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A:\Tabletop games\LOTR - Strategy battle game\ARMY BUILDER &amp; STUFF\"/>
    </mc:Choice>
  </mc:AlternateContent>
  <bookViews>
    <workbookView xWindow="0" yWindow="0" windowWidth="28800" windowHeight="12435"/>
  </bookViews>
  <sheets>
    <sheet name="INDEX" sheetId="1" r:id="rId1"/>
    <sheet name="Minas Tirith" sheetId="2" r:id="rId2"/>
    <sheet name="the Fiefdoms" sheetId="3" r:id="rId3"/>
    <sheet name="Rohan" sheetId="4" r:id="rId4"/>
    <sheet name="Arnor" sheetId="5" r:id="rId5"/>
    <sheet name="Númenor" sheetId="6" r:id="rId6"/>
    <sheet name="Eregion and Rivendell" sheetId="7" r:id="rId7"/>
    <sheet name="Lothlórien and Mirkwood" sheetId="8" r:id="rId8"/>
    <sheet name="Durin's Folk" sheetId="13" r:id="rId9"/>
    <sheet name="the Shire" sheetId="10" r:id="rId10"/>
    <sheet name="the Fellowship" sheetId="9" r:id="rId11"/>
    <sheet name="Wanderers in the Wild" sheetId="11" r:id="rId12"/>
    <sheet name="the White Council" sheetId="12" r:id="rId13"/>
    <sheet name="Thorin's Company" sheetId="25" r:id="rId14"/>
    <sheet name="Elrond's Household" sheetId="24" r:id="rId15"/>
    <sheet name="Erebor Reclaimed" sheetId="34" r:id="rId16"/>
    <sheet name="the Iron Hills" sheetId="37" r:id="rId17"/>
    <sheet name="Thranduil's Hall" sheetId="30" r:id="rId18"/>
    <sheet name="Army of Lake-town" sheetId="31" r:id="rId19"/>
    <sheet name="Survivors of Lake-town" sheetId="35" r:id="rId20"/>
    <sheet name="White Council" sheetId="40" r:id="rId21"/>
    <sheet name="Radagast's Alliance" sheetId="23" r:id="rId22"/>
    <sheet name="Army of Thror" sheetId="22" r:id="rId23"/>
    <sheet name="the Garrison of Dale" sheetId="29" r:id="rId24"/>
    <sheet name="Mordor" sheetId="14" r:id="rId25"/>
    <sheet name="Isengard" sheetId="15" r:id="rId26"/>
    <sheet name="Harad and Umbar" sheetId="16" r:id="rId27"/>
    <sheet name="Eastern Kingdoms" sheetId="17" r:id="rId28"/>
    <sheet name="Moria" sheetId="18" r:id="rId29"/>
    <sheet name="Angmar" sheetId="19" r:id="rId30"/>
    <sheet name="Goblin Town" sheetId="27" r:id="rId31"/>
    <sheet name="The Trolls" sheetId="26" r:id="rId32"/>
    <sheet name="Desolator of the North" sheetId="36" r:id="rId33"/>
    <sheet name="Azog's Legion" sheetId="38" r:id="rId34"/>
    <sheet name="Azog's Hunters" sheetId="28" r:id="rId35"/>
    <sheet name="Dark Powers of Dol Guldur" sheetId="39" r:id="rId36"/>
    <sheet name="Dark Denizens of Mirkwood" sheetId="33" r:id="rId37"/>
    <sheet name="Forces of Good" sheetId="20" r:id="rId38"/>
    <sheet name="Forces of Evil" sheetId="21" r:id="rId39"/>
  </sheets>
  <definedNames>
    <definedName name="EvilPoints">INDEX!$J$3</definedName>
    <definedName name="EvilUnits">INDEX!$I$3</definedName>
    <definedName name="GoodPoints">INDEX!$E$3</definedName>
    <definedName name="GoodUnits">INDEX!$D$3</definedName>
    <definedName name="Scen1" localSheetId="20">INDEX!#REF!</definedName>
    <definedName name="Scen1">INDEX!#REF!</definedName>
    <definedName name="Scen2" localSheetId="20">INDEX!#REF!</definedName>
    <definedName name="Scen2">INDEX!#REF!</definedName>
    <definedName name="Scen3" localSheetId="20">INDEX!#REF!</definedName>
    <definedName name="Scen3">INDEX!#REF!</definedName>
  </definedNames>
  <calcPr calcId="152511"/>
</workbook>
</file>

<file path=xl/calcChain.xml><?xml version="1.0" encoding="utf-8"?>
<calcChain xmlns="http://schemas.openxmlformats.org/spreadsheetml/2006/main">
  <c r="DD490" i="20" l="1"/>
  <c r="DE490" i="20"/>
  <c r="DF490" i="20"/>
  <c r="DD491" i="20"/>
  <c r="DE491" i="20"/>
  <c r="DF491" i="20"/>
  <c r="DD492" i="20"/>
  <c r="DE492" i="20"/>
  <c r="DF492" i="20"/>
  <c r="DD493" i="20"/>
  <c r="DE493" i="20"/>
  <c r="DF493" i="20"/>
  <c r="DD494" i="20"/>
  <c r="DE494" i="20"/>
  <c r="DF494" i="20"/>
  <c r="DD495" i="20"/>
  <c r="DE495" i="20"/>
  <c r="DF495" i="20"/>
  <c r="DD496" i="20"/>
  <c r="DE496" i="20"/>
  <c r="DF496" i="20"/>
  <c r="DD497" i="20"/>
  <c r="DE497" i="20"/>
  <c r="DF497" i="20"/>
  <c r="DD498" i="20"/>
  <c r="DE498" i="20"/>
  <c r="DF498" i="20"/>
  <c r="DE499" i="20"/>
  <c r="DD500" i="20"/>
  <c r="DE500" i="20"/>
  <c r="DF500" i="20"/>
  <c r="DD501" i="20"/>
  <c r="DE501" i="20"/>
  <c r="DF501" i="20"/>
  <c r="DD502" i="20"/>
  <c r="DE502" i="20"/>
  <c r="DF502" i="20"/>
  <c r="DM5" i="37"/>
  <c r="DN5" i="37"/>
  <c r="DO5" i="37"/>
  <c r="DP5" i="37"/>
  <c r="DQ5" i="37"/>
  <c r="DR5" i="37"/>
  <c r="DS5" i="37"/>
  <c r="DS6" i="37" s="1"/>
  <c r="DS7" i="37" s="1"/>
  <c r="DS8" i="37" s="1"/>
  <c r="DT5" i="37"/>
  <c r="DU5" i="37"/>
  <c r="DV5" i="37"/>
  <c r="DW5" i="37"/>
  <c r="DX5" i="37"/>
  <c r="DY5" i="37"/>
  <c r="DZ5" i="37"/>
  <c r="EA5" i="37"/>
  <c r="EA6" i="37" s="1"/>
  <c r="EA7" i="37" s="1"/>
  <c r="EA8" i="37" s="1"/>
  <c r="EB5" i="37"/>
  <c r="EC5" i="37"/>
  <c r="ED5" i="37"/>
  <c r="EE5" i="37"/>
  <c r="EF5" i="37"/>
  <c r="EG5" i="37"/>
  <c r="DM6" i="37"/>
  <c r="DN6" i="37"/>
  <c r="DO6" i="37"/>
  <c r="DP6" i="37"/>
  <c r="DQ6" i="37"/>
  <c r="DR6" i="37"/>
  <c r="DT6" i="37"/>
  <c r="DU6" i="37"/>
  <c r="DU7" i="37" s="1"/>
  <c r="DU8" i="37" s="1"/>
  <c r="DV6" i="37"/>
  <c r="DW6" i="37"/>
  <c r="DX6" i="37"/>
  <c r="DY6" i="37"/>
  <c r="DZ6" i="37"/>
  <c r="EB6" i="37"/>
  <c r="EC6" i="37"/>
  <c r="EC7" i="37" s="1"/>
  <c r="EC8" i="37" s="1"/>
  <c r="ED6" i="37"/>
  <c r="EE6" i="37"/>
  <c r="EF6" i="37"/>
  <c r="EG6" i="37"/>
  <c r="DM7" i="37" s="1"/>
  <c r="DN7" i="37"/>
  <c r="DO7" i="37"/>
  <c r="DO8" i="37" s="1"/>
  <c r="DP7" i="37"/>
  <c r="DQ7" i="37"/>
  <c r="DR7" i="37"/>
  <c r="DT7" i="37"/>
  <c r="DV7" i="37"/>
  <c r="DW7" i="37"/>
  <c r="DW8" i="37" s="1"/>
  <c r="DX7" i="37"/>
  <c r="DY7" i="37"/>
  <c r="DZ7" i="37"/>
  <c r="EB7" i="37"/>
  <c r="ED7" i="37"/>
  <c r="EE7" i="37"/>
  <c r="EE8" i="37" s="1"/>
  <c r="EF7" i="37"/>
  <c r="EG7" i="37"/>
  <c r="DM8" i="37" s="1"/>
  <c r="DL7" i="37" s="1"/>
  <c r="DN8" i="37"/>
  <c r="DP8" i="37"/>
  <c r="DQ8" i="37"/>
  <c r="DR8" i="37"/>
  <c r="DT8" i="37"/>
  <c r="DV8" i="37"/>
  <c r="DX8" i="37"/>
  <c r="DY8" i="37"/>
  <c r="DZ8" i="37"/>
  <c r="EB8" i="37"/>
  <c r="ED8" i="37"/>
  <c r="EF8" i="37"/>
  <c r="EG10" i="37"/>
  <c r="EG11" i="37"/>
  <c r="EG12" i="37"/>
  <c r="EG13" i="37"/>
  <c r="EG14" i="37"/>
  <c r="EG15" i="37"/>
  <c r="EG16" i="37"/>
  <c r="EG17" i="37"/>
  <c r="EG18" i="37"/>
  <c r="EG19" i="37"/>
  <c r="EG20" i="37"/>
  <c r="EG21" i="37"/>
  <c r="EG22" i="37"/>
  <c r="EG23" i="37"/>
  <c r="EG24" i="37"/>
  <c r="EG25" i="37"/>
  <c r="EG26" i="37"/>
  <c r="EG27" i="37"/>
  <c r="EG28" i="37"/>
  <c r="EG29" i="37"/>
  <c r="EG30" i="37"/>
  <c r="EG31" i="37"/>
  <c r="EG32" i="37"/>
  <c r="EG33" i="37"/>
  <c r="EG34" i="37"/>
  <c r="EG35" i="37"/>
  <c r="EG36" i="37"/>
  <c r="EG37" i="37"/>
  <c r="EG38" i="37"/>
  <c r="EG39" i="37"/>
  <c r="EG40" i="37"/>
  <c r="EG41" i="37"/>
  <c r="EG42" i="37"/>
  <c r="EG43" i="37"/>
  <c r="EG44" i="37"/>
  <c r="EG45" i="37"/>
  <c r="EG46" i="37"/>
  <c r="EG47" i="37"/>
  <c r="EG48" i="37"/>
  <c r="EG49" i="37"/>
  <c r="EG50" i="37"/>
  <c r="EG51" i="37"/>
  <c r="EG52" i="37"/>
  <c r="EG53" i="37"/>
  <c r="EG54" i="37"/>
  <c r="EG55" i="37"/>
  <c r="EG56" i="37"/>
  <c r="EG57" i="37"/>
  <c r="EG58" i="37"/>
  <c r="EG59" i="37"/>
  <c r="EG60" i="37"/>
  <c r="EG61" i="37"/>
  <c r="EG62" i="37"/>
  <c r="EG63" i="37"/>
  <c r="EG64" i="37"/>
  <c r="EG65" i="37"/>
  <c r="EG66" i="37"/>
  <c r="EG67" i="37"/>
  <c r="EG68" i="37"/>
  <c r="EG69" i="37"/>
  <c r="EG70" i="37"/>
  <c r="EG71" i="37"/>
  <c r="EG72" i="37"/>
  <c r="EG73" i="37"/>
  <c r="EG74" i="37"/>
  <c r="EG75" i="37"/>
  <c r="EG76" i="37"/>
  <c r="EG77" i="37"/>
  <c r="EG78" i="37"/>
  <c r="EG79" i="37"/>
  <c r="EG80" i="37"/>
  <c r="CX9" i="37"/>
  <c r="CX10" i="37"/>
  <c r="CX11" i="37"/>
  <c r="CX12" i="37"/>
  <c r="EG9" i="37" l="1"/>
  <c r="DL6" i="37"/>
  <c r="DL5" i="37"/>
  <c r="CC1" i="16" l="1"/>
  <c r="CD1" i="16"/>
  <c r="CE1" i="16"/>
  <c r="CF1" i="16"/>
  <c r="CG1" i="16"/>
  <c r="CH1" i="16"/>
  <c r="CI1" i="16"/>
  <c r="CJ1" i="16"/>
  <c r="CK1" i="16"/>
  <c r="CL1" i="16"/>
  <c r="CM1" i="16"/>
  <c r="CN1" i="16"/>
  <c r="CO1" i="16"/>
  <c r="CP1" i="16"/>
  <c r="CQ1" i="16"/>
  <c r="CR1" i="16"/>
  <c r="CS1" i="16"/>
  <c r="CT1" i="16"/>
  <c r="CU1" i="16"/>
  <c r="CB1" i="16"/>
  <c r="DM296" i="20" l="1"/>
  <c r="U2" i="33" l="1"/>
  <c r="U2" i="39"/>
  <c r="U2" i="28"/>
  <c r="U2" i="38"/>
  <c r="U2" i="26"/>
  <c r="U2" i="27"/>
  <c r="U2" i="19"/>
  <c r="U2" i="18"/>
  <c r="U2" i="17"/>
  <c r="U2" i="15"/>
  <c r="U2" i="14"/>
  <c r="U2" i="29"/>
  <c r="U2" i="22"/>
  <c r="U2" i="23"/>
  <c r="U2" i="40"/>
  <c r="U2" i="35"/>
  <c r="U2" i="31"/>
  <c r="U2" i="30"/>
  <c r="U2" i="24"/>
  <c r="U2" i="25"/>
  <c r="U2" i="12"/>
  <c r="U2" i="11"/>
  <c r="U2" i="9"/>
  <c r="U2" i="10"/>
  <c r="U2" i="8"/>
  <c r="U2" i="6"/>
  <c r="U2" i="5"/>
  <c r="U2" i="4"/>
  <c r="U2" i="3"/>
  <c r="BW13" i="37" l="1"/>
  <c r="DD422" i="21" l="1"/>
  <c r="DE422" i="21"/>
  <c r="DF422" i="21"/>
  <c r="DD423" i="21"/>
  <c r="DE423" i="21"/>
  <c r="DF423" i="21"/>
  <c r="DD424" i="21"/>
  <c r="DE424" i="21"/>
  <c r="DF424" i="21"/>
  <c r="DD425" i="21"/>
  <c r="DE425" i="21"/>
  <c r="DF425" i="21"/>
  <c r="DD426" i="21"/>
  <c r="DE426" i="21"/>
  <c r="DF426" i="21"/>
  <c r="DD427" i="21"/>
  <c r="DE427" i="21"/>
  <c r="DF427" i="21"/>
  <c r="DD428" i="21"/>
  <c r="DE428" i="21"/>
  <c r="DF428" i="21"/>
  <c r="DD429" i="21"/>
  <c r="DE429" i="21"/>
  <c r="DF429" i="21"/>
  <c r="DD430" i="21"/>
  <c r="DE430" i="21"/>
  <c r="DF430" i="21"/>
  <c r="DD431" i="21"/>
  <c r="DE431" i="21"/>
  <c r="DF431" i="21"/>
  <c r="DD432" i="21"/>
  <c r="DE432" i="21"/>
  <c r="DF432" i="21"/>
  <c r="DD433" i="21"/>
  <c r="DE433" i="21"/>
  <c r="DF433" i="21"/>
  <c r="DD405" i="21"/>
  <c r="DE405" i="21"/>
  <c r="DF405" i="21"/>
  <c r="DD406" i="21"/>
  <c r="DE406" i="21"/>
  <c r="DF406" i="21"/>
  <c r="DD407" i="21"/>
  <c r="DE407" i="21"/>
  <c r="DF407" i="21"/>
  <c r="DD408" i="21"/>
  <c r="DE408" i="21"/>
  <c r="DF408" i="21"/>
  <c r="DD409" i="21"/>
  <c r="DE409" i="21"/>
  <c r="DF409" i="21"/>
  <c r="S15" i="19"/>
  <c r="S14" i="19"/>
  <c r="DM6" i="19"/>
  <c r="DN6" i="19"/>
  <c r="DO6" i="19"/>
  <c r="DP6" i="19"/>
  <c r="DP7" i="19" s="1"/>
  <c r="DP8" i="19" s="1"/>
  <c r="DP9" i="19" s="1"/>
  <c r="DP10" i="19" s="1"/>
  <c r="DP11" i="19" s="1"/>
  <c r="DP12" i="19" s="1"/>
  <c r="DP13" i="19" s="1"/>
  <c r="DP14" i="19" s="1"/>
  <c r="DP15" i="19" s="1"/>
  <c r="DP16" i="19" s="1"/>
  <c r="DP17" i="19" s="1"/>
  <c r="DP18" i="19" s="1"/>
  <c r="DP19" i="19" s="1"/>
  <c r="DP20" i="19" s="1"/>
  <c r="DP21" i="19" s="1"/>
  <c r="DP22" i="19" s="1"/>
  <c r="DP23" i="19" s="1"/>
  <c r="DP24" i="19" s="1"/>
  <c r="DP25" i="19" s="1"/>
  <c r="DP26" i="19" s="1"/>
  <c r="DP27" i="19" s="1"/>
  <c r="DP28" i="19" s="1"/>
  <c r="DP29" i="19" s="1"/>
  <c r="DP30" i="19" s="1"/>
  <c r="DP31" i="19" s="1"/>
  <c r="DP32" i="19" s="1"/>
  <c r="DP33" i="19" s="1"/>
  <c r="DP34" i="19" s="1"/>
  <c r="DP35" i="19" s="1"/>
  <c r="DP36" i="19" s="1"/>
  <c r="DP37" i="19" s="1"/>
  <c r="DQ6" i="19"/>
  <c r="DR6" i="19"/>
  <c r="DS6" i="19"/>
  <c r="DS7" i="19" s="1"/>
  <c r="DS8" i="19" s="1"/>
  <c r="DS9" i="19" s="1"/>
  <c r="DT6" i="19"/>
  <c r="DT7" i="19" s="1"/>
  <c r="DT8" i="19" s="1"/>
  <c r="DT9" i="19" s="1"/>
  <c r="DT10" i="19" s="1"/>
  <c r="DT11" i="19" s="1"/>
  <c r="DT12" i="19" s="1"/>
  <c r="DT13" i="19" s="1"/>
  <c r="DT14" i="19" s="1"/>
  <c r="DT15" i="19" s="1"/>
  <c r="DT16" i="19" s="1"/>
  <c r="DT17" i="19" s="1"/>
  <c r="DT18" i="19" s="1"/>
  <c r="DT19" i="19" s="1"/>
  <c r="DT20" i="19" s="1"/>
  <c r="DT21" i="19" s="1"/>
  <c r="DT22" i="19" s="1"/>
  <c r="DT23" i="19" s="1"/>
  <c r="DT24" i="19" s="1"/>
  <c r="DT25" i="19" s="1"/>
  <c r="DT26" i="19" s="1"/>
  <c r="DT27" i="19" s="1"/>
  <c r="DT28" i="19" s="1"/>
  <c r="DT29" i="19" s="1"/>
  <c r="DT30" i="19" s="1"/>
  <c r="DT31" i="19" s="1"/>
  <c r="DT32" i="19" s="1"/>
  <c r="DT33" i="19" s="1"/>
  <c r="DT34" i="19" s="1"/>
  <c r="DT35" i="19" s="1"/>
  <c r="DT36" i="19" s="1"/>
  <c r="DT37" i="19" s="1"/>
  <c r="DT38" i="19" s="1"/>
  <c r="DT39" i="19" s="1"/>
  <c r="DT40" i="19" s="1"/>
  <c r="DT41" i="19" s="1"/>
  <c r="DT42" i="19" s="1"/>
  <c r="DT43" i="19" s="1"/>
  <c r="DT44" i="19" s="1"/>
  <c r="DT45" i="19" s="1"/>
  <c r="DT46" i="19" s="1"/>
  <c r="DT47" i="19" s="1"/>
  <c r="DT48" i="19" s="1"/>
  <c r="DT49" i="19" s="1"/>
  <c r="DT50" i="19" s="1"/>
  <c r="DT51" i="19" s="1"/>
  <c r="DT52" i="19" s="1"/>
  <c r="DT53" i="19" s="1"/>
  <c r="DT54" i="19" s="1"/>
  <c r="DT55" i="19" s="1"/>
  <c r="DT56" i="19" s="1"/>
  <c r="DT57" i="19" s="1"/>
  <c r="DT58" i="19" s="1"/>
  <c r="DT59" i="19" s="1"/>
  <c r="DT60" i="19" s="1"/>
  <c r="DT61" i="19" s="1"/>
  <c r="DT62" i="19" s="1"/>
  <c r="DT63" i="19" s="1"/>
  <c r="DT64" i="19" s="1"/>
  <c r="DT65" i="19" s="1"/>
  <c r="DT66" i="19" s="1"/>
  <c r="DT67" i="19" s="1"/>
  <c r="DT68" i="19" s="1"/>
  <c r="DT69" i="19" s="1"/>
  <c r="DT70" i="19" s="1"/>
  <c r="DT71" i="19" s="1"/>
  <c r="DU6" i="19"/>
  <c r="DV6" i="19"/>
  <c r="DW6" i="19"/>
  <c r="DX6" i="19"/>
  <c r="DX7" i="19" s="1"/>
  <c r="DX8" i="19" s="1"/>
  <c r="DX9" i="19" s="1"/>
  <c r="DX10" i="19" s="1"/>
  <c r="DX11" i="19" s="1"/>
  <c r="DX12" i="19" s="1"/>
  <c r="DX13" i="19" s="1"/>
  <c r="DX14" i="19" s="1"/>
  <c r="DX15" i="19" s="1"/>
  <c r="DX16" i="19" s="1"/>
  <c r="DX17" i="19" s="1"/>
  <c r="DX18" i="19" s="1"/>
  <c r="DX19" i="19" s="1"/>
  <c r="DX20" i="19" s="1"/>
  <c r="DX21" i="19" s="1"/>
  <c r="DX22" i="19" s="1"/>
  <c r="DX23" i="19" s="1"/>
  <c r="DX24" i="19" s="1"/>
  <c r="DX25" i="19" s="1"/>
  <c r="DX26" i="19" s="1"/>
  <c r="DX27" i="19" s="1"/>
  <c r="DX28" i="19" s="1"/>
  <c r="DX29" i="19" s="1"/>
  <c r="DX30" i="19" s="1"/>
  <c r="DX31" i="19" s="1"/>
  <c r="DX32" i="19" s="1"/>
  <c r="DX33" i="19" s="1"/>
  <c r="DX34" i="19" s="1"/>
  <c r="DX35" i="19" s="1"/>
  <c r="DX36" i="19" s="1"/>
  <c r="DX37" i="19" s="1"/>
  <c r="DY6" i="19"/>
  <c r="DZ6" i="19"/>
  <c r="EA6" i="19"/>
  <c r="EA7" i="19" s="1"/>
  <c r="EA8" i="19" s="1"/>
  <c r="EA9" i="19" s="1"/>
  <c r="EA10" i="19" s="1"/>
  <c r="EA11" i="19" s="1"/>
  <c r="EA12" i="19" s="1"/>
  <c r="EA13" i="19" s="1"/>
  <c r="EB6" i="19"/>
  <c r="EB7" i="19" s="1"/>
  <c r="EB8" i="19" s="1"/>
  <c r="EB9" i="19" s="1"/>
  <c r="EB10" i="19" s="1"/>
  <c r="EB11" i="19" s="1"/>
  <c r="EB12" i="19" s="1"/>
  <c r="EB13" i="19" s="1"/>
  <c r="EB14" i="19" s="1"/>
  <c r="EB15" i="19" s="1"/>
  <c r="EB16" i="19" s="1"/>
  <c r="EB17" i="19" s="1"/>
  <c r="EB18" i="19" s="1"/>
  <c r="EB19" i="19" s="1"/>
  <c r="EB20" i="19" s="1"/>
  <c r="EB21" i="19" s="1"/>
  <c r="EB22" i="19" s="1"/>
  <c r="EB23" i="19" s="1"/>
  <c r="EB24" i="19" s="1"/>
  <c r="EB25" i="19" s="1"/>
  <c r="EB26" i="19" s="1"/>
  <c r="EB27" i="19" s="1"/>
  <c r="EB28" i="19" s="1"/>
  <c r="EB29" i="19" s="1"/>
  <c r="EB30" i="19" s="1"/>
  <c r="EB31" i="19" s="1"/>
  <c r="EB32" i="19" s="1"/>
  <c r="EB33" i="19" s="1"/>
  <c r="EB34" i="19" s="1"/>
  <c r="EB35" i="19" s="1"/>
  <c r="EB36" i="19" s="1"/>
  <c r="EB37" i="19" s="1"/>
  <c r="EC6" i="19"/>
  <c r="ED6" i="19"/>
  <c r="EE6" i="19"/>
  <c r="EF6" i="19"/>
  <c r="EF7" i="19" s="1"/>
  <c r="EF8" i="19" s="1"/>
  <c r="EF9" i="19" s="1"/>
  <c r="EF10" i="19" s="1"/>
  <c r="EF11" i="19" s="1"/>
  <c r="EF12" i="19" s="1"/>
  <c r="EF13" i="19" s="1"/>
  <c r="EF14" i="19" s="1"/>
  <c r="EF15" i="19" s="1"/>
  <c r="EF16" i="19" s="1"/>
  <c r="EF17" i="19" s="1"/>
  <c r="EF18" i="19" s="1"/>
  <c r="EF19" i="19" s="1"/>
  <c r="EF20" i="19" s="1"/>
  <c r="EF21" i="19" s="1"/>
  <c r="EF22" i="19" s="1"/>
  <c r="EF23" i="19" s="1"/>
  <c r="EF24" i="19" s="1"/>
  <c r="EF25" i="19" s="1"/>
  <c r="EF26" i="19" s="1"/>
  <c r="EF27" i="19" s="1"/>
  <c r="EF28" i="19" s="1"/>
  <c r="EF29" i="19" s="1"/>
  <c r="EF30" i="19" s="1"/>
  <c r="EF31" i="19" s="1"/>
  <c r="EF32" i="19" s="1"/>
  <c r="EF33" i="19" s="1"/>
  <c r="EF34" i="19" s="1"/>
  <c r="EF35" i="19" s="1"/>
  <c r="EG6" i="19"/>
  <c r="DM7" i="19"/>
  <c r="DN7" i="19"/>
  <c r="DN8" i="19" s="1"/>
  <c r="DN9" i="19" s="1"/>
  <c r="DN10" i="19" s="1"/>
  <c r="DN11" i="19" s="1"/>
  <c r="DN12" i="19" s="1"/>
  <c r="DN13" i="19" s="1"/>
  <c r="DN14" i="19" s="1"/>
  <c r="DN15" i="19" s="1"/>
  <c r="DN16" i="19" s="1"/>
  <c r="DN17" i="19" s="1"/>
  <c r="DN18" i="19" s="1"/>
  <c r="DN19" i="19" s="1"/>
  <c r="DN20" i="19" s="1"/>
  <c r="DN21" i="19" s="1"/>
  <c r="DN22" i="19" s="1"/>
  <c r="DN23" i="19" s="1"/>
  <c r="DN24" i="19" s="1"/>
  <c r="DN25" i="19" s="1"/>
  <c r="DN26" i="19" s="1"/>
  <c r="DN27" i="19" s="1"/>
  <c r="DN28" i="19" s="1"/>
  <c r="DN29" i="19" s="1"/>
  <c r="DN30" i="19" s="1"/>
  <c r="DN31" i="19" s="1"/>
  <c r="DN32" i="19" s="1"/>
  <c r="DN33" i="19" s="1"/>
  <c r="DN34" i="19" s="1"/>
  <c r="DN35" i="19" s="1"/>
  <c r="DN36" i="19" s="1"/>
  <c r="DN37" i="19" s="1"/>
  <c r="DO7" i="19"/>
  <c r="DQ7" i="19"/>
  <c r="DR7" i="19"/>
  <c r="DR8" i="19" s="1"/>
  <c r="DR9" i="19" s="1"/>
  <c r="DR10" i="19" s="1"/>
  <c r="DR11" i="19" s="1"/>
  <c r="DR12" i="19" s="1"/>
  <c r="DR13" i="19" s="1"/>
  <c r="DR14" i="19" s="1"/>
  <c r="DR15" i="19" s="1"/>
  <c r="DR16" i="19" s="1"/>
  <c r="DR17" i="19" s="1"/>
  <c r="DR18" i="19" s="1"/>
  <c r="DR19" i="19" s="1"/>
  <c r="DR20" i="19" s="1"/>
  <c r="DR21" i="19" s="1"/>
  <c r="DR22" i="19" s="1"/>
  <c r="DR23" i="19" s="1"/>
  <c r="DR24" i="19" s="1"/>
  <c r="DR25" i="19" s="1"/>
  <c r="DR26" i="19" s="1"/>
  <c r="DR27" i="19" s="1"/>
  <c r="DR28" i="19" s="1"/>
  <c r="DR29" i="19" s="1"/>
  <c r="DR30" i="19" s="1"/>
  <c r="DR31" i="19" s="1"/>
  <c r="DR32" i="19" s="1"/>
  <c r="DR33" i="19" s="1"/>
  <c r="DR34" i="19" s="1"/>
  <c r="DR35" i="19" s="1"/>
  <c r="DR36" i="19" s="1"/>
  <c r="DU7" i="19"/>
  <c r="DU8" i="19" s="1"/>
  <c r="DU9" i="19" s="1"/>
  <c r="DU10" i="19" s="1"/>
  <c r="DV7" i="19"/>
  <c r="DV8" i="19" s="1"/>
  <c r="DV9" i="19" s="1"/>
  <c r="DV10" i="19" s="1"/>
  <c r="DV11" i="19" s="1"/>
  <c r="DV12" i="19" s="1"/>
  <c r="DV13" i="19" s="1"/>
  <c r="DV14" i="19" s="1"/>
  <c r="DV15" i="19" s="1"/>
  <c r="DV16" i="19" s="1"/>
  <c r="DV17" i="19" s="1"/>
  <c r="DV18" i="19" s="1"/>
  <c r="DV19" i="19" s="1"/>
  <c r="DV20" i="19" s="1"/>
  <c r="DV21" i="19" s="1"/>
  <c r="DV22" i="19" s="1"/>
  <c r="DV23" i="19" s="1"/>
  <c r="DV24" i="19" s="1"/>
  <c r="DV25" i="19" s="1"/>
  <c r="DV26" i="19" s="1"/>
  <c r="DV27" i="19" s="1"/>
  <c r="DV28" i="19" s="1"/>
  <c r="DV29" i="19" s="1"/>
  <c r="DV30" i="19" s="1"/>
  <c r="DV31" i="19" s="1"/>
  <c r="DV32" i="19" s="1"/>
  <c r="DV33" i="19" s="1"/>
  <c r="DV34" i="19" s="1"/>
  <c r="DV35" i="19" s="1"/>
  <c r="DV36" i="19" s="1"/>
  <c r="DV37" i="19" s="1"/>
  <c r="DV38" i="19" s="1"/>
  <c r="DW7" i="19"/>
  <c r="DY7" i="19"/>
  <c r="DZ7" i="19"/>
  <c r="DZ8" i="19" s="1"/>
  <c r="DZ9" i="19" s="1"/>
  <c r="DZ10" i="19" s="1"/>
  <c r="DZ11" i="19" s="1"/>
  <c r="DZ12" i="19" s="1"/>
  <c r="DZ13" i="19" s="1"/>
  <c r="DZ14" i="19" s="1"/>
  <c r="DZ15" i="19" s="1"/>
  <c r="DZ16" i="19" s="1"/>
  <c r="DZ17" i="19" s="1"/>
  <c r="DZ18" i="19" s="1"/>
  <c r="DZ19" i="19" s="1"/>
  <c r="DZ20" i="19" s="1"/>
  <c r="DZ21" i="19" s="1"/>
  <c r="DZ22" i="19" s="1"/>
  <c r="DZ23" i="19" s="1"/>
  <c r="DZ24" i="19" s="1"/>
  <c r="DZ25" i="19" s="1"/>
  <c r="DZ26" i="19" s="1"/>
  <c r="DZ27" i="19" s="1"/>
  <c r="DZ28" i="19" s="1"/>
  <c r="DZ29" i="19" s="1"/>
  <c r="DZ30" i="19" s="1"/>
  <c r="DZ31" i="19" s="1"/>
  <c r="DZ32" i="19" s="1"/>
  <c r="DZ33" i="19" s="1"/>
  <c r="DZ34" i="19" s="1"/>
  <c r="DZ35" i="19" s="1"/>
  <c r="DZ36" i="19" s="1"/>
  <c r="DZ37" i="19" s="1"/>
  <c r="DZ38" i="19" s="1"/>
  <c r="EC7" i="19"/>
  <c r="EC8" i="19" s="1"/>
  <c r="EC9" i="19" s="1"/>
  <c r="EC10" i="19" s="1"/>
  <c r="EC11" i="19" s="1"/>
  <c r="EC12" i="19" s="1"/>
  <c r="EC13" i="19" s="1"/>
  <c r="EC14" i="19" s="1"/>
  <c r="EC15" i="19" s="1"/>
  <c r="EC16" i="19" s="1"/>
  <c r="EC17" i="19" s="1"/>
  <c r="EC18" i="19" s="1"/>
  <c r="EC19" i="19" s="1"/>
  <c r="EC20" i="19" s="1"/>
  <c r="EC21" i="19" s="1"/>
  <c r="EC22" i="19" s="1"/>
  <c r="EC23" i="19" s="1"/>
  <c r="EC24" i="19" s="1"/>
  <c r="EC25" i="19" s="1"/>
  <c r="EC26" i="19" s="1"/>
  <c r="EC27" i="19" s="1"/>
  <c r="EC28" i="19" s="1"/>
  <c r="EC29" i="19" s="1"/>
  <c r="EC30" i="19" s="1"/>
  <c r="EC31" i="19" s="1"/>
  <c r="EC32" i="19" s="1"/>
  <c r="EC33" i="19" s="1"/>
  <c r="EC34" i="19" s="1"/>
  <c r="EC35" i="19" s="1"/>
  <c r="EC36" i="19" s="1"/>
  <c r="EC37" i="19" s="1"/>
  <c r="EC38" i="19" s="1"/>
  <c r="EC39" i="19" s="1"/>
  <c r="EC40" i="19" s="1"/>
  <c r="EC41" i="19" s="1"/>
  <c r="EC42" i="19" s="1"/>
  <c r="EC43" i="19" s="1"/>
  <c r="EC44" i="19" s="1"/>
  <c r="EC45" i="19" s="1"/>
  <c r="EC46" i="19" s="1"/>
  <c r="EC47" i="19" s="1"/>
  <c r="EC48" i="19" s="1"/>
  <c r="EC49" i="19" s="1"/>
  <c r="EC50" i="19" s="1"/>
  <c r="EC51" i="19" s="1"/>
  <c r="EC52" i="19" s="1"/>
  <c r="EC53" i="19" s="1"/>
  <c r="EC54" i="19" s="1"/>
  <c r="EC55" i="19" s="1"/>
  <c r="EC56" i="19" s="1"/>
  <c r="EC57" i="19" s="1"/>
  <c r="EC58" i="19" s="1"/>
  <c r="EC59" i="19" s="1"/>
  <c r="EC60" i="19" s="1"/>
  <c r="EC61" i="19" s="1"/>
  <c r="EC62" i="19" s="1"/>
  <c r="EC63" i="19" s="1"/>
  <c r="EC64" i="19" s="1"/>
  <c r="EC65" i="19" s="1"/>
  <c r="EC66" i="19" s="1"/>
  <c r="EC67" i="19" s="1"/>
  <c r="EC68" i="19" s="1"/>
  <c r="EC69" i="19" s="1"/>
  <c r="EC70" i="19" s="1"/>
  <c r="EC71" i="19" s="1"/>
  <c r="ED7" i="19"/>
  <c r="ED8" i="19" s="1"/>
  <c r="ED9" i="19" s="1"/>
  <c r="ED10" i="19" s="1"/>
  <c r="ED11" i="19" s="1"/>
  <c r="ED12" i="19" s="1"/>
  <c r="ED13" i="19" s="1"/>
  <c r="ED14" i="19" s="1"/>
  <c r="ED15" i="19" s="1"/>
  <c r="ED16" i="19" s="1"/>
  <c r="ED17" i="19" s="1"/>
  <c r="ED18" i="19" s="1"/>
  <c r="ED19" i="19" s="1"/>
  <c r="ED20" i="19" s="1"/>
  <c r="ED21" i="19" s="1"/>
  <c r="ED22" i="19" s="1"/>
  <c r="ED23" i="19" s="1"/>
  <c r="ED24" i="19" s="1"/>
  <c r="ED25" i="19" s="1"/>
  <c r="ED26" i="19" s="1"/>
  <c r="ED27" i="19" s="1"/>
  <c r="ED28" i="19" s="1"/>
  <c r="ED29" i="19" s="1"/>
  <c r="ED30" i="19" s="1"/>
  <c r="ED31" i="19" s="1"/>
  <c r="ED32" i="19" s="1"/>
  <c r="ED33" i="19" s="1"/>
  <c r="ED34" i="19" s="1"/>
  <c r="ED35" i="19" s="1"/>
  <c r="ED36" i="19" s="1"/>
  <c r="EE7" i="19"/>
  <c r="EG7" i="19"/>
  <c r="DM8" i="19" s="1"/>
  <c r="DO8" i="19"/>
  <c r="DO9" i="19" s="1"/>
  <c r="DO10" i="19" s="1"/>
  <c r="DO11" i="19" s="1"/>
  <c r="DO12" i="19" s="1"/>
  <c r="DO13" i="19" s="1"/>
  <c r="DO14" i="19" s="1"/>
  <c r="DO15" i="19" s="1"/>
  <c r="DO16" i="19" s="1"/>
  <c r="DO17" i="19" s="1"/>
  <c r="DO18" i="19" s="1"/>
  <c r="DO19" i="19" s="1"/>
  <c r="DO20" i="19" s="1"/>
  <c r="DO21" i="19" s="1"/>
  <c r="DO22" i="19" s="1"/>
  <c r="DO23" i="19" s="1"/>
  <c r="DO24" i="19" s="1"/>
  <c r="DO25" i="19" s="1"/>
  <c r="DO26" i="19" s="1"/>
  <c r="DO27" i="19" s="1"/>
  <c r="DO28" i="19" s="1"/>
  <c r="DO29" i="19" s="1"/>
  <c r="DO30" i="19" s="1"/>
  <c r="DO31" i="19" s="1"/>
  <c r="DO32" i="19" s="1"/>
  <c r="DO33" i="19" s="1"/>
  <c r="DO34" i="19" s="1"/>
  <c r="DO35" i="19" s="1"/>
  <c r="DO36" i="19" s="1"/>
  <c r="DO37" i="19" s="1"/>
  <c r="DO38" i="19" s="1"/>
  <c r="DO39" i="19" s="1"/>
  <c r="DO40" i="19" s="1"/>
  <c r="DO41" i="19" s="1"/>
  <c r="DO42" i="19" s="1"/>
  <c r="DO43" i="19" s="1"/>
  <c r="DO44" i="19" s="1"/>
  <c r="DO45" i="19" s="1"/>
  <c r="DO46" i="19" s="1"/>
  <c r="DO47" i="19" s="1"/>
  <c r="DO48" i="19" s="1"/>
  <c r="DO49" i="19" s="1"/>
  <c r="DO50" i="19" s="1"/>
  <c r="DO51" i="19" s="1"/>
  <c r="DO52" i="19" s="1"/>
  <c r="DO53" i="19" s="1"/>
  <c r="DO54" i="19" s="1"/>
  <c r="DO55" i="19" s="1"/>
  <c r="DO56" i="19" s="1"/>
  <c r="DO57" i="19" s="1"/>
  <c r="DO58" i="19" s="1"/>
  <c r="DO59" i="19" s="1"/>
  <c r="DO60" i="19" s="1"/>
  <c r="DO61" i="19" s="1"/>
  <c r="DO62" i="19" s="1"/>
  <c r="DO63" i="19" s="1"/>
  <c r="DO64" i="19" s="1"/>
  <c r="DO65" i="19" s="1"/>
  <c r="DO66" i="19" s="1"/>
  <c r="DO67" i="19" s="1"/>
  <c r="DO68" i="19" s="1"/>
  <c r="DO69" i="19" s="1"/>
  <c r="DO70" i="19" s="1"/>
  <c r="DO71" i="19" s="1"/>
  <c r="DO72" i="19" s="1"/>
  <c r="DQ8" i="19"/>
  <c r="DW8" i="19"/>
  <c r="DW9" i="19" s="1"/>
  <c r="DW10" i="19" s="1"/>
  <c r="DW11" i="19" s="1"/>
  <c r="DY8" i="19"/>
  <c r="EE8" i="19"/>
  <c r="EE9" i="19" s="1"/>
  <c r="EE10" i="19" s="1"/>
  <c r="EE11" i="19" s="1"/>
  <c r="EE12" i="19" s="1"/>
  <c r="EE13" i="19" s="1"/>
  <c r="EE14" i="19" s="1"/>
  <c r="EE15" i="19" s="1"/>
  <c r="EE16" i="19" s="1"/>
  <c r="EE17" i="19" s="1"/>
  <c r="EE18" i="19" s="1"/>
  <c r="EE19" i="19" s="1"/>
  <c r="EE20" i="19" s="1"/>
  <c r="EE21" i="19" s="1"/>
  <c r="EE22" i="19" s="1"/>
  <c r="EE23" i="19" s="1"/>
  <c r="EE24" i="19" s="1"/>
  <c r="EE25" i="19" s="1"/>
  <c r="EE26" i="19" s="1"/>
  <c r="EE27" i="19" s="1"/>
  <c r="EE28" i="19" s="1"/>
  <c r="EE29" i="19" s="1"/>
  <c r="EE30" i="19" s="1"/>
  <c r="EE31" i="19" s="1"/>
  <c r="EE32" i="19" s="1"/>
  <c r="EE33" i="19" s="1"/>
  <c r="EE34" i="19" s="1"/>
  <c r="EE35" i="19" s="1"/>
  <c r="EE36" i="19" s="1"/>
  <c r="EE37" i="19" s="1"/>
  <c r="EE38" i="19" s="1"/>
  <c r="EE39" i="19" s="1"/>
  <c r="EE40" i="19" s="1"/>
  <c r="EE41" i="19" s="1"/>
  <c r="EE42" i="19" s="1"/>
  <c r="EE43" i="19" s="1"/>
  <c r="EE44" i="19" s="1"/>
  <c r="EE45" i="19" s="1"/>
  <c r="EE46" i="19" s="1"/>
  <c r="EE47" i="19" s="1"/>
  <c r="EE48" i="19" s="1"/>
  <c r="EE49" i="19" s="1"/>
  <c r="EE50" i="19" s="1"/>
  <c r="EE51" i="19" s="1"/>
  <c r="EE52" i="19" s="1"/>
  <c r="EE53" i="19" s="1"/>
  <c r="EE54" i="19" s="1"/>
  <c r="EE55" i="19" s="1"/>
  <c r="EE56" i="19" s="1"/>
  <c r="EE57" i="19" s="1"/>
  <c r="EE58" i="19" s="1"/>
  <c r="EE59" i="19" s="1"/>
  <c r="EE60" i="19" s="1"/>
  <c r="EE61" i="19" s="1"/>
  <c r="EE62" i="19" s="1"/>
  <c r="EE63" i="19" s="1"/>
  <c r="EE64" i="19" s="1"/>
  <c r="EE65" i="19" s="1"/>
  <c r="EE66" i="19" s="1"/>
  <c r="EE67" i="19" s="1"/>
  <c r="EE68" i="19" s="1"/>
  <c r="EE69" i="19" s="1"/>
  <c r="EE70" i="19" s="1"/>
  <c r="EE71" i="19" s="1"/>
  <c r="EE72" i="19" s="1"/>
  <c r="EG8" i="19"/>
  <c r="DM9" i="19" s="1"/>
  <c r="DQ9" i="19"/>
  <c r="DQ10" i="19" s="1"/>
  <c r="DQ11" i="19" s="1"/>
  <c r="DQ12" i="19" s="1"/>
  <c r="DY9" i="19"/>
  <c r="DY10" i="19" s="1"/>
  <c r="DY11" i="19" s="1"/>
  <c r="DY12" i="19" s="1"/>
  <c r="EG9" i="19"/>
  <c r="DM10" i="19" s="1"/>
  <c r="DM11" i="19" s="1"/>
  <c r="DL10" i="19" s="1"/>
  <c r="DS10" i="19"/>
  <c r="DS11" i="19" s="1"/>
  <c r="DS12" i="19" s="1"/>
  <c r="DS13" i="19" s="1"/>
  <c r="EG10" i="19"/>
  <c r="DU11" i="19"/>
  <c r="DU12" i="19" s="1"/>
  <c r="DU13" i="19" s="1"/>
  <c r="DU14" i="19" s="1"/>
  <c r="EG11" i="19"/>
  <c r="DW12" i="19"/>
  <c r="DW13" i="19" s="1"/>
  <c r="DW14" i="19" s="1"/>
  <c r="DW15" i="19" s="1"/>
  <c r="EG12" i="19"/>
  <c r="DQ13" i="19"/>
  <c r="DQ14" i="19" s="1"/>
  <c r="DQ15" i="19" s="1"/>
  <c r="DQ16" i="19" s="1"/>
  <c r="DQ17" i="19" s="1"/>
  <c r="DQ18" i="19" s="1"/>
  <c r="DQ19" i="19" s="1"/>
  <c r="DQ20" i="19" s="1"/>
  <c r="DQ21" i="19" s="1"/>
  <c r="DQ22" i="19" s="1"/>
  <c r="DQ23" i="19" s="1"/>
  <c r="DQ24" i="19" s="1"/>
  <c r="DQ25" i="19" s="1"/>
  <c r="DQ26" i="19" s="1"/>
  <c r="DQ27" i="19" s="1"/>
  <c r="DQ28" i="19" s="1"/>
  <c r="DQ29" i="19" s="1"/>
  <c r="DQ30" i="19" s="1"/>
  <c r="DQ31" i="19" s="1"/>
  <c r="DQ32" i="19" s="1"/>
  <c r="DQ33" i="19" s="1"/>
  <c r="DQ34" i="19" s="1"/>
  <c r="DQ35" i="19" s="1"/>
  <c r="DQ36" i="19" s="1"/>
  <c r="DQ37" i="19" s="1"/>
  <c r="DQ38" i="19" s="1"/>
  <c r="DQ39" i="19" s="1"/>
  <c r="DQ40" i="19" s="1"/>
  <c r="DQ41" i="19" s="1"/>
  <c r="DQ42" i="19" s="1"/>
  <c r="DQ43" i="19" s="1"/>
  <c r="DQ44" i="19" s="1"/>
  <c r="DQ45" i="19" s="1"/>
  <c r="DQ46" i="19" s="1"/>
  <c r="DQ47" i="19" s="1"/>
  <c r="DQ48" i="19" s="1"/>
  <c r="DQ49" i="19" s="1"/>
  <c r="DQ50" i="19" s="1"/>
  <c r="DQ51" i="19" s="1"/>
  <c r="DQ52" i="19" s="1"/>
  <c r="DQ53" i="19" s="1"/>
  <c r="DQ54" i="19" s="1"/>
  <c r="DQ55" i="19" s="1"/>
  <c r="DQ56" i="19" s="1"/>
  <c r="DQ57" i="19" s="1"/>
  <c r="DQ58" i="19" s="1"/>
  <c r="DQ59" i="19" s="1"/>
  <c r="DQ60" i="19" s="1"/>
  <c r="DQ61" i="19" s="1"/>
  <c r="DQ62" i="19" s="1"/>
  <c r="DQ63" i="19" s="1"/>
  <c r="DQ64" i="19" s="1"/>
  <c r="DQ65" i="19" s="1"/>
  <c r="DQ66" i="19" s="1"/>
  <c r="DQ67" i="19" s="1"/>
  <c r="DQ68" i="19" s="1"/>
  <c r="DQ69" i="19" s="1"/>
  <c r="DQ70" i="19" s="1"/>
  <c r="DQ71" i="19" s="1"/>
  <c r="DQ72" i="19" s="1"/>
  <c r="DQ73" i="19" s="1"/>
  <c r="DQ74" i="19" s="1"/>
  <c r="DQ75" i="19" s="1"/>
  <c r="DQ76" i="19" s="1"/>
  <c r="DQ77" i="19" s="1"/>
  <c r="DQ78" i="19" s="1"/>
  <c r="DQ79" i="19" s="1"/>
  <c r="DQ80" i="19" s="1"/>
  <c r="DY13" i="19"/>
  <c r="DY14" i="19" s="1"/>
  <c r="DY15" i="19" s="1"/>
  <c r="DY16" i="19" s="1"/>
  <c r="EG13" i="19"/>
  <c r="DS14" i="19"/>
  <c r="DS15" i="19" s="1"/>
  <c r="DS16" i="19" s="1"/>
  <c r="DS17" i="19" s="1"/>
  <c r="EA14" i="19"/>
  <c r="EA15" i="19" s="1"/>
  <c r="EA16" i="19" s="1"/>
  <c r="EA17" i="19" s="1"/>
  <c r="EA18" i="19" s="1"/>
  <c r="EA19" i="19" s="1"/>
  <c r="EA20" i="19" s="1"/>
  <c r="EA21" i="19" s="1"/>
  <c r="EG14" i="19"/>
  <c r="DU15" i="19"/>
  <c r="DU16" i="19" s="1"/>
  <c r="DU17" i="19" s="1"/>
  <c r="DU18" i="19" s="1"/>
  <c r="DU19" i="19" s="1"/>
  <c r="DU20" i="19" s="1"/>
  <c r="DU21" i="19" s="1"/>
  <c r="DU22" i="19" s="1"/>
  <c r="DU23" i="19" s="1"/>
  <c r="DU24" i="19" s="1"/>
  <c r="DU25" i="19" s="1"/>
  <c r="DU26" i="19" s="1"/>
  <c r="DU27" i="19" s="1"/>
  <c r="DU28" i="19" s="1"/>
  <c r="DU29" i="19" s="1"/>
  <c r="DU30" i="19" s="1"/>
  <c r="DU31" i="19" s="1"/>
  <c r="DU32" i="19" s="1"/>
  <c r="DU33" i="19" s="1"/>
  <c r="DU34" i="19" s="1"/>
  <c r="DU35" i="19" s="1"/>
  <c r="DU36" i="19" s="1"/>
  <c r="DU37" i="19" s="1"/>
  <c r="DU38" i="19" s="1"/>
  <c r="DU39" i="19" s="1"/>
  <c r="DU40" i="19" s="1"/>
  <c r="DU41" i="19" s="1"/>
  <c r="DU42" i="19" s="1"/>
  <c r="DU43" i="19" s="1"/>
  <c r="DU44" i="19" s="1"/>
  <c r="EG15" i="19"/>
  <c r="DW16" i="19"/>
  <c r="DW17" i="19" s="1"/>
  <c r="DW18" i="19" s="1"/>
  <c r="DW19" i="19" s="1"/>
  <c r="EG16" i="19"/>
  <c r="DY17" i="19"/>
  <c r="DY18" i="19" s="1"/>
  <c r="DY19" i="19" s="1"/>
  <c r="DY20" i="19" s="1"/>
  <c r="DY21" i="19" s="1"/>
  <c r="DY22" i="19" s="1"/>
  <c r="DY23" i="19" s="1"/>
  <c r="DY24" i="19" s="1"/>
  <c r="DY25" i="19" s="1"/>
  <c r="DY26" i="19" s="1"/>
  <c r="DY27" i="19" s="1"/>
  <c r="DY28" i="19" s="1"/>
  <c r="DY29" i="19" s="1"/>
  <c r="DY30" i="19" s="1"/>
  <c r="DY31" i="19" s="1"/>
  <c r="DY32" i="19" s="1"/>
  <c r="DY33" i="19" s="1"/>
  <c r="DY34" i="19" s="1"/>
  <c r="DY35" i="19" s="1"/>
  <c r="DY36" i="19" s="1"/>
  <c r="DY37" i="19" s="1"/>
  <c r="DY38" i="19" s="1"/>
  <c r="DY39" i="19" s="1"/>
  <c r="DY40" i="19" s="1"/>
  <c r="DY41" i="19" s="1"/>
  <c r="DY42" i="19" s="1"/>
  <c r="EG17" i="19"/>
  <c r="DS18" i="19"/>
  <c r="DS19" i="19" s="1"/>
  <c r="DS20" i="19" s="1"/>
  <c r="DS21" i="19" s="1"/>
  <c r="EG18" i="19"/>
  <c r="EG19" i="19"/>
  <c r="DW20" i="19"/>
  <c r="DW21" i="19" s="1"/>
  <c r="DW22" i="19" s="1"/>
  <c r="DW23" i="19" s="1"/>
  <c r="EG20" i="19"/>
  <c r="EG21" i="19"/>
  <c r="DS22" i="19"/>
  <c r="DS23" i="19" s="1"/>
  <c r="DS24" i="19" s="1"/>
  <c r="DS25" i="19" s="1"/>
  <c r="DS26" i="19" s="1"/>
  <c r="DS27" i="19" s="1"/>
  <c r="DS28" i="19" s="1"/>
  <c r="DS29" i="19" s="1"/>
  <c r="DS30" i="19" s="1"/>
  <c r="DS31" i="19" s="1"/>
  <c r="DS32" i="19" s="1"/>
  <c r="DS33" i="19" s="1"/>
  <c r="DS34" i="19" s="1"/>
  <c r="DS35" i="19" s="1"/>
  <c r="DS36" i="19" s="1"/>
  <c r="DS37" i="19" s="1"/>
  <c r="DS38" i="19" s="1"/>
  <c r="DS39" i="19" s="1"/>
  <c r="DS40" i="19" s="1"/>
  <c r="DS41" i="19" s="1"/>
  <c r="DS42" i="19" s="1"/>
  <c r="DS43" i="19" s="1"/>
  <c r="DS44" i="19" s="1"/>
  <c r="DS45" i="19" s="1"/>
  <c r="DS46" i="19" s="1"/>
  <c r="DS47" i="19" s="1"/>
  <c r="DS48" i="19" s="1"/>
  <c r="DS49" i="19" s="1"/>
  <c r="DS50" i="19" s="1"/>
  <c r="DS51" i="19" s="1"/>
  <c r="DS52" i="19" s="1"/>
  <c r="DS53" i="19" s="1"/>
  <c r="DS54" i="19" s="1"/>
  <c r="DS55" i="19" s="1"/>
  <c r="DS56" i="19" s="1"/>
  <c r="DS57" i="19" s="1"/>
  <c r="DS58" i="19" s="1"/>
  <c r="DS59" i="19" s="1"/>
  <c r="DS60" i="19" s="1"/>
  <c r="DS61" i="19" s="1"/>
  <c r="DS62" i="19" s="1"/>
  <c r="DS63" i="19" s="1"/>
  <c r="DS64" i="19" s="1"/>
  <c r="DS65" i="19" s="1"/>
  <c r="DS66" i="19" s="1"/>
  <c r="DS67" i="19" s="1"/>
  <c r="DS68" i="19" s="1"/>
  <c r="DS69" i="19" s="1"/>
  <c r="DS70" i="19" s="1"/>
  <c r="DS71" i="19" s="1"/>
  <c r="DS72" i="19" s="1"/>
  <c r="DS73" i="19" s="1"/>
  <c r="DS74" i="19" s="1"/>
  <c r="DS75" i="19" s="1"/>
  <c r="DS76" i="19" s="1"/>
  <c r="DS77" i="19" s="1"/>
  <c r="DS78" i="19" s="1"/>
  <c r="DS79" i="19" s="1"/>
  <c r="DS80" i="19" s="1"/>
  <c r="EA22" i="19"/>
  <c r="EA23" i="19" s="1"/>
  <c r="EA24" i="19" s="1"/>
  <c r="EA25" i="19" s="1"/>
  <c r="EA26" i="19" s="1"/>
  <c r="EA27" i="19" s="1"/>
  <c r="EA28" i="19" s="1"/>
  <c r="EA29" i="19" s="1"/>
  <c r="EG22" i="19"/>
  <c r="EG23" i="19"/>
  <c r="DW24" i="19"/>
  <c r="DW25" i="19" s="1"/>
  <c r="DW26" i="19" s="1"/>
  <c r="DW27" i="19" s="1"/>
  <c r="DW28" i="19" s="1"/>
  <c r="DW29" i="19" s="1"/>
  <c r="DW30" i="19" s="1"/>
  <c r="DW31" i="19" s="1"/>
  <c r="DW32" i="19" s="1"/>
  <c r="DW33" i="19" s="1"/>
  <c r="DW34" i="19" s="1"/>
  <c r="DW35" i="19" s="1"/>
  <c r="DW36" i="19" s="1"/>
  <c r="DW37" i="19" s="1"/>
  <c r="DW38" i="19" s="1"/>
  <c r="DW39" i="19" s="1"/>
  <c r="DW40" i="19" s="1"/>
  <c r="DW41" i="19" s="1"/>
  <c r="DW42" i="19" s="1"/>
  <c r="DW43" i="19" s="1"/>
  <c r="DW44" i="19" s="1"/>
  <c r="DW45" i="19" s="1"/>
  <c r="DW46" i="19" s="1"/>
  <c r="DW47" i="19" s="1"/>
  <c r="DW48" i="19" s="1"/>
  <c r="DW49" i="19" s="1"/>
  <c r="DW50" i="19" s="1"/>
  <c r="DW51" i="19" s="1"/>
  <c r="DW52" i="19" s="1"/>
  <c r="DW53" i="19" s="1"/>
  <c r="DW54" i="19" s="1"/>
  <c r="DW55" i="19" s="1"/>
  <c r="DW56" i="19" s="1"/>
  <c r="DW57" i="19" s="1"/>
  <c r="DW58" i="19" s="1"/>
  <c r="DW59" i="19" s="1"/>
  <c r="DW60" i="19" s="1"/>
  <c r="DW61" i="19" s="1"/>
  <c r="DW62" i="19" s="1"/>
  <c r="DW63" i="19" s="1"/>
  <c r="DW64" i="19" s="1"/>
  <c r="DW65" i="19" s="1"/>
  <c r="DW66" i="19" s="1"/>
  <c r="DW67" i="19" s="1"/>
  <c r="DW68" i="19" s="1"/>
  <c r="DW69" i="19" s="1"/>
  <c r="DW70" i="19" s="1"/>
  <c r="DW71" i="19" s="1"/>
  <c r="DW72" i="19" s="1"/>
  <c r="EG24" i="19"/>
  <c r="EG25" i="19"/>
  <c r="EG26" i="19"/>
  <c r="EG27" i="19"/>
  <c r="EG28" i="19"/>
  <c r="EG29" i="19"/>
  <c r="EA30" i="19"/>
  <c r="EA31" i="19" s="1"/>
  <c r="EA32" i="19" s="1"/>
  <c r="EA33" i="19" s="1"/>
  <c r="EA34" i="19" s="1"/>
  <c r="EA35" i="19" s="1"/>
  <c r="EA36" i="19" s="1"/>
  <c r="EA37" i="19" s="1"/>
  <c r="EA38" i="19" s="1"/>
  <c r="EA39" i="19" s="1"/>
  <c r="EA40" i="19" s="1"/>
  <c r="EA41" i="19" s="1"/>
  <c r="EA42" i="19" s="1"/>
  <c r="EA43" i="19" s="1"/>
  <c r="EA44" i="19" s="1"/>
  <c r="EA45" i="19" s="1"/>
  <c r="EA46" i="19" s="1"/>
  <c r="EA47" i="19" s="1"/>
  <c r="EA48" i="19" s="1"/>
  <c r="EA49" i="19" s="1"/>
  <c r="EA50" i="19" s="1"/>
  <c r="EA51" i="19" s="1"/>
  <c r="EA52" i="19" s="1"/>
  <c r="EA53" i="19" s="1"/>
  <c r="EA54" i="19" s="1"/>
  <c r="EA55" i="19" s="1"/>
  <c r="EA56" i="19" s="1"/>
  <c r="EA57" i="19" s="1"/>
  <c r="EA58" i="19" s="1"/>
  <c r="EA59" i="19" s="1"/>
  <c r="EA60" i="19" s="1"/>
  <c r="EA61" i="19" s="1"/>
  <c r="EA62" i="19" s="1"/>
  <c r="EA63" i="19" s="1"/>
  <c r="EA64" i="19" s="1"/>
  <c r="EA65" i="19" s="1"/>
  <c r="EA66" i="19" s="1"/>
  <c r="EA67" i="19" s="1"/>
  <c r="EA68" i="19" s="1"/>
  <c r="EA69" i="19" s="1"/>
  <c r="EA70" i="19" s="1"/>
  <c r="EA71" i="19" s="1"/>
  <c r="EA72" i="19" s="1"/>
  <c r="EA73" i="19" s="1"/>
  <c r="EA74" i="19" s="1"/>
  <c r="EA75" i="19" s="1"/>
  <c r="EA76" i="19" s="1"/>
  <c r="EA77" i="19" s="1"/>
  <c r="EA78" i="19" s="1"/>
  <c r="EA79" i="19" s="1"/>
  <c r="EA80" i="19" s="1"/>
  <c r="EG30" i="19"/>
  <c r="EG31" i="19"/>
  <c r="EG32" i="19"/>
  <c r="EG33" i="19"/>
  <c r="EG34" i="19"/>
  <c r="EG35" i="19"/>
  <c r="EF36" i="19"/>
  <c r="EF37" i="19" s="1"/>
  <c r="EG36" i="19"/>
  <c r="DR37" i="19"/>
  <c r="DR38" i="19" s="1"/>
  <c r="ED37" i="19"/>
  <c r="ED38" i="19" s="1"/>
  <c r="ED39" i="19" s="1"/>
  <c r="ED40" i="19" s="1"/>
  <c r="ED41" i="19" s="1"/>
  <c r="ED42" i="19" s="1"/>
  <c r="ED43" i="19" s="1"/>
  <c r="ED44" i="19" s="1"/>
  <c r="ED45" i="19" s="1"/>
  <c r="ED46" i="19" s="1"/>
  <c r="ED47" i="19" s="1"/>
  <c r="ED48" i="19" s="1"/>
  <c r="ED49" i="19" s="1"/>
  <c r="ED50" i="19" s="1"/>
  <c r="ED51" i="19" s="1"/>
  <c r="ED52" i="19" s="1"/>
  <c r="ED53" i="19" s="1"/>
  <c r="ED54" i="19" s="1"/>
  <c r="ED55" i="19" s="1"/>
  <c r="ED56" i="19" s="1"/>
  <c r="ED57" i="19" s="1"/>
  <c r="ED58" i="19" s="1"/>
  <c r="ED59" i="19" s="1"/>
  <c r="ED60" i="19" s="1"/>
  <c r="ED61" i="19" s="1"/>
  <c r="ED62" i="19" s="1"/>
  <c r="ED63" i="19" s="1"/>
  <c r="ED64" i="19" s="1"/>
  <c r="ED65" i="19" s="1"/>
  <c r="ED66" i="19" s="1"/>
  <c r="ED67" i="19" s="1"/>
  <c r="ED68" i="19" s="1"/>
  <c r="ED69" i="19" s="1"/>
  <c r="ED70" i="19" s="1"/>
  <c r="ED71" i="19" s="1"/>
  <c r="ED72" i="19" s="1"/>
  <c r="EG37" i="19"/>
  <c r="DN38" i="19"/>
  <c r="DN39" i="19" s="1"/>
  <c r="DN40" i="19" s="1"/>
  <c r="DN41" i="19" s="1"/>
  <c r="DN42" i="19" s="1"/>
  <c r="DN43" i="19" s="1"/>
  <c r="DN44" i="19" s="1"/>
  <c r="DN45" i="19" s="1"/>
  <c r="DN46" i="19" s="1"/>
  <c r="DN47" i="19" s="1"/>
  <c r="DN48" i="19" s="1"/>
  <c r="DN49" i="19" s="1"/>
  <c r="DN50" i="19" s="1"/>
  <c r="DN51" i="19" s="1"/>
  <c r="DN52" i="19" s="1"/>
  <c r="DN53" i="19" s="1"/>
  <c r="DN54" i="19" s="1"/>
  <c r="DN55" i="19" s="1"/>
  <c r="DN56" i="19" s="1"/>
  <c r="DN57" i="19" s="1"/>
  <c r="DN58" i="19" s="1"/>
  <c r="DN59" i="19" s="1"/>
  <c r="DN60" i="19" s="1"/>
  <c r="DN61" i="19" s="1"/>
  <c r="DN62" i="19" s="1"/>
  <c r="DN63" i="19" s="1"/>
  <c r="DN64" i="19" s="1"/>
  <c r="DN65" i="19" s="1"/>
  <c r="DN66" i="19" s="1"/>
  <c r="DN67" i="19" s="1"/>
  <c r="DN68" i="19" s="1"/>
  <c r="DN69" i="19" s="1"/>
  <c r="DN70" i="19" s="1"/>
  <c r="DN71" i="19" s="1"/>
  <c r="DN72" i="19" s="1"/>
  <c r="DN73" i="19" s="1"/>
  <c r="DN74" i="19" s="1"/>
  <c r="DN75" i="19" s="1"/>
  <c r="DN76" i="19" s="1"/>
  <c r="DN77" i="19" s="1"/>
  <c r="DN78" i="19" s="1"/>
  <c r="DN79" i="19" s="1"/>
  <c r="DN80" i="19" s="1"/>
  <c r="DP38" i="19"/>
  <c r="DP39" i="19" s="1"/>
  <c r="DP40" i="19" s="1"/>
  <c r="DP41" i="19" s="1"/>
  <c r="DP42" i="19" s="1"/>
  <c r="DP43" i="19" s="1"/>
  <c r="DP44" i="19" s="1"/>
  <c r="DP45" i="19" s="1"/>
  <c r="DP46" i="19" s="1"/>
  <c r="DP47" i="19" s="1"/>
  <c r="DP48" i="19" s="1"/>
  <c r="DP49" i="19" s="1"/>
  <c r="DP50" i="19" s="1"/>
  <c r="DP51" i="19" s="1"/>
  <c r="DP52" i="19" s="1"/>
  <c r="DP53" i="19" s="1"/>
  <c r="DP54" i="19" s="1"/>
  <c r="DP55" i="19" s="1"/>
  <c r="DP56" i="19" s="1"/>
  <c r="DP57" i="19" s="1"/>
  <c r="DP58" i="19" s="1"/>
  <c r="DP59" i="19" s="1"/>
  <c r="DP60" i="19" s="1"/>
  <c r="DP61" i="19" s="1"/>
  <c r="DP62" i="19" s="1"/>
  <c r="DP63" i="19" s="1"/>
  <c r="DP64" i="19" s="1"/>
  <c r="DP65" i="19" s="1"/>
  <c r="DP66" i="19" s="1"/>
  <c r="DP67" i="19" s="1"/>
  <c r="DP68" i="19" s="1"/>
  <c r="DP69" i="19" s="1"/>
  <c r="DP70" i="19" s="1"/>
  <c r="DP71" i="19" s="1"/>
  <c r="DP72" i="19" s="1"/>
  <c r="DP73" i="19" s="1"/>
  <c r="DP74" i="19" s="1"/>
  <c r="DP75" i="19" s="1"/>
  <c r="DP76" i="19" s="1"/>
  <c r="DP77" i="19" s="1"/>
  <c r="DP78" i="19" s="1"/>
  <c r="DP79" i="19" s="1"/>
  <c r="DP80" i="19" s="1"/>
  <c r="DX38" i="19"/>
  <c r="DX39" i="19" s="1"/>
  <c r="EB38" i="19"/>
  <c r="EB39" i="19" s="1"/>
  <c r="EB40" i="19" s="1"/>
  <c r="EB41" i="19" s="1"/>
  <c r="EB42" i="19" s="1"/>
  <c r="EB43" i="19" s="1"/>
  <c r="EB44" i="19" s="1"/>
  <c r="EB45" i="19" s="1"/>
  <c r="EB46" i="19" s="1"/>
  <c r="EB47" i="19" s="1"/>
  <c r="EB48" i="19" s="1"/>
  <c r="EB49" i="19" s="1"/>
  <c r="EB50" i="19" s="1"/>
  <c r="EB51" i="19" s="1"/>
  <c r="EB52" i="19" s="1"/>
  <c r="EB53" i="19" s="1"/>
  <c r="EB54" i="19" s="1"/>
  <c r="EB55" i="19" s="1"/>
  <c r="EB56" i="19" s="1"/>
  <c r="EB57" i="19" s="1"/>
  <c r="EB58" i="19" s="1"/>
  <c r="EB59" i="19" s="1"/>
  <c r="EB60" i="19" s="1"/>
  <c r="EB61" i="19" s="1"/>
  <c r="EB62" i="19" s="1"/>
  <c r="EB63" i="19" s="1"/>
  <c r="EB64" i="19" s="1"/>
  <c r="EB65" i="19" s="1"/>
  <c r="EB66" i="19" s="1"/>
  <c r="EB67" i="19" s="1"/>
  <c r="EB68" i="19" s="1"/>
  <c r="EB69" i="19" s="1"/>
  <c r="EB70" i="19" s="1"/>
  <c r="EB71" i="19" s="1"/>
  <c r="EF38" i="19"/>
  <c r="EF39" i="19" s="1"/>
  <c r="EF40" i="19" s="1"/>
  <c r="EF41" i="19" s="1"/>
  <c r="EF42" i="19" s="1"/>
  <c r="EF43" i="19" s="1"/>
  <c r="EF44" i="19" s="1"/>
  <c r="EF45" i="19" s="1"/>
  <c r="EF46" i="19" s="1"/>
  <c r="EF47" i="19" s="1"/>
  <c r="EF48" i="19" s="1"/>
  <c r="EF49" i="19" s="1"/>
  <c r="EF50" i="19" s="1"/>
  <c r="EF51" i="19" s="1"/>
  <c r="EF52" i="19" s="1"/>
  <c r="EF53" i="19" s="1"/>
  <c r="EF54" i="19" s="1"/>
  <c r="EF55" i="19" s="1"/>
  <c r="EF56" i="19" s="1"/>
  <c r="EF57" i="19" s="1"/>
  <c r="EF58" i="19" s="1"/>
  <c r="EF59" i="19" s="1"/>
  <c r="EF60" i="19" s="1"/>
  <c r="EF61" i="19" s="1"/>
  <c r="EF62" i="19" s="1"/>
  <c r="EF63" i="19" s="1"/>
  <c r="EF64" i="19" s="1"/>
  <c r="EF65" i="19" s="1"/>
  <c r="EF66" i="19" s="1"/>
  <c r="EF67" i="19" s="1"/>
  <c r="EF68" i="19" s="1"/>
  <c r="EF69" i="19" s="1"/>
  <c r="EF70" i="19" s="1"/>
  <c r="EF71" i="19" s="1"/>
  <c r="EF72" i="19" s="1"/>
  <c r="EF73" i="19" s="1"/>
  <c r="EF74" i="19" s="1"/>
  <c r="EF75" i="19" s="1"/>
  <c r="EF76" i="19" s="1"/>
  <c r="EF77" i="19" s="1"/>
  <c r="EF78" i="19" s="1"/>
  <c r="EF79" i="19" s="1"/>
  <c r="EF80" i="19" s="1"/>
  <c r="EG38" i="19"/>
  <c r="DR39" i="19"/>
  <c r="DR40" i="19" s="1"/>
  <c r="DV39" i="19"/>
  <c r="DV40" i="19" s="1"/>
  <c r="DV41" i="19" s="1"/>
  <c r="DV42" i="19" s="1"/>
  <c r="DV43" i="19" s="1"/>
  <c r="DV44" i="19" s="1"/>
  <c r="DV45" i="19" s="1"/>
  <c r="DV46" i="19" s="1"/>
  <c r="DV47" i="19" s="1"/>
  <c r="DV48" i="19" s="1"/>
  <c r="DV49" i="19" s="1"/>
  <c r="DV50" i="19" s="1"/>
  <c r="DV51" i="19" s="1"/>
  <c r="DV52" i="19" s="1"/>
  <c r="DV53" i="19" s="1"/>
  <c r="DV54" i="19" s="1"/>
  <c r="DV55" i="19" s="1"/>
  <c r="DV56" i="19" s="1"/>
  <c r="DV57" i="19" s="1"/>
  <c r="DV58" i="19" s="1"/>
  <c r="DV59" i="19" s="1"/>
  <c r="DV60" i="19" s="1"/>
  <c r="DV61" i="19" s="1"/>
  <c r="DV62" i="19" s="1"/>
  <c r="DV63" i="19" s="1"/>
  <c r="DV64" i="19" s="1"/>
  <c r="DV65" i="19" s="1"/>
  <c r="DV66" i="19" s="1"/>
  <c r="DV67" i="19" s="1"/>
  <c r="DV68" i="19" s="1"/>
  <c r="DV69" i="19" s="1"/>
  <c r="DV70" i="19" s="1"/>
  <c r="DV71" i="19" s="1"/>
  <c r="DV72" i="19" s="1"/>
  <c r="DV73" i="19" s="1"/>
  <c r="DV74" i="19" s="1"/>
  <c r="DV75" i="19" s="1"/>
  <c r="DV76" i="19" s="1"/>
  <c r="DV77" i="19" s="1"/>
  <c r="DV78" i="19" s="1"/>
  <c r="DV79" i="19" s="1"/>
  <c r="DV80" i="19" s="1"/>
  <c r="DZ39" i="19"/>
  <c r="DZ40" i="19" s="1"/>
  <c r="EG39" i="19"/>
  <c r="DX40" i="19"/>
  <c r="DX41" i="19" s="1"/>
  <c r="EG40" i="19"/>
  <c r="DR41" i="19"/>
  <c r="DR42" i="19" s="1"/>
  <c r="DR43" i="19" s="1"/>
  <c r="DR44" i="19" s="1"/>
  <c r="DR45" i="19" s="1"/>
  <c r="DR46" i="19" s="1"/>
  <c r="DR47" i="19" s="1"/>
  <c r="DR48" i="19" s="1"/>
  <c r="DR49" i="19" s="1"/>
  <c r="DR50" i="19" s="1"/>
  <c r="DR51" i="19" s="1"/>
  <c r="DR52" i="19" s="1"/>
  <c r="DR53" i="19" s="1"/>
  <c r="DR54" i="19" s="1"/>
  <c r="DR55" i="19" s="1"/>
  <c r="DR56" i="19" s="1"/>
  <c r="DR57" i="19" s="1"/>
  <c r="DR58" i="19" s="1"/>
  <c r="DR59" i="19" s="1"/>
  <c r="DR60" i="19" s="1"/>
  <c r="DR61" i="19" s="1"/>
  <c r="DR62" i="19" s="1"/>
  <c r="DR63" i="19" s="1"/>
  <c r="DR64" i="19" s="1"/>
  <c r="DR65" i="19" s="1"/>
  <c r="DR66" i="19" s="1"/>
  <c r="DR67" i="19" s="1"/>
  <c r="DR68" i="19" s="1"/>
  <c r="DR69" i="19" s="1"/>
  <c r="DR70" i="19" s="1"/>
  <c r="DR71" i="19" s="1"/>
  <c r="DR72" i="19" s="1"/>
  <c r="DR73" i="19" s="1"/>
  <c r="DR74" i="19" s="1"/>
  <c r="DR75" i="19" s="1"/>
  <c r="DR76" i="19" s="1"/>
  <c r="DR77" i="19" s="1"/>
  <c r="DR78" i="19" s="1"/>
  <c r="DR79" i="19" s="1"/>
  <c r="DR80" i="19" s="1"/>
  <c r="DZ41" i="19"/>
  <c r="DZ42" i="19" s="1"/>
  <c r="EG41" i="19"/>
  <c r="DX42" i="19"/>
  <c r="DX43" i="19" s="1"/>
  <c r="EG42" i="19"/>
  <c r="DY43" i="19"/>
  <c r="DY44" i="19" s="1"/>
  <c r="DY45" i="19" s="1"/>
  <c r="DY46" i="19" s="1"/>
  <c r="DY47" i="19" s="1"/>
  <c r="DY48" i="19" s="1"/>
  <c r="DY49" i="19" s="1"/>
  <c r="DY50" i="19" s="1"/>
  <c r="DY51" i="19" s="1"/>
  <c r="DY52" i="19" s="1"/>
  <c r="DY53" i="19" s="1"/>
  <c r="DY54" i="19" s="1"/>
  <c r="DY55" i="19" s="1"/>
  <c r="DY56" i="19" s="1"/>
  <c r="DY57" i="19" s="1"/>
  <c r="DY58" i="19" s="1"/>
  <c r="DY59" i="19" s="1"/>
  <c r="DY60" i="19" s="1"/>
  <c r="DY61" i="19" s="1"/>
  <c r="DY62" i="19" s="1"/>
  <c r="DY63" i="19" s="1"/>
  <c r="DY64" i="19" s="1"/>
  <c r="DY65" i="19" s="1"/>
  <c r="DY66" i="19" s="1"/>
  <c r="DY67" i="19" s="1"/>
  <c r="DY68" i="19" s="1"/>
  <c r="DY69" i="19" s="1"/>
  <c r="DY70" i="19" s="1"/>
  <c r="DY71" i="19" s="1"/>
  <c r="DY72" i="19" s="1"/>
  <c r="DY73" i="19" s="1"/>
  <c r="DY74" i="19" s="1"/>
  <c r="DY75" i="19" s="1"/>
  <c r="DY76" i="19" s="1"/>
  <c r="DY77" i="19" s="1"/>
  <c r="DY78" i="19" s="1"/>
  <c r="DY79" i="19" s="1"/>
  <c r="DY80" i="19" s="1"/>
  <c r="DZ43" i="19"/>
  <c r="DZ44" i="19" s="1"/>
  <c r="EG43" i="19"/>
  <c r="DX44" i="19"/>
  <c r="DX45" i="19" s="1"/>
  <c r="DX46" i="19" s="1"/>
  <c r="DX47" i="19" s="1"/>
  <c r="DX48" i="19" s="1"/>
  <c r="DX49" i="19" s="1"/>
  <c r="DX50" i="19" s="1"/>
  <c r="DX51" i="19" s="1"/>
  <c r="DX52" i="19" s="1"/>
  <c r="DX53" i="19" s="1"/>
  <c r="DX54" i="19" s="1"/>
  <c r="DX55" i="19" s="1"/>
  <c r="DX56" i="19" s="1"/>
  <c r="DX57" i="19" s="1"/>
  <c r="DX58" i="19" s="1"/>
  <c r="DX59" i="19" s="1"/>
  <c r="DX60" i="19" s="1"/>
  <c r="DX61" i="19" s="1"/>
  <c r="DX62" i="19" s="1"/>
  <c r="DX63" i="19" s="1"/>
  <c r="DX64" i="19" s="1"/>
  <c r="DX65" i="19" s="1"/>
  <c r="DX66" i="19" s="1"/>
  <c r="DX67" i="19" s="1"/>
  <c r="DX68" i="19" s="1"/>
  <c r="DX69" i="19" s="1"/>
  <c r="DX70" i="19" s="1"/>
  <c r="DX71" i="19" s="1"/>
  <c r="DX72" i="19" s="1"/>
  <c r="DX73" i="19" s="1"/>
  <c r="DX74" i="19" s="1"/>
  <c r="DX75" i="19" s="1"/>
  <c r="DX76" i="19" s="1"/>
  <c r="DX77" i="19" s="1"/>
  <c r="DX78" i="19" s="1"/>
  <c r="DX79" i="19" s="1"/>
  <c r="DX80" i="19" s="1"/>
  <c r="EG44" i="19"/>
  <c r="DU45" i="19"/>
  <c r="DU46" i="19" s="1"/>
  <c r="DU47" i="19" s="1"/>
  <c r="DU48" i="19" s="1"/>
  <c r="DU49" i="19" s="1"/>
  <c r="DU50" i="19" s="1"/>
  <c r="DU51" i="19" s="1"/>
  <c r="DU52" i="19" s="1"/>
  <c r="DU53" i="19" s="1"/>
  <c r="DU54" i="19" s="1"/>
  <c r="DU55" i="19" s="1"/>
  <c r="DU56" i="19" s="1"/>
  <c r="DU57" i="19" s="1"/>
  <c r="DU58" i="19" s="1"/>
  <c r="DU59" i="19" s="1"/>
  <c r="DU60" i="19" s="1"/>
  <c r="DU61" i="19" s="1"/>
  <c r="DU62" i="19" s="1"/>
  <c r="DU63" i="19" s="1"/>
  <c r="DU64" i="19" s="1"/>
  <c r="DU65" i="19" s="1"/>
  <c r="DU66" i="19" s="1"/>
  <c r="DU67" i="19" s="1"/>
  <c r="DU68" i="19" s="1"/>
  <c r="DU69" i="19" s="1"/>
  <c r="DU70" i="19" s="1"/>
  <c r="DU71" i="19" s="1"/>
  <c r="DZ45" i="19"/>
  <c r="DZ46" i="19" s="1"/>
  <c r="DZ47" i="19" s="1"/>
  <c r="DZ48" i="19" s="1"/>
  <c r="DZ49" i="19" s="1"/>
  <c r="DZ50" i="19" s="1"/>
  <c r="DZ51" i="19" s="1"/>
  <c r="DZ52" i="19" s="1"/>
  <c r="DZ53" i="19" s="1"/>
  <c r="DZ54" i="19" s="1"/>
  <c r="DZ55" i="19" s="1"/>
  <c r="DZ56" i="19" s="1"/>
  <c r="DZ57" i="19" s="1"/>
  <c r="DZ58" i="19" s="1"/>
  <c r="DZ59" i="19" s="1"/>
  <c r="DZ60" i="19" s="1"/>
  <c r="DZ61" i="19" s="1"/>
  <c r="DZ62" i="19" s="1"/>
  <c r="DZ63" i="19" s="1"/>
  <c r="DZ64" i="19" s="1"/>
  <c r="DZ65" i="19" s="1"/>
  <c r="DZ66" i="19" s="1"/>
  <c r="DZ67" i="19" s="1"/>
  <c r="DZ68" i="19" s="1"/>
  <c r="DZ69" i="19" s="1"/>
  <c r="DZ70" i="19" s="1"/>
  <c r="DZ71" i="19" s="1"/>
  <c r="DZ72" i="19" s="1"/>
  <c r="DZ73" i="19" s="1"/>
  <c r="DZ74" i="19" s="1"/>
  <c r="DZ75" i="19" s="1"/>
  <c r="DZ76" i="19" s="1"/>
  <c r="DZ77" i="19" s="1"/>
  <c r="DZ78" i="19" s="1"/>
  <c r="DZ79" i="19" s="1"/>
  <c r="DZ80" i="19" s="1"/>
  <c r="EG45" i="19"/>
  <c r="EG46" i="19"/>
  <c r="EG47" i="19"/>
  <c r="EG48" i="19"/>
  <c r="EG49" i="19"/>
  <c r="EG50" i="19"/>
  <c r="EG51" i="19"/>
  <c r="EG52" i="19"/>
  <c r="EG53" i="19"/>
  <c r="EG54" i="19"/>
  <c r="EG55" i="19"/>
  <c r="EG56" i="19"/>
  <c r="EG57" i="19"/>
  <c r="EG58" i="19"/>
  <c r="EG59" i="19"/>
  <c r="EG60" i="19"/>
  <c r="EG61" i="19"/>
  <c r="EG62" i="19"/>
  <c r="EG63" i="19"/>
  <c r="EG64" i="19"/>
  <c r="EG65" i="19"/>
  <c r="EG66" i="19"/>
  <c r="EG67" i="19"/>
  <c r="EG68" i="19"/>
  <c r="EG69" i="19"/>
  <c r="EG70" i="19"/>
  <c r="EG71" i="19"/>
  <c r="DT72" i="19"/>
  <c r="DT73" i="19" s="1"/>
  <c r="DT74" i="19" s="1"/>
  <c r="DT75" i="19" s="1"/>
  <c r="DU72" i="19"/>
  <c r="DU73" i="19" s="1"/>
  <c r="DU74" i="19" s="1"/>
  <c r="DU75" i="19" s="1"/>
  <c r="EB72" i="19"/>
  <c r="EB73" i="19" s="1"/>
  <c r="EB74" i="19" s="1"/>
  <c r="EB75" i="19" s="1"/>
  <c r="EC72" i="19"/>
  <c r="EC73" i="19" s="1"/>
  <c r="EC74" i="19" s="1"/>
  <c r="EC75" i="19" s="1"/>
  <c r="EC76" i="19" s="1"/>
  <c r="EC77" i="19" s="1"/>
  <c r="EC78" i="19" s="1"/>
  <c r="EC79" i="19" s="1"/>
  <c r="EC80" i="19" s="1"/>
  <c r="EG72" i="19"/>
  <c r="DO73" i="19"/>
  <c r="DO74" i="19" s="1"/>
  <c r="DO75" i="19" s="1"/>
  <c r="DO76" i="19" s="1"/>
  <c r="DO77" i="19" s="1"/>
  <c r="DO78" i="19" s="1"/>
  <c r="DO79" i="19" s="1"/>
  <c r="DO80" i="19" s="1"/>
  <c r="DW73" i="19"/>
  <c r="DW74" i="19" s="1"/>
  <c r="DW75" i="19" s="1"/>
  <c r="DW76" i="19" s="1"/>
  <c r="ED73" i="19"/>
  <c r="ED74" i="19" s="1"/>
  <c r="ED75" i="19" s="1"/>
  <c r="ED76" i="19" s="1"/>
  <c r="ED77" i="19" s="1"/>
  <c r="ED78" i="19" s="1"/>
  <c r="ED79" i="19" s="1"/>
  <c r="ED80" i="19" s="1"/>
  <c r="EE73" i="19"/>
  <c r="EE74" i="19" s="1"/>
  <c r="EE75" i="19" s="1"/>
  <c r="EE76" i="19" s="1"/>
  <c r="EG73" i="19"/>
  <c r="EG74" i="19"/>
  <c r="EG75" i="19"/>
  <c r="DT76" i="19"/>
  <c r="DT77" i="19" s="1"/>
  <c r="DU76" i="19"/>
  <c r="DU77" i="19" s="1"/>
  <c r="DU78" i="19" s="1"/>
  <c r="DU79" i="19" s="1"/>
  <c r="DU80" i="19" s="1"/>
  <c r="EB76" i="19"/>
  <c r="EB77" i="19" s="1"/>
  <c r="EB78" i="19" s="1"/>
  <c r="EB79" i="19" s="1"/>
  <c r="EB80" i="19" s="1"/>
  <c r="EG76" i="19"/>
  <c r="DW77" i="19"/>
  <c r="DW78" i="19" s="1"/>
  <c r="DW79" i="19" s="1"/>
  <c r="DW80" i="19" s="1"/>
  <c r="EE77" i="19"/>
  <c r="EE78" i="19" s="1"/>
  <c r="EE79" i="19" s="1"/>
  <c r="EE80" i="19" s="1"/>
  <c r="EG77" i="19"/>
  <c r="DT78" i="19"/>
  <c r="DT79" i="19" s="1"/>
  <c r="DT80" i="19" s="1"/>
  <c r="EG78" i="19"/>
  <c r="EG79" i="19"/>
  <c r="EG80" i="19"/>
  <c r="FA242" i="21"/>
  <c r="FA241" i="21"/>
  <c r="EZ242" i="21"/>
  <c r="EZ241" i="21"/>
  <c r="EY242" i="21"/>
  <c r="EY241" i="21"/>
  <c r="DL9" i="19" l="1"/>
  <c r="DL6" i="19"/>
  <c r="DM12" i="19"/>
  <c r="DL11" i="19" s="1"/>
  <c r="DL7" i="19"/>
  <c r="DL8" i="19"/>
  <c r="CQ33" i="12"/>
  <c r="CQ34" i="12"/>
  <c r="CQ35" i="12"/>
  <c r="CQ36" i="12"/>
  <c r="CQ37" i="12"/>
  <c r="CQ38" i="12"/>
  <c r="CQ39" i="12"/>
  <c r="CQ40" i="12"/>
  <c r="CQ41" i="12"/>
  <c r="CQ42" i="12"/>
  <c r="CQ43" i="12"/>
  <c r="CQ32" i="12"/>
  <c r="CQ19" i="12"/>
  <c r="CQ20" i="12"/>
  <c r="CQ21" i="12"/>
  <c r="CQ22" i="12"/>
  <c r="CQ23" i="12"/>
  <c r="CQ24" i="12"/>
  <c r="CQ25" i="12"/>
  <c r="CQ26" i="12"/>
  <c r="CQ27" i="12"/>
  <c r="CQ28" i="12"/>
  <c r="CQ29" i="12"/>
  <c r="CQ18" i="12"/>
  <c r="DM5" i="14"/>
  <c r="DN5" i="14"/>
  <c r="DO5" i="14"/>
  <c r="DP5" i="14"/>
  <c r="DQ5" i="14"/>
  <c r="DR5" i="14"/>
  <c r="DS5" i="14"/>
  <c r="DS6" i="14" s="1"/>
  <c r="DS7" i="14" s="1"/>
  <c r="DS8" i="14" s="1"/>
  <c r="DS9" i="14" s="1"/>
  <c r="DS10" i="14" s="1"/>
  <c r="DS11" i="14" s="1"/>
  <c r="DS12" i="14" s="1"/>
  <c r="DS13" i="14" s="1"/>
  <c r="DS14" i="14" s="1"/>
  <c r="DS15" i="14" s="1"/>
  <c r="DS16" i="14" s="1"/>
  <c r="DS17" i="14" s="1"/>
  <c r="DS18" i="14" s="1"/>
  <c r="DS19" i="14" s="1"/>
  <c r="DS20" i="14" s="1"/>
  <c r="DS21" i="14" s="1"/>
  <c r="DS22" i="14" s="1"/>
  <c r="DS23" i="14" s="1"/>
  <c r="DS24" i="14" s="1"/>
  <c r="DS25" i="14" s="1"/>
  <c r="DS26" i="14" s="1"/>
  <c r="DS27" i="14" s="1"/>
  <c r="DS28" i="14" s="1"/>
  <c r="DS29" i="14" s="1"/>
  <c r="DS30" i="14" s="1"/>
  <c r="DS31" i="14" s="1"/>
  <c r="DS32" i="14" s="1"/>
  <c r="DS33" i="14" s="1"/>
  <c r="DS34" i="14" s="1"/>
  <c r="DS35" i="14" s="1"/>
  <c r="DS36" i="14" s="1"/>
  <c r="DS37" i="14" s="1"/>
  <c r="DS38" i="14" s="1"/>
  <c r="DS39" i="14" s="1"/>
  <c r="DS40" i="14" s="1"/>
  <c r="DS41" i="14" s="1"/>
  <c r="DS42" i="14" s="1"/>
  <c r="DT5" i="14"/>
  <c r="DU5" i="14"/>
  <c r="DV5" i="14"/>
  <c r="DW5" i="14"/>
  <c r="DX5" i="14"/>
  <c r="DY5" i="14"/>
  <c r="DZ5" i="14"/>
  <c r="EA5" i="14"/>
  <c r="EA6" i="14" s="1"/>
  <c r="EA7" i="14" s="1"/>
  <c r="EA8" i="14" s="1"/>
  <c r="EA9" i="14" s="1"/>
  <c r="EA10" i="14" s="1"/>
  <c r="EA11" i="14" s="1"/>
  <c r="EA12" i="14" s="1"/>
  <c r="EA13" i="14" s="1"/>
  <c r="EA14" i="14" s="1"/>
  <c r="EA15" i="14" s="1"/>
  <c r="EA16" i="14" s="1"/>
  <c r="EA17" i="14" s="1"/>
  <c r="EA18" i="14" s="1"/>
  <c r="EA19" i="14" s="1"/>
  <c r="EA20" i="14" s="1"/>
  <c r="EA21" i="14" s="1"/>
  <c r="EA22" i="14" s="1"/>
  <c r="EA23" i="14" s="1"/>
  <c r="EA24" i="14" s="1"/>
  <c r="EA25" i="14" s="1"/>
  <c r="EA26" i="14" s="1"/>
  <c r="EA27" i="14" s="1"/>
  <c r="EA28" i="14" s="1"/>
  <c r="EA29" i="14" s="1"/>
  <c r="EA30" i="14" s="1"/>
  <c r="EA31" i="14" s="1"/>
  <c r="EA32" i="14" s="1"/>
  <c r="EA33" i="14" s="1"/>
  <c r="EA34" i="14" s="1"/>
  <c r="EA35" i="14" s="1"/>
  <c r="EA36" i="14" s="1"/>
  <c r="EA37" i="14" s="1"/>
  <c r="EA38" i="14" s="1"/>
  <c r="EA39" i="14" s="1"/>
  <c r="EA40" i="14" s="1"/>
  <c r="EA41" i="14" s="1"/>
  <c r="EA42" i="14" s="1"/>
  <c r="EB5" i="14"/>
  <c r="EC5" i="14"/>
  <c r="ED5" i="14"/>
  <c r="EE5" i="14"/>
  <c r="EF5" i="14"/>
  <c r="EG5" i="14"/>
  <c r="DM6" i="14"/>
  <c r="DN6" i="14"/>
  <c r="DO6" i="14"/>
  <c r="DP6" i="14"/>
  <c r="DQ6" i="14"/>
  <c r="DR6" i="14"/>
  <c r="DT6" i="14"/>
  <c r="DU6" i="14"/>
  <c r="DU7" i="14" s="1"/>
  <c r="DU8" i="14" s="1"/>
  <c r="DU9" i="14" s="1"/>
  <c r="DV6" i="14"/>
  <c r="DW6" i="14"/>
  <c r="DX6" i="14"/>
  <c r="DY6" i="14"/>
  <c r="DZ6" i="14"/>
  <c r="EB6" i="14"/>
  <c r="EC6" i="14"/>
  <c r="EC7" i="14" s="1"/>
  <c r="EC8" i="14" s="1"/>
  <c r="EC9" i="14" s="1"/>
  <c r="ED6" i="14"/>
  <c r="EE6" i="14"/>
  <c r="EF6" i="14"/>
  <c r="EG6" i="14"/>
  <c r="DN7" i="14"/>
  <c r="DO7" i="14"/>
  <c r="DO8" i="14" s="1"/>
  <c r="DO9" i="14" s="1"/>
  <c r="DO10" i="14" s="1"/>
  <c r="DP7" i="14"/>
  <c r="DQ7" i="14"/>
  <c r="DR7" i="14"/>
  <c r="DT7" i="14"/>
  <c r="DV7" i="14"/>
  <c r="DW7" i="14"/>
  <c r="DW8" i="14" s="1"/>
  <c r="DW9" i="14" s="1"/>
  <c r="DW10" i="14" s="1"/>
  <c r="DX7" i="14"/>
  <c r="DY7" i="14"/>
  <c r="DZ7" i="14"/>
  <c r="EB7" i="14"/>
  <c r="ED7" i="14"/>
  <c r="EE7" i="14"/>
  <c r="EE8" i="14" s="1"/>
  <c r="EE9" i="14" s="1"/>
  <c r="EE10" i="14" s="1"/>
  <c r="EE11" i="14" s="1"/>
  <c r="EE12" i="14" s="1"/>
  <c r="EE13" i="14" s="1"/>
  <c r="EE14" i="14" s="1"/>
  <c r="EE15" i="14" s="1"/>
  <c r="EE16" i="14" s="1"/>
  <c r="EE17" i="14" s="1"/>
  <c r="EE18" i="14" s="1"/>
  <c r="EE19" i="14" s="1"/>
  <c r="EE20" i="14" s="1"/>
  <c r="EE21" i="14" s="1"/>
  <c r="EE22" i="14" s="1"/>
  <c r="EE23" i="14" s="1"/>
  <c r="EE24" i="14" s="1"/>
  <c r="EE25" i="14" s="1"/>
  <c r="EE26" i="14" s="1"/>
  <c r="EE27" i="14" s="1"/>
  <c r="EE28" i="14" s="1"/>
  <c r="EE29" i="14" s="1"/>
  <c r="EE30" i="14" s="1"/>
  <c r="EE31" i="14" s="1"/>
  <c r="EE32" i="14" s="1"/>
  <c r="EE33" i="14" s="1"/>
  <c r="EE34" i="14" s="1"/>
  <c r="EE35" i="14" s="1"/>
  <c r="EE36" i="14" s="1"/>
  <c r="EE37" i="14" s="1"/>
  <c r="EE38" i="14" s="1"/>
  <c r="EE39" i="14" s="1"/>
  <c r="EE40" i="14" s="1"/>
  <c r="EE41" i="14" s="1"/>
  <c r="EE42" i="14" s="1"/>
  <c r="EF7" i="14"/>
  <c r="EG7" i="14"/>
  <c r="DN8" i="14"/>
  <c r="DP8" i="14"/>
  <c r="DQ8" i="14"/>
  <c r="DQ9" i="14" s="1"/>
  <c r="DQ10" i="14" s="1"/>
  <c r="DQ11" i="14" s="1"/>
  <c r="DR8" i="14"/>
  <c r="DT8" i="14"/>
  <c r="DV8" i="14"/>
  <c r="DX8" i="14"/>
  <c r="DY8" i="14"/>
  <c r="DY9" i="14" s="1"/>
  <c r="DY10" i="14" s="1"/>
  <c r="DY11" i="14" s="1"/>
  <c r="DZ8" i="14"/>
  <c r="EB8" i="14"/>
  <c r="ED8" i="14"/>
  <c r="EF8" i="14"/>
  <c r="EG8" i="14"/>
  <c r="DN9" i="14"/>
  <c r="DP9" i="14"/>
  <c r="DR9" i="14"/>
  <c r="DT9" i="14"/>
  <c r="DV9" i="14"/>
  <c r="DX9" i="14"/>
  <c r="DZ9" i="14"/>
  <c r="EB9" i="14"/>
  <c r="ED9" i="14"/>
  <c r="EF9" i="14"/>
  <c r="EG9" i="14"/>
  <c r="DN10" i="14"/>
  <c r="DP10" i="14"/>
  <c r="DR10" i="14"/>
  <c r="DT10" i="14"/>
  <c r="DU10" i="14"/>
  <c r="DU11" i="14" s="1"/>
  <c r="DU12" i="14" s="1"/>
  <c r="DU13" i="14" s="1"/>
  <c r="DV10" i="14"/>
  <c r="DX10" i="14"/>
  <c r="DZ10" i="14"/>
  <c r="EB10" i="14"/>
  <c r="EC10" i="14"/>
  <c r="EC11" i="14" s="1"/>
  <c r="EC12" i="14" s="1"/>
  <c r="EC13" i="14" s="1"/>
  <c r="EC14" i="14" s="1"/>
  <c r="EC15" i="14" s="1"/>
  <c r="EC16" i="14" s="1"/>
  <c r="EC17" i="14" s="1"/>
  <c r="EC18" i="14" s="1"/>
  <c r="EC19" i="14" s="1"/>
  <c r="EC20" i="14" s="1"/>
  <c r="EC21" i="14" s="1"/>
  <c r="ED10" i="14"/>
  <c r="EF10" i="14"/>
  <c r="EG10" i="14"/>
  <c r="DN11" i="14"/>
  <c r="DO11" i="14"/>
  <c r="DO12" i="14" s="1"/>
  <c r="DO13" i="14" s="1"/>
  <c r="DO14" i="14" s="1"/>
  <c r="DP11" i="14"/>
  <c r="DR11" i="14"/>
  <c r="DT11" i="14"/>
  <c r="DV11" i="14"/>
  <c r="DW11" i="14"/>
  <c r="DW12" i="14" s="1"/>
  <c r="DW13" i="14" s="1"/>
  <c r="DW14" i="14" s="1"/>
  <c r="DW15" i="14" s="1"/>
  <c r="DW16" i="14" s="1"/>
  <c r="DW17" i="14" s="1"/>
  <c r="DW18" i="14" s="1"/>
  <c r="DW19" i="14" s="1"/>
  <c r="DW20" i="14" s="1"/>
  <c r="DW21" i="14" s="1"/>
  <c r="DW22" i="14" s="1"/>
  <c r="DW23" i="14" s="1"/>
  <c r="DW24" i="14" s="1"/>
  <c r="DW25" i="14" s="1"/>
  <c r="DW26" i="14" s="1"/>
  <c r="DX11" i="14"/>
  <c r="DZ11" i="14"/>
  <c r="EB11" i="14"/>
  <c r="ED11" i="14"/>
  <c r="EF11" i="14"/>
  <c r="EG11" i="14"/>
  <c r="DN12" i="14"/>
  <c r="DP12" i="14"/>
  <c r="DQ12" i="14"/>
  <c r="DQ13" i="14" s="1"/>
  <c r="DQ14" i="14" s="1"/>
  <c r="DQ15" i="14" s="1"/>
  <c r="DR12" i="14"/>
  <c r="DT12" i="14"/>
  <c r="DV12" i="14"/>
  <c r="DX12" i="14"/>
  <c r="DY12" i="14"/>
  <c r="DY13" i="14" s="1"/>
  <c r="DY14" i="14" s="1"/>
  <c r="DY15" i="14" s="1"/>
  <c r="DY16" i="14" s="1"/>
  <c r="DY17" i="14" s="1"/>
  <c r="DY18" i="14" s="1"/>
  <c r="DY19" i="14" s="1"/>
  <c r="DY20" i="14" s="1"/>
  <c r="DY21" i="14" s="1"/>
  <c r="DY22" i="14" s="1"/>
  <c r="DY23" i="14" s="1"/>
  <c r="DY24" i="14" s="1"/>
  <c r="DY25" i="14" s="1"/>
  <c r="DY26" i="14" s="1"/>
  <c r="DY27" i="14" s="1"/>
  <c r="DY28" i="14" s="1"/>
  <c r="DY29" i="14" s="1"/>
  <c r="DY30" i="14" s="1"/>
  <c r="DY31" i="14" s="1"/>
  <c r="DY32" i="14" s="1"/>
  <c r="DY33" i="14" s="1"/>
  <c r="DY34" i="14" s="1"/>
  <c r="DY35" i="14" s="1"/>
  <c r="DY36" i="14" s="1"/>
  <c r="DY37" i="14" s="1"/>
  <c r="DY38" i="14" s="1"/>
  <c r="DY39" i="14" s="1"/>
  <c r="DY40" i="14" s="1"/>
  <c r="DZ12" i="14"/>
  <c r="EB12" i="14"/>
  <c r="ED12" i="14"/>
  <c r="EF12" i="14"/>
  <c r="EG12" i="14"/>
  <c r="DN13" i="14"/>
  <c r="DP13" i="14"/>
  <c r="DR13" i="14"/>
  <c r="DT13" i="14"/>
  <c r="DV13" i="14"/>
  <c r="DX13" i="14"/>
  <c r="DZ13" i="14"/>
  <c r="EB13" i="14"/>
  <c r="ED13" i="14"/>
  <c r="EF13" i="14"/>
  <c r="EG13" i="14"/>
  <c r="DN14" i="14"/>
  <c r="DP14" i="14"/>
  <c r="DR14" i="14"/>
  <c r="DT14" i="14"/>
  <c r="DU14" i="14"/>
  <c r="DU15" i="14" s="1"/>
  <c r="DU16" i="14" s="1"/>
  <c r="DU17" i="14" s="1"/>
  <c r="DU18" i="14" s="1"/>
  <c r="DU19" i="14" s="1"/>
  <c r="DU20" i="14" s="1"/>
  <c r="DU21" i="14" s="1"/>
  <c r="DU22" i="14" s="1"/>
  <c r="DU23" i="14" s="1"/>
  <c r="DU24" i="14" s="1"/>
  <c r="DU25" i="14" s="1"/>
  <c r="DU26" i="14" s="1"/>
  <c r="DU27" i="14" s="1"/>
  <c r="DU28" i="14" s="1"/>
  <c r="DU29" i="14" s="1"/>
  <c r="DU30" i="14" s="1"/>
  <c r="DU31" i="14" s="1"/>
  <c r="DU32" i="14" s="1"/>
  <c r="DU33" i="14" s="1"/>
  <c r="DU34" i="14" s="1"/>
  <c r="DU35" i="14" s="1"/>
  <c r="DU36" i="14" s="1"/>
  <c r="DU37" i="14" s="1"/>
  <c r="DU38" i="14" s="1"/>
  <c r="DU39" i="14" s="1"/>
  <c r="DU40" i="14" s="1"/>
  <c r="DU41" i="14" s="1"/>
  <c r="DU42" i="14" s="1"/>
  <c r="DV14" i="14"/>
  <c r="DX14" i="14"/>
  <c r="DZ14" i="14"/>
  <c r="EB14" i="14"/>
  <c r="ED14" i="14"/>
  <c r="EF14" i="14"/>
  <c r="EG14" i="14"/>
  <c r="DN15" i="14"/>
  <c r="DO15" i="14"/>
  <c r="DO16" i="14" s="1"/>
  <c r="DO17" i="14" s="1"/>
  <c r="DO18" i="14" s="1"/>
  <c r="DP15" i="14"/>
  <c r="DR15" i="14"/>
  <c r="DT15" i="14"/>
  <c r="DV15" i="14"/>
  <c r="DX15" i="14"/>
  <c r="DZ15" i="14"/>
  <c r="EB15" i="14"/>
  <c r="ED15" i="14"/>
  <c r="EF15" i="14"/>
  <c r="EG15" i="14"/>
  <c r="DN16" i="14"/>
  <c r="DP16" i="14"/>
  <c r="DQ16" i="14"/>
  <c r="DQ17" i="14" s="1"/>
  <c r="DQ18" i="14" s="1"/>
  <c r="DQ19" i="14" s="1"/>
  <c r="DQ20" i="14" s="1"/>
  <c r="DQ21" i="14" s="1"/>
  <c r="DQ22" i="14" s="1"/>
  <c r="DQ23" i="14" s="1"/>
  <c r="DQ24" i="14" s="1"/>
  <c r="DQ25" i="14" s="1"/>
  <c r="DQ26" i="14" s="1"/>
  <c r="DQ27" i="14" s="1"/>
  <c r="DQ28" i="14" s="1"/>
  <c r="DQ29" i="14" s="1"/>
  <c r="DQ30" i="14" s="1"/>
  <c r="DQ31" i="14" s="1"/>
  <c r="DQ32" i="14" s="1"/>
  <c r="DQ33" i="14" s="1"/>
  <c r="DQ34" i="14" s="1"/>
  <c r="DQ35" i="14" s="1"/>
  <c r="DQ36" i="14" s="1"/>
  <c r="DQ37" i="14" s="1"/>
  <c r="DQ38" i="14" s="1"/>
  <c r="DQ39" i="14" s="1"/>
  <c r="DQ40" i="14" s="1"/>
  <c r="DQ41" i="14" s="1"/>
  <c r="DQ42" i="14" s="1"/>
  <c r="DR16" i="14"/>
  <c r="DT16" i="14"/>
  <c r="DV16" i="14"/>
  <c r="DX16" i="14"/>
  <c r="DZ16" i="14"/>
  <c r="EB16" i="14"/>
  <c r="ED16" i="14"/>
  <c r="EF16" i="14"/>
  <c r="EG16" i="14"/>
  <c r="DN17" i="14"/>
  <c r="DP17" i="14"/>
  <c r="DR17" i="14"/>
  <c r="DT17" i="14"/>
  <c r="DV17" i="14"/>
  <c r="DX17" i="14"/>
  <c r="DZ17" i="14"/>
  <c r="EB17" i="14"/>
  <c r="ED17" i="14"/>
  <c r="EF17" i="14"/>
  <c r="EG17" i="14"/>
  <c r="DN18" i="14"/>
  <c r="DP18" i="14"/>
  <c r="DR18" i="14"/>
  <c r="DT18" i="14"/>
  <c r="DV18" i="14"/>
  <c r="DX18" i="14"/>
  <c r="DZ18" i="14"/>
  <c r="EB18" i="14"/>
  <c r="ED18" i="14"/>
  <c r="EF18" i="14"/>
  <c r="EG18" i="14"/>
  <c r="DN19" i="14"/>
  <c r="DO19" i="14"/>
  <c r="DO20" i="14" s="1"/>
  <c r="DO21" i="14" s="1"/>
  <c r="DO22" i="14" s="1"/>
  <c r="DO23" i="14" s="1"/>
  <c r="DO24" i="14" s="1"/>
  <c r="DO25" i="14" s="1"/>
  <c r="DO26" i="14" s="1"/>
  <c r="DO27" i="14" s="1"/>
  <c r="DO28" i="14" s="1"/>
  <c r="DO29" i="14" s="1"/>
  <c r="DO30" i="14" s="1"/>
  <c r="DO31" i="14" s="1"/>
  <c r="DO32" i="14" s="1"/>
  <c r="DO33" i="14" s="1"/>
  <c r="DO34" i="14" s="1"/>
  <c r="DO35" i="14" s="1"/>
  <c r="DO36" i="14" s="1"/>
  <c r="DO37" i="14" s="1"/>
  <c r="DO38" i="14" s="1"/>
  <c r="DO39" i="14" s="1"/>
  <c r="DO40" i="14" s="1"/>
  <c r="DO41" i="14" s="1"/>
  <c r="DO42" i="14" s="1"/>
  <c r="DP19" i="14"/>
  <c r="DR19" i="14"/>
  <c r="DT19" i="14"/>
  <c r="DV19" i="14"/>
  <c r="DX19" i="14"/>
  <c r="DZ19" i="14"/>
  <c r="EB19" i="14"/>
  <c r="ED19" i="14"/>
  <c r="EF19" i="14"/>
  <c r="EG19" i="14"/>
  <c r="DN20" i="14"/>
  <c r="DP20" i="14"/>
  <c r="DR20" i="14"/>
  <c r="DT20" i="14"/>
  <c r="DV20" i="14"/>
  <c r="DX20" i="14"/>
  <c r="DZ20" i="14"/>
  <c r="EB20" i="14"/>
  <c r="ED20" i="14"/>
  <c r="EF20" i="14"/>
  <c r="EG20" i="14"/>
  <c r="DN21" i="14"/>
  <c r="DP21" i="14"/>
  <c r="DR21" i="14"/>
  <c r="DT21" i="14"/>
  <c r="DV21" i="14"/>
  <c r="DX21" i="14"/>
  <c r="DZ21" i="14"/>
  <c r="EB21" i="14"/>
  <c r="ED21" i="14"/>
  <c r="EF21" i="14"/>
  <c r="EG21" i="14"/>
  <c r="DN22" i="14"/>
  <c r="DP22" i="14"/>
  <c r="DR22" i="14"/>
  <c r="DT22" i="14"/>
  <c r="DV22" i="14"/>
  <c r="DX22" i="14"/>
  <c r="DZ22" i="14"/>
  <c r="EB22" i="14"/>
  <c r="EC22" i="14"/>
  <c r="EC23" i="14" s="1"/>
  <c r="EC24" i="14" s="1"/>
  <c r="EC25" i="14" s="1"/>
  <c r="EC26" i="14" s="1"/>
  <c r="EC27" i="14" s="1"/>
  <c r="EC28" i="14" s="1"/>
  <c r="EC29" i="14" s="1"/>
  <c r="EC30" i="14" s="1"/>
  <c r="EC31" i="14" s="1"/>
  <c r="EC32" i="14" s="1"/>
  <c r="EC33" i="14" s="1"/>
  <c r="EC34" i="14" s="1"/>
  <c r="EC35" i="14" s="1"/>
  <c r="EC36" i="14" s="1"/>
  <c r="EC37" i="14" s="1"/>
  <c r="ED22" i="14"/>
  <c r="EF22" i="14"/>
  <c r="EG22" i="14"/>
  <c r="DN23" i="14"/>
  <c r="DP23" i="14"/>
  <c r="DR23" i="14"/>
  <c r="DT23" i="14"/>
  <c r="DV23" i="14"/>
  <c r="DX23" i="14"/>
  <c r="DZ23" i="14"/>
  <c r="EB23" i="14"/>
  <c r="ED23" i="14"/>
  <c r="EF23" i="14"/>
  <c r="EG23" i="14"/>
  <c r="DN24" i="14"/>
  <c r="DP24" i="14"/>
  <c r="DR24" i="14"/>
  <c r="DT24" i="14"/>
  <c r="DV24" i="14"/>
  <c r="DX24" i="14"/>
  <c r="DZ24" i="14"/>
  <c r="EB24" i="14"/>
  <c r="ED24" i="14"/>
  <c r="EF24" i="14"/>
  <c r="EG24" i="14"/>
  <c r="DN25" i="14"/>
  <c r="DP25" i="14"/>
  <c r="DR25" i="14"/>
  <c r="DT25" i="14"/>
  <c r="DV25" i="14"/>
  <c r="DX25" i="14"/>
  <c r="DZ25" i="14"/>
  <c r="EB25" i="14"/>
  <c r="ED25" i="14"/>
  <c r="EF25" i="14"/>
  <c r="EG25" i="14"/>
  <c r="DN26" i="14"/>
  <c r="DP26" i="14"/>
  <c r="DR26" i="14"/>
  <c r="DT26" i="14"/>
  <c r="DV26" i="14"/>
  <c r="DX26" i="14"/>
  <c r="DZ26" i="14"/>
  <c r="EB26" i="14"/>
  <c r="ED26" i="14"/>
  <c r="EF26" i="14"/>
  <c r="EG26" i="14"/>
  <c r="DN27" i="14"/>
  <c r="DP27" i="14"/>
  <c r="DR27" i="14"/>
  <c r="DT27" i="14"/>
  <c r="DV27" i="14"/>
  <c r="DW27" i="14"/>
  <c r="DW28" i="14" s="1"/>
  <c r="DW29" i="14" s="1"/>
  <c r="DW30" i="14" s="1"/>
  <c r="DW31" i="14" s="1"/>
  <c r="DW32" i="14" s="1"/>
  <c r="DW33" i="14" s="1"/>
  <c r="DW34" i="14" s="1"/>
  <c r="DW35" i="14" s="1"/>
  <c r="DW36" i="14" s="1"/>
  <c r="DW37" i="14" s="1"/>
  <c r="DW38" i="14" s="1"/>
  <c r="DW39" i="14" s="1"/>
  <c r="DW40" i="14" s="1"/>
  <c r="DW41" i="14" s="1"/>
  <c r="DW42" i="14" s="1"/>
  <c r="DX27" i="14"/>
  <c r="DZ27" i="14"/>
  <c r="EB27" i="14"/>
  <c r="ED27" i="14"/>
  <c r="EF27" i="14"/>
  <c r="EG27" i="14"/>
  <c r="DN28" i="14"/>
  <c r="DP28" i="14"/>
  <c r="DR28" i="14"/>
  <c r="DT28" i="14"/>
  <c r="DV28" i="14"/>
  <c r="DX28" i="14"/>
  <c r="DZ28" i="14"/>
  <c r="EB28" i="14"/>
  <c r="ED28" i="14"/>
  <c r="EF28" i="14"/>
  <c r="EG28" i="14"/>
  <c r="DN29" i="14"/>
  <c r="DP29" i="14"/>
  <c r="DR29" i="14"/>
  <c r="DT29" i="14"/>
  <c r="DV29" i="14"/>
  <c r="DX29" i="14"/>
  <c r="DZ29" i="14"/>
  <c r="EB29" i="14"/>
  <c r="ED29" i="14"/>
  <c r="EF29" i="14"/>
  <c r="EG29" i="14"/>
  <c r="DN30" i="14"/>
  <c r="DP30" i="14"/>
  <c r="DR30" i="14"/>
  <c r="DT30" i="14"/>
  <c r="DV30" i="14"/>
  <c r="DX30" i="14"/>
  <c r="DZ30" i="14"/>
  <c r="EB30" i="14"/>
  <c r="ED30" i="14"/>
  <c r="EF30" i="14"/>
  <c r="EG30" i="14"/>
  <c r="DN31" i="14"/>
  <c r="DP31" i="14"/>
  <c r="DR31" i="14"/>
  <c r="DT31" i="14"/>
  <c r="DV31" i="14"/>
  <c r="DX31" i="14"/>
  <c r="DZ31" i="14"/>
  <c r="EB31" i="14"/>
  <c r="ED31" i="14"/>
  <c r="EF31" i="14"/>
  <c r="EG31" i="14"/>
  <c r="DN32" i="14"/>
  <c r="DP32" i="14"/>
  <c r="DR32" i="14"/>
  <c r="DT32" i="14"/>
  <c r="DV32" i="14"/>
  <c r="DX32" i="14"/>
  <c r="DZ32" i="14"/>
  <c r="EB32" i="14"/>
  <c r="ED32" i="14"/>
  <c r="EF32" i="14"/>
  <c r="EG32" i="14"/>
  <c r="DN33" i="14"/>
  <c r="DP33" i="14"/>
  <c r="DR33" i="14"/>
  <c r="DT33" i="14"/>
  <c r="DV33" i="14"/>
  <c r="DX33" i="14"/>
  <c r="DZ33" i="14"/>
  <c r="EB33" i="14"/>
  <c r="ED33" i="14"/>
  <c r="EF33" i="14"/>
  <c r="EG33" i="14"/>
  <c r="DN34" i="14"/>
  <c r="DP34" i="14"/>
  <c r="DR34" i="14"/>
  <c r="DT34" i="14"/>
  <c r="DV34" i="14"/>
  <c r="DX34" i="14"/>
  <c r="DZ34" i="14"/>
  <c r="EB34" i="14"/>
  <c r="ED34" i="14"/>
  <c r="EF34" i="14"/>
  <c r="EG34" i="14"/>
  <c r="DN35" i="14"/>
  <c r="DP35" i="14"/>
  <c r="DR35" i="14"/>
  <c r="DT35" i="14"/>
  <c r="DV35" i="14"/>
  <c r="DX35" i="14"/>
  <c r="DZ35" i="14"/>
  <c r="EB35" i="14"/>
  <c r="ED35" i="14"/>
  <c r="EF35" i="14"/>
  <c r="EG35" i="14"/>
  <c r="DN36" i="14"/>
  <c r="DP36" i="14"/>
  <c r="DR36" i="14"/>
  <c r="DT36" i="14"/>
  <c r="DV36" i="14"/>
  <c r="DX36" i="14"/>
  <c r="DZ36" i="14"/>
  <c r="EB36" i="14"/>
  <c r="ED36" i="14"/>
  <c r="EF36" i="14"/>
  <c r="EG36" i="14"/>
  <c r="DN37" i="14"/>
  <c r="DP37" i="14"/>
  <c r="DR37" i="14"/>
  <c r="DT37" i="14"/>
  <c r="DV37" i="14"/>
  <c r="DX37" i="14"/>
  <c r="DZ37" i="14"/>
  <c r="EB37" i="14"/>
  <c r="ED37" i="14"/>
  <c r="EF37" i="14"/>
  <c r="EG37" i="14"/>
  <c r="DN38" i="14"/>
  <c r="DP38" i="14"/>
  <c r="DR38" i="14"/>
  <c r="DT38" i="14"/>
  <c r="DV38" i="14"/>
  <c r="DX38" i="14"/>
  <c r="DZ38" i="14"/>
  <c r="EB38" i="14"/>
  <c r="EC38" i="14"/>
  <c r="EC39" i="14" s="1"/>
  <c r="EC40" i="14" s="1"/>
  <c r="EC41" i="14" s="1"/>
  <c r="EC42" i="14" s="1"/>
  <c r="ED38" i="14"/>
  <c r="EF38" i="14"/>
  <c r="EG38" i="14"/>
  <c r="DN39" i="14"/>
  <c r="DP39" i="14"/>
  <c r="DR39" i="14"/>
  <c r="DT39" i="14"/>
  <c r="DV39" i="14"/>
  <c r="DX39" i="14"/>
  <c r="DZ39" i="14"/>
  <c r="EB39" i="14"/>
  <c r="ED39" i="14"/>
  <c r="EF39" i="14"/>
  <c r="EG39" i="14"/>
  <c r="DN40" i="14"/>
  <c r="DP40" i="14"/>
  <c r="DR40" i="14"/>
  <c r="DT40" i="14"/>
  <c r="DV40" i="14"/>
  <c r="DX40" i="14"/>
  <c r="DZ40" i="14"/>
  <c r="EB40" i="14"/>
  <c r="ED40" i="14"/>
  <c r="EF40" i="14"/>
  <c r="EG40" i="14"/>
  <c r="DN41" i="14"/>
  <c r="DP41" i="14"/>
  <c r="DP42" i="14" s="1"/>
  <c r="DR41" i="14"/>
  <c r="DT41" i="14"/>
  <c r="DV41" i="14"/>
  <c r="DX41" i="14"/>
  <c r="DX42" i="14" s="1"/>
  <c r="DY41" i="14"/>
  <c r="DY42" i="14" s="1"/>
  <c r="DZ41" i="14"/>
  <c r="EB41" i="14"/>
  <c r="ED41" i="14"/>
  <c r="EF41" i="14"/>
  <c r="EF42" i="14" s="1"/>
  <c r="EG41" i="14"/>
  <c r="DN42" i="14"/>
  <c r="DR42" i="14"/>
  <c r="DT42" i="14"/>
  <c r="DV42" i="14"/>
  <c r="DZ42" i="14"/>
  <c r="EB42" i="14"/>
  <c r="ED42" i="14"/>
  <c r="EG43" i="14"/>
  <c r="EG46" i="14"/>
  <c r="EG47" i="14"/>
  <c r="EG48" i="14"/>
  <c r="EG50" i="14"/>
  <c r="EG51" i="14"/>
  <c r="EG52" i="14"/>
  <c r="EG53" i="14"/>
  <c r="EG54" i="14"/>
  <c r="EG55" i="14"/>
  <c r="EG56" i="14"/>
  <c r="EG57" i="14"/>
  <c r="EG58" i="14"/>
  <c r="EG59" i="14"/>
  <c r="EG60" i="14"/>
  <c r="EG61" i="14"/>
  <c r="EG62" i="14"/>
  <c r="EG63" i="14"/>
  <c r="EG64" i="14"/>
  <c r="EG65" i="14"/>
  <c r="EG66" i="14"/>
  <c r="EG67" i="14"/>
  <c r="EG68" i="14"/>
  <c r="EG69" i="14"/>
  <c r="EG70" i="14"/>
  <c r="EG71" i="14"/>
  <c r="EG72" i="14"/>
  <c r="EG73" i="14"/>
  <c r="EG74" i="14"/>
  <c r="EG75" i="14"/>
  <c r="EG76" i="14"/>
  <c r="EG77" i="14"/>
  <c r="EG78" i="14"/>
  <c r="EG79" i="14"/>
  <c r="EG80" i="14"/>
  <c r="DE2" i="21"/>
  <c r="DF2" i="21"/>
  <c r="DE3" i="21"/>
  <c r="DF3" i="21"/>
  <c r="DE4" i="21"/>
  <c r="DF4" i="21"/>
  <c r="DE5" i="21"/>
  <c r="DF5" i="21"/>
  <c r="DE6" i="21"/>
  <c r="DF6" i="21"/>
  <c r="DE7" i="21"/>
  <c r="DF7" i="21"/>
  <c r="DE8" i="21"/>
  <c r="DF8" i="21"/>
  <c r="DE9" i="21"/>
  <c r="DF9" i="21"/>
  <c r="DE10" i="21"/>
  <c r="DF10" i="21"/>
  <c r="DE11" i="21"/>
  <c r="DF11" i="21"/>
  <c r="DE12" i="21"/>
  <c r="DF12" i="21"/>
  <c r="DE13" i="21"/>
  <c r="DF13" i="21"/>
  <c r="DE14" i="21"/>
  <c r="DF14" i="21"/>
  <c r="DE15" i="21"/>
  <c r="DF15" i="21"/>
  <c r="DE16" i="21"/>
  <c r="DF16" i="21"/>
  <c r="DE17" i="21"/>
  <c r="DF17" i="21"/>
  <c r="DE18" i="21"/>
  <c r="DF18" i="21"/>
  <c r="DE19" i="21"/>
  <c r="DF19" i="21"/>
  <c r="DE20" i="21"/>
  <c r="DF20" i="21"/>
  <c r="DE21" i="21"/>
  <c r="DF21" i="21"/>
  <c r="DE22" i="21"/>
  <c r="DF22" i="21"/>
  <c r="DE23" i="21"/>
  <c r="DF23" i="21"/>
  <c r="DE24" i="21"/>
  <c r="DF24" i="21"/>
  <c r="DE25" i="21"/>
  <c r="DF25" i="21"/>
  <c r="DE26" i="21"/>
  <c r="DF26" i="21"/>
  <c r="DE27" i="21"/>
  <c r="DF27" i="21"/>
  <c r="DE28" i="21"/>
  <c r="DF28" i="21"/>
  <c r="DE29" i="21"/>
  <c r="DF29" i="21"/>
  <c r="DE30" i="21"/>
  <c r="DF30" i="21"/>
  <c r="DE31" i="21"/>
  <c r="DF31" i="21"/>
  <c r="DE32" i="21"/>
  <c r="DF32" i="21"/>
  <c r="DE33" i="21"/>
  <c r="DF33" i="21"/>
  <c r="DE34" i="21"/>
  <c r="DF34" i="21"/>
  <c r="DE35" i="21"/>
  <c r="DF35" i="21"/>
  <c r="DE36" i="21"/>
  <c r="DF36" i="21"/>
  <c r="DE37" i="21"/>
  <c r="DF37" i="21"/>
  <c r="DE38" i="21"/>
  <c r="DF38" i="21"/>
  <c r="DE39" i="21"/>
  <c r="DF39" i="21"/>
  <c r="DE40" i="21"/>
  <c r="DE41" i="21"/>
  <c r="DF41" i="21"/>
  <c r="DM13" i="19" l="1"/>
  <c r="DL5" i="14"/>
  <c r="DM7" i="14"/>
  <c r="DL6" i="14" s="1"/>
  <c r="DE391" i="20"/>
  <c r="DE392" i="20"/>
  <c r="DE393" i="20"/>
  <c r="DE394" i="20"/>
  <c r="DE395" i="20"/>
  <c r="DE396" i="20"/>
  <c r="DE397" i="20"/>
  <c r="DE398" i="20"/>
  <c r="DE399" i="20"/>
  <c r="DE400" i="20"/>
  <c r="DE401" i="20"/>
  <c r="CV17" i="12"/>
  <c r="CV31" i="12"/>
  <c r="CK23" i="12"/>
  <c r="CK26" i="12" s="1"/>
  <c r="CL23" i="12"/>
  <c r="CL26" i="12" s="1"/>
  <c r="CJ4" i="12"/>
  <c r="CK4" i="12"/>
  <c r="CL4" i="12"/>
  <c r="CJ5" i="12"/>
  <c r="CK5" i="12"/>
  <c r="CL5" i="12"/>
  <c r="CJ6" i="12"/>
  <c r="CK6" i="12"/>
  <c r="CL6" i="12"/>
  <c r="CJ7" i="12"/>
  <c r="CK7" i="12"/>
  <c r="CL7" i="12"/>
  <c r="CJ8" i="12"/>
  <c r="CK8" i="12"/>
  <c r="CL8" i="12"/>
  <c r="CJ9" i="12"/>
  <c r="CK9" i="12"/>
  <c r="CL9" i="12"/>
  <c r="CJ10" i="12"/>
  <c r="CK10" i="12"/>
  <c r="CL10" i="12"/>
  <c r="CJ11" i="12"/>
  <c r="CK11" i="12"/>
  <c r="CL11" i="12"/>
  <c r="CJ12" i="12"/>
  <c r="CK12" i="12"/>
  <c r="CL12" i="12"/>
  <c r="CJ13" i="12"/>
  <c r="CK13" i="12"/>
  <c r="CL13" i="12"/>
  <c r="CJ14" i="12"/>
  <c r="CK14" i="12"/>
  <c r="CL14" i="12"/>
  <c r="CJ15" i="12"/>
  <c r="CK15" i="12"/>
  <c r="CL15" i="12"/>
  <c r="CJ16" i="12"/>
  <c r="CK16" i="12"/>
  <c r="CL16" i="12"/>
  <c r="CJ17" i="12"/>
  <c r="CK17" i="12"/>
  <c r="CL17" i="12"/>
  <c r="CJ18" i="12"/>
  <c r="CK18" i="12"/>
  <c r="CL18" i="12"/>
  <c r="CJ19" i="12"/>
  <c r="CK19" i="12"/>
  <c r="CL19" i="12"/>
  <c r="CJ20" i="12"/>
  <c r="CK20" i="12"/>
  <c r="CL20" i="12"/>
  <c r="CJ21" i="12"/>
  <c r="CK21" i="12"/>
  <c r="CL21" i="12"/>
  <c r="CK3" i="12"/>
  <c r="CL3" i="12"/>
  <c r="CI4" i="12"/>
  <c r="CI5" i="12"/>
  <c r="CI6" i="12"/>
  <c r="CI7" i="12"/>
  <c r="CI8" i="12"/>
  <c r="CI9" i="12"/>
  <c r="CI10" i="12"/>
  <c r="CI11" i="12"/>
  <c r="CI12" i="12"/>
  <c r="CI13" i="12"/>
  <c r="CI14" i="12"/>
  <c r="CI15" i="12"/>
  <c r="CI16" i="12"/>
  <c r="CI17" i="12"/>
  <c r="CI18" i="12"/>
  <c r="CI19" i="12"/>
  <c r="CI20" i="12"/>
  <c r="CI21" i="12"/>
  <c r="CG5" i="12"/>
  <c r="CG6" i="12" s="1"/>
  <c r="CG7" i="12" s="1"/>
  <c r="CG8" i="12" s="1"/>
  <c r="CG9" i="12" s="1"/>
  <c r="CG10" i="12" s="1"/>
  <c r="CG11" i="12" s="1"/>
  <c r="CG12" i="12" s="1"/>
  <c r="CG13" i="12" s="1"/>
  <c r="CG14" i="12" s="1"/>
  <c r="CG15" i="12" s="1"/>
  <c r="CG16" i="12" s="1"/>
  <c r="CG17" i="12" s="1"/>
  <c r="CG18" i="12" s="1"/>
  <c r="CG19" i="12" s="1"/>
  <c r="CG20" i="12" s="1"/>
  <c r="CG21" i="12" s="1"/>
  <c r="CG22" i="12" s="1"/>
  <c r="CF4" i="12"/>
  <c r="CG4" i="12"/>
  <c r="CC4" i="12"/>
  <c r="CF5" i="12" s="1"/>
  <c r="CF6" i="12" s="1"/>
  <c r="CF7" i="12" s="1"/>
  <c r="CF8" i="12" s="1"/>
  <c r="CF9" i="12" s="1"/>
  <c r="CF10" i="12" s="1"/>
  <c r="CF11" i="12" s="1"/>
  <c r="CF12" i="12" s="1"/>
  <c r="CF13" i="12" s="1"/>
  <c r="CF14" i="12" s="1"/>
  <c r="CF15" i="12" s="1"/>
  <c r="CF16" i="12" s="1"/>
  <c r="CF17" i="12" s="1"/>
  <c r="CF18" i="12" s="1"/>
  <c r="CF19" i="12" s="1"/>
  <c r="CF20" i="12" s="1"/>
  <c r="CF21" i="12" s="1"/>
  <c r="CF22" i="12" s="1"/>
  <c r="CD4" i="12"/>
  <c r="CC5" i="12"/>
  <c r="CD5" i="12"/>
  <c r="CC6" i="12"/>
  <c r="CD6" i="12"/>
  <c r="CC7" i="12"/>
  <c r="CD7" i="12"/>
  <c r="CC8" i="12"/>
  <c r="CD8" i="12"/>
  <c r="CC9" i="12"/>
  <c r="CD9" i="12"/>
  <c r="CC10" i="12"/>
  <c r="CD10" i="12"/>
  <c r="CC11" i="12"/>
  <c r="CD11" i="12"/>
  <c r="CC12" i="12"/>
  <c r="CD12" i="12"/>
  <c r="CC13" i="12"/>
  <c r="CD13" i="12"/>
  <c r="CC14" i="12"/>
  <c r="CD14" i="12"/>
  <c r="CC15" i="12"/>
  <c r="CD15" i="12"/>
  <c r="CC16" i="12"/>
  <c r="CD16" i="12"/>
  <c r="CC17" i="12"/>
  <c r="CD17" i="12"/>
  <c r="CC18" i="12"/>
  <c r="CD18" i="12"/>
  <c r="CC19" i="12"/>
  <c r="CD19" i="12"/>
  <c r="CC20" i="12"/>
  <c r="CD20" i="12"/>
  <c r="CC21" i="12"/>
  <c r="CD21" i="12"/>
  <c r="CC3" i="12"/>
  <c r="CD3" i="12"/>
  <c r="CB4" i="12"/>
  <c r="CB5" i="12"/>
  <c r="CB6" i="12"/>
  <c r="CB7" i="12"/>
  <c r="CB8" i="12"/>
  <c r="CB9" i="12"/>
  <c r="CB10" i="12"/>
  <c r="CB11" i="12"/>
  <c r="CB12" i="12"/>
  <c r="CB13" i="12"/>
  <c r="CB14" i="12"/>
  <c r="CA15" i="12"/>
  <c r="CB15" i="12"/>
  <c r="CA16" i="12"/>
  <c r="CB16" i="12"/>
  <c r="CA17" i="12"/>
  <c r="CB17" i="12"/>
  <c r="CA18" i="12"/>
  <c r="CB18" i="12"/>
  <c r="CA19" i="12"/>
  <c r="CB19" i="12"/>
  <c r="CA20" i="12"/>
  <c r="CB20" i="12"/>
  <c r="CA21" i="12"/>
  <c r="CB21" i="12"/>
  <c r="P14" i="12"/>
  <c r="DD401" i="20" s="1"/>
  <c r="P13" i="12"/>
  <c r="DD400" i="20" s="1"/>
  <c r="DE573" i="20"/>
  <c r="DE574" i="20"/>
  <c r="DE575" i="20"/>
  <c r="DE576" i="20"/>
  <c r="DE577" i="20"/>
  <c r="DE578" i="20"/>
  <c r="DE579" i="20"/>
  <c r="DE580" i="20"/>
  <c r="DE581" i="20"/>
  <c r="DE572" i="20"/>
  <c r="CF3" i="40"/>
  <c r="CB4" i="40"/>
  <c r="CB5" i="40"/>
  <c r="CB6" i="40"/>
  <c r="CB7" i="40"/>
  <c r="CB8" i="40"/>
  <c r="CB9" i="40"/>
  <c r="CB10" i="40"/>
  <c r="CB11" i="40"/>
  <c r="CB12" i="40"/>
  <c r="CA13" i="40"/>
  <c r="CB13" i="40"/>
  <c r="CA14" i="40"/>
  <c r="CB14" i="40"/>
  <c r="CA15" i="40"/>
  <c r="CB15" i="40"/>
  <c r="CA16" i="40"/>
  <c r="CB16" i="40"/>
  <c r="CA17" i="40"/>
  <c r="CB17" i="40"/>
  <c r="CA18" i="40"/>
  <c r="CB18" i="40"/>
  <c r="CA19" i="40"/>
  <c r="CB19" i="40"/>
  <c r="CA20" i="40"/>
  <c r="CF17" i="40"/>
  <c r="CE17" i="40"/>
  <c r="CF16" i="40"/>
  <c r="CE16" i="40"/>
  <c r="CF15" i="40"/>
  <c r="CE15" i="40"/>
  <c r="CF14" i="40"/>
  <c r="CE14" i="40"/>
  <c r="CF13" i="40"/>
  <c r="CE13" i="40"/>
  <c r="CF12" i="40"/>
  <c r="CE12" i="40"/>
  <c r="P12" i="40"/>
  <c r="CA12" i="40" s="1"/>
  <c r="DF581" i="20" s="1"/>
  <c r="CF11" i="40"/>
  <c r="CE11" i="40"/>
  <c r="P11" i="40"/>
  <c r="CA11" i="40" s="1"/>
  <c r="DF580" i="20" s="1"/>
  <c r="CF10" i="40"/>
  <c r="CE10" i="40"/>
  <c r="P10" i="40"/>
  <c r="CA10" i="40" s="1"/>
  <c r="DF579" i="20" s="1"/>
  <c r="CF9" i="40"/>
  <c r="CE9" i="40"/>
  <c r="P9" i="40"/>
  <c r="CA9" i="40" s="1"/>
  <c r="DF578" i="20" s="1"/>
  <c r="CF8" i="40"/>
  <c r="CE8" i="40"/>
  <c r="P8" i="40"/>
  <c r="CA8" i="40" s="1"/>
  <c r="DF577" i="20" s="1"/>
  <c r="CF7" i="40"/>
  <c r="CE7" i="40"/>
  <c r="P7" i="40"/>
  <c r="CA7" i="40" s="1"/>
  <c r="DF576" i="20" s="1"/>
  <c r="CF6" i="40"/>
  <c r="CE6" i="40"/>
  <c r="P6" i="40"/>
  <c r="CA6" i="40" s="1"/>
  <c r="DF575" i="20" s="1"/>
  <c r="CF5" i="40"/>
  <c r="CE5" i="40"/>
  <c r="P5" i="40"/>
  <c r="CA5" i="40" s="1"/>
  <c r="DF574" i="20" s="1"/>
  <c r="CF4" i="40"/>
  <c r="CE4" i="40"/>
  <c r="P4" i="40"/>
  <c r="CA4" i="40" s="1"/>
  <c r="DF573" i="20" s="1"/>
  <c r="CE3" i="40"/>
  <c r="CB3" i="40"/>
  <c r="CC4" i="40" s="1"/>
  <c r="P3" i="40"/>
  <c r="CA3" i="40" s="1"/>
  <c r="DF572" i="20" s="1"/>
  <c r="CF19" i="40"/>
  <c r="CF22" i="40" s="1"/>
  <c r="CP3" i="40" s="1"/>
  <c r="T2" i="40"/>
  <c r="D26" i="1" s="1"/>
  <c r="CA13" i="12" l="1"/>
  <c r="DF400" i="20" s="1"/>
  <c r="DL12" i="19"/>
  <c r="DM14" i="19"/>
  <c r="CA14" i="12"/>
  <c r="DF401" i="20" s="1"/>
  <c r="DD576" i="20"/>
  <c r="CC5" i="40"/>
  <c r="CC6" i="40" s="1"/>
  <c r="CC7" i="40" s="1"/>
  <c r="CC8" i="40" s="1"/>
  <c r="CC9" i="40" s="1"/>
  <c r="CC10" i="40" s="1"/>
  <c r="CC11" i="40" s="1"/>
  <c r="DD581" i="20"/>
  <c r="DD580" i="20"/>
  <c r="DD579" i="20"/>
  <c r="DD578" i="20"/>
  <c r="DD577" i="20"/>
  <c r="DD575" i="20"/>
  <c r="DD574" i="20"/>
  <c r="DD573" i="20"/>
  <c r="DD572" i="20"/>
  <c r="DM8" i="14"/>
  <c r="E26" i="1"/>
  <c r="CB6" i="14"/>
  <c r="CC6" i="14"/>
  <c r="CD6" i="14"/>
  <c r="CE6" i="14"/>
  <c r="CF6" i="14"/>
  <c r="CG6" i="14"/>
  <c r="CH6" i="14"/>
  <c r="CH7" i="14" s="1"/>
  <c r="CI6" i="14"/>
  <c r="CJ6" i="14"/>
  <c r="CK6" i="14"/>
  <c r="CL6" i="14"/>
  <c r="CM6" i="14"/>
  <c r="CN6" i="14"/>
  <c r="CO6" i="14"/>
  <c r="CP6" i="14"/>
  <c r="CP7" i="14" s="1"/>
  <c r="CQ6" i="14"/>
  <c r="CR6" i="14"/>
  <c r="CS6" i="14"/>
  <c r="CT6" i="14"/>
  <c r="CU6" i="14"/>
  <c r="CB7" i="14"/>
  <c r="CC7" i="14"/>
  <c r="CD7" i="14"/>
  <c r="CD8" i="14" s="1"/>
  <c r="CE7" i="14"/>
  <c r="CF7" i="14"/>
  <c r="CG7" i="14"/>
  <c r="CI7" i="14"/>
  <c r="CJ7" i="14"/>
  <c r="CK7" i="14"/>
  <c r="CL7" i="14"/>
  <c r="CL8" i="14" s="1"/>
  <c r="CM7" i="14"/>
  <c r="CN7" i="14"/>
  <c r="CO7" i="14"/>
  <c r="CQ7" i="14"/>
  <c r="CR7" i="14"/>
  <c r="CS7" i="14"/>
  <c r="CT7" i="14"/>
  <c r="CT8" i="14" s="1"/>
  <c r="CU7" i="14"/>
  <c r="CB8" i="14"/>
  <c r="CC8" i="14"/>
  <c r="CE8" i="14"/>
  <c r="CF8" i="14"/>
  <c r="CG8" i="14"/>
  <c r="CH8" i="14"/>
  <c r="CH9" i="14" s="1"/>
  <c r="CH10" i="14" s="1"/>
  <c r="CH11" i="14" s="1"/>
  <c r="CH12" i="14" s="1"/>
  <c r="CH13" i="14" s="1"/>
  <c r="CH14" i="14" s="1"/>
  <c r="CH15" i="14" s="1"/>
  <c r="CI8" i="14"/>
  <c r="CJ8" i="14"/>
  <c r="CK8" i="14"/>
  <c r="CM8" i="14"/>
  <c r="CN8" i="14"/>
  <c r="CO8" i="14"/>
  <c r="CP8" i="14"/>
  <c r="CP9" i="14" s="1"/>
  <c r="CP10" i="14" s="1"/>
  <c r="CP11" i="14" s="1"/>
  <c r="CP12" i="14" s="1"/>
  <c r="CP13" i="14" s="1"/>
  <c r="CP14" i="14" s="1"/>
  <c r="CP15" i="14" s="1"/>
  <c r="CP16" i="14" s="1"/>
  <c r="CP17" i="14" s="1"/>
  <c r="CP18" i="14" s="1"/>
  <c r="CP19" i="14" s="1"/>
  <c r="CP20" i="14" s="1"/>
  <c r="CP21" i="14" s="1"/>
  <c r="CQ8" i="14"/>
  <c r="CR8" i="14"/>
  <c r="CS8" i="14"/>
  <c r="CU8" i="14"/>
  <c r="CB9" i="14"/>
  <c r="CC9" i="14"/>
  <c r="CD9" i="14"/>
  <c r="CD10" i="14" s="1"/>
  <c r="CD11" i="14" s="1"/>
  <c r="CD12" i="14" s="1"/>
  <c r="CE9" i="14"/>
  <c r="CF9" i="14"/>
  <c r="CG9" i="14"/>
  <c r="CI9" i="14"/>
  <c r="CJ9" i="14"/>
  <c r="CK9" i="14"/>
  <c r="CL9" i="14"/>
  <c r="CL10" i="14" s="1"/>
  <c r="CM9" i="14"/>
  <c r="CN9" i="14"/>
  <c r="CO9" i="14"/>
  <c r="CQ9" i="14"/>
  <c r="CR9" i="14"/>
  <c r="CS9" i="14"/>
  <c r="CT9" i="14"/>
  <c r="CT10" i="14" s="1"/>
  <c r="CT11" i="14" s="1"/>
  <c r="CT12" i="14" s="1"/>
  <c r="CT13" i="14" s="1"/>
  <c r="CT14" i="14" s="1"/>
  <c r="CT15" i="14" s="1"/>
  <c r="CT16" i="14" s="1"/>
  <c r="CT17" i="14" s="1"/>
  <c r="CT18" i="14" s="1"/>
  <c r="CT19" i="14" s="1"/>
  <c r="CT20" i="14" s="1"/>
  <c r="CT21" i="14" s="1"/>
  <c r="CT22" i="14" s="1"/>
  <c r="CT23" i="14" s="1"/>
  <c r="CT24" i="14" s="1"/>
  <c r="CU9" i="14"/>
  <c r="CB10" i="14"/>
  <c r="CC10" i="14"/>
  <c r="CE10" i="14"/>
  <c r="CF10" i="14"/>
  <c r="CG10" i="14"/>
  <c r="CI10" i="14"/>
  <c r="CJ10" i="14"/>
  <c r="CK10" i="14"/>
  <c r="CM10" i="14"/>
  <c r="CN10" i="14"/>
  <c r="CO10" i="14"/>
  <c r="CQ10" i="14"/>
  <c r="CR10" i="14"/>
  <c r="CS10" i="14"/>
  <c r="CU10" i="14"/>
  <c r="CB11" i="14"/>
  <c r="CC11" i="14"/>
  <c r="CE11" i="14"/>
  <c r="CF11" i="14"/>
  <c r="CG11" i="14"/>
  <c r="CI11" i="14"/>
  <c r="CJ11" i="14"/>
  <c r="CK11" i="14"/>
  <c r="CL11" i="14"/>
  <c r="CL12" i="14" s="1"/>
  <c r="CL13" i="14" s="1"/>
  <c r="CL14" i="14" s="1"/>
  <c r="CL15" i="14" s="1"/>
  <c r="CL16" i="14" s="1"/>
  <c r="CL17" i="14" s="1"/>
  <c r="CL18" i="14" s="1"/>
  <c r="CM11" i="14"/>
  <c r="CN11" i="14"/>
  <c r="CO11" i="14"/>
  <c r="CQ11" i="14"/>
  <c r="CR11" i="14"/>
  <c r="CS11" i="14"/>
  <c r="CU11" i="14"/>
  <c r="CB12" i="14"/>
  <c r="CC12" i="14"/>
  <c r="CE12" i="14"/>
  <c r="CF12" i="14"/>
  <c r="CG12" i="14"/>
  <c r="CI12" i="14"/>
  <c r="CJ12" i="14"/>
  <c r="CK12" i="14"/>
  <c r="CM12" i="14"/>
  <c r="CN12" i="14"/>
  <c r="CO12" i="14"/>
  <c r="CQ12" i="14"/>
  <c r="CR12" i="14"/>
  <c r="CS12" i="14"/>
  <c r="CU12" i="14"/>
  <c r="CB13" i="14"/>
  <c r="CC13" i="14"/>
  <c r="CD13" i="14"/>
  <c r="CD14" i="14" s="1"/>
  <c r="CD15" i="14" s="1"/>
  <c r="CD16" i="14" s="1"/>
  <c r="CD17" i="14" s="1"/>
  <c r="CD18" i="14" s="1"/>
  <c r="CD19" i="14" s="1"/>
  <c r="CD20" i="14" s="1"/>
  <c r="CD21" i="14" s="1"/>
  <c r="CD22" i="14" s="1"/>
  <c r="CD23" i="14" s="1"/>
  <c r="CD24" i="14" s="1"/>
  <c r="CD25" i="14" s="1"/>
  <c r="CD26" i="14" s="1"/>
  <c r="CD27" i="14" s="1"/>
  <c r="CD28" i="14" s="1"/>
  <c r="CE13" i="14"/>
  <c r="CF13" i="14"/>
  <c r="CG13" i="14"/>
  <c r="CI13" i="14"/>
  <c r="CJ13" i="14"/>
  <c r="CK13" i="14"/>
  <c r="CM13" i="14"/>
  <c r="CN13" i="14"/>
  <c r="CO13" i="14"/>
  <c r="CQ13" i="14"/>
  <c r="CR13" i="14"/>
  <c r="CS13" i="14"/>
  <c r="CU13" i="14"/>
  <c r="CB14" i="14"/>
  <c r="CC14" i="14"/>
  <c r="CE14" i="14"/>
  <c r="CF14" i="14"/>
  <c r="CG14" i="14"/>
  <c r="CI14" i="14"/>
  <c r="CJ14" i="14"/>
  <c r="CK14" i="14"/>
  <c r="CM14" i="14"/>
  <c r="CN14" i="14"/>
  <c r="CO14" i="14"/>
  <c r="CQ14" i="14"/>
  <c r="CR14" i="14"/>
  <c r="CS14" i="14"/>
  <c r="CU14" i="14"/>
  <c r="CB15" i="14"/>
  <c r="CC15" i="14"/>
  <c r="CE15" i="14"/>
  <c r="CF15" i="14"/>
  <c r="CG15" i="14"/>
  <c r="CI15" i="14"/>
  <c r="CJ15" i="14"/>
  <c r="CK15" i="14"/>
  <c r="CM15" i="14"/>
  <c r="CN15" i="14"/>
  <c r="CO15" i="14"/>
  <c r="CQ15" i="14"/>
  <c r="CR15" i="14"/>
  <c r="CS15" i="14"/>
  <c r="CU15" i="14"/>
  <c r="CB16" i="14"/>
  <c r="CC16" i="14"/>
  <c r="CE16" i="14"/>
  <c r="CF16" i="14"/>
  <c r="CG16" i="14"/>
  <c r="CH16" i="14"/>
  <c r="CH17" i="14" s="1"/>
  <c r="CH18" i="14" s="1"/>
  <c r="CH19" i="14" s="1"/>
  <c r="CH20" i="14" s="1"/>
  <c r="CH21" i="14" s="1"/>
  <c r="CH22" i="14" s="1"/>
  <c r="CH23" i="14" s="1"/>
  <c r="CH24" i="14" s="1"/>
  <c r="CH25" i="14" s="1"/>
  <c r="CH26" i="14" s="1"/>
  <c r="CH27" i="14" s="1"/>
  <c r="CH28" i="14" s="1"/>
  <c r="CH29" i="14" s="1"/>
  <c r="CH30" i="14" s="1"/>
  <c r="CH31" i="14" s="1"/>
  <c r="CI16" i="14"/>
  <c r="CJ16" i="14"/>
  <c r="CK16" i="14"/>
  <c r="CM16" i="14"/>
  <c r="CN16" i="14"/>
  <c r="CO16" i="14"/>
  <c r="CQ16" i="14"/>
  <c r="CR16" i="14"/>
  <c r="CS16" i="14"/>
  <c r="CU16" i="14"/>
  <c r="CB17" i="14"/>
  <c r="CC17" i="14"/>
  <c r="CE17" i="14"/>
  <c r="CF17" i="14"/>
  <c r="CG17" i="14"/>
  <c r="CI17" i="14"/>
  <c r="CJ17" i="14"/>
  <c r="CK17" i="14"/>
  <c r="CM17" i="14"/>
  <c r="CN17" i="14"/>
  <c r="CO17" i="14"/>
  <c r="CQ17" i="14"/>
  <c r="CR17" i="14"/>
  <c r="CS17" i="14"/>
  <c r="CU17" i="14"/>
  <c r="CB18" i="14"/>
  <c r="CC18" i="14"/>
  <c r="CE18" i="14"/>
  <c r="CF18" i="14"/>
  <c r="CG18" i="14"/>
  <c r="CI18" i="14"/>
  <c r="CJ18" i="14"/>
  <c r="CK18" i="14"/>
  <c r="CM18" i="14"/>
  <c r="CN18" i="14"/>
  <c r="CO18" i="14"/>
  <c r="CQ18" i="14"/>
  <c r="CR18" i="14"/>
  <c r="CS18" i="14"/>
  <c r="CU18" i="14"/>
  <c r="CB19" i="14"/>
  <c r="CC19" i="14"/>
  <c r="CE19" i="14"/>
  <c r="CF19" i="14"/>
  <c r="CG19" i="14"/>
  <c r="CI19" i="14"/>
  <c r="CJ19" i="14"/>
  <c r="CK19" i="14"/>
  <c r="CL19" i="14"/>
  <c r="CL20" i="14" s="1"/>
  <c r="CL21" i="14" s="1"/>
  <c r="CL22" i="14" s="1"/>
  <c r="CL23" i="14" s="1"/>
  <c r="CL24" i="14" s="1"/>
  <c r="CL25" i="14" s="1"/>
  <c r="CL26" i="14" s="1"/>
  <c r="CL27" i="14" s="1"/>
  <c r="CL28" i="14" s="1"/>
  <c r="CL29" i="14" s="1"/>
  <c r="CL30" i="14" s="1"/>
  <c r="CL31" i="14" s="1"/>
  <c r="CL32" i="14" s="1"/>
  <c r="CL33" i="14" s="1"/>
  <c r="CL34" i="14" s="1"/>
  <c r="CL35" i="14" s="1"/>
  <c r="CL36" i="14" s="1"/>
  <c r="CL37" i="14" s="1"/>
  <c r="CL38" i="14" s="1"/>
  <c r="CL39" i="14" s="1"/>
  <c r="CL40" i="14" s="1"/>
  <c r="CL41" i="14" s="1"/>
  <c r="CL42" i="14" s="1"/>
  <c r="CL43" i="14" s="1"/>
  <c r="CL44" i="14" s="1"/>
  <c r="CL45" i="14" s="1"/>
  <c r="CL46" i="14" s="1"/>
  <c r="CL47" i="14" s="1"/>
  <c r="CL48" i="14" s="1"/>
  <c r="CL49" i="14" s="1"/>
  <c r="CL50" i="14" s="1"/>
  <c r="CL51" i="14" s="1"/>
  <c r="CL52" i="14" s="1"/>
  <c r="CL53" i="14" s="1"/>
  <c r="CL54" i="14" s="1"/>
  <c r="CL55" i="14" s="1"/>
  <c r="CL56" i="14" s="1"/>
  <c r="CL57" i="14" s="1"/>
  <c r="CL58" i="14" s="1"/>
  <c r="CL59" i="14" s="1"/>
  <c r="CL60" i="14" s="1"/>
  <c r="CL61" i="14" s="1"/>
  <c r="CL62" i="14" s="1"/>
  <c r="CL63" i="14" s="1"/>
  <c r="CL64" i="14" s="1"/>
  <c r="CL65" i="14" s="1"/>
  <c r="CL66" i="14" s="1"/>
  <c r="CL67" i="14" s="1"/>
  <c r="CL68" i="14" s="1"/>
  <c r="CL69" i="14" s="1"/>
  <c r="CL70" i="14" s="1"/>
  <c r="CL71" i="14" s="1"/>
  <c r="CL72" i="14" s="1"/>
  <c r="CL73" i="14" s="1"/>
  <c r="CL74" i="14" s="1"/>
  <c r="CL75" i="14" s="1"/>
  <c r="CL76" i="14" s="1"/>
  <c r="CL77" i="14" s="1"/>
  <c r="CL78" i="14" s="1"/>
  <c r="CL79" i="14" s="1"/>
  <c r="CL80" i="14" s="1"/>
  <c r="CM19" i="14"/>
  <c r="CN19" i="14"/>
  <c r="CO19" i="14"/>
  <c r="CQ19" i="14"/>
  <c r="CR19" i="14"/>
  <c r="CS19" i="14"/>
  <c r="CU19" i="14"/>
  <c r="CB20" i="14"/>
  <c r="CC20" i="14"/>
  <c r="CE20" i="14"/>
  <c r="CF20" i="14"/>
  <c r="CG20" i="14"/>
  <c r="CI20" i="14"/>
  <c r="CJ20" i="14"/>
  <c r="CK20" i="14"/>
  <c r="CM20" i="14"/>
  <c r="CN20" i="14"/>
  <c r="CO20" i="14"/>
  <c r="CQ20" i="14"/>
  <c r="CR20" i="14"/>
  <c r="CS20" i="14"/>
  <c r="CU20" i="14"/>
  <c r="CB21" i="14"/>
  <c r="CC21" i="14"/>
  <c r="CE21" i="14"/>
  <c r="CF21" i="14"/>
  <c r="CG21" i="14"/>
  <c r="CI21" i="14"/>
  <c r="CJ21" i="14"/>
  <c r="CK21" i="14"/>
  <c r="CM21" i="14"/>
  <c r="CN21" i="14"/>
  <c r="CO21" i="14"/>
  <c r="CQ21" i="14"/>
  <c r="CR21" i="14"/>
  <c r="CS21" i="14"/>
  <c r="CU21" i="14"/>
  <c r="CB22" i="14"/>
  <c r="CC22" i="14"/>
  <c r="CE22" i="14"/>
  <c r="CF22" i="14"/>
  <c r="CG22" i="14"/>
  <c r="CI22" i="14"/>
  <c r="CJ22" i="14"/>
  <c r="CK22" i="14"/>
  <c r="CM22" i="14"/>
  <c r="CN22" i="14"/>
  <c r="CO22" i="14"/>
  <c r="CP22" i="14"/>
  <c r="CP23" i="14" s="1"/>
  <c r="CP24" i="14" s="1"/>
  <c r="CP25" i="14" s="1"/>
  <c r="CP26" i="14" s="1"/>
  <c r="CP27" i="14" s="1"/>
  <c r="CP28" i="14" s="1"/>
  <c r="CP29" i="14" s="1"/>
  <c r="CP30" i="14" s="1"/>
  <c r="CP31" i="14" s="1"/>
  <c r="CP32" i="14" s="1"/>
  <c r="CP33" i="14" s="1"/>
  <c r="CP34" i="14" s="1"/>
  <c r="CP35" i="14" s="1"/>
  <c r="CP36" i="14" s="1"/>
  <c r="CP37" i="14" s="1"/>
  <c r="CQ22" i="14"/>
  <c r="CR22" i="14"/>
  <c r="CS22" i="14"/>
  <c r="CU22" i="14"/>
  <c r="CB23" i="14"/>
  <c r="CC23" i="14"/>
  <c r="CE23" i="14"/>
  <c r="CF23" i="14"/>
  <c r="CG23" i="14"/>
  <c r="CI23" i="14"/>
  <c r="CJ23" i="14"/>
  <c r="CK23" i="14"/>
  <c r="CM23" i="14"/>
  <c r="CN23" i="14"/>
  <c r="CO23" i="14"/>
  <c r="CQ23" i="14"/>
  <c r="CR23" i="14"/>
  <c r="CS23" i="14"/>
  <c r="CU23" i="14"/>
  <c r="CB24" i="14"/>
  <c r="CC24" i="14"/>
  <c r="CE24" i="14"/>
  <c r="CF24" i="14"/>
  <c r="CG24" i="14"/>
  <c r="CI24" i="14"/>
  <c r="CJ24" i="14"/>
  <c r="CK24" i="14"/>
  <c r="CM24" i="14"/>
  <c r="CN24" i="14"/>
  <c r="CO24" i="14"/>
  <c r="CQ24" i="14"/>
  <c r="CR24" i="14"/>
  <c r="CS24" i="14"/>
  <c r="CU24" i="14"/>
  <c r="CB25" i="14"/>
  <c r="CC25" i="14"/>
  <c r="CE25" i="14"/>
  <c r="CF25" i="14"/>
  <c r="CG25" i="14"/>
  <c r="CI25" i="14"/>
  <c r="CJ25" i="14"/>
  <c r="CK25" i="14"/>
  <c r="CM25" i="14"/>
  <c r="CN25" i="14"/>
  <c r="CO25" i="14"/>
  <c r="CQ25" i="14"/>
  <c r="CR25" i="14"/>
  <c r="CS25" i="14"/>
  <c r="CT25" i="14"/>
  <c r="CT26" i="14" s="1"/>
  <c r="CT27" i="14" s="1"/>
  <c r="CT28" i="14" s="1"/>
  <c r="CT29" i="14" s="1"/>
  <c r="CT30" i="14" s="1"/>
  <c r="CT31" i="14" s="1"/>
  <c r="CT32" i="14" s="1"/>
  <c r="CT33" i="14" s="1"/>
  <c r="CT34" i="14" s="1"/>
  <c r="CT35" i="14" s="1"/>
  <c r="CT36" i="14" s="1"/>
  <c r="CT37" i="14" s="1"/>
  <c r="CT38" i="14" s="1"/>
  <c r="CT39" i="14" s="1"/>
  <c r="CT40" i="14" s="1"/>
  <c r="CT41" i="14" s="1"/>
  <c r="CT42" i="14" s="1"/>
  <c r="CT43" i="14" s="1"/>
  <c r="CT44" i="14" s="1"/>
  <c r="CT45" i="14" s="1"/>
  <c r="CT46" i="14" s="1"/>
  <c r="CT47" i="14" s="1"/>
  <c r="CT48" i="14" s="1"/>
  <c r="CT49" i="14" s="1"/>
  <c r="CT50" i="14" s="1"/>
  <c r="CT51" i="14" s="1"/>
  <c r="CT52" i="14" s="1"/>
  <c r="CT53" i="14" s="1"/>
  <c r="CT54" i="14" s="1"/>
  <c r="CT55" i="14" s="1"/>
  <c r="CT56" i="14" s="1"/>
  <c r="CT57" i="14" s="1"/>
  <c r="CT58" i="14" s="1"/>
  <c r="CT59" i="14" s="1"/>
  <c r="CT60" i="14" s="1"/>
  <c r="CT61" i="14" s="1"/>
  <c r="CT62" i="14" s="1"/>
  <c r="CU25" i="14"/>
  <c r="CB26" i="14"/>
  <c r="CC26" i="14"/>
  <c r="CE26" i="14"/>
  <c r="CF26" i="14"/>
  <c r="CG26" i="14"/>
  <c r="CI26" i="14"/>
  <c r="CJ26" i="14"/>
  <c r="CK26" i="14"/>
  <c r="CM26" i="14"/>
  <c r="CN26" i="14"/>
  <c r="CO26" i="14"/>
  <c r="CQ26" i="14"/>
  <c r="CR26" i="14"/>
  <c r="CS26" i="14"/>
  <c r="CU26" i="14"/>
  <c r="CB27" i="14"/>
  <c r="CC27" i="14"/>
  <c r="CE27" i="14"/>
  <c r="CF27" i="14"/>
  <c r="CG27" i="14"/>
  <c r="CI27" i="14"/>
  <c r="CJ27" i="14"/>
  <c r="CK27" i="14"/>
  <c r="CM27" i="14"/>
  <c r="CN27" i="14"/>
  <c r="CO27" i="14"/>
  <c r="CQ27" i="14"/>
  <c r="CR27" i="14"/>
  <c r="CS27" i="14"/>
  <c r="CU27" i="14"/>
  <c r="CB28" i="14"/>
  <c r="CC28" i="14"/>
  <c r="CE28" i="14"/>
  <c r="CF28" i="14"/>
  <c r="CG28" i="14"/>
  <c r="CI28" i="14"/>
  <c r="CJ28" i="14"/>
  <c r="CK28" i="14"/>
  <c r="CM28" i="14"/>
  <c r="CN28" i="14"/>
  <c r="CO28" i="14"/>
  <c r="CQ28" i="14"/>
  <c r="CR28" i="14"/>
  <c r="CS28" i="14"/>
  <c r="CU28" i="14"/>
  <c r="CB29" i="14"/>
  <c r="CC29" i="14"/>
  <c r="CD29" i="14"/>
  <c r="CD30" i="14" s="1"/>
  <c r="CD31" i="14" s="1"/>
  <c r="CD32" i="14" s="1"/>
  <c r="CD33" i="14" s="1"/>
  <c r="CD34" i="14" s="1"/>
  <c r="CD35" i="14" s="1"/>
  <c r="CD36" i="14" s="1"/>
  <c r="CD37" i="14" s="1"/>
  <c r="CD38" i="14" s="1"/>
  <c r="CD39" i="14" s="1"/>
  <c r="CD40" i="14" s="1"/>
  <c r="CD41" i="14" s="1"/>
  <c r="CD42" i="14" s="1"/>
  <c r="CD43" i="14" s="1"/>
  <c r="CD44" i="14" s="1"/>
  <c r="CD45" i="14" s="1"/>
  <c r="CD46" i="14" s="1"/>
  <c r="CD47" i="14" s="1"/>
  <c r="CD48" i="14" s="1"/>
  <c r="CD49" i="14" s="1"/>
  <c r="CD50" i="14" s="1"/>
  <c r="CD51" i="14" s="1"/>
  <c r="CD52" i="14" s="1"/>
  <c r="CD53" i="14" s="1"/>
  <c r="CD54" i="14" s="1"/>
  <c r="CD55" i="14" s="1"/>
  <c r="CD56" i="14" s="1"/>
  <c r="CD57" i="14" s="1"/>
  <c r="CD58" i="14" s="1"/>
  <c r="CD59" i="14" s="1"/>
  <c r="CD60" i="14" s="1"/>
  <c r="CD61" i="14" s="1"/>
  <c r="CD62" i="14" s="1"/>
  <c r="CE29" i="14"/>
  <c r="CF29" i="14"/>
  <c r="CG29" i="14"/>
  <c r="CI29" i="14"/>
  <c r="CJ29" i="14"/>
  <c r="CK29" i="14"/>
  <c r="CM29" i="14"/>
  <c r="CN29" i="14"/>
  <c r="CO29" i="14"/>
  <c r="CQ29" i="14"/>
  <c r="CR29" i="14"/>
  <c r="CS29" i="14"/>
  <c r="CU29" i="14"/>
  <c r="CB30" i="14"/>
  <c r="CC30" i="14"/>
  <c r="CE30" i="14"/>
  <c r="CF30" i="14"/>
  <c r="CG30" i="14"/>
  <c r="CI30" i="14"/>
  <c r="CJ30" i="14"/>
  <c r="CK30" i="14"/>
  <c r="CM30" i="14"/>
  <c r="CN30" i="14"/>
  <c r="CO30" i="14"/>
  <c r="CQ30" i="14"/>
  <c r="CR30" i="14"/>
  <c r="CS30" i="14"/>
  <c r="CU30" i="14"/>
  <c r="CB31" i="14"/>
  <c r="CC31" i="14"/>
  <c r="CE31" i="14"/>
  <c r="CF31" i="14"/>
  <c r="CG31" i="14"/>
  <c r="CI31" i="14"/>
  <c r="CJ31" i="14"/>
  <c r="CK31" i="14"/>
  <c r="CM31" i="14"/>
  <c r="CN31" i="14"/>
  <c r="CO31" i="14"/>
  <c r="CQ31" i="14"/>
  <c r="CR31" i="14"/>
  <c r="CS31" i="14"/>
  <c r="CU31" i="14"/>
  <c r="CB32" i="14"/>
  <c r="CC32" i="14"/>
  <c r="CE32" i="14"/>
  <c r="CF32" i="14"/>
  <c r="CG32" i="14"/>
  <c r="CH32" i="14"/>
  <c r="CH33" i="14" s="1"/>
  <c r="CH34" i="14" s="1"/>
  <c r="CH35" i="14" s="1"/>
  <c r="CH36" i="14" s="1"/>
  <c r="CH37" i="14" s="1"/>
  <c r="CH38" i="14" s="1"/>
  <c r="CH39" i="14" s="1"/>
  <c r="CH40" i="14" s="1"/>
  <c r="CH41" i="14" s="1"/>
  <c r="CH42" i="14" s="1"/>
  <c r="CH43" i="14" s="1"/>
  <c r="CH44" i="14" s="1"/>
  <c r="CH45" i="14" s="1"/>
  <c r="CH46" i="14" s="1"/>
  <c r="CH47" i="14" s="1"/>
  <c r="CH48" i="14" s="1"/>
  <c r="CH49" i="14" s="1"/>
  <c r="CH50" i="14" s="1"/>
  <c r="CH51" i="14" s="1"/>
  <c r="CH52" i="14" s="1"/>
  <c r="CH53" i="14" s="1"/>
  <c r="CH54" i="14" s="1"/>
  <c r="CH55" i="14" s="1"/>
  <c r="CH56" i="14" s="1"/>
  <c r="CH57" i="14" s="1"/>
  <c r="CH58" i="14" s="1"/>
  <c r="CH59" i="14" s="1"/>
  <c r="CH60" i="14" s="1"/>
  <c r="CH61" i="14" s="1"/>
  <c r="CH62" i="14" s="1"/>
  <c r="CH63" i="14" s="1"/>
  <c r="CH64" i="14" s="1"/>
  <c r="CH65" i="14" s="1"/>
  <c r="CH66" i="14" s="1"/>
  <c r="CH67" i="14" s="1"/>
  <c r="CH68" i="14" s="1"/>
  <c r="CH69" i="14" s="1"/>
  <c r="CH70" i="14" s="1"/>
  <c r="CH71" i="14" s="1"/>
  <c r="CH72" i="14" s="1"/>
  <c r="CH73" i="14" s="1"/>
  <c r="CH74" i="14" s="1"/>
  <c r="CH75" i="14" s="1"/>
  <c r="CH76" i="14" s="1"/>
  <c r="CH77" i="14" s="1"/>
  <c r="CH78" i="14" s="1"/>
  <c r="CH79" i="14" s="1"/>
  <c r="CH80" i="14" s="1"/>
  <c r="CI32" i="14"/>
  <c r="CJ32" i="14"/>
  <c r="CK32" i="14"/>
  <c r="CM32" i="14"/>
  <c r="CN32" i="14"/>
  <c r="CO32" i="14"/>
  <c r="CQ32" i="14"/>
  <c r="CR32" i="14"/>
  <c r="CS32" i="14"/>
  <c r="CU32" i="14"/>
  <c r="CB33" i="14"/>
  <c r="CC33" i="14"/>
  <c r="CE33" i="14"/>
  <c r="CF33" i="14"/>
  <c r="CG33" i="14"/>
  <c r="CI33" i="14"/>
  <c r="CJ33" i="14"/>
  <c r="CK33" i="14"/>
  <c r="CM33" i="14"/>
  <c r="CN33" i="14"/>
  <c r="CO33" i="14"/>
  <c r="CQ33" i="14"/>
  <c r="CR33" i="14"/>
  <c r="CS33" i="14"/>
  <c r="CU33" i="14"/>
  <c r="CB34" i="14"/>
  <c r="CC34" i="14"/>
  <c r="CE34" i="14"/>
  <c r="CF34" i="14"/>
  <c r="CG34" i="14"/>
  <c r="CI34" i="14"/>
  <c r="CJ34" i="14"/>
  <c r="CK34" i="14"/>
  <c r="CM34" i="14"/>
  <c r="CN34" i="14"/>
  <c r="CO34" i="14"/>
  <c r="CQ34" i="14"/>
  <c r="CR34" i="14"/>
  <c r="CS34" i="14"/>
  <c r="CU34" i="14"/>
  <c r="CB35" i="14"/>
  <c r="CC35" i="14"/>
  <c r="CE35" i="14"/>
  <c r="CF35" i="14"/>
  <c r="CG35" i="14"/>
  <c r="CI35" i="14"/>
  <c r="CJ35" i="14"/>
  <c r="CK35" i="14"/>
  <c r="CM35" i="14"/>
  <c r="CN35" i="14"/>
  <c r="CO35" i="14"/>
  <c r="CQ35" i="14"/>
  <c r="CR35" i="14"/>
  <c r="CS35" i="14"/>
  <c r="CU35" i="14"/>
  <c r="CB36" i="14"/>
  <c r="CC36" i="14"/>
  <c r="CE36" i="14"/>
  <c r="CF36" i="14"/>
  <c r="CG36" i="14"/>
  <c r="CI36" i="14"/>
  <c r="CJ36" i="14"/>
  <c r="CK36" i="14"/>
  <c r="CM36" i="14"/>
  <c r="CN36" i="14"/>
  <c r="CO36" i="14"/>
  <c r="CQ36" i="14"/>
  <c r="CR36" i="14"/>
  <c r="CS36" i="14"/>
  <c r="CU36" i="14"/>
  <c r="CB37" i="14"/>
  <c r="CC37" i="14"/>
  <c r="CE37" i="14"/>
  <c r="CF37" i="14"/>
  <c r="CG37" i="14"/>
  <c r="CI37" i="14"/>
  <c r="CJ37" i="14"/>
  <c r="CK37" i="14"/>
  <c r="CM37" i="14"/>
  <c r="CN37" i="14"/>
  <c r="CO37" i="14"/>
  <c r="CQ37" i="14"/>
  <c r="CR37" i="14"/>
  <c r="CS37" i="14"/>
  <c r="CU37" i="14"/>
  <c r="CB38" i="14"/>
  <c r="CC38" i="14"/>
  <c r="CE38" i="14"/>
  <c r="CF38" i="14"/>
  <c r="CG38" i="14"/>
  <c r="CI38" i="14"/>
  <c r="CJ38" i="14"/>
  <c r="CK38" i="14"/>
  <c r="CM38" i="14"/>
  <c r="CN38" i="14"/>
  <c r="CO38" i="14"/>
  <c r="CP38" i="14"/>
  <c r="CP39" i="14" s="1"/>
  <c r="CP40" i="14" s="1"/>
  <c r="CP41" i="14" s="1"/>
  <c r="CP42" i="14" s="1"/>
  <c r="CP43" i="14" s="1"/>
  <c r="CP44" i="14" s="1"/>
  <c r="CP45" i="14" s="1"/>
  <c r="CP46" i="14" s="1"/>
  <c r="CP47" i="14" s="1"/>
  <c r="CP48" i="14" s="1"/>
  <c r="CP49" i="14" s="1"/>
  <c r="CP50" i="14" s="1"/>
  <c r="CP51" i="14" s="1"/>
  <c r="CP52" i="14" s="1"/>
  <c r="CP53" i="14" s="1"/>
  <c r="CP54" i="14" s="1"/>
  <c r="CP55" i="14" s="1"/>
  <c r="CP56" i="14" s="1"/>
  <c r="CP57" i="14" s="1"/>
  <c r="CP58" i="14" s="1"/>
  <c r="CP59" i="14" s="1"/>
  <c r="CP60" i="14" s="1"/>
  <c r="CP61" i="14" s="1"/>
  <c r="CP62" i="14" s="1"/>
  <c r="CP63" i="14" s="1"/>
  <c r="CP64" i="14" s="1"/>
  <c r="CP65" i="14" s="1"/>
  <c r="CP66" i="14" s="1"/>
  <c r="CP67" i="14" s="1"/>
  <c r="CP68" i="14" s="1"/>
  <c r="CP69" i="14" s="1"/>
  <c r="CP70" i="14" s="1"/>
  <c r="CP71" i="14" s="1"/>
  <c r="CP72" i="14" s="1"/>
  <c r="CP73" i="14" s="1"/>
  <c r="CP74" i="14" s="1"/>
  <c r="CP75" i="14" s="1"/>
  <c r="CP76" i="14" s="1"/>
  <c r="CP77" i="14" s="1"/>
  <c r="CP78" i="14" s="1"/>
  <c r="CP79" i="14" s="1"/>
  <c r="CP80" i="14" s="1"/>
  <c r="CQ38" i="14"/>
  <c r="CR38" i="14"/>
  <c r="CS38" i="14"/>
  <c r="CU38" i="14"/>
  <c r="CB39" i="14"/>
  <c r="CC39" i="14"/>
  <c r="CE39" i="14"/>
  <c r="CF39" i="14"/>
  <c r="CG39" i="14"/>
  <c r="CI39" i="14"/>
  <c r="CJ39" i="14"/>
  <c r="CK39" i="14"/>
  <c r="CM39" i="14"/>
  <c r="CN39" i="14"/>
  <c r="CO39" i="14"/>
  <c r="CQ39" i="14"/>
  <c r="CR39" i="14"/>
  <c r="CS39" i="14"/>
  <c r="CU39" i="14"/>
  <c r="CB40" i="14"/>
  <c r="CC40" i="14"/>
  <c r="CE40" i="14"/>
  <c r="CF40" i="14"/>
  <c r="CG40" i="14"/>
  <c r="CI40" i="14"/>
  <c r="CJ40" i="14"/>
  <c r="CK40" i="14"/>
  <c r="CM40" i="14"/>
  <c r="CN40" i="14"/>
  <c r="CO40" i="14"/>
  <c r="CQ40" i="14"/>
  <c r="CR40" i="14"/>
  <c r="CS40" i="14"/>
  <c r="CU40" i="14"/>
  <c r="CB41" i="14"/>
  <c r="CC41" i="14"/>
  <c r="CE41" i="14"/>
  <c r="CF41" i="14"/>
  <c r="CG41" i="14"/>
  <c r="CI41" i="14"/>
  <c r="CJ41" i="14"/>
  <c r="CK41" i="14"/>
  <c r="CM41" i="14"/>
  <c r="CN41" i="14"/>
  <c r="CO41" i="14"/>
  <c r="CQ41" i="14"/>
  <c r="CR41" i="14"/>
  <c r="CR42" i="14" s="1"/>
  <c r="CS41" i="14"/>
  <c r="CU41" i="14"/>
  <c r="CB42" i="14"/>
  <c r="CC42" i="14"/>
  <c r="CE42" i="14"/>
  <c r="CF42" i="14"/>
  <c r="CF43" i="14" s="1"/>
  <c r="CF44" i="14" s="1"/>
  <c r="CF45" i="14" s="1"/>
  <c r="CF46" i="14" s="1"/>
  <c r="CF47" i="14" s="1"/>
  <c r="CF48" i="14" s="1"/>
  <c r="CF49" i="14" s="1"/>
  <c r="CF50" i="14" s="1"/>
  <c r="CF51" i="14" s="1"/>
  <c r="CF52" i="14" s="1"/>
  <c r="CF53" i="14" s="1"/>
  <c r="CF54" i="14" s="1"/>
  <c r="CF55" i="14" s="1"/>
  <c r="CF56" i="14" s="1"/>
  <c r="CF57" i="14" s="1"/>
  <c r="CF58" i="14" s="1"/>
  <c r="CF59" i="14" s="1"/>
  <c r="CF60" i="14" s="1"/>
  <c r="CF61" i="14" s="1"/>
  <c r="CF62" i="14" s="1"/>
  <c r="CF63" i="14" s="1"/>
  <c r="CF64" i="14" s="1"/>
  <c r="CF65" i="14" s="1"/>
  <c r="CF66" i="14" s="1"/>
  <c r="CF67" i="14" s="1"/>
  <c r="CF68" i="14" s="1"/>
  <c r="CF69" i="14" s="1"/>
  <c r="CF70" i="14" s="1"/>
  <c r="CF71" i="14" s="1"/>
  <c r="CF72" i="14" s="1"/>
  <c r="CF73" i="14" s="1"/>
  <c r="CF74" i="14" s="1"/>
  <c r="CF75" i="14" s="1"/>
  <c r="CF76" i="14" s="1"/>
  <c r="CF77" i="14" s="1"/>
  <c r="CF78" i="14" s="1"/>
  <c r="CF79" i="14" s="1"/>
  <c r="CF80" i="14" s="1"/>
  <c r="CG42" i="14"/>
  <c r="CI42" i="14"/>
  <c r="CJ42" i="14"/>
  <c r="CK42" i="14"/>
  <c r="CM42" i="14"/>
  <c r="CN42" i="14"/>
  <c r="CN43" i="14" s="1"/>
  <c r="CO42" i="14"/>
  <c r="CQ42" i="14"/>
  <c r="CS42" i="14"/>
  <c r="CU42" i="14"/>
  <c r="CB43" i="14"/>
  <c r="CB44" i="14" s="1"/>
  <c r="CB45" i="14" s="1"/>
  <c r="CB46" i="14" s="1"/>
  <c r="CB47" i="14" s="1"/>
  <c r="CB48" i="14" s="1"/>
  <c r="CB49" i="14" s="1"/>
  <c r="CB50" i="14" s="1"/>
  <c r="CB51" i="14" s="1"/>
  <c r="CB52" i="14" s="1"/>
  <c r="CB53" i="14" s="1"/>
  <c r="CB54" i="14" s="1"/>
  <c r="CB55" i="14" s="1"/>
  <c r="CB56" i="14" s="1"/>
  <c r="CB57" i="14" s="1"/>
  <c r="CB58" i="14" s="1"/>
  <c r="CB59" i="14" s="1"/>
  <c r="CB60" i="14" s="1"/>
  <c r="CB61" i="14" s="1"/>
  <c r="CB62" i="14" s="1"/>
  <c r="CB63" i="14" s="1"/>
  <c r="CB64" i="14" s="1"/>
  <c r="CB65" i="14" s="1"/>
  <c r="CB66" i="14" s="1"/>
  <c r="CB67" i="14" s="1"/>
  <c r="CB68" i="14" s="1"/>
  <c r="CB69" i="14" s="1"/>
  <c r="CB70" i="14" s="1"/>
  <c r="CB71" i="14" s="1"/>
  <c r="CB72" i="14" s="1"/>
  <c r="CB73" i="14" s="1"/>
  <c r="CB74" i="14" s="1"/>
  <c r="CB75" i="14" s="1"/>
  <c r="CB76" i="14" s="1"/>
  <c r="CB77" i="14" s="1"/>
  <c r="CB78" i="14" s="1"/>
  <c r="CB79" i="14" s="1"/>
  <c r="CB80" i="14" s="1"/>
  <c r="CC43" i="14"/>
  <c r="CE43" i="14"/>
  <c r="CG43" i="14"/>
  <c r="CI43" i="14"/>
  <c r="CJ43" i="14"/>
  <c r="CJ44" i="14" s="1"/>
  <c r="CK43" i="14"/>
  <c r="CM43" i="14"/>
  <c r="CO43" i="14"/>
  <c r="CQ43" i="14"/>
  <c r="CR43" i="14"/>
  <c r="CR44" i="14" s="1"/>
  <c r="CR45" i="14" s="1"/>
  <c r="CR46" i="14" s="1"/>
  <c r="CR47" i="14" s="1"/>
  <c r="CR48" i="14" s="1"/>
  <c r="CR49" i="14" s="1"/>
  <c r="CR50" i="14" s="1"/>
  <c r="CR51" i="14" s="1"/>
  <c r="CR52" i="14" s="1"/>
  <c r="CR53" i="14" s="1"/>
  <c r="CR54" i="14" s="1"/>
  <c r="CR55" i="14" s="1"/>
  <c r="CR56" i="14" s="1"/>
  <c r="CR57" i="14" s="1"/>
  <c r="CR58" i="14" s="1"/>
  <c r="CR59" i="14" s="1"/>
  <c r="CR60" i="14" s="1"/>
  <c r="CR61" i="14" s="1"/>
  <c r="CR62" i="14" s="1"/>
  <c r="CR63" i="14" s="1"/>
  <c r="CR64" i="14" s="1"/>
  <c r="CR65" i="14" s="1"/>
  <c r="CR66" i="14" s="1"/>
  <c r="CR67" i="14" s="1"/>
  <c r="CR68" i="14" s="1"/>
  <c r="CR69" i="14" s="1"/>
  <c r="CR70" i="14" s="1"/>
  <c r="CR71" i="14" s="1"/>
  <c r="CR72" i="14" s="1"/>
  <c r="CR73" i="14" s="1"/>
  <c r="CR74" i="14" s="1"/>
  <c r="CR75" i="14" s="1"/>
  <c r="CR76" i="14" s="1"/>
  <c r="CR77" i="14" s="1"/>
  <c r="CR78" i="14" s="1"/>
  <c r="CR79" i="14" s="1"/>
  <c r="CR80" i="14" s="1"/>
  <c r="CS43" i="14"/>
  <c r="CU43" i="14"/>
  <c r="CC44" i="14"/>
  <c r="CE44" i="14"/>
  <c r="CG44" i="14"/>
  <c r="CI44" i="14"/>
  <c r="CK44" i="14"/>
  <c r="CM44" i="14"/>
  <c r="CN44" i="14"/>
  <c r="CN45" i="14" s="1"/>
  <c r="CO44" i="14"/>
  <c r="CQ44" i="14"/>
  <c r="CS44" i="14"/>
  <c r="CU44" i="14"/>
  <c r="CC45" i="14"/>
  <c r="CE45" i="14"/>
  <c r="CG45" i="14"/>
  <c r="CI45" i="14"/>
  <c r="CJ45" i="14"/>
  <c r="CJ46" i="14" s="1"/>
  <c r="CJ47" i="14" s="1"/>
  <c r="CJ48" i="14" s="1"/>
  <c r="CJ49" i="14" s="1"/>
  <c r="CJ50" i="14" s="1"/>
  <c r="CJ51" i="14" s="1"/>
  <c r="CJ52" i="14" s="1"/>
  <c r="CJ53" i="14" s="1"/>
  <c r="CJ54" i="14" s="1"/>
  <c r="CJ55" i="14" s="1"/>
  <c r="CJ56" i="14" s="1"/>
  <c r="CJ57" i="14" s="1"/>
  <c r="CJ58" i="14" s="1"/>
  <c r="CJ59" i="14" s="1"/>
  <c r="CJ60" i="14" s="1"/>
  <c r="CJ61" i="14" s="1"/>
  <c r="CJ62" i="14" s="1"/>
  <c r="CJ63" i="14" s="1"/>
  <c r="CJ64" i="14" s="1"/>
  <c r="CJ65" i="14" s="1"/>
  <c r="CJ66" i="14" s="1"/>
  <c r="CJ67" i="14" s="1"/>
  <c r="CJ68" i="14" s="1"/>
  <c r="CJ69" i="14" s="1"/>
  <c r="CJ70" i="14" s="1"/>
  <c r="CJ71" i="14" s="1"/>
  <c r="CJ72" i="14" s="1"/>
  <c r="CJ73" i="14" s="1"/>
  <c r="CJ74" i="14" s="1"/>
  <c r="CJ75" i="14" s="1"/>
  <c r="CJ76" i="14" s="1"/>
  <c r="CJ77" i="14" s="1"/>
  <c r="CJ78" i="14" s="1"/>
  <c r="CJ79" i="14" s="1"/>
  <c r="CJ80" i="14" s="1"/>
  <c r="CK45" i="14"/>
  <c r="CM45" i="14"/>
  <c r="CO45" i="14"/>
  <c r="CQ45" i="14"/>
  <c r="CS45" i="14"/>
  <c r="CU45" i="14"/>
  <c r="CC46" i="14"/>
  <c r="CE46" i="14"/>
  <c r="CG46" i="14"/>
  <c r="CI46" i="14"/>
  <c r="CK46" i="14"/>
  <c r="CM46" i="14"/>
  <c r="CN46" i="14"/>
  <c r="CN47" i="14" s="1"/>
  <c r="CO46" i="14"/>
  <c r="CQ46" i="14"/>
  <c r="CS46" i="14"/>
  <c r="CU46" i="14"/>
  <c r="CC47" i="14"/>
  <c r="CE47" i="14"/>
  <c r="CG47" i="14"/>
  <c r="CI47" i="14"/>
  <c r="CK47" i="14"/>
  <c r="CM47" i="14"/>
  <c r="CO47" i="14"/>
  <c r="CQ47" i="14"/>
  <c r="CS47" i="14"/>
  <c r="CU47" i="14"/>
  <c r="CC48" i="14"/>
  <c r="CE48" i="14"/>
  <c r="CG48" i="14"/>
  <c r="CI48" i="14"/>
  <c r="CK48" i="14"/>
  <c r="CM48" i="14"/>
  <c r="CN48" i="14"/>
  <c r="CN49" i="14" s="1"/>
  <c r="CN50" i="14" s="1"/>
  <c r="CN51" i="14" s="1"/>
  <c r="CN52" i="14" s="1"/>
  <c r="CN53" i="14" s="1"/>
  <c r="CN54" i="14" s="1"/>
  <c r="CN55" i="14" s="1"/>
  <c r="CN56" i="14" s="1"/>
  <c r="CN57" i="14" s="1"/>
  <c r="CN58" i="14" s="1"/>
  <c r="CN59" i="14" s="1"/>
  <c r="CN60" i="14" s="1"/>
  <c r="CN61" i="14" s="1"/>
  <c r="CN62" i="14" s="1"/>
  <c r="CN63" i="14" s="1"/>
  <c r="CN64" i="14" s="1"/>
  <c r="CN65" i="14" s="1"/>
  <c r="CN66" i="14" s="1"/>
  <c r="CN67" i="14" s="1"/>
  <c r="CN68" i="14" s="1"/>
  <c r="CN69" i="14" s="1"/>
  <c r="CN70" i="14" s="1"/>
  <c r="CN71" i="14" s="1"/>
  <c r="CN72" i="14" s="1"/>
  <c r="CN73" i="14" s="1"/>
  <c r="CN74" i="14" s="1"/>
  <c r="CN75" i="14" s="1"/>
  <c r="CN76" i="14" s="1"/>
  <c r="CN77" i="14" s="1"/>
  <c r="CN78" i="14" s="1"/>
  <c r="CN79" i="14" s="1"/>
  <c r="CN80" i="14" s="1"/>
  <c r="CO48" i="14"/>
  <c r="CQ48" i="14"/>
  <c r="CS48" i="14"/>
  <c r="CU48" i="14"/>
  <c r="CC49" i="14"/>
  <c r="CE49" i="14"/>
  <c r="CG49" i="14"/>
  <c r="CI49" i="14"/>
  <c r="CK49" i="14"/>
  <c r="CM49" i="14"/>
  <c r="CO49" i="14"/>
  <c r="CQ49" i="14"/>
  <c r="CS49" i="14"/>
  <c r="CU49" i="14"/>
  <c r="CC50" i="14"/>
  <c r="CE50" i="14"/>
  <c r="CG50" i="14"/>
  <c r="CI50" i="14"/>
  <c r="CK50" i="14"/>
  <c r="CM50" i="14"/>
  <c r="CO50" i="14"/>
  <c r="CQ50" i="14"/>
  <c r="CS50" i="14"/>
  <c r="CU50" i="14"/>
  <c r="CC51" i="14"/>
  <c r="CE51" i="14"/>
  <c r="CG51" i="14"/>
  <c r="CI51" i="14"/>
  <c r="CK51" i="14"/>
  <c r="CM51" i="14"/>
  <c r="CO51" i="14"/>
  <c r="CQ51" i="14"/>
  <c r="CS51" i="14"/>
  <c r="CU51" i="14"/>
  <c r="CC52" i="14"/>
  <c r="CE52" i="14"/>
  <c r="CG52" i="14"/>
  <c r="CI52" i="14"/>
  <c r="CK52" i="14"/>
  <c r="CM52" i="14"/>
  <c r="CO52" i="14"/>
  <c r="CQ52" i="14"/>
  <c r="CS52" i="14"/>
  <c r="CU52" i="14"/>
  <c r="CC53" i="14"/>
  <c r="CE53" i="14"/>
  <c r="CG53" i="14"/>
  <c r="CI53" i="14"/>
  <c r="CK53" i="14"/>
  <c r="CM53" i="14"/>
  <c r="CO53" i="14"/>
  <c r="CQ53" i="14"/>
  <c r="CS53" i="14"/>
  <c r="CU53" i="14"/>
  <c r="CC54" i="14"/>
  <c r="CE54" i="14"/>
  <c r="CG54" i="14"/>
  <c r="CI54" i="14"/>
  <c r="CK54" i="14"/>
  <c r="CM54" i="14"/>
  <c r="CO54" i="14"/>
  <c r="CQ54" i="14"/>
  <c r="CS54" i="14"/>
  <c r="CU54" i="14"/>
  <c r="CC55" i="14"/>
  <c r="CE55" i="14"/>
  <c r="CG55" i="14"/>
  <c r="CI55" i="14"/>
  <c r="CK55" i="14"/>
  <c r="CM55" i="14"/>
  <c r="CO55" i="14"/>
  <c r="CQ55" i="14"/>
  <c r="CS55" i="14"/>
  <c r="CU55" i="14"/>
  <c r="CC56" i="14"/>
  <c r="CE56" i="14"/>
  <c r="CG56" i="14"/>
  <c r="CI56" i="14"/>
  <c r="CK56" i="14"/>
  <c r="CM56" i="14"/>
  <c r="CO56" i="14"/>
  <c r="CQ56" i="14"/>
  <c r="CS56" i="14"/>
  <c r="CU56" i="14"/>
  <c r="CC57" i="14"/>
  <c r="CE57" i="14"/>
  <c r="CG57" i="14"/>
  <c r="CI57" i="14"/>
  <c r="CK57" i="14"/>
  <c r="CM57" i="14"/>
  <c r="CO57" i="14"/>
  <c r="CQ57" i="14"/>
  <c r="CS57" i="14"/>
  <c r="CU57" i="14"/>
  <c r="CC58" i="14"/>
  <c r="CE58" i="14"/>
  <c r="CG58" i="14"/>
  <c r="CI58" i="14"/>
  <c r="CK58" i="14"/>
  <c r="CM58" i="14"/>
  <c r="CO58" i="14"/>
  <c r="CQ58" i="14"/>
  <c r="CS58" i="14"/>
  <c r="CU58" i="14"/>
  <c r="CC59" i="14"/>
  <c r="CE59" i="14"/>
  <c r="CG59" i="14"/>
  <c r="CI59" i="14"/>
  <c r="CK59" i="14"/>
  <c r="CM59" i="14"/>
  <c r="CO59" i="14"/>
  <c r="CQ59" i="14"/>
  <c r="CS59" i="14"/>
  <c r="CU59" i="14"/>
  <c r="CC60" i="14"/>
  <c r="CE60" i="14"/>
  <c r="CG60" i="14"/>
  <c r="CI60" i="14"/>
  <c r="CK60" i="14"/>
  <c r="CM60" i="14"/>
  <c r="CO60" i="14"/>
  <c r="CQ60" i="14"/>
  <c r="CS60" i="14"/>
  <c r="CU60" i="14"/>
  <c r="CC61" i="14"/>
  <c r="CE61" i="14"/>
  <c r="CG61" i="14"/>
  <c r="CI61" i="14"/>
  <c r="CK61" i="14"/>
  <c r="CM61" i="14"/>
  <c r="CO61" i="14"/>
  <c r="CQ61" i="14"/>
  <c r="CS61" i="14"/>
  <c r="CU61" i="14"/>
  <c r="CC62" i="14"/>
  <c r="CE62" i="14"/>
  <c r="CG62" i="14"/>
  <c r="CI62" i="14"/>
  <c r="CK62" i="14"/>
  <c r="CM62" i="14"/>
  <c r="CO62" i="14"/>
  <c r="CQ62" i="14"/>
  <c r="CS62" i="14"/>
  <c r="CU62" i="14"/>
  <c r="CC63" i="14"/>
  <c r="CD63" i="14"/>
  <c r="CD64" i="14" s="1"/>
  <c r="CD65" i="14" s="1"/>
  <c r="CD66" i="14" s="1"/>
  <c r="CD67" i="14" s="1"/>
  <c r="CD68" i="14" s="1"/>
  <c r="CD69" i="14" s="1"/>
  <c r="CD70" i="14" s="1"/>
  <c r="CD71" i="14" s="1"/>
  <c r="CD72" i="14" s="1"/>
  <c r="CD73" i="14" s="1"/>
  <c r="CD74" i="14" s="1"/>
  <c r="CD75" i="14" s="1"/>
  <c r="CD76" i="14" s="1"/>
  <c r="CD77" i="14" s="1"/>
  <c r="CD78" i="14" s="1"/>
  <c r="CD79" i="14" s="1"/>
  <c r="CD80" i="14" s="1"/>
  <c r="CE63" i="14"/>
  <c r="CG63" i="14"/>
  <c r="CI63" i="14"/>
  <c r="CK63" i="14"/>
  <c r="CM63" i="14"/>
  <c r="CO63" i="14"/>
  <c r="CQ63" i="14"/>
  <c r="CS63" i="14"/>
  <c r="CT63" i="14"/>
  <c r="CT64" i="14" s="1"/>
  <c r="CT65" i="14" s="1"/>
  <c r="CT66" i="14" s="1"/>
  <c r="CT67" i="14" s="1"/>
  <c r="CT68" i="14" s="1"/>
  <c r="CT69" i="14" s="1"/>
  <c r="CT70" i="14" s="1"/>
  <c r="CT71" i="14" s="1"/>
  <c r="CT72" i="14" s="1"/>
  <c r="CT73" i="14" s="1"/>
  <c r="CT74" i="14" s="1"/>
  <c r="CT75" i="14" s="1"/>
  <c r="CT76" i="14" s="1"/>
  <c r="CT77" i="14" s="1"/>
  <c r="CT78" i="14" s="1"/>
  <c r="CT79" i="14" s="1"/>
  <c r="CT80" i="14" s="1"/>
  <c r="CU63" i="14"/>
  <c r="CC64" i="14"/>
  <c r="CE64" i="14"/>
  <c r="CG64" i="14"/>
  <c r="CI64" i="14"/>
  <c r="CK64" i="14"/>
  <c r="CM64" i="14"/>
  <c r="CO64" i="14"/>
  <c r="CQ64" i="14"/>
  <c r="CS64" i="14"/>
  <c r="CU64" i="14"/>
  <c r="CC65" i="14"/>
  <c r="CE65" i="14"/>
  <c r="CG65" i="14"/>
  <c r="CI65" i="14"/>
  <c r="CK65" i="14"/>
  <c r="CM65" i="14"/>
  <c r="CO65" i="14"/>
  <c r="CQ65" i="14"/>
  <c r="CS65" i="14"/>
  <c r="CU65" i="14"/>
  <c r="CC66" i="14"/>
  <c r="CE66" i="14"/>
  <c r="CG66" i="14"/>
  <c r="CI66" i="14"/>
  <c r="CK66" i="14"/>
  <c r="CM66" i="14"/>
  <c r="CO66" i="14"/>
  <c r="CQ66" i="14"/>
  <c r="CS66" i="14"/>
  <c r="CU66" i="14"/>
  <c r="CC67" i="14"/>
  <c r="CE67" i="14"/>
  <c r="CG67" i="14"/>
  <c r="CI67" i="14"/>
  <c r="CK67" i="14"/>
  <c r="CM67" i="14"/>
  <c r="CO67" i="14"/>
  <c r="CQ67" i="14"/>
  <c r="CS67" i="14"/>
  <c r="CU67" i="14"/>
  <c r="CC68" i="14"/>
  <c r="CE68" i="14"/>
  <c r="CG68" i="14"/>
  <c r="CI68" i="14"/>
  <c r="CK68" i="14"/>
  <c r="CM68" i="14"/>
  <c r="CO68" i="14"/>
  <c r="CQ68" i="14"/>
  <c r="CS68" i="14"/>
  <c r="CU68" i="14"/>
  <c r="CC69" i="14"/>
  <c r="CE69" i="14"/>
  <c r="CG69" i="14"/>
  <c r="CI69" i="14"/>
  <c r="CK69" i="14"/>
  <c r="CM69" i="14"/>
  <c r="CO69" i="14"/>
  <c r="CQ69" i="14"/>
  <c r="CS69" i="14"/>
  <c r="CU69" i="14"/>
  <c r="CC70" i="14"/>
  <c r="CE70" i="14"/>
  <c r="CG70" i="14"/>
  <c r="CI70" i="14"/>
  <c r="CK70" i="14"/>
  <c r="CM70" i="14"/>
  <c r="CO70" i="14"/>
  <c r="CQ70" i="14"/>
  <c r="CS70" i="14"/>
  <c r="CU70" i="14"/>
  <c r="CC71" i="14"/>
  <c r="CE71" i="14"/>
  <c r="CG71" i="14"/>
  <c r="CI71" i="14"/>
  <c r="CK71" i="14"/>
  <c r="CM71" i="14"/>
  <c r="CM72" i="14" s="1"/>
  <c r="CM73" i="14" s="1"/>
  <c r="CM74" i="14" s="1"/>
  <c r="CM75" i="14" s="1"/>
  <c r="CM76" i="14" s="1"/>
  <c r="CM77" i="14" s="1"/>
  <c r="CM78" i="14" s="1"/>
  <c r="CM79" i="14" s="1"/>
  <c r="CM80" i="14" s="1"/>
  <c r="CO71" i="14"/>
  <c r="CO72" i="14" s="1"/>
  <c r="CO73" i="14" s="1"/>
  <c r="CO74" i="14" s="1"/>
  <c r="CO75" i="14" s="1"/>
  <c r="CO76" i="14" s="1"/>
  <c r="CO77" i="14" s="1"/>
  <c r="CO78" i="14" s="1"/>
  <c r="CO79" i="14" s="1"/>
  <c r="CO80" i="14" s="1"/>
  <c r="CQ71" i="14"/>
  <c r="CS71" i="14"/>
  <c r="CU71" i="14"/>
  <c r="CU72" i="14" s="1"/>
  <c r="CU73" i="14" s="1"/>
  <c r="CU74" i="14" s="1"/>
  <c r="CU75" i="14" s="1"/>
  <c r="CU76" i="14" s="1"/>
  <c r="CU77" i="14" s="1"/>
  <c r="CU78" i="14" s="1"/>
  <c r="CU79" i="14" s="1"/>
  <c r="CU80" i="14" s="1"/>
  <c r="CC72" i="14"/>
  <c r="CC73" i="14" s="1"/>
  <c r="CC74" i="14" s="1"/>
  <c r="CC75" i="14" s="1"/>
  <c r="CC76" i="14" s="1"/>
  <c r="CC77" i="14" s="1"/>
  <c r="CC78" i="14" s="1"/>
  <c r="CC79" i="14" s="1"/>
  <c r="CC80" i="14" s="1"/>
  <c r="CE72" i="14"/>
  <c r="CG72" i="14"/>
  <c r="CI72" i="14"/>
  <c r="CI73" i="14" s="1"/>
  <c r="CI74" i="14" s="1"/>
  <c r="CI75" i="14" s="1"/>
  <c r="CI76" i="14" s="1"/>
  <c r="CI77" i="14" s="1"/>
  <c r="CI78" i="14" s="1"/>
  <c r="CI79" i="14" s="1"/>
  <c r="CI80" i="14" s="1"/>
  <c r="CK72" i="14"/>
  <c r="CK73" i="14" s="1"/>
  <c r="CK74" i="14" s="1"/>
  <c r="CK75" i="14" s="1"/>
  <c r="CK76" i="14" s="1"/>
  <c r="CK77" i="14" s="1"/>
  <c r="CK78" i="14" s="1"/>
  <c r="CK79" i="14" s="1"/>
  <c r="CK80" i="14" s="1"/>
  <c r="CQ72" i="14"/>
  <c r="CQ73" i="14" s="1"/>
  <c r="CQ74" i="14" s="1"/>
  <c r="CQ75" i="14" s="1"/>
  <c r="CQ76" i="14" s="1"/>
  <c r="CQ77" i="14" s="1"/>
  <c r="CQ78" i="14" s="1"/>
  <c r="CQ79" i="14" s="1"/>
  <c r="CQ80" i="14" s="1"/>
  <c r="CS72" i="14"/>
  <c r="CS73" i="14" s="1"/>
  <c r="CS74" i="14" s="1"/>
  <c r="CS75" i="14" s="1"/>
  <c r="CS76" i="14" s="1"/>
  <c r="CS77" i="14" s="1"/>
  <c r="CS78" i="14" s="1"/>
  <c r="CS79" i="14" s="1"/>
  <c r="CS80" i="14" s="1"/>
  <c r="CE73" i="14"/>
  <c r="CE74" i="14" s="1"/>
  <c r="CE75" i="14" s="1"/>
  <c r="CE76" i="14" s="1"/>
  <c r="CE77" i="14" s="1"/>
  <c r="CE78" i="14" s="1"/>
  <c r="CE79" i="14" s="1"/>
  <c r="CE80" i="14" s="1"/>
  <c r="CG73" i="14"/>
  <c r="CG74" i="14" s="1"/>
  <c r="CG75" i="14" s="1"/>
  <c r="CG76" i="14" s="1"/>
  <c r="CG77" i="14" s="1"/>
  <c r="CG78" i="14" s="1"/>
  <c r="CG79" i="14" s="1"/>
  <c r="CG80" i="14" s="1"/>
  <c r="FH890" i="21"/>
  <c r="FJ889" i="21"/>
  <c r="FH889" i="21" s="1"/>
  <c r="FJ884" i="21"/>
  <c r="FJ880" i="21"/>
  <c r="FJ875" i="21"/>
  <c r="FJ869" i="21"/>
  <c r="FJ866" i="21"/>
  <c r="FJ861" i="21"/>
  <c r="FJ855" i="21"/>
  <c r="FJ850" i="21"/>
  <c r="FJ840" i="21"/>
  <c r="FJ836" i="21"/>
  <c r="FJ830" i="21"/>
  <c r="FJ822" i="21"/>
  <c r="FJ819" i="21"/>
  <c r="FJ814" i="21"/>
  <c r="FJ809" i="21"/>
  <c r="FJ806" i="21"/>
  <c r="FJ802" i="21"/>
  <c r="FJ798" i="21"/>
  <c r="FJ793" i="21"/>
  <c r="FJ788" i="21"/>
  <c r="FJ784" i="21"/>
  <c r="FJ781" i="21"/>
  <c r="FJ777" i="21"/>
  <c r="FJ770" i="21"/>
  <c r="FJ765" i="21"/>
  <c r="FJ761" i="21"/>
  <c r="FJ757" i="21"/>
  <c r="FJ752" i="21"/>
  <c r="FJ745" i="21"/>
  <c r="FJ742" i="21"/>
  <c r="FJ738" i="21"/>
  <c r="FJ735" i="21"/>
  <c r="FJ729" i="21"/>
  <c r="FJ722" i="21"/>
  <c r="FJ719" i="21"/>
  <c r="FJ714" i="21"/>
  <c r="FJ710" i="21"/>
  <c r="FJ705" i="21"/>
  <c r="FJ700" i="21"/>
  <c r="FJ694" i="21"/>
  <c r="FJ691" i="21"/>
  <c r="FJ685" i="21"/>
  <c r="FJ681" i="21"/>
  <c r="FJ675" i="21"/>
  <c r="FJ670" i="21"/>
  <c r="FJ666" i="21"/>
  <c r="FJ661" i="21"/>
  <c r="FJ656" i="21"/>
  <c r="FJ650" i="21"/>
  <c r="FJ643" i="21"/>
  <c r="FJ640" i="21"/>
  <c r="FJ637" i="21"/>
  <c r="FJ631" i="21"/>
  <c r="FJ628" i="21"/>
  <c r="FJ624" i="21"/>
  <c r="FJ620" i="21"/>
  <c r="FJ614" i="21"/>
  <c r="FJ610" i="21"/>
  <c r="FJ605" i="21"/>
  <c r="FJ601" i="21"/>
  <c r="FJ597" i="21"/>
  <c r="FJ593" i="21"/>
  <c r="FJ589" i="21"/>
  <c r="FJ585" i="21"/>
  <c r="FJ581" i="21"/>
  <c r="FJ577" i="21"/>
  <c r="FJ574" i="21"/>
  <c r="FJ570" i="21"/>
  <c r="FJ565" i="21"/>
  <c r="FJ561" i="21"/>
  <c r="FJ557" i="21"/>
  <c r="FJ554" i="21"/>
  <c r="FJ546" i="21"/>
  <c r="FJ536" i="21"/>
  <c r="FJ531" i="21"/>
  <c r="FJ524" i="21"/>
  <c r="FJ521" i="21"/>
  <c r="FJ503" i="21"/>
  <c r="FJ499" i="21"/>
  <c r="FJ495" i="21"/>
  <c r="FJ488" i="21"/>
  <c r="FJ472" i="21"/>
  <c r="FJ469" i="21"/>
  <c r="FJ465" i="21"/>
  <c r="FJ462" i="21"/>
  <c r="FJ459" i="21"/>
  <c r="FJ456" i="21"/>
  <c r="FJ453" i="21"/>
  <c r="FJ450" i="21"/>
  <c r="FJ447" i="21"/>
  <c r="FJ441" i="21"/>
  <c r="FJ438" i="21"/>
  <c r="FJ435" i="21"/>
  <c r="FJ431" i="21"/>
  <c r="FJ427" i="21"/>
  <c r="FJ424" i="21"/>
  <c r="FJ420" i="21"/>
  <c r="FJ415" i="21"/>
  <c r="FJ411" i="21"/>
  <c r="FJ408" i="21"/>
  <c r="FJ405" i="21"/>
  <c r="FJ402" i="21"/>
  <c r="FJ395" i="21"/>
  <c r="FJ392" i="21"/>
  <c r="FJ386" i="21"/>
  <c r="FJ383" i="21"/>
  <c r="FJ380" i="21"/>
  <c r="FJ377" i="21"/>
  <c r="FJ374" i="21"/>
  <c r="FJ364" i="21"/>
  <c r="FJ360" i="21"/>
  <c r="FJ357" i="21"/>
  <c r="FJ353" i="21"/>
  <c r="FJ350" i="21"/>
  <c r="FJ347" i="21"/>
  <c r="FJ343" i="21"/>
  <c r="FJ339" i="21"/>
  <c r="FJ325" i="21"/>
  <c r="FJ320" i="21"/>
  <c r="FJ316" i="21"/>
  <c r="FJ313" i="21"/>
  <c r="FJ310" i="21"/>
  <c r="FJ306" i="21"/>
  <c r="FJ299" i="21"/>
  <c r="FJ296" i="21"/>
  <c r="FJ289" i="21"/>
  <c r="FJ284" i="21"/>
  <c r="FJ280" i="21"/>
  <c r="FJ275" i="21"/>
  <c r="FJ271" i="21"/>
  <c r="FJ253" i="21"/>
  <c r="FJ239" i="21"/>
  <c r="FJ232" i="21"/>
  <c r="FJ228" i="21"/>
  <c r="FJ225" i="21"/>
  <c r="FJ220" i="21"/>
  <c r="FJ217" i="21"/>
  <c r="FJ214" i="21"/>
  <c r="FJ211" i="21"/>
  <c r="FJ207" i="21"/>
  <c r="FJ203" i="21"/>
  <c r="FJ200" i="21"/>
  <c r="FJ195" i="21"/>
  <c r="FJ191" i="21"/>
  <c r="FJ183" i="21"/>
  <c r="FJ178" i="21"/>
  <c r="FJ175" i="21"/>
  <c r="FJ171" i="21"/>
  <c r="FJ168" i="21"/>
  <c r="FJ164" i="21"/>
  <c r="FJ159" i="21"/>
  <c r="FJ156" i="21"/>
  <c r="FJ147" i="21"/>
  <c r="FJ138" i="21"/>
  <c r="FJ135" i="21"/>
  <c r="FJ130" i="21"/>
  <c r="FJ121" i="21"/>
  <c r="FJ118" i="21"/>
  <c r="FJ112" i="21"/>
  <c r="FJ108" i="21"/>
  <c r="FJ104" i="21"/>
  <c r="FJ100" i="21"/>
  <c r="FJ96" i="21"/>
  <c r="FJ90" i="21"/>
  <c r="FJ86" i="21"/>
  <c r="FJ83" i="21"/>
  <c r="FJ77" i="21"/>
  <c r="FJ72" i="21"/>
  <c r="FJ66" i="21"/>
  <c r="FJ62" i="21"/>
  <c r="FJ57" i="21"/>
  <c r="FJ52" i="21"/>
  <c r="FJ48" i="21"/>
  <c r="FJ44" i="21"/>
  <c r="FJ39" i="21"/>
  <c r="FJ35" i="21"/>
  <c r="FJ31" i="21"/>
  <c r="FJ26" i="21"/>
  <c r="FJ20" i="21"/>
  <c r="FJ17" i="21"/>
  <c r="FJ11" i="21"/>
  <c r="FJ8" i="21"/>
  <c r="FJ4" i="21"/>
  <c r="FJ1" i="21"/>
  <c r="DL13" i="19" l="1"/>
  <c r="DM15" i="19"/>
  <c r="DL7" i="14"/>
  <c r="DM9" i="14"/>
  <c r="CC12" i="40"/>
  <c r="CC13" i="40" s="1"/>
  <c r="CC14" i="40" s="1"/>
  <c r="CC15" i="40" s="1"/>
  <c r="CC16" i="40" s="1"/>
  <c r="CC17" i="40" s="1"/>
  <c r="CC18" i="40" s="1"/>
  <c r="CC19" i="40" s="1"/>
  <c r="CC20" i="40" s="1"/>
  <c r="P3" i="12"/>
  <c r="P6" i="12"/>
  <c r="P12" i="12"/>
  <c r="P11" i="12"/>
  <c r="P10" i="12"/>
  <c r="P9" i="12"/>
  <c r="P8" i="12"/>
  <c r="P7" i="12"/>
  <c r="CA22" i="12"/>
  <c r="DD589" i="20"/>
  <c r="DL14" i="19" l="1"/>
  <c r="DM16" i="19"/>
  <c r="DD399" i="20"/>
  <c r="CA12" i="12"/>
  <c r="DF399" i="20" s="1"/>
  <c r="DD398" i="20"/>
  <c r="CA11" i="12"/>
  <c r="DF398" i="20" s="1"/>
  <c r="DD397" i="20"/>
  <c r="CA10" i="12"/>
  <c r="DF397" i="20" s="1"/>
  <c r="DD396" i="20"/>
  <c r="CA9" i="12"/>
  <c r="DF396" i="20" s="1"/>
  <c r="CA8" i="12"/>
  <c r="DF395" i="20" s="1"/>
  <c r="DD395" i="20"/>
  <c r="DD394" i="20"/>
  <c r="CA7" i="12"/>
  <c r="DF394" i="20" s="1"/>
  <c r="CA6" i="12"/>
  <c r="DF393" i="20" s="1"/>
  <c r="DD393" i="20"/>
  <c r="DL8" i="14"/>
  <c r="DM10" i="14"/>
  <c r="CK4" i="40"/>
  <c r="CK5" i="40"/>
  <c r="CK6" i="40"/>
  <c r="CK7" i="40"/>
  <c r="CK9" i="40"/>
  <c r="CK10" i="40"/>
  <c r="CK12" i="40"/>
  <c r="CK14" i="40"/>
  <c r="CK8" i="40"/>
  <c r="CK11" i="40"/>
  <c r="CK13" i="40"/>
  <c r="CK15" i="40"/>
  <c r="DI288" i="28"/>
  <c r="DI273" i="28"/>
  <c r="DI258" i="28"/>
  <c r="DI243" i="28"/>
  <c r="DI228" i="28"/>
  <c r="DI213" i="28"/>
  <c r="DI198" i="28"/>
  <c r="DI183" i="28"/>
  <c r="DI168" i="28"/>
  <c r="DI153" i="28"/>
  <c r="DI138" i="28"/>
  <c r="DI123" i="28"/>
  <c r="DI108" i="28"/>
  <c r="DI93" i="28"/>
  <c r="DI78" i="28"/>
  <c r="DI63" i="28"/>
  <c r="DI48" i="28"/>
  <c r="DI33" i="28"/>
  <c r="DI18" i="28"/>
  <c r="DI3" i="28"/>
  <c r="DI18" i="34"/>
  <c r="DI33" i="34"/>
  <c r="DI48" i="34"/>
  <c r="DI63" i="34"/>
  <c r="DI78" i="34"/>
  <c r="DI93" i="34"/>
  <c r="DI108" i="34"/>
  <c r="DI123" i="34"/>
  <c r="DI138" i="34"/>
  <c r="DI153" i="34"/>
  <c r="DI168" i="34"/>
  <c r="DI183" i="34"/>
  <c r="DI198" i="34"/>
  <c r="DI213" i="34"/>
  <c r="DI228" i="34"/>
  <c r="DI243" i="34"/>
  <c r="DI258" i="34"/>
  <c r="DI273" i="34"/>
  <c r="DI288" i="34"/>
  <c r="DI3" i="34"/>
  <c r="DI18" i="8"/>
  <c r="DI33" i="8"/>
  <c r="DI48" i="8"/>
  <c r="DI63" i="8"/>
  <c r="DI78" i="8"/>
  <c r="DI93" i="8"/>
  <c r="DI108" i="8"/>
  <c r="DI123" i="8"/>
  <c r="DI138" i="8"/>
  <c r="DI153" i="8"/>
  <c r="DI168" i="8"/>
  <c r="DI183" i="8"/>
  <c r="DI198" i="8"/>
  <c r="DI213" i="8"/>
  <c r="DI228" i="8"/>
  <c r="DI243" i="8"/>
  <c r="DI258" i="8"/>
  <c r="DI273" i="8"/>
  <c r="DI288" i="8"/>
  <c r="DI3" i="8"/>
  <c r="DL15" i="19" l="1"/>
  <c r="DM17" i="19"/>
  <c r="DL9" i="14"/>
  <c r="DM11" i="14"/>
  <c r="CK3" i="40"/>
  <c r="CM4" i="40" s="1"/>
  <c r="CM5" i="40" s="1"/>
  <c r="CX12" i="35"/>
  <c r="CX11" i="35"/>
  <c r="CW12" i="35"/>
  <c r="BY4" i="37"/>
  <c r="BY5" i="37"/>
  <c r="BY6" i="37"/>
  <c r="BY7" i="37"/>
  <c r="BY8" i="37"/>
  <c r="BY9" i="37"/>
  <c r="BY3" i="37"/>
  <c r="DL16" i="19" l="1"/>
  <c r="DM18" i="19"/>
  <c r="DL10" i="14"/>
  <c r="DM12" i="14"/>
  <c r="CK16" i="40"/>
  <c r="CM6" i="40"/>
  <c r="CM7" i="40" s="1"/>
  <c r="CM8" i="40" s="1"/>
  <c r="CM9" i="40" s="1"/>
  <c r="CM10" i="40" s="1"/>
  <c r="CM11" i="40" s="1"/>
  <c r="CM12" i="40" s="1"/>
  <c r="CM13" i="40" s="1"/>
  <c r="CM14" i="40" s="1"/>
  <c r="CM15" i="40" s="1"/>
  <c r="CM16" i="40" s="1"/>
  <c r="DL17" i="19" l="1"/>
  <c r="DM19" i="19"/>
  <c r="DL11" i="14"/>
  <c r="DM13" i="14"/>
  <c r="CM17" i="40"/>
  <c r="CM18" i="40" s="1"/>
  <c r="CM19" i="40" s="1"/>
  <c r="CM20" i="40" s="1"/>
  <c r="CM21" i="40" s="1"/>
  <c r="CM22" i="40" s="1"/>
  <c r="CM23" i="40" s="1"/>
  <c r="CM24" i="40" s="1"/>
  <c r="CM25" i="40" s="1"/>
  <c r="CM26" i="40" s="1"/>
  <c r="CM27" i="40" s="1"/>
  <c r="CM28" i="40" s="1"/>
  <c r="CM29" i="40" s="1"/>
  <c r="CM30" i="40" s="1"/>
  <c r="CM31" i="40" s="1"/>
  <c r="CM32" i="40" s="1"/>
  <c r="CM33" i="40" s="1"/>
  <c r="CM34" i="40" s="1"/>
  <c r="CM35" i="40" s="1"/>
  <c r="CM36" i="40" s="1"/>
  <c r="CM37" i="40" s="1"/>
  <c r="CM38" i="40" s="1"/>
  <c r="CM39" i="40" s="1"/>
  <c r="CM40" i="40" s="1"/>
  <c r="CM41" i="40" s="1"/>
  <c r="CM42" i="40" s="1"/>
  <c r="CM43" i="40" s="1"/>
  <c r="CM44" i="40" s="1"/>
  <c r="CM45" i="40" s="1"/>
  <c r="CM46" i="40" s="1"/>
  <c r="CM47" i="40" s="1"/>
  <c r="CM48" i="40" s="1"/>
  <c r="CM49" i="40" s="1"/>
  <c r="CM50" i="40" s="1"/>
  <c r="CM51" i="40" s="1"/>
  <c r="CM52" i="40" s="1"/>
  <c r="CM53" i="40" s="1"/>
  <c r="CM54" i="40" s="1"/>
  <c r="CM55" i="40" s="1"/>
  <c r="CM56" i="40" s="1"/>
  <c r="CM57" i="40" s="1"/>
  <c r="CM58" i="40" s="1"/>
  <c r="CM59" i="40" s="1"/>
  <c r="CM60" i="40" s="1"/>
  <c r="CM61" i="40" s="1"/>
  <c r="CM62" i="40" s="1"/>
  <c r="CM63" i="40" s="1"/>
  <c r="CM64" i="40" s="1"/>
  <c r="CM65" i="40" s="1"/>
  <c r="CM66" i="40" s="1"/>
  <c r="CM67" i="40" s="1"/>
  <c r="CM68" i="40" s="1"/>
  <c r="CM69" i="40" s="1"/>
  <c r="CM70" i="40" s="1"/>
  <c r="CM71" i="40" s="1"/>
  <c r="CM72" i="40" s="1"/>
  <c r="CM73" i="40" s="1"/>
  <c r="CM74" i="40" s="1"/>
  <c r="CM75" i="40" s="1"/>
  <c r="CM76" i="40" s="1"/>
  <c r="CM77" i="40" s="1"/>
  <c r="DB301" i="2"/>
  <c r="DB300" i="2"/>
  <c r="DB299" i="2"/>
  <c r="DB298" i="2"/>
  <c r="DB297" i="2"/>
  <c r="DB296" i="2"/>
  <c r="DB295" i="2"/>
  <c r="DB294" i="2"/>
  <c r="DB293" i="2"/>
  <c r="DB292" i="2"/>
  <c r="DB291" i="2"/>
  <c r="DB290" i="2"/>
  <c r="DB286" i="2"/>
  <c r="DB285" i="2"/>
  <c r="DB284" i="2"/>
  <c r="DB283" i="2"/>
  <c r="DB282" i="2"/>
  <c r="DB281" i="2"/>
  <c r="DB280" i="2"/>
  <c r="DB279" i="2"/>
  <c r="DB278" i="2"/>
  <c r="DB277" i="2"/>
  <c r="DB276" i="2"/>
  <c r="DB275" i="2"/>
  <c r="DB271" i="2"/>
  <c r="DB270" i="2"/>
  <c r="DB269" i="2"/>
  <c r="DB268" i="2"/>
  <c r="DB267" i="2"/>
  <c r="DB266" i="2"/>
  <c r="DB265" i="2"/>
  <c r="DB264" i="2"/>
  <c r="DB263" i="2"/>
  <c r="DB262" i="2"/>
  <c r="DB261" i="2"/>
  <c r="DB260" i="2"/>
  <c r="DB256" i="2"/>
  <c r="DB255" i="2"/>
  <c r="DB254" i="2"/>
  <c r="DB253" i="2"/>
  <c r="DB252" i="2"/>
  <c r="DB251" i="2"/>
  <c r="DB250" i="2"/>
  <c r="DB249" i="2"/>
  <c r="DB248" i="2"/>
  <c r="DB247" i="2"/>
  <c r="DB246" i="2"/>
  <c r="DB245" i="2"/>
  <c r="DB241" i="2"/>
  <c r="DB240" i="2"/>
  <c r="DB239" i="2"/>
  <c r="DB238" i="2"/>
  <c r="DB237" i="2"/>
  <c r="DB236" i="2"/>
  <c r="DB235" i="2"/>
  <c r="DB234" i="2"/>
  <c r="DB233" i="2"/>
  <c r="DB232" i="2"/>
  <c r="DB231" i="2"/>
  <c r="DB230" i="2"/>
  <c r="DB226" i="2"/>
  <c r="DB225" i="2"/>
  <c r="DB224" i="2"/>
  <c r="DB223" i="2"/>
  <c r="DB222" i="2"/>
  <c r="DB221" i="2"/>
  <c r="DB220" i="2"/>
  <c r="DB219" i="2"/>
  <c r="DB218" i="2"/>
  <c r="DB217" i="2"/>
  <c r="DB216" i="2"/>
  <c r="DB215" i="2"/>
  <c r="DB211" i="2"/>
  <c r="DB210" i="2"/>
  <c r="DB209" i="2"/>
  <c r="DB208" i="2"/>
  <c r="DB207" i="2"/>
  <c r="DB206" i="2"/>
  <c r="DB205" i="2"/>
  <c r="DB204" i="2"/>
  <c r="DB203" i="2"/>
  <c r="DB202" i="2"/>
  <c r="DB201" i="2"/>
  <c r="DB200" i="2"/>
  <c r="DB196" i="2"/>
  <c r="DB195" i="2"/>
  <c r="DB194" i="2"/>
  <c r="DB193" i="2"/>
  <c r="DB192" i="2"/>
  <c r="DB191" i="2"/>
  <c r="DB190" i="2"/>
  <c r="DB189" i="2"/>
  <c r="DB188" i="2"/>
  <c r="DB187" i="2"/>
  <c r="DB186" i="2"/>
  <c r="DB185" i="2"/>
  <c r="DB181" i="2"/>
  <c r="DB180" i="2"/>
  <c r="DB179" i="2"/>
  <c r="DB178" i="2"/>
  <c r="DB177" i="2"/>
  <c r="DB176" i="2"/>
  <c r="DB175" i="2"/>
  <c r="DB174" i="2"/>
  <c r="DB173" i="2"/>
  <c r="DB172" i="2"/>
  <c r="DB171" i="2"/>
  <c r="DB170" i="2"/>
  <c r="DB166" i="2"/>
  <c r="DB165" i="2"/>
  <c r="DB164" i="2"/>
  <c r="DB163" i="2"/>
  <c r="DB162" i="2"/>
  <c r="DB161" i="2"/>
  <c r="DB160" i="2"/>
  <c r="DB159" i="2"/>
  <c r="DB158" i="2"/>
  <c r="DB157" i="2"/>
  <c r="DB156" i="2"/>
  <c r="DB155" i="2"/>
  <c r="DB151" i="2"/>
  <c r="DB150" i="2"/>
  <c r="DB149" i="2"/>
  <c r="DB148" i="2"/>
  <c r="DB147" i="2"/>
  <c r="DB146" i="2"/>
  <c r="DB145" i="2"/>
  <c r="DB144" i="2"/>
  <c r="DB143" i="2"/>
  <c r="DB142" i="2"/>
  <c r="DB141" i="2"/>
  <c r="DB140" i="2"/>
  <c r="DB136" i="2"/>
  <c r="DB135" i="2"/>
  <c r="DB134" i="2"/>
  <c r="DB133" i="2"/>
  <c r="DB132" i="2"/>
  <c r="DB131" i="2"/>
  <c r="DB130" i="2"/>
  <c r="DB129" i="2"/>
  <c r="DB128" i="2"/>
  <c r="DB127" i="2"/>
  <c r="DB126" i="2"/>
  <c r="DB125" i="2"/>
  <c r="DB121" i="2"/>
  <c r="DB120" i="2"/>
  <c r="DB119" i="2"/>
  <c r="DB118" i="2"/>
  <c r="DB117" i="2"/>
  <c r="DB116" i="2"/>
  <c r="DB115" i="2"/>
  <c r="DB114" i="2"/>
  <c r="DB113" i="2"/>
  <c r="DB112" i="2"/>
  <c r="DB111" i="2"/>
  <c r="DB110" i="2"/>
  <c r="DB106" i="2"/>
  <c r="DB105" i="2"/>
  <c r="DB104" i="2"/>
  <c r="DB103" i="2"/>
  <c r="DB102" i="2"/>
  <c r="DB101" i="2"/>
  <c r="DB100" i="2"/>
  <c r="DB99" i="2"/>
  <c r="DB98" i="2"/>
  <c r="DB97" i="2"/>
  <c r="DB96" i="2"/>
  <c r="DB95" i="2"/>
  <c r="DB91" i="2"/>
  <c r="DB90" i="2"/>
  <c r="DB89" i="2"/>
  <c r="DB88" i="2"/>
  <c r="DB87" i="2"/>
  <c r="DB86" i="2"/>
  <c r="DB85" i="2"/>
  <c r="DB84" i="2"/>
  <c r="DB83" i="2"/>
  <c r="DB82" i="2"/>
  <c r="DB81" i="2"/>
  <c r="DB80" i="2"/>
  <c r="DB76" i="2"/>
  <c r="DB75" i="2"/>
  <c r="DB74" i="2"/>
  <c r="DB73" i="2"/>
  <c r="DB72" i="2"/>
  <c r="DB71" i="2"/>
  <c r="DB70" i="2"/>
  <c r="DB69" i="2"/>
  <c r="DB68" i="2"/>
  <c r="DB67" i="2"/>
  <c r="DB66" i="2"/>
  <c r="DB65" i="2"/>
  <c r="DB61" i="2"/>
  <c r="DB60" i="2"/>
  <c r="DB59" i="2"/>
  <c r="DB58" i="2"/>
  <c r="DB57" i="2"/>
  <c r="DB56" i="2"/>
  <c r="DB55" i="2"/>
  <c r="DB54" i="2"/>
  <c r="DB53" i="2"/>
  <c r="DB52" i="2"/>
  <c r="DB51" i="2"/>
  <c r="DB50" i="2"/>
  <c r="DB46" i="2"/>
  <c r="DB45" i="2"/>
  <c r="DB44" i="2"/>
  <c r="DB43" i="2"/>
  <c r="DB42" i="2"/>
  <c r="DB41" i="2"/>
  <c r="DB40" i="2"/>
  <c r="DB39" i="2"/>
  <c r="DB38" i="2"/>
  <c r="DB37" i="2"/>
  <c r="DB36" i="2"/>
  <c r="DB35" i="2"/>
  <c r="DB31" i="2"/>
  <c r="DB30" i="2"/>
  <c r="DB29" i="2"/>
  <c r="DB28" i="2"/>
  <c r="DB27" i="2"/>
  <c r="DB26" i="2"/>
  <c r="DB25" i="2"/>
  <c r="DB24" i="2"/>
  <c r="DB23" i="2"/>
  <c r="DB22" i="2"/>
  <c r="DB21" i="2"/>
  <c r="DB20" i="2"/>
  <c r="DB301" i="3"/>
  <c r="DB300" i="3"/>
  <c r="DB299" i="3"/>
  <c r="DB298" i="3"/>
  <c r="DB297" i="3"/>
  <c r="DB296" i="3"/>
  <c r="DB295" i="3"/>
  <c r="DB294" i="3"/>
  <c r="DB293" i="3"/>
  <c r="DB292" i="3"/>
  <c r="DB291" i="3"/>
  <c r="DB290" i="3"/>
  <c r="DB289" i="3"/>
  <c r="DB288" i="3" s="1"/>
  <c r="DB286" i="3"/>
  <c r="DB285" i="3"/>
  <c r="DB284" i="3"/>
  <c r="DB283" i="3"/>
  <c r="DB282" i="3"/>
  <c r="DB281" i="3"/>
  <c r="DB280" i="3"/>
  <c r="DB279" i="3"/>
  <c r="DB278" i="3"/>
  <c r="DB277" i="3"/>
  <c r="DB276" i="3"/>
  <c r="DB275" i="3"/>
  <c r="DB274" i="3"/>
  <c r="DB273" i="3" s="1"/>
  <c r="DB271" i="3"/>
  <c r="DB270" i="3"/>
  <c r="DB269" i="3"/>
  <c r="DB268" i="3"/>
  <c r="DB267" i="3"/>
  <c r="DB266" i="3"/>
  <c r="DB265" i="3"/>
  <c r="DB264" i="3"/>
  <c r="DB263" i="3"/>
  <c r="DB262" i="3"/>
  <c r="DB261" i="3"/>
  <c r="DB260" i="3"/>
  <c r="DB259" i="3"/>
  <c r="DB272" i="3" s="1"/>
  <c r="DB258" i="3"/>
  <c r="DB256" i="3"/>
  <c r="DB255" i="3"/>
  <c r="DB254" i="3"/>
  <c r="DB253" i="3"/>
  <c r="DB252" i="3"/>
  <c r="DB251" i="3"/>
  <c r="DB250" i="3"/>
  <c r="DB249" i="3"/>
  <c r="DB248" i="3"/>
  <c r="DB247" i="3"/>
  <c r="DB246" i="3"/>
  <c r="DB245" i="3"/>
  <c r="DB244" i="3"/>
  <c r="DB243" i="3" s="1"/>
  <c r="DB241" i="3"/>
  <c r="DB240" i="3"/>
  <c r="DB239" i="3"/>
  <c r="DB238" i="3"/>
  <c r="DB237" i="3"/>
  <c r="DB236" i="3"/>
  <c r="DB235" i="3"/>
  <c r="DB234" i="3"/>
  <c r="DB233" i="3"/>
  <c r="DB232" i="3"/>
  <c r="DB231" i="3"/>
  <c r="DB230" i="3"/>
  <c r="DB229" i="3"/>
  <c r="DB242" i="3" s="1"/>
  <c r="DB228" i="3"/>
  <c r="DB226" i="3"/>
  <c r="DB225" i="3"/>
  <c r="DB224" i="3"/>
  <c r="DB223" i="3"/>
  <c r="DB222" i="3"/>
  <c r="DB221" i="3"/>
  <c r="DB220" i="3"/>
  <c r="DB219" i="3"/>
  <c r="DB218" i="3"/>
  <c r="DB217" i="3"/>
  <c r="DB216" i="3"/>
  <c r="DB215" i="3"/>
  <c r="DB214" i="3"/>
  <c r="DB213" i="3" s="1"/>
  <c r="DB211" i="3"/>
  <c r="DB210" i="3"/>
  <c r="DB209" i="3"/>
  <c r="DB208" i="3"/>
  <c r="DB207" i="3"/>
  <c r="DB206" i="3"/>
  <c r="DB205" i="3"/>
  <c r="DB204" i="3"/>
  <c r="DB203" i="3"/>
  <c r="DB202" i="3"/>
  <c r="DB201" i="3"/>
  <c r="DB200" i="3"/>
  <c r="DB199" i="3"/>
  <c r="DB212" i="3" s="1"/>
  <c r="DB198" i="3"/>
  <c r="DB196" i="3"/>
  <c r="DB195" i="3"/>
  <c r="DB194" i="3"/>
  <c r="DB193" i="3"/>
  <c r="DB192" i="3"/>
  <c r="DB191" i="3"/>
  <c r="DB190" i="3"/>
  <c r="DB189" i="3"/>
  <c r="DB188" i="3"/>
  <c r="DB187" i="3"/>
  <c r="DB186" i="3"/>
  <c r="DB185" i="3"/>
  <c r="DB184" i="3"/>
  <c r="DB197" i="3" s="1"/>
  <c r="DB182" i="3"/>
  <c r="DB181" i="3"/>
  <c r="DB180" i="3"/>
  <c r="DB179" i="3"/>
  <c r="DB178" i="3"/>
  <c r="DB177" i="3"/>
  <c r="DB176" i="3"/>
  <c r="DB175" i="3"/>
  <c r="DB174" i="3"/>
  <c r="DB173" i="3"/>
  <c r="DB172" i="3"/>
  <c r="DB171" i="3"/>
  <c r="DB170" i="3"/>
  <c r="DB169" i="3"/>
  <c r="DB168" i="3" s="1"/>
  <c r="DB166" i="3"/>
  <c r="DB165" i="3"/>
  <c r="DB164" i="3"/>
  <c r="DB163" i="3"/>
  <c r="DB162" i="3"/>
  <c r="DB161" i="3"/>
  <c r="DB160" i="3"/>
  <c r="DB159" i="3"/>
  <c r="DB158" i="3"/>
  <c r="DB157" i="3"/>
  <c r="DB156" i="3"/>
  <c r="DB155" i="3"/>
  <c r="DB154" i="3"/>
  <c r="DB153" i="3" s="1"/>
  <c r="DB151" i="3"/>
  <c r="DB150" i="3"/>
  <c r="DB149" i="3"/>
  <c r="DB148" i="3"/>
  <c r="DB147" i="3"/>
  <c r="DB146" i="3"/>
  <c r="DB145" i="3"/>
  <c r="DB144" i="3"/>
  <c r="DB143" i="3"/>
  <c r="DB142" i="3"/>
  <c r="DB141" i="3"/>
  <c r="DB140" i="3"/>
  <c r="DB139" i="3"/>
  <c r="DB152" i="3" s="1"/>
  <c r="DB138" i="3"/>
  <c r="DB136" i="3"/>
  <c r="DB135" i="3"/>
  <c r="DB134" i="3"/>
  <c r="DB133" i="3"/>
  <c r="DB132" i="3"/>
  <c r="DB131" i="3"/>
  <c r="DB130" i="3"/>
  <c r="DB129" i="3"/>
  <c r="DB128" i="3"/>
  <c r="DB127" i="3"/>
  <c r="DB126" i="3"/>
  <c r="DB125" i="3"/>
  <c r="DB124" i="3"/>
  <c r="DB123" i="3" s="1"/>
  <c r="DB121" i="3"/>
  <c r="DB120" i="3"/>
  <c r="DB119" i="3"/>
  <c r="DB118" i="3"/>
  <c r="DB117" i="3"/>
  <c r="DB116" i="3"/>
  <c r="DB115" i="3"/>
  <c r="DB114" i="3"/>
  <c r="DB113" i="3"/>
  <c r="DB112" i="3"/>
  <c r="DB111" i="3"/>
  <c r="DB110" i="3"/>
  <c r="DB109" i="3"/>
  <c r="DB122" i="3" s="1"/>
  <c r="DB108" i="3"/>
  <c r="DB106" i="3"/>
  <c r="DB105" i="3"/>
  <c r="DB104" i="3"/>
  <c r="DB103" i="3"/>
  <c r="DB102" i="3"/>
  <c r="DB101" i="3"/>
  <c r="DB100" i="3"/>
  <c r="DB99" i="3"/>
  <c r="DB98" i="3"/>
  <c r="DB97" i="3"/>
  <c r="DB96" i="3"/>
  <c r="DB95" i="3"/>
  <c r="DB94" i="3"/>
  <c r="DB93" i="3" s="1"/>
  <c r="DB91" i="3"/>
  <c r="DB90" i="3"/>
  <c r="DB89" i="3"/>
  <c r="DB88" i="3"/>
  <c r="DB87" i="3"/>
  <c r="DB86" i="3"/>
  <c r="DB85" i="3"/>
  <c r="DB84" i="3"/>
  <c r="DB83" i="3"/>
  <c r="DB82" i="3"/>
  <c r="DB81" i="3"/>
  <c r="DB80" i="3"/>
  <c r="DB79" i="3"/>
  <c r="DB92" i="3" s="1"/>
  <c r="DB78" i="3"/>
  <c r="DB76" i="3"/>
  <c r="DB75" i="3"/>
  <c r="DB74" i="3"/>
  <c r="DB73" i="3"/>
  <c r="DB72" i="3"/>
  <c r="DB71" i="3"/>
  <c r="DB70" i="3"/>
  <c r="DB69" i="3"/>
  <c r="DB68" i="3"/>
  <c r="DB67" i="3"/>
  <c r="DB66" i="3"/>
  <c r="DB65" i="3"/>
  <c r="DB64" i="3"/>
  <c r="DB77" i="3" s="1"/>
  <c r="DB62" i="3"/>
  <c r="DB61" i="3"/>
  <c r="DB60" i="3"/>
  <c r="DB59" i="3"/>
  <c r="DB58" i="3"/>
  <c r="DB57" i="3"/>
  <c r="DB56" i="3"/>
  <c r="DB55" i="3"/>
  <c r="DB54" i="3"/>
  <c r="DB53" i="3"/>
  <c r="DB52" i="3"/>
  <c r="DB51" i="3"/>
  <c r="DB50" i="3"/>
  <c r="DB49" i="3"/>
  <c r="DB48" i="3" s="1"/>
  <c r="DB46" i="3"/>
  <c r="DB45" i="3"/>
  <c r="DB44" i="3"/>
  <c r="DB43" i="3"/>
  <c r="DB42" i="3"/>
  <c r="DB41" i="3"/>
  <c r="DB40" i="3"/>
  <c r="DB39" i="3"/>
  <c r="DB38" i="3"/>
  <c r="DB37" i="3"/>
  <c r="DB36" i="3"/>
  <c r="DB35" i="3"/>
  <c r="DB34" i="3"/>
  <c r="DB33" i="3" s="1"/>
  <c r="DB31" i="3"/>
  <c r="DB30" i="3"/>
  <c r="DB29" i="3"/>
  <c r="DB28" i="3"/>
  <c r="DB27" i="3"/>
  <c r="DB26" i="3"/>
  <c r="DB25" i="3"/>
  <c r="DB24" i="3"/>
  <c r="DB23" i="3"/>
  <c r="DB22" i="3"/>
  <c r="DB21" i="3"/>
  <c r="DB20" i="3"/>
  <c r="DB19" i="3"/>
  <c r="DB32" i="3" s="1"/>
  <c r="DB18" i="3"/>
  <c r="DB16" i="3"/>
  <c r="DB15" i="3"/>
  <c r="DB14" i="3"/>
  <c r="DB13" i="3"/>
  <c r="DB12" i="3"/>
  <c r="DB11" i="3"/>
  <c r="DB10" i="3"/>
  <c r="DB9" i="3"/>
  <c r="DB8" i="3"/>
  <c r="DB7" i="3"/>
  <c r="DB6" i="3"/>
  <c r="DB5" i="3"/>
  <c r="DB4" i="3"/>
  <c r="DB3" i="3" s="1"/>
  <c r="DB301" i="4"/>
  <c r="DB300" i="4"/>
  <c r="DB299" i="4"/>
  <c r="DB298" i="4"/>
  <c r="DB297" i="4"/>
  <c r="DB296" i="4"/>
  <c r="DB295" i="4"/>
  <c r="DB294" i="4"/>
  <c r="DB293" i="4"/>
  <c r="DB292" i="4"/>
  <c r="DB291" i="4"/>
  <c r="DB290" i="4"/>
  <c r="DB289" i="4"/>
  <c r="DB288" i="4" s="1"/>
  <c r="DB287" i="4"/>
  <c r="DB286" i="4"/>
  <c r="DB285" i="4"/>
  <c r="DB284" i="4"/>
  <c r="DB283" i="4"/>
  <c r="DB282" i="4"/>
  <c r="DB281" i="4"/>
  <c r="DB280" i="4"/>
  <c r="DB279" i="4"/>
  <c r="DB278" i="4"/>
  <c r="DB277" i="4"/>
  <c r="DB276" i="4"/>
  <c r="DB275" i="4"/>
  <c r="DB274" i="4"/>
  <c r="DB273" i="4" s="1"/>
  <c r="DB271" i="4"/>
  <c r="DB270" i="4"/>
  <c r="DB269" i="4"/>
  <c r="DB268" i="4"/>
  <c r="DB267" i="4"/>
  <c r="DB266" i="4"/>
  <c r="DB265" i="4"/>
  <c r="DB264" i="4"/>
  <c r="DB263" i="4"/>
  <c r="DB262" i="4"/>
  <c r="DB261" i="4"/>
  <c r="DB260" i="4"/>
  <c r="DB259" i="4"/>
  <c r="DB258" i="4" s="1"/>
  <c r="DB256" i="4"/>
  <c r="DB255" i="4"/>
  <c r="DB254" i="4"/>
  <c r="DB253" i="4"/>
  <c r="DB252" i="4"/>
  <c r="DB251" i="4"/>
  <c r="DB250" i="4"/>
  <c r="DB249" i="4"/>
  <c r="DB248" i="4"/>
  <c r="DB247" i="4"/>
  <c r="DB246" i="4"/>
  <c r="DB245" i="4"/>
  <c r="DB244" i="4"/>
  <c r="DB257" i="4" s="1"/>
  <c r="DB243" i="4"/>
  <c r="DB241" i="4"/>
  <c r="DB240" i="4"/>
  <c r="DB239" i="4"/>
  <c r="DB238" i="4"/>
  <c r="DB237" i="4"/>
  <c r="DB236" i="4"/>
  <c r="DB235" i="4"/>
  <c r="DB234" i="4"/>
  <c r="DB233" i="4"/>
  <c r="DB232" i="4"/>
  <c r="DB231" i="4"/>
  <c r="DB230" i="4"/>
  <c r="DB229" i="4"/>
  <c r="DB228" i="4" s="1"/>
  <c r="DB226" i="4"/>
  <c r="DB225" i="4"/>
  <c r="DB224" i="4"/>
  <c r="DB223" i="4"/>
  <c r="DB222" i="4"/>
  <c r="DB221" i="4"/>
  <c r="DB220" i="4"/>
  <c r="DB219" i="4"/>
  <c r="DB218" i="4"/>
  <c r="DB217" i="4"/>
  <c r="DB216" i="4"/>
  <c r="DB215" i="4"/>
  <c r="DB214" i="4"/>
  <c r="DB227" i="4" s="1"/>
  <c r="DB213" i="4"/>
  <c r="DB211" i="4"/>
  <c r="DB210" i="4"/>
  <c r="DB209" i="4"/>
  <c r="DB208" i="4"/>
  <c r="DB207" i="4"/>
  <c r="DB206" i="4"/>
  <c r="DB205" i="4"/>
  <c r="DB204" i="4"/>
  <c r="DB203" i="4"/>
  <c r="DB202" i="4"/>
  <c r="DB201" i="4"/>
  <c r="DB200" i="4"/>
  <c r="DB199" i="4"/>
  <c r="DB212" i="4" s="1"/>
  <c r="DB197" i="4"/>
  <c r="DB196" i="4"/>
  <c r="DB195" i="4"/>
  <c r="DB194" i="4"/>
  <c r="DB193" i="4"/>
  <c r="DB192" i="4"/>
  <c r="DB191" i="4"/>
  <c r="DB190" i="4"/>
  <c r="DB189" i="4"/>
  <c r="DB188" i="4"/>
  <c r="DB187" i="4"/>
  <c r="DB186" i="4"/>
  <c r="DB185" i="4"/>
  <c r="DB184" i="4"/>
  <c r="DB183" i="4"/>
  <c r="DB181" i="4"/>
  <c r="DB180" i="4"/>
  <c r="DB179" i="4"/>
  <c r="DB178" i="4"/>
  <c r="DB177" i="4"/>
  <c r="DB176" i="4"/>
  <c r="DB175" i="4"/>
  <c r="DB174" i="4"/>
  <c r="DB173" i="4"/>
  <c r="DB172" i="4"/>
  <c r="DB171" i="4"/>
  <c r="DB170" i="4"/>
  <c r="DB169" i="4"/>
  <c r="DB168" i="4" s="1"/>
  <c r="DB167" i="4"/>
  <c r="DB166" i="4"/>
  <c r="DB165" i="4"/>
  <c r="DB164" i="4"/>
  <c r="DB163" i="4"/>
  <c r="DB162" i="4"/>
  <c r="DB161" i="4"/>
  <c r="DB160" i="4"/>
  <c r="DB159" i="4"/>
  <c r="DB158" i="4"/>
  <c r="DB157" i="4"/>
  <c r="DB156" i="4"/>
  <c r="DB155" i="4"/>
  <c r="DB154" i="4"/>
  <c r="DB153" i="4" s="1"/>
  <c r="DB151" i="4"/>
  <c r="DB150" i="4"/>
  <c r="DB149" i="4"/>
  <c r="DB148" i="4"/>
  <c r="DB147" i="4"/>
  <c r="DB146" i="4"/>
  <c r="DB145" i="4"/>
  <c r="DB144" i="4"/>
  <c r="DB143" i="4"/>
  <c r="DB142" i="4"/>
  <c r="DB141" i="4"/>
  <c r="DB140" i="4"/>
  <c r="DB139" i="4"/>
  <c r="DB138" i="4" s="1"/>
  <c r="DB136" i="4"/>
  <c r="DB135" i="4"/>
  <c r="DB134" i="4"/>
  <c r="DB133" i="4"/>
  <c r="DB132" i="4"/>
  <c r="DB131" i="4"/>
  <c r="DB130" i="4"/>
  <c r="DB129" i="4"/>
  <c r="DB128" i="4"/>
  <c r="DB127" i="4"/>
  <c r="DB126" i="4"/>
  <c r="DB125" i="4"/>
  <c r="DB124" i="4"/>
  <c r="DB137" i="4" s="1"/>
  <c r="DB123" i="4"/>
  <c r="DB121" i="4"/>
  <c r="DB120" i="4"/>
  <c r="DB119" i="4"/>
  <c r="DB118" i="4"/>
  <c r="DB117" i="4"/>
  <c r="DB116" i="4"/>
  <c r="DB115" i="4"/>
  <c r="DB114" i="4"/>
  <c r="DB113" i="4"/>
  <c r="DB112" i="4"/>
  <c r="DB111" i="4"/>
  <c r="DB110" i="4"/>
  <c r="DB109" i="4"/>
  <c r="DB108" i="4" s="1"/>
  <c r="DB106" i="4"/>
  <c r="DB105" i="4"/>
  <c r="DB104" i="4"/>
  <c r="DB103" i="4"/>
  <c r="DB102" i="4"/>
  <c r="DB101" i="4"/>
  <c r="DB100" i="4"/>
  <c r="DB99" i="4"/>
  <c r="DB98" i="4"/>
  <c r="DB97" i="4"/>
  <c r="DB96" i="4"/>
  <c r="DB95" i="4"/>
  <c r="DB94" i="4"/>
  <c r="DB107" i="4" s="1"/>
  <c r="DB93" i="4"/>
  <c r="DB91" i="4"/>
  <c r="DB90" i="4"/>
  <c r="DB89" i="4"/>
  <c r="DB88" i="4"/>
  <c r="DB87" i="4"/>
  <c r="DB86" i="4"/>
  <c r="DB85" i="4"/>
  <c r="DB84" i="4"/>
  <c r="DB83" i="4"/>
  <c r="DB82" i="4"/>
  <c r="DB81" i="4"/>
  <c r="DB80" i="4"/>
  <c r="DB79" i="4"/>
  <c r="DB92" i="4" s="1"/>
  <c r="DB76" i="4"/>
  <c r="DB75" i="4"/>
  <c r="DB74" i="4"/>
  <c r="DB73" i="4"/>
  <c r="DB72" i="4"/>
  <c r="DB71" i="4"/>
  <c r="DB70" i="4"/>
  <c r="DB69" i="4"/>
  <c r="DB68" i="4"/>
  <c r="DB67" i="4"/>
  <c r="DB66" i="4"/>
  <c r="DB65" i="4"/>
  <c r="DB64" i="4"/>
  <c r="DB77" i="4" s="1"/>
  <c r="DB63" i="4"/>
  <c r="DB61" i="4"/>
  <c r="DB60" i="4"/>
  <c r="DB59" i="4"/>
  <c r="DB58" i="4"/>
  <c r="DB57" i="4"/>
  <c r="DB56" i="4"/>
  <c r="DB55" i="4"/>
  <c r="DB54" i="4"/>
  <c r="DB53" i="4"/>
  <c r="DB52" i="4"/>
  <c r="DB51" i="4"/>
  <c r="DB50" i="4"/>
  <c r="DB49" i="4"/>
  <c r="DB48" i="4" s="1"/>
  <c r="DB47" i="4"/>
  <c r="DB46" i="4"/>
  <c r="DB45" i="4"/>
  <c r="DB44" i="4"/>
  <c r="DB43" i="4"/>
  <c r="DB42" i="4"/>
  <c r="DB41" i="4"/>
  <c r="DB40" i="4"/>
  <c r="DB39" i="4"/>
  <c r="DB38" i="4"/>
  <c r="DB37" i="4"/>
  <c r="DB36" i="4"/>
  <c r="DB35" i="4"/>
  <c r="DB34" i="4"/>
  <c r="DB33" i="4" s="1"/>
  <c r="DB31" i="4"/>
  <c r="DB30" i="4"/>
  <c r="DB29" i="4"/>
  <c r="DB28" i="4"/>
  <c r="DB27" i="4"/>
  <c r="DB26" i="4"/>
  <c r="DB25" i="4"/>
  <c r="DB24" i="4"/>
  <c r="DB23" i="4"/>
  <c r="DB22" i="4"/>
  <c r="DB21" i="4"/>
  <c r="DB20" i="4"/>
  <c r="DB19" i="4"/>
  <c r="DB18" i="4" s="1"/>
  <c r="DB16" i="4"/>
  <c r="DB15" i="4"/>
  <c r="DB14" i="4"/>
  <c r="DB13" i="4"/>
  <c r="DB12" i="4"/>
  <c r="DB11" i="4"/>
  <c r="DB10" i="4"/>
  <c r="DB9" i="4"/>
  <c r="DB8" i="4"/>
  <c r="DB7" i="4"/>
  <c r="DB6" i="4"/>
  <c r="DB5" i="4"/>
  <c r="DB4" i="4"/>
  <c r="DB17" i="4" s="1"/>
  <c r="DB3" i="4"/>
  <c r="DB301" i="5"/>
  <c r="DB300" i="5"/>
  <c r="DB299" i="5"/>
  <c r="DB298" i="5"/>
  <c r="DB297" i="5"/>
  <c r="DB296" i="5"/>
  <c r="DB295" i="5"/>
  <c r="DB294" i="5"/>
  <c r="DB293" i="5"/>
  <c r="DB292" i="5"/>
  <c r="DB291" i="5"/>
  <c r="DB290" i="5"/>
  <c r="DB289" i="5"/>
  <c r="DB288" i="5"/>
  <c r="DB287" i="5"/>
  <c r="DB286" i="5"/>
  <c r="DB285" i="5"/>
  <c r="DB284" i="5"/>
  <c r="DB283" i="5"/>
  <c r="DB282" i="5"/>
  <c r="DB281" i="5"/>
  <c r="DB280" i="5"/>
  <c r="DB279" i="5"/>
  <c r="DB278" i="5"/>
  <c r="DB277" i="5"/>
  <c r="DB276" i="5"/>
  <c r="DB275" i="5"/>
  <c r="DB274" i="5"/>
  <c r="DB273" i="5" s="1"/>
  <c r="DB272" i="5"/>
  <c r="DB271" i="5"/>
  <c r="DB270" i="5"/>
  <c r="DB269" i="5"/>
  <c r="DB268" i="5"/>
  <c r="DB267" i="5"/>
  <c r="DB266" i="5"/>
  <c r="DB265" i="5"/>
  <c r="DB264" i="5"/>
  <c r="DB263" i="5"/>
  <c r="DB262" i="5"/>
  <c r="DB261" i="5"/>
  <c r="DB260" i="5"/>
  <c r="DB259" i="5"/>
  <c r="DB258" i="5" s="1"/>
  <c r="DB256" i="5"/>
  <c r="DB255" i="5"/>
  <c r="DB254" i="5"/>
  <c r="DB253" i="5"/>
  <c r="DB252" i="5"/>
  <c r="DB251" i="5"/>
  <c r="DB250" i="5"/>
  <c r="DB249" i="5"/>
  <c r="DB248" i="5"/>
  <c r="DB247" i="5"/>
  <c r="DB246" i="5"/>
  <c r="DB245" i="5"/>
  <c r="DB244" i="5"/>
  <c r="DB243" i="5" s="1"/>
  <c r="DB241" i="5"/>
  <c r="DB240" i="5"/>
  <c r="DB239" i="5"/>
  <c r="DB238" i="5"/>
  <c r="DB237" i="5"/>
  <c r="DB236" i="5"/>
  <c r="DB235" i="5"/>
  <c r="DB234" i="5"/>
  <c r="DB233" i="5"/>
  <c r="DB232" i="5"/>
  <c r="DB231" i="5"/>
  <c r="DB230" i="5"/>
  <c r="DB229" i="5"/>
  <c r="DB228" i="5" s="1"/>
  <c r="DB226" i="5"/>
  <c r="DB225" i="5"/>
  <c r="DB224" i="5"/>
  <c r="DB223" i="5"/>
  <c r="DB222" i="5"/>
  <c r="DB221" i="5"/>
  <c r="DB220" i="5"/>
  <c r="DB219" i="5"/>
  <c r="DB218" i="5"/>
  <c r="DB217" i="5"/>
  <c r="DB216" i="5"/>
  <c r="DB215" i="5"/>
  <c r="DB214" i="5"/>
  <c r="DB213" i="5" s="1"/>
  <c r="DB211" i="5"/>
  <c r="DB210" i="5"/>
  <c r="DB209" i="5"/>
  <c r="DB208" i="5"/>
  <c r="DB207" i="5"/>
  <c r="DB206" i="5"/>
  <c r="DB205" i="5"/>
  <c r="DB204" i="5"/>
  <c r="DB203" i="5"/>
  <c r="DB202" i="5"/>
  <c r="DB201" i="5"/>
  <c r="DB200" i="5"/>
  <c r="DB199" i="5"/>
  <c r="DB212" i="5" s="1"/>
  <c r="DB196" i="5"/>
  <c r="DB195" i="5"/>
  <c r="DB194" i="5"/>
  <c r="DB193" i="5"/>
  <c r="DB192" i="5"/>
  <c r="DB191" i="5"/>
  <c r="DB190" i="5"/>
  <c r="DB189" i="5"/>
  <c r="DB188" i="5"/>
  <c r="DB187" i="5"/>
  <c r="DB186" i="5"/>
  <c r="DB185" i="5"/>
  <c r="DB184" i="5"/>
  <c r="DB197" i="5" s="1"/>
  <c r="DB183" i="5"/>
  <c r="DB181" i="5"/>
  <c r="DB180" i="5"/>
  <c r="DB179" i="5"/>
  <c r="DB178" i="5"/>
  <c r="DB177" i="5"/>
  <c r="DB176" i="5"/>
  <c r="DB175" i="5"/>
  <c r="DB174" i="5"/>
  <c r="DB173" i="5"/>
  <c r="DB172" i="5"/>
  <c r="DB171" i="5"/>
  <c r="DB170" i="5"/>
  <c r="DB169" i="5"/>
  <c r="DB182" i="5" s="1"/>
  <c r="DB168" i="5"/>
  <c r="DB167" i="5"/>
  <c r="DB166" i="5"/>
  <c r="DB165" i="5"/>
  <c r="DB164" i="5"/>
  <c r="DB163" i="5"/>
  <c r="DB162" i="5"/>
  <c r="DB161" i="5"/>
  <c r="DB160" i="5"/>
  <c r="DB159" i="5"/>
  <c r="DB158" i="5"/>
  <c r="DB157" i="5"/>
  <c r="DB156" i="5"/>
  <c r="DB155" i="5"/>
  <c r="DB154" i="5"/>
  <c r="DB153" i="5" s="1"/>
  <c r="DB152" i="5"/>
  <c r="DB151" i="5"/>
  <c r="DB150" i="5"/>
  <c r="DB149" i="5"/>
  <c r="DB148" i="5"/>
  <c r="DB147" i="5"/>
  <c r="DB146" i="5"/>
  <c r="DB145" i="5"/>
  <c r="DB144" i="5"/>
  <c r="DB143" i="5"/>
  <c r="DB142" i="5"/>
  <c r="DB141" i="5"/>
  <c r="DB140" i="5"/>
  <c r="DB139" i="5"/>
  <c r="DB138" i="5" s="1"/>
  <c r="DB136" i="5"/>
  <c r="DB135" i="5"/>
  <c r="DB134" i="5"/>
  <c r="DB133" i="5"/>
  <c r="DB132" i="5"/>
  <c r="DB131" i="5"/>
  <c r="DB130" i="5"/>
  <c r="DB129" i="5"/>
  <c r="DB128" i="5"/>
  <c r="DB127" i="5"/>
  <c r="DB126" i="5"/>
  <c r="DB125" i="5"/>
  <c r="DB124" i="5"/>
  <c r="DB123" i="5" s="1"/>
  <c r="DB121" i="5"/>
  <c r="DB120" i="5"/>
  <c r="DB119" i="5"/>
  <c r="DB118" i="5"/>
  <c r="DB117" i="5"/>
  <c r="DB116" i="5"/>
  <c r="DB115" i="5"/>
  <c r="DB114" i="5"/>
  <c r="DB113" i="5"/>
  <c r="DB112" i="5"/>
  <c r="DB111" i="5"/>
  <c r="DB110" i="5"/>
  <c r="DB109" i="5"/>
  <c r="DB108" i="5" s="1"/>
  <c r="DB106" i="5"/>
  <c r="DB105" i="5"/>
  <c r="DB104" i="5"/>
  <c r="DB103" i="5"/>
  <c r="DB102" i="5"/>
  <c r="DB101" i="5"/>
  <c r="DB100" i="5"/>
  <c r="DB99" i="5"/>
  <c r="DB98" i="5"/>
  <c r="DB97" i="5"/>
  <c r="DB96" i="5"/>
  <c r="DB95" i="5"/>
  <c r="DB94" i="5"/>
  <c r="DB93" i="5" s="1"/>
  <c r="DB91" i="5"/>
  <c r="DB90" i="5"/>
  <c r="DB89" i="5"/>
  <c r="DB88" i="5"/>
  <c r="DB87" i="5"/>
  <c r="DB86" i="5"/>
  <c r="DB85" i="5"/>
  <c r="DB84" i="5"/>
  <c r="DB83" i="5"/>
  <c r="DB82" i="5"/>
  <c r="DB81" i="5"/>
  <c r="DB80" i="5"/>
  <c r="DB79" i="5"/>
  <c r="DB92" i="5" s="1"/>
  <c r="DB76" i="5"/>
  <c r="DB75" i="5"/>
  <c r="DB74" i="5"/>
  <c r="DB73" i="5"/>
  <c r="DB72" i="5"/>
  <c r="DB71" i="5"/>
  <c r="DB70" i="5"/>
  <c r="DB69" i="5"/>
  <c r="DB68" i="5"/>
  <c r="DB67" i="5"/>
  <c r="DB66" i="5"/>
  <c r="DB65" i="5"/>
  <c r="DB64" i="5"/>
  <c r="DB77" i="5" s="1"/>
  <c r="DB63" i="5"/>
  <c r="DB61" i="5"/>
  <c r="DB60" i="5"/>
  <c r="DB59" i="5"/>
  <c r="DB58" i="5"/>
  <c r="DB57" i="5"/>
  <c r="DB56" i="5"/>
  <c r="DB55" i="5"/>
  <c r="DB54" i="5"/>
  <c r="DB53" i="5"/>
  <c r="DB52" i="5"/>
  <c r="DB51" i="5"/>
  <c r="DB50" i="5"/>
  <c r="DB49" i="5"/>
  <c r="DB62" i="5" s="1"/>
  <c r="DB48" i="5"/>
  <c r="DB47" i="5"/>
  <c r="DB46" i="5"/>
  <c r="DB45" i="5"/>
  <c r="DB44" i="5"/>
  <c r="DB43" i="5"/>
  <c r="DB42" i="5"/>
  <c r="DB41" i="5"/>
  <c r="DB40" i="5"/>
  <c r="DB39" i="5"/>
  <c r="DB38" i="5"/>
  <c r="DB37" i="5"/>
  <c r="DB36" i="5"/>
  <c r="DB35" i="5"/>
  <c r="DB34" i="5"/>
  <c r="DB33" i="5" s="1"/>
  <c r="DB32" i="5"/>
  <c r="DB31" i="5"/>
  <c r="DB30" i="5"/>
  <c r="DB29" i="5"/>
  <c r="DB28" i="5"/>
  <c r="DB27" i="5"/>
  <c r="DB26" i="5"/>
  <c r="DB25" i="5"/>
  <c r="DB24" i="5"/>
  <c r="DB23" i="5"/>
  <c r="DB22" i="5"/>
  <c r="DB21" i="5"/>
  <c r="DB20" i="5"/>
  <c r="DB19" i="5"/>
  <c r="DB18" i="5" s="1"/>
  <c r="DB16" i="5"/>
  <c r="DB15" i="5"/>
  <c r="DB14" i="5"/>
  <c r="DB13" i="5"/>
  <c r="DB12" i="5"/>
  <c r="DB11" i="5"/>
  <c r="DB10" i="5"/>
  <c r="DB9" i="5"/>
  <c r="DB8" i="5"/>
  <c r="DB7" i="5"/>
  <c r="DB6" i="5"/>
  <c r="DB5" i="5"/>
  <c r="DB4" i="5"/>
  <c r="DB3" i="5" s="1"/>
  <c r="DB301" i="6"/>
  <c r="DB300" i="6"/>
  <c r="DB299" i="6"/>
  <c r="DB298" i="6"/>
  <c r="DB297" i="6"/>
  <c r="DB296" i="6"/>
  <c r="DB295" i="6"/>
  <c r="DB294" i="6"/>
  <c r="DB293" i="6"/>
  <c r="DB292" i="6"/>
  <c r="DB291" i="6"/>
  <c r="DB290" i="6"/>
  <c r="DB289" i="6"/>
  <c r="DB288" i="6" s="1"/>
  <c r="DB286" i="6"/>
  <c r="DB285" i="6"/>
  <c r="DB284" i="6"/>
  <c r="DB283" i="6"/>
  <c r="DB282" i="6"/>
  <c r="DB281" i="6"/>
  <c r="DB280" i="6"/>
  <c r="DB279" i="6"/>
  <c r="DB278" i="6"/>
  <c r="DB277" i="6"/>
  <c r="DB276" i="6"/>
  <c r="DB275" i="6"/>
  <c r="DB274" i="6"/>
  <c r="DB273" i="6" s="1"/>
  <c r="DB271" i="6"/>
  <c r="DB270" i="6"/>
  <c r="DB269" i="6"/>
  <c r="DB268" i="6"/>
  <c r="DB267" i="6"/>
  <c r="DB266" i="6"/>
  <c r="DB265" i="6"/>
  <c r="DB264" i="6"/>
  <c r="DB263" i="6"/>
  <c r="DB262" i="6"/>
  <c r="DB261" i="6"/>
  <c r="DB260" i="6"/>
  <c r="DB259" i="6"/>
  <c r="DB272" i="6" s="1"/>
  <c r="DB258" i="6"/>
  <c r="DB256" i="6"/>
  <c r="DB255" i="6"/>
  <c r="DB254" i="6"/>
  <c r="DB253" i="6"/>
  <c r="DB252" i="6"/>
  <c r="DB251" i="6"/>
  <c r="DB250" i="6"/>
  <c r="DB249" i="6"/>
  <c r="DB248" i="6"/>
  <c r="DB247" i="6"/>
  <c r="DB246" i="6"/>
  <c r="DB245" i="6"/>
  <c r="DB244" i="6"/>
  <c r="DB243" i="6" s="1"/>
  <c r="DB241" i="6"/>
  <c r="DB240" i="6"/>
  <c r="DB239" i="6"/>
  <c r="DB238" i="6"/>
  <c r="DB237" i="6"/>
  <c r="DB236" i="6"/>
  <c r="DB235" i="6"/>
  <c r="DB234" i="6"/>
  <c r="DB233" i="6"/>
  <c r="DB232" i="6"/>
  <c r="DB231" i="6"/>
  <c r="DB230" i="6"/>
  <c r="DB229" i="6"/>
  <c r="DB228" i="6" s="1"/>
  <c r="DB226" i="6"/>
  <c r="DB225" i="6"/>
  <c r="DB224" i="6"/>
  <c r="DB223" i="6"/>
  <c r="DB222" i="6"/>
  <c r="DB221" i="6"/>
  <c r="DB220" i="6"/>
  <c r="DB219" i="6"/>
  <c r="DB218" i="6"/>
  <c r="DB217" i="6"/>
  <c r="DB216" i="6"/>
  <c r="DB215" i="6"/>
  <c r="DB214" i="6"/>
  <c r="DB213" i="6" s="1"/>
  <c r="DB211" i="6"/>
  <c r="DB210" i="6"/>
  <c r="DB209" i="6"/>
  <c r="DB208" i="6"/>
  <c r="DB207" i="6"/>
  <c r="DB206" i="6"/>
  <c r="DB205" i="6"/>
  <c r="DB204" i="6"/>
  <c r="DB203" i="6"/>
  <c r="DB202" i="6"/>
  <c r="DB201" i="6"/>
  <c r="DB200" i="6"/>
  <c r="DB199" i="6"/>
  <c r="DB212" i="6" s="1"/>
  <c r="DB198" i="6"/>
  <c r="DB196" i="6"/>
  <c r="DB195" i="6"/>
  <c r="DB194" i="6"/>
  <c r="DB193" i="6"/>
  <c r="DB192" i="6"/>
  <c r="DB191" i="6"/>
  <c r="DB190" i="6"/>
  <c r="DB189" i="6"/>
  <c r="DB188" i="6"/>
  <c r="DB187" i="6"/>
  <c r="DB186" i="6"/>
  <c r="DB185" i="6"/>
  <c r="DB184" i="6"/>
  <c r="DB197" i="6" s="1"/>
  <c r="DB182" i="6"/>
  <c r="DB181" i="6"/>
  <c r="DB180" i="6"/>
  <c r="DB179" i="6"/>
  <c r="DB178" i="6"/>
  <c r="DB177" i="6"/>
  <c r="DB176" i="6"/>
  <c r="DB175" i="6"/>
  <c r="DB174" i="6"/>
  <c r="DB173" i="6"/>
  <c r="DB172" i="6"/>
  <c r="DB171" i="6"/>
  <c r="DB170" i="6"/>
  <c r="DB169" i="6"/>
  <c r="DB168" i="6" s="1"/>
  <c r="DB166" i="6"/>
  <c r="DB165" i="6"/>
  <c r="DB164" i="6"/>
  <c r="DB163" i="6"/>
  <c r="DB162" i="6"/>
  <c r="DB161" i="6"/>
  <c r="DB160" i="6"/>
  <c r="DB159" i="6"/>
  <c r="DB158" i="6"/>
  <c r="DB157" i="6"/>
  <c r="DB156" i="6"/>
  <c r="DB155" i="6"/>
  <c r="DB154" i="6"/>
  <c r="DB153" i="6" s="1"/>
  <c r="DB151" i="6"/>
  <c r="DB150" i="6"/>
  <c r="DB149" i="6"/>
  <c r="DB148" i="6"/>
  <c r="DB147" i="6"/>
  <c r="DB146" i="6"/>
  <c r="DB145" i="6"/>
  <c r="DB144" i="6"/>
  <c r="DB143" i="6"/>
  <c r="DB142" i="6"/>
  <c r="DB141" i="6"/>
  <c r="DB140" i="6"/>
  <c r="DB139" i="6"/>
  <c r="DB152" i="6" s="1"/>
  <c r="DB138" i="6"/>
  <c r="DB136" i="6"/>
  <c r="DB135" i="6"/>
  <c r="DB134" i="6"/>
  <c r="DB133" i="6"/>
  <c r="DB132" i="6"/>
  <c r="DB131" i="6"/>
  <c r="DB130" i="6"/>
  <c r="DB129" i="6"/>
  <c r="DB128" i="6"/>
  <c r="DB127" i="6"/>
  <c r="DB126" i="6"/>
  <c r="DB125" i="6"/>
  <c r="DB124" i="6"/>
  <c r="DB123" i="6" s="1"/>
  <c r="DB121" i="6"/>
  <c r="DB120" i="6"/>
  <c r="DB119" i="6"/>
  <c r="DB118" i="6"/>
  <c r="DB117" i="6"/>
  <c r="DB116" i="6"/>
  <c r="DB115" i="6"/>
  <c r="DB114" i="6"/>
  <c r="DB113" i="6"/>
  <c r="DB112" i="6"/>
  <c r="DB111" i="6"/>
  <c r="DB110" i="6"/>
  <c r="DB109" i="6"/>
  <c r="DB108" i="6" s="1"/>
  <c r="DB106" i="6"/>
  <c r="DB105" i="6"/>
  <c r="DB104" i="6"/>
  <c r="DB103" i="6"/>
  <c r="DB102" i="6"/>
  <c r="DB101" i="6"/>
  <c r="DB100" i="6"/>
  <c r="DB99" i="6"/>
  <c r="DB98" i="6"/>
  <c r="DB97" i="6"/>
  <c r="DB96" i="6"/>
  <c r="DB95" i="6"/>
  <c r="DB94" i="6"/>
  <c r="DB93" i="6" s="1"/>
  <c r="DB91" i="6"/>
  <c r="DB90" i="6"/>
  <c r="DB89" i="6"/>
  <c r="DB88" i="6"/>
  <c r="DB87" i="6"/>
  <c r="DB86" i="6"/>
  <c r="DB85" i="6"/>
  <c r="DB84" i="6"/>
  <c r="DB83" i="6"/>
  <c r="DB82" i="6"/>
  <c r="DB81" i="6"/>
  <c r="DB80" i="6"/>
  <c r="DB79" i="6"/>
  <c r="DB92" i="6" s="1"/>
  <c r="DB78" i="6"/>
  <c r="DB76" i="6"/>
  <c r="DB75" i="6"/>
  <c r="DB74" i="6"/>
  <c r="DB73" i="6"/>
  <c r="DB72" i="6"/>
  <c r="DB71" i="6"/>
  <c r="DB70" i="6"/>
  <c r="DB69" i="6"/>
  <c r="DB68" i="6"/>
  <c r="DB67" i="6"/>
  <c r="DB66" i="6"/>
  <c r="DB65" i="6"/>
  <c r="DB64" i="6"/>
  <c r="DB77" i="6" s="1"/>
  <c r="DB62" i="6"/>
  <c r="DB61" i="6"/>
  <c r="DB60" i="6"/>
  <c r="DB59" i="6"/>
  <c r="DB58" i="6"/>
  <c r="DB57" i="6"/>
  <c r="DB56" i="6"/>
  <c r="DB55" i="6"/>
  <c r="DB54" i="6"/>
  <c r="DB53" i="6"/>
  <c r="DB52" i="6"/>
  <c r="DB51" i="6"/>
  <c r="DB50" i="6"/>
  <c r="DB49" i="6"/>
  <c r="DB48" i="6" s="1"/>
  <c r="DB46" i="6"/>
  <c r="DB45" i="6"/>
  <c r="DB44" i="6"/>
  <c r="DB43" i="6"/>
  <c r="DB42" i="6"/>
  <c r="DB41" i="6"/>
  <c r="DB40" i="6"/>
  <c r="DB39" i="6"/>
  <c r="DB38" i="6"/>
  <c r="DB37" i="6"/>
  <c r="DB36" i="6"/>
  <c r="DB35" i="6"/>
  <c r="DB34" i="6"/>
  <c r="DB33" i="6" s="1"/>
  <c r="DB31" i="6"/>
  <c r="DB30" i="6"/>
  <c r="DB29" i="6"/>
  <c r="DB28" i="6"/>
  <c r="DB27" i="6"/>
  <c r="DB26" i="6"/>
  <c r="DB25" i="6"/>
  <c r="DB24" i="6"/>
  <c r="DB23" i="6"/>
  <c r="DB22" i="6"/>
  <c r="DB21" i="6"/>
  <c r="DB20" i="6"/>
  <c r="DB19" i="6"/>
  <c r="DB32" i="6" s="1"/>
  <c r="DB18" i="6"/>
  <c r="DB16" i="6"/>
  <c r="DB15" i="6"/>
  <c r="DB14" i="6"/>
  <c r="DB13" i="6"/>
  <c r="DB12" i="6"/>
  <c r="DB11" i="6"/>
  <c r="DB10" i="6"/>
  <c r="DB9" i="6"/>
  <c r="DB8" i="6"/>
  <c r="DB7" i="6"/>
  <c r="DB6" i="6"/>
  <c r="DB5" i="6"/>
  <c r="DB4" i="6"/>
  <c r="DB3" i="6" s="1"/>
  <c r="DB301" i="7"/>
  <c r="DB300" i="7"/>
  <c r="DB299" i="7"/>
  <c r="DB298" i="7"/>
  <c r="DB297" i="7"/>
  <c r="DB296" i="7"/>
  <c r="DB295" i="7"/>
  <c r="DB294" i="7"/>
  <c r="DB293" i="7"/>
  <c r="DB292" i="7"/>
  <c r="DB291" i="7"/>
  <c r="DB290" i="7"/>
  <c r="DB286" i="7"/>
  <c r="DB285" i="7"/>
  <c r="DB284" i="7"/>
  <c r="DB283" i="7"/>
  <c r="DB282" i="7"/>
  <c r="DB281" i="7"/>
  <c r="DB280" i="7"/>
  <c r="DB279" i="7"/>
  <c r="DB278" i="7"/>
  <c r="DB277" i="7"/>
  <c r="DB276" i="7"/>
  <c r="DB275" i="7"/>
  <c r="DB271" i="7"/>
  <c r="DB270" i="7"/>
  <c r="DB269" i="7"/>
  <c r="DB268" i="7"/>
  <c r="DB267" i="7"/>
  <c r="DB266" i="7"/>
  <c r="DB265" i="7"/>
  <c r="DB264" i="7"/>
  <c r="DB263" i="7"/>
  <c r="DB262" i="7"/>
  <c r="DB261" i="7"/>
  <c r="DB260" i="7"/>
  <c r="DB256" i="7"/>
  <c r="DB255" i="7"/>
  <c r="DB254" i="7"/>
  <c r="DB253" i="7"/>
  <c r="DB252" i="7"/>
  <c r="DB251" i="7"/>
  <c r="DB250" i="7"/>
  <c r="DB249" i="7"/>
  <c r="DB248" i="7"/>
  <c r="DB247" i="7"/>
  <c r="DB246" i="7"/>
  <c r="DB245" i="7"/>
  <c r="DB241" i="7"/>
  <c r="DB240" i="7"/>
  <c r="DB239" i="7"/>
  <c r="DB238" i="7"/>
  <c r="DB237" i="7"/>
  <c r="DB236" i="7"/>
  <c r="DB235" i="7"/>
  <c r="DB234" i="7"/>
  <c r="DB233" i="7"/>
  <c r="DB232" i="7"/>
  <c r="DB231" i="7"/>
  <c r="DB230" i="7"/>
  <c r="DB226" i="7"/>
  <c r="DB225" i="7"/>
  <c r="DB224" i="7"/>
  <c r="DB223" i="7"/>
  <c r="DB222" i="7"/>
  <c r="DB221" i="7"/>
  <c r="DB220" i="7"/>
  <c r="DB219" i="7"/>
  <c r="DB218" i="7"/>
  <c r="DB217" i="7"/>
  <c r="DB216" i="7"/>
  <c r="DB215" i="7"/>
  <c r="DB211" i="7"/>
  <c r="DB210" i="7"/>
  <c r="DB209" i="7"/>
  <c r="DB208" i="7"/>
  <c r="DB207" i="7"/>
  <c r="DB206" i="7"/>
  <c r="DB205" i="7"/>
  <c r="DB204" i="7"/>
  <c r="DB203" i="7"/>
  <c r="DB202" i="7"/>
  <c r="DB201" i="7"/>
  <c r="DB200" i="7"/>
  <c r="DB196" i="7"/>
  <c r="DB195" i="7"/>
  <c r="DB194" i="7"/>
  <c r="DB193" i="7"/>
  <c r="DB192" i="7"/>
  <c r="DB191" i="7"/>
  <c r="DB190" i="7"/>
  <c r="DB189" i="7"/>
  <c r="DB188" i="7"/>
  <c r="DB187" i="7"/>
  <c r="DB186" i="7"/>
  <c r="DB185" i="7"/>
  <c r="DB181" i="7"/>
  <c r="DB180" i="7"/>
  <c r="DB179" i="7"/>
  <c r="DB178" i="7"/>
  <c r="DB177" i="7"/>
  <c r="DB176" i="7"/>
  <c r="DB175" i="7"/>
  <c r="DB174" i="7"/>
  <c r="DB173" i="7"/>
  <c r="DB172" i="7"/>
  <c r="DB171" i="7"/>
  <c r="DB170" i="7"/>
  <c r="DB166" i="7"/>
  <c r="DB165" i="7"/>
  <c r="DB164" i="7"/>
  <c r="DB163" i="7"/>
  <c r="DB162" i="7"/>
  <c r="DB161" i="7"/>
  <c r="DB160" i="7"/>
  <c r="DB159" i="7"/>
  <c r="DB158" i="7"/>
  <c r="DB157" i="7"/>
  <c r="DB156" i="7"/>
  <c r="DB155" i="7"/>
  <c r="DB151" i="7"/>
  <c r="DB150" i="7"/>
  <c r="DB149" i="7"/>
  <c r="DB148" i="7"/>
  <c r="DB147" i="7"/>
  <c r="DB146" i="7"/>
  <c r="DB145" i="7"/>
  <c r="DB144" i="7"/>
  <c r="DB143" i="7"/>
  <c r="DB142" i="7"/>
  <c r="DB141" i="7"/>
  <c r="DB140" i="7"/>
  <c r="DB136" i="7"/>
  <c r="DB135" i="7"/>
  <c r="DB134" i="7"/>
  <c r="DB133" i="7"/>
  <c r="DB132" i="7"/>
  <c r="DB131" i="7"/>
  <c r="DB130" i="7"/>
  <c r="DB129" i="7"/>
  <c r="DB128" i="7"/>
  <c r="DB127" i="7"/>
  <c r="DB126" i="7"/>
  <c r="DB125" i="7"/>
  <c r="DB121" i="7"/>
  <c r="DB120" i="7"/>
  <c r="DB119" i="7"/>
  <c r="DB118" i="7"/>
  <c r="DB117" i="7"/>
  <c r="DB116" i="7"/>
  <c r="DB115" i="7"/>
  <c r="DB114" i="7"/>
  <c r="DB113" i="7"/>
  <c r="DB112" i="7"/>
  <c r="DB111" i="7"/>
  <c r="DB110" i="7"/>
  <c r="DB106" i="7"/>
  <c r="DB105" i="7"/>
  <c r="DB104" i="7"/>
  <c r="DB103" i="7"/>
  <c r="DB102" i="7"/>
  <c r="DB101" i="7"/>
  <c r="DB100" i="7"/>
  <c r="DB99" i="7"/>
  <c r="DB98" i="7"/>
  <c r="DB97" i="7"/>
  <c r="DB96" i="7"/>
  <c r="DB95" i="7"/>
  <c r="DB91" i="7"/>
  <c r="DB90" i="7"/>
  <c r="DB89" i="7"/>
  <c r="DB88" i="7"/>
  <c r="DB87" i="7"/>
  <c r="DB86" i="7"/>
  <c r="DB85" i="7"/>
  <c r="DB84" i="7"/>
  <c r="DB83" i="7"/>
  <c r="DB82" i="7"/>
  <c r="DB81" i="7"/>
  <c r="DB80" i="7"/>
  <c r="DB76" i="7"/>
  <c r="DB75" i="7"/>
  <c r="DB74" i="7"/>
  <c r="DB73" i="7"/>
  <c r="DB72" i="7"/>
  <c r="DB71" i="7"/>
  <c r="DB70" i="7"/>
  <c r="DB69" i="7"/>
  <c r="DB68" i="7"/>
  <c r="DB67" i="7"/>
  <c r="DB66" i="7"/>
  <c r="DB65" i="7"/>
  <c r="DB61" i="7"/>
  <c r="DB60" i="7"/>
  <c r="DB59" i="7"/>
  <c r="DB58" i="7"/>
  <c r="DB57" i="7"/>
  <c r="DB56" i="7"/>
  <c r="DB55" i="7"/>
  <c r="DB54" i="7"/>
  <c r="DB53" i="7"/>
  <c r="DB52" i="7"/>
  <c r="DB51" i="7"/>
  <c r="DB50" i="7"/>
  <c r="DB46" i="7"/>
  <c r="DB45" i="7"/>
  <c r="DB44" i="7"/>
  <c r="DB43" i="7"/>
  <c r="DB42" i="7"/>
  <c r="DB41" i="7"/>
  <c r="DB40" i="7"/>
  <c r="DB39" i="7"/>
  <c r="DB38" i="7"/>
  <c r="DB37" i="7"/>
  <c r="DB36" i="7"/>
  <c r="DB35" i="7"/>
  <c r="DB31" i="7"/>
  <c r="DB30" i="7"/>
  <c r="DB29" i="7"/>
  <c r="DB28" i="7"/>
  <c r="DB27" i="7"/>
  <c r="DB26" i="7"/>
  <c r="DB25" i="7"/>
  <c r="DB24" i="7"/>
  <c r="DB23" i="7"/>
  <c r="DB22" i="7"/>
  <c r="DB21" i="7"/>
  <c r="DB20" i="7"/>
  <c r="DB16" i="7"/>
  <c r="DB15" i="7"/>
  <c r="DB14" i="7"/>
  <c r="DB13" i="7"/>
  <c r="DB12" i="7"/>
  <c r="DB11" i="7"/>
  <c r="DB10" i="7"/>
  <c r="DB9" i="7"/>
  <c r="DB8" i="7"/>
  <c r="DB7" i="7"/>
  <c r="DB6" i="7"/>
  <c r="DB5" i="7"/>
  <c r="DB301" i="8"/>
  <c r="DB300" i="8"/>
  <c r="DB299" i="8"/>
  <c r="DB298" i="8"/>
  <c r="DB297" i="8"/>
  <c r="DB296" i="8"/>
  <c r="DB295" i="8"/>
  <c r="DB294" i="8"/>
  <c r="DB293" i="8"/>
  <c r="DB292" i="8"/>
  <c r="DB291" i="8"/>
  <c r="DB290" i="8"/>
  <c r="DB289" i="8"/>
  <c r="DB288" i="8" s="1"/>
  <c r="DB286" i="8"/>
  <c r="DB285" i="8"/>
  <c r="DB284" i="8"/>
  <c r="DB283" i="8"/>
  <c r="DB282" i="8"/>
  <c r="DB281" i="8"/>
  <c r="DB280" i="8"/>
  <c r="DB279" i="8"/>
  <c r="DB278" i="8"/>
  <c r="DB277" i="8"/>
  <c r="DB276" i="8"/>
  <c r="DB275" i="8"/>
  <c r="DB274" i="8"/>
  <c r="DB273" i="8" s="1"/>
  <c r="DB271" i="8"/>
  <c r="DB270" i="8"/>
  <c r="DB269" i="8"/>
  <c r="DB268" i="8"/>
  <c r="DB267" i="8"/>
  <c r="DB266" i="8"/>
  <c r="DB265" i="8"/>
  <c r="DB264" i="8"/>
  <c r="DB263" i="8"/>
  <c r="DB262" i="8"/>
  <c r="DB261" i="8"/>
  <c r="DB260" i="8"/>
  <c r="DB259" i="8"/>
  <c r="DB258" i="8" s="1"/>
  <c r="DB256" i="8"/>
  <c r="DB255" i="8"/>
  <c r="DB254" i="8"/>
  <c r="DB253" i="8"/>
  <c r="DB252" i="8"/>
  <c r="DB251" i="8"/>
  <c r="DB250" i="8"/>
  <c r="DB249" i="8"/>
  <c r="DB248" i="8"/>
  <c r="DB247" i="8"/>
  <c r="DB246" i="8"/>
  <c r="DB245" i="8"/>
  <c r="DB244" i="8"/>
  <c r="DB243" i="8" s="1"/>
  <c r="DB241" i="8"/>
  <c r="DB240" i="8"/>
  <c r="DB239" i="8"/>
  <c r="DB238" i="8"/>
  <c r="DB237" i="8"/>
  <c r="DB236" i="8"/>
  <c r="DB235" i="8"/>
  <c r="DB234" i="8"/>
  <c r="DB233" i="8"/>
  <c r="DB232" i="8"/>
  <c r="DB231" i="8"/>
  <c r="DB230" i="8"/>
  <c r="DB229" i="8"/>
  <c r="DB242" i="8" s="1"/>
  <c r="DB228" i="8"/>
  <c r="DB226" i="8"/>
  <c r="DB225" i="8"/>
  <c r="DB224" i="8"/>
  <c r="DB223" i="8"/>
  <c r="DB222" i="8"/>
  <c r="DB221" i="8"/>
  <c r="DB220" i="8"/>
  <c r="DB219" i="8"/>
  <c r="DB218" i="8"/>
  <c r="DB217" i="8"/>
  <c r="DB216" i="8"/>
  <c r="DB215" i="8"/>
  <c r="DB214" i="8"/>
  <c r="DB213" i="8" s="1"/>
  <c r="DB211" i="8"/>
  <c r="DB210" i="8"/>
  <c r="DB209" i="8"/>
  <c r="DB208" i="8"/>
  <c r="DB207" i="8"/>
  <c r="DB206" i="8"/>
  <c r="DB205" i="8"/>
  <c r="DB204" i="8"/>
  <c r="DB203" i="8"/>
  <c r="DB202" i="8"/>
  <c r="DB201" i="8"/>
  <c r="DB200" i="8"/>
  <c r="DB199" i="8"/>
  <c r="DB212" i="8" s="1"/>
  <c r="DB198" i="8"/>
  <c r="DB196" i="8"/>
  <c r="DB195" i="8"/>
  <c r="DB194" i="8"/>
  <c r="DB193" i="8"/>
  <c r="DB192" i="8"/>
  <c r="DB191" i="8"/>
  <c r="DB190" i="8"/>
  <c r="DB189" i="8"/>
  <c r="DB188" i="8"/>
  <c r="DB187" i="8"/>
  <c r="DB186" i="8"/>
  <c r="DB185" i="8"/>
  <c r="DB184" i="8"/>
  <c r="DB197" i="8" s="1"/>
  <c r="DB182" i="8"/>
  <c r="DB181" i="8"/>
  <c r="DB180" i="8"/>
  <c r="DB179" i="8"/>
  <c r="DB178" i="8"/>
  <c r="DB177" i="8"/>
  <c r="DB176" i="8"/>
  <c r="DB175" i="8"/>
  <c r="DB174" i="8"/>
  <c r="DB173" i="8"/>
  <c r="DB172" i="8"/>
  <c r="DB171" i="8"/>
  <c r="DB170" i="8"/>
  <c r="DB169" i="8"/>
  <c r="DB168" i="8" s="1"/>
  <c r="DB166" i="8"/>
  <c r="DB165" i="8"/>
  <c r="DB164" i="8"/>
  <c r="DB163" i="8"/>
  <c r="DB162" i="8"/>
  <c r="DB161" i="8"/>
  <c r="DB160" i="8"/>
  <c r="DB159" i="8"/>
  <c r="DB158" i="8"/>
  <c r="DB157" i="8"/>
  <c r="DB156" i="8"/>
  <c r="DB155" i="8"/>
  <c r="DB154" i="8"/>
  <c r="DB153" i="8" s="1"/>
  <c r="DB151" i="8"/>
  <c r="DB150" i="8"/>
  <c r="DB149" i="8"/>
  <c r="DB148" i="8"/>
  <c r="DB147" i="8"/>
  <c r="DB146" i="8"/>
  <c r="DB145" i="8"/>
  <c r="DB144" i="8"/>
  <c r="DB143" i="8"/>
  <c r="DB142" i="8"/>
  <c r="DB141" i="8"/>
  <c r="DB140" i="8"/>
  <c r="DB139" i="8"/>
  <c r="DB138" i="8" s="1"/>
  <c r="DB136" i="8"/>
  <c r="DB135" i="8"/>
  <c r="DB134" i="8"/>
  <c r="DB133" i="8"/>
  <c r="DB132" i="8"/>
  <c r="DB131" i="8"/>
  <c r="DB130" i="8"/>
  <c r="DB129" i="8"/>
  <c r="DB128" i="8"/>
  <c r="DB127" i="8"/>
  <c r="DB126" i="8"/>
  <c r="DB125" i="8"/>
  <c r="DB124" i="8"/>
  <c r="DB123" i="8" s="1"/>
  <c r="DB121" i="8"/>
  <c r="DB120" i="8"/>
  <c r="DB119" i="8"/>
  <c r="DB118" i="8"/>
  <c r="DB117" i="8"/>
  <c r="DB116" i="8"/>
  <c r="DB115" i="8"/>
  <c r="DB114" i="8"/>
  <c r="DB113" i="8"/>
  <c r="DB112" i="8"/>
  <c r="DB111" i="8"/>
  <c r="DB110" i="8"/>
  <c r="DB109" i="8"/>
  <c r="DB122" i="8" s="1"/>
  <c r="DB108" i="8"/>
  <c r="DB106" i="8"/>
  <c r="DB105" i="8"/>
  <c r="DB104" i="8"/>
  <c r="DB103" i="8"/>
  <c r="DB102" i="8"/>
  <c r="DB101" i="8"/>
  <c r="DB100" i="8"/>
  <c r="DB99" i="8"/>
  <c r="DB98" i="8"/>
  <c r="DB97" i="8"/>
  <c r="DB96" i="8"/>
  <c r="DB95" i="8"/>
  <c r="DB94" i="8"/>
  <c r="DB93" i="8" s="1"/>
  <c r="DB91" i="8"/>
  <c r="DB90" i="8"/>
  <c r="DB89" i="8"/>
  <c r="DB88" i="8"/>
  <c r="DB87" i="8"/>
  <c r="DB86" i="8"/>
  <c r="DB85" i="8"/>
  <c r="DB84" i="8"/>
  <c r="DB83" i="8"/>
  <c r="DB82" i="8"/>
  <c r="DB81" i="8"/>
  <c r="DB80" i="8"/>
  <c r="DB79" i="8"/>
  <c r="DB92" i="8" s="1"/>
  <c r="DB78" i="8"/>
  <c r="DB76" i="8"/>
  <c r="DB75" i="8"/>
  <c r="DB74" i="8"/>
  <c r="DB73" i="8"/>
  <c r="DB72" i="8"/>
  <c r="DB71" i="8"/>
  <c r="DB70" i="8"/>
  <c r="DB69" i="8"/>
  <c r="DB68" i="8"/>
  <c r="DB67" i="8"/>
  <c r="DB66" i="8"/>
  <c r="DB65" i="8"/>
  <c r="DB64" i="8"/>
  <c r="DB77" i="8" s="1"/>
  <c r="DB62" i="8"/>
  <c r="DB61" i="8"/>
  <c r="DB60" i="8"/>
  <c r="DB59" i="8"/>
  <c r="DB58" i="8"/>
  <c r="DB57" i="8"/>
  <c r="DB56" i="8"/>
  <c r="DB55" i="8"/>
  <c r="DB54" i="8"/>
  <c r="DB53" i="8"/>
  <c r="DB52" i="8"/>
  <c r="DB51" i="8"/>
  <c r="DB50" i="8"/>
  <c r="DB49" i="8"/>
  <c r="DB48" i="8" s="1"/>
  <c r="DB46" i="8"/>
  <c r="DB45" i="8"/>
  <c r="DB44" i="8"/>
  <c r="DB43" i="8"/>
  <c r="DB42" i="8"/>
  <c r="DB41" i="8"/>
  <c r="DB40" i="8"/>
  <c r="DB39" i="8"/>
  <c r="DB38" i="8"/>
  <c r="DB37" i="8"/>
  <c r="DB36" i="8"/>
  <c r="DB35" i="8"/>
  <c r="DB34" i="8"/>
  <c r="DB33" i="8" s="1"/>
  <c r="DB31" i="8"/>
  <c r="DB30" i="8"/>
  <c r="DB29" i="8"/>
  <c r="DB28" i="8"/>
  <c r="DB27" i="8"/>
  <c r="DB26" i="8"/>
  <c r="DB25" i="8"/>
  <c r="DB24" i="8"/>
  <c r="DB23" i="8"/>
  <c r="DB22" i="8"/>
  <c r="DB21" i="8"/>
  <c r="DB20" i="8"/>
  <c r="DB19" i="8"/>
  <c r="DB18" i="8" s="1"/>
  <c r="DB16" i="8"/>
  <c r="DB15" i="8"/>
  <c r="DB14" i="8"/>
  <c r="DB13" i="8"/>
  <c r="DB12" i="8"/>
  <c r="DB11" i="8"/>
  <c r="DB10" i="8"/>
  <c r="DB9" i="8"/>
  <c r="DB8" i="8"/>
  <c r="DB7" i="8"/>
  <c r="DB6" i="8"/>
  <c r="DB5" i="8"/>
  <c r="DB4" i="8"/>
  <c r="DB3" i="8" s="1"/>
  <c r="DB301" i="13"/>
  <c r="DB300" i="13"/>
  <c r="DB299" i="13"/>
  <c r="DB298" i="13"/>
  <c r="DB297" i="13"/>
  <c r="DB296" i="13"/>
  <c r="DB295" i="13"/>
  <c r="DB294" i="13"/>
  <c r="DB293" i="13"/>
  <c r="DB292" i="13"/>
  <c r="DB291" i="13"/>
  <c r="DB290" i="13"/>
  <c r="DB286" i="13"/>
  <c r="DB285" i="13"/>
  <c r="DB284" i="13"/>
  <c r="DB283" i="13"/>
  <c r="DB282" i="13"/>
  <c r="DB281" i="13"/>
  <c r="DB280" i="13"/>
  <c r="DB279" i="13"/>
  <c r="DB278" i="13"/>
  <c r="DB277" i="13"/>
  <c r="DB276" i="13"/>
  <c r="DB275" i="13"/>
  <c r="DB271" i="13"/>
  <c r="DB270" i="13"/>
  <c r="DB269" i="13"/>
  <c r="DB268" i="13"/>
  <c r="DB267" i="13"/>
  <c r="DB266" i="13"/>
  <c r="DB265" i="13"/>
  <c r="DB264" i="13"/>
  <c r="DB263" i="13"/>
  <c r="DB262" i="13"/>
  <c r="DB261" i="13"/>
  <c r="DB260" i="13"/>
  <c r="DB256" i="13"/>
  <c r="DB255" i="13"/>
  <c r="DB254" i="13"/>
  <c r="DB253" i="13"/>
  <c r="DB252" i="13"/>
  <c r="DB251" i="13"/>
  <c r="DB250" i="13"/>
  <c r="DB249" i="13"/>
  <c r="DB248" i="13"/>
  <c r="DB247" i="13"/>
  <c r="DB246" i="13"/>
  <c r="DB245" i="13"/>
  <c r="DB241" i="13"/>
  <c r="DB240" i="13"/>
  <c r="DB239" i="13"/>
  <c r="DB238" i="13"/>
  <c r="DB237" i="13"/>
  <c r="DB236" i="13"/>
  <c r="DB235" i="13"/>
  <c r="DB234" i="13"/>
  <c r="DB233" i="13"/>
  <c r="DB232" i="13"/>
  <c r="DB231" i="13"/>
  <c r="DB230" i="13"/>
  <c r="DB226" i="13"/>
  <c r="DB225" i="13"/>
  <c r="DB224" i="13"/>
  <c r="DB223" i="13"/>
  <c r="DB222" i="13"/>
  <c r="DB221" i="13"/>
  <c r="DB220" i="13"/>
  <c r="DB219" i="13"/>
  <c r="DB218" i="13"/>
  <c r="DB217" i="13"/>
  <c r="DB216" i="13"/>
  <c r="DB215" i="13"/>
  <c r="DB211" i="13"/>
  <c r="DB210" i="13"/>
  <c r="DB209" i="13"/>
  <c r="DB208" i="13"/>
  <c r="DB207" i="13"/>
  <c r="DB206" i="13"/>
  <c r="DB205" i="13"/>
  <c r="DB204" i="13"/>
  <c r="DB203" i="13"/>
  <c r="DB202" i="13"/>
  <c r="DB201" i="13"/>
  <c r="DB200" i="13"/>
  <c r="DB196" i="13"/>
  <c r="DB195" i="13"/>
  <c r="DB194" i="13"/>
  <c r="DB193" i="13"/>
  <c r="DB192" i="13"/>
  <c r="DB191" i="13"/>
  <c r="DB190" i="13"/>
  <c r="DB189" i="13"/>
  <c r="DB188" i="13"/>
  <c r="DB187" i="13"/>
  <c r="DB186" i="13"/>
  <c r="DB185" i="13"/>
  <c r="DB181" i="13"/>
  <c r="DB180" i="13"/>
  <c r="DB179" i="13"/>
  <c r="DB178" i="13"/>
  <c r="DB177" i="13"/>
  <c r="DB176" i="13"/>
  <c r="DB175" i="13"/>
  <c r="DB174" i="13"/>
  <c r="DB173" i="13"/>
  <c r="DB172" i="13"/>
  <c r="DB171" i="13"/>
  <c r="DB170" i="13"/>
  <c r="DB166" i="13"/>
  <c r="DB165" i="13"/>
  <c r="DB164" i="13"/>
  <c r="DB163" i="13"/>
  <c r="DB162" i="13"/>
  <c r="DB161" i="13"/>
  <c r="DB160" i="13"/>
  <c r="DB159" i="13"/>
  <c r="DB158" i="13"/>
  <c r="DB157" i="13"/>
  <c r="DB156" i="13"/>
  <c r="DB155" i="13"/>
  <c r="DB151" i="13"/>
  <c r="DB150" i="13"/>
  <c r="DB149" i="13"/>
  <c r="DB148" i="13"/>
  <c r="DB147" i="13"/>
  <c r="DB146" i="13"/>
  <c r="DB145" i="13"/>
  <c r="DB144" i="13"/>
  <c r="DB143" i="13"/>
  <c r="DB142" i="13"/>
  <c r="DB141" i="13"/>
  <c r="DB140" i="13"/>
  <c r="DB136" i="13"/>
  <c r="DB135" i="13"/>
  <c r="DB134" i="13"/>
  <c r="DB133" i="13"/>
  <c r="DB132" i="13"/>
  <c r="DB131" i="13"/>
  <c r="DB130" i="13"/>
  <c r="DB129" i="13"/>
  <c r="DB128" i="13"/>
  <c r="DB127" i="13"/>
  <c r="DB126" i="13"/>
  <c r="DB125" i="13"/>
  <c r="DB121" i="13"/>
  <c r="DB120" i="13"/>
  <c r="DB119" i="13"/>
  <c r="DB118" i="13"/>
  <c r="DB117" i="13"/>
  <c r="DB116" i="13"/>
  <c r="DB115" i="13"/>
  <c r="DB114" i="13"/>
  <c r="DB113" i="13"/>
  <c r="DB112" i="13"/>
  <c r="DB111" i="13"/>
  <c r="DB110" i="13"/>
  <c r="DB106" i="13"/>
  <c r="DB105" i="13"/>
  <c r="DB104" i="13"/>
  <c r="DB103" i="13"/>
  <c r="DB102" i="13"/>
  <c r="DB101" i="13"/>
  <c r="DB100" i="13"/>
  <c r="DB99" i="13"/>
  <c r="DB98" i="13"/>
  <c r="DB97" i="13"/>
  <c r="DB96" i="13"/>
  <c r="DB95" i="13"/>
  <c r="DB91" i="13"/>
  <c r="DB90" i="13"/>
  <c r="DB89" i="13"/>
  <c r="DB88" i="13"/>
  <c r="DB87" i="13"/>
  <c r="DB86" i="13"/>
  <c r="DB85" i="13"/>
  <c r="DB84" i="13"/>
  <c r="DB83" i="13"/>
  <c r="DB82" i="13"/>
  <c r="DB81" i="13"/>
  <c r="DB80" i="13"/>
  <c r="DB76" i="13"/>
  <c r="DB75" i="13"/>
  <c r="DB74" i="13"/>
  <c r="DB73" i="13"/>
  <c r="DB72" i="13"/>
  <c r="DB71" i="13"/>
  <c r="DB70" i="13"/>
  <c r="DB69" i="13"/>
  <c r="DB68" i="13"/>
  <c r="DB67" i="13"/>
  <c r="DB66" i="13"/>
  <c r="DB65" i="13"/>
  <c r="DB61" i="13"/>
  <c r="DB60" i="13"/>
  <c r="DB59" i="13"/>
  <c r="DB58" i="13"/>
  <c r="DB57" i="13"/>
  <c r="DB56" i="13"/>
  <c r="DB55" i="13"/>
  <c r="DB54" i="13"/>
  <c r="DB53" i="13"/>
  <c r="DB52" i="13"/>
  <c r="DB51" i="13"/>
  <c r="DB50" i="13"/>
  <c r="DB46" i="13"/>
  <c r="DB45" i="13"/>
  <c r="DB44" i="13"/>
  <c r="DB43" i="13"/>
  <c r="DB42" i="13"/>
  <c r="DB41" i="13"/>
  <c r="DB40" i="13"/>
  <c r="DB39" i="13"/>
  <c r="DB38" i="13"/>
  <c r="DB37" i="13"/>
  <c r="DB36" i="13"/>
  <c r="DB35" i="13"/>
  <c r="DB31" i="13"/>
  <c r="DB30" i="13"/>
  <c r="DB29" i="13"/>
  <c r="DB28" i="13"/>
  <c r="DB27" i="13"/>
  <c r="DB26" i="13"/>
  <c r="DB25" i="13"/>
  <c r="DB24" i="13"/>
  <c r="DB23" i="13"/>
  <c r="DB22" i="13"/>
  <c r="DB21" i="13"/>
  <c r="DB20" i="13"/>
  <c r="DB16" i="13"/>
  <c r="DB15" i="13"/>
  <c r="DB14" i="13"/>
  <c r="DB13" i="13"/>
  <c r="DB12" i="13"/>
  <c r="DB11" i="13"/>
  <c r="DB10" i="13"/>
  <c r="DB9" i="13"/>
  <c r="DB8" i="13"/>
  <c r="DB7" i="13"/>
  <c r="DB6" i="13"/>
  <c r="DB5" i="13"/>
  <c r="DB301" i="10"/>
  <c r="DB300" i="10"/>
  <c r="DB299" i="10"/>
  <c r="DB298" i="10"/>
  <c r="DB297" i="10"/>
  <c r="DB296" i="10"/>
  <c r="DB295" i="10"/>
  <c r="DB294" i="10"/>
  <c r="DB293" i="10"/>
  <c r="DB292" i="10"/>
  <c r="DB291" i="10"/>
  <c r="DB290" i="10"/>
  <c r="DB289" i="10"/>
  <c r="DB288" i="10" s="1"/>
  <c r="DB286" i="10"/>
  <c r="DB285" i="10"/>
  <c r="DB284" i="10"/>
  <c r="DB283" i="10"/>
  <c r="DB282" i="10"/>
  <c r="DB281" i="10"/>
  <c r="DB280" i="10"/>
  <c r="DB279" i="10"/>
  <c r="DB278" i="10"/>
  <c r="DB277" i="10"/>
  <c r="DB276" i="10"/>
  <c r="DB275" i="10"/>
  <c r="DB274" i="10"/>
  <c r="DB273" i="10" s="1"/>
  <c r="DB271" i="10"/>
  <c r="DB270" i="10"/>
  <c r="DB269" i="10"/>
  <c r="DB268" i="10"/>
  <c r="DB267" i="10"/>
  <c r="DB266" i="10"/>
  <c r="DB265" i="10"/>
  <c r="DB264" i="10"/>
  <c r="DB263" i="10"/>
  <c r="DB262" i="10"/>
  <c r="DB261" i="10"/>
  <c r="DB260" i="10"/>
  <c r="DB259" i="10"/>
  <c r="DB258" i="10" s="1"/>
  <c r="DB256" i="10"/>
  <c r="DB255" i="10"/>
  <c r="DB254" i="10"/>
  <c r="DB253" i="10"/>
  <c r="DB252" i="10"/>
  <c r="DB251" i="10"/>
  <c r="DB250" i="10"/>
  <c r="DB249" i="10"/>
  <c r="DB248" i="10"/>
  <c r="DB247" i="10"/>
  <c r="DB246" i="10"/>
  <c r="DB245" i="10"/>
  <c r="DB244" i="10"/>
  <c r="DB243" i="10" s="1"/>
  <c r="DB241" i="10"/>
  <c r="DB240" i="10"/>
  <c r="DB239" i="10"/>
  <c r="DB238" i="10"/>
  <c r="DB237" i="10"/>
  <c r="DB236" i="10"/>
  <c r="DB235" i="10"/>
  <c r="DB234" i="10"/>
  <c r="DB233" i="10"/>
  <c r="DB232" i="10"/>
  <c r="DB231" i="10"/>
  <c r="DB230" i="10"/>
  <c r="DB229" i="10"/>
  <c r="DB228" i="10" s="1"/>
  <c r="DB226" i="10"/>
  <c r="DB225" i="10"/>
  <c r="DB224" i="10"/>
  <c r="DB223" i="10"/>
  <c r="DB222" i="10"/>
  <c r="DB221" i="10"/>
  <c r="DB220" i="10"/>
  <c r="DB219" i="10"/>
  <c r="DB218" i="10"/>
  <c r="DB217" i="10"/>
  <c r="DB216" i="10"/>
  <c r="DB215" i="10"/>
  <c r="DB214" i="10"/>
  <c r="DB227" i="10" s="1"/>
  <c r="DB213" i="10"/>
  <c r="DB211" i="10"/>
  <c r="DB210" i="10"/>
  <c r="DB209" i="10"/>
  <c r="DB208" i="10"/>
  <c r="DB207" i="10"/>
  <c r="DB206" i="10"/>
  <c r="DB205" i="10"/>
  <c r="DB204" i="10"/>
  <c r="DB203" i="10"/>
  <c r="DB202" i="10"/>
  <c r="DB201" i="10"/>
  <c r="DB200" i="10"/>
  <c r="DB199" i="10"/>
  <c r="DB212" i="10" s="1"/>
  <c r="DB196" i="10"/>
  <c r="DB195" i="10"/>
  <c r="DB194" i="10"/>
  <c r="DB193" i="10"/>
  <c r="DB192" i="10"/>
  <c r="DB191" i="10"/>
  <c r="DB190" i="10"/>
  <c r="DB189" i="10"/>
  <c r="DB188" i="10"/>
  <c r="DB187" i="10"/>
  <c r="DB186" i="10"/>
  <c r="DB185" i="10"/>
  <c r="DB184" i="10"/>
  <c r="DB197" i="10" s="1"/>
  <c r="DB181" i="10"/>
  <c r="DB180" i="10"/>
  <c r="DB179" i="10"/>
  <c r="DB178" i="10"/>
  <c r="DB177" i="10"/>
  <c r="DB176" i="10"/>
  <c r="DB175" i="10"/>
  <c r="DB174" i="10"/>
  <c r="DB173" i="10"/>
  <c r="DB172" i="10"/>
  <c r="DB171" i="10"/>
  <c r="DB170" i="10"/>
  <c r="DB169" i="10"/>
  <c r="DB168" i="10" s="1"/>
  <c r="DB166" i="10"/>
  <c r="DB165" i="10"/>
  <c r="DB164" i="10"/>
  <c r="DB163" i="10"/>
  <c r="DB162" i="10"/>
  <c r="DB161" i="10"/>
  <c r="DB160" i="10"/>
  <c r="DB159" i="10"/>
  <c r="DB158" i="10"/>
  <c r="DB157" i="10"/>
  <c r="DB156" i="10"/>
  <c r="DB155" i="10"/>
  <c r="DB154" i="10"/>
  <c r="DB153" i="10" s="1"/>
  <c r="DB151" i="10"/>
  <c r="DB150" i="10"/>
  <c r="DB149" i="10"/>
  <c r="DB148" i="10"/>
  <c r="DB147" i="10"/>
  <c r="DB146" i="10"/>
  <c r="DB145" i="10"/>
  <c r="DB144" i="10"/>
  <c r="DB143" i="10"/>
  <c r="DB142" i="10"/>
  <c r="DB141" i="10"/>
  <c r="DB140" i="10"/>
  <c r="DB139" i="10"/>
  <c r="DB138" i="10" s="1"/>
  <c r="DB136" i="10"/>
  <c r="DB135" i="10"/>
  <c r="DB134" i="10"/>
  <c r="DB133" i="10"/>
  <c r="DB132" i="10"/>
  <c r="DB131" i="10"/>
  <c r="DB130" i="10"/>
  <c r="DB129" i="10"/>
  <c r="DB128" i="10"/>
  <c r="DB127" i="10"/>
  <c r="DB126" i="10"/>
  <c r="DB125" i="10"/>
  <c r="DB124" i="10"/>
  <c r="DB123" i="10" s="1"/>
  <c r="DB121" i="10"/>
  <c r="DB120" i="10"/>
  <c r="DB119" i="10"/>
  <c r="DB118" i="10"/>
  <c r="DB117" i="10"/>
  <c r="DB116" i="10"/>
  <c r="DB115" i="10"/>
  <c r="DB114" i="10"/>
  <c r="DB113" i="10"/>
  <c r="DB112" i="10"/>
  <c r="DB111" i="10"/>
  <c r="DB110" i="10"/>
  <c r="DB109" i="10"/>
  <c r="DB108" i="10" s="1"/>
  <c r="DB106" i="10"/>
  <c r="DB105" i="10"/>
  <c r="DB104" i="10"/>
  <c r="DB103" i="10"/>
  <c r="DB102" i="10"/>
  <c r="DB101" i="10"/>
  <c r="DB100" i="10"/>
  <c r="DB99" i="10"/>
  <c r="DB98" i="10"/>
  <c r="DB97" i="10"/>
  <c r="DB96" i="10"/>
  <c r="DB95" i="10"/>
  <c r="DB94" i="10"/>
  <c r="DB107" i="10" s="1"/>
  <c r="DB93" i="10"/>
  <c r="DB91" i="10"/>
  <c r="DB90" i="10"/>
  <c r="DB89" i="10"/>
  <c r="DB88" i="10"/>
  <c r="DB87" i="10"/>
  <c r="DB86" i="10"/>
  <c r="DB85" i="10"/>
  <c r="DB84" i="10"/>
  <c r="DB83" i="10"/>
  <c r="DB82" i="10"/>
  <c r="DB81" i="10"/>
  <c r="DB80" i="10"/>
  <c r="DB79" i="10"/>
  <c r="DB92" i="10" s="1"/>
  <c r="DB76" i="10"/>
  <c r="DB75" i="10"/>
  <c r="DB74" i="10"/>
  <c r="DB73" i="10"/>
  <c r="DB72" i="10"/>
  <c r="DB71" i="10"/>
  <c r="DB70" i="10"/>
  <c r="DB69" i="10"/>
  <c r="DB68" i="10"/>
  <c r="DB67" i="10"/>
  <c r="DB66" i="10"/>
  <c r="DB65" i="10"/>
  <c r="DB64" i="10"/>
  <c r="DB77" i="10" s="1"/>
  <c r="DB61" i="10"/>
  <c r="DB60" i="10"/>
  <c r="DB59" i="10"/>
  <c r="DB58" i="10"/>
  <c r="DB57" i="10"/>
  <c r="DB56" i="10"/>
  <c r="DB55" i="10"/>
  <c r="DB54" i="10"/>
  <c r="DB53" i="10"/>
  <c r="DB52" i="10"/>
  <c r="DB51" i="10"/>
  <c r="DB50" i="10"/>
  <c r="DB49" i="10"/>
  <c r="DB48" i="10" s="1"/>
  <c r="DB46" i="10"/>
  <c r="DB45" i="10"/>
  <c r="DB44" i="10"/>
  <c r="DB43" i="10"/>
  <c r="DB42" i="10"/>
  <c r="DB41" i="10"/>
  <c r="DB40" i="10"/>
  <c r="DB39" i="10"/>
  <c r="DB38" i="10"/>
  <c r="DB37" i="10"/>
  <c r="DB36" i="10"/>
  <c r="DB35" i="10"/>
  <c r="DB34" i="10"/>
  <c r="DB33" i="10" s="1"/>
  <c r="DB31" i="10"/>
  <c r="DB30" i="10"/>
  <c r="DB29" i="10"/>
  <c r="DB28" i="10"/>
  <c r="DB27" i="10"/>
  <c r="DB26" i="10"/>
  <c r="DB25" i="10"/>
  <c r="DB24" i="10"/>
  <c r="DB23" i="10"/>
  <c r="DB22" i="10"/>
  <c r="DB21" i="10"/>
  <c r="DB20" i="10"/>
  <c r="DB19" i="10"/>
  <c r="DB18" i="10" s="1"/>
  <c r="DB16" i="10"/>
  <c r="DB15" i="10"/>
  <c r="DB14" i="10"/>
  <c r="DB13" i="10"/>
  <c r="DB12" i="10"/>
  <c r="DB11" i="10"/>
  <c r="DB10" i="10"/>
  <c r="DB9" i="10"/>
  <c r="DB8" i="10"/>
  <c r="DB7" i="10"/>
  <c r="DB6" i="10"/>
  <c r="DB5" i="10"/>
  <c r="DB4" i="10"/>
  <c r="DB3" i="10" s="1"/>
  <c r="DB301" i="11"/>
  <c r="DB300" i="11"/>
  <c r="DB299" i="11"/>
  <c r="DB298" i="11"/>
  <c r="DB297" i="11"/>
  <c r="DB296" i="11"/>
  <c r="DB295" i="11"/>
  <c r="DB294" i="11"/>
  <c r="DB293" i="11"/>
  <c r="DB292" i="11"/>
  <c r="DB291" i="11"/>
  <c r="DB290" i="11"/>
  <c r="DB289" i="11"/>
  <c r="DB288" i="11" s="1"/>
  <c r="DB286" i="11"/>
  <c r="DB285" i="11"/>
  <c r="DB284" i="11"/>
  <c r="DB283" i="11"/>
  <c r="DB282" i="11"/>
  <c r="DB281" i="11"/>
  <c r="DB280" i="11"/>
  <c r="DB279" i="11"/>
  <c r="DB278" i="11"/>
  <c r="DB277" i="11"/>
  <c r="DB276" i="11"/>
  <c r="DB275" i="11"/>
  <c r="DB274" i="11"/>
  <c r="DB273" i="11" s="1"/>
  <c r="DB271" i="11"/>
  <c r="DB270" i="11"/>
  <c r="DB269" i="11"/>
  <c r="DB268" i="11"/>
  <c r="DB267" i="11"/>
  <c r="DB266" i="11"/>
  <c r="DB265" i="11"/>
  <c r="DB264" i="11"/>
  <c r="DB263" i="11"/>
  <c r="DB262" i="11"/>
  <c r="DB261" i="11"/>
  <c r="DB260" i="11"/>
  <c r="DB259" i="11"/>
  <c r="DB258" i="11" s="1"/>
  <c r="DB256" i="11"/>
  <c r="DB255" i="11"/>
  <c r="DB254" i="11"/>
  <c r="DB253" i="11"/>
  <c r="DB252" i="11"/>
  <c r="DB251" i="11"/>
  <c r="DB250" i="11"/>
  <c r="DB249" i="11"/>
  <c r="DB248" i="11"/>
  <c r="DB247" i="11"/>
  <c r="DB246" i="11"/>
  <c r="DB245" i="11"/>
  <c r="DB244" i="11"/>
  <c r="DB243" i="11" s="1"/>
  <c r="DB241" i="11"/>
  <c r="DB240" i="11"/>
  <c r="DB239" i="11"/>
  <c r="DB238" i="11"/>
  <c r="DB237" i="11"/>
  <c r="DB236" i="11"/>
  <c r="DB235" i="11"/>
  <c r="DB234" i="11"/>
  <c r="DB233" i="11"/>
  <c r="DB232" i="11"/>
  <c r="DB231" i="11"/>
  <c r="DB230" i="11"/>
  <c r="DB229" i="11"/>
  <c r="DB228" i="11" s="1"/>
  <c r="DB226" i="11"/>
  <c r="DB225" i="11"/>
  <c r="DB224" i="11"/>
  <c r="DB223" i="11"/>
  <c r="DB222" i="11"/>
  <c r="DB221" i="11"/>
  <c r="DB220" i="11"/>
  <c r="DB219" i="11"/>
  <c r="DB218" i="11"/>
  <c r="DB217" i="11"/>
  <c r="DB216" i="11"/>
  <c r="DB215" i="11"/>
  <c r="DB214" i="11"/>
  <c r="DB213" i="11" s="1"/>
  <c r="DB211" i="11"/>
  <c r="DB210" i="11"/>
  <c r="DB209" i="11"/>
  <c r="DB208" i="11"/>
  <c r="DB207" i="11"/>
  <c r="DB206" i="11"/>
  <c r="DB205" i="11"/>
  <c r="DB204" i="11"/>
  <c r="DB203" i="11"/>
  <c r="DB202" i="11"/>
  <c r="DB201" i="11"/>
  <c r="DB200" i="11"/>
  <c r="DB199" i="11"/>
  <c r="DB212" i="11" s="1"/>
  <c r="DB198" i="11"/>
  <c r="DB196" i="11"/>
  <c r="DB195" i="11"/>
  <c r="DB194" i="11"/>
  <c r="DB193" i="11"/>
  <c r="DB192" i="11"/>
  <c r="DB191" i="11"/>
  <c r="DB190" i="11"/>
  <c r="DB189" i="11"/>
  <c r="DB188" i="11"/>
  <c r="DB187" i="11"/>
  <c r="DB186" i="11"/>
  <c r="DB185" i="11"/>
  <c r="DB184" i="11"/>
  <c r="DB197" i="11" s="1"/>
  <c r="DB182" i="11"/>
  <c r="DB181" i="11"/>
  <c r="DB180" i="11"/>
  <c r="DB179" i="11"/>
  <c r="DB178" i="11"/>
  <c r="DB177" i="11"/>
  <c r="DB176" i="11"/>
  <c r="DB175" i="11"/>
  <c r="DB174" i="11"/>
  <c r="DB173" i="11"/>
  <c r="DB172" i="11"/>
  <c r="DB171" i="11"/>
  <c r="DB170" i="11"/>
  <c r="DB169" i="11"/>
  <c r="DB168" i="11" s="1"/>
  <c r="DB166" i="11"/>
  <c r="DB165" i="11"/>
  <c r="DB164" i="11"/>
  <c r="DB163" i="11"/>
  <c r="DB162" i="11"/>
  <c r="DB161" i="11"/>
  <c r="DB160" i="11"/>
  <c r="DB159" i="11"/>
  <c r="DB158" i="11"/>
  <c r="DB157" i="11"/>
  <c r="DB156" i="11"/>
  <c r="DB155" i="11"/>
  <c r="DB154" i="11"/>
  <c r="DB153" i="11" s="1"/>
  <c r="DB151" i="11"/>
  <c r="DB150" i="11"/>
  <c r="DB149" i="11"/>
  <c r="DB148" i="11"/>
  <c r="DB147" i="11"/>
  <c r="DB146" i="11"/>
  <c r="DB145" i="11"/>
  <c r="DB144" i="11"/>
  <c r="DB143" i="11"/>
  <c r="DB142" i="11"/>
  <c r="DB141" i="11"/>
  <c r="DB140" i="11"/>
  <c r="DB139" i="11"/>
  <c r="DB138" i="11" s="1"/>
  <c r="DB136" i="11"/>
  <c r="DB135" i="11"/>
  <c r="DB134" i="11"/>
  <c r="DB133" i="11"/>
  <c r="DB132" i="11"/>
  <c r="DB131" i="11"/>
  <c r="DB130" i="11"/>
  <c r="DB129" i="11"/>
  <c r="DB128" i="11"/>
  <c r="DB127" i="11"/>
  <c r="DB126" i="11"/>
  <c r="DB125" i="11"/>
  <c r="DB124" i="11"/>
  <c r="DB123" i="11" s="1"/>
  <c r="DB121" i="11"/>
  <c r="DB120" i="11"/>
  <c r="DB119" i="11"/>
  <c r="DB118" i="11"/>
  <c r="DB117" i="11"/>
  <c r="DB116" i="11"/>
  <c r="DB115" i="11"/>
  <c r="DB114" i="11"/>
  <c r="DB113" i="11"/>
  <c r="DB112" i="11"/>
  <c r="DB111" i="11"/>
  <c r="DB110" i="11"/>
  <c r="DB109" i="11"/>
  <c r="DB122" i="11" s="1"/>
  <c r="DB108" i="11"/>
  <c r="DB106" i="11"/>
  <c r="DB105" i="11"/>
  <c r="DB104" i="11"/>
  <c r="DB103" i="11"/>
  <c r="DB102" i="11"/>
  <c r="DB101" i="11"/>
  <c r="DB100" i="11"/>
  <c r="DB99" i="11"/>
  <c r="DB98" i="11"/>
  <c r="DB97" i="11"/>
  <c r="DB96" i="11"/>
  <c r="DB95" i="11"/>
  <c r="DB94" i="11"/>
  <c r="DB93" i="11" s="1"/>
  <c r="DB91" i="11"/>
  <c r="DB90" i="11"/>
  <c r="DB89" i="11"/>
  <c r="DB88" i="11"/>
  <c r="DB87" i="11"/>
  <c r="DB86" i="11"/>
  <c r="DB85" i="11"/>
  <c r="DB84" i="11"/>
  <c r="DB83" i="11"/>
  <c r="DB82" i="11"/>
  <c r="DB81" i="11"/>
  <c r="DB80" i="11"/>
  <c r="DB79" i="11"/>
  <c r="DB92" i="11" s="1"/>
  <c r="DB78" i="11"/>
  <c r="DB76" i="11"/>
  <c r="DB75" i="11"/>
  <c r="DB74" i="11"/>
  <c r="DB73" i="11"/>
  <c r="DB72" i="11"/>
  <c r="DB71" i="11"/>
  <c r="DB70" i="11"/>
  <c r="DB69" i="11"/>
  <c r="DB68" i="11"/>
  <c r="DB67" i="11"/>
  <c r="DB66" i="11"/>
  <c r="DB65" i="11"/>
  <c r="DB64" i="11"/>
  <c r="DB77" i="11" s="1"/>
  <c r="DB62" i="11"/>
  <c r="DB61" i="11"/>
  <c r="DB60" i="11"/>
  <c r="DB59" i="11"/>
  <c r="DB58" i="11"/>
  <c r="DB57" i="11"/>
  <c r="DB56" i="11"/>
  <c r="DB55" i="11"/>
  <c r="DB54" i="11"/>
  <c r="DB53" i="11"/>
  <c r="DB52" i="11"/>
  <c r="DB51" i="11"/>
  <c r="DB50" i="11"/>
  <c r="DB49" i="11"/>
  <c r="DB48" i="11" s="1"/>
  <c r="DB46" i="11"/>
  <c r="DB45" i="11"/>
  <c r="DB44" i="11"/>
  <c r="DB43" i="11"/>
  <c r="DB42" i="11"/>
  <c r="DB41" i="11"/>
  <c r="DB40" i="11"/>
  <c r="DB39" i="11"/>
  <c r="DB38" i="11"/>
  <c r="DB37" i="11"/>
  <c r="DB36" i="11"/>
  <c r="DB35" i="11"/>
  <c r="DB34" i="11"/>
  <c r="DB33" i="11" s="1"/>
  <c r="DB31" i="11"/>
  <c r="DB30" i="11"/>
  <c r="DB29" i="11"/>
  <c r="DB28" i="11"/>
  <c r="DB27" i="11"/>
  <c r="DB26" i="11"/>
  <c r="DB25" i="11"/>
  <c r="DB24" i="11"/>
  <c r="DB23" i="11"/>
  <c r="DB22" i="11"/>
  <c r="DB21" i="11"/>
  <c r="DB20" i="11"/>
  <c r="DB19" i="11"/>
  <c r="DB18" i="11" s="1"/>
  <c r="DB16" i="11"/>
  <c r="DB15" i="11"/>
  <c r="DB14" i="11"/>
  <c r="DB13" i="11"/>
  <c r="DB12" i="11"/>
  <c r="DB11" i="11"/>
  <c r="DB10" i="11"/>
  <c r="DB9" i="11"/>
  <c r="DB8" i="11"/>
  <c r="DB7" i="11"/>
  <c r="DB6" i="11"/>
  <c r="DB5" i="11"/>
  <c r="DB4" i="11"/>
  <c r="DB3" i="11" s="1"/>
  <c r="DB301" i="24"/>
  <c r="DB300" i="24"/>
  <c r="DB299" i="24"/>
  <c r="DB298" i="24"/>
  <c r="DB297" i="24"/>
  <c r="DB296" i="24"/>
  <c r="DB295" i="24"/>
  <c r="DB294" i="24"/>
  <c r="DB293" i="24"/>
  <c r="DB292" i="24"/>
  <c r="DB291" i="24"/>
  <c r="DB290" i="24"/>
  <c r="DB289" i="24"/>
  <c r="DB288" i="24"/>
  <c r="DB287" i="24"/>
  <c r="DB286" i="24"/>
  <c r="DB285" i="24"/>
  <c r="DB284" i="24"/>
  <c r="DB283" i="24"/>
  <c r="DB282" i="24"/>
  <c r="DB281" i="24"/>
  <c r="DB280" i="24"/>
  <c r="DB279" i="24"/>
  <c r="DB278" i="24"/>
  <c r="DB277" i="24"/>
  <c r="DB276" i="24"/>
  <c r="DB275" i="24"/>
  <c r="DB274" i="24"/>
  <c r="DB273" i="24" s="1"/>
  <c r="DB272" i="24"/>
  <c r="DB271" i="24"/>
  <c r="DB270" i="24"/>
  <c r="DB269" i="24"/>
  <c r="DB268" i="24"/>
  <c r="DB267" i="24"/>
  <c r="DB266" i="24"/>
  <c r="DB265" i="24"/>
  <c r="DB264" i="24"/>
  <c r="DB263" i="24"/>
  <c r="DB262" i="24"/>
  <c r="DB261" i="24"/>
  <c r="DB260" i="24"/>
  <c r="DB259" i="24"/>
  <c r="DB258" i="24" s="1"/>
  <c r="DB256" i="24"/>
  <c r="DB255" i="24"/>
  <c r="DB254" i="24"/>
  <c r="DB253" i="24"/>
  <c r="DB252" i="24"/>
  <c r="DB251" i="24"/>
  <c r="DB250" i="24"/>
  <c r="DB249" i="24"/>
  <c r="DB248" i="24"/>
  <c r="DB247" i="24"/>
  <c r="DB246" i="24"/>
  <c r="DB245" i="24"/>
  <c r="DB244" i="24"/>
  <c r="DB243" i="24" s="1"/>
  <c r="DB241" i="24"/>
  <c r="DB240" i="24"/>
  <c r="DB239" i="24"/>
  <c r="DB238" i="24"/>
  <c r="DB237" i="24"/>
  <c r="DB236" i="24"/>
  <c r="DB235" i="24"/>
  <c r="DB234" i="24"/>
  <c r="DB233" i="24"/>
  <c r="DB232" i="24"/>
  <c r="DB231" i="24"/>
  <c r="DB230" i="24"/>
  <c r="DB229" i="24"/>
  <c r="DB242" i="24" s="1"/>
  <c r="DB228" i="24"/>
  <c r="DB226" i="24"/>
  <c r="DB225" i="24"/>
  <c r="DB224" i="24"/>
  <c r="DB223" i="24"/>
  <c r="DB222" i="24"/>
  <c r="DB221" i="24"/>
  <c r="DB220" i="24"/>
  <c r="DB219" i="24"/>
  <c r="DB218" i="24"/>
  <c r="DB217" i="24"/>
  <c r="DB216" i="24"/>
  <c r="DB215" i="24"/>
  <c r="DB214" i="24"/>
  <c r="DB213" i="24" s="1"/>
  <c r="DB211" i="24"/>
  <c r="DB210" i="24"/>
  <c r="DB209" i="24"/>
  <c r="DB208" i="24"/>
  <c r="DB207" i="24"/>
  <c r="DB206" i="24"/>
  <c r="DB205" i="24"/>
  <c r="DB204" i="24"/>
  <c r="DB203" i="24"/>
  <c r="DB202" i="24"/>
  <c r="DB201" i="24"/>
  <c r="DB200" i="24"/>
  <c r="DB199" i="24"/>
  <c r="DB212" i="24" s="1"/>
  <c r="DB196" i="24"/>
  <c r="DB195" i="24"/>
  <c r="DB194" i="24"/>
  <c r="DB193" i="24"/>
  <c r="DB192" i="24"/>
  <c r="DB191" i="24"/>
  <c r="DB190" i="24"/>
  <c r="DB189" i="24"/>
  <c r="DB188" i="24"/>
  <c r="DB187" i="24"/>
  <c r="DB186" i="24"/>
  <c r="DB185" i="24"/>
  <c r="DB184" i="24"/>
  <c r="DB197" i="24" s="1"/>
  <c r="DB183" i="24"/>
  <c r="DB182" i="24"/>
  <c r="DB181" i="24"/>
  <c r="DB180" i="24"/>
  <c r="DB179" i="24"/>
  <c r="DB178" i="24"/>
  <c r="DB177" i="24"/>
  <c r="DB176" i="24"/>
  <c r="DB175" i="24"/>
  <c r="DB174" i="24"/>
  <c r="DB173" i="24"/>
  <c r="DB172" i="24"/>
  <c r="DB171" i="24"/>
  <c r="DB170" i="24"/>
  <c r="DB169" i="24"/>
  <c r="DB168" i="24"/>
  <c r="DB167" i="24"/>
  <c r="DB166" i="24"/>
  <c r="DB165" i="24"/>
  <c r="DB164" i="24"/>
  <c r="DB163" i="24"/>
  <c r="DB162" i="24"/>
  <c r="DB161" i="24"/>
  <c r="DB160" i="24"/>
  <c r="DB159" i="24"/>
  <c r="DB158" i="24"/>
  <c r="DB157" i="24"/>
  <c r="DB156" i="24"/>
  <c r="DB155" i="24"/>
  <c r="DB154" i="24"/>
  <c r="DB153" i="24"/>
  <c r="DB152" i="24"/>
  <c r="DB151" i="24"/>
  <c r="DB150" i="24"/>
  <c r="DB149" i="24"/>
  <c r="DB148" i="24"/>
  <c r="DB147" i="24"/>
  <c r="DB146" i="24"/>
  <c r="DB145" i="24"/>
  <c r="DB144" i="24"/>
  <c r="DB143" i="24"/>
  <c r="DB142" i="24"/>
  <c r="DB141" i="24"/>
  <c r="DB140" i="24"/>
  <c r="DB139" i="24"/>
  <c r="DB138" i="24" s="1"/>
  <c r="DB136" i="24"/>
  <c r="DB135" i="24"/>
  <c r="DB134" i="24"/>
  <c r="DB133" i="24"/>
  <c r="DB132" i="24"/>
  <c r="DB131" i="24"/>
  <c r="DB130" i="24"/>
  <c r="DB129" i="24"/>
  <c r="DB128" i="24"/>
  <c r="DB127" i="24"/>
  <c r="DB126" i="24"/>
  <c r="DB125" i="24"/>
  <c r="DB124" i="24"/>
  <c r="DB123" i="24" s="1"/>
  <c r="DB121" i="24"/>
  <c r="DB120" i="24"/>
  <c r="DB119" i="24"/>
  <c r="DB118" i="24"/>
  <c r="DB117" i="24"/>
  <c r="DB116" i="24"/>
  <c r="DB115" i="24"/>
  <c r="DB114" i="24"/>
  <c r="DB113" i="24"/>
  <c r="DB112" i="24"/>
  <c r="DB111" i="24"/>
  <c r="DB110" i="24"/>
  <c r="DB109" i="24"/>
  <c r="DB122" i="24" s="1"/>
  <c r="DB108" i="24"/>
  <c r="DB106" i="24"/>
  <c r="DB105" i="24"/>
  <c r="DB104" i="24"/>
  <c r="DB103" i="24"/>
  <c r="DB102" i="24"/>
  <c r="DB101" i="24"/>
  <c r="DB100" i="24"/>
  <c r="DB99" i="24"/>
  <c r="DB98" i="24"/>
  <c r="DB97" i="24"/>
  <c r="DB96" i="24"/>
  <c r="DB95" i="24"/>
  <c r="DB94" i="24"/>
  <c r="DB93" i="24" s="1"/>
  <c r="DB91" i="24"/>
  <c r="DB90" i="24"/>
  <c r="DB89" i="24"/>
  <c r="DB88" i="24"/>
  <c r="DB87" i="24"/>
  <c r="DB86" i="24"/>
  <c r="DB85" i="24"/>
  <c r="DB84" i="24"/>
  <c r="DB83" i="24"/>
  <c r="DB82" i="24"/>
  <c r="DB81" i="24"/>
  <c r="DB80" i="24"/>
  <c r="DB79" i="24"/>
  <c r="DB92" i="24" s="1"/>
  <c r="DB76" i="24"/>
  <c r="DB75" i="24"/>
  <c r="DB74" i="24"/>
  <c r="DB73" i="24"/>
  <c r="DB72" i="24"/>
  <c r="DB71" i="24"/>
  <c r="DB70" i="24"/>
  <c r="DB69" i="24"/>
  <c r="DB68" i="24"/>
  <c r="DB67" i="24"/>
  <c r="DB66" i="24"/>
  <c r="DB65" i="24"/>
  <c r="DB64" i="24"/>
  <c r="DB77" i="24" s="1"/>
  <c r="DB63" i="24"/>
  <c r="DB62" i="24"/>
  <c r="DB61" i="24"/>
  <c r="DB60" i="24"/>
  <c r="DB59" i="24"/>
  <c r="DB58" i="24"/>
  <c r="DB57" i="24"/>
  <c r="DB56" i="24"/>
  <c r="DB55" i="24"/>
  <c r="DB54" i="24"/>
  <c r="DB53" i="24"/>
  <c r="DB52" i="24"/>
  <c r="DB51" i="24"/>
  <c r="DB50" i="24"/>
  <c r="DB49" i="24"/>
  <c r="DB48" i="24"/>
  <c r="DB47" i="24"/>
  <c r="DB46" i="24"/>
  <c r="DB45" i="24"/>
  <c r="DB44" i="24"/>
  <c r="DB43" i="24"/>
  <c r="DB42" i="24"/>
  <c r="DB41" i="24"/>
  <c r="DB40" i="24"/>
  <c r="DB39" i="24"/>
  <c r="DB38" i="24"/>
  <c r="DB37" i="24"/>
  <c r="DB36" i="24"/>
  <c r="DB35" i="24"/>
  <c r="DB34" i="24"/>
  <c r="DB33" i="24" s="1"/>
  <c r="DB32" i="24"/>
  <c r="DB31" i="24"/>
  <c r="DB30" i="24"/>
  <c r="DB29" i="24"/>
  <c r="DB28" i="24"/>
  <c r="DB27" i="24"/>
  <c r="DB26" i="24"/>
  <c r="DB25" i="24"/>
  <c r="DB24" i="24"/>
  <c r="DB23" i="24"/>
  <c r="DB22" i="24"/>
  <c r="DB21" i="24"/>
  <c r="DB20" i="24"/>
  <c r="DB19" i="24"/>
  <c r="DB18" i="24" s="1"/>
  <c r="DB16" i="24"/>
  <c r="DB15" i="24"/>
  <c r="DB14" i="24"/>
  <c r="DB13" i="24"/>
  <c r="DB12" i="24"/>
  <c r="DB11" i="24"/>
  <c r="DB10" i="24"/>
  <c r="DB9" i="24"/>
  <c r="DB8" i="24"/>
  <c r="DB7" i="24"/>
  <c r="DB6" i="24"/>
  <c r="DB5" i="24"/>
  <c r="DB4" i="24"/>
  <c r="DB3" i="24" s="1"/>
  <c r="DB301" i="34"/>
  <c r="DB300" i="34"/>
  <c r="DB299" i="34"/>
  <c r="DB298" i="34"/>
  <c r="DB297" i="34"/>
  <c r="DB296" i="34"/>
  <c r="DB295" i="34"/>
  <c r="DB294" i="34"/>
  <c r="DB293" i="34"/>
  <c r="DB292" i="34"/>
  <c r="DB291" i="34"/>
  <c r="DB290" i="34"/>
  <c r="DB286" i="34"/>
  <c r="DB285" i="34"/>
  <c r="DB284" i="34"/>
  <c r="DB283" i="34"/>
  <c r="DB282" i="34"/>
  <c r="DB281" i="34"/>
  <c r="DB280" i="34"/>
  <c r="DB279" i="34"/>
  <c r="DB278" i="34"/>
  <c r="DB277" i="34"/>
  <c r="DB276" i="34"/>
  <c r="DB275" i="34"/>
  <c r="DB271" i="34"/>
  <c r="DB270" i="34"/>
  <c r="DB269" i="34"/>
  <c r="DB268" i="34"/>
  <c r="DB267" i="34"/>
  <c r="DB266" i="34"/>
  <c r="DB265" i="34"/>
  <c r="DB264" i="34"/>
  <c r="DB263" i="34"/>
  <c r="DB262" i="34"/>
  <c r="DB261" i="34"/>
  <c r="DB260" i="34"/>
  <c r="DB256" i="34"/>
  <c r="DB255" i="34"/>
  <c r="DB254" i="34"/>
  <c r="DB253" i="34"/>
  <c r="DB252" i="34"/>
  <c r="DB251" i="34"/>
  <c r="DB250" i="34"/>
  <c r="DB249" i="34"/>
  <c r="DB248" i="34"/>
  <c r="DB247" i="34"/>
  <c r="DB246" i="34"/>
  <c r="DB245" i="34"/>
  <c r="DB241" i="34"/>
  <c r="DB240" i="34"/>
  <c r="DB239" i="34"/>
  <c r="DB238" i="34"/>
  <c r="DB237" i="34"/>
  <c r="DB236" i="34"/>
  <c r="DB235" i="34"/>
  <c r="DB234" i="34"/>
  <c r="DB233" i="34"/>
  <c r="DB232" i="34"/>
  <c r="DB231" i="34"/>
  <c r="DB230" i="34"/>
  <c r="DB226" i="34"/>
  <c r="DB225" i="34"/>
  <c r="DB224" i="34"/>
  <c r="DB223" i="34"/>
  <c r="DB222" i="34"/>
  <c r="DB221" i="34"/>
  <c r="DB220" i="34"/>
  <c r="DB219" i="34"/>
  <c r="DB218" i="34"/>
  <c r="DB217" i="34"/>
  <c r="DB216" i="34"/>
  <c r="DB215" i="34"/>
  <c r="DB211" i="34"/>
  <c r="DB210" i="34"/>
  <c r="DB209" i="34"/>
  <c r="DB208" i="34"/>
  <c r="DB207" i="34"/>
  <c r="DB206" i="34"/>
  <c r="DB205" i="34"/>
  <c r="DB204" i="34"/>
  <c r="DB203" i="34"/>
  <c r="DB202" i="34"/>
  <c r="DB201" i="34"/>
  <c r="DB200" i="34"/>
  <c r="DB196" i="34"/>
  <c r="DB195" i="34"/>
  <c r="DB194" i="34"/>
  <c r="DB193" i="34"/>
  <c r="DB192" i="34"/>
  <c r="DB191" i="34"/>
  <c r="DB190" i="34"/>
  <c r="DB189" i="34"/>
  <c r="DB188" i="34"/>
  <c r="DB187" i="34"/>
  <c r="DB186" i="34"/>
  <c r="DB185" i="34"/>
  <c r="DB181" i="34"/>
  <c r="DB180" i="34"/>
  <c r="DB179" i="34"/>
  <c r="DB178" i="34"/>
  <c r="DB177" i="34"/>
  <c r="DB176" i="34"/>
  <c r="DB175" i="34"/>
  <c r="DB174" i="34"/>
  <c r="DB173" i="34"/>
  <c r="DB172" i="34"/>
  <c r="DB171" i="34"/>
  <c r="DB170" i="34"/>
  <c r="DB166" i="34"/>
  <c r="DB165" i="34"/>
  <c r="DB164" i="34"/>
  <c r="DB163" i="34"/>
  <c r="DB162" i="34"/>
  <c r="DB161" i="34"/>
  <c r="DB160" i="34"/>
  <c r="DB159" i="34"/>
  <c r="DB158" i="34"/>
  <c r="DB157" i="34"/>
  <c r="DB156" i="34"/>
  <c r="DB155" i="34"/>
  <c r="DB151" i="34"/>
  <c r="DB150" i="34"/>
  <c r="DB149" i="34"/>
  <c r="DB148" i="34"/>
  <c r="DB147" i="34"/>
  <c r="DB146" i="34"/>
  <c r="DB145" i="34"/>
  <c r="DB144" i="34"/>
  <c r="DB143" i="34"/>
  <c r="DB142" i="34"/>
  <c r="DB141" i="34"/>
  <c r="DB140" i="34"/>
  <c r="DB136" i="34"/>
  <c r="DB135" i="34"/>
  <c r="DB134" i="34"/>
  <c r="DB133" i="34"/>
  <c r="DB132" i="34"/>
  <c r="DB131" i="34"/>
  <c r="DB130" i="34"/>
  <c r="DB129" i="34"/>
  <c r="DB128" i="34"/>
  <c r="DB127" i="34"/>
  <c r="DB126" i="34"/>
  <c r="DB125" i="34"/>
  <c r="DB121" i="34"/>
  <c r="DB120" i="34"/>
  <c r="DB119" i="34"/>
  <c r="DB118" i="34"/>
  <c r="DB117" i="34"/>
  <c r="DB116" i="34"/>
  <c r="DB115" i="34"/>
  <c r="DB114" i="34"/>
  <c r="DB113" i="34"/>
  <c r="DB112" i="34"/>
  <c r="DB111" i="34"/>
  <c r="DB110" i="34"/>
  <c r="DB106" i="34"/>
  <c r="DB105" i="34"/>
  <c r="DB104" i="34"/>
  <c r="DB103" i="34"/>
  <c r="DB102" i="34"/>
  <c r="DB101" i="34"/>
  <c r="DB100" i="34"/>
  <c r="DB99" i="34"/>
  <c r="DB98" i="34"/>
  <c r="DB97" i="34"/>
  <c r="DB96" i="34"/>
  <c r="DB95" i="34"/>
  <c r="DB91" i="34"/>
  <c r="DB90" i="34"/>
  <c r="DB89" i="34"/>
  <c r="DB88" i="34"/>
  <c r="DB87" i="34"/>
  <c r="DB86" i="34"/>
  <c r="DB85" i="34"/>
  <c r="DB84" i="34"/>
  <c r="DB83" i="34"/>
  <c r="DB82" i="34"/>
  <c r="DB81" i="34"/>
  <c r="DB80" i="34"/>
  <c r="DB76" i="34"/>
  <c r="DB75" i="34"/>
  <c r="DB74" i="34"/>
  <c r="DB73" i="34"/>
  <c r="DB72" i="34"/>
  <c r="DB71" i="34"/>
  <c r="DB70" i="34"/>
  <c r="DB69" i="34"/>
  <c r="DB68" i="34"/>
  <c r="DB67" i="34"/>
  <c r="DB66" i="34"/>
  <c r="DB65" i="34"/>
  <c r="DB61" i="34"/>
  <c r="DB60" i="34"/>
  <c r="DB59" i="34"/>
  <c r="DB58" i="34"/>
  <c r="DB57" i="34"/>
  <c r="DB56" i="34"/>
  <c r="DB55" i="34"/>
  <c r="DB54" i="34"/>
  <c r="DB53" i="34"/>
  <c r="DB52" i="34"/>
  <c r="DB51" i="34"/>
  <c r="DB50" i="34"/>
  <c r="DB46" i="34"/>
  <c r="DB45" i="34"/>
  <c r="DB44" i="34"/>
  <c r="DB43" i="34"/>
  <c r="DB42" i="34"/>
  <c r="DB41" i="34"/>
  <c r="DB40" i="34"/>
  <c r="DB39" i="34"/>
  <c r="DB38" i="34"/>
  <c r="DB37" i="34"/>
  <c r="DB36" i="34"/>
  <c r="DB35" i="34"/>
  <c r="DB31" i="34"/>
  <c r="DB30" i="34"/>
  <c r="DB29" i="34"/>
  <c r="DB28" i="34"/>
  <c r="DB27" i="34"/>
  <c r="DB26" i="34"/>
  <c r="DB25" i="34"/>
  <c r="DB24" i="34"/>
  <c r="DB23" i="34"/>
  <c r="DB22" i="34"/>
  <c r="DB21" i="34"/>
  <c r="DB20" i="34"/>
  <c r="DB16" i="34"/>
  <c r="DB15" i="34"/>
  <c r="DB14" i="34"/>
  <c r="DB13" i="34"/>
  <c r="DB12" i="34"/>
  <c r="DB11" i="34"/>
  <c r="DB10" i="34"/>
  <c r="DB9" i="34"/>
  <c r="DB8" i="34"/>
  <c r="DB7" i="34"/>
  <c r="DB6" i="34"/>
  <c r="DB5" i="34"/>
  <c r="DB301" i="37"/>
  <c r="DB300" i="37"/>
  <c r="DB299" i="37"/>
  <c r="DB298" i="37"/>
  <c r="DB297" i="37"/>
  <c r="DB296" i="37"/>
  <c r="DB295" i="37"/>
  <c r="DB294" i="37"/>
  <c r="DB293" i="37"/>
  <c r="DB292" i="37"/>
  <c r="DB291" i="37"/>
  <c r="DB290" i="37"/>
  <c r="DB286" i="37"/>
  <c r="DB285" i="37"/>
  <c r="DB284" i="37"/>
  <c r="DB283" i="37"/>
  <c r="DB282" i="37"/>
  <c r="DB281" i="37"/>
  <c r="DB280" i="37"/>
  <c r="DB279" i="37"/>
  <c r="DB278" i="37"/>
  <c r="DB277" i="37"/>
  <c r="DB276" i="37"/>
  <c r="DB275" i="37"/>
  <c r="DB271" i="37"/>
  <c r="DB270" i="37"/>
  <c r="DB269" i="37"/>
  <c r="DB268" i="37"/>
  <c r="DB267" i="37"/>
  <c r="DB266" i="37"/>
  <c r="DB265" i="37"/>
  <c r="DB264" i="37"/>
  <c r="DB263" i="37"/>
  <c r="DB262" i="37"/>
  <c r="DB261" i="37"/>
  <c r="DB260" i="37"/>
  <c r="DB256" i="37"/>
  <c r="DB255" i="37"/>
  <c r="DB254" i="37"/>
  <c r="DB253" i="37"/>
  <c r="DB252" i="37"/>
  <c r="DB251" i="37"/>
  <c r="DB250" i="37"/>
  <c r="DB249" i="37"/>
  <c r="DB248" i="37"/>
  <c r="DB247" i="37"/>
  <c r="DB246" i="37"/>
  <c r="DB245" i="37"/>
  <c r="DB241" i="37"/>
  <c r="DB240" i="37"/>
  <c r="DB239" i="37"/>
  <c r="DB238" i="37"/>
  <c r="DB237" i="37"/>
  <c r="DB236" i="37"/>
  <c r="DB235" i="37"/>
  <c r="DB234" i="37"/>
  <c r="DB233" i="37"/>
  <c r="DB232" i="37"/>
  <c r="DB231" i="37"/>
  <c r="DB230" i="37"/>
  <c r="DB226" i="37"/>
  <c r="DB225" i="37"/>
  <c r="DB224" i="37"/>
  <c r="DB223" i="37"/>
  <c r="DB222" i="37"/>
  <c r="DB221" i="37"/>
  <c r="DB220" i="37"/>
  <c r="DB219" i="37"/>
  <c r="DB218" i="37"/>
  <c r="DB217" i="37"/>
  <c r="DB216" i="37"/>
  <c r="DB215" i="37"/>
  <c r="DB211" i="37"/>
  <c r="DB210" i="37"/>
  <c r="DB209" i="37"/>
  <c r="DB208" i="37"/>
  <c r="DB207" i="37"/>
  <c r="DB206" i="37"/>
  <c r="DB205" i="37"/>
  <c r="DB204" i="37"/>
  <c r="DB203" i="37"/>
  <c r="DB202" i="37"/>
  <c r="DB201" i="37"/>
  <c r="DB200" i="37"/>
  <c r="DB196" i="37"/>
  <c r="DB195" i="37"/>
  <c r="DB194" i="37"/>
  <c r="DB193" i="37"/>
  <c r="DB192" i="37"/>
  <c r="DB191" i="37"/>
  <c r="DB190" i="37"/>
  <c r="DB189" i="37"/>
  <c r="DB188" i="37"/>
  <c r="DB187" i="37"/>
  <c r="DB186" i="37"/>
  <c r="DB185" i="37"/>
  <c r="DB181" i="37"/>
  <c r="DB180" i="37"/>
  <c r="DB179" i="37"/>
  <c r="DB178" i="37"/>
  <c r="DB177" i="37"/>
  <c r="DB176" i="37"/>
  <c r="DB175" i="37"/>
  <c r="DB174" i="37"/>
  <c r="DB173" i="37"/>
  <c r="DB172" i="37"/>
  <c r="DB171" i="37"/>
  <c r="DB170" i="37"/>
  <c r="DB166" i="37"/>
  <c r="DB165" i="37"/>
  <c r="DB164" i="37"/>
  <c r="DB163" i="37"/>
  <c r="DB162" i="37"/>
  <c r="DB161" i="37"/>
  <c r="DB160" i="37"/>
  <c r="DB159" i="37"/>
  <c r="DB158" i="37"/>
  <c r="DB157" i="37"/>
  <c r="DB156" i="37"/>
  <c r="DB155" i="37"/>
  <c r="DB151" i="37"/>
  <c r="DB150" i="37"/>
  <c r="DB149" i="37"/>
  <c r="DB148" i="37"/>
  <c r="DB147" i="37"/>
  <c r="DB146" i="37"/>
  <c r="DB145" i="37"/>
  <c r="DB144" i="37"/>
  <c r="DB143" i="37"/>
  <c r="DB142" i="37"/>
  <c r="DB141" i="37"/>
  <c r="DB140" i="37"/>
  <c r="DB136" i="37"/>
  <c r="DB135" i="37"/>
  <c r="DB134" i="37"/>
  <c r="DB133" i="37"/>
  <c r="DB132" i="37"/>
  <c r="DB131" i="37"/>
  <c r="DB130" i="37"/>
  <c r="DB129" i="37"/>
  <c r="DB128" i="37"/>
  <c r="DB127" i="37"/>
  <c r="DB126" i="37"/>
  <c r="DB125" i="37"/>
  <c r="DB121" i="37"/>
  <c r="DB120" i="37"/>
  <c r="DB119" i="37"/>
  <c r="DB118" i="37"/>
  <c r="DB117" i="37"/>
  <c r="DB116" i="37"/>
  <c r="DB115" i="37"/>
  <c r="DB114" i="37"/>
  <c r="DB113" i="37"/>
  <c r="DB112" i="37"/>
  <c r="DB111" i="37"/>
  <c r="DB110" i="37"/>
  <c r="DB106" i="37"/>
  <c r="DB105" i="37"/>
  <c r="DB104" i="37"/>
  <c r="DB103" i="37"/>
  <c r="DB102" i="37"/>
  <c r="DB101" i="37"/>
  <c r="DB100" i="37"/>
  <c r="DB99" i="37"/>
  <c r="DB98" i="37"/>
  <c r="DB97" i="37"/>
  <c r="DB96" i="37"/>
  <c r="DB95" i="37"/>
  <c r="DB91" i="37"/>
  <c r="DB90" i="37"/>
  <c r="DB89" i="37"/>
  <c r="DB88" i="37"/>
  <c r="DB87" i="37"/>
  <c r="DB86" i="37"/>
  <c r="DB85" i="37"/>
  <c r="DB84" i="37"/>
  <c r="DB83" i="37"/>
  <c r="DB82" i="37"/>
  <c r="DB81" i="37"/>
  <c r="DB80" i="37"/>
  <c r="DB76" i="37"/>
  <c r="DB75" i="37"/>
  <c r="DB74" i="37"/>
  <c r="DB73" i="37"/>
  <c r="DB72" i="37"/>
  <c r="DB71" i="37"/>
  <c r="DB70" i="37"/>
  <c r="DB69" i="37"/>
  <c r="DB68" i="37"/>
  <c r="DB67" i="37"/>
  <c r="DB66" i="37"/>
  <c r="DB65" i="37"/>
  <c r="DB61" i="37"/>
  <c r="DB60" i="37"/>
  <c r="DB59" i="37"/>
  <c r="DB58" i="37"/>
  <c r="DB57" i="37"/>
  <c r="DB56" i="37"/>
  <c r="DB55" i="37"/>
  <c r="DB54" i="37"/>
  <c r="DB53" i="37"/>
  <c r="DB52" i="37"/>
  <c r="DB51" i="37"/>
  <c r="DB50" i="37"/>
  <c r="DB46" i="37"/>
  <c r="DB45" i="37"/>
  <c r="DB44" i="37"/>
  <c r="DB43" i="37"/>
  <c r="DB42" i="37"/>
  <c r="DB41" i="37"/>
  <c r="DB40" i="37"/>
  <c r="DB39" i="37"/>
  <c r="DB38" i="37"/>
  <c r="DB37" i="37"/>
  <c r="DB36" i="37"/>
  <c r="DB35" i="37"/>
  <c r="DB31" i="37"/>
  <c r="DB30" i="37"/>
  <c r="DB29" i="37"/>
  <c r="DB28" i="37"/>
  <c r="DB27" i="37"/>
  <c r="DB26" i="37"/>
  <c r="DB25" i="37"/>
  <c r="DB24" i="37"/>
  <c r="DB23" i="37"/>
  <c r="DB22" i="37"/>
  <c r="DB21" i="37"/>
  <c r="DB20" i="37"/>
  <c r="DB15" i="35"/>
  <c r="DB14" i="35"/>
  <c r="DB13" i="35"/>
  <c r="DB12" i="35"/>
  <c r="DB11" i="35"/>
  <c r="DB10" i="35"/>
  <c r="DB9" i="35"/>
  <c r="DB8" i="35"/>
  <c r="DB7" i="35"/>
  <c r="DB6" i="35"/>
  <c r="DB5" i="35"/>
  <c r="DB6" i="31"/>
  <c r="DB7" i="31"/>
  <c r="DB8" i="31"/>
  <c r="DB9" i="31"/>
  <c r="DB10" i="31"/>
  <c r="DB11" i="31"/>
  <c r="DB12" i="31"/>
  <c r="DB13" i="31"/>
  <c r="DB14" i="31"/>
  <c r="DB15" i="31"/>
  <c r="DB5" i="31"/>
  <c r="DB301" i="30"/>
  <c r="DB300" i="30"/>
  <c r="DB299" i="30"/>
  <c r="DB298" i="30"/>
  <c r="DB297" i="30"/>
  <c r="DB296" i="30"/>
  <c r="DB295" i="30"/>
  <c r="DB294" i="30"/>
  <c r="DB293" i="30"/>
  <c r="DB292" i="30"/>
  <c r="DB291" i="30"/>
  <c r="DB290" i="30"/>
  <c r="DB286" i="30"/>
  <c r="DB285" i="30"/>
  <c r="DB284" i="30"/>
  <c r="DB283" i="30"/>
  <c r="DB282" i="30"/>
  <c r="DB281" i="30"/>
  <c r="DB280" i="30"/>
  <c r="DB279" i="30"/>
  <c r="DB278" i="30"/>
  <c r="DB277" i="30"/>
  <c r="DB276" i="30"/>
  <c r="DB275" i="30"/>
  <c r="DB271" i="30"/>
  <c r="DB270" i="30"/>
  <c r="DB269" i="30"/>
  <c r="DB268" i="30"/>
  <c r="DB267" i="30"/>
  <c r="DB266" i="30"/>
  <c r="DB265" i="30"/>
  <c r="DB264" i="30"/>
  <c r="DB263" i="30"/>
  <c r="DB262" i="30"/>
  <c r="DB261" i="30"/>
  <c r="DB260" i="30"/>
  <c r="DB256" i="30"/>
  <c r="DB255" i="30"/>
  <c r="DB254" i="30"/>
  <c r="DB253" i="30"/>
  <c r="DB252" i="30"/>
  <c r="DB251" i="30"/>
  <c r="DB250" i="30"/>
  <c r="DB249" i="30"/>
  <c r="DB248" i="30"/>
  <c r="DB247" i="30"/>
  <c r="DB246" i="30"/>
  <c r="DB245" i="30"/>
  <c r="DB241" i="30"/>
  <c r="DB240" i="30"/>
  <c r="DB239" i="30"/>
  <c r="DB238" i="30"/>
  <c r="DB237" i="30"/>
  <c r="DB236" i="30"/>
  <c r="DB235" i="30"/>
  <c r="DB234" i="30"/>
  <c r="DB233" i="30"/>
  <c r="DB232" i="30"/>
  <c r="DB231" i="30"/>
  <c r="DB230" i="30"/>
  <c r="DB226" i="30"/>
  <c r="DB225" i="30"/>
  <c r="DB224" i="30"/>
  <c r="DB223" i="30"/>
  <c r="DB222" i="30"/>
  <c r="DB221" i="30"/>
  <c r="DB220" i="30"/>
  <c r="DB219" i="30"/>
  <c r="DB218" i="30"/>
  <c r="DB217" i="30"/>
  <c r="DB216" i="30"/>
  <c r="DB215" i="30"/>
  <c r="DB211" i="30"/>
  <c r="DB210" i="30"/>
  <c r="DB209" i="30"/>
  <c r="DB208" i="30"/>
  <c r="DB207" i="30"/>
  <c r="DB206" i="30"/>
  <c r="DB205" i="30"/>
  <c r="DB204" i="30"/>
  <c r="DB203" i="30"/>
  <c r="DB202" i="30"/>
  <c r="DB201" i="30"/>
  <c r="DB200" i="30"/>
  <c r="DB196" i="30"/>
  <c r="DB195" i="30"/>
  <c r="DB194" i="30"/>
  <c r="DB193" i="30"/>
  <c r="DB192" i="30"/>
  <c r="DB191" i="30"/>
  <c r="DB190" i="30"/>
  <c r="DB189" i="30"/>
  <c r="DB188" i="30"/>
  <c r="DB187" i="30"/>
  <c r="DB186" i="30"/>
  <c r="DB185" i="30"/>
  <c r="DB181" i="30"/>
  <c r="DB180" i="30"/>
  <c r="DB179" i="30"/>
  <c r="DB178" i="30"/>
  <c r="DB177" i="30"/>
  <c r="DB176" i="30"/>
  <c r="DB175" i="30"/>
  <c r="DB174" i="30"/>
  <c r="DB173" i="30"/>
  <c r="DB172" i="30"/>
  <c r="DB171" i="30"/>
  <c r="DB170" i="30"/>
  <c r="DB166" i="30"/>
  <c r="DB165" i="30"/>
  <c r="DB164" i="30"/>
  <c r="DB163" i="30"/>
  <c r="DB162" i="30"/>
  <c r="DB161" i="30"/>
  <c r="DB160" i="30"/>
  <c r="DB159" i="30"/>
  <c r="DB158" i="30"/>
  <c r="DB157" i="30"/>
  <c r="DB156" i="30"/>
  <c r="DB155" i="30"/>
  <c r="DB151" i="30"/>
  <c r="DB150" i="30"/>
  <c r="DB149" i="30"/>
  <c r="DB148" i="30"/>
  <c r="DB147" i="30"/>
  <c r="DB146" i="30"/>
  <c r="DB145" i="30"/>
  <c r="DB144" i="30"/>
  <c r="DB143" i="30"/>
  <c r="DB142" i="30"/>
  <c r="DB141" i="30"/>
  <c r="DB140" i="30"/>
  <c r="DB136" i="30"/>
  <c r="DB135" i="30"/>
  <c r="DB134" i="30"/>
  <c r="DB133" i="30"/>
  <c r="DB132" i="30"/>
  <c r="DB131" i="30"/>
  <c r="DB130" i="30"/>
  <c r="DB129" i="30"/>
  <c r="DB128" i="30"/>
  <c r="DB127" i="30"/>
  <c r="DB126" i="30"/>
  <c r="DB125" i="30"/>
  <c r="DB121" i="30"/>
  <c r="DB120" i="30"/>
  <c r="DB119" i="30"/>
  <c r="DB118" i="30"/>
  <c r="DB117" i="30"/>
  <c r="DB116" i="30"/>
  <c r="DB115" i="30"/>
  <c r="DB114" i="30"/>
  <c r="DB113" i="30"/>
  <c r="DB112" i="30"/>
  <c r="DB111" i="30"/>
  <c r="DB110" i="30"/>
  <c r="DB106" i="30"/>
  <c r="DB105" i="30"/>
  <c r="DB104" i="30"/>
  <c r="DB103" i="30"/>
  <c r="DB102" i="30"/>
  <c r="DB101" i="30"/>
  <c r="DB100" i="30"/>
  <c r="DB99" i="30"/>
  <c r="DB98" i="30"/>
  <c r="DB97" i="30"/>
  <c r="DB96" i="30"/>
  <c r="DB95" i="30"/>
  <c r="DB91" i="30"/>
  <c r="DB90" i="30"/>
  <c r="DB89" i="30"/>
  <c r="DB88" i="30"/>
  <c r="DB87" i="30"/>
  <c r="DB86" i="30"/>
  <c r="DB85" i="30"/>
  <c r="DB84" i="30"/>
  <c r="DB83" i="30"/>
  <c r="DB82" i="30"/>
  <c r="DB81" i="30"/>
  <c r="DB80" i="30"/>
  <c r="DB76" i="30"/>
  <c r="DB75" i="30"/>
  <c r="DB74" i="30"/>
  <c r="DB73" i="30"/>
  <c r="DB72" i="30"/>
  <c r="DB71" i="30"/>
  <c r="DB70" i="30"/>
  <c r="DB69" i="30"/>
  <c r="DB68" i="30"/>
  <c r="DB67" i="30"/>
  <c r="DB66" i="30"/>
  <c r="DB65" i="30"/>
  <c r="DB61" i="30"/>
  <c r="DB60" i="30"/>
  <c r="DB59" i="30"/>
  <c r="DB58" i="30"/>
  <c r="DB57" i="30"/>
  <c r="DB56" i="30"/>
  <c r="DB55" i="30"/>
  <c r="DB54" i="30"/>
  <c r="DB53" i="30"/>
  <c r="DB52" i="30"/>
  <c r="DB51" i="30"/>
  <c r="DB50" i="30"/>
  <c r="DB46" i="30"/>
  <c r="DB45" i="30"/>
  <c r="DB44" i="30"/>
  <c r="DB43" i="30"/>
  <c r="DB42" i="30"/>
  <c r="DB41" i="30"/>
  <c r="DB40" i="30"/>
  <c r="DB39" i="30"/>
  <c r="DB38" i="30"/>
  <c r="DB37" i="30"/>
  <c r="DB36" i="30"/>
  <c r="DB35" i="30"/>
  <c r="DB31" i="30"/>
  <c r="DB30" i="30"/>
  <c r="DB29" i="30"/>
  <c r="DB28" i="30"/>
  <c r="DB27" i="30"/>
  <c r="DB26" i="30"/>
  <c r="DB25" i="30"/>
  <c r="DB24" i="30"/>
  <c r="DB23" i="30"/>
  <c r="DB22" i="30"/>
  <c r="DB21" i="30"/>
  <c r="DB20" i="30"/>
  <c r="DB301" i="23"/>
  <c r="DB300" i="23"/>
  <c r="DB299" i="23"/>
  <c r="DB298" i="23"/>
  <c r="DB297" i="23"/>
  <c r="DB296" i="23"/>
  <c r="DB295" i="23"/>
  <c r="DB294" i="23"/>
  <c r="DB293" i="23"/>
  <c r="DB292" i="23"/>
  <c r="DB291" i="23"/>
  <c r="DB290" i="23"/>
  <c r="DB286" i="23"/>
  <c r="DB285" i="23"/>
  <c r="DB284" i="23"/>
  <c r="DB283" i="23"/>
  <c r="DB282" i="23"/>
  <c r="DB281" i="23"/>
  <c r="DB280" i="23"/>
  <c r="DB279" i="23"/>
  <c r="DB278" i="23"/>
  <c r="DB277" i="23"/>
  <c r="DB276" i="23"/>
  <c r="DB275" i="23"/>
  <c r="DB271" i="23"/>
  <c r="DB270" i="23"/>
  <c r="DB269" i="23"/>
  <c r="DB268" i="23"/>
  <c r="DB267" i="23"/>
  <c r="DB266" i="23"/>
  <c r="DB265" i="23"/>
  <c r="DB264" i="23"/>
  <c r="DB263" i="23"/>
  <c r="DB262" i="23"/>
  <c r="DB261" i="23"/>
  <c r="DB260" i="23"/>
  <c r="DB256" i="23"/>
  <c r="DB255" i="23"/>
  <c r="DB254" i="23"/>
  <c r="DB253" i="23"/>
  <c r="DB252" i="23"/>
  <c r="DB251" i="23"/>
  <c r="DB250" i="23"/>
  <c r="DB249" i="23"/>
  <c r="DB248" i="23"/>
  <c r="DB247" i="23"/>
  <c r="DB246" i="23"/>
  <c r="DB245" i="23"/>
  <c r="DB241" i="23"/>
  <c r="DB240" i="23"/>
  <c r="DB239" i="23"/>
  <c r="DB238" i="23"/>
  <c r="DB237" i="23"/>
  <c r="DB236" i="23"/>
  <c r="DB235" i="23"/>
  <c r="DB234" i="23"/>
  <c r="DB233" i="23"/>
  <c r="DB232" i="23"/>
  <c r="DB231" i="23"/>
  <c r="DB230" i="23"/>
  <c r="DB226" i="23"/>
  <c r="DB225" i="23"/>
  <c r="DB224" i="23"/>
  <c r="DB223" i="23"/>
  <c r="DB222" i="23"/>
  <c r="DB221" i="23"/>
  <c r="DB220" i="23"/>
  <c r="DB219" i="23"/>
  <c r="DB218" i="23"/>
  <c r="DB217" i="23"/>
  <c r="DB216" i="23"/>
  <c r="DB215" i="23"/>
  <c r="DB211" i="23"/>
  <c r="DB210" i="23"/>
  <c r="DB209" i="23"/>
  <c r="DB208" i="23"/>
  <c r="DB207" i="23"/>
  <c r="DB206" i="23"/>
  <c r="DB205" i="23"/>
  <c r="DB204" i="23"/>
  <c r="DB203" i="23"/>
  <c r="DB202" i="23"/>
  <c r="DB201" i="23"/>
  <c r="DB200" i="23"/>
  <c r="DB196" i="23"/>
  <c r="DB195" i="23"/>
  <c r="DB194" i="23"/>
  <c r="DB193" i="23"/>
  <c r="DB192" i="23"/>
  <c r="DB191" i="23"/>
  <c r="DB190" i="23"/>
  <c r="DB189" i="23"/>
  <c r="DB188" i="23"/>
  <c r="DB187" i="23"/>
  <c r="DB186" i="23"/>
  <c r="DB185" i="23"/>
  <c r="DB181" i="23"/>
  <c r="DB180" i="23"/>
  <c r="DB179" i="23"/>
  <c r="DB178" i="23"/>
  <c r="DB177" i="23"/>
  <c r="DB176" i="23"/>
  <c r="DB175" i="23"/>
  <c r="DB174" i="23"/>
  <c r="DB173" i="23"/>
  <c r="DB172" i="23"/>
  <c r="DB171" i="23"/>
  <c r="DB170" i="23"/>
  <c r="DB166" i="23"/>
  <c r="DB165" i="23"/>
  <c r="DB164" i="23"/>
  <c r="DB163" i="23"/>
  <c r="DB162" i="23"/>
  <c r="DB161" i="23"/>
  <c r="DB160" i="23"/>
  <c r="DB159" i="23"/>
  <c r="DB158" i="23"/>
  <c r="DB157" i="23"/>
  <c r="DB156" i="23"/>
  <c r="DB155" i="23"/>
  <c r="DB151" i="23"/>
  <c r="DB150" i="23"/>
  <c r="DB149" i="23"/>
  <c r="DB148" i="23"/>
  <c r="DB147" i="23"/>
  <c r="DB146" i="23"/>
  <c r="DB145" i="23"/>
  <c r="DB144" i="23"/>
  <c r="DB143" i="23"/>
  <c r="DB142" i="23"/>
  <c r="DB141" i="23"/>
  <c r="DB140" i="23"/>
  <c r="DB136" i="23"/>
  <c r="DB135" i="23"/>
  <c r="DB134" i="23"/>
  <c r="DB133" i="23"/>
  <c r="DB132" i="23"/>
  <c r="DB131" i="23"/>
  <c r="DB130" i="23"/>
  <c r="DB129" i="23"/>
  <c r="DB128" i="23"/>
  <c r="DB127" i="23"/>
  <c r="DB126" i="23"/>
  <c r="DB125" i="23"/>
  <c r="DB121" i="23"/>
  <c r="DB120" i="23"/>
  <c r="DB119" i="23"/>
  <c r="DB118" i="23"/>
  <c r="DB117" i="23"/>
  <c r="DB116" i="23"/>
  <c r="DB115" i="23"/>
  <c r="DB114" i="23"/>
  <c r="DB113" i="23"/>
  <c r="DB112" i="23"/>
  <c r="DB111" i="23"/>
  <c r="DB110" i="23"/>
  <c r="DB106" i="23"/>
  <c r="DB105" i="23"/>
  <c r="DB104" i="23"/>
  <c r="DB103" i="23"/>
  <c r="DB102" i="23"/>
  <c r="DB101" i="23"/>
  <c r="DB100" i="23"/>
  <c r="DB99" i="23"/>
  <c r="DB98" i="23"/>
  <c r="DB97" i="23"/>
  <c r="DB96" i="23"/>
  <c r="DB95" i="23"/>
  <c r="DB91" i="23"/>
  <c r="DB90" i="23"/>
  <c r="DB89" i="23"/>
  <c r="DB88" i="23"/>
  <c r="DB87" i="23"/>
  <c r="DB86" i="23"/>
  <c r="DB85" i="23"/>
  <c r="DB84" i="23"/>
  <c r="DB83" i="23"/>
  <c r="DB82" i="23"/>
  <c r="DB81" i="23"/>
  <c r="DB80" i="23"/>
  <c r="DB76" i="23"/>
  <c r="DB75" i="23"/>
  <c r="DB74" i="23"/>
  <c r="DB73" i="23"/>
  <c r="DB72" i="23"/>
  <c r="DB71" i="23"/>
  <c r="DB70" i="23"/>
  <c r="DB69" i="23"/>
  <c r="DB68" i="23"/>
  <c r="DB67" i="23"/>
  <c r="DB66" i="23"/>
  <c r="DB65" i="23"/>
  <c r="DB61" i="23"/>
  <c r="DB60" i="23"/>
  <c r="DB59" i="23"/>
  <c r="DB58" i="23"/>
  <c r="DB57" i="23"/>
  <c r="DB56" i="23"/>
  <c r="DB55" i="23"/>
  <c r="DB54" i="23"/>
  <c r="DB53" i="23"/>
  <c r="DB52" i="23"/>
  <c r="DB51" i="23"/>
  <c r="DB50" i="23"/>
  <c r="DB46" i="23"/>
  <c r="DB45" i="23"/>
  <c r="DB44" i="23"/>
  <c r="DB43" i="23"/>
  <c r="DB42" i="23"/>
  <c r="DB41" i="23"/>
  <c r="DB40" i="23"/>
  <c r="DB39" i="23"/>
  <c r="DB38" i="23"/>
  <c r="DB37" i="23"/>
  <c r="DB36" i="23"/>
  <c r="DB35" i="23"/>
  <c r="DB31" i="23"/>
  <c r="DB30" i="23"/>
  <c r="DB29" i="23"/>
  <c r="DB28" i="23"/>
  <c r="DB27" i="23"/>
  <c r="DB26" i="23"/>
  <c r="DB25" i="23"/>
  <c r="DB24" i="23"/>
  <c r="DB23" i="23"/>
  <c r="DB22" i="23"/>
  <c r="DB21" i="23"/>
  <c r="DB20" i="23"/>
  <c r="DB16" i="23"/>
  <c r="DB15" i="23"/>
  <c r="DB14" i="23"/>
  <c r="DB13" i="23"/>
  <c r="DB12" i="23"/>
  <c r="DB11" i="23"/>
  <c r="DB10" i="23"/>
  <c r="DB9" i="23"/>
  <c r="DB8" i="23"/>
  <c r="DB7" i="23"/>
  <c r="DB6" i="23"/>
  <c r="DB5" i="23"/>
  <c r="DB301" i="22"/>
  <c r="DB300" i="22"/>
  <c r="DB299" i="22"/>
  <c r="DB298" i="22"/>
  <c r="DB297" i="22"/>
  <c r="DB296" i="22"/>
  <c r="DB295" i="22"/>
  <c r="DB294" i="22"/>
  <c r="DB293" i="22"/>
  <c r="DB292" i="22"/>
  <c r="DB291" i="22"/>
  <c r="DB290" i="22"/>
  <c r="DB286" i="22"/>
  <c r="DB285" i="22"/>
  <c r="DB284" i="22"/>
  <c r="DB283" i="22"/>
  <c r="DB282" i="22"/>
  <c r="DB281" i="22"/>
  <c r="DB280" i="22"/>
  <c r="DB279" i="22"/>
  <c r="DB278" i="22"/>
  <c r="DB277" i="22"/>
  <c r="DB276" i="22"/>
  <c r="DB275" i="22"/>
  <c r="DB271" i="22"/>
  <c r="DB270" i="22"/>
  <c r="DB269" i="22"/>
  <c r="DB268" i="22"/>
  <c r="DB267" i="22"/>
  <c r="DB266" i="22"/>
  <c r="DB265" i="22"/>
  <c r="DB264" i="22"/>
  <c r="DB263" i="22"/>
  <c r="DB262" i="22"/>
  <c r="DB261" i="22"/>
  <c r="DB260" i="22"/>
  <c r="DB256" i="22"/>
  <c r="DB255" i="22"/>
  <c r="DB254" i="22"/>
  <c r="DB253" i="22"/>
  <c r="DB252" i="22"/>
  <c r="DB251" i="22"/>
  <c r="DB250" i="22"/>
  <c r="DB249" i="22"/>
  <c r="DB248" i="22"/>
  <c r="DB247" i="22"/>
  <c r="DB246" i="22"/>
  <c r="DB245" i="22"/>
  <c r="DB241" i="22"/>
  <c r="DB240" i="22"/>
  <c r="DB239" i="22"/>
  <c r="DB238" i="22"/>
  <c r="DB237" i="22"/>
  <c r="DB236" i="22"/>
  <c r="DB235" i="22"/>
  <c r="DB234" i="22"/>
  <c r="DB233" i="22"/>
  <c r="DB232" i="22"/>
  <c r="DB231" i="22"/>
  <c r="DB230" i="22"/>
  <c r="DB226" i="22"/>
  <c r="DB225" i="22"/>
  <c r="DB224" i="22"/>
  <c r="DB223" i="22"/>
  <c r="DB222" i="22"/>
  <c r="DB221" i="22"/>
  <c r="DB220" i="22"/>
  <c r="DB219" i="22"/>
  <c r="DB218" i="22"/>
  <c r="DB217" i="22"/>
  <c r="DB216" i="22"/>
  <c r="DB215" i="22"/>
  <c r="DB211" i="22"/>
  <c r="DB210" i="22"/>
  <c r="DB209" i="22"/>
  <c r="DB208" i="22"/>
  <c r="DB207" i="22"/>
  <c r="DB206" i="22"/>
  <c r="DB205" i="22"/>
  <c r="DB204" i="22"/>
  <c r="DB203" i="22"/>
  <c r="DB202" i="22"/>
  <c r="DB201" i="22"/>
  <c r="DB200" i="22"/>
  <c r="DB196" i="22"/>
  <c r="DB195" i="22"/>
  <c r="DB194" i="22"/>
  <c r="DB193" i="22"/>
  <c r="DB192" i="22"/>
  <c r="DB191" i="22"/>
  <c r="DB190" i="22"/>
  <c r="DB189" i="22"/>
  <c r="DB188" i="22"/>
  <c r="DB187" i="22"/>
  <c r="DB186" i="22"/>
  <c r="DB185" i="22"/>
  <c r="DB181" i="22"/>
  <c r="DB180" i="22"/>
  <c r="DB179" i="22"/>
  <c r="DB178" i="22"/>
  <c r="DB177" i="22"/>
  <c r="DB176" i="22"/>
  <c r="DB175" i="22"/>
  <c r="DB174" i="22"/>
  <c r="DB173" i="22"/>
  <c r="DB172" i="22"/>
  <c r="DB171" i="22"/>
  <c r="DB170" i="22"/>
  <c r="DB166" i="22"/>
  <c r="DB165" i="22"/>
  <c r="DB164" i="22"/>
  <c r="DB163" i="22"/>
  <c r="DB162" i="22"/>
  <c r="DB161" i="22"/>
  <c r="DB160" i="22"/>
  <c r="DB159" i="22"/>
  <c r="DB158" i="22"/>
  <c r="DB157" i="22"/>
  <c r="DB156" i="22"/>
  <c r="DB155" i="22"/>
  <c r="DB151" i="22"/>
  <c r="DB150" i="22"/>
  <c r="DB149" i="22"/>
  <c r="DB148" i="22"/>
  <c r="DB147" i="22"/>
  <c r="DB146" i="22"/>
  <c r="DB145" i="22"/>
  <c r="DB144" i="22"/>
  <c r="DB143" i="22"/>
  <c r="DB142" i="22"/>
  <c r="DB141" i="22"/>
  <c r="DB140" i="22"/>
  <c r="DB136" i="22"/>
  <c r="DB135" i="22"/>
  <c r="DB134" i="22"/>
  <c r="DB133" i="22"/>
  <c r="DB132" i="22"/>
  <c r="DB131" i="22"/>
  <c r="DB130" i="22"/>
  <c r="DB129" i="22"/>
  <c r="DB128" i="22"/>
  <c r="DB127" i="22"/>
  <c r="DB126" i="22"/>
  <c r="DB125" i="22"/>
  <c r="DB121" i="22"/>
  <c r="DB120" i="22"/>
  <c r="DB119" i="22"/>
  <c r="DB118" i="22"/>
  <c r="DB117" i="22"/>
  <c r="DB116" i="22"/>
  <c r="DB115" i="22"/>
  <c r="DB114" i="22"/>
  <c r="DB113" i="22"/>
  <c r="DB112" i="22"/>
  <c r="DB111" i="22"/>
  <c r="DB110" i="22"/>
  <c r="DB106" i="22"/>
  <c r="DB105" i="22"/>
  <c r="DB104" i="22"/>
  <c r="DB103" i="22"/>
  <c r="DB102" i="22"/>
  <c r="DB101" i="22"/>
  <c r="DB100" i="22"/>
  <c r="DB99" i="22"/>
  <c r="DB98" i="22"/>
  <c r="DB97" i="22"/>
  <c r="DB96" i="22"/>
  <c r="DB95" i="22"/>
  <c r="DB91" i="22"/>
  <c r="DB90" i="22"/>
  <c r="DB89" i="22"/>
  <c r="DB88" i="22"/>
  <c r="DB87" i="22"/>
  <c r="DB86" i="22"/>
  <c r="DB85" i="22"/>
  <c r="DB84" i="22"/>
  <c r="DB83" i="22"/>
  <c r="DB82" i="22"/>
  <c r="DB81" i="22"/>
  <c r="DB80" i="22"/>
  <c r="DB76" i="22"/>
  <c r="DB75" i="22"/>
  <c r="DB74" i="22"/>
  <c r="DB73" i="22"/>
  <c r="DB72" i="22"/>
  <c r="DB71" i="22"/>
  <c r="DB70" i="22"/>
  <c r="DB69" i="22"/>
  <c r="DB68" i="22"/>
  <c r="DB67" i="22"/>
  <c r="DB66" i="22"/>
  <c r="DB65" i="22"/>
  <c r="DB61" i="22"/>
  <c r="DB60" i="22"/>
  <c r="DB59" i="22"/>
  <c r="DB58" i="22"/>
  <c r="DB57" i="22"/>
  <c r="DB56" i="22"/>
  <c r="DB55" i="22"/>
  <c r="DB54" i="22"/>
  <c r="DB53" i="22"/>
  <c r="DB52" i="22"/>
  <c r="DB51" i="22"/>
  <c r="DB50" i="22"/>
  <c r="DB46" i="22"/>
  <c r="DB45" i="22"/>
  <c r="DB44" i="22"/>
  <c r="DB43" i="22"/>
  <c r="DB42" i="22"/>
  <c r="DB41" i="22"/>
  <c r="DB40" i="22"/>
  <c r="DB39" i="22"/>
  <c r="DB38" i="22"/>
  <c r="DB37" i="22"/>
  <c r="DB36" i="22"/>
  <c r="DB35" i="22"/>
  <c r="DB31" i="22"/>
  <c r="DB30" i="22"/>
  <c r="DB29" i="22"/>
  <c r="DB28" i="22"/>
  <c r="DB27" i="22"/>
  <c r="DB26" i="22"/>
  <c r="DB25" i="22"/>
  <c r="DB24" i="22"/>
  <c r="DB23" i="22"/>
  <c r="DB22" i="22"/>
  <c r="DB21" i="22"/>
  <c r="DB20" i="22"/>
  <c r="DB16" i="22"/>
  <c r="DB15" i="22"/>
  <c r="DB14" i="22"/>
  <c r="DB13" i="22"/>
  <c r="DB12" i="22"/>
  <c r="DB11" i="22"/>
  <c r="DB10" i="22"/>
  <c r="DB9" i="22"/>
  <c r="DB8" i="22"/>
  <c r="DB7" i="22"/>
  <c r="DB6" i="22"/>
  <c r="DB5" i="22"/>
  <c r="DB301" i="29"/>
  <c r="DB300" i="29"/>
  <c r="DB299" i="29"/>
  <c r="DB298" i="29"/>
  <c r="DB297" i="29"/>
  <c r="DB296" i="29"/>
  <c r="DB295" i="29"/>
  <c r="DB294" i="29"/>
  <c r="DB293" i="29"/>
  <c r="DB292" i="29"/>
  <c r="DB291" i="29"/>
  <c r="DB290" i="29"/>
  <c r="DB289" i="29"/>
  <c r="DB288" i="29" s="1"/>
  <c r="DB286" i="29"/>
  <c r="DB285" i="29"/>
  <c r="DB284" i="29"/>
  <c r="DB283" i="29"/>
  <c r="DB282" i="29"/>
  <c r="DB281" i="29"/>
  <c r="DB280" i="29"/>
  <c r="DB279" i="29"/>
  <c r="DB278" i="29"/>
  <c r="DB277" i="29"/>
  <c r="DB276" i="29"/>
  <c r="DB275" i="29"/>
  <c r="DB274" i="29"/>
  <c r="DB273" i="29" s="1"/>
  <c r="DB271" i="29"/>
  <c r="DB270" i="29"/>
  <c r="DB269" i="29"/>
  <c r="DB268" i="29"/>
  <c r="DB267" i="29"/>
  <c r="DB266" i="29"/>
  <c r="DB265" i="29"/>
  <c r="DB264" i="29"/>
  <c r="DB263" i="29"/>
  <c r="DB262" i="29"/>
  <c r="DB261" i="29"/>
  <c r="DB260" i="29"/>
  <c r="DB259" i="29"/>
  <c r="DB258" i="29" s="1"/>
  <c r="DB256" i="29"/>
  <c r="DB255" i="29"/>
  <c r="DB254" i="29"/>
  <c r="DB253" i="29"/>
  <c r="DB252" i="29"/>
  <c r="DB251" i="29"/>
  <c r="DB250" i="29"/>
  <c r="DB249" i="29"/>
  <c r="DB248" i="29"/>
  <c r="DB247" i="29"/>
  <c r="DB246" i="29"/>
  <c r="DB245" i="29"/>
  <c r="DB244" i="29"/>
  <c r="DB243" i="29" s="1"/>
  <c r="DB241" i="29"/>
  <c r="DB240" i="29"/>
  <c r="DB239" i="29"/>
  <c r="DB238" i="29"/>
  <c r="DB237" i="29"/>
  <c r="DB236" i="29"/>
  <c r="DB235" i="29"/>
  <c r="DB234" i="29"/>
  <c r="DB233" i="29"/>
  <c r="DB232" i="29"/>
  <c r="DB231" i="29"/>
  <c r="DB230" i="29"/>
  <c r="DB229" i="29"/>
  <c r="DB228" i="29" s="1"/>
  <c r="DB226" i="29"/>
  <c r="DB225" i="29"/>
  <c r="DB224" i="29"/>
  <c r="DB223" i="29"/>
  <c r="DB222" i="29"/>
  <c r="DB221" i="29"/>
  <c r="DB220" i="29"/>
  <c r="DB219" i="29"/>
  <c r="DB218" i="29"/>
  <c r="DB217" i="29"/>
  <c r="DB216" i="29"/>
  <c r="DB215" i="29"/>
  <c r="DB214" i="29"/>
  <c r="DB213" i="29" s="1"/>
  <c r="DB211" i="29"/>
  <c r="DB210" i="29"/>
  <c r="DB209" i="29"/>
  <c r="DB208" i="29"/>
  <c r="DB207" i="29"/>
  <c r="DB206" i="29"/>
  <c r="DB205" i="29"/>
  <c r="DB204" i="29"/>
  <c r="DB203" i="29"/>
  <c r="DB202" i="29"/>
  <c r="DB201" i="29"/>
  <c r="DB200" i="29"/>
  <c r="DB199" i="29"/>
  <c r="DB212" i="29" s="1"/>
  <c r="DB198" i="29"/>
  <c r="DB196" i="29"/>
  <c r="DB195" i="29"/>
  <c r="DB194" i="29"/>
  <c r="DB193" i="29"/>
  <c r="DB192" i="29"/>
  <c r="DB191" i="29"/>
  <c r="DB190" i="29"/>
  <c r="DB189" i="29"/>
  <c r="DB188" i="29"/>
  <c r="DB187" i="29"/>
  <c r="DB186" i="29"/>
  <c r="DB185" i="29"/>
  <c r="DB184" i="29"/>
  <c r="DB197" i="29" s="1"/>
  <c r="DB182" i="29"/>
  <c r="DB181" i="29"/>
  <c r="DB180" i="29"/>
  <c r="DB179" i="29"/>
  <c r="DB178" i="29"/>
  <c r="DB177" i="29"/>
  <c r="DB176" i="29"/>
  <c r="DB175" i="29"/>
  <c r="DB174" i="29"/>
  <c r="DB173" i="29"/>
  <c r="DB172" i="29"/>
  <c r="DB171" i="29"/>
  <c r="DB170" i="29"/>
  <c r="DB169" i="29"/>
  <c r="DB168" i="29" s="1"/>
  <c r="DB166" i="29"/>
  <c r="DB165" i="29"/>
  <c r="DB164" i="29"/>
  <c r="DB163" i="29"/>
  <c r="DB162" i="29"/>
  <c r="DB161" i="29"/>
  <c r="DB160" i="29"/>
  <c r="DB159" i="29"/>
  <c r="DB158" i="29"/>
  <c r="DB157" i="29"/>
  <c r="DB156" i="29"/>
  <c r="DB155" i="29"/>
  <c r="DB154" i="29"/>
  <c r="DB153" i="29" s="1"/>
  <c r="DB151" i="29"/>
  <c r="DB150" i="29"/>
  <c r="DB149" i="29"/>
  <c r="DB148" i="29"/>
  <c r="DB147" i="29"/>
  <c r="DB146" i="29"/>
  <c r="DB145" i="29"/>
  <c r="DB144" i="29"/>
  <c r="DB143" i="29"/>
  <c r="DB142" i="29"/>
  <c r="DB141" i="29"/>
  <c r="DB140" i="29"/>
  <c r="DB139" i="29"/>
  <c r="DB138" i="29" s="1"/>
  <c r="DB136" i="29"/>
  <c r="DB135" i="29"/>
  <c r="DB134" i="29"/>
  <c r="DB133" i="29"/>
  <c r="DB132" i="29"/>
  <c r="DB131" i="29"/>
  <c r="DB130" i="29"/>
  <c r="DB129" i="29"/>
  <c r="DB128" i="29"/>
  <c r="DB127" i="29"/>
  <c r="DB126" i="29"/>
  <c r="DB125" i="29"/>
  <c r="DB124" i="29"/>
  <c r="DB123" i="29" s="1"/>
  <c r="DB121" i="29"/>
  <c r="DB120" i="29"/>
  <c r="DB119" i="29"/>
  <c r="DB118" i="29"/>
  <c r="DB117" i="29"/>
  <c r="DB116" i="29"/>
  <c r="DB115" i="29"/>
  <c r="DB114" i="29"/>
  <c r="DB113" i="29"/>
  <c r="DB112" i="29"/>
  <c r="DB111" i="29"/>
  <c r="DB110" i="29"/>
  <c r="DB109" i="29"/>
  <c r="DB108" i="29" s="1"/>
  <c r="DB106" i="29"/>
  <c r="DB105" i="29"/>
  <c r="DB104" i="29"/>
  <c r="DB103" i="29"/>
  <c r="DB102" i="29"/>
  <c r="DB101" i="29"/>
  <c r="DB100" i="29"/>
  <c r="DB99" i="29"/>
  <c r="DB98" i="29"/>
  <c r="DB97" i="29"/>
  <c r="DB96" i="29"/>
  <c r="DB95" i="29"/>
  <c r="DB94" i="29"/>
  <c r="DB93" i="29" s="1"/>
  <c r="DB91" i="29"/>
  <c r="DB90" i="29"/>
  <c r="DB89" i="29"/>
  <c r="DB88" i="29"/>
  <c r="DB87" i="29"/>
  <c r="DB86" i="29"/>
  <c r="DB85" i="29"/>
  <c r="DB84" i="29"/>
  <c r="DB83" i="29"/>
  <c r="DB82" i="29"/>
  <c r="DB81" i="29"/>
  <c r="DB80" i="29"/>
  <c r="DB79" i="29"/>
  <c r="DB92" i="29" s="1"/>
  <c r="DB78" i="29"/>
  <c r="DB76" i="29"/>
  <c r="DB75" i="29"/>
  <c r="DB74" i="29"/>
  <c r="DB73" i="29"/>
  <c r="DB72" i="29"/>
  <c r="DB71" i="29"/>
  <c r="DB70" i="29"/>
  <c r="DB69" i="29"/>
  <c r="DB68" i="29"/>
  <c r="DB67" i="29"/>
  <c r="DB66" i="29"/>
  <c r="DB65" i="29"/>
  <c r="DB64" i="29"/>
  <c r="DB77" i="29" s="1"/>
  <c r="DB62" i="29"/>
  <c r="DB61" i="29"/>
  <c r="DB60" i="29"/>
  <c r="DB59" i="29"/>
  <c r="DB58" i="29"/>
  <c r="DB57" i="29"/>
  <c r="DB56" i="29"/>
  <c r="DB55" i="29"/>
  <c r="DB54" i="29"/>
  <c r="DB53" i="29"/>
  <c r="DB52" i="29"/>
  <c r="DB51" i="29"/>
  <c r="DB50" i="29"/>
  <c r="DB49" i="29"/>
  <c r="DB48" i="29" s="1"/>
  <c r="DB46" i="29"/>
  <c r="DB45" i="29"/>
  <c r="DB44" i="29"/>
  <c r="DB43" i="29"/>
  <c r="DB42" i="29"/>
  <c r="DB41" i="29"/>
  <c r="DB40" i="29"/>
  <c r="DB39" i="29"/>
  <c r="DB38" i="29"/>
  <c r="DB37" i="29"/>
  <c r="DB36" i="29"/>
  <c r="DB35" i="29"/>
  <c r="DB34" i="29"/>
  <c r="DB47" i="29" s="1"/>
  <c r="DB33" i="29"/>
  <c r="DB31" i="29"/>
  <c r="DB30" i="29"/>
  <c r="DB29" i="29"/>
  <c r="DB28" i="29"/>
  <c r="DB27" i="29"/>
  <c r="DB26" i="29"/>
  <c r="DB25" i="29"/>
  <c r="DB24" i="29"/>
  <c r="DB23" i="29"/>
  <c r="DB22" i="29"/>
  <c r="DB21" i="29"/>
  <c r="DB20" i="29"/>
  <c r="DB19" i="29"/>
  <c r="DB18" i="29" s="1"/>
  <c r="DB16" i="29"/>
  <c r="DB15" i="29"/>
  <c r="DB14" i="29"/>
  <c r="DB13" i="29"/>
  <c r="DB12" i="29"/>
  <c r="DB11" i="29"/>
  <c r="DB10" i="29"/>
  <c r="DB9" i="29"/>
  <c r="DB8" i="29"/>
  <c r="DB7" i="29"/>
  <c r="DB6" i="29"/>
  <c r="DB5" i="29"/>
  <c r="DB4" i="29"/>
  <c r="DB3" i="29" s="1"/>
  <c r="DB301" i="15"/>
  <c r="DB300" i="15"/>
  <c r="DB299" i="15"/>
  <c r="DB298" i="15"/>
  <c r="DB297" i="15"/>
  <c r="DB296" i="15"/>
  <c r="DB295" i="15"/>
  <c r="DB294" i="15"/>
  <c r="DB293" i="15"/>
  <c r="DB292" i="15"/>
  <c r="DB291" i="15"/>
  <c r="DB290" i="15"/>
  <c r="DB289" i="15"/>
  <c r="DB288" i="15" s="1"/>
  <c r="DB287" i="15"/>
  <c r="DB286" i="15"/>
  <c r="DB285" i="15"/>
  <c r="DB284" i="15"/>
  <c r="DB283" i="15"/>
  <c r="DB282" i="15"/>
  <c r="DB281" i="15"/>
  <c r="DB280" i="15"/>
  <c r="DB279" i="15"/>
  <c r="DB278" i="15"/>
  <c r="DB277" i="15"/>
  <c r="DB276" i="15"/>
  <c r="DB275" i="15"/>
  <c r="DB274" i="15"/>
  <c r="DB273" i="15" s="1"/>
  <c r="DB271" i="15"/>
  <c r="DB270" i="15"/>
  <c r="DB269" i="15"/>
  <c r="DB268" i="15"/>
  <c r="DB267" i="15"/>
  <c r="DB266" i="15"/>
  <c r="DB265" i="15"/>
  <c r="DB264" i="15"/>
  <c r="DB263" i="15"/>
  <c r="DB262" i="15"/>
  <c r="DB261" i="15"/>
  <c r="DB260" i="15"/>
  <c r="DB259" i="15"/>
  <c r="DB258" i="15" s="1"/>
  <c r="DB256" i="15"/>
  <c r="DB255" i="15"/>
  <c r="DB254" i="15"/>
  <c r="DB253" i="15"/>
  <c r="DB252" i="15"/>
  <c r="DB251" i="15"/>
  <c r="DB250" i="15"/>
  <c r="DB249" i="15"/>
  <c r="DB248" i="15"/>
  <c r="DB247" i="15"/>
  <c r="DB246" i="15"/>
  <c r="DB245" i="15"/>
  <c r="DB244" i="15"/>
  <c r="DB243" i="15" s="1"/>
  <c r="DB241" i="15"/>
  <c r="DB240" i="15"/>
  <c r="DB239" i="15"/>
  <c r="DB238" i="15"/>
  <c r="DB237" i="15"/>
  <c r="DB236" i="15"/>
  <c r="DB235" i="15"/>
  <c r="DB234" i="15"/>
  <c r="DB233" i="15"/>
  <c r="DB232" i="15"/>
  <c r="DB231" i="15"/>
  <c r="DB230" i="15"/>
  <c r="DB229" i="15"/>
  <c r="DB228" i="15" s="1"/>
  <c r="DB226" i="15"/>
  <c r="DB225" i="15"/>
  <c r="DB224" i="15"/>
  <c r="DB223" i="15"/>
  <c r="DB222" i="15"/>
  <c r="DB221" i="15"/>
  <c r="DB220" i="15"/>
  <c r="DB219" i="15"/>
  <c r="DB218" i="15"/>
  <c r="DB217" i="15"/>
  <c r="DB216" i="15"/>
  <c r="DB215" i="15"/>
  <c r="DB214" i="15"/>
  <c r="DB213" i="15" s="1"/>
  <c r="DB211" i="15"/>
  <c r="DB210" i="15"/>
  <c r="DB209" i="15"/>
  <c r="DB208" i="15"/>
  <c r="DB207" i="15"/>
  <c r="DB206" i="15"/>
  <c r="DB205" i="15"/>
  <c r="DB204" i="15"/>
  <c r="DB203" i="15"/>
  <c r="DB202" i="15"/>
  <c r="DB201" i="15"/>
  <c r="DB200" i="15"/>
  <c r="DB199" i="15"/>
  <c r="DB212" i="15" s="1"/>
  <c r="DB196" i="15"/>
  <c r="DB195" i="15"/>
  <c r="DB194" i="15"/>
  <c r="DB193" i="15"/>
  <c r="DB192" i="15"/>
  <c r="DB191" i="15"/>
  <c r="DB190" i="15"/>
  <c r="DB189" i="15"/>
  <c r="DB188" i="15"/>
  <c r="DB187" i="15"/>
  <c r="DB186" i="15"/>
  <c r="DB185" i="15"/>
  <c r="DB184" i="15"/>
  <c r="DB197" i="15" s="1"/>
  <c r="DB183" i="15"/>
  <c r="DB181" i="15"/>
  <c r="DB180" i="15"/>
  <c r="DB179" i="15"/>
  <c r="DB178" i="15"/>
  <c r="DB177" i="15"/>
  <c r="DB176" i="15"/>
  <c r="DB175" i="15"/>
  <c r="DB174" i="15"/>
  <c r="DB173" i="15"/>
  <c r="DB172" i="15"/>
  <c r="DB171" i="15"/>
  <c r="DB170" i="15"/>
  <c r="DB169" i="15"/>
  <c r="DB168" i="15" s="1"/>
  <c r="DB167" i="15"/>
  <c r="DB166" i="15"/>
  <c r="DB165" i="15"/>
  <c r="DB164" i="15"/>
  <c r="DB163" i="15"/>
  <c r="DB162" i="15"/>
  <c r="DB161" i="15"/>
  <c r="DB160" i="15"/>
  <c r="DB159" i="15"/>
  <c r="DB158" i="15"/>
  <c r="DB157" i="15"/>
  <c r="DB156" i="15"/>
  <c r="DB155" i="15"/>
  <c r="DB154" i="15"/>
  <c r="DB153" i="15" s="1"/>
  <c r="DB151" i="15"/>
  <c r="DB150" i="15"/>
  <c r="DB149" i="15"/>
  <c r="DB148" i="15"/>
  <c r="DB147" i="15"/>
  <c r="DB146" i="15"/>
  <c r="DB145" i="15"/>
  <c r="DB144" i="15"/>
  <c r="DB143" i="15"/>
  <c r="DB142" i="15"/>
  <c r="DB141" i="15"/>
  <c r="DB140" i="15"/>
  <c r="DB139" i="15"/>
  <c r="DB138" i="15" s="1"/>
  <c r="DB136" i="15"/>
  <c r="DB135" i="15"/>
  <c r="DB134" i="15"/>
  <c r="DB133" i="15"/>
  <c r="DB132" i="15"/>
  <c r="DB131" i="15"/>
  <c r="DB130" i="15"/>
  <c r="DB129" i="15"/>
  <c r="DB128" i="15"/>
  <c r="DB127" i="15"/>
  <c r="DB126" i="15"/>
  <c r="DB125" i="15"/>
  <c r="DB124" i="15"/>
  <c r="DB123" i="15" s="1"/>
  <c r="DB121" i="15"/>
  <c r="DB120" i="15"/>
  <c r="DB119" i="15"/>
  <c r="DB118" i="15"/>
  <c r="DB117" i="15"/>
  <c r="DB116" i="15"/>
  <c r="DB115" i="15"/>
  <c r="DB114" i="15"/>
  <c r="DB113" i="15"/>
  <c r="DB112" i="15"/>
  <c r="DB111" i="15"/>
  <c r="DB110" i="15"/>
  <c r="DB109" i="15"/>
  <c r="DB108" i="15" s="1"/>
  <c r="DB106" i="15"/>
  <c r="DB105" i="15"/>
  <c r="DB104" i="15"/>
  <c r="DB103" i="15"/>
  <c r="DB102" i="15"/>
  <c r="DB101" i="15"/>
  <c r="DB100" i="15"/>
  <c r="DB99" i="15"/>
  <c r="DB98" i="15"/>
  <c r="DB97" i="15"/>
  <c r="DB96" i="15"/>
  <c r="DB95" i="15"/>
  <c r="DB94" i="15"/>
  <c r="DB93" i="15" s="1"/>
  <c r="DB91" i="15"/>
  <c r="DB90" i="15"/>
  <c r="DB89" i="15"/>
  <c r="DB88" i="15"/>
  <c r="DB87" i="15"/>
  <c r="DB86" i="15"/>
  <c r="DB85" i="15"/>
  <c r="DB84" i="15"/>
  <c r="DB83" i="15"/>
  <c r="DB82" i="15"/>
  <c r="DB81" i="15"/>
  <c r="DB80" i="15"/>
  <c r="DB79" i="15"/>
  <c r="DB92" i="15" s="1"/>
  <c r="DB76" i="15"/>
  <c r="DB75" i="15"/>
  <c r="DB74" i="15"/>
  <c r="DB73" i="15"/>
  <c r="DB72" i="15"/>
  <c r="DB71" i="15"/>
  <c r="DB70" i="15"/>
  <c r="DB69" i="15"/>
  <c r="DB68" i="15"/>
  <c r="DB67" i="15"/>
  <c r="DB66" i="15"/>
  <c r="DB65" i="15"/>
  <c r="DB64" i="15"/>
  <c r="DB77" i="15" s="1"/>
  <c r="DB63" i="15"/>
  <c r="DB61" i="15"/>
  <c r="DB60" i="15"/>
  <c r="DB59" i="15"/>
  <c r="DB58" i="15"/>
  <c r="DB57" i="15"/>
  <c r="DB56" i="15"/>
  <c r="DB55" i="15"/>
  <c r="DB54" i="15"/>
  <c r="DB53" i="15"/>
  <c r="DB52" i="15"/>
  <c r="DB51" i="15"/>
  <c r="DB50" i="15"/>
  <c r="DB49" i="15"/>
  <c r="DB48" i="15" s="1"/>
  <c r="DB47" i="15"/>
  <c r="DB46" i="15"/>
  <c r="DB45" i="15"/>
  <c r="DB44" i="15"/>
  <c r="DB43" i="15"/>
  <c r="DB42" i="15"/>
  <c r="DB41" i="15"/>
  <c r="DB40" i="15"/>
  <c r="DB39" i="15"/>
  <c r="DB38" i="15"/>
  <c r="DB37" i="15"/>
  <c r="DB36" i="15"/>
  <c r="DB35" i="15"/>
  <c r="DB34" i="15"/>
  <c r="DB33" i="15" s="1"/>
  <c r="DB31" i="15"/>
  <c r="DB30" i="15"/>
  <c r="DB29" i="15"/>
  <c r="DB28" i="15"/>
  <c r="DB27" i="15"/>
  <c r="DB26" i="15"/>
  <c r="DB25" i="15"/>
  <c r="DB24" i="15"/>
  <c r="DB23" i="15"/>
  <c r="DB22" i="15"/>
  <c r="DB21" i="15"/>
  <c r="DB20" i="15"/>
  <c r="DB19" i="15"/>
  <c r="DB18" i="15" s="1"/>
  <c r="DB16" i="15"/>
  <c r="DB15" i="15"/>
  <c r="DB14" i="15"/>
  <c r="DB13" i="15"/>
  <c r="DB12" i="15"/>
  <c r="DB11" i="15"/>
  <c r="DB10" i="15"/>
  <c r="DB9" i="15"/>
  <c r="DB8" i="15"/>
  <c r="DB7" i="15"/>
  <c r="DB6" i="15"/>
  <c r="DB5" i="15"/>
  <c r="DB4" i="15"/>
  <c r="DB3" i="15" s="1"/>
  <c r="DB301" i="16"/>
  <c r="DB300" i="16"/>
  <c r="DB299" i="16"/>
  <c r="DB298" i="16"/>
  <c r="DB297" i="16"/>
  <c r="DB296" i="16"/>
  <c r="DB295" i="16"/>
  <c r="DB294" i="16"/>
  <c r="DB293" i="16"/>
  <c r="DB292" i="16"/>
  <c r="DB291" i="16"/>
  <c r="DB290" i="16"/>
  <c r="DB286" i="16"/>
  <c r="DB285" i="16"/>
  <c r="DB284" i="16"/>
  <c r="DB283" i="16"/>
  <c r="DB282" i="16"/>
  <c r="DB281" i="16"/>
  <c r="DB280" i="16"/>
  <c r="DB279" i="16"/>
  <c r="DB278" i="16"/>
  <c r="DB277" i="16"/>
  <c r="DB276" i="16"/>
  <c r="DB275" i="16"/>
  <c r="DB271" i="16"/>
  <c r="DB270" i="16"/>
  <c r="DB269" i="16"/>
  <c r="DB268" i="16"/>
  <c r="DB267" i="16"/>
  <c r="DB266" i="16"/>
  <c r="DB265" i="16"/>
  <c r="DB264" i="16"/>
  <c r="DB263" i="16"/>
  <c r="DB262" i="16"/>
  <c r="DB261" i="16"/>
  <c r="DB260" i="16"/>
  <c r="DB256" i="16"/>
  <c r="DB255" i="16"/>
  <c r="DB254" i="16"/>
  <c r="DB253" i="16"/>
  <c r="DB252" i="16"/>
  <c r="DB251" i="16"/>
  <c r="DB250" i="16"/>
  <c r="DB249" i="16"/>
  <c r="DB248" i="16"/>
  <c r="DB247" i="16"/>
  <c r="DB246" i="16"/>
  <c r="DB245" i="16"/>
  <c r="DB241" i="16"/>
  <c r="DB240" i="16"/>
  <c r="DB239" i="16"/>
  <c r="DB238" i="16"/>
  <c r="DB237" i="16"/>
  <c r="DB236" i="16"/>
  <c r="DB235" i="16"/>
  <c r="DB234" i="16"/>
  <c r="DB233" i="16"/>
  <c r="DB232" i="16"/>
  <c r="DB231" i="16"/>
  <c r="DB230" i="16"/>
  <c r="DB226" i="16"/>
  <c r="DB225" i="16"/>
  <c r="DB224" i="16"/>
  <c r="DB223" i="16"/>
  <c r="DB222" i="16"/>
  <c r="DB221" i="16"/>
  <c r="DB220" i="16"/>
  <c r="DB219" i="16"/>
  <c r="DB218" i="16"/>
  <c r="DB217" i="16"/>
  <c r="DB216" i="16"/>
  <c r="DB215" i="16"/>
  <c r="DB211" i="16"/>
  <c r="DB210" i="16"/>
  <c r="DB209" i="16"/>
  <c r="DB208" i="16"/>
  <c r="DB207" i="16"/>
  <c r="DB206" i="16"/>
  <c r="DB205" i="16"/>
  <c r="DB204" i="16"/>
  <c r="DB203" i="16"/>
  <c r="DB202" i="16"/>
  <c r="DB201" i="16"/>
  <c r="DB200" i="16"/>
  <c r="DB196" i="16"/>
  <c r="DB195" i="16"/>
  <c r="DB194" i="16"/>
  <c r="DB193" i="16"/>
  <c r="DB192" i="16"/>
  <c r="DB191" i="16"/>
  <c r="DB190" i="16"/>
  <c r="DB189" i="16"/>
  <c r="DB188" i="16"/>
  <c r="DB187" i="16"/>
  <c r="DB186" i="16"/>
  <c r="DB185" i="16"/>
  <c r="DB181" i="16"/>
  <c r="DB180" i="16"/>
  <c r="DB179" i="16"/>
  <c r="DB178" i="16"/>
  <c r="DB177" i="16"/>
  <c r="DB176" i="16"/>
  <c r="DB175" i="16"/>
  <c r="DB174" i="16"/>
  <c r="DB173" i="16"/>
  <c r="DB172" i="16"/>
  <c r="DB171" i="16"/>
  <c r="DB170" i="16"/>
  <c r="DB166" i="16"/>
  <c r="DB165" i="16"/>
  <c r="DB164" i="16"/>
  <c r="DB163" i="16"/>
  <c r="DB162" i="16"/>
  <c r="DB161" i="16"/>
  <c r="DB160" i="16"/>
  <c r="DB159" i="16"/>
  <c r="DB158" i="16"/>
  <c r="DB157" i="16"/>
  <c r="DB156" i="16"/>
  <c r="DB155" i="16"/>
  <c r="DB151" i="16"/>
  <c r="DB150" i="16"/>
  <c r="DB149" i="16"/>
  <c r="DB148" i="16"/>
  <c r="DB147" i="16"/>
  <c r="DB146" i="16"/>
  <c r="DB145" i="16"/>
  <c r="DB144" i="16"/>
  <c r="DB143" i="16"/>
  <c r="DB142" i="16"/>
  <c r="DB141" i="16"/>
  <c r="DB140" i="16"/>
  <c r="DB136" i="16"/>
  <c r="DB135" i="16"/>
  <c r="DB134" i="16"/>
  <c r="DB133" i="16"/>
  <c r="DB132" i="16"/>
  <c r="DB131" i="16"/>
  <c r="DB130" i="16"/>
  <c r="DB129" i="16"/>
  <c r="DB128" i="16"/>
  <c r="DB127" i="16"/>
  <c r="DB126" i="16"/>
  <c r="DB125" i="16"/>
  <c r="DB121" i="16"/>
  <c r="DB120" i="16"/>
  <c r="DB119" i="16"/>
  <c r="DB118" i="16"/>
  <c r="DB117" i="16"/>
  <c r="DB116" i="16"/>
  <c r="DB115" i="16"/>
  <c r="DB114" i="16"/>
  <c r="DB113" i="16"/>
  <c r="DB112" i="16"/>
  <c r="DB111" i="16"/>
  <c r="DB110" i="16"/>
  <c r="DB106" i="16"/>
  <c r="DB105" i="16"/>
  <c r="DB104" i="16"/>
  <c r="DB103" i="16"/>
  <c r="DB102" i="16"/>
  <c r="DB101" i="16"/>
  <c r="DB100" i="16"/>
  <c r="DB99" i="16"/>
  <c r="DB98" i="16"/>
  <c r="DB97" i="16"/>
  <c r="DB96" i="16"/>
  <c r="DB95" i="16"/>
  <c r="DB91" i="16"/>
  <c r="DB90" i="16"/>
  <c r="DB89" i="16"/>
  <c r="DB88" i="16"/>
  <c r="DB87" i="16"/>
  <c r="DB86" i="16"/>
  <c r="DB85" i="16"/>
  <c r="DB84" i="16"/>
  <c r="DB83" i="16"/>
  <c r="DB82" i="16"/>
  <c r="DB81" i="16"/>
  <c r="DB80" i="16"/>
  <c r="DB76" i="16"/>
  <c r="DB75" i="16"/>
  <c r="DB74" i="16"/>
  <c r="DB73" i="16"/>
  <c r="DB72" i="16"/>
  <c r="DB71" i="16"/>
  <c r="DB70" i="16"/>
  <c r="DB69" i="16"/>
  <c r="DB68" i="16"/>
  <c r="DB67" i="16"/>
  <c r="DB66" i="16"/>
  <c r="DB65" i="16"/>
  <c r="DB61" i="16"/>
  <c r="DB60" i="16"/>
  <c r="DB59" i="16"/>
  <c r="DB58" i="16"/>
  <c r="DB57" i="16"/>
  <c r="DB56" i="16"/>
  <c r="DB55" i="16"/>
  <c r="DB54" i="16"/>
  <c r="DB53" i="16"/>
  <c r="DB52" i="16"/>
  <c r="DB51" i="16"/>
  <c r="DB50" i="16"/>
  <c r="DB46" i="16"/>
  <c r="DB45" i="16"/>
  <c r="DB44" i="16"/>
  <c r="DB43" i="16"/>
  <c r="DB42" i="16"/>
  <c r="DB41" i="16"/>
  <c r="DB40" i="16"/>
  <c r="DB39" i="16"/>
  <c r="DB38" i="16"/>
  <c r="DB37" i="16"/>
  <c r="DB36" i="16"/>
  <c r="DB35" i="16"/>
  <c r="DB301" i="17"/>
  <c r="DB300" i="17"/>
  <c r="DB299" i="17"/>
  <c r="DB298" i="17"/>
  <c r="DB297" i="17"/>
  <c r="DB296" i="17"/>
  <c r="DB295" i="17"/>
  <c r="DB294" i="17"/>
  <c r="DB293" i="17"/>
  <c r="DB292" i="17"/>
  <c r="DB291" i="17"/>
  <c r="DB290" i="17"/>
  <c r="DB289" i="17"/>
  <c r="DB288" i="17" s="1"/>
  <c r="DB286" i="17"/>
  <c r="DB285" i="17"/>
  <c r="DB284" i="17"/>
  <c r="DB283" i="17"/>
  <c r="DB282" i="17"/>
  <c r="DB281" i="17"/>
  <c r="DB280" i="17"/>
  <c r="DB279" i="17"/>
  <c r="DB278" i="17"/>
  <c r="DB277" i="17"/>
  <c r="DB276" i="17"/>
  <c r="DB275" i="17"/>
  <c r="DB274" i="17"/>
  <c r="DB287" i="17" s="1"/>
  <c r="DB273" i="17"/>
  <c r="DB271" i="17"/>
  <c r="DB270" i="17"/>
  <c r="DB269" i="17"/>
  <c r="DB268" i="17"/>
  <c r="DB267" i="17"/>
  <c r="DB266" i="17"/>
  <c r="DB265" i="17"/>
  <c r="DB264" i="17"/>
  <c r="DB263" i="17"/>
  <c r="DB262" i="17"/>
  <c r="DB261" i="17"/>
  <c r="DB260" i="17"/>
  <c r="DB259" i="17"/>
  <c r="DB272" i="17" s="1"/>
  <c r="DB258" i="17"/>
  <c r="DB257" i="17"/>
  <c r="DB256" i="17"/>
  <c r="DB255" i="17"/>
  <c r="DB254" i="17"/>
  <c r="DB253" i="17"/>
  <c r="DB252" i="17"/>
  <c r="DB251" i="17"/>
  <c r="DB250" i="17"/>
  <c r="DB249" i="17"/>
  <c r="DB248" i="17"/>
  <c r="DB247" i="17"/>
  <c r="DB246" i="17"/>
  <c r="DB245" i="17"/>
  <c r="DB244" i="17"/>
  <c r="DB243" i="17" s="1"/>
  <c r="DB241" i="17"/>
  <c r="DB240" i="17"/>
  <c r="DB239" i="17"/>
  <c r="DB238" i="17"/>
  <c r="DB237" i="17"/>
  <c r="DB236" i="17"/>
  <c r="DB235" i="17"/>
  <c r="DB234" i="17"/>
  <c r="DB233" i="17"/>
  <c r="DB232" i="17"/>
  <c r="DB231" i="17"/>
  <c r="DB230" i="17"/>
  <c r="DB229" i="17"/>
  <c r="DB228" i="17" s="1"/>
  <c r="DB226" i="17"/>
  <c r="DB225" i="17"/>
  <c r="DB224" i="17"/>
  <c r="DB223" i="17"/>
  <c r="DB222" i="17"/>
  <c r="DB221" i="17"/>
  <c r="DB220" i="17"/>
  <c r="DB219" i="17"/>
  <c r="DB218" i="17"/>
  <c r="DB217" i="17"/>
  <c r="DB216" i="17"/>
  <c r="DB215" i="17"/>
  <c r="DB214" i="17"/>
  <c r="DB213" i="17" s="1"/>
  <c r="DB211" i="17"/>
  <c r="DB210" i="17"/>
  <c r="DB209" i="17"/>
  <c r="DB208" i="17"/>
  <c r="DB207" i="17"/>
  <c r="DB206" i="17"/>
  <c r="DB205" i="17"/>
  <c r="DB204" i="17"/>
  <c r="DB203" i="17"/>
  <c r="DB202" i="17"/>
  <c r="DB201" i="17"/>
  <c r="DB200" i="17"/>
  <c r="DB199" i="17"/>
  <c r="DB212" i="17" s="1"/>
  <c r="DB198" i="17"/>
  <c r="DB196" i="17"/>
  <c r="DB195" i="17"/>
  <c r="DB194" i="17"/>
  <c r="DB193" i="17"/>
  <c r="DB192" i="17"/>
  <c r="DB191" i="17"/>
  <c r="DB190" i="17"/>
  <c r="DB189" i="17"/>
  <c r="DB188" i="17"/>
  <c r="DB187" i="17"/>
  <c r="DB186" i="17"/>
  <c r="DB185" i="17"/>
  <c r="DB184" i="17"/>
  <c r="DB197" i="17" s="1"/>
  <c r="DB182" i="17"/>
  <c r="DB181" i="17"/>
  <c r="DB180" i="17"/>
  <c r="DB179" i="17"/>
  <c r="DB178" i="17"/>
  <c r="DB177" i="17"/>
  <c r="DB176" i="17"/>
  <c r="DB175" i="17"/>
  <c r="DB174" i="17"/>
  <c r="DB173" i="17"/>
  <c r="DB172" i="17"/>
  <c r="DB171" i="17"/>
  <c r="DB170" i="17"/>
  <c r="DB169" i="17"/>
  <c r="DB168" i="17" s="1"/>
  <c r="DB166" i="17"/>
  <c r="DB165" i="17"/>
  <c r="DB164" i="17"/>
  <c r="DB163" i="17"/>
  <c r="DB162" i="17"/>
  <c r="DB161" i="17"/>
  <c r="DB160" i="17"/>
  <c r="DB159" i="17"/>
  <c r="DB158" i="17"/>
  <c r="DB157" i="17"/>
  <c r="DB156" i="17"/>
  <c r="DB155" i="17"/>
  <c r="DB154" i="17"/>
  <c r="DB167" i="17" s="1"/>
  <c r="DB153" i="17"/>
  <c r="DB151" i="17"/>
  <c r="DB150" i="17"/>
  <c r="DB149" i="17"/>
  <c r="DB148" i="17"/>
  <c r="DB147" i="17"/>
  <c r="DB146" i="17"/>
  <c r="DB145" i="17"/>
  <c r="DB144" i="17"/>
  <c r="DB143" i="17"/>
  <c r="DB142" i="17"/>
  <c r="DB141" i="17"/>
  <c r="DB140" i="17"/>
  <c r="DB139" i="17"/>
  <c r="DB152" i="17" s="1"/>
  <c r="DB138" i="17"/>
  <c r="DB137" i="17"/>
  <c r="DB136" i="17"/>
  <c r="DB135" i="17"/>
  <c r="DB134" i="17"/>
  <c r="DB133" i="17"/>
  <c r="DB132" i="17"/>
  <c r="DB131" i="17"/>
  <c r="DB130" i="17"/>
  <c r="DB129" i="17"/>
  <c r="DB128" i="17"/>
  <c r="DB127" i="17"/>
  <c r="DB126" i="17"/>
  <c r="DB125" i="17"/>
  <c r="DB124" i="17"/>
  <c r="DB123" i="17"/>
  <c r="DB121" i="17"/>
  <c r="DB120" i="17"/>
  <c r="DB119" i="17"/>
  <c r="DB118" i="17"/>
  <c r="DB117" i="17"/>
  <c r="DB116" i="17"/>
  <c r="DB115" i="17"/>
  <c r="DB114" i="17"/>
  <c r="DB113" i="17"/>
  <c r="DB112" i="17"/>
  <c r="DB111" i="17"/>
  <c r="DB110" i="17"/>
  <c r="DB109" i="17"/>
  <c r="DB108" i="17" s="1"/>
  <c r="DB106" i="17"/>
  <c r="DB105" i="17"/>
  <c r="DB104" i="17"/>
  <c r="DB103" i="17"/>
  <c r="DB102" i="17"/>
  <c r="DB101" i="17"/>
  <c r="DB100" i="17"/>
  <c r="DB99" i="17"/>
  <c r="DB98" i="17"/>
  <c r="DB97" i="17"/>
  <c r="DB96" i="17"/>
  <c r="DB95" i="17"/>
  <c r="DB94" i="17"/>
  <c r="DB93" i="17" s="1"/>
  <c r="DB91" i="17"/>
  <c r="DB90" i="17"/>
  <c r="DB89" i="17"/>
  <c r="DB88" i="17"/>
  <c r="DB87" i="17"/>
  <c r="DB86" i="17"/>
  <c r="DB85" i="17"/>
  <c r="DB84" i="17"/>
  <c r="DB83" i="17"/>
  <c r="DB82" i="17"/>
  <c r="DB81" i="17"/>
  <c r="DB80" i="17"/>
  <c r="DB79" i="17"/>
  <c r="DB92" i="17" s="1"/>
  <c r="DB78" i="17"/>
  <c r="DB76" i="17"/>
  <c r="DB75" i="17"/>
  <c r="DB74" i="17"/>
  <c r="DB73" i="17"/>
  <c r="DB72" i="17"/>
  <c r="DB71" i="17"/>
  <c r="DB70" i="17"/>
  <c r="DB69" i="17"/>
  <c r="DB68" i="17"/>
  <c r="DB67" i="17"/>
  <c r="DB66" i="17"/>
  <c r="DB65" i="17"/>
  <c r="DB64" i="17"/>
  <c r="DB77" i="17" s="1"/>
  <c r="DB62" i="17"/>
  <c r="DB61" i="17"/>
  <c r="DB60" i="17"/>
  <c r="DB59" i="17"/>
  <c r="DB58" i="17"/>
  <c r="DB57" i="17"/>
  <c r="DB56" i="17"/>
  <c r="DB55" i="17"/>
  <c r="DB54" i="17"/>
  <c r="DB53" i="17"/>
  <c r="DB52" i="17"/>
  <c r="DB51" i="17"/>
  <c r="DB50" i="17"/>
  <c r="DB49" i="17"/>
  <c r="DB48" i="17" s="1"/>
  <c r="DB46" i="17"/>
  <c r="DB45" i="17"/>
  <c r="DB44" i="17"/>
  <c r="DB43" i="17"/>
  <c r="DB42" i="17"/>
  <c r="DB41" i="17"/>
  <c r="DB40" i="17"/>
  <c r="DB39" i="17"/>
  <c r="DB38" i="17"/>
  <c r="DB37" i="17"/>
  <c r="DB36" i="17"/>
  <c r="DB35" i="17"/>
  <c r="DB34" i="17"/>
  <c r="DB47" i="17" s="1"/>
  <c r="DB33" i="17"/>
  <c r="DB31" i="17"/>
  <c r="DB30" i="17"/>
  <c r="DB29" i="17"/>
  <c r="DB28" i="17"/>
  <c r="DB27" i="17"/>
  <c r="DB26" i="17"/>
  <c r="DB25" i="17"/>
  <c r="DB24" i="17"/>
  <c r="DB23" i="17"/>
  <c r="DB22" i="17"/>
  <c r="DB21" i="17"/>
  <c r="DB20" i="17"/>
  <c r="DB19" i="17"/>
  <c r="DB18" i="17" s="1"/>
  <c r="DB17" i="17"/>
  <c r="DB16" i="17"/>
  <c r="DB15" i="17"/>
  <c r="DB14" i="17"/>
  <c r="DB13" i="17"/>
  <c r="DB12" i="17"/>
  <c r="DB11" i="17"/>
  <c r="DB10" i="17"/>
  <c r="DB9" i="17"/>
  <c r="DB8" i="17"/>
  <c r="DB7" i="17"/>
  <c r="DB6" i="17"/>
  <c r="DB5" i="17"/>
  <c r="DB4" i="17"/>
  <c r="DB3" i="17"/>
  <c r="DB301" i="18"/>
  <c r="DB300" i="18"/>
  <c r="DB299" i="18"/>
  <c r="DB298" i="18"/>
  <c r="DB297" i="18"/>
  <c r="DB296" i="18"/>
  <c r="DB295" i="18"/>
  <c r="DB294" i="18"/>
  <c r="DB293" i="18"/>
  <c r="DB292" i="18"/>
  <c r="DB291" i="18"/>
  <c r="DB290" i="18"/>
  <c r="DB289" i="18"/>
  <c r="DB288" i="18" s="1"/>
  <c r="DB287" i="18"/>
  <c r="DB286" i="18"/>
  <c r="DB285" i="18"/>
  <c r="DB284" i="18"/>
  <c r="DB283" i="18"/>
  <c r="DB282" i="18"/>
  <c r="DB281" i="18"/>
  <c r="DB280" i="18"/>
  <c r="DB279" i="18"/>
  <c r="DB278" i="18"/>
  <c r="DB277" i="18"/>
  <c r="DB276" i="18"/>
  <c r="DB275" i="18"/>
  <c r="DB274" i="18"/>
  <c r="DB273" i="18" s="1"/>
  <c r="DB271" i="18"/>
  <c r="DB270" i="18"/>
  <c r="DB269" i="18"/>
  <c r="DB268" i="18"/>
  <c r="DB267" i="18"/>
  <c r="DB266" i="18"/>
  <c r="DB265" i="18"/>
  <c r="DB264" i="18"/>
  <c r="DB263" i="18"/>
  <c r="DB262" i="18"/>
  <c r="DB261" i="18"/>
  <c r="DB260" i="18"/>
  <c r="DB259" i="18"/>
  <c r="DB272" i="18" s="1"/>
  <c r="DB258" i="18"/>
  <c r="DB256" i="18"/>
  <c r="DB255" i="18"/>
  <c r="DB254" i="18"/>
  <c r="DB253" i="18"/>
  <c r="DB252" i="18"/>
  <c r="DB251" i="18"/>
  <c r="DB250" i="18"/>
  <c r="DB249" i="18"/>
  <c r="DB248" i="18"/>
  <c r="DB247" i="18"/>
  <c r="DB246" i="18"/>
  <c r="DB245" i="18"/>
  <c r="DB244" i="18"/>
  <c r="DB243" i="18" s="1"/>
  <c r="DB242" i="18"/>
  <c r="DB241" i="18"/>
  <c r="DB240" i="18"/>
  <c r="DB239" i="18"/>
  <c r="DB238" i="18"/>
  <c r="DB237" i="18"/>
  <c r="DB236" i="18"/>
  <c r="DB235" i="18"/>
  <c r="DB234" i="18"/>
  <c r="DB233" i="18"/>
  <c r="DB232" i="18"/>
  <c r="DB231" i="18"/>
  <c r="DB230" i="18"/>
  <c r="DB229" i="18"/>
  <c r="DB228" i="18"/>
  <c r="DB226" i="18"/>
  <c r="DB225" i="18"/>
  <c r="DB224" i="18"/>
  <c r="DB223" i="18"/>
  <c r="DB222" i="18"/>
  <c r="DB221" i="18"/>
  <c r="DB220" i="18"/>
  <c r="DB219" i="18"/>
  <c r="DB218" i="18"/>
  <c r="DB217" i="18"/>
  <c r="DB216" i="18"/>
  <c r="DB215" i="18"/>
  <c r="DB214" i="18"/>
  <c r="DB213" i="18" s="1"/>
  <c r="DB211" i="18"/>
  <c r="DB210" i="18"/>
  <c r="DB209" i="18"/>
  <c r="DB208" i="18"/>
  <c r="DB207" i="18"/>
  <c r="DB206" i="18"/>
  <c r="DB205" i="18"/>
  <c r="DB204" i="18"/>
  <c r="DB203" i="18"/>
  <c r="DB202" i="18"/>
  <c r="DB201" i="18"/>
  <c r="DB200" i="18"/>
  <c r="DB199" i="18"/>
  <c r="DB212" i="18" s="1"/>
  <c r="DB196" i="18"/>
  <c r="DB195" i="18"/>
  <c r="DB194" i="18"/>
  <c r="DB193" i="18"/>
  <c r="DB192" i="18"/>
  <c r="DB191" i="18"/>
  <c r="DB190" i="18"/>
  <c r="DB189" i="18"/>
  <c r="DB188" i="18"/>
  <c r="DB187" i="18"/>
  <c r="DB186" i="18"/>
  <c r="DB185" i="18"/>
  <c r="DB184" i="18"/>
  <c r="DB197" i="18" s="1"/>
  <c r="DB183" i="18"/>
  <c r="DB181" i="18"/>
  <c r="DB180" i="18"/>
  <c r="DB179" i="18"/>
  <c r="DB178" i="18"/>
  <c r="DB177" i="18"/>
  <c r="DB176" i="18"/>
  <c r="DB175" i="18"/>
  <c r="DB174" i="18"/>
  <c r="DB173" i="18"/>
  <c r="DB172" i="18"/>
  <c r="DB171" i="18"/>
  <c r="DB170" i="18"/>
  <c r="DB169" i="18"/>
  <c r="DB168" i="18" s="1"/>
  <c r="DB167" i="18"/>
  <c r="DB166" i="18"/>
  <c r="DB165" i="18"/>
  <c r="DB164" i="18"/>
  <c r="DB163" i="18"/>
  <c r="DB162" i="18"/>
  <c r="DB161" i="18"/>
  <c r="DB160" i="18"/>
  <c r="DB159" i="18"/>
  <c r="DB158" i="18"/>
  <c r="DB157" i="18"/>
  <c r="DB156" i="18"/>
  <c r="DB155" i="18"/>
  <c r="DB154" i="18"/>
  <c r="DB153" i="18" s="1"/>
  <c r="DB151" i="18"/>
  <c r="DB150" i="18"/>
  <c r="DB149" i="18"/>
  <c r="DB148" i="18"/>
  <c r="DB147" i="18"/>
  <c r="DB146" i="18"/>
  <c r="DB145" i="18"/>
  <c r="DB144" i="18"/>
  <c r="DB143" i="18"/>
  <c r="DB142" i="18"/>
  <c r="DB141" i="18"/>
  <c r="DB140" i="18"/>
  <c r="DB139" i="18"/>
  <c r="DB152" i="18" s="1"/>
  <c r="DB138" i="18"/>
  <c r="DB136" i="18"/>
  <c r="DB135" i="18"/>
  <c r="DB134" i="18"/>
  <c r="DB133" i="18"/>
  <c r="DB132" i="18"/>
  <c r="DB131" i="18"/>
  <c r="DB130" i="18"/>
  <c r="DB129" i="18"/>
  <c r="DB128" i="18"/>
  <c r="DB127" i="18"/>
  <c r="DB126" i="18"/>
  <c r="DB125" i="18"/>
  <c r="DB124" i="18"/>
  <c r="DB123" i="18" s="1"/>
  <c r="DB121" i="18"/>
  <c r="DB120" i="18"/>
  <c r="DB119" i="18"/>
  <c r="DB118" i="18"/>
  <c r="DB117" i="18"/>
  <c r="DB116" i="18"/>
  <c r="DB115" i="18"/>
  <c r="DB114" i="18"/>
  <c r="DB113" i="18"/>
  <c r="DB112" i="18"/>
  <c r="DB111" i="18"/>
  <c r="DB110" i="18"/>
  <c r="DB109" i="18"/>
  <c r="DB122" i="18" s="1"/>
  <c r="DB108" i="18"/>
  <c r="DB106" i="18"/>
  <c r="DB105" i="18"/>
  <c r="DB104" i="18"/>
  <c r="DB103" i="18"/>
  <c r="DB102" i="18"/>
  <c r="DB101" i="18"/>
  <c r="DB100" i="18"/>
  <c r="DB99" i="18"/>
  <c r="DB98" i="18"/>
  <c r="DB97" i="18"/>
  <c r="DB96" i="18"/>
  <c r="DB95" i="18"/>
  <c r="DB94" i="18"/>
  <c r="DB93" i="18" s="1"/>
  <c r="DB91" i="18"/>
  <c r="DB90" i="18"/>
  <c r="DB89" i="18"/>
  <c r="DB88" i="18"/>
  <c r="DB87" i="18"/>
  <c r="DB86" i="18"/>
  <c r="DB85" i="18"/>
  <c r="DB84" i="18"/>
  <c r="DB83" i="18"/>
  <c r="DB82" i="18"/>
  <c r="DB81" i="18"/>
  <c r="DB80" i="18"/>
  <c r="DB79" i="18"/>
  <c r="DB92" i="18" s="1"/>
  <c r="DB76" i="18"/>
  <c r="DB75" i="18"/>
  <c r="DB74" i="18"/>
  <c r="DB73" i="18"/>
  <c r="DB72" i="18"/>
  <c r="DB71" i="18"/>
  <c r="DB70" i="18"/>
  <c r="DB69" i="18"/>
  <c r="DB68" i="18"/>
  <c r="DB67" i="18"/>
  <c r="DB66" i="18"/>
  <c r="DB65" i="18"/>
  <c r="DB64" i="18"/>
  <c r="DB77" i="18" s="1"/>
  <c r="DB63" i="18"/>
  <c r="DB61" i="18"/>
  <c r="DB60" i="18"/>
  <c r="DB59" i="18"/>
  <c r="DB58" i="18"/>
  <c r="DB57" i="18"/>
  <c r="DB56" i="18"/>
  <c r="DB55" i="18"/>
  <c r="DB54" i="18"/>
  <c r="DB53" i="18"/>
  <c r="DB52" i="18"/>
  <c r="DB51" i="18"/>
  <c r="DB50" i="18"/>
  <c r="DB49" i="18"/>
  <c r="DB48" i="18" s="1"/>
  <c r="DB47" i="18"/>
  <c r="DB46" i="18"/>
  <c r="DB45" i="18"/>
  <c r="DB44" i="18"/>
  <c r="DB43" i="18"/>
  <c r="DB42" i="18"/>
  <c r="DB41" i="18"/>
  <c r="DB40" i="18"/>
  <c r="DB39" i="18"/>
  <c r="DB38" i="18"/>
  <c r="DB37" i="18"/>
  <c r="DB36" i="18"/>
  <c r="DB35" i="18"/>
  <c r="DB34" i="18"/>
  <c r="DB33" i="18" s="1"/>
  <c r="DB31" i="18"/>
  <c r="DB30" i="18"/>
  <c r="DB29" i="18"/>
  <c r="DB28" i="18"/>
  <c r="DB27" i="18"/>
  <c r="DB26" i="18"/>
  <c r="DB25" i="18"/>
  <c r="DB24" i="18"/>
  <c r="DB23" i="18"/>
  <c r="DB22" i="18"/>
  <c r="DB21" i="18"/>
  <c r="DB20" i="18"/>
  <c r="DB19" i="18"/>
  <c r="DB18" i="18" s="1"/>
  <c r="DB16" i="18"/>
  <c r="DB15" i="18"/>
  <c r="DB14" i="18"/>
  <c r="DB13" i="18"/>
  <c r="DB12" i="18"/>
  <c r="DB11" i="18"/>
  <c r="DB10" i="18"/>
  <c r="DB9" i="18"/>
  <c r="DB8" i="18"/>
  <c r="DB7" i="18"/>
  <c r="DB6" i="18"/>
  <c r="DB5" i="18"/>
  <c r="DB4" i="18"/>
  <c r="DB17" i="18" s="1"/>
  <c r="DB3" i="18"/>
  <c r="DB301" i="33"/>
  <c r="DB300" i="33"/>
  <c r="DB299" i="33"/>
  <c r="DB298" i="33"/>
  <c r="DB297" i="33"/>
  <c r="DB296" i="33"/>
  <c r="DB295" i="33"/>
  <c r="DB294" i="33"/>
  <c r="DB293" i="33"/>
  <c r="DB292" i="33"/>
  <c r="DB291" i="33"/>
  <c r="DB290" i="33"/>
  <c r="DB288" i="33" s="1"/>
  <c r="DB289" i="33"/>
  <c r="DB287" i="33"/>
  <c r="DB286" i="33"/>
  <c r="DB285" i="33"/>
  <c r="DB284" i="33"/>
  <c r="DB283" i="33"/>
  <c r="DB282" i="33"/>
  <c r="DB281" i="33"/>
  <c r="DB280" i="33"/>
  <c r="DB279" i="33"/>
  <c r="DB278" i="33"/>
  <c r="DB277" i="33"/>
  <c r="DB276" i="33"/>
  <c r="DB275" i="33"/>
  <c r="DB273" i="33" s="1"/>
  <c r="DB274" i="33"/>
  <c r="DB271" i="33"/>
  <c r="DB270" i="33"/>
  <c r="DB269" i="33"/>
  <c r="DB268" i="33"/>
  <c r="DB267" i="33"/>
  <c r="DB266" i="33"/>
  <c r="DB265" i="33"/>
  <c r="DB264" i="33"/>
  <c r="DB263" i="33"/>
  <c r="DB262" i="33"/>
  <c r="DB261" i="33"/>
  <c r="DB260" i="33"/>
  <c r="DB258" i="33" s="1"/>
  <c r="DB259" i="33"/>
  <c r="DB256" i="33"/>
  <c r="DB255" i="33"/>
  <c r="DB254" i="33"/>
  <c r="DB253" i="33"/>
  <c r="DB252" i="33"/>
  <c r="DB251" i="33"/>
  <c r="DB250" i="33"/>
  <c r="DB249" i="33"/>
  <c r="DB248" i="33"/>
  <c r="DB247" i="33"/>
  <c r="DB246" i="33"/>
  <c r="DB245" i="33"/>
  <c r="DB243" i="33" s="1"/>
  <c r="DB244" i="33"/>
  <c r="DB241" i="33"/>
  <c r="DB240" i="33"/>
  <c r="DB239" i="33"/>
  <c r="DB238" i="33"/>
  <c r="DB237" i="33"/>
  <c r="DB236" i="33"/>
  <c r="DB235" i="33"/>
  <c r="DB234" i="33"/>
  <c r="DB233" i="33"/>
  <c r="DB232" i="33"/>
  <c r="DB231" i="33"/>
  <c r="DB230" i="33"/>
  <c r="DB228" i="33" s="1"/>
  <c r="DB229" i="33"/>
  <c r="DB242" i="33" s="1"/>
  <c r="DB226" i="33"/>
  <c r="DB225" i="33"/>
  <c r="DB224" i="33"/>
  <c r="DB223" i="33"/>
  <c r="DB222" i="33"/>
  <c r="DB221" i="33"/>
  <c r="DB220" i="33"/>
  <c r="DB219" i="33"/>
  <c r="DB218" i="33"/>
  <c r="DB217" i="33"/>
  <c r="DB216" i="33"/>
  <c r="DB215" i="33"/>
  <c r="DB213" i="33" s="1"/>
  <c r="DB214" i="33"/>
  <c r="DB211" i="33"/>
  <c r="DB210" i="33"/>
  <c r="DB209" i="33"/>
  <c r="DB208" i="33"/>
  <c r="DB207" i="33"/>
  <c r="DB206" i="33"/>
  <c r="DB205" i="33"/>
  <c r="DB204" i="33"/>
  <c r="DB203" i="33"/>
  <c r="DB202" i="33"/>
  <c r="DB201" i="33"/>
  <c r="DB200" i="33"/>
  <c r="DB198" i="33" s="1"/>
  <c r="DB199" i="33"/>
  <c r="DB212" i="33" s="1"/>
  <c r="DB196" i="33"/>
  <c r="DB195" i="33"/>
  <c r="DB194" i="33"/>
  <c r="DB193" i="33"/>
  <c r="DB192" i="33"/>
  <c r="DB191" i="33"/>
  <c r="DB190" i="33"/>
  <c r="DB189" i="33"/>
  <c r="DB188" i="33"/>
  <c r="DB187" i="33"/>
  <c r="DB186" i="33"/>
  <c r="DB185" i="33"/>
  <c r="DB183" i="33" s="1"/>
  <c r="DB184" i="33"/>
  <c r="DB197" i="33" s="1"/>
  <c r="DB181" i="33"/>
  <c r="DB180" i="33"/>
  <c r="DB179" i="33"/>
  <c r="DB178" i="33"/>
  <c r="DB177" i="33"/>
  <c r="DB176" i="33"/>
  <c r="DB175" i="33"/>
  <c r="DB174" i="33"/>
  <c r="DB173" i="33"/>
  <c r="DB172" i="33"/>
  <c r="DB171" i="33"/>
  <c r="DB170" i="33"/>
  <c r="DB168" i="33" s="1"/>
  <c r="DB169" i="33"/>
  <c r="DB182" i="33" s="1"/>
  <c r="DB167" i="33"/>
  <c r="DB166" i="33"/>
  <c r="DB165" i="33"/>
  <c r="DB164" i="33"/>
  <c r="DB163" i="33"/>
  <c r="DB162" i="33"/>
  <c r="DB161" i="33"/>
  <c r="DB160" i="33"/>
  <c r="DB159" i="33"/>
  <c r="DB158" i="33"/>
  <c r="DB157" i="33"/>
  <c r="DB156" i="33"/>
  <c r="DB155" i="33"/>
  <c r="DB153" i="33" s="1"/>
  <c r="DB154" i="33"/>
  <c r="DB152" i="33"/>
  <c r="DB151" i="33"/>
  <c r="DB150" i="33"/>
  <c r="DB149" i="33"/>
  <c r="DB148" i="33"/>
  <c r="DB147" i="33"/>
  <c r="DB146" i="33"/>
  <c r="DB145" i="33"/>
  <c r="DB144" i="33"/>
  <c r="DB143" i="33"/>
  <c r="DB142" i="33"/>
  <c r="DB141" i="33"/>
  <c r="DB140" i="33"/>
  <c r="DB138" i="33" s="1"/>
  <c r="DB139" i="33"/>
  <c r="DB136" i="33"/>
  <c r="DB135" i="33"/>
  <c r="DB134" i="33"/>
  <c r="DB133" i="33"/>
  <c r="DB132" i="33"/>
  <c r="DB131" i="33"/>
  <c r="DB130" i="33"/>
  <c r="DB129" i="33"/>
  <c r="DB128" i="33"/>
  <c r="DB127" i="33"/>
  <c r="DB126" i="33"/>
  <c r="DB125" i="33"/>
  <c r="DB123" i="33" s="1"/>
  <c r="DB124" i="33"/>
  <c r="DB121" i="33"/>
  <c r="DB120" i="33"/>
  <c r="DB119" i="33"/>
  <c r="DB118" i="33"/>
  <c r="DB117" i="33"/>
  <c r="DB116" i="33"/>
  <c r="DB115" i="33"/>
  <c r="DB114" i="33"/>
  <c r="DB113" i="33"/>
  <c r="DB112" i="33"/>
  <c r="DB111" i="33"/>
  <c r="DB110" i="33"/>
  <c r="DB108" i="33" s="1"/>
  <c r="DB109" i="33"/>
  <c r="DB122" i="33" s="1"/>
  <c r="DB106" i="33"/>
  <c r="DB105" i="33"/>
  <c r="DB104" i="33"/>
  <c r="DB103" i="33"/>
  <c r="DB102" i="33"/>
  <c r="DB101" i="33"/>
  <c r="DB100" i="33"/>
  <c r="DB99" i="33"/>
  <c r="DB98" i="33"/>
  <c r="DB97" i="33"/>
  <c r="DB96" i="33"/>
  <c r="DB95" i="33"/>
  <c r="DB93" i="33" s="1"/>
  <c r="DB94" i="33"/>
  <c r="DB91" i="33"/>
  <c r="DB90" i="33"/>
  <c r="DB89" i="33"/>
  <c r="DB88" i="33"/>
  <c r="DB87" i="33"/>
  <c r="DB86" i="33"/>
  <c r="DB85" i="33"/>
  <c r="DB84" i="33"/>
  <c r="DB83" i="33"/>
  <c r="DB82" i="33"/>
  <c r="DB81" i="33"/>
  <c r="DB80" i="33"/>
  <c r="DB78" i="33" s="1"/>
  <c r="DB79" i="33"/>
  <c r="DB92" i="33" s="1"/>
  <c r="DB76" i="33"/>
  <c r="DB75" i="33"/>
  <c r="DB74" i="33"/>
  <c r="DB73" i="33"/>
  <c r="DB72" i="33"/>
  <c r="DB71" i="33"/>
  <c r="DB70" i="33"/>
  <c r="DB69" i="33"/>
  <c r="DB68" i="33"/>
  <c r="DB67" i="33"/>
  <c r="DB66" i="33"/>
  <c r="DB65" i="33"/>
  <c r="DB63" i="33" s="1"/>
  <c r="DB64" i="33"/>
  <c r="DB77" i="33" s="1"/>
  <c r="DB61" i="33"/>
  <c r="DB60" i="33"/>
  <c r="DB59" i="33"/>
  <c r="DB58" i="33"/>
  <c r="DB57" i="33"/>
  <c r="DB56" i="33"/>
  <c r="DB55" i="33"/>
  <c r="DB54" i="33"/>
  <c r="DB53" i="33"/>
  <c r="DB52" i="33"/>
  <c r="DB51" i="33"/>
  <c r="DB50" i="33"/>
  <c r="DB48" i="33" s="1"/>
  <c r="DB49" i="33"/>
  <c r="DB62" i="33" s="1"/>
  <c r="DB47" i="33"/>
  <c r="DB34" i="33"/>
  <c r="DB19" i="33"/>
  <c r="DB4" i="33"/>
  <c r="DB301" i="39"/>
  <c r="DB300" i="39"/>
  <c r="DB299" i="39"/>
  <c r="DB298" i="39"/>
  <c r="DB297" i="39"/>
  <c r="DB296" i="39"/>
  <c r="DB295" i="39"/>
  <c r="DB294" i="39"/>
  <c r="DB293" i="39"/>
  <c r="DB292" i="39"/>
  <c r="DB291" i="39"/>
  <c r="DB290" i="39"/>
  <c r="DB289" i="39"/>
  <c r="DB288" i="39" s="1"/>
  <c r="DB287" i="39"/>
  <c r="DB286" i="39"/>
  <c r="DB285" i="39"/>
  <c r="DB284" i="39"/>
  <c r="DB283" i="39"/>
  <c r="DB282" i="39"/>
  <c r="DB281" i="39"/>
  <c r="DB280" i="39"/>
  <c r="DB279" i="39"/>
  <c r="DB278" i="39"/>
  <c r="DB277" i="39"/>
  <c r="DB276" i="39"/>
  <c r="DB275" i="39"/>
  <c r="DB274" i="39"/>
  <c r="DB273" i="39" s="1"/>
  <c r="DB271" i="39"/>
  <c r="DB270" i="39"/>
  <c r="DB269" i="39"/>
  <c r="DB268" i="39"/>
  <c r="DB267" i="39"/>
  <c r="DB266" i="39"/>
  <c r="DB265" i="39"/>
  <c r="DB264" i="39"/>
  <c r="DB263" i="39"/>
  <c r="DB262" i="39"/>
  <c r="DB261" i="39"/>
  <c r="DB260" i="39"/>
  <c r="DB259" i="39"/>
  <c r="DB258" i="39" s="1"/>
  <c r="DB256" i="39"/>
  <c r="DB255" i="39"/>
  <c r="DB254" i="39"/>
  <c r="DB253" i="39"/>
  <c r="DB252" i="39"/>
  <c r="DB251" i="39"/>
  <c r="DB250" i="39"/>
  <c r="DB249" i="39"/>
  <c r="DB248" i="39"/>
  <c r="DB247" i="39"/>
  <c r="DB246" i="39"/>
  <c r="DB245" i="39"/>
  <c r="DB244" i="39"/>
  <c r="DB257" i="39" s="1"/>
  <c r="DB243" i="39"/>
  <c r="DB241" i="39"/>
  <c r="DB240" i="39"/>
  <c r="DB239" i="39"/>
  <c r="DB238" i="39"/>
  <c r="DB237" i="39"/>
  <c r="DB236" i="39"/>
  <c r="DB235" i="39"/>
  <c r="DB234" i="39"/>
  <c r="DB233" i="39"/>
  <c r="DB232" i="39"/>
  <c r="DB231" i="39"/>
  <c r="DB230" i="39"/>
  <c r="DB229" i="39"/>
  <c r="DB242" i="39" s="1"/>
  <c r="DB228" i="39"/>
  <c r="DB227" i="39"/>
  <c r="DB226" i="39"/>
  <c r="DB225" i="39"/>
  <c r="DB224" i="39"/>
  <c r="DB223" i="39"/>
  <c r="DB222" i="39"/>
  <c r="DB221" i="39"/>
  <c r="DB220" i="39"/>
  <c r="DB219" i="39"/>
  <c r="DB218" i="39"/>
  <c r="DB217" i="39"/>
  <c r="DB216" i="39"/>
  <c r="DB215" i="39"/>
  <c r="DB214" i="39"/>
  <c r="DB213" i="39" s="1"/>
  <c r="DB211" i="39"/>
  <c r="DB210" i="39"/>
  <c r="DB209" i="39"/>
  <c r="DB208" i="39"/>
  <c r="DB207" i="39"/>
  <c r="DB206" i="39"/>
  <c r="DB205" i="39"/>
  <c r="DB204" i="39"/>
  <c r="DB203" i="39"/>
  <c r="DB202" i="39"/>
  <c r="DB201" i="39"/>
  <c r="DB200" i="39"/>
  <c r="DB199" i="39"/>
  <c r="DB212" i="39" s="1"/>
  <c r="DB196" i="39"/>
  <c r="DB195" i="39"/>
  <c r="DB194" i="39"/>
  <c r="DB193" i="39"/>
  <c r="DB192" i="39"/>
  <c r="DB191" i="39"/>
  <c r="DB190" i="39"/>
  <c r="DB189" i="39"/>
  <c r="DB188" i="39"/>
  <c r="DB187" i="39"/>
  <c r="DB186" i="39"/>
  <c r="DB185" i="39"/>
  <c r="DB184" i="39"/>
  <c r="DB197" i="39" s="1"/>
  <c r="DB183" i="39"/>
  <c r="DB181" i="39"/>
  <c r="DB180" i="39"/>
  <c r="DB179" i="39"/>
  <c r="DB178" i="39"/>
  <c r="DB177" i="39"/>
  <c r="DB176" i="39"/>
  <c r="DB175" i="39"/>
  <c r="DB174" i="39"/>
  <c r="DB173" i="39"/>
  <c r="DB172" i="39"/>
  <c r="DB171" i="39"/>
  <c r="DB170" i="39"/>
  <c r="DB169" i="39"/>
  <c r="DB168" i="39" s="1"/>
  <c r="DB167" i="39"/>
  <c r="DB166" i="39"/>
  <c r="DB165" i="39"/>
  <c r="DB164" i="39"/>
  <c r="DB163" i="39"/>
  <c r="DB162" i="39"/>
  <c r="DB161" i="39"/>
  <c r="DB160" i="39"/>
  <c r="DB159" i="39"/>
  <c r="DB158" i="39"/>
  <c r="DB157" i="39"/>
  <c r="DB156" i="39"/>
  <c r="DB155" i="39"/>
  <c r="DB154" i="39"/>
  <c r="DB153" i="39" s="1"/>
  <c r="DB151" i="39"/>
  <c r="DB150" i="39"/>
  <c r="DB149" i="39"/>
  <c r="DB148" i="39"/>
  <c r="DB147" i="39"/>
  <c r="DB146" i="39"/>
  <c r="DB145" i="39"/>
  <c r="DB144" i="39"/>
  <c r="DB143" i="39"/>
  <c r="DB142" i="39"/>
  <c r="DB141" i="39"/>
  <c r="DB140" i="39"/>
  <c r="DB139" i="39"/>
  <c r="DB138" i="39" s="1"/>
  <c r="DB136" i="39"/>
  <c r="DB135" i="39"/>
  <c r="DB134" i="39"/>
  <c r="DB133" i="39"/>
  <c r="DB132" i="39"/>
  <c r="DB131" i="39"/>
  <c r="DB130" i="39"/>
  <c r="DB129" i="39"/>
  <c r="DB128" i="39"/>
  <c r="DB127" i="39"/>
  <c r="DB126" i="39"/>
  <c r="DB125" i="39"/>
  <c r="DB124" i="39"/>
  <c r="DB137" i="39" s="1"/>
  <c r="DB123" i="39"/>
  <c r="DB121" i="39"/>
  <c r="DB120" i="39"/>
  <c r="DB119" i="39"/>
  <c r="DB118" i="39"/>
  <c r="DB117" i="39"/>
  <c r="DB116" i="39"/>
  <c r="DB115" i="39"/>
  <c r="DB114" i="39"/>
  <c r="DB113" i="39"/>
  <c r="DB112" i="39"/>
  <c r="DB111" i="39"/>
  <c r="DB110" i="39"/>
  <c r="DB109" i="39"/>
  <c r="DB122" i="39" s="1"/>
  <c r="DB108" i="39"/>
  <c r="DB107" i="39"/>
  <c r="DB106" i="39"/>
  <c r="DB105" i="39"/>
  <c r="DB104" i="39"/>
  <c r="DB103" i="39"/>
  <c r="DB102" i="39"/>
  <c r="DB101" i="39"/>
  <c r="DB100" i="39"/>
  <c r="DB99" i="39"/>
  <c r="DB98" i="39"/>
  <c r="DB97" i="39"/>
  <c r="DB96" i="39"/>
  <c r="DB95" i="39"/>
  <c r="DB94" i="39"/>
  <c r="DB93" i="39" s="1"/>
  <c r="DB91" i="39"/>
  <c r="DB90" i="39"/>
  <c r="DB89" i="39"/>
  <c r="DB88" i="39"/>
  <c r="DB87" i="39"/>
  <c r="DB86" i="39"/>
  <c r="DB85" i="39"/>
  <c r="DB84" i="39"/>
  <c r="DB83" i="39"/>
  <c r="DB82" i="39"/>
  <c r="DB81" i="39"/>
  <c r="DB80" i="39"/>
  <c r="DB79" i="39"/>
  <c r="DB92" i="39" s="1"/>
  <c r="DB76" i="39"/>
  <c r="DB75" i="39"/>
  <c r="DB74" i="39"/>
  <c r="DB73" i="39"/>
  <c r="DB72" i="39"/>
  <c r="DB71" i="39"/>
  <c r="DB70" i="39"/>
  <c r="DB69" i="39"/>
  <c r="DB68" i="39"/>
  <c r="DB67" i="39"/>
  <c r="DB66" i="39"/>
  <c r="DB65" i="39"/>
  <c r="DB64" i="39"/>
  <c r="DB77" i="39" s="1"/>
  <c r="DB63" i="39"/>
  <c r="DB61" i="39"/>
  <c r="DB60" i="39"/>
  <c r="DB59" i="39"/>
  <c r="DB58" i="39"/>
  <c r="DB57" i="39"/>
  <c r="DB56" i="39"/>
  <c r="DB55" i="39"/>
  <c r="DB54" i="39"/>
  <c r="DB53" i="39"/>
  <c r="DB52" i="39"/>
  <c r="DB51" i="39"/>
  <c r="DB50" i="39"/>
  <c r="DB49" i="39"/>
  <c r="DB48" i="39" s="1"/>
  <c r="DB47" i="39"/>
  <c r="DB46" i="39"/>
  <c r="DB45" i="39"/>
  <c r="DB44" i="39"/>
  <c r="DB43" i="39"/>
  <c r="DB42" i="39"/>
  <c r="DB41" i="39"/>
  <c r="DB40" i="39"/>
  <c r="DB39" i="39"/>
  <c r="DB38" i="39"/>
  <c r="DB37" i="39"/>
  <c r="DB36" i="39"/>
  <c r="DB35" i="39"/>
  <c r="DB34" i="39"/>
  <c r="DB33" i="39" s="1"/>
  <c r="DB31" i="39"/>
  <c r="DB30" i="39"/>
  <c r="DB29" i="39"/>
  <c r="DB28" i="39"/>
  <c r="DB27" i="39"/>
  <c r="DB26" i="39"/>
  <c r="DB25" i="39"/>
  <c r="DB24" i="39"/>
  <c r="DB23" i="39"/>
  <c r="DB22" i="39"/>
  <c r="DB21" i="39"/>
  <c r="DB20" i="39"/>
  <c r="DB19" i="39"/>
  <c r="DB18" i="39" s="1"/>
  <c r="DB16" i="39"/>
  <c r="DB15" i="39"/>
  <c r="DB14" i="39"/>
  <c r="DB13" i="39"/>
  <c r="DB12" i="39"/>
  <c r="DB11" i="39"/>
  <c r="DB10" i="39"/>
  <c r="DB9" i="39"/>
  <c r="DB8" i="39"/>
  <c r="DB7" i="39"/>
  <c r="DB6" i="39"/>
  <c r="DB5" i="39"/>
  <c r="DB4" i="39"/>
  <c r="DB17" i="39" s="1"/>
  <c r="DB3" i="39"/>
  <c r="DB301" i="27"/>
  <c r="DB300" i="27"/>
  <c r="DB299" i="27"/>
  <c r="DB298" i="27"/>
  <c r="DB297" i="27"/>
  <c r="DB296" i="27"/>
  <c r="DB295" i="27"/>
  <c r="DB294" i="27"/>
  <c r="DB293" i="27"/>
  <c r="DB292" i="27"/>
  <c r="DB291" i="27"/>
  <c r="DB290" i="27"/>
  <c r="DB289" i="27"/>
  <c r="DB288" i="27"/>
  <c r="DB287" i="27"/>
  <c r="DB286" i="27"/>
  <c r="DB285" i="27"/>
  <c r="DB284" i="27"/>
  <c r="DB283" i="27"/>
  <c r="DB282" i="27"/>
  <c r="DB281" i="27"/>
  <c r="DB280" i="27"/>
  <c r="DB279" i="27"/>
  <c r="DB278" i="27"/>
  <c r="DB277" i="27"/>
  <c r="DB276" i="27"/>
  <c r="DB275" i="27"/>
  <c r="DB274" i="27"/>
  <c r="DB273" i="27" s="1"/>
  <c r="DB272" i="27"/>
  <c r="DB271" i="27"/>
  <c r="DB270" i="27"/>
  <c r="DB269" i="27"/>
  <c r="DB268" i="27"/>
  <c r="DB267" i="27"/>
  <c r="DB266" i="27"/>
  <c r="DB265" i="27"/>
  <c r="DB264" i="27"/>
  <c r="DB263" i="27"/>
  <c r="DB262" i="27"/>
  <c r="DB261" i="27"/>
  <c r="DB260" i="27"/>
  <c r="DB259" i="27"/>
  <c r="DB258" i="27"/>
  <c r="DB256" i="27"/>
  <c r="DB255" i="27"/>
  <c r="DB254" i="27"/>
  <c r="DB253" i="27"/>
  <c r="DB252" i="27"/>
  <c r="DB251" i="27"/>
  <c r="DB250" i="27"/>
  <c r="DB249" i="27"/>
  <c r="DB248" i="27"/>
  <c r="DB247" i="27"/>
  <c r="DB246" i="27"/>
  <c r="DB245" i="27"/>
  <c r="DB244" i="27"/>
  <c r="DB243" i="27" s="1"/>
  <c r="DB241" i="27"/>
  <c r="DB240" i="27"/>
  <c r="DB239" i="27"/>
  <c r="DB238" i="27"/>
  <c r="DB237" i="27"/>
  <c r="DB236" i="27"/>
  <c r="DB235" i="27"/>
  <c r="DB234" i="27"/>
  <c r="DB233" i="27"/>
  <c r="DB232" i="27"/>
  <c r="DB231" i="27"/>
  <c r="DB230" i="27"/>
  <c r="DB229" i="27"/>
  <c r="DB228" i="27" s="1"/>
  <c r="DB226" i="27"/>
  <c r="DB225" i="27"/>
  <c r="DB224" i="27"/>
  <c r="DB223" i="27"/>
  <c r="DB222" i="27"/>
  <c r="DB221" i="27"/>
  <c r="DB220" i="27"/>
  <c r="DB219" i="27"/>
  <c r="DB218" i="27"/>
  <c r="DB217" i="27"/>
  <c r="DB216" i="27"/>
  <c r="DB215" i="27"/>
  <c r="DB214" i="27"/>
  <c r="DB213" i="27" s="1"/>
  <c r="DB211" i="27"/>
  <c r="DB210" i="27"/>
  <c r="DB209" i="27"/>
  <c r="DB208" i="27"/>
  <c r="DB207" i="27"/>
  <c r="DB206" i="27"/>
  <c r="DB205" i="27"/>
  <c r="DB204" i="27"/>
  <c r="DB203" i="27"/>
  <c r="DB202" i="27"/>
  <c r="DB201" i="27"/>
  <c r="DB200" i="27"/>
  <c r="DB199" i="27"/>
  <c r="DB212" i="27" s="1"/>
  <c r="DB196" i="27"/>
  <c r="DB195" i="27"/>
  <c r="DB194" i="27"/>
  <c r="DB193" i="27"/>
  <c r="DB192" i="27"/>
  <c r="DB191" i="27"/>
  <c r="DB190" i="27"/>
  <c r="DB189" i="27"/>
  <c r="DB188" i="27"/>
  <c r="DB187" i="27"/>
  <c r="DB186" i="27"/>
  <c r="DB185" i="27"/>
  <c r="DB184" i="27"/>
  <c r="DB197" i="27" s="1"/>
  <c r="DB183" i="27"/>
  <c r="DB181" i="27"/>
  <c r="DB180" i="27"/>
  <c r="DB179" i="27"/>
  <c r="DB178" i="27"/>
  <c r="DB177" i="27"/>
  <c r="DB176" i="27"/>
  <c r="DB175" i="27"/>
  <c r="DB174" i="27"/>
  <c r="DB173" i="27"/>
  <c r="DB172" i="27"/>
  <c r="DB171" i="27"/>
  <c r="DB170" i="27"/>
  <c r="DB169" i="27"/>
  <c r="DB182" i="27" s="1"/>
  <c r="DB168" i="27"/>
  <c r="DB167" i="27"/>
  <c r="DB166" i="27"/>
  <c r="DB165" i="27"/>
  <c r="DB164" i="27"/>
  <c r="DB163" i="27"/>
  <c r="DB162" i="27"/>
  <c r="DB161" i="27"/>
  <c r="DB160" i="27"/>
  <c r="DB159" i="27"/>
  <c r="DB158" i="27"/>
  <c r="DB157" i="27"/>
  <c r="DB156" i="27"/>
  <c r="DB155" i="27"/>
  <c r="DB154" i="27"/>
  <c r="DB153" i="27" s="1"/>
  <c r="DB152" i="27"/>
  <c r="DB151" i="27"/>
  <c r="DB150" i="27"/>
  <c r="DB149" i="27"/>
  <c r="DB148" i="27"/>
  <c r="DB147" i="27"/>
  <c r="DB146" i="27"/>
  <c r="DB145" i="27"/>
  <c r="DB144" i="27"/>
  <c r="DB143" i="27"/>
  <c r="DB142" i="27"/>
  <c r="DB141" i="27"/>
  <c r="DB140" i="27"/>
  <c r="DB139" i="27"/>
  <c r="DB138" i="27"/>
  <c r="DB136" i="27"/>
  <c r="DB135" i="27"/>
  <c r="DB134" i="27"/>
  <c r="DB133" i="27"/>
  <c r="DB132" i="27"/>
  <c r="DB131" i="27"/>
  <c r="DB130" i="27"/>
  <c r="DB129" i="27"/>
  <c r="DB128" i="27"/>
  <c r="DB127" i="27"/>
  <c r="DB126" i="27"/>
  <c r="DB125" i="27"/>
  <c r="DB124" i="27"/>
  <c r="DB123" i="27" s="1"/>
  <c r="DB121" i="27"/>
  <c r="DB120" i="27"/>
  <c r="DB119" i="27"/>
  <c r="DB118" i="27"/>
  <c r="DB117" i="27"/>
  <c r="DB116" i="27"/>
  <c r="DB115" i="27"/>
  <c r="DB114" i="27"/>
  <c r="DB113" i="27"/>
  <c r="DB112" i="27"/>
  <c r="DB111" i="27"/>
  <c r="DB110" i="27"/>
  <c r="DB109" i="27"/>
  <c r="DB108" i="27" s="1"/>
  <c r="DB106" i="27"/>
  <c r="DB105" i="27"/>
  <c r="DB104" i="27"/>
  <c r="DB103" i="27"/>
  <c r="DB102" i="27"/>
  <c r="DB101" i="27"/>
  <c r="DB100" i="27"/>
  <c r="DB99" i="27"/>
  <c r="DB98" i="27"/>
  <c r="DB97" i="27"/>
  <c r="DB96" i="27"/>
  <c r="DB95" i="27"/>
  <c r="DB94" i="27"/>
  <c r="DB93" i="27" s="1"/>
  <c r="DB91" i="27"/>
  <c r="DB90" i="27"/>
  <c r="DB89" i="27"/>
  <c r="DB88" i="27"/>
  <c r="DB87" i="27"/>
  <c r="DB86" i="27"/>
  <c r="DB85" i="27"/>
  <c r="DB84" i="27"/>
  <c r="DB83" i="27"/>
  <c r="DB82" i="27"/>
  <c r="DB81" i="27"/>
  <c r="DB80" i="27"/>
  <c r="DB79" i="27"/>
  <c r="DB92" i="27" s="1"/>
  <c r="DB76" i="27"/>
  <c r="DB75" i="27"/>
  <c r="DB74" i="27"/>
  <c r="DB73" i="27"/>
  <c r="DB72" i="27"/>
  <c r="DB71" i="27"/>
  <c r="DB70" i="27"/>
  <c r="DB69" i="27"/>
  <c r="DB68" i="27"/>
  <c r="DB67" i="27"/>
  <c r="DB66" i="27"/>
  <c r="DB65" i="27"/>
  <c r="DB64" i="27"/>
  <c r="DB77" i="27" s="1"/>
  <c r="DB63" i="27"/>
  <c r="DB61" i="27"/>
  <c r="DB60" i="27"/>
  <c r="DB59" i="27"/>
  <c r="DB58" i="27"/>
  <c r="DB57" i="27"/>
  <c r="DB56" i="27"/>
  <c r="DB55" i="27"/>
  <c r="DB54" i="27"/>
  <c r="DB53" i="27"/>
  <c r="DB52" i="27"/>
  <c r="DB51" i="27"/>
  <c r="DB50" i="27"/>
  <c r="DB49" i="27"/>
  <c r="DB62" i="27" s="1"/>
  <c r="DB48" i="27"/>
  <c r="DB47" i="27"/>
  <c r="DB46" i="27"/>
  <c r="DB45" i="27"/>
  <c r="DB44" i="27"/>
  <c r="DB43" i="27"/>
  <c r="DB42" i="27"/>
  <c r="DB41" i="27"/>
  <c r="DB40" i="27"/>
  <c r="DB39" i="27"/>
  <c r="DB38" i="27"/>
  <c r="DB37" i="27"/>
  <c r="DB36" i="27"/>
  <c r="DB35" i="27"/>
  <c r="DB34" i="27"/>
  <c r="DB33" i="27" s="1"/>
  <c r="DB32" i="27"/>
  <c r="DB31" i="27"/>
  <c r="DB30" i="27"/>
  <c r="DB29" i="27"/>
  <c r="DB28" i="27"/>
  <c r="DB27" i="27"/>
  <c r="DB26" i="27"/>
  <c r="DB25" i="27"/>
  <c r="DB24" i="27"/>
  <c r="DB23" i="27"/>
  <c r="DB22" i="27"/>
  <c r="DB21" i="27"/>
  <c r="DB20" i="27"/>
  <c r="DB19" i="27"/>
  <c r="DB18" i="27"/>
  <c r="DB16" i="27"/>
  <c r="DB15" i="27"/>
  <c r="DB14" i="27"/>
  <c r="DB13" i="27"/>
  <c r="DB12" i="27"/>
  <c r="DB11" i="27"/>
  <c r="DB10" i="27"/>
  <c r="DB9" i="27"/>
  <c r="DB8" i="27"/>
  <c r="DB7" i="27"/>
  <c r="DB6" i="27"/>
  <c r="DB5" i="27"/>
  <c r="DB4" i="27"/>
  <c r="DB3" i="27" s="1"/>
  <c r="DB6" i="28"/>
  <c r="DB7" i="28"/>
  <c r="DB8" i="28"/>
  <c r="DB9" i="28"/>
  <c r="DB10" i="28"/>
  <c r="DB11" i="28"/>
  <c r="DB12" i="28"/>
  <c r="DB13" i="28"/>
  <c r="DB14" i="28"/>
  <c r="DB15" i="28"/>
  <c r="DB16" i="28"/>
  <c r="DB5" i="28"/>
  <c r="BY22" i="2"/>
  <c r="BY14" i="2"/>
  <c r="FB128" i="21"/>
  <c r="FB127" i="21"/>
  <c r="DL18" i="19" l="1"/>
  <c r="DM20" i="19"/>
  <c r="DL12" i="14"/>
  <c r="DM14" i="14"/>
  <c r="CM78" i="40"/>
  <c r="CM79" i="40" s="1"/>
  <c r="CM80" i="40" s="1"/>
  <c r="W68" i="40" s="1"/>
  <c r="CW1588" i="20" s="1"/>
  <c r="DB47" i="3"/>
  <c r="DB63" i="3"/>
  <c r="DB167" i="3"/>
  <c r="DB183" i="3"/>
  <c r="DB287" i="3"/>
  <c r="DB17" i="3"/>
  <c r="DB137" i="3"/>
  <c r="DB257" i="3"/>
  <c r="DB107" i="3"/>
  <c r="DB227" i="3"/>
  <c r="DB62" i="4"/>
  <c r="DB78" i="4"/>
  <c r="DB182" i="4"/>
  <c r="DB198" i="4"/>
  <c r="DB32" i="4"/>
  <c r="DB152" i="4"/>
  <c r="DB272" i="4"/>
  <c r="DB122" i="4"/>
  <c r="DB242" i="4"/>
  <c r="DB78" i="5"/>
  <c r="DB198" i="5"/>
  <c r="DB17" i="5"/>
  <c r="DB137" i="5"/>
  <c r="DB257" i="5"/>
  <c r="DB122" i="5"/>
  <c r="DB242" i="5"/>
  <c r="DB107" i="5"/>
  <c r="DB227" i="5"/>
  <c r="DB47" i="6"/>
  <c r="DB63" i="6"/>
  <c r="DB167" i="6"/>
  <c r="DB183" i="6"/>
  <c r="DB287" i="6"/>
  <c r="DB17" i="6"/>
  <c r="DB137" i="6"/>
  <c r="DB257" i="6"/>
  <c r="DB122" i="6"/>
  <c r="DB242" i="6"/>
  <c r="DB107" i="6"/>
  <c r="DB227" i="6"/>
  <c r="DB47" i="8"/>
  <c r="DB63" i="8"/>
  <c r="DB167" i="8"/>
  <c r="DB183" i="8"/>
  <c r="DB287" i="8"/>
  <c r="DB32" i="8"/>
  <c r="DB152" i="8"/>
  <c r="DB272" i="8"/>
  <c r="DB17" i="8"/>
  <c r="DB137" i="8"/>
  <c r="DB257" i="8"/>
  <c r="DB107" i="8"/>
  <c r="DB227" i="8"/>
  <c r="DB62" i="10"/>
  <c r="DB78" i="10"/>
  <c r="DB182" i="10"/>
  <c r="DB198" i="10"/>
  <c r="DB47" i="10"/>
  <c r="DB63" i="10"/>
  <c r="DB167" i="10"/>
  <c r="DB183" i="10"/>
  <c r="DB287" i="10"/>
  <c r="DB32" i="10"/>
  <c r="DB152" i="10"/>
  <c r="DB272" i="10"/>
  <c r="DB17" i="10"/>
  <c r="DB137" i="10"/>
  <c r="DB257" i="10"/>
  <c r="DB122" i="10"/>
  <c r="DB242" i="10"/>
  <c r="DB47" i="11"/>
  <c r="DB63" i="11"/>
  <c r="DB167" i="11"/>
  <c r="DB183" i="11"/>
  <c r="DB287" i="11"/>
  <c r="DB32" i="11"/>
  <c r="DB152" i="11"/>
  <c r="DB272" i="11"/>
  <c r="DB17" i="11"/>
  <c r="DB137" i="11"/>
  <c r="DB257" i="11"/>
  <c r="DB242" i="11"/>
  <c r="DB107" i="11"/>
  <c r="DB227" i="11"/>
  <c r="DB78" i="24"/>
  <c r="DB198" i="24"/>
  <c r="DB17" i="24"/>
  <c r="DB137" i="24"/>
  <c r="DB257" i="24"/>
  <c r="DB107" i="24"/>
  <c r="DB227" i="24"/>
  <c r="DB63" i="29"/>
  <c r="DB167" i="29"/>
  <c r="DB183" i="29"/>
  <c r="DB287" i="29"/>
  <c r="DB32" i="29"/>
  <c r="DB152" i="29"/>
  <c r="DB272" i="29"/>
  <c r="DB17" i="29"/>
  <c r="DB137" i="29"/>
  <c r="DB257" i="29"/>
  <c r="DB122" i="29"/>
  <c r="DB242" i="29"/>
  <c r="DB107" i="29"/>
  <c r="DB227" i="29"/>
  <c r="DB62" i="15"/>
  <c r="DB78" i="15"/>
  <c r="DB182" i="15"/>
  <c r="DB198" i="15"/>
  <c r="DB32" i="15"/>
  <c r="DB152" i="15"/>
  <c r="DB272" i="15"/>
  <c r="DB17" i="15"/>
  <c r="DB137" i="15"/>
  <c r="DB257" i="15"/>
  <c r="DB122" i="15"/>
  <c r="DB242" i="15"/>
  <c r="DB107" i="15"/>
  <c r="DB227" i="15"/>
  <c r="DB63" i="17"/>
  <c r="DB183" i="17"/>
  <c r="DB32" i="17"/>
  <c r="DB122" i="17"/>
  <c r="DB242" i="17"/>
  <c r="DB107" i="17"/>
  <c r="DB227" i="17"/>
  <c r="DB62" i="18"/>
  <c r="DB78" i="18"/>
  <c r="DB182" i="18"/>
  <c r="DB198" i="18"/>
  <c r="DB32" i="18"/>
  <c r="DB137" i="18"/>
  <c r="DB257" i="18"/>
  <c r="DB107" i="18"/>
  <c r="DB227" i="18"/>
  <c r="DB32" i="33"/>
  <c r="DB272" i="33"/>
  <c r="DB17" i="33"/>
  <c r="DB137" i="33"/>
  <c r="DB257" i="33"/>
  <c r="DB107" i="33"/>
  <c r="DB227" i="33"/>
  <c r="DB62" i="39"/>
  <c r="DB78" i="39"/>
  <c r="DB182" i="39"/>
  <c r="DB198" i="39"/>
  <c r="DB32" i="39"/>
  <c r="DB152" i="39"/>
  <c r="DB272" i="39"/>
  <c r="DB78" i="27"/>
  <c r="DB198" i="27"/>
  <c r="DB17" i="27"/>
  <c r="DB137" i="27"/>
  <c r="DB257" i="27"/>
  <c r="DB122" i="27"/>
  <c r="DB242" i="27"/>
  <c r="DB107" i="27"/>
  <c r="DB227" i="27"/>
  <c r="DL19" i="19" l="1"/>
  <c r="DM21" i="19"/>
  <c r="DL13" i="14"/>
  <c r="DM15" i="14"/>
  <c r="W60" i="40"/>
  <c r="CW1580" i="20" s="1"/>
  <c r="W36" i="40"/>
  <c r="CW1556" i="20" s="1"/>
  <c r="W20" i="40"/>
  <c r="CW1540" i="20" s="1"/>
  <c r="W33" i="40"/>
  <c r="CW1553" i="20" s="1"/>
  <c r="W41" i="40"/>
  <c r="CW1561" i="20" s="1"/>
  <c r="W3" i="40"/>
  <c r="CW1523" i="20" s="1"/>
  <c r="W77" i="40"/>
  <c r="CW1597" i="20" s="1"/>
  <c r="W65" i="40"/>
  <c r="CW1585" i="20" s="1"/>
  <c r="W48" i="40"/>
  <c r="CW1568" i="20" s="1"/>
  <c r="W29" i="40"/>
  <c r="CW1549" i="20" s="1"/>
  <c r="W69" i="40"/>
  <c r="CW1589" i="20" s="1"/>
  <c r="W72" i="40"/>
  <c r="CW1592" i="20" s="1"/>
  <c r="W37" i="40"/>
  <c r="CW1557" i="20" s="1"/>
  <c r="W8" i="40"/>
  <c r="CW1528" i="20" s="1"/>
  <c r="W22" i="40"/>
  <c r="CW1542" i="20" s="1"/>
  <c r="W25" i="40"/>
  <c r="CW1545" i="20" s="1"/>
  <c r="W45" i="40"/>
  <c r="CW1565" i="20" s="1"/>
  <c r="W6" i="40"/>
  <c r="CW1526" i="20" s="1"/>
  <c r="W17" i="40"/>
  <c r="CW1537" i="20" s="1"/>
  <c r="W5" i="40"/>
  <c r="CW1525" i="20" s="1"/>
  <c r="W49" i="40"/>
  <c r="CW1569" i="20" s="1"/>
  <c r="W14" i="40"/>
  <c r="CW1534" i="20" s="1"/>
  <c r="W10" i="40"/>
  <c r="CW1530" i="20" s="1"/>
  <c r="W13" i="40"/>
  <c r="CW1533" i="20" s="1"/>
  <c r="W57" i="40"/>
  <c r="CW1577" i="20" s="1"/>
  <c r="W7" i="40"/>
  <c r="CW1527" i="20" s="1"/>
  <c r="W53" i="40"/>
  <c r="CW1573" i="20" s="1"/>
  <c r="W16" i="40"/>
  <c r="CW1536" i="20" s="1"/>
  <c r="W61" i="40"/>
  <c r="CW1581" i="20" s="1"/>
  <c r="W44" i="40"/>
  <c r="CW1564" i="20" s="1"/>
  <c r="W73" i="40"/>
  <c r="CW1593" i="20" s="1"/>
  <c r="W19" i="40"/>
  <c r="CW1539" i="20" s="1"/>
  <c r="W32" i="40"/>
  <c r="CW1552" i="20" s="1"/>
  <c r="W26" i="40"/>
  <c r="CW1546" i="20" s="1"/>
  <c r="W56" i="40"/>
  <c r="CW1576" i="20" s="1"/>
  <c r="W15" i="40"/>
  <c r="CW1535" i="20" s="1"/>
  <c r="W18" i="40"/>
  <c r="CW1538" i="20" s="1"/>
  <c r="W4" i="40"/>
  <c r="CW1524" i="20" s="1"/>
  <c r="W50" i="40"/>
  <c r="CW1570" i="20" s="1"/>
  <c r="W23" i="40"/>
  <c r="CW1543" i="20" s="1"/>
  <c r="W58" i="40"/>
  <c r="CW1578" i="20" s="1"/>
  <c r="W27" i="40"/>
  <c r="CW1547" i="20" s="1"/>
  <c r="W59" i="40"/>
  <c r="CW1579" i="20" s="1"/>
  <c r="W11" i="40"/>
  <c r="CW1531" i="20" s="1"/>
  <c r="W30" i="40"/>
  <c r="CW1550" i="20" s="1"/>
  <c r="W62" i="40"/>
  <c r="CW1582" i="20" s="1"/>
  <c r="W31" i="40"/>
  <c r="CW1551" i="20" s="1"/>
  <c r="W63" i="40"/>
  <c r="CW1583" i="20" s="1"/>
  <c r="W28" i="40"/>
  <c r="CW1548" i="20" s="1"/>
  <c r="W34" i="40"/>
  <c r="CW1554" i="20" s="1"/>
  <c r="W66" i="40"/>
  <c r="CW1586" i="20" s="1"/>
  <c r="W35" i="40"/>
  <c r="CW1555" i="20" s="1"/>
  <c r="W67" i="40"/>
  <c r="CW1587" i="20" s="1"/>
  <c r="W40" i="40"/>
  <c r="CW1560" i="20" s="1"/>
  <c r="W38" i="40"/>
  <c r="CW1558" i="20" s="1"/>
  <c r="W70" i="40"/>
  <c r="CW1590" i="20" s="1"/>
  <c r="W39" i="40"/>
  <c r="CW1559" i="20" s="1"/>
  <c r="W71" i="40"/>
  <c r="CW1591" i="20" s="1"/>
  <c r="W52" i="40"/>
  <c r="CW1572" i="20" s="1"/>
  <c r="W42" i="40"/>
  <c r="CW1562" i="20" s="1"/>
  <c r="W74" i="40"/>
  <c r="CW1594" i="20" s="1"/>
  <c r="W43" i="40"/>
  <c r="CW1563" i="20" s="1"/>
  <c r="W75" i="40"/>
  <c r="CW1595" i="20" s="1"/>
  <c r="W64" i="40"/>
  <c r="CW1584" i="20" s="1"/>
  <c r="W46" i="40"/>
  <c r="CW1566" i="20" s="1"/>
  <c r="W78" i="40"/>
  <c r="CW1598" i="20" s="1"/>
  <c r="W47" i="40"/>
  <c r="CW1567" i="20" s="1"/>
  <c r="W79" i="40"/>
  <c r="CW1599" i="20" s="1"/>
  <c r="W76" i="40"/>
  <c r="CW1596" i="20" s="1"/>
  <c r="W51" i="40"/>
  <c r="CW1571" i="20" s="1"/>
  <c r="W24" i="40"/>
  <c r="CW1544" i="20" s="1"/>
  <c r="W12" i="40"/>
  <c r="CW1532" i="20" s="1"/>
  <c r="W54" i="40"/>
  <c r="CW1574" i="20" s="1"/>
  <c r="W9" i="40"/>
  <c r="CW1529" i="20" s="1"/>
  <c r="W55" i="40"/>
  <c r="CW1575" i="20" s="1"/>
  <c r="W80" i="40"/>
  <c r="CW1600" i="20" s="1"/>
  <c r="W21" i="40"/>
  <c r="CW1541" i="20" s="1"/>
  <c r="AP13" i="37"/>
  <c r="AP12" i="37"/>
  <c r="AP11" i="37"/>
  <c r="AP10" i="37"/>
  <c r="AP11" i="34"/>
  <c r="AP12" i="34"/>
  <c r="AP10" i="34"/>
  <c r="DL20" i="19" l="1"/>
  <c r="DM22" i="19"/>
  <c r="DL14" i="14"/>
  <c r="DM16" i="14"/>
  <c r="CW1522" i="20"/>
  <c r="CW1521" i="20"/>
  <c r="FJ883" i="20"/>
  <c r="FJ878" i="20"/>
  <c r="FJ868" i="20"/>
  <c r="FJ864" i="20"/>
  <c r="FJ860" i="20"/>
  <c r="FJ856" i="20"/>
  <c r="FJ853" i="20"/>
  <c r="FJ849" i="20"/>
  <c r="FJ845" i="20"/>
  <c r="FJ835" i="20"/>
  <c r="FJ830" i="20"/>
  <c r="FJ827" i="20"/>
  <c r="FJ824" i="20"/>
  <c r="FJ820" i="20"/>
  <c r="FJ815" i="20"/>
  <c r="FJ811" i="20"/>
  <c r="FJ808" i="20"/>
  <c r="FJ804" i="20"/>
  <c r="FJ800" i="20"/>
  <c r="FJ796" i="20"/>
  <c r="FJ793" i="20"/>
  <c r="FJ787" i="20"/>
  <c r="FJ783" i="20"/>
  <c r="FJ779" i="20"/>
  <c r="FJ776" i="20"/>
  <c r="FJ772" i="20"/>
  <c r="FJ769" i="20"/>
  <c r="FJ766" i="20"/>
  <c r="FJ761" i="20"/>
  <c r="FJ757" i="20"/>
  <c r="FJ753" i="20"/>
  <c r="FJ750" i="20"/>
  <c r="FJ746" i="20"/>
  <c r="FJ743" i="20"/>
  <c r="FJ738" i="20"/>
  <c r="FJ734" i="20"/>
  <c r="FJ730" i="20"/>
  <c r="FJ724" i="20"/>
  <c r="FJ721" i="20"/>
  <c r="FJ718" i="20"/>
  <c r="FJ714" i="20"/>
  <c r="FJ710" i="20"/>
  <c r="FJ707" i="20"/>
  <c r="FJ704" i="20"/>
  <c r="FJ699" i="20"/>
  <c r="FJ695" i="20"/>
  <c r="FJ691" i="20"/>
  <c r="FJ685" i="20"/>
  <c r="FJ679" i="20"/>
  <c r="FJ669" i="20"/>
  <c r="FJ661" i="20"/>
  <c r="FJ656" i="20"/>
  <c r="FJ650" i="20"/>
  <c r="FJ646" i="20"/>
  <c r="FJ642" i="20"/>
  <c r="FJ636" i="20"/>
  <c r="FJ629" i="20"/>
  <c r="FJ620" i="20"/>
  <c r="FJ615" i="20"/>
  <c r="FJ612" i="20"/>
  <c r="FJ608" i="20"/>
  <c r="FJ604" i="20"/>
  <c r="FJ601" i="20"/>
  <c r="FJ598" i="20"/>
  <c r="FJ595" i="20"/>
  <c r="FJ591" i="20"/>
  <c r="FJ587" i="20"/>
  <c r="FJ583" i="20"/>
  <c r="FJ580" i="20"/>
  <c r="FJ576" i="20"/>
  <c r="FJ571" i="20"/>
  <c r="FJ568" i="20"/>
  <c r="FJ564" i="20"/>
  <c r="FJ559" i="20"/>
  <c r="FJ556" i="20"/>
  <c r="FJ553" i="20"/>
  <c r="FJ549" i="20"/>
  <c r="FJ546" i="20"/>
  <c r="FJ540" i="20"/>
  <c r="FJ536" i="20"/>
  <c r="FJ532" i="20"/>
  <c r="FJ528" i="20"/>
  <c r="FJ523" i="20"/>
  <c r="FJ519" i="20"/>
  <c r="FJ515" i="20"/>
  <c r="FJ512" i="20"/>
  <c r="FJ508" i="20"/>
  <c r="FJ504" i="20"/>
  <c r="FJ501" i="20"/>
  <c r="FJ497" i="20"/>
  <c r="FJ493" i="20"/>
  <c r="FJ489" i="20"/>
  <c r="FJ485" i="20"/>
  <c r="FJ481" i="20"/>
  <c r="FJ477" i="20"/>
  <c r="FJ474" i="20"/>
  <c r="FJ471" i="20"/>
  <c r="FJ466" i="20"/>
  <c r="FJ462" i="20"/>
  <c r="FJ459" i="20"/>
  <c r="FJ452" i="20"/>
  <c r="FJ449" i="20"/>
  <c r="FJ446" i="20"/>
  <c r="FJ443" i="20"/>
  <c r="FJ440" i="20"/>
  <c r="FJ437" i="20"/>
  <c r="FJ434" i="20"/>
  <c r="FJ431" i="20"/>
  <c r="FJ427" i="20"/>
  <c r="FJ423" i="20"/>
  <c r="FJ420" i="20"/>
  <c r="FJ417" i="20"/>
  <c r="FJ413" i="20"/>
  <c r="FJ410" i="20"/>
  <c r="FJ406" i="20"/>
  <c r="FJ402" i="20"/>
  <c r="FJ398" i="20"/>
  <c r="FJ394" i="20"/>
  <c r="FJ391" i="20"/>
  <c r="FJ387" i="20"/>
  <c r="FJ380" i="20"/>
  <c r="FJ375" i="20"/>
  <c r="FJ370" i="20"/>
  <c r="FJ366" i="20"/>
  <c r="FJ363" i="20"/>
  <c r="FJ358" i="20"/>
  <c r="FJ354" i="20"/>
  <c r="FJ351" i="20"/>
  <c r="FJ343" i="20"/>
  <c r="FJ340" i="20"/>
  <c r="FJ336" i="20"/>
  <c r="FJ329" i="20"/>
  <c r="FJ324" i="20"/>
  <c r="FJ320" i="20"/>
  <c r="FJ317" i="20"/>
  <c r="FJ313" i="20"/>
  <c r="FJ309" i="20"/>
  <c r="FJ306" i="20"/>
  <c r="FJ303" i="20"/>
  <c r="FJ299" i="20"/>
  <c r="FJ295" i="20"/>
  <c r="FJ289" i="20"/>
  <c r="FJ274" i="20"/>
  <c r="FJ270" i="20"/>
  <c r="FJ265" i="20"/>
  <c r="FJ261" i="20"/>
  <c r="FJ257" i="20"/>
  <c r="FJ253" i="20"/>
  <c r="FJ250" i="20"/>
  <c r="FJ246" i="20"/>
  <c r="FJ243" i="20"/>
  <c r="FJ240" i="20"/>
  <c r="FJ235" i="20"/>
  <c r="FJ232" i="20"/>
  <c r="FJ229" i="20"/>
  <c r="FJ225" i="20"/>
  <c r="FJ219" i="20"/>
  <c r="FJ216" i="20"/>
  <c r="FJ213" i="20"/>
  <c r="FJ209" i="20"/>
  <c r="FJ206" i="20"/>
  <c r="FJ201" i="20"/>
  <c r="FJ194" i="20"/>
  <c r="FJ189" i="20"/>
  <c r="FJ185" i="20"/>
  <c r="FJ181" i="20"/>
  <c r="FJ177" i="20"/>
  <c r="FJ172" i="20"/>
  <c r="FJ169" i="20"/>
  <c r="FJ164" i="20"/>
  <c r="FJ161" i="20"/>
  <c r="FJ157" i="20"/>
  <c r="FJ153" i="20"/>
  <c r="FJ150" i="20"/>
  <c r="FJ145" i="20"/>
  <c r="FJ142" i="20"/>
  <c r="FJ139" i="20"/>
  <c r="FJ135" i="20"/>
  <c r="FJ129" i="20"/>
  <c r="FJ126" i="20"/>
  <c r="FJ122" i="20"/>
  <c r="FJ119" i="20"/>
  <c r="FJ116" i="20"/>
  <c r="FJ113" i="20"/>
  <c r="FJ108" i="20"/>
  <c r="FJ104" i="20"/>
  <c r="FJ101" i="20"/>
  <c r="FJ97" i="20"/>
  <c r="FJ94" i="20"/>
  <c r="FJ90" i="20"/>
  <c r="FJ87" i="20"/>
  <c r="FJ80" i="20"/>
  <c r="FJ76" i="20"/>
  <c r="FJ72" i="20"/>
  <c r="FJ64" i="20"/>
  <c r="FJ60" i="20"/>
  <c r="FJ55" i="20"/>
  <c r="FJ52" i="20"/>
  <c r="FJ48" i="20"/>
  <c r="FJ45" i="20"/>
  <c r="FJ38" i="20"/>
  <c r="FJ33" i="20"/>
  <c r="FJ24" i="20"/>
  <c r="FJ19" i="20"/>
  <c r="FJ14" i="20"/>
  <c r="FJ10" i="20"/>
  <c r="FJ5" i="20"/>
  <c r="FJ1" i="20"/>
  <c r="DL21" i="19" l="1"/>
  <c r="DM23" i="19"/>
  <c r="DL15" i="14"/>
  <c r="S15" i="14" s="1"/>
  <c r="DD13" i="21" s="1"/>
  <c r="DM17" i="14"/>
  <c r="FH787" i="20"/>
  <c r="FH793" i="20"/>
  <c r="FH796" i="20"/>
  <c r="FH800" i="20"/>
  <c r="FH804" i="20"/>
  <c r="FH808" i="20"/>
  <c r="FH811" i="20"/>
  <c r="FH815" i="20"/>
  <c r="FH820" i="20"/>
  <c r="FH824" i="20"/>
  <c r="FH827" i="20"/>
  <c r="FH830" i="20"/>
  <c r="FH835" i="20"/>
  <c r="FH845" i="20"/>
  <c r="FH849" i="20"/>
  <c r="FH853" i="20"/>
  <c r="FH856" i="20"/>
  <c r="FH860" i="20"/>
  <c r="FH864" i="20"/>
  <c r="FH868" i="20"/>
  <c r="FH878" i="20"/>
  <c r="FH883" i="20"/>
  <c r="FP179" i="21"/>
  <c r="FN179" i="21" s="1"/>
  <c r="FP173" i="21"/>
  <c r="FP168" i="21"/>
  <c r="FP163" i="21"/>
  <c r="FP159" i="21"/>
  <c r="FP154" i="21"/>
  <c r="FP149" i="21"/>
  <c r="FP144" i="21"/>
  <c r="FP139" i="21"/>
  <c r="EY202" i="21"/>
  <c r="EY203" i="21"/>
  <c r="EZ203" i="21"/>
  <c r="FA203" i="21"/>
  <c r="EY204" i="21"/>
  <c r="EZ204" i="21"/>
  <c r="FA204" i="21"/>
  <c r="EY205" i="21"/>
  <c r="EZ205" i="21"/>
  <c r="FA205" i="21"/>
  <c r="EZ202" i="21"/>
  <c r="FA202" i="21"/>
  <c r="FA271" i="21"/>
  <c r="EZ271" i="21"/>
  <c r="EY271" i="21"/>
  <c r="FA109" i="21"/>
  <c r="EZ109" i="21"/>
  <c r="EY109" i="21"/>
  <c r="FA40" i="21"/>
  <c r="EZ40" i="21"/>
  <c r="EY40" i="21"/>
  <c r="FA245" i="21"/>
  <c r="EZ245" i="21"/>
  <c r="EY245" i="21"/>
  <c r="FA114" i="21"/>
  <c r="EZ114" i="21"/>
  <c r="EY114" i="21"/>
  <c r="FA104" i="21"/>
  <c r="EZ104" i="21"/>
  <c r="EY104" i="21"/>
  <c r="FA89" i="21"/>
  <c r="EZ89" i="21"/>
  <c r="EY89" i="21"/>
  <c r="FA150" i="21"/>
  <c r="EZ150" i="21"/>
  <c r="EY150" i="21"/>
  <c r="FA113" i="21"/>
  <c r="EZ113" i="21"/>
  <c r="EY113" i="21"/>
  <c r="FA112" i="21"/>
  <c r="EZ112" i="21"/>
  <c r="EY112" i="21"/>
  <c r="FA91" i="21"/>
  <c r="EZ91" i="21"/>
  <c r="EY91" i="21"/>
  <c r="FA127" i="21"/>
  <c r="EZ127" i="21"/>
  <c r="EY127" i="21"/>
  <c r="FA84" i="21"/>
  <c r="EZ84" i="21"/>
  <c r="EY84" i="21"/>
  <c r="FA133" i="21"/>
  <c r="EZ133" i="21"/>
  <c r="EY133" i="21"/>
  <c r="FA272" i="21"/>
  <c r="EZ272" i="21"/>
  <c r="EY272" i="21"/>
  <c r="FA124" i="21"/>
  <c r="EZ124" i="21"/>
  <c r="EY124" i="21"/>
  <c r="FA7" i="21"/>
  <c r="EZ7" i="21"/>
  <c r="EY7" i="21"/>
  <c r="FA83" i="21"/>
  <c r="EZ83" i="21"/>
  <c r="EY83" i="21"/>
  <c r="FB8" i="21"/>
  <c r="FA8" i="21"/>
  <c r="EZ8" i="21"/>
  <c r="EY8" i="21"/>
  <c r="FB277" i="21"/>
  <c r="FA277" i="21"/>
  <c r="EZ277" i="21"/>
  <c r="EY277" i="21"/>
  <c r="FB125" i="21"/>
  <c r="FA125" i="21"/>
  <c r="EZ125" i="21"/>
  <c r="EY125" i="21"/>
  <c r="FB360" i="21"/>
  <c r="FA360" i="21"/>
  <c r="EZ360" i="21"/>
  <c r="EY360" i="21"/>
  <c r="FB359" i="21"/>
  <c r="FA359" i="21"/>
  <c r="EZ359" i="21"/>
  <c r="EY359" i="21"/>
  <c r="FB358" i="21"/>
  <c r="FA358" i="21"/>
  <c r="EZ358" i="21"/>
  <c r="EY358" i="21"/>
  <c r="FB357" i="21"/>
  <c r="FA357" i="21"/>
  <c r="EZ357" i="21"/>
  <c r="EY357" i="21"/>
  <c r="FB356" i="21"/>
  <c r="FA356" i="21"/>
  <c r="EZ356" i="21"/>
  <c r="EY356" i="21"/>
  <c r="FB355" i="21"/>
  <c r="FA355" i="21"/>
  <c r="EZ355" i="21"/>
  <c r="EY355" i="21"/>
  <c r="FB354" i="21"/>
  <c r="FA354" i="21"/>
  <c r="EZ354" i="21"/>
  <c r="EY354" i="21"/>
  <c r="FB353" i="21"/>
  <c r="FA353" i="21"/>
  <c r="EZ353" i="21"/>
  <c r="EY353" i="21"/>
  <c r="FA42" i="21"/>
  <c r="EZ42" i="21"/>
  <c r="EY42" i="21"/>
  <c r="FB288" i="21"/>
  <c r="FA288" i="21"/>
  <c r="EZ288" i="21"/>
  <c r="EY288" i="21"/>
  <c r="FA72" i="21"/>
  <c r="EZ72" i="21"/>
  <c r="EY72" i="21"/>
  <c r="FA105" i="21"/>
  <c r="EZ105" i="21"/>
  <c r="EY105" i="21"/>
  <c r="FA176" i="21"/>
  <c r="EZ176" i="21"/>
  <c r="EY176" i="21"/>
  <c r="FA175" i="21"/>
  <c r="EZ175" i="21"/>
  <c r="EY175" i="21"/>
  <c r="FA278" i="21"/>
  <c r="EZ278" i="21"/>
  <c r="EY278" i="21"/>
  <c r="FA16" i="21"/>
  <c r="EZ16" i="21"/>
  <c r="EY16" i="21"/>
  <c r="FA107" i="21"/>
  <c r="EZ107" i="21"/>
  <c r="EY107" i="21"/>
  <c r="FA173" i="21"/>
  <c r="EZ173" i="21"/>
  <c r="EY173" i="21"/>
  <c r="FA174" i="21"/>
  <c r="EZ174" i="21"/>
  <c r="EY174" i="21"/>
  <c r="FA179" i="21"/>
  <c r="EZ179" i="21"/>
  <c r="EY179" i="21"/>
  <c r="FA178" i="21"/>
  <c r="EZ178" i="21"/>
  <c r="EY178" i="21"/>
  <c r="FB352" i="21"/>
  <c r="FA352" i="21"/>
  <c r="EZ352" i="21"/>
  <c r="EY352" i="21"/>
  <c r="FB351" i="21"/>
  <c r="FA351" i="21"/>
  <c r="EZ351" i="21"/>
  <c r="EY351" i="21"/>
  <c r="FB350" i="21"/>
  <c r="FA350" i="21"/>
  <c r="EZ350" i="21"/>
  <c r="EY350" i="21"/>
  <c r="FB349" i="21"/>
  <c r="FA349" i="21"/>
  <c r="EZ349" i="21"/>
  <c r="EY349" i="21"/>
  <c r="FB136" i="21"/>
  <c r="FA136" i="21"/>
  <c r="EZ136" i="21"/>
  <c r="EY136" i="21"/>
  <c r="FB134" i="21"/>
  <c r="FA134" i="21"/>
  <c r="EZ134" i="21"/>
  <c r="EY134" i="21"/>
  <c r="FB138" i="21"/>
  <c r="FA138" i="21"/>
  <c r="EZ138" i="21"/>
  <c r="EY138" i="21"/>
  <c r="FA20" i="21"/>
  <c r="EZ20" i="21"/>
  <c r="EY20" i="21"/>
  <c r="FB18" i="21"/>
  <c r="FA18" i="21"/>
  <c r="EZ18" i="21"/>
  <c r="EY18" i="21"/>
  <c r="FB19" i="21"/>
  <c r="FA19" i="21"/>
  <c r="EZ19" i="21"/>
  <c r="EY19" i="21"/>
  <c r="FA78" i="21"/>
  <c r="EZ78" i="21"/>
  <c r="EY78" i="21"/>
  <c r="FB76" i="21"/>
  <c r="FA76" i="21"/>
  <c r="EZ76" i="21"/>
  <c r="EY76" i="21"/>
  <c r="FB77" i="21"/>
  <c r="FA77" i="21"/>
  <c r="EZ77" i="21"/>
  <c r="EY77" i="21"/>
  <c r="FA23" i="21"/>
  <c r="EZ23" i="21"/>
  <c r="EY23" i="21"/>
  <c r="FA21" i="21"/>
  <c r="EZ21" i="21"/>
  <c r="EY21" i="21"/>
  <c r="FA22" i="21"/>
  <c r="EZ22" i="21"/>
  <c r="EY22" i="21"/>
  <c r="FA82" i="21"/>
  <c r="EZ82" i="21"/>
  <c r="EY82" i="21"/>
  <c r="FA80" i="21"/>
  <c r="EZ80" i="21"/>
  <c r="EY80" i="21"/>
  <c r="FA81" i="21"/>
  <c r="EZ81" i="21"/>
  <c r="EY81" i="21"/>
  <c r="FB135" i="21"/>
  <c r="FB74" i="21"/>
  <c r="FB73" i="21"/>
  <c r="FB348" i="21"/>
  <c r="FA348" i="21"/>
  <c r="EZ348" i="21"/>
  <c r="EY348" i="21"/>
  <c r="FA115" i="21"/>
  <c r="EZ115" i="21"/>
  <c r="EY115" i="21"/>
  <c r="FA143" i="21"/>
  <c r="EZ143" i="21"/>
  <c r="EY143" i="21"/>
  <c r="FA144" i="21"/>
  <c r="EZ144" i="21"/>
  <c r="EY144" i="21"/>
  <c r="FA147" i="21"/>
  <c r="EZ147" i="21"/>
  <c r="EY147" i="21"/>
  <c r="FA148" i="21"/>
  <c r="EZ148" i="21"/>
  <c r="EY148" i="21"/>
  <c r="FA268" i="21"/>
  <c r="EZ268" i="21"/>
  <c r="EY268" i="21"/>
  <c r="FA269" i="21"/>
  <c r="EZ269" i="21"/>
  <c r="EY269" i="21"/>
  <c r="FA38" i="21"/>
  <c r="EZ38" i="21"/>
  <c r="EY38" i="21"/>
  <c r="FA39" i="21"/>
  <c r="EZ39" i="21"/>
  <c r="EY39" i="21"/>
  <c r="FA43" i="21"/>
  <c r="EZ43" i="21"/>
  <c r="EY43" i="21"/>
  <c r="FB50" i="21"/>
  <c r="FA50" i="21"/>
  <c r="EZ50" i="21"/>
  <c r="EY50" i="21"/>
  <c r="FB49" i="21"/>
  <c r="FA49" i="21"/>
  <c r="EZ49" i="21"/>
  <c r="EY49" i="21"/>
  <c r="FB48" i="21"/>
  <c r="FA48" i="21"/>
  <c r="EZ48" i="21"/>
  <c r="EY48" i="21"/>
  <c r="FA2" i="21"/>
  <c r="EZ2" i="21"/>
  <c r="EY2" i="21"/>
  <c r="FA286" i="21"/>
  <c r="EZ286" i="21"/>
  <c r="EY286" i="21"/>
  <c r="FA209" i="21"/>
  <c r="EZ209" i="21"/>
  <c r="EY209" i="21"/>
  <c r="FA208" i="21"/>
  <c r="EZ208" i="21"/>
  <c r="EY208" i="21"/>
  <c r="FA3" i="21"/>
  <c r="EZ3" i="21"/>
  <c r="EY3" i="21"/>
  <c r="FA4" i="21"/>
  <c r="EZ4" i="21"/>
  <c r="EY4" i="21"/>
  <c r="FA118" i="21"/>
  <c r="EZ118" i="21"/>
  <c r="EY118" i="21"/>
  <c r="FA119" i="21"/>
  <c r="EZ119" i="21"/>
  <c r="EY119" i="21"/>
  <c r="FA284" i="21"/>
  <c r="EZ284" i="21"/>
  <c r="EY284" i="21"/>
  <c r="FA285" i="21"/>
  <c r="EZ285" i="21"/>
  <c r="EY285" i="21"/>
  <c r="FA282" i="21"/>
  <c r="EZ282" i="21"/>
  <c r="EY282" i="21"/>
  <c r="FA283" i="21"/>
  <c r="EZ283" i="21"/>
  <c r="EY283" i="21"/>
  <c r="FA121" i="21"/>
  <c r="EZ121" i="21"/>
  <c r="EY121" i="21"/>
  <c r="FA122" i="21"/>
  <c r="EZ122" i="21"/>
  <c r="EY122" i="21"/>
  <c r="FB140" i="21"/>
  <c r="FB126" i="21"/>
  <c r="FA126" i="21"/>
  <c r="EZ126" i="21"/>
  <c r="EY126" i="21"/>
  <c r="FA275" i="21"/>
  <c r="EZ275" i="21"/>
  <c r="EY275" i="21"/>
  <c r="FA276" i="21"/>
  <c r="EZ276" i="21"/>
  <c r="EY276" i="21"/>
  <c r="FA274" i="21"/>
  <c r="EZ274" i="21"/>
  <c r="EY274" i="21"/>
  <c r="FA273" i="21"/>
  <c r="EZ273" i="21"/>
  <c r="EY273" i="21"/>
  <c r="FB47" i="21"/>
  <c r="FB46" i="21"/>
  <c r="FB255" i="21"/>
  <c r="FB253" i="21"/>
  <c r="FA253" i="21"/>
  <c r="EZ253" i="21"/>
  <c r="EY253" i="21"/>
  <c r="FA129" i="21"/>
  <c r="EZ129" i="21"/>
  <c r="EY129" i="21"/>
  <c r="FA248" i="21"/>
  <c r="EZ248" i="21"/>
  <c r="EY248" i="21"/>
  <c r="FA52" i="21"/>
  <c r="EZ52" i="21"/>
  <c r="EY52" i="21"/>
  <c r="FB206" i="21"/>
  <c r="FA206" i="21"/>
  <c r="EZ206" i="21"/>
  <c r="EY206" i="21"/>
  <c r="FB287" i="21"/>
  <c r="FA287" i="21"/>
  <c r="EZ287" i="21"/>
  <c r="EY287" i="21"/>
  <c r="FB70" i="21"/>
  <c r="FA70" i="21"/>
  <c r="EZ70" i="21"/>
  <c r="EY70" i="21"/>
  <c r="FB68" i="21"/>
  <c r="FA68" i="21"/>
  <c r="EZ68" i="21"/>
  <c r="EY68" i="21"/>
  <c r="FB69" i="21"/>
  <c r="FA69" i="21"/>
  <c r="EZ69" i="21"/>
  <c r="EY69" i="21"/>
  <c r="FA130" i="21"/>
  <c r="EZ130" i="21"/>
  <c r="EY130" i="21"/>
  <c r="FB85" i="21"/>
  <c r="FA85" i="21"/>
  <c r="EZ85" i="21"/>
  <c r="EY85" i="21"/>
  <c r="FB247" i="21"/>
  <c r="FA247" i="21"/>
  <c r="EZ247" i="21"/>
  <c r="EY247" i="21"/>
  <c r="FB266" i="21"/>
  <c r="FA266" i="21"/>
  <c r="EZ266" i="21"/>
  <c r="EY266" i="21"/>
  <c r="FB264" i="21"/>
  <c r="FA264" i="21"/>
  <c r="EZ264" i="21"/>
  <c r="EY264" i="21"/>
  <c r="FB265" i="21"/>
  <c r="FA265" i="21"/>
  <c r="EZ265" i="21"/>
  <c r="EY265" i="21"/>
  <c r="FB258" i="21"/>
  <c r="FA258" i="21"/>
  <c r="EZ258" i="21"/>
  <c r="EY258" i="21"/>
  <c r="FB256" i="21"/>
  <c r="FA256" i="21"/>
  <c r="EZ256" i="21"/>
  <c r="EY256" i="21"/>
  <c r="FB257" i="21"/>
  <c r="FA257" i="21"/>
  <c r="EZ257" i="21"/>
  <c r="EY257" i="21"/>
  <c r="FB261" i="21"/>
  <c r="FA261" i="21"/>
  <c r="EZ261" i="21"/>
  <c r="EY261" i="21"/>
  <c r="FB259" i="21"/>
  <c r="FA259" i="21"/>
  <c r="EZ259" i="21"/>
  <c r="EY259" i="21"/>
  <c r="FB260" i="21"/>
  <c r="FA260" i="21"/>
  <c r="EZ260" i="21"/>
  <c r="EY260" i="21"/>
  <c r="FB67" i="21"/>
  <c r="FB66" i="21"/>
  <c r="FB251" i="21"/>
  <c r="FB252" i="21"/>
  <c r="FB250" i="21"/>
  <c r="FB249" i="21"/>
  <c r="FB149" i="21"/>
  <c r="FB216" i="21"/>
  <c r="FB215" i="21"/>
  <c r="FB139" i="21"/>
  <c r="FA28" i="21"/>
  <c r="EZ28" i="21"/>
  <c r="EY28" i="21"/>
  <c r="FB194" i="21"/>
  <c r="FB192" i="21"/>
  <c r="FA192" i="21"/>
  <c r="EZ192" i="21"/>
  <c r="EY192" i="21"/>
  <c r="FA167" i="21"/>
  <c r="EZ167" i="21"/>
  <c r="EY167" i="21"/>
  <c r="FA158" i="21"/>
  <c r="EZ158" i="21"/>
  <c r="EY158" i="21"/>
  <c r="FA161" i="21"/>
  <c r="EZ161" i="21"/>
  <c r="EY161" i="21"/>
  <c r="FA159" i="21"/>
  <c r="EZ159" i="21"/>
  <c r="EY159" i="21"/>
  <c r="FA97" i="21"/>
  <c r="EZ97" i="21"/>
  <c r="EY97" i="21"/>
  <c r="FA220" i="21"/>
  <c r="EZ220" i="21"/>
  <c r="EY220" i="21"/>
  <c r="FB25" i="21"/>
  <c r="FA25" i="21"/>
  <c r="EZ25" i="21"/>
  <c r="EY25" i="21"/>
  <c r="FB26" i="21"/>
  <c r="FA26" i="21"/>
  <c r="EZ26" i="21"/>
  <c r="EY26" i="21"/>
  <c r="FA267" i="21"/>
  <c r="EZ267" i="21"/>
  <c r="EY267" i="21"/>
  <c r="FA87" i="21"/>
  <c r="EZ87" i="21"/>
  <c r="EY87" i="21"/>
  <c r="FA27" i="21"/>
  <c r="EZ27" i="21"/>
  <c r="EY27" i="21"/>
  <c r="FA31" i="21"/>
  <c r="EZ31" i="21"/>
  <c r="EY31" i="21"/>
  <c r="FA168" i="21"/>
  <c r="EZ168" i="21"/>
  <c r="EY168" i="21"/>
  <c r="FA169" i="21"/>
  <c r="EZ169" i="21"/>
  <c r="EY169" i="21"/>
  <c r="FA170" i="21"/>
  <c r="EZ170" i="21"/>
  <c r="EY170" i="21"/>
  <c r="FB155" i="21"/>
  <c r="FA155" i="21"/>
  <c r="EZ155" i="21"/>
  <c r="EY155" i="21"/>
  <c r="FB151" i="21"/>
  <c r="FA151" i="21"/>
  <c r="EZ151" i="21"/>
  <c r="EY151" i="21"/>
  <c r="FB154" i="21"/>
  <c r="FA154" i="21"/>
  <c r="EZ154" i="21"/>
  <c r="EY154" i="21"/>
  <c r="FB166" i="21"/>
  <c r="FA166" i="21"/>
  <c r="EZ166" i="21"/>
  <c r="EY166" i="21"/>
  <c r="FB162" i="21"/>
  <c r="FA162" i="21"/>
  <c r="EZ162" i="21"/>
  <c r="EY162" i="21"/>
  <c r="FB165" i="21"/>
  <c r="FA165" i="21"/>
  <c r="EZ165" i="21"/>
  <c r="EY165" i="21"/>
  <c r="FB281" i="21"/>
  <c r="FA281" i="21"/>
  <c r="EZ281" i="21"/>
  <c r="EY281" i="21"/>
  <c r="FB279" i="21"/>
  <c r="FA279" i="21"/>
  <c r="EZ279" i="21"/>
  <c r="EY279" i="21"/>
  <c r="FB280" i="21"/>
  <c r="FA280" i="21"/>
  <c r="EZ280" i="21"/>
  <c r="EY280" i="21"/>
  <c r="FB198" i="21"/>
  <c r="FA198" i="21"/>
  <c r="EZ198" i="21"/>
  <c r="EY198" i="21"/>
  <c r="FB197" i="21"/>
  <c r="FA197" i="21"/>
  <c r="EZ197" i="21"/>
  <c r="EY197" i="21"/>
  <c r="FB195" i="21"/>
  <c r="FA195" i="21"/>
  <c r="EZ195" i="21"/>
  <c r="EY195" i="21"/>
  <c r="FB196" i="21"/>
  <c r="FA196" i="21"/>
  <c r="EZ196" i="21"/>
  <c r="EY196" i="21"/>
  <c r="FB201" i="21"/>
  <c r="FA201" i="21"/>
  <c r="EZ201" i="21"/>
  <c r="EY201" i="21"/>
  <c r="FB199" i="21"/>
  <c r="FA199" i="21"/>
  <c r="EZ199" i="21"/>
  <c r="EY199" i="21"/>
  <c r="FB200" i="21"/>
  <c r="FA200" i="21"/>
  <c r="EZ200" i="21"/>
  <c r="EY200" i="21"/>
  <c r="FB34" i="21"/>
  <c r="FA34" i="21"/>
  <c r="EZ34" i="21"/>
  <c r="EY34" i="21"/>
  <c r="FB164" i="21"/>
  <c r="FB163" i="21"/>
  <c r="FB153" i="21"/>
  <c r="FB152" i="21"/>
  <c r="FB190" i="21"/>
  <c r="FB189" i="21"/>
  <c r="FB191" i="21"/>
  <c r="FB188" i="21"/>
  <c r="FB94" i="21"/>
  <c r="FB93" i="21"/>
  <c r="FB101" i="21"/>
  <c r="FB100" i="21"/>
  <c r="FB212" i="21"/>
  <c r="FB211" i="21"/>
  <c r="DM296" i="21"/>
  <c r="FP117" i="20"/>
  <c r="FP112" i="20"/>
  <c r="FP107" i="20"/>
  <c r="FP99" i="20"/>
  <c r="FP92" i="20"/>
  <c r="FA277" i="20"/>
  <c r="EZ277" i="20"/>
  <c r="EY277" i="20"/>
  <c r="FA276" i="20"/>
  <c r="EZ276" i="20"/>
  <c r="EY276" i="20"/>
  <c r="FA275" i="20"/>
  <c r="EZ275" i="20"/>
  <c r="EY275" i="20"/>
  <c r="FA274" i="20"/>
  <c r="EZ274" i="20"/>
  <c r="EY274" i="20"/>
  <c r="FA273" i="20"/>
  <c r="EZ273" i="20"/>
  <c r="EY273" i="20"/>
  <c r="FA209" i="20"/>
  <c r="EZ209" i="20"/>
  <c r="EY209" i="20"/>
  <c r="FB213" i="20"/>
  <c r="FA213" i="20"/>
  <c r="EZ213" i="20"/>
  <c r="EY213" i="20"/>
  <c r="FA212" i="20"/>
  <c r="EZ212" i="20"/>
  <c r="EY212" i="20"/>
  <c r="FA104" i="20"/>
  <c r="EZ104" i="20"/>
  <c r="EY104" i="20"/>
  <c r="FA358" i="20"/>
  <c r="EZ358" i="20"/>
  <c r="EY358" i="20"/>
  <c r="FB357" i="20"/>
  <c r="FA357" i="20"/>
  <c r="EZ357" i="20"/>
  <c r="EY357" i="20"/>
  <c r="FA217" i="20"/>
  <c r="EZ217" i="20"/>
  <c r="EY217" i="20"/>
  <c r="FA216" i="20"/>
  <c r="EZ216" i="20"/>
  <c r="EY216" i="20"/>
  <c r="FA214" i="20"/>
  <c r="EZ214" i="20"/>
  <c r="EY214" i="20"/>
  <c r="FB249" i="20"/>
  <c r="FA249" i="20"/>
  <c r="EZ249" i="20"/>
  <c r="EY249" i="20"/>
  <c r="FB246" i="20"/>
  <c r="FA246" i="20"/>
  <c r="EZ246" i="20"/>
  <c r="EY246" i="20"/>
  <c r="FB248" i="20"/>
  <c r="FB247" i="20"/>
  <c r="FA380" i="20"/>
  <c r="EZ380" i="20"/>
  <c r="EY380" i="20"/>
  <c r="FB244" i="20"/>
  <c r="FA244" i="20"/>
  <c r="EZ244" i="20"/>
  <c r="EY244" i="20"/>
  <c r="FA295" i="20"/>
  <c r="EZ295" i="20"/>
  <c r="EY295" i="20"/>
  <c r="FA293" i="20"/>
  <c r="EZ293" i="20"/>
  <c r="EY293" i="20"/>
  <c r="FA280" i="20"/>
  <c r="EZ280" i="20"/>
  <c r="EY280" i="20"/>
  <c r="FB245" i="20"/>
  <c r="FB362" i="20"/>
  <c r="FA362" i="20"/>
  <c r="EZ362" i="20"/>
  <c r="EY362" i="20"/>
  <c r="FB361" i="20"/>
  <c r="FA361" i="20"/>
  <c r="EZ361" i="20"/>
  <c r="EY361" i="20"/>
  <c r="FB54" i="20"/>
  <c r="FB53" i="20"/>
  <c r="FA176" i="20"/>
  <c r="EZ176" i="20"/>
  <c r="EY176" i="20"/>
  <c r="FB364" i="20"/>
  <c r="FA364" i="20"/>
  <c r="EZ364" i="20"/>
  <c r="EY364" i="20"/>
  <c r="FA174" i="20"/>
  <c r="EZ174" i="20"/>
  <c r="EY174" i="20"/>
  <c r="FB365" i="20"/>
  <c r="FA365" i="20"/>
  <c r="EZ365" i="20"/>
  <c r="EY365" i="20"/>
  <c r="FB363" i="20"/>
  <c r="FA363" i="20"/>
  <c r="EZ363" i="20"/>
  <c r="EY363" i="20"/>
  <c r="FA242" i="20"/>
  <c r="EZ242" i="20"/>
  <c r="EY242" i="20"/>
  <c r="FA240" i="20"/>
  <c r="EZ240" i="20"/>
  <c r="EY240" i="20"/>
  <c r="FA241" i="20"/>
  <c r="EZ241" i="20"/>
  <c r="EY241" i="20"/>
  <c r="FB57" i="20"/>
  <c r="FB56" i="20"/>
  <c r="FB339" i="20"/>
  <c r="FA148" i="20"/>
  <c r="EZ148" i="20"/>
  <c r="EY148" i="20"/>
  <c r="FA328" i="20"/>
  <c r="EZ328" i="20"/>
  <c r="EY328" i="20"/>
  <c r="FB303" i="20"/>
  <c r="FA303" i="20"/>
  <c r="EZ303" i="20"/>
  <c r="EY303" i="20"/>
  <c r="FB161" i="20"/>
  <c r="FA161" i="20"/>
  <c r="EZ161" i="20"/>
  <c r="EY161" i="20"/>
  <c r="FB324" i="20"/>
  <c r="FA324" i="20"/>
  <c r="EZ324" i="20"/>
  <c r="EY324" i="20"/>
  <c r="FB11" i="20"/>
  <c r="FA11" i="20"/>
  <c r="EZ11" i="20"/>
  <c r="EY11" i="20"/>
  <c r="FB207" i="20"/>
  <c r="FA207" i="20"/>
  <c r="EZ207" i="20"/>
  <c r="EY207" i="20"/>
  <c r="FB301" i="20"/>
  <c r="FA301" i="20"/>
  <c r="EZ301" i="20"/>
  <c r="EY301" i="20"/>
  <c r="FB400" i="20"/>
  <c r="FA400" i="20"/>
  <c r="EZ400" i="20"/>
  <c r="EY400" i="20"/>
  <c r="FB399" i="20"/>
  <c r="FA399" i="20"/>
  <c r="EZ399" i="20"/>
  <c r="EY399" i="20"/>
  <c r="FA385" i="20"/>
  <c r="EZ385" i="20"/>
  <c r="EY385" i="20"/>
  <c r="FA111" i="20"/>
  <c r="EZ111" i="20"/>
  <c r="EY111" i="20"/>
  <c r="FA173" i="20"/>
  <c r="EZ173" i="20"/>
  <c r="EY173" i="20"/>
  <c r="FB22" i="20"/>
  <c r="FB398" i="20"/>
  <c r="FA398" i="20"/>
  <c r="EZ398" i="20"/>
  <c r="EY398" i="20"/>
  <c r="FB397" i="20"/>
  <c r="FA397" i="20"/>
  <c r="EZ397" i="20"/>
  <c r="EY397" i="20"/>
  <c r="FA326" i="20"/>
  <c r="EZ326" i="20"/>
  <c r="EY326" i="20"/>
  <c r="FA353" i="20"/>
  <c r="EZ353" i="20"/>
  <c r="EY353" i="20"/>
  <c r="FA205" i="20"/>
  <c r="EZ205" i="20"/>
  <c r="EY205" i="20"/>
  <c r="FA26" i="20"/>
  <c r="EZ26" i="20"/>
  <c r="EY26" i="20"/>
  <c r="FA206" i="20"/>
  <c r="EZ206" i="20"/>
  <c r="EY206" i="20"/>
  <c r="FB178" i="20"/>
  <c r="FA178" i="20"/>
  <c r="EZ178" i="20"/>
  <c r="EY178" i="20"/>
  <c r="FB396" i="20"/>
  <c r="FB92" i="20"/>
  <c r="FB91" i="20"/>
  <c r="FA91" i="20"/>
  <c r="EZ91" i="20"/>
  <c r="EY91" i="20"/>
  <c r="FA88" i="20"/>
  <c r="EZ88" i="20"/>
  <c r="EY88" i="20"/>
  <c r="FA223" i="20"/>
  <c r="EZ223" i="20"/>
  <c r="EY223" i="20"/>
  <c r="FB355" i="20"/>
  <c r="FA355" i="20"/>
  <c r="EZ355" i="20"/>
  <c r="EY355" i="20"/>
  <c r="FA356" i="20"/>
  <c r="EZ356" i="20"/>
  <c r="EY356" i="20"/>
  <c r="FB208" i="20"/>
  <c r="FA208" i="20"/>
  <c r="EZ208" i="20"/>
  <c r="EY208" i="20"/>
  <c r="FA95" i="20"/>
  <c r="EZ95" i="20"/>
  <c r="EY95" i="20"/>
  <c r="FA94" i="20"/>
  <c r="EZ94" i="20"/>
  <c r="EY94" i="20"/>
  <c r="FB99" i="20"/>
  <c r="FA99" i="20"/>
  <c r="EZ99" i="20"/>
  <c r="EY99" i="20"/>
  <c r="FB98" i="20"/>
  <c r="FA98" i="20"/>
  <c r="EZ98" i="20"/>
  <c r="EY98" i="20"/>
  <c r="FB97" i="20"/>
  <c r="FA97" i="20"/>
  <c r="EZ97" i="20"/>
  <c r="EY97" i="20"/>
  <c r="FA193" i="20"/>
  <c r="EZ193" i="20"/>
  <c r="EY193" i="20"/>
  <c r="FA191" i="20"/>
  <c r="EZ191" i="20"/>
  <c r="EY191" i="20"/>
  <c r="FA192" i="20"/>
  <c r="EZ192" i="20"/>
  <c r="EY192" i="20"/>
  <c r="FB101" i="20"/>
  <c r="FA101" i="20"/>
  <c r="EZ101" i="20"/>
  <c r="EY101" i="20"/>
  <c r="FB96" i="20"/>
  <c r="FA96" i="20"/>
  <c r="EZ96" i="20"/>
  <c r="EY96" i="20"/>
  <c r="FB100" i="20"/>
  <c r="FA100" i="20"/>
  <c r="EZ100" i="20"/>
  <c r="EY100" i="20"/>
  <c r="FB93" i="20"/>
  <c r="FB90" i="20"/>
  <c r="FB89" i="20"/>
  <c r="FB20" i="20"/>
  <c r="FB395" i="20"/>
  <c r="FA395" i="20"/>
  <c r="EZ395" i="20"/>
  <c r="EY395" i="20"/>
  <c r="FA182" i="20"/>
  <c r="EZ182" i="20"/>
  <c r="EY182" i="20"/>
  <c r="FA183" i="20"/>
  <c r="EZ183" i="20"/>
  <c r="EY183" i="20"/>
  <c r="FA382" i="20"/>
  <c r="EZ382" i="20"/>
  <c r="EY382" i="20"/>
  <c r="FA145" i="20"/>
  <c r="EZ145" i="20"/>
  <c r="EY145" i="20"/>
  <c r="FA143" i="20"/>
  <c r="EZ143" i="20"/>
  <c r="EY143" i="20"/>
  <c r="FA144" i="20"/>
  <c r="EZ144" i="20"/>
  <c r="EY144" i="20"/>
  <c r="FA147" i="20"/>
  <c r="EZ147" i="20"/>
  <c r="EY147" i="20"/>
  <c r="FA142" i="20"/>
  <c r="EZ142" i="20"/>
  <c r="EY142" i="20"/>
  <c r="FA146" i="20"/>
  <c r="EZ146" i="20"/>
  <c r="EY146" i="20"/>
  <c r="FA141" i="20"/>
  <c r="EZ141" i="20"/>
  <c r="EY141" i="20"/>
  <c r="FA139" i="20"/>
  <c r="EZ139" i="20"/>
  <c r="EY139" i="20"/>
  <c r="FA140" i="20"/>
  <c r="EZ140" i="20"/>
  <c r="EY140" i="20"/>
  <c r="FA152" i="20"/>
  <c r="EZ152" i="20"/>
  <c r="EY152" i="20"/>
  <c r="FA150" i="20"/>
  <c r="EZ150" i="20"/>
  <c r="EY150" i="20"/>
  <c r="FA151" i="20"/>
  <c r="EZ151" i="20"/>
  <c r="EY151" i="20"/>
  <c r="FA278" i="20"/>
  <c r="EZ278" i="20"/>
  <c r="EY278" i="20"/>
  <c r="FA279" i="20"/>
  <c r="EZ279" i="20"/>
  <c r="EY279" i="20"/>
  <c r="FA283" i="20"/>
  <c r="EZ283" i="20"/>
  <c r="EY283" i="20"/>
  <c r="FA284" i="20"/>
  <c r="EZ284" i="20"/>
  <c r="EY284" i="20"/>
  <c r="FA383" i="20"/>
  <c r="EZ383" i="20"/>
  <c r="EY383" i="20"/>
  <c r="FA384" i="20"/>
  <c r="EZ384" i="20"/>
  <c r="EY384" i="20"/>
  <c r="FB394" i="20"/>
  <c r="FA394" i="20"/>
  <c r="EZ394" i="20"/>
  <c r="EY394" i="20"/>
  <c r="FA233" i="20"/>
  <c r="EZ233" i="20"/>
  <c r="EY233" i="20"/>
  <c r="FA231" i="20"/>
  <c r="EZ231" i="20"/>
  <c r="EY231" i="20"/>
  <c r="FA232" i="20"/>
  <c r="EZ232" i="20"/>
  <c r="EY232" i="20"/>
  <c r="FA203" i="20"/>
  <c r="EZ203" i="20"/>
  <c r="EY203" i="20"/>
  <c r="FA201" i="20"/>
  <c r="EZ201" i="20"/>
  <c r="EY201" i="20"/>
  <c r="FA202" i="20"/>
  <c r="EZ202" i="20"/>
  <c r="EY202" i="20"/>
  <c r="FB393" i="20"/>
  <c r="FA393" i="20"/>
  <c r="EZ393" i="20"/>
  <c r="EY393" i="20"/>
  <c r="FB371" i="20"/>
  <c r="FA371" i="20"/>
  <c r="EZ371" i="20"/>
  <c r="EY371" i="20"/>
  <c r="FB369" i="20"/>
  <c r="FA369" i="20"/>
  <c r="EZ369" i="20"/>
  <c r="EY369" i="20"/>
  <c r="FB370" i="20"/>
  <c r="FA370" i="20"/>
  <c r="EZ370" i="20"/>
  <c r="EY370" i="20"/>
  <c r="FB62" i="20"/>
  <c r="FB63" i="20"/>
  <c r="FB61" i="20"/>
  <c r="FB60" i="20"/>
  <c r="FB392" i="20"/>
  <c r="FA392" i="20"/>
  <c r="EZ392" i="20"/>
  <c r="EY392" i="20"/>
  <c r="FB359" i="20"/>
  <c r="FA359" i="20"/>
  <c r="EZ359" i="20"/>
  <c r="EY359" i="20"/>
  <c r="FB360" i="20"/>
  <c r="FA360" i="20"/>
  <c r="EZ360" i="20"/>
  <c r="EY360" i="20"/>
  <c r="FB307" i="20"/>
  <c r="FA307" i="20"/>
  <c r="EZ307" i="20"/>
  <c r="EY307" i="20"/>
  <c r="FB310" i="20"/>
  <c r="FB185" i="20"/>
  <c r="FB84" i="20"/>
  <c r="FB52" i="20"/>
  <c r="FB51" i="20"/>
  <c r="FB10" i="20"/>
  <c r="FB391" i="20"/>
  <c r="FA391" i="20"/>
  <c r="EZ391" i="20"/>
  <c r="EY391" i="20"/>
  <c r="FB196" i="20"/>
  <c r="FA196" i="20"/>
  <c r="EZ196" i="20"/>
  <c r="EY196" i="20"/>
  <c r="FB194" i="20"/>
  <c r="FA194" i="20"/>
  <c r="EZ194" i="20"/>
  <c r="EY194" i="20"/>
  <c r="FB195" i="20"/>
  <c r="FA195" i="20"/>
  <c r="EZ195" i="20"/>
  <c r="EY195" i="20"/>
  <c r="FB374" i="20"/>
  <c r="FA374" i="20"/>
  <c r="EZ374" i="20"/>
  <c r="EY374" i="20"/>
  <c r="FB372" i="20"/>
  <c r="FA372" i="20"/>
  <c r="EZ372" i="20"/>
  <c r="EY372" i="20"/>
  <c r="FB373" i="20"/>
  <c r="FA373" i="20"/>
  <c r="EZ373" i="20"/>
  <c r="EY373" i="20"/>
  <c r="FA330" i="20"/>
  <c r="EZ330" i="20"/>
  <c r="EY330" i="20"/>
  <c r="FA317" i="20"/>
  <c r="EZ317" i="20"/>
  <c r="EY317" i="20"/>
  <c r="FA318" i="20"/>
  <c r="EZ318" i="20"/>
  <c r="EY318" i="20"/>
  <c r="FA316" i="20"/>
  <c r="EZ316" i="20"/>
  <c r="EY316" i="20"/>
  <c r="FA378" i="20"/>
  <c r="EZ378" i="20"/>
  <c r="EY378" i="20"/>
  <c r="FA379" i="20"/>
  <c r="EZ379" i="20"/>
  <c r="EY379" i="20"/>
  <c r="FA311" i="20"/>
  <c r="EZ311" i="20"/>
  <c r="EY311" i="20"/>
  <c r="FA312" i="20"/>
  <c r="EZ312" i="20"/>
  <c r="EY312" i="20"/>
  <c r="FB390" i="20"/>
  <c r="FA390" i="20"/>
  <c r="EZ390" i="20"/>
  <c r="EY390" i="20"/>
  <c r="FA377" i="20"/>
  <c r="EZ377" i="20"/>
  <c r="EY377" i="20"/>
  <c r="FA375" i="20"/>
  <c r="EZ375" i="20"/>
  <c r="EY375" i="20"/>
  <c r="FA376" i="20"/>
  <c r="EZ376" i="20"/>
  <c r="EY376" i="20"/>
  <c r="FA313" i="20"/>
  <c r="EZ313" i="20"/>
  <c r="EY313" i="20"/>
  <c r="FA39" i="20"/>
  <c r="EZ39" i="20"/>
  <c r="EY39" i="20"/>
  <c r="FA40" i="20"/>
  <c r="EZ40" i="20"/>
  <c r="EY40" i="20"/>
  <c r="FA75" i="20"/>
  <c r="EZ75" i="20"/>
  <c r="EY75" i="20"/>
  <c r="FA15" i="20"/>
  <c r="EZ15" i="20"/>
  <c r="EY15" i="20"/>
  <c r="FB16" i="20"/>
  <c r="FA16" i="20"/>
  <c r="EZ16" i="20"/>
  <c r="EY16" i="20"/>
  <c r="FA259" i="20"/>
  <c r="EZ259" i="20"/>
  <c r="EY259" i="20"/>
  <c r="FA260" i="20"/>
  <c r="EZ260" i="20"/>
  <c r="EY260" i="20"/>
  <c r="FA235" i="20"/>
  <c r="EZ235" i="20"/>
  <c r="EY235" i="20"/>
  <c r="FA236" i="20"/>
  <c r="EZ236" i="20"/>
  <c r="EY236" i="20"/>
  <c r="FB3" i="20"/>
  <c r="FB130" i="20"/>
  <c r="FA14" i="20"/>
  <c r="EZ14" i="20"/>
  <c r="EY14" i="20"/>
  <c r="FB271" i="20"/>
  <c r="FB270" i="20"/>
  <c r="FA270" i="20"/>
  <c r="EZ270" i="20"/>
  <c r="EY270" i="20"/>
  <c r="FA25" i="20"/>
  <c r="EZ25" i="20"/>
  <c r="EY25" i="20"/>
  <c r="FA292" i="20"/>
  <c r="EZ292" i="20"/>
  <c r="EY292" i="20"/>
  <c r="FA291" i="20"/>
  <c r="EZ291" i="20"/>
  <c r="EY291" i="20"/>
  <c r="FA181" i="20"/>
  <c r="EZ181" i="20"/>
  <c r="EY181" i="20"/>
  <c r="FA179" i="20"/>
  <c r="EZ179" i="20"/>
  <c r="EY179" i="20"/>
  <c r="FA180" i="20"/>
  <c r="EZ180" i="20"/>
  <c r="EY180" i="20"/>
  <c r="FA74" i="20"/>
  <c r="EZ74" i="20"/>
  <c r="EY74" i="20"/>
  <c r="FA309" i="20"/>
  <c r="EZ309" i="20"/>
  <c r="EY309" i="20"/>
  <c r="FB308" i="20"/>
  <c r="FA308" i="20"/>
  <c r="EZ308" i="20"/>
  <c r="EY308" i="20"/>
  <c r="FB239" i="20"/>
  <c r="FA239" i="20"/>
  <c r="EZ239" i="20"/>
  <c r="EY239" i="20"/>
  <c r="FB237" i="20"/>
  <c r="FA237" i="20"/>
  <c r="EZ237" i="20"/>
  <c r="EY237" i="20"/>
  <c r="FB238" i="20"/>
  <c r="FA238" i="20"/>
  <c r="EZ238" i="20"/>
  <c r="EY238" i="20"/>
  <c r="FA222" i="20"/>
  <c r="EZ222" i="20"/>
  <c r="EY222" i="20"/>
  <c r="FA220" i="20"/>
  <c r="EZ220" i="20"/>
  <c r="EY220" i="20"/>
  <c r="FA221" i="20"/>
  <c r="EZ221" i="20"/>
  <c r="EY221" i="20"/>
  <c r="FB368" i="20"/>
  <c r="FA368" i="20"/>
  <c r="EZ368" i="20"/>
  <c r="EY368" i="20"/>
  <c r="FB366" i="20"/>
  <c r="FA366" i="20"/>
  <c r="EZ366" i="20"/>
  <c r="EY366" i="20"/>
  <c r="FB367" i="20"/>
  <c r="FA367" i="20"/>
  <c r="EZ367" i="20"/>
  <c r="EY367" i="20"/>
  <c r="FB228" i="20"/>
  <c r="FB229" i="20"/>
  <c r="FB227" i="20"/>
  <c r="FB226" i="20"/>
  <c r="FB59" i="20"/>
  <c r="FB58" i="20"/>
  <c r="DL22" i="19" l="1"/>
  <c r="DM24" i="19"/>
  <c r="DL16" i="14"/>
  <c r="S16" i="14" s="1"/>
  <c r="DD14" i="21" s="1"/>
  <c r="DM18" i="14"/>
  <c r="DE552" i="21"/>
  <c r="DE553" i="21"/>
  <c r="DE554" i="21"/>
  <c r="DE555" i="21"/>
  <c r="DF549" i="21"/>
  <c r="DD531" i="21"/>
  <c r="DE531" i="21"/>
  <c r="DF531" i="21"/>
  <c r="DD532" i="21"/>
  <c r="DE532" i="21"/>
  <c r="DF532" i="21"/>
  <c r="DD533" i="21"/>
  <c r="DE533" i="21"/>
  <c r="DF533" i="21"/>
  <c r="DD534" i="21"/>
  <c r="DE534" i="21"/>
  <c r="DF534" i="21"/>
  <c r="DD535" i="21"/>
  <c r="DE535" i="21"/>
  <c r="DF535" i="21"/>
  <c r="DD536" i="21"/>
  <c r="DE536" i="21"/>
  <c r="DF536" i="21"/>
  <c r="DD537" i="21"/>
  <c r="DE537" i="21"/>
  <c r="DF537" i="21"/>
  <c r="DD538" i="21"/>
  <c r="DE538" i="21"/>
  <c r="DF538" i="21"/>
  <c r="DD539" i="21"/>
  <c r="DE539" i="21"/>
  <c r="DF539" i="21"/>
  <c r="DD540" i="21"/>
  <c r="DE540" i="21"/>
  <c r="DF540" i="21"/>
  <c r="DD541" i="21"/>
  <c r="DE541" i="21"/>
  <c r="DF541" i="21"/>
  <c r="DD542" i="21"/>
  <c r="DE542" i="21"/>
  <c r="DF542" i="21"/>
  <c r="DD543" i="21"/>
  <c r="DE543" i="21"/>
  <c r="DF543" i="21"/>
  <c r="DD544" i="21"/>
  <c r="DE544" i="21"/>
  <c r="DF544" i="21"/>
  <c r="DD545" i="21"/>
  <c r="DE545" i="21"/>
  <c r="DF545" i="21"/>
  <c r="DD546" i="21"/>
  <c r="DE546" i="21"/>
  <c r="DF546" i="21"/>
  <c r="DF530" i="21"/>
  <c r="DE530" i="21"/>
  <c r="DD530" i="21"/>
  <c r="DD526" i="21"/>
  <c r="DE526" i="21"/>
  <c r="DF526" i="21"/>
  <c r="DD527" i="21"/>
  <c r="DE527" i="21"/>
  <c r="DF527" i="21"/>
  <c r="DD514" i="21"/>
  <c r="DE514" i="21"/>
  <c r="DF514" i="21"/>
  <c r="DD515" i="21"/>
  <c r="DE515" i="21"/>
  <c r="DF515" i="21"/>
  <c r="DD516" i="21"/>
  <c r="DE516" i="21"/>
  <c r="DF516" i="21"/>
  <c r="DD517" i="21"/>
  <c r="DE517" i="21"/>
  <c r="DF517" i="21"/>
  <c r="DD518" i="21"/>
  <c r="DE518" i="21"/>
  <c r="DF518" i="21"/>
  <c r="DD519" i="21"/>
  <c r="DE519" i="21"/>
  <c r="DF519" i="21"/>
  <c r="DD520" i="21"/>
  <c r="DE520" i="21"/>
  <c r="DF520" i="21"/>
  <c r="DD521" i="21"/>
  <c r="DE521" i="21"/>
  <c r="DF521" i="21"/>
  <c r="DD522" i="21"/>
  <c r="DE522" i="21"/>
  <c r="DF522" i="21"/>
  <c r="DD523" i="21"/>
  <c r="DE523" i="21"/>
  <c r="DF523" i="21"/>
  <c r="DD524" i="21"/>
  <c r="DE524" i="21"/>
  <c r="DF524" i="21"/>
  <c r="DD525" i="21"/>
  <c r="DE525" i="21"/>
  <c r="DF525" i="21"/>
  <c r="DF513" i="21"/>
  <c r="DE513" i="21"/>
  <c r="DD513" i="21"/>
  <c r="DF500" i="21"/>
  <c r="DF501" i="21"/>
  <c r="DF502" i="21"/>
  <c r="DF503" i="21"/>
  <c r="DF504" i="21"/>
  <c r="DF505" i="21"/>
  <c r="DF506" i="21"/>
  <c r="DF507" i="21"/>
  <c r="DF508" i="21"/>
  <c r="DF509" i="21"/>
  <c r="DF499" i="21"/>
  <c r="DF491" i="21"/>
  <c r="DF492" i="21"/>
  <c r="DF493" i="21"/>
  <c r="DF494" i="21"/>
  <c r="DF495" i="21"/>
  <c r="DF496" i="21"/>
  <c r="DE482" i="21"/>
  <c r="DD470" i="21"/>
  <c r="DE470" i="21"/>
  <c r="DF470" i="21"/>
  <c r="DD471" i="21"/>
  <c r="DE471" i="21"/>
  <c r="DF471" i="21"/>
  <c r="DD472" i="21"/>
  <c r="DE472" i="21"/>
  <c r="DF472" i="21"/>
  <c r="DD473" i="21"/>
  <c r="DE473" i="21"/>
  <c r="DF473" i="21"/>
  <c r="DD474" i="21"/>
  <c r="DE474" i="21"/>
  <c r="DF474" i="21"/>
  <c r="DD475" i="21"/>
  <c r="DE475" i="21"/>
  <c r="DF475" i="21"/>
  <c r="DD476" i="21"/>
  <c r="DE476" i="21"/>
  <c r="DF476" i="21"/>
  <c r="DD477" i="21"/>
  <c r="DE477" i="21"/>
  <c r="DF477" i="21"/>
  <c r="DD478" i="21"/>
  <c r="DE478" i="21"/>
  <c r="DF478" i="21"/>
  <c r="DD479" i="21"/>
  <c r="DE479" i="21"/>
  <c r="DF479" i="21"/>
  <c r="DD480" i="21"/>
  <c r="DE480" i="21"/>
  <c r="DF480" i="21"/>
  <c r="DE481" i="21"/>
  <c r="DF469" i="21"/>
  <c r="DE469" i="21"/>
  <c r="DD469" i="21"/>
  <c r="DE463" i="21"/>
  <c r="DE464" i="21"/>
  <c r="DE465" i="21"/>
  <c r="DF465" i="21"/>
  <c r="DE466" i="21"/>
  <c r="DF466" i="21"/>
  <c r="DE462" i="21"/>
  <c r="DF450" i="21"/>
  <c r="DF449" i="21"/>
  <c r="DD443" i="21"/>
  <c r="DE443" i="21"/>
  <c r="DF443" i="21"/>
  <c r="DD444" i="21"/>
  <c r="DE444" i="21"/>
  <c r="DF444" i="21"/>
  <c r="DD445" i="21"/>
  <c r="DE445" i="21"/>
  <c r="DF445" i="21"/>
  <c r="DD446" i="21"/>
  <c r="DE446" i="21"/>
  <c r="DF446" i="21"/>
  <c r="DD447" i="21"/>
  <c r="DE447" i="21"/>
  <c r="DF447" i="21"/>
  <c r="DF442" i="21"/>
  <c r="DE418" i="21"/>
  <c r="DE419" i="21"/>
  <c r="DE420" i="21"/>
  <c r="DE421" i="21"/>
  <c r="DF375" i="21"/>
  <c r="DF376" i="21"/>
  <c r="DF377" i="21"/>
  <c r="DF378" i="21"/>
  <c r="DF379" i="21"/>
  <c r="DF380" i="21"/>
  <c r="DF381" i="21"/>
  <c r="DF382" i="21"/>
  <c r="DF383" i="21"/>
  <c r="DF384" i="21"/>
  <c r="DF385" i="21"/>
  <c r="DF386" i="21"/>
  <c r="DF387" i="21"/>
  <c r="DF388" i="21"/>
  <c r="DF389" i="21"/>
  <c r="DF390" i="21"/>
  <c r="DF391" i="21"/>
  <c r="DF392" i="21"/>
  <c r="DF393" i="21"/>
  <c r="DF394" i="21"/>
  <c r="DF374" i="21"/>
  <c r="DF354" i="21"/>
  <c r="DF355" i="21"/>
  <c r="DF356" i="21"/>
  <c r="DF357" i="21"/>
  <c r="DF358" i="21"/>
  <c r="DF359" i="21"/>
  <c r="DF360" i="21"/>
  <c r="DF361" i="21"/>
  <c r="DF362" i="21"/>
  <c r="DF363" i="21"/>
  <c r="DF364" i="21"/>
  <c r="DF365" i="21"/>
  <c r="DF366" i="21"/>
  <c r="DF367" i="21"/>
  <c r="DF368" i="21"/>
  <c r="DF369" i="21"/>
  <c r="DF370" i="21"/>
  <c r="DF371" i="21"/>
  <c r="DF372" i="21"/>
  <c r="DF353" i="21"/>
  <c r="DF330" i="21"/>
  <c r="DF331" i="21"/>
  <c r="DF332" i="21"/>
  <c r="DF333" i="21"/>
  <c r="DF334" i="21"/>
  <c r="DF335" i="21"/>
  <c r="DF336" i="21"/>
  <c r="DF337" i="21"/>
  <c r="DF338" i="21"/>
  <c r="DF339" i="21"/>
  <c r="DF340" i="21"/>
  <c r="DF341" i="21"/>
  <c r="DF342" i="21"/>
  <c r="DF343" i="21"/>
  <c r="DF344" i="21"/>
  <c r="DF345" i="21"/>
  <c r="DF346" i="21"/>
  <c r="DF347" i="21"/>
  <c r="DF348" i="21"/>
  <c r="DF349" i="21"/>
  <c r="DF350" i="21"/>
  <c r="DF329" i="21"/>
  <c r="DF311" i="21"/>
  <c r="DF312" i="21"/>
  <c r="DF313" i="21"/>
  <c r="DF314" i="21"/>
  <c r="DF315" i="21"/>
  <c r="DF316" i="21"/>
  <c r="DF317" i="21"/>
  <c r="DF318" i="21"/>
  <c r="DF319" i="21"/>
  <c r="DF320" i="21"/>
  <c r="DF321" i="21"/>
  <c r="DF322" i="21"/>
  <c r="DF323" i="21"/>
  <c r="DF324" i="21"/>
  <c r="DF325" i="21"/>
  <c r="DF326" i="21"/>
  <c r="DF327" i="21"/>
  <c r="DF310" i="21"/>
  <c r="DF249" i="21"/>
  <c r="DF250" i="21"/>
  <c r="DF251" i="21"/>
  <c r="DF252" i="21"/>
  <c r="DF253" i="21"/>
  <c r="DF254" i="21"/>
  <c r="DF255" i="21"/>
  <c r="DF256" i="21"/>
  <c r="DF257" i="21"/>
  <c r="DF258" i="21"/>
  <c r="DF259" i="21"/>
  <c r="DF260" i="21"/>
  <c r="DF261" i="21"/>
  <c r="DF262" i="21"/>
  <c r="DF263" i="21"/>
  <c r="DF264" i="21"/>
  <c r="DF265" i="21"/>
  <c r="DF266" i="21"/>
  <c r="DF267" i="21"/>
  <c r="DF268" i="21"/>
  <c r="DF269" i="21"/>
  <c r="DF270" i="21"/>
  <c r="DF271" i="21"/>
  <c r="DF272" i="21"/>
  <c r="DF273" i="21"/>
  <c r="DF274" i="21"/>
  <c r="DF275" i="21"/>
  <c r="DF276" i="21"/>
  <c r="DF277" i="21"/>
  <c r="DF278" i="21"/>
  <c r="DF279" i="21"/>
  <c r="DF280" i="21"/>
  <c r="DF281" i="21"/>
  <c r="DF282" i="21"/>
  <c r="DF283" i="21"/>
  <c r="DF284" i="21"/>
  <c r="DF285" i="21"/>
  <c r="DF286" i="21"/>
  <c r="DF287" i="21"/>
  <c r="DF288" i="21"/>
  <c r="DF289" i="21"/>
  <c r="DF290" i="21"/>
  <c r="DF291" i="21"/>
  <c r="DF248" i="21"/>
  <c r="DF205" i="21"/>
  <c r="DF206" i="21"/>
  <c r="DF207" i="21"/>
  <c r="DF208" i="21"/>
  <c r="DF209" i="21"/>
  <c r="DF210" i="21"/>
  <c r="DF211" i="21"/>
  <c r="DF212" i="21"/>
  <c r="DF213" i="21"/>
  <c r="DF214" i="21"/>
  <c r="DF215" i="21"/>
  <c r="DF216" i="21"/>
  <c r="DF217" i="21"/>
  <c r="DF218" i="21"/>
  <c r="DF219" i="21"/>
  <c r="DF220" i="21"/>
  <c r="DF221" i="21"/>
  <c r="DF222" i="21"/>
  <c r="DF223" i="21"/>
  <c r="DF224" i="21"/>
  <c r="DF225" i="21"/>
  <c r="DF226" i="21"/>
  <c r="DF227" i="21"/>
  <c r="DF228" i="21"/>
  <c r="DF229" i="21"/>
  <c r="DF230" i="21"/>
  <c r="DF231" i="21"/>
  <c r="DF232" i="21"/>
  <c r="DF233" i="21"/>
  <c r="DF234" i="21"/>
  <c r="DF235" i="21"/>
  <c r="DF236" i="21"/>
  <c r="DF237" i="21"/>
  <c r="DF238" i="21"/>
  <c r="DF239" i="21"/>
  <c r="DF240" i="21"/>
  <c r="DF241" i="21"/>
  <c r="DF242" i="21"/>
  <c r="DF243" i="21"/>
  <c r="DF244" i="21"/>
  <c r="DF245" i="21"/>
  <c r="DF246" i="21"/>
  <c r="DD147" i="21"/>
  <c r="DE147" i="21"/>
  <c r="DF147" i="21"/>
  <c r="DD148" i="21"/>
  <c r="DE148" i="21"/>
  <c r="DF148" i="21"/>
  <c r="DD149" i="21"/>
  <c r="DE149" i="21"/>
  <c r="DF149" i="21"/>
  <c r="DD150" i="21"/>
  <c r="DE150" i="21"/>
  <c r="DF150" i="21"/>
  <c r="DD151" i="21"/>
  <c r="DE151" i="21"/>
  <c r="DF151" i="21"/>
  <c r="DD152" i="21"/>
  <c r="DE152" i="21"/>
  <c r="DF152" i="21"/>
  <c r="DD153" i="21"/>
  <c r="DE153" i="21"/>
  <c r="DF153" i="21"/>
  <c r="DD154" i="21"/>
  <c r="DE154" i="21"/>
  <c r="DF154" i="21"/>
  <c r="DD155" i="21"/>
  <c r="DE155" i="21"/>
  <c r="DF155" i="21"/>
  <c r="DD156" i="21"/>
  <c r="DE156" i="21"/>
  <c r="DF156" i="21"/>
  <c r="DD157" i="21"/>
  <c r="DE157" i="21"/>
  <c r="DF157" i="21"/>
  <c r="DD158" i="21"/>
  <c r="DE158" i="21"/>
  <c r="DF158" i="21"/>
  <c r="DD159" i="21"/>
  <c r="DE159" i="21"/>
  <c r="DF159" i="21"/>
  <c r="DD160" i="21"/>
  <c r="DE160" i="21"/>
  <c r="DF160" i="21"/>
  <c r="DD161" i="21"/>
  <c r="DE161" i="21"/>
  <c r="DF161" i="21"/>
  <c r="DD162" i="21"/>
  <c r="DE162" i="21"/>
  <c r="DF162" i="21"/>
  <c r="DD163" i="21"/>
  <c r="DE163" i="21"/>
  <c r="DF163" i="21"/>
  <c r="DD164" i="21"/>
  <c r="DE164" i="21"/>
  <c r="DF164" i="21"/>
  <c r="DD165" i="21"/>
  <c r="DE165" i="21"/>
  <c r="DF165" i="21"/>
  <c r="DD166" i="21"/>
  <c r="DE166" i="21"/>
  <c r="DF166" i="21"/>
  <c r="DD167" i="21"/>
  <c r="DE167" i="21"/>
  <c r="DF167" i="21"/>
  <c r="DD168" i="21"/>
  <c r="DE168" i="21"/>
  <c r="DF168" i="21"/>
  <c r="DD169" i="21"/>
  <c r="DE169" i="21"/>
  <c r="DF169" i="21"/>
  <c r="DD170" i="21"/>
  <c r="DE170" i="21"/>
  <c r="DF170" i="21"/>
  <c r="DD171" i="21"/>
  <c r="DE171" i="21"/>
  <c r="DF171" i="21"/>
  <c r="DD172" i="21"/>
  <c r="DE172" i="21"/>
  <c r="DF172" i="21"/>
  <c r="DD173" i="21"/>
  <c r="DE173" i="21"/>
  <c r="DF173" i="21"/>
  <c r="DD174" i="21"/>
  <c r="DE174" i="21"/>
  <c r="DF174" i="21"/>
  <c r="DD175" i="21"/>
  <c r="DE175" i="21"/>
  <c r="DF175" i="21"/>
  <c r="DD176" i="21"/>
  <c r="DE176" i="21"/>
  <c r="DF176" i="21"/>
  <c r="DD177" i="21"/>
  <c r="DE177" i="21"/>
  <c r="DF177" i="21"/>
  <c r="DD178" i="21"/>
  <c r="DE178" i="21"/>
  <c r="DF178" i="21"/>
  <c r="DD179" i="21"/>
  <c r="DE179" i="21"/>
  <c r="DF179" i="21"/>
  <c r="DD180" i="21"/>
  <c r="DE180" i="21"/>
  <c r="DF180" i="21"/>
  <c r="DD181" i="21"/>
  <c r="DE181" i="21"/>
  <c r="DF181" i="21"/>
  <c r="DD182" i="21"/>
  <c r="DE182" i="21"/>
  <c r="DF182" i="21"/>
  <c r="DD183" i="21"/>
  <c r="DE183" i="21"/>
  <c r="DF183" i="21"/>
  <c r="DD184" i="21"/>
  <c r="DE184" i="21"/>
  <c r="DF184" i="21"/>
  <c r="DD185" i="21"/>
  <c r="DE185" i="21"/>
  <c r="DF185" i="21"/>
  <c r="DD186" i="21"/>
  <c r="DE186" i="21"/>
  <c r="DF186" i="21"/>
  <c r="DD187" i="21"/>
  <c r="DE187" i="21"/>
  <c r="DF187" i="21"/>
  <c r="DD188" i="21"/>
  <c r="DE188" i="21"/>
  <c r="DF188" i="21"/>
  <c r="DD189" i="21"/>
  <c r="DE189" i="21"/>
  <c r="DF189" i="21"/>
  <c r="DD190" i="21"/>
  <c r="DE190" i="21"/>
  <c r="DF190" i="21"/>
  <c r="DD191" i="21"/>
  <c r="DE191" i="21"/>
  <c r="DF191" i="21"/>
  <c r="DD192" i="21"/>
  <c r="DE192" i="21"/>
  <c r="DF192" i="21"/>
  <c r="DD193" i="21"/>
  <c r="DE193" i="21"/>
  <c r="DF193" i="21"/>
  <c r="DD194" i="21"/>
  <c r="DE194" i="21"/>
  <c r="DF194" i="21"/>
  <c r="DD195" i="21"/>
  <c r="DE195" i="21"/>
  <c r="DF195" i="21"/>
  <c r="DD196" i="21"/>
  <c r="DE196" i="21"/>
  <c r="DF196" i="21"/>
  <c r="DD197" i="21"/>
  <c r="DE197" i="21"/>
  <c r="DF197" i="21"/>
  <c r="DD198" i="21"/>
  <c r="DE198" i="21"/>
  <c r="DF198" i="21"/>
  <c r="DD199" i="21"/>
  <c r="DE199" i="21"/>
  <c r="DF199" i="21"/>
  <c r="DD200" i="21"/>
  <c r="DE200" i="21"/>
  <c r="DF200" i="21"/>
  <c r="DD201" i="21"/>
  <c r="DE201" i="21"/>
  <c r="DF201" i="21"/>
  <c r="DF146" i="21"/>
  <c r="DD121" i="21"/>
  <c r="DE121" i="21"/>
  <c r="DF121" i="21"/>
  <c r="DD122" i="21"/>
  <c r="DE122" i="21"/>
  <c r="DF122" i="21"/>
  <c r="DD123" i="21"/>
  <c r="DE123" i="21"/>
  <c r="DF123" i="21"/>
  <c r="DD124" i="21"/>
  <c r="DE124" i="21"/>
  <c r="DF124" i="21"/>
  <c r="DD125" i="21"/>
  <c r="DE125" i="21"/>
  <c r="DF125" i="21"/>
  <c r="DD126" i="21"/>
  <c r="DE126" i="21"/>
  <c r="DF126" i="21"/>
  <c r="DD127" i="21"/>
  <c r="DE127" i="21"/>
  <c r="DF127" i="21"/>
  <c r="DD128" i="21"/>
  <c r="DE128" i="21"/>
  <c r="DF128" i="21"/>
  <c r="DD129" i="21"/>
  <c r="DE129" i="21"/>
  <c r="DF129" i="21"/>
  <c r="DD130" i="21"/>
  <c r="DE130" i="21"/>
  <c r="DF130" i="21"/>
  <c r="DD131" i="21"/>
  <c r="DE131" i="21"/>
  <c r="DF131" i="21"/>
  <c r="DD132" i="21"/>
  <c r="DE132" i="21"/>
  <c r="DF132" i="21"/>
  <c r="DD133" i="21"/>
  <c r="DE133" i="21"/>
  <c r="DF133" i="21"/>
  <c r="DD134" i="21"/>
  <c r="DE134" i="21"/>
  <c r="DF134" i="21"/>
  <c r="DD135" i="21"/>
  <c r="DE135" i="21"/>
  <c r="DF135" i="21"/>
  <c r="DD136" i="21"/>
  <c r="DE136" i="21"/>
  <c r="DF136" i="21"/>
  <c r="DD137" i="21"/>
  <c r="DE137" i="21"/>
  <c r="DF137" i="21"/>
  <c r="DD138" i="21"/>
  <c r="DE138" i="21"/>
  <c r="DF138" i="21"/>
  <c r="DD139" i="21"/>
  <c r="DE139" i="21"/>
  <c r="DF139" i="21"/>
  <c r="DD140" i="21"/>
  <c r="DE140" i="21"/>
  <c r="DF140" i="21"/>
  <c r="DD141" i="21"/>
  <c r="DE141" i="21"/>
  <c r="DF141" i="21"/>
  <c r="DD142" i="21"/>
  <c r="DE142" i="21"/>
  <c r="DF142" i="21"/>
  <c r="DD143" i="21"/>
  <c r="DE143" i="21"/>
  <c r="DF143" i="21"/>
  <c r="DD144" i="21"/>
  <c r="DE144" i="21"/>
  <c r="DF144" i="21"/>
  <c r="DF120" i="21"/>
  <c r="DE65" i="21"/>
  <c r="DE66" i="21"/>
  <c r="DE67" i="21"/>
  <c r="DE68" i="21"/>
  <c r="DE69" i="21"/>
  <c r="DE70" i="21"/>
  <c r="DE71" i="21"/>
  <c r="DE72" i="21"/>
  <c r="DE73" i="21"/>
  <c r="DE74" i="21"/>
  <c r="DE75" i="21"/>
  <c r="DE76" i="21"/>
  <c r="DE77" i="21"/>
  <c r="DE78" i="21"/>
  <c r="DE79" i="21"/>
  <c r="DE80" i="21"/>
  <c r="DE81" i="21"/>
  <c r="DE82" i="21"/>
  <c r="DE83" i="21"/>
  <c r="DE84" i="21"/>
  <c r="DE85" i="21"/>
  <c r="DE86" i="21"/>
  <c r="DE87" i="21"/>
  <c r="DE88" i="21"/>
  <c r="DE89" i="21"/>
  <c r="DE90" i="21"/>
  <c r="DE91" i="21"/>
  <c r="DE92" i="21"/>
  <c r="DE93" i="21"/>
  <c r="DE94" i="21"/>
  <c r="DE95" i="21"/>
  <c r="DE96" i="21"/>
  <c r="DE97" i="21"/>
  <c r="DE98" i="21"/>
  <c r="DE99" i="21"/>
  <c r="DE100" i="21"/>
  <c r="DE101" i="21"/>
  <c r="DD102" i="21"/>
  <c r="DE102" i="21"/>
  <c r="DF102" i="21"/>
  <c r="DD103" i="21"/>
  <c r="DE103" i="21"/>
  <c r="DF103" i="21"/>
  <c r="DD104" i="21"/>
  <c r="DE104" i="21"/>
  <c r="DF104" i="21"/>
  <c r="DD105" i="21"/>
  <c r="DE105" i="21"/>
  <c r="DF105" i="21"/>
  <c r="DD106" i="21"/>
  <c r="DE106" i="21"/>
  <c r="DF106" i="21"/>
  <c r="DD107" i="21"/>
  <c r="DE107" i="21"/>
  <c r="DF107" i="21"/>
  <c r="DD108" i="21"/>
  <c r="DE108" i="21"/>
  <c r="DF108" i="21"/>
  <c r="DD109" i="21"/>
  <c r="DE109" i="21"/>
  <c r="DF109" i="21"/>
  <c r="DD110" i="21"/>
  <c r="DE110" i="21"/>
  <c r="DF110" i="21"/>
  <c r="DE111" i="21"/>
  <c r="DE112" i="21"/>
  <c r="DE113" i="21"/>
  <c r="DE114" i="21"/>
  <c r="DE115" i="21"/>
  <c r="DE116" i="21"/>
  <c r="DE117" i="21"/>
  <c r="DE118" i="21"/>
  <c r="CW965" i="21"/>
  <c r="CW643" i="21"/>
  <c r="CW642" i="21" s="1"/>
  <c r="DD635" i="20"/>
  <c r="DE635" i="20"/>
  <c r="DF635" i="20"/>
  <c r="DD636" i="20"/>
  <c r="DE636" i="20"/>
  <c r="DF636" i="20"/>
  <c r="DD637" i="20"/>
  <c r="DE637" i="20"/>
  <c r="DF637" i="20"/>
  <c r="DD638" i="20"/>
  <c r="DE638" i="20"/>
  <c r="DF638" i="20"/>
  <c r="DD639" i="20"/>
  <c r="DE639" i="20"/>
  <c r="DF639" i="20"/>
  <c r="DF634" i="20"/>
  <c r="DD629" i="20"/>
  <c r="DE629" i="20"/>
  <c r="DF629" i="20"/>
  <c r="DD626" i="20"/>
  <c r="DE626" i="20"/>
  <c r="DF626" i="20"/>
  <c r="DD627" i="20"/>
  <c r="DE627" i="20"/>
  <c r="DF627" i="20"/>
  <c r="DD628" i="20"/>
  <c r="DE628" i="20"/>
  <c r="DF628" i="20"/>
  <c r="DF625" i="20"/>
  <c r="DD609" i="20"/>
  <c r="DE609" i="20"/>
  <c r="DF609" i="20"/>
  <c r="DD610" i="20"/>
  <c r="DE610" i="20"/>
  <c r="DF610" i="20"/>
  <c r="DD611" i="20"/>
  <c r="DE611" i="20"/>
  <c r="DF611" i="20"/>
  <c r="DD612" i="20"/>
  <c r="DE612" i="20"/>
  <c r="DF612" i="20"/>
  <c r="DD613" i="20"/>
  <c r="DE613" i="20"/>
  <c r="DF613" i="20"/>
  <c r="DD614" i="20"/>
  <c r="DE614" i="20"/>
  <c r="DF614" i="20"/>
  <c r="DD615" i="20"/>
  <c r="DE615" i="20"/>
  <c r="DF615" i="20"/>
  <c r="DD616" i="20"/>
  <c r="DE616" i="20"/>
  <c r="DF616" i="20"/>
  <c r="DD617" i="20"/>
  <c r="DE617" i="20"/>
  <c r="DF617" i="20"/>
  <c r="DF608" i="20"/>
  <c r="DD597" i="20"/>
  <c r="DE597" i="20"/>
  <c r="DF597" i="20"/>
  <c r="DD598" i="20"/>
  <c r="DE598" i="20"/>
  <c r="DF598" i="20"/>
  <c r="DD599" i="20"/>
  <c r="DE599" i="20"/>
  <c r="DF599" i="20"/>
  <c r="DE600" i="20"/>
  <c r="DE601" i="20"/>
  <c r="DF601" i="20"/>
  <c r="DE602" i="20"/>
  <c r="DF602" i="20"/>
  <c r="DE603" i="20"/>
  <c r="DF603" i="20"/>
  <c r="DF596" i="20"/>
  <c r="DD565" i="20"/>
  <c r="DE565" i="20"/>
  <c r="DD566" i="20"/>
  <c r="DE566" i="20"/>
  <c r="DD567" i="20"/>
  <c r="DE567" i="20"/>
  <c r="DD568" i="20"/>
  <c r="DE568" i="20"/>
  <c r="DD569" i="20"/>
  <c r="DE569" i="20"/>
  <c r="DE555" i="20"/>
  <c r="DE556" i="20"/>
  <c r="DE557" i="20"/>
  <c r="DF557" i="20"/>
  <c r="DE558" i="20"/>
  <c r="DE559" i="20"/>
  <c r="DF559" i="20"/>
  <c r="DE560" i="20"/>
  <c r="DF560" i="20"/>
  <c r="DE561" i="20"/>
  <c r="DF561" i="20"/>
  <c r="DE562" i="20"/>
  <c r="DF562" i="20"/>
  <c r="DD546" i="20"/>
  <c r="DE546" i="20"/>
  <c r="DD547" i="20"/>
  <c r="DE547" i="20"/>
  <c r="DD548" i="20"/>
  <c r="DE548" i="20"/>
  <c r="DD549" i="20"/>
  <c r="DE549" i="20"/>
  <c r="DD550" i="20"/>
  <c r="DE550" i="20"/>
  <c r="DE542" i="20"/>
  <c r="DF542" i="20"/>
  <c r="DE543" i="20"/>
  <c r="DF543" i="20"/>
  <c r="DD538" i="20"/>
  <c r="DE538" i="20"/>
  <c r="DD539" i="20"/>
  <c r="DE539" i="20"/>
  <c r="DE540" i="20"/>
  <c r="DE541" i="20"/>
  <c r="DD533" i="20"/>
  <c r="DE533" i="20"/>
  <c r="DF533" i="20"/>
  <c r="DD532" i="20"/>
  <c r="DE532" i="20"/>
  <c r="DF532" i="20"/>
  <c r="DD531" i="20"/>
  <c r="DE531" i="20"/>
  <c r="DF531" i="20"/>
  <c r="DD530" i="20"/>
  <c r="DE530" i="20"/>
  <c r="DF530" i="20"/>
  <c r="DD528" i="20"/>
  <c r="DE528" i="20"/>
  <c r="DF528" i="20"/>
  <c r="DD529" i="20"/>
  <c r="DE529" i="20"/>
  <c r="DF529" i="20"/>
  <c r="DE516" i="20"/>
  <c r="DD517" i="20"/>
  <c r="DE517" i="20"/>
  <c r="DF517" i="20"/>
  <c r="DD518" i="20"/>
  <c r="DE518" i="20"/>
  <c r="DF518" i="20"/>
  <c r="DD519" i="20"/>
  <c r="DE519" i="20"/>
  <c r="DF519" i="20"/>
  <c r="DD520" i="20"/>
  <c r="DE520" i="20"/>
  <c r="DF520" i="20"/>
  <c r="DD521" i="20"/>
  <c r="DE521" i="20"/>
  <c r="DF521" i="20"/>
  <c r="DD522" i="20"/>
  <c r="DE522" i="20"/>
  <c r="DF522" i="20"/>
  <c r="DD523" i="20"/>
  <c r="DE523" i="20"/>
  <c r="DF523" i="20"/>
  <c r="DE524" i="20"/>
  <c r="DD525" i="20"/>
  <c r="DE525" i="20"/>
  <c r="DF525" i="20"/>
  <c r="DD526" i="20"/>
  <c r="DE526" i="20"/>
  <c r="DF526" i="20"/>
  <c r="DD527" i="20"/>
  <c r="DE527" i="20"/>
  <c r="DF527" i="20"/>
  <c r="DE508" i="20"/>
  <c r="DF508" i="20"/>
  <c r="DE509" i="20"/>
  <c r="DF509" i="20"/>
  <c r="DE510" i="20"/>
  <c r="DF510" i="20"/>
  <c r="DE511" i="20"/>
  <c r="DF511" i="20"/>
  <c r="DE512" i="20"/>
  <c r="DF512" i="20"/>
  <c r="DE513" i="20"/>
  <c r="DF513" i="20"/>
  <c r="DD487" i="20"/>
  <c r="DE487" i="20"/>
  <c r="DD488" i="20"/>
  <c r="DE488" i="20"/>
  <c r="DD489" i="20"/>
  <c r="DE489" i="20"/>
  <c r="DD480" i="20"/>
  <c r="DE480" i="20"/>
  <c r="DF480" i="20"/>
  <c r="DD481" i="20"/>
  <c r="DE481" i="20"/>
  <c r="DF481" i="20"/>
  <c r="DD482" i="20"/>
  <c r="DE482" i="20"/>
  <c r="DF482" i="20"/>
  <c r="DD483" i="20"/>
  <c r="DE483" i="20"/>
  <c r="DF483" i="20"/>
  <c r="DD484" i="20"/>
  <c r="DE484" i="20"/>
  <c r="DF484" i="20"/>
  <c r="DD485" i="20"/>
  <c r="DE485" i="20"/>
  <c r="DF485" i="20"/>
  <c r="DD486" i="20"/>
  <c r="DE486" i="20"/>
  <c r="DE479" i="20"/>
  <c r="DE473" i="20"/>
  <c r="DE474" i="20"/>
  <c r="DF474" i="20"/>
  <c r="DE475" i="20"/>
  <c r="DF475" i="20"/>
  <c r="DE476" i="20"/>
  <c r="DF476" i="20"/>
  <c r="DE477" i="20"/>
  <c r="DE472" i="20"/>
  <c r="DD460" i="20"/>
  <c r="DE460" i="20"/>
  <c r="DF460" i="20"/>
  <c r="DD461" i="20"/>
  <c r="DE461" i="20"/>
  <c r="DF461" i="20"/>
  <c r="DD462" i="20"/>
  <c r="DE462" i="20"/>
  <c r="DF462" i="20"/>
  <c r="DD463" i="20"/>
  <c r="DE463" i="20"/>
  <c r="DF463" i="20"/>
  <c r="DD464" i="20"/>
  <c r="DE464" i="20"/>
  <c r="DF464" i="20"/>
  <c r="DD465" i="20"/>
  <c r="DE465" i="20"/>
  <c r="DF465" i="20"/>
  <c r="DD466" i="20"/>
  <c r="DE466" i="20"/>
  <c r="DD467" i="20"/>
  <c r="DE467" i="20"/>
  <c r="DD468" i="20"/>
  <c r="DE468" i="20"/>
  <c r="DF459" i="20"/>
  <c r="DE457" i="20"/>
  <c r="DE440" i="20"/>
  <c r="DE441" i="20"/>
  <c r="DE442" i="20"/>
  <c r="DE443" i="20"/>
  <c r="DE444" i="20"/>
  <c r="DE445" i="20"/>
  <c r="DE446" i="20"/>
  <c r="DE447" i="20"/>
  <c r="DE448" i="20"/>
  <c r="DE449" i="20"/>
  <c r="DE450" i="20"/>
  <c r="DE451" i="20"/>
  <c r="DE452" i="20"/>
  <c r="DE453" i="20"/>
  <c r="DE454" i="20"/>
  <c r="DE455" i="20"/>
  <c r="DE456" i="20"/>
  <c r="DE459" i="20"/>
  <c r="DD459" i="20"/>
  <c r="DF593" i="20"/>
  <c r="DF591" i="20"/>
  <c r="DF588" i="20"/>
  <c r="DF433" i="20"/>
  <c r="DF434" i="20"/>
  <c r="DF435" i="20"/>
  <c r="DF436" i="20"/>
  <c r="DF432" i="20"/>
  <c r="DF428" i="20"/>
  <c r="DF429" i="20"/>
  <c r="DF430" i="20"/>
  <c r="DF427" i="20"/>
  <c r="DF386" i="20"/>
  <c r="DF387" i="20"/>
  <c r="DF385" i="20"/>
  <c r="DD383" i="20"/>
  <c r="DE383" i="20"/>
  <c r="DF383" i="20"/>
  <c r="DF377" i="20"/>
  <c r="DF378" i="20"/>
  <c r="DF379" i="20"/>
  <c r="DF380" i="20"/>
  <c r="DF381" i="20"/>
  <c r="DF382" i="20"/>
  <c r="DF376" i="20"/>
  <c r="DF354" i="20"/>
  <c r="DF355" i="20"/>
  <c r="DF356" i="20"/>
  <c r="DF357" i="20"/>
  <c r="DF358" i="20"/>
  <c r="DF359" i="20"/>
  <c r="DF353" i="20"/>
  <c r="DF344" i="20"/>
  <c r="DF345" i="20"/>
  <c r="DF346" i="20"/>
  <c r="DF347" i="20"/>
  <c r="DF348" i="20"/>
  <c r="DF349" i="20"/>
  <c r="DF350" i="20"/>
  <c r="DF351" i="20"/>
  <c r="DF343" i="20"/>
  <c r="DF313" i="20"/>
  <c r="DF314" i="20"/>
  <c r="DF315" i="20"/>
  <c r="DF316" i="20"/>
  <c r="DF317" i="20"/>
  <c r="DF318" i="20"/>
  <c r="DF319" i="20"/>
  <c r="DF320" i="20"/>
  <c r="DF321" i="20"/>
  <c r="DF322" i="20"/>
  <c r="DF323" i="20"/>
  <c r="DF324" i="20"/>
  <c r="DF325" i="20"/>
  <c r="DF326" i="20"/>
  <c r="DF327" i="20"/>
  <c r="DF328" i="20"/>
  <c r="DF329" i="20"/>
  <c r="DF330" i="20"/>
  <c r="DF331" i="20"/>
  <c r="DF332" i="20"/>
  <c r="DF333" i="20"/>
  <c r="DF334" i="20"/>
  <c r="DF335" i="20"/>
  <c r="DF336" i="20"/>
  <c r="DF337" i="20"/>
  <c r="DF338" i="20"/>
  <c r="DF339" i="20"/>
  <c r="DF340" i="20"/>
  <c r="DF312" i="20"/>
  <c r="DF295" i="20"/>
  <c r="DF296" i="20"/>
  <c r="DF298" i="20"/>
  <c r="DF299" i="20"/>
  <c r="DF300" i="20"/>
  <c r="DF301" i="20"/>
  <c r="DF302" i="20"/>
  <c r="DF303" i="20"/>
  <c r="DF304" i="20"/>
  <c r="DF305" i="20"/>
  <c r="DF306" i="20"/>
  <c r="DF307" i="20"/>
  <c r="DF308" i="20"/>
  <c r="DF309" i="20"/>
  <c r="DF310" i="20"/>
  <c r="DF294" i="20"/>
  <c r="DF252" i="20"/>
  <c r="DF253" i="20"/>
  <c r="DF254" i="20"/>
  <c r="DF255" i="20"/>
  <c r="DF256" i="20"/>
  <c r="DF257" i="20"/>
  <c r="DF258" i="20"/>
  <c r="DF259" i="20"/>
  <c r="DF260" i="20"/>
  <c r="DF261" i="20"/>
  <c r="DF262" i="20"/>
  <c r="DF263" i="20"/>
  <c r="DF264" i="20"/>
  <c r="DF265" i="20"/>
  <c r="DF266" i="20"/>
  <c r="DF267" i="20"/>
  <c r="DF268" i="20"/>
  <c r="DF269" i="20"/>
  <c r="DF270" i="20"/>
  <c r="DF271" i="20"/>
  <c r="DF272" i="20"/>
  <c r="DF273" i="20"/>
  <c r="DF274" i="20"/>
  <c r="DF275" i="20"/>
  <c r="DF276" i="20"/>
  <c r="DF277" i="20"/>
  <c r="DF278" i="20"/>
  <c r="DF279" i="20"/>
  <c r="DF280" i="20"/>
  <c r="DF281" i="20"/>
  <c r="DF282" i="20"/>
  <c r="DF283" i="20"/>
  <c r="DF284" i="20"/>
  <c r="DF285" i="20"/>
  <c r="DF286" i="20"/>
  <c r="DF287" i="20"/>
  <c r="DF288" i="20"/>
  <c r="DF289" i="20"/>
  <c r="DF290" i="20"/>
  <c r="DF291" i="20"/>
  <c r="DF251" i="20"/>
  <c r="DF235" i="20"/>
  <c r="DF236" i="20"/>
  <c r="DF237" i="20"/>
  <c r="DF238" i="20"/>
  <c r="DF239" i="20"/>
  <c r="DF240" i="20"/>
  <c r="DF241" i="20"/>
  <c r="DF242" i="20"/>
  <c r="DF243" i="20"/>
  <c r="DF244" i="20"/>
  <c r="DF245" i="20"/>
  <c r="DF246" i="20"/>
  <c r="DF247" i="20"/>
  <c r="DF248" i="20"/>
  <c r="DF249" i="20"/>
  <c r="DF234" i="20"/>
  <c r="DF210" i="20"/>
  <c r="DF211" i="20"/>
  <c r="DF212" i="20"/>
  <c r="DF213" i="20"/>
  <c r="DF214" i="20"/>
  <c r="DF215" i="20"/>
  <c r="DF216" i="20"/>
  <c r="DF217" i="20"/>
  <c r="DF218" i="20"/>
  <c r="DF219" i="20"/>
  <c r="DF220" i="20"/>
  <c r="DF221" i="20"/>
  <c r="DF222" i="20"/>
  <c r="DF223" i="20"/>
  <c r="DF224" i="20"/>
  <c r="DF225" i="20"/>
  <c r="DF226" i="20"/>
  <c r="DF227" i="20"/>
  <c r="DF228" i="20"/>
  <c r="DF229" i="20"/>
  <c r="DF230" i="20"/>
  <c r="DF231" i="20"/>
  <c r="DF232" i="20"/>
  <c r="DF209" i="20"/>
  <c r="DF186" i="20"/>
  <c r="DF187" i="20"/>
  <c r="DF188" i="20"/>
  <c r="DF189" i="20"/>
  <c r="DF190" i="20"/>
  <c r="DF191" i="20"/>
  <c r="DF185" i="20"/>
  <c r="CW8" i="6"/>
  <c r="CX8" i="6"/>
  <c r="DF179" i="20"/>
  <c r="DF180" i="20"/>
  <c r="DF181" i="20"/>
  <c r="DF182" i="20"/>
  <c r="DF183" i="20"/>
  <c r="DF178" i="20"/>
  <c r="DF173" i="20"/>
  <c r="DF174" i="20"/>
  <c r="DF175" i="20"/>
  <c r="DF172" i="20"/>
  <c r="DF156" i="20"/>
  <c r="DF157" i="20"/>
  <c r="DF158" i="20"/>
  <c r="DF159" i="20"/>
  <c r="DF160" i="20"/>
  <c r="DF161" i="20"/>
  <c r="DF162" i="20"/>
  <c r="DF163" i="20"/>
  <c r="DF164" i="20"/>
  <c r="DF165" i="20"/>
  <c r="DF166" i="20"/>
  <c r="DF167" i="20"/>
  <c r="DF168" i="20"/>
  <c r="DF169" i="20"/>
  <c r="DF170" i="20"/>
  <c r="DF155" i="20"/>
  <c r="DF102" i="20"/>
  <c r="DF103" i="20"/>
  <c r="DF104" i="20"/>
  <c r="DF105" i="20"/>
  <c r="DF106" i="20"/>
  <c r="DF107" i="20"/>
  <c r="DF108" i="20"/>
  <c r="DF109" i="20"/>
  <c r="DF110" i="20"/>
  <c r="DF111" i="20"/>
  <c r="DF112" i="20"/>
  <c r="DF113" i="20"/>
  <c r="DF114" i="20"/>
  <c r="DF115" i="20"/>
  <c r="DF116" i="20"/>
  <c r="DF101" i="20"/>
  <c r="DF80" i="20"/>
  <c r="DF81" i="20"/>
  <c r="DF82" i="20"/>
  <c r="DF83" i="20"/>
  <c r="DF84" i="20"/>
  <c r="DF85" i="20"/>
  <c r="DF86" i="20"/>
  <c r="DF87" i="20"/>
  <c r="DF88" i="20"/>
  <c r="DF89" i="20"/>
  <c r="DF90" i="20"/>
  <c r="DF91" i="20"/>
  <c r="DF92" i="20"/>
  <c r="DF93" i="20"/>
  <c r="DF94" i="20"/>
  <c r="DF95" i="20"/>
  <c r="DF96" i="20"/>
  <c r="DF97" i="20"/>
  <c r="DF98" i="20"/>
  <c r="DF99" i="20"/>
  <c r="DF79" i="20"/>
  <c r="DF70" i="20"/>
  <c r="DF71" i="20"/>
  <c r="DF72" i="20"/>
  <c r="DF73" i="20"/>
  <c r="DF74" i="20"/>
  <c r="DF75" i="20"/>
  <c r="DF76" i="20"/>
  <c r="DF77" i="20"/>
  <c r="DF69" i="20"/>
  <c r="CW1841" i="20"/>
  <c r="DL23" i="19" l="1"/>
  <c r="DM25" i="19"/>
  <c r="DL17" i="14"/>
  <c r="S17" i="14" s="1"/>
  <c r="DD15" i="21" s="1"/>
  <c r="DM19" i="14"/>
  <c r="CW641" i="21"/>
  <c r="DL24" i="19" l="1"/>
  <c r="DM26" i="19"/>
  <c r="DL18" i="14"/>
  <c r="S18" i="14" s="1"/>
  <c r="DD16" i="21" s="1"/>
  <c r="DM20" i="14"/>
  <c r="CC9" i="37"/>
  <c r="CD9" i="37"/>
  <c r="CE9" i="37"/>
  <c r="CF9" i="37"/>
  <c r="CG9" i="37"/>
  <c r="CH9" i="37"/>
  <c r="CH10" i="37" s="1"/>
  <c r="CH11" i="37" s="1"/>
  <c r="CH12" i="37" s="1"/>
  <c r="CH13" i="37" s="1"/>
  <c r="CH14" i="37" s="1"/>
  <c r="CH15" i="37" s="1"/>
  <c r="CH16" i="37" s="1"/>
  <c r="CH17" i="37" s="1"/>
  <c r="CH18" i="37" s="1"/>
  <c r="CI9" i="37"/>
  <c r="CJ9" i="37"/>
  <c r="CK9" i="37"/>
  <c r="CL9" i="37"/>
  <c r="CM9" i="37"/>
  <c r="CN9" i="37"/>
  <c r="CO9" i="37"/>
  <c r="CP9" i="37"/>
  <c r="CP10" i="37" s="1"/>
  <c r="CP11" i="37" s="1"/>
  <c r="CP12" i="37" s="1"/>
  <c r="CP13" i="37" s="1"/>
  <c r="CP14" i="37" s="1"/>
  <c r="CP15" i="37" s="1"/>
  <c r="CP16" i="37" s="1"/>
  <c r="CP17" i="37" s="1"/>
  <c r="CP18" i="37" s="1"/>
  <c r="CP19" i="37" s="1"/>
  <c r="CP20" i="37" s="1"/>
  <c r="CP21" i="37" s="1"/>
  <c r="CP22" i="37" s="1"/>
  <c r="CP23" i="37" s="1"/>
  <c r="CP24" i="37" s="1"/>
  <c r="CQ9" i="37"/>
  <c r="CR9" i="37"/>
  <c r="CS9" i="37"/>
  <c r="CT9" i="37"/>
  <c r="CU9" i="37"/>
  <c r="CC10" i="37"/>
  <c r="CD10" i="37"/>
  <c r="CD11" i="37" s="1"/>
  <c r="CD12" i="37" s="1"/>
  <c r="CD13" i="37" s="1"/>
  <c r="CD14" i="37" s="1"/>
  <c r="CD15" i="37" s="1"/>
  <c r="CE10" i="37"/>
  <c r="CF10" i="37"/>
  <c r="CG10" i="37"/>
  <c r="CI10" i="37"/>
  <c r="CJ10" i="37"/>
  <c r="CK10" i="37"/>
  <c r="CL10" i="37"/>
  <c r="CL11" i="37" s="1"/>
  <c r="CL12" i="37" s="1"/>
  <c r="CL13" i="37" s="1"/>
  <c r="CL14" i="37" s="1"/>
  <c r="CL15" i="37" s="1"/>
  <c r="CL16" i="37" s="1"/>
  <c r="CL17" i="37" s="1"/>
  <c r="CL18" i="37" s="1"/>
  <c r="CL19" i="37" s="1"/>
  <c r="CL20" i="37" s="1"/>
  <c r="CL21" i="37" s="1"/>
  <c r="CM10" i="37"/>
  <c r="CN10" i="37"/>
  <c r="CO10" i="37"/>
  <c r="CQ10" i="37"/>
  <c r="CR10" i="37"/>
  <c r="CS10" i="37"/>
  <c r="CT10" i="37"/>
  <c r="CT11" i="37" s="1"/>
  <c r="CU10" i="37"/>
  <c r="CC11" i="37"/>
  <c r="CE11" i="37"/>
  <c r="CF11" i="37"/>
  <c r="CG11" i="37"/>
  <c r="CI11" i="37"/>
  <c r="CJ11" i="37"/>
  <c r="CK11" i="37"/>
  <c r="CM11" i="37"/>
  <c r="CN11" i="37"/>
  <c r="CO11" i="37"/>
  <c r="CQ11" i="37"/>
  <c r="CR11" i="37"/>
  <c r="CS11" i="37"/>
  <c r="CU11" i="37"/>
  <c r="CC12" i="37"/>
  <c r="CE12" i="37"/>
  <c r="CF12" i="37"/>
  <c r="CG12" i="37"/>
  <c r="CI12" i="37"/>
  <c r="CJ12" i="37"/>
  <c r="CK12" i="37"/>
  <c r="CM12" i="37"/>
  <c r="CN12" i="37"/>
  <c r="CO12" i="37"/>
  <c r="CQ12" i="37"/>
  <c r="CR12" i="37"/>
  <c r="CS12" i="37"/>
  <c r="CT12" i="37"/>
  <c r="CT13" i="37" s="1"/>
  <c r="CT14" i="37" s="1"/>
  <c r="CT15" i="37" s="1"/>
  <c r="CT16" i="37" s="1"/>
  <c r="CT17" i="37" s="1"/>
  <c r="CT18" i="37" s="1"/>
  <c r="CT19" i="37" s="1"/>
  <c r="CT20" i="37" s="1"/>
  <c r="CT21" i="37" s="1"/>
  <c r="CT22" i="37" s="1"/>
  <c r="CT23" i="37" s="1"/>
  <c r="CT24" i="37" s="1"/>
  <c r="CT25" i="37" s="1"/>
  <c r="CT26" i="37" s="1"/>
  <c r="CT27" i="37" s="1"/>
  <c r="CT28" i="37" s="1"/>
  <c r="CT29" i="37" s="1"/>
  <c r="CT30" i="37" s="1"/>
  <c r="CT31" i="37" s="1"/>
  <c r="CT32" i="37" s="1"/>
  <c r="CT33" i="37" s="1"/>
  <c r="CT34" i="37" s="1"/>
  <c r="CT35" i="37" s="1"/>
  <c r="CT36" i="37" s="1"/>
  <c r="CT37" i="37" s="1"/>
  <c r="CT38" i="37" s="1"/>
  <c r="CT39" i="37" s="1"/>
  <c r="CT40" i="37" s="1"/>
  <c r="CT41" i="37" s="1"/>
  <c r="CT42" i="37" s="1"/>
  <c r="CT43" i="37" s="1"/>
  <c r="CT44" i="37" s="1"/>
  <c r="CT45" i="37" s="1"/>
  <c r="CT46" i="37" s="1"/>
  <c r="CT47" i="37" s="1"/>
  <c r="CT48" i="37" s="1"/>
  <c r="CT49" i="37" s="1"/>
  <c r="CT50" i="37" s="1"/>
  <c r="CT51" i="37" s="1"/>
  <c r="CT52" i="37" s="1"/>
  <c r="CT53" i="37" s="1"/>
  <c r="CT54" i="37" s="1"/>
  <c r="CT55" i="37" s="1"/>
  <c r="CT56" i="37" s="1"/>
  <c r="CT57" i="37" s="1"/>
  <c r="CT58" i="37" s="1"/>
  <c r="CT59" i="37" s="1"/>
  <c r="CT60" i="37" s="1"/>
  <c r="CT61" i="37" s="1"/>
  <c r="CT62" i="37" s="1"/>
  <c r="CT63" i="37" s="1"/>
  <c r="CT64" i="37" s="1"/>
  <c r="CT65" i="37" s="1"/>
  <c r="CT66" i="37" s="1"/>
  <c r="CT67" i="37" s="1"/>
  <c r="CT68" i="37" s="1"/>
  <c r="CT69" i="37" s="1"/>
  <c r="CT70" i="37" s="1"/>
  <c r="CT71" i="37" s="1"/>
  <c r="CT72" i="37" s="1"/>
  <c r="CT73" i="37" s="1"/>
  <c r="CT74" i="37" s="1"/>
  <c r="CT75" i="37" s="1"/>
  <c r="CT76" i="37" s="1"/>
  <c r="CT77" i="37" s="1"/>
  <c r="CT78" i="37" s="1"/>
  <c r="CT79" i="37" s="1"/>
  <c r="CT80" i="37" s="1"/>
  <c r="CU12" i="37"/>
  <c r="CC13" i="37"/>
  <c r="CE13" i="37"/>
  <c r="CF13" i="37"/>
  <c r="CG13" i="37"/>
  <c r="CI13" i="37"/>
  <c r="CJ13" i="37"/>
  <c r="CK13" i="37"/>
  <c r="CM13" i="37"/>
  <c r="CN13" i="37"/>
  <c r="CO13" i="37"/>
  <c r="CQ13" i="37"/>
  <c r="CR13" i="37"/>
  <c r="CS13" i="37"/>
  <c r="CU13" i="37"/>
  <c r="CC14" i="37"/>
  <c r="CE14" i="37"/>
  <c r="CF14" i="37"/>
  <c r="CG14" i="37"/>
  <c r="CI14" i="37"/>
  <c r="CJ14" i="37"/>
  <c r="CK14" i="37"/>
  <c r="CM14" i="37"/>
  <c r="CN14" i="37"/>
  <c r="CO14" i="37"/>
  <c r="CQ14" i="37"/>
  <c r="CR14" i="37"/>
  <c r="CS14" i="37"/>
  <c r="CU14" i="37"/>
  <c r="CC15" i="37"/>
  <c r="CE15" i="37"/>
  <c r="CF15" i="37"/>
  <c r="CG15" i="37"/>
  <c r="CI15" i="37"/>
  <c r="CJ15" i="37"/>
  <c r="CK15" i="37"/>
  <c r="CM15" i="37"/>
  <c r="CN15" i="37"/>
  <c r="CO15" i="37"/>
  <c r="CQ15" i="37"/>
  <c r="CR15" i="37"/>
  <c r="CS15" i="37"/>
  <c r="CU15" i="37"/>
  <c r="CC16" i="37"/>
  <c r="CD16" i="37"/>
  <c r="CD17" i="37" s="1"/>
  <c r="CD18" i="37" s="1"/>
  <c r="CD19" i="37" s="1"/>
  <c r="CD20" i="37" s="1"/>
  <c r="CD21" i="37" s="1"/>
  <c r="CD22" i="37" s="1"/>
  <c r="CD23" i="37" s="1"/>
  <c r="CD24" i="37" s="1"/>
  <c r="CD25" i="37" s="1"/>
  <c r="CD26" i="37" s="1"/>
  <c r="CD27" i="37" s="1"/>
  <c r="CD28" i="37" s="1"/>
  <c r="CD29" i="37" s="1"/>
  <c r="CD30" i="37" s="1"/>
  <c r="CD31" i="37" s="1"/>
  <c r="CD32" i="37" s="1"/>
  <c r="CD33" i="37" s="1"/>
  <c r="CD34" i="37" s="1"/>
  <c r="CD35" i="37" s="1"/>
  <c r="CD36" i="37" s="1"/>
  <c r="CD37" i="37" s="1"/>
  <c r="CD38" i="37" s="1"/>
  <c r="CD39" i="37" s="1"/>
  <c r="CD40" i="37" s="1"/>
  <c r="CD41" i="37" s="1"/>
  <c r="CD42" i="37" s="1"/>
  <c r="CD43" i="37" s="1"/>
  <c r="CD44" i="37" s="1"/>
  <c r="CD45" i="37" s="1"/>
  <c r="CD46" i="37" s="1"/>
  <c r="CD47" i="37" s="1"/>
  <c r="CD48" i="37" s="1"/>
  <c r="CD49" i="37" s="1"/>
  <c r="CD50" i="37" s="1"/>
  <c r="CD51" i="37" s="1"/>
  <c r="CD52" i="37" s="1"/>
  <c r="CD53" i="37" s="1"/>
  <c r="CD54" i="37" s="1"/>
  <c r="CD55" i="37" s="1"/>
  <c r="CD56" i="37" s="1"/>
  <c r="CD57" i="37" s="1"/>
  <c r="CD58" i="37" s="1"/>
  <c r="CD59" i="37" s="1"/>
  <c r="CD60" i="37" s="1"/>
  <c r="CD61" i="37" s="1"/>
  <c r="CD62" i="37" s="1"/>
  <c r="CD63" i="37" s="1"/>
  <c r="CD64" i="37" s="1"/>
  <c r="CD65" i="37" s="1"/>
  <c r="CD66" i="37" s="1"/>
  <c r="CD67" i="37" s="1"/>
  <c r="CD68" i="37" s="1"/>
  <c r="CD69" i="37" s="1"/>
  <c r="CD70" i="37" s="1"/>
  <c r="CD71" i="37" s="1"/>
  <c r="CD72" i="37" s="1"/>
  <c r="CD73" i="37" s="1"/>
  <c r="CD74" i="37" s="1"/>
  <c r="CD75" i="37" s="1"/>
  <c r="CD76" i="37" s="1"/>
  <c r="CD77" i="37" s="1"/>
  <c r="CD78" i="37" s="1"/>
  <c r="CD79" i="37" s="1"/>
  <c r="CD80" i="37" s="1"/>
  <c r="CE16" i="37"/>
  <c r="CF16" i="37"/>
  <c r="CG16" i="37"/>
  <c r="CI16" i="37"/>
  <c r="CJ16" i="37"/>
  <c r="CK16" i="37"/>
  <c r="CM16" i="37"/>
  <c r="CN16" i="37"/>
  <c r="CO16" i="37"/>
  <c r="CQ16" i="37"/>
  <c r="CR16" i="37"/>
  <c r="CS16" i="37"/>
  <c r="CU16" i="37"/>
  <c r="CC17" i="37"/>
  <c r="CE17" i="37"/>
  <c r="CF17" i="37"/>
  <c r="CG17" i="37"/>
  <c r="CI17" i="37"/>
  <c r="CJ17" i="37"/>
  <c r="CK17" i="37"/>
  <c r="CM17" i="37"/>
  <c r="CN17" i="37"/>
  <c r="CO17" i="37"/>
  <c r="CQ17" i="37"/>
  <c r="CR17" i="37"/>
  <c r="CS17" i="37"/>
  <c r="CU17" i="37"/>
  <c r="CC18" i="37"/>
  <c r="CE18" i="37"/>
  <c r="CF18" i="37"/>
  <c r="CG18" i="37"/>
  <c r="CI18" i="37"/>
  <c r="CJ18" i="37"/>
  <c r="CK18" i="37"/>
  <c r="CM18" i="37"/>
  <c r="CN18" i="37"/>
  <c r="CO18" i="37"/>
  <c r="CQ18" i="37"/>
  <c r="CR18" i="37"/>
  <c r="CS18" i="37"/>
  <c r="CU18" i="37"/>
  <c r="CC19" i="37"/>
  <c r="CE19" i="37"/>
  <c r="CF19" i="37"/>
  <c r="CG19" i="37"/>
  <c r="CH19" i="37"/>
  <c r="CH20" i="37" s="1"/>
  <c r="CH21" i="37" s="1"/>
  <c r="CH22" i="37" s="1"/>
  <c r="CH23" i="37" s="1"/>
  <c r="CH24" i="37" s="1"/>
  <c r="CH25" i="37" s="1"/>
  <c r="CH26" i="37" s="1"/>
  <c r="CH27" i="37" s="1"/>
  <c r="CH28" i="37" s="1"/>
  <c r="CH29" i="37" s="1"/>
  <c r="CH30" i="37" s="1"/>
  <c r="CH31" i="37" s="1"/>
  <c r="CH32" i="37" s="1"/>
  <c r="CH33" i="37" s="1"/>
  <c r="CH34" i="37" s="1"/>
  <c r="CH35" i="37" s="1"/>
  <c r="CH36" i="37" s="1"/>
  <c r="CH37" i="37" s="1"/>
  <c r="CH38" i="37" s="1"/>
  <c r="CH39" i="37" s="1"/>
  <c r="CH40" i="37" s="1"/>
  <c r="CH41" i="37" s="1"/>
  <c r="CH42" i="37" s="1"/>
  <c r="CH43" i="37" s="1"/>
  <c r="CH44" i="37" s="1"/>
  <c r="CH45" i="37" s="1"/>
  <c r="CH46" i="37" s="1"/>
  <c r="CH47" i="37" s="1"/>
  <c r="CH48" i="37" s="1"/>
  <c r="CH49" i="37" s="1"/>
  <c r="CH50" i="37" s="1"/>
  <c r="CH51" i="37" s="1"/>
  <c r="CH52" i="37" s="1"/>
  <c r="CH53" i="37" s="1"/>
  <c r="CH54" i="37" s="1"/>
  <c r="CH55" i="37" s="1"/>
  <c r="CH56" i="37" s="1"/>
  <c r="CH57" i="37" s="1"/>
  <c r="CH58" i="37" s="1"/>
  <c r="CH59" i="37" s="1"/>
  <c r="CH60" i="37" s="1"/>
  <c r="CH61" i="37" s="1"/>
  <c r="CH62" i="37" s="1"/>
  <c r="CH63" i="37" s="1"/>
  <c r="CH64" i="37" s="1"/>
  <c r="CH65" i="37" s="1"/>
  <c r="CH66" i="37" s="1"/>
  <c r="CH67" i="37" s="1"/>
  <c r="CH68" i="37" s="1"/>
  <c r="CH69" i="37" s="1"/>
  <c r="CH70" i="37" s="1"/>
  <c r="CH71" i="37" s="1"/>
  <c r="CH72" i="37" s="1"/>
  <c r="CH73" i="37" s="1"/>
  <c r="CH74" i="37" s="1"/>
  <c r="CH75" i="37" s="1"/>
  <c r="CH76" i="37" s="1"/>
  <c r="CH77" i="37" s="1"/>
  <c r="CH78" i="37" s="1"/>
  <c r="CH79" i="37" s="1"/>
  <c r="CH80" i="37" s="1"/>
  <c r="CI19" i="37"/>
  <c r="CJ19" i="37"/>
  <c r="CK19" i="37"/>
  <c r="CM19" i="37"/>
  <c r="CN19" i="37"/>
  <c r="CO19" i="37"/>
  <c r="CQ19" i="37"/>
  <c r="CR19" i="37"/>
  <c r="CS19" i="37"/>
  <c r="CU19" i="37"/>
  <c r="CC20" i="37"/>
  <c r="CE20" i="37"/>
  <c r="CF20" i="37"/>
  <c r="CG20" i="37"/>
  <c r="CI20" i="37"/>
  <c r="CJ20" i="37"/>
  <c r="CK20" i="37"/>
  <c r="CM20" i="37"/>
  <c r="CN20" i="37"/>
  <c r="CO20" i="37"/>
  <c r="CQ20" i="37"/>
  <c r="CR20" i="37"/>
  <c r="CS20" i="37"/>
  <c r="CU20" i="37"/>
  <c r="CC21" i="37"/>
  <c r="CE21" i="37"/>
  <c r="CF21" i="37"/>
  <c r="CG21" i="37"/>
  <c r="CI21" i="37"/>
  <c r="CJ21" i="37"/>
  <c r="CK21" i="37"/>
  <c r="CM21" i="37"/>
  <c r="CN21" i="37"/>
  <c r="CO21" i="37"/>
  <c r="CQ21" i="37"/>
  <c r="CR21" i="37"/>
  <c r="CS21" i="37"/>
  <c r="CU21" i="37"/>
  <c r="CC22" i="37"/>
  <c r="CE22" i="37"/>
  <c r="CF22" i="37"/>
  <c r="CG22" i="37"/>
  <c r="CI22" i="37"/>
  <c r="CJ22" i="37"/>
  <c r="CK22" i="37"/>
  <c r="CL22" i="37"/>
  <c r="CL23" i="37" s="1"/>
  <c r="CL24" i="37" s="1"/>
  <c r="CL25" i="37" s="1"/>
  <c r="CL26" i="37" s="1"/>
  <c r="CL27" i="37" s="1"/>
  <c r="CL28" i="37" s="1"/>
  <c r="CL29" i="37" s="1"/>
  <c r="CL30" i="37" s="1"/>
  <c r="CL31" i="37" s="1"/>
  <c r="CL32" i="37" s="1"/>
  <c r="CL33" i="37" s="1"/>
  <c r="CL34" i="37" s="1"/>
  <c r="CL35" i="37" s="1"/>
  <c r="CL36" i="37" s="1"/>
  <c r="CL37" i="37" s="1"/>
  <c r="CM22" i="37"/>
  <c r="CN22" i="37"/>
  <c r="CO22" i="37"/>
  <c r="CQ22" i="37"/>
  <c r="CR22" i="37"/>
  <c r="CS22" i="37"/>
  <c r="CU22" i="37"/>
  <c r="CC23" i="37"/>
  <c r="CE23" i="37"/>
  <c r="CF23" i="37"/>
  <c r="CG23" i="37"/>
  <c r="CI23" i="37"/>
  <c r="CJ23" i="37"/>
  <c r="CK23" i="37"/>
  <c r="CM23" i="37"/>
  <c r="CN23" i="37"/>
  <c r="CO23" i="37"/>
  <c r="CQ23" i="37"/>
  <c r="CR23" i="37"/>
  <c r="CS23" i="37"/>
  <c r="CU23" i="37"/>
  <c r="CC24" i="37"/>
  <c r="CE24" i="37"/>
  <c r="CF24" i="37"/>
  <c r="CG24" i="37"/>
  <c r="CI24" i="37"/>
  <c r="CJ24" i="37"/>
  <c r="CK24" i="37"/>
  <c r="CM24" i="37"/>
  <c r="CN24" i="37"/>
  <c r="CO24" i="37"/>
  <c r="CQ24" i="37"/>
  <c r="CR24" i="37"/>
  <c r="CS24" i="37"/>
  <c r="CU24" i="37"/>
  <c r="CC25" i="37"/>
  <c r="CE25" i="37"/>
  <c r="CF25" i="37"/>
  <c r="CG25" i="37"/>
  <c r="CI25" i="37"/>
  <c r="CJ25" i="37"/>
  <c r="CK25" i="37"/>
  <c r="CM25" i="37"/>
  <c r="CN25" i="37"/>
  <c r="CO25" i="37"/>
  <c r="CP25" i="37"/>
  <c r="CP26" i="37" s="1"/>
  <c r="CP27" i="37" s="1"/>
  <c r="CP28" i="37" s="1"/>
  <c r="CP29" i="37" s="1"/>
  <c r="CP30" i="37" s="1"/>
  <c r="CP31" i="37" s="1"/>
  <c r="CP32" i="37" s="1"/>
  <c r="CP33" i="37" s="1"/>
  <c r="CP34" i="37" s="1"/>
  <c r="CP35" i="37" s="1"/>
  <c r="CP36" i="37" s="1"/>
  <c r="CP37" i="37" s="1"/>
  <c r="CP38" i="37" s="1"/>
  <c r="CP39" i="37" s="1"/>
  <c r="CP40" i="37" s="1"/>
  <c r="CP41" i="37" s="1"/>
  <c r="CP42" i="37" s="1"/>
  <c r="CP43" i="37" s="1"/>
  <c r="CP44" i="37" s="1"/>
  <c r="CP45" i="37" s="1"/>
  <c r="CP46" i="37" s="1"/>
  <c r="CP47" i="37" s="1"/>
  <c r="CP48" i="37" s="1"/>
  <c r="CP49" i="37" s="1"/>
  <c r="CP50" i="37" s="1"/>
  <c r="CP51" i="37" s="1"/>
  <c r="CP52" i="37" s="1"/>
  <c r="CP53" i="37" s="1"/>
  <c r="CP54" i="37" s="1"/>
  <c r="CP55" i="37" s="1"/>
  <c r="CP56" i="37" s="1"/>
  <c r="CP57" i="37" s="1"/>
  <c r="CP58" i="37" s="1"/>
  <c r="CP59" i="37" s="1"/>
  <c r="CP60" i="37" s="1"/>
  <c r="CP61" i="37" s="1"/>
  <c r="CP62" i="37" s="1"/>
  <c r="CP63" i="37" s="1"/>
  <c r="CP64" i="37" s="1"/>
  <c r="CP65" i="37" s="1"/>
  <c r="CP66" i="37" s="1"/>
  <c r="CP67" i="37" s="1"/>
  <c r="CP68" i="37" s="1"/>
  <c r="CP69" i="37" s="1"/>
  <c r="CP70" i="37" s="1"/>
  <c r="CP71" i="37" s="1"/>
  <c r="CP72" i="37" s="1"/>
  <c r="CP73" i="37" s="1"/>
  <c r="CP74" i="37" s="1"/>
  <c r="CP75" i="37" s="1"/>
  <c r="CP76" i="37" s="1"/>
  <c r="CP77" i="37" s="1"/>
  <c r="CP78" i="37" s="1"/>
  <c r="CP79" i="37" s="1"/>
  <c r="CP80" i="37" s="1"/>
  <c r="CQ25" i="37"/>
  <c r="CR25" i="37"/>
  <c r="CS25" i="37"/>
  <c r="CU25" i="37"/>
  <c r="CC26" i="37"/>
  <c r="CE26" i="37"/>
  <c r="CF26" i="37"/>
  <c r="CG26" i="37"/>
  <c r="CI26" i="37"/>
  <c r="CJ26" i="37"/>
  <c r="CK26" i="37"/>
  <c r="CM26" i="37"/>
  <c r="CN26" i="37"/>
  <c r="CO26" i="37"/>
  <c r="CQ26" i="37"/>
  <c r="CR26" i="37"/>
  <c r="CS26" i="37"/>
  <c r="CU26" i="37"/>
  <c r="CC27" i="37"/>
  <c r="CE27" i="37"/>
  <c r="CF27" i="37"/>
  <c r="CG27" i="37"/>
  <c r="CI27" i="37"/>
  <c r="CJ27" i="37"/>
  <c r="CK27" i="37"/>
  <c r="CM27" i="37"/>
  <c r="CN27" i="37"/>
  <c r="CO27" i="37"/>
  <c r="CQ27" i="37"/>
  <c r="CR27" i="37"/>
  <c r="CS27" i="37"/>
  <c r="CU27" i="37"/>
  <c r="CC28" i="37"/>
  <c r="CE28" i="37"/>
  <c r="CF28" i="37"/>
  <c r="CG28" i="37"/>
  <c r="CI28" i="37"/>
  <c r="CJ28" i="37"/>
  <c r="CK28" i="37"/>
  <c r="CM28" i="37"/>
  <c r="CN28" i="37"/>
  <c r="CO28" i="37"/>
  <c r="CQ28" i="37"/>
  <c r="CR28" i="37"/>
  <c r="CS28" i="37"/>
  <c r="CU28" i="37"/>
  <c r="CC29" i="37"/>
  <c r="CE29" i="37"/>
  <c r="CF29" i="37"/>
  <c r="CG29" i="37"/>
  <c r="CI29" i="37"/>
  <c r="CJ29" i="37"/>
  <c r="CK29" i="37"/>
  <c r="CM29" i="37"/>
  <c r="CN29" i="37"/>
  <c r="CO29" i="37"/>
  <c r="CQ29" i="37"/>
  <c r="CR29" i="37"/>
  <c r="CS29" i="37"/>
  <c r="CU29" i="37"/>
  <c r="CC30" i="37"/>
  <c r="CE30" i="37"/>
  <c r="CF30" i="37"/>
  <c r="CG30" i="37"/>
  <c r="CI30" i="37"/>
  <c r="CJ30" i="37"/>
  <c r="CK30" i="37"/>
  <c r="CM30" i="37"/>
  <c r="CN30" i="37"/>
  <c r="CO30" i="37"/>
  <c r="CQ30" i="37"/>
  <c r="CR30" i="37"/>
  <c r="CS30" i="37"/>
  <c r="CU30" i="37"/>
  <c r="CC31" i="37"/>
  <c r="CE31" i="37"/>
  <c r="CF31" i="37"/>
  <c r="CG31" i="37"/>
  <c r="CI31" i="37"/>
  <c r="CJ31" i="37"/>
  <c r="CK31" i="37"/>
  <c r="CM31" i="37"/>
  <c r="CN31" i="37"/>
  <c r="CO31" i="37"/>
  <c r="CQ31" i="37"/>
  <c r="CR31" i="37"/>
  <c r="CS31" i="37"/>
  <c r="CU31" i="37"/>
  <c r="CC32" i="37"/>
  <c r="CE32" i="37"/>
  <c r="CF32" i="37"/>
  <c r="CG32" i="37"/>
  <c r="CI32" i="37"/>
  <c r="CJ32" i="37"/>
  <c r="CK32" i="37"/>
  <c r="CM32" i="37"/>
  <c r="CN32" i="37"/>
  <c r="CO32" i="37"/>
  <c r="CQ32" i="37"/>
  <c r="CR32" i="37"/>
  <c r="CS32" i="37"/>
  <c r="CU32" i="37"/>
  <c r="CC33" i="37"/>
  <c r="CE33" i="37"/>
  <c r="CF33" i="37"/>
  <c r="CG33" i="37"/>
  <c r="CI33" i="37"/>
  <c r="CJ33" i="37"/>
  <c r="CK33" i="37"/>
  <c r="CM33" i="37"/>
  <c r="CN33" i="37"/>
  <c r="CO33" i="37"/>
  <c r="CQ33" i="37"/>
  <c r="CR33" i="37"/>
  <c r="CS33" i="37"/>
  <c r="CU33" i="37"/>
  <c r="CC34" i="37"/>
  <c r="CE34" i="37"/>
  <c r="CF34" i="37"/>
  <c r="CG34" i="37"/>
  <c r="CI34" i="37"/>
  <c r="CJ34" i="37"/>
  <c r="CK34" i="37"/>
  <c r="CM34" i="37"/>
  <c r="CN34" i="37"/>
  <c r="CO34" i="37"/>
  <c r="CQ34" i="37"/>
  <c r="CR34" i="37"/>
  <c r="CS34" i="37"/>
  <c r="CU34" i="37"/>
  <c r="CC35" i="37"/>
  <c r="CE35" i="37"/>
  <c r="CF35" i="37"/>
  <c r="CG35" i="37"/>
  <c r="CI35" i="37"/>
  <c r="CJ35" i="37"/>
  <c r="CK35" i="37"/>
  <c r="CM35" i="37"/>
  <c r="CN35" i="37"/>
  <c r="CO35" i="37"/>
  <c r="CQ35" i="37"/>
  <c r="CR35" i="37"/>
  <c r="CS35" i="37"/>
  <c r="CU35" i="37"/>
  <c r="CC36" i="37"/>
  <c r="CE36" i="37"/>
  <c r="CF36" i="37"/>
  <c r="CG36" i="37"/>
  <c r="CI36" i="37"/>
  <c r="CJ36" i="37"/>
  <c r="CK36" i="37"/>
  <c r="CM36" i="37"/>
  <c r="CN36" i="37"/>
  <c r="CO36" i="37"/>
  <c r="CQ36" i="37"/>
  <c r="CR36" i="37"/>
  <c r="CS36" i="37"/>
  <c r="CU36" i="37"/>
  <c r="CC37" i="37"/>
  <c r="CE37" i="37"/>
  <c r="CF37" i="37"/>
  <c r="CG37" i="37"/>
  <c r="CI37" i="37"/>
  <c r="CJ37" i="37"/>
  <c r="CK37" i="37"/>
  <c r="CM37" i="37"/>
  <c r="CN37" i="37"/>
  <c r="CO37" i="37"/>
  <c r="CQ37" i="37"/>
  <c r="CR37" i="37"/>
  <c r="CS37" i="37"/>
  <c r="CU37" i="37"/>
  <c r="CC38" i="37"/>
  <c r="CE38" i="37"/>
  <c r="CF38" i="37"/>
  <c r="CG38" i="37"/>
  <c r="CI38" i="37"/>
  <c r="CJ38" i="37"/>
  <c r="CK38" i="37"/>
  <c r="CL38" i="37"/>
  <c r="CL39" i="37" s="1"/>
  <c r="CL40" i="37" s="1"/>
  <c r="CL41" i="37" s="1"/>
  <c r="CL42" i="37" s="1"/>
  <c r="CL43" i="37" s="1"/>
  <c r="CL44" i="37" s="1"/>
  <c r="CL45" i="37" s="1"/>
  <c r="CL46" i="37" s="1"/>
  <c r="CL47" i="37" s="1"/>
  <c r="CL48" i="37" s="1"/>
  <c r="CL49" i="37" s="1"/>
  <c r="CL50" i="37" s="1"/>
  <c r="CL51" i="37" s="1"/>
  <c r="CL52" i="37" s="1"/>
  <c r="CL53" i="37" s="1"/>
  <c r="CL54" i="37" s="1"/>
  <c r="CL55" i="37" s="1"/>
  <c r="CL56" i="37" s="1"/>
  <c r="CL57" i="37" s="1"/>
  <c r="CL58" i="37" s="1"/>
  <c r="CL59" i="37" s="1"/>
  <c r="CL60" i="37" s="1"/>
  <c r="CL61" i="37" s="1"/>
  <c r="CL62" i="37" s="1"/>
  <c r="CL63" i="37" s="1"/>
  <c r="CL64" i="37" s="1"/>
  <c r="CL65" i="37" s="1"/>
  <c r="CL66" i="37" s="1"/>
  <c r="CL67" i="37" s="1"/>
  <c r="CL68" i="37" s="1"/>
  <c r="CL69" i="37" s="1"/>
  <c r="CL70" i="37" s="1"/>
  <c r="CL71" i="37" s="1"/>
  <c r="CL72" i="37" s="1"/>
  <c r="CL73" i="37" s="1"/>
  <c r="CM38" i="37"/>
  <c r="CN38" i="37"/>
  <c r="CO38" i="37"/>
  <c r="CQ38" i="37"/>
  <c r="CR38" i="37"/>
  <c r="CS38" i="37"/>
  <c r="CU38" i="37"/>
  <c r="CC39" i="37"/>
  <c r="CE39" i="37"/>
  <c r="CF39" i="37"/>
  <c r="CG39" i="37"/>
  <c r="CI39" i="37"/>
  <c r="CJ39" i="37"/>
  <c r="CK39" i="37"/>
  <c r="CM39" i="37"/>
  <c r="CN39" i="37"/>
  <c r="CO39" i="37"/>
  <c r="CQ39" i="37"/>
  <c r="CR39" i="37"/>
  <c r="CS39" i="37"/>
  <c r="CU39" i="37"/>
  <c r="CC40" i="37"/>
  <c r="CE40" i="37"/>
  <c r="CF40" i="37"/>
  <c r="CG40" i="37"/>
  <c r="CI40" i="37"/>
  <c r="CJ40" i="37"/>
  <c r="CK40" i="37"/>
  <c r="CM40" i="37"/>
  <c r="CN40" i="37"/>
  <c r="CO40" i="37"/>
  <c r="CQ40" i="37"/>
  <c r="CR40" i="37"/>
  <c r="CS40" i="37"/>
  <c r="CU40" i="37"/>
  <c r="CC41" i="37"/>
  <c r="CE41" i="37"/>
  <c r="CF41" i="37"/>
  <c r="CG41" i="37"/>
  <c r="CI41" i="37"/>
  <c r="CJ41" i="37"/>
  <c r="CK41" i="37"/>
  <c r="CM41" i="37"/>
  <c r="CN41" i="37"/>
  <c r="CO41" i="37"/>
  <c r="CQ41" i="37"/>
  <c r="CR41" i="37"/>
  <c r="CS41" i="37"/>
  <c r="CU41" i="37"/>
  <c r="CC42" i="37"/>
  <c r="CE42" i="37"/>
  <c r="CF42" i="37"/>
  <c r="CG42" i="37"/>
  <c r="CI42" i="37"/>
  <c r="CJ42" i="37"/>
  <c r="CK42" i="37"/>
  <c r="CM42" i="37"/>
  <c r="CN42" i="37"/>
  <c r="CO42" i="37"/>
  <c r="CQ42" i="37"/>
  <c r="CR42" i="37"/>
  <c r="CS42" i="37"/>
  <c r="CU42" i="37"/>
  <c r="CC43" i="37"/>
  <c r="CE43" i="37"/>
  <c r="CF43" i="37"/>
  <c r="CG43" i="37"/>
  <c r="CI43" i="37"/>
  <c r="CJ43" i="37"/>
  <c r="CK43" i="37"/>
  <c r="CM43" i="37"/>
  <c r="CN43" i="37"/>
  <c r="CO43" i="37"/>
  <c r="CQ43" i="37"/>
  <c r="CR43" i="37"/>
  <c r="CS43" i="37"/>
  <c r="CU43" i="37"/>
  <c r="CC44" i="37"/>
  <c r="CE44" i="37"/>
  <c r="CF44" i="37"/>
  <c r="CG44" i="37"/>
  <c r="CI44" i="37"/>
  <c r="CJ44" i="37"/>
  <c r="CK44" i="37"/>
  <c r="CM44" i="37"/>
  <c r="CN44" i="37"/>
  <c r="CO44" i="37"/>
  <c r="CO45" i="37" s="1"/>
  <c r="CQ44" i="37"/>
  <c r="CQ45" i="37" s="1"/>
  <c r="CQ46" i="37" s="1"/>
  <c r="CQ47" i="37" s="1"/>
  <c r="CQ48" i="37" s="1"/>
  <c r="CQ49" i="37" s="1"/>
  <c r="CQ50" i="37" s="1"/>
  <c r="CQ51" i="37" s="1"/>
  <c r="CQ52" i="37" s="1"/>
  <c r="CQ53" i="37" s="1"/>
  <c r="CQ54" i="37" s="1"/>
  <c r="CQ55" i="37" s="1"/>
  <c r="CQ56" i="37" s="1"/>
  <c r="CQ57" i="37" s="1"/>
  <c r="CQ58" i="37" s="1"/>
  <c r="CQ59" i="37" s="1"/>
  <c r="CQ60" i="37" s="1"/>
  <c r="CQ61" i="37" s="1"/>
  <c r="CQ62" i="37" s="1"/>
  <c r="CQ63" i="37" s="1"/>
  <c r="CQ64" i="37" s="1"/>
  <c r="CQ65" i="37" s="1"/>
  <c r="CQ66" i="37" s="1"/>
  <c r="CQ67" i="37" s="1"/>
  <c r="CQ68" i="37" s="1"/>
  <c r="CQ69" i="37" s="1"/>
  <c r="CQ70" i="37" s="1"/>
  <c r="CQ71" i="37" s="1"/>
  <c r="CQ72" i="37" s="1"/>
  <c r="CQ73" i="37" s="1"/>
  <c r="CR44" i="37"/>
  <c r="CR45" i="37" s="1"/>
  <c r="CS44" i="37"/>
  <c r="CU44" i="37"/>
  <c r="CC45" i="37"/>
  <c r="CC46" i="37" s="1"/>
  <c r="CC47" i="37" s="1"/>
  <c r="CC48" i="37" s="1"/>
  <c r="CC49" i="37" s="1"/>
  <c r="CC50" i="37" s="1"/>
  <c r="CC51" i="37" s="1"/>
  <c r="CC52" i="37" s="1"/>
  <c r="CC53" i="37" s="1"/>
  <c r="CC54" i="37" s="1"/>
  <c r="CC55" i="37" s="1"/>
  <c r="CC56" i="37" s="1"/>
  <c r="CC57" i="37" s="1"/>
  <c r="CC58" i="37" s="1"/>
  <c r="CC59" i="37" s="1"/>
  <c r="CC60" i="37" s="1"/>
  <c r="CC61" i="37" s="1"/>
  <c r="CC62" i="37" s="1"/>
  <c r="CC63" i="37" s="1"/>
  <c r="CC64" i="37" s="1"/>
  <c r="CC65" i="37" s="1"/>
  <c r="CC66" i="37" s="1"/>
  <c r="CC67" i="37" s="1"/>
  <c r="CC68" i="37" s="1"/>
  <c r="CC69" i="37" s="1"/>
  <c r="CC70" i="37" s="1"/>
  <c r="CC71" i="37" s="1"/>
  <c r="CC72" i="37" s="1"/>
  <c r="CC73" i="37" s="1"/>
  <c r="CC74" i="37" s="1"/>
  <c r="CC75" i="37" s="1"/>
  <c r="CC76" i="37" s="1"/>
  <c r="CC77" i="37" s="1"/>
  <c r="CC78" i="37" s="1"/>
  <c r="CC79" i="37" s="1"/>
  <c r="CC80" i="37" s="1"/>
  <c r="CE45" i="37"/>
  <c r="CE46" i="37" s="1"/>
  <c r="CE47" i="37" s="1"/>
  <c r="CE48" i="37" s="1"/>
  <c r="CE49" i="37" s="1"/>
  <c r="CE50" i="37" s="1"/>
  <c r="CE51" i="37" s="1"/>
  <c r="CE52" i="37" s="1"/>
  <c r="CE53" i="37" s="1"/>
  <c r="CE54" i="37" s="1"/>
  <c r="CE55" i="37" s="1"/>
  <c r="CE56" i="37" s="1"/>
  <c r="CE57" i="37" s="1"/>
  <c r="CE58" i="37" s="1"/>
  <c r="CE59" i="37" s="1"/>
  <c r="CE60" i="37" s="1"/>
  <c r="CE61" i="37" s="1"/>
  <c r="CE62" i="37" s="1"/>
  <c r="CE63" i="37" s="1"/>
  <c r="CE64" i="37" s="1"/>
  <c r="CE65" i="37" s="1"/>
  <c r="CE66" i="37" s="1"/>
  <c r="CE67" i="37" s="1"/>
  <c r="CE68" i="37" s="1"/>
  <c r="CE69" i="37" s="1"/>
  <c r="CE70" i="37" s="1"/>
  <c r="CE71" i="37" s="1"/>
  <c r="CE72" i="37" s="1"/>
  <c r="CE73" i="37" s="1"/>
  <c r="CE74" i="37" s="1"/>
  <c r="CF45" i="37"/>
  <c r="CF46" i="37" s="1"/>
  <c r="CG45" i="37"/>
  <c r="CI45" i="37"/>
  <c r="CJ45" i="37"/>
  <c r="CK45" i="37"/>
  <c r="CK46" i="37" s="1"/>
  <c r="CM45" i="37"/>
  <c r="CM46" i="37" s="1"/>
  <c r="CM47" i="37" s="1"/>
  <c r="CM48" i="37" s="1"/>
  <c r="CM49" i="37" s="1"/>
  <c r="CM50" i="37" s="1"/>
  <c r="CM51" i="37" s="1"/>
  <c r="CM52" i="37" s="1"/>
  <c r="CM53" i="37" s="1"/>
  <c r="CM54" i="37" s="1"/>
  <c r="CM55" i="37" s="1"/>
  <c r="CM56" i="37" s="1"/>
  <c r="CM57" i="37" s="1"/>
  <c r="CM58" i="37" s="1"/>
  <c r="CM59" i="37" s="1"/>
  <c r="CM60" i="37" s="1"/>
  <c r="CM61" i="37" s="1"/>
  <c r="CM62" i="37" s="1"/>
  <c r="CM63" i="37" s="1"/>
  <c r="CM64" i="37" s="1"/>
  <c r="CM65" i="37" s="1"/>
  <c r="CM66" i="37" s="1"/>
  <c r="CM67" i="37" s="1"/>
  <c r="CM68" i="37" s="1"/>
  <c r="CM69" i="37" s="1"/>
  <c r="CM70" i="37" s="1"/>
  <c r="CM71" i="37" s="1"/>
  <c r="CM72" i="37" s="1"/>
  <c r="CM73" i="37" s="1"/>
  <c r="CM74" i="37" s="1"/>
  <c r="CM75" i="37" s="1"/>
  <c r="CM76" i="37" s="1"/>
  <c r="CM77" i="37" s="1"/>
  <c r="CM78" i="37" s="1"/>
  <c r="CM79" i="37" s="1"/>
  <c r="CM80" i="37" s="1"/>
  <c r="CN45" i="37"/>
  <c r="CN46" i="37" s="1"/>
  <c r="CN47" i="37" s="1"/>
  <c r="CN48" i="37" s="1"/>
  <c r="CN49" i="37" s="1"/>
  <c r="CN50" i="37" s="1"/>
  <c r="CN51" i="37" s="1"/>
  <c r="CN52" i="37" s="1"/>
  <c r="CN53" i="37" s="1"/>
  <c r="CN54" i="37" s="1"/>
  <c r="CN55" i="37" s="1"/>
  <c r="CN56" i="37" s="1"/>
  <c r="CN57" i="37" s="1"/>
  <c r="CN58" i="37" s="1"/>
  <c r="CN59" i="37" s="1"/>
  <c r="CN60" i="37" s="1"/>
  <c r="CN61" i="37" s="1"/>
  <c r="CN62" i="37" s="1"/>
  <c r="CN63" i="37" s="1"/>
  <c r="CN64" i="37" s="1"/>
  <c r="CN65" i="37" s="1"/>
  <c r="CN66" i="37" s="1"/>
  <c r="CN67" i="37" s="1"/>
  <c r="CN68" i="37" s="1"/>
  <c r="CN69" i="37" s="1"/>
  <c r="CN70" i="37" s="1"/>
  <c r="CN71" i="37" s="1"/>
  <c r="CN72" i="37" s="1"/>
  <c r="CN73" i="37" s="1"/>
  <c r="CN74" i="37" s="1"/>
  <c r="CN75" i="37" s="1"/>
  <c r="CN76" i="37" s="1"/>
  <c r="CN77" i="37" s="1"/>
  <c r="CN78" i="37" s="1"/>
  <c r="CN79" i="37" s="1"/>
  <c r="CN80" i="37" s="1"/>
  <c r="CS45" i="37"/>
  <c r="CS46" i="37" s="1"/>
  <c r="CU45" i="37"/>
  <c r="CU46" i="37" s="1"/>
  <c r="CU47" i="37" s="1"/>
  <c r="CU48" i="37" s="1"/>
  <c r="CU49" i="37" s="1"/>
  <c r="CU50" i="37" s="1"/>
  <c r="CU51" i="37" s="1"/>
  <c r="CU52" i="37" s="1"/>
  <c r="CU53" i="37" s="1"/>
  <c r="CU54" i="37" s="1"/>
  <c r="CU55" i="37" s="1"/>
  <c r="CU56" i="37" s="1"/>
  <c r="CU57" i="37" s="1"/>
  <c r="CU58" i="37" s="1"/>
  <c r="CU59" i="37" s="1"/>
  <c r="CU60" i="37" s="1"/>
  <c r="CU61" i="37" s="1"/>
  <c r="CU62" i="37" s="1"/>
  <c r="CU63" i="37" s="1"/>
  <c r="CU64" i="37" s="1"/>
  <c r="CU65" i="37" s="1"/>
  <c r="CU66" i="37" s="1"/>
  <c r="CU67" i="37" s="1"/>
  <c r="CU68" i="37" s="1"/>
  <c r="CU69" i="37" s="1"/>
  <c r="CU70" i="37" s="1"/>
  <c r="CU71" i="37" s="1"/>
  <c r="CU72" i="37" s="1"/>
  <c r="CU73" i="37" s="1"/>
  <c r="CG46" i="37"/>
  <c r="CG47" i="37" s="1"/>
  <c r="CG48" i="37" s="1"/>
  <c r="CG49" i="37" s="1"/>
  <c r="CG50" i="37" s="1"/>
  <c r="CG51" i="37" s="1"/>
  <c r="CG52" i="37" s="1"/>
  <c r="CG53" i="37" s="1"/>
  <c r="CG54" i="37" s="1"/>
  <c r="CG55" i="37" s="1"/>
  <c r="CG56" i="37" s="1"/>
  <c r="CG57" i="37" s="1"/>
  <c r="CG58" i="37" s="1"/>
  <c r="CG59" i="37" s="1"/>
  <c r="CG60" i="37" s="1"/>
  <c r="CG61" i="37" s="1"/>
  <c r="CG62" i="37" s="1"/>
  <c r="CG63" i="37" s="1"/>
  <c r="CG64" i="37" s="1"/>
  <c r="CG65" i="37" s="1"/>
  <c r="CG66" i="37" s="1"/>
  <c r="CG67" i="37" s="1"/>
  <c r="CG68" i="37" s="1"/>
  <c r="CG69" i="37" s="1"/>
  <c r="CG70" i="37" s="1"/>
  <c r="CG71" i="37" s="1"/>
  <c r="CG72" i="37" s="1"/>
  <c r="CG73" i="37" s="1"/>
  <c r="CG74" i="37" s="1"/>
  <c r="CG75" i="37" s="1"/>
  <c r="CG76" i="37" s="1"/>
  <c r="CG77" i="37" s="1"/>
  <c r="CG78" i="37" s="1"/>
  <c r="CG79" i="37" s="1"/>
  <c r="CG80" i="37" s="1"/>
  <c r="CI46" i="37"/>
  <c r="CI47" i="37" s="1"/>
  <c r="CI48" i="37" s="1"/>
  <c r="CI49" i="37" s="1"/>
  <c r="CI50" i="37" s="1"/>
  <c r="CI51" i="37" s="1"/>
  <c r="CI52" i="37" s="1"/>
  <c r="CI53" i="37" s="1"/>
  <c r="CI54" i="37" s="1"/>
  <c r="CI55" i="37" s="1"/>
  <c r="CI56" i="37" s="1"/>
  <c r="CI57" i="37" s="1"/>
  <c r="CI58" i="37" s="1"/>
  <c r="CI59" i="37" s="1"/>
  <c r="CI60" i="37" s="1"/>
  <c r="CI61" i="37" s="1"/>
  <c r="CI62" i="37" s="1"/>
  <c r="CI63" i="37" s="1"/>
  <c r="CI64" i="37" s="1"/>
  <c r="CI65" i="37" s="1"/>
  <c r="CI66" i="37" s="1"/>
  <c r="CI67" i="37" s="1"/>
  <c r="CI68" i="37" s="1"/>
  <c r="CI69" i="37" s="1"/>
  <c r="CI70" i="37" s="1"/>
  <c r="CI71" i="37" s="1"/>
  <c r="CI72" i="37" s="1"/>
  <c r="CI73" i="37" s="1"/>
  <c r="CI74" i="37" s="1"/>
  <c r="CI75" i="37" s="1"/>
  <c r="CI76" i="37" s="1"/>
  <c r="CI77" i="37" s="1"/>
  <c r="CI78" i="37" s="1"/>
  <c r="CI79" i="37" s="1"/>
  <c r="CI80" i="37" s="1"/>
  <c r="CJ46" i="37"/>
  <c r="CJ47" i="37" s="1"/>
  <c r="CO46" i="37"/>
  <c r="CO47" i="37" s="1"/>
  <c r="CO48" i="37" s="1"/>
  <c r="CO49" i="37" s="1"/>
  <c r="CO50" i="37" s="1"/>
  <c r="CO51" i="37" s="1"/>
  <c r="CO52" i="37" s="1"/>
  <c r="CO53" i="37" s="1"/>
  <c r="CO54" i="37" s="1"/>
  <c r="CO55" i="37" s="1"/>
  <c r="CO56" i="37" s="1"/>
  <c r="CO57" i="37" s="1"/>
  <c r="CO58" i="37" s="1"/>
  <c r="CO59" i="37" s="1"/>
  <c r="CO60" i="37" s="1"/>
  <c r="CO61" i="37" s="1"/>
  <c r="CO62" i="37" s="1"/>
  <c r="CO63" i="37" s="1"/>
  <c r="CO64" i="37" s="1"/>
  <c r="CO65" i="37" s="1"/>
  <c r="CO66" i="37" s="1"/>
  <c r="CO67" i="37" s="1"/>
  <c r="CO68" i="37" s="1"/>
  <c r="CO69" i="37" s="1"/>
  <c r="CO70" i="37" s="1"/>
  <c r="CO71" i="37" s="1"/>
  <c r="CO72" i="37" s="1"/>
  <c r="CO73" i="37" s="1"/>
  <c r="CO74" i="37" s="1"/>
  <c r="CO75" i="37" s="1"/>
  <c r="CO76" i="37" s="1"/>
  <c r="CO77" i="37" s="1"/>
  <c r="CO78" i="37" s="1"/>
  <c r="CO79" i="37" s="1"/>
  <c r="CO80" i="37" s="1"/>
  <c r="CR46" i="37"/>
  <c r="CR47" i="37" s="1"/>
  <c r="CR48" i="37" s="1"/>
  <c r="CR49" i="37" s="1"/>
  <c r="CR50" i="37" s="1"/>
  <c r="CR51" i="37" s="1"/>
  <c r="CR52" i="37" s="1"/>
  <c r="CR53" i="37" s="1"/>
  <c r="CR54" i="37" s="1"/>
  <c r="CR55" i="37" s="1"/>
  <c r="CR56" i="37" s="1"/>
  <c r="CR57" i="37" s="1"/>
  <c r="CR58" i="37" s="1"/>
  <c r="CR59" i="37" s="1"/>
  <c r="CR60" i="37" s="1"/>
  <c r="CR61" i="37" s="1"/>
  <c r="CR62" i="37" s="1"/>
  <c r="CR63" i="37" s="1"/>
  <c r="CR64" i="37" s="1"/>
  <c r="CR65" i="37" s="1"/>
  <c r="CR66" i="37" s="1"/>
  <c r="CR67" i="37" s="1"/>
  <c r="CR68" i="37" s="1"/>
  <c r="CR69" i="37" s="1"/>
  <c r="CR70" i="37" s="1"/>
  <c r="CR71" i="37" s="1"/>
  <c r="CR72" i="37" s="1"/>
  <c r="CR73" i="37" s="1"/>
  <c r="CR74" i="37" s="1"/>
  <c r="CR75" i="37" s="1"/>
  <c r="CR76" i="37" s="1"/>
  <c r="CR77" i="37" s="1"/>
  <c r="CR78" i="37" s="1"/>
  <c r="CR79" i="37" s="1"/>
  <c r="CR80" i="37" s="1"/>
  <c r="CF47" i="37"/>
  <c r="CF48" i="37" s="1"/>
  <c r="CK47" i="37"/>
  <c r="CK48" i="37" s="1"/>
  <c r="CS47" i="37"/>
  <c r="CS48" i="37" s="1"/>
  <c r="CS49" i="37" s="1"/>
  <c r="CS50" i="37" s="1"/>
  <c r="CS51" i="37" s="1"/>
  <c r="CS52" i="37" s="1"/>
  <c r="CS53" i="37" s="1"/>
  <c r="CS54" i="37" s="1"/>
  <c r="CS55" i="37" s="1"/>
  <c r="CS56" i="37" s="1"/>
  <c r="CS57" i="37" s="1"/>
  <c r="CS58" i="37" s="1"/>
  <c r="CS59" i="37" s="1"/>
  <c r="CS60" i="37" s="1"/>
  <c r="CS61" i="37" s="1"/>
  <c r="CS62" i="37" s="1"/>
  <c r="CS63" i="37" s="1"/>
  <c r="CS64" i="37" s="1"/>
  <c r="CS65" i="37" s="1"/>
  <c r="CS66" i="37" s="1"/>
  <c r="CS67" i="37" s="1"/>
  <c r="CS68" i="37" s="1"/>
  <c r="CS69" i="37" s="1"/>
  <c r="CS70" i="37" s="1"/>
  <c r="CS71" i="37" s="1"/>
  <c r="CS72" i="37" s="1"/>
  <c r="CS73" i="37" s="1"/>
  <c r="CS74" i="37" s="1"/>
  <c r="CS75" i="37" s="1"/>
  <c r="CS76" i="37" s="1"/>
  <c r="CS77" i="37" s="1"/>
  <c r="CS78" i="37" s="1"/>
  <c r="CS79" i="37" s="1"/>
  <c r="CS80" i="37" s="1"/>
  <c r="CJ48" i="37"/>
  <c r="CJ49" i="37" s="1"/>
  <c r="CJ50" i="37" s="1"/>
  <c r="CJ51" i="37" s="1"/>
  <c r="CJ52" i="37" s="1"/>
  <c r="CJ53" i="37" s="1"/>
  <c r="CJ54" i="37" s="1"/>
  <c r="CJ55" i="37" s="1"/>
  <c r="CJ56" i="37" s="1"/>
  <c r="CJ57" i="37" s="1"/>
  <c r="CJ58" i="37" s="1"/>
  <c r="CJ59" i="37" s="1"/>
  <c r="CJ60" i="37" s="1"/>
  <c r="CJ61" i="37" s="1"/>
  <c r="CJ62" i="37" s="1"/>
  <c r="CJ63" i="37" s="1"/>
  <c r="CJ64" i="37" s="1"/>
  <c r="CJ65" i="37" s="1"/>
  <c r="CJ66" i="37" s="1"/>
  <c r="CJ67" i="37" s="1"/>
  <c r="CJ68" i="37" s="1"/>
  <c r="CJ69" i="37" s="1"/>
  <c r="CJ70" i="37" s="1"/>
  <c r="CJ71" i="37" s="1"/>
  <c r="CJ72" i="37" s="1"/>
  <c r="CJ73" i="37" s="1"/>
  <c r="CJ74" i="37" s="1"/>
  <c r="CJ75" i="37" s="1"/>
  <c r="CJ76" i="37" s="1"/>
  <c r="CJ77" i="37" s="1"/>
  <c r="CJ78" i="37" s="1"/>
  <c r="CJ79" i="37" s="1"/>
  <c r="CJ80" i="37" s="1"/>
  <c r="CF49" i="37"/>
  <c r="CF50" i="37" s="1"/>
  <c r="CF51" i="37" s="1"/>
  <c r="CF52" i="37" s="1"/>
  <c r="CF53" i="37" s="1"/>
  <c r="CF54" i="37" s="1"/>
  <c r="CF55" i="37" s="1"/>
  <c r="CF56" i="37" s="1"/>
  <c r="CF57" i="37" s="1"/>
  <c r="CF58" i="37" s="1"/>
  <c r="CF59" i="37" s="1"/>
  <c r="CF60" i="37" s="1"/>
  <c r="CF61" i="37" s="1"/>
  <c r="CF62" i="37" s="1"/>
  <c r="CF63" i="37" s="1"/>
  <c r="CF64" i="37" s="1"/>
  <c r="CF65" i="37" s="1"/>
  <c r="CF66" i="37" s="1"/>
  <c r="CF67" i="37" s="1"/>
  <c r="CF68" i="37" s="1"/>
  <c r="CF69" i="37" s="1"/>
  <c r="CF70" i="37" s="1"/>
  <c r="CF71" i="37" s="1"/>
  <c r="CF72" i="37" s="1"/>
  <c r="CF73" i="37" s="1"/>
  <c r="CF74" i="37" s="1"/>
  <c r="CF75" i="37" s="1"/>
  <c r="CF76" i="37" s="1"/>
  <c r="CF77" i="37" s="1"/>
  <c r="CF78" i="37" s="1"/>
  <c r="CF79" i="37" s="1"/>
  <c r="CF80" i="37" s="1"/>
  <c r="CK49" i="37"/>
  <c r="CK50" i="37" s="1"/>
  <c r="CK51" i="37" s="1"/>
  <c r="CK52" i="37" s="1"/>
  <c r="CK53" i="37" s="1"/>
  <c r="CK54" i="37" s="1"/>
  <c r="CK55" i="37" s="1"/>
  <c r="CK56" i="37" s="1"/>
  <c r="CK57" i="37" s="1"/>
  <c r="CK58" i="37" s="1"/>
  <c r="CK59" i="37" s="1"/>
  <c r="CK60" i="37" s="1"/>
  <c r="CK61" i="37" s="1"/>
  <c r="CK62" i="37" s="1"/>
  <c r="CK63" i="37" s="1"/>
  <c r="CK64" i="37" s="1"/>
  <c r="CK65" i="37" s="1"/>
  <c r="CK66" i="37" s="1"/>
  <c r="CK67" i="37" s="1"/>
  <c r="CK68" i="37" s="1"/>
  <c r="CK69" i="37" s="1"/>
  <c r="CK70" i="37" s="1"/>
  <c r="CK71" i="37" s="1"/>
  <c r="CK72" i="37" s="1"/>
  <c r="CK73" i="37" s="1"/>
  <c r="CK74" i="37" s="1"/>
  <c r="CK75" i="37" s="1"/>
  <c r="CK76" i="37" s="1"/>
  <c r="CK77" i="37" s="1"/>
  <c r="CK78" i="37" s="1"/>
  <c r="CK79" i="37" s="1"/>
  <c r="CK80" i="37" s="1"/>
  <c r="CL74" i="37"/>
  <c r="CQ74" i="37"/>
  <c r="CQ75" i="37" s="1"/>
  <c r="CQ76" i="37" s="1"/>
  <c r="CQ77" i="37" s="1"/>
  <c r="CQ78" i="37" s="1"/>
  <c r="CQ79" i="37" s="1"/>
  <c r="CQ80" i="37" s="1"/>
  <c r="CU74" i="37"/>
  <c r="CE75" i="37"/>
  <c r="CE76" i="37" s="1"/>
  <c r="CE77" i="37" s="1"/>
  <c r="CE78" i="37" s="1"/>
  <c r="CE79" i="37" s="1"/>
  <c r="CE80" i="37" s="1"/>
  <c r="CL75" i="37"/>
  <c r="CL76" i="37" s="1"/>
  <c r="CL77" i="37" s="1"/>
  <c r="CL78" i="37" s="1"/>
  <c r="CL79" i="37" s="1"/>
  <c r="CL80" i="37" s="1"/>
  <c r="CU75" i="37"/>
  <c r="CU76" i="37" s="1"/>
  <c r="CU77" i="37" s="1"/>
  <c r="CU78" i="37" s="1"/>
  <c r="CU79" i="37" s="1"/>
  <c r="CU80" i="37" s="1"/>
  <c r="AP24" i="37"/>
  <c r="CA24" i="37" s="1"/>
  <c r="AP25" i="37"/>
  <c r="CA25" i="37" s="1"/>
  <c r="AP26" i="37"/>
  <c r="CA26" i="37" s="1"/>
  <c r="AP23" i="37"/>
  <c r="BV24" i="37"/>
  <c r="BV25" i="37"/>
  <c r="BV26" i="37"/>
  <c r="BV23" i="37"/>
  <c r="CB1" i="37" s="1"/>
  <c r="CA23" i="37" l="1"/>
  <c r="DF499" i="20" s="1"/>
  <c r="DD499" i="20"/>
  <c r="DL25" i="19"/>
  <c r="DM27" i="19"/>
  <c r="DL19" i="14"/>
  <c r="S19" i="14" s="1"/>
  <c r="DD17" i="21" s="1"/>
  <c r="DM21" i="14"/>
  <c r="C8" i="37"/>
  <c r="G7" i="37"/>
  <c r="F7" i="37"/>
  <c r="G6" i="37"/>
  <c r="F6" i="37"/>
  <c r="G5" i="37"/>
  <c r="F5" i="37"/>
  <c r="G4" i="37"/>
  <c r="F4" i="37"/>
  <c r="CC1" i="37"/>
  <c r="CD1" i="37"/>
  <c r="CE1" i="37"/>
  <c r="CF1" i="37"/>
  <c r="CG1" i="37"/>
  <c r="CH1" i="37"/>
  <c r="CI1" i="37"/>
  <c r="CJ1" i="37"/>
  <c r="CK1" i="37"/>
  <c r="CL1" i="37"/>
  <c r="CM1" i="37"/>
  <c r="CN1" i="37"/>
  <c r="CO1" i="37"/>
  <c r="CP1" i="37"/>
  <c r="CQ1" i="37"/>
  <c r="CR1" i="37"/>
  <c r="CS1" i="37"/>
  <c r="CT1" i="37"/>
  <c r="CU1" i="37"/>
  <c r="BW26" i="37"/>
  <c r="BX26" i="37" s="1"/>
  <c r="BW25" i="37"/>
  <c r="BX25" i="37" s="1"/>
  <c r="BW24" i="37"/>
  <c r="BX24" i="37" s="1"/>
  <c r="BW23" i="37"/>
  <c r="BX23" i="37" s="1"/>
  <c r="CW18" i="34"/>
  <c r="DF454" i="20" s="1"/>
  <c r="CX18" i="34"/>
  <c r="CW19" i="34"/>
  <c r="DF455" i="20" s="1"/>
  <c r="CX19" i="34"/>
  <c r="CW20" i="34"/>
  <c r="DF456" i="20" s="1"/>
  <c r="CX20" i="34"/>
  <c r="CW21" i="34"/>
  <c r="DF457" i="20" s="1"/>
  <c r="CX21" i="34"/>
  <c r="BY4" i="34"/>
  <c r="BY5" i="34"/>
  <c r="BY6" i="34"/>
  <c r="BY7" i="34"/>
  <c r="BY8" i="34"/>
  <c r="BY9" i="34"/>
  <c r="BY3" i="34"/>
  <c r="AG12" i="37"/>
  <c r="AG11" i="37"/>
  <c r="AG10" i="37"/>
  <c r="AP9" i="37"/>
  <c r="AE9" i="37"/>
  <c r="AP8" i="37"/>
  <c r="AE8" i="37"/>
  <c r="AP7" i="37"/>
  <c r="AE7" i="37"/>
  <c r="AP6" i="37"/>
  <c r="AE6" i="37"/>
  <c r="AP5" i="37"/>
  <c r="AE5" i="37"/>
  <c r="AP4" i="37"/>
  <c r="AE4" i="37"/>
  <c r="AP3" i="37"/>
  <c r="DD479" i="20" s="1"/>
  <c r="AE3" i="37"/>
  <c r="AE4" i="34"/>
  <c r="AE5" i="34"/>
  <c r="AE6" i="34"/>
  <c r="AE7" i="34"/>
  <c r="AE8" i="34"/>
  <c r="AE9" i="34"/>
  <c r="AE3" i="34"/>
  <c r="AG11" i="34"/>
  <c r="AG12" i="34"/>
  <c r="AG10" i="34"/>
  <c r="AP4" i="34"/>
  <c r="AP5" i="34"/>
  <c r="AP6" i="34"/>
  <c r="AP7" i="34"/>
  <c r="AP8" i="34"/>
  <c r="AP9" i="34"/>
  <c r="AP3" i="34"/>
  <c r="DI288" i="37"/>
  <c r="DI273" i="37"/>
  <c r="DI258" i="37"/>
  <c r="DI243" i="37"/>
  <c r="DI228" i="37"/>
  <c r="DI213" i="37"/>
  <c r="DI198" i="37"/>
  <c r="DI183" i="37"/>
  <c r="DI168" i="37"/>
  <c r="DI153" i="37"/>
  <c r="DI138" i="37"/>
  <c r="DI123" i="37"/>
  <c r="DI108" i="37"/>
  <c r="DI93" i="37"/>
  <c r="DI78" i="37"/>
  <c r="DI63" i="37"/>
  <c r="DI48" i="37"/>
  <c r="DI33" i="37"/>
  <c r="DI18" i="37"/>
  <c r="DI3" i="37"/>
  <c r="CW9" i="31"/>
  <c r="CX9" i="31"/>
  <c r="H20" i="34"/>
  <c r="I20" i="34"/>
  <c r="H21" i="34"/>
  <c r="I21" i="34"/>
  <c r="H19" i="34"/>
  <c r="I19" i="34"/>
  <c r="I18" i="34"/>
  <c r="H18" i="34"/>
  <c r="BY4" i="31"/>
  <c r="BY5" i="31"/>
  <c r="BY6" i="31"/>
  <c r="BY7" i="31"/>
  <c r="BY8" i="31"/>
  <c r="BY3" i="31"/>
  <c r="S4" i="31"/>
  <c r="S3" i="31"/>
  <c r="DB300" i="31"/>
  <c r="DB299" i="31"/>
  <c r="DB298" i="31"/>
  <c r="DB297" i="31"/>
  <c r="DB296" i="31"/>
  <c r="DB295" i="31"/>
  <c r="DB294" i="31"/>
  <c r="DB293" i="31"/>
  <c r="DB292" i="31"/>
  <c r="DB291" i="31"/>
  <c r="DB290" i="31"/>
  <c r="DI288" i="31"/>
  <c r="DB285" i="31"/>
  <c r="DB284" i="31"/>
  <c r="DB283" i="31"/>
  <c r="DB282" i="31"/>
  <c r="DB281" i="31"/>
  <c r="DB280" i="31"/>
  <c r="DB279" i="31"/>
  <c r="DB278" i="31"/>
  <c r="DB277" i="31"/>
  <c r="DB276" i="31"/>
  <c r="DB275" i="31"/>
  <c r="DI273" i="31"/>
  <c r="DB270" i="31"/>
  <c r="DB269" i="31"/>
  <c r="DB268" i="31"/>
  <c r="DB267" i="31"/>
  <c r="DB266" i="31"/>
  <c r="DB265" i="31"/>
  <c r="DB264" i="31"/>
  <c r="DB263" i="31"/>
  <c r="DB262" i="31"/>
  <c r="DB261" i="31"/>
  <c r="DB260" i="31"/>
  <c r="DI258" i="31"/>
  <c r="DB255" i="31"/>
  <c r="DB254" i="31"/>
  <c r="DB253" i="31"/>
  <c r="DB252" i="31"/>
  <c r="DB251" i="31"/>
  <c r="DB250" i="31"/>
  <c r="DB249" i="31"/>
  <c r="DB248" i="31"/>
  <c r="DB247" i="31"/>
  <c r="DB246" i="31"/>
  <c r="DB245" i="31"/>
  <c r="DI243" i="31"/>
  <c r="DB240" i="31"/>
  <c r="DB239" i="31"/>
  <c r="DB238" i="31"/>
  <c r="DB237" i="31"/>
  <c r="DB236" i="31"/>
  <c r="DB235" i="31"/>
  <c r="DB234" i="31"/>
  <c r="DB233" i="31"/>
  <c r="DB232" i="31"/>
  <c r="DB231" i="31"/>
  <c r="DB230" i="31"/>
  <c r="DI228" i="31"/>
  <c r="DB225" i="31"/>
  <c r="DB224" i="31"/>
  <c r="DB223" i="31"/>
  <c r="DB222" i="31"/>
  <c r="DB221" i="31"/>
  <c r="DB220" i="31"/>
  <c r="DB219" i="31"/>
  <c r="DB218" i="31"/>
  <c r="DB217" i="31"/>
  <c r="DB216" i="31"/>
  <c r="DB215" i="31"/>
  <c r="DI213" i="31"/>
  <c r="DB210" i="31"/>
  <c r="DB209" i="31"/>
  <c r="DB208" i="31"/>
  <c r="DB207" i="31"/>
  <c r="DB206" i="31"/>
  <c r="DB205" i="31"/>
  <c r="DB204" i="31"/>
  <c r="DB203" i="31"/>
  <c r="DB202" i="31"/>
  <c r="DB201" i="31"/>
  <c r="DB200" i="31"/>
  <c r="DI198" i="31"/>
  <c r="DB195" i="31"/>
  <c r="DB194" i="31"/>
  <c r="DB193" i="31"/>
  <c r="DB192" i="31"/>
  <c r="DB191" i="31"/>
  <c r="DB190" i="31"/>
  <c r="DB189" i="31"/>
  <c r="DB188" i="31"/>
  <c r="DB187" i="31"/>
  <c r="DB186" i="31"/>
  <c r="DB185" i="31"/>
  <c r="DI183" i="31"/>
  <c r="DB180" i="31"/>
  <c r="DB179" i="31"/>
  <c r="DB178" i="31"/>
  <c r="DB177" i="31"/>
  <c r="DB176" i="31"/>
  <c r="DB175" i="31"/>
  <c r="DB174" i="31"/>
  <c r="DB173" i="31"/>
  <c r="DB172" i="31"/>
  <c r="DB171" i="31"/>
  <c r="DB170" i="31"/>
  <c r="DI168" i="31"/>
  <c r="DB165" i="31"/>
  <c r="DB164" i="31"/>
  <c r="DB163" i="31"/>
  <c r="DB162" i="31"/>
  <c r="DB161" i="31"/>
  <c r="DB160" i="31"/>
  <c r="DB159" i="31"/>
  <c r="DB158" i="31"/>
  <c r="DB157" i="31"/>
  <c r="DB156" i="31"/>
  <c r="DB155" i="31"/>
  <c r="DI153" i="31"/>
  <c r="DB150" i="31"/>
  <c r="DB149" i="31"/>
  <c r="DB148" i="31"/>
  <c r="DB147" i="31"/>
  <c r="DB146" i="31"/>
  <c r="DB145" i="31"/>
  <c r="DB144" i="31"/>
  <c r="DB143" i="31"/>
  <c r="DB142" i="31"/>
  <c r="DB141" i="31"/>
  <c r="DB140" i="31"/>
  <c r="DI138" i="31"/>
  <c r="DB135" i="31"/>
  <c r="DB134" i="31"/>
  <c r="DB133" i="31"/>
  <c r="DB132" i="31"/>
  <c r="DB131" i="31"/>
  <c r="DB130" i="31"/>
  <c r="DB129" i="31"/>
  <c r="DB128" i="31"/>
  <c r="DB127" i="31"/>
  <c r="DB126" i="31"/>
  <c r="DB125" i="31"/>
  <c r="DI123" i="31"/>
  <c r="DB120" i="31"/>
  <c r="DB119" i="31"/>
  <c r="DB118" i="31"/>
  <c r="DB117" i="31"/>
  <c r="DB116" i="31"/>
  <c r="DB115" i="31"/>
  <c r="DB114" i="31"/>
  <c r="DB113" i="31"/>
  <c r="DB112" i="31"/>
  <c r="DB111" i="31"/>
  <c r="DB110" i="31"/>
  <c r="DI108" i="31"/>
  <c r="DB105" i="31"/>
  <c r="DB104" i="31"/>
  <c r="DB103" i="31"/>
  <c r="DB102" i="31"/>
  <c r="DB101" i="31"/>
  <c r="DB100" i="31"/>
  <c r="DB99" i="31"/>
  <c r="DB98" i="31"/>
  <c r="DB97" i="31"/>
  <c r="DB96" i="31"/>
  <c r="DB95" i="31"/>
  <c r="DI93" i="31"/>
  <c r="DB90" i="31"/>
  <c r="DB89" i="31"/>
  <c r="DB88" i="31"/>
  <c r="DB87" i="31"/>
  <c r="DB86" i="31"/>
  <c r="DB85" i="31"/>
  <c r="DB84" i="31"/>
  <c r="DB83" i="31"/>
  <c r="DB82" i="31"/>
  <c r="DB81" i="31"/>
  <c r="EG80" i="31"/>
  <c r="DB80" i="31"/>
  <c r="EG79" i="31"/>
  <c r="EG78" i="31"/>
  <c r="DI78" i="31"/>
  <c r="EG77" i="31"/>
  <c r="EG76" i="31"/>
  <c r="EG75" i="31"/>
  <c r="DB75" i="31"/>
  <c r="EG74" i="31"/>
  <c r="DB74" i="31"/>
  <c r="EG73" i="31"/>
  <c r="DB73" i="31"/>
  <c r="EG72" i="31"/>
  <c r="DB72" i="31"/>
  <c r="EG71" i="31"/>
  <c r="DB71" i="31"/>
  <c r="EG70" i="31"/>
  <c r="DB70" i="31"/>
  <c r="EG69" i="31"/>
  <c r="DB69" i="31"/>
  <c r="EG68" i="31"/>
  <c r="DB68" i="31"/>
  <c r="EG67" i="31"/>
  <c r="DB67" i="31"/>
  <c r="EG66" i="31"/>
  <c r="DB66" i="31"/>
  <c r="EG65" i="31"/>
  <c r="DB65" i="31"/>
  <c r="EG64" i="31"/>
  <c r="EG63" i="31"/>
  <c r="DI63" i="31"/>
  <c r="EG62" i="31"/>
  <c r="EG61" i="31"/>
  <c r="EG60" i="31"/>
  <c r="DB60" i="31"/>
  <c r="EG59" i="31"/>
  <c r="DB59" i="31"/>
  <c r="EG58" i="31"/>
  <c r="DB58" i="31"/>
  <c r="EG57" i="31"/>
  <c r="DB57" i="31"/>
  <c r="EG56" i="31"/>
  <c r="DB56" i="31"/>
  <c r="EG55" i="31"/>
  <c r="DB55" i="31"/>
  <c r="EG54" i="31"/>
  <c r="DB54" i="31"/>
  <c r="EG53" i="31"/>
  <c r="DB53" i="31"/>
  <c r="EG52" i="31"/>
  <c r="DB52" i="31"/>
  <c r="EG51" i="31"/>
  <c r="DB51" i="31"/>
  <c r="EG50" i="31"/>
  <c r="DB50" i="31"/>
  <c r="EG49" i="31"/>
  <c r="EG48" i="31"/>
  <c r="DI48" i="31"/>
  <c r="EG47" i="31"/>
  <c r="EG46" i="31"/>
  <c r="EG45" i="31"/>
  <c r="DB45" i="31"/>
  <c r="EG44" i="31"/>
  <c r="DB44" i="31"/>
  <c r="EG43" i="31"/>
  <c r="DB43" i="31"/>
  <c r="EG42" i="31"/>
  <c r="DB42" i="31"/>
  <c r="EG41" i="31"/>
  <c r="DB41" i="31"/>
  <c r="EG40" i="31"/>
  <c r="DB40" i="31"/>
  <c r="EG39" i="31"/>
  <c r="DB39" i="31"/>
  <c r="EG38" i="31"/>
  <c r="DB38" i="31"/>
  <c r="EG37" i="31"/>
  <c r="DB37" i="31"/>
  <c r="EG36" i="31"/>
  <c r="DB36" i="31"/>
  <c r="EG35" i="31"/>
  <c r="DB35" i="31"/>
  <c r="EG34" i="31"/>
  <c r="EG33" i="31"/>
  <c r="DI33" i="31"/>
  <c r="EG32" i="31"/>
  <c r="EG31" i="31"/>
  <c r="EG30" i="31"/>
  <c r="DB30" i="31"/>
  <c r="EG29" i="31"/>
  <c r="DB29" i="31"/>
  <c r="EG28" i="31"/>
  <c r="DB28" i="31"/>
  <c r="EG27" i="31"/>
  <c r="DB27" i="31"/>
  <c r="EG26" i="31"/>
  <c r="DB26" i="31"/>
  <c r="EG25" i="31"/>
  <c r="DB25" i="31"/>
  <c r="EG24" i="31"/>
  <c r="DB24" i="31"/>
  <c r="EG23" i="31"/>
  <c r="DB23" i="31"/>
  <c r="EG22" i="31"/>
  <c r="DB22" i="31"/>
  <c r="EG21" i="31"/>
  <c r="DB21" i="31"/>
  <c r="EG20" i="31"/>
  <c r="DB20" i="31"/>
  <c r="EG19" i="31"/>
  <c r="EG18" i="31"/>
  <c r="DI18" i="31"/>
  <c r="EG17" i="31"/>
  <c r="EG16" i="31"/>
  <c r="EG15" i="31"/>
  <c r="EG14" i="31"/>
  <c r="EG13" i="31"/>
  <c r="EG12" i="31"/>
  <c r="CX8" i="31"/>
  <c r="CW8" i="31"/>
  <c r="CY7" i="31"/>
  <c r="CW7" i="31"/>
  <c r="DF541" i="20" s="1"/>
  <c r="CX6" i="31"/>
  <c r="CW6" i="31"/>
  <c r="DF540" i="20" s="1"/>
  <c r="CX5" i="31"/>
  <c r="CW5" i="31"/>
  <c r="DF539" i="20" s="1"/>
  <c r="ED4" i="31"/>
  <c r="ED5" i="31" s="1"/>
  <c r="EA4" i="31"/>
  <c r="DZ4" i="31"/>
  <c r="DV4" i="31"/>
  <c r="DV5" i="31" s="1"/>
  <c r="DS4" i="31"/>
  <c r="DR4" i="31"/>
  <c r="DN4" i="31"/>
  <c r="DN5" i="31" s="1"/>
  <c r="CX4" i="31"/>
  <c r="CW4" i="31"/>
  <c r="DF538" i="20" s="1"/>
  <c r="DI3" i="31"/>
  <c r="CX3" i="31"/>
  <c r="DY4" i="31" s="1"/>
  <c r="DY5" i="31" s="1"/>
  <c r="CW3" i="31"/>
  <c r="DF537" i="20" s="1"/>
  <c r="CA3" i="37" l="1"/>
  <c r="DF479" i="20" s="1"/>
  <c r="DL26" i="19"/>
  <c r="DM28" i="19"/>
  <c r="DL20" i="14"/>
  <c r="S20" i="14" s="1"/>
  <c r="DD18" i="21" s="1"/>
  <c r="DM22" i="14"/>
  <c r="ED6" i="31"/>
  <c r="DN6" i="31"/>
  <c r="DV6" i="31"/>
  <c r="DV7" i="31" s="1"/>
  <c r="DV8" i="31" s="1"/>
  <c r="DV9" i="31" s="1"/>
  <c r="DV10" i="31" s="1"/>
  <c r="DV11" i="31" s="1"/>
  <c r="DV12" i="31" s="1"/>
  <c r="DV13" i="31" s="1"/>
  <c r="DV14" i="31" s="1"/>
  <c r="DV15" i="31" s="1"/>
  <c r="DV16" i="31" s="1"/>
  <c r="DV17" i="31" s="1"/>
  <c r="DV18" i="31" s="1"/>
  <c r="DV19" i="31" s="1"/>
  <c r="DV20" i="31" s="1"/>
  <c r="DV21" i="31" s="1"/>
  <c r="DV22" i="31" s="1"/>
  <c r="DV23" i="31" s="1"/>
  <c r="DV24" i="31" s="1"/>
  <c r="DV25" i="31" s="1"/>
  <c r="DV26" i="31" s="1"/>
  <c r="DV27" i="31" s="1"/>
  <c r="DV28" i="31" s="1"/>
  <c r="DV29" i="31" s="1"/>
  <c r="DV30" i="31" s="1"/>
  <c r="DV31" i="31" s="1"/>
  <c r="DV32" i="31" s="1"/>
  <c r="DV33" i="31" s="1"/>
  <c r="DV34" i="31" s="1"/>
  <c r="DV35" i="31" s="1"/>
  <c r="DV36" i="31" s="1"/>
  <c r="DV37" i="31" s="1"/>
  <c r="DV38" i="31" s="1"/>
  <c r="DV39" i="31" s="1"/>
  <c r="DV40" i="31" s="1"/>
  <c r="DV41" i="31" s="1"/>
  <c r="DV42" i="31" s="1"/>
  <c r="DV43" i="31" s="1"/>
  <c r="DV44" i="31" s="1"/>
  <c r="DV45" i="31" s="1"/>
  <c r="DV46" i="31" s="1"/>
  <c r="DV47" i="31" s="1"/>
  <c r="DV48" i="31" s="1"/>
  <c r="DV49" i="31" s="1"/>
  <c r="DV50" i="31" s="1"/>
  <c r="DV51" i="31" s="1"/>
  <c r="DV52" i="31" s="1"/>
  <c r="DV53" i="31" s="1"/>
  <c r="DV54" i="31" s="1"/>
  <c r="DV55" i="31" s="1"/>
  <c r="DV56" i="31" s="1"/>
  <c r="DV57" i="31" s="1"/>
  <c r="DV58" i="31" s="1"/>
  <c r="DV59" i="31" s="1"/>
  <c r="DV60" i="31" s="1"/>
  <c r="DV61" i="31" s="1"/>
  <c r="DV62" i="31" s="1"/>
  <c r="DV63" i="31" s="1"/>
  <c r="DV64" i="31" s="1"/>
  <c r="DV65" i="31" s="1"/>
  <c r="DV66" i="31" s="1"/>
  <c r="DV67" i="31" s="1"/>
  <c r="DV68" i="31" s="1"/>
  <c r="DV69" i="31" s="1"/>
  <c r="DV70" i="31" s="1"/>
  <c r="DV71" i="31" s="1"/>
  <c r="DV72" i="31" s="1"/>
  <c r="DV73" i="31" s="1"/>
  <c r="DV74" i="31" s="1"/>
  <c r="DV75" i="31" s="1"/>
  <c r="DV76" i="31" s="1"/>
  <c r="DV77" i="31" s="1"/>
  <c r="DV78" i="31" s="1"/>
  <c r="DV79" i="31" s="1"/>
  <c r="DV80" i="31" s="1"/>
  <c r="DV2" i="31" s="1"/>
  <c r="DV85" i="31" s="1"/>
  <c r="EG9" i="31"/>
  <c r="DR5" i="31"/>
  <c r="DZ5" i="31"/>
  <c r="DN7" i="31"/>
  <c r="DN8" i="31" s="1"/>
  <c r="DN9" i="31" s="1"/>
  <c r="DN10" i="31" s="1"/>
  <c r="DN11" i="31" s="1"/>
  <c r="DN12" i="31" s="1"/>
  <c r="DN13" i="31" s="1"/>
  <c r="DN14" i="31" s="1"/>
  <c r="DN15" i="31" s="1"/>
  <c r="DN16" i="31" s="1"/>
  <c r="DN17" i="31" s="1"/>
  <c r="DN18" i="31" s="1"/>
  <c r="DN19" i="31" s="1"/>
  <c r="DN20" i="31" s="1"/>
  <c r="DN21" i="31" s="1"/>
  <c r="DN22" i="31" s="1"/>
  <c r="DN23" i="31" s="1"/>
  <c r="DN24" i="31" s="1"/>
  <c r="DN25" i="31" s="1"/>
  <c r="DN26" i="31" s="1"/>
  <c r="DN27" i="31" s="1"/>
  <c r="DN28" i="31" s="1"/>
  <c r="DN29" i="31" s="1"/>
  <c r="DN30" i="31" s="1"/>
  <c r="DN31" i="31" s="1"/>
  <c r="DN32" i="31" s="1"/>
  <c r="DN33" i="31" s="1"/>
  <c r="DN34" i="31" s="1"/>
  <c r="DN35" i="31" s="1"/>
  <c r="DN36" i="31" s="1"/>
  <c r="DN37" i="31" s="1"/>
  <c r="DN38" i="31" s="1"/>
  <c r="DN39" i="31" s="1"/>
  <c r="DN40" i="31" s="1"/>
  <c r="DN41" i="31" s="1"/>
  <c r="DN42" i="31" s="1"/>
  <c r="DN43" i="31" s="1"/>
  <c r="DN44" i="31" s="1"/>
  <c r="DN45" i="31" s="1"/>
  <c r="DN46" i="31" s="1"/>
  <c r="DN47" i="31" s="1"/>
  <c r="DN48" i="31" s="1"/>
  <c r="DN49" i="31" s="1"/>
  <c r="DN50" i="31" s="1"/>
  <c r="DN51" i="31" s="1"/>
  <c r="DN52" i="31" s="1"/>
  <c r="DN53" i="31" s="1"/>
  <c r="DN54" i="31" s="1"/>
  <c r="DN55" i="31" s="1"/>
  <c r="DN56" i="31" s="1"/>
  <c r="DN57" i="31" s="1"/>
  <c r="DN58" i="31" s="1"/>
  <c r="DN59" i="31" s="1"/>
  <c r="DN60" i="31" s="1"/>
  <c r="DN61" i="31" s="1"/>
  <c r="DN62" i="31" s="1"/>
  <c r="DN63" i="31" s="1"/>
  <c r="DN64" i="31" s="1"/>
  <c r="DN65" i="31" s="1"/>
  <c r="DN66" i="31" s="1"/>
  <c r="DN67" i="31" s="1"/>
  <c r="DN68" i="31" s="1"/>
  <c r="DN69" i="31" s="1"/>
  <c r="DN70" i="31" s="1"/>
  <c r="DN71" i="31" s="1"/>
  <c r="DN72" i="31" s="1"/>
  <c r="DN73" i="31" s="1"/>
  <c r="DN74" i="31" s="1"/>
  <c r="DN75" i="31" s="1"/>
  <c r="DN76" i="31" s="1"/>
  <c r="DN77" i="31" s="1"/>
  <c r="DN78" i="31" s="1"/>
  <c r="DN79" i="31" s="1"/>
  <c r="DN80" i="31" s="1"/>
  <c r="DN2" i="31" s="1"/>
  <c r="DN85" i="31" s="1"/>
  <c r="ED7" i="31"/>
  <c r="ED8" i="31" s="1"/>
  <c r="ED9" i="31" s="1"/>
  <c r="ED10" i="31" s="1"/>
  <c r="ED11" i="31" s="1"/>
  <c r="ED12" i="31" s="1"/>
  <c r="ED13" i="31" s="1"/>
  <c r="ED14" i="31" s="1"/>
  <c r="ED15" i="31" s="1"/>
  <c r="ED16" i="31" s="1"/>
  <c r="ED17" i="31" s="1"/>
  <c r="ED18" i="31" s="1"/>
  <c r="ED19" i="31" s="1"/>
  <c r="ED20" i="31" s="1"/>
  <c r="ED21" i="31" s="1"/>
  <c r="ED22" i="31" s="1"/>
  <c r="ED23" i="31" s="1"/>
  <c r="ED24" i="31" s="1"/>
  <c r="ED25" i="31" s="1"/>
  <c r="ED26" i="31" s="1"/>
  <c r="ED27" i="31" s="1"/>
  <c r="ED28" i="31" s="1"/>
  <c r="ED29" i="31" s="1"/>
  <c r="ED30" i="31" s="1"/>
  <c r="ED31" i="31" s="1"/>
  <c r="ED32" i="31" s="1"/>
  <c r="ED33" i="31" s="1"/>
  <c r="ED34" i="31" s="1"/>
  <c r="ED35" i="31" s="1"/>
  <c r="ED36" i="31" s="1"/>
  <c r="ED37" i="31" s="1"/>
  <c r="ED38" i="31" s="1"/>
  <c r="ED39" i="31" s="1"/>
  <c r="ED40" i="31" s="1"/>
  <c r="ED41" i="31" s="1"/>
  <c r="ED42" i="31" s="1"/>
  <c r="ED43" i="31" s="1"/>
  <c r="ED44" i="31" s="1"/>
  <c r="ED45" i="31" s="1"/>
  <c r="ED46" i="31" s="1"/>
  <c r="ED47" i="31" s="1"/>
  <c r="ED48" i="31" s="1"/>
  <c r="ED49" i="31" s="1"/>
  <c r="ED50" i="31" s="1"/>
  <c r="ED51" i="31" s="1"/>
  <c r="ED52" i="31" s="1"/>
  <c r="ED53" i="31" s="1"/>
  <c r="ED54" i="31" s="1"/>
  <c r="ED55" i="31" s="1"/>
  <c r="ED56" i="31" s="1"/>
  <c r="ED57" i="31" s="1"/>
  <c r="ED58" i="31" s="1"/>
  <c r="ED59" i="31" s="1"/>
  <c r="ED60" i="31" s="1"/>
  <c r="ED61" i="31" s="1"/>
  <c r="ED62" i="31" s="1"/>
  <c r="ED63" i="31" s="1"/>
  <c r="ED64" i="31" s="1"/>
  <c r="ED65" i="31" s="1"/>
  <c r="ED66" i="31" s="1"/>
  <c r="ED67" i="31" s="1"/>
  <c r="ED68" i="31" s="1"/>
  <c r="ED69" i="31" s="1"/>
  <c r="ED70" i="31" s="1"/>
  <c r="ED71" i="31" s="1"/>
  <c r="ED72" i="31" s="1"/>
  <c r="ED73" i="31" s="1"/>
  <c r="ED74" i="31" s="1"/>
  <c r="ED75" i="31" s="1"/>
  <c r="ED76" i="31" s="1"/>
  <c r="ED77" i="31" s="1"/>
  <c r="ED78" i="31" s="1"/>
  <c r="ED79" i="31" s="1"/>
  <c r="ED80" i="31" s="1"/>
  <c r="ED2" i="31" s="1"/>
  <c r="ED85" i="31" s="1"/>
  <c r="DT4" i="31"/>
  <c r="DT5" i="31" s="1"/>
  <c r="EB4" i="31"/>
  <c r="EB5" i="31" s="1"/>
  <c r="DU4" i="31"/>
  <c r="EC4" i="31"/>
  <c r="DS5" i="31"/>
  <c r="EA5" i="31"/>
  <c r="DY6" i="31"/>
  <c r="DY7" i="31" s="1"/>
  <c r="DY8" i="31" s="1"/>
  <c r="DY9" i="31" s="1"/>
  <c r="DY10" i="31" s="1"/>
  <c r="DY11" i="31" s="1"/>
  <c r="DY12" i="31" s="1"/>
  <c r="DY13" i="31" s="1"/>
  <c r="DY14" i="31" s="1"/>
  <c r="DY15" i="31" s="1"/>
  <c r="DY16" i="31" s="1"/>
  <c r="DY17" i="31" s="1"/>
  <c r="DY18" i="31" s="1"/>
  <c r="DY19" i="31" s="1"/>
  <c r="DY20" i="31" s="1"/>
  <c r="DY21" i="31" s="1"/>
  <c r="DY22" i="31" s="1"/>
  <c r="DY23" i="31" s="1"/>
  <c r="DY24" i="31" s="1"/>
  <c r="DY25" i="31" s="1"/>
  <c r="DY26" i="31" s="1"/>
  <c r="DY27" i="31" s="1"/>
  <c r="DY28" i="31" s="1"/>
  <c r="DY29" i="31" s="1"/>
  <c r="DY30" i="31" s="1"/>
  <c r="DY31" i="31" s="1"/>
  <c r="DY32" i="31" s="1"/>
  <c r="DY33" i="31" s="1"/>
  <c r="DY34" i="31" s="1"/>
  <c r="DY35" i="31" s="1"/>
  <c r="DY36" i="31" s="1"/>
  <c r="DY37" i="31" s="1"/>
  <c r="DY38" i="31" s="1"/>
  <c r="DY39" i="31" s="1"/>
  <c r="DY40" i="31" s="1"/>
  <c r="DY41" i="31" s="1"/>
  <c r="DY42" i="31" s="1"/>
  <c r="DY43" i="31" s="1"/>
  <c r="DY44" i="31" s="1"/>
  <c r="DY45" i="31" s="1"/>
  <c r="DY46" i="31" s="1"/>
  <c r="DY47" i="31" s="1"/>
  <c r="DY48" i="31" s="1"/>
  <c r="DY49" i="31" s="1"/>
  <c r="DY50" i="31" s="1"/>
  <c r="DY51" i="31" s="1"/>
  <c r="DY52" i="31" s="1"/>
  <c r="DY53" i="31" s="1"/>
  <c r="DY54" i="31" s="1"/>
  <c r="DY55" i="31" s="1"/>
  <c r="DY56" i="31" s="1"/>
  <c r="DY57" i="31" s="1"/>
  <c r="DY58" i="31" s="1"/>
  <c r="DY59" i="31" s="1"/>
  <c r="DY60" i="31" s="1"/>
  <c r="DY61" i="31" s="1"/>
  <c r="DY62" i="31" s="1"/>
  <c r="DY63" i="31" s="1"/>
  <c r="DY64" i="31" s="1"/>
  <c r="DY65" i="31" s="1"/>
  <c r="DY66" i="31" s="1"/>
  <c r="DY67" i="31" s="1"/>
  <c r="DY68" i="31" s="1"/>
  <c r="DY69" i="31" s="1"/>
  <c r="DY70" i="31" s="1"/>
  <c r="DY71" i="31" s="1"/>
  <c r="DY72" i="31" s="1"/>
  <c r="DY73" i="31" s="1"/>
  <c r="DY74" i="31" s="1"/>
  <c r="DY75" i="31" s="1"/>
  <c r="DY76" i="31" s="1"/>
  <c r="DY77" i="31" s="1"/>
  <c r="DY78" i="31" s="1"/>
  <c r="DY79" i="31" s="1"/>
  <c r="DY80" i="31" s="1"/>
  <c r="DY2" i="31" s="1"/>
  <c r="DY85" i="31" s="1"/>
  <c r="EG6" i="31"/>
  <c r="EG10" i="31"/>
  <c r="EG5" i="31"/>
  <c r="DZ6" i="31"/>
  <c r="DZ7" i="31" s="1"/>
  <c r="DZ8" i="31" s="1"/>
  <c r="DZ9" i="31" s="1"/>
  <c r="DZ10" i="31" s="1"/>
  <c r="DZ11" i="31" s="1"/>
  <c r="DZ12" i="31" s="1"/>
  <c r="DZ13" i="31" s="1"/>
  <c r="DZ14" i="31" s="1"/>
  <c r="DZ15" i="31" s="1"/>
  <c r="DZ16" i="31" s="1"/>
  <c r="DZ17" i="31" s="1"/>
  <c r="DZ18" i="31" s="1"/>
  <c r="DZ19" i="31" s="1"/>
  <c r="DZ20" i="31" s="1"/>
  <c r="DZ21" i="31" s="1"/>
  <c r="DZ22" i="31" s="1"/>
  <c r="DZ23" i="31" s="1"/>
  <c r="DZ24" i="31" s="1"/>
  <c r="DZ25" i="31" s="1"/>
  <c r="DZ26" i="31" s="1"/>
  <c r="DZ27" i="31" s="1"/>
  <c r="DZ28" i="31" s="1"/>
  <c r="DZ29" i="31" s="1"/>
  <c r="DZ30" i="31" s="1"/>
  <c r="DZ31" i="31" s="1"/>
  <c r="DZ32" i="31" s="1"/>
  <c r="DZ33" i="31" s="1"/>
  <c r="DZ34" i="31" s="1"/>
  <c r="DZ35" i="31" s="1"/>
  <c r="DZ36" i="31" s="1"/>
  <c r="DZ37" i="31" s="1"/>
  <c r="DZ38" i="31" s="1"/>
  <c r="DZ39" i="31" s="1"/>
  <c r="DZ40" i="31" s="1"/>
  <c r="DZ41" i="31" s="1"/>
  <c r="DZ42" i="31" s="1"/>
  <c r="DZ43" i="31" s="1"/>
  <c r="DZ44" i="31" s="1"/>
  <c r="DZ45" i="31" s="1"/>
  <c r="DZ46" i="31" s="1"/>
  <c r="DZ47" i="31" s="1"/>
  <c r="DZ48" i="31" s="1"/>
  <c r="DZ49" i="31" s="1"/>
  <c r="DZ50" i="31" s="1"/>
  <c r="DZ51" i="31" s="1"/>
  <c r="DZ52" i="31" s="1"/>
  <c r="DZ53" i="31" s="1"/>
  <c r="DZ54" i="31" s="1"/>
  <c r="DZ55" i="31" s="1"/>
  <c r="DZ56" i="31" s="1"/>
  <c r="DZ57" i="31" s="1"/>
  <c r="DZ58" i="31" s="1"/>
  <c r="DZ59" i="31" s="1"/>
  <c r="DZ60" i="31" s="1"/>
  <c r="DZ61" i="31" s="1"/>
  <c r="DZ62" i="31" s="1"/>
  <c r="DZ63" i="31" s="1"/>
  <c r="DZ64" i="31" s="1"/>
  <c r="DZ65" i="31" s="1"/>
  <c r="DZ66" i="31" s="1"/>
  <c r="DZ67" i="31" s="1"/>
  <c r="DZ68" i="31" s="1"/>
  <c r="DZ69" i="31" s="1"/>
  <c r="DZ70" i="31" s="1"/>
  <c r="DZ71" i="31" s="1"/>
  <c r="DZ72" i="31" s="1"/>
  <c r="DZ73" i="31" s="1"/>
  <c r="DZ74" i="31" s="1"/>
  <c r="DZ75" i="31" s="1"/>
  <c r="DZ76" i="31" s="1"/>
  <c r="DZ77" i="31" s="1"/>
  <c r="DZ78" i="31" s="1"/>
  <c r="DZ79" i="31" s="1"/>
  <c r="DZ80" i="31" s="1"/>
  <c r="DZ2" i="31" s="1"/>
  <c r="DZ85" i="31" s="1"/>
  <c r="EG3" i="31"/>
  <c r="DM4" i="31" s="1"/>
  <c r="DL3" i="31" s="1"/>
  <c r="DO4" i="31"/>
  <c r="DW4" i="31"/>
  <c r="EE4" i="31"/>
  <c r="EE5" i="31" s="1"/>
  <c r="EE6" i="31" s="1"/>
  <c r="EE7" i="31" s="1"/>
  <c r="EE8" i="31" s="1"/>
  <c r="EE9" i="31" s="1"/>
  <c r="EE10" i="31" s="1"/>
  <c r="EE11" i="31" s="1"/>
  <c r="EE12" i="31" s="1"/>
  <c r="EE13" i="31" s="1"/>
  <c r="EE14" i="31" s="1"/>
  <c r="EE15" i="31" s="1"/>
  <c r="EE16" i="31" s="1"/>
  <c r="EE17" i="31" s="1"/>
  <c r="EE18" i="31" s="1"/>
  <c r="EE19" i="31" s="1"/>
  <c r="EE20" i="31" s="1"/>
  <c r="EE21" i="31" s="1"/>
  <c r="EE22" i="31" s="1"/>
  <c r="EE23" i="31" s="1"/>
  <c r="EE24" i="31" s="1"/>
  <c r="EE25" i="31" s="1"/>
  <c r="EE26" i="31" s="1"/>
  <c r="EE27" i="31" s="1"/>
  <c r="EE28" i="31" s="1"/>
  <c r="EE29" i="31" s="1"/>
  <c r="EE30" i="31" s="1"/>
  <c r="EE31" i="31" s="1"/>
  <c r="EE32" i="31" s="1"/>
  <c r="EE33" i="31" s="1"/>
  <c r="EE34" i="31" s="1"/>
  <c r="EE35" i="31" s="1"/>
  <c r="EE36" i="31" s="1"/>
  <c r="EE37" i="31" s="1"/>
  <c r="EE38" i="31" s="1"/>
  <c r="EE39" i="31" s="1"/>
  <c r="EE40" i="31" s="1"/>
  <c r="EE41" i="31" s="1"/>
  <c r="EE42" i="31" s="1"/>
  <c r="EE43" i="31" s="1"/>
  <c r="EE44" i="31" s="1"/>
  <c r="EE45" i="31" s="1"/>
  <c r="EE46" i="31" s="1"/>
  <c r="EE47" i="31" s="1"/>
  <c r="EE48" i="31" s="1"/>
  <c r="EE49" i="31" s="1"/>
  <c r="EE50" i="31" s="1"/>
  <c r="EE51" i="31" s="1"/>
  <c r="EE52" i="31" s="1"/>
  <c r="EE53" i="31" s="1"/>
  <c r="EE54" i="31" s="1"/>
  <c r="EE55" i="31" s="1"/>
  <c r="EE56" i="31" s="1"/>
  <c r="EE57" i="31" s="1"/>
  <c r="EE58" i="31" s="1"/>
  <c r="EE59" i="31" s="1"/>
  <c r="EE60" i="31" s="1"/>
  <c r="EE61" i="31" s="1"/>
  <c r="EE62" i="31" s="1"/>
  <c r="EE63" i="31" s="1"/>
  <c r="EE64" i="31" s="1"/>
  <c r="EE65" i="31" s="1"/>
  <c r="EE66" i="31" s="1"/>
  <c r="EE67" i="31" s="1"/>
  <c r="EE68" i="31" s="1"/>
  <c r="EE69" i="31" s="1"/>
  <c r="EE70" i="31" s="1"/>
  <c r="EE71" i="31" s="1"/>
  <c r="EE72" i="31" s="1"/>
  <c r="EE73" i="31" s="1"/>
  <c r="EE74" i="31" s="1"/>
  <c r="EE75" i="31" s="1"/>
  <c r="EE76" i="31" s="1"/>
  <c r="EE77" i="31" s="1"/>
  <c r="EE78" i="31" s="1"/>
  <c r="EE79" i="31" s="1"/>
  <c r="EE80" i="31" s="1"/>
  <c r="EE2" i="31" s="1"/>
  <c r="EE85" i="31" s="1"/>
  <c r="DU5" i="31"/>
  <c r="EC5" i="31"/>
  <c r="EC6" i="31" s="1"/>
  <c r="EC7" i="31" s="1"/>
  <c r="EC8" i="31" s="1"/>
  <c r="EC9" i="31" s="1"/>
  <c r="EC10" i="31" s="1"/>
  <c r="EC11" i="31" s="1"/>
  <c r="EC12" i="31" s="1"/>
  <c r="EC13" i="31" s="1"/>
  <c r="EC14" i="31" s="1"/>
  <c r="EC15" i="31" s="1"/>
  <c r="EC16" i="31" s="1"/>
  <c r="EC17" i="31" s="1"/>
  <c r="EC18" i="31" s="1"/>
  <c r="EC19" i="31" s="1"/>
  <c r="EC20" i="31" s="1"/>
  <c r="EC21" i="31" s="1"/>
  <c r="EC22" i="31" s="1"/>
  <c r="EC23" i="31" s="1"/>
  <c r="EC24" i="31" s="1"/>
  <c r="EC25" i="31" s="1"/>
  <c r="EC26" i="31" s="1"/>
  <c r="EC27" i="31" s="1"/>
  <c r="EC28" i="31" s="1"/>
  <c r="EC29" i="31" s="1"/>
  <c r="EC30" i="31" s="1"/>
  <c r="EC31" i="31" s="1"/>
  <c r="EC32" i="31" s="1"/>
  <c r="EC33" i="31" s="1"/>
  <c r="EC34" i="31" s="1"/>
  <c r="EC35" i="31" s="1"/>
  <c r="EC36" i="31" s="1"/>
  <c r="EC37" i="31" s="1"/>
  <c r="EC38" i="31" s="1"/>
  <c r="EC39" i="31" s="1"/>
  <c r="EC40" i="31" s="1"/>
  <c r="EC41" i="31" s="1"/>
  <c r="EC42" i="31" s="1"/>
  <c r="EC43" i="31" s="1"/>
  <c r="EC44" i="31" s="1"/>
  <c r="EC45" i="31" s="1"/>
  <c r="EC46" i="31" s="1"/>
  <c r="EC47" i="31" s="1"/>
  <c r="EC48" i="31" s="1"/>
  <c r="EC49" i="31" s="1"/>
  <c r="EC50" i="31" s="1"/>
  <c r="EC51" i="31" s="1"/>
  <c r="EC52" i="31" s="1"/>
  <c r="EC53" i="31" s="1"/>
  <c r="EC54" i="31" s="1"/>
  <c r="EC55" i="31" s="1"/>
  <c r="EC56" i="31" s="1"/>
  <c r="EC57" i="31" s="1"/>
  <c r="EC58" i="31" s="1"/>
  <c r="EC59" i="31" s="1"/>
  <c r="EC60" i="31" s="1"/>
  <c r="EC61" i="31" s="1"/>
  <c r="EC62" i="31" s="1"/>
  <c r="EC63" i="31" s="1"/>
  <c r="EC64" i="31" s="1"/>
  <c r="EC65" i="31" s="1"/>
  <c r="EC66" i="31" s="1"/>
  <c r="EC67" i="31" s="1"/>
  <c r="EC68" i="31" s="1"/>
  <c r="EC69" i="31" s="1"/>
  <c r="EC70" i="31" s="1"/>
  <c r="EC71" i="31" s="1"/>
  <c r="EC72" i="31" s="1"/>
  <c r="EC73" i="31" s="1"/>
  <c r="EC74" i="31" s="1"/>
  <c r="EC75" i="31" s="1"/>
  <c r="EC76" i="31" s="1"/>
  <c r="EC77" i="31" s="1"/>
  <c r="EC78" i="31" s="1"/>
  <c r="EC79" i="31" s="1"/>
  <c r="EC80" i="31" s="1"/>
  <c r="EC2" i="31" s="1"/>
  <c r="EC85" i="31" s="1"/>
  <c r="DS6" i="31"/>
  <c r="DS7" i="31" s="1"/>
  <c r="DS8" i="31" s="1"/>
  <c r="DS9" i="31" s="1"/>
  <c r="DS10" i="31" s="1"/>
  <c r="DS11" i="31" s="1"/>
  <c r="DS12" i="31" s="1"/>
  <c r="DS13" i="31" s="1"/>
  <c r="DS14" i="31" s="1"/>
  <c r="DS15" i="31" s="1"/>
  <c r="DS16" i="31" s="1"/>
  <c r="DS17" i="31" s="1"/>
  <c r="DS18" i="31" s="1"/>
  <c r="DS19" i="31" s="1"/>
  <c r="DS20" i="31" s="1"/>
  <c r="DS21" i="31" s="1"/>
  <c r="DS22" i="31" s="1"/>
  <c r="DS23" i="31" s="1"/>
  <c r="DS24" i="31" s="1"/>
  <c r="DS25" i="31" s="1"/>
  <c r="DS26" i="31" s="1"/>
  <c r="DS27" i="31" s="1"/>
  <c r="DS28" i="31" s="1"/>
  <c r="DS29" i="31" s="1"/>
  <c r="DS30" i="31" s="1"/>
  <c r="DS31" i="31" s="1"/>
  <c r="DS32" i="31" s="1"/>
  <c r="DS33" i="31" s="1"/>
  <c r="DS34" i="31" s="1"/>
  <c r="DS35" i="31" s="1"/>
  <c r="DS36" i="31" s="1"/>
  <c r="DS37" i="31" s="1"/>
  <c r="DS38" i="31" s="1"/>
  <c r="DS39" i="31" s="1"/>
  <c r="DS40" i="31" s="1"/>
  <c r="DS41" i="31" s="1"/>
  <c r="DS42" i="31" s="1"/>
  <c r="DS43" i="31" s="1"/>
  <c r="DS44" i="31" s="1"/>
  <c r="DS45" i="31" s="1"/>
  <c r="DS46" i="31" s="1"/>
  <c r="DS47" i="31" s="1"/>
  <c r="DS48" i="31" s="1"/>
  <c r="DS49" i="31" s="1"/>
  <c r="DS50" i="31" s="1"/>
  <c r="DS51" i="31" s="1"/>
  <c r="DS52" i="31" s="1"/>
  <c r="DS53" i="31" s="1"/>
  <c r="DS54" i="31" s="1"/>
  <c r="DS55" i="31" s="1"/>
  <c r="DS56" i="31" s="1"/>
  <c r="DS57" i="31" s="1"/>
  <c r="DS58" i="31" s="1"/>
  <c r="DS59" i="31" s="1"/>
  <c r="DS60" i="31" s="1"/>
  <c r="DS61" i="31" s="1"/>
  <c r="DS62" i="31" s="1"/>
  <c r="DS63" i="31" s="1"/>
  <c r="DS64" i="31" s="1"/>
  <c r="DS65" i="31" s="1"/>
  <c r="DS66" i="31" s="1"/>
  <c r="DS67" i="31" s="1"/>
  <c r="DS68" i="31" s="1"/>
  <c r="DS69" i="31" s="1"/>
  <c r="DS70" i="31" s="1"/>
  <c r="DS71" i="31" s="1"/>
  <c r="DS72" i="31" s="1"/>
  <c r="DS73" i="31" s="1"/>
  <c r="DS74" i="31" s="1"/>
  <c r="DS75" i="31" s="1"/>
  <c r="DS76" i="31" s="1"/>
  <c r="DS77" i="31" s="1"/>
  <c r="DS78" i="31" s="1"/>
  <c r="DS79" i="31" s="1"/>
  <c r="DS80" i="31" s="1"/>
  <c r="DS2" i="31" s="1"/>
  <c r="DS85" i="31" s="1"/>
  <c r="EA6" i="31"/>
  <c r="EA7" i="31" s="1"/>
  <c r="EA8" i="31" s="1"/>
  <c r="EA9" i="31" s="1"/>
  <c r="EA10" i="31" s="1"/>
  <c r="EA11" i="31" s="1"/>
  <c r="EA12" i="31" s="1"/>
  <c r="EA13" i="31" s="1"/>
  <c r="EA14" i="31" s="1"/>
  <c r="EA15" i="31" s="1"/>
  <c r="EA16" i="31" s="1"/>
  <c r="EA17" i="31" s="1"/>
  <c r="EA18" i="31" s="1"/>
  <c r="EA19" i="31" s="1"/>
  <c r="EA20" i="31" s="1"/>
  <c r="EA21" i="31" s="1"/>
  <c r="EA22" i="31" s="1"/>
  <c r="EA23" i="31" s="1"/>
  <c r="EA24" i="31" s="1"/>
  <c r="EA25" i="31" s="1"/>
  <c r="EA26" i="31" s="1"/>
  <c r="EA27" i="31" s="1"/>
  <c r="EA28" i="31" s="1"/>
  <c r="EA29" i="31" s="1"/>
  <c r="EA30" i="31" s="1"/>
  <c r="EA31" i="31" s="1"/>
  <c r="EA32" i="31" s="1"/>
  <c r="EA33" i="31" s="1"/>
  <c r="EA34" i="31" s="1"/>
  <c r="EA35" i="31" s="1"/>
  <c r="EA36" i="31" s="1"/>
  <c r="EA37" i="31" s="1"/>
  <c r="EA38" i="31" s="1"/>
  <c r="EA39" i="31" s="1"/>
  <c r="EA40" i="31" s="1"/>
  <c r="EA41" i="31" s="1"/>
  <c r="EA42" i="31" s="1"/>
  <c r="EA43" i="31" s="1"/>
  <c r="EA44" i="31" s="1"/>
  <c r="EA45" i="31" s="1"/>
  <c r="EA46" i="31" s="1"/>
  <c r="EA47" i="31" s="1"/>
  <c r="EA48" i="31" s="1"/>
  <c r="EA49" i="31" s="1"/>
  <c r="EA50" i="31" s="1"/>
  <c r="EA51" i="31" s="1"/>
  <c r="EA52" i="31" s="1"/>
  <c r="EA53" i="31" s="1"/>
  <c r="EA54" i="31" s="1"/>
  <c r="EA55" i="31" s="1"/>
  <c r="EA56" i="31" s="1"/>
  <c r="EA57" i="31" s="1"/>
  <c r="EA58" i="31" s="1"/>
  <c r="EA59" i="31" s="1"/>
  <c r="EA60" i="31" s="1"/>
  <c r="EA61" i="31" s="1"/>
  <c r="EA62" i="31" s="1"/>
  <c r="EA63" i="31" s="1"/>
  <c r="EA64" i="31" s="1"/>
  <c r="EA65" i="31" s="1"/>
  <c r="EA66" i="31" s="1"/>
  <c r="EA67" i="31" s="1"/>
  <c r="EA68" i="31" s="1"/>
  <c r="EA69" i="31" s="1"/>
  <c r="EA70" i="31" s="1"/>
  <c r="EA71" i="31" s="1"/>
  <c r="EA72" i="31" s="1"/>
  <c r="EA73" i="31" s="1"/>
  <c r="EA74" i="31" s="1"/>
  <c r="EA75" i="31" s="1"/>
  <c r="EA76" i="31" s="1"/>
  <c r="EA77" i="31" s="1"/>
  <c r="EA78" i="31" s="1"/>
  <c r="EA79" i="31" s="1"/>
  <c r="EA80" i="31" s="1"/>
  <c r="EA2" i="31" s="1"/>
  <c r="EA85" i="31" s="1"/>
  <c r="EB83" i="31"/>
  <c r="DT83" i="31"/>
  <c r="DZ83" i="31"/>
  <c r="DR83" i="31"/>
  <c r="ED83" i="31"/>
  <c r="DV83" i="31"/>
  <c r="DN83" i="31"/>
  <c r="DW83" i="31"/>
  <c r="DU83" i="31"/>
  <c r="EF83" i="31"/>
  <c r="DS83" i="31"/>
  <c r="EE83" i="31"/>
  <c r="DQ83" i="31"/>
  <c r="EC83" i="31"/>
  <c r="DP83" i="31"/>
  <c r="EA83" i="31"/>
  <c r="DO83" i="31"/>
  <c r="DY83" i="31"/>
  <c r="DX83" i="31"/>
  <c r="EG7" i="31"/>
  <c r="DW6" i="31"/>
  <c r="DW7" i="31" s="1"/>
  <c r="DW8" i="31" s="1"/>
  <c r="DW9" i="31" s="1"/>
  <c r="DW10" i="31" s="1"/>
  <c r="DW11" i="31" s="1"/>
  <c r="DW12" i="31" s="1"/>
  <c r="DW13" i="31" s="1"/>
  <c r="DW14" i="31" s="1"/>
  <c r="DW15" i="31" s="1"/>
  <c r="DW16" i="31" s="1"/>
  <c r="DW17" i="31" s="1"/>
  <c r="DW18" i="31" s="1"/>
  <c r="DW19" i="31" s="1"/>
  <c r="DW20" i="31" s="1"/>
  <c r="DW21" i="31" s="1"/>
  <c r="DW22" i="31" s="1"/>
  <c r="DW23" i="31" s="1"/>
  <c r="DW24" i="31" s="1"/>
  <c r="DW25" i="31" s="1"/>
  <c r="DW26" i="31" s="1"/>
  <c r="DW27" i="31" s="1"/>
  <c r="DW28" i="31" s="1"/>
  <c r="DW29" i="31" s="1"/>
  <c r="DW30" i="31" s="1"/>
  <c r="DW31" i="31" s="1"/>
  <c r="DW32" i="31" s="1"/>
  <c r="DW33" i="31" s="1"/>
  <c r="DW34" i="31" s="1"/>
  <c r="DW35" i="31" s="1"/>
  <c r="DW36" i="31" s="1"/>
  <c r="DW37" i="31" s="1"/>
  <c r="DW38" i="31" s="1"/>
  <c r="DW39" i="31" s="1"/>
  <c r="DW40" i="31" s="1"/>
  <c r="DW41" i="31" s="1"/>
  <c r="DW42" i="31" s="1"/>
  <c r="DW43" i="31" s="1"/>
  <c r="DW44" i="31" s="1"/>
  <c r="DW45" i="31" s="1"/>
  <c r="DW46" i="31" s="1"/>
  <c r="DW47" i="31" s="1"/>
  <c r="DW48" i="31" s="1"/>
  <c r="DW49" i="31" s="1"/>
  <c r="DW50" i="31" s="1"/>
  <c r="DW51" i="31" s="1"/>
  <c r="DW52" i="31" s="1"/>
  <c r="DW53" i="31" s="1"/>
  <c r="DW54" i="31" s="1"/>
  <c r="DW55" i="31" s="1"/>
  <c r="DW56" i="31" s="1"/>
  <c r="DW57" i="31" s="1"/>
  <c r="DW58" i="31" s="1"/>
  <c r="DW59" i="31" s="1"/>
  <c r="DW60" i="31" s="1"/>
  <c r="DW61" i="31" s="1"/>
  <c r="DW62" i="31" s="1"/>
  <c r="DW63" i="31" s="1"/>
  <c r="DW64" i="31" s="1"/>
  <c r="DW65" i="31" s="1"/>
  <c r="DW66" i="31" s="1"/>
  <c r="DW67" i="31" s="1"/>
  <c r="DW68" i="31" s="1"/>
  <c r="DW69" i="31" s="1"/>
  <c r="DW70" i="31" s="1"/>
  <c r="DW71" i="31" s="1"/>
  <c r="DW72" i="31" s="1"/>
  <c r="DW73" i="31" s="1"/>
  <c r="DW74" i="31" s="1"/>
  <c r="DW75" i="31" s="1"/>
  <c r="DW76" i="31" s="1"/>
  <c r="DW77" i="31" s="1"/>
  <c r="DW78" i="31" s="1"/>
  <c r="DW79" i="31" s="1"/>
  <c r="DW80" i="31" s="1"/>
  <c r="DW2" i="31" s="1"/>
  <c r="DW85" i="31" s="1"/>
  <c r="DR6" i="31"/>
  <c r="DR7" i="31" s="1"/>
  <c r="DR8" i="31" s="1"/>
  <c r="DR9" i="31" s="1"/>
  <c r="DR10" i="31" s="1"/>
  <c r="DR11" i="31" s="1"/>
  <c r="DR12" i="31" s="1"/>
  <c r="DR13" i="31" s="1"/>
  <c r="DR14" i="31" s="1"/>
  <c r="DR15" i="31" s="1"/>
  <c r="DR16" i="31" s="1"/>
  <c r="DR17" i="31" s="1"/>
  <c r="DR18" i="31" s="1"/>
  <c r="DR19" i="31" s="1"/>
  <c r="DR20" i="31" s="1"/>
  <c r="DR21" i="31" s="1"/>
  <c r="DR22" i="31" s="1"/>
  <c r="DR23" i="31" s="1"/>
  <c r="DR24" i="31" s="1"/>
  <c r="DR25" i="31" s="1"/>
  <c r="DR26" i="31" s="1"/>
  <c r="DR27" i="31" s="1"/>
  <c r="DR28" i="31" s="1"/>
  <c r="DR29" i="31" s="1"/>
  <c r="DR30" i="31" s="1"/>
  <c r="DR31" i="31" s="1"/>
  <c r="DR32" i="31" s="1"/>
  <c r="DR33" i="31" s="1"/>
  <c r="DR34" i="31" s="1"/>
  <c r="DR35" i="31" s="1"/>
  <c r="DR36" i="31" s="1"/>
  <c r="DR37" i="31" s="1"/>
  <c r="DR38" i="31" s="1"/>
  <c r="DR39" i="31" s="1"/>
  <c r="DR40" i="31" s="1"/>
  <c r="DR41" i="31" s="1"/>
  <c r="DR42" i="31" s="1"/>
  <c r="DR43" i="31" s="1"/>
  <c r="DR44" i="31" s="1"/>
  <c r="DR45" i="31" s="1"/>
  <c r="DR46" i="31" s="1"/>
  <c r="DR47" i="31" s="1"/>
  <c r="DR48" i="31" s="1"/>
  <c r="DR49" i="31" s="1"/>
  <c r="DR50" i="31" s="1"/>
  <c r="DR51" i="31" s="1"/>
  <c r="DR52" i="31" s="1"/>
  <c r="DR53" i="31" s="1"/>
  <c r="DR54" i="31" s="1"/>
  <c r="DR55" i="31" s="1"/>
  <c r="DR56" i="31" s="1"/>
  <c r="DR57" i="31" s="1"/>
  <c r="DR58" i="31" s="1"/>
  <c r="DR59" i="31" s="1"/>
  <c r="DR60" i="31" s="1"/>
  <c r="DR61" i="31" s="1"/>
  <c r="DR62" i="31" s="1"/>
  <c r="DR63" i="31" s="1"/>
  <c r="DR64" i="31" s="1"/>
  <c r="DR65" i="31" s="1"/>
  <c r="DR66" i="31" s="1"/>
  <c r="DR67" i="31" s="1"/>
  <c r="DR68" i="31" s="1"/>
  <c r="DR69" i="31" s="1"/>
  <c r="DR70" i="31" s="1"/>
  <c r="DR71" i="31" s="1"/>
  <c r="DR72" i="31" s="1"/>
  <c r="DR73" i="31" s="1"/>
  <c r="DR74" i="31" s="1"/>
  <c r="DR75" i="31" s="1"/>
  <c r="DR76" i="31" s="1"/>
  <c r="DR77" i="31" s="1"/>
  <c r="DR78" i="31" s="1"/>
  <c r="DR79" i="31" s="1"/>
  <c r="DR80" i="31" s="1"/>
  <c r="DR2" i="31" s="1"/>
  <c r="DR85" i="31" s="1"/>
  <c r="DP4" i="31"/>
  <c r="DP5" i="31" s="1"/>
  <c r="DP6" i="31" s="1"/>
  <c r="DP7" i="31" s="1"/>
  <c r="DP8" i="31" s="1"/>
  <c r="DP9" i="31" s="1"/>
  <c r="DP10" i="31" s="1"/>
  <c r="DP11" i="31" s="1"/>
  <c r="DP12" i="31" s="1"/>
  <c r="DP13" i="31" s="1"/>
  <c r="DP14" i="31" s="1"/>
  <c r="DP15" i="31" s="1"/>
  <c r="DP16" i="31" s="1"/>
  <c r="DP17" i="31" s="1"/>
  <c r="DP18" i="31" s="1"/>
  <c r="DP19" i="31" s="1"/>
  <c r="DP20" i="31" s="1"/>
  <c r="DP21" i="31" s="1"/>
  <c r="DP22" i="31" s="1"/>
  <c r="DP23" i="31" s="1"/>
  <c r="DP24" i="31" s="1"/>
  <c r="DP25" i="31" s="1"/>
  <c r="DP26" i="31" s="1"/>
  <c r="DP27" i="31" s="1"/>
  <c r="DP28" i="31" s="1"/>
  <c r="DP29" i="31" s="1"/>
  <c r="DP30" i="31" s="1"/>
  <c r="DP31" i="31" s="1"/>
  <c r="DP32" i="31" s="1"/>
  <c r="DP33" i="31" s="1"/>
  <c r="DP34" i="31" s="1"/>
  <c r="DP35" i="31" s="1"/>
  <c r="DP36" i="31" s="1"/>
  <c r="DP37" i="31" s="1"/>
  <c r="DP38" i="31" s="1"/>
  <c r="DP39" i="31" s="1"/>
  <c r="DP40" i="31" s="1"/>
  <c r="DP41" i="31" s="1"/>
  <c r="DP42" i="31" s="1"/>
  <c r="DP43" i="31" s="1"/>
  <c r="DP44" i="31" s="1"/>
  <c r="DP45" i="31" s="1"/>
  <c r="DP46" i="31" s="1"/>
  <c r="DP47" i="31" s="1"/>
  <c r="DP48" i="31" s="1"/>
  <c r="DP49" i="31" s="1"/>
  <c r="DP50" i="31" s="1"/>
  <c r="DP51" i="31" s="1"/>
  <c r="DP52" i="31" s="1"/>
  <c r="DP53" i="31" s="1"/>
  <c r="DP54" i="31" s="1"/>
  <c r="DP55" i="31" s="1"/>
  <c r="DP56" i="31" s="1"/>
  <c r="DP57" i="31" s="1"/>
  <c r="DP58" i="31" s="1"/>
  <c r="DP59" i="31" s="1"/>
  <c r="DP60" i="31" s="1"/>
  <c r="DP61" i="31" s="1"/>
  <c r="DP62" i="31" s="1"/>
  <c r="DP63" i="31" s="1"/>
  <c r="DP64" i="31" s="1"/>
  <c r="DP65" i="31" s="1"/>
  <c r="DP66" i="31" s="1"/>
  <c r="DP67" i="31" s="1"/>
  <c r="DP68" i="31" s="1"/>
  <c r="DP69" i="31" s="1"/>
  <c r="DP70" i="31" s="1"/>
  <c r="DP71" i="31" s="1"/>
  <c r="DP72" i="31" s="1"/>
  <c r="DP73" i="31" s="1"/>
  <c r="DP74" i="31" s="1"/>
  <c r="DP75" i="31" s="1"/>
  <c r="DP76" i="31" s="1"/>
  <c r="DP77" i="31" s="1"/>
  <c r="DP78" i="31" s="1"/>
  <c r="DP79" i="31" s="1"/>
  <c r="DP80" i="31" s="1"/>
  <c r="DP2" i="31" s="1"/>
  <c r="DP85" i="31" s="1"/>
  <c r="DX4" i="31"/>
  <c r="DX5" i="31" s="1"/>
  <c r="DX6" i="31" s="1"/>
  <c r="DX7" i="31" s="1"/>
  <c r="DX8" i="31" s="1"/>
  <c r="DX9" i="31" s="1"/>
  <c r="DX10" i="31" s="1"/>
  <c r="DX11" i="31" s="1"/>
  <c r="DX12" i="31" s="1"/>
  <c r="DX13" i="31" s="1"/>
  <c r="DX14" i="31" s="1"/>
  <c r="DX15" i="31" s="1"/>
  <c r="DX16" i="31" s="1"/>
  <c r="DX17" i="31" s="1"/>
  <c r="DX18" i="31" s="1"/>
  <c r="DX19" i="31" s="1"/>
  <c r="DX20" i="31" s="1"/>
  <c r="DX21" i="31" s="1"/>
  <c r="DX22" i="31" s="1"/>
  <c r="DX23" i="31" s="1"/>
  <c r="DX24" i="31" s="1"/>
  <c r="DX25" i="31" s="1"/>
  <c r="DX26" i="31" s="1"/>
  <c r="DX27" i="31" s="1"/>
  <c r="DX28" i="31" s="1"/>
  <c r="DX29" i="31" s="1"/>
  <c r="DX30" i="31" s="1"/>
  <c r="DX31" i="31" s="1"/>
  <c r="DX32" i="31" s="1"/>
  <c r="DX33" i="31" s="1"/>
  <c r="DX34" i="31" s="1"/>
  <c r="DX35" i="31" s="1"/>
  <c r="DX36" i="31" s="1"/>
  <c r="DX37" i="31" s="1"/>
  <c r="DX38" i="31" s="1"/>
  <c r="DX39" i="31" s="1"/>
  <c r="DX40" i="31" s="1"/>
  <c r="DX41" i="31" s="1"/>
  <c r="DX42" i="31" s="1"/>
  <c r="DX43" i="31" s="1"/>
  <c r="DX44" i="31" s="1"/>
  <c r="DX45" i="31" s="1"/>
  <c r="DX46" i="31" s="1"/>
  <c r="DX47" i="31" s="1"/>
  <c r="DX48" i="31" s="1"/>
  <c r="DX49" i="31" s="1"/>
  <c r="DX50" i="31" s="1"/>
  <c r="DX51" i="31" s="1"/>
  <c r="DX52" i="31" s="1"/>
  <c r="DX53" i="31" s="1"/>
  <c r="DX54" i="31" s="1"/>
  <c r="DX55" i="31" s="1"/>
  <c r="DX56" i="31" s="1"/>
  <c r="DX57" i="31" s="1"/>
  <c r="DX58" i="31" s="1"/>
  <c r="DX59" i="31" s="1"/>
  <c r="DX60" i="31" s="1"/>
  <c r="DX61" i="31" s="1"/>
  <c r="DX62" i="31" s="1"/>
  <c r="DX63" i="31" s="1"/>
  <c r="DX64" i="31" s="1"/>
  <c r="DX65" i="31" s="1"/>
  <c r="DX66" i="31" s="1"/>
  <c r="DX67" i="31" s="1"/>
  <c r="DX68" i="31" s="1"/>
  <c r="DX69" i="31" s="1"/>
  <c r="DX70" i="31" s="1"/>
  <c r="DX71" i="31" s="1"/>
  <c r="DX72" i="31" s="1"/>
  <c r="DX73" i="31" s="1"/>
  <c r="DX74" i="31" s="1"/>
  <c r="DX75" i="31" s="1"/>
  <c r="DX76" i="31" s="1"/>
  <c r="DX77" i="31" s="1"/>
  <c r="DX78" i="31" s="1"/>
  <c r="DX79" i="31" s="1"/>
  <c r="DX80" i="31" s="1"/>
  <c r="DX2" i="31" s="1"/>
  <c r="DX85" i="31" s="1"/>
  <c r="EF4" i="31"/>
  <c r="EF5" i="31" s="1"/>
  <c r="EF6" i="31" s="1"/>
  <c r="EF7" i="31" s="1"/>
  <c r="EF8" i="31" s="1"/>
  <c r="EF9" i="31" s="1"/>
  <c r="EF10" i="31" s="1"/>
  <c r="EF11" i="31" s="1"/>
  <c r="EF12" i="31" s="1"/>
  <c r="EF13" i="31" s="1"/>
  <c r="EF14" i="31" s="1"/>
  <c r="EF15" i="31" s="1"/>
  <c r="EF16" i="31" s="1"/>
  <c r="EF17" i="31" s="1"/>
  <c r="EF18" i="31" s="1"/>
  <c r="EF19" i="31" s="1"/>
  <c r="EF20" i="31" s="1"/>
  <c r="EF21" i="31" s="1"/>
  <c r="EF22" i="31" s="1"/>
  <c r="EF23" i="31" s="1"/>
  <c r="EF24" i="31" s="1"/>
  <c r="EF25" i="31" s="1"/>
  <c r="EF26" i="31" s="1"/>
  <c r="EF27" i="31" s="1"/>
  <c r="EF28" i="31" s="1"/>
  <c r="EF29" i="31" s="1"/>
  <c r="EF30" i="31" s="1"/>
  <c r="EF31" i="31" s="1"/>
  <c r="EF32" i="31" s="1"/>
  <c r="EF33" i="31" s="1"/>
  <c r="EF34" i="31" s="1"/>
  <c r="EF35" i="31" s="1"/>
  <c r="EF36" i="31" s="1"/>
  <c r="EF37" i="31" s="1"/>
  <c r="EF38" i="31" s="1"/>
  <c r="EF39" i="31" s="1"/>
  <c r="EF40" i="31" s="1"/>
  <c r="EF41" i="31" s="1"/>
  <c r="EF42" i="31" s="1"/>
  <c r="EF43" i="31" s="1"/>
  <c r="EF44" i="31" s="1"/>
  <c r="EF45" i="31" s="1"/>
  <c r="EF46" i="31" s="1"/>
  <c r="EF47" i="31" s="1"/>
  <c r="EF48" i="31" s="1"/>
  <c r="EF49" i="31" s="1"/>
  <c r="EF50" i="31" s="1"/>
  <c r="EF51" i="31" s="1"/>
  <c r="EF52" i="31" s="1"/>
  <c r="EF53" i="31" s="1"/>
  <c r="EF54" i="31" s="1"/>
  <c r="EF55" i="31" s="1"/>
  <c r="EF56" i="31" s="1"/>
  <c r="EF57" i="31" s="1"/>
  <c r="EF58" i="31" s="1"/>
  <c r="EF59" i="31" s="1"/>
  <c r="EF60" i="31" s="1"/>
  <c r="EF61" i="31" s="1"/>
  <c r="EF62" i="31" s="1"/>
  <c r="EF63" i="31" s="1"/>
  <c r="EF64" i="31" s="1"/>
  <c r="EF65" i="31" s="1"/>
  <c r="EF66" i="31" s="1"/>
  <c r="EF67" i="31" s="1"/>
  <c r="EF68" i="31" s="1"/>
  <c r="EF69" i="31" s="1"/>
  <c r="EF70" i="31" s="1"/>
  <c r="EF71" i="31" s="1"/>
  <c r="EF72" i="31" s="1"/>
  <c r="EF73" i="31" s="1"/>
  <c r="EF74" i="31" s="1"/>
  <c r="EF75" i="31" s="1"/>
  <c r="EF76" i="31" s="1"/>
  <c r="EF77" i="31" s="1"/>
  <c r="EF78" i="31" s="1"/>
  <c r="EF79" i="31" s="1"/>
  <c r="EF80" i="31" s="1"/>
  <c r="EF2" i="31" s="1"/>
  <c r="EF85" i="31" s="1"/>
  <c r="DT6" i="31"/>
  <c r="DT7" i="31" s="1"/>
  <c r="DT8" i="31" s="1"/>
  <c r="DT9" i="31" s="1"/>
  <c r="DT10" i="31" s="1"/>
  <c r="DT11" i="31" s="1"/>
  <c r="DT12" i="31" s="1"/>
  <c r="DT13" i="31" s="1"/>
  <c r="DT14" i="31" s="1"/>
  <c r="DT15" i="31" s="1"/>
  <c r="DT16" i="31" s="1"/>
  <c r="DT17" i="31" s="1"/>
  <c r="DT18" i="31" s="1"/>
  <c r="DT19" i="31" s="1"/>
  <c r="DT20" i="31" s="1"/>
  <c r="DT21" i="31" s="1"/>
  <c r="DT22" i="31" s="1"/>
  <c r="DT23" i="31" s="1"/>
  <c r="DT24" i="31" s="1"/>
  <c r="DT25" i="31" s="1"/>
  <c r="DT26" i="31" s="1"/>
  <c r="DT27" i="31" s="1"/>
  <c r="DT28" i="31" s="1"/>
  <c r="DT29" i="31" s="1"/>
  <c r="DT30" i="31" s="1"/>
  <c r="DT31" i="31" s="1"/>
  <c r="DT32" i="31" s="1"/>
  <c r="DT33" i="31" s="1"/>
  <c r="DT34" i="31" s="1"/>
  <c r="DT35" i="31" s="1"/>
  <c r="DT36" i="31" s="1"/>
  <c r="DT37" i="31" s="1"/>
  <c r="DT38" i="31" s="1"/>
  <c r="DT39" i="31" s="1"/>
  <c r="DT40" i="31" s="1"/>
  <c r="DT41" i="31" s="1"/>
  <c r="DT42" i="31" s="1"/>
  <c r="DT43" i="31" s="1"/>
  <c r="DT44" i="31" s="1"/>
  <c r="DT45" i="31" s="1"/>
  <c r="DT46" i="31" s="1"/>
  <c r="DT47" i="31" s="1"/>
  <c r="DT48" i="31" s="1"/>
  <c r="DT49" i="31" s="1"/>
  <c r="DT50" i="31" s="1"/>
  <c r="DT51" i="31" s="1"/>
  <c r="DT52" i="31" s="1"/>
  <c r="DT53" i="31" s="1"/>
  <c r="DT54" i="31" s="1"/>
  <c r="DT55" i="31" s="1"/>
  <c r="DT56" i="31" s="1"/>
  <c r="DT57" i="31" s="1"/>
  <c r="DT58" i="31" s="1"/>
  <c r="DT59" i="31" s="1"/>
  <c r="DT60" i="31" s="1"/>
  <c r="DT61" i="31" s="1"/>
  <c r="DT62" i="31" s="1"/>
  <c r="DT63" i="31" s="1"/>
  <c r="DT64" i="31" s="1"/>
  <c r="DT65" i="31" s="1"/>
  <c r="DT66" i="31" s="1"/>
  <c r="DT67" i="31" s="1"/>
  <c r="DT68" i="31" s="1"/>
  <c r="DT69" i="31" s="1"/>
  <c r="DT70" i="31" s="1"/>
  <c r="DT71" i="31" s="1"/>
  <c r="DT72" i="31" s="1"/>
  <c r="DT73" i="31" s="1"/>
  <c r="DT74" i="31" s="1"/>
  <c r="DT75" i="31" s="1"/>
  <c r="DT76" i="31" s="1"/>
  <c r="DT77" i="31" s="1"/>
  <c r="DT78" i="31" s="1"/>
  <c r="DT79" i="31" s="1"/>
  <c r="DT80" i="31" s="1"/>
  <c r="DT2" i="31" s="1"/>
  <c r="DT85" i="31" s="1"/>
  <c r="EB6" i="31"/>
  <c r="EB7" i="31" s="1"/>
  <c r="EB8" i="31" s="1"/>
  <c r="EB9" i="31" s="1"/>
  <c r="EB10" i="31" s="1"/>
  <c r="EB11" i="31" s="1"/>
  <c r="EB12" i="31" s="1"/>
  <c r="EB13" i="31" s="1"/>
  <c r="EB14" i="31" s="1"/>
  <c r="EB15" i="31" s="1"/>
  <c r="EB16" i="31" s="1"/>
  <c r="EB17" i="31" s="1"/>
  <c r="EB18" i="31" s="1"/>
  <c r="EB19" i="31" s="1"/>
  <c r="EB20" i="31" s="1"/>
  <c r="EB21" i="31" s="1"/>
  <c r="EB22" i="31" s="1"/>
  <c r="EB23" i="31" s="1"/>
  <c r="EB24" i="31" s="1"/>
  <c r="EB25" i="31" s="1"/>
  <c r="EB26" i="31" s="1"/>
  <c r="EB27" i="31" s="1"/>
  <c r="EB28" i="31" s="1"/>
  <c r="EB29" i="31" s="1"/>
  <c r="EB30" i="31" s="1"/>
  <c r="EB31" i="31" s="1"/>
  <c r="EB32" i="31" s="1"/>
  <c r="EB33" i="31" s="1"/>
  <c r="EB34" i="31" s="1"/>
  <c r="EB35" i="31" s="1"/>
  <c r="EB36" i="31" s="1"/>
  <c r="EB37" i="31" s="1"/>
  <c r="EB38" i="31" s="1"/>
  <c r="EB39" i="31" s="1"/>
  <c r="EB40" i="31" s="1"/>
  <c r="EB41" i="31" s="1"/>
  <c r="EB42" i="31" s="1"/>
  <c r="EB43" i="31" s="1"/>
  <c r="EB44" i="31" s="1"/>
  <c r="EB45" i="31" s="1"/>
  <c r="EB46" i="31" s="1"/>
  <c r="EB47" i="31" s="1"/>
  <c r="EB48" i="31" s="1"/>
  <c r="EB49" i="31" s="1"/>
  <c r="EB50" i="31" s="1"/>
  <c r="EB51" i="31" s="1"/>
  <c r="EB52" i="31" s="1"/>
  <c r="EB53" i="31" s="1"/>
  <c r="EB54" i="31" s="1"/>
  <c r="EB55" i="31" s="1"/>
  <c r="EB56" i="31" s="1"/>
  <c r="EB57" i="31" s="1"/>
  <c r="EB58" i="31" s="1"/>
  <c r="EB59" i="31" s="1"/>
  <c r="EB60" i="31" s="1"/>
  <c r="EB61" i="31" s="1"/>
  <c r="EB62" i="31" s="1"/>
  <c r="EB63" i="31" s="1"/>
  <c r="EB64" i="31" s="1"/>
  <c r="EB65" i="31" s="1"/>
  <c r="EB66" i="31" s="1"/>
  <c r="EB67" i="31" s="1"/>
  <c r="EB68" i="31" s="1"/>
  <c r="EB69" i="31" s="1"/>
  <c r="EB70" i="31" s="1"/>
  <c r="EB71" i="31" s="1"/>
  <c r="EB72" i="31" s="1"/>
  <c r="EB73" i="31" s="1"/>
  <c r="EB74" i="31" s="1"/>
  <c r="EB75" i="31" s="1"/>
  <c r="EB76" i="31" s="1"/>
  <c r="EB77" i="31" s="1"/>
  <c r="EB78" i="31" s="1"/>
  <c r="EB79" i="31" s="1"/>
  <c r="EB80" i="31" s="1"/>
  <c r="EB2" i="31" s="1"/>
  <c r="EB85" i="31" s="1"/>
  <c r="DQ4" i="31"/>
  <c r="DQ5" i="31" s="1"/>
  <c r="DQ6" i="31" s="1"/>
  <c r="DQ7" i="31" s="1"/>
  <c r="DQ8" i="31" s="1"/>
  <c r="DQ9" i="31" s="1"/>
  <c r="DQ10" i="31" s="1"/>
  <c r="DQ11" i="31" s="1"/>
  <c r="DQ12" i="31" s="1"/>
  <c r="DQ13" i="31" s="1"/>
  <c r="DQ14" i="31" s="1"/>
  <c r="DQ15" i="31" s="1"/>
  <c r="DQ16" i="31" s="1"/>
  <c r="DQ17" i="31" s="1"/>
  <c r="DQ18" i="31" s="1"/>
  <c r="DQ19" i="31" s="1"/>
  <c r="DQ20" i="31" s="1"/>
  <c r="DQ21" i="31" s="1"/>
  <c r="DQ22" i="31" s="1"/>
  <c r="DQ23" i="31" s="1"/>
  <c r="DQ24" i="31" s="1"/>
  <c r="DQ25" i="31" s="1"/>
  <c r="DQ26" i="31" s="1"/>
  <c r="DQ27" i="31" s="1"/>
  <c r="DQ28" i="31" s="1"/>
  <c r="DQ29" i="31" s="1"/>
  <c r="DQ30" i="31" s="1"/>
  <c r="DQ31" i="31" s="1"/>
  <c r="DQ32" i="31" s="1"/>
  <c r="DQ33" i="31" s="1"/>
  <c r="DQ34" i="31" s="1"/>
  <c r="DQ35" i="31" s="1"/>
  <c r="DQ36" i="31" s="1"/>
  <c r="DQ37" i="31" s="1"/>
  <c r="DQ38" i="31" s="1"/>
  <c r="DQ39" i="31" s="1"/>
  <c r="DQ40" i="31" s="1"/>
  <c r="DQ41" i="31" s="1"/>
  <c r="DQ42" i="31" s="1"/>
  <c r="DQ43" i="31" s="1"/>
  <c r="DQ44" i="31" s="1"/>
  <c r="DQ45" i="31" s="1"/>
  <c r="DQ46" i="31" s="1"/>
  <c r="DQ47" i="31" s="1"/>
  <c r="DQ48" i="31" s="1"/>
  <c r="DQ49" i="31" s="1"/>
  <c r="DQ50" i="31" s="1"/>
  <c r="DQ51" i="31" s="1"/>
  <c r="DQ52" i="31" s="1"/>
  <c r="DQ53" i="31" s="1"/>
  <c r="DQ54" i="31" s="1"/>
  <c r="DQ55" i="31" s="1"/>
  <c r="DQ56" i="31" s="1"/>
  <c r="DQ57" i="31" s="1"/>
  <c r="DQ58" i="31" s="1"/>
  <c r="DQ59" i="31" s="1"/>
  <c r="DQ60" i="31" s="1"/>
  <c r="DQ61" i="31" s="1"/>
  <c r="DQ62" i="31" s="1"/>
  <c r="DQ63" i="31" s="1"/>
  <c r="DQ64" i="31" s="1"/>
  <c r="DQ65" i="31" s="1"/>
  <c r="DQ66" i="31" s="1"/>
  <c r="DQ67" i="31" s="1"/>
  <c r="DQ68" i="31" s="1"/>
  <c r="DQ69" i="31" s="1"/>
  <c r="DQ70" i="31" s="1"/>
  <c r="DQ71" i="31" s="1"/>
  <c r="DQ72" i="31" s="1"/>
  <c r="DQ73" i="31" s="1"/>
  <c r="DQ74" i="31" s="1"/>
  <c r="DQ75" i="31" s="1"/>
  <c r="DQ76" i="31" s="1"/>
  <c r="DQ77" i="31" s="1"/>
  <c r="DQ78" i="31" s="1"/>
  <c r="DQ79" i="31" s="1"/>
  <c r="DQ80" i="31" s="1"/>
  <c r="DQ2" i="31" s="1"/>
  <c r="DQ85" i="31" s="1"/>
  <c r="EG4" i="31"/>
  <c r="DM5" i="31" s="1"/>
  <c r="DO5" i="31"/>
  <c r="DO6" i="31" s="1"/>
  <c r="DO7" i="31" s="1"/>
  <c r="DO8" i="31" s="1"/>
  <c r="DO9" i="31" s="1"/>
  <c r="DO10" i="31" s="1"/>
  <c r="DO11" i="31" s="1"/>
  <c r="DO12" i="31" s="1"/>
  <c r="DO13" i="31" s="1"/>
  <c r="DO14" i="31" s="1"/>
  <c r="DO15" i="31" s="1"/>
  <c r="DO16" i="31" s="1"/>
  <c r="DO17" i="31" s="1"/>
  <c r="DO18" i="31" s="1"/>
  <c r="DO19" i="31" s="1"/>
  <c r="DO20" i="31" s="1"/>
  <c r="DO21" i="31" s="1"/>
  <c r="DO22" i="31" s="1"/>
  <c r="DO23" i="31" s="1"/>
  <c r="DO24" i="31" s="1"/>
  <c r="DO25" i="31" s="1"/>
  <c r="DO26" i="31" s="1"/>
  <c r="DO27" i="31" s="1"/>
  <c r="DO28" i="31" s="1"/>
  <c r="DO29" i="31" s="1"/>
  <c r="DO30" i="31" s="1"/>
  <c r="DO31" i="31" s="1"/>
  <c r="DO32" i="31" s="1"/>
  <c r="DO33" i="31" s="1"/>
  <c r="DO34" i="31" s="1"/>
  <c r="DO35" i="31" s="1"/>
  <c r="DO36" i="31" s="1"/>
  <c r="DO37" i="31" s="1"/>
  <c r="DO38" i="31" s="1"/>
  <c r="DO39" i="31" s="1"/>
  <c r="DO40" i="31" s="1"/>
  <c r="DO41" i="31" s="1"/>
  <c r="DO42" i="31" s="1"/>
  <c r="DO43" i="31" s="1"/>
  <c r="DO44" i="31" s="1"/>
  <c r="DO45" i="31" s="1"/>
  <c r="DO46" i="31" s="1"/>
  <c r="DO47" i="31" s="1"/>
  <c r="DO48" i="31" s="1"/>
  <c r="DO49" i="31" s="1"/>
  <c r="DO50" i="31" s="1"/>
  <c r="DO51" i="31" s="1"/>
  <c r="DO52" i="31" s="1"/>
  <c r="DO53" i="31" s="1"/>
  <c r="DO54" i="31" s="1"/>
  <c r="DO55" i="31" s="1"/>
  <c r="DO56" i="31" s="1"/>
  <c r="DO57" i="31" s="1"/>
  <c r="DO58" i="31" s="1"/>
  <c r="DO59" i="31" s="1"/>
  <c r="DO60" i="31" s="1"/>
  <c r="DO61" i="31" s="1"/>
  <c r="DO62" i="31" s="1"/>
  <c r="DO63" i="31" s="1"/>
  <c r="DO64" i="31" s="1"/>
  <c r="DO65" i="31" s="1"/>
  <c r="DO66" i="31" s="1"/>
  <c r="DO67" i="31" s="1"/>
  <c r="DO68" i="31" s="1"/>
  <c r="DO69" i="31" s="1"/>
  <c r="DO70" i="31" s="1"/>
  <c r="DO71" i="31" s="1"/>
  <c r="DO72" i="31" s="1"/>
  <c r="DO73" i="31" s="1"/>
  <c r="DO74" i="31" s="1"/>
  <c r="DO75" i="31" s="1"/>
  <c r="DO76" i="31" s="1"/>
  <c r="DO77" i="31" s="1"/>
  <c r="DO78" i="31" s="1"/>
  <c r="DO79" i="31" s="1"/>
  <c r="DO80" i="31" s="1"/>
  <c r="DO2" i="31" s="1"/>
  <c r="DO85" i="31" s="1"/>
  <c r="DW5" i="31"/>
  <c r="DU6" i="31"/>
  <c r="DU7" i="31" s="1"/>
  <c r="DU8" i="31" s="1"/>
  <c r="DU9" i="31" s="1"/>
  <c r="DU10" i="31" s="1"/>
  <c r="DU11" i="31" s="1"/>
  <c r="DU12" i="31" s="1"/>
  <c r="DU13" i="31" s="1"/>
  <c r="DU14" i="31" s="1"/>
  <c r="DU15" i="31" s="1"/>
  <c r="DU16" i="31" s="1"/>
  <c r="DU17" i="31" s="1"/>
  <c r="DU18" i="31" s="1"/>
  <c r="DU19" i="31" s="1"/>
  <c r="DU20" i="31" s="1"/>
  <c r="DU21" i="31" s="1"/>
  <c r="DU22" i="31" s="1"/>
  <c r="DU23" i="31" s="1"/>
  <c r="DU24" i="31" s="1"/>
  <c r="DU25" i="31" s="1"/>
  <c r="DU26" i="31" s="1"/>
  <c r="DU27" i="31" s="1"/>
  <c r="DU28" i="31" s="1"/>
  <c r="DU29" i="31" s="1"/>
  <c r="DU30" i="31" s="1"/>
  <c r="DU31" i="31" s="1"/>
  <c r="DU32" i="31" s="1"/>
  <c r="DU33" i="31" s="1"/>
  <c r="DU34" i="31" s="1"/>
  <c r="DU35" i="31" s="1"/>
  <c r="DU36" i="31" s="1"/>
  <c r="DU37" i="31" s="1"/>
  <c r="DU38" i="31" s="1"/>
  <c r="DU39" i="31" s="1"/>
  <c r="DU40" i="31" s="1"/>
  <c r="DU41" i="31" s="1"/>
  <c r="DU42" i="31" s="1"/>
  <c r="DU43" i="31" s="1"/>
  <c r="DU44" i="31" s="1"/>
  <c r="DU45" i="31" s="1"/>
  <c r="DU46" i="31" s="1"/>
  <c r="DU47" i="31" s="1"/>
  <c r="DU48" i="31" s="1"/>
  <c r="DU49" i="31" s="1"/>
  <c r="DU50" i="31" s="1"/>
  <c r="DU51" i="31" s="1"/>
  <c r="DU52" i="31" s="1"/>
  <c r="DU53" i="31" s="1"/>
  <c r="DU54" i="31" s="1"/>
  <c r="DU55" i="31" s="1"/>
  <c r="DU56" i="31" s="1"/>
  <c r="DU57" i="31" s="1"/>
  <c r="DU58" i="31" s="1"/>
  <c r="DU59" i="31" s="1"/>
  <c r="DU60" i="31" s="1"/>
  <c r="DU61" i="31" s="1"/>
  <c r="DU62" i="31" s="1"/>
  <c r="DU63" i="31" s="1"/>
  <c r="DU64" i="31" s="1"/>
  <c r="DU65" i="31" s="1"/>
  <c r="DU66" i="31" s="1"/>
  <c r="DU67" i="31" s="1"/>
  <c r="DU68" i="31" s="1"/>
  <c r="DU69" i="31" s="1"/>
  <c r="DU70" i="31" s="1"/>
  <c r="DU71" i="31" s="1"/>
  <c r="DU72" i="31" s="1"/>
  <c r="DU73" i="31" s="1"/>
  <c r="DU74" i="31" s="1"/>
  <c r="DU75" i="31" s="1"/>
  <c r="DU76" i="31" s="1"/>
  <c r="DU77" i="31" s="1"/>
  <c r="DU78" i="31" s="1"/>
  <c r="DU79" i="31" s="1"/>
  <c r="DU80" i="31" s="1"/>
  <c r="DU2" i="31" s="1"/>
  <c r="DU85" i="31" s="1"/>
  <c r="EG8" i="31"/>
  <c r="EG11" i="31"/>
  <c r="CY7" i="35"/>
  <c r="DP83" i="35" s="1"/>
  <c r="DI18" i="30"/>
  <c r="DI33" i="30"/>
  <c r="DI48" i="30"/>
  <c r="DI63" i="30"/>
  <c r="DI78" i="30"/>
  <c r="DI93" i="30"/>
  <c r="DI108" i="30"/>
  <c r="DI123" i="30"/>
  <c r="DI138" i="30"/>
  <c r="DI153" i="30"/>
  <c r="DI168" i="30"/>
  <c r="DI183" i="30"/>
  <c r="DI198" i="30"/>
  <c r="DI213" i="30"/>
  <c r="DI228" i="30"/>
  <c r="DI243" i="30"/>
  <c r="DI258" i="30"/>
  <c r="DI273" i="30"/>
  <c r="DI288" i="30"/>
  <c r="DI3" i="30"/>
  <c r="DI18" i="35"/>
  <c r="DI33" i="35"/>
  <c r="DI48" i="35"/>
  <c r="DI63" i="35"/>
  <c r="DI78" i="35"/>
  <c r="DI93" i="35"/>
  <c r="DI108" i="35"/>
  <c r="DI123" i="35"/>
  <c r="DI138" i="35"/>
  <c r="DI153" i="35"/>
  <c r="DI168" i="35"/>
  <c r="DI183" i="35"/>
  <c r="DI198" i="35"/>
  <c r="DI213" i="35"/>
  <c r="DI228" i="35"/>
  <c r="DI243" i="35"/>
  <c r="DI258" i="35"/>
  <c r="DI273" i="35"/>
  <c r="DI288" i="35"/>
  <c r="DI3" i="35"/>
  <c r="BY4" i="35"/>
  <c r="BY5" i="35"/>
  <c r="BY6" i="35"/>
  <c r="BY7" i="35"/>
  <c r="BY8" i="35"/>
  <c r="BY3" i="35"/>
  <c r="BY13" i="30"/>
  <c r="BY14" i="30"/>
  <c r="BY15" i="30"/>
  <c r="BY16" i="30"/>
  <c r="BY17" i="30"/>
  <c r="BY12" i="30"/>
  <c r="CA5" i="30"/>
  <c r="CA6" i="30"/>
  <c r="CA7" i="30"/>
  <c r="CA8" i="30"/>
  <c r="CA9" i="30"/>
  <c r="CA10" i="30"/>
  <c r="CA11" i="30"/>
  <c r="CA13" i="30"/>
  <c r="CA14" i="30"/>
  <c r="CA15" i="30"/>
  <c r="CA16" i="30"/>
  <c r="CA17" i="30"/>
  <c r="CA18" i="30"/>
  <c r="CA19" i="30"/>
  <c r="CA20" i="30"/>
  <c r="CA21" i="30"/>
  <c r="CW4" i="30"/>
  <c r="CX4" i="30"/>
  <c r="CW5" i="30"/>
  <c r="CX5" i="30"/>
  <c r="CW6" i="30"/>
  <c r="CX6" i="30"/>
  <c r="CW7" i="30"/>
  <c r="CX7" i="30"/>
  <c r="CW8" i="30"/>
  <c r="CX8" i="30"/>
  <c r="CW9" i="30"/>
  <c r="CX9" i="30"/>
  <c r="AP13" i="30"/>
  <c r="AP14" i="30"/>
  <c r="AP15" i="30"/>
  <c r="AP16" i="30"/>
  <c r="AP17" i="30"/>
  <c r="AP12" i="30"/>
  <c r="DD524" i="20" s="1"/>
  <c r="AG13" i="30"/>
  <c r="AG14" i="30"/>
  <c r="AG15" i="30"/>
  <c r="AG16" i="30"/>
  <c r="AG17" i="30"/>
  <c r="AG12" i="30"/>
  <c r="AP19" i="30"/>
  <c r="AP20" i="30"/>
  <c r="AP21" i="30"/>
  <c r="AP18" i="30"/>
  <c r="AP5" i="30"/>
  <c r="AP4" i="30"/>
  <c r="DD516" i="20" s="1"/>
  <c r="AP3" i="30"/>
  <c r="S3" i="23"/>
  <c r="DI18" i="23"/>
  <c r="DI33" i="23"/>
  <c r="DI48" i="23"/>
  <c r="DI63" i="23"/>
  <c r="DI78" i="23"/>
  <c r="DI93" i="23"/>
  <c r="DI108" i="23"/>
  <c r="DI123" i="23"/>
  <c r="DI138" i="23"/>
  <c r="DI153" i="23"/>
  <c r="DI168" i="23"/>
  <c r="DI183" i="23"/>
  <c r="DI198" i="23"/>
  <c r="DI213" i="23"/>
  <c r="DI228" i="23"/>
  <c r="DI243" i="23"/>
  <c r="DI258" i="23"/>
  <c r="DI273" i="23"/>
  <c r="DI288" i="23"/>
  <c r="DI3" i="23"/>
  <c r="CW4" i="23"/>
  <c r="DF589" i="20" s="1"/>
  <c r="CX4" i="23"/>
  <c r="CW5" i="23"/>
  <c r="DF590" i="20" s="1"/>
  <c r="CX5" i="23"/>
  <c r="CW6" i="23"/>
  <c r="CX6" i="23"/>
  <c r="DI18" i="22"/>
  <c r="DI33" i="22"/>
  <c r="DI48" i="22"/>
  <c r="DI63" i="22"/>
  <c r="DI78" i="22"/>
  <c r="DI93" i="22"/>
  <c r="DI108" i="22"/>
  <c r="DI123" i="22"/>
  <c r="DI138" i="22"/>
  <c r="DI153" i="22"/>
  <c r="DI168" i="22"/>
  <c r="DI183" i="22"/>
  <c r="DI198" i="22"/>
  <c r="DI213" i="22"/>
  <c r="DI228" i="22"/>
  <c r="DI243" i="22"/>
  <c r="DI258" i="22"/>
  <c r="DI273" i="22"/>
  <c r="DI288" i="22"/>
  <c r="DI3" i="22"/>
  <c r="S5" i="22"/>
  <c r="S3" i="22"/>
  <c r="S4" i="22"/>
  <c r="S6" i="22"/>
  <c r="DI18" i="29"/>
  <c r="DI33" i="29"/>
  <c r="DI48" i="29"/>
  <c r="DI63" i="29"/>
  <c r="DI78" i="29"/>
  <c r="DI93" i="29"/>
  <c r="DI108" i="29"/>
  <c r="DI123" i="29"/>
  <c r="DI138" i="29"/>
  <c r="DI153" i="29"/>
  <c r="DI168" i="29"/>
  <c r="DI183" i="29"/>
  <c r="DI198" i="29"/>
  <c r="DI213" i="29"/>
  <c r="DI228" i="29"/>
  <c r="DI243" i="29"/>
  <c r="DI258" i="29"/>
  <c r="DI273" i="29"/>
  <c r="DI288" i="29"/>
  <c r="DI3" i="29"/>
  <c r="S5" i="29"/>
  <c r="S6" i="29"/>
  <c r="S7" i="29"/>
  <c r="S4" i="29"/>
  <c r="S3" i="29"/>
  <c r="BY4" i="29"/>
  <c r="BY5" i="29"/>
  <c r="BY6" i="29"/>
  <c r="BY7" i="29"/>
  <c r="BY8" i="29"/>
  <c r="BY3" i="29"/>
  <c r="AP4" i="29"/>
  <c r="AP5" i="29"/>
  <c r="AP6" i="29"/>
  <c r="AP7" i="29"/>
  <c r="AP8" i="29"/>
  <c r="AP3" i="29"/>
  <c r="DI288" i="39"/>
  <c r="DI273" i="39"/>
  <c r="DI258" i="39"/>
  <c r="DI243" i="39"/>
  <c r="DI228" i="39"/>
  <c r="DI213" i="39"/>
  <c r="DI198" i="39"/>
  <c r="DI183" i="39"/>
  <c r="DI168" i="39"/>
  <c r="DI153" i="39"/>
  <c r="DI138" i="39"/>
  <c r="DI123" i="39"/>
  <c r="DI108" i="39"/>
  <c r="DI93" i="39"/>
  <c r="DI78" i="39"/>
  <c r="DI63" i="39"/>
  <c r="DI48" i="39"/>
  <c r="DI33" i="39"/>
  <c r="DI18" i="39"/>
  <c r="DI3" i="39"/>
  <c r="EG6" i="28"/>
  <c r="EG7" i="28"/>
  <c r="EG8" i="28"/>
  <c r="EG9" i="28"/>
  <c r="EG10" i="28"/>
  <c r="EG11" i="28"/>
  <c r="EG12" i="28"/>
  <c r="EG13" i="28"/>
  <c r="EG14" i="28"/>
  <c r="EG15" i="28"/>
  <c r="EG16" i="28"/>
  <c r="EG17" i="28"/>
  <c r="EG18" i="28"/>
  <c r="EG19" i="28"/>
  <c r="EG20" i="28"/>
  <c r="EG21" i="28"/>
  <c r="EG22" i="28"/>
  <c r="EG23" i="28"/>
  <c r="EG24" i="28"/>
  <c r="EG25" i="28"/>
  <c r="EG26" i="28"/>
  <c r="EG27" i="28"/>
  <c r="EG28" i="28"/>
  <c r="EG29" i="28"/>
  <c r="EG30" i="28"/>
  <c r="EG31" i="28"/>
  <c r="EG32" i="28"/>
  <c r="EG33" i="28"/>
  <c r="EG34" i="28"/>
  <c r="EG35" i="28"/>
  <c r="EG36" i="28"/>
  <c r="EG37" i="28"/>
  <c r="EG38" i="28"/>
  <c r="EG39" i="28"/>
  <c r="EG40" i="28"/>
  <c r="EG41" i="28"/>
  <c r="EG42" i="28"/>
  <c r="EG43" i="28"/>
  <c r="EG44" i="28"/>
  <c r="EG45" i="28"/>
  <c r="EG46" i="28"/>
  <c r="EG47" i="28"/>
  <c r="EG48" i="28"/>
  <c r="EG49" i="28"/>
  <c r="EG50" i="28"/>
  <c r="EG51" i="28"/>
  <c r="EG52" i="28"/>
  <c r="EG53" i="28"/>
  <c r="EG54" i="28"/>
  <c r="EG55" i="28"/>
  <c r="EG56" i="28"/>
  <c r="EG57" i="28"/>
  <c r="EG58" i="28"/>
  <c r="EG59" i="28"/>
  <c r="EG60" i="28"/>
  <c r="EG61" i="28"/>
  <c r="EG62" i="28"/>
  <c r="EG63" i="28"/>
  <c r="EG64" i="28"/>
  <c r="EG65" i="28"/>
  <c r="EG66" i="28"/>
  <c r="EG67" i="28"/>
  <c r="EG68" i="28"/>
  <c r="EG69" i="28"/>
  <c r="EG70" i="28"/>
  <c r="EG71" i="28"/>
  <c r="EG72" i="28"/>
  <c r="EG73" i="28"/>
  <c r="EG74" i="28"/>
  <c r="EG75" i="28"/>
  <c r="EG76" i="28"/>
  <c r="EG77" i="28"/>
  <c r="EG78" i="28"/>
  <c r="EG79" i="28"/>
  <c r="EG80" i="28"/>
  <c r="BY3" i="28"/>
  <c r="AP4" i="38"/>
  <c r="CA4" i="38" s="1"/>
  <c r="AP5" i="38"/>
  <c r="AP6" i="38"/>
  <c r="AP7" i="38"/>
  <c r="AP8" i="38"/>
  <c r="AP3" i="38"/>
  <c r="BY4" i="39"/>
  <c r="BY5" i="39"/>
  <c r="BY6" i="39"/>
  <c r="BY7" i="39"/>
  <c r="BY8" i="39"/>
  <c r="BY9" i="39"/>
  <c r="BY10" i="39"/>
  <c r="BY11" i="39"/>
  <c r="BY12" i="39"/>
  <c r="BY3" i="39"/>
  <c r="CA4" i="39"/>
  <c r="CA5" i="39"/>
  <c r="CA6" i="39"/>
  <c r="CA7" i="39"/>
  <c r="CA8" i="39"/>
  <c r="CA9" i="39"/>
  <c r="CA10" i="39"/>
  <c r="CA11" i="39"/>
  <c r="CA12" i="39"/>
  <c r="CA13" i="39"/>
  <c r="CA14" i="39"/>
  <c r="CA15" i="39"/>
  <c r="CA16" i="39"/>
  <c r="CA17" i="39"/>
  <c r="CA18" i="39"/>
  <c r="CA19" i="39"/>
  <c r="AP15" i="39"/>
  <c r="AP16" i="39"/>
  <c r="AP17" i="39"/>
  <c r="AP18" i="39"/>
  <c r="AP19" i="39"/>
  <c r="AP14" i="39"/>
  <c r="CA5" i="38"/>
  <c r="CA6" i="38"/>
  <c r="CA7" i="38"/>
  <c r="CA8" i="38"/>
  <c r="CA9" i="38"/>
  <c r="CA10" i="38"/>
  <c r="CA11" i="38"/>
  <c r="CA12" i="38"/>
  <c r="CA13" i="38"/>
  <c r="CA14" i="38"/>
  <c r="CA16" i="38"/>
  <c r="DF482" i="21" s="1"/>
  <c r="CA3" i="38"/>
  <c r="AP9" i="38"/>
  <c r="AP13" i="38"/>
  <c r="AP14" i="38"/>
  <c r="AP15" i="38"/>
  <c r="DD481" i="21" s="1"/>
  <c r="AP16" i="38"/>
  <c r="DD482" i="21" s="1"/>
  <c r="AP12" i="38"/>
  <c r="AP11" i="38"/>
  <c r="AP10" i="38"/>
  <c r="S15" i="39"/>
  <c r="S16" i="39"/>
  <c r="S17" i="39"/>
  <c r="S14" i="39"/>
  <c r="S13" i="39"/>
  <c r="S12" i="39"/>
  <c r="S4" i="39"/>
  <c r="S5" i="39"/>
  <c r="S6" i="39"/>
  <c r="S7" i="39"/>
  <c r="S8" i="39"/>
  <c r="S9" i="39"/>
  <c r="S10" i="39"/>
  <c r="S11" i="39"/>
  <c r="S3" i="39"/>
  <c r="EE83" i="35" l="1"/>
  <c r="EE84" i="35" s="1"/>
  <c r="DB286" i="35" s="1"/>
  <c r="ED83" i="35"/>
  <c r="ED84" i="35" s="1"/>
  <c r="DB271" i="35" s="1"/>
  <c r="DX83" i="35"/>
  <c r="DX84" i="35" s="1"/>
  <c r="DB181" i="35" s="1"/>
  <c r="DW83" i="35"/>
  <c r="DW84" i="35" s="1"/>
  <c r="DB166" i="35" s="1"/>
  <c r="DU83" i="35"/>
  <c r="DJ123" i="35" s="1"/>
  <c r="DO83" i="35"/>
  <c r="DO84" i="35" s="1"/>
  <c r="DB46" i="35" s="1"/>
  <c r="DL27" i="19"/>
  <c r="DM29" i="19"/>
  <c r="DL21" i="14"/>
  <c r="S21" i="14" s="1"/>
  <c r="DD19" i="21" s="1"/>
  <c r="DM23" i="14"/>
  <c r="CA12" i="30"/>
  <c r="DF524" i="20" s="1"/>
  <c r="CA4" i="30"/>
  <c r="DF516" i="20" s="1"/>
  <c r="CA15" i="38"/>
  <c r="DF481" i="21" s="1"/>
  <c r="DB49" i="31"/>
  <c r="DB94" i="31"/>
  <c r="DB64" i="31"/>
  <c r="DB79" i="31"/>
  <c r="DB244" i="31"/>
  <c r="DB109" i="31"/>
  <c r="DB154" i="31"/>
  <c r="DL4" i="31"/>
  <c r="DM6" i="31"/>
  <c r="DL5" i="31" s="1"/>
  <c r="S5" i="31" s="1"/>
  <c r="DB259" i="31"/>
  <c r="DB184" i="31"/>
  <c r="DB229" i="31"/>
  <c r="DB124" i="31"/>
  <c r="DN84" i="31"/>
  <c r="DB31" i="31" s="1"/>
  <c r="DB19" i="31"/>
  <c r="DB274" i="31"/>
  <c r="DB34" i="31"/>
  <c r="DB289" i="31"/>
  <c r="DB169" i="31"/>
  <c r="DB214" i="31"/>
  <c r="DB199" i="31"/>
  <c r="DJ243" i="31"/>
  <c r="EC84" i="31"/>
  <c r="DB256" i="31" s="1"/>
  <c r="DV84" i="31"/>
  <c r="DB151" i="31" s="1"/>
  <c r="DJ138" i="31"/>
  <c r="DQ84" i="31"/>
  <c r="DB76" i="31" s="1"/>
  <c r="DJ63" i="31"/>
  <c r="ED84" i="31"/>
  <c r="DB271" i="31" s="1"/>
  <c r="DJ258" i="31"/>
  <c r="DJ168" i="31"/>
  <c r="DX84" i="31"/>
  <c r="DB181" i="31" s="1"/>
  <c r="EE84" i="31"/>
  <c r="DB286" i="31" s="1"/>
  <c r="DJ273" i="31"/>
  <c r="DJ78" i="31"/>
  <c r="DR84" i="31"/>
  <c r="DB91" i="31" s="1"/>
  <c r="DM83" i="31"/>
  <c r="DJ93" i="31"/>
  <c r="DS84" i="31"/>
  <c r="DB106" i="31" s="1"/>
  <c r="DJ198" i="31"/>
  <c r="DZ84" i="31"/>
  <c r="DB211" i="31" s="1"/>
  <c r="DJ183" i="31"/>
  <c r="DY84" i="31"/>
  <c r="DB196" i="31" s="1"/>
  <c r="DJ288" i="31"/>
  <c r="EF84" i="31"/>
  <c r="DB301" i="31" s="1"/>
  <c r="DJ108" i="31"/>
  <c r="DT84" i="31"/>
  <c r="DB121" i="31" s="1"/>
  <c r="DO84" i="31"/>
  <c r="DB46" i="31" s="1"/>
  <c r="DJ33" i="31"/>
  <c r="DJ123" i="31"/>
  <c r="DU84" i="31"/>
  <c r="DB136" i="31" s="1"/>
  <c r="DJ228" i="31"/>
  <c r="EB84" i="31"/>
  <c r="DB241" i="31" s="1"/>
  <c r="DB139" i="31"/>
  <c r="DJ213" i="31"/>
  <c r="EA84" i="31"/>
  <c r="DB226" i="31" s="1"/>
  <c r="DW84" i="31"/>
  <c r="DB166" i="31" s="1"/>
  <c r="DJ153" i="31"/>
  <c r="DP84" i="31"/>
  <c r="DB61" i="31" s="1"/>
  <c r="DJ48" i="31"/>
  <c r="DJ18" i="31"/>
  <c r="DN83" i="35"/>
  <c r="DJ18" i="35" s="1"/>
  <c r="EF83" i="35"/>
  <c r="EG7" i="35"/>
  <c r="DM83" i="35" s="1"/>
  <c r="DJ3" i="35" s="1"/>
  <c r="DJ168" i="35"/>
  <c r="DP84" i="35"/>
  <c r="DB61" i="35" s="1"/>
  <c r="DJ48" i="35"/>
  <c r="EC83" i="35"/>
  <c r="DT83" i="35"/>
  <c r="DJ273" i="35"/>
  <c r="DJ153" i="35"/>
  <c r="EB83" i="35"/>
  <c r="DS83" i="35"/>
  <c r="DJ258" i="35"/>
  <c r="EA83" i="35"/>
  <c r="DR83" i="35"/>
  <c r="DJ33" i="35"/>
  <c r="DZ83" i="35"/>
  <c r="DQ83" i="35"/>
  <c r="DV83" i="35"/>
  <c r="DY83" i="35"/>
  <c r="DL7" i="35"/>
  <c r="DU84" i="35" l="1"/>
  <c r="DB136" i="35" s="1"/>
  <c r="DL28" i="19"/>
  <c r="DM30" i="19"/>
  <c r="DL22" i="14"/>
  <c r="S22" i="14" s="1"/>
  <c r="DD20" i="21" s="1"/>
  <c r="DM24" i="14"/>
  <c r="DM7" i="31"/>
  <c r="DL6" i="31" s="1"/>
  <c r="S6" i="31" s="1"/>
  <c r="DD540" i="20" s="1"/>
  <c r="DB123" i="31"/>
  <c r="DB137" i="31"/>
  <c r="DB78" i="31"/>
  <c r="DB92" i="31"/>
  <c r="DB198" i="31"/>
  <c r="DB212" i="31"/>
  <c r="DB47" i="31"/>
  <c r="DB33" i="31"/>
  <c r="DB77" i="31"/>
  <c r="DB63" i="31"/>
  <c r="DB227" i="31"/>
  <c r="DB213" i="31"/>
  <c r="DB242" i="31"/>
  <c r="DB228" i="31"/>
  <c r="DB153" i="31"/>
  <c r="DB167" i="31"/>
  <c r="DB287" i="31"/>
  <c r="DB273" i="31"/>
  <c r="DB152" i="31"/>
  <c r="DB138" i="31"/>
  <c r="DB168" i="31"/>
  <c r="DB182" i="31"/>
  <c r="DB197" i="31"/>
  <c r="DB183" i="31"/>
  <c r="DB108" i="31"/>
  <c r="DB122" i="31"/>
  <c r="DB107" i="31"/>
  <c r="DB93" i="31"/>
  <c r="DB32" i="31"/>
  <c r="DB272" i="31"/>
  <c r="DB258" i="31"/>
  <c r="DB48" i="31"/>
  <c r="DB62" i="31"/>
  <c r="DL7" i="31"/>
  <c r="S7" i="31" s="1"/>
  <c r="DD541" i="20" s="1"/>
  <c r="DJ3" i="31"/>
  <c r="DB288" i="31"/>
  <c r="DB257" i="31"/>
  <c r="DB243" i="31"/>
  <c r="EF84" i="35"/>
  <c r="DB301" i="35" s="1"/>
  <c r="DJ288" i="35"/>
  <c r="DV84" i="35"/>
  <c r="DB151" i="35" s="1"/>
  <c r="DJ138" i="35"/>
  <c r="DJ198" i="35"/>
  <c r="DZ84" i="35"/>
  <c r="DB211" i="35" s="1"/>
  <c r="DJ108" i="35"/>
  <c r="DT84" i="35"/>
  <c r="DB121" i="35" s="1"/>
  <c r="DJ63" i="35"/>
  <c r="DQ84" i="35"/>
  <c r="DB76" i="35" s="1"/>
  <c r="DJ78" i="35"/>
  <c r="DR84" i="35"/>
  <c r="DB91" i="35" s="1"/>
  <c r="DJ213" i="35"/>
  <c r="EA84" i="35"/>
  <c r="DB226" i="35" s="1"/>
  <c r="DJ243" i="35"/>
  <c r="EC84" i="35"/>
  <c r="DB256" i="35" s="1"/>
  <c r="DJ183" i="35"/>
  <c r="DY84" i="35"/>
  <c r="DB196" i="35" s="1"/>
  <c r="DJ93" i="35"/>
  <c r="DS84" i="35"/>
  <c r="DB106" i="35" s="1"/>
  <c r="DJ228" i="35"/>
  <c r="EB84" i="35"/>
  <c r="DB241" i="35" s="1"/>
  <c r="DL29" i="19" l="1"/>
  <c r="DM31" i="19"/>
  <c r="DL23" i="14"/>
  <c r="S23" i="14" s="1"/>
  <c r="DD21" i="21" s="1"/>
  <c r="DM25" i="14"/>
  <c r="DM8" i="31"/>
  <c r="DM9" i="31" s="1"/>
  <c r="DL8" i="31" s="1"/>
  <c r="S8" i="31" s="1"/>
  <c r="DD542" i="20" s="1"/>
  <c r="DL30" i="19" l="1"/>
  <c r="DM32" i="19"/>
  <c r="DL24" i="14"/>
  <c r="S24" i="14" s="1"/>
  <c r="DD22" i="21" s="1"/>
  <c r="DM26" i="14"/>
  <c r="DM10" i="31"/>
  <c r="DL9" i="31" s="1"/>
  <c r="S9" i="31" s="1"/>
  <c r="DD543" i="20" s="1"/>
  <c r="DL31" i="19" l="1"/>
  <c r="DM33" i="19"/>
  <c r="DL25" i="14"/>
  <c r="S25" i="14" s="1"/>
  <c r="DD23" i="21" s="1"/>
  <c r="DM27" i="14"/>
  <c r="DM11" i="31"/>
  <c r="DL10" i="31" s="1"/>
  <c r="DL32" i="19" l="1"/>
  <c r="DM34" i="19"/>
  <c r="DL26" i="14"/>
  <c r="S26" i="14" s="1"/>
  <c r="DD24" i="21" s="1"/>
  <c r="DM28" i="14"/>
  <c r="DM12" i="31"/>
  <c r="DL11" i="31" s="1"/>
  <c r="DM13" i="31"/>
  <c r="DL33" i="19" l="1"/>
  <c r="DM35" i="19"/>
  <c r="DL27" i="14"/>
  <c r="S27" i="14" s="1"/>
  <c r="DD25" i="21" s="1"/>
  <c r="DM29" i="14"/>
  <c r="DM14" i="31"/>
  <c r="DL12" i="31"/>
  <c r="DL34" i="19" l="1"/>
  <c r="DM36" i="19"/>
  <c r="DL28" i="14"/>
  <c r="S28" i="14" s="1"/>
  <c r="DD26" i="21" s="1"/>
  <c r="DM30" i="14"/>
  <c r="DM15" i="31"/>
  <c r="DL13" i="31"/>
  <c r="DM37" i="19" l="1"/>
  <c r="DL35" i="19"/>
  <c r="DL29" i="14"/>
  <c r="S29" i="14" s="1"/>
  <c r="DD27" i="21" s="1"/>
  <c r="DM31" i="14"/>
  <c r="DM16" i="31"/>
  <c r="DL14" i="31"/>
  <c r="DL36" i="19" l="1"/>
  <c r="DM38" i="19"/>
  <c r="DL30" i="14"/>
  <c r="S30" i="14" s="1"/>
  <c r="DD28" i="21" s="1"/>
  <c r="DM32" i="14"/>
  <c r="DM17" i="31"/>
  <c r="DL15" i="31"/>
  <c r="DL37" i="19" l="1"/>
  <c r="DM39" i="19"/>
  <c r="DL31" i="14"/>
  <c r="S31" i="14" s="1"/>
  <c r="DD29" i="21" s="1"/>
  <c r="DM33" i="14"/>
  <c r="DL16" i="31"/>
  <c r="DM18" i="31"/>
  <c r="DL38" i="19" l="1"/>
  <c r="DM40" i="19"/>
  <c r="DL32" i="14"/>
  <c r="S32" i="14" s="1"/>
  <c r="DD30" i="21" s="1"/>
  <c r="DM34" i="14"/>
  <c r="DL17" i="31"/>
  <c r="DM19" i="31"/>
  <c r="DL39" i="19" l="1"/>
  <c r="DM41" i="19"/>
  <c r="DL33" i="14"/>
  <c r="S33" i="14" s="1"/>
  <c r="DD31" i="21" s="1"/>
  <c r="DM35" i="14"/>
  <c r="DL18" i="31"/>
  <c r="DM20" i="31"/>
  <c r="DL40" i="19" l="1"/>
  <c r="DM42" i="19"/>
  <c r="DL34" i="14"/>
  <c r="S34" i="14" s="1"/>
  <c r="DD32" i="21" s="1"/>
  <c r="DM36" i="14"/>
  <c r="DL19" i="31"/>
  <c r="DM21" i="31"/>
  <c r="DL41" i="19" l="1"/>
  <c r="DM43" i="19"/>
  <c r="DL35" i="14"/>
  <c r="S35" i="14" s="1"/>
  <c r="DD33" i="21" s="1"/>
  <c r="DM37" i="14"/>
  <c r="DL20" i="31"/>
  <c r="DM22" i="31"/>
  <c r="DL42" i="19" l="1"/>
  <c r="DM44" i="19"/>
  <c r="DL36" i="14"/>
  <c r="S36" i="14" s="1"/>
  <c r="DD34" i="21" s="1"/>
  <c r="DM38" i="14"/>
  <c r="DL21" i="31"/>
  <c r="DM23" i="31"/>
  <c r="DL43" i="19" l="1"/>
  <c r="DM45" i="19"/>
  <c r="DL37" i="14"/>
  <c r="S37" i="14" s="1"/>
  <c r="DD35" i="21" s="1"/>
  <c r="DM39" i="14"/>
  <c r="DL22" i="31"/>
  <c r="DM24" i="31"/>
  <c r="DM46" i="19" l="1"/>
  <c r="DL44" i="19"/>
  <c r="DL38" i="14"/>
  <c r="S38" i="14" s="1"/>
  <c r="DD36" i="21" s="1"/>
  <c r="DM40" i="14"/>
  <c r="DL23" i="31"/>
  <c r="DM25" i="31"/>
  <c r="DI18" i="33"/>
  <c r="DI33" i="33"/>
  <c r="DH48" i="33"/>
  <c r="DI48" i="33"/>
  <c r="DI49" i="33"/>
  <c r="DH63" i="33"/>
  <c r="DI63" i="33"/>
  <c r="DI64" i="33"/>
  <c r="DH78" i="33"/>
  <c r="DI78" i="33"/>
  <c r="DI79" i="33"/>
  <c r="DH93" i="33"/>
  <c r="DI93" i="33"/>
  <c r="DI94" i="33"/>
  <c r="DH108" i="33"/>
  <c r="DI108" i="33"/>
  <c r="DI109" i="33"/>
  <c r="DH123" i="33"/>
  <c r="DI123" i="33"/>
  <c r="DI124" i="33"/>
  <c r="DH138" i="33"/>
  <c r="DI138" i="33"/>
  <c r="DI139" i="33"/>
  <c r="DH153" i="33"/>
  <c r="DI153" i="33"/>
  <c r="DI154" i="33"/>
  <c r="DH168" i="33"/>
  <c r="DI168" i="33"/>
  <c r="DI169" i="33"/>
  <c r="DH183" i="33"/>
  <c r="DI183" i="33"/>
  <c r="DI184" i="33"/>
  <c r="DH198" i="33"/>
  <c r="DI198" i="33"/>
  <c r="DI199" i="33"/>
  <c r="DH213" i="33"/>
  <c r="DI213" i="33"/>
  <c r="DI214" i="33"/>
  <c r="DH228" i="33"/>
  <c r="DI228" i="33"/>
  <c r="DI229" i="33"/>
  <c r="DH243" i="33"/>
  <c r="DI243" i="33"/>
  <c r="DI244" i="33"/>
  <c r="DH258" i="33"/>
  <c r="DI258" i="33"/>
  <c r="DI259" i="33"/>
  <c r="DH273" i="33"/>
  <c r="DI273" i="33"/>
  <c r="DI274" i="33"/>
  <c r="DH288" i="33"/>
  <c r="DI288" i="33"/>
  <c r="DI289" i="33"/>
  <c r="CE85" i="33"/>
  <c r="CF85" i="33"/>
  <c r="CG85" i="33"/>
  <c r="CH85" i="33"/>
  <c r="CI85" i="33"/>
  <c r="CJ85" i="33"/>
  <c r="CK85" i="33"/>
  <c r="CL85" i="33"/>
  <c r="CM85" i="33"/>
  <c r="CN85" i="33"/>
  <c r="CO85" i="33"/>
  <c r="CP85" i="33"/>
  <c r="CQ85" i="33"/>
  <c r="CR85" i="33"/>
  <c r="CS85" i="33"/>
  <c r="CT85" i="33"/>
  <c r="CU85" i="33"/>
  <c r="CC83" i="33"/>
  <c r="CC85" i="33" s="1"/>
  <c r="DI19" i="33" s="1"/>
  <c r="CD83" i="33"/>
  <c r="CE83" i="33"/>
  <c r="CF83" i="33"/>
  <c r="CG83" i="33"/>
  <c r="CH83" i="33"/>
  <c r="CI83" i="33"/>
  <c r="CJ83" i="33"/>
  <c r="CK83" i="33"/>
  <c r="CL83" i="33"/>
  <c r="CM83" i="33"/>
  <c r="CN83" i="33"/>
  <c r="CO83" i="33"/>
  <c r="CP83" i="33"/>
  <c r="CQ83" i="33"/>
  <c r="CR83" i="33"/>
  <c r="CS83" i="33"/>
  <c r="CT83" i="33"/>
  <c r="CU83" i="33"/>
  <c r="CC84" i="33"/>
  <c r="CD84" i="33"/>
  <c r="CE84" i="33"/>
  <c r="CF84" i="33"/>
  <c r="CG84" i="33"/>
  <c r="CH84" i="33"/>
  <c r="CI84" i="33"/>
  <c r="CJ84" i="33"/>
  <c r="CK84" i="33"/>
  <c r="CL84" i="33"/>
  <c r="CM84" i="33"/>
  <c r="CN84" i="33"/>
  <c r="CO84" i="33"/>
  <c r="CP84" i="33"/>
  <c r="CQ84" i="33"/>
  <c r="CR84" i="33"/>
  <c r="CS84" i="33"/>
  <c r="CT84" i="33"/>
  <c r="CU84" i="33"/>
  <c r="CB84" i="33"/>
  <c r="CB83" i="33"/>
  <c r="CC82" i="33"/>
  <c r="CD82" i="33"/>
  <c r="CE82" i="33"/>
  <c r="CF82" i="33"/>
  <c r="CG82" i="33"/>
  <c r="CH82" i="33"/>
  <c r="CI82" i="33"/>
  <c r="CJ82" i="33"/>
  <c r="CK82" i="33"/>
  <c r="CL82" i="33"/>
  <c r="CM82" i="33"/>
  <c r="CN82" i="33"/>
  <c r="CO82" i="33"/>
  <c r="CP82" i="33"/>
  <c r="CQ82" i="33"/>
  <c r="CR82" i="33"/>
  <c r="CS82" i="33"/>
  <c r="CT82" i="33"/>
  <c r="CU82" i="33"/>
  <c r="CB82" i="33"/>
  <c r="DI3" i="33"/>
  <c r="S3" i="33"/>
  <c r="AP7" i="33"/>
  <c r="DD555" i="21" s="1"/>
  <c r="AP4" i="33"/>
  <c r="DD552" i="21" s="1"/>
  <c r="AP5" i="33"/>
  <c r="DD553" i="21" s="1"/>
  <c r="AP6" i="33"/>
  <c r="DD554" i="21" s="1"/>
  <c r="AP3" i="33"/>
  <c r="S4" i="27"/>
  <c r="S5" i="27"/>
  <c r="S6" i="27"/>
  <c r="S7" i="27"/>
  <c r="S8" i="27"/>
  <c r="S3" i="27"/>
  <c r="DI18" i="19"/>
  <c r="DI33" i="19"/>
  <c r="DI48" i="19"/>
  <c r="DI63" i="19"/>
  <c r="DI78" i="19"/>
  <c r="DI93" i="19"/>
  <c r="DI108" i="19"/>
  <c r="DI123" i="19"/>
  <c r="DI138" i="19"/>
  <c r="DI153" i="19"/>
  <c r="DI168" i="19"/>
  <c r="DI183" i="19"/>
  <c r="DI198" i="19"/>
  <c r="DI213" i="19"/>
  <c r="DI228" i="19"/>
  <c r="DI243" i="19"/>
  <c r="DI258" i="19"/>
  <c r="DI273" i="19"/>
  <c r="DI288" i="19"/>
  <c r="DI3" i="19"/>
  <c r="BY3" i="19"/>
  <c r="BY4" i="19"/>
  <c r="BY5" i="19"/>
  <c r="BY6" i="19"/>
  <c r="BY7" i="19"/>
  <c r="BY8" i="19"/>
  <c r="BY12" i="19"/>
  <c r="BY13" i="19"/>
  <c r="BY14" i="19"/>
  <c r="BY15" i="19"/>
  <c r="BY11" i="19"/>
  <c r="S13" i="18"/>
  <c r="S12" i="18"/>
  <c r="S11" i="18"/>
  <c r="S8" i="18"/>
  <c r="S9" i="18"/>
  <c r="S10" i="18"/>
  <c r="S7" i="18"/>
  <c r="S4" i="18"/>
  <c r="S5" i="18"/>
  <c r="S6" i="18"/>
  <c r="S3" i="18"/>
  <c r="CW21" i="18"/>
  <c r="CX21" i="18"/>
  <c r="CW22" i="18"/>
  <c r="CX22" i="18"/>
  <c r="BY12" i="18"/>
  <c r="BY13" i="18"/>
  <c r="BY14" i="18"/>
  <c r="BY11" i="18"/>
  <c r="BY4" i="18"/>
  <c r="BY5" i="18"/>
  <c r="BY6" i="18"/>
  <c r="BY3" i="18"/>
  <c r="S14" i="17"/>
  <c r="S15" i="17"/>
  <c r="S16" i="17"/>
  <c r="S17" i="17"/>
  <c r="S18" i="17"/>
  <c r="S19" i="17"/>
  <c r="S20" i="17"/>
  <c r="S13" i="17"/>
  <c r="S10" i="17"/>
  <c r="S11" i="17"/>
  <c r="S12" i="17"/>
  <c r="S9" i="17"/>
  <c r="S6" i="17"/>
  <c r="S7" i="17"/>
  <c r="S8" i="17"/>
  <c r="S5" i="17"/>
  <c r="DI18" i="17"/>
  <c r="DI33" i="17"/>
  <c r="DI48" i="17"/>
  <c r="DI63" i="17"/>
  <c r="DI78" i="17"/>
  <c r="DI93" i="17"/>
  <c r="DI108" i="17"/>
  <c r="DI123" i="17"/>
  <c r="DI138" i="17"/>
  <c r="DI153" i="17"/>
  <c r="DI168" i="17"/>
  <c r="DI183" i="17"/>
  <c r="DI198" i="17"/>
  <c r="DI213" i="17"/>
  <c r="DI228" i="17"/>
  <c r="DI243" i="17"/>
  <c r="DI258" i="17"/>
  <c r="DI273" i="17"/>
  <c r="DI288" i="17"/>
  <c r="DI3" i="17"/>
  <c r="DI18" i="16"/>
  <c r="DI33" i="16"/>
  <c r="DI48" i="16"/>
  <c r="DI63" i="16"/>
  <c r="DI78" i="16"/>
  <c r="DI93" i="16"/>
  <c r="DI108" i="16"/>
  <c r="DI123" i="16"/>
  <c r="DI138" i="16"/>
  <c r="DI153" i="16"/>
  <c r="DI168" i="16"/>
  <c r="DI183" i="16"/>
  <c r="DI198" i="16"/>
  <c r="DI213" i="16"/>
  <c r="DI228" i="16"/>
  <c r="DI243" i="16"/>
  <c r="DI258" i="16"/>
  <c r="DI273" i="16"/>
  <c r="DI288" i="16"/>
  <c r="DI3" i="16"/>
  <c r="S4" i="17"/>
  <c r="S3" i="17"/>
  <c r="W2" i="17"/>
  <c r="BY20" i="17"/>
  <c r="BY21" i="17"/>
  <c r="BY22" i="17"/>
  <c r="BY23" i="17"/>
  <c r="BY19" i="17"/>
  <c r="BY4" i="17"/>
  <c r="BY5" i="17"/>
  <c r="BY6" i="17"/>
  <c r="BY7" i="17"/>
  <c r="BY8" i="17"/>
  <c r="BY9" i="17"/>
  <c r="BY10" i="17"/>
  <c r="BY11" i="17"/>
  <c r="BY12" i="17"/>
  <c r="BY3" i="17"/>
  <c r="BY33" i="16"/>
  <c r="BY34" i="16"/>
  <c r="BY36" i="16"/>
  <c r="BY37" i="16"/>
  <c r="BY38" i="16"/>
  <c r="BY39" i="16"/>
  <c r="BY4" i="16"/>
  <c r="BY5" i="16"/>
  <c r="BY6" i="16"/>
  <c r="BY7" i="16"/>
  <c r="BY8" i="16"/>
  <c r="BY9" i="16"/>
  <c r="BY10" i="16"/>
  <c r="BY11" i="16"/>
  <c r="BY12" i="16"/>
  <c r="BY13" i="16"/>
  <c r="BY14" i="16"/>
  <c r="BY15" i="16"/>
  <c r="BY16" i="16"/>
  <c r="BY17" i="16"/>
  <c r="BY18" i="16"/>
  <c r="BY19" i="16"/>
  <c r="BY20" i="16"/>
  <c r="BY21" i="16"/>
  <c r="BY22" i="16"/>
  <c r="BY23" i="16"/>
  <c r="BY24" i="16"/>
  <c r="BY25" i="16"/>
  <c r="BY26" i="16"/>
  <c r="BY27" i="16"/>
  <c r="BY28" i="16"/>
  <c r="BY29" i="16"/>
  <c r="BY30" i="16"/>
  <c r="BY3" i="16"/>
  <c r="BW33" i="16"/>
  <c r="BX33" i="16" s="1"/>
  <c r="CA33" i="16"/>
  <c r="BW34" i="16"/>
  <c r="BX34" i="16"/>
  <c r="CA34" i="16"/>
  <c r="BW35" i="16"/>
  <c r="BX35" i="16" s="1"/>
  <c r="BZ35" i="16" s="1"/>
  <c r="CA35" i="16"/>
  <c r="BW36" i="16"/>
  <c r="BX36" i="16" s="1"/>
  <c r="BZ36" i="16" s="1"/>
  <c r="CA36" i="16"/>
  <c r="BW37" i="16"/>
  <c r="BX37" i="16" s="1"/>
  <c r="BZ37" i="16" s="1"/>
  <c r="CA37" i="16"/>
  <c r="BW38" i="16"/>
  <c r="BX38" i="16" s="1"/>
  <c r="BZ38" i="16" s="1"/>
  <c r="CA38" i="16"/>
  <c r="BW39" i="16"/>
  <c r="BX39" i="16"/>
  <c r="BZ39" i="16" s="1"/>
  <c r="CA39" i="16"/>
  <c r="BW40" i="16"/>
  <c r="BX40" i="16"/>
  <c r="BZ40" i="16" s="1"/>
  <c r="CA40" i="16"/>
  <c r="BW41" i="16"/>
  <c r="BX41" i="16" s="1"/>
  <c r="BZ41" i="16" s="1"/>
  <c r="CA41" i="16"/>
  <c r="BW42" i="16"/>
  <c r="BX42" i="16" s="1"/>
  <c r="BZ42" i="16" s="1"/>
  <c r="CA42" i="16"/>
  <c r="BW43" i="16"/>
  <c r="BX43" i="16" s="1"/>
  <c r="BZ43" i="16" s="1"/>
  <c r="CA43" i="16"/>
  <c r="BW44" i="16"/>
  <c r="BX44" i="16" s="1"/>
  <c r="BZ44" i="16" s="1"/>
  <c r="CA44" i="16"/>
  <c r="BW45" i="16"/>
  <c r="BX45" i="16" s="1"/>
  <c r="BZ45" i="16" s="1"/>
  <c r="CA45" i="16"/>
  <c r="BW46" i="16"/>
  <c r="BX46" i="16"/>
  <c r="BZ46" i="16"/>
  <c r="CA46" i="16"/>
  <c r="BW47" i="16"/>
  <c r="BX47" i="16" s="1"/>
  <c r="BZ47" i="16" s="1"/>
  <c r="BW48" i="16"/>
  <c r="BX48" i="16" s="1"/>
  <c r="BZ48" i="16" s="1"/>
  <c r="BW49" i="16"/>
  <c r="BX49" i="16" s="1"/>
  <c r="BZ49" i="16" s="1"/>
  <c r="BW50" i="16"/>
  <c r="BX50" i="16" s="1"/>
  <c r="BZ50" i="16" s="1"/>
  <c r="BW51" i="16"/>
  <c r="BX51" i="16" s="1"/>
  <c r="BZ51" i="16" s="1"/>
  <c r="BW52" i="16"/>
  <c r="BX52" i="16" s="1"/>
  <c r="BZ52" i="16" s="1"/>
  <c r="BW53" i="16"/>
  <c r="BX53" i="16" s="1"/>
  <c r="BZ53" i="16" s="1"/>
  <c r="BW54" i="16"/>
  <c r="BX54" i="16" s="1"/>
  <c r="BZ54" i="16" s="1"/>
  <c r="BW55" i="16"/>
  <c r="BX55" i="16" s="1"/>
  <c r="BZ55" i="16" s="1"/>
  <c r="BW56" i="16"/>
  <c r="BX56" i="16" s="1"/>
  <c r="BZ56" i="16" s="1"/>
  <c r="BW57" i="16"/>
  <c r="BX57" i="16" s="1"/>
  <c r="BZ57" i="16" s="1"/>
  <c r="BW58" i="16"/>
  <c r="BX58" i="16" s="1"/>
  <c r="BZ58" i="16" s="1"/>
  <c r="BW59" i="16"/>
  <c r="BX59" i="16" s="1"/>
  <c r="BZ59" i="16" s="1"/>
  <c r="BW60" i="16"/>
  <c r="BX60" i="16" s="1"/>
  <c r="BZ60" i="16" s="1"/>
  <c r="BW61" i="16"/>
  <c r="BX61" i="16" s="1"/>
  <c r="BZ61" i="16" s="1"/>
  <c r="BW62" i="16"/>
  <c r="BX62" i="16" s="1"/>
  <c r="BZ62" i="16" s="1"/>
  <c r="CW43" i="16"/>
  <c r="CW44" i="16"/>
  <c r="CW45" i="16"/>
  <c r="CW42" i="16"/>
  <c r="CW21" i="16"/>
  <c r="CX21" i="16"/>
  <c r="CW22" i="16"/>
  <c r="CX22" i="16"/>
  <c r="CW23" i="16"/>
  <c r="CX23" i="16"/>
  <c r="CW24" i="16"/>
  <c r="CX24" i="16"/>
  <c r="CW25" i="16"/>
  <c r="CX25" i="16"/>
  <c r="CW26" i="16"/>
  <c r="CX26" i="16"/>
  <c r="CW27" i="16"/>
  <c r="CX27" i="16"/>
  <c r="CW28" i="16"/>
  <c r="CX28" i="16"/>
  <c r="CW29" i="16"/>
  <c r="CX29" i="16"/>
  <c r="CW30" i="16"/>
  <c r="CX30" i="16"/>
  <c r="CW31" i="16"/>
  <c r="CX31" i="16"/>
  <c r="CW32" i="16"/>
  <c r="CX32" i="16"/>
  <c r="CW33" i="16"/>
  <c r="CX33" i="16"/>
  <c r="CX42" i="16"/>
  <c r="CX43" i="16"/>
  <c r="CX44" i="16"/>
  <c r="CX45" i="16"/>
  <c r="S23" i="15"/>
  <c r="S24" i="15"/>
  <c r="S25" i="15"/>
  <c r="S22" i="15"/>
  <c r="S27" i="15"/>
  <c r="S26" i="15"/>
  <c r="S19" i="15"/>
  <c r="S20" i="15"/>
  <c r="S21" i="15"/>
  <c r="S18" i="15"/>
  <c r="S17" i="15"/>
  <c r="S16" i="15"/>
  <c r="S12" i="15"/>
  <c r="S13" i="15"/>
  <c r="S14" i="15"/>
  <c r="S15" i="15"/>
  <c r="S11" i="15"/>
  <c r="S10" i="15"/>
  <c r="S9" i="15"/>
  <c r="S8" i="15"/>
  <c r="S7" i="15"/>
  <c r="S6" i="15"/>
  <c r="S5" i="15"/>
  <c r="S4" i="15"/>
  <c r="S3" i="15"/>
  <c r="DI18" i="15"/>
  <c r="DJ18" i="15"/>
  <c r="DI33" i="15"/>
  <c r="DJ33" i="15"/>
  <c r="DI48" i="15"/>
  <c r="DJ48" i="15"/>
  <c r="DI63" i="15"/>
  <c r="DJ63" i="15"/>
  <c r="DI78" i="15"/>
  <c r="DJ78" i="15"/>
  <c r="DI93" i="15"/>
  <c r="DJ93" i="15"/>
  <c r="DI108" i="15"/>
  <c r="DJ108" i="15"/>
  <c r="DI123" i="15"/>
  <c r="DJ123" i="15"/>
  <c r="DI138" i="15"/>
  <c r="DJ138" i="15"/>
  <c r="DI153" i="15"/>
  <c r="DJ153" i="15"/>
  <c r="DI168" i="15"/>
  <c r="DJ168" i="15"/>
  <c r="DI183" i="15"/>
  <c r="DJ183" i="15"/>
  <c r="DI198" i="15"/>
  <c r="DJ198" i="15"/>
  <c r="DI213" i="15"/>
  <c r="DJ213" i="15"/>
  <c r="DI228" i="15"/>
  <c r="DJ228" i="15"/>
  <c r="DI243" i="15"/>
  <c r="DJ243" i="15"/>
  <c r="DI258" i="15"/>
  <c r="DJ258" i="15"/>
  <c r="DI273" i="15"/>
  <c r="DJ273" i="15"/>
  <c r="DI288" i="15"/>
  <c r="DJ288" i="15"/>
  <c r="DJ3" i="15"/>
  <c r="DI3" i="15"/>
  <c r="EG5" i="15"/>
  <c r="EG6" i="15"/>
  <c r="EG7" i="15"/>
  <c r="EG8" i="15"/>
  <c r="EG9" i="15"/>
  <c r="EG10" i="15"/>
  <c r="EG11" i="15"/>
  <c r="EG12" i="15"/>
  <c r="EG13" i="15"/>
  <c r="EG14" i="15"/>
  <c r="EG15" i="15"/>
  <c r="EG16" i="15"/>
  <c r="EG17" i="15"/>
  <c r="EG18" i="15"/>
  <c r="EG19" i="15"/>
  <c r="EG20" i="15"/>
  <c r="EG21" i="15"/>
  <c r="EG22" i="15"/>
  <c r="EG23" i="15"/>
  <c r="EG24" i="15"/>
  <c r="EG25" i="15"/>
  <c r="EG26" i="15"/>
  <c r="EG27" i="15"/>
  <c r="EG28" i="15"/>
  <c r="EG29" i="15"/>
  <c r="EG30" i="15"/>
  <c r="EG31" i="15"/>
  <c r="EG32" i="15"/>
  <c r="EG33" i="15"/>
  <c r="EG34" i="15"/>
  <c r="EG35" i="15"/>
  <c r="EG36" i="15"/>
  <c r="EG37" i="15"/>
  <c r="EG38" i="15"/>
  <c r="EG39" i="15"/>
  <c r="EG40" i="15"/>
  <c r="EG41" i="15"/>
  <c r="EG42" i="15"/>
  <c r="EG43" i="15"/>
  <c r="EG44" i="15"/>
  <c r="EG45" i="15"/>
  <c r="EG46" i="15"/>
  <c r="EG47" i="15"/>
  <c r="EG48" i="15"/>
  <c r="EG49" i="15"/>
  <c r="EG50" i="15"/>
  <c r="EG51" i="15"/>
  <c r="EG52" i="15"/>
  <c r="EG53" i="15"/>
  <c r="EG54" i="15"/>
  <c r="EG55" i="15"/>
  <c r="EG56" i="15"/>
  <c r="EG57" i="15"/>
  <c r="EG58" i="15"/>
  <c r="EG59" i="15"/>
  <c r="EG60" i="15"/>
  <c r="EG61" i="15"/>
  <c r="EG62" i="15"/>
  <c r="EG63" i="15"/>
  <c r="EG64" i="15"/>
  <c r="EG65" i="15"/>
  <c r="EG66" i="15"/>
  <c r="EG67" i="15"/>
  <c r="EG68" i="15"/>
  <c r="EG69" i="15"/>
  <c r="EG70" i="15"/>
  <c r="EG71" i="15"/>
  <c r="EG72" i="15"/>
  <c r="EG73" i="15"/>
  <c r="EG74" i="15"/>
  <c r="EG75" i="15"/>
  <c r="EG76" i="15"/>
  <c r="EG77" i="15"/>
  <c r="EG78" i="15"/>
  <c r="EG79" i="15"/>
  <c r="EG80" i="15"/>
  <c r="DM5" i="15"/>
  <c r="DN5" i="15"/>
  <c r="DO5" i="15"/>
  <c r="DP5" i="15"/>
  <c r="DQ5" i="15"/>
  <c r="DR5" i="15"/>
  <c r="DS5" i="15"/>
  <c r="DS6" i="15" s="1"/>
  <c r="DS7" i="15" s="1"/>
  <c r="DS8" i="15" s="1"/>
  <c r="DS9" i="15" s="1"/>
  <c r="DS10" i="15" s="1"/>
  <c r="DS11" i="15" s="1"/>
  <c r="DS12" i="15" s="1"/>
  <c r="DT5" i="15"/>
  <c r="DU5" i="15"/>
  <c r="DV5" i="15"/>
  <c r="DW5" i="15"/>
  <c r="DX5" i="15"/>
  <c r="DY5" i="15"/>
  <c r="DZ5" i="15"/>
  <c r="EA5" i="15"/>
  <c r="EA6" i="15" s="1"/>
  <c r="EA7" i="15" s="1"/>
  <c r="EA8" i="15" s="1"/>
  <c r="EA9" i="15" s="1"/>
  <c r="EA10" i="15" s="1"/>
  <c r="EA11" i="15" s="1"/>
  <c r="EA12" i="15" s="1"/>
  <c r="EB5" i="15"/>
  <c r="EC5" i="15"/>
  <c r="ED5" i="15"/>
  <c r="EE5" i="15"/>
  <c r="EF5" i="15"/>
  <c r="DM6" i="15"/>
  <c r="DM7" i="15" s="1"/>
  <c r="DM8" i="15" s="1"/>
  <c r="DM9" i="15" s="1"/>
  <c r="DM10" i="15" s="1"/>
  <c r="DM11" i="15" s="1"/>
  <c r="DN6" i="15"/>
  <c r="DN7" i="15" s="1"/>
  <c r="DN8" i="15" s="1"/>
  <c r="DN9" i="15" s="1"/>
  <c r="DN10" i="15" s="1"/>
  <c r="DN11" i="15" s="1"/>
  <c r="DN12" i="15" s="1"/>
  <c r="DN13" i="15" s="1"/>
  <c r="DN14" i="15" s="1"/>
  <c r="DN15" i="15" s="1"/>
  <c r="DN16" i="15" s="1"/>
  <c r="DN17" i="15" s="1"/>
  <c r="DN18" i="15" s="1"/>
  <c r="DN19" i="15" s="1"/>
  <c r="DN20" i="15" s="1"/>
  <c r="DN21" i="15" s="1"/>
  <c r="DN22" i="15" s="1"/>
  <c r="DN23" i="15" s="1"/>
  <c r="DN24" i="15" s="1"/>
  <c r="DN25" i="15" s="1"/>
  <c r="DN26" i="15" s="1"/>
  <c r="DN27" i="15" s="1"/>
  <c r="DN28" i="15" s="1"/>
  <c r="DN29" i="15" s="1"/>
  <c r="DN30" i="15" s="1"/>
  <c r="DN31" i="15" s="1"/>
  <c r="DN32" i="15" s="1"/>
  <c r="DN33" i="15" s="1"/>
  <c r="DN34" i="15" s="1"/>
  <c r="DN35" i="15" s="1"/>
  <c r="DN36" i="15" s="1"/>
  <c r="DN37" i="15" s="1"/>
  <c r="DN38" i="15" s="1"/>
  <c r="DN39" i="15" s="1"/>
  <c r="DN40" i="15" s="1"/>
  <c r="DN41" i="15" s="1"/>
  <c r="DN42" i="15" s="1"/>
  <c r="DN43" i="15" s="1"/>
  <c r="DN44" i="15" s="1"/>
  <c r="DN45" i="15" s="1"/>
  <c r="DN46" i="15" s="1"/>
  <c r="DN47" i="15" s="1"/>
  <c r="DN48" i="15" s="1"/>
  <c r="DN49" i="15" s="1"/>
  <c r="DN50" i="15" s="1"/>
  <c r="DN51" i="15" s="1"/>
  <c r="DN52" i="15" s="1"/>
  <c r="DN53" i="15" s="1"/>
  <c r="DN54" i="15" s="1"/>
  <c r="DN55" i="15" s="1"/>
  <c r="DN56" i="15" s="1"/>
  <c r="DN57" i="15" s="1"/>
  <c r="DN58" i="15" s="1"/>
  <c r="DN59" i="15" s="1"/>
  <c r="DN60" i="15" s="1"/>
  <c r="DN61" i="15" s="1"/>
  <c r="DN62" i="15" s="1"/>
  <c r="DN63" i="15" s="1"/>
  <c r="DN64" i="15" s="1"/>
  <c r="DN65" i="15" s="1"/>
  <c r="DN66" i="15" s="1"/>
  <c r="DN67" i="15" s="1"/>
  <c r="DN68" i="15" s="1"/>
  <c r="DN69" i="15" s="1"/>
  <c r="DN70" i="15" s="1"/>
  <c r="DN71" i="15" s="1"/>
  <c r="DN72" i="15" s="1"/>
  <c r="DN73" i="15" s="1"/>
  <c r="DN74" i="15" s="1"/>
  <c r="DN75" i="15" s="1"/>
  <c r="DN76" i="15" s="1"/>
  <c r="DN77" i="15" s="1"/>
  <c r="DN78" i="15" s="1"/>
  <c r="DN79" i="15" s="1"/>
  <c r="DN80" i="15" s="1"/>
  <c r="DO6" i="15"/>
  <c r="DP6" i="15"/>
  <c r="DQ6" i="15"/>
  <c r="DR6" i="15"/>
  <c r="DT6" i="15"/>
  <c r="DU6" i="15"/>
  <c r="DV6" i="15"/>
  <c r="DV7" i="15" s="1"/>
  <c r="DV8" i="15" s="1"/>
  <c r="DV9" i="15" s="1"/>
  <c r="DV10" i="15" s="1"/>
  <c r="DV11" i="15" s="1"/>
  <c r="DV12" i="15" s="1"/>
  <c r="DV13" i="15" s="1"/>
  <c r="DW6" i="15"/>
  <c r="DX6" i="15"/>
  <c r="DY6" i="15"/>
  <c r="DZ6" i="15"/>
  <c r="EB6" i="15"/>
  <c r="EC6" i="15"/>
  <c r="ED6" i="15"/>
  <c r="ED7" i="15" s="1"/>
  <c r="ED8" i="15" s="1"/>
  <c r="ED9" i="15" s="1"/>
  <c r="ED10" i="15" s="1"/>
  <c r="ED11" i="15" s="1"/>
  <c r="ED12" i="15" s="1"/>
  <c r="ED13" i="15" s="1"/>
  <c r="EE6" i="15"/>
  <c r="EF6" i="15"/>
  <c r="DO7" i="15"/>
  <c r="DP7" i="15"/>
  <c r="DQ7" i="15"/>
  <c r="DQ8" i="15" s="1"/>
  <c r="DQ9" i="15" s="1"/>
  <c r="DQ10" i="15" s="1"/>
  <c r="DQ11" i="15" s="1"/>
  <c r="DQ12" i="15" s="1"/>
  <c r="DQ13" i="15" s="1"/>
  <c r="DQ14" i="15" s="1"/>
  <c r="DR7" i="15"/>
  <c r="DT7" i="15"/>
  <c r="DU7" i="15"/>
  <c r="DW7" i="15"/>
  <c r="DX7" i="15"/>
  <c r="DY7" i="15"/>
  <c r="DY8" i="15" s="1"/>
  <c r="DY9" i="15" s="1"/>
  <c r="DZ7" i="15"/>
  <c r="EB7" i="15"/>
  <c r="EC7" i="15"/>
  <c r="EE7" i="15"/>
  <c r="EF7" i="15"/>
  <c r="DO8" i="15"/>
  <c r="DP8" i="15"/>
  <c r="DR8" i="15"/>
  <c r="DT8" i="15"/>
  <c r="DT9" i="15" s="1"/>
  <c r="DT10" i="15" s="1"/>
  <c r="DT11" i="15" s="1"/>
  <c r="DT12" i="15" s="1"/>
  <c r="DT13" i="15" s="1"/>
  <c r="DT14" i="15" s="1"/>
  <c r="DT15" i="15" s="1"/>
  <c r="DU8" i="15"/>
  <c r="DW8" i="15"/>
  <c r="DX8" i="15"/>
  <c r="DZ8" i="15"/>
  <c r="EB8" i="15"/>
  <c r="EB9" i="15" s="1"/>
  <c r="EB10" i="15" s="1"/>
  <c r="EB11" i="15" s="1"/>
  <c r="EB12" i="15" s="1"/>
  <c r="EB13" i="15" s="1"/>
  <c r="EB14" i="15" s="1"/>
  <c r="EB15" i="15" s="1"/>
  <c r="EB16" i="15" s="1"/>
  <c r="EB17" i="15" s="1"/>
  <c r="EB18" i="15" s="1"/>
  <c r="EB19" i="15" s="1"/>
  <c r="EB20" i="15" s="1"/>
  <c r="EB21" i="15" s="1"/>
  <c r="EB22" i="15" s="1"/>
  <c r="EB23" i="15" s="1"/>
  <c r="EB24" i="15" s="1"/>
  <c r="EB25" i="15" s="1"/>
  <c r="EB26" i="15" s="1"/>
  <c r="EB27" i="15" s="1"/>
  <c r="EB28" i="15" s="1"/>
  <c r="EB29" i="15" s="1"/>
  <c r="EB30" i="15" s="1"/>
  <c r="EB31" i="15" s="1"/>
  <c r="EB32" i="15" s="1"/>
  <c r="EB33" i="15" s="1"/>
  <c r="EB34" i="15" s="1"/>
  <c r="EB35" i="15" s="1"/>
  <c r="EB36" i="15" s="1"/>
  <c r="EB37" i="15" s="1"/>
  <c r="EB38" i="15" s="1"/>
  <c r="EB39" i="15" s="1"/>
  <c r="EB40" i="15" s="1"/>
  <c r="EB41" i="15" s="1"/>
  <c r="EB42" i="15" s="1"/>
  <c r="EB43" i="15" s="1"/>
  <c r="EB44" i="15" s="1"/>
  <c r="EB45" i="15" s="1"/>
  <c r="EB46" i="15" s="1"/>
  <c r="EB47" i="15" s="1"/>
  <c r="EB48" i="15" s="1"/>
  <c r="EB49" i="15" s="1"/>
  <c r="EB50" i="15" s="1"/>
  <c r="EB51" i="15" s="1"/>
  <c r="EB52" i="15" s="1"/>
  <c r="EB53" i="15" s="1"/>
  <c r="EB54" i="15" s="1"/>
  <c r="EB55" i="15" s="1"/>
  <c r="EB56" i="15" s="1"/>
  <c r="EB57" i="15" s="1"/>
  <c r="EB58" i="15" s="1"/>
  <c r="EB59" i="15" s="1"/>
  <c r="EB60" i="15" s="1"/>
  <c r="EB61" i="15" s="1"/>
  <c r="EB62" i="15" s="1"/>
  <c r="EB63" i="15" s="1"/>
  <c r="EB64" i="15" s="1"/>
  <c r="EB65" i="15" s="1"/>
  <c r="EB66" i="15" s="1"/>
  <c r="EB67" i="15" s="1"/>
  <c r="EB68" i="15" s="1"/>
  <c r="EB69" i="15" s="1"/>
  <c r="EB70" i="15" s="1"/>
  <c r="EB71" i="15" s="1"/>
  <c r="EB72" i="15" s="1"/>
  <c r="EB73" i="15" s="1"/>
  <c r="EB74" i="15" s="1"/>
  <c r="EB75" i="15" s="1"/>
  <c r="EB76" i="15" s="1"/>
  <c r="EB77" i="15" s="1"/>
  <c r="EB78" i="15" s="1"/>
  <c r="EB79" i="15" s="1"/>
  <c r="EB80" i="15" s="1"/>
  <c r="EC8" i="15"/>
  <c r="EE8" i="15"/>
  <c r="EF8" i="15"/>
  <c r="DO9" i="15"/>
  <c r="DO10" i="15" s="1"/>
  <c r="DO11" i="15" s="1"/>
  <c r="DO12" i="15" s="1"/>
  <c r="DO13" i="15" s="1"/>
  <c r="DO14" i="15" s="1"/>
  <c r="DO15" i="15" s="1"/>
  <c r="DO16" i="15" s="1"/>
  <c r="DO17" i="15" s="1"/>
  <c r="DO18" i="15" s="1"/>
  <c r="DO19" i="15" s="1"/>
  <c r="DO20" i="15" s="1"/>
  <c r="DO21" i="15" s="1"/>
  <c r="DO22" i="15" s="1"/>
  <c r="DO23" i="15" s="1"/>
  <c r="DO24" i="15" s="1"/>
  <c r="DO25" i="15" s="1"/>
  <c r="DO26" i="15" s="1"/>
  <c r="DO27" i="15" s="1"/>
  <c r="DO28" i="15" s="1"/>
  <c r="DO29" i="15" s="1"/>
  <c r="DO30" i="15" s="1"/>
  <c r="DO31" i="15" s="1"/>
  <c r="DO32" i="15" s="1"/>
  <c r="DO33" i="15" s="1"/>
  <c r="DO34" i="15" s="1"/>
  <c r="DO35" i="15" s="1"/>
  <c r="DO36" i="15" s="1"/>
  <c r="DO37" i="15" s="1"/>
  <c r="DO38" i="15" s="1"/>
  <c r="DO39" i="15" s="1"/>
  <c r="DO40" i="15" s="1"/>
  <c r="DO41" i="15" s="1"/>
  <c r="DO42" i="15" s="1"/>
  <c r="DO43" i="15" s="1"/>
  <c r="DP9" i="15"/>
  <c r="DR9" i="15"/>
  <c r="DU9" i="15"/>
  <c r="DW9" i="15"/>
  <c r="DW10" i="15" s="1"/>
  <c r="DW11" i="15" s="1"/>
  <c r="DW12" i="15" s="1"/>
  <c r="DW13" i="15" s="1"/>
  <c r="DW14" i="15" s="1"/>
  <c r="DW15" i="15" s="1"/>
  <c r="DW16" i="15" s="1"/>
  <c r="DX9" i="15"/>
  <c r="DZ9" i="15"/>
  <c r="EC9" i="15"/>
  <c r="EE9" i="15"/>
  <c r="EE10" i="15" s="1"/>
  <c r="EE11" i="15" s="1"/>
  <c r="EE12" i="15" s="1"/>
  <c r="EE13" i="15" s="1"/>
  <c r="EE14" i="15" s="1"/>
  <c r="EE15" i="15" s="1"/>
  <c r="EE16" i="15" s="1"/>
  <c r="EE17" i="15" s="1"/>
  <c r="EE18" i="15" s="1"/>
  <c r="EE19" i="15" s="1"/>
  <c r="EE20" i="15" s="1"/>
  <c r="EE21" i="15" s="1"/>
  <c r="EE22" i="15" s="1"/>
  <c r="EE23" i="15" s="1"/>
  <c r="EE24" i="15" s="1"/>
  <c r="EE25" i="15" s="1"/>
  <c r="EE26" i="15" s="1"/>
  <c r="EE27" i="15" s="1"/>
  <c r="EE28" i="15" s="1"/>
  <c r="EE29" i="15" s="1"/>
  <c r="EE30" i="15" s="1"/>
  <c r="EE31" i="15" s="1"/>
  <c r="EE32" i="15" s="1"/>
  <c r="EE33" i="15" s="1"/>
  <c r="EE34" i="15" s="1"/>
  <c r="EE35" i="15" s="1"/>
  <c r="EE36" i="15" s="1"/>
  <c r="EE37" i="15" s="1"/>
  <c r="EE38" i="15" s="1"/>
  <c r="EE39" i="15" s="1"/>
  <c r="EE40" i="15" s="1"/>
  <c r="EE41" i="15" s="1"/>
  <c r="EE42" i="15" s="1"/>
  <c r="EE43" i="15" s="1"/>
  <c r="EE44" i="15" s="1"/>
  <c r="EE45" i="15" s="1"/>
  <c r="EE46" i="15" s="1"/>
  <c r="EE47" i="15" s="1"/>
  <c r="EE48" i="15" s="1"/>
  <c r="EE49" i="15" s="1"/>
  <c r="EE50" i="15" s="1"/>
  <c r="EE51" i="15" s="1"/>
  <c r="EE52" i="15" s="1"/>
  <c r="EE53" i="15" s="1"/>
  <c r="EE54" i="15" s="1"/>
  <c r="EE55" i="15" s="1"/>
  <c r="EE56" i="15" s="1"/>
  <c r="EE57" i="15" s="1"/>
  <c r="EE58" i="15" s="1"/>
  <c r="EE59" i="15" s="1"/>
  <c r="EE60" i="15" s="1"/>
  <c r="EE61" i="15" s="1"/>
  <c r="EE62" i="15" s="1"/>
  <c r="EE63" i="15" s="1"/>
  <c r="EE64" i="15" s="1"/>
  <c r="EE65" i="15" s="1"/>
  <c r="EE66" i="15" s="1"/>
  <c r="EE67" i="15" s="1"/>
  <c r="EE68" i="15" s="1"/>
  <c r="EE69" i="15" s="1"/>
  <c r="EE70" i="15" s="1"/>
  <c r="EE71" i="15" s="1"/>
  <c r="EE72" i="15" s="1"/>
  <c r="EE73" i="15" s="1"/>
  <c r="EE74" i="15" s="1"/>
  <c r="EE75" i="15" s="1"/>
  <c r="EE76" i="15" s="1"/>
  <c r="EE77" i="15" s="1"/>
  <c r="EE78" i="15" s="1"/>
  <c r="EE79" i="15" s="1"/>
  <c r="EE80" i="15" s="1"/>
  <c r="EF9" i="15"/>
  <c r="DP10" i="15"/>
  <c r="DR10" i="15"/>
  <c r="DR11" i="15" s="1"/>
  <c r="DR12" i="15" s="1"/>
  <c r="DR13" i="15" s="1"/>
  <c r="DR14" i="15" s="1"/>
  <c r="DR15" i="15" s="1"/>
  <c r="DR16" i="15" s="1"/>
  <c r="DR17" i="15" s="1"/>
  <c r="DU10" i="15"/>
  <c r="DX10" i="15"/>
  <c r="DZ10" i="15"/>
  <c r="DZ11" i="15" s="1"/>
  <c r="DZ12" i="15" s="1"/>
  <c r="DZ13" i="15" s="1"/>
  <c r="DZ14" i="15" s="1"/>
  <c r="DZ15" i="15" s="1"/>
  <c r="DZ16" i="15" s="1"/>
  <c r="DZ17" i="15" s="1"/>
  <c r="EC10" i="15"/>
  <c r="EF10" i="15"/>
  <c r="DP11" i="15"/>
  <c r="DU11" i="15"/>
  <c r="DU12" i="15" s="1"/>
  <c r="DU13" i="15" s="1"/>
  <c r="DU14" i="15" s="1"/>
  <c r="DU15" i="15" s="1"/>
  <c r="DU16" i="15" s="1"/>
  <c r="DU17" i="15" s="1"/>
  <c r="DU18" i="15" s="1"/>
  <c r="DX11" i="15"/>
  <c r="EC11" i="15"/>
  <c r="EC12" i="15" s="1"/>
  <c r="EC13" i="15" s="1"/>
  <c r="EC14" i="15" s="1"/>
  <c r="EC15" i="15" s="1"/>
  <c r="EC16" i="15" s="1"/>
  <c r="EC17" i="15" s="1"/>
  <c r="EC18" i="15" s="1"/>
  <c r="EF11" i="15"/>
  <c r="DP12" i="15"/>
  <c r="DP13" i="15" s="1"/>
  <c r="DP14" i="15" s="1"/>
  <c r="DP15" i="15" s="1"/>
  <c r="DP16" i="15" s="1"/>
  <c r="DP17" i="15" s="1"/>
  <c r="DP18" i="15" s="1"/>
  <c r="DP19" i="15" s="1"/>
  <c r="DP20" i="15" s="1"/>
  <c r="DP21" i="15" s="1"/>
  <c r="DP22" i="15" s="1"/>
  <c r="DP23" i="15" s="1"/>
  <c r="DP24" i="15" s="1"/>
  <c r="DP25" i="15" s="1"/>
  <c r="DP26" i="15" s="1"/>
  <c r="DP27" i="15" s="1"/>
  <c r="DP28" i="15" s="1"/>
  <c r="DP29" i="15" s="1"/>
  <c r="DP30" i="15" s="1"/>
  <c r="DP31" i="15" s="1"/>
  <c r="DP32" i="15" s="1"/>
  <c r="DP33" i="15" s="1"/>
  <c r="DP34" i="15" s="1"/>
  <c r="DP35" i="15" s="1"/>
  <c r="DP36" i="15" s="1"/>
  <c r="DP37" i="15" s="1"/>
  <c r="DP38" i="15" s="1"/>
  <c r="DX12" i="15"/>
  <c r="DX13" i="15" s="1"/>
  <c r="DX14" i="15" s="1"/>
  <c r="DX15" i="15" s="1"/>
  <c r="DX16" i="15" s="1"/>
  <c r="DX17" i="15" s="1"/>
  <c r="DX18" i="15" s="1"/>
  <c r="DX19" i="15" s="1"/>
  <c r="EF12" i="15"/>
  <c r="EF13" i="15" s="1"/>
  <c r="EF14" i="15" s="1"/>
  <c r="EF15" i="15" s="1"/>
  <c r="EF16" i="15" s="1"/>
  <c r="EF17" i="15" s="1"/>
  <c r="EF18" i="15" s="1"/>
  <c r="EF19" i="15" s="1"/>
  <c r="EF20" i="15" s="1"/>
  <c r="EF21" i="15" s="1"/>
  <c r="EF22" i="15" s="1"/>
  <c r="EF23" i="15" s="1"/>
  <c r="EF24" i="15" s="1"/>
  <c r="EF25" i="15" s="1"/>
  <c r="EF26" i="15" s="1"/>
  <c r="EF27" i="15" s="1"/>
  <c r="EF28" i="15" s="1"/>
  <c r="EF29" i="15" s="1"/>
  <c r="EF30" i="15" s="1"/>
  <c r="EF31" i="15" s="1"/>
  <c r="EF32" i="15" s="1"/>
  <c r="EF33" i="15" s="1"/>
  <c r="EF34" i="15" s="1"/>
  <c r="EF35" i="15" s="1"/>
  <c r="EF36" i="15" s="1"/>
  <c r="EF37" i="15" s="1"/>
  <c r="EF38" i="15" s="1"/>
  <c r="DS13" i="15"/>
  <c r="DS14" i="15" s="1"/>
  <c r="DS15" i="15" s="1"/>
  <c r="DS16" i="15" s="1"/>
  <c r="DS17" i="15" s="1"/>
  <c r="DS18" i="15" s="1"/>
  <c r="DS19" i="15" s="1"/>
  <c r="DS20" i="15" s="1"/>
  <c r="DS21" i="15" s="1"/>
  <c r="DS22" i="15" s="1"/>
  <c r="DS23" i="15" s="1"/>
  <c r="DS24" i="15" s="1"/>
  <c r="DS25" i="15" s="1"/>
  <c r="DS26" i="15" s="1"/>
  <c r="DS27" i="15" s="1"/>
  <c r="DS28" i="15" s="1"/>
  <c r="DS29" i="15" s="1"/>
  <c r="DS30" i="15" s="1"/>
  <c r="DS31" i="15" s="1"/>
  <c r="DS32" i="15" s="1"/>
  <c r="DS33" i="15" s="1"/>
  <c r="DS34" i="15" s="1"/>
  <c r="DS35" i="15" s="1"/>
  <c r="DS36" i="15" s="1"/>
  <c r="DS37" i="15" s="1"/>
  <c r="DS38" i="15" s="1"/>
  <c r="DS39" i="15" s="1"/>
  <c r="DS40" i="15" s="1"/>
  <c r="DS41" i="15" s="1"/>
  <c r="DS42" i="15" s="1"/>
  <c r="DS43" i="15" s="1"/>
  <c r="DS44" i="15" s="1"/>
  <c r="DS45" i="15" s="1"/>
  <c r="DS46" i="15" s="1"/>
  <c r="DS47" i="15" s="1"/>
  <c r="DS48" i="15" s="1"/>
  <c r="DS49" i="15" s="1"/>
  <c r="DS50" i="15" s="1"/>
  <c r="DS51" i="15" s="1"/>
  <c r="DS52" i="15" s="1"/>
  <c r="DS53" i="15" s="1"/>
  <c r="DS54" i="15" s="1"/>
  <c r="DS55" i="15" s="1"/>
  <c r="DS56" i="15" s="1"/>
  <c r="DS57" i="15" s="1"/>
  <c r="DS58" i="15" s="1"/>
  <c r="DS59" i="15" s="1"/>
  <c r="DS60" i="15" s="1"/>
  <c r="DS61" i="15" s="1"/>
  <c r="DS62" i="15" s="1"/>
  <c r="DS63" i="15" s="1"/>
  <c r="DS64" i="15" s="1"/>
  <c r="DS65" i="15" s="1"/>
  <c r="DS66" i="15" s="1"/>
  <c r="DS67" i="15" s="1"/>
  <c r="DS68" i="15" s="1"/>
  <c r="DS69" i="15" s="1"/>
  <c r="DS70" i="15" s="1"/>
  <c r="DS71" i="15" s="1"/>
  <c r="DS72" i="15" s="1"/>
  <c r="DS73" i="15" s="1"/>
  <c r="DS74" i="15" s="1"/>
  <c r="DS75" i="15" s="1"/>
  <c r="DS76" i="15" s="1"/>
  <c r="DS77" i="15" s="1"/>
  <c r="DS78" i="15" s="1"/>
  <c r="DS79" i="15" s="1"/>
  <c r="DS80" i="15" s="1"/>
  <c r="EA13" i="15"/>
  <c r="EA14" i="15" s="1"/>
  <c r="EA15" i="15" s="1"/>
  <c r="EA16" i="15" s="1"/>
  <c r="EA17" i="15" s="1"/>
  <c r="EA18" i="15" s="1"/>
  <c r="EA19" i="15" s="1"/>
  <c r="EA20" i="15" s="1"/>
  <c r="EA21" i="15" s="1"/>
  <c r="EA22" i="15" s="1"/>
  <c r="EA23" i="15" s="1"/>
  <c r="EA24" i="15" s="1"/>
  <c r="EA25" i="15" s="1"/>
  <c r="EA26" i="15" s="1"/>
  <c r="EA27" i="15" s="1"/>
  <c r="EA28" i="15" s="1"/>
  <c r="EA29" i="15" s="1"/>
  <c r="EA30" i="15" s="1"/>
  <c r="EA31" i="15" s="1"/>
  <c r="EA32" i="15" s="1"/>
  <c r="EA33" i="15" s="1"/>
  <c r="EA34" i="15" s="1"/>
  <c r="EA35" i="15" s="1"/>
  <c r="EA36" i="15" s="1"/>
  <c r="EA37" i="15" s="1"/>
  <c r="EA38" i="15" s="1"/>
  <c r="EA39" i="15" s="1"/>
  <c r="EA40" i="15" s="1"/>
  <c r="EA41" i="15" s="1"/>
  <c r="EA42" i="15" s="1"/>
  <c r="EA43" i="15" s="1"/>
  <c r="EA44" i="15" s="1"/>
  <c r="EA45" i="15" s="1"/>
  <c r="EA46" i="15" s="1"/>
  <c r="EA47" i="15" s="1"/>
  <c r="EA48" i="15" s="1"/>
  <c r="EA49" i="15" s="1"/>
  <c r="EA50" i="15" s="1"/>
  <c r="EA51" i="15" s="1"/>
  <c r="EA52" i="15" s="1"/>
  <c r="EA53" i="15" s="1"/>
  <c r="EA54" i="15" s="1"/>
  <c r="EA55" i="15" s="1"/>
  <c r="EA56" i="15" s="1"/>
  <c r="EA57" i="15" s="1"/>
  <c r="EA58" i="15" s="1"/>
  <c r="EA59" i="15" s="1"/>
  <c r="EA60" i="15" s="1"/>
  <c r="EA61" i="15" s="1"/>
  <c r="EA62" i="15" s="1"/>
  <c r="EA63" i="15" s="1"/>
  <c r="EA64" i="15" s="1"/>
  <c r="EA65" i="15" s="1"/>
  <c r="EA66" i="15" s="1"/>
  <c r="EA67" i="15" s="1"/>
  <c r="EA68" i="15" s="1"/>
  <c r="EA69" i="15" s="1"/>
  <c r="EA70" i="15" s="1"/>
  <c r="EA71" i="15" s="1"/>
  <c r="EA72" i="15" s="1"/>
  <c r="EA73" i="15" s="1"/>
  <c r="EA74" i="15" s="1"/>
  <c r="EA75" i="15" s="1"/>
  <c r="EA76" i="15" s="1"/>
  <c r="EA77" i="15" s="1"/>
  <c r="EA78" i="15" s="1"/>
  <c r="EA79" i="15" s="1"/>
  <c r="EA80" i="15" s="1"/>
  <c r="DV14" i="15"/>
  <c r="DV15" i="15" s="1"/>
  <c r="DV16" i="15" s="1"/>
  <c r="DV17" i="15" s="1"/>
  <c r="DV18" i="15" s="1"/>
  <c r="DV19" i="15" s="1"/>
  <c r="DV20" i="15" s="1"/>
  <c r="DV21" i="15" s="1"/>
  <c r="ED14" i="15"/>
  <c r="ED15" i="15" s="1"/>
  <c r="ED16" i="15" s="1"/>
  <c r="ED17" i="15" s="1"/>
  <c r="ED18" i="15" s="1"/>
  <c r="ED19" i="15" s="1"/>
  <c r="ED20" i="15" s="1"/>
  <c r="ED21" i="15" s="1"/>
  <c r="DQ15" i="15"/>
  <c r="DQ16" i="15" s="1"/>
  <c r="DQ17" i="15" s="1"/>
  <c r="DQ18" i="15" s="1"/>
  <c r="DQ19" i="15" s="1"/>
  <c r="DQ20" i="15" s="1"/>
  <c r="DQ21" i="15" s="1"/>
  <c r="DQ22" i="15" s="1"/>
  <c r="DQ23" i="15" s="1"/>
  <c r="DQ24" i="15" s="1"/>
  <c r="DQ25" i="15" s="1"/>
  <c r="DQ26" i="15" s="1"/>
  <c r="DQ27" i="15" s="1"/>
  <c r="DQ28" i="15" s="1"/>
  <c r="DQ29" i="15" s="1"/>
  <c r="DQ30" i="15" s="1"/>
  <c r="DQ31" i="15" s="1"/>
  <c r="DQ32" i="15" s="1"/>
  <c r="DQ33" i="15" s="1"/>
  <c r="DQ34" i="15" s="1"/>
  <c r="DQ35" i="15" s="1"/>
  <c r="DQ36" i="15" s="1"/>
  <c r="DQ37" i="15" s="1"/>
  <c r="DQ38" i="15" s="1"/>
  <c r="DQ39" i="15" s="1"/>
  <c r="DQ40" i="15" s="1"/>
  <c r="DQ41" i="15" s="1"/>
  <c r="DT16" i="15"/>
  <c r="DT17" i="15" s="1"/>
  <c r="DT18" i="15" s="1"/>
  <c r="DT19" i="15" s="1"/>
  <c r="DT20" i="15" s="1"/>
  <c r="DT21" i="15" s="1"/>
  <c r="DT22" i="15" s="1"/>
  <c r="DT23" i="15" s="1"/>
  <c r="DT24" i="15" s="1"/>
  <c r="DT25" i="15" s="1"/>
  <c r="DT26" i="15" s="1"/>
  <c r="DT27" i="15" s="1"/>
  <c r="DT28" i="15" s="1"/>
  <c r="DT29" i="15" s="1"/>
  <c r="DT30" i="15" s="1"/>
  <c r="DT31" i="15" s="1"/>
  <c r="DT32" i="15" s="1"/>
  <c r="DT33" i="15" s="1"/>
  <c r="DT34" i="15" s="1"/>
  <c r="DT35" i="15" s="1"/>
  <c r="DT36" i="15" s="1"/>
  <c r="DT37" i="15" s="1"/>
  <c r="DT38" i="15" s="1"/>
  <c r="DT39" i="15" s="1"/>
  <c r="DT40" i="15" s="1"/>
  <c r="DT41" i="15" s="1"/>
  <c r="DT42" i="15" s="1"/>
  <c r="DT43" i="15" s="1"/>
  <c r="DT44" i="15" s="1"/>
  <c r="DT45" i="15" s="1"/>
  <c r="DT46" i="15" s="1"/>
  <c r="DT47" i="15" s="1"/>
  <c r="DT48" i="15" s="1"/>
  <c r="DT49" i="15" s="1"/>
  <c r="DT50" i="15" s="1"/>
  <c r="DT51" i="15" s="1"/>
  <c r="DT52" i="15" s="1"/>
  <c r="DT53" i="15" s="1"/>
  <c r="DT54" i="15" s="1"/>
  <c r="DT55" i="15" s="1"/>
  <c r="DT56" i="15" s="1"/>
  <c r="DT57" i="15" s="1"/>
  <c r="DT58" i="15" s="1"/>
  <c r="DT59" i="15" s="1"/>
  <c r="DT60" i="15" s="1"/>
  <c r="DT61" i="15" s="1"/>
  <c r="DT62" i="15" s="1"/>
  <c r="DT63" i="15" s="1"/>
  <c r="DT64" i="15" s="1"/>
  <c r="DT65" i="15" s="1"/>
  <c r="DT66" i="15" s="1"/>
  <c r="DT67" i="15" s="1"/>
  <c r="DT68" i="15" s="1"/>
  <c r="DT69" i="15" s="1"/>
  <c r="DT70" i="15" s="1"/>
  <c r="DT71" i="15" s="1"/>
  <c r="DT72" i="15" s="1"/>
  <c r="DT73" i="15" s="1"/>
  <c r="DT74" i="15" s="1"/>
  <c r="DT75" i="15" s="1"/>
  <c r="DT76" i="15" s="1"/>
  <c r="DT77" i="15" s="1"/>
  <c r="DT78" i="15" s="1"/>
  <c r="DT79" i="15" s="1"/>
  <c r="DT80" i="15" s="1"/>
  <c r="DW17" i="15"/>
  <c r="DW18" i="15" s="1"/>
  <c r="DW19" i="15" s="1"/>
  <c r="DW20" i="15" s="1"/>
  <c r="DW21" i="15" s="1"/>
  <c r="DW22" i="15" s="1"/>
  <c r="DW23" i="15" s="1"/>
  <c r="DW24" i="15" s="1"/>
  <c r="DR18" i="15"/>
  <c r="DR19" i="15" s="1"/>
  <c r="DR20" i="15" s="1"/>
  <c r="DR21" i="15" s="1"/>
  <c r="DR22" i="15" s="1"/>
  <c r="DR23" i="15" s="1"/>
  <c r="DR24" i="15" s="1"/>
  <c r="DR25" i="15" s="1"/>
  <c r="DR26" i="15" s="1"/>
  <c r="DR27" i="15" s="1"/>
  <c r="DR28" i="15" s="1"/>
  <c r="DR29" i="15" s="1"/>
  <c r="DR30" i="15" s="1"/>
  <c r="DR31" i="15" s="1"/>
  <c r="DR32" i="15" s="1"/>
  <c r="DR33" i="15" s="1"/>
  <c r="DR34" i="15" s="1"/>
  <c r="DR35" i="15" s="1"/>
  <c r="DR36" i="15" s="1"/>
  <c r="DR37" i="15" s="1"/>
  <c r="DR38" i="15" s="1"/>
  <c r="DR39" i="15" s="1"/>
  <c r="DR40" i="15" s="1"/>
  <c r="DR41" i="15" s="1"/>
  <c r="DR42" i="15" s="1"/>
  <c r="DR43" i="15" s="1"/>
  <c r="DR44" i="15" s="1"/>
  <c r="DZ18" i="15"/>
  <c r="DZ19" i="15" s="1"/>
  <c r="DZ20" i="15" s="1"/>
  <c r="DZ21" i="15" s="1"/>
  <c r="DZ22" i="15" s="1"/>
  <c r="DZ23" i="15" s="1"/>
  <c r="DZ24" i="15" s="1"/>
  <c r="DZ25" i="15" s="1"/>
  <c r="DU19" i="15"/>
  <c r="DU20" i="15" s="1"/>
  <c r="DU21" i="15" s="1"/>
  <c r="DU22" i="15" s="1"/>
  <c r="DU23" i="15" s="1"/>
  <c r="DU24" i="15" s="1"/>
  <c r="DU25" i="15" s="1"/>
  <c r="DU26" i="15" s="1"/>
  <c r="DU27" i="15" s="1"/>
  <c r="DU28" i="15" s="1"/>
  <c r="DU29" i="15" s="1"/>
  <c r="DU30" i="15" s="1"/>
  <c r="DU31" i="15" s="1"/>
  <c r="DU32" i="15" s="1"/>
  <c r="DU33" i="15" s="1"/>
  <c r="DU34" i="15" s="1"/>
  <c r="DU35" i="15" s="1"/>
  <c r="DU36" i="15" s="1"/>
  <c r="DU37" i="15" s="1"/>
  <c r="DU38" i="15" s="1"/>
  <c r="DU39" i="15" s="1"/>
  <c r="DU40" i="15" s="1"/>
  <c r="DU41" i="15" s="1"/>
  <c r="DU42" i="15" s="1"/>
  <c r="DU43" i="15" s="1"/>
  <c r="DU44" i="15" s="1"/>
  <c r="DU45" i="15" s="1"/>
  <c r="DU46" i="15" s="1"/>
  <c r="DU47" i="15" s="1"/>
  <c r="DU48" i="15" s="1"/>
  <c r="DU49" i="15" s="1"/>
  <c r="DU50" i="15" s="1"/>
  <c r="DU51" i="15" s="1"/>
  <c r="DU52" i="15" s="1"/>
  <c r="DU53" i="15" s="1"/>
  <c r="DU54" i="15" s="1"/>
  <c r="DU55" i="15" s="1"/>
  <c r="DU56" i="15" s="1"/>
  <c r="DU57" i="15" s="1"/>
  <c r="DU58" i="15" s="1"/>
  <c r="DU59" i="15" s="1"/>
  <c r="DU60" i="15" s="1"/>
  <c r="DU61" i="15" s="1"/>
  <c r="DU62" i="15" s="1"/>
  <c r="DU63" i="15" s="1"/>
  <c r="DU64" i="15" s="1"/>
  <c r="DU65" i="15" s="1"/>
  <c r="DU66" i="15" s="1"/>
  <c r="DU67" i="15" s="1"/>
  <c r="DU68" i="15" s="1"/>
  <c r="DU69" i="15" s="1"/>
  <c r="DU70" i="15" s="1"/>
  <c r="DU71" i="15" s="1"/>
  <c r="DU72" i="15" s="1"/>
  <c r="DU73" i="15" s="1"/>
  <c r="DU74" i="15" s="1"/>
  <c r="DU75" i="15" s="1"/>
  <c r="DU76" i="15" s="1"/>
  <c r="DU77" i="15" s="1"/>
  <c r="DU78" i="15" s="1"/>
  <c r="DU79" i="15" s="1"/>
  <c r="DU80" i="15" s="1"/>
  <c r="EC19" i="15"/>
  <c r="EC20" i="15" s="1"/>
  <c r="EC21" i="15" s="1"/>
  <c r="EC22" i="15" s="1"/>
  <c r="EC23" i="15" s="1"/>
  <c r="EC24" i="15" s="1"/>
  <c r="EC25" i="15" s="1"/>
  <c r="EC26" i="15" s="1"/>
  <c r="EC27" i="15" s="1"/>
  <c r="EC28" i="15" s="1"/>
  <c r="EC29" i="15" s="1"/>
  <c r="EC30" i="15" s="1"/>
  <c r="EC31" i="15" s="1"/>
  <c r="EC32" i="15" s="1"/>
  <c r="EC33" i="15" s="1"/>
  <c r="EC34" i="15" s="1"/>
  <c r="EC35" i="15" s="1"/>
  <c r="EC36" i="15" s="1"/>
  <c r="EC37" i="15" s="1"/>
  <c r="EC38" i="15" s="1"/>
  <c r="EC39" i="15" s="1"/>
  <c r="EC40" i="15" s="1"/>
  <c r="EC41" i="15" s="1"/>
  <c r="EC42" i="15" s="1"/>
  <c r="EC43" i="15" s="1"/>
  <c r="EC44" i="15" s="1"/>
  <c r="EC45" i="15" s="1"/>
  <c r="EC46" i="15" s="1"/>
  <c r="EC47" i="15" s="1"/>
  <c r="EC48" i="15" s="1"/>
  <c r="EC49" i="15" s="1"/>
  <c r="EC50" i="15" s="1"/>
  <c r="EC51" i="15" s="1"/>
  <c r="EC52" i="15" s="1"/>
  <c r="EC53" i="15" s="1"/>
  <c r="EC54" i="15" s="1"/>
  <c r="EC55" i="15" s="1"/>
  <c r="EC56" i="15" s="1"/>
  <c r="EC57" i="15" s="1"/>
  <c r="EC58" i="15" s="1"/>
  <c r="EC59" i="15" s="1"/>
  <c r="EC60" i="15" s="1"/>
  <c r="EC61" i="15" s="1"/>
  <c r="EC62" i="15" s="1"/>
  <c r="EC63" i="15" s="1"/>
  <c r="EC64" i="15" s="1"/>
  <c r="EC65" i="15" s="1"/>
  <c r="EC66" i="15" s="1"/>
  <c r="EC67" i="15" s="1"/>
  <c r="EC68" i="15" s="1"/>
  <c r="EC69" i="15" s="1"/>
  <c r="EC70" i="15" s="1"/>
  <c r="EC71" i="15" s="1"/>
  <c r="EC72" i="15" s="1"/>
  <c r="EC73" i="15" s="1"/>
  <c r="EC74" i="15" s="1"/>
  <c r="EC75" i="15" s="1"/>
  <c r="EC76" i="15" s="1"/>
  <c r="EC77" i="15" s="1"/>
  <c r="EC78" i="15" s="1"/>
  <c r="EC79" i="15" s="1"/>
  <c r="EC80" i="15" s="1"/>
  <c r="DX20" i="15"/>
  <c r="DX21" i="15" s="1"/>
  <c r="DX22" i="15" s="1"/>
  <c r="DX23" i="15" s="1"/>
  <c r="DX24" i="15" s="1"/>
  <c r="DX25" i="15" s="1"/>
  <c r="DX26" i="15" s="1"/>
  <c r="DX27" i="15" s="1"/>
  <c r="DV22" i="15"/>
  <c r="DV23" i="15" s="1"/>
  <c r="DV24" i="15" s="1"/>
  <c r="DV25" i="15" s="1"/>
  <c r="DV26" i="15" s="1"/>
  <c r="DV27" i="15" s="1"/>
  <c r="DV28" i="15" s="1"/>
  <c r="DV29" i="15" s="1"/>
  <c r="DV30" i="15" s="1"/>
  <c r="DV31" i="15" s="1"/>
  <c r="DV32" i="15" s="1"/>
  <c r="DV33" i="15" s="1"/>
  <c r="DV34" i="15" s="1"/>
  <c r="DV35" i="15" s="1"/>
  <c r="DV36" i="15" s="1"/>
  <c r="DV37" i="15" s="1"/>
  <c r="DV38" i="15" s="1"/>
  <c r="DV39" i="15" s="1"/>
  <c r="DV40" i="15" s="1"/>
  <c r="ED22" i="15"/>
  <c r="ED23" i="15" s="1"/>
  <c r="ED24" i="15" s="1"/>
  <c r="ED25" i="15" s="1"/>
  <c r="ED26" i="15" s="1"/>
  <c r="ED27" i="15" s="1"/>
  <c r="ED28" i="15" s="1"/>
  <c r="ED29" i="15" s="1"/>
  <c r="ED30" i="15" s="1"/>
  <c r="ED31" i="15" s="1"/>
  <c r="ED32" i="15" s="1"/>
  <c r="ED33" i="15" s="1"/>
  <c r="ED34" i="15" s="1"/>
  <c r="ED35" i="15" s="1"/>
  <c r="ED36" i="15" s="1"/>
  <c r="ED37" i="15" s="1"/>
  <c r="ED38" i="15" s="1"/>
  <c r="ED39" i="15" s="1"/>
  <c r="ED40" i="15" s="1"/>
  <c r="ED41" i="15" s="1"/>
  <c r="ED42" i="15" s="1"/>
  <c r="ED43" i="15" s="1"/>
  <c r="ED44" i="15" s="1"/>
  <c r="ED45" i="15" s="1"/>
  <c r="ED46" i="15" s="1"/>
  <c r="ED47" i="15" s="1"/>
  <c r="ED48" i="15" s="1"/>
  <c r="ED49" i="15" s="1"/>
  <c r="ED50" i="15" s="1"/>
  <c r="ED51" i="15" s="1"/>
  <c r="ED52" i="15" s="1"/>
  <c r="ED53" i="15" s="1"/>
  <c r="ED54" i="15" s="1"/>
  <c r="ED55" i="15" s="1"/>
  <c r="ED56" i="15" s="1"/>
  <c r="ED57" i="15" s="1"/>
  <c r="ED58" i="15" s="1"/>
  <c r="ED59" i="15" s="1"/>
  <c r="ED60" i="15" s="1"/>
  <c r="ED61" i="15" s="1"/>
  <c r="ED62" i="15" s="1"/>
  <c r="ED63" i="15" s="1"/>
  <c r="ED64" i="15" s="1"/>
  <c r="ED65" i="15" s="1"/>
  <c r="ED66" i="15" s="1"/>
  <c r="ED67" i="15" s="1"/>
  <c r="ED68" i="15" s="1"/>
  <c r="ED69" i="15" s="1"/>
  <c r="ED70" i="15" s="1"/>
  <c r="ED71" i="15" s="1"/>
  <c r="ED72" i="15" s="1"/>
  <c r="ED73" i="15" s="1"/>
  <c r="ED74" i="15" s="1"/>
  <c r="ED75" i="15" s="1"/>
  <c r="ED76" i="15" s="1"/>
  <c r="ED77" i="15" s="1"/>
  <c r="ED78" i="15" s="1"/>
  <c r="ED79" i="15" s="1"/>
  <c r="ED80" i="15" s="1"/>
  <c r="DW25" i="15"/>
  <c r="DW26" i="15" s="1"/>
  <c r="DW27" i="15" s="1"/>
  <c r="DW28" i="15" s="1"/>
  <c r="DW29" i="15" s="1"/>
  <c r="DW30" i="15" s="1"/>
  <c r="DW31" i="15" s="1"/>
  <c r="DW32" i="15" s="1"/>
  <c r="DW33" i="15" s="1"/>
  <c r="DW34" i="15" s="1"/>
  <c r="DW35" i="15" s="1"/>
  <c r="DW36" i="15" s="1"/>
  <c r="DW37" i="15" s="1"/>
  <c r="DW38" i="15" s="1"/>
  <c r="DW39" i="15" s="1"/>
  <c r="DW40" i="15" s="1"/>
  <c r="DW41" i="15" s="1"/>
  <c r="DW42" i="15" s="1"/>
  <c r="DW43" i="15" s="1"/>
  <c r="DZ26" i="15"/>
  <c r="DZ27" i="15" s="1"/>
  <c r="DZ28" i="15" s="1"/>
  <c r="DZ29" i="15" s="1"/>
  <c r="DZ30" i="15" s="1"/>
  <c r="DZ31" i="15" s="1"/>
  <c r="DZ32" i="15" s="1"/>
  <c r="DZ33" i="15" s="1"/>
  <c r="DX28" i="15"/>
  <c r="DX29" i="15" s="1"/>
  <c r="DX30" i="15" s="1"/>
  <c r="DX31" i="15" s="1"/>
  <c r="DX32" i="15" s="1"/>
  <c r="DX33" i="15" s="1"/>
  <c r="DX34" i="15" s="1"/>
  <c r="DX35" i="15" s="1"/>
  <c r="DX36" i="15" s="1"/>
  <c r="DX37" i="15" s="1"/>
  <c r="DX38" i="15" s="1"/>
  <c r="DZ34" i="15"/>
  <c r="DZ35" i="15" s="1"/>
  <c r="DZ36" i="15" s="1"/>
  <c r="DZ37" i="15" s="1"/>
  <c r="DZ38" i="15" s="1"/>
  <c r="DZ39" i="15" s="1"/>
  <c r="DZ40" i="15" s="1"/>
  <c r="DZ41" i="15" s="1"/>
  <c r="DZ42" i="15" s="1"/>
  <c r="DZ43" i="15" s="1"/>
  <c r="DZ44" i="15" s="1"/>
  <c r="DP39" i="15"/>
  <c r="DP40" i="15" s="1"/>
  <c r="DP41" i="15" s="1"/>
  <c r="DP42" i="15" s="1"/>
  <c r="DP43" i="15" s="1"/>
  <c r="DP44" i="15" s="1"/>
  <c r="DP45" i="15" s="1"/>
  <c r="DP46" i="15" s="1"/>
  <c r="DP47" i="15" s="1"/>
  <c r="DP48" i="15" s="1"/>
  <c r="DP49" i="15" s="1"/>
  <c r="DP50" i="15" s="1"/>
  <c r="DP51" i="15" s="1"/>
  <c r="DP52" i="15" s="1"/>
  <c r="DP53" i="15" s="1"/>
  <c r="DP54" i="15" s="1"/>
  <c r="DP55" i="15" s="1"/>
  <c r="DP56" i="15" s="1"/>
  <c r="DP57" i="15" s="1"/>
  <c r="DP58" i="15" s="1"/>
  <c r="DP59" i="15" s="1"/>
  <c r="DP60" i="15" s="1"/>
  <c r="DP61" i="15" s="1"/>
  <c r="DP62" i="15" s="1"/>
  <c r="DP63" i="15" s="1"/>
  <c r="DP64" i="15" s="1"/>
  <c r="DP65" i="15" s="1"/>
  <c r="DP66" i="15" s="1"/>
  <c r="DP67" i="15" s="1"/>
  <c r="DP68" i="15" s="1"/>
  <c r="DP69" i="15" s="1"/>
  <c r="DP70" i="15" s="1"/>
  <c r="DP71" i="15" s="1"/>
  <c r="DP72" i="15" s="1"/>
  <c r="DP73" i="15" s="1"/>
  <c r="DP74" i="15" s="1"/>
  <c r="DP75" i="15" s="1"/>
  <c r="DP76" i="15" s="1"/>
  <c r="DP77" i="15" s="1"/>
  <c r="DP78" i="15" s="1"/>
  <c r="DP79" i="15" s="1"/>
  <c r="DP80" i="15" s="1"/>
  <c r="DX39" i="15"/>
  <c r="DX40" i="15" s="1"/>
  <c r="DX41" i="15" s="1"/>
  <c r="DX42" i="15" s="1"/>
  <c r="DX43" i="15" s="1"/>
  <c r="DX44" i="15" s="1"/>
  <c r="DX45" i="15" s="1"/>
  <c r="DX46" i="15" s="1"/>
  <c r="EF39" i="15"/>
  <c r="EF40" i="15" s="1"/>
  <c r="EF41" i="15" s="1"/>
  <c r="EF42" i="15" s="1"/>
  <c r="EF43" i="15" s="1"/>
  <c r="EF44" i="15" s="1"/>
  <c r="EF45" i="15" s="1"/>
  <c r="EF46" i="15" s="1"/>
  <c r="EF47" i="15" s="1"/>
  <c r="EF48" i="15" s="1"/>
  <c r="EF49" i="15" s="1"/>
  <c r="EF50" i="15" s="1"/>
  <c r="EF51" i="15" s="1"/>
  <c r="EF52" i="15" s="1"/>
  <c r="EF53" i="15" s="1"/>
  <c r="EF54" i="15" s="1"/>
  <c r="EF55" i="15" s="1"/>
  <c r="EF56" i="15" s="1"/>
  <c r="EF57" i="15" s="1"/>
  <c r="EF58" i="15" s="1"/>
  <c r="EF59" i="15" s="1"/>
  <c r="EF60" i="15" s="1"/>
  <c r="EF61" i="15" s="1"/>
  <c r="EF62" i="15" s="1"/>
  <c r="EF63" i="15" s="1"/>
  <c r="EF64" i="15" s="1"/>
  <c r="EF65" i="15" s="1"/>
  <c r="EF66" i="15" s="1"/>
  <c r="EF67" i="15" s="1"/>
  <c r="EF68" i="15" s="1"/>
  <c r="EF69" i="15" s="1"/>
  <c r="EF70" i="15" s="1"/>
  <c r="EF71" i="15" s="1"/>
  <c r="EF72" i="15" s="1"/>
  <c r="EF73" i="15" s="1"/>
  <c r="EF74" i="15" s="1"/>
  <c r="EF75" i="15" s="1"/>
  <c r="EF76" i="15" s="1"/>
  <c r="EF77" i="15" s="1"/>
  <c r="EF78" i="15" s="1"/>
  <c r="EF79" i="15" s="1"/>
  <c r="EF80" i="15" s="1"/>
  <c r="DV41" i="15"/>
  <c r="DV42" i="15" s="1"/>
  <c r="DV43" i="15" s="1"/>
  <c r="DV44" i="15" s="1"/>
  <c r="DV45" i="15" s="1"/>
  <c r="DV46" i="15" s="1"/>
  <c r="DV47" i="15" s="1"/>
  <c r="DV48" i="15" s="1"/>
  <c r="DV49" i="15" s="1"/>
  <c r="DV50" i="15" s="1"/>
  <c r="DV51" i="15" s="1"/>
  <c r="DV52" i="15" s="1"/>
  <c r="DV53" i="15" s="1"/>
  <c r="DV54" i="15" s="1"/>
  <c r="DV55" i="15" s="1"/>
  <c r="DV56" i="15" s="1"/>
  <c r="DV57" i="15" s="1"/>
  <c r="DV58" i="15" s="1"/>
  <c r="DV59" i="15" s="1"/>
  <c r="DV60" i="15" s="1"/>
  <c r="DV61" i="15" s="1"/>
  <c r="DV62" i="15" s="1"/>
  <c r="DV63" i="15" s="1"/>
  <c r="DV64" i="15" s="1"/>
  <c r="DV65" i="15" s="1"/>
  <c r="DV66" i="15" s="1"/>
  <c r="DV67" i="15" s="1"/>
  <c r="DV68" i="15" s="1"/>
  <c r="DV69" i="15" s="1"/>
  <c r="DV70" i="15" s="1"/>
  <c r="DV71" i="15" s="1"/>
  <c r="DV72" i="15" s="1"/>
  <c r="DV73" i="15" s="1"/>
  <c r="DV74" i="15" s="1"/>
  <c r="DV75" i="15" s="1"/>
  <c r="DV76" i="15" s="1"/>
  <c r="DV77" i="15" s="1"/>
  <c r="DV78" i="15" s="1"/>
  <c r="DV79" i="15" s="1"/>
  <c r="DV80" i="15" s="1"/>
  <c r="DQ42" i="15"/>
  <c r="DQ43" i="15" s="1"/>
  <c r="DQ44" i="15" s="1"/>
  <c r="DQ45" i="15" s="1"/>
  <c r="DQ46" i="15" s="1"/>
  <c r="DQ47" i="15" s="1"/>
  <c r="DQ48" i="15" s="1"/>
  <c r="DQ49" i="15" s="1"/>
  <c r="DQ50" i="15" s="1"/>
  <c r="DQ51" i="15" s="1"/>
  <c r="DQ52" i="15" s="1"/>
  <c r="DQ53" i="15" s="1"/>
  <c r="DQ54" i="15" s="1"/>
  <c r="DQ55" i="15" s="1"/>
  <c r="DQ56" i="15" s="1"/>
  <c r="DQ57" i="15" s="1"/>
  <c r="DQ58" i="15" s="1"/>
  <c r="DQ59" i="15" s="1"/>
  <c r="DQ60" i="15" s="1"/>
  <c r="DQ61" i="15" s="1"/>
  <c r="DQ62" i="15" s="1"/>
  <c r="DQ63" i="15" s="1"/>
  <c r="DQ64" i="15" s="1"/>
  <c r="DQ65" i="15" s="1"/>
  <c r="DQ66" i="15" s="1"/>
  <c r="DQ67" i="15" s="1"/>
  <c r="DQ68" i="15" s="1"/>
  <c r="DQ69" i="15" s="1"/>
  <c r="DQ70" i="15" s="1"/>
  <c r="DQ71" i="15" s="1"/>
  <c r="DQ72" i="15" s="1"/>
  <c r="DQ73" i="15" s="1"/>
  <c r="DQ74" i="15" s="1"/>
  <c r="DQ75" i="15" s="1"/>
  <c r="DQ76" i="15" s="1"/>
  <c r="DQ77" i="15" s="1"/>
  <c r="DQ78" i="15" s="1"/>
  <c r="DQ79" i="15" s="1"/>
  <c r="DQ80" i="15" s="1"/>
  <c r="DO44" i="15"/>
  <c r="DO45" i="15" s="1"/>
  <c r="DO46" i="15" s="1"/>
  <c r="DO47" i="15" s="1"/>
  <c r="DO48" i="15" s="1"/>
  <c r="DO49" i="15" s="1"/>
  <c r="DO50" i="15" s="1"/>
  <c r="DO51" i="15" s="1"/>
  <c r="DW44" i="15"/>
  <c r="DW45" i="15" s="1"/>
  <c r="DW46" i="15" s="1"/>
  <c r="DW47" i="15" s="1"/>
  <c r="DW48" i="15" s="1"/>
  <c r="DW49" i="15" s="1"/>
  <c r="DW50" i="15" s="1"/>
  <c r="DW51" i="15" s="1"/>
  <c r="DW52" i="15" s="1"/>
  <c r="DW53" i="15" s="1"/>
  <c r="DW54" i="15" s="1"/>
  <c r="DW55" i="15" s="1"/>
  <c r="DW56" i="15" s="1"/>
  <c r="DW57" i="15" s="1"/>
  <c r="DW58" i="15" s="1"/>
  <c r="DW59" i="15" s="1"/>
  <c r="DW60" i="15" s="1"/>
  <c r="DW61" i="15" s="1"/>
  <c r="DW62" i="15" s="1"/>
  <c r="DW63" i="15" s="1"/>
  <c r="DW64" i="15" s="1"/>
  <c r="DW65" i="15" s="1"/>
  <c r="DW66" i="15" s="1"/>
  <c r="DW67" i="15" s="1"/>
  <c r="DW68" i="15" s="1"/>
  <c r="DW69" i="15" s="1"/>
  <c r="DW70" i="15" s="1"/>
  <c r="DW71" i="15" s="1"/>
  <c r="DW72" i="15" s="1"/>
  <c r="DW73" i="15" s="1"/>
  <c r="DW74" i="15" s="1"/>
  <c r="DW75" i="15" s="1"/>
  <c r="DW76" i="15" s="1"/>
  <c r="DW77" i="15" s="1"/>
  <c r="DW78" i="15" s="1"/>
  <c r="DW79" i="15" s="1"/>
  <c r="DW80" i="15" s="1"/>
  <c r="DR45" i="15"/>
  <c r="DR46" i="15" s="1"/>
  <c r="DR47" i="15" s="1"/>
  <c r="DR48" i="15" s="1"/>
  <c r="DR49" i="15" s="1"/>
  <c r="DR50" i="15" s="1"/>
  <c r="DR51" i="15" s="1"/>
  <c r="DR52" i="15" s="1"/>
  <c r="DR53" i="15" s="1"/>
  <c r="DR54" i="15" s="1"/>
  <c r="DR55" i="15" s="1"/>
  <c r="DR56" i="15" s="1"/>
  <c r="DR57" i="15" s="1"/>
  <c r="DR58" i="15" s="1"/>
  <c r="DR59" i="15" s="1"/>
  <c r="DR60" i="15" s="1"/>
  <c r="DR61" i="15" s="1"/>
  <c r="DR62" i="15" s="1"/>
  <c r="DR63" i="15" s="1"/>
  <c r="DR64" i="15" s="1"/>
  <c r="DR65" i="15" s="1"/>
  <c r="DR66" i="15" s="1"/>
  <c r="DR67" i="15" s="1"/>
  <c r="DR68" i="15" s="1"/>
  <c r="DR69" i="15" s="1"/>
  <c r="DR70" i="15" s="1"/>
  <c r="DR71" i="15" s="1"/>
  <c r="DR72" i="15" s="1"/>
  <c r="DR73" i="15" s="1"/>
  <c r="DR74" i="15" s="1"/>
  <c r="DR75" i="15" s="1"/>
  <c r="DR76" i="15" s="1"/>
  <c r="DR77" i="15" s="1"/>
  <c r="DR78" i="15" s="1"/>
  <c r="DR79" i="15" s="1"/>
  <c r="DR80" i="15" s="1"/>
  <c r="DZ45" i="15"/>
  <c r="DZ46" i="15" s="1"/>
  <c r="DZ47" i="15" s="1"/>
  <c r="DZ48" i="15" s="1"/>
  <c r="DZ49" i="15" s="1"/>
  <c r="DZ50" i="15" s="1"/>
  <c r="DZ51" i="15" s="1"/>
  <c r="DZ52" i="15" s="1"/>
  <c r="DX47" i="15"/>
  <c r="DX48" i="15" s="1"/>
  <c r="DX49" i="15" s="1"/>
  <c r="DX50" i="15" s="1"/>
  <c r="DX51" i="15" s="1"/>
  <c r="DX52" i="15" s="1"/>
  <c r="DX53" i="15" s="1"/>
  <c r="DX54" i="15" s="1"/>
  <c r="DX55" i="15" s="1"/>
  <c r="DX56" i="15" s="1"/>
  <c r="DX57" i="15" s="1"/>
  <c r="DX58" i="15" s="1"/>
  <c r="DX59" i="15" s="1"/>
  <c r="DX60" i="15" s="1"/>
  <c r="DX61" i="15" s="1"/>
  <c r="DX62" i="15" s="1"/>
  <c r="DX63" i="15" s="1"/>
  <c r="DX64" i="15" s="1"/>
  <c r="DX65" i="15" s="1"/>
  <c r="DX66" i="15" s="1"/>
  <c r="DX67" i="15" s="1"/>
  <c r="DX68" i="15" s="1"/>
  <c r="DX69" i="15" s="1"/>
  <c r="DX70" i="15" s="1"/>
  <c r="DX71" i="15" s="1"/>
  <c r="DX72" i="15" s="1"/>
  <c r="DX73" i="15" s="1"/>
  <c r="DX74" i="15" s="1"/>
  <c r="DX75" i="15" s="1"/>
  <c r="DX76" i="15" s="1"/>
  <c r="DX77" i="15" s="1"/>
  <c r="DX78" i="15" s="1"/>
  <c r="DX79" i="15" s="1"/>
  <c r="DX80" i="15" s="1"/>
  <c r="DO52" i="15"/>
  <c r="DO53" i="15" s="1"/>
  <c r="DO54" i="15" s="1"/>
  <c r="DO55" i="15" s="1"/>
  <c r="DO56" i="15" s="1"/>
  <c r="DO57" i="15" s="1"/>
  <c r="DO58" i="15" s="1"/>
  <c r="DO59" i="15" s="1"/>
  <c r="DO60" i="15" s="1"/>
  <c r="DO61" i="15" s="1"/>
  <c r="DO62" i="15" s="1"/>
  <c r="DO63" i="15" s="1"/>
  <c r="DO64" i="15" s="1"/>
  <c r="DO65" i="15" s="1"/>
  <c r="DO66" i="15" s="1"/>
  <c r="DO67" i="15" s="1"/>
  <c r="DO68" i="15" s="1"/>
  <c r="DO69" i="15" s="1"/>
  <c r="DO70" i="15" s="1"/>
  <c r="DO71" i="15" s="1"/>
  <c r="DO72" i="15" s="1"/>
  <c r="DO73" i="15" s="1"/>
  <c r="DO74" i="15" s="1"/>
  <c r="DO75" i="15" s="1"/>
  <c r="DO76" i="15" s="1"/>
  <c r="DO77" i="15" s="1"/>
  <c r="DO78" i="15" s="1"/>
  <c r="DO79" i="15" s="1"/>
  <c r="DO80" i="15" s="1"/>
  <c r="DZ53" i="15"/>
  <c r="DZ54" i="15" s="1"/>
  <c r="DZ55" i="15" s="1"/>
  <c r="DZ56" i="15" s="1"/>
  <c r="DZ57" i="15" s="1"/>
  <c r="DZ58" i="15" s="1"/>
  <c r="DZ59" i="15" s="1"/>
  <c r="DZ60" i="15" s="1"/>
  <c r="DZ61" i="15" s="1"/>
  <c r="DZ62" i="15" s="1"/>
  <c r="DZ63" i="15" s="1"/>
  <c r="DZ64" i="15" s="1"/>
  <c r="DZ65" i="15" s="1"/>
  <c r="DZ66" i="15" s="1"/>
  <c r="DZ67" i="15" s="1"/>
  <c r="DZ68" i="15" s="1"/>
  <c r="DZ69" i="15" s="1"/>
  <c r="DZ70" i="15" s="1"/>
  <c r="DZ71" i="15" s="1"/>
  <c r="DZ72" i="15" s="1"/>
  <c r="DZ73" i="15" s="1"/>
  <c r="DZ74" i="15" s="1"/>
  <c r="DZ75" i="15" s="1"/>
  <c r="DZ76" i="15" s="1"/>
  <c r="DZ77" i="15" s="1"/>
  <c r="DZ78" i="15" s="1"/>
  <c r="DZ79" i="15" s="1"/>
  <c r="DZ80" i="15" s="1"/>
  <c r="CX29" i="15"/>
  <c r="CX30" i="15"/>
  <c r="CX31" i="15"/>
  <c r="CX28" i="15"/>
  <c r="CW21" i="15"/>
  <c r="CX21" i="15"/>
  <c r="CW22" i="15"/>
  <c r="CX22" i="15"/>
  <c r="CW23" i="15"/>
  <c r="CX23" i="15"/>
  <c r="CW24" i="15"/>
  <c r="CX24" i="15"/>
  <c r="CW25" i="15"/>
  <c r="CX25" i="15"/>
  <c r="CW26" i="15"/>
  <c r="CX26" i="15"/>
  <c r="CW27" i="15"/>
  <c r="CX27" i="15"/>
  <c r="BY3" i="15"/>
  <c r="BY4" i="15"/>
  <c r="BY5" i="15"/>
  <c r="BY6" i="15"/>
  <c r="BY7" i="15"/>
  <c r="BY8" i="15"/>
  <c r="BY9" i="15"/>
  <c r="BY10" i="15"/>
  <c r="BY11" i="15"/>
  <c r="BY12" i="15"/>
  <c r="BY13" i="15"/>
  <c r="BY14" i="15"/>
  <c r="BY15" i="15"/>
  <c r="BY16" i="15"/>
  <c r="BY17" i="15"/>
  <c r="BY23" i="15"/>
  <c r="BY22" i="15"/>
  <c r="BY24" i="15"/>
  <c r="BY25" i="15"/>
  <c r="BY26" i="15"/>
  <c r="BY29" i="15"/>
  <c r="BY30" i="15"/>
  <c r="BY31" i="15"/>
  <c r="BY32" i="15"/>
  <c r="BY33" i="15"/>
  <c r="BY34" i="15"/>
  <c r="BY35" i="15"/>
  <c r="BY36" i="15"/>
  <c r="BY37" i="15"/>
  <c r="BY38" i="15"/>
  <c r="BY39" i="15"/>
  <c r="BY40" i="15"/>
  <c r="BY41" i="15"/>
  <c r="BY42" i="15"/>
  <c r="BY43" i="15"/>
  <c r="CC1" i="15"/>
  <c r="CD1" i="15"/>
  <c r="CE1" i="15"/>
  <c r="CF1" i="15"/>
  <c r="CG1" i="15"/>
  <c r="CH1" i="15"/>
  <c r="CI1" i="15"/>
  <c r="CJ1" i="15"/>
  <c r="CK1" i="15"/>
  <c r="CL1" i="15"/>
  <c r="CM1" i="15"/>
  <c r="CN1" i="15"/>
  <c r="CO1" i="15"/>
  <c r="CP1" i="15"/>
  <c r="CQ1" i="15"/>
  <c r="CR1" i="15"/>
  <c r="CS1" i="15"/>
  <c r="CT1" i="15"/>
  <c r="CU1" i="15"/>
  <c r="CB1" i="15"/>
  <c r="BV56" i="15"/>
  <c r="BW56" i="15" s="1"/>
  <c r="BX56" i="15" s="1"/>
  <c r="CA56" i="15"/>
  <c r="BV57" i="15"/>
  <c r="BW57" i="15"/>
  <c r="BX57" i="15" s="1"/>
  <c r="CA57" i="15"/>
  <c r="BV58" i="15"/>
  <c r="BW58" i="15" s="1"/>
  <c r="BX58" i="15" s="1"/>
  <c r="CA58" i="15"/>
  <c r="BV55" i="15"/>
  <c r="CA55" i="15"/>
  <c r="BW33" i="15"/>
  <c r="BX33" i="15"/>
  <c r="CA33" i="15"/>
  <c r="BW34" i="15"/>
  <c r="BX34" i="15" s="1"/>
  <c r="BZ34" i="15" s="1"/>
  <c r="CA34" i="15"/>
  <c r="BW35" i="15"/>
  <c r="BX35" i="15" s="1"/>
  <c r="CA35" i="15"/>
  <c r="BW36" i="15"/>
  <c r="BX36" i="15" s="1"/>
  <c r="BZ36" i="15" s="1"/>
  <c r="CA36" i="15"/>
  <c r="BW37" i="15"/>
  <c r="BX37" i="15"/>
  <c r="BZ37" i="15"/>
  <c r="CA37" i="15"/>
  <c r="BW38" i="15"/>
  <c r="BX38" i="15" s="1"/>
  <c r="BZ38" i="15" s="1"/>
  <c r="CA38" i="15"/>
  <c r="BW39" i="15"/>
  <c r="BX39" i="15"/>
  <c r="BZ39" i="15" s="1"/>
  <c r="CA39" i="15"/>
  <c r="BW40" i="15"/>
  <c r="BX40" i="15" s="1"/>
  <c r="BZ40" i="15" s="1"/>
  <c r="CA40" i="15"/>
  <c r="BW41" i="15"/>
  <c r="BX41" i="15"/>
  <c r="BZ41" i="15" s="1"/>
  <c r="CA41" i="15"/>
  <c r="BW42" i="15"/>
  <c r="BX42" i="15" s="1"/>
  <c r="BZ42" i="15" s="1"/>
  <c r="CA42" i="15"/>
  <c r="BW43" i="15"/>
  <c r="BX43" i="15" s="1"/>
  <c r="BZ43" i="15" s="1"/>
  <c r="CA43" i="15"/>
  <c r="BW44" i="15"/>
  <c r="BX44" i="15" s="1"/>
  <c r="BZ44" i="15" s="1"/>
  <c r="CA44" i="15"/>
  <c r="BW45" i="15"/>
  <c r="BX45" i="15"/>
  <c r="BZ45" i="15" s="1"/>
  <c r="CA45" i="15"/>
  <c r="BW55" i="15"/>
  <c r="BX55" i="15" s="1"/>
  <c r="CX58" i="14"/>
  <c r="CX59" i="14"/>
  <c r="CX60" i="14"/>
  <c r="CX61" i="14"/>
  <c r="CX62" i="14"/>
  <c r="CX63" i="14"/>
  <c r="CX64" i="14"/>
  <c r="CX57" i="14"/>
  <c r="CW45" i="14"/>
  <c r="DF51" i="21" s="1"/>
  <c r="CW46" i="14"/>
  <c r="DF52" i="21" s="1"/>
  <c r="CW47" i="14"/>
  <c r="DF53" i="21" s="1"/>
  <c r="CW48" i="14"/>
  <c r="DF54" i="21" s="1"/>
  <c r="CW49" i="14"/>
  <c r="DF55" i="21" s="1"/>
  <c r="CW50" i="14"/>
  <c r="DF56" i="21" s="1"/>
  <c r="CW51" i="14"/>
  <c r="DF57" i="21" s="1"/>
  <c r="CW52" i="14"/>
  <c r="DF58" i="21" s="1"/>
  <c r="CW53" i="14"/>
  <c r="DF59" i="21" s="1"/>
  <c r="CW54" i="14"/>
  <c r="DF60" i="21" s="1"/>
  <c r="CW55" i="14"/>
  <c r="DF61" i="21" s="1"/>
  <c r="CW56" i="14"/>
  <c r="DF62" i="21" s="1"/>
  <c r="CW44" i="14"/>
  <c r="DF50" i="21" s="1"/>
  <c r="CX55" i="14"/>
  <c r="CX56" i="14"/>
  <c r="CX45" i="14"/>
  <c r="EG45" i="14" s="1"/>
  <c r="CX46" i="14"/>
  <c r="CX47" i="14"/>
  <c r="CX48" i="14"/>
  <c r="CX49" i="14"/>
  <c r="CX50" i="14"/>
  <c r="CX51" i="14"/>
  <c r="CX52" i="14"/>
  <c r="CX53" i="14"/>
  <c r="CX54" i="14"/>
  <c r="CX44" i="14"/>
  <c r="CW17" i="14"/>
  <c r="CX17" i="14"/>
  <c r="CW18" i="14"/>
  <c r="CX18" i="14"/>
  <c r="CW19" i="14"/>
  <c r="CX19" i="14"/>
  <c r="CW20" i="14"/>
  <c r="CX20" i="14"/>
  <c r="CW21" i="14"/>
  <c r="CX21" i="14"/>
  <c r="CW22" i="14"/>
  <c r="CX22" i="14"/>
  <c r="CW23" i="14"/>
  <c r="CX23" i="14"/>
  <c r="CW24" i="14"/>
  <c r="CX24" i="14"/>
  <c r="CW25" i="14"/>
  <c r="CX25" i="14"/>
  <c r="CW26" i="14"/>
  <c r="CX26" i="14"/>
  <c r="CW27" i="14"/>
  <c r="CX27" i="14"/>
  <c r="CW28" i="14"/>
  <c r="CX28" i="14"/>
  <c r="CW29" i="14"/>
  <c r="CX29" i="14"/>
  <c r="CW30" i="14"/>
  <c r="CX30" i="14"/>
  <c r="CW31" i="14"/>
  <c r="CX31" i="14"/>
  <c r="CW32" i="14"/>
  <c r="CX32" i="14"/>
  <c r="CW33" i="14"/>
  <c r="CX33" i="14"/>
  <c r="CW34" i="14"/>
  <c r="CX34" i="14"/>
  <c r="CW35" i="14"/>
  <c r="CX35" i="14"/>
  <c r="CW36" i="14"/>
  <c r="CX36" i="14"/>
  <c r="CW37" i="14"/>
  <c r="CX37" i="14"/>
  <c r="CW38" i="14"/>
  <c r="CX38" i="14"/>
  <c r="CW39" i="14"/>
  <c r="CX39" i="14"/>
  <c r="CW40" i="14"/>
  <c r="CX40" i="14"/>
  <c r="CW41" i="14"/>
  <c r="CX41" i="14"/>
  <c r="CW42" i="14"/>
  <c r="DF40" i="21" s="1"/>
  <c r="CX42" i="14"/>
  <c r="CW43" i="14"/>
  <c r="CX43" i="14"/>
  <c r="BY17" i="14"/>
  <c r="BY18" i="14"/>
  <c r="BY19" i="14"/>
  <c r="BY20" i="14"/>
  <c r="BY16" i="14"/>
  <c r="BY15" i="14"/>
  <c r="BY12" i="14"/>
  <c r="BY13" i="14"/>
  <c r="BY14" i="14"/>
  <c r="BY11" i="14"/>
  <c r="BY4" i="14"/>
  <c r="BY5" i="14"/>
  <c r="BY6" i="14"/>
  <c r="BY7" i="14"/>
  <c r="BY8" i="14"/>
  <c r="BY3" i="14"/>
  <c r="BV51" i="14"/>
  <c r="BW51" i="14" s="1"/>
  <c r="BX51" i="14" s="1"/>
  <c r="BV52" i="14"/>
  <c r="BV53" i="14"/>
  <c r="BV54" i="14"/>
  <c r="BV55" i="14"/>
  <c r="BW55" i="14" s="1"/>
  <c r="BX55" i="14" s="1"/>
  <c r="BV56" i="14"/>
  <c r="BW56" i="14" s="1"/>
  <c r="BX56" i="14" s="1"/>
  <c r="BV57" i="14"/>
  <c r="BV50" i="14"/>
  <c r="BW27" i="14"/>
  <c r="BX27" i="14" s="1"/>
  <c r="BZ27" i="14" s="1"/>
  <c r="BW28" i="14"/>
  <c r="BX28" i="14" s="1"/>
  <c r="BZ28" i="14" s="1"/>
  <c r="BW29" i="14"/>
  <c r="BX29" i="14" s="1"/>
  <c r="BZ29" i="14" s="1"/>
  <c r="BW30" i="14"/>
  <c r="BX30" i="14" s="1"/>
  <c r="BZ30" i="14" s="1"/>
  <c r="BW31" i="14"/>
  <c r="BX31" i="14" s="1"/>
  <c r="BZ31" i="14" s="1"/>
  <c r="BW32" i="14"/>
  <c r="BX32" i="14" s="1"/>
  <c r="BZ32" i="14" s="1"/>
  <c r="BW33" i="14"/>
  <c r="BX33" i="14" s="1"/>
  <c r="BZ33" i="14" s="1"/>
  <c r="BW34" i="14"/>
  <c r="BX34" i="14" s="1"/>
  <c r="BZ34" i="14" s="1"/>
  <c r="BW35" i="14"/>
  <c r="BX35" i="14" s="1"/>
  <c r="BZ35" i="14" s="1"/>
  <c r="BW36" i="14"/>
  <c r="BX36" i="14" s="1"/>
  <c r="BZ36" i="14" s="1"/>
  <c r="BW37" i="14"/>
  <c r="BX37" i="14" s="1"/>
  <c r="BW38" i="14"/>
  <c r="BX38" i="14" s="1"/>
  <c r="BZ38" i="14" s="1"/>
  <c r="BW39" i="14"/>
  <c r="BX39" i="14" s="1"/>
  <c r="BZ39" i="14" s="1"/>
  <c r="BW40" i="14"/>
  <c r="BX40" i="14" s="1"/>
  <c r="BZ40" i="14" s="1"/>
  <c r="BW50" i="14"/>
  <c r="BX50" i="14" s="1"/>
  <c r="BW52" i="14"/>
  <c r="BX52" i="14" s="1"/>
  <c r="BW53" i="14"/>
  <c r="BX53" i="14" s="1"/>
  <c r="BW54" i="14"/>
  <c r="BX54" i="14" s="1"/>
  <c r="BW57" i="14"/>
  <c r="BX57" i="14" s="1"/>
  <c r="DI18" i="24"/>
  <c r="DI33" i="24"/>
  <c r="DI48" i="24"/>
  <c r="DI63" i="24"/>
  <c r="DI78" i="24"/>
  <c r="DI93" i="24"/>
  <c r="DI108" i="24"/>
  <c r="DI123" i="24"/>
  <c r="DI138" i="24"/>
  <c r="DI153" i="24"/>
  <c r="DI168" i="24"/>
  <c r="DI183" i="24"/>
  <c r="DI198" i="24"/>
  <c r="DI213" i="24"/>
  <c r="DI228" i="24"/>
  <c r="DI243" i="24"/>
  <c r="DI258" i="24"/>
  <c r="DI273" i="24"/>
  <c r="DI288" i="24"/>
  <c r="DI3" i="24"/>
  <c r="S6" i="24"/>
  <c r="S5" i="24"/>
  <c r="S4" i="24"/>
  <c r="S3" i="24"/>
  <c r="DL45" i="19" l="1"/>
  <c r="DM47" i="19"/>
  <c r="DT43" i="14"/>
  <c r="DT44" i="14" s="1"/>
  <c r="DV43" i="14"/>
  <c r="DV44" i="14" s="1"/>
  <c r="EB43" i="14"/>
  <c r="EB44" i="14" s="1"/>
  <c r="ED43" i="14"/>
  <c r="ED44" i="14" s="1"/>
  <c r="EG42" i="14"/>
  <c r="DN43" i="14"/>
  <c r="DN44" i="14" s="1"/>
  <c r="DU43" i="14"/>
  <c r="DU44" i="14" s="1"/>
  <c r="DU45" i="14" s="1"/>
  <c r="DU46" i="14" s="1"/>
  <c r="DU47" i="14" s="1"/>
  <c r="DU48" i="14" s="1"/>
  <c r="DU49" i="14" s="1"/>
  <c r="DU50" i="14" s="1"/>
  <c r="DU51" i="14" s="1"/>
  <c r="DU52" i="14" s="1"/>
  <c r="DU53" i="14" s="1"/>
  <c r="DU54" i="14" s="1"/>
  <c r="DU55" i="14" s="1"/>
  <c r="DU56" i="14" s="1"/>
  <c r="DU57" i="14" s="1"/>
  <c r="DU58" i="14" s="1"/>
  <c r="DU59" i="14" s="1"/>
  <c r="DU60" i="14" s="1"/>
  <c r="DU61" i="14" s="1"/>
  <c r="DU62" i="14" s="1"/>
  <c r="DU63" i="14" s="1"/>
  <c r="DU64" i="14" s="1"/>
  <c r="DU65" i="14" s="1"/>
  <c r="DU66" i="14" s="1"/>
  <c r="DU67" i="14" s="1"/>
  <c r="DU68" i="14" s="1"/>
  <c r="DU69" i="14" s="1"/>
  <c r="DU70" i="14" s="1"/>
  <c r="DU71" i="14" s="1"/>
  <c r="DU72" i="14" s="1"/>
  <c r="DU73" i="14" s="1"/>
  <c r="DU74" i="14" s="1"/>
  <c r="DU75" i="14" s="1"/>
  <c r="DU76" i="14" s="1"/>
  <c r="DU77" i="14" s="1"/>
  <c r="DU78" i="14" s="1"/>
  <c r="DU79" i="14" s="1"/>
  <c r="DU80" i="14" s="1"/>
  <c r="DZ43" i="14"/>
  <c r="DZ44" i="14" s="1"/>
  <c r="EA43" i="14"/>
  <c r="EA44" i="14" s="1"/>
  <c r="DY43" i="14"/>
  <c r="DY44" i="14" s="1"/>
  <c r="DY45" i="14" s="1"/>
  <c r="DY46" i="14" s="1"/>
  <c r="DY47" i="14" s="1"/>
  <c r="DY48" i="14" s="1"/>
  <c r="DY49" i="14" s="1"/>
  <c r="DY50" i="14" s="1"/>
  <c r="DY51" i="14" s="1"/>
  <c r="DY52" i="14" s="1"/>
  <c r="DY53" i="14" s="1"/>
  <c r="DY54" i="14" s="1"/>
  <c r="DY55" i="14" s="1"/>
  <c r="DY56" i="14" s="1"/>
  <c r="DY57" i="14" s="1"/>
  <c r="DY58" i="14" s="1"/>
  <c r="DY59" i="14" s="1"/>
  <c r="DY60" i="14" s="1"/>
  <c r="DY61" i="14" s="1"/>
  <c r="DY62" i="14" s="1"/>
  <c r="DY63" i="14" s="1"/>
  <c r="DY64" i="14" s="1"/>
  <c r="DY65" i="14" s="1"/>
  <c r="DY66" i="14" s="1"/>
  <c r="DY67" i="14" s="1"/>
  <c r="DY68" i="14" s="1"/>
  <c r="DY69" i="14" s="1"/>
  <c r="DY70" i="14" s="1"/>
  <c r="DY71" i="14" s="1"/>
  <c r="DY72" i="14" s="1"/>
  <c r="DY73" i="14" s="1"/>
  <c r="DY74" i="14" s="1"/>
  <c r="DY75" i="14" s="1"/>
  <c r="DY76" i="14" s="1"/>
  <c r="DY77" i="14" s="1"/>
  <c r="DY78" i="14" s="1"/>
  <c r="DY79" i="14" s="1"/>
  <c r="DY80" i="14" s="1"/>
  <c r="DS43" i="14"/>
  <c r="DS44" i="14" s="1"/>
  <c r="EC43" i="14"/>
  <c r="EC44" i="14" s="1"/>
  <c r="EF43" i="14"/>
  <c r="EF44" i="14" s="1"/>
  <c r="DO43" i="14"/>
  <c r="DO44" i="14" s="1"/>
  <c r="DQ43" i="14"/>
  <c r="DQ44" i="14" s="1"/>
  <c r="DR43" i="14"/>
  <c r="DR44" i="14" s="1"/>
  <c r="DP43" i="14"/>
  <c r="DP44" i="14" s="1"/>
  <c r="DX43" i="14"/>
  <c r="DX44" i="14" s="1"/>
  <c r="DW43" i="14"/>
  <c r="DW44" i="14" s="1"/>
  <c r="DW45" i="14" s="1"/>
  <c r="DW46" i="14" s="1"/>
  <c r="DW47" i="14" s="1"/>
  <c r="DW48" i="14" s="1"/>
  <c r="DW49" i="14" s="1"/>
  <c r="DW50" i="14" s="1"/>
  <c r="DW51" i="14" s="1"/>
  <c r="DW52" i="14" s="1"/>
  <c r="DW53" i="14" s="1"/>
  <c r="DW54" i="14" s="1"/>
  <c r="DW55" i="14" s="1"/>
  <c r="DW56" i="14" s="1"/>
  <c r="DW57" i="14" s="1"/>
  <c r="DW58" i="14" s="1"/>
  <c r="DW59" i="14" s="1"/>
  <c r="DW60" i="14" s="1"/>
  <c r="DW61" i="14" s="1"/>
  <c r="DW62" i="14" s="1"/>
  <c r="DW63" i="14" s="1"/>
  <c r="DW64" i="14" s="1"/>
  <c r="DW65" i="14" s="1"/>
  <c r="DW66" i="14" s="1"/>
  <c r="DW67" i="14" s="1"/>
  <c r="DW68" i="14" s="1"/>
  <c r="DW69" i="14" s="1"/>
  <c r="DW70" i="14" s="1"/>
  <c r="DW71" i="14" s="1"/>
  <c r="DW72" i="14" s="1"/>
  <c r="DW73" i="14" s="1"/>
  <c r="DW74" i="14" s="1"/>
  <c r="DW75" i="14" s="1"/>
  <c r="DW76" i="14" s="1"/>
  <c r="DW77" i="14" s="1"/>
  <c r="DW78" i="14" s="1"/>
  <c r="DW79" i="14" s="1"/>
  <c r="DW80" i="14" s="1"/>
  <c r="EE43" i="14"/>
  <c r="EE44" i="14" s="1"/>
  <c r="EG44" i="14"/>
  <c r="EC45" i="14"/>
  <c r="EC46" i="14" s="1"/>
  <c r="EC47" i="14" s="1"/>
  <c r="EC48" i="14" s="1"/>
  <c r="EC49" i="14" s="1"/>
  <c r="EC50" i="14" s="1"/>
  <c r="EC51" i="14" s="1"/>
  <c r="EC52" i="14" s="1"/>
  <c r="EC53" i="14" s="1"/>
  <c r="EC54" i="14" s="1"/>
  <c r="EC55" i="14" s="1"/>
  <c r="EC56" i="14" s="1"/>
  <c r="EC57" i="14" s="1"/>
  <c r="EC58" i="14" s="1"/>
  <c r="EC59" i="14" s="1"/>
  <c r="EC60" i="14" s="1"/>
  <c r="EC61" i="14" s="1"/>
  <c r="EC62" i="14" s="1"/>
  <c r="EC63" i="14" s="1"/>
  <c r="EC64" i="14" s="1"/>
  <c r="EC65" i="14" s="1"/>
  <c r="EC66" i="14" s="1"/>
  <c r="EC67" i="14" s="1"/>
  <c r="EC68" i="14" s="1"/>
  <c r="EC69" i="14" s="1"/>
  <c r="EC70" i="14" s="1"/>
  <c r="EC71" i="14" s="1"/>
  <c r="EC72" i="14" s="1"/>
  <c r="EC73" i="14" s="1"/>
  <c r="EC74" i="14" s="1"/>
  <c r="EC75" i="14" s="1"/>
  <c r="EC76" i="14" s="1"/>
  <c r="EC77" i="14" s="1"/>
  <c r="EC78" i="14" s="1"/>
  <c r="EC79" i="14" s="1"/>
  <c r="EC80" i="14" s="1"/>
  <c r="DS45" i="14"/>
  <c r="DS46" i="14" s="1"/>
  <c r="DS47" i="14" s="1"/>
  <c r="DS48" i="14" s="1"/>
  <c r="DS49" i="14" s="1"/>
  <c r="DT45" i="14"/>
  <c r="DT46" i="14" s="1"/>
  <c r="DT47" i="14" s="1"/>
  <c r="DT48" i="14" s="1"/>
  <c r="DT49" i="14" s="1"/>
  <c r="DV45" i="14"/>
  <c r="DV46" i="14" s="1"/>
  <c r="DV47" i="14" s="1"/>
  <c r="DV48" i="14" s="1"/>
  <c r="DV49" i="14" s="1"/>
  <c r="DV50" i="14" s="1"/>
  <c r="DV51" i="14" s="1"/>
  <c r="DV52" i="14" s="1"/>
  <c r="DV53" i="14" s="1"/>
  <c r="DV54" i="14" s="1"/>
  <c r="DV55" i="14" s="1"/>
  <c r="DV56" i="14" s="1"/>
  <c r="DV57" i="14" s="1"/>
  <c r="DV58" i="14" s="1"/>
  <c r="DV59" i="14" s="1"/>
  <c r="DV60" i="14" s="1"/>
  <c r="DV61" i="14" s="1"/>
  <c r="DV62" i="14" s="1"/>
  <c r="DV63" i="14" s="1"/>
  <c r="DV64" i="14" s="1"/>
  <c r="DV65" i="14" s="1"/>
  <c r="DV66" i="14" s="1"/>
  <c r="DV67" i="14" s="1"/>
  <c r="DV68" i="14" s="1"/>
  <c r="DV69" i="14" s="1"/>
  <c r="DV70" i="14" s="1"/>
  <c r="DV71" i="14" s="1"/>
  <c r="DV72" i="14" s="1"/>
  <c r="DV73" i="14" s="1"/>
  <c r="DV74" i="14" s="1"/>
  <c r="DV75" i="14" s="1"/>
  <c r="DV76" i="14" s="1"/>
  <c r="DV77" i="14" s="1"/>
  <c r="DV78" i="14" s="1"/>
  <c r="DV79" i="14" s="1"/>
  <c r="DV80" i="14" s="1"/>
  <c r="DZ45" i="14"/>
  <c r="DZ46" i="14" s="1"/>
  <c r="DZ47" i="14" s="1"/>
  <c r="DZ48" i="14" s="1"/>
  <c r="DZ49" i="14" s="1"/>
  <c r="DR45" i="14"/>
  <c r="DR46" i="14" s="1"/>
  <c r="DR47" i="14" s="1"/>
  <c r="DR48" i="14" s="1"/>
  <c r="DR49" i="14" s="1"/>
  <c r="DO45" i="14"/>
  <c r="DO46" i="14" s="1"/>
  <c r="DO47" i="14" s="1"/>
  <c r="DO48" i="14" s="1"/>
  <c r="DO49" i="14" s="1"/>
  <c r="DX45" i="14"/>
  <c r="DX46" i="14" s="1"/>
  <c r="DX47" i="14" s="1"/>
  <c r="DX48" i="14" s="1"/>
  <c r="DX49" i="14" s="1"/>
  <c r="DX50" i="14" s="1"/>
  <c r="DX51" i="14" s="1"/>
  <c r="DX52" i="14" s="1"/>
  <c r="DX53" i="14" s="1"/>
  <c r="DX54" i="14" s="1"/>
  <c r="DX55" i="14" s="1"/>
  <c r="DX56" i="14" s="1"/>
  <c r="DX57" i="14" s="1"/>
  <c r="DX58" i="14" s="1"/>
  <c r="DX59" i="14" s="1"/>
  <c r="DX60" i="14" s="1"/>
  <c r="DX61" i="14" s="1"/>
  <c r="DX62" i="14" s="1"/>
  <c r="DX63" i="14" s="1"/>
  <c r="DX64" i="14" s="1"/>
  <c r="DX65" i="14" s="1"/>
  <c r="DX66" i="14" s="1"/>
  <c r="DX67" i="14" s="1"/>
  <c r="DX68" i="14" s="1"/>
  <c r="DX69" i="14" s="1"/>
  <c r="DX70" i="14" s="1"/>
  <c r="DX71" i="14" s="1"/>
  <c r="DX72" i="14" s="1"/>
  <c r="DX73" i="14" s="1"/>
  <c r="DX74" i="14" s="1"/>
  <c r="DX75" i="14" s="1"/>
  <c r="DX76" i="14" s="1"/>
  <c r="DX77" i="14" s="1"/>
  <c r="DX78" i="14" s="1"/>
  <c r="DX79" i="14" s="1"/>
  <c r="DX80" i="14" s="1"/>
  <c r="EE45" i="14"/>
  <c r="EE46" i="14" s="1"/>
  <c r="EE47" i="14" s="1"/>
  <c r="EE48" i="14" s="1"/>
  <c r="EE49" i="14" s="1"/>
  <c r="EE50" i="14" s="1"/>
  <c r="EE51" i="14" s="1"/>
  <c r="EE52" i="14" s="1"/>
  <c r="EE53" i="14" s="1"/>
  <c r="EE54" i="14" s="1"/>
  <c r="EE55" i="14" s="1"/>
  <c r="EE56" i="14" s="1"/>
  <c r="EE57" i="14" s="1"/>
  <c r="EE58" i="14" s="1"/>
  <c r="EE59" i="14" s="1"/>
  <c r="EE60" i="14" s="1"/>
  <c r="EE61" i="14" s="1"/>
  <c r="EE62" i="14" s="1"/>
  <c r="EE63" i="14" s="1"/>
  <c r="EE64" i="14" s="1"/>
  <c r="EE65" i="14" s="1"/>
  <c r="EE66" i="14" s="1"/>
  <c r="EE67" i="14" s="1"/>
  <c r="EE68" i="14" s="1"/>
  <c r="EE69" i="14" s="1"/>
  <c r="EE70" i="14" s="1"/>
  <c r="EE71" i="14" s="1"/>
  <c r="EE72" i="14" s="1"/>
  <c r="EE73" i="14" s="1"/>
  <c r="EE74" i="14" s="1"/>
  <c r="EE75" i="14" s="1"/>
  <c r="EE76" i="14" s="1"/>
  <c r="EE77" i="14" s="1"/>
  <c r="EE78" i="14" s="1"/>
  <c r="EE79" i="14" s="1"/>
  <c r="EE80" i="14" s="1"/>
  <c r="EB45" i="14"/>
  <c r="EB46" i="14" s="1"/>
  <c r="EB47" i="14" s="1"/>
  <c r="EB48" i="14" s="1"/>
  <c r="EB49" i="14" s="1"/>
  <c r="EB50" i="14" s="1"/>
  <c r="EB51" i="14" s="1"/>
  <c r="EB52" i="14" s="1"/>
  <c r="EB53" i="14" s="1"/>
  <c r="EB54" i="14" s="1"/>
  <c r="EB55" i="14" s="1"/>
  <c r="EB56" i="14" s="1"/>
  <c r="EB57" i="14" s="1"/>
  <c r="EB58" i="14" s="1"/>
  <c r="EB59" i="14" s="1"/>
  <c r="EB60" i="14" s="1"/>
  <c r="EB61" i="14" s="1"/>
  <c r="EB62" i="14" s="1"/>
  <c r="EB63" i="14" s="1"/>
  <c r="EB64" i="14" s="1"/>
  <c r="EB65" i="14" s="1"/>
  <c r="EB66" i="14" s="1"/>
  <c r="EB67" i="14" s="1"/>
  <c r="EB68" i="14" s="1"/>
  <c r="EB69" i="14" s="1"/>
  <c r="EB70" i="14" s="1"/>
  <c r="EB71" i="14" s="1"/>
  <c r="EB72" i="14" s="1"/>
  <c r="EB73" i="14" s="1"/>
  <c r="EB74" i="14" s="1"/>
  <c r="EB75" i="14" s="1"/>
  <c r="EB76" i="14" s="1"/>
  <c r="EB77" i="14" s="1"/>
  <c r="EB78" i="14" s="1"/>
  <c r="EB79" i="14" s="1"/>
  <c r="EB80" i="14" s="1"/>
  <c r="DN45" i="14"/>
  <c r="DN46" i="14" s="1"/>
  <c r="DN47" i="14" s="1"/>
  <c r="DN48" i="14" s="1"/>
  <c r="DN49" i="14" s="1"/>
  <c r="DN50" i="14" s="1"/>
  <c r="DN51" i="14" s="1"/>
  <c r="DN52" i="14" s="1"/>
  <c r="DN53" i="14" s="1"/>
  <c r="DN54" i="14" s="1"/>
  <c r="DN55" i="14" s="1"/>
  <c r="DN56" i="14" s="1"/>
  <c r="DN57" i="14" s="1"/>
  <c r="DN58" i="14" s="1"/>
  <c r="DN59" i="14" s="1"/>
  <c r="DN60" i="14" s="1"/>
  <c r="DN61" i="14" s="1"/>
  <c r="DN62" i="14" s="1"/>
  <c r="DN63" i="14" s="1"/>
  <c r="DN64" i="14" s="1"/>
  <c r="DN65" i="14" s="1"/>
  <c r="DN66" i="14" s="1"/>
  <c r="DN67" i="14" s="1"/>
  <c r="DN68" i="14" s="1"/>
  <c r="DN69" i="14" s="1"/>
  <c r="DN70" i="14" s="1"/>
  <c r="DN71" i="14" s="1"/>
  <c r="DN72" i="14" s="1"/>
  <c r="DN73" i="14" s="1"/>
  <c r="DN74" i="14" s="1"/>
  <c r="DN75" i="14" s="1"/>
  <c r="DN76" i="14" s="1"/>
  <c r="DN77" i="14" s="1"/>
  <c r="DN78" i="14" s="1"/>
  <c r="DN79" i="14" s="1"/>
  <c r="DN80" i="14" s="1"/>
  <c r="DQ45" i="14"/>
  <c r="DQ46" i="14" s="1"/>
  <c r="DQ47" i="14" s="1"/>
  <c r="DQ48" i="14" s="1"/>
  <c r="DQ49" i="14" s="1"/>
  <c r="DQ50" i="14" s="1"/>
  <c r="DQ51" i="14" s="1"/>
  <c r="DQ52" i="14" s="1"/>
  <c r="DQ53" i="14" s="1"/>
  <c r="DQ54" i="14" s="1"/>
  <c r="DQ55" i="14" s="1"/>
  <c r="DQ56" i="14" s="1"/>
  <c r="DQ57" i="14" s="1"/>
  <c r="DQ58" i="14" s="1"/>
  <c r="DQ59" i="14" s="1"/>
  <c r="DQ60" i="14" s="1"/>
  <c r="DQ61" i="14" s="1"/>
  <c r="DQ62" i="14" s="1"/>
  <c r="DQ63" i="14" s="1"/>
  <c r="DQ64" i="14" s="1"/>
  <c r="DQ65" i="14" s="1"/>
  <c r="DQ66" i="14" s="1"/>
  <c r="DQ67" i="14" s="1"/>
  <c r="DQ68" i="14" s="1"/>
  <c r="DQ69" i="14" s="1"/>
  <c r="DQ70" i="14" s="1"/>
  <c r="DQ71" i="14" s="1"/>
  <c r="DQ72" i="14" s="1"/>
  <c r="DQ73" i="14" s="1"/>
  <c r="DQ74" i="14" s="1"/>
  <c r="DQ75" i="14" s="1"/>
  <c r="DQ76" i="14" s="1"/>
  <c r="DQ77" i="14" s="1"/>
  <c r="DQ78" i="14" s="1"/>
  <c r="DQ79" i="14" s="1"/>
  <c r="DQ80" i="14" s="1"/>
  <c r="ED45" i="14"/>
  <c r="ED46" i="14" s="1"/>
  <c r="ED47" i="14" s="1"/>
  <c r="ED48" i="14" s="1"/>
  <c r="ED49" i="14" s="1"/>
  <c r="ED50" i="14" s="1"/>
  <c r="ED51" i="14" s="1"/>
  <c r="ED52" i="14" s="1"/>
  <c r="ED53" i="14" s="1"/>
  <c r="ED54" i="14" s="1"/>
  <c r="ED55" i="14" s="1"/>
  <c r="ED56" i="14" s="1"/>
  <c r="ED57" i="14" s="1"/>
  <c r="ED58" i="14" s="1"/>
  <c r="ED59" i="14" s="1"/>
  <c r="ED60" i="14" s="1"/>
  <c r="ED61" i="14" s="1"/>
  <c r="ED62" i="14" s="1"/>
  <c r="ED63" i="14" s="1"/>
  <c r="ED64" i="14" s="1"/>
  <c r="ED65" i="14" s="1"/>
  <c r="ED66" i="14" s="1"/>
  <c r="ED67" i="14" s="1"/>
  <c r="ED68" i="14" s="1"/>
  <c r="ED69" i="14" s="1"/>
  <c r="ED70" i="14" s="1"/>
  <c r="ED71" i="14" s="1"/>
  <c r="ED72" i="14" s="1"/>
  <c r="ED73" i="14" s="1"/>
  <c r="ED74" i="14" s="1"/>
  <c r="ED75" i="14" s="1"/>
  <c r="ED76" i="14" s="1"/>
  <c r="ED77" i="14" s="1"/>
  <c r="ED78" i="14" s="1"/>
  <c r="ED79" i="14" s="1"/>
  <c r="ED80" i="14" s="1"/>
  <c r="EF45" i="14"/>
  <c r="EF46" i="14" s="1"/>
  <c r="EF47" i="14" s="1"/>
  <c r="EF48" i="14" s="1"/>
  <c r="EF49" i="14" s="1"/>
  <c r="EF50" i="14" s="1"/>
  <c r="EF51" i="14" s="1"/>
  <c r="EF52" i="14" s="1"/>
  <c r="EF53" i="14" s="1"/>
  <c r="EF54" i="14" s="1"/>
  <c r="EF55" i="14" s="1"/>
  <c r="EF56" i="14" s="1"/>
  <c r="EF57" i="14" s="1"/>
  <c r="EF58" i="14" s="1"/>
  <c r="EF59" i="14" s="1"/>
  <c r="EF60" i="14" s="1"/>
  <c r="EF61" i="14" s="1"/>
  <c r="EF62" i="14" s="1"/>
  <c r="EF63" i="14" s="1"/>
  <c r="EF64" i="14" s="1"/>
  <c r="EF65" i="14" s="1"/>
  <c r="EF66" i="14" s="1"/>
  <c r="EF67" i="14" s="1"/>
  <c r="EF68" i="14" s="1"/>
  <c r="EF69" i="14" s="1"/>
  <c r="EF70" i="14" s="1"/>
  <c r="EF71" i="14" s="1"/>
  <c r="EF72" i="14" s="1"/>
  <c r="EF73" i="14" s="1"/>
  <c r="EF74" i="14" s="1"/>
  <c r="EF75" i="14" s="1"/>
  <c r="EF76" i="14" s="1"/>
  <c r="EF77" i="14" s="1"/>
  <c r="EF78" i="14" s="1"/>
  <c r="EF79" i="14" s="1"/>
  <c r="EF80" i="14" s="1"/>
  <c r="EA45" i="14"/>
  <c r="EA46" i="14" s="1"/>
  <c r="EA47" i="14" s="1"/>
  <c r="EA48" i="14" s="1"/>
  <c r="EA49" i="14" s="1"/>
  <c r="DP45" i="14"/>
  <c r="DP46" i="14" s="1"/>
  <c r="DP47" i="14" s="1"/>
  <c r="DP48" i="14" s="1"/>
  <c r="DP49" i="14" s="1"/>
  <c r="DP50" i="14" s="1"/>
  <c r="DP51" i="14" s="1"/>
  <c r="DP52" i="14" s="1"/>
  <c r="DP53" i="14" s="1"/>
  <c r="DP54" i="14" s="1"/>
  <c r="DP55" i="14" s="1"/>
  <c r="DP56" i="14" s="1"/>
  <c r="DP57" i="14" s="1"/>
  <c r="DP58" i="14" s="1"/>
  <c r="DP59" i="14" s="1"/>
  <c r="DP60" i="14" s="1"/>
  <c r="DP61" i="14" s="1"/>
  <c r="DP62" i="14" s="1"/>
  <c r="DP63" i="14" s="1"/>
  <c r="DP64" i="14" s="1"/>
  <c r="DP65" i="14" s="1"/>
  <c r="DP66" i="14" s="1"/>
  <c r="DP67" i="14" s="1"/>
  <c r="DP68" i="14" s="1"/>
  <c r="DP69" i="14" s="1"/>
  <c r="DP70" i="14" s="1"/>
  <c r="DP71" i="14" s="1"/>
  <c r="DP72" i="14" s="1"/>
  <c r="DP73" i="14" s="1"/>
  <c r="DP74" i="14" s="1"/>
  <c r="DP75" i="14" s="1"/>
  <c r="DP76" i="14" s="1"/>
  <c r="DP77" i="14" s="1"/>
  <c r="DP78" i="14" s="1"/>
  <c r="DP79" i="14" s="1"/>
  <c r="DP80" i="14" s="1"/>
  <c r="EG49" i="14"/>
  <c r="DS50" i="14"/>
  <c r="DS51" i="14" s="1"/>
  <c r="DS52" i="14" s="1"/>
  <c r="DS53" i="14" s="1"/>
  <c r="DS54" i="14" s="1"/>
  <c r="DS55" i="14" s="1"/>
  <c r="DS56" i="14" s="1"/>
  <c r="DS57" i="14" s="1"/>
  <c r="DS58" i="14" s="1"/>
  <c r="DS59" i="14" s="1"/>
  <c r="DS60" i="14" s="1"/>
  <c r="DS61" i="14" s="1"/>
  <c r="DS62" i="14" s="1"/>
  <c r="DS63" i="14" s="1"/>
  <c r="DS64" i="14" s="1"/>
  <c r="DS65" i="14" s="1"/>
  <c r="DS66" i="14" s="1"/>
  <c r="DS67" i="14" s="1"/>
  <c r="DS68" i="14" s="1"/>
  <c r="DS69" i="14" s="1"/>
  <c r="DS70" i="14" s="1"/>
  <c r="DS71" i="14" s="1"/>
  <c r="DS72" i="14" s="1"/>
  <c r="DS73" i="14" s="1"/>
  <c r="DS74" i="14" s="1"/>
  <c r="DS75" i="14" s="1"/>
  <c r="DS76" i="14" s="1"/>
  <c r="DS77" i="14" s="1"/>
  <c r="DS78" i="14" s="1"/>
  <c r="DS79" i="14" s="1"/>
  <c r="DS80" i="14" s="1"/>
  <c r="DT50" i="14"/>
  <c r="DT51" i="14" s="1"/>
  <c r="DT52" i="14" s="1"/>
  <c r="DT53" i="14" s="1"/>
  <c r="DT54" i="14" s="1"/>
  <c r="DT55" i="14" s="1"/>
  <c r="DT56" i="14" s="1"/>
  <c r="DT57" i="14" s="1"/>
  <c r="DT58" i="14" s="1"/>
  <c r="DT59" i="14" s="1"/>
  <c r="DT60" i="14" s="1"/>
  <c r="DT61" i="14" s="1"/>
  <c r="DT62" i="14" s="1"/>
  <c r="DT63" i="14" s="1"/>
  <c r="DT64" i="14" s="1"/>
  <c r="DT65" i="14" s="1"/>
  <c r="DT66" i="14" s="1"/>
  <c r="DT67" i="14" s="1"/>
  <c r="DT68" i="14" s="1"/>
  <c r="DT69" i="14" s="1"/>
  <c r="DT70" i="14" s="1"/>
  <c r="DT71" i="14" s="1"/>
  <c r="DT72" i="14" s="1"/>
  <c r="DT73" i="14" s="1"/>
  <c r="DT74" i="14" s="1"/>
  <c r="DT75" i="14" s="1"/>
  <c r="DT76" i="14" s="1"/>
  <c r="DT77" i="14" s="1"/>
  <c r="DT78" i="14" s="1"/>
  <c r="DT79" i="14" s="1"/>
  <c r="DT80" i="14" s="1"/>
  <c r="DZ50" i="14"/>
  <c r="DZ51" i="14" s="1"/>
  <c r="DZ52" i="14" s="1"/>
  <c r="DZ53" i="14" s="1"/>
  <c r="DZ54" i="14" s="1"/>
  <c r="DZ55" i="14" s="1"/>
  <c r="DZ56" i="14" s="1"/>
  <c r="DZ57" i="14" s="1"/>
  <c r="DZ58" i="14" s="1"/>
  <c r="DZ59" i="14" s="1"/>
  <c r="DZ60" i="14" s="1"/>
  <c r="DZ61" i="14" s="1"/>
  <c r="DZ62" i="14" s="1"/>
  <c r="DZ63" i="14" s="1"/>
  <c r="DZ64" i="14" s="1"/>
  <c r="DZ65" i="14" s="1"/>
  <c r="DZ66" i="14" s="1"/>
  <c r="DZ67" i="14" s="1"/>
  <c r="DZ68" i="14" s="1"/>
  <c r="DZ69" i="14" s="1"/>
  <c r="DZ70" i="14" s="1"/>
  <c r="DZ71" i="14" s="1"/>
  <c r="DZ72" i="14" s="1"/>
  <c r="DZ73" i="14" s="1"/>
  <c r="DZ74" i="14" s="1"/>
  <c r="DZ75" i="14" s="1"/>
  <c r="DZ76" i="14" s="1"/>
  <c r="DZ77" i="14" s="1"/>
  <c r="DZ78" i="14" s="1"/>
  <c r="DZ79" i="14" s="1"/>
  <c r="DZ80" i="14" s="1"/>
  <c r="DR50" i="14"/>
  <c r="DR51" i="14" s="1"/>
  <c r="DR52" i="14" s="1"/>
  <c r="DR53" i="14" s="1"/>
  <c r="DR54" i="14" s="1"/>
  <c r="DR55" i="14" s="1"/>
  <c r="DR56" i="14" s="1"/>
  <c r="DR57" i="14" s="1"/>
  <c r="DR58" i="14" s="1"/>
  <c r="DR59" i="14" s="1"/>
  <c r="DR60" i="14" s="1"/>
  <c r="DR61" i="14" s="1"/>
  <c r="DR62" i="14" s="1"/>
  <c r="DR63" i="14" s="1"/>
  <c r="DR64" i="14" s="1"/>
  <c r="DR65" i="14" s="1"/>
  <c r="DR66" i="14" s="1"/>
  <c r="DR67" i="14" s="1"/>
  <c r="DR68" i="14" s="1"/>
  <c r="DR69" i="14" s="1"/>
  <c r="DR70" i="14" s="1"/>
  <c r="DR71" i="14" s="1"/>
  <c r="DR72" i="14" s="1"/>
  <c r="DR73" i="14" s="1"/>
  <c r="DR74" i="14" s="1"/>
  <c r="DR75" i="14" s="1"/>
  <c r="DR76" i="14" s="1"/>
  <c r="DR77" i="14" s="1"/>
  <c r="DR78" i="14" s="1"/>
  <c r="DR79" i="14" s="1"/>
  <c r="DR80" i="14" s="1"/>
  <c r="DO50" i="14"/>
  <c r="DO51" i="14" s="1"/>
  <c r="DO52" i="14" s="1"/>
  <c r="DO53" i="14" s="1"/>
  <c r="DO54" i="14" s="1"/>
  <c r="DO55" i="14" s="1"/>
  <c r="DO56" i="14" s="1"/>
  <c r="DO57" i="14" s="1"/>
  <c r="DO58" i="14" s="1"/>
  <c r="DO59" i="14" s="1"/>
  <c r="DO60" i="14" s="1"/>
  <c r="DO61" i="14" s="1"/>
  <c r="DO62" i="14" s="1"/>
  <c r="DO63" i="14" s="1"/>
  <c r="DO64" i="14" s="1"/>
  <c r="DO65" i="14" s="1"/>
  <c r="DO66" i="14" s="1"/>
  <c r="DO67" i="14" s="1"/>
  <c r="DO68" i="14" s="1"/>
  <c r="DO69" i="14" s="1"/>
  <c r="DO70" i="14" s="1"/>
  <c r="DO71" i="14" s="1"/>
  <c r="DO72" i="14" s="1"/>
  <c r="DO73" i="14" s="1"/>
  <c r="DO74" i="14" s="1"/>
  <c r="DO75" i="14" s="1"/>
  <c r="DO76" i="14" s="1"/>
  <c r="DO77" i="14" s="1"/>
  <c r="DO78" i="14" s="1"/>
  <c r="DO79" i="14" s="1"/>
  <c r="DO80" i="14" s="1"/>
  <c r="EA50" i="14"/>
  <c r="EA51" i="14" s="1"/>
  <c r="EA52" i="14" s="1"/>
  <c r="EA53" i="14" s="1"/>
  <c r="EA54" i="14" s="1"/>
  <c r="EA55" i="14" s="1"/>
  <c r="EA56" i="14" s="1"/>
  <c r="EA57" i="14" s="1"/>
  <c r="EA58" i="14" s="1"/>
  <c r="EA59" i="14" s="1"/>
  <c r="EA60" i="14" s="1"/>
  <c r="EA61" i="14" s="1"/>
  <c r="EA62" i="14" s="1"/>
  <c r="EA63" i="14" s="1"/>
  <c r="EA64" i="14" s="1"/>
  <c r="EA65" i="14" s="1"/>
  <c r="EA66" i="14" s="1"/>
  <c r="EA67" i="14" s="1"/>
  <c r="EA68" i="14" s="1"/>
  <c r="EA69" i="14" s="1"/>
  <c r="EA70" i="14" s="1"/>
  <c r="EA71" i="14" s="1"/>
  <c r="EA72" i="14" s="1"/>
  <c r="EA73" i="14" s="1"/>
  <c r="EA74" i="14" s="1"/>
  <c r="EA75" i="14" s="1"/>
  <c r="EA76" i="14" s="1"/>
  <c r="EA77" i="14" s="1"/>
  <c r="EA78" i="14" s="1"/>
  <c r="EA79" i="14" s="1"/>
  <c r="EA80" i="14" s="1"/>
  <c r="DL39" i="14"/>
  <c r="S39" i="14" s="1"/>
  <c r="DM41" i="14"/>
  <c r="CF1" i="14"/>
  <c r="CN1" i="14"/>
  <c r="CB1" i="14"/>
  <c r="CG1" i="14"/>
  <c r="CO1" i="14"/>
  <c r="CH1" i="14"/>
  <c r="CP1" i="14"/>
  <c r="CI1" i="14"/>
  <c r="CQ1" i="14"/>
  <c r="CJ1" i="14"/>
  <c r="CR1" i="14"/>
  <c r="CC1" i="14"/>
  <c r="CK1" i="14"/>
  <c r="CS1" i="14"/>
  <c r="CD1" i="14"/>
  <c r="CL1" i="14"/>
  <c r="CT1" i="14"/>
  <c r="CE1" i="14"/>
  <c r="CM1" i="14"/>
  <c r="CU1" i="14"/>
  <c r="CD85" i="33"/>
  <c r="DI34" i="33" s="1"/>
  <c r="CB85" i="33"/>
  <c r="DI4" i="33" s="1"/>
  <c r="DG273" i="33"/>
  <c r="DG258" i="33"/>
  <c r="DG153" i="33"/>
  <c r="DG138" i="33"/>
  <c r="DG213" i="33"/>
  <c r="DG93" i="33"/>
  <c r="DL24" i="31"/>
  <c r="DM26" i="31"/>
  <c r="DG288" i="33"/>
  <c r="DG168" i="33"/>
  <c r="DG48" i="33"/>
  <c r="DG243" i="33"/>
  <c r="DG123" i="33"/>
  <c r="DG198" i="33"/>
  <c r="DG78" i="33"/>
  <c r="DG228" i="33"/>
  <c r="DG108" i="33"/>
  <c r="DG183" i="33"/>
  <c r="DG63" i="33"/>
  <c r="BZ34" i="16"/>
  <c r="BZ33" i="16"/>
  <c r="DY10" i="15"/>
  <c r="DY11" i="15" s="1"/>
  <c r="DY12" i="15" s="1"/>
  <c r="DY13" i="15" s="1"/>
  <c r="DY14" i="15" s="1"/>
  <c r="DY15" i="15" s="1"/>
  <c r="DY16" i="15" s="1"/>
  <c r="DY17" i="15" s="1"/>
  <c r="DY18" i="15" s="1"/>
  <c r="DY19" i="15" s="1"/>
  <c r="DY20" i="15" s="1"/>
  <c r="DY21" i="15" s="1"/>
  <c r="DY22" i="15" s="1"/>
  <c r="DY23" i="15" s="1"/>
  <c r="DY24" i="15" s="1"/>
  <c r="DY25" i="15" s="1"/>
  <c r="DY26" i="15" s="1"/>
  <c r="DY27" i="15" s="1"/>
  <c r="DY28" i="15" s="1"/>
  <c r="DY29" i="15" s="1"/>
  <c r="DY30" i="15" s="1"/>
  <c r="DY31" i="15" s="1"/>
  <c r="DY32" i="15" s="1"/>
  <c r="DY33" i="15" s="1"/>
  <c r="DY34" i="15" s="1"/>
  <c r="DY35" i="15" s="1"/>
  <c r="DY36" i="15" s="1"/>
  <c r="DY37" i="15" s="1"/>
  <c r="DY38" i="15" s="1"/>
  <c r="DY39" i="15" s="1"/>
  <c r="DY40" i="15" s="1"/>
  <c r="DY41" i="15" s="1"/>
  <c r="DY42" i="15" s="1"/>
  <c r="DY43" i="15" s="1"/>
  <c r="DY44" i="15" s="1"/>
  <c r="DY45" i="15" s="1"/>
  <c r="DY46" i="15" s="1"/>
  <c r="DY47" i="15" s="1"/>
  <c r="DY48" i="15" s="1"/>
  <c r="DY49" i="15" s="1"/>
  <c r="DY50" i="15" s="1"/>
  <c r="DY51" i="15" s="1"/>
  <c r="DY52" i="15" s="1"/>
  <c r="DY53" i="15" s="1"/>
  <c r="DY54" i="15" s="1"/>
  <c r="DY55" i="15" s="1"/>
  <c r="DY56" i="15" s="1"/>
  <c r="DY57" i="15" s="1"/>
  <c r="DY58" i="15" s="1"/>
  <c r="DY59" i="15" s="1"/>
  <c r="DY60" i="15" s="1"/>
  <c r="DY61" i="15" s="1"/>
  <c r="DY62" i="15" s="1"/>
  <c r="DY63" i="15" s="1"/>
  <c r="DY64" i="15" s="1"/>
  <c r="DY65" i="15" s="1"/>
  <c r="DY66" i="15" s="1"/>
  <c r="DY67" i="15" s="1"/>
  <c r="DY68" i="15" s="1"/>
  <c r="DY69" i="15" s="1"/>
  <c r="DY70" i="15" s="1"/>
  <c r="DY71" i="15" s="1"/>
  <c r="DY72" i="15" s="1"/>
  <c r="DY73" i="15" s="1"/>
  <c r="DY74" i="15" s="1"/>
  <c r="DY75" i="15" s="1"/>
  <c r="DY76" i="15" s="1"/>
  <c r="DY77" i="15" s="1"/>
  <c r="DY78" i="15" s="1"/>
  <c r="DY79" i="15" s="1"/>
  <c r="DY80" i="15" s="1"/>
  <c r="DL8" i="15"/>
  <c r="DM12" i="15"/>
  <c r="DL7" i="15"/>
  <c r="DL6" i="15"/>
  <c r="DL5" i="15"/>
  <c r="BZ33" i="15"/>
  <c r="BZ35" i="15"/>
  <c r="BZ37" i="14"/>
  <c r="DL46" i="19" l="1"/>
  <c r="DM48" i="19"/>
  <c r="DL40" i="14"/>
  <c r="S40" i="14" s="1"/>
  <c r="DM42" i="14"/>
  <c r="DL25" i="31"/>
  <c r="DM27" i="31"/>
  <c r="DL9" i="15"/>
  <c r="DM13" i="15"/>
  <c r="DL11" i="15"/>
  <c r="DL10" i="15"/>
  <c r="DL47" i="19" l="1"/>
  <c r="DM49" i="19"/>
  <c r="DL41" i="14"/>
  <c r="S41" i="14" s="1"/>
  <c r="DD39" i="21" s="1"/>
  <c r="DM43" i="14"/>
  <c r="DL26" i="31"/>
  <c r="DM28" i="31"/>
  <c r="DL12" i="15"/>
  <c r="DM14" i="15"/>
  <c r="DM50" i="19" l="1"/>
  <c r="DL48" i="19"/>
  <c r="DM44" i="14"/>
  <c r="DL42" i="14"/>
  <c r="S42" i="14" s="1"/>
  <c r="DD40" i="21" s="1"/>
  <c r="DL27" i="31"/>
  <c r="DM29" i="31"/>
  <c r="DL13" i="15"/>
  <c r="DM15" i="15"/>
  <c r="DL49" i="19" l="1"/>
  <c r="DM51" i="19"/>
  <c r="DL43" i="14"/>
  <c r="S43" i="14" s="1"/>
  <c r="DM45" i="14"/>
  <c r="DL28" i="31"/>
  <c r="DM30" i="31"/>
  <c r="DM16" i="15"/>
  <c r="DL14" i="15"/>
  <c r="DL50" i="19" l="1"/>
  <c r="DM52" i="19"/>
  <c r="DL44" i="14"/>
  <c r="S52" i="14" s="1"/>
  <c r="DM46" i="14"/>
  <c r="DL29" i="31"/>
  <c r="DM31" i="31"/>
  <c r="DL15" i="15"/>
  <c r="DM17" i="15"/>
  <c r="DM53" i="19" l="1"/>
  <c r="DL51" i="19"/>
  <c r="DL45" i="14"/>
  <c r="S53" i="14" s="1"/>
  <c r="DM47" i="14"/>
  <c r="DL30" i="31"/>
  <c r="DM32" i="31"/>
  <c r="DM18" i="15"/>
  <c r="DL16" i="15"/>
  <c r="DM54" i="19" l="1"/>
  <c r="DL52" i="19"/>
  <c r="DM48" i="14"/>
  <c r="DL46" i="14"/>
  <c r="S54" i="14" s="1"/>
  <c r="DL31" i="31"/>
  <c r="DM33" i="31"/>
  <c r="DL17" i="15"/>
  <c r="DM19" i="15"/>
  <c r="DL53" i="19" l="1"/>
  <c r="DM55" i="19"/>
  <c r="DL47" i="14"/>
  <c r="S55" i="14" s="1"/>
  <c r="DM49" i="14"/>
  <c r="DL32" i="31"/>
  <c r="DM34" i="31"/>
  <c r="DL18" i="15"/>
  <c r="DM20" i="15"/>
  <c r="DL54" i="19" l="1"/>
  <c r="DM56" i="19"/>
  <c r="DL48" i="14"/>
  <c r="S56" i="14" s="1"/>
  <c r="DM50" i="14"/>
  <c r="DM35" i="31"/>
  <c r="DL33" i="31"/>
  <c r="DM21" i="15"/>
  <c r="DL19" i="15"/>
  <c r="DL55" i="19" l="1"/>
  <c r="DM57" i="19"/>
  <c r="DL49" i="14"/>
  <c r="S57" i="14" s="1"/>
  <c r="DM51" i="14"/>
  <c r="DM36" i="31"/>
  <c r="DL34" i="31"/>
  <c r="DL20" i="15"/>
  <c r="DM22" i="15"/>
  <c r="DM58" i="19" l="1"/>
  <c r="DL56" i="19"/>
  <c r="DM52" i="14"/>
  <c r="DL50" i="14"/>
  <c r="S58" i="14" s="1"/>
  <c r="DM37" i="31"/>
  <c r="DL35" i="31"/>
  <c r="DL21" i="15"/>
  <c r="DM23" i="15"/>
  <c r="DL57" i="19" l="1"/>
  <c r="DM59" i="19"/>
  <c r="DL51" i="14"/>
  <c r="S59" i="14" s="1"/>
  <c r="DM53" i="14"/>
  <c r="DL36" i="31"/>
  <c r="DM38" i="31"/>
  <c r="DM24" i="15"/>
  <c r="DL22" i="15"/>
  <c r="DM60" i="19" l="1"/>
  <c r="DL58" i="19"/>
  <c r="DL52" i="14"/>
  <c r="S60" i="14" s="1"/>
  <c r="DM54" i="14"/>
  <c r="DL37" i="31"/>
  <c r="DM39" i="31"/>
  <c r="DL23" i="15"/>
  <c r="DM25" i="15"/>
  <c r="DL59" i="19" l="1"/>
  <c r="DM61" i="19"/>
  <c r="DL53" i="14"/>
  <c r="S61" i="14" s="1"/>
  <c r="DM55" i="14"/>
  <c r="DL38" i="31"/>
  <c r="DM40" i="31"/>
  <c r="DM26" i="15"/>
  <c r="DL24" i="15"/>
  <c r="DM62" i="19" l="1"/>
  <c r="DL60" i="19"/>
  <c r="DM56" i="14"/>
  <c r="DL54" i="14"/>
  <c r="S62" i="14" s="1"/>
  <c r="DL39" i="31"/>
  <c r="DM41" i="31"/>
  <c r="DL25" i="15"/>
  <c r="DM27" i="15"/>
  <c r="DL61" i="19" l="1"/>
  <c r="DM63" i="19"/>
  <c r="DL55" i="14"/>
  <c r="S63" i="14" s="1"/>
  <c r="DM57" i="14"/>
  <c r="DL40" i="31"/>
  <c r="DM42" i="31"/>
  <c r="DL26" i="15"/>
  <c r="DM28" i="15"/>
  <c r="DM64" i="19" l="1"/>
  <c r="DL62" i="19"/>
  <c r="DL56" i="14"/>
  <c r="S64" i="14" s="1"/>
  <c r="DM58" i="14"/>
  <c r="DL41" i="31"/>
  <c r="DM43" i="31"/>
  <c r="DM29" i="15"/>
  <c r="DL27" i="15"/>
  <c r="DL63" i="19" l="1"/>
  <c r="DM65" i="19"/>
  <c r="DL57" i="14"/>
  <c r="DM59" i="14"/>
  <c r="DL42" i="31"/>
  <c r="DM44" i="31"/>
  <c r="DL28" i="15"/>
  <c r="DM30" i="15"/>
  <c r="DL64" i="19" l="1"/>
  <c r="DM66" i="19"/>
  <c r="DM60" i="14"/>
  <c r="DL58" i="14"/>
  <c r="DL43" i="31"/>
  <c r="DM45" i="31"/>
  <c r="DL29" i="15"/>
  <c r="DM31" i="15"/>
  <c r="DL65" i="19" l="1"/>
  <c r="DM67" i="19"/>
  <c r="DL59" i="14"/>
  <c r="DM61" i="14"/>
  <c r="DL44" i="31"/>
  <c r="DM46" i="31"/>
  <c r="DM32" i="15"/>
  <c r="DL30" i="15"/>
  <c r="DM68" i="19" l="1"/>
  <c r="DL66" i="19"/>
  <c r="DL60" i="14"/>
  <c r="DM62" i="14"/>
  <c r="DL45" i="31"/>
  <c r="DM47" i="31"/>
  <c r="DL31" i="15"/>
  <c r="DM33" i="15"/>
  <c r="DL67" i="19" l="1"/>
  <c r="DM69" i="19"/>
  <c r="DL61" i="14"/>
  <c r="DM63" i="14"/>
  <c r="DL46" i="31"/>
  <c r="DM48" i="31"/>
  <c r="DM34" i="15"/>
  <c r="DL32" i="15"/>
  <c r="DM70" i="19" l="1"/>
  <c r="DL68" i="19"/>
  <c r="DM64" i="14"/>
  <c r="DL62" i="14"/>
  <c r="DL47" i="31"/>
  <c r="DM49" i="31"/>
  <c r="DL33" i="15"/>
  <c r="DM35" i="15"/>
  <c r="DL69" i="19" l="1"/>
  <c r="DM71" i="19"/>
  <c r="DL63" i="14"/>
  <c r="DM65" i="14"/>
  <c r="DL48" i="31"/>
  <c r="DM50" i="31"/>
  <c r="DL34" i="15"/>
  <c r="DM36" i="15"/>
  <c r="DL70" i="19" l="1"/>
  <c r="DM72" i="19"/>
  <c r="DL64" i="14"/>
  <c r="DM66" i="14"/>
  <c r="DL49" i="31"/>
  <c r="DM51" i="31"/>
  <c r="DL35" i="15"/>
  <c r="DM37" i="15"/>
  <c r="DL71" i="19" l="1"/>
  <c r="DM73" i="19"/>
  <c r="DL65" i="14"/>
  <c r="DM67" i="14"/>
  <c r="DL50" i="31"/>
  <c r="DM52" i="31"/>
  <c r="DL36" i="15"/>
  <c r="DM38" i="15"/>
  <c r="DM74" i="19" l="1"/>
  <c r="DL72" i="19"/>
  <c r="DM68" i="14"/>
  <c r="DL66" i="14"/>
  <c r="DL51" i="31"/>
  <c r="DM53" i="31"/>
  <c r="DL37" i="15"/>
  <c r="DM39" i="15"/>
  <c r="DL73" i="19" l="1"/>
  <c r="DM75" i="19"/>
  <c r="DL67" i="14"/>
  <c r="DM69" i="14"/>
  <c r="DL52" i="31"/>
  <c r="DM54" i="31"/>
  <c r="DL38" i="15"/>
  <c r="DM40" i="15"/>
  <c r="DL74" i="19" l="1"/>
  <c r="DM76" i="19"/>
  <c r="DL68" i="14"/>
  <c r="DM70" i="14"/>
  <c r="DL53" i="31"/>
  <c r="DM55" i="31"/>
  <c r="DL39" i="15"/>
  <c r="DM41" i="15"/>
  <c r="DL75" i="19" l="1"/>
  <c r="DM77" i="19"/>
  <c r="DL69" i="14"/>
  <c r="DM71" i="14"/>
  <c r="DL54" i="31"/>
  <c r="DM56" i="31"/>
  <c r="DL40" i="15"/>
  <c r="DM42" i="15"/>
  <c r="DM78" i="19" l="1"/>
  <c r="DL76" i="19"/>
  <c r="DL70" i="14"/>
  <c r="DM72" i="14"/>
  <c r="DL55" i="31"/>
  <c r="DM57" i="31"/>
  <c r="DM43" i="15"/>
  <c r="DL41" i="15"/>
  <c r="DL77" i="19" l="1"/>
  <c r="DM79" i="19"/>
  <c r="DL71" i="14"/>
  <c r="DM73" i="14"/>
  <c r="DL56" i="31"/>
  <c r="DM58" i="31"/>
  <c r="DL42" i="15"/>
  <c r="DM44" i="15"/>
  <c r="DL78" i="19" l="1"/>
  <c r="DM80" i="19"/>
  <c r="DM74" i="14"/>
  <c r="DL72" i="14"/>
  <c r="DL57" i="31"/>
  <c r="DM59" i="31"/>
  <c r="DM45" i="15"/>
  <c r="DL43" i="15"/>
  <c r="DL79" i="19" l="1"/>
  <c r="DL80" i="19"/>
  <c r="DL73" i="14"/>
  <c r="DM75" i="14"/>
  <c r="DL58" i="31"/>
  <c r="DM60" i="31"/>
  <c r="DL44" i="15"/>
  <c r="DM46" i="15"/>
  <c r="DL74" i="14" l="1"/>
  <c r="DM76" i="14"/>
  <c r="DL59" i="31"/>
  <c r="DM61" i="31"/>
  <c r="DL45" i="15"/>
  <c r="DM47" i="15"/>
  <c r="DL75" i="14" l="1"/>
  <c r="DM77" i="14"/>
  <c r="DL60" i="31"/>
  <c r="DM62" i="31"/>
  <c r="DM48" i="15"/>
  <c r="DL46" i="15"/>
  <c r="DM78" i="14" l="1"/>
  <c r="DL76" i="14"/>
  <c r="DL61" i="31"/>
  <c r="DM63" i="31"/>
  <c r="DL47" i="15"/>
  <c r="DM49" i="15"/>
  <c r="DL77" i="14" l="1"/>
  <c r="DM79" i="14"/>
  <c r="DL62" i="31"/>
  <c r="DM64" i="31"/>
  <c r="DL48" i="15"/>
  <c r="DM50" i="15"/>
  <c r="DL78" i="14" l="1"/>
  <c r="DM80" i="14"/>
  <c r="DL63" i="31"/>
  <c r="DM65" i="31"/>
  <c r="DM51" i="15"/>
  <c r="DL49" i="15"/>
  <c r="DL80" i="14" l="1"/>
  <c r="DL79" i="14"/>
  <c r="DL64" i="31"/>
  <c r="DM66" i="31"/>
  <c r="DL50" i="15"/>
  <c r="DM52" i="15"/>
  <c r="DL65" i="31" l="1"/>
  <c r="DM67" i="31"/>
  <c r="DM53" i="15"/>
  <c r="DL51" i="15"/>
  <c r="DL66" i="31" l="1"/>
  <c r="DM68" i="31"/>
  <c r="DL52" i="15"/>
  <c r="DM54" i="15"/>
  <c r="DL67" i="31" l="1"/>
  <c r="DM69" i="31"/>
  <c r="DL53" i="15"/>
  <c r="DM55" i="15"/>
  <c r="DL68" i="31" l="1"/>
  <c r="DM70" i="31"/>
  <c r="DM56" i="15"/>
  <c r="DL54" i="15"/>
  <c r="DL69" i="31" l="1"/>
  <c r="DM71" i="31"/>
  <c r="DL55" i="15"/>
  <c r="DM57" i="15"/>
  <c r="DL70" i="31" l="1"/>
  <c r="DM72" i="31"/>
  <c r="DL56" i="15"/>
  <c r="DM58" i="15"/>
  <c r="DL71" i="31" l="1"/>
  <c r="DM73" i="31"/>
  <c r="DL57" i="15"/>
  <c r="DM59" i="15"/>
  <c r="DL72" i="31" l="1"/>
  <c r="DM74" i="31"/>
  <c r="DL58" i="15"/>
  <c r="DM60" i="15"/>
  <c r="DL73" i="31" l="1"/>
  <c r="DM75" i="31"/>
  <c r="DM61" i="15"/>
  <c r="DL59" i="15"/>
  <c r="DL74" i="31" l="1"/>
  <c r="DM76" i="31"/>
  <c r="DM62" i="15"/>
  <c r="DL60" i="15"/>
  <c r="DL75" i="31" l="1"/>
  <c r="DM77" i="31"/>
  <c r="DL61" i="15"/>
  <c r="DM63" i="15"/>
  <c r="DL76" i="31" l="1"/>
  <c r="DM78" i="31"/>
  <c r="DM64" i="15"/>
  <c r="DL62" i="15"/>
  <c r="DM79" i="31" l="1"/>
  <c r="DL77" i="31"/>
  <c r="DL63" i="15"/>
  <c r="DM65" i="15"/>
  <c r="DM80" i="31" l="1"/>
  <c r="DL78" i="31"/>
  <c r="DM66" i="15"/>
  <c r="DL64" i="15"/>
  <c r="DL80" i="31" l="1"/>
  <c r="DL79" i="31"/>
  <c r="DL2" i="31" s="1"/>
  <c r="DM2" i="31"/>
  <c r="DM85" i="31" s="1"/>
  <c r="DL65" i="15"/>
  <c r="DM67" i="15"/>
  <c r="DM84" i="31" l="1"/>
  <c r="DB16" i="31" s="1"/>
  <c r="DB4" i="31"/>
  <c r="DM68" i="15"/>
  <c r="DL66" i="15"/>
  <c r="DB17" i="31" l="1"/>
  <c r="DL67" i="15"/>
  <c r="DM69" i="15"/>
  <c r="DL68" i="15" l="1"/>
  <c r="DM70" i="15"/>
  <c r="DM71" i="15" l="1"/>
  <c r="DL69" i="15"/>
  <c r="DL70" i="15" l="1"/>
  <c r="DM72" i="15"/>
  <c r="DM73" i="15" l="1"/>
  <c r="DL71" i="15"/>
  <c r="DM74" i="15" l="1"/>
  <c r="DL72" i="15"/>
  <c r="DL73" i="15" l="1"/>
  <c r="DM75" i="15"/>
  <c r="DM76" i="15" l="1"/>
  <c r="DL74" i="15"/>
  <c r="DL75" i="15" l="1"/>
  <c r="DM77" i="15"/>
  <c r="DL76" i="15" l="1"/>
  <c r="DM78" i="15"/>
  <c r="DM79" i="15" l="1"/>
  <c r="DL77" i="15"/>
  <c r="DL78" i="15" l="1"/>
  <c r="DM80" i="15"/>
  <c r="DL80" i="15" l="1"/>
  <c r="DL79" i="15"/>
  <c r="S4" i="10" l="1"/>
  <c r="S3" i="10"/>
  <c r="CC1" i="13"/>
  <c r="CD1" i="13"/>
  <c r="CE1" i="13"/>
  <c r="CF1" i="13"/>
  <c r="CG1" i="13"/>
  <c r="CH1" i="13"/>
  <c r="CI1" i="13"/>
  <c r="CJ1" i="13"/>
  <c r="CK1" i="13"/>
  <c r="CL1" i="13"/>
  <c r="CM1" i="13"/>
  <c r="CN1" i="13"/>
  <c r="CO1" i="13"/>
  <c r="CP1" i="13"/>
  <c r="CQ1" i="13"/>
  <c r="CR1" i="13"/>
  <c r="CS1" i="13"/>
  <c r="CT1" i="13"/>
  <c r="CU1" i="13"/>
  <c r="CB1" i="13"/>
  <c r="DM5" i="13"/>
  <c r="DN5" i="13"/>
  <c r="DO5" i="13"/>
  <c r="DP5" i="13"/>
  <c r="DQ5" i="13"/>
  <c r="DR5" i="13"/>
  <c r="DS5" i="13"/>
  <c r="DT5" i="13"/>
  <c r="DT6" i="13" s="1"/>
  <c r="DU5" i="13"/>
  <c r="DV5" i="13"/>
  <c r="DW5" i="13"/>
  <c r="DX5" i="13"/>
  <c r="DY5" i="13"/>
  <c r="DZ5" i="13"/>
  <c r="EA5" i="13"/>
  <c r="EB5" i="13"/>
  <c r="EB6" i="13" s="1"/>
  <c r="EC5" i="13"/>
  <c r="ED5" i="13"/>
  <c r="EE5" i="13"/>
  <c r="EF5" i="13"/>
  <c r="DM6" i="13"/>
  <c r="DN6" i="13"/>
  <c r="DO6" i="13"/>
  <c r="DP6" i="13"/>
  <c r="DQ6" i="13"/>
  <c r="DR6" i="13"/>
  <c r="DS6" i="13"/>
  <c r="DU6" i="13"/>
  <c r="DV6" i="13"/>
  <c r="DW6" i="13"/>
  <c r="DX6" i="13"/>
  <c r="DY6" i="13"/>
  <c r="DZ6" i="13"/>
  <c r="EA6" i="13"/>
  <c r="EC6" i="13"/>
  <c r="ED6" i="13"/>
  <c r="EE6" i="13"/>
  <c r="EF6" i="13"/>
  <c r="DM4" i="13"/>
  <c r="EG4" i="13"/>
  <c r="EG5" i="13"/>
  <c r="EG7" i="13"/>
  <c r="EG8" i="13"/>
  <c r="EG9" i="13"/>
  <c r="EG10" i="13"/>
  <c r="EG11" i="13"/>
  <c r="EG12" i="13"/>
  <c r="EG13" i="13"/>
  <c r="EG14" i="13"/>
  <c r="EG15" i="13"/>
  <c r="EG16" i="13"/>
  <c r="EG17" i="13"/>
  <c r="EG18" i="13"/>
  <c r="EG19" i="13"/>
  <c r="EG20" i="13"/>
  <c r="EG21" i="13"/>
  <c r="EG22" i="13"/>
  <c r="EG23" i="13"/>
  <c r="EG24" i="13"/>
  <c r="EG25" i="13"/>
  <c r="EG26" i="13"/>
  <c r="EG27" i="13"/>
  <c r="EG28" i="13"/>
  <c r="EG29" i="13"/>
  <c r="EG30" i="13"/>
  <c r="EG31" i="13"/>
  <c r="EG32" i="13"/>
  <c r="EG33" i="13"/>
  <c r="EG34" i="13"/>
  <c r="EG35" i="13"/>
  <c r="EG36" i="13"/>
  <c r="EG37" i="13"/>
  <c r="EG38" i="13"/>
  <c r="EG39" i="13"/>
  <c r="EG40" i="13"/>
  <c r="EG41" i="13"/>
  <c r="EG42" i="13"/>
  <c r="EG43" i="13"/>
  <c r="EG44" i="13"/>
  <c r="EG45" i="13"/>
  <c r="EG46" i="13"/>
  <c r="EG47" i="13"/>
  <c r="EG48" i="13"/>
  <c r="EG49" i="13"/>
  <c r="EG50" i="13"/>
  <c r="EG51" i="13"/>
  <c r="EG52" i="13"/>
  <c r="EG53" i="13"/>
  <c r="EG54" i="13"/>
  <c r="EG55" i="13"/>
  <c r="EG56" i="13"/>
  <c r="EG57" i="13"/>
  <c r="EG58" i="13"/>
  <c r="EG59" i="13"/>
  <c r="EG60" i="13"/>
  <c r="EG61" i="13"/>
  <c r="EG62" i="13"/>
  <c r="EG63" i="13"/>
  <c r="EG64" i="13"/>
  <c r="EG65" i="13"/>
  <c r="EG66" i="13"/>
  <c r="EG67" i="13"/>
  <c r="EG68" i="13"/>
  <c r="EG69" i="13"/>
  <c r="EG70" i="13"/>
  <c r="EG71" i="13"/>
  <c r="EG72" i="13"/>
  <c r="EG73" i="13"/>
  <c r="EG74" i="13"/>
  <c r="EG75" i="13"/>
  <c r="EG76" i="13"/>
  <c r="EG77" i="13"/>
  <c r="EG78" i="13"/>
  <c r="EG79" i="13"/>
  <c r="EG80" i="13"/>
  <c r="CX21" i="13"/>
  <c r="CX22" i="13"/>
  <c r="CX23" i="13"/>
  <c r="CX20" i="13"/>
  <c r="BY22" i="13"/>
  <c r="BY23" i="13"/>
  <c r="BY24" i="13"/>
  <c r="BY25" i="13"/>
  <c r="BY26" i="13"/>
  <c r="BY27" i="13"/>
  <c r="BY28" i="13"/>
  <c r="BY21" i="13"/>
  <c r="BY4" i="13"/>
  <c r="BY5" i="13"/>
  <c r="BY6" i="13"/>
  <c r="BY7" i="13"/>
  <c r="BY8" i="13"/>
  <c r="BY9" i="13"/>
  <c r="BY10" i="13"/>
  <c r="BY11" i="13"/>
  <c r="BY12" i="13"/>
  <c r="BY13" i="13"/>
  <c r="BY14" i="13"/>
  <c r="BY15" i="13"/>
  <c r="BY16" i="13"/>
  <c r="BY17" i="13"/>
  <c r="BY18" i="13"/>
  <c r="BY19" i="13"/>
  <c r="BY20" i="13"/>
  <c r="BY3" i="13"/>
  <c r="BV42" i="13"/>
  <c r="BV43" i="13"/>
  <c r="BV44" i="13"/>
  <c r="BV41" i="13"/>
  <c r="DL4" i="13" l="1"/>
  <c r="CU1" i="33"/>
  <c r="CT1" i="33"/>
  <c r="CS1" i="33"/>
  <c r="CR1" i="33"/>
  <c r="CQ1" i="33"/>
  <c r="CP1" i="33"/>
  <c r="CO1" i="33"/>
  <c r="CN1" i="33"/>
  <c r="CM1" i="33"/>
  <c r="CL1" i="33"/>
  <c r="CK1" i="33"/>
  <c r="CJ1" i="33"/>
  <c r="CI1" i="33"/>
  <c r="CH1" i="33"/>
  <c r="CG1" i="33"/>
  <c r="CF1" i="33"/>
  <c r="CE1" i="33"/>
  <c r="CD1" i="33"/>
  <c r="DH33" i="33" s="1"/>
  <c r="DG33" i="33" s="1"/>
  <c r="CC1" i="33"/>
  <c r="DH18" i="33" s="1"/>
  <c r="DG18" i="33" s="1"/>
  <c r="CB1" i="33"/>
  <c r="CU1" i="39"/>
  <c r="CT1" i="39"/>
  <c r="CS1" i="39"/>
  <c r="CR1" i="39"/>
  <c r="CQ1" i="39"/>
  <c r="CP1" i="39"/>
  <c r="CO1" i="39"/>
  <c r="CN1" i="39"/>
  <c r="CM1" i="39"/>
  <c r="CL1" i="39"/>
  <c r="CK1" i="39"/>
  <c r="CJ1" i="39"/>
  <c r="CI1" i="39"/>
  <c r="CH1" i="39"/>
  <c r="CG1" i="39"/>
  <c r="CF1" i="39"/>
  <c r="CE1" i="39"/>
  <c r="CD1" i="39"/>
  <c r="CC1" i="39"/>
  <c r="CB1" i="39"/>
  <c r="CU1" i="28"/>
  <c r="CT1" i="28"/>
  <c r="CS1" i="28"/>
  <c r="CR1" i="28"/>
  <c r="CQ1" i="28"/>
  <c r="CP1" i="28"/>
  <c r="CO1" i="28"/>
  <c r="CN1" i="28"/>
  <c r="CM1" i="28"/>
  <c r="CL1" i="28"/>
  <c r="CK1" i="28"/>
  <c r="CJ1" i="28"/>
  <c r="CI1" i="28"/>
  <c r="CH1" i="28"/>
  <c r="CG1" i="28"/>
  <c r="CF1" i="28"/>
  <c r="CE1" i="28"/>
  <c r="CD1" i="28"/>
  <c r="CC1" i="28"/>
  <c r="CB1" i="28"/>
  <c r="CU1" i="38"/>
  <c r="CT1" i="38"/>
  <c r="CS1" i="38"/>
  <c r="CR1" i="38"/>
  <c r="CQ1" i="38"/>
  <c r="CP1" i="38"/>
  <c r="CO1" i="38"/>
  <c r="CN1" i="38"/>
  <c r="CM1" i="38"/>
  <c r="CL1" i="38"/>
  <c r="CK1" i="38"/>
  <c r="CJ1" i="38"/>
  <c r="CI1" i="38"/>
  <c r="CH1" i="38"/>
  <c r="CG1" i="38"/>
  <c r="CF1" i="38"/>
  <c r="CE1" i="38"/>
  <c r="CD1" i="38"/>
  <c r="CC1" i="38"/>
  <c r="CB1" i="38"/>
  <c r="CU1" i="27"/>
  <c r="CT1" i="27"/>
  <c r="CS1" i="27"/>
  <c r="CR1" i="27"/>
  <c r="CQ1" i="27"/>
  <c r="CP1" i="27"/>
  <c r="CO1" i="27"/>
  <c r="CN1" i="27"/>
  <c r="CM1" i="27"/>
  <c r="CL1" i="27"/>
  <c r="CK1" i="27"/>
  <c r="CJ1" i="27"/>
  <c r="CI1" i="27"/>
  <c r="CH1" i="27"/>
  <c r="CG1" i="27"/>
  <c r="CF1" i="27"/>
  <c r="CE1" i="27"/>
  <c r="CD1" i="27"/>
  <c r="CC1" i="27"/>
  <c r="CB1" i="27"/>
  <c r="CU1" i="19"/>
  <c r="CT1" i="19"/>
  <c r="CS1" i="19"/>
  <c r="CR1" i="19"/>
  <c r="CQ1" i="19"/>
  <c r="CP1" i="19"/>
  <c r="CO1" i="19"/>
  <c r="CN1" i="19"/>
  <c r="CM1" i="19"/>
  <c r="CL1" i="19"/>
  <c r="CK1" i="19"/>
  <c r="CJ1" i="19"/>
  <c r="CI1" i="19"/>
  <c r="CH1" i="19"/>
  <c r="CG1" i="19"/>
  <c r="CF1" i="19"/>
  <c r="CE1" i="19"/>
  <c r="CD1" i="19"/>
  <c r="CC1" i="19"/>
  <c r="CB1" i="19"/>
  <c r="CU1" i="18"/>
  <c r="CT1" i="18"/>
  <c r="CS1" i="18"/>
  <c r="CR1" i="18"/>
  <c r="CQ1" i="18"/>
  <c r="CP1" i="18"/>
  <c r="CO1" i="18"/>
  <c r="CN1" i="18"/>
  <c r="CM1" i="18"/>
  <c r="CL1" i="18"/>
  <c r="CK1" i="18"/>
  <c r="CJ1" i="18"/>
  <c r="CI1" i="18"/>
  <c r="CH1" i="18"/>
  <c r="CG1" i="18"/>
  <c r="CF1" i="18"/>
  <c r="CE1" i="18"/>
  <c r="CD1" i="18"/>
  <c r="CC1" i="18"/>
  <c r="CB1" i="18"/>
  <c r="CU1" i="17"/>
  <c r="CT1" i="17"/>
  <c r="CS1" i="17"/>
  <c r="CR1" i="17"/>
  <c r="CQ1" i="17"/>
  <c r="CP1" i="17"/>
  <c r="CO1" i="17"/>
  <c r="CN1" i="17"/>
  <c r="CM1" i="17"/>
  <c r="CL1" i="17"/>
  <c r="CK1" i="17"/>
  <c r="CJ1" i="17"/>
  <c r="CI1" i="17"/>
  <c r="CH1" i="17"/>
  <c r="CG1" i="17"/>
  <c r="CF1" i="17"/>
  <c r="CE1" i="17"/>
  <c r="CD1" i="17"/>
  <c r="CC1" i="17"/>
  <c r="CB1" i="17"/>
  <c r="CU1" i="29"/>
  <c r="CT1" i="29"/>
  <c r="CS1" i="29"/>
  <c r="CR1" i="29"/>
  <c r="CQ1" i="29"/>
  <c r="CP1" i="29"/>
  <c r="CO1" i="29"/>
  <c r="CN1" i="29"/>
  <c r="CM1" i="29"/>
  <c r="CL1" i="29"/>
  <c r="CK1" i="29"/>
  <c r="CJ1" i="29"/>
  <c r="CI1" i="29"/>
  <c r="CH1" i="29"/>
  <c r="CG1" i="29"/>
  <c r="CF1" i="29"/>
  <c r="CE1" i="29"/>
  <c r="CD1" i="29"/>
  <c r="CC1" i="29"/>
  <c r="CB1" i="29"/>
  <c r="CU1" i="22"/>
  <c r="CT1" i="22"/>
  <c r="CS1" i="22"/>
  <c r="CR1" i="22"/>
  <c r="CQ1" i="22"/>
  <c r="CP1" i="22"/>
  <c r="CO1" i="22"/>
  <c r="CN1" i="22"/>
  <c r="CM1" i="22"/>
  <c r="CL1" i="22"/>
  <c r="CK1" i="22"/>
  <c r="CJ1" i="22"/>
  <c r="CI1" i="22"/>
  <c r="CH1" i="22"/>
  <c r="CG1" i="22"/>
  <c r="CF1" i="22"/>
  <c r="CE1" i="22"/>
  <c r="CD1" i="22"/>
  <c r="CC1" i="22"/>
  <c r="CB1" i="22"/>
  <c r="CU1" i="23"/>
  <c r="CT1" i="23"/>
  <c r="CS1" i="23"/>
  <c r="CR1" i="23"/>
  <c r="CQ1" i="23"/>
  <c r="CP1" i="23"/>
  <c r="CO1" i="23"/>
  <c r="CN1" i="23"/>
  <c r="CM1" i="23"/>
  <c r="CL1" i="23"/>
  <c r="CK1" i="23"/>
  <c r="CJ1" i="23"/>
  <c r="CI1" i="23"/>
  <c r="CH1" i="23"/>
  <c r="CG1" i="23"/>
  <c r="CF1" i="23"/>
  <c r="CE1" i="23"/>
  <c r="CD1" i="23"/>
  <c r="CC1" i="23"/>
  <c r="CB1" i="23"/>
  <c r="CU1" i="35"/>
  <c r="CT1" i="35"/>
  <c r="CS1" i="35"/>
  <c r="CR1" i="35"/>
  <c r="CQ1" i="35"/>
  <c r="CP1" i="35"/>
  <c r="CO1" i="35"/>
  <c r="CN1" i="35"/>
  <c r="CM1" i="35"/>
  <c r="CL1" i="35"/>
  <c r="CK1" i="35"/>
  <c r="CJ1" i="35"/>
  <c r="CI1" i="35"/>
  <c r="CH1" i="35"/>
  <c r="CG1" i="35"/>
  <c r="CF1" i="35"/>
  <c r="CE1" i="35"/>
  <c r="CD1" i="35"/>
  <c r="CC1" i="35"/>
  <c r="CB1" i="35"/>
  <c r="CU1" i="31"/>
  <c r="DH288" i="31" s="1"/>
  <c r="DG288" i="31" s="1"/>
  <c r="CT1" i="31"/>
  <c r="DH273" i="31" s="1"/>
  <c r="DG273" i="31" s="1"/>
  <c r="CS1" i="31"/>
  <c r="DH258" i="31" s="1"/>
  <c r="DG258" i="31" s="1"/>
  <c r="CR1" i="31"/>
  <c r="DH243" i="31" s="1"/>
  <c r="DG243" i="31" s="1"/>
  <c r="CQ1" i="31"/>
  <c r="DH228" i="31" s="1"/>
  <c r="DG228" i="31" s="1"/>
  <c r="CP1" i="31"/>
  <c r="DH213" i="31" s="1"/>
  <c r="DG213" i="31" s="1"/>
  <c r="CO1" i="31"/>
  <c r="DH198" i="31" s="1"/>
  <c r="DG198" i="31" s="1"/>
  <c r="CN1" i="31"/>
  <c r="DH183" i="31" s="1"/>
  <c r="DG183" i="31" s="1"/>
  <c r="CM1" i="31"/>
  <c r="DH168" i="31" s="1"/>
  <c r="DG168" i="31" s="1"/>
  <c r="CL1" i="31"/>
  <c r="DH153" i="31" s="1"/>
  <c r="DG153" i="31" s="1"/>
  <c r="CK1" i="31"/>
  <c r="DH138" i="31" s="1"/>
  <c r="DG138" i="31" s="1"/>
  <c r="CJ1" i="31"/>
  <c r="DH123" i="31" s="1"/>
  <c r="DG123" i="31" s="1"/>
  <c r="CI1" i="31"/>
  <c r="DH108" i="31" s="1"/>
  <c r="DG108" i="31" s="1"/>
  <c r="CH1" i="31"/>
  <c r="DH93" i="31" s="1"/>
  <c r="DG93" i="31" s="1"/>
  <c r="CG1" i="31"/>
  <c r="DH78" i="31" s="1"/>
  <c r="DG78" i="31" s="1"/>
  <c r="CF1" i="31"/>
  <c r="DH63" i="31" s="1"/>
  <c r="DG63" i="31" s="1"/>
  <c r="CE1" i="31"/>
  <c r="DH48" i="31" s="1"/>
  <c r="DG48" i="31" s="1"/>
  <c r="CD1" i="31"/>
  <c r="DH33" i="31" s="1"/>
  <c r="DG33" i="31" s="1"/>
  <c r="CC1" i="31"/>
  <c r="DH18" i="31" s="1"/>
  <c r="DG18" i="31" s="1"/>
  <c r="DB18" i="31" s="1"/>
  <c r="CB1" i="31"/>
  <c r="DH3" i="31" s="1"/>
  <c r="DG3" i="31" s="1"/>
  <c r="DB3" i="31" s="1"/>
  <c r="DD4" i="31" s="1"/>
  <c r="DD5" i="31" s="1"/>
  <c r="DD6" i="31" s="1"/>
  <c r="DD7" i="31" s="1"/>
  <c r="DD8" i="31" s="1"/>
  <c r="DD9" i="31" s="1"/>
  <c r="DD10" i="31" s="1"/>
  <c r="DD11" i="31" s="1"/>
  <c r="DD12" i="31" s="1"/>
  <c r="DD13" i="31" s="1"/>
  <c r="DD14" i="31" s="1"/>
  <c r="DD15" i="31" s="1"/>
  <c r="DD16" i="31" s="1"/>
  <c r="DD17" i="31" s="1"/>
  <c r="DD18" i="31" s="1"/>
  <c r="DD19" i="31" s="1"/>
  <c r="DD20" i="31" s="1"/>
  <c r="DD21" i="31" s="1"/>
  <c r="DD22" i="31" s="1"/>
  <c r="DD23" i="31" s="1"/>
  <c r="DD24" i="31" s="1"/>
  <c r="DD25" i="31" s="1"/>
  <c r="DD26" i="31" s="1"/>
  <c r="DD27" i="31" s="1"/>
  <c r="DD28" i="31" s="1"/>
  <c r="DD29" i="31" s="1"/>
  <c r="DD30" i="31" s="1"/>
  <c r="DD31" i="31" s="1"/>
  <c r="DD32" i="31" s="1"/>
  <c r="DD33" i="31" s="1"/>
  <c r="DD34" i="31" s="1"/>
  <c r="DD35" i="31" s="1"/>
  <c r="DD36" i="31" s="1"/>
  <c r="DD37" i="31" s="1"/>
  <c r="DD38" i="31" s="1"/>
  <c r="DD39" i="31" s="1"/>
  <c r="DD40" i="31" s="1"/>
  <c r="DD41" i="31" s="1"/>
  <c r="DD42" i="31" s="1"/>
  <c r="DD43" i="31" s="1"/>
  <c r="DD44" i="31" s="1"/>
  <c r="DD45" i="31" s="1"/>
  <c r="DD46" i="31" s="1"/>
  <c r="DD47" i="31" s="1"/>
  <c r="DD48" i="31" s="1"/>
  <c r="DD49" i="31" s="1"/>
  <c r="DD50" i="31" s="1"/>
  <c r="DD51" i="31" s="1"/>
  <c r="DD52" i="31" s="1"/>
  <c r="DD53" i="31" s="1"/>
  <c r="DD54" i="31" s="1"/>
  <c r="DD55" i="31" s="1"/>
  <c r="DD56" i="31" s="1"/>
  <c r="DD57" i="31" s="1"/>
  <c r="DD58" i="31" s="1"/>
  <c r="DD59" i="31" s="1"/>
  <c r="DD60" i="31" s="1"/>
  <c r="DD61" i="31" s="1"/>
  <c r="DD62" i="31" s="1"/>
  <c r="DD63" i="31" s="1"/>
  <c r="DD64" i="31" s="1"/>
  <c r="DD65" i="31" s="1"/>
  <c r="DD66" i="31" s="1"/>
  <c r="DD67" i="31" s="1"/>
  <c r="DD68" i="31" s="1"/>
  <c r="DD69" i="31" s="1"/>
  <c r="DD70" i="31" s="1"/>
  <c r="DD71" i="31" s="1"/>
  <c r="DD72" i="31" s="1"/>
  <c r="DD73" i="31" s="1"/>
  <c r="DD74" i="31" s="1"/>
  <c r="DD75" i="31" s="1"/>
  <c r="DD76" i="31" s="1"/>
  <c r="DD77" i="31" s="1"/>
  <c r="DD78" i="31" s="1"/>
  <c r="DD79" i="31" s="1"/>
  <c r="DD80" i="31" s="1"/>
  <c r="DD81" i="31" s="1"/>
  <c r="DD82" i="31" s="1"/>
  <c r="DD83" i="31" s="1"/>
  <c r="DD84" i="31" s="1"/>
  <c r="DD85" i="31" s="1"/>
  <c r="DD86" i="31" s="1"/>
  <c r="DD87" i="31" s="1"/>
  <c r="DD88" i="31" s="1"/>
  <c r="DD89" i="31" s="1"/>
  <c r="DD90" i="31" s="1"/>
  <c r="DD91" i="31" s="1"/>
  <c r="DD92" i="31" s="1"/>
  <c r="DD93" i="31" s="1"/>
  <c r="DD94" i="31" s="1"/>
  <c r="DD95" i="31" s="1"/>
  <c r="DD96" i="31" s="1"/>
  <c r="DD97" i="31" s="1"/>
  <c r="DD98" i="31" s="1"/>
  <c r="DD99" i="31" s="1"/>
  <c r="DD100" i="31" s="1"/>
  <c r="DD101" i="31" s="1"/>
  <c r="DD102" i="31" s="1"/>
  <c r="DD103" i="31" s="1"/>
  <c r="DD104" i="31" s="1"/>
  <c r="DD105" i="31" s="1"/>
  <c r="DD106" i="31" s="1"/>
  <c r="DD107" i="31" s="1"/>
  <c r="DD108" i="31" s="1"/>
  <c r="DD109" i="31" s="1"/>
  <c r="DD110" i="31" s="1"/>
  <c r="DD111" i="31" s="1"/>
  <c r="DD112" i="31" s="1"/>
  <c r="DD113" i="31" s="1"/>
  <c r="DD114" i="31" s="1"/>
  <c r="DD115" i="31" s="1"/>
  <c r="DD116" i="31" s="1"/>
  <c r="DD117" i="31" s="1"/>
  <c r="DD118" i="31" s="1"/>
  <c r="DD119" i="31" s="1"/>
  <c r="DD120" i="31" s="1"/>
  <c r="DD121" i="31" s="1"/>
  <c r="DD122" i="31" s="1"/>
  <c r="DD123" i="31" s="1"/>
  <c r="DD124" i="31" s="1"/>
  <c r="DD125" i="31" s="1"/>
  <c r="DD126" i="31" s="1"/>
  <c r="DD127" i="31" s="1"/>
  <c r="DD128" i="31" s="1"/>
  <c r="DD129" i="31" s="1"/>
  <c r="DD130" i="31" s="1"/>
  <c r="DD131" i="31" s="1"/>
  <c r="DD132" i="31" s="1"/>
  <c r="DD133" i="31" s="1"/>
  <c r="DD134" i="31" s="1"/>
  <c r="DD135" i="31" s="1"/>
  <c r="DD136" i="31" s="1"/>
  <c r="DD137" i="31" s="1"/>
  <c r="DD138" i="31" s="1"/>
  <c r="DD139" i="31" s="1"/>
  <c r="DD140" i="31" s="1"/>
  <c r="DD141" i="31" s="1"/>
  <c r="DD142" i="31" s="1"/>
  <c r="DD143" i="31" s="1"/>
  <c r="DD144" i="31" s="1"/>
  <c r="DD145" i="31" s="1"/>
  <c r="DD146" i="31" s="1"/>
  <c r="DD147" i="31" s="1"/>
  <c r="DD148" i="31" s="1"/>
  <c r="DD149" i="31" s="1"/>
  <c r="DD150" i="31" s="1"/>
  <c r="DD151" i="31" s="1"/>
  <c r="DD152" i="31" s="1"/>
  <c r="DD153" i="31" s="1"/>
  <c r="DD154" i="31" s="1"/>
  <c r="DD155" i="31" s="1"/>
  <c r="DD156" i="31" s="1"/>
  <c r="DD157" i="31" s="1"/>
  <c r="DD158" i="31" s="1"/>
  <c r="DD159" i="31" s="1"/>
  <c r="DD160" i="31" s="1"/>
  <c r="DD161" i="31" s="1"/>
  <c r="DD162" i="31" s="1"/>
  <c r="DD163" i="31" s="1"/>
  <c r="DD164" i="31" s="1"/>
  <c r="DD165" i="31" s="1"/>
  <c r="DD166" i="31" s="1"/>
  <c r="DD167" i="31" s="1"/>
  <c r="DD168" i="31" s="1"/>
  <c r="DD169" i="31" s="1"/>
  <c r="DD170" i="31" s="1"/>
  <c r="DD171" i="31" s="1"/>
  <c r="DD172" i="31" s="1"/>
  <c r="DD173" i="31" s="1"/>
  <c r="DD174" i="31" s="1"/>
  <c r="DD175" i="31" s="1"/>
  <c r="DD176" i="31" s="1"/>
  <c r="DD177" i="31" s="1"/>
  <c r="DD178" i="31" s="1"/>
  <c r="DD179" i="31" s="1"/>
  <c r="DD180" i="31" s="1"/>
  <c r="DD181" i="31" s="1"/>
  <c r="DD182" i="31" s="1"/>
  <c r="DD183" i="31" s="1"/>
  <c r="DD184" i="31" s="1"/>
  <c r="DD185" i="31" s="1"/>
  <c r="DD186" i="31" s="1"/>
  <c r="DD187" i="31" s="1"/>
  <c r="DD188" i="31" s="1"/>
  <c r="DD189" i="31" s="1"/>
  <c r="DD190" i="31" s="1"/>
  <c r="DD191" i="31" s="1"/>
  <c r="DD192" i="31" s="1"/>
  <c r="DD193" i="31" s="1"/>
  <c r="DD194" i="31" s="1"/>
  <c r="DD195" i="31" s="1"/>
  <c r="DD196" i="31" s="1"/>
  <c r="DD197" i="31" s="1"/>
  <c r="DD198" i="31" s="1"/>
  <c r="DD199" i="31" s="1"/>
  <c r="DD200" i="31" s="1"/>
  <c r="DD201" i="31" s="1"/>
  <c r="DD202" i="31" s="1"/>
  <c r="DD203" i="31" s="1"/>
  <c r="DD204" i="31" s="1"/>
  <c r="DD205" i="31" s="1"/>
  <c r="DD206" i="31" s="1"/>
  <c r="DD207" i="31" s="1"/>
  <c r="DD208" i="31" s="1"/>
  <c r="DD209" i="31" s="1"/>
  <c r="DD210" i="31" s="1"/>
  <c r="DD211" i="31" s="1"/>
  <c r="DD212" i="31" s="1"/>
  <c r="DD213" i="31" s="1"/>
  <c r="DD214" i="31" s="1"/>
  <c r="DD215" i="31" s="1"/>
  <c r="DD216" i="31" s="1"/>
  <c r="DD217" i="31" s="1"/>
  <c r="DD218" i="31" s="1"/>
  <c r="DD219" i="31" s="1"/>
  <c r="DD220" i="31" s="1"/>
  <c r="DD221" i="31" s="1"/>
  <c r="DD222" i="31" s="1"/>
  <c r="DD223" i="31" s="1"/>
  <c r="DD224" i="31" s="1"/>
  <c r="DD225" i="31" s="1"/>
  <c r="DD226" i="31" s="1"/>
  <c r="DD227" i="31" s="1"/>
  <c r="DD228" i="31" s="1"/>
  <c r="DD229" i="31" s="1"/>
  <c r="DD230" i="31" s="1"/>
  <c r="DD231" i="31" s="1"/>
  <c r="DD232" i="31" s="1"/>
  <c r="DD233" i="31" s="1"/>
  <c r="DD234" i="31" s="1"/>
  <c r="DD235" i="31" s="1"/>
  <c r="DD236" i="31" s="1"/>
  <c r="DD237" i="31" s="1"/>
  <c r="DD238" i="31" s="1"/>
  <c r="DD239" i="31" s="1"/>
  <c r="DD240" i="31" s="1"/>
  <c r="DD241" i="31" s="1"/>
  <c r="DD242" i="31" s="1"/>
  <c r="DD243" i="31" s="1"/>
  <c r="DD244" i="31" s="1"/>
  <c r="DD245" i="31" s="1"/>
  <c r="DD246" i="31" s="1"/>
  <c r="DD247" i="31" s="1"/>
  <c r="DD248" i="31" s="1"/>
  <c r="DD249" i="31" s="1"/>
  <c r="DD250" i="31" s="1"/>
  <c r="DD251" i="31" s="1"/>
  <c r="DD252" i="31" s="1"/>
  <c r="DD253" i="31" s="1"/>
  <c r="DD254" i="31" s="1"/>
  <c r="DD255" i="31" s="1"/>
  <c r="DD256" i="31" s="1"/>
  <c r="DD257" i="31" s="1"/>
  <c r="DD258" i="31" s="1"/>
  <c r="DD259" i="31" s="1"/>
  <c r="DD260" i="31" s="1"/>
  <c r="DD261" i="31" s="1"/>
  <c r="DD262" i="31" s="1"/>
  <c r="DD263" i="31" s="1"/>
  <c r="DD264" i="31" s="1"/>
  <c r="DD265" i="31" s="1"/>
  <c r="DD266" i="31" s="1"/>
  <c r="DD267" i="31" s="1"/>
  <c r="DD268" i="31" s="1"/>
  <c r="DD269" i="31" s="1"/>
  <c r="DD270" i="31" s="1"/>
  <c r="DD271" i="31" s="1"/>
  <c r="DD272" i="31" s="1"/>
  <c r="DD273" i="31" s="1"/>
  <c r="DD274" i="31" s="1"/>
  <c r="DD275" i="31" s="1"/>
  <c r="DD276" i="31" s="1"/>
  <c r="DD277" i="31" s="1"/>
  <c r="DD278" i="31" s="1"/>
  <c r="DD279" i="31" s="1"/>
  <c r="DD280" i="31" s="1"/>
  <c r="DD281" i="31" s="1"/>
  <c r="DD282" i="31" s="1"/>
  <c r="DD283" i="31" s="1"/>
  <c r="DD284" i="31" s="1"/>
  <c r="DD285" i="31" s="1"/>
  <c r="DD286" i="31" s="1"/>
  <c r="DD287" i="31" s="1"/>
  <c r="DD288" i="31" s="1"/>
  <c r="DD289" i="31" s="1"/>
  <c r="DD290" i="31" s="1"/>
  <c r="DD291" i="31" s="1"/>
  <c r="DD292" i="31" s="1"/>
  <c r="DD293" i="31" s="1"/>
  <c r="DD294" i="31" s="1"/>
  <c r="DD295" i="31" s="1"/>
  <c r="DD296" i="31" s="1"/>
  <c r="DD297" i="31" s="1"/>
  <c r="DD298" i="31" s="1"/>
  <c r="DD299" i="31" s="1"/>
  <c r="DD300" i="31" s="1"/>
  <c r="DD301" i="31" s="1"/>
  <c r="DD302" i="31" s="1"/>
  <c r="CU1" i="30"/>
  <c r="CT1" i="30"/>
  <c r="CS1" i="30"/>
  <c r="CR1" i="30"/>
  <c r="CQ1" i="30"/>
  <c r="CP1" i="30"/>
  <c r="CO1" i="30"/>
  <c r="CN1" i="30"/>
  <c r="CM1" i="30"/>
  <c r="CL1" i="30"/>
  <c r="CK1" i="30"/>
  <c r="CJ1" i="30"/>
  <c r="CI1" i="30"/>
  <c r="CH1" i="30"/>
  <c r="CG1" i="30"/>
  <c r="CF1" i="30"/>
  <c r="CE1" i="30"/>
  <c r="CD1" i="30"/>
  <c r="CC1" i="30"/>
  <c r="CB1" i="30"/>
  <c r="CU1" i="34"/>
  <c r="CT1" i="34"/>
  <c r="CS1" i="34"/>
  <c r="CR1" i="34"/>
  <c r="CQ1" i="34"/>
  <c r="CP1" i="34"/>
  <c r="CO1" i="34"/>
  <c r="CN1" i="34"/>
  <c r="CM1" i="34"/>
  <c r="CL1" i="34"/>
  <c r="CK1" i="34"/>
  <c r="CJ1" i="34"/>
  <c r="CI1" i="34"/>
  <c r="CH1" i="34"/>
  <c r="CG1" i="34"/>
  <c r="CF1" i="34"/>
  <c r="CE1" i="34"/>
  <c r="CD1" i="34"/>
  <c r="CC1" i="34"/>
  <c r="CB1" i="34"/>
  <c r="CU1" i="24"/>
  <c r="CT1" i="24"/>
  <c r="CS1" i="24"/>
  <c r="CR1" i="24"/>
  <c r="CQ1" i="24"/>
  <c r="CP1" i="24"/>
  <c r="CO1" i="24"/>
  <c r="CN1" i="24"/>
  <c r="CM1" i="24"/>
  <c r="CL1" i="24"/>
  <c r="CK1" i="24"/>
  <c r="CJ1" i="24"/>
  <c r="CI1" i="24"/>
  <c r="CH1" i="24"/>
  <c r="CG1" i="24"/>
  <c r="CF1" i="24"/>
  <c r="CE1" i="24"/>
  <c r="CD1" i="24"/>
  <c r="CC1" i="24"/>
  <c r="CB1" i="24"/>
  <c r="CU1" i="11"/>
  <c r="CT1" i="11"/>
  <c r="CS1" i="11"/>
  <c r="CR1" i="11"/>
  <c r="CQ1" i="11"/>
  <c r="CP1" i="11"/>
  <c r="CO1" i="11"/>
  <c r="CN1" i="11"/>
  <c r="CM1" i="11"/>
  <c r="CL1" i="11"/>
  <c r="CK1" i="11"/>
  <c r="CJ1" i="11"/>
  <c r="CI1" i="11"/>
  <c r="CH1" i="11"/>
  <c r="CG1" i="11"/>
  <c r="CF1" i="11"/>
  <c r="CE1" i="11"/>
  <c r="CD1" i="11"/>
  <c r="CC1" i="11"/>
  <c r="CB1" i="11"/>
  <c r="CU1" i="10"/>
  <c r="CT1" i="10"/>
  <c r="CS1" i="10"/>
  <c r="CR1" i="10"/>
  <c r="CQ1" i="10"/>
  <c r="CP1" i="10"/>
  <c r="CO1" i="10"/>
  <c r="CN1" i="10"/>
  <c r="CM1" i="10"/>
  <c r="CL1" i="10"/>
  <c r="CK1" i="10"/>
  <c r="CJ1" i="10"/>
  <c r="CI1" i="10"/>
  <c r="CH1" i="10"/>
  <c r="CG1" i="10"/>
  <c r="CF1" i="10"/>
  <c r="CE1" i="10"/>
  <c r="CD1" i="10"/>
  <c r="CC1" i="10"/>
  <c r="CB1" i="10"/>
  <c r="CU1" i="3"/>
  <c r="CT1" i="3"/>
  <c r="CS1" i="3"/>
  <c r="CR1" i="3"/>
  <c r="CQ1" i="3"/>
  <c r="CP1" i="3"/>
  <c r="CO1" i="3"/>
  <c r="CN1" i="3"/>
  <c r="CM1" i="3"/>
  <c r="CL1" i="3"/>
  <c r="CK1" i="3"/>
  <c r="CJ1" i="3"/>
  <c r="CI1" i="3"/>
  <c r="CH1" i="3"/>
  <c r="CG1" i="3"/>
  <c r="CF1" i="3"/>
  <c r="CE1" i="3"/>
  <c r="CD1" i="3"/>
  <c r="CC1" i="3"/>
  <c r="CB1" i="3"/>
  <c r="CU1" i="4"/>
  <c r="CT1" i="4"/>
  <c r="CS1" i="4"/>
  <c r="CR1" i="4"/>
  <c r="CQ1" i="4"/>
  <c r="CP1" i="4"/>
  <c r="CO1" i="4"/>
  <c r="CN1" i="4"/>
  <c r="CM1" i="4"/>
  <c r="CL1" i="4"/>
  <c r="CK1" i="4"/>
  <c r="CJ1" i="4"/>
  <c r="CI1" i="4"/>
  <c r="CH1" i="4"/>
  <c r="CG1" i="4"/>
  <c r="CF1" i="4"/>
  <c r="CE1" i="4"/>
  <c r="CD1" i="4"/>
  <c r="CC1" i="4"/>
  <c r="CB1" i="4"/>
  <c r="CU1" i="5"/>
  <c r="CT1" i="5"/>
  <c r="CS1" i="5"/>
  <c r="CR1" i="5"/>
  <c r="CQ1" i="5"/>
  <c r="CP1" i="5"/>
  <c r="CO1" i="5"/>
  <c r="CN1" i="5"/>
  <c r="CM1" i="5"/>
  <c r="CL1" i="5"/>
  <c r="CK1" i="5"/>
  <c r="CJ1" i="5"/>
  <c r="CI1" i="5"/>
  <c r="CH1" i="5"/>
  <c r="CG1" i="5"/>
  <c r="CF1" i="5"/>
  <c r="CE1" i="5"/>
  <c r="CD1" i="5"/>
  <c r="CC1" i="5"/>
  <c r="CB1" i="5"/>
  <c r="CU1" i="6"/>
  <c r="CT1" i="6"/>
  <c r="CS1" i="6"/>
  <c r="CR1" i="6"/>
  <c r="CQ1" i="6"/>
  <c r="CP1" i="6"/>
  <c r="CO1" i="6"/>
  <c r="CN1" i="6"/>
  <c r="CM1" i="6"/>
  <c r="CL1" i="6"/>
  <c r="CK1" i="6"/>
  <c r="CJ1" i="6"/>
  <c r="CI1" i="6"/>
  <c r="CH1" i="6"/>
  <c r="CG1" i="6"/>
  <c r="CF1" i="6"/>
  <c r="CE1" i="6"/>
  <c r="CD1" i="6"/>
  <c r="CC1" i="6"/>
  <c r="CB1" i="6"/>
  <c r="CU1" i="7"/>
  <c r="CT1" i="7"/>
  <c r="CS1" i="7"/>
  <c r="CR1" i="7"/>
  <c r="CQ1" i="7"/>
  <c r="CP1" i="7"/>
  <c r="CO1" i="7"/>
  <c r="CN1" i="7"/>
  <c r="CM1" i="7"/>
  <c r="CL1" i="7"/>
  <c r="CK1" i="7"/>
  <c r="CJ1" i="7"/>
  <c r="CI1" i="7"/>
  <c r="CH1" i="7"/>
  <c r="CG1" i="7"/>
  <c r="CF1" i="7"/>
  <c r="CE1" i="7"/>
  <c r="CD1" i="7"/>
  <c r="CC1" i="7"/>
  <c r="CB1" i="7"/>
  <c r="CC1" i="8"/>
  <c r="CD1" i="8"/>
  <c r="CE1" i="8"/>
  <c r="CF1" i="8"/>
  <c r="CG1" i="8"/>
  <c r="CH1" i="8"/>
  <c r="CI1" i="8"/>
  <c r="CJ1" i="8"/>
  <c r="CK1" i="8"/>
  <c r="CL1" i="8"/>
  <c r="CM1" i="8"/>
  <c r="CN1" i="8"/>
  <c r="CO1" i="8"/>
  <c r="CP1" i="8"/>
  <c r="CQ1" i="8"/>
  <c r="CR1" i="8"/>
  <c r="CS1" i="8"/>
  <c r="CT1" i="8"/>
  <c r="CU1" i="8"/>
  <c r="CB1" i="8"/>
  <c r="BW41" i="13"/>
  <c r="BX41" i="13" s="1"/>
  <c r="CA41" i="13"/>
  <c r="S16" i="8"/>
  <c r="S17" i="8"/>
  <c r="S18" i="8"/>
  <c r="S15" i="8"/>
  <c r="S14" i="8"/>
  <c r="S11" i="8"/>
  <c r="S12" i="8"/>
  <c r="S13" i="8"/>
  <c r="S10" i="8"/>
  <c r="S9" i="8"/>
  <c r="S8" i="8"/>
  <c r="S7" i="8"/>
  <c r="S6" i="8"/>
  <c r="S5" i="8"/>
  <c r="S4" i="8"/>
  <c r="S3" i="8"/>
  <c r="BY4" i="8"/>
  <c r="BY5" i="8"/>
  <c r="BY6" i="8"/>
  <c r="BY7" i="8"/>
  <c r="BY8" i="8"/>
  <c r="BY9" i="8"/>
  <c r="BY10" i="8"/>
  <c r="BY11" i="8"/>
  <c r="BY12" i="8"/>
  <c r="BY13" i="8"/>
  <c r="BY14" i="8"/>
  <c r="BY15" i="8"/>
  <c r="BY16" i="8"/>
  <c r="BY17" i="8"/>
  <c r="BY18" i="8"/>
  <c r="BY19" i="8"/>
  <c r="BY20" i="8"/>
  <c r="BY21" i="8"/>
  <c r="BY22" i="8"/>
  <c r="BY23" i="8"/>
  <c r="BY24" i="8"/>
  <c r="BY25" i="8"/>
  <c r="BY26" i="8"/>
  <c r="BY27" i="8"/>
  <c r="BY28" i="8"/>
  <c r="BY29" i="8"/>
  <c r="BY30" i="8"/>
  <c r="BY31" i="8"/>
  <c r="BY32" i="8"/>
  <c r="BY33" i="8"/>
  <c r="BY34" i="8"/>
  <c r="BY35" i="8"/>
  <c r="BY36" i="8"/>
  <c r="BY37" i="8"/>
  <c r="BY38" i="8"/>
  <c r="BY39" i="8"/>
  <c r="BY40" i="8"/>
  <c r="BY3" i="8"/>
  <c r="BW33" i="8"/>
  <c r="BX33" i="8"/>
  <c r="BZ33" i="8" s="1"/>
  <c r="CA33" i="8"/>
  <c r="BW34" i="8"/>
  <c r="BX34" i="8" s="1"/>
  <c r="CA34" i="8"/>
  <c r="BW35" i="8"/>
  <c r="BX35" i="8" s="1"/>
  <c r="CA35" i="8"/>
  <c r="BW36" i="8"/>
  <c r="BX36" i="8" s="1"/>
  <c r="CA36" i="8"/>
  <c r="BW37" i="8"/>
  <c r="BX37" i="8" s="1"/>
  <c r="BZ37" i="8" s="1"/>
  <c r="CA37" i="8"/>
  <c r="BW38" i="8"/>
  <c r="BX38" i="8" s="1"/>
  <c r="CA38" i="8"/>
  <c r="BW39" i="8"/>
  <c r="BX39" i="8" s="1"/>
  <c r="BZ39" i="8" s="1"/>
  <c r="CA39" i="8"/>
  <c r="BW40" i="8"/>
  <c r="BX40" i="8"/>
  <c r="BZ40" i="8" s="1"/>
  <c r="CA40" i="8"/>
  <c r="BW41" i="8"/>
  <c r="BX41" i="8" s="1"/>
  <c r="BZ41" i="8" s="1"/>
  <c r="CA41" i="8"/>
  <c r="BW42" i="8"/>
  <c r="BX42" i="8" s="1"/>
  <c r="BZ42" i="8" s="1"/>
  <c r="CA42" i="8"/>
  <c r="BW43" i="8"/>
  <c r="BX43" i="8" s="1"/>
  <c r="BZ43" i="8" s="1"/>
  <c r="CA43" i="8"/>
  <c r="S4" i="7"/>
  <c r="S3" i="7"/>
  <c r="BY4" i="7"/>
  <c r="BY5" i="7"/>
  <c r="BY6" i="7"/>
  <c r="BY7" i="7"/>
  <c r="BY8" i="7"/>
  <c r="BY9" i="7"/>
  <c r="BY10" i="7"/>
  <c r="BY11" i="7"/>
  <c r="BY12" i="7"/>
  <c r="BY13" i="7"/>
  <c r="BY14" i="7"/>
  <c r="BY15" i="7"/>
  <c r="BY16" i="7"/>
  <c r="BY17" i="7"/>
  <c r="BY18" i="7"/>
  <c r="BY19" i="7"/>
  <c r="BY20" i="7"/>
  <c r="BY21" i="7"/>
  <c r="BY22" i="7"/>
  <c r="BY23" i="7"/>
  <c r="BY24" i="7"/>
  <c r="BY25" i="7"/>
  <c r="BY26" i="7"/>
  <c r="BY3" i="7"/>
  <c r="BY4" i="6"/>
  <c r="BY5" i="6"/>
  <c r="BY6" i="6"/>
  <c r="BY7" i="6"/>
  <c r="BY8" i="6"/>
  <c r="BY9" i="6"/>
  <c r="BY3" i="6"/>
  <c r="S6" i="6"/>
  <c r="S7" i="6"/>
  <c r="S5" i="6"/>
  <c r="S4" i="6"/>
  <c r="S3" i="6"/>
  <c r="S12" i="5"/>
  <c r="S11" i="5"/>
  <c r="S10" i="5"/>
  <c r="S7" i="5"/>
  <c r="S8" i="5"/>
  <c r="S9" i="5"/>
  <c r="S6" i="5"/>
  <c r="S4" i="5"/>
  <c r="S5" i="5"/>
  <c r="S3" i="5"/>
  <c r="BY27" i="4"/>
  <c r="BY28" i="4"/>
  <c r="BY29" i="4"/>
  <c r="BY30" i="4"/>
  <c r="BY31" i="4"/>
  <c r="BY32" i="4"/>
  <c r="BY33" i="4"/>
  <c r="BY34" i="4"/>
  <c r="BY35" i="4"/>
  <c r="BY36" i="4"/>
  <c r="BY37" i="4"/>
  <c r="BY26" i="4"/>
  <c r="DL5" i="13" l="1"/>
  <c r="BZ36" i="8"/>
  <c r="BZ35" i="8"/>
  <c r="BZ38" i="8"/>
  <c r="BZ34" i="8"/>
  <c r="BW33" i="4" l="1"/>
  <c r="BX33" i="4" s="1"/>
  <c r="BZ33" i="4" s="1"/>
  <c r="CA33" i="4"/>
  <c r="BW34" i="4"/>
  <c r="BX34" i="4" s="1"/>
  <c r="BZ34" i="4" s="1"/>
  <c r="CA34" i="4"/>
  <c r="BW35" i="4"/>
  <c r="BX35" i="4" s="1"/>
  <c r="BZ35" i="4" s="1"/>
  <c r="CA35" i="4"/>
  <c r="BW36" i="4"/>
  <c r="BX36" i="4" s="1"/>
  <c r="BZ36" i="4" s="1"/>
  <c r="CA36" i="4"/>
  <c r="BW37" i="4"/>
  <c r="BX37" i="4" s="1"/>
  <c r="BZ37" i="4" s="1"/>
  <c r="CA37" i="4"/>
  <c r="S8" i="4"/>
  <c r="S7" i="4"/>
  <c r="S6" i="4"/>
  <c r="S5" i="4"/>
  <c r="S4" i="4"/>
  <c r="S3" i="4"/>
  <c r="DI18" i="3"/>
  <c r="DI33" i="3"/>
  <c r="DI48" i="3"/>
  <c r="DI63" i="3"/>
  <c r="DI78" i="3"/>
  <c r="DI93" i="3"/>
  <c r="DI108" i="3"/>
  <c r="DI123" i="3"/>
  <c r="DI138" i="3"/>
  <c r="DI153" i="3"/>
  <c r="DI168" i="3"/>
  <c r="DI183" i="3"/>
  <c r="DI198" i="3"/>
  <c r="DI213" i="3"/>
  <c r="DI228" i="3"/>
  <c r="DI243" i="3"/>
  <c r="DI258" i="3"/>
  <c r="DI273" i="3"/>
  <c r="DI288" i="3"/>
  <c r="DI3" i="3"/>
  <c r="S9" i="3"/>
  <c r="S10" i="3"/>
  <c r="S11" i="3"/>
  <c r="S8" i="3"/>
  <c r="S6" i="3"/>
  <c r="S7" i="3"/>
  <c r="S5" i="3"/>
  <c r="S4" i="3"/>
  <c r="S3" i="3"/>
  <c r="EG80" i="33"/>
  <c r="EG79" i="33"/>
  <c r="EG78" i="33"/>
  <c r="EG77" i="33"/>
  <c r="EG76" i="33"/>
  <c r="EG75" i="33"/>
  <c r="EG74" i="33"/>
  <c r="EG73" i="33"/>
  <c r="EG72" i="33"/>
  <c r="EG71" i="33"/>
  <c r="EG70" i="33"/>
  <c r="EG69" i="33"/>
  <c r="EG68" i="33"/>
  <c r="EG67" i="33"/>
  <c r="EG66" i="33"/>
  <c r="EG65" i="33"/>
  <c r="EG64" i="33"/>
  <c r="EG63" i="33"/>
  <c r="EG62" i="33"/>
  <c r="EG61" i="33"/>
  <c r="EG60" i="33"/>
  <c r="EG59" i="33"/>
  <c r="EG58" i="33"/>
  <c r="EG57" i="33"/>
  <c r="EG56" i="33"/>
  <c r="EG55" i="33"/>
  <c r="EG54" i="33"/>
  <c r="EG53" i="33"/>
  <c r="EG52" i="33"/>
  <c r="EG51" i="33"/>
  <c r="EG50" i="33"/>
  <c r="EG49" i="33"/>
  <c r="EG48" i="33"/>
  <c r="EG47" i="33"/>
  <c r="EG46" i="33"/>
  <c r="EG45" i="33"/>
  <c r="EG44" i="33"/>
  <c r="EG43" i="33"/>
  <c r="EG42" i="33"/>
  <c r="EG41" i="33"/>
  <c r="EG40" i="33"/>
  <c r="EG39" i="33"/>
  <c r="EG38" i="33"/>
  <c r="EG37" i="33"/>
  <c r="EG36" i="33"/>
  <c r="EG35" i="33"/>
  <c r="EG34" i="33"/>
  <c r="EG33" i="33"/>
  <c r="EG32" i="33"/>
  <c r="EG31" i="33"/>
  <c r="EG30" i="33"/>
  <c r="EG29" i="33"/>
  <c r="EG28" i="33"/>
  <c r="EG27" i="33"/>
  <c r="EG26" i="33"/>
  <c r="EG25" i="33"/>
  <c r="EG24" i="33"/>
  <c r="EG23" i="33"/>
  <c r="EG22" i="33"/>
  <c r="EG21" i="33"/>
  <c r="EG20" i="33"/>
  <c r="EG17" i="33"/>
  <c r="EG13" i="33"/>
  <c r="EG7" i="33"/>
  <c r="CA7" i="33"/>
  <c r="DF555" i="21" s="1"/>
  <c r="BY7" i="33"/>
  <c r="BW7" i="33"/>
  <c r="BX7" i="33" s="1"/>
  <c r="CA6" i="33"/>
  <c r="DF554" i="21" s="1"/>
  <c r="BY6" i="33"/>
  <c r="BW6" i="33"/>
  <c r="BX6" i="33" s="1"/>
  <c r="CU5" i="33"/>
  <c r="CU6" i="33" s="1"/>
  <c r="CU7" i="33" s="1"/>
  <c r="CU8" i="33" s="1"/>
  <c r="CU9" i="33" s="1"/>
  <c r="CU10" i="33" s="1"/>
  <c r="CU11" i="33" s="1"/>
  <c r="CU12" i="33" s="1"/>
  <c r="CU13" i="33" s="1"/>
  <c r="CU14" i="33" s="1"/>
  <c r="CU15" i="33" s="1"/>
  <c r="CU16" i="33" s="1"/>
  <c r="CU17" i="33" s="1"/>
  <c r="CU18" i="33" s="1"/>
  <c r="CU19" i="33" s="1"/>
  <c r="CU20" i="33" s="1"/>
  <c r="CU21" i="33" s="1"/>
  <c r="CU22" i="33" s="1"/>
  <c r="CU23" i="33" s="1"/>
  <c r="CU24" i="33" s="1"/>
  <c r="CU25" i="33" s="1"/>
  <c r="CU26" i="33" s="1"/>
  <c r="CU27" i="33" s="1"/>
  <c r="CU28" i="33" s="1"/>
  <c r="CU29" i="33" s="1"/>
  <c r="CU30" i="33" s="1"/>
  <c r="CU31" i="33" s="1"/>
  <c r="CU32" i="33" s="1"/>
  <c r="CU33" i="33" s="1"/>
  <c r="CU34" i="33" s="1"/>
  <c r="CU35" i="33" s="1"/>
  <c r="CU36" i="33" s="1"/>
  <c r="CU37" i="33" s="1"/>
  <c r="CU38" i="33" s="1"/>
  <c r="CU39" i="33" s="1"/>
  <c r="CU40" i="33" s="1"/>
  <c r="CU41" i="33" s="1"/>
  <c r="CI5" i="33"/>
  <c r="CI6" i="33" s="1"/>
  <c r="CI7" i="33" s="1"/>
  <c r="CI8" i="33" s="1"/>
  <c r="CI9" i="33" s="1"/>
  <c r="CI10" i="33" s="1"/>
  <c r="CI11" i="33" s="1"/>
  <c r="CI12" i="33" s="1"/>
  <c r="CI13" i="33" s="1"/>
  <c r="CI14" i="33" s="1"/>
  <c r="CI15" i="33" s="1"/>
  <c r="CI16" i="33" s="1"/>
  <c r="CI17" i="33" s="1"/>
  <c r="CI18" i="33" s="1"/>
  <c r="CI19" i="33" s="1"/>
  <c r="CI20" i="33" s="1"/>
  <c r="CI21" i="33" s="1"/>
  <c r="CI22" i="33" s="1"/>
  <c r="CI23" i="33" s="1"/>
  <c r="CI24" i="33" s="1"/>
  <c r="CI25" i="33" s="1"/>
  <c r="CI26" i="33" s="1"/>
  <c r="CI27" i="33" s="1"/>
  <c r="CI28" i="33" s="1"/>
  <c r="CI29" i="33" s="1"/>
  <c r="CI30" i="33" s="1"/>
  <c r="CI31" i="33" s="1"/>
  <c r="CI32" i="33" s="1"/>
  <c r="CI33" i="33" s="1"/>
  <c r="CI34" i="33" s="1"/>
  <c r="CI35" i="33" s="1"/>
  <c r="CI36" i="33" s="1"/>
  <c r="CI37" i="33" s="1"/>
  <c r="CI38" i="33" s="1"/>
  <c r="CI39" i="33" s="1"/>
  <c r="CI40" i="33" s="1"/>
  <c r="CI41" i="33" s="1"/>
  <c r="CE5" i="33"/>
  <c r="CE6" i="33" s="1"/>
  <c r="CE7" i="33" s="1"/>
  <c r="CE8" i="33" s="1"/>
  <c r="CE9" i="33" s="1"/>
  <c r="CE10" i="33" s="1"/>
  <c r="CE11" i="33" s="1"/>
  <c r="CE12" i="33" s="1"/>
  <c r="CE13" i="33" s="1"/>
  <c r="CE14" i="33" s="1"/>
  <c r="CE15" i="33" s="1"/>
  <c r="CE16" i="33" s="1"/>
  <c r="CE17" i="33" s="1"/>
  <c r="CE18" i="33" s="1"/>
  <c r="CE19" i="33" s="1"/>
  <c r="CE20" i="33" s="1"/>
  <c r="CE21" i="33" s="1"/>
  <c r="CE22" i="33" s="1"/>
  <c r="CE23" i="33" s="1"/>
  <c r="CE24" i="33" s="1"/>
  <c r="CE25" i="33" s="1"/>
  <c r="CE26" i="33" s="1"/>
  <c r="CE27" i="33" s="1"/>
  <c r="CE28" i="33" s="1"/>
  <c r="CE29" i="33" s="1"/>
  <c r="CE30" i="33" s="1"/>
  <c r="CE31" i="33" s="1"/>
  <c r="CE32" i="33" s="1"/>
  <c r="CE33" i="33" s="1"/>
  <c r="CE34" i="33" s="1"/>
  <c r="CE35" i="33" s="1"/>
  <c r="CE36" i="33" s="1"/>
  <c r="CE37" i="33" s="1"/>
  <c r="CE38" i="33" s="1"/>
  <c r="CE39" i="33" s="1"/>
  <c r="CE40" i="33" s="1"/>
  <c r="CE41" i="33" s="1"/>
  <c r="CA5" i="33"/>
  <c r="DF553" i="21" s="1"/>
  <c r="BY5" i="33"/>
  <c r="BW5" i="33"/>
  <c r="BX5" i="33" s="1"/>
  <c r="BZ5" i="33" s="1"/>
  <c r="CU4" i="33"/>
  <c r="CT4" i="33"/>
  <c r="CT5" i="33" s="1"/>
  <c r="CT6" i="33" s="1"/>
  <c r="CT7" i="33" s="1"/>
  <c r="CT8" i="33" s="1"/>
  <c r="CT9" i="33" s="1"/>
  <c r="CT10" i="33" s="1"/>
  <c r="CT11" i="33" s="1"/>
  <c r="CT12" i="33" s="1"/>
  <c r="CT13" i="33" s="1"/>
  <c r="CT14" i="33" s="1"/>
  <c r="CT15" i="33" s="1"/>
  <c r="CT16" i="33" s="1"/>
  <c r="CT17" i="33" s="1"/>
  <c r="CT18" i="33" s="1"/>
  <c r="CT19" i="33" s="1"/>
  <c r="CT20" i="33" s="1"/>
  <c r="CT21" i="33" s="1"/>
  <c r="CT22" i="33" s="1"/>
  <c r="CT23" i="33" s="1"/>
  <c r="CT24" i="33" s="1"/>
  <c r="CT25" i="33" s="1"/>
  <c r="CT26" i="33" s="1"/>
  <c r="CT27" i="33" s="1"/>
  <c r="CT28" i="33" s="1"/>
  <c r="CT29" i="33" s="1"/>
  <c r="CT30" i="33" s="1"/>
  <c r="CT31" i="33" s="1"/>
  <c r="CT32" i="33" s="1"/>
  <c r="CT33" i="33" s="1"/>
  <c r="CT34" i="33" s="1"/>
  <c r="CT35" i="33" s="1"/>
  <c r="CT36" i="33" s="1"/>
  <c r="CT37" i="33" s="1"/>
  <c r="CT38" i="33" s="1"/>
  <c r="CT39" i="33" s="1"/>
  <c r="CT40" i="33" s="1"/>
  <c r="CT41" i="33" s="1"/>
  <c r="CS4" i="33"/>
  <c r="CS5" i="33" s="1"/>
  <c r="CS6" i="33" s="1"/>
  <c r="CS7" i="33" s="1"/>
  <c r="CS8" i="33" s="1"/>
  <c r="CS9" i="33" s="1"/>
  <c r="CS10" i="33" s="1"/>
  <c r="CS11" i="33" s="1"/>
  <c r="CS12" i="33" s="1"/>
  <c r="CS13" i="33" s="1"/>
  <c r="CS14" i="33" s="1"/>
  <c r="CS15" i="33" s="1"/>
  <c r="CS16" i="33" s="1"/>
  <c r="CS17" i="33" s="1"/>
  <c r="CS18" i="33" s="1"/>
  <c r="CS19" i="33" s="1"/>
  <c r="CS20" i="33" s="1"/>
  <c r="CS21" i="33" s="1"/>
  <c r="CS22" i="33" s="1"/>
  <c r="CS23" i="33" s="1"/>
  <c r="CS24" i="33" s="1"/>
  <c r="CS25" i="33" s="1"/>
  <c r="CS26" i="33" s="1"/>
  <c r="CS27" i="33" s="1"/>
  <c r="CS28" i="33" s="1"/>
  <c r="CS29" i="33" s="1"/>
  <c r="CS30" i="33" s="1"/>
  <c r="CS31" i="33" s="1"/>
  <c r="CS32" i="33" s="1"/>
  <c r="CS33" i="33" s="1"/>
  <c r="CS34" i="33" s="1"/>
  <c r="CS35" i="33" s="1"/>
  <c r="CS36" i="33" s="1"/>
  <c r="CS37" i="33" s="1"/>
  <c r="CS38" i="33" s="1"/>
  <c r="CS39" i="33" s="1"/>
  <c r="CS40" i="33" s="1"/>
  <c r="CS41" i="33" s="1"/>
  <c r="CR4" i="33"/>
  <c r="CR5" i="33" s="1"/>
  <c r="CR6" i="33" s="1"/>
  <c r="CR7" i="33" s="1"/>
  <c r="CR8" i="33" s="1"/>
  <c r="CR9" i="33" s="1"/>
  <c r="CR10" i="33" s="1"/>
  <c r="CR11" i="33" s="1"/>
  <c r="CR12" i="33" s="1"/>
  <c r="CR13" i="33" s="1"/>
  <c r="CR14" i="33" s="1"/>
  <c r="CR15" i="33" s="1"/>
  <c r="CR16" i="33" s="1"/>
  <c r="CR17" i="33" s="1"/>
  <c r="CR18" i="33" s="1"/>
  <c r="CR19" i="33" s="1"/>
  <c r="CR20" i="33" s="1"/>
  <c r="CR21" i="33" s="1"/>
  <c r="CR22" i="33" s="1"/>
  <c r="CR23" i="33" s="1"/>
  <c r="CR24" i="33" s="1"/>
  <c r="CR25" i="33" s="1"/>
  <c r="CR26" i="33" s="1"/>
  <c r="CR27" i="33" s="1"/>
  <c r="CR28" i="33" s="1"/>
  <c r="CR29" i="33" s="1"/>
  <c r="CR30" i="33" s="1"/>
  <c r="CR31" i="33" s="1"/>
  <c r="CR32" i="33" s="1"/>
  <c r="CR33" i="33" s="1"/>
  <c r="CR34" i="33" s="1"/>
  <c r="CR35" i="33" s="1"/>
  <c r="CR36" i="33" s="1"/>
  <c r="CR37" i="33" s="1"/>
  <c r="CR38" i="33" s="1"/>
  <c r="CR39" i="33" s="1"/>
  <c r="CR40" i="33" s="1"/>
  <c r="CR41" i="33" s="1"/>
  <c r="CQ4" i="33"/>
  <c r="CQ5" i="33" s="1"/>
  <c r="CQ6" i="33" s="1"/>
  <c r="CQ7" i="33" s="1"/>
  <c r="CQ8" i="33" s="1"/>
  <c r="CQ9" i="33" s="1"/>
  <c r="CQ10" i="33" s="1"/>
  <c r="CQ11" i="33" s="1"/>
  <c r="CQ12" i="33" s="1"/>
  <c r="CQ13" i="33" s="1"/>
  <c r="CQ14" i="33" s="1"/>
  <c r="CQ15" i="33" s="1"/>
  <c r="CQ16" i="33" s="1"/>
  <c r="CQ17" i="33" s="1"/>
  <c r="CQ18" i="33" s="1"/>
  <c r="CQ19" i="33" s="1"/>
  <c r="CQ20" i="33" s="1"/>
  <c r="CQ21" i="33" s="1"/>
  <c r="CQ22" i="33" s="1"/>
  <c r="CQ23" i="33" s="1"/>
  <c r="CQ24" i="33" s="1"/>
  <c r="CQ25" i="33" s="1"/>
  <c r="CQ26" i="33" s="1"/>
  <c r="CQ27" i="33" s="1"/>
  <c r="CQ28" i="33" s="1"/>
  <c r="CQ29" i="33" s="1"/>
  <c r="CQ30" i="33" s="1"/>
  <c r="CQ31" i="33" s="1"/>
  <c r="CQ32" i="33" s="1"/>
  <c r="CQ33" i="33" s="1"/>
  <c r="CQ34" i="33" s="1"/>
  <c r="CQ35" i="33" s="1"/>
  <c r="CQ36" i="33" s="1"/>
  <c r="CQ37" i="33" s="1"/>
  <c r="CQ38" i="33" s="1"/>
  <c r="CQ39" i="33" s="1"/>
  <c r="CQ40" i="33" s="1"/>
  <c r="CQ41" i="33" s="1"/>
  <c r="CP4" i="33"/>
  <c r="CP5" i="33" s="1"/>
  <c r="CP6" i="33" s="1"/>
  <c r="CP7" i="33" s="1"/>
  <c r="CP8" i="33" s="1"/>
  <c r="CP9" i="33" s="1"/>
  <c r="CP10" i="33" s="1"/>
  <c r="CP11" i="33" s="1"/>
  <c r="CP12" i="33" s="1"/>
  <c r="CP13" i="33" s="1"/>
  <c r="CP14" i="33" s="1"/>
  <c r="CP15" i="33" s="1"/>
  <c r="CP16" i="33" s="1"/>
  <c r="CP17" i="33" s="1"/>
  <c r="CP18" i="33" s="1"/>
  <c r="CP19" i="33" s="1"/>
  <c r="CP20" i="33" s="1"/>
  <c r="CP21" i="33" s="1"/>
  <c r="CP22" i="33" s="1"/>
  <c r="CP23" i="33" s="1"/>
  <c r="CP24" i="33" s="1"/>
  <c r="CP25" i="33" s="1"/>
  <c r="CP26" i="33" s="1"/>
  <c r="CP27" i="33" s="1"/>
  <c r="CP28" i="33" s="1"/>
  <c r="CP29" i="33" s="1"/>
  <c r="CP30" i="33" s="1"/>
  <c r="CP31" i="33" s="1"/>
  <c r="CP32" i="33" s="1"/>
  <c r="CP33" i="33" s="1"/>
  <c r="CP34" i="33" s="1"/>
  <c r="CP35" i="33" s="1"/>
  <c r="CP36" i="33" s="1"/>
  <c r="CP37" i="33" s="1"/>
  <c r="CP38" i="33" s="1"/>
  <c r="CP39" i="33" s="1"/>
  <c r="CP40" i="33" s="1"/>
  <c r="CP41" i="33" s="1"/>
  <c r="CO4" i="33"/>
  <c r="CO5" i="33" s="1"/>
  <c r="CO6" i="33" s="1"/>
  <c r="CO7" i="33" s="1"/>
  <c r="CO8" i="33" s="1"/>
  <c r="CO9" i="33" s="1"/>
  <c r="CO10" i="33" s="1"/>
  <c r="CO11" i="33" s="1"/>
  <c r="CO12" i="33" s="1"/>
  <c r="CO13" i="33" s="1"/>
  <c r="CO14" i="33" s="1"/>
  <c r="CO15" i="33" s="1"/>
  <c r="CO16" i="33" s="1"/>
  <c r="CO17" i="33" s="1"/>
  <c r="CO18" i="33" s="1"/>
  <c r="CO19" i="33" s="1"/>
  <c r="CO20" i="33" s="1"/>
  <c r="CO21" i="33" s="1"/>
  <c r="CO22" i="33" s="1"/>
  <c r="CO23" i="33" s="1"/>
  <c r="CO24" i="33" s="1"/>
  <c r="CO25" i="33" s="1"/>
  <c r="CO26" i="33" s="1"/>
  <c r="CO27" i="33" s="1"/>
  <c r="CO28" i="33" s="1"/>
  <c r="CO29" i="33" s="1"/>
  <c r="CO30" i="33" s="1"/>
  <c r="CO31" i="33" s="1"/>
  <c r="CO32" i="33" s="1"/>
  <c r="CO33" i="33" s="1"/>
  <c r="CO34" i="33" s="1"/>
  <c r="CO35" i="33" s="1"/>
  <c r="CO36" i="33" s="1"/>
  <c r="CO37" i="33" s="1"/>
  <c r="CO38" i="33" s="1"/>
  <c r="CO39" i="33" s="1"/>
  <c r="CO40" i="33" s="1"/>
  <c r="CO41" i="33" s="1"/>
  <c r="CN4" i="33"/>
  <c r="CN5" i="33" s="1"/>
  <c r="CN6" i="33" s="1"/>
  <c r="CN7" i="33" s="1"/>
  <c r="CN8" i="33" s="1"/>
  <c r="CN9" i="33" s="1"/>
  <c r="CN10" i="33" s="1"/>
  <c r="CN11" i="33" s="1"/>
  <c r="CN12" i="33" s="1"/>
  <c r="CN13" i="33" s="1"/>
  <c r="CN14" i="33" s="1"/>
  <c r="CN15" i="33" s="1"/>
  <c r="CN16" i="33" s="1"/>
  <c r="CN17" i="33" s="1"/>
  <c r="CN18" i="33" s="1"/>
  <c r="CN19" i="33" s="1"/>
  <c r="CN20" i="33" s="1"/>
  <c r="CN21" i="33" s="1"/>
  <c r="CN22" i="33" s="1"/>
  <c r="CN23" i="33" s="1"/>
  <c r="CN24" i="33" s="1"/>
  <c r="CN25" i="33" s="1"/>
  <c r="CN26" i="33" s="1"/>
  <c r="CN27" i="33" s="1"/>
  <c r="CN28" i="33" s="1"/>
  <c r="CN29" i="33" s="1"/>
  <c r="CN30" i="33" s="1"/>
  <c r="CN31" i="33" s="1"/>
  <c r="CN32" i="33" s="1"/>
  <c r="CN33" i="33" s="1"/>
  <c r="CN34" i="33" s="1"/>
  <c r="CN35" i="33" s="1"/>
  <c r="CN36" i="33" s="1"/>
  <c r="CN37" i="33" s="1"/>
  <c r="CN38" i="33" s="1"/>
  <c r="CN39" i="33" s="1"/>
  <c r="CN40" i="33" s="1"/>
  <c r="CN41" i="33" s="1"/>
  <c r="CM4" i="33"/>
  <c r="CM5" i="33" s="1"/>
  <c r="CM6" i="33" s="1"/>
  <c r="CM7" i="33" s="1"/>
  <c r="CM8" i="33" s="1"/>
  <c r="CM9" i="33" s="1"/>
  <c r="CM10" i="33" s="1"/>
  <c r="CM11" i="33" s="1"/>
  <c r="CM12" i="33" s="1"/>
  <c r="CM13" i="33" s="1"/>
  <c r="CM14" i="33" s="1"/>
  <c r="CM15" i="33" s="1"/>
  <c r="CM16" i="33" s="1"/>
  <c r="CM17" i="33" s="1"/>
  <c r="CM18" i="33" s="1"/>
  <c r="CM19" i="33" s="1"/>
  <c r="CM20" i="33" s="1"/>
  <c r="CM21" i="33" s="1"/>
  <c r="CM22" i="33" s="1"/>
  <c r="CM23" i="33" s="1"/>
  <c r="CM24" i="33" s="1"/>
  <c r="CM25" i="33" s="1"/>
  <c r="CM26" i="33" s="1"/>
  <c r="CM27" i="33" s="1"/>
  <c r="CM28" i="33" s="1"/>
  <c r="CM29" i="33" s="1"/>
  <c r="CM30" i="33" s="1"/>
  <c r="CM31" i="33" s="1"/>
  <c r="CM32" i="33" s="1"/>
  <c r="CM33" i="33" s="1"/>
  <c r="CM34" i="33" s="1"/>
  <c r="CM35" i="33" s="1"/>
  <c r="CM36" i="33" s="1"/>
  <c r="CM37" i="33" s="1"/>
  <c r="CM38" i="33" s="1"/>
  <c r="CM39" i="33" s="1"/>
  <c r="CM40" i="33" s="1"/>
  <c r="CM41" i="33" s="1"/>
  <c r="CL4" i="33"/>
  <c r="CL5" i="33" s="1"/>
  <c r="CL6" i="33" s="1"/>
  <c r="CL7" i="33" s="1"/>
  <c r="CL8" i="33" s="1"/>
  <c r="CL9" i="33" s="1"/>
  <c r="CL10" i="33" s="1"/>
  <c r="CL11" i="33" s="1"/>
  <c r="CL12" i="33" s="1"/>
  <c r="CL13" i="33" s="1"/>
  <c r="CL14" i="33" s="1"/>
  <c r="CL15" i="33" s="1"/>
  <c r="CL16" i="33" s="1"/>
  <c r="CL17" i="33" s="1"/>
  <c r="CL18" i="33" s="1"/>
  <c r="CL19" i="33" s="1"/>
  <c r="CL20" i="33" s="1"/>
  <c r="CL21" i="33" s="1"/>
  <c r="CL22" i="33" s="1"/>
  <c r="CL23" i="33" s="1"/>
  <c r="CL24" i="33" s="1"/>
  <c r="CL25" i="33" s="1"/>
  <c r="CL26" i="33" s="1"/>
  <c r="CL27" i="33" s="1"/>
  <c r="CL28" i="33" s="1"/>
  <c r="CL29" i="33" s="1"/>
  <c r="CL30" i="33" s="1"/>
  <c r="CL31" i="33" s="1"/>
  <c r="CL32" i="33" s="1"/>
  <c r="CL33" i="33" s="1"/>
  <c r="CL34" i="33" s="1"/>
  <c r="CL35" i="33" s="1"/>
  <c r="CL36" i="33" s="1"/>
  <c r="CL37" i="33" s="1"/>
  <c r="CL38" i="33" s="1"/>
  <c r="CL39" i="33" s="1"/>
  <c r="CL40" i="33" s="1"/>
  <c r="CL41" i="33" s="1"/>
  <c r="CK4" i="33"/>
  <c r="CK5" i="33" s="1"/>
  <c r="CK6" i="33" s="1"/>
  <c r="CK7" i="33" s="1"/>
  <c r="CK8" i="33" s="1"/>
  <c r="CK9" i="33" s="1"/>
  <c r="CK10" i="33" s="1"/>
  <c r="CK11" i="33" s="1"/>
  <c r="CK12" i="33" s="1"/>
  <c r="CK13" i="33" s="1"/>
  <c r="CK14" i="33" s="1"/>
  <c r="CK15" i="33" s="1"/>
  <c r="CK16" i="33" s="1"/>
  <c r="CK17" i="33" s="1"/>
  <c r="CK18" i="33" s="1"/>
  <c r="CK19" i="33" s="1"/>
  <c r="CK20" i="33" s="1"/>
  <c r="CK21" i="33" s="1"/>
  <c r="CK22" i="33" s="1"/>
  <c r="CK23" i="33" s="1"/>
  <c r="CK24" i="33" s="1"/>
  <c r="CK25" i="33" s="1"/>
  <c r="CK26" i="33" s="1"/>
  <c r="CK27" i="33" s="1"/>
  <c r="CK28" i="33" s="1"/>
  <c r="CK29" i="33" s="1"/>
  <c r="CK30" i="33" s="1"/>
  <c r="CK31" i="33" s="1"/>
  <c r="CK32" i="33" s="1"/>
  <c r="CK33" i="33" s="1"/>
  <c r="CK34" i="33" s="1"/>
  <c r="CK35" i="33" s="1"/>
  <c r="CK36" i="33" s="1"/>
  <c r="CK37" i="33" s="1"/>
  <c r="CK38" i="33" s="1"/>
  <c r="CK39" i="33" s="1"/>
  <c r="CK40" i="33" s="1"/>
  <c r="CK41" i="33" s="1"/>
  <c r="CJ4" i="33"/>
  <c r="CJ5" i="33" s="1"/>
  <c r="CJ6" i="33" s="1"/>
  <c r="CJ7" i="33" s="1"/>
  <c r="CJ8" i="33" s="1"/>
  <c r="CJ9" i="33" s="1"/>
  <c r="CJ10" i="33" s="1"/>
  <c r="CJ11" i="33" s="1"/>
  <c r="CJ12" i="33" s="1"/>
  <c r="CJ13" i="33" s="1"/>
  <c r="CJ14" i="33" s="1"/>
  <c r="CJ15" i="33" s="1"/>
  <c r="CJ16" i="33" s="1"/>
  <c r="CJ17" i="33" s="1"/>
  <c r="CJ18" i="33" s="1"/>
  <c r="CJ19" i="33" s="1"/>
  <c r="CJ20" i="33" s="1"/>
  <c r="CJ21" i="33" s="1"/>
  <c r="CJ22" i="33" s="1"/>
  <c r="CJ23" i="33" s="1"/>
  <c r="CJ24" i="33" s="1"/>
  <c r="CJ25" i="33" s="1"/>
  <c r="CJ26" i="33" s="1"/>
  <c r="CJ27" i="33" s="1"/>
  <c r="CJ28" i="33" s="1"/>
  <c r="CJ29" i="33" s="1"/>
  <c r="CJ30" i="33" s="1"/>
  <c r="CJ31" i="33" s="1"/>
  <c r="CJ32" i="33" s="1"/>
  <c r="CJ33" i="33" s="1"/>
  <c r="CJ34" i="33" s="1"/>
  <c r="CJ35" i="33" s="1"/>
  <c r="CJ36" i="33" s="1"/>
  <c r="CJ37" i="33" s="1"/>
  <c r="CJ38" i="33" s="1"/>
  <c r="CJ39" i="33" s="1"/>
  <c r="CJ40" i="33" s="1"/>
  <c r="CJ41" i="33" s="1"/>
  <c r="CI4" i="33"/>
  <c r="CH4" i="33"/>
  <c r="CH5" i="33" s="1"/>
  <c r="CH6" i="33" s="1"/>
  <c r="CH7" i="33" s="1"/>
  <c r="CH8" i="33" s="1"/>
  <c r="CH9" i="33" s="1"/>
  <c r="CH10" i="33" s="1"/>
  <c r="CH11" i="33" s="1"/>
  <c r="CH12" i="33" s="1"/>
  <c r="CH13" i="33" s="1"/>
  <c r="CH14" i="33" s="1"/>
  <c r="CH15" i="33" s="1"/>
  <c r="CH16" i="33" s="1"/>
  <c r="CH17" i="33" s="1"/>
  <c r="CH18" i="33" s="1"/>
  <c r="CH19" i="33" s="1"/>
  <c r="CH20" i="33" s="1"/>
  <c r="CH21" i="33" s="1"/>
  <c r="CH22" i="33" s="1"/>
  <c r="CH23" i="33" s="1"/>
  <c r="CH24" i="33" s="1"/>
  <c r="CH25" i="33" s="1"/>
  <c r="CH26" i="33" s="1"/>
  <c r="CH27" i="33" s="1"/>
  <c r="CH28" i="33" s="1"/>
  <c r="CH29" i="33" s="1"/>
  <c r="CH30" i="33" s="1"/>
  <c r="CH31" i="33" s="1"/>
  <c r="CH32" i="33" s="1"/>
  <c r="CH33" i="33" s="1"/>
  <c r="CH34" i="33" s="1"/>
  <c r="CH35" i="33" s="1"/>
  <c r="CH36" i="33" s="1"/>
  <c r="CH37" i="33" s="1"/>
  <c r="CH38" i="33" s="1"/>
  <c r="CH39" i="33" s="1"/>
  <c r="CH40" i="33" s="1"/>
  <c r="CH41" i="33" s="1"/>
  <c r="CG4" i="33"/>
  <c r="CG5" i="33" s="1"/>
  <c r="CG6" i="33" s="1"/>
  <c r="CG7" i="33" s="1"/>
  <c r="CG8" i="33" s="1"/>
  <c r="CG9" i="33" s="1"/>
  <c r="CG10" i="33" s="1"/>
  <c r="CG11" i="33" s="1"/>
  <c r="CG12" i="33" s="1"/>
  <c r="CG13" i="33" s="1"/>
  <c r="CG14" i="33" s="1"/>
  <c r="CG15" i="33" s="1"/>
  <c r="CG16" i="33" s="1"/>
  <c r="CG17" i="33" s="1"/>
  <c r="CG18" i="33" s="1"/>
  <c r="CG19" i="33" s="1"/>
  <c r="CG20" i="33" s="1"/>
  <c r="CG21" i="33" s="1"/>
  <c r="CG22" i="33" s="1"/>
  <c r="CG23" i="33" s="1"/>
  <c r="CG24" i="33" s="1"/>
  <c r="CG25" i="33" s="1"/>
  <c r="CG26" i="33" s="1"/>
  <c r="CG27" i="33" s="1"/>
  <c r="CG28" i="33" s="1"/>
  <c r="CG29" i="33" s="1"/>
  <c r="CG30" i="33" s="1"/>
  <c r="CG31" i="33" s="1"/>
  <c r="CG32" i="33" s="1"/>
  <c r="CG33" i="33" s="1"/>
  <c r="CG34" i="33" s="1"/>
  <c r="CG35" i="33" s="1"/>
  <c r="CG36" i="33" s="1"/>
  <c r="CG37" i="33" s="1"/>
  <c r="CG38" i="33" s="1"/>
  <c r="CG39" i="33" s="1"/>
  <c r="CG40" i="33" s="1"/>
  <c r="CG41" i="33" s="1"/>
  <c r="CF4" i="33"/>
  <c r="CF5" i="33" s="1"/>
  <c r="CF6" i="33" s="1"/>
  <c r="CF7" i="33" s="1"/>
  <c r="CF8" i="33" s="1"/>
  <c r="CF9" i="33" s="1"/>
  <c r="CF10" i="33" s="1"/>
  <c r="CF11" i="33" s="1"/>
  <c r="CF12" i="33" s="1"/>
  <c r="CF13" i="33" s="1"/>
  <c r="CF14" i="33" s="1"/>
  <c r="CF15" i="33" s="1"/>
  <c r="CF16" i="33" s="1"/>
  <c r="CF17" i="33" s="1"/>
  <c r="CF18" i="33" s="1"/>
  <c r="CF19" i="33" s="1"/>
  <c r="CF20" i="33" s="1"/>
  <c r="CF21" i="33" s="1"/>
  <c r="CF22" i="33" s="1"/>
  <c r="CF23" i="33" s="1"/>
  <c r="CF24" i="33" s="1"/>
  <c r="CF25" i="33" s="1"/>
  <c r="CF26" i="33" s="1"/>
  <c r="CF27" i="33" s="1"/>
  <c r="CF28" i="33" s="1"/>
  <c r="CF29" i="33" s="1"/>
  <c r="CF30" i="33" s="1"/>
  <c r="CF31" i="33" s="1"/>
  <c r="CF32" i="33" s="1"/>
  <c r="CF33" i="33" s="1"/>
  <c r="CF34" i="33" s="1"/>
  <c r="CF35" i="33" s="1"/>
  <c r="CF36" i="33" s="1"/>
  <c r="CF37" i="33" s="1"/>
  <c r="CF38" i="33" s="1"/>
  <c r="CF39" i="33" s="1"/>
  <c r="CF40" i="33" s="1"/>
  <c r="CF41" i="33" s="1"/>
  <c r="CE4" i="33"/>
  <c r="CD4" i="33"/>
  <c r="CD5" i="33" s="1"/>
  <c r="CD6" i="33" s="1"/>
  <c r="CD7" i="33" s="1"/>
  <c r="CD8" i="33" s="1"/>
  <c r="CD9" i="33" s="1"/>
  <c r="CD10" i="33" s="1"/>
  <c r="CD11" i="33" s="1"/>
  <c r="CD12" i="33" s="1"/>
  <c r="CD13" i="33" s="1"/>
  <c r="CD14" i="33" s="1"/>
  <c r="CD15" i="33" s="1"/>
  <c r="CD16" i="33" s="1"/>
  <c r="CD17" i="33" s="1"/>
  <c r="CD18" i="33" s="1"/>
  <c r="CD19" i="33" s="1"/>
  <c r="CD20" i="33" s="1"/>
  <c r="CD21" i="33" s="1"/>
  <c r="CD22" i="33" s="1"/>
  <c r="CD23" i="33" s="1"/>
  <c r="CD24" i="33" s="1"/>
  <c r="CD25" i="33" s="1"/>
  <c r="CD26" i="33" s="1"/>
  <c r="CD27" i="33" s="1"/>
  <c r="CD28" i="33" s="1"/>
  <c r="CD29" i="33" s="1"/>
  <c r="CD30" i="33" s="1"/>
  <c r="CD31" i="33" s="1"/>
  <c r="CD32" i="33" s="1"/>
  <c r="CD33" i="33" s="1"/>
  <c r="CD34" i="33" s="1"/>
  <c r="CD35" i="33" s="1"/>
  <c r="CD36" i="33" s="1"/>
  <c r="CD37" i="33" s="1"/>
  <c r="CD38" i="33" s="1"/>
  <c r="CD39" i="33" s="1"/>
  <c r="CD40" i="33" s="1"/>
  <c r="CD41" i="33" s="1"/>
  <c r="CC4" i="33"/>
  <c r="CC5" i="33" s="1"/>
  <c r="CC6" i="33" s="1"/>
  <c r="CC7" i="33" s="1"/>
  <c r="CC8" i="33" s="1"/>
  <c r="CC9" i="33" s="1"/>
  <c r="CC10" i="33" s="1"/>
  <c r="CC11" i="33" s="1"/>
  <c r="CC12" i="33" s="1"/>
  <c r="CC13" i="33" s="1"/>
  <c r="CC14" i="33" s="1"/>
  <c r="CC15" i="33" s="1"/>
  <c r="CC16" i="33" s="1"/>
  <c r="CC17" i="33" s="1"/>
  <c r="CC18" i="33" s="1"/>
  <c r="CC19" i="33" s="1"/>
  <c r="CC20" i="33" s="1"/>
  <c r="CC21" i="33" s="1"/>
  <c r="CC22" i="33" s="1"/>
  <c r="CC23" i="33" s="1"/>
  <c r="CC24" i="33" s="1"/>
  <c r="CC25" i="33" s="1"/>
  <c r="CC26" i="33" s="1"/>
  <c r="CC27" i="33" s="1"/>
  <c r="CC28" i="33" s="1"/>
  <c r="CC29" i="33" s="1"/>
  <c r="CC30" i="33" s="1"/>
  <c r="CC31" i="33" s="1"/>
  <c r="CC32" i="33" s="1"/>
  <c r="CC33" i="33" s="1"/>
  <c r="CC34" i="33" s="1"/>
  <c r="CC35" i="33" s="1"/>
  <c r="CC36" i="33" s="1"/>
  <c r="CC37" i="33" s="1"/>
  <c r="CC38" i="33" s="1"/>
  <c r="CC39" i="33" s="1"/>
  <c r="CC40" i="33" s="1"/>
  <c r="CC41" i="33" s="1"/>
  <c r="CB4" i="33"/>
  <c r="CB5" i="33" s="1"/>
  <c r="CB6" i="33" s="1"/>
  <c r="CB7" i="33" s="1"/>
  <c r="CB8" i="33" s="1"/>
  <c r="CB9" i="33" s="1"/>
  <c r="CB10" i="33" s="1"/>
  <c r="CB11" i="33" s="1"/>
  <c r="CB12" i="33" s="1"/>
  <c r="CB13" i="33" s="1"/>
  <c r="CB14" i="33" s="1"/>
  <c r="CB15" i="33" s="1"/>
  <c r="CB16" i="33" s="1"/>
  <c r="CB17" i="33" s="1"/>
  <c r="CB18" i="33" s="1"/>
  <c r="CB19" i="33" s="1"/>
  <c r="CB20" i="33" s="1"/>
  <c r="CB21" i="33" s="1"/>
  <c r="CB22" i="33" s="1"/>
  <c r="CB23" i="33" s="1"/>
  <c r="CB24" i="33" s="1"/>
  <c r="CB25" i="33" s="1"/>
  <c r="CB26" i="33" s="1"/>
  <c r="CB27" i="33" s="1"/>
  <c r="CB28" i="33" s="1"/>
  <c r="CB29" i="33" s="1"/>
  <c r="CB30" i="33" s="1"/>
  <c r="CB31" i="33" s="1"/>
  <c r="CB32" i="33" s="1"/>
  <c r="CB33" i="33" s="1"/>
  <c r="CB34" i="33" s="1"/>
  <c r="CB35" i="33" s="1"/>
  <c r="CB36" i="33" s="1"/>
  <c r="CB37" i="33" s="1"/>
  <c r="CB38" i="33" s="1"/>
  <c r="CB39" i="33" s="1"/>
  <c r="CB40" i="33" s="1"/>
  <c r="CB41" i="33" s="1"/>
  <c r="BY4" i="33"/>
  <c r="BW4" i="33"/>
  <c r="BX4" i="33" s="1"/>
  <c r="CX3" i="33"/>
  <c r="CW3" i="33"/>
  <c r="BY3" i="33"/>
  <c r="BW3" i="33"/>
  <c r="BX3" i="33" s="1"/>
  <c r="DH3" i="33"/>
  <c r="DG3" i="33" s="1"/>
  <c r="EG80" i="39"/>
  <c r="EG79" i="39"/>
  <c r="EG78" i="39"/>
  <c r="EG77" i="39"/>
  <c r="EG76" i="39"/>
  <c r="EG75" i="39"/>
  <c r="EG74" i="39"/>
  <c r="EG73" i="39"/>
  <c r="EG72" i="39"/>
  <c r="EG71" i="39"/>
  <c r="EG70" i="39"/>
  <c r="EG69" i="39"/>
  <c r="EG68" i="39"/>
  <c r="EG67" i="39"/>
  <c r="EG66" i="39"/>
  <c r="EG65" i="39"/>
  <c r="EG64" i="39"/>
  <c r="EG63" i="39"/>
  <c r="EG62" i="39"/>
  <c r="EG61" i="39"/>
  <c r="EG60" i="39"/>
  <c r="EG59" i="39"/>
  <c r="EG58" i="39"/>
  <c r="EG57" i="39"/>
  <c r="EG56" i="39"/>
  <c r="EG55" i="39"/>
  <c r="EG54" i="39"/>
  <c r="EG53" i="39"/>
  <c r="EG52" i="39"/>
  <c r="EG51" i="39"/>
  <c r="EG50" i="39"/>
  <c r="EG49" i="39"/>
  <c r="EG48" i="39"/>
  <c r="EG47" i="39"/>
  <c r="EG46" i="39"/>
  <c r="EG45" i="39"/>
  <c r="EG44" i="39"/>
  <c r="EG43" i="39"/>
  <c r="EG42" i="39"/>
  <c r="EG41" i="39"/>
  <c r="EG40" i="39"/>
  <c r="EG39" i="39"/>
  <c r="EG38" i="39"/>
  <c r="EG37" i="39"/>
  <c r="EG36" i="39"/>
  <c r="EG35" i="39"/>
  <c r="EG34" i="39"/>
  <c r="EG33" i="39"/>
  <c r="EG32" i="39"/>
  <c r="EG31" i="39"/>
  <c r="EG30" i="39"/>
  <c r="EG29" i="39"/>
  <c r="EG28" i="39"/>
  <c r="EG27" i="39"/>
  <c r="EG26" i="39"/>
  <c r="EG25" i="39"/>
  <c r="EG24" i="39"/>
  <c r="EG23" i="39"/>
  <c r="EG22" i="39"/>
  <c r="EG21" i="39"/>
  <c r="BW19" i="39"/>
  <c r="BX19" i="39" s="1"/>
  <c r="BZ19" i="39" s="1"/>
  <c r="BW18" i="39"/>
  <c r="BX18" i="39" s="1"/>
  <c r="BZ18" i="39" s="1"/>
  <c r="CX17" i="39"/>
  <c r="CW17" i="39"/>
  <c r="BW17" i="39"/>
  <c r="BX17" i="39" s="1"/>
  <c r="BZ17" i="39" s="1"/>
  <c r="CX16" i="39"/>
  <c r="CW16" i="39"/>
  <c r="BW16" i="39"/>
  <c r="BX16" i="39" s="1"/>
  <c r="BZ16" i="39" s="1"/>
  <c r="CX15" i="39"/>
  <c r="CW15" i="39"/>
  <c r="BX15" i="39"/>
  <c r="BZ15" i="39" s="1"/>
  <c r="BW15" i="39"/>
  <c r="CX14" i="39"/>
  <c r="CW14" i="39"/>
  <c r="BW14" i="39"/>
  <c r="BX14" i="39" s="1"/>
  <c r="BZ14" i="39" s="1"/>
  <c r="CX13" i="39"/>
  <c r="CW13" i="39"/>
  <c r="BZ13" i="39"/>
  <c r="BW13" i="39"/>
  <c r="BX13" i="39" s="1"/>
  <c r="CX12" i="39"/>
  <c r="EG12" i="39" s="1"/>
  <c r="CW12" i="39"/>
  <c r="BX12" i="39"/>
  <c r="BZ12" i="39" s="1"/>
  <c r="BW12" i="39"/>
  <c r="CX11" i="39"/>
  <c r="CW11" i="39"/>
  <c r="BX11" i="39"/>
  <c r="BZ11" i="39" s="1"/>
  <c r="BW11" i="39"/>
  <c r="CX10" i="39"/>
  <c r="CW10" i="39"/>
  <c r="BW10" i="39"/>
  <c r="BX10" i="39" s="1"/>
  <c r="BZ10" i="39" s="1"/>
  <c r="EG9" i="39"/>
  <c r="CX9" i="39"/>
  <c r="CW9" i="39"/>
  <c r="BW9" i="39"/>
  <c r="BX9" i="39" s="1"/>
  <c r="BZ9" i="39" s="1"/>
  <c r="EG8" i="39"/>
  <c r="CX8" i="39"/>
  <c r="CW8" i="39"/>
  <c r="BW8" i="39"/>
  <c r="BX8" i="39" s="1"/>
  <c r="BZ8" i="39" s="1"/>
  <c r="CX7" i="39"/>
  <c r="CW7" i="39"/>
  <c r="BW7" i="39"/>
  <c r="BX7" i="39" s="1"/>
  <c r="CX6" i="39"/>
  <c r="CW6" i="39"/>
  <c r="BW6" i="39"/>
  <c r="BX6" i="39" s="1"/>
  <c r="BZ6" i="39" s="1"/>
  <c r="CX5" i="39"/>
  <c r="CW5" i="39"/>
  <c r="CP5" i="39"/>
  <c r="CP6" i="39" s="1"/>
  <c r="CP7" i="39" s="1"/>
  <c r="CP8" i="39" s="1"/>
  <c r="CP9" i="39" s="1"/>
  <c r="CP10" i="39" s="1"/>
  <c r="CP11" i="39" s="1"/>
  <c r="CP12" i="39" s="1"/>
  <c r="CP13" i="39" s="1"/>
  <c r="CP14" i="39" s="1"/>
  <c r="CP15" i="39" s="1"/>
  <c r="CP16" i="39" s="1"/>
  <c r="CP17" i="39" s="1"/>
  <c r="CP18" i="39" s="1"/>
  <c r="CP19" i="39" s="1"/>
  <c r="CP20" i="39" s="1"/>
  <c r="CP21" i="39" s="1"/>
  <c r="CP22" i="39" s="1"/>
  <c r="CP23" i="39" s="1"/>
  <c r="CP24" i="39" s="1"/>
  <c r="CP25" i="39" s="1"/>
  <c r="CP26" i="39" s="1"/>
  <c r="CP27" i="39" s="1"/>
  <c r="CP28" i="39" s="1"/>
  <c r="CP29" i="39" s="1"/>
  <c r="CP30" i="39" s="1"/>
  <c r="CP31" i="39" s="1"/>
  <c r="CP32" i="39" s="1"/>
  <c r="CP33" i="39" s="1"/>
  <c r="CP34" i="39" s="1"/>
  <c r="CP35" i="39" s="1"/>
  <c r="CP36" i="39" s="1"/>
  <c r="CP37" i="39" s="1"/>
  <c r="CP38" i="39" s="1"/>
  <c r="CP39" i="39" s="1"/>
  <c r="CP40" i="39" s="1"/>
  <c r="CP41" i="39" s="1"/>
  <c r="BX5" i="39"/>
  <c r="BZ5" i="39" s="1"/>
  <c r="BW5" i="39"/>
  <c r="DR4" i="39"/>
  <c r="DR5" i="39" s="1"/>
  <c r="DR6" i="39" s="1"/>
  <c r="DO4" i="39"/>
  <c r="CX4" i="39"/>
  <c r="CW4" i="39"/>
  <c r="CU4" i="39"/>
  <c r="CU5" i="39" s="1"/>
  <c r="CU6" i="39" s="1"/>
  <c r="CU7" i="39" s="1"/>
  <c r="CU8" i="39" s="1"/>
  <c r="CU9" i="39" s="1"/>
  <c r="CU10" i="39" s="1"/>
  <c r="CU11" i="39" s="1"/>
  <c r="CU12" i="39" s="1"/>
  <c r="CU13" i="39" s="1"/>
  <c r="CU14" i="39" s="1"/>
  <c r="CU15" i="39" s="1"/>
  <c r="CU16" i="39" s="1"/>
  <c r="CU17" i="39" s="1"/>
  <c r="CU18" i="39" s="1"/>
  <c r="CU19" i="39" s="1"/>
  <c r="CU20" i="39" s="1"/>
  <c r="CU21" i="39" s="1"/>
  <c r="CU22" i="39" s="1"/>
  <c r="CU23" i="39" s="1"/>
  <c r="CU24" i="39" s="1"/>
  <c r="CU25" i="39" s="1"/>
  <c r="CU26" i="39" s="1"/>
  <c r="CU27" i="39" s="1"/>
  <c r="CU28" i="39" s="1"/>
  <c r="CU29" i="39" s="1"/>
  <c r="CU30" i="39" s="1"/>
  <c r="CU31" i="39" s="1"/>
  <c r="CU32" i="39" s="1"/>
  <c r="CU33" i="39" s="1"/>
  <c r="CU34" i="39" s="1"/>
  <c r="CU35" i="39" s="1"/>
  <c r="CU36" i="39" s="1"/>
  <c r="CU37" i="39" s="1"/>
  <c r="CU38" i="39" s="1"/>
  <c r="CU39" i="39" s="1"/>
  <c r="CU40" i="39" s="1"/>
  <c r="CU41" i="39" s="1"/>
  <c r="CT4" i="39"/>
  <c r="CT5" i="39" s="1"/>
  <c r="CT6" i="39" s="1"/>
  <c r="CT7" i="39" s="1"/>
  <c r="CT8" i="39" s="1"/>
  <c r="CT9" i="39" s="1"/>
  <c r="CT10" i="39" s="1"/>
  <c r="CT11" i="39" s="1"/>
  <c r="CT12" i="39" s="1"/>
  <c r="CT13" i="39" s="1"/>
  <c r="CT14" i="39" s="1"/>
  <c r="CT15" i="39" s="1"/>
  <c r="CT16" i="39" s="1"/>
  <c r="CT17" i="39" s="1"/>
  <c r="CT18" i="39" s="1"/>
  <c r="CT19" i="39" s="1"/>
  <c r="CT20" i="39" s="1"/>
  <c r="CT21" i="39" s="1"/>
  <c r="CT22" i="39" s="1"/>
  <c r="CT23" i="39" s="1"/>
  <c r="CT24" i="39" s="1"/>
  <c r="CT25" i="39" s="1"/>
  <c r="CT26" i="39" s="1"/>
  <c r="CT27" i="39" s="1"/>
  <c r="CT28" i="39" s="1"/>
  <c r="CT29" i="39" s="1"/>
  <c r="CT30" i="39" s="1"/>
  <c r="CT31" i="39" s="1"/>
  <c r="CT32" i="39" s="1"/>
  <c r="CT33" i="39" s="1"/>
  <c r="CT34" i="39" s="1"/>
  <c r="CT35" i="39" s="1"/>
  <c r="CT36" i="39" s="1"/>
  <c r="CT37" i="39" s="1"/>
  <c r="CT38" i="39" s="1"/>
  <c r="CT39" i="39" s="1"/>
  <c r="CT40" i="39" s="1"/>
  <c r="CT41" i="39" s="1"/>
  <c r="CS4" i="39"/>
  <c r="CS5" i="39" s="1"/>
  <c r="CS6" i="39" s="1"/>
  <c r="CS7" i="39" s="1"/>
  <c r="CS8" i="39" s="1"/>
  <c r="CS9" i="39" s="1"/>
  <c r="CS10" i="39" s="1"/>
  <c r="CS11" i="39" s="1"/>
  <c r="CS12" i="39" s="1"/>
  <c r="CS13" i="39" s="1"/>
  <c r="CS14" i="39" s="1"/>
  <c r="CS15" i="39" s="1"/>
  <c r="CS16" i="39" s="1"/>
  <c r="CS17" i="39" s="1"/>
  <c r="CS18" i="39" s="1"/>
  <c r="CS19" i="39" s="1"/>
  <c r="CS20" i="39" s="1"/>
  <c r="CS21" i="39" s="1"/>
  <c r="CS22" i="39" s="1"/>
  <c r="CS23" i="39" s="1"/>
  <c r="CS24" i="39" s="1"/>
  <c r="CS25" i="39" s="1"/>
  <c r="CS26" i="39" s="1"/>
  <c r="CS27" i="39" s="1"/>
  <c r="CS28" i="39" s="1"/>
  <c r="CS29" i="39" s="1"/>
  <c r="CS30" i="39" s="1"/>
  <c r="CS31" i="39" s="1"/>
  <c r="CS32" i="39" s="1"/>
  <c r="CS33" i="39" s="1"/>
  <c r="CS34" i="39" s="1"/>
  <c r="CS35" i="39" s="1"/>
  <c r="CS36" i="39" s="1"/>
  <c r="CS37" i="39" s="1"/>
  <c r="CS38" i="39" s="1"/>
  <c r="CS39" i="39" s="1"/>
  <c r="CS40" i="39" s="1"/>
  <c r="CS41" i="39" s="1"/>
  <c r="CR4" i="39"/>
  <c r="CR5" i="39" s="1"/>
  <c r="CR6" i="39" s="1"/>
  <c r="CR7" i="39" s="1"/>
  <c r="CR8" i="39" s="1"/>
  <c r="CR9" i="39" s="1"/>
  <c r="CR10" i="39" s="1"/>
  <c r="CR11" i="39" s="1"/>
  <c r="CR12" i="39" s="1"/>
  <c r="CR13" i="39" s="1"/>
  <c r="CR14" i="39" s="1"/>
  <c r="CR15" i="39" s="1"/>
  <c r="CR16" i="39" s="1"/>
  <c r="CR17" i="39" s="1"/>
  <c r="CR18" i="39" s="1"/>
  <c r="CR19" i="39" s="1"/>
  <c r="CR20" i="39" s="1"/>
  <c r="CR21" i="39" s="1"/>
  <c r="CR22" i="39" s="1"/>
  <c r="CR23" i="39" s="1"/>
  <c r="CR24" i="39" s="1"/>
  <c r="CR25" i="39" s="1"/>
  <c r="CR26" i="39" s="1"/>
  <c r="CR27" i="39" s="1"/>
  <c r="CR28" i="39" s="1"/>
  <c r="CR29" i="39" s="1"/>
  <c r="CR30" i="39" s="1"/>
  <c r="CR31" i="39" s="1"/>
  <c r="CR32" i="39" s="1"/>
  <c r="CR33" i="39" s="1"/>
  <c r="CR34" i="39" s="1"/>
  <c r="CR35" i="39" s="1"/>
  <c r="CR36" i="39" s="1"/>
  <c r="CR37" i="39" s="1"/>
  <c r="CR38" i="39" s="1"/>
  <c r="CR39" i="39" s="1"/>
  <c r="CR40" i="39" s="1"/>
  <c r="CR41" i="39" s="1"/>
  <c r="CQ4" i="39"/>
  <c r="CQ5" i="39" s="1"/>
  <c r="CQ6" i="39" s="1"/>
  <c r="CQ7" i="39" s="1"/>
  <c r="CQ8" i="39" s="1"/>
  <c r="CQ9" i="39" s="1"/>
  <c r="CQ10" i="39" s="1"/>
  <c r="CQ11" i="39" s="1"/>
  <c r="CQ12" i="39" s="1"/>
  <c r="CQ13" i="39" s="1"/>
  <c r="CQ14" i="39" s="1"/>
  <c r="CQ15" i="39" s="1"/>
  <c r="CQ16" i="39" s="1"/>
  <c r="CQ17" i="39" s="1"/>
  <c r="CQ18" i="39" s="1"/>
  <c r="CQ19" i="39" s="1"/>
  <c r="CQ20" i="39" s="1"/>
  <c r="CQ21" i="39" s="1"/>
  <c r="CQ22" i="39" s="1"/>
  <c r="CQ23" i="39" s="1"/>
  <c r="CQ24" i="39" s="1"/>
  <c r="CQ25" i="39" s="1"/>
  <c r="CQ26" i="39" s="1"/>
  <c r="CQ27" i="39" s="1"/>
  <c r="CQ28" i="39" s="1"/>
  <c r="CQ29" i="39" s="1"/>
  <c r="CQ30" i="39" s="1"/>
  <c r="CQ31" i="39" s="1"/>
  <c r="CQ32" i="39" s="1"/>
  <c r="CQ33" i="39" s="1"/>
  <c r="CQ34" i="39" s="1"/>
  <c r="CQ35" i="39" s="1"/>
  <c r="CQ36" i="39" s="1"/>
  <c r="CQ37" i="39" s="1"/>
  <c r="CQ38" i="39" s="1"/>
  <c r="CQ39" i="39" s="1"/>
  <c r="CQ40" i="39" s="1"/>
  <c r="CQ41" i="39" s="1"/>
  <c r="CP4" i="39"/>
  <c r="CO4" i="39"/>
  <c r="CO5" i="39" s="1"/>
  <c r="CO6" i="39" s="1"/>
  <c r="CO7" i="39" s="1"/>
  <c r="CO8" i="39" s="1"/>
  <c r="CO9" i="39" s="1"/>
  <c r="CO10" i="39" s="1"/>
  <c r="CO11" i="39" s="1"/>
  <c r="CO12" i="39" s="1"/>
  <c r="CO13" i="39" s="1"/>
  <c r="CO14" i="39" s="1"/>
  <c r="CO15" i="39" s="1"/>
  <c r="CO16" i="39" s="1"/>
  <c r="CO17" i="39" s="1"/>
  <c r="CO18" i="39" s="1"/>
  <c r="CO19" i="39" s="1"/>
  <c r="CO20" i="39" s="1"/>
  <c r="CO21" i="39" s="1"/>
  <c r="CO22" i="39" s="1"/>
  <c r="CO23" i="39" s="1"/>
  <c r="CO24" i="39" s="1"/>
  <c r="CO25" i="39" s="1"/>
  <c r="CO26" i="39" s="1"/>
  <c r="CO27" i="39" s="1"/>
  <c r="CO28" i="39" s="1"/>
  <c r="CO29" i="39" s="1"/>
  <c r="CO30" i="39" s="1"/>
  <c r="CO31" i="39" s="1"/>
  <c r="CO32" i="39" s="1"/>
  <c r="CO33" i="39" s="1"/>
  <c r="CO34" i="39" s="1"/>
  <c r="CO35" i="39" s="1"/>
  <c r="CO36" i="39" s="1"/>
  <c r="CO37" i="39" s="1"/>
  <c r="CO38" i="39" s="1"/>
  <c r="CO39" i="39" s="1"/>
  <c r="CO40" i="39" s="1"/>
  <c r="CO41" i="39" s="1"/>
  <c r="CN4" i="39"/>
  <c r="CN5" i="39" s="1"/>
  <c r="CN6" i="39" s="1"/>
  <c r="CN7" i="39" s="1"/>
  <c r="CN8" i="39" s="1"/>
  <c r="CN9" i="39" s="1"/>
  <c r="CN10" i="39" s="1"/>
  <c r="CN11" i="39" s="1"/>
  <c r="CN12" i="39" s="1"/>
  <c r="CN13" i="39" s="1"/>
  <c r="CN14" i="39" s="1"/>
  <c r="CN15" i="39" s="1"/>
  <c r="CN16" i="39" s="1"/>
  <c r="CN17" i="39" s="1"/>
  <c r="CN18" i="39" s="1"/>
  <c r="CN19" i="39" s="1"/>
  <c r="CN20" i="39" s="1"/>
  <c r="CN21" i="39" s="1"/>
  <c r="CN22" i="39" s="1"/>
  <c r="CN23" i="39" s="1"/>
  <c r="CN24" i="39" s="1"/>
  <c r="CN25" i="39" s="1"/>
  <c r="CN26" i="39" s="1"/>
  <c r="CN27" i="39" s="1"/>
  <c r="CN28" i="39" s="1"/>
  <c r="CN29" i="39" s="1"/>
  <c r="CN30" i="39" s="1"/>
  <c r="CN31" i="39" s="1"/>
  <c r="CN32" i="39" s="1"/>
  <c r="CN33" i="39" s="1"/>
  <c r="CN34" i="39" s="1"/>
  <c r="CN35" i="39" s="1"/>
  <c r="CN36" i="39" s="1"/>
  <c r="CN37" i="39" s="1"/>
  <c r="CN38" i="39" s="1"/>
  <c r="CN39" i="39" s="1"/>
  <c r="CN40" i="39" s="1"/>
  <c r="CN41" i="39" s="1"/>
  <c r="CM4" i="39"/>
  <c r="CM5" i="39" s="1"/>
  <c r="CM6" i="39" s="1"/>
  <c r="CM7" i="39" s="1"/>
  <c r="CM8" i="39" s="1"/>
  <c r="CM9" i="39" s="1"/>
  <c r="CM10" i="39" s="1"/>
  <c r="CM11" i="39" s="1"/>
  <c r="CM12" i="39" s="1"/>
  <c r="CM13" i="39" s="1"/>
  <c r="CM14" i="39" s="1"/>
  <c r="CM15" i="39" s="1"/>
  <c r="CM16" i="39" s="1"/>
  <c r="CM17" i="39" s="1"/>
  <c r="CM18" i="39" s="1"/>
  <c r="CM19" i="39" s="1"/>
  <c r="CM20" i="39" s="1"/>
  <c r="CM21" i="39" s="1"/>
  <c r="CM22" i="39" s="1"/>
  <c r="CM23" i="39" s="1"/>
  <c r="CM24" i="39" s="1"/>
  <c r="CM25" i="39" s="1"/>
  <c r="CM26" i="39" s="1"/>
  <c r="CM27" i="39" s="1"/>
  <c r="CM28" i="39" s="1"/>
  <c r="CM29" i="39" s="1"/>
  <c r="CM30" i="39" s="1"/>
  <c r="CM31" i="39" s="1"/>
  <c r="CM32" i="39" s="1"/>
  <c r="CM33" i="39" s="1"/>
  <c r="CM34" i="39" s="1"/>
  <c r="CM35" i="39" s="1"/>
  <c r="CM36" i="39" s="1"/>
  <c r="CM37" i="39" s="1"/>
  <c r="CM38" i="39" s="1"/>
  <c r="CM39" i="39" s="1"/>
  <c r="CM40" i="39" s="1"/>
  <c r="CM41" i="39" s="1"/>
  <c r="CL4" i="39"/>
  <c r="CL5" i="39" s="1"/>
  <c r="CL6" i="39" s="1"/>
  <c r="CL7" i="39" s="1"/>
  <c r="CL8" i="39" s="1"/>
  <c r="CL9" i="39" s="1"/>
  <c r="CL10" i="39" s="1"/>
  <c r="CL11" i="39" s="1"/>
  <c r="CL12" i="39" s="1"/>
  <c r="CL13" i="39" s="1"/>
  <c r="CL14" i="39" s="1"/>
  <c r="CL15" i="39" s="1"/>
  <c r="CL16" i="39" s="1"/>
  <c r="CL17" i="39" s="1"/>
  <c r="CL18" i="39" s="1"/>
  <c r="CL19" i="39" s="1"/>
  <c r="CL20" i="39" s="1"/>
  <c r="CL21" i="39" s="1"/>
  <c r="CL22" i="39" s="1"/>
  <c r="CL23" i="39" s="1"/>
  <c r="CL24" i="39" s="1"/>
  <c r="CL25" i="39" s="1"/>
  <c r="CL26" i="39" s="1"/>
  <c r="CL27" i="39" s="1"/>
  <c r="CL28" i="39" s="1"/>
  <c r="CL29" i="39" s="1"/>
  <c r="CL30" i="39" s="1"/>
  <c r="CL31" i="39" s="1"/>
  <c r="CL32" i="39" s="1"/>
  <c r="CL33" i="39" s="1"/>
  <c r="CL34" i="39" s="1"/>
  <c r="CL35" i="39" s="1"/>
  <c r="CL36" i="39" s="1"/>
  <c r="CL37" i="39" s="1"/>
  <c r="CL38" i="39" s="1"/>
  <c r="CL39" i="39" s="1"/>
  <c r="CL40" i="39" s="1"/>
  <c r="CL41" i="39" s="1"/>
  <c r="CK4" i="39"/>
  <c r="CK5" i="39" s="1"/>
  <c r="CK6" i="39" s="1"/>
  <c r="CK7" i="39" s="1"/>
  <c r="CK8" i="39" s="1"/>
  <c r="CK9" i="39" s="1"/>
  <c r="CK10" i="39" s="1"/>
  <c r="CK11" i="39" s="1"/>
  <c r="CK12" i="39" s="1"/>
  <c r="CK13" i="39" s="1"/>
  <c r="CK14" i="39" s="1"/>
  <c r="CK15" i="39" s="1"/>
  <c r="CK16" i="39" s="1"/>
  <c r="CK17" i="39" s="1"/>
  <c r="CK18" i="39" s="1"/>
  <c r="CK19" i="39" s="1"/>
  <c r="CK20" i="39" s="1"/>
  <c r="CK21" i="39" s="1"/>
  <c r="CK22" i="39" s="1"/>
  <c r="CK23" i="39" s="1"/>
  <c r="CK24" i="39" s="1"/>
  <c r="CK25" i="39" s="1"/>
  <c r="CK26" i="39" s="1"/>
  <c r="CK27" i="39" s="1"/>
  <c r="CK28" i="39" s="1"/>
  <c r="CK29" i="39" s="1"/>
  <c r="CK30" i="39" s="1"/>
  <c r="CK31" i="39" s="1"/>
  <c r="CK32" i="39" s="1"/>
  <c r="CK33" i="39" s="1"/>
  <c r="CK34" i="39" s="1"/>
  <c r="CK35" i="39" s="1"/>
  <c r="CK36" i="39" s="1"/>
  <c r="CK37" i="39" s="1"/>
  <c r="CK38" i="39" s="1"/>
  <c r="CK39" i="39" s="1"/>
  <c r="CK40" i="39" s="1"/>
  <c r="CK41" i="39" s="1"/>
  <c r="CJ4" i="39"/>
  <c r="CJ5" i="39" s="1"/>
  <c r="CJ6" i="39" s="1"/>
  <c r="CJ7" i="39" s="1"/>
  <c r="CJ8" i="39" s="1"/>
  <c r="CJ9" i="39" s="1"/>
  <c r="CJ10" i="39" s="1"/>
  <c r="CJ11" i="39" s="1"/>
  <c r="CJ12" i="39" s="1"/>
  <c r="CJ13" i="39" s="1"/>
  <c r="CJ14" i="39" s="1"/>
  <c r="CJ15" i="39" s="1"/>
  <c r="CJ16" i="39" s="1"/>
  <c r="CJ17" i="39" s="1"/>
  <c r="CJ18" i="39" s="1"/>
  <c r="CJ19" i="39" s="1"/>
  <c r="CJ20" i="39" s="1"/>
  <c r="CJ21" i="39" s="1"/>
  <c r="CJ22" i="39" s="1"/>
  <c r="CJ23" i="39" s="1"/>
  <c r="CJ24" i="39" s="1"/>
  <c r="CJ25" i="39" s="1"/>
  <c r="CJ26" i="39" s="1"/>
  <c r="CJ27" i="39" s="1"/>
  <c r="CJ28" i="39" s="1"/>
  <c r="CJ29" i="39" s="1"/>
  <c r="CJ30" i="39" s="1"/>
  <c r="CJ31" i="39" s="1"/>
  <c r="CJ32" i="39" s="1"/>
  <c r="CJ33" i="39" s="1"/>
  <c r="CJ34" i="39" s="1"/>
  <c r="CJ35" i="39" s="1"/>
  <c r="CJ36" i="39" s="1"/>
  <c r="CJ37" i="39" s="1"/>
  <c r="CJ38" i="39" s="1"/>
  <c r="CJ39" i="39" s="1"/>
  <c r="CJ40" i="39" s="1"/>
  <c r="CJ41" i="39" s="1"/>
  <c r="CI4" i="39"/>
  <c r="CI5" i="39" s="1"/>
  <c r="CI6" i="39" s="1"/>
  <c r="CI7" i="39" s="1"/>
  <c r="CI8" i="39" s="1"/>
  <c r="CI9" i="39" s="1"/>
  <c r="CI10" i="39" s="1"/>
  <c r="CI11" i="39" s="1"/>
  <c r="CI12" i="39" s="1"/>
  <c r="CI13" i="39" s="1"/>
  <c r="CI14" i="39" s="1"/>
  <c r="CI15" i="39" s="1"/>
  <c r="CI16" i="39" s="1"/>
  <c r="CI17" i="39" s="1"/>
  <c r="CI18" i="39" s="1"/>
  <c r="CI19" i="39" s="1"/>
  <c r="CI20" i="39" s="1"/>
  <c r="CI21" i="39" s="1"/>
  <c r="CI22" i="39" s="1"/>
  <c r="CI23" i="39" s="1"/>
  <c r="CI24" i="39" s="1"/>
  <c r="CI25" i="39" s="1"/>
  <c r="CI26" i="39" s="1"/>
  <c r="CI27" i="39" s="1"/>
  <c r="CI28" i="39" s="1"/>
  <c r="CI29" i="39" s="1"/>
  <c r="CI30" i="39" s="1"/>
  <c r="CI31" i="39" s="1"/>
  <c r="CI32" i="39" s="1"/>
  <c r="CI33" i="39" s="1"/>
  <c r="CI34" i="39" s="1"/>
  <c r="CI35" i="39" s="1"/>
  <c r="CI36" i="39" s="1"/>
  <c r="CI37" i="39" s="1"/>
  <c r="CI38" i="39" s="1"/>
  <c r="CI39" i="39" s="1"/>
  <c r="CI40" i="39" s="1"/>
  <c r="CI41" i="39" s="1"/>
  <c r="CH4" i="39"/>
  <c r="CH5" i="39" s="1"/>
  <c r="CH6" i="39" s="1"/>
  <c r="CH7" i="39" s="1"/>
  <c r="CH8" i="39" s="1"/>
  <c r="CH9" i="39" s="1"/>
  <c r="CH10" i="39" s="1"/>
  <c r="CH11" i="39" s="1"/>
  <c r="CH12" i="39" s="1"/>
  <c r="CH13" i="39" s="1"/>
  <c r="CH14" i="39" s="1"/>
  <c r="CH15" i="39" s="1"/>
  <c r="CH16" i="39" s="1"/>
  <c r="CH17" i="39" s="1"/>
  <c r="CH18" i="39" s="1"/>
  <c r="CH19" i="39" s="1"/>
  <c r="CH20" i="39" s="1"/>
  <c r="CH21" i="39" s="1"/>
  <c r="CH22" i="39" s="1"/>
  <c r="CH23" i="39" s="1"/>
  <c r="CH24" i="39" s="1"/>
  <c r="CH25" i="39" s="1"/>
  <c r="CH26" i="39" s="1"/>
  <c r="CH27" i="39" s="1"/>
  <c r="CH28" i="39" s="1"/>
  <c r="CH29" i="39" s="1"/>
  <c r="CH30" i="39" s="1"/>
  <c r="CH31" i="39" s="1"/>
  <c r="CH32" i="39" s="1"/>
  <c r="CH33" i="39" s="1"/>
  <c r="CH34" i="39" s="1"/>
  <c r="CH35" i="39" s="1"/>
  <c r="CH36" i="39" s="1"/>
  <c r="CH37" i="39" s="1"/>
  <c r="CH38" i="39" s="1"/>
  <c r="CH39" i="39" s="1"/>
  <c r="CH40" i="39" s="1"/>
  <c r="CH41" i="39" s="1"/>
  <c r="CG4" i="39"/>
  <c r="CG5" i="39" s="1"/>
  <c r="CG6" i="39" s="1"/>
  <c r="CG7" i="39" s="1"/>
  <c r="CG8" i="39" s="1"/>
  <c r="CG9" i="39" s="1"/>
  <c r="CG10" i="39" s="1"/>
  <c r="CG11" i="39" s="1"/>
  <c r="CG12" i="39" s="1"/>
  <c r="CG13" i="39" s="1"/>
  <c r="CG14" i="39" s="1"/>
  <c r="CG15" i="39" s="1"/>
  <c r="CG16" i="39" s="1"/>
  <c r="CG17" i="39" s="1"/>
  <c r="CG18" i="39" s="1"/>
  <c r="CG19" i="39" s="1"/>
  <c r="CG20" i="39" s="1"/>
  <c r="CG21" i="39" s="1"/>
  <c r="CG22" i="39" s="1"/>
  <c r="CG23" i="39" s="1"/>
  <c r="CG24" i="39" s="1"/>
  <c r="CG25" i="39" s="1"/>
  <c r="CG26" i="39" s="1"/>
  <c r="CG27" i="39" s="1"/>
  <c r="CG28" i="39" s="1"/>
  <c r="CG29" i="39" s="1"/>
  <c r="CG30" i="39" s="1"/>
  <c r="CG31" i="39" s="1"/>
  <c r="CG32" i="39" s="1"/>
  <c r="CG33" i="39" s="1"/>
  <c r="CG34" i="39" s="1"/>
  <c r="CG35" i="39" s="1"/>
  <c r="CG36" i="39" s="1"/>
  <c r="CG37" i="39" s="1"/>
  <c r="CG38" i="39" s="1"/>
  <c r="CG39" i="39" s="1"/>
  <c r="CG40" i="39" s="1"/>
  <c r="CG41" i="39" s="1"/>
  <c r="CF4" i="39"/>
  <c r="CF5" i="39" s="1"/>
  <c r="CF6" i="39" s="1"/>
  <c r="CF7" i="39" s="1"/>
  <c r="CF8" i="39" s="1"/>
  <c r="CF9" i="39" s="1"/>
  <c r="CF10" i="39" s="1"/>
  <c r="CF11" i="39" s="1"/>
  <c r="CF12" i="39" s="1"/>
  <c r="CF13" i="39" s="1"/>
  <c r="CF14" i="39" s="1"/>
  <c r="CF15" i="39" s="1"/>
  <c r="CF16" i="39" s="1"/>
  <c r="CF17" i="39" s="1"/>
  <c r="CF18" i="39" s="1"/>
  <c r="CF19" i="39" s="1"/>
  <c r="CF20" i="39" s="1"/>
  <c r="CF21" i="39" s="1"/>
  <c r="CF22" i="39" s="1"/>
  <c r="CF23" i="39" s="1"/>
  <c r="CF24" i="39" s="1"/>
  <c r="CF25" i="39" s="1"/>
  <c r="CF26" i="39" s="1"/>
  <c r="CF27" i="39" s="1"/>
  <c r="CF28" i="39" s="1"/>
  <c r="CF29" i="39" s="1"/>
  <c r="CF30" i="39" s="1"/>
  <c r="CF31" i="39" s="1"/>
  <c r="CF32" i="39" s="1"/>
  <c r="CF33" i="39" s="1"/>
  <c r="CF34" i="39" s="1"/>
  <c r="CF35" i="39" s="1"/>
  <c r="CF36" i="39" s="1"/>
  <c r="CF37" i="39" s="1"/>
  <c r="CF38" i="39" s="1"/>
  <c r="CF39" i="39" s="1"/>
  <c r="CF40" i="39" s="1"/>
  <c r="CF41" i="39" s="1"/>
  <c r="CE4" i="39"/>
  <c r="CE5" i="39" s="1"/>
  <c r="CE6" i="39" s="1"/>
  <c r="CE7" i="39" s="1"/>
  <c r="CE8" i="39" s="1"/>
  <c r="CE9" i="39" s="1"/>
  <c r="CE10" i="39" s="1"/>
  <c r="CE11" i="39" s="1"/>
  <c r="CE12" i="39" s="1"/>
  <c r="CE13" i="39" s="1"/>
  <c r="CE14" i="39" s="1"/>
  <c r="CE15" i="39" s="1"/>
  <c r="CE16" i="39" s="1"/>
  <c r="CE17" i="39" s="1"/>
  <c r="CE18" i="39" s="1"/>
  <c r="CE19" i="39" s="1"/>
  <c r="CE20" i="39" s="1"/>
  <c r="CE21" i="39" s="1"/>
  <c r="CE22" i="39" s="1"/>
  <c r="CE23" i="39" s="1"/>
  <c r="CE24" i="39" s="1"/>
  <c r="CE25" i="39" s="1"/>
  <c r="CE26" i="39" s="1"/>
  <c r="CE27" i="39" s="1"/>
  <c r="CE28" i="39" s="1"/>
  <c r="CE29" i="39" s="1"/>
  <c r="CE30" i="39" s="1"/>
  <c r="CE31" i="39" s="1"/>
  <c r="CE32" i="39" s="1"/>
  <c r="CE33" i="39" s="1"/>
  <c r="CE34" i="39" s="1"/>
  <c r="CE35" i="39" s="1"/>
  <c r="CE36" i="39" s="1"/>
  <c r="CE37" i="39" s="1"/>
  <c r="CE38" i="39" s="1"/>
  <c r="CE39" i="39" s="1"/>
  <c r="CE40" i="39" s="1"/>
  <c r="CE41" i="39" s="1"/>
  <c r="CD4" i="39"/>
  <c r="CD5" i="39" s="1"/>
  <c r="CD6" i="39" s="1"/>
  <c r="CD7" i="39" s="1"/>
  <c r="CD8" i="39" s="1"/>
  <c r="CD9" i="39" s="1"/>
  <c r="CD10" i="39" s="1"/>
  <c r="CD11" i="39" s="1"/>
  <c r="CD12" i="39" s="1"/>
  <c r="CD13" i="39" s="1"/>
  <c r="CD14" i="39" s="1"/>
  <c r="CD15" i="39" s="1"/>
  <c r="CD16" i="39" s="1"/>
  <c r="CD17" i="39" s="1"/>
  <c r="CD18" i="39" s="1"/>
  <c r="CD19" i="39" s="1"/>
  <c r="CD20" i="39" s="1"/>
  <c r="CD21" i="39" s="1"/>
  <c r="CD22" i="39" s="1"/>
  <c r="CD23" i="39" s="1"/>
  <c r="CD24" i="39" s="1"/>
  <c r="CD25" i="39" s="1"/>
  <c r="CD26" i="39" s="1"/>
  <c r="CD27" i="39" s="1"/>
  <c r="CD28" i="39" s="1"/>
  <c r="CD29" i="39" s="1"/>
  <c r="CD30" i="39" s="1"/>
  <c r="CD31" i="39" s="1"/>
  <c r="CD32" i="39" s="1"/>
  <c r="CD33" i="39" s="1"/>
  <c r="CD34" i="39" s="1"/>
  <c r="CD35" i="39" s="1"/>
  <c r="CD36" i="39" s="1"/>
  <c r="CD37" i="39" s="1"/>
  <c r="CD38" i="39" s="1"/>
  <c r="CD39" i="39" s="1"/>
  <c r="CD40" i="39" s="1"/>
  <c r="CD41" i="39" s="1"/>
  <c r="CC4" i="39"/>
  <c r="CC5" i="39" s="1"/>
  <c r="CC6" i="39" s="1"/>
  <c r="CC7" i="39" s="1"/>
  <c r="CC8" i="39" s="1"/>
  <c r="CC9" i="39" s="1"/>
  <c r="CC10" i="39" s="1"/>
  <c r="CC11" i="39" s="1"/>
  <c r="CC12" i="39" s="1"/>
  <c r="CC13" i="39" s="1"/>
  <c r="CC14" i="39" s="1"/>
  <c r="CC15" i="39" s="1"/>
  <c r="CC16" i="39" s="1"/>
  <c r="CC17" i="39" s="1"/>
  <c r="CC18" i="39" s="1"/>
  <c r="CC19" i="39" s="1"/>
  <c r="CC20" i="39" s="1"/>
  <c r="CC21" i="39" s="1"/>
  <c r="CC22" i="39" s="1"/>
  <c r="CC23" i="39" s="1"/>
  <c r="CC24" i="39" s="1"/>
  <c r="CC25" i="39" s="1"/>
  <c r="CC26" i="39" s="1"/>
  <c r="CC27" i="39" s="1"/>
  <c r="CC28" i="39" s="1"/>
  <c r="CC29" i="39" s="1"/>
  <c r="CC30" i="39" s="1"/>
  <c r="CC31" i="39" s="1"/>
  <c r="CC32" i="39" s="1"/>
  <c r="CC33" i="39" s="1"/>
  <c r="CC34" i="39" s="1"/>
  <c r="CC35" i="39" s="1"/>
  <c r="CC36" i="39" s="1"/>
  <c r="CC37" i="39" s="1"/>
  <c r="CC38" i="39" s="1"/>
  <c r="CC39" i="39" s="1"/>
  <c r="CC40" i="39" s="1"/>
  <c r="CC41" i="39" s="1"/>
  <c r="CB4" i="39"/>
  <c r="CB5" i="39" s="1"/>
  <c r="CB6" i="39" s="1"/>
  <c r="CB7" i="39" s="1"/>
  <c r="CB8" i="39" s="1"/>
  <c r="CB9" i="39" s="1"/>
  <c r="CB10" i="39" s="1"/>
  <c r="CB11" i="39" s="1"/>
  <c r="CB12" i="39" s="1"/>
  <c r="CB13" i="39" s="1"/>
  <c r="CB14" i="39" s="1"/>
  <c r="CB15" i="39" s="1"/>
  <c r="CB16" i="39" s="1"/>
  <c r="CB17" i="39" s="1"/>
  <c r="CB18" i="39" s="1"/>
  <c r="CB19" i="39" s="1"/>
  <c r="CB20" i="39" s="1"/>
  <c r="CB21" i="39" s="1"/>
  <c r="CB22" i="39" s="1"/>
  <c r="CB23" i="39" s="1"/>
  <c r="CB24" i="39" s="1"/>
  <c r="CB25" i="39" s="1"/>
  <c r="CB26" i="39" s="1"/>
  <c r="CB27" i="39" s="1"/>
  <c r="CB28" i="39" s="1"/>
  <c r="CB29" i="39" s="1"/>
  <c r="CB30" i="39" s="1"/>
  <c r="CB31" i="39" s="1"/>
  <c r="CB32" i="39" s="1"/>
  <c r="CB33" i="39" s="1"/>
  <c r="CB34" i="39" s="1"/>
  <c r="CB35" i="39" s="1"/>
  <c r="CB36" i="39" s="1"/>
  <c r="CB37" i="39" s="1"/>
  <c r="CB38" i="39" s="1"/>
  <c r="CB39" i="39" s="1"/>
  <c r="CB40" i="39" s="1"/>
  <c r="CB41" i="39" s="1"/>
  <c r="BW4" i="39"/>
  <c r="CX3" i="39"/>
  <c r="CW3" i="39"/>
  <c r="BX3" i="39"/>
  <c r="BW3" i="39"/>
  <c r="DH288" i="39"/>
  <c r="DH273" i="39"/>
  <c r="DH258" i="39"/>
  <c r="DH243" i="39"/>
  <c r="DH228" i="39"/>
  <c r="DH213" i="39"/>
  <c r="DH198" i="39"/>
  <c r="DH183" i="39"/>
  <c r="DH168" i="39"/>
  <c r="DH153" i="39"/>
  <c r="DH138" i="39"/>
  <c r="DH123" i="39"/>
  <c r="DH108" i="39"/>
  <c r="DH93" i="39"/>
  <c r="DH78" i="39"/>
  <c r="DH63" i="39"/>
  <c r="DH48" i="39"/>
  <c r="DH33" i="39"/>
  <c r="DH18" i="39"/>
  <c r="DH3" i="39"/>
  <c r="BW13" i="28"/>
  <c r="BX13" i="28" s="1"/>
  <c r="BY12" i="28"/>
  <c r="BW12" i="28"/>
  <c r="BX12" i="28" s="1"/>
  <c r="BZ12" i="28" s="1"/>
  <c r="CX11" i="28"/>
  <c r="CW11" i="28"/>
  <c r="BY11" i="28"/>
  <c r="BW11" i="28"/>
  <c r="BX11" i="28" s="1"/>
  <c r="CX10" i="28"/>
  <c r="CW10" i="28"/>
  <c r="BY10" i="28"/>
  <c r="BW10" i="28"/>
  <c r="BX10" i="28" s="1"/>
  <c r="BZ10" i="28" s="1"/>
  <c r="CX9" i="28"/>
  <c r="CW9" i="28"/>
  <c r="BY9" i="28"/>
  <c r="BX9" i="28"/>
  <c r="BZ9" i="28" s="1"/>
  <c r="BW9" i="28"/>
  <c r="CX8" i="28"/>
  <c r="CW8" i="28"/>
  <c r="BY8" i="28"/>
  <c r="BX8" i="28"/>
  <c r="BZ8" i="28" s="1"/>
  <c r="BW8" i="28"/>
  <c r="CX7" i="28"/>
  <c r="CW7" i="28"/>
  <c r="CP7" i="28"/>
  <c r="CP8" i="28" s="1"/>
  <c r="CP9" i="28" s="1"/>
  <c r="CP10" i="28" s="1"/>
  <c r="CP11" i="28" s="1"/>
  <c r="CP12" i="28" s="1"/>
  <c r="CP13" i="28" s="1"/>
  <c r="CP14" i="28" s="1"/>
  <c r="CP15" i="28" s="1"/>
  <c r="CP16" i="28" s="1"/>
  <c r="CP17" i="28" s="1"/>
  <c r="CP18" i="28" s="1"/>
  <c r="CP19" i="28" s="1"/>
  <c r="CP20" i="28" s="1"/>
  <c r="CP21" i="28" s="1"/>
  <c r="CP22" i="28" s="1"/>
  <c r="CP23" i="28" s="1"/>
  <c r="CP24" i="28" s="1"/>
  <c r="CP25" i="28" s="1"/>
  <c r="CP26" i="28" s="1"/>
  <c r="CP27" i="28" s="1"/>
  <c r="CP28" i="28" s="1"/>
  <c r="CP29" i="28" s="1"/>
  <c r="CP30" i="28" s="1"/>
  <c r="CP31" i="28" s="1"/>
  <c r="CP32" i="28" s="1"/>
  <c r="CP33" i="28" s="1"/>
  <c r="CP34" i="28" s="1"/>
  <c r="CP35" i="28" s="1"/>
  <c r="CP36" i="28" s="1"/>
  <c r="CP37" i="28" s="1"/>
  <c r="CP38" i="28" s="1"/>
  <c r="CP39" i="28" s="1"/>
  <c r="CP40" i="28" s="1"/>
  <c r="CP41" i="28" s="1"/>
  <c r="BY7" i="28"/>
  <c r="BW7" i="28"/>
  <c r="BX7" i="28" s="1"/>
  <c r="CX6" i="28"/>
  <c r="CW6" i="28"/>
  <c r="CP6" i="28"/>
  <c r="CH6" i="28"/>
  <c r="CH7" i="28" s="1"/>
  <c r="CH8" i="28" s="1"/>
  <c r="CH9" i="28" s="1"/>
  <c r="CH10" i="28" s="1"/>
  <c r="CH11" i="28" s="1"/>
  <c r="CH12" i="28" s="1"/>
  <c r="CH13" i="28" s="1"/>
  <c r="CH14" i="28" s="1"/>
  <c r="CH15" i="28" s="1"/>
  <c r="CH16" i="28" s="1"/>
  <c r="CH17" i="28" s="1"/>
  <c r="CH18" i="28" s="1"/>
  <c r="CH19" i="28" s="1"/>
  <c r="CH20" i="28" s="1"/>
  <c r="CH21" i="28" s="1"/>
  <c r="CH22" i="28" s="1"/>
  <c r="CH23" i="28" s="1"/>
  <c r="CH24" i="28" s="1"/>
  <c r="CH25" i="28" s="1"/>
  <c r="CH26" i="28" s="1"/>
  <c r="CH27" i="28" s="1"/>
  <c r="CH28" i="28" s="1"/>
  <c r="CH29" i="28" s="1"/>
  <c r="CH30" i="28" s="1"/>
  <c r="CH31" i="28" s="1"/>
  <c r="CH32" i="28" s="1"/>
  <c r="CH33" i="28" s="1"/>
  <c r="CH34" i="28" s="1"/>
  <c r="CH35" i="28" s="1"/>
  <c r="CH36" i="28" s="1"/>
  <c r="CH37" i="28" s="1"/>
  <c r="CH38" i="28" s="1"/>
  <c r="CH39" i="28" s="1"/>
  <c r="CH40" i="28" s="1"/>
  <c r="CH41" i="28" s="1"/>
  <c r="BY6" i="28"/>
  <c r="BX6" i="28"/>
  <c r="BZ6" i="28" s="1"/>
  <c r="BW6" i="28"/>
  <c r="CX5" i="28"/>
  <c r="EG5" i="28" s="1"/>
  <c r="CW5" i="28"/>
  <c r="DF490" i="21" s="1"/>
  <c r="CO5" i="28"/>
  <c r="CO6" i="28" s="1"/>
  <c r="CO7" i="28" s="1"/>
  <c r="CO8" i="28" s="1"/>
  <c r="CO9" i="28" s="1"/>
  <c r="CO10" i="28" s="1"/>
  <c r="CO11" i="28" s="1"/>
  <c r="CO12" i="28" s="1"/>
  <c r="CO13" i="28" s="1"/>
  <c r="CO14" i="28" s="1"/>
  <c r="CO15" i="28" s="1"/>
  <c r="CO16" i="28" s="1"/>
  <c r="CO17" i="28" s="1"/>
  <c r="CO18" i="28" s="1"/>
  <c r="CO19" i="28" s="1"/>
  <c r="CO20" i="28" s="1"/>
  <c r="CO21" i="28" s="1"/>
  <c r="CO22" i="28" s="1"/>
  <c r="CO23" i="28" s="1"/>
  <c r="CO24" i="28" s="1"/>
  <c r="CO25" i="28" s="1"/>
  <c r="CO26" i="28" s="1"/>
  <c r="CO27" i="28" s="1"/>
  <c r="CO28" i="28" s="1"/>
  <c r="CO29" i="28" s="1"/>
  <c r="CO30" i="28" s="1"/>
  <c r="CO31" i="28" s="1"/>
  <c r="CO32" i="28" s="1"/>
  <c r="CO33" i="28" s="1"/>
  <c r="CO34" i="28" s="1"/>
  <c r="CO35" i="28" s="1"/>
  <c r="CO36" i="28" s="1"/>
  <c r="CO37" i="28" s="1"/>
  <c r="CO38" i="28" s="1"/>
  <c r="CO39" i="28" s="1"/>
  <c r="CO40" i="28" s="1"/>
  <c r="CO41" i="28" s="1"/>
  <c r="CG5" i="28"/>
  <c r="CG6" i="28" s="1"/>
  <c r="CG7" i="28" s="1"/>
  <c r="CG8" i="28" s="1"/>
  <c r="CG9" i="28" s="1"/>
  <c r="CG10" i="28" s="1"/>
  <c r="CG11" i="28" s="1"/>
  <c r="CG12" i="28" s="1"/>
  <c r="CG13" i="28" s="1"/>
  <c r="CG14" i="28" s="1"/>
  <c r="CG15" i="28" s="1"/>
  <c r="CG16" i="28" s="1"/>
  <c r="CG17" i="28" s="1"/>
  <c r="CG18" i="28" s="1"/>
  <c r="CG19" i="28" s="1"/>
  <c r="CG20" i="28" s="1"/>
  <c r="CG21" i="28" s="1"/>
  <c r="CG22" i="28" s="1"/>
  <c r="CG23" i="28" s="1"/>
  <c r="CG24" i="28" s="1"/>
  <c r="CG25" i="28" s="1"/>
  <c r="CG26" i="28" s="1"/>
  <c r="CG27" i="28" s="1"/>
  <c r="CG28" i="28" s="1"/>
  <c r="CG29" i="28" s="1"/>
  <c r="CG30" i="28" s="1"/>
  <c r="CG31" i="28" s="1"/>
  <c r="CG32" i="28" s="1"/>
  <c r="CG33" i="28" s="1"/>
  <c r="CG34" i="28" s="1"/>
  <c r="CG35" i="28" s="1"/>
  <c r="CG36" i="28" s="1"/>
  <c r="CG37" i="28" s="1"/>
  <c r="CG38" i="28" s="1"/>
  <c r="CG39" i="28" s="1"/>
  <c r="CG40" i="28" s="1"/>
  <c r="CG41" i="28" s="1"/>
  <c r="BY5" i="28"/>
  <c r="BX5" i="28"/>
  <c r="BZ5" i="28" s="1"/>
  <c r="BW5" i="28"/>
  <c r="DO4" i="28"/>
  <c r="CX4" i="28"/>
  <c r="CW4" i="28"/>
  <c r="DF489" i="21" s="1"/>
  <c r="CU4" i="28"/>
  <c r="CU5" i="28" s="1"/>
  <c r="CU6" i="28" s="1"/>
  <c r="CU7" i="28" s="1"/>
  <c r="CU8" i="28" s="1"/>
  <c r="CU9" i="28" s="1"/>
  <c r="CU10" i="28" s="1"/>
  <c r="CU11" i="28" s="1"/>
  <c r="CU12" i="28" s="1"/>
  <c r="CU13" i="28" s="1"/>
  <c r="CU14" i="28" s="1"/>
  <c r="CU15" i="28" s="1"/>
  <c r="CU16" i="28" s="1"/>
  <c r="CU17" i="28" s="1"/>
  <c r="CU18" i="28" s="1"/>
  <c r="CU19" i="28" s="1"/>
  <c r="CU20" i="28" s="1"/>
  <c r="CU21" i="28" s="1"/>
  <c r="CU22" i="28" s="1"/>
  <c r="CU23" i="28" s="1"/>
  <c r="CU24" i="28" s="1"/>
  <c r="CU25" i="28" s="1"/>
  <c r="CU26" i="28" s="1"/>
  <c r="CU27" i="28" s="1"/>
  <c r="CU28" i="28" s="1"/>
  <c r="CU29" i="28" s="1"/>
  <c r="CU30" i="28" s="1"/>
  <c r="CU31" i="28" s="1"/>
  <c r="CU32" i="28" s="1"/>
  <c r="CU33" i="28" s="1"/>
  <c r="CU34" i="28" s="1"/>
  <c r="CU35" i="28" s="1"/>
  <c r="CU36" i="28" s="1"/>
  <c r="CU37" i="28" s="1"/>
  <c r="CU38" i="28" s="1"/>
  <c r="CU39" i="28" s="1"/>
  <c r="CU40" i="28" s="1"/>
  <c r="CU41" i="28" s="1"/>
  <c r="CT4" i="28"/>
  <c r="CT5" i="28" s="1"/>
  <c r="CT6" i="28" s="1"/>
  <c r="CT7" i="28" s="1"/>
  <c r="CT8" i="28" s="1"/>
  <c r="CT9" i="28" s="1"/>
  <c r="CT10" i="28" s="1"/>
  <c r="CT11" i="28" s="1"/>
  <c r="CT12" i="28" s="1"/>
  <c r="CT13" i="28" s="1"/>
  <c r="CT14" i="28" s="1"/>
  <c r="CT15" i="28" s="1"/>
  <c r="CT16" i="28" s="1"/>
  <c r="CT17" i="28" s="1"/>
  <c r="CT18" i="28" s="1"/>
  <c r="CT19" i="28" s="1"/>
  <c r="CT20" i="28" s="1"/>
  <c r="CT21" i="28" s="1"/>
  <c r="CT22" i="28" s="1"/>
  <c r="CT23" i="28" s="1"/>
  <c r="CT24" i="28" s="1"/>
  <c r="CT25" i="28" s="1"/>
  <c r="CT26" i="28" s="1"/>
  <c r="CT27" i="28" s="1"/>
  <c r="CT28" i="28" s="1"/>
  <c r="CT29" i="28" s="1"/>
  <c r="CT30" i="28" s="1"/>
  <c r="CT31" i="28" s="1"/>
  <c r="CT32" i="28" s="1"/>
  <c r="CT33" i="28" s="1"/>
  <c r="CT34" i="28" s="1"/>
  <c r="CT35" i="28" s="1"/>
  <c r="CT36" i="28" s="1"/>
  <c r="CT37" i="28" s="1"/>
  <c r="CT38" i="28" s="1"/>
  <c r="CT39" i="28" s="1"/>
  <c r="CT40" i="28" s="1"/>
  <c r="CT41" i="28" s="1"/>
  <c r="CS4" i="28"/>
  <c r="CS5" i="28" s="1"/>
  <c r="CS6" i="28" s="1"/>
  <c r="CS7" i="28" s="1"/>
  <c r="CS8" i="28" s="1"/>
  <c r="CS9" i="28" s="1"/>
  <c r="CS10" i="28" s="1"/>
  <c r="CS11" i="28" s="1"/>
  <c r="CS12" i="28" s="1"/>
  <c r="CS13" i="28" s="1"/>
  <c r="CS14" i="28" s="1"/>
  <c r="CS15" i="28" s="1"/>
  <c r="CS16" i="28" s="1"/>
  <c r="CS17" i="28" s="1"/>
  <c r="CS18" i="28" s="1"/>
  <c r="CS19" i="28" s="1"/>
  <c r="CS20" i="28" s="1"/>
  <c r="CS21" i="28" s="1"/>
  <c r="CS22" i="28" s="1"/>
  <c r="CS23" i="28" s="1"/>
  <c r="CS24" i="28" s="1"/>
  <c r="CS25" i="28" s="1"/>
  <c r="CS26" i="28" s="1"/>
  <c r="CS27" i="28" s="1"/>
  <c r="CS28" i="28" s="1"/>
  <c r="CS29" i="28" s="1"/>
  <c r="CS30" i="28" s="1"/>
  <c r="CS31" i="28" s="1"/>
  <c r="CS32" i="28" s="1"/>
  <c r="CS33" i="28" s="1"/>
  <c r="CS34" i="28" s="1"/>
  <c r="CS35" i="28" s="1"/>
  <c r="CS36" i="28" s="1"/>
  <c r="CS37" i="28" s="1"/>
  <c r="CS38" i="28" s="1"/>
  <c r="CS39" i="28" s="1"/>
  <c r="CS40" i="28" s="1"/>
  <c r="CS41" i="28" s="1"/>
  <c r="CR4" i="28"/>
  <c r="CR5" i="28" s="1"/>
  <c r="CR6" i="28" s="1"/>
  <c r="CR7" i="28" s="1"/>
  <c r="CR8" i="28" s="1"/>
  <c r="CR9" i="28" s="1"/>
  <c r="CR10" i="28" s="1"/>
  <c r="CR11" i="28" s="1"/>
  <c r="CR12" i="28" s="1"/>
  <c r="CR13" i="28" s="1"/>
  <c r="CR14" i="28" s="1"/>
  <c r="CR15" i="28" s="1"/>
  <c r="CR16" i="28" s="1"/>
  <c r="CR17" i="28" s="1"/>
  <c r="CR18" i="28" s="1"/>
  <c r="CR19" i="28" s="1"/>
  <c r="CR20" i="28" s="1"/>
  <c r="CR21" i="28" s="1"/>
  <c r="CR22" i="28" s="1"/>
  <c r="CR23" i="28" s="1"/>
  <c r="CR24" i="28" s="1"/>
  <c r="CR25" i="28" s="1"/>
  <c r="CR26" i="28" s="1"/>
  <c r="CR27" i="28" s="1"/>
  <c r="CR28" i="28" s="1"/>
  <c r="CR29" i="28" s="1"/>
  <c r="CR30" i="28" s="1"/>
  <c r="CR31" i="28" s="1"/>
  <c r="CR32" i="28" s="1"/>
  <c r="CR33" i="28" s="1"/>
  <c r="CR34" i="28" s="1"/>
  <c r="CR35" i="28" s="1"/>
  <c r="CR36" i="28" s="1"/>
  <c r="CR37" i="28" s="1"/>
  <c r="CR38" i="28" s="1"/>
  <c r="CR39" i="28" s="1"/>
  <c r="CR40" i="28" s="1"/>
  <c r="CR41" i="28" s="1"/>
  <c r="CQ4" i="28"/>
  <c r="CQ5" i="28" s="1"/>
  <c r="CQ6" i="28" s="1"/>
  <c r="CQ7" i="28" s="1"/>
  <c r="CQ8" i="28" s="1"/>
  <c r="CQ9" i="28" s="1"/>
  <c r="CQ10" i="28" s="1"/>
  <c r="CQ11" i="28" s="1"/>
  <c r="CQ12" i="28" s="1"/>
  <c r="CQ13" i="28" s="1"/>
  <c r="CQ14" i="28" s="1"/>
  <c r="CQ15" i="28" s="1"/>
  <c r="CQ16" i="28" s="1"/>
  <c r="CQ17" i="28" s="1"/>
  <c r="CQ18" i="28" s="1"/>
  <c r="CQ19" i="28" s="1"/>
  <c r="CQ20" i="28" s="1"/>
  <c r="CQ21" i="28" s="1"/>
  <c r="CQ22" i="28" s="1"/>
  <c r="CQ23" i="28" s="1"/>
  <c r="CQ24" i="28" s="1"/>
  <c r="CQ25" i="28" s="1"/>
  <c r="CQ26" i="28" s="1"/>
  <c r="CQ27" i="28" s="1"/>
  <c r="CQ28" i="28" s="1"/>
  <c r="CQ29" i="28" s="1"/>
  <c r="CQ30" i="28" s="1"/>
  <c r="CQ31" i="28" s="1"/>
  <c r="CQ32" i="28" s="1"/>
  <c r="CQ33" i="28" s="1"/>
  <c r="CQ34" i="28" s="1"/>
  <c r="CQ35" i="28" s="1"/>
  <c r="CQ36" i="28" s="1"/>
  <c r="CQ37" i="28" s="1"/>
  <c r="CQ38" i="28" s="1"/>
  <c r="CQ39" i="28" s="1"/>
  <c r="CQ40" i="28" s="1"/>
  <c r="CQ41" i="28" s="1"/>
  <c r="CP4" i="28"/>
  <c r="CP5" i="28" s="1"/>
  <c r="CO4" i="28"/>
  <c r="CN4" i="28"/>
  <c r="CN5" i="28" s="1"/>
  <c r="CN6" i="28" s="1"/>
  <c r="CN7" i="28" s="1"/>
  <c r="CN8" i="28" s="1"/>
  <c r="CN9" i="28" s="1"/>
  <c r="CN10" i="28" s="1"/>
  <c r="CN11" i="28" s="1"/>
  <c r="CN12" i="28" s="1"/>
  <c r="CN13" i="28" s="1"/>
  <c r="CN14" i="28" s="1"/>
  <c r="CN15" i="28" s="1"/>
  <c r="CN16" i="28" s="1"/>
  <c r="CN17" i="28" s="1"/>
  <c r="CN18" i="28" s="1"/>
  <c r="CN19" i="28" s="1"/>
  <c r="CN20" i="28" s="1"/>
  <c r="CN21" i="28" s="1"/>
  <c r="CN22" i="28" s="1"/>
  <c r="CN23" i="28" s="1"/>
  <c r="CN24" i="28" s="1"/>
  <c r="CN25" i="28" s="1"/>
  <c r="CN26" i="28" s="1"/>
  <c r="CN27" i="28" s="1"/>
  <c r="CN28" i="28" s="1"/>
  <c r="CN29" i="28" s="1"/>
  <c r="CN30" i="28" s="1"/>
  <c r="CN31" i="28" s="1"/>
  <c r="CN32" i="28" s="1"/>
  <c r="CN33" i="28" s="1"/>
  <c r="CN34" i="28" s="1"/>
  <c r="CN35" i="28" s="1"/>
  <c r="CN36" i="28" s="1"/>
  <c r="CN37" i="28" s="1"/>
  <c r="CN38" i="28" s="1"/>
  <c r="CN39" i="28" s="1"/>
  <c r="CN40" i="28" s="1"/>
  <c r="CN41" i="28" s="1"/>
  <c r="CM4" i="28"/>
  <c r="CM5" i="28" s="1"/>
  <c r="CM6" i="28" s="1"/>
  <c r="CM7" i="28" s="1"/>
  <c r="CM8" i="28" s="1"/>
  <c r="CM9" i="28" s="1"/>
  <c r="CM10" i="28" s="1"/>
  <c r="CM11" i="28" s="1"/>
  <c r="CM12" i="28" s="1"/>
  <c r="CM13" i="28" s="1"/>
  <c r="CM14" i="28" s="1"/>
  <c r="CM15" i="28" s="1"/>
  <c r="CM16" i="28" s="1"/>
  <c r="CM17" i="28" s="1"/>
  <c r="CM18" i="28" s="1"/>
  <c r="CM19" i="28" s="1"/>
  <c r="CM20" i="28" s="1"/>
  <c r="CM21" i="28" s="1"/>
  <c r="CM22" i="28" s="1"/>
  <c r="CM23" i="28" s="1"/>
  <c r="CM24" i="28" s="1"/>
  <c r="CM25" i="28" s="1"/>
  <c r="CM26" i="28" s="1"/>
  <c r="CM27" i="28" s="1"/>
  <c r="CM28" i="28" s="1"/>
  <c r="CM29" i="28" s="1"/>
  <c r="CM30" i="28" s="1"/>
  <c r="CM31" i="28" s="1"/>
  <c r="CM32" i="28" s="1"/>
  <c r="CM33" i="28" s="1"/>
  <c r="CM34" i="28" s="1"/>
  <c r="CM35" i="28" s="1"/>
  <c r="CM36" i="28" s="1"/>
  <c r="CM37" i="28" s="1"/>
  <c r="CM38" i="28" s="1"/>
  <c r="CM39" i="28" s="1"/>
  <c r="CM40" i="28" s="1"/>
  <c r="CM41" i="28" s="1"/>
  <c r="CL4" i="28"/>
  <c r="CL5" i="28" s="1"/>
  <c r="CL6" i="28" s="1"/>
  <c r="CL7" i="28" s="1"/>
  <c r="CL8" i="28" s="1"/>
  <c r="CL9" i="28" s="1"/>
  <c r="CL10" i="28" s="1"/>
  <c r="CL11" i="28" s="1"/>
  <c r="CL12" i="28" s="1"/>
  <c r="CL13" i="28" s="1"/>
  <c r="CL14" i="28" s="1"/>
  <c r="CL15" i="28" s="1"/>
  <c r="CL16" i="28" s="1"/>
  <c r="CL17" i="28" s="1"/>
  <c r="CL18" i="28" s="1"/>
  <c r="CL19" i="28" s="1"/>
  <c r="CL20" i="28" s="1"/>
  <c r="CL21" i="28" s="1"/>
  <c r="CL22" i="28" s="1"/>
  <c r="CL23" i="28" s="1"/>
  <c r="CL24" i="28" s="1"/>
  <c r="CL25" i="28" s="1"/>
  <c r="CL26" i="28" s="1"/>
  <c r="CL27" i="28" s="1"/>
  <c r="CL28" i="28" s="1"/>
  <c r="CL29" i="28" s="1"/>
  <c r="CL30" i="28" s="1"/>
  <c r="CL31" i="28" s="1"/>
  <c r="CL32" i="28" s="1"/>
  <c r="CL33" i="28" s="1"/>
  <c r="CL34" i="28" s="1"/>
  <c r="CL35" i="28" s="1"/>
  <c r="CL36" i="28" s="1"/>
  <c r="CL37" i="28" s="1"/>
  <c r="CL38" i="28" s="1"/>
  <c r="CL39" i="28" s="1"/>
  <c r="CL40" i="28" s="1"/>
  <c r="CL41" i="28" s="1"/>
  <c r="CK4" i="28"/>
  <c r="CK5" i="28" s="1"/>
  <c r="CK6" i="28" s="1"/>
  <c r="CK7" i="28" s="1"/>
  <c r="CK8" i="28" s="1"/>
  <c r="CK9" i="28" s="1"/>
  <c r="CK10" i="28" s="1"/>
  <c r="CK11" i="28" s="1"/>
  <c r="CK12" i="28" s="1"/>
  <c r="CK13" i="28" s="1"/>
  <c r="CK14" i="28" s="1"/>
  <c r="CK15" i="28" s="1"/>
  <c r="CK16" i="28" s="1"/>
  <c r="CK17" i="28" s="1"/>
  <c r="CK18" i="28" s="1"/>
  <c r="CK19" i="28" s="1"/>
  <c r="CK20" i="28" s="1"/>
  <c r="CK21" i="28" s="1"/>
  <c r="CK22" i="28" s="1"/>
  <c r="CK23" i="28" s="1"/>
  <c r="CK24" i="28" s="1"/>
  <c r="CK25" i="28" s="1"/>
  <c r="CK26" i="28" s="1"/>
  <c r="CK27" i="28" s="1"/>
  <c r="CK28" i="28" s="1"/>
  <c r="CK29" i="28" s="1"/>
  <c r="CK30" i="28" s="1"/>
  <c r="CK31" i="28" s="1"/>
  <c r="CK32" i="28" s="1"/>
  <c r="CK33" i="28" s="1"/>
  <c r="CK34" i="28" s="1"/>
  <c r="CK35" i="28" s="1"/>
  <c r="CK36" i="28" s="1"/>
  <c r="CK37" i="28" s="1"/>
  <c r="CK38" i="28" s="1"/>
  <c r="CK39" i="28" s="1"/>
  <c r="CK40" i="28" s="1"/>
  <c r="CK41" i="28" s="1"/>
  <c r="CJ4" i="28"/>
  <c r="CJ5" i="28" s="1"/>
  <c r="CJ6" i="28" s="1"/>
  <c r="CJ7" i="28" s="1"/>
  <c r="CJ8" i="28" s="1"/>
  <c r="CJ9" i="28" s="1"/>
  <c r="CJ10" i="28" s="1"/>
  <c r="CJ11" i="28" s="1"/>
  <c r="CJ12" i="28" s="1"/>
  <c r="CJ13" i="28" s="1"/>
  <c r="CJ14" i="28" s="1"/>
  <c r="CJ15" i="28" s="1"/>
  <c r="CJ16" i="28" s="1"/>
  <c r="CJ17" i="28" s="1"/>
  <c r="CJ18" i="28" s="1"/>
  <c r="CJ19" i="28" s="1"/>
  <c r="CJ20" i="28" s="1"/>
  <c r="CJ21" i="28" s="1"/>
  <c r="CJ22" i="28" s="1"/>
  <c r="CJ23" i="28" s="1"/>
  <c r="CJ24" i="28" s="1"/>
  <c r="CJ25" i="28" s="1"/>
  <c r="CJ26" i="28" s="1"/>
  <c r="CJ27" i="28" s="1"/>
  <c r="CJ28" i="28" s="1"/>
  <c r="CJ29" i="28" s="1"/>
  <c r="CJ30" i="28" s="1"/>
  <c r="CJ31" i="28" s="1"/>
  <c r="CJ32" i="28" s="1"/>
  <c r="CJ33" i="28" s="1"/>
  <c r="CJ34" i="28" s="1"/>
  <c r="CJ35" i="28" s="1"/>
  <c r="CJ36" i="28" s="1"/>
  <c r="CJ37" i="28" s="1"/>
  <c r="CJ38" i="28" s="1"/>
  <c r="CJ39" i="28" s="1"/>
  <c r="CJ40" i="28" s="1"/>
  <c r="CJ41" i="28" s="1"/>
  <c r="CI4" i="28"/>
  <c r="CI5" i="28" s="1"/>
  <c r="CI6" i="28" s="1"/>
  <c r="CI7" i="28" s="1"/>
  <c r="CI8" i="28" s="1"/>
  <c r="CI9" i="28" s="1"/>
  <c r="CI10" i="28" s="1"/>
  <c r="CI11" i="28" s="1"/>
  <c r="CI12" i="28" s="1"/>
  <c r="CI13" i="28" s="1"/>
  <c r="CI14" i="28" s="1"/>
  <c r="CI15" i="28" s="1"/>
  <c r="CI16" i="28" s="1"/>
  <c r="CI17" i="28" s="1"/>
  <c r="CI18" i="28" s="1"/>
  <c r="CI19" i="28" s="1"/>
  <c r="CI20" i="28" s="1"/>
  <c r="CI21" i="28" s="1"/>
  <c r="CI22" i="28" s="1"/>
  <c r="CI23" i="28" s="1"/>
  <c r="CI24" i="28" s="1"/>
  <c r="CI25" i="28" s="1"/>
  <c r="CI26" i="28" s="1"/>
  <c r="CI27" i="28" s="1"/>
  <c r="CI28" i="28" s="1"/>
  <c r="CI29" i="28" s="1"/>
  <c r="CI30" i="28" s="1"/>
  <c r="CI31" i="28" s="1"/>
  <c r="CI32" i="28" s="1"/>
  <c r="CI33" i="28" s="1"/>
  <c r="CI34" i="28" s="1"/>
  <c r="CI35" i="28" s="1"/>
  <c r="CI36" i="28" s="1"/>
  <c r="CI37" i="28" s="1"/>
  <c r="CI38" i="28" s="1"/>
  <c r="CI39" i="28" s="1"/>
  <c r="CI40" i="28" s="1"/>
  <c r="CI41" i="28" s="1"/>
  <c r="CH4" i="28"/>
  <c r="CH5" i="28" s="1"/>
  <c r="CG4" i="28"/>
  <c r="CF4" i="28"/>
  <c r="CF5" i="28" s="1"/>
  <c r="CF6" i="28" s="1"/>
  <c r="CF7" i="28" s="1"/>
  <c r="CF8" i="28" s="1"/>
  <c r="CF9" i="28" s="1"/>
  <c r="CF10" i="28" s="1"/>
  <c r="CF11" i="28" s="1"/>
  <c r="CF12" i="28" s="1"/>
  <c r="CF13" i="28" s="1"/>
  <c r="CF14" i="28" s="1"/>
  <c r="CF15" i="28" s="1"/>
  <c r="CF16" i="28" s="1"/>
  <c r="CF17" i="28" s="1"/>
  <c r="CF18" i="28" s="1"/>
  <c r="CF19" i="28" s="1"/>
  <c r="CF20" i="28" s="1"/>
  <c r="CF21" i="28" s="1"/>
  <c r="CF22" i="28" s="1"/>
  <c r="CF23" i="28" s="1"/>
  <c r="CF24" i="28" s="1"/>
  <c r="CF25" i="28" s="1"/>
  <c r="CF26" i="28" s="1"/>
  <c r="CF27" i="28" s="1"/>
  <c r="CF28" i="28" s="1"/>
  <c r="CF29" i="28" s="1"/>
  <c r="CF30" i="28" s="1"/>
  <c r="CF31" i="28" s="1"/>
  <c r="CF32" i="28" s="1"/>
  <c r="CF33" i="28" s="1"/>
  <c r="CF34" i="28" s="1"/>
  <c r="CF35" i="28" s="1"/>
  <c r="CF36" i="28" s="1"/>
  <c r="CF37" i="28" s="1"/>
  <c r="CF38" i="28" s="1"/>
  <c r="CF39" i="28" s="1"/>
  <c r="CF40" i="28" s="1"/>
  <c r="CF41" i="28" s="1"/>
  <c r="CE4" i="28"/>
  <c r="CE5" i="28" s="1"/>
  <c r="CE6" i="28" s="1"/>
  <c r="CE7" i="28" s="1"/>
  <c r="CE8" i="28" s="1"/>
  <c r="CE9" i="28" s="1"/>
  <c r="CE10" i="28" s="1"/>
  <c r="CE11" i="28" s="1"/>
  <c r="CE12" i="28" s="1"/>
  <c r="CE13" i="28" s="1"/>
  <c r="CE14" i="28" s="1"/>
  <c r="CE15" i="28" s="1"/>
  <c r="CE16" i="28" s="1"/>
  <c r="CE17" i="28" s="1"/>
  <c r="CE18" i="28" s="1"/>
  <c r="CE19" i="28" s="1"/>
  <c r="CE20" i="28" s="1"/>
  <c r="CE21" i="28" s="1"/>
  <c r="CE22" i="28" s="1"/>
  <c r="CE23" i="28" s="1"/>
  <c r="CE24" i="28" s="1"/>
  <c r="CE25" i="28" s="1"/>
  <c r="CE26" i="28" s="1"/>
  <c r="CE27" i="28" s="1"/>
  <c r="CE28" i="28" s="1"/>
  <c r="CE29" i="28" s="1"/>
  <c r="CE30" i="28" s="1"/>
  <c r="CE31" i="28" s="1"/>
  <c r="CE32" i="28" s="1"/>
  <c r="CE33" i="28" s="1"/>
  <c r="CE34" i="28" s="1"/>
  <c r="CE35" i="28" s="1"/>
  <c r="CE36" i="28" s="1"/>
  <c r="CE37" i="28" s="1"/>
  <c r="CE38" i="28" s="1"/>
  <c r="CE39" i="28" s="1"/>
  <c r="CE40" i="28" s="1"/>
  <c r="CE41" i="28" s="1"/>
  <c r="CD4" i="28"/>
  <c r="CD5" i="28" s="1"/>
  <c r="CD6" i="28" s="1"/>
  <c r="CD7" i="28" s="1"/>
  <c r="CD8" i="28" s="1"/>
  <c r="CD9" i="28" s="1"/>
  <c r="CD10" i="28" s="1"/>
  <c r="CD11" i="28" s="1"/>
  <c r="CD12" i="28" s="1"/>
  <c r="CD13" i="28" s="1"/>
  <c r="CD14" i="28" s="1"/>
  <c r="CD15" i="28" s="1"/>
  <c r="CD16" i="28" s="1"/>
  <c r="CD17" i="28" s="1"/>
  <c r="CD18" i="28" s="1"/>
  <c r="CD19" i="28" s="1"/>
  <c r="CD20" i="28" s="1"/>
  <c r="CD21" i="28" s="1"/>
  <c r="CD22" i="28" s="1"/>
  <c r="CD23" i="28" s="1"/>
  <c r="CD24" i="28" s="1"/>
  <c r="CD25" i="28" s="1"/>
  <c r="CD26" i="28" s="1"/>
  <c r="CD27" i="28" s="1"/>
  <c r="CD28" i="28" s="1"/>
  <c r="CD29" i="28" s="1"/>
  <c r="CD30" i="28" s="1"/>
  <c r="CD31" i="28" s="1"/>
  <c r="CD32" i="28" s="1"/>
  <c r="CD33" i="28" s="1"/>
  <c r="CD34" i="28" s="1"/>
  <c r="CD35" i="28" s="1"/>
  <c r="CD36" i="28" s="1"/>
  <c r="CD37" i="28" s="1"/>
  <c r="CD38" i="28" s="1"/>
  <c r="CD39" i="28" s="1"/>
  <c r="CD40" i="28" s="1"/>
  <c r="CD41" i="28" s="1"/>
  <c r="CC4" i="28"/>
  <c r="CC5" i="28" s="1"/>
  <c r="CC6" i="28" s="1"/>
  <c r="CC7" i="28" s="1"/>
  <c r="CC8" i="28" s="1"/>
  <c r="CC9" i="28" s="1"/>
  <c r="CC10" i="28" s="1"/>
  <c r="CC11" i="28" s="1"/>
  <c r="CC12" i="28" s="1"/>
  <c r="CC13" i="28" s="1"/>
  <c r="CC14" i="28" s="1"/>
  <c r="CC15" i="28" s="1"/>
  <c r="CC16" i="28" s="1"/>
  <c r="CC17" i="28" s="1"/>
  <c r="CC18" i="28" s="1"/>
  <c r="CC19" i="28" s="1"/>
  <c r="CC20" i="28" s="1"/>
  <c r="CC21" i="28" s="1"/>
  <c r="CC22" i="28" s="1"/>
  <c r="CC23" i="28" s="1"/>
  <c r="CC24" i="28" s="1"/>
  <c r="CC25" i="28" s="1"/>
  <c r="CC26" i="28" s="1"/>
  <c r="CC27" i="28" s="1"/>
  <c r="CC28" i="28" s="1"/>
  <c r="CC29" i="28" s="1"/>
  <c r="CC30" i="28" s="1"/>
  <c r="CC31" i="28" s="1"/>
  <c r="CC32" i="28" s="1"/>
  <c r="CC33" i="28" s="1"/>
  <c r="CC34" i="28" s="1"/>
  <c r="CC35" i="28" s="1"/>
  <c r="CC36" i="28" s="1"/>
  <c r="CC37" i="28" s="1"/>
  <c r="CC38" i="28" s="1"/>
  <c r="CC39" i="28" s="1"/>
  <c r="CC40" i="28" s="1"/>
  <c r="CC41" i="28" s="1"/>
  <c r="CB4" i="28"/>
  <c r="CB5" i="28" s="1"/>
  <c r="CB6" i="28" s="1"/>
  <c r="CB7" i="28" s="1"/>
  <c r="CB8" i="28" s="1"/>
  <c r="CB9" i="28" s="1"/>
  <c r="CB10" i="28" s="1"/>
  <c r="CB11" i="28" s="1"/>
  <c r="CB12" i="28" s="1"/>
  <c r="CB13" i="28" s="1"/>
  <c r="CB14" i="28" s="1"/>
  <c r="CB15" i="28" s="1"/>
  <c r="CB16" i="28" s="1"/>
  <c r="CB17" i="28" s="1"/>
  <c r="CB18" i="28" s="1"/>
  <c r="CB19" i="28" s="1"/>
  <c r="CB20" i="28" s="1"/>
  <c r="CB21" i="28" s="1"/>
  <c r="CB22" i="28" s="1"/>
  <c r="CB23" i="28" s="1"/>
  <c r="CB24" i="28" s="1"/>
  <c r="CB25" i="28" s="1"/>
  <c r="CB26" i="28" s="1"/>
  <c r="CB27" i="28" s="1"/>
  <c r="CB28" i="28" s="1"/>
  <c r="CB29" i="28" s="1"/>
  <c r="CB30" i="28" s="1"/>
  <c r="CB31" i="28" s="1"/>
  <c r="CB32" i="28" s="1"/>
  <c r="CB33" i="28" s="1"/>
  <c r="CB34" i="28" s="1"/>
  <c r="CB35" i="28" s="1"/>
  <c r="CB36" i="28" s="1"/>
  <c r="CB37" i="28" s="1"/>
  <c r="CB38" i="28" s="1"/>
  <c r="CB39" i="28" s="1"/>
  <c r="CB40" i="28" s="1"/>
  <c r="CB41" i="28" s="1"/>
  <c r="BY4" i="28"/>
  <c r="BW4" i="28"/>
  <c r="BX4" i="28" s="1"/>
  <c r="BZ4" i="28" s="1"/>
  <c r="CX3" i="28"/>
  <c r="DZ4" i="28" s="1"/>
  <c r="DZ5" i="28" s="1"/>
  <c r="DZ6" i="28" s="1"/>
  <c r="DZ7" i="28" s="1"/>
  <c r="DZ8" i="28" s="1"/>
  <c r="DZ9" i="28" s="1"/>
  <c r="DZ10" i="28" s="1"/>
  <c r="DZ11" i="28" s="1"/>
  <c r="DZ12" i="28" s="1"/>
  <c r="DZ13" i="28" s="1"/>
  <c r="DZ14" i="28" s="1"/>
  <c r="DZ15" i="28" s="1"/>
  <c r="DZ16" i="28" s="1"/>
  <c r="DZ17" i="28" s="1"/>
  <c r="DZ18" i="28" s="1"/>
  <c r="DZ19" i="28" s="1"/>
  <c r="DZ20" i="28" s="1"/>
  <c r="DZ21" i="28" s="1"/>
  <c r="DZ22" i="28" s="1"/>
  <c r="DZ23" i="28" s="1"/>
  <c r="DZ24" i="28" s="1"/>
  <c r="DZ25" i="28" s="1"/>
  <c r="DZ26" i="28" s="1"/>
  <c r="DZ27" i="28" s="1"/>
  <c r="DZ28" i="28" s="1"/>
  <c r="DZ29" i="28" s="1"/>
  <c r="DZ30" i="28" s="1"/>
  <c r="DZ31" i="28" s="1"/>
  <c r="DZ32" i="28" s="1"/>
  <c r="DZ33" i="28" s="1"/>
  <c r="DZ34" i="28" s="1"/>
  <c r="DZ35" i="28" s="1"/>
  <c r="DZ36" i="28" s="1"/>
  <c r="DZ37" i="28" s="1"/>
  <c r="DZ38" i="28" s="1"/>
  <c r="DZ39" i="28" s="1"/>
  <c r="DZ40" i="28" s="1"/>
  <c r="DZ41" i="28" s="1"/>
  <c r="DZ42" i="28" s="1"/>
  <c r="DZ43" i="28" s="1"/>
  <c r="DZ44" i="28" s="1"/>
  <c r="DZ45" i="28" s="1"/>
  <c r="DZ46" i="28" s="1"/>
  <c r="DZ47" i="28" s="1"/>
  <c r="DZ48" i="28" s="1"/>
  <c r="DZ49" i="28" s="1"/>
  <c r="DZ50" i="28" s="1"/>
  <c r="DZ51" i="28" s="1"/>
  <c r="DZ52" i="28" s="1"/>
  <c r="DZ53" i="28" s="1"/>
  <c r="DZ54" i="28" s="1"/>
  <c r="DZ55" i="28" s="1"/>
  <c r="DZ56" i="28" s="1"/>
  <c r="DZ57" i="28" s="1"/>
  <c r="DZ58" i="28" s="1"/>
  <c r="DZ59" i="28" s="1"/>
  <c r="DZ60" i="28" s="1"/>
  <c r="DZ61" i="28" s="1"/>
  <c r="DZ62" i="28" s="1"/>
  <c r="DZ63" i="28" s="1"/>
  <c r="DZ64" i="28" s="1"/>
  <c r="DZ65" i="28" s="1"/>
  <c r="DZ66" i="28" s="1"/>
  <c r="DZ67" i="28" s="1"/>
  <c r="DZ68" i="28" s="1"/>
  <c r="DZ69" i="28" s="1"/>
  <c r="DZ70" i="28" s="1"/>
  <c r="DZ71" i="28" s="1"/>
  <c r="DZ72" i="28" s="1"/>
  <c r="DZ73" i="28" s="1"/>
  <c r="DZ74" i="28" s="1"/>
  <c r="DZ75" i="28" s="1"/>
  <c r="DZ76" i="28" s="1"/>
  <c r="DZ77" i="28" s="1"/>
  <c r="DZ78" i="28" s="1"/>
  <c r="DZ79" i="28" s="1"/>
  <c r="DZ80" i="28" s="1"/>
  <c r="CW3" i="28"/>
  <c r="DF488" i="21" s="1"/>
  <c r="BW3" i="28"/>
  <c r="BX3" i="28" s="1"/>
  <c r="DH288" i="28"/>
  <c r="DH273" i="28"/>
  <c r="DH258" i="28"/>
  <c r="DH243" i="28"/>
  <c r="DH228" i="28"/>
  <c r="DH213" i="28"/>
  <c r="DH198" i="28"/>
  <c r="DH183" i="28"/>
  <c r="DH168" i="28"/>
  <c r="DH153" i="28"/>
  <c r="DH138" i="28"/>
  <c r="DH123" i="28"/>
  <c r="DH108" i="28"/>
  <c r="DH93" i="28"/>
  <c r="DH78" i="28"/>
  <c r="DH63" i="28"/>
  <c r="DH48" i="28"/>
  <c r="DH33" i="28"/>
  <c r="DH18" i="28"/>
  <c r="DH3" i="28"/>
  <c r="EG80" i="38"/>
  <c r="EG79" i="38"/>
  <c r="EG78" i="38"/>
  <c r="EG77" i="38"/>
  <c r="EG76" i="38"/>
  <c r="EG75" i="38"/>
  <c r="EG74" i="38"/>
  <c r="EG73" i="38"/>
  <c r="EG72" i="38"/>
  <c r="EG71" i="38"/>
  <c r="EG70" i="38"/>
  <c r="EG69" i="38"/>
  <c r="EG68" i="38"/>
  <c r="EG67" i="38"/>
  <c r="EG66" i="38"/>
  <c r="EG65" i="38"/>
  <c r="EG64" i="38"/>
  <c r="EG63" i="38"/>
  <c r="EG62" i="38"/>
  <c r="EG61" i="38"/>
  <c r="EG60" i="38"/>
  <c r="EG59" i="38"/>
  <c r="EG58" i="38"/>
  <c r="EG57" i="38"/>
  <c r="EG56" i="38"/>
  <c r="EG55" i="38"/>
  <c r="EG54" i="38"/>
  <c r="EG53" i="38"/>
  <c r="EG52" i="38"/>
  <c r="EG51" i="38"/>
  <c r="EG50" i="38"/>
  <c r="EG49" i="38"/>
  <c r="EG48" i="38"/>
  <c r="EG47" i="38"/>
  <c r="EG46" i="38"/>
  <c r="EG45" i="38"/>
  <c r="EG44" i="38"/>
  <c r="EG43" i="38"/>
  <c r="EG42" i="38"/>
  <c r="EG41" i="38"/>
  <c r="EG40" i="38"/>
  <c r="EG39" i="38"/>
  <c r="EG38" i="38"/>
  <c r="EG37" i="38"/>
  <c r="EG36" i="38"/>
  <c r="EG35" i="38"/>
  <c r="EG34" i="38"/>
  <c r="EG33" i="38"/>
  <c r="EG32" i="38"/>
  <c r="EG31" i="38"/>
  <c r="EG30" i="38"/>
  <c r="EG29" i="38"/>
  <c r="EG28" i="38"/>
  <c r="EG27" i="38"/>
  <c r="EG26" i="38"/>
  <c r="EG25" i="38"/>
  <c r="EG24" i="38"/>
  <c r="EG23" i="38"/>
  <c r="EG22" i="38"/>
  <c r="EG21" i="38"/>
  <c r="EG20" i="38"/>
  <c r="BW16" i="38"/>
  <c r="BX16" i="38" s="1"/>
  <c r="BZ16" i="38" s="1"/>
  <c r="BW15" i="38"/>
  <c r="BX15" i="38" s="1"/>
  <c r="BZ15" i="38" s="1"/>
  <c r="BW14" i="38"/>
  <c r="BX14" i="38" s="1"/>
  <c r="BZ14" i="38" s="1"/>
  <c r="BW13" i="38"/>
  <c r="BX13" i="38" s="1"/>
  <c r="BX12" i="38"/>
  <c r="BW12" i="38"/>
  <c r="BW11" i="38"/>
  <c r="BX11" i="38" s="1"/>
  <c r="BW10" i="38"/>
  <c r="BX10" i="38" s="1"/>
  <c r="BW9" i="38"/>
  <c r="BX9" i="38" s="1"/>
  <c r="BW8" i="38"/>
  <c r="BX8" i="38" s="1"/>
  <c r="CX7" i="38"/>
  <c r="CW7" i="38"/>
  <c r="BW7" i="38"/>
  <c r="BX7" i="38" s="1"/>
  <c r="CX6" i="38"/>
  <c r="CW6" i="38"/>
  <c r="BW6" i="38"/>
  <c r="BX6" i="38" s="1"/>
  <c r="CX5" i="38"/>
  <c r="CW5" i="38"/>
  <c r="DF464" i="21" s="1"/>
  <c r="CS5" i="38"/>
  <c r="CS6" i="38" s="1"/>
  <c r="CS7" i="38" s="1"/>
  <c r="CS8" i="38" s="1"/>
  <c r="CS9" i="38" s="1"/>
  <c r="CS10" i="38" s="1"/>
  <c r="CS11" i="38" s="1"/>
  <c r="CS12" i="38" s="1"/>
  <c r="CS13" i="38" s="1"/>
  <c r="CS14" i="38" s="1"/>
  <c r="CS15" i="38" s="1"/>
  <c r="CS16" i="38" s="1"/>
  <c r="CS17" i="38" s="1"/>
  <c r="CS18" i="38" s="1"/>
  <c r="CS19" i="38" s="1"/>
  <c r="CS20" i="38" s="1"/>
  <c r="CS21" i="38" s="1"/>
  <c r="CS22" i="38" s="1"/>
  <c r="CS23" i="38" s="1"/>
  <c r="CS24" i="38" s="1"/>
  <c r="CS25" i="38" s="1"/>
  <c r="CS26" i="38" s="1"/>
  <c r="CS27" i="38" s="1"/>
  <c r="CS28" i="38" s="1"/>
  <c r="CS29" i="38" s="1"/>
  <c r="CS30" i="38" s="1"/>
  <c r="CS31" i="38" s="1"/>
  <c r="CS32" i="38" s="1"/>
  <c r="CS33" i="38" s="1"/>
  <c r="CS34" i="38" s="1"/>
  <c r="CS35" i="38" s="1"/>
  <c r="CS36" i="38" s="1"/>
  <c r="CS37" i="38" s="1"/>
  <c r="CS38" i="38" s="1"/>
  <c r="CS39" i="38" s="1"/>
  <c r="CS40" i="38" s="1"/>
  <c r="CS41" i="38" s="1"/>
  <c r="CR5" i="38"/>
  <c r="CR6" i="38" s="1"/>
  <c r="CR7" i="38" s="1"/>
  <c r="CR8" i="38" s="1"/>
  <c r="CR9" i="38" s="1"/>
  <c r="CR10" i="38" s="1"/>
  <c r="CR11" i="38" s="1"/>
  <c r="CR12" i="38" s="1"/>
  <c r="CR13" i="38" s="1"/>
  <c r="CR14" i="38" s="1"/>
  <c r="CR15" i="38" s="1"/>
  <c r="CR16" i="38" s="1"/>
  <c r="CR17" i="38" s="1"/>
  <c r="CR18" i="38" s="1"/>
  <c r="CR19" i="38" s="1"/>
  <c r="CR20" i="38" s="1"/>
  <c r="CR21" i="38" s="1"/>
  <c r="CR22" i="38" s="1"/>
  <c r="CR23" i="38" s="1"/>
  <c r="CR24" i="38" s="1"/>
  <c r="CR25" i="38" s="1"/>
  <c r="CR26" i="38" s="1"/>
  <c r="CR27" i="38" s="1"/>
  <c r="CR28" i="38" s="1"/>
  <c r="CR29" i="38" s="1"/>
  <c r="CR30" i="38" s="1"/>
  <c r="CR31" i="38" s="1"/>
  <c r="CR32" i="38" s="1"/>
  <c r="CR33" i="38" s="1"/>
  <c r="CR34" i="38" s="1"/>
  <c r="CR35" i="38" s="1"/>
  <c r="CR36" i="38" s="1"/>
  <c r="CR37" i="38" s="1"/>
  <c r="CR38" i="38" s="1"/>
  <c r="CR39" i="38" s="1"/>
  <c r="CR40" i="38" s="1"/>
  <c r="CR41" i="38" s="1"/>
  <c r="CK5" i="38"/>
  <c r="CK6" i="38" s="1"/>
  <c r="CK7" i="38" s="1"/>
  <c r="CK8" i="38" s="1"/>
  <c r="CK9" i="38" s="1"/>
  <c r="CK10" i="38" s="1"/>
  <c r="CK11" i="38" s="1"/>
  <c r="CK12" i="38" s="1"/>
  <c r="CK13" i="38" s="1"/>
  <c r="CK14" i="38" s="1"/>
  <c r="CK15" i="38" s="1"/>
  <c r="CK16" i="38" s="1"/>
  <c r="CK17" i="38" s="1"/>
  <c r="CK18" i="38" s="1"/>
  <c r="CK19" i="38" s="1"/>
  <c r="CK20" i="38" s="1"/>
  <c r="CK21" i="38" s="1"/>
  <c r="CK22" i="38" s="1"/>
  <c r="CK23" i="38" s="1"/>
  <c r="CK24" i="38" s="1"/>
  <c r="CK25" i="38" s="1"/>
  <c r="CK26" i="38" s="1"/>
  <c r="CK27" i="38" s="1"/>
  <c r="CK28" i="38" s="1"/>
  <c r="CK29" i="38" s="1"/>
  <c r="CK30" i="38" s="1"/>
  <c r="CK31" i="38" s="1"/>
  <c r="CK32" i="38" s="1"/>
  <c r="CK33" i="38" s="1"/>
  <c r="CK34" i="38" s="1"/>
  <c r="CK35" i="38" s="1"/>
  <c r="CK36" i="38" s="1"/>
  <c r="CK37" i="38" s="1"/>
  <c r="CK38" i="38" s="1"/>
  <c r="CK39" i="38" s="1"/>
  <c r="CK40" i="38" s="1"/>
  <c r="CK41" i="38" s="1"/>
  <c r="CJ5" i="38"/>
  <c r="CJ6" i="38" s="1"/>
  <c r="CJ7" i="38" s="1"/>
  <c r="CJ8" i="38" s="1"/>
  <c r="CJ9" i="38" s="1"/>
  <c r="CJ10" i="38" s="1"/>
  <c r="CJ11" i="38" s="1"/>
  <c r="CJ12" i="38" s="1"/>
  <c r="CJ13" i="38" s="1"/>
  <c r="CJ14" i="38" s="1"/>
  <c r="CJ15" i="38" s="1"/>
  <c r="CJ16" i="38" s="1"/>
  <c r="CJ17" i="38" s="1"/>
  <c r="CJ18" i="38" s="1"/>
  <c r="CJ19" i="38" s="1"/>
  <c r="CJ20" i="38" s="1"/>
  <c r="CJ21" i="38" s="1"/>
  <c r="CJ22" i="38" s="1"/>
  <c r="CJ23" i="38" s="1"/>
  <c r="CJ24" i="38" s="1"/>
  <c r="CJ25" i="38" s="1"/>
  <c r="CJ26" i="38" s="1"/>
  <c r="CJ27" i="38" s="1"/>
  <c r="CJ28" i="38" s="1"/>
  <c r="CJ29" i="38" s="1"/>
  <c r="CJ30" i="38" s="1"/>
  <c r="CJ31" i="38" s="1"/>
  <c r="CJ32" i="38" s="1"/>
  <c r="CJ33" i="38" s="1"/>
  <c r="CJ34" i="38" s="1"/>
  <c r="CJ35" i="38" s="1"/>
  <c r="CJ36" i="38" s="1"/>
  <c r="CJ37" i="38" s="1"/>
  <c r="CJ38" i="38" s="1"/>
  <c r="CJ39" i="38" s="1"/>
  <c r="CJ40" i="38" s="1"/>
  <c r="CJ41" i="38" s="1"/>
  <c r="CC5" i="38"/>
  <c r="CC6" i="38" s="1"/>
  <c r="CC7" i="38" s="1"/>
  <c r="CC8" i="38" s="1"/>
  <c r="CC9" i="38" s="1"/>
  <c r="CC10" i="38" s="1"/>
  <c r="CC11" i="38" s="1"/>
  <c r="CC12" i="38" s="1"/>
  <c r="CC13" i="38" s="1"/>
  <c r="CC14" i="38" s="1"/>
  <c r="CC15" i="38" s="1"/>
  <c r="CC16" i="38" s="1"/>
  <c r="CC17" i="38" s="1"/>
  <c r="CC18" i="38" s="1"/>
  <c r="CC19" i="38" s="1"/>
  <c r="CC20" i="38" s="1"/>
  <c r="CC21" i="38" s="1"/>
  <c r="CC22" i="38" s="1"/>
  <c r="CC23" i="38" s="1"/>
  <c r="CC24" i="38" s="1"/>
  <c r="CC25" i="38" s="1"/>
  <c r="CC26" i="38" s="1"/>
  <c r="CC27" i="38" s="1"/>
  <c r="CC28" i="38" s="1"/>
  <c r="CC29" i="38" s="1"/>
  <c r="CC30" i="38" s="1"/>
  <c r="CC31" i="38" s="1"/>
  <c r="CC32" i="38" s="1"/>
  <c r="CC33" i="38" s="1"/>
  <c r="CC34" i="38" s="1"/>
  <c r="CC35" i="38" s="1"/>
  <c r="CC36" i="38" s="1"/>
  <c r="CC37" i="38" s="1"/>
  <c r="CC38" i="38" s="1"/>
  <c r="CC39" i="38" s="1"/>
  <c r="CC40" i="38" s="1"/>
  <c r="CC41" i="38" s="1"/>
  <c r="BW5" i="38"/>
  <c r="BX5" i="38" s="1"/>
  <c r="CX4" i="38"/>
  <c r="CW4" i="38"/>
  <c r="DF463" i="21" s="1"/>
  <c r="CU4" i="38"/>
  <c r="CU5" i="38" s="1"/>
  <c r="CU6" i="38" s="1"/>
  <c r="CU7" i="38" s="1"/>
  <c r="CU8" i="38" s="1"/>
  <c r="CU9" i="38" s="1"/>
  <c r="CU10" i="38" s="1"/>
  <c r="CU11" i="38" s="1"/>
  <c r="CU12" i="38" s="1"/>
  <c r="CU13" i="38" s="1"/>
  <c r="CU14" i="38" s="1"/>
  <c r="CU15" i="38" s="1"/>
  <c r="CU16" i="38" s="1"/>
  <c r="CU17" i="38" s="1"/>
  <c r="CU18" i="38" s="1"/>
  <c r="CU19" i="38" s="1"/>
  <c r="CU20" i="38" s="1"/>
  <c r="CU21" i="38" s="1"/>
  <c r="CU22" i="38" s="1"/>
  <c r="CU23" i="38" s="1"/>
  <c r="CU24" i="38" s="1"/>
  <c r="CU25" i="38" s="1"/>
  <c r="CU26" i="38" s="1"/>
  <c r="CU27" i="38" s="1"/>
  <c r="CU28" i="38" s="1"/>
  <c r="CU29" i="38" s="1"/>
  <c r="CU30" i="38" s="1"/>
  <c r="CU31" i="38" s="1"/>
  <c r="CU32" i="38" s="1"/>
  <c r="CU33" i="38" s="1"/>
  <c r="CU34" i="38" s="1"/>
  <c r="CU35" i="38" s="1"/>
  <c r="CU36" i="38" s="1"/>
  <c r="CU37" i="38" s="1"/>
  <c r="CU38" i="38" s="1"/>
  <c r="CU39" i="38" s="1"/>
  <c r="CU40" i="38" s="1"/>
  <c r="CU41" i="38" s="1"/>
  <c r="CT4" i="38"/>
  <c r="CT5" i="38" s="1"/>
  <c r="CT6" i="38" s="1"/>
  <c r="CT7" i="38" s="1"/>
  <c r="CT8" i="38" s="1"/>
  <c r="CT9" i="38" s="1"/>
  <c r="CT10" i="38" s="1"/>
  <c r="CT11" i="38" s="1"/>
  <c r="CT12" i="38" s="1"/>
  <c r="CT13" i="38" s="1"/>
  <c r="CT14" i="38" s="1"/>
  <c r="CT15" i="38" s="1"/>
  <c r="CT16" i="38" s="1"/>
  <c r="CT17" i="38" s="1"/>
  <c r="CT18" i="38" s="1"/>
  <c r="CT19" i="38" s="1"/>
  <c r="CT20" i="38" s="1"/>
  <c r="CT21" i="38" s="1"/>
  <c r="CT22" i="38" s="1"/>
  <c r="CT23" i="38" s="1"/>
  <c r="CT24" i="38" s="1"/>
  <c r="CT25" i="38" s="1"/>
  <c r="CT26" i="38" s="1"/>
  <c r="CT27" i="38" s="1"/>
  <c r="CT28" i="38" s="1"/>
  <c r="CT29" i="38" s="1"/>
  <c r="CT30" i="38" s="1"/>
  <c r="CT31" i="38" s="1"/>
  <c r="CT32" i="38" s="1"/>
  <c r="CT33" i="38" s="1"/>
  <c r="CT34" i="38" s="1"/>
  <c r="CT35" i="38" s="1"/>
  <c r="CT36" i="38" s="1"/>
  <c r="CT37" i="38" s="1"/>
  <c r="CT38" i="38" s="1"/>
  <c r="CT39" i="38" s="1"/>
  <c r="CT40" i="38" s="1"/>
  <c r="CT41" i="38" s="1"/>
  <c r="CS4" i="38"/>
  <c r="CR4" i="38"/>
  <c r="CQ4" i="38"/>
  <c r="CQ5" i="38" s="1"/>
  <c r="CQ6" i="38" s="1"/>
  <c r="CQ7" i="38" s="1"/>
  <c r="CQ8" i="38" s="1"/>
  <c r="CQ9" i="38" s="1"/>
  <c r="CQ10" i="38" s="1"/>
  <c r="CQ11" i="38" s="1"/>
  <c r="CQ12" i="38" s="1"/>
  <c r="CQ13" i="38" s="1"/>
  <c r="CQ14" i="38" s="1"/>
  <c r="CQ15" i="38" s="1"/>
  <c r="CQ16" i="38" s="1"/>
  <c r="CQ17" i="38" s="1"/>
  <c r="CQ18" i="38" s="1"/>
  <c r="CQ19" i="38" s="1"/>
  <c r="CQ20" i="38" s="1"/>
  <c r="CQ21" i="38" s="1"/>
  <c r="CQ22" i="38" s="1"/>
  <c r="CQ23" i="38" s="1"/>
  <c r="CQ24" i="38" s="1"/>
  <c r="CQ25" i="38" s="1"/>
  <c r="CQ26" i="38" s="1"/>
  <c r="CQ27" i="38" s="1"/>
  <c r="CQ28" i="38" s="1"/>
  <c r="CQ29" i="38" s="1"/>
  <c r="CQ30" i="38" s="1"/>
  <c r="CQ31" i="38" s="1"/>
  <c r="CQ32" i="38" s="1"/>
  <c r="CQ33" i="38" s="1"/>
  <c r="CQ34" i="38" s="1"/>
  <c r="CQ35" i="38" s="1"/>
  <c r="CQ36" i="38" s="1"/>
  <c r="CQ37" i="38" s="1"/>
  <c r="CQ38" i="38" s="1"/>
  <c r="CQ39" i="38" s="1"/>
  <c r="CQ40" i="38" s="1"/>
  <c r="CQ41" i="38" s="1"/>
  <c r="CP4" i="38"/>
  <c r="CP5" i="38" s="1"/>
  <c r="CP6" i="38" s="1"/>
  <c r="CP7" i="38" s="1"/>
  <c r="CP8" i="38" s="1"/>
  <c r="CP9" i="38" s="1"/>
  <c r="CP10" i="38" s="1"/>
  <c r="CP11" i="38" s="1"/>
  <c r="CP12" i="38" s="1"/>
  <c r="CP13" i="38" s="1"/>
  <c r="CP14" i="38" s="1"/>
  <c r="CP15" i="38" s="1"/>
  <c r="CP16" i="38" s="1"/>
  <c r="CP17" i="38" s="1"/>
  <c r="CP18" i="38" s="1"/>
  <c r="CP19" i="38" s="1"/>
  <c r="CP20" i="38" s="1"/>
  <c r="CP21" i="38" s="1"/>
  <c r="CP22" i="38" s="1"/>
  <c r="CP23" i="38" s="1"/>
  <c r="CP24" i="38" s="1"/>
  <c r="CP25" i="38" s="1"/>
  <c r="CP26" i="38" s="1"/>
  <c r="CP27" i="38" s="1"/>
  <c r="CP28" i="38" s="1"/>
  <c r="CP29" i="38" s="1"/>
  <c r="CP30" i="38" s="1"/>
  <c r="CP31" i="38" s="1"/>
  <c r="CP32" i="38" s="1"/>
  <c r="CP33" i="38" s="1"/>
  <c r="CP34" i="38" s="1"/>
  <c r="CP35" i="38" s="1"/>
  <c r="CP36" i="38" s="1"/>
  <c r="CP37" i="38" s="1"/>
  <c r="CP38" i="38" s="1"/>
  <c r="CP39" i="38" s="1"/>
  <c r="CP40" i="38" s="1"/>
  <c r="CP41" i="38" s="1"/>
  <c r="CO4" i="38"/>
  <c r="CO5" i="38" s="1"/>
  <c r="CO6" i="38" s="1"/>
  <c r="CO7" i="38" s="1"/>
  <c r="CO8" i="38" s="1"/>
  <c r="CO9" i="38" s="1"/>
  <c r="CO10" i="38" s="1"/>
  <c r="CO11" i="38" s="1"/>
  <c r="CO12" i="38" s="1"/>
  <c r="CO13" i="38" s="1"/>
  <c r="CO14" i="38" s="1"/>
  <c r="CO15" i="38" s="1"/>
  <c r="CO16" i="38" s="1"/>
  <c r="CO17" i="38" s="1"/>
  <c r="CO18" i="38" s="1"/>
  <c r="CO19" i="38" s="1"/>
  <c r="CO20" i="38" s="1"/>
  <c r="CO21" i="38" s="1"/>
  <c r="CO22" i="38" s="1"/>
  <c r="CO23" i="38" s="1"/>
  <c r="CO24" i="38" s="1"/>
  <c r="CO25" i="38" s="1"/>
  <c r="CO26" i="38" s="1"/>
  <c r="CO27" i="38" s="1"/>
  <c r="CO28" i="38" s="1"/>
  <c r="CO29" i="38" s="1"/>
  <c r="CO30" i="38" s="1"/>
  <c r="CO31" i="38" s="1"/>
  <c r="CO32" i="38" s="1"/>
  <c r="CO33" i="38" s="1"/>
  <c r="CO34" i="38" s="1"/>
  <c r="CO35" i="38" s="1"/>
  <c r="CO36" i="38" s="1"/>
  <c r="CO37" i="38" s="1"/>
  <c r="CO38" i="38" s="1"/>
  <c r="CO39" i="38" s="1"/>
  <c r="CO40" i="38" s="1"/>
  <c r="CO41" i="38" s="1"/>
  <c r="CN4" i="38"/>
  <c r="CN5" i="38" s="1"/>
  <c r="CN6" i="38" s="1"/>
  <c r="CN7" i="38" s="1"/>
  <c r="CN8" i="38" s="1"/>
  <c r="CN9" i="38" s="1"/>
  <c r="CN10" i="38" s="1"/>
  <c r="CN11" i="38" s="1"/>
  <c r="CN12" i="38" s="1"/>
  <c r="CN13" i="38" s="1"/>
  <c r="CN14" i="38" s="1"/>
  <c r="CN15" i="38" s="1"/>
  <c r="CN16" i="38" s="1"/>
  <c r="CN17" i="38" s="1"/>
  <c r="CN18" i="38" s="1"/>
  <c r="CN19" i="38" s="1"/>
  <c r="CN20" i="38" s="1"/>
  <c r="CN21" i="38" s="1"/>
  <c r="CN22" i="38" s="1"/>
  <c r="CN23" i="38" s="1"/>
  <c r="CN24" i="38" s="1"/>
  <c r="CN25" i="38" s="1"/>
  <c r="CN26" i="38" s="1"/>
  <c r="CN27" i="38" s="1"/>
  <c r="CN28" i="38" s="1"/>
  <c r="CN29" i="38" s="1"/>
  <c r="CN30" i="38" s="1"/>
  <c r="CN31" i="38" s="1"/>
  <c r="CN32" i="38" s="1"/>
  <c r="CN33" i="38" s="1"/>
  <c r="CN34" i="38" s="1"/>
  <c r="CN35" i="38" s="1"/>
  <c r="CN36" i="38" s="1"/>
  <c r="CN37" i="38" s="1"/>
  <c r="CN38" i="38" s="1"/>
  <c r="CN39" i="38" s="1"/>
  <c r="CN40" i="38" s="1"/>
  <c r="CN41" i="38" s="1"/>
  <c r="CM4" i="38"/>
  <c r="CM5" i="38" s="1"/>
  <c r="CM6" i="38" s="1"/>
  <c r="CM7" i="38" s="1"/>
  <c r="CM8" i="38" s="1"/>
  <c r="CM9" i="38" s="1"/>
  <c r="CM10" i="38" s="1"/>
  <c r="CM11" i="38" s="1"/>
  <c r="CM12" i="38" s="1"/>
  <c r="CM13" i="38" s="1"/>
  <c r="CM14" i="38" s="1"/>
  <c r="CM15" i="38" s="1"/>
  <c r="CM16" i="38" s="1"/>
  <c r="CM17" i="38" s="1"/>
  <c r="CM18" i="38" s="1"/>
  <c r="CM19" i="38" s="1"/>
  <c r="CM20" i="38" s="1"/>
  <c r="CM21" i="38" s="1"/>
  <c r="CM22" i="38" s="1"/>
  <c r="CM23" i="38" s="1"/>
  <c r="CM24" i="38" s="1"/>
  <c r="CM25" i="38" s="1"/>
  <c r="CM26" i="38" s="1"/>
  <c r="CM27" i="38" s="1"/>
  <c r="CM28" i="38" s="1"/>
  <c r="CM29" i="38" s="1"/>
  <c r="CM30" i="38" s="1"/>
  <c r="CM31" i="38" s="1"/>
  <c r="CM32" i="38" s="1"/>
  <c r="CM33" i="38" s="1"/>
  <c r="CM34" i="38" s="1"/>
  <c r="CM35" i="38" s="1"/>
  <c r="CM36" i="38" s="1"/>
  <c r="CM37" i="38" s="1"/>
  <c r="CM38" i="38" s="1"/>
  <c r="CM39" i="38" s="1"/>
  <c r="CM40" i="38" s="1"/>
  <c r="CM41" i="38" s="1"/>
  <c r="CL4" i="38"/>
  <c r="CL5" i="38" s="1"/>
  <c r="CL6" i="38" s="1"/>
  <c r="CL7" i="38" s="1"/>
  <c r="CL8" i="38" s="1"/>
  <c r="CL9" i="38" s="1"/>
  <c r="CL10" i="38" s="1"/>
  <c r="CL11" i="38" s="1"/>
  <c r="CL12" i="38" s="1"/>
  <c r="CL13" i="38" s="1"/>
  <c r="CL14" i="38" s="1"/>
  <c r="CL15" i="38" s="1"/>
  <c r="CL16" i="38" s="1"/>
  <c r="CL17" i="38" s="1"/>
  <c r="CL18" i="38" s="1"/>
  <c r="CL19" i="38" s="1"/>
  <c r="CL20" i="38" s="1"/>
  <c r="CL21" i="38" s="1"/>
  <c r="CL22" i="38" s="1"/>
  <c r="CL23" i="38" s="1"/>
  <c r="CL24" i="38" s="1"/>
  <c r="CL25" i="38" s="1"/>
  <c r="CL26" i="38" s="1"/>
  <c r="CL27" i="38" s="1"/>
  <c r="CL28" i="38" s="1"/>
  <c r="CL29" i="38" s="1"/>
  <c r="CL30" i="38" s="1"/>
  <c r="CL31" i="38" s="1"/>
  <c r="CL32" i="38" s="1"/>
  <c r="CL33" i="38" s="1"/>
  <c r="CL34" i="38" s="1"/>
  <c r="CL35" i="38" s="1"/>
  <c r="CL36" i="38" s="1"/>
  <c r="CL37" i="38" s="1"/>
  <c r="CL38" i="38" s="1"/>
  <c r="CL39" i="38" s="1"/>
  <c r="CL40" i="38" s="1"/>
  <c r="CL41" i="38" s="1"/>
  <c r="CK4" i="38"/>
  <c r="CJ4" i="38"/>
  <c r="CI4" i="38"/>
  <c r="CI5" i="38" s="1"/>
  <c r="CI6" i="38" s="1"/>
  <c r="CI7" i="38" s="1"/>
  <c r="CI8" i="38" s="1"/>
  <c r="CI9" i="38" s="1"/>
  <c r="CI10" i="38" s="1"/>
  <c r="CI11" i="38" s="1"/>
  <c r="CI12" i="38" s="1"/>
  <c r="CI13" i="38" s="1"/>
  <c r="CI14" i="38" s="1"/>
  <c r="CI15" i="38" s="1"/>
  <c r="CI16" i="38" s="1"/>
  <c r="CI17" i="38" s="1"/>
  <c r="CI18" i="38" s="1"/>
  <c r="CI19" i="38" s="1"/>
  <c r="CI20" i="38" s="1"/>
  <c r="CI21" i="38" s="1"/>
  <c r="CI22" i="38" s="1"/>
  <c r="CI23" i="38" s="1"/>
  <c r="CI24" i="38" s="1"/>
  <c r="CI25" i="38" s="1"/>
  <c r="CI26" i="38" s="1"/>
  <c r="CI27" i="38" s="1"/>
  <c r="CI28" i="38" s="1"/>
  <c r="CI29" i="38" s="1"/>
  <c r="CI30" i="38" s="1"/>
  <c r="CI31" i="38" s="1"/>
  <c r="CI32" i="38" s="1"/>
  <c r="CI33" i="38" s="1"/>
  <c r="CI34" i="38" s="1"/>
  <c r="CI35" i="38" s="1"/>
  <c r="CI36" i="38" s="1"/>
  <c r="CI37" i="38" s="1"/>
  <c r="CI38" i="38" s="1"/>
  <c r="CI39" i="38" s="1"/>
  <c r="CI40" i="38" s="1"/>
  <c r="CI41" i="38" s="1"/>
  <c r="CH4" i="38"/>
  <c r="CH5" i="38" s="1"/>
  <c r="CH6" i="38" s="1"/>
  <c r="CH7" i="38" s="1"/>
  <c r="CH8" i="38" s="1"/>
  <c r="CH9" i="38" s="1"/>
  <c r="CH10" i="38" s="1"/>
  <c r="CH11" i="38" s="1"/>
  <c r="CH12" i="38" s="1"/>
  <c r="CH13" i="38" s="1"/>
  <c r="CH14" i="38" s="1"/>
  <c r="CH15" i="38" s="1"/>
  <c r="CH16" i="38" s="1"/>
  <c r="CH17" i="38" s="1"/>
  <c r="CH18" i="38" s="1"/>
  <c r="CH19" i="38" s="1"/>
  <c r="CH20" i="38" s="1"/>
  <c r="CH21" i="38" s="1"/>
  <c r="CH22" i="38" s="1"/>
  <c r="CH23" i="38" s="1"/>
  <c r="CH24" i="38" s="1"/>
  <c r="CH25" i="38" s="1"/>
  <c r="CH26" i="38" s="1"/>
  <c r="CH27" i="38" s="1"/>
  <c r="CH28" i="38" s="1"/>
  <c r="CH29" i="38" s="1"/>
  <c r="CH30" i="38" s="1"/>
  <c r="CH31" i="38" s="1"/>
  <c r="CH32" i="38" s="1"/>
  <c r="CH33" i="38" s="1"/>
  <c r="CH34" i="38" s="1"/>
  <c r="CH35" i="38" s="1"/>
  <c r="CH36" i="38" s="1"/>
  <c r="CH37" i="38" s="1"/>
  <c r="CH38" i="38" s="1"/>
  <c r="CH39" i="38" s="1"/>
  <c r="CH40" i="38" s="1"/>
  <c r="CH41" i="38" s="1"/>
  <c r="CG4" i="38"/>
  <c r="CG5" i="38" s="1"/>
  <c r="CG6" i="38" s="1"/>
  <c r="CG7" i="38" s="1"/>
  <c r="CG8" i="38" s="1"/>
  <c r="CG9" i="38" s="1"/>
  <c r="CG10" i="38" s="1"/>
  <c r="CG11" i="38" s="1"/>
  <c r="CG12" i="38" s="1"/>
  <c r="CG13" i="38" s="1"/>
  <c r="CG14" i="38" s="1"/>
  <c r="CG15" i="38" s="1"/>
  <c r="CG16" i="38" s="1"/>
  <c r="CG17" i="38" s="1"/>
  <c r="CG18" i="38" s="1"/>
  <c r="CG19" i="38" s="1"/>
  <c r="CG20" i="38" s="1"/>
  <c r="CG21" i="38" s="1"/>
  <c r="CG22" i="38" s="1"/>
  <c r="CG23" i="38" s="1"/>
  <c r="CG24" i="38" s="1"/>
  <c r="CG25" i="38" s="1"/>
  <c r="CG26" i="38" s="1"/>
  <c r="CG27" i="38" s="1"/>
  <c r="CG28" i="38" s="1"/>
  <c r="CG29" i="38" s="1"/>
  <c r="CG30" i="38" s="1"/>
  <c r="CG31" i="38" s="1"/>
  <c r="CG32" i="38" s="1"/>
  <c r="CG33" i="38" s="1"/>
  <c r="CG34" i="38" s="1"/>
  <c r="CG35" i="38" s="1"/>
  <c r="CG36" i="38" s="1"/>
  <c r="CG37" i="38" s="1"/>
  <c r="CG38" i="38" s="1"/>
  <c r="CG39" i="38" s="1"/>
  <c r="CG40" i="38" s="1"/>
  <c r="CG41" i="38" s="1"/>
  <c r="CF4" i="38"/>
  <c r="CF5" i="38" s="1"/>
  <c r="CF6" i="38" s="1"/>
  <c r="CF7" i="38" s="1"/>
  <c r="CF8" i="38" s="1"/>
  <c r="CF9" i="38" s="1"/>
  <c r="CF10" i="38" s="1"/>
  <c r="CF11" i="38" s="1"/>
  <c r="CF12" i="38" s="1"/>
  <c r="CF13" i="38" s="1"/>
  <c r="CF14" i="38" s="1"/>
  <c r="CF15" i="38" s="1"/>
  <c r="CF16" i="38" s="1"/>
  <c r="CF17" i="38" s="1"/>
  <c r="CF18" i="38" s="1"/>
  <c r="CF19" i="38" s="1"/>
  <c r="CF20" i="38" s="1"/>
  <c r="CF21" i="38" s="1"/>
  <c r="CF22" i="38" s="1"/>
  <c r="CF23" i="38" s="1"/>
  <c r="CF24" i="38" s="1"/>
  <c r="CF25" i="38" s="1"/>
  <c r="CF26" i="38" s="1"/>
  <c r="CF27" i="38" s="1"/>
  <c r="CF28" i="38" s="1"/>
  <c r="CF29" i="38" s="1"/>
  <c r="CF30" i="38" s="1"/>
  <c r="CF31" i="38" s="1"/>
  <c r="CF32" i="38" s="1"/>
  <c r="CF33" i="38" s="1"/>
  <c r="CF34" i="38" s="1"/>
  <c r="CF35" i="38" s="1"/>
  <c r="CF36" i="38" s="1"/>
  <c r="CF37" i="38" s="1"/>
  <c r="CF38" i="38" s="1"/>
  <c r="CF39" i="38" s="1"/>
  <c r="CF40" i="38" s="1"/>
  <c r="CF41" i="38" s="1"/>
  <c r="CE4" i="38"/>
  <c r="CE5" i="38" s="1"/>
  <c r="CE6" i="38" s="1"/>
  <c r="CE7" i="38" s="1"/>
  <c r="CE8" i="38" s="1"/>
  <c r="CE9" i="38" s="1"/>
  <c r="CE10" i="38" s="1"/>
  <c r="CE11" i="38" s="1"/>
  <c r="CE12" i="38" s="1"/>
  <c r="CE13" i="38" s="1"/>
  <c r="CE14" i="38" s="1"/>
  <c r="CE15" i="38" s="1"/>
  <c r="CE16" i="38" s="1"/>
  <c r="CE17" i="38" s="1"/>
  <c r="CE18" i="38" s="1"/>
  <c r="CE19" i="38" s="1"/>
  <c r="CE20" i="38" s="1"/>
  <c r="CE21" i="38" s="1"/>
  <c r="CE22" i="38" s="1"/>
  <c r="CE23" i="38" s="1"/>
  <c r="CE24" i="38" s="1"/>
  <c r="CE25" i="38" s="1"/>
  <c r="CE26" i="38" s="1"/>
  <c r="CE27" i="38" s="1"/>
  <c r="CE28" i="38" s="1"/>
  <c r="CE29" i="38" s="1"/>
  <c r="CE30" i="38" s="1"/>
  <c r="CE31" i="38" s="1"/>
  <c r="CE32" i="38" s="1"/>
  <c r="CE33" i="38" s="1"/>
  <c r="CE34" i="38" s="1"/>
  <c r="CE35" i="38" s="1"/>
  <c r="CE36" i="38" s="1"/>
  <c r="CE37" i="38" s="1"/>
  <c r="CE38" i="38" s="1"/>
  <c r="CE39" i="38" s="1"/>
  <c r="CE40" i="38" s="1"/>
  <c r="CE41" i="38" s="1"/>
  <c r="CD4" i="38"/>
  <c r="CD5" i="38" s="1"/>
  <c r="CD6" i="38" s="1"/>
  <c r="CD7" i="38" s="1"/>
  <c r="CD8" i="38" s="1"/>
  <c r="CD9" i="38" s="1"/>
  <c r="CD10" i="38" s="1"/>
  <c r="CD11" i="38" s="1"/>
  <c r="CD12" i="38" s="1"/>
  <c r="CD13" i="38" s="1"/>
  <c r="CD14" i="38" s="1"/>
  <c r="CD15" i="38" s="1"/>
  <c r="CD16" i="38" s="1"/>
  <c r="CD17" i="38" s="1"/>
  <c r="CD18" i="38" s="1"/>
  <c r="CD19" i="38" s="1"/>
  <c r="CD20" i="38" s="1"/>
  <c r="CD21" i="38" s="1"/>
  <c r="CD22" i="38" s="1"/>
  <c r="CD23" i="38" s="1"/>
  <c r="CD24" i="38" s="1"/>
  <c r="CD25" i="38" s="1"/>
  <c r="CD26" i="38" s="1"/>
  <c r="CD27" i="38" s="1"/>
  <c r="CD28" i="38" s="1"/>
  <c r="CD29" i="38" s="1"/>
  <c r="CD30" i="38" s="1"/>
  <c r="CD31" i="38" s="1"/>
  <c r="CD32" i="38" s="1"/>
  <c r="CD33" i="38" s="1"/>
  <c r="CD34" i="38" s="1"/>
  <c r="CD35" i="38" s="1"/>
  <c r="CD36" i="38" s="1"/>
  <c r="CD37" i="38" s="1"/>
  <c r="CD38" i="38" s="1"/>
  <c r="CD39" i="38" s="1"/>
  <c r="CD40" i="38" s="1"/>
  <c r="CD41" i="38" s="1"/>
  <c r="CC4" i="38"/>
  <c r="CB4" i="38"/>
  <c r="CB5" i="38" s="1"/>
  <c r="CB6" i="38" s="1"/>
  <c r="CB7" i="38" s="1"/>
  <c r="CB8" i="38" s="1"/>
  <c r="CB9" i="38" s="1"/>
  <c r="CB10" i="38" s="1"/>
  <c r="CB11" i="38" s="1"/>
  <c r="CB12" i="38" s="1"/>
  <c r="CB13" i="38" s="1"/>
  <c r="CB14" i="38" s="1"/>
  <c r="CB15" i="38" s="1"/>
  <c r="CB16" i="38" s="1"/>
  <c r="CB17" i="38" s="1"/>
  <c r="CB18" i="38" s="1"/>
  <c r="CB19" i="38" s="1"/>
  <c r="CB20" i="38" s="1"/>
  <c r="CB21" i="38" s="1"/>
  <c r="CB22" i="38" s="1"/>
  <c r="CB23" i="38" s="1"/>
  <c r="CB24" i="38" s="1"/>
  <c r="CB25" i="38" s="1"/>
  <c r="CB26" i="38" s="1"/>
  <c r="CB27" i="38" s="1"/>
  <c r="CB28" i="38" s="1"/>
  <c r="CB29" i="38" s="1"/>
  <c r="CB30" i="38" s="1"/>
  <c r="CB31" i="38" s="1"/>
  <c r="CB32" i="38" s="1"/>
  <c r="CB33" i="38" s="1"/>
  <c r="CB34" i="38" s="1"/>
  <c r="CB35" i="38" s="1"/>
  <c r="CB36" i="38" s="1"/>
  <c r="CB37" i="38" s="1"/>
  <c r="CB38" i="38" s="1"/>
  <c r="CB39" i="38" s="1"/>
  <c r="CB40" i="38" s="1"/>
  <c r="CB41" i="38" s="1"/>
  <c r="BX4" i="38"/>
  <c r="BW4" i="38"/>
  <c r="CX3" i="38"/>
  <c r="EE4" i="38" s="1"/>
  <c r="CW3" i="38"/>
  <c r="DF462" i="21" s="1"/>
  <c r="BW3" i="38"/>
  <c r="BX3" i="38" s="1"/>
  <c r="BZ3" i="38" s="1"/>
  <c r="EG80" i="27"/>
  <c r="EG79" i="27"/>
  <c r="EG78" i="27"/>
  <c r="EG77" i="27"/>
  <c r="EG76" i="27"/>
  <c r="EG75" i="27"/>
  <c r="EG74" i="27"/>
  <c r="EG73" i="27"/>
  <c r="EG72" i="27"/>
  <c r="EG71" i="27"/>
  <c r="EG70" i="27"/>
  <c r="EG69" i="27"/>
  <c r="EG68" i="27"/>
  <c r="EG67" i="27"/>
  <c r="EG66" i="27"/>
  <c r="EG65" i="27"/>
  <c r="EG64" i="27"/>
  <c r="EG63" i="27"/>
  <c r="EG62" i="27"/>
  <c r="EG61" i="27"/>
  <c r="EG60" i="27"/>
  <c r="EG59" i="27"/>
  <c r="EG58" i="27"/>
  <c r="EG57" i="27"/>
  <c r="EG56" i="27"/>
  <c r="EG55" i="27"/>
  <c r="EG54" i="27"/>
  <c r="EG53" i="27"/>
  <c r="EG52" i="27"/>
  <c r="EG51" i="27"/>
  <c r="EG50" i="27"/>
  <c r="EG49" i="27"/>
  <c r="EG48" i="27"/>
  <c r="EG47" i="27"/>
  <c r="EG46" i="27"/>
  <c r="EG45" i="27"/>
  <c r="EG44" i="27"/>
  <c r="EG43" i="27"/>
  <c r="EG42" i="27"/>
  <c r="EG41" i="27"/>
  <c r="EG40" i="27"/>
  <c r="EG39" i="27"/>
  <c r="EG38" i="27"/>
  <c r="EG37" i="27"/>
  <c r="EG36" i="27"/>
  <c r="EG35" i="27"/>
  <c r="EG34" i="27"/>
  <c r="EG33" i="27"/>
  <c r="EG32" i="27"/>
  <c r="EG31" i="27"/>
  <c r="EG30" i="27"/>
  <c r="EG29" i="27"/>
  <c r="EG28" i="27"/>
  <c r="EG27" i="27"/>
  <c r="EG26" i="27"/>
  <c r="EG25" i="27"/>
  <c r="EG24" i="27"/>
  <c r="EG23" i="27"/>
  <c r="EG22" i="27"/>
  <c r="EG21" i="27"/>
  <c r="EG16" i="27"/>
  <c r="EG10" i="27"/>
  <c r="CX8" i="27"/>
  <c r="CW8" i="27"/>
  <c r="CX7" i="27"/>
  <c r="CW7" i="27"/>
  <c r="CX6" i="27"/>
  <c r="CW6" i="27"/>
  <c r="CX5" i="27"/>
  <c r="CW5" i="27"/>
  <c r="CD5" i="27"/>
  <c r="CD6" i="27" s="1"/>
  <c r="CD7" i="27" s="1"/>
  <c r="CD8" i="27" s="1"/>
  <c r="CD9" i="27" s="1"/>
  <c r="CD10" i="27" s="1"/>
  <c r="CD11" i="27" s="1"/>
  <c r="CD12" i="27" s="1"/>
  <c r="CD13" i="27" s="1"/>
  <c r="CD14" i="27" s="1"/>
  <c r="CD15" i="27" s="1"/>
  <c r="CD16" i="27" s="1"/>
  <c r="CD17" i="27" s="1"/>
  <c r="CD18" i="27" s="1"/>
  <c r="CD19" i="27" s="1"/>
  <c r="CD20" i="27" s="1"/>
  <c r="CD21" i="27" s="1"/>
  <c r="CD22" i="27" s="1"/>
  <c r="CD23" i="27" s="1"/>
  <c r="CD24" i="27" s="1"/>
  <c r="CD25" i="27" s="1"/>
  <c r="CD26" i="27" s="1"/>
  <c r="CD27" i="27" s="1"/>
  <c r="CD28" i="27" s="1"/>
  <c r="CD29" i="27" s="1"/>
  <c r="CD30" i="27" s="1"/>
  <c r="CD31" i="27" s="1"/>
  <c r="CD32" i="27" s="1"/>
  <c r="CD33" i="27" s="1"/>
  <c r="CD34" i="27" s="1"/>
  <c r="CD35" i="27" s="1"/>
  <c r="CD36" i="27" s="1"/>
  <c r="CD37" i="27" s="1"/>
  <c r="CD38" i="27" s="1"/>
  <c r="CD39" i="27" s="1"/>
  <c r="CD40" i="27" s="1"/>
  <c r="CD41" i="27" s="1"/>
  <c r="DR4" i="27"/>
  <c r="DQ4" i="27"/>
  <c r="CX4" i="27"/>
  <c r="CW4" i="27"/>
  <c r="CU4" i="27"/>
  <c r="CU5" i="27" s="1"/>
  <c r="CU6" i="27" s="1"/>
  <c r="CU7" i="27" s="1"/>
  <c r="CU8" i="27" s="1"/>
  <c r="CU9" i="27" s="1"/>
  <c r="CU10" i="27" s="1"/>
  <c r="CU11" i="27" s="1"/>
  <c r="CU12" i="27" s="1"/>
  <c r="CU13" i="27" s="1"/>
  <c r="CU14" i="27" s="1"/>
  <c r="CU15" i="27" s="1"/>
  <c r="CU16" i="27" s="1"/>
  <c r="CU17" i="27" s="1"/>
  <c r="CU18" i="27" s="1"/>
  <c r="CU19" i="27" s="1"/>
  <c r="CU20" i="27" s="1"/>
  <c r="CU21" i="27" s="1"/>
  <c r="CU22" i="27" s="1"/>
  <c r="CU23" i="27" s="1"/>
  <c r="CU24" i="27" s="1"/>
  <c r="CU25" i="27" s="1"/>
  <c r="CU26" i="27" s="1"/>
  <c r="CU27" i="27" s="1"/>
  <c r="CU28" i="27" s="1"/>
  <c r="CU29" i="27" s="1"/>
  <c r="CU30" i="27" s="1"/>
  <c r="CU31" i="27" s="1"/>
  <c r="CU32" i="27" s="1"/>
  <c r="CU33" i="27" s="1"/>
  <c r="CU34" i="27" s="1"/>
  <c r="CU35" i="27" s="1"/>
  <c r="CU36" i="27" s="1"/>
  <c r="CU37" i="27" s="1"/>
  <c r="CU38" i="27" s="1"/>
  <c r="CU39" i="27" s="1"/>
  <c r="CU40" i="27" s="1"/>
  <c r="CU41" i="27" s="1"/>
  <c r="CT4" i="27"/>
  <c r="CT5" i="27" s="1"/>
  <c r="CT6" i="27" s="1"/>
  <c r="CT7" i="27" s="1"/>
  <c r="CT8" i="27" s="1"/>
  <c r="CT9" i="27" s="1"/>
  <c r="CT10" i="27" s="1"/>
  <c r="CT11" i="27" s="1"/>
  <c r="CT12" i="27" s="1"/>
  <c r="CT13" i="27" s="1"/>
  <c r="CT14" i="27" s="1"/>
  <c r="CT15" i="27" s="1"/>
  <c r="CT16" i="27" s="1"/>
  <c r="CT17" i="27" s="1"/>
  <c r="CT18" i="27" s="1"/>
  <c r="CT19" i="27" s="1"/>
  <c r="CT20" i="27" s="1"/>
  <c r="CT21" i="27" s="1"/>
  <c r="CT22" i="27" s="1"/>
  <c r="CT23" i="27" s="1"/>
  <c r="CT24" i="27" s="1"/>
  <c r="CT25" i="27" s="1"/>
  <c r="CT26" i="27" s="1"/>
  <c r="CT27" i="27" s="1"/>
  <c r="CT28" i="27" s="1"/>
  <c r="CT29" i="27" s="1"/>
  <c r="CT30" i="27" s="1"/>
  <c r="CT31" i="27" s="1"/>
  <c r="CT32" i="27" s="1"/>
  <c r="CT33" i="27" s="1"/>
  <c r="CT34" i="27" s="1"/>
  <c r="CT35" i="27" s="1"/>
  <c r="CT36" i="27" s="1"/>
  <c r="CT37" i="27" s="1"/>
  <c r="CT38" i="27" s="1"/>
  <c r="CT39" i="27" s="1"/>
  <c r="CT40" i="27" s="1"/>
  <c r="CT41" i="27" s="1"/>
  <c r="CS4" i="27"/>
  <c r="CS5" i="27" s="1"/>
  <c r="CS6" i="27" s="1"/>
  <c r="CS7" i="27" s="1"/>
  <c r="CS8" i="27" s="1"/>
  <c r="CS9" i="27" s="1"/>
  <c r="CS10" i="27" s="1"/>
  <c r="CS11" i="27" s="1"/>
  <c r="CS12" i="27" s="1"/>
  <c r="CS13" i="27" s="1"/>
  <c r="CS14" i="27" s="1"/>
  <c r="CS15" i="27" s="1"/>
  <c r="CS16" i="27" s="1"/>
  <c r="CS17" i="27" s="1"/>
  <c r="CS18" i="27" s="1"/>
  <c r="CS19" i="27" s="1"/>
  <c r="CS20" i="27" s="1"/>
  <c r="CS21" i="27" s="1"/>
  <c r="CS22" i="27" s="1"/>
  <c r="CS23" i="27" s="1"/>
  <c r="CS24" i="27" s="1"/>
  <c r="CS25" i="27" s="1"/>
  <c r="CS26" i="27" s="1"/>
  <c r="CS27" i="27" s="1"/>
  <c r="CS28" i="27" s="1"/>
  <c r="CS29" i="27" s="1"/>
  <c r="CS30" i="27" s="1"/>
  <c r="CS31" i="27" s="1"/>
  <c r="CS32" i="27" s="1"/>
  <c r="CS33" i="27" s="1"/>
  <c r="CS34" i="27" s="1"/>
  <c r="CS35" i="27" s="1"/>
  <c r="CS36" i="27" s="1"/>
  <c r="CS37" i="27" s="1"/>
  <c r="CS38" i="27" s="1"/>
  <c r="CS39" i="27" s="1"/>
  <c r="CS40" i="27" s="1"/>
  <c r="CS41" i="27" s="1"/>
  <c r="CR4" i="27"/>
  <c r="CR5" i="27" s="1"/>
  <c r="CR6" i="27" s="1"/>
  <c r="CR7" i="27" s="1"/>
  <c r="CR8" i="27" s="1"/>
  <c r="CR9" i="27" s="1"/>
  <c r="CR10" i="27" s="1"/>
  <c r="CR11" i="27" s="1"/>
  <c r="CR12" i="27" s="1"/>
  <c r="CR13" i="27" s="1"/>
  <c r="CR14" i="27" s="1"/>
  <c r="CR15" i="27" s="1"/>
  <c r="CR16" i="27" s="1"/>
  <c r="CR17" i="27" s="1"/>
  <c r="CR18" i="27" s="1"/>
  <c r="CR19" i="27" s="1"/>
  <c r="CR20" i="27" s="1"/>
  <c r="CR21" i="27" s="1"/>
  <c r="CR22" i="27" s="1"/>
  <c r="CR23" i="27" s="1"/>
  <c r="CR24" i="27" s="1"/>
  <c r="CR25" i="27" s="1"/>
  <c r="CR26" i="27" s="1"/>
  <c r="CR27" i="27" s="1"/>
  <c r="CR28" i="27" s="1"/>
  <c r="CR29" i="27" s="1"/>
  <c r="CR30" i="27" s="1"/>
  <c r="CR31" i="27" s="1"/>
  <c r="CR32" i="27" s="1"/>
  <c r="CR33" i="27" s="1"/>
  <c r="CR34" i="27" s="1"/>
  <c r="CR35" i="27" s="1"/>
  <c r="CR36" i="27" s="1"/>
  <c r="CR37" i="27" s="1"/>
  <c r="CR38" i="27" s="1"/>
  <c r="CR39" i="27" s="1"/>
  <c r="CR40" i="27" s="1"/>
  <c r="CR41" i="27" s="1"/>
  <c r="CQ4" i="27"/>
  <c r="CQ5" i="27" s="1"/>
  <c r="CQ6" i="27" s="1"/>
  <c r="CQ7" i="27" s="1"/>
  <c r="CQ8" i="27" s="1"/>
  <c r="CQ9" i="27" s="1"/>
  <c r="CQ10" i="27" s="1"/>
  <c r="CQ11" i="27" s="1"/>
  <c r="CQ12" i="27" s="1"/>
  <c r="CQ13" i="27" s="1"/>
  <c r="CQ14" i="27" s="1"/>
  <c r="CQ15" i="27" s="1"/>
  <c r="CQ16" i="27" s="1"/>
  <c r="CQ17" i="27" s="1"/>
  <c r="CQ18" i="27" s="1"/>
  <c r="CQ19" i="27" s="1"/>
  <c r="CQ20" i="27" s="1"/>
  <c r="CQ21" i="27" s="1"/>
  <c r="CQ22" i="27" s="1"/>
  <c r="CQ23" i="27" s="1"/>
  <c r="CQ24" i="27" s="1"/>
  <c r="CQ25" i="27" s="1"/>
  <c r="CQ26" i="27" s="1"/>
  <c r="CQ27" i="27" s="1"/>
  <c r="CQ28" i="27" s="1"/>
  <c r="CQ29" i="27" s="1"/>
  <c r="CQ30" i="27" s="1"/>
  <c r="CQ31" i="27" s="1"/>
  <c r="CQ32" i="27" s="1"/>
  <c r="CQ33" i="27" s="1"/>
  <c r="CQ34" i="27" s="1"/>
  <c r="CQ35" i="27" s="1"/>
  <c r="CQ36" i="27" s="1"/>
  <c r="CQ37" i="27" s="1"/>
  <c r="CQ38" i="27" s="1"/>
  <c r="CQ39" i="27" s="1"/>
  <c r="CQ40" i="27" s="1"/>
  <c r="CQ41" i="27" s="1"/>
  <c r="CP4" i="27"/>
  <c r="CP5" i="27" s="1"/>
  <c r="CP6" i="27" s="1"/>
  <c r="CP7" i="27" s="1"/>
  <c r="CP8" i="27" s="1"/>
  <c r="CP9" i="27" s="1"/>
  <c r="CP10" i="27" s="1"/>
  <c r="CP11" i="27" s="1"/>
  <c r="CP12" i="27" s="1"/>
  <c r="CP13" i="27" s="1"/>
  <c r="CP14" i="27" s="1"/>
  <c r="CP15" i="27" s="1"/>
  <c r="CP16" i="27" s="1"/>
  <c r="CP17" i="27" s="1"/>
  <c r="CP18" i="27" s="1"/>
  <c r="CP19" i="27" s="1"/>
  <c r="CP20" i="27" s="1"/>
  <c r="CP21" i="27" s="1"/>
  <c r="CP22" i="27" s="1"/>
  <c r="CP23" i="27" s="1"/>
  <c r="CP24" i="27" s="1"/>
  <c r="CP25" i="27" s="1"/>
  <c r="CP26" i="27" s="1"/>
  <c r="CP27" i="27" s="1"/>
  <c r="CP28" i="27" s="1"/>
  <c r="CP29" i="27" s="1"/>
  <c r="CP30" i="27" s="1"/>
  <c r="CP31" i="27" s="1"/>
  <c r="CP32" i="27" s="1"/>
  <c r="CP33" i="27" s="1"/>
  <c r="CP34" i="27" s="1"/>
  <c r="CP35" i="27" s="1"/>
  <c r="CP36" i="27" s="1"/>
  <c r="CP37" i="27" s="1"/>
  <c r="CP38" i="27" s="1"/>
  <c r="CP39" i="27" s="1"/>
  <c r="CP40" i="27" s="1"/>
  <c r="CP41" i="27" s="1"/>
  <c r="CO4" i="27"/>
  <c r="CO5" i="27" s="1"/>
  <c r="CO6" i="27" s="1"/>
  <c r="CO7" i="27" s="1"/>
  <c r="CO8" i="27" s="1"/>
  <c r="CO9" i="27" s="1"/>
  <c r="CO10" i="27" s="1"/>
  <c r="CO11" i="27" s="1"/>
  <c r="CO12" i="27" s="1"/>
  <c r="CO13" i="27" s="1"/>
  <c r="CO14" i="27" s="1"/>
  <c r="CO15" i="27" s="1"/>
  <c r="CO16" i="27" s="1"/>
  <c r="CO17" i="27" s="1"/>
  <c r="CO18" i="27" s="1"/>
  <c r="CO19" i="27" s="1"/>
  <c r="CO20" i="27" s="1"/>
  <c r="CO21" i="27" s="1"/>
  <c r="CO22" i="27" s="1"/>
  <c r="CO23" i="27" s="1"/>
  <c r="CO24" i="27" s="1"/>
  <c r="CO25" i="27" s="1"/>
  <c r="CO26" i="27" s="1"/>
  <c r="CO27" i="27" s="1"/>
  <c r="CO28" i="27" s="1"/>
  <c r="CO29" i="27" s="1"/>
  <c r="CO30" i="27" s="1"/>
  <c r="CO31" i="27" s="1"/>
  <c r="CO32" i="27" s="1"/>
  <c r="CO33" i="27" s="1"/>
  <c r="CO34" i="27" s="1"/>
  <c r="CO35" i="27" s="1"/>
  <c r="CO36" i="27" s="1"/>
  <c r="CO37" i="27" s="1"/>
  <c r="CO38" i="27" s="1"/>
  <c r="CO39" i="27" s="1"/>
  <c r="CO40" i="27" s="1"/>
  <c r="CO41" i="27" s="1"/>
  <c r="CN4" i="27"/>
  <c r="CN5" i="27" s="1"/>
  <c r="CN6" i="27" s="1"/>
  <c r="CN7" i="27" s="1"/>
  <c r="CN8" i="27" s="1"/>
  <c r="CN9" i="27" s="1"/>
  <c r="CN10" i="27" s="1"/>
  <c r="CN11" i="27" s="1"/>
  <c r="CN12" i="27" s="1"/>
  <c r="CN13" i="27" s="1"/>
  <c r="CN14" i="27" s="1"/>
  <c r="CN15" i="27" s="1"/>
  <c r="CN16" i="27" s="1"/>
  <c r="CN17" i="27" s="1"/>
  <c r="CN18" i="27" s="1"/>
  <c r="CN19" i="27" s="1"/>
  <c r="CN20" i="27" s="1"/>
  <c r="CN21" i="27" s="1"/>
  <c r="CN22" i="27" s="1"/>
  <c r="CN23" i="27" s="1"/>
  <c r="CN24" i="27" s="1"/>
  <c r="CN25" i="27" s="1"/>
  <c r="CN26" i="27" s="1"/>
  <c r="CN27" i="27" s="1"/>
  <c r="CN28" i="27" s="1"/>
  <c r="CN29" i="27" s="1"/>
  <c r="CN30" i="27" s="1"/>
  <c r="CN31" i="27" s="1"/>
  <c r="CN32" i="27" s="1"/>
  <c r="CN33" i="27" s="1"/>
  <c r="CN34" i="27" s="1"/>
  <c r="CN35" i="27" s="1"/>
  <c r="CN36" i="27" s="1"/>
  <c r="CN37" i="27" s="1"/>
  <c r="CN38" i="27" s="1"/>
  <c r="CN39" i="27" s="1"/>
  <c r="CN40" i="27" s="1"/>
  <c r="CN41" i="27" s="1"/>
  <c r="CM4" i="27"/>
  <c r="CM5" i="27" s="1"/>
  <c r="CM6" i="27" s="1"/>
  <c r="CM7" i="27" s="1"/>
  <c r="CM8" i="27" s="1"/>
  <c r="CM9" i="27" s="1"/>
  <c r="CM10" i="27" s="1"/>
  <c r="CM11" i="27" s="1"/>
  <c r="CM12" i="27" s="1"/>
  <c r="CM13" i="27" s="1"/>
  <c r="CM14" i="27" s="1"/>
  <c r="CM15" i="27" s="1"/>
  <c r="CM16" i="27" s="1"/>
  <c r="CM17" i="27" s="1"/>
  <c r="CM18" i="27" s="1"/>
  <c r="CM19" i="27" s="1"/>
  <c r="CM20" i="27" s="1"/>
  <c r="CM21" i="27" s="1"/>
  <c r="CM22" i="27" s="1"/>
  <c r="CM23" i="27" s="1"/>
  <c r="CM24" i="27" s="1"/>
  <c r="CM25" i="27" s="1"/>
  <c r="CM26" i="27" s="1"/>
  <c r="CM27" i="27" s="1"/>
  <c r="CM28" i="27" s="1"/>
  <c r="CM29" i="27" s="1"/>
  <c r="CM30" i="27" s="1"/>
  <c r="CM31" i="27" s="1"/>
  <c r="CM32" i="27" s="1"/>
  <c r="CM33" i="27" s="1"/>
  <c r="CM34" i="27" s="1"/>
  <c r="CM35" i="27" s="1"/>
  <c r="CM36" i="27" s="1"/>
  <c r="CM37" i="27" s="1"/>
  <c r="CM38" i="27" s="1"/>
  <c r="CM39" i="27" s="1"/>
  <c r="CM40" i="27" s="1"/>
  <c r="CM41" i="27" s="1"/>
  <c r="CL4" i="27"/>
  <c r="CL5" i="27" s="1"/>
  <c r="CL6" i="27" s="1"/>
  <c r="CL7" i="27" s="1"/>
  <c r="CL8" i="27" s="1"/>
  <c r="CL9" i="27" s="1"/>
  <c r="CL10" i="27" s="1"/>
  <c r="CL11" i="27" s="1"/>
  <c r="CL12" i="27" s="1"/>
  <c r="CL13" i="27" s="1"/>
  <c r="CL14" i="27" s="1"/>
  <c r="CL15" i="27" s="1"/>
  <c r="CL16" i="27" s="1"/>
  <c r="CL17" i="27" s="1"/>
  <c r="CL18" i="27" s="1"/>
  <c r="CL19" i="27" s="1"/>
  <c r="CL20" i="27" s="1"/>
  <c r="CL21" i="27" s="1"/>
  <c r="CL22" i="27" s="1"/>
  <c r="CL23" i="27" s="1"/>
  <c r="CL24" i="27" s="1"/>
  <c r="CL25" i="27" s="1"/>
  <c r="CL26" i="27" s="1"/>
  <c r="CL27" i="27" s="1"/>
  <c r="CL28" i="27" s="1"/>
  <c r="CL29" i="27" s="1"/>
  <c r="CL30" i="27" s="1"/>
  <c r="CL31" i="27" s="1"/>
  <c r="CL32" i="27" s="1"/>
  <c r="CL33" i="27" s="1"/>
  <c r="CL34" i="27" s="1"/>
  <c r="CL35" i="27" s="1"/>
  <c r="CL36" i="27" s="1"/>
  <c r="CL37" i="27" s="1"/>
  <c r="CL38" i="27" s="1"/>
  <c r="CL39" i="27" s="1"/>
  <c r="CL40" i="27" s="1"/>
  <c r="CL41" i="27" s="1"/>
  <c r="CK4" i="27"/>
  <c r="CK5" i="27" s="1"/>
  <c r="CK6" i="27" s="1"/>
  <c r="CK7" i="27" s="1"/>
  <c r="CK8" i="27" s="1"/>
  <c r="CK9" i="27" s="1"/>
  <c r="CK10" i="27" s="1"/>
  <c r="CK11" i="27" s="1"/>
  <c r="CK12" i="27" s="1"/>
  <c r="CK13" i="27" s="1"/>
  <c r="CK14" i="27" s="1"/>
  <c r="CK15" i="27" s="1"/>
  <c r="CK16" i="27" s="1"/>
  <c r="CK17" i="27" s="1"/>
  <c r="CK18" i="27" s="1"/>
  <c r="CK19" i="27" s="1"/>
  <c r="CK20" i="27" s="1"/>
  <c r="CK21" i="27" s="1"/>
  <c r="CK22" i="27" s="1"/>
  <c r="CK23" i="27" s="1"/>
  <c r="CK24" i="27" s="1"/>
  <c r="CK25" i="27" s="1"/>
  <c r="CK26" i="27" s="1"/>
  <c r="CK27" i="27" s="1"/>
  <c r="CK28" i="27" s="1"/>
  <c r="CK29" i="27" s="1"/>
  <c r="CK30" i="27" s="1"/>
  <c r="CK31" i="27" s="1"/>
  <c r="CK32" i="27" s="1"/>
  <c r="CK33" i="27" s="1"/>
  <c r="CK34" i="27" s="1"/>
  <c r="CK35" i="27" s="1"/>
  <c r="CK36" i="27" s="1"/>
  <c r="CK37" i="27" s="1"/>
  <c r="CK38" i="27" s="1"/>
  <c r="CK39" i="27" s="1"/>
  <c r="CK40" i="27" s="1"/>
  <c r="CK41" i="27" s="1"/>
  <c r="CJ4" i="27"/>
  <c r="CJ5" i="27" s="1"/>
  <c r="CJ6" i="27" s="1"/>
  <c r="CJ7" i="27" s="1"/>
  <c r="CJ8" i="27" s="1"/>
  <c r="CJ9" i="27" s="1"/>
  <c r="CJ10" i="27" s="1"/>
  <c r="CJ11" i="27" s="1"/>
  <c r="CJ12" i="27" s="1"/>
  <c r="CJ13" i="27" s="1"/>
  <c r="CJ14" i="27" s="1"/>
  <c r="CJ15" i="27" s="1"/>
  <c r="CJ16" i="27" s="1"/>
  <c r="CJ17" i="27" s="1"/>
  <c r="CJ18" i="27" s="1"/>
  <c r="CJ19" i="27" s="1"/>
  <c r="CJ20" i="27" s="1"/>
  <c r="CJ21" i="27" s="1"/>
  <c r="CJ22" i="27" s="1"/>
  <c r="CJ23" i="27" s="1"/>
  <c r="CJ24" i="27" s="1"/>
  <c r="CJ25" i="27" s="1"/>
  <c r="CJ26" i="27" s="1"/>
  <c r="CJ27" i="27" s="1"/>
  <c r="CJ28" i="27" s="1"/>
  <c r="CJ29" i="27" s="1"/>
  <c r="CJ30" i="27" s="1"/>
  <c r="CJ31" i="27" s="1"/>
  <c r="CJ32" i="27" s="1"/>
  <c r="CJ33" i="27" s="1"/>
  <c r="CJ34" i="27" s="1"/>
  <c r="CJ35" i="27" s="1"/>
  <c r="CJ36" i="27" s="1"/>
  <c r="CJ37" i="27" s="1"/>
  <c r="CJ38" i="27" s="1"/>
  <c r="CJ39" i="27" s="1"/>
  <c r="CJ40" i="27" s="1"/>
  <c r="CJ41" i="27" s="1"/>
  <c r="CI4" i="27"/>
  <c r="CI5" i="27" s="1"/>
  <c r="CI6" i="27" s="1"/>
  <c r="CI7" i="27" s="1"/>
  <c r="CI8" i="27" s="1"/>
  <c r="CI9" i="27" s="1"/>
  <c r="CI10" i="27" s="1"/>
  <c r="CI11" i="27" s="1"/>
  <c r="CI12" i="27" s="1"/>
  <c r="CI13" i="27" s="1"/>
  <c r="CI14" i="27" s="1"/>
  <c r="CI15" i="27" s="1"/>
  <c r="CI16" i="27" s="1"/>
  <c r="CI17" i="27" s="1"/>
  <c r="CI18" i="27" s="1"/>
  <c r="CI19" i="27" s="1"/>
  <c r="CI20" i="27" s="1"/>
  <c r="CI21" i="27" s="1"/>
  <c r="CI22" i="27" s="1"/>
  <c r="CI23" i="27" s="1"/>
  <c r="CI24" i="27" s="1"/>
  <c r="CI25" i="27" s="1"/>
  <c r="CI26" i="27" s="1"/>
  <c r="CI27" i="27" s="1"/>
  <c r="CI28" i="27" s="1"/>
  <c r="CI29" i="27" s="1"/>
  <c r="CI30" i="27" s="1"/>
  <c r="CI31" i="27" s="1"/>
  <c r="CI32" i="27" s="1"/>
  <c r="CI33" i="27" s="1"/>
  <c r="CI34" i="27" s="1"/>
  <c r="CI35" i="27" s="1"/>
  <c r="CI36" i="27" s="1"/>
  <c r="CI37" i="27" s="1"/>
  <c r="CI38" i="27" s="1"/>
  <c r="CI39" i="27" s="1"/>
  <c r="CI40" i="27" s="1"/>
  <c r="CI41" i="27" s="1"/>
  <c r="CH4" i="27"/>
  <c r="CH5" i="27" s="1"/>
  <c r="CH6" i="27" s="1"/>
  <c r="CH7" i="27" s="1"/>
  <c r="CH8" i="27" s="1"/>
  <c r="CH9" i="27" s="1"/>
  <c r="CH10" i="27" s="1"/>
  <c r="CH11" i="27" s="1"/>
  <c r="CH12" i="27" s="1"/>
  <c r="CH13" i="27" s="1"/>
  <c r="CH14" i="27" s="1"/>
  <c r="CH15" i="27" s="1"/>
  <c r="CH16" i="27" s="1"/>
  <c r="CH17" i="27" s="1"/>
  <c r="CH18" i="27" s="1"/>
  <c r="CH19" i="27" s="1"/>
  <c r="CH20" i="27" s="1"/>
  <c r="CH21" i="27" s="1"/>
  <c r="CH22" i="27" s="1"/>
  <c r="CH23" i="27" s="1"/>
  <c r="CH24" i="27" s="1"/>
  <c r="CH25" i="27" s="1"/>
  <c r="CH26" i="27" s="1"/>
  <c r="CH27" i="27" s="1"/>
  <c r="CH28" i="27" s="1"/>
  <c r="CH29" i="27" s="1"/>
  <c r="CH30" i="27" s="1"/>
  <c r="CH31" i="27" s="1"/>
  <c r="CH32" i="27" s="1"/>
  <c r="CH33" i="27" s="1"/>
  <c r="CH34" i="27" s="1"/>
  <c r="CH35" i="27" s="1"/>
  <c r="CH36" i="27" s="1"/>
  <c r="CH37" i="27" s="1"/>
  <c r="CH38" i="27" s="1"/>
  <c r="CH39" i="27" s="1"/>
  <c r="CH40" i="27" s="1"/>
  <c r="CH41" i="27" s="1"/>
  <c r="CG4" i="27"/>
  <c r="CG5" i="27" s="1"/>
  <c r="CG6" i="27" s="1"/>
  <c r="CG7" i="27" s="1"/>
  <c r="CG8" i="27" s="1"/>
  <c r="CG9" i="27" s="1"/>
  <c r="CG10" i="27" s="1"/>
  <c r="CG11" i="27" s="1"/>
  <c r="CG12" i="27" s="1"/>
  <c r="CG13" i="27" s="1"/>
  <c r="CG14" i="27" s="1"/>
  <c r="CG15" i="27" s="1"/>
  <c r="CG16" i="27" s="1"/>
  <c r="CG17" i="27" s="1"/>
  <c r="CG18" i="27" s="1"/>
  <c r="CG19" i="27" s="1"/>
  <c r="CG20" i="27" s="1"/>
  <c r="CG21" i="27" s="1"/>
  <c r="CG22" i="27" s="1"/>
  <c r="CG23" i="27" s="1"/>
  <c r="CG24" i="27" s="1"/>
  <c r="CG25" i="27" s="1"/>
  <c r="CG26" i="27" s="1"/>
  <c r="CG27" i="27" s="1"/>
  <c r="CG28" i="27" s="1"/>
  <c r="CG29" i="27" s="1"/>
  <c r="CG30" i="27" s="1"/>
  <c r="CG31" i="27" s="1"/>
  <c r="CG32" i="27" s="1"/>
  <c r="CG33" i="27" s="1"/>
  <c r="CG34" i="27" s="1"/>
  <c r="CG35" i="27" s="1"/>
  <c r="CG36" i="27" s="1"/>
  <c r="CG37" i="27" s="1"/>
  <c r="CG38" i="27" s="1"/>
  <c r="CG39" i="27" s="1"/>
  <c r="CG40" i="27" s="1"/>
  <c r="CG41" i="27" s="1"/>
  <c r="CF4" i="27"/>
  <c r="CF5" i="27" s="1"/>
  <c r="CF6" i="27" s="1"/>
  <c r="CF7" i="27" s="1"/>
  <c r="CF8" i="27" s="1"/>
  <c r="CF9" i="27" s="1"/>
  <c r="CF10" i="27" s="1"/>
  <c r="CF11" i="27" s="1"/>
  <c r="CF12" i="27" s="1"/>
  <c r="CF13" i="27" s="1"/>
  <c r="CF14" i="27" s="1"/>
  <c r="CF15" i="27" s="1"/>
  <c r="CF16" i="27" s="1"/>
  <c r="CF17" i="27" s="1"/>
  <c r="CF18" i="27" s="1"/>
  <c r="CF19" i="27" s="1"/>
  <c r="CF20" i="27" s="1"/>
  <c r="CF21" i="27" s="1"/>
  <c r="CF22" i="27" s="1"/>
  <c r="CF23" i="27" s="1"/>
  <c r="CF24" i="27" s="1"/>
  <c r="CF25" i="27" s="1"/>
  <c r="CF26" i="27" s="1"/>
  <c r="CF27" i="27" s="1"/>
  <c r="CF28" i="27" s="1"/>
  <c r="CF29" i="27" s="1"/>
  <c r="CF30" i="27" s="1"/>
  <c r="CF31" i="27" s="1"/>
  <c r="CF32" i="27" s="1"/>
  <c r="CF33" i="27" s="1"/>
  <c r="CF34" i="27" s="1"/>
  <c r="CF35" i="27" s="1"/>
  <c r="CF36" i="27" s="1"/>
  <c r="CF37" i="27" s="1"/>
  <c r="CF38" i="27" s="1"/>
  <c r="CF39" i="27" s="1"/>
  <c r="CF40" i="27" s="1"/>
  <c r="CF41" i="27" s="1"/>
  <c r="CE4" i="27"/>
  <c r="CE5" i="27" s="1"/>
  <c r="CE6" i="27" s="1"/>
  <c r="CE7" i="27" s="1"/>
  <c r="CE8" i="27" s="1"/>
  <c r="CE9" i="27" s="1"/>
  <c r="CE10" i="27" s="1"/>
  <c r="CE11" i="27" s="1"/>
  <c r="CE12" i="27" s="1"/>
  <c r="CE13" i="27" s="1"/>
  <c r="CE14" i="27" s="1"/>
  <c r="CE15" i="27" s="1"/>
  <c r="CE16" i="27" s="1"/>
  <c r="CE17" i="27" s="1"/>
  <c r="CE18" i="27" s="1"/>
  <c r="CE19" i="27" s="1"/>
  <c r="CE20" i="27" s="1"/>
  <c r="CE21" i="27" s="1"/>
  <c r="CE22" i="27" s="1"/>
  <c r="CE23" i="27" s="1"/>
  <c r="CE24" i="27" s="1"/>
  <c r="CE25" i="27" s="1"/>
  <c r="CE26" i="27" s="1"/>
  <c r="CE27" i="27" s="1"/>
  <c r="CE28" i="27" s="1"/>
  <c r="CE29" i="27" s="1"/>
  <c r="CE30" i="27" s="1"/>
  <c r="CE31" i="27" s="1"/>
  <c r="CE32" i="27" s="1"/>
  <c r="CE33" i="27" s="1"/>
  <c r="CE34" i="27" s="1"/>
  <c r="CE35" i="27" s="1"/>
  <c r="CE36" i="27" s="1"/>
  <c r="CE37" i="27" s="1"/>
  <c r="CE38" i="27" s="1"/>
  <c r="CE39" i="27" s="1"/>
  <c r="CE40" i="27" s="1"/>
  <c r="CE41" i="27" s="1"/>
  <c r="CD4" i="27"/>
  <c r="CC4" i="27"/>
  <c r="CC5" i="27" s="1"/>
  <c r="CC6" i="27" s="1"/>
  <c r="CC7" i="27" s="1"/>
  <c r="CC8" i="27" s="1"/>
  <c r="CC9" i="27" s="1"/>
  <c r="CC10" i="27" s="1"/>
  <c r="CC11" i="27" s="1"/>
  <c r="CC12" i="27" s="1"/>
  <c r="CC13" i="27" s="1"/>
  <c r="CC14" i="27" s="1"/>
  <c r="CC15" i="27" s="1"/>
  <c r="CC16" i="27" s="1"/>
  <c r="CC17" i="27" s="1"/>
  <c r="CC18" i="27" s="1"/>
  <c r="CC19" i="27" s="1"/>
  <c r="CC20" i="27" s="1"/>
  <c r="CC21" i="27" s="1"/>
  <c r="CC22" i="27" s="1"/>
  <c r="CC23" i="27" s="1"/>
  <c r="CC24" i="27" s="1"/>
  <c r="CC25" i="27" s="1"/>
  <c r="CC26" i="27" s="1"/>
  <c r="CC27" i="27" s="1"/>
  <c r="CC28" i="27" s="1"/>
  <c r="CC29" i="27" s="1"/>
  <c r="CC30" i="27" s="1"/>
  <c r="CC31" i="27" s="1"/>
  <c r="CC32" i="27" s="1"/>
  <c r="CC33" i="27" s="1"/>
  <c r="CC34" i="27" s="1"/>
  <c r="CC35" i="27" s="1"/>
  <c r="CC36" i="27" s="1"/>
  <c r="CC37" i="27" s="1"/>
  <c r="CC38" i="27" s="1"/>
  <c r="CC39" i="27" s="1"/>
  <c r="CC40" i="27" s="1"/>
  <c r="CC41" i="27" s="1"/>
  <c r="CB4" i="27"/>
  <c r="CB5" i="27" s="1"/>
  <c r="CB6" i="27" s="1"/>
  <c r="CB7" i="27" s="1"/>
  <c r="CB8" i="27" s="1"/>
  <c r="CB9" i="27" s="1"/>
  <c r="CB10" i="27" s="1"/>
  <c r="CB11" i="27" s="1"/>
  <c r="CB12" i="27" s="1"/>
  <c r="CB13" i="27" s="1"/>
  <c r="CB14" i="27" s="1"/>
  <c r="CB15" i="27" s="1"/>
  <c r="CB16" i="27" s="1"/>
  <c r="CB17" i="27" s="1"/>
  <c r="CB18" i="27" s="1"/>
  <c r="CB19" i="27" s="1"/>
  <c r="CB20" i="27" s="1"/>
  <c r="CB21" i="27" s="1"/>
  <c r="CB22" i="27" s="1"/>
  <c r="CB23" i="27" s="1"/>
  <c r="CB24" i="27" s="1"/>
  <c r="CB25" i="27" s="1"/>
  <c r="CB26" i="27" s="1"/>
  <c r="CB27" i="27" s="1"/>
  <c r="CB28" i="27" s="1"/>
  <c r="CB29" i="27" s="1"/>
  <c r="CB30" i="27" s="1"/>
  <c r="CB31" i="27" s="1"/>
  <c r="CB32" i="27" s="1"/>
  <c r="CB33" i="27" s="1"/>
  <c r="CB34" i="27" s="1"/>
  <c r="CB35" i="27" s="1"/>
  <c r="CB36" i="27" s="1"/>
  <c r="CB37" i="27" s="1"/>
  <c r="CB38" i="27" s="1"/>
  <c r="CB39" i="27" s="1"/>
  <c r="CB40" i="27" s="1"/>
  <c r="CB41" i="27" s="1"/>
  <c r="BZ4" i="27"/>
  <c r="BW4" i="27"/>
  <c r="BX4" i="27" s="1"/>
  <c r="CX3" i="27"/>
  <c r="EF4" i="27" s="1"/>
  <c r="CW3" i="27"/>
  <c r="BW3" i="27"/>
  <c r="DH288" i="27"/>
  <c r="DH273" i="27"/>
  <c r="DH258" i="27"/>
  <c r="DH243" i="27"/>
  <c r="DH228" i="27"/>
  <c r="DH213" i="27"/>
  <c r="DH198" i="27"/>
  <c r="DH183" i="27"/>
  <c r="DH168" i="27"/>
  <c r="DH153" i="27"/>
  <c r="DH138" i="27"/>
  <c r="DH123" i="27"/>
  <c r="DH108" i="27"/>
  <c r="DH93" i="27"/>
  <c r="DH78" i="27"/>
  <c r="DH63" i="27"/>
  <c r="DH48" i="27"/>
  <c r="DH33" i="27"/>
  <c r="DH18" i="27"/>
  <c r="DH3" i="27"/>
  <c r="BW19" i="19"/>
  <c r="BX19" i="19" s="1"/>
  <c r="BW18" i="19"/>
  <c r="BX18" i="19" s="1"/>
  <c r="BZ18" i="19" s="1"/>
  <c r="BW17" i="19"/>
  <c r="BX17" i="19" s="1"/>
  <c r="BW16" i="19"/>
  <c r="BX16" i="19" s="1"/>
  <c r="BZ16" i="19" s="1"/>
  <c r="BW15" i="19"/>
  <c r="BX15" i="19" s="1"/>
  <c r="BZ15" i="19" s="1"/>
  <c r="BW14" i="19"/>
  <c r="BX14" i="19" s="1"/>
  <c r="BZ14" i="19" s="1"/>
  <c r="CX15" i="19"/>
  <c r="CW15" i="19"/>
  <c r="BW13" i="19"/>
  <c r="BX13" i="19" s="1"/>
  <c r="BZ13" i="19" s="1"/>
  <c r="CX14" i="19"/>
  <c r="CW14" i="19"/>
  <c r="BW12" i="19"/>
  <c r="BX12" i="19" s="1"/>
  <c r="BZ12" i="19" s="1"/>
  <c r="BW11" i="19"/>
  <c r="BX11" i="19" s="1"/>
  <c r="BZ11" i="19" s="1"/>
  <c r="BW10" i="19"/>
  <c r="BX10" i="19" s="1"/>
  <c r="BZ10" i="19" s="1"/>
  <c r="BW9" i="19"/>
  <c r="BX9" i="19" s="1"/>
  <c r="BZ9" i="19" s="1"/>
  <c r="CX13" i="19"/>
  <c r="CW13" i="19"/>
  <c r="CX12" i="19"/>
  <c r="CW12" i="19"/>
  <c r="CX11" i="19"/>
  <c r="CW11" i="19"/>
  <c r="CX10" i="19"/>
  <c r="CW10" i="19"/>
  <c r="DF404" i="21" s="1"/>
  <c r="CX9" i="19"/>
  <c r="CW9" i="19"/>
  <c r="DF403" i="21" s="1"/>
  <c r="CX8" i="19"/>
  <c r="CW8" i="19"/>
  <c r="DF402" i="21" s="1"/>
  <c r="BW8" i="19"/>
  <c r="BX8" i="19" s="1"/>
  <c r="BZ8" i="19" s="1"/>
  <c r="CX7" i="19"/>
  <c r="CW7" i="19"/>
  <c r="DF401" i="21" s="1"/>
  <c r="BW7" i="19"/>
  <c r="BX7" i="19" s="1"/>
  <c r="BZ7" i="19" s="1"/>
  <c r="CX6" i="19"/>
  <c r="CW6" i="19"/>
  <c r="DF400" i="21" s="1"/>
  <c r="BW6" i="19"/>
  <c r="BX6" i="19" s="1"/>
  <c r="BZ6" i="19" s="1"/>
  <c r="CX5" i="19"/>
  <c r="CW5" i="19"/>
  <c r="DF399" i="21" s="1"/>
  <c r="BW5" i="19"/>
  <c r="BX5" i="19" s="1"/>
  <c r="CX4" i="19"/>
  <c r="CW4" i="19"/>
  <c r="DF398" i="21" s="1"/>
  <c r="CU4" i="19"/>
  <c r="CU5" i="19" s="1"/>
  <c r="CU6" i="19" s="1"/>
  <c r="CU7" i="19" s="1"/>
  <c r="CU8" i="19" s="1"/>
  <c r="CU9" i="19" s="1"/>
  <c r="CU10" i="19" s="1"/>
  <c r="CU11" i="19" s="1"/>
  <c r="CU12" i="19" s="1"/>
  <c r="CU13" i="19" s="1"/>
  <c r="CU14" i="19" s="1"/>
  <c r="CU15" i="19" s="1"/>
  <c r="CU16" i="19" s="1"/>
  <c r="CU17" i="19" s="1"/>
  <c r="CU18" i="19" s="1"/>
  <c r="CU19" i="19" s="1"/>
  <c r="CU20" i="19" s="1"/>
  <c r="CU21" i="19" s="1"/>
  <c r="CU22" i="19" s="1"/>
  <c r="CU23" i="19" s="1"/>
  <c r="CU24" i="19" s="1"/>
  <c r="CU25" i="19" s="1"/>
  <c r="CU26" i="19" s="1"/>
  <c r="CU27" i="19" s="1"/>
  <c r="CU28" i="19" s="1"/>
  <c r="CU29" i="19" s="1"/>
  <c r="CU30" i="19" s="1"/>
  <c r="CU31" i="19" s="1"/>
  <c r="CU32" i="19" s="1"/>
  <c r="CU33" i="19" s="1"/>
  <c r="CU34" i="19" s="1"/>
  <c r="CU35" i="19" s="1"/>
  <c r="CU36" i="19" s="1"/>
  <c r="CU37" i="19" s="1"/>
  <c r="CU38" i="19" s="1"/>
  <c r="CU39" i="19" s="1"/>
  <c r="CU40" i="19" s="1"/>
  <c r="CU41" i="19" s="1"/>
  <c r="CU42" i="19" s="1"/>
  <c r="CU43" i="19" s="1"/>
  <c r="CU44" i="19" s="1"/>
  <c r="CU45" i="19" s="1"/>
  <c r="CU46" i="19" s="1"/>
  <c r="CU47" i="19" s="1"/>
  <c r="CU48" i="19" s="1"/>
  <c r="CU49" i="19" s="1"/>
  <c r="CU50" i="19" s="1"/>
  <c r="CU51" i="19" s="1"/>
  <c r="CU52" i="19" s="1"/>
  <c r="CU53" i="19" s="1"/>
  <c r="CU54" i="19" s="1"/>
  <c r="CU55" i="19" s="1"/>
  <c r="CU56" i="19" s="1"/>
  <c r="CU57" i="19" s="1"/>
  <c r="CU58" i="19" s="1"/>
  <c r="CU59" i="19" s="1"/>
  <c r="CU60" i="19" s="1"/>
  <c r="CU61" i="19" s="1"/>
  <c r="CU62" i="19" s="1"/>
  <c r="CU63" i="19" s="1"/>
  <c r="CU64" i="19" s="1"/>
  <c r="CU65" i="19" s="1"/>
  <c r="CU66" i="19" s="1"/>
  <c r="CU67" i="19" s="1"/>
  <c r="CU68" i="19" s="1"/>
  <c r="CU69" i="19" s="1"/>
  <c r="CU70" i="19" s="1"/>
  <c r="CU71" i="19" s="1"/>
  <c r="CU72" i="19" s="1"/>
  <c r="CU73" i="19" s="1"/>
  <c r="CU74" i="19" s="1"/>
  <c r="CU75" i="19" s="1"/>
  <c r="CU76" i="19" s="1"/>
  <c r="CU77" i="19" s="1"/>
  <c r="CU78" i="19" s="1"/>
  <c r="CU79" i="19" s="1"/>
  <c r="CU80" i="19" s="1"/>
  <c r="CT4" i="19"/>
  <c r="CT5" i="19" s="1"/>
  <c r="CT6" i="19" s="1"/>
  <c r="CT7" i="19" s="1"/>
  <c r="CT8" i="19" s="1"/>
  <c r="CT9" i="19" s="1"/>
  <c r="CT10" i="19" s="1"/>
  <c r="CT11" i="19" s="1"/>
  <c r="CT12" i="19" s="1"/>
  <c r="CT13" i="19" s="1"/>
  <c r="CT14" i="19" s="1"/>
  <c r="CT15" i="19" s="1"/>
  <c r="CT16" i="19" s="1"/>
  <c r="CT17" i="19" s="1"/>
  <c r="CT18" i="19" s="1"/>
  <c r="CT19" i="19" s="1"/>
  <c r="CT20" i="19" s="1"/>
  <c r="CT21" i="19" s="1"/>
  <c r="CT22" i="19" s="1"/>
  <c r="CT23" i="19" s="1"/>
  <c r="CT24" i="19" s="1"/>
  <c r="CT25" i="19" s="1"/>
  <c r="CT26" i="19" s="1"/>
  <c r="CT27" i="19" s="1"/>
  <c r="CT28" i="19" s="1"/>
  <c r="CT29" i="19" s="1"/>
  <c r="CT30" i="19" s="1"/>
  <c r="CT31" i="19" s="1"/>
  <c r="CT32" i="19" s="1"/>
  <c r="CT33" i="19" s="1"/>
  <c r="CT34" i="19" s="1"/>
  <c r="CT35" i="19" s="1"/>
  <c r="CT36" i="19" s="1"/>
  <c r="CT37" i="19" s="1"/>
  <c r="CT38" i="19" s="1"/>
  <c r="CT39" i="19" s="1"/>
  <c r="CT40" i="19" s="1"/>
  <c r="CT41" i="19" s="1"/>
  <c r="CT42" i="19" s="1"/>
  <c r="CT43" i="19" s="1"/>
  <c r="CT44" i="19" s="1"/>
  <c r="CT45" i="19" s="1"/>
  <c r="CT46" i="19" s="1"/>
  <c r="CT47" i="19" s="1"/>
  <c r="CT48" i="19" s="1"/>
  <c r="CT49" i="19" s="1"/>
  <c r="CT50" i="19" s="1"/>
  <c r="CT51" i="19" s="1"/>
  <c r="CT52" i="19" s="1"/>
  <c r="CT53" i="19" s="1"/>
  <c r="CT54" i="19" s="1"/>
  <c r="CT55" i="19" s="1"/>
  <c r="CT56" i="19" s="1"/>
  <c r="CT57" i="19" s="1"/>
  <c r="CT58" i="19" s="1"/>
  <c r="CT59" i="19" s="1"/>
  <c r="CT60" i="19" s="1"/>
  <c r="CT61" i="19" s="1"/>
  <c r="CT62" i="19" s="1"/>
  <c r="CT63" i="19" s="1"/>
  <c r="CT64" i="19" s="1"/>
  <c r="CT65" i="19" s="1"/>
  <c r="CT66" i="19" s="1"/>
  <c r="CT67" i="19" s="1"/>
  <c r="CT68" i="19" s="1"/>
  <c r="CT69" i="19" s="1"/>
  <c r="CT70" i="19" s="1"/>
  <c r="CT71" i="19" s="1"/>
  <c r="CT72" i="19" s="1"/>
  <c r="CT73" i="19" s="1"/>
  <c r="CT74" i="19" s="1"/>
  <c r="CT75" i="19" s="1"/>
  <c r="CT76" i="19" s="1"/>
  <c r="CT77" i="19" s="1"/>
  <c r="CT78" i="19" s="1"/>
  <c r="CT79" i="19" s="1"/>
  <c r="CT80" i="19" s="1"/>
  <c r="CS4" i="19"/>
  <c r="CS5" i="19" s="1"/>
  <c r="CS6" i="19" s="1"/>
  <c r="CS7" i="19" s="1"/>
  <c r="CS8" i="19" s="1"/>
  <c r="CS9" i="19" s="1"/>
  <c r="CS10" i="19" s="1"/>
  <c r="CS11" i="19" s="1"/>
  <c r="CS12" i="19" s="1"/>
  <c r="CS13" i="19" s="1"/>
  <c r="CS14" i="19" s="1"/>
  <c r="CS15" i="19" s="1"/>
  <c r="CS16" i="19" s="1"/>
  <c r="CS17" i="19" s="1"/>
  <c r="CS18" i="19" s="1"/>
  <c r="CS19" i="19" s="1"/>
  <c r="CS20" i="19" s="1"/>
  <c r="CS21" i="19" s="1"/>
  <c r="CS22" i="19" s="1"/>
  <c r="CS23" i="19" s="1"/>
  <c r="CS24" i="19" s="1"/>
  <c r="CS25" i="19" s="1"/>
  <c r="CS26" i="19" s="1"/>
  <c r="CS27" i="19" s="1"/>
  <c r="CS28" i="19" s="1"/>
  <c r="CS29" i="19" s="1"/>
  <c r="CS30" i="19" s="1"/>
  <c r="CS31" i="19" s="1"/>
  <c r="CS32" i="19" s="1"/>
  <c r="CS33" i="19" s="1"/>
  <c r="CS34" i="19" s="1"/>
  <c r="CS35" i="19" s="1"/>
  <c r="CS36" i="19" s="1"/>
  <c r="CS37" i="19" s="1"/>
  <c r="CS38" i="19" s="1"/>
  <c r="CS39" i="19" s="1"/>
  <c r="CS40" i="19" s="1"/>
  <c r="CS41" i="19" s="1"/>
  <c r="CS42" i="19" s="1"/>
  <c r="CS43" i="19" s="1"/>
  <c r="CS44" i="19" s="1"/>
  <c r="CS45" i="19" s="1"/>
  <c r="CS46" i="19" s="1"/>
  <c r="CS47" i="19" s="1"/>
  <c r="CS48" i="19" s="1"/>
  <c r="CS49" i="19" s="1"/>
  <c r="CS50" i="19" s="1"/>
  <c r="CS51" i="19" s="1"/>
  <c r="CS52" i="19" s="1"/>
  <c r="CS53" i="19" s="1"/>
  <c r="CS54" i="19" s="1"/>
  <c r="CS55" i="19" s="1"/>
  <c r="CS56" i="19" s="1"/>
  <c r="CS57" i="19" s="1"/>
  <c r="CS58" i="19" s="1"/>
  <c r="CS59" i="19" s="1"/>
  <c r="CS60" i="19" s="1"/>
  <c r="CS61" i="19" s="1"/>
  <c r="CS62" i="19" s="1"/>
  <c r="CS63" i="19" s="1"/>
  <c r="CS64" i="19" s="1"/>
  <c r="CS65" i="19" s="1"/>
  <c r="CS66" i="19" s="1"/>
  <c r="CS67" i="19" s="1"/>
  <c r="CS68" i="19" s="1"/>
  <c r="CS69" i="19" s="1"/>
  <c r="CS70" i="19" s="1"/>
  <c r="CS71" i="19" s="1"/>
  <c r="CS72" i="19" s="1"/>
  <c r="CS73" i="19" s="1"/>
  <c r="CS74" i="19" s="1"/>
  <c r="CS75" i="19" s="1"/>
  <c r="CS76" i="19" s="1"/>
  <c r="CS77" i="19" s="1"/>
  <c r="CS78" i="19" s="1"/>
  <c r="CS79" i="19" s="1"/>
  <c r="CS80" i="19" s="1"/>
  <c r="CR4" i="19"/>
  <c r="CR5" i="19" s="1"/>
  <c r="CR6" i="19" s="1"/>
  <c r="CR7" i="19" s="1"/>
  <c r="CR8" i="19" s="1"/>
  <c r="CR9" i="19" s="1"/>
  <c r="CR10" i="19" s="1"/>
  <c r="CR11" i="19" s="1"/>
  <c r="CR12" i="19" s="1"/>
  <c r="CR13" i="19" s="1"/>
  <c r="CR14" i="19" s="1"/>
  <c r="CR15" i="19" s="1"/>
  <c r="CR16" i="19" s="1"/>
  <c r="CR17" i="19" s="1"/>
  <c r="CR18" i="19" s="1"/>
  <c r="CR19" i="19" s="1"/>
  <c r="CR20" i="19" s="1"/>
  <c r="CR21" i="19" s="1"/>
  <c r="CR22" i="19" s="1"/>
  <c r="CR23" i="19" s="1"/>
  <c r="CR24" i="19" s="1"/>
  <c r="CR25" i="19" s="1"/>
  <c r="CR26" i="19" s="1"/>
  <c r="CR27" i="19" s="1"/>
  <c r="CR28" i="19" s="1"/>
  <c r="CR29" i="19" s="1"/>
  <c r="CR30" i="19" s="1"/>
  <c r="CR31" i="19" s="1"/>
  <c r="CR32" i="19" s="1"/>
  <c r="CR33" i="19" s="1"/>
  <c r="CR34" i="19" s="1"/>
  <c r="CR35" i="19" s="1"/>
  <c r="CR36" i="19" s="1"/>
  <c r="CR37" i="19" s="1"/>
  <c r="CR38" i="19" s="1"/>
  <c r="CR39" i="19" s="1"/>
  <c r="CR40" i="19" s="1"/>
  <c r="CR41" i="19" s="1"/>
  <c r="CR42" i="19" s="1"/>
  <c r="CR43" i="19" s="1"/>
  <c r="CR44" i="19" s="1"/>
  <c r="CR45" i="19" s="1"/>
  <c r="CR46" i="19" s="1"/>
  <c r="CR47" i="19" s="1"/>
  <c r="CR48" i="19" s="1"/>
  <c r="CR49" i="19" s="1"/>
  <c r="CR50" i="19" s="1"/>
  <c r="CR51" i="19" s="1"/>
  <c r="CR52" i="19" s="1"/>
  <c r="CR53" i="19" s="1"/>
  <c r="CR54" i="19" s="1"/>
  <c r="CR55" i="19" s="1"/>
  <c r="CR56" i="19" s="1"/>
  <c r="CR57" i="19" s="1"/>
  <c r="CR58" i="19" s="1"/>
  <c r="CR59" i="19" s="1"/>
  <c r="CR60" i="19" s="1"/>
  <c r="CR61" i="19" s="1"/>
  <c r="CR62" i="19" s="1"/>
  <c r="CR63" i="19" s="1"/>
  <c r="CR64" i="19" s="1"/>
  <c r="CR65" i="19" s="1"/>
  <c r="CR66" i="19" s="1"/>
  <c r="CR67" i="19" s="1"/>
  <c r="CR68" i="19" s="1"/>
  <c r="CR69" i="19" s="1"/>
  <c r="CR70" i="19" s="1"/>
  <c r="CR71" i="19" s="1"/>
  <c r="CR72" i="19" s="1"/>
  <c r="CR73" i="19" s="1"/>
  <c r="CR74" i="19" s="1"/>
  <c r="CR75" i="19" s="1"/>
  <c r="CR76" i="19" s="1"/>
  <c r="CR77" i="19" s="1"/>
  <c r="CR78" i="19" s="1"/>
  <c r="CR79" i="19" s="1"/>
  <c r="CR80" i="19" s="1"/>
  <c r="CQ4" i="19"/>
  <c r="CQ5" i="19" s="1"/>
  <c r="CQ6" i="19" s="1"/>
  <c r="CQ7" i="19" s="1"/>
  <c r="CQ8" i="19" s="1"/>
  <c r="CQ9" i="19" s="1"/>
  <c r="CQ10" i="19" s="1"/>
  <c r="CQ11" i="19" s="1"/>
  <c r="CQ12" i="19" s="1"/>
  <c r="CQ13" i="19" s="1"/>
  <c r="CQ14" i="19" s="1"/>
  <c r="CQ15" i="19" s="1"/>
  <c r="CQ16" i="19" s="1"/>
  <c r="CQ17" i="19" s="1"/>
  <c r="CQ18" i="19" s="1"/>
  <c r="CQ19" i="19" s="1"/>
  <c r="CQ20" i="19" s="1"/>
  <c r="CQ21" i="19" s="1"/>
  <c r="CQ22" i="19" s="1"/>
  <c r="CQ23" i="19" s="1"/>
  <c r="CQ24" i="19" s="1"/>
  <c r="CQ25" i="19" s="1"/>
  <c r="CQ26" i="19" s="1"/>
  <c r="CQ27" i="19" s="1"/>
  <c r="CQ28" i="19" s="1"/>
  <c r="CQ29" i="19" s="1"/>
  <c r="CQ30" i="19" s="1"/>
  <c r="CQ31" i="19" s="1"/>
  <c r="CQ32" i="19" s="1"/>
  <c r="CQ33" i="19" s="1"/>
  <c r="CQ34" i="19" s="1"/>
  <c r="CQ35" i="19" s="1"/>
  <c r="CQ36" i="19" s="1"/>
  <c r="CQ37" i="19" s="1"/>
  <c r="CQ38" i="19" s="1"/>
  <c r="CQ39" i="19" s="1"/>
  <c r="CQ40" i="19" s="1"/>
  <c r="CQ41" i="19" s="1"/>
  <c r="CQ42" i="19" s="1"/>
  <c r="CQ43" i="19" s="1"/>
  <c r="CQ44" i="19" s="1"/>
  <c r="CQ45" i="19" s="1"/>
  <c r="CQ46" i="19" s="1"/>
  <c r="CQ47" i="19" s="1"/>
  <c r="CQ48" i="19" s="1"/>
  <c r="CQ49" i="19" s="1"/>
  <c r="CQ50" i="19" s="1"/>
  <c r="CQ51" i="19" s="1"/>
  <c r="CQ52" i="19" s="1"/>
  <c r="CQ53" i="19" s="1"/>
  <c r="CQ54" i="19" s="1"/>
  <c r="CQ55" i="19" s="1"/>
  <c r="CQ56" i="19" s="1"/>
  <c r="CQ57" i="19" s="1"/>
  <c r="CQ58" i="19" s="1"/>
  <c r="CQ59" i="19" s="1"/>
  <c r="CQ60" i="19" s="1"/>
  <c r="CQ61" i="19" s="1"/>
  <c r="CQ62" i="19" s="1"/>
  <c r="CQ63" i="19" s="1"/>
  <c r="CQ64" i="19" s="1"/>
  <c r="CQ65" i="19" s="1"/>
  <c r="CQ66" i="19" s="1"/>
  <c r="CQ67" i="19" s="1"/>
  <c r="CQ68" i="19" s="1"/>
  <c r="CQ69" i="19" s="1"/>
  <c r="CQ70" i="19" s="1"/>
  <c r="CQ71" i="19" s="1"/>
  <c r="CQ72" i="19" s="1"/>
  <c r="CQ73" i="19" s="1"/>
  <c r="CQ74" i="19" s="1"/>
  <c r="CQ75" i="19" s="1"/>
  <c r="CQ76" i="19" s="1"/>
  <c r="CQ77" i="19" s="1"/>
  <c r="CQ78" i="19" s="1"/>
  <c r="CQ79" i="19" s="1"/>
  <c r="CQ80" i="19" s="1"/>
  <c r="CP4" i="19"/>
  <c r="CP5" i="19" s="1"/>
  <c r="CP6" i="19" s="1"/>
  <c r="CP7" i="19" s="1"/>
  <c r="CP8" i="19" s="1"/>
  <c r="CP9" i="19" s="1"/>
  <c r="CP10" i="19" s="1"/>
  <c r="CP11" i="19" s="1"/>
  <c r="CP12" i="19" s="1"/>
  <c r="CP13" i="19" s="1"/>
  <c r="CP14" i="19" s="1"/>
  <c r="CP15" i="19" s="1"/>
  <c r="CP16" i="19" s="1"/>
  <c r="CP17" i="19" s="1"/>
  <c r="CP18" i="19" s="1"/>
  <c r="CP19" i="19" s="1"/>
  <c r="CP20" i="19" s="1"/>
  <c r="CP21" i="19" s="1"/>
  <c r="CP22" i="19" s="1"/>
  <c r="CP23" i="19" s="1"/>
  <c r="CP24" i="19" s="1"/>
  <c r="CP25" i="19" s="1"/>
  <c r="CP26" i="19" s="1"/>
  <c r="CP27" i="19" s="1"/>
  <c r="CP28" i="19" s="1"/>
  <c r="CP29" i="19" s="1"/>
  <c r="CP30" i="19" s="1"/>
  <c r="CP31" i="19" s="1"/>
  <c r="CP32" i="19" s="1"/>
  <c r="CP33" i="19" s="1"/>
  <c r="CP34" i="19" s="1"/>
  <c r="CP35" i="19" s="1"/>
  <c r="CP36" i="19" s="1"/>
  <c r="CP37" i="19" s="1"/>
  <c r="CP38" i="19" s="1"/>
  <c r="CP39" i="19" s="1"/>
  <c r="CP40" i="19" s="1"/>
  <c r="CP41" i="19" s="1"/>
  <c r="CP42" i="19" s="1"/>
  <c r="CP43" i="19" s="1"/>
  <c r="CP44" i="19" s="1"/>
  <c r="CP45" i="19" s="1"/>
  <c r="CP46" i="19" s="1"/>
  <c r="CP47" i="19" s="1"/>
  <c r="CP48" i="19" s="1"/>
  <c r="CP49" i="19" s="1"/>
  <c r="CP50" i="19" s="1"/>
  <c r="CP51" i="19" s="1"/>
  <c r="CP52" i="19" s="1"/>
  <c r="CP53" i="19" s="1"/>
  <c r="CP54" i="19" s="1"/>
  <c r="CP55" i="19" s="1"/>
  <c r="CP56" i="19" s="1"/>
  <c r="CP57" i="19" s="1"/>
  <c r="CP58" i="19" s="1"/>
  <c r="CP59" i="19" s="1"/>
  <c r="CP60" i="19" s="1"/>
  <c r="CP61" i="19" s="1"/>
  <c r="CP62" i="19" s="1"/>
  <c r="CP63" i="19" s="1"/>
  <c r="CP64" i="19" s="1"/>
  <c r="CP65" i="19" s="1"/>
  <c r="CP66" i="19" s="1"/>
  <c r="CP67" i="19" s="1"/>
  <c r="CP68" i="19" s="1"/>
  <c r="CP69" i="19" s="1"/>
  <c r="CP70" i="19" s="1"/>
  <c r="CP71" i="19" s="1"/>
  <c r="CP72" i="19" s="1"/>
  <c r="CP73" i="19" s="1"/>
  <c r="CP74" i="19" s="1"/>
  <c r="CP75" i="19" s="1"/>
  <c r="CP76" i="19" s="1"/>
  <c r="CP77" i="19" s="1"/>
  <c r="CP78" i="19" s="1"/>
  <c r="CP79" i="19" s="1"/>
  <c r="CP80" i="19" s="1"/>
  <c r="CO4" i="19"/>
  <c r="CO5" i="19" s="1"/>
  <c r="CO6" i="19" s="1"/>
  <c r="CO7" i="19" s="1"/>
  <c r="CO8" i="19" s="1"/>
  <c r="CO9" i="19" s="1"/>
  <c r="CO10" i="19" s="1"/>
  <c r="CO11" i="19" s="1"/>
  <c r="CO12" i="19" s="1"/>
  <c r="CO13" i="19" s="1"/>
  <c r="CO14" i="19" s="1"/>
  <c r="CO15" i="19" s="1"/>
  <c r="CO16" i="19" s="1"/>
  <c r="CO17" i="19" s="1"/>
  <c r="CO18" i="19" s="1"/>
  <c r="CO19" i="19" s="1"/>
  <c r="CO20" i="19" s="1"/>
  <c r="CO21" i="19" s="1"/>
  <c r="CO22" i="19" s="1"/>
  <c r="CO23" i="19" s="1"/>
  <c r="CO24" i="19" s="1"/>
  <c r="CO25" i="19" s="1"/>
  <c r="CO26" i="19" s="1"/>
  <c r="CO27" i="19" s="1"/>
  <c r="CO28" i="19" s="1"/>
  <c r="CO29" i="19" s="1"/>
  <c r="CO30" i="19" s="1"/>
  <c r="CO31" i="19" s="1"/>
  <c r="CO32" i="19" s="1"/>
  <c r="CO33" i="19" s="1"/>
  <c r="CO34" i="19" s="1"/>
  <c r="CO35" i="19" s="1"/>
  <c r="CO36" i="19" s="1"/>
  <c r="CO37" i="19" s="1"/>
  <c r="CO38" i="19" s="1"/>
  <c r="CO39" i="19" s="1"/>
  <c r="CO40" i="19" s="1"/>
  <c r="CO41" i="19" s="1"/>
  <c r="CO42" i="19" s="1"/>
  <c r="CO43" i="19" s="1"/>
  <c r="CO44" i="19" s="1"/>
  <c r="CO45" i="19" s="1"/>
  <c r="CO46" i="19" s="1"/>
  <c r="CO47" i="19" s="1"/>
  <c r="CO48" i="19" s="1"/>
  <c r="CO49" i="19" s="1"/>
  <c r="CO50" i="19" s="1"/>
  <c r="CO51" i="19" s="1"/>
  <c r="CO52" i="19" s="1"/>
  <c r="CO53" i="19" s="1"/>
  <c r="CO54" i="19" s="1"/>
  <c r="CO55" i="19" s="1"/>
  <c r="CO56" i="19" s="1"/>
  <c r="CO57" i="19" s="1"/>
  <c r="CO58" i="19" s="1"/>
  <c r="CO59" i="19" s="1"/>
  <c r="CO60" i="19" s="1"/>
  <c r="CO61" i="19" s="1"/>
  <c r="CO62" i="19" s="1"/>
  <c r="CO63" i="19" s="1"/>
  <c r="CO64" i="19" s="1"/>
  <c r="CO65" i="19" s="1"/>
  <c r="CO66" i="19" s="1"/>
  <c r="CO67" i="19" s="1"/>
  <c r="CO68" i="19" s="1"/>
  <c r="CO69" i="19" s="1"/>
  <c r="CO70" i="19" s="1"/>
  <c r="CO71" i="19" s="1"/>
  <c r="CO72" i="19" s="1"/>
  <c r="CO73" i="19" s="1"/>
  <c r="CO74" i="19" s="1"/>
  <c r="CO75" i="19" s="1"/>
  <c r="CO76" i="19" s="1"/>
  <c r="CO77" i="19" s="1"/>
  <c r="CO78" i="19" s="1"/>
  <c r="CO79" i="19" s="1"/>
  <c r="CO80" i="19" s="1"/>
  <c r="CN4" i="19"/>
  <c r="CN5" i="19" s="1"/>
  <c r="CN6" i="19" s="1"/>
  <c r="CN7" i="19" s="1"/>
  <c r="CN8" i="19" s="1"/>
  <c r="CN9" i="19" s="1"/>
  <c r="CN10" i="19" s="1"/>
  <c r="CN11" i="19" s="1"/>
  <c r="CN12" i="19" s="1"/>
  <c r="CN13" i="19" s="1"/>
  <c r="CN14" i="19" s="1"/>
  <c r="CN15" i="19" s="1"/>
  <c r="CN16" i="19" s="1"/>
  <c r="CN17" i="19" s="1"/>
  <c r="CN18" i="19" s="1"/>
  <c r="CN19" i="19" s="1"/>
  <c r="CN20" i="19" s="1"/>
  <c r="CN21" i="19" s="1"/>
  <c r="CN22" i="19" s="1"/>
  <c r="CN23" i="19" s="1"/>
  <c r="CN24" i="19" s="1"/>
  <c r="CN25" i="19" s="1"/>
  <c r="CN26" i="19" s="1"/>
  <c r="CN27" i="19" s="1"/>
  <c r="CN28" i="19" s="1"/>
  <c r="CN29" i="19" s="1"/>
  <c r="CN30" i="19" s="1"/>
  <c r="CN31" i="19" s="1"/>
  <c r="CN32" i="19" s="1"/>
  <c r="CN33" i="19" s="1"/>
  <c r="CN34" i="19" s="1"/>
  <c r="CN35" i="19" s="1"/>
  <c r="CN36" i="19" s="1"/>
  <c r="CN37" i="19" s="1"/>
  <c r="CN38" i="19" s="1"/>
  <c r="CN39" i="19" s="1"/>
  <c r="CN40" i="19" s="1"/>
  <c r="CN41" i="19" s="1"/>
  <c r="CN42" i="19" s="1"/>
  <c r="CN43" i="19" s="1"/>
  <c r="CN44" i="19" s="1"/>
  <c r="CN45" i="19" s="1"/>
  <c r="CN46" i="19" s="1"/>
  <c r="CN47" i="19" s="1"/>
  <c r="CN48" i="19" s="1"/>
  <c r="CN49" i="19" s="1"/>
  <c r="CN50" i="19" s="1"/>
  <c r="CN51" i="19" s="1"/>
  <c r="CN52" i="19" s="1"/>
  <c r="CN53" i="19" s="1"/>
  <c r="CN54" i="19" s="1"/>
  <c r="CN55" i="19" s="1"/>
  <c r="CN56" i="19" s="1"/>
  <c r="CN57" i="19" s="1"/>
  <c r="CN58" i="19" s="1"/>
  <c r="CN59" i="19" s="1"/>
  <c r="CN60" i="19" s="1"/>
  <c r="CN61" i="19" s="1"/>
  <c r="CN62" i="19" s="1"/>
  <c r="CN63" i="19" s="1"/>
  <c r="CN64" i="19" s="1"/>
  <c r="CN65" i="19" s="1"/>
  <c r="CN66" i="19" s="1"/>
  <c r="CN67" i="19" s="1"/>
  <c r="CN68" i="19" s="1"/>
  <c r="CN69" i="19" s="1"/>
  <c r="CN70" i="19" s="1"/>
  <c r="CN71" i="19" s="1"/>
  <c r="CN72" i="19" s="1"/>
  <c r="CN73" i="19" s="1"/>
  <c r="CN74" i="19" s="1"/>
  <c r="CN75" i="19" s="1"/>
  <c r="CN76" i="19" s="1"/>
  <c r="CN77" i="19" s="1"/>
  <c r="CN78" i="19" s="1"/>
  <c r="CN79" i="19" s="1"/>
  <c r="CN80" i="19" s="1"/>
  <c r="CM4" i="19"/>
  <c r="CM5" i="19" s="1"/>
  <c r="CM6" i="19" s="1"/>
  <c r="CM7" i="19" s="1"/>
  <c r="CM8" i="19" s="1"/>
  <c r="CM9" i="19" s="1"/>
  <c r="CM10" i="19" s="1"/>
  <c r="CM11" i="19" s="1"/>
  <c r="CM12" i="19" s="1"/>
  <c r="CM13" i="19" s="1"/>
  <c r="CM14" i="19" s="1"/>
  <c r="CM15" i="19" s="1"/>
  <c r="CM16" i="19" s="1"/>
  <c r="CM17" i="19" s="1"/>
  <c r="CM18" i="19" s="1"/>
  <c r="CM19" i="19" s="1"/>
  <c r="CM20" i="19" s="1"/>
  <c r="CM21" i="19" s="1"/>
  <c r="CM22" i="19" s="1"/>
  <c r="CM23" i="19" s="1"/>
  <c r="CM24" i="19" s="1"/>
  <c r="CM25" i="19" s="1"/>
  <c r="CM26" i="19" s="1"/>
  <c r="CM27" i="19" s="1"/>
  <c r="CM28" i="19" s="1"/>
  <c r="CM29" i="19" s="1"/>
  <c r="CM30" i="19" s="1"/>
  <c r="CM31" i="19" s="1"/>
  <c r="CM32" i="19" s="1"/>
  <c r="CM33" i="19" s="1"/>
  <c r="CM34" i="19" s="1"/>
  <c r="CM35" i="19" s="1"/>
  <c r="CM36" i="19" s="1"/>
  <c r="CM37" i="19" s="1"/>
  <c r="CM38" i="19" s="1"/>
  <c r="CM39" i="19" s="1"/>
  <c r="CM40" i="19" s="1"/>
  <c r="CM41" i="19" s="1"/>
  <c r="CM42" i="19" s="1"/>
  <c r="CM43" i="19" s="1"/>
  <c r="CM44" i="19" s="1"/>
  <c r="CM45" i="19" s="1"/>
  <c r="CM46" i="19" s="1"/>
  <c r="CM47" i="19" s="1"/>
  <c r="CM48" i="19" s="1"/>
  <c r="CM49" i="19" s="1"/>
  <c r="CM50" i="19" s="1"/>
  <c r="CM51" i="19" s="1"/>
  <c r="CM52" i="19" s="1"/>
  <c r="CM53" i="19" s="1"/>
  <c r="CM54" i="19" s="1"/>
  <c r="CM55" i="19" s="1"/>
  <c r="CM56" i="19" s="1"/>
  <c r="CM57" i="19" s="1"/>
  <c r="CM58" i="19" s="1"/>
  <c r="CM59" i="19" s="1"/>
  <c r="CM60" i="19" s="1"/>
  <c r="CM61" i="19" s="1"/>
  <c r="CM62" i="19" s="1"/>
  <c r="CM63" i="19" s="1"/>
  <c r="CM64" i="19" s="1"/>
  <c r="CM65" i="19" s="1"/>
  <c r="CM66" i="19" s="1"/>
  <c r="CM67" i="19" s="1"/>
  <c r="CM68" i="19" s="1"/>
  <c r="CM69" i="19" s="1"/>
  <c r="CM70" i="19" s="1"/>
  <c r="CM71" i="19" s="1"/>
  <c r="CM72" i="19" s="1"/>
  <c r="CM73" i="19" s="1"/>
  <c r="CM74" i="19" s="1"/>
  <c r="CM75" i="19" s="1"/>
  <c r="CM76" i="19" s="1"/>
  <c r="CM77" i="19" s="1"/>
  <c r="CM78" i="19" s="1"/>
  <c r="CM79" i="19" s="1"/>
  <c r="CM80" i="19" s="1"/>
  <c r="CL4" i="19"/>
  <c r="CL5" i="19" s="1"/>
  <c r="CL6" i="19" s="1"/>
  <c r="CL7" i="19" s="1"/>
  <c r="CL8" i="19" s="1"/>
  <c r="CL9" i="19" s="1"/>
  <c r="CL10" i="19" s="1"/>
  <c r="CL11" i="19" s="1"/>
  <c r="CL12" i="19" s="1"/>
  <c r="CL13" i="19" s="1"/>
  <c r="CL14" i="19" s="1"/>
  <c r="CL15" i="19" s="1"/>
  <c r="CL16" i="19" s="1"/>
  <c r="CL17" i="19" s="1"/>
  <c r="CL18" i="19" s="1"/>
  <c r="CL19" i="19" s="1"/>
  <c r="CL20" i="19" s="1"/>
  <c r="CL21" i="19" s="1"/>
  <c r="CL22" i="19" s="1"/>
  <c r="CL23" i="19" s="1"/>
  <c r="CL24" i="19" s="1"/>
  <c r="CL25" i="19" s="1"/>
  <c r="CL26" i="19" s="1"/>
  <c r="CL27" i="19" s="1"/>
  <c r="CL28" i="19" s="1"/>
  <c r="CL29" i="19" s="1"/>
  <c r="CL30" i="19" s="1"/>
  <c r="CL31" i="19" s="1"/>
  <c r="CL32" i="19" s="1"/>
  <c r="CL33" i="19" s="1"/>
  <c r="CL34" i="19" s="1"/>
  <c r="CL35" i="19" s="1"/>
  <c r="CL36" i="19" s="1"/>
  <c r="CL37" i="19" s="1"/>
  <c r="CL38" i="19" s="1"/>
  <c r="CL39" i="19" s="1"/>
  <c r="CL40" i="19" s="1"/>
  <c r="CL41" i="19" s="1"/>
  <c r="CL42" i="19" s="1"/>
  <c r="CL43" i="19" s="1"/>
  <c r="CL44" i="19" s="1"/>
  <c r="CL45" i="19" s="1"/>
  <c r="CL46" i="19" s="1"/>
  <c r="CL47" i="19" s="1"/>
  <c r="CL48" i="19" s="1"/>
  <c r="CL49" i="19" s="1"/>
  <c r="CL50" i="19" s="1"/>
  <c r="CL51" i="19" s="1"/>
  <c r="CL52" i="19" s="1"/>
  <c r="CL53" i="19" s="1"/>
  <c r="CL54" i="19" s="1"/>
  <c r="CL55" i="19" s="1"/>
  <c r="CL56" i="19" s="1"/>
  <c r="CL57" i="19" s="1"/>
  <c r="CL58" i="19" s="1"/>
  <c r="CL59" i="19" s="1"/>
  <c r="CL60" i="19" s="1"/>
  <c r="CL61" i="19" s="1"/>
  <c r="CL62" i="19" s="1"/>
  <c r="CL63" i="19" s="1"/>
  <c r="CL64" i="19" s="1"/>
  <c r="CL65" i="19" s="1"/>
  <c r="CL66" i="19" s="1"/>
  <c r="CL67" i="19" s="1"/>
  <c r="CL68" i="19" s="1"/>
  <c r="CL69" i="19" s="1"/>
  <c r="CL70" i="19" s="1"/>
  <c r="CL71" i="19" s="1"/>
  <c r="CL72" i="19" s="1"/>
  <c r="CL73" i="19" s="1"/>
  <c r="CL74" i="19" s="1"/>
  <c r="CL75" i="19" s="1"/>
  <c r="CL76" i="19" s="1"/>
  <c r="CL77" i="19" s="1"/>
  <c r="CL78" i="19" s="1"/>
  <c r="CL79" i="19" s="1"/>
  <c r="CL80" i="19" s="1"/>
  <c r="CK4" i="19"/>
  <c r="CK5" i="19" s="1"/>
  <c r="CK6" i="19" s="1"/>
  <c r="CK7" i="19" s="1"/>
  <c r="CK8" i="19" s="1"/>
  <c r="CK9" i="19" s="1"/>
  <c r="CK10" i="19" s="1"/>
  <c r="CK11" i="19" s="1"/>
  <c r="CK12" i="19" s="1"/>
  <c r="CK13" i="19" s="1"/>
  <c r="CK14" i="19" s="1"/>
  <c r="CK15" i="19" s="1"/>
  <c r="CK16" i="19" s="1"/>
  <c r="CK17" i="19" s="1"/>
  <c r="CK18" i="19" s="1"/>
  <c r="CK19" i="19" s="1"/>
  <c r="CK20" i="19" s="1"/>
  <c r="CK21" i="19" s="1"/>
  <c r="CK22" i="19" s="1"/>
  <c r="CK23" i="19" s="1"/>
  <c r="CK24" i="19" s="1"/>
  <c r="CK25" i="19" s="1"/>
  <c r="CK26" i="19" s="1"/>
  <c r="CK27" i="19" s="1"/>
  <c r="CK28" i="19" s="1"/>
  <c r="CK29" i="19" s="1"/>
  <c r="CK30" i="19" s="1"/>
  <c r="CK31" i="19" s="1"/>
  <c r="CK32" i="19" s="1"/>
  <c r="CK33" i="19" s="1"/>
  <c r="CK34" i="19" s="1"/>
  <c r="CK35" i="19" s="1"/>
  <c r="CK36" i="19" s="1"/>
  <c r="CK37" i="19" s="1"/>
  <c r="CK38" i="19" s="1"/>
  <c r="CK39" i="19" s="1"/>
  <c r="CK40" i="19" s="1"/>
  <c r="CK41" i="19" s="1"/>
  <c r="CK42" i="19" s="1"/>
  <c r="CK43" i="19" s="1"/>
  <c r="CK44" i="19" s="1"/>
  <c r="CK45" i="19" s="1"/>
  <c r="CK46" i="19" s="1"/>
  <c r="CK47" i="19" s="1"/>
  <c r="CK48" i="19" s="1"/>
  <c r="CK49" i="19" s="1"/>
  <c r="CK50" i="19" s="1"/>
  <c r="CK51" i="19" s="1"/>
  <c r="CK52" i="19" s="1"/>
  <c r="CK53" i="19" s="1"/>
  <c r="CK54" i="19" s="1"/>
  <c r="CK55" i="19" s="1"/>
  <c r="CK56" i="19" s="1"/>
  <c r="CK57" i="19" s="1"/>
  <c r="CK58" i="19" s="1"/>
  <c r="CK59" i="19" s="1"/>
  <c r="CK60" i="19" s="1"/>
  <c r="CK61" i="19" s="1"/>
  <c r="CK62" i="19" s="1"/>
  <c r="CK63" i="19" s="1"/>
  <c r="CK64" i="19" s="1"/>
  <c r="CK65" i="19" s="1"/>
  <c r="CK66" i="19" s="1"/>
  <c r="CK67" i="19" s="1"/>
  <c r="CK68" i="19" s="1"/>
  <c r="CK69" i="19" s="1"/>
  <c r="CK70" i="19" s="1"/>
  <c r="CK71" i="19" s="1"/>
  <c r="CK72" i="19" s="1"/>
  <c r="CK73" i="19" s="1"/>
  <c r="CK74" i="19" s="1"/>
  <c r="CK75" i="19" s="1"/>
  <c r="CK76" i="19" s="1"/>
  <c r="CK77" i="19" s="1"/>
  <c r="CK78" i="19" s="1"/>
  <c r="CK79" i="19" s="1"/>
  <c r="CK80" i="19" s="1"/>
  <c r="CJ4" i="19"/>
  <c r="CJ5" i="19" s="1"/>
  <c r="CJ6" i="19" s="1"/>
  <c r="CJ7" i="19" s="1"/>
  <c r="CJ8" i="19" s="1"/>
  <c r="CJ9" i="19" s="1"/>
  <c r="CJ10" i="19" s="1"/>
  <c r="CJ11" i="19" s="1"/>
  <c r="CJ12" i="19" s="1"/>
  <c r="CJ13" i="19" s="1"/>
  <c r="CJ14" i="19" s="1"/>
  <c r="CJ15" i="19" s="1"/>
  <c r="CJ16" i="19" s="1"/>
  <c r="CJ17" i="19" s="1"/>
  <c r="CJ18" i="19" s="1"/>
  <c r="CJ19" i="19" s="1"/>
  <c r="CJ20" i="19" s="1"/>
  <c r="CJ21" i="19" s="1"/>
  <c r="CJ22" i="19" s="1"/>
  <c r="CJ23" i="19" s="1"/>
  <c r="CJ24" i="19" s="1"/>
  <c r="CJ25" i="19" s="1"/>
  <c r="CJ26" i="19" s="1"/>
  <c r="CJ27" i="19" s="1"/>
  <c r="CJ28" i="19" s="1"/>
  <c r="CJ29" i="19" s="1"/>
  <c r="CJ30" i="19" s="1"/>
  <c r="CJ31" i="19" s="1"/>
  <c r="CJ32" i="19" s="1"/>
  <c r="CJ33" i="19" s="1"/>
  <c r="CJ34" i="19" s="1"/>
  <c r="CJ35" i="19" s="1"/>
  <c r="CJ36" i="19" s="1"/>
  <c r="CJ37" i="19" s="1"/>
  <c r="CJ38" i="19" s="1"/>
  <c r="CJ39" i="19" s="1"/>
  <c r="CJ40" i="19" s="1"/>
  <c r="CJ41" i="19" s="1"/>
  <c r="CJ42" i="19" s="1"/>
  <c r="CJ43" i="19" s="1"/>
  <c r="CJ44" i="19" s="1"/>
  <c r="CJ45" i="19" s="1"/>
  <c r="CJ46" i="19" s="1"/>
  <c r="CJ47" i="19" s="1"/>
  <c r="CJ48" i="19" s="1"/>
  <c r="CJ49" i="19" s="1"/>
  <c r="CJ50" i="19" s="1"/>
  <c r="CJ51" i="19" s="1"/>
  <c r="CJ52" i="19" s="1"/>
  <c r="CJ53" i="19" s="1"/>
  <c r="CJ54" i="19" s="1"/>
  <c r="CJ55" i="19" s="1"/>
  <c r="CJ56" i="19" s="1"/>
  <c r="CJ57" i="19" s="1"/>
  <c r="CJ58" i="19" s="1"/>
  <c r="CJ59" i="19" s="1"/>
  <c r="CJ60" i="19" s="1"/>
  <c r="CJ61" i="19" s="1"/>
  <c r="CJ62" i="19" s="1"/>
  <c r="CJ63" i="19" s="1"/>
  <c r="CJ64" i="19" s="1"/>
  <c r="CJ65" i="19" s="1"/>
  <c r="CJ66" i="19" s="1"/>
  <c r="CJ67" i="19" s="1"/>
  <c r="CJ68" i="19" s="1"/>
  <c r="CJ69" i="19" s="1"/>
  <c r="CJ70" i="19" s="1"/>
  <c r="CJ71" i="19" s="1"/>
  <c r="CJ72" i="19" s="1"/>
  <c r="CJ73" i="19" s="1"/>
  <c r="CJ74" i="19" s="1"/>
  <c r="CJ75" i="19" s="1"/>
  <c r="CJ76" i="19" s="1"/>
  <c r="CJ77" i="19" s="1"/>
  <c r="CJ78" i="19" s="1"/>
  <c r="CJ79" i="19" s="1"/>
  <c r="CJ80" i="19" s="1"/>
  <c r="CI4" i="19"/>
  <c r="CI5" i="19" s="1"/>
  <c r="CI6" i="19" s="1"/>
  <c r="CI7" i="19" s="1"/>
  <c r="CI8" i="19" s="1"/>
  <c r="CI9" i="19" s="1"/>
  <c r="CI10" i="19" s="1"/>
  <c r="CI11" i="19" s="1"/>
  <c r="CI12" i="19" s="1"/>
  <c r="CI13" i="19" s="1"/>
  <c r="CI14" i="19" s="1"/>
  <c r="CI15" i="19" s="1"/>
  <c r="CI16" i="19" s="1"/>
  <c r="CI17" i="19" s="1"/>
  <c r="CI18" i="19" s="1"/>
  <c r="CI19" i="19" s="1"/>
  <c r="CI20" i="19" s="1"/>
  <c r="CI21" i="19" s="1"/>
  <c r="CI22" i="19" s="1"/>
  <c r="CI23" i="19" s="1"/>
  <c r="CI24" i="19" s="1"/>
  <c r="CI25" i="19" s="1"/>
  <c r="CI26" i="19" s="1"/>
  <c r="CI27" i="19" s="1"/>
  <c r="CI28" i="19" s="1"/>
  <c r="CI29" i="19" s="1"/>
  <c r="CI30" i="19" s="1"/>
  <c r="CI31" i="19" s="1"/>
  <c r="CI32" i="19" s="1"/>
  <c r="CI33" i="19" s="1"/>
  <c r="CI34" i="19" s="1"/>
  <c r="CI35" i="19" s="1"/>
  <c r="CI36" i="19" s="1"/>
  <c r="CI37" i="19" s="1"/>
  <c r="CI38" i="19" s="1"/>
  <c r="CI39" i="19" s="1"/>
  <c r="CI40" i="19" s="1"/>
  <c r="CI41" i="19" s="1"/>
  <c r="CI42" i="19" s="1"/>
  <c r="CI43" i="19" s="1"/>
  <c r="CI44" i="19" s="1"/>
  <c r="CI45" i="19" s="1"/>
  <c r="CI46" i="19" s="1"/>
  <c r="CI47" i="19" s="1"/>
  <c r="CI48" i="19" s="1"/>
  <c r="CI49" i="19" s="1"/>
  <c r="CI50" i="19" s="1"/>
  <c r="CI51" i="19" s="1"/>
  <c r="CI52" i="19" s="1"/>
  <c r="CI53" i="19" s="1"/>
  <c r="CI54" i="19" s="1"/>
  <c r="CI55" i="19" s="1"/>
  <c r="CI56" i="19" s="1"/>
  <c r="CI57" i="19" s="1"/>
  <c r="CI58" i="19" s="1"/>
  <c r="CI59" i="19" s="1"/>
  <c r="CI60" i="19" s="1"/>
  <c r="CI61" i="19" s="1"/>
  <c r="CI62" i="19" s="1"/>
  <c r="CI63" i="19" s="1"/>
  <c r="CI64" i="19" s="1"/>
  <c r="CI65" i="19" s="1"/>
  <c r="CI66" i="19" s="1"/>
  <c r="CI67" i="19" s="1"/>
  <c r="CI68" i="19" s="1"/>
  <c r="CI69" i="19" s="1"/>
  <c r="CI70" i="19" s="1"/>
  <c r="CI71" i="19" s="1"/>
  <c r="CI72" i="19" s="1"/>
  <c r="CI73" i="19" s="1"/>
  <c r="CI74" i="19" s="1"/>
  <c r="CI75" i="19" s="1"/>
  <c r="CI76" i="19" s="1"/>
  <c r="CI77" i="19" s="1"/>
  <c r="CI78" i="19" s="1"/>
  <c r="CI79" i="19" s="1"/>
  <c r="CI80" i="19" s="1"/>
  <c r="CH4" i="19"/>
  <c r="CH5" i="19" s="1"/>
  <c r="CH6" i="19" s="1"/>
  <c r="CH7" i="19" s="1"/>
  <c r="CH8" i="19" s="1"/>
  <c r="CH9" i="19" s="1"/>
  <c r="CH10" i="19" s="1"/>
  <c r="CH11" i="19" s="1"/>
  <c r="CH12" i="19" s="1"/>
  <c r="CH13" i="19" s="1"/>
  <c r="CH14" i="19" s="1"/>
  <c r="CH15" i="19" s="1"/>
  <c r="CH16" i="19" s="1"/>
  <c r="CH17" i="19" s="1"/>
  <c r="CH18" i="19" s="1"/>
  <c r="CH19" i="19" s="1"/>
  <c r="CH20" i="19" s="1"/>
  <c r="CH21" i="19" s="1"/>
  <c r="CH22" i="19" s="1"/>
  <c r="CH23" i="19" s="1"/>
  <c r="CH24" i="19" s="1"/>
  <c r="CH25" i="19" s="1"/>
  <c r="CH26" i="19" s="1"/>
  <c r="CH27" i="19" s="1"/>
  <c r="CH28" i="19" s="1"/>
  <c r="CH29" i="19" s="1"/>
  <c r="CH30" i="19" s="1"/>
  <c r="CH31" i="19" s="1"/>
  <c r="CH32" i="19" s="1"/>
  <c r="CH33" i="19" s="1"/>
  <c r="CH34" i="19" s="1"/>
  <c r="CH35" i="19" s="1"/>
  <c r="CH36" i="19" s="1"/>
  <c r="CH37" i="19" s="1"/>
  <c r="CH38" i="19" s="1"/>
  <c r="CH39" i="19" s="1"/>
  <c r="CH40" i="19" s="1"/>
  <c r="CH41" i="19" s="1"/>
  <c r="CH42" i="19" s="1"/>
  <c r="CH43" i="19" s="1"/>
  <c r="CH44" i="19" s="1"/>
  <c r="CH45" i="19" s="1"/>
  <c r="CH46" i="19" s="1"/>
  <c r="CH47" i="19" s="1"/>
  <c r="CH48" i="19" s="1"/>
  <c r="CH49" i="19" s="1"/>
  <c r="CH50" i="19" s="1"/>
  <c r="CH51" i="19" s="1"/>
  <c r="CH52" i="19" s="1"/>
  <c r="CH53" i="19" s="1"/>
  <c r="CH54" i="19" s="1"/>
  <c r="CH55" i="19" s="1"/>
  <c r="CH56" i="19" s="1"/>
  <c r="CH57" i="19" s="1"/>
  <c r="CH58" i="19" s="1"/>
  <c r="CH59" i="19" s="1"/>
  <c r="CH60" i="19" s="1"/>
  <c r="CH61" i="19" s="1"/>
  <c r="CH62" i="19" s="1"/>
  <c r="CH63" i="19" s="1"/>
  <c r="CH64" i="19" s="1"/>
  <c r="CH65" i="19" s="1"/>
  <c r="CH66" i="19" s="1"/>
  <c r="CH67" i="19" s="1"/>
  <c r="CH68" i="19" s="1"/>
  <c r="CH69" i="19" s="1"/>
  <c r="CH70" i="19" s="1"/>
  <c r="CH71" i="19" s="1"/>
  <c r="CH72" i="19" s="1"/>
  <c r="CH73" i="19" s="1"/>
  <c r="CH74" i="19" s="1"/>
  <c r="CH75" i="19" s="1"/>
  <c r="CH76" i="19" s="1"/>
  <c r="CH77" i="19" s="1"/>
  <c r="CH78" i="19" s="1"/>
  <c r="CH79" i="19" s="1"/>
  <c r="CH80" i="19" s="1"/>
  <c r="CG4" i="19"/>
  <c r="CG5" i="19" s="1"/>
  <c r="CG6" i="19" s="1"/>
  <c r="CG7" i="19" s="1"/>
  <c r="CG8" i="19" s="1"/>
  <c r="CG9" i="19" s="1"/>
  <c r="CG10" i="19" s="1"/>
  <c r="CG11" i="19" s="1"/>
  <c r="CG12" i="19" s="1"/>
  <c r="CG13" i="19" s="1"/>
  <c r="CG14" i="19" s="1"/>
  <c r="CG15" i="19" s="1"/>
  <c r="CG16" i="19" s="1"/>
  <c r="CG17" i="19" s="1"/>
  <c r="CG18" i="19" s="1"/>
  <c r="CG19" i="19" s="1"/>
  <c r="CG20" i="19" s="1"/>
  <c r="CG21" i="19" s="1"/>
  <c r="CG22" i="19" s="1"/>
  <c r="CG23" i="19" s="1"/>
  <c r="CG24" i="19" s="1"/>
  <c r="CG25" i="19" s="1"/>
  <c r="CG26" i="19" s="1"/>
  <c r="CG27" i="19" s="1"/>
  <c r="CG28" i="19" s="1"/>
  <c r="CG29" i="19" s="1"/>
  <c r="CG30" i="19" s="1"/>
  <c r="CG31" i="19" s="1"/>
  <c r="CG32" i="19" s="1"/>
  <c r="CG33" i="19" s="1"/>
  <c r="CG34" i="19" s="1"/>
  <c r="CG35" i="19" s="1"/>
  <c r="CG36" i="19" s="1"/>
  <c r="CG37" i="19" s="1"/>
  <c r="CG38" i="19" s="1"/>
  <c r="CG39" i="19" s="1"/>
  <c r="CG40" i="19" s="1"/>
  <c r="CG41" i="19" s="1"/>
  <c r="CG42" i="19" s="1"/>
  <c r="CG43" i="19" s="1"/>
  <c r="CG44" i="19" s="1"/>
  <c r="CG45" i="19" s="1"/>
  <c r="CG46" i="19" s="1"/>
  <c r="CG47" i="19" s="1"/>
  <c r="CG48" i="19" s="1"/>
  <c r="CG49" i="19" s="1"/>
  <c r="CG50" i="19" s="1"/>
  <c r="CG51" i="19" s="1"/>
  <c r="CG52" i="19" s="1"/>
  <c r="CG53" i="19" s="1"/>
  <c r="CG54" i="19" s="1"/>
  <c r="CG55" i="19" s="1"/>
  <c r="CG56" i="19" s="1"/>
  <c r="CG57" i="19" s="1"/>
  <c r="CG58" i="19" s="1"/>
  <c r="CG59" i="19" s="1"/>
  <c r="CG60" i="19" s="1"/>
  <c r="CG61" i="19" s="1"/>
  <c r="CG62" i="19" s="1"/>
  <c r="CG63" i="19" s="1"/>
  <c r="CG64" i="19" s="1"/>
  <c r="CG65" i="19" s="1"/>
  <c r="CG66" i="19" s="1"/>
  <c r="CG67" i="19" s="1"/>
  <c r="CG68" i="19" s="1"/>
  <c r="CG69" i="19" s="1"/>
  <c r="CG70" i="19" s="1"/>
  <c r="CG71" i="19" s="1"/>
  <c r="CG72" i="19" s="1"/>
  <c r="CG73" i="19" s="1"/>
  <c r="CG74" i="19" s="1"/>
  <c r="CG75" i="19" s="1"/>
  <c r="CG76" i="19" s="1"/>
  <c r="CG77" i="19" s="1"/>
  <c r="CG78" i="19" s="1"/>
  <c r="CG79" i="19" s="1"/>
  <c r="CG80" i="19" s="1"/>
  <c r="CF4" i="19"/>
  <c r="CF5" i="19" s="1"/>
  <c r="CF6" i="19" s="1"/>
  <c r="CF7" i="19" s="1"/>
  <c r="CF8" i="19" s="1"/>
  <c r="CF9" i="19" s="1"/>
  <c r="CF10" i="19" s="1"/>
  <c r="CF11" i="19" s="1"/>
  <c r="CF12" i="19" s="1"/>
  <c r="CF13" i="19" s="1"/>
  <c r="CF14" i="19" s="1"/>
  <c r="CF15" i="19" s="1"/>
  <c r="CF16" i="19" s="1"/>
  <c r="CF17" i="19" s="1"/>
  <c r="CF18" i="19" s="1"/>
  <c r="CF19" i="19" s="1"/>
  <c r="CF20" i="19" s="1"/>
  <c r="CF21" i="19" s="1"/>
  <c r="CF22" i="19" s="1"/>
  <c r="CF23" i="19" s="1"/>
  <c r="CF24" i="19" s="1"/>
  <c r="CF25" i="19" s="1"/>
  <c r="CF26" i="19" s="1"/>
  <c r="CF27" i="19" s="1"/>
  <c r="CF28" i="19" s="1"/>
  <c r="CF29" i="19" s="1"/>
  <c r="CF30" i="19" s="1"/>
  <c r="CF31" i="19" s="1"/>
  <c r="CF32" i="19" s="1"/>
  <c r="CF33" i="19" s="1"/>
  <c r="CF34" i="19" s="1"/>
  <c r="CF35" i="19" s="1"/>
  <c r="CF36" i="19" s="1"/>
  <c r="CF37" i="19" s="1"/>
  <c r="CF38" i="19" s="1"/>
  <c r="CF39" i="19" s="1"/>
  <c r="CF40" i="19" s="1"/>
  <c r="CF41" i="19" s="1"/>
  <c r="CF42" i="19" s="1"/>
  <c r="CF43" i="19" s="1"/>
  <c r="CF44" i="19" s="1"/>
  <c r="CF45" i="19" s="1"/>
  <c r="CF46" i="19" s="1"/>
  <c r="CF47" i="19" s="1"/>
  <c r="CF48" i="19" s="1"/>
  <c r="CF49" i="19" s="1"/>
  <c r="CF50" i="19" s="1"/>
  <c r="CF51" i="19" s="1"/>
  <c r="CF52" i="19" s="1"/>
  <c r="CF53" i="19" s="1"/>
  <c r="CF54" i="19" s="1"/>
  <c r="CF55" i="19" s="1"/>
  <c r="CF56" i="19" s="1"/>
  <c r="CF57" i="19" s="1"/>
  <c r="CF58" i="19" s="1"/>
  <c r="CF59" i="19" s="1"/>
  <c r="CF60" i="19" s="1"/>
  <c r="CF61" i="19" s="1"/>
  <c r="CF62" i="19" s="1"/>
  <c r="CF63" i="19" s="1"/>
  <c r="CF64" i="19" s="1"/>
  <c r="CF65" i="19" s="1"/>
  <c r="CF66" i="19" s="1"/>
  <c r="CF67" i="19" s="1"/>
  <c r="CF68" i="19" s="1"/>
  <c r="CF69" i="19" s="1"/>
  <c r="CF70" i="19" s="1"/>
  <c r="CF71" i="19" s="1"/>
  <c r="CF72" i="19" s="1"/>
  <c r="CF73" i="19" s="1"/>
  <c r="CF74" i="19" s="1"/>
  <c r="CF75" i="19" s="1"/>
  <c r="CF76" i="19" s="1"/>
  <c r="CF77" i="19" s="1"/>
  <c r="CF78" i="19" s="1"/>
  <c r="CF79" i="19" s="1"/>
  <c r="CF80" i="19" s="1"/>
  <c r="CE4" i="19"/>
  <c r="CE5" i="19" s="1"/>
  <c r="CE6" i="19" s="1"/>
  <c r="CE7" i="19" s="1"/>
  <c r="CE8" i="19" s="1"/>
  <c r="CE9" i="19" s="1"/>
  <c r="CE10" i="19" s="1"/>
  <c r="CE11" i="19" s="1"/>
  <c r="CE12" i="19" s="1"/>
  <c r="CE13" i="19" s="1"/>
  <c r="CE14" i="19" s="1"/>
  <c r="CE15" i="19" s="1"/>
  <c r="CE16" i="19" s="1"/>
  <c r="CE17" i="19" s="1"/>
  <c r="CE18" i="19" s="1"/>
  <c r="CE19" i="19" s="1"/>
  <c r="CE20" i="19" s="1"/>
  <c r="CE21" i="19" s="1"/>
  <c r="CE22" i="19" s="1"/>
  <c r="CE23" i="19" s="1"/>
  <c r="CE24" i="19" s="1"/>
  <c r="CE25" i="19" s="1"/>
  <c r="CE26" i="19" s="1"/>
  <c r="CE27" i="19" s="1"/>
  <c r="CE28" i="19" s="1"/>
  <c r="CE29" i="19" s="1"/>
  <c r="CE30" i="19" s="1"/>
  <c r="CE31" i="19" s="1"/>
  <c r="CE32" i="19" s="1"/>
  <c r="CE33" i="19" s="1"/>
  <c r="CE34" i="19" s="1"/>
  <c r="CE35" i="19" s="1"/>
  <c r="CE36" i="19" s="1"/>
  <c r="CE37" i="19" s="1"/>
  <c r="CE38" i="19" s="1"/>
  <c r="CE39" i="19" s="1"/>
  <c r="CE40" i="19" s="1"/>
  <c r="CE41" i="19" s="1"/>
  <c r="CE42" i="19" s="1"/>
  <c r="CE43" i="19" s="1"/>
  <c r="CE44" i="19" s="1"/>
  <c r="CE45" i="19" s="1"/>
  <c r="CE46" i="19" s="1"/>
  <c r="CE47" i="19" s="1"/>
  <c r="CE48" i="19" s="1"/>
  <c r="CE49" i="19" s="1"/>
  <c r="CE50" i="19" s="1"/>
  <c r="CE51" i="19" s="1"/>
  <c r="CE52" i="19" s="1"/>
  <c r="CE53" i="19" s="1"/>
  <c r="CE54" i="19" s="1"/>
  <c r="CE55" i="19" s="1"/>
  <c r="CE56" i="19" s="1"/>
  <c r="CE57" i="19" s="1"/>
  <c r="CE58" i="19" s="1"/>
  <c r="CE59" i="19" s="1"/>
  <c r="CE60" i="19" s="1"/>
  <c r="CE61" i="19" s="1"/>
  <c r="CE62" i="19" s="1"/>
  <c r="CE63" i="19" s="1"/>
  <c r="CE64" i="19" s="1"/>
  <c r="CE65" i="19" s="1"/>
  <c r="CE66" i="19" s="1"/>
  <c r="CE67" i="19" s="1"/>
  <c r="CE68" i="19" s="1"/>
  <c r="CE69" i="19" s="1"/>
  <c r="CE70" i="19" s="1"/>
  <c r="CE71" i="19" s="1"/>
  <c r="CE72" i="19" s="1"/>
  <c r="CE73" i="19" s="1"/>
  <c r="CE74" i="19" s="1"/>
  <c r="CE75" i="19" s="1"/>
  <c r="CE76" i="19" s="1"/>
  <c r="CE77" i="19" s="1"/>
  <c r="CE78" i="19" s="1"/>
  <c r="CE79" i="19" s="1"/>
  <c r="CE80" i="19" s="1"/>
  <c r="CD4" i="19"/>
  <c r="CD5" i="19" s="1"/>
  <c r="CD6" i="19" s="1"/>
  <c r="CD7" i="19" s="1"/>
  <c r="CD8" i="19" s="1"/>
  <c r="CD9" i="19" s="1"/>
  <c r="CD10" i="19" s="1"/>
  <c r="CD11" i="19" s="1"/>
  <c r="CD12" i="19" s="1"/>
  <c r="CD13" i="19" s="1"/>
  <c r="CD14" i="19" s="1"/>
  <c r="CD15" i="19" s="1"/>
  <c r="CD16" i="19" s="1"/>
  <c r="CD17" i="19" s="1"/>
  <c r="CD18" i="19" s="1"/>
  <c r="CD19" i="19" s="1"/>
  <c r="CD20" i="19" s="1"/>
  <c r="CD21" i="19" s="1"/>
  <c r="CD22" i="19" s="1"/>
  <c r="CD23" i="19" s="1"/>
  <c r="CD24" i="19" s="1"/>
  <c r="CD25" i="19" s="1"/>
  <c r="CD26" i="19" s="1"/>
  <c r="CD27" i="19" s="1"/>
  <c r="CD28" i="19" s="1"/>
  <c r="CD29" i="19" s="1"/>
  <c r="CD30" i="19" s="1"/>
  <c r="CD31" i="19" s="1"/>
  <c r="CD32" i="19" s="1"/>
  <c r="CD33" i="19" s="1"/>
  <c r="CD34" i="19" s="1"/>
  <c r="CD35" i="19" s="1"/>
  <c r="CD36" i="19" s="1"/>
  <c r="CD37" i="19" s="1"/>
  <c r="CD38" i="19" s="1"/>
  <c r="CD39" i="19" s="1"/>
  <c r="CD40" i="19" s="1"/>
  <c r="CD41" i="19" s="1"/>
  <c r="CD42" i="19" s="1"/>
  <c r="CD43" i="19" s="1"/>
  <c r="CD44" i="19" s="1"/>
  <c r="CD45" i="19" s="1"/>
  <c r="CD46" i="19" s="1"/>
  <c r="CD47" i="19" s="1"/>
  <c r="CD48" i="19" s="1"/>
  <c r="CD49" i="19" s="1"/>
  <c r="CD50" i="19" s="1"/>
  <c r="CD51" i="19" s="1"/>
  <c r="CD52" i="19" s="1"/>
  <c r="CD53" i="19" s="1"/>
  <c r="CD54" i="19" s="1"/>
  <c r="CD55" i="19" s="1"/>
  <c r="CD56" i="19" s="1"/>
  <c r="CD57" i="19" s="1"/>
  <c r="CD58" i="19" s="1"/>
  <c r="CD59" i="19" s="1"/>
  <c r="CD60" i="19" s="1"/>
  <c r="CD61" i="19" s="1"/>
  <c r="CD62" i="19" s="1"/>
  <c r="CD63" i="19" s="1"/>
  <c r="CD64" i="19" s="1"/>
  <c r="CD65" i="19" s="1"/>
  <c r="CD66" i="19" s="1"/>
  <c r="CD67" i="19" s="1"/>
  <c r="CD68" i="19" s="1"/>
  <c r="CD69" i="19" s="1"/>
  <c r="CD70" i="19" s="1"/>
  <c r="CD71" i="19" s="1"/>
  <c r="CD72" i="19" s="1"/>
  <c r="CD73" i="19" s="1"/>
  <c r="CD74" i="19" s="1"/>
  <c r="CD75" i="19" s="1"/>
  <c r="CD76" i="19" s="1"/>
  <c r="CD77" i="19" s="1"/>
  <c r="CD78" i="19" s="1"/>
  <c r="CD79" i="19" s="1"/>
  <c r="CD80" i="19" s="1"/>
  <c r="CC4" i="19"/>
  <c r="CC5" i="19" s="1"/>
  <c r="CC6" i="19" s="1"/>
  <c r="CC7" i="19" s="1"/>
  <c r="CC8" i="19" s="1"/>
  <c r="CC9" i="19" s="1"/>
  <c r="CC10" i="19" s="1"/>
  <c r="CC11" i="19" s="1"/>
  <c r="CC12" i="19" s="1"/>
  <c r="CC13" i="19" s="1"/>
  <c r="CC14" i="19" s="1"/>
  <c r="CC15" i="19" s="1"/>
  <c r="CC16" i="19" s="1"/>
  <c r="CC17" i="19" s="1"/>
  <c r="CC18" i="19" s="1"/>
  <c r="CC19" i="19" s="1"/>
  <c r="CC20" i="19" s="1"/>
  <c r="CC21" i="19" s="1"/>
  <c r="CC22" i="19" s="1"/>
  <c r="CC23" i="19" s="1"/>
  <c r="CC24" i="19" s="1"/>
  <c r="CC25" i="19" s="1"/>
  <c r="CC26" i="19" s="1"/>
  <c r="CC27" i="19" s="1"/>
  <c r="CC28" i="19" s="1"/>
  <c r="CC29" i="19" s="1"/>
  <c r="CC30" i="19" s="1"/>
  <c r="CC31" i="19" s="1"/>
  <c r="CC32" i="19" s="1"/>
  <c r="CC33" i="19" s="1"/>
  <c r="CC34" i="19" s="1"/>
  <c r="CC35" i="19" s="1"/>
  <c r="CC36" i="19" s="1"/>
  <c r="CC37" i="19" s="1"/>
  <c r="CC38" i="19" s="1"/>
  <c r="CC39" i="19" s="1"/>
  <c r="CC40" i="19" s="1"/>
  <c r="CC41" i="19" s="1"/>
  <c r="CC42" i="19" s="1"/>
  <c r="CC43" i="19" s="1"/>
  <c r="CC44" i="19" s="1"/>
  <c r="CC45" i="19" s="1"/>
  <c r="CC46" i="19" s="1"/>
  <c r="CC47" i="19" s="1"/>
  <c r="CC48" i="19" s="1"/>
  <c r="CC49" i="19" s="1"/>
  <c r="CC50" i="19" s="1"/>
  <c r="CC51" i="19" s="1"/>
  <c r="CC52" i="19" s="1"/>
  <c r="CC53" i="19" s="1"/>
  <c r="CC54" i="19" s="1"/>
  <c r="CC55" i="19" s="1"/>
  <c r="CC56" i="19" s="1"/>
  <c r="CC57" i="19" s="1"/>
  <c r="CC58" i="19" s="1"/>
  <c r="CC59" i="19" s="1"/>
  <c r="CC60" i="19" s="1"/>
  <c r="CC61" i="19" s="1"/>
  <c r="CC62" i="19" s="1"/>
  <c r="CC63" i="19" s="1"/>
  <c r="CC64" i="19" s="1"/>
  <c r="CC65" i="19" s="1"/>
  <c r="CC66" i="19" s="1"/>
  <c r="CC67" i="19" s="1"/>
  <c r="CC68" i="19" s="1"/>
  <c r="CC69" i="19" s="1"/>
  <c r="CC70" i="19" s="1"/>
  <c r="CC71" i="19" s="1"/>
  <c r="CC72" i="19" s="1"/>
  <c r="CC73" i="19" s="1"/>
  <c r="CC74" i="19" s="1"/>
  <c r="CC75" i="19" s="1"/>
  <c r="CC76" i="19" s="1"/>
  <c r="CC77" i="19" s="1"/>
  <c r="CC78" i="19" s="1"/>
  <c r="CC79" i="19" s="1"/>
  <c r="CC80" i="19" s="1"/>
  <c r="CB4" i="19"/>
  <c r="CB5" i="19" s="1"/>
  <c r="CB6" i="19" s="1"/>
  <c r="CB7" i="19" s="1"/>
  <c r="CB8" i="19" s="1"/>
  <c r="CB9" i="19" s="1"/>
  <c r="CB10" i="19" s="1"/>
  <c r="CB11" i="19" s="1"/>
  <c r="CB12" i="19" s="1"/>
  <c r="CB13" i="19" s="1"/>
  <c r="CB14" i="19" s="1"/>
  <c r="CB15" i="19" s="1"/>
  <c r="CB16" i="19" s="1"/>
  <c r="CB17" i="19" s="1"/>
  <c r="CB18" i="19" s="1"/>
  <c r="CB19" i="19" s="1"/>
  <c r="CB20" i="19" s="1"/>
  <c r="CB21" i="19" s="1"/>
  <c r="CB22" i="19" s="1"/>
  <c r="CB23" i="19" s="1"/>
  <c r="CB24" i="19" s="1"/>
  <c r="CB25" i="19" s="1"/>
  <c r="CB26" i="19" s="1"/>
  <c r="CB27" i="19" s="1"/>
  <c r="CB28" i="19" s="1"/>
  <c r="CB29" i="19" s="1"/>
  <c r="CB30" i="19" s="1"/>
  <c r="CB31" i="19" s="1"/>
  <c r="CB32" i="19" s="1"/>
  <c r="CB33" i="19" s="1"/>
  <c r="CB34" i="19" s="1"/>
  <c r="CB35" i="19" s="1"/>
  <c r="CB36" i="19" s="1"/>
  <c r="CB37" i="19" s="1"/>
  <c r="CB38" i="19" s="1"/>
  <c r="CB39" i="19" s="1"/>
  <c r="CB40" i="19" s="1"/>
  <c r="CB41" i="19" s="1"/>
  <c r="CB42" i="19" s="1"/>
  <c r="CB43" i="19" s="1"/>
  <c r="CB44" i="19" s="1"/>
  <c r="CB45" i="19" s="1"/>
  <c r="CB46" i="19" s="1"/>
  <c r="CB47" i="19" s="1"/>
  <c r="CB48" i="19" s="1"/>
  <c r="CB49" i="19" s="1"/>
  <c r="CB50" i="19" s="1"/>
  <c r="CB51" i="19" s="1"/>
  <c r="CB52" i="19" s="1"/>
  <c r="CB53" i="19" s="1"/>
  <c r="CB54" i="19" s="1"/>
  <c r="CB55" i="19" s="1"/>
  <c r="CB56" i="19" s="1"/>
  <c r="CB57" i="19" s="1"/>
  <c r="CB58" i="19" s="1"/>
  <c r="CB59" i="19" s="1"/>
  <c r="CB60" i="19" s="1"/>
  <c r="CB61" i="19" s="1"/>
  <c r="CB62" i="19" s="1"/>
  <c r="CB63" i="19" s="1"/>
  <c r="CB64" i="19" s="1"/>
  <c r="CB65" i="19" s="1"/>
  <c r="CB66" i="19" s="1"/>
  <c r="CB67" i="19" s="1"/>
  <c r="CB68" i="19" s="1"/>
  <c r="CB69" i="19" s="1"/>
  <c r="CB70" i="19" s="1"/>
  <c r="CB71" i="19" s="1"/>
  <c r="CB72" i="19" s="1"/>
  <c r="CB73" i="19" s="1"/>
  <c r="CB74" i="19" s="1"/>
  <c r="CB75" i="19" s="1"/>
  <c r="CB76" i="19" s="1"/>
  <c r="CB77" i="19" s="1"/>
  <c r="CB78" i="19" s="1"/>
  <c r="CB79" i="19" s="1"/>
  <c r="CB80" i="19" s="1"/>
  <c r="BW4" i="19"/>
  <c r="CX3" i="19"/>
  <c r="EE4" i="19" s="1"/>
  <c r="CW3" i="19"/>
  <c r="DF397" i="21" s="1"/>
  <c r="BW3" i="19"/>
  <c r="BX3" i="19" s="1"/>
  <c r="DH288" i="19"/>
  <c r="DH273" i="19"/>
  <c r="DH258" i="19"/>
  <c r="DH243" i="19"/>
  <c r="DH228" i="19"/>
  <c r="DH213" i="19"/>
  <c r="DH198" i="19"/>
  <c r="DH183" i="19"/>
  <c r="DH168" i="19"/>
  <c r="DH153" i="19"/>
  <c r="DH138" i="19"/>
  <c r="DH123" i="19"/>
  <c r="DH108" i="19"/>
  <c r="DH93" i="19"/>
  <c r="DH78" i="19"/>
  <c r="DH63" i="19"/>
  <c r="DH48" i="19"/>
  <c r="DH33" i="19"/>
  <c r="DH18" i="19"/>
  <c r="DH3" i="19"/>
  <c r="EG80" i="18"/>
  <c r="EG79" i="18"/>
  <c r="EG78" i="18"/>
  <c r="EG77" i="18"/>
  <c r="EG76" i="18"/>
  <c r="EG75" i="18"/>
  <c r="EG74" i="18"/>
  <c r="EG73" i="18"/>
  <c r="EG72" i="18"/>
  <c r="EG71" i="18"/>
  <c r="EG70" i="18"/>
  <c r="EG69" i="18"/>
  <c r="EG68" i="18"/>
  <c r="EG67" i="18"/>
  <c r="EG66" i="18"/>
  <c r="EG65" i="18"/>
  <c r="EG64" i="18"/>
  <c r="EG63" i="18"/>
  <c r="EG62" i="18"/>
  <c r="EG61" i="18"/>
  <c r="EG60" i="18"/>
  <c r="EG59" i="18"/>
  <c r="EG58" i="18"/>
  <c r="EG57" i="18"/>
  <c r="EG56" i="18"/>
  <c r="EG55" i="18"/>
  <c r="EG54" i="18"/>
  <c r="EG53" i="18"/>
  <c r="EG52" i="18"/>
  <c r="EG51" i="18"/>
  <c r="EG50" i="18"/>
  <c r="EG49" i="18"/>
  <c r="EG48" i="18"/>
  <c r="EG47" i="18"/>
  <c r="EG46" i="18"/>
  <c r="EG45" i="18"/>
  <c r="EG44" i="18"/>
  <c r="EG43" i="18"/>
  <c r="EG42" i="18"/>
  <c r="EG41" i="18"/>
  <c r="EG40" i="18"/>
  <c r="EG39" i="18"/>
  <c r="EG38" i="18"/>
  <c r="EG37" i="18"/>
  <c r="EG36" i="18"/>
  <c r="EG35" i="18"/>
  <c r="EG34" i="18"/>
  <c r="EG33" i="18"/>
  <c r="EG32" i="18"/>
  <c r="EG31" i="18"/>
  <c r="EG30" i="18"/>
  <c r="EG29" i="18"/>
  <c r="EG28" i="18"/>
  <c r="EG27" i="18"/>
  <c r="EG26" i="18"/>
  <c r="EG25" i="18"/>
  <c r="EG24" i="18"/>
  <c r="EG23" i="18"/>
  <c r="BW23" i="18"/>
  <c r="BX23" i="18" s="1"/>
  <c r="EG22" i="18"/>
  <c r="BX22" i="18"/>
  <c r="BW22" i="18"/>
  <c r="EG21" i="18"/>
  <c r="BW21" i="18"/>
  <c r="BX21" i="18" s="1"/>
  <c r="BZ21" i="18" s="1"/>
  <c r="CX20" i="18"/>
  <c r="CW20" i="18"/>
  <c r="BX20" i="18"/>
  <c r="BZ20" i="18" s="1"/>
  <c r="BW20" i="18"/>
  <c r="CX19" i="18"/>
  <c r="CW19" i="18"/>
  <c r="BW19" i="18"/>
  <c r="BX19" i="18" s="1"/>
  <c r="BZ19" i="18" s="1"/>
  <c r="CX18" i="18"/>
  <c r="CW18" i="18"/>
  <c r="BW18" i="18"/>
  <c r="BX18" i="18" s="1"/>
  <c r="BZ18" i="18" s="1"/>
  <c r="CX17" i="18"/>
  <c r="CW17" i="18"/>
  <c r="BW17" i="18"/>
  <c r="BX17" i="18" s="1"/>
  <c r="BZ17" i="18" s="1"/>
  <c r="CX16" i="18"/>
  <c r="CW16" i="18"/>
  <c r="BX16" i="18"/>
  <c r="BZ16" i="18" s="1"/>
  <c r="BW16" i="18"/>
  <c r="CX15" i="18"/>
  <c r="CW15" i="18"/>
  <c r="BX15" i="18"/>
  <c r="BZ15" i="18" s="1"/>
  <c r="BW15" i="18"/>
  <c r="CX14" i="18"/>
  <c r="EG14" i="18" s="1"/>
  <c r="CW14" i="18"/>
  <c r="BX14" i="18"/>
  <c r="BW14" i="18"/>
  <c r="CX13" i="18"/>
  <c r="CW13" i="18"/>
  <c r="BW13" i="18"/>
  <c r="BX13" i="18" s="1"/>
  <c r="BZ13" i="18" s="1"/>
  <c r="EG12" i="18"/>
  <c r="CX12" i="18"/>
  <c r="CW12" i="18"/>
  <c r="BW12" i="18"/>
  <c r="BX12" i="18" s="1"/>
  <c r="BZ12" i="18" s="1"/>
  <c r="CX11" i="18"/>
  <c r="CW11" i="18"/>
  <c r="BX11" i="18"/>
  <c r="BZ11" i="18" s="1"/>
  <c r="BW11" i="18"/>
  <c r="CX10" i="18"/>
  <c r="CW10" i="18"/>
  <c r="BW10" i="18"/>
  <c r="BX10" i="18" s="1"/>
  <c r="CX9" i="18"/>
  <c r="CW9" i="18"/>
  <c r="BW9" i="18"/>
  <c r="BX9" i="18" s="1"/>
  <c r="BZ9" i="18" s="1"/>
  <c r="CX8" i="18"/>
  <c r="EG8" i="18" s="1"/>
  <c r="CW8" i="18"/>
  <c r="BZ8" i="18"/>
  <c r="BW8" i="18"/>
  <c r="BX8" i="18" s="1"/>
  <c r="CX7" i="18"/>
  <c r="CW7" i="18"/>
  <c r="BW7" i="18"/>
  <c r="BX7" i="18" s="1"/>
  <c r="BZ7" i="18" s="1"/>
  <c r="EG6" i="18"/>
  <c r="CX6" i="18"/>
  <c r="CW6" i="18"/>
  <c r="BW6" i="18"/>
  <c r="BX6" i="18" s="1"/>
  <c r="CX5" i="18"/>
  <c r="CW5" i="18"/>
  <c r="CR5" i="18"/>
  <c r="CR6" i="18" s="1"/>
  <c r="CR7" i="18" s="1"/>
  <c r="CR8" i="18" s="1"/>
  <c r="CR9" i="18" s="1"/>
  <c r="CR10" i="18" s="1"/>
  <c r="CR11" i="18" s="1"/>
  <c r="CR12" i="18" s="1"/>
  <c r="CR13" i="18" s="1"/>
  <c r="CR14" i="18" s="1"/>
  <c r="CR15" i="18" s="1"/>
  <c r="CR16" i="18" s="1"/>
  <c r="CR17" i="18" s="1"/>
  <c r="CR18" i="18" s="1"/>
  <c r="CR19" i="18" s="1"/>
  <c r="CR20" i="18" s="1"/>
  <c r="CR21" i="18" s="1"/>
  <c r="CR22" i="18" s="1"/>
  <c r="CR23" i="18" s="1"/>
  <c r="CR24" i="18" s="1"/>
  <c r="CR25" i="18" s="1"/>
  <c r="CR26" i="18" s="1"/>
  <c r="CR27" i="18" s="1"/>
  <c r="CR28" i="18" s="1"/>
  <c r="CR29" i="18" s="1"/>
  <c r="CR30" i="18" s="1"/>
  <c r="CR31" i="18" s="1"/>
  <c r="CR32" i="18" s="1"/>
  <c r="CR33" i="18" s="1"/>
  <c r="CR34" i="18" s="1"/>
  <c r="CR35" i="18" s="1"/>
  <c r="CR36" i="18" s="1"/>
  <c r="CR37" i="18" s="1"/>
  <c r="CR38" i="18" s="1"/>
  <c r="CR39" i="18" s="1"/>
  <c r="CR40" i="18" s="1"/>
  <c r="CR41" i="18" s="1"/>
  <c r="CQ5" i="18"/>
  <c r="CQ6" i="18" s="1"/>
  <c r="CQ7" i="18" s="1"/>
  <c r="CQ8" i="18" s="1"/>
  <c r="CQ9" i="18" s="1"/>
  <c r="CQ10" i="18" s="1"/>
  <c r="CQ11" i="18" s="1"/>
  <c r="CQ12" i="18" s="1"/>
  <c r="CQ13" i="18" s="1"/>
  <c r="CQ14" i="18" s="1"/>
  <c r="CQ15" i="18" s="1"/>
  <c r="CQ16" i="18" s="1"/>
  <c r="CQ17" i="18" s="1"/>
  <c r="CQ18" i="18" s="1"/>
  <c r="CQ19" i="18" s="1"/>
  <c r="CQ20" i="18" s="1"/>
  <c r="CQ21" i="18" s="1"/>
  <c r="CQ22" i="18" s="1"/>
  <c r="CQ23" i="18" s="1"/>
  <c r="CQ24" i="18" s="1"/>
  <c r="CQ25" i="18" s="1"/>
  <c r="CQ26" i="18" s="1"/>
  <c r="CQ27" i="18" s="1"/>
  <c r="CQ28" i="18" s="1"/>
  <c r="CQ29" i="18" s="1"/>
  <c r="CQ30" i="18" s="1"/>
  <c r="CQ31" i="18" s="1"/>
  <c r="CQ32" i="18" s="1"/>
  <c r="CQ33" i="18" s="1"/>
  <c r="CQ34" i="18" s="1"/>
  <c r="CQ35" i="18" s="1"/>
  <c r="CQ36" i="18" s="1"/>
  <c r="CQ37" i="18" s="1"/>
  <c r="CQ38" i="18" s="1"/>
  <c r="CQ39" i="18" s="1"/>
  <c r="CQ40" i="18" s="1"/>
  <c r="CQ41" i="18" s="1"/>
  <c r="CN5" i="18"/>
  <c r="CN6" i="18" s="1"/>
  <c r="CN7" i="18" s="1"/>
  <c r="CN8" i="18" s="1"/>
  <c r="CN9" i="18" s="1"/>
  <c r="CN10" i="18" s="1"/>
  <c r="CN11" i="18" s="1"/>
  <c r="CN12" i="18" s="1"/>
  <c r="CN13" i="18" s="1"/>
  <c r="CN14" i="18" s="1"/>
  <c r="CN15" i="18" s="1"/>
  <c r="CN16" i="18" s="1"/>
  <c r="CN17" i="18" s="1"/>
  <c r="CN18" i="18" s="1"/>
  <c r="CN19" i="18" s="1"/>
  <c r="CN20" i="18" s="1"/>
  <c r="CN21" i="18" s="1"/>
  <c r="CN22" i="18" s="1"/>
  <c r="CN23" i="18" s="1"/>
  <c r="CN24" i="18" s="1"/>
  <c r="CN25" i="18" s="1"/>
  <c r="CN26" i="18" s="1"/>
  <c r="CN27" i="18" s="1"/>
  <c r="CN28" i="18" s="1"/>
  <c r="CN29" i="18" s="1"/>
  <c r="CN30" i="18" s="1"/>
  <c r="CN31" i="18" s="1"/>
  <c r="CN32" i="18" s="1"/>
  <c r="CN33" i="18" s="1"/>
  <c r="CN34" i="18" s="1"/>
  <c r="CN35" i="18" s="1"/>
  <c r="CN36" i="18" s="1"/>
  <c r="CN37" i="18" s="1"/>
  <c r="CN38" i="18" s="1"/>
  <c r="CN39" i="18" s="1"/>
  <c r="CN40" i="18" s="1"/>
  <c r="CN41" i="18" s="1"/>
  <c r="CJ5" i="18"/>
  <c r="CJ6" i="18" s="1"/>
  <c r="CJ7" i="18" s="1"/>
  <c r="CJ8" i="18" s="1"/>
  <c r="CJ9" i="18" s="1"/>
  <c r="CJ10" i="18" s="1"/>
  <c r="CJ11" i="18" s="1"/>
  <c r="CJ12" i="18" s="1"/>
  <c r="CJ13" i="18" s="1"/>
  <c r="CJ14" i="18" s="1"/>
  <c r="CJ15" i="18" s="1"/>
  <c r="CJ16" i="18" s="1"/>
  <c r="CJ17" i="18" s="1"/>
  <c r="CJ18" i="18" s="1"/>
  <c r="CJ19" i="18" s="1"/>
  <c r="CJ20" i="18" s="1"/>
  <c r="CJ21" i="18" s="1"/>
  <c r="CJ22" i="18" s="1"/>
  <c r="CJ23" i="18" s="1"/>
  <c r="CJ24" i="18" s="1"/>
  <c r="CJ25" i="18" s="1"/>
  <c r="CJ26" i="18" s="1"/>
  <c r="CJ27" i="18" s="1"/>
  <c r="CJ28" i="18" s="1"/>
  <c r="CJ29" i="18" s="1"/>
  <c r="CJ30" i="18" s="1"/>
  <c r="CJ31" i="18" s="1"/>
  <c r="CJ32" i="18" s="1"/>
  <c r="CJ33" i="18" s="1"/>
  <c r="CJ34" i="18" s="1"/>
  <c r="CJ35" i="18" s="1"/>
  <c r="CJ36" i="18" s="1"/>
  <c r="CJ37" i="18" s="1"/>
  <c r="CJ38" i="18" s="1"/>
  <c r="CJ39" i="18" s="1"/>
  <c r="CJ40" i="18" s="1"/>
  <c r="CJ41" i="18" s="1"/>
  <c r="CF5" i="18"/>
  <c r="CF6" i="18" s="1"/>
  <c r="CF7" i="18" s="1"/>
  <c r="CF8" i="18" s="1"/>
  <c r="CF9" i="18" s="1"/>
  <c r="CF10" i="18" s="1"/>
  <c r="CF11" i="18" s="1"/>
  <c r="CF12" i="18" s="1"/>
  <c r="CF13" i="18" s="1"/>
  <c r="CF14" i="18" s="1"/>
  <c r="CF15" i="18" s="1"/>
  <c r="CF16" i="18" s="1"/>
  <c r="CF17" i="18" s="1"/>
  <c r="CF18" i="18" s="1"/>
  <c r="CF19" i="18" s="1"/>
  <c r="CF20" i="18" s="1"/>
  <c r="CF21" i="18" s="1"/>
  <c r="CF22" i="18" s="1"/>
  <c r="CF23" i="18" s="1"/>
  <c r="CF24" i="18" s="1"/>
  <c r="CF25" i="18" s="1"/>
  <c r="CF26" i="18" s="1"/>
  <c r="CF27" i="18" s="1"/>
  <c r="CF28" i="18" s="1"/>
  <c r="CF29" i="18" s="1"/>
  <c r="CF30" i="18" s="1"/>
  <c r="CF31" i="18" s="1"/>
  <c r="CF32" i="18" s="1"/>
  <c r="CF33" i="18" s="1"/>
  <c r="CF34" i="18" s="1"/>
  <c r="CF35" i="18" s="1"/>
  <c r="CF36" i="18" s="1"/>
  <c r="CF37" i="18" s="1"/>
  <c r="CF38" i="18" s="1"/>
  <c r="CF39" i="18" s="1"/>
  <c r="CF40" i="18" s="1"/>
  <c r="CF41" i="18" s="1"/>
  <c r="CB5" i="18"/>
  <c r="CB6" i="18" s="1"/>
  <c r="CB7" i="18" s="1"/>
  <c r="CB8" i="18" s="1"/>
  <c r="CB9" i="18" s="1"/>
  <c r="CB10" i="18" s="1"/>
  <c r="CB11" i="18" s="1"/>
  <c r="CB12" i="18" s="1"/>
  <c r="CB13" i="18" s="1"/>
  <c r="CB14" i="18" s="1"/>
  <c r="CB15" i="18" s="1"/>
  <c r="CB16" i="18" s="1"/>
  <c r="CB17" i="18" s="1"/>
  <c r="CB18" i="18" s="1"/>
  <c r="CB19" i="18" s="1"/>
  <c r="CB20" i="18" s="1"/>
  <c r="CB21" i="18" s="1"/>
  <c r="CB22" i="18" s="1"/>
  <c r="CB23" i="18" s="1"/>
  <c r="CB24" i="18" s="1"/>
  <c r="CB25" i="18" s="1"/>
  <c r="CB26" i="18" s="1"/>
  <c r="CB27" i="18" s="1"/>
  <c r="CB28" i="18" s="1"/>
  <c r="CB29" i="18" s="1"/>
  <c r="CB30" i="18" s="1"/>
  <c r="CB31" i="18" s="1"/>
  <c r="CB32" i="18" s="1"/>
  <c r="CB33" i="18" s="1"/>
  <c r="CB34" i="18" s="1"/>
  <c r="CB35" i="18" s="1"/>
  <c r="CB36" i="18" s="1"/>
  <c r="CB37" i="18" s="1"/>
  <c r="CB38" i="18" s="1"/>
  <c r="CB39" i="18" s="1"/>
  <c r="CB40" i="18" s="1"/>
  <c r="CB41" i="18" s="1"/>
  <c r="BX5" i="18"/>
  <c r="BZ5" i="18" s="1"/>
  <c r="BW5" i="18"/>
  <c r="EC4" i="18"/>
  <c r="EA4" i="18"/>
  <c r="DY4" i="18"/>
  <c r="DW4" i="18"/>
  <c r="DR4" i="18"/>
  <c r="DQ4" i="18"/>
  <c r="DN4" i="18"/>
  <c r="CX4" i="18"/>
  <c r="CW4" i="18"/>
  <c r="CU4" i="18"/>
  <c r="CU5" i="18" s="1"/>
  <c r="CU6" i="18" s="1"/>
  <c r="CU7" i="18" s="1"/>
  <c r="CU8" i="18" s="1"/>
  <c r="CU9" i="18" s="1"/>
  <c r="CU10" i="18" s="1"/>
  <c r="CU11" i="18" s="1"/>
  <c r="CU12" i="18" s="1"/>
  <c r="CU13" i="18" s="1"/>
  <c r="CU14" i="18" s="1"/>
  <c r="CU15" i="18" s="1"/>
  <c r="CU16" i="18" s="1"/>
  <c r="CU17" i="18" s="1"/>
  <c r="CU18" i="18" s="1"/>
  <c r="CU19" i="18" s="1"/>
  <c r="CU20" i="18" s="1"/>
  <c r="CU21" i="18" s="1"/>
  <c r="CU22" i="18" s="1"/>
  <c r="CU23" i="18" s="1"/>
  <c r="CU24" i="18" s="1"/>
  <c r="CU25" i="18" s="1"/>
  <c r="CU26" i="18" s="1"/>
  <c r="CU27" i="18" s="1"/>
  <c r="CU28" i="18" s="1"/>
  <c r="CU29" i="18" s="1"/>
  <c r="CU30" i="18" s="1"/>
  <c r="CU31" i="18" s="1"/>
  <c r="CU32" i="18" s="1"/>
  <c r="CU33" i="18" s="1"/>
  <c r="CU34" i="18" s="1"/>
  <c r="CU35" i="18" s="1"/>
  <c r="CU36" i="18" s="1"/>
  <c r="CU37" i="18" s="1"/>
  <c r="CU38" i="18" s="1"/>
  <c r="CU39" i="18" s="1"/>
  <c r="CU40" i="18" s="1"/>
  <c r="CU41" i="18" s="1"/>
  <c r="CT4" i="18"/>
  <c r="CT5" i="18" s="1"/>
  <c r="CT6" i="18" s="1"/>
  <c r="CT7" i="18" s="1"/>
  <c r="CT8" i="18" s="1"/>
  <c r="CT9" i="18" s="1"/>
  <c r="CT10" i="18" s="1"/>
  <c r="CT11" i="18" s="1"/>
  <c r="CT12" i="18" s="1"/>
  <c r="CT13" i="18" s="1"/>
  <c r="CT14" i="18" s="1"/>
  <c r="CT15" i="18" s="1"/>
  <c r="CT16" i="18" s="1"/>
  <c r="CT17" i="18" s="1"/>
  <c r="CT18" i="18" s="1"/>
  <c r="CT19" i="18" s="1"/>
  <c r="CT20" i="18" s="1"/>
  <c r="CT21" i="18" s="1"/>
  <c r="CT22" i="18" s="1"/>
  <c r="CT23" i="18" s="1"/>
  <c r="CT24" i="18" s="1"/>
  <c r="CT25" i="18" s="1"/>
  <c r="CT26" i="18" s="1"/>
  <c r="CT27" i="18" s="1"/>
  <c r="CT28" i="18" s="1"/>
  <c r="CT29" i="18" s="1"/>
  <c r="CT30" i="18" s="1"/>
  <c r="CT31" i="18" s="1"/>
  <c r="CT32" i="18" s="1"/>
  <c r="CT33" i="18" s="1"/>
  <c r="CT34" i="18" s="1"/>
  <c r="CT35" i="18" s="1"/>
  <c r="CT36" i="18" s="1"/>
  <c r="CT37" i="18" s="1"/>
  <c r="CT38" i="18" s="1"/>
  <c r="CT39" i="18" s="1"/>
  <c r="CT40" i="18" s="1"/>
  <c r="CT41" i="18" s="1"/>
  <c r="CS4" i="18"/>
  <c r="CS5" i="18" s="1"/>
  <c r="CS6" i="18" s="1"/>
  <c r="CS7" i="18" s="1"/>
  <c r="CS8" i="18" s="1"/>
  <c r="CS9" i="18" s="1"/>
  <c r="CS10" i="18" s="1"/>
  <c r="CS11" i="18" s="1"/>
  <c r="CS12" i="18" s="1"/>
  <c r="CS13" i="18" s="1"/>
  <c r="CS14" i="18" s="1"/>
  <c r="CS15" i="18" s="1"/>
  <c r="CS16" i="18" s="1"/>
  <c r="CS17" i="18" s="1"/>
  <c r="CS18" i="18" s="1"/>
  <c r="CS19" i="18" s="1"/>
  <c r="CS20" i="18" s="1"/>
  <c r="CS21" i="18" s="1"/>
  <c r="CS22" i="18" s="1"/>
  <c r="CS23" i="18" s="1"/>
  <c r="CS24" i="18" s="1"/>
  <c r="CS25" i="18" s="1"/>
  <c r="CS26" i="18" s="1"/>
  <c r="CS27" i="18" s="1"/>
  <c r="CS28" i="18" s="1"/>
  <c r="CS29" i="18" s="1"/>
  <c r="CS30" i="18" s="1"/>
  <c r="CS31" i="18" s="1"/>
  <c r="CS32" i="18" s="1"/>
  <c r="CS33" i="18" s="1"/>
  <c r="CS34" i="18" s="1"/>
  <c r="CS35" i="18" s="1"/>
  <c r="CS36" i="18" s="1"/>
  <c r="CS37" i="18" s="1"/>
  <c r="CS38" i="18" s="1"/>
  <c r="CS39" i="18" s="1"/>
  <c r="CS40" i="18" s="1"/>
  <c r="CS41" i="18" s="1"/>
  <c r="CR4" i="18"/>
  <c r="CQ4" i="18"/>
  <c r="CP4" i="18"/>
  <c r="CP5" i="18" s="1"/>
  <c r="CP6" i="18" s="1"/>
  <c r="CP7" i="18" s="1"/>
  <c r="CP8" i="18" s="1"/>
  <c r="CP9" i="18" s="1"/>
  <c r="CP10" i="18" s="1"/>
  <c r="CP11" i="18" s="1"/>
  <c r="CP12" i="18" s="1"/>
  <c r="CP13" i="18" s="1"/>
  <c r="CP14" i="18" s="1"/>
  <c r="CP15" i="18" s="1"/>
  <c r="CP16" i="18" s="1"/>
  <c r="CP17" i="18" s="1"/>
  <c r="CP18" i="18" s="1"/>
  <c r="CP19" i="18" s="1"/>
  <c r="CP20" i="18" s="1"/>
  <c r="CP21" i="18" s="1"/>
  <c r="CP22" i="18" s="1"/>
  <c r="CP23" i="18" s="1"/>
  <c r="CP24" i="18" s="1"/>
  <c r="CP25" i="18" s="1"/>
  <c r="CP26" i="18" s="1"/>
  <c r="CP27" i="18" s="1"/>
  <c r="CP28" i="18" s="1"/>
  <c r="CP29" i="18" s="1"/>
  <c r="CP30" i="18" s="1"/>
  <c r="CP31" i="18" s="1"/>
  <c r="CP32" i="18" s="1"/>
  <c r="CP33" i="18" s="1"/>
  <c r="CP34" i="18" s="1"/>
  <c r="CP35" i="18" s="1"/>
  <c r="CP36" i="18" s="1"/>
  <c r="CP37" i="18" s="1"/>
  <c r="CP38" i="18" s="1"/>
  <c r="CP39" i="18" s="1"/>
  <c r="CP40" i="18" s="1"/>
  <c r="CP41" i="18" s="1"/>
  <c r="CO4" i="18"/>
  <c r="CO5" i="18" s="1"/>
  <c r="CO6" i="18" s="1"/>
  <c r="CO7" i="18" s="1"/>
  <c r="CO8" i="18" s="1"/>
  <c r="CO9" i="18" s="1"/>
  <c r="CO10" i="18" s="1"/>
  <c r="CO11" i="18" s="1"/>
  <c r="CO12" i="18" s="1"/>
  <c r="CO13" i="18" s="1"/>
  <c r="CO14" i="18" s="1"/>
  <c r="CO15" i="18" s="1"/>
  <c r="CO16" i="18" s="1"/>
  <c r="CO17" i="18" s="1"/>
  <c r="CO18" i="18" s="1"/>
  <c r="CO19" i="18" s="1"/>
  <c r="CO20" i="18" s="1"/>
  <c r="CO21" i="18" s="1"/>
  <c r="CO22" i="18" s="1"/>
  <c r="CO23" i="18" s="1"/>
  <c r="CO24" i="18" s="1"/>
  <c r="CO25" i="18" s="1"/>
  <c r="CO26" i="18" s="1"/>
  <c r="CO27" i="18" s="1"/>
  <c r="CO28" i="18" s="1"/>
  <c r="CO29" i="18" s="1"/>
  <c r="CO30" i="18" s="1"/>
  <c r="CO31" i="18" s="1"/>
  <c r="CO32" i="18" s="1"/>
  <c r="CO33" i="18" s="1"/>
  <c r="CO34" i="18" s="1"/>
  <c r="CO35" i="18" s="1"/>
  <c r="CO36" i="18" s="1"/>
  <c r="CO37" i="18" s="1"/>
  <c r="CO38" i="18" s="1"/>
  <c r="CO39" i="18" s="1"/>
  <c r="CO40" i="18" s="1"/>
  <c r="CO41" i="18" s="1"/>
  <c r="CN4" i="18"/>
  <c r="CM4" i="18"/>
  <c r="CM5" i="18" s="1"/>
  <c r="CM6" i="18" s="1"/>
  <c r="CM7" i="18" s="1"/>
  <c r="CM8" i="18" s="1"/>
  <c r="CM9" i="18" s="1"/>
  <c r="CM10" i="18" s="1"/>
  <c r="CM11" i="18" s="1"/>
  <c r="CM12" i="18" s="1"/>
  <c r="CM13" i="18" s="1"/>
  <c r="CM14" i="18" s="1"/>
  <c r="CM15" i="18" s="1"/>
  <c r="CM16" i="18" s="1"/>
  <c r="CM17" i="18" s="1"/>
  <c r="CM18" i="18" s="1"/>
  <c r="CM19" i="18" s="1"/>
  <c r="CM20" i="18" s="1"/>
  <c r="CM21" i="18" s="1"/>
  <c r="CM22" i="18" s="1"/>
  <c r="CM23" i="18" s="1"/>
  <c r="CM24" i="18" s="1"/>
  <c r="CM25" i="18" s="1"/>
  <c r="CM26" i="18" s="1"/>
  <c r="CM27" i="18" s="1"/>
  <c r="CM28" i="18" s="1"/>
  <c r="CM29" i="18" s="1"/>
  <c r="CM30" i="18" s="1"/>
  <c r="CM31" i="18" s="1"/>
  <c r="CM32" i="18" s="1"/>
  <c r="CM33" i="18" s="1"/>
  <c r="CM34" i="18" s="1"/>
  <c r="CM35" i="18" s="1"/>
  <c r="CM36" i="18" s="1"/>
  <c r="CM37" i="18" s="1"/>
  <c r="CM38" i="18" s="1"/>
  <c r="CM39" i="18" s="1"/>
  <c r="CM40" i="18" s="1"/>
  <c r="CM41" i="18" s="1"/>
  <c r="CL4" i="18"/>
  <c r="CL5" i="18" s="1"/>
  <c r="CL6" i="18" s="1"/>
  <c r="CL7" i="18" s="1"/>
  <c r="CL8" i="18" s="1"/>
  <c r="CL9" i="18" s="1"/>
  <c r="CL10" i="18" s="1"/>
  <c r="CL11" i="18" s="1"/>
  <c r="CL12" i="18" s="1"/>
  <c r="CL13" i="18" s="1"/>
  <c r="CL14" i="18" s="1"/>
  <c r="CL15" i="18" s="1"/>
  <c r="CL16" i="18" s="1"/>
  <c r="CL17" i="18" s="1"/>
  <c r="CL18" i="18" s="1"/>
  <c r="CL19" i="18" s="1"/>
  <c r="CL20" i="18" s="1"/>
  <c r="CL21" i="18" s="1"/>
  <c r="CL22" i="18" s="1"/>
  <c r="CL23" i="18" s="1"/>
  <c r="CL24" i="18" s="1"/>
  <c r="CL25" i="18" s="1"/>
  <c r="CL26" i="18" s="1"/>
  <c r="CL27" i="18" s="1"/>
  <c r="CL28" i="18" s="1"/>
  <c r="CL29" i="18" s="1"/>
  <c r="CL30" i="18" s="1"/>
  <c r="CL31" i="18" s="1"/>
  <c r="CL32" i="18" s="1"/>
  <c r="CL33" i="18" s="1"/>
  <c r="CL34" i="18" s="1"/>
  <c r="CL35" i="18" s="1"/>
  <c r="CL36" i="18" s="1"/>
  <c r="CL37" i="18" s="1"/>
  <c r="CL38" i="18" s="1"/>
  <c r="CL39" i="18" s="1"/>
  <c r="CL40" i="18" s="1"/>
  <c r="CL41" i="18" s="1"/>
  <c r="CK4" i="18"/>
  <c r="CK5" i="18" s="1"/>
  <c r="CK6" i="18" s="1"/>
  <c r="CK7" i="18" s="1"/>
  <c r="CK8" i="18" s="1"/>
  <c r="CK9" i="18" s="1"/>
  <c r="CK10" i="18" s="1"/>
  <c r="CK11" i="18" s="1"/>
  <c r="CK12" i="18" s="1"/>
  <c r="CK13" i="18" s="1"/>
  <c r="CK14" i="18" s="1"/>
  <c r="CK15" i="18" s="1"/>
  <c r="CK16" i="18" s="1"/>
  <c r="CK17" i="18" s="1"/>
  <c r="CK18" i="18" s="1"/>
  <c r="CK19" i="18" s="1"/>
  <c r="CK20" i="18" s="1"/>
  <c r="CK21" i="18" s="1"/>
  <c r="CK22" i="18" s="1"/>
  <c r="CK23" i="18" s="1"/>
  <c r="CK24" i="18" s="1"/>
  <c r="CK25" i="18" s="1"/>
  <c r="CK26" i="18" s="1"/>
  <c r="CK27" i="18" s="1"/>
  <c r="CK28" i="18" s="1"/>
  <c r="CK29" i="18" s="1"/>
  <c r="CK30" i="18" s="1"/>
  <c r="CK31" i="18" s="1"/>
  <c r="CK32" i="18" s="1"/>
  <c r="CK33" i="18" s="1"/>
  <c r="CK34" i="18" s="1"/>
  <c r="CK35" i="18" s="1"/>
  <c r="CK36" i="18" s="1"/>
  <c r="CK37" i="18" s="1"/>
  <c r="CK38" i="18" s="1"/>
  <c r="CK39" i="18" s="1"/>
  <c r="CK40" i="18" s="1"/>
  <c r="CK41" i="18" s="1"/>
  <c r="CJ4" i="18"/>
  <c r="CI4" i="18"/>
  <c r="CI5" i="18" s="1"/>
  <c r="CI6" i="18" s="1"/>
  <c r="CI7" i="18" s="1"/>
  <c r="CI8" i="18" s="1"/>
  <c r="CI9" i="18" s="1"/>
  <c r="CI10" i="18" s="1"/>
  <c r="CI11" i="18" s="1"/>
  <c r="CI12" i="18" s="1"/>
  <c r="CI13" i="18" s="1"/>
  <c r="CI14" i="18" s="1"/>
  <c r="CI15" i="18" s="1"/>
  <c r="CI16" i="18" s="1"/>
  <c r="CI17" i="18" s="1"/>
  <c r="CI18" i="18" s="1"/>
  <c r="CI19" i="18" s="1"/>
  <c r="CI20" i="18" s="1"/>
  <c r="CI21" i="18" s="1"/>
  <c r="CI22" i="18" s="1"/>
  <c r="CI23" i="18" s="1"/>
  <c r="CI24" i="18" s="1"/>
  <c r="CI25" i="18" s="1"/>
  <c r="CI26" i="18" s="1"/>
  <c r="CI27" i="18" s="1"/>
  <c r="CI28" i="18" s="1"/>
  <c r="CI29" i="18" s="1"/>
  <c r="CI30" i="18" s="1"/>
  <c r="CI31" i="18" s="1"/>
  <c r="CI32" i="18" s="1"/>
  <c r="CI33" i="18" s="1"/>
  <c r="CI34" i="18" s="1"/>
  <c r="CI35" i="18" s="1"/>
  <c r="CI36" i="18" s="1"/>
  <c r="CI37" i="18" s="1"/>
  <c r="CI38" i="18" s="1"/>
  <c r="CI39" i="18" s="1"/>
  <c r="CI40" i="18" s="1"/>
  <c r="CI41" i="18" s="1"/>
  <c r="CH4" i="18"/>
  <c r="CH5" i="18" s="1"/>
  <c r="CH6" i="18" s="1"/>
  <c r="CH7" i="18" s="1"/>
  <c r="CH8" i="18" s="1"/>
  <c r="CH9" i="18" s="1"/>
  <c r="CH10" i="18" s="1"/>
  <c r="CH11" i="18" s="1"/>
  <c r="CH12" i="18" s="1"/>
  <c r="CH13" i="18" s="1"/>
  <c r="CH14" i="18" s="1"/>
  <c r="CH15" i="18" s="1"/>
  <c r="CH16" i="18" s="1"/>
  <c r="CH17" i="18" s="1"/>
  <c r="CH18" i="18" s="1"/>
  <c r="CH19" i="18" s="1"/>
  <c r="CH20" i="18" s="1"/>
  <c r="CH21" i="18" s="1"/>
  <c r="CH22" i="18" s="1"/>
  <c r="CH23" i="18" s="1"/>
  <c r="CH24" i="18" s="1"/>
  <c r="CH25" i="18" s="1"/>
  <c r="CH26" i="18" s="1"/>
  <c r="CH27" i="18" s="1"/>
  <c r="CH28" i="18" s="1"/>
  <c r="CH29" i="18" s="1"/>
  <c r="CH30" i="18" s="1"/>
  <c r="CH31" i="18" s="1"/>
  <c r="CH32" i="18" s="1"/>
  <c r="CH33" i="18" s="1"/>
  <c r="CH34" i="18" s="1"/>
  <c r="CH35" i="18" s="1"/>
  <c r="CH36" i="18" s="1"/>
  <c r="CH37" i="18" s="1"/>
  <c r="CH38" i="18" s="1"/>
  <c r="CH39" i="18" s="1"/>
  <c r="CH40" i="18" s="1"/>
  <c r="CH41" i="18" s="1"/>
  <c r="CG4" i="18"/>
  <c r="CG5" i="18" s="1"/>
  <c r="CG6" i="18" s="1"/>
  <c r="CG7" i="18" s="1"/>
  <c r="CG8" i="18" s="1"/>
  <c r="CG9" i="18" s="1"/>
  <c r="CG10" i="18" s="1"/>
  <c r="CG11" i="18" s="1"/>
  <c r="CG12" i="18" s="1"/>
  <c r="CG13" i="18" s="1"/>
  <c r="CG14" i="18" s="1"/>
  <c r="CG15" i="18" s="1"/>
  <c r="CG16" i="18" s="1"/>
  <c r="CG17" i="18" s="1"/>
  <c r="CG18" i="18" s="1"/>
  <c r="CG19" i="18" s="1"/>
  <c r="CG20" i="18" s="1"/>
  <c r="CG21" i="18" s="1"/>
  <c r="CG22" i="18" s="1"/>
  <c r="CG23" i="18" s="1"/>
  <c r="CG24" i="18" s="1"/>
  <c r="CG25" i="18" s="1"/>
  <c r="CG26" i="18" s="1"/>
  <c r="CG27" i="18" s="1"/>
  <c r="CG28" i="18" s="1"/>
  <c r="CG29" i="18" s="1"/>
  <c r="CG30" i="18" s="1"/>
  <c r="CG31" i="18" s="1"/>
  <c r="CG32" i="18" s="1"/>
  <c r="CG33" i="18" s="1"/>
  <c r="CG34" i="18" s="1"/>
  <c r="CG35" i="18" s="1"/>
  <c r="CG36" i="18" s="1"/>
  <c r="CG37" i="18" s="1"/>
  <c r="CG38" i="18" s="1"/>
  <c r="CG39" i="18" s="1"/>
  <c r="CG40" i="18" s="1"/>
  <c r="CG41" i="18" s="1"/>
  <c r="CF4" i="18"/>
  <c r="CE4" i="18"/>
  <c r="CE5" i="18" s="1"/>
  <c r="CE6" i="18" s="1"/>
  <c r="CE7" i="18" s="1"/>
  <c r="CE8" i="18" s="1"/>
  <c r="CE9" i="18" s="1"/>
  <c r="CE10" i="18" s="1"/>
  <c r="CE11" i="18" s="1"/>
  <c r="CE12" i="18" s="1"/>
  <c r="CE13" i="18" s="1"/>
  <c r="CE14" i="18" s="1"/>
  <c r="CE15" i="18" s="1"/>
  <c r="CE16" i="18" s="1"/>
  <c r="CE17" i="18" s="1"/>
  <c r="CE18" i="18" s="1"/>
  <c r="CE19" i="18" s="1"/>
  <c r="CE20" i="18" s="1"/>
  <c r="CE21" i="18" s="1"/>
  <c r="CE22" i="18" s="1"/>
  <c r="CE23" i="18" s="1"/>
  <c r="CE24" i="18" s="1"/>
  <c r="CE25" i="18" s="1"/>
  <c r="CE26" i="18" s="1"/>
  <c r="CE27" i="18" s="1"/>
  <c r="CE28" i="18" s="1"/>
  <c r="CE29" i="18" s="1"/>
  <c r="CE30" i="18" s="1"/>
  <c r="CE31" i="18" s="1"/>
  <c r="CE32" i="18" s="1"/>
  <c r="CE33" i="18" s="1"/>
  <c r="CE34" i="18" s="1"/>
  <c r="CE35" i="18" s="1"/>
  <c r="CE36" i="18" s="1"/>
  <c r="CE37" i="18" s="1"/>
  <c r="CE38" i="18" s="1"/>
  <c r="CE39" i="18" s="1"/>
  <c r="CE40" i="18" s="1"/>
  <c r="CE41" i="18" s="1"/>
  <c r="CD4" i="18"/>
  <c r="CD5" i="18" s="1"/>
  <c r="CD6" i="18" s="1"/>
  <c r="CD7" i="18" s="1"/>
  <c r="CD8" i="18" s="1"/>
  <c r="CD9" i="18" s="1"/>
  <c r="CD10" i="18" s="1"/>
  <c r="CD11" i="18" s="1"/>
  <c r="CD12" i="18" s="1"/>
  <c r="CD13" i="18" s="1"/>
  <c r="CD14" i="18" s="1"/>
  <c r="CD15" i="18" s="1"/>
  <c r="CD16" i="18" s="1"/>
  <c r="CD17" i="18" s="1"/>
  <c r="CD18" i="18" s="1"/>
  <c r="CD19" i="18" s="1"/>
  <c r="CD20" i="18" s="1"/>
  <c r="CD21" i="18" s="1"/>
  <c r="CD22" i="18" s="1"/>
  <c r="CD23" i="18" s="1"/>
  <c r="CD24" i="18" s="1"/>
  <c r="CD25" i="18" s="1"/>
  <c r="CD26" i="18" s="1"/>
  <c r="CD27" i="18" s="1"/>
  <c r="CD28" i="18" s="1"/>
  <c r="CD29" i="18" s="1"/>
  <c r="CD30" i="18" s="1"/>
  <c r="CD31" i="18" s="1"/>
  <c r="CD32" i="18" s="1"/>
  <c r="CD33" i="18" s="1"/>
  <c r="CD34" i="18" s="1"/>
  <c r="CD35" i="18" s="1"/>
  <c r="CD36" i="18" s="1"/>
  <c r="CD37" i="18" s="1"/>
  <c r="CD38" i="18" s="1"/>
  <c r="CD39" i="18" s="1"/>
  <c r="CD40" i="18" s="1"/>
  <c r="CD41" i="18" s="1"/>
  <c r="CC4" i="18"/>
  <c r="CC5" i="18" s="1"/>
  <c r="CC6" i="18" s="1"/>
  <c r="CC7" i="18" s="1"/>
  <c r="CC8" i="18" s="1"/>
  <c r="CC9" i="18" s="1"/>
  <c r="CC10" i="18" s="1"/>
  <c r="CC11" i="18" s="1"/>
  <c r="CC12" i="18" s="1"/>
  <c r="CC13" i="18" s="1"/>
  <c r="CC14" i="18" s="1"/>
  <c r="CC15" i="18" s="1"/>
  <c r="CC16" i="18" s="1"/>
  <c r="CC17" i="18" s="1"/>
  <c r="CC18" i="18" s="1"/>
  <c r="CC19" i="18" s="1"/>
  <c r="CC20" i="18" s="1"/>
  <c r="CC21" i="18" s="1"/>
  <c r="CC22" i="18" s="1"/>
  <c r="CC23" i="18" s="1"/>
  <c r="CC24" i="18" s="1"/>
  <c r="CC25" i="18" s="1"/>
  <c r="CC26" i="18" s="1"/>
  <c r="CC27" i="18" s="1"/>
  <c r="CC28" i="18" s="1"/>
  <c r="CC29" i="18" s="1"/>
  <c r="CC30" i="18" s="1"/>
  <c r="CC31" i="18" s="1"/>
  <c r="CC32" i="18" s="1"/>
  <c r="CC33" i="18" s="1"/>
  <c r="CC34" i="18" s="1"/>
  <c r="CC35" i="18" s="1"/>
  <c r="CC36" i="18" s="1"/>
  <c r="CC37" i="18" s="1"/>
  <c r="CC38" i="18" s="1"/>
  <c r="CC39" i="18" s="1"/>
  <c r="CC40" i="18" s="1"/>
  <c r="CC41" i="18" s="1"/>
  <c r="CB4" i="18"/>
  <c r="BW4" i="18"/>
  <c r="CX3" i="18"/>
  <c r="EB4" i="18" s="1"/>
  <c r="CW3" i="18"/>
  <c r="BX3" i="18"/>
  <c r="BZ3" i="18" s="1"/>
  <c r="BW3" i="18"/>
  <c r="DH288" i="18"/>
  <c r="DH273" i="18"/>
  <c r="DH258" i="18"/>
  <c r="DH243" i="18"/>
  <c r="DH228" i="18"/>
  <c r="DH213" i="18"/>
  <c r="DH198" i="18"/>
  <c r="DH183" i="18"/>
  <c r="DH168" i="18"/>
  <c r="DH153" i="18"/>
  <c r="DH138" i="18"/>
  <c r="DH123" i="18"/>
  <c r="DH108" i="18"/>
  <c r="DH93" i="18"/>
  <c r="DH78" i="18"/>
  <c r="DH63" i="18"/>
  <c r="DH48" i="18"/>
  <c r="DH33" i="18"/>
  <c r="DH18" i="18"/>
  <c r="DH3" i="18"/>
  <c r="EG80" i="17"/>
  <c r="EG79" i="17"/>
  <c r="EG78" i="17"/>
  <c r="EG77" i="17"/>
  <c r="EG76" i="17"/>
  <c r="EG75" i="17"/>
  <c r="EG74" i="17"/>
  <c r="EG73" i="17"/>
  <c r="EG72" i="17"/>
  <c r="EG71" i="17"/>
  <c r="EG70" i="17"/>
  <c r="EG69" i="17"/>
  <c r="EG68" i="17"/>
  <c r="EG67" i="17"/>
  <c r="EG66" i="17"/>
  <c r="EG65" i="17"/>
  <c r="EG64" i="17"/>
  <c r="EG63" i="17"/>
  <c r="EG62" i="17"/>
  <c r="EG61" i="17"/>
  <c r="EG60" i="17"/>
  <c r="EG59" i="17"/>
  <c r="EG58" i="17"/>
  <c r="EG57" i="17"/>
  <c r="EG56" i="17"/>
  <c r="EG55" i="17"/>
  <c r="EG54" i="17"/>
  <c r="EG53" i="17"/>
  <c r="EG52" i="17"/>
  <c r="EG51" i="17"/>
  <c r="EG50" i="17"/>
  <c r="EG49" i="17"/>
  <c r="EG48" i="17"/>
  <c r="EG47" i="17"/>
  <c r="EG46" i="17"/>
  <c r="EG45" i="17"/>
  <c r="EG44" i="17"/>
  <c r="EG43" i="17"/>
  <c r="EG42" i="17"/>
  <c r="EG41" i="17"/>
  <c r="EG40" i="17"/>
  <c r="EG39" i="17"/>
  <c r="EG38" i="17"/>
  <c r="EG37" i="17"/>
  <c r="EG36" i="17"/>
  <c r="EG35" i="17"/>
  <c r="EG34" i="17"/>
  <c r="EG33" i="17"/>
  <c r="EG32" i="17"/>
  <c r="EG31" i="17"/>
  <c r="EG30" i="17"/>
  <c r="EG29" i="17"/>
  <c r="EG28" i="17"/>
  <c r="EG27" i="17"/>
  <c r="EG26" i="17"/>
  <c r="EG25" i="17"/>
  <c r="EG24" i="17"/>
  <c r="BW24" i="17"/>
  <c r="BX24" i="17" s="1"/>
  <c r="EG23" i="17"/>
  <c r="BW23" i="17"/>
  <c r="BX23" i="17" s="1"/>
  <c r="EG22" i="17"/>
  <c r="BZ22" i="17"/>
  <c r="BW22" i="17"/>
  <c r="BX22" i="17" s="1"/>
  <c r="EG21" i="17"/>
  <c r="BW21" i="17"/>
  <c r="BX21" i="17" s="1"/>
  <c r="BZ21" i="17" s="1"/>
  <c r="CX20" i="17"/>
  <c r="CW20" i="17"/>
  <c r="BW20" i="17"/>
  <c r="BX20" i="17" s="1"/>
  <c r="BZ20" i="17" s="1"/>
  <c r="CX19" i="17"/>
  <c r="CW19" i="17"/>
  <c r="BW19" i="17"/>
  <c r="BX19" i="17" s="1"/>
  <c r="BZ19" i="17" s="1"/>
  <c r="CX18" i="17"/>
  <c r="EG18" i="17" s="1"/>
  <c r="CW18" i="17"/>
  <c r="BX18" i="17"/>
  <c r="BZ18" i="17" s="1"/>
  <c r="BW18" i="17"/>
  <c r="CX17" i="17"/>
  <c r="CW17" i="17"/>
  <c r="BW17" i="17"/>
  <c r="BX17" i="17" s="1"/>
  <c r="BZ17" i="17" s="1"/>
  <c r="CX16" i="17"/>
  <c r="CW16" i="17"/>
  <c r="BW16" i="17"/>
  <c r="BX16" i="17" s="1"/>
  <c r="BZ16" i="17" s="1"/>
  <c r="CX15" i="17"/>
  <c r="CW15" i="17"/>
  <c r="BW15" i="17"/>
  <c r="BX15" i="17" s="1"/>
  <c r="BZ15" i="17" s="1"/>
  <c r="CX14" i="17"/>
  <c r="CW14" i="17"/>
  <c r="BW14" i="17"/>
  <c r="BX14" i="17" s="1"/>
  <c r="CX13" i="17"/>
  <c r="CW13" i="17"/>
  <c r="BW13" i="17"/>
  <c r="BX13" i="17" s="1"/>
  <c r="CX12" i="17"/>
  <c r="CW12" i="17"/>
  <c r="BW12" i="17"/>
  <c r="BX12" i="17" s="1"/>
  <c r="BZ12" i="17" s="1"/>
  <c r="CX11" i="17"/>
  <c r="CW11" i="17"/>
  <c r="BW11" i="17"/>
  <c r="BX11" i="17" s="1"/>
  <c r="BZ11" i="17" s="1"/>
  <c r="CX10" i="17"/>
  <c r="CW10" i="17"/>
  <c r="BW10" i="17"/>
  <c r="BX10" i="17" s="1"/>
  <c r="BZ10" i="17" s="1"/>
  <c r="CX9" i="17"/>
  <c r="CW9" i="17"/>
  <c r="BX9" i="17"/>
  <c r="BW9" i="17"/>
  <c r="CX8" i="17"/>
  <c r="EG8" i="17" s="1"/>
  <c r="CW8" i="17"/>
  <c r="BW8" i="17"/>
  <c r="BX8" i="17" s="1"/>
  <c r="BZ8" i="17" s="1"/>
  <c r="EG7" i="17"/>
  <c r="CX7" i="17"/>
  <c r="CW7" i="17"/>
  <c r="BW7" i="17"/>
  <c r="BX7" i="17" s="1"/>
  <c r="BZ7" i="17" s="1"/>
  <c r="CX6" i="17"/>
  <c r="CW6" i="17"/>
  <c r="BW6" i="17"/>
  <c r="BX6" i="17" s="1"/>
  <c r="BZ6" i="17" s="1"/>
  <c r="CX5" i="17"/>
  <c r="CW5" i="17"/>
  <c r="CU5" i="17"/>
  <c r="CU6" i="17" s="1"/>
  <c r="CU7" i="17" s="1"/>
  <c r="CU8" i="17" s="1"/>
  <c r="CU9" i="17" s="1"/>
  <c r="CU10" i="17" s="1"/>
  <c r="CU11" i="17" s="1"/>
  <c r="CU12" i="17" s="1"/>
  <c r="CU13" i="17" s="1"/>
  <c r="CU14" i="17" s="1"/>
  <c r="CU15" i="17" s="1"/>
  <c r="CU16" i="17" s="1"/>
  <c r="CU17" i="17" s="1"/>
  <c r="CU18" i="17" s="1"/>
  <c r="CU19" i="17" s="1"/>
  <c r="CU20" i="17" s="1"/>
  <c r="CU21" i="17" s="1"/>
  <c r="CU22" i="17" s="1"/>
  <c r="CU23" i="17" s="1"/>
  <c r="CU24" i="17" s="1"/>
  <c r="CU25" i="17" s="1"/>
  <c r="CU26" i="17" s="1"/>
  <c r="CU27" i="17" s="1"/>
  <c r="CU28" i="17" s="1"/>
  <c r="CU29" i="17" s="1"/>
  <c r="CU30" i="17" s="1"/>
  <c r="CU31" i="17" s="1"/>
  <c r="CU32" i="17" s="1"/>
  <c r="CU33" i="17" s="1"/>
  <c r="CU34" i="17" s="1"/>
  <c r="CU35" i="17" s="1"/>
  <c r="CU36" i="17" s="1"/>
  <c r="CU37" i="17" s="1"/>
  <c r="CU38" i="17" s="1"/>
  <c r="CU39" i="17" s="1"/>
  <c r="CU40" i="17" s="1"/>
  <c r="CU41" i="17" s="1"/>
  <c r="CE5" i="17"/>
  <c r="CE6" i="17" s="1"/>
  <c r="CE7" i="17" s="1"/>
  <c r="CE8" i="17" s="1"/>
  <c r="CE9" i="17" s="1"/>
  <c r="CE10" i="17" s="1"/>
  <c r="CE11" i="17" s="1"/>
  <c r="CE12" i="17" s="1"/>
  <c r="CE13" i="17" s="1"/>
  <c r="CE14" i="17" s="1"/>
  <c r="CE15" i="17" s="1"/>
  <c r="CE16" i="17" s="1"/>
  <c r="CE17" i="17" s="1"/>
  <c r="CE18" i="17" s="1"/>
  <c r="CE19" i="17" s="1"/>
  <c r="CE20" i="17" s="1"/>
  <c r="CE21" i="17" s="1"/>
  <c r="CE22" i="17" s="1"/>
  <c r="CE23" i="17" s="1"/>
  <c r="CE24" i="17" s="1"/>
  <c r="CE25" i="17" s="1"/>
  <c r="CE26" i="17" s="1"/>
  <c r="CE27" i="17" s="1"/>
  <c r="CE28" i="17" s="1"/>
  <c r="CE29" i="17" s="1"/>
  <c r="CE30" i="17" s="1"/>
  <c r="CE31" i="17" s="1"/>
  <c r="CE32" i="17" s="1"/>
  <c r="CE33" i="17" s="1"/>
  <c r="CE34" i="17" s="1"/>
  <c r="CE35" i="17" s="1"/>
  <c r="CE36" i="17" s="1"/>
  <c r="CE37" i="17" s="1"/>
  <c r="CE38" i="17" s="1"/>
  <c r="CE39" i="17" s="1"/>
  <c r="CE40" i="17" s="1"/>
  <c r="CE41" i="17" s="1"/>
  <c r="BW5" i="17"/>
  <c r="BX5" i="17" s="1"/>
  <c r="BZ5" i="17" s="1"/>
  <c r="DT4" i="17"/>
  <c r="DR4" i="17"/>
  <c r="DR5" i="17" s="1"/>
  <c r="CX4" i="17"/>
  <c r="CW4" i="17"/>
  <c r="CU4" i="17"/>
  <c r="CT4" i="17"/>
  <c r="CT5" i="17" s="1"/>
  <c r="CT6" i="17" s="1"/>
  <c r="CT7" i="17" s="1"/>
  <c r="CT8" i="17" s="1"/>
  <c r="CT9" i="17" s="1"/>
  <c r="CT10" i="17" s="1"/>
  <c r="CT11" i="17" s="1"/>
  <c r="CT12" i="17" s="1"/>
  <c r="CT13" i="17" s="1"/>
  <c r="CT14" i="17" s="1"/>
  <c r="CT15" i="17" s="1"/>
  <c r="CT16" i="17" s="1"/>
  <c r="CT17" i="17" s="1"/>
  <c r="CT18" i="17" s="1"/>
  <c r="CT19" i="17" s="1"/>
  <c r="CT20" i="17" s="1"/>
  <c r="CT21" i="17" s="1"/>
  <c r="CT22" i="17" s="1"/>
  <c r="CT23" i="17" s="1"/>
  <c r="CT24" i="17" s="1"/>
  <c r="CT25" i="17" s="1"/>
  <c r="CT26" i="17" s="1"/>
  <c r="CT27" i="17" s="1"/>
  <c r="CT28" i="17" s="1"/>
  <c r="CT29" i="17" s="1"/>
  <c r="CT30" i="17" s="1"/>
  <c r="CT31" i="17" s="1"/>
  <c r="CT32" i="17" s="1"/>
  <c r="CT33" i="17" s="1"/>
  <c r="CT34" i="17" s="1"/>
  <c r="CT35" i="17" s="1"/>
  <c r="CT36" i="17" s="1"/>
  <c r="CT37" i="17" s="1"/>
  <c r="CT38" i="17" s="1"/>
  <c r="CT39" i="17" s="1"/>
  <c r="CT40" i="17" s="1"/>
  <c r="CT41" i="17" s="1"/>
  <c r="CS4" i="17"/>
  <c r="CS5" i="17" s="1"/>
  <c r="CS6" i="17" s="1"/>
  <c r="CS7" i="17" s="1"/>
  <c r="CS8" i="17" s="1"/>
  <c r="CS9" i="17" s="1"/>
  <c r="CS10" i="17" s="1"/>
  <c r="CS11" i="17" s="1"/>
  <c r="CS12" i="17" s="1"/>
  <c r="CS13" i="17" s="1"/>
  <c r="CS14" i="17" s="1"/>
  <c r="CS15" i="17" s="1"/>
  <c r="CS16" i="17" s="1"/>
  <c r="CS17" i="17" s="1"/>
  <c r="CS18" i="17" s="1"/>
  <c r="CS19" i="17" s="1"/>
  <c r="CS20" i="17" s="1"/>
  <c r="CS21" i="17" s="1"/>
  <c r="CS22" i="17" s="1"/>
  <c r="CS23" i="17" s="1"/>
  <c r="CS24" i="17" s="1"/>
  <c r="CS25" i="17" s="1"/>
  <c r="CS26" i="17" s="1"/>
  <c r="CS27" i="17" s="1"/>
  <c r="CS28" i="17" s="1"/>
  <c r="CS29" i="17" s="1"/>
  <c r="CS30" i="17" s="1"/>
  <c r="CS31" i="17" s="1"/>
  <c r="CS32" i="17" s="1"/>
  <c r="CS33" i="17" s="1"/>
  <c r="CS34" i="17" s="1"/>
  <c r="CS35" i="17" s="1"/>
  <c r="CS36" i="17" s="1"/>
  <c r="CS37" i="17" s="1"/>
  <c r="CS38" i="17" s="1"/>
  <c r="CS39" i="17" s="1"/>
  <c r="CS40" i="17" s="1"/>
  <c r="CS41" i="17" s="1"/>
  <c r="CR4" i="17"/>
  <c r="CR5" i="17" s="1"/>
  <c r="CR6" i="17" s="1"/>
  <c r="CR7" i="17" s="1"/>
  <c r="CR8" i="17" s="1"/>
  <c r="CR9" i="17" s="1"/>
  <c r="CR10" i="17" s="1"/>
  <c r="CR11" i="17" s="1"/>
  <c r="CR12" i="17" s="1"/>
  <c r="CR13" i="17" s="1"/>
  <c r="CR14" i="17" s="1"/>
  <c r="CR15" i="17" s="1"/>
  <c r="CR16" i="17" s="1"/>
  <c r="CR17" i="17" s="1"/>
  <c r="CR18" i="17" s="1"/>
  <c r="CR19" i="17" s="1"/>
  <c r="CR20" i="17" s="1"/>
  <c r="CR21" i="17" s="1"/>
  <c r="CR22" i="17" s="1"/>
  <c r="CR23" i="17" s="1"/>
  <c r="CR24" i="17" s="1"/>
  <c r="CR25" i="17" s="1"/>
  <c r="CR26" i="17" s="1"/>
  <c r="CR27" i="17" s="1"/>
  <c r="CR28" i="17" s="1"/>
  <c r="CR29" i="17" s="1"/>
  <c r="CR30" i="17" s="1"/>
  <c r="CR31" i="17" s="1"/>
  <c r="CR32" i="17" s="1"/>
  <c r="CR33" i="17" s="1"/>
  <c r="CR34" i="17" s="1"/>
  <c r="CR35" i="17" s="1"/>
  <c r="CR36" i="17" s="1"/>
  <c r="CR37" i="17" s="1"/>
  <c r="CR38" i="17" s="1"/>
  <c r="CR39" i="17" s="1"/>
  <c r="CR40" i="17" s="1"/>
  <c r="CR41" i="17" s="1"/>
  <c r="CQ4" i="17"/>
  <c r="CQ5" i="17" s="1"/>
  <c r="CQ6" i="17" s="1"/>
  <c r="CQ7" i="17" s="1"/>
  <c r="CQ8" i="17" s="1"/>
  <c r="CQ9" i="17" s="1"/>
  <c r="CQ10" i="17" s="1"/>
  <c r="CQ11" i="17" s="1"/>
  <c r="CQ12" i="17" s="1"/>
  <c r="CQ13" i="17" s="1"/>
  <c r="CQ14" i="17" s="1"/>
  <c r="CQ15" i="17" s="1"/>
  <c r="CQ16" i="17" s="1"/>
  <c r="CQ17" i="17" s="1"/>
  <c r="CQ18" i="17" s="1"/>
  <c r="CQ19" i="17" s="1"/>
  <c r="CQ20" i="17" s="1"/>
  <c r="CQ21" i="17" s="1"/>
  <c r="CQ22" i="17" s="1"/>
  <c r="CQ23" i="17" s="1"/>
  <c r="CQ24" i="17" s="1"/>
  <c r="CQ25" i="17" s="1"/>
  <c r="CQ26" i="17" s="1"/>
  <c r="CQ27" i="17" s="1"/>
  <c r="CQ28" i="17" s="1"/>
  <c r="CQ29" i="17" s="1"/>
  <c r="CQ30" i="17" s="1"/>
  <c r="CQ31" i="17" s="1"/>
  <c r="CQ32" i="17" s="1"/>
  <c r="CQ33" i="17" s="1"/>
  <c r="CQ34" i="17" s="1"/>
  <c r="CQ35" i="17" s="1"/>
  <c r="CQ36" i="17" s="1"/>
  <c r="CQ37" i="17" s="1"/>
  <c r="CQ38" i="17" s="1"/>
  <c r="CQ39" i="17" s="1"/>
  <c r="CQ40" i="17" s="1"/>
  <c r="CQ41" i="17" s="1"/>
  <c r="CP4" i="17"/>
  <c r="CP5" i="17" s="1"/>
  <c r="CP6" i="17" s="1"/>
  <c r="CP7" i="17" s="1"/>
  <c r="CP8" i="17" s="1"/>
  <c r="CP9" i="17" s="1"/>
  <c r="CP10" i="17" s="1"/>
  <c r="CP11" i="17" s="1"/>
  <c r="CP12" i="17" s="1"/>
  <c r="CP13" i="17" s="1"/>
  <c r="CP14" i="17" s="1"/>
  <c r="CP15" i="17" s="1"/>
  <c r="CP16" i="17" s="1"/>
  <c r="CP17" i="17" s="1"/>
  <c r="CP18" i="17" s="1"/>
  <c r="CP19" i="17" s="1"/>
  <c r="CP20" i="17" s="1"/>
  <c r="CP21" i="17" s="1"/>
  <c r="CP22" i="17" s="1"/>
  <c r="CP23" i="17" s="1"/>
  <c r="CP24" i="17" s="1"/>
  <c r="CP25" i="17" s="1"/>
  <c r="CP26" i="17" s="1"/>
  <c r="CP27" i="17" s="1"/>
  <c r="CP28" i="17" s="1"/>
  <c r="CP29" i="17" s="1"/>
  <c r="CP30" i="17" s="1"/>
  <c r="CP31" i="17" s="1"/>
  <c r="CP32" i="17" s="1"/>
  <c r="CP33" i="17" s="1"/>
  <c r="CP34" i="17" s="1"/>
  <c r="CP35" i="17" s="1"/>
  <c r="CP36" i="17" s="1"/>
  <c r="CP37" i="17" s="1"/>
  <c r="CP38" i="17" s="1"/>
  <c r="CP39" i="17" s="1"/>
  <c r="CP40" i="17" s="1"/>
  <c r="CP41" i="17" s="1"/>
  <c r="CO4" i="17"/>
  <c r="CO5" i="17" s="1"/>
  <c r="CO6" i="17" s="1"/>
  <c r="CO7" i="17" s="1"/>
  <c r="CO8" i="17" s="1"/>
  <c r="CO9" i="17" s="1"/>
  <c r="CO10" i="17" s="1"/>
  <c r="CO11" i="17" s="1"/>
  <c r="CO12" i="17" s="1"/>
  <c r="CO13" i="17" s="1"/>
  <c r="CO14" i="17" s="1"/>
  <c r="CO15" i="17" s="1"/>
  <c r="CO16" i="17" s="1"/>
  <c r="CO17" i="17" s="1"/>
  <c r="CO18" i="17" s="1"/>
  <c r="CO19" i="17" s="1"/>
  <c r="CO20" i="17" s="1"/>
  <c r="CO21" i="17" s="1"/>
  <c r="CO22" i="17" s="1"/>
  <c r="CO23" i="17" s="1"/>
  <c r="CO24" i="17" s="1"/>
  <c r="CO25" i="17" s="1"/>
  <c r="CO26" i="17" s="1"/>
  <c r="CO27" i="17" s="1"/>
  <c r="CO28" i="17" s="1"/>
  <c r="CO29" i="17" s="1"/>
  <c r="CO30" i="17" s="1"/>
  <c r="CO31" i="17" s="1"/>
  <c r="CO32" i="17" s="1"/>
  <c r="CO33" i="17" s="1"/>
  <c r="CO34" i="17" s="1"/>
  <c r="CO35" i="17" s="1"/>
  <c r="CO36" i="17" s="1"/>
  <c r="CO37" i="17" s="1"/>
  <c r="CO38" i="17" s="1"/>
  <c r="CO39" i="17" s="1"/>
  <c r="CO40" i="17" s="1"/>
  <c r="CO41" i="17" s="1"/>
  <c r="CN4" i="17"/>
  <c r="CN5" i="17" s="1"/>
  <c r="CN6" i="17" s="1"/>
  <c r="CN7" i="17" s="1"/>
  <c r="CN8" i="17" s="1"/>
  <c r="CN9" i="17" s="1"/>
  <c r="CN10" i="17" s="1"/>
  <c r="CN11" i="17" s="1"/>
  <c r="CN12" i="17" s="1"/>
  <c r="CN13" i="17" s="1"/>
  <c r="CN14" i="17" s="1"/>
  <c r="CN15" i="17" s="1"/>
  <c r="CN16" i="17" s="1"/>
  <c r="CN17" i="17" s="1"/>
  <c r="CN18" i="17" s="1"/>
  <c r="CN19" i="17" s="1"/>
  <c r="CN20" i="17" s="1"/>
  <c r="CN21" i="17" s="1"/>
  <c r="CN22" i="17" s="1"/>
  <c r="CN23" i="17" s="1"/>
  <c r="CN24" i="17" s="1"/>
  <c r="CN25" i="17" s="1"/>
  <c r="CN26" i="17" s="1"/>
  <c r="CN27" i="17" s="1"/>
  <c r="CN28" i="17" s="1"/>
  <c r="CN29" i="17" s="1"/>
  <c r="CN30" i="17" s="1"/>
  <c r="CN31" i="17" s="1"/>
  <c r="CN32" i="17" s="1"/>
  <c r="CN33" i="17" s="1"/>
  <c r="CN34" i="17" s="1"/>
  <c r="CN35" i="17" s="1"/>
  <c r="CN36" i="17" s="1"/>
  <c r="CN37" i="17" s="1"/>
  <c r="CN38" i="17" s="1"/>
  <c r="CN39" i="17" s="1"/>
  <c r="CN40" i="17" s="1"/>
  <c r="CN41" i="17" s="1"/>
  <c r="CM4" i="17"/>
  <c r="CM5" i="17" s="1"/>
  <c r="CM6" i="17" s="1"/>
  <c r="CM7" i="17" s="1"/>
  <c r="CM8" i="17" s="1"/>
  <c r="CM9" i="17" s="1"/>
  <c r="CM10" i="17" s="1"/>
  <c r="CM11" i="17" s="1"/>
  <c r="CM12" i="17" s="1"/>
  <c r="CM13" i="17" s="1"/>
  <c r="CM14" i="17" s="1"/>
  <c r="CM15" i="17" s="1"/>
  <c r="CM16" i="17" s="1"/>
  <c r="CM17" i="17" s="1"/>
  <c r="CM18" i="17" s="1"/>
  <c r="CM19" i="17" s="1"/>
  <c r="CM20" i="17" s="1"/>
  <c r="CM21" i="17" s="1"/>
  <c r="CM22" i="17" s="1"/>
  <c r="CM23" i="17" s="1"/>
  <c r="CM24" i="17" s="1"/>
  <c r="CM25" i="17" s="1"/>
  <c r="CM26" i="17" s="1"/>
  <c r="CM27" i="17" s="1"/>
  <c r="CM28" i="17" s="1"/>
  <c r="CM29" i="17" s="1"/>
  <c r="CM30" i="17" s="1"/>
  <c r="CM31" i="17" s="1"/>
  <c r="CM32" i="17" s="1"/>
  <c r="CM33" i="17" s="1"/>
  <c r="CM34" i="17" s="1"/>
  <c r="CM35" i="17" s="1"/>
  <c r="CM36" i="17" s="1"/>
  <c r="CM37" i="17" s="1"/>
  <c r="CM38" i="17" s="1"/>
  <c r="CM39" i="17" s="1"/>
  <c r="CM40" i="17" s="1"/>
  <c r="CM41" i="17" s="1"/>
  <c r="CL4" i="17"/>
  <c r="CL5" i="17" s="1"/>
  <c r="CL6" i="17" s="1"/>
  <c r="CL7" i="17" s="1"/>
  <c r="CL8" i="17" s="1"/>
  <c r="CL9" i="17" s="1"/>
  <c r="CL10" i="17" s="1"/>
  <c r="CL11" i="17" s="1"/>
  <c r="CL12" i="17" s="1"/>
  <c r="CL13" i="17" s="1"/>
  <c r="CL14" i="17" s="1"/>
  <c r="CL15" i="17" s="1"/>
  <c r="CL16" i="17" s="1"/>
  <c r="CL17" i="17" s="1"/>
  <c r="CL18" i="17" s="1"/>
  <c r="CL19" i="17" s="1"/>
  <c r="CL20" i="17" s="1"/>
  <c r="CL21" i="17" s="1"/>
  <c r="CL22" i="17" s="1"/>
  <c r="CL23" i="17" s="1"/>
  <c r="CL24" i="17" s="1"/>
  <c r="CL25" i="17" s="1"/>
  <c r="CL26" i="17" s="1"/>
  <c r="CL27" i="17" s="1"/>
  <c r="CL28" i="17" s="1"/>
  <c r="CL29" i="17" s="1"/>
  <c r="CL30" i="17" s="1"/>
  <c r="CL31" i="17" s="1"/>
  <c r="CL32" i="17" s="1"/>
  <c r="CL33" i="17" s="1"/>
  <c r="CL34" i="17" s="1"/>
  <c r="CL35" i="17" s="1"/>
  <c r="CL36" i="17" s="1"/>
  <c r="CL37" i="17" s="1"/>
  <c r="CL38" i="17" s="1"/>
  <c r="CL39" i="17" s="1"/>
  <c r="CL40" i="17" s="1"/>
  <c r="CL41" i="17" s="1"/>
  <c r="CK4" i="17"/>
  <c r="CK5" i="17" s="1"/>
  <c r="CK6" i="17" s="1"/>
  <c r="CK7" i="17" s="1"/>
  <c r="CK8" i="17" s="1"/>
  <c r="CK9" i="17" s="1"/>
  <c r="CK10" i="17" s="1"/>
  <c r="CK11" i="17" s="1"/>
  <c r="CK12" i="17" s="1"/>
  <c r="CK13" i="17" s="1"/>
  <c r="CK14" i="17" s="1"/>
  <c r="CK15" i="17" s="1"/>
  <c r="CK16" i="17" s="1"/>
  <c r="CK17" i="17" s="1"/>
  <c r="CK18" i="17" s="1"/>
  <c r="CK19" i="17" s="1"/>
  <c r="CK20" i="17" s="1"/>
  <c r="CK21" i="17" s="1"/>
  <c r="CK22" i="17" s="1"/>
  <c r="CK23" i="17" s="1"/>
  <c r="CK24" i="17" s="1"/>
  <c r="CK25" i="17" s="1"/>
  <c r="CK26" i="17" s="1"/>
  <c r="CK27" i="17" s="1"/>
  <c r="CK28" i="17" s="1"/>
  <c r="CK29" i="17" s="1"/>
  <c r="CK30" i="17" s="1"/>
  <c r="CK31" i="17" s="1"/>
  <c r="CK32" i="17" s="1"/>
  <c r="CK33" i="17" s="1"/>
  <c r="CK34" i="17" s="1"/>
  <c r="CK35" i="17" s="1"/>
  <c r="CK36" i="17" s="1"/>
  <c r="CK37" i="17" s="1"/>
  <c r="CK38" i="17" s="1"/>
  <c r="CK39" i="17" s="1"/>
  <c r="CK40" i="17" s="1"/>
  <c r="CK41" i="17" s="1"/>
  <c r="CJ4" i="17"/>
  <c r="CJ5" i="17" s="1"/>
  <c r="CJ6" i="17" s="1"/>
  <c r="CJ7" i="17" s="1"/>
  <c r="CJ8" i="17" s="1"/>
  <c r="CJ9" i="17" s="1"/>
  <c r="CJ10" i="17" s="1"/>
  <c r="CJ11" i="17" s="1"/>
  <c r="CJ12" i="17" s="1"/>
  <c r="CJ13" i="17" s="1"/>
  <c r="CJ14" i="17" s="1"/>
  <c r="CJ15" i="17" s="1"/>
  <c r="CJ16" i="17" s="1"/>
  <c r="CJ17" i="17" s="1"/>
  <c r="CJ18" i="17" s="1"/>
  <c r="CJ19" i="17" s="1"/>
  <c r="CJ20" i="17" s="1"/>
  <c r="CJ21" i="17" s="1"/>
  <c r="CJ22" i="17" s="1"/>
  <c r="CJ23" i="17" s="1"/>
  <c r="CJ24" i="17" s="1"/>
  <c r="CJ25" i="17" s="1"/>
  <c r="CJ26" i="17" s="1"/>
  <c r="CJ27" i="17" s="1"/>
  <c r="CJ28" i="17" s="1"/>
  <c r="CJ29" i="17" s="1"/>
  <c r="CJ30" i="17" s="1"/>
  <c r="CJ31" i="17" s="1"/>
  <c r="CJ32" i="17" s="1"/>
  <c r="CJ33" i="17" s="1"/>
  <c r="CJ34" i="17" s="1"/>
  <c r="CJ35" i="17" s="1"/>
  <c r="CJ36" i="17" s="1"/>
  <c r="CJ37" i="17" s="1"/>
  <c r="CJ38" i="17" s="1"/>
  <c r="CJ39" i="17" s="1"/>
  <c r="CJ40" i="17" s="1"/>
  <c r="CJ41" i="17" s="1"/>
  <c r="CI4" i="17"/>
  <c r="CI5" i="17" s="1"/>
  <c r="CI6" i="17" s="1"/>
  <c r="CI7" i="17" s="1"/>
  <c r="CI8" i="17" s="1"/>
  <c r="CI9" i="17" s="1"/>
  <c r="CI10" i="17" s="1"/>
  <c r="CI11" i="17" s="1"/>
  <c r="CI12" i="17" s="1"/>
  <c r="CI13" i="17" s="1"/>
  <c r="CI14" i="17" s="1"/>
  <c r="CI15" i="17" s="1"/>
  <c r="CI16" i="17" s="1"/>
  <c r="CI17" i="17" s="1"/>
  <c r="CI18" i="17" s="1"/>
  <c r="CI19" i="17" s="1"/>
  <c r="CI20" i="17" s="1"/>
  <c r="CI21" i="17" s="1"/>
  <c r="CI22" i="17" s="1"/>
  <c r="CI23" i="17" s="1"/>
  <c r="CI24" i="17" s="1"/>
  <c r="CI25" i="17" s="1"/>
  <c r="CI26" i="17" s="1"/>
  <c r="CI27" i="17" s="1"/>
  <c r="CI28" i="17" s="1"/>
  <c r="CI29" i="17" s="1"/>
  <c r="CI30" i="17" s="1"/>
  <c r="CI31" i="17" s="1"/>
  <c r="CI32" i="17" s="1"/>
  <c r="CI33" i="17" s="1"/>
  <c r="CI34" i="17" s="1"/>
  <c r="CI35" i="17" s="1"/>
  <c r="CI36" i="17" s="1"/>
  <c r="CI37" i="17" s="1"/>
  <c r="CI38" i="17" s="1"/>
  <c r="CI39" i="17" s="1"/>
  <c r="CI40" i="17" s="1"/>
  <c r="CI41" i="17" s="1"/>
  <c r="CH4" i="17"/>
  <c r="CH5" i="17" s="1"/>
  <c r="CH6" i="17" s="1"/>
  <c r="CH7" i="17" s="1"/>
  <c r="CH8" i="17" s="1"/>
  <c r="CH9" i="17" s="1"/>
  <c r="CH10" i="17" s="1"/>
  <c r="CH11" i="17" s="1"/>
  <c r="CH12" i="17" s="1"/>
  <c r="CH13" i="17" s="1"/>
  <c r="CH14" i="17" s="1"/>
  <c r="CH15" i="17" s="1"/>
  <c r="CH16" i="17" s="1"/>
  <c r="CH17" i="17" s="1"/>
  <c r="CH18" i="17" s="1"/>
  <c r="CH19" i="17" s="1"/>
  <c r="CH20" i="17" s="1"/>
  <c r="CH21" i="17" s="1"/>
  <c r="CH22" i="17" s="1"/>
  <c r="CH23" i="17" s="1"/>
  <c r="CH24" i="17" s="1"/>
  <c r="CH25" i="17" s="1"/>
  <c r="CH26" i="17" s="1"/>
  <c r="CH27" i="17" s="1"/>
  <c r="CH28" i="17" s="1"/>
  <c r="CH29" i="17" s="1"/>
  <c r="CH30" i="17" s="1"/>
  <c r="CH31" i="17" s="1"/>
  <c r="CH32" i="17" s="1"/>
  <c r="CH33" i="17" s="1"/>
  <c r="CH34" i="17" s="1"/>
  <c r="CH35" i="17" s="1"/>
  <c r="CH36" i="17" s="1"/>
  <c r="CH37" i="17" s="1"/>
  <c r="CH38" i="17" s="1"/>
  <c r="CH39" i="17" s="1"/>
  <c r="CH40" i="17" s="1"/>
  <c r="CH41" i="17" s="1"/>
  <c r="CG4" i="17"/>
  <c r="CG5" i="17" s="1"/>
  <c r="CG6" i="17" s="1"/>
  <c r="CG7" i="17" s="1"/>
  <c r="CG8" i="17" s="1"/>
  <c r="CG9" i="17" s="1"/>
  <c r="CG10" i="17" s="1"/>
  <c r="CG11" i="17" s="1"/>
  <c r="CG12" i="17" s="1"/>
  <c r="CG13" i="17" s="1"/>
  <c r="CG14" i="17" s="1"/>
  <c r="CG15" i="17" s="1"/>
  <c r="CG16" i="17" s="1"/>
  <c r="CG17" i="17" s="1"/>
  <c r="CG18" i="17" s="1"/>
  <c r="CG19" i="17" s="1"/>
  <c r="CG20" i="17" s="1"/>
  <c r="CG21" i="17" s="1"/>
  <c r="CG22" i="17" s="1"/>
  <c r="CG23" i="17" s="1"/>
  <c r="CG24" i="17" s="1"/>
  <c r="CG25" i="17" s="1"/>
  <c r="CG26" i="17" s="1"/>
  <c r="CG27" i="17" s="1"/>
  <c r="CG28" i="17" s="1"/>
  <c r="CG29" i="17" s="1"/>
  <c r="CG30" i="17" s="1"/>
  <c r="CG31" i="17" s="1"/>
  <c r="CG32" i="17" s="1"/>
  <c r="CG33" i="17" s="1"/>
  <c r="CG34" i="17" s="1"/>
  <c r="CG35" i="17" s="1"/>
  <c r="CG36" i="17" s="1"/>
  <c r="CG37" i="17" s="1"/>
  <c r="CG38" i="17" s="1"/>
  <c r="CG39" i="17" s="1"/>
  <c r="CG40" i="17" s="1"/>
  <c r="CG41" i="17" s="1"/>
  <c r="CF4" i="17"/>
  <c r="CF5" i="17" s="1"/>
  <c r="CF6" i="17" s="1"/>
  <c r="CF7" i="17" s="1"/>
  <c r="CF8" i="17" s="1"/>
  <c r="CF9" i="17" s="1"/>
  <c r="CF10" i="17" s="1"/>
  <c r="CF11" i="17" s="1"/>
  <c r="CF12" i="17" s="1"/>
  <c r="CF13" i="17" s="1"/>
  <c r="CF14" i="17" s="1"/>
  <c r="CF15" i="17" s="1"/>
  <c r="CF16" i="17" s="1"/>
  <c r="CF17" i="17" s="1"/>
  <c r="CF18" i="17" s="1"/>
  <c r="CF19" i="17" s="1"/>
  <c r="CF20" i="17" s="1"/>
  <c r="CF21" i="17" s="1"/>
  <c r="CF22" i="17" s="1"/>
  <c r="CF23" i="17" s="1"/>
  <c r="CF24" i="17" s="1"/>
  <c r="CF25" i="17" s="1"/>
  <c r="CF26" i="17" s="1"/>
  <c r="CF27" i="17" s="1"/>
  <c r="CF28" i="17" s="1"/>
  <c r="CF29" i="17" s="1"/>
  <c r="CF30" i="17" s="1"/>
  <c r="CF31" i="17" s="1"/>
  <c r="CF32" i="17" s="1"/>
  <c r="CF33" i="17" s="1"/>
  <c r="CF34" i="17" s="1"/>
  <c r="CF35" i="17" s="1"/>
  <c r="CF36" i="17" s="1"/>
  <c r="CF37" i="17" s="1"/>
  <c r="CF38" i="17" s="1"/>
  <c r="CF39" i="17" s="1"/>
  <c r="CF40" i="17" s="1"/>
  <c r="CF41" i="17" s="1"/>
  <c r="CE4" i="17"/>
  <c r="CD4" i="17"/>
  <c r="CD5" i="17" s="1"/>
  <c r="CD6" i="17" s="1"/>
  <c r="CD7" i="17" s="1"/>
  <c r="CD8" i="17" s="1"/>
  <c r="CD9" i="17" s="1"/>
  <c r="CD10" i="17" s="1"/>
  <c r="CD11" i="17" s="1"/>
  <c r="CD12" i="17" s="1"/>
  <c r="CD13" i="17" s="1"/>
  <c r="CD14" i="17" s="1"/>
  <c r="CD15" i="17" s="1"/>
  <c r="CD16" i="17" s="1"/>
  <c r="CD17" i="17" s="1"/>
  <c r="CD18" i="17" s="1"/>
  <c r="CD19" i="17" s="1"/>
  <c r="CD20" i="17" s="1"/>
  <c r="CD21" i="17" s="1"/>
  <c r="CD22" i="17" s="1"/>
  <c r="CD23" i="17" s="1"/>
  <c r="CD24" i="17" s="1"/>
  <c r="CD25" i="17" s="1"/>
  <c r="CD26" i="17" s="1"/>
  <c r="CD27" i="17" s="1"/>
  <c r="CD28" i="17" s="1"/>
  <c r="CD29" i="17" s="1"/>
  <c r="CD30" i="17" s="1"/>
  <c r="CD31" i="17" s="1"/>
  <c r="CD32" i="17" s="1"/>
  <c r="CD33" i="17" s="1"/>
  <c r="CD34" i="17" s="1"/>
  <c r="CD35" i="17" s="1"/>
  <c r="CD36" i="17" s="1"/>
  <c r="CD37" i="17" s="1"/>
  <c r="CD38" i="17" s="1"/>
  <c r="CD39" i="17" s="1"/>
  <c r="CD40" i="17" s="1"/>
  <c r="CD41" i="17" s="1"/>
  <c r="CC4" i="17"/>
  <c r="CC5" i="17" s="1"/>
  <c r="CC6" i="17" s="1"/>
  <c r="CC7" i="17" s="1"/>
  <c r="CC8" i="17" s="1"/>
  <c r="CC9" i="17" s="1"/>
  <c r="CC10" i="17" s="1"/>
  <c r="CC11" i="17" s="1"/>
  <c r="CC12" i="17" s="1"/>
  <c r="CC13" i="17" s="1"/>
  <c r="CC14" i="17" s="1"/>
  <c r="CC15" i="17" s="1"/>
  <c r="CC16" i="17" s="1"/>
  <c r="CC17" i="17" s="1"/>
  <c r="CC18" i="17" s="1"/>
  <c r="CC19" i="17" s="1"/>
  <c r="CC20" i="17" s="1"/>
  <c r="CC21" i="17" s="1"/>
  <c r="CC22" i="17" s="1"/>
  <c r="CC23" i="17" s="1"/>
  <c r="CC24" i="17" s="1"/>
  <c r="CC25" i="17" s="1"/>
  <c r="CC26" i="17" s="1"/>
  <c r="CC27" i="17" s="1"/>
  <c r="CC28" i="17" s="1"/>
  <c r="CC29" i="17" s="1"/>
  <c r="CC30" i="17" s="1"/>
  <c r="CC31" i="17" s="1"/>
  <c r="CC32" i="17" s="1"/>
  <c r="CC33" i="17" s="1"/>
  <c r="CC34" i="17" s="1"/>
  <c r="CC35" i="17" s="1"/>
  <c r="CC36" i="17" s="1"/>
  <c r="CC37" i="17" s="1"/>
  <c r="CC38" i="17" s="1"/>
  <c r="CC39" i="17" s="1"/>
  <c r="CC40" i="17" s="1"/>
  <c r="CC41" i="17" s="1"/>
  <c r="CB4" i="17"/>
  <c r="CB5" i="17" s="1"/>
  <c r="CB6" i="17" s="1"/>
  <c r="CB7" i="17" s="1"/>
  <c r="CB8" i="17" s="1"/>
  <c r="CB9" i="17" s="1"/>
  <c r="CB10" i="17" s="1"/>
  <c r="CB11" i="17" s="1"/>
  <c r="CB12" i="17" s="1"/>
  <c r="CB13" i="17" s="1"/>
  <c r="CB14" i="17" s="1"/>
  <c r="CB15" i="17" s="1"/>
  <c r="CB16" i="17" s="1"/>
  <c r="CB17" i="17" s="1"/>
  <c r="CB18" i="17" s="1"/>
  <c r="CB19" i="17" s="1"/>
  <c r="CB20" i="17" s="1"/>
  <c r="CB21" i="17" s="1"/>
  <c r="CB22" i="17" s="1"/>
  <c r="CB23" i="17" s="1"/>
  <c r="CB24" i="17" s="1"/>
  <c r="CB25" i="17" s="1"/>
  <c r="CB26" i="17" s="1"/>
  <c r="CB27" i="17" s="1"/>
  <c r="CB28" i="17" s="1"/>
  <c r="CB29" i="17" s="1"/>
  <c r="CB30" i="17" s="1"/>
  <c r="CB31" i="17" s="1"/>
  <c r="CB32" i="17" s="1"/>
  <c r="CB33" i="17" s="1"/>
  <c r="CB34" i="17" s="1"/>
  <c r="CB35" i="17" s="1"/>
  <c r="CB36" i="17" s="1"/>
  <c r="CB37" i="17" s="1"/>
  <c r="CB38" i="17" s="1"/>
  <c r="CB39" i="17" s="1"/>
  <c r="CB40" i="17" s="1"/>
  <c r="CB41" i="17" s="1"/>
  <c r="BX4" i="17"/>
  <c r="BZ4" i="17" s="1"/>
  <c r="BW4" i="17"/>
  <c r="CX3" i="17"/>
  <c r="EC4" i="17" s="1"/>
  <c r="CW3" i="17"/>
  <c r="BW3" i="17"/>
  <c r="BX3" i="17" s="1"/>
  <c r="DH288" i="17"/>
  <c r="DH273" i="17"/>
  <c r="DH258" i="17"/>
  <c r="DH243" i="17"/>
  <c r="DH228" i="17"/>
  <c r="DH213" i="17"/>
  <c r="DH198" i="17"/>
  <c r="DH183" i="17"/>
  <c r="DH168" i="17"/>
  <c r="DH153" i="17"/>
  <c r="DH138" i="17"/>
  <c r="DH123" i="17"/>
  <c r="DH108" i="17"/>
  <c r="DH93" i="17"/>
  <c r="DH78" i="17"/>
  <c r="DH63" i="17"/>
  <c r="DH48" i="17"/>
  <c r="DH33" i="17"/>
  <c r="DH18" i="17"/>
  <c r="DH3" i="17"/>
  <c r="EG80" i="16"/>
  <c r="EG79" i="16"/>
  <c r="EG78" i="16"/>
  <c r="EG77" i="16"/>
  <c r="EG76" i="16"/>
  <c r="EG75" i="16"/>
  <c r="EG74" i="16"/>
  <c r="EG73" i="16"/>
  <c r="EG72" i="16"/>
  <c r="EG71" i="16"/>
  <c r="EG70" i="16"/>
  <c r="EG69" i="16"/>
  <c r="EG68" i="16"/>
  <c r="EG67" i="16"/>
  <c r="EG66" i="16"/>
  <c r="EG65" i="16"/>
  <c r="EG64" i="16"/>
  <c r="EG63" i="16"/>
  <c r="EG62" i="16"/>
  <c r="EG61" i="16"/>
  <c r="EG60" i="16"/>
  <c r="EG59" i="16"/>
  <c r="EG58" i="16"/>
  <c r="EG57" i="16"/>
  <c r="EG56" i="16"/>
  <c r="EG55" i="16"/>
  <c r="EG54" i="16"/>
  <c r="EG53" i="16"/>
  <c r="EG52" i="16"/>
  <c r="EG51" i="16"/>
  <c r="EG50" i="16"/>
  <c r="EG49" i="16"/>
  <c r="EG48" i="16"/>
  <c r="EG47" i="16"/>
  <c r="EG46" i="16"/>
  <c r="EG45" i="16"/>
  <c r="EG44" i="16"/>
  <c r="EG43" i="16"/>
  <c r="EG42" i="16"/>
  <c r="EG41" i="16"/>
  <c r="EG40" i="16"/>
  <c r="EG39" i="16"/>
  <c r="EG38" i="16"/>
  <c r="EG37" i="16"/>
  <c r="EG36" i="16"/>
  <c r="EG35" i="16"/>
  <c r="EG34" i="16"/>
  <c r="EG33" i="16"/>
  <c r="EG32" i="16"/>
  <c r="BX32" i="16"/>
  <c r="BW32" i="16"/>
  <c r="EG31" i="16"/>
  <c r="BX31" i="16"/>
  <c r="BW31" i="16"/>
  <c r="EG30" i="16"/>
  <c r="BW30" i="16"/>
  <c r="BX30" i="16" s="1"/>
  <c r="BZ30" i="16" s="1"/>
  <c r="EG29" i="16"/>
  <c r="BW29" i="16"/>
  <c r="BX29" i="16" s="1"/>
  <c r="EG28" i="16"/>
  <c r="BW28" i="16"/>
  <c r="BX28" i="16" s="1"/>
  <c r="BZ28" i="16" s="1"/>
  <c r="EG27" i="16"/>
  <c r="BW27" i="16"/>
  <c r="BX27" i="16" s="1"/>
  <c r="BZ27" i="16" s="1"/>
  <c r="EG26" i="16"/>
  <c r="BW26" i="16"/>
  <c r="BX26" i="16" s="1"/>
  <c r="BZ26" i="16" s="1"/>
  <c r="EG25" i="16"/>
  <c r="BW25" i="16"/>
  <c r="BX25" i="16" s="1"/>
  <c r="BZ25" i="16" s="1"/>
  <c r="EG24" i="16"/>
  <c r="BW24" i="16"/>
  <c r="BX24" i="16" s="1"/>
  <c r="BZ24" i="16" s="1"/>
  <c r="EG23" i="16"/>
  <c r="BW23" i="16"/>
  <c r="BX23" i="16" s="1"/>
  <c r="BZ23" i="16" s="1"/>
  <c r="EG22" i="16"/>
  <c r="BX22" i="16"/>
  <c r="BW22" i="16"/>
  <c r="EG21" i="16"/>
  <c r="BW21" i="16"/>
  <c r="BX21" i="16" s="1"/>
  <c r="BZ21" i="16" s="1"/>
  <c r="CX20" i="16"/>
  <c r="CW20" i="16"/>
  <c r="BW20" i="16"/>
  <c r="BX20" i="16" s="1"/>
  <c r="BZ20" i="16" s="1"/>
  <c r="CX19" i="16"/>
  <c r="CW19" i="16"/>
  <c r="BW19" i="16"/>
  <c r="BX19" i="16" s="1"/>
  <c r="BZ19" i="16" s="1"/>
  <c r="CX18" i="16"/>
  <c r="CW18" i="16"/>
  <c r="BW18" i="16"/>
  <c r="BX18" i="16" s="1"/>
  <c r="BZ18" i="16" s="1"/>
  <c r="CX17" i="16"/>
  <c r="CW17" i="16"/>
  <c r="BW17" i="16"/>
  <c r="BX17" i="16" s="1"/>
  <c r="BZ17" i="16" s="1"/>
  <c r="CX16" i="16"/>
  <c r="CW16" i="16"/>
  <c r="BW16" i="16"/>
  <c r="BX16" i="16" s="1"/>
  <c r="BZ16" i="16" s="1"/>
  <c r="CX15" i="16"/>
  <c r="CW15" i="16"/>
  <c r="BW15" i="16"/>
  <c r="BX15" i="16" s="1"/>
  <c r="BZ15" i="16" s="1"/>
  <c r="CX14" i="16"/>
  <c r="CW14" i="16"/>
  <c r="BW14" i="16"/>
  <c r="BX14" i="16" s="1"/>
  <c r="BZ14" i="16" s="1"/>
  <c r="CX13" i="16"/>
  <c r="CW13" i="16"/>
  <c r="BW13" i="16"/>
  <c r="BX13" i="16" s="1"/>
  <c r="BZ13" i="16" s="1"/>
  <c r="CX12" i="16"/>
  <c r="CW12" i="16"/>
  <c r="BX12" i="16"/>
  <c r="BW12" i="16"/>
  <c r="CX11" i="16"/>
  <c r="CW11" i="16"/>
  <c r="BW11" i="16"/>
  <c r="CX10" i="16"/>
  <c r="CW10" i="16"/>
  <c r="BW10" i="16"/>
  <c r="BX10" i="16" s="1"/>
  <c r="BZ10" i="16" s="1"/>
  <c r="CX9" i="16"/>
  <c r="CW9" i="16"/>
  <c r="BW9" i="16"/>
  <c r="BX9" i="16" s="1"/>
  <c r="BZ9" i="16" s="1"/>
  <c r="CX8" i="16"/>
  <c r="CW8" i="16"/>
  <c r="BX8" i="16"/>
  <c r="BZ8" i="16" s="1"/>
  <c r="BW8" i="16"/>
  <c r="CX7" i="16"/>
  <c r="CW7" i="16"/>
  <c r="CC7" i="16"/>
  <c r="CC8" i="16" s="1"/>
  <c r="CC9" i="16" s="1"/>
  <c r="CC10" i="16" s="1"/>
  <c r="CC11" i="16" s="1"/>
  <c r="CC12" i="16" s="1"/>
  <c r="CC13" i="16" s="1"/>
  <c r="CC14" i="16" s="1"/>
  <c r="CC15" i="16" s="1"/>
  <c r="CC16" i="16" s="1"/>
  <c r="CC17" i="16" s="1"/>
  <c r="CC18" i="16" s="1"/>
  <c r="CC19" i="16" s="1"/>
  <c r="CC20" i="16" s="1"/>
  <c r="CC21" i="16" s="1"/>
  <c r="CC22" i="16" s="1"/>
  <c r="CC23" i="16" s="1"/>
  <c r="CC24" i="16" s="1"/>
  <c r="CC25" i="16" s="1"/>
  <c r="CC26" i="16" s="1"/>
  <c r="CC27" i="16" s="1"/>
  <c r="CC28" i="16" s="1"/>
  <c r="CC29" i="16" s="1"/>
  <c r="CC30" i="16" s="1"/>
  <c r="CC31" i="16" s="1"/>
  <c r="CC32" i="16" s="1"/>
  <c r="CC33" i="16" s="1"/>
  <c r="CC34" i="16" s="1"/>
  <c r="CC35" i="16" s="1"/>
  <c r="CC36" i="16" s="1"/>
  <c r="CC37" i="16" s="1"/>
  <c r="CC38" i="16" s="1"/>
  <c r="CC39" i="16" s="1"/>
  <c r="CC40" i="16" s="1"/>
  <c r="CC41" i="16" s="1"/>
  <c r="BW7" i="16"/>
  <c r="BX7" i="16" s="1"/>
  <c r="CX6" i="16"/>
  <c r="CW6" i="16"/>
  <c r="CN6" i="16"/>
  <c r="CN7" i="16" s="1"/>
  <c r="CN8" i="16" s="1"/>
  <c r="CN9" i="16" s="1"/>
  <c r="CN10" i="16" s="1"/>
  <c r="CN11" i="16" s="1"/>
  <c r="CN12" i="16" s="1"/>
  <c r="CN13" i="16" s="1"/>
  <c r="CN14" i="16" s="1"/>
  <c r="CN15" i="16" s="1"/>
  <c r="CN16" i="16" s="1"/>
  <c r="CN17" i="16" s="1"/>
  <c r="CN18" i="16" s="1"/>
  <c r="CN19" i="16" s="1"/>
  <c r="CN20" i="16" s="1"/>
  <c r="CN21" i="16" s="1"/>
  <c r="CN22" i="16" s="1"/>
  <c r="CN23" i="16" s="1"/>
  <c r="CN24" i="16" s="1"/>
  <c r="CN25" i="16" s="1"/>
  <c r="CN26" i="16" s="1"/>
  <c r="CN27" i="16" s="1"/>
  <c r="CN28" i="16" s="1"/>
  <c r="CN29" i="16" s="1"/>
  <c r="CN30" i="16" s="1"/>
  <c r="CN31" i="16" s="1"/>
  <c r="CN32" i="16" s="1"/>
  <c r="CN33" i="16" s="1"/>
  <c r="CN34" i="16" s="1"/>
  <c r="CN35" i="16" s="1"/>
  <c r="CN36" i="16" s="1"/>
  <c r="CN37" i="16" s="1"/>
  <c r="CN38" i="16" s="1"/>
  <c r="CN39" i="16" s="1"/>
  <c r="CN40" i="16" s="1"/>
  <c r="CN41" i="16" s="1"/>
  <c r="CC6" i="16"/>
  <c r="BW6" i="16"/>
  <c r="BX6" i="16" s="1"/>
  <c r="BZ6" i="16" s="1"/>
  <c r="CX5" i="16"/>
  <c r="CW5" i="16"/>
  <c r="CS5" i="16"/>
  <c r="CS6" i="16" s="1"/>
  <c r="CS7" i="16" s="1"/>
  <c r="CS8" i="16" s="1"/>
  <c r="CS9" i="16" s="1"/>
  <c r="CS10" i="16" s="1"/>
  <c r="CS11" i="16" s="1"/>
  <c r="CS12" i="16" s="1"/>
  <c r="CS13" i="16" s="1"/>
  <c r="CS14" i="16" s="1"/>
  <c r="CS15" i="16" s="1"/>
  <c r="CS16" i="16" s="1"/>
  <c r="CS17" i="16" s="1"/>
  <c r="CS18" i="16" s="1"/>
  <c r="CS19" i="16" s="1"/>
  <c r="CS20" i="16" s="1"/>
  <c r="CS21" i="16" s="1"/>
  <c r="CS22" i="16" s="1"/>
  <c r="CS23" i="16" s="1"/>
  <c r="CS24" i="16" s="1"/>
  <c r="CS25" i="16" s="1"/>
  <c r="CS26" i="16" s="1"/>
  <c r="CS27" i="16" s="1"/>
  <c r="CS28" i="16" s="1"/>
  <c r="CS29" i="16" s="1"/>
  <c r="CS30" i="16" s="1"/>
  <c r="CS31" i="16" s="1"/>
  <c r="CS32" i="16" s="1"/>
  <c r="CS33" i="16" s="1"/>
  <c r="CS34" i="16" s="1"/>
  <c r="CS35" i="16" s="1"/>
  <c r="CS36" i="16" s="1"/>
  <c r="CS37" i="16" s="1"/>
  <c r="CS38" i="16" s="1"/>
  <c r="CS39" i="16" s="1"/>
  <c r="CS40" i="16" s="1"/>
  <c r="CS41" i="16" s="1"/>
  <c r="CQ5" i="16"/>
  <c r="CQ6" i="16" s="1"/>
  <c r="CQ7" i="16" s="1"/>
  <c r="CQ8" i="16" s="1"/>
  <c r="CQ9" i="16" s="1"/>
  <c r="CQ10" i="16" s="1"/>
  <c r="CQ11" i="16" s="1"/>
  <c r="CQ12" i="16" s="1"/>
  <c r="CQ13" i="16" s="1"/>
  <c r="CQ14" i="16" s="1"/>
  <c r="CQ15" i="16" s="1"/>
  <c r="CQ16" i="16" s="1"/>
  <c r="CQ17" i="16" s="1"/>
  <c r="CQ18" i="16" s="1"/>
  <c r="CQ19" i="16" s="1"/>
  <c r="CQ20" i="16" s="1"/>
  <c r="CQ21" i="16" s="1"/>
  <c r="CQ22" i="16" s="1"/>
  <c r="CQ23" i="16" s="1"/>
  <c r="CQ24" i="16" s="1"/>
  <c r="CQ25" i="16" s="1"/>
  <c r="CQ26" i="16" s="1"/>
  <c r="CQ27" i="16" s="1"/>
  <c r="CQ28" i="16" s="1"/>
  <c r="CQ29" i="16" s="1"/>
  <c r="CQ30" i="16" s="1"/>
  <c r="CQ31" i="16" s="1"/>
  <c r="CQ32" i="16" s="1"/>
  <c r="CQ33" i="16" s="1"/>
  <c r="CQ34" i="16" s="1"/>
  <c r="CQ35" i="16" s="1"/>
  <c r="CQ36" i="16" s="1"/>
  <c r="CQ37" i="16" s="1"/>
  <c r="CQ38" i="16" s="1"/>
  <c r="CQ39" i="16" s="1"/>
  <c r="CQ40" i="16" s="1"/>
  <c r="CQ41" i="16" s="1"/>
  <c r="CG5" i="16"/>
  <c r="CG6" i="16" s="1"/>
  <c r="CG7" i="16" s="1"/>
  <c r="CG8" i="16" s="1"/>
  <c r="CG9" i="16" s="1"/>
  <c r="CG10" i="16" s="1"/>
  <c r="CG11" i="16" s="1"/>
  <c r="CG12" i="16" s="1"/>
  <c r="CG13" i="16" s="1"/>
  <c r="CG14" i="16" s="1"/>
  <c r="CG15" i="16" s="1"/>
  <c r="CG16" i="16" s="1"/>
  <c r="CG17" i="16" s="1"/>
  <c r="CG18" i="16" s="1"/>
  <c r="CG19" i="16" s="1"/>
  <c r="CG20" i="16" s="1"/>
  <c r="CG21" i="16" s="1"/>
  <c r="CG22" i="16" s="1"/>
  <c r="CG23" i="16" s="1"/>
  <c r="CG24" i="16" s="1"/>
  <c r="CG25" i="16" s="1"/>
  <c r="CG26" i="16" s="1"/>
  <c r="CG27" i="16" s="1"/>
  <c r="CG28" i="16" s="1"/>
  <c r="CG29" i="16" s="1"/>
  <c r="CG30" i="16" s="1"/>
  <c r="CG31" i="16" s="1"/>
  <c r="CG32" i="16" s="1"/>
  <c r="CG33" i="16" s="1"/>
  <c r="CG34" i="16" s="1"/>
  <c r="CG35" i="16" s="1"/>
  <c r="CG36" i="16" s="1"/>
  <c r="CG37" i="16" s="1"/>
  <c r="CG38" i="16" s="1"/>
  <c r="CG39" i="16" s="1"/>
  <c r="CG40" i="16" s="1"/>
  <c r="CG41" i="16" s="1"/>
  <c r="CF5" i="16"/>
  <c r="CF6" i="16" s="1"/>
  <c r="CF7" i="16" s="1"/>
  <c r="CF8" i="16" s="1"/>
  <c r="CF9" i="16" s="1"/>
  <c r="CF10" i="16" s="1"/>
  <c r="CF11" i="16" s="1"/>
  <c r="CF12" i="16" s="1"/>
  <c r="CF13" i="16" s="1"/>
  <c r="CF14" i="16" s="1"/>
  <c r="CF15" i="16" s="1"/>
  <c r="CF16" i="16" s="1"/>
  <c r="CF17" i="16" s="1"/>
  <c r="CF18" i="16" s="1"/>
  <c r="CF19" i="16" s="1"/>
  <c r="CF20" i="16" s="1"/>
  <c r="CF21" i="16" s="1"/>
  <c r="CF22" i="16" s="1"/>
  <c r="CF23" i="16" s="1"/>
  <c r="CF24" i="16" s="1"/>
  <c r="CF25" i="16" s="1"/>
  <c r="CF26" i="16" s="1"/>
  <c r="CF27" i="16" s="1"/>
  <c r="CF28" i="16" s="1"/>
  <c r="CF29" i="16" s="1"/>
  <c r="CF30" i="16" s="1"/>
  <c r="CF31" i="16" s="1"/>
  <c r="CF32" i="16" s="1"/>
  <c r="CF33" i="16" s="1"/>
  <c r="CF34" i="16" s="1"/>
  <c r="CF35" i="16" s="1"/>
  <c r="CF36" i="16" s="1"/>
  <c r="CF37" i="16" s="1"/>
  <c r="CF38" i="16" s="1"/>
  <c r="CF39" i="16" s="1"/>
  <c r="CF40" i="16" s="1"/>
  <c r="CF41" i="16" s="1"/>
  <c r="CE5" i="16"/>
  <c r="CE6" i="16" s="1"/>
  <c r="CE7" i="16" s="1"/>
  <c r="CE8" i="16" s="1"/>
  <c r="CE9" i="16" s="1"/>
  <c r="CE10" i="16" s="1"/>
  <c r="CE11" i="16" s="1"/>
  <c r="CE12" i="16" s="1"/>
  <c r="CE13" i="16" s="1"/>
  <c r="CE14" i="16" s="1"/>
  <c r="CE15" i="16" s="1"/>
  <c r="CE16" i="16" s="1"/>
  <c r="CE17" i="16" s="1"/>
  <c r="CE18" i="16" s="1"/>
  <c r="CE19" i="16" s="1"/>
  <c r="CE20" i="16" s="1"/>
  <c r="CE21" i="16" s="1"/>
  <c r="CE22" i="16" s="1"/>
  <c r="CE23" i="16" s="1"/>
  <c r="CE24" i="16" s="1"/>
  <c r="CE25" i="16" s="1"/>
  <c r="CE26" i="16" s="1"/>
  <c r="CE27" i="16" s="1"/>
  <c r="CE28" i="16" s="1"/>
  <c r="CE29" i="16" s="1"/>
  <c r="CE30" i="16" s="1"/>
  <c r="CE31" i="16" s="1"/>
  <c r="CE32" i="16" s="1"/>
  <c r="CE33" i="16" s="1"/>
  <c r="CE34" i="16" s="1"/>
  <c r="CE35" i="16" s="1"/>
  <c r="CE36" i="16" s="1"/>
  <c r="CE37" i="16" s="1"/>
  <c r="CE38" i="16" s="1"/>
  <c r="CE39" i="16" s="1"/>
  <c r="CE40" i="16" s="1"/>
  <c r="CE41" i="16" s="1"/>
  <c r="CC5" i="16"/>
  <c r="BW5" i="16"/>
  <c r="BX5" i="16" s="1"/>
  <c r="CX4" i="16"/>
  <c r="CW4" i="16"/>
  <c r="CU4" i="16"/>
  <c r="CU5" i="16" s="1"/>
  <c r="CU6" i="16" s="1"/>
  <c r="CU7" i="16" s="1"/>
  <c r="CU8" i="16" s="1"/>
  <c r="CU9" i="16" s="1"/>
  <c r="CU10" i="16" s="1"/>
  <c r="CU11" i="16" s="1"/>
  <c r="CU12" i="16" s="1"/>
  <c r="CU13" i="16" s="1"/>
  <c r="CU14" i="16" s="1"/>
  <c r="CU15" i="16" s="1"/>
  <c r="CU16" i="16" s="1"/>
  <c r="CU17" i="16" s="1"/>
  <c r="CU18" i="16" s="1"/>
  <c r="CU19" i="16" s="1"/>
  <c r="CU20" i="16" s="1"/>
  <c r="CU21" i="16" s="1"/>
  <c r="CU22" i="16" s="1"/>
  <c r="CU23" i="16" s="1"/>
  <c r="CU24" i="16" s="1"/>
  <c r="CU25" i="16" s="1"/>
  <c r="CU26" i="16" s="1"/>
  <c r="CU27" i="16" s="1"/>
  <c r="CU28" i="16" s="1"/>
  <c r="CU29" i="16" s="1"/>
  <c r="CU30" i="16" s="1"/>
  <c r="CU31" i="16" s="1"/>
  <c r="CU32" i="16" s="1"/>
  <c r="CU33" i="16" s="1"/>
  <c r="CU34" i="16" s="1"/>
  <c r="CU35" i="16" s="1"/>
  <c r="CU36" i="16" s="1"/>
  <c r="CU37" i="16" s="1"/>
  <c r="CU38" i="16" s="1"/>
  <c r="CU39" i="16" s="1"/>
  <c r="CU40" i="16" s="1"/>
  <c r="CU41" i="16" s="1"/>
  <c r="CT4" i="16"/>
  <c r="CT5" i="16" s="1"/>
  <c r="CT6" i="16" s="1"/>
  <c r="CT7" i="16" s="1"/>
  <c r="CT8" i="16" s="1"/>
  <c r="CT9" i="16" s="1"/>
  <c r="CT10" i="16" s="1"/>
  <c r="CT11" i="16" s="1"/>
  <c r="CT12" i="16" s="1"/>
  <c r="CT13" i="16" s="1"/>
  <c r="CT14" i="16" s="1"/>
  <c r="CT15" i="16" s="1"/>
  <c r="CT16" i="16" s="1"/>
  <c r="CT17" i="16" s="1"/>
  <c r="CT18" i="16" s="1"/>
  <c r="CT19" i="16" s="1"/>
  <c r="CT20" i="16" s="1"/>
  <c r="CT21" i="16" s="1"/>
  <c r="CT22" i="16" s="1"/>
  <c r="CT23" i="16" s="1"/>
  <c r="CT24" i="16" s="1"/>
  <c r="CT25" i="16" s="1"/>
  <c r="CT26" i="16" s="1"/>
  <c r="CT27" i="16" s="1"/>
  <c r="CT28" i="16" s="1"/>
  <c r="CT29" i="16" s="1"/>
  <c r="CT30" i="16" s="1"/>
  <c r="CT31" i="16" s="1"/>
  <c r="CT32" i="16" s="1"/>
  <c r="CT33" i="16" s="1"/>
  <c r="CT34" i="16" s="1"/>
  <c r="CT35" i="16" s="1"/>
  <c r="CT36" i="16" s="1"/>
  <c r="CT37" i="16" s="1"/>
  <c r="CT38" i="16" s="1"/>
  <c r="CT39" i="16" s="1"/>
  <c r="CT40" i="16" s="1"/>
  <c r="CT41" i="16" s="1"/>
  <c r="CS4" i="16"/>
  <c r="CR4" i="16"/>
  <c r="CR5" i="16" s="1"/>
  <c r="CR6" i="16" s="1"/>
  <c r="CR7" i="16" s="1"/>
  <c r="CR8" i="16" s="1"/>
  <c r="CR9" i="16" s="1"/>
  <c r="CR10" i="16" s="1"/>
  <c r="CR11" i="16" s="1"/>
  <c r="CR12" i="16" s="1"/>
  <c r="CR13" i="16" s="1"/>
  <c r="CR14" i="16" s="1"/>
  <c r="CR15" i="16" s="1"/>
  <c r="CR16" i="16" s="1"/>
  <c r="CR17" i="16" s="1"/>
  <c r="CR18" i="16" s="1"/>
  <c r="CR19" i="16" s="1"/>
  <c r="CR20" i="16" s="1"/>
  <c r="CR21" i="16" s="1"/>
  <c r="CR22" i="16" s="1"/>
  <c r="CR23" i="16" s="1"/>
  <c r="CR24" i="16" s="1"/>
  <c r="CR25" i="16" s="1"/>
  <c r="CR26" i="16" s="1"/>
  <c r="CR27" i="16" s="1"/>
  <c r="CR28" i="16" s="1"/>
  <c r="CR29" i="16" s="1"/>
  <c r="CR30" i="16" s="1"/>
  <c r="CR31" i="16" s="1"/>
  <c r="CR32" i="16" s="1"/>
  <c r="CR33" i="16" s="1"/>
  <c r="CR34" i="16" s="1"/>
  <c r="CR35" i="16" s="1"/>
  <c r="CR36" i="16" s="1"/>
  <c r="CR37" i="16" s="1"/>
  <c r="CR38" i="16" s="1"/>
  <c r="CR39" i="16" s="1"/>
  <c r="CR40" i="16" s="1"/>
  <c r="CR41" i="16" s="1"/>
  <c r="CQ4" i="16"/>
  <c r="CP4" i="16"/>
  <c r="CP5" i="16" s="1"/>
  <c r="CP6" i="16" s="1"/>
  <c r="CP7" i="16" s="1"/>
  <c r="CP8" i="16" s="1"/>
  <c r="CP9" i="16" s="1"/>
  <c r="CP10" i="16" s="1"/>
  <c r="CP11" i="16" s="1"/>
  <c r="CP12" i="16" s="1"/>
  <c r="CP13" i="16" s="1"/>
  <c r="CP14" i="16" s="1"/>
  <c r="CP15" i="16" s="1"/>
  <c r="CP16" i="16" s="1"/>
  <c r="CP17" i="16" s="1"/>
  <c r="CP18" i="16" s="1"/>
  <c r="CP19" i="16" s="1"/>
  <c r="CP20" i="16" s="1"/>
  <c r="CP21" i="16" s="1"/>
  <c r="CP22" i="16" s="1"/>
  <c r="CP23" i="16" s="1"/>
  <c r="CP24" i="16" s="1"/>
  <c r="CP25" i="16" s="1"/>
  <c r="CP26" i="16" s="1"/>
  <c r="CP27" i="16" s="1"/>
  <c r="CP28" i="16" s="1"/>
  <c r="CP29" i="16" s="1"/>
  <c r="CP30" i="16" s="1"/>
  <c r="CP31" i="16" s="1"/>
  <c r="CP32" i="16" s="1"/>
  <c r="CP33" i="16" s="1"/>
  <c r="CP34" i="16" s="1"/>
  <c r="CP35" i="16" s="1"/>
  <c r="CP36" i="16" s="1"/>
  <c r="CP37" i="16" s="1"/>
  <c r="CP38" i="16" s="1"/>
  <c r="CP39" i="16" s="1"/>
  <c r="CP40" i="16" s="1"/>
  <c r="CP41" i="16" s="1"/>
  <c r="CO4" i="16"/>
  <c r="CO5" i="16" s="1"/>
  <c r="CO6" i="16" s="1"/>
  <c r="CO7" i="16" s="1"/>
  <c r="CO8" i="16" s="1"/>
  <c r="CO9" i="16" s="1"/>
  <c r="CO10" i="16" s="1"/>
  <c r="CO11" i="16" s="1"/>
  <c r="CO12" i="16" s="1"/>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N4" i="16"/>
  <c r="CN5" i="16" s="1"/>
  <c r="CM4" i="16"/>
  <c r="CM5" i="16" s="1"/>
  <c r="CM6" i="16" s="1"/>
  <c r="CM7" i="16" s="1"/>
  <c r="CM8" i="16" s="1"/>
  <c r="CM9" i="16" s="1"/>
  <c r="CM10" i="16" s="1"/>
  <c r="CM11" i="16" s="1"/>
  <c r="CM12" i="16" s="1"/>
  <c r="CM13" i="16" s="1"/>
  <c r="CM14" i="16" s="1"/>
  <c r="CM15" i="16" s="1"/>
  <c r="CM16" i="16" s="1"/>
  <c r="CM17" i="16" s="1"/>
  <c r="CM18" i="16" s="1"/>
  <c r="CM19" i="16" s="1"/>
  <c r="CM20" i="16" s="1"/>
  <c r="CM21" i="16" s="1"/>
  <c r="CM22" i="16" s="1"/>
  <c r="CM23" i="16" s="1"/>
  <c r="CM24" i="16" s="1"/>
  <c r="CM25" i="16" s="1"/>
  <c r="CM26" i="16" s="1"/>
  <c r="CM27" i="16" s="1"/>
  <c r="CM28" i="16" s="1"/>
  <c r="CM29" i="16" s="1"/>
  <c r="CM30" i="16" s="1"/>
  <c r="CM31" i="16" s="1"/>
  <c r="CM32" i="16" s="1"/>
  <c r="CM33" i="16" s="1"/>
  <c r="CM34" i="16" s="1"/>
  <c r="CM35" i="16" s="1"/>
  <c r="CM36" i="16" s="1"/>
  <c r="CM37" i="16" s="1"/>
  <c r="CM38" i="16" s="1"/>
  <c r="CM39" i="16" s="1"/>
  <c r="CM40" i="16" s="1"/>
  <c r="CM41" i="16" s="1"/>
  <c r="CL4" i="16"/>
  <c r="CL5" i="16" s="1"/>
  <c r="CL6" i="16" s="1"/>
  <c r="CL7" i="16" s="1"/>
  <c r="CL8" i="16" s="1"/>
  <c r="CL9" i="16" s="1"/>
  <c r="CL10" i="16" s="1"/>
  <c r="CL11" i="16" s="1"/>
  <c r="CL12" i="16" s="1"/>
  <c r="CL13" i="16" s="1"/>
  <c r="CL14" i="16" s="1"/>
  <c r="CL15" i="16" s="1"/>
  <c r="CL16" i="16" s="1"/>
  <c r="CL17" i="16" s="1"/>
  <c r="CL18" i="16" s="1"/>
  <c r="CL19" i="16" s="1"/>
  <c r="CL20" i="16" s="1"/>
  <c r="CL21" i="16" s="1"/>
  <c r="CL22" i="16" s="1"/>
  <c r="CL23" i="16" s="1"/>
  <c r="CL24" i="16" s="1"/>
  <c r="CL25" i="16" s="1"/>
  <c r="CL26" i="16" s="1"/>
  <c r="CL27" i="16" s="1"/>
  <c r="CL28" i="16" s="1"/>
  <c r="CL29" i="16" s="1"/>
  <c r="CL30" i="16" s="1"/>
  <c r="CL31" i="16" s="1"/>
  <c r="CL32" i="16" s="1"/>
  <c r="CL33" i="16" s="1"/>
  <c r="CL34" i="16" s="1"/>
  <c r="CL35" i="16" s="1"/>
  <c r="CL36" i="16" s="1"/>
  <c r="CL37" i="16" s="1"/>
  <c r="CL38" i="16" s="1"/>
  <c r="CL39" i="16" s="1"/>
  <c r="CL40" i="16" s="1"/>
  <c r="CL41" i="16" s="1"/>
  <c r="CK4" i="16"/>
  <c r="CK5" i="16" s="1"/>
  <c r="CK6" i="16" s="1"/>
  <c r="CK7" i="16" s="1"/>
  <c r="CK8" i="16" s="1"/>
  <c r="CK9" i="16" s="1"/>
  <c r="CK10" i="16" s="1"/>
  <c r="CK11" i="16" s="1"/>
  <c r="CK12" i="16" s="1"/>
  <c r="CK13" i="16" s="1"/>
  <c r="CK14" i="16" s="1"/>
  <c r="CK15" i="16" s="1"/>
  <c r="CK16" i="16" s="1"/>
  <c r="CK17" i="16" s="1"/>
  <c r="CK18" i="16" s="1"/>
  <c r="CK19" i="16" s="1"/>
  <c r="CK20" i="16" s="1"/>
  <c r="CK21" i="16" s="1"/>
  <c r="CK22" i="16" s="1"/>
  <c r="CK23" i="16" s="1"/>
  <c r="CK24" i="16" s="1"/>
  <c r="CK25" i="16" s="1"/>
  <c r="CK26" i="16" s="1"/>
  <c r="CK27" i="16" s="1"/>
  <c r="CK28" i="16" s="1"/>
  <c r="CK29" i="16" s="1"/>
  <c r="CK30" i="16" s="1"/>
  <c r="CK31" i="16" s="1"/>
  <c r="CK32" i="16" s="1"/>
  <c r="CK33" i="16" s="1"/>
  <c r="CK34" i="16" s="1"/>
  <c r="CK35" i="16" s="1"/>
  <c r="CK36" i="16" s="1"/>
  <c r="CK37" i="16" s="1"/>
  <c r="CK38" i="16" s="1"/>
  <c r="CK39" i="16" s="1"/>
  <c r="CK40" i="16" s="1"/>
  <c r="CK41" i="16" s="1"/>
  <c r="CJ4" i="16"/>
  <c r="CJ5" i="16" s="1"/>
  <c r="CJ6" i="16" s="1"/>
  <c r="CJ7" i="16" s="1"/>
  <c r="CJ8" i="16" s="1"/>
  <c r="CJ9" i="16" s="1"/>
  <c r="CJ10" i="16" s="1"/>
  <c r="CJ11" i="16" s="1"/>
  <c r="CJ12" i="16" s="1"/>
  <c r="CJ13" i="16" s="1"/>
  <c r="CJ14" i="16" s="1"/>
  <c r="CJ15" i="16" s="1"/>
  <c r="CJ16" i="16" s="1"/>
  <c r="CJ17" i="16" s="1"/>
  <c r="CJ18" i="16" s="1"/>
  <c r="CJ19" i="16" s="1"/>
  <c r="CJ20" i="16" s="1"/>
  <c r="CJ21" i="16" s="1"/>
  <c r="CJ22" i="16" s="1"/>
  <c r="CJ23" i="16" s="1"/>
  <c r="CJ24" i="16" s="1"/>
  <c r="CJ25" i="16" s="1"/>
  <c r="CJ26" i="16" s="1"/>
  <c r="CJ27" i="16" s="1"/>
  <c r="CJ28" i="16" s="1"/>
  <c r="CJ29" i="16" s="1"/>
  <c r="CJ30" i="16" s="1"/>
  <c r="CJ31" i="16" s="1"/>
  <c r="CJ32" i="16" s="1"/>
  <c r="CJ33" i="16" s="1"/>
  <c r="CJ34" i="16" s="1"/>
  <c r="CJ35" i="16" s="1"/>
  <c r="CJ36" i="16" s="1"/>
  <c r="CJ37" i="16" s="1"/>
  <c r="CJ38" i="16" s="1"/>
  <c r="CJ39" i="16" s="1"/>
  <c r="CJ40" i="16" s="1"/>
  <c r="CJ41" i="16" s="1"/>
  <c r="CI4" i="16"/>
  <c r="CI5" i="16" s="1"/>
  <c r="CI6" i="16" s="1"/>
  <c r="CI7" i="16" s="1"/>
  <c r="CI8" i="16" s="1"/>
  <c r="CI9" i="16" s="1"/>
  <c r="CI10" i="16" s="1"/>
  <c r="CI11" i="16" s="1"/>
  <c r="CI12" i="16" s="1"/>
  <c r="CI13" i="16" s="1"/>
  <c r="CI14" i="16" s="1"/>
  <c r="CI15" i="16" s="1"/>
  <c r="CI16" i="16" s="1"/>
  <c r="CI17" i="16" s="1"/>
  <c r="CI18" i="16" s="1"/>
  <c r="CI19" i="16" s="1"/>
  <c r="CI20" i="16" s="1"/>
  <c r="CI21" i="16" s="1"/>
  <c r="CI22" i="16" s="1"/>
  <c r="CI23" i="16" s="1"/>
  <c r="CI24" i="16" s="1"/>
  <c r="CI25" i="16" s="1"/>
  <c r="CI26" i="16" s="1"/>
  <c r="CI27" i="16" s="1"/>
  <c r="CI28" i="16" s="1"/>
  <c r="CI29" i="16" s="1"/>
  <c r="CI30" i="16" s="1"/>
  <c r="CI31" i="16" s="1"/>
  <c r="CI32" i="16" s="1"/>
  <c r="CI33" i="16" s="1"/>
  <c r="CI34" i="16" s="1"/>
  <c r="CI35" i="16" s="1"/>
  <c r="CI36" i="16" s="1"/>
  <c r="CI37" i="16" s="1"/>
  <c r="CI38" i="16" s="1"/>
  <c r="CI39" i="16" s="1"/>
  <c r="CI40" i="16" s="1"/>
  <c r="CI41" i="16" s="1"/>
  <c r="CH4" i="16"/>
  <c r="CH5" i="16" s="1"/>
  <c r="CH6" i="16" s="1"/>
  <c r="CH7" i="16" s="1"/>
  <c r="CH8" i="16" s="1"/>
  <c r="CH9" i="16" s="1"/>
  <c r="CH10" i="16" s="1"/>
  <c r="CH11" i="16" s="1"/>
  <c r="CH12" i="16" s="1"/>
  <c r="CH13" i="16" s="1"/>
  <c r="CH14" i="16" s="1"/>
  <c r="CH15" i="16" s="1"/>
  <c r="CH16" i="16" s="1"/>
  <c r="CH17" i="16" s="1"/>
  <c r="CH18" i="16" s="1"/>
  <c r="CH19" i="16" s="1"/>
  <c r="CH20" i="16" s="1"/>
  <c r="CH21" i="16" s="1"/>
  <c r="CH22" i="16" s="1"/>
  <c r="CH23" i="16" s="1"/>
  <c r="CH24" i="16" s="1"/>
  <c r="CH25" i="16" s="1"/>
  <c r="CH26" i="16" s="1"/>
  <c r="CH27" i="16" s="1"/>
  <c r="CH28" i="16" s="1"/>
  <c r="CH29" i="16" s="1"/>
  <c r="CH30" i="16" s="1"/>
  <c r="CH31" i="16" s="1"/>
  <c r="CH32" i="16" s="1"/>
  <c r="CH33" i="16" s="1"/>
  <c r="CH34" i="16" s="1"/>
  <c r="CH35" i="16" s="1"/>
  <c r="CH36" i="16" s="1"/>
  <c r="CH37" i="16" s="1"/>
  <c r="CH38" i="16" s="1"/>
  <c r="CH39" i="16" s="1"/>
  <c r="CH40" i="16" s="1"/>
  <c r="CH41" i="16" s="1"/>
  <c r="CG4" i="16"/>
  <c r="CF4" i="16"/>
  <c r="CE4" i="16"/>
  <c r="CD4" i="16"/>
  <c r="CD5" i="16" s="1"/>
  <c r="CD6" i="16" s="1"/>
  <c r="CD7" i="16" s="1"/>
  <c r="CD8" i="16" s="1"/>
  <c r="CD9" i="16" s="1"/>
  <c r="CD10" i="16" s="1"/>
  <c r="CD11" i="16" s="1"/>
  <c r="CD12" i="16" s="1"/>
  <c r="CD13" i="16" s="1"/>
  <c r="CD14" i="16" s="1"/>
  <c r="CD15" i="16" s="1"/>
  <c r="CD16" i="16" s="1"/>
  <c r="CD17" i="16" s="1"/>
  <c r="CD18" i="16" s="1"/>
  <c r="CD19" i="16" s="1"/>
  <c r="CD20" i="16" s="1"/>
  <c r="CD21" i="16" s="1"/>
  <c r="CD22" i="16" s="1"/>
  <c r="CD23" i="16" s="1"/>
  <c r="CD24" i="16" s="1"/>
  <c r="CD25" i="16" s="1"/>
  <c r="CD26" i="16" s="1"/>
  <c r="CD27" i="16" s="1"/>
  <c r="CD28" i="16" s="1"/>
  <c r="CD29" i="16" s="1"/>
  <c r="CD30" i="16" s="1"/>
  <c r="CD31" i="16" s="1"/>
  <c r="CD32" i="16" s="1"/>
  <c r="CD33" i="16" s="1"/>
  <c r="CD34" i="16" s="1"/>
  <c r="CD35" i="16" s="1"/>
  <c r="CD36" i="16" s="1"/>
  <c r="CD37" i="16" s="1"/>
  <c r="CD38" i="16" s="1"/>
  <c r="CD39" i="16" s="1"/>
  <c r="CD40" i="16" s="1"/>
  <c r="CD41" i="16" s="1"/>
  <c r="CC4" i="16"/>
  <c r="CB4" i="16"/>
  <c r="CB5" i="16" s="1"/>
  <c r="CB6" i="16" s="1"/>
  <c r="CB7" i="16" s="1"/>
  <c r="CB8" i="16" s="1"/>
  <c r="CB9" i="16" s="1"/>
  <c r="CB10" i="16" s="1"/>
  <c r="CB11" i="16" s="1"/>
  <c r="CB12" i="16" s="1"/>
  <c r="CB13" i="16" s="1"/>
  <c r="CB14" i="16" s="1"/>
  <c r="CB15" i="16" s="1"/>
  <c r="CB16" i="16" s="1"/>
  <c r="CB17" i="16" s="1"/>
  <c r="CB18" i="16" s="1"/>
  <c r="CB19" i="16" s="1"/>
  <c r="CB20" i="16" s="1"/>
  <c r="CB21" i="16" s="1"/>
  <c r="CB22" i="16" s="1"/>
  <c r="CB23" i="16" s="1"/>
  <c r="CB24" i="16" s="1"/>
  <c r="CB25" i="16" s="1"/>
  <c r="CB26" i="16" s="1"/>
  <c r="CB27" i="16" s="1"/>
  <c r="CB28" i="16" s="1"/>
  <c r="CB29" i="16" s="1"/>
  <c r="CB30" i="16" s="1"/>
  <c r="CB31" i="16" s="1"/>
  <c r="CB32" i="16" s="1"/>
  <c r="CB33" i="16" s="1"/>
  <c r="CB34" i="16" s="1"/>
  <c r="CB35" i="16" s="1"/>
  <c r="CB36" i="16" s="1"/>
  <c r="CB37" i="16" s="1"/>
  <c r="CB38" i="16" s="1"/>
  <c r="CB39" i="16" s="1"/>
  <c r="CB40" i="16" s="1"/>
  <c r="CB41" i="16" s="1"/>
  <c r="BW4" i="16"/>
  <c r="BX4" i="16" s="1"/>
  <c r="CX3" i="16"/>
  <c r="DY4" i="16" s="1"/>
  <c r="DY5" i="16" s="1"/>
  <c r="CW3" i="16"/>
  <c r="DF204" i="21" s="1"/>
  <c r="BW3" i="16"/>
  <c r="BX3" i="16" s="1"/>
  <c r="DH288" i="16"/>
  <c r="DH273" i="16"/>
  <c r="DH258" i="16"/>
  <c r="DH243" i="16"/>
  <c r="DH228" i="16"/>
  <c r="DH213" i="16"/>
  <c r="DH198" i="16"/>
  <c r="DH183" i="16"/>
  <c r="DH168" i="16"/>
  <c r="DH153" i="16"/>
  <c r="DH138" i="16"/>
  <c r="DH123" i="16"/>
  <c r="DH108" i="16"/>
  <c r="DH93" i="16"/>
  <c r="DH78" i="16"/>
  <c r="DH63" i="16"/>
  <c r="DH48" i="16"/>
  <c r="DH33" i="16"/>
  <c r="DH18" i="16"/>
  <c r="DH3" i="16"/>
  <c r="BX32" i="15"/>
  <c r="BW32" i="15"/>
  <c r="BW31" i="15"/>
  <c r="BX31" i="15" s="1"/>
  <c r="BW30" i="15"/>
  <c r="BX30" i="15" s="1"/>
  <c r="BZ30" i="15" s="1"/>
  <c r="BW29" i="15"/>
  <c r="BX29" i="15" s="1"/>
  <c r="BZ29" i="15" s="1"/>
  <c r="BW28" i="15"/>
  <c r="BX28" i="15" s="1"/>
  <c r="BZ28" i="15" s="1"/>
  <c r="BW27" i="15"/>
  <c r="BX27" i="15" s="1"/>
  <c r="BZ27" i="15" s="1"/>
  <c r="BW26" i="15"/>
  <c r="BX26" i="15" s="1"/>
  <c r="BZ26" i="15" s="1"/>
  <c r="BW25" i="15"/>
  <c r="BX25" i="15" s="1"/>
  <c r="BZ25" i="15" s="1"/>
  <c r="BW24" i="15"/>
  <c r="BX24" i="15" s="1"/>
  <c r="BZ24" i="15" s="1"/>
  <c r="BX23" i="15"/>
  <c r="BZ23" i="15" s="1"/>
  <c r="BW23" i="15"/>
  <c r="BW22" i="15"/>
  <c r="BX22" i="15" s="1"/>
  <c r="BZ22" i="15" s="1"/>
  <c r="BW21" i="15"/>
  <c r="BX21" i="15" s="1"/>
  <c r="BZ21" i="15" s="1"/>
  <c r="CX20" i="15"/>
  <c r="CW20" i="15"/>
  <c r="BW20" i="15"/>
  <c r="BX20" i="15" s="1"/>
  <c r="BZ20" i="15" s="1"/>
  <c r="CX19" i="15"/>
  <c r="CW19" i="15"/>
  <c r="BW19" i="15"/>
  <c r="BX19" i="15" s="1"/>
  <c r="BZ19" i="15" s="1"/>
  <c r="CX18" i="15"/>
  <c r="CW18" i="15"/>
  <c r="BW18" i="15"/>
  <c r="BX18" i="15" s="1"/>
  <c r="BZ18" i="15" s="1"/>
  <c r="CX17" i="15"/>
  <c r="CW17" i="15"/>
  <c r="BW17" i="15"/>
  <c r="BX17" i="15" s="1"/>
  <c r="BZ17" i="15" s="1"/>
  <c r="CX16" i="15"/>
  <c r="CW16" i="15"/>
  <c r="BW16" i="15"/>
  <c r="BX16" i="15" s="1"/>
  <c r="BZ16" i="15" s="1"/>
  <c r="CX15" i="15"/>
  <c r="CW15" i="15"/>
  <c r="BW15" i="15"/>
  <c r="BX15" i="15" s="1"/>
  <c r="BZ15" i="15" s="1"/>
  <c r="CX14" i="15"/>
  <c r="CW14" i="15"/>
  <c r="BW14" i="15"/>
  <c r="BX14" i="15" s="1"/>
  <c r="BZ14" i="15" s="1"/>
  <c r="CX13" i="15"/>
  <c r="CW13" i="15"/>
  <c r="BW13" i="15"/>
  <c r="BX13" i="15" s="1"/>
  <c r="BZ13" i="15" s="1"/>
  <c r="CX12" i="15"/>
  <c r="CW12" i="15"/>
  <c r="BZ12" i="15"/>
  <c r="BW12" i="15"/>
  <c r="BX12" i="15" s="1"/>
  <c r="CX11" i="15"/>
  <c r="CW11" i="15"/>
  <c r="BW11" i="15"/>
  <c r="BX11" i="15" s="1"/>
  <c r="BZ11" i="15" s="1"/>
  <c r="CX10" i="15"/>
  <c r="CW10" i="15"/>
  <c r="BW10" i="15"/>
  <c r="BX10" i="15" s="1"/>
  <c r="BZ10" i="15" s="1"/>
  <c r="CX9" i="15"/>
  <c r="CW9" i="15"/>
  <c r="BW9" i="15"/>
  <c r="BX9" i="15" s="1"/>
  <c r="BZ9" i="15" s="1"/>
  <c r="CX8" i="15"/>
  <c r="CW8" i="15"/>
  <c r="BW8" i="15"/>
  <c r="BX8" i="15" s="1"/>
  <c r="CX7" i="15"/>
  <c r="CW7" i="15"/>
  <c r="BZ7" i="15"/>
  <c r="BW7" i="15"/>
  <c r="BX7" i="15" s="1"/>
  <c r="CX6" i="15"/>
  <c r="CW6" i="15"/>
  <c r="BW6" i="15"/>
  <c r="BX6" i="15" s="1"/>
  <c r="CX5" i="15"/>
  <c r="CW5" i="15"/>
  <c r="CI5" i="15"/>
  <c r="CI6" i="15" s="1"/>
  <c r="CI7" i="15" s="1"/>
  <c r="CI8" i="15" s="1"/>
  <c r="CI9" i="15" s="1"/>
  <c r="CI10" i="15" s="1"/>
  <c r="CI11" i="15" s="1"/>
  <c r="CI12" i="15" s="1"/>
  <c r="CI13" i="15" s="1"/>
  <c r="CI14" i="15" s="1"/>
  <c r="CI15" i="15" s="1"/>
  <c r="CI16" i="15" s="1"/>
  <c r="CI17" i="15" s="1"/>
  <c r="CI18" i="15" s="1"/>
  <c r="CI19" i="15" s="1"/>
  <c r="CI20" i="15" s="1"/>
  <c r="CI21" i="15" s="1"/>
  <c r="CI22" i="15" s="1"/>
  <c r="CI23" i="15" s="1"/>
  <c r="CI24" i="15" s="1"/>
  <c r="CI25" i="15" s="1"/>
  <c r="CI26" i="15" s="1"/>
  <c r="CI27" i="15" s="1"/>
  <c r="CI28" i="15" s="1"/>
  <c r="CI29" i="15" s="1"/>
  <c r="CI30" i="15" s="1"/>
  <c r="CI31" i="15" s="1"/>
  <c r="CI32" i="15" s="1"/>
  <c r="CI33" i="15" s="1"/>
  <c r="CI34" i="15" s="1"/>
  <c r="CI35" i="15" s="1"/>
  <c r="CI36" i="15" s="1"/>
  <c r="CI37" i="15" s="1"/>
  <c r="CI38" i="15" s="1"/>
  <c r="CI39" i="15" s="1"/>
  <c r="CI40" i="15" s="1"/>
  <c r="CI41" i="15" s="1"/>
  <c r="CB5" i="15"/>
  <c r="CB6" i="15" s="1"/>
  <c r="CB7" i="15" s="1"/>
  <c r="CB8" i="15" s="1"/>
  <c r="CB9" i="15" s="1"/>
  <c r="CB10" i="15" s="1"/>
  <c r="CB11" i="15" s="1"/>
  <c r="CB12" i="15" s="1"/>
  <c r="CB13" i="15" s="1"/>
  <c r="CB14" i="15" s="1"/>
  <c r="CB15" i="15" s="1"/>
  <c r="CB16" i="15" s="1"/>
  <c r="CB17" i="15" s="1"/>
  <c r="CB18" i="15" s="1"/>
  <c r="CB19" i="15" s="1"/>
  <c r="CB20" i="15" s="1"/>
  <c r="CB21" i="15" s="1"/>
  <c r="CB22" i="15" s="1"/>
  <c r="CB23" i="15" s="1"/>
  <c r="CB24" i="15" s="1"/>
  <c r="CB25" i="15" s="1"/>
  <c r="CB26" i="15" s="1"/>
  <c r="CB27" i="15" s="1"/>
  <c r="CB28" i="15" s="1"/>
  <c r="CB29" i="15" s="1"/>
  <c r="CB30" i="15" s="1"/>
  <c r="CB31" i="15" s="1"/>
  <c r="CB32" i="15" s="1"/>
  <c r="CB33" i="15" s="1"/>
  <c r="CB34" i="15" s="1"/>
  <c r="CB35" i="15" s="1"/>
  <c r="CB36" i="15" s="1"/>
  <c r="CB37" i="15" s="1"/>
  <c r="CB38" i="15" s="1"/>
  <c r="CB39" i="15" s="1"/>
  <c r="CB40" i="15" s="1"/>
  <c r="CB41" i="15" s="1"/>
  <c r="BW5" i="15"/>
  <c r="BX5" i="15" s="1"/>
  <c r="BZ5" i="15" s="1"/>
  <c r="ED4" i="15"/>
  <c r="EA4" i="15"/>
  <c r="DZ4" i="15"/>
  <c r="DV4" i="15"/>
  <c r="DN4" i="15"/>
  <c r="CX4" i="15"/>
  <c r="CW4" i="15"/>
  <c r="CU4" i="15"/>
  <c r="CU5" i="15" s="1"/>
  <c r="CU6" i="15" s="1"/>
  <c r="CU7" i="15" s="1"/>
  <c r="CU8" i="15" s="1"/>
  <c r="CU9" i="15" s="1"/>
  <c r="CU10" i="15" s="1"/>
  <c r="CU11" i="15" s="1"/>
  <c r="CU12" i="15" s="1"/>
  <c r="CU13" i="15" s="1"/>
  <c r="CU14" i="15" s="1"/>
  <c r="CU15" i="15" s="1"/>
  <c r="CU16" i="15" s="1"/>
  <c r="CU17" i="15" s="1"/>
  <c r="CU18" i="15" s="1"/>
  <c r="CU19" i="15" s="1"/>
  <c r="CU20" i="15" s="1"/>
  <c r="CU21" i="15" s="1"/>
  <c r="CU22" i="15" s="1"/>
  <c r="CU23" i="15" s="1"/>
  <c r="CU24" i="15" s="1"/>
  <c r="CU25" i="15" s="1"/>
  <c r="CU26" i="15" s="1"/>
  <c r="CU27" i="15" s="1"/>
  <c r="CU28" i="15" s="1"/>
  <c r="CU29" i="15" s="1"/>
  <c r="CU30" i="15" s="1"/>
  <c r="CU31" i="15" s="1"/>
  <c r="CU32" i="15" s="1"/>
  <c r="CU33" i="15" s="1"/>
  <c r="CU34" i="15" s="1"/>
  <c r="CU35" i="15" s="1"/>
  <c r="CU36" i="15" s="1"/>
  <c r="CU37" i="15" s="1"/>
  <c r="CU38" i="15" s="1"/>
  <c r="CU39" i="15" s="1"/>
  <c r="CU40" i="15" s="1"/>
  <c r="CU41" i="15" s="1"/>
  <c r="CT4" i="15"/>
  <c r="CT5" i="15" s="1"/>
  <c r="CT6" i="15" s="1"/>
  <c r="CT7" i="15" s="1"/>
  <c r="CT8" i="15" s="1"/>
  <c r="CT9" i="15" s="1"/>
  <c r="CT10" i="15" s="1"/>
  <c r="CT11" i="15" s="1"/>
  <c r="CT12" i="15" s="1"/>
  <c r="CT13" i="15" s="1"/>
  <c r="CT14" i="15" s="1"/>
  <c r="CT15" i="15" s="1"/>
  <c r="CT16" i="15" s="1"/>
  <c r="CT17" i="15" s="1"/>
  <c r="CT18" i="15" s="1"/>
  <c r="CT19" i="15" s="1"/>
  <c r="CT20" i="15" s="1"/>
  <c r="CT21" i="15" s="1"/>
  <c r="CT22" i="15" s="1"/>
  <c r="CT23" i="15" s="1"/>
  <c r="CT24" i="15" s="1"/>
  <c r="CT25" i="15" s="1"/>
  <c r="CT26" i="15" s="1"/>
  <c r="CT27" i="15" s="1"/>
  <c r="CT28" i="15" s="1"/>
  <c r="CT29" i="15" s="1"/>
  <c r="CT30" i="15" s="1"/>
  <c r="CT31" i="15" s="1"/>
  <c r="CT32" i="15" s="1"/>
  <c r="CT33" i="15" s="1"/>
  <c r="CT34" i="15" s="1"/>
  <c r="CT35" i="15" s="1"/>
  <c r="CT36" i="15" s="1"/>
  <c r="CT37" i="15" s="1"/>
  <c r="CT38" i="15" s="1"/>
  <c r="CT39" i="15" s="1"/>
  <c r="CT40" i="15" s="1"/>
  <c r="CT41" i="15" s="1"/>
  <c r="CS4" i="15"/>
  <c r="CS5" i="15" s="1"/>
  <c r="CS6" i="15" s="1"/>
  <c r="CS7" i="15" s="1"/>
  <c r="CS8" i="15" s="1"/>
  <c r="CS9" i="15" s="1"/>
  <c r="CS10" i="15" s="1"/>
  <c r="CS11" i="15" s="1"/>
  <c r="CS12" i="15" s="1"/>
  <c r="CS13" i="15" s="1"/>
  <c r="CS14" i="15" s="1"/>
  <c r="CS15" i="15" s="1"/>
  <c r="CS16" i="15" s="1"/>
  <c r="CS17" i="15" s="1"/>
  <c r="CS18" i="15" s="1"/>
  <c r="CS19" i="15" s="1"/>
  <c r="CS20" i="15" s="1"/>
  <c r="CS21" i="15" s="1"/>
  <c r="CS22" i="15" s="1"/>
  <c r="CS23" i="15" s="1"/>
  <c r="CS24" i="15" s="1"/>
  <c r="CS25" i="15" s="1"/>
  <c r="CS26" i="15" s="1"/>
  <c r="CS27" i="15" s="1"/>
  <c r="CS28" i="15" s="1"/>
  <c r="CS29" i="15" s="1"/>
  <c r="CS30" i="15" s="1"/>
  <c r="CS31" i="15" s="1"/>
  <c r="CS32" i="15" s="1"/>
  <c r="CS33" i="15" s="1"/>
  <c r="CS34" i="15" s="1"/>
  <c r="CS35" i="15" s="1"/>
  <c r="CS36" i="15" s="1"/>
  <c r="CS37" i="15" s="1"/>
  <c r="CS38" i="15" s="1"/>
  <c r="CS39" i="15" s="1"/>
  <c r="CS40" i="15" s="1"/>
  <c r="CS41" i="15" s="1"/>
  <c r="CR4" i="15"/>
  <c r="CR5" i="15" s="1"/>
  <c r="CR6" i="15" s="1"/>
  <c r="CR7" i="15" s="1"/>
  <c r="CR8" i="15" s="1"/>
  <c r="CR9" i="15" s="1"/>
  <c r="CR10" i="15" s="1"/>
  <c r="CR11" i="15" s="1"/>
  <c r="CR12" i="15" s="1"/>
  <c r="CR13" i="15" s="1"/>
  <c r="CR14" i="15" s="1"/>
  <c r="CR15" i="15" s="1"/>
  <c r="CR16" i="15" s="1"/>
  <c r="CR17" i="15" s="1"/>
  <c r="CR18" i="15" s="1"/>
  <c r="CR19" i="15" s="1"/>
  <c r="CR20" i="15" s="1"/>
  <c r="CR21" i="15" s="1"/>
  <c r="CR22" i="15" s="1"/>
  <c r="CR23" i="15" s="1"/>
  <c r="CR24" i="15" s="1"/>
  <c r="CR25" i="15" s="1"/>
  <c r="CR26" i="15" s="1"/>
  <c r="CR27" i="15" s="1"/>
  <c r="CR28" i="15" s="1"/>
  <c r="CR29" i="15" s="1"/>
  <c r="CR30" i="15" s="1"/>
  <c r="CR31" i="15" s="1"/>
  <c r="CR32" i="15" s="1"/>
  <c r="CR33" i="15" s="1"/>
  <c r="CR34" i="15" s="1"/>
  <c r="CR35" i="15" s="1"/>
  <c r="CR36" i="15" s="1"/>
  <c r="CR37" i="15" s="1"/>
  <c r="CR38" i="15" s="1"/>
  <c r="CR39" i="15" s="1"/>
  <c r="CR40" i="15" s="1"/>
  <c r="CR41" i="15" s="1"/>
  <c r="CQ4" i="15"/>
  <c r="CQ5" i="15" s="1"/>
  <c r="CQ6" i="15" s="1"/>
  <c r="CQ7" i="15" s="1"/>
  <c r="CQ8" i="15" s="1"/>
  <c r="CQ9" i="15" s="1"/>
  <c r="CQ10" i="15" s="1"/>
  <c r="CQ11" i="15" s="1"/>
  <c r="CQ12" i="15" s="1"/>
  <c r="CQ13" i="15" s="1"/>
  <c r="CQ14" i="15" s="1"/>
  <c r="CQ15" i="15" s="1"/>
  <c r="CQ16" i="15" s="1"/>
  <c r="CQ17" i="15" s="1"/>
  <c r="CQ18" i="15" s="1"/>
  <c r="CQ19" i="15" s="1"/>
  <c r="CQ20" i="15" s="1"/>
  <c r="CQ21" i="15" s="1"/>
  <c r="CQ22" i="15" s="1"/>
  <c r="CQ23" i="15" s="1"/>
  <c r="CQ24" i="15" s="1"/>
  <c r="CQ25" i="15" s="1"/>
  <c r="CQ26" i="15" s="1"/>
  <c r="CQ27" i="15" s="1"/>
  <c r="CQ28" i="15" s="1"/>
  <c r="CQ29" i="15" s="1"/>
  <c r="CQ30" i="15" s="1"/>
  <c r="CQ31" i="15" s="1"/>
  <c r="CQ32" i="15" s="1"/>
  <c r="CQ33" i="15" s="1"/>
  <c r="CQ34" i="15" s="1"/>
  <c r="CQ35" i="15" s="1"/>
  <c r="CQ36" i="15" s="1"/>
  <c r="CQ37" i="15" s="1"/>
  <c r="CQ38" i="15" s="1"/>
  <c r="CQ39" i="15" s="1"/>
  <c r="CQ40" i="15" s="1"/>
  <c r="CQ41" i="15" s="1"/>
  <c r="CP4" i="15"/>
  <c r="CP5" i="15" s="1"/>
  <c r="CP6" i="15" s="1"/>
  <c r="CP7" i="15" s="1"/>
  <c r="CP8" i="15" s="1"/>
  <c r="CP9" i="15" s="1"/>
  <c r="CP10" i="15" s="1"/>
  <c r="CP11" i="15" s="1"/>
  <c r="CP12" i="15" s="1"/>
  <c r="CP13" i="15" s="1"/>
  <c r="CP14" i="15" s="1"/>
  <c r="CP15" i="15" s="1"/>
  <c r="CP16" i="15" s="1"/>
  <c r="CP17" i="15" s="1"/>
  <c r="CP18" i="15" s="1"/>
  <c r="CP19" i="15" s="1"/>
  <c r="CP20" i="15" s="1"/>
  <c r="CP21" i="15" s="1"/>
  <c r="CP22" i="15" s="1"/>
  <c r="CP23" i="15" s="1"/>
  <c r="CP24" i="15" s="1"/>
  <c r="CP25" i="15" s="1"/>
  <c r="CP26" i="15" s="1"/>
  <c r="CP27" i="15" s="1"/>
  <c r="CP28" i="15" s="1"/>
  <c r="CP29" i="15" s="1"/>
  <c r="CP30" i="15" s="1"/>
  <c r="CP31" i="15" s="1"/>
  <c r="CP32" i="15" s="1"/>
  <c r="CP33" i="15" s="1"/>
  <c r="CP34" i="15" s="1"/>
  <c r="CP35" i="15" s="1"/>
  <c r="CP36" i="15" s="1"/>
  <c r="CP37" i="15" s="1"/>
  <c r="CP38" i="15" s="1"/>
  <c r="CP39" i="15" s="1"/>
  <c r="CP40" i="15" s="1"/>
  <c r="CP41" i="15" s="1"/>
  <c r="CO4" i="15"/>
  <c r="CO5" i="15" s="1"/>
  <c r="CO6" i="15" s="1"/>
  <c r="CO7" i="15" s="1"/>
  <c r="CO8" i="15" s="1"/>
  <c r="CO9" i="15" s="1"/>
  <c r="CO10" i="15" s="1"/>
  <c r="CO11" i="15" s="1"/>
  <c r="CO12" i="15" s="1"/>
  <c r="CO13" i="15" s="1"/>
  <c r="CO14" i="15" s="1"/>
  <c r="CO15" i="15" s="1"/>
  <c r="CO16" i="15" s="1"/>
  <c r="CO17" i="15" s="1"/>
  <c r="CO18" i="15" s="1"/>
  <c r="CO19" i="15" s="1"/>
  <c r="CO20" i="15" s="1"/>
  <c r="CO21" i="15" s="1"/>
  <c r="CO22" i="15" s="1"/>
  <c r="CO23" i="15" s="1"/>
  <c r="CO24" i="15" s="1"/>
  <c r="CO25" i="15" s="1"/>
  <c r="CO26" i="15" s="1"/>
  <c r="CO27" i="15" s="1"/>
  <c r="CO28" i="15" s="1"/>
  <c r="CO29" i="15" s="1"/>
  <c r="CO30" i="15" s="1"/>
  <c r="CO31" i="15" s="1"/>
  <c r="CO32" i="15" s="1"/>
  <c r="CO33" i="15" s="1"/>
  <c r="CO34" i="15" s="1"/>
  <c r="CO35" i="15" s="1"/>
  <c r="CO36" i="15" s="1"/>
  <c r="CO37" i="15" s="1"/>
  <c r="CO38" i="15" s="1"/>
  <c r="CO39" i="15" s="1"/>
  <c r="CO40" i="15" s="1"/>
  <c r="CO41" i="15" s="1"/>
  <c r="CN4" i="15"/>
  <c r="CN5" i="15" s="1"/>
  <c r="CN6" i="15" s="1"/>
  <c r="CN7" i="15" s="1"/>
  <c r="CN8" i="15" s="1"/>
  <c r="CN9" i="15" s="1"/>
  <c r="CN10" i="15" s="1"/>
  <c r="CN11" i="15" s="1"/>
  <c r="CN12" i="15" s="1"/>
  <c r="CN13" i="15" s="1"/>
  <c r="CN14" i="15" s="1"/>
  <c r="CN15" i="15" s="1"/>
  <c r="CN16" i="15" s="1"/>
  <c r="CN17" i="15" s="1"/>
  <c r="CN18" i="15" s="1"/>
  <c r="CN19" i="15" s="1"/>
  <c r="CN20" i="15" s="1"/>
  <c r="CN21" i="15" s="1"/>
  <c r="CN22" i="15" s="1"/>
  <c r="CN23" i="15" s="1"/>
  <c r="CN24" i="15" s="1"/>
  <c r="CN25" i="15" s="1"/>
  <c r="CN26" i="15" s="1"/>
  <c r="CN27" i="15" s="1"/>
  <c r="CN28" i="15" s="1"/>
  <c r="CN29" i="15" s="1"/>
  <c r="CN30" i="15" s="1"/>
  <c r="CN31" i="15" s="1"/>
  <c r="CN32" i="15" s="1"/>
  <c r="CN33" i="15" s="1"/>
  <c r="CN34" i="15" s="1"/>
  <c r="CN35" i="15" s="1"/>
  <c r="CN36" i="15" s="1"/>
  <c r="CN37" i="15" s="1"/>
  <c r="CN38" i="15" s="1"/>
  <c r="CN39" i="15" s="1"/>
  <c r="CN40" i="15" s="1"/>
  <c r="CN41" i="15" s="1"/>
  <c r="CM4" i="15"/>
  <c r="CM5" i="15" s="1"/>
  <c r="CM6" i="15" s="1"/>
  <c r="CM7" i="15" s="1"/>
  <c r="CM8" i="15" s="1"/>
  <c r="CM9" i="15" s="1"/>
  <c r="CM10" i="15" s="1"/>
  <c r="CM11" i="15" s="1"/>
  <c r="CM12" i="15" s="1"/>
  <c r="CM13" i="15" s="1"/>
  <c r="CM14" i="15" s="1"/>
  <c r="CM15" i="15" s="1"/>
  <c r="CM16" i="15" s="1"/>
  <c r="CM17" i="15" s="1"/>
  <c r="CM18" i="15" s="1"/>
  <c r="CM19" i="15" s="1"/>
  <c r="CM20" i="15" s="1"/>
  <c r="CM21" i="15" s="1"/>
  <c r="CM22" i="15" s="1"/>
  <c r="CM23" i="15" s="1"/>
  <c r="CM24" i="15" s="1"/>
  <c r="CM25" i="15" s="1"/>
  <c r="CM26" i="15" s="1"/>
  <c r="CM27" i="15" s="1"/>
  <c r="CM28" i="15" s="1"/>
  <c r="CM29" i="15" s="1"/>
  <c r="CM30" i="15" s="1"/>
  <c r="CM31" i="15" s="1"/>
  <c r="CM32" i="15" s="1"/>
  <c r="CM33" i="15" s="1"/>
  <c r="CM34" i="15" s="1"/>
  <c r="CM35" i="15" s="1"/>
  <c r="CM36" i="15" s="1"/>
  <c r="CM37" i="15" s="1"/>
  <c r="CM38" i="15" s="1"/>
  <c r="CM39" i="15" s="1"/>
  <c r="CM40" i="15" s="1"/>
  <c r="CM41" i="15" s="1"/>
  <c r="CL4" i="15"/>
  <c r="CL5" i="15" s="1"/>
  <c r="CL6" i="15" s="1"/>
  <c r="CL7" i="15" s="1"/>
  <c r="CL8" i="15" s="1"/>
  <c r="CL9" i="15" s="1"/>
  <c r="CL10" i="15" s="1"/>
  <c r="CL11" i="15" s="1"/>
  <c r="CL12" i="15" s="1"/>
  <c r="CL13" i="15" s="1"/>
  <c r="CL14" i="15" s="1"/>
  <c r="CL15" i="15" s="1"/>
  <c r="CL16" i="15" s="1"/>
  <c r="CL17" i="15" s="1"/>
  <c r="CL18" i="15" s="1"/>
  <c r="CL19" i="15" s="1"/>
  <c r="CL20" i="15" s="1"/>
  <c r="CL21" i="15" s="1"/>
  <c r="CL22" i="15" s="1"/>
  <c r="CL23" i="15" s="1"/>
  <c r="CL24" i="15" s="1"/>
  <c r="CL25" i="15" s="1"/>
  <c r="CL26" i="15" s="1"/>
  <c r="CL27" i="15" s="1"/>
  <c r="CL28" i="15" s="1"/>
  <c r="CL29" i="15" s="1"/>
  <c r="CL30" i="15" s="1"/>
  <c r="CL31" i="15" s="1"/>
  <c r="CL32" i="15" s="1"/>
  <c r="CL33" i="15" s="1"/>
  <c r="CL34" i="15" s="1"/>
  <c r="CL35" i="15" s="1"/>
  <c r="CL36" i="15" s="1"/>
  <c r="CL37" i="15" s="1"/>
  <c r="CL38" i="15" s="1"/>
  <c r="CL39" i="15" s="1"/>
  <c r="CL40" i="15" s="1"/>
  <c r="CL41" i="15" s="1"/>
  <c r="CK4" i="15"/>
  <c r="CK5" i="15" s="1"/>
  <c r="CK6" i="15" s="1"/>
  <c r="CK7" i="15" s="1"/>
  <c r="CK8" i="15" s="1"/>
  <c r="CK9" i="15" s="1"/>
  <c r="CK10" i="15" s="1"/>
  <c r="CK11" i="15" s="1"/>
  <c r="CK12" i="15" s="1"/>
  <c r="CK13" i="15" s="1"/>
  <c r="CK14" i="15" s="1"/>
  <c r="CK15" i="15" s="1"/>
  <c r="CK16" i="15" s="1"/>
  <c r="CK17" i="15" s="1"/>
  <c r="CK18" i="15" s="1"/>
  <c r="CK19" i="15" s="1"/>
  <c r="CK20" i="15" s="1"/>
  <c r="CK21" i="15" s="1"/>
  <c r="CK22" i="15" s="1"/>
  <c r="CK23" i="15" s="1"/>
  <c r="CK24" i="15" s="1"/>
  <c r="CK25" i="15" s="1"/>
  <c r="CK26" i="15" s="1"/>
  <c r="CK27" i="15" s="1"/>
  <c r="CK28" i="15" s="1"/>
  <c r="CK29" i="15" s="1"/>
  <c r="CK30" i="15" s="1"/>
  <c r="CK31" i="15" s="1"/>
  <c r="CK32" i="15" s="1"/>
  <c r="CK33" i="15" s="1"/>
  <c r="CK34" i="15" s="1"/>
  <c r="CK35" i="15" s="1"/>
  <c r="CK36" i="15" s="1"/>
  <c r="CK37" i="15" s="1"/>
  <c r="CK38" i="15" s="1"/>
  <c r="CK39" i="15" s="1"/>
  <c r="CK40" i="15" s="1"/>
  <c r="CK41" i="15" s="1"/>
  <c r="CJ4" i="15"/>
  <c r="CJ5" i="15" s="1"/>
  <c r="CJ6" i="15" s="1"/>
  <c r="CJ7" i="15" s="1"/>
  <c r="CJ8" i="15" s="1"/>
  <c r="CJ9" i="15" s="1"/>
  <c r="CJ10" i="15" s="1"/>
  <c r="CJ11" i="15" s="1"/>
  <c r="CJ12" i="15" s="1"/>
  <c r="CJ13" i="15" s="1"/>
  <c r="CJ14" i="15" s="1"/>
  <c r="CJ15" i="15" s="1"/>
  <c r="CJ16" i="15" s="1"/>
  <c r="CJ17" i="15" s="1"/>
  <c r="CJ18" i="15" s="1"/>
  <c r="CJ19" i="15" s="1"/>
  <c r="CJ20" i="15" s="1"/>
  <c r="CJ21" i="15" s="1"/>
  <c r="CJ22" i="15" s="1"/>
  <c r="CJ23" i="15" s="1"/>
  <c r="CJ24" i="15" s="1"/>
  <c r="CJ25" i="15" s="1"/>
  <c r="CJ26" i="15" s="1"/>
  <c r="CJ27" i="15" s="1"/>
  <c r="CJ28" i="15" s="1"/>
  <c r="CJ29" i="15" s="1"/>
  <c r="CJ30" i="15" s="1"/>
  <c r="CJ31" i="15" s="1"/>
  <c r="CJ32" i="15" s="1"/>
  <c r="CJ33" i="15" s="1"/>
  <c r="CJ34" i="15" s="1"/>
  <c r="CJ35" i="15" s="1"/>
  <c r="CJ36" i="15" s="1"/>
  <c r="CJ37" i="15" s="1"/>
  <c r="CJ38" i="15" s="1"/>
  <c r="CJ39" i="15" s="1"/>
  <c r="CJ40" i="15" s="1"/>
  <c r="CJ41" i="15" s="1"/>
  <c r="CI4" i="15"/>
  <c r="CH4" i="15"/>
  <c r="CH5" i="15" s="1"/>
  <c r="CH6" i="15" s="1"/>
  <c r="CH7" i="15" s="1"/>
  <c r="CH8" i="15" s="1"/>
  <c r="CH9" i="15" s="1"/>
  <c r="CH10" i="15" s="1"/>
  <c r="CH11" i="15" s="1"/>
  <c r="CH12" i="15" s="1"/>
  <c r="CH13" i="15" s="1"/>
  <c r="CH14" i="15" s="1"/>
  <c r="CH15" i="15" s="1"/>
  <c r="CH16" i="15" s="1"/>
  <c r="CH17" i="15" s="1"/>
  <c r="CH18" i="15" s="1"/>
  <c r="CH19" i="15" s="1"/>
  <c r="CH20" i="15" s="1"/>
  <c r="CH21" i="15" s="1"/>
  <c r="CH22" i="15" s="1"/>
  <c r="CH23" i="15" s="1"/>
  <c r="CH24" i="15" s="1"/>
  <c r="CH25" i="15" s="1"/>
  <c r="CH26" i="15" s="1"/>
  <c r="CH27" i="15" s="1"/>
  <c r="CH28" i="15" s="1"/>
  <c r="CH29" i="15" s="1"/>
  <c r="CH30" i="15" s="1"/>
  <c r="CH31" i="15" s="1"/>
  <c r="CH32" i="15" s="1"/>
  <c r="CH33" i="15" s="1"/>
  <c r="CH34" i="15" s="1"/>
  <c r="CH35" i="15" s="1"/>
  <c r="CH36" i="15" s="1"/>
  <c r="CH37" i="15" s="1"/>
  <c r="CH38" i="15" s="1"/>
  <c r="CH39" i="15" s="1"/>
  <c r="CH40" i="15" s="1"/>
  <c r="CH41" i="15" s="1"/>
  <c r="CG4" i="15"/>
  <c r="CG5" i="15" s="1"/>
  <c r="CG6" i="15" s="1"/>
  <c r="CG7" i="15" s="1"/>
  <c r="CG8" i="15" s="1"/>
  <c r="CG9" i="15" s="1"/>
  <c r="CG10" i="15" s="1"/>
  <c r="CG11" i="15" s="1"/>
  <c r="CG12" i="15" s="1"/>
  <c r="CG13" i="15" s="1"/>
  <c r="CG14" i="15" s="1"/>
  <c r="CG15" i="15" s="1"/>
  <c r="CG16" i="15" s="1"/>
  <c r="CG17" i="15" s="1"/>
  <c r="CG18" i="15" s="1"/>
  <c r="CG19" i="15" s="1"/>
  <c r="CG20" i="15" s="1"/>
  <c r="CG21" i="15" s="1"/>
  <c r="CG22" i="15" s="1"/>
  <c r="CG23" i="15" s="1"/>
  <c r="CG24" i="15" s="1"/>
  <c r="CG25" i="15" s="1"/>
  <c r="CG26" i="15" s="1"/>
  <c r="CG27" i="15" s="1"/>
  <c r="CG28" i="15" s="1"/>
  <c r="CG29" i="15" s="1"/>
  <c r="CG30" i="15" s="1"/>
  <c r="CG31" i="15" s="1"/>
  <c r="CG32" i="15" s="1"/>
  <c r="CG33" i="15" s="1"/>
  <c r="CG34" i="15" s="1"/>
  <c r="CG35" i="15" s="1"/>
  <c r="CG36" i="15" s="1"/>
  <c r="CG37" i="15" s="1"/>
  <c r="CG38" i="15" s="1"/>
  <c r="CG39" i="15" s="1"/>
  <c r="CG40" i="15" s="1"/>
  <c r="CG41" i="15" s="1"/>
  <c r="CF4" i="15"/>
  <c r="CF5" i="15" s="1"/>
  <c r="CF6" i="15" s="1"/>
  <c r="CF7" i="15" s="1"/>
  <c r="CF8" i="15" s="1"/>
  <c r="CF9" i="15" s="1"/>
  <c r="CF10" i="15" s="1"/>
  <c r="CF11" i="15" s="1"/>
  <c r="CF12" i="15" s="1"/>
  <c r="CF13" i="15" s="1"/>
  <c r="CF14" i="15" s="1"/>
  <c r="CF15" i="15" s="1"/>
  <c r="CF16" i="15" s="1"/>
  <c r="CF17" i="15" s="1"/>
  <c r="CF18" i="15" s="1"/>
  <c r="CF19" i="15" s="1"/>
  <c r="CF20" i="15" s="1"/>
  <c r="CF21" i="15" s="1"/>
  <c r="CF22" i="15" s="1"/>
  <c r="CF23" i="15" s="1"/>
  <c r="CF24" i="15" s="1"/>
  <c r="CF25" i="15" s="1"/>
  <c r="CF26" i="15" s="1"/>
  <c r="CF27" i="15" s="1"/>
  <c r="CF28" i="15" s="1"/>
  <c r="CF29" i="15" s="1"/>
  <c r="CF30" i="15" s="1"/>
  <c r="CF31" i="15" s="1"/>
  <c r="CF32" i="15" s="1"/>
  <c r="CF33" i="15" s="1"/>
  <c r="CF34" i="15" s="1"/>
  <c r="CF35" i="15" s="1"/>
  <c r="CF36" i="15" s="1"/>
  <c r="CF37" i="15" s="1"/>
  <c r="CF38" i="15" s="1"/>
  <c r="CF39" i="15" s="1"/>
  <c r="CF40" i="15" s="1"/>
  <c r="CF41" i="15" s="1"/>
  <c r="CE4" i="15"/>
  <c r="CE5" i="15" s="1"/>
  <c r="CE6" i="15" s="1"/>
  <c r="CE7" i="15" s="1"/>
  <c r="CE8" i="15" s="1"/>
  <c r="CE9" i="15" s="1"/>
  <c r="CE10" i="15" s="1"/>
  <c r="CE11" i="15" s="1"/>
  <c r="CE12" i="15" s="1"/>
  <c r="CE13" i="15" s="1"/>
  <c r="CE14" i="15" s="1"/>
  <c r="CE15" i="15" s="1"/>
  <c r="CE16" i="15" s="1"/>
  <c r="CE17" i="15" s="1"/>
  <c r="CE18" i="15" s="1"/>
  <c r="CE19" i="15" s="1"/>
  <c r="CE20" i="15" s="1"/>
  <c r="CE21" i="15" s="1"/>
  <c r="CE22" i="15" s="1"/>
  <c r="CE23" i="15" s="1"/>
  <c r="CE24" i="15" s="1"/>
  <c r="CE25" i="15" s="1"/>
  <c r="CE26" i="15" s="1"/>
  <c r="CE27" i="15" s="1"/>
  <c r="CE28" i="15" s="1"/>
  <c r="CE29" i="15" s="1"/>
  <c r="CE30" i="15" s="1"/>
  <c r="CE31" i="15" s="1"/>
  <c r="CE32" i="15" s="1"/>
  <c r="CE33" i="15" s="1"/>
  <c r="CE34" i="15" s="1"/>
  <c r="CE35" i="15" s="1"/>
  <c r="CE36" i="15" s="1"/>
  <c r="CE37" i="15" s="1"/>
  <c r="CE38" i="15" s="1"/>
  <c r="CE39" i="15" s="1"/>
  <c r="CE40" i="15" s="1"/>
  <c r="CE41" i="15" s="1"/>
  <c r="CD4" i="15"/>
  <c r="CD5" i="15" s="1"/>
  <c r="CD6" i="15" s="1"/>
  <c r="CD7" i="15" s="1"/>
  <c r="CD8" i="15" s="1"/>
  <c r="CD9" i="15" s="1"/>
  <c r="CD10" i="15" s="1"/>
  <c r="CD11" i="15" s="1"/>
  <c r="CD12" i="15" s="1"/>
  <c r="CD13" i="15" s="1"/>
  <c r="CD14" i="15" s="1"/>
  <c r="CD15" i="15" s="1"/>
  <c r="CD16" i="15" s="1"/>
  <c r="CD17" i="15" s="1"/>
  <c r="CD18" i="15" s="1"/>
  <c r="CD19" i="15" s="1"/>
  <c r="CD20" i="15" s="1"/>
  <c r="CD21" i="15" s="1"/>
  <c r="CD22" i="15" s="1"/>
  <c r="CD23" i="15" s="1"/>
  <c r="CD24" i="15" s="1"/>
  <c r="CD25" i="15" s="1"/>
  <c r="CD26" i="15" s="1"/>
  <c r="CD27" i="15" s="1"/>
  <c r="CD28" i="15" s="1"/>
  <c r="CD29" i="15" s="1"/>
  <c r="CD30" i="15" s="1"/>
  <c r="CD31" i="15" s="1"/>
  <c r="CD32" i="15" s="1"/>
  <c r="CD33" i="15" s="1"/>
  <c r="CD34" i="15" s="1"/>
  <c r="CD35" i="15" s="1"/>
  <c r="CD36" i="15" s="1"/>
  <c r="CD37" i="15" s="1"/>
  <c r="CD38" i="15" s="1"/>
  <c r="CD39" i="15" s="1"/>
  <c r="CD40" i="15" s="1"/>
  <c r="CD41" i="15" s="1"/>
  <c r="CC4" i="15"/>
  <c r="CC5" i="15" s="1"/>
  <c r="CC6" i="15" s="1"/>
  <c r="CC7" i="15" s="1"/>
  <c r="CC8" i="15" s="1"/>
  <c r="CC9" i="15" s="1"/>
  <c r="CC10" i="15" s="1"/>
  <c r="CC11" i="15" s="1"/>
  <c r="CC12" i="15" s="1"/>
  <c r="CC13" i="15" s="1"/>
  <c r="CC14" i="15" s="1"/>
  <c r="CC15" i="15" s="1"/>
  <c r="CC16" i="15" s="1"/>
  <c r="CC17" i="15" s="1"/>
  <c r="CC18" i="15" s="1"/>
  <c r="CC19" i="15" s="1"/>
  <c r="CC20" i="15" s="1"/>
  <c r="CC21" i="15" s="1"/>
  <c r="CC22" i="15" s="1"/>
  <c r="CC23" i="15" s="1"/>
  <c r="CC24" i="15" s="1"/>
  <c r="CC25" i="15" s="1"/>
  <c r="CC26" i="15" s="1"/>
  <c r="CC27" i="15" s="1"/>
  <c r="CC28" i="15" s="1"/>
  <c r="CC29" i="15" s="1"/>
  <c r="CC30" i="15" s="1"/>
  <c r="CC31" i="15" s="1"/>
  <c r="CC32" i="15" s="1"/>
  <c r="CC33" i="15" s="1"/>
  <c r="CC34" i="15" s="1"/>
  <c r="CC35" i="15" s="1"/>
  <c r="CC36" i="15" s="1"/>
  <c r="CC37" i="15" s="1"/>
  <c r="CC38" i="15" s="1"/>
  <c r="CC39" i="15" s="1"/>
  <c r="CC40" i="15" s="1"/>
  <c r="CC41" i="15" s="1"/>
  <c r="CB4" i="15"/>
  <c r="BW4" i="15"/>
  <c r="BX4" i="15" s="1"/>
  <c r="BZ4" i="15" s="1"/>
  <c r="EG3" i="15"/>
  <c r="CX3" i="15"/>
  <c r="DY4" i="15" s="1"/>
  <c r="CW3" i="15"/>
  <c r="BW3" i="15"/>
  <c r="BX3" i="15" s="1"/>
  <c r="BZ3" i="15" s="1"/>
  <c r="DH288" i="15"/>
  <c r="DH153" i="15"/>
  <c r="DH33" i="15"/>
  <c r="BW26" i="14"/>
  <c r="BX26" i="14" s="1"/>
  <c r="BZ26" i="14" s="1"/>
  <c r="BW25" i="14"/>
  <c r="BX25" i="14" s="1"/>
  <c r="BZ25" i="14" s="1"/>
  <c r="BW24" i="14"/>
  <c r="BX24" i="14" s="1"/>
  <c r="BW23" i="14"/>
  <c r="BX23" i="14" s="1"/>
  <c r="BZ23" i="14" s="1"/>
  <c r="BW22" i="14"/>
  <c r="BX22" i="14" s="1"/>
  <c r="BZ22" i="14" s="1"/>
  <c r="BW21" i="14"/>
  <c r="BX21" i="14" s="1"/>
  <c r="BZ21" i="14" s="1"/>
  <c r="BW20" i="14"/>
  <c r="BX20" i="14" s="1"/>
  <c r="BZ20" i="14" s="1"/>
  <c r="BW19" i="14"/>
  <c r="BX19" i="14" s="1"/>
  <c r="BZ19" i="14" s="1"/>
  <c r="BW18" i="14"/>
  <c r="BX18" i="14" s="1"/>
  <c r="BZ18" i="14" s="1"/>
  <c r="BW17" i="14"/>
  <c r="BX17" i="14" s="1"/>
  <c r="BW16" i="14"/>
  <c r="BX16" i="14" s="1"/>
  <c r="BZ16" i="14" s="1"/>
  <c r="BW15" i="14"/>
  <c r="BX15" i="14" s="1"/>
  <c r="BZ15" i="14" s="1"/>
  <c r="CX16" i="14"/>
  <c r="CW16" i="14"/>
  <c r="BW14" i="14"/>
  <c r="BX14" i="14" s="1"/>
  <c r="BZ14" i="14" s="1"/>
  <c r="CX15" i="14"/>
  <c r="CW15" i="14"/>
  <c r="BW13" i="14"/>
  <c r="BX13" i="14" s="1"/>
  <c r="BZ13" i="14" s="1"/>
  <c r="BW12" i="14"/>
  <c r="BX12" i="14" s="1"/>
  <c r="BZ12" i="14" s="1"/>
  <c r="BX11" i="14"/>
  <c r="BZ11" i="14" s="1"/>
  <c r="BW11" i="14"/>
  <c r="BW10" i="14"/>
  <c r="BX10" i="14" s="1"/>
  <c r="BZ10" i="14" s="1"/>
  <c r="BW9" i="14"/>
  <c r="BX9" i="14" s="1"/>
  <c r="BZ9" i="14" s="1"/>
  <c r="CX14" i="14"/>
  <c r="CW14" i="14"/>
  <c r="CX13" i="14"/>
  <c r="CW13" i="14"/>
  <c r="CX12" i="14"/>
  <c r="CW12" i="14"/>
  <c r="CX11" i="14"/>
  <c r="CW11" i="14"/>
  <c r="CX10" i="14"/>
  <c r="CW10" i="14"/>
  <c r="CX9" i="14"/>
  <c r="CW9" i="14"/>
  <c r="CX8" i="14"/>
  <c r="CW8" i="14"/>
  <c r="BW8" i="14"/>
  <c r="BX8" i="14" s="1"/>
  <c r="BZ8" i="14" s="1"/>
  <c r="CX7" i="14"/>
  <c r="CW7" i="14"/>
  <c r="BW7" i="14"/>
  <c r="BX7" i="14" s="1"/>
  <c r="BZ7" i="14" s="1"/>
  <c r="CX6" i="14"/>
  <c r="CW6" i="14"/>
  <c r="BW6" i="14"/>
  <c r="CX5" i="14"/>
  <c r="CW5" i="14"/>
  <c r="BW5" i="14"/>
  <c r="BX5" i="14" s="1"/>
  <c r="BZ5" i="14" s="1"/>
  <c r="CX4" i="14"/>
  <c r="CW4" i="14"/>
  <c r="CU4" i="14"/>
  <c r="CU5" i="14" s="1"/>
  <c r="CT4" i="14"/>
  <c r="CT5" i="14" s="1"/>
  <c r="CS4" i="14"/>
  <c r="CS5" i="14" s="1"/>
  <c r="CR4" i="14"/>
  <c r="CR5" i="14" s="1"/>
  <c r="CQ4" i="14"/>
  <c r="CQ5" i="14" s="1"/>
  <c r="CP4" i="14"/>
  <c r="CP5" i="14" s="1"/>
  <c r="CO4" i="14"/>
  <c r="CO5" i="14" s="1"/>
  <c r="CN4" i="14"/>
  <c r="CN5" i="14" s="1"/>
  <c r="CM4" i="14"/>
  <c r="CM5" i="14" s="1"/>
  <c r="CL4" i="14"/>
  <c r="CL5" i="14" s="1"/>
  <c r="CK4" i="14"/>
  <c r="CK5" i="14" s="1"/>
  <c r="CJ4" i="14"/>
  <c r="CJ5" i="14" s="1"/>
  <c r="CI4" i="14"/>
  <c r="CI5" i="14" s="1"/>
  <c r="CH4" i="14"/>
  <c r="CH5" i="14" s="1"/>
  <c r="CG4" i="14"/>
  <c r="CG5" i="14" s="1"/>
  <c r="CF4" i="14"/>
  <c r="CF5" i="14" s="1"/>
  <c r="CE4" i="14"/>
  <c r="CE5" i="14" s="1"/>
  <c r="CD4" i="14"/>
  <c r="CD5" i="14" s="1"/>
  <c r="CC4" i="14"/>
  <c r="CC5" i="14" s="1"/>
  <c r="CB4" i="14"/>
  <c r="CB5" i="14" s="1"/>
  <c r="BW4" i="14"/>
  <c r="BX4" i="14" s="1"/>
  <c r="BZ4" i="14" s="1"/>
  <c r="CX3" i="14"/>
  <c r="EB4" i="14" s="1"/>
  <c r="CW3" i="14"/>
  <c r="DF1" i="21" s="1"/>
  <c r="BW3" i="14"/>
  <c r="BX3" i="14" s="1"/>
  <c r="BZ3" i="14" s="1"/>
  <c r="DH228" i="14"/>
  <c r="DH108" i="14"/>
  <c r="EG80" i="29"/>
  <c r="EG79" i="29"/>
  <c r="EG78" i="29"/>
  <c r="EG77" i="29"/>
  <c r="EG76" i="29"/>
  <c r="EG75" i="29"/>
  <c r="EG74" i="29"/>
  <c r="EG73" i="29"/>
  <c r="EG72" i="29"/>
  <c r="EG71" i="29"/>
  <c r="EG70" i="29"/>
  <c r="EG69" i="29"/>
  <c r="EG68" i="29"/>
  <c r="EG67" i="29"/>
  <c r="EG66" i="29"/>
  <c r="EG65" i="29"/>
  <c r="EG64" i="29"/>
  <c r="EG63" i="29"/>
  <c r="EG62" i="29"/>
  <c r="EG61" i="29"/>
  <c r="EG60" i="29"/>
  <c r="EG59" i="29"/>
  <c r="EG58" i="29"/>
  <c r="EG57" i="29"/>
  <c r="EG56" i="29"/>
  <c r="EG55" i="29"/>
  <c r="EG54" i="29"/>
  <c r="EG53" i="29"/>
  <c r="EG52" i="29"/>
  <c r="EG51" i="29"/>
  <c r="EG50" i="29"/>
  <c r="EG49" i="29"/>
  <c r="EG48" i="29"/>
  <c r="EG47" i="29"/>
  <c r="EG46" i="29"/>
  <c r="EG45" i="29"/>
  <c r="EG44" i="29"/>
  <c r="EG43" i="29"/>
  <c r="EG42" i="29"/>
  <c r="EG41" i="29"/>
  <c r="EG40" i="29"/>
  <c r="EG39" i="29"/>
  <c r="EG38" i="29"/>
  <c r="EG37" i="29"/>
  <c r="EG36" i="29"/>
  <c r="EG35" i="29"/>
  <c r="EG34" i="29"/>
  <c r="EG33" i="29"/>
  <c r="EG32" i="29"/>
  <c r="EG31" i="29"/>
  <c r="EG30" i="29"/>
  <c r="EG29" i="29"/>
  <c r="EG28" i="29"/>
  <c r="EG27" i="29"/>
  <c r="EG26" i="29"/>
  <c r="EG25" i="29"/>
  <c r="EG24" i="29"/>
  <c r="EG23" i="29"/>
  <c r="EG22" i="29"/>
  <c r="EG21" i="29"/>
  <c r="EG19" i="29"/>
  <c r="EG8" i="29"/>
  <c r="BW8" i="29"/>
  <c r="BX8" i="29" s="1"/>
  <c r="CX7" i="29"/>
  <c r="CW7" i="29"/>
  <c r="BW7" i="29"/>
  <c r="BX7" i="29" s="1"/>
  <c r="BZ7" i="29" s="1"/>
  <c r="CX6" i="29"/>
  <c r="CW6" i="29"/>
  <c r="BW6" i="29"/>
  <c r="BX6" i="29" s="1"/>
  <c r="BZ6" i="29" s="1"/>
  <c r="CX5" i="29"/>
  <c r="CW5" i="29"/>
  <c r="CQ5" i="29"/>
  <c r="CQ6" i="29" s="1"/>
  <c r="CQ7" i="29" s="1"/>
  <c r="CQ8" i="29" s="1"/>
  <c r="CQ9" i="29" s="1"/>
  <c r="CQ10" i="29" s="1"/>
  <c r="CQ11" i="29" s="1"/>
  <c r="CQ12" i="29" s="1"/>
  <c r="CQ13" i="29" s="1"/>
  <c r="CQ14" i="29" s="1"/>
  <c r="CQ15" i="29" s="1"/>
  <c r="CQ16" i="29" s="1"/>
  <c r="CQ17" i="29" s="1"/>
  <c r="CQ18" i="29" s="1"/>
  <c r="CQ19" i="29" s="1"/>
  <c r="CQ20" i="29" s="1"/>
  <c r="CQ21" i="29" s="1"/>
  <c r="CQ22" i="29" s="1"/>
  <c r="CQ23" i="29" s="1"/>
  <c r="CQ24" i="29" s="1"/>
  <c r="CQ25" i="29" s="1"/>
  <c r="CQ26" i="29" s="1"/>
  <c r="CQ27" i="29" s="1"/>
  <c r="CQ28" i="29" s="1"/>
  <c r="CQ29" i="29" s="1"/>
  <c r="CQ30" i="29" s="1"/>
  <c r="CQ31" i="29" s="1"/>
  <c r="CQ32" i="29" s="1"/>
  <c r="CQ33" i="29" s="1"/>
  <c r="CQ34" i="29" s="1"/>
  <c r="CQ35" i="29" s="1"/>
  <c r="CQ36" i="29" s="1"/>
  <c r="CQ37" i="29" s="1"/>
  <c r="CQ38" i="29" s="1"/>
  <c r="CQ39" i="29" s="1"/>
  <c r="CQ40" i="29" s="1"/>
  <c r="CQ41" i="29" s="1"/>
  <c r="CP5" i="29"/>
  <c r="CP6" i="29" s="1"/>
  <c r="CP7" i="29" s="1"/>
  <c r="CP8" i="29" s="1"/>
  <c r="CP9" i="29" s="1"/>
  <c r="CP10" i="29" s="1"/>
  <c r="CP11" i="29" s="1"/>
  <c r="CP12" i="29" s="1"/>
  <c r="CP13" i="29" s="1"/>
  <c r="CP14" i="29" s="1"/>
  <c r="CP15" i="29" s="1"/>
  <c r="CP16" i="29" s="1"/>
  <c r="CP17" i="29" s="1"/>
  <c r="CP18" i="29" s="1"/>
  <c r="CP19" i="29" s="1"/>
  <c r="CP20" i="29" s="1"/>
  <c r="CP21" i="29" s="1"/>
  <c r="CP22" i="29" s="1"/>
  <c r="CP23" i="29" s="1"/>
  <c r="CP24" i="29" s="1"/>
  <c r="CP25" i="29" s="1"/>
  <c r="CP26" i="29" s="1"/>
  <c r="CP27" i="29" s="1"/>
  <c r="CP28" i="29" s="1"/>
  <c r="CP29" i="29" s="1"/>
  <c r="CP30" i="29" s="1"/>
  <c r="CP31" i="29" s="1"/>
  <c r="CP32" i="29" s="1"/>
  <c r="CP33" i="29" s="1"/>
  <c r="CP34" i="29" s="1"/>
  <c r="CP35" i="29" s="1"/>
  <c r="CP36" i="29" s="1"/>
  <c r="CP37" i="29" s="1"/>
  <c r="CP38" i="29" s="1"/>
  <c r="CP39" i="29" s="1"/>
  <c r="CP40" i="29" s="1"/>
  <c r="CP41" i="29" s="1"/>
  <c r="CI5" i="29"/>
  <c r="CI6" i="29" s="1"/>
  <c r="CI7" i="29" s="1"/>
  <c r="CI8" i="29" s="1"/>
  <c r="CI9" i="29" s="1"/>
  <c r="CI10" i="29" s="1"/>
  <c r="CI11" i="29" s="1"/>
  <c r="CI12" i="29" s="1"/>
  <c r="CI13" i="29" s="1"/>
  <c r="CI14" i="29" s="1"/>
  <c r="CI15" i="29" s="1"/>
  <c r="CI16" i="29" s="1"/>
  <c r="CI17" i="29" s="1"/>
  <c r="CI18" i="29" s="1"/>
  <c r="CI19" i="29" s="1"/>
  <c r="CI20" i="29" s="1"/>
  <c r="CI21" i="29" s="1"/>
  <c r="CI22" i="29" s="1"/>
  <c r="CI23" i="29" s="1"/>
  <c r="CI24" i="29" s="1"/>
  <c r="CI25" i="29" s="1"/>
  <c r="CI26" i="29" s="1"/>
  <c r="CI27" i="29" s="1"/>
  <c r="CI28" i="29" s="1"/>
  <c r="CI29" i="29" s="1"/>
  <c r="CI30" i="29" s="1"/>
  <c r="CI31" i="29" s="1"/>
  <c r="CI32" i="29" s="1"/>
  <c r="CI33" i="29" s="1"/>
  <c r="CI34" i="29" s="1"/>
  <c r="CI35" i="29" s="1"/>
  <c r="CI36" i="29" s="1"/>
  <c r="CI37" i="29" s="1"/>
  <c r="CI38" i="29" s="1"/>
  <c r="CI39" i="29" s="1"/>
  <c r="CI40" i="29" s="1"/>
  <c r="CI41" i="29" s="1"/>
  <c r="BW5" i="29"/>
  <c r="BX5" i="29" s="1"/>
  <c r="CX4" i="29"/>
  <c r="CW4" i="29"/>
  <c r="CU4" i="29"/>
  <c r="CU5" i="29" s="1"/>
  <c r="CU6" i="29" s="1"/>
  <c r="CU7" i="29" s="1"/>
  <c r="CU8" i="29" s="1"/>
  <c r="CU9" i="29" s="1"/>
  <c r="CU10" i="29" s="1"/>
  <c r="CU11" i="29" s="1"/>
  <c r="CU12" i="29" s="1"/>
  <c r="CU13" i="29" s="1"/>
  <c r="CU14" i="29" s="1"/>
  <c r="CU15" i="29" s="1"/>
  <c r="CU16" i="29" s="1"/>
  <c r="CU17" i="29" s="1"/>
  <c r="CU18" i="29" s="1"/>
  <c r="CU19" i="29" s="1"/>
  <c r="CU20" i="29" s="1"/>
  <c r="CU21" i="29" s="1"/>
  <c r="CU22" i="29" s="1"/>
  <c r="CU23" i="29" s="1"/>
  <c r="CU24" i="29" s="1"/>
  <c r="CU25" i="29" s="1"/>
  <c r="CU26" i="29" s="1"/>
  <c r="CU27" i="29" s="1"/>
  <c r="CU28" i="29" s="1"/>
  <c r="CU29" i="29" s="1"/>
  <c r="CU30" i="29" s="1"/>
  <c r="CU31" i="29" s="1"/>
  <c r="CU32" i="29" s="1"/>
  <c r="CU33" i="29" s="1"/>
  <c r="CU34" i="29" s="1"/>
  <c r="CU35" i="29" s="1"/>
  <c r="CU36" i="29" s="1"/>
  <c r="CU37" i="29" s="1"/>
  <c r="CU38" i="29" s="1"/>
  <c r="CU39" i="29" s="1"/>
  <c r="CU40" i="29" s="1"/>
  <c r="CU41" i="29" s="1"/>
  <c r="CT4" i="29"/>
  <c r="CT5" i="29" s="1"/>
  <c r="CT6" i="29" s="1"/>
  <c r="CT7" i="29" s="1"/>
  <c r="CT8" i="29" s="1"/>
  <c r="CT9" i="29" s="1"/>
  <c r="CT10" i="29" s="1"/>
  <c r="CT11" i="29" s="1"/>
  <c r="CT12" i="29" s="1"/>
  <c r="CT13" i="29" s="1"/>
  <c r="CT14" i="29" s="1"/>
  <c r="CT15" i="29" s="1"/>
  <c r="CT16" i="29" s="1"/>
  <c r="CT17" i="29" s="1"/>
  <c r="CT18" i="29" s="1"/>
  <c r="CT19" i="29" s="1"/>
  <c r="CT20" i="29" s="1"/>
  <c r="CT21" i="29" s="1"/>
  <c r="CT22" i="29" s="1"/>
  <c r="CT23" i="29" s="1"/>
  <c r="CT24" i="29" s="1"/>
  <c r="CT25" i="29" s="1"/>
  <c r="CT26" i="29" s="1"/>
  <c r="CT27" i="29" s="1"/>
  <c r="CT28" i="29" s="1"/>
  <c r="CT29" i="29" s="1"/>
  <c r="CT30" i="29" s="1"/>
  <c r="CT31" i="29" s="1"/>
  <c r="CT32" i="29" s="1"/>
  <c r="CT33" i="29" s="1"/>
  <c r="CT34" i="29" s="1"/>
  <c r="CT35" i="29" s="1"/>
  <c r="CT36" i="29" s="1"/>
  <c r="CT37" i="29" s="1"/>
  <c r="CT38" i="29" s="1"/>
  <c r="CT39" i="29" s="1"/>
  <c r="CT40" i="29" s="1"/>
  <c r="CT41" i="29" s="1"/>
  <c r="CS4" i="29"/>
  <c r="CS5" i="29" s="1"/>
  <c r="CS6" i="29" s="1"/>
  <c r="CS7" i="29" s="1"/>
  <c r="CS8" i="29" s="1"/>
  <c r="CS9" i="29" s="1"/>
  <c r="CS10" i="29" s="1"/>
  <c r="CS11" i="29" s="1"/>
  <c r="CS12" i="29" s="1"/>
  <c r="CS13" i="29" s="1"/>
  <c r="CS14" i="29" s="1"/>
  <c r="CS15" i="29" s="1"/>
  <c r="CS16" i="29" s="1"/>
  <c r="CS17" i="29" s="1"/>
  <c r="CS18" i="29" s="1"/>
  <c r="CS19" i="29" s="1"/>
  <c r="CS20" i="29" s="1"/>
  <c r="CS21" i="29" s="1"/>
  <c r="CS22" i="29" s="1"/>
  <c r="CS23" i="29" s="1"/>
  <c r="CS24" i="29" s="1"/>
  <c r="CS25" i="29" s="1"/>
  <c r="CS26" i="29" s="1"/>
  <c r="CS27" i="29" s="1"/>
  <c r="CS28" i="29" s="1"/>
  <c r="CS29" i="29" s="1"/>
  <c r="CS30" i="29" s="1"/>
  <c r="CS31" i="29" s="1"/>
  <c r="CS32" i="29" s="1"/>
  <c r="CS33" i="29" s="1"/>
  <c r="CS34" i="29" s="1"/>
  <c r="CS35" i="29" s="1"/>
  <c r="CS36" i="29" s="1"/>
  <c r="CS37" i="29" s="1"/>
  <c r="CS38" i="29" s="1"/>
  <c r="CS39" i="29" s="1"/>
  <c r="CS40" i="29" s="1"/>
  <c r="CS41" i="29" s="1"/>
  <c r="CR4" i="29"/>
  <c r="CR5" i="29" s="1"/>
  <c r="CR6" i="29" s="1"/>
  <c r="CR7" i="29" s="1"/>
  <c r="CR8" i="29" s="1"/>
  <c r="CR9" i="29" s="1"/>
  <c r="CR10" i="29" s="1"/>
  <c r="CR11" i="29" s="1"/>
  <c r="CR12" i="29" s="1"/>
  <c r="CR13" i="29" s="1"/>
  <c r="CR14" i="29" s="1"/>
  <c r="CR15" i="29" s="1"/>
  <c r="CR16" i="29" s="1"/>
  <c r="CR17" i="29" s="1"/>
  <c r="CR18" i="29" s="1"/>
  <c r="CR19" i="29" s="1"/>
  <c r="CR20" i="29" s="1"/>
  <c r="CR21" i="29" s="1"/>
  <c r="CR22" i="29" s="1"/>
  <c r="CR23" i="29" s="1"/>
  <c r="CR24" i="29" s="1"/>
  <c r="CR25" i="29" s="1"/>
  <c r="CR26" i="29" s="1"/>
  <c r="CR27" i="29" s="1"/>
  <c r="CR28" i="29" s="1"/>
  <c r="CR29" i="29" s="1"/>
  <c r="CR30" i="29" s="1"/>
  <c r="CR31" i="29" s="1"/>
  <c r="CR32" i="29" s="1"/>
  <c r="CR33" i="29" s="1"/>
  <c r="CR34" i="29" s="1"/>
  <c r="CR35" i="29" s="1"/>
  <c r="CR36" i="29" s="1"/>
  <c r="CR37" i="29" s="1"/>
  <c r="CR38" i="29" s="1"/>
  <c r="CR39" i="29" s="1"/>
  <c r="CR40" i="29" s="1"/>
  <c r="CR41" i="29" s="1"/>
  <c r="CQ4" i="29"/>
  <c r="CP4" i="29"/>
  <c r="CO4" i="29"/>
  <c r="CO5" i="29" s="1"/>
  <c r="CO6" i="29" s="1"/>
  <c r="CO7" i="29" s="1"/>
  <c r="CO8" i="29" s="1"/>
  <c r="CO9" i="29" s="1"/>
  <c r="CO10" i="29" s="1"/>
  <c r="CO11" i="29" s="1"/>
  <c r="CO12" i="29" s="1"/>
  <c r="CO13" i="29" s="1"/>
  <c r="CO14" i="29" s="1"/>
  <c r="CO15" i="29" s="1"/>
  <c r="CO16" i="29" s="1"/>
  <c r="CO17" i="29" s="1"/>
  <c r="CO18" i="29" s="1"/>
  <c r="CO19" i="29" s="1"/>
  <c r="CO20" i="29" s="1"/>
  <c r="CO21" i="29" s="1"/>
  <c r="CO22" i="29" s="1"/>
  <c r="CO23" i="29" s="1"/>
  <c r="CO24" i="29" s="1"/>
  <c r="CO25" i="29" s="1"/>
  <c r="CO26" i="29" s="1"/>
  <c r="CO27" i="29" s="1"/>
  <c r="CO28" i="29" s="1"/>
  <c r="CO29" i="29" s="1"/>
  <c r="CO30" i="29" s="1"/>
  <c r="CO31" i="29" s="1"/>
  <c r="CO32" i="29" s="1"/>
  <c r="CO33" i="29" s="1"/>
  <c r="CO34" i="29" s="1"/>
  <c r="CO35" i="29" s="1"/>
  <c r="CO36" i="29" s="1"/>
  <c r="CO37" i="29" s="1"/>
  <c r="CO38" i="29" s="1"/>
  <c r="CO39" i="29" s="1"/>
  <c r="CO40" i="29" s="1"/>
  <c r="CO41" i="29" s="1"/>
  <c r="CN4" i="29"/>
  <c r="CN5" i="29" s="1"/>
  <c r="CN6" i="29" s="1"/>
  <c r="CN7" i="29" s="1"/>
  <c r="CN8" i="29" s="1"/>
  <c r="CN9" i="29" s="1"/>
  <c r="CN10" i="29" s="1"/>
  <c r="CN11" i="29" s="1"/>
  <c r="CN12" i="29" s="1"/>
  <c r="CN13" i="29" s="1"/>
  <c r="CN14" i="29" s="1"/>
  <c r="CN15" i="29" s="1"/>
  <c r="CN16" i="29" s="1"/>
  <c r="CN17" i="29" s="1"/>
  <c r="CN18" i="29" s="1"/>
  <c r="CN19" i="29" s="1"/>
  <c r="CN20" i="29" s="1"/>
  <c r="CN21" i="29" s="1"/>
  <c r="CN22" i="29" s="1"/>
  <c r="CN23" i="29" s="1"/>
  <c r="CN24" i="29" s="1"/>
  <c r="CN25" i="29" s="1"/>
  <c r="CN26" i="29" s="1"/>
  <c r="CN27" i="29" s="1"/>
  <c r="CN28" i="29" s="1"/>
  <c r="CN29" i="29" s="1"/>
  <c r="CN30" i="29" s="1"/>
  <c r="CN31" i="29" s="1"/>
  <c r="CN32" i="29" s="1"/>
  <c r="CN33" i="29" s="1"/>
  <c r="CN34" i="29" s="1"/>
  <c r="CN35" i="29" s="1"/>
  <c r="CN36" i="29" s="1"/>
  <c r="CN37" i="29" s="1"/>
  <c r="CN38" i="29" s="1"/>
  <c r="CN39" i="29" s="1"/>
  <c r="CN40" i="29" s="1"/>
  <c r="CN41" i="29" s="1"/>
  <c r="CM4" i="29"/>
  <c r="CM5" i="29" s="1"/>
  <c r="CM6" i="29" s="1"/>
  <c r="CM7" i="29" s="1"/>
  <c r="CM8" i="29" s="1"/>
  <c r="CM9" i="29" s="1"/>
  <c r="CM10" i="29" s="1"/>
  <c r="CM11" i="29" s="1"/>
  <c r="CM12" i="29" s="1"/>
  <c r="CM13" i="29" s="1"/>
  <c r="CM14" i="29" s="1"/>
  <c r="CM15" i="29" s="1"/>
  <c r="CM16" i="29" s="1"/>
  <c r="CM17" i="29" s="1"/>
  <c r="CM18" i="29" s="1"/>
  <c r="CM19" i="29" s="1"/>
  <c r="CM20" i="29" s="1"/>
  <c r="CM21" i="29" s="1"/>
  <c r="CM22" i="29" s="1"/>
  <c r="CM23" i="29" s="1"/>
  <c r="CM24" i="29" s="1"/>
  <c r="CM25" i="29" s="1"/>
  <c r="CM26" i="29" s="1"/>
  <c r="CM27" i="29" s="1"/>
  <c r="CM28" i="29" s="1"/>
  <c r="CM29" i="29" s="1"/>
  <c r="CM30" i="29" s="1"/>
  <c r="CM31" i="29" s="1"/>
  <c r="CM32" i="29" s="1"/>
  <c r="CM33" i="29" s="1"/>
  <c r="CM34" i="29" s="1"/>
  <c r="CM35" i="29" s="1"/>
  <c r="CM36" i="29" s="1"/>
  <c r="CM37" i="29" s="1"/>
  <c r="CM38" i="29" s="1"/>
  <c r="CM39" i="29" s="1"/>
  <c r="CM40" i="29" s="1"/>
  <c r="CM41" i="29" s="1"/>
  <c r="CL4" i="29"/>
  <c r="CL5" i="29" s="1"/>
  <c r="CL6" i="29" s="1"/>
  <c r="CL7" i="29" s="1"/>
  <c r="CL8" i="29" s="1"/>
  <c r="CL9" i="29" s="1"/>
  <c r="CL10" i="29" s="1"/>
  <c r="CL11" i="29" s="1"/>
  <c r="CL12" i="29" s="1"/>
  <c r="CL13" i="29" s="1"/>
  <c r="CL14" i="29" s="1"/>
  <c r="CL15" i="29" s="1"/>
  <c r="CL16" i="29" s="1"/>
  <c r="CL17" i="29" s="1"/>
  <c r="CL18" i="29" s="1"/>
  <c r="CL19" i="29" s="1"/>
  <c r="CL20" i="29" s="1"/>
  <c r="CL21" i="29" s="1"/>
  <c r="CL22" i="29" s="1"/>
  <c r="CL23" i="29" s="1"/>
  <c r="CL24" i="29" s="1"/>
  <c r="CL25" i="29" s="1"/>
  <c r="CL26" i="29" s="1"/>
  <c r="CL27" i="29" s="1"/>
  <c r="CL28" i="29" s="1"/>
  <c r="CL29" i="29" s="1"/>
  <c r="CL30" i="29" s="1"/>
  <c r="CL31" i="29" s="1"/>
  <c r="CL32" i="29" s="1"/>
  <c r="CL33" i="29" s="1"/>
  <c r="CL34" i="29" s="1"/>
  <c r="CL35" i="29" s="1"/>
  <c r="CL36" i="29" s="1"/>
  <c r="CL37" i="29" s="1"/>
  <c r="CL38" i="29" s="1"/>
  <c r="CL39" i="29" s="1"/>
  <c r="CL40" i="29" s="1"/>
  <c r="CL41" i="29" s="1"/>
  <c r="CK4" i="29"/>
  <c r="CK5" i="29" s="1"/>
  <c r="CK6" i="29" s="1"/>
  <c r="CK7" i="29" s="1"/>
  <c r="CK8" i="29" s="1"/>
  <c r="CK9" i="29" s="1"/>
  <c r="CK10" i="29" s="1"/>
  <c r="CK11" i="29" s="1"/>
  <c r="CK12" i="29" s="1"/>
  <c r="CK13" i="29" s="1"/>
  <c r="CK14" i="29" s="1"/>
  <c r="CK15" i="29" s="1"/>
  <c r="CK16" i="29" s="1"/>
  <c r="CK17" i="29" s="1"/>
  <c r="CK18" i="29" s="1"/>
  <c r="CK19" i="29" s="1"/>
  <c r="CK20" i="29" s="1"/>
  <c r="CK21" i="29" s="1"/>
  <c r="CK22" i="29" s="1"/>
  <c r="CK23" i="29" s="1"/>
  <c r="CK24" i="29" s="1"/>
  <c r="CK25" i="29" s="1"/>
  <c r="CK26" i="29" s="1"/>
  <c r="CK27" i="29" s="1"/>
  <c r="CK28" i="29" s="1"/>
  <c r="CK29" i="29" s="1"/>
  <c r="CK30" i="29" s="1"/>
  <c r="CK31" i="29" s="1"/>
  <c r="CK32" i="29" s="1"/>
  <c r="CK33" i="29" s="1"/>
  <c r="CK34" i="29" s="1"/>
  <c r="CK35" i="29" s="1"/>
  <c r="CK36" i="29" s="1"/>
  <c r="CK37" i="29" s="1"/>
  <c r="CK38" i="29" s="1"/>
  <c r="CK39" i="29" s="1"/>
  <c r="CK40" i="29" s="1"/>
  <c r="CK41" i="29" s="1"/>
  <c r="CJ4" i="29"/>
  <c r="CJ5" i="29" s="1"/>
  <c r="CJ6" i="29" s="1"/>
  <c r="CJ7" i="29" s="1"/>
  <c r="CJ8" i="29" s="1"/>
  <c r="CJ9" i="29" s="1"/>
  <c r="CJ10" i="29" s="1"/>
  <c r="CJ11" i="29" s="1"/>
  <c r="CJ12" i="29" s="1"/>
  <c r="CJ13" i="29" s="1"/>
  <c r="CJ14" i="29" s="1"/>
  <c r="CJ15" i="29" s="1"/>
  <c r="CJ16" i="29" s="1"/>
  <c r="CJ17" i="29" s="1"/>
  <c r="CJ18" i="29" s="1"/>
  <c r="CJ19" i="29" s="1"/>
  <c r="CJ20" i="29" s="1"/>
  <c r="CJ21" i="29" s="1"/>
  <c r="CJ22" i="29" s="1"/>
  <c r="CJ23" i="29" s="1"/>
  <c r="CJ24" i="29" s="1"/>
  <c r="CJ25" i="29" s="1"/>
  <c r="CJ26" i="29" s="1"/>
  <c r="CJ27" i="29" s="1"/>
  <c r="CJ28" i="29" s="1"/>
  <c r="CJ29" i="29" s="1"/>
  <c r="CJ30" i="29" s="1"/>
  <c r="CJ31" i="29" s="1"/>
  <c r="CJ32" i="29" s="1"/>
  <c r="CJ33" i="29" s="1"/>
  <c r="CJ34" i="29" s="1"/>
  <c r="CJ35" i="29" s="1"/>
  <c r="CJ36" i="29" s="1"/>
  <c r="CJ37" i="29" s="1"/>
  <c r="CJ38" i="29" s="1"/>
  <c r="CJ39" i="29" s="1"/>
  <c r="CJ40" i="29" s="1"/>
  <c r="CJ41" i="29" s="1"/>
  <c r="CI4" i="29"/>
  <c r="CH4" i="29"/>
  <c r="CH5" i="29" s="1"/>
  <c r="CH6" i="29" s="1"/>
  <c r="CH7" i="29" s="1"/>
  <c r="CH8" i="29" s="1"/>
  <c r="CH9" i="29" s="1"/>
  <c r="CH10" i="29" s="1"/>
  <c r="CH11" i="29" s="1"/>
  <c r="CH12" i="29" s="1"/>
  <c r="CH13" i="29" s="1"/>
  <c r="CH14" i="29" s="1"/>
  <c r="CH15" i="29" s="1"/>
  <c r="CH16" i="29" s="1"/>
  <c r="CH17" i="29" s="1"/>
  <c r="CH18" i="29" s="1"/>
  <c r="CH19" i="29" s="1"/>
  <c r="CH20" i="29" s="1"/>
  <c r="CH21" i="29" s="1"/>
  <c r="CH22" i="29" s="1"/>
  <c r="CH23" i="29" s="1"/>
  <c r="CH24" i="29" s="1"/>
  <c r="CH25" i="29" s="1"/>
  <c r="CH26" i="29" s="1"/>
  <c r="CH27" i="29" s="1"/>
  <c r="CH28" i="29" s="1"/>
  <c r="CH29" i="29" s="1"/>
  <c r="CH30" i="29" s="1"/>
  <c r="CH31" i="29" s="1"/>
  <c r="CH32" i="29" s="1"/>
  <c r="CH33" i="29" s="1"/>
  <c r="CH34" i="29" s="1"/>
  <c r="CH35" i="29" s="1"/>
  <c r="CH36" i="29" s="1"/>
  <c r="CH37" i="29" s="1"/>
  <c r="CH38" i="29" s="1"/>
  <c r="CH39" i="29" s="1"/>
  <c r="CH40" i="29" s="1"/>
  <c r="CH41" i="29" s="1"/>
  <c r="CG4" i="29"/>
  <c r="CG5" i="29" s="1"/>
  <c r="CG6" i="29" s="1"/>
  <c r="CG7" i="29" s="1"/>
  <c r="CG8" i="29" s="1"/>
  <c r="CG9" i="29" s="1"/>
  <c r="CG10" i="29" s="1"/>
  <c r="CG11" i="29" s="1"/>
  <c r="CG12" i="29" s="1"/>
  <c r="CG13" i="29" s="1"/>
  <c r="CG14" i="29" s="1"/>
  <c r="CG15" i="29" s="1"/>
  <c r="CG16" i="29" s="1"/>
  <c r="CG17" i="29" s="1"/>
  <c r="CG18" i="29" s="1"/>
  <c r="CG19" i="29" s="1"/>
  <c r="CG20" i="29" s="1"/>
  <c r="CG21" i="29" s="1"/>
  <c r="CG22" i="29" s="1"/>
  <c r="CG23" i="29" s="1"/>
  <c r="CG24" i="29" s="1"/>
  <c r="CG25" i="29" s="1"/>
  <c r="CG26" i="29" s="1"/>
  <c r="CG27" i="29" s="1"/>
  <c r="CG28" i="29" s="1"/>
  <c r="CG29" i="29" s="1"/>
  <c r="CG30" i="29" s="1"/>
  <c r="CG31" i="29" s="1"/>
  <c r="CG32" i="29" s="1"/>
  <c r="CG33" i="29" s="1"/>
  <c r="CG34" i="29" s="1"/>
  <c r="CG35" i="29" s="1"/>
  <c r="CG36" i="29" s="1"/>
  <c r="CG37" i="29" s="1"/>
  <c r="CG38" i="29" s="1"/>
  <c r="CG39" i="29" s="1"/>
  <c r="CG40" i="29" s="1"/>
  <c r="CG41" i="29" s="1"/>
  <c r="CF4" i="29"/>
  <c r="CF5" i="29" s="1"/>
  <c r="CF6" i="29" s="1"/>
  <c r="CF7" i="29" s="1"/>
  <c r="CF8" i="29" s="1"/>
  <c r="CF9" i="29" s="1"/>
  <c r="CF10" i="29" s="1"/>
  <c r="CF11" i="29" s="1"/>
  <c r="CF12" i="29" s="1"/>
  <c r="CF13" i="29" s="1"/>
  <c r="CF14" i="29" s="1"/>
  <c r="CF15" i="29" s="1"/>
  <c r="CF16" i="29" s="1"/>
  <c r="CF17" i="29" s="1"/>
  <c r="CF18" i="29" s="1"/>
  <c r="CF19" i="29" s="1"/>
  <c r="CF20" i="29" s="1"/>
  <c r="CF21" i="29" s="1"/>
  <c r="CF22" i="29" s="1"/>
  <c r="CF23" i="29" s="1"/>
  <c r="CF24" i="29" s="1"/>
  <c r="CF25" i="29" s="1"/>
  <c r="CF26" i="29" s="1"/>
  <c r="CF27" i="29" s="1"/>
  <c r="CF28" i="29" s="1"/>
  <c r="CF29" i="29" s="1"/>
  <c r="CF30" i="29" s="1"/>
  <c r="CF31" i="29" s="1"/>
  <c r="CF32" i="29" s="1"/>
  <c r="CF33" i="29" s="1"/>
  <c r="CF34" i="29" s="1"/>
  <c r="CF35" i="29" s="1"/>
  <c r="CF36" i="29" s="1"/>
  <c r="CF37" i="29" s="1"/>
  <c r="CF38" i="29" s="1"/>
  <c r="CF39" i="29" s="1"/>
  <c r="CF40" i="29" s="1"/>
  <c r="CF41" i="29" s="1"/>
  <c r="CE4" i="29"/>
  <c r="CE5" i="29" s="1"/>
  <c r="CE6" i="29" s="1"/>
  <c r="CE7" i="29" s="1"/>
  <c r="CE8" i="29" s="1"/>
  <c r="CE9" i="29" s="1"/>
  <c r="CE10" i="29" s="1"/>
  <c r="CE11" i="29" s="1"/>
  <c r="CE12" i="29" s="1"/>
  <c r="CE13" i="29" s="1"/>
  <c r="CE14" i="29" s="1"/>
  <c r="CE15" i="29" s="1"/>
  <c r="CE16" i="29" s="1"/>
  <c r="CE17" i="29" s="1"/>
  <c r="CE18" i="29" s="1"/>
  <c r="CE19" i="29" s="1"/>
  <c r="CE20" i="29" s="1"/>
  <c r="CE21" i="29" s="1"/>
  <c r="CE22" i="29" s="1"/>
  <c r="CE23" i="29" s="1"/>
  <c r="CE24" i="29" s="1"/>
  <c r="CE25" i="29" s="1"/>
  <c r="CE26" i="29" s="1"/>
  <c r="CE27" i="29" s="1"/>
  <c r="CE28" i="29" s="1"/>
  <c r="CE29" i="29" s="1"/>
  <c r="CE30" i="29" s="1"/>
  <c r="CE31" i="29" s="1"/>
  <c r="CE32" i="29" s="1"/>
  <c r="CE33" i="29" s="1"/>
  <c r="CE34" i="29" s="1"/>
  <c r="CE35" i="29" s="1"/>
  <c r="CE36" i="29" s="1"/>
  <c r="CE37" i="29" s="1"/>
  <c r="CE38" i="29" s="1"/>
  <c r="CE39" i="29" s="1"/>
  <c r="CE40" i="29" s="1"/>
  <c r="CE41" i="29" s="1"/>
  <c r="CD4" i="29"/>
  <c r="CD5" i="29" s="1"/>
  <c r="CD6" i="29" s="1"/>
  <c r="CD7" i="29" s="1"/>
  <c r="CD8" i="29" s="1"/>
  <c r="CD9" i="29" s="1"/>
  <c r="CD10" i="29" s="1"/>
  <c r="CD11" i="29" s="1"/>
  <c r="CD12" i="29" s="1"/>
  <c r="CD13" i="29" s="1"/>
  <c r="CD14" i="29" s="1"/>
  <c r="CD15" i="29" s="1"/>
  <c r="CD16" i="29" s="1"/>
  <c r="CD17" i="29" s="1"/>
  <c r="CD18" i="29" s="1"/>
  <c r="CD19" i="29" s="1"/>
  <c r="CD20" i="29" s="1"/>
  <c r="CD21" i="29" s="1"/>
  <c r="CD22" i="29" s="1"/>
  <c r="CD23" i="29" s="1"/>
  <c r="CD24" i="29" s="1"/>
  <c r="CD25" i="29" s="1"/>
  <c r="CD26" i="29" s="1"/>
  <c r="CD27" i="29" s="1"/>
  <c r="CD28" i="29" s="1"/>
  <c r="CD29" i="29" s="1"/>
  <c r="CD30" i="29" s="1"/>
  <c r="CD31" i="29" s="1"/>
  <c r="CD32" i="29" s="1"/>
  <c r="CD33" i="29" s="1"/>
  <c r="CD34" i="29" s="1"/>
  <c r="CD35" i="29" s="1"/>
  <c r="CD36" i="29" s="1"/>
  <c r="CD37" i="29" s="1"/>
  <c r="CD38" i="29" s="1"/>
  <c r="CD39" i="29" s="1"/>
  <c r="CD40" i="29" s="1"/>
  <c r="CD41" i="29" s="1"/>
  <c r="CC4" i="29"/>
  <c r="CC5" i="29" s="1"/>
  <c r="CC6" i="29" s="1"/>
  <c r="CC7" i="29" s="1"/>
  <c r="CC8" i="29" s="1"/>
  <c r="CC9" i="29" s="1"/>
  <c r="CC10" i="29" s="1"/>
  <c r="CC11" i="29" s="1"/>
  <c r="CC12" i="29" s="1"/>
  <c r="CC13" i="29" s="1"/>
  <c r="CC14" i="29" s="1"/>
  <c r="CC15" i="29" s="1"/>
  <c r="CC16" i="29" s="1"/>
  <c r="CC17" i="29" s="1"/>
  <c r="CC18" i="29" s="1"/>
  <c r="CC19" i="29" s="1"/>
  <c r="CC20" i="29" s="1"/>
  <c r="CC21" i="29" s="1"/>
  <c r="CC22" i="29" s="1"/>
  <c r="CC23" i="29" s="1"/>
  <c r="CC24" i="29" s="1"/>
  <c r="CC25" i="29" s="1"/>
  <c r="CC26" i="29" s="1"/>
  <c r="CC27" i="29" s="1"/>
  <c r="CC28" i="29" s="1"/>
  <c r="CC29" i="29" s="1"/>
  <c r="CC30" i="29" s="1"/>
  <c r="CC31" i="29" s="1"/>
  <c r="CC32" i="29" s="1"/>
  <c r="CC33" i="29" s="1"/>
  <c r="CC34" i="29" s="1"/>
  <c r="CC35" i="29" s="1"/>
  <c r="CC36" i="29" s="1"/>
  <c r="CC37" i="29" s="1"/>
  <c r="CC38" i="29" s="1"/>
  <c r="CC39" i="29" s="1"/>
  <c r="CC40" i="29" s="1"/>
  <c r="CC41" i="29" s="1"/>
  <c r="CB4" i="29"/>
  <c r="CB5" i="29" s="1"/>
  <c r="CB6" i="29" s="1"/>
  <c r="CB7" i="29" s="1"/>
  <c r="CB8" i="29" s="1"/>
  <c r="CB9" i="29" s="1"/>
  <c r="CB10" i="29" s="1"/>
  <c r="CB11" i="29" s="1"/>
  <c r="CB12" i="29" s="1"/>
  <c r="CB13" i="29" s="1"/>
  <c r="CB14" i="29" s="1"/>
  <c r="CB15" i="29" s="1"/>
  <c r="CB16" i="29" s="1"/>
  <c r="CB17" i="29" s="1"/>
  <c r="CB18" i="29" s="1"/>
  <c r="CB19" i="29" s="1"/>
  <c r="CB20" i="29" s="1"/>
  <c r="CB21" i="29" s="1"/>
  <c r="CB22" i="29" s="1"/>
  <c r="CB23" i="29" s="1"/>
  <c r="CB24" i="29" s="1"/>
  <c r="CB25" i="29" s="1"/>
  <c r="CB26" i="29" s="1"/>
  <c r="CB27" i="29" s="1"/>
  <c r="CB28" i="29" s="1"/>
  <c r="CB29" i="29" s="1"/>
  <c r="CB30" i="29" s="1"/>
  <c r="CB31" i="29" s="1"/>
  <c r="CB32" i="29" s="1"/>
  <c r="CB33" i="29" s="1"/>
  <c r="CB34" i="29" s="1"/>
  <c r="CB35" i="29" s="1"/>
  <c r="CB36" i="29" s="1"/>
  <c r="CB37" i="29" s="1"/>
  <c r="CB38" i="29" s="1"/>
  <c r="CB39" i="29" s="1"/>
  <c r="CB40" i="29" s="1"/>
  <c r="CB41" i="29" s="1"/>
  <c r="BW4" i="29"/>
  <c r="CX3" i="29"/>
  <c r="CW3" i="29"/>
  <c r="BW3" i="29"/>
  <c r="BX3" i="29" s="1"/>
  <c r="BZ3" i="29" s="1"/>
  <c r="DH288" i="29"/>
  <c r="DH273" i="29"/>
  <c r="DH258" i="29"/>
  <c r="DH243" i="29"/>
  <c r="DH228" i="29"/>
  <c r="DH213" i="29"/>
  <c r="DH198" i="29"/>
  <c r="DH183" i="29"/>
  <c r="DH168" i="29"/>
  <c r="DH153" i="29"/>
  <c r="DH138" i="29"/>
  <c r="DH123" i="29"/>
  <c r="DH108" i="29"/>
  <c r="DH93" i="29"/>
  <c r="DH78" i="29"/>
  <c r="DH63" i="29"/>
  <c r="DH48" i="29"/>
  <c r="DH33" i="29"/>
  <c r="DH18" i="29"/>
  <c r="DH3" i="29"/>
  <c r="EG80" i="22"/>
  <c r="EG79" i="22"/>
  <c r="EG78" i="22"/>
  <c r="EG77" i="22"/>
  <c r="EG76" i="22"/>
  <c r="EG75" i="22"/>
  <c r="EG74" i="22"/>
  <c r="EG73" i="22"/>
  <c r="EG72" i="22"/>
  <c r="EG71" i="22"/>
  <c r="EG70" i="22"/>
  <c r="EG69" i="22"/>
  <c r="EG68" i="22"/>
  <c r="EG67" i="22"/>
  <c r="EG66" i="22"/>
  <c r="EG65" i="22"/>
  <c r="EG64" i="22"/>
  <c r="EG63" i="22"/>
  <c r="EG62" i="22"/>
  <c r="EG61" i="22"/>
  <c r="EG60" i="22"/>
  <c r="EG59" i="22"/>
  <c r="EG58" i="22"/>
  <c r="EG57" i="22"/>
  <c r="EG56" i="22"/>
  <c r="EG55" i="22"/>
  <c r="EG54" i="22"/>
  <c r="EG53" i="22"/>
  <c r="EG52" i="22"/>
  <c r="EG51" i="22"/>
  <c r="EG50" i="22"/>
  <c r="EG49" i="22"/>
  <c r="EG48" i="22"/>
  <c r="EG47" i="22"/>
  <c r="EG46" i="22"/>
  <c r="EG45" i="22"/>
  <c r="EG44" i="22"/>
  <c r="EG43" i="22"/>
  <c r="EG42" i="22"/>
  <c r="EG41" i="22"/>
  <c r="EG40" i="22"/>
  <c r="EG39" i="22"/>
  <c r="EG38" i="22"/>
  <c r="EG37" i="22"/>
  <c r="EG36" i="22"/>
  <c r="EG35" i="22"/>
  <c r="EG34" i="22"/>
  <c r="EG33" i="22"/>
  <c r="EG32" i="22"/>
  <c r="EG31" i="22"/>
  <c r="EG30" i="22"/>
  <c r="EG29" i="22"/>
  <c r="EG28" i="22"/>
  <c r="EG27" i="22"/>
  <c r="EG26" i="22"/>
  <c r="EG25" i="22"/>
  <c r="EG24" i="22"/>
  <c r="EG23" i="22"/>
  <c r="EG22" i="22"/>
  <c r="EG21" i="22"/>
  <c r="EG16" i="22"/>
  <c r="BW12" i="22"/>
  <c r="BX12" i="22" s="1"/>
  <c r="BZ12" i="22" s="1"/>
  <c r="BW11" i="22"/>
  <c r="CX10" i="22"/>
  <c r="CW10" i="22"/>
  <c r="BZ10" i="22"/>
  <c r="BX10" i="22"/>
  <c r="BW10" i="22"/>
  <c r="CX9" i="22"/>
  <c r="CW9" i="22"/>
  <c r="BW9" i="22"/>
  <c r="BX9" i="22" s="1"/>
  <c r="CX8" i="22"/>
  <c r="CW8" i="22"/>
  <c r="BW8" i="22"/>
  <c r="BX8" i="22" s="1"/>
  <c r="BZ8" i="22" s="1"/>
  <c r="CX7" i="22"/>
  <c r="CW7" i="22"/>
  <c r="DF600" i="20" s="1"/>
  <c r="BW7" i="22"/>
  <c r="BX7" i="22" s="1"/>
  <c r="CX6" i="22"/>
  <c r="CW6" i="22"/>
  <c r="BX6" i="22"/>
  <c r="BZ6" i="22" s="1"/>
  <c r="BW6" i="22"/>
  <c r="CX5" i="22"/>
  <c r="CW5" i="22"/>
  <c r="CS5" i="22"/>
  <c r="CS6" i="22" s="1"/>
  <c r="CS7" i="22" s="1"/>
  <c r="CS8" i="22" s="1"/>
  <c r="CS9" i="22" s="1"/>
  <c r="CS10" i="22" s="1"/>
  <c r="CS11" i="22" s="1"/>
  <c r="CS12" i="22" s="1"/>
  <c r="CS13" i="22" s="1"/>
  <c r="CS14" i="22" s="1"/>
  <c r="CS15" i="22" s="1"/>
  <c r="CS16" i="22" s="1"/>
  <c r="CS17" i="22" s="1"/>
  <c r="CS18" i="22" s="1"/>
  <c r="CS19" i="22" s="1"/>
  <c r="CS20" i="22" s="1"/>
  <c r="CS21" i="22" s="1"/>
  <c r="CS22" i="22" s="1"/>
  <c r="CS23" i="22" s="1"/>
  <c r="CS24" i="22" s="1"/>
  <c r="CS25" i="22" s="1"/>
  <c r="CS26" i="22" s="1"/>
  <c r="CS27" i="22" s="1"/>
  <c r="CS28" i="22" s="1"/>
  <c r="CS29" i="22" s="1"/>
  <c r="CS30" i="22" s="1"/>
  <c r="CS31" i="22" s="1"/>
  <c r="CS32" i="22" s="1"/>
  <c r="CS33" i="22" s="1"/>
  <c r="CS34" i="22" s="1"/>
  <c r="CS35" i="22" s="1"/>
  <c r="CS36" i="22" s="1"/>
  <c r="CS37" i="22" s="1"/>
  <c r="CS38" i="22" s="1"/>
  <c r="CS39" i="22" s="1"/>
  <c r="CS40" i="22" s="1"/>
  <c r="CS41" i="22" s="1"/>
  <c r="CN5" i="22"/>
  <c r="CN6" i="22" s="1"/>
  <c r="CN7" i="22" s="1"/>
  <c r="CN8" i="22" s="1"/>
  <c r="CN9" i="22" s="1"/>
  <c r="CN10" i="22" s="1"/>
  <c r="CN11" i="22" s="1"/>
  <c r="CN12" i="22" s="1"/>
  <c r="CN13" i="22" s="1"/>
  <c r="CN14" i="22" s="1"/>
  <c r="CN15" i="22" s="1"/>
  <c r="CN16" i="22" s="1"/>
  <c r="CN17" i="22" s="1"/>
  <c r="CN18" i="22" s="1"/>
  <c r="CN19" i="22" s="1"/>
  <c r="CN20" i="22" s="1"/>
  <c r="CN21" i="22" s="1"/>
  <c r="CN22" i="22" s="1"/>
  <c r="CN23" i="22" s="1"/>
  <c r="CN24" i="22" s="1"/>
  <c r="CN25" i="22" s="1"/>
  <c r="CN26" i="22" s="1"/>
  <c r="CN27" i="22" s="1"/>
  <c r="CN28" i="22" s="1"/>
  <c r="CN29" i="22" s="1"/>
  <c r="CN30" i="22" s="1"/>
  <c r="CN31" i="22" s="1"/>
  <c r="CN32" i="22" s="1"/>
  <c r="CN33" i="22" s="1"/>
  <c r="CN34" i="22" s="1"/>
  <c r="CN35" i="22" s="1"/>
  <c r="CN36" i="22" s="1"/>
  <c r="CN37" i="22" s="1"/>
  <c r="CN38" i="22" s="1"/>
  <c r="CN39" i="22" s="1"/>
  <c r="CN40" i="22" s="1"/>
  <c r="CN41" i="22" s="1"/>
  <c r="CM5" i="22"/>
  <c r="CM6" i="22" s="1"/>
  <c r="CM7" i="22" s="1"/>
  <c r="CM8" i="22" s="1"/>
  <c r="CM9" i="22" s="1"/>
  <c r="CM10" i="22" s="1"/>
  <c r="CM11" i="22" s="1"/>
  <c r="CM12" i="22" s="1"/>
  <c r="CM13" i="22" s="1"/>
  <c r="CM14" i="22" s="1"/>
  <c r="CM15" i="22" s="1"/>
  <c r="CM16" i="22" s="1"/>
  <c r="CM17" i="22" s="1"/>
  <c r="CM18" i="22" s="1"/>
  <c r="CM19" i="22" s="1"/>
  <c r="CM20" i="22" s="1"/>
  <c r="CM21" i="22" s="1"/>
  <c r="CM22" i="22" s="1"/>
  <c r="CM23" i="22" s="1"/>
  <c r="CM24" i="22" s="1"/>
  <c r="CM25" i="22" s="1"/>
  <c r="CM26" i="22" s="1"/>
  <c r="CM27" i="22" s="1"/>
  <c r="CM28" i="22" s="1"/>
  <c r="CM29" i="22" s="1"/>
  <c r="CM30" i="22" s="1"/>
  <c r="CM31" i="22" s="1"/>
  <c r="CM32" i="22" s="1"/>
  <c r="CM33" i="22" s="1"/>
  <c r="CM34" i="22" s="1"/>
  <c r="CM35" i="22" s="1"/>
  <c r="CM36" i="22" s="1"/>
  <c r="CM37" i="22" s="1"/>
  <c r="CM38" i="22" s="1"/>
  <c r="CM39" i="22" s="1"/>
  <c r="CM40" i="22" s="1"/>
  <c r="CM41" i="22" s="1"/>
  <c r="CK5" i="22"/>
  <c r="CK6" i="22" s="1"/>
  <c r="CK7" i="22" s="1"/>
  <c r="CK8" i="22" s="1"/>
  <c r="CK9" i="22" s="1"/>
  <c r="CK10" i="22" s="1"/>
  <c r="CK11" i="22" s="1"/>
  <c r="CK12" i="22" s="1"/>
  <c r="CK13" i="22" s="1"/>
  <c r="CK14" i="22" s="1"/>
  <c r="CK15" i="22" s="1"/>
  <c r="CK16" i="22" s="1"/>
  <c r="CK17" i="22" s="1"/>
  <c r="CK18" i="22" s="1"/>
  <c r="CK19" i="22" s="1"/>
  <c r="CK20" i="22" s="1"/>
  <c r="CK21" i="22" s="1"/>
  <c r="CK22" i="22" s="1"/>
  <c r="CK23" i="22" s="1"/>
  <c r="CK24" i="22" s="1"/>
  <c r="CK25" i="22" s="1"/>
  <c r="CK26" i="22" s="1"/>
  <c r="CK27" i="22" s="1"/>
  <c r="CK28" i="22" s="1"/>
  <c r="CK29" i="22" s="1"/>
  <c r="CK30" i="22" s="1"/>
  <c r="CK31" i="22" s="1"/>
  <c r="CK32" i="22" s="1"/>
  <c r="CK33" i="22" s="1"/>
  <c r="CK34" i="22" s="1"/>
  <c r="CK35" i="22" s="1"/>
  <c r="CK36" i="22" s="1"/>
  <c r="CK37" i="22" s="1"/>
  <c r="CK38" i="22" s="1"/>
  <c r="CK39" i="22" s="1"/>
  <c r="CK40" i="22" s="1"/>
  <c r="CK41" i="22" s="1"/>
  <c r="CC5" i="22"/>
  <c r="CC6" i="22" s="1"/>
  <c r="CC7" i="22" s="1"/>
  <c r="CC8" i="22" s="1"/>
  <c r="CC9" i="22" s="1"/>
  <c r="CC10" i="22" s="1"/>
  <c r="CC11" i="22" s="1"/>
  <c r="CC12" i="22" s="1"/>
  <c r="CC13" i="22" s="1"/>
  <c r="CC14" i="22" s="1"/>
  <c r="CC15" i="22" s="1"/>
  <c r="CC16" i="22" s="1"/>
  <c r="CC17" i="22" s="1"/>
  <c r="CC18" i="22" s="1"/>
  <c r="CC19" i="22" s="1"/>
  <c r="CC20" i="22" s="1"/>
  <c r="CC21" i="22" s="1"/>
  <c r="CC22" i="22" s="1"/>
  <c r="CC23" i="22" s="1"/>
  <c r="CC24" i="22" s="1"/>
  <c r="CC25" i="22" s="1"/>
  <c r="CC26" i="22" s="1"/>
  <c r="CC27" i="22" s="1"/>
  <c r="CC28" i="22" s="1"/>
  <c r="CC29" i="22" s="1"/>
  <c r="CC30" i="22" s="1"/>
  <c r="CC31" i="22" s="1"/>
  <c r="CC32" i="22" s="1"/>
  <c r="CC33" i="22" s="1"/>
  <c r="CC34" i="22" s="1"/>
  <c r="CC35" i="22" s="1"/>
  <c r="CC36" i="22" s="1"/>
  <c r="CC37" i="22" s="1"/>
  <c r="CC38" i="22" s="1"/>
  <c r="CC39" i="22" s="1"/>
  <c r="CC40" i="22" s="1"/>
  <c r="CC41" i="22" s="1"/>
  <c r="BW5" i="22"/>
  <c r="BX5" i="22" s="1"/>
  <c r="BZ5" i="22" s="1"/>
  <c r="EB4" i="22"/>
  <c r="EA4" i="22"/>
  <c r="DS4" i="22"/>
  <c r="DR4" i="22"/>
  <c r="DN4" i="22"/>
  <c r="CX4" i="22"/>
  <c r="CW4" i="22"/>
  <c r="CU4" i="22"/>
  <c r="CU5" i="22" s="1"/>
  <c r="CU6" i="22" s="1"/>
  <c r="CU7" i="22" s="1"/>
  <c r="CU8" i="22" s="1"/>
  <c r="CU9" i="22" s="1"/>
  <c r="CU10" i="22" s="1"/>
  <c r="CU11" i="22" s="1"/>
  <c r="CU12" i="22" s="1"/>
  <c r="CU13" i="22" s="1"/>
  <c r="CU14" i="22" s="1"/>
  <c r="CU15" i="22" s="1"/>
  <c r="CU16" i="22" s="1"/>
  <c r="CU17" i="22" s="1"/>
  <c r="CU18" i="22" s="1"/>
  <c r="CU19" i="22" s="1"/>
  <c r="CU20" i="22" s="1"/>
  <c r="CU21" i="22" s="1"/>
  <c r="CU22" i="22" s="1"/>
  <c r="CU23" i="22" s="1"/>
  <c r="CU24" i="22" s="1"/>
  <c r="CU25" i="22" s="1"/>
  <c r="CU26" i="22" s="1"/>
  <c r="CU27" i="22" s="1"/>
  <c r="CU28" i="22" s="1"/>
  <c r="CU29" i="22" s="1"/>
  <c r="CU30" i="22" s="1"/>
  <c r="CU31" i="22" s="1"/>
  <c r="CU32" i="22" s="1"/>
  <c r="CU33" i="22" s="1"/>
  <c r="CU34" i="22" s="1"/>
  <c r="CU35" i="22" s="1"/>
  <c r="CU36" i="22" s="1"/>
  <c r="CU37" i="22" s="1"/>
  <c r="CU38" i="22" s="1"/>
  <c r="CU39" i="22" s="1"/>
  <c r="CU40" i="22" s="1"/>
  <c r="CU41" i="22" s="1"/>
  <c r="CT4" i="22"/>
  <c r="CT5" i="22" s="1"/>
  <c r="CT6" i="22" s="1"/>
  <c r="CT7" i="22" s="1"/>
  <c r="CT8" i="22" s="1"/>
  <c r="CT9" i="22" s="1"/>
  <c r="CT10" i="22" s="1"/>
  <c r="CT11" i="22" s="1"/>
  <c r="CT12" i="22" s="1"/>
  <c r="CT13" i="22" s="1"/>
  <c r="CT14" i="22" s="1"/>
  <c r="CT15" i="22" s="1"/>
  <c r="CT16" i="22" s="1"/>
  <c r="CT17" i="22" s="1"/>
  <c r="CT18" i="22" s="1"/>
  <c r="CT19" i="22" s="1"/>
  <c r="CT20" i="22" s="1"/>
  <c r="CT21" i="22" s="1"/>
  <c r="CT22" i="22" s="1"/>
  <c r="CT23" i="22" s="1"/>
  <c r="CT24" i="22" s="1"/>
  <c r="CT25" i="22" s="1"/>
  <c r="CT26" i="22" s="1"/>
  <c r="CT27" i="22" s="1"/>
  <c r="CT28" i="22" s="1"/>
  <c r="CT29" i="22" s="1"/>
  <c r="CT30" i="22" s="1"/>
  <c r="CT31" i="22" s="1"/>
  <c r="CT32" i="22" s="1"/>
  <c r="CT33" i="22" s="1"/>
  <c r="CT34" i="22" s="1"/>
  <c r="CT35" i="22" s="1"/>
  <c r="CT36" i="22" s="1"/>
  <c r="CT37" i="22" s="1"/>
  <c r="CT38" i="22" s="1"/>
  <c r="CT39" i="22" s="1"/>
  <c r="CT40" i="22" s="1"/>
  <c r="CT41" i="22" s="1"/>
  <c r="CS4" i="22"/>
  <c r="CR4" i="22"/>
  <c r="CR5" i="22" s="1"/>
  <c r="CR6" i="22" s="1"/>
  <c r="CR7" i="22" s="1"/>
  <c r="CR8" i="22" s="1"/>
  <c r="CR9" i="22" s="1"/>
  <c r="CR10" i="22" s="1"/>
  <c r="CR11" i="22" s="1"/>
  <c r="CR12" i="22" s="1"/>
  <c r="CR13" i="22" s="1"/>
  <c r="CR14" i="22" s="1"/>
  <c r="CR15" i="22" s="1"/>
  <c r="CR16" i="22" s="1"/>
  <c r="CR17" i="22" s="1"/>
  <c r="CR18" i="22" s="1"/>
  <c r="CR19" i="22" s="1"/>
  <c r="CR20" i="22" s="1"/>
  <c r="CR21" i="22" s="1"/>
  <c r="CR22" i="22" s="1"/>
  <c r="CR23" i="22" s="1"/>
  <c r="CR24" i="22" s="1"/>
  <c r="CR25" i="22" s="1"/>
  <c r="CR26" i="22" s="1"/>
  <c r="CR27" i="22" s="1"/>
  <c r="CR28" i="22" s="1"/>
  <c r="CR29" i="22" s="1"/>
  <c r="CR30" i="22" s="1"/>
  <c r="CR31" i="22" s="1"/>
  <c r="CR32" i="22" s="1"/>
  <c r="CR33" i="22" s="1"/>
  <c r="CR34" i="22" s="1"/>
  <c r="CR35" i="22" s="1"/>
  <c r="CR36" i="22" s="1"/>
  <c r="CR37" i="22" s="1"/>
  <c r="CR38" i="22" s="1"/>
  <c r="CR39" i="22" s="1"/>
  <c r="CR40" i="22" s="1"/>
  <c r="CR41" i="22" s="1"/>
  <c r="CQ4" i="22"/>
  <c r="CQ5" i="22" s="1"/>
  <c r="CQ6" i="22" s="1"/>
  <c r="CQ7" i="22" s="1"/>
  <c r="CQ8" i="22" s="1"/>
  <c r="CQ9" i="22" s="1"/>
  <c r="CQ10" i="22" s="1"/>
  <c r="CQ11" i="22" s="1"/>
  <c r="CQ12" i="22" s="1"/>
  <c r="CQ13" i="22" s="1"/>
  <c r="CQ14" i="22" s="1"/>
  <c r="CQ15" i="22" s="1"/>
  <c r="CQ16" i="22" s="1"/>
  <c r="CQ17" i="22" s="1"/>
  <c r="CQ18" i="22" s="1"/>
  <c r="CQ19" i="22" s="1"/>
  <c r="CQ20" i="22" s="1"/>
  <c r="CQ21" i="22" s="1"/>
  <c r="CQ22" i="22" s="1"/>
  <c r="CQ23" i="22" s="1"/>
  <c r="CQ24" i="22" s="1"/>
  <c r="CQ25" i="22" s="1"/>
  <c r="CQ26" i="22" s="1"/>
  <c r="CQ27" i="22" s="1"/>
  <c r="CQ28" i="22" s="1"/>
  <c r="CQ29" i="22" s="1"/>
  <c r="CQ30" i="22" s="1"/>
  <c r="CQ31" i="22" s="1"/>
  <c r="CQ32" i="22" s="1"/>
  <c r="CQ33" i="22" s="1"/>
  <c r="CQ34" i="22" s="1"/>
  <c r="CQ35" i="22" s="1"/>
  <c r="CQ36" i="22" s="1"/>
  <c r="CQ37" i="22" s="1"/>
  <c r="CQ38" i="22" s="1"/>
  <c r="CQ39" i="22" s="1"/>
  <c r="CQ40" i="22" s="1"/>
  <c r="CQ41" i="22" s="1"/>
  <c r="CP4" i="22"/>
  <c r="CP5" i="22" s="1"/>
  <c r="CP6" i="22" s="1"/>
  <c r="CP7" i="22" s="1"/>
  <c r="CP8" i="22" s="1"/>
  <c r="CP9" i="22" s="1"/>
  <c r="CP10" i="22" s="1"/>
  <c r="CP11" i="22" s="1"/>
  <c r="CP12" i="22" s="1"/>
  <c r="CP13" i="22" s="1"/>
  <c r="CP14" i="22" s="1"/>
  <c r="CP15" i="22" s="1"/>
  <c r="CP16" i="22" s="1"/>
  <c r="CP17" i="22" s="1"/>
  <c r="CP18" i="22" s="1"/>
  <c r="CP19" i="22" s="1"/>
  <c r="CP20" i="22" s="1"/>
  <c r="CP21" i="22" s="1"/>
  <c r="CP22" i="22" s="1"/>
  <c r="CP23" i="22" s="1"/>
  <c r="CP24" i="22" s="1"/>
  <c r="CP25" i="22" s="1"/>
  <c r="CP26" i="22" s="1"/>
  <c r="CP27" i="22" s="1"/>
  <c r="CP28" i="22" s="1"/>
  <c r="CP29" i="22" s="1"/>
  <c r="CP30" i="22" s="1"/>
  <c r="CP31" i="22" s="1"/>
  <c r="CP32" i="22" s="1"/>
  <c r="CP33" i="22" s="1"/>
  <c r="CP34" i="22" s="1"/>
  <c r="CP35" i="22" s="1"/>
  <c r="CP36" i="22" s="1"/>
  <c r="CP37" i="22" s="1"/>
  <c r="CP38" i="22" s="1"/>
  <c r="CP39" i="22" s="1"/>
  <c r="CP40" i="22" s="1"/>
  <c r="CP41" i="22" s="1"/>
  <c r="CO4" i="22"/>
  <c r="CO5" i="22" s="1"/>
  <c r="CO6" i="22" s="1"/>
  <c r="CO7" i="22" s="1"/>
  <c r="CO8" i="22" s="1"/>
  <c r="CO9" i="22" s="1"/>
  <c r="CO10" i="22" s="1"/>
  <c r="CO11" i="22" s="1"/>
  <c r="CO12" i="22" s="1"/>
  <c r="CO13" i="22" s="1"/>
  <c r="CO14" i="22" s="1"/>
  <c r="CO15" i="22" s="1"/>
  <c r="CO16" i="22" s="1"/>
  <c r="CO17" i="22" s="1"/>
  <c r="CO18" i="22" s="1"/>
  <c r="CO19" i="22" s="1"/>
  <c r="CO20" i="22" s="1"/>
  <c r="CO21" i="22" s="1"/>
  <c r="CO22" i="22" s="1"/>
  <c r="CO23" i="22" s="1"/>
  <c r="CO24" i="22" s="1"/>
  <c r="CO25" i="22" s="1"/>
  <c r="CO26" i="22" s="1"/>
  <c r="CO27" i="22" s="1"/>
  <c r="CO28" i="22" s="1"/>
  <c r="CO29" i="22" s="1"/>
  <c r="CO30" i="22" s="1"/>
  <c r="CO31" i="22" s="1"/>
  <c r="CO32" i="22" s="1"/>
  <c r="CO33" i="22" s="1"/>
  <c r="CO34" i="22" s="1"/>
  <c r="CO35" i="22" s="1"/>
  <c r="CO36" i="22" s="1"/>
  <c r="CO37" i="22" s="1"/>
  <c r="CO38" i="22" s="1"/>
  <c r="CO39" i="22" s="1"/>
  <c r="CO40" i="22" s="1"/>
  <c r="CO41" i="22" s="1"/>
  <c r="CN4" i="22"/>
  <c r="CM4" i="22"/>
  <c r="CL4" i="22"/>
  <c r="CL5" i="22" s="1"/>
  <c r="CL6" i="22" s="1"/>
  <c r="CL7" i="22" s="1"/>
  <c r="CL8" i="22" s="1"/>
  <c r="CL9" i="22" s="1"/>
  <c r="CL10" i="22" s="1"/>
  <c r="CL11" i="22" s="1"/>
  <c r="CL12" i="22" s="1"/>
  <c r="CL13" i="22" s="1"/>
  <c r="CL14" i="22" s="1"/>
  <c r="CL15" i="22" s="1"/>
  <c r="CL16" i="22" s="1"/>
  <c r="CL17" i="22" s="1"/>
  <c r="CL18" i="22" s="1"/>
  <c r="CL19" i="22" s="1"/>
  <c r="CL20" i="22" s="1"/>
  <c r="CL21" i="22" s="1"/>
  <c r="CL22" i="22" s="1"/>
  <c r="CL23" i="22" s="1"/>
  <c r="CL24" i="22" s="1"/>
  <c r="CL25" i="22" s="1"/>
  <c r="CL26" i="22" s="1"/>
  <c r="CL27" i="22" s="1"/>
  <c r="CL28" i="22" s="1"/>
  <c r="CL29" i="22" s="1"/>
  <c r="CL30" i="22" s="1"/>
  <c r="CL31" i="22" s="1"/>
  <c r="CL32" i="22" s="1"/>
  <c r="CL33" i="22" s="1"/>
  <c r="CL34" i="22" s="1"/>
  <c r="CL35" i="22" s="1"/>
  <c r="CL36" i="22" s="1"/>
  <c r="CL37" i="22" s="1"/>
  <c r="CL38" i="22" s="1"/>
  <c r="CL39" i="22" s="1"/>
  <c r="CL40" i="22" s="1"/>
  <c r="CL41" i="22" s="1"/>
  <c r="CK4" i="22"/>
  <c r="CJ4" i="22"/>
  <c r="CJ5" i="22" s="1"/>
  <c r="CJ6" i="22" s="1"/>
  <c r="CJ7" i="22" s="1"/>
  <c r="CJ8" i="22" s="1"/>
  <c r="CJ9" i="22" s="1"/>
  <c r="CJ10" i="22" s="1"/>
  <c r="CJ11" i="22" s="1"/>
  <c r="CJ12" i="22" s="1"/>
  <c r="CJ13" i="22" s="1"/>
  <c r="CJ14" i="22" s="1"/>
  <c r="CJ15" i="22" s="1"/>
  <c r="CJ16" i="22" s="1"/>
  <c r="CJ17" i="22" s="1"/>
  <c r="CJ18" i="22" s="1"/>
  <c r="CJ19" i="22" s="1"/>
  <c r="CJ20" i="22" s="1"/>
  <c r="CJ21" i="22" s="1"/>
  <c r="CJ22" i="22" s="1"/>
  <c r="CJ23" i="22" s="1"/>
  <c r="CJ24" i="22" s="1"/>
  <c r="CJ25" i="22" s="1"/>
  <c r="CJ26" i="22" s="1"/>
  <c r="CJ27" i="22" s="1"/>
  <c r="CJ28" i="22" s="1"/>
  <c r="CJ29" i="22" s="1"/>
  <c r="CJ30" i="22" s="1"/>
  <c r="CJ31" i="22" s="1"/>
  <c r="CJ32" i="22" s="1"/>
  <c r="CJ33" i="22" s="1"/>
  <c r="CJ34" i="22" s="1"/>
  <c r="CJ35" i="22" s="1"/>
  <c r="CJ36" i="22" s="1"/>
  <c r="CJ37" i="22" s="1"/>
  <c r="CJ38" i="22" s="1"/>
  <c r="CJ39" i="22" s="1"/>
  <c r="CJ40" i="22" s="1"/>
  <c r="CJ41" i="22" s="1"/>
  <c r="CI4" i="22"/>
  <c r="CI5" i="22" s="1"/>
  <c r="CI6" i="22" s="1"/>
  <c r="CI7" i="22" s="1"/>
  <c r="CI8" i="22" s="1"/>
  <c r="CI9" i="22" s="1"/>
  <c r="CI10" i="22" s="1"/>
  <c r="CI11" i="22" s="1"/>
  <c r="CI12" i="22" s="1"/>
  <c r="CI13" i="22" s="1"/>
  <c r="CI14" i="22" s="1"/>
  <c r="CI15" i="22" s="1"/>
  <c r="CI16" i="22" s="1"/>
  <c r="CI17" i="22" s="1"/>
  <c r="CI18" i="22" s="1"/>
  <c r="CI19" i="22" s="1"/>
  <c r="CI20" i="22" s="1"/>
  <c r="CI21" i="22" s="1"/>
  <c r="CI22" i="22" s="1"/>
  <c r="CI23" i="22" s="1"/>
  <c r="CI24" i="22" s="1"/>
  <c r="CI25" i="22" s="1"/>
  <c r="CI26" i="22" s="1"/>
  <c r="CI27" i="22" s="1"/>
  <c r="CI28" i="22" s="1"/>
  <c r="CI29" i="22" s="1"/>
  <c r="CI30" i="22" s="1"/>
  <c r="CI31" i="22" s="1"/>
  <c r="CI32" i="22" s="1"/>
  <c r="CI33" i="22" s="1"/>
  <c r="CI34" i="22" s="1"/>
  <c r="CI35" i="22" s="1"/>
  <c r="CI36" i="22" s="1"/>
  <c r="CI37" i="22" s="1"/>
  <c r="CI38" i="22" s="1"/>
  <c r="CI39" i="22" s="1"/>
  <c r="CI40" i="22" s="1"/>
  <c r="CI41" i="22" s="1"/>
  <c r="CH4" i="22"/>
  <c r="CH5" i="22" s="1"/>
  <c r="CH6" i="22" s="1"/>
  <c r="CH7" i="22" s="1"/>
  <c r="CH8" i="22" s="1"/>
  <c r="CH9" i="22" s="1"/>
  <c r="CH10" i="22" s="1"/>
  <c r="CH11" i="22" s="1"/>
  <c r="CH12" i="22" s="1"/>
  <c r="CH13" i="22" s="1"/>
  <c r="CH14" i="22" s="1"/>
  <c r="CH15" i="22" s="1"/>
  <c r="CH16" i="22" s="1"/>
  <c r="CH17" i="22" s="1"/>
  <c r="CH18" i="22" s="1"/>
  <c r="CH19" i="22" s="1"/>
  <c r="CH20" i="22" s="1"/>
  <c r="CH21" i="22" s="1"/>
  <c r="CH22" i="22" s="1"/>
  <c r="CH23" i="22" s="1"/>
  <c r="CH24" i="22" s="1"/>
  <c r="CH25" i="22" s="1"/>
  <c r="CH26" i="22" s="1"/>
  <c r="CH27" i="22" s="1"/>
  <c r="CH28" i="22" s="1"/>
  <c r="CH29" i="22" s="1"/>
  <c r="CH30" i="22" s="1"/>
  <c r="CH31" i="22" s="1"/>
  <c r="CH32" i="22" s="1"/>
  <c r="CH33" i="22" s="1"/>
  <c r="CH34" i="22" s="1"/>
  <c r="CH35" i="22" s="1"/>
  <c r="CH36" i="22" s="1"/>
  <c r="CH37" i="22" s="1"/>
  <c r="CH38" i="22" s="1"/>
  <c r="CH39" i="22" s="1"/>
  <c r="CH40" i="22" s="1"/>
  <c r="CH41" i="22" s="1"/>
  <c r="CG4" i="22"/>
  <c r="CG5" i="22" s="1"/>
  <c r="CG6" i="22" s="1"/>
  <c r="CG7" i="22" s="1"/>
  <c r="CG8" i="22" s="1"/>
  <c r="CG9" i="22" s="1"/>
  <c r="CG10" i="22" s="1"/>
  <c r="CG11" i="22" s="1"/>
  <c r="CG12" i="22" s="1"/>
  <c r="CG13" i="22" s="1"/>
  <c r="CG14" i="22" s="1"/>
  <c r="CG15" i="22" s="1"/>
  <c r="CG16" i="22" s="1"/>
  <c r="CG17" i="22" s="1"/>
  <c r="CG18" i="22" s="1"/>
  <c r="CG19" i="22" s="1"/>
  <c r="CG20" i="22" s="1"/>
  <c r="CG21" i="22" s="1"/>
  <c r="CG22" i="22" s="1"/>
  <c r="CG23" i="22" s="1"/>
  <c r="CG24" i="22" s="1"/>
  <c r="CG25" i="22" s="1"/>
  <c r="CG26" i="22" s="1"/>
  <c r="CG27" i="22" s="1"/>
  <c r="CG28" i="22" s="1"/>
  <c r="CG29" i="22" s="1"/>
  <c r="CG30" i="22" s="1"/>
  <c r="CG31" i="22" s="1"/>
  <c r="CG32" i="22" s="1"/>
  <c r="CG33" i="22" s="1"/>
  <c r="CG34" i="22" s="1"/>
  <c r="CG35" i="22" s="1"/>
  <c r="CG36" i="22" s="1"/>
  <c r="CG37" i="22" s="1"/>
  <c r="CG38" i="22" s="1"/>
  <c r="CG39" i="22" s="1"/>
  <c r="CG40" i="22" s="1"/>
  <c r="CG41" i="22" s="1"/>
  <c r="CF4" i="22"/>
  <c r="CF5" i="22" s="1"/>
  <c r="CF6" i="22" s="1"/>
  <c r="CF7" i="22" s="1"/>
  <c r="CF8" i="22" s="1"/>
  <c r="CF9" i="22" s="1"/>
  <c r="CF10" i="22" s="1"/>
  <c r="CF11" i="22" s="1"/>
  <c r="CF12" i="22" s="1"/>
  <c r="CF13" i="22" s="1"/>
  <c r="CF14" i="22" s="1"/>
  <c r="CF15" i="22" s="1"/>
  <c r="CF16" i="22" s="1"/>
  <c r="CF17" i="22" s="1"/>
  <c r="CF18" i="22" s="1"/>
  <c r="CF19" i="22" s="1"/>
  <c r="CF20" i="22" s="1"/>
  <c r="CF21" i="22" s="1"/>
  <c r="CF22" i="22" s="1"/>
  <c r="CF23" i="22" s="1"/>
  <c r="CF24" i="22" s="1"/>
  <c r="CF25" i="22" s="1"/>
  <c r="CF26" i="22" s="1"/>
  <c r="CF27" i="22" s="1"/>
  <c r="CF28" i="22" s="1"/>
  <c r="CF29" i="22" s="1"/>
  <c r="CF30" i="22" s="1"/>
  <c r="CF31" i="22" s="1"/>
  <c r="CF32" i="22" s="1"/>
  <c r="CF33" i="22" s="1"/>
  <c r="CF34" i="22" s="1"/>
  <c r="CF35" i="22" s="1"/>
  <c r="CF36" i="22" s="1"/>
  <c r="CF37" i="22" s="1"/>
  <c r="CF38" i="22" s="1"/>
  <c r="CF39" i="22" s="1"/>
  <c r="CF40" i="22" s="1"/>
  <c r="CF41" i="22" s="1"/>
  <c r="CE4" i="22"/>
  <c r="CE5" i="22" s="1"/>
  <c r="CE6" i="22" s="1"/>
  <c r="CE7" i="22" s="1"/>
  <c r="CE8" i="22" s="1"/>
  <c r="CE9" i="22" s="1"/>
  <c r="CE10" i="22" s="1"/>
  <c r="CE11" i="22" s="1"/>
  <c r="CE12" i="22" s="1"/>
  <c r="CE13" i="22" s="1"/>
  <c r="CE14" i="22" s="1"/>
  <c r="CE15" i="22" s="1"/>
  <c r="CE16" i="22" s="1"/>
  <c r="CE17" i="22" s="1"/>
  <c r="CE18" i="22" s="1"/>
  <c r="CE19" i="22" s="1"/>
  <c r="CE20" i="22" s="1"/>
  <c r="CE21" i="22" s="1"/>
  <c r="CE22" i="22" s="1"/>
  <c r="CE23" i="22" s="1"/>
  <c r="CE24" i="22" s="1"/>
  <c r="CE25" i="22" s="1"/>
  <c r="CE26" i="22" s="1"/>
  <c r="CE27" i="22" s="1"/>
  <c r="CE28" i="22" s="1"/>
  <c r="CE29" i="22" s="1"/>
  <c r="CE30" i="22" s="1"/>
  <c r="CE31" i="22" s="1"/>
  <c r="CE32" i="22" s="1"/>
  <c r="CE33" i="22" s="1"/>
  <c r="CE34" i="22" s="1"/>
  <c r="CE35" i="22" s="1"/>
  <c r="CE36" i="22" s="1"/>
  <c r="CE37" i="22" s="1"/>
  <c r="CE38" i="22" s="1"/>
  <c r="CE39" i="22" s="1"/>
  <c r="CE40" i="22" s="1"/>
  <c r="CE41" i="22" s="1"/>
  <c r="CD4" i="22"/>
  <c r="CD5" i="22" s="1"/>
  <c r="CD6" i="22" s="1"/>
  <c r="CD7" i="22" s="1"/>
  <c r="CD8" i="22" s="1"/>
  <c r="CD9" i="22" s="1"/>
  <c r="CD10" i="22" s="1"/>
  <c r="CD11" i="22" s="1"/>
  <c r="CD12" i="22" s="1"/>
  <c r="CD13" i="22" s="1"/>
  <c r="CD14" i="22" s="1"/>
  <c r="CD15" i="22" s="1"/>
  <c r="CD16" i="22" s="1"/>
  <c r="CD17" i="22" s="1"/>
  <c r="CD18" i="22" s="1"/>
  <c r="CD19" i="22" s="1"/>
  <c r="CD20" i="22" s="1"/>
  <c r="CD21" i="22" s="1"/>
  <c r="CD22" i="22" s="1"/>
  <c r="CD23" i="22" s="1"/>
  <c r="CD24" i="22" s="1"/>
  <c r="CD25" i="22" s="1"/>
  <c r="CD26" i="22" s="1"/>
  <c r="CD27" i="22" s="1"/>
  <c r="CD28" i="22" s="1"/>
  <c r="CD29" i="22" s="1"/>
  <c r="CD30" i="22" s="1"/>
  <c r="CD31" i="22" s="1"/>
  <c r="CD32" i="22" s="1"/>
  <c r="CD33" i="22" s="1"/>
  <c r="CD34" i="22" s="1"/>
  <c r="CD35" i="22" s="1"/>
  <c r="CD36" i="22" s="1"/>
  <c r="CD37" i="22" s="1"/>
  <c r="CD38" i="22" s="1"/>
  <c r="CD39" i="22" s="1"/>
  <c r="CD40" i="22" s="1"/>
  <c r="CD41" i="22" s="1"/>
  <c r="CC4" i="22"/>
  <c r="CB4" i="22"/>
  <c r="CB5" i="22" s="1"/>
  <c r="CB6" i="22" s="1"/>
  <c r="CB7" i="22" s="1"/>
  <c r="CB8" i="22" s="1"/>
  <c r="CB9" i="22" s="1"/>
  <c r="CB10" i="22" s="1"/>
  <c r="CB11" i="22" s="1"/>
  <c r="CB12" i="22" s="1"/>
  <c r="CB13" i="22" s="1"/>
  <c r="CB14" i="22" s="1"/>
  <c r="CB15" i="22" s="1"/>
  <c r="CB16" i="22" s="1"/>
  <c r="CB17" i="22" s="1"/>
  <c r="CB18" i="22" s="1"/>
  <c r="CB19" i="22" s="1"/>
  <c r="CB20" i="22" s="1"/>
  <c r="CB21" i="22" s="1"/>
  <c r="CB22" i="22" s="1"/>
  <c r="CB23" i="22" s="1"/>
  <c r="CB24" i="22" s="1"/>
  <c r="CB25" i="22" s="1"/>
  <c r="CB26" i="22" s="1"/>
  <c r="CB27" i="22" s="1"/>
  <c r="CB28" i="22" s="1"/>
  <c r="CB29" i="22" s="1"/>
  <c r="CB30" i="22" s="1"/>
  <c r="CB31" i="22" s="1"/>
  <c r="CB32" i="22" s="1"/>
  <c r="CB33" i="22" s="1"/>
  <c r="CB34" i="22" s="1"/>
  <c r="CB35" i="22" s="1"/>
  <c r="CB36" i="22" s="1"/>
  <c r="CB37" i="22" s="1"/>
  <c r="CB38" i="22" s="1"/>
  <c r="CB39" i="22" s="1"/>
  <c r="CB40" i="22" s="1"/>
  <c r="CB41" i="22" s="1"/>
  <c r="BW4" i="22"/>
  <c r="BX4" i="22" s="1"/>
  <c r="BZ4" i="22" s="1"/>
  <c r="EG3" i="22"/>
  <c r="CX3" i="22"/>
  <c r="DY4" i="22" s="1"/>
  <c r="CW3" i="22"/>
  <c r="BW3" i="22"/>
  <c r="BX3" i="22" s="1"/>
  <c r="DH288" i="22"/>
  <c r="DH273" i="22"/>
  <c r="DH258" i="22"/>
  <c r="DH243" i="22"/>
  <c r="DH228" i="22"/>
  <c r="DH213" i="22"/>
  <c r="DH198" i="22"/>
  <c r="DH183" i="22"/>
  <c r="DH168" i="22"/>
  <c r="DH153" i="22"/>
  <c r="DH138" i="22"/>
  <c r="DH123" i="22"/>
  <c r="DH108" i="22"/>
  <c r="DH93" i="22"/>
  <c r="DH78" i="22"/>
  <c r="DH63" i="22"/>
  <c r="DH48" i="22"/>
  <c r="DH33" i="22"/>
  <c r="DH18" i="22"/>
  <c r="DH3" i="22"/>
  <c r="EG80" i="23"/>
  <c r="EG79" i="23"/>
  <c r="EG78" i="23"/>
  <c r="EG77" i="23"/>
  <c r="EG76" i="23"/>
  <c r="EG75" i="23"/>
  <c r="EG74" i="23"/>
  <c r="EG73" i="23"/>
  <c r="EG72" i="23"/>
  <c r="EG71" i="23"/>
  <c r="EG70" i="23"/>
  <c r="EG69" i="23"/>
  <c r="EG68" i="23"/>
  <c r="EG67" i="23"/>
  <c r="EG66" i="23"/>
  <c r="EG65" i="23"/>
  <c r="EG64" i="23"/>
  <c r="EG63" i="23"/>
  <c r="EG62" i="23"/>
  <c r="EG61" i="23"/>
  <c r="EG60" i="23"/>
  <c r="EG59" i="23"/>
  <c r="EG58" i="23"/>
  <c r="EG57" i="23"/>
  <c r="EG56" i="23"/>
  <c r="EG55" i="23"/>
  <c r="EG54" i="23"/>
  <c r="EG53" i="23"/>
  <c r="EG52" i="23"/>
  <c r="EG51" i="23"/>
  <c r="EG50" i="23"/>
  <c r="EG49" i="23"/>
  <c r="EG48" i="23"/>
  <c r="EG47" i="23"/>
  <c r="EG46" i="23"/>
  <c r="EG45" i="23"/>
  <c r="EG44" i="23"/>
  <c r="EG43" i="23"/>
  <c r="EG42" i="23"/>
  <c r="EG41" i="23"/>
  <c r="EG40" i="23"/>
  <c r="EG39" i="23"/>
  <c r="EG38" i="23"/>
  <c r="EG37" i="23"/>
  <c r="EG36" i="23"/>
  <c r="EG35" i="23"/>
  <c r="EG34" i="23"/>
  <c r="EG33" i="23"/>
  <c r="EG32" i="23"/>
  <c r="EG31" i="23"/>
  <c r="EG30" i="23"/>
  <c r="EG29" i="23"/>
  <c r="EG28" i="23"/>
  <c r="EG27" i="23"/>
  <c r="EG26" i="23"/>
  <c r="EG25" i="23"/>
  <c r="EG24" i="23"/>
  <c r="EG23" i="23"/>
  <c r="EG22" i="23"/>
  <c r="EG21" i="23"/>
  <c r="EG18" i="23"/>
  <c r="CU6" i="23"/>
  <c r="CU7" i="23" s="1"/>
  <c r="CU8" i="23" s="1"/>
  <c r="CU9" i="23" s="1"/>
  <c r="CU10" i="23" s="1"/>
  <c r="CU11" i="23" s="1"/>
  <c r="CU12" i="23" s="1"/>
  <c r="CU13" i="23" s="1"/>
  <c r="CU14" i="23" s="1"/>
  <c r="CU15" i="23" s="1"/>
  <c r="CU16" i="23" s="1"/>
  <c r="CU17" i="23" s="1"/>
  <c r="CU18" i="23" s="1"/>
  <c r="CU19" i="23" s="1"/>
  <c r="CU20" i="23" s="1"/>
  <c r="CU21" i="23" s="1"/>
  <c r="CU22" i="23" s="1"/>
  <c r="CU23" i="23" s="1"/>
  <c r="CU24" i="23" s="1"/>
  <c r="CU25" i="23" s="1"/>
  <c r="CU26" i="23" s="1"/>
  <c r="CU27" i="23" s="1"/>
  <c r="CU28" i="23" s="1"/>
  <c r="CU29" i="23" s="1"/>
  <c r="CU30" i="23" s="1"/>
  <c r="CU31" i="23" s="1"/>
  <c r="CU32" i="23" s="1"/>
  <c r="CU33" i="23" s="1"/>
  <c r="CU34" i="23" s="1"/>
  <c r="CU35" i="23" s="1"/>
  <c r="CU36" i="23" s="1"/>
  <c r="CU37" i="23" s="1"/>
  <c r="CU38" i="23" s="1"/>
  <c r="CU39" i="23" s="1"/>
  <c r="CU40" i="23" s="1"/>
  <c r="CU41" i="23" s="1"/>
  <c r="CP6" i="23"/>
  <c r="CP7" i="23" s="1"/>
  <c r="CP8" i="23" s="1"/>
  <c r="CP9" i="23" s="1"/>
  <c r="CP10" i="23" s="1"/>
  <c r="CP11" i="23" s="1"/>
  <c r="CP12" i="23" s="1"/>
  <c r="CP13" i="23" s="1"/>
  <c r="CP14" i="23" s="1"/>
  <c r="CP15" i="23" s="1"/>
  <c r="CP16" i="23" s="1"/>
  <c r="CP17" i="23" s="1"/>
  <c r="CP18" i="23" s="1"/>
  <c r="CP19" i="23" s="1"/>
  <c r="CP20" i="23" s="1"/>
  <c r="CP21" i="23" s="1"/>
  <c r="CP22" i="23" s="1"/>
  <c r="CP23" i="23" s="1"/>
  <c r="CP24" i="23" s="1"/>
  <c r="CP25" i="23" s="1"/>
  <c r="CP26" i="23" s="1"/>
  <c r="CP27" i="23" s="1"/>
  <c r="CP28" i="23" s="1"/>
  <c r="CP29" i="23" s="1"/>
  <c r="CP30" i="23" s="1"/>
  <c r="CP31" i="23" s="1"/>
  <c r="CP32" i="23" s="1"/>
  <c r="CP33" i="23" s="1"/>
  <c r="CP34" i="23" s="1"/>
  <c r="CP35" i="23" s="1"/>
  <c r="CP36" i="23" s="1"/>
  <c r="CP37" i="23" s="1"/>
  <c r="CP38" i="23" s="1"/>
  <c r="CP39" i="23" s="1"/>
  <c r="CP40" i="23" s="1"/>
  <c r="CP41" i="23" s="1"/>
  <c r="CQ5" i="23"/>
  <c r="CQ6" i="23" s="1"/>
  <c r="CQ7" i="23" s="1"/>
  <c r="CQ8" i="23" s="1"/>
  <c r="CQ9" i="23" s="1"/>
  <c r="CQ10" i="23" s="1"/>
  <c r="CQ11" i="23" s="1"/>
  <c r="CQ12" i="23" s="1"/>
  <c r="CQ13" i="23" s="1"/>
  <c r="CQ14" i="23" s="1"/>
  <c r="CQ15" i="23" s="1"/>
  <c r="CQ16" i="23" s="1"/>
  <c r="CQ17" i="23" s="1"/>
  <c r="CQ18" i="23" s="1"/>
  <c r="CQ19" i="23" s="1"/>
  <c r="CQ20" i="23" s="1"/>
  <c r="CQ21" i="23" s="1"/>
  <c r="CQ22" i="23" s="1"/>
  <c r="CQ23" i="23" s="1"/>
  <c r="CQ24" i="23" s="1"/>
  <c r="CQ25" i="23" s="1"/>
  <c r="CQ26" i="23" s="1"/>
  <c r="CQ27" i="23" s="1"/>
  <c r="CQ28" i="23" s="1"/>
  <c r="CQ29" i="23" s="1"/>
  <c r="CQ30" i="23" s="1"/>
  <c r="CQ31" i="23" s="1"/>
  <c r="CQ32" i="23" s="1"/>
  <c r="CQ33" i="23" s="1"/>
  <c r="CQ34" i="23" s="1"/>
  <c r="CQ35" i="23" s="1"/>
  <c r="CQ36" i="23" s="1"/>
  <c r="CQ37" i="23" s="1"/>
  <c r="CQ38" i="23" s="1"/>
  <c r="CQ39" i="23" s="1"/>
  <c r="CQ40" i="23" s="1"/>
  <c r="CQ41" i="23" s="1"/>
  <c r="CP5" i="23"/>
  <c r="CO5" i="23"/>
  <c r="CO6" i="23" s="1"/>
  <c r="CO7" i="23" s="1"/>
  <c r="CO8" i="23" s="1"/>
  <c r="CO9" i="23" s="1"/>
  <c r="CO10" i="23" s="1"/>
  <c r="CO11" i="23" s="1"/>
  <c r="CO12" i="23" s="1"/>
  <c r="CO13" i="23" s="1"/>
  <c r="CO14" i="23" s="1"/>
  <c r="CO15" i="23" s="1"/>
  <c r="CO16" i="23" s="1"/>
  <c r="CO17" i="23" s="1"/>
  <c r="CO18" i="23" s="1"/>
  <c r="CO19" i="23" s="1"/>
  <c r="CO20" i="23" s="1"/>
  <c r="CO21" i="23" s="1"/>
  <c r="CO22" i="23" s="1"/>
  <c r="CO23" i="23" s="1"/>
  <c r="CO24" i="23" s="1"/>
  <c r="CO25" i="23" s="1"/>
  <c r="CO26" i="23" s="1"/>
  <c r="CO27" i="23" s="1"/>
  <c r="CO28" i="23" s="1"/>
  <c r="CO29" i="23" s="1"/>
  <c r="CO30" i="23" s="1"/>
  <c r="CO31" i="23" s="1"/>
  <c r="CO32" i="23" s="1"/>
  <c r="CO33" i="23" s="1"/>
  <c r="CO34" i="23" s="1"/>
  <c r="CO35" i="23" s="1"/>
  <c r="CO36" i="23" s="1"/>
  <c r="CO37" i="23" s="1"/>
  <c r="CO38" i="23" s="1"/>
  <c r="CO39" i="23" s="1"/>
  <c r="CO40" i="23" s="1"/>
  <c r="CO41" i="23" s="1"/>
  <c r="CI5" i="23"/>
  <c r="CI6" i="23" s="1"/>
  <c r="CI7" i="23" s="1"/>
  <c r="CI8" i="23" s="1"/>
  <c r="CI9" i="23" s="1"/>
  <c r="CI10" i="23" s="1"/>
  <c r="CI11" i="23" s="1"/>
  <c r="CI12" i="23" s="1"/>
  <c r="CI13" i="23" s="1"/>
  <c r="CI14" i="23" s="1"/>
  <c r="CI15" i="23" s="1"/>
  <c r="CI16" i="23" s="1"/>
  <c r="CI17" i="23" s="1"/>
  <c r="CI18" i="23" s="1"/>
  <c r="CI19" i="23" s="1"/>
  <c r="CI20" i="23" s="1"/>
  <c r="CI21" i="23" s="1"/>
  <c r="CI22" i="23" s="1"/>
  <c r="CI23" i="23" s="1"/>
  <c r="CI24" i="23" s="1"/>
  <c r="CI25" i="23" s="1"/>
  <c r="CI26" i="23" s="1"/>
  <c r="CI27" i="23" s="1"/>
  <c r="CI28" i="23" s="1"/>
  <c r="CI29" i="23" s="1"/>
  <c r="CI30" i="23" s="1"/>
  <c r="CI31" i="23" s="1"/>
  <c r="CI32" i="23" s="1"/>
  <c r="CI33" i="23" s="1"/>
  <c r="CI34" i="23" s="1"/>
  <c r="CI35" i="23" s="1"/>
  <c r="CI36" i="23" s="1"/>
  <c r="CI37" i="23" s="1"/>
  <c r="CI38" i="23" s="1"/>
  <c r="CI39" i="23" s="1"/>
  <c r="CI40" i="23" s="1"/>
  <c r="CI41" i="23" s="1"/>
  <c r="CH5" i="23"/>
  <c r="CH6" i="23" s="1"/>
  <c r="CH7" i="23" s="1"/>
  <c r="CH8" i="23" s="1"/>
  <c r="CH9" i="23" s="1"/>
  <c r="CH10" i="23" s="1"/>
  <c r="CH11" i="23" s="1"/>
  <c r="CH12" i="23" s="1"/>
  <c r="CH13" i="23" s="1"/>
  <c r="CH14" i="23" s="1"/>
  <c r="CH15" i="23" s="1"/>
  <c r="CH16" i="23" s="1"/>
  <c r="CH17" i="23" s="1"/>
  <c r="CH18" i="23" s="1"/>
  <c r="CH19" i="23" s="1"/>
  <c r="CH20" i="23" s="1"/>
  <c r="CH21" i="23" s="1"/>
  <c r="CH22" i="23" s="1"/>
  <c r="CH23" i="23" s="1"/>
  <c r="CH24" i="23" s="1"/>
  <c r="CH25" i="23" s="1"/>
  <c r="CH26" i="23" s="1"/>
  <c r="CH27" i="23" s="1"/>
  <c r="CH28" i="23" s="1"/>
  <c r="CH29" i="23" s="1"/>
  <c r="CH30" i="23" s="1"/>
  <c r="CH31" i="23" s="1"/>
  <c r="CH32" i="23" s="1"/>
  <c r="CH33" i="23" s="1"/>
  <c r="CH34" i="23" s="1"/>
  <c r="CH35" i="23" s="1"/>
  <c r="CH36" i="23" s="1"/>
  <c r="CH37" i="23" s="1"/>
  <c r="CH38" i="23" s="1"/>
  <c r="CH39" i="23" s="1"/>
  <c r="CH40" i="23" s="1"/>
  <c r="CH41" i="23" s="1"/>
  <c r="CU4" i="23"/>
  <c r="CU5" i="23" s="1"/>
  <c r="CT4" i="23"/>
  <c r="CT5" i="23" s="1"/>
  <c r="CT6" i="23" s="1"/>
  <c r="CT7" i="23" s="1"/>
  <c r="CT8" i="23" s="1"/>
  <c r="CT9" i="23" s="1"/>
  <c r="CT10" i="23" s="1"/>
  <c r="CT11" i="23" s="1"/>
  <c r="CT12" i="23" s="1"/>
  <c r="CT13" i="23" s="1"/>
  <c r="CT14" i="23" s="1"/>
  <c r="CT15" i="23" s="1"/>
  <c r="CT16" i="23" s="1"/>
  <c r="CT17" i="23" s="1"/>
  <c r="CT18" i="23" s="1"/>
  <c r="CT19" i="23" s="1"/>
  <c r="CT20" i="23" s="1"/>
  <c r="CT21" i="23" s="1"/>
  <c r="CT22" i="23" s="1"/>
  <c r="CT23" i="23" s="1"/>
  <c r="CT24" i="23" s="1"/>
  <c r="CT25" i="23" s="1"/>
  <c r="CT26" i="23" s="1"/>
  <c r="CT27" i="23" s="1"/>
  <c r="CT28" i="23" s="1"/>
  <c r="CT29" i="23" s="1"/>
  <c r="CT30" i="23" s="1"/>
  <c r="CT31" i="23" s="1"/>
  <c r="CT32" i="23" s="1"/>
  <c r="CT33" i="23" s="1"/>
  <c r="CT34" i="23" s="1"/>
  <c r="CT35" i="23" s="1"/>
  <c r="CT36" i="23" s="1"/>
  <c r="CT37" i="23" s="1"/>
  <c r="CT38" i="23" s="1"/>
  <c r="CT39" i="23" s="1"/>
  <c r="CT40" i="23" s="1"/>
  <c r="CT41" i="23" s="1"/>
  <c r="CS4" i="23"/>
  <c r="CS5" i="23" s="1"/>
  <c r="CS6" i="23" s="1"/>
  <c r="CS7" i="23" s="1"/>
  <c r="CS8" i="23" s="1"/>
  <c r="CS9" i="23" s="1"/>
  <c r="CS10" i="23" s="1"/>
  <c r="CS11" i="23" s="1"/>
  <c r="CS12" i="23" s="1"/>
  <c r="CS13" i="23" s="1"/>
  <c r="CS14" i="23" s="1"/>
  <c r="CS15" i="23" s="1"/>
  <c r="CS16" i="23" s="1"/>
  <c r="CS17" i="23" s="1"/>
  <c r="CS18" i="23" s="1"/>
  <c r="CS19" i="23" s="1"/>
  <c r="CS20" i="23" s="1"/>
  <c r="CS21" i="23" s="1"/>
  <c r="CS22" i="23" s="1"/>
  <c r="CS23" i="23" s="1"/>
  <c r="CS24" i="23" s="1"/>
  <c r="CS25" i="23" s="1"/>
  <c r="CS26" i="23" s="1"/>
  <c r="CS27" i="23" s="1"/>
  <c r="CS28" i="23" s="1"/>
  <c r="CS29" i="23" s="1"/>
  <c r="CS30" i="23" s="1"/>
  <c r="CS31" i="23" s="1"/>
  <c r="CS32" i="23" s="1"/>
  <c r="CS33" i="23" s="1"/>
  <c r="CS34" i="23" s="1"/>
  <c r="CS35" i="23" s="1"/>
  <c r="CS36" i="23" s="1"/>
  <c r="CS37" i="23" s="1"/>
  <c r="CS38" i="23" s="1"/>
  <c r="CS39" i="23" s="1"/>
  <c r="CS40" i="23" s="1"/>
  <c r="CS41" i="23" s="1"/>
  <c r="CR4" i="23"/>
  <c r="CR5" i="23" s="1"/>
  <c r="CR6" i="23" s="1"/>
  <c r="CR7" i="23" s="1"/>
  <c r="CR8" i="23" s="1"/>
  <c r="CR9" i="23" s="1"/>
  <c r="CR10" i="23" s="1"/>
  <c r="CR11" i="23" s="1"/>
  <c r="CR12" i="23" s="1"/>
  <c r="CR13" i="23" s="1"/>
  <c r="CR14" i="23" s="1"/>
  <c r="CR15" i="23" s="1"/>
  <c r="CR16" i="23" s="1"/>
  <c r="CR17" i="23" s="1"/>
  <c r="CR18" i="23" s="1"/>
  <c r="CR19" i="23" s="1"/>
  <c r="CR20" i="23" s="1"/>
  <c r="CR21" i="23" s="1"/>
  <c r="CR22" i="23" s="1"/>
  <c r="CR23" i="23" s="1"/>
  <c r="CR24" i="23" s="1"/>
  <c r="CR25" i="23" s="1"/>
  <c r="CR26" i="23" s="1"/>
  <c r="CR27" i="23" s="1"/>
  <c r="CR28" i="23" s="1"/>
  <c r="CR29" i="23" s="1"/>
  <c r="CR30" i="23" s="1"/>
  <c r="CR31" i="23" s="1"/>
  <c r="CR32" i="23" s="1"/>
  <c r="CR33" i="23" s="1"/>
  <c r="CR34" i="23" s="1"/>
  <c r="CR35" i="23" s="1"/>
  <c r="CR36" i="23" s="1"/>
  <c r="CR37" i="23" s="1"/>
  <c r="CR38" i="23" s="1"/>
  <c r="CR39" i="23" s="1"/>
  <c r="CR40" i="23" s="1"/>
  <c r="CR41" i="23" s="1"/>
  <c r="CQ4" i="23"/>
  <c r="CP4" i="23"/>
  <c r="CO4" i="23"/>
  <c r="CN4" i="23"/>
  <c r="CN5" i="23" s="1"/>
  <c r="CN6" i="23" s="1"/>
  <c r="CN7" i="23" s="1"/>
  <c r="CN8" i="23" s="1"/>
  <c r="CN9" i="23" s="1"/>
  <c r="CN10" i="23" s="1"/>
  <c r="CN11" i="23" s="1"/>
  <c r="CN12" i="23" s="1"/>
  <c r="CN13" i="23" s="1"/>
  <c r="CN14" i="23" s="1"/>
  <c r="CN15" i="23" s="1"/>
  <c r="CN16" i="23" s="1"/>
  <c r="CN17" i="23" s="1"/>
  <c r="CN18" i="23" s="1"/>
  <c r="CN19" i="23" s="1"/>
  <c r="CN20" i="23" s="1"/>
  <c r="CN21" i="23" s="1"/>
  <c r="CN22" i="23" s="1"/>
  <c r="CN23" i="23" s="1"/>
  <c r="CN24" i="23" s="1"/>
  <c r="CN25" i="23" s="1"/>
  <c r="CN26" i="23" s="1"/>
  <c r="CN27" i="23" s="1"/>
  <c r="CN28" i="23" s="1"/>
  <c r="CN29" i="23" s="1"/>
  <c r="CN30" i="23" s="1"/>
  <c r="CN31" i="23" s="1"/>
  <c r="CN32" i="23" s="1"/>
  <c r="CN33" i="23" s="1"/>
  <c r="CN34" i="23" s="1"/>
  <c r="CN35" i="23" s="1"/>
  <c r="CN36" i="23" s="1"/>
  <c r="CN37" i="23" s="1"/>
  <c r="CN38" i="23" s="1"/>
  <c r="CN39" i="23" s="1"/>
  <c r="CN40" i="23" s="1"/>
  <c r="CN41" i="23" s="1"/>
  <c r="CM4" i="23"/>
  <c r="CM5" i="23" s="1"/>
  <c r="CM6" i="23" s="1"/>
  <c r="CM7" i="23" s="1"/>
  <c r="CM8" i="23" s="1"/>
  <c r="CM9" i="23" s="1"/>
  <c r="CM10" i="23" s="1"/>
  <c r="CM11" i="23" s="1"/>
  <c r="CM12" i="23" s="1"/>
  <c r="CM13" i="23" s="1"/>
  <c r="CM14" i="23" s="1"/>
  <c r="CM15" i="23" s="1"/>
  <c r="CM16" i="23" s="1"/>
  <c r="CM17" i="23" s="1"/>
  <c r="CM18" i="23" s="1"/>
  <c r="CM19" i="23" s="1"/>
  <c r="CM20" i="23" s="1"/>
  <c r="CM21" i="23" s="1"/>
  <c r="CM22" i="23" s="1"/>
  <c r="CM23" i="23" s="1"/>
  <c r="CM24" i="23" s="1"/>
  <c r="CM25" i="23" s="1"/>
  <c r="CM26" i="23" s="1"/>
  <c r="CM27" i="23" s="1"/>
  <c r="CM28" i="23" s="1"/>
  <c r="CM29" i="23" s="1"/>
  <c r="CM30" i="23" s="1"/>
  <c r="CM31" i="23" s="1"/>
  <c r="CM32" i="23" s="1"/>
  <c r="CM33" i="23" s="1"/>
  <c r="CM34" i="23" s="1"/>
  <c r="CM35" i="23" s="1"/>
  <c r="CM36" i="23" s="1"/>
  <c r="CM37" i="23" s="1"/>
  <c r="CM38" i="23" s="1"/>
  <c r="CM39" i="23" s="1"/>
  <c r="CM40" i="23" s="1"/>
  <c r="CM41" i="23" s="1"/>
  <c r="CL4" i="23"/>
  <c r="CL5" i="23" s="1"/>
  <c r="CL6" i="23" s="1"/>
  <c r="CL7" i="23" s="1"/>
  <c r="CL8" i="23" s="1"/>
  <c r="CL9" i="23" s="1"/>
  <c r="CL10" i="23" s="1"/>
  <c r="CL11" i="23" s="1"/>
  <c r="CL12" i="23" s="1"/>
  <c r="CL13" i="23" s="1"/>
  <c r="CL14" i="23" s="1"/>
  <c r="CL15" i="23" s="1"/>
  <c r="CL16" i="23" s="1"/>
  <c r="CL17" i="23" s="1"/>
  <c r="CL18" i="23" s="1"/>
  <c r="CL19" i="23" s="1"/>
  <c r="CL20" i="23" s="1"/>
  <c r="CL21" i="23" s="1"/>
  <c r="CL22" i="23" s="1"/>
  <c r="CL23" i="23" s="1"/>
  <c r="CL24" i="23" s="1"/>
  <c r="CL25" i="23" s="1"/>
  <c r="CL26" i="23" s="1"/>
  <c r="CL27" i="23" s="1"/>
  <c r="CL28" i="23" s="1"/>
  <c r="CL29" i="23" s="1"/>
  <c r="CL30" i="23" s="1"/>
  <c r="CL31" i="23" s="1"/>
  <c r="CL32" i="23" s="1"/>
  <c r="CL33" i="23" s="1"/>
  <c r="CL34" i="23" s="1"/>
  <c r="CL35" i="23" s="1"/>
  <c r="CL36" i="23" s="1"/>
  <c r="CL37" i="23" s="1"/>
  <c r="CL38" i="23" s="1"/>
  <c r="CL39" i="23" s="1"/>
  <c r="CL40" i="23" s="1"/>
  <c r="CL41" i="23" s="1"/>
  <c r="CK4" i="23"/>
  <c r="CK5" i="23" s="1"/>
  <c r="CK6" i="23" s="1"/>
  <c r="CK7" i="23" s="1"/>
  <c r="CK8" i="23" s="1"/>
  <c r="CK9" i="23" s="1"/>
  <c r="CK10" i="23" s="1"/>
  <c r="CK11" i="23" s="1"/>
  <c r="CK12" i="23" s="1"/>
  <c r="CK13" i="23" s="1"/>
  <c r="CK14" i="23" s="1"/>
  <c r="CK15" i="23" s="1"/>
  <c r="CK16" i="23" s="1"/>
  <c r="CK17" i="23" s="1"/>
  <c r="CK18" i="23" s="1"/>
  <c r="CK19" i="23" s="1"/>
  <c r="CK20" i="23" s="1"/>
  <c r="CK21" i="23" s="1"/>
  <c r="CK22" i="23" s="1"/>
  <c r="CK23" i="23" s="1"/>
  <c r="CK24" i="23" s="1"/>
  <c r="CK25" i="23" s="1"/>
  <c r="CK26" i="23" s="1"/>
  <c r="CK27" i="23" s="1"/>
  <c r="CK28" i="23" s="1"/>
  <c r="CK29" i="23" s="1"/>
  <c r="CK30" i="23" s="1"/>
  <c r="CK31" i="23" s="1"/>
  <c r="CK32" i="23" s="1"/>
  <c r="CK33" i="23" s="1"/>
  <c r="CK34" i="23" s="1"/>
  <c r="CK35" i="23" s="1"/>
  <c r="CK36" i="23" s="1"/>
  <c r="CK37" i="23" s="1"/>
  <c r="CK38" i="23" s="1"/>
  <c r="CK39" i="23" s="1"/>
  <c r="CK40" i="23" s="1"/>
  <c r="CK41" i="23" s="1"/>
  <c r="CJ4" i="23"/>
  <c r="CJ5" i="23" s="1"/>
  <c r="CJ6" i="23" s="1"/>
  <c r="CJ7" i="23" s="1"/>
  <c r="CJ8" i="23" s="1"/>
  <c r="CJ9" i="23" s="1"/>
  <c r="CJ10" i="23" s="1"/>
  <c r="CJ11" i="23" s="1"/>
  <c r="CJ12" i="23" s="1"/>
  <c r="CJ13" i="23" s="1"/>
  <c r="CJ14" i="23" s="1"/>
  <c r="CJ15" i="23" s="1"/>
  <c r="CJ16" i="23" s="1"/>
  <c r="CJ17" i="23" s="1"/>
  <c r="CJ18" i="23" s="1"/>
  <c r="CJ19" i="23" s="1"/>
  <c r="CJ20" i="23" s="1"/>
  <c r="CJ21" i="23" s="1"/>
  <c r="CJ22" i="23" s="1"/>
  <c r="CJ23" i="23" s="1"/>
  <c r="CJ24" i="23" s="1"/>
  <c r="CJ25" i="23" s="1"/>
  <c r="CJ26" i="23" s="1"/>
  <c r="CJ27" i="23" s="1"/>
  <c r="CJ28" i="23" s="1"/>
  <c r="CJ29" i="23" s="1"/>
  <c r="CJ30" i="23" s="1"/>
  <c r="CJ31" i="23" s="1"/>
  <c r="CJ32" i="23" s="1"/>
  <c r="CJ33" i="23" s="1"/>
  <c r="CJ34" i="23" s="1"/>
  <c r="CJ35" i="23" s="1"/>
  <c r="CJ36" i="23" s="1"/>
  <c r="CJ37" i="23" s="1"/>
  <c r="CJ38" i="23" s="1"/>
  <c r="CJ39" i="23" s="1"/>
  <c r="CJ40" i="23" s="1"/>
  <c r="CJ41" i="23" s="1"/>
  <c r="CI4" i="23"/>
  <c r="CH4" i="23"/>
  <c r="CG4" i="23"/>
  <c r="CG5" i="23" s="1"/>
  <c r="CG6" i="23" s="1"/>
  <c r="CG7" i="23" s="1"/>
  <c r="CG8" i="23" s="1"/>
  <c r="CG9" i="23" s="1"/>
  <c r="CG10" i="23" s="1"/>
  <c r="CG11" i="23" s="1"/>
  <c r="CG12" i="23" s="1"/>
  <c r="CG13" i="23" s="1"/>
  <c r="CG14" i="23" s="1"/>
  <c r="CG15" i="23" s="1"/>
  <c r="CG16" i="23" s="1"/>
  <c r="CG17" i="23" s="1"/>
  <c r="CG18" i="23" s="1"/>
  <c r="CG19" i="23" s="1"/>
  <c r="CG20" i="23" s="1"/>
  <c r="CG21" i="23" s="1"/>
  <c r="CG22" i="23" s="1"/>
  <c r="CG23" i="23" s="1"/>
  <c r="CG24" i="23" s="1"/>
  <c r="CG25" i="23" s="1"/>
  <c r="CG26" i="23" s="1"/>
  <c r="CG27" i="23" s="1"/>
  <c r="CG28" i="23" s="1"/>
  <c r="CG29" i="23" s="1"/>
  <c r="CG30" i="23" s="1"/>
  <c r="CG31" i="23" s="1"/>
  <c r="CG32" i="23" s="1"/>
  <c r="CG33" i="23" s="1"/>
  <c r="CG34" i="23" s="1"/>
  <c r="CG35" i="23" s="1"/>
  <c r="CG36" i="23" s="1"/>
  <c r="CG37" i="23" s="1"/>
  <c r="CG38" i="23" s="1"/>
  <c r="CG39" i="23" s="1"/>
  <c r="CG40" i="23" s="1"/>
  <c r="CG41" i="23" s="1"/>
  <c r="CF4" i="23"/>
  <c r="CF5" i="23" s="1"/>
  <c r="CF6" i="23" s="1"/>
  <c r="CF7" i="23" s="1"/>
  <c r="CF8" i="23" s="1"/>
  <c r="CF9" i="23" s="1"/>
  <c r="CF10" i="23" s="1"/>
  <c r="CF11" i="23" s="1"/>
  <c r="CF12" i="23" s="1"/>
  <c r="CF13" i="23" s="1"/>
  <c r="CF14" i="23" s="1"/>
  <c r="CF15" i="23" s="1"/>
  <c r="CF16" i="23" s="1"/>
  <c r="CF17" i="23" s="1"/>
  <c r="CF18" i="23" s="1"/>
  <c r="CF19" i="23" s="1"/>
  <c r="CF20" i="23" s="1"/>
  <c r="CF21" i="23" s="1"/>
  <c r="CF22" i="23" s="1"/>
  <c r="CF23" i="23" s="1"/>
  <c r="CF24" i="23" s="1"/>
  <c r="CF25" i="23" s="1"/>
  <c r="CF26" i="23" s="1"/>
  <c r="CF27" i="23" s="1"/>
  <c r="CF28" i="23" s="1"/>
  <c r="CF29" i="23" s="1"/>
  <c r="CF30" i="23" s="1"/>
  <c r="CF31" i="23" s="1"/>
  <c r="CF32" i="23" s="1"/>
  <c r="CF33" i="23" s="1"/>
  <c r="CF34" i="23" s="1"/>
  <c r="CF35" i="23" s="1"/>
  <c r="CF36" i="23" s="1"/>
  <c r="CF37" i="23" s="1"/>
  <c r="CF38" i="23" s="1"/>
  <c r="CF39" i="23" s="1"/>
  <c r="CF40" i="23" s="1"/>
  <c r="CF41" i="23" s="1"/>
  <c r="CE4" i="23"/>
  <c r="CE5" i="23" s="1"/>
  <c r="CE6" i="23" s="1"/>
  <c r="CE7" i="23" s="1"/>
  <c r="CE8" i="23" s="1"/>
  <c r="CE9" i="23" s="1"/>
  <c r="CE10" i="23" s="1"/>
  <c r="CE11" i="23" s="1"/>
  <c r="CE12" i="23" s="1"/>
  <c r="CE13" i="23" s="1"/>
  <c r="CE14" i="23" s="1"/>
  <c r="CE15" i="23" s="1"/>
  <c r="CE16" i="23" s="1"/>
  <c r="CE17" i="23" s="1"/>
  <c r="CE18" i="23" s="1"/>
  <c r="CE19" i="23" s="1"/>
  <c r="CE20" i="23" s="1"/>
  <c r="CE21" i="23" s="1"/>
  <c r="CE22" i="23" s="1"/>
  <c r="CE23" i="23" s="1"/>
  <c r="CE24" i="23" s="1"/>
  <c r="CE25" i="23" s="1"/>
  <c r="CE26" i="23" s="1"/>
  <c r="CE27" i="23" s="1"/>
  <c r="CE28" i="23" s="1"/>
  <c r="CE29" i="23" s="1"/>
  <c r="CE30" i="23" s="1"/>
  <c r="CE31" i="23" s="1"/>
  <c r="CE32" i="23" s="1"/>
  <c r="CE33" i="23" s="1"/>
  <c r="CE34" i="23" s="1"/>
  <c r="CE35" i="23" s="1"/>
  <c r="CE36" i="23" s="1"/>
  <c r="CE37" i="23" s="1"/>
  <c r="CE38" i="23" s="1"/>
  <c r="CE39" i="23" s="1"/>
  <c r="CE40" i="23" s="1"/>
  <c r="CE41" i="23" s="1"/>
  <c r="CD4" i="23"/>
  <c r="CD5" i="23" s="1"/>
  <c r="CD6" i="23" s="1"/>
  <c r="CD7" i="23" s="1"/>
  <c r="CD8" i="23" s="1"/>
  <c r="CD9" i="23" s="1"/>
  <c r="CD10" i="23" s="1"/>
  <c r="CD11" i="23" s="1"/>
  <c r="CD12" i="23" s="1"/>
  <c r="CD13" i="23" s="1"/>
  <c r="CD14" i="23" s="1"/>
  <c r="CD15" i="23" s="1"/>
  <c r="CD16" i="23" s="1"/>
  <c r="CD17" i="23" s="1"/>
  <c r="CD18" i="23" s="1"/>
  <c r="CD19" i="23" s="1"/>
  <c r="CD20" i="23" s="1"/>
  <c r="CD21" i="23" s="1"/>
  <c r="CD22" i="23" s="1"/>
  <c r="CD23" i="23" s="1"/>
  <c r="CD24" i="23" s="1"/>
  <c r="CD25" i="23" s="1"/>
  <c r="CD26" i="23" s="1"/>
  <c r="CD27" i="23" s="1"/>
  <c r="CD28" i="23" s="1"/>
  <c r="CD29" i="23" s="1"/>
  <c r="CD30" i="23" s="1"/>
  <c r="CD31" i="23" s="1"/>
  <c r="CD32" i="23" s="1"/>
  <c r="CD33" i="23" s="1"/>
  <c r="CD34" i="23" s="1"/>
  <c r="CD35" i="23" s="1"/>
  <c r="CD36" i="23" s="1"/>
  <c r="CD37" i="23" s="1"/>
  <c r="CD38" i="23" s="1"/>
  <c r="CD39" i="23" s="1"/>
  <c r="CD40" i="23" s="1"/>
  <c r="CD41" i="23" s="1"/>
  <c r="CC4" i="23"/>
  <c r="CC5" i="23" s="1"/>
  <c r="CC6" i="23" s="1"/>
  <c r="CC7" i="23" s="1"/>
  <c r="CC8" i="23" s="1"/>
  <c r="CC9" i="23" s="1"/>
  <c r="CC10" i="23" s="1"/>
  <c r="CC11" i="23" s="1"/>
  <c r="CC12" i="23" s="1"/>
  <c r="CC13" i="23" s="1"/>
  <c r="CC14" i="23" s="1"/>
  <c r="CC15" i="23" s="1"/>
  <c r="CC16" i="23" s="1"/>
  <c r="CC17" i="23" s="1"/>
  <c r="CC18" i="23" s="1"/>
  <c r="CC19" i="23" s="1"/>
  <c r="CC20" i="23" s="1"/>
  <c r="CC21" i="23" s="1"/>
  <c r="CC22" i="23" s="1"/>
  <c r="CC23" i="23" s="1"/>
  <c r="CC24" i="23" s="1"/>
  <c r="CC25" i="23" s="1"/>
  <c r="CC26" i="23" s="1"/>
  <c r="CC27" i="23" s="1"/>
  <c r="CC28" i="23" s="1"/>
  <c r="CC29" i="23" s="1"/>
  <c r="CC30" i="23" s="1"/>
  <c r="CC31" i="23" s="1"/>
  <c r="CC32" i="23" s="1"/>
  <c r="CC33" i="23" s="1"/>
  <c r="CC34" i="23" s="1"/>
  <c r="CC35" i="23" s="1"/>
  <c r="CC36" i="23" s="1"/>
  <c r="CC37" i="23" s="1"/>
  <c r="CC38" i="23" s="1"/>
  <c r="CC39" i="23" s="1"/>
  <c r="CC40" i="23" s="1"/>
  <c r="CC41" i="23" s="1"/>
  <c r="CB4" i="23"/>
  <c r="CB5" i="23" s="1"/>
  <c r="CB6" i="23" s="1"/>
  <c r="CB7" i="23" s="1"/>
  <c r="CB8" i="23" s="1"/>
  <c r="CB9" i="23" s="1"/>
  <c r="CB10" i="23" s="1"/>
  <c r="CB11" i="23" s="1"/>
  <c r="CB12" i="23" s="1"/>
  <c r="CB13" i="23" s="1"/>
  <c r="CB14" i="23" s="1"/>
  <c r="CB15" i="23" s="1"/>
  <c r="CB16" i="23" s="1"/>
  <c r="CB17" i="23" s="1"/>
  <c r="CB18" i="23" s="1"/>
  <c r="CB19" i="23" s="1"/>
  <c r="CB20" i="23" s="1"/>
  <c r="CB21" i="23" s="1"/>
  <c r="CB22" i="23" s="1"/>
  <c r="CB23" i="23" s="1"/>
  <c r="CB24" i="23" s="1"/>
  <c r="CB25" i="23" s="1"/>
  <c r="CB26" i="23" s="1"/>
  <c r="CB27" i="23" s="1"/>
  <c r="CB28" i="23" s="1"/>
  <c r="CB29" i="23" s="1"/>
  <c r="CB30" i="23" s="1"/>
  <c r="CB31" i="23" s="1"/>
  <c r="CB32" i="23" s="1"/>
  <c r="CB33" i="23" s="1"/>
  <c r="CB34" i="23" s="1"/>
  <c r="CB35" i="23" s="1"/>
  <c r="CB36" i="23" s="1"/>
  <c r="CB37" i="23" s="1"/>
  <c r="CB38" i="23" s="1"/>
  <c r="CB39" i="23" s="1"/>
  <c r="CB40" i="23" s="1"/>
  <c r="CB41" i="23" s="1"/>
  <c r="CX3" i="23"/>
  <c r="CW3" i="23"/>
  <c r="BW3" i="23"/>
  <c r="BX3" i="23" s="1"/>
  <c r="DH288" i="23"/>
  <c r="DH273" i="23"/>
  <c r="DH258" i="23"/>
  <c r="DH243" i="23"/>
  <c r="DH228" i="23"/>
  <c r="DH213" i="23"/>
  <c r="DH198" i="23"/>
  <c r="DH183" i="23"/>
  <c r="DH168" i="23"/>
  <c r="DH153" i="23"/>
  <c r="DH138" i="23"/>
  <c r="DH123" i="23"/>
  <c r="DH108" i="23"/>
  <c r="DH93" i="23"/>
  <c r="DH78" i="23"/>
  <c r="DH63" i="23"/>
  <c r="DH48" i="23"/>
  <c r="DH33" i="23"/>
  <c r="DH18" i="23"/>
  <c r="DH3" i="23"/>
  <c r="EG80" i="35"/>
  <c r="EG79" i="35"/>
  <c r="EG78" i="35"/>
  <c r="EG77" i="35"/>
  <c r="EG76" i="35"/>
  <c r="EG75" i="35"/>
  <c r="EG74" i="35"/>
  <c r="EG73" i="35"/>
  <c r="EG72" i="35"/>
  <c r="EG71" i="35"/>
  <c r="EG70" i="35"/>
  <c r="EG69" i="35"/>
  <c r="EG68" i="35"/>
  <c r="EG67" i="35"/>
  <c r="EG66" i="35"/>
  <c r="EG65" i="35"/>
  <c r="EG64" i="35"/>
  <c r="EG63" i="35"/>
  <c r="EG62" i="35"/>
  <c r="EG61" i="35"/>
  <c r="EG60" i="35"/>
  <c r="EG59" i="35"/>
  <c r="EG58" i="35"/>
  <c r="EG57" i="35"/>
  <c r="EG56" i="35"/>
  <c r="EG55" i="35"/>
  <c r="EG54" i="35"/>
  <c r="EG53" i="35"/>
  <c r="EG52" i="35"/>
  <c r="EG51" i="35"/>
  <c r="EG50" i="35"/>
  <c r="EG49" i="35"/>
  <c r="EG48" i="35"/>
  <c r="EG47" i="35"/>
  <c r="EG46" i="35"/>
  <c r="EG45" i="35"/>
  <c r="EG44" i="35"/>
  <c r="EG43" i="35"/>
  <c r="EG42" i="35"/>
  <c r="EG41" i="35"/>
  <c r="EG40" i="35"/>
  <c r="EG39" i="35"/>
  <c r="EG38" i="35"/>
  <c r="EG37" i="35"/>
  <c r="EG36" i="35"/>
  <c r="EG35" i="35"/>
  <c r="EG34" i="35"/>
  <c r="EG33" i="35"/>
  <c r="EG32" i="35"/>
  <c r="EG31" i="35"/>
  <c r="EG30" i="35"/>
  <c r="EG29" i="35"/>
  <c r="EG28" i="35"/>
  <c r="EG27" i="35"/>
  <c r="EG26" i="35"/>
  <c r="EG25" i="35"/>
  <c r="EG24" i="35"/>
  <c r="EG23" i="35"/>
  <c r="EG22" i="35"/>
  <c r="EG21" i="35"/>
  <c r="EG20" i="35"/>
  <c r="EG14" i="35"/>
  <c r="CW11" i="35"/>
  <c r="CX10" i="35"/>
  <c r="CW10" i="35"/>
  <c r="CX9" i="35"/>
  <c r="CW9" i="35"/>
  <c r="CX8" i="35"/>
  <c r="CW8" i="35"/>
  <c r="BW8" i="35"/>
  <c r="BX8" i="35" s="1"/>
  <c r="CW7" i="35"/>
  <c r="DF558" i="20" s="1"/>
  <c r="BX7" i="35"/>
  <c r="BZ7" i="35" s="1"/>
  <c r="BW7" i="35"/>
  <c r="CX6" i="35"/>
  <c r="CW6" i="35"/>
  <c r="BW6" i="35"/>
  <c r="BX6" i="35" s="1"/>
  <c r="BZ6" i="35" s="1"/>
  <c r="CX5" i="35"/>
  <c r="CW5" i="35"/>
  <c r="DF556" i="20" s="1"/>
  <c r="CU5" i="35"/>
  <c r="CU6" i="35" s="1"/>
  <c r="CU7" i="35" s="1"/>
  <c r="CU8" i="35" s="1"/>
  <c r="CU9" i="35" s="1"/>
  <c r="CU10" i="35" s="1"/>
  <c r="CU11" i="35" s="1"/>
  <c r="CU12" i="35" s="1"/>
  <c r="CU13" i="35" s="1"/>
  <c r="CU14" i="35" s="1"/>
  <c r="CU15" i="35" s="1"/>
  <c r="CU16" i="35" s="1"/>
  <c r="CU17" i="35" s="1"/>
  <c r="CU18" i="35" s="1"/>
  <c r="CU19" i="35" s="1"/>
  <c r="CU20" i="35" s="1"/>
  <c r="CU21" i="35" s="1"/>
  <c r="CU22" i="35" s="1"/>
  <c r="CU23" i="35" s="1"/>
  <c r="CU24" i="35" s="1"/>
  <c r="CU25" i="35" s="1"/>
  <c r="CU26" i="35" s="1"/>
  <c r="CU27" i="35" s="1"/>
  <c r="CU28" i="35" s="1"/>
  <c r="CU29" i="35" s="1"/>
  <c r="CU30" i="35" s="1"/>
  <c r="CU31" i="35" s="1"/>
  <c r="CU32" i="35" s="1"/>
  <c r="CU33" i="35" s="1"/>
  <c r="CU34" i="35" s="1"/>
  <c r="CU35" i="35" s="1"/>
  <c r="CU36" i="35" s="1"/>
  <c r="CU37" i="35" s="1"/>
  <c r="CU38" i="35" s="1"/>
  <c r="CU39" i="35" s="1"/>
  <c r="CU40" i="35" s="1"/>
  <c r="CU41" i="35" s="1"/>
  <c r="CT5" i="35"/>
  <c r="CT6" i="35" s="1"/>
  <c r="CT7" i="35" s="1"/>
  <c r="CT8" i="35" s="1"/>
  <c r="CT9" i="35" s="1"/>
  <c r="CT10" i="35" s="1"/>
  <c r="CT11" i="35" s="1"/>
  <c r="CT12" i="35" s="1"/>
  <c r="CT13" i="35" s="1"/>
  <c r="CT14" i="35" s="1"/>
  <c r="CT15" i="35" s="1"/>
  <c r="CT16" i="35" s="1"/>
  <c r="CT17" i="35" s="1"/>
  <c r="CT18" i="35" s="1"/>
  <c r="CT19" i="35" s="1"/>
  <c r="CT20" i="35" s="1"/>
  <c r="CT21" i="35" s="1"/>
  <c r="CT22" i="35" s="1"/>
  <c r="CT23" i="35" s="1"/>
  <c r="CT24" i="35" s="1"/>
  <c r="CT25" i="35" s="1"/>
  <c r="CT26" i="35" s="1"/>
  <c r="CT27" i="35" s="1"/>
  <c r="CT28" i="35" s="1"/>
  <c r="CT29" i="35" s="1"/>
  <c r="CT30" i="35" s="1"/>
  <c r="CT31" i="35" s="1"/>
  <c r="CT32" i="35" s="1"/>
  <c r="CT33" i="35" s="1"/>
  <c r="CT34" i="35" s="1"/>
  <c r="CT35" i="35" s="1"/>
  <c r="CT36" i="35" s="1"/>
  <c r="CT37" i="35" s="1"/>
  <c r="CT38" i="35" s="1"/>
  <c r="CT39" i="35" s="1"/>
  <c r="CT40" i="35" s="1"/>
  <c r="CT41" i="35" s="1"/>
  <c r="CN5" i="35"/>
  <c r="CN6" i="35" s="1"/>
  <c r="CN7" i="35" s="1"/>
  <c r="CN8" i="35" s="1"/>
  <c r="CN9" i="35" s="1"/>
  <c r="CN10" i="35" s="1"/>
  <c r="CN11" i="35" s="1"/>
  <c r="CN12" i="35" s="1"/>
  <c r="CN13" i="35" s="1"/>
  <c r="CN14" i="35" s="1"/>
  <c r="CN15" i="35" s="1"/>
  <c r="CN16" i="35" s="1"/>
  <c r="CN17" i="35" s="1"/>
  <c r="CN18" i="35" s="1"/>
  <c r="CN19" i="35" s="1"/>
  <c r="CN20" i="35" s="1"/>
  <c r="CN21" i="35" s="1"/>
  <c r="CN22" i="35" s="1"/>
  <c r="CN23" i="35" s="1"/>
  <c r="CN24" i="35" s="1"/>
  <c r="CN25" i="35" s="1"/>
  <c r="CN26" i="35" s="1"/>
  <c r="CN27" i="35" s="1"/>
  <c r="CN28" i="35" s="1"/>
  <c r="CN29" i="35" s="1"/>
  <c r="CN30" i="35" s="1"/>
  <c r="CN31" i="35" s="1"/>
  <c r="CN32" i="35" s="1"/>
  <c r="CN33" i="35" s="1"/>
  <c r="CN34" i="35" s="1"/>
  <c r="CN35" i="35" s="1"/>
  <c r="CN36" i="35" s="1"/>
  <c r="CN37" i="35" s="1"/>
  <c r="CN38" i="35" s="1"/>
  <c r="CN39" i="35" s="1"/>
  <c r="CN40" i="35" s="1"/>
  <c r="CN41" i="35" s="1"/>
  <c r="CM5" i="35"/>
  <c r="CM6" i="35" s="1"/>
  <c r="CM7" i="35" s="1"/>
  <c r="CM8" i="35" s="1"/>
  <c r="CM9" i="35" s="1"/>
  <c r="CM10" i="35" s="1"/>
  <c r="CM11" i="35" s="1"/>
  <c r="CM12" i="35" s="1"/>
  <c r="CM13" i="35" s="1"/>
  <c r="CM14" i="35" s="1"/>
  <c r="CM15" i="35" s="1"/>
  <c r="CM16" i="35" s="1"/>
  <c r="CM17" i="35" s="1"/>
  <c r="CM18" i="35" s="1"/>
  <c r="CM19" i="35" s="1"/>
  <c r="CM20" i="35" s="1"/>
  <c r="CM21" i="35" s="1"/>
  <c r="CM22" i="35" s="1"/>
  <c r="CM23" i="35" s="1"/>
  <c r="CM24" i="35" s="1"/>
  <c r="CM25" i="35" s="1"/>
  <c r="CM26" i="35" s="1"/>
  <c r="CM27" i="35" s="1"/>
  <c r="CM28" i="35" s="1"/>
  <c r="CM29" i="35" s="1"/>
  <c r="CM30" i="35" s="1"/>
  <c r="CM31" i="35" s="1"/>
  <c r="CM32" i="35" s="1"/>
  <c r="CM33" i="35" s="1"/>
  <c r="CM34" i="35" s="1"/>
  <c r="CM35" i="35" s="1"/>
  <c r="CM36" i="35" s="1"/>
  <c r="CM37" i="35" s="1"/>
  <c r="CM38" i="35" s="1"/>
  <c r="CM39" i="35" s="1"/>
  <c r="CM40" i="35" s="1"/>
  <c r="CM41" i="35" s="1"/>
  <c r="BW5" i="35"/>
  <c r="BX5" i="35" s="1"/>
  <c r="CX4" i="35"/>
  <c r="CW4" i="35"/>
  <c r="DF555" i="20" s="1"/>
  <c r="CU4" i="35"/>
  <c r="CT4" i="35"/>
  <c r="CS4" i="35"/>
  <c r="CS5" i="35" s="1"/>
  <c r="CS6" i="35" s="1"/>
  <c r="CS7" i="35" s="1"/>
  <c r="CS8" i="35" s="1"/>
  <c r="CS9" i="35" s="1"/>
  <c r="CS10" i="35" s="1"/>
  <c r="CS11" i="35" s="1"/>
  <c r="CS12" i="35" s="1"/>
  <c r="CS13" i="35" s="1"/>
  <c r="CS14" i="35" s="1"/>
  <c r="CS15" i="35" s="1"/>
  <c r="CS16" i="35" s="1"/>
  <c r="CS17" i="35" s="1"/>
  <c r="CS18" i="35" s="1"/>
  <c r="CS19" i="35" s="1"/>
  <c r="CS20" i="35" s="1"/>
  <c r="CS21" i="35" s="1"/>
  <c r="CS22" i="35" s="1"/>
  <c r="CS23" i="35" s="1"/>
  <c r="CS24" i="35" s="1"/>
  <c r="CS25" i="35" s="1"/>
  <c r="CS26" i="35" s="1"/>
  <c r="CS27" i="35" s="1"/>
  <c r="CS28" i="35" s="1"/>
  <c r="CS29" i="35" s="1"/>
  <c r="CS30" i="35" s="1"/>
  <c r="CS31" i="35" s="1"/>
  <c r="CS32" i="35" s="1"/>
  <c r="CS33" i="35" s="1"/>
  <c r="CS34" i="35" s="1"/>
  <c r="CS35" i="35" s="1"/>
  <c r="CS36" i="35" s="1"/>
  <c r="CS37" i="35" s="1"/>
  <c r="CS38" i="35" s="1"/>
  <c r="CS39" i="35" s="1"/>
  <c r="CS40" i="35" s="1"/>
  <c r="CS41" i="35" s="1"/>
  <c r="CR4" i="35"/>
  <c r="CR5" i="35" s="1"/>
  <c r="CR6" i="35" s="1"/>
  <c r="CR7" i="35" s="1"/>
  <c r="CR8" i="35" s="1"/>
  <c r="CR9" i="35" s="1"/>
  <c r="CR10" i="35" s="1"/>
  <c r="CR11" i="35" s="1"/>
  <c r="CR12" i="35" s="1"/>
  <c r="CR13" i="35" s="1"/>
  <c r="CR14" i="35" s="1"/>
  <c r="CR15" i="35" s="1"/>
  <c r="CR16" i="35" s="1"/>
  <c r="CR17" i="35" s="1"/>
  <c r="CR18" i="35" s="1"/>
  <c r="CR19" i="35" s="1"/>
  <c r="CR20" i="35" s="1"/>
  <c r="CR21" i="35" s="1"/>
  <c r="CR22" i="35" s="1"/>
  <c r="CR23" i="35" s="1"/>
  <c r="CR24" i="35" s="1"/>
  <c r="CR25" i="35" s="1"/>
  <c r="CR26" i="35" s="1"/>
  <c r="CR27" i="35" s="1"/>
  <c r="CR28" i="35" s="1"/>
  <c r="CR29" i="35" s="1"/>
  <c r="CR30" i="35" s="1"/>
  <c r="CR31" i="35" s="1"/>
  <c r="CR32" i="35" s="1"/>
  <c r="CR33" i="35" s="1"/>
  <c r="CR34" i="35" s="1"/>
  <c r="CR35" i="35" s="1"/>
  <c r="CR36" i="35" s="1"/>
  <c r="CR37" i="35" s="1"/>
  <c r="CR38" i="35" s="1"/>
  <c r="CR39" i="35" s="1"/>
  <c r="CR40" i="35" s="1"/>
  <c r="CR41" i="35" s="1"/>
  <c r="CQ4" i="35"/>
  <c r="CQ5" i="35" s="1"/>
  <c r="CQ6" i="35" s="1"/>
  <c r="CQ7" i="35" s="1"/>
  <c r="CQ8" i="35" s="1"/>
  <c r="CQ9" i="35" s="1"/>
  <c r="CQ10" i="35" s="1"/>
  <c r="CQ11" i="35" s="1"/>
  <c r="CQ12" i="35" s="1"/>
  <c r="CQ13" i="35" s="1"/>
  <c r="CQ14" i="35" s="1"/>
  <c r="CQ15" i="35" s="1"/>
  <c r="CQ16" i="35" s="1"/>
  <c r="CQ17" i="35" s="1"/>
  <c r="CQ18" i="35" s="1"/>
  <c r="CQ19" i="35" s="1"/>
  <c r="CQ20" i="35" s="1"/>
  <c r="CQ21" i="35" s="1"/>
  <c r="CQ22" i="35" s="1"/>
  <c r="CQ23" i="35" s="1"/>
  <c r="CQ24" i="35" s="1"/>
  <c r="CQ25" i="35" s="1"/>
  <c r="CQ26" i="35" s="1"/>
  <c r="CQ27" i="35" s="1"/>
  <c r="CQ28" i="35" s="1"/>
  <c r="CQ29" i="35" s="1"/>
  <c r="CQ30" i="35" s="1"/>
  <c r="CQ31" i="35" s="1"/>
  <c r="CQ32" i="35" s="1"/>
  <c r="CQ33" i="35" s="1"/>
  <c r="CQ34" i="35" s="1"/>
  <c r="CQ35" i="35" s="1"/>
  <c r="CQ36" i="35" s="1"/>
  <c r="CQ37" i="35" s="1"/>
  <c r="CQ38" i="35" s="1"/>
  <c r="CQ39" i="35" s="1"/>
  <c r="CQ40" i="35" s="1"/>
  <c r="CQ41" i="35" s="1"/>
  <c r="CP4" i="35"/>
  <c r="CP5" i="35" s="1"/>
  <c r="CP6" i="35" s="1"/>
  <c r="CP7" i="35" s="1"/>
  <c r="CP8" i="35" s="1"/>
  <c r="CP9" i="35" s="1"/>
  <c r="CP10" i="35" s="1"/>
  <c r="CP11" i="35" s="1"/>
  <c r="CP12" i="35" s="1"/>
  <c r="CP13" i="35" s="1"/>
  <c r="CP14" i="35" s="1"/>
  <c r="CP15" i="35" s="1"/>
  <c r="CP16" i="35" s="1"/>
  <c r="CP17" i="35" s="1"/>
  <c r="CP18" i="35" s="1"/>
  <c r="CP19" i="35" s="1"/>
  <c r="CP20" i="35" s="1"/>
  <c r="CP21" i="35" s="1"/>
  <c r="CP22" i="35" s="1"/>
  <c r="CP23" i="35" s="1"/>
  <c r="CP24" i="35" s="1"/>
  <c r="CP25" i="35" s="1"/>
  <c r="CP26" i="35" s="1"/>
  <c r="CP27" i="35" s="1"/>
  <c r="CP28" i="35" s="1"/>
  <c r="CP29" i="35" s="1"/>
  <c r="CP30" i="35" s="1"/>
  <c r="CP31" i="35" s="1"/>
  <c r="CP32" i="35" s="1"/>
  <c r="CP33" i="35" s="1"/>
  <c r="CP34" i="35" s="1"/>
  <c r="CP35" i="35" s="1"/>
  <c r="CP36" i="35" s="1"/>
  <c r="CP37" i="35" s="1"/>
  <c r="CP38" i="35" s="1"/>
  <c r="CP39" i="35" s="1"/>
  <c r="CP40" i="35" s="1"/>
  <c r="CP41" i="35" s="1"/>
  <c r="CO4" i="35"/>
  <c r="CO5" i="35" s="1"/>
  <c r="CO6" i="35" s="1"/>
  <c r="CO7" i="35" s="1"/>
  <c r="CO8" i="35" s="1"/>
  <c r="CO9" i="35" s="1"/>
  <c r="CO10" i="35" s="1"/>
  <c r="CO11" i="35" s="1"/>
  <c r="CO12" i="35" s="1"/>
  <c r="CO13" i="35" s="1"/>
  <c r="CO14" i="35" s="1"/>
  <c r="CO15" i="35" s="1"/>
  <c r="CO16" i="35" s="1"/>
  <c r="CO17" i="35" s="1"/>
  <c r="CO18" i="35" s="1"/>
  <c r="CO19" i="35" s="1"/>
  <c r="CO20" i="35" s="1"/>
  <c r="CO21" i="35" s="1"/>
  <c r="CO22" i="35" s="1"/>
  <c r="CO23" i="35" s="1"/>
  <c r="CO24" i="35" s="1"/>
  <c r="CO25" i="35" s="1"/>
  <c r="CO26" i="35" s="1"/>
  <c r="CO27" i="35" s="1"/>
  <c r="CO28" i="35" s="1"/>
  <c r="CO29" i="35" s="1"/>
  <c r="CO30" i="35" s="1"/>
  <c r="CO31" i="35" s="1"/>
  <c r="CO32" i="35" s="1"/>
  <c r="CO33" i="35" s="1"/>
  <c r="CO34" i="35" s="1"/>
  <c r="CO35" i="35" s="1"/>
  <c r="CO36" i="35" s="1"/>
  <c r="CO37" i="35" s="1"/>
  <c r="CO38" i="35" s="1"/>
  <c r="CO39" i="35" s="1"/>
  <c r="CO40" i="35" s="1"/>
  <c r="CO41" i="35" s="1"/>
  <c r="CN4" i="35"/>
  <c r="CM4" i="35"/>
  <c r="CL4" i="35"/>
  <c r="CL5" i="35" s="1"/>
  <c r="CL6" i="35" s="1"/>
  <c r="CL7" i="35" s="1"/>
  <c r="CL8" i="35" s="1"/>
  <c r="CL9" i="35" s="1"/>
  <c r="CL10" i="35" s="1"/>
  <c r="CL11" i="35" s="1"/>
  <c r="CL12" i="35" s="1"/>
  <c r="CL13" i="35" s="1"/>
  <c r="CL14" i="35" s="1"/>
  <c r="CL15" i="35" s="1"/>
  <c r="CL16" i="35" s="1"/>
  <c r="CL17" i="35" s="1"/>
  <c r="CL18" i="35" s="1"/>
  <c r="CL19" i="35" s="1"/>
  <c r="CL20" i="35" s="1"/>
  <c r="CL21" i="35" s="1"/>
  <c r="CL22" i="35" s="1"/>
  <c r="CL23" i="35" s="1"/>
  <c r="CL24" i="35" s="1"/>
  <c r="CL25" i="35" s="1"/>
  <c r="CL26" i="35" s="1"/>
  <c r="CL27" i="35" s="1"/>
  <c r="CL28" i="35" s="1"/>
  <c r="CL29" i="35" s="1"/>
  <c r="CL30" i="35" s="1"/>
  <c r="CL31" i="35" s="1"/>
  <c r="CL32" i="35" s="1"/>
  <c r="CL33" i="35" s="1"/>
  <c r="CL34" i="35" s="1"/>
  <c r="CL35" i="35" s="1"/>
  <c r="CL36" i="35" s="1"/>
  <c r="CL37" i="35" s="1"/>
  <c r="CL38" i="35" s="1"/>
  <c r="CL39" i="35" s="1"/>
  <c r="CL40" i="35" s="1"/>
  <c r="CL41" i="35" s="1"/>
  <c r="CK4" i="35"/>
  <c r="CK5" i="35" s="1"/>
  <c r="CK6" i="35" s="1"/>
  <c r="CK7" i="35" s="1"/>
  <c r="CK8" i="35" s="1"/>
  <c r="CK9" i="35" s="1"/>
  <c r="CK10" i="35" s="1"/>
  <c r="CK11" i="35" s="1"/>
  <c r="CK12" i="35" s="1"/>
  <c r="CK13" i="35" s="1"/>
  <c r="CK14" i="35" s="1"/>
  <c r="CK15" i="35" s="1"/>
  <c r="CK16" i="35" s="1"/>
  <c r="CK17" i="35" s="1"/>
  <c r="CK18" i="35" s="1"/>
  <c r="CK19" i="35" s="1"/>
  <c r="CK20" i="35" s="1"/>
  <c r="CK21" i="35" s="1"/>
  <c r="CK22" i="35" s="1"/>
  <c r="CK23" i="35" s="1"/>
  <c r="CK24" i="35" s="1"/>
  <c r="CK25" i="35" s="1"/>
  <c r="CK26" i="35" s="1"/>
  <c r="CK27" i="35" s="1"/>
  <c r="CK28" i="35" s="1"/>
  <c r="CK29" i="35" s="1"/>
  <c r="CK30" i="35" s="1"/>
  <c r="CK31" i="35" s="1"/>
  <c r="CK32" i="35" s="1"/>
  <c r="CK33" i="35" s="1"/>
  <c r="CK34" i="35" s="1"/>
  <c r="CK35" i="35" s="1"/>
  <c r="CK36" i="35" s="1"/>
  <c r="CK37" i="35" s="1"/>
  <c r="CK38" i="35" s="1"/>
  <c r="CK39" i="35" s="1"/>
  <c r="CK40" i="35" s="1"/>
  <c r="CK41" i="35" s="1"/>
  <c r="CJ4" i="35"/>
  <c r="CJ5" i="35" s="1"/>
  <c r="CJ6" i="35" s="1"/>
  <c r="CJ7" i="35" s="1"/>
  <c r="CJ8" i="35" s="1"/>
  <c r="CJ9" i="35" s="1"/>
  <c r="CJ10" i="35" s="1"/>
  <c r="CJ11" i="35" s="1"/>
  <c r="CJ12" i="35" s="1"/>
  <c r="CJ13" i="35" s="1"/>
  <c r="CJ14" i="35" s="1"/>
  <c r="CJ15" i="35" s="1"/>
  <c r="CJ16" i="35" s="1"/>
  <c r="CJ17" i="35" s="1"/>
  <c r="CJ18" i="35" s="1"/>
  <c r="CJ19" i="35" s="1"/>
  <c r="CJ20" i="35" s="1"/>
  <c r="CJ21" i="35" s="1"/>
  <c r="CJ22" i="35" s="1"/>
  <c r="CJ23" i="35" s="1"/>
  <c r="CJ24" i="35" s="1"/>
  <c r="CJ25" i="35" s="1"/>
  <c r="CJ26" i="35" s="1"/>
  <c r="CJ27" i="35" s="1"/>
  <c r="CJ28" i="35" s="1"/>
  <c r="CJ29" i="35" s="1"/>
  <c r="CJ30" i="35" s="1"/>
  <c r="CJ31" i="35" s="1"/>
  <c r="CJ32" i="35" s="1"/>
  <c r="CJ33" i="35" s="1"/>
  <c r="CJ34" i="35" s="1"/>
  <c r="CJ35" i="35" s="1"/>
  <c r="CJ36" i="35" s="1"/>
  <c r="CJ37" i="35" s="1"/>
  <c r="CJ38" i="35" s="1"/>
  <c r="CJ39" i="35" s="1"/>
  <c r="CJ40" i="35" s="1"/>
  <c r="CJ41" i="35" s="1"/>
  <c r="CI4" i="35"/>
  <c r="CI5" i="35" s="1"/>
  <c r="CI6" i="35" s="1"/>
  <c r="CI7" i="35" s="1"/>
  <c r="CI8" i="35" s="1"/>
  <c r="CI9" i="35" s="1"/>
  <c r="CI10" i="35" s="1"/>
  <c r="CI11" i="35" s="1"/>
  <c r="CI12" i="35" s="1"/>
  <c r="CI13" i="35" s="1"/>
  <c r="CI14" i="35" s="1"/>
  <c r="CI15" i="35" s="1"/>
  <c r="CI16" i="35" s="1"/>
  <c r="CI17" i="35" s="1"/>
  <c r="CI18" i="35" s="1"/>
  <c r="CI19" i="35" s="1"/>
  <c r="CI20" i="35" s="1"/>
  <c r="CI21" i="35" s="1"/>
  <c r="CI22" i="35" s="1"/>
  <c r="CI23" i="35" s="1"/>
  <c r="CI24" i="35" s="1"/>
  <c r="CI25" i="35" s="1"/>
  <c r="CI26" i="35" s="1"/>
  <c r="CI27" i="35" s="1"/>
  <c r="CI28" i="35" s="1"/>
  <c r="CI29" i="35" s="1"/>
  <c r="CI30" i="35" s="1"/>
  <c r="CI31" i="35" s="1"/>
  <c r="CI32" i="35" s="1"/>
  <c r="CI33" i="35" s="1"/>
  <c r="CI34" i="35" s="1"/>
  <c r="CI35" i="35" s="1"/>
  <c r="CI36" i="35" s="1"/>
  <c r="CI37" i="35" s="1"/>
  <c r="CI38" i="35" s="1"/>
  <c r="CI39" i="35" s="1"/>
  <c r="CI40" i="35" s="1"/>
  <c r="CI41" i="35" s="1"/>
  <c r="CH4" i="35"/>
  <c r="CH5" i="35" s="1"/>
  <c r="CH6" i="35" s="1"/>
  <c r="CH7" i="35" s="1"/>
  <c r="CH8" i="35" s="1"/>
  <c r="CH9" i="35" s="1"/>
  <c r="CH10" i="35" s="1"/>
  <c r="CH11" i="35" s="1"/>
  <c r="CH12" i="35" s="1"/>
  <c r="CH13" i="35" s="1"/>
  <c r="CH14" i="35" s="1"/>
  <c r="CH15" i="35" s="1"/>
  <c r="CH16" i="35" s="1"/>
  <c r="CH17" i="35" s="1"/>
  <c r="CH18" i="35" s="1"/>
  <c r="CH19" i="35" s="1"/>
  <c r="CH20" i="35" s="1"/>
  <c r="CH21" i="35" s="1"/>
  <c r="CH22" i="35" s="1"/>
  <c r="CH23" i="35" s="1"/>
  <c r="CH24" i="35" s="1"/>
  <c r="CH25" i="35" s="1"/>
  <c r="CH26" i="35" s="1"/>
  <c r="CH27" i="35" s="1"/>
  <c r="CH28" i="35" s="1"/>
  <c r="CH29" i="35" s="1"/>
  <c r="CH30" i="35" s="1"/>
  <c r="CH31" i="35" s="1"/>
  <c r="CH32" i="35" s="1"/>
  <c r="CH33" i="35" s="1"/>
  <c r="CH34" i="35" s="1"/>
  <c r="CH35" i="35" s="1"/>
  <c r="CH36" i="35" s="1"/>
  <c r="CH37" i="35" s="1"/>
  <c r="CH38" i="35" s="1"/>
  <c r="CH39" i="35" s="1"/>
  <c r="CH40" i="35" s="1"/>
  <c r="CH41" i="35" s="1"/>
  <c r="CG4" i="35"/>
  <c r="CG5" i="35" s="1"/>
  <c r="CG6" i="35" s="1"/>
  <c r="CG7" i="35" s="1"/>
  <c r="CG8" i="35" s="1"/>
  <c r="CG9" i="35" s="1"/>
  <c r="CG10" i="35" s="1"/>
  <c r="CG11" i="35" s="1"/>
  <c r="CG12" i="35" s="1"/>
  <c r="CG13" i="35" s="1"/>
  <c r="CG14" i="35" s="1"/>
  <c r="CG15" i="35" s="1"/>
  <c r="CG16" i="35" s="1"/>
  <c r="CG17" i="35" s="1"/>
  <c r="CG18" i="35" s="1"/>
  <c r="CG19" i="35" s="1"/>
  <c r="CG20" i="35" s="1"/>
  <c r="CG21" i="35" s="1"/>
  <c r="CG22" i="35" s="1"/>
  <c r="CG23" i="35" s="1"/>
  <c r="CG24" i="35" s="1"/>
  <c r="CG25" i="35" s="1"/>
  <c r="CG26" i="35" s="1"/>
  <c r="CG27" i="35" s="1"/>
  <c r="CG28" i="35" s="1"/>
  <c r="CG29" i="35" s="1"/>
  <c r="CG30" i="35" s="1"/>
  <c r="CG31" i="35" s="1"/>
  <c r="CG32" i="35" s="1"/>
  <c r="CG33" i="35" s="1"/>
  <c r="CG34" i="35" s="1"/>
  <c r="CG35" i="35" s="1"/>
  <c r="CG36" i="35" s="1"/>
  <c r="CG37" i="35" s="1"/>
  <c r="CG38" i="35" s="1"/>
  <c r="CG39" i="35" s="1"/>
  <c r="CG40" i="35" s="1"/>
  <c r="CG41" i="35" s="1"/>
  <c r="CF4" i="35"/>
  <c r="CF5" i="35" s="1"/>
  <c r="CF6" i="35" s="1"/>
  <c r="CF7" i="35" s="1"/>
  <c r="CF8" i="35" s="1"/>
  <c r="CF9" i="35" s="1"/>
  <c r="CF10" i="35" s="1"/>
  <c r="CF11" i="35" s="1"/>
  <c r="CF12" i="35" s="1"/>
  <c r="CF13" i="35" s="1"/>
  <c r="CF14" i="35" s="1"/>
  <c r="CF15" i="35" s="1"/>
  <c r="CF16" i="35" s="1"/>
  <c r="CF17" i="35" s="1"/>
  <c r="CF18" i="35" s="1"/>
  <c r="CF19" i="35" s="1"/>
  <c r="CF20" i="35" s="1"/>
  <c r="CF21" i="35" s="1"/>
  <c r="CF22" i="35" s="1"/>
  <c r="CF23" i="35" s="1"/>
  <c r="CF24" i="35" s="1"/>
  <c r="CF25" i="35" s="1"/>
  <c r="CF26" i="35" s="1"/>
  <c r="CF27" i="35" s="1"/>
  <c r="CF28" i="35" s="1"/>
  <c r="CF29" i="35" s="1"/>
  <c r="CF30" i="35" s="1"/>
  <c r="CF31" i="35" s="1"/>
  <c r="CF32" i="35" s="1"/>
  <c r="CF33" i="35" s="1"/>
  <c r="CF34" i="35" s="1"/>
  <c r="CF35" i="35" s="1"/>
  <c r="CF36" i="35" s="1"/>
  <c r="CF37" i="35" s="1"/>
  <c r="CF38" i="35" s="1"/>
  <c r="CF39" i="35" s="1"/>
  <c r="CF40" i="35" s="1"/>
  <c r="CF41" i="35" s="1"/>
  <c r="CE4" i="35"/>
  <c r="CE5" i="35" s="1"/>
  <c r="CE6" i="35" s="1"/>
  <c r="CE7" i="35" s="1"/>
  <c r="CE8" i="35" s="1"/>
  <c r="CE9" i="35" s="1"/>
  <c r="CE10" i="35" s="1"/>
  <c r="CE11" i="35" s="1"/>
  <c r="CE12" i="35" s="1"/>
  <c r="CE13" i="35" s="1"/>
  <c r="CE14" i="35" s="1"/>
  <c r="CE15" i="35" s="1"/>
  <c r="CE16" i="35" s="1"/>
  <c r="CE17" i="35" s="1"/>
  <c r="CE18" i="35" s="1"/>
  <c r="CE19" i="35" s="1"/>
  <c r="CE20" i="35" s="1"/>
  <c r="CE21" i="35" s="1"/>
  <c r="CE22" i="35" s="1"/>
  <c r="CE23" i="35" s="1"/>
  <c r="CE24" i="35" s="1"/>
  <c r="CE25" i="35" s="1"/>
  <c r="CE26" i="35" s="1"/>
  <c r="CE27" i="35" s="1"/>
  <c r="CE28" i="35" s="1"/>
  <c r="CE29" i="35" s="1"/>
  <c r="CE30" i="35" s="1"/>
  <c r="CE31" i="35" s="1"/>
  <c r="CE32" i="35" s="1"/>
  <c r="CE33" i="35" s="1"/>
  <c r="CE34" i="35" s="1"/>
  <c r="CE35" i="35" s="1"/>
  <c r="CE36" i="35" s="1"/>
  <c r="CE37" i="35" s="1"/>
  <c r="CE38" i="35" s="1"/>
  <c r="CE39" i="35" s="1"/>
  <c r="CE40" i="35" s="1"/>
  <c r="CE41" i="35" s="1"/>
  <c r="CD4" i="35"/>
  <c r="CD5" i="35" s="1"/>
  <c r="CD6" i="35" s="1"/>
  <c r="CD7" i="35" s="1"/>
  <c r="CD8" i="35" s="1"/>
  <c r="CD9" i="35" s="1"/>
  <c r="CD10" i="35" s="1"/>
  <c r="CD11" i="35" s="1"/>
  <c r="CD12" i="35" s="1"/>
  <c r="CD13" i="35" s="1"/>
  <c r="CD14" i="35" s="1"/>
  <c r="CD15" i="35" s="1"/>
  <c r="CD16" i="35" s="1"/>
  <c r="CD17" i="35" s="1"/>
  <c r="CD18" i="35" s="1"/>
  <c r="CD19" i="35" s="1"/>
  <c r="CD20" i="35" s="1"/>
  <c r="CD21" i="35" s="1"/>
  <c r="CD22" i="35" s="1"/>
  <c r="CD23" i="35" s="1"/>
  <c r="CD24" i="35" s="1"/>
  <c r="CD25" i="35" s="1"/>
  <c r="CD26" i="35" s="1"/>
  <c r="CD27" i="35" s="1"/>
  <c r="CD28" i="35" s="1"/>
  <c r="CD29" i="35" s="1"/>
  <c r="CD30" i="35" s="1"/>
  <c r="CD31" i="35" s="1"/>
  <c r="CD32" i="35" s="1"/>
  <c r="CD33" i="35" s="1"/>
  <c r="CD34" i="35" s="1"/>
  <c r="CD35" i="35" s="1"/>
  <c r="CD36" i="35" s="1"/>
  <c r="CD37" i="35" s="1"/>
  <c r="CD38" i="35" s="1"/>
  <c r="CD39" i="35" s="1"/>
  <c r="CD40" i="35" s="1"/>
  <c r="CD41" i="35" s="1"/>
  <c r="CC4" i="35"/>
  <c r="CC5" i="35" s="1"/>
  <c r="CC6" i="35" s="1"/>
  <c r="CC7" i="35" s="1"/>
  <c r="CC8" i="35" s="1"/>
  <c r="CC9" i="35" s="1"/>
  <c r="CC10" i="35" s="1"/>
  <c r="CC11" i="35" s="1"/>
  <c r="CC12" i="35" s="1"/>
  <c r="CC13" i="35" s="1"/>
  <c r="CC14" i="35" s="1"/>
  <c r="CC15" i="35" s="1"/>
  <c r="CC16" i="35" s="1"/>
  <c r="CC17" i="35" s="1"/>
  <c r="CC18" i="35" s="1"/>
  <c r="CC19" i="35" s="1"/>
  <c r="CC20" i="35" s="1"/>
  <c r="CC21" i="35" s="1"/>
  <c r="CC22" i="35" s="1"/>
  <c r="CC23" i="35" s="1"/>
  <c r="CC24" i="35" s="1"/>
  <c r="CC25" i="35" s="1"/>
  <c r="CC26" i="35" s="1"/>
  <c r="CC27" i="35" s="1"/>
  <c r="CC28" i="35" s="1"/>
  <c r="CC29" i="35" s="1"/>
  <c r="CC30" i="35" s="1"/>
  <c r="CC31" i="35" s="1"/>
  <c r="CC32" i="35" s="1"/>
  <c r="CC33" i="35" s="1"/>
  <c r="CC34" i="35" s="1"/>
  <c r="CC35" i="35" s="1"/>
  <c r="CC36" i="35" s="1"/>
  <c r="CC37" i="35" s="1"/>
  <c r="CC38" i="35" s="1"/>
  <c r="CC39" i="35" s="1"/>
  <c r="CC40" i="35" s="1"/>
  <c r="CC41" i="35" s="1"/>
  <c r="CB4" i="35"/>
  <c r="CB5" i="35" s="1"/>
  <c r="CB6" i="35" s="1"/>
  <c r="CB7" i="35" s="1"/>
  <c r="CB8" i="35" s="1"/>
  <c r="CB9" i="35" s="1"/>
  <c r="CB10" i="35" s="1"/>
  <c r="CB11" i="35" s="1"/>
  <c r="CB12" i="35" s="1"/>
  <c r="CB13" i="35" s="1"/>
  <c r="CB14" i="35" s="1"/>
  <c r="CB15" i="35" s="1"/>
  <c r="CB16" i="35" s="1"/>
  <c r="CB17" i="35" s="1"/>
  <c r="CB18" i="35" s="1"/>
  <c r="CB19" i="35" s="1"/>
  <c r="CB20" i="35" s="1"/>
  <c r="CB21" i="35" s="1"/>
  <c r="CB22" i="35" s="1"/>
  <c r="CB23" i="35" s="1"/>
  <c r="CB24" i="35" s="1"/>
  <c r="CB25" i="35" s="1"/>
  <c r="CB26" i="35" s="1"/>
  <c r="CB27" i="35" s="1"/>
  <c r="CB28" i="35" s="1"/>
  <c r="CB29" i="35" s="1"/>
  <c r="CB30" i="35" s="1"/>
  <c r="CB31" i="35" s="1"/>
  <c r="CB32" i="35" s="1"/>
  <c r="CB33" i="35" s="1"/>
  <c r="CB34" i="35" s="1"/>
  <c r="CB35" i="35" s="1"/>
  <c r="CB36" i="35" s="1"/>
  <c r="CB37" i="35" s="1"/>
  <c r="CB38" i="35" s="1"/>
  <c r="CB39" i="35" s="1"/>
  <c r="CB40" i="35" s="1"/>
  <c r="CB41" i="35" s="1"/>
  <c r="BW4" i="35"/>
  <c r="BX4" i="35" s="1"/>
  <c r="CX3" i="35"/>
  <c r="EF4" i="35" s="1"/>
  <c r="CW3" i="35"/>
  <c r="DF554" i="20" s="1"/>
  <c r="BW3" i="35"/>
  <c r="BX3" i="35" s="1"/>
  <c r="DH288" i="35"/>
  <c r="DH273" i="35"/>
  <c r="DH258" i="35"/>
  <c r="DH243" i="35"/>
  <c r="DH228" i="35"/>
  <c r="DH213" i="35"/>
  <c r="DH198" i="35"/>
  <c r="DH183" i="35"/>
  <c r="DH168" i="35"/>
  <c r="DH153" i="35"/>
  <c r="DH138" i="35"/>
  <c r="DH123" i="35"/>
  <c r="DH108" i="35"/>
  <c r="DH93" i="35"/>
  <c r="DH78" i="35"/>
  <c r="DH63" i="35"/>
  <c r="DH48" i="35"/>
  <c r="DH33" i="35"/>
  <c r="DH18" i="35"/>
  <c r="DH3" i="35"/>
  <c r="BX8" i="31"/>
  <c r="BZ8" i="31" s="1"/>
  <c r="BW8" i="31"/>
  <c r="BW7" i="31"/>
  <c r="BX7" i="31" s="1"/>
  <c r="BW6" i="31"/>
  <c r="BX6" i="31" s="1"/>
  <c r="BW5" i="31"/>
  <c r="BX5" i="31" s="1"/>
  <c r="CU4" i="31"/>
  <c r="CU5" i="31" s="1"/>
  <c r="CU6" i="31" s="1"/>
  <c r="CU7" i="31" s="1"/>
  <c r="CU8" i="31" s="1"/>
  <c r="CU9" i="31" s="1"/>
  <c r="CU10" i="31" s="1"/>
  <c r="CU11" i="31" s="1"/>
  <c r="CU12" i="31" s="1"/>
  <c r="CU13" i="31" s="1"/>
  <c r="CU14" i="31" s="1"/>
  <c r="CU15" i="31" s="1"/>
  <c r="CU16" i="31" s="1"/>
  <c r="CU17" i="31" s="1"/>
  <c r="CU18" i="31" s="1"/>
  <c r="CU19" i="31" s="1"/>
  <c r="CU20" i="31" s="1"/>
  <c r="CU21" i="31" s="1"/>
  <c r="CU22" i="31" s="1"/>
  <c r="CU23" i="31" s="1"/>
  <c r="CU24" i="31" s="1"/>
  <c r="CU25" i="31" s="1"/>
  <c r="CU26" i="31" s="1"/>
  <c r="CU27" i="31" s="1"/>
  <c r="CU28" i="31" s="1"/>
  <c r="CU29" i="31" s="1"/>
  <c r="CU30" i="31" s="1"/>
  <c r="CU31" i="31" s="1"/>
  <c r="CU32" i="31" s="1"/>
  <c r="CU33" i="31" s="1"/>
  <c r="CU34" i="31" s="1"/>
  <c r="CU35" i="31" s="1"/>
  <c r="CU36" i="31" s="1"/>
  <c r="CU37" i="31" s="1"/>
  <c r="CU38" i="31" s="1"/>
  <c r="CU39" i="31" s="1"/>
  <c r="CU40" i="31" s="1"/>
  <c r="CU41" i="31" s="1"/>
  <c r="CT4" i="31"/>
  <c r="CT5" i="31" s="1"/>
  <c r="CT6" i="31" s="1"/>
  <c r="CT7" i="31" s="1"/>
  <c r="CT8" i="31" s="1"/>
  <c r="CT9" i="31" s="1"/>
  <c r="CT10" i="31" s="1"/>
  <c r="CT11" i="31" s="1"/>
  <c r="CT12" i="31" s="1"/>
  <c r="CT13" i="31" s="1"/>
  <c r="CT14" i="31" s="1"/>
  <c r="CT15" i="31" s="1"/>
  <c r="CT16" i="31" s="1"/>
  <c r="CT17" i="31" s="1"/>
  <c r="CT18" i="31" s="1"/>
  <c r="CT19" i="31" s="1"/>
  <c r="CT20" i="31" s="1"/>
  <c r="CT21" i="31" s="1"/>
  <c r="CT22" i="31" s="1"/>
  <c r="CT23" i="31" s="1"/>
  <c r="CT24" i="31" s="1"/>
  <c r="CT25" i="31" s="1"/>
  <c r="CT26" i="31" s="1"/>
  <c r="CT27" i="31" s="1"/>
  <c r="CT28" i="31" s="1"/>
  <c r="CT29" i="31" s="1"/>
  <c r="CT30" i="31" s="1"/>
  <c r="CT31" i="31" s="1"/>
  <c r="CT32" i="31" s="1"/>
  <c r="CT33" i="31" s="1"/>
  <c r="CT34" i="31" s="1"/>
  <c r="CT35" i="31" s="1"/>
  <c r="CT36" i="31" s="1"/>
  <c r="CT37" i="31" s="1"/>
  <c r="CT38" i="31" s="1"/>
  <c r="CT39" i="31" s="1"/>
  <c r="CT40" i="31" s="1"/>
  <c r="CT41" i="31" s="1"/>
  <c r="CS4" i="31"/>
  <c r="CS5" i="31" s="1"/>
  <c r="CS6" i="31" s="1"/>
  <c r="CS7" i="31" s="1"/>
  <c r="CS8" i="31" s="1"/>
  <c r="CS9" i="31" s="1"/>
  <c r="CS10" i="31" s="1"/>
  <c r="CS11" i="31" s="1"/>
  <c r="CS12" i="31" s="1"/>
  <c r="CS13" i="31" s="1"/>
  <c r="CS14" i="31" s="1"/>
  <c r="CS15" i="31" s="1"/>
  <c r="CS16" i="31" s="1"/>
  <c r="CS17" i="31" s="1"/>
  <c r="CS18" i="31" s="1"/>
  <c r="CS19" i="31" s="1"/>
  <c r="CS20" i="31" s="1"/>
  <c r="CS21" i="31" s="1"/>
  <c r="CS22" i="31" s="1"/>
  <c r="CS23" i="31" s="1"/>
  <c r="CS24" i="31" s="1"/>
  <c r="CS25" i="31" s="1"/>
  <c r="CS26" i="31" s="1"/>
  <c r="CS27" i="31" s="1"/>
  <c r="CS28" i="31" s="1"/>
  <c r="CS29" i="31" s="1"/>
  <c r="CS30" i="31" s="1"/>
  <c r="CS31" i="31" s="1"/>
  <c r="CS32" i="31" s="1"/>
  <c r="CS33" i="31" s="1"/>
  <c r="CS34" i="31" s="1"/>
  <c r="CS35" i="31" s="1"/>
  <c r="CS36" i="31" s="1"/>
  <c r="CS37" i="31" s="1"/>
  <c r="CS38" i="31" s="1"/>
  <c r="CS39" i="31" s="1"/>
  <c r="CS40" i="31" s="1"/>
  <c r="CS41" i="31" s="1"/>
  <c r="CR4" i="31"/>
  <c r="CR5" i="31" s="1"/>
  <c r="CR6" i="31" s="1"/>
  <c r="CR7" i="31" s="1"/>
  <c r="CR8" i="31" s="1"/>
  <c r="CR9" i="31" s="1"/>
  <c r="CR10" i="31" s="1"/>
  <c r="CR11" i="31" s="1"/>
  <c r="CR12" i="31" s="1"/>
  <c r="CR13" i="31" s="1"/>
  <c r="CR14" i="31" s="1"/>
  <c r="CR15" i="31" s="1"/>
  <c r="CR16" i="31" s="1"/>
  <c r="CR17" i="31" s="1"/>
  <c r="CR18" i="31" s="1"/>
  <c r="CR19" i="31" s="1"/>
  <c r="CR20" i="31" s="1"/>
  <c r="CR21" i="31" s="1"/>
  <c r="CR22" i="31" s="1"/>
  <c r="CR23" i="31" s="1"/>
  <c r="CR24" i="31" s="1"/>
  <c r="CR25" i="31" s="1"/>
  <c r="CR26" i="31" s="1"/>
  <c r="CR27" i="31" s="1"/>
  <c r="CR28" i="31" s="1"/>
  <c r="CR29" i="31" s="1"/>
  <c r="CR30" i="31" s="1"/>
  <c r="CR31" i="31" s="1"/>
  <c r="CR32" i="31" s="1"/>
  <c r="CR33" i="31" s="1"/>
  <c r="CR34" i="31" s="1"/>
  <c r="CR35" i="31" s="1"/>
  <c r="CR36" i="31" s="1"/>
  <c r="CR37" i="31" s="1"/>
  <c r="CR38" i="31" s="1"/>
  <c r="CR39" i="31" s="1"/>
  <c r="CR40" i="31" s="1"/>
  <c r="CR41" i="31" s="1"/>
  <c r="CQ4" i="31"/>
  <c r="CQ5" i="31" s="1"/>
  <c r="CQ6" i="31" s="1"/>
  <c r="CQ7" i="31" s="1"/>
  <c r="CQ8" i="31" s="1"/>
  <c r="CQ9" i="31" s="1"/>
  <c r="CQ10" i="31" s="1"/>
  <c r="CQ11" i="31" s="1"/>
  <c r="CQ12" i="31" s="1"/>
  <c r="CQ13" i="31" s="1"/>
  <c r="CQ14" i="31" s="1"/>
  <c r="CQ15" i="31" s="1"/>
  <c r="CQ16" i="31" s="1"/>
  <c r="CQ17" i="31" s="1"/>
  <c r="CQ18" i="31" s="1"/>
  <c r="CQ19" i="31" s="1"/>
  <c r="CQ20" i="31" s="1"/>
  <c r="CQ21" i="31" s="1"/>
  <c r="CQ22" i="31" s="1"/>
  <c r="CQ23" i="31" s="1"/>
  <c r="CQ24" i="31" s="1"/>
  <c r="CQ25" i="31" s="1"/>
  <c r="CQ26" i="31" s="1"/>
  <c r="CQ27" i="31" s="1"/>
  <c r="CQ28" i="31" s="1"/>
  <c r="CQ29" i="31" s="1"/>
  <c r="CQ30" i="31" s="1"/>
  <c r="CQ31" i="31" s="1"/>
  <c r="CQ32" i="31" s="1"/>
  <c r="CQ33" i="31" s="1"/>
  <c r="CQ34" i="31" s="1"/>
  <c r="CQ35" i="31" s="1"/>
  <c r="CQ36" i="31" s="1"/>
  <c r="CQ37" i="31" s="1"/>
  <c r="CQ38" i="31" s="1"/>
  <c r="CQ39" i="31" s="1"/>
  <c r="CQ40" i="31" s="1"/>
  <c r="CQ41" i="31" s="1"/>
  <c r="CP4" i="31"/>
  <c r="CP5" i="31" s="1"/>
  <c r="CP6" i="31" s="1"/>
  <c r="CP7" i="31" s="1"/>
  <c r="CP8" i="31" s="1"/>
  <c r="CP9" i="31" s="1"/>
  <c r="CP10" i="31" s="1"/>
  <c r="CP11" i="31" s="1"/>
  <c r="CP12" i="31" s="1"/>
  <c r="CP13" i="31" s="1"/>
  <c r="CP14" i="31" s="1"/>
  <c r="CP15" i="31" s="1"/>
  <c r="CP16" i="31" s="1"/>
  <c r="CP17" i="31" s="1"/>
  <c r="CP18" i="31" s="1"/>
  <c r="CP19" i="31" s="1"/>
  <c r="CP20" i="31" s="1"/>
  <c r="CP21" i="31" s="1"/>
  <c r="CP22" i="31" s="1"/>
  <c r="CP23" i="31" s="1"/>
  <c r="CP24" i="31" s="1"/>
  <c r="CP25" i="31" s="1"/>
  <c r="CP26" i="31" s="1"/>
  <c r="CP27" i="31" s="1"/>
  <c r="CP28" i="31" s="1"/>
  <c r="CP29" i="31" s="1"/>
  <c r="CP30" i="31" s="1"/>
  <c r="CP31" i="31" s="1"/>
  <c r="CP32" i="31" s="1"/>
  <c r="CP33" i="31" s="1"/>
  <c r="CP34" i="31" s="1"/>
  <c r="CP35" i="31" s="1"/>
  <c r="CP36" i="31" s="1"/>
  <c r="CP37" i="31" s="1"/>
  <c r="CP38" i="31" s="1"/>
  <c r="CP39" i="31" s="1"/>
  <c r="CP40" i="31" s="1"/>
  <c r="CP41" i="31" s="1"/>
  <c r="CO4" i="31"/>
  <c r="CO5" i="31" s="1"/>
  <c r="CO6" i="31" s="1"/>
  <c r="CO7" i="31" s="1"/>
  <c r="CO8" i="31" s="1"/>
  <c r="CO9" i="31" s="1"/>
  <c r="CO10" i="31" s="1"/>
  <c r="CO11" i="31" s="1"/>
  <c r="CO12" i="31" s="1"/>
  <c r="CO13" i="31" s="1"/>
  <c r="CO14" i="31" s="1"/>
  <c r="CO15" i="31" s="1"/>
  <c r="CO16" i="31" s="1"/>
  <c r="CO17" i="31" s="1"/>
  <c r="CO18" i="31" s="1"/>
  <c r="CO19" i="31" s="1"/>
  <c r="CO20" i="31" s="1"/>
  <c r="CO21" i="31" s="1"/>
  <c r="CO22" i="31" s="1"/>
  <c r="CO23" i="31" s="1"/>
  <c r="CO24" i="31" s="1"/>
  <c r="CO25" i="31" s="1"/>
  <c r="CO26" i="31" s="1"/>
  <c r="CO27" i="31" s="1"/>
  <c r="CO28" i="31" s="1"/>
  <c r="CO29" i="31" s="1"/>
  <c r="CO30" i="31" s="1"/>
  <c r="CO31" i="31" s="1"/>
  <c r="CO32" i="31" s="1"/>
  <c r="CO33" i="31" s="1"/>
  <c r="CO34" i="31" s="1"/>
  <c r="CO35" i="31" s="1"/>
  <c r="CO36" i="31" s="1"/>
  <c r="CO37" i="31" s="1"/>
  <c r="CO38" i="31" s="1"/>
  <c r="CO39" i="31" s="1"/>
  <c r="CO40" i="31" s="1"/>
  <c r="CO41" i="31" s="1"/>
  <c r="CN4" i="31"/>
  <c r="CN5" i="31" s="1"/>
  <c r="CN6" i="31" s="1"/>
  <c r="CN7" i="31" s="1"/>
  <c r="CN8" i="31" s="1"/>
  <c r="CN9" i="31" s="1"/>
  <c r="CN10" i="31" s="1"/>
  <c r="CN11" i="31" s="1"/>
  <c r="CN12" i="31" s="1"/>
  <c r="CN13" i="31" s="1"/>
  <c r="CN14" i="31" s="1"/>
  <c r="CN15" i="31" s="1"/>
  <c r="CN16" i="31" s="1"/>
  <c r="CN17" i="31" s="1"/>
  <c r="CN18" i="31" s="1"/>
  <c r="CN19" i="31" s="1"/>
  <c r="CN20" i="31" s="1"/>
  <c r="CN21" i="31" s="1"/>
  <c r="CN22" i="31" s="1"/>
  <c r="CN23" i="31" s="1"/>
  <c r="CN24" i="31" s="1"/>
  <c r="CN25" i="31" s="1"/>
  <c r="CN26" i="31" s="1"/>
  <c r="CN27" i="31" s="1"/>
  <c r="CN28" i="31" s="1"/>
  <c r="CN29" i="31" s="1"/>
  <c r="CN30" i="31" s="1"/>
  <c r="CN31" i="31" s="1"/>
  <c r="CN32" i="31" s="1"/>
  <c r="CN33" i="31" s="1"/>
  <c r="CN34" i="31" s="1"/>
  <c r="CN35" i="31" s="1"/>
  <c r="CN36" i="31" s="1"/>
  <c r="CN37" i="31" s="1"/>
  <c r="CN38" i="31" s="1"/>
  <c r="CN39" i="31" s="1"/>
  <c r="CN40" i="31" s="1"/>
  <c r="CN41" i="31" s="1"/>
  <c r="CM4" i="31"/>
  <c r="CM5" i="31" s="1"/>
  <c r="CM6" i="31" s="1"/>
  <c r="CM7" i="31" s="1"/>
  <c r="CM8" i="31" s="1"/>
  <c r="CM9" i="31" s="1"/>
  <c r="CM10" i="31" s="1"/>
  <c r="CM11" i="31" s="1"/>
  <c r="CM12" i="31" s="1"/>
  <c r="CM13" i="31" s="1"/>
  <c r="CM14" i="31" s="1"/>
  <c r="CM15" i="31" s="1"/>
  <c r="CM16" i="31" s="1"/>
  <c r="CM17" i="31" s="1"/>
  <c r="CM18" i="31" s="1"/>
  <c r="CM19" i="31" s="1"/>
  <c r="CM20" i="31" s="1"/>
  <c r="CM21" i="31" s="1"/>
  <c r="CM22" i="31" s="1"/>
  <c r="CM23" i="31" s="1"/>
  <c r="CM24" i="31" s="1"/>
  <c r="CM25" i="31" s="1"/>
  <c r="CM26" i="31" s="1"/>
  <c r="CM27" i="31" s="1"/>
  <c r="CM28" i="31" s="1"/>
  <c r="CM29" i="31" s="1"/>
  <c r="CM30" i="31" s="1"/>
  <c r="CM31" i="31" s="1"/>
  <c r="CM32" i="31" s="1"/>
  <c r="CM33" i="31" s="1"/>
  <c r="CM34" i="31" s="1"/>
  <c r="CM35" i="31" s="1"/>
  <c r="CM36" i="31" s="1"/>
  <c r="CM37" i="31" s="1"/>
  <c r="CM38" i="31" s="1"/>
  <c r="CM39" i="31" s="1"/>
  <c r="CM40" i="31" s="1"/>
  <c r="CM41" i="31" s="1"/>
  <c r="CL4" i="31"/>
  <c r="CL5" i="31" s="1"/>
  <c r="CL6" i="31" s="1"/>
  <c r="CL7" i="31" s="1"/>
  <c r="CL8" i="31" s="1"/>
  <c r="CL9" i="31" s="1"/>
  <c r="CL10" i="31" s="1"/>
  <c r="CL11" i="31" s="1"/>
  <c r="CL12" i="31" s="1"/>
  <c r="CL13" i="31" s="1"/>
  <c r="CL14" i="31" s="1"/>
  <c r="CL15" i="31" s="1"/>
  <c r="CL16" i="31" s="1"/>
  <c r="CL17" i="31" s="1"/>
  <c r="CL18" i="31" s="1"/>
  <c r="CL19" i="31" s="1"/>
  <c r="CL20" i="31" s="1"/>
  <c r="CL21" i="31" s="1"/>
  <c r="CL22" i="31" s="1"/>
  <c r="CL23" i="31" s="1"/>
  <c r="CL24" i="31" s="1"/>
  <c r="CL25" i="31" s="1"/>
  <c r="CL26" i="31" s="1"/>
  <c r="CL27" i="31" s="1"/>
  <c r="CL28" i="31" s="1"/>
  <c r="CL29" i="31" s="1"/>
  <c r="CL30" i="31" s="1"/>
  <c r="CL31" i="31" s="1"/>
  <c r="CL32" i="31" s="1"/>
  <c r="CL33" i="31" s="1"/>
  <c r="CL34" i="31" s="1"/>
  <c r="CL35" i="31" s="1"/>
  <c r="CL36" i="31" s="1"/>
  <c r="CL37" i="31" s="1"/>
  <c r="CL38" i="31" s="1"/>
  <c r="CL39" i="31" s="1"/>
  <c r="CL40" i="31" s="1"/>
  <c r="CL41" i="31" s="1"/>
  <c r="CK4" i="31"/>
  <c r="CK5" i="31" s="1"/>
  <c r="CK6" i="31" s="1"/>
  <c r="CK7" i="31" s="1"/>
  <c r="CK8" i="31" s="1"/>
  <c r="CK9" i="31" s="1"/>
  <c r="CK10" i="31" s="1"/>
  <c r="CK11" i="31" s="1"/>
  <c r="CK12" i="31" s="1"/>
  <c r="CK13" i="31" s="1"/>
  <c r="CK14" i="31" s="1"/>
  <c r="CK15" i="31" s="1"/>
  <c r="CK16" i="31" s="1"/>
  <c r="CK17" i="31" s="1"/>
  <c r="CK18" i="31" s="1"/>
  <c r="CK19" i="31" s="1"/>
  <c r="CK20" i="31" s="1"/>
  <c r="CK21" i="31" s="1"/>
  <c r="CK22" i="31" s="1"/>
  <c r="CK23" i="31" s="1"/>
  <c r="CK24" i="31" s="1"/>
  <c r="CK25" i="31" s="1"/>
  <c r="CK26" i="31" s="1"/>
  <c r="CK27" i="31" s="1"/>
  <c r="CK28" i="31" s="1"/>
  <c r="CK29" i="31" s="1"/>
  <c r="CK30" i="31" s="1"/>
  <c r="CK31" i="31" s="1"/>
  <c r="CK32" i="31" s="1"/>
  <c r="CK33" i="31" s="1"/>
  <c r="CK34" i="31" s="1"/>
  <c r="CK35" i="31" s="1"/>
  <c r="CK36" i="31" s="1"/>
  <c r="CK37" i="31" s="1"/>
  <c r="CK38" i="31" s="1"/>
  <c r="CK39" i="31" s="1"/>
  <c r="CK40" i="31" s="1"/>
  <c r="CK41" i="31" s="1"/>
  <c r="CJ4" i="31"/>
  <c r="CJ5" i="31" s="1"/>
  <c r="CJ6" i="31" s="1"/>
  <c r="CJ7" i="31" s="1"/>
  <c r="CJ8" i="31" s="1"/>
  <c r="CJ9" i="31" s="1"/>
  <c r="CJ10" i="31" s="1"/>
  <c r="CJ11" i="31" s="1"/>
  <c r="CJ12" i="31" s="1"/>
  <c r="CJ13" i="31" s="1"/>
  <c r="CJ14" i="31" s="1"/>
  <c r="CJ15" i="31" s="1"/>
  <c r="CJ16" i="31" s="1"/>
  <c r="CJ17" i="31" s="1"/>
  <c r="CJ18" i="31" s="1"/>
  <c r="CJ19" i="31" s="1"/>
  <c r="CJ20" i="31" s="1"/>
  <c r="CJ21" i="31" s="1"/>
  <c r="CJ22" i="31" s="1"/>
  <c r="CJ23" i="31" s="1"/>
  <c r="CJ24" i="31" s="1"/>
  <c r="CJ25" i="31" s="1"/>
  <c r="CJ26" i="31" s="1"/>
  <c r="CJ27" i="31" s="1"/>
  <c r="CJ28" i="31" s="1"/>
  <c r="CJ29" i="31" s="1"/>
  <c r="CJ30" i="31" s="1"/>
  <c r="CJ31" i="31" s="1"/>
  <c r="CJ32" i="31" s="1"/>
  <c r="CJ33" i="31" s="1"/>
  <c r="CJ34" i="31" s="1"/>
  <c r="CJ35" i="31" s="1"/>
  <c r="CJ36" i="31" s="1"/>
  <c r="CJ37" i="31" s="1"/>
  <c r="CJ38" i="31" s="1"/>
  <c r="CJ39" i="31" s="1"/>
  <c r="CJ40" i="31" s="1"/>
  <c r="CJ41" i="31" s="1"/>
  <c r="CI4" i="31"/>
  <c r="CI5" i="31" s="1"/>
  <c r="CI6" i="31" s="1"/>
  <c r="CI7" i="31" s="1"/>
  <c r="CI8" i="31" s="1"/>
  <c r="CI9" i="31" s="1"/>
  <c r="CI10" i="31" s="1"/>
  <c r="CI11" i="31" s="1"/>
  <c r="CI12" i="31" s="1"/>
  <c r="CI13" i="31" s="1"/>
  <c r="CI14" i="31" s="1"/>
  <c r="CI15" i="31" s="1"/>
  <c r="CI16" i="31" s="1"/>
  <c r="CI17" i="31" s="1"/>
  <c r="CI18" i="31" s="1"/>
  <c r="CI19" i="31" s="1"/>
  <c r="CI20" i="31" s="1"/>
  <c r="CI21" i="31" s="1"/>
  <c r="CI22" i="31" s="1"/>
  <c r="CI23" i="31" s="1"/>
  <c r="CI24" i="31" s="1"/>
  <c r="CI25" i="31" s="1"/>
  <c r="CI26" i="31" s="1"/>
  <c r="CI27" i="31" s="1"/>
  <c r="CI28" i="31" s="1"/>
  <c r="CI29" i="31" s="1"/>
  <c r="CI30" i="31" s="1"/>
  <c r="CI31" i="31" s="1"/>
  <c r="CI32" i="31" s="1"/>
  <c r="CI33" i="31" s="1"/>
  <c r="CI34" i="31" s="1"/>
  <c r="CI35" i="31" s="1"/>
  <c r="CI36" i="31" s="1"/>
  <c r="CI37" i="31" s="1"/>
  <c r="CI38" i="31" s="1"/>
  <c r="CI39" i="31" s="1"/>
  <c r="CI40" i="31" s="1"/>
  <c r="CI41" i="31" s="1"/>
  <c r="CH4" i="31"/>
  <c r="CH5" i="31" s="1"/>
  <c r="CH6" i="31" s="1"/>
  <c r="CH7" i="31" s="1"/>
  <c r="CH8" i="31" s="1"/>
  <c r="CH9" i="31" s="1"/>
  <c r="CH10" i="31" s="1"/>
  <c r="CH11" i="31" s="1"/>
  <c r="CH12" i="31" s="1"/>
  <c r="CH13" i="31" s="1"/>
  <c r="CH14" i="31" s="1"/>
  <c r="CH15" i="31" s="1"/>
  <c r="CH16" i="31" s="1"/>
  <c r="CH17" i="31" s="1"/>
  <c r="CH18" i="31" s="1"/>
  <c r="CH19" i="31" s="1"/>
  <c r="CH20" i="31" s="1"/>
  <c r="CH21" i="31" s="1"/>
  <c r="CH22" i="31" s="1"/>
  <c r="CH23" i="31" s="1"/>
  <c r="CH24" i="31" s="1"/>
  <c r="CH25" i="31" s="1"/>
  <c r="CH26" i="31" s="1"/>
  <c r="CH27" i="31" s="1"/>
  <c r="CH28" i="31" s="1"/>
  <c r="CH29" i="31" s="1"/>
  <c r="CH30" i="31" s="1"/>
  <c r="CH31" i="31" s="1"/>
  <c r="CH32" i="31" s="1"/>
  <c r="CH33" i="31" s="1"/>
  <c r="CH34" i="31" s="1"/>
  <c r="CH35" i="31" s="1"/>
  <c r="CH36" i="31" s="1"/>
  <c r="CH37" i="31" s="1"/>
  <c r="CH38" i="31" s="1"/>
  <c r="CH39" i="31" s="1"/>
  <c r="CH40" i="31" s="1"/>
  <c r="CH41" i="31" s="1"/>
  <c r="CG4" i="31"/>
  <c r="CG5" i="31" s="1"/>
  <c r="CG6" i="31" s="1"/>
  <c r="CG7" i="31" s="1"/>
  <c r="CG8" i="31" s="1"/>
  <c r="CG9" i="31" s="1"/>
  <c r="CG10" i="31" s="1"/>
  <c r="CG11" i="31" s="1"/>
  <c r="CG12" i="31" s="1"/>
  <c r="CG13" i="31" s="1"/>
  <c r="CG14" i="31" s="1"/>
  <c r="CG15" i="31" s="1"/>
  <c r="CG16" i="31" s="1"/>
  <c r="CG17" i="31" s="1"/>
  <c r="CG18" i="31" s="1"/>
  <c r="CG19" i="31" s="1"/>
  <c r="CG20" i="31" s="1"/>
  <c r="CG21" i="31" s="1"/>
  <c r="CG22" i="31" s="1"/>
  <c r="CG23" i="31" s="1"/>
  <c r="CG24" i="31" s="1"/>
  <c r="CG25" i="31" s="1"/>
  <c r="CG26" i="31" s="1"/>
  <c r="CG27" i="31" s="1"/>
  <c r="CG28" i="31" s="1"/>
  <c r="CG29" i="31" s="1"/>
  <c r="CG30" i="31" s="1"/>
  <c r="CG31" i="31" s="1"/>
  <c r="CG32" i="31" s="1"/>
  <c r="CG33" i="31" s="1"/>
  <c r="CG34" i="31" s="1"/>
  <c r="CG35" i="31" s="1"/>
  <c r="CG36" i="31" s="1"/>
  <c r="CG37" i="31" s="1"/>
  <c r="CG38" i="31" s="1"/>
  <c r="CG39" i="31" s="1"/>
  <c r="CG40" i="31" s="1"/>
  <c r="CG41" i="31" s="1"/>
  <c r="CF4" i="31"/>
  <c r="CF5" i="31" s="1"/>
  <c r="CF6" i="31" s="1"/>
  <c r="CF7" i="31" s="1"/>
  <c r="CF8" i="31" s="1"/>
  <c r="CF9" i="31" s="1"/>
  <c r="CF10" i="31" s="1"/>
  <c r="CF11" i="31" s="1"/>
  <c r="CF12" i="31" s="1"/>
  <c r="CF13" i="31" s="1"/>
  <c r="CF14" i="31" s="1"/>
  <c r="CF15" i="31" s="1"/>
  <c r="CF16" i="31" s="1"/>
  <c r="CF17" i="31" s="1"/>
  <c r="CF18" i="31" s="1"/>
  <c r="CF19" i="31" s="1"/>
  <c r="CF20" i="31" s="1"/>
  <c r="CF21" i="31" s="1"/>
  <c r="CF22" i="31" s="1"/>
  <c r="CF23" i="31" s="1"/>
  <c r="CF24" i="31" s="1"/>
  <c r="CF25" i="31" s="1"/>
  <c r="CF26" i="31" s="1"/>
  <c r="CF27" i="31" s="1"/>
  <c r="CF28" i="31" s="1"/>
  <c r="CF29" i="31" s="1"/>
  <c r="CF30" i="31" s="1"/>
  <c r="CF31" i="31" s="1"/>
  <c r="CF32" i="31" s="1"/>
  <c r="CF33" i="31" s="1"/>
  <c r="CF34" i="31" s="1"/>
  <c r="CF35" i="31" s="1"/>
  <c r="CF36" i="31" s="1"/>
  <c r="CF37" i="31" s="1"/>
  <c r="CF38" i="31" s="1"/>
  <c r="CF39" i="31" s="1"/>
  <c r="CF40" i="31" s="1"/>
  <c r="CF41" i="31" s="1"/>
  <c r="CE4" i="31"/>
  <c r="CE5" i="31" s="1"/>
  <c r="CE6" i="31" s="1"/>
  <c r="CE7" i="31" s="1"/>
  <c r="CE8" i="31" s="1"/>
  <c r="CE9" i="31" s="1"/>
  <c r="CE10" i="31" s="1"/>
  <c r="CE11" i="31" s="1"/>
  <c r="CE12" i="31" s="1"/>
  <c r="CE13" i="31" s="1"/>
  <c r="CE14" i="31" s="1"/>
  <c r="CE15" i="31" s="1"/>
  <c r="CE16" i="31" s="1"/>
  <c r="CE17" i="31" s="1"/>
  <c r="CE18" i="31" s="1"/>
  <c r="CE19" i="31" s="1"/>
  <c r="CE20" i="31" s="1"/>
  <c r="CE21" i="31" s="1"/>
  <c r="CE22" i="31" s="1"/>
  <c r="CE23" i="31" s="1"/>
  <c r="CE24" i="31" s="1"/>
  <c r="CE25" i="31" s="1"/>
  <c r="CE26" i="31" s="1"/>
  <c r="CE27" i="31" s="1"/>
  <c r="CE28" i="31" s="1"/>
  <c r="CE29" i="31" s="1"/>
  <c r="CE30" i="31" s="1"/>
  <c r="CE31" i="31" s="1"/>
  <c r="CE32" i="31" s="1"/>
  <c r="CE33" i="31" s="1"/>
  <c r="CE34" i="31" s="1"/>
  <c r="CE35" i="31" s="1"/>
  <c r="CE36" i="31" s="1"/>
  <c r="CE37" i="31" s="1"/>
  <c r="CE38" i="31" s="1"/>
  <c r="CE39" i="31" s="1"/>
  <c r="CE40" i="31" s="1"/>
  <c r="CE41" i="31" s="1"/>
  <c r="CD4" i="31"/>
  <c r="CD5" i="31" s="1"/>
  <c r="CD6" i="31" s="1"/>
  <c r="CD7" i="31" s="1"/>
  <c r="CD8" i="31" s="1"/>
  <c r="CD9" i="31" s="1"/>
  <c r="CD10" i="31" s="1"/>
  <c r="CD11" i="31" s="1"/>
  <c r="CD12" i="31" s="1"/>
  <c r="CD13" i="31" s="1"/>
  <c r="CD14" i="31" s="1"/>
  <c r="CD15" i="31" s="1"/>
  <c r="CD16" i="31" s="1"/>
  <c r="CD17" i="31" s="1"/>
  <c r="CD18" i="31" s="1"/>
  <c r="CD19" i="31" s="1"/>
  <c r="CD20" i="31" s="1"/>
  <c r="CD21" i="31" s="1"/>
  <c r="CD22" i="31" s="1"/>
  <c r="CD23" i="31" s="1"/>
  <c r="CD24" i="31" s="1"/>
  <c r="CD25" i="31" s="1"/>
  <c r="CD26" i="31" s="1"/>
  <c r="CD27" i="31" s="1"/>
  <c r="CD28" i="31" s="1"/>
  <c r="CD29" i="31" s="1"/>
  <c r="CD30" i="31" s="1"/>
  <c r="CD31" i="31" s="1"/>
  <c r="CD32" i="31" s="1"/>
  <c r="CD33" i="31" s="1"/>
  <c r="CD34" i="31" s="1"/>
  <c r="CD35" i="31" s="1"/>
  <c r="CD36" i="31" s="1"/>
  <c r="CD37" i="31" s="1"/>
  <c r="CD38" i="31" s="1"/>
  <c r="CD39" i="31" s="1"/>
  <c r="CD40" i="31" s="1"/>
  <c r="CD41" i="31" s="1"/>
  <c r="CC4" i="31"/>
  <c r="CC5" i="31" s="1"/>
  <c r="CC6" i="31" s="1"/>
  <c r="CC7" i="31" s="1"/>
  <c r="CC8" i="31" s="1"/>
  <c r="CC9" i="31" s="1"/>
  <c r="CC10" i="31" s="1"/>
  <c r="CC11" i="31" s="1"/>
  <c r="CC12" i="31" s="1"/>
  <c r="CC13" i="31" s="1"/>
  <c r="CC14" i="31" s="1"/>
  <c r="CC15" i="31" s="1"/>
  <c r="CC16" i="31" s="1"/>
  <c r="CC17" i="31" s="1"/>
  <c r="CC18" i="31" s="1"/>
  <c r="CC19" i="31" s="1"/>
  <c r="CC20" i="31" s="1"/>
  <c r="CC21" i="31" s="1"/>
  <c r="CC22" i="31" s="1"/>
  <c r="CC23" i="31" s="1"/>
  <c r="CC24" i="31" s="1"/>
  <c r="CC25" i="31" s="1"/>
  <c r="CC26" i="31" s="1"/>
  <c r="CC27" i="31" s="1"/>
  <c r="CC28" i="31" s="1"/>
  <c r="CC29" i="31" s="1"/>
  <c r="CC30" i="31" s="1"/>
  <c r="CC31" i="31" s="1"/>
  <c r="CC32" i="31" s="1"/>
  <c r="CC33" i="31" s="1"/>
  <c r="CC34" i="31" s="1"/>
  <c r="CC35" i="31" s="1"/>
  <c r="CC36" i="31" s="1"/>
  <c r="CC37" i="31" s="1"/>
  <c r="CC38" i="31" s="1"/>
  <c r="CC39" i="31" s="1"/>
  <c r="CC40" i="31" s="1"/>
  <c r="CC41" i="31" s="1"/>
  <c r="CB4" i="31"/>
  <c r="CB5" i="31" s="1"/>
  <c r="CB6" i="31" s="1"/>
  <c r="CB7" i="31" s="1"/>
  <c r="CB8" i="31" s="1"/>
  <c r="CB9" i="31" s="1"/>
  <c r="CB10" i="31" s="1"/>
  <c r="CB11" i="31" s="1"/>
  <c r="CB12" i="31" s="1"/>
  <c r="CB13" i="31" s="1"/>
  <c r="CB14" i="31" s="1"/>
  <c r="CB15" i="31" s="1"/>
  <c r="CB16" i="31" s="1"/>
  <c r="CB17" i="31" s="1"/>
  <c r="CB18" i="31" s="1"/>
  <c r="CB19" i="31" s="1"/>
  <c r="CB20" i="31" s="1"/>
  <c r="CB21" i="31" s="1"/>
  <c r="CB22" i="31" s="1"/>
  <c r="CB23" i="31" s="1"/>
  <c r="CB24" i="31" s="1"/>
  <c r="CB25" i="31" s="1"/>
  <c r="CB26" i="31" s="1"/>
  <c r="CB27" i="31" s="1"/>
  <c r="CB28" i="31" s="1"/>
  <c r="CB29" i="31" s="1"/>
  <c r="CB30" i="31" s="1"/>
  <c r="CB31" i="31" s="1"/>
  <c r="CB32" i="31" s="1"/>
  <c r="CB33" i="31" s="1"/>
  <c r="CB34" i="31" s="1"/>
  <c r="CB35" i="31" s="1"/>
  <c r="CB36" i="31" s="1"/>
  <c r="CB37" i="31" s="1"/>
  <c r="CB38" i="31" s="1"/>
  <c r="CB39" i="31" s="1"/>
  <c r="CB40" i="31" s="1"/>
  <c r="CB41" i="31" s="1"/>
  <c r="BW4" i="31"/>
  <c r="BX4" i="31" s="1"/>
  <c r="BZ4" i="31" s="1"/>
  <c r="BW3" i="31"/>
  <c r="EG80" i="30"/>
  <c r="EG79" i="30"/>
  <c r="EG78" i="30"/>
  <c r="EG77" i="30"/>
  <c r="EG76" i="30"/>
  <c r="EG75" i="30"/>
  <c r="EG74" i="30"/>
  <c r="EG73" i="30"/>
  <c r="EG72" i="30"/>
  <c r="EG71" i="30"/>
  <c r="EG70" i="30"/>
  <c r="EG69" i="30"/>
  <c r="EG68" i="30"/>
  <c r="EG67" i="30"/>
  <c r="EG66" i="30"/>
  <c r="EG65" i="30"/>
  <c r="EG64" i="30"/>
  <c r="EG63" i="30"/>
  <c r="EG62" i="30"/>
  <c r="EG61" i="30"/>
  <c r="EG60" i="30"/>
  <c r="EG59" i="30"/>
  <c r="EG58" i="30"/>
  <c r="EG57" i="30"/>
  <c r="EG56" i="30"/>
  <c r="EG55" i="30"/>
  <c r="EG54" i="30"/>
  <c r="EG53" i="30"/>
  <c r="EG52" i="30"/>
  <c r="EG51" i="30"/>
  <c r="EG50" i="30"/>
  <c r="EG49" i="30"/>
  <c r="EG48" i="30"/>
  <c r="EG47" i="30"/>
  <c r="EG46" i="30"/>
  <c r="EG45" i="30"/>
  <c r="EG44" i="30"/>
  <c r="EG43" i="30"/>
  <c r="EG42" i="30"/>
  <c r="EG41" i="30"/>
  <c r="EG40" i="30"/>
  <c r="EG39" i="30"/>
  <c r="EG38" i="30"/>
  <c r="EG37" i="30"/>
  <c r="EG36" i="30"/>
  <c r="EG35" i="30"/>
  <c r="EG34" i="30"/>
  <c r="EG33" i="30"/>
  <c r="EG32" i="30"/>
  <c r="EG31" i="30"/>
  <c r="EG30" i="30"/>
  <c r="EG29" i="30"/>
  <c r="EG28" i="30"/>
  <c r="EG27" i="30"/>
  <c r="EG26" i="30"/>
  <c r="EG25" i="30"/>
  <c r="EG24" i="30"/>
  <c r="EG23" i="30"/>
  <c r="EG22" i="30"/>
  <c r="EG21" i="30"/>
  <c r="BW21" i="30"/>
  <c r="BX21" i="30" s="1"/>
  <c r="BZ21" i="30" s="1"/>
  <c r="BW20" i="30"/>
  <c r="BX20" i="30" s="1"/>
  <c r="BZ20" i="30" s="1"/>
  <c r="BW19" i="30"/>
  <c r="BX19" i="30" s="1"/>
  <c r="BZ19" i="30" s="1"/>
  <c r="EG18" i="30"/>
  <c r="BW18" i="30"/>
  <c r="BX18" i="30" s="1"/>
  <c r="BZ18" i="30" s="1"/>
  <c r="BW17" i="30"/>
  <c r="BX17" i="30" s="1"/>
  <c r="BZ17" i="30" s="1"/>
  <c r="EG16" i="30"/>
  <c r="BX16" i="30"/>
  <c r="BZ16" i="30" s="1"/>
  <c r="BW16" i="30"/>
  <c r="EG15" i="30"/>
  <c r="BZ15" i="30"/>
  <c r="BW15" i="30"/>
  <c r="BX15" i="30" s="1"/>
  <c r="BW14" i="30"/>
  <c r="BX14" i="30" s="1"/>
  <c r="BX13" i="30"/>
  <c r="BZ13" i="30" s="1"/>
  <c r="BW13" i="30"/>
  <c r="EG12" i="30"/>
  <c r="BW12" i="30"/>
  <c r="BX12" i="30" s="1"/>
  <c r="BW11" i="30"/>
  <c r="BX11" i="30" s="1"/>
  <c r="BW10" i="30"/>
  <c r="BX10" i="30" s="1"/>
  <c r="BW9" i="30"/>
  <c r="BX9" i="30" s="1"/>
  <c r="BZ9" i="30" s="1"/>
  <c r="BW8" i="30"/>
  <c r="BX8" i="30" s="1"/>
  <c r="BZ8" i="30" s="1"/>
  <c r="BW7" i="30"/>
  <c r="BW6" i="30"/>
  <c r="BX6" i="30" s="1"/>
  <c r="BZ6" i="30" s="1"/>
  <c r="CQ5" i="30"/>
  <c r="CQ6" i="30" s="1"/>
  <c r="CQ7" i="30" s="1"/>
  <c r="CQ8" i="30" s="1"/>
  <c r="CQ9" i="30" s="1"/>
  <c r="CQ10" i="30" s="1"/>
  <c r="CQ11" i="30" s="1"/>
  <c r="CQ12" i="30" s="1"/>
  <c r="CQ13" i="30" s="1"/>
  <c r="CQ14" i="30" s="1"/>
  <c r="CQ15" i="30" s="1"/>
  <c r="CQ16" i="30" s="1"/>
  <c r="CQ17" i="30" s="1"/>
  <c r="CQ18" i="30" s="1"/>
  <c r="CQ19" i="30" s="1"/>
  <c r="CQ20" i="30" s="1"/>
  <c r="CQ21" i="30" s="1"/>
  <c r="CQ22" i="30" s="1"/>
  <c r="CQ23" i="30" s="1"/>
  <c r="CQ24" i="30" s="1"/>
  <c r="CQ25" i="30" s="1"/>
  <c r="CQ26" i="30" s="1"/>
  <c r="CQ27" i="30" s="1"/>
  <c r="CQ28" i="30" s="1"/>
  <c r="CQ29" i="30" s="1"/>
  <c r="CQ30" i="30" s="1"/>
  <c r="CQ31" i="30" s="1"/>
  <c r="CQ32" i="30" s="1"/>
  <c r="CQ33" i="30" s="1"/>
  <c r="CQ34" i="30" s="1"/>
  <c r="CQ35" i="30" s="1"/>
  <c r="CQ36" i="30" s="1"/>
  <c r="CQ37" i="30" s="1"/>
  <c r="CQ38" i="30" s="1"/>
  <c r="CQ39" i="30" s="1"/>
  <c r="CQ40" i="30" s="1"/>
  <c r="CQ41" i="30" s="1"/>
  <c r="CI5" i="30"/>
  <c r="CI6" i="30" s="1"/>
  <c r="CI7" i="30" s="1"/>
  <c r="CI8" i="30" s="1"/>
  <c r="CI9" i="30" s="1"/>
  <c r="CI10" i="30" s="1"/>
  <c r="CI11" i="30" s="1"/>
  <c r="CI12" i="30" s="1"/>
  <c r="CI13" i="30" s="1"/>
  <c r="CI14" i="30" s="1"/>
  <c r="CI15" i="30" s="1"/>
  <c r="CI16" i="30" s="1"/>
  <c r="CI17" i="30" s="1"/>
  <c r="CI18" i="30" s="1"/>
  <c r="CI19" i="30" s="1"/>
  <c r="CI20" i="30" s="1"/>
  <c r="CI21" i="30" s="1"/>
  <c r="CI22" i="30" s="1"/>
  <c r="CI23" i="30" s="1"/>
  <c r="CI24" i="30" s="1"/>
  <c r="CI25" i="30" s="1"/>
  <c r="CI26" i="30" s="1"/>
  <c r="CI27" i="30" s="1"/>
  <c r="CI28" i="30" s="1"/>
  <c r="CI29" i="30" s="1"/>
  <c r="CI30" i="30" s="1"/>
  <c r="CI31" i="30" s="1"/>
  <c r="CI32" i="30" s="1"/>
  <c r="CI33" i="30" s="1"/>
  <c r="CI34" i="30" s="1"/>
  <c r="CI35" i="30" s="1"/>
  <c r="CI36" i="30" s="1"/>
  <c r="CI37" i="30" s="1"/>
  <c r="CI38" i="30" s="1"/>
  <c r="CI39" i="30" s="1"/>
  <c r="CI40" i="30" s="1"/>
  <c r="CI41" i="30" s="1"/>
  <c r="BW5" i="30"/>
  <c r="BX5" i="30" s="1"/>
  <c r="BZ5" i="30" s="1"/>
  <c r="CU4" i="30"/>
  <c r="CU5" i="30" s="1"/>
  <c r="CU6" i="30" s="1"/>
  <c r="CU7" i="30" s="1"/>
  <c r="CU8" i="30" s="1"/>
  <c r="CU9" i="30" s="1"/>
  <c r="CU10" i="30" s="1"/>
  <c r="CU11" i="30" s="1"/>
  <c r="CU12" i="30" s="1"/>
  <c r="CU13" i="30" s="1"/>
  <c r="CU14" i="30" s="1"/>
  <c r="CU15" i="30" s="1"/>
  <c r="CU16" i="30" s="1"/>
  <c r="CU17" i="30" s="1"/>
  <c r="CU18" i="30" s="1"/>
  <c r="CU19" i="30" s="1"/>
  <c r="CU20" i="30" s="1"/>
  <c r="CU21" i="30" s="1"/>
  <c r="CU22" i="30" s="1"/>
  <c r="CU23" i="30" s="1"/>
  <c r="CU24" i="30" s="1"/>
  <c r="CU25" i="30" s="1"/>
  <c r="CU26" i="30" s="1"/>
  <c r="CU27" i="30" s="1"/>
  <c r="CU28" i="30" s="1"/>
  <c r="CU29" i="30" s="1"/>
  <c r="CU30" i="30" s="1"/>
  <c r="CU31" i="30" s="1"/>
  <c r="CU32" i="30" s="1"/>
  <c r="CU33" i="30" s="1"/>
  <c r="CU34" i="30" s="1"/>
  <c r="CU35" i="30" s="1"/>
  <c r="CU36" i="30" s="1"/>
  <c r="CU37" i="30" s="1"/>
  <c r="CU38" i="30" s="1"/>
  <c r="CU39" i="30" s="1"/>
  <c r="CU40" i="30" s="1"/>
  <c r="CU41" i="30" s="1"/>
  <c r="CT4" i="30"/>
  <c r="CT5" i="30" s="1"/>
  <c r="CT6" i="30" s="1"/>
  <c r="CT7" i="30" s="1"/>
  <c r="CT8" i="30" s="1"/>
  <c r="CT9" i="30" s="1"/>
  <c r="CT10" i="30" s="1"/>
  <c r="CT11" i="30" s="1"/>
  <c r="CT12" i="30" s="1"/>
  <c r="CT13" i="30" s="1"/>
  <c r="CT14" i="30" s="1"/>
  <c r="CT15" i="30" s="1"/>
  <c r="CT16" i="30" s="1"/>
  <c r="CT17" i="30" s="1"/>
  <c r="CT18" i="30" s="1"/>
  <c r="CT19" i="30" s="1"/>
  <c r="CT20" i="30" s="1"/>
  <c r="CT21" i="30" s="1"/>
  <c r="CT22" i="30" s="1"/>
  <c r="CT23" i="30" s="1"/>
  <c r="CT24" i="30" s="1"/>
  <c r="CT25" i="30" s="1"/>
  <c r="CT26" i="30" s="1"/>
  <c r="CT27" i="30" s="1"/>
  <c r="CT28" i="30" s="1"/>
  <c r="CT29" i="30" s="1"/>
  <c r="CT30" i="30" s="1"/>
  <c r="CT31" i="30" s="1"/>
  <c r="CT32" i="30" s="1"/>
  <c r="CT33" i="30" s="1"/>
  <c r="CT34" i="30" s="1"/>
  <c r="CT35" i="30" s="1"/>
  <c r="CT36" i="30" s="1"/>
  <c r="CT37" i="30" s="1"/>
  <c r="CT38" i="30" s="1"/>
  <c r="CT39" i="30" s="1"/>
  <c r="CT40" i="30" s="1"/>
  <c r="CT41" i="30" s="1"/>
  <c r="CS4" i="30"/>
  <c r="CS5" i="30" s="1"/>
  <c r="CS6" i="30" s="1"/>
  <c r="CS7" i="30" s="1"/>
  <c r="CS8" i="30" s="1"/>
  <c r="CS9" i="30" s="1"/>
  <c r="CS10" i="30" s="1"/>
  <c r="CS11" i="30" s="1"/>
  <c r="CS12" i="30" s="1"/>
  <c r="CS13" i="30" s="1"/>
  <c r="CS14" i="30" s="1"/>
  <c r="CS15" i="30" s="1"/>
  <c r="CS16" i="30" s="1"/>
  <c r="CS17" i="30" s="1"/>
  <c r="CS18" i="30" s="1"/>
  <c r="CS19" i="30" s="1"/>
  <c r="CS20" i="30" s="1"/>
  <c r="CS21" i="30" s="1"/>
  <c r="CS22" i="30" s="1"/>
  <c r="CS23" i="30" s="1"/>
  <c r="CS24" i="30" s="1"/>
  <c r="CS25" i="30" s="1"/>
  <c r="CS26" i="30" s="1"/>
  <c r="CS27" i="30" s="1"/>
  <c r="CS28" i="30" s="1"/>
  <c r="CS29" i="30" s="1"/>
  <c r="CS30" i="30" s="1"/>
  <c r="CS31" i="30" s="1"/>
  <c r="CS32" i="30" s="1"/>
  <c r="CS33" i="30" s="1"/>
  <c r="CS34" i="30" s="1"/>
  <c r="CS35" i="30" s="1"/>
  <c r="CS36" i="30" s="1"/>
  <c r="CS37" i="30" s="1"/>
  <c r="CS38" i="30" s="1"/>
  <c r="CS39" i="30" s="1"/>
  <c r="CS40" i="30" s="1"/>
  <c r="CS41" i="30" s="1"/>
  <c r="CR4" i="30"/>
  <c r="CR5" i="30" s="1"/>
  <c r="CR6" i="30" s="1"/>
  <c r="CR7" i="30" s="1"/>
  <c r="CR8" i="30" s="1"/>
  <c r="CR9" i="30" s="1"/>
  <c r="CR10" i="30" s="1"/>
  <c r="CR11" i="30" s="1"/>
  <c r="CR12" i="30" s="1"/>
  <c r="CR13" i="30" s="1"/>
  <c r="CR14" i="30" s="1"/>
  <c r="CR15" i="30" s="1"/>
  <c r="CR16" i="30" s="1"/>
  <c r="CR17" i="30" s="1"/>
  <c r="CR18" i="30" s="1"/>
  <c r="CR19" i="30" s="1"/>
  <c r="CR20" i="30" s="1"/>
  <c r="CR21" i="30" s="1"/>
  <c r="CR22" i="30" s="1"/>
  <c r="CR23" i="30" s="1"/>
  <c r="CR24" i="30" s="1"/>
  <c r="CR25" i="30" s="1"/>
  <c r="CR26" i="30" s="1"/>
  <c r="CR27" i="30" s="1"/>
  <c r="CR28" i="30" s="1"/>
  <c r="CR29" i="30" s="1"/>
  <c r="CR30" i="30" s="1"/>
  <c r="CR31" i="30" s="1"/>
  <c r="CR32" i="30" s="1"/>
  <c r="CR33" i="30" s="1"/>
  <c r="CR34" i="30" s="1"/>
  <c r="CR35" i="30" s="1"/>
  <c r="CR36" i="30" s="1"/>
  <c r="CR37" i="30" s="1"/>
  <c r="CR38" i="30" s="1"/>
  <c r="CR39" i="30" s="1"/>
  <c r="CR40" i="30" s="1"/>
  <c r="CR41" i="30" s="1"/>
  <c r="CQ4" i="30"/>
  <c r="CP4" i="30"/>
  <c r="CP5" i="30" s="1"/>
  <c r="CP6" i="30" s="1"/>
  <c r="CP7" i="30" s="1"/>
  <c r="CP8" i="30" s="1"/>
  <c r="CP9" i="30" s="1"/>
  <c r="CP10" i="30" s="1"/>
  <c r="CP11" i="30" s="1"/>
  <c r="CP12" i="30" s="1"/>
  <c r="CP13" i="30" s="1"/>
  <c r="CP14" i="30" s="1"/>
  <c r="CP15" i="30" s="1"/>
  <c r="CP16" i="30" s="1"/>
  <c r="CP17" i="30" s="1"/>
  <c r="CP18" i="30" s="1"/>
  <c r="CP19" i="30" s="1"/>
  <c r="CP20" i="30" s="1"/>
  <c r="CP21" i="30" s="1"/>
  <c r="CP22" i="30" s="1"/>
  <c r="CP23" i="30" s="1"/>
  <c r="CP24" i="30" s="1"/>
  <c r="CP25" i="30" s="1"/>
  <c r="CP26" i="30" s="1"/>
  <c r="CP27" i="30" s="1"/>
  <c r="CP28" i="30" s="1"/>
  <c r="CP29" i="30" s="1"/>
  <c r="CP30" i="30" s="1"/>
  <c r="CP31" i="30" s="1"/>
  <c r="CP32" i="30" s="1"/>
  <c r="CP33" i="30" s="1"/>
  <c r="CP34" i="30" s="1"/>
  <c r="CP35" i="30" s="1"/>
  <c r="CP36" i="30" s="1"/>
  <c r="CP37" i="30" s="1"/>
  <c r="CP38" i="30" s="1"/>
  <c r="CP39" i="30" s="1"/>
  <c r="CP40" i="30" s="1"/>
  <c r="CP41" i="30" s="1"/>
  <c r="CO4" i="30"/>
  <c r="CO5" i="30" s="1"/>
  <c r="CO6" i="30" s="1"/>
  <c r="CO7" i="30" s="1"/>
  <c r="CO8" i="30" s="1"/>
  <c r="CO9" i="30" s="1"/>
  <c r="CO10" i="30" s="1"/>
  <c r="CO11" i="30" s="1"/>
  <c r="CO12" i="30" s="1"/>
  <c r="CO13" i="30" s="1"/>
  <c r="CO14" i="30" s="1"/>
  <c r="CO15" i="30" s="1"/>
  <c r="CO16" i="30" s="1"/>
  <c r="CO17" i="30" s="1"/>
  <c r="CO18" i="30" s="1"/>
  <c r="CO19" i="30" s="1"/>
  <c r="CO20" i="30" s="1"/>
  <c r="CO21" i="30" s="1"/>
  <c r="CO22" i="30" s="1"/>
  <c r="CO23" i="30" s="1"/>
  <c r="CO24" i="30" s="1"/>
  <c r="CO25" i="30" s="1"/>
  <c r="CO26" i="30" s="1"/>
  <c r="CO27" i="30" s="1"/>
  <c r="CO28" i="30" s="1"/>
  <c r="CO29" i="30" s="1"/>
  <c r="CO30" i="30" s="1"/>
  <c r="CO31" i="30" s="1"/>
  <c r="CO32" i="30" s="1"/>
  <c r="CO33" i="30" s="1"/>
  <c r="CO34" i="30" s="1"/>
  <c r="CO35" i="30" s="1"/>
  <c r="CO36" i="30" s="1"/>
  <c r="CO37" i="30" s="1"/>
  <c r="CO38" i="30" s="1"/>
  <c r="CO39" i="30" s="1"/>
  <c r="CO40" i="30" s="1"/>
  <c r="CO41" i="30" s="1"/>
  <c r="CN4" i="30"/>
  <c r="CN5" i="30" s="1"/>
  <c r="CN6" i="30" s="1"/>
  <c r="CN7" i="30" s="1"/>
  <c r="CN8" i="30" s="1"/>
  <c r="CN9" i="30" s="1"/>
  <c r="CN10" i="30" s="1"/>
  <c r="CN11" i="30" s="1"/>
  <c r="CN12" i="30" s="1"/>
  <c r="CN13" i="30" s="1"/>
  <c r="CN14" i="30" s="1"/>
  <c r="CN15" i="30" s="1"/>
  <c r="CN16" i="30" s="1"/>
  <c r="CN17" i="30" s="1"/>
  <c r="CN18" i="30" s="1"/>
  <c r="CN19" i="30" s="1"/>
  <c r="CN20" i="30" s="1"/>
  <c r="CN21" i="30" s="1"/>
  <c r="CN22" i="30" s="1"/>
  <c r="CN23" i="30" s="1"/>
  <c r="CN24" i="30" s="1"/>
  <c r="CN25" i="30" s="1"/>
  <c r="CN26" i="30" s="1"/>
  <c r="CN27" i="30" s="1"/>
  <c r="CN28" i="30" s="1"/>
  <c r="CN29" i="30" s="1"/>
  <c r="CN30" i="30" s="1"/>
  <c r="CN31" i="30" s="1"/>
  <c r="CN32" i="30" s="1"/>
  <c r="CN33" i="30" s="1"/>
  <c r="CN34" i="30" s="1"/>
  <c r="CN35" i="30" s="1"/>
  <c r="CN36" i="30" s="1"/>
  <c r="CN37" i="30" s="1"/>
  <c r="CN38" i="30" s="1"/>
  <c r="CN39" i="30" s="1"/>
  <c r="CN40" i="30" s="1"/>
  <c r="CN41" i="30" s="1"/>
  <c r="CM4" i="30"/>
  <c r="CM5" i="30" s="1"/>
  <c r="CM6" i="30" s="1"/>
  <c r="CM7" i="30" s="1"/>
  <c r="CM8" i="30" s="1"/>
  <c r="CM9" i="30" s="1"/>
  <c r="CM10" i="30" s="1"/>
  <c r="CM11" i="30" s="1"/>
  <c r="CM12" i="30" s="1"/>
  <c r="CM13" i="30" s="1"/>
  <c r="CM14" i="30" s="1"/>
  <c r="CM15" i="30" s="1"/>
  <c r="CM16" i="30" s="1"/>
  <c r="CM17" i="30" s="1"/>
  <c r="CM18" i="30" s="1"/>
  <c r="CM19" i="30" s="1"/>
  <c r="CM20" i="30" s="1"/>
  <c r="CM21" i="30" s="1"/>
  <c r="CM22" i="30" s="1"/>
  <c r="CM23" i="30" s="1"/>
  <c r="CM24" i="30" s="1"/>
  <c r="CM25" i="30" s="1"/>
  <c r="CM26" i="30" s="1"/>
  <c r="CM27" i="30" s="1"/>
  <c r="CM28" i="30" s="1"/>
  <c r="CM29" i="30" s="1"/>
  <c r="CM30" i="30" s="1"/>
  <c r="CM31" i="30" s="1"/>
  <c r="CM32" i="30" s="1"/>
  <c r="CM33" i="30" s="1"/>
  <c r="CM34" i="30" s="1"/>
  <c r="CM35" i="30" s="1"/>
  <c r="CM36" i="30" s="1"/>
  <c r="CM37" i="30" s="1"/>
  <c r="CM38" i="30" s="1"/>
  <c r="CM39" i="30" s="1"/>
  <c r="CM40" i="30" s="1"/>
  <c r="CM41" i="30" s="1"/>
  <c r="CL4" i="30"/>
  <c r="CL5" i="30" s="1"/>
  <c r="CL6" i="30" s="1"/>
  <c r="CL7" i="30" s="1"/>
  <c r="CL8" i="30" s="1"/>
  <c r="CL9" i="30" s="1"/>
  <c r="CL10" i="30" s="1"/>
  <c r="CL11" i="30" s="1"/>
  <c r="CL12" i="30" s="1"/>
  <c r="CL13" i="30" s="1"/>
  <c r="CL14" i="30" s="1"/>
  <c r="CL15" i="30" s="1"/>
  <c r="CL16" i="30" s="1"/>
  <c r="CL17" i="30" s="1"/>
  <c r="CL18" i="30" s="1"/>
  <c r="CL19" i="30" s="1"/>
  <c r="CL20" i="30" s="1"/>
  <c r="CL21" i="30" s="1"/>
  <c r="CL22" i="30" s="1"/>
  <c r="CL23" i="30" s="1"/>
  <c r="CL24" i="30" s="1"/>
  <c r="CL25" i="30" s="1"/>
  <c r="CL26" i="30" s="1"/>
  <c r="CL27" i="30" s="1"/>
  <c r="CL28" i="30" s="1"/>
  <c r="CL29" i="30" s="1"/>
  <c r="CL30" i="30" s="1"/>
  <c r="CL31" i="30" s="1"/>
  <c r="CL32" i="30" s="1"/>
  <c r="CL33" i="30" s="1"/>
  <c r="CL34" i="30" s="1"/>
  <c r="CL35" i="30" s="1"/>
  <c r="CL36" i="30" s="1"/>
  <c r="CL37" i="30" s="1"/>
  <c r="CL38" i="30" s="1"/>
  <c r="CL39" i="30" s="1"/>
  <c r="CL40" i="30" s="1"/>
  <c r="CL41" i="30" s="1"/>
  <c r="CK4" i="30"/>
  <c r="CK5" i="30" s="1"/>
  <c r="CK6" i="30" s="1"/>
  <c r="CK7" i="30" s="1"/>
  <c r="CK8" i="30" s="1"/>
  <c r="CK9" i="30" s="1"/>
  <c r="CK10" i="30" s="1"/>
  <c r="CK11" i="30" s="1"/>
  <c r="CK12" i="30" s="1"/>
  <c r="CK13" i="30" s="1"/>
  <c r="CK14" i="30" s="1"/>
  <c r="CK15" i="30" s="1"/>
  <c r="CK16" i="30" s="1"/>
  <c r="CK17" i="30" s="1"/>
  <c r="CK18" i="30" s="1"/>
  <c r="CK19" i="30" s="1"/>
  <c r="CK20" i="30" s="1"/>
  <c r="CK21" i="30" s="1"/>
  <c r="CK22" i="30" s="1"/>
  <c r="CK23" i="30" s="1"/>
  <c r="CK24" i="30" s="1"/>
  <c r="CK25" i="30" s="1"/>
  <c r="CK26" i="30" s="1"/>
  <c r="CK27" i="30" s="1"/>
  <c r="CK28" i="30" s="1"/>
  <c r="CK29" i="30" s="1"/>
  <c r="CK30" i="30" s="1"/>
  <c r="CK31" i="30" s="1"/>
  <c r="CK32" i="30" s="1"/>
  <c r="CK33" i="30" s="1"/>
  <c r="CK34" i="30" s="1"/>
  <c r="CK35" i="30" s="1"/>
  <c r="CK36" i="30" s="1"/>
  <c r="CK37" i="30" s="1"/>
  <c r="CK38" i="30" s="1"/>
  <c r="CK39" i="30" s="1"/>
  <c r="CK40" i="30" s="1"/>
  <c r="CK41" i="30" s="1"/>
  <c r="CJ4" i="30"/>
  <c r="CJ5" i="30" s="1"/>
  <c r="CJ6" i="30" s="1"/>
  <c r="CJ7" i="30" s="1"/>
  <c r="CJ8" i="30" s="1"/>
  <c r="CJ9" i="30" s="1"/>
  <c r="CJ10" i="30" s="1"/>
  <c r="CJ11" i="30" s="1"/>
  <c r="CJ12" i="30" s="1"/>
  <c r="CJ13" i="30" s="1"/>
  <c r="CJ14" i="30" s="1"/>
  <c r="CJ15" i="30" s="1"/>
  <c r="CJ16" i="30" s="1"/>
  <c r="CJ17" i="30" s="1"/>
  <c r="CJ18" i="30" s="1"/>
  <c r="CJ19" i="30" s="1"/>
  <c r="CJ20" i="30" s="1"/>
  <c r="CJ21" i="30" s="1"/>
  <c r="CJ22" i="30" s="1"/>
  <c r="CJ23" i="30" s="1"/>
  <c r="CJ24" i="30" s="1"/>
  <c r="CJ25" i="30" s="1"/>
  <c r="CJ26" i="30" s="1"/>
  <c r="CJ27" i="30" s="1"/>
  <c r="CJ28" i="30" s="1"/>
  <c r="CJ29" i="30" s="1"/>
  <c r="CJ30" i="30" s="1"/>
  <c r="CJ31" i="30" s="1"/>
  <c r="CJ32" i="30" s="1"/>
  <c r="CJ33" i="30" s="1"/>
  <c r="CJ34" i="30" s="1"/>
  <c r="CJ35" i="30" s="1"/>
  <c r="CJ36" i="30" s="1"/>
  <c r="CJ37" i="30" s="1"/>
  <c r="CJ38" i="30" s="1"/>
  <c r="CJ39" i="30" s="1"/>
  <c r="CJ40" i="30" s="1"/>
  <c r="CJ41" i="30" s="1"/>
  <c r="CI4" i="30"/>
  <c r="CH4" i="30"/>
  <c r="CH5" i="30" s="1"/>
  <c r="CH6" i="30" s="1"/>
  <c r="CH7" i="30" s="1"/>
  <c r="CH8" i="30" s="1"/>
  <c r="CH9" i="30" s="1"/>
  <c r="CH10" i="30" s="1"/>
  <c r="CH11" i="30" s="1"/>
  <c r="CH12" i="30" s="1"/>
  <c r="CH13" i="30" s="1"/>
  <c r="CH14" i="30" s="1"/>
  <c r="CH15" i="30" s="1"/>
  <c r="CH16" i="30" s="1"/>
  <c r="CH17" i="30" s="1"/>
  <c r="CH18" i="30" s="1"/>
  <c r="CH19" i="30" s="1"/>
  <c r="CH20" i="30" s="1"/>
  <c r="CH21" i="30" s="1"/>
  <c r="CH22" i="30" s="1"/>
  <c r="CH23" i="30" s="1"/>
  <c r="CH24" i="30" s="1"/>
  <c r="CH25" i="30" s="1"/>
  <c r="CH26" i="30" s="1"/>
  <c r="CH27" i="30" s="1"/>
  <c r="CH28" i="30" s="1"/>
  <c r="CH29" i="30" s="1"/>
  <c r="CH30" i="30" s="1"/>
  <c r="CH31" i="30" s="1"/>
  <c r="CH32" i="30" s="1"/>
  <c r="CH33" i="30" s="1"/>
  <c r="CH34" i="30" s="1"/>
  <c r="CH35" i="30" s="1"/>
  <c r="CH36" i="30" s="1"/>
  <c r="CH37" i="30" s="1"/>
  <c r="CH38" i="30" s="1"/>
  <c r="CH39" i="30" s="1"/>
  <c r="CH40" i="30" s="1"/>
  <c r="CH41" i="30" s="1"/>
  <c r="CG4" i="30"/>
  <c r="CG5" i="30" s="1"/>
  <c r="CG6" i="30" s="1"/>
  <c r="CG7" i="30" s="1"/>
  <c r="CG8" i="30" s="1"/>
  <c r="CG9" i="30" s="1"/>
  <c r="CG10" i="30" s="1"/>
  <c r="CG11" i="30" s="1"/>
  <c r="CG12" i="30" s="1"/>
  <c r="CG13" i="30" s="1"/>
  <c r="CG14" i="30" s="1"/>
  <c r="CG15" i="30" s="1"/>
  <c r="CG16" i="30" s="1"/>
  <c r="CG17" i="30" s="1"/>
  <c r="CG18" i="30" s="1"/>
  <c r="CG19" i="30" s="1"/>
  <c r="CG20" i="30" s="1"/>
  <c r="CG21" i="30" s="1"/>
  <c r="CG22" i="30" s="1"/>
  <c r="CG23" i="30" s="1"/>
  <c r="CG24" i="30" s="1"/>
  <c r="CG25" i="30" s="1"/>
  <c r="CG26" i="30" s="1"/>
  <c r="CG27" i="30" s="1"/>
  <c r="CG28" i="30" s="1"/>
  <c r="CG29" i="30" s="1"/>
  <c r="CG30" i="30" s="1"/>
  <c r="CG31" i="30" s="1"/>
  <c r="CG32" i="30" s="1"/>
  <c r="CG33" i="30" s="1"/>
  <c r="CG34" i="30" s="1"/>
  <c r="CG35" i="30" s="1"/>
  <c r="CG36" i="30" s="1"/>
  <c r="CG37" i="30" s="1"/>
  <c r="CG38" i="30" s="1"/>
  <c r="CG39" i="30" s="1"/>
  <c r="CG40" i="30" s="1"/>
  <c r="CG41" i="30" s="1"/>
  <c r="CF4" i="30"/>
  <c r="CF5" i="30" s="1"/>
  <c r="CF6" i="30" s="1"/>
  <c r="CF7" i="30" s="1"/>
  <c r="CF8" i="30" s="1"/>
  <c r="CF9" i="30" s="1"/>
  <c r="CF10" i="30" s="1"/>
  <c r="CF11" i="30" s="1"/>
  <c r="CF12" i="30" s="1"/>
  <c r="CF13" i="30" s="1"/>
  <c r="CF14" i="30" s="1"/>
  <c r="CF15" i="30" s="1"/>
  <c r="CF16" i="30" s="1"/>
  <c r="CF17" i="30" s="1"/>
  <c r="CF18" i="30" s="1"/>
  <c r="CF19" i="30" s="1"/>
  <c r="CF20" i="30" s="1"/>
  <c r="CF21" i="30" s="1"/>
  <c r="CF22" i="30" s="1"/>
  <c r="CF23" i="30" s="1"/>
  <c r="CF24" i="30" s="1"/>
  <c r="CF25" i="30" s="1"/>
  <c r="CF26" i="30" s="1"/>
  <c r="CF27" i="30" s="1"/>
  <c r="CF28" i="30" s="1"/>
  <c r="CF29" i="30" s="1"/>
  <c r="CF30" i="30" s="1"/>
  <c r="CF31" i="30" s="1"/>
  <c r="CF32" i="30" s="1"/>
  <c r="CF33" i="30" s="1"/>
  <c r="CF34" i="30" s="1"/>
  <c r="CF35" i="30" s="1"/>
  <c r="CF36" i="30" s="1"/>
  <c r="CF37" i="30" s="1"/>
  <c r="CF38" i="30" s="1"/>
  <c r="CF39" i="30" s="1"/>
  <c r="CF40" i="30" s="1"/>
  <c r="CF41" i="30" s="1"/>
  <c r="CE4" i="30"/>
  <c r="CE5" i="30" s="1"/>
  <c r="CE6" i="30" s="1"/>
  <c r="CE7" i="30" s="1"/>
  <c r="CE8" i="30" s="1"/>
  <c r="CE9" i="30" s="1"/>
  <c r="CE10" i="30" s="1"/>
  <c r="CE11" i="30" s="1"/>
  <c r="CE12" i="30" s="1"/>
  <c r="CE13" i="30" s="1"/>
  <c r="CE14" i="30" s="1"/>
  <c r="CE15" i="30" s="1"/>
  <c r="CE16" i="30" s="1"/>
  <c r="CE17" i="30" s="1"/>
  <c r="CE18" i="30" s="1"/>
  <c r="CE19" i="30" s="1"/>
  <c r="CE20" i="30" s="1"/>
  <c r="CE21" i="30" s="1"/>
  <c r="CE22" i="30" s="1"/>
  <c r="CE23" i="30" s="1"/>
  <c r="CE24" i="30" s="1"/>
  <c r="CE25" i="30" s="1"/>
  <c r="CE26" i="30" s="1"/>
  <c r="CE27" i="30" s="1"/>
  <c r="CE28" i="30" s="1"/>
  <c r="CE29" i="30" s="1"/>
  <c r="CE30" i="30" s="1"/>
  <c r="CE31" i="30" s="1"/>
  <c r="CE32" i="30" s="1"/>
  <c r="CE33" i="30" s="1"/>
  <c r="CE34" i="30" s="1"/>
  <c r="CE35" i="30" s="1"/>
  <c r="CE36" i="30" s="1"/>
  <c r="CE37" i="30" s="1"/>
  <c r="CE38" i="30" s="1"/>
  <c r="CE39" i="30" s="1"/>
  <c r="CE40" i="30" s="1"/>
  <c r="CE41" i="30" s="1"/>
  <c r="CD4" i="30"/>
  <c r="CD5" i="30" s="1"/>
  <c r="CD6" i="30" s="1"/>
  <c r="CD7" i="30" s="1"/>
  <c r="CD8" i="30" s="1"/>
  <c r="CD9" i="30" s="1"/>
  <c r="CD10" i="30" s="1"/>
  <c r="CD11" i="30" s="1"/>
  <c r="CD12" i="30" s="1"/>
  <c r="CD13" i="30" s="1"/>
  <c r="CD14" i="30" s="1"/>
  <c r="CD15" i="30" s="1"/>
  <c r="CD16" i="30" s="1"/>
  <c r="CD17" i="30" s="1"/>
  <c r="CD18" i="30" s="1"/>
  <c r="CD19" i="30" s="1"/>
  <c r="CD20" i="30" s="1"/>
  <c r="CD21" i="30" s="1"/>
  <c r="CD22" i="30" s="1"/>
  <c r="CD23" i="30" s="1"/>
  <c r="CD24" i="30" s="1"/>
  <c r="CD25" i="30" s="1"/>
  <c r="CD26" i="30" s="1"/>
  <c r="CD27" i="30" s="1"/>
  <c r="CD28" i="30" s="1"/>
  <c r="CD29" i="30" s="1"/>
  <c r="CD30" i="30" s="1"/>
  <c r="CD31" i="30" s="1"/>
  <c r="CD32" i="30" s="1"/>
  <c r="CD33" i="30" s="1"/>
  <c r="CD34" i="30" s="1"/>
  <c r="CD35" i="30" s="1"/>
  <c r="CD36" i="30" s="1"/>
  <c r="CD37" i="30" s="1"/>
  <c r="CD38" i="30" s="1"/>
  <c r="CD39" i="30" s="1"/>
  <c r="CD40" i="30" s="1"/>
  <c r="CD41" i="30" s="1"/>
  <c r="CC4" i="30"/>
  <c r="CC5" i="30" s="1"/>
  <c r="CC6" i="30" s="1"/>
  <c r="CC7" i="30" s="1"/>
  <c r="CC8" i="30" s="1"/>
  <c r="CC9" i="30" s="1"/>
  <c r="CC10" i="30" s="1"/>
  <c r="CC11" i="30" s="1"/>
  <c r="CC12" i="30" s="1"/>
  <c r="CC13" i="30" s="1"/>
  <c r="CC14" i="30" s="1"/>
  <c r="CC15" i="30" s="1"/>
  <c r="CC16" i="30" s="1"/>
  <c r="CC17" i="30" s="1"/>
  <c r="CC18" i="30" s="1"/>
  <c r="CC19" i="30" s="1"/>
  <c r="CC20" i="30" s="1"/>
  <c r="CC21" i="30" s="1"/>
  <c r="CC22" i="30" s="1"/>
  <c r="CC23" i="30" s="1"/>
  <c r="CC24" i="30" s="1"/>
  <c r="CC25" i="30" s="1"/>
  <c r="CC26" i="30" s="1"/>
  <c r="CC27" i="30" s="1"/>
  <c r="CC28" i="30" s="1"/>
  <c r="CC29" i="30" s="1"/>
  <c r="CC30" i="30" s="1"/>
  <c r="CC31" i="30" s="1"/>
  <c r="CC32" i="30" s="1"/>
  <c r="CC33" i="30" s="1"/>
  <c r="CC34" i="30" s="1"/>
  <c r="CC35" i="30" s="1"/>
  <c r="CC36" i="30" s="1"/>
  <c r="CC37" i="30" s="1"/>
  <c r="CC38" i="30" s="1"/>
  <c r="CC39" i="30" s="1"/>
  <c r="CC40" i="30" s="1"/>
  <c r="CC41" i="30" s="1"/>
  <c r="CB4" i="30"/>
  <c r="CB5" i="30" s="1"/>
  <c r="CB6" i="30" s="1"/>
  <c r="CB7" i="30" s="1"/>
  <c r="CB8" i="30" s="1"/>
  <c r="CB9" i="30" s="1"/>
  <c r="CB10" i="30" s="1"/>
  <c r="CB11" i="30" s="1"/>
  <c r="CB12" i="30" s="1"/>
  <c r="CB13" i="30" s="1"/>
  <c r="CB14" i="30" s="1"/>
  <c r="CB15" i="30" s="1"/>
  <c r="CB16" i="30" s="1"/>
  <c r="CB17" i="30" s="1"/>
  <c r="CB18" i="30" s="1"/>
  <c r="CB19" i="30" s="1"/>
  <c r="CB20" i="30" s="1"/>
  <c r="CB21" i="30" s="1"/>
  <c r="CB22" i="30" s="1"/>
  <c r="CB23" i="30" s="1"/>
  <c r="CB24" i="30" s="1"/>
  <c r="CB25" i="30" s="1"/>
  <c r="CB26" i="30" s="1"/>
  <c r="CB27" i="30" s="1"/>
  <c r="CB28" i="30" s="1"/>
  <c r="CB29" i="30" s="1"/>
  <c r="CB30" i="30" s="1"/>
  <c r="CB31" i="30" s="1"/>
  <c r="CB32" i="30" s="1"/>
  <c r="CB33" i="30" s="1"/>
  <c r="CB34" i="30" s="1"/>
  <c r="CB35" i="30" s="1"/>
  <c r="CB36" i="30" s="1"/>
  <c r="CB37" i="30" s="1"/>
  <c r="CB38" i="30" s="1"/>
  <c r="CB39" i="30" s="1"/>
  <c r="CB40" i="30" s="1"/>
  <c r="CB41" i="30" s="1"/>
  <c r="BW4" i="30"/>
  <c r="BX4" i="30" s="1"/>
  <c r="BZ4" i="30" s="1"/>
  <c r="CX3" i="30"/>
  <c r="EC4" i="30" s="1"/>
  <c r="CW3" i="30"/>
  <c r="DF507" i="20" s="1"/>
  <c r="BW3" i="30"/>
  <c r="BX3" i="30" s="1"/>
  <c r="DH288" i="30"/>
  <c r="DH273" i="30"/>
  <c r="DH258" i="30"/>
  <c r="DH243" i="30"/>
  <c r="DH228" i="30"/>
  <c r="DH213" i="30"/>
  <c r="DH198" i="30"/>
  <c r="DH183" i="30"/>
  <c r="DH168" i="30"/>
  <c r="DH153" i="30"/>
  <c r="DH138" i="30"/>
  <c r="DH123" i="30"/>
  <c r="DH108" i="30"/>
  <c r="DH93" i="30"/>
  <c r="DH78" i="30"/>
  <c r="DH63" i="30"/>
  <c r="DH48" i="30"/>
  <c r="DH33" i="30"/>
  <c r="DH18" i="30"/>
  <c r="DH3" i="30"/>
  <c r="BX13" i="37"/>
  <c r="BW12" i="37"/>
  <c r="BX12" i="37" s="1"/>
  <c r="BW11" i="37"/>
  <c r="BX11" i="37" s="1"/>
  <c r="BW10" i="37"/>
  <c r="BX10" i="37" s="1"/>
  <c r="BZ10" i="37" s="1"/>
  <c r="BW9" i="37"/>
  <c r="BX9" i="37" s="1"/>
  <c r="CX8" i="37"/>
  <c r="CW8" i="37"/>
  <c r="DF477" i="20" s="1"/>
  <c r="BW8" i="37"/>
  <c r="BX8" i="37" s="1"/>
  <c r="CX7" i="37"/>
  <c r="CW7" i="37"/>
  <c r="BW7" i="37"/>
  <c r="BX7" i="37" s="1"/>
  <c r="CX6" i="37"/>
  <c r="CW6" i="37"/>
  <c r="BW6" i="37"/>
  <c r="BX6" i="37" s="1"/>
  <c r="CX5" i="37"/>
  <c r="CW5" i="37"/>
  <c r="BW5" i="37"/>
  <c r="BX5" i="37" s="1"/>
  <c r="CX4" i="37"/>
  <c r="CW4" i="37"/>
  <c r="DF473" i="20" s="1"/>
  <c r="CU4" i="37"/>
  <c r="CU5" i="37" s="1"/>
  <c r="CU6" i="37" s="1"/>
  <c r="CU7" i="37" s="1"/>
  <c r="CU8" i="37" s="1"/>
  <c r="CT4" i="37"/>
  <c r="CT5" i="37" s="1"/>
  <c r="CT6" i="37" s="1"/>
  <c r="CT7" i="37" s="1"/>
  <c r="CT8" i="37" s="1"/>
  <c r="CS4" i="37"/>
  <c r="CS5" i="37" s="1"/>
  <c r="CS6" i="37" s="1"/>
  <c r="CS7" i="37" s="1"/>
  <c r="CS8" i="37" s="1"/>
  <c r="CR4" i="37"/>
  <c r="CR5" i="37" s="1"/>
  <c r="CR6" i="37" s="1"/>
  <c r="CR7" i="37" s="1"/>
  <c r="CR8" i="37" s="1"/>
  <c r="CQ4" i="37"/>
  <c r="CQ5" i="37" s="1"/>
  <c r="CQ6" i="37" s="1"/>
  <c r="CQ7" i="37" s="1"/>
  <c r="CQ8" i="37" s="1"/>
  <c r="CP4" i="37"/>
  <c r="CP5" i="37" s="1"/>
  <c r="CP6" i="37" s="1"/>
  <c r="CP7" i="37" s="1"/>
  <c r="CP8" i="37" s="1"/>
  <c r="CO4" i="37"/>
  <c r="CO5" i="37" s="1"/>
  <c r="CO6" i="37" s="1"/>
  <c r="CO7" i="37" s="1"/>
  <c r="CO8" i="37" s="1"/>
  <c r="CN4" i="37"/>
  <c r="CN5" i="37" s="1"/>
  <c r="CN6" i="37" s="1"/>
  <c r="CN7" i="37" s="1"/>
  <c r="CN8" i="37" s="1"/>
  <c r="CM4" i="37"/>
  <c r="CM5" i="37" s="1"/>
  <c r="CM6" i="37" s="1"/>
  <c r="CM7" i="37" s="1"/>
  <c r="CM8" i="37" s="1"/>
  <c r="CL4" i="37"/>
  <c r="CL5" i="37" s="1"/>
  <c r="CL6" i="37" s="1"/>
  <c r="CL7" i="37" s="1"/>
  <c r="CL8" i="37" s="1"/>
  <c r="CK4" i="37"/>
  <c r="CK5" i="37" s="1"/>
  <c r="CK6" i="37" s="1"/>
  <c r="CK7" i="37" s="1"/>
  <c r="CK8" i="37" s="1"/>
  <c r="CJ4" i="37"/>
  <c r="CJ5" i="37" s="1"/>
  <c r="CJ6" i="37" s="1"/>
  <c r="CJ7" i="37" s="1"/>
  <c r="CJ8" i="37" s="1"/>
  <c r="CI4" i="37"/>
  <c r="CI5" i="37" s="1"/>
  <c r="CI6" i="37" s="1"/>
  <c r="CI7" i="37" s="1"/>
  <c r="CI8" i="37" s="1"/>
  <c r="CH4" i="37"/>
  <c r="CH5" i="37" s="1"/>
  <c r="CH6" i="37" s="1"/>
  <c r="CH7" i="37" s="1"/>
  <c r="CH8" i="37" s="1"/>
  <c r="CG4" i="37"/>
  <c r="CG5" i="37" s="1"/>
  <c r="CG6" i="37" s="1"/>
  <c r="CG7" i="37" s="1"/>
  <c r="CG8" i="37" s="1"/>
  <c r="CF4" i="37"/>
  <c r="CF5" i="37" s="1"/>
  <c r="CF6" i="37" s="1"/>
  <c r="CF7" i="37" s="1"/>
  <c r="CF8" i="37" s="1"/>
  <c r="CE4" i="37"/>
  <c r="CE5" i="37" s="1"/>
  <c r="CE6" i="37" s="1"/>
  <c r="CE7" i="37" s="1"/>
  <c r="CE8" i="37" s="1"/>
  <c r="CD4" i="37"/>
  <c r="CD5" i="37" s="1"/>
  <c r="CD6" i="37" s="1"/>
  <c r="CD7" i="37" s="1"/>
  <c r="CD8" i="37" s="1"/>
  <c r="CC4" i="37"/>
  <c r="CC5" i="37" s="1"/>
  <c r="CC6" i="37" s="1"/>
  <c r="CC7" i="37" s="1"/>
  <c r="CC8" i="37" s="1"/>
  <c r="CB4" i="37"/>
  <c r="CB5" i="37" s="1"/>
  <c r="CB6" i="37" s="1"/>
  <c r="CB7" i="37" s="1"/>
  <c r="CB8" i="37" s="1"/>
  <c r="CB9" i="37" s="1"/>
  <c r="CB10" i="37" s="1"/>
  <c r="CB11" i="37" s="1"/>
  <c r="CB12" i="37" s="1"/>
  <c r="CB13" i="37" s="1"/>
  <c r="CB14" i="37" s="1"/>
  <c r="CB15" i="37" s="1"/>
  <c r="CB16" i="37" s="1"/>
  <c r="CB17" i="37" s="1"/>
  <c r="CB18" i="37" s="1"/>
  <c r="CB19" i="37" s="1"/>
  <c r="CB20" i="37" s="1"/>
  <c r="CB21" i="37" s="1"/>
  <c r="CB22" i="37" s="1"/>
  <c r="CB23" i="37" s="1"/>
  <c r="CB24" i="37" s="1"/>
  <c r="CB25" i="37" s="1"/>
  <c r="CB26" i="37" s="1"/>
  <c r="CB27" i="37" s="1"/>
  <c r="CB28" i="37" s="1"/>
  <c r="CB29" i="37" s="1"/>
  <c r="CB30" i="37" s="1"/>
  <c r="CB31" i="37" s="1"/>
  <c r="CB32" i="37" s="1"/>
  <c r="CB33" i="37" s="1"/>
  <c r="CB34" i="37" s="1"/>
  <c r="CB35" i="37" s="1"/>
  <c r="CB36" i="37" s="1"/>
  <c r="CB37" i="37" s="1"/>
  <c r="CB38" i="37" s="1"/>
  <c r="CB39" i="37" s="1"/>
  <c r="CB40" i="37" s="1"/>
  <c r="CB41" i="37" s="1"/>
  <c r="BW4" i="37"/>
  <c r="BX4" i="37" s="1"/>
  <c r="CX3" i="37"/>
  <c r="CW3" i="37"/>
  <c r="DF472" i="20" s="1"/>
  <c r="BW3" i="37"/>
  <c r="BX3" i="37" s="1"/>
  <c r="EG80" i="34"/>
  <c r="EG79" i="34"/>
  <c r="EG78" i="34"/>
  <c r="EG77" i="34"/>
  <c r="EG76" i="34"/>
  <c r="EG75" i="34"/>
  <c r="EG74" i="34"/>
  <c r="EG73" i="34"/>
  <c r="EG72" i="34"/>
  <c r="EG71" i="34"/>
  <c r="EG70" i="34"/>
  <c r="EG69" i="34"/>
  <c r="EG68" i="34"/>
  <c r="EG67" i="34"/>
  <c r="EG66" i="34"/>
  <c r="EG65" i="34"/>
  <c r="EG64" i="34"/>
  <c r="EG63" i="34"/>
  <c r="EG62" i="34"/>
  <c r="EG61" i="34"/>
  <c r="EG60" i="34"/>
  <c r="EG59" i="34"/>
  <c r="EG58" i="34"/>
  <c r="EG57" i="34"/>
  <c r="EG56" i="34"/>
  <c r="EG55" i="34"/>
  <c r="EG54" i="34"/>
  <c r="EG53" i="34"/>
  <c r="EG52" i="34"/>
  <c r="EG51" i="34"/>
  <c r="EG50" i="34"/>
  <c r="EG49" i="34"/>
  <c r="EG48" i="34"/>
  <c r="EG47" i="34"/>
  <c r="EG46" i="34"/>
  <c r="EG45" i="34"/>
  <c r="EG44" i="34"/>
  <c r="EG43" i="34"/>
  <c r="EG42" i="34"/>
  <c r="EG41" i="34"/>
  <c r="EG40" i="34"/>
  <c r="EG39" i="34"/>
  <c r="EG38" i="34"/>
  <c r="EG37" i="34"/>
  <c r="EG36" i="34"/>
  <c r="EG35" i="34"/>
  <c r="EG34" i="34"/>
  <c r="EG33" i="34"/>
  <c r="EG32" i="34"/>
  <c r="EG31" i="34"/>
  <c r="EG30" i="34"/>
  <c r="EG29" i="34"/>
  <c r="EG28" i="34"/>
  <c r="EG27" i="34"/>
  <c r="EG26" i="34"/>
  <c r="EG25" i="34"/>
  <c r="EG24" i="34"/>
  <c r="EG23" i="34"/>
  <c r="EG22" i="34"/>
  <c r="EG21" i="34"/>
  <c r="EG18" i="34"/>
  <c r="CX17" i="34"/>
  <c r="CW17" i="34"/>
  <c r="DF453" i="20" s="1"/>
  <c r="CX16" i="34"/>
  <c r="CW16" i="34"/>
  <c r="DF452" i="20" s="1"/>
  <c r="CX15" i="34"/>
  <c r="CW15" i="34"/>
  <c r="DF451" i="20" s="1"/>
  <c r="CX14" i="34"/>
  <c r="CW14" i="34"/>
  <c r="DF450" i="20" s="1"/>
  <c r="CX13" i="34"/>
  <c r="EG13" i="34" s="1"/>
  <c r="CW13" i="34"/>
  <c r="DF449" i="20" s="1"/>
  <c r="CX12" i="34"/>
  <c r="CW12" i="34"/>
  <c r="DF448" i="20" s="1"/>
  <c r="BW12" i="34"/>
  <c r="BX12" i="34" s="1"/>
  <c r="CX11" i="34"/>
  <c r="CW11" i="34"/>
  <c r="DF447" i="20" s="1"/>
  <c r="BW11" i="34"/>
  <c r="BX11" i="34" s="1"/>
  <c r="CX10" i="34"/>
  <c r="CW10" i="34"/>
  <c r="DF446" i="20" s="1"/>
  <c r="BW10" i="34"/>
  <c r="BX10" i="34" s="1"/>
  <c r="CX9" i="34"/>
  <c r="CW9" i="34"/>
  <c r="DF445" i="20" s="1"/>
  <c r="BW9" i="34"/>
  <c r="BX9" i="34" s="1"/>
  <c r="CX8" i="34"/>
  <c r="CW8" i="34"/>
  <c r="DF444" i="20" s="1"/>
  <c r="BW8" i="34"/>
  <c r="BX8" i="34" s="1"/>
  <c r="CX7" i="34"/>
  <c r="CW7" i="34"/>
  <c r="DF443" i="20" s="1"/>
  <c r="BZ7" i="34"/>
  <c r="BX7" i="34"/>
  <c r="BW7" i="34"/>
  <c r="CX6" i="34"/>
  <c r="CW6" i="34"/>
  <c r="DF442" i="20" s="1"/>
  <c r="BX6" i="34"/>
  <c r="BW6" i="34"/>
  <c r="CX5" i="34"/>
  <c r="CW5" i="34"/>
  <c r="DF441" i="20" s="1"/>
  <c r="CP5" i="34"/>
  <c r="CP6" i="34" s="1"/>
  <c r="CP7" i="34" s="1"/>
  <c r="CP8" i="34" s="1"/>
  <c r="CP9" i="34" s="1"/>
  <c r="CP10" i="34" s="1"/>
  <c r="CP11" i="34" s="1"/>
  <c r="CP12" i="34" s="1"/>
  <c r="CP13" i="34" s="1"/>
  <c r="CP14" i="34" s="1"/>
  <c r="CP15" i="34" s="1"/>
  <c r="CP16" i="34" s="1"/>
  <c r="CP17" i="34" s="1"/>
  <c r="CP18" i="34" s="1"/>
  <c r="CP19" i="34" s="1"/>
  <c r="CP20" i="34" s="1"/>
  <c r="CP21" i="34" s="1"/>
  <c r="CP22" i="34" s="1"/>
  <c r="CP23" i="34" s="1"/>
  <c r="CP24" i="34" s="1"/>
  <c r="CP25" i="34" s="1"/>
  <c r="CP26" i="34" s="1"/>
  <c r="CP27" i="34" s="1"/>
  <c r="CP28" i="34" s="1"/>
  <c r="CP29" i="34" s="1"/>
  <c r="CP30" i="34" s="1"/>
  <c r="CP31" i="34" s="1"/>
  <c r="CP32" i="34" s="1"/>
  <c r="CP33" i="34" s="1"/>
  <c r="CP34" i="34" s="1"/>
  <c r="CP35" i="34" s="1"/>
  <c r="CP36" i="34" s="1"/>
  <c r="CP37" i="34" s="1"/>
  <c r="CP38" i="34" s="1"/>
  <c r="CP39" i="34" s="1"/>
  <c r="CP40" i="34" s="1"/>
  <c r="CP41" i="34" s="1"/>
  <c r="CH5" i="34"/>
  <c r="CH6" i="34" s="1"/>
  <c r="CH7" i="34" s="1"/>
  <c r="CH8" i="34" s="1"/>
  <c r="CH9" i="34" s="1"/>
  <c r="CH10" i="34" s="1"/>
  <c r="CH11" i="34" s="1"/>
  <c r="CH12" i="34" s="1"/>
  <c r="CH13" i="34" s="1"/>
  <c r="CH14" i="34" s="1"/>
  <c r="CH15" i="34" s="1"/>
  <c r="CH16" i="34" s="1"/>
  <c r="CH17" i="34" s="1"/>
  <c r="CH18" i="34" s="1"/>
  <c r="CH19" i="34" s="1"/>
  <c r="CH20" i="34" s="1"/>
  <c r="CH21" i="34" s="1"/>
  <c r="CH22" i="34" s="1"/>
  <c r="CH23" i="34" s="1"/>
  <c r="CH24" i="34" s="1"/>
  <c r="CH25" i="34" s="1"/>
  <c r="CH26" i="34" s="1"/>
  <c r="CH27" i="34" s="1"/>
  <c r="CH28" i="34" s="1"/>
  <c r="CH29" i="34" s="1"/>
  <c r="CH30" i="34" s="1"/>
  <c r="CH31" i="34" s="1"/>
  <c r="CH32" i="34" s="1"/>
  <c r="CH33" i="34" s="1"/>
  <c r="CH34" i="34" s="1"/>
  <c r="CH35" i="34" s="1"/>
  <c r="CH36" i="34" s="1"/>
  <c r="CH37" i="34" s="1"/>
  <c r="CH38" i="34" s="1"/>
  <c r="CH39" i="34" s="1"/>
  <c r="CH40" i="34" s="1"/>
  <c r="CH41" i="34" s="1"/>
  <c r="CF5" i="34"/>
  <c r="CF6" i="34" s="1"/>
  <c r="CF7" i="34" s="1"/>
  <c r="CF8" i="34" s="1"/>
  <c r="CF9" i="34" s="1"/>
  <c r="CF10" i="34" s="1"/>
  <c r="CF11" i="34" s="1"/>
  <c r="CF12" i="34" s="1"/>
  <c r="CF13" i="34" s="1"/>
  <c r="CF14" i="34" s="1"/>
  <c r="CF15" i="34" s="1"/>
  <c r="CF16" i="34" s="1"/>
  <c r="CF17" i="34" s="1"/>
  <c r="CF18" i="34" s="1"/>
  <c r="CF19" i="34" s="1"/>
  <c r="CF20" i="34" s="1"/>
  <c r="CF21" i="34" s="1"/>
  <c r="CF22" i="34" s="1"/>
  <c r="CF23" i="34" s="1"/>
  <c r="CF24" i="34" s="1"/>
  <c r="CF25" i="34" s="1"/>
  <c r="CF26" i="34" s="1"/>
  <c r="CF27" i="34" s="1"/>
  <c r="CF28" i="34" s="1"/>
  <c r="CF29" i="34" s="1"/>
  <c r="CF30" i="34" s="1"/>
  <c r="CF31" i="34" s="1"/>
  <c r="CF32" i="34" s="1"/>
  <c r="CF33" i="34" s="1"/>
  <c r="CF34" i="34" s="1"/>
  <c r="CF35" i="34" s="1"/>
  <c r="CF36" i="34" s="1"/>
  <c r="CF37" i="34" s="1"/>
  <c r="CF38" i="34" s="1"/>
  <c r="CF39" i="34" s="1"/>
  <c r="CF40" i="34" s="1"/>
  <c r="CF41" i="34" s="1"/>
  <c r="BX5" i="34"/>
  <c r="BW5" i="34"/>
  <c r="CX4" i="34"/>
  <c r="CW4" i="34"/>
  <c r="DF440" i="20" s="1"/>
  <c r="CU4" i="34"/>
  <c r="CU5" i="34" s="1"/>
  <c r="CU6" i="34" s="1"/>
  <c r="CU7" i="34" s="1"/>
  <c r="CU8" i="34" s="1"/>
  <c r="CU9" i="34" s="1"/>
  <c r="CU10" i="34" s="1"/>
  <c r="CU11" i="34" s="1"/>
  <c r="CU12" i="34" s="1"/>
  <c r="CU13" i="34" s="1"/>
  <c r="CU14" i="34" s="1"/>
  <c r="CU15" i="34" s="1"/>
  <c r="CU16" i="34" s="1"/>
  <c r="CU17" i="34" s="1"/>
  <c r="CU18" i="34" s="1"/>
  <c r="CU19" i="34" s="1"/>
  <c r="CU20" i="34" s="1"/>
  <c r="CU21" i="34" s="1"/>
  <c r="CU22" i="34" s="1"/>
  <c r="CU23" i="34" s="1"/>
  <c r="CU24" i="34" s="1"/>
  <c r="CU25" i="34" s="1"/>
  <c r="CU26" i="34" s="1"/>
  <c r="CU27" i="34" s="1"/>
  <c r="CU28" i="34" s="1"/>
  <c r="CU29" i="34" s="1"/>
  <c r="CU30" i="34" s="1"/>
  <c r="CU31" i="34" s="1"/>
  <c r="CU32" i="34" s="1"/>
  <c r="CU33" i="34" s="1"/>
  <c r="CU34" i="34" s="1"/>
  <c r="CU35" i="34" s="1"/>
  <c r="CU36" i="34" s="1"/>
  <c r="CU37" i="34" s="1"/>
  <c r="CU38" i="34" s="1"/>
  <c r="CU39" i="34" s="1"/>
  <c r="CU40" i="34" s="1"/>
  <c r="CU41" i="34" s="1"/>
  <c r="CT4" i="34"/>
  <c r="CT5" i="34" s="1"/>
  <c r="CT6" i="34" s="1"/>
  <c r="CT7" i="34" s="1"/>
  <c r="CT8" i="34" s="1"/>
  <c r="CT9" i="34" s="1"/>
  <c r="CT10" i="34" s="1"/>
  <c r="CT11" i="34" s="1"/>
  <c r="CT12" i="34" s="1"/>
  <c r="CT13" i="34" s="1"/>
  <c r="CT14" i="34" s="1"/>
  <c r="CT15" i="34" s="1"/>
  <c r="CT16" i="34" s="1"/>
  <c r="CT17" i="34" s="1"/>
  <c r="CT18" i="34" s="1"/>
  <c r="CT19" i="34" s="1"/>
  <c r="CT20" i="34" s="1"/>
  <c r="CT21" i="34" s="1"/>
  <c r="CT22" i="34" s="1"/>
  <c r="CT23" i="34" s="1"/>
  <c r="CT24" i="34" s="1"/>
  <c r="CT25" i="34" s="1"/>
  <c r="CT26" i="34" s="1"/>
  <c r="CT27" i="34" s="1"/>
  <c r="CT28" i="34" s="1"/>
  <c r="CT29" i="34" s="1"/>
  <c r="CT30" i="34" s="1"/>
  <c r="CT31" i="34" s="1"/>
  <c r="CT32" i="34" s="1"/>
  <c r="CT33" i="34" s="1"/>
  <c r="CT34" i="34" s="1"/>
  <c r="CT35" i="34" s="1"/>
  <c r="CT36" i="34" s="1"/>
  <c r="CT37" i="34" s="1"/>
  <c r="CT38" i="34" s="1"/>
  <c r="CT39" i="34" s="1"/>
  <c r="CT40" i="34" s="1"/>
  <c r="CT41" i="34" s="1"/>
  <c r="CS4" i="34"/>
  <c r="CS5" i="34" s="1"/>
  <c r="CS6" i="34" s="1"/>
  <c r="CS7" i="34" s="1"/>
  <c r="CS8" i="34" s="1"/>
  <c r="CS9" i="34" s="1"/>
  <c r="CS10" i="34" s="1"/>
  <c r="CS11" i="34" s="1"/>
  <c r="CS12" i="34" s="1"/>
  <c r="CS13" i="34" s="1"/>
  <c r="CS14" i="34" s="1"/>
  <c r="CS15" i="34" s="1"/>
  <c r="CS16" i="34" s="1"/>
  <c r="CS17" i="34" s="1"/>
  <c r="CS18" i="34" s="1"/>
  <c r="CS19" i="34" s="1"/>
  <c r="CS20" i="34" s="1"/>
  <c r="CS21" i="34" s="1"/>
  <c r="CS22" i="34" s="1"/>
  <c r="CS23" i="34" s="1"/>
  <c r="CS24" i="34" s="1"/>
  <c r="CS25" i="34" s="1"/>
  <c r="CS26" i="34" s="1"/>
  <c r="CS27" i="34" s="1"/>
  <c r="CS28" i="34" s="1"/>
  <c r="CS29" i="34" s="1"/>
  <c r="CS30" i="34" s="1"/>
  <c r="CS31" i="34" s="1"/>
  <c r="CS32" i="34" s="1"/>
  <c r="CS33" i="34" s="1"/>
  <c r="CS34" i="34" s="1"/>
  <c r="CS35" i="34" s="1"/>
  <c r="CS36" i="34" s="1"/>
  <c r="CS37" i="34" s="1"/>
  <c r="CS38" i="34" s="1"/>
  <c r="CS39" i="34" s="1"/>
  <c r="CS40" i="34" s="1"/>
  <c r="CS41" i="34" s="1"/>
  <c r="CR4" i="34"/>
  <c r="CR5" i="34" s="1"/>
  <c r="CR6" i="34" s="1"/>
  <c r="CR7" i="34" s="1"/>
  <c r="CR8" i="34" s="1"/>
  <c r="CR9" i="34" s="1"/>
  <c r="CR10" i="34" s="1"/>
  <c r="CR11" i="34" s="1"/>
  <c r="CR12" i="34" s="1"/>
  <c r="CR13" i="34" s="1"/>
  <c r="CR14" i="34" s="1"/>
  <c r="CR15" i="34" s="1"/>
  <c r="CR16" i="34" s="1"/>
  <c r="CR17" i="34" s="1"/>
  <c r="CR18" i="34" s="1"/>
  <c r="CR19" i="34" s="1"/>
  <c r="CR20" i="34" s="1"/>
  <c r="CR21" i="34" s="1"/>
  <c r="CR22" i="34" s="1"/>
  <c r="CR23" i="34" s="1"/>
  <c r="CR24" i="34" s="1"/>
  <c r="CR25" i="34" s="1"/>
  <c r="CR26" i="34" s="1"/>
  <c r="CR27" i="34" s="1"/>
  <c r="CR28" i="34" s="1"/>
  <c r="CR29" i="34" s="1"/>
  <c r="CR30" i="34" s="1"/>
  <c r="CR31" i="34" s="1"/>
  <c r="CR32" i="34" s="1"/>
  <c r="CR33" i="34" s="1"/>
  <c r="CR34" i="34" s="1"/>
  <c r="CR35" i="34" s="1"/>
  <c r="CR36" i="34" s="1"/>
  <c r="CR37" i="34" s="1"/>
  <c r="CR38" i="34" s="1"/>
  <c r="CR39" i="34" s="1"/>
  <c r="CR40" i="34" s="1"/>
  <c r="CR41" i="34" s="1"/>
  <c r="CQ4" i="34"/>
  <c r="CQ5" i="34" s="1"/>
  <c r="CQ6" i="34" s="1"/>
  <c r="CQ7" i="34" s="1"/>
  <c r="CQ8" i="34" s="1"/>
  <c r="CQ9" i="34" s="1"/>
  <c r="CQ10" i="34" s="1"/>
  <c r="CQ11" i="34" s="1"/>
  <c r="CQ12" i="34" s="1"/>
  <c r="CQ13" i="34" s="1"/>
  <c r="CQ14" i="34" s="1"/>
  <c r="CQ15" i="34" s="1"/>
  <c r="CQ16" i="34" s="1"/>
  <c r="CQ17" i="34" s="1"/>
  <c r="CQ18" i="34" s="1"/>
  <c r="CQ19" i="34" s="1"/>
  <c r="CQ20" i="34" s="1"/>
  <c r="CQ21" i="34" s="1"/>
  <c r="CQ22" i="34" s="1"/>
  <c r="CQ23" i="34" s="1"/>
  <c r="CQ24" i="34" s="1"/>
  <c r="CQ25" i="34" s="1"/>
  <c r="CQ26" i="34" s="1"/>
  <c r="CQ27" i="34" s="1"/>
  <c r="CQ28" i="34" s="1"/>
  <c r="CQ29" i="34" s="1"/>
  <c r="CQ30" i="34" s="1"/>
  <c r="CQ31" i="34" s="1"/>
  <c r="CQ32" i="34" s="1"/>
  <c r="CQ33" i="34" s="1"/>
  <c r="CQ34" i="34" s="1"/>
  <c r="CQ35" i="34" s="1"/>
  <c r="CQ36" i="34" s="1"/>
  <c r="CQ37" i="34" s="1"/>
  <c r="CQ38" i="34" s="1"/>
  <c r="CQ39" i="34" s="1"/>
  <c r="CQ40" i="34" s="1"/>
  <c r="CQ41" i="34" s="1"/>
  <c r="CP4" i="34"/>
  <c r="CO4" i="34"/>
  <c r="CO5" i="34" s="1"/>
  <c r="CO6" i="34" s="1"/>
  <c r="CO7" i="34" s="1"/>
  <c r="CO8" i="34" s="1"/>
  <c r="CO9" i="34" s="1"/>
  <c r="CO10" i="34" s="1"/>
  <c r="CO11" i="34" s="1"/>
  <c r="CO12" i="34" s="1"/>
  <c r="CO13" i="34" s="1"/>
  <c r="CO14" i="34" s="1"/>
  <c r="CO15" i="34" s="1"/>
  <c r="CO16" i="34" s="1"/>
  <c r="CO17" i="34" s="1"/>
  <c r="CO18" i="34" s="1"/>
  <c r="CO19" i="34" s="1"/>
  <c r="CO20" i="34" s="1"/>
  <c r="CO21" i="34" s="1"/>
  <c r="CO22" i="34" s="1"/>
  <c r="CO23" i="34" s="1"/>
  <c r="CO24" i="34" s="1"/>
  <c r="CO25" i="34" s="1"/>
  <c r="CO26" i="34" s="1"/>
  <c r="CO27" i="34" s="1"/>
  <c r="CO28" i="34" s="1"/>
  <c r="CO29" i="34" s="1"/>
  <c r="CO30" i="34" s="1"/>
  <c r="CO31" i="34" s="1"/>
  <c r="CO32" i="34" s="1"/>
  <c r="CO33" i="34" s="1"/>
  <c r="CO34" i="34" s="1"/>
  <c r="CO35" i="34" s="1"/>
  <c r="CO36" i="34" s="1"/>
  <c r="CO37" i="34" s="1"/>
  <c r="CO38" i="34" s="1"/>
  <c r="CO39" i="34" s="1"/>
  <c r="CO40" i="34" s="1"/>
  <c r="CO41" i="34" s="1"/>
  <c r="CN4" i="34"/>
  <c r="CN5" i="34" s="1"/>
  <c r="CN6" i="34" s="1"/>
  <c r="CN7" i="34" s="1"/>
  <c r="CN8" i="34" s="1"/>
  <c r="CN9" i="34" s="1"/>
  <c r="CN10" i="34" s="1"/>
  <c r="CN11" i="34" s="1"/>
  <c r="CN12" i="34" s="1"/>
  <c r="CN13" i="34" s="1"/>
  <c r="CN14" i="34" s="1"/>
  <c r="CN15" i="34" s="1"/>
  <c r="CN16" i="34" s="1"/>
  <c r="CN17" i="34" s="1"/>
  <c r="CN18" i="34" s="1"/>
  <c r="CN19" i="34" s="1"/>
  <c r="CN20" i="34" s="1"/>
  <c r="CN21" i="34" s="1"/>
  <c r="CN22" i="34" s="1"/>
  <c r="CN23" i="34" s="1"/>
  <c r="CN24" i="34" s="1"/>
  <c r="CN25" i="34" s="1"/>
  <c r="CN26" i="34" s="1"/>
  <c r="CN27" i="34" s="1"/>
  <c r="CN28" i="34" s="1"/>
  <c r="CN29" i="34" s="1"/>
  <c r="CN30" i="34" s="1"/>
  <c r="CN31" i="34" s="1"/>
  <c r="CN32" i="34" s="1"/>
  <c r="CN33" i="34" s="1"/>
  <c r="CN34" i="34" s="1"/>
  <c r="CN35" i="34" s="1"/>
  <c r="CN36" i="34" s="1"/>
  <c r="CN37" i="34" s="1"/>
  <c r="CN38" i="34" s="1"/>
  <c r="CN39" i="34" s="1"/>
  <c r="CN40" i="34" s="1"/>
  <c r="CN41" i="34" s="1"/>
  <c r="CM4" i="34"/>
  <c r="CM5" i="34" s="1"/>
  <c r="CM6" i="34" s="1"/>
  <c r="CM7" i="34" s="1"/>
  <c r="CM8" i="34" s="1"/>
  <c r="CM9" i="34" s="1"/>
  <c r="CM10" i="34" s="1"/>
  <c r="CM11" i="34" s="1"/>
  <c r="CM12" i="34" s="1"/>
  <c r="CM13" i="34" s="1"/>
  <c r="CM14" i="34" s="1"/>
  <c r="CM15" i="34" s="1"/>
  <c r="CM16" i="34" s="1"/>
  <c r="CM17" i="34" s="1"/>
  <c r="CM18" i="34" s="1"/>
  <c r="CM19" i="34" s="1"/>
  <c r="CM20" i="34" s="1"/>
  <c r="CM21" i="34" s="1"/>
  <c r="CM22" i="34" s="1"/>
  <c r="CM23" i="34" s="1"/>
  <c r="CM24" i="34" s="1"/>
  <c r="CM25" i="34" s="1"/>
  <c r="CM26" i="34" s="1"/>
  <c r="CM27" i="34" s="1"/>
  <c r="CM28" i="34" s="1"/>
  <c r="CM29" i="34" s="1"/>
  <c r="CM30" i="34" s="1"/>
  <c r="CM31" i="34" s="1"/>
  <c r="CM32" i="34" s="1"/>
  <c r="CM33" i="34" s="1"/>
  <c r="CM34" i="34" s="1"/>
  <c r="CM35" i="34" s="1"/>
  <c r="CM36" i="34" s="1"/>
  <c r="CM37" i="34" s="1"/>
  <c r="CM38" i="34" s="1"/>
  <c r="CM39" i="34" s="1"/>
  <c r="CM40" i="34" s="1"/>
  <c r="CM41" i="34" s="1"/>
  <c r="CL4" i="34"/>
  <c r="CL5" i="34" s="1"/>
  <c r="CL6" i="34" s="1"/>
  <c r="CL7" i="34" s="1"/>
  <c r="CL8" i="34" s="1"/>
  <c r="CL9" i="34" s="1"/>
  <c r="CL10" i="34" s="1"/>
  <c r="CL11" i="34" s="1"/>
  <c r="CL12" i="34" s="1"/>
  <c r="CL13" i="34" s="1"/>
  <c r="CL14" i="34" s="1"/>
  <c r="CL15" i="34" s="1"/>
  <c r="CL16" i="34" s="1"/>
  <c r="CL17" i="34" s="1"/>
  <c r="CL18" i="34" s="1"/>
  <c r="CL19" i="34" s="1"/>
  <c r="CL20" i="34" s="1"/>
  <c r="CL21" i="34" s="1"/>
  <c r="CL22" i="34" s="1"/>
  <c r="CL23" i="34" s="1"/>
  <c r="CL24" i="34" s="1"/>
  <c r="CL25" i="34" s="1"/>
  <c r="CL26" i="34" s="1"/>
  <c r="CL27" i="34" s="1"/>
  <c r="CL28" i="34" s="1"/>
  <c r="CL29" i="34" s="1"/>
  <c r="CL30" i="34" s="1"/>
  <c r="CL31" i="34" s="1"/>
  <c r="CL32" i="34" s="1"/>
  <c r="CL33" i="34" s="1"/>
  <c r="CL34" i="34" s="1"/>
  <c r="CL35" i="34" s="1"/>
  <c r="CL36" i="34" s="1"/>
  <c r="CL37" i="34" s="1"/>
  <c r="CL38" i="34" s="1"/>
  <c r="CL39" i="34" s="1"/>
  <c r="CL40" i="34" s="1"/>
  <c r="CL41" i="34" s="1"/>
  <c r="CK4" i="34"/>
  <c r="CK5" i="34" s="1"/>
  <c r="CK6" i="34" s="1"/>
  <c r="CK7" i="34" s="1"/>
  <c r="CK8" i="34" s="1"/>
  <c r="CK9" i="34" s="1"/>
  <c r="CK10" i="34" s="1"/>
  <c r="CK11" i="34" s="1"/>
  <c r="CK12" i="34" s="1"/>
  <c r="CK13" i="34" s="1"/>
  <c r="CK14" i="34" s="1"/>
  <c r="CK15" i="34" s="1"/>
  <c r="CK16" i="34" s="1"/>
  <c r="CK17" i="34" s="1"/>
  <c r="CK18" i="34" s="1"/>
  <c r="CK19" i="34" s="1"/>
  <c r="CK20" i="34" s="1"/>
  <c r="CK21" i="34" s="1"/>
  <c r="CK22" i="34" s="1"/>
  <c r="CK23" i="34" s="1"/>
  <c r="CK24" i="34" s="1"/>
  <c r="CK25" i="34" s="1"/>
  <c r="CK26" i="34" s="1"/>
  <c r="CK27" i="34" s="1"/>
  <c r="CK28" i="34" s="1"/>
  <c r="CK29" i="34" s="1"/>
  <c r="CK30" i="34" s="1"/>
  <c r="CK31" i="34" s="1"/>
  <c r="CK32" i="34" s="1"/>
  <c r="CK33" i="34" s="1"/>
  <c r="CK34" i="34" s="1"/>
  <c r="CK35" i="34" s="1"/>
  <c r="CK36" i="34" s="1"/>
  <c r="CK37" i="34" s="1"/>
  <c r="CK38" i="34" s="1"/>
  <c r="CK39" i="34" s="1"/>
  <c r="CK40" i="34" s="1"/>
  <c r="CK41" i="34" s="1"/>
  <c r="CJ4" i="34"/>
  <c r="CJ5" i="34" s="1"/>
  <c r="CJ6" i="34" s="1"/>
  <c r="CJ7" i="34" s="1"/>
  <c r="CJ8" i="34" s="1"/>
  <c r="CJ9" i="34" s="1"/>
  <c r="CJ10" i="34" s="1"/>
  <c r="CJ11" i="34" s="1"/>
  <c r="CJ12" i="34" s="1"/>
  <c r="CJ13" i="34" s="1"/>
  <c r="CJ14" i="34" s="1"/>
  <c r="CJ15" i="34" s="1"/>
  <c r="CJ16" i="34" s="1"/>
  <c r="CJ17" i="34" s="1"/>
  <c r="CJ18" i="34" s="1"/>
  <c r="CJ19" i="34" s="1"/>
  <c r="CJ20" i="34" s="1"/>
  <c r="CJ21" i="34" s="1"/>
  <c r="CJ22" i="34" s="1"/>
  <c r="CJ23" i="34" s="1"/>
  <c r="CJ24" i="34" s="1"/>
  <c r="CJ25" i="34" s="1"/>
  <c r="CJ26" i="34" s="1"/>
  <c r="CJ27" i="34" s="1"/>
  <c r="CJ28" i="34" s="1"/>
  <c r="CJ29" i="34" s="1"/>
  <c r="CJ30" i="34" s="1"/>
  <c r="CJ31" i="34" s="1"/>
  <c r="CJ32" i="34" s="1"/>
  <c r="CJ33" i="34" s="1"/>
  <c r="CJ34" i="34" s="1"/>
  <c r="CJ35" i="34" s="1"/>
  <c r="CJ36" i="34" s="1"/>
  <c r="CJ37" i="34" s="1"/>
  <c r="CJ38" i="34" s="1"/>
  <c r="CJ39" i="34" s="1"/>
  <c r="CJ40" i="34" s="1"/>
  <c r="CJ41" i="34" s="1"/>
  <c r="CI4" i="34"/>
  <c r="CI5" i="34" s="1"/>
  <c r="CI6" i="34" s="1"/>
  <c r="CI7" i="34" s="1"/>
  <c r="CI8" i="34" s="1"/>
  <c r="CI9" i="34" s="1"/>
  <c r="CI10" i="34" s="1"/>
  <c r="CI11" i="34" s="1"/>
  <c r="CI12" i="34" s="1"/>
  <c r="CI13" i="34" s="1"/>
  <c r="CI14" i="34" s="1"/>
  <c r="CI15" i="34" s="1"/>
  <c r="CI16" i="34" s="1"/>
  <c r="CI17" i="34" s="1"/>
  <c r="CI18" i="34" s="1"/>
  <c r="CI19" i="34" s="1"/>
  <c r="CI20" i="34" s="1"/>
  <c r="CI21" i="34" s="1"/>
  <c r="CI22" i="34" s="1"/>
  <c r="CI23" i="34" s="1"/>
  <c r="CI24" i="34" s="1"/>
  <c r="CI25" i="34" s="1"/>
  <c r="CI26" i="34" s="1"/>
  <c r="CI27" i="34" s="1"/>
  <c r="CI28" i="34" s="1"/>
  <c r="CI29" i="34" s="1"/>
  <c r="CI30" i="34" s="1"/>
  <c r="CI31" i="34" s="1"/>
  <c r="CI32" i="34" s="1"/>
  <c r="CI33" i="34" s="1"/>
  <c r="CI34" i="34" s="1"/>
  <c r="CI35" i="34" s="1"/>
  <c r="CI36" i="34" s="1"/>
  <c r="CI37" i="34" s="1"/>
  <c r="CI38" i="34" s="1"/>
  <c r="CI39" i="34" s="1"/>
  <c r="CI40" i="34" s="1"/>
  <c r="CI41" i="34" s="1"/>
  <c r="CH4" i="34"/>
  <c r="CG4" i="34"/>
  <c r="CG5" i="34" s="1"/>
  <c r="CG6" i="34" s="1"/>
  <c r="CG7" i="34" s="1"/>
  <c r="CG8" i="34" s="1"/>
  <c r="CG9" i="34" s="1"/>
  <c r="CG10" i="34" s="1"/>
  <c r="CG11" i="34" s="1"/>
  <c r="CG12" i="34" s="1"/>
  <c r="CG13" i="34" s="1"/>
  <c r="CG14" i="34" s="1"/>
  <c r="CG15" i="34" s="1"/>
  <c r="CG16" i="34" s="1"/>
  <c r="CG17" i="34" s="1"/>
  <c r="CG18" i="34" s="1"/>
  <c r="CG19" i="34" s="1"/>
  <c r="CG20" i="34" s="1"/>
  <c r="CG21" i="34" s="1"/>
  <c r="CG22" i="34" s="1"/>
  <c r="CG23" i="34" s="1"/>
  <c r="CG24" i="34" s="1"/>
  <c r="CG25" i="34" s="1"/>
  <c r="CG26" i="34" s="1"/>
  <c r="CG27" i="34" s="1"/>
  <c r="CG28" i="34" s="1"/>
  <c r="CG29" i="34" s="1"/>
  <c r="CG30" i="34" s="1"/>
  <c r="CG31" i="34" s="1"/>
  <c r="CG32" i="34" s="1"/>
  <c r="CG33" i="34" s="1"/>
  <c r="CG34" i="34" s="1"/>
  <c r="CG35" i="34" s="1"/>
  <c r="CG36" i="34" s="1"/>
  <c r="CG37" i="34" s="1"/>
  <c r="CG38" i="34" s="1"/>
  <c r="CG39" i="34" s="1"/>
  <c r="CG40" i="34" s="1"/>
  <c r="CG41" i="34" s="1"/>
  <c r="CF4" i="34"/>
  <c r="CE4" i="34"/>
  <c r="CE5" i="34" s="1"/>
  <c r="CE6" i="34" s="1"/>
  <c r="CE7" i="34" s="1"/>
  <c r="CE8" i="34" s="1"/>
  <c r="CE9" i="34" s="1"/>
  <c r="CE10" i="34" s="1"/>
  <c r="CE11" i="34" s="1"/>
  <c r="CE12" i="34" s="1"/>
  <c r="CE13" i="34" s="1"/>
  <c r="CE14" i="34" s="1"/>
  <c r="CE15" i="34" s="1"/>
  <c r="CE16" i="34" s="1"/>
  <c r="CE17" i="34" s="1"/>
  <c r="CE18" i="34" s="1"/>
  <c r="CE19" i="34" s="1"/>
  <c r="CE20" i="34" s="1"/>
  <c r="CE21" i="34" s="1"/>
  <c r="CE22" i="34" s="1"/>
  <c r="CE23" i="34" s="1"/>
  <c r="CE24" i="34" s="1"/>
  <c r="CE25" i="34" s="1"/>
  <c r="CE26" i="34" s="1"/>
  <c r="CE27" i="34" s="1"/>
  <c r="CE28" i="34" s="1"/>
  <c r="CE29" i="34" s="1"/>
  <c r="CE30" i="34" s="1"/>
  <c r="CE31" i="34" s="1"/>
  <c r="CE32" i="34" s="1"/>
  <c r="CE33" i="34" s="1"/>
  <c r="CE34" i="34" s="1"/>
  <c r="CE35" i="34" s="1"/>
  <c r="CE36" i="34" s="1"/>
  <c r="CE37" i="34" s="1"/>
  <c r="CE38" i="34" s="1"/>
  <c r="CE39" i="34" s="1"/>
  <c r="CE40" i="34" s="1"/>
  <c r="CE41" i="34" s="1"/>
  <c r="CD4" i="34"/>
  <c r="CD5" i="34" s="1"/>
  <c r="CD6" i="34" s="1"/>
  <c r="CD7" i="34" s="1"/>
  <c r="CD8" i="34" s="1"/>
  <c r="CD9" i="34" s="1"/>
  <c r="CD10" i="34" s="1"/>
  <c r="CD11" i="34" s="1"/>
  <c r="CD12" i="34" s="1"/>
  <c r="CD13" i="34" s="1"/>
  <c r="CD14" i="34" s="1"/>
  <c r="CD15" i="34" s="1"/>
  <c r="CD16" i="34" s="1"/>
  <c r="CD17" i="34" s="1"/>
  <c r="CD18" i="34" s="1"/>
  <c r="CD19" i="34" s="1"/>
  <c r="CD20" i="34" s="1"/>
  <c r="CD21" i="34" s="1"/>
  <c r="CD22" i="34" s="1"/>
  <c r="CD23" i="34" s="1"/>
  <c r="CD24" i="34" s="1"/>
  <c r="CD25" i="34" s="1"/>
  <c r="CD26" i="34" s="1"/>
  <c r="CD27" i="34" s="1"/>
  <c r="CD28" i="34" s="1"/>
  <c r="CD29" i="34" s="1"/>
  <c r="CD30" i="34" s="1"/>
  <c r="CD31" i="34" s="1"/>
  <c r="CD32" i="34" s="1"/>
  <c r="CD33" i="34" s="1"/>
  <c r="CD34" i="34" s="1"/>
  <c r="CD35" i="34" s="1"/>
  <c r="CD36" i="34" s="1"/>
  <c r="CD37" i="34" s="1"/>
  <c r="CD38" i="34" s="1"/>
  <c r="CD39" i="34" s="1"/>
  <c r="CD40" i="34" s="1"/>
  <c r="CD41" i="34" s="1"/>
  <c r="CC4" i="34"/>
  <c r="CC5" i="34" s="1"/>
  <c r="CC6" i="34" s="1"/>
  <c r="CC7" i="34" s="1"/>
  <c r="CC8" i="34" s="1"/>
  <c r="CC9" i="34" s="1"/>
  <c r="CC10" i="34" s="1"/>
  <c r="CC11" i="34" s="1"/>
  <c r="CC12" i="34" s="1"/>
  <c r="CC13" i="34" s="1"/>
  <c r="CC14" i="34" s="1"/>
  <c r="CC15" i="34" s="1"/>
  <c r="CC16" i="34" s="1"/>
  <c r="CC17" i="34" s="1"/>
  <c r="CC18" i="34" s="1"/>
  <c r="CC19" i="34" s="1"/>
  <c r="CC20" i="34" s="1"/>
  <c r="CC21" i="34" s="1"/>
  <c r="CC22" i="34" s="1"/>
  <c r="CC23" i="34" s="1"/>
  <c r="CC24" i="34" s="1"/>
  <c r="CC25" i="34" s="1"/>
  <c r="CC26" i="34" s="1"/>
  <c r="CC27" i="34" s="1"/>
  <c r="CC28" i="34" s="1"/>
  <c r="CC29" i="34" s="1"/>
  <c r="CC30" i="34" s="1"/>
  <c r="CC31" i="34" s="1"/>
  <c r="CC32" i="34" s="1"/>
  <c r="CC33" i="34" s="1"/>
  <c r="CC34" i="34" s="1"/>
  <c r="CC35" i="34" s="1"/>
  <c r="CC36" i="34" s="1"/>
  <c r="CC37" i="34" s="1"/>
  <c r="CC38" i="34" s="1"/>
  <c r="CC39" i="34" s="1"/>
  <c r="CC40" i="34" s="1"/>
  <c r="CC41" i="34" s="1"/>
  <c r="CB4" i="34"/>
  <c r="CB5" i="34" s="1"/>
  <c r="CB6" i="34" s="1"/>
  <c r="CB7" i="34" s="1"/>
  <c r="CB8" i="34" s="1"/>
  <c r="CB9" i="34" s="1"/>
  <c r="CB10" i="34" s="1"/>
  <c r="CB11" i="34" s="1"/>
  <c r="CB12" i="34" s="1"/>
  <c r="CB13" i="34" s="1"/>
  <c r="CB14" i="34" s="1"/>
  <c r="CB15" i="34" s="1"/>
  <c r="CB16" i="34" s="1"/>
  <c r="CB17" i="34" s="1"/>
  <c r="CB18" i="34" s="1"/>
  <c r="CB19" i="34" s="1"/>
  <c r="CB20" i="34" s="1"/>
  <c r="CB21" i="34" s="1"/>
  <c r="CB22" i="34" s="1"/>
  <c r="CB23" i="34" s="1"/>
  <c r="CB24" i="34" s="1"/>
  <c r="CB25" i="34" s="1"/>
  <c r="CB26" i="34" s="1"/>
  <c r="CB27" i="34" s="1"/>
  <c r="CB28" i="34" s="1"/>
  <c r="CB29" i="34" s="1"/>
  <c r="CB30" i="34" s="1"/>
  <c r="CB31" i="34" s="1"/>
  <c r="CB32" i="34" s="1"/>
  <c r="CB33" i="34" s="1"/>
  <c r="CB34" i="34" s="1"/>
  <c r="CB35" i="34" s="1"/>
  <c r="CB36" i="34" s="1"/>
  <c r="CB37" i="34" s="1"/>
  <c r="CB38" i="34" s="1"/>
  <c r="CB39" i="34" s="1"/>
  <c r="CB40" i="34" s="1"/>
  <c r="CB41" i="34" s="1"/>
  <c r="BW4" i="34"/>
  <c r="CX3" i="34"/>
  <c r="EB4" i="34" s="1"/>
  <c r="EB5" i="34" s="1"/>
  <c r="CW3" i="34"/>
  <c r="DF439" i="20" s="1"/>
  <c r="BX3" i="34"/>
  <c r="BW3" i="34"/>
  <c r="DH288" i="34"/>
  <c r="DH273" i="34"/>
  <c r="DH258" i="34"/>
  <c r="DH243" i="34"/>
  <c r="DH228" i="34"/>
  <c r="DH213" i="34"/>
  <c r="DH198" i="34"/>
  <c r="DH183" i="34"/>
  <c r="DH168" i="34"/>
  <c r="DH153" i="34"/>
  <c r="DH138" i="34"/>
  <c r="DH123" i="34"/>
  <c r="DH108" i="34"/>
  <c r="DH93" i="34"/>
  <c r="DH78" i="34"/>
  <c r="DH63" i="34"/>
  <c r="DH48" i="34"/>
  <c r="DH33" i="34"/>
  <c r="DH18" i="34"/>
  <c r="EG80" i="24"/>
  <c r="EG79" i="24"/>
  <c r="EG78" i="24"/>
  <c r="EG77" i="24"/>
  <c r="EG76" i="24"/>
  <c r="EG75" i="24"/>
  <c r="EG74" i="24"/>
  <c r="EG73" i="24"/>
  <c r="EG72" i="24"/>
  <c r="EG71" i="24"/>
  <c r="EG70" i="24"/>
  <c r="EG69" i="24"/>
  <c r="EG68" i="24"/>
  <c r="EG67" i="24"/>
  <c r="EG66" i="24"/>
  <c r="EG65" i="24"/>
  <c r="EG64" i="24"/>
  <c r="EG63" i="24"/>
  <c r="EG62" i="24"/>
  <c r="EG61" i="24"/>
  <c r="EG60" i="24"/>
  <c r="EG59" i="24"/>
  <c r="EG58" i="24"/>
  <c r="EG57" i="24"/>
  <c r="EG56" i="24"/>
  <c r="EG55" i="24"/>
  <c r="EG54" i="24"/>
  <c r="EG53" i="24"/>
  <c r="EG52" i="24"/>
  <c r="EG51" i="24"/>
  <c r="EG50" i="24"/>
  <c r="EG49" i="24"/>
  <c r="EG48" i="24"/>
  <c r="EG47" i="24"/>
  <c r="EG46" i="24"/>
  <c r="EG45" i="24"/>
  <c r="EG44" i="24"/>
  <c r="EG43" i="24"/>
  <c r="EG42" i="24"/>
  <c r="EG41" i="24"/>
  <c r="EG40" i="24"/>
  <c r="EG39" i="24"/>
  <c r="EG38" i="24"/>
  <c r="EG37" i="24"/>
  <c r="EG36" i="24"/>
  <c r="EG35" i="24"/>
  <c r="EG34" i="24"/>
  <c r="EG33" i="24"/>
  <c r="EG32" i="24"/>
  <c r="EG31" i="24"/>
  <c r="EG30" i="24"/>
  <c r="EG29" i="24"/>
  <c r="EG28" i="24"/>
  <c r="EG27" i="24"/>
  <c r="EG26" i="24"/>
  <c r="EG25" i="24"/>
  <c r="EG24" i="24"/>
  <c r="EG23" i="24"/>
  <c r="EG22" i="24"/>
  <c r="EG21" i="24"/>
  <c r="EG17" i="24"/>
  <c r="CK12" i="24"/>
  <c r="CK13" i="24" s="1"/>
  <c r="CK14" i="24" s="1"/>
  <c r="CK15" i="24" s="1"/>
  <c r="CK16" i="24" s="1"/>
  <c r="CK17" i="24" s="1"/>
  <c r="CK18" i="24" s="1"/>
  <c r="CK19" i="24" s="1"/>
  <c r="CK20" i="24" s="1"/>
  <c r="CK21" i="24" s="1"/>
  <c r="CK22" i="24" s="1"/>
  <c r="CK23" i="24" s="1"/>
  <c r="CK24" i="24" s="1"/>
  <c r="CK25" i="24" s="1"/>
  <c r="CK26" i="24" s="1"/>
  <c r="CK27" i="24" s="1"/>
  <c r="CK28" i="24" s="1"/>
  <c r="CK29" i="24" s="1"/>
  <c r="CK30" i="24" s="1"/>
  <c r="CK31" i="24" s="1"/>
  <c r="CK32" i="24" s="1"/>
  <c r="CK33" i="24" s="1"/>
  <c r="CK34" i="24" s="1"/>
  <c r="CK35" i="24" s="1"/>
  <c r="CK36" i="24" s="1"/>
  <c r="CK37" i="24" s="1"/>
  <c r="CK38" i="24" s="1"/>
  <c r="CK39" i="24" s="1"/>
  <c r="CK40" i="24" s="1"/>
  <c r="CK41" i="24" s="1"/>
  <c r="EG8" i="24"/>
  <c r="CR7" i="24"/>
  <c r="CR8" i="24" s="1"/>
  <c r="CR9" i="24" s="1"/>
  <c r="CR10" i="24" s="1"/>
  <c r="CR11" i="24" s="1"/>
  <c r="CR12" i="24" s="1"/>
  <c r="CR13" i="24" s="1"/>
  <c r="CR14" i="24" s="1"/>
  <c r="CR15" i="24" s="1"/>
  <c r="CR16" i="24" s="1"/>
  <c r="CR17" i="24" s="1"/>
  <c r="CR18" i="24" s="1"/>
  <c r="CR19" i="24" s="1"/>
  <c r="CR20" i="24" s="1"/>
  <c r="CR21" i="24" s="1"/>
  <c r="CR22" i="24" s="1"/>
  <c r="CR23" i="24" s="1"/>
  <c r="CR24" i="24" s="1"/>
  <c r="CR25" i="24" s="1"/>
  <c r="CR26" i="24" s="1"/>
  <c r="CR27" i="24" s="1"/>
  <c r="CR28" i="24" s="1"/>
  <c r="CR29" i="24" s="1"/>
  <c r="CR30" i="24" s="1"/>
  <c r="CR31" i="24" s="1"/>
  <c r="CR32" i="24" s="1"/>
  <c r="CR33" i="24" s="1"/>
  <c r="CR34" i="24" s="1"/>
  <c r="CR35" i="24" s="1"/>
  <c r="CR36" i="24" s="1"/>
  <c r="CR37" i="24" s="1"/>
  <c r="CR38" i="24" s="1"/>
  <c r="CR39" i="24" s="1"/>
  <c r="CR40" i="24" s="1"/>
  <c r="CR41" i="24" s="1"/>
  <c r="BW7" i="24"/>
  <c r="CX6" i="24"/>
  <c r="EG6" i="24" s="1"/>
  <c r="CW6" i="24"/>
  <c r="BW6" i="24"/>
  <c r="CX5" i="24"/>
  <c r="CW5" i="24"/>
  <c r="CP5" i="24"/>
  <c r="CP6" i="24" s="1"/>
  <c r="CP7" i="24" s="1"/>
  <c r="CP8" i="24" s="1"/>
  <c r="CP9" i="24" s="1"/>
  <c r="CP10" i="24" s="1"/>
  <c r="CP11" i="24" s="1"/>
  <c r="CP12" i="24" s="1"/>
  <c r="CP13" i="24" s="1"/>
  <c r="CP14" i="24" s="1"/>
  <c r="CP15" i="24" s="1"/>
  <c r="CP16" i="24" s="1"/>
  <c r="CP17" i="24" s="1"/>
  <c r="CP18" i="24" s="1"/>
  <c r="CP19" i="24" s="1"/>
  <c r="CP20" i="24" s="1"/>
  <c r="CP21" i="24" s="1"/>
  <c r="CP22" i="24" s="1"/>
  <c r="CP23" i="24" s="1"/>
  <c r="CP24" i="24" s="1"/>
  <c r="CP25" i="24" s="1"/>
  <c r="CP26" i="24" s="1"/>
  <c r="CP27" i="24" s="1"/>
  <c r="CP28" i="24" s="1"/>
  <c r="CP29" i="24" s="1"/>
  <c r="CP30" i="24" s="1"/>
  <c r="CP31" i="24" s="1"/>
  <c r="CP32" i="24" s="1"/>
  <c r="CP33" i="24" s="1"/>
  <c r="CP34" i="24" s="1"/>
  <c r="CP35" i="24" s="1"/>
  <c r="CP36" i="24" s="1"/>
  <c r="CP37" i="24" s="1"/>
  <c r="CP38" i="24" s="1"/>
  <c r="CP39" i="24" s="1"/>
  <c r="CP40" i="24" s="1"/>
  <c r="CP41" i="24" s="1"/>
  <c r="CH5" i="24"/>
  <c r="CH6" i="24" s="1"/>
  <c r="CH7" i="24" s="1"/>
  <c r="CH8" i="24" s="1"/>
  <c r="CH9" i="24" s="1"/>
  <c r="CH10" i="24" s="1"/>
  <c r="CH11" i="24" s="1"/>
  <c r="CH12" i="24" s="1"/>
  <c r="CH13" i="24" s="1"/>
  <c r="CH14" i="24" s="1"/>
  <c r="CH15" i="24" s="1"/>
  <c r="CH16" i="24" s="1"/>
  <c r="CH17" i="24" s="1"/>
  <c r="CH18" i="24" s="1"/>
  <c r="CH19" i="24" s="1"/>
  <c r="CH20" i="24" s="1"/>
  <c r="CH21" i="24" s="1"/>
  <c r="CH22" i="24" s="1"/>
  <c r="CH23" i="24" s="1"/>
  <c r="CH24" i="24" s="1"/>
  <c r="CH25" i="24" s="1"/>
  <c r="CH26" i="24" s="1"/>
  <c r="CH27" i="24" s="1"/>
  <c r="CH28" i="24" s="1"/>
  <c r="CH29" i="24" s="1"/>
  <c r="CH30" i="24" s="1"/>
  <c r="CH31" i="24" s="1"/>
  <c r="CH32" i="24" s="1"/>
  <c r="CH33" i="24" s="1"/>
  <c r="CH34" i="24" s="1"/>
  <c r="CH35" i="24" s="1"/>
  <c r="CH36" i="24" s="1"/>
  <c r="CH37" i="24" s="1"/>
  <c r="CH38" i="24" s="1"/>
  <c r="CH39" i="24" s="1"/>
  <c r="CH40" i="24" s="1"/>
  <c r="CH41" i="24" s="1"/>
  <c r="BW5" i="24"/>
  <c r="EC4" i="24"/>
  <c r="EC5" i="24" s="1"/>
  <c r="DU4" i="24"/>
  <c r="DU5" i="24" s="1"/>
  <c r="CX4" i="24"/>
  <c r="CW4" i="24"/>
  <c r="CU4" i="24"/>
  <c r="CU5" i="24" s="1"/>
  <c r="CU6" i="24" s="1"/>
  <c r="CU7" i="24" s="1"/>
  <c r="CU8" i="24" s="1"/>
  <c r="CU9" i="24" s="1"/>
  <c r="CU10" i="24" s="1"/>
  <c r="CU11" i="24" s="1"/>
  <c r="CU12" i="24" s="1"/>
  <c r="CU13" i="24" s="1"/>
  <c r="CU14" i="24" s="1"/>
  <c r="CU15" i="24" s="1"/>
  <c r="CU16" i="24" s="1"/>
  <c r="CU17" i="24" s="1"/>
  <c r="CU18" i="24" s="1"/>
  <c r="CU19" i="24" s="1"/>
  <c r="CU20" i="24" s="1"/>
  <c r="CU21" i="24" s="1"/>
  <c r="CU22" i="24" s="1"/>
  <c r="CU23" i="24" s="1"/>
  <c r="CU24" i="24" s="1"/>
  <c r="CU25" i="24" s="1"/>
  <c r="CU26" i="24" s="1"/>
  <c r="CU27" i="24" s="1"/>
  <c r="CU28" i="24" s="1"/>
  <c r="CU29" i="24" s="1"/>
  <c r="CU30" i="24" s="1"/>
  <c r="CU31" i="24" s="1"/>
  <c r="CU32" i="24" s="1"/>
  <c r="CU33" i="24" s="1"/>
  <c r="CU34" i="24" s="1"/>
  <c r="CU35" i="24" s="1"/>
  <c r="CU36" i="24" s="1"/>
  <c r="CU37" i="24" s="1"/>
  <c r="CU38" i="24" s="1"/>
  <c r="CU39" i="24" s="1"/>
  <c r="CU40" i="24" s="1"/>
  <c r="CU41" i="24" s="1"/>
  <c r="CT4" i="24"/>
  <c r="CT5" i="24" s="1"/>
  <c r="CT6" i="24" s="1"/>
  <c r="CT7" i="24" s="1"/>
  <c r="CT8" i="24" s="1"/>
  <c r="CT9" i="24" s="1"/>
  <c r="CT10" i="24" s="1"/>
  <c r="CT11" i="24" s="1"/>
  <c r="CT12" i="24" s="1"/>
  <c r="CT13" i="24" s="1"/>
  <c r="CT14" i="24" s="1"/>
  <c r="CT15" i="24" s="1"/>
  <c r="CT16" i="24" s="1"/>
  <c r="CT17" i="24" s="1"/>
  <c r="CT18" i="24" s="1"/>
  <c r="CT19" i="24" s="1"/>
  <c r="CT20" i="24" s="1"/>
  <c r="CT21" i="24" s="1"/>
  <c r="CT22" i="24" s="1"/>
  <c r="CT23" i="24" s="1"/>
  <c r="CT24" i="24" s="1"/>
  <c r="CT25" i="24" s="1"/>
  <c r="CT26" i="24" s="1"/>
  <c r="CT27" i="24" s="1"/>
  <c r="CT28" i="24" s="1"/>
  <c r="CT29" i="24" s="1"/>
  <c r="CT30" i="24" s="1"/>
  <c r="CT31" i="24" s="1"/>
  <c r="CT32" i="24" s="1"/>
  <c r="CT33" i="24" s="1"/>
  <c r="CT34" i="24" s="1"/>
  <c r="CT35" i="24" s="1"/>
  <c r="CT36" i="24" s="1"/>
  <c r="CT37" i="24" s="1"/>
  <c r="CT38" i="24" s="1"/>
  <c r="CT39" i="24" s="1"/>
  <c r="CT40" i="24" s="1"/>
  <c r="CT41" i="24" s="1"/>
  <c r="CS4" i="24"/>
  <c r="CS5" i="24" s="1"/>
  <c r="CS6" i="24" s="1"/>
  <c r="CS7" i="24" s="1"/>
  <c r="CS8" i="24" s="1"/>
  <c r="CS9" i="24" s="1"/>
  <c r="CS10" i="24" s="1"/>
  <c r="CS11" i="24" s="1"/>
  <c r="CS12" i="24" s="1"/>
  <c r="CS13" i="24" s="1"/>
  <c r="CS14" i="24" s="1"/>
  <c r="CS15" i="24" s="1"/>
  <c r="CS16" i="24" s="1"/>
  <c r="CS17" i="24" s="1"/>
  <c r="CS18" i="24" s="1"/>
  <c r="CS19" i="24" s="1"/>
  <c r="CS20" i="24" s="1"/>
  <c r="CS21" i="24" s="1"/>
  <c r="CS22" i="24" s="1"/>
  <c r="CS23" i="24" s="1"/>
  <c r="CS24" i="24" s="1"/>
  <c r="CS25" i="24" s="1"/>
  <c r="CS26" i="24" s="1"/>
  <c r="CS27" i="24" s="1"/>
  <c r="CS28" i="24" s="1"/>
  <c r="CS29" i="24" s="1"/>
  <c r="CS30" i="24" s="1"/>
  <c r="CS31" i="24" s="1"/>
  <c r="CS32" i="24" s="1"/>
  <c r="CS33" i="24" s="1"/>
  <c r="CS34" i="24" s="1"/>
  <c r="CS35" i="24" s="1"/>
  <c r="CS36" i="24" s="1"/>
  <c r="CS37" i="24" s="1"/>
  <c r="CS38" i="24" s="1"/>
  <c r="CS39" i="24" s="1"/>
  <c r="CS40" i="24" s="1"/>
  <c r="CS41" i="24" s="1"/>
  <c r="CR4" i="24"/>
  <c r="CR5" i="24" s="1"/>
  <c r="CR6" i="24" s="1"/>
  <c r="CQ4" i="24"/>
  <c r="CQ5" i="24" s="1"/>
  <c r="CQ6" i="24" s="1"/>
  <c r="CQ7" i="24" s="1"/>
  <c r="CQ8" i="24" s="1"/>
  <c r="CQ9" i="24" s="1"/>
  <c r="CQ10" i="24" s="1"/>
  <c r="CQ11" i="24" s="1"/>
  <c r="CQ12" i="24" s="1"/>
  <c r="CQ13" i="24" s="1"/>
  <c r="CQ14" i="24" s="1"/>
  <c r="CQ15" i="24" s="1"/>
  <c r="CQ16" i="24" s="1"/>
  <c r="CQ17" i="24" s="1"/>
  <c r="CQ18" i="24" s="1"/>
  <c r="CQ19" i="24" s="1"/>
  <c r="CQ20" i="24" s="1"/>
  <c r="CQ21" i="24" s="1"/>
  <c r="CQ22" i="24" s="1"/>
  <c r="CQ23" i="24" s="1"/>
  <c r="CQ24" i="24" s="1"/>
  <c r="CQ25" i="24" s="1"/>
  <c r="CQ26" i="24" s="1"/>
  <c r="CQ27" i="24" s="1"/>
  <c r="CQ28" i="24" s="1"/>
  <c r="CQ29" i="24" s="1"/>
  <c r="CQ30" i="24" s="1"/>
  <c r="CQ31" i="24" s="1"/>
  <c r="CQ32" i="24" s="1"/>
  <c r="CQ33" i="24" s="1"/>
  <c r="CQ34" i="24" s="1"/>
  <c r="CQ35" i="24" s="1"/>
  <c r="CQ36" i="24" s="1"/>
  <c r="CQ37" i="24" s="1"/>
  <c r="CQ38" i="24" s="1"/>
  <c r="CQ39" i="24" s="1"/>
  <c r="CQ40" i="24" s="1"/>
  <c r="CQ41" i="24" s="1"/>
  <c r="CP4" i="24"/>
  <c r="CO4" i="24"/>
  <c r="CO5" i="24" s="1"/>
  <c r="CO6" i="24" s="1"/>
  <c r="CO7" i="24" s="1"/>
  <c r="CO8" i="24" s="1"/>
  <c r="CO9" i="24" s="1"/>
  <c r="CO10" i="24" s="1"/>
  <c r="CO11" i="24" s="1"/>
  <c r="CO12" i="24" s="1"/>
  <c r="CO13" i="24" s="1"/>
  <c r="CO14" i="24" s="1"/>
  <c r="CO15" i="24" s="1"/>
  <c r="CO16" i="24" s="1"/>
  <c r="CO17" i="24" s="1"/>
  <c r="CO18" i="24" s="1"/>
  <c r="CO19" i="24" s="1"/>
  <c r="CO20" i="24" s="1"/>
  <c r="CO21" i="24" s="1"/>
  <c r="CO22" i="24" s="1"/>
  <c r="CO23" i="24" s="1"/>
  <c r="CO24" i="24" s="1"/>
  <c r="CO25" i="24" s="1"/>
  <c r="CO26" i="24" s="1"/>
  <c r="CO27" i="24" s="1"/>
  <c r="CO28" i="24" s="1"/>
  <c r="CO29" i="24" s="1"/>
  <c r="CO30" i="24" s="1"/>
  <c r="CO31" i="24" s="1"/>
  <c r="CO32" i="24" s="1"/>
  <c r="CO33" i="24" s="1"/>
  <c r="CO34" i="24" s="1"/>
  <c r="CO35" i="24" s="1"/>
  <c r="CO36" i="24" s="1"/>
  <c r="CO37" i="24" s="1"/>
  <c r="CO38" i="24" s="1"/>
  <c r="CO39" i="24" s="1"/>
  <c r="CO40" i="24" s="1"/>
  <c r="CO41" i="24" s="1"/>
  <c r="CN4" i="24"/>
  <c r="CN5" i="24" s="1"/>
  <c r="CN6" i="24" s="1"/>
  <c r="CN7" i="24" s="1"/>
  <c r="CN8" i="24" s="1"/>
  <c r="CN9" i="24" s="1"/>
  <c r="CN10" i="24" s="1"/>
  <c r="CN11" i="24" s="1"/>
  <c r="CN12" i="24" s="1"/>
  <c r="CN13" i="24" s="1"/>
  <c r="CN14" i="24" s="1"/>
  <c r="CN15" i="24" s="1"/>
  <c r="CN16" i="24" s="1"/>
  <c r="CN17" i="24" s="1"/>
  <c r="CN18" i="24" s="1"/>
  <c r="CN19" i="24" s="1"/>
  <c r="CN20" i="24" s="1"/>
  <c r="CN21" i="24" s="1"/>
  <c r="CN22" i="24" s="1"/>
  <c r="CN23" i="24" s="1"/>
  <c r="CN24" i="24" s="1"/>
  <c r="CN25" i="24" s="1"/>
  <c r="CN26" i="24" s="1"/>
  <c r="CN27" i="24" s="1"/>
  <c r="CN28" i="24" s="1"/>
  <c r="CN29" i="24" s="1"/>
  <c r="CN30" i="24" s="1"/>
  <c r="CN31" i="24" s="1"/>
  <c r="CN32" i="24" s="1"/>
  <c r="CN33" i="24" s="1"/>
  <c r="CN34" i="24" s="1"/>
  <c r="CN35" i="24" s="1"/>
  <c r="CN36" i="24" s="1"/>
  <c r="CN37" i="24" s="1"/>
  <c r="CN38" i="24" s="1"/>
  <c r="CN39" i="24" s="1"/>
  <c r="CN40" i="24" s="1"/>
  <c r="CN41" i="24" s="1"/>
  <c r="CM4" i="24"/>
  <c r="CM5" i="24" s="1"/>
  <c r="CM6" i="24" s="1"/>
  <c r="CM7" i="24" s="1"/>
  <c r="CM8" i="24" s="1"/>
  <c r="CM9" i="24" s="1"/>
  <c r="CM10" i="24" s="1"/>
  <c r="CM11" i="24" s="1"/>
  <c r="CM12" i="24" s="1"/>
  <c r="CM13" i="24" s="1"/>
  <c r="CM14" i="24" s="1"/>
  <c r="CM15" i="24" s="1"/>
  <c r="CM16" i="24" s="1"/>
  <c r="CM17" i="24" s="1"/>
  <c r="CM18" i="24" s="1"/>
  <c r="CM19" i="24" s="1"/>
  <c r="CM20" i="24" s="1"/>
  <c r="CM21" i="24" s="1"/>
  <c r="CM22" i="24" s="1"/>
  <c r="CM23" i="24" s="1"/>
  <c r="CM24" i="24" s="1"/>
  <c r="CM25" i="24" s="1"/>
  <c r="CM26" i="24" s="1"/>
  <c r="CM27" i="24" s="1"/>
  <c r="CM28" i="24" s="1"/>
  <c r="CM29" i="24" s="1"/>
  <c r="CM30" i="24" s="1"/>
  <c r="CM31" i="24" s="1"/>
  <c r="CM32" i="24" s="1"/>
  <c r="CM33" i="24" s="1"/>
  <c r="CM34" i="24" s="1"/>
  <c r="CM35" i="24" s="1"/>
  <c r="CM36" i="24" s="1"/>
  <c r="CM37" i="24" s="1"/>
  <c r="CM38" i="24" s="1"/>
  <c r="CM39" i="24" s="1"/>
  <c r="CM40" i="24" s="1"/>
  <c r="CM41" i="24" s="1"/>
  <c r="CL4" i="24"/>
  <c r="CL5" i="24" s="1"/>
  <c r="CL6" i="24" s="1"/>
  <c r="CL7" i="24" s="1"/>
  <c r="CL8" i="24" s="1"/>
  <c r="CL9" i="24" s="1"/>
  <c r="CL10" i="24" s="1"/>
  <c r="CL11" i="24" s="1"/>
  <c r="CL12" i="24" s="1"/>
  <c r="CL13" i="24" s="1"/>
  <c r="CL14" i="24" s="1"/>
  <c r="CL15" i="24" s="1"/>
  <c r="CL16" i="24" s="1"/>
  <c r="CL17" i="24" s="1"/>
  <c r="CL18" i="24" s="1"/>
  <c r="CL19" i="24" s="1"/>
  <c r="CL20" i="24" s="1"/>
  <c r="CL21" i="24" s="1"/>
  <c r="CL22" i="24" s="1"/>
  <c r="CL23" i="24" s="1"/>
  <c r="CL24" i="24" s="1"/>
  <c r="CL25" i="24" s="1"/>
  <c r="CL26" i="24" s="1"/>
  <c r="CL27" i="24" s="1"/>
  <c r="CL28" i="24" s="1"/>
  <c r="CL29" i="24" s="1"/>
  <c r="CL30" i="24" s="1"/>
  <c r="CL31" i="24" s="1"/>
  <c r="CL32" i="24" s="1"/>
  <c r="CL33" i="24" s="1"/>
  <c r="CL34" i="24" s="1"/>
  <c r="CL35" i="24" s="1"/>
  <c r="CL36" i="24" s="1"/>
  <c r="CL37" i="24" s="1"/>
  <c r="CL38" i="24" s="1"/>
  <c r="CL39" i="24" s="1"/>
  <c r="CL40" i="24" s="1"/>
  <c r="CL41" i="24" s="1"/>
  <c r="CK4" i="24"/>
  <c r="CK5" i="24" s="1"/>
  <c r="CK6" i="24" s="1"/>
  <c r="CK7" i="24" s="1"/>
  <c r="CK8" i="24" s="1"/>
  <c r="CK9" i="24" s="1"/>
  <c r="CK10" i="24" s="1"/>
  <c r="CK11" i="24" s="1"/>
  <c r="CJ4" i="24"/>
  <c r="CJ5" i="24" s="1"/>
  <c r="CJ6" i="24" s="1"/>
  <c r="CJ7" i="24" s="1"/>
  <c r="CJ8" i="24" s="1"/>
  <c r="CJ9" i="24" s="1"/>
  <c r="CJ10" i="24" s="1"/>
  <c r="CJ11" i="24" s="1"/>
  <c r="CJ12" i="24" s="1"/>
  <c r="CJ13" i="24" s="1"/>
  <c r="CJ14" i="24" s="1"/>
  <c r="CJ15" i="24" s="1"/>
  <c r="CJ16" i="24" s="1"/>
  <c r="CJ17" i="24" s="1"/>
  <c r="CJ18" i="24" s="1"/>
  <c r="CJ19" i="24" s="1"/>
  <c r="CJ20" i="24" s="1"/>
  <c r="CJ21" i="24" s="1"/>
  <c r="CJ22" i="24" s="1"/>
  <c r="CJ23" i="24" s="1"/>
  <c r="CJ24" i="24" s="1"/>
  <c r="CJ25" i="24" s="1"/>
  <c r="CJ26" i="24" s="1"/>
  <c r="CJ27" i="24" s="1"/>
  <c r="CJ28" i="24" s="1"/>
  <c r="CJ29" i="24" s="1"/>
  <c r="CJ30" i="24" s="1"/>
  <c r="CJ31" i="24" s="1"/>
  <c r="CJ32" i="24" s="1"/>
  <c r="CJ33" i="24" s="1"/>
  <c r="CJ34" i="24" s="1"/>
  <c r="CJ35" i="24" s="1"/>
  <c r="CJ36" i="24" s="1"/>
  <c r="CJ37" i="24" s="1"/>
  <c r="CJ38" i="24" s="1"/>
  <c r="CJ39" i="24" s="1"/>
  <c r="CJ40" i="24" s="1"/>
  <c r="CJ41" i="24" s="1"/>
  <c r="CI4" i="24"/>
  <c r="CI5" i="24" s="1"/>
  <c r="CI6" i="24" s="1"/>
  <c r="CI7" i="24" s="1"/>
  <c r="CI8" i="24" s="1"/>
  <c r="CI9" i="24" s="1"/>
  <c r="CI10" i="24" s="1"/>
  <c r="CI11" i="24" s="1"/>
  <c r="CI12" i="24" s="1"/>
  <c r="CI13" i="24" s="1"/>
  <c r="CI14" i="24" s="1"/>
  <c r="CI15" i="24" s="1"/>
  <c r="CI16" i="24" s="1"/>
  <c r="CI17" i="24" s="1"/>
  <c r="CI18" i="24" s="1"/>
  <c r="CI19" i="24" s="1"/>
  <c r="CI20" i="24" s="1"/>
  <c r="CI21" i="24" s="1"/>
  <c r="CI22" i="24" s="1"/>
  <c r="CI23" i="24" s="1"/>
  <c r="CI24" i="24" s="1"/>
  <c r="CI25" i="24" s="1"/>
  <c r="CI26" i="24" s="1"/>
  <c r="CI27" i="24" s="1"/>
  <c r="CI28" i="24" s="1"/>
  <c r="CI29" i="24" s="1"/>
  <c r="CI30" i="24" s="1"/>
  <c r="CI31" i="24" s="1"/>
  <c r="CI32" i="24" s="1"/>
  <c r="CI33" i="24" s="1"/>
  <c r="CI34" i="24" s="1"/>
  <c r="CI35" i="24" s="1"/>
  <c r="CI36" i="24" s="1"/>
  <c r="CI37" i="24" s="1"/>
  <c r="CI38" i="24" s="1"/>
  <c r="CI39" i="24" s="1"/>
  <c r="CI40" i="24" s="1"/>
  <c r="CI41" i="24" s="1"/>
  <c r="CH4" i="24"/>
  <c r="CG4" i="24"/>
  <c r="CG5" i="24" s="1"/>
  <c r="CG6" i="24" s="1"/>
  <c r="CG7" i="24" s="1"/>
  <c r="CG8" i="24" s="1"/>
  <c r="CG9" i="24" s="1"/>
  <c r="CG10" i="24" s="1"/>
  <c r="CG11" i="24" s="1"/>
  <c r="CG12" i="24" s="1"/>
  <c r="CG13" i="24" s="1"/>
  <c r="CG14" i="24" s="1"/>
  <c r="CG15" i="24" s="1"/>
  <c r="CG16" i="24" s="1"/>
  <c r="CG17" i="24" s="1"/>
  <c r="CG18" i="24" s="1"/>
  <c r="CG19" i="24" s="1"/>
  <c r="CG20" i="24" s="1"/>
  <c r="CG21" i="24" s="1"/>
  <c r="CG22" i="24" s="1"/>
  <c r="CG23" i="24" s="1"/>
  <c r="CG24" i="24" s="1"/>
  <c r="CG25" i="24" s="1"/>
  <c r="CG26" i="24" s="1"/>
  <c r="CG27" i="24" s="1"/>
  <c r="CG28" i="24" s="1"/>
  <c r="CG29" i="24" s="1"/>
  <c r="CG30" i="24" s="1"/>
  <c r="CG31" i="24" s="1"/>
  <c r="CG32" i="24" s="1"/>
  <c r="CG33" i="24" s="1"/>
  <c r="CG34" i="24" s="1"/>
  <c r="CG35" i="24" s="1"/>
  <c r="CG36" i="24" s="1"/>
  <c r="CG37" i="24" s="1"/>
  <c r="CG38" i="24" s="1"/>
  <c r="CG39" i="24" s="1"/>
  <c r="CG40" i="24" s="1"/>
  <c r="CG41" i="24" s="1"/>
  <c r="CF4" i="24"/>
  <c r="CF5" i="24" s="1"/>
  <c r="CF6" i="24" s="1"/>
  <c r="CF7" i="24" s="1"/>
  <c r="CF8" i="24" s="1"/>
  <c r="CF9" i="24" s="1"/>
  <c r="CF10" i="24" s="1"/>
  <c r="CF11" i="24" s="1"/>
  <c r="CF12" i="24" s="1"/>
  <c r="CF13" i="24" s="1"/>
  <c r="CF14" i="24" s="1"/>
  <c r="CF15" i="24" s="1"/>
  <c r="CF16" i="24" s="1"/>
  <c r="CF17" i="24" s="1"/>
  <c r="CF18" i="24" s="1"/>
  <c r="CF19" i="24" s="1"/>
  <c r="CF20" i="24" s="1"/>
  <c r="CF21" i="24" s="1"/>
  <c r="CF22" i="24" s="1"/>
  <c r="CF23" i="24" s="1"/>
  <c r="CF24" i="24" s="1"/>
  <c r="CF25" i="24" s="1"/>
  <c r="CF26" i="24" s="1"/>
  <c r="CF27" i="24" s="1"/>
  <c r="CF28" i="24" s="1"/>
  <c r="CF29" i="24" s="1"/>
  <c r="CF30" i="24" s="1"/>
  <c r="CF31" i="24" s="1"/>
  <c r="CF32" i="24" s="1"/>
  <c r="CF33" i="24" s="1"/>
  <c r="CF34" i="24" s="1"/>
  <c r="CF35" i="24" s="1"/>
  <c r="CF36" i="24" s="1"/>
  <c r="CF37" i="24" s="1"/>
  <c r="CF38" i="24" s="1"/>
  <c r="CF39" i="24" s="1"/>
  <c r="CF40" i="24" s="1"/>
  <c r="CF41" i="24" s="1"/>
  <c r="CE4" i="24"/>
  <c r="CE5" i="24" s="1"/>
  <c r="CE6" i="24" s="1"/>
  <c r="CE7" i="24" s="1"/>
  <c r="CE8" i="24" s="1"/>
  <c r="CE9" i="24" s="1"/>
  <c r="CE10" i="24" s="1"/>
  <c r="CE11" i="24" s="1"/>
  <c r="CE12" i="24" s="1"/>
  <c r="CE13" i="24" s="1"/>
  <c r="CE14" i="24" s="1"/>
  <c r="CE15" i="24" s="1"/>
  <c r="CE16" i="24" s="1"/>
  <c r="CE17" i="24" s="1"/>
  <c r="CE18" i="24" s="1"/>
  <c r="CE19" i="24" s="1"/>
  <c r="CE20" i="24" s="1"/>
  <c r="CE21" i="24" s="1"/>
  <c r="CE22" i="24" s="1"/>
  <c r="CE23" i="24" s="1"/>
  <c r="CE24" i="24" s="1"/>
  <c r="CE25" i="24" s="1"/>
  <c r="CE26" i="24" s="1"/>
  <c r="CE27" i="24" s="1"/>
  <c r="CE28" i="24" s="1"/>
  <c r="CE29" i="24" s="1"/>
  <c r="CE30" i="24" s="1"/>
  <c r="CE31" i="24" s="1"/>
  <c r="CE32" i="24" s="1"/>
  <c r="CE33" i="24" s="1"/>
  <c r="CE34" i="24" s="1"/>
  <c r="CE35" i="24" s="1"/>
  <c r="CE36" i="24" s="1"/>
  <c r="CE37" i="24" s="1"/>
  <c r="CE38" i="24" s="1"/>
  <c r="CE39" i="24" s="1"/>
  <c r="CE40" i="24" s="1"/>
  <c r="CE41" i="24" s="1"/>
  <c r="CD4" i="24"/>
  <c r="CD5" i="24" s="1"/>
  <c r="CD6" i="24" s="1"/>
  <c r="CD7" i="24" s="1"/>
  <c r="CD8" i="24" s="1"/>
  <c r="CD9" i="24" s="1"/>
  <c r="CD10" i="24" s="1"/>
  <c r="CD11" i="24" s="1"/>
  <c r="CD12" i="24" s="1"/>
  <c r="CD13" i="24" s="1"/>
  <c r="CD14" i="24" s="1"/>
  <c r="CD15" i="24" s="1"/>
  <c r="CD16" i="24" s="1"/>
  <c r="CD17" i="24" s="1"/>
  <c r="CD18" i="24" s="1"/>
  <c r="CD19" i="24" s="1"/>
  <c r="CD20" i="24" s="1"/>
  <c r="CD21" i="24" s="1"/>
  <c r="CD22" i="24" s="1"/>
  <c r="CD23" i="24" s="1"/>
  <c r="CD24" i="24" s="1"/>
  <c r="CD25" i="24" s="1"/>
  <c r="CD26" i="24" s="1"/>
  <c r="CD27" i="24" s="1"/>
  <c r="CD28" i="24" s="1"/>
  <c r="CD29" i="24" s="1"/>
  <c r="CD30" i="24" s="1"/>
  <c r="CD31" i="24" s="1"/>
  <c r="CD32" i="24" s="1"/>
  <c r="CD33" i="24" s="1"/>
  <c r="CD34" i="24" s="1"/>
  <c r="CD35" i="24" s="1"/>
  <c r="CD36" i="24" s="1"/>
  <c r="CD37" i="24" s="1"/>
  <c r="CD38" i="24" s="1"/>
  <c r="CD39" i="24" s="1"/>
  <c r="CD40" i="24" s="1"/>
  <c r="CD41" i="24" s="1"/>
  <c r="CC4" i="24"/>
  <c r="CC5" i="24" s="1"/>
  <c r="CC6" i="24" s="1"/>
  <c r="CC7" i="24" s="1"/>
  <c r="CC8" i="24" s="1"/>
  <c r="CC9" i="24" s="1"/>
  <c r="CC10" i="24" s="1"/>
  <c r="CC11" i="24" s="1"/>
  <c r="CC12" i="24" s="1"/>
  <c r="CC13" i="24" s="1"/>
  <c r="CC14" i="24" s="1"/>
  <c r="CC15" i="24" s="1"/>
  <c r="CC16" i="24" s="1"/>
  <c r="CC17" i="24" s="1"/>
  <c r="CC18" i="24" s="1"/>
  <c r="CC19" i="24" s="1"/>
  <c r="CC20" i="24" s="1"/>
  <c r="CC21" i="24" s="1"/>
  <c r="CC22" i="24" s="1"/>
  <c r="CC23" i="24" s="1"/>
  <c r="CC24" i="24" s="1"/>
  <c r="CC25" i="24" s="1"/>
  <c r="CC26" i="24" s="1"/>
  <c r="CC27" i="24" s="1"/>
  <c r="CC28" i="24" s="1"/>
  <c r="CC29" i="24" s="1"/>
  <c r="CC30" i="24" s="1"/>
  <c r="CC31" i="24" s="1"/>
  <c r="CC32" i="24" s="1"/>
  <c r="CC33" i="24" s="1"/>
  <c r="CC34" i="24" s="1"/>
  <c r="CC35" i="24" s="1"/>
  <c r="CC36" i="24" s="1"/>
  <c r="CC37" i="24" s="1"/>
  <c r="CC38" i="24" s="1"/>
  <c r="CC39" i="24" s="1"/>
  <c r="CC40" i="24" s="1"/>
  <c r="CC41" i="24" s="1"/>
  <c r="CB4" i="24"/>
  <c r="CB5" i="24" s="1"/>
  <c r="CB6" i="24" s="1"/>
  <c r="CB7" i="24" s="1"/>
  <c r="CB8" i="24" s="1"/>
  <c r="CB9" i="24" s="1"/>
  <c r="CB10" i="24" s="1"/>
  <c r="CB11" i="24" s="1"/>
  <c r="CB12" i="24" s="1"/>
  <c r="CB13" i="24" s="1"/>
  <c r="CB14" i="24" s="1"/>
  <c r="CB15" i="24" s="1"/>
  <c r="CB16" i="24" s="1"/>
  <c r="CB17" i="24" s="1"/>
  <c r="CB18" i="24" s="1"/>
  <c r="CB19" i="24" s="1"/>
  <c r="CB20" i="24" s="1"/>
  <c r="CB21" i="24" s="1"/>
  <c r="CB22" i="24" s="1"/>
  <c r="CB23" i="24" s="1"/>
  <c r="CB24" i="24" s="1"/>
  <c r="CB25" i="24" s="1"/>
  <c r="CB26" i="24" s="1"/>
  <c r="CB27" i="24" s="1"/>
  <c r="CB28" i="24" s="1"/>
  <c r="CB29" i="24" s="1"/>
  <c r="CB30" i="24" s="1"/>
  <c r="CB31" i="24" s="1"/>
  <c r="CB32" i="24" s="1"/>
  <c r="CB33" i="24" s="1"/>
  <c r="CB34" i="24" s="1"/>
  <c r="CB35" i="24" s="1"/>
  <c r="CB36" i="24" s="1"/>
  <c r="CB37" i="24" s="1"/>
  <c r="CB38" i="24" s="1"/>
  <c r="CB39" i="24" s="1"/>
  <c r="CB40" i="24" s="1"/>
  <c r="CB41" i="24" s="1"/>
  <c r="BW4" i="24"/>
  <c r="CX3" i="24"/>
  <c r="EB4" i="24" s="1"/>
  <c r="EB5" i="24" s="1"/>
  <c r="CW3" i="24"/>
  <c r="BW3" i="24"/>
  <c r="DH288" i="24"/>
  <c r="DH273" i="24"/>
  <c r="DH258" i="24"/>
  <c r="DH243" i="24"/>
  <c r="DH228" i="24"/>
  <c r="DH213" i="24"/>
  <c r="DH198" i="24"/>
  <c r="DH183" i="24"/>
  <c r="DH168" i="24"/>
  <c r="DH153" i="24"/>
  <c r="DH138" i="24"/>
  <c r="DH123" i="24"/>
  <c r="DH108" i="24"/>
  <c r="DH93" i="24"/>
  <c r="DH78" i="24"/>
  <c r="DH63" i="24"/>
  <c r="DH48" i="24"/>
  <c r="DH33" i="24"/>
  <c r="DH18" i="24"/>
  <c r="DH3" i="24"/>
  <c r="EG80" i="11"/>
  <c r="EG79" i="11"/>
  <c r="EG78" i="11"/>
  <c r="EG77" i="11"/>
  <c r="EG76" i="11"/>
  <c r="EG75" i="11"/>
  <c r="EG74" i="11"/>
  <c r="EG73" i="11"/>
  <c r="EG72" i="11"/>
  <c r="EG71" i="11"/>
  <c r="EG70" i="11"/>
  <c r="EG69" i="11"/>
  <c r="EG68" i="11"/>
  <c r="EG67" i="11"/>
  <c r="EG66" i="11"/>
  <c r="EG65" i="11"/>
  <c r="EG64" i="11"/>
  <c r="EG63" i="11"/>
  <c r="EG62" i="11"/>
  <c r="EG61" i="11"/>
  <c r="EG60" i="11"/>
  <c r="EG59" i="11"/>
  <c r="EG58" i="11"/>
  <c r="EG57" i="11"/>
  <c r="EG56" i="11"/>
  <c r="EG55" i="11"/>
  <c r="EG54" i="11"/>
  <c r="EG53" i="11"/>
  <c r="EG52" i="11"/>
  <c r="EG51" i="11"/>
  <c r="EG50" i="11"/>
  <c r="EG49" i="11"/>
  <c r="EG48" i="11"/>
  <c r="EG47" i="11"/>
  <c r="EG46" i="11"/>
  <c r="EG45" i="11"/>
  <c r="EG44" i="11"/>
  <c r="EG43" i="11"/>
  <c r="EG42" i="11"/>
  <c r="EG41" i="11"/>
  <c r="EG40" i="11"/>
  <c r="EG39" i="11"/>
  <c r="EG38" i="11"/>
  <c r="EG37" i="11"/>
  <c r="EG36" i="11"/>
  <c r="EG35" i="11"/>
  <c r="EG34" i="11"/>
  <c r="EG33" i="11"/>
  <c r="EG32" i="11"/>
  <c r="EG31" i="11"/>
  <c r="EG30" i="11"/>
  <c r="EG29" i="11"/>
  <c r="EG28" i="11"/>
  <c r="EG27" i="11"/>
  <c r="EG26" i="11"/>
  <c r="EG25" i="11"/>
  <c r="EG24" i="11"/>
  <c r="EG23" i="11"/>
  <c r="EG22" i="11"/>
  <c r="EG21" i="11"/>
  <c r="EG20" i="11"/>
  <c r="EG18" i="11"/>
  <c r="EG15" i="11"/>
  <c r="EG13" i="11"/>
  <c r="CX10" i="11"/>
  <c r="CW10" i="11"/>
  <c r="CX9" i="11"/>
  <c r="CW9" i="11"/>
  <c r="CX8" i="11"/>
  <c r="CW8" i="11"/>
  <c r="CX7" i="11"/>
  <c r="CW7" i="11"/>
  <c r="CX6" i="11"/>
  <c r="CW6" i="11"/>
  <c r="CI6" i="11"/>
  <c r="CI7" i="11" s="1"/>
  <c r="CI8" i="11" s="1"/>
  <c r="CI9" i="11" s="1"/>
  <c r="CI10" i="11" s="1"/>
  <c r="CI11" i="11" s="1"/>
  <c r="CI12" i="11" s="1"/>
  <c r="CI13" i="11" s="1"/>
  <c r="CI14" i="11" s="1"/>
  <c r="CI15" i="11" s="1"/>
  <c r="CI16" i="11" s="1"/>
  <c r="CI17" i="11" s="1"/>
  <c r="CI18" i="11" s="1"/>
  <c r="CI19" i="11" s="1"/>
  <c r="CI20" i="11" s="1"/>
  <c r="CI21" i="11" s="1"/>
  <c r="CI22" i="11" s="1"/>
  <c r="CI23" i="11" s="1"/>
  <c r="CI24" i="11" s="1"/>
  <c r="CI25" i="11" s="1"/>
  <c r="CI26" i="11" s="1"/>
  <c r="CI27" i="11" s="1"/>
  <c r="CI28" i="11" s="1"/>
  <c r="CI29" i="11" s="1"/>
  <c r="CI30" i="11" s="1"/>
  <c r="CI31" i="11" s="1"/>
  <c r="CI32" i="11" s="1"/>
  <c r="CI33" i="11" s="1"/>
  <c r="CI34" i="11" s="1"/>
  <c r="CI35" i="11" s="1"/>
  <c r="CI36" i="11" s="1"/>
  <c r="CI37" i="11" s="1"/>
  <c r="CI38" i="11" s="1"/>
  <c r="CI39" i="11" s="1"/>
  <c r="CI40" i="11" s="1"/>
  <c r="CI41" i="11" s="1"/>
  <c r="CX5" i="11"/>
  <c r="CW5" i="11"/>
  <c r="CT5" i="11"/>
  <c r="CT6" i="11" s="1"/>
  <c r="CT7" i="11" s="1"/>
  <c r="CT8" i="11" s="1"/>
  <c r="CT9" i="11" s="1"/>
  <c r="CT10" i="11" s="1"/>
  <c r="CT11" i="11" s="1"/>
  <c r="CT12" i="11" s="1"/>
  <c r="CT13" i="11" s="1"/>
  <c r="CT14" i="11" s="1"/>
  <c r="CT15" i="11" s="1"/>
  <c r="CT16" i="11" s="1"/>
  <c r="CT17" i="11" s="1"/>
  <c r="CT18" i="11" s="1"/>
  <c r="CT19" i="11" s="1"/>
  <c r="CT20" i="11" s="1"/>
  <c r="CT21" i="11" s="1"/>
  <c r="CT22" i="11" s="1"/>
  <c r="CT23" i="11" s="1"/>
  <c r="CT24" i="11" s="1"/>
  <c r="CT25" i="11" s="1"/>
  <c r="CT26" i="11" s="1"/>
  <c r="CT27" i="11" s="1"/>
  <c r="CT28" i="11" s="1"/>
  <c r="CT29" i="11" s="1"/>
  <c r="CT30" i="11" s="1"/>
  <c r="CT31" i="11" s="1"/>
  <c r="CT32" i="11" s="1"/>
  <c r="CT33" i="11" s="1"/>
  <c r="CT34" i="11" s="1"/>
  <c r="CT35" i="11" s="1"/>
  <c r="CT36" i="11" s="1"/>
  <c r="CT37" i="11" s="1"/>
  <c r="CT38" i="11" s="1"/>
  <c r="CT39" i="11" s="1"/>
  <c r="CT40" i="11" s="1"/>
  <c r="CT41" i="11" s="1"/>
  <c r="CR5" i="11"/>
  <c r="CR6" i="11" s="1"/>
  <c r="CR7" i="11" s="1"/>
  <c r="CR8" i="11" s="1"/>
  <c r="CR9" i="11" s="1"/>
  <c r="CR10" i="11" s="1"/>
  <c r="CR11" i="11" s="1"/>
  <c r="CR12" i="11" s="1"/>
  <c r="CR13" i="11" s="1"/>
  <c r="CR14" i="11" s="1"/>
  <c r="CR15" i="11" s="1"/>
  <c r="CR16" i="11" s="1"/>
  <c r="CR17" i="11" s="1"/>
  <c r="CR18" i="11" s="1"/>
  <c r="CR19" i="11" s="1"/>
  <c r="CR20" i="11" s="1"/>
  <c r="CR21" i="11" s="1"/>
  <c r="CR22" i="11" s="1"/>
  <c r="CR23" i="11" s="1"/>
  <c r="CR24" i="11" s="1"/>
  <c r="CR25" i="11" s="1"/>
  <c r="CR26" i="11" s="1"/>
  <c r="CR27" i="11" s="1"/>
  <c r="CR28" i="11" s="1"/>
  <c r="CR29" i="11" s="1"/>
  <c r="CR30" i="11" s="1"/>
  <c r="CR31" i="11" s="1"/>
  <c r="CR32" i="11" s="1"/>
  <c r="CR33" i="11" s="1"/>
  <c r="CR34" i="11" s="1"/>
  <c r="CR35" i="11" s="1"/>
  <c r="CR36" i="11" s="1"/>
  <c r="CR37" i="11" s="1"/>
  <c r="CR38" i="11" s="1"/>
  <c r="CR39" i="11" s="1"/>
  <c r="CR40" i="11" s="1"/>
  <c r="CR41" i="11" s="1"/>
  <c r="CL5" i="11"/>
  <c r="CL6" i="11" s="1"/>
  <c r="CL7" i="11" s="1"/>
  <c r="CL8" i="11" s="1"/>
  <c r="CL9" i="11" s="1"/>
  <c r="CL10" i="11" s="1"/>
  <c r="CL11" i="11" s="1"/>
  <c r="CL12" i="11" s="1"/>
  <c r="CL13" i="11" s="1"/>
  <c r="CL14" i="11" s="1"/>
  <c r="CL15" i="11" s="1"/>
  <c r="CL16" i="11" s="1"/>
  <c r="CL17" i="11" s="1"/>
  <c r="CL18" i="11" s="1"/>
  <c r="CL19" i="11" s="1"/>
  <c r="CL20" i="11" s="1"/>
  <c r="CL21" i="11" s="1"/>
  <c r="CL22" i="11" s="1"/>
  <c r="CL23" i="11" s="1"/>
  <c r="CL24" i="11" s="1"/>
  <c r="CL25" i="11" s="1"/>
  <c r="CL26" i="11" s="1"/>
  <c r="CL27" i="11" s="1"/>
  <c r="CL28" i="11" s="1"/>
  <c r="CL29" i="11" s="1"/>
  <c r="CL30" i="11" s="1"/>
  <c r="CL31" i="11" s="1"/>
  <c r="CL32" i="11" s="1"/>
  <c r="CL33" i="11" s="1"/>
  <c r="CL34" i="11" s="1"/>
  <c r="CL35" i="11" s="1"/>
  <c r="CL36" i="11" s="1"/>
  <c r="CL37" i="11" s="1"/>
  <c r="CL38" i="11" s="1"/>
  <c r="CL39" i="11" s="1"/>
  <c r="CL40" i="11" s="1"/>
  <c r="CL41" i="11" s="1"/>
  <c r="CF5" i="11"/>
  <c r="CF6" i="11" s="1"/>
  <c r="CF7" i="11" s="1"/>
  <c r="CF8" i="11" s="1"/>
  <c r="CF9" i="11" s="1"/>
  <c r="CF10" i="11" s="1"/>
  <c r="CF11" i="11" s="1"/>
  <c r="CF12" i="11" s="1"/>
  <c r="CF13" i="11" s="1"/>
  <c r="CF14" i="11" s="1"/>
  <c r="CF15" i="11" s="1"/>
  <c r="CF16" i="11" s="1"/>
  <c r="CF17" i="11" s="1"/>
  <c r="CF18" i="11" s="1"/>
  <c r="CF19" i="11" s="1"/>
  <c r="CF20" i="11" s="1"/>
  <c r="CF21" i="11" s="1"/>
  <c r="CF22" i="11" s="1"/>
  <c r="CF23" i="11" s="1"/>
  <c r="CF24" i="11" s="1"/>
  <c r="CF25" i="11" s="1"/>
  <c r="CF26" i="11" s="1"/>
  <c r="CF27" i="11" s="1"/>
  <c r="CF28" i="11" s="1"/>
  <c r="CF29" i="11" s="1"/>
  <c r="CF30" i="11" s="1"/>
  <c r="CF31" i="11" s="1"/>
  <c r="CF32" i="11" s="1"/>
  <c r="CF33" i="11" s="1"/>
  <c r="CF34" i="11" s="1"/>
  <c r="CF35" i="11" s="1"/>
  <c r="CF36" i="11" s="1"/>
  <c r="CF37" i="11" s="1"/>
  <c r="CF38" i="11" s="1"/>
  <c r="CF39" i="11" s="1"/>
  <c r="CF40" i="11" s="1"/>
  <c r="CF41" i="11" s="1"/>
  <c r="CD5" i="11"/>
  <c r="CD6" i="11" s="1"/>
  <c r="CD7" i="11" s="1"/>
  <c r="CD8" i="11" s="1"/>
  <c r="CD9" i="11" s="1"/>
  <c r="CD10" i="11" s="1"/>
  <c r="CD11" i="11" s="1"/>
  <c r="CD12" i="11" s="1"/>
  <c r="CD13" i="11" s="1"/>
  <c r="CD14" i="11" s="1"/>
  <c r="CD15" i="11" s="1"/>
  <c r="CD16" i="11" s="1"/>
  <c r="CD17" i="11" s="1"/>
  <c r="CD18" i="11" s="1"/>
  <c r="CD19" i="11" s="1"/>
  <c r="CD20" i="11" s="1"/>
  <c r="CD21" i="11" s="1"/>
  <c r="CD22" i="11" s="1"/>
  <c r="CD23" i="11" s="1"/>
  <c r="CD24" i="11" s="1"/>
  <c r="CD25" i="11" s="1"/>
  <c r="CD26" i="11" s="1"/>
  <c r="CD27" i="11" s="1"/>
  <c r="CD28" i="11" s="1"/>
  <c r="CD29" i="11" s="1"/>
  <c r="CD30" i="11" s="1"/>
  <c r="CD31" i="11" s="1"/>
  <c r="CD32" i="11" s="1"/>
  <c r="CD33" i="11" s="1"/>
  <c r="CD34" i="11" s="1"/>
  <c r="CD35" i="11" s="1"/>
  <c r="CD36" i="11" s="1"/>
  <c r="CD37" i="11" s="1"/>
  <c r="CD38" i="11" s="1"/>
  <c r="CD39" i="11" s="1"/>
  <c r="CD40" i="11" s="1"/>
  <c r="CD41" i="11" s="1"/>
  <c r="BW5" i="11"/>
  <c r="BX5" i="11" s="1"/>
  <c r="BZ5" i="11" s="1"/>
  <c r="DS4" i="11"/>
  <c r="CX4" i="11"/>
  <c r="EG4" i="11" s="1"/>
  <c r="CW4" i="11"/>
  <c r="CU4" i="11"/>
  <c r="CU5" i="11" s="1"/>
  <c r="CU6" i="11" s="1"/>
  <c r="CU7" i="11" s="1"/>
  <c r="CU8" i="11" s="1"/>
  <c r="CU9" i="11" s="1"/>
  <c r="CU10" i="11" s="1"/>
  <c r="CU11" i="11" s="1"/>
  <c r="CU12" i="11" s="1"/>
  <c r="CU13" i="11" s="1"/>
  <c r="CU14" i="11" s="1"/>
  <c r="CU15" i="11" s="1"/>
  <c r="CU16" i="11" s="1"/>
  <c r="CU17" i="11" s="1"/>
  <c r="CU18" i="11" s="1"/>
  <c r="CU19" i="11" s="1"/>
  <c r="CU20" i="11" s="1"/>
  <c r="CU21" i="11" s="1"/>
  <c r="CU22" i="11" s="1"/>
  <c r="CU23" i="11" s="1"/>
  <c r="CU24" i="11" s="1"/>
  <c r="CU25" i="11" s="1"/>
  <c r="CU26" i="11" s="1"/>
  <c r="CU27" i="11" s="1"/>
  <c r="CU28" i="11" s="1"/>
  <c r="CU29" i="11" s="1"/>
  <c r="CU30" i="11" s="1"/>
  <c r="CU31" i="11" s="1"/>
  <c r="CU32" i="11" s="1"/>
  <c r="CU33" i="11" s="1"/>
  <c r="CU34" i="11" s="1"/>
  <c r="CU35" i="11" s="1"/>
  <c r="CU36" i="11" s="1"/>
  <c r="CU37" i="11" s="1"/>
  <c r="CU38" i="11" s="1"/>
  <c r="CU39" i="11" s="1"/>
  <c r="CU40" i="11" s="1"/>
  <c r="CU41" i="11" s="1"/>
  <c r="CT4" i="11"/>
  <c r="CS4" i="11"/>
  <c r="CS5" i="11" s="1"/>
  <c r="CS6" i="11" s="1"/>
  <c r="CS7" i="11" s="1"/>
  <c r="CS8" i="11" s="1"/>
  <c r="CS9" i="11" s="1"/>
  <c r="CS10" i="11" s="1"/>
  <c r="CS11" i="11" s="1"/>
  <c r="CS12" i="11" s="1"/>
  <c r="CS13" i="11" s="1"/>
  <c r="CS14" i="11" s="1"/>
  <c r="CS15" i="11" s="1"/>
  <c r="CS16" i="11" s="1"/>
  <c r="CS17" i="11" s="1"/>
  <c r="CS18" i="11" s="1"/>
  <c r="CS19" i="11" s="1"/>
  <c r="CS20" i="11" s="1"/>
  <c r="CS21" i="11" s="1"/>
  <c r="CS22" i="11" s="1"/>
  <c r="CS23" i="11" s="1"/>
  <c r="CS24" i="11" s="1"/>
  <c r="CS25" i="11" s="1"/>
  <c r="CS26" i="11" s="1"/>
  <c r="CS27" i="11" s="1"/>
  <c r="CS28" i="11" s="1"/>
  <c r="CS29" i="11" s="1"/>
  <c r="CS30" i="11" s="1"/>
  <c r="CS31" i="11" s="1"/>
  <c r="CS32" i="11" s="1"/>
  <c r="CS33" i="11" s="1"/>
  <c r="CS34" i="11" s="1"/>
  <c r="CS35" i="11" s="1"/>
  <c r="CS36" i="11" s="1"/>
  <c r="CS37" i="11" s="1"/>
  <c r="CS38" i="11" s="1"/>
  <c r="CS39" i="11" s="1"/>
  <c r="CS40" i="11" s="1"/>
  <c r="CS41" i="11" s="1"/>
  <c r="CR4" i="11"/>
  <c r="CQ4" i="11"/>
  <c r="CQ5" i="11" s="1"/>
  <c r="CQ6" i="11" s="1"/>
  <c r="CQ7" i="11" s="1"/>
  <c r="CQ8" i="11" s="1"/>
  <c r="CQ9" i="11" s="1"/>
  <c r="CQ10" i="11" s="1"/>
  <c r="CQ11" i="11" s="1"/>
  <c r="CQ12" i="11" s="1"/>
  <c r="CQ13" i="11" s="1"/>
  <c r="CQ14" i="11" s="1"/>
  <c r="CQ15" i="11" s="1"/>
  <c r="CQ16" i="11" s="1"/>
  <c r="CQ17" i="11" s="1"/>
  <c r="CQ18" i="11" s="1"/>
  <c r="CQ19" i="11" s="1"/>
  <c r="CQ20" i="11" s="1"/>
  <c r="CQ21" i="11" s="1"/>
  <c r="CQ22" i="11" s="1"/>
  <c r="CQ23" i="11" s="1"/>
  <c r="CQ24" i="11" s="1"/>
  <c r="CQ25" i="11" s="1"/>
  <c r="CQ26" i="11" s="1"/>
  <c r="CQ27" i="11" s="1"/>
  <c r="CQ28" i="11" s="1"/>
  <c r="CQ29" i="11" s="1"/>
  <c r="CQ30" i="11" s="1"/>
  <c r="CQ31" i="11" s="1"/>
  <c r="CQ32" i="11" s="1"/>
  <c r="CQ33" i="11" s="1"/>
  <c r="CQ34" i="11" s="1"/>
  <c r="CQ35" i="11" s="1"/>
  <c r="CQ36" i="11" s="1"/>
  <c r="CQ37" i="11" s="1"/>
  <c r="CQ38" i="11" s="1"/>
  <c r="CQ39" i="11" s="1"/>
  <c r="CQ40" i="11" s="1"/>
  <c r="CQ41" i="11" s="1"/>
  <c r="CP4" i="11"/>
  <c r="CP5" i="11" s="1"/>
  <c r="CP6" i="11" s="1"/>
  <c r="CP7" i="11" s="1"/>
  <c r="CP8" i="11" s="1"/>
  <c r="CP9" i="11" s="1"/>
  <c r="CP10" i="11" s="1"/>
  <c r="CP11" i="11" s="1"/>
  <c r="CP12" i="11" s="1"/>
  <c r="CP13" i="11" s="1"/>
  <c r="CP14" i="11" s="1"/>
  <c r="CP15" i="11" s="1"/>
  <c r="CP16" i="11" s="1"/>
  <c r="CP17" i="11" s="1"/>
  <c r="CP18" i="11" s="1"/>
  <c r="CP19" i="11" s="1"/>
  <c r="CP20" i="11" s="1"/>
  <c r="CP21" i="11" s="1"/>
  <c r="CP22" i="11" s="1"/>
  <c r="CP23" i="11" s="1"/>
  <c r="CP24" i="11" s="1"/>
  <c r="CP25" i="11" s="1"/>
  <c r="CP26" i="11" s="1"/>
  <c r="CP27" i="11" s="1"/>
  <c r="CP28" i="11" s="1"/>
  <c r="CP29" i="11" s="1"/>
  <c r="CP30" i="11" s="1"/>
  <c r="CP31" i="11" s="1"/>
  <c r="CP32" i="11" s="1"/>
  <c r="CP33" i="11" s="1"/>
  <c r="CP34" i="11" s="1"/>
  <c r="CP35" i="11" s="1"/>
  <c r="CP36" i="11" s="1"/>
  <c r="CP37" i="11" s="1"/>
  <c r="CP38" i="11" s="1"/>
  <c r="CP39" i="11" s="1"/>
  <c r="CP40" i="11" s="1"/>
  <c r="CP41" i="11" s="1"/>
  <c r="CO4" i="11"/>
  <c r="CO5" i="11" s="1"/>
  <c r="CO6" i="11" s="1"/>
  <c r="CO7" i="11" s="1"/>
  <c r="CO8" i="11" s="1"/>
  <c r="CO9" i="11" s="1"/>
  <c r="CO10" i="11" s="1"/>
  <c r="CO11" i="11" s="1"/>
  <c r="CO12" i="11" s="1"/>
  <c r="CO13" i="11" s="1"/>
  <c r="CO14" i="11" s="1"/>
  <c r="CO15" i="11" s="1"/>
  <c r="CO16" i="11" s="1"/>
  <c r="CO17" i="11" s="1"/>
  <c r="CO18" i="11" s="1"/>
  <c r="CO19" i="11" s="1"/>
  <c r="CO20" i="11" s="1"/>
  <c r="CO21" i="11" s="1"/>
  <c r="CO22" i="11" s="1"/>
  <c r="CO23" i="11" s="1"/>
  <c r="CO24" i="11" s="1"/>
  <c r="CO25" i="11" s="1"/>
  <c r="CO26" i="11" s="1"/>
  <c r="CO27" i="11" s="1"/>
  <c r="CO28" i="11" s="1"/>
  <c r="CO29" i="11" s="1"/>
  <c r="CO30" i="11" s="1"/>
  <c r="CO31" i="11" s="1"/>
  <c r="CO32" i="11" s="1"/>
  <c r="CO33" i="11" s="1"/>
  <c r="CO34" i="11" s="1"/>
  <c r="CO35" i="11" s="1"/>
  <c r="CO36" i="11" s="1"/>
  <c r="CO37" i="11" s="1"/>
  <c r="CO38" i="11" s="1"/>
  <c r="CO39" i="11" s="1"/>
  <c r="CO40" i="11" s="1"/>
  <c r="CO41" i="11" s="1"/>
  <c r="CN4" i="11"/>
  <c r="CN5" i="11" s="1"/>
  <c r="CN6" i="11" s="1"/>
  <c r="CN7" i="11" s="1"/>
  <c r="CN8" i="11" s="1"/>
  <c r="CN9" i="11" s="1"/>
  <c r="CN10" i="11" s="1"/>
  <c r="CN11" i="11" s="1"/>
  <c r="CN12" i="11" s="1"/>
  <c r="CN13" i="11" s="1"/>
  <c r="CN14" i="11" s="1"/>
  <c r="CN15" i="11" s="1"/>
  <c r="CN16" i="11" s="1"/>
  <c r="CN17" i="11" s="1"/>
  <c r="CN18" i="11" s="1"/>
  <c r="CN19" i="11" s="1"/>
  <c r="CN20" i="11" s="1"/>
  <c r="CN21" i="11" s="1"/>
  <c r="CN22" i="11" s="1"/>
  <c r="CN23" i="11" s="1"/>
  <c r="CN24" i="11" s="1"/>
  <c r="CN25" i="11" s="1"/>
  <c r="CN26" i="11" s="1"/>
  <c r="CN27" i="11" s="1"/>
  <c r="CN28" i="11" s="1"/>
  <c r="CN29" i="11" s="1"/>
  <c r="CN30" i="11" s="1"/>
  <c r="CN31" i="11" s="1"/>
  <c r="CN32" i="11" s="1"/>
  <c r="CN33" i="11" s="1"/>
  <c r="CN34" i="11" s="1"/>
  <c r="CN35" i="11" s="1"/>
  <c r="CN36" i="11" s="1"/>
  <c r="CN37" i="11" s="1"/>
  <c r="CN38" i="11" s="1"/>
  <c r="CN39" i="11" s="1"/>
  <c r="CN40" i="11" s="1"/>
  <c r="CN41" i="11" s="1"/>
  <c r="CM4" i="11"/>
  <c r="CM5" i="11" s="1"/>
  <c r="CM6" i="11" s="1"/>
  <c r="CM7" i="11" s="1"/>
  <c r="CM8" i="11" s="1"/>
  <c r="CM9" i="11" s="1"/>
  <c r="CM10" i="11" s="1"/>
  <c r="CM11" i="11" s="1"/>
  <c r="CM12" i="11" s="1"/>
  <c r="CM13" i="11" s="1"/>
  <c r="CM14" i="11" s="1"/>
  <c r="CM15" i="11" s="1"/>
  <c r="CM16" i="11" s="1"/>
  <c r="CM17" i="11" s="1"/>
  <c r="CM18" i="11" s="1"/>
  <c r="CM19" i="11" s="1"/>
  <c r="CM20" i="11" s="1"/>
  <c r="CM21" i="11" s="1"/>
  <c r="CM22" i="11" s="1"/>
  <c r="CM23" i="11" s="1"/>
  <c r="CM24" i="11" s="1"/>
  <c r="CM25" i="11" s="1"/>
  <c r="CM26" i="11" s="1"/>
  <c r="CM27" i="11" s="1"/>
  <c r="CM28" i="11" s="1"/>
  <c r="CM29" i="11" s="1"/>
  <c r="CM30" i="11" s="1"/>
  <c r="CM31" i="11" s="1"/>
  <c r="CM32" i="11" s="1"/>
  <c r="CM33" i="11" s="1"/>
  <c r="CM34" i="11" s="1"/>
  <c r="CM35" i="11" s="1"/>
  <c r="CM36" i="11" s="1"/>
  <c r="CM37" i="11" s="1"/>
  <c r="CM38" i="11" s="1"/>
  <c r="CM39" i="11" s="1"/>
  <c r="CM40" i="11" s="1"/>
  <c r="CM41" i="11" s="1"/>
  <c r="CL4" i="11"/>
  <c r="CK4" i="11"/>
  <c r="CK5" i="11" s="1"/>
  <c r="CK6" i="11" s="1"/>
  <c r="CK7" i="11" s="1"/>
  <c r="CK8" i="11" s="1"/>
  <c r="CK9" i="11" s="1"/>
  <c r="CK10" i="11" s="1"/>
  <c r="CK11" i="11" s="1"/>
  <c r="CK12" i="11" s="1"/>
  <c r="CK13" i="11" s="1"/>
  <c r="CK14" i="11" s="1"/>
  <c r="CK15" i="11" s="1"/>
  <c r="CK16" i="11" s="1"/>
  <c r="CK17" i="11" s="1"/>
  <c r="CK18" i="11" s="1"/>
  <c r="CK19" i="11" s="1"/>
  <c r="CK20" i="11" s="1"/>
  <c r="CK21" i="11" s="1"/>
  <c r="CK22" i="11" s="1"/>
  <c r="CK23" i="11" s="1"/>
  <c r="CK24" i="11" s="1"/>
  <c r="CK25" i="11" s="1"/>
  <c r="CK26" i="11" s="1"/>
  <c r="CK27" i="11" s="1"/>
  <c r="CK28" i="11" s="1"/>
  <c r="CK29" i="11" s="1"/>
  <c r="CK30" i="11" s="1"/>
  <c r="CK31" i="11" s="1"/>
  <c r="CK32" i="11" s="1"/>
  <c r="CK33" i="11" s="1"/>
  <c r="CK34" i="11" s="1"/>
  <c r="CK35" i="11" s="1"/>
  <c r="CK36" i="11" s="1"/>
  <c r="CK37" i="11" s="1"/>
  <c r="CK38" i="11" s="1"/>
  <c r="CK39" i="11" s="1"/>
  <c r="CK40" i="11" s="1"/>
  <c r="CK41" i="11" s="1"/>
  <c r="CJ4" i="11"/>
  <c r="CJ5" i="11" s="1"/>
  <c r="CJ6" i="11" s="1"/>
  <c r="CJ7" i="11" s="1"/>
  <c r="CJ8" i="11" s="1"/>
  <c r="CJ9" i="11" s="1"/>
  <c r="CJ10" i="11" s="1"/>
  <c r="CJ11" i="11" s="1"/>
  <c r="CJ12" i="11" s="1"/>
  <c r="CJ13" i="11" s="1"/>
  <c r="CJ14" i="11" s="1"/>
  <c r="CJ15" i="11" s="1"/>
  <c r="CJ16" i="11" s="1"/>
  <c r="CJ17" i="11" s="1"/>
  <c r="CJ18" i="11" s="1"/>
  <c r="CJ19" i="11" s="1"/>
  <c r="CJ20" i="11" s="1"/>
  <c r="CJ21" i="11" s="1"/>
  <c r="CJ22" i="11" s="1"/>
  <c r="CJ23" i="11" s="1"/>
  <c r="CJ24" i="11" s="1"/>
  <c r="CJ25" i="11" s="1"/>
  <c r="CJ26" i="11" s="1"/>
  <c r="CJ27" i="11" s="1"/>
  <c r="CJ28" i="11" s="1"/>
  <c r="CJ29" i="11" s="1"/>
  <c r="CJ30" i="11" s="1"/>
  <c r="CJ31" i="11" s="1"/>
  <c r="CJ32" i="11" s="1"/>
  <c r="CJ33" i="11" s="1"/>
  <c r="CJ34" i="11" s="1"/>
  <c r="CJ35" i="11" s="1"/>
  <c r="CJ36" i="11" s="1"/>
  <c r="CJ37" i="11" s="1"/>
  <c r="CJ38" i="11" s="1"/>
  <c r="CJ39" i="11" s="1"/>
  <c r="CJ40" i="11" s="1"/>
  <c r="CJ41" i="11" s="1"/>
  <c r="CI4" i="11"/>
  <c r="CI5" i="11" s="1"/>
  <c r="CH4" i="11"/>
  <c r="CH5" i="11" s="1"/>
  <c r="CH6" i="11" s="1"/>
  <c r="CH7" i="11" s="1"/>
  <c r="CH8" i="11" s="1"/>
  <c r="CH9" i="11" s="1"/>
  <c r="CH10" i="11" s="1"/>
  <c r="CH11" i="11" s="1"/>
  <c r="CH12" i="11" s="1"/>
  <c r="CH13" i="11" s="1"/>
  <c r="CH14" i="11" s="1"/>
  <c r="CH15" i="11" s="1"/>
  <c r="CH16" i="11" s="1"/>
  <c r="CH17" i="11" s="1"/>
  <c r="CH18" i="11" s="1"/>
  <c r="CH19" i="11" s="1"/>
  <c r="CH20" i="11" s="1"/>
  <c r="CH21" i="11" s="1"/>
  <c r="CH22" i="11" s="1"/>
  <c r="CH23" i="11" s="1"/>
  <c r="CH24" i="11" s="1"/>
  <c r="CH25" i="11" s="1"/>
  <c r="CH26" i="11" s="1"/>
  <c r="CH27" i="11" s="1"/>
  <c r="CH28" i="11" s="1"/>
  <c r="CH29" i="11" s="1"/>
  <c r="CH30" i="11" s="1"/>
  <c r="CH31" i="11" s="1"/>
  <c r="CH32" i="11" s="1"/>
  <c r="CH33" i="11" s="1"/>
  <c r="CH34" i="11" s="1"/>
  <c r="CH35" i="11" s="1"/>
  <c r="CH36" i="11" s="1"/>
  <c r="CH37" i="11" s="1"/>
  <c r="CH38" i="11" s="1"/>
  <c r="CH39" i="11" s="1"/>
  <c r="CH40" i="11" s="1"/>
  <c r="CH41" i="11" s="1"/>
  <c r="CG4" i="11"/>
  <c r="CG5" i="11" s="1"/>
  <c r="CG6" i="11" s="1"/>
  <c r="CG7" i="11" s="1"/>
  <c r="CG8" i="11" s="1"/>
  <c r="CG9" i="11" s="1"/>
  <c r="CG10" i="11" s="1"/>
  <c r="CG11" i="11" s="1"/>
  <c r="CG12" i="11" s="1"/>
  <c r="CG13" i="11" s="1"/>
  <c r="CG14" i="11" s="1"/>
  <c r="CG15" i="11" s="1"/>
  <c r="CG16" i="11" s="1"/>
  <c r="CG17" i="11" s="1"/>
  <c r="CG18" i="11" s="1"/>
  <c r="CG19" i="11" s="1"/>
  <c r="CG20" i="11" s="1"/>
  <c r="CG21" i="11" s="1"/>
  <c r="CG22" i="11" s="1"/>
  <c r="CG23" i="11" s="1"/>
  <c r="CG24" i="11" s="1"/>
  <c r="CG25" i="11" s="1"/>
  <c r="CG26" i="11" s="1"/>
  <c r="CG27" i="11" s="1"/>
  <c r="CG28" i="11" s="1"/>
  <c r="CG29" i="11" s="1"/>
  <c r="CG30" i="11" s="1"/>
  <c r="CG31" i="11" s="1"/>
  <c r="CG32" i="11" s="1"/>
  <c r="CG33" i="11" s="1"/>
  <c r="CG34" i="11" s="1"/>
  <c r="CG35" i="11" s="1"/>
  <c r="CG36" i="11" s="1"/>
  <c r="CG37" i="11" s="1"/>
  <c r="CG38" i="11" s="1"/>
  <c r="CG39" i="11" s="1"/>
  <c r="CG40" i="11" s="1"/>
  <c r="CG41" i="11" s="1"/>
  <c r="CF4" i="11"/>
  <c r="CE4" i="11"/>
  <c r="CE5" i="11" s="1"/>
  <c r="CE6" i="11" s="1"/>
  <c r="CE7" i="11" s="1"/>
  <c r="CE8" i="11" s="1"/>
  <c r="CE9" i="11" s="1"/>
  <c r="CE10" i="11" s="1"/>
  <c r="CE11" i="11" s="1"/>
  <c r="CE12" i="11" s="1"/>
  <c r="CE13" i="11" s="1"/>
  <c r="CE14" i="11" s="1"/>
  <c r="CE15" i="11" s="1"/>
  <c r="CE16" i="11" s="1"/>
  <c r="CE17" i="11" s="1"/>
  <c r="CE18" i="11" s="1"/>
  <c r="CE19" i="11" s="1"/>
  <c r="CE20" i="11" s="1"/>
  <c r="CE21" i="11" s="1"/>
  <c r="CE22" i="11" s="1"/>
  <c r="CE23" i="11" s="1"/>
  <c r="CE24" i="11" s="1"/>
  <c r="CE25" i="11" s="1"/>
  <c r="CE26" i="11" s="1"/>
  <c r="CE27" i="11" s="1"/>
  <c r="CE28" i="11" s="1"/>
  <c r="CE29" i="11" s="1"/>
  <c r="CE30" i="11" s="1"/>
  <c r="CE31" i="11" s="1"/>
  <c r="CE32" i="11" s="1"/>
  <c r="CE33" i="11" s="1"/>
  <c r="CE34" i="11" s="1"/>
  <c r="CE35" i="11" s="1"/>
  <c r="CE36" i="11" s="1"/>
  <c r="CE37" i="11" s="1"/>
  <c r="CE38" i="11" s="1"/>
  <c r="CE39" i="11" s="1"/>
  <c r="CE40" i="11" s="1"/>
  <c r="CE41" i="11" s="1"/>
  <c r="CD4" i="11"/>
  <c r="CC4" i="11"/>
  <c r="CC5" i="11" s="1"/>
  <c r="CC6" i="11" s="1"/>
  <c r="CC7" i="11" s="1"/>
  <c r="CC8" i="11" s="1"/>
  <c r="CC9" i="11" s="1"/>
  <c r="CC10" i="11" s="1"/>
  <c r="CC11" i="11" s="1"/>
  <c r="CC12" i="11" s="1"/>
  <c r="CC13" i="11" s="1"/>
  <c r="CC14" i="11" s="1"/>
  <c r="CC15" i="11" s="1"/>
  <c r="CC16" i="11" s="1"/>
  <c r="CC17" i="11" s="1"/>
  <c r="CC18" i="11" s="1"/>
  <c r="CC19" i="11" s="1"/>
  <c r="CC20" i="11" s="1"/>
  <c r="CC21" i="11" s="1"/>
  <c r="CC22" i="11" s="1"/>
  <c r="CC23" i="11" s="1"/>
  <c r="CC24" i="11" s="1"/>
  <c r="CC25" i="11" s="1"/>
  <c r="CC26" i="11" s="1"/>
  <c r="CC27" i="11" s="1"/>
  <c r="CC28" i="11" s="1"/>
  <c r="CC29" i="11" s="1"/>
  <c r="CC30" i="11" s="1"/>
  <c r="CC31" i="11" s="1"/>
  <c r="CC32" i="11" s="1"/>
  <c r="CC33" i="11" s="1"/>
  <c r="CC34" i="11" s="1"/>
  <c r="CC35" i="11" s="1"/>
  <c r="CC36" i="11" s="1"/>
  <c r="CC37" i="11" s="1"/>
  <c r="CC38" i="11" s="1"/>
  <c r="CC39" i="11" s="1"/>
  <c r="CC40" i="11" s="1"/>
  <c r="CC41" i="11" s="1"/>
  <c r="CB4" i="11"/>
  <c r="CB5" i="11" s="1"/>
  <c r="CB6" i="11" s="1"/>
  <c r="CB7" i="11" s="1"/>
  <c r="CB8" i="11" s="1"/>
  <c r="CB9" i="11" s="1"/>
  <c r="CB10" i="11" s="1"/>
  <c r="CB11" i="11" s="1"/>
  <c r="CB12" i="11" s="1"/>
  <c r="CB13" i="11" s="1"/>
  <c r="CB14" i="11" s="1"/>
  <c r="CB15" i="11" s="1"/>
  <c r="CB16" i="11" s="1"/>
  <c r="CB17" i="11" s="1"/>
  <c r="CB18" i="11" s="1"/>
  <c r="CB19" i="11" s="1"/>
  <c r="CB20" i="11" s="1"/>
  <c r="CB21" i="11" s="1"/>
  <c r="CB22" i="11" s="1"/>
  <c r="CB23" i="11" s="1"/>
  <c r="CB24" i="11" s="1"/>
  <c r="CB25" i="11" s="1"/>
  <c r="CB26" i="11" s="1"/>
  <c r="CB27" i="11" s="1"/>
  <c r="CB28" i="11" s="1"/>
  <c r="CB29" i="11" s="1"/>
  <c r="CB30" i="11" s="1"/>
  <c r="CB31" i="11" s="1"/>
  <c r="CB32" i="11" s="1"/>
  <c r="CB33" i="11" s="1"/>
  <c r="CB34" i="11" s="1"/>
  <c r="CB35" i="11" s="1"/>
  <c r="CB36" i="11" s="1"/>
  <c r="CB37" i="11" s="1"/>
  <c r="CB38" i="11" s="1"/>
  <c r="CB39" i="11" s="1"/>
  <c r="CB40" i="11" s="1"/>
  <c r="CB41" i="11" s="1"/>
  <c r="BW4" i="11"/>
  <c r="BX4" i="11" s="1"/>
  <c r="CX3" i="11"/>
  <c r="EF4" i="11" s="1"/>
  <c r="CW3" i="11"/>
  <c r="BW3" i="11"/>
  <c r="BX3" i="11" s="1"/>
  <c r="DH288" i="11"/>
  <c r="DH273" i="11"/>
  <c r="DH258" i="11"/>
  <c r="DH243" i="11"/>
  <c r="DH228" i="11"/>
  <c r="DH213" i="11"/>
  <c r="DH198" i="11"/>
  <c r="DH183" i="11"/>
  <c r="DH168" i="11"/>
  <c r="DH153" i="11"/>
  <c r="DH138" i="11"/>
  <c r="DH123" i="11"/>
  <c r="DH108" i="11"/>
  <c r="DH93" i="11"/>
  <c r="DH78" i="11"/>
  <c r="DH63" i="11"/>
  <c r="DH48" i="11"/>
  <c r="DH33" i="11"/>
  <c r="DH18" i="11"/>
  <c r="DH3" i="11"/>
  <c r="EG80" i="10"/>
  <c r="EG79" i="10"/>
  <c r="EG78" i="10"/>
  <c r="EG77" i="10"/>
  <c r="EG76" i="10"/>
  <c r="EG75" i="10"/>
  <c r="EG74" i="10"/>
  <c r="EG73" i="10"/>
  <c r="EG72" i="10"/>
  <c r="EG71" i="10"/>
  <c r="EG70" i="10"/>
  <c r="EG69" i="10"/>
  <c r="EG68" i="10"/>
  <c r="EG67" i="10"/>
  <c r="EG66" i="10"/>
  <c r="EG65" i="10"/>
  <c r="EG64" i="10"/>
  <c r="EG63" i="10"/>
  <c r="EG62" i="10"/>
  <c r="EG61" i="10"/>
  <c r="EG60" i="10"/>
  <c r="EG59" i="10"/>
  <c r="EG58" i="10"/>
  <c r="EG57" i="10"/>
  <c r="EG56" i="10"/>
  <c r="EG55" i="10"/>
  <c r="EG54" i="10"/>
  <c r="EG53" i="10"/>
  <c r="EG52" i="10"/>
  <c r="EG51" i="10"/>
  <c r="EG50" i="10"/>
  <c r="EG49" i="10"/>
  <c r="EG48" i="10"/>
  <c r="EG47" i="10"/>
  <c r="EG46" i="10"/>
  <c r="EG45" i="10"/>
  <c r="EG44" i="10"/>
  <c r="EG43" i="10"/>
  <c r="EG42" i="10"/>
  <c r="EG41" i="10"/>
  <c r="EG40" i="10"/>
  <c r="EG39" i="10"/>
  <c r="EG38" i="10"/>
  <c r="EG37" i="10"/>
  <c r="EG36" i="10"/>
  <c r="EG35" i="10"/>
  <c r="EG34" i="10"/>
  <c r="EG33" i="10"/>
  <c r="EG32" i="10"/>
  <c r="EG31" i="10"/>
  <c r="EG30" i="10"/>
  <c r="EG29" i="10"/>
  <c r="EG28" i="10"/>
  <c r="EG27" i="10"/>
  <c r="EG26" i="10"/>
  <c r="EG25" i="10"/>
  <c r="EG24" i="10"/>
  <c r="EG23" i="10"/>
  <c r="EG22" i="10"/>
  <c r="EG21" i="10"/>
  <c r="EG18" i="10"/>
  <c r="CX11" i="10"/>
  <c r="EG11" i="10" s="1"/>
  <c r="CW11" i="10"/>
  <c r="CX10" i="10"/>
  <c r="CW10" i="10"/>
  <c r="CX9" i="10"/>
  <c r="EG9" i="10" s="1"/>
  <c r="CW9" i="10"/>
  <c r="BW9" i="10"/>
  <c r="BX9" i="10" s="1"/>
  <c r="CX8" i="10"/>
  <c r="CW8" i="10"/>
  <c r="BW8" i="10"/>
  <c r="BX8" i="10" s="1"/>
  <c r="BZ8" i="10" s="1"/>
  <c r="CX7" i="10"/>
  <c r="EG7" i="10" s="1"/>
  <c r="CW7" i="10"/>
  <c r="BW7" i="10"/>
  <c r="BX7" i="10" s="1"/>
  <c r="CX6" i="10"/>
  <c r="CW6" i="10"/>
  <c r="CO6" i="10"/>
  <c r="CO7" i="10" s="1"/>
  <c r="CO8" i="10" s="1"/>
  <c r="CO9" i="10" s="1"/>
  <c r="CO10" i="10" s="1"/>
  <c r="CO11" i="10" s="1"/>
  <c r="CO12" i="10" s="1"/>
  <c r="CO13" i="10" s="1"/>
  <c r="CO14" i="10" s="1"/>
  <c r="CO15" i="10" s="1"/>
  <c r="CO16" i="10" s="1"/>
  <c r="CO17" i="10" s="1"/>
  <c r="CO18" i="10" s="1"/>
  <c r="CO19" i="10" s="1"/>
  <c r="CO20" i="10" s="1"/>
  <c r="CO21" i="10" s="1"/>
  <c r="CO22" i="10" s="1"/>
  <c r="CO23" i="10" s="1"/>
  <c r="CO24" i="10" s="1"/>
  <c r="CO25" i="10" s="1"/>
  <c r="CO26" i="10" s="1"/>
  <c r="CO27" i="10" s="1"/>
  <c r="CO28" i="10" s="1"/>
  <c r="CO29" i="10" s="1"/>
  <c r="CO30" i="10" s="1"/>
  <c r="CO31" i="10" s="1"/>
  <c r="CO32" i="10" s="1"/>
  <c r="CO33" i="10" s="1"/>
  <c r="CO34" i="10" s="1"/>
  <c r="CO35" i="10" s="1"/>
  <c r="CO36" i="10" s="1"/>
  <c r="CO37" i="10" s="1"/>
  <c r="CO38" i="10" s="1"/>
  <c r="CO39" i="10" s="1"/>
  <c r="CO40" i="10" s="1"/>
  <c r="CO41" i="10" s="1"/>
  <c r="BW6" i="10"/>
  <c r="BX6" i="10" s="1"/>
  <c r="BZ6" i="10" s="1"/>
  <c r="CX5" i="10"/>
  <c r="CW5" i="10"/>
  <c r="CR5" i="10"/>
  <c r="CR6" i="10" s="1"/>
  <c r="CR7" i="10" s="1"/>
  <c r="CR8" i="10" s="1"/>
  <c r="CR9" i="10" s="1"/>
  <c r="CR10" i="10" s="1"/>
  <c r="CR11" i="10" s="1"/>
  <c r="CR12" i="10" s="1"/>
  <c r="CR13" i="10" s="1"/>
  <c r="CR14" i="10" s="1"/>
  <c r="CR15" i="10" s="1"/>
  <c r="CR16" i="10" s="1"/>
  <c r="CR17" i="10" s="1"/>
  <c r="CR18" i="10" s="1"/>
  <c r="CR19" i="10" s="1"/>
  <c r="CR20" i="10" s="1"/>
  <c r="CR21" i="10" s="1"/>
  <c r="CR22" i="10" s="1"/>
  <c r="CR23" i="10" s="1"/>
  <c r="CR24" i="10" s="1"/>
  <c r="CR25" i="10" s="1"/>
  <c r="CR26" i="10" s="1"/>
  <c r="CR27" i="10" s="1"/>
  <c r="CR28" i="10" s="1"/>
  <c r="CR29" i="10" s="1"/>
  <c r="CR30" i="10" s="1"/>
  <c r="CR31" i="10" s="1"/>
  <c r="CR32" i="10" s="1"/>
  <c r="CR33" i="10" s="1"/>
  <c r="CR34" i="10" s="1"/>
  <c r="CR35" i="10" s="1"/>
  <c r="CR36" i="10" s="1"/>
  <c r="CR37" i="10" s="1"/>
  <c r="CR38" i="10" s="1"/>
  <c r="CR39" i="10" s="1"/>
  <c r="CR40" i="10" s="1"/>
  <c r="CR41" i="10" s="1"/>
  <c r="CO5" i="10"/>
  <c r="CJ5" i="10"/>
  <c r="CJ6" i="10" s="1"/>
  <c r="CJ7" i="10" s="1"/>
  <c r="CJ8" i="10" s="1"/>
  <c r="CJ9" i="10" s="1"/>
  <c r="CJ10" i="10" s="1"/>
  <c r="CJ11" i="10" s="1"/>
  <c r="CJ12" i="10" s="1"/>
  <c r="CJ13" i="10" s="1"/>
  <c r="CJ14" i="10" s="1"/>
  <c r="CJ15" i="10" s="1"/>
  <c r="CJ16" i="10" s="1"/>
  <c r="CJ17" i="10" s="1"/>
  <c r="CJ18" i="10" s="1"/>
  <c r="CJ19" i="10" s="1"/>
  <c r="CJ20" i="10" s="1"/>
  <c r="CJ21" i="10" s="1"/>
  <c r="CJ22" i="10" s="1"/>
  <c r="CJ23" i="10" s="1"/>
  <c r="CJ24" i="10" s="1"/>
  <c r="CJ25" i="10" s="1"/>
  <c r="CJ26" i="10" s="1"/>
  <c r="CJ27" i="10" s="1"/>
  <c r="CJ28" i="10" s="1"/>
  <c r="CJ29" i="10" s="1"/>
  <c r="CJ30" i="10" s="1"/>
  <c r="CJ31" i="10" s="1"/>
  <c r="CJ32" i="10" s="1"/>
  <c r="CJ33" i="10" s="1"/>
  <c r="CJ34" i="10" s="1"/>
  <c r="CJ35" i="10" s="1"/>
  <c r="CJ36" i="10" s="1"/>
  <c r="CJ37" i="10" s="1"/>
  <c r="CJ38" i="10" s="1"/>
  <c r="CJ39" i="10" s="1"/>
  <c r="CJ40" i="10" s="1"/>
  <c r="CJ41" i="10" s="1"/>
  <c r="CG5" i="10"/>
  <c r="CG6" i="10" s="1"/>
  <c r="CG7" i="10" s="1"/>
  <c r="CG8" i="10" s="1"/>
  <c r="CG9" i="10" s="1"/>
  <c r="CG10" i="10" s="1"/>
  <c r="CG11" i="10" s="1"/>
  <c r="CG12" i="10" s="1"/>
  <c r="CG13" i="10" s="1"/>
  <c r="CG14" i="10" s="1"/>
  <c r="CG15" i="10" s="1"/>
  <c r="CG16" i="10" s="1"/>
  <c r="CG17" i="10" s="1"/>
  <c r="CG18" i="10" s="1"/>
  <c r="CG19" i="10" s="1"/>
  <c r="CG20" i="10" s="1"/>
  <c r="CG21" i="10" s="1"/>
  <c r="CG22" i="10" s="1"/>
  <c r="CG23" i="10" s="1"/>
  <c r="CG24" i="10" s="1"/>
  <c r="CG25" i="10" s="1"/>
  <c r="CG26" i="10" s="1"/>
  <c r="CG27" i="10" s="1"/>
  <c r="CG28" i="10" s="1"/>
  <c r="CG29" i="10" s="1"/>
  <c r="CG30" i="10" s="1"/>
  <c r="CG31" i="10" s="1"/>
  <c r="CG32" i="10" s="1"/>
  <c r="CG33" i="10" s="1"/>
  <c r="CG34" i="10" s="1"/>
  <c r="CG35" i="10" s="1"/>
  <c r="CG36" i="10" s="1"/>
  <c r="CG37" i="10" s="1"/>
  <c r="CG38" i="10" s="1"/>
  <c r="CG39" i="10" s="1"/>
  <c r="CG40" i="10" s="1"/>
  <c r="CG41" i="10" s="1"/>
  <c r="CB5" i="10"/>
  <c r="CB6" i="10" s="1"/>
  <c r="CB7" i="10" s="1"/>
  <c r="CB8" i="10" s="1"/>
  <c r="CB9" i="10" s="1"/>
  <c r="CB10" i="10" s="1"/>
  <c r="CB11" i="10" s="1"/>
  <c r="CB12" i="10" s="1"/>
  <c r="CB13" i="10" s="1"/>
  <c r="CB14" i="10" s="1"/>
  <c r="CB15" i="10" s="1"/>
  <c r="CB16" i="10" s="1"/>
  <c r="CB17" i="10" s="1"/>
  <c r="CB18" i="10" s="1"/>
  <c r="CB19" i="10" s="1"/>
  <c r="CB20" i="10" s="1"/>
  <c r="CB21" i="10" s="1"/>
  <c r="CB22" i="10" s="1"/>
  <c r="CB23" i="10" s="1"/>
  <c r="CB24" i="10" s="1"/>
  <c r="CB25" i="10" s="1"/>
  <c r="CB26" i="10" s="1"/>
  <c r="CB27" i="10" s="1"/>
  <c r="CB28" i="10" s="1"/>
  <c r="CB29" i="10" s="1"/>
  <c r="CB30" i="10" s="1"/>
  <c r="CB31" i="10" s="1"/>
  <c r="CB32" i="10" s="1"/>
  <c r="CB33" i="10" s="1"/>
  <c r="CB34" i="10" s="1"/>
  <c r="CB35" i="10" s="1"/>
  <c r="CB36" i="10" s="1"/>
  <c r="CB37" i="10" s="1"/>
  <c r="CB38" i="10" s="1"/>
  <c r="CB39" i="10" s="1"/>
  <c r="CB40" i="10" s="1"/>
  <c r="CB41" i="10" s="1"/>
  <c r="BW5" i="10"/>
  <c r="BX5" i="10" s="1"/>
  <c r="BZ5" i="10" s="1"/>
  <c r="CX4" i="10"/>
  <c r="CW4" i="10"/>
  <c r="CU4" i="10"/>
  <c r="CU5" i="10" s="1"/>
  <c r="CU6" i="10" s="1"/>
  <c r="CU7" i="10" s="1"/>
  <c r="CU8" i="10" s="1"/>
  <c r="CU9" i="10" s="1"/>
  <c r="CU10" i="10" s="1"/>
  <c r="CU11" i="10" s="1"/>
  <c r="CU12" i="10" s="1"/>
  <c r="CU13" i="10" s="1"/>
  <c r="CU14" i="10" s="1"/>
  <c r="CU15" i="10" s="1"/>
  <c r="CU16" i="10" s="1"/>
  <c r="CU17" i="10" s="1"/>
  <c r="CU18" i="10" s="1"/>
  <c r="CU19" i="10" s="1"/>
  <c r="CU20" i="10" s="1"/>
  <c r="CU21" i="10" s="1"/>
  <c r="CU22" i="10" s="1"/>
  <c r="CU23" i="10" s="1"/>
  <c r="CU24" i="10" s="1"/>
  <c r="CU25" i="10" s="1"/>
  <c r="CU26" i="10" s="1"/>
  <c r="CU27" i="10" s="1"/>
  <c r="CU28" i="10" s="1"/>
  <c r="CU29" i="10" s="1"/>
  <c r="CU30" i="10" s="1"/>
  <c r="CU31" i="10" s="1"/>
  <c r="CU32" i="10" s="1"/>
  <c r="CU33" i="10" s="1"/>
  <c r="CU34" i="10" s="1"/>
  <c r="CU35" i="10" s="1"/>
  <c r="CU36" i="10" s="1"/>
  <c r="CU37" i="10" s="1"/>
  <c r="CU38" i="10" s="1"/>
  <c r="CU39" i="10" s="1"/>
  <c r="CU40" i="10" s="1"/>
  <c r="CU41" i="10" s="1"/>
  <c r="CT4" i="10"/>
  <c r="CT5" i="10" s="1"/>
  <c r="CT6" i="10" s="1"/>
  <c r="CT7" i="10" s="1"/>
  <c r="CT8" i="10" s="1"/>
  <c r="CT9" i="10" s="1"/>
  <c r="CT10" i="10" s="1"/>
  <c r="CT11" i="10" s="1"/>
  <c r="CT12" i="10" s="1"/>
  <c r="CT13" i="10" s="1"/>
  <c r="CT14" i="10" s="1"/>
  <c r="CT15" i="10" s="1"/>
  <c r="CT16" i="10" s="1"/>
  <c r="CT17" i="10" s="1"/>
  <c r="CT18" i="10" s="1"/>
  <c r="CT19" i="10" s="1"/>
  <c r="CT20" i="10" s="1"/>
  <c r="CT21" i="10" s="1"/>
  <c r="CT22" i="10" s="1"/>
  <c r="CT23" i="10" s="1"/>
  <c r="CT24" i="10" s="1"/>
  <c r="CT25" i="10" s="1"/>
  <c r="CT26" i="10" s="1"/>
  <c r="CT27" i="10" s="1"/>
  <c r="CT28" i="10" s="1"/>
  <c r="CT29" i="10" s="1"/>
  <c r="CT30" i="10" s="1"/>
  <c r="CT31" i="10" s="1"/>
  <c r="CT32" i="10" s="1"/>
  <c r="CT33" i="10" s="1"/>
  <c r="CT34" i="10" s="1"/>
  <c r="CT35" i="10" s="1"/>
  <c r="CT36" i="10" s="1"/>
  <c r="CT37" i="10" s="1"/>
  <c r="CT38" i="10" s="1"/>
  <c r="CT39" i="10" s="1"/>
  <c r="CT40" i="10" s="1"/>
  <c r="CT41" i="10" s="1"/>
  <c r="CS4" i="10"/>
  <c r="CS5" i="10" s="1"/>
  <c r="CS6" i="10" s="1"/>
  <c r="CS7" i="10" s="1"/>
  <c r="CS8" i="10" s="1"/>
  <c r="CS9" i="10" s="1"/>
  <c r="CS10" i="10" s="1"/>
  <c r="CS11" i="10" s="1"/>
  <c r="CS12" i="10" s="1"/>
  <c r="CS13" i="10" s="1"/>
  <c r="CS14" i="10" s="1"/>
  <c r="CS15" i="10" s="1"/>
  <c r="CS16" i="10" s="1"/>
  <c r="CS17" i="10" s="1"/>
  <c r="CS18" i="10" s="1"/>
  <c r="CS19" i="10" s="1"/>
  <c r="CS20" i="10" s="1"/>
  <c r="CS21" i="10" s="1"/>
  <c r="CS22" i="10" s="1"/>
  <c r="CS23" i="10" s="1"/>
  <c r="CS24" i="10" s="1"/>
  <c r="CS25" i="10" s="1"/>
  <c r="CS26" i="10" s="1"/>
  <c r="CS27" i="10" s="1"/>
  <c r="CS28" i="10" s="1"/>
  <c r="CS29" i="10" s="1"/>
  <c r="CS30" i="10" s="1"/>
  <c r="CS31" i="10" s="1"/>
  <c r="CS32" i="10" s="1"/>
  <c r="CS33" i="10" s="1"/>
  <c r="CS34" i="10" s="1"/>
  <c r="CS35" i="10" s="1"/>
  <c r="CS36" i="10" s="1"/>
  <c r="CS37" i="10" s="1"/>
  <c r="CS38" i="10" s="1"/>
  <c r="CS39" i="10" s="1"/>
  <c r="CS40" i="10" s="1"/>
  <c r="CS41" i="10" s="1"/>
  <c r="CR4" i="10"/>
  <c r="CQ4" i="10"/>
  <c r="CQ5" i="10" s="1"/>
  <c r="CQ6" i="10" s="1"/>
  <c r="CQ7" i="10" s="1"/>
  <c r="CQ8" i="10" s="1"/>
  <c r="CQ9" i="10" s="1"/>
  <c r="CQ10" i="10" s="1"/>
  <c r="CQ11" i="10" s="1"/>
  <c r="CQ12" i="10" s="1"/>
  <c r="CQ13" i="10" s="1"/>
  <c r="CQ14" i="10" s="1"/>
  <c r="CQ15" i="10" s="1"/>
  <c r="CQ16" i="10" s="1"/>
  <c r="CQ17" i="10" s="1"/>
  <c r="CQ18" i="10" s="1"/>
  <c r="CQ19" i="10" s="1"/>
  <c r="CQ20" i="10" s="1"/>
  <c r="CQ21" i="10" s="1"/>
  <c r="CQ22" i="10" s="1"/>
  <c r="CQ23" i="10" s="1"/>
  <c r="CQ24" i="10" s="1"/>
  <c r="CQ25" i="10" s="1"/>
  <c r="CQ26" i="10" s="1"/>
  <c r="CQ27" i="10" s="1"/>
  <c r="CQ28" i="10" s="1"/>
  <c r="CQ29" i="10" s="1"/>
  <c r="CQ30" i="10" s="1"/>
  <c r="CQ31" i="10" s="1"/>
  <c r="CQ32" i="10" s="1"/>
  <c r="CQ33" i="10" s="1"/>
  <c r="CQ34" i="10" s="1"/>
  <c r="CQ35" i="10" s="1"/>
  <c r="CQ36" i="10" s="1"/>
  <c r="CQ37" i="10" s="1"/>
  <c r="CQ38" i="10" s="1"/>
  <c r="CQ39" i="10" s="1"/>
  <c r="CQ40" i="10" s="1"/>
  <c r="CQ41" i="10" s="1"/>
  <c r="CP4" i="10"/>
  <c r="CP5" i="10" s="1"/>
  <c r="CP6" i="10" s="1"/>
  <c r="CP7" i="10" s="1"/>
  <c r="CP8" i="10" s="1"/>
  <c r="CP9" i="10" s="1"/>
  <c r="CP10" i="10" s="1"/>
  <c r="CP11" i="10" s="1"/>
  <c r="CP12" i="10" s="1"/>
  <c r="CP13" i="10" s="1"/>
  <c r="CP14" i="10" s="1"/>
  <c r="CP15" i="10" s="1"/>
  <c r="CP16" i="10" s="1"/>
  <c r="CP17" i="10" s="1"/>
  <c r="CP18" i="10" s="1"/>
  <c r="CP19" i="10" s="1"/>
  <c r="CP20" i="10" s="1"/>
  <c r="CP21" i="10" s="1"/>
  <c r="CP22" i="10" s="1"/>
  <c r="CP23" i="10" s="1"/>
  <c r="CP24" i="10" s="1"/>
  <c r="CP25" i="10" s="1"/>
  <c r="CP26" i="10" s="1"/>
  <c r="CP27" i="10" s="1"/>
  <c r="CP28" i="10" s="1"/>
  <c r="CP29" i="10" s="1"/>
  <c r="CP30" i="10" s="1"/>
  <c r="CP31" i="10" s="1"/>
  <c r="CP32" i="10" s="1"/>
  <c r="CP33" i="10" s="1"/>
  <c r="CP34" i="10" s="1"/>
  <c r="CP35" i="10" s="1"/>
  <c r="CP36" i="10" s="1"/>
  <c r="CP37" i="10" s="1"/>
  <c r="CP38" i="10" s="1"/>
  <c r="CP39" i="10" s="1"/>
  <c r="CP40" i="10" s="1"/>
  <c r="CP41" i="10" s="1"/>
  <c r="CO4" i="10"/>
  <c r="CN4" i="10"/>
  <c r="CN5" i="10" s="1"/>
  <c r="CN6" i="10" s="1"/>
  <c r="CN7" i="10" s="1"/>
  <c r="CN8" i="10" s="1"/>
  <c r="CN9" i="10" s="1"/>
  <c r="CN10" i="10" s="1"/>
  <c r="CN11" i="10" s="1"/>
  <c r="CN12" i="10" s="1"/>
  <c r="CN13" i="10" s="1"/>
  <c r="CN14" i="10" s="1"/>
  <c r="CN15" i="10" s="1"/>
  <c r="CN16" i="10" s="1"/>
  <c r="CN17" i="10" s="1"/>
  <c r="CN18" i="10" s="1"/>
  <c r="CN19" i="10" s="1"/>
  <c r="CN20" i="10" s="1"/>
  <c r="CN21" i="10" s="1"/>
  <c r="CN22" i="10" s="1"/>
  <c r="CN23" i="10" s="1"/>
  <c r="CN24" i="10" s="1"/>
  <c r="CN25" i="10" s="1"/>
  <c r="CN26" i="10" s="1"/>
  <c r="CN27" i="10" s="1"/>
  <c r="CN28" i="10" s="1"/>
  <c r="CN29" i="10" s="1"/>
  <c r="CN30" i="10" s="1"/>
  <c r="CN31" i="10" s="1"/>
  <c r="CN32" i="10" s="1"/>
  <c r="CN33" i="10" s="1"/>
  <c r="CN34" i="10" s="1"/>
  <c r="CN35" i="10" s="1"/>
  <c r="CN36" i="10" s="1"/>
  <c r="CN37" i="10" s="1"/>
  <c r="CN38" i="10" s="1"/>
  <c r="CN39" i="10" s="1"/>
  <c r="CN40" i="10" s="1"/>
  <c r="CN41" i="10" s="1"/>
  <c r="CM4" i="10"/>
  <c r="CM5" i="10" s="1"/>
  <c r="CM6" i="10" s="1"/>
  <c r="CM7" i="10" s="1"/>
  <c r="CM8" i="10" s="1"/>
  <c r="CM9" i="10" s="1"/>
  <c r="CM10" i="10" s="1"/>
  <c r="CM11" i="10" s="1"/>
  <c r="CM12" i="10" s="1"/>
  <c r="CM13" i="10" s="1"/>
  <c r="CM14" i="10" s="1"/>
  <c r="CM15" i="10" s="1"/>
  <c r="CM16" i="10" s="1"/>
  <c r="CM17" i="10" s="1"/>
  <c r="CM18" i="10" s="1"/>
  <c r="CM19" i="10" s="1"/>
  <c r="CM20" i="10" s="1"/>
  <c r="CM21" i="10" s="1"/>
  <c r="CM22" i="10" s="1"/>
  <c r="CM23" i="10" s="1"/>
  <c r="CM24" i="10" s="1"/>
  <c r="CM25" i="10" s="1"/>
  <c r="CM26" i="10" s="1"/>
  <c r="CM27" i="10" s="1"/>
  <c r="CM28" i="10" s="1"/>
  <c r="CM29" i="10" s="1"/>
  <c r="CM30" i="10" s="1"/>
  <c r="CM31" i="10" s="1"/>
  <c r="CM32" i="10" s="1"/>
  <c r="CM33" i="10" s="1"/>
  <c r="CM34" i="10" s="1"/>
  <c r="CM35" i="10" s="1"/>
  <c r="CM36" i="10" s="1"/>
  <c r="CM37" i="10" s="1"/>
  <c r="CM38" i="10" s="1"/>
  <c r="CM39" i="10" s="1"/>
  <c r="CM40" i="10" s="1"/>
  <c r="CM41" i="10" s="1"/>
  <c r="CL4" i="10"/>
  <c r="CL5" i="10" s="1"/>
  <c r="CL6" i="10" s="1"/>
  <c r="CL7" i="10" s="1"/>
  <c r="CL8" i="10" s="1"/>
  <c r="CL9" i="10" s="1"/>
  <c r="CL10" i="10" s="1"/>
  <c r="CL11" i="10" s="1"/>
  <c r="CL12" i="10" s="1"/>
  <c r="CL13" i="10" s="1"/>
  <c r="CL14" i="10" s="1"/>
  <c r="CL15" i="10" s="1"/>
  <c r="CL16" i="10" s="1"/>
  <c r="CL17" i="10" s="1"/>
  <c r="CL18" i="10" s="1"/>
  <c r="CL19" i="10" s="1"/>
  <c r="CL20" i="10" s="1"/>
  <c r="CL21" i="10" s="1"/>
  <c r="CL22" i="10" s="1"/>
  <c r="CL23" i="10" s="1"/>
  <c r="CL24" i="10" s="1"/>
  <c r="CL25" i="10" s="1"/>
  <c r="CL26" i="10" s="1"/>
  <c r="CL27" i="10" s="1"/>
  <c r="CL28" i="10" s="1"/>
  <c r="CL29" i="10" s="1"/>
  <c r="CL30" i="10" s="1"/>
  <c r="CL31" i="10" s="1"/>
  <c r="CL32" i="10" s="1"/>
  <c r="CL33" i="10" s="1"/>
  <c r="CL34" i="10" s="1"/>
  <c r="CL35" i="10" s="1"/>
  <c r="CL36" i="10" s="1"/>
  <c r="CL37" i="10" s="1"/>
  <c r="CL38" i="10" s="1"/>
  <c r="CL39" i="10" s="1"/>
  <c r="CL40" i="10" s="1"/>
  <c r="CL41" i="10" s="1"/>
  <c r="CK4" i="10"/>
  <c r="CK5" i="10" s="1"/>
  <c r="CK6" i="10" s="1"/>
  <c r="CK7" i="10" s="1"/>
  <c r="CK8" i="10" s="1"/>
  <c r="CK9" i="10" s="1"/>
  <c r="CK10" i="10" s="1"/>
  <c r="CK11" i="10" s="1"/>
  <c r="CK12" i="10" s="1"/>
  <c r="CK13" i="10" s="1"/>
  <c r="CK14" i="10" s="1"/>
  <c r="CK15" i="10" s="1"/>
  <c r="CK16" i="10" s="1"/>
  <c r="CK17" i="10" s="1"/>
  <c r="CK18" i="10" s="1"/>
  <c r="CK19" i="10" s="1"/>
  <c r="CK20" i="10" s="1"/>
  <c r="CK21" i="10" s="1"/>
  <c r="CK22" i="10" s="1"/>
  <c r="CK23" i="10" s="1"/>
  <c r="CK24" i="10" s="1"/>
  <c r="CK25" i="10" s="1"/>
  <c r="CK26" i="10" s="1"/>
  <c r="CK27" i="10" s="1"/>
  <c r="CK28" i="10" s="1"/>
  <c r="CK29" i="10" s="1"/>
  <c r="CK30" i="10" s="1"/>
  <c r="CK31" i="10" s="1"/>
  <c r="CK32" i="10" s="1"/>
  <c r="CK33" i="10" s="1"/>
  <c r="CK34" i="10" s="1"/>
  <c r="CK35" i="10" s="1"/>
  <c r="CK36" i="10" s="1"/>
  <c r="CK37" i="10" s="1"/>
  <c r="CK38" i="10" s="1"/>
  <c r="CK39" i="10" s="1"/>
  <c r="CK40" i="10" s="1"/>
  <c r="CK41" i="10" s="1"/>
  <c r="CJ4" i="10"/>
  <c r="CI4" i="10"/>
  <c r="CI5" i="10" s="1"/>
  <c r="CI6" i="10" s="1"/>
  <c r="CI7" i="10" s="1"/>
  <c r="CI8" i="10" s="1"/>
  <c r="CI9" i="10" s="1"/>
  <c r="CI10" i="10" s="1"/>
  <c r="CI11" i="10" s="1"/>
  <c r="CI12" i="10" s="1"/>
  <c r="CI13" i="10" s="1"/>
  <c r="CI14" i="10" s="1"/>
  <c r="CI15" i="10" s="1"/>
  <c r="CI16" i="10" s="1"/>
  <c r="CI17" i="10" s="1"/>
  <c r="CI18" i="10" s="1"/>
  <c r="CI19" i="10" s="1"/>
  <c r="CI20" i="10" s="1"/>
  <c r="CI21" i="10" s="1"/>
  <c r="CI22" i="10" s="1"/>
  <c r="CI23" i="10" s="1"/>
  <c r="CI24" i="10" s="1"/>
  <c r="CI25" i="10" s="1"/>
  <c r="CI26" i="10" s="1"/>
  <c r="CI27" i="10" s="1"/>
  <c r="CI28" i="10" s="1"/>
  <c r="CI29" i="10" s="1"/>
  <c r="CI30" i="10" s="1"/>
  <c r="CI31" i="10" s="1"/>
  <c r="CI32" i="10" s="1"/>
  <c r="CI33" i="10" s="1"/>
  <c r="CI34" i="10" s="1"/>
  <c r="CI35" i="10" s="1"/>
  <c r="CI36" i="10" s="1"/>
  <c r="CI37" i="10" s="1"/>
  <c r="CI38" i="10" s="1"/>
  <c r="CI39" i="10" s="1"/>
  <c r="CI40" i="10" s="1"/>
  <c r="CI41" i="10" s="1"/>
  <c r="CH4" i="10"/>
  <c r="CH5" i="10" s="1"/>
  <c r="CH6" i="10" s="1"/>
  <c r="CH7" i="10" s="1"/>
  <c r="CH8" i="10" s="1"/>
  <c r="CH9" i="10" s="1"/>
  <c r="CH10" i="10" s="1"/>
  <c r="CH11" i="10" s="1"/>
  <c r="CH12" i="10" s="1"/>
  <c r="CH13" i="10" s="1"/>
  <c r="CH14" i="10" s="1"/>
  <c r="CH15" i="10" s="1"/>
  <c r="CH16" i="10" s="1"/>
  <c r="CH17" i="10" s="1"/>
  <c r="CH18" i="10" s="1"/>
  <c r="CH19" i="10" s="1"/>
  <c r="CH20" i="10" s="1"/>
  <c r="CH21" i="10" s="1"/>
  <c r="CH22" i="10" s="1"/>
  <c r="CH23" i="10" s="1"/>
  <c r="CH24" i="10" s="1"/>
  <c r="CH25" i="10" s="1"/>
  <c r="CH26" i="10" s="1"/>
  <c r="CH27" i="10" s="1"/>
  <c r="CH28" i="10" s="1"/>
  <c r="CH29" i="10" s="1"/>
  <c r="CH30" i="10" s="1"/>
  <c r="CH31" i="10" s="1"/>
  <c r="CH32" i="10" s="1"/>
  <c r="CH33" i="10" s="1"/>
  <c r="CH34" i="10" s="1"/>
  <c r="CH35" i="10" s="1"/>
  <c r="CH36" i="10" s="1"/>
  <c r="CH37" i="10" s="1"/>
  <c r="CH38" i="10" s="1"/>
  <c r="CH39" i="10" s="1"/>
  <c r="CH40" i="10" s="1"/>
  <c r="CH41" i="10" s="1"/>
  <c r="CG4" i="10"/>
  <c r="CF4" i="10"/>
  <c r="CF5" i="10" s="1"/>
  <c r="CF6" i="10" s="1"/>
  <c r="CF7" i="10" s="1"/>
  <c r="CF8" i="10" s="1"/>
  <c r="CF9" i="10" s="1"/>
  <c r="CF10" i="10" s="1"/>
  <c r="CF11" i="10" s="1"/>
  <c r="CF12" i="10" s="1"/>
  <c r="CF13" i="10" s="1"/>
  <c r="CF14" i="10" s="1"/>
  <c r="CF15" i="10" s="1"/>
  <c r="CF16" i="10" s="1"/>
  <c r="CF17" i="10" s="1"/>
  <c r="CF18" i="10" s="1"/>
  <c r="CF19" i="10" s="1"/>
  <c r="CF20" i="10" s="1"/>
  <c r="CF21" i="10" s="1"/>
  <c r="CF22" i="10" s="1"/>
  <c r="CF23" i="10" s="1"/>
  <c r="CF24" i="10" s="1"/>
  <c r="CF25" i="10" s="1"/>
  <c r="CF26" i="10" s="1"/>
  <c r="CF27" i="10" s="1"/>
  <c r="CF28" i="10" s="1"/>
  <c r="CF29" i="10" s="1"/>
  <c r="CF30" i="10" s="1"/>
  <c r="CF31" i="10" s="1"/>
  <c r="CF32" i="10" s="1"/>
  <c r="CF33" i="10" s="1"/>
  <c r="CF34" i="10" s="1"/>
  <c r="CF35" i="10" s="1"/>
  <c r="CF36" i="10" s="1"/>
  <c r="CF37" i="10" s="1"/>
  <c r="CF38" i="10" s="1"/>
  <c r="CF39" i="10" s="1"/>
  <c r="CF40" i="10" s="1"/>
  <c r="CF41" i="10" s="1"/>
  <c r="CE4" i="10"/>
  <c r="CE5" i="10" s="1"/>
  <c r="CE6" i="10" s="1"/>
  <c r="CE7" i="10" s="1"/>
  <c r="CE8" i="10" s="1"/>
  <c r="CE9" i="10" s="1"/>
  <c r="CE10" i="10" s="1"/>
  <c r="CE11" i="10" s="1"/>
  <c r="CE12" i="10" s="1"/>
  <c r="CE13" i="10" s="1"/>
  <c r="CE14" i="10" s="1"/>
  <c r="CE15" i="10" s="1"/>
  <c r="CE16" i="10" s="1"/>
  <c r="CE17" i="10" s="1"/>
  <c r="CE18" i="10" s="1"/>
  <c r="CE19" i="10" s="1"/>
  <c r="CE20" i="10" s="1"/>
  <c r="CE21" i="10" s="1"/>
  <c r="CE22" i="10" s="1"/>
  <c r="CE23" i="10" s="1"/>
  <c r="CE24" i="10" s="1"/>
  <c r="CE25" i="10" s="1"/>
  <c r="CE26" i="10" s="1"/>
  <c r="CE27" i="10" s="1"/>
  <c r="CE28" i="10" s="1"/>
  <c r="CE29" i="10" s="1"/>
  <c r="CE30" i="10" s="1"/>
  <c r="CE31" i="10" s="1"/>
  <c r="CE32" i="10" s="1"/>
  <c r="CE33" i="10" s="1"/>
  <c r="CE34" i="10" s="1"/>
  <c r="CE35" i="10" s="1"/>
  <c r="CE36" i="10" s="1"/>
  <c r="CE37" i="10" s="1"/>
  <c r="CE38" i="10" s="1"/>
  <c r="CE39" i="10" s="1"/>
  <c r="CE40" i="10" s="1"/>
  <c r="CE41" i="10" s="1"/>
  <c r="CD4" i="10"/>
  <c r="CD5" i="10" s="1"/>
  <c r="CD6" i="10" s="1"/>
  <c r="CD7" i="10" s="1"/>
  <c r="CD8" i="10" s="1"/>
  <c r="CD9" i="10" s="1"/>
  <c r="CD10" i="10" s="1"/>
  <c r="CD11" i="10" s="1"/>
  <c r="CD12" i="10" s="1"/>
  <c r="CD13" i="10" s="1"/>
  <c r="CD14" i="10" s="1"/>
  <c r="CD15" i="10" s="1"/>
  <c r="CD16" i="10" s="1"/>
  <c r="CD17" i="10" s="1"/>
  <c r="CD18" i="10" s="1"/>
  <c r="CD19" i="10" s="1"/>
  <c r="CD20" i="10" s="1"/>
  <c r="CD21" i="10" s="1"/>
  <c r="CD22" i="10" s="1"/>
  <c r="CD23" i="10" s="1"/>
  <c r="CD24" i="10" s="1"/>
  <c r="CD25" i="10" s="1"/>
  <c r="CD26" i="10" s="1"/>
  <c r="CD27" i="10" s="1"/>
  <c r="CD28" i="10" s="1"/>
  <c r="CD29" i="10" s="1"/>
  <c r="CD30" i="10" s="1"/>
  <c r="CD31" i="10" s="1"/>
  <c r="CD32" i="10" s="1"/>
  <c r="CD33" i="10" s="1"/>
  <c r="CD34" i="10" s="1"/>
  <c r="CD35" i="10" s="1"/>
  <c r="CD36" i="10" s="1"/>
  <c r="CD37" i="10" s="1"/>
  <c r="CD38" i="10" s="1"/>
  <c r="CD39" i="10" s="1"/>
  <c r="CD40" i="10" s="1"/>
  <c r="CD41" i="10" s="1"/>
  <c r="CC4" i="10"/>
  <c r="CC5" i="10" s="1"/>
  <c r="CC6" i="10" s="1"/>
  <c r="CC7" i="10" s="1"/>
  <c r="CC8" i="10" s="1"/>
  <c r="CC9" i="10" s="1"/>
  <c r="CC10" i="10" s="1"/>
  <c r="CC11" i="10" s="1"/>
  <c r="CC12" i="10" s="1"/>
  <c r="CC13" i="10" s="1"/>
  <c r="CC14" i="10" s="1"/>
  <c r="CC15" i="10" s="1"/>
  <c r="CC16" i="10" s="1"/>
  <c r="CC17" i="10" s="1"/>
  <c r="CC18" i="10" s="1"/>
  <c r="CC19" i="10" s="1"/>
  <c r="CC20" i="10" s="1"/>
  <c r="CC21" i="10" s="1"/>
  <c r="CC22" i="10" s="1"/>
  <c r="CC23" i="10" s="1"/>
  <c r="CC24" i="10" s="1"/>
  <c r="CC25" i="10" s="1"/>
  <c r="CC26" i="10" s="1"/>
  <c r="CC27" i="10" s="1"/>
  <c r="CC28" i="10" s="1"/>
  <c r="CC29" i="10" s="1"/>
  <c r="CC30" i="10" s="1"/>
  <c r="CC31" i="10" s="1"/>
  <c r="CC32" i="10" s="1"/>
  <c r="CC33" i="10" s="1"/>
  <c r="CC34" i="10" s="1"/>
  <c r="CC35" i="10" s="1"/>
  <c r="CC36" i="10" s="1"/>
  <c r="CC37" i="10" s="1"/>
  <c r="CC38" i="10" s="1"/>
  <c r="CC39" i="10" s="1"/>
  <c r="CC40" i="10" s="1"/>
  <c r="CC41" i="10" s="1"/>
  <c r="CB4" i="10"/>
  <c r="BW4" i="10"/>
  <c r="BX4" i="10" s="1"/>
  <c r="CX3" i="10"/>
  <c r="DZ4" i="10" s="1"/>
  <c r="CW3" i="10"/>
  <c r="BW3" i="10"/>
  <c r="BX3" i="10" s="1"/>
  <c r="DH288" i="10"/>
  <c r="DH273" i="10"/>
  <c r="DH258" i="10"/>
  <c r="DH243" i="10"/>
  <c r="DH228" i="10"/>
  <c r="DH213" i="10"/>
  <c r="DH198" i="10"/>
  <c r="DH183" i="10"/>
  <c r="DH168" i="10"/>
  <c r="DH153" i="10"/>
  <c r="DH138" i="10"/>
  <c r="DH123" i="10"/>
  <c r="DH108" i="10"/>
  <c r="DH93" i="10"/>
  <c r="DH78" i="10"/>
  <c r="DH63" i="10"/>
  <c r="DH48" i="10"/>
  <c r="DH33" i="10"/>
  <c r="DH18" i="10"/>
  <c r="DH3" i="10"/>
  <c r="BW44" i="13"/>
  <c r="BX44" i="13" s="1"/>
  <c r="BW43" i="13"/>
  <c r="BX43" i="13" s="1"/>
  <c r="BW31" i="13"/>
  <c r="BX31" i="13" s="1"/>
  <c r="BZ31" i="13" s="1"/>
  <c r="BW30" i="13"/>
  <c r="BX30" i="13" s="1"/>
  <c r="BW29" i="13"/>
  <c r="BX29" i="13" s="1"/>
  <c r="BZ29" i="13" s="1"/>
  <c r="BW28" i="13"/>
  <c r="BX28" i="13" s="1"/>
  <c r="BZ28" i="13" s="1"/>
  <c r="BW27" i="13"/>
  <c r="BX27" i="13" s="1"/>
  <c r="BZ27" i="13" s="1"/>
  <c r="BX26" i="13"/>
  <c r="BZ26" i="13" s="1"/>
  <c r="BW26" i="13"/>
  <c r="BW25" i="13"/>
  <c r="BX25" i="13" s="1"/>
  <c r="BZ25" i="13" s="1"/>
  <c r="BX24" i="13"/>
  <c r="BZ24" i="13" s="1"/>
  <c r="BW24" i="13"/>
  <c r="BX23" i="13"/>
  <c r="BZ23" i="13" s="1"/>
  <c r="BW23" i="13"/>
  <c r="BW22" i="13"/>
  <c r="BX22" i="13" s="1"/>
  <c r="BZ22" i="13" s="1"/>
  <c r="BZ21" i="13"/>
  <c r="BW21" i="13"/>
  <c r="BX21" i="13" s="1"/>
  <c r="BW20" i="13"/>
  <c r="BX20" i="13" s="1"/>
  <c r="BZ20" i="13" s="1"/>
  <c r="CX19" i="13"/>
  <c r="CW19" i="13"/>
  <c r="BW19" i="13"/>
  <c r="BX19" i="13" s="1"/>
  <c r="BZ19" i="13" s="1"/>
  <c r="CX18" i="13"/>
  <c r="CW18" i="13"/>
  <c r="BW18" i="13"/>
  <c r="BX18" i="13" s="1"/>
  <c r="BZ18" i="13" s="1"/>
  <c r="CX17" i="13"/>
  <c r="CW17" i="13"/>
  <c r="BW17" i="13"/>
  <c r="BX17" i="13" s="1"/>
  <c r="BZ17" i="13" s="1"/>
  <c r="CX16" i="13"/>
  <c r="CW16" i="13"/>
  <c r="BW16" i="13"/>
  <c r="BX16" i="13" s="1"/>
  <c r="BZ16" i="13" s="1"/>
  <c r="CX15" i="13"/>
  <c r="CW15" i="13"/>
  <c r="BW15" i="13"/>
  <c r="BX15" i="13" s="1"/>
  <c r="BZ15" i="13" s="1"/>
  <c r="CX14" i="13"/>
  <c r="CW14" i="13"/>
  <c r="BW14" i="13"/>
  <c r="BX14" i="13" s="1"/>
  <c r="BZ14" i="13" s="1"/>
  <c r="CX13" i="13"/>
  <c r="CW13" i="13"/>
  <c r="BW13" i="13"/>
  <c r="BX13" i="13" s="1"/>
  <c r="BZ13" i="13" s="1"/>
  <c r="CX12" i="13"/>
  <c r="CW12" i="13"/>
  <c r="BX12" i="13"/>
  <c r="BZ12" i="13" s="1"/>
  <c r="BW12" i="13"/>
  <c r="CX11" i="13"/>
  <c r="CW11" i="13"/>
  <c r="BW11" i="13"/>
  <c r="BX11" i="13" s="1"/>
  <c r="BZ11" i="13" s="1"/>
  <c r="CX10" i="13"/>
  <c r="CW10" i="13"/>
  <c r="BW10" i="13"/>
  <c r="BX10" i="13" s="1"/>
  <c r="CX9" i="13"/>
  <c r="CW9" i="13"/>
  <c r="BW9" i="13"/>
  <c r="BX9" i="13" s="1"/>
  <c r="CX8" i="13"/>
  <c r="CW8" i="13"/>
  <c r="BW8" i="13"/>
  <c r="BX8" i="13" s="1"/>
  <c r="CX7" i="13"/>
  <c r="CW7" i="13"/>
  <c r="BW7" i="13"/>
  <c r="BX7" i="13" s="1"/>
  <c r="BZ7" i="13" s="1"/>
  <c r="CX6" i="13"/>
  <c r="CW6" i="13"/>
  <c r="DF297" i="20" s="1"/>
  <c r="CB6" i="13"/>
  <c r="CB7" i="13" s="1"/>
  <c r="CB8" i="13" s="1"/>
  <c r="CB9" i="13" s="1"/>
  <c r="CB10" i="13" s="1"/>
  <c r="CB11" i="13" s="1"/>
  <c r="CB12" i="13" s="1"/>
  <c r="CB13" i="13" s="1"/>
  <c r="CB14" i="13" s="1"/>
  <c r="CB15" i="13" s="1"/>
  <c r="CB16" i="13" s="1"/>
  <c r="CB17" i="13" s="1"/>
  <c r="CB18" i="13" s="1"/>
  <c r="CB19" i="13" s="1"/>
  <c r="CB20" i="13" s="1"/>
  <c r="CB21" i="13" s="1"/>
  <c r="CB22" i="13" s="1"/>
  <c r="CB23" i="13" s="1"/>
  <c r="CB24" i="13" s="1"/>
  <c r="CB25" i="13" s="1"/>
  <c r="CB26" i="13" s="1"/>
  <c r="CB27" i="13" s="1"/>
  <c r="CB28" i="13" s="1"/>
  <c r="CB29" i="13" s="1"/>
  <c r="CB30" i="13" s="1"/>
  <c r="CB31" i="13" s="1"/>
  <c r="CB32" i="13" s="1"/>
  <c r="CB33" i="13" s="1"/>
  <c r="CB34" i="13" s="1"/>
  <c r="CB35" i="13" s="1"/>
  <c r="CB36" i="13" s="1"/>
  <c r="CB37" i="13" s="1"/>
  <c r="CB38" i="13" s="1"/>
  <c r="CB39" i="13" s="1"/>
  <c r="CB40" i="13" s="1"/>
  <c r="CB41" i="13" s="1"/>
  <c r="BW6" i="13"/>
  <c r="CX5" i="13"/>
  <c r="CW5" i="13"/>
  <c r="CP5" i="13"/>
  <c r="CP6" i="13" s="1"/>
  <c r="CP7" i="13" s="1"/>
  <c r="CP8" i="13" s="1"/>
  <c r="CP9" i="13" s="1"/>
  <c r="CP10" i="13" s="1"/>
  <c r="CP11" i="13" s="1"/>
  <c r="CP12" i="13" s="1"/>
  <c r="CP13" i="13" s="1"/>
  <c r="CP14" i="13" s="1"/>
  <c r="CP15" i="13" s="1"/>
  <c r="CP16" i="13" s="1"/>
  <c r="CP17" i="13" s="1"/>
  <c r="CP18" i="13" s="1"/>
  <c r="CP19" i="13" s="1"/>
  <c r="CP20" i="13" s="1"/>
  <c r="CP21" i="13" s="1"/>
  <c r="CP22" i="13" s="1"/>
  <c r="CP23" i="13" s="1"/>
  <c r="CP24" i="13" s="1"/>
  <c r="CP25" i="13" s="1"/>
  <c r="CP26" i="13" s="1"/>
  <c r="CP27" i="13" s="1"/>
  <c r="CP28" i="13" s="1"/>
  <c r="CP29" i="13" s="1"/>
  <c r="CP30" i="13" s="1"/>
  <c r="CP31" i="13" s="1"/>
  <c r="CP32" i="13" s="1"/>
  <c r="CP33" i="13" s="1"/>
  <c r="CP34" i="13" s="1"/>
  <c r="CP35" i="13" s="1"/>
  <c r="CP36" i="13" s="1"/>
  <c r="CP37" i="13" s="1"/>
  <c r="CP38" i="13" s="1"/>
  <c r="CP39" i="13" s="1"/>
  <c r="CP40" i="13" s="1"/>
  <c r="CP41" i="13" s="1"/>
  <c r="CN5" i="13"/>
  <c r="CN6" i="13" s="1"/>
  <c r="CN7" i="13" s="1"/>
  <c r="CN8" i="13" s="1"/>
  <c r="CN9" i="13" s="1"/>
  <c r="CN10" i="13" s="1"/>
  <c r="CN11" i="13" s="1"/>
  <c r="CN12" i="13" s="1"/>
  <c r="CN13" i="13" s="1"/>
  <c r="CN14" i="13" s="1"/>
  <c r="CN15" i="13" s="1"/>
  <c r="CN16" i="13" s="1"/>
  <c r="CN17" i="13" s="1"/>
  <c r="CN18" i="13" s="1"/>
  <c r="CN19" i="13" s="1"/>
  <c r="CN20" i="13" s="1"/>
  <c r="CN21" i="13" s="1"/>
  <c r="CN22" i="13" s="1"/>
  <c r="CN23" i="13" s="1"/>
  <c r="CN24" i="13" s="1"/>
  <c r="CN25" i="13" s="1"/>
  <c r="CN26" i="13" s="1"/>
  <c r="CN27" i="13" s="1"/>
  <c r="CN28" i="13" s="1"/>
  <c r="CN29" i="13" s="1"/>
  <c r="CN30" i="13" s="1"/>
  <c r="CN31" i="13" s="1"/>
  <c r="CN32" i="13" s="1"/>
  <c r="CN33" i="13" s="1"/>
  <c r="CN34" i="13" s="1"/>
  <c r="CN35" i="13" s="1"/>
  <c r="CN36" i="13" s="1"/>
  <c r="CN37" i="13" s="1"/>
  <c r="CN38" i="13" s="1"/>
  <c r="CN39" i="13" s="1"/>
  <c r="CN40" i="13" s="1"/>
  <c r="CN41" i="13" s="1"/>
  <c r="CM5" i="13"/>
  <c r="CM6" i="13" s="1"/>
  <c r="CM7" i="13" s="1"/>
  <c r="CM8" i="13" s="1"/>
  <c r="CM9" i="13" s="1"/>
  <c r="CM10" i="13" s="1"/>
  <c r="CM11" i="13" s="1"/>
  <c r="CM12" i="13" s="1"/>
  <c r="CM13" i="13" s="1"/>
  <c r="CM14" i="13" s="1"/>
  <c r="CM15" i="13" s="1"/>
  <c r="CM16" i="13" s="1"/>
  <c r="CM17" i="13" s="1"/>
  <c r="CM18" i="13" s="1"/>
  <c r="CM19" i="13" s="1"/>
  <c r="CM20" i="13" s="1"/>
  <c r="CM21" i="13" s="1"/>
  <c r="CM22" i="13" s="1"/>
  <c r="CM23" i="13" s="1"/>
  <c r="CM24" i="13" s="1"/>
  <c r="CM25" i="13" s="1"/>
  <c r="CM26" i="13" s="1"/>
  <c r="CM27" i="13" s="1"/>
  <c r="CM28" i="13" s="1"/>
  <c r="CM29" i="13" s="1"/>
  <c r="CM30" i="13" s="1"/>
  <c r="CM31" i="13" s="1"/>
  <c r="CM32" i="13" s="1"/>
  <c r="CM33" i="13" s="1"/>
  <c r="CM34" i="13" s="1"/>
  <c r="CM35" i="13" s="1"/>
  <c r="CM36" i="13" s="1"/>
  <c r="CM37" i="13" s="1"/>
  <c r="CM38" i="13" s="1"/>
  <c r="CM39" i="13" s="1"/>
  <c r="CM40" i="13" s="1"/>
  <c r="CM41" i="13" s="1"/>
  <c r="CF5" i="13"/>
  <c r="CF6" i="13" s="1"/>
  <c r="CF7" i="13" s="1"/>
  <c r="CF8" i="13" s="1"/>
  <c r="CF9" i="13" s="1"/>
  <c r="CF10" i="13" s="1"/>
  <c r="CF11" i="13" s="1"/>
  <c r="CF12" i="13" s="1"/>
  <c r="CF13" i="13" s="1"/>
  <c r="CF14" i="13" s="1"/>
  <c r="CF15" i="13" s="1"/>
  <c r="CF16" i="13" s="1"/>
  <c r="CF17" i="13" s="1"/>
  <c r="CF18" i="13" s="1"/>
  <c r="CF19" i="13" s="1"/>
  <c r="CF20" i="13" s="1"/>
  <c r="CF21" i="13" s="1"/>
  <c r="CF22" i="13" s="1"/>
  <c r="CF23" i="13" s="1"/>
  <c r="CF24" i="13" s="1"/>
  <c r="CF25" i="13" s="1"/>
  <c r="CF26" i="13" s="1"/>
  <c r="CF27" i="13" s="1"/>
  <c r="CF28" i="13" s="1"/>
  <c r="CF29" i="13" s="1"/>
  <c r="CF30" i="13" s="1"/>
  <c r="CF31" i="13" s="1"/>
  <c r="CF32" i="13" s="1"/>
  <c r="CF33" i="13" s="1"/>
  <c r="CF34" i="13" s="1"/>
  <c r="CF35" i="13" s="1"/>
  <c r="CF36" i="13" s="1"/>
  <c r="CF37" i="13" s="1"/>
  <c r="CF38" i="13" s="1"/>
  <c r="CF39" i="13" s="1"/>
  <c r="CF40" i="13" s="1"/>
  <c r="CF41" i="13" s="1"/>
  <c r="BX5" i="13"/>
  <c r="BZ5" i="13" s="1"/>
  <c r="BW5" i="13"/>
  <c r="CX4" i="13"/>
  <c r="CW4" i="13"/>
  <c r="CU4" i="13"/>
  <c r="CU5" i="13" s="1"/>
  <c r="CU6" i="13" s="1"/>
  <c r="CU7" i="13" s="1"/>
  <c r="CU8" i="13" s="1"/>
  <c r="CU9" i="13" s="1"/>
  <c r="CU10" i="13" s="1"/>
  <c r="CU11" i="13" s="1"/>
  <c r="CU12" i="13" s="1"/>
  <c r="CU13" i="13" s="1"/>
  <c r="CU14" i="13" s="1"/>
  <c r="CU15" i="13" s="1"/>
  <c r="CU16" i="13" s="1"/>
  <c r="CU17" i="13" s="1"/>
  <c r="CU18" i="13" s="1"/>
  <c r="CU19" i="13" s="1"/>
  <c r="CU20" i="13" s="1"/>
  <c r="CU21" i="13" s="1"/>
  <c r="CU22" i="13" s="1"/>
  <c r="CU23" i="13" s="1"/>
  <c r="CU24" i="13" s="1"/>
  <c r="CU25" i="13" s="1"/>
  <c r="CU26" i="13" s="1"/>
  <c r="CU27" i="13" s="1"/>
  <c r="CU28" i="13" s="1"/>
  <c r="CU29" i="13" s="1"/>
  <c r="CU30" i="13" s="1"/>
  <c r="CU31" i="13" s="1"/>
  <c r="CU32" i="13" s="1"/>
  <c r="CU33" i="13" s="1"/>
  <c r="CU34" i="13" s="1"/>
  <c r="CU35" i="13" s="1"/>
  <c r="CU36" i="13" s="1"/>
  <c r="CU37" i="13" s="1"/>
  <c r="CU38" i="13" s="1"/>
  <c r="CU39" i="13" s="1"/>
  <c r="CU40" i="13" s="1"/>
  <c r="CU41" i="13" s="1"/>
  <c r="CT4" i="13"/>
  <c r="CT5" i="13" s="1"/>
  <c r="CT6" i="13" s="1"/>
  <c r="CT7" i="13" s="1"/>
  <c r="CT8" i="13" s="1"/>
  <c r="CT9" i="13" s="1"/>
  <c r="CT10" i="13" s="1"/>
  <c r="CT11" i="13" s="1"/>
  <c r="CT12" i="13" s="1"/>
  <c r="CT13" i="13" s="1"/>
  <c r="CT14" i="13" s="1"/>
  <c r="CT15" i="13" s="1"/>
  <c r="CT16" i="13" s="1"/>
  <c r="CT17" i="13" s="1"/>
  <c r="CT18" i="13" s="1"/>
  <c r="CT19" i="13" s="1"/>
  <c r="CT20" i="13" s="1"/>
  <c r="CT21" i="13" s="1"/>
  <c r="CT22" i="13" s="1"/>
  <c r="CT23" i="13" s="1"/>
  <c r="CT24" i="13" s="1"/>
  <c r="CT25" i="13" s="1"/>
  <c r="CT26" i="13" s="1"/>
  <c r="CT27" i="13" s="1"/>
  <c r="CT28" i="13" s="1"/>
  <c r="CT29" i="13" s="1"/>
  <c r="CT30" i="13" s="1"/>
  <c r="CT31" i="13" s="1"/>
  <c r="CT32" i="13" s="1"/>
  <c r="CT33" i="13" s="1"/>
  <c r="CT34" i="13" s="1"/>
  <c r="CT35" i="13" s="1"/>
  <c r="CT36" i="13" s="1"/>
  <c r="CT37" i="13" s="1"/>
  <c r="CT38" i="13" s="1"/>
  <c r="CT39" i="13" s="1"/>
  <c r="CT40" i="13" s="1"/>
  <c r="CT41" i="13" s="1"/>
  <c r="CS4" i="13"/>
  <c r="CS5" i="13" s="1"/>
  <c r="CS6" i="13" s="1"/>
  <c r="CS7" i="13" s="1"/>
  <c r="CS8" i="13" s="1"/>
  <c r="CS9" i="13" s="1"/>
  <c r="CS10" i="13" s="1"/>
  <c r="CS11" i="13" s="1"/>
  <c r="CS12" i="13" s="1"/>
  <c r="CS13" i="13" s="1"/>
  <c r="CS14" i="13" s="1"/>
  <c r="CS15" i="13" s="1"/>
  <c r="CS16" i="13" s="1"/>
  <c r="CS17" i="13" s="1"/>
  <c r="CS18" i="13" s="1"/>
  <c r="CS19" i="13" s="1"/>
  <c r="CS20" i="13" s="1"/>
  <c r="CS21" i="13" s="1"/>
  <c r="CS22" i="13" s="1"/>
  <c r="CS23" i="13" s="1"/>
  <c r="CS24" i="13" s="1"/>
  <c r="CS25" i="13" s="1"/>
  <c r="CS26" i="13" s="1"/>
  <c r="CS27" i="13" s="1"/>
  <c r="CS28" i="13" s="1"/>
  <c r="CS29" i="13" s="1"/>
  <c r="CS30" i="13" s="1"/>
  <c r="CS31" i="13" s="1"/>
  <c r="CS32" i="13" s="1"/>
  <c r="CS33" i="13" s="1"/>
  <c r="CS34" i="13" s="1"/>
  <c r="CS35" i="13" s="1"/>
  <c r="CS36" i="13" s="1"/>
  <c r="CS37" i="13" s="1"/>
  <c r="CS38" i="13" s="1"/>
  <c r="CS39" i="13" s="1"/>
  <c r="CS40" i="13" s="1"/>
  <c r="CS41" i="13" s="1"/>
  <c r="CR4" i="13"/>
  <c r="CR5" i="13" s="1"/>
  <c r="CR6" i="13" s="1"/>
  <c r="CR7" i="13" s="1"/>
  <c r="CR8" i="13" s="1"/>
  <c r="CR9" i="13" s="1"/>
  <c r="CR10" i="13" s="1"/>
  <c r="CR11" i="13" s="1"/>
  <c r="CR12" i="13" s="1"/>
  <c r="CR13" i="13" s="1"/>
  <c r="CR14" i="13" s="1"/>
  <c r="CR15" i="13" s="1"/>
  <c r="CR16" i="13" s="1"/>
  <c r="CR17" i="13" s="1"/>
  <c r="CR18" i="13" s="1"/>
  <c r="CR19" i="13" s="1"/>
  <c r="CR20" i="13" s="1"/>
  <c r="CR21" i="13" s="1"/>
  <c r="CR22" i="13" s="1"/>
  <c r="CR23" i="13" s="1"/>
  <c r="CR24" i="13" s="1"/>
  <c r="CR25" i="13" s="1"/>
  <c r="CR26" i="13" s="1"/>
  <c r="CR27" i="13" s="1"/>
  <c r="CR28" i="13" s="1"/>
  <c r="CR29" i="13" s="1"/>
  <c r="CR30" i="13" s="1"/>
  <c r="CR31" i="13" s="1"/>
  <c r="CR32" i="13" s="1"/>
  <c r="CR33" i="13" s="1"/>
  <c r="CR34" i="13" s="1"/>
  <c r="CR35" i="13" s="1"/>
  <c r="CR36" i="13" s="1"/>
  <c r="CR37" i="13" s="1"/>
  <c r="CR38" i="13" s="1"/>
  <c r="CR39" i="13" s="1"/>
  <c r="CR40" i="13" s="1"/>
  <c r="CR41" i="13" s="1"/>
  <c r="CQ4" i="13"/>
  <c r="CQ5" i="13" s="1"/>
  <c r="CQ6" i="13" s="1"/>
  <c r="CQ7" i="13" s="1"/>
  <c r="CQ8" i="13" s="1"/>
  <c r="CQ9" i="13" s="1"/>
  <c r="CQ10" i="13" s="1"/>
  <c r="CQ11" i="13" s="1"/>
  <c r="CQ12" i="13" s="1"/>
  <c r="CQ13" i="13" s="1"/>
  <c r="CQ14" i="13" s="1"/>
  <c r="CQ15" i="13" s="1"/>
  <c r="CQ16" i="13" s="1"/>
  <c r="CQ17" i="13" s="1"/>
  <c r="CQ18" i="13" s="1"/>
  <c r="CQ19" i="13" s="1"/>
  <c r="CQ20" i="13" s="1"/>
  <c r="CQ21" i="13" s="1"/>
  <c r="CQ22" i="13" s="1"/>
  <c r="CQ23" i="13" s="1"/>
  <c r="CQ24" i="13" s="1"/>
  <c r="CQ25" i="13" s="1"/>
  <c r="CQ26" i="13" s="1"/>
  <c r="CQ27" i="13" s="1"/>
  <c r="CQ28" i="13" s="1"/>
  <c r="CQ29" i="13" s="1"/>
  <c r="CQ30" i="13" s="1"/>
  <c r="CQ31" i="13" s="1"/>
  <c r="CQ32" i="13" s="1"/>
  <c r="CQ33" i="13" s="1"/>
  <c r="CQ34" i="13" s="1"/>
  <c r="CQ35" i="13" s="1"/>
  <c r="CQ36" i="13" s="1"/>
  <c r="CQ37" i="13" s="1"/>
  <c r="CQ38" i="13" s="1"/>
  <c r="CQ39" i="13" s="1"/>
  <c r="CQ40" i="13" s="1"/>
  <c r="CQ41" i="13" s="1"/>
  <c r="CP4" i="13"/>
  <c r="CO4" i="13"/>
  <c r="CO5" i="13" s="1"/>
  <c r="CO6" i="13" s="1"/>
  <c r="CO7" i="13" s="1"/>
  <c r="CO8" i="13" s="1"/>
  <c r="CO9" i="13" s="1"/>
  <c r="CO10" i="13" s="1"/>
  <c r="CO11" i="13" s="1"/>
  <c r="CO12" i="13" s="1"/>
  <c r="CO13" i="13" s="1"/>
  <c r="CO14" i="13" s="1"/>
  <c r="CO15" i="13" s="1"/>
  <c r="CO16" i="13" s="1"/>
  <c r="CO17" i="13" s="1"/>
  <c r="CO18" i="13" s="1"/>
  <c r="CO19" i="13" s="1"/>
  <c r="CO20" i="13" s="1"/>
  <c r="CO21" i="13" s="1"/>
  <c r="CO22" i="13" s="1"/>
  <c r="CO23" i="13" s="1"/>
  <c r="CO24" i="13" s="1"/>
  <c r="CO25" i="13" s="1"/>
  <c r="CO26" i="13" s="1"/>
  <c r="CO27" i="13" s="1"/>
  <c r="CO28" i="13" s="1"/>
  <c r="CO29" i="13" s="1"/>
  <c r="CO30" i="13" s="1"/>
  <c r="CO31" i="13" s="1"/>
  <c r="CO32" i="13" s="1"/>
  <c r="CO33" i="13" s="1"/>
  <c r="CO34" i="13" s="1"/>
  <c r="CO35" i="13" s="1"/>
  <c r="CO36" i="13" s="1"/>
  <c r="CO37" i="13" s="1"/>
  <c r="CO38" i="13" s="1"/>
  <c r="CO39" i="13" s="1"/>
  <c r="CO40" i="13" s="1"/>
  <c r="CO41" i="13" s="1"/>
  <c r="CN4" i="13"/>
  <c r="CM4" i="13"/>
  <c r="CL4" i="13"/>
  <c r="CL5" i="13" s="1"/>
  <c r="CL6" i="13" s="1"/>
  <c r="CL7" i="13" s="1"/>
  <c r="CL8" i="13" s="1"/>
  <c r="CL9" i="13" s="1"/>
  <c r="CL10" i="13" s="1"/>
  <c r="CL11" i="13" s="1"/>
  <c r="CL12" i="13" s="1"/>
  <c r="CL13" i="13" s="1"/>
  <c r="CL14" i="13" s="1"/>
  <c r="CL15" i="13" s="1"/>
  <c r="CL16" i="13" s="1"/>
  <c r="CL17" i="13" s="1"/>
  <c r="CL18" i="13" s="1"/>
  <c r="CL19" i="13" s="1"/>
  <c r="CL20" i="13" s="1"/>
  <c r="CL21" i="13" s="1"/>
  <c r="CL22" i="13" s="1"/>
  <c r="CL23" i="13" s="1"/>
  <c r="CL24" i="13" s="1"/>
  <c r="CL25" i="13" s="1"/>
  <c r="CL26" i="13" s="1"/>
  <c r="CL27" i="13" s="1"/>
  <c r="CL28" i="13" s="1"/>
  <c r="CL29" i="13" s="1"/>
  <c r="CL30" i="13" s="1"/>
  <c r="CL31" i="13" s="1"/>
  <c r="CL32" i="13" s="1"/>
  <c r="CL33" i="13" s="1"/>
  <c r="CL34" i="13" s="1"/>
  <c r="CL35" i="13" s="1"/>
  <c r="CL36" i="13" s="1"/>
  <c r="CL37" i="13" s="1"/>
  <c r="CL38" i="13" s="1"/>
  <c r="CL39" i="13" s="1"/>
  <c r="CL40" i="13" s="1"/>
  <c r="CL41" i="13" s="1"/>
  <c r="CK4" i="13"/>
  <c r="CK5" i="13" s="1"/>
  <c r="CK6" i="13" s="1"/>
  <c r="CK7" i="13" s="1"/>
  <c r="CK8" i="13" s="1"/>
  <c r="CK9" i="13" s="1"/>
  <c r="CK10" i="13" s="1"/>
  <c r="CK11" i="13" s="1"/>
  <c r="CK12" i="13" s="1"/>
  <c r="CK13" i="13" s="1"/>
  <c r="CK14" i="13" s="1"/>
  <c r="CK15" i="13" s="1"/>
  <c r="CK16" i="13" s="1"/>
  <c r="CK17" i="13" s="1"/>
  <c r="CK18" i="13" s="1"/>
  <c r="CK19" i="13" s="1"/>
  <c r="CK20" i="13" s="1"/>
  <c r="CK21" i="13" s="1"/>
  <c r="CK22" i="13" s="1"/>
  <c r="CK23" i="13" s="1"/>
  <c r="CK24" i="13" s="1"/>
  <c r="CK25" i="13" s="1"/>
  <c r="CK26" i="13" s="1"/>
  <c r="CK27" i="13" s="1"/>
  <c r="CK28" i="13" s="1"/>
  <c r="CK29" i="13" s="1"/>
  <c r="CK30" i="13" s="1"/>
  <c r="CK31" i="13" s="1"/>
  <c r="CK32" i="13" s="1"/>
  <c r="CK33" i="13" s="1"/>
  <c r="CK34" i="13" s="1"/>
  <c r="CK35" i="13" s="1"/>
  <c r="CK36" i="13" s="1"/>
  <c r="CK37" i="13" s="1"/>
  <c r="CK38" i="13" s="1"/>
  <c r="CK39" i="13" s="1"/>
  <c r="CK40" i="13" s="1"/>
  <c r="CK41" i="13" s="1"/>
  <c r="CJ4" i="13"/>
  <c r="CJ5" i="13" s="1"/>
  <c r="CJ6" i="13" s="1"/>
  <c r="CJ7" i="13" s="1"/>
  <c r="CJ8" i="13" s="1"/>
  <c r="CJ9" i="13" s="1"/>
  <c r="CJ10" i="13" s="1"/>
  <c r="CJ11" i="13" s="1"/>
  <c r="CJ12" i="13" s="1"/>
  <c r="CJ13" i="13" s="1"/>
  <c r="CJ14" i="13" s="1"/>
  <c r="CJ15" i="13" s="1"/>
  <c r="CJ16" i="13" s="1"/>
  <c r="CJ17" i="13" s="1"/>
  <c r="CJ18" i="13" s="1"/>
  <c r="CJ19" i="13" s="1"/>
  <c r="CJ20" i="13" s="1"/>
  <c r="CJ21" i="13" s="1"/>
  <c r="CJ22" i="13" s="1"/>
  <c r="CJ23" i="13" s="1"/>
  <c r="CJ24" i="13" s="1"/>
  <c r="CJ25" i="13" s="1"/>
  <c r="CJ26" i="13" s="1"/>
  <c r="CJ27" i="13" s="1"/>
  <c r="CJ28" i="13" s="1"/>
  <c r="CJ29" i="13" s="1"/>
  <c r="CJ30" i="13" s="1"/>
  <c r="CJ31" i="13" s="1"/>
  <c r="CJ32" i="13" s="1"/>
  <c r="CJ33" i="13" s="1"/>
  <c r="CJ34" i="13" s="1"/>
  <c r="CJ35" i="13" s="1"/>
  <c r="CJ36" i="13" s="1"/>
  <c r="CJ37" i="13" s="1"/>
  <c r="CJ38" i="13" s="1"/>
  <c r="CJ39" i="13" s="1"/>
  <c r="CJ40" i="13" s="1"/>
  <c r="CJ41" i="13" s="1"/>
  <c r="CI4" i="13"/>
  <c r="CI5" i="13" s="1"/>
  <c r="CI6" i="13" s="1"/>
  <c r="CI7" i="13" s="1"/>
  <c r="CI8" i="13" s="1"/>
  <c r="CI9" i="13" s="1"/>
  <c r="CI10" i="13" s="1"/>
  <c r="CI11" i="13" s="1"/>
  <c r="CI12" i="13" s="1"/>
  <c r="CI13" i="13" s="1"/>
  <c r="CI14" i="13" s="1"/>
  <c r="CI15" i="13" s="1"/>
  <c r="CI16" i="13" s="1"/>
  <c r="CI17" i="13" s="1"/>
  <c r="CI18" i="13" s="1"/>
  <c r="CI19" i="13" s="1"/>
  <c r="CI20" i="13" s="1"/>
  <c r="CI21" i="13" s="1"/>
  <c r="CI22" i="13" s="1"/>
  <c r="CI23" i="13" s="1"/>
  <c r="CI24" i="13" s="1"/>
  <c r="CI25" i="13" s="1"/>
  <c r="CI26" i="13" s="1"/>
  <c r="CI27" i="13" s="1"/>
  <c r="CI28" i="13" s="1"/>
  <c r="CI29" i="13" s="1"/>
  <c r="CI30" i="13" s="1"/>
  <c r="CI31" i="13" s="1"/>
  <c r="CI32" i="13" s="1"/>
  <c r="CI33" i="13" s="1"/>
  <c r="CI34" i="13" s="1"/>
  <c r="CI35" i="13" s="1"/>
  <c r="CI36" i="13" s="1"/>
  <c r="CI37" i="13" s="1"/>
  <c r="CI38" i="13" s="1"/>
  <c r="CI39" i="13" s="1"/>
  <c r="CI40" i="13" s="1"/>
  <c r="CI41" i="13" s="1"/>
  <c r="CH4" i="13"/>
  <c r="CH5" i="13" s="1"/>
  <c r="CH6" i="13" s="1"/>
  <c r="CH7" i="13" s="1"/>
  <c r="CH8" i="13" s="1"/>
  <c r="CH9" i="13" s="1"/>
  <c r="CH10" i="13" s="1"/>
  <c r="CH11" i="13" s="1"/>
  <c r="CH12" i="13" s="1"/>
  <c r="CH13" i="13" s="1"/>
  <c r="CH14" i="13" s="1"/>
  <c r="CH15" i="13" s="1"/>
  <c r="CH16" i="13" s="1"/>
  <c r="CH17" i="13" s="1"/>
  <c r="CH18" i="13" s="1"/>
  <c r="CH19" i="13" s="1"/>
  <c r="CH20" i="13" s="1"/>
  <c r="CH21" i="13" s="1"/>
  <c r="CH22" i="13" s="1"/>
  <c r="CH23" i="13" s="1"/>
  <c r="CH24" i="13" s="1"/>
  <c r="CH25" i="13" s="1"/>
  <c r="CH26" i="13" s="1"/>
  <c r="CH27" i="13" s="1"/>
  <c r="CH28" i="13" s="1"/>
  <c r="CH29" i="13" s="1"/>
  <c r="CH30" i="13" s="1"/>
  <c r="CH31" i="13" s="1"/>
  <c r="CH32" i="13" s="1"/>
  <c r="CH33" i="13" s="1"/>
  <c r="CH34" i="13" s="1"/>
  <c r="CH35" i="13" s="1"/>
  <c r="CH36" i="13" s="1"/>
  <c r="CH37" i="13" s="1"/>
  <c r="CH38" i="13" s="1"/>
  <c r="CH39" i="13" s="1"/>
  <c r="CH40" i="13" s="1"/>
  <c r="CH41" i="13" s="1"/>
  <c r="CG4" i="13"/>
  <c r="CG5" i="13" s="1"/>
  <c r="CG6" i="13" s="1"/>
  <c r="CG7" i="13" s="1"/>
  <c r="CG8" i="13" s="1"/>
  <c r="CG9" i="13" s="1"/>
  <c r="CG10" i="13" s="1"/>
  <c r="CG11" i="13" s="1"/>
  <c r="CG12" i="13" s="1"/>
  <c r="CG13" i="13" s="1"/>
  <c r="CG14" i="13" s="1"/>
  <c r="CG15" i="13" s="1"/>
  <c r="CG16" i="13" s="1"/>
  <c r="CG17" i="13" s="1"/>
  <c r="CG18" i="13" s="1"/>
  <c r="CG19" i="13" s="1"/>
  <c r="CG20" i="13" s="1"/>
  <c r="CG21" i="13" s="1"/>
  <c r="CG22" i="13" s="1"/>
  <c r="CG23" i="13" s="1"/>
  <c r="CG24" i="13" s="1"/>
  <c r="CG25" i="13" s="1"/>
  <c r="CG26" i="13" s="1"/>
  <c r="CG27" i="13" s="1"/>
  <c r="CG28" i="13" s="1"/>
  <c r="CG29" i="13" s="1"/>
  <c r="CG30" i="13" s="1"/>
  <c r="CG31" i="13" s="1"/>
  <c r="CG32" i="13" s="1"/>
  <c r="CG33" i="13" s="1"/>
  <c r="CG34" i="13" s="1"/>
  <c r="CG35" i="13" s="1"/>
  <c r="CG36" i="13" s="1"/>
  <c r="CG37" i="13" s="1"/>
  <c r="CG38" i="13" s="1"/>
  <c r="CG39" i="13" s="1"/>
  <c r="CG40" i="13" s="1"/>
  <c r="CG41" i="13" s="1"/>
  <c r="CF4" i="13"/>
  <c r="CE4" i="13"/>
  <c r="CE5" i="13" s="1"/>
  <c r="CE6" i="13" s="1"/>
  <c r="CE7" i="13" s="1"/>
  <c r="CE8" i="13" s="1"/>
  <c r="CE9" i="13" s="1"/>
  <c r="CE10" i="13" s="1"/>
  <c r="CE11" i="13" s="1"/>
  <c r="CE12" i="13" s="1"/>
  <c r="CE13" i="13" s="1"/>
  <c r="CE14" i="13" s="1"/>
  <c r="CE15" i="13" s="1"/>
  <c r="CE16" i="13" s="1"/>
  <c r="CE17" i="13" s="1"/>
  <c r="CE18" i="13" s="1"/>
  <c r="CE19" i="13" s="1"/>
  <c r="CE20" i="13" s="1"/>
  <c r="CE21" i="13" s="1"/>
  <c r="CE22" i="13" s="1"/>
  <c r="CE23" i="13" s="1"/>
  <c r="CE24" i="13" s="1"/>
  <c r="CE25" i="13" s="1"/>
  <c r="CE26" i="13" s="1"/>
  <c r="CE27" i="13" s="1"/>
  <c r="CE28" i="13" s="1"/>
  <c r="CE29" i="13" s="1"/>
  <c r="CE30" i="13" s="1"/>
  <c r="CE31" i="13" s="1"/>
  <c r="CE32" i="13" s="1"/>
  <c r="CE33" i="13" s="1"/>
  <c r="CE34" i="13" s="1"/>
  <c r="CE35" i="13" s="1"/>
  <c r="CE36" i="13" s="1"/>
  <c r="CE37" i="13" s="1"/>
  <c r="CE38" i="13" s="1"/>
  <c r="CE39" i="13" s="1"/>
  <c r="CE40" i="13" s="1"/>
  <c r="CE41" i="13" s="1"/>
  <c r="CD4" i="13"/>
  <c r="CD5" i="13" s="1"/>
  <c r="CD6" i="13" s="1"/>
  <c r="CD7" i="13" s="1"/>
  <c r="CD8" i="13" s="1"/>
  <c r="CD9" i="13" s="1"/>
  <c r="CD10" i="13" s="1"/>
  <c r="CD11" i="13" s="1"/>
  <c r="CD12" i="13" s="1"/>
  <c r="CD13" i="13" s="1"/>
  <c r="CD14" i="13" s="1"/>
  <c r="CD15" i="13" s="1"/>
  <c r="CD16" i="13" s="1"/>
  <c r="CD17" i="13" s="1"/>
  <c r="CD18" i="13" s="1"/>
  <c r="CD19" i="13" s="1"/>
  <c r="CD20" i="13" s="1"/>
  <c r="CD21" i="13" s="1"/>
  <c r="CD22" i="13" s="1"/>
  <c r="CD23" i="13" s="1"/>
  <c r="CD24" i="13" s="1"/>
  <c r="CD25" i="13" s="1"/>
  <c r="CD26" i="13" s="1"/>
  <c r="CD27" i="13" s="1"/>
  <c r="CD28" i="13" s="1"/>
  <c r="CD29" i="13" s="1"/>
  <c r="CD30" i="13" s="1"/>
  <c r="CD31" i="13" s="1"/>
  <c r="CD32" i="13" s="1"/>
  <c r="CD33" i="13" s="1"/>
  <c r="CD34" i="13" s="1"/>
  <c r="CD35" i="13" s="1"/>
  <c r="CD36" i="13" s="1"/>
  <c r="CD37" i="13" s="1"/>
  <c r="CD38" i="13" s="1"/>
  <c r="CD39" i="13" s="1"/>
  <c r="CD40" i="13" s="1"/>
  <c r="CD41" i="13" s="1"/>
  <c r="CC4" i="13"/>
  <c r="CC5" i="13" s="1"/>
  <c r="CC6" i="13" s="1"/>
  <c r="CC7" i="13" s="1"/>
  <c r="CC8" i="13" s="1"/>
  <c r="CC9" i="13" s="1"/>
  <c r="CC10" i="13" s="1"/>
  <c r="CC11" i="13" s="1"/>
  <c r="CC12" i="13" s="1"/>
  <c r="CC13" i="13" s="1"/>
  <c r="CC14" i="13" s="1"/>
  <c r="CC15" i="13" s="1"/>
  <c r="CC16" i="13" s="1"/>
  <c r="CC17" i="13" s="1"/>
  <c r="CC18" i="13" s="1"/>
  <c r="CC19" i="13" s="1"/>
  <c r="CC20" i="13" s="1"/>
  <c r="CC21" i="13" s="1"/>
  <c r="CC22" i="13" s="1"/>
  <c r="CC23" i="13" s="1"/>
  <c r="CC24" i="13" s="1"/>
  <c r="CC25" i="13" s="1"/>
  <c r="CC26" i="13" s="1"/>
  <c r="CC27" i="13" s="1"/>
  <c r="CC28" i="13" s="1"/>
  <c r="CC29" i="13" s="1"/>
  <c r="CC30" i="13" s="1"/>
  <c r="CC31" i="13" s="1"/>
  <c r="CC32" i="13" s="1"/>
  <c r="CC33" i="13" s="1"/>
  <c r="CC34" i="13" s="1"/>
  <c r="CC35" i="13" s="1"/>
  <c r="CC36" i="13" s="1"/>
  <c r="CC37" i="13" s="1"/>
  <c r="CC38" i="13" s="1"/>
  <c r="CC39" i="13" s="1"/>
  <c r="CC40" i="13" s="1"/>
  <c r="CC41" i="13" s="1"/>
  <c r="CB4" i="13"/>
  <c r="CB5" i="13" s="1"/>
  <c r="BW4" i="13"/>
  <c r="BX4" i="13" s="1"/>
  <c r="CX3" i="13"/>
  <c r="EF4" i="13" s="1"/>
  <c r="CW3" i="13"/>
  <c r="BX3" i="13"/>
  <c r="BZ3" i="13" s="1"/>
  <c r="BW3" i="13"/>
  <c r="EG80" i="8"/>
  <c r="EG79" i="8"/>
  <c r="EG78" i="8"/>
  <c r="EG77" i="8"/>
  <c r="EG76" i="8"/>
  <c r="EG75" i="8"/>
  <c r="EG74" i="8"/>
  <c r="EG73" i="8"/>
  <c r="EG72" i="8"/>
  <c r="EG71" i="8"/>
  <c r="EG70" i="8"/>
  <c r="EG69" i="8"/>
  <c r="EG68" i="8"/>
  <c r="EG67" i="8"/>
  <c r="EG66" i="8"/>
  <c r="EG65" i="8"/>
  <c r="EG64" i="8"/>
  <c r="EG63" i="8"/>
  <c r="EG62" i="8"/>
  <c r="EG61" i="8"/>
  <c r="EG60" i="8"/>
  <c r="EG59" i="8"/>
  <c r="EG58" i="8"/>
  <c r="EG57" i="8"/>
  <c r="EG56" i="8"/>
  <c r="EG55" i="8"/>
  <c r="EG54" i="8"/>
  <c r="EG53" i="8"/>
  <c r="EG52" i="8"/>
  <c r="EG51" i="8"/>
  <c r="EG50" i="8"/>
  <c r="EG49" i="8"/>
  <c r="EG48" i="8"/>
  <c r="EG47" i="8"/>
  <c r="EG46" i="8"/>
  <c r="EG45" i="8"/>
  <c r="EG44" i="8"/>
  <c r="EG43" i="8"/>
  <c r="EG42" i="8"/>
  <c r="EG41" i="8"/>
  <c r="EG40" i="8"/>
  <c r="EG39" i="8"/>
  <c r="EG38" i="8"/>
  <c r="EG37" i="8"/>
  <c r="EG36" i="8"/>
  <c r="EG35" i="8"/>
  <c r="EG34" i="8"/>
  <c r="EG33" i="8"/>
  <c r="EG32" i="8"/>
  <c r="BW32" i="8"/>
  <c r="BX32" i="8" s="1"/>
  <c r="EG31" i="8"/>
  <c r="BW31" i="8"/>
  <c r="BX31" i="8" s="1"/>
  <c r="BZ31" i="8" s="1"/>
  <c r="EG30" i="8"/>
  <c r="BW30" i="8"/>
  <c r="BX30" i="8" s="1"/>
  <c r="EG29" i="8"/>
  <c r="BW29" i="8"/>
  <c r="BX29" i="8" s="1"/>
  <c r="BZ29" i="8" s="1"/>
  <c r="EG28" i="8"/>
  <c r="BW28" i="8"/>
  <c r="BX28" i="8" s="1"/>
  <c r="BZ28" i="8" s="1"/>
  <c r="EG27" i="8"/>
  <c r="BX27" i="8"/>
  <c r="BZ27" i="8" s="1"/>
  <c r="BW27" i="8"/>
  <c r="EG26" i="8"/>
  <c r="BW26" i="8"/>
  <c r="BX26" i="8" s="1"/>
  <c r="BZ26" i="8" s="1"/>
  <c r="EG25" i="8"/>
  <c r="BW25" i="8"/>
  <c r="BX25" i="8" s="1"/>
  <c r="BZ25" i="8" s="1"/>
  <c r="EG24" i="8"/>
  <c r="BW24" i="8"/>
  <c r="BX24" i="8" s="1"/>
  <c r="EG23" i="8"/>
  <c r="BW23" i="8"/>
  <c r="BX23" i="8" s="1"/>
  <c r="BZ23" i="8" s="1"/>
  <c r="EG22" i="8"/>
  <c r="BW22" i="8"/>
  <c r="BX22" i="8" s="1"/>
  <c r="BZ22" i="8" s="1"/>
  <c r="EG21" i="8"/>
  <c r="BX21" i="8"/>
  <c r="BZ21" i="8" s="1"/>
  <c r="BW21" i="8"/>
  <c r="BW20" i="8"/>
  <c r="BX20" i="8" s="1"/>
  <c r="BZ20" i="8" s="1"/>
  <c r="BW19" i="8"/>
  <c r="BX19" i="8" s="1"/>
  <c r="BZ19" i="8" s="1"/>
  <c r="CX18" i="8"/>
  <c r="CW18" i="8"/>
  <c r="BW18" i="8"/>
  <c r="BX18" i="8" s="1"/>
  <c r="BZ18" i="8" s="1"/>
  <c r="CX17" i="8"/>
  <c r="CW17" i="8"/>
  <c r="BW17" i="8"/>
  <c r="BX17" i="8" s="1"/>
  <c r="BZ17" i="8" s="1"/>
  <c r="CX16" i="8"/>
  <c r="CW16" i="8"/>
  <c r="BW16" i="8"/>
  <c r="BX16" i="8" s="1"/>
  <c r="BZ16" i="8" s="1"/>
  <c r="CX15" i="8"/>
  <c r="CW15" i="8"/>
  <c r="BW15" i="8"/>
  <c r="BX15" i="8" s="1"/>
  <c r="BZ15" i="8" s="1"/>
  <c r="CX14" i="8"/>
  <c r="CW14" i="8"/>
  <c r="BW14" i="8"/>
  <c r="BX14" i="8" s="1"/>
  <c r="BZ14" i="8" s="1"/>
  <c r="EG13" i="8"/>
  <c r="CX13" i="8"/>
  <c r="CW13" i="8"/>
  <c r="BW13" i="8"/>
  <c r="BX13" i="8" s="1"/>
  <c r="CX12" i="8"/>
  <c r="CW12" i="8"/>
  <c r="BX12" i="8"/>
  <c r="BZ12" i="8" s="1"/>
  <c r="BW12" i="8"/>
  <c r="CX11" i="8"/>
  <c r="CW11" i="8"/>
  <c r="BX11" i="8"/>
  <c r="BZ11" i="8" s="1"/>
  <c r="BW11" i="8"/>
  <c r="CX10" i="8"/>
  <c r="CW10" i="8"/>
  <c r="BW10" i="8"/>
  <c r="BX10" i="8" s="1"/>
  <c r="CX9" i="8"/>
  <c r="CW9" i="8"/>
  <c r="BW9" i="8"/>
  <c r="BX9" i="8" s="1"/>
  <c r="BZ9" i="8" s="1"/>
  <c r="CX8" i="8"/>
  <c r="CW8" i="8"/>
  <c r="BW8" i="8"/>
  <c r="BX8" i="8" s="1"/>
  <c r="BZ8" i="8" s="1"/>
  <c r="CX7" i="8"/>
  <c r="CW7" i="8"/>
  <c r="BW7" i="8"/>
  <c r="BX7" i="8" s="1"/>
  <c r="BZ7" i="8" s="1"/>
  <c r="CX6" i="8"/>
  <c r="CW6" i="8"/>
  <c r="BW6" i="8"/>
  <c r="BX6" i="8" s="1"/>
  <c r="CX5" i="8"/>
  <c r="CW5" i="8"/>
  <c r="CT5" i="8"/>
  <c r="CT6" i="8" s="1"/>
  <c r="CT7" i="8" s="1"/>
  <c r="CT8" i="8" s="1"/>
  <c r="CT9" i="8" s="1"/>
  <c r="CT10" i="8" s="1"/>
  <c r="CT11" i="8" s="1"/>
  <c r="CT12" i="8" s="1"/>
  <c r="CT13" i="8" s="1"/>
  <c r="CT14" i="8" s="1"/>
  <c r="CT15" i="8" s="1"/>
  <c r="CT16" i="8" s="1"/>
  <c r="CT17" i="8" s="1"/>
  <c r="CT18" i="8" s="1"/>
  <c r="CT19" i="8" s="1"/>
  <c r="CT20" i="8" s="1"/>
  <c r="CT21" i="8" s="1"/>
  <c r="CT22" i="8" s="1"/>
  <c r="CT23" i="8" s="1"/>
  <c r="CT24" i="8" s="1"/>
  <c r="CT25" i="8" s="1"/>
  <c r="CT26" i="8" s="1"/>
  <c r="CT27" i="8" s="1"/>
  <c r="CT28" i="8" s="1"/>
  <c r="CT29" i="8" s="1"/>
  <c r="CT30" i="8" s="1"/>
  <c r="CT31" i="8" s="1"/>
  <c r="CT32" i="8" s="1"/>
  <c r="CT33" i="8" s="1"/>
  <c r="CT34" i="8" s="1"/>
  <c r="CT35" i="8" s="1"/>
  <c r="CT36" i="8" s="1"/>
  <c r="CT37" i="8" s="1"/>
  <c r="CT38" i="8" s="1"/>
  <c r="CT39" i="8" s="1"/>
  <c r="CT40" i="8" s="1"/>
  <c r="CT41" i="8" s="1"/>
  <c r="CJ5" i="8"/>
  <c r="CJ6" i="8" s="1"/>
  <c r="CJ7" i="8" s="1"/>
  <c r="CJ8" i="8" s="1"/>
  <c r="CJ9" i="8" s="1"/>
  <c r="CJ10" i="8" s="1"/>
  <c r="CJ11" i="8" s="1"/>
  <c r="CJ12" i="8" s="1"/>
  <c r="CJ13" i="8" s="1"/>
  <c r="CJ14" i="8" s="1"/>
  <c r="CJ15" i="8" s="1"/>
  <c r="CJ16" i="8" s="1"/>
  <c r="CJ17" i="8" s="1"/>
  <c r="CJ18" i="8" s="1"/>
  <c r="CJ19" i="8" s="1"/>
  <c r="CJ20" i="8" s="1"/>
  <c r="CJ21" i="8" s="1"/>
  <c r="CJ22" i="8" s="1"/>
  <c r="CJ23" i="8" s="1"/>
  <c r="CJ24" i="8" s="1"/>
  <c r="CJ25" i="8" s="1"/>
  <c r="CJ26" i="8" s="1"/>
  <c r="CJ27" i="8" s="1"/>
  <c r="CJ28" i="8" s="1"/>
  <c r="CJ29" i="8" s="1"/>
  <c r="CJ30" i="8" s="1"/>
  <c r="CJ31" i="8" s="1"/>
  <c r="CJ32" i="8" s="1"/>
  <c r="CJ33" i="8" s="1"/>
  <c r="CJ34" i="8" s="1"/>
  <c r="CJ35" i="8" s="1"/>
  <c r="CJ36" i="8" s="1"/>
  <c r="CJ37" i="8" s="1"/>
  <c r="CJ38" i="8" s="1"/>
  <c r="CJ39" i="8" s="1"/>
  <c r="CJ40" i="8" s="1"/>
  <c r="CJ41" i="8" s="1"/>
  <c r="CD5" i="8"/>
  <c r="CD6" i="8" s="1"/>
  <c r="CD7" i="8" s="1"/>
  <c r="CD8" i="8" s="1"/>
  <c r="CD9" i="8" s="1"/>
  <c r="CD10" i="8" s="1"/>
  <c r="CD11" i="8" s="1"/>
  <c r="CD12" i="8" s="1"/>
  <c r="CD13" i="8" s="1"/>
  <c r="CD14" i="8" s="1"/>
  <c r="CD15" i="8" s="1"/>
  <c r="CD16" i="8" s="1"/>
  <c r="CD17" i="8" s="1"/>
  <c r="CD18" i="8" s="1"/>
  <c r="CD19" i="8" s="1"/>
  <c r="CD20" i="8" s="1"/>
  <c r="CD21" i="8" s="1"/>
  <c r="CD22" i="8" s="1"/>
  <c r="CD23" i="8" s="1"/>
  <c r="CD24" i="8" s="1"/>
  <c r="CD25" i="8" s="1"/>
  <c r="CD26" i="8" s="1"/>
  <c r="CD27" i="8" s="1"/>
  <c r="CD28" i="8" s="1"/>
  <c r="CD29" i="8" s="1"/>
  <c r="CD30" i="8" s="1"/>
  <c r="CD31" i="8" s="1"/>
  <c r="CD32" i="8" s="1"/>
  <c r="CD33" i="8" s="1"/>
  <c r="CD34" i="8" s="1"/>
  <c r="CD35" i="8" s="1"/>
  <c r="CD36" i="8" s="1"/>
  <c r="CD37" i="8" s="1"/>
  <c r="CD38" i="8" s="1"/>
  <c r="CD39" i="8" s="1"/>
  <c r="CD40" i="8" s="1"/>
  <c r="CD41" i="8" s="1"/>
  <c r="BW5" i="8"/>
  <c r="BX5" i="8" s="1"/>
  <c r="BZ5" i="8" s="1"/>
  <c r="DY4" i="8"/>
  <c r="DQ4" i="8"/>
  <c r="CX4" i="8"/>
  <c r="CW4" i="8"/>
  <c r="CU4" i="8"/>
  <c r="CU5" i="8" s="1"/>
  <c r="CU6" i="8" s="1"/>
  <c r="CU7" i="8" s="1"/>
  <c r="CU8" i="8" s="1"/>
  <c r="CU9" i="8" s="1"/>
  <c r="CU10" i="8" s="1"/>
  <c r="CU11" i="8" s="1"/>
  <c r="CU12" i="8" s="1"/>
  <c r="CU13" i="8" s="1"/>
  <c r="CU14" i="8" s="1"/>
  <c r="CU15" i="8" s="1"/>
  <c r="CU16" i="8" s="1"/>
  <c r="CU17" i="8" s="1"/>
  <c r="CU18" i="8" s="1"/>
  <c r="CU19" i="8" s="1"/>
  <c r="CU20" i="8" s="1"/>
  <c r="CU21" i="8" s="1"/>
  <c r="CU22" i="8" s="1"/>
  <c r="CU23" i="8" s="1"/>
  <c r="CU24" i="8" s="1"/>
  <c r="CU25" i="8" s="1"/>
  <c r="CU26" i="8" s="1"/>
  <c r="CU27" i="8" s="1"/>
  <c r="CU28" i="8" s="1"/>
  <c r="CU29" i="8" s="1"/>
  <c r="CU30" i="8" s="1"/>
  <c r="CU31" i="8" s="1"/>
  <c r="CU32" i="8" s="1"/>
  <c r="CU33" i="8" s="1"/>
  <c r="CU34" i="8" s="1"/>
  <c r="CU35" i="8" s="1"/>
  <c r="CU36" i="8" s="1"/>
  <c r="CU37" i="8" s="1"/>
  <c r="CU38" i="8" s="1"/>
  <c r="CU39" i="8" s="1"/>
  <c r="CU40" i="8" s="1"/>
  <c r="CU41" i="8" s="1"/>
  <c r="CT4" i="8"/>
  <c r="CS4" i="8"/>
  <c r="CS5" i="8" s="1"/>
  <c r="CS6" i="8" s="1"/>
  <c r="CS7" i="8" s="1"/>
  <c r="CS8" i="8" s="1"/>
  <c r="CS9" i="8" s="1"/>
  <c r="CS10" i="8" s="1"/>
  <c r="CS11" i="8" s="1"/>
  <c r="CS12" i="8" s="1"/>
  <c r="CS13" i="8" s="1"/>
  <c r="CS14" i="8" s="1"/>
  <c r="CS15" i="8" s="1"/>
  <c r="CS16" i="8" s="1"/>
  <c r="CS17" i="8" s="1"/>
  <c r="CS18" i="8" s="1"/>
  <c r="CS19" i="8" s="1"/>
  <c r="CS20" i="8" s="1"/>
  <c r="CS21" i="8" s="1"/>
  <c r="CS22" i="8" s="1"/>
  <c r="CS23" i="8" s="1"/>
  <c r="CS24" i="8" s="1"/>
  <c r="CS25" i="8" s="1"/>
  <c r="CS26" i="8" s="1"/>
  <c r="CS27" i="8" s="1"/>
  <c r="CS28" i="8" s="1"/>
  <c r="CS29" i="8" s="1"/>
  <c r="CS30" i="8" s="1"/>
  <c r="CS31" i="8" s="1"/>
  <c r="CS32" i="8" s="1"/>
  <c r="CS33" i="8" s="1"/>
  <c r="CS34" i="8" s="1"/>
  <c r="CS35" i="8" s="1"/>
  <c r="CS36" i="8" s="1"/>
  <c r="CS37" i="8" s="1"/>
  <c r="CS38" i="8" s="1"/>
  <c r="CS39" i="8" s="1"/>
  <c r="CS40" i="8" s="1"/>
  <c r="CS41" i="8" s="1"/>
  <c r="CR4" i="8"/>
  <c r="CR5" i="8" s="1"/>
  <c r="CR6" i="8" s="1"/>
  <c r="CR7" i="8" s="1"/>
  <c r="CR8" i="8" s="1"/>
  <c r="CR9" i="8" s="1"/>
  <c r="CR10" i="8" s="1"/>
  <c r="CR11" i="8" s="1"/>
  <c r="CR12" i="8" s="1"/>
  <c r="CR13" i="8" s="1"/>
  <c r="CR14" i="8" s="1"/>
  <c r="CR15" i="8" s="1"/>
  <c r="CR16" i="8" s="1"/>
  <c r="CR17" i="8" s="1"/>
  <c r="CR18" i="8" s="1"/>
  <c r="CR19" i="8" s="1"/>
  <c r="CR20" i="8" s="1"/>
  <c r="CR21" i="8" s="1"/>
  <c r="CR22" i="8" s="1"/>
  <c r="CR23" i="8" s="1"/>
  <c r="CR24" i="8" s="1"/>
  <c r="CR25" i="8" s="1"/>
  <c r="CR26" i="8" s="1"/>
  <c r="CR27" i="8" s="1"/>
  <c r="CR28" i="8" s="1"/>
  <c r="CR29" i="8" s="1"/>
  <c r="CR30" i="8" s="1"/>
  <c r="CR31" i="8" s="1"/>
  <c r="CR32" i="8" s="1"/>
  <c r="CR33" i="8" s="1"/>
  <c r="CR34" i="8" s="1"/>
  <c r="CR35" i="8" s="1"/>
  <c r="CR36" i="8" s="1"/>
  <c r="CR37" i="8" s="1"/>
  <c r="CR38" i="8" s="1"/>
  <c r="CR39" i="8" s="1"/>
  <c r="CR40" i="8" s="1"/>
  <c r="CR41" i="8" s="1"/>
  <c r="CQ4" i="8"/>
  <c r="CQ5" i="8" s="1"/>
  <c r="CQ6" i="8" s="1"/>
  <c r="CQ7" i="8" s="1"/>
  <c r="CQ8" i="8" s="1"/>
  <c r="CQ9" i="8" s="1"/>
  <c r="CQ10" i="8" s="1"/>
  <c r="CQ11" i="8" s="1"/>
  <c r="CQ12" i="8" s="1"/>
  <c r="CQ13" i="8" s="1"/>
  <c r="CQ14" i="8" s="1"/>
  <c r="CQ15" i="8" s="1"/>
  <c r="CQ16" i="8" s="1"/>
  <c r="CQ17" i="8" s="1"/>
  <c r="CQ18" i="8" s="1"/>
  <c r="CQ19" i="8" s="1"/>
  <c r="CQ20" i="8" s="1"/>
  <c r="CQ21" i="8" s="1"/>
  <c r="CQ22" i="8" s="1"/>
  <c r="CQ23" i="8" s="1"/>
  <c r="CQ24" i="8" s="1"/>
  <c r="CQ25" i="8" s="1"/>
  <c r="CQ26" i="8" s="1"/>
  <c r="CQ27" i="8" s="1"/>
  <c r="CQ28" i="8" s="1"/>
  <c r="CQ29" i="8" s="1"/>
  <c r="CQ30" i="8" s="1"/>
  <c r="CQ31" i="8" s="1"/>
  <c r="CQ32" i="8" s="1"/>
  <c r="CQ33" i="8" s="1"/>
  <c r="CQ34" i="8" s="1"/>
  <c r="CQ35" i="8" s="1"/>
  <c r="CQ36" i="8" s="1"/>
  <c r="CQ37" i="8" s="1"/>
  <c r="CQ38" i="8" s="1"/>
  <c r="CQ39" i="8" s="1"/>
  <c r="CQ40" i="8" s="1"/>
  <c r="CQ41" i="8" s="1"/>
  <c r="CP4" i="8"/>
  <c r="CP5" i="8" s="1"/>
  <c r="CP6" i="8" s="1"/>
  <c r="CP7" i="8" s="1"/>
  <c r="CP8" i="8" s="1"/>
  <c r="CP9" i="8" s="1"/>
  <c r="CP10" i="8" s="1"/>
  <c r="CP11" i="8" s="1"/>
  <c r="CP12" i="8" s="1"/>
  <c r="CP13" i="8" s="1"/>
  <c r="CP14" i="8" s="1"/>
  <c r="CP15" i="8" s="1"/>
  <c r="CP16" i="8" s="1"/>
  <c r="CP17" i="8" s="1"/>
  <c r="CP18" i="8" s="1"/>
  <c r="CP19" i="8" s="1"/>
  <c r="CP20" i="8" s="1"/>
  <c r="CP21" i="8" s="1"/>
  <c r="CP22" i="8" s="1"/>
  <c r="CP23" i="8" s="1"/>
  <c r="CP24" i="8" s="1"/>
  <c r="CP25" i="8" s="1"/>
  <c r="CP26" i="8" s="1"/>
  <c r="CP27" i="8" s="1"/>
  <c r="CP28" i="8" s="1"/>
  <c r="CP29" i="8" s="1"/>
  <c r="CP30" i="8" s="1"/>
  <c r="CP31" i="8" s="1"/>
  <c r="CP32" i="8" s="1"/>
  <c r="CP33" i="8" s="1"/>
  <c r="CP34" i="8" s="1"/>
  <c r="CP35" i="8" s="1"/>
  <c r="CP36" i="8" s="1"/>
  <c r="CP37" i="8" s="1"/>
  <c r="CP38" i="8" s="1"/>
  <c r="CP39" i="8" s="1"/>
  <c r="CP40" i="8" s="1"/>
  <c r="CP41" i="8" s="1"/>
  <c r="CO4" i="8"/>
  <c r="CO5" i="8" s="1"/>
  <c r="CO6" i="8" s="1"/>
  <c r="CO7" i="8" s="1"/>
  <c r="CO8" i="8" s="1"/>
  <c r="CO9" i="8" s="1"/>
  <c r="CO10" i="8" s="1"/>
  <c r="CO11" i="8" s="1"/>
  <c r="CO12" i="8" s="1"/>
  <c r="CO13" i="8" s="1"/>
  <c r="CO14" i="8" s="1"/>
  <c r="CO15" i="8" s="1"/>
  <c r="CO16" i="8" s="1"/>
  <c r="CO17" i="8" s="1"/>
  <c r="CO18" i="8" s="1"/>
  <c r="CO19" i="8" s="1"/>
  <c r="CO20" i="8" s="1"/>
  <c r="CO21" i="8" s="1"/>
  <c r="CO22" i="8" s="1"/>
  <c r="CO23" i="8" s="1"/>
  <c r="CO24" i="8" s="1"/>
  <c r="CO25" i="8" s="1"/>
  <c r="CO26" i="8" s="1"/>
  <c r="CO27" i="8" s="1"/>
  <c r="CO28" i="8" s="1"/>
  <c r="CO29" i="8" s="1"/>
  <c r="CO30" i="8" s="1"/>
  <c r="CO31" i="8" s="1"/>
  <c r="CO32" i="8" s="1"/>
  <c r="CO33" i="8" s="1"/>
  <c r="CO34" i="8" s="1"/>
  <c r="CO35" i="8" s="1"/>
  <c r="CO36" i="8" s="1"/>
  <c r="CO37" i="8" s="1"/>
  <c r="CO38" i="8" s="1"/>
  <c r="CO39" i="8" s="1"/>
  <c r="CO40" i="8" s="1"/>
  <c r="CO41" i="8" s="1"/>
  <c r="CN4" i="8"/>
  <c r="CN5" i="8" s="1"/>
  <c r="CN6" i="8" s="1"/>
  <c r="CN7" i="8" s="1"/>
  <c r="CN8" i="8" s="1"/>
  <c r="CN9" i="8" s="1"/>
  <c r="CN10" i="8" s="1"/>
  <c r="CN11" i="8" s="1"/>
  <c r="CN12" i="8" s="1"/>
  <c r="CN13" i="8" s="1"/>
  <c r="CN14" i="8" s="1"/>
  <c r="CN15" i="8" s="1"/>
  <c r="CN16" i="8" s="1"/>
  <c r="CN17" i="8" s="1"/>
  <c r="CN18" i="8" s="1"/>
  <c r="CN19" i="8" s="1"/>
  <c r="CN20" i="8" s="1"/>
  <c r="CN21" i="8" s="1"/>
  <c r="CN22" i="8" s="1"/>
  <c r="CN23" i="8" s="1"/>
  <c r="CN24" i="8" s="1"/>
  <c r="CN25" i="8" s="1"/>
  <c r="CN26" i="8" s="1"/>
  <c r="CN27" i="8" s="1"/>
  <c r="CN28" i="8" s="1"/>
  <c r="CN29" i="8" s="1"/>
  <c r="CN30" i="8" s="1"/>
  <c r="CN31" i="8" s="1"/>
  <c r="CN32" i="8" s="1"/>
  <c r="CN33" i="8" s="1"/>
  <c r="CN34" i="8" s="1"/>
  <c r="CN35" i="8" s="1"/>
  <c r="CN36" i="8" s="1"/>
  <c r="CN37" i="8" s="1"/>
  <c r="CN38" i="8" s="1"/>
  <c r="CN39" i="8" s="1"/>
  <c r="CN40" i="8" s="1"/>
  <c r="CN41" i="8" s="1"/>
  <c r="CM4" i="8"/>
  <c r="CM5" i="8" s="1"/>
  <c r="CM6" i="8" s="1"/>
  <c r="CM7" i="8" s="1"/>
  <c r="CM8" i="8" s="1"/>
  <c r="CM9" i="8" s="1"/>
  <c r="CM10" i="8" s="1"/>
  <c r="CM11" i="8" s="1"/>
  <c r="CM12" i="8" s="1"/>
  <c r="CM13" i="8" s="1"/>
  <c r="CM14" i="8" s="1"/>
  <c r="CM15" i="8" s="1"/>
  <c r="CM16" i="8" s="1"/>
  <c r="CM17" i="8" s="1"/>
  <c r="CM18" i="8" s="1"/>
  <c r="CM19" i="8" s="1"/>
  <c r="CM20" i="8" s="1"/>
  <c r="CM21" i="8" s="1"/>
  <c r="CM22" i="8" s="1"/>
  <c r="CM23" i="8" s="1"/>
  <c r="CM24" i="8" s="1"/>
  <c r="CM25" i="8" s="1"/>
  <c r="CM26" i="8" s="1"/>
  <c r="CM27" i="8" s="1"/>
  <c r="CM28" i="8" s="1"/>
  <c r="CM29" i="8" s="1"/>
  <c r="CM30" i="8" s="1"/>
  <c r="CM31" i="8" s="1"/>
  <c r="CM32" i="8" s="1"/>
  <c r="CM33" i="8" s="1"/>
  <c r="CM34" i="8" s="1"/>
  <c r="CM35" i="8" s="1"/>
  <c r="CM36" i="8" s="1"/>
  <c r="CM37" i="8" s="1"/>
  <c r="CM38" i="8" s="1"/>
  <c r="CM39" i="8" s="1"/>
  <c r="CM40" i="8" s="1"/>
  <c r="CM41" i="8" s="1"/>
  <c r="CL4" i="8"/>
  <c r="CL5" i="8" s="1"/>
  <c r="CL6" i="8" s="1"/>
  <c r="CL7" i="8" s="1"/>
  <c r="CL8" i="8" s="1"/>
  <c r="CL9" i="8" s="1"/>
  <c r="CL10" i="8" s="1"/>
  <c r="CL11" i="8" s="1"/>
  <c r="CL12" i="8" s="1"/>
  <c r="CL13" i="8" s="1"/>
  <c r="CL14" i="8" s="1"/>
  <c r="CL15" i="8" s="1"/>
  <c r="CL16" i="8" s="1"/>
  <c r="CL17" i="8" s="1"/>
  <c r="CL18" i="8" s="1"/>
  <c r="CL19" i="8" s="1"/>
  <c r="CL20" i="8" s="1"/>
  <c r="CL21" i="8" s="1"/>
  <c r="CL22" i="8" s="1"/>
  <c r="CL23" i="8" s="1"/>
  <c r="CL24" i="8" s="1"/>
  <c r="CL25" i="8" s="1"/>
  <c r="CL26" i="8" s="1"/>
  <c r="CL27" i="8" s="1"/>
  <c r="CL28" i="8" s="1"/>
  <c r="CL29" i="8" s="1"/>
  <c r="CL30" i="8" s="1"/>
  <c r="CL31" i="8" s="1"/>
  <c r="CL32" i="8" s="1"/>
  <c r="CL33" i="8" s="1"/>
  <c r="CL34" i="8" s="1"/>
  <c r="CL35" i="8" s="1"/>
  <c r="CL36" i="8" s="1"/>
  <c r="CL37" i="8" s="1"/>
  <c r="CL38" i="8" s="1"/>
  <c r="CL39" i="8" s="1"/>
  <c r="CL40" i="8" s="1"/>
  <c r="CL41" i="8" s="1"/>
  <c r="CK4" i="8"/>
  <c r="CK5" i="8" s="1"/>
  <c r="CK6" i="8" s="1"/>
  <c r="CK7" i="8" s="1"/>
  <c r="CK8" i="8" s="1"/>
  <c r="CK9" i="8" s="1"/>
  <c r="CK10" i="8" s="1"/>
  <c r="CK11" i="8" s="1"/>
  <c r="CK12" i="8" s="1"/>
  <c r="CK13" i="8" s="1"/>
  <c r="CK14" i="8" s="1"/>
  <c r="CK15" i="8" s="1"/>
  <c r="CK16" i="8" s="1"/>
  <c r="CK17" i="8" s="1"/>
  <c r="CK18" i="8" s="1"/>
  <c r="CK19" i="8" s="1"/>
  <c r="CK20" i="8" s="1"/>
  <c r="CK21" i="8" s="1"/>
  <c r="CK22" i="8" s="1"/>
  <c r="CK23" i="8" s="1"/>
  <c r="CK24" i="8" s="1"/>
  <c r="CK25" i="8" s="1"/>
  <c r="CK26" i="8" s="1"/>
  <c r="CK27" i="8" s="1"/>
  <c r="CK28" i="8" s="1"/>
  <c r="CK29" i="8" s="1"/>
  <c r="CK30" i="8" s="1"/>
  <c r="CK31" i="8" s="1"/>
  <c r="CK32" i="8" s="1"/>
  <c r="CK33" i="8" s="1"/>
  <c r="CK34" i="8" s="1"/>
  <c r="CK35" i="8" s="1"/>
  <c r="CK36" i="8" s="1"/>
  <c r="CK37" i="8" s="1"/>
  <c r="CK38" i="8" s="1"/>
  <c r="CK39" i="8" s="1"/>
  <c r="CK40" i="8" s="1"/>
  <c r="CK41" i="8" s="1"/>
  <c r="CJ4" i="8"/>
  <c r="CI4" i="8"/>
  <c r="CI5" i="8" s="1"/>
  <c r="CI6" i="8" s="1"/>
  <c r="CI7" i="8" s="1"/>
  <c r="CI8" i="8" s="1"/>
  <c r="CI9" i="8" s="1"/>
  <c r="CI10" i="8" s="1"/>
  <c r="CI11" i="8" s="1"/>
  <c r="CI12" i="8" s="1"/>
  <c r="CI13" i="8" s="1"/>
  <c r="CI14" i="8" s="1"/>
  <c r="CI15" i="8" s="1"/>
  <c r="CI16" i="8" s="1"/>
  <c r="CI17" i="8" s="1"/>
  <c r="CI18" i="8" s="1"/>
  <c r="CI19" i="8" s="1"/>
  <c r="CI20" i="8" s="1"/>
  <c r="CI21" i="8" s="1"/>
  <c r="CI22" i="8" s="1"/>
  <c r="CI23" i="8" s="1"/>
  <c r="CI24" i="8" s="1"/>
  <c r="CI25" i="8" s="1"/>
  <c r="CI26" i="8" s="1"/>
  <c r="CI27" i="8" s="1"/>
  <c r="CI28" i="8" s="1"/>
  <c r="CI29" i="8" s="1"/>
  <c r="CI30" i="8" s="1"/>
  <c r="CI31" i="8" s="1"/>
  <c r="CI32" i="8" s="1"/>
  <c r="CI33" i="8" s="1"/>
  <c r="CI34" i="8" s="1"/>
  <c r="CI35" i="8" s="1"/>
  <c r="CI36" i="8" s="1"/>
  <c r="CI37" i="8" s="1"/>
  <c r="CI38" i="8" s="1"/>
  <c r="CI39" i="8" s="1"/>
  <c r="CI40" i="8" s="1"/>
  <c r="CI41" i="8" s="1"/>
  <c r="CH4" i="8"/>
  <c r="CH5" i="8" s="1"/>
  <c r="CH6" i="8" s="1"/>
  <c r="CH7" i="8" s="1"/>
  <c r="CH8" i="8" s="1"/>
  <c r="CH9" i="8" s="1"/>
  <c r="CH10" i="8" s="1"/>
  <c r="CH11" i="8" s="1"/>
  <c r="CH12" i="8" s="1"/>
  <c r="CH13" i="8" s="1"/>
  <c r="CH14" i="8" s="1"/>
  <c r="CH15" i="8" s="1"/>
  <c r="CH16" i="8" s="1"/>
  <c r="CH17" i="8" s="1"/>
  <c r="CH18" i="8" s="1"/>
  <c r="CH19" i="8" s="1"/>
  <c r="CH20" i="8" s="1"/>
  <c r="CH21" i="8" s="1"/>
  <c r="CH22" i="8" s="1"/>
  <c r="CH23" i="8" s="1"/>
  <c r="CH24" i="8" s="1"/>
  <c r="CH25" i="8" s="1"/>
  <c r="CH26" i="8" s="1"/>
  <c r="CH27" i="8" s="1"/>
  <c r="CH28" i="8" s="1"/>
  <c r="CH29" i="8" s="1"/>
  <c r="CH30" i="8" s="1"/>
  <c r="CH31" i="8" s="1"/>
  <c r="CH32" i="8" s="1"/>
  <c r="CH33" i="8" s="1"/>
  <c r="CH34" i="8" s="1"/>
  <c r="CH35" i="8" s="1"/>
  <c r="CH36" i="8" s="1"/>
  <c r="CH37" i="8" s="1"/>
  <c r="CH38" i="8" s="1"/>
  <c r="CH39" i="8" s="1"/>
  <c r="CH40" i="8" s="1"/>
  <c r="CH41" i="8" s="1"/>
  <c r="CG4" i="8"/>
  <c r="CG5" i="8" s="1"/>
  <c r="CG6" i="8" s="1"/>
  <c r="CG7" i="8" s="1"/>
  <c r="CG8" i="8" s="1"/>
  <c r="CG9" i="8" s="1"/>
  <c r="CG10" i="8" s="1"/>
  <c r="CG11" i="8" s="1"/>
  <c r="CG12" i="8" s="1"/>
  <c r="CG13" i="8" s="1"/>
  <c r="CG14" i="8" s="1"/>
  <c r="CG15" i="8" s="1"/>
  <c r="CG16" i="8" s="1"/>
  <c r="CG17" i="8" s="1"/>
  <c r="CG18" i="8" s="1"/>
  <c r="CG19" i="8" s="1"/>
  <c r="CG20" i="8" s="1"/>
  <c r="CG21" i="8" s="1"/>
  <c r="CG22" i="8" s="1"/>
  <c r="CG23" i="8" s="1"/>
  <c r="CG24" i="8" s="1"/>
  <c r="CG25" i="8" s="1"/>
  <c r="CG26" i="8" s="1"/>
  <c r="CG27" i="8" s="1"/>
  <c r="CG28" i="8" s="1"/>
  <c r="CG29" i="8" s="1"/>
  <c r="CG30" i="8" s="1"/>
  <c r="CG31" i="8" s="1"/>
  <c r="CG32" i="8" s="1"/>
  <c r="CG33" i="8" s="1"/>
  <c r="CG34" i="8" s="1"/>
  <c r="CG35" i="8" s="1"/>
  <c r="CG36" i="8" s="1"/>
  <c r="CG37" i="8" s="1"/>
  <c r="CG38" i="8" s="1"/>
  <c r="CG39" i="8" s="1"/>
  <c r="CG40" i="8" s="1"/>
  <c r="CG41" i="8" s="1"/>
  <c r="CF4" i="8"/>
  <c r="CF5" i="8" s="1"/>
  <c r="CF6" i="8" s="1"/>
  <c r="CF7" i="8" s="1"/>
  <c r="CF8" i="8" s="1"/>
  <c r="CF9" i="8" s="1"/>
  <c r="CF10" i="8" s="1"/>
  <c r="CF11" i="8" s="1"/>
  <c r="CF12" i="8" s="1"/>
  <c r="CF13" i="8" s="1"/>
  <c r="CF14" i="8" s="1"/>
  <c r="CF15" i="8" s="1"/>
  <c r="CF16" i="8" s="1"/>
  <c r="CF17" i="8" s="1"/>
  <c r="CF18" i="8" s="1"/>
  <c r="CF19" i="8" s="1"/>
  <c r="CF20" i="8" s="1"/>
  <c r="CF21" i="8" s="1"/>
  <c r="CF22" i="8" s="1"/>
  <c r="CF23" i="8" s="1"/>
  <c r="CF24" i="8" s="1"/>
  <c r="CF25" i="8" s="1"/>
  <c r="CF26" i="8" s="1"/>
  <c r="CF27" i="8" s="1"/>
  <c r="CF28" i="8" s="1"/>
  <c r="CF29" i="8" s="1"/>
  <c r="CF30" i="8" s="1"/>
  <c r="CF31" i="8" s="1"/>
  <c r="CF32" i="8" s="1"/>
  <c r="CF33" i="8" s="1"/>
  <c r="CF34" i="8" s="1"/>
  <c r="CF35" i="8" s="1"/>
  <c r="CF36" i="8" s="1"/>
  <c r="CF37" i="8" s="1"/>
  <c r="CF38" i="8" s="1"/>
  <c r="CF39" i="8" s="1"/>
  <c r="CF40" i="8" s="1"/>
  <c r="CF41" i="8" s="1"/>
  <c r="CE4" i="8"/>
  <c r="CE5" i="8" s="1"/>
  <c r="CE6" i="8" s="1"/>
  <c r="CE7" i="8" s="1"/>
  <c r="CE8" i="8" s="1"/>
  <c r="CE9" i="8" s="1"/>
  <c r="CE10" i="8" s="1"/>
  <c r="CE11" i="8" s="1"/>
  <c r="CE12" i="8" s="1"/>
  <c r="CE13" i="8" s="1"/>
  <c r="CE14" i="8" s="1"/>
  <c r="CE15" i="8" s="1"/>
  <c r="CE16" i="8" s="1"/>
  <c r="CE17" i="8" s="1"/>
  <c r="CE18" i="8" s="1"/>
  <c r="CE19" i="8" s="1"/>
  <c r="CE20" i="8" s="1"/>
  <c r="CE21" i="8" s="1"/>
  <c r="CE22" i="8" s="1"/>
  <c r="CE23" i="8" s="1"/>
  <c r="CE24" i="8" s="1"/>
  <c r="CE25" i="8" s="1"/>
  <c r="CE26" i="8" s="1"/>
  <c r="CE27" i="8" s="1"/>
  <c r="CE28" i="8" s="1"/>
  <c r="CE29" i="8" s="1"/>
  <c r="CE30" i="8" s="1"/>
  <c r="CE31" i="8" s="1"/>
  <c r="CE32" i="8" s="1"/>
  <c r="CE33" i="8" s="1"/>
  <c r="CE34" i="8" s="1"/>
  <c r="CE35" i="8" s="1"/>
  <c r="CE36" i="8" s="1"/>
  <c r="CE37" i="8" s="1"/>
  <c r="CE38" i="8" s="1"/>
  <c r="CE39" i="8" s="1"/>
  <c r="CE40" i="8" s="1"/>
  <c r="CE41" i="8" s="1"/>
  <c r="CD4" i="8"/>
  <c r="CC4" i="8"/>
  <c r="CC5" i="8" s="1"/>
  <c r="CC6" i="8" s="1"/>
  <c r="CC7" i="8" s="1"/>
  <c r="CC8" i="8" s="1"/>
  <c r="CC9" i="8" s="1"/>
  <c r="CC10" i="8" s="1"/>
  <c r="CC11" i="8" s="1"/>
  <c r="CC12" i="8" s="1"/>
  <c r="CC13" i="8" s="1"/>
  <c r="CC14" i="8" s="1"/>
  <c r="CC15" i="8" s="1"/>
  <c r="CC16" i="8" s="1"/>
  <c r="CC17" i="8" s="1"/>
  <c r="CC18" i="8" s="1"/>
  <c r="CC19" i="8" s="1"/>
  <c r="CC20" i="8" s="1"/>
  <c r="CC21" i="8" s="1"/>
  <c r="CC22" i="8" s="1"/>
  <c r="CC23" i="8" s="1"/>
  <c r="CC24" i="8" s="1"/>
  <c r="CC25" i="8" s="1"/>
  <c r="CC26" i="8" s="1"/>
  <c r="CC27" i="8" s="1"/>
  <c r="CC28" i="8" s="1"/>
  <c r="CC29" i="8" s="1"/>
  <c r="CC30" i="8" s="1"/>
  <c r="CC31" i="8" s="1"/>
  <c r="CC32" i="8" s="1"/>
  <c r="CC33" i="8" s="1"/>
  <c r="CC34" i="8" s="1"/>
  <c r="CC35" i="8" s="1"/>
  <c r="CC36" i="8" s="1"/>
  <c r="CC37" i="8" s="1"/>
  <c r="CC38" i="8" s="1"/>
  <c r="CC39" i="8" s="1"/>
  <c r="CC40" i="8" s="1"/>
  <c r="CC41" i="8" s="1"/>
  <c r="CB4" i="8"/>
  <c r="CB5" i="8" s="1"/>
  <c r="CB6" i="8" s="1"/>
  <c r="CB7" i="8" s="1"/>
  <c r="CB8" i="8" s="1"/>
  <c r="CB9" i="8" s="1"/>
  <c r="CB10" i="8" s="1"/>
  <c r="CB11" i="8" s="1"/>
  <c r="CB12" i="8" s="1"/>
  <c r="CB13" i="8" s="1"/>
  <c r="CB14" i="8" s="1"/>
  <c r="CB15" i="8" s="1"/>
  <c r="CB16" i="8" s="1"/>
  <c r="CB17" i="8" s="1"/>
  <c r="CB18" i="8" s="1"/>
  <c r="CB19" i="8" s="1"/>
  <c r="CB20" i="8" s="1"/>
  <c r="CB21" i="8" s="1"/>
  <c r="CB22" i="8" s="1"/>
  <c r="CB23" i="8" s="1"/>
  <c r="CB24" i="8" s="1"/>
  <c r="CB25" i="8" s="1"/>
  <c r="CB26" i="8" s="1"/>
  <c r="CB27" i="8" s="1"/>
  <c r="CB28" i="8" s="1"/>
  <c r="CB29" i="8" s="1"/>
  <c r="CB30" i="8" s="1"/>
  <c r="CB31" i="8" s="1"/>
  <c r="CB32" i="8" s="1"/>
  <c r="CB33" i="8" s="1"/>
  <c r="CB34" i="8" s="1"/>
  <c r="CB35" i="8" s="1"/>
  <c r="CB36" i="8" s="1"/>
  <c r="CB37" i="8" s="1"/>
  <c r="CB38" i="8" s="1"/>
  <c r="CB39" i="8" s="1"/>
  <c r="CB40" i="8" s="1"/>
  <c r="CB41" i="8" s="1"/>
  <c r="BX4" i="8"/>
  <c r="BW4" i="8"/>
  <c r="CX3" i="8"/>
  <c r="EF4" i="8" s="1"/>
  <c r="CW3" i="8"/>
  <c r="BX3" i="8"/>
  <c r="BZ3" i="8" s="1"/>
  <c r="BW3" i="8"/>
  <c r="DH288" i="8"/>
  <c r="DH273" i="8"/>
  <c r="DH258" i="8"/>
  <c r="DH243" i="8"/>
  <c r="DH228" i="8"/>
  <c r="DH213" i="8"/>
  <c r="DH198" i="8"/>
  <c r="DH183" i="8"/>
  <c r="DH168" i="8"/>
  <c r="DH153" i="8"/>
  <c r="DH138" i="8"/>
  <c r="DH123" i="8"/>
  <c r="DH108" i="8"/>
  <c r="DH93" i="8"/>
  <c r="DH78" i="8"/>
  <c r="DH63" i="8"/>
  <c r="DH48" i="8"/>
  <c r="DH33" i="8"/>
  <c r="DH18" i="8"/>
  <c r="DH3" i="8"/>
  <c r="EG80" i="7"/>
  <c r="EG79" i="7"/>
  <c r="EG78" i="7"/>
  <c r="EG77" i="7"/>
  <c r="EG76" i="7"/>
  <c r="EG75" i="7"/>
  <c r="EG74" i="7"/>
  <c r="EG73" i="7"/>
  <c r="EG72" i="7"/>
  <c r="EG71" i="7"/>
  <c r="EG70" i="7"/>
  <c r="EG69" i="7"/>
  <c r="EG68" i="7"/>
  <c r="EG67" i="7"/>
  <c r="EG66" i="7"/>
  <c r="EG65" i="7"/>
  <c r="EG64" i="7"/>
  <c r="EG63" i="7"/>
  <c r="EG62" i="7"/>
  <c r="EG61" i="7"/>
  <c r="EG60" i="7"/>
  <c r="EG59" i="7"/>
  <c r="EG58" i="7"/>
  <c r="EG57" i="7"/>
  <c r="EG56" i="7"/>
  <c r="EG55" i="7"/>
  <c r="EG54" i="7"/>
  <c r="EG53" i="7"/>
  <c r="EG52" i="7"/>
  <c r="EG51" i="7"/>
  <c r="EG50" i="7"/>
  <c r="EG49" i="7"/>
  <c r="EG48" i="7"/>
  <c r="EG47" i="7"/>
  <c r="EG46" i="7"/>
  <c r="EG45" i="7"/>
  <c r="EG44" i="7"/>
  <c r="EG43" i="7"/>
  <c r="EG42" i="7"/>
  <c r="EG41" i="7"/>
  <c r="EG40" i="7"/>
  <c r="EG39" i="7"/>
  <c r="EG38" i="7"/>
  <c r="EG37" i="7"/>
  <c r="EG36" i="7"/>
  <c r="EG35" i="7"/>
  <c r="EG34" i="7"/>
  <c r="EG33" i="7"/>
  <c r="EG32" i="7"/>
  <c r="EG31" i="7"/>
  <c r="EG30" i="7"/>
  <c r="EG29" i="7"/>
  <c r="EG28" i="7"/>
  <c r="EG27" i="7"/>
  <c r="EG26" i="7"/>
  <c r="BW26" i="7"/>
  <c r="BX26" i="7" s="1"/>
  <c r="BZ26" i="7" s="1"/>
  <c r="EG25" i="7"/>
  <c r="BW25" i="7"/>
  <c r="BX25" i="7" s="1"/>
  <c r="EG24" i="7"/>
  <c r="BW24" i="7"/>
  <c r="BX24" i="7" s="1"/>
  <c r="BZ24" i="7" s="1"/>
  <c r="EG23" i="7"/>
  <c r="BW23" i="7"/>
  <c r="BX23" i="7" s="1"/>
  <c r="BZ23" i="7" s="1"/>
  <c r="EG22" i="7"/>
  <c r="BX22" i="7"/>
  <c r="BW22" i="7"/>
  <c r="EG21" i="7"/>
  <c r="BW21" i="7"/>
  <c r="BX21" i="7" s="1"/>
  <c r="BZ21" i="7" s="1"/>
  <c r="BW20" i="7"/>
  <c r="BX20" i="7" s="1"/>
  <c r="BZ20" i="7" s="1"/>
  <c r="BZ19" i="7"/>
  <c r="BW19" i="7"/>
  <c r="BX19" i="7" s="1"/>
  <c r="BZ18" i="7"/>
  <c r="BW18" i="7"/>
  <c r="BX18" i="7" s="1"/>
  <c r="BX17" i="7"/>
  <c r="BZ17" i="7" s="1"/>
  <c r="BW17" i="7"/>
  <c r="CX16" i="7"/>
  <c r="CW16" i="7"/>
  <c r="DF207" i="20" s="1"/>
  <c r="BW16" i="7"/>
  <c r="BX16" i="7" s="1"/>
  <c r="BZ16" i="7" s="1"/>
  <c r="CX15" i="7"/>
  <c r="CW15" i="7"/>
  <c r="DF206" i="20" s="1"/>
  <c r="BW15" i="7"/>
  <c r="BX15" i="7" s="1"/>
  <c r="BZ15" i="7" s="1"/>
  <c r="CX14" i="7"/>
  <c r="CW14" i="7"/>
  <c r="DF205" i="20" s="1"/>
  <c r="BX14" i="7"/>
  <c r="BZ14" i="7" s="1"/>
  <c r="BW14" i="7"/>
  <c r="CX13" i="7"/>
  <c r="CW13" i="7"/>
  <c r="DF204" i="20" s="1"/>
  <c r="BW13" i="7"/>
  <c r="BX13" i="7" s="1"/>
  <c r="CX12" i="7"/>
  <c r="CW12" i="7"/>
  <c r="DF203" i="20" s="1"/>
  <c r="BX12" i="7"/>
  <c r="BW12" i="7"/>
  <c r="CX11" i="7"/>
  <c r="EG11" i="7" s="1"/>
  <c r="CW11" i="7"/>
  <c r="DF202" i="20" s="1"/>
  <c r="BW11" i="7"/>
  <c r="BX11" i="7" s="1"/>
  <c r="BZ11" i="7" s="1"/>
  <c r="CX10" i="7"/>
  <c r="CW10" i="7"/>
  <c r="DF201" i="20" s="1"/>
  <c r="BW10" i="7"/>
  <c r="BX10" i="7" s="1"/>
  <c r="BZ10" i="7" s="1"/>
  <c r="EG9" i="7"/>
  <c r="CX9" i="7"/>
  <c r="CW9" i="7"/>
  <c r="DF200" i="20" s="1"/>
  <c r="BW9" i="7"/>
  <c r="BX9" i="7" s="1"/>
  <c r="BZ9" i="7" s="1"/>
  <c r="CX8" i="7"/>
  <c r="CW8" i="7"/>
  <c r="DF199" i="20" s="1"/>
  <c r="BX8" i="7"/>
  <c r="BZ8" i="7" s="1"/>
  <c r="BW8" i="7"/>
  <c r="CX7" i="7"/>
  <c r="CW7" i="7"/>
  <c r="DF198" i="20" s="1"/>
  <c r="BW7" i="7"/>
  <c r="BX7" i="7" s="1"/>
  <c r="BZ7" i="7" s="1"/>
  <c r="CX6" i="7"/>
  <c r="CW6" i="7"/>
  <c r="DF197" i="20" s="1"/>
  <c r="BX6" i="7"/>
  <c r="BW6" i="7"/>
  <c r="CX5" i="7"/>
  <c r="CW5" i="7"/>
  <c r="DF196" i="20" s="1"/>
  <c r="CH5" i="7"/>
  <c r="CH6" i="7" s="1"/>
  <c r="CH7" i="7" s="1"/>
  <c r="CH8" i="7" s="1"/>
  <c r="CH9" i="7" s="1"/>
  <c r="CH10" i="7" s="1"/>
  <c r="CH11" i="7" s="1"/>
  <c r="CH12" i="7" s="1"/>
  <c r="CH13" i="7" s="1"/>
  <c r="CH14" i="7" s="1"/>
  <c r="CH15" i="7" s="1"/>
  <c r="CH16" i="7" s="1"/>
  <c r="CH17" i="7" s="1"/>
  <c r="CH18" i="7" s="1"/>
  <c r="CH19" i="7" s="1"/>
  <c r="CH20" i="7" s="1"/>
  <c r="CH21" i="7" s="1"/>
  <c r="CH22" i="7" s="1"/>
  <c r="CH23" i="7" s="1"/>
  <c r="CH24" i="7" s="1"/>
  <c r="CH25" i="7" s="1"/>
  <c r="CH26" i="7" s="1"/>
  <c r="CH27" i="7" s="1"/>
  <c r="CH28" i="7" s="1"/>
  <c r="CH29" i="7" s="1"/>
  <c r="CH30" i="7" s="1"/>
  <c r="CH31" i="7" s="1"/>
  <c r="CH32" i="7" s="1"/>
  <c r="CH33" i="7" s="1"/>
  <c r="CH34" i="7" s="1"/>
  <c r="CH35" i="7" s="1"/>
  <c r="CH36" i="7" s="1"/>
  <c r="CH37" i="7" s="1"/>
  <c r="CH38" i="7" s="1"/>
  <c r="CH39" i="7" s="1"/>
  <c r="CH40" i="7" s="1"/>
  <c r="CH41" i="7" s="1"/>
  <c r="CG5" i="7"/>
  <c r="CG6" i="7" s="1"/>
  <c r="CG7" i="7" s="1"/>
  <c r="CG8" i="7" s="1"/>
  <c r="CG9" i="7" s="1"/>
  <c r="CG10" i="7" s="1"/>
  <c r="CG11" i="7" s="1"/>
  <c r="CG12" i="7" s="1"/>
  <c r="CG13" i="7" s="1"/>
  <c r="CG14" i="7" s="1"/>
  <c r="CG15" i="7" s="1"/>
  <c r="CG16" i="7" s="1"/>
  <c r="CG17" i="7" s="1"/>
  <c r="CG18" i="7" s="1"/>
  <c r="CG19" i="7" s="1"/>
  <c r="CG20" i="7" s="1"/>
  <c r="CG21" i="7" s="1"/>
  <c r="CG22" i="7" s="1"/>
  <c r="CG23" i="7" s="1"/>
  <c r="CG24" i="7" s="1"/>
  <c r="CG25" i="7" s="1"/>
  <c r="CG26" i="7" s="1"/>
  <c r="CG27" i="7" s="1"/>
  <c r="CG28" i="7" s="1"/>
  <c r="CG29" i="7" s="1"/>
  <c r="CG30" i="7" s="1"/>
  <c r="CG31" i="7" s="1"/>
  <c r="CG32" i="7" s="1"/>
  <c r="CG33" i="7" s="1"/>
  <c r="CG34" i="7" s="1"/>
  <c r="CG35" i="7" s="1"/>
  <c r="CG36" i="7" s="1"/>
  <c r="CG37" i="7" s="1"/>
  <c r="CG38" i="7" s="1"/>
  <c r="CG39" i="7" s="1"/>
  <c r="CG40" i="7" s="1"/>
  <c r="CG41" i="7" s="1"/>
  <c r="CE5" i="7"/>
  <c r="CE6" i="7" s="1"/>
  <c r="CE7" i="7" s="1"/>
  <c r="CE8" i="7" s="1"/>
  <c r="CE9" i="7" s="1"/>
  <c r="CE10" i="7" s="1"/>
  <c r="CE11" i="7" s="1"/>
  <c r="CE12" i="7" s="1"/>
  <c r="CE13" i="7" s="1"/>
  <c r="CE14" i="7" s="1"/>
  <c r="CE15" i="7" s="1"/>
  <c r="CE16" i="7" s="1"/>
  <c r="CE17" i="7" s="1"/>
  <c r="CE18" i="7" s="1"/>
  <c r="CE19" i="7" s="1"/>
  <c r="CE20" i="7" s="1"/>
  <c r="CE21" i="7" s="1"/>
  <c r="CE22" i="7" s="1"/>
  <c r="CE23" i="7" s="1"/>
  <c r="CE24" i="7" s="1"/>
  <c r="CE25" i="7" s="1"/>
  <c r="CE26" i="7" s="1"/>
  <c r="CE27" i="7" s="1"/>
  <c r="CE28" i="7" s="1"/>
  <c r="CE29" i="7" s="1"/>
  <c r="CE30" i="7" s="1"/>
  <c r="CE31" i="7" s="1"/>
  <c r="CE32" i="7" s="1"/>
  <c r="CE33" i="7" s="1"/>
  <c r="CE34" i="7" s="1"/>
  <c r="CE35" i="7" s="1"/>
  <c r="CE36" i="7" s="1"/>
  <c r="CE37" i="7" s="1"/>
  <c r="CE38" i="7" s="1"/>
  <c r="CE39" i="7" s="1"/>
  <c r="CE40" i="7" s="1"/>
  <c r="CE41" i="7" s="1"/>
  <c r="BX5" i="7"/>
  <c r="BW5" i="7"/>
  <c r="EB4" i="7"/>
  <c r="DT4" i="7"/>
  <c r="DT5" i="7" s="1"/>
  <c r="CX4" i="7"/>
  <c r="CW4" i="7"/>
  <c r="DF195" i="20" s="1"/>
  <c r="CU4" i="7"/>
  <c r="CU5" i="7" s="1"/>
  <c r="CU6" i="7" s="1"/>
  <c r="CU7" i="7" s="1"/>
  <c r="CU8" i="7" s="1"/>
  <c r="CU9" i="7" s="1"/>
  <c r="CU10" i="7" s="1"/>
  <c r="CU11" i="7" s="1"/>
  <c r="CU12" i="7" s="1"/>
  <c r="CU13" i="7" s="1"/>
  <c r="CU14" i="7" s="1"/>
  <c r="CU15" i="7" s="1"/>
  <c r="CU16" i="7" s="1"/>
  <c r="CU17" i="7" s="1"/>
  <c r="CU18" i="7" s="1"/>
  <c r="CU19" i="7" s="1"/>
  <c r="CU20" i="7" s="1"/>
  <c r="CU21" i="7" s="1"/>
  <c r="CU22" i="7" s="1"/>
  <c r="CU23" i="7" s="1"/>
  <c r="CU24" i="7" s="1"/>
  <c r="CU25" i="7" s="1"/>
  <c r="CU26" i="7" s="1"/>
  <c r="CU27" i="7" s="1"/>
  <c r="CU28" i="7" s="1"/>
  <c r="CU29" i="7" s="1"/>
  <c r="CU30" i="7" s="1"/>
  <c r="CU31" i="7" s="1"/>
  <c r="CU32" i="7" s="1"/>
  <c r="CU33" i="7" s="1"/>
  <c r="CU34" i="7" s="1"/>
  <c r="CU35" i="7" s="1"/>
  <c r="CU36" i="7" s="1"/>
  <c r="CU37" i="7" s="1"/>
  <c r="CU38" i="7" s="1"/>
  <c r="CU39" i="7" s="1"/>
  <c r="CU40" i="7" s="1"/>
  <c r="CU41" i="7" s="1"/>
  <c r="CT4" i="7"/>
  <c r="CT5" i="7" s="1"/>
  <c r="CT6" i="7" s="1"/>
  <c r="CT7" i="7" s="1"/>
  <c r="CT8" i="7" s="1"/>
  <c r="CT9" i="7" s="1"/>
  <c r="CT10" i="7" s="1"/>
  <c r="CT11" i="7" s="1"/>
  <c r="CT12" i="7" s="1"/>
  <c r="CT13" i="7" s="1"/>
  <c r="CT14" i="7" s="1"/>
  <c r="CT15" i="7" s="1"/>
  <c r="CT16" i="7" s="1"/>
  <c r="CT17" i="7" s="1"/>
  <c r="CT18" i="7" s="1"/>
  <c r="CT19" i="7" s="1"/>
  <c r="CT20" i="7" s="1"/>
  <c r="CT21" i="7" s="1"/>
  <c r="CT22" i="7" s="1"/>
  <c r="CT23" i="7" s="1"/>
  <c r="CT24" i="7" s="1"/>
  <c r="CT25" i="7" s="1"/>
  <c r="CT26" i="7" s="1"/>
  <c r="CT27" i="7" s="1"/>
  <c r="CT28" i="7" s="1"/>
  <c r="CT29" i="7" s="1"/>
  <c r="CT30" i="7" s="1"/>
  <c r="CT31" i="7" s="1"/>
  <c r="CT32" i="7" s="1"/>
  <c r="CT33" i="7" s="1"/>
  <c r="CT34" i="7" s="1"/>
  <c r="CT35" i="7" s="1"/>
  <c r="CT36" i="7" s="1"/>
  <c r="CT37" i="7" s="1"/>
  <c r="CT38" i="7" s="1"/>
  <c r="CT39" i="7" s="1"/>
  <c r="CT40" i="7" s="1"/>
  <c r="CT41" i="7" s="1"/>
  <c r="CS4" i="7"/>
  <c r="CS5" i="7" s="1"/>
  <c r="CS6" i="7" s="1"/>
  <c r="CS7" i="7" s="1"/>
  <c r="CS8" i="7" s="1"/>
  <c r="CS9" i="7" s="1"/>
  <c r="CS10" i="7" s="1"/>
  <c r="CS11" i="7" s="1"/>
  <c r="CS12" i="7" s="1"/>
  <c r="CS13" i="7" s="1"/>
  <c r="CS14" i="7" s="1"/>
  <c r="CS15" i="7" s="1"/>
  <c r="CS16" i="7" s="1"/>
  <c r="CS17" i="7" s="1"/>
  <c r="CS18" i="7" s="1"/>
  <c r="CS19" i="7" s="1"/>
  <c r="CS20" i="7" s="1"/>
  <c r="CS21" i="7" s="1"/>
  <c r="CS22" i="7" s="1"/>
  <c r="CS23" i="7" s="1"/>
  <c r="CS24" i="7" s="1"/>
  <c r="CS25" i="7" s="1"/>
  <c r="CS26" i="7" s="1"/>
  <c r="CS27" i="7" s="1"/>
  <c r="CS28" i="7" s="1"/>
  <c r="CS29" i="7" s="1"/>
  <c r="CS30" i="7" s="1"/>
  <c r="CS31" i="7" s="1"/>
  <c r="CS32" i="7" s="1"/>
  <c r="CS33" i="7" s="1"/>
  <c r="CS34" i="7" s="1"/>
  <c r="CS35" i="7" s="1"/>
  <c r="CS36" i="7" s="1"/>
  <c r="CS37" i="7" s="1"/>
  <c r="CS38" i="7" s="1"/>
  <c r="CS39" i="7" s="1"/>
  <c r="CS40" i="7" s="1"/>
  <c r="CS41" i="7" s="1"/>
  <c r="CR4" i="7"/>
  <c r="CR5" i="7" s="1"/>
  <c r="CR6" i="7" s="1"/>
  <c r="CR7" i="7" s="1"/>
  <c r="CR8" i="7" s="1"/>
  <c r="CR9" i="7" s="1"/>
  <c r="CR10" i="7" s="1"/>
  <c r="CR11" i="7" s="1"/>
  <c r="CR12" i="7" s="1"/>
  <c r="CR13" i="7" s="1"/>
  <c r="CR14" i="7" s="1"/>
  <c r="CR15" i="7" s="1"/>
  <c r="CR16" i="7" s="1"/>
  <c r="CR17" i="7" s="1"/>
  <c r="CR18" i="7" s="1"/>
  <c r="CR19" i="7" s="1"/>
  <c r="CR20" i="7" s="1"/>
  <c r="CR21" i="7" s="1"/>
  <c r="CR22" i="7" s="1"/>
  <c r="CR23" i="7" s="1"/>
  <c r="CR24" i="7" s="1"/>
  <c r="CR25" i="7" s="1"/>
  <c r="CR26" i="7" s="1"/>
  <c r="CR27" i="7" s="1"/>
  <c r="CR28" i="7" s="1"/>
  <c r="CR29" i="7" s="1"/>
  <c r="CR30" i="7" s="1"/>
  <c r="CR31" i="7" s="1"/>
  <c r="CR32" i="7" s="1"/>
  <c r="CR33" i="7" s="1"/>
  <c r="CR34" i="7" s="1"/>
  <c r="CR35" i="7" s="1"/>
  <c r="CR36" i="7" s="1"/>
  <c r="CR37" i="7" s="1"/>
  <c r="CR38" i="7" s="1"/>
  <c r="CR39" i="7" s="1"/>
  <c r="CR40" i="7" s="1"/>
  <c r="CR41" i="7" s="1"/>
  <c r="CQ4" i="7"/>
  <c r="CQ5" i="7" s="1"/>
  <c r="CQ6" i="7" s="1"/>
  <c r="CQ7" i="7" s="1"/>
  <c r="CQ8" i="7" s="1"/>
  <c r="CQ9" i="7" s="1"/>
  <c r="CQ10" i="7" s="1"/>
  <c r="CQ11" i="7" s="1"/>
  <c r="CQ12" i="7" s="1"/>
  <c r="CQ13" i="7" s="1"/>
  <c r="CQ14" i="7" s="1"/>
  <c r="CQ15" i="7" s="1"/>
  <c r="CQ16" i="7" s="1"/>
  <c r="CQ17" i="7" s="1"/>
  <c r="CQ18" i="7" s="1"/>
  <c r="CQ19" i="7" s="1"/>
  <c r="CQ20" i="7" s="1"/>
  <c r="CQ21" i="7" s="1"/>
  <c r="CQ22" i="7" s="1"/>
  <c r="CQ23" i="7" s="1"/>
  <c r="CQ24" i="7" s="1"/>
  <c r="CQ25" i="7" s="1"/>
  <c r="CQ26" i="7" s="1"/>
  <c r="CQ27" i="7" s="1"/>
  <c r="CQ28" i="7" s="1"/>
  <c r="CQ29" i="7" s="1"/>
  <c r="CQ30" i="7" s="1"/>
  <c r="CQ31" i="7" s="1"/>
  <c r="CQ32" i="7" s="1"/>
  <c r="CQ33" i="7" s="1"/>
  <c r="CQ34" i="7" s="1"/>
  <c r="CQ35" i="7" s="1"/>
  <c r="CQ36" i="7" s="1"/>
  <c r="CQ37" i="7" s="1"/>
  <c r="CQ38" i="7" s="1"/>
  <c r="CQ39" i="7" s="1"/>
  <c r="CQ40" i="7" s="1"/>
  <c r="CQ41" i="7" s="1"/>
  <c r="CP4" i="7"/>
  <c r="CP5" i="7" s="1"/>
  <c r="CP6" i="7" s="1"/>
  <c r="CP7" i="7" s="1"/>
  <c r="CP8" i="7" s="1"/>
  <c r="CP9" i="7" s="1"/>
  <c r="CP10" i="7" s="1"/>
  <c r="CP11" i="7" s="1"/>
  <c r="CP12" i="7" s="1"/>
  <c r="CP13" i="7" s="1"/>
  <c r="CP14" i="7" s="1"/>
  <c r="CP15" i="7" s="1"/>
  <c r="CP16" i="7" s="1"/>
  <c r="CP17" i="7" s="1"/>
  <c r="CP18" i="7" s="1"/>
  <c r="CP19" i="7" s="1"/>
  <c r="CP20" i="7" s="1"/>
  <c r="CP21" i="7" s="1"/>
  <c r="CP22" i="7" s="1"/>
  <c r="CP23" i="7" s="1"/>
  <c r="CP24" i="7" s="1"/>
  <c r="CP25" i="7" s="1"/>
  <c r="CP26" i="7" s="1"/>
  <c r="CP27" i="7" s="1"/>
  <c r="CP28" i="7" s="1"/>
  <c r="CP29" i="7" s="1"/>
  <c r="CP30" i="7" s="1"/>
  <c r="CP31" i="7" s="1"/>
  <c r="CP32" i="7" s="1"/>
  <c r="CP33" i="7" s="1"/>
  <c r="CP34" i="7" s="1"/>
  <c r="CP35" i="7" s="1"/>
  <c r="CP36" i="7" s="1"/>
  <c r="CP37" i="7" s="1"/>
  <c r="CP38" i="7" s="1"/>
  <c r="CP39" i="7" s="1"/>
  <c r="CP40" i="7" s="1"/>
  <c r="CP41" i="7" s="1"/>
  <c r="CO4" i="7"/>
  <c r="CO5" i="7" s="1"/>
  <c r="CO6" i="7" s="1"/>
  <c r="CO7" i="7" s="1"/>
  <c r="CO8" i="7" s="1"/>
  <c r="CO9" i="7" s="1"/>
  <c r="CO10" i="7" s="1"/>
  <c r="CO11" i="7" s="1"/>
  <c r="CO12" i="7" s="1"/>
  <c r="CO13" i="7" s="1"/>
  <c r="CO14" i="7" s="1"/>
  <c r="CO15" i="7" s="1"/>
  <c r="CO16" i="7" s="1"/>
  <c r="CO17" i="7" s="1"/>
  <c r="CO18" i="7" s="1"/>
  <c r="CO19" i="7" s="1"/>
  <c r="CO20" i="7" s="1"/>
  <c r="CO21" i="7" s="1"/>
  <c r="CO22" i="7" s="1"/>
  <c r="CO23" i="7" s="1"/>
  <c r="CO24" i="7" s="1"/>
  <c r="CO25" i="7" s="1"/>
  <c r="CO26" i="7" s="1"/>
  <c r="CO27" i="7" s="1"/>
  <c r="CO28" i="7" s="1"/>
  <c r="CO29" i="7" s="1"/>
  <c r="CO30" i="7" s="1"/>
  <c r="CO31" i="7" s="1"/>
  <c r="CO32" i="7" s="1"/>
  <c r="CO33" i="7" s="1"/>
  <c r="CO34" i="7" s="1"/>
  <c r="CO35" i="7" s="1"/>
  <c r="CO36" i="7" s="1"/>
  <c r="CO37" i="7" s="1"/>
  <c r="CO38" i="7" s="1"/>
  <c r="CO39" i="7" s="1"/>
  <c r="CO40" i="7" s="1"/>
  <c r="CO41" i="7" s="1"/>
  <c r="CN4" i="7"/>
  <c r="CN5" i="7" s="1"/>
  <c r="CN6" i="7" s="1"/>
  <c r="CN7" i="7" s="1"/>
  <c r="CN8" i="7" s="1"/>
  <c r="CN9" i="7" s="1"/>
  <c r="CN10" i="7" s="1"/>
  <c r="CN11" i="7" s="1"/>
  <c r="CN12" i="7" s="1"/>
  <c r="CN13" i="7" s="1"/>
  <c r="CN14" i="7" s="1"/>
  <c r="CN15" i="7" s="1"/>
  <c r="CN16" i="7" s="1"/>
  <c r="CN17" i="7" s="1"/>
  <c r="CN18" i="7" s="1"/>
  <c r="CN19" i="7" s="1"/>
  <c r="CN20" i="7" s="1"/>
  <c r="CN21" i="7" s="1"/>
  <c r="CN22" i="7" s="1"/>
  <c r="CN23" i="7" s="1"/>
  <c r="CN24" i="7" s="1"/>
  <c r="CN25" i="7" s="1"/>
  <c r="CN26" i="7" s="1"/>
  <c r="CN27" i="7" s="1"/>
  <c r="CN28" i="7" s="1"/>
  <c r="CN29" i="7" s="1"/>
  <c r="CN30" i="7" s="1"/>
  <c r="CN31" i="7" s="1"/>
  <c r="CN32" i="7" s="1"/>
  <c r="CN33" i="7" s="1"/>
  <c r="CN34" i="7" s="1"/>
  <c r="CN35" i="7" s="1"/>
  <c r="CN36" i="7" s="1"/>
  <c r="CN37" i="7" s="1"/>
  <c r="CN38" i="7" s="1"/>
  <c r="CN39" i="7" s="1"/>
  <c r="CN40" i="7" s="1"/>
  <c r="CN41" i="7" s="1"/>
  <c r="CM4" i="7"/>
  <c r="CM5" i="7" s="1"/>
  <c r="CM6" i="7" s="1"/>
  <c r="CM7" i="7" s="1"/>
  <c r="CM8" i="7" s="1"/>
  <c r="CM9" i="7" s="1"/>
  <c r="CM10" i="7" s="1"/>
  <c r="CM11" i="7" s="1"/>
  <c r="CM12" i="7" s="1"/>
  <c r="CM13" i="7" s="1"/>
  <c r="CM14" i="7" s="1"/>
  <c r="CM15" i="7" s="1"/>
  <c r="CM16" i="7" s="1"/>
  <c r="CM17" i="7" s="1"/>
  <c r="CM18" i="7" s="1"/>
  <c r="CM19" i="7" s="1"/>
  <c r="CM20" i="7" s="1"/>
  <c r="CM21" i="7" s="1"/>
  <c r="CM22" i="7" s="1"/>
  <c r="CM23" i="7" s="1"/>
  <c r="CM24" i="7" s="1"/>
  <c r="CM25" i="7" s="1"/>
  <c r="CM26" i="7" s="1"/>
  <c r="CM27" i="7" s="1"/>
  <c r="CM28" i="7" s="1"/>
  <c r="CM29" i="7" s="1"/>
  <c r="CM30" i="7" s="1"/>
  <c r="CM31" i="7" s="1"/>
  <c r="CM32" i="7" s="1"/>
  <c r="CM33" i="7" s="1"/>
  <c r="CM34" i="7" s="1"/>
  <c r="CM35" i="7" s="1"/>
  <c r="CM36" i="7" s="1"/>
  <c r="CM37" i="7" s="1"/>
  <c r="CM38" i="7" s="1"/>
  <c r="CM39" i="7" s="1"/>
  <c r="CM40" i="7" s="1"/>
  <c r="CM41" i="7" s="1"/>
  <c r="CL4" i="7"/>
  <c r="CL5" i="7" s="1"/>
  <c r="CL6" i="7" s="1"/>
  <c r="CL7" i="7" s="1"/>
  <c r="CL8" i="7" s="1"/>
  <c r="CL9" i="7" s="1"/>
  <c r="CL10" i="7" s="1"/>
  <c r="CL11" i="7" s="1"/>
  <c r="CL12" i="7" s="1"/>
  <c r="CL13" i="7" s="1"/>
  <c r="CL14" i="7" s="1"/>
  <c r="CL15" i="7" s="1"/>
  <c r="CL16" i="7" s="1"/>
  <c r="CL17" i="7" s="1"/>
  <c r="CL18" i="7" s="1"/>
  <c r="CL19" i="7" s="1"/>
  <c r="CL20" i="7" s="1"/>
  <c r="CL21" i="7" s="1"/>
  <c r="CL22" i="7" s="1"/>
  <c r="CL23" i="7" s="1"/>
  <c r="CL24" i="7" s="1"/>
  <c r="CL25" i="7" s="1"/>
  <c r="CL26" i="7" s="1"/>
  <c r="CL27" i="7" s="1"/>
  <c r="CL28" i="7" s="1"/>
  <c r="CL29" i="7" s="1"/>
  <c r="CL30" i="7" s="1"/>
  <c r="CL31" i="7" s="1"/>
  <c r="CL32" i="7" s="1"/>
  <c r="CL33" i="7" s="1"/>
  <c r="CL34" i="7" s="1"/>
  <c r="CL35" i="7" s="1"/>
  <c r="CL36" i="7" s="1"/>
  <c r="CL37" i="7" s="1"/>
  <c r="CL38" i="7" s="1"/>
  <c r="CL39" i="7" s="1"/>
  <c r="CL40" i="7" s="1"/>
  <c r="CL41" i="7" s="1"/>
  <c r="CK4" i="7"/>
  <c r="CK5" i="7" s="1"/>
  <c r="CK6" i="7" s="1"/>
  <c r="CK7" i="7" s="1"/>
  <c r="CK8" i="7" s="1"/>
  <c r="CK9" i="7" s="1"/>
  <c r="CK10" i="7" s="1"/>
  <c r="CK11" i="7" s="1"/>
  <c r="CK12" i="7" s="1"/>
  <c r="CK13" i="7" s="1"/>
  <c r="CK14" i="7" s="1"/>
  <c r="CK15" i="7" s="1"/>
  <c r="CK16" i="7" s="1"/>
  <c r="CK17" i="7" s="1"/>
  <c r="CK18" i="7" s="1"/>
  <c r="CK19" i="7" s="1"/>
  <c r="CK20" i="7" s="1"/>
  <c r="CK21" i="7" s="1"/>
  <c r="CK22" i="7" s="1"/>
  <c r="CK23" i="7" s="1"/>
  <c r="CK24" i="7" s="1"/>
  <c r="CK25" i="7" s="1"/>
  <c r="CK26" i="7" s="1"/>
  <c r="CK27" i="7" s="1"/>
  <c r="CK28" i="7" s="1"/>
  <c r="CK29" i="7" s="1"/>
  <c r="CK30" i="7" s="1"/>
  <c r="CK31" i="7" s="1"/>
  <c r="CK32" i="7" s="1"/>
  <c r="CK33" i="7" s="1"/>
  <c r="CK34" i="7" s="1"/>
  <c r="CK35" i="7" s="1"/>
  <c r="CK36" i="7" s="1"/>
  <c r="CK37" i="7" s="1"/>
  <c r="CK38" i="7" s="1"/>
  <c r="CK39" i="7" s="1"/>
  <c r="CK40" i="7" s="1"/>
  <c r="CK41" i="7" s="1"/>
  <c r="CJ4" i="7"/>
  <c r="CJ5" i="7" s="1"/>
  <c r="CJ6" i="7" s="1"/>
  <c r="CJ7" i="7" s="1"/>
  <c r="CJ8" i="7" s="1"/>
  <c r="CJ9" i="7" s="1"/>
  <c r="CJ10" i="7" s="1"/>
  <c r="CJ11" i="7" s="1"/>
  <c r="CJ12" i="7" s="1"/>
  <c r="CJ13" i="7" s="1"/>
  <c r="CJ14" i="7" s="1"/>
  <c r="CJ15" i="7" s="1"/>
  <c r="CJ16" i="7" s="1"/>
  <c r="CJ17" i="7" s="1"/>
  <c r="CJ18" i="7" s="1"/>
  <c r="CJ19" i="7" s="1"/>
  <c r="CJ20" i="7" s="1"/>
  <c r="CJ21" i="7" s="1"/>
  <c r="CJ22" i="7" s="1"/>
  <c r="CJ23" i="7" s="1"/>
  <c r="CJ24" i="7" s="1"/>
  <c r="CJ25" i="7" s="1"/>
  <c r="CJ26" i="7" s="1"/>
  <c r="CJ27" i="7" s="1"/>
  <c r="CJ28" i="7" s="1"/>
  <c r="CJ29" i="7" s="1"/>
  <c r="CJ30" i="7" s="1"/>
  <c r="CJ31" i="7" s="1"/>
  <c r="CJ32" i="7" s="1"/>
  <c r="CJ33" i="7" s="1"/>
  <c r="CJ34" i="7" s="1"/>
  <c r="CJ35" i="7" s="1"/>
  <c r="CJ36" i="7" s="1"/>
  <c r="CJ37" i="7" s="1"/>
  <c r="CJ38" i="7" s="1"/>
  <c r="CJ39" i="7" s="1"/>
  <c r="CJ40" i="7" s="1"/>
  <c r="CJ41" i="7" s="1"/>
  <c r="CI4" i="7"/>
  <c r="CI5" i="7" s="1"/>
  <c r="CI6" i="7" s="1"/>
  <c r="CI7" i="7" s="1"/>
  <c r="CI8" i="7" s="1"/>
  <c r="CI9" i="7" s="1"/>
  <c r="CI10" i="7" s="1"/>
  <c r="CI11" i="7" s="1"/>
  <c r="CI12" i="7" s="1"/>
  <c r="CI13" i="7" s="1"/>
  <c r="CI14" i="7" s="1"/>
  <c r="CI15" i="7" s="1"/>
  <c r="CI16" i="7" s="1"/>
  <c r="CI17" i="7" s="1"/>
  <c r="CI18" i="7" s="1"/>
  <c r="CI19" i="7" s="1"/>
  <c r="CI20" i="7" s="1"/>
  <c r="CI21" i="7" s="1"/>
  <c r="CI22" i="7" s="1"/>
  <c r="CI23" i="7" s="1"/>
  <c r="CI24" i="7" s="1"/>
  <c r="CI25" i="7" s="1"/>
  <c r="CI26" i="7" s="1"/>
  <c r="CI27" i="7" s="1"/>
  <c r="CI28" i="7" s="1"/>
  <c r="CI29" i="7" s="1"/>
  <c r="CI30" i="7" s="1"/>
  <c r="CI31" i="7" s="1"/>
  <c r="CI32" i="7" s="1"/>
  <c r="CI33" i="7" s="1"/>
  <c r="CI34" i="7" s="1"/>
  <c r="CI35" i="7" s="1"/>
  <c r="CI36" i="7" s="1"/>
  <c r="CI37" i="7" s="1"/>
  <c r="CI38" i="7" s="1"/>
  <c r="CI39" i="7" s="1"/>
  <c r="CI40" i="7" s="1"/>
  <c r="CI41" i="7" s="1"/>
  <c r="CH4" i="7"/>
  <c r="CG4" i="7"/>
  <c r="CF4" i="7"/>
  <c r="CF5" i="7" s="1"/>
  <c r="CF6" i="7" s="1"/>
  <c r="CF7" i="7" s="1"/>
  <c r="CF8" i="7" s="1"/>
  <c r="CF9" i="7" s="1"/>
  <c r="CF10" i="7" s="1"/>
  <c r="CF11" i="7" s="1"/>
  <c r="CF12" i="7" s="1"/>
  <c r="CF13" i="7" s="1"/>
  <c r="CF14" i="7" s="1"/>
  <c r="CF15" i="7" s="1"/>
  <c r="CF16" i="7" s="1"/>
  <c r="CF17" i="7" s="1"/>
  <c r="CF18" i="7" s="1"/>
  <c r="CF19" i="7" s="1"/>
  <c r="CF20" i="7" s="1"/>
  <c r="CF21" i="7" s="1"/>
  <c r="CF22" i="7" s="1"/>
  <c r="CF23" i="7" s="1"/>
  <c r="CF24" i="7" s="1"/>
  <c r="CF25" i="7" s="1"/>
  <c r="CF26" i="7" s="1"/>
  <c r="CF27" i="7" s="1"/>
  <c r="CF28" i="7" s="1"/>
  <c r="CF29" i="7" s="1"/>
  <c r="CF30" i="7" s="1"/>
  <c r="CF31" i="7" s="1"/>
  <c r="CF32" i="7" s="1"/>
  <c r="CF33" i="7" s="1"/>
  <c r="CF34" i="7" s="1"/>
  <c r="CF35" i="7" s="1"/>
  <c r="CF36" i="7" s="1"/>
  <c r="CF37" i="7" s="1"/>
  <c r="CF38" i="7" s="1"/>
  <c r="CF39" i="7" s="1"/>
  <c r="CF40" i="7" s="1"/>
  <c r="CF41" i="7" s="1"/>
  <c r="CE4" i="7"/>
  <c r="CD4" i="7"/>
  <c r="CD5" i="7" s="1"/>
  <c r="CD6" i="7" s="1"/>
  <c r="CD7" i="7" s="1"/>
  <c r="CD8" i="7" s="1"/>
  <c r="CD9" i="7" s="1"/>
  <c r="CD10" i="7" s="1"/>
  <c r="CD11" i="7" s="1"/>
  <c r="CD12" i="7" s="1"/>
  <c r="CD13" i="7" s="1"/>
  <c r="CD14" i="7" s="1"/>
  <c r="CD15" i="7" s="1"/>
  <c r="CD16" i="7" s="1"/>
  <c r="CD17" i="7" s="1"/>
  <c r="CD18" i="7" s="1"/>
  <c r="CD19" i="7" s="1"/>
  <c r="CD20" i="7" s="1"/>
  <c r="CD21" i="7" s="1"/>
  <c r="CD22" i="7" s="1"/>
  <c r="CD23" i="7" s="1"/>
  <c r="CD24" i="7" s="1"/>
  <c r="CD25" i="7" s="1"/>
  <c r="CD26" i="7" s="1"/>
  <c r="CD27" i="7" s="1"/>
  <c r="CD28" i="7" s="1"/>
  <c r="CD29" i="7" s="1"/>
  <c r="CD30" i="7" s="1"/>
  <c r="CD31" i="7" s="1"/>
  <c r="CD32" i="7" s="1"/>
  <c r="CD33" i="7" s="1"/>
  <c r="CD34" i="7" s="1"/>
  <c r="CD35" i="7" s="1"/>
  <c r="CD36" i="7" s="1"/>
  <c r="CD37" i="7" s="1"/>
  <c r="CD38" i="7" s="1"/>
  <c r="CD39" i="7" s="1"/>
  <c r="CD40" i="7" s="1"/>
  <c r="CD41" i="7" s="1"/>
  <c r="CC4" i="7"/>
  <c r="CC5" i="7" s="1"/>
  <c r="CC6" i="7" s="1"/>
  <c r="CC7" i="7" s="1"/>
  <c r="CC8" i="7" s="1"/>
  <c r="CC9" i="7" s="1"/>
  <c r="CC10" i="7" s="1"/>
  <c r="CC11" i="7" s="1"/>
  <c r="CC12" i="7" s="1"/>
  <c r="CC13" i="7" s="1"/>
  <c r="CC14" i="7" s="1"/>
  <c r="CC15" i="7" s="1"/>
  <c r="CC16" i="7" s="1"/>
  <c r="CC17" i="7" s="1"/>
  <c r="CC18" i="7" s="1"/>
  <c r="CC19" i="7" s="1"/>
  <c r="CC20" i="7" s="1"/>
  <c r="CC21" i="7" s="1"/>
  <c r="CC22" i="7" s="1"/>
  <c r="CC23" i="7" s="1"/>
  <c r="CC24" i="7" s="1"/>
  <c r="CC25" i="7" s="1"/>
  <c r="CC26" i="7" s="1"/>
  <c r="CC27" i="7" s="1"/>
  <c r="CC28" i="7" s="1"/>
  <c r="CC29" i="7" s="1"/>
  <c r="CC30" i="7" s="1"/>
  <c r="CC31" i="7" s="1"/>
  <c r="CC32" i="7" s="1"/>
  <c r="CC33" i="7" s="1"/>
  <c r="CC34" i="7" s="1"/>
  <c r="CC35" i="7" s="1"/>
  <c r="CC36" i="7" s="1"/>
  <c r="CC37" i="7" s="1"/>
  <c r="CC38" i="7" s="1"/>
  <c r="CC39" i="7" s="1"/>
  <c r="CC40" i="7" s="1"/>
  <c r="CC41" i="7" s="1"/>
  <c r="CB4" i="7"/>
  <c r="CB5" i="7" s="1"/>
  <c r="CB6" i="7" s="1"/>
  <c r="CB7" i="7" s="1"/>
  <c r="CB8" i="7" s="1"/>
  <c r="CB9" i="7" s="1"/>
  <c r="CB10" i="7" s="1"/>
  <c r="CB11" i="7" s="1"/>
  <c r="CB12" i="7" s="1"/>
  <c r="CB13" i="7" s="1"/>
  <c r="CB14" i="7" s="1"/>
  <c r="CB15" i="7" s="1"/>
  <c r="CB16" i="7" s="1"/>
  <c r="CB17" i="7" s="1"/>
  <c r="CB18" i="7" s="1"/>
  <c r="CB19" i="7" s="1"/>
  <c r="CB20" i="7" s="1"/>
  <c r="CB21" i="7" s="1"/>
  <c r="CB22" i="7" s="1"/>
  <c r="CB23" i="7" s="1"/>
  <c r="CB24" i="7" s="1"/>
  <c r="CB25" i="7" s="1"/>
  <c r="CB26" i="7" s="1"/>
  <c r="CB27" i="7" s="1"/>
  <c r="CB28" i="7" s="1"/>
  <c r="CB29" i="7" s="1"/>
  <c r="CB30" i="7" s="1"/>
  <c r="CB31" i="7" s="1"/>
  <c r="CB32" i="7" s="1"/>
  <c r="CB33" i="7" s="1"/>
  <c r="CB34" i="7" s="1"/>
  <c r="CB35" i="7" s="1"/>
  <c r="CB36" i="7" s="1"/>
  <c r="CB37" i="7" s="1"/>
  <c r="CB38" i="7" s="1"/>
  <c r="CB39" i="7" s="1"/>
  <c r="CB40" i="7" s="1"/>
  <c r="CB41" i="7" s="1"/>
  <c r="BX4" i="7"/>
  <c r="BW4" i="7"/>
  <c r="CX3" i="7"/>
  <c r="EA4" i="7" s="1"/>
  <c r="EA5" i="7" s="1"/>
  <c r="CW3" i="7"/>
  <c r="DF194" i="20" s="1"/>
  <c r="BW3" i="7"/>
  <c r="BX3" i="7" s="1"/>
  <c r="EG80" i="6"/>
  <c r="EG79" i="6"/>
  <c r="EG78" i="6"/>
  <c r="EG77" i="6"/>
  <c r="EG76" i="6"/>
  <c r="EG75" i="6"/>
  <c r="EG74" i="6"/>
  <c r="EG73" i="6"/>
  <c r="EG72" i="6"/>
  <c r="EG71" i="6"/>
  <c r="EG70" i="6"/>
  <c r="EG69" i="6"/>
  <c r="EG68" i="6"/>
  <c r="EG67" i="6"/>
  <c r="EG66" i="6"/>
  <c r="EG65" i="6"/>
  <c r="EG64" i="6"/>
  <c r="EG63" i="6"/>
  <c r="EG62" i="6"/>
  <c r="EG61" i="6"/>
  <c r="EG60" i="6"/>
  <c r="EG59" i="6"/>
  <c r="EG58" i="6"/>
  <c r="EG57" i="6"/>
  <c r="EG56" i="6"/>
  <c r="EG55" i="6"/>
  <c r="EG54" i="6"/>
  <c r="EG53" i="6"/>
  <c r="EG52" i="6"/>
  <c r="EG51" i="6"/>
  <c r="EG50" i="6"/>
  <c r="EG49" i="6"/>
  <c r="EG48" i="6"/>
  <c r="EG47" i="6"/>
  <c r="EG46" i="6"/>
  <c r="EG45" i="6"/>
  <c r="EG44" i="6"/>
  <c r="EG43" i="6"/>
  <c r="EG42" i="6"/>
  <c r="EG41" i="6"/>
  <c r="EG40" i="6"/>
  <c r="EG39" i="6"/>
  <c r="EG38" i="6"/>
  <c r="EG37" i="6"/>
  <c r="EG36" i="6"/>
  <c r="EG35" i="6"/>
  <c r="EG34" i="6"/>
  <c r="EG33" i="6"/>
  <c r="EG32" i="6"/>
  <c r="EG31" i="6"/>
  <c r="EG30" i="6"/>
  <c r="EG29" i="6"/>
  <c r="EG28" i="6"/>
  <c r="EG27" i="6"/>
  <c r="EG26" i="6"/>
  <c r="EG25" i="6"/>
  <c r="EG24" i="6"/>
  <c r="EG23" i="6"/>
  <c r="EG22" i="6"/>
  <c r="EG21" i="6"/>
  <c r="BW9" i="6"/>
  <c r="BW8" i="6"/>
  <c r="BX8" i="6" s="1"/>
  <c r="BZ8" i="6" s="1"/>
  <c r="CX7" i="6"/>
  <c r="CW7" i="6"/>
  <c r="BW7" i="6"/>
  <c r="BX7" i="6" s="1"/>
  <c r="BZ7" i="6" s="1"/>
  <c r="CX6" i="6"/>
  <c r="CW6" i="6"/>
  <c r="BW6" i="6"/>
  <c r="BX6" i="6" s="1"/>
  <c r="BZ6" i="6" s="1"/>
  <c r="CX5" i="6"/>
  <c r="CW5" i="6"/>
  <c r="BW5" i="6"/>
  <c r="BX5" i="6" s="1"/>
  <c r="ED4" i="6"/>
  <c r="CX4" i="6"/>
  <c r="CW4" i="6"/>
  <c r="CU4" i="6"/>
  <c r="CU5" i="6" s="1"/>
  <c r="CU6" i="6" s="1"/>
  <c r="CU7" i="6" s="1"/>
  <c r="CU8" i="6" s="1"/>
  <c r="CU9" i="6" s="1"/>
  <c r="CU10" i="6" s="1"/>
  <c r="CU11" i="6" s="1"/>
  <c r="CU12" i="6" s="1"/>
  <c r="CU13" i="6" s="1"/>
  <c r="CU14" i="6" s="1"/>
  <c r="CU15" i="6" s="1"/>
  <c r="CU16" i="6" s="1"/>
  <c r="CU17" i="6" s="1"/>
  <c r="CU18" i="6" s="1"/>
  <c r="CU19" i="6" s="1"/>
  <c r="CU20" i="6" s="1"/>
  <c r="CU21" i="6" s="1"/>
  <c r="CU22" i="6" s="1"/>
  <c r="CU23" i="6" s="1"/>
  <c r="CU24" i="6" s="1"/>
  <c r="CU25" i="6" s="1"/>
  <c r="CU26" i="6" s="1"/>
  <c r="CU27" i="6" s="1"/>
  <c r="CU28" i="6" s="1"/>
  <c r="CU29" i="6" s="1"/>
  <c r="CU30" i="6" s="1"/>
  <c r="CU31" i="6" s="1"/>
  <c r="CU32" i="6" s="1"/>
  <c r="CU33" i="6" s="1"/>
  <c r="CU34" i="6" s="1"/>
  <c r="CU35" i="6" s="1"/>
  <c r="CU36" i="6" s="1"/>
  <c r="CU37" i="6" s="1"/>
  <c r="CU38" i="6" s="1"/>
  <c r="CU39" i="6" s="1"/>
  <c r="CU40" i="6" s="1"/>
  <c r="CU41" i="6" s="1"/>
  <c r="CT4" i="6"/>
  <c r="CT5" i="6" s="1"/>
  <c r="CT6" i="6" s="1"/>
  <c r="CT7" i="6" s="1"/>
  <c r="CT8" i="6" s="1"/>
  <c r="CT9" i="6" s="1"/>
  <c r="CT10" i="6" s="1"/>
  <c r="CT11" i="6" s="1"/>
  <c r="CT12" i="6" s="1"/>
  <c r="CT13" i="6" s="1"/>
  <c r="CT14" i="6" s="1"/>
  <c r="CT15" i="6" s="1"/>
  <c r="CT16" i="6" s="1"/>
  <c r="CT17" i="6" s="1"/>
  <c r="CT18" i="6" s="1"/>
  <c r="CT19" i="6" s="1"/>
  <c r="CT20" i="6" s="1"/>
  <c r="CT21" i="6" s="1"/>
  <c r="CT22" i="6" s="1"/>
  <c r="CT23" i="6" s="1"/>
  <c r="CT24" i="6" s="1"/>
  <c r="CT25" i="6" s="1"/>
  <c r="CT26" i="6" s="1"/>
  <c r="CT27" i="6" s="1"/>
  <c r="CT28" i="6" s="1"/>
  <c r="CT29" i="6" s="1"/>
  <c r="CT30" i="6" s="1"/>
  <c r="CT31" i="6" s="1"/>
  <c r="CT32" i="6" s="1"/>
  <c r="CT33" i="6" s="1"/>
  <c r="CT34" i="6" s="1"/>
  <c r="CT35" i="6" s="1"/>
  <c r="CT36" i="6" s="1"/>
  <c r="CT37" i="6" s="1"/>
  <c r="CT38" i="6" s="1"/>
  <c r="CT39" i="6" s="1"/>
  <c r="CT40" i="6" s="1"/>
  <c r="CT41" i="6" s="1"/>
  <c r="CS4" i="6"/>
  <c r="CS5" i="6" s="1"/>
  <c r="CS6" i="6" s="1"/>
  <c r="CS7" i="6" s="1"/>
  <c r="CS8" i="6" s="1"/>
  <c r="CS9" i="6" s="1"/>
  <c r="CS10" i="6" s="1"/>
  <c r="CS11" i="6" s="1"/>
  <c r="CS12" i="6" s="1"/>
  <c r="CS13" i="6" s="1"/>
  <c r="CS14" i="6" s="1"/>
  <c r="CS15" i="6" s="1"/>
  <c r="CS16" i="6" s="1"/>
  <c r="CS17" i="6" s="1"/>
  <c r="CS18" i="6" s="1"/>
  <c r="CS19" i="6" s="1"/>
  <c r="CS20" i="6" s="1"/>
  <c r="CS21" i="6" s="1"/>
  <c r="CS22" i="6" s="1"/>
  <c r="CS23" i="6" s="1"/>
  <c r="CS24" i="6" s="1"/>
  <c r="CS25" i="6" s="1"/>
  <c r="CS26" i="6" s="1"/>
  <c r="CS27" i="6" s="1"/>
  <c r="CS28" i="6" s="1"/>
  <c r="CS29" i="6" s="1"/>
  <c r="CS30" i="6" s="1"/>
  <c r="CS31" i="6" s="1"/>
  <c r="CS32" i="6" s="1"/>
  <c r="CS33" i="6" s="1"/>
  <c r="CS34" i="6" s="1"/>
  <c r="CS35" i="6" s="1"/>
  <c r="CS36" i="6" s="1"/>
  <c r="CS37" i="6" s="1"/>
  <c r="CS38" i="6" s="1"/>
  <c r="CS39" i="6" s="1"/>
  <c r="CS40" i="6" s="1"/>
  <c r="CS41" i="6" s="1"/>
  <c r="CR4" i="6"/>
  <c r="CR5" i="6" s="1"/>
  <c r="CR6" i="6" s="1"/>
  <c r="CR7" i="6" s="1"/>
  <c r="CR8" i="6" s="1"/>
  <c r="CR9" i="6" s="1"/>
  <c r="CR10" i="6" s="1"/>
  <c r="CR11" i="6" s="1"/>
  <c r="CR12" i="6" s="1"/>
  <c r="CR13" i="6" s="1"/>
  <c r="CR14" i="6" s="1"/>
  <c r="CR15" i="6" s="1"/>
  <c r="CR16" i="6" s="1"/>
  <c r="CR17" i="6" s="1"/>
  <c r="CR18" i="6" s="1"/>
  <c r="CR19" i="6" s="1"/>
  <c r="CR20" i="6" s="1"/>
  <c r="CR21" i="6" s="1"/>
  <c r="CR22" i="6" s="1"/>
  <c r="CR23" i="6" s="1"/>
  <c r="CR24" i="6" s="1"/>
  <c r="CR25" i="6" s="1"/>
  <c r="CR26" i="6" s="1"/>
  <c r="CR27" i="6" s="1"/>
  <c r="CR28" i="6" s="1"/>
  <c r="CR29" i="6" s="1"/>
  <c r="CR30" i="6" s="1"/>
  <c r="CR31" i="6" s="1"/>
  <c r="CR32" i="6" s="1"/>
  <c r="CR33" i="6" s="1"/>
  <c r="CR34" i="6" s="1"/>
  <c r="CR35" i="6" s="1"/>
  <c r="CR36" i="6" s="1"/>
  <c r="CR37" i="6" s="1"/>
  <c r="CR38" i="6" s="1"/>
  <c r="CR39" i="6" s="1"/>
  <c r="CR40" i="6" s="1"/>
  <c r="CR41" i="6" s="1"/>
  <c r="CQ4" i="6"/>
  <c r="CQ5" i="6" s="1"/>
  <c r="CQ6" i="6" s="1"/>
  <c r="CQ7" i="6" s="1"/>
  <c r="CQ8" i="6" s="1"/>
  <c r="CQ9" i="6" s="1"/>
  <c r="CQ10" i="6" s="1"/>
  <c r="CQ11" i="6" s="1"/>
  <c r="CQ12" i="6" s="1"/>
  <c r="CQ13" i="6" s="1"/>
  <c r="CQ14" i="6" s="1"/>
  <c r="CQ15" i="6" s="1"/>
  <c r="CQ16" i="6" s="1"/>
  <c r="CQ17" i="6" s="1"/>
  <c r="CQ18" i="6" s="1"/>
  <c r="CQ19" i="6" s="1"/>
  <c r="CQ20" i="6" s="1"/>
  <c r="CQ21" i="6" s="1"/>
  <c r="CQ22" i="6" s="1"/>
  <c r="CQ23" i="6" s="1"/>
  <c r="CQ24" i="6" s="1"/>
  <c r="CQ25" i="6" s="1"/>
  <c r="CQ26" i="6" s="1"/>
  <c r="CQ27" i="6" s="1"/>
  <c r="CQ28" i="6" s="1"/>
  <c r="CQ29" i="6" s="1"/>
  <c r="CQ30" i="6" s="1"/>
  <c r="CQ31" i="6" s="1"/>
  <c r="CQ32" i="6" s="1"/>
  <c r="CQ33" i="6" s="1"/>
  <c r="CQ34" i="6" s="1"/>
  <c r="CQ35" i="6" s="1"/>
  <c r="CQ36" i="6" s="1"/>
  <c r="CQ37" i="6" s="1"/>
  <c r="CQ38" i="6" s="1"/>
  <c r="CQ39" i="6" s="1"/>
  <c r="CQ40" i="6" s="1"/>
  <c r="CQ41" i="6" s="1"/>
  <c r="CP4" i="6"/>
  <c r="CP5" i="6" s="1"/>
  <c r="CP6" i="6" s="1"/>
  <c r="CP7" i="6" s="1"/>
  <c r="CP8" i="6" s="1"/>
  <c r="CP9" i="6" s="1"/>
  <c r="CP10" i="6" s="1"/>
  <c r="CP11" i="6" s="1"/>
  <c r="CP12" i="6" s="1"/>
  <c r="CP13" i="6" s="1"/>
  <c r="CP14" i="6" s="1"/>
  <c r="CP15" i="6" s="1"/>
  <c r="CP16" i="6" s="1"/>
  <c r="CP17" i="6" s="1"/>
  <c r="CP18" i="6" s="1"/>
  <c r="CP19" i="6" s="1"/>
  <c r="CP20" i="6" s="1"/>
  <c r="CP21" i="6" s="1"/>
  <c r="CP22" i="6" s="1"/>
  <c r="CP23" i="6" s="1"/>
  <c r="CP24" i="6" s="1"/>
  <c r="CP25" i="6" s="1"/>
  <c r="CP26" i="6" s="1"/>
  <c r="CP27" i="6" s="1"/>
  <c r="CP28" i="6" s="1"/>
  <c r="CP29" i="6" s="1"/>
  <c r="CP30" i="6" s="1"/>
  <c r="CP31" i="6" s="1"/>
  <c r="CP32" i="6" s="1"/>
  <c r="CP33" i="6" s="1"/>
  <c r="CP34" i="6" s="1"/>
  <c r="CP35" i="6" s="1"/>
  <c r="CP36" i="6" s="1"/>
  <c r="CP37" i="6" s="1"/>
  <c r="CP38" i="6" s="1"/>
  <c r="CP39" i="6" s="1"/>
  <c r="CP40" i="6" s="1"/>
  <c r="CP41" i="6" s="1"/>
  <c r="CO4" i="6"/>
  <c r="CO5" i="6" s="1"/>
  <c r="CO6" i="6" s="1"/>
  <c r="CO7" i="6" s="1"/>
  <c r="CO8" i="6" s="1"/>
  <c r="CO9" i="6" s="1"/>
  <c r="CO10" i="6" s="1"/>
  <c r="CO11" i="6" s="1"/>
  <c r="CO12" i="6" s="1"/>
  <c r="CO13" i="6" s="1"/>
  <c r="CO14" i="6" s="1"/>
  <c r="CO15" i="6" s="1"/>
  <c r="CO16" i="6" s="1"/>
  <c r="CO17" i="6" s="1"/>
  <c r="CO18" i="6" s="1"/>
  <c r="CO19" i="6" s="1"/>
  <c r="CO20" i="6" s="1"/>
  <c r="CO21" i="6" s="1"/>
  <c r="CO22" i="6" s="1"/>
  <c r="CO23" i="6" s="1"/>
  <c r="CO24" i="6" s="1"/>
  <c r="CO25" i="6" s="1"/>
  <c r="CO26" i="6" s="1"/>
  <c r="CO27" i="6" s="1"/>
  <c r="CO28" i="6" s="1"/>
  <c r="CO29" i="6" s="1"/>
  <c r="CO30" i="6" s="1"/>
  <c r="CO31" i="6" s="1"/>
  <c r="CO32" i="6" s="1"/>
  <c r="CO33" i="6" s="1"/>
  <c r="CO34" i="6" s="1"/>
  <c r="CO35" i="6" s="1"/>
  <c r="CO36" i="6" s="1"/>
  <c r="CO37" i="6" s="1"/>
  <c r="CO38" i="6" s="1"/>
  <c r="CO39" i="6" s="1"/>
  <c r="CO40" i="6" s="1"/>
  <c r="CO41" i="6" s="1"/>
  <c r="CN4" i="6"/>
  <c r="CN5" i="6" s="1"/>
  <c r="CN6" i="6" s="1"/>
  <c r="CN7" i="6" s="1"/>
  <c r="CN8" i="6" s="1"/>
  <c r="CN9" i="6" s="1"/>
  <c r="CN10" i="6" s="1"/>
  <c r="CN11" i="6" s="1"/>
  <c r="CN12" i="6" s="1"/>
  <c r="CN13" i="6" s="1"/>
  <c r="CN14" i="6" s="1"/>
  <c r="CN15" i="6" s="1"/>
  <c r="CN16" i="6" s="1"/>
  <c r="CN17" i="6" s="1"/>
  <c r="CN18" i="6" s="1"/>
  <c r="CN19" i="6" s="1"/>
  <c r="CN20" i="6" s="1"/>
  <c r="CN21" i="6" s="1"/>
  <c r="CN22" i="6" s="1"/>
  <c r="CN23" i="6" s="1"/>
  <c r="CN24" i="6" s="1"/>
  <c r="CN25" i="6" s="1"/>
  <c r="CN26" i="6" s="1"/>
  <c r="CN27" i="6" s="1"/>
  <c r="CN28" i="6" s="1"/>
  <c r="CN29" i="6" s="1"/>
  <c r="CN30" i="6" s="1"/>
  <c r="CN31" i="6" s="1"/>
  <c r="CN32" i="6" s="1"/>
  <c r="CN33" i="6" s="1"/>
  <c r="CN34" i="6" s="1"/>
  <c r="CN35" i="6" s="1"/>
  <c r="CN36" i="6" s="1"/>
  <c r="CN37" i="6" s="1"/>
  <c r="CN38" i="6" s="1"/>
  <c r="CN39" i="6" s="1"/>
  <c r="CN40" i="6" s="1"/>
  <c r="CN41" i="6" s="1"/>
  <c r="CM4" i="6"/>
  <c r="CM5" i="6" s="1"/>
  <c r="CM6" i="6" s="1"/>
  <c r="CM7" i="6" s="1"/>
  <c r="CM8" i="6" s="1"/>
  <c r="CM9" i="6" s="1"/>
  <c r="CM10" i="6" s="1"/>
  <c r="CM11" i="6" s="1"/>
  <c r="CM12" i="6" s="1"/>
  <c r="CM13" i="6" s="1"/>
  <c r="CM14" i="6" s="1"/>
  <c r="CM15" i="6" s="1"/>
  <c r="CM16" i="6" s="1"/>
  <c r="CM17" i="6" s="1"/>
  <c r="CM18" i="6" s="1"/>
  <c r="CM19" i="6" s="1"/>
  <c r="CM20" i="6" s="1"/>
  <c r="CM21" i="6" s="1"/>
  <c r="CM22" i="6" s="1"/>
  <c r="CM23" i="6" s="1"/>
  <c r="CM24" i="6" s="1"/>
  <c r="CM25" i="6" s="1"/>
  <c r="CM26" i="6" s="1"/>
  <c r="CM27" i="6" s="1"/>
  <c r="CM28" i="6" s="1"/>
  <c r="CM29" i="6" s="1"/>
  <c r="CM30" i="6" s="1"/>
  <c r="CM31" i="6" s="1"/>
  <c r="CM32" i="6" s="1"/>
  <c r="CM33" i="6" s="1"/>
  <c r="CM34" i="6" s="1"/>
  <c r="CM35" i="6" s="1"/>
  <c r="CM36" i="6" s="1"/>
  <c r="CM37" i="6" s="1"/>
  <c r="CM38" i="6" s="1"/>
  <c r="CM39" i="6" s="1"/>
  <c r="CM40" i="6" s="1"/>
  <c r="CM41" i="6" s="1"/>
  <c r="CL4" i="6"/>
  <c r="CL5" i="6" s="1"/>
  <c r="CL6" i="6" s="1"/>
  <c r="CL7" i="6" s="1"/>
  <c r="CL8" i="6" s="1"/>
  <c r="CL9" i="6" s="1"/>
  <c r="CL10" i="6" s="1"/>
  <c r="CL11" i="6" s="1"/>
  <c r="CL12" i="6" s="1"/>
  <c r="CL13" i="6" s="1"/>
  <c r="CL14" i="6" s="1"/>
  <c r="CL15" i="6" s="1"/>
  <c r="CL16" i="6" s="1"/>
  <c r="CL17" i="6" s="1"/>
  <c r="CL18" i="6" s="1"/>
  <c r="CL19" i="6" s="1"/>
  <c r="CL20" i="6" s="1"/>
  <c r="CL21" i="6" s="1"/>
  <c r="CL22" i="6" s="1"/>
  <c r="CL23" i="6" s="1"/>
  <c r="CL24" i="6" s="1"/>
  <c r="CL25" i="6" s="1"/>
  <c r="CL26" i="6" s="1"/>
  <c r="CL27" i="6" s="1"/>
  <c r="CL28" i="6" s="1"/>
  <c r="CL29" i="6" s="1"/>
  <c r="CL30" i="6" s="1"/>
  <c r="CL31" i="6" s="1"/>
  <c r="CL32" i="6" s="1"/>
  <c r="CL33" i="6" s="1"/>
  <c r="CL34" i="6" s="1"/>
  <c r="CL35" i="6" s="1"/>
  <c r="CL36" i="6" s="1"/>
  <c r="CL37" i="6" s="1"/>
  <c r="CL38" i="6" s="1"/>
  <c r="CL39" i="6" s="1"/>
  <c r="CL40" i="6" s="1"/>
  <c r="CL41" i="6" s="1"/>
  <c r="CK4" i="6"/>
  <c r="CK5" i="6" s="1"/>
  <c r="CK6" i="6" s="1"/>
  <c r="CK7" i="6" s="1"/>
  <c r="CK8" i="6" s="1"/>
  <c r="CK9" i="6" s="1"/>
  <c r="CK10" i="6" s="1"/>
  <c r="CK11" i="6" s="1"/>
  <c r="CK12" i="6" s="1"/>
  <c r="CK13" i="6" s="1"/>
  <c r="CK14" i="6" s="1"/>
  <c r="CK15" i="6" s="1"/>
  <c r="CK16" i="6" s="1"/>
  <c r="CK17" i="6" s="1"/>
  <c r="CK18" i="6" s="1"/>
  <c r="CK19" i="6" s="1"/>
  <c r="CK20" i="6" s="1"/>
  <c r="CK21" i="6" s="1"/>
  <c r="CK22" i="6" s="1"/>
  <c r="CK23" i="6" s="1"/>
  <c r="CK24" i="6" s="1"/>
  <c r="CK25" i="6" s="1"/>
  <c r="CK26" i="6" s="1"/>
  <c r="CK27" i="6" s="1"/>
  <c r="CK28" i="6" s="1"/>
  <c r="CK29" i="6" s="1"/>
  <c r="CK30" i="6" s="1"/>
  <c r="CK31" i="6" s="1"/>
  <c r="CK32" i="6" s="1"/>
  <c r="CK33" i="6" s="1"/>
  <c r="CK34" i="6" s="1"/>
  <c r="CK35" i="6" s="1"/>
  <c r="CK36" i="6" s="1"/>
  <c r="CK37" i="6" s="1"/>
  <c r="CK38" i="6" s="1"/>
  <c r="CK39" i="6" s="1"/>
  <c r="CK40" i="6" s="1"/>
  <c r="CK41" i="6" s="1"/>
  <c r="CJ4" i="6"/>
  <c r="CJ5" i="6" s="1"/>
  <c r="CJ6" i="6" s="1"/>
  <c r="CJ7" i="6" s="1"/>
  <c r="CJ8" i="6" s="1"/>
  <c r="CJ9" i="6" s="1"/>
  <c r="CJ10" i="6" s="1"/>
  <c r="CJ11" i="6" s="1"/>
  <c r="CJ12" i="6" s="1"/>
  <c r="CJ13" i="6" s="1"/>
  <c r="CJ14" i="6" s="1"/>
  <c r="CJ15" i="6" s="1"/>
  <c r="CJ16" i="6" s="1"/>
  <c r="CJ17" i="6" s="1"/>
  <c r="CJ18" i="6" s="1"/>
  <c r="CJ19" i="6" s="1"/>
  <c r="CJ20" i="6" s="1"/>
  <c r="CJ21" i="6" s="1"/>
  <c r="CJ22" i="6" s="1"/>
  <c r="CJ23" i="6" s="1"/>
  <c r="CJ24" i="6" s="1"/>
  <c r="CJ25" i="6" s="1"/>
  <c r="CJ26" i="6" s="1"/>
  <c r="CJ27" i="6" s="1"/>
  <c r="CJ28" i="6" s="1"/>
  <c r="CJ29" i="6" s="1"/>
  <c r="CJ30" i="6" s="1"/>
  <c r="CJ31" i="6" s="1"/>
  <c r="CJ32" i="6" s="1"/>
  <c r="CJ33" i="6" s="1"/>
  <c r="CJ34" i="6" s="1"/>
  <c r="CJ35" i="6" s="1"/>
  <c r="CJ36" i="6" s="1"/>
  <c r="CJ37" i="6" s="1"/>
  <c r="CJ38" i="6" s="1"/>
  <c r="CJ39" i="6" s="1"/>
  <c r="CJ40" i="6" s="1"/>
  <c r="CJ41" i="6" s="1"/>
  <c r="CI4" i="6"/>
  <c r="CI5" i="6" s="1"/>
  <c r="CI6" i="6" s="1"/>
  <c r="CI7" i="6" s="1"/>
  <c r="CI8" i="6" s="1"/>
  <c r="CI9" i="6" s="1"/>
  <c r="CI10" i="6" s="1"/>
  <c r="CI11" i="6" s="1"/>
  <c r="CI12" i="6" s="1"/>
  <c r="CI13" i="6" s="1"/>
  <c r="CI14" i="6" s="1"/>
  <c r="CI15" i="6" s="1"/>
  <c r="CI16" i="6" s="1"/>
  <c r="CI17" i="6" s="1"/>
  <c r="CI18" i="6" s="1"/>
  <c r="CI19" i="6" s="1"/>
  <c r="CI20" i="6" s="1"/>
  <c r="CI21" i="6" s="1"/>
  <c r="CI22" i="6" s="1"/>
  <c r="CI23" i="6" s="1"/>
  <c r="CI24" i="6" s="1"/>
  <c r="CI25" i="6" s="1"/>
  <c r="CI26" i="6" s="1"/>
  <c r="CI27" i="6" s="1"/>
  <c r="CI28" i="6" s="1"/>
  <c r="CI29" i="6" s="1"/>
  <c r="CI30" i="6" s="1"/>
  <c r="CI31" i="6" s="1"/>
  <c r="CI32" i="6" s="1"/>
  <c r="CI33" i="6" s="1"/>
  <c r="CI34" i="6" s="1"/>
  <c r="CI35" i="6" s="1"/>
  <c r="CI36" i="6" s="1"/>
  <c r="CI37" i="6" s="1"/>
  <c r="CI38" i="6" s="1"/>
  <c r="CI39" i="6" s="1"/>
  <c r="CI40" i="6" s="1"/>
  <c r="CI41" i="6" s="1"/>
  <c r="CH4" i="6"/>
  <c r="CH5" i="6" s="1"/>
  <c r="CH6" i="6" s="1"/>
  <c r="CH7" i="6" s="1"/>
  <c r="CH8" i="6" s="1"/>
  <c r="CH9" i="6" s="1"/>
  <c r="CH10" i="6" s="1"/>
  <c r="CH11" i="6" s="1"/>
  <c r="CH12" i="6" s="1"/>
  <c r="CH13" i="6" s="1"/>
  <c r="CH14" i="6" s="1"/>
  <c r="CH15" i="6" s="1"/>
  <c r="CH16" i="6" s="1"/>
  <c r="CH17" i="6" s="1"/>
  <c r="CH18" i="6" s="1"/>
  <c r="CH19" i="6" s="1"/>
  <c r="CH20" i="6" s="1"/>
  <c r="CH21" i="6" s="1"/>
  <c r="CH22" i="6" s="1"/>
  <c r="CH23" i="6" s="1"/>
  <c r="CH24" i="6" s="1"/>
  <c r="CH25" i="6" s="1"/>
  <c r="CH26" i="6" s="1"/>
  <c r="CH27" i="6" s="1"/>
  <c r="CH28" i="6" s="1"/>
  <c r="CH29" i="6" s="1"/>
  <c r="CH30" i="6" s="1"/>
  <c r="CH31" i="6" s="1"/>
  <c r="CH32" i="6" s="1"/>
  <c r="CH33" i="6" s="1"/>
  <c r="CH34" i="6" s="1"/>
  <c r="CH35" i="6" s="1"/>
  <c r="CH36" i="6" s="1"/>
  <c r="CH37" i="6" s="1"/>
  <c r="CH38" i="6" s="1"/>
  <c r="CH39" i="6" s="1"/>
  <c r="CH40" i="6" s="1"/>
  <c r="CH41" i="6" s="1"/>
  <c r="CG4" i="6"/>
  <c r="CG5" i="6" s="1"/>
  <c r="CG6" i="6" s="1"/>
  <c r="CG7" i="6" s="1"/>
  <c r="CG8" i="6" s="1"/>
  <c r="CG9" i="6" s="1"/>
  <c r="CG10" i="6" s="1"/>
  <c r="CG11" i="6" s="1"/>
  <c r="CG12" i="6" s="1"/>
  <c r="CG13" i="6" s="1"/>
  <c r="CG14" i="6" s="1"/>
  <c r="CG15" i="6" s="1"/>
  <c r="CG16" i="6" s="1"/>
  <c r="CG17" i="6" s="1"/>
  <c r="CG18" i="6" s="1"/>
  <c r="CG19" i="6" s="1"/>
  <c r="CG20" i="6" s="1"/>
  <c r="CG21" i="6" s="1"/>
  <c r="CG22" i="6" s="1"/>
  <c r="CG23" i="6" s="1"/>
  <c r="CG24" i="6" s="1"/>
  <c r="CG25" i="6" s="1"/>
  <c r="CG26" i="6" s="1"/>
  <c r="CG27" i="6" s="1"/>
  <c r="CG28" i="6" s="1"/>
  <c r="CG29" i="6" s="1"/>
  <c r="CG30" i="6" s="1"/>
  <c r="CG31" i="6" s="1"/>
  <c r="CG32" i="6" s="1"/>
  <c r="CG33" i="6" s="1"/>
  <c r="CG34" i="6" s="1"/>
  <c r="CG35" i="6" s="1"/>
  <c r="CG36" i="6" s="1"/>
  <c r="CG37" i="6" s="1"/>
  <c r="CG38" i="6" s="1"/>
  <c r="CG39" i="6" s="1"/>
  <c r="CG40" i="6" s="1"/>
  <c r="CG41" i="6" s="1"/>
  <c r="CF4" i="6"/>
  <c r="CF5" i="6" s="1"/>
  <c r="CF6" i="6" s="1"/>
  <c r="CF7" i="6" s="1"/>
  <c r="CF8" i="6" s="1"/>
  <c r="CF9" i="6" s="1"/>
  <c r="CF10" i="6" s="1"/>
  <c r="CF11" i="6" s="1"/>
  <c r="CF12" i="6" s="1"/>
  <c r="CF13" i="6" s="1"/>
  <c r="CF14" i="6" s="1"/>
  <c r="CF15" i="6" s="1"/>
  <c r="CF16" i="6" s="1"/>
  <c r="CF17" i="6" s="1"/>
  <c r="CF18" i="6" s="1"/>
  <c r="CF19" i="6" s="1"/>
  <c r="CF20" i="6" s="1"/>
  <c r="CF21" i="6" s="1"/>
  <c r="CF22" i="6" s="1"/>
  <c r="CF23" i="6" s="1"/>
  <c r="CF24" i="6" s="1"/>
  <c r="CF25" i="6" s="1"/>
  <c r="CF26" i="6" s="1"/>
  <c r="CF27" i="6" s="1"/>
  <c r="CF28" i="6" s="1"/>
  <c r="CF29" i="6" s="1"/>
  <c r="CF30" i="6" s="1"/>
  <c r="CF31" i="6" s="1"/>
  <c r="CF32" i="6" s="1"/>
  <c r="CF33" i="6" s="1"/>
  <c r="CF34" i="6" s="1"/>
  <c r="CF35" i="6" s="1"/>
  <c r="CF36" i="6" s="1"/>
  <c r="CF37" i="6" s="1"/>
  <c r="CF38" i="6" s="1"/>
  <c r="CF39" i="6" s="1"/>
  <c r="CF40" i="6" s="1"/>
  <c r="CF41" i="6" s="1"/>
  <c r="CE4" i="6"/>
  <c r="CE5" i="6" s="1"/>
  <c r="CE6" i="6" s="1"/>
  <c r="CE7" i="6" s="1"/>
  <c r="CE8" i="6" s="1"/>
  <c r="CE9" i="6" s="1"/>
  <c r="CE10" i="6" s="1"/>
  <c r="CE11" i="6" s="1"/>
  <c r="CE12" i="6" s="1"/>
  <c r="CE13" i="6" s="1"/>
  <c r="CE14" i="6" s="1"/>
  <c r="CE15" i="6" s="1"/>
  <c r="CE16" i="6" s="1"/>
  <c r="CE17" i="6" s="1"/>
  <c r="CE18" i="6" s="1"/>
  <c r="CE19" i="6" s="1"/>
  <c r="CE20" i="6" s="1"/>
  <c r="CE21" i="6" s="1"/>
  <c r="CE22" i="6" s="1"/>
  <c r="CE23" i="6" s="1"/>
  <c r="CE24" i="6" s="1"/>
  <c r="CE25" i="6" s="1"/>
  <c r="CE26" i="6" s="1"/>
  <c r="CE27" i="6" s="1"/>
  <c r="CE28" i="6" s="1"/>
  <c r="CE29" i="6" s="1"/>
  <c r="CE30" i="6" s="1"/>
  <c r="CE31" i="6" s="1"/>
  <c r="CE32" i="6" s="1"/>
  <c r="CE33" i="6" s="1"/>
  <c r="CE34" i="6" s="1"/>
  <c r="CE35" i="6" s="1"/>
  <c r="CE36" i="6" s="1"/>
  <c r="CE37" i="6" s="1"/>
  <c r="CE38" i="6" s="1"/>
  <c r="CE39" i="6" s="1"/>
  <c r="CE40" i="6" s="1"/>
  <c r="CE41" i="6" s="1"/>
  <c r="CD4" i="6"/>
  <c r="CD5" i="6" s="1"/>
  <c r="CD6" i="6" s="1"/>
  <c r="CD7" i="6" s="1"/>
  <c r="CD8" i="6" s="1"/>
  <c r="CD9" i="6" s="1"/>
  <c r="CD10" i="6" s="1"/>
  <c r="CD11" i="6" s="1"/>
  <c r="CD12" i="6" s="1"/>
  <c r="CD13" i="6" s="1"/>
  <c r="CD14" i="6" s="1"/>
  <c r="CD15" i="6" s="1"/>
  <c r="CD16" i="6" s="1"/>
  <c r="CD17" i="6" s="1"/>
  <c r="CD18" i="6" s="1"/>
  <c r="CD19" i="6" s="1"/>
  <c r="CD20" i="6" s="1"/>
  <c r="CD21" i="6" s="1"/>
  <c r="CD22" i="6" s="1"/>
  <c r="CD23" i="6" s="1"/>
  <c r="CD24" i="6" s="1"/>
  <c r="CD25" i="6" s="1"/>
  <c r="CD26" i="6" s="1"/>
  <c r="CD27" i="6" s="1"/>
  <c r="CD28" i="6" s="1"/>
  <c r="CD29" i="6" s="1"/>
  <c r="CD30" i="6" s="1"/>
  <c r="CD31" i="6" s="1"/>
  <c r="CD32" i="6" s="1"/>
  <c r="CD33" i="6" s="1"/>
  <c r="CD34" i="6" s="1"/>
  <c r="CD35" i="6" s="1"/>
  <c r="CD36" i="6" s="1"/>
  <c r="CD37" i="6" s="1"/>
  <c r="CD38" i="6" s="1"/>
  <c r="CD39" i="6" s="1"/>
  <c r="CD40" i="6" s="1"/>
  <c r="CD41" i="6" s="1"/>
  <c r="CC4" i="6"/>
  <c r="CC5" i="6" s="1"/>
  <c r="CC6" i="6" s="1"/>
  <c r="CC7" i="6" s="1"/>
  <c r="CC8" i="6" s="1"/>
  <c r="CC9" i="6" s="1"/>
  <c r="CC10" i="6" s="1"/>
  <c r="CC11" i="6" s="1"/>
  <c r="CC12" i="6" s="1"/>
  <c r="CC13" i="6" s="1"/>
  <c r="CC14" i="6" s="1"/>
  <c r="CC15" i="6" s="1"/>
  <c r="CC16" i="6" s="1"/>
  <c r="CC17" i="6" s="1"/>
  <c r="CC18" i="6" s="1"/>
  <c r="CC19" i="6" s="1"/>
  <c r="CC20" i="6" s="1"/>
  <c r="CC21" i="6" s="1"/>
  <c r="CC22" i="6" s="1"/>
  <c r="CC23" i="6" s="1"/>
  <c r="CC24" i="6" s="1"/>
  <c r="CC25" i="6" s="1"/>
  <c r="CC26" i="6" s="1"/>
  <c r="CC27" i="6" s="1"/>
  <c r="CC28" i="6" s="1"/>
  <c r="CC29" i="6" s="1"/>
  <c r="CC30" i="6" s="1"/>
  <c r="CC31" i="6" s="1"/>
  <c r="CC32" i="6" s="1"/>
  <c r="CC33" i="6" s="1"/>
  <c r="CC34" i="6" s="1"/>
  <c r="CC35" i="6" s="1"/>
  <c r="CC36" i="6" s="1"/>
  <c r="CC37" i="6" s="1"/>
  <c r="CC38" i="6" s="1"/>
  <c r="CC39" i="6" s="1"/>
  <c r="CC40" i="6" s="1"/>
  <c r="CC41" i="6" s="1"/>
  <c r="CB4" i="6"/>
  <c r="CB5" i="6" s="1"/>
  <c r="CB6" i="6" s="1"/>
  <c r="CB7" i="6" s="1"/>
  <c r="CB8" i="6" s="1"/>
  <c r="CB9" i="6" s="1"/>
  <c r="CB10" i="6" s="1"/>
  <c r="CB11" i="6" s="1"/>
  <c r="CB12" i="6" s="1"/>
  <c r="CB13" i="6" s="1"/>
  <c r="CB14" i="6" s="1"/>
  <c r="CB15" i="6" s="1"/>
  <c r="CB16" i="6" s="1"/>
  <c r="CB17" i="6" s="1"/>
  <c r="CB18" i="6" s="1"/>
  <c r="CB19" i="6" s="1"/>
  <c r="CB20" i="6" s="1"/>
  <c r="CB21" i="6" s="1"/>
  <c r="CB22" i="6" s="1"/>
  <c r="CB23" i="6" s="1"/>
  <c r="CB24" i="6" s="1"/>
  <c r="CB25" i="6" s="1"/>
  <c r="CB26" i="6" s="1"/>
  <c r="CB27" i="6" s="1"/>
  <c r="CB28" i="6" s="1"/>
  <c r="CB29" i="6" s="1"/>
  <c r="CB30" i="6" s="1"/>
  <c r="CB31" i="6" s="1"/>
  <c r="CB32" i="6" s="1"/>
  <c r="CB33" i="6" s="1"/>
  <c r="CB34" i="6" s="1"/>
  <c r="CB35" i="6" s="1"/>
  <c r="CB36" i="6" s="1"/>
  <c r="CB37" i="6" s="1"/>
  <c r="CB38" i="6" s="1"/>
  <c r="CB39" i="6" s="1"/>
  <c r="CB40" i="6" s="1"/>
  <c r="CB41" i="6" s="1"/>
  <c r="BW4" i="6"/>
  <c r="BX4" i="6" s="1"/>
  <c r="EG3" i="6"/>
  <c r="CX3" i="6"/>
  <c r="EA4" i="6" s="1"/>
  <c r="EA5" i="6" s="1"/>
  <c r="CW3" i="6"/>
  <c r="BX3" i="6"/>
  <c r="BZ3" i="6" s="1"/>
  <c r="BW3" i="6"/>
  <c r="DH288" i="6"/>
  <c r="DH273" i="6"/>
  <c r="DH258" i="6"/>
  <c r="DH243" i="6"/>
  <c r="DH228" i="6"/>
  <c r="DH213" i="6"/>
  <c r="DH198" i="6"/>
  <c r="DH183" i="6"/>
  <c r="DH168" i="6"/>
  <c r="DH153" i="6"/>
  <c r="DH138" i="6"/>
  <c r="DH123" i="6"/>
  <c r="DH108" i="6"/>
  <c r="DH93" i="6"/>
  <c r="DH78" i="6"/>
  <c r="DH63" i="6"/>
  <c r="DH48" i="6"/>
  <c r="DH33" i="6"/>
  <c r="DH18" i="6"/>
  <c r="DH3" i="6"/>
  <c r="EG80" i="5"/>
  <c r="EG79" i="5"/>
  <c r="EG78" i="5"/>
  <c r="EG77" i="5"/>
  <c r="EG76" i="5"/>
  <c r="EG75" i="5"/>
  <c r="EG74" i="5"/>
  <c r="EG73" i="5"/>
  <c r="EG72" i="5"/>
  <c r="EG71" i="5"/>
  <c r="EG70" i="5"/>
  <c r="EG69" i="5"/>
  <c r="EG68" i="5"/>
  <c r="EG67" i="5"/>
  <c r="EG66" i="5"/>
  <c r="EG65" i="5"/>
  <c r="EG64" i="5"/>
  <c r="EG63" i="5"/>
  <c r="EG62" i="5"/>
  <c r="EG61" i="5"/>
  <c r="EG60" i="5"/>
  <c r="EG59" i="5"/>
  <c r="EG58" i="5"/>
  <c r="EG57" i="5"/>
  <c r="EG56" i="5"/>
  <c r="EG55" i="5"/>
  <c r="EG54" i="5"/>
  <c r="EG53" i="5"/>
  <c r="EG52" i="5"/>
  <c r="EG51" i="5"/>
  <c r="EG50" i="5"/>
  <c r="EG49" i="5"/>
  <c r="EG48" i="5"/>
  <c r="EG47" i="5"/>
  <c r="EG46" i="5"/>
  <c r="EG45" i="5"/>
  <c r="EG44" i="5"/>
  <c r="EG43" i="5"/>
  <c r="EG42" i="5"/>
  <c r="EG41" i="5"/>
  <c r="EG40" i="5"/>
  <c r="EG39" i="5"/>
  <c r="EG38" i="5"/>
  <c r="EG37" i="5"/>
  <c r="EG36" i="5"/>
  <c r="EG35" i="5"/>
  <c r="EG34" i="5"/>
  <c r="EG33" i="5"/>
  <c r="EG32" i="5"/>
  <c r="EG31" i="5"/>
  <c r="EG30" i="5"/>
  <c r="EG29" i="5"/>
  <c r="EG28" i="5"/>
  <c r="EG27" i="5"/>
  <c r="EG26" i="5"/>
  <c r="EG25" i="5"/>
  <c r="EG24" i="5"/>
  <c r="EG23" i="5"/>
  <c r="EG22" i="5"/>
  <c r="EG21" i="5"/>
  <c r="CX18" i="5"/>
  <c r="CW18" i="5"/>
  <c r="CX17" i="5"/>
  <c r="CW17" i="5"/>
  <c r="CX16" i="5"/>
  <c r="CW16" i="5"/>
  <c r="CX15" i="5"/>
  <c r="EG15" i="5" s="1"/>
  <c r="CW15" i="5"/>
  <c r="CX14" i="5"/>
  <c r="CW14" i="5"/>
  <c r="CX13" i="5"/>
  <c r="CW13" i="5"/>
  <c r="CX12" i="5"/>
  <c r="CW12" i="5"/>
  <c r="CX11" i="5"/>
  <c r="CW11" i="5"/>
  <c r="CX10" i="5"/>
  <c r="CW10" i="5"/>
  <c r="CX9" i="5"/>
  <c r="CW9" i="5"/>
  <c r="CX8" i="5"/>
  <c r="CW8" i="5"/>
  <c r="EG7" i="5"/>
  <c r="CX7" i="5"/>
  <c r="CW7" i="5"/>
  <c r="CX6" i="5"/>
  <c r="CW6" i="5"/>
  <c r="CQ6" i="5"/>
  <c r="CQ7" i="5" s="1"/>
  <c r="CQ8" i="5" s="1"/>
  <c r="CQ9" i="5" s="1"/>
  <c r="CQ10" i="5" s="1"/>
  <c r="CQ11" i="5" s="1"/>
  <c r="CQ12" i="5" s="1"/>
  <c r="CQ13" i="5" s="1"/>
  <c r="CQ14" i="5" s="1"/>
  <c r="CQ15" i="5" s="1"/>
  <c r="CQ16" i="5" s="1"/>
  <c r="CQ17" i="5" s="1"/>
  <c r="CQ18" i="5" s="1"/>
  <c r="CQ19" i="5" s="1"/>
  <c r="CQ20" i="5" s="1"/>
  <c r="CQ21" i="5" s="1"/>
  <c r="CQ22" i="5" s="1"/>
  <c r="CQ23" i="5" s="1"/>
  <c r="CQ24" i="5" s="1"/>
  <c r="CQ25" i="5" s="1"/>
  <c r="CQ26" i="5" s="1"/>
  <c r="CQ27" i="5" s="1"/>
  <c r="CQ28" i="5" s="1"/>
  <c r="CQ29" i="5" s="1"/>
  <c r="CQ30" i="5" s="1"/>
  <c r="CQ31" i="5" s="1"/>
  <c r="CQ32" i="5" s="1"/>
  <c r="CQ33" i="5" s="1"/>
  <c r="CQ34" i="5" s="1"/>
  <c r="CQ35" i="5" s="1"/>
  <c r="CQ36" i="5" s="1"/>
  <c r="CQ37" i="5" s="1"/>
  <c r="CQ38" i="5" s="1"/>
  <c r="CQ39" i="5" s="1"/>
  <c r="CQ40" i="5" s="1"/>
  <c r="CQ41" i="5" s="1"/>
  <c r="BW6" i="5"/>
  <c r="BX6" i="5" s="1"/>
  <c r="EE5" i="5"/>
  <c r="CX5" i="5"/>
  <c r="CW5" i="5"/>
  <c r="CU5" i="5"/>
  <c r="CU6" i="5" s="1"/>
  <c r="CU7" i="5" s="1"/>
  <c r="CU8" i="5" s="1"/>
  <c r="CU9" i="5" s="1"/>
  <c r="CU10" i="5" s="1"/>
  <c r="CU11" i="5" s="1"/>
  <c r="CU12" i="5" s="1"/>
  <c r="CU13" i="5" s="1"/>
  <c r="CU14" i="5" s="1"/>
  <c r="CU15" i="5" s="1"/>
  <c r="CU16" i="5" s="1"/>
  <c r="CU17" i="5" s="1"/>
  <c r="CU18" i="5" s="1"/>
  <c r="CU19" i="5" s="1"/>
  <c r="CU20" i="5" s="1"/>
  <c r="CU21" i="5" s="1"/>
  <c r="CU22" i="5" s="1"/>
  <c r="CU23" i="5" s="1"/>
  <c r="CU24" i="5" s="1"/>
  <c r="CU25" i="5" s="1"/>
  <c r="CU26" i="5" s="1"/>
  <c r="CU27" i="5" s="1"/>
  <c r="CU28" i="5" s="1"/>
  <c r="CU29" i="5" s="1"/>
  <c r="CU30" i="5" s="1"/>
  <c r="CU31" i="5" s="1"/>
  <c r="CU32" i="5" s="1"/>
  <c r="CU33" i="5" s="1"/>
  <c r="CU34" i="5" s="1"/>
  <c r="CU35" i="5" s="1"/>
  <c r="CU36" i="5" s="1"/>
  <c r="CU37" i="5" s="1"/>
  <c r="CU38" i="5" s="1"/>
  <c r="CU39" i="5" s="1"/>
  <c r="CU40" i="5" s="1"/>
  <c r="CU41" i="5" s="1"/>
  <c r="CT5" i="5"/>
  <c r="CT6" i="5" s="1"/>
  <c r="CT7" i="5" s="1"/>
  <c r="CT8" i="5" s="1"/>
  <c r="CT9" i="5" s="1"/>
  <c r="CT10" i="5" s="1"/>
  <c r="CT11" i="5" s="1"/>
  <c r="CT12" i="5" s="1"/>
  <c r="CT13" i="5" s="1"/>
  <c r="CT14" i="5" s="1"/>
  <c r="CT15" i="5" s="1"/>
  <c r="CT16" i="5" s="1"/>
  <c r="CT17" i="5" s="1"/>
  <c r="CT18" i="5" s="1"/>
  <c r="CT19" i="5" s="1"/>
  <c r="CT20" i="5" s="1"/>
  <c r="CT21" i="5" s="1"/>
  <c r="CT22" i="5" s="1"/>
  <c r="CT23" i="5" s="1"/>
  <c r="CT24" i="5" s="1"/>
  <c r="CT25" i="5" s="1"/>
  <c r="CT26" i="5" s="1"/>
  <c r="CT27" i="5" s="1"/>
  <c r="CT28" i="5" s="1"/>
  <c r="CT29" i="5" s="1"/>
  <c r="CT30" i="5" s="1"/>
  <c r="CT31" i="5" s="1"/>
  <c r="CT32" i="5" s="1"/>
  <c r="CT33" i="5" s="1"/>
  <c r="CT34" i="5" s="1"/>
  <c r="CT35" i="5" s="1"/>
  <c r="CT36" i="5" s="1"/>
  <c r="CT37" i="5" s="1"/>
  <c r="CT38" i="5" s="1"/>
  <c r="CT39" i="5" s="1"/>
  <c r="CT40" i="5" s="1"/>
  <c r="CT41" i="5" s="1"/>
  <c r="CN5" i="5"/>
  <c r="CN6" i="5" s="1"/>
  <c r="CN7" i="5" s="1"/>
  <c r="CN8" i="5" s="1"/>
  <c r="CN9" i="5" s="1"/>
  <c r="CN10" i="5" s="1"/>
  <c r="CN11" i="5" s="1"/>
  <c r="CN12" i="5" s="1"/>
  <c r="CN13" i="5" s="1"/>
  <c r="CN14" i="5" s="1"/>
  <c r="CN15" i="5" s="1"/>
  <c r="CN16" i="5" s="1"/>
  <c r="CN17" i="5" s="1"/>
  <c r="CN18" i="5" s="1"/>
  <c r="CN19" i="5" s="1"/>
  <c r="CN20" i="5" s="1"/>
  <c r="CN21" i="5" s="1"/>
  <c r="CN22" i="5" s="1"/>
  <c r="CN23" i="5" s="1"/>
  <c r="CN24" i="5" s="1"/>
  <c r="CN25" i="5" s="1"/>
  <c r="CN26" i="5" s="1"/>
  <c r="CN27" i="5" s="1"/>
  <c r="CN28" i="5" s="1"/>
  <c r="CN29" i="5" s="1"/>
  <c r="CN30" i="5" s="1"/>
  <c r="CN31" i="5" s="1"/>
  <c r="CN32" i="5" s="1"/>
  <c r="CN33" i="5" s="1"/>
  <c r="CN34" i="5" s="1"/>
  <c r="CN35" i="5" s="1"/>
  <c r="CN36" i="5" s="1"/>
  <c r="CN37" i="5" s="1"/>
  <c r="CN38" i="5" s="1"/>
  <c r="CN39" i="5" s="1"/>
  <c r="CN40" i="5" s="1"/>
  <c r="CN41" i="5" s="1"/>
  <c r="CL5" i="5"/>
  <c r="CL6" i="5" s="1"/>
  <c r="CL7" i="5" s="1"/>
  <c r="CL8" i="5" s="1"/>
  <c r="CL9" i="5" s="1"/>
  <c r="CL10" i="5" s="1"/>
  <c r="CL11" i="5" s="1"/>
  <c r="CL12" i="5" s="1"/>
  <c r="CL13" i="5" s="1"/>
  <c r="CL14" i="5" s="1"/>
  <c r="CL15" i="5" s="1"/>
  <c r="CL16" i="5" s="1"/>
  <c r="CL17" i="5" s="1"/>
  <c r="CL18" i="5" s="1"/>
  <c r="CL19" i="5" s="1"/>
  <c r="CL20" i="5" s="1"/>
  <c r="CL21" i="5" s="1"/>
  <c r="CL22" i="5" s="1"/>
  <c r="CL23" i="5" s="1"/>
  <c r="CL24" i="5" s="1"/>
  <c r="CL25" i="5" s="1"/>
  <c r="CL26" i="5" s="1"/>
  <c r="CL27" i="5" s="1"/>
  <c r="CL28" i="5" s="1"/>
  <c r="CL29" i="5" s="1"/>
  <c r="CL30" i="5" s="1"/>
  <c r="CL31" i="5" s="1"/>
  <c r="CL32" i="5" s="1"/>
  <c r="CL33" i="5" s="1"/>
  <c r="CL34" i="5" s="1"/>
  <c r="CL35" i="5" s="1"/>
  <c r="CL36" i="5" s="1"/>
  <c r="CL37" i="5" s="1"/>
  <c r="CL38" i="5" s="1"/>
  <c r="CL39" i="5" s="1"/>
  <c r="CL40" i="5" s="1"/>
  <c r="CL41" i="5" s="1"/>
  <c r="CD5" i="5"/>
  <c r="CD6" i="5" s="1"/>
  <c r="CD7" i="5" s="1"/>
  <c r="CD8" i="5" s="1"/>
  <c r="CD9" i="5" s="1"/>
  <c r="CD10" i="5" s="1"/>
  <c r="CD11" i="5" s="1"/>
  <c r="CD12" i="5" s="1"/>
  <c r="CD13" i="5" s="1"/>
  <c r="CD14" i="5" s="1"/>
  <c r="CD15" i="5" s="1"/>
  <c r="CD16" i="5" s="1"/>
  <c r="CD17" i="5" s="1"/>
  <c r="CD18" i="5" s="1"/>
  <c r="CD19" i="5" s="1"/>
  <c r="CD20" i="5" s="1"/>
  <c r="CD21" i="5" s="1"/>
  <c r="CD22" i="5" s="1"/>
  <c r="CD23" i="5" s="1"/>
  <c r="CD24" i="5" s="1"/>
  <c r="CD25" i="5" s="1"/>
  <c r="CD26" i="5" s="1"/>
  <c r="CD27" i="5" s="1"/>
  <c r="CD28" i="5" s="1"/>
  <c r="CD29" i="5" s="1"/>
  <c r="CD30" i="5" s="1"/>
  <c r="CD31" i="5" s="1"/>
  <c r="CD32" i="5" s="1"/>
  <c r="CD33" i="5" s="1"/>
  <c r="CD34" i="5" s="1"/>
  <c r="CD35" i="5" s="1"/>
  <c r="CD36" i="5" s="1"/>
  <c r="CD37" i="5" s="1"/>
  <c r="CD38" i="5" s="1"/>
  <c r="CD39" i="5" s="1"/>
  <c r="CD40" i="5" s="1"/>
  <c r="CD41" i="5" s="1"/>
  <c r="BW5" i="5"/>
  <c r="BX5" i="5" s="1"/>
  <c r="BZ5" i="5" s="1"/>
  <c r="EC4" i="5"/>
  <c r="EB4" i="5"/>
  <c r="DZ4" i="5"/>
  <c r="DY4" i="5"/>
  <c r="DV4" i="5"/>
  <c r="DU4" i="5"/>
  <c r="DS4" i="5"/>
  <c r="DR4" i="5"/>
  <c r="DN4" i="5"/>
  <c r="CX4" i="5"/>
  <c r="CW4" i="5"/>
  <c r="CU4" i="5"/>
  <c r="CT4" i="5"/>
  <c r="CS4" i="5"/>
  <c r="CS5" i="5" s="1"/>
  <c r="CS6" i="5" s="1"/>
  <c r="CS7" i="5" s="1"/>
  <c r="CS8" i="5" s="1"/>
  <c r="CS9" i="5" s="1"/>
  <c r="CS10" i="5" s="1"/>
  <c r="CS11" i="5" s="1"/>
  <c r="CS12" i="5" s="1"/>
  <c r="CS13" i="5" s="1"/>
  <c r="CS14" i="5" s="1"/>
  <c r="CS15" i="5" s="1"/>
  <c r="CS16" i="5" s="1"/>
  <c r="CS17" i="5" s="1"/>
  <c r="CS18" i="5" s="1"/>
  <c r="CS19" i="5" s="1"/>
  <c r="CS20" i="5" s="1"/>
  <c r="CS21" i="5" s="1"/>
  <c r="CS22" i="5" s="1"/>
  <c r="CS23" i="5" s="1"/>
  <c r="CS24" i="5" s="1"/>
  <c r="CS25" i="5" s="1"/>
  <c r="CS26" i="5" s="1"/>
  <c r="CS27" i="5" s="1"/>
  <c r="CS28" i="5" s="1"/>
  <c r="CS29" i="5" s="1"/>
  <c r="CS30" i="5" s="1"/>
  <c r="CS31" i="5" s="1"/>
  <c r="CS32" i="5" s="1"/>
  <c r="CS33" i="5" s="1"/>
  <c r="CS34" i="5" s="1"/>
  <c r="CS35" i="5" s="1"/>
  <c r="CS36" i="5" s="1"/>
  <c r="CS37" i="5" s="1"/>
  <c r="CS38" i="5" s="1"/>
  <c r="CS39" i="5" s="1"/>
  <c r="CS40" i="5" s="1"/>
  <c r="CS41" i="5" s="1"/>
  <c r="CR4" i="5"/>
  <c r="CR5" i="5" s="1"/>
  <c r="CR6" i="5" s="1"/>
  <c r="CR7" i="5" s="1"/>
  <c r="CR8" i="5" s="1"/>
  <c r="CR9" i="5" s="1"/>
  <c r="CR10" i="5" s="1"/>
  <c r="CR11" i="5" s="1"/>
  <c r="CR12" i="5" s="1"/>
  <c r="CR13" i="5" s="1"/>
  <c r="CR14" i="5" s="1"/>
  <c r="CR15" i="5" s="1"/>
  <c r="CR16" i="5" s="1"/>
  <c r="CR17" i="5" s="1"/>
  <c r="CR18" i="5" s="1"/>
  <c r="CR19" i="5" s="1"/>
  <c r="CR20" i="5" s="1"/>
  <c r="CR21" i="5" s="1"/>
  <c r="CR22" i="5" s="1"/>
  <c r="CR23" i="5" s="1"/>
  <c r="CR24" i="5" s="1"/>
  <c r="CR25" i="5" s="1"/>
  <c r="CR26" i="5" s="1"/>
  <c r="CR27" i="5" s="1"/>
  <c r="CR28" i="5" s="1"/>
  <c r="CR29" i="5" s="1"/>
  <c r="CR30" i="5" s="1"/>
  <c r="CR31" i="5" s="1"/>
  <c r="CR32" i="5" s="1"/>
  <c r="CR33" i="5" s="1"/>
  <c r="CR34" i="5" s="1"/>
  <c r="CR35" i="5" s="1"/>
  <c r="CR36" i="5" s="1"/>
  <c r="CR37" i="5" s="1"/>
  <c r="CR38" i="5" s="1"/>
  <c r="CR39" i="5" s="1"/>
  <c r="CR40" i="5" s="1"/>
  <c r="CR41" i="5" s="1"/>
  <c r="CQ4" i="5"/>
  <c r="CQ5" i="5" s="1"/>
  <c r="CP4" i="5"/>
  <c r="CP5" i="5" s="1"/>
  <c r="CP6" i="5" s="1"/>
  <c r="CP7" i="5" s="1"/>
  <c r="CP8" i="5" s="1"/>
  <c r="CP9" i="5" s="1"/>
  <c r="CP10" i="5" s="1"/>
  <c r="CP11" i="5" s="1"/>
  <c r="CP12" i="5" s="1"/>
  <c r="CP13" i="5" s="1"/>
  <c r="CP14" i="5" s="1"/>
  <c r="CP15" i="5" s="1"/>
  <c r="CP16" i="5" s="1"/>
  <c r="CP17" i="5" s="1"/>
  <c r="CP18" i="5" s="1"/>
  <c r="CP19" i="5" s="1"/>
  <c r="CP20" i="5" s="1"/>
  <c r="CP21" i="5" s="1"/>
  <c r="CP22" i="5" s="1"/>
  <c r="CP23" i="5" s="1"/>
  <c r="CP24" i="5" s="1"/>
  <c r="CP25" i="5" s="1"/>
  <c r="CP26" i="5" s="1"/>
  <c r="CP27" i="5" s="1"/>
  <c r="CP28" i="5" s="1"/>
  <c r="CP29" i="5" s="1"/>
  <c r="CP30" i="5" s="1"/>
  <c r="CP31" i="5" s="1"/>
  <c r="CP32" i="5" s="1"/>
  <c r="CP33" i="5" s="1"/>
  <c r="CP34" i="5" s="1"/>
  <c r="CP35" i="5" s="1"/>
  <c r="CP36" i="5" s="1"/>
  <c r="CP37" i="5" s="1"/>
  <c r="CP38" i="5" s="1"/>
  <c r="CP39" i="5" s="1"/>
  <c r="CP40" i="5" s="1"/>
  <c r="CP41" i="5" s="1"/>
  <c r="CO4" i="5"/>
  <c r="CO5" i="5" s="1"/>
  <c r="CO6" i="5" s="1"/>
  <c r="CO7" i="5" s="1"/>
  <c r="CO8" i="5" s="1"/>
  <c r="CO9" i="5" s="1"/>
  <c r="CO10" i="5" s="1"/>
  <c r="CO11" i="5" s="1"/>
  <c r="CO12" i="5" s="1"/>
  <c r="CO13" i="5" s="1"/>
  <c r="CO14" i="5" s="1"/>
  <c r="CO15" i="5" s="1"/>
  <c r="CO16" i="5" s="1"/>
  <c r="CO17" i="5" s="1"/>
  <c r="CO18" i="5" s="1"/>
  <c r="CO19" i="5" s="1"/>
  <c r="CO20" i="5" s="1"/>
  <c r="CO21" i="5" s="1"/>
  <c r="CO22" i="5" s="1"/>
  <c r="CO23" i="5" s="1"/>
  <c r="CO24" i="5" s="1"/>
  <c r="CO25" i="5" s="1"/>
  <c r="CO26" i="5" s="1"/>
  <c r="CO27" i="5" s="1"/>
  <c r="CO28" i="5" s="1"/>
  <c r="CO29" i="5" s="1"/>
  <c r="CO30" i="5" s="1"/>
  <c r="CO31" i="5" s="1"/>
  <c r="CO32" i="5" s="1"/>
  <c r="CO33" i="5" s="1"/>
  <c r="CO34" i="5" s="1"/>
  <c r="CO35" i="5" s="1"/>
  <c r="CO36" i="5" s="1"/>
  <c r="CO37" i="5" s="1"/>
  <c r="CO38" i="5" s="1"/>
  <c r="CO39" i="5" s="1"/>
  <c r="CO40" i="5" s="1"/>
  <c r="CO41" i="5" s="1"/>
  <c r="CN4" i="5"/>
  <c r="CM4" i="5"/>
  <c r="CM5" i="5" s="1"/>
  <c r="CM6" i="5" s="1"/>
  <c r="CM7" i="5" s="1"/>
  <c r="CM8" i="5" s="1"/>
  <c r="CM9" i="5" s="1"/>
  <c r="CM10" i="5" s="1"/>
  <c r="CM11" i="5" s="1"/>
  <c r="CM12" i="5" s="1"/>
  <c r="CM13" i="5" s="1"/>
  <c r="CM14" i="5" s="1"/>
  <c r="CM15" i="5" s="1"/>
  <c r="CM16" i="5" s="1"/>
  <c r="CM17" i="5" s="1"/>
  <c r="CM18" i="5" s="1"/>
  <c r="CM19" i="5" s="1"/>
  <c r="CM20" i="5" s="1"/>
  <c r="CM21" i="5" s="1"/>
  <c r="CM22" i="5" s="1"/>
  <c r="CM23" i="5" s="1"/>
  <c r="CM24" i="5" s="1"/>
  <c r="CM25" i="5" s="1"/>
  <c r="CM26" i="5" s="1"/>
  <c r="CM27" i="5" s="1"/>
  <c r="CM28" i="5" s="1"/>
  <c r="CM29" i="5" s="1"/>
  <c r="CM30" i="5" s="1"/>
  <c r="CM31" i="5" s="1"/>
  <c r="CM32" i="5" s="1"/>
  <c r="CM33" i="5" s="1"/>
  <c r="CM34" i="5" s="1"/>
  <c r="CM35" i="5" s="1"/>
  <c r="CM36" i="5" s="1"/>
  <c r="CM37" i="5" s="1"/>
  <c r="CM38" i="5" s="1"/>
  <c r="CM39" i="5" s="1"/>
  <c r="CM40" i="5" s="1"/>
  <c r="CM41" i="5" s="1"/>
  <c r="CL4" i="5"/>
  <c r="CK4" i="5"/>
  <c r="CK5" i="5" s="1"/>
  <c r="CK6" i="5" s="1"/>
  <c r="CK7" i="5" s="1"/>
  <c r="CK8" i="5" s="1"/>
  <c r="CK9" i="5" s="1"/>
  <c r="CK10" i="5" s="1"/>
  <c r="CK11" i="5" s="1"/>
  <c r="CK12" i="5" s="1"/>
  <c r="CK13" i="5" s="1"/>
  <c r="CK14" i="5" s="1"/>
  <c r="CK15" i="5" s="1"/>
  <c r="CK16" i="5" s="1"/>
  <c r="CK17" i="5" s="1"/>
  <c r="CK18" i="5" s="1"/>
  <c r="CK19" i="5" s="1"/>
  <c r="CK20" i="5" s="1"/>
  <c r="CK21" i="5" s="1"/>
  <c r="CK22" i="5" s="1"/>
  <c r="CK23" i="5" s="1"/>
  <c r="CK24" i="5" s="1"/>
  <c r="CK25" i="5" s="1"/>
  <c r="CK26" i="5" s="1"/>
  <c r="CK27" i="5" s="1"/>
  <c r="CK28" i="5" s="1"/>
  <c r="CK29" i="5" s="1"/>
  <c r="CK30" i="5" s="1"/>
  <c r="CK31" i="5" s="1"/>
  <c r="CK32" i="5" s="1"/>
  <c r="CK33" i="5" s="1"/>
  <c r="CK34" i="5" s="1"/>
  <c r="CK35" i="5" s="1"/>
  <c r="CK36" i="5" s="1"/>
  <c r="CK37" i="5" s="1"/>
  <c r="CK38" i="5" s="1"/>
  <c r="CK39" i="5" s="1"/>
  <c r="CK40" i="5" s="1"/>
  <c r="CK41" i="5" s="1"/>
  <c r="CJ4" i="5"/>
  <c r="CJ5" i="5" s="1"/>
  <c r="CJ6" i="5" s="1"/>
  <c r="CJ7" i="5" s="1"/>
  <c r="CJ8" i="5" s="1"/>
  <c r="CJ9" i="5" s="1"/>
  <c r="CJ10" i="5" s="1"/>
  <c r="CJ11" i="5" s="1"/>
  <c r="CJ12" i="5" s="1"/>
  <c r="CJ13" i="5" s="1"/>
  <c r="CJ14" i="5" s="1"/>
  <c r="CJ15" i="5" s="1"/>
  <c r="CJ16" i="5" s="1"/>
  <c r="CJ17" i="5" s="1"/>
  <c r="CJ18" i="5" s="1"/>
  <c r="CJ19" i="5" s="1"/>
  <c r="CJ20" i="5" s="1"/>
  <c r="CJ21" i="5" s="1"/>
  <c r="CJ22" i="5" s="1"/>
  <c r="CJ23" i="5" s="1"/>
  <c r="CJ24" i="5" s="1"/>
  <c r="CJ25" i="5" s="1"/>
  <c r="CJ26" i="5" s="1"/>
  <c r="CJ27" i="5" s="1"/>
  <c r="CJ28" i="5" s="1"/>
  <c r="CJ29" i="5" s="1"/>
  <c r="CJ30" i="5" s="1"/>
  <c r="CJ31" i="5" s="1"/>
  <c r="CJ32" i="5" s="1"/>
  <c r="CJ33" i="5" s="1"/>
  <c r="CJ34" i="5" s="1"/>
  <c r="CJ35" i="5" s="1"/>
  <c r="CJ36" i="5" s="1"/>
  <c r="CJ37" i="5" s="1"/>
  <c r="CJ38" i="5" s="1"/>
  <c r="CJ39" i="5" s="1"/>
  <c r="CJ40" i="5" s="1"/>
  <c r="CJ41" i="5" s="1"/>
  <c r="CI4" i="5"/>
  <c r="CI5" i="5" s="1"/>
  <c r="CI6" i="5" s="1"/>
  <c r="CI7" i="5" s="1"/>
  <c r="CI8" i="5" s="1"/>
  <c r="CI9" i="5" s="1"/>
  <c r="CI10" i="5" s="1"/>
  <c r="CI11" i="5" s="1"/>
  <c r="CI12" i="5" s="1"/>
  <c r="CI13" i="5" s="1"/>
  <c r="CI14" i="5" s="1"/>
  <c r="CI15" i="5" s="1"/>
  <c r="CI16" i="5" s="1"/>
  <c r="CI17" i="5" s="1"/>
  <c r="CI18" i="5" s="1"/>
  <c r="CI19" i="5" s="1"/>
  <c r="CI20" i="5" s="1"/>
  <c r="CI21" i="5" s="1"/>
  <c r="CI22" i="5" s="1"/>
  <c r="CI23" i="5" s="1"/>
  <c r="CI24" i="5" s="1"/>
  <c r="CI25" i="5" s="1"/>
  <c r="CI26" i="5" s="1"/>
  <c r="CI27" i="5" s="1"/>
  <c r="CI28" i="5" s="1"/>
  <c r="CI29" i="5" s="1"/>
  <c r="CI30" i="5" s="1"/>
  <c r="CI31" i="5" s="1"/>
  <c r="CI32" i="5" s="1"/>
  <c r="CI33" i="5" s="1"/>
  <c r="CI34" i="5" s="1"/>
  <c r="CI35" i="5" s="1"/>
  <c r="CI36" i="5" s="1"/>
  <c r="CI37" i="5" s="1"/>
  <c r="CI38" i="5" s="1"/>
  <c r="CI39" i="5" s="1"/>
  <c r="CI40" i="5" s="1"/>
  <c r="CI41" i="5" s="1"/>
  <c r="CH4" i="5"/>
  <c r="CH5" i="5" s="1"/>
  <c r="CH6" i="5" s="1"/>
  <c r="CH7" i="5" s="1"/>
  <c r="CH8" i="5" s="1"/>
  <c r="CH9" i="5" s="1"/>
  <c r="CH10" i="5" s="1"/>
  <c r="CH11" i="5" s="1"/>
  <c r="CH12" i="5" s="1"/>
  <c r="CH13" i="5" s="1"/>
  <c r="CH14" i="5" s="1"/>
  <c r="CH15" i="5" s="1"/>
  <c r="CH16" i="5" s="1"/>
  <c r="CH17" i="5" s="1"/>
  <c r="CH18" i="5" s="1"/>
  <c r="CH19" i="5" s="1"/>
  <c r="CH20" i="5" s="1"/>
  <c r="CH21" i="5" s="1"/>
  <c r="CH22" i="5" s="1"/>
  <c r="CH23" i="5" s="1"/>
  <c r="CH24" i="5" s="1"/>
  <c r="CH25" i="5" s="1"/>
  <c r="CH26" i="5" s="1"/>
  <c r="CH27" i="5" s="1"/>
  <c r="CH28" i="5" s="1"/>
  <c r="CH29" i="5" s="1"/>
  <c r="CH30" i="5" s="1"/>
  <c r="CH31" i="5" s="1"/>
  <c r="CH32" i="5" s="1"/>
  <c r="CH33" i="5" s="1"/>
  <c r="CH34" i="5" s="1"/>
  <c r="CH35" i="5" s="1"/>
  <c r="CH36" i="5" s="1"/>
  <c r="CH37" i="5" s="1"/>
  <c r="CH38" i="5" s="1"/>
  <c r="CH39" i="5" s="1"/>
  <c r="CH40" i="5" s="1"/>
  <c r="CH41" i="5" s="1"/>
  <c r="CG4" i="5"/>
  <c r="CG5" i="5" s="1"/>
  <c r="CG6" i="5" s="1"/>
  <c r="CG7" i="5" s="1"/>
  <c r="CG8" i="5" s="1"/>
  <c r="CG9" i="5" s="1"/>
  <c r="CG10" i="5" s="1"/>
  <c r="CG11" i="5" s="1"/>
  <c r="CG12" i="5" s="1"/>
  <c r="CG13" i="5" s="1"/>
  <c r="CG14" i="5" s="1"/>
  <c r="CG15" i="5" s="1"/>
  <c r="CG16" i="5" s="1"/>
  <c r="CG17" i="5" s="1"/>
  <c r="CG18" i="5" s="1"/>
  <c r="CG19" i="5" s="1"/>
  <c r="CG20" i="5" s="1"/>
  <c r="CG21" i="5" s="1"/>
  <c r="CG22" i="5" s="1"/>
  <c r="CG23" i="5" s="1"/>
  <c r="CG24" i="5" s="1"/>
  <c r="CG25" i="5" s="1"/>
  <c r="CG26" i="5" s="1"/>
  <c r="CG27" i="5" s="1"/>
  <c r="CG28" i="5" s="1"/>
  <c r="CG29" i="5" s="1"/>
  <c r="CG30" i="5" s="1"/>
  <c r="CG31" i="5" s="1"/>
  <c r="CG32" i="5" s="1"/>
  <c r="CG33" i="5" s="1"/>
  <c r="CG34" i="5" s="1"/>
  <c r="CG35" i="5" s="1"/>
  <c r="CG36" i="5" s="1"/>
  <c r="CG37" i="5" s="1"/>
  <c r="CG38" i="5" s="1"/>
  <c r="CG39" i="5" s="1"/>
  <c r="CG40" i="5" s="1"/>
  <c r="CG41" i="5" s="1"/>
  <c r="CF4" i="5"/>
  <c r="CF5" i="5" s="1"/>
  <c r="CF6" i="5" s="1"/>
  <c r="CF7" i="5" s="1"/>
  <c r="CF8" i="5" s="1"/>
  <c r="CF9" i="5" s="1"/>
  <c r="CF10" i="5" s="1"/>
  <c r="CF11" i="5" s="1"/>
  <c r="CF12" i="5" s="1"/>
  <c r="CF13" i="5" s="1"/>
  <c r="CF14" i="5" s="1"/>
  <c r="CF15" i="5" s="1"/>
  <c r="CF16" i="5" s="1"/>
  <c r="CF17" i="5" s="1"/>
  <c r="CF18" i="5" s="1"/>
  <c r="CF19" i="5" s="1"/>
  <c r="CF20" i="5" s="1"/>
  <c r="CF21" i="5" s="1"/>
  <c r="CF22" i="5" s="1"/>
  <c r="CF23" i="5" s="1"/>
  <c r="CF24" i="5" s="1"/>
  <c r="CF25" i="5" s="1"/>
  <c r="CF26" i="5" s="1"/>
  <c r="CF27" i="5" s="1"/>
  <c r="CF28" i="5" s="1"/>
  <c r="CF29" i="5" s="1"/>
  <c r="CF30" i="5" s="1"/>
  <c r="CF31" i="5" s="1"/>
  <c r="CF32" i="5" s="1"/>
  <c r="CF33" i="5" s="1"/>
  <c r="CF34" i="5" s="1"/>
  <c r="CF35" i="5" s="1"/>
  <c r="CF36" i="5" s="1"/>
  <c r="CF37" i="5" s="1"/>
  <c r="CF38" i="5" s="1"/>
  <c r="CF39" i="5" s="1"/>
  <c r="CF40" i="5" s="1"/>
  <c r="CF41" i="5" s="1"/>
  <c r="CE4" i="5"/>
  <c r="CE5" i="5" s="1"/>
  <c r="CE6" i="5" s="1"/>
  <c r="CE7" i="5" s="1"/>
  <c r="CE8" i="5" s="1"/>
  <c r="CE9" i="5" s="1"/>
  <c r="CE10" i="5" s="1"/>
  <c r="CE11" i="5" s="1"/>
  <c r="CE12" i="5" s="1"/>
  <c r="CE13" i="5" s="1"/>
  <c r="CE14" i="5" s="1"/>
  <c r="CE15" i="5" s="1"/>
  <c r="CE16" i="5" s="1"/>
  <c r="CE17" i="5" s="1"/>
  <c r="CE18" i="5" s="1"/>
  <c r="CE19" i="5" s="1"/>
  <c r="CE20" i="5" s="1"/>
  <c r="CE21" i="5" s="1"/>
  <c r="CE22" i="5" s="1"/>
  <c r="CE23" i="5" s="1"/>
  <c r="CE24" i="5" s="1"/>
  <c r="CE25" i="5" s="1"/>
  <c r="CE26" i="5" s="1"/>
  <c r="CE27" i="5" s="1"/>
  <c r="CE28" i="5" s="1"/>
  <c r="CE29" i="5" s="1"/>
  <c r="CE30" i="5" s="1"/>
  <c r="CE31" i="5" s="1"/>
  <c r="CE32" i="5" s="1"/>
  <c r="CE33" i="5" s="1"/>
  <c r="CE34" i="5" s="1"/>
  <c r="CE35" i="5" s="1"/>
  <c r="CE36" i="5" s="1"/>
  <c r="CE37" i="5" s="1"/>
  <c r="CE38" i="5" s="1"/>
  <c r="CE39" i="5" s="1"/>
  <c r="CE40" i="5" s="1"/>
  <c r="CE41" i="5" s="1"/>
  <c r="CD4" i="5"/>
  <c r="CC4" i="5"/>
  <c r="CC5" i="5" s="1"/>
  <c r="CC6" i="5" s="1"/>
  <c r="CC7" i="5" s="1"/>
  <c r="CC8" i="5" s="1"/>
  <c r="CC9" i="5" s="1"/>
  <c r="CC10" i="5" s="1"/>
  <c r="CC11" i="5" s="1"/>
  <c r="CC12" i="5" s="1"/>
  <c r="CC13" i="5" s="1"/>
  <c r="CC14" i="5" s="1"/>
  <c r="CC15" i="5" s="1"/>
  <c r="CC16" i="5" s="1"/>
  <c r="CC17" i="5" s="1"/>
  <c r="CC18" i="5" s="1"/>
  <c r="CC19" i="5" s="1"/>
  <c r="CC20" i="5" s="1"/>
  <c r="CC21" i="5" s="1"/>
  <c r="CC22" i="5" s="1"/>
  <c r="CC23" i="5" s="1"/>
  <c r="CC24" i="5" s="1"/>
  <c r="CC25" i="5" s="1"/>
  <c r="CC26" i="5" s="1"/>
  <c r="CC27" i="5" s="1"/>
  <c r="CC28" i="5" s="1"/>
  <c r="CC29" i="5" s="1"/>
  <c r="CC30" i="5" s="1"/>
  <c r="CC31" i="5" s="1"/>
  <c r="CC32" i="5" s="1"/>
  <c r="CC33" i="5" s="1"/>
  <c r="CC34" i="5" s="1"/>
  <c r="CC35" i="5" s="1"/>
  <c r="CC36" i="5" s="1"/>
  <c r="CC37" i="5" s="1"/>
  <c r="CC38" i="5" s="1"/>
  <c r="CC39" i="5" s="1"/>
  <c r="CC40" i="5" s="1"/>
  <c r="CC41" i="5" s="1"/>
  <c r="CB4" i="5"/>
  <c r="CB5" i="5" s="1"/>
  <c r="CB6" i="5" s="1"/>
  <c r="CB7" i="5" s="1"/>
  <c r="CB8" i="5" s="1"/>
  <c r="CB9" i="5" s="1"/>
  <c r="CB10" i="5" s="1"/>
  <c r="CB11" i="5" s="1"/>
  <c r="CB12" i="5" s="1"/>
  <c r="CB13" i="5" s="1"/>
  <c r="CB14" i="5" s="1"/>
  <c r="CB15" i="5" s="1"/>
  <c r="CB16" i="5" s="1"/>
  <c r="CB17" i="5" s="1"/>
  <c r="CB18" i="5" s="1"/>
  <c r="CB19" i="5" s="1"/>
  <c r="CB20" i="5" s="1"/>
  <c r="CB21" i="5" s="1"/>
  <c r="CB22" i="5" s="1"/>
  <c r="CB23" i="5" s="1"/>
  <c r="CB24" i="5" s="1"/>
  <c r="CB25" i="5" s="1"/>
  <c r="CB26" i="5" s="1"/>
  <c r="CB27" i="5" s="1"/>
  <c r="CB28" i="5" s="1"/>
  <c r="CB29" i="5" s="1"/>
  <c r="CB30" i="5" s="1"/>
  <c r="CB31" i="5" s="1"/>
  <c r="CB32" i="5" s="1"/>
  <c r="CB33" i="5" s="1"/>
  <c r="CB34" i="5" s="1"/>
  <c r="CB35" i="5" s="1"/>
  <c r="CB36" i="5" s="1"/>
  <c r="CB37" i="5" s="1"/>
  <c r="CB38" i="5" s="1"/>
  <c r="CB39" i="5" s="1"/>
  <c r="CB40" i="5" s="1"/>
  <c r="CB41" i="5" s="1"/>
  <c r="BW4" i="5"/>
  <c r="BX4" i="5" s="1"/>
  <c r="BZ4" i="5" s="1"/>
  <c r="EG3" i="5"/>
  <c r="DM4" i="5" s="1"/>
  <c r="CX3" i="5"/>
  <c r="EE4" i="5" s="1"/>
  <c r="CW3" i="5"/>
  <c r="BW3" i="5"/>
  <c r="BX3" i="5" s="1"/>
  <c r="EG80" i="4"/>
  <c r="EG79" i="4"/>
  <c r="EG78" i="4"/>
  <c r="EG77" i="4"/>
  <c r="EG76" i="4"/>
  <c r="EG75" i="4"/>
  <c r="EG74" i="4"/>
  <c r="EG73" i="4"/>
  <c r="EG72" i="4"/>
  <c r="EG71" i="4"/>
  <c r="EG70" i="4"/>
  <c r="EG69" i="4"/>
  <c r="EG68" i="4"/>
  <c r="EG67" i="4"/>
  <c r="EG66" i="4"/>
  <c r="EG65" i="4"/>
  <c r="EG64" i="4"/>
  <c r="EG63" i="4"/>
  <c r="EG62" i="4"/>
  <c r="EG61" i="4"/>
  <c r="EG60" i="4"/>
  <c r="EG59" i="4"/>
  <c r="EG58" i="4"/>
  <c r="EG57" i="4"/>
  <c r="EG56" i="4"/>
  <c r="EG55" i="4"/>
  <c r="EG54" i="4"/>
  <c r="EG53" i="4"/>
  <c r="EG52" i="4"/>
  <c r="EG51" i="4"/>
  <c r="EG50" i="4"/>
  <c r="EG49" i="4"/>
  <c r="EG48" i="4"/>
  <c r="EG47" i="4"/>
  <c r="EG46" i="4"/>
  <c r="EG45" i="4"/>
  <c r="EG44" i="4"/>
  <c r="EG43" i="4"/>
  <c r="EG42" i="4"/>
  <c r="EG41" i="4"/>
  <c r="EG40" i="4"/>
  <c r="EG39" i="4"/>
  <c r="EG38" i="4"/>
  <c r="EG37" i="4"/>
  <c r="EG36" i="4"/>
  <c r="EG35" i="4"/>
  <c r="EG34" i="4"/>
  <c r="EG33" i="4"/>
  <c r="EG32" i="4"/>
  <c r="BW32" i="4"/>
  <c r="BX32" i="4" s="1"/>
  <c r="BZ32" i="4" s="1"/>
  <c r="EG31" i="4"/>
  <c r="BW31" i="4"/>
  <c r="BX31" i="4" s="1"/>
  <c r="EG30" i="4"/>
  <c r="BW30" i="4"/>
  <c r="BX30" i="4" s="1"/>
  <c r="EG29" i="4"/>
  <c r="BX29" i="4"/>
  <c r="BZ29" i="4" s="1"/>
  <c r="BW29" i="4"/>
  <c r="EG28" i="4"/>
  <c r="BW28" i="4"/>
  <c r="BX28" i="4" s="1"/>
  <c r="BZ28" i="4" s="1"/>
  <c r="EG27" i="4"/>
  <c r="BW27" i="4"/>
  <c r="BX27" i="4" s="1"/>
  <c r="BZ27" i="4" s="1"/>
  <c r="EG26" i="4"/>
  <c r="BW26" i="4"/>
  <c r="BX26" i="4" s="1"/>
  <c r="BZ26" i="4" s="1"/>
  <c r="EG25" i="4"/>
  <c r="BW25" i="4"/>
  <c r="BX25" i="4" s="1"/>
  <c r="BZ25" i="4" s="1"/>
  <c r="EG24" i="4"/>
  <c r="BW24" i="4"/>
  <c r="BX24" i="4" s="1"/>
  <c r="BZ24" i="4" s="1"/>
  <c r="EG23" i="4"/>
  <c r="BW23" i="4"/>
  <c r="BX23" i="4" s="1"/>
  <c r="BZ23" i="4" s="1"/>
  <c r="EG22" i="4"/>
  <c r="BW22" i="4"/>
  <c r="BX22" i="4" s="1"/>
  <c r="BZ22" i="4" s="1"/>
  <c r="EG21" i="4"/>
  <c r="BX21" i="4"/>
  <c r="BZ21" i="4" s="1"/>
  <c r="BW21" i="4"/>
  <c r="BW20" i="4"/>
  <c r="BX20" i="4" s="1"/>
  <c r="BZ20" i="4" s="1"/>
  <c r="BW19" i="4"/>
  <c r="BX19" i="4" s="1"/>
  <c r="BZ19" i="4" s="1"/>
  <c r="CX18" i="4"/>
  <c r="CW18" i="4"/>
  <c r="BW18" i="4"/>
  <c r="BX18" i="4" s="1"/>
  <c r="BZ18" i="4" s="1"/>
  <c r="CX17" i="4"/>
  <c r="CW17" i="4"/>
  <c r="BX17" i="4"/>
  <c r="BZ17" i="4" s="1"/>
  <c r="BW17" i="4"/>
  <c r="CX16" i="4"/>
  <c r="CW16" i="4"/>
  <c r="BW16" i="4"/>
  <c r="CX15" i="4"/>
  <c r="CW15" i="4"/>
  <c r="BW15" i="4"/>
  <c r="CX14" i="4"/>
  <c r="CW14" i="4"/>
  <c r="BW14" i="4"/>
  <c r="CX13" i="4"/>
  <c r="CW13" i="4"/>
  <c r="BW13" i="4"/>
  <c r="CX12" i="4"/>
  <c r="CW12" i="4"/>
  <c r="BW12" i="4"/>
  <c r="CX11" i="4"/>
  <c r="CW11" i="4"/>
  <c r="BW11" i="4"/>
  <c r="CX10" i="4"/>
  <c r="CW10" i="4"/>
  <c r="BW10" i="4"/>
  <c r="CX9" i="4"/>
  <c r="CW9" i="4"/>
  <c r="BW9" i="4"/>
  <c r="CX8" i="4"/>
  <c r="CW8" i="4"/>
  <c r="BW8" i="4"/>
  <c r="CX7" i="4"/>
  <c r="CW7" i="4"/>
  <c r="BW7" i="4"/>
  <c r="CX6" i="4"/>
  <c r="CW6" i="4"/>
  <c r="BW6" i="4"/>
  <c r="CX5" i="4"/>
  <c r="CW5" i="4"/>
  <c r="CN5" i="4"/>
  <c r="CN6" i="4" s="1"/>
  <c r="CN7" i="4" s="1"/>
  <c r="CN8" i="4" s="1"/>
  <c r="CN9" i="4" s="1"/>
  <c r="CN10" i="4" s="1"/>
  <c r="CN11" i="4" s="1"/>
  <c r="CN12" i="4" s="1"/>
  <c r="CN13" i="4" s="1"/>
  <c r="CN14" i="4" s="1"/>
  <c r="CN15" i="4" s="1"/>
  <c r="CN16" i="4" s="1"/>
  <c r="CN17" i="4" s="1"/>
  <c r="CN18" i="4" s="1"/>
  <c r="CN19" i="4" s="1"/>
  <c r="CN20" i="4" s="1"/>
  <c r="CN21" i="4" s="1"/>
  <c r="CN22" i="4" s="1"/>
  <c r="CN23" i="4" s="1"/>
  <c r="CN24" i="4" s="1"/>
  <c r="CN25" i="4" s="1"/>
  <c r="CN26" i="4" s="1"/>
  <c r="CN27" i="4" s="1"/>
  <c r="CN28" i="4" s="1"/>
  <c r="CN29" i="4" s="1"/>
  <c r="CN30" i="4" s="1"/>
  <c r="CN31" i="4" s="1"/>
  <c r="CN32" i="4" s="1"/>
  <c r="CN33" i="4" s="1"/>
  <c r="CN34" i="4" s="1"/>
  <c r="CN35" i="4" s="1"/>
  <c r="CN36" i="4" s="1"/>
  <c r="CN37" i="4" s="1"/>
  <c r="CN38" i="4" s="1"/>
  <c r="CN39" i="4" s="1"/>
  <c r="CN40" i="4" s="1"/>
  <c r="CN41" i="4" s="1"/>
  <c r="CM5" i="4"/>
  <c r="CM6" i="4" s="1"/>
  <c r="CM7" i="4" s="1"/>
  <c r="CM8" i="4" s="1"/>
  <c r="CM9" i="4" s="1"/>
  <c r="CM10" i="4" s="1"/>
  <c r="CM11" i="4" s="1"/>
  <c r="CM12" i="4" s="1"/>
  <c r="CM13" i="4" s="1"/>
  <c r="CM14" i="4" s="1"/>
  <c r="CM15" i="4" s="1"/>
  <c r="CM16" i="4" s="1"/>
  <c r="CM17" i="4" s="1"/>
  <c r="CM18" i="4" s="1"/>
  <c r="CM19" i="4" s="1"/>
  <c r="CM20" i="4" s="1"/>
  <c r="CM21" i="4" s="1"/>
  <c r="CM22" i="4" s="1"/>
  <c r="CM23" i="4" s="1"/>
  <c r="CM24" i="4" s="1"/>
  <c r="CM25" i="4" s="1"/>
  <c r="CM26" i="4" s="1"/>
  <c r="CM27" i="4" s="1"/>
  <c r="CM28" i="4" s="1"/>
  <c r="CM29" i="4" s="1"/>
  <c r="CM30" i="4" s="1"/>
  <c r="CM31" i="4" s="1"/>
  <c r="CM32" i="4" s="1"/>
  <c r="CM33" i="4" s="1"/>
  <c r="CM34" i="4" s="1"/>
  <c r="CM35" i="4" s="1"/>
  <c r="CM36" i="4" s="1"/>
  <c r="CM37" i="4" s="1"/>
  <c r="CM38" i="4" s="1"/>
  <c r="CM39" i="4" s="1"/>
  <c r="CM40" i="4" s="1"/>
  <c r="CM41" i="4" s="1"/>
  <c r="BW5" i="4"/>
  <c r="CX4" i="4"/>
  <c r="CW4" i="4"/>
  <c r="CU4" i="4"/>
  <c r="CU5" i="4" s="1"/>
  <c r="CU6" i="4" s="1"/>
  <c r="CU7" i="4" s="1"/>
  <c r="CU8" i="4" s="1"/>
  <c r="CU9" i="4" s="1"/>
  <c r="CU10" i="4" s="1"/>
  <c r="CU11" i="4" s="1"/>
  <c r="CU12" i="4" s="1"/>
  <c r="CU13" i="4" s="1"/>
  <c r="CU14" i="4" s="1"/>
  <c r="CU15" i="4" s="1"/>
  <c r="CU16" i="4" s="1"/>
  <c r="CU17" i="4" s="1"/>
  <c r="CU18" i="4" s="1"/>
  <c r="CU19" i="4" s="1"/>
  <c r="CU20" i="4" s="1"/>
  <c r="CU21" i="4" s="1"/>
  <c r="CU22" i="4" s="1"/>
  <c r="CU23" i="4" s="1"/>
  <c r="CU24" i="4" s="1"/>
  <c r="CU25" i="4" s="1"/>
  <c r="CU26" i="4" s="1"/>
  <c r="CU27" i="4" s="1"/>
  <c r="CU28" i="4" s="1"/>
  <c r="CU29" i="4" s="1"/>
  <c r="CU30" i="4" s="1"/>
  <c r="CU31" i="4" s="1"/>
  <c r="CU32" i="4" s="1"/>
  <c r="CU33" i="4" s="1"/>
  <c r="CU34" i="4" s="1"/>
  <c r="CU35" i="4" s="1"/>
  <c r="CU36" i="4" s="1"/>
  <c r="CU37" i="4" s="1"/>
  <c r="CU38" i="4" s="1"/>
  <c r="CU39" i="4" s="1"/>
  <c r="CU40" i="4" s="1"/>
  <c r="CU41" i="4" s="1"/>
  <c r="CT4" i="4"/>
  <c r="CT5" i="4" s="1"/>
  <c r="CT6" i="4" s="1"/>
  <c r="CT7" i="4" s="1"/>
  <c r="CT8" i="4" s="1"/>
  <c r="CT9" i="4" s="1"/>
  <c r="CT10" i="4" s="1"/>
  <c r="CT11" i="4" s="1"/>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T40" i="4" s="1"/>
  <c r="CT41" i="4" s="1"/>
  <c r="CS4" i="4"/>
  <c r="CS5" i="4" s="1"/>
  <c r="CS6" i="4" s="1"/>
  <c r="CS7" i="4" s="1"/>
  <c r="CS8" i="4" s="1"/>
  <c r="CS9" i="4" s="1"/>
  <c r="CS10" i="4" s="1"/>
  <c r="CS11" i="4" s="1"/>
  <c r="CS12" i="4" s="1"/>
  <c r="CS13" i="4" s="1"/>
  <c r="CS14" i="4" s="1"/>
  <c r="CS15" i="4" s="1"/>
  <c r="CS16" i="4" s="1"/>
  <c r="CS17" i="4" s="1"/>
  <c r="CS18" i="4" s="1"/>
  <c r="CS19" i="4" s="1"/>
  <c r="CS20" i="4" s="1"/>
  <c r="CS21" i="4" s="1"/>
  <c r="CS22" i="4" s="1"/>
  <c r="CS23" i="4" s="1"/>
  <c r="CS24" i="4" s="1"/>
  <c r="CS25" i="4" s="1"/>
  <c r="CS26" i="4" s="1"/>
  <c r="CS27" i="4" s="1"/>
  <c r="CS28" i="4" s="1"/>
  <c r="CS29" i="4" s="1"/>
  <c r="CS30" i="4" s="1"/>
  <c r="CS31" i="4" s="1"/>
  <c r="CS32" i="4" s="1"/>
  <c r="CS33" i="4" s="1"/>
  <c r="CS34" i="4" s="1"/>
  <c r="CS35" i="4" s="1"/>
  <c r="CS36" i="4" s="1"/>
  <c r="CS37" i="4" s="1"/>
  <c r="CS38" i="4" s="1"/>
  <c r="CS39" i="4" s="1"/>
  <c r="CS40" i="4" s="1"/>
  <c r="CS41" i="4" s="1"/>
  <c r="CR4" i="4"/>
  <c r="CR5" i="4" s="1"/>
  <c r="CR6" i="4" s="1"/>
  <c r="CR7" i="4" s="1"/>
  <c r="CR8" i="4" s="1"/>
  <c r="CR9" i="4" s="1"/>
  <c r="CR10" i="4" s="1"/>
  <c r="CR11" i="4" s="1"/>
  <c r="CR12" i="4" s="1"/>
  <c r="CR13" i="4" s="1"/>
  <c r="CR14" i="4" s="1"/>
  <c r="CR15" i="4" s="1"/>
  <c r="CR16" i="4" s="1"/>
  <c r="CR17" i="4" s="1"/>
  <c r="CR18" i="4" s="1"/>
  <c r="CR19" i="4" s="1"/>
  <c r="CR20" i="4" s="1"/>
  <c r="CR21" i="4" s="1"/>
  <c r="CR22" i="4" s="1"/>
  <c r="CR23" i="4" s="1"/>
  <c r="CR24" i="4" s="1"/>
  <c r="CR25" i="4" s="1"/>
  <c r="CR26" i="4" s="1"/>
  <c r="CR27" i="4" s="1"/>
  <c r="CR28" i="4" s="1"/>
  <c r="CR29" i="4" s="1"/>
  <c r="CR30" i="4" s="1"/>
  <c r="CR31" i="4" s="1"/>
  <c r="CR32" i="4" s="1"/>
  <c r="CR33" i="4" s="1"/>
  <c r="CR34" i="4" s="1"/>
  <c r="CR35" i="4" s="1"/>
  <c r="CR36" i="4" s="1"/>
  <c r="CR37" i="4" s="1"/>
  <c r="CR38" i="4" s="1"/>
  <c r="CR39" i="4" s="1"/>
  <c r="CR40" i="4" s="1"/>
  <c r="CR41" i="4" s="1"/>
  <c r="CQ4" i="4"/>
  <c r="CQ5" i="4" s="1"/>
  <c r="CQ6" i="4" s="1"/>
  <c r="CQ7" i="4" s="1"/>
  <c r="CQ8" i="4" s="1"/>
  <c r="CQ9" i="4" s="1"/>
  <c r="CQ10" i="4" s="1"/>
  <c r="CQ11" i="4" s="1"/>
  <c r="CQ12" i="4" s="1"/>
  <c r="CQ13" i="4" s="1"/>
  <c r="CQ14" i="4" s="1"/>
  <c r="CQ15" i="4" s="1"/>
  <c r="CQ16" i="4" s="1"/>
  <c r="CQ17" i="4" s="1"/>
  <c r="CQ18" i="4" s="1"/>
  <c r="CQ19" i="4" s="1"/>
  <c r="CQ20" i="4" s="1"/>
  <c r="CQ21" i="4" s="1"/>
  <c r="CQ22" i="4" s="1"/>
  <c r="CQ23" i="4" s="1"/>
  <c r="CQ24" i="4" s="1"/>
  <c r="CQ25" i="4" s="1"/>
  <c r="CQ26" i="4" s="1"/>
  <c r="CQ27" i="4" s="1"/>
  <c r="CQ28" i="4" s="1"/>
  <c r="CQ29" i="4" s="1"/>
  <c r="CQ30" i="4" s="1"/>
  <c r="CQ31" i="4" s="1"/>
  <c r="CQ32" i="4" s="1"/>
  <c r="CQ33" i="4" s="1"/>
  <c r="CQ34" i="4" s="1"/>
  <c r="CQ35" i="4" s="1"/>
  <c r="CQ36" i="4" s="1"/>
  <c r="CQ37" i="4" s="1"/>
  <c r="CQ38" i="4" s="1"/>
  <c r="CQ39" i="4" s="1"/>
  <c r="CQ40" i="4" s="1"/>
  <c r="CQ41" i="4" s="1"/>
  <c r="CP4" i="4"/>
  <c r="CP5" i="4" s="1"/>
  <c r="CP6" i="4" s="1"/>
  <c r="CP7" i="4" s="1"/>
  <c r="CP8" i="4" s="1"/>
  <c r="CP9" i="4" s="1"/>
  <c r="CP10" i="4" s="1"/>
  <c r="CP11" i="4" s="1"/>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O4" i="4"/>
  <c r="CO5" i="4" s="1"/>
  <c r="CO6" i="4" s="1"/>
  <c r="CO7" i="4" s="1"/>
  <c r="CO8" i="4" s="1"/>
  <c r="CO9" i="4" s="1"/>
  <c r="CO10" i="4" s="1"/>
  <c r="CO11" i="4" s="1"/>
  <c r="CO12" i="4" s="1"/>
  <c r="CO13" i="4" s="1"/>
  <c r="CO14" i="4" s="1"/>
  <c r="CO15" i="4" s="1"/>
  <c r="CO16" i="4" s="1"/>
  <c r="CO17" i="4" s="1"/>
  <c r="CO18" i="4" s="1"/>
  <c r="CO19" i="4" s="1"/>
  <c r="CO20" i="4" s="1"/>
  <c r="CO21" i="4" s="1"/>
  <c r="CO22" i="4" s="1"/>
  <c r="CO23" i="4" s="1"/>
  <c r="CO24" i="4" s="1"/>
  <c r="CO25" i="4" s="1"/>
  <c r="CO26" i="4" s="1"/>
  <c r="CO27" i="4" s="1"/>
  <c r="CO28" i="4" s="1"/>
  <c r="CO29" i="4" s="1"/>
  <c r="CO30" i="4" s="1"/>
  <c r="CO31" i="4" s="1"/>
  <c r="CO32" i="4" s="1"/>
  <c r="CO33" i="4" s="1"/>
  <c r="CO34" i="4" s="1"/>
  <c r="CO35" i="4" s="1"/>
  <c r="CO36" i="4" s="1"/>
  <c r="CO37" i="4" s="1"/>
  <c r="CO38" i="4" s="1"/>
  <c r="CO39" i="4" s="1"/>
  <c r="CO40" i="4" s="1"/>
  <c r="CO41" i="4" s="1"/>
  <c r="CN4" i="4"/>
  <c r="CM4" i="4"/>
  <c r="CL4" i="4"/>
  <c r="CL5" i="4" s="1"/>
  <c r="CL6" i="4" s="1"/>
  <c r="CL7" i="4" s="1"/>
  <c r="CL8" i="4" s="1"/>
  <c r="CL9" i="4" s="1"/>
  <c r="CL10" i="4" s="1"/>
  <c r="CL11" i="4" s="1"/>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L40" i="4" s="1"/>
  <c r="CL41" i="4" s="1"/>
  <c r="CK4" i="4"/>
  <c r="CK5" i="4" s="1"/>
  <c r="CK6" i="4" s="1"/>
  <c r="CK7" i="4" s="1"/>
  <c r="CK8" i="4" s="1"/>
  <c r="CK9" i="4" s="1"/>
  <c r="CK10" i="4" s="1"/>
  <c r="CK11" i="4" s="1"/>
  <c r="CK12" i="4" s="1"/>
  <c r="CK13" i="4" s="1"/>
  <c r="CK14" i="4" s="1"/>
  <c r="CK15" i="4" s="1"/>
  <c r="CK16" i="4" s="1"/>
  <c r="CK17" i="4" s="1"/>
  <c r="CK18" i="4" s="1"/>
  <c r="CK19" i="4" s="1"/>
  <c r="CK20" i="4" s="1"/>
  <c r="CK21" i="4" s="1"/>
  <c r="CK22" i="4" s="1"/>
  <c r="CK23" i="4" s="1"/>
  <c r="CK24" i="4" s="1"/>
  <c r="CK25" i="4" s="1"/>
  <c r="CK26" i="4" s="1"/>
  <c r="CK27" i="4" s="1"/>
  <c r="CK28" i="4" s="1"/>
  <c r="CK29" i="4" s="1"/>
  <c r="CK30" i="4" s="1"/>
  <c r="CK31" i="4" s="1"/>
  <c r="CK32" i="4" s="1"/>
  <c r="CK33" i="4" s="1"/>
  <c r="CK34" i="4" s="1"/>
  <c r="CK35" i="4" s="1"/>
  <c r="CK36" i="4" s="1"/>
  <c r="CK37" i="4" s="1"/>
  <c r="CK38" i="4" s="1"/>
  <c r="CK39" i="4" s="1"/>
  <c r="CK40" i="4" s="1"/>
  <c r="CK41" i="4" s="1"/>
  <c r="CJ4" i="4"/>
  <c r="CJ5" i="4" s="1"/>
  <c r="CJ6" i="4" s="1"/>
  <c r="CJ7" i="4" s="1"/>
  <c r="CJ8" i="4" s="1"/>
  <c r="CJ9" i="4" s="1"/>
  <c r="CJ10" i="4" s="1"/>
  <c r="CJ11" i="4" s="1"/>
  <c r="CJ12" i="4" s="1"/>
  <c r="CJ13" i="4" s="1"/>
  <c r="CJ14" i="4" s="1"/>
  <c r="CJ15" i="4" s="1"/>
  <c r="CJ16" i="4" s="1"/>
  <c r="CJ17" i="4" s="1"/>
  <c r="CJ18" i="4" s="1"/>
  <c r="CJ19" i="4" s="1"/>
  <c r="CJ20" i="4" s="1"/>
  <c r="CJ21" i="4" s="1"/>
  <c r="CJ22" i="4" s="1"/>
  <c r="CJ23" i="4" s="1"/>
  <c r="CJ24" i="4" s="1"/>
  <c r="CJ25" i="4" s="1"/>
  <c r="CJ26" i="4" s="1"/>
  <c r="CJ27" i="4" s="1"/>
  <c r="CJ28" i="4" s="1"/>
  <c r="CJ29" i="4" s="1"/>
  <c r="CJ30" i="4" s="1"/>
  <c r="CJ31" i="4" s="1"/>
  <c r="CJ32" i="4" s="1"/>
  <c r="CJ33" i="4" s="1"/>
  <c r="CJ34" i="4" s="1"/>
  <c r="CJ35" i="4" s="1"/>
  <c r="CJ36" i="4" s="1"/>
  <c r="CJ37" i="4" s="1"/>
  <c r="CJ38" i="4" s="1"/>
  <c r="CJ39" i="4" s="1"/>
  <c r="CJ40" i="4" s="1"/>
  <c r="CJ41" i="4" s="1"/>
  <c r="CI4" i="4"/>
  <c r="CI5" i="4" s="1"/>
  <c r="CI6" i="4" s="1"/>
  <c r="CI7" i="4" s="1"/>
  <c r="CI8" i="4" s="1"/>
  <c r="CI9" i="4" s="1"/>
  <c r="CI10" i="4" s="1"/>
  <c r="CI11" i="4" s="1"/>
  <c r="CI12" i="4" s="1"/>
  <c r="CI13" i="4" s="1"/>
  <c r="CI14" i="4" s="1"/>
  <c r="CI15" i="4" s="1"/>
  <c r="CI16" i="4" s="1"/>
  <c r="CI17" i="4" s="1"/>
  <c r="CI18" i="4" s="1"/>
  <c r="CI19" i="4" s="1"/>
  <c r="CI20" i="4" s="1"/>
  <c r="CI21" i="4" s="1"/>
  <c r="CI22" i="4" s="1"/>
  <c r="CI23" i="4" s="1"/>
  <c r="CI24" i="4" s="1"/>
  <c r="CI25" i="4" s="1"/>
  <c r="CI26" i="4" s="1"/>
  <c r="CI27" i="4" s="1"/>
  <c r="CI28" i="4" s="1"/>
  <c r="CI29" i="4" s="1"/>
  <c r="CI30" i="4" s="1"/>
  <c r="CI31" i="4" s="1"/>
  <c r="CI32" i="4" s="1"/>
  <c r="CI33" i="4" s="1"/>
  <c r="CI34" i="4" s="1"/>
  <c r="CI35" i="4" s="1"/>
  <c r="CI36" i="4" s="1"/>
  <c r="CI37" i="4" s="1"/>
  <c r="CI38" i="4" s="1"/>
  <c r="CI39" i="4" s="1"/>
  <c r="CI40" i="4" s="1"/>
  <c r="CI41" i="4" s="1"/>
  <c r="CH4" i="4"/>
  <c r="CH5" i="4" s="1"/>
  <c r="CH6" i="4" s="1"/>
  <c r="CH7" i="4" s="1"/>
  <c r="CH8" i="4" s="1"/>
  <c r="CH9" i="4" s="1"/>
  <c r="CH10" i="4" s="1"/>
  <c r="CH11" i="4" s="1"/>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G4" i="4"/>
  <c r="CG5" i="4" s="1"/>
  <c r="CG6" i="4" s="1"/>
  <c r="CG7" i="4" s="1"/>
  <c r="CG8" i="4" s="1"/>
  <c r="CG9" i="4" s="1"/>
  <c r="CG10" i="4" s="1"/>
  <c r="CG11" i="4" s="1"/>
  <c r="CG12" i="4" s="1"/>
  <c r="CG13" i="4" s="1"/>
  <c r="CG14" i="4" s="1"/>
  <c r="CG15" i="4" s="1"/>
  <c r="CG16" i="4" s="1"/>
  <c r="CG17" i="4" s="1"/>
  <c r="CG18" i="4" s="1"/>
  <c r="CG19" i="4" s="1"/>
  <c r="CG20" i="4" s="1"/>
  <c r="CG21" i="4" s="1"/>
  <c r="CG22" i="4" s="1"/>
  <c r="CG23" i="4" s="1"/>
  <c r="CG24" i="4" s="1"/>
  <c r="CG25" i="4" s="1"/>
  <c r="CG26" i="4" s="1"/>
  <c r="CG27" i="4" s="1"/>
  <c r="CG28" i="4" s="1"/>
  <c r="CG29" i="4" s="1"/>
  <c r="CG30" i="4" s="1"/>
  <c r="CG31" i="4" s="1"/>
  <c r="CG32" i="4" s="1"/>
  <c r="CG33" i="4" s="1"/>
  <c r="CG34" i="4" s="1"/>
  <c r="CG35" i="4" s="1"/>
  <c r="CG36" i="4" s="1"/>
  <c r="CG37" i="4" s="1"/>
  <c r="CG38" i="4" s="1"/>
  <c r="CG39" i="4" s="1"/>
  <c r="CG40" i="4" s="1"/>
  <c r="CG41" i="4" s="1"/>
  <c r="CF4" i="4"/>
  <c r="CF5" i="4" s="1"/>
  <c r="CF6" i="4" s="1"/>
  <c r="CF7" i="4" s="1"/>
  <c r="CF8" i="4" s="1"/>
  <c r="CF9" i="4" s="1"/>
  <c r="CF10" i="4" s="1"/>
  <c r="CF11" i="4" s="1"/>
  <c r="CF12" i="4" s="1"/>
  <c r="CF13" i="4" s="1"/>
  <c r="CF14" i="4" s="1"/>
  <c r="CF15" i="4" s="1"/>
  <c r="CF16" i="4" s="1"/>
  <c r="CF17" i="4" s="1"/>
  <c r="CF18" i="4" s="1"/>
  <c r="CF19" i="4" s="1"/>
  <c r="CF20" i="4" s="1"/>
  <c r="CF21" i="4" s="1"/>
  <c r="CF22" i="4" s="1"/>
  <c r="CF23" i="4" s="1"/>
  <c r="CF24" i="4" s="1"/>
  <c r="CF25" i="4" s="1"/>
  <c r="CF26" i="4" s="1"/>
  <c r="CF27" i="4" s="1"/>
  <c r="CF28" i="4" s="1"/>
  <c r="CF29" i="4" s="1"/>
  <c r="CF30" i="4" s="1"/>
  <c r="CF31" i="4" s="1"/>
  <c r="CF32" i="4" s="1"/>
  <c r="CF33" i="4" s="1"/>
  <c r="CF34" i="4" s="1"/>
  <c r="CF35" i="4" s="1"/>
  <c r="CF36" i="4" s="1"/>
  <c r="CF37" i="4" s="1"/>
  <c r="CF38" i="4" s="1"/>
  <c r="CF39" i="4" s="1"/>
  <c r="CF40" i="4" s="1"/>
  <c r="CF41" i="4" s="1"/>
  <c r="CE4" i="4"/>
  <c r="CE5" i="4" s="1"/>
  <c r="CE6" i="4" s="1"/>
  <c r="CE7" i="4" s="1"/>
  <c r="CE8" i="4" s="1"/>
  <c r="CE9" i="4" s="1"/>
  <c r="CE10" i="4" s="1"/>
  <c r="CE11" i="4" s="1"/>
  <c r="CE12" i="4" s="1"/>
  <c r="CE13" i="4" s="1"/>
  <c r="CE14" i="4" s="1"/>
  <c r="CE15" i="4" s="1"/>
  <c r="CE16" i="4" s="1"/>
  <c r="CE17" i="4" s="1"/>
  <c r="CE18" i="4" s="1"/>
  <c r="CE19" i="4" s="1"/>
  <c r="CE20" i="4" s="1"/>
  <c r="CE21" i="4" s="1"/>
  <c r="CE22" i="4" s="1"/>
  <c r="CE23" i="4" s="1"/>
  <c r="CE24" i="4" s="1"/>
  <c r="CE25" i="4" s="1"/>
  <c r="CE26" i="4" s="1"/>
  <c r="CE27" i="4" s="1"/>
  <c r="CE28" i="4" s="1"/>
  <c r="CE29" i="4" s="1"/>
  <c r="CE30" i="4" s="1"/>
  <c r="CE31" i="4" s="1"/>
  <c r="CE32" i="4" s="1"/>
  <c r="CE33" i="4" s="1"/>
  <c r="CE34" i="4" s="1"/>
  <c r="CE35" i="4" s="1"/>
  <c r="CE36" i="4" s="1"/>
  <c r="CE37" i="4" s="1"/>
  <c r="CE38" i="4" s="1"/>
  <c r="CE39" i="4" s="1"/>
  <c r="CE40" i="4" s="1"/>
  <c r="CE41" i="4" s="1"/>
  <c r="CD4" i="4"/>
  <c r="CD5" i="4" s="1"/>
  <c r="CD6" i="4" s="1"/>
  <c r="CD7" i="4" s="1"/>
  <c r="CD8" i="4" s="1"/>
  <c r="CD9" i="4" s="1"/>
  <c r="CD10" i="4" s="1"/>
  <c r="CD11" i="4" s="1"/>
  <c r="CD12" i="4" s="1"/>
  <c r="CD13" i="4" s="1"/>
  <c r="CD14" i="4" s="1"/>
  <c r="CD15" i="4" s="1"/>
  <c r="CD16" i="4" s="1"/>
  <c r="CD17" i="4" s="1"/>
  <c r="CD18" i="4" s="1"/>
  <c r="CD19" i="4" s="1"/>
  <c r="CD20" i="4" s="1"/>
  <c r="CD21" i="4" s="1"/>
  <c r="CD22" i="4" s="1"/>
  <c r="CD23" i="4" s="1"/>
  <c r="CD24" i="4" s="1"/>
  <c r="CD25" i="4" s="1"/>
  <c r="CD26" i="4" s="1"/>
  <c r="CD27" i="4" s="1"/>
  <c r="CD28" i="4" s="1"/>
  <c r="CD29" i="4" s="1"/>
  <c r="CD30" i="4" s="1"/>
  <c r="CD31" i="4" s="1"/>
  <c r="CD32" i="4" s="1"/>
  <c r="CD33" i="4" s="1"/>
  <c r="CD34" i="4" s="1"/>
  <c r="CD35" i="4" s="1"/>
  <c r="CD36" i="4" s="1"/>
  <c r="CD37" i="4" s="1"/>
  <c r="CD38" i="4" s="1"/>
  <c r="CD39" i="4" s="1"/>
  <c r="CD40" i="4" s="1"/>
  <c r="CD41" i="4" s="1"/>
  <c r="CC4" i="4"/>
  <c r="CC5" i="4" s="1"/>
  <c r="CC6" i="4" s="1"/>
  <c r="CC7" i="4" s="1"/>
  <c r="CC8" i="4" s="1"/>
  <c r="CC9" i="4" s="1"/>
  <c r="CC10" i="4" s="1"/>
  <c r="CC11" i="4" s="1"/>
  <c r="CC12" i="4" s="1"/>
  <c r="CC13" i="4" s="1"/>
  <c r="CC14" i="4" s="1"/>
  <c r="CC15" i="4" s="1"/>
  <c r="CC16" i="4" s="1"/>
  <c r="CC17" i="4" s="1"/>
  <c r="CC18" i="4" s="1"/>
  <c r="CC19" i="4" s="1"/>
  <c r="CC20" i="4" s="1"/>
  <c r="CC21" i="4" s="1"/>
  <c r="CC22" i="4" s="1"/>
  <c r="CC23" i="4" s="1"/>
  <c r="CC24" i="4" s="1"/>
  <c r="CC25" i="4" s="1"/>
  <c r="CC26" i="4" s="1"/>
  <c r="CC27" i="4" s="1"/>
  <c r="CC28" i="4" s="1"/>
  <c r="CC29" i="4" s="1"/>
  <c r="CC30" i="4" s="1"/>
  <c r="CC31" i="4" s="1"/>
  <c r="CC32" i="4" s="1"/>
  <c r="CC33" i="4" s="1"/>
  <c r="CC34" i="4" s="1"/>
  <c r="CC35" i="4" s="1"/>
  <c r="CC36" i="4" s="1"/>
  <c r="CC37" i="4" s="1"/>
  <c r="CC38" i="4" s="1"/>
  <c r="CC39" i="4" s="1"/>
  <c r="CC40" i="4" s="1"/>
  <c r="CC41" i="4" s="1"/>
  <c r="CB4" i="4"/>
  <c r="CB5" i="4" s="1"/>
  <c r="CB6" i="4" s="1"/>
  <c r="CB7" i="4" s="1"/>
  <c r="CB8" i="4" s="1"/>
  <c r="CB9" i="4" s="1"/>
  <c r="CB10" i="4" s="1"/>
  <c r="CB11" i="4" s="1"/>
  <c r="CB12" i="4" s="1"/>
  <c r="CB13" i="4" s="1"/>
  <c r="CB14" i="4" s="1"/>
  <c r="CB15" i="4" s="1"/>
  <c r="CB16" i="4" s="1"/>
  <c r="CB17" i="4" s="1"/>
  <c r="CB18" i="4" s="1"/>
  <c r="CB19" i="4" s="1"/>
  <c r="CB20" i="4" s="1"/>
  <c r="CB21" i="4" s="1"/>
  <c r="CB22" i="4" s="1"/>
  <c r="CB23" i="4" s="1"/>
  <c r="CB24" i="4" s="1"/>
  <c r="CB25" i="4" s="1"/>
  <c r="CB26" i="4" s="1"/>
  <c r="CB27" i="4" s="1"/>
  <c r="CB28" i="4" s="1"/>
  <c r="CB29" i="4" s="1"/>
  <c r="CB30" i="4" s="1"/>
  <c r="CB31" i="4" s="1"/>
  <c r="CB32" i="4" s="1"/>
  <c r="CB33" i="4" s="1"/>
  <c r="CB34" i="4" s="1"/>
  <c r="CB35" i="4" s="1"/>
  <c r="CB36" i="4" s="1"/>
  <c r="CB37" i="4" s="1"/>
  <c r="CB38" i="4" s="1"/>
  <c r="CB39" i="4" s="1"/>
  <c r="CB40" i="4" s="1"/>
  <c r="CB41" i="4" s="1"/>
  <c r="BW4" i="4"/>
  <c r="CX3" i="4"/>
  <c r="DR4" i="4" s="1"/>
  <c r="CW3" i="4"/>
  <c r="BW3" i="4"/>
  <c r="DH288" i="4"/>
  <c r="DH273" i="4"/>
  <c r="DH258" i="4"/>
  <c r="DH243" i="4"/>
  <c r="DH228" i="4"/>
  <c r="DH213" i="4"/>
  <c r="DH198" i="4"/>
  <c r="DH183" i="4"/>
  <c r="DH168" i="4"/>
  <c r="DH153" i="4"/>
  <c r="DH138" i="4"/>
  <c r="DH123" i="4"/>
  <c r="DH108" i="4"/>
  <c r="DH93" i="4"/>
  <c r="DH78" i="4"/>
  <c r="DH63" i="4"/>
  <c r="DH48" i="4"/>
  <c r="DH33" i="4"/>
  <c r="DH18" i="4"/>
  <c r="DH3" i="4"/>
  <c r="DX9" i="37" l="1"/>
  <c r="DX10" i="37" s="1"/>
  <c r="DX11" i="37" s="1"/>
  <c r="DX12" i="37" s="1"/>
  <c r="DX13" i="37" s="1"/>
  <c r="DX14" i="37" s="1"/>
  <c r="DX15" i="37" s="1"/>
  <c r="DX16" i="37" s="1"/>
  <c r="DX17" i="37" s="1"/>
  <c r="DX18" i="37" s="1"/>
  <c r="DX19" i="37" s="1"/>
  <c r="DX20" i="37" s="1"/>
  <c r="DX21" i="37" s="1"/>
  <c r="DX22" i="37" s="1"/>
  <c r="DX23" i="37" s="1"/>
  <c r="DX24" i="37" s="1"/>
  <c r="DX25" i="37" s="1"/>
  <c r="DX26" i="37" s="1"/>
  <c r="DX27" i="37" s="1"/>
  <c r="DX28" i="37" s="1"/>
  <c r="DX29" i="37" s="1"/>
  <c r="DX30" i="37" s="1"/>
  <c r="DX31" i="37" s="1"/>
  <c r="DX32" i="37" s="1"/>
  <c r="DX33" i="37" s="1"/>
  <c r="DX34" i="37" s="1"/>
  <c r="DX35" i="37" s="1"/>
  <c r="DX36" i="37" s="1"/>
  <c r="DX37" i="37" s="1"/>
  <c r="DX38" i="37" s="1"/>
  <c r="DX39" i="37" s="1"/>
  <c r="DX40" i="37" s="1"/>
  <c r="DX41" i="37" s="1"/>
  <c r="DX42" i="37" s="1"/>
  <c r="DX43" i="37" s="1"/>
  <c r="DX44" i="37" s="1"/>
  <c r="DX45" i="37" s="1"/>
  <c r="DX46" i="37" s="1"/>
  <c r="DX47" i="37" s="1"/>
  <c r="DX48" i="37" s="1"/>
  <c r="DX49" i="37" s="1"/>
  <c r="DX50" i="37" s="1"/>
  <c r="DX51" i="37" s="1"/>
  <c r="DX52" i="37" s="1"/>
  <c r="DX53" i="37" s="1"/>
  <c r="DX54" i="37" s="1"/>
  <c r="DX55" i="37" s="1"/>
  <c r="DX56" i="37" s="1"/>
  <c r="DX57" i="37" s="1"/>
  <c r="DX58" i="37" s="1"/>
  <c r="DX59" i="37" s="1"/>
  <c r="DX60" i="37" s="1"/>
  <c r="DX61" i="37" s="1"/>
  <c r="DX62" i="37" s="1"/>
  <c r="DX63" i="37" s="1"/>
  <c r="DX64" i="37" s="1"/>
  <c r="DX65" i="37" s="1"/>
  <c r="DX66" i="37" s="1"/>
  <c r="DX67" i="37" s="1"/>
  <c r="DX68" i="37" s="1"/>
  <c r="DX69" i="37" s="1"/>
  <c r="DX70" i="37" s="1"/>
  <c r="DX71" i="37" s="1"/>
  <c r="DX72" i="37" s="1"/>
  <c r="DX73" i="37" s="1"/>
  <c r="DX74" i="37" s="1"/>
  <c r="DX75" i="37" s="1"/>
  <c r="DX76" i="37" s="1"/>
  <c r="DX77" i="37" s="1"/>
  <c r="DX78" i="37" s="1"/>
  <c r="DX79" i="37" s="1"/>
  <c r="DX80" i="37" s="1"/>
  <c r="DT9" i="37"/>
  <c r="DT10" i="37" s="1"/>
  <c r="DT11" i="37" s="1"/>
  <c r="DT12" i="37" s="1"/>
  <c r="DT13" i="37" s="1"/>
  <c r="DT14" i="37" s="1"/>
  <c r="DT15" i="37" s="1"/>
  <c r="DT16" i="37" s="1"/>
  <c r="DT17" i="37" s="1"/>
  <c r="DT18" i="37" s="1"/>
  <c r="DT19" i="37" s="1"/>
  <c r="DT20" i="37" s="1"/>
  <c r="DT21" i="37" s="1"/>
  <c r="DT22" i="37" s="1"/>
  <c r="DT23" i="37" s="1"/>
  <c r="DT24" i="37" s="1"/>
  <c r="DT25" i="37" s="1"/>
  <c r="DT26" i="37" s="1"/>
  <c r="DT27" i="37" s="1"/>
  <c r="DT28" i="37" s="1"/>
  <c r="DT29" i="37" s="1"/>
  <c r="DT30" i="37" s="1"/>
  <c r="DT31" i="37" s="1"/>
  <c r="DT32" i="37" s="1"/>
  <c r="DT33" i="37" s="1"/>
  <c r="DT34" i="37" s="1"/>
  <c r="DT35" i="37" s="1"/>
  <c r="DT36" i="37" s="1"/>
  <c r="DT37" i="37" s="1"/>
  <c r="DT38" i="37" s="1"/>
  <c r="DT39" i="37" s="1"/>
  <c r="DT40" i="37" s="1"/>
  <c r="DT41" i="37" s="1"/>
  <c r="DT42" i="37" s="1"/>
  <c r="DT43" i="37" s="1"/>
  <c r="DT44" i="37" s="1"/>
  <c r="DT45" i="37" s="1"/>
  <c r="DT46" i="37" s="1"/>
  <c r="DT47" i="37" s="1"/>
  <c r="DT48" i="37" s="1"/>
  <c r="DT49" i="37" s="1"/>
  <c r="DT50" i="37" s="1"/>
  <c r="DT51" i="37" s="1"/>
  <c r="DT52" i="37" s="1"/>
  <c r="DT53" i="37" s="1"/>
  <c r="DT54" i="37" s="1"/>
  <c r="DT55" i="37" s="1"/>
  <c r="DT56" i="37" s="1"/>
  <c r="DT57" i="37" s="1"/>
  <c r="DT58" i="37" s="1"/>
  <c r="DT59" i="37" s="1"/>
  <c r="DT60" i="37" s="1"/>
  <c r="DT61" i="37" s="1"/>
  <c r="DT62" i="37" s="1"/>
  <c r="DT63" i="37" s="1"/>
  <c r="DT64" i="37" s="1"/>
  <c r="DT65" i="37" s="1"/>
  <c r="DT66" i="37" s="1"/>
  <c r="DT67" i="37" s="1"/>
  <c r="DT68" i="37" s="1"/>
  <c r="DT69" i="37" s="1"/>
  <c r="DT70" i="37" s="1"/>
  <c r="DT71" i="37" s="1"/>
  <c r="DT72" i="37" s="1"/>
  <c r="DT73" i="37" s="1"/>
  <c r="DT74" i="37" s="1"/>
  <c r="DT75" i="37" s="1"/>
  <c r="DT76" i="37" s="1"/>
  <c r="DT77" i="37" s="1"/>
  <c r="DT78" i="37" s="1"/>
  <c r="DT79" i="37" s="1"/>
  <c r="DT80" i="37" s="1"/>
  <c r="EG8" i="37"/>
  <c r="DZ9" i="37"/>
  <c r="DZ10" i="37" s="1"/>
  <c r="DZ11" i="37" s="1"/>
  <c r="DZ12" i="37" s="1"/>
  <c r="DZ13" i="37" s="1"/>
  <c r="DZ14" i="37" s="1"/>
  <c r="DZ15" i="37" s="1"/>
  <c r="DZ16" i="37" s="1"/>
  <c r="DZ17" i="37" s="1"/>
  <c r="DZ18" i="37" s="1"/>
  <c r="DZ19" i="37" s="1"/>
  <c r="DZ20" i="37" s="1"/>
  <c r="DZ21" i="37" s="1"/>
  <c r="DZ22" i="37" s="1"/>
  <c r="DZ23" i="37" s="1"/>
  <c r="DZ24" i="37" s="1"/>
  <c r="DZ25" i="37" s="1"/>
  <c r="DZ26" i="37" s="1"/>
  <c r="DZ27" i="37" s="1"/>
  <c r="DZ28" i="37" s="1"/>
  <c r="DZ29" i="37" s="1"/>
  <c r="DZ30" i="37" s="1"/>
  <c r="DZ31" i="37" s="1"/>
  <c r="DZ32" i="37" s="1"/>
  <c r="DZ33" i="37" s="1"/>
  <c r="DZ34" i="37" s="1"/>
  <c r="DZ35" i="37" s="1"/>
  <c r="DZ36" i="37" s="1"/>
  <c r="DZ37" i="37" s="1"/>
  <c r="DZ38" i="37" s="1"/>
  <c r="DZ39" i="37" s="1"/>
  <c r="DZ40" i="37" s="1"/>
  <c r="DZ41" i="37" s="1"/>
  <c r="DZ42" i="37" s="1"/>
  <c r="DZ43" i="37" s="1"/>
  <c r="DZ44" i="37" s="1"/>
  <c r="DZ45" i="37" s="1"/>
  <c r="DZ46" i="37" s="1"/>
  <c r="DZ47" i="37" s="1"/>
  <c r="DZ48" i="37" s="1"/>
  <c r="DZ49" i="37" s="1"/>
  <c r="DZ50" i="37" s="1"/>
  <c r="DZ51" i="37" s="1"/>
  <c r="DZ52" i="37" s="1"/>
  <c r="DZ53" i="37" s="1"/>
  <c r="DZ54" i="37" s="1"/>
  <c r="DZ55" i="37" s="1"/>
  <c r="DZ56" i="37" s="1"/>
  <c r="DZ57" i="37" s="1"/>
  <c r="DZ58" i="37" s="1"/>
  <c r="DZ59" i="37" s="1"/>
  <c r="DZ60" i="37" s="1"/>
  <c r="DZ61" i="37" s="1"/>
  <c r="DZ62" i="37" s="1"/>
  <c r="DZ63" i="37" s="1"/>
  <c r="DZ64" i="37" s="1"/>
  <c r="DZ65" i="37" s="1"/>
  <c r="DZ66" i="37" s="1"/>
  <c r="DZ67" i="37" s="1"/>
  <c r="DZ68" i="37" s="1"/>
  <c r="DZ69" i="37" s="1"/>
  <c r="DZ70" i="37" s="1"/>
  <c r="DZ71" i="37" s="1"/>
  <c r="DZ72" i="37" s="1"/>
  <c r="DZ73" i="37" s="1"/>
  <c r="DZ74" i="37" s="1"/>
  <c r="DZ75" i="37" s="1"/>
  <c r="DZ76" i="37" s="1"/>
  <c r="DZ77" i="37" s="1"/>
  <c r="DZ78" i="37" s="1"/>
  <c r="DZ79" i="37" s="1"/>
  <c r="DZ80" i="37" s="1"/>
  <c r="DN9" i="37"/>
  <c r="DN10" i="37" s="1"/>
  <c r="DN11" i="37" s="1"/>
  <c r="DN12" i="37" s="1"/>
  <c r="DN13" i="37" s="1"/>
  <c r="DN14" i="37" s="1"/>
  <c r="DN15" i="37" s="1"/>
  <c r="DN16" i="37" s="1"/>
  <c r="DN17" i="37" s="1"/>
  <c r="DN18" i="37" s="1"/>
  <c r="DN19" i="37" s="1"/>
  <c r="DN20" i="37" s="1"/>
  <c r="DN21" i="37" s="1"/>
  <c r="DN22" i="37" s="1"/>
  <c r="DN23" i="37" s="1"/>
  <c r="DN24" i="37" s="1"/>
  <c r="DN25" i="37" s="1"/>
  <c r="DN26" i="37" s="1"/>
  <c r="DN27" i="37" s="1"/>
  <c r="DN28" i="37" s="1"/>
  <c r="DN29" i="37" s="1"/>
  <c r="DN30" i="37" s="1"/>
  <c r="DN31" i="37" s="1"/>
  <c r="DN32" i="37" s="1"/>
  <c r="DN33" i="37" s="1"/>
  <c r="DN34" i="37" s="1"/>
  <c r="DN35" i="37" s="1"/>
  <c r="DN36" i="37" s="1"/>
  <c r="DN37" i="37" s="1"/>
  <c r="DN38" i="37" s="1"/>
  <c r="DN39" i="37" s="1"/>
  <c r="DN40" i="37" s="1"/>
  <c r="DN41" i="37" s="1"/>
  <c r="DN42" i="37" s="1"/>
  <c r="DN43" i="37" s="1"/>
  <c r="DN44" i="37" s="1"/>
  <c r="DN45" i="37" s="1"/>
  <c r="DN46" i="37" s="1"/>
  <c r="DN47" i="37" s="1"/>
  <c r="DN48" i="37" s="1"/>
  <c r="DN49" i="37" s="1"/>
  <c r="DN50" i="37" s="1"/>
  <c r="DN51" i="37" s="1"/>
  <c r="DN52" i="37" s="1"/>
  <c r="DN53" i="37" s="1"/>
  <c r="DN54" i="37" s="1"/>
  <c r="DN55" i="37" s="1"/>
  <c r="DN56" i="37" s="1"/>
  <c r="DN57" i="37" s="1"/>
  <c r="DN58" i="37" s="1"/>
  <c r="DN59" i="37" s="1"/>
  <c r="DN60" i="37" s="1"/>
  <c r="DN61" i="37" s="1"/>
  <c r="DN62" i="37" s="1"/>
  <c r="DN63" i="37" s="1"/>
  <c r="DN64" i="37" s="1"/>
  <c r="DN65" i="37" s="1"/>
  <c r="DN66" i="37" s="1"/>
  <c r="DN67" i="37" s="1"/>
  <c r="DN68" i="37" s="1"/>
  <c r="DN69" i="37" s="1"/>
  <c r="DN70" i="37" s="1"/>
  <c r="DN71" i="37" s="1"/>
  <c r="DN72" i="37" s="1"/>
  <c r="DN73" i="37" s="1"/>
  <c r="DN74" i="37" s="1"/>
  <c r="DN75" i="37" s="1"/>
  <c r="DN76" i="37" s="1"/>
  <c r="DN77" i="37" s="1"/>
  <c r="DN78" i="37" s="1"/>
  <c r="DN79" i="37" s="1"/>
  <c r="DN80" i="37" s="1"/>
  <c r="EB9" i="37"/>
  <c r="EB10" i="37" s="1"/>
  <c r="EB11" i="37" s="1"/>
  <c r="EB12" i="37" s="1"/>
  <c r="EB13" i="37" s="1"/>
  <c r="EB14" i="37" s="1"/>
  <c r="EB15" i="37" s="1"/>
  <c r="EB16" i="37" s="1"/>
  <c r="EB17" i="37" s="1"/>
  <c r="EB18" i="37" s="1"/>
  <c r="EB19" i="37" s="1"/>
  <c r="EB20" i="37" s="1"/>
  <c r="EB21" i="37" s="1"/>
  <c r="EB22" i="37" s="1"/>
  <c r="EB23" i="37" s="1"/>
  <c r="EB24" i="37" s="1"/>
  <c r="EB25" i="37" s="1"/>
  <c r="EB26" i="37" s="1"/>
  <c r="EB27" i="37" s="1"/>
  <c r="EB28" i="37" s="1"/>
  <c r="EB29" i="37" s="1"/>
  <c r="EB30" i="37" s="1"/>
  <c r="EB31" i="37" s="1"/>
  <c r="EB32" i="37" s="1"/>
  <c r="EB33" i="37" s="1"/>
  <c r="EB34" i="37" s="1"/>
  <c r="EB35" i="37" s="1"/>
  <c r="EB36" i="37" s="1"/>
  <c r="EB37" i="37" s="1"/>
  <c r="EB38" i="37" s="1"/>
  <c r="EB39" i="37" s="1"/>
  <c r="EB40" i="37" s="1"/>
  <c r="EB41" i="37" s="1"/>
  <c r="EB42" i="37" s="1"/>
  <c r="EB43" i="37" s="1"/>
  <c r="EB44" i="37" s="1"/>
  <c r="EB45" i="37" s="1"/>
  <c r="EB46" i="37" s="1"/>
  <c r="EB47" i="37" s="1"/>
  <c r="EB48" i="37" s="1"/>
  <c r="EB49" i="37" s="1"/>
  <c r="EB50" i="37" s="1"/>
  <c r="EB51" i="37" s="1"/>
  <c r="EB52" i="37" s="1"/>
  <c r="EB53" i="37" s="1"/>
  <c r="EB54" i="37" s="1"/>
  <c r="EB55" i="37" s="1"/>
  <c r="EB56" i="37" s="1"/>
  <c r="EB57" i="37" s="1"/>
  <c r="EB58" i="37" s="1"/>
  <c r="EB59" i="37" s="1"/>
  <c r="EB60" i="37" s="1"/>
  <c r="EB61" i="37" s="1"/>
  <c r="EB62" i="37" s="1"/>
  <c r="EB63" i="37" s="1"/>
  <c r="EB64" i="37" s="1"/>
  <c r="EB65" i="37" s="1"/>
  <c r="EB66" i="37" s="1"/>
  <c r="EB67" i="37" s="1"/>
  <c r="EB68" i="37" s="1"/>
  <c r="EB69" i="37" s="1"/>
  <c r="EB70" i="37" s="1"/>
  <c r="EB71" i="37" s="1"/>
  <c r="EB72" i="37" s="1"/>
  <c r="EB73" i="37" s="1"/>
  <c r="EB74" i="37" s="1"/>
  <c r="EB75" i="37" s="1"/>
  <c r="EB76" i="37" s="1"/>
  <c r="EB77" i="37" s="1"/>
  <c r="EB78" i="37" s="1"/>
  <c r="EB79" i="37" s="1"/>
  <c r="EB80" i="37" s="1"/>
  <c r="DP9" i="37"/>
  <c r="DP10" i="37" s="1"/>
  <c r="DP11" i="37" s="1"/>
  <c r="DP12" i="37" s="1"/>
  <c r="DP13" i="37" s="1"/>
  <c r="DP14" i="37" s="1"/>
  <c r="DP15" i="37" s="1"/>
  <c r="DP16" i="37" s="1"/>
  <c r="DP17" i="37" s="1"/>
  <c r="DP18" i="37" s="1"/>
  <c r="DP19" i="37" s="1"/>
  <c r="DP20" i="37" s="1"/>
  <c r="DP21" i="37" s="1"/>
  <c r="DP22" i="37" s="1"/>
  <c r="DP23" i="37" s="1"/>
  <c r="DP24" i="37" s="1"/>
  <c r="DP25" i="37" s="1"/>
  <c r="DP26" i="37" s="1"/>
  <c r="DP27" i="37" s="1"/>
  <c r="DP28" i="37" s="1"/>
  <c r="DP29" i="37" s="1"/>
  <c r="DP30" i="37" s="1"/>
  <c r="DP31" i="37" s="1"/>
  <c r="DP32" i="37" s="1"/>
  <c r="DP33" i="37" s="1"/>
  <c r="DP34" i="37" s="1"/>
  <c r="DP35" i="37" s="1"/>
  <c r="DP36" i="37" s="1"/>
  <c r="DP37" i="37" s="1"/>
  <c r="DP38" i="37" s="1"/>
  <c r="DP39" i="37" s="1"/>
  <c r="DP40" i="37" s="1"/>
  <c r="DP41" i="37" s="1"/>
  <c r="DP42" i="37" s="1"/>
  <c r="DP43" i="37" s="1"/>
  <c r="DP44" i="37" s="1"/>
  <c r="DP45" i="37" s="1"/>
  <c r="DP46" i="37" s="1"/>
  <c r="DP47" i="37" s="1"/>
  <c r="DP48" i="37" s="1"/>
  <c r="DP49" i="37" s="1"/>
  <c r="DP50" i="37" s="1"/>
  <c r="DP51" i="37" s="1"/>
  <c r="DP52" i="37" s="1"/>
  <c r="DP53" i="37" s="1"/>
  <c r="DP54" i="37" s="1"/>
  <c r="DP55" i="37" s="1"/>
  <c r="DP56" i="37" s="1"/>
  <c r="DP57" i="37" s="1"/>
  <c r="DP58" i="37" s="1"/>
  <c r="DP59" i="37" s="1"/>
  <c r="DP60" i="37" s="1"/>
  <c r="DP61" i="37" s="1"/>
  <c r="DP62" i="37" s="1"/>
  <c r="DP63" i="37" s="1"/>
  <c r="DP64" i="37" s="1"/>
  <c r="DP65" i="37" s="1"/>
  <c r="DP66" i="37" s="1"/>
  <c r="DP67" i="37" s="1"/>
  <c r="DP68" i="37" s="1"/>
  <c r="DP69" i="37" s="1"/>
  <c r="DP70" i="37" s="1"/>
  <c r="DP71" i="37" s="1"/>
  <c r="DP72" i="37" s="1"/>
  <c r="DP73" i="37" s="1"/>
  <c r="DP74" i="37" s="1"/>
  <c r="DP75" i="37" s="1"/>
  <c r="DP76" i="37" s="1"/>
  <c r="DP77" i="37" s="1"/>
  <c r="DP78" i="37" s="1"/>
  <c r="DP79" i="37" s="1"/>
  <c r="DP80" i="37" s="1"/>
  <c r="ED9" i="37"/>
  <c r="ED10" i="37" s="1"/>
  <c r="ED11" i="37" s="1"/>
  <c r="ED12" i="37" s="1"/>
  <c r="ED13" i="37" s="1"/>
  <c r="ED14" i="37" s="1"/>
  <c r="ED15" i="37" s="1"/>
  <c r="ED16" i="37" s="1"/>
  <c r="ED17" i="37" s="1"/>
  <c r="ED18" i="37" s="1"/>
  <c r="ED19" i="37" s="1"/>
  <c r="ED20" i="37" s="1"/>
  <c r="ED21" i="37" s="1"/>
  <c r="ED22" i="37" s="1"/>
  <c r="ED23" i="37" s="1"/>
  <c r="ED24" i="37" s="1"/>
  <c r="ED25" i="37" s="1"/>
  <c r="ED26" i="37" s="1"/>
  <c r="ED27" i="37" s="1"/>
  <c r="ED28" i="37" s="1"/>
  <c r="ED29" i="37" s="1"/>
  <c r="ED30" i="37" s="1"/>
  <c r="ED31" i="37" s="1"/>
  <c r="ED32" i="37" s="1"/>
  <c r="ED33" i="37" s="1"/>
  <c r="ED34" i="37" s="1"/>
  <c r="ED35" i="37" s="1"/>
  <c r="ED36" i="37" s="1"/>
  <c r="ED37" i="37" s="1"/>
  <c r="ED38" i="37" s="1"/>
  <c r="ED39" i="37" s="1"/>
  <c r="ED40" i="37" s="1"/>
  <c r="ED41" i="37" s="1"/>
  <c r="ED42" i="37" s="1"/>
  <c r="ED43" i="37" s="1"/>
  <c r="ED44" i="37" s="1"/>
  <c r="ED45" i="37" s="1"/>
  <c r="ED46" i="37" s="1"/>
  <c r="ED47" i="37" s="1"/>
  <c r="ED48" i="37" s="1"/>
  <c r="ED49" i="37" s="1"/>
  <c r="ED50" i="37" s="1"/>
  <c r="ED51" i="37" s="1"/>
  <c r="ED52" i="37" s="1"/>
  <c r="ED53" i="37" s="1"/>
  <c r="ED54" i="37" s="1"/>
  <c r="ED55" i="37" s="1"/>
  <c r="ED56" i="37" s="1"/>
  <c r="ED57" i="37" s="1"/>
  <c r="ED58" i="37" s="1"/>
  <c r="ED59" i="37" s="1"/>
  <c r="ED60" i="37" s="1"/>
  <c r="ED61" i="37" s="1"/>
  <c r="ED62" i="37" s="1"/>
  <c r="ED63" i="37" s="1"/>
  <c r="ED64" i="37" s="1"/>
  <c r="ED65" i="37" s="1"/>
  <c r="ED66" i="37" s="1"/>
  <c r="ED67" i="37" s="1"/>
  <c r="ED68" i="37" s="1"/>
  <c r="ED69" i="37" s="1"/>
  <c r="ED70" i="37" s="1"/>
  <c r="ED71" i="37" s="1"/>
  <c r="ED72" i="37" s="1"/>
  <c r="ED73" i="37" s="1"/>
  <c r="ED74" i="37" s="1"/>
  <c r="ED75" i="37" s="1"/>
  <c r="ED76" i="37" s="1"/>
  <c r="ED77" i="37" s="1"/>
  <c r="ED78" i="37" s="1"/>
  <c r="ED79" i="37" s="1"/>
  <c r="ED80" i="37" s="1"/>
  <c r="DR9" i="37"/>
  <c r="DR10" i="37" s="1"/>
  <c r="DR11" i="37" s="1"/>
  <c r="DR12" i="37" s="1"/>
  <c r="DR13" i="37" s="1"/>
  <c r="DR14" i="37" s="1"/>
  <c r="DR15" i="37" s="1"/>
  <c r="DR16" i="37" s="1"/>
  <c r="DR17" i="37" s="1"/>
  <c r="DR18" i="37" s="1"/>
  <c r="DR19" i="37" s="1"/>
  <c r="DR20" i="37" s="1"/>
  <c r="DR21" i="37" s="1"/>
  <c r="DR22" i="37" s="1"/>
  <c r="DR23" i="37" s="1"/>
  <c r="DR24" i="37" s="1"/>
  <c r="DR25" i="37" s="1"/>
  <c r="DR26" i="37" s="1"/>
  <c r="DR27" i="37" s="1"/>
  <c r="DR28" i="37" s="1"/>
  <c r="DR29" i="37" s="1"/>
  <c r="DR30" i="37" s="1"/>
  <c r="DR31" i="37" s="1"/>
  <c r="DR32" i="37" s="1"/>
  <c r="DR33" i="37" s="1"/>
  <c r="DR34" i="37" s="1"/>
  <c r="DR35" i="37" s="1"/>
  <c r="DR36" i="37" s="1"/>
  <c r="DR37" i="37" s="1"/>
  <c r="DR38" i="37" s="1"/>
  <c r="DR39" i="37" s="1"/>
  <c r="DR40" i="37" s="1"/>
  <c r="DR41" i="37" s="1"/>
  <c r="DR42" i="37" s="1"/>
  <c r="DR43" i="37" s="1"/>
  <c r="DR44" i="37" s="1"/>
  <c r="DR45" i="37" s="1"/>
  <c r="DR46" i="37" s="1"/>
  <c r="DR47" i="37" s="1"/>
  <c r="DR48" i="37" s="1"/>
  <c r="DR49" i="37" s="1"/>
  <c r="DR50" i="37" s="1"/>
  <c r="DR51" i="37" s="1"/>
  <c r="DR52" i="37" s="1"/>
  <c r="DR53" i="37" s="1"/>
  <c r="DR54" i="37" s="1"/>
  <c r="DR55" i="37" s="1"/>
  <c r="DR56" i="37" s="1"/>
  <c r="DR57" i="37" s="1"/>
  <c r="DR58" i="37" s="1"/>
  <c r="DR59" i="37" s="1"/>
  <c r="DR60" i="37" s="1"/>
  <c r="DR61" i="37" s="1"/>
  <c r="DR62" i="37" s="1"/>
  <c r="DR63" i="37" s="1"/>
  <c r="DR64" i="37" s="1"/>
  <c r="DR65" i="37" s="1"/>
  <c r="DR66" i="37" s="1"/>
  <c r="DR67" i="37" s="1"/>
  <c r="DR68" i="37" s="1"/>
  <c r="DR69" i="37" s="1"/>
  <c r="DR70" i="37" s="1"/>
  <c r="DR71" i="37" s="1"/>
  <c r="DR72" i="37" s="1"/>
  <c r="DR73" i="37" s="1"/>
  <c r="DR74" i="37" s="1"/>
  <c r="DR75" i="37" s="1"/>
  <c r="DR76" i="37" s="1"/>
  <c r="DR77" i="37" s="1"/>
  <c r="DR78" i="37" s="1"/>
  <c r="DR79" i="37" s="1"/>
  <c r="DR80" i="37" s="1"/>
  <c r="EF9" i="37"/>
  <c r="EF10" i="37" s="1"/>
  <c r="EF11" i="37" s="1"/>
  <c r="EF12" i="37" s="1"/>
  <c r="EF13" i="37" s="1"/>
  <c r="EF14" i="37" s="1"/>
  <c r="EF15" i="37" s="1"/>
  <c r="EF16" i="37" s="1"/>
  <c r="EF17" i="37" s="1"/>
  <c r="EF18" i="37" s="1"/>
  <c r="EF19" i="37" s="1"/>
  <c r="EF20" i="37" s="1"/>
  <c r="EF21" i="37" s="1"/>
  <c r="EF22" i="37" s="1"/>
  <c r="EF23" i="37" s="1"/>
  <c r="EF24" i="37" s="1"/>
  <c r="EF25" i="37" s="1"/>
  <c r="EF26" i="37" s="1"/>
  <c r="EF27" i="37" s="1"/>
  <c r="EF28" i="37" s="1"/>
  <c r="EF29" i="37" s="1"/>
  <c r="EF30" i="37" s="1"/>
  <c r="EF31" i="37" s="1"/>
  <c r="EF32" i="37" s="1"/>
  <c r="EF33" i="37" s="1"/>
  <c r="EF34" i="37" s="1"/>
  <c r="EF35" i="37" s="1"/>
  <c r="EF36" i="37" s="1"/>
  <c r="EF37" i="37" s="1"/>
  <c r="EF38" i="37" s="1"/>
  <c r="EF39" i="37" s="1"/>
  <c r="EF40" i="37" s="1"/>
  <c r="EF41" i="37" s="1"/>
  <c r="EF42" i="37" s="1"/>
  <c r="EF43" i="37" s="1"/>
  <c r="EF44" i="37" s="1"/>
  <c r="EF45" i="37" s="1"/>
  <c r="EF46" i="37" s="1"/>
  <c r="EF47" i="37" s="1"/>
  <c r="EF48" i="37" s="1"/>
  <c r="EF49" i="37" s="1"/>
  <c r="EF50" i="37" s="1"/>
  <c r="EF51" i="37" s="1"/>
  <c r="EF52" i="37" s="1"/>
  <c r="EF53" i="37" s="1"/>
  <c r="EF54" i="37" s="1"/>
  <c r="EF55" i="37" s="1"/>
  <c r="EF56" i="37" s="1"/>
  <c r="EF57" i="37" s="1"/>
  <c r="EF58" i="37" s="1"/>
  <c r="EF59" i="37" s="1"/>
  <c r="EF60" i="37" s="1"/>
  <c r="EF61" i="37" s="1"/>
  <c r="EF62" i="37" s="1"/>
  <c r="EF63" i="37" s="1"/>
  <c r="EF64" i="37" s="1"/>
  <c r="EF65" i="37" s="1"/>
  <c r="EF66" i="37" s="1"/>
  <c r="EF67" i="37" s="1"/>
  <c r="EF68" i="37" s="1"/>
  <c r="EF69" i="37" s="1"/>
  <c r="EF70" i="37" s="1"/>
  <c r="EF71" i="37" s="1"/>
  <c r="EF72" i="37" s="1"/>
  <c r="EF73" i="37" s="1"/>
  <c r="EF74" i="37" s="1"/>
  <c r="EF75" i="37" s="1"/>
  <c r="EF76" i="37" s="1"/>
  <c r="EF77" i="37" s="1"/>
  <c r="EF78" i="37" s="1"/>
  <c r="EF79" i="37" s="1"/>
  <c r="EF80" i="37" s="1"/>
  <c r="DS9" i="37"/>
  <c r="DS10" i="37" s="1"/>
  <c r="DS11" i="37" s="1"/>
  <c r="DS12" i="37" s="1"/>
  <c r="DS13" i="37" s="1"/>
  <c r="DS14" i="37" s="1"/>
  <c r="DS15" i="37" s="1"/>
  <c r="DS16" i="37" s="1"/>
  <c r="DS17" i="37" s="1"/>
  <c r="DS18" i="37" s="1"/>
  <c r="DS19" i="37" s="1"/>
  <c r="DS20" i="37" s="1"/>
  <c r="DS21" i="37" s="1"/>
  <c r="DS22" i="37" s="1"/>
  <c r="DS23" i="37" s="1"/>
  <c r="DS24" i="37" s="1"/>
  <c r="DS25" i="37" s="1"/>
  <c r="DS26" i="37" s="1"/>
  <c r="DS27" i="37" s="1"/>
  <c r="DS28" i="37" s="1"/>
  <c r="DS29" i="37" s="1"/>
  <c r="DS30" i="37" s="1"/>
  <c r="DS31" i="37" s="1"/>
  <c r="DS32" i="37" s="1"/>
  <c r="DS33" i="37" s="1"/>
  <c r="DS34" i="37" s="1"/>
  <c r="DS35" i="37" s="1"/>
  <c r="DS36" i="37" s="1"/>
  <c r="DS37" i="37" s="1"/>
  <c r="DS38" i="37" s="1"/>
  <c r="DS39" i="37" s="1"/>
  <c r="DS40" i="37" s="1"/>
  <c r="DS41" i="37" s="1"/>
  <c r="DS42" i="37" s="1"/>
  <c r="DS43" i="37" s="1"/>
  <c r="DS44" i="37" s="1"/>
  <c r="DS45" i="37" s="1"/>
  <c r="DS46" i="37" s="1"/>
  <c r="DS47" i="37" s="1"/>
  <c r="DS48" i="37" s="1"/>
  <c r="DS49" i="37" s="1"/>
  <c r="DS50" i="37" s="1"/>
  <c r="DS51" i="37" s="1"/>
  <c r="DS52" i="37" s="1"/>
  <c r="DS53" i="37" s="1"/>
  <c r="DS54" i="37" s="1"/>
  <c r="DS55" i="37" s="1"/>
  <c r="DS56" i="37" s="1"/>
  <c r="DS57" i="37" s="1"/>
  <c r="DS58" i="37" s="1"/>
  <c r="DS59" i="37" s="1"/>
  <c r="DS60" i="37" s="1"/>
  <c r="DS61" i="37" s="1"/>
  <c r="DS62" i="37" s="1"/>
  <c r="DS63" i="37" s="1"/>
  <c r="DS64" i="37" s="1"/>
  <c r="DS65" i="37" s="1"/>
  <c r="DS66" i="37" s="1"/>
  <c r="DS67" i="37" s="1"/>
  <c r="DS68" i="37" s="1"/>
  <c r="DS69" i="37" s="1"/>
  <c r="DS70" i="37" s="1"/>
  <c r="DS71" i="37" s="1"/>
  <c r="DS72" i="37" s="1"/>
  <c r="DS73" i="37" s="1"/>
  <c r="DS74" i="37" s="1"/>
  <c r="DS75" i="37" s="1"/>
  <c r="DS76" i="37" s="1"/>
  <c r="DS77" i="37" s="1"/>
  <c r="DS78" i="37" s="1"/>
  <c r="DS79" i="37" s="1"/>
  <c r="DS80" i="37" s="1"/>
  <c r="DV9" i="37"/>
  <c r="DV10" i="37" s="1"/>
  <c r="DV11" i="37" s="1"/>
  <c r="DV12" i="37" s="1"/>
  <c r="DV13" i="37" s="1"/>
  <c r="DV14" i="37" s="1"/>
  <c r="DV15" i="37" s="1"/>
  <c r="DV16" i="37" s="1"/>
  <c r="DV17" i="37" s="1"/>
  <c r="DV18" i="37" s="1"/>
  <c r="DV19" i="37" s="1"/>
  <c r="DV20" i="37" s="1"/>
  <c r="DV21" i="37" s="1"/>
  <c r="DV22" i="37" s="1"/>
  <c r="DV23" i="37" s="1"/>
  <c r="DV24" i="37" s="1"/>
  <c r="DV25" i="37" s="1"/>
  <c r="DV26" i="37" s="1"/>
  <c r="DV27" i="37" s="1"/>
  <c r="DV28" i="37" s="1"/>
  <c r="DV29" i="37" s="1"/>
  <c r="DV30" i="37" s="1"/>
  <c r="DV31" i="37" s="1"/>
  <c r="DV32" i="37" s="1"/>
  <c r="DV33" i="37" s="1"/>
  <c r="DV34" i="37" s="1"/>
  <c r="DV35" i="37" s="1"/>
  <c r="DV36" i="37" s="1"/>
  <c r="DV37" i="37" s="1"/>
  <c r="DV38" i="37" s="1"/>
  <c r="DV39" i="37" s="1"/>
  <c r="DV40" i="37" s="1"/>
  <c r="DV41" i="37" s="1"/>
  <c r="DV42" i="37" s="1"/>
  <c r="DV43" i="37" s="1"/>
  <c r="DV44" i="37" s="1"/>
  <c r="DV45" i="37" s="1"/>
  <c r="DV46" i="37" s="1"/>
  <c r="DV47" i="37" s="1"/>
  <c r="DV48" i="37" s="1"/>
  <c r="DV49" i="37" s="1"/>
  <c r="DV50" i="37" s="1"/>
  <c r="DV51" i="37" s="1"/>
  <c r="DV52" i="37" s="1"/>
  <c r="DV53" i="37" s="1"/>
  <c r="DV54" i="37" s="1"/>
  <c r="DV55" i="37" s="1"/>
  <c r="DV56" i="37" s="1"/>
  <c r="DV57" i="37" s="1"/>
  <c r="DV58" i="37" s="1"/>
  <c r="DV59" i="37" s="1"/>
  <c r="DV60" i="37" s="1"/>
  <c r="DV61" i="37" s="1"/>
  <c r="DV62" i="37" s="1"/>
  <c r="DV63" i="37" s="1"/>
  <c r="DV64" i="37" s="1"/>
  <c r="DV65" i="37" s="1"/>
  <c r="DV66" i="37" s="1"/>
  <c r="DV67" i="37" s="1"/>
  <c r="DV68" i="37" s="1"/>
  <c r="DV69" i="37" s="1"/>
  <c r="DV70" i="37" s="1"/>
  <c r="DV71" i="37" s="1"/>
  <c r="DV72" i="37" s="1"/>
  <c r="DV73" i="37" s="1"/>
  <c r="DV74" i="37" s="1"/>
  <c r="DV75" i="37" s="1"/>
  <c r="DV76" i="37" s="1"/>
  <c r="DV77" i="37" s="1"/>
  <c r="DV78" i="37" s="1"/>
  <c r="DV79" i="37" s="1"/>
  <c r="DV80" i="37" s="1"/>
  <c r="DQ9" i="37"/>
  <c r="DQ10" i="37" s="1"/>
  <c r="DQ11" i="37" s="1"/>
  <c r="DQ12" i="37" s="1"/>
  <c r="DQ13" i="37" s="1"/>
  <c r="DQ14" i="37" s="1"/>
  <c r="DQ15" i="37" s="1"/>
  <c r="DQ16" i="37" s="1"/>
  <c r="DQ17" i="37" s="1"/>
  <c r="DQ18" i="37" s="1"/>
  <c r="DQ19" i="37" s="1"/>
  <c r="DQ20" i="37" s="1"/>
  <c r="DQ21" i="37" s="1"/>
  <c r="DQ22" i="37" s="1"/>
  <c r="DQ23" i="37" s="1"/>
  <c r="DQ24" i="37" s="1"/>
  <c r="DQ25" i="37" s="1"/>
  <c r="DQ26" i="37" s="1"/>
  <c r="DQ27" i="37" s="1"/>
  <c r="DQ28" i="37" s="1"/>
  <c r="DQ29" i="37" s="1"/>
  <c r="DQ30" i="37" s="1"/>
  <c r="DQ31" i="37" s="1"/>
  <c r="DQ32" i="37" s="1"/>
  <c r="DQ33" i="37" s="1"/>
  <c r="DQ34" i="37" s="1"/>
  <c r="DQ35" i="37" s="1"/>
  <c r="DQ36" i="37" s="1"/>
  <c r="DQ37" i="37" s="1"/>
  <c r="DQ38" i="37" s="1"/>
  <c r="DQ39" i="37" s="1"/>
  <c r="DQ40" i="37" s="1"/>
  <c r="DQ41" i="37" s="1"/>
  <c r="DQ42" i="37" s="1"/>
  <c r="DQ43" i="37" s="1"/>
  <c r="DQ44" i="37" s="1"/>
  <c r="DQ45" i="37" s="1"/>
  <c r="DQ46" i="37" s="1"/>
  <c r="DQ47" i="37" s="1"/>
  <c r="DQ48" i="37" s="1"/>
  <c r="DQ49" i="37" s="1"/>
  <c r="DQ50" i="37" s="1"/>
  <c r="DQ51" i="37" s="1"/>
  <c r="DQ52" i="37" s="1"/>
  <c r="DQ53" i="37" s="1"/>
  <c r="DQ54" i="37" s="1"/>
  <c r="DQ55" i="37" s="1"/>
  <c r="DQ56" i="37" s="1"/>
  <c r="DQ57" i="37" s="1"/>
  <c r="DQ58" i="37" s="1"/>
  <c r="DQ59" i="37" s="1"/>
  <c r="DQ60" i="37" s="1"/>
  <c r="DQ61" i="37" s="1"/>
  <c r="DQ62" i="37" s="1"/>
  <c r="DQ63" i="37" s="1"/>
  <c r="DQ64" i="37" s="1"/>
  <c r="DQ65" i="37" s="1"/>
  <c r="DQ66" i="37" s="1"/>
  <c r="DQ67" i="37" s="1"/>
  <c r="DQ68" i="37" s="1"/>
  <c r="DQ69" i="37" s="1"/>
  <c r="DQ70" i="37" s="1"/>
  <c r="DQ71" i="37" s="1"/>
  <c r="DQ72" i="37" s="1"/>
  <c r="DQ73" i="37" s="1"/>
  <c r="DQ74" i="37" s="1"/>
  <c r="DQ75" i="37" s="1"/>
  <c r="DQ76" i="37" s="1"/>
  <c r="DQ77" i="37" s="1"/>
  <c r="DQ78" i="37" s="1"/>
  <c r="DQ79" i="37" s="1"/>
  <c r="DQ80" i="37" s="1"/>
  <c r="EC9" i="37"/>
  <c r="EC10" i="37" s="1"/>
  <c r="EC11" i="37" s="1"/>
  <c r="EC12" i="37" s="1"/>
  <c r="EC13" i="37" s="1"/>
  <c r="EC14" i="37" s="1"/>
  <c r="EC15" i="37" s="1"/>
  <c r="EC16" i="37" s="1"/>
  <c r="EC17" i="37" s="1"/>
  <c r="EC18" i="37" s="1"/>
  <c r="EC19" i="37" s="1"/>
  <c r="EC20" i="37" s="1"/>
  <c r="EC21" i="37" s="1"/>
  <c r="EC22" i="37" s="1"/>
  <c r="EC23" i="37" s="1"/>
  <c r="EC24" i="37" s="1"/>
  <c r="EC25" i="37" s="1"/>
  <c r="EC26" i="37" s="1"/>
  <c r="EC27" i="37" s="1"/>
  <c r="EC28" i="37" s="1"/>
  <c r="EC29" i="37" s="1"/>
  <c r="EC30" i="37" s="1"/>
  <c r="EC31" i="37" s="1"/>
  <c r="EC32" i="37" s="1"/>
  <c r="EC33" i="37" s="1"/>
  <c r="EC34" i="37" s="1"/>
  <c r="EC35" i="37" s="1"/>
  <c r="EC36" i="37" s="1"/>
  <c r="EC37" i="37" s="1"/>
  <c r="EC38" i="37" s="1"/>
  <c r="EC39" i="37" s="1"/>
  <c r="EC40" i="37" s="1"/>
  <c r="EC41" i="37" s="1"/>
  <c r="EC42" i="37" s="1"/>
  <c r="EC43" i="37" s="1"/>
  <c r="EC44" i="37" s="1"/>
  <c r="EC45" i="37" s="1"/>
  <c r="EC46" i="37" s="1"/>
  <c r="EC47" i="37" s="1"/>
  <c r="EC48" i="37" s="1"/>
  <c r="EC49" i="37" s="1"/>
  <c r="EC50" i="37" s="1"/>
  <c r="EC51" i="37" s="1"/>
  <c r="EC52" i="37" s="1"/>
  <c r="EC53" i="37" s="1"/>
  <c r="EC54" i="37" s="1"/>
  <c r="EC55" i="37" s="1"/>
  <c r="EC56" i="37" s="1"/>
  <c r="EC57" i="37" s="1"/>
  <c r="EC58" i="37" s="1"/>
  <c r="EC59" i="37" s="1"/>
  <c r="EC60" i="37" s="1"/>
  <c r="EC61" i="37" s="1"/>
  <c r="EC62" i="37" s="1"/>
  <c r="EC63" i="37" s="1"/>
  <c r="EC64" i="37" s="1"/>
  <c r="EC65" i="37" s="1"/>
  <c r="EC66" i="37" s="1"/>
  <c r="EC67" i="37" s="1"/>
  <c r="EC68" i="37" s="1"/>
  <c r="EC69" i="37" s="1"/>
  <c r="EC70" i="37" s="1"/>
  <c r="EC71" i="37" s="1"/>
  <c r="EC72" i="37" s="1"/>
  <c r="EC73" i="37" s="1"/>
  <c r="EC74" i="37" s="1"/>
  <c r="EC75" i="37" s="1"/>
  <c r="EC76" i="37" s="1"/>
  <c r="EC77" i="37" s="1"/>
  <c r="EC78" i="37" s="1"/>
  <c r="EC79" i="37" s="1"/>
  <c r="EC80" i="37" s="1"/>
  <c r="EA9" i="37"/>
  <c r="EA10" i="37" s="1"/>
  <c r="EA11" i="37" s="1"/>
  <c r="EA12" i="37" s="1"/>
  <c r="EA13" i="37" s="1"/>
  <c r="EA14" i="37" s="1"/>
  <c r="EA15" i="37" s="1"/>
  <c r="EA16" i="37" s="1"/>
  <c r="EA17" i="37" s="1"/>
  <c r="EA18" i="37" s="1"/>
  <c r="EA19" i="37" s="1"/>
  <c r="EA20" i="37" s="1"/>
  <c r="EA21" i="37" s="1"/>
  <c r="EA22" i="37" s="1"/>
  <c r="EA23" i="37" s="1"/>
  <c r="EA24" i="37" s="1"/>
  <c r="EA25" i="37" s="1"/>
  <c r="EA26" i="37" s="1"/>
  <c r="EA27" i="37" s="1"/>
  <c r="EA28" i="37" s="1"/>
  <c r="EA29" i="37" s="1"/>
  <c r="EA30" i="37" s="1"/>
  <c r="EA31" i="37" s="1"/>
  <c r="EA32" i="37" s="1"/>
  <c r="EA33" i="37" s="1"/>
  <c r="EA34" i="37" s="1"/>
  <c r="EA35" i="37" s="1"/>
  <c r="EA36" i="37" s="1"/>
  <c r="EA37" i="37" s="1"/>
  <c r="EA38" i="37" s="1"/>
  <c r="EA39" i="37" s="1"/>
  <c r="EA40" i="37" s="1"/>
  <c r="EA41" i="37" s="1"/>
  <c r="EA42" i="37" s="1"/>
  <c r="EA43" i="37" s="1"/>
  <c r="EA44" i="37" s="1"/>
  <c r="EA45" i="37" s="1"/>
  <c r="EA46" i="37" s="1"/>
  <c r="EA47" i="37" s="1"/>
  <c r="EA48" i="37" s="1"/>
  <c r="EA49" i="37" s="1"/>
  <c r="EA50" i="37" s="1"/>
  <c r="EA51" i="37" s="1"/>
  <c r="EA52" i="37" s="1"/>
  <c r="EA53" i="37" s="1"/>
  <c r="EA54" i="37" s="1"/>
  <c r="EA55" i="37" s="1"/>
  <c r="EA56" i="37" s="1"/>
  <c r="EA57" i="37" s="1"/>
  <c r="EA58" i="37" s="1"/>
  <c r="EA59" i="37" s="1"/>
  <c r="EA60" i="37" s="1"/>
  <c r="EA61" i="37" s="1"/>
  <c r="EA62" i="37" s="1"/>
  <c r="EA63" i="37" s="1"/>
  <c r="EA64" i="37" s="1"/>
  <c r="EA65" i="37" s="1"/>
  <c r="EA66" i="37" s="1"/>
  <c r="EA67" i="37" s="1"/>
  <c r="EA68" i="37" s="1"/>
  <c r="EA69" i="37" s="1"/>
  <c r="EA70" i="37" s="1"/>
  <c r="EA71" i="37" s="1"/>
  <c r="EA72" i="37" s="1"/>
  <c r="EA73" i="37" s="1"/>
  <c r="EA74" i="37" s="1"/>
  <c r="EA75" i="37" s="1"/>
  <c r="EA76" i="37" s="1"/>
  <c r="EA77" i="37" s="1"/>
  <c r="EA78" i="37" s="1"/>
  <c r="EA79" i="37" s="1"/>
  <c r="EA80" i="37" s="1"/>
  <c r="DY9" i="37"/>
  <c r="DY10" i="37" s="1"/>
  <c r="DY11" i="37" s="1"/>
  <c r="DY12" i="37" s="1"/>
  <c r="DY13" i="37" s="1"/>
  <c r="DY14" i="37" s="1"/>
  <c r="DY15" i="37" s="1"/>
  <c r="DY16" i="37" s="1"/>
  <c r="DY17" i="37" s="1"/>
  <c r="DY18" i="37" s="1"/>
  <c r="DY19" i="37" s="1"/>
  <c r="DY20" i="37" s="1"/>
  <c r="DY21" i="37" s="1"/>
  <c r="DY22" i="37" s="1"/>
  <c r="DY23" i="37" s="1"/>
  <c r="DY24" i="37" s="1"/>
  <c r="DY25" i="37" s="1"/>
  <c r="DY26" i="37" s="1"/>
  <c r="DY27" i="37" s="1"/>
  <c r="DY28" i="37" s="1"/>
  <c r="DY29" i="37" s="1"/>
  <c r="DY30" i="37" s="1"/>
  <c r="DY31" i="37" s="1"/>
  <c r="DY32" i="37" s="1"/>
  <c r="DY33" i="37" s="1"/>
  <c r="DY34" i="37" s="1"/>
  <c r="DY35" i="37" s="1"/>
  <c r="DY36" i="37" s="1"/>
  <c r="DY37" i="37" s="1"/>
  <c r="DY38" i="37" s="1"/>
  <c r="DY39" i="37" s="1"/>
  <c r="DY40" i="37" s="1"/>
  <c r="DY41" i="37" s="1"/>
  <c r="DY42" i="37" s="1"/>
  <c r="DY43" i="37" s="1"/>
  <c r="DY44" i="37" s="1"/>
  <c r="DY45" i="37" s="1"/>
  <c r="DY46" i="37" s="1"/>
  <c r="DY47" i="37" s="1"/>
  <c r="DY48" i="37" s="1"/>
  <c r="DY49" i="37" s="1"/>
  <c r="DY50" i="37" s="1"/>
  <c r="DY51" i="37" s="1"/>
  <c r="DY52" i="37" s="1"/>
  <c r="DY53" i="37" s="1"/>
  <c r="DY54" i="37" s="1"/>
  <c r="DY55" i="37" s="1"/>
  <c r="DY56" i="37" s="1"/>
  <c r="DY57" i="37" s="1"/>
  <c r="DY58" i="37" s="1"/>
  <c r="DY59" i="37" s="1"/>
  <c r="DY60" i="37" s="1"/>
  <c r="DY61" i="37" s="1"/>
  <c r="DY62" i="37" s="1"/>
  <c r="DY63" i="37" s="1"/>
  <c r="DY64" i="37" s="1"/>
  <c r="DY65" i="37" s="1"/>
  <c r="DY66" i="37" s="1"/>
  <c r="DY67" i="37" s="1"/>
  <c r="DY68" i="37" s="1"/>
  <c r="DY69" i="37" s="1"/>
  <c r="DY70" i="37" s="1"/>
  <c r="DY71" i="37" s="1"/>
  <c r="DY72" i="37" s="1"/>
  <c r="DY73" i="37" s="1"/>
  <c r="DY74" i="37" s="1"/>
  <c r="DY75" i="37" s="1"/>
  <c r="DY76" i="37" s="1"/>
  <c r="DY77" i="37" s="1"/>
  <c r="DY78" i="37" s="1"/>
  <c r="DY79" i="37" s="1"/>
  <c r="DY80" i="37" s="1"/>
  <c r="DU9" i="37"/>
  <c r="DU10" i="37" s="1"/>
  <c r="DU11" i="37" s="1"/>
  <c r="DU12" i="37" s="1"/>
  <c r="DU13" i="37" s="1"/>
  <c r="DU14" i="37" s="1"/>
  <c r="DU15" i="37" s="1"/>
  <c r="DU16" i="37" s="1"/>
  <c r="DU17" i="37" s="1"/>
  <c r="DU18" i="37" s="1"/>
  <c r="DU19" i="37" s="1"/>
  <c r="DU20" i="37" s="1"/>
  <c r="DU21" i="37" s="1"/>
  <c r="DU22" i="37" s="1"/>
  <c r="DU23" i="37" s="1"/>
  <c r="DU24" i="37" s="1"/>
  <c r="DU25" i="37" s="1"/>
  <c r="DU26" i="37" s="1"/>
  <c r="DU27" i="37" s="1"/>
  <c r="DU28" i="37" s="1"/>
  <c r="DU29" i="37" s="1"/>
  <c r="DU30" i="37" s="1"/>
  <c r="DU31" i="37" s="1"/>
  <c r="DU32" i="37" s="1"/>
  <c r="DU33" i="37" s="1"/>
  <c r="DU34" i="37" s="1"/>
  <c r="DU35" i="37" s="1"/>
  <c r="DU36" i="37" s="1"/>
  <c r="DU37" i="37" s="1"/>
  <c r="DU38" i="37" s="1"/>
  <c r="DU39" i="37" s="1"/>
  <c r="DU40" i="37" s="1"/>
  <c r="DU41" i="37" s="1"/>
  <c r="DU42" i="37" s="1"/>
  <c r="DU43" i="37" s="1"/>
  <c r="DU44" i="37" s="1"/>
  <c r="DU45" i="37" s="1"/>
  <c r="DU46" i="37" s="1"/>
  <c r="DU47" i="37" s="1"/>
  <c r="DU48" i="37" s="1"/>
  <c r="DU49" i="37" s="1"/>
  <c r="DU50" i="37" s="1"/>
  <c r="DU51" i="37" s="1"/>
  <c r="DU52" i="37" s="1"/>
  <c r="DU53" i="37" s="1"/>
  <c r="DU54" i="37" s="1"/>
  <c r="DU55" i="37" s="1"/>
  <c r="DU56" i="37" s="1"/>
  <c r="DU57" i="37" s="1"/>
  <c r="DU58" i="37" s="1"/>
  <c r="DU59" i="37" s="1"/>
  <c r="DU60" i="37" s="1"/>
  <c r="DU61" i="37" s="1"/>
  <c r="DU62" i="37" s="1"/>
  <c r="DU63" i="37" s="1"/>
  <c r="DU64" i="37" s="1"/>
  <c r="DU65" i="37" s="1"/>
  <c r="DU66" i="37" s="1"/>
  <c r="DU67" i="37" s="1"/>
  <c r="DU68" i="37" s="1"/>
  <c r="DU69" i="37" s="1"/>
  <c r="DU70" i="37" s="1"/>
  <c r="DU71" i="37" s="1"/>
  <c r="DU72" i="37" s="1"/>
  <c r="DU73" i="37" s="1"/>
  <c r="DU74" i="37" s="1"/>
  <c r="DU75" i="37" s="1"/>
  <c r="DU76" i="37" s="1"/>
  <c r="DU77" i="37" s="1"/>
  <c r="DU78" i="37" s="1"/>
  <c r="DU79" i="37" s="1"/>
  <c r="DU80" i="37" s="1"/>
  <c r="DW9" i="37"/>
  <c r="DW10" i="37" s="1"/>
  <c r="DW11" i="37" s="1"/>
  <c r="DW12" i="37" s="1"/>
  <c r="DW13" i="37" s="1"/>
  <c r="DW14" i="37" s="1"/>
  <c r="DW15" i="37" s="1"/>
  <c r="DW16" i="37" s="1"/>
  <c r="DW17" i="37" s="1"/>
  <c r="DW18" i="37" s="1"/>
  <c r="DW19" i="37" s="1"/>
  <c r="DW20" i="37" s="1"/>
  <c r="DW21" i="37" s="1"/>
  <c r="DW22" i="37" s="1"/>
  <c r="DW23" i="37" s="1"/>
  <c r="DW24" i="37" s="1"/>
  <c r="DW25" i="37" s="1"/>
  <c r="DW26" i="37" s="1"/>
  <c r="DW27" i="37" s="1"/>
  <c r="DW28" i="37" s="1"/>
  <c r="DW29" i="37" s="1"/>
  <c r="DW30" i="37" s="1"/>
  <c r="DW31" i="37" s="1"/>
  <c r="DW32" i="37" s="1"/>
  <c r="DW33" i="37" s="1"/>
  <c r="DW34" i="37" s="1"/>
  <c r="DW35" i="37" s="1"/>
  <c r="DW36" i="37" s="1"/>
  <c r="DW37" i="37" s="1"/>
  <c r="DW38" i="37" s="1"/>
  <c r="DW39" i="37" s="1"/>
  <c r="DW40" i="37" s="1"/>
  <c r="DW41" i="37" s="1"/>
  <c r="DW42" i="37" s="1"/>
  <c r="DW43" i="37" s="1"/>
  <c r="DW44" i="37" s="1"/>
  <c r="DW45" i="37" s="1"/>
  <c r="DW46" i="37" s="1"/>
  <c r="DW47" i="37" s="1"/>
  <c r="DW48" i="37" s="1"/>
  <c r="DW49" i="37" s="1"/>
  <c r="DW50" i="37" s="1"/>
  <c r="DW51" i="37" s="1"/>
  <c r="DW52" i="37" s="1"/>
  <c r="DW53" i="37" s="1"/>
  <c r="DW54" i="37" s="1"/>
  <c r="DW55" i="37" s="1"/>
  <c r="DW56" i="37" s="1"/>
  <c r="DW57" i="37" s="1"/>
  <c r="DW58" i="37" s="1"/>
  <c r="DW59" i="37" s="1"/>
  <c r="DW60" i="37" s="1"/>
  <c r="DW61" i="37" s="1"/>
  <c r="DW62" i="37" s="1"/>
  <c r="DW63" i="37" s="1"/>
  <c r="DW64" i="37" s="1"/>
  <c r="DW65" i="37" s="1"/>
  <c r="DW66" i="37" s="1"/>
  <c r="DW67" i="37" s="1"/>
  <c r="DW68" i="37" s="1"/>
  <c r="DW69" i="37" s="1"/>
  <c r="DW70" i="37" s="1"/>
  <c r="DW71" i="37" s="1"/>
  <c r="DW72" i="37" s="1"/>
  <c r="DW73" i="37" s="1"/>
  <c r="DW74" i="37" s="1"/>
  <c r="DW75" i="37" s="1"/>
  <c r="DW76" i="37" s="1"/>
  <c r="DW77" i="37" s="1"/>
  <c r="DW78" i="37" s="1"/>
  <c r="DW79" i="37" s="1"/>
  <c r="DW80" i="37" s="1"/>
  <c r="EE9" i="37"/>
  <c r="EE10" i="37" s="1"/>
  <c r="EE11" i="37" s="1"/>
  <c r="EE12" i="37" s="1"/>
  <c r="EE13" i="37" s="1"/>
  <c r="EE14" i="37" s="1"/>
  <c r="EE15" i="37" s="1"/>
  <c r="EE16" i="37" s="1"/>
  <c r="EE17" i="37" s="1"/>
  <c r="EE18" i="37" s="1"/>
  <c r="EE19" i="37" s="1"/>
  <c r="EE20" i="37" s="1"/>
  <c r="EE21" i="37" s="1"/>
  <c r="EE22" i="37" s="1"/>
  <c r="EE23" i="37" s="1"/>
  <c r="EE24" i="37" s="1"/>
  <c r="EE25" i="37" s="1"/>
  <c r="EE26" i="37" s="1"/>
  <c r="EE27" i="37" s="1"/>
  <c r="EE28" i="37" s="1"/>
  <c r="EE29" i="37" s="1"/>
  <c r="EE30" i="37" s="1"/>
  <c r="EE31" i="37" s="1"/>
  <c r="EE32" i="37" s="1"/>
  <c r="EE33" i="37" s="1"/>
  <c r="EE34" i="37" s="1"/>
  <c r="EE35" i="37" s="1"/>
  <c r="EE36" i="37" s="1"/>
  <c r="EE37" i="37" s="1"/>
  <c r="EE38" i="37" s="1"/>
  <c r="EE39" i="37" s="1"/>
  <c r="EE40" i="37" s="1"/>
  <c r="EE41" i="37" s="1"/>
  <c r="EE42" i="37" s="1"/>
  <c r="EE43" i="37" s="1"/>
  <c r="EE44" i="37" s="1"/>
  <c r="EE45" i="37" s="1"/>
  <c r="EE46" i="37" s="1"/>
  <c r="EE47" i="37" s="1"/>
  <c r="EE48" i="37" s="1"/>
  <c r="EE49" i="37" s="1"/>
  <c r="EE50" i="37" s="1"/>
  <c r="EE51" i="37" s="1"/>
  <c r="EE52" i="37" s="1"/>
  <c r="EE53" i="37" s="1"/>
  <c r="EE54" i="37" s="1"/>
  <c r="EE55" i="37" s="1"/>
  <c r="EE56" i="37" s="1"/>
  <c r="EE57" i="37" s="1"/>
  <c r="EE58" i="37" s="1"/>
  <c r="EE59" i="37" s="1"/>
  <c r="EE60" i="37" s="1"/>
  <c r="EE61" i="37" s="1"/>
  <c r="EE62" i="37" s="1"/>
  <c r="EE63" i="37" s="1"/>
  <c r="EE64" i="37" s="1"/>
  <c r="EE65" i="37" s="1"/>
  <c r="EE66" i="37" s="1"/>
  <c r="EE67" i="37" s="1"/>
  <c r="EE68" i="37" s="1"/>
  <c r="EE69" i="37" s="1"/>
  <c r="EE70" i="37" s="1"/>
  <c r="EE71" i="37" s="1"/>
  <c r="EE72" i="37" s="1"/>
  <c r="EE73" i="37" s="1"/>
  <c r="EE74" i="37" s="1"/>
  <c r="EE75" i="37" s="1"/>
  <c r="EE76" i="37" s="1"/>
  <c r="EE77" i="37" s="1"/>
  <c r="EE78" i="37" s="1"/>
  <c r="EE79" i="37" s="1"/>
  <c r="EE80" i="37" s="1"/>
  <c r="DO9" i="37"/>
  <c r="DO10" i="37" s="1"/>
  <c r="DO11" i="37" s="1"/>
  <c r="DO12" i="37" s="1"/>
  <c r="DO13" i="37" s="1"/>
  <c r="DO14" i="37" s="1"/>
  <c r="DO15" i="37" s="1"/>
  <c r="DO16" i="37" s="1"/>
  <c r="DO17" i="37" s="1"/>
  <c r="DO18" i="37" s="1"/>
  <c r="DO19" i="37" s="1"/>
  <c r="DO20" i="37" s="1"/>
  <c r="DO21" i="37" s="1"/>
  <c r="DO22" i="37" s="1"/>
  <c r="DO23" i="37" s="1"/>
  <c r="DO24" i="37" s="1"/>
  <c r="DO25" i="37" s="1"/>
  <c r="DO26" i="37" s="1"/>
  <c r="DO27" i="37" s="1"/>
  <c r="DO28" i="37" s="1"/>
  <c r="DO29" i="37" s="1"/>
  <c r="DO30" i="37" s="1"/>
  <c r="DO31" i="37" s="1"/>
  <c r="DO32" i="37" s="1"/>
  <c r="DO33" i="37" s="1"/>
  <c r="DO34" i="37" s="1"/>
  <c r="DO35" i="37" s="1"/>
  <c r="DO36" i="37" s="1"/>
  <c r="DO37" i="37" s="1"/>
  <c r="DO38" i="37" s="1"/>
  <c r="DO39" i="37" s="1"/>
  <c r="DO40" i="37" s="1"/>
  <c r="DO41" i="37" s="1"/>
  <c r="DO42" i="37" s="1"/>
  <c r="DO43" i="37" s="1"/>
  <c r="DO44" i="37" s="1"/>
  <c r="DO45" i="37" s="1"/>
  <c r="DO46" i="37" s="1"/>
  <c r="DO47" i="37" s="1"/>
  <c r="DO48" i="37" s="1"/>
  <c r="DO49" i="37" s="1"/>
  <c r="DO50" i="37" s="1"/>
  <c r="DO51" i="37" s="1"/>
  <c r="DO52" i="37" s="1"/>
  <c r="DO53" i="37" s="1"/>
  <c r="DO54" i="37" s="1"/>
  <c r="DO55" i="37" s="1"/>
  <c r="DO56" i="37" s="1"/>
  <c r="DO57" i="37" s="1"/>
  <c r="DO58" i="37" s="1"/>
  <c r="DO59" i="37" s="1"/>
  <c r="DO60" i="37" s="1"/>
  <c r="DO61" i="37" s="1"/>
  <c r="DO62" i="37" s="1"/>
  <c r="DO63" i="37" s="1"/>
  <c r="DO64" i="37" s="1"/>
  <c r="DO65" i="37" s="1"/>
  <c r="DO66" i="37" s="1"/>
  <c r="DO67" i="37" s="1"/>
  <c r="DO68" i="37" s="1"/>
  <c r="DO69" i="37" s="1"/>
  <c r="DO70" i="37" s="1"/>
  <c r="DO71" i="37" s="1"/>
  <c r="DO72" i="37" s="1"/>
  <c r="DO73" i="37" s="1"/>
  <c r="DO74" i="37" s="1"/>
  <c r="DO75" i="37" s="1"/>
  <c r="DO76" i="37" s="1"/>
  <c r="DO77" i="37" s="1"/>
  <c r="DO78" i="37" s="1"/>
  <c r="DO79" i="37" s="1"/>
  <c r="DO80" i="37" s="1"/>
  <c r="DM9" i="37"/>
  <c r="CB42" i="37"/>
  <c r="CB43" i="37" s="1"/>
  <c r="CB44" i="37" s="1"/>
  <c r="CB45" i="37" s="1"/>
  <c r="CB46" i="37" s="1"/>
  <c r="CB47" i="37" s="1"/>
  <c r="CB48" i="37" s="1"/>
  <c r="CB49" i="37" s="1"/>
  <c r="CB50" i="37" s="1"/>
  <c r="CB51" i="37" s="1"/>
  <c r="CB52" i="37" s="1"/>
  <c r="CB53" i="37" s="1"/>
  <c r="CB54" i="37" s="1"/>
  <c r="CB55" i="37" s="1"/>
  <c r="CB56" i="37" s="1"/>
  <c r="CB57" i="37" s="1"/>
  <c r="CB58" i="37" s="1"/>
  <c r="CB59" i="37" s="1"/>
  <c r="CB60" i="37" s="1"/>
  <c r="CB61" i="37" s="1"/>
  <c r="CB62" i="37" s="1"/>
  <c r="CB63" i="37" s="1"/>
  <c r="CB64" i="37" s="1"/>
  <c r="CB65" i="37" s="1"/>
  <c r="CB66" i="37" s="1"/>
  <c r="CB67" i="37" s="1"/>
  <c r="CB68" i="37" s="1"/>
  <c r="CB69" i="37" s="1"/>
  <c r="CB70" i="37" s="1"/>
  <c r="CB71" i="37" s="1"/>
  <c r="CB72" i="37" s="1"/>
  <c r="CB73" i="37" s="1"/>
  <c r="CB74" i="37" s="1"/>
  <c r="CB75" i="37" s="1"/>
  <c r="CB76" i="37" s="1"/>
  <c r="CB77" i="37" s="1"/>
  <c r="CB78" i="37" s="1"/>
  <c r="CB79" i="37" s="1"/>
  <c r="CB80" i="37" s="1"/>
  <c r="DW7" i="13"/>
  <c r="DW8" i="13" s="1"/>
  <c r="DW9" i="13" s="1"/>
  <c r="DW10" i="13" s="1"/>
  <c r="DW11" i="13" s="1"/>
  <c r="DW12" i="13" s="1"/>
  <c r="DW13" i="13" s="1"/>
  <c r="DW14" i="13" s="1"/>
  <c r="DW15" i="13" s="1"/>
  <c r="DW16" i="13" s="1"/>
  <c r="DW17" i="13" s="1"/>
  <c r="DW18" i="13" s="1"/>
  <c r="DW19" i="13" s="1"/>
  <c r="DW20" i="13" s="1"/>
  <c r="DW21" i="13" s="1"/>
  <c r="DW22" i="13" s="1"/>
  <c r="DW23" i="13" s="1"/>
  <c r="DW24" i="13" s="1"/>
  <c r="DW25" i="13" s="1"/>
  <c r="DW26" i="13" s="1"/>
  <c r="DW27" i="13" s="1"/>
  <c r="DW28" i="13" s="1"/>
  <c r="DW29" i="13" s="1"/>
  <c r="DW30" i="13" s="1"/>
  <c r="DW31" i="13" s="1"/>
  <c r="DW32" i="13" s="1"/>
  <c r="DW33" i="13" s="1"/>
  <c r="DW34" i="13" s="1"/>
  <c r="DW35" i="13" s="1"/>
  <c r="DW36" i="13" s="1"/>
  <c r="DW37" i="13" s="1"/>
  <c r="DW38" i="13" s="1"/>
  <c r="DW39" i="13" s="1"/>
  <c r="DW40" i="13" s="1"/>
  <c r="DW41" i="13" s="1"/>
  <c r="DW42" i="13" s="1"/>
  <c r="DW43" i="13" s="1"/>
  <c r="DW44" i="13" s="1"/>
  <c r="DW45" i="13" s="1"/>
  <c r="DW46" i="13" s="1"/>
  <c r="DW47" i="13" s="1"/>
  <c r="DW48" i="13" s="1"/>
  <c r="DW49" i="13" s="1"/>
  <c r="DW50" i="13" s="1"/>
  <c r="DW51" i="13" s="1"/>
  <c r="DW52" i="13" s="1"/>
  <c r="DW53" i="13" s="1"/>
  <c r="DW54" i="13" s="1"/>
  <c r="DW55" i="13" s="1"/>
  <c r="DW56" i="13" s="1"/>
  <c r="DW57" i="13" s="1"/>
  <c r="DW58" i="13" s="1"/>
  <c r="DW59" i="13" s="1"/>
  <c r="DW60" i="13" s="1"/>
  <c r="DW61" i="13" s="1"/>
  <c r="DW62" i="13" s="1"/>
  <c r="DW63" i="13" s="1"/>
  <c r="DW64" i="13" s="1"/>
  <c r="DW65" i="13" s="1"/>
  <c r="DW66" i="13" s="1"/>
  <c r="DW67" i="13" s="1"/>
  <c r="DW68" i="13" s="1"/>
  <c r="DW69" i="13" s="1"/>
  <c r="DW70" i="13" s="1"/>
  <c r="DW71" i="13" s="1"/>
  <c r="DW72" i="13" s="1"/>
  <c r="DW73" i="13" s="1"/>
  <c r="DW74" i="13" s="1"/>
  <c r="DW75" i="13" s="1"/>
  <c r="DW76" i="13" s="1"/>
  <c r="DW77" i="13" s="1"/>
  <c r="DW78" i="13" s="1"/>
  <c r="DW79" i="13" s="1"/>
  <c r="DW80" i="13" s="1"/>
  <c r="DN7" i="13"/>
  <c r="DN8" i="13" s="1"/>
  <c r="DN9" i="13" s="1"/>
  <c r="DN10" i="13" s="1"/>
  <c r="DN11" i="13" s="1"/>
  <c r="DN12" i="13" s="1"/>
  <c r="DN13" i="13" s="1"/>
  <c r="DN14" i="13" s="1"/>
  <c r="DN15" i="13" s="1"/>
  <c r="DN16" i="13" s="1"/>
  <c r="DN17" i="13" s="1"/>
  <c r="DN18" i="13" s="1"/>
  <c r="DN19" i="13" s="1"/>
  <c r="DN20" i="13" s="1"/>
  <c r="DN21" i="13" s="1"/>
  <c r="DN22" i="13" s="1"/>
  <c r="DN23" i="13" s="1"/>
  <c r="DN24" i="13" s="1"/>
  <c r="DN25" i="13" s="1"/>
  <c r="DN26" i="13" s="1"/>
  <c r="DN27" i="13" s="1"/>
  <c r="DN28" i="13" s="1"/>
  <c r="DN29" i="13" s="1"/>
  <c r="DN30" i="13" s="1"/>
  <c r="DN31" i="13" s="1"/>
  <c r="DN32" i="13" s="1"/>
  <c r="DN33" i="13" s="1"/>
  <c r="DN34" i="13" s="1"/>
  <c r="DN35" i="13" s="1"/>
  <c r="DN36" i="13" s="1"/>
  <c r="DN37" i="13" s="1"/>
  <c r="DN38" i="13" s="1"/>
  <c r="DN39" i="13" s="1"/>
  <c r="DN40" i="13" s="1"/>
  <c r="DN41" i="13" s="1"/>
  <c r="DN42" i="13" s="1"/>
  <c r="DN43" i="13" s="1"/>
  <c r="DN44" i="13" s="1"/>
  <c r="DN45" i="13" s="1"/>
  <c r="DN46" i="13" s="1"/>
  <c r="DN47" i="13" s="1"/>
  <c r="DN48" i="13" s="1"/>
  <c r="DN49" i="13" s="1"/>
  <c r="DN50" i="13" s="1"/>
  <c r="DN51" i="13" s="1"/>
  <c r="DN52" i="13" s="1"/>
  <c r="DN53" i="13" s="1"/>
  <c r="DN54" i="13" s="1"/>
  <c r="DN55" i="13" s="1"/>
  <c r="DN56" i="13" s="1"/>
  <c r="DN57" i="13" s="1"/>
  <c r="DN58" i="13" s="1"/>
  <c r="DN59" i="13" s="1"/>
  <c r="DN60" i="13" s="1"/>
  <c r="DN61" i="13" s="1"/>
  <c r="DN62" i="13" s="1"/>
  <c r="DN63" i="13" s="1"/>
  <c r="DN64" i="13" s="1"/>
  <c r="DN65" i="13" s="1"/>
  <c r="DN66" i="13" s="1"/>
  <c r="DN67" i="13" s="1"/>
  <c r="DN68" i="13" s="1"/>
  <c r="DN69" i="13" s="1"/>
  <c r="DN70" i="13" s="1"/>
  <c r="DN71" i="13" s="1"/>
  <c r="DN72" i="13" s="1"/>
  <c r="DN73" i="13" s="1"/>
  <c r="DN74" i="13" s="1"/>
  <c r="DN75" i="13" s="1"/>
  <c r="DN76" i="13" s="1"/>
  <c r="DN77" i="13" s="1"/>
  <c r="DN78" i="13" s="1"/>
  <c r="DN79" i="13" s="1"/>
  <c r="DN80" i="13" s="1"/>
  <c r="DY7" i="13"/>
  <c r="DY8" i="13" s="1"/>
  <c r="DY9" i="13" s="1"/>
  <c r="DY10" i="13" s="1"/>
  <c r="DY11" i="13" s="1"/>
  <c r="DY12" i="13" s="1"/>
  <c r="DY13" i="13" s="1"/>
  <c r="DY14" i="13" s="1"/>
  <c r="DY15" i="13" s="1"/>
  <c r="DY16" i="13" s="1"/>
  <c r="DY17" i="13" s="1"/>
  <c r="DY18" i="13" s="1"/>
  <c r="DY19" i="13" s="1"/>
  <c r="DY20" i="13" s="1"/>
  <c r="DY21" i="13" s="1"/>
  <c r="DY22" i="13" s="1"/>
  <c r="DY23" i="13" s="1"/>
  <c r="DY24" i="13" s="1"/>
  <c r="DY25" i="13" s="1"/>
  <c r="DY26" i="13" s="1"/>
  <c r="DY27" i="13" s="1"/>
  <c r="DY28" i="13" s="1"/>
  <c r="DY29" i="13" s="1"/>
  <c r="DY30" i="13" s="1"/>
  <c r="DY31" i="13" s="1"/>
  <c r="DY32" i="13" s="1"/>
  <c r="DY33" i="13" s="1"/>
  <c r="DY34" i="13" s="1"/>
  <c r="DY35" i="13" s="1"/>
  <c r="DY36" i="13" s="1"/>
  <c r="DY37" i="13" s="1"/>
  <c r="DY38" i="13" s="1"/>
  <c r="DY39" i="13" s="1"/>
  <c r="DY40" i="13" s="1"/>
  <c r="DY41" i="13" s="1"/>
  <c r="DY42" i="13" s="1"/>
  <c r="DY43" i="13" s="1"/>
  <c r="DY44" i="13" s="1"/>
  <c r="DY45" i="13" s="1"/>
  <c r="DY46" i="13" s="1"/>
  <c r="DY47" i="13" s="1"/>
  <c r="DY48" i="13" s="1"/>
  <c r="DY49" i="13" s="1"/>
  <c r="DY50" i="13" s="1"/>
  <c r="DY51" i="13" s="1"/>
  <c r="DY52" i="13" s="1"/>
  <c r="DY53" i="13" s="1"/>
  <c r="DY54" i="13" s="1"/>
  <c r="DY55" i="13" s="1"/>
  <c r="DY56" i="13" s="1"/>
  <c r="DY57" i="13" s="1"/>
  <c r="DY58" i="13" s="1"/>
  <c r="DY59" i="13" s="1"/>
  <c r="DY60" i="13" s="1"/>
  <c r="DY61" i="13" s="1"/>
  <c r="DY62" i="13" s="1"/>
  <c r="DY63" i="13" s="1"/>
  <c r="DY64" i="13" s="1"/>
  <c r="DY65" i="13" s="1"/>
  <c r="DY66" i="13" s="1"/>
  <c r="DY67" i="13" s="1"/>
  <c r="DY68" i="13" s="1"/>
  <c r="DY69" i="13" s="1"/>
  <c r="DY70" i="13" s="1"/>
  <c r="DY71" i="13" s="1"/>
  <c r="DY72" i="13" s="1"/>
  <c r="DY73" i="13" s="1"/>
  <c r="DY74" i="13" s="1"/>
  <c r="DY75" i="13" s="1"/>
  <c r="DY76" i="13" s="1"/>
  <c r="DY77" i="13" s="1"/>
  <c r="DY78" i="13" s="1"/>
  <c r="DY79" i="13" s="1"/>
  <c r="DY80" i="13" s="1"/>
  <c r="DO7" i="13"/>
  <c r="DO8" i="13" s="1"/>
  <c r="DO9" i="13" s="1"/>
  <c r="DO10" i="13" s="1"/>
  <c r="DO11" i="13" s="1"/>
  <c r="DO12" i="13" s="1"/>
  <c r="DO13" i="13" s="1"/>
  <c r="DO14" i="13" s="1"/>
  <c r="DO15" i="13" s="1"/>
  <c r="DO16" i="13" s="1"/>
  <c r="DO17" i="13" s="1"/>
  <c r="DO18" i="13" s="1"/>
  <c r="DO19" i="13" s="1"/>
  <c r="DO20" i="13" s="1"/>
  <c r="DO21" i="13" s="1"/>
  <c r="DO22" i="13" s="1"/>
  <c r="DO23" i="13" s="1"/>
  <c r="DO24" i="13" s="1"/>
  <c r="DO25" i="13" s="1"/>
  <c r="DO26" i="13" s="1"/>
  <c r="DO27" i="13" s="1"/>
  <c r="DO28" i="13" s="1"/>
  <c r="DO29" i="13" s="1"/>
  <c r="DO30" i="13" s="1"/>
  <c r="DO31" i="13" s="1"/>
  <c r="DO32" i="13" s="1"/>
  <c r="DO33" i="13" s="1"/>
  <c r="DO34" i="13" s="1"/>
  <c r="DO35" i="13" s="1"/>
  <c r="DO36" i="13" s="1"/>
  <c r="DO37" i="13" s="1"/>
  <c r="DO38" i="13" s="1"/>
  <c r="DO39" i="13" s="1"/>
  <c r="DO40" i="13" s="1"/>
  <c r="DO41" i="13" s="1"/>
  <c r="DO42" i="13" s="1"/>
  <c r="DO43" i="13" s="1"/>
  <c r="DO44" i="13" s="1"/>
  <c r="DO45" i="13" s="1"/>
  <c r="DO46" i="13" s="1"/>
  <c r="DO47" i="13" s="1"/>
  <c r="DO48" i="13" s="1"/>
  <c r="DO49" i="13" s="1"/>
  <c r="DO50" i="13" s="1"/>
  <c r="DO51" i="13" s="1"/>
  <c r="DO52" i="13" s="1"/>
  <c r="DO53" i="13" s="1"/>
  <c r="DO54" i="13" s="1"/>
  <c r="DO55" i="13" s="1"/>
  <c r="DO56" i="13" s="1"/>
  <c r="DO57" i="13" s="1"/>
  <c r="DO58" i="13" s="1"/>
  <c r="DO59" i="13" s="1"/>
  <c r="DO60" i="13" s="1"/>
  <c r="DO61" i="13" s="1"/>
  <c r="DO62" i="13" s="1"/>
  <c r="DO63" i="13" s="1"/>
  <c r="DO64" i="13" s="1"/>
  <c r="DO65" i="13" s="1"/>
  <c r="DO66" i="13" s="1"/>
  <c r="DO67" i="13" s="1"/>
  <c r="DO68" i="13" s="1"/>
  <c r="DO69" i="13" s="1"/>
  <c r="DO70" i="13" s="1"/>
  <c r="DO71" i="13" s="1"/>
  <c r="DO72" i="13" s="1"/>
  <c r="DO73" i="13" s="1"/>
  <c r="DO74" i="13" s="1"/>
  <c r="DO75" i="13" s="1"/>
  <c r="DO76" i="13" s="1"/>
  <c r="DO77" i="13" s="1"/>
  <c r="DO78" i="13" s="1"/>
  <c r="DO79" i="13" s="1"/>
  <c r="DO80" i="13" s="1"/>
  <c r="DZ7" i="13"/>
  <c r="DZ8" i="13" s="1"/>
  <c r="DZ9" i="13" s="1"/>
  <c r="DZ10" i="13" s="1"/>
  <c r="DZ11" i="13" s="1"/>
  <c r="DZ12" i="13" s="1"/>
  <c r="DZ13" i="13" s="1"/>
  <c r="DZ14" i="13" s="1"/>
  <c r="DZ15" i="13" s="1"/>
  <c r="DZ16" i="13" s="1"/>
  <c r="DZ17" i="13" s="1"/>
  <c r="DZ18" i="13" s="1"/>
  <c r="DZ19" i="13" s="1"/>
  <c r="DZ20" i="13" s="1"/>
  <c r="DZ21" i="13" s="1"/>
  <c r="DZ22" i="13" s="1"/>
  <c r="DZ23" i="13" s="1"/>
  <c r="DZ24" i="13" s="1"/>
  <c r="DZ25" i="13" s="1"/>
  <c r="DZ26" i="13" s="1"/>
  <c r="DZ27" i="13" s="1"/>
  <c r="DZ28" i="13" s="1"/>
  <c r="DZ29" i="13" s="1"/>
  <c r="DZ30" i="13" s="1"/>
  <c r="DZ31" i="13" s="1"/>
  <c r="DZ32" i="13" s="1"/>
  <c r="DZ33" i="13" s="1"/>
  <c r="DZ34" i="13" s="1"/>
  <c r="DZ35" i="13" s="1"/>
  <c r="DZ36" i="13" s="1"/>
  <c r="DZ37" i="13" s="1"/>
  <c r="DZ38" i="13" s="1"/>
  <c r="DZ39" i="13" s="1"/>
  <c r="DZ40" i="13" s="1"/>
  <c r="DZ41" i="13" s="1"/>
  <c r="DZ42" i="13" s="1"/>
  <c r="DZ43" i="13" s="1"/>
  <c r="DZ44" i="13" s="1"/>
  <c r="DZ45" i="13" s="1"/>
  <c r="DZ46" i="13" s="1"/>
  <c r="DZ47" i="13" s="1"/>
  <c r="DZ48" i="13" s="1"/>
  <c r="DZ49" i="13" s="1"/>
  <c r="DZ50" i="13" s="1"/>
  <c r="DZ51" i="13" s="1"/>
  <c r="DZ52" i="13" s="1"/>
  <c r="DZ53" i="13" s="1"/>
  <c r="DZ54" i="13" s="1"/>
  <c r="DZ55" i="13" s="1"/>
  <c r="DZ56" i="13" s="1"/>
  <c r="DZ57" i="13" s="1"/>
  <c r="DZ58" i="13" s="1"/>
  <c r="DZ59" i="13" s="1"/>
  <c r="DZ60" i="13" s="1"/>
  <c r="DZ61" i="13" s="1"/>
  <c r="DZ62" i="13" s="1"/>
  <c r="DZ63" i="13" s="1"/>
  <c r="DZ64" i="13" s="1"/>
  <c r="DZ65" i="13" s="1"/>
  <c r="DZ66" i="13" s="1"/>
  <c r="DZ67" i="13" s="1"/>
  <c r="DZ68" i="13" s="1"/>
  <c r="DZ69" i="13" s="1"/>
  <c r="DZ70" i="13" s="1"/>
  <c r="DZ71" i="13" s="1"/>
  <c r="DZ72" i="13" s="1"/>
  <c r="DZ73" i="13" s="1"/>
  <c r="DZ74" i="13" s="1"/>
  <c r="DZ75" i="13" s="1"/>
  <c r="DZ76" i="13" s="1"/>
  <c r="DZ77" i="13" s="1"/>
  <c r="DZ78" i="13" s="1"/>
  <c r="DZ79" i="13" s="1"/>
  <c r="DZ80" i="13" s="1"/>
  <c r="DQ7" i="13"/>
  <c r="DQ8" i="13" s="1"/>
  <c r="DQ9" i="13" s="1"/>
  <c r="DQ10" i="13" s="1"/>
  <c r="DQ11" i="13" s="1"/>
  <c r="DQ12" i="13" s="1"/>
  <c r="DQ13" i="13" s="1"/>
  <c r="DQ14" i="13" s="1"/>
  <c r="DQ15" i="13" s="1"/>
  <c r="DQ16" i="13" s="1"/>
  <c r="DQ17" i="13" s="1"/>
  <c r="DQ18" i="13" s="1"/>
  <c r="DQ19" i="13" s="1"/>
  <c r="DQ20" i="13" s="1"/>
  <c r="DQ21" i="13" s="1"/>
  <c r="DQ22" i="13" s="1"/>
  <c r="DQ23" i="13" s="1"/>
  <c r="DQ24" i="13" s="1"/>
  <c r="DQ25" i="13" s="1"/>
  <c r="DQ26" i="13" s="1"/>
  <c r="DQ27" i="13" s="1"/>
  <c r="DQ28" i="13" s="1"/>
  <c r="DQ29" i="13" s="1"/>
  <c r="DQ30" i="13" s="1"/>
  <c r="DQ31" i="13" s="1"/>
  <c r="DQ32" i="13" s="1"/>
  <c r="DQ33" i="13" s="1"/>
  <c r="DQ34" i="13" s="1"/>
  <c r="DQ35" i="13" s="1"/>
  <c r="DQ36" i="13" s="1"/>
  <c r="DQ37" i="13" s="1"/>
  <c r="DQ38" i="13" s="1"/>
  <c r="DQ39" i="13" s="1"/>
  <c r="DQ40" i="13" s="1"/>
  <c r="DQ41" i="13" s="1"/>
  <c r="DQ42" i="13" s="1"/>
  <c r="DQ43" i="13" s="1"/>
  <c r="DQ44" i="13" s="1"/>
  <c r="DQ45" i="13" s="1"/>
  <c r="DQ46" i="13" s="1"/>
  <c r="DQ47" i="13" s="1"/>
  <c r="DQ48" i="13" s="1"/>
  <c r="DQ49" i="13" s="1"/>
  <c r="DQ50" i="13" s="1"/>
  <c r="DQ51" i="13" s="1"/>
  <c r="DQ52" i="13" s="1"/>
  <c r="DQ53" i="13" s="1"/>
  <c r="DQ54" i="13" s="1"/>
  <c r="DQ55" i="13" s="1"/>
  <c r="DQ56" i="13" s="1"/>
  <c r="DQ57" i="13" s="1"/>
  <c r="DQ58" i="13" s="1"/>
  <c r="DQ59" i="13" s="1"/>
  <c r="DQ60" i="13" s="1"/>
  <c r="DQ61" i="13" s="1"/>
  <c r="DQ62" i="13" s="1"/>
  <c r="DQ63" i="13" s="1"/>
  <c r="DQ64" i="13" s="1"/>
  <c r="DQ65" i="13" s="1"/>
  <c r="DQ66" i="13" s="1"/>
  <c r="DQ67" i="13" s="1"/>
  <c r="DQ68" i="13" s="1"/>
  <c r="DQ69" i="13" s="1"/>
  <c r="DQ70" i="13" s="1"/>
  <c r="DQ71" i="13" s="1"/>
  <c r="DQ72" i="13" s="1"/>
  <c r="DQ73" i="13" s="1"/>
  <c r="DQ74" i="13" s="1"/>
  <c r="DQ75" i="13" s="1"/>
  <c r="DQ76" i="13" s="1"/>
  <c r="DQ77" i="13" s="1"/>
  <c r="DQ78" i="13" s="1"/>
  <c r="DQ79" i="13" s="1"/>
  <c r="DQ80" i="13" s="1"/>
  <c r="EA7" i="13"/>
  <c r="EA8" i="13" s="1"/>
  <c r="EA9" i="13" s="1"/>
  <c r="EA10" i="13" s="1"/>
  <c r="EA11" i="13" s="1"/>
  <c r="EA12" i="13" s="1"/>
  <c r="EA13" i="13" s="1"/>
  <c r="EA14" i="13" s="1"/>
  <c r="EA15" i="13" s="1"/>
  <c r="EA16" i="13" s="1"/>
  <c r="EA17" i="13" s="1"/>
  <c r="EA18" i="13" s="1"/>
  <c r="EA19" i="13" s="1"/>
  <c r="EA20" i="13" s="1"/>
  <c r="EA21" i="13" s="1"/>
  <c r="EA22" i="13" s="1"/>
  <c r="EA23" i="13" s="1"/>
  <c r="EA24" i="13" s="1"/>
  <c r="EA25" i="13" s="1"/>
  <c r="EA26" i="13" s="1"/>
  <c r="EA27" i="13" s="1"/>
  <c r="EA28" i="13" s="1"/>
  <c r="EA29" i="13" s="1"/>
  <c r="EA30" i="13" s="1"/>
  <c r="EA31" i="13" s="1"/>
  <c r="EA32" i="13" s="1"/>
  <c r="EA33" i="13" s="1"/>
  <c r="EA34" i="13" s="1"/>
  <c r="EA35" i="13" s="1"/>
  <c r="EA36" i="13" s="1"/>
  <c r="EA37" i="13" s="1"/>
  <c r="EA38" i="13" s="1"/>
  <c r="EA39" i="13" s="1"/>
  <c r="EA40" i="13" s="1"/>
  <c r="EA41" i="13" s="1"/>
  <c r="EA42" i="13" s="1"/>
  <c r="EA43" i="13" s="1"/>
  <c r="EA44" i="13" s="1"/>
  <c r="EA45" i="13" s="1"/>
  <c r="EA46" i="13" s="1"/>
  <c r="EA47" i="13" s="1"/>
  <c r="EA48" i="13" s="1"/>
  <c r="EA49" i="13" s="1"/>
  <c r="EA50" i="13" s="1"/>
  <c r="EA51" i="13" s="1"/>
  <c r="EA52" i="13" s="1"/>
  <c r="EA53" i="13" s="1"/>
  <c r="EA54" i="13" s="1"/>
  <c r="EA55" i="13" s="1"/>
  <c r="EA56" i="13" s="1"/>
  <c r="EA57" i="13" s="1"/>
  <c r="EA58" i="13" s="1"/>
  <c r="EA59" i="13" s="1"/>
  <c r="EA60" i="13" s="1"/>
  <c r="EA61" i="13" s="1"/>
  <c r="EA62" i="13" s="1"/>
  <c r="EA63" i="13" s="1"/>
  <c r="EA64" i="13" s="1"/>
  <c r="EA65" i="13" s="1"/>
  <c r="EA66" i="13" s="1"/>
  <c r="EA67" i="13" s="1"/>
  <c r="EA68" i="13" s="1"/>
  <c r="EA69" i="13" s="1"/>
  <c r="EA70" i="13" s="1"/>
  <c r="EA71" i="13" s="1"/>
  <c r="EA72" i="13" s="1"/>
  <c r="EA73" i="13" s="1"/>
  <c r="EA74" i="13" s="1"/>
  <c r="EA75" i="13" s="1"/>
  <c r="EA76" i="13" s="1"/>
  <c r="EA77" i="13" s="1"/>
  <c r="EA78" i="13" s="1"/>
  <c r="EA79" i="13" s="1"/>
  <c r="EA80" i="13" s="1"/>
  <c r="DR7" i="13"/>
  <c r="DR8" i="13" s="1"/>
  <c r="DR9" i="13" s="1"/>
  <c r="DR10" i="13" s="1"/>
  <c r="DR11" i="13" s="1"/>
  <c r="DR12" i="13" s="1"/>
  <c r="DR13" i="13" s="1"/>
  <c r="DR14" i="13" s="1"/>
  <c r="DR15" i="13" s="1"/>
  <c r="DR16" i="13" s="1"/>
  <c r="DR17" i="13" s="1"/>
  <c r="DR18" i="13" s="1"/>
  <c r="DR19" i="13" s="1"/>
  <c r="DR20" i="13" s="1"/>
  <c r="DR21" i="13" s="1"/>
  <c r="DR22" i="13" s="1"/>
  <c r="DR23" i="13" s="1"/>
  <c r="DR24" i="13" s="1"/>
  <c r="DR25" i="13" s="1"/>
  <c r="DR26" i="13" s="1"/>
  <c r="DR27" i="13" s="1"/>
  <c r="DR28" i="13" s="1"/>
  <c r="DR29" i="13" s="1"/>
  <c r="DR30" i="13" s="1"/>
  <c r="DR31" i="13" s="1"/>
  <c r="DR32" i="13" s="1"/>
  <c r="DR33" i="13" s="1"/>
  <c r="DR34" i="13" s="1"/>
  <c r="DR35" i="13" s="1"/>
  <c r="DR36" i="13" s="1"/>
  <c r="DR37" i="13" s="1"/>
  <c r="DR38" i="13" s="1"/>
  <c r="DR39" i="13" s="1"/>
  <c r="DR40" i="13" s="1"/>
  <c r="DR41" i="13" s="1"/>
  <c r="DR42" i="13" s="1"/>
  <c r="DR43" i="13" s="1"/>
  <c r="DR44" i="13" s="1"/>
  <c r="DR45" i="13" s="1"/>
  <c r="DR46" i="13" s="1"/>
  <c r="DR47" i="13" s="1"/>
  <c r="DR48" i="13" s="1"/>
  <c r="DR49" i="13" s="1"/>
  <c r="DR50" i="13" s="1"/>
  <c r="DR51" i="13" s="1"/>
  <c r="DR52" i="13" s="1"/>
  <c r="DR53" i="13" s="1"/>
  <c r="DR54" i="13" s="1"/>
  <c r="DR55" i="13" s="1"/>
  <c r="DR56" i="13" s="1"/>
  <c r="DR57" i="13" s="1"/>
  <c r="DR58" i="13" s="1"/>
  <c r="DR59" i="13" s="1"/>
  <c r="DR60" i="13" s="1"/>
  <c r="DR61" i="13" s="1"/>
  <c r="DR62" i="13" s="1"/>
  <c r="DR63" i="13" s="1"/>
  <c r="DR64" i="13" s="1"/>
  <c r="DR65" i="13" s="1"/>
  <c r="DR66" i="13" s="1"/>
  <c r="DR67" i="13" s="1"/>
  <c r="DR68" i="13" s="1"/>
  <c r="DR69" i="13" s="1"/>
  <c r="DR70" i="13" s="1"/>
  <c r="DR71" i="13" s="1"/>
  <c r="DR72" i="13" s="1"/>
  <c r="DR73" i="13" s="1"/>
  <c r="DR74" i="13" s="1"/>
  <c r="DR75" i="13" s="1"/>
  <c r="DR76" i="13" s="1"/>
  <c r="DR77" i="13" s="1"/>
  <c r="DR78" i="13" s="1"/>
  <c r="DR79" i="13" s="1"/>
  <c r="DR80" i="13" s="1"/>
  <c r="EC7" i="13"/>
  <c r="EC8" i="13" s="1"/>
  <c r="EC9" i="13" s="1"/>
  <c r="EC10" i="13" s="1"/>
  <c r="EC11" i="13" s="1"/>
  <c r="EC12" i="13" s="1"/>
  <c r="EC13" i="13" s="1"/>
  <c r="EC14" i="13" s="1"/>
  <c r="EC15" i="13" s="1"/>
  <c r="EC16" i="13" s="1"/>
  <c r="EC17" i="13" s="1"/>
  <c r="EC18" i="13" s="1"/>
  <c r="EC19" i="13" s="1"/>
  <c r="EC20" i="13" s="1"/>
  <c r="EC21" i="13" s="1"/>
  <c r="EC22" i="13" s="1"/>
  <c r="EC23" i="13" s="1"/>
  <c r="EC24" i="13" s="1"/>
  <c r="EC25" i="13" s="1"/>
  <c r="EC26" i="13" s="1"/>
  <c r="EC27" i="13" s="1"/>
  <c r="EC28" i="13" s="1"/>
  <c r="EC29" i="13" s="1"/>
  <c r="EC30" i="13" s="1"/>
  <c r="EC31" i="13" s="1"/>
  <c r="EC32" i="13" s="1"/>
  <c r="EC33" i="13" s="1"/>
  <c r="EC34" i="13" s="1"/>
  <c r="EC35" i="13" s="1"/>
  <c r="EC36" i="13" s="1"/>
  <c r="EC37" i="13" s="1"/>
  <c r="EC38" i="13" s="1"/>
  <c r="EC39" i="13" s="1"/>
  <c r="EC40" i="13" s="1"/>
  <c r="EC41" i="13" s="1"/>
  <c r="EC42" i="13" s="1"/>
  <c r="EC43" i="13" s="1"/>
  <c r="EC44" i="13" s="1"/>
  <c r="EC45" i="13" s="1"/>
  <c r="EC46" i="13" s="1"/>
  <c r="EC47" i="13" s="1"/>
  <c r="EC48" i="13" s="1"/>
  <c r="EC49" i="13" s="1"/>
  <c r="EC50" i="13" s="1"/>
  <c r="EC51" i="13" s="1"/>
  <c r="EC52" i="13" s="1"/>
  <c r="EC53" i="13" s="1"/>
  <c r="EC54" i="13" s="1"/>
  <c r="EC55" i="13" s="1"/>
  <c r="EC56" i="13" s="1"/>
  <c r="EC57" i="13" s="1"/>
  <c r="EC58" i="13" s="1"/>
  <c r="EC59" i="13" s="1"/>
  <c r="EC60" i="13" s="1"/>
  <c r="EC61" i="13" s="1"/>
  <c r="EC62" i="13" s="1"/>
  <c r="EC63" i="13" s="1"/>
  <c r="EC64" i="13" s="1"/>
  <c r="EC65" i="13" s="1"/>
  <c r="EC66" i="13" s="1"/>
  <c r="EC67" i="13" s="1"/>
  <c r="EC68" i="13" s="1"/>
  <c r="EC69" i="13" s="1"/>
  <c r="EC70" i="13" s="1"/>
  <c r="EC71" i="13" s="1"/>
  <c r="EC72" i="13" s="1"/>
  <c r="EC73" i="13" s="1"/>
  <c r="EC74" i="13" s="1"/>
  <c r="EC75" i="13" s="1"/>
  <c r="EC76" i="13" s="1"/>
  <c r="EC77" i="13" s="1"/>
  <c r="EC78" i="13" s="1"/>
  <c r="EC79" i="13" s="1"/>
  <c r="EC80" i="13" s="1"/>
  <c r="DS7" i="13"/>
  <c r="DS8" i="13" s="1"/>
  <c r="DS9" i="13" s="1"/>
  <c r="DS10" i="13" s="1"/>
  <c r="DS11" i="13" s="1"/>
  <c r="DS12" i="13" s="1"/>
  <c r="DS13" i="13" s="1"/>
  <c r="DS14" i="13" s="1"/>
  <c r="DS15" i="13" s="1"/>
  <c r="DS16" i="13" s="1"/>
  <c r="DS17" i="13" s="1"/>
  <c r="DS18" i="13" s="1"/>
  <c r="DS19" i="13" s="1"/>
  <c r="DS20" i="13" s="1"/>
  <c r="DS21" i="13" s="1"/>
  <c r="DS22" i="13" s="1"/>
  <c r="DS23" i="13" s="1"/>
  <c r="DS24" i="13" s="1"/>
  <c r="DS25" i="13" s="1"/>
  <c r="DS26" i="13" s="1"/>
  <c r="DS27" i="13" s="1"/>
  <c r="DS28" i="13" s="1"/>
  <c r="DS29" i="13" s="1"/>
  <c r="DS30" i="13" s="1"/>
  <c r="DS31" i="13" s="1"/>
  <c r="DS32" i="13" s="1"/>
  <c r="DS33" i="13" s="1"/>
  <c r="DS34" i="13" s="1"/>
  <c r="DS35" i="13" s="1"/>
  <c r="DS36" i="13" s="1"/>
  <c r="DS37" i="13" s="1"/>
  <c r="DS38" i="13" s="1"/>
  <c r="DS39" i="13" s="1"/>
  <c r="DS40" i="13" s="1"/>
  <c r="DS41" i="13" s="1"/>
  <c r="DS42" i="13" s="1"/>
  <c r="DS43" i="13" s="1"/>
  <c r="DS44" i="13" s="1"/>
  <c r="DS45" i="13" s="1"/>
  <c r="DS46" i="13" s="1"/>
  <c r="DS47" i="13" s="1"/>
  <c r="DS48" i="13" s="1"/>
  <c r="DS49" i="13" s="1"/>
  <c r="DS50" i="13" s="1"/>
  <c r="DS51" i="13" s="1"/>
  <c r="DS52" i="13" s="1"/>
  <c r="DS53" i="13" s="1"/>
  <c r="DS54" i="13" s="1"/>
  <c r="DS55" i="13" s="1"/>
  <c r="DS56" i="13" s="1"/>
  <c r="DS57" i="13" s="1"/>
  <c r="DS58" i="13" s="1"/>
  <c r="DS59" i="13" s="1"/>
  <c r="DS60" i="13" s="1"/>
  <c r="DS61" i="13" s="1"/>
  <c r="DS62" i="13" s="1"/>
  <c r="DS63" i="13" s="1"/>
  <c r="DS64" i="13" s="1"/>
  <c r="DS65" i="13" s="1"/>
  <c r="DS66" i="13" s="1"/>
  <c r="DS67" i="13" s="1"/>
  <c r="DS68" i="13" s="1"/>
  <c r="DS69" i="13" s="1"/>
  <c r="DS70" i="13" s="1"/>
  <c r="DS71" i="13" s="1"/>
  <c r="DS72" i="13" s="1"/>
  <c r="DS73" i="13" s="1"/>
  <c r="DS74" i="13" s="1"/>
  <c r="DS75" i="13" s="1"/>
  <c r="DS76" i="13" s="1"/>
  <c r="DS77" i="13" s="1"/>
  <c r="DS78" i="13" s="1"/>
  <c r="DS79" i="13" s="1"/>
  <c r="DS80" i="13" s="1"/>
  <c r="ED7" i="13"/>
  <c r="ED8" i="13" s="1"/>
  <c r="ED9" i="13" s="1"/>
  <c r="ED10" i="13" s="1"/>
  <c r="ED11" i="13" s="1"/>
  <c r="ED12" i="13" s="1"/>
  <c r="ED13" i="13" s="1"/>
  <c r="ED14" i="13" s="1"/>
  <c r="ED15" i="13" s="1"/>
  <c r="ED16" i="13" s="1"/>
  <c r="ED17" i="13" s="1"/>
  <c r="ED18" i="13" s="1"/>
  <c r="ED19" i="13" s="1"/>
  <c r="ED20" i="13" s="1"/>
  <c r="ED21" i="13" s="1"/>
  <c r="ED22" i="13" s="1"/>
  <c r="ED23" i="13" s="1"/>
  <c r="ED24" i="13" s="1"/>
  <c r="ED25" i="13" s="1"/>
  <c r="ED26" i="13" s="1"/>
  <c r="ED27" i="13" s="1"/>
  <c r="ED28" i="13" s="1"/>
  <c r="ED29" i="13" s="1"/>
  <c r="ED30" i="13" s="1"/>
  <c r="ED31" i="13" s="1"/>
  <c r="ED32" i="13" s="1"/>
  <c r="ED33" i="13" s="1"/>
  <c r="ED34" i="13" s="1"/>
  <c r="ED35" i="13" s="1"/>
  <c r="ED36" i="13" s="1"/>
  <c r="ED37" i="13" s="1"/>
  <c r="ED38" i="13" s="1"/>
  <c r="ED39" i="13" s="1"/>
  <c r="ED40" i="13" s="1"/>
  <c r="ED41" i="13" s="1"/>
  <c r="ED42" i="13" s="1"/>
  <c r="ED43" i="13" s="1"/>
  <c r="ED44" i="13" s="1"/>
  <c r="ED45" i="13" s="1"/>
  <c r="ED46" i="13" s="1"/>
  <c r="ED47" i="13" s="1"/>
  <c r="ED48" i="13" s="1"/>
  <c r="ED49" i="13" s="1"/>
  <c r="ED50" i="13" s="1"/>
  <c r="ED51" i="13" s="1"/>
  <c r="ED52" i="13" s="1"/>
  <c r="ED53" i="13" s="1"/>
  <c r="ED54" i="13" s="1"/>
  <c r="ED55" i="13" s="1"/>
  <c r="ED56" i="13" s="1"/>
  <c r="ED57" i="13" s="1"/>
  <c r="ED58" i="13" s="1"/>
  <c r="ED59" i="13" s="1"/>
  <c r="ED60" i="13" s="1"/>
  <c r="ED61" i="13" s="1"/>
  <c r="ED62" i="13" s="1"/>
  <c r="ED63" i="13" s="1"/>
  <c r="ED64" i="13" s="1"/>
  <c r="ED65" i="13" s="1"/>
  <c r="ED66" i="13" s="1"/>
  <c r="ED67" i="13" s="1"/>
  <c r="ED68" i="13" s="1"/>
  <c r="ED69" i="13" s="1"/>
  <c r="ED70" i="13" s="1"/>
  <c r="ED71" i="13" s="1"/>
  <c r="ED72" i="13" s="1"/>
  <c r="ED73" i="13" s="1"/>
  <c r="ED74" i="13" s="1"/>
  <c r="ED75" i="13" s="1"/>
  <c r="ED76" i="13" s="1"/>
  <c r="ED77" i="13" s="1"/>
  <c r="ED78" i="13" s="1"/>
  <c r="ED79" i="13" s="1"/>
  <c r="ED80" i="13" s="1"/>
  <c r="DU7" i="13"/>
  <c r="DU8" i="13" s="1"/>
  <c r="DU9" i="13" s="1"/>
  <c r="DU10" i="13" s="1"/>
  <c r="DU11" i="13" s="1"/>
  <c r="DU12" i="13" s="1"/>
  <c r="DU13" i="13" s="1"/>
  <c r="DU14" i="13" s="1"/>
  <c r="DU15" i="13" s="1"/>
  <c r="DU16" i="13" s="1"/>
  <c r="DU17" i="13" s="1"/>
  <c r="DU18" i="13" s="1"/>
  <c r="DU19" i="13" s="1"/>
  <c r="DU20" i="13" s="1"/>
  <c r="DU21" i="13" s="1"/>
  <c r="DU22" i="13" s="1"/>
  <c r="DU23" i="13" s="1"/>
  <c r="DU24" i="13" s="1"/>
  <c r="DU25" i="13" s="1"/>
  <c r="DU26" i="13" s="1"/>
  <c r="DU27" i="13" s="1"/>
  <c r="DU28" i="13" s="1"/>
  <c r="DU29" i="13" s="1"/>
  <c r="DU30" i="13" s="1"/>
  <c r="DU31" i="13" s="1"/>
  <c r="DU32" i="13" s="1"/>
  <c r="DU33" i="13" s="1"/>
  <c r="DU34" i="13" s="1"/>
  <c r="DU35" i="13" s="1"/>
  <c r="DU36" i="13" s="1"/>
  <c r="DU37" i="13" s="1"/>
  <c r="DU38" i="13" s="1"/>
  <c r="DU39" i="13" s="1"/>
  <c r="DU40" i="13" s="1"/>
  <c r="DU41" i="13" s="1"/>
  <c r="DU42" i="13" s="1"/>
  <c r="DU43" i="13" s="1"/>
  <c r="DU44" i="13" s="1"/>
  <c r="DU45" i="13" s="1"/>
  <c r="DU46" i="13" s="1"/>
  <c r="DU47" i="13" s="1"/>
  <c r="DU48" i="13" s="1"/>
  <c r="DU49" i="13" s="1"/>
  <c r="DU50" i="13" s="1"/>
  <c r="DU51" i="13" s="1"/>
  <c r="DU52" i="13" s="1"/>
  <c r="DU53" i="13" s="1"/>
  <c r="DU54" i="13" s="1"/>
  <c r="DU55" i="13" s="1"/>
  <c r="DU56" i="13" s="1"/>
  <c r="DU57" i="13" s="1"/>
  <c r="DU58" i="13" s="1"/>
  <c r="DU59" i="13" s="1"/>
  <c r="DU60" i="13" s="1"/>
  <c r="DU61" i="13" s="1"/>
  <c r="DU62" i="13" s="1"/>
  <c r="DU63" i="13" s="1"/>
  <c r="DU64" i="13" s="1"/>
  <c r="DU65" i="13" s="1"/>
  <c r="DU66" i="13" s="1"/>
  <c r="DU67" i="13" s="1"/>
  <c r="DU68" i="13" s="1"/>
  <c r="DU69" i="13" s="1"/>
  <c r="DU70" i="13" s="1"/>
  <c r="DU71" i="13" s="1"/>
  <c r="DU72" i="13" s="1"/>
  <c r="DU73" i="13" s="1"/>
  <c r="DU74" i="13" s="1"/>
  <c r="DU75" i="13" s="1"/>
  <c r="DU76" i="13" s="1"/>
  <c r="DU77" i="13" s="1"/>
  <c r="DU78" i="13" s="1"/>
  <c r="DU79" i="13" s="1"/>
  <c r="DU80" i="13" s="1"/>
  <c r="EE7" i="13"/>
  <c r="EE8" i="13" s="1"/>
  <c r="EE9" i="13" s="1"/>
  <c r="EE10" i="13" s="1"/>
  <c r="EE11" i="13" s="1"/>
  <c r="EE12" i="13" s="1"/>
  <c r="EE13" i="13" s="1"/>
  <c r="EE14" i="13" s="1"/>
  <c r="EE15" i="13" s="1"/>
  <c r="EE16" i="13" s="1"/>
  <c r="EE17" i="13" s="1"/>
  <c r="EE18" i="13" s="1"/>
  <c r="EE19" i="13" s="1"/>
  <c r="EE20" i="13" s="1"/>
  <c r="EE21" i="13" s="1"/>
  <c r="EE22" i="13" s="1"/>
  <c r="EE23" i="13" s="1"/>
  <c r="EE24" i="13" s="1"/>
  <c r="EE25" i="13" s="1"/>
  <c r="EE26" i="13" s="1"/>
  <c r="EE27" i="13" s="1"/>
  <c r="EE28" i="13" s="1"/>
  <c r="EE29" i="13" s="1"/>
  <c r="EE30" i="13" s="1"/>
  <c r="EE31" i="13" s="1"/>
  <c r="EE32" i="13" s="1"/>
  <c r="EE33" i="13" s="1"/>
  <c r="EE34" i="13" s="1"/>
  <c r="EE35" i="13" s="1"/>
  <c r="EE36" i="13" s="1"/>
  <c r="EE37" i="13" s="1"/>
  <c r="EE38" i="13" s="1"/>
  <c r="EE39" i="13" s="1"/>
  <c r="EE40" i="13" s="1"/>
  <c r="EE41" i="13" s="1"/>
  <c r="EE42" i="13" s="1"/>
  <c r="EE43" i="13" s="1"/>
  <c r="EE44" i="13" s="1"/>
  <c r="EE45" i="13" s="1"/>
  <c r="EE46" i="13" s="1"/>
  <c r="EE47" i="13" s="1"/>
  <c r="EE48" i="13" s="1"/>
  <c r="EE49" i="13" s="1"/>
  <c r="EE50" i="13" s="1"/>
  <c r="EE51" i="13" s="1"/>
  <c r="EE52" i="13" s="1"/>
  <c r="EE53" i="13" s="1"/>
  <c r="EE54" i="13" s="1"/>
  <c r="EE55" i="13" s="1"/>
  <c r="EE56" i="13" s="1"/>
  <c r="EE57" i="13" s="1"/>
  <c r="EE58" i="13" s="1"/>
  <c r="EE59" i="13" s="1"/>
  <c r="EE60" i="13" s="1"/>
  <c r="EE61" i="13" s="1"/>
  <c r="EE62" i="13" s="1"/>
  <c r="EE63" i="13" s="1"/>
  <c r="EE64" i="13" s="1"/>
  <c r="EE65" i="13" s="1"/>
  <c r="EE66" i="13" s="1"/>
  <c r="EE67" i="13" s="1"/>
  <c r="EE68" i="13" s="1"/>
  <c r="EE69" i="13" s="1"/>
  <c r="EE70" i="13" s="1"/>
  <c r="EE71" i="13" s="1"/>
  <c r="EE72" i="13" s="1"/>
  <c r="EE73" i="13" s="1"/>
  <c r="EE74" i="13" s="1"/>
  <c r="EE75" i="13" s="1"/>
  <c r="EE76" i="13" s="1"/>
  <c r="EE77" i="13" s="1"/>
  <c r="EE78" i="13" s="1"/>
  <c r="EE79" i="13" s="1"/>
  <c r="EE80" i="13" s="1"/>
  <c r="DV7" i="13"/>
  <c r="DV8" i="13" s="1"/>
  <c r="DV9" i="13" s="1"/>
  <c r="DV10" i="13" s="1"/>
  <c r="DV11" i="13" s="1"/>
  <c r="DV12" i="13" s="1"/>
  <c r="DV13" i="13" s="1"/>
  <c r="DV14" i="13" s="1"/>
  <c r="DV15" i="13" s="1"/>
  <c r="DV16" i="13" s="1"/>
  <c r="DV17" i="13" s="1"/>
  <c r="DV18" i="13" s="1"/>
  <c r="DV19" i="13" s="1"/>
  <c r="DV20" i="13" s="1"/>
  <c r="DV21" i="13" s="1"/>
  <c r="DV22" i="13" s="1"/>
  <c r="DV23" i="13" s="1"/>
  <c r="DV24" i="13" s="1"/>
  <c r="DV25" i="13" s="1"/>
  <c r="DV26" i="13" s="1"/>
  <c r="DV27" i="13" s="1"/>
  <c r="DV28" i="13" s="1"/>
  <c r="DV29" i="13" s="1"/>
  <c r="DV30" i="13" s="1"/>
  <c r="DV31" i="13" s="1"/>
  <c r="DV32" i="13" s="1"/>
  <c r="DV33" i="13" s="1"/>
  <c r="DV34" i="13" s="1"/>
  <c r="DV35" i="13" s="1"/>
  <c r="DV36" i="13" s="1"/>
  <c r="DV37" i="13" s="1"/>
  <c r="DV38" i="13" s="1"/>
  <c r="DV39" i="13" s="1"/>
  <c r="DV40" i="13" s="1"/>
  <c r="DV41" i="13" s="1"/>
  <c r="DV42" i="13" s="1"/>
  <c r="DV43" i="13" s="1"/>
  <c r="DV44" i="13" s="1"/>
  <c r="DV45" i="13" s="1"/>
  <c r="DV46" i="13" s="1"/>
  <c r="DV47" i="13" s="1"/>
  <c r="DV48" i="13" s="1"/>
  <c r="DV49" i="13" s="1"/>
  <c r="DV50" i="13" s="1"/>
  <c r="DV51" i="13" s="1"/>
  <c r="DV52" i="13" s="1"/>
  <c r="DV53" i="13" s="1"/>
  <c r="DV54" i="13" s="1"/>
  <c r="DV55" i="13" s="1"/>
  <c r="DV56" i="13" s="1"/>
  <c r="DV57" i="13" s="1"/>
  <c r="DV58" i="13" s="1"/>
  <c r="DV59" i="13" s="1"/>
  <c r="DV60" i="13" s="1"/>
  <c r="DV61" i="13" s="1"/>
  <c r="DV62" i="13" s="1"/>
  <c r="DV63" i="13" s="1"/>
  <c r="DV64" i="13" s="1"/>
  <c r="DV65" i="13" s="1"/>
  <c r="DV66" i="13" s="1"/>
  <c r="DV67" i="13" s="1"/>
  <c r="DV68" i="13" s="1"/>
  <c r="DV69" i="13" s="1"/>
  <c r="DV70" i="13" s="1"/>
  <c r="DV71" i="13" s="1"/>
  <c r="DV72" i="13" s="1"/>
  <c r="DV73" i="13" s="1"/>
  <c r="DV74" i="13" s="1"/>
  <c r="DV75" i="13" s="1"/>
  <c r="DV76" i="13" s="1"/>
  <c r="DV77" i="13" s="1"/>
  <c r="DV78" i="13" s="1"/>
  <c r="DV79" i="13" s="1"/>
  <c r="DV80" i="13" s="1"/>
  <c r="EG6" i="13"/>
  <c r="DM7" i="13" s="1"/>
  <c r="EF7" i="13"/>
  <c r="EF8" i="13" s="1"/>
  <c r="EF9" i="13" s="1"/>
  <c r="EF10" i="13" s="1"/>
  <c r="EF11" i="13" s="1"/>
  <c r="EF12" i="13" s="1"/>
  <c r="EF13" i="13" s="1"/>
  <c r="EF14" i="13" s="1"/>
  <c r="EF15" i="13" s="1"/>
  <c r="EF16" i="13" s="1"/>
  <c r="EF17" i="13" s="1"/>
  <c r="EF18" i="13" s="1"/>
  <c r="EF19" i="13" s="1"/>
  <c r="EF20" i="13" s="1"/>
  <c r="EF21" i="13" s="1"/>
  <c r="EF22" i="13" s="1"/>
  <c r="EF23" i="13" s="1"/>
  <c r="EF24" i="13" s="1"/>
  <c r="EF25" i="13" s="1"/>
  <c r="EF26" i="13" s="1"/>
  <c r="EF27" i="13" s="1"/>
  <c r="EF28" i="13" s="1"/>
  <c r="EF29" i="13" s="1"/>
  <c r="EF30" i="13" s="1"/>
  <c r="EF31" i="13" s="1"/>
  <c r="EF32" i="13" s="1"/>
  <c r="EF33" i="13" s="1"/>
  <c r="EF34" i="13" s="1"/>
  <c r="EF35" i="13" s="1"/>
  <c r="EF36" i="13" s="1"/>
  <c r="EF37" i="13" s="1"/>
  <c r="EF38" i="13" s="1"/>
  <c r="EF39" i="13" s="1"/>
  <c r="EF40" i="13" s="1"/>
  <c r="EF41" i="13" s="1"/>
  <c r="EF42" i="13" s="1"/>
  <c r="EF43" i="13" s="1"/>
  <c r="EF44" i="13" s="1"/>
  <c r="EF45" i="13" s="1"/>
  <c r="EF46" i="13" s="1"/>
  <c r="EF47" i="13" s="1"/>
  <c r="EF48" i="13" s="1"/>
  <c r="EF49" i="13" s="1"/>
  <c r="EF50" i="13" s="1"/>
  <c r="EF51" i="13" s="1"/>
  <c r="EF52" i="13" s="1"/>
  <c r="EF53" i="13" s="1"/>
  <c r="EF54" i="13" s="1"/>
  <c r="EF55" i="13" s="1"/>
  <c r="EF56" i="13" s="1"/>
  <c r="EF57" i="13" s="1"/>
  <c r="EF58" i="13" s="1"/>
  <c r="EF59" i="13" s="1"/>
  <c r="EF60" i="13" s="1"/>
  <c r="EF61" i="13" s="1"/>
  <c r="EF62" i="13" s="1"/>
  <c r="EF63" i="13" s="1"/>
  <c r="EF64" i="13" s="1"/>
  <c r="EF65" i="13" s="1"/>
  <c r="EF66" i="13" s="1"/>
  <c r="EF67" i="13" s="1"/>
  <c r="EF68" i="13" s="1"/>
  <c r="EF69" i="13" s="1"/>
  <c r="EF70" i="13" s="1"/>
  <c r="EF71" i="13" s="1"/>
  <c r="EF72" i="13" s="1"/>
  <c r="EF73" i="13" s="1"/>
  <c r="EF74" i="13" s="1"/>
  <c r="EF75" i="13" s="1"/>
  <c r="EF76" i="13" s="1"/>
  <c r="EF77" i="13" s="1"/>
  <c r="EF78" i="13" s="1"/>
  <c r="EF79" i="13" s="1"/>
  <c r="EF80" i="13" s="1"/>
  <c r="DP7" i="13"/>
  <c r="DP8" i="13" s="1"/>
  <c r="DP9" i="13" s="1"/>
  <c r="DP10" i="13" s="1"/>
  <c r="DP11" i="13" s="1"/>
  <c r="DP12" i="13" s="1"/>
  <c r="DP13" i="13" s="1"/>
  <c r="DP14" i="13" s="1"/>
  <c r="DP15" i="13" s="1"/>
  <c r="DP16" i="13" s="1"/>
  <c r="DP17" i="13" s="1"/>
  <c r="DP18" i="13" s="1"/>
  <c r="DP19" i="13" s="1"/>
  <c r="DP20" i="13" s="1"/>
  <c r="DP21" i="13" s="1"/>
  <c r="DP22" i="13" s="1"/>
  <c r="DP23" i="13" s="1"/>
  <c r="DP24" i="13" s="1"/>
  <c r="DP25" i="13" s="1"/>
  <c r="DP26" i="13" s="1"/>
  <c r="DP27" i="13" s="1"/>
  <c r="DP28" i="13" s="1"/>
  <c r="DP29" i="13" s="1"/>
  <c r="DP30" i="13" s="1"/>
  <c r="DP31" i="13" s="1"/>
  <c r="DP32" i="13" s="1"/>
  <c r="DP33" i="13" s="1"/>
  <c r="DP34" i="13" s="1"/>
  <c r="DP35" i="13" s="1"/>
  <c r="DP36" i="13" s="1"/>
  <c r="DP37" i="13" s="1"/>
  <c r="DP38" i="13" s="1"/>
  <c r="DP39" i="13" s="1"/>
  <c r="DP40" i="13" s="1"/>
  <c r="DP41" i="13" s="1"/>
  <c r="DP42" i="13" s="1"/>
  <c r="DP43" i="13" s="1"/>
  <c r="DP44" i="13" s="1"/>
  <c r="DP45" i="13" s="1"/>
  <c r="DP46" i="13" s="1"/>
  <c r="DP47" i="13" s="1"/>
  <c r="DP48" i="13" s="1"/>
  <c r="DP49" i="13" s="1"/>
  <c r="DP50" i="13" s="1"/>
  <c r="DP51" i="13" s="1"/>
  <c r="DP52" i="13" s="1"/>
  <c r="DP53" i="13" s="1"/>
  <c r="DP54" i="13" s="1"/>
  <c r="DP55" i="13" s="1"/>
  <c r="DP56" i="13" s="1"/>
  <c r="DP57" i="13" s="1"/>
  <c r="DP58" i="13" s="1"/>
  <c r="DP59" i="13" s="1"/>
  <c r="DP60" i="13" s="1"/>
  <c r="DP61" i="13" s="1"/>
  <c r="DP62" i="13" s="1"/>
  <c r="DP63" i="13" s="1"/>
  <c r="DP64" i="13" s="1"/>
  <c r="DP65" i="13" s="1"/>
  <c r="DP66" i="13" s="1"/>
  <c r="DP67" i="13" s="1"/>
  <c r="DP68" i="13" s="1"/>
  <c r="DP69" i="13" s="1"/>
  <c r="DP70" i="13" s="1"/>
  <c r="DP71" i="13" s="1"/>
  <c r="DP72" i="13" s="1"/>
  <c r="DP73" i="13" s="1"/>
  <c r="DP74" i="13" s="1"/>
  <c r="DP75" i="13" s="1"/>
  <c r="DP76" i="13" s="1"/>
  <c r="DP77" i="13" s="1"/>
  <c r="DP78" i="13" s="1"/>
  <c r="DP79" i="13" s="1"/>
  <c r="DP80" i="13" s="1"/>
  <c r="EB7" i="13"/>
  <c r="EB8" i="13" s="1"/>
  <c r="EB9" i="13" s="1"/>
  <c r="EB10" i="13" s="1"/>
  <c r="EB11" i="13" s="1"/>
  <c r="EB12" i="13" s="1"/>
  <c r="EB13" i="13" s="1"/>
  <c r="EB14" i="13" s="1"/>
  <c r="EB15" i="13" s="1"/>
  <c r="EB16" i="13" s="1"/>
  <c r="EB17" i="13" s="1"/>
  <c r="EB18" i="13" s="1"/>
  <c r="EB19" i="13" s="1"/>
  <c r="EB20" i="13" s="1"/>
  <c r="EB21" i="13" s="1"/>
  <c r="EB22" i="13" s="1"/>
  <c r="EB23" i="13" s="1"/>
  <c r="EB24" i="13" s="1"/>
  <c r="EB25" i="13" s="1"/>
  <c r="EB26" i="13" s="1"/>
  <c r="EB27" i="13" s="1"/>
  <c r="EB28" i="13" s="1"/>
  <c r="EB29" i="13" s="1"/>
  <c r="EB30" i="13" s="1"/>
  <c r="EB31" i="13" s="1"/>
  <c r="EB32" i="13" s="1"/>
  <c r="EB33" i="13" s="1"/>
  <c r="EB34" i="13" s="1"/>
  <c r="EB35" i="13" s="1"/>
  <c r="EB36" i="13" s="1"/>
  <c r="EB37" i="13" s="1"/>
  <c r="EB38" i="13" s="1"/>
  <c r="EB39" i="13" s="1"/>
  <c r="EB40" i="13" s="1"/>
  <c r="EB41" i="13" s="1"/>
  <c r="EB42" i="13" s="1"/>
  <c r="EB43" i="13" s="1"/>
  <c r="EB44" i="13" s="1"/>
  <c r="EB45" i="13" s="1"/>
  <c r="EB46" i="13" s="1"/>
  <c r="EB47" i="13" s="1"/>
  <c r="EB48" i="13" s="1"/>
  <c r="EB49" i="13" s="1"/>
  <c r="EB50" i="13" s="1"/>
  <c r="EB51" i="13" s="1"/>
  <c r="EB52" i="13" s="1"/>
  <c r="EB53" i="13" s="1"/>
  <c r="EB54" i="13" s="1"/>
  <c r="EB55" i="13" s="1"/>
  <c r="EB56" i="13" s="1"/>
  <c r="EB57" i="13" s="1"/>
  <c r="EB58" i="13" s="1"/>
  <c r="EB59" i="13" s="1"/>
  <c r="EB60" i="13" s="1"/>
  <c r="EB61" i="13" s="1"/>
  <c r="EB62" i="13" s="1"/>
  <c r="EB63" i="13" s="1"/>
  <c r="EB64" i="13" s="1"/>
  <c r="EB65" i="13" s="1"/>
  <c r="EB66" i="13" s="1"/>
  <c r="EB67" i="13" s="1"/>
  <c r="EB68" i="13" s="1"/>
  <c r="EB69" i="13" s="1"/>
  <c r="EB70" i="13" s="1"/>
  <c r="EB71" i="13" s="1"/>
  <c r="EB72" i="13" s="1"/>
  <c r="EB73" i="13" s="1"/>
  <c r="EB74" i="13" s="1"/>
  <c r="EB75" i="13" s="1"/>
  <c r="EB76" i="13" s="1"/>
  <c r="EB77" i="13" s="1"/>
  <c r="EB78" i="13" s="1"/>
  <c r="EB79" i="13" s="1"/>
  <c r="EB80" i="13" s="1"/>
  <c r="DT7" i="13"/>
  <c r="DT8" i="13" s="1"/>
  <c r="DT9" i="13" s="1"/>
  <c r="DT10" i="13" s="1"/>
  <c r="DT11" i="13" s="1"/>
  <c r="DT12" i="13" s="1"/>
  <c r="DT13" i="13" s="1"/>
  <c r="DT14" i="13" s="1"/>
  <c r="DT15" i="13" s="1"/>
  <c r="DT16" i="13" s="1"/>
  <c r="DT17" i="13" s="1"/>
  <c r="DT18" i="13" s="1"/>
  <c r="DT19" i="13" s="1"/>
  <c r="DT20" i="13" s="1"/>
  <c r="DT21" i="13" s="1"/>
  <c r="DT22" i="13" s="1"/>
  <c r="DT23" i="13" s="1"/>
  <c r="DT24" i="13" s="1"/>
  <c r="DT25" i="13" s="1"/>
  <c r="DT26" i="13" s="1"/>
  <c r="DT27" i="13" s="1"/>
  <c r="DT28" i="13" s="1"/>
  <c r="DT29" i="13" s="1"/>
  <c r="DT30" i="13" s="1"/>
  <c r="DT31" i="13" s="1"/>
  <c r="DT32" i="13" s="1"/>
  <c r="DT33" i="13" s="1"/>
  <c r="DT34" i="13" s="1"/>
  <c r="DT35" i="13" s="1"/>
  <c r="DT36" i="13" s="1"/>
  <c r="DT37" i="13" s="1"/>
  <c r="DT38" i="13" s="1"/>
  <c r="DT39" i="13" s="1"/>
  <c r="DT40" i="13" s="1"/>
  <c r="DT41" i="13" s="1"/>
  <c r="DT42" i="13" s="1"/>
  <c r="DT43" i="13" s="1"/>
  <c r="DT44" i="13" s="1"/>
  <c r="DT45" i="13" s="1"/>
  <c r="DT46" i="13" s="1"/>
  <c r="DT47" i="13" s="1"/>
  <c r="DT48" i="13" s="1"/>
  <c r="DT49" i="13" s="1"/>
  <c r="DT50" i="13" s="1"/>
  <c r="DT51" i="13" s="1"/>
  <c r="DT52" i="13" s="1"/>
  <c r="DT53" i="13" s="1"/>
  <c r="DT54" i="13" s="1"/>
  <c r="DT55" i="13" s="1"/>
  <c r="DT56" i="13" s="1"/>
  <c r="DT57" i="13" s="1"/>
  <c r="DT58" i="13" s="1"/>
  <c r="DT59" i="13" s="1"/>
  <c r="DT60" i="13" s="1"/>
  <c r="DT61" i="13" s="1"/>
  <c r="DT62" i="13" s="1"/>
  <c r="DT63" i="13" s="1"/>
  <c r="DT64" i="13" s="1"/>
  <c r="DT65" i="13" s="1"/>
  <c r="DT66" i="13" s="1"/>
  <c r="DT67" i="13" s="1"/>
  <c r="DT68" i="13" s="1"/>
  <c r="DT69" i="13" s="1"/>
  <c r="DT70" i="13" s="1"/>
  <c r="DT71" i="13" s="1"/>
  <c r="DT72" i="13" s="1"/>
  <c r="DT73" i="13" s="1"/>
  <c r="DT74" i="13" s="1"/>
  <c r="DT75" i="13" s="1"/>
  <c r="DT76" i="13" s="1"/>
  <c r="DT77" i="13" s="1"/>
  <c r="DT78" i="13" s="1"/>
  <c r="DT79" i="13" s="1"/>
  <c r="DT80" i="13" s="1"/>
  <c r="DX7" i="13"/>
  <c r="DX8" i="13" s="1"/>
  <c r="DX9" i="13" s="1"/>
  <c r="DX10" i="13" s="1"/>
  <c r="DX11" i="13" s="1"/>
  <c r="DX12" i="13" s="1"/>
  <c r="DX13" i="13" s="1"/>
  <c r="DX14" i="13" s="1"/>
  <c r="DX15" i="13" s="1"/>
  <c r="DX16" i="13" s="1"/>
  <c r="DX17" i="13" s="1"/>
  <c r="DX18" i="13" s="1"/>
  <c r="DX19" i="13" s="1"/>
  <c r="DX20" i="13" s="1"/>
  <c r="DX21" i="13" s="1"/>
  <c r="DX22" i="13" s="1"/>
  <c r="DX23" i="13" s="1"/>
  <c r="DX24" i="13" s="1"/>
  <c r="DX25" i="13" s="1"/>
  <c r="DX26" i="13" s="1"/>
  <c r="DX27" i="13" s="1"/>
  <c r="DX28" i="13" s="1"/>
  <c r="DX29" i="13" s="1"/>
  <c r="DX30" i="13" s="1"/>
  <c r="DX31" i="13" s="1"/>
  <c r="DX32" i="13" s="1"/>
  <c r="DX33" i="13" s="1"/>
  <c r="DX34" i="13" s="1"/>
  <c r="DX35" i="13" s="1"/>
  <c r="DX36" i="13" s="1"/>
  <c r="DX37" i="13" s="1"/>
  <c r="DX38" i="13" s="1"/>
  <c r="DX39" i="13" s="1"/>
  <c r="DX40" i="13" s="1"/>
  <c r="DX41" i="13" s="1"/>
  <c r="DX42" i="13" s="1"/>
  <c r="DX43" i="13" s="1"/>
  <c r="DX44" i="13" s="1"/>
  <c r="DX45" i="13" s="1"/>
  <c r="DX46" i="13" s="1"/>
  <c r="DX47" i="13" s="1"/>
  <c r="DX48" i="13" s="1"/>
  <c r="DX49" i="13" s="1"/>
  <c r="DX50" i="13" s="1"/>
  <c r="DX51" i="13" s="1"/>
  <c r="DX52" i="13" s="1"/>
  <c r="DX53" i="13" s="1"/>
  <c r="DX54" i="13" s="1"/>
  <c r="DX55" i="13" s="1"/>
  <c r="DX56" i="13" s="1"/>
  <c r="DX57" i="13" s="1"/>
  <c r="DX58" i="13" s="1"/>
  <c r="DX59" i="13" s="1"/>
  <c r="DX60" i="13" s="1"/>
  <c r="DX61" i="13" s="1"/>
  <c r="DX62" i="13" s="1"/>
  <c r="DX63" i="13" s="1"/>
  <c r="DX64" i="13" s="1"/>
  <c r="DX65" i="13" s="1"/>
  <c r="DX66" i="13" s="1"/>
  <c r="DX67" i="13" s="1"/>
  <c r="DX68" i="13" s="1"/>
  <c r="DX69" i="13" s="1"/>
  <c r="DX70" i="13" s="1"/>
  <c r="DX71" i="13" s="1"/>
  <c r="DX72" i="13" s="1"/>
  <c r="DX73" i="13" s="1"/>
  <c r="DX74" i="13" s="1"/>
  <c r="DX75" i="13" s="1"/>
  <c r="DX76" i="13" s="1"/>
  <c r="DX77" i="13" s="1"/>
  <c r="DX78" i="13" s="1"/>
  <c r="DX79" i="13" s="1"/>
  <c r="DX80" i="13" s="1"/>
  <c r="DS4" i="34"/>
  <c r="DQ4" i="34"/>
  <c r="EA4" i="34"/>
  <c r="ED4" i="34"/>
  <c r="BW2" i="19"/>
  <c r="DU4" i="19"/>
  <c r="DT4" i="19"/>
  <c r="DY4" i="19"/>
  <c r="EA4" i="19"/>
  <c r="EF4" i="19"/>
  <c r="DO4" i="19"/>
  <c r="DO5" i="19" s="1"/>
  <c r="DO2" i="19" s="1"/>
  <c r="DB34" i="19" s="1"/>
  <c r="EB2" i="14"/>
  <c r="DS4" i="14"/>
  <c r="DS2" i="14" s="1"/>
  <c r="DO5" i="28"/>
  <c r="DO6" i="28" s="1"/>
  <c r="DO7" i="28" s="1"/>
  <c r="DO8" i="28" s="1"/>
  <c r="DO9" i="28" s="1"/>
  <c r="DO10" i="28" s="1"/>
  <c r="DO11" i="28" s="1"/>
  <c r="DO12" i="28" s="1"/>
  <c r="DO13" i="28" s="1"/>
  <c r="DO14" i="28" s="1"/>
  <c r="DO15" i="28" s="1"/>
  <c r="DO16" i="28" s="1"/>
  <c r="DO17" i="28" s="1"/>
  <c r="DO18" i="28" s="1"/>
  <c r="DO19" i="28" s="1"/>
  <c r="DO20" i="28" s="1"/>
  <c r="DO21" i="28" s="1"/>
  <c r="DO22" i="28" s="1"/>
  <c r="DO23" i="28" s="1"/>
  <c r="DO24" i="28" s="1"/>
  <c r="DO25" i="28" s="1"/>
  <c r="DO26" i="28" s="1"/>
  <c r="DO27" i="28" s="1"/>
  <c r="DO28" i="28" s="1"/>
  <c r="DO29" i="28" s="1"/>
  <c r="DO30" i="28" s="1"/>
  <c r="DO31" i="28" s="1"/>
  <c r="DO32" i="28" s="1"/>
  <c r="DO33" i="28" s="1"/>
  <c r="DO34" i="28" s="1"/>
  <c r="DO35" i="28" s="1"/>
  <c r="DO36" i="28" s="1"/>
  <c r="DO37" i="28" s="1"/>
  <c r="DO38" i="28" s="1"/>
  <c r="DO39" i="28" s="1"/>
  <c r="DO40" i="28" s="1"/>
  <c r="DO41" i="28" s="1"/>
  <c r="DO42" i="28" s="1"/>
  <c r="DO43" i="28" s="1"/>
  <c r="DO44" i="28" s="1"/>
  <c r="DO45" i="28" s="1"/>
  <c r="DO46" i="28" s="1"/>
  <c r="DO47" i="28" s="1"/>
  <c r="DO48" i="28" s="1"/>
  <c r="DO49" i="28" s="1"/>
  <c r="DO50" i="28" s="1"/>
  <c r="DO51" i="28" s="1"/>
  <c r="DO52" i="28" s="1"/>
  <c r="DO53" i="28" s="1"/>
  <c r="DO54" i="28" s="1"/>
  <c r="DO55" i="28" s="1"/>
  <c r="DO56" i="28" s="1"/>
  <c r="DO57" i="28" s="1"/>
  <c r="DO58" i="28" s="1"/>
  <c r="DO59" i="28" s="1"/>
  <c r="DO60" i="28" s="1"/>
  <c r="DO61" i="28" s="1"/>
  <c r="DO62" i="28" s="1"/>
  <c r="DO63" i="28" s="1"/>
  <c r="DO64" i="28" s="1"/>
  <c r="DO65" i="28" s="1"/>
  <c r="DO66" i="28" s="1"/>
  <c r="DO67" i="28" s="1"/>
  <c r="DO68" i="28" s="1"/>
  <c r="DO69" i="28" s="1"/>
  <c r="DO70" i="28" s="1"/>
  <c r="DO71" i="28" s="1"/>
  <c r="DO72" i="28" s="1"/>
  <c r="DO73" i="28" s="1"/>
  <c r="DO74" i="28" s="1"/>
  <c r="DO75" i="28" s="1"/>
  <c r="DO76" i="28" s="1"/>
  <c r="DO77" i="28" s="1"/>
  <c r="DO78" i="28" s="1"/>
  <c r="DO79" i="28" s="1"/>
  <c r="DO80" i="28" s="1"/>
  <c r="DO2" i="28" s="1"/>
  <c r="DB34" i="28" s="1"/>
  <c r="DR4" i="28"/>
  <c r="DR5" i="28" s="1"/>
  <c r="DR6" i="28" s="1"/>
  <c r="DR7" i="28" s="1"/>
  <c r="DR8" i="28" s="1"/>
  <c r="DR9" i="28" s="1"/>
  <c r="DR10" i="28" s="1"/>
  <c r="DR11" i="28" s="1"/>
  <c r="DR12" i="28" s="1"/>
  <c r="DR13" i="28" s="1"/>
  <c r="DR14" i="28" s="1"/>
  <c r="DR15" i="28" s="1"/>
  <c r="DR16" i="28" s="1"/>
  <c r="DR17" i="28" s="1"/>
  <c r="DR18" i="28" s="1"/>
  <c r="DR19" i="28" s="1"/>
  <c r="DR20" i="28" s="1"/>
  <c r="DR21" i="28" s="1"/>
  <c r="DR22" i="28" s="1"/>
  <c r="DR23" i="28" s="1"/>
  <c r="DR24" i="28" s="1"/>
  <c r="DR25" i="28" s="1"/>
  <c r="DR26" i="28" s="1"/>
  <c r="DR27" i="28" s="1"/>
  <c r="DR28" i="28" s="1"/>
  <c r="DR29" i="28" s="1"/>
  <c r="DR30" i="28" s="1"/>
  <c r="DR31" i="28" s="1"/>
  <c r="DR32" i="28" s="1"/>
  <c r="DR33" i="28" s="1"/>
  <c r="DR34" i="28" s="1"/>
  <c r="DR35" i="28" s="1"/>
  <c r="DR36" i="28" s="1"/>
  <c r="DR37" i="28" s="1"/>
  <c r="DR38" i="28" s="1"/>
  <c r="DR39" i="28" s="1"/>
  <c r="DR40" i="28" s="1"/>
  <c r="DR41" i="28" s="1"/>
  <c r="DR42" i="28" s="1"/>
  <c r="DR43" i="28" s="1"/>
  <c r="DR44" i="28" s="1"/>
  <c r="DR45" i="28" s="1"/>
  <c r="DR46" i="28" s="1"/>
  <c r="DR47" i="28" s="1"/>
  <c r="DR48" i="28" s="1"/>
  <c r="DR49" i="28" s="1"/>
  <c r="DR50" i="28" s="1"/>
  <c r="DR51" i="28" s="1"/>
  <c r="DR52" i="28" s="1"/>
  <c r="DR53" i="28" s="1"/>
  <c r="DR54" i="28" s="1"/>
  <c r="DR55" i="28" s="1"/>
  <c r="DR56" i="28" s="1"/>
  <c r="DR57" i="28" s="1"/>
  <c r="DR58" i="28" s="1"/>
  <c r="DR59" i="28" s="1"/>
  <c r="DR60" i="28" s="1"/>
  <c r="DR61" i="28" s="1"/>
  <c r="DR62" i="28" s="1"/>
  <c r="DR63" i="28" s="1"/>
  <c r="DR64" i="28" s="1"/>
  <c r="DR65" i="28" s="1"/>
  <c r="DR66" i="28" s="1"/>
  <c r="DR67" i="28" s="1"/>
  <c r="DR68" i="28" s="1"/>
  <c r="DR69" i="28" s="1"/>
  <c r="DR70" i="28" s="1"/>
  <c r="DR71" i="28" s="1"/>
  <c r="DR72" i="28" s="1"/>
  <c r="DR73" i="28" s="1"/>
  <c r="DR74" i="28" s="1"/>
  <c r="DR75" i="28" s="1"/>
  <c r="DR76" i="28" s="1"/>
  <c r="DR77" i="28" s="1"/>
  <c r="DR78" i="28" s="1"/>
  <c r="DR79" i="28" s="1"/>
  <c r="DR80" i="28" s="1"/>
  <c r="DS4" i="28"/>
  <c r="DS5" i="28" s="1"/>
  <c r="DS6" i="28" s="1"/>
  <c r="DS7" i="28" s="1"/>
  <c r="DS8" i="28" s="1"/>
  <c r="DS9" i="28" s="1"/>
  <c r="DS10" i="28" s="1"/>
  <c r="DS11" i="28" s="1"/>
  <c r="DS12" i="28" s="1"/>
  <c r="DS13" i="28" s="1"/>
  <c r="DS14" i="28" s="1"/>
  <c r="DS15" i="28" s="1"/>
  <c r="DS16" i="28" s="1"/>
  <c r="DS17" i="28" s="1"/>
  <c r="DS18" i="28" s="1"/>
  <c r="DS19" i="28" s="1"/>
  <c r="DS20" i="28" s="1"/>
  <c r="DS21" i="28" s="1"/>
  <c r="DS22" i="28" s="1"/>
  <c r="DS23" i="28" s="1"/>
  <c r="DS24" i="28" s="1"/>
  <c r="DS25" i="28" s="1"/>
  <c r="DS26" i="28" s="1"/>
  <c r="DS27" i="28" s="1"/>
  <c r="DS28" i="28" s="1"/>
  <c r="DS29" i="28" s="1"/>
  <c r="DS30" i="28" s="1"/>
  <c r="DS31" i="28" s="1"/>
  <c r="DS32" i="28" s="1"/>
  <c r="DS33" i="28" s="1"/>
  <c r="DS34" i="28" s="1"/>
  <c r="DS35" i="28" s="1"/>
  <c r="DS36" i="28" s="1"/>
  <c r="DS37" i="28" s="1"/>
  <c r="DS38" i="28" s="1"/>
  <c r="DS39" i="28" s="1"/>
  <c r="DS40" i="28" s="1"/>
  <c r="DS41" i="28" s="1"/>
  <c r="DS42" i="28" s="1"/>
  <c r="DS43" i="28" s="1"/>
  <c r="DS44" i="28" s="1"/>
  <c r="DS45" i="28" s="1"/>
  <c r="DS46" i="28" s="1"/>
  <c r="DS47" i="28" s="1"/>
  <c r="DS48" i="28" s="1"/>
  <c r="DS49" i="28" s="1"/>
  <c r="DS50" i="28" s="1"/>
  <c r="DS51" i="28" s="1"/>
  <c r="DS52" i="28" s="1"/>
  <c r="DS53" i="28" s="1"/>
  <c r="DS54" i="28" s="1"/>
  <c r="DS55" i="28" s="1"/>
  <c r="DS56" i="28" s="1"/>
  <c r="DS57" i="28" s="1"/>
  <c r="DS58" i="28" s="1"/>
  <c r="DS59" i="28" s="1"/>
  <c r="DS60" i="28" s="1"/>
  <c r="DS61" i="28" s="1"/>
  <c r="DS62" i="28" s="1"/>
  <c r="DS63" i="28" s="1"/>
  <c r="DS64" i="28" s="1"/>
  <c r="DS65" i="28" s="1"/>
  <c r="DS66" i="28" s="1"/>
  <c r="DS67" i="28" s="1"/>
  <c r="DS68" i="28" s="1"/>
  <c r="DS69" i="28" s="1"/>
  <c r="DS70" i="28" s="1"/>
  <c r="DS71" i="28" s="1"/>
  <c r="DS72" i="28" s="1"/>
  <c r="DS73" i="28" s="1"/>
  <c r="DS74" i="28" s="1"/>
  <c r="DS75" i="28" s="1"/>
  <c r="DS76" i="28" s="1"/>
  <c r="DS77" i="28" s="1"/>
  <c r="DS78" i="28" s="1"/>
  <c r="DS79" i="28" s="1"/>
  <c r="DS80" i="28" s="1"/>
  <c r="EA4" i="28"/>
  <c r="EA5" i="28" s="1"/>
  <c r="EA6" i="28" s="1"/>
  <c r="EA7" i="28" s="1"/>
  <c r="EA8" i="28" s="1"/>
  <c r="EA9" i="28" s="1"/>
  <c r="EA10" i="28" s="1"/>
  <c r="EA11" i="28" s="1"/>
  <c r="EA12" i="28" s="1"/>
  <c r="EA13" i="28" s="1"/>
  <c r="EA14" i="28" s="1"/>
  <c r="EA15" i="28" s="1"/>
  <c r="EA16" i="28" s="1"/>
  <c r="EA17" i="28" s="1"/>
  <c r="EA18" i="28" s="1"/>
  <c r="EA19" i="28" s="1"/>
  <c r="EA20" i="28" s="1"/>
  <c r="EA21" i="28" s="1"/>
  <c r="EA22" i="28" s="1"/>
  <c r="EA23" i="28" s="1"/>
  <c r="EA24" i="28" s="1"/>
  <c r="EA25" i="28" s="1"/>
  <c r="EA26" i="28" s="1"/>
  <c r="EA27" i="28" s="1"/>
  <c r="EA28" i="28" s="1"/>
  <c r="EA29" i="28" s="1"/>
  <c r="EA30" i="28" s="1"/>
  <c r="EA31" i="28" s="1"/>
  <c r="EA32" i="28" s="1"/>
  <c r="EA33" i="28" s="1"/>
  <c r="EA34" i="28" s="1"/>
  <c r="EA35" i="28" s="1"/>
  <c r="EA36" i="28" s="1"/>
  <c r="EA37" i="28" s="1"/>
  <c r="EA38" i="28" s="1"/>
  <c r="EA39" i="28" s="1"/>
  <c r="EA40" i="28" s="1"/>
  <c r="EA41" i="28" s="1"/>
  <c r="EA42" i="28" s="1"/>
  <c r="EA43" i="28" s="1"/>
  <c r="EA44" i="28" s="1"/>
  <c r="EA45" i="28" s="1"/>
  <c r="EA46" i="28" s="1"/>
  <c r="EA47" i="28" s="1"/>
  <c r="EA48" i="28" s="1"/>
  <c r="EA49" i="28" s="1"/>
  <c r="EA50" i="28" s="1"/>
  <c r="EA51" i="28" s="1"/>
  <c r="EA52" i="28" s="1"/>
  <c r="EA53" i="28" s="1"/>
  <c r="EA54" i="28" s="1"/>
  <c r="EA55" i="28" s="1"/>
  <c r="EA56" i="28" s="1"/>
  <c r="EA57" i="28" s="1"/>
  <c r="EA58" i="28" s="1"/>
  <c r="EA59" i="28" s="1"/>
  <c r="EA60" i="28" s="1"/>
  <c r="EA61" i="28" s="1"/>
  <c r="EA62" i="28" s="1"/>
  <c r="EA63" i="28" s="1"/>
  <c r="EA64" i="28" s="1"/>
  <c r="EA65" i="28" s="1"/>
  <c r="EA66" i="28" s="1"/>
  <c r="EA67" i="28" s="1"/>
  <c r="EA68" i="28" s="1"/>
  <c r="EA69" i="28" s="1"/>
  <c r="EA70" i="28" s="1"/>
  <c r="EA71" i="28" s="1"/>
  <c r="EA72" i="28" s="1"/>
  <c r="EA73" i="28" s="1"/>
  <c r="EA74" i="28" s="1"/>
  <c r="EA75" i="28" s="1"/>
  <c r="EA76" i="28" s="1"/>
  <c r="EA77" i="28" s="1"/>
  <c r="EA78" i="28" s="1"/>
  <c r="EA79" i="28" s="1"/>
  <c r="EA80" i="28" s="1"/>
  <c r="EA2" i="28" s="1"/>
  <c r="DB214" i="28" s="1"/>
  <c r="ED4" i="28"/>
  <c r="ED5" i="28" s="1"/>
  <c r="ED6" i="28" s="1"/>
  <c r="ED7" i="28" s="1"/>
  <c r="ED8" i="28" s="1"/>
  <c r="ED9" i="28" s="1"/>
  <c r="ED10" i="28" s="1"/>
  <c r="ED11" i="28" s="1"/>
  <c r="ED12" i="28" s="1"/>
  <c r="ED13" i="28" s="1"/>
  <c r="ED14" i="28" s="1"/>
  <c r="ED15" i="28" s="1"/>
  <c r="ED16" i="28" s="1"/>
  <c r="ED17" i="28" s="1"/>
  <c r="ED18" i="28" s="1"/>
  <c r="ED19" i="28" s="1"/>
  <c r="ED20" i="28" s="1"/>
  <c r="ED21" i="28" s="1"/>
  <c r="ED22" i="28" s="1"/>
  <c r="ED23" i="28" s="1"/>
  <c r="ED24" i="28" s="1"/>
  <c r="ED25" i="28" s="1"/>
  <c r="ED26" i="28" s="1"/>
  <c r="ED27" i="28" s="1"/>
  <c r="ED28" i="28" s="1"/>
  <c r="ED29" i="28" s="1"/>
  <c r="ED30" i="28" s="1"/>
  <c r="ED31" i="28" s="1"/>
  <c r="ED32" i="28" s="1"/>
  <c r="ED33" i="28" s="1"/>
  <c r="ED34" i="28" s="1"/>
  <c r="ED35" i="28" s="1"/>
  <c r="ED36" i="28" s="1"/>
  <c r="ED37" i="28" s="1"/>
  <c r="ED38" i="28" s="1"/>
  <c r="ED39" i="28" s="1"/>
  <c r="ED40" i="28" s="1"/>
  <c r="ED41" i="28" s="1"/>
  <c r="ED42" i="28" s="1"/>
  <c r="ED43" i="28" s="1"/>
  <c r="ED44" i="28" s="1"/>
  <c r="ED45" i="28" s="1"/>
  <c r="ED46" i="28" s="1"/>
  <c r="ED47" i="28" s="1"/>
  <c r="ED48" i="28" s="1"/>
  <c r="ED49" i="28" s="1"/>
  <c r="ED50" i="28" s="1"/>
  <c r="ED51" i="28" s="1"/>
  <c r="ED52" i="28" s="1"/>
  <c r="ED53" i="28" s="1"/>
  <c r="ED54" i="28" s="1"/>
  <c r="ED55" i="28" s="1"/>
  <c r="ED56" i="28" s="1"/>
  <c r="ED57" i="28" s="1"/>
  <c r="ED58" i="28" s="1"/>
  <c r="ED59" i="28" s="1"/>
  <c r="ED60" i="28" s="1"/>
  <c r="ED61" i="28" s="1"/>
  <c r="ED62" i="28" s="1"/>
  <c r="ED63" i="28" s="1"/>
  <c r="ED64" i="28" s="1"/>
  <c r="ED65" i="28" s="1"/>
  <c r="ED66" i="28" s="1"/>
  <c r="ED67" i="28" s="1"/>
  <c r="ED68" i="28" s="1"/>
  <c r="ED69" i="28" s="1"/>
  <c r="ED70" i="28" s="1"/>
  <c r="ED71" i="28" s="1"/>
  <c r="ED72" i="28" s="1"/>
  <c r="ED73" i="28" s="1"/>
  <c r="ED74" i="28" s="1"/>
  <c r="ED75" i="28" s="1"/>
  <c r="ED76" i="28" s="1"/>
  <c r="ED77" i="28" s="1"/>
  <c r="ED78" i="28" s="1"/>
  <c r="ED79" i="28" s="1"/>
  <c r="ED80" i="28" s="1"/>
  <c r="EF4" i="28"/>
  <c r="EF5" i="28" s="1"/>
  <c r="EF6" i="28" s="1"/>
  <c r="EF7" i="28" s="1"/>
  <c r="EF8" i="28" s="1"/>
  <c r="EF9" i="28" s="1"/>
  <c r="EF10" i="28" s="1"/>
  <c r="EF11" i="28" s="1"/>
  <c r="EF12" i="28" s="1"/>
  <c r="EF13" i="28" s="1"/>
  <c r="EF14" i="28" s="1"/>
  <c r="EF15" i="28" s="1"/>
  <c r="EF16" i="28" s="1"/>
  <c r="EF17" i="28" s="1"/>
  <c r="EF18" i="28" s="1"/>
  <c r="EF19" i="28" s="1"/>
  <c r="EF20" i="28" s="1"/>
  <c r="EF21" i="28" s="1"/>
  <c r="EF22" i="28" s="1"/>
  <c r="EF23" i="28" s="1"/>
  <c r="EF24" i="28" s="1"/>
  <c r="EF25" i="28" s="1"/>
  <c r="EF26" i="28" s="1"/>
  <c r="EF27" i="28" s="1"/>
  <c r="EF28" i="28" s="1"/>
  <c r="EF29" i="28" s="1"/>
  <c r="EF30" i="28" s="1"/>
  <c r="EF31" i="28" s="1"/>
  <c r="EF32" i="28" s="1"/>
  <c r="EF33" i="28" s="1"/>
  <c r="EF34" i="28" s="1"/>
  <c r="EF35" i="28" s="1"/>
  <c r="EF36" i="28" s="1"/>
  <c r="EF37" i="28" s="1"/>
  <c r="EF38" i="28" s="1"/>
  <c r="EF39" i="28" s="1"/>
  <c r="EF40" i="28" s="1"/>
  <c r="EF41" i="28" s="1"/>
  <c r="EF42" i="28" s="1"/>
  <c r="EF43" i="28" s="1"/>
  <c r="EF44" i="28" s="1"/>
  <c r="EF45" i="28" s="1"/>
  <c r="EF46" i="28" s="1"/>
  <c r="EF47" i="28" s="1"/>
  <c r="EF48" i="28" s="1"/>
  <c r="EF49" i="28" s="1"/>
  <c r="EF50" i="28" s="1"/>
  <c r="EF51" i="28" s="1"/>
  <c r="EF52" i="28" s="1"/>
  <c r="EF53" i="28" s="1"/>
  <c r="EF54" i="28" s="1"/>
  <c r="EF55" i="28" s="1"/>
  <c r="EF56" i="28" s="1"/>
  <c r="EF57" i="28" s="1"/>
  <c r="EF58" i="28" s="1"/>
  <c r="EF59" i="28" s="1"/>
  <c r="EF60" i="28" s="1"/>
  <c r="EF61" i="28" s="1"/>
  <c r="EF62" i="28" s="1"/>
  <c r="EF63" i="28" s="1"/>
  <c r="EF64" i="28" s="1"/>
  <c r="EF65" i="28" s="1"/>
  <c r="EF66" i="28" s="1"/>
  <c r="EF67" i="28" s="1"/>
  <c r="EF68" i="28" s="1"/>
  <c r="EF69" i="28" s="1"/>
  <c r="EF70" i="28" s="1"/>
  <c r="EF71" i="28" s="1"/>
  <c r="EF72" i="28" s="1"/>
  <c r="EF73" i="28" s="1"/>
  <c r="EF74" i="28" s="1"/>
  <c r="EF75" i="28" s="1"/>
  <c r="EF76" i="28" s="1"/>
  <c r="EF77" i="28" s="1"/>
  <c r="EF78" i="28" s="1"/>
  <c r="EF79" i="28" s="1"/>
  <c r="EF80" i="28" s="1"/>
  <c r="EF2" i="28" s="1"/>
  <c r="DB289" i="28" s="1"/>
  <c r="BZ5" i="37"/>
  <c r="BZ7" i="37"/>
  <c r="BZ6" i="37"/>
  <c r="BZ9" i="37"/>
  <c r="BZ11" i="37"/>
  <c r="BZ8" i="37"/>
  <c r="BZ4" i="37"/>
  <c r="BZ5" i="34"/>
  <c r="BZ9" i="34"/>
  <c r="BZ6" i="34"/>
  <c r="DN4" i="30"/>
  <c r="EG3" i="30"/>
  <c r="DS4" i="35"/>
  <c r="ED4" i="35"/>
  <c r="DN4" i="35"/>
  <c r="DR4" i="35"/>
  <c r="BZ7" i="38"/>
  <c r="BZ9" i="38"/>
  <c r="BZ11" i="38"/>
  <c r="BZ13" i="38"/>
  <c r="BZ12" i="38"/>
  <c r="BZ5" i="38"/>
  <c r="BZ6" i="33"/>
  <c r="EE4" i="11"/>
  <c r="DO4" i="11"/>
  <c r="DW4" i="13"/>
  <c r="DY4" i="13"/>
  <c r="DZ4" i="13"/>
  <c r="DN4" i="13"/>
  <c r="EA4" i="13"/>
  <c r="DO4" i="13"/>
  <c r="ED4" i="13"/>
  <c r="DQ4" i="13"/>
  <c r="DQ2" i="13" s="1"/>
  <c r="DB64" i="13" s="1"/>
  <c r="DS4" i="13"/>
  <c r="DV4" i="13"/>
  <c r="BZ24" i="17"/>
  <c r="DR4" i="16"/>
  <c r="DW4" i="16"/>
  <c r="DW5" i="16" s="1"/>
  <c r="DW6" i="16" s="1"/>
  <c r="DW7" i="16" s="1"/>
  <c r="DW8" i="16" s="1"/>
  <c r="DW9" i="16" s="1"/>
  <c r="DW10" i="16" s="1"/>
  <c r="DW11" i="16" s="1"/>
  <c r="DW12" i="16" s="1"/>
  <c r="DW13" i="16" s="1"/>
  <c r="DW14" i="16" s="1"/>
  <c r="DW15" i="16" s="1"/>
  <c r="DW16" i="16" s="1"/>
  <c r="DW17" i="16" s="1"/>
  <c r="DW18" i="16" s="1"/>
  <c r="DW19" i="16" s="1"/>
  <c r="DW20" i="16" s="1"/>
  <c r="DW21" i="16" s="1"/>
  <c r="DW22" i="16" s="1"/>
  <c r="DW23" i="16" s="1"/>
  <c r="DW24" i="16" s="1"/>
  <c r="DW25" i="16" s="1"/>
  <c r="DW26" i="16" s="1"/>
  <c r="DW27" i="16" s="1"/>
  <c r="DW28" i="16" s="1"/>
  <c r="DW29" i="16" s="1"/>
  <c r="DW30" i="16" s="1"/>
  <c r="DW31" i="16" s="1"/>
  <c r="DW32" i="16" s="1"/>
  <c r="DW33" i="16" s="1"/>
  <c r="DW34" i="16" s="1"/>
  <c r="DW35" i="16" s="1"/>
  <c r="DW36" i="16" s="1"/>
  <c r="DW37" i="16" s="1"/>
  <c r="DW38" i="16" s="1"/>
  <c r="DW39" i="16" s="1"/>
  <c r="DW40" i="16" s="1"/>
  <c r="DW41" i="16" s="1"/>
  <c r="DW42" i="16" s="1"/>
  <c r="DW43" i="16" s="1"/>
  <c r="DW44" i="16" s="1"/>
  <c r="DW45" i="16" s="1"/>
  <c r="DW46" i="16" s="1"/>
  <c r="DW47" i="16" s="1"/>
  <c r="DW48" i="16" s="1"/>
  <c r="DW49" i="16" s="1"/>
  <c r="DW50" i="16" s="1"/>
  <c r="DW51" i="16" s="1"/>
  <c r="DW52" i="16" s="1"/>
  <c r="DW53" i="16" s="1"/>
  <c r="DW54" i="16" s="1"/>
  <c r="DW55" i="16" s="1"/>
  <c r="DW56" i="16" s="1"/>
  <c r="DW57" i="16" s="1"/>
  <c r="DW58" i="16" s="1"/>
  <c r="DW59" i="16" s="1"/>
  <c r="DW60" i="16" s="1"/>
  <c r="DW61" i="16" s="1"/>
  <c r="DW62" i="16" s="1"/>
  <c r="DW63" i="16" s="1"/>
  <c r="DW64" i="16" s="1"/>
  <c r="DW65" i="16" s="1"/>
  <c r="DW66" i="16" s="1"/>
  <c r="DW67" i="16" s="1"/>
  <c r="DW68" i="16" s="1"/>
  <c r="DW69" i="16" s="1"/>
  <c r="DW70" i="16" s="1"/>
  <c r="DW71" i="16" s="1"/>
  <c r="DW72" i="16" s="1"/>
  <c r="DW73" i="16" s="1"/>
  <c r="DW74" i="16" s="1"/>
  <c r="DW75" i="16" s="1"/>
  <c r="DW76" i="16" s="1"/>
  <c r="DW77" i="16" s="1"/>
  <c r="DW78" i="16" s="1"/>
  <c r="DW79" i="16" s="1"/>
  <c r="DW80" i="16" s="1"/>
  <c r="DW2" i="16" s="1"/>
  <c r="DB154" i="16" s="1"/>
  <c r="EA4" i="16"/>
  <c r="EA5" i="16" s="1"/>
  <c r="EA6" i="16" s="1"/>
  <c r="EA7" i="16" s="1"/>
  <c r="EA8" i="16" s="1"/>
  <c r="EA9" i="16" s="1"/>
  <c r="EA10" i="16" s="1"/>
  <c r="EA11" i="16" s="1"/>
  <c r="EA12" i="16" s="1"/>
  <c r="EA13" i="16" s="1"/>
  <c r="EA14" i="16" s="1"/>
  <c r="EA15" i="16" s="1"/>
  <c r="EA16" i="16" s="1"/>
  <c r="EA17" i="16" s="1"/>
  <c r="EA18" i="16" s="1"/>
  <c r="EA19" i="16" s="1"/>
  <c r="EA20" i="16" s="1"/>
  <c r="EA21" i="16" s="1"/>
  <c r="EA22" i="16" s="1"/>
  <c r="EA23" i="16" s="1"/>
  <c r="EA24" i="16" s="1"/>
  <c r="EA25" i="16" s="1"/>
  <c r="EA26" i="16" s="1"/>
  <c r="EA27" i="16" s="1"/>
  <c r="EA28" i="16" s="1"/>
  <c r="EA29" i="16" s="1"/>
  <c r="EA30" i="16" s="1"/>
  <c r="EA31" i="16" s="1"/>
  <c r="EA32" i="16" s="1"/>
  <c r="EA33" i="16" s="1"/>
  <c r="EA34" i="16" s="1"/>
  <c r="EA35" i="16" s="1"/>
  <c r="EA36" i="16" s="1"/>
  <c r="EA37" i="16" s="1"/>
  <c r="EA38" i="16" s="1"/>
  <c r="EA39" i="16" s="1"/>
  <c r="EA40" i="16" s="1"/>
  <c r="EA41" i="16" s="1"/>
  <c r="EA42" i="16" s="1"/>
  <c r="EA43" i="16" s="1"/>
  <c r="EA44" i="16" s="1"/>
  <c r="EA45" i="16" s="1"/>
  <c r="EA46" i="16" s="1"/>
  <c r="EA47" i="16" s="1"/>
  <c r="EA48" i="16" s="1"/>
  <c r="EA49" i="16" s="1"/>
  <c r="EA50" i="16" s="1"/>
  <c r="EA51" i="16" s="1"/>
  <c r="EA52" i="16" s="1"/>
  <c r="EA53" i="16" s="1"/>
  <c r="EA54" i="16" s="1"/>
  <c r="EA55" i="16" s="1"/>
  <c r="EA56" i="16" s="1"/>
  <c r="EA57" i="16" s="1"/>
  <c r="EA58" i="16" s="1"/>
  <c r="EA59" i="16" s="1"/>
  <c r="EA60" i="16" s="1"/>
  <c r="EA61" i="16" s="1"/>
  <c r="EA62" i="16" s="1"/>
  <c r="EA63" i="16" s="1"/>
  <c r="EA64" i="16" s="1"/>
  <c r="EA65" i="16" s="1"/>
  <c r="EA66" i="16" s="1"/>
  <c r="EA67" i="16" s="1"/>
  <c r="EA68" i="16" s="1"/>
  <c r="EA69" i="16" s="1"/>
  <c r="EA70" i="16" s="1"/>
  <c r="EA71" i="16" s="1"/>
  <c r="EA72" i="16" s="1"/>
  <c r="EA73" i="16" s="1"/>
  <c r="EA74" i="16" s="1"/>
  <c r="EA75" i="16" s="1"/>
  <c r="EA76" i="16" s="1"/>
  <c r="EA77" i="16" s="1"/>
  <c r="EA78" i="16" s="1"/>
  <c r="EA79" i="16" s="1"/>
  <c r="EA80" i="16" s="1"/>
  <c r="EA2" i="16" s="1"/>
  <c r="DB214" i="16" s="1"/>
  <c r="EB4" i="16"/>
  <c r="EB5" i="16" s="1"/>
  <c r="ED4" i="16"/>
  <c r="ED5" i="16" s="1"/>
  <c r="ED6" i="16" s="1"/>
  <c r="ED7" i="16" s="1"/>
  <c r="ED8" i="16" s="1"/>
  <c r="ED9" i="16" s="1"/>
  <c r="ED10" i="16" s="1"/>
  <c r="ED11" i="16" s="1"/>
  <c r="ED12" i="16" s="1"/>
  <c r="ED13" i="16" s="1"/>
  <c r="ED14" i="16" s="1"/>
  <c r="ED15" i="16" s="1"/>
  <c r="ED16" i="16" s="1"/>
  <c r="ED17" i="16" s="1"/>
  <c r="ED18" i="16" s="1"/>
  <c r="ED19" i="16" s="1"/>
  <c r="ED20" i="16" s="1"/>
  <c r="ED21" i="16" s="1"/>
  <c r="ED22" i="16" s="1"/>
  <c r="ED23" i="16" s="1"/>
  <c r="ED24" i="16" s="1"/>
  <c r="ED25" i="16" s="1"/>
  <c r="ED26" i="16" s="1"/>
  <c r="ED27" i="16" s="1"/>
  <c r="ED28" i="16" s="1"/>
  <c r="ED29" i="16" s="1"/>
  <c r="ED30" i="16" s="1"/>
  <c r="ED31" i="16" s="1"/>
  <c r="ED32" i="16" s="1"/>
  <c r="ED33" i="16" s="1"/>
  <c r="ED34" i="16" s="1"/>
  <c r="ED35" i="16" s="1"/>
  <c r="ED36" i="16" s="1"/>
  <c r="ED37" i="16" s="1"/>
  <c r="ED38" i="16" s="1"/>
  <c r="ED39" i="16" s="1"/>
  <c r="ED40" i="16" s="1"/>
  <c r="ED41" i="16" s="1"/>
  <c r="ED42" i="16" s="1"/>
  <c r="ED43" i="16" s="1"/>
  <c r="ED44" i="16" s="1"/>
  <c r="ED45" i="16" s="1"/>
  <c r="ED46" i="16" s="1"/>
  <c r="ED47" i="16" s="1"/>
  <c r="ED48" i="16" s="1"/>
  <c r="ED49" i="16" s="1"/>
  <c r="ED50" i="16" s="1"/>
  <c r="ED51" i="16" s="1"/>
  <c r="ED52" i="16" s="1"/>
  <c r="ED53" i="16" s="1"/>
  <c r="ED54" i="16" s="1"/>
  <c r="ED55" i="16" s="1"/>
  <c r="ED56" i="16" s="1"/>
  <c r="ED57" i="16" s="1"/>
  <c r="ED58" i="16" s="1"/>
  <c r="ED59" i="16" s="1"/>
  <c r="ED60" i="16" s="1"/>
  <c r="ED61" i="16" s="1"/>
  <c r="ED62" i="16" s="1"/>
  <c r="ED63" i="16" s="1"/>
  <c r="ED64" i="16" s="1"/>
  <c r="ED65" i="16" s="1"/>
  <c r="ED66" i="16" s="1"/>
  <c r="ED67" i="16" s="1"/>
  <c r="ED68" i="16" s="1"/>
  <c r="ED69" i="16" s="1"/>
  <c r="ED70" i="16" s="1"/>
  <c r="ED71" i="16" s="1"/>
  <c r="ED72" i="16" s="1"/>
  <c r="ED73" i="16" s="1"/>
  <c r="ED74" i="16" s="1"/>
  <c r="ED75" i="16" s="1"/>
  <c r="ED76" i="16" s="1"/>
  <c r="ED77" i="16" s="1"/>
  <c r="ED78" i="16" s="1"/>
  <c r="ED79" i="16" s="1"/>
  <c r="ED80" i="16" s="1"/>
  <c r="ED2" i="16" s="1"/>
  <c r="DB259" i="16" s="1"/>
  <c r="EG3" i="16"/>
  <c r="DN4" i="16"/>
  <c r="DO4" i="16"/>
  <c r="DO5" i="16" s="1"/>
  <c r="DO6" i="16" s="1"/>
  <c r="DO7" i="16" s="1"/>
  <c r="DO8" i="16" s="1"/>
  <c r="DO9" i="16" s="1"/>
  <c r="DO10" i="16" s="1"/>
  <c r="DO11" i="16" s="1"/>
  <c r="DO12" i="16" s="1"/>
  <c r="DO13" i="16" s="1"/>
  <c r="DO14" i="16" s="1"/>
  <c r="DO15" i="16" s="1"/>
  <c r="DO16" i="16" s="1"/>
  <c r="DO17" i="16" s="1"/>
  <c r="DO18" i="16" s="1"/>
  <c r="DO19" i="16" s="1"/>
  <c r="DO20" i="16" s="1"/>
  <c r="DO21" i="16" s="1"/>
  <c r="DO22" i="16" s="1"/>
  <c r="DO23" i="16" s="1"/>
  <c r="DO24" i="16" s="1"/>
  <c r="DO25" i="16" s="1"/>
  <c r="DO26" i="16" s="1"/>
  <c r="DO27" i="16" s="1"/>
  <c r="DO28" i="16" s="1"/>
  <c r="DO29" i="16" s="1"/>
  <c r="DO30" i="16" s="1"/>
  <c r="DO31" i="16" s="1"/>
  <c r="DO32" i="16" s="1"/>
  <c r="DO33" i="16" s="1"/>
  <c r="DO34" i="16" s="1"/>
  <c r="DO35" i="16" s="1"/>
  <c r="DO36" i="16" s="1"/>
  <c r="DO37" i="16" s="1"/>
  <c r="DO38" i="16" s="1"/>
  <c r="DO39" i="16" s="1"/>
  <c r="DO40" i="16" s="1"/>
  <c r="DO41" i="16" s="1"/>
  <c r="DO42" i="16" s="1"/>
  <c r="DO43" i="16" s="1"/>
  <c r="DO44" i="16" s="1"/>
  <c r="DO45" i="16" s="1"/>
  <c r="DO46" i="16" s="1"/>
  <c r="DO47" i="16" s="1"/>
  <c r="DO48" i="16" s="1"/>
  <c r="DO49" i="16" s="1"/>
  <c r="DO50" i="16" s="1"/>
  <c r="DO51" i="16" s="1"/>
  <c r="DO52" i="16" s="1"/>
  <c r="DO53" i="16" s="1"/>
  <c r="DO54" i="16" s="1"/>
  <c r="DO55" i="16" s="1"/>
  <c r="DO56" i="16" s="1"/>
  <c r="DO57" i="16" s="1"/>
  <c r="DO58" i="16" s="1"/>
  <c r="DO59" i="16" s="1"/>
  <c r="DO60" i="16" s="1"/>
  <c r="DO61" i="16" s="1"/>
  <c r="DO62" i="16" s="1"/>
  <c r="DO63" i="16" s="1"/>
  <c r="DO64" i="16" s="1"/>
  <c r="DO65" i="16" s="1"/>
  <c r="DO66" i="16" s="1"/>
  <c r="DO67" i="16" s="1"/>
  <c r="DO68" i="16" s="1"/>
  <c r="DO69" i="16" s="1"/>
  <c r="DO70" i="16" s="1"/>
  <c r="DO71" i="16" s="1"/>
  <c r="DO72" i="16" s="1"/>
  <c r="DO73" i="16" s="1"/>
  <c r="DO74" i="16" s="1"/>
  <c r="DO75" i="16" s="1"/>
  <c r="DO76" i="16" s="1"/>
  <c r="DO77" i="16" s="1"/>
  <c r="DO78" i="16" s="1"/>
  <c r="DO79" i="16" s="1"/>
  <c r="DO80" i="16" s="1"/>
  <c r="DO2" i="16" s="1"/>
  <c r="DB34" i="16" s="1"/>
  <c r="BZ3" i="11"/>
  <c r="BW2" i="23"/>
  <c r="BZ3" i="37"/>
  <c r="BX2" i="37"/>
  <c r="DV5" i="5"/>
  <c r="DN5" i="5"/>
  <c r="DV4" i="4"/>
  <c r="BZ3" i="7"/>
  <c r="EC4" i="23"/>
  <c r="EC5" i="23" s="1"/>
  <c r="DV4" i="23"/>
  <c r="DN4" i="23"/>
  <c r="ED4" i="23"/>
  <c r="EG3" i="23"/>
  <c r="EF4" i="4"/>
  <c r="EF5" i="4" s="1"/>
  <c r="EF6" i="4" s="1"/>
  <c r="EF7" i="4" s="1"/>
  <c r="DQ4" i="4"/>
  <c r="ED4" i="4"/>
  <c r="DN4" i="4"/>
  <c r="EA4" i="4"/>
  <c r="EA5" i="4" s="1"/>
  <c r="EA6" i="4" s="1"/>
  <c r="DZ4" i="4"/>
  <c r="EG3" i="4"/>
  <c r="DY4" i="4"/>
  <c r="DS4" i="4"/>
  <c r="DS5" i="4" s="1"/>
  <c r="DS6" i="4" s="1"/>
  <c r="EB4" i="29"/>
  <c r="EB5" i="29" s="1"/>
  <c r="EB6" i="29" s="1"/>
  <c r="EB7" i="29" s="1"/>
  <c r="EC4" i="29"/>
  <c r="DO4" i="29"/>
  <c r="DO5" i="29" s="1"/>
  <c r="DO6" i="29" s="1"/>
  <c r="EA4" i="29"/>
  <c r="EA5" i="29" s="1"/>
  <c r="DN4" i="29"/>
  <c r="DZ4" i="29"/>
  <c r="DZ5" i="29" s="1"/>
  <c r="DW4" i="29"/>
  <c r="DW5" i="29" s="1"/>
  <c r="DW6" i="29" s="1"/>
  <c r="EE4" i="29"/>
  <c r="EE5" i="29" s="1"/>
  <c r="EE6" i="29" s="1"/>
  <c r="DS4" i="29"/>
  <c r="ED4" i="29"/>
  <c r="DR4" i="29"/>
  <c r="DR5" i="29" s="1"/>
  <c r="DV4" i="29"/>
  <c r="DU4" i="29"/>
  <c r="EG3" i="29"/>
  <c r="DM4" i="29" s="1"/>
  <c r="BZ30" i="4"/>
  <c r="BZ6" i="5"/>
  <c r="BZ5" i="6"/>
  <c r="DU4" i="7"/>
  <c r="BZ9" i="13"/>
  <c r="DQ4" i="11"/>
  <c r="DW4" i="24"/>
  <c r="DW5" i="24" s="1"/>
  <c r="DW6" i="24" s="1"/>
  <c r="DR4" i="34"/>
  <c r="EC4" i="34"/>
  <c r="BZ10" i="34"/>
  <c r="BZ14" i="30"/>
  <c r="DS5" i="29"/>
  <c r="DH213" i="14"/>
  <c r="DH183" i="14"/>
  <c r="DH63" i="14"/>
  <c r="DY4" i="33"/>
  <c r="DZ4" i="33"/>
  <c r="DZ5" i="33" s="1"/>
  <c r="DZ6" i="33" s="1"/>
  <c r="DR4" i="33"/>
  <c r="DR5" i="33" s="1"/>
  <c r="DR6" i="33" s="1"/>
  <c r="BW2" i="6"/>
  <c r="EC4" i="7"/>
  <c r="DT4" i="11"/>
  <c r="EE4" i="24"/>
  <c r="EE5" i="24" s="1"/>
  <c r="EE6" i="24" s="1"/>
  <c r="EB6" i="34"/>
  <c r="DU4" i="34"/>
  <c r="EE4" i="34"/>
  <c r="EE4" i="37"/>
  <c r="DO4" i="37"/>
  <c r="BX2" i="38"/>
  <c r="DQ4" i="5"/>
  <c r="EA4" i="5"/>
  <c r="DN4" i="6"/>
  <c r="BZ13" i="7"/>
  <c r="BZ25" i="7"/>
  <c r="BZ10" i="8"/>
  <c r="BZ24" i="8"/>
  <c r="DR4" i="13"/>
  <c r="EC4" i="13"/>
  <c r="BZ8" i="13"/>
  <c r="BZ4" i="10"/>
  <c r="DW4" i="11"/>
  <c r="EG3" i="24"/>
  <c r="EG3" i="34"/>
  <c r="DM4" i="34" s="1"/>
  <c r="DV4" i="34"/>
  <c r="BZ11" i="30"/>
  <c r="BZ5" i="29"/>
  <c r="BZ17" i="14"/>
  <c r="DH48" i="15"/>
  <c r="DH228" i="15"/>
  <c r="DH108" i="15"/>
  <c r="DH213" i="15"/>
  <c r="DH93" i="15"/>
  <c r="DH198" i="15"/>
  <c r="DH78" i="15"/>
  <c r="DH183" i="15"/>
  <c r="DH63" i="15"/>
  <c r="DH258" i="15"/>
  <c r="DH138" i="15"/>
  <c r="DH18" i="15"/>
  <c r="DH243" i="15"/>
  <c r="DH123" i="15"/>
  <c r="DH3" i="15"/>
  <c r="ED5" i="4"/>
  <c r="DT4" i="6"/>
  <c r="DY4" i="11"/>
  <c r="BW2" i="34"/>
  <c r="EA5" i="34"/>
  <c r="EA6" i="34" s="1"/>
  <c r="DW4" i="34"/>
  <c r="BZ12" i="34"/>
  <c r="DV4" i="6"/>
  <c r="BZ5" i="7"/>
  <c r="BW2" i="8"/>
  <c r="BZ30" i="8"/>
  <c r="EG3" i="13"/>
  <c r="DU4" i="13"/>
  <c r="DU2" i="13" s="1"/>
  <c r="DB124" i="13" s="1"/>
  <c r="EE4" i="13"/>
  <c r="EE2" i="13" s="1"/>
  <c r="DB274" i="13" s="1"/>
  <c r="BZ10" i="13"/>
  <c r="BW42" i="13"/>
  <c r="BX42" i="13" s="1"/>
  <c r="EA4" i="11"/>
  <c r="DM4" i="24"/>
  <c r="DN4" i="34"/>
  <c r="DY4" i="34"/>
  <c r="BZ8" i="34"/>
  <c r="BZ11" i="34"/>
  <c r="BZ8" i="35"/>
  <c r="BZ9" i="22"/>
  <c r="DH168" i="15"/>
  <c r="BZ32" i="15"/>
  <c r="BZ5" i="19"/>
  <c r="BX3" i="27"/>
  <c r="BW2" i="27"/>
  <c r="BW2" i="4"/>
  <c r="BZ31" i="4"/>
  <c r="DT4" i="5"/>
  <c r="ED4" i="5"/>
  <c r="ED5" i="5" s="1"/>
  <c r="EB4" i="6"/>
  <c r="BZ4" i="7"/>
  <c r="BZ12" i="7"/>
  <c r="BZ22" i="7"/>
  <c r="BZ4" i="8"/>
  <c r="BZ32" i="8"/>
  <c r="BZ30" i="13"/>
  <c r="BZ9" i="10"/>
  <c r="EB4" i="11"/>
  <c r="DO4" i="24"/>
  <c r="DO5" i="24" s="1"/>
  <c r="DO6" i="24" s="1"/>
  <c r="BZ3" i="34"/>
  <c r="DO4" i="34"/>
  <c r="DZ4" i="34"/>
  <c r="BZ10" i="30"/>
  <c r="BX3" i="31"/>
  <c r="BW2" i="31"/>
  <c r="BZ7" i="31"/>
  <c r="DH93" i="14"/>
  <c r="DH273" i="15"/>
  <c r="BZ6" i="18"/>
  <c r="BZ22" i="18"/>
  <c r="EA5" i="22"/>
  <c r="BZ12" i="37"/>
  <c r="BW2" i="30"/>
  <c r="BZ5" i="31"/>
  <c r="DQ4" i="35"/>
  <c r="DQ5" i="35" s="1"/>
  <c r="DQ6" i="35" s="1"/>
  <c r="BZ5" i="35"/>
  <c r="BZ8" i="29"/>
  <c r="DH78" i="14"/>
  <c r="DH198" i="14"/>
  <c r="BZ24" i="14"/>
  <c r="DW4" i="15"/>
  <c r="BZ4" i="16"/>
  <c r="DZ4" i="16"/>
  <c r="BW2" i="16"/>
  <c r="BZ29" i="16"/>
  <c r="DN4" i="17"/>
  <c r="BZ9" i="17"/>
  <c r="DO4" i="18"/>
  <c r="DZ4" i="18"/>
  <c r="BZ10" i="18"/>
  <c r="DX4" i="19"/>
  <c r="EF4" i="39"/>
  <c r="EF5" i="39" s="1"/>
  <c r="EF6" i="39" s="1"/>
  <c r="DW4" i="39"/>
  <c r="DW5" i="39" s="1"/>
  <c r="DW6" i="39" s="1"/>
  <c r="DW7" i="39" s="1"/>
  <c r="DW8" i="39" s="1"/>
  <c r="DW9" i="39" s="1"/>
  <c r="DW10" i="39" s="1"/>
  <c r="DW11" i="39" s="1"/>
  <c r="DW12" i="39" s="1"/>
  <c r="DW13" i="39" s="1"/>
  <c r="DW14" i="39" s="1"/>
  <c r="DW15" i="39" s="1"/>
  <c r="DW16" i="39" s="1"/>
  <c r="DW17" i="39" s="1"/>
  <c r="DW18" i="39" s="1"/>
  <c r="DW19" i="39" s="1"/>
  <c r="DW20" i="39" s="1"/>
  <c r="DW21" i="39" s="1"/>
  <c r="DW22" i="39" s="1"/>
  <c r="DW23" i="39" s="1"/>
  <c r="DW24" i="39" s="1"/>
  <c r="DW25" i="39" s="1"/>
  <c r="DW26" i="39" s="1"/>
  <c r="DW27" i="39" s="1"/>
  <c r="DW28" i="39" s="1"/>
  <c r="DW29" i="39" s="1"/>
  <c r="DW30" i="39" s="1"/>
  <c r="DW31" i="39" s="1"/>
  <c r="DW32" i="39" s="1"/>
  <c r="DW33" i="39" s="1"/>
  <c r="DW34" i="39" s="1"/>
  <c r="DW35" i="39" s="1"/>
  <c r="DW36" i="39" s="1"/>
  <c r="DW37" i="39" s="1"/>
  <c r="DW38" i="39" s="1"/>
  <c r="DW39" i="39" s="1"/>
  <c r="DW40" i="39" s="1"/>
  <c r="DW41" i="39" s="1"/>
  <c r="DW42" i="39" s="1"/>
  <c r="DW43" i="39" s="1"/>
  <c r="DW44" i="39" s="1"/>
  <c r="DW45" i="39" s="1"/>
  <c r="DW46" i="39" s="1"/>
  <c r="DW47" i="39" s="1"/>
  <c r="DW48" i="39" s="1"/>
  <c r="DW49" i="39" s="1"/>
  <c r="DW50" i="39" s="1"/>
  <c r="DW51" i="39" s="1"/>
  <c r="DW52" i="39" s="1"/>
  <c r="DW53" i="39" s="1"/>
  <c r="DW54" i="39" s="1"/>
  <c r="DW55" i="39" s="1"/>
  <c r="DW56" i="39" s="1"/>
  <c r="DW57" i="39" s="1"/>
  <c r="DW58" i="39" s="1"/>
  <c r="DW59" i="39" s="1"/>
  <c r="DW60" i="39" s="1"/>
  <c r="DW61" i="39" s="1"/>
  <c r="DW62" i="39" s="1"/>
  <c r="DW63" i="39" s="1"/>
  <c r="DW64" i="39" s="1"/>
  <c r="DW65" i="39" s="1"/>
  <c r="DW66" i="39" s="1"/>
  <c r="DW67" i="39" s="1"/>
  <c r="DW68" i="39" s="1"/>
  <c r="DW69" i="39" s="1"/>
  <c r="DW70" i="39" s="1"/>
  <c r="DW71" i="39" s="1"/>
  <c r="DW72" i="39" s="1"/>
  <c r="DW73" i="39" s="1"/>
  <c r="DW74" i="39" s="1"/>
  <c r="DW75" i="39" s="1"/>
  <c r="DW76" i="39" s="1"/>
  <c r="DW77" i="39" s="1"/>
  <c r="DW78" i="39" s="1"/>
  <c r="DW79" i="39" s="1"/>
  <c r="DW80" i="39" s="1"/>
  <c r="DW2" i="39" s="1"/>
  <c r="DN4" i="39"/>
  <c r="EE4" i="39"/>
  <c r="DV4" i="39"/>
  <c r="DM4" i="39"/>
  <c r="ED4" i="39"/>
  <c r="DU4" i="39"/>
  <c r="EC4" i="39"/>
  <c r="DT4" i="39"/>
  <c r="DT5" i="39" s="1"/>
  <c r="DT6" i="39" s="1"/>
  <c r="DT7" i="39" s="1"/>
  <c r="DT8" i="39" s="1"/>
  <c r="DT9" i="39" s="1"/>
  <c r="DT10" i="39" s="1"/>
  <c r="DT11" i="39" s="1"/>
  <c r="DT12" i="39" s="1"/>
  <c r="DT13" i="39" s="1"/>
  <c r="DT14" i="39" s="1"/>
  <c r="DT15" i="39" s="1"/>
  <c r="DT16" i="39" s="1"/>
  <c r="DT17" i="39" s="1"/>
  <c r="DT18" i="39" s="1"/>
  <c r="DT19" i="39" s="1"/>
  <c r="DT20" i="39" s="1"/>
  <c r="DT21" i="39" s="1"/>
  <c r="DT22" i="39" s="1"/>
  <c r="DT23" i="39" s="1"/>
  <c r="DT24" i="39" s="1"/>
  <c r="DT25" i="39" s="1"/>
  <c r="DT26" i="39" s="1"/>
  <c r="DT27" i="39" s="1"/>
  <c r="DT28" i="39" s="1"/>
  <c r="DT29" i="39" s="1"/>
  <c r="DT30" i="39" s="1"/>
  <c r="DT31" i="39" s="1"/>
  <c r="DT32" i="39" s="1"/>
  <c r="DT33" i="39" s="1"/>
  <c r="DT34" i="39" s="1"/>
  <c r="DT35" i="39" s="1"/>
  <c r="DT36" i="39" s="1"/>
  <c r="DT37" i="39" s="1"/>
  <c r="DT38" i="39" s="1"/>
  <c r="DT39" i="39" s="1"/>
  <c r="DT40" i="39" s="1"/>
  <c r="DT41" i="39" s="1"/>
  <c r="DT42" i="39" s="1"/>
  <c r="DT43" i="39" s="1"/>
  <c r="DT44" i="39" s="1"/>
  <c r="DT45" i="39" s="1"/>
  <c r="DT46" i="39" s="1"/>
  <c r="DT47" i="39" s="1"/>
  <c r="DT48" i="39" s="1"/>
  <c r="DT49" i="39" s="1"/>
  <c r="DT50" i="39" s="1"/>
  <c r="DT51" i="39" s="1"/>
  <c r="DT52" i="39" s="1"/>
  <c r="DT53" i="39" s="1"/>
  <c r="DT54" i="39" s="1"/>
  <c r="DT55" i="39" s="1"/>
  <c r="DT56" i="39" s="1"/>
  <c r="DT57" i="39" s="1"/>
  <c r="DT58" i="39" s="1"/>
  <c r="DT59" i="39" s="1"/>
  <c r="DT60" i="39" s="1"/>
  <c r="DT61" i="39" s="1"/>
  <c r="DT62" i="39" s="1"/>
  <c r="DT63" i="39" s="1"/>
  <c r="DT64" i="39" s="1"/>
  <c r="DT65" i="39" s="1"/>
  <c r="DT66" i="39" s="1"/>
  <c r="DT67" i="39" s="1"/>
  <c r="DT68" i="39" s="1"/>
  <c r="DT69" i="39" s="1"/>
  <c r="DT70" i="39" s="1"/>
  <c r="DT71" i="39" s="1"/>
  <c r="DT72" i="39" s="1"/>
  <c r="DT73" i="39" s="1"/>
  <c r="DT74" i="39" s="1"/>
  <c r="DT75" i="39" s="1"/>
  <c r="DT76" i="39" s="1"/>
  <c r="DT77" i="39" s="1"/>
  <c r="DT78" i="39" s="1"/>
  <c r="DT79" i="39" s="1"/>
  <c r="DT80" i="39" s="1"/>
  <c r="DT2" i="39" s="1"/>
  <c r="EG3" i="39"/>
  <c r="DZ4" i="39"/>
  <c r="DZ5" i="39" s="1"/>
  <c r="DQ4" i="39"/>
  <c r="DV4" i="30"/>
  <c r="BZ12" i="30"/>
  <c r="DV4" i="35"/>
  <c r="BW2" i="29"/>
  <c r="DH3" i="14"/>
  <c r="DH123" i="14"/>
  <c r="DH243" i="14"/>
  <c r="DU4" i="14"/>
  <c r="DU2" i="14" s="1"/>
  <c r="EC5" i="17"/>
  <c r="DV4" i="17"/>
  <c r="DS4" i="18"/>
  <c r="DS5" i="18" s="1"/>
  <c r="DS6" i="18" s="1"/>
  <c r="ED4" i="18"/>
  <c r="ED5" i="18" s="1"/>
  <c r="DP4" i="19"/>
  <c r="DP5" i="19" s="1"/>
  <c r="EB4" i="19"/>
  <c r="EB5" i="19" s="1"/>
  <c r="EB2" i="19" s="1"/>
  <c r="DB229" i="19" s="1"/>
  <c r="DS4" i="39"/>
  <c r="ED4" i="30"/>
  <c r="ED5" i="30" s="1"/>
  <c r="ED6" i="30" s="1"/>
  <c r="ED7" i="30" s="1"/>
  <c r="ED8" i="30" s="1"/>
  <c r="ED9" i="30" s="1"/>
  <c r="ED10" i="30" s="1"/>
  <c r="ED11" i="30" s="1"/>
  <c r="ED12" i="30" s="1"/>
  <c r="ED13" i="30" s="1"/>
  <c r="ED14" i="30" s="1"/>
  <c r="ED15" i="30" s="1"/>
  <c r="ED16" i="30" s="1"/>
  <c r="ED17" i="30" s="1"/>
  <c r="ED18" i="30" s="1"/>
  <c r="ED19" i="30" s="1"/>
  <c r="ED20" i="30" s="1"/>
  <c r="ED21" i="30" s="1"/>
  <c r="ED22" i="30" s="1"/>
  <c r="ED23" i="30" s="1"/>
  <c r="ED24" i="30" s="1"/>
  <c r="ED25" i="30" s="1"/>
  <c r="ED26" i="30" s="1"/>
  <c r="ED27" i="30" s="1"/>
  <c r="ED28" i="30" s="1"/>
  <c r="ED29" i="30" s="1"/>
  <c r="ED30" i="30" s="1"/>
  <c r="ED31" i="30" s="1"/>
  <c r="ED32" i="30" s="1"/>
  <c r="ED33" i="30" s="1"/>
  <c r="ED34" i="30" s="1"/>
  <c r="ED35" i="30" s="1"/>
  <c r="ED36" i="30" s="1"/>
  <c r="ED37" i="30" s="1"/>
  <c r="ED38" i="30" s="1"/>
  <c r="ED39" i="30" s="1"/>
  <c r="ED40" i="30" s="1"/>
  <c r="ED41" i="30" s="1"/>
  <c r="ED42" i="30" s="1"/>
  <c r="ED43" i="30" s="1"/>
  <c r="ED44" i="30" s="1"/>
  <c r="ED45" i="30" s="1"/>
  <c r="ED46" i="30" s="1"/>
  <c r="ED47" i="30" s="1"/>
  <c r="ED48" i="30" s="1"/>
  <c r="ED49" i="30" s="1"/>
  <c r="ED50" i="30" s="1"/>
  <c r="ED51" i="30" s="1"/>
  <c r="ED52" i="30" s="1"/>
  <c r="ED53" i="30" s="1"/>
  <c r="ED54" i="30" s="1"/>
  <c r="ED55" i="30" s="1"/>
  <c r="ED56" i="30" s="1"/>
  <c r="ED57" i="30" s="1"/>
  <c r="ED58" i="30" s="1"/>
  <c r="ED59" i="30" s="1"/>
  <c r="ED60" i="30" s="1"/>
  <c r="ED61" i="30" s="1"/>
  <c r="ED62" i="30" s="1"/>
  <c r="ED63" i="30" s="1"/>
  <c r="ED64" i="30" s="1"/>
  <c r="ED65" i="30" s="1"/>
  <c r="ED66" i="30" s="1"/>
  <c r="ED67" i="30" s="1"/>
  <c r="ED68" i="30" s="1"/>
  <c r="ED69" i="30" s="1"/>
  <c r="ED70" i="30" s="1"/>
  <c r="ED71" i="30" s="1"/>
  <c r="ED72" i="30" s="1"/>
  <c r="ED73" i="30" s="1"/>
  <c r="ED74" i="30" s="1"/>
  <c r="ED75" i="30" s="1"/>
  <c r="ED76" i="30" s="1"/>
  <c r="ED77" i="30" s="1"/>
  <c r="ED78" i="30" s="1"/>
  <c r="ED79" i="30" s="1"/>
  <c r="ED80" i="30" s="1"/>
  <c r="ED2" i="30" s="1"/>
  <c r="DB259" i="30" s="1"/>
  <c r="BZ6" i="31"/>
  <c r="DY4" i="35"/>
  <c r="DY5" i="35" s="1"/>
  <c r="DY6" i="35" s="1"/>
  <c r="DS5" i="22"/>
  <c r="DH18" i="14"/>
  <c r="DH138" i="14"/>
  <c r="DH258" i="14"/>
  <c r="EA4" i="14"/>
  <c r="EA2" i="14" s="1"/>
  <c r="DO4" i="15"/>
  <c r="EE4" i="15"/>
  <c r="DS4" i="16"/>
  <c r="DS5" i="16" s="1"/>
  <c r="DS6" i="16" s="1"/>
  <c r="DS7" i="16" s="1"/>
  <c r="DS8" i="16" s="1"/>
  <c r="DS9" i="16" s="1"/>
  <c r="DS10" i="16" s="1"/>
  <c r="DS11" i="16" s="1"/>
  <c r="DS12" i="16" s="1"/>
  <c r="DS13" i="16" s="1"/>
  <c r="DS14" i="16" s="1"/>
  <c r="DS15" i="16" s="1"/>
  <c r="DS16" i="16" s="1"/>
  <c r="DS17" i="16" s="1"/>
  <c r="DS18" i="16" s="1"/>
  <c r="DS19" i="16" s="1"/>
  <c r="DS20" i="16" s="1"/>
  <c r="DS21" i="16" s="1"/>
  <c r="DS22" i="16" s="1"/>
  <c r="DS23" i="16" s="1"/>
  <c r="DS24" i="16" s="1"/>
  <c r="DS25" i="16" s="1"/>
  <c r="DS26" i="16" s="1"/>
  <c r="DS27" i="16" s="1"/>
  <c r="DS28" i="16" s="1"/>
  <c r="DS29" i="16" s="1"/>
  <c r="DS30" i="16" s="1"/>
  <c r="DS31" i="16" s="1"/>
  <c r="DS32" i="16" s="1"/>
  <c r="DS33" i="16" s="1"/>
  <c r="DS34" i="16" s="1"/>
  <c r="DS35" i="16" s="1"/>
  <c r="DS36" i="16" s="1"/>
  <c r="DS37" i="16" s="1"/>
  <c r="DS38" i="16" s="1"/>
  <c r="DS39" i="16" s="1"/>
  <c r="DS40" i="16" s="1"/>
  <c r="DS41" i="16" s="1"/>
  <c r="DS42" i="16" s="1"/>
  <c r="DS43" i="16" s="1"/>
  <c r="DS44" i="16" s="1"/>
  <c r="DS45" i="16" s="1"/>
  <c r="DS46" i="16" s="1"/>
  <c r="DS47" i="16" s="1"/>
  <c r="DS48" i="16" s="1"/>
  <c r="DS49" i="16" s="1"/>
  <c r="DS50" i="16" s="1"/>
  <c r="DS51" i="16" s="1"/>
  <c r="DS52" i="16" s="1"/>
  <c r="DS53" i="16" s="1"/>
  <c r="DS54" i="16" s="1"/>
  <c r="DS55" i="16" s="1"/>
  <c r="DS56" i="16" s="1"/>
  <c r="DS57" i="16" s="1"/>
  <c r="DS58" i="16" s="1"/>
  <c r="DS59" i="16" s="1"/>
  <c r="DS60" i="16" s="1"/>
  <c r="DS61" i="16" s="1"/>
  <c r="DS62" i="16" s="1"/>
  <c r="DS63" i="16" s="1"/>
  <c r="DS64" i="16" s="1"/>
  <c r="DS65" i="16" s="1"/>
  <c r="DS66" i="16" s="1"/>
  <c r="DS67" i="16" s="1"/>
  <c r="DS68" i="16" s="1"/>
  <c r="DS69" i="16" s="1"/>
  <c r="DS70" i="16" s="1"/>
  <c r="DS71" i="16" s="1"/>
  <c r="DS72" i="16" s="1"/>
  <c r="DS73" i="16" s="1"/>
  <c r="DS74" i="16" s="1"/>
  <c r="DS75" i="16" s="1"/>
  <c r="DS76" i="16" s="1"/>
  <c r="DS77" i="16" s="1"/>
  <c r="DS78" i="16" s="1"/>
  <c r="DS79" i="16" s="1"/>
  <c r="DS80" i="16" s="1"/>
  <c r="DS2" i="16" s="1"/>
  <c r="DB94" i="16" s="1"/>
  <c r="EE4" i="16"/>
  <c r="EE5" i="16" s="1"/>
  <c r="EE6" i="16" s="1"/>
  <c r="EE7" i="16" s="1"/>
  <c r="EE8" i="16" s="1"/>
  <c r="EE9" i="16" s="1"/>
  <c r="EE10" i="16" s="1"/>
  <c r="EE11" i="16" s="1"/>
  <c r="EE12" i="16" s="1"/>
  <c r="EE13" i="16" s="1"/>
  <c r="EE14" i="16" s="1"/>
  <c r="EE15" i="16" s="1"/>
  <c r="EE16" i="16" s="1"/>
  <c r="EE17" i="16" s="1"/>
  <c r="EE18" i="16" s="1"/>
  <c r="EE19" i="16" s="1"/>
  <c r="EE20" i="16" s="1"/>
  <c r="EE21" i="16" s="1"/>
  <c r="EE22" i="16" s="1"/>
  <c r="EE23" i="16" s="1"/>
  <c r="EE24" i="16" s="1"/>
  <c r="EE25" i="16" s="1"/>
  <c r="EE26" i="16" s="1"/>
  <c r="EE27" i="16" s="1"/>
  <c r="EE28" i="16" s="1"/>
  <c r="EE29" i="16" s="1"/>
  <c r="EE30" i="16" s="1"/>
  <c r="EE31" i="16" s="1"/>
  <c r="EE32" i="16" s="1"/>
  <c r="EE33" i="16" s="1"/>
  <c r="EE34" i="16" s="1"/>
  <c r="EE35" i="16" s="1"/>
  <c r="EE36" i="16" s="1"/>
  <c r="EE37" i="16" s="1"/>
  <c r="EE38" i="16" s="1"/>
  <c r="EE39" i="16" s="1"/>
  <c r="EE40" i="16" s="1"/>
  <c r="EE41" i="16" s="1"/>
  <c r="EE42" i="16" s="1"/>
  <c r="EE43" i="16" s="1"/>
  <c r="EE44" i="16" s="1"/>
  <c r="EE45" i="16" s="1"/>
  <c r="EE46" i="16" s="1"/>
  <c r="EE47" i="16" s="1"/>
  <c r="EE48" i="16" s="1"/>
  <c r="EE49" i="16" s="1"/>
  <c r="EE50" i="16" s="1"/>
  <c r="EE51" i="16" s="1"/>
  <c r="EE52" i="16" s="1"/>
  <c r="EE53" i="16" s="1"/>
  <c r="EE54" i="16" s="1"/>
  <c r="EE55" i="16" s="1"/>
  <c r="EE56" i="16" s="1"/>
  <c r="EE57" i="16" s="1"/>
  <c r="EE58" i="16" s="1"/>
  <c r="EE59" i="16" s="1"/>
  <c r="EE60" i="16" s="1"/>
  <c r="EE61" i="16" s="1"/>
  <c r="EE62" i="16" s="1"/>
  <c r="EE63" i="16" s="1"/>
  <c r="EE64" i="16" s="1"/>
  <c r="EE65" i="16" s="1"/>
  <c r="EE66" i="16" s="1"/>
  <c r="EE67" i="16" s="1"/>
  <c r="EE68" i="16" s="1"/>
  <c r="EE69" i="16" s="1"/>
  <c r="EE70" i="16" s="1"/>
  <c r="EE71" i="16" s="1"/>
  <c r="EE72" i="16" s="1"/>
  <c r="EE73" i="16" s="1"/>
  <c r="EE74" i="16" s="1"/>
  <c r="EE75" i="16" s="1"/>
  <c r="EE76" i="16" s="1"/>
  <c r="EE77" i="16" s="1"/>
  <c r="EE78" i="16" s="1"/>
  <c r="EE79" i="16" s="1"/>
  <c r="EE80" i="16" s="1"/>
  <c r="EE2" i="16" s="1"/>
  <c r="DB274" i="16" s="1"/>
  <c r="EG3" i="17"/>
  <c r="DZ4" i="17"/>
  <c r="DZ5" i="17" s="1"/>
  <c r="EG3" i="18"/>
  <c r="DM4" i="18" s="1"/>
  <c r="DU4" i="18"/>
  <c r="EE4" i="18"/>
  <c r="DQ4" i="19"/>
  <c r="DQ5" i="19" s="1"/>
  <c r="DQ2" i="19" s="1"/>
  <c r="DB64" i="19" s="1"/>
  <c r="EC4" i="19"/>
  <c r="EC5" i="19" s="1"/>
  <c r="EC2" i="19" s="1"/>
  <c r="DB244" i="19" s="1"/>
  <c r="DY4" i="39"/>
  <c r="BZ7" i="39"/>
  <c r="BZ4" i="33"/>
  <c r="EG3" i="35"/>
  <c r="DM4" i="35" s="1"/>
  <c r="DZ4" i="35"/>
  <c r="DZ5" i="35" s="1"/>
  <c r="DZ6" i="35" s="1"/>
  <c r="DY5" i="22"/>
  <c r="DT4" i="22"/>
  <c r="BW2" i="22"/>
  <c r="DH33" i="14"/>
  <c r="DH153" i="14"/>
  <c r="DH273" i="14"/>
  <c r="EC4" i="14"/>
  <c r="EC2" i="14" s="1"/>
  <c r="DR4" i="15"/>
  <c r="DT4" i="16"/>
  <c r="DT5" i="16" s="1"/>
  <c r="BZ5" i="16"/>
  <c r="EB4" i="17"/>
  <c r="BZ14" i="17"/>
  <c r="BZ23" i="17"/>
  <c r="DV4" i="18"/>
  <c r="DS4" i="19"/>
  <c r="DS5" i="19" s="1"/>
  <c r="DS2" i="19" s="1"/>
  <c r="DB94" i="19" s="1"/>
  <c r="EA4" i="39"/>
  <c r="BZ13" i="37"/>
  <c r="EC5" i="30"/>
  <c r="EC6" i="30" s="1"/>
  <c r="EC7" i="30" s="1"/>
  <c r="EC8" i="30" s="1"/>
  <c r="EC9" i="30" s="1"/>
  <c r="EC10" i="30" s="1"/>
  <c r="EC11" i="30" s="1"/>
  <c r="EC12" i="30" s="1"/>
  <c r="EC13" i="30" s="1"/>
  <c r="EC14" i="30" s="1"/>
  <c r="EC15" i="30" s="1"/>
  <c r="EC16" i="30" s="1"/>
  <c r="EC17" i="30" s="1"/>
  <c r="EC18" i="30" s="1"/>
  <c r="EC19" i="30" s="1"/>
  <c r="EC20" i="30" s="1"/>
  <c r="EC21" i="30" s="1"/>
  <c r="EC22" i="30" s="1"/>
  <c r="EC23" i="30" s="1"/>
  <c r="EC24" i="30" s="1"/>
  <c r="EC25" i="30" s="1"/>
  <c r="EC26" i="30" s="1"/>
  <c r="EC27" i="30" s="1"/>
  <c r="EC28" i="30" s="1"/>
  <c r="EC29" i="30" s="1"/>
  <c r="EC30" i="30" s="1"/>
  <c r="EC31" i="30" s="1"/>
  <c r="EC32" i="30" s="1"/>
  <c r="EC33" i="30" s="1"/>
  <c r="EC34" i="30" s="1"/>
  <c r="EC35" i="30" s="1"/>
  <c r="EC36" i="30" s="1"/>
  <c r="EC37" i="30" s="1"/>
  <c r="EC38" i="30" s="1"/>
  <c r="EC39" i="30" s="1"/>
  <c r="EC40" i="30" s="1"/>
  <c r="EC41" i="30" s="1"/>
  <c r="EC42" i="30" s="1"/>
  <c r="EC43" i="30" s="1"/>
  <c r="EC44" i="30" s="1"/>
  <c r="EC45" i="30" s="1"/>
  <c r="EC46" i="30" s="1"/>
  <c r="EC47" i="30" s="1"/>
  <c r="EC48" i="30" s="1"/>
  <c r="EC49" i="30" s="1"/>
  <c r="EC50" i="30" s="1"/>
  <c r="EC51" i="30" s="1"/>
  <c r="EC52" i="30" s="1"/>
  <c r="EC53" i="30" s="1"/>
  <c r="EC54" i="30" s="1"/>
  <c r="EC55" i="30" s="1"/>
  <c r="EC56" i="30" s="1"/>
  <c r="EC57" i="30" s="1"/>
  <c r="EC58" i="30" s="1"/>
  <c r="EC59" i="30" s="1"/>
  <c r="EC60" i="30" s="1"/>
  <c r="EC61" i="30" s="1"/>
  <c r="EC62" i="30" s="1"/>
  <c r="EC63" i="30" s="1"/>
  <c r="EC64" i="30" s="1"/>
  <c r="EC65" i="30" s="1"/>
  <c r="EC66" i="30" s="1"/>
  <c r="EC67" i="30" s="1"/>
  <c r="EC68" i="30" s="1"/>
  <c r="EC69" i="30" s="1"/>
  <c r="EC70" i="30" s="1"/>
  <c r="EC71" i="30" s="1"/>
  <c r="EC72" i="30" s="1"/>
  <c r="EC73" i="30" s="1"/>
  <c r="EC74" i="30" s="1"/>
  <c r="EC75" i="30" s="1"/>
  <c r="EC76" i="30" s="1"/>
  <c r="EC77" i="30" s="1"/>
  <c r="EC78" i="30" s="1"/>
  <c r="EC79" i="30" s="1"/>
  <c r="EC80" i="30" s="1"/>
  <c r="EC2" i="30" s="1"/>
  <c r="DB244" i="30" s="1"/>
  <c r="BZ4" i="35"/>
  <c r="EA4" i="35"/>
  <c r="DZ4" i="22"/>
  <c r="BZ7" i="22"/>
  <c r="DH48" i="14"/>
  <c r="DH168" i="14"/>
  <c r="DH288" i="14"/>
  <c r="DS4" i="15"/>
  <c r="BZ8" i="15"/>
  <c r="DV4" i="16"/>
  <c r="BZ7" i="16"/>
  <c r="BZ12" i="16"/>
  <c r="BZ22" i="16"/>
  <c r="BZ32" i="16"/>
  <c r="BW2" i="17"/>
  <c r="ED4" i="17"/>
  <c r="BZ19" i="19"/>
  <c r="EB4" i="39"/>
  <c r="EB5" i="39" s="1"/>
  <c r="DZ6" i="39"/>
  <c r="BW2" i="38"/>
  <c r="BZ8" i="38"/>
  <c r="DP4" i="28"/>
  <c r="DP5" i="28" s="1"/>
  <c r="DP6" i="28" s="1"/>
  <c r="DP7" i="28" s="1"/>
  <c r="DP8" i="28" s="1"/>
  <c r="DP9" i="28" s="1"/>
  <c r="DP10" i="28" s="1"/>
  <c r="DP11" i="28" s="1"/>
  <c r="DP12" i="28" s="1"/>
  <c r="DP13" i="28" s="1"/>
  <c r="DP14" i="28" s="1"/>
  <c r="DP15" i="28" s="1"/>
  <c r="DP16" i="28" s="1"/>
  <c r="DP17" i="28" s="1"/>
  <c r="DP18" i="28" s="1"/>
  <c r="DP19" i="28" s="1"/>
  <c r="DP20" i="28" s="1"/>
  <c r="DP21" i="28" s="1"/>
  <c r="DP22" i="28" s="1"/>
  <c r="DP23" i="28" s="1"/>
  <c r="DP24" i="28" s="1"/>
  <c r="DP25" i="28" s="1"/>
  <c r="DP26" i="28" s="1"/>
  <c r="DP27" i="28" s="1"/>
  <c r="DP28" i="28" s="1"/>
  <c r="DP29" i="28" s="1"/>
  <c r="DP30" i="28" s="1"/>
  <c r="DP31" i="28" s="1"/>
  <c r="DP32" i="28" s="1"/>
  <c r="DP33" i="28" s="1"/>
  <c r="DP34" i="28" s="1"/>
  <c r="DP35" i="28" s="1"/>
  <c r="DP36" i="28" s="1"/>
  <c r="DP37" i="28" s="1"/>
  <c r="DP38" i="28" s="1"/>
  <c r="DP39" i="28" s="1"/>
  <c r="DP40" i="28" s="1"/>
  <c r="DP41" i="28" s="1"/>
  <c r="DP42" i="28" s="1"/>
  <c r="DP43" i="28" s="1"/>
  <c r="DP44" i="28" s="1"/>
  <c r="DP45" i="28" s="1"/>
  <c r="DP46" i="28" s="1"/>
  <c r="DP47" i="28" s="1"/>
  <c r="DP48" i="28" s="1"/>
  <c r="DP49" i="28" s="1"/>
  <c r="DP50" i="28" s="1"/>
  <c r="DP51" i="28" s="1"/>
  <c r="DP52" i="28" s="1"/>
  <c r="DP53" i="28" s="1"/>
  <c r="DP54" i="28" s="1"/>
  <c r="DP55" i="28" s="1"/>
  <c r="DP56" i="28" s="1"/>
  <c r="DP57" i="28" s="1"/>
  <c r="DP58" i="28" s="1"/>
  <c r="DP59" i="28" s="1"/>
  <c r="DP60" i="28" s="1"/>
  <c r="DP61" i="28" s="1"/>
  <c r="DP62" i="28" s="1"/>
  <c r="DP63" i="28" s="1"/>
  <c r="DP64" i="28" s="1"/>
  <c r="DP65" i="28" s="1"/>
  <c r="DP66" i="28" s="1"/>
  <c r="DP67" i="28" s="1"/>
  <c r="DP68" i="28" s="1"/>
  <c r="DP69" i="28" s="1"/>
  <c r="DP70" i="28" s="1"/>
  <c r="DP71" i="28" s="1"/>
  <c r="DP72" i="28" s="1"/>
  <c r="DP73" i="28" s="1"/>
  <c r="DP74" i="28" s="1"/>
  <c r="DP75" i="28" s="1"/>
  <c r="DP76" i="28" s="1"/>
  <c r="DP77" i="28" s="1"/>
  <c r="DP78" i="28" s="1"/>
  <c r="DP79" i="28" s="1"/>
  <c r="DP80" i="28" s="1"/>
  <c r="DP2" i="28" s="1"/>
  <c r="DB49" i="28" s="1"/>
  <c r="EB4" i="28"/>
  <c r="BZ13" i="28"/>
  <c r="DV4" i="28"/>
  <c r="DV5" i="28" s="1"/>
  <c r="DV6" i="28" s="1"/>
  <c r="DV7" i="28" s="1"/>
  <c r="DV8" i="28" s="1"/>
  <c r="DV9" i="28" s="1"/>
  <c r="DV10" i="28" s="1"/>
  <c r="DV11" i="28" s="1"/>
  <c r="DV12" i="28" s="1"/>
  <c r="DV13" i="28" s="1"/>
  <c r="DV14" i="28" s="1"/>
  <c r="DV15" i="28" s="1"/>
  <c r="DV16" i="28" s="1"/>
  <c r="DV17" i="28" s="1"/>
  <c r="DV18" i="28" s="1"/>
  <c r="DV19" i="28" s="1"/>
  <c r="DV20" i="28" s="1"/>
  <c r="DV21" i="28" s="1"/>
  <c r="DV22" i="28" s="1"/>
  <c r="DV23" i="28" s="1"/>
  <c r="DV24" i="28" s="1"/>
  <c r="DV25" i="28" s="1"/>
  <c r="DV26" i="28" s="1"/>
  <c r="DV27" i="28" s="1"/>
  <c r="DV28" i="28" s="1"/>
  <c r="DV29" i="28" s="1"/>
  <c r="DV30" i="28" s="1"/>
  <c r="DV31" i="28" s="1"/>
  <c r="DV32" i="28" s="1"/>
  <c r="DV33" i="28" s="1"/>
  <c r="DV34" i="28" s="1"/>
  <c r="DV35" i="28" s="1"/>
  <c r="DV36" i="28" s="1"/>
  <c r="DV37" i="28" s="1"/>
  <c r="DV38" i="28" s="1"/>
  <c r="DV39" i="28" s="1"/>
  <c r="DV40" i="28" s="1"/>
  <c r="DV41" i="28" s="1"/>
  <c r="DV42" i="28" s="1"/>
  <c r="DV43" i="28" s="1"/>
  <c r="DV44" i="28" s="1"/>
  <c r="DV45" i="28" s="1"/>
  <c r="DV46" i="28" s="1"/>
  <c r="DV47" i="28" s="1"/>
  <c r="DV48" i="28" s="1"/>
  <c r="DV49" i="28" s="1"/>
  <c r="DV50" i="28" s="1"/>
  <c r="DV51" i="28" s="1"/>
  <c r="DV52" i="28" s="1"/>
  <c r="DV53" i="28" s="1"/>
  <c r="DV54" i="28" s="1"/>
  <c r="DV55" i="28" s="1"/>
  <c r="DV56" i="28" s="1"/>
  <c r="DV57" i="28" s="1"/>
  <c r="DV58" i="28" s="1"/>
  <c r="DV59" i="28" s="1"/>
  <c r="DV60" i="28" s="1"/>
  <c r="DV61" i="28" s="1"/>
  <c r="DV62" i="28" s="1"/>
  <c r="DV63" i="28" s="1"/>
  <c r="DV64" i="28" s="1"/>
  <c r="DV65" i="28" s="1"/>
  <c r="DV66" i="28" s="1"/>
  <c r="DV67" i="28" s="1"/>
  <c r="DV68" i="28" s="1"/>
  <c r="DV69" i="28" s="1"/>
  <c r="DV70" i="28" s="1"/>
  <c r="DV71" i="28" s="1"/>
  <c r="DV72" i="28" s="1"/>
  <c r="DV73" i="28" s="1"/>
  <c r="DV74" i="28" s="1"/>
  <c r="DV75" i="28" s="1"/>
  <c r="DV76" i="28" s="1"/>
  <c r="DV77" i="28" s="1"/>
  <c r="DV78" i="28" s="1"/>
  <c r="DV79" i="28" s="1"/>
  <c r="DV80" i="28" s="1"/>
  <c r="DV2" i="28" s="1"/>
  <c r="DB139" i="28" s="1"/>
  <c r="BZ7" i="28"/>
  <c r="DU4" i="27"/>
  <c r="EG3" i="28"/>
  <c r="DW4" i="28"/>
  <c r="BW2" i="39"/>
  <c r="EA5" i="39"/>
  <c r="DY4" i="27"/>
  <c r="BZ10" i="38"/>
  <c r="DX4" i="28"/>
  <c r="DX5" i="28" s="1"/>
  <c r="DX6" i="28" s="1"/>
  <c r="DX7" i="28" s="1"/>
  <c r="DX8" i="28" s="1"/>
  <c r="DX9" i="28" s="1"/>
  <c r="DX10" i="28" s="1"/>
  <c r="DX11" i="28" s="1"/>
  <c r="DX12" i="28" s="1"/>
  <c r="DX13" i="28" s="1"/>
  <c r="DX14" i="28" s="1"/>
  <c r="DX15" i="28" s="1"/>
  <c r="DX16" i="28" s="1"/>
  <c r="DX17" i="28" s="1"/>
  <c r="DX18" i="28" s="1"/>
  <c r="DX19" i="28" s="1"/>
  <c r="DX20" i="28" s="1"/>
  <c r="DX21" i="28" s="1"/>
  <c r="DX22" i="28" s="1"/>
  <c r="DX23" i="28" s="1"/>
  <c r="DX24" i="28" s="1"/>
  <c r="DX25" i="28" s="1"/>
  <c r="DX26" i="28" s="1"/>
  <c r="DX27" i="28" s="1"/>
  <c r="DX28" i="28" s="1"/>
  <c r="DX29" i="28" s="1"/>
  <c r="DX30" i="28" s="1"/>
  <c r="DX31" i="28" s="1"/>
  <c r="DX32" i="28" s="1"/>
  <c r="DX33" i="28" s="1"/>
  <c r="DX34" i="28" s="1"/>
  <c r="DX35" i="28" s="1"/>
  <c r="DX36" i="28" s="1"/>
  <c r="DX37" i="28" s="1"/>
  <c r="DX38" i="28" s="1"/>
  <c r="DX39" i="28" s="1"/>
  <c r="DX40" i="28" s="1"/>
  <c r="DX41" i="28" s="1"/>
  <c r="DX42" i="28" s="1"/>
  <c r="DX43" i="28" s="1"/>
  <c r="DX44" i="28" s="1"/>
  <c r="DX45" i="28" s="1"/>
  <c r="DX46" i="28" s="1"/>
  <c r="DX47" i="28" s="1"/>
  <c r="DX48" i="28" s="1"/>
  <c r="DX49" i="28" s="1"/>
  <c r="DX50" i="28" s="1"/>
  <c r="DX51" i="28" s="1"/>
  <c r="DX52" i="28" s="1"/>
  <c r="DX53" i="28" s="1"/>
  <c r="DX54" i="28" s="1"/>
  <c r="DX55" i="28" s="1"/>
  <c r="DX56" i="28" s="1"/>
  <c r="DX57" i="28" s="1"/>
  <c r="DX58" i="28" s="1"/>
  <c r="DX59" i="28" s="1"/>
  <c r="DX60" i="28" s="1"/>
  <c r="DX61" i="28" s="1"/>
  <c r="DX62" i="28" s="1"/>
  <c r="DX63" i="28" s="1"/>
  <c r="DX64" i="28" s="1"/>
  <c r="DX65" i="28" s="1"/>
  <c r="DX66" i="28" s="1"/>
  <c r="DX67" i="28" s="1"/>
  <c r="DX68" i="28" s="1"/>
  <c r="DX69" i="28" s="1"/>
  <c r="DX70" i="28" s="1"/>
  <c r="DX71" i="28" s="1"/>
  <c r="DX72" i="28" s="1"/>
  <c r="DX73" i="28" s="1"/>
  <c r="DX74" i="28" s="1"/>
  <c r="DX75" i="28" s="1"/>
  <c r="DX76" i="28" s="1"/>
  <c r="DX77" i="28" s="1"/>
  <c r="DX78" i="28" s="1"/>
  <c r="DX79" i="28" s="1"/>
  <c r="DX80" i="28" s="1"/>
  <c r="DX2" i="28" s="1"/>
  <c r="DB169" i="28" s="1"/>
  <c r="BZ11" i="28"/>
  <c r="DZ4" i="27"/>
  <c r="BZ6" i="38"/>
  <c r="DN4" i="28"/>
  <c r="DN5" i="28" s="1"/>
  <c r="DN6" i="28" s="1"/>
  <c r="DN7" i="28" s="1"/>
  <c r="DN8" i="28" s="1"/>
  <c r="DN9" i="28" s="1"/>
  <c r="DN10" i="28" s="1"/>
  <c r="DN11" i="28" s="1"/>
  <c r="DN12" i="28" s="1"/>
  <c r="DN13" i="28" s="1"/>
  <c r="DN14" i="28" s="1"/>
  <c r="DN15" i="28" s="1"/>
  <c r="DN16" i="28" s="1"/>
  <c r="DN17" i="28" s="1"/>
  <c r="DN18" i="28" s="1"/>
  <c r="DN19" i="28" s="1"/>
  <c r="DN20" i="28" s="1"/>
  <c r="DN21" i="28" s="1"/>
  <c r="DN22" i="28" s="1"/>
  <c r="DN23" i="28" s="1"/>
  <c r="DN24" i="28" s="1"/>
  <c r="DN25" i="28" s="1"/>
  <c r="DN26" i="28" s="1"/>
  <c r="DN27" i="28" s="1"/>
  <c r="DN28" i="28" s="1"/>
  <c r="DN29" i="28" s="1"/>
  <c r="DN30" i="28" s="1"/>
  <c r="DN31" i="28" s="1"/>
  <c r="DN32" i="28" s="1"/>
  <c r="DN33" i="28" s="1"/>
  <c r="DN34" i="28" s="1"/>
  <c r="DN35" i="28" s="1"/>
  <c r="DN36" i="28" s="1"/>
  <c r="DN37" i="28" s="1"/>
  <c r="DN38" i="28" s="1"/>
  <c r="DN39" i="28" s="1"/>
  <c r="DN40" i="28" s="1"/>
  <c r="DN41" i="28" s="1"/>
  <c r="DN42" i="28" s="1"/>
  <c r="DN43" i="28" s="1"/>
  <c r="DN44" i="28" s="1"/>
  <c r="DN45" i="28" s="1"/>
  <c r="DN46" i="28" s="1"/>
  <c r="DN47" i="28" s="1"/>
  <c r="DN48" i="28" s="1"/>
  <c r="DN49" i="28" s="1"/>
  <c r="DN50" i="28" s="1"/>
  <c r="DN51" i="28" s="1"/>
  <c r="DN52" i="28" s="1"/>
  <c r="DN53" i="28" s="1"/>
  <c r="DN54" i="28" s="1"/>
  <c r="DN55" i="28" s="1"/>
  <c r="DN56" i="28" s="1"/>
  <c r="DN57" i="28" s="1"/>
  <c r="DN58" i="28" s="1"/>
  <c r="DN59" i="28" s="1"/>
  <c r="DN60" i="28" s="1"/>
  <c r="DN61" i="28" s="1"/>
  <c r="DN62" i="28" s="1"/>
  <c r="DN63" i="28" s="1"/>
  <c r="DN64" i="28" s="1"/>
  <c r="DN65" i="28" s="1"/>
  <c r="DN66" i="28" s="1"/>
  <c r="DN67" i="28" s="1"/>
  <c r="DN68" i="28" s="1"/>
  <c r="DN69" i="28" s="1"/>
  <c r="DN70" i="28" s="1"/>
  <c r="DN71" i="28" s="1"/>
  <c r="DN72" i="28" s="1"/>
  <c r="DN73" i="28" s="1"/>
  <c r="DN74" i="28" s="1"/>
  <c r="DN75" i="28" s="1"/>
  <c r="DN76" i="28" s="1"/>
  <c r="DN77" i="28" s="1"/>
  <c r="DN78" i="28" s="1"/>
  <c r="DN79" i="28" s="1"/>
  <c r="DN80" i="28" s="1"/>
  <c r="DN2" i="28" s="1"/>
  <c r="DB19" i="28" s="1"/>
  <c r="BZ3" i="39"/>
  <c r="CT42" i="33"/>
  <c r="CT43" i="33" s="1"/>
  <c r="CT44" i="33" s="1"/>
  <c r="CT45" i="33" s="1"/>
  <c r="CT46" i="33" s="1"/>
  <c r="CT47" i="33" s="1"/>
  <c r="CT48" i="33" s="1"/>
  <c r="CT49" i="33" s="1"/>
  <c r="CT50" i="33" s="1"/>
  <c r="CT51" i="33" s="1"/>
  <c r="CT52" i="33" s="1"/>
  <c r="CT53" i="33" s="1"/>
  <c r="CT54" i="33" s="1"/>
  <c r="CT55" i="33" s="1"/>
  <c r="CT56" i="33" s="1"/>
  <c r="CT57" i="33" s="1"/>
  <c r="CT58" i="33" s="1"/>
  <c r="CT59" i="33" s="1"/>
  <c r="CT60" i="33" s="1"/>
  <c r="CT61" i="33" s="1"/>
  <c r="CT62" i="33" s="1"/>
  <c r="CT63" i="33" s="1"/>
  <c r="CT64" i="33" s="1"/>
  <c r="CT65" i="33" s="1"/>
  <c r="CT66" i="33" s="1"/>
  <c r="CT67" i="33" s="1"/>
  <c r="CT68" i="33" s="1"/>
  <c r="CT69" i="33" s="1"/>
  <c r="CT70" i="33" s="1"/>
  <c r="CT71" i="33" s="1"/>
  <c r="CT72" i="33" s="1"/>
  <c r="CT73" i="33" s="1"/>
  <c r="CT74" i="33" s="1"/>
  <c r="CT75" i="33" s="1"/>
  <c r="CT76" i="33" s="1"/>
  <c r="CT77" i="33" s="1"/>
  <c r="CT78" i="33" s="1"/>
  <c r="CT79" i="33" s="1"/>
  <c r="CT80" i="33" s="1"/>
  <c r="CQ42" i="33"/>
  <c r="CQ43" i="33" s="1"/>
  <c r="CQ44" i="33" s="1"/>
  <c r="CQ45" i="33" s="1"/>
  <c r="CQ46" i="33" s="1"/>
  <c r="CQ47" i="33" s="1"/>
  <c r="CQ48" i="33" s="1"/>
  <c r="CQ49" i="33" s="1"/>
  <c r="CQ50" i="33" s="1"/>
  <c r="CQ51" i="33" s="1"/>
  <c r="CQ52" i="33" s="1"/>
  <c r="CQ53" i="33" s="1"/>
  <c r="CQ54" i="33" s="1"/>
  <c r="CQ55" i="33" s="1"/>
  <c r="CQ56" i="33" s="1"/>
  <c r="CQ57" i="33" s="1"/>
  <c r="CQ58" i="33" s="1"/>
  <c r="CQ59" i="33" s="1"/>
  <c r="CQ60" i="33" s="1"/>
  <c r="CQ61" i="33" s="1"/>
  <c r="CQ62" i="33" s="1"/>
  <c r="CQ63" i="33" s="1"/>
  <c r="CQ64" i="33" s="1"/>
  <c r="CQ65" i="33" s="1"/>
  <c r="CQ66" i="33" s="1"/>
  <c r="CQ67" i="33" s="1"/>
  <c r="CQ68" i="33" s="1"/>
  <c r="CQ69" i="33" s="1"/>
  <c r="CQ70" i="33" s="1"/>
  <c r="CQ71" i="33" s="1"/>
  <c r="CQ72" i="33" s="1"/>
  <c r="CQ73" i="33" s="1"/>
  <c r="CQ74" i="33" s="1"/>
  <c r="CQ75" i="33" s="1"/>
  <c r="CQ76" i="33" s="1"/>
  <c r="CQ77" i="33" s="1"/>
  <c r="CQ78" i="33" s="1"/>
  <c r="CQ79" i="33" s="1"/>
  <c r="CQ80" i="33" s="1"/>
  <c r="CJ42" i="33"/>
  <c r="CJ43" i="33" s="1"/>
  <c r="CJ44" i="33" s="1"/>
  <c r="CJ45" i="33" s="1"/>
  <c r="CJ46" i="33" s="1"/>
  <c r="CJ47" i="33" s="1"/>
  <c r="CJ48" i="33" s="1"/>
  <c r="CJ49" i="33" s="1"/>
  <c r="CJ50" i="33" s="1"/>
  <c r="CJ51" i="33" s="1"/>
  <c r="CJ52" i="33" s="1"/>
  <c r="CJ53" i="33" s="1"/>
  <c r="CJ54" i="33" s="1"/>
  <c r="CJ55" i="33" s="1"/>
  <c r="CJ56" i="33" s="1"/>
  <c r="CJ57" i="33" s="1"/>
  <c r="CJ58" i="33" s="1"/>
  <c r="CJ59" i="33" s="1"/>
  <c r="CJ60" i="33" s="1"/>
  <c r="CJ61" i="33" s="1"/>
  <c r="CJ62" i="33" s="1"/>
  <c r="CJ63" i="33" s="1"/>
  <c r="CJ64" i="33" s="1"/>
  <c r="CJ65" i="33" s="1"/>
  <c r="CJ66" i="33" s="1"/>
  <c r="CJ67" i="33" s="1"/>
  <c r="CJ68" i="33" s="1"/>
  <c r="CJ69" i="33" s="1"/>
  <c r="CJ70" i="33" s="1"/>
  <c r="CJ71" i="33" s="1"/>
  <c r="CJ72" i="33" s="1"/>
  <c r="CJ73" i="33" s="1"/>
  <c r="CJ74" i="33" s="1"/>
  <c r="CJ75" i="33" s="1"/>
  <c r="CJ76" i="33" s="1"/>
  <c r="CJ77" i="33" s="1"/>
  <c r="CJ78" i="33" s="1"/>
  <c r="CJ79" i="33" s="1"/>
  <c r="CJ80" i="33" s="1"/>
  <c r="CD42" i="33"/>
  <c r="CD43" i="33" s="1"/>
  <c r="CD44" i="33" s="1"/>
  <c r="CD45" i="33" s="1"/>
  <c r="CD46" i="33" s="1"/>
  <c r="CD47" i="33" s="1"/>
  <c r="CD48" i="33" s="1"/>
  <c r="CD49" i="33" s="1"/>
  <c r="CD50" i="33" s="1"/>
  <c r="CD51" i="33" s="1"/>
  <c r="CD52" i="33" s="1"/>
  <c r="CD53" i="33" s="1"/>
  <c r="CD54" i="33" s="1"/>
  <c r="CD55" i="33" s="1"/>
  <c r="CD56" i="33" s="1"/>
  <c r="CD57" i="33" s="1"/>
  <c r="CD58" i="33" s="1"/>
  <c r="CD59" i="33" s="1"/>
  <c r="CD60" i="33" s="1"/>
  <c r="CD61" i="33" s="1"/>
  <c r="CD62" i="33" s="1"/>
  <c r="CD63" i="33" s="1"/>
  <c r="CD64" i="33" s="1"/>
  <c r="CD65" i="33" s="1"/>
  <c r="CD66" i="33" s="1"/>
  <c r="CD67" i="33" s="1"/>
  <c r="CD68" i="33" s="1"/>
  <c r="CD69" i="33" s="1"/>
  <c r="CD70" i="33" s="1"/>
  <c r="CD71" i="33" s="1"/>
  <c r="CD72" i="33" s="1"/>
  <c r="CD73" i="33" s="1"/>
  <c r="CD74" i="33" s="1"/>
  <c r="CD75" i="33" s="1"/>
  <c r="CD76" i="33" s="1"/>
  <c r="CD77" i="33" s="1"/>
  <c r="CD78" i="33" s="1"/>
  <c r="CD79" i="33" s="1"/>
  <c r="CD80" i="33" s="1"/>
  <c r="CI42" i="33"/>
  <c r="CI43" i="33" s="1"/>
  <c r="CI44" i="33" s="1"/>
  <c r="CI45" i="33" s="1"/>
  <c r="CI46" i="33" s="1"/>
  <c r="CI47" i="33" s="1"/>
  <c r="CI48" i="33" s="1"/>
  <c r="CI49" i="33" s="1"/>
  <c r="CI50" i="33" s="1"/>
  <c r="CI51" i="33" s="1"/>
  <c r="CI52" i="33" s="1"/>
  <c r="CI53" i="33" s="1"/>
  <c r="CI54" i="33" s="1"/>
  <c r="CI55" i="33" s="1"/>
  <c r="CI56" i="33" s="1"/>
  <c r="CI57" i="33" s="1"/>
  <c r="CI58" i="33" s="1"/>
  <c r="CI59" i="33" s="1"/>
  <c r="CI60" i="33" s="1"/>
  <c r="CI61" i="33" s="1"/>
  <c r="CI62" i="33" s="1"/>
  <c r="CI63" i="33" s="1"/>
  <c r="CI64" i="33" s="1"/>
  <c r="CI65" i="33" s="1"/>
  <c r="CI66" i="33" s="1"/>
  <c r="CI67" i="33" s="1"/>
  <c r="CI68" i="33" s="1"/>
  <c r="CI69" i="33" s="1"/>
  <c r="CI70" i="33" s="1"/>
  <c r="CI71" i="33" s="1"/>
  <c r="CI72" i="33" s="1"/>
  <c r="CI73" i="33" s="1"/>
  <c r="CI74" i="33" s="1"/>
  <c r="CI75" i="33" s="1"/>
  <c r="CI76" i="33" s="1"/>
  <c r="CI77" i="33" s="1"/>
  <c r="CI78" i="33" s="1"/>
  <c r="CI79" i="33" s="1"/>
  <c r="CI80" i="33" s="1"/>
  <c r="CG42" i="33"/>
  <c r="CG43" i="33" s="1"/>
  <c r="CG44" i="33" s="1"/>
  <c r="CG45" i="33" s="1"/>
  <c r="CG46" i="33" s="1"/>
  <c r="CG47" i="33" s="1"/>
  <c r="CG48" i="33" s="1"/>
  <c r="CG49" i="33" s="1"/>
  <c r="CG50" i="33" s="1"/>
  <c r="CG51" i="33" s="1"/>
  <c r="CG52" i="33" s="1"/>
  <c r="CG53" i="33" s="1"/>
  <c r="CG54" i="33" s="1"/>
  <c r="CG55" i="33" s="1"/>
  <c r="CG56" i="33" s="1"/>
  <c r="CG57" i="33" s="1"/>
  <c r="CG58" i="33" s="1"/>
  <c r="CG59" i="33" s="1"/>
  <c r="CG60" i="33" s="1"/>
  <c r="CG61" i="33" s="1"/>
  <c r="CG62" i="33" s="1"/>
  <c r="CG63" i="33" s="1"/>
  <c r="CG64" i="33" s="1"/>
  <c r="CG65" i="33" s="1"/>
  <c r="CG66" i="33" s="1"/>
  <c r="CG67" i="33" s="1"/>
  <c r="CG68" i="33" s="1"/>
  <c r="CG69" i="33" s="1"/>
  <c r="CG70" i="33" s="1"/>
  <c r="CG71" i="33" s="1"/>
  <c r="CG72" i="33" s="1"/>
  <c r="CG73" i="33" s="1"/>
  <c r="CG74" i="33" s="1"/>
  <c r="CG75" i="33" s="1"/>
  <c r="CG76" i="33" s="1"/>
  <c r="CG77" i="33" s="1"/>
  <c r="CG78" i="33" s="1"/>
  <c r="CG79" i="33" s="1"/>
  <c r="CG80" i="33" s="1"/>
  <c r="CO42" i="33"/>
  <c r="CO43" i="33" s="1"/>
  <c r="CO44" i="33" s="1"/>
  <c r="CO45" i="33" s="1"/>
  <c r="CO46" i="33" s="1"/>
  <c r="CO47" i="33" s="1"/>
  <c r="CO48" i="33" s="1"/>
  <c r="CO49" i="33" s="1"/>
  <c r="CO50" i="33" s="1"/>
  <c r="CO51" i="33" s="1"/>
  <c r="CO52" i="33" s="1"/>
  <c r="CO53" i="33" s="1"/>
  <c r="CO54" i="33" s="1"/>
  <c r="CO55" i="33" s="1"/>
  <c r="CO56" i="33" s="1"/>
  <c r="CO57" i="33" s="1"/>
  <c r="CO58" i="33" s="1"/>
  <c r="CO59" i="33" s="1"/>
  <c r="CO60" i="33" s="1"/>
  <c r="CO61" i="33" s="1"/>
  <c r="CO62" i="33" s="1"/>
  <c r="CO63" i="33" s="1"/>
  <c r="CO64" i="33" s="1"/>
  <c r="CO65" i="33" s="1"/>
  <c r="CO66" i="33" s="1"/>
  <c r="CO67" i="33" s="1"/>
  <c r="CO68" i="33" s="1"/>
  <c r="CO69" i="33" s="1"/>
  <c r="CO70" i="33" s="1"/>
  <c r="CO71" i="33" s="1"/>
  <c r="CO72" i="33" s="1"/>
  <c r="CO73" i="33" s="1"/>
  <c r="CO74" i="33" s="1"/>
  <c r="CO75" i="33" s="1"/>
  <c r="CO76" i="33" s="1"/>
  <c r="CO77" i="33" s="1"/>
  <c r="CO78" i="33" s="1"/>
  <c r="CO79" i="33" s="1"/>
  <c r="CO80" i="33" s="1"/>
  <c r="CB42" i="33"/>
  <c r="CB43" i="33" s="1"/>
  <c r="CB44" i="33" s="1"/>
  <c r="CB45" i="33" s="1"/>
  <c r="CB46" i="33" s="1"/>
  <c r="CB47" i="33" s="1"/>
  <c r="CB48" i="33" s="1"/>
  <c r="CB49" i="33" s="1"/>
  <c r="CB50" i="33" s="1"/>
  <c r="CB51" i="33" s="1"/>
  <c r="CB52" i="33" s="1"/>
  <c r="CB53" i="33" s="1"/>
  <c r="CB54" i="33" s="1"/>
  <c r="CB55" i="33" s="1"/>
  <c r="CB56" i="33" s="1"/>
  <c r="CB57" i="33" s="1"/>
  <c r="CB58" i="33" s="1"/>
  <c r="CB59" i="33" s="1"/>
  <c r="CB60" i="33" s="1"/>
  <c r="CB61" i="33" s="1"/>
  <c r="CB62" i="33" s="1"/>
  <c r="CB63" i="33" s="1"/>
  <c r="CB64" i="33" s="1"/>
  <c r="CB65" i="33" s="1"/>
  <c r="CB66" i="33" s="1"/>
  <c r="CB67" i="33" s="1"/>
  <c r="CB68" i="33" s="1"/>
  <c r="CB69" i="33" s="1"/>
  <c r="CB70" i="33" s="1"/>
  <c r="CB71" i="33" s="1"/>
  <c r="CB72" i="33" s="1"/>
  <c r="CB73" i="33" s="1"/>
  <c r="CB74" i="33" s="1"/>
  <c r="CB75" i="33" s="1"/>
  <c r="CB76" i="33" s="1"/>
  <c r="CB77" i="33" s="1"/>
  <c r="CB78" i="33" s="1"/>
  <c r="CB79" i="33" s="1"/>
  <c r="CB80" i="33" s="1"/>
  <c r="CR42" i="33"/>
  <c r="CR43" i="33" s="1"/>
  <c r="CR44" i="33" s="1"/>
  <c r="CR45" i="33" s="1"/>
  <c r="CR46" i="33" s="1"/>
  <c r="CR47" i="33" s="1"/>
  <c r="CR48" i="33" s="1"/>
  <c r="CR49" i="33" s="1"/>
  <c r="CR50" i="33" s="1"/>
  <c r="CR51" i="33" s="1"/>
  <c r="CR52" i="33" s="1"/>
  <c r="CR53" i="33" s="1"/>
  <c r="CR54" i="33" s="1"/>
  <c r="CR55" i="33" s="1"/>
  <c r="CR56" i="33" s="1"/>
  <c r="CR57" i="33" s="1"/>
  <c r="CR58" i="33" s="1"/>
  <c r="CR59" i="33" s="1"/>
  <c r="CR60" i="33" s="1"/>
  <c r="CR61" i="33" s="1"/>
  <c r="CR62" i="33" s="1"/>
  <c r="CR63" i="33" s="1"/>
  <c r="CR64" i="33" s="1"/>
  <c r="CR65" i="33" s="1"/>
  <c r="CR66" i="33" s="1"/>
  <c r="CR67" i="33" s="1"/>
  <c r="CR68" i="33" s="1"/>
  <c r="CR69" i="33" s="1"/>
  <c r="CR70" i="33" s="1"/>
  <c r="CR71" i="33" s="1"/>
  <c r="CR72" i="33" s="1"/>
  <c r="CR73" i="33" s="1"/>
  <c r="CR74" i="33" s="1"/>
  <c r="CR75" i="33" s="1"/>
  <c r="CR76" i="33" s="1"/>
  <c r="CR77" i="33" s="1"/>
  <c r="CR78" i="33" s="1"/>
  <c r="CR79" i="33" s="1"/>
  <c r="CR80" i="33" s="1"/>
  <c r="CE42" i="33"/>
  <c r="CE43" i="33" s="1"/>
  <c r="CE44" i="33" s="1"/>
  <c r="CE45" i="33" s="1"/>
  <c r="CE46" i="33" s="1"/>
  <c r="CE47" i="33" s="1"/>
  <c r="CE48" i="33" s="1"/>
  <c r="CE49" i="33" s="1"/>
  <c r="CE50" i="33" s="1"/>
  <c r="CE51" i="33" s="1"/>
  <c r="CE52" i="33" s="1"/>
  <c r="CE53" i="33" s="1"/>
  <c r="CE54" i="33" s="1"/>
  <c r="CE55" i="33" s="1"/>
  <c r="CE56" i="33" s="1"/>
  <c r="CE57" i="33" s="1"/>
  <c r="CE58" i="33" s="1"/>
  <c r="CE59" i="33" s="1"/>
  <c r="CE60" i="33" s="1"/>
  <c r="CE61" i="33" s="1"/>
  <c r="CE62" i="33" s="1"/>
  <c r="CE63" i="33" s="1"/>
  <c r="CE64" i="33" s="1"/>
  <c r="CE65" i="33" s="1"/>
  <c r="CE66" i="33" s="1"/>
  <c r="CE67" i="33" s="1"/>
  <c r="CE68" i="33" s="1"/>
  <c r="CE69" i="33" s="1"/>
  <c r="CE70" i="33" s="1"/>
  <c r="CE71" i="33" s="1"/>
  <c r="CE72" i="33" s="1"/>
  <c r="CE73" i="33" s="1"/>
  <c r="CE74" i="33" s="1"/>
  <c r="CE75" i="33" s="1"/>
  <c r="CE76" i="33" s="1"/>
  <c r="CE77" i="33" s="1"/>
  <c r="CE78" i="33" s="1"/>
  <c r="CE79" i="33" s="1"/>
  <c r="CE80" i="33" s="1"/>
  <c r="CH42" i="33"/>
  <c r="CH43" i="33" s="1"/>
  <c r="CH44" i="33" s="1"/>
  <c r="CH45" i="33" s="1"/>
  <c r="CH46" i="33" s="1"/>
  <c r="CH47" i="33" s="1"/>
  <c r="CH48" i="33" s="1"/>
  <c r="CH49" i="33" s="1"/>
  <c r="CH50" i="33" s="1"/>
  <c r="CH51" i="33" s="1"/>
  <c r="CH52" i="33" s="1"/>
  <c r="CH53" i="33" s="1"/>
  <c r="CH54" i="33" s="1"/>
  <c r="CH55" i="33" s="1"/>
  <c r="CH56" i="33" s="1"/>
  <c r="CH57" i="33" s="1"/>
  <c r="CH58" i="33" s="1"/>
  <c r="CH59" i="33" s="1"/>
  <c r="CH60" i="33" s="1"/>
  <c r="CH61" i="33" s="1"/>
  <c r="CH62" i="33" s="1"/>
  <c r="CH63" i="33" s="1"/>
  <c r="CH64" i="33" s="1"/>
  <c r="CH65" i="33" s="1"/>
  <c r="CH66" i="33" s="1"/>
  <c r="CH67" i="33" s="1"/>
  <c r="CH68" i="33" s="1"/>
  <c r="CH69" i="33" s="1"/>
  <c r="CH70" i="33" s="1"/>
  <c r="CH71" i="33" s="1"/>
  <c r="CH72" i="33" s="1"/>
  <c r="CH73" i="33" s="1"/>
  <c r="CH74" i="33" s="1"/>
  <c r="CH75" i="33" s="1"/>
  <c r="CH76" i="33" s="1"/>
  <c r="CH77" i="33" s="1"/>
  <c r="CH78" i="33" s="1"/>
  <c r="CH79" i="33" s="1"/>
  <c r="CH80" i="33" s="1"/>
  <c r="CP42" i="33"/>
  <c r="CP43" i="33" s="1"/>
  <c r="CP44" i="33" s="1"/>
  <c r="CP45" i="33" s="1"/>
  <c r="CP46" i="33" s="1"/>
  <c r="CP47" i="33" s="1"/>
  <c r="CP48" i="33" s="1"/>
  <c r="CP49" i="33" s="1"/>
  <c r="CP50" i="33" s="1"/>
  <c r="CP51" i="33" s="1"/>
  <c r="CP52" i="33" s="1"/>
  <c r="CP53" i="33" s="1"/>
  <c r="CP54" i="33" s="1"/>
  <c r="CP55" i="33" s="1"/>
  <c r="CP56" i="33" s="1"/>
  <c r="CP57" i="33" s="1"/>
  <c r="CP58" i="33" s="1"/>
  <c r="CP59" i="33" s="1"/>
  <c r="CP60" i="33" s="1"/>
  <c r="CP61" i="33" s="1"/>
  <c r="CP62" i="33" s="1"/>
  <c r="CP63" i="33" s="1"/>
  <c r="CP64" i="33" s="1"/>
  <c r="CP65" i="33" s="1"/>
  <c r="CP66" i="33" s="1"/>
  <c r="CP67" i="33" s="1"/>
  <c r="CP68" i="33" s="1"/>
  <c r="CP69" i="33" s="1"/>
  <c r="CP70" i="33" s="1"/>
  <c r="CP71" i="33" s="1"/>
  <c r="CP72" i="33" s="1"/>
  <c r="CP73" i="33" s="1"/>
  <c r="CP74" i="33" s="1"/>
  <c r="CP75" i="33" s="1"/>
  <c r="CP76" i="33" s="1"/>
  <c r="CP77" i="33" s="1"/>
  <c r="CP78" i="33" s="1"/>
  <c r="CP79" i="33" s="1"/>
  <c r="CP80" i="33" s="1"/>
  <c r="BZ7" i="33"/>
  <c r="CL42" i="33"/>
  <c r="CL43" i="33" s="1"/>
  <c r="CL44" i="33" s="1"/>
  <c r="CL45" i="33" s="1"/>
  <c r="CL46" i="33" s="1"/>
  <c r="CL47" i="33" s="1"/>
  <c r="CL48" i="33" s="1"/>
  <c r="CL49" i="33" s="1"/>
  <c r="CL50" i="33" s="1"/>
  <c r="CL51" i="33" s="1"/>
  <c r="CL52" i="33" s="1"/>
  <c r="CL53" i="33" s="1"/>
  <c r="CL54" i="33" s="1"/>
  <c r="CL55" i="33" s="1"/>
  <c r="CL56" i="33" s="1"/>
  <c r="CL57" i="33" s="1"/>
  <c r="CL58" i="33" s="1"/>
  <c r="CL59" i="33" s="1"/>
  <c r="CL60" i="33" s="1"/>
  <c r="CL61" i="33" s="1"/>
  <c r="CL62" i="33" s="1"/>
  <c r="CL63" i="33" s="1"/>
  <c r="CL64" i="33" s="1"/>
  <c r="CL65" i="33" s="1"/>
  <c r="CL66" i="33" s="1"/>
  <c r="CL67" i="33" s="1"/>
  <c r="CL68" i="33" s="1"/>
  <c r="CL69" i="33" s="1"/>
  <c r="CL70" i="33" s="1"/>
  <c r="CL71" i="33" s="1"/>
  <c r="CL72" i="33" s="1"/>
  <c r="CL73" i="33" s="1"/>
  <c r="CL74" i="33" s="1"/>
  <c r="CL75" i="33" s="1"/>
  <c r="CL76" i="33" s="1"/>
  <c r="CL77" i="33" s="1"/>
  <c r="CL78" i="33" s="1"/>
  <c r="CL79" i="33" s="1"/>
  <c r="CL80" i="33" s="1"/>
  <c r="BZ3" i="33"/>
  <c r="BX2" i="33"/>
  <c r="CM42" i="33"/>
  <c r="CM43" i="33" s="1"/>
  <c r="CM44" i="33" s="1"/>
  <c r="CM45" i="33" s="1"/>
  <c r="CM46" i="33" s="1"/>
  <c r="CM47" i="33" s="1"/>
  <c r="CM48" i="33" s="1"/>
  <c r="CM49" i="33" s="1"/>
  <c r="CM50" i="33" s="1"/>
  <c r="CM51" i="33" s="1"/>
  <c r="CM52" i="33" s="1"/>
  <c r="CM53" i="33" s="1"/>
  <c r="CM54" i="33" s="1"/>
  <c r="CM55" i="33" s="1"/>
  <c r="CM56" i="33" s="1"/>
  <c r="CM57" i="33" s="1"/>
  <c r="CM58" i="33" s="1"/>
  <c r="CM59" i="33" s="1"/>
  <c r="CM60" i="33" s="1"/>
  <c r="CM61" i="33" s="1"/>
  <c r="CM62" i="33" s="1"/>
  <c r="CM63" i="33" s="1"/>
  <c r="CM64" i="33" s="1"/>
  <c r="CM65" i="33" s="1"/>
  <c r="CM66" i="33" s="1"/>
  <c r="CM67" i="33" s="1"/>
  <c r="CM68" i="33" s="1"/>
  <c r="CM69" i="33" s="1"/>
  <c r="CM70" i="33" s="1"/>
  <c r="CM71" i="33" s="1"/>
  <c r="CM72" i="33" s="1"/>
  <c r="CM73" i="33" s="1"/>
  <c r="CM74" i="33" s="1"/>
  <c r="CM75" i="33" s="1"/>
  <c r="CM76" i="33" s="1"/>
  <c r="CM77" i="33" s="1"/>
  <c r="CM78" i="33" s="1"/>
  <c r="CM79" i="33" s="1"/>
  <c r="CM80" i="33" s="1"/>
  <c r="CC42" i="33"/>
  <c r="CC43" i="33" s="1"/>
  <c r="CC44" i="33" s="1"/>
  <c r="CC45" i="33" s="1"/>
  <c r="CC46" i="33" s="1"/>
  <c r="CC47" i="33" s="1"/>
  <c r="CC48" i="33" s="1"/>
  <c r="CC49" i="33" s="1"/>
  <c r="CC50" i="33" s="1"/>
  <c r="CC51" i="33" s="1"/>
  <c r="CC52" i="33" s="1"/>
  <c r="CC53" i="33" s="1"/>
  <c r="CC54" i="33" s="1"/>
  <c r="CC55" i="33" s="1"/>
  <c r="CC56" i="33" s="1"/>
  <c r="CC57" i="33" s="1"/>
  <c r="CC58" i="33" s="1"/>
  <c r="CC59" i="33" s="1"/>
  <c r="CC60" i="33" s="1"/>
  <c r="CC61" i="33" s="1"/>
  <c r="CC62" i="33" s="1"/>
  <c r="CC63" i="33" s="1"/>
  <c r="CC64" i="33" s="1"/>
  <c r="CC65" i="33" s="1"/>
  <c r="CC66" i="33" s="1"/>
  <c r="CC67" i="33" s="1"/>
  <c r="CC68" i="33" s="1"/>
  <c r="CC69" i="33" s="1"/>
  <c r="CC70" i="33" s="1"/>
  <c r="CC71" i="33" s="1"/>
  <c r="CC72" i="33" s="1"/>
  <c r="CC73" i="33" s="1"/>
  <c r="CC74" i="33" s="1"/>
  <c r="CC75" i="33" s="1"/>
  <c r="CC76" i="33" s="1"/>
  <c r="CC77" i="33" s="1"/>
  <c r="CC78" i="33" s="1"/>
  <c r="CC79" i="33" s="1"/>
  <c r="CC80" i="33" s="1"/>
  <c r="CK42" i="33"/>
  <c r="CK43" i="33" s="1"/>
  <c r="CK44" i="33" s="1"/>
  <c r="CK45" i="33" s="1"/>
  <c r="CK46" i="33" s="1"/>
  <c r="CK47" i="33" s="1"/>
  <c r="CK48" i="33" s="1"/>
  <c r="CK49" i="33" s="1"/>
  <c r="CK50" i="33" s="1"/>
  <c r="CK51" i="33" s="1"/>
  <c r="CK52" i="33" s="1"/>
  <c r="CK53" i="33" s="1"/>
  <c r="CK54" i="33" s="1"/>
  <c r="CK55" i="33" s="1"/>
  <c r="CK56" i="33" s="1"/>
  <c r="CK57" i="33" s="1"/>
  <c r="CK58" i="33" s="1"/>
  <c r="CK59" i="33" s="1"/>
  <c r="CK60" i="33" s="1"/>
  <c r="CK61" i="33" s="1"/>
  <c r="CK62" i="33" s="1"/>
  <c r="CK63" i="33" s="1"/>
  <c r="CK64" i="33" s="1"/>
  <c r="CK65" i="33" s="1"/>
  <c r="CK66" i="33" s="1"/>
  <c r="CK67" i="33" s="1"/>
  <c r="CK68" i="33" s="1"/>
  <c r="CK69" i="33" s="1"/>
  <c r="CK70" i="33" s="1"/>
  <c r="CK71" i="33" s="1"/>
  <c r="CK72" i="33" s="1"/>
  <c r="CK73" i="33" s="1"/>
  <c r="CK74" i="33" s="1"/>
  <c r="CK75" i="33" s="1"/>
  <c r="CK76" i="33" s="1"/>
  <c r="CK77" i="33" s="1"/>
  <c r="CK78" i="33" s="1"/>
  <c r="CK79" i="33" s="1"/>
  <c r="CK80" i="33" s="1"/>
  <c r="CS42" i="33"/>
  <c r="CS43" i="33" s="1"/>
  <c r="CS44" i="33" s="1"/>
  <c r="CS45" i="33" s="1"/>
  <c r="CS46" i="33" s="1"/>
  <c r="CS47" i="33" s="1"/>
  <c r="CS48" i="33" s="1"/>
  <c r="CS49" i="33" s="1"/>
  <c r="CS50" i="33" s="1"/>
  <c r="CS51" i="33" s="1"/>
  <c r="CS52" i="33" s="1"/>
  <c r="CS53" i="33" s="1"/>
  <c r="CS54" i="33" s="1"/>
  <c r="CS55" i="33" s="1"/>
  <c r="CS56" i="33" s="1"/>
  <c r="CS57" i="33" s="1"/>
  <c r="CS58" i="33" s="1"/>
  <c r="CS59" i="33" s="1"/>
  <c r="CS60" i="33" s="1"/>
  <c r="CS61" i="33" s="1"/>
  <c r="CS62" i="33" s="1"/>
  <c r="CS63" i="33" s="1"/>
  <c r="CS64" i="33" s="1"/>
  <c r="CS65" i="33" s="1"/>
  <c r="CS66" i="33" s="1"/>
  <c r="CS67" i="33" s="1"/>
  <c r="CS68" i="33" s="1"/>
  <c r="CS69" i="33" s="1"/>
  <c r="CS70" i="33" s="1"/>
  <c r="CS71" i="33" s="1"/>
  <c r="CS72" i="33" s="1"/>
  <c r="CS73" i="33" s="1"/>
  <c r="CS74" i="33" s="1"/>
  <c r="CS75" i="33" s="1"/>
  <c r="CS76" i="33" s="1"/>
  <c r="CS77" i="33" s="1"/>
  <c r="CS78" i="33" s="1"/>
  <c r="CS79" i="33" s="1"/>
  <c r="CS80" i="33" s="1"/>
  <c r="BW2" i="33"/>
  <c r="CU42" i="33"/>
  <c r="CU43" i="33" s="1"/>
  <c r="CU44" i="33" s="1"/>
  <c r="CU45" i="33" s="1"/>
  <c r="CU46" i="33" s="1"/>
  <c r="CU47" i="33" s="1"/>
  <c r="CU48" i="33" s="1"/>
  <c r="CU49" i="33" s="1"/>
  <c r="CU50" i="33" s="1"/>
  <c r="CU51" i="33" s="1"/>
  <c r="CU52" i="33" s="1"/>
  <c r="CU53" i="33" s="1"/>
  <c r="CU54" i="33" s="1"/>
  <c r="CU55" i="33" s="1"/>
  <c r="CU56" i="33" s="1"/>
  <c r="CU57" i="33" s="1"/>
  <c r="CU58" i="33" s="1"/>
  <c r="CU59" i="33" s="1"/>
  <c r="CU60" i="33" s="1"/>
  <c r="CU61" i="33" s="1"/>
  <c r="CU62" i="33" s="1"/>
  <c r="CU63" i="33" s="1"/>
  <c r="CU64" i="33" s="1"/>
  <c r="CU65" i="33" s="1"/>
  <c r="CU66" i="33" s="1"/>
  <c r="CU67" i="33" s="1"/>
  <c r="CU68" i="33" s="1"/>
  <c r="CU69" i="33" s="1"/>
  <c r="CU70" i="33" s="1"/>
  <c r="CU71" i="33" s="1"/>
  <c r="CU72" i="33" s="1"/>
  <c r="CU73" i="33" s="1"/>
  <c r="CU74" i="33" s="1"/>
  <c r="CU75" i="33" s="1"/>
  <c r="CU76" i="33" s="1"/>
  <c r="CU77" i="33" s="1"/>
  <c r="CU78" i="33" s="1"/>
  <c r="CU79" i="33" s="1"/>
  <c r="CU80" i="33" s="1"/>
  <c r="CF42" i="33"/>
  <c r="CF43" i="33" s="1"/>
  <c r="CF44" i="33" s="1"/>
  <c r="CF45" i="33" s="1"/>
  <c r="CF46" i="33" s="1"/>
  <c r="CF47" i="33" s="1"/>
  <c r="CF48" i="33" s="1"/>
  <c r="CF49" i="33" s="1"/>
  <c r="CF50" i="33" s="1"/>
  <c r="CF51" i="33" s="1"/>
  <c r="CF52" i="33" s="1"/>
  <c r="CF53" i="33" s="1"/>
  <c r="CF54" i="33" s="1"/>
  <c r="CF55" i="33" s="1"/>
  <c r="CF56" i="33" s="1"/>
  <c r="CF57" i="33" s="1"/>
  <c r="CF58" i="33" s="1"/>
  <c r="CF59" i="33" s="1"/>
  <c r="CF60" i="33" s="1"/>
  <c r="CF61" i="33" s="1"/>
  <c r="CF62" i="33" s="1"/>
  <c r="CF63" i="33" s="1"/>
  <c r="CF64" i="33" s="1"/>
  <c r="CF65" i="33" s="1"/>
  <c r="CF66" i="33" s="1"/>
  <c r="CF67" i="33" s="1"/>
  <c r="CF68" i="33" s="1"/>
  <c r="CF69" i="33" s="1"/>
  <c r="CF70" i="33" s="1"/>
  <c r="CF71" i="33" s="1"/>
  <c r="CF72" i="33" s="1"/>
  <c r="CF73" i="33" s="1"/>
  <c r="CF74" i="33" s="1"/>
  <c r="CF75" i="33" s="1"/>
  <c r="CF76" i="33" s="1"/>
  <c r="CF77" i="33" s="1"/>
  <c r="CF78" i="33" s="1"/>
  <c r="CF79" i="33" s="1"/>
  <c r="CF80" i="33" s="1"/>
  <c r="CN42" i="33"/>
  <c r="CN43" i="33" s="1"/>
  <c r="CN44" i="33" s="1"/>
  <c r="CN45" i="33" s="1"/>
  <c r="CN46" i="33" s="1"/>
  <c r="CN47" i="33" s="1"/>
  <c r="CN48" i="33" s="1"/>
  <c r="CN49" i="33" s="1"/>
  <c r="CN50" i="33" s="1"/>
  <c r="CN51" i="33" s="1"/>
  <c r="CN52" i="33" s="1"/>
  <c r="CN53" i="33" s="1"/>
  <c r="CN54" i="33" s="1"/>
  <c r="CN55" i="33" s="1"/>
  <c r="CN56" i="33" s="1"/>
  <c r="CN57" i="33" s="1"/>
  <c r="CN58" i="33" s="1"/>
  <c r="CN59" i="33" s="1"/>
  <c r="CN60" i="33" s="1"/>
  <c r="CN61" i="33" s="1"/>
  <c r="CN62" i="33" s="1"/>
  <c r="CN63" i="33" s="1"/>
  <c r="CN64" i="33" s="1"/>
  <c r="CN65" i="33" s="1"/>
  <c r="CN66" i="33" s="1"/>
  <c r="CN67" i="33" s="1"/>
  <c r="CN68" i="33" s="1"/>
  <c r="CN69" i="33" s="1"/>
  <c r="CN70" i="33" s="1"/>
  <c r="CN71" i="33" s="1"/>
  <c r="CN72" i="33" s="1"/>
  <c r="CN73" i="33" s="1"/>
  <c r="CN74" i="33" s="1"/>
  <c r="CN75" i="33" s="1"/>
  <c r="CN76" i="33" s="1"/>
  <c r="CN77" i="33" s="1"/>
  <c r="CN78" i="33" s="1"/>
  <c r="CN79" i="33" s="1"/>
  <c r="CN80" i="33" s="1"/>
  <c r="DS4" i="33"/>
  <c r="DS5" i="33" s="1"/>
  <c r="DS6" i="33" s="1"/>
  <c r="DS7" i="33" s="1"/>
  <c r="DS8" i="33" s="1"/>
  <c r="DS9" i="33" s="1"/>
  <c r="DS10" i="33" s="1"/>
  <c r="DS11" i="33" s="1"/>
  <c r="DS12" i="33" s="1"/>
  <c r="DS13" i="33" s="1"/>
  <c r="DS14" i="33" s="1"/>
  <c r="DS15" i="33" s="1"/>
  <c r="DS16" i="33" s="1"/>
  <c r="DS17" i="33" s="1"/>
  <c r="DS18" i="33" s="1"/>
  <c r="DS19" i="33" s="1"/>
  <c r="DS20" i="33" s="1"/>
  <c r="DS21" i="33" s="1"/>
  <c r="DS22" i="33" s="1"/>
  <c r="DS23" i="33" s="1"/>
  <c r="DS24" i="33" s="1"/>
  <c r="DS25" i="33" s="1"/>
  <c r="DS26" i="33" s="1"/>
  <c r="DS27" i="33" s="1"/>
  <c r="DS28" i="33" s="1"/>
  <c r="DS29" i="33" s="1"/>
  <c r="DS30" i="33" s="1"/>
  <c r="DS31" i="33" s="1"/>
  <c r="DS32" i="33" s="1"/>
  <c r="DS33" i="33" s="1"/>
  <c r="DS34" i="33" s="1"/>
  <c r="DS35" i="33" s="1"/>
  <c r="DS36" i="33" s="1"/>
  <c r="DS37" i="33" s="1"/>
  <c r="DS38" i="33" s="1"/>
  <c r="DS39" i="33" s="1"/>
  <c r="DS40" i="33" s="1"/>
  <c r="DS41" i="33" s="1"/>
  <c r="DS42" i="33" s="1"/>
  <c r="DS43" i="33" s="1"/>
  <c r="DS44" i="33" s="1"/>
  <c r="DS45" i="33" s="1"/>
  <c r="DS46" i="33" s="1"/>
  <c r="DS47" i="33" s="1"/>
  <c r="DS48" i="33" s="1"/>
  <c r="DS49" i="33" s="1"/>
  <c r="DS50" i="33" s="1"/>
  <c r="DS51" i="33" s="1"/>
  <c r="DS52" i="33" s="1"/>
  <c r="DS53" i="33" s="1"/>
  <c r="DS54" i="33" s="1"/>
  <c r="DS55" i="33" s="1"/>
  <c r="DS56" i="33" s="1"/>
  <c r="DS57" i="33" s="1"/>
  <c r="DS58" i="33" s="1"/>
  <c r="DS59" i="33" s="1"/>
  <c r="DS60" i="33" s="1"/>
  <c r="DS61" i="33" s="1"/>
  <c r="DS62" i="33" s="1"/>
  <c r="DS63" i="33" s="1"/>
  <c r="DS64" i="33" s="1"/>
  <c r="DS65" i="33" s="1"/>
  <c r="DS66" i="33" s="1"/>
  <c r="DS67" i="33" s="1"/>
  <c r="DS68" i="33" s="1"/>
  <c r="DS69" i="33" s="1"/>
  <c r="DS70" i="33" s="1"/>
  <c r="DS71" i="33" s="1"/>
  <c r="DS72" i="33" s="1"/>
  <c r="DS73" i="33" s="1"/>
  <c r="DS74" i="33" s="1"/>
  <c r="DS75" i="33" s="1"/>
  <c r="DS76" i="33" s="1"/>
  <c r="DS77" i="33" s="1"/>
  <c r="DS78" i="33" s="1"/>
  <c r="DS79" i="33" s="1"/>
  <c r="DS80" i="33" s="1"/>
  <c r="DS2" i="33" s="1"/>
  <c r="EA4" i="33"/>
  <c r="DU6" i="33"/>
  <c r="DU7" i="33" s="1"/>
  <c r="DU8" i="33" s="1"/>
  <c r="DU9" i="33" s="1"/>
  <c r="DU10" i="33" s="1"/>
  <c r="DU11" i="33" s="1"/>
  <c r="DU12" i="33" s="1"/>
  <c r="DU13" i="33" s="1"/>
  <c r="DU14" i="33" s="1"/>
  <c r="DU15" i="33" s="1"/>
  <c r="DU16" i="33" s="1"/>
  <c r="DU17" i="33" s="1"/>
  <c r="DU18" i="33" s="1"/>
  <c r="DU19" i="33" s="1"/>
  <c r="DU20" i="33" s="1"/>
  <c r="DU21" i="33" s="1"/>
  <c r="DU22" i="33" s="1"/>
  <c r="DU23" i="33" s="1"/>
  <c r="DU24" i="33" s="1"/>
  <c r="DU25" i="33" s="1"/>
  <c r="DU26" i="33" s="1"/>
  <c r="DU27" i="33" s="1"/>
  <c r="DU28" i="33" s="1"/>
  <c r="DU29" i="33" s="1"/>
  <c r="DU30" i="33" s="1"/>
  <c r="DU31" i="33" s="1"/>
  <c r="DU32" i="33" s="1"/>
  <c r="DU33" i="33" s="1"/>
  <c r="DU34" i="33" s="1"/>
  <c r="DU35" i="33" s="1"/>
  <c r="DU36" i="33" s="1"/>
  <c r="DU37" i="33" s="1"/>
  <c r="DU38" i="33" s="1"/>
  <c r="DU39" i="33" s="1"/>
  <c r="DU40" i="33" s="1"/>
  <c r="DU41" i="33" s="1"/>
  <c r="DU42" i="33" s="1"/>
  <c r="DU43" i="33" s="1"/>
  <c r="DU44" i="33" s="1"/>
  <c r="DU45" i="33" s="1"/>
  <c r="DU46" i="33" s="1"/>
  <c r="DU47" i="33" s="1"/>
  <c r="DU48" i="33" s="1"/>
  <c r="DU49" i="33" s="1"/>
  <c r="DU50" i="33" s="1"/>
  <c r="DU51" i="33" s="1"/>
  <c r="DU52" i="33" s="1"/>
  <c r="DU53" i="33" s="1"/>
  <c r="DU54" i="33" s="1"/>
  <c r="DU55" i="33" s="1"/>
  <c r="DU56" i="33" s="1"/>
  <c r="DU57" i="33" s="1"/>
  <c r="DU58" i="33" s="1"/>
  <c r="DU59" i="33" s="1"/>
  <c r="DU60" i="33" s="1"/>
  <c r="DU61" i="33" s="1"/>
  <c r="DU62" i="33" s="1"/>
  <c r="DU63" i="33" s="1"/>
  <c r="DU64" i="33" s="1"/>
  <c r="DU65" i="33" s="1"/>
  <c r="DU66" i="33" s="1"/>
  <c r="DU67" i="33" s="1"/>
  <c r="DU68" i="33" s="1"/>
  <c r="DU69" i="33" s="1"/>
  <c r="DU70" i="33" s="1"/>
  <c r="DU71" i="33" s="1"/>
  <c r="DU72" i="33" s="1"/>
  <c r="DU73" i="33" s="1"/>
  <c r="DU74" i="33" s="1"/>
  <c r="DU75" i="33" s="1"/>
  <c r="DU76" i="33" s="1"/>
  <c r="DU77" i="33" s="1"/>
  <c r="DU78" i="33" s="1"/>
  <c r="DU79" i="33" s="1"/>
  <c r="DU80" i="33" s="1"/>
  <c r="DU2" i="33" s="1"/>
  <c r="DR7" i="33"/>
  <c r="DR8" i="33" s="1"/>
  <c r="DR9" i="33" s="1"/>
  <c r="DR10" i="33" s="1"/>
  <c r="DR11" i="33" s="1"/>
  <c r="DR12" i="33" s="1"/>
  <c r="DR13" i="33" s="1"/>
  <c r="DR14" i="33" s="1"/>
  <c r="DR15" i="33" s="1"/>
  <c r="DR16" i="33" s="1"/>
  <c r="DR17" i="33" s="1"/>
  <c r="DR18" i="33" s="1"/>
  <c r="DR19" i="33" s="1"/>
  <c r="DR20" i="33" s="1"/>
  <c r="DR21" i="33" s="1"/>
  <c r="DR22" i="33" s="1"/>
  <c r="DR23" i="33" s="1"/>
  <c r="DR24" i="33" s="1"/>
  <c r="DR25" i="33" s="1"/>
  <c r="DR26" i="33" s="1"/>
  <c r="DR27" i="33" s="1"/>
  <c r="DR28" i="33" s="1"/>
  <c r="DR29" i="33" s="1"/>
  <c r="DR30" i="33" s="1"/>
  <c r="DR31" i="33" s="1"/>
  <c r="DR32" i="33" s="1"/>
  <c r="DR33" i="33" s="1"/>
  <c r="DR34" i="33" s="1"/>
  <c r="DR35" i="33" s="1"/>
  <c r="DR36" i="33" s="1"/>
  <c r="DR37" i="33" s="1"/>
  <c r="DR38" i="33" s="1"/>
  <c r="DR39" i="33" s="1"/>
  <c r="DR40" i="33" s="1"/>
  <c r="DR41" i="33" s="1"/>
  <c r="DR42" i="33" s="1"/>
  <c r="DR43" i="33" s="1"/>
  <c r="DR44" i="33" s="1"/>
  <c r="DR45" i="33" s="1"/>
  <c r="DR46" i="33" s="1"/>
  <c r="DR47" i="33" s="1"/>
  <c r="DR48" i="33" s="1"/>
  <c r="DR49" i="33" s="1"/>
  <c r="DR50" i="33" s="1"/>
  <c r="DR51" i="33" s="1"/>
  <c r="DR52" i="33" s="1"/>
  <c r="DR53" i="33" s="1"/>
  <c r="DR54" i="33" s="1"/>
  <c r="DR55" i="33" s="1"/>
  <c r="DR56" i="33" s="1"/>
  <c r="DR57" i="33" s="1"/>
  <c r="DR58" i="33" s="1"/>
  <c r="DR59" i="33" s="1"/>
  <c r="DR60" i="33" s="1"/>
  <c r="DR61" i="33" s="1"/>
  <c r="DR62" i="33" s="1"/>
  <c r="DR63" i="33" s="1"/>
  <c r="DR64" i="33" s="1"/>
  <c r="DR65" i="33" s="1"/>
  <c r="DR66" i="33" s="1"/>
  <c r="DR67" i="33" s="1"/>
  <c r="DR68" i="33" s="1"/>
  <c r="DR69" i="33" s="1"/>
  <c r="DR70" i="33" s="1"/>
  <c r="DR71" i="33" s="1"/>
  <c r="DR72" i="33" s="1"/>
  <c r="DR73" i="33" s="1"/>
  <c r="DR74" i="33" s="1"/>
  <c r="DR75" i="33" s="1"/>
  <c r="DR76" i="33" s="1"/>
  <c r="DR77" i="33" s="1"/>
  <c r="DR78" i="33" s="1"/>
  <c r="DR79" i="33" s="1"/>
  <c r="DR80" i="33" s="1"/>
  <c r="DR2" i="33" s="1"/>
  <c r="DZ7" i="33"/>
  <c r="DZ8" i="33" s="1"/>
  <c r="DZ9" i="33" s="1"/>
  <c r="DZ10" i="33" s="1"/>
  <c r="DZ11" i="33" s="1"/>
  <c r="DZ12" i="33" s="1"/>
  <c r="DZ13" i="33" s="1"/>
  <c r="DZ14" i="33" s="1"/>
  <c r="DZ15" i="33" s="1"/>
  <c r="DZ16" i="33" s="1"/>
  <c r="DZ17" i="33" s="1"/>
  <c r="DZ18" i="33" s="1"/>
  <c r="DZ19" i="33" s="1"/>
  <c r="DZ20" i="33" s="1"/>
  <c r="DZ21" i="33" s="1"/>
  <c r="DZ22" i="33" s="1"/>
  <c r="DZ23" i="33" s="1"/>
  <c r="DZ24" i="33" s="1"/>
  <c r="DZ25" i="33" s="1"/>
  <c r="DZ26" i="33" s="1"/>
  <c r="DZ27" i="33" s="1"/>
  <c r="DZ28" i="33" s="1"/>
  <c r="DZ29" i="33" s="1"/>
  <c r="DZ30" i="33" s="1"/>
  <c r="DZ31" i="33" s="1"/>
  <c r="DZ32" i="33" s="1"/>
  <c r="DZ33" i="33" s="1"/>
  <c r="DZ34" i="33" s="1"/>
  <c r="DZ35" i="33" s="1"/>
  <c r="DZ36" i="33" s="1"/>
  <c r="DZ37" i="33" s="1"/>
  <c r="DZ38" i="33" s="1"/>
  <c r="DZ39" i="33" s="1"/>
  <c r="DZ40" i="33" s="1"/>
  <c r="DZ41" i="33" s="1"/>
  <c r="DZ42" i="33" s="1"/>
  <c r="DZ43" i="33" s="1"/>
  <c r="DZ44" i="33" s="1"/>
  <c r="DZ45" i="33" s="1"/>
  <c r="DZ46" i="33" s="1"/>
  <c r="DZ47" i="33" s="1"/>
  <c r="DZ48" i="33" s="1"/>
  <c r="DZ49" i="33" s="1"/>
  <c r="DZ50" i="33" s="1"/>
  <c r="DZ51" i="33" s="1"/>
  <c r="DZ52" i="33" s="1"/>
  <c r="DZ53" i="33" s="1"/>
  <c r="DZ54" i="33" s="1"/>
  <c r="DZ55" i="33" s="1"/>
  <c r="DZ56" i="33" s="1"/>
  <c r="DZ57" i="33" s="1"/>
  <c r="DZ58" i="33" s="1"/>
  <c r="DZ59" i="33" s="1"/>
  <c r="DZ60" i="33" s="1"/>
  <c r="DZ61" i="33" s="1"/>
  <c r="DZ62" i="33" s="1"/>
  <c r="DZ63" i="33" s="1"/>
  <c r="DZ64" i="33" s="1"/>
  <c r="DZ65" i="33" s="1"/>
  <c r="DZ66" i="33" s="1"/>
  <c r="DZ67" i="33" s="1"/>
  <c r="DZ68" i="33" s="1"/>
  <c r="DZ69" i="33" s="1"/>
  <c r="DZ70" i="33" s="1"/>
  <c r="DZ71" i="33" s="1"/>
  <c r="DZ72" i="33" s="1"/>
  <c r="DZ73" i="33" s="1"/>
  <c r="DZ74" i="33" s="1"/>
  <c r="DZ75" i="33" s="1"/>
  <c r="DZ76" i="33" s="1"/>
  <c r="DZ77" i="33" s="1"/>
  <c r="DZ78" i="33" s="1"/>
  <c r="DZ79" i="33" s="1"/>
  <c r="DZ80" i="33" s="1"/>
  <c r="DZ2" i="33" s="1"/>
  <c r="EG10" i="33"/>
  <c r="DT4" i="33"/>
  <c r="DT5" i="33" s="1"/>
  <c r="DT6" i="33" s="1"/>
  <c r="DT7" i="33" s="1"/>
  <c r="DT8" i="33" s="1"/>
  <c r="DT9" i="33" s="1"/>
  <c r="DT10" i="33" s="1"/>
  <c r="DT11" i="33" s="1"/>
  <c r="DT12" i="33" s="1"/>
  <c r="DT13" i="33" s="1"/>
  <c r="DT14" i="33" s="1"/>
  <c r="DT15" i="33" s="1"/>
  <c r="DT16" i="33" s="1"/>
  <c r="DT17" i="33" s="1"/>
  <c r="DT18" i="33" s="1"/>
  <c r="DT19" i="33" s="1"/>
  <c r="DT20" i="33" s="1"/>
  <c r="DT21" i="33" s="1"/>
  <c r="DT22" i="33" s="1"/>
  <c r="DT23" i="33" s="1"/>
  <c r="DT24" i="33" s="1"/>
  <c r="DT25" i="33" s="1"/>
  <c r="DT26" i="33" s="1"/>
  <c r="DT27" i="33" s="1"/>
  <c r="DT28" i="33" s="1"/>
  <c r="DT29" i="33" s="1"/>
  <c r="DT30" i="33" s="1"/>
  <c r="DT31" i="33" s="1"/>
  <c r="DT32" i="33" s="1"/>
  <c r="DT33" i="33" s="1"/>
  <c r="DT34" i="33" s="1"/>
  <c r="DT35" i="33" s="1"/>
  <c r="DT36" i="33" s="1"/>
  <c r="DT37" i="33" s="1"/>
  <c r="DT38" i="33" s="1"/>
  <c r="DT39" i="33" s="1"/>
  <c r="DT40" i="33" s="1"/>
  <c r="DT41" i="33" s="1"/>
  <c r="DT42" i="33" s="1"/>
  <c r="DT43" i="33" s="1"/>
  <c r="DT44" i="33" s="1"/>
  <c r="DT45" i="33" s="1"/>
  <c r="DT46" i="33" s="1"/>
  <c r="DT47" i="33" s="1"/>
  <c r="DT48" i="33" s="1"/>
  <c r="DT49" i="33" s="1"/>
  <c r="DT50" i="33" s="1"/>
  <c r="DT51" i="33" s="1"/>
  <c r="DT52" i="33" s="1"/>
  <c r="DT53" i="33" s="1"/>
  <c r="DT54" i="33" s="1"/>
  <c r="DT55" i="33" s="1"/>
  <c r="DT56" i="33" s="1"/>
  <c r="DT57" i="33" s="1"/>
  <c r="DT58" i="33" s="1"/>
  <c r="DT59" i="33" s="1"/>
  <c r="DT60" i="33" s="1"/>
  <c r="DT61" i="33" s="1"/>
  <c r="DT62" i="33" s="1"/>
  <c r="DT63" i="33" s="1"/>
  <c r="DT64" i="33" s="1"/>
  <c r="DT65" i="33" s="1"/>
  <c r="DT66" i="33" s="1"/>
  <c r="DT67" i="33" s="1"/>
  <c r="DT68" i="33" s="1"/>
  <c r="DT69" i="33" s="1"/>
  <c r="DT70" i="33" s="1"/>
  <c r="DT71" i="33" s="1"/>
  <c r="DT72" i="33" s="1"/>
  <c r="DT73" i="33" s="1"/>
  <c r="DT74" i="33" s="1"/>
  <c r="DT75" i="33" s="1"/>
  <c r="DT76" i="33" s="1"/>
  <c r="DT77" i="33" s="1"/>
  <c r="DT78" i="33" s="1"/>
  <c r="DT79" i="33" s="1"/>
  <c r="DT80" i="33" s="1"/>
  <c r="DT2" i="33" s="1"/>
  <c r="EB4" i="33"/>
  <c r="EB5" i="33" s="1"/>
  <c r="EB6" i="33" s="1"/>
  <c r="EB7" i="33" s="1"/>
  <c r="EB8" i="33" s="1"/>
  <c r="EB9" i="33" s="1"/>
  <c r="EB10" i="33" s="1"/>
  <c r="EB11" i="33" s="1"/>
  <c r="EB12" i="33" s="1"/>
  <c r="EB13" i="33" s="1"/>
  <c r="EB14" i="33" s="1"/>
  <c r="EB15" i="33" s="1"/>
  <c r="EB16" i="33" s="1"/>
  <c r="EB17" i="33" s="1"/>
  <c r="EB18" i="33" s="1"/>
  <c r="EB19" i="33" s="1"/>
  <c r="EB20" i="33" s="1"/>
  <c r="EB21" i="33" s="1"/>
  <c r="EB22" i="33" s="1"/>
  <c r="EB23" i="33" s="1"/>
  <c r="EB24" i="33" s="1"/>
  <c r="EB25" i="33" s="1"/>
  <c r="EB26" i="33" s="1"/>
  <c r="EB27" i="33" s="1"/>
  <c r="EB28" i="33" s="1"/>
  <c r="EB29" i="33" s="1"/>
  <c r="EB30" i="33" s="1"/>
  <c r="EB31" i="33" s="1"/>
  <c r="EB32" i="33" s="1"/>
  <c r="EB33" i="33" s="1"/>
  <c r="EB34" i="33" s="1"/>
  <c r="EB35" i="33" s="1"/>
  <c r="EB36" i="33" s="1"/>
  <c r="EB37" i="33" s="1"/>
  <c r="EB38" i="33" s="1"/>
  <c r="EB39" i="33" s="1"/>
  <c r="EB40" i="33" s="1"/>
  <c r="EB41" i="33" s="1"/>
  <c r="EB42" i="33" s="1"/>
  <c r="EB43" i="33" s="1"/>
  <c r="EB44" i="33" s="1"/>
  <c r="EB45" i="33" s="1"/>
  <c r="EB46" i="33" s="1"/>
  <c r="EB47" i="33" s="1"/>
  <c r="EB48" i="33" s="1"/>
  <c r="EB49" i="33" s="1"/>
  <c r="EB50" i="33" s="1"/>
  <c r="EB51" i="33" s="1"/>
  <c r="EB52" i="33" s="1"/>
  <c r="EB53" i="33" s="1"/>
  <c r="EB54" i="33" s="1"/>
  <c r="EB55" i="33" s="1"/>
  <c r="EB56" i="33" s="1"/>
  <c r="EB57" i="33" s="1"/>
  <c r="EB58" i="33" s="1"/>
  <c r="EB59" i="33" s="1"/>
  <c r="EB60" i="33" s="1"/>
  <c r="EB61" i="33" s="1"/>
  <c r="EB62" i="33" s="1"/>
  <c r="EB63" i="33" s="1"/>
  <c r="EB64" i="33" s="1"/>
  <c r="EB65" i="33" s="1"/>
  <c r="EB66" i="33" s="1"/>
  <c r="EB67" i="33" s="1"/>
  <c r="EB68" i="33" s="1"/>
  <c r="EB69" i="33" s="1"/>
  <c r="EB70" i="33" s="1"/>
  <c r="EB71" i="33" s="1"/>
  <c r="EB72" i="33" s="1"/>
  <c r="EB73" i="33" s="1"/>
  <c r="EB74" i="33" s="1"/>
  <c r="EB75" i="33" s="1"/>
  <c r="EB76" i="33" s="1"/>
  <c r="EB77" i="33" s="1"/>
  <c r="EB78" i="33" s="1"/>
  <c r="EB79" i="33" s="1"/>
  <c r="EB80" i="33" s="1"/>
  <c r="EB2" i="33" s="1"/>
  <c r="DY5" i="33"/>
  <c r="EG5" i="33"/>
  <c r="DM4" i="33"/>
  <c r="DU4" i="33"/>
  <c r="DU5" i="33" s="1"/>
  <c r="EC4" i="33"/>
  <c r="EC5" i="33" s="1"/>
  <c r="EC6" i="33" s="1"/>
  <c r="EC7" i="33" s="1"/>
  <c r="EC8" i="33" s="1"/>
  <c r="EC9" i="33" s="1"/>
  <c r="EC10" i="33" s="1"/>
  <c r="EC11" i="33" s="1"/>
  <c r="EC12" i="33" s="1"/>
  <c r="EC13" i="33" s="1"/>
  <c r="EC14" i="33" s="1"/>
  <c r="EC15" i="33" s="1"/>
  <c r="EC16" i="33" s="1"/>
  <c r="EC17" i="33" s="1"/>
  <c r="EC18" i="33" s="1"/>
  <c r="EC19" i="33" s="1"/>
  <c r="EC20" i="33" s="1"/>
  <c r="EC21" i="33" s="1"/>
  <c r="EC22" i="33" s="1"/>
  <c r="EC23" i="33" s="1"/>
  <c r="EC24" i="33" s="1"/>
  <c r="EC25" i="33" s="1"/>
  <c r="EC26" i="33" s="1"/>
  <c r="EC27" i="33" s="1"/>
  <c r="EC28" i="33" s="1"/>
  <c r="EC29" i="33" s="1"/>
  <c r="EC30" i="33" s="1"/>
  <c r="EC31" i="33" s="1"/>
  <c r="EC32" i="33" s="1"/>
  <c r="EC33" i="33" s="1"/>
  <c r="EC34" i="33" s="1"/>
  <c r="EC35" i="33" s="1"/>
  <c r="EC36" i="33" s="1"/>
  <c r="EC37" i="33" s="1"/>
  <c r="EC38" i="33" s="1"/>
  <c r="EC39" i="33" s="1"/>
  <c r="EC40" i="33" s="1"/>
  <c r="EC41" i="33" s="1"/>
  <c r="EC42" i="33" s="1"/>
  <c r="EC43" i="33" s="1"/>
  <c r="EC44" i="33" s="1"/>
  <c r="EC45" i="33" s="1"/>
  <c r="EC46" i="33" s="1"/>
  <c r="EC47" i="33" s="1"/>
  <c r="EC48" i="33" s="1"/>
  <c r="EC49" i="33" s="1"/>
  <c r="EC50" i="33" s="1"/>
  <c r="EC51" i="33" s="1"/>
  <c r="EC52" i="33" s="1"/>
  <c r="EC53" i="33" s="1"/>
  <c r="EC54" i="33" s="1"/>
  <c r="EC55" i="33" s="1"/>
  <c r="EC56" i="33" s="1"/>
  <c r="EC57" i="33" s="1"/>
  <c r="EC58" i="33" s="1"/>
  <c r="EC59" i="33" s="1"/>
  <c r="EC60" i="33" s="1"/>
  <c r="EC61" i="33" s="1"/>
  <c r="EC62" i="33" s="1"/>
  <c r="EC63" i="33" s="1"/>
  <c r="EC64" i="33" s="1"/>
  <c r="EC65" i="33" s="1"/>
  <c r="EC66" i="33" s="1"/>
  <c r="EC67" i="33" s="1"/>
  <c r="EC68" i="33" s="1"/>
  <c r="EC69" i="33" s="1"/>
  <c r="EC70" i="33" s="1"/>
  <c r="EC71" i="33" s="1"/>
  <c r="EC72" i="33" s="1"/>
  <c r="EC73" i="33" s="1"/>
  <c r="EC74" i="33" s="1"/>
  <c r="EC75" i="33" s="1"/>
  <c r="EC76" i="33" s="1"/>
  <c r="EC77" i="33" s="1"/>
  <c r="EC78" i="33" s="1"/>
  <c r="EC79" i="33" s="1"/>
  <c r="EC80" i="33" s="1"/>
  <c r="EC2" i="33" s="1"/>
  <c r="EG8" i="33"/>
  <c r="EG19" i="33"/>
  <c r="EG3" i="33"/>
  <c r="DN4" i="33"/>
  <c r="DV4" i="33"/>
  <c r="ED4" i="33"/>
  <c r="ED5" i="33" s="1"/>
  <c r="ED6" i="33" s="1"/>
  <c r="ED7" i="33" s="1"/>
  <c r="ED8" i="33" s="1"/>
  <c r="ED9" i="33" s="1"/>
  <c r="ED10" i="33" s="1"/>
  <c r="ED11" i="33" s="1"/>
  <c r="ED12" i="33" s="1"/>
  <c r="ED13" i="33" s="1"/>
  <c r="ED14" i="33" s="1"/>
  <c r="ED15" i="33" s="1"/>
  <c r="ED16" i="33" s="1"/>
  <c r="ED17" i="33" s="1"/>
  <c r="ED18" i="33" s="1"/>
  <c r="ED19" i="33" s="1"/>
  <c r="ED20" i="33" s="1"/>
  <c r="ED21" i="33" s="1"/>
  <c r="ED22" i="33" s="1"/>
  <c r="ED23" i="33" s="1"/>
  <c r="ED24" i="33" s="1"/>
  <c r="ED25" i="33" s="1"/>
  <c r="ED26" i="33" s="1"/>
  <c r="ED27" i="33" s="1"/>
  <c r="ED28" i="33" s="1"/>
  <c r="ED29" i="33" s="1"/>
  <c r="ED30" i="33" s="1"/>
  <c r="ED31" i="33" s="1"/>
  <c r="ED32" i="33" s="1"/>
  <c r="ED33" i="33" s="1"/>
  <c r="ED34" i="33" s="1"/>
  <c r="ED35" i="33" s="1"/>
  <c r="ED36" i="33" s="1"/>
  <c r="ED37" i="33" s="1"/>
  <c r="ED38" i="33" s="1"/>
  <c r="ED39" i="33" s="1"/>
  <c r="ED40" i="33" s="1"/>
  <c r="ED41" i="33" s="1"/>
  <c r="ED42" i="33" s="1"/>
  <c r="ED43" i="33" s="1"/>
  <c r="ED44" i="33" s="1"/>
  <c r="ED45" i="33" s="1"/>
  <c r="ED46" i="33" s="1"/>
  <c r="ED47" i="33" s="1"/>
  <c r="ED48" i="33" s="1"/>
  <c r="ED49" i="33" s="1"/>
  <c r="ED50" i="33" s="1"/>
  <c r="ED51" i="33" s="1"/>
  <c r="ED52" i="33" s="1"/>
  <c r="ED53" i="33" s="1"/>
  <c r="ED54" i="33" s="1"/>
  <c r="ED55" i="33" s="1"/>
  <c r="ED56" i="33" s="1"/>
  <c r="ED57" i="33" s="1"/>
  <c r="ED58" i="33" s="1"/>
  <c r="ED59" i="33" s="1"/>
  <c r="ED60" i="33" s="1"/>
  <c r="ED61" i="33" s="1"/>
  <c r="ED62" i="33" s="1"/>
  <c r="ED63" i="33" s="1"/>
  <c r="ED64" i="33" s="1"/>
  <c r="ED65" i="33" s="1"/>
  <c r="ED66" i="33" s="1"/>
  <c r="ED67" i="33" s="1"/>
  <c r="ED68" i="33" s="1"/>
  <c r="ED69" i="33" s="1"/>
  <c r="ED70" i="33" s="1"/>
  <c r="ED71" i="33" s="1"/>
  <c r="ED72" i="33" s="1"/>
  <c r="ED73" i="33" s="1"/>
  <c r="ED74" i="33" s="1"/>
  <c r="ED75" i="33" s="1"/>
  <c r="ED76" i="33" s="1"/>
  <c r="ED77" i="33" s="1"/>
  <c r="ED78" i="33" s="1"/>
  <c r="ED79" i="33" s="1"/>
  <c r="ED80" i="33" s="1"/>
  <c r="ED2" i="33" s="1"/>
  <c r="EA5" i="33"/>
  <c r="EA6" i="33" s="1"/>
  <c r="EA7" i="33" s="1"/>
  <c r="EA8" i="33" s="1"/>
  <c r="EA9" i="33" s="1"/>
  <c r="EA10" i="33" s="1"/>
  <c r="EA11" i="33" s="1"/>
  <c r="EA12" i="33" s="1"/>
  <c r="EA13" i="33" s="1"/>
  <c r="EA14" i="33" s="1"/>
  <c r="EA15" i="33" s="1"/>
  <c r="EA16" i="33" s="1"/>
  <c r="EA17" i="33" s="1"/>
  <c r="EA18" i="33" s="1"/>
  <c r="EA19" i="33" s="1"/>
  <c r="EA20" i="33" s="1"/>
  <c r="EA21" i="33" s="1"/>
  <c r="EA22" i="33" s="1"/>
  <c r="EA23" i="33" s="1"/>
  <c r="EA24" i="33" s="1"/>
  <c r="EA25" i="33" s="1"/>
  <c r="EA26" i="33" s="1"/>
  <c r="EA27" i="33" s="1"/>
  <c r="EA28" i="33" s="1"/>
  <c r="EA29" i="33" s="1"/>
  <c r="EA30" i="33" s="1"/>
  <c r="EA31" i="33" s="1"/>
  <c r="EA32" i="33" s="1"/>
  <c r="EA33" i="33" s="1"/>
  <c r="EA34" i="33" s="1"/>
  <c r="EA35" i="33" s="1"/>
  <c r="EA36" i="33" s="1"/>
  <c r="EA37" i="33" s="1"/>
  <c r="EA38" i="33" s="1"/>
  <c r="EA39" i="33" s="1"/>
  <c r="EA40" i="33" s="1"/>
  <c r="EA41" i="33" s="1"/>
  <c r="EA42" i="33" s="1"/>
  <c r="EA43" i="33" s="1"/>
  <c r="EA44" i="33" s="1"/>
  <c r="EA45" i="33" s="1"/>
  <c r="EA46" i="33" s="1"/>
  <c r="EA47" i="33" s="1"/>
  <c r="EA48" i="33" s="1"/>
  <c r="EA49" i="33" s="1"/>
  <c r="EA50" i="33" s="1"/>
  <c r="EA51" i="33" s="1"/>
  <c r="EA52" i="33" s="1"/>
  <c r="EA53" i="33" s="1"/>
  <c r="EA54" i="33" s="1"/>
  <c r="EA55" i="33" s="1"/>
  <c r="EA56" i="33" s="1"/>
  <c r="EA57" i="33" s="1"/>
  <c r="EA58" i="33" s="1"/>
  <c r="EA59" i="33" s="1"/>
  <c r="EA60" i="33" s="1"/>
  <c r="EA61" i="33" s="1"/>
  <c r="EA62" i="33" s="1"/>
  <c r="EA63" i="33" s="1"/>
  <c r="EA64" i="33" s="1"/>
  <c r="EA65" i="33" s="1"/>
  <c r="EA66" i="33" s="1"/>
  <c r="EA67" i="33" s="1"/>
  <c r="EA68" i="33" s="1"/>
  <c r="EA69" i="33" s="1"/>
  <c r="EA70" i="33" s="1"/>
  <c r="EA71" i="33" s="1"/>
  <c r="EA72" i="33" s="1"/>
  <c r="EA73" i="33" s="1"/>
  <c r="EA74" i="33" s="1"/>
  <c r="EA75" i="33" s="1"/>
  <c r="EA76" i="33" s="1"/>
  <c r="EA77" i="33" s="1"/>
  <c r="EA78" i="33" s="1"/>
  <c r="EA79" i="33" s="1"/>
  <c r="EA80" i="33" s="1"/>
  <c r="EA2" i="33" s="1"/>
  <c r="EG11" i="33"/>
  <c r="DO4" i="33"/>
  <c r="DO5" i="33" s="1"/>
  <c r="DO6" i="33" s="1"/>
  <c r="DO7" i="33" s="1"/>
  <c r="DO8" i="33" s="1"/>
  <c r="DO9" i="33" s="1"/>
  <c r="DO10" i="33" s="1"/>
  <c r="DO11" i="33" s="1"/>
  <c r="DO12" i="33" s="1"/>
  <c r="DO13" i="33" s="1"/>
  <c r="DO14" i="33" s="1"/>
  <c r="DO15" i="33" s="1"/>
  <c r="DO16" i="33" s="1"/>
  <c r="DO17" i="33" s="1"/>
  <c r="DO18" i="33" s="1"/>
  <c r="DO19" i="33" s="1"/>
  <c r="DO20" i="33" s="1"/>
  <c r="DO21" i="33" s="1"/>
  <c r="DO22" i="33" s="1"/>
  <c r="DO23" i="33" s="1"/>
  <c r="DO24" i="33" s="1"/>
  <c r="DO25" i="33" s="1"/>
  <c r="DO26" i="33" s="1"/>
  <c r="DO27" i="33" s="1"/>
  <c r="DO28" i="33" s="1"/>
  <c r="DO29" i="33" s="1"/>
  <c r="DO30" i="33" s="1"/>
  <c r="DO31" i="33" s="1"/>
  <c r="DO32" i="33" s="1"/>
  <c r="DO33" i="33" s="1"/>
  <c r="DO34" i="33" s="1"/>
  <c r="DO35" i="33" s="1"/>
  <c r="DO36" i="33" s="1"/>
  <c r="DO37" i="33" s="1"/>
  <c r="DO38" i="33" s="1"/>
  <c r="DO39" i="33" s="1"/>
  <c r="DO40" i="33" s="1"/>
  <c r="DO41" i="33" s="1"/>
  <c r="DO42" i="33" s="1"/>
  <c r="DO43" i="33" s="1"/>
  <c r="DO44" i="33" s="1"/>
  <c r="DO45" i="33" s="1"/>
  <c r="DO46" i="33" s="1"/>
  <c r="DO47" i="33" s="1"/>
  <c r="DO48" i="33" s="1"/>
  <c r="DO49" i="33" s="1"/>
  <c r="DO50" i="33" s="1"/>
  <c r="DO51" i="33" s="1"/>
  <c r="DO52" i="33" s="1"/>
  <c r="DO53" i="33" s="1"/>
  <c r="DO54" i="33" s="1"/>
  <c r="DO55" i="33" s="1"/>
  <c r="DO56" i="33" s="1"/>
  <c r="DO57" i="33" s="1"/>
  <c r="DO58" i="33" s="1"/>
  <c r="DO59" i="33" s="1"/>
  <c r="DO60" i="33" s="1"/>
  <c r="DO61" i="33" s="1"/>
  <c r="DO62" i="33" s="1"/>
  <c r="DO63" i="33" s="1"/>
  <c r="DO64" i="33" s="1"/>
  <c r="DO65" i="33" s="1"/>
  <c r="DO66" i="33" s="1"/>
  <c r="DO67" i="33" s="1"/>
  <c r="DO68" i="33" s="1"/>
  <c r="DO69" i="33" s="1"/>
  <c r="DO70" i="33" s="1"/>
  <c r="DO71" i="33" s="1"/>
  <c r="DO72" i="33" s="1"/>
  <c r="DO73" i="33" s="1"/>
  <c r="DO74" i="33" s="1"/>
  <c r="DO75" i="33" s="1"/>
  <c r="DO76" i="33" s="1"/>
  <c r="DO77" i="33" s="1"/>
  <c r="DO78" i="33" s="1"/>
  <c r="DO79" i="33" s="1"/>
  <c r="DO80" i="33" s="1"/>
  <c r="DO2" i="33" s="1"/>
  <c r="DW4" i="33"/>
  <c r="DW5" i="33" s="1"/>
  <c r="DW6" i="33" s="1"/>
  <c r="DW7" i="33" s="1"/>
  <c r="DW8" i="33" s="1"/>
  <c r="DW9" i="33" s="1"/>
  <c r="DW10" i="33" s="1"/>
  <c r="DW11" i="33" s="1"/>
  <c r="DW12" i="33" s="1"/>
  <c r="DW13" i="33" s="1"/>
  <c r="DW14" i="33" s="1"/>
  <c r="DW15" i="33" s="1"/>
  <c r="DW16" i="33" s="1"/>
  <c r="DW17" i="33" s="1"/>
  <c r="DW18" i="33" s="1"/>
  <c r="DW19" i="33" s="1"/>
  <c r="DW20" i="33" s="1"/>
  <c r="DW21" i="33" s="1"/>
  <c r="DW22" i="33" s="1"/>
  <c r="DW23" i="33" s="1"/>
  <c r="DW24" i="33" s="1"/>
  <c r="DW25" i="33" s="1"/>
  <c r="DW26" i="33" s="1"/>
  <c r="DW27" i="33" s="1"/>
  <c r="DW28" i="33" s="1"/>
  <c r="DW29" i="33" s="1"/>
  <c r="DW30" i="33" s="1"/>
  <c r="DW31" i="33" s="1"/>
  <c r="DW32" i="33" s="1"/>
  <c r="DW33" i="33" s="1"/>
  <c r="DW34" i="33" s="1"/>
  <c r="DW35" i="33" s="1"/>
  <c r="DW36" i="33" s="1"/>
  <c r="DW37" i="33" s="1"/>
  <c r="DW38" i="33" s="1"/>
  <c r="DW39" i="33" s="1"/>
  <c r="DW40" i="33" s="1"/>
  <c r="DW41" i="33" s="1"/>
  <c r="DW42" i="33" s="1"/>
  <c r="DW43" i="33" s="1"/>
  <c r="DW44" i="33" s="1"/>
  <c r="DW45" i="33" s="1"/>
  <c r="DW46" i="33" s="1"/>
  <c r="DW47" i="33" s="1"/>
  <c r="DW48" i="33" s="1"/>
  <c r="DW49" i="33" s="1"/>
  <c r="DW50" i="33" s="1"/>
  <c r="DW51" i="33" s="1"/>
  <c r="DW52" i="33" s="1"/>
  <c r="DW53" i="33" s="1"/>
  <c r="DW54" i="33" s="1"/>
  <c r="DW55" i="33" s="1"/>
  <c r="DW56" i="33" s="1"/>
  <c r="DW57" i="33" s="1"/>
  <c r="DW58" i="33" s="1"/>
  <c r="DW59" i="33" s="1"/>
  <c r="DW60" i="33" s="1"/>
  <c r="DW61" i="33" s="1"/>
  <c r="DW62" i="33" s="1"/>
  <c r="DW63" i="33" s="1"/>
  <c r="DW64" i="33" s="1"/>
  <c r="DW65" i="33" s="1"/>
  <c r="DW66" i="33" s="1"/>
  <c r="DW67" i="33" s="1"/>
  <c r="DW68" i="33" s="1"/>
  <c r="DW69" i="33" s="1"/>
  <c r="DW70" i="33" s="1"/>
  <c r="DW71" i="33" s="1"/>
  <c r="DW72" i="33" s="1"/>
  <c r="DW73" i="33" s="1"/>
  <c r="DW74" i="33" s="1"/>
  <c r="DW75" i="33" s="1"/>
  <c r="DW76" i="33" s="1"/>
  <c r="DW77" i="33" s="1"/>
  <c r="DW78" i="33" s="1"/>
  <c r="DW79" i="33" s="1"/>
  <c r="DW80" i="33" s="1"/>
  <c r="DW2" i="33" s="1"/>
  <c r="EE4" i="33"/>
  <c r="EE5" i="33" s="1"/>
  <c r="EE6" i="33" s="1"/>
  <c r="EE7" i="33" s="1"/>
  <c r="EE8" i="33" s="1"/>
  <c r="EE9" i="33" s="1"/>
  <c r="EE10" i="33" s="1"/>
  <c r="EE11" i="33" s="1"/>
  <c r="EE12" i="33" s="1"/>
  <c r="EE13" i="33" s="1"/>
  <c r="EE14" i="33" s="1"/>
  <c r="EE15" i="33" s="1"/>
  <c r="EE16" i="33" s="1"/>
  <c r="EE17" i="33" s="1"/>
  <c r="EE18" i="33" s="1"/>
  <c r="EE19" i="33" s="1"/>
  <c r="EE20" i="33" s="1"/>
  <c r="EE21" i="33" s="1"/>
  <c r="EE22" i="33" s="1"/>
  <c r="EE23" i="33" s="1"/>
  <c r="EE24" i="33" s="1"/>
  <c r="EE25" i="33" s="1"/>
  <c r="EE26" i="33" s="1"/>
  <c r="EE27" i="33" s="1"/>
  <c r="EE28" i="33" s="1"/>
  <c r="EE29" i="33" s="1"/>
  <c r="EE30" i="33" s="1"/>
  <c r="EE31" i="33" s="1"/>
  <c r="EE32" i="33" s="1"/>
  <c r="EE33" i="33" s="1"/>
  <c r="EE34" i="33" s="1"/>
  <c r="EE35" i="33" s="1"/>
  <c r="EE36" i="33" s="1"/>
  <c r="EE37" i="33" s="1"/>
  <c r="EE38" i="33" s="1"/>
  <c r="EE39" i="33" s="1"/>
  <c r="EE40" i="33" s="1"/>
  <c r="EE41" i="33" s="1"/>
  <c r="EE42" i="33" s="1"/>
  <c r="EE43" i="33" s="1"/>
  <c r="EE44" i="33" s="1"/>
  <c r="EE45" i="33" s="1"/>
  <c r="EE46" i="33" s="1"/>
  <c r="EE47" i="33" s="1"/>
  <c r="EE48" i="33" s="1"/>
  <c r="EE49" i="33" s="1"/>
  <c r="EE50" i="33" s="1"/>
  <c r="EE51" i="33" s="1"/>
  <c r="EE52" i="33" s="1"/>
  <c r="EE53" i="33" s="1"/>
  <c r="EE54" i="33" s="1"/>
  <c r="EE55" i="33" s="1"/>
  <c r="EE56" i="33" s="1"/>
  <c r="EE57" i="33" s="1"/>
  <c r="EE58" i="33" s="1"/>
  <c r="EE59" i="33" s="1"/>
  <c r="EE60" i="33" s="1"/>
  <c r="EE61" i="33" s="1"/>
  <c r="EE62" i="33" s="1"/>
  <c r="EE63" i="33" s="1"/>
  <c r="EE64" i="33" s="1"/>
  <c r="EE65" i="33" s="1"/>
  <c r="EE66" i="33" s="1"/>
  <c r="EE67" i="33" s="1"/>
  <c r="EE68" i="33" s="1"/>
  <c r="EE69" i="33" s="1"/>
  <c r="EE70" i="33" s="1"/>
  <c r="EE71" i="33" s="1"/>
  <c r="EE72" i="33" s="1"/>
  <c r="EE73" i="33" s="1"/>
  <c r="EE74" i="33" s="1"/>
  <c r="EE75" i="33" s="1"/>
  <c r="EE76" i="33" s="1"/>
  <c r="EE77" i="33" s="1"/>
  <c r="EE78" i="33" s="1"/>
  <c r="EE79" i="33" s="1"/>
  <c r="EE80" i="33" s="1"/>
  <c r="EE2" i="33" s="1"/>
  <c r="DY6" i="33"/>
  <c r="DY7" i="33" s="1"/>
  <c r="DY8" i="33" s="1"/>
  <c r="DY9" i="33" s="1"/>
  <c r="DY10" i="33" s="1"/>
  <c r="DY11" i="33" s="1"/>
  <c r="DY12" i="33" s="1"/>
  <c r="DY13" i="33" s="1"/>
  <c r="DY14" i="33" s="1"/>
  <c r="DY15" i="33" s="1"/>
  <c r="DY16" i="33" s="1"/>
  <c r="DY17" i="33" s="1"/>
  <c r="DY18" i="33" s="1"/>
  <c r="DY19" i="33" s="1"/>
  <c r="DY20" i="33" s="1"/>
  <c r="DY21" i="33" s="1"/>
  <c r="DY22" i="33" s="1"/>
  <c r="DY23" i="33" s="1"/>
  <c r="DY24" i="33" s="1"/>
  <c r="DY25" i="33" s="1"/>
  <c r="DY26" i="33" s="1"/>
  <c r="DY27" i="33" s="1"/>
  <c r="DY28" i="33" s="1"/>
  <c r="DY29" i="33" s="1"/>
  <c r="DY30" i="33" s="1"/>
  <c r="DY31" i="33" s="1"/>
  <c r="DY32" i="33" s="1"/>
  <c r="DY33" i="33" s="1"/>
  <c r="DY34" i="33" s="1"/>
  <c r="DY35" i="33" s="1"/>
  <c r="DY36" i="33" s="1"/>
  <c r="DY37" i="33" s="1"/>
  <c r="DY38" i="33" s="1"/>
  <c r="DY39" i="33" s="1"/>
  <c r="DY40" i="33" s="1"/>
  <c r="DY41" i="33" s="1"/>
  <c r="DY42" i="33" s="1"/>
  <c r="DY43" i="33" s="1"/>
  <c r="DY44" i="33" s="1"/>
  <c r="DY45" i="33" s="1"/>
  <c r="DY46" i="33" s="1"/>
  <c r="DY47" i="33" s="1"/>
  <c r="DY48" i="33" s="1"/>
  <c r="DY49" i="33" s="1"/>
  <c r="DY50" i="33" s="1"/>
  <c r="DY51" i="33" s="1"/>
  <c r="DY52" i="33" s="1"/>
  <c r="DY53" i="33" s="1"/>
  <c r="DY54" i="33" s="1"/>
  <c r="DY55" i="33" s="1"/>
  <c r="DY56" i="33" s="1"/>
  <c r="DY57" i="33" s="1"/>
  <c r="DY58" i="33" s="1"/>
  <c r="DY59" i="33" s="1"/>
  <c r="DY60" i="33" s="1"/>
  <c r="DY61" i="33" s="1"/>
  <c r="DY62" i="33" s="1"/>
  <c r="DY63" i="33" s="1"/>
  <c r="DY64" i="33" s="1"/>
  <c r="DY65" i="33" s="1"/>
  <c r="DY66" i="33" s="1"/>
  <c r="DY67" i="33" s="1"/>
  <c r="DY68" i="33" s="1"/>
  <c r="DY69" i="33" s="1"/>
  <c r="DY70" i="33" s="1"/>
  <c r="DY71" i="33" s="1"/>
  <c r="DY72" i="33" s="1"/>
  <c r="DY73" i="33" s="1"/>
  <c r="DY74" i="33" s="1"/>
  <c r="DY75" i="33" s="1"/>
  <c r="DY76" i="33" s="1"/>
  <c r="DY77" i="33" s="1"/>
  <c r="DY78" i="33" s="1"/>
  <c r="DY79" i="33" s="1"/>
  <c r="DY80" i="33" s="1"/>
  <c r="DY2" i="33" s="1"/>
  <c r="EG6" i="33"/>
  <c r="DP4" i="33"/>
  <c r="DP5" i="33" s="1"/>
  <c r="DP6" i="33" s="1"/>
  <c r="DP7" i="33" s="1"/>
  <c r="DP8" i="33" s="1"/>
  <c r="DP9" i="33" s="1"/>
  <c r="DP10" i="33" s="1"/>
  <c r="DP11" i="33" s="1"/>
  <c r="DP12" i="33" s="1"/>
  <c r="DP13" i="33" s="1"/>
  <c r="DP14" i="33" s="1"/>
  <c r="DP15" i="33" s="1"/>
  <c r="DP16" i="33" s="1"/>
  <c r="DP17" i="33" s="1"/>
  <c r="DP18" i="33" s="1"/>
  <c r="DP19" i="33" s="1"/>
  <c r="DP20" i="33" s="1"/>
  <c r="DP21" i="33" s="1"/>
  <c r="DP22" i="33" s="1"/>
  <c r="DP23" i="33" s="1"/>
  <c r="DP24" i="33" s="1"/>
  <c r="DP25" i="33" s="1"/>
  <c r="DP26" i="33" s="1"/>
  <c r="DP27" i="33" s="1"/>
  <c r="DP28" i="33" s="1"/>
  <c r="DP29" i="33" s="1"/>
  <c r="DP30" i="33" s="1"/>
  <c r="DP31" i="33" s="1"/>
  <c r="DP32" i="33" s="1"/>
  <c r="DP33" i="33" s="1"/>
  <c r="DP34" i="33" s="1"/>
  <c r="DP35" i="33" s="1"/>
  <c r="DP36" i="33" s="1"/>
  <c r="DP37" i="33" s="1"/>
  <c r="DP38" i="33" s="1"/>
  <c r="DP39" i="33" s="1"/>
  <c r="DP40" i="33" s="1"/>
  <c r="DP41" i="33" s="1"/>
  <c r="DP42" i="33" s="1"/>
  <c r="DP43" i="33" s="1"/>
  <c r="DP44" i="33" s="1"/>
  <c r="DP45" i="33" s="1"/>
  <c r="DP46" i="33" s="1"/>
  <c r="DP47" i="33" s="1"/>
  <c r="DP48" i="33" s="1"/>
  <c r="DP49" i="33" s="1"/>
  <c r="DP50" i="33" s="1"/>
  <c r="DP51" i="33" s="1"/>
  <c r="DP52" i="33" s="1"/>
  <c r="DP53" i="33" s="1"/>
  <c r="DP54" i="33" s="1"/>
  <c r="DP55" i="33" s="1"/>
  <c r="DP56" i="33" s="1"/>
  <c r="DP57" i="33" s="1"/>
  <c r="DP58" i="33" s="1"/>
  <c r="DP59" i="33" s="1"/>
  <c r="DP60" i="33" s="1"/>
  <c r="DP61" i="33" s="1"/>
  <c r="DP62" i="33" s="1"/>
  <c r="DP63" i="33" s="1"/>
  <c r="DP64" i="33" s="1"/>
  <c r="DP65" i="33" s="1"/>
  <c r="DP66" i="33" s="1"/>
  <c r="DP67" i="33" s="1"/>
  <c r="DP68" i="33" s="1"/>
  <c r="DP69" i="33" s="1"/>
  <c r="DP70" i="33" s="1"/>
  <c r="DP71" i="33" s="1"/>
  <c r="DP72" i="33" s="1"/>
  <c r="DP73" i="33" s="1"/>
  <c r="DP74" i="33" s="1"/>
  <c r="DP75" i="33" s="1"/>
  <c r="DP76" i="33" s="1"/>
  <c r="DP77" i="33" s="1"/>
  <c r="DP78" i="33" s="1"/>
  <c r="DP79" i="33" s="1"/>
  <c r="DP80" i="33" s="1"/>
  <c r="DP2" i="33" s="1"/>
  <c r="DX4" i="33"/>
  <c r="DX5" i="33" s="1"/>
  <c r="DX6" i="33" s="1"/>
  <c r="DX7" i="33" s="1"/>
  <c r="DX8" i="33" s="1"/>
  <c r="DX9" i="33" s="1"/>
  <c r="DX10" i="33" s="1"/>
  <c r="DX11" i="33" s="1"/>
  <c r="DX12" i="33" s="1"/>
  <c r="DX13" i="33" s="1"/>
  <c r="DX14" i="33" s="1"/>
  <c r="DX15" i="33" s="1"/>
  <c r="DX16" i="33" s="1"/>
  <c r="DX17" i="33" s="1"/>
  <c r="DX18" i="33" s="1"/>
  <c r="DX19" i="33" s="1"/>
  <c r="DX20" i="33" s="1"/>
  <c r="DX21" i="33" s="1"/>
  <c r="DX22" i="33" s="1"/>
  <c r="DX23" i="33" s="1"/>
  <c r="DX24" i="33" s="1"/>
  <c r="DX25" i="33" s="1"/>
  <c r="DX26" i="33" s="1"/>
  <c r="DX27" i="33" s="1"/>
  <c r="DX28" i="33" s="1"/>
  <c r="DX29" i="33" s="1"/>
  <c r="DX30" i="33" s="1"/>
  <c r="DX31" i="33" s="1"/>
  <c r="DX32" i="33" s="1"/>
  <c r="DX33" i="33" s="1"/>
  <c r="DX34" i="33" s="1"/>
  <c r="DX35" i="33" s="1"/>
  <c r="DX36" i="33" s="1"/>
  <c r="DX37" i="33" s="1"/>
  <c r="DX38" i="33" s="1"/>
  <c r="DX39" i="33" s="1"/>
  <c r="DX40" i="33" s="1"/>
  <c r="DX41" i="33" s="1"/>
  <c r="DX42" i="33" s="1"/>
  <c r="DX43" i="33" s="1"/>
  <c r="DX44" i="33" s="1"/>
  <c r="DX45" i="33" s="1"/>
  <c r="DX46" i="33" s="1"/>
  <c r="DX47" i="33" s="1"/>
  <c r="DX48" i="33" s="1"/>
  <c r="DX49" i="33" s="1"/>
  <c r="DX50" i="33" s="1"/>
  <c r="DX51" i="33" s="1"/>
  <c r="DX52" i="33" s="1"/>
  <c r="DX53" i="33" s="1"/>
  <c r="DX54" i="33" s="1"/>
  <c r="DX55" i="33" s="1"/>
  <c r="DX56" i="33" s="1"/>
  <c r="DX57" i="33" s="1"/>
  <c r="DX58" i="33" s="1"/>
  <c r="DX59" i="33" s="1"/>
  <c r="DX60" i="33" s="1"/>
  <c r="DX61" i="33" s="1"/>
  <c r="DX62" i="33" s="1"/>
  <c r="DX63" i="33" s="1"/>
  <c r="DX64" i="33" s="1"/>
  <c r="DX65" i="33" s="1"/>
  <c r="DX66" i="33" s="1"/>
  <c r="DX67" i="33" s="1"/>
  <c r="DX68" i="33" s="1"/>
  <c r="DX69" i="33" s="1"/>
  <c r="DX70" i="33" s="1"/>
  <c r="DX71" i="33" s="1"/>
  <c r="DX72" i="33" s="1"/>
  <c r="DX73" i="33" s="1"/>
  <c r="DX74" i="33" s="1"/>
  <c r="DX75" i="33" s="1"/>
  <c r="DX76" i="33" s="1"/>
  <c r="DX77" i="33" s="1"/>
  <c r="DX78" i="33" s="1"/>
  <c r="DX79" i="33" s="1"/>
  <c r="DX80" i="33" s="1"/>
  <c r="DX2" i="33" s="1"/>
  <c r="EF4" i="33"/>
  <c r="EF5" i="33" s="1"/>
  <c r="EF6" i="33" s="1"/>
  <c r="EF7" i="33" s="1"/>
  <c r="EF8" i="33" s="1"/>
  <c r="EF9" i="33" s="1"/>
  <c r="EF10" i="33" s="1"/>
  <c r="EF11" i="33" s="1"/>
  <c r="EF12" i="33" s="1"/>
  <c r="EF13" i="33" s="1"/>
  <c r="EF14" i="33" s="1"/>
  <c r="EF15" i="33" s="1"/>
  <c r="EF16" i="33" s="1"/>
  <c r="EF17" i="33" s="1"/>
  <c r="EF18" i="33" s="1"/>
  <c r="EF19" i="33" s="1"/>
  <c r="EF20" i="33" s="1"/>
  <c r="EF21" i="33" s="1"/>
  <c r="EF22" i="33" s="1"/>
  <c r="EF23" i="33" s="1"/>
  <c r="EF24" i="33" s="1"/>
  <c r="EF25" i="33" s="1"/>
  <c r="EF26" i="33" s="1"/>
  <c r="EF27" i="33" s="1"/>
  <c r="EF28" i="33" s="1"/>
  <c r="EF29" i="33" s="1"/>
  <c r="EF30" i="33" s="1"/>
  <c r="EF31" i="33" s="1"/>
  <c r="EF32" i="33" s="1"/>
  <c r="EF33" i="33" s="1"/>
  <c r="EF34" i="33" s="1"/>
  <c r="EF35" i="33" s="1"/>
  <c r="EF36" i="33" s="1"/>
  <c r="EF37" i="33" s="1"/>
  <c r="EF38" i="33" s="1"/>
  <c r="EF39" i="33" s="1"/>
  <c r="EF40" i="33" s="1"/>
  <c r="EF41" i="33" s="1"/>
  <c r="EF42" i="33" s="1"/>
  <c r="EF43" i="33" s="1"/>
  <c r="EF44" i="33" s="1"/>
  <c r="EF45" i="33" s="1"/>
  <c r="EF46" i="33" s="1"/>
  <c r="EF47" i="33" s="1"/>
  <c r="EF48" i="33" s="1"/>
  <c r="EF49" i="33" s="1"/>
  <c r="EF50" i="33" s="1"/>
  <c r="EF51" i="33" s="1"/>
  <c r="EF52" i="33" s="1"/>
  <c r="EF53" i="33" s="1"/>
  <c r="EF54" i="33" s="1"/>
  <c r="EF55" i="33" s="1"/>
  <c r="EF56" i="33" s="1"/>
  <c r="EF57" i="33" s="1"/>
  <c r="EF58" i="33" s="1"/>
  <c r="EF59" i="33" s="1"/>
  <c r="EF60" i="33" s="1"/>
  <c r="EF61" i="33" s="1"/>
  <c r="EF62" i="33" s="1"/>
  <c r="EF63" i="33" s="1"/>
  <c r="EF64" i="33" s="1"/>
  <c r="EF65" i="33" s="1"/>
  <c r="EF66" i="33" s="1"/>
  <c r="EF67" i="33" s="1"/>
  <c r="EF68" i="33" s="1"/>
  <c r="EF69" i="33" s="1"/>
  <c r="EF70" i="33" s="1"/>
  <c r="EF71" i="33" s="1"/>
  <c r="EF72" i="33" s="1"/>
  <c r="EF73" i="33" s="1"/>
  <c r="EF74" i="33" s="1"/>
  <c r="EF75" i="33" s="1"/>
  <c r="EF76" i="33" s="1"/>
  <c r="EF77" i="33" s="1"/>
  <c r="EF78" i="33" s="1"/>
  <c r="EF79" i="33" s="1"/>
  <c r="EF80" i="33" s="1"/>
  <c r="EF2" i="33" s="1"/>
  <c r="EG9" i="33"/>
  <c r="DQ4" i="33"/>
  <c r="DQ5" i="33" s="1"/>
  <c r="DQ6" i="33" s="1"/>
  <c r="DQ7" i="33" s="1"/>
  <c r="DQ8" i="33" s="1"/>
  <c r="DQ9" i="33" s="1"/>
  <c r="DQ10" i="33" s="1"/>
  <c r="DQ11" i="33" s="1"/>
  <c r="DQ12" i="33" s="1"/>
  <c r="DQ13" i="33" s="1"/>
  <c r="DQ14" i="33" s="1"/>
  <c r="DQ15" i="33" s="1"/>
  <c r="DQ16" i="33" s="1"/>
  <c r="DQ17" i="33" s="1"/>
  <c r="DQ18" i="33" s="1"/>
  <c r="DQ19" i="33" s="1"/>
  <c r="DQ20" i="33" s="1"/>
  <c r="DQ21" i="33" s="1"/>
  <c r="DQ22" i="33" s="1"/>
  <c r="DQ23" i="33" s="1"/>
  <c r="DQ24" i="33" s="1"/>
  <c r="DQ25" i="33" s="1"/>
  <c r="DQ26" i="33" s="1"/>
  <c r="DQ27" i="33" s="1"/>
  <c r="DQ28" i="33" s="1"/>
  <c r="DQ29" i="33" s="1"/>
  <c r="DQ30" i="33" s="1"/>
  <c r="DQ31" i="33" s="1"/>
  <c r="DQ32" i="33" s="1"/>
  <c r="DQ33" i="33" s="1"/>
  <c r="DQ34" i="33" s="1"/>
  <c r="DQ35" i="33" s="1"/>
  <c r="DQ36" i="33" s="1"/>
  <c r="DQ37" i="33" s="1"/>
  <c r="DQ38" i="33" s="1"/>
  <c r="DQ39" i="33" s="1"/>
  <c r="DQ40" i="33" s="1"/>
  <c r="DQ41" i="33" s="1"/>
  <c r="DQ42" i="33" s="1"/>
  <c r="DQ43" i="33" s="1"/>
  <c r="DQ44" i="33" s="1"/>
  <c r="DQ45" i="33" s="1"/>
  <c r="DQ46" i="33" s="1"/>
  <c r="DQ47" i="33" s="1"/>
  <c r="DQ48" i="33" s="1"/>
  <c r="DQ49" i="33" s="1"/>
  <c r="DQ50" i="33" s="1"/>
  <c r="DQ51" i="33" s="1"/>
  <c r="DQ52" i="33" s="1"/>
  <c r="DQ53" i="33" s="1"/>
  <c r="DQ54" i="33" s="1"/>
  <c r="DQ55" i="33" s="1"/>
  <c r="DQ56" i="33" s="1"/>
  <c r="DQ57" i="33" s="1"/>
  <c r="DQ58" i="33" s="1"/>
  <c r="DQ59" i="33" s="1"/>
  <c r="DQ60" i="33" s="1"/>
  <c r="DQ61" i="33" s="1"/>
  <c r="DQ62" i="33" s="1"/>
  <c r="DQ63" i="33" s="1"/>
  <c r="DQ64" i="33" s="1"/>
  <c r="DQ65" i="33" s="1"/>
  <c r="DQ66" i="33" s="1"/>
  <c r="DQ67" i="33" s="1"/>
  <c r="DQ68" i="33" s="1"/>
  <c r="DQ69" i="33" s="1"/>
  <c r="DQ70" i="33" s="1"/>
  <c r="DQ71" i="33" s="1"/>
  <c r="DQ72" i="33" s="1"/>
  <c r="DQ73" i="33" s="1"/>
  <c r="DQ74" i="33" s="1"/>
  <c r="DQ75" i="33" s="1"/>
  <c r="DQ76" i="33" s="1"/>
  <c r="DQ77" i="33" s="1"/>
  <c r="DQ78" i="33" s="1"/>
  <c r="DQ79" i="33" s="1"/>
  <c r="DQ80" i="33" s="1"/>
  <c r="DQ2" i="33" s="1"/>
  <c r="EG4" i="33"/>
  <c r="DN5" i="33"/>
  <c r="DN6" i="33" s="1"/>
  <c r="DN7" i="33" s="1"/>
  <c r="DN8" i="33" s="1"/>
  <c r="DN9" i="33" s="1"/>
  <c r="DN10" i="33" s="1"/>
  <c r="DN11" i="33" s="1"/>
  <c r="DN12" i="33" s="1"/>
  <c r="DN13" i="33" s="1"/>
  <c r="DN14" i="33" s="1"/>
  <c r="DN15" i="33" s="1"/>
  <c r="DN16" i="33" s="1"/>
  <c r="DN17" i="33" s="1"/>
  <c r="DN18" i="33" s="1"/>
  <c r="DN19" i="33" s="1"/>
  <c r="DN20" i="33" s="1"/>
  <c r="DN21" i="33" s="1"/>
  <c r="DN22" i="33" s="1"/>
  <c r="DN23" i="33" s="1"/>
  <c r="DN24" i="33" s="1"/>
  <c r="DN25" i="33" s="1"/>
  <c r="DN26" i="33" s="1"/>
  <c r="DN27" i="33" s="1"/>
  <c r="DN28" i="33" s="1"/>
  <c r="DN29" i="33" s="1"/>
  <c r="DN30" i="33" s="1"/>
  <c r="DN31" i="33" s="1"/>
  <c r="DN32" i="33" s="1"/>
  <c r="DN33" i="33" s="1"/>
  <c r="DN34" i="33" s="1"/>
  <c r="DN35" i="33" s="1"/>
  <c r="DN36" i="33" s="1"/>
  <c r="DN37" i="33" s="1"/>
  <c r="DN38" i="33" s="1"/>
  <c r="DN39" i="33" s="1"/>
  <c r="DN40" i="33" s="1"/>
  <c r="DN41" i="33" s="1"/>
  <c r="DN42" i="33" s="1"/>
  <c r="DN43" i="33" s="1"/>
  <c r="DN44" i="33" s="1"/>
  <c r="DN45" i="33" s="1"/>
  <c r="DN46" i="33" s="1"/>
  <c r="DN47" i="33" s="1"/>
  <c r="DN48" i="33" s="1"/>
  <c r="DN49" i="33" s="1"/>
  <c r="DN50" i="33" s="1"/>
  <c r="DN51" i="33" s="1"/>
  <c r="DN52" i="33" s="1"/>
  <c r="DN53" i="33" s="1"/>
  <c r="DN54" i="33" s="1"/>
  <c r="DN55" i="33" s="1"/>
  <c r="DN56" i="33" s="1"/>
  <c r="DN57" i="33" s="1"/>
  <c r="DN58" i="33" s="1"/>
  <c r="DN59" i="33" s="1"/>
  <c r="DN60" i="33" s="1"/>
  <c r="DN61" i="33" s="1"/>
  <c r="DN62" i="33" s="1"/>
  <c r="DN63" i="33" s="1"/>
  <c r="DN64" i="33" s="1"/>
  <c r="DN65" i="33" s="1"/>
  <c r="DN66" i="33" s="1"/>
  <c r="DN67" i="33" s="1"/>
  <c r="DN68" i="33" s="1"/>
  <c r="DN69" i="33" s="1"/>
  <c r="DN70" i="33" s="1"/>
  <c r="DN71" i="33" s="1"/>
  <c r="DN72" i="33" s="1"/>
  <c r="DN73" i="33" s="1"/>
  <c r="DN74" i="33" s="1"/>
  <c r="DN75" i="33" s="1"/>
  <c r="DN76" i="33" s="1"/>
  <c r="DN77" i="33" s="1"/>
  <c r="DN78" i="33" s="1"/>
  <c r="DN79" i="33" s="1"/>
  <c r="DN80" i="33" s="1"/>
  <c r="DN2" i="33" s="1"/>
  <c r="DV5" i="33"/>
  <c r="DV6" i="33" s="1"/>
  <c r="DV7" i="33" s="1"/>
  <c r="DV8" i="33" s="1"/>
  <c r="DV9" i="33" s="1"/>
  <c r="DV10" i="33" s="1"/>
  <c r="DV11" i="33" s="1"/>
  <c r="DV12" i="33" s="1"/>
  <c r="DV13" i="33" s="1"/>
  <c r="DV14" i="33" s="1"/>
  <c r="DV15" i="33" s="1"/>
  <c r="DV16" i="33" s="1"/>
  <c r="DV17" i="33" s="1"/>
  <c r="DV18" i="33" s="1"/>
  <c r="DV19" i="33" s="1"/>
  <c r="DV20" i="33" s="1"/>
  <c r="DV21" i="33" s="1"/>
  <c r="DV22" i="33" s="1"/>
  <c r="DV23" i="33" s="1"/>
  <c r="DV24" i="33" s="1"/>
  <c r="DV25" i="33" s="1"/>
  <c r="DV26" i="33" s="1"/>
  <c r="DV27" i="33" s="1"/>
  <c r="DV28" i="33" s="1"/>
  <c r="DV29" i="33" s="1"/>
  <c r="DV30" i="33" s="1"/>
  <c r="DV31" i="33" s="1"/>
  <c r="DV32" i="33" s="1"/>
  <c r="DV33" i="33" s="1"/>
  <c r="DV34" i="33" s="1"/>
  <c r="DV35" i="33" s="1"/>
  <c r="DV36" i="33" s="1"/>
  <c r="DV37" i="33" s="1"/>
  <c r="DV38" i="33" s="1"/>
  <c r="DV39" i="33" s="1"/>
  <c r="DV40" i="33" s="1"/>
  <c r="DV41" i="33" s="1"/>
  <c r="DV42" i="33" s="1"/>
  <c r="DV43" i="33" s="1"/>
  <c r="DV44" i="33" s="1"/>
  <c r="DV45" i="33" s="1"/>
  <c r="DV46" i="33" s="1"/>
  <c r="DV47" i="33" s="1"/>
  <c r="DV48" i="33" s="1"/>
  <c r="DV49" i="33" s="1"/>
  <c r="DV50" i="33" s="1"/>
  <c r="DV51" i="33" s="1"/>
  <c r="DV52" i="33" s="1"/>
  <c r="DV53" i="33" s="1"/>
  <c r="DV54" i="33" s="1"/>
  <c r="DV55" i="33" s="1"/>
  <c r="DV56" i="33" s="1"/>
  <c r="DV57" i="33" s="1"/>
  <c r="DV58" i="33" s="1"/>
  <c r="DV59" i="33" s="1"/>
  <c r="DV60" i="33" s="1"/>
  <c r="DV61" i="33" s="1"/>
  <c r="DV62" i="33" s="1"/>
  <c r="DV63" i="33" s="1"/>
  <c r="DV64" i="33" s="1"/>
  <c r="DV65" i="33" s="1"/>
  <c r="DV66" i="33" s="1"/>
  <c r="DV67" i="33" s="1"/>
  <c r="DV68" i="33" s="1"/>
  <c r="DV69" i="33" s="1"/>
  <c r="DV70" i="33" s="1"/>
  <c r="DV71" i="33" s="1"/>
  <c r="DV72" i="33" s="1"/>
  <c r="DV73" i="33" s="1"/>
  <c r="DV74" i="33" s="1"/>
  <c r="DV75" i="33" s="1"/>
  <c r="DV76" i="33" s="1"/>
  <c r="DV77" i="33" s="1"/>
  <c r="DV78" i="33" s="1"/>
  <c r="DV79" i="33" s="1"/>
  <c r="DV80" i="33" s="1"/>
  <c r="DV2" i="33" s="1"/>
  <c r="EG12" i="33"/>
  <c r="EG14" i="33"/>
  <c r="EG15" i="33"/>
  <c r="EG18" i="33"/>
  <c r="EG16" i="33"/>
  <c r="CC42" i="39"/>
  <c r="CC43" i="39" s="1"/>
  <c r="CC44" i="39" s="1"/>
  <c r="CC45" i="39" s="1"/>
  <c r="CC46" i="39" s="1"/>
  <c r="CC47" i="39" s="1"/>
  <c r="CC48" i="39" s="1"/>
  <c r="CC49" i="39" s="1"/>
  <c r="CC50" i="39" s="1"/>
  <c r="CC51" i="39" s="1"/>
  <c r="CC52" i="39" s="1"/>
  <c r="CC53" i="39" s="1"/>
  <c r="CC54" i="39" s="1"/>
  <c r="CC55" i="39" s="1"/>
  <c r="CC56" i="39" s="1"/>
  <c r="CC57" i="39" s="1"/>
  <c r="CC58" i="39" s="1"/>
  <c r="CC59" i="39" s="1"/>
  <c r="CC60" i="39" s="1"/>
  <c r="CC61" i="39" s="1"/>
  <c r="CC62" i="39" s="1"/>
  <c r="CC63" i="39" s="1"/>
  <c r="CC64" i="39" s="1"/>
  <c r="CC65" i="39" s="1"/>
  <c r="CC66" i="39" s="1"/>
  <c r="CC67" i="39" s="1"/>
  <c r="CC68" i="39" s="1"/>
  <c r="CC69" i="39" s="1"/>
  <c r="CC70" i="39" s="1"/>
  <c r="CC71" i="39" s="1"/>
  <c r="CC72" i="39" s="1"/>
  <c r="CC73" i="39" s="1"/>
  <c r="CC74" i="39" s="1"/>
  <c r="CC75" i="39" s="1"/>
  <c r="CC76" i="39" s="1"/>
  <c r="CC77" i="39" s="1"/>
  <c r="CC78" i="39" s="1"/>
  <c r="CC79" i="39" s="1"/>
  <c r="CC80" i="39" s="1"/>
  <c r="CK42" i="39"/>
  <c r="CK43" i="39" s="1"/>
  <c r="CK44" i="39" s="1"/>
  <c r="CK45" i="39" s="1"/>
  <c r="CK46" i="39" s="1"/>
  <c r="CK47" i="39" s="1"/>
  <c r="CK48" i="39" s="1"/>
  <c r="CK49" i="39" s="1"/>
  <c r="CK50" i="39" s="1"/>
  <c r="CK51" i="39" s="1"/>
  <c r="CK52" i="39" s="1"/>
  <c r="CK53" i="39" s="1"/>
  <c r="CK54" i="39" s="1"/>
  <c r="CK55" i="39" s="1"/>
  <c r="CK56" i="39" s="1"/>
  <c r="CK57" i="39" s="1"/>
  <c r="CK58" i="39" s="1"/>
  <c r="CK59" i="39" s="1"/>
  <c r="CK60" i="39" s="1"/>
  <c r="CK61" i="39" s="1"/>
  <c r="CK62" i="39" s="1"/>
  <c r="CK63" i="39" s="1"/>
  <c r="CK64" i="39" s="1"/>
  <c r="CK65" i="39" s="1"/>
  <c r="CK66" i="39" s="1"/>
  <c r="CK67" i="39" s="1"/>
  <c r="CK68" i="39" s="1"/>
  <c r="CK69" i="39" s="1"/>
  <c r="CK70" i="39" s="1"/>
  <c r="CK71" i="39" s="1"/>
  <c r="CK72" i="39" s="1"/>
  <c r="CK73" i="39" s="1"/>
  <c r="CK74" i="39" s="1"/>
  <c r="CK75" i="39" s="1"/>
  <c r="CK76" i="39" s="1"/>
  <c r="CK77" i="39" s="1"/>
  <c r="CK78" i="39" s="1"/>
  <c r="CK79" i="39" s="1"/>
  <c r="CK80" i="39" s="1"/>
  <c r="CS42" i="39"/>
  <c r="CS43" i="39" s="1"/>
  <c r="CS44" i="39" s="1"/>
  <c r="CS45" i="39" s="1"/>
  <c r="CS46" i="39" s="1"/>
  <c r="CS47" i="39" s="1"/>
  <c r="CS48" i="39" s="1"/>
  <c r="CS49" i="39" s="1"/>
  <c r="CS50" i="39" s="1"/>
  <c r="CS51" i="39" s="1"/>
  <c r="CS52" i="39" s="1"/>
  <c r="CS53" i="39" s="1"/>
  <c r="CS54" i="39" s="1"/>
  <c r="CS55" i="39" s="1"/>
  <c r="CS56" i="39" s="1"/>
  <c r="CS57" i="39" s="1"/>
  <c r="CS58" i="39" s="1"/>
  <c r="CS59" i="39" s="1"/>
  <c r="CS60" i="39" s="1"/>
  <c r="CS61" i="39" s="1"/>
  <c r="CS62" i="39" s="1"/>
  <c r="CS63" i="39" s="1"/>
  <c r="CS64" i="39" s="1"/>
  <c r="CS65" i="39" s="1"/>
  <c r="CS66" i="39" s="1"/>
  <c r="CS67" i="39" s="1"/>
  <c r="CS68" i="39" s="1"/>
  <c r="CS69" i="39" s="1"/>
  <c r="CS70" i="39" s="1"/>
  <c r="CS71" i="39" s="1"/>
  <c r="CS72" i="39" s="1"/>
  <c r="CS73" i="39" s="1"/>
  <c r="CS74" i="39" s="1"/>
  <c r="CS75" i="39" s="1"/>
  <c r="CS76" i="39" s="1"/>
  <c r="CS77" i="39" s="1"/>
  <c r="CS78" i="39" s="1"/>
  <c r="CS79" i="39" s="1"/>
  <c r="CS80" i="39" s="1"/>
  <c r="CR42" i="39"/>
  <c r="CR43" i="39" s="1"/>
  <c r="CR44" i="39" s="1"/>
  <c r="CR45" i="39" s="1"/>
  <c r="CR46" i="39" s="1"/>
  <c r="CR47" i="39" s="1"/>
  <c r="CR48" i="39" s="1"/>
  <c r="CR49" i="39" s="1"/>
  <c r="CR50" i="39" s="1"/>
  <c r="CR51" i="39" s="1"/>
  <c r="CR52" i="39" s="1"/>
  <c r="CR53" i="39" s="1"/>
  <c r="CR54" i="39" s="1"/>
  <c r="CR55" i="39" s="1"/>
  <c r="CR56" i="39" s="1"/>
  <c r="CR57" i="39" s="1"/>
  <c r="CR58" i="39" s="1"/>
  <c r="CR59" i="39" s="1"/>
  <c r="CR60" i="39" s="1"/>
  <c r="CR61" i="39" s="1"/>
  <c r="CR62" i="39" s="1"/>
  <c r="CR63" i="39" s="1"/>
  <c r="CR64" i="39" s="1"/>
  <c r="CR65" i="39" s="1"/>
  <c r="CR66" i="39" s="1"/>
  <c r="CR67" i="39" s="1"/>
  <c r="CR68" i="39" s="1"/>
  <c r="CR69" i="39" s="1"/>
  <c r="CR70" i="39" s="1"/>
  <c r="CR71" i="39" s="1"/>
  <c r="CR72" i="39" s="1"/>
  <c r="CR73" i="39" s="1"/>
  <c r="CR74" i="39" s="1"/>
  <c r="CR75" i="39" s="1"/>
  <c r="CR76" i="39" s="1"/>
  <c r="CR77" i="39" s="1"/>
  <c r="CR78" i="39" s="1"/>
  <c r="CR79" i="39" s="1"/>
  <c r="CR80" i="39" s="1"/>
  <c r="CP42" i="39"/>
  <c r="CP43" i="39" s="1"/>
  <c r="CP44" i="39" s="1"/>
  <c r="CP45" i="39" s="1"/>
  <c r="CP46" i="39" s="1"/>
  <c r="CP47" i="39" s="1"/>
  <c r="CP48" i="39" s="1"/>
  <c r="CP49" i="39" s="1"/>
  <c r="CP50" i="39" s="1"/>
  <c r="CP51" i="39" s="1"/>
  <c r="CP52" i="39" s="1"/>
  <c r="CP53" i="39" s="1"/>
  <c r="CP54" i="39" s="1"/>
  <c r="CP55" i="39" s="1"/>
  <c r="CP56" i="39" s="1"/>
  <c r="CP57" i="39" s="1"/>
  <c r="CP58" i="39" s="1"/>
  <c r="CP59" i="39" s="1"/>
  <c r="CP60" i="39" s="1"/>
  <c r="CP61" i="39" s="1"/>
  <c r="CP62" i="39" s="1"/>
  <c r="CP63" i="39" s="1"/>
  <c r="CP64" i="39" s="1"/>
  <c r="CP65" i="39" s="1"/>
  <c r="CP66" i="39" s="1"/>
  <c r="CP67" i="39" s="1"/>
  <c r="CP68" i="39" s="1"/>
  <c r="CP69" i="39" s="1"/>
  <c r="CP70" i="39" s="1"/>
  <c r="CP71" i="39" s="1"/>
  <c r="CP72" i="39" s="1"/>
  <c r="CP73" i="39" s="1"/>
  <c r="CP74" i="39" s="1"/>
  <c r="CP75" i="39" s="1"/>
  <c r="CP76" i="39" s="1"/>
  <c r="CP77" i="39" s="1"/>
  <c r="CP78" i="39" s="1"/>
  <c r="CP79" i="39" s="1"/>
  <c r="CP80" i="39" s="1"/>
  <c r="CD42" i="39"/>
  <c r="CD43" i="39" s="1"/>
  <c r="CD44" i="39" s="1"/>
  <c r="CD45" i="39" s="1"/>
  <c r="CD46" i="39" s="1"/>
  <c r="CD47" i="39" s="1"/>
  <c r="CD48" i="39" s="1"/>
  <c r="CD49" i="39" s="1"/>
  <c r="CD50" i="39" s="1"/>
  <c r="CD51" i="39" s="1"/>
  <c r="CD52" i="39" s="1"/>
  <c r="CD53" i="39" s="1"/>
  <c r="CD54" i="39" s="1"/>
  <c r="CD55" i="39" s="1"/>
  <c r="CD56" i="39" s="1"/>
  <c r="CD57" i="39" s="1"/>
  <c r="CD58" i="39" s="1"/>
  <c r="CD59" i="39" s="1"/>
  <c r="CD60" i="39" s="1"/>
  <c r="CD61" i="39" s="1"/>
  <c r="CD62" i="39" s="1"/>
  <c r="CD63" i="39" s="1"/>
  <c r="CD64" i="39" s="1"/>
  <c r="CD65" i="39" s="1"/>
  <c r="CD66" i="39" s="1"/>
  <c r="CD67" i="39" s="1"/>
  <c r="CD68" i="39" s="1"/>
  <c r="CD69" i="39" s="1"/>
  <c r="CD70" i="39" s="1"/>
  <c r="CD71" i="39" s="1"/>
  <c r="CD72" i="39" s="1"/>
  <c r="CD73" i="39" s="1"/>
  <c r="CD74" i="39" s="1"/>
  <c r="CD75" i="39" s="1"/>
  <c r="CD76" i="39" s="1"/>
  <c r="CD77" i="39" s="1"/>
  <c r="CD78" i="39" s="1"/>
  <c r="CD79" i="39" s="1"/>
  <c r="CD80" i="39" s="1"/>
  <c r="CL42" i="39"/>
  <c r="CL43" i="39" s="1"/>
  <c r="CL44" i="39" s="1"/>
  <c r="CL45" i="39" s="1"/>
  <c r="CL46" i="39" s="1"/>
  <c r="CL47" i="39" s="1"/>
  <c r="CL48" i="39" s="1"/>
  <c r="CL49" i="39" s="1"/>
  <c r="CL50" i="39" s="1"/>
  <c r="CL51" i="39" s="1"/>
  <c r="CL52" i="39" s="1"/>
  <c r="CL53" i="39" s="1"/>
  <c r="CL54" i="39" s="1"/>
  <c r="CL55" i="39" s="1"/>
  <c r="CL56" i="39" s="1"/>
  <c r="CL57" i="39" s="1"/>
  <c r="CL58" i="39" s="1"/>
  <c r="CL59" i="39" s="1"/>
  <c r="CL60" i="39" s="1"/>
  <c r="CL61" i="39" s="1"/>
  <c r="CL62" i="39" s="1"/>
  <c r="CL63" i="39" s="1"/>
  <c r="CL64" i="39" s="1"/>
  <c r="CL65" i="39" s="1"/>
  <c r="CL66" i="39" s="1"/>
  <c r="CL67" i="39" s="1"/>
  <c r="CL68" i="39" s="1"/>
  <c r="CL69" i="39" s="1"/>
  <c r="CL70" i="39" s="1"/>
  <c r="CL71" i="39" s="1"/>
  <c r="CL72" i="39" s="1"/>
  <c r="CL73" i="39" s="1"/>
  <c r="CL74" i="39" s="1"/>
  <c r="CL75" i="39" s="1"/>
  <c r="CL76" i="39" s="1"/>
  <c r="CL77" i="39" s="1"/>
  <c r="CL78" i="39" s="1"/>
  <c r="CL79" i="39" s="1"/>
  <c r="CL80" i="39" s="1"/>
  <c r="CT42" i="39"/>
  <c r="CT43" i="39" s="1"/>
  <c r="CT44" i="39" s="1"/>
  <c r="CT45" i="39" s="1"/>
  <c r="CT46" i="39" s="1"/>
  <c r="CT47" i="39" s="1"/>
  <c r="CT48" i="39" s="1"/>
  <c r="CT49" i="39" s="1"/>
  <c r="CT50" i="39" s="1"/>
  <c r="CT51" i="39" s="1"/>
  <c r="CT52" i="39" s="1"/>
  <c r="CT53" i="39" s="1"/>
  <c r="CT54" i="39" s="1"/>
  <c r="CT55" i="39" s="1"/>
  <c r="CT56" i="39" s="1"/>
  <c r="CT57" i="39" s="1"/>
  <c r="CT58" i="39" s="1"/>
  <c r="CT59" i="39" s="1"/>
  <c r="CT60" i="39" s="1"/>
  <c r="CT61" i="39" s="1"/>
  <c r="CT62" i="39" s="1"/>
  <c r="CT63" i="39" s="1"/>
  <c r="CT64" i="39" s="1"/>
  <c r="CT65" i="39" s="1"/>
  <c r="CT66" i="39" s="1"/>
  <c r="CT67" i="39" s="1"/>
  <c r="CT68" i="39" s="1"/>
  <c r="CT69" i="39" s="1"/>
  <c r="CT70" i="39" s="1"/>
  <c r="CT71" i="39" s="1"/>
  <c r="CT72" i="39" s="1"/>
  <c r="CT73" i="39" s="1"/>
  <c r="CT74" i="39" s="1"/>
  <c r="CT75" i="39" s="1"/>
  <c r="CT76" i="39" s="1"/>
  <c r="CT77" i="39" s="1"/>
  <c r="CT78" i="39" s="1"/>
  <c r="CT79" i="39" s="1"/>
  <c r="CT80" i="39" s="1"/>
  <c r="CE42" i="39"/>
  <c r="CE43" i="39" s="1"/>
  <c r="CE44" i="39" s="1"/>
  <c r="CE45" i="39" s="1"/>
  <c r="CE46" i="39" s="1"/>
  <c r="CE47" i="39" s="1"/>
  <c r="CE48" i="39" s="1"/>
  <c r="CE49" i="39" s="1"/>
  <c r="CE50" i="39" s="1"/>
  <c r="CE51" i="39" s="1"/>
  <c r="CE52" i="39" s="1"/>
  <c r="CE53" i="39" s="1"/>
  <c r="CE54" i="39" s="1"/>
  <c r="CE55" i="39" s="1"/>
  <c r="CE56" i="39" s="1"/>
  <c r="CE57" i="39" s="1"/>
  <c r="CE58" i="39" s="1"/>
  <c r="CE59" i="39" s="1"/>
  <c r="CE60" i="39" s="1"/>
  <c r="CE61" i="39" s="1"/>
  <c r="CE62" i="39" s="1"/>
  <c r="CE63" i="39" s="1"/>
  <c r="CE64" i="39" s="1"/>
  <c r="CE65" i="39" s="1"/>
  <c r="CE66" i="39" s="1"/>
  <c r="CE67" i="39" s="1"/>
  <c r="CE68" i="39" s="1"/>
  <c r="CE69" i="39" s="1"/>
  <c r="CE70" i="39" s="1"/>
  <c r="CE71" i="39" s="1"/>
  <c r="CE72" i="39" s="1"/>
  <c r="CE73" i="39" s="1"/>
  <c r="CE74" i="39" s="1"/>
  <c r="CE75" i="39" s="1"/>
  <c r="CE76" i="39" s="1"/>
  <c r="CE77" i="39" s="1"/>
  <c r="CE78" i="39" s="1"/>
  <c r="CE79" i="39" s="1"/>
  <c r="CE80" i="39" s="1"/>
  <c r="CM42" i="39"/>
  <c r="CM43" i="39" s="1"/>
  <c r="CM44" i="39" s="1"/>
  <c r="CM45" i="39" s="1"/>
  <c r="CM46" i="39" s="1"/>
  <c r="CM47" i="39" s="1"/>
  <c r="CM48" i="39" s="1"/>
  <c r="CM49" i="39" s="1"/>
  <c r="CM50" i="39" s="1"/>
  <c r="CM51" i="39" s="1"/>
  <c r="CM52" i="39" s="1"/>
  <c r="CM53" i="39" s="1"/>
  <c r="CM54" i="39" s="1"/>
  <c r="CM55" i="39" s="1"/>
  <c r="CM56" i="39" s="1"/>
  <c r="CM57" i="39" s="1"/>
  <c r="CM58" i="39" s="1"/>
  <c r="CM59" i="39" s="1"/>
  <c r="CM60" i="39" s="1"/>
  <c r="CM61" i="39" s="1"/>
  <c r="CM62" i="39" s="1"/>
  <c r="CM63" i="39" s="1"/>
  <c r="CM64" i="39" s="1"/>
  <c r="CM65" i="39" s="1"/>
  <c r="CM66" i="39" s="1"/>
  <c r="CM67" i="39" s="1"/>
  <c r="CM68" i="39" s="1"/>
  <c r="CM69" i="39" s="1"/>
  <c r="CM70" i="39" s="1"/>
  <c r="CM71" i="39" s="1"/>
  <c r="CM72" i="39" s="1"/>
  <c r="CM73" i="39" s="1"/>
  <c r="CM74" i="39" s="1"/>
  <c r="CM75" i="39" s="1"/>
  <c r="CM76" i="39" s="1"/>
  <c r="CM77" i="39" s="1"/>
  <c r="CM78" i="39" s="1"/>
  <c r="CM79" i="39" s="1"/>
  <c r="CM80" i="39" s="1"/>
  <c r="CU42" i="39"/>
  <c r="CU43" i="39" s="1"/>
  <c r="CU44" i="39" s="1"/>
  <c r="CU45" i="39" s="1"/>
  <c r="CU46" i="39" s="1"/>
  <c r="CU47" i="39" s="1"/>
  <c r="CU48" i="39" s="1"/>
  <c r="CU49" i="39" s="1"/>
  <c r="CU50" i="39" s="1"/>
  <c r="CU51" i="39" s="1"/>
  <c r="CU52" i="39" s="1"/>
  <c r="CU53" i="39" s="1"/>
  <c r="CU54" i="39" s="1"/>
  <c r="CU55" i="39" s="1"/>
  <c r="CU56" i="39" s="1"/>
  <c r="CU57" i="39" s="1"/>
  <c r="CU58" i="39" s="1"/>
  <c r="CU59" i="39" s="1"/>
  <c r="CU60" i="39" s="1"/>
  <c r="CU61" i="39" s="1"/>
  <c r="CU62" i="39" s="1"/>
  <c r="CU63" i="39" s="1"/>
  <c r="CU64" i="39" s="1"/>
  <c r="CU65" i="39" s="1"/>
  <c r="CU66" i="39" s="1"/>
  <c r="CU67" i="39" s="1"/>
  <c r="CU68" i="39" s="1"/>
  <c r="CU69" i="39" s="1"/>
  <c r="CU70" i="39" s="1"/>
  <c r="CU71" i="39" s="1"/>
  <c r="CU72" i="39" s="1"/>
  <c r="CU73" i="39" s="1"/>
  <c r="CU74" i="39" s="1"/>
  <c r="CU75" i="39" s="1"/>
  <c r="CU76" i="39" s="1"/>
  <c r="CU77" i="39" s="1"/>
  <c r="CU78" i="39" s="1"/>
  <c r="CU79" i="39" s="1"/>
  <c r="CU80" i="39" s="1"/>
  <c r="CB42" i="39"/>
  <c r="CB43" i="39" s="1"/>
  <c r="CB44" i="39" s="1"/>
  <c r="CB45" i="39" s="1"/>
  <c r="CB46" i="39" s="1"/>
  <c r="CB47" i="39" s="1"/>
  <c r="CB48" i="39" s="1"/>
  <c r="CB49" i="39" s="1"/>
  <c r="CB50" i="39" s="1"/>
  <c r="CB51" i="39" s="1"/>
  <c r="CB52" i="39" s="1"/>
  <c r="CB53" i="39" s="1"/>
  <c r="CB54" i="39" s="1"/>
  <c r="CB55" i="39" s="1"/>
  <c r="CB56" i="39" s="1"/>
  <c r="CB57" i="39" s="1"/>
  <c r="CB58" i="39" s="1"/>
  <c r="CB59" i="39" s="1"/>
  <c r="CB60" i="39" s="1"/>
  <c r="CB61" i="39" s="1"/>
  <c r="CB62" i="39" s="1"/>
  <c r="CB63" i="39" s="1"/>
  <c r="CB64" i="39" s="1"/>
  <c r="CB65" i="39" s="1"/>
  <c r="CB66" i="39" s="1"/>
  <c r="CB67" i="39" s="1"/>
  <c r="CB68" i="39" s="1"/>
  <c r="CB69" i="39" s="1"/>
  <c r="CB70" i="39" s="1"/>
  <c r="CB71" i="39" s="1"/>
  <c r="CB72" i="39" s="1"/>
  <c r="CB73" i="39" s="1"/>
  <c r="CB74" i="39" s="1"/>
  <c r="CB75" i="39" s="1"/>
  <c r="CB76" i="39" s="1"/>
  <c r="CB77" i="39" s="1"/>
  <c r="CB78" i="39" s="1"/>
  <c r="CB79" i="39" s="1"/>
  <c r="CB80" i="39" s="1"/>
  <c r="CF42" i="39"/>
  <c r="CF43" i="39" s="1"/>
  <c r="CF44" i="39" s="1"/>
  <c r="CF45" i="39" s="1"/>
  <c r="CF46" i="39" s="1"/>
  <c r="CF47" i="39" s="1"/>
  <c r="CF48" i="39" s="1"/>
  <c r="CF49" i="39" s="1"/>
  <c r="CF50" i="39" s="1"/>
  <c r="CF51" i="39" s="1"/>
  <c r="CF52" i="39" s="1"/>
  <c r="CF53" i="39" s="1"/>
  <c r="CF54" i="39" s="1"/>
  <c r="CF55" i="39" s="1"/>
  <c r="CF56" i="39" s="1"/>
  <c r="CF57" i="39" s="1"/>
  <c r="CF58" i="39" s="1"/>
  <c r="CF59" i="39" s="1"/>
  <c r="CF60" i="39" s="1"/>
  <c r="CF61" i="39" s="1"/>
  <c r="CF62" i="39" s="1"/>
  <c r="CF63" i="39" s="1"/>
  <c r="CF64" i="39" s="1"/>
  <c r="CF65" i="39" s="1"/>
  <c r="CF66" i="39" s="1"/>
  <c r="CF67" i="39" s="1"/>
  <c r="CF68" i="39" s="1"/>
  <c r="CF69" i="39" s="1"/>
  <c r="CF70" i="39" s="1"/>
  <c r="CF71" i="39" s="1"/>
  <c r="CF72" i="39" s="1"/>
  <c r="CF73" i="39" s="1"/>
  <c r="CF74" i="39" s="1"/>
  <c r="CF75" i="39" s="1"/>
  <c r="CF76" i="39" s="1"/>
  <c r="CF77" i="39" s="1"/>
  <c r="CF78" i="39" s="1"/>
  <c r="CF79" i="39" s="1"/>
  <c r="CF80" i="39" s="1"/>
  <c r="CG42" i="39"/>
  <c r="CG43" i="39" s="1"/>
  <c r="CG44" i="39" s="1"/>
  <c r="CG45" i="39" s="1"/>
  <c r="CG46" i="39" s="1"/>
  <c r="CG47" i="39" s="1"/>
  <c r="CG48" i="39" s="1"/>
  <c r="CG49" i="39" s="1"/>
  <c r="CG50" i="39" s="1"/>
  <c r="CG51" i="39" s="1"/>
  <c r="CG52" i="39" s="1"/>
  <c r="CG53" i="39" s="1"/>
  <c r="CG54" i="39" s="1"/>
  <c r="CG55" i="39" s="1"/>
  <c r="CG56" i="39" s="1"/>
  <c r="CG57" i="39" s="1"/>
  <c r="CG58" i="39" s="1"/>
  <c r="CG59" i="39" s="1"/>
  <c r="CG60" i="39" s="1"/>
  <c r="CG61" i="39" s="1"/>
  <c r="CG62" i="39" s="1"/>
  <c r="CG63" i="39" s="1"/>
  <c r="CG64" i="39" s="1"/>
  <c r="CG65" i="39" s="1"/>
  <c r="CG66" i="39" s="1"/>
  <c r="CG67" i="39" s="1"/>
  <c r="CG68" i="39" s="1"/>
  <c r="CG69" i="39" s="1"/>
  <c r="CG70" i="39" s="1"/>
  <c r="CG71" i="39" s="1"/>
  <c r="CG72" i="39" s="1"/>
  <c r="CG73" i="39" s="1"/>
  <c r="CG74" i="39" s="1"/>
  <c r="CG75" i="39" s="1"/>
  <c r="CG76" i="39" s="1"/>
  <c r="CG77" i="39" s="1"/>
  <c r="CG78" i="39" s="1"/>
  <c r="CG79" i="39" s="1"/>
  <c r="CG80" i="39" s="1"/>
  <c r="CO42" i="39"/>
  <c r="CO43" i="39" s="1"/>
  <c r="CO44" i="39" s="1"/>
  <c r="CO45" i="39" s="1"/>
  <c r="CO46" i="39" s="1"/>
  <c r="CO47" i="39" s="1"/>
  <c r="CO48" i="39" s="1"/>
  <c r="CO49" i="39" s="1"/>
  <c r="CO50" i="39" s="1"/>
  <c r="CO51" i="39" s="1"/>
  <c r="CO52" i="39" s="1"/>
  <c r="CO53" i="39" s="1"/>
  <c r="CO54" i="39" s="1"/>
  <c r="CO55" i="39" s="1"/>
  <c r="CO56" i="39" s="1"/>
  <c r="CO57" i="39" s="1"/>
  <c r="CO58" i="39" s="1"/>
  <c r="CO59" i="39" s="1"/>
  <c r="CO60" i="39" s="1"/>
  <c r="CO61" i="39" s="1"/>
  <c r="CO62" i="39" s="1"/>
  <c r="CO63" i="39" s="1"/>
  <c r="CO64" i="39" s="1"/>
  <c r="CO65" i="39" s="1"/>
  <c r="CO66" i="39" s="1"/>
  <c r="CO67" i="39" s="1"/>
  <c r="CO68" i="39" s="1"/>
  <c r="CO69" i="39" s="1"/>
  <c r="CO70" i="39" s="1"/>
  <c r="CO71" i="39" s="1"/>
  <c r="CO72" i="39" s="1"/>
  <c r="CO73" i="39" s="1"/>
  <c r="CO74" i="39" s="1"/>
  <c r="CO75" i="39" s="1"/>
  <c r="CO76" i="39" s="1"/>
  <c r="CO77" i="39" s="1"/>
  <c r="CO78" i="39" s="1"/>
  <c r="CO79" i="39" s="1"/>
  <c r="CO80" i="39" s="1"/>
  <c r="CH42" i="39"/>
  <c r="CH43" i="39" s="1"/>
  <c r="CH44" i="39" s="1"/>
  <c r="CH45" i="39" s="1"/>
  <c r="CH46" i="39" s="1"/>
  <c r="CH47" i="39" s="1"/>
  <c r="CH48" i="39" s="1"/>
  <c r="CH49" i="39" s="1"/>
  <c r="CH50" i="39" s="1"/>
  <c r="CH51" i="39" s="1"/>
  <c r="CH52" i="39" s="1"/>
  <c r="CH53" i="39" s="1"/>
  <c r="CH54" i="39" s="1"/>
  <c r="CH55" i="39" s="1"/>
  <c r="CH56" i="39" s="1"/>
  <c r="CH57" i="39" s="1"/>
  <c r="CH58" i="39" s="1"/>
  <c r="CH59" i="39" s="1"/>
  <c r="CH60" i="39" s="1"/>
  <c r="CH61" i="39" s="1"/>
  <c r="CH62" i="39" s="1"/>
  <c r="CH63" i="39" s="1"/>
  <c r="CH64" i="39" s="1"/>
  <c r="CH65" i="39" s="1"/>
  <c r="CH66" i="39" s="1"/>
  <c r="CH67" i="39" s="1"/>
  <c r="CH68" i="39" s="1"/>
  <c r="CH69" i="39" s="1"/>
  <c r="CH70" i="39" s="1"/>
  <c r="CH71" i="39" s="1"/>
  <c r="CH72" i="39" s="1"/>
  <c r="CH73" i="39" s="1"/>
  <c r="CH74" i="39" s="1"/>
  <c r="CH75" i="39" s="1"/>
  <c r="CH76" i="39" s="1"/>
  <c r="CH77" i="39" s="1"/>
  <c r="CH78" i="39" s="1"/>
  <c r="CH79" i="39" s="1"/>
  <c r="CH80" i="39" s="1"/>
  <c r="CJ42" i="39"/>
  <c r="CJ43" i="39" s="1"/>
  <c r="CJ44" i="39" s="1"/>
  <c r="CJ45" i="39" s="1"/>
  <c r="CJ46" i="39" s="1"/>
  <c r="CJ47" i="39" s="1"/>
  <c r="CJ48" i="39" s="1"/>
  <c r="CJ49" i="39" s="1"/>
  <c r="CJ50" i="39" s="1"/>
  <c r="CJ51" i="39" s="1"/>
  <c r="CJ52" i="39" s="1"/>
  <c r="CJ53" i="39" s="1"/>
  <c r="CJ54" i="39" s="1"/>
  <c r="CJ55" i="39" s="1"/>
  <c r="CJ56" i="39" s="1"/>
  <c r="CJ57" i="39" s="1"/>
  <c r="CJ58" i="39" s="1"/>
  <c r="CJ59" i="39" s="1"/>
  <c r="CJ60" i="39" s="1"/>
  <c r="CJ61" i="39" s="1"/>
  <c r="CJ62" i="39" s="1"/>
  <c r="CJ63" i="39" s="1"/>
  <c r="CJ64" i="39" s="1"/>
  <c r="CJ65" i="39" s="1"/>
  <c r="CJ66" i="39" s="1"/>
  <c r="CJ67" i="39" s="1"/>
  <c r="CJ68" i="39" s="1"/>
  <c r="CJ69" i="39" s="1"/>
  <c r="CJ70" i="39" s="1"/>
  <c r="CJ71" i="39" s="1"/>
  <c r="CJ72" i="39" s="1"/>
  <c r="CJ73" i="39" s="1"/>
  <c r="CJ74" i="39" s="1"/>
  <c r="CJ75" i="39" s="1"/>
  <c r="CJ76" i="39" s="1"/>
  <c r="CJ77" i="39" s="1"/>
  <c r="CJ78" i="39" s="1"/>
  <c r="CJ79" i="39" s="1"/>
  <c r="CJ80" i="39" s="1"/>
  <c r="CI42" i="39"/>
  <c r="CI43" i="39" s="1"/>
  <c r="CI44" i="39" s="1"/>
  <c r="CI45" i="39" s="1"/>
  <c r="CI46" i="39" s="1"/>
  <c r="CI47" i="39" s="1"/>
  <c r="CI48" i="39" s="1"/>
  <c r="CI49" i="39" s="1"/>
  <c r="CI50" i="39" s="1"/>
  <c r="CI51" i="39" s="1"/>
  <c r="CI52" i="39" s="1"/>
  <c r="CI53" i="39" s="1"/>
  <c r="CI54" i="39" s="1"/>
  <c r="CI55" i="39" s="1"/>
  <c r="CI56" i="39" s="1"/>
  <c r="CI57" i="39" s="1"/>
  <c r="CI58" i="39" s="1"/>
  <c r="CI59" i="39" s="1"/>
  <c r="CI60" i="39" s="1"/>
  <c r="CI61" i="39" s="1"/>
  <c r="CI62" i="39" s="1"/>
  <c r="CI63" i="39" s="1"/>
  <c r="CI64" i="39" s="1"/>
  <c r="CI65" i="39" s="1"/>
  <c r="CI66" i="39" s="1"/>
  <c r="CI67" i="39" s="1"/>
  <c r="CI68" i="39" s="1"/>
  <c r="CI69" i="39" s="1"/>
  <c r="CI70" i="39" s="1"/>
  <c r="CI71" i="39" s="1"/>
  <c r="CI72" i="39" s="1"/>
  <c r="CI73" i="39" s="1"/>
  <c r="CI74" i="39" s="1"/>
  <c r="CI75" i="39" s="1"/>
  <c r="CI76" i="39" s="1"/>
  <c r="CI77" i="39" s="1"/>
  <c r="CI78" i="39" s="1"/>
  <c r="CI79" i="39" s="1"/>
  <c r="CI80" i="39" s="1"/>
  <c r="CQ42" i="39"/>
  <c r="CQ43" i="39" s="1"/>
  <c r="CQ44" i="39" s="1"/>
  <c r="CQ45" i="39" s="1"/>
  <c r="CQ46" i="39" s="1"/>
  <c r="CQ47" i="39" s="1"/>
  <c r="CQ48" i="39" s="1"/>
  <c r="CQ49" i="39" s="1"/>
  <c r="CQ50" i="39" s="1"/>
  <c r="CQ51" i="39" s="1"/>
  <c r="CQ52" i="39" s="1"/>
  <c r="CQ53" i="39" s="1"/>
  <c r="CQ54" i="39" s="1"/>
  <c r="CQ55" i="39" s="1"/>
  <c r="CQ56" i="39" s="1"/>
  <c r="CQ57" i="39" s="1"/>
  <c r="CQ58" i="39" s="1"/>
  <c r="CQ59" i="39" s="1"/>
  <c r="CQ60" i="39" s="1"/>
  <c r="CQ61" i="39" s="1"/>
  <c r="CQ62" i="39" s="1"/>
  <c r="CQ63" i="39" s="1"/>
  <c r="CQ64" i="39" s="1"/>
  <c r="CQ65" i="39" s="1"/>
  <c r="CQ66" i="39" s="1"/>
  <c r="CQ67" i="39" s="1"/>
  <c r="CQ68" i="39" s="1"/>
  <c r="CQ69" i="39" s="1"/>
  <c r="CQ70" i="39" s="1"/>
  <c r="CQ71" i="39" s="1"/>
  <c r="CQ72" i="39" s="1"/>
  <c r="CQ73" i="39" s="1"/>
  <c r="CQ74" i="39" s="1"/>
  <c r="CQ75" i="39" s="1"/>
  <c r="CQ76" i="39" s="1"/>
  <c r="CQ77" i="39" s="1"/>
  <c r="CQ78" i="39" s="1"/>
  <c r="CQ79" i="39" s="1"/>
  <c r="CQ80" i="39" s="1"/>
  <c r="CN42" i="39"/>
  <c r="CN43" i="39" s="1"/>
  <c r="CN44" i="39" s="1"/>
  <c r="CN45" i="39" s="1"/>
  <c r="CN46" i="39" s="1"/>
  <c r="CN47" i="39" s="1"/>
  <c r="CN48" i="39" s="1"/>
  <c r="CN49" i="39" s="1"/>
  <c r="CN50" i="39" s="1"/>
  <c r="CN51" i="39" s="1"/>
  <c r="CN52" i="39" s="1"/>
  <c r="CN53" i="39" s="1"/>
  <c r="CN54" i="39" s="1"/>
  <c r="CN55" i="39" s="1"/>
  <c r="CN56" i="39" s="1"/>
  <c r="CN57" i="39" s="1"/>
  <c r="CN58" i="39" s="1"/>
  <c r="CN59" i="39" s="1"/>
  <c r="CN60" i="39" s="1"/>
  <c r="CN61" i="39" s="1"/>
  <c r="CN62" i="39" s="1"/>
  <c r="CN63" i="39" s="1"/>
  <c r="CN64" i="39" s="1"/>
  <c r="CN65" i="39" s="1"/>
  <c r="CN66" i="39" s="1"/>
  <c r="CN67" i="39" s="1"/>
  <c r="CN68" i="39" s="1"/>
  <c r="CN69" i="39" s="1"/>
  <c r="CN70" i="39" s="1"/>
  <c r="CN71" i="39" s="1"/>
  <c r="CN72" i="39" s="1"/>
  <c r="CN73" i="39" s="1"/>
  <c r="CN74" i="39" s="1"/>
  <c r="CN75" i="39" s="1"/>
  <c r="CN76" i="39" s="1"/>
  <c r="CN77" i="39" s="1"/>
  <c r="CN78" i="39" s="1"/>
  <c r="CN79" i="39" s="1"/>
  <c r="CN80" i="39" s="1"/>
  <c r="BX4" i="39"/>
  <c r="DP4" i="39"/>
  <c r="DP5" i="39" s="1"/>
  <c r="DP6" i="39" s="1"/>
  <c r="DX4" i="39"/>
  <c r="DX5" i="39" s="1"/>
  <c r="DX6" i="39" s="1"/>
  <c r="DX7" i="39" s="1"/>
  <c r="DX8" i="39" s="1"/>
  <c r="DX9" i="39" s="1"/>
  <c r="DX10" i="39" s="1"/>
  <c r="DX11" i="39" s="1"/>
  <c r="DX12" i="39" s="1"/>
  <c r="DX13" i="39" s="1"/>
  <c r="DX14" i="39" s="1"/>
  <c r="DX15" i="39" s="1"/>
  <c r="DX16" i="39" s="1"/>
  <c r="DX17" i="39" s="1"/>
  <c r="DX18" i="39" s="1"/>
  <c r="DX19" i="39" s="1"/>
  <c r="DX20" i="39" s="1"/>
  <c r="DX21" i="39" s="1"/>
  <c r="DX22" i="39" s="1"/>
  <c r="DX23" i="39" s="1"/>
  <c r="DX24" i="39" s="1"/>
  <c r="DX25" i="39" s="1"/>
  <c r="DX26" i="39" s="1"/>
  <c r="DX27" i="39" s="1"/>
  <c r="DX28" i="39" s="1"/>
  <c r="DX29" i="39" s="1"/>
  <c r="DX30" i="39" s="1"/>
  <c r="DX31" i="39" s="1"/>
  <c r="DX32" i="39" s="1"/>
  <c r="DX33" i="39" s="1"/>
  <c r="DX34" i="39" s="1"/>
  <c r="DX35" i="39" s="1"/>
  <c r="DX36" i="39" s="1"/>
  <c r="DX37" i="39" s="1"/>
  <c r="DX38" i="39" s="1"/>
  <c r="DX39" i="39" s="1"/>
  <c r="DX40" i="39" s="1"/>
  <c r="DX41" i="39" s="1"/>
  <c r="DX42" i="39" s="1"/>
  <c r="DX43" i="39" s="1"/>
  <c r="DX44" i="39" s="1"/>
  <c r="DX45" i="39" s="1"/>
  <c r="DX46" i="39" s="1"/>
  <c r="DX47" i="39" s="1"/>
  <c r="DX48" i="39" s="1"/>
  <c r="DX49" i="39" s="1"/>
  <c r="DX50" i="39" s="1"/>
  <c r="DX51" i="39" s="1"/>
  <c r="DX52" i="39" s="1"/>
  <c r="DX53" i="39" s="1"/>
  <c r="DX54" i="39" s="1"/>
  <c r="DX55" i="39" s="1"/>
  <c r="DX56" i="39" s="1"/>
  <c r="DX57" i="39" s="1"/>
  <c r="DX58" i="39" s="1"/>
  <c r="DX59" i="39" s="1"/>
  <c r="DX60" i="39" s="1"/>
  <c r="DX61" i="39" s="1"/>
  <c r="DX62" i="39" s="1"/>
  <c r="DX63" i="39" s="1"/>
  <c r="DX64" i="39" s="1"/>
  <c r="DX65" i="39" s="1"/>
  <c r="DX66" i="39" s="1"/>
  <c r="DX67" i="39" s="1"/>
  <c r="DX68" i="39" s="1"/>
  <c r="DX69" i="39" s="1"/>
  <c r="DX70" i="39" s="1"/>
  <c r="DX71" i="39" s="1"/>
  <c r="DX72" i="39" s="1"/>
  <c r="DX73" i="39" s="1"/>
  <c r="DX74" i="39" s="1"/>
  <c r="DX75" i="39" s="1"/>
  <c r="DX76" i="39" s="1"/>
  <c r="DX77" i="39" s="1"/>
  <c r="DX78" i="39" s="1"/>
  <c r="DX79" i="39" s="1"/>
  <c r="DX80" i="39" s="1"/>
  <c r="DX2" i="39" s="1"/>
  <c r="DU5" i="39"/>
  <c r="DU6" i="39" s="1"/>
  <c r="DU7" i="39" s="1"/>
  <c r="DU8" i="39" s="1"/>
  <c r="DU9" i="39" s="1"/>
  <c r="DU10" i="39" s="1"/>
  <c r="DU11" i="39" s="1"/>
  <c r="DU12" i="39" s="1"/>
  <c r="DU13" i="39" s="1"/>
  <c r="DU14" i="39" s="1"/>
  <c r="DU15" i="39" s="1"/>
  <c r="DU16" i="39" s="1"/>
  <c r="DU17" i="39" s="1"/>
  <c r="DU18" i="39" s="1"/>
  <c r="DU19" i="39" s="1"/>
  <c r="DU20" i="39" s="1"/>
  <c r="DU21" i="39" s="1"/>
  <c r="DU22" i="39" s="1"/>
  <c r="DU23" i="39" s="1"/>
  <c r="DU24" i="39" s="1"/>
  <c r="DU25" i="39" s="1"/>
  <c r="DU26" i="39" s="1"/>
  <c r="DU27" i="39" s="1"/>
  <c r="DU28" i="39" s="1"/>
  <c r="DU29" i="39" s="1"/>
  <c r="DU30" i="39" s="1"/>
  <c r="DU31" i="39" s="1"/>
  <c r="DU32" i="39" s="1"/>
  <c r="DU33" i="39" s="1"/>
  <c r="DU34" i="39" s="1"/>
  <c r="DU35" i="39" s="1"/>
  <c r="DU36" i="39" s="1"/>
  <c r="DU37" i="39" s="1"/>
  <c r="DU38" i="39" s="1"/>
  <c r="DU39" i="39" s="1"/>
  <c r="DU40" i="39" s="1"/>
  <c r="DU41" i="39" s="1"/>
  <c r="DU42" i="39" s="1"/>
  <c r="DU43" i="39" s="1"/>
  <c r="DU44" i="39" s="1"/>
  <c r="DU45" i="39" s="1"/>
  <c r="DU46" i="39" s="1"/>
  <c r="DU47" i="39" s="1"/>
  <c r="DU48" i="39" s="1"/>
  <c r="DU49" i="39" s="1"/>
  <c r="DU50" i="39" s="1"/>
  <c r="DU51" i="39" s="1"/>
  <c r="DU52" i="39" s="1"/>
  <c r="DU53" i="39" s="1"/>
  <c r="DU54" i="39" s="1"/>
  <c r="DU55" i="39" s="1"/>
  <c r="DU56" i="39" s="1"/>
  <c r="DU57" i="39" s="1"/>
  <c r="DU58" i="39" s="1"/>
  <c r="DU59" i="39" s="1"/>
  <c r="DU60" i="39" s="1"/>
  <c r="DU61" i="39" s="1"/>
  <c r="DU62" i="39" s="1"/>
  <c r="DU63" i="39" s="1"/>
  <c r="DU64" i="39" s="1"/>
  <c r="DU65" i="39" s="1"/>
  <c r="DU66" i="39" s="1"/>
  <c r="DU67" i="39" s="1"/>
  <c r="DU68" i="39" s="1"/>
  <c r="DU69" i="39" s="1"/>
  <c r="DU70" i="39" s="1"/>
  <c r="DU71" i="39" s="1"/>
  <c r="DU72" i="39" s="1"/>
  <c r="DU73" i="39" s="1"/>
  <c r="DU74" i="39" s="1"/>
  <c r="DU75" i="39" s="1"/>
  <c r="DU76" i="39" s="1"/>
  <c r="DU77" i="39" s="1"/>
  <c r="DU78" i="39" s="1"/>
  <c r="DU79" i="39" s="1"/>
  <c r="DU80" i="39" s="1"/>
  <c r="DU2" i="39" s="1"/>
  <c r="EC5" i="39"/>
  <c r="EG6" i="39"/>
  <c r="EF7" i="39"/>
  <c r="EF8" i="39" s="1"/>
  <c r="EF9" i="39" s="1"/>
  <c r="EF10" i="39" s="1"/>
  <c r="EF11" i="39" s="1"/>
  <c r="EF12" i="39" s="1"/>
  <c r="EF13" i="39" s="1"/>
  <c r="EF14" i="39" s="1"/>
  <c r="EF15" i="39" s="1"/>
  <c r="EF16" i="39" s="1"/>
  <c r="EF17" i="39" s="1"/>
  <c r="EF18" i="39" s="1"/>
  <c r="EF19" i="39" s="1"/>
  <c r="EF20" i="39" s="1"/>
  <c r="EF21" i="39" s="1"/>
  <c r="EF22" i="39" s="1"/>
  <c r="EF23" i="39" s="1"/>
  <c r="EF24" i="39" s="1"/>
  <c r="EF25" i="39" s="1"/>
  <c r="EF26" i="39" s="1"/>
  <c r="EF27" i="39" s="1"/>
  <c r="EF28" i="39" s="1"/>
  <c r="EF29" i="39" s="1"/>
  <c r="EF30" i="39" s="1"/>
  <c r="EF31" i="39" s="1"/>
  <c r="EF32" i="39" s="1"/>
  <c r="EF33" i="39" s="1"/>
  <c r="EF34" i="39" s="1"/>
  <c r="EF35" i="39" s="1"/>
  <c r="EF36" i="39" s="1"/>
  <c r="EF37" i="39" s="1"/>
  <c r="EF38" i="39" s="1"/>
  <c r="EF39" i="39" s="1"/>
  <c r="EF40" i="39" s="1"/>
  <c r="EF41" i="39" s="1"/>
  <c r="EF42" i="39" s="1"/>
  <c r="EF43" i="39" s="1"/>
  <c r="EF44" i="39" s="1"/>
  <c r="EF45" i="39" s="1"/>
  <c r="EF46" i="39" s="1"/>
  <c r="EF47" i="39" s="1"/>
  <c r="EF48" i="39" s="1"/>
  <c r="EF49" i="39" s="1"/>
  <c r="EF50" i="39" s="1"/>
  <c r="EF51" i="39" s="1"/>
  <c r="EF52" i="39" s="1"/>
  <c r="EF53" i="39" s="1"/>
  <c r="EF54" i="39" s="1"/>
  <c r="EF55" i="39" s="1"/>
  <c r="EF56" i="39" s="1"/>
  <c r="EF57" i="39" s="1"/>
  <c r="EF58" i="39" s="1"/>
  <c r="EF59" i="39" s="1"/>
  <c r="EF60" i="39" s="1"/>
  <c r="EF61" i="39" s="1"/>
  <c r="EF62" i="39" s="1"/>
  <c r="EF63" i="39" s="1"/>
  <c r="EF64" i="39" s="1"/>
  <c r="EF65" i="39" s="1"/>
  <c r="EF66" i="39" s="1"/>
  <c r="EF67" i="39" s="1"/>
  <c r="EF68" i="39" s="1"/>
  <c r="EF69" i="39" s="1"/>
  <c r="EF70" i="39" s="1"/>
  <c r="EF71" i="39" s="1"/>
  <c r="EF72" i="39" s="1"/>
  <c r="EF73" i="39" s="1"/>
  <c r="EF74" i="39" s="1"/>
  <c r="EF75" i="39" s="1"/>
  <c r="EF76" i="39" s="1"/>
  <c r="EF77" i="39" s="1"/>
  <c r="EF78" i="39" s="1"/>
  <c r="EF79" i="39" s="1"/>
  <c r="EF80" i="39" s="1"/>
  <c r="EF2" i="39" s="1"/>
  <c r="EG4" i="39"/>
  <c r="DM5" i="39" s="1"/>
  <c r="DN5" i="39"/>
  <c r="DN6" i="39" s="1"/>
  <c r="DV5" i="39"/>
  <c r="DV6" i="39" s="1"/>
  <c r="DV7" i="39" s="1"/>
  <c r="DV8" i="39" s="1"/>
  <c r="DV9" i="39" s="1"/>
  <c r="DV10" i="39" s="1"/>
  <c r="DV11" i="39" s="1"/>
  <c r="DV12" i="39" s="1"/>
  <c r="DV13" i="39" s="1"/>
  <c r="DV14" i="39" s="1"/>
  <c r="DV15" i="39" s="1"/>
  <c r="DV16" i="39" s="1"/>
  <c r="DV17" i="39" s="1"/>
  <c r="DV18" i="39" s="1"/>
  <c r="DV19" i="39" s="1"/>
  <c r="DV20" i="39" s="1"/>
  <c r="DV21" i="39" s="1"/>
  <c r="DV22" i="39" s="1"/>
  <c r="DV23" i="39" s="1"/>
  <c r="DV24" i="39" s="1"/>
  <c r="DV25" i="39" s="1"/>
  <c r="DV26" i="39" s="1"/>
  <c r="DV27" i="39" s="1"/>
  <c r="DV28" i="39" s="1"/>
  <c r="DV29" i="39" s="1"/>
  <c r="DV30" i="39" s="1"/>
  <c r="DV31" i="39" s="1"/>
  <c r="DV32" i="39" s="1"/>
  <c r="DV33" i="39" s="1"/>
  <c r="DV34" i="39" s="1"/>
  <c r="DV35" i="39" s="1"/>
  <c r="DV36" i="39" s="1"/>
  <c r="DV37" i="39" s="1"/>
  <c r="DV38" i="39" s="1"/>
  <c r="DV39" i="39" s="1"/>
  <c r="DV40" i="39" s="1"/>
  <c r="DV41" i="39" s="1"/>
  <c r="DV42" i="39" s="1"/>
  <c r="DV43" i="39" s="1"/>
  <c r="DV44" i="39" s="1"/>
  <c r="DV45" i="39" s="1"/>
  <c r="DV46" i="39" s="1"/>
  <c r="DV47" i="39" s="1"/>
  <c r="DV48" i="39" s="1"/>
  <c r="DV49" i="39" s="1"/>
  <c r="DV50" i="39" s="1"/>
  <c r="DV51" i="39" s="1"/>
  <c r="DV52" i="39" s="1"/>
  <c r="DV53" i="39" s="1"/>
  <c r="DV54" i="39" s="1"/>
  <c r="DV55" i="39" s="1"/>
  <c r="DV56" i="39" s="1"/>
  <c r="DV57" i="39" s="1"/>
  <c r="DV58" i="39" s="1"/>
  <c r="DV59" i="39" s="1"/>
  <c r="DV60" i="39" s="1"/>
  <c r="DV61" i="39" s="1"/>
  <c r="DV62" i="39" s="1"/>
  <c r="DV63" i="39" s="1"/>
  <c r="DV64" i="39" s="1"/>
  <c r="DV65" i="39" s="1"/>
  <c r="DV66" i="39" s="1"/>
  <c r="DV67" i="39" s="1"/>
  <c r="DV68" i="39" s="1"/>
  <c r="DV69" i="39" s="1"/>
  <c r="DV70" i="39" s="1"/>
  <c r="DV71" i="39" s="1"/>
  <c r="DV72" i="39" s="1"/>
  <c r="DV73" i="39" s="1"/>
  <c r="DV74" i="39" s="1"/>
  <c r="DV75" i="39" s="1"/>
  <c r="DV76" i="39" s="1"/>
  <c r="DV77" i="39" s="1"/>
  <c r="DV78" i="39" s="1"/>
  <c r="DV79" i="39" s="1"/>
  <c r="DV80" i="39" s="1"/>
  <c r="DV2" i="39" s="1"/>
  <c r="ED5" i="39"/>
  <c r="ED6" i="39" s="1"/>
  <c r="ED7" i="39" s="1"/>
  <c r="ED8" i="39" s="1"/>
  <c r="ED9" i="39" s="1"/>
  <c r="ED10" i="39" s="1"/>
  <c r="ED11" i="39" s="1"/>
  <c r="ED12" i="39" s="1"/>
  <c r="ED13" i="39" s="1"/>
  <c r="ED14" i="39" s="1"/>
  <c r="ED15" i="39" s="1"/>
  <c r="ED16" i="39" s="1"/>
  <c r="ED17" i="39" s="1"/>
  <c r="ED18" i="39" s="1"/>
  <c r="ED19" i="39" s="1"/>
  <c r="ED20" i="39" s="1"/>
  <c r="ED21" i="39" s="1"/>
  <c r="ED22" i="39" s="1"/>
  <c r="ED23" i="39" s="1"/>
  <c r="ED24" i="39" s="1"/>
  <c r="ED25" i="39" s="1"/>
  <c r="ED26" i="39" s="1"/>
  <c r="ED27" i="39" s="1"/>
  <c r="ED28" i="39" s="1"/>
  <c r="ED29" i="39" s="1"/>
  <c r="ED30" i="39" s="1"/>
  <c r="ED31" i="39" s="1"/>
  <c r="ED32" i="39" s="1"/>
  <c r="ED33" i="39" s="1"/>
  <c r="ED34" i="39" s="1"/>
  <c r="ED35" i="39" s="1"/>
  <c r="ED36" i="39" s="1"/>
  <c r="ED37" i="39" s="1"/>
  <c r="ED38" i="39" s="1"/>
  <c r="ED39" i="39" s="1"/>
  <c r="ED40" i="39" s="1"/>
  <c r="ED41" i="39" s="1"/>
  <c r="ED42" i="39" s="1"/>
  <c r="ED43" i="39" s="1"/>
  <c r="ED44" i="39" s="1"/>
  <c r="ED45" i="39" s="1"/>
  <c r="ED46" i="39" s="1"/>
  <c r="ED47" i="39" s="1"/>
  <c r="ED48" i="39" s="1"/>
  <c r="ED49" i="39" s="1"/>
  <c r="ED50" i="39" s="1"/>
  <c r="ED51" i="39" s="1"/>
  <c r="ED52" i="39" s="1"/>
  <c r="ED53" i="39" s="1"/>
  <c r="ED54" i="39" s="1"/>
  <c r="ED55" i="39" s="1"/>
  <c r="ED56" i="39" s="1"/>
  <c r="ED57" i="39" s="1"/>
  <c r="ED58" i="39" s="1"/>
  <c r="ED59" i="39" s="1"/>
  <c r="ED60" i="39" s="1"/>
  <c r="ED61" i="39" s="1"/>
  <c r="ED62" i="39" s="1"/>
  <c r="ED63" i="39" s="1"/>
  <c r="ED64" i="39" s="1"/>
  <c r="ED65" i="39" s="1"/>
  <c r="ED66" i="39" s="1"/>
  <c r="ED67" i="39" s="1"/>
  <c r="ED68" i="39" s="1"/>
  <c r="ED69" i="39" s="1"/>
  <c r="ED70" i="39" s="1"/>
  <c r="ED71" i="39" s="1"/>
  <c r="ED72" i="39" s="1"/>
  <c r="ED73" i="39" s="1"/>
  <c r="ED74" i="39" s="1"/>
  <c r="ED75" i="39" s="1"/>
  <c r="ED76" i="39" s="1"/>
  <c r="ED77" i="39" s="1"/>
  <c r="ED78" i="39" s="1"/>
  <c r="ED79" i="39" s="1"/>
  <c r="ED80" i="39" s="1"/>
  <c r="ED2" i="39" s="1"/>
  <c r="DO5" i="39"/>
  <c r="DO6" i="39" s="1"/>
  <c r="DO7" i="39" s="1"/>
  <c r="DO8" i="39" s="1"/>
  <c r="DO9" i="39" s="1"/>
  <c r="DO10" i="39" s="1"/>
  <c r="DO11" i="39" s="1"/>
  <c r="DO12" i="39" s="1"/>
  <c r="DO13" i="39" s="1"/>
  <c r="DO14" i="39" s="1"/>
  <c r="DO15" i="39" s="1"/>
  <c r="DO16" i="39" s="1"/>
  <c r="DO17" i="39" s="1"/>
  <c r="DO18" i="39" s="1"/>
  <c r="DO19" i="39" s="1"/>
  <c r="DO20" i="39" s="1"/>
  <c r="DO21" i="39" s="1"/>
  <c r="DO22" i="39" s="1"/>
  <c r="DO23" i="39" s="1"/>
  <c r="DO24" i="39" s="1"/>
  <c r="DO25" i="39" s="1"/>
  <c r="DO26" i="39" s="1"/>
  <c r="DO27" i="39" s="1"/>
  <c r="DO28" i="39" s="1"/>
  <c r="DO29" i="39" s="1"/>
  <c r="DO30" i="39" s="1"/>
  <c r="DO31" i="39" s="1"/>
  <c r="DO32" i="39" s="1"/>
  <c r="DO33" i="39" s="1"/>
  <c r="DO34" i="39" s="1"/>
  <c r="DO35" i="39" s="1"/>
  <c r="DO36" i="39" s="1"/>
  <c r="DO37" i="39" s="1"/>
  <c r="DO38" i="39" s="1"/>
  <c r="DO39" i="39" s="1"/>
  <c r="DO40" i="39" s="1"/>
  <c r="DO41" i="39" s="1"/>
  <c r="DO42" i="39" s="1"/>
  <c r="DO43" i="39" s="1"/>
  <c r="DO44" i="39" s="1"/>
  <c r="DO45" i="39" s="1"/>
  <c r="DO46" i="39" s="1"/>
  <c r="DO47" i="39" s="1"/>
  <c r="DO48" i="39" s="1"/>
  <c r="DO49" i="39" s="1"/>
  <c r="DO50" i="39" s="1"/>
  <c r="DO51" i="39" s="1"/>
  <c r="DO52" i="39" s="1"/>
  <c r="DO53" i="39" s="1"/>
  <c r="DO54" i="39" s="1"/>
  <c r="DO55" i="39" s="1"/>
  <c r="DO56" i="39" s="1"/>
  <c r="DO57" i="39" s="1"/>
  <c r="DO58" i="39" s="1"/>
  <c r="DO59" i="39" s="1"/>
  <c r="DO60" i="39" s="1"/>
  <c r="DO61" i="39" s="1"/>
  <c r="DO62" i="39" s="1"/>
  <c r="DO63" i="39" s="1"/>
  <c r="DO64" i="39" s="1"/>
  <c r="DO65" i="39" s="1"/>
  <c r="DO66" i="39" s="1"/>
  <c r="DO67" i="39" s="1"/>
  <c r="DO68" i="39" s="1"/>
  <c r="DO69" i="39" s="1"/>
  <c r="DO70" i="39" s="1"/>
  <c r="DO71" i="39" s="1"/>
  <c r="DO72" i="39" s="1"/>
  <c r="DO73" i="39" s="1"/>
  <c r="DO74" i="39" s="1"/>
  <c r="DO75" i="39" s="1"/>
  <c r="DO76" i="39" s="1"/>
  <c r="DO77" i="39" s="1"/>
  <c r="DO78" i="39" s="1"/>
  <c r="DO79" i="39" s="1"/>
  <c r="DO80" i="39" s="1"/>
  <c r="DO2" i="39" s="1"/>
  <c r="EE5" i="39"/>
  <c r="EE6" i="39" s="1"/>
  <c r="EE7" i="39" s="1"/>
  <c r="EE8" i="39" s="1"/>
  <c r="EE9" i="39" s="1"/>
  <c r="EE10" i="39" s="1"/>
  <c r="EE11" i="39" s="1"/>
  <c r="EE12" i="39" s="1"/>
  <c r="EE13" i="39" s="1"/>
  <c r="EE14" i="39" s="1"/>
  <c r="EE15" i="39" s="1"/>
  <c r="EE16" i="39" s="1"/>
  <c r="EE17" i="39" s="1"/>
  <c r="EE18" i="39" s="1"/>
  <c r="EE19" i="39" s="1"/>
  <c r="EE20" i="39" s="1"/>
  <c r="EE21" i="39" s="1"/>
  <c r="EE22" i="39" s="1"/>
  <c r="EE23" i="39" s="1"/>
  <c r="EE24" i="39" s="1"/>
  <c r="EE25" i="39" s="1"/>
  <c r="EE26" i="39" s="1"/>
  <c r="EE27" i="39" s="1"/>
  <c r="EE28" i="39" s="1"/>
  <c r="EE29" i="39" s="1"/>
  <c r="EE30" i="39" s="1"/>
  <c r="EE31" i="39" s="1"/>
  <c r="EE32" i="39" s="1"/>
  <c r="EE33" i="39" s="1"/>
  <c r="EE34" i="39" s="1"/>
  <c r="EE35" i="39" s="1"/>
  <c r="EE36" i="39" s="1"/>
  <c r="EE37" i="39" s="1"/>
  <c r="EE38" i="39" s="1"/>
  <c r="EE39" i="39" s="1"/>
  <c r="EE40" i="39" s="1"/>
  <c r="EE41" i="39" s="1"/>
  <c r="EE42" i="39" s="1"/>
  <c r="EE43" i="39" s="1"/>
  <c r="EE44" i="39" s="1"/>
  <c r="EE45" i="39" s="1"/>
  <c r="EE46" i="39" s="1"/>
  <c r="EE47" i="39" s="1"/>
  <c r="EE48" i="39" s="1"/>
  <c r="EE49" i="39" s="1"/>
  <c r="EE50" i="39" s="1"/>
  <c r="EE51" i="39" s="1"/>
  <c r="EE52" i="39" s="1"/>
  <c r="EE53" i="39" s="1"/>
  <c r="EE54" i="39" s="1"/>
  <c r="EE55" i="39" s="1"/>
  <c r="EE56" i="39" s="1"/>
  <c r="EE57" i="39" s="1"/>
  <c r="EE58" i="39" s="1"/>
  <c r="EE59" i="39" s="1"/>
  <c r="EE60" i="39" s="1"/>
  <c r="EE61" i="39" s="1"/>
  <c r="EE62" i="39" s="1"/>
  <c r="EE63" i="39" s="1"/>
  <c r="EE64" i="39" s="1"/>
  <c r="EE65" i="39" s="1"/>
  <c r="EE66" i="39" s="1"/>
  <c r="EE67" i="39" s="1"/>
  <c r="EE68" i="39" s="1"/>
  <c r="EE69" i="39" s="1"/>
  <c r="EE70" i="39" s="1"/>
  <c r="EE71" i="39" s="1"/>
  <c r="EE72" i="39" s="1"/>
  <c r="EE73" i="39" s="1"/>
  <c r="EE74" i="39" s="1"/>
  <c r="EE75" i="39" s="1"/>
  <c r="EE76" i="39" s="1"/>
  <c r="EE77" i="39" s="1"/>
  <c r="EE78" i="39" s="1"/>
  <c r="EE79" i="39" s="1"/>
  <c r="EE80" i="39" s="1"/>
  <c r="EE2" i="39" s="1"/>
  <c r="DN7" i="39"/>
  <c r="DN8" i="39" s="1"/>
  <c r="DN9" i="39" s="1"/>
  <c r="DN10" i="39" s="1"/>
  <c r="DN11" i="39" s="1"/>
  <c r="DN12" i="39" s="1"/>
  <c r="DN13" i="39" s="1"/>
  <c r="DN14" i="39" s="1"/>
  <c r="DN15" i="39" s="1"/>
  <c r="DN16" i="39" s="1"/>
  <c r="DN17" i="39" s="1"/>
  <c r="DN18" i="39" s="1"/>
  <c r="DN19" i="39" s="1"/>
  <c r="DN20" i="39" s="1"/>
  <c r="DN21" i="39" s="1"/>
  <c r="DN22" i="39" s="1"/>
  <c r="DN23" i="39" s="1"/>
  <c r="DN24" i="39" s="1"/>
  <c r="DN25" i="39" s="1"/>
  <c r="DN26" i="39" s="1"/>
  <c r="DN27" i="39" s="1"/>
  <c r="DN28" i="39" s="1"/>
  <c r="DN29" i="39" s="1"/>
  <c r="DN30" i="39" s="1"/>
  <c r="DN31" i="39" s="1"/>
  <c r="DN32" i="39" s="1"/>
  <c r="DN33" i="39" s="1"/>
  <c r="DN34" i="39" s="1"/>
  <c r="DN35" i="39" s="1"/>
  <c r="DN36" i="39" s="1"/>
  <c r="DN37" i="39" s="1"/>
  <c r="DN38" i="39" s="1"/>
  <c r="DN39" i="39" s="1"/>
  <c r="DN40" i="39" s="1"/>
  <c r="DN41" i="39" s="1"/>
  <c r="DN42" i="39" s="1"/>
  <c r="DN43" i="39" s="1"/>
  <c r="DN44" i="39" s="1"/>
  <c r="DN45" i="39" s="1"/>
  <c r="DN46" i="39" s="1"/>
  <c r="DN47" i="39" s="1"/>
  <c r="DN48" i="39" s="1"/>
  <c r="DN49" i="39" s="1"/>
  <c r="DN50" i="39" s="1"/>
  <c r="DN51" i="39" s="1"/>
  <c r="DN52" i="39" s="1"/>
  <c r="DN53" i="39" s="1"/>
  <c r="DN54" i="39" s="1"/>
  <c r="DN55" i="39" s="1"/>
  <c r="DN56" i="39" s="1"/>
  <c r="DN57" i="39" s="1"/>
  <c r="DN58" i="39" s="1"/>
  <c r="DN59" i="39" s="1"/>
  <c r="DN60" i="39" s="1"/>
  <c r="DN61" i="39" s="1"/>
  <c r="DN62" i="39" s="1"/>
  <c r="DN63" i="39" s="1"/>
  <c r="DN64" i="39" s="1"/>
  <c r="DN65" i="39" s="1"/>
  <c r="DN66" i="39" s="1"/>
  <c r="DN67" i="39" s="1"/>
  <c r="DN68" i="39" s="1"/>
  <c r="DN69" i="39" s="1"/>
  <c r="DN70" i="39" s="1"/>
  <c r="DN71" i="39" s="1"/>
  <c r="DN72" i="39" s="1"/>
  <c r="DN73" i="39" s="1"/>
  <c r="DN74" i="39" s="1"/>
  <c r="DN75" i="39" s="1"/>
  <c r="DN76" i="39" s="1"/>
  <c r="DN77" i="39" s="1"/>
  <c r="DN78" i="39" s="1"/>
  <c r="DN79" i="39" s="1"/>
  <c r="DN80" i="39" s="1"/>
  <c r="DN2" i="39" s="1"/>
  <c r="EC6" i="39"/>
  <c r="EC7" i="39" s="1"/>
  <c r="EC8" i="39" s="1"/>
  <c r="EC9" i="39" s="1"/>
  <c r="EC10" i="39" s="1"/>
  <c r="EC11" i="39" s="1"/>
  <c r="EC12" i="39" s="1"/>
  <c r="EC13" i="39" s="1"/>
  <c r="EC14" i="39" s="1"/>
  <c r="EC15" i="39" s="1"/>
  <c r="EC16" i="39" s="1"/>
  <c r="EC17" i="39" s="1"/>
  <c r="EC18" i="39" s="1"/>
  <c r="EC19" i="39" s="1"/>
  <c r="EC20" i="39" s="1"/>
  <c r="EC21" i="39" s="1"/>
  <c r="EC22" i="39" s="1"/>
  <c r="EC23" i="39" s="1"/>
  <c r="EC24" i="39" s="1"/>
  <c r="EC25" i="39" s="1"/>
  <c r="EC26" i="39" s="1"/>
  <c r="EC27" i="39" s="1"/>
  <c r="EC28" i="39" s="1"/>
  <c r="EC29" i="39" s="1"/>
  <c r="EC30" i="39" s="1"/>
  <c r="EC31" i="39" s="1"/>
  <c r="EC32" i="39" s="1"/>
  <c r="EC33" i="39" s="1"/>
  <c r="EC34" i="39" s="1"/>
  <c r="EC35" i="39" s="1"/>
  <c r="EC36" i="39" s="1"/>
  <c r="EC37" i="39" s="1"/>
  <c r="EC38" i="39" s="1"/>
  <c r="EC39" i="39" s="1"/>
  <c r="EC40" i="39" s="1"/>
  <c r="EC41" i="39" s="1"/>
  <c r="EC42" i="39" s="1"/>
  <c r="EC43" i="39" s="1"/>
  <c r="EC44" i="39" s="1"/>
  <c r="EC45" i="39" s="1"/>
  <c r="EC46" i="39" s="1"/>
  <c r="EC47" i="39" s="1"/>
  <c r="EC48" i="39" s="1"/>
  <c r="EC49" i="39" s="1"/>
  <c r="EC50" i="39" s="1"/>
  <c r="EC51" i="39" s="1"/>
  <c r="EC52" i="39" s="1"/>
  <c r="EC53" i="39" s="1"/>
  <c r="EC54" i="39" s="1"/>
  <c r="EC55" i="39" s="1"/>
  <c r="EC56" i="39" s="1"/>
  <c r="EC57" i="39" s="1"/>
  <c r="EC58" i="39" s="1"/>
  <c r="EC59" i="39" s="1"/>
  <c r="EC60" i="39" s="1"/>
  <c r="EC61" i="39" s="1"/>
  <c r="EC62" i="39" s="1"/>
  <c r="EC63" i="39" s="1"/>
  <c r="EC64" i="39" s="1"/>
  <c r="EC65" i="39" s="1"/>
  <c r="EC66" i="39" s="1"/>
  <c r="EC67" i="39" s="1"/>
  <c r="EC68" i="39" s="1"/>
  <c r="EC69" i="39" s="1"/>
  <c r="EC70" i="39" s="1"/>
  <c r="EC71" i="39" s="1"/>
  <c r="EC72" i="39" s="1"/>
  <c r="EC73" i="39" s="1"/>
  <c r="EC74" i="39" s="1"/>
  <c r="EC75" i="39" s="1"/>
  <c r="EC76" i="39" s="1"/>
  <c r="EC77" i="39" s="1"/>
  <c r="EC78" i="39" s="1"/>
  <c r="EC79" i="39" s="1"/>
  <c r="EC80" i="39" s="1"/>
  <c r="EC2" i="39" s="1"/>
  <c r="EB6" i="39"/>
  <c r="DQ5" i="39"/>
  <c r="DQ6" i="39" s="1"/>
  <c r="DQ7" i="39" s="1"/>
  <c r="DQ8" i="39" s="1"/>
  <c r="DQ9" i="39" s="1"/>
  <c r="DQ10" i="39" s="1"/>
  <c r="DQ11" i="39" s="1"/>
  <c r="DQ12" i="39" s="1"/>
  <c r="DQ13" i="39" s="1"/>
  <c r="DQ14" i="39" s="1"/>
  <c r="DQ15" i="39" s="1"/>
  <c r="DQ16" i="39" s="1"/>
  <c r="DQ17" i="39" s="1"/>
  <c r="DQ18" i="39" s="1"/>
  <c r="DQ19" i="39" s="1"/>
  <c r="DQ20" i="39" s="1"/>
  <c r="DQ21" i="39" s="1"/>
  <c r="DQ22" i="39" s="1"/>
  <c r="DQ23" i="39" s="1"/>
  <c r="DQ24" i="39" s="1"/>
  <c r="DQ25" i="39" s="1"/>
  <c r="DQ26" i="39" s="1"/>
  <c r="DQ27" i="39" s="1"/>
  <c r="DQ28" i="39" s="1"/>
  <c r="DQ29" i="39" s="1"/>
  <c r="DQ30" i="39" s="1"/>
  <c r="DQ31" i="39" s="1"/>
  <c r="DQ32" i="39" s="1"/>
  <c r="DQ33" i="39" s="1"/>
  <c r="DQ34" i="39" s="1"/>
  <c r="DQ35" i="39" s="1"/>
  <c r="DQ36" i="39" s="1"/>
  <c r="DQ37" i="39" s="1"/>
  <c r="DQ38" i="39" s="1"/>
  <c r="DQ39" i="39" s="1"/>
  <c r="DQ40" i="39" s="1"/>
  <c r="DQ41" i="39" s="1"/>
  <c r="DQ42" i="39" s="1"/>
  <c r="DQ43" i="39" s="1"/>
  <c r="DQ44" i="39" s="1"/>
  <c r="DQ45" i="39" s="1"/>
  <c r="DQ46" i="39" s="1"/>
  <c r="DQ47" i="39" s="1"/>
  <c r="DQ48" i="39" s="1"/>
  <c r="DQ49" i="39" s="1"/>
  <c r="DQ50" i="39" s="1"/>
  <c r="DQ51" i="39" s="1"/>
  <c r="DQ52" i="39" s="1"/>
  <c r="DQ53" i="39" s="1"/>
  <c r="DQ54" i="39" s="1"/>
  <c r="DQ55" i="39" s="1"/>
  <c r="DQ56" i="39" s="1"/>
  <c r="DQ57" i="39" s="1"/>
  <c r="DQ58" i="39" s="1"/>
  <c r="DQ59" i="39" s="1"/>
  <c r="DQ60" i="39" s="1"/>
  <c r="DQ61" i="39" s="1"/>
  <c r="DQ62" i="39" s="1"/>
  <c r="DQ63" i="39" s="1"/>
  <c r="DQ64" i="39" s="1"/>
  <c r="DQ65" i="39" s="1"/>
  <c r="DQ66" i="39" s="1"/>
  <c r="DQ67" i="39" s="1"/>
  <c r="DQ68" i="39" s="1"/>
  <c r="DQ69" i="39" s="1"/>
  <c r="DQ70" i="39" s="1"/>
  <c r="DQ71" i="39" s="1"/>
  <c r="DQ72" i="39" s="1"/>
  <c r="DQ73" i="39" s="1"/>
  <c r="DQ74" i="39" s="1"/>
  <c r="DQ75" i="39" s="1"/>
  <c r="DQ76" i="39" s="1"/>
  <c r="DQ77" i="39" s="1"/>
  <c r="DQ78" i="39" s="1"/>
  <c r="DQ79" i="39" s="1"/>
  <c r="DQ80" i="39" s="1"/>
  <c r="DQ2" i="39" s="1"/>
  <c r="DY5" i="39"/>
  <c r="DY6" i="39" s="1"/>
  <c r="DY7" i="39" s="1"/>
  <c r="DY8" i="39" s="1"/>
  <c r="DY9" i="39" s="1"/>
  <c r="DY10" i="39" s="1"/>
  <c r="DY11" i="39" s="1"/>
  <c r="DY12" i="39" s="1"/>
  <c r="DY13" i="39" s="1"/>
  <c r="DY14" i="39" s="1"/>
  <c r="DY15" i="39" s="1"/>
  <c r="DY16" i="39" s="1"/>
  <c r="DY17" i="39" s="1"/>
  <c r="DY18" i="39" s="1"/>
  <c r="DY19" i="39" s="1"/>
  <c r="DY20" i="39" s="1"/>
  <c r="DY21" i="39" s="1"/>
  <c r="DY22" i="39" s="1"/>
  <c r="DY23" i="39" s="1"/>
  <c r="DY24" i="39" s="1"/>
  <c r="DY25" i="39" s="1"/>
  <c r="DY26" i="39" s="1"/>
  <c r="DY27" i="39" s="1"/>
  <c r="DY28" i="39" s="1"/>
  <c r="DY29" i="39" s="1"/>
  <c r="DY30" i="39" s="1"/>
  <c r="DY31" i="39" s="1"/>
  <c r="DY32" i="39" s="1"/>
  <c r="DY33" i="39" s="1"/>
  <c r="DY34" i="39" s="1"/>
  <c r="DY35" i="39" s="1"/>
  <c r="DY36" i="39" s="1"/>
  <c r="DY37" i="39" s="1"/>
  <c r="DY38" i="39" s="1"/>
  <c r="DY39" i="39" s="1"/>
  <c r="DY40" i="39" s="1"/>
  <c r="DY41" i="39" s="1"/>
  <c r="DY42" i="39" s="1"/>
  <c r="DY43" i="39" s="1"/>
  <c r="DY44" i="39" s="1"/>
  <c r="DY45" i="39" s="1"/>
  <c r="DY46" i="39" s="1"/>
  <c r="DY47" i="39" s="1"/>
  <c r="DY48" i="39" s="1"/>
  <c r="DY49" i="39" s="1"/>
  <c r="DY50" i="39" s="1"/>
  <c r="DY51" i="39" s="1"/>
  <c r="DY52" i="39" s="1"/>
  <c r="DY53" i="39" s="1"/>
  <c r="DY54" i="39" s="1"/>
  <c r="DY55" i="39" s="1"/>
  <c r="DY56" i="39" s="1"/>
  <c r="DY57" i="39" s="1"/>
  <c r="DY58" i="39" s="1"/>
  <c r="DY59" i="39" s="1"/>
  <c r="DY60" i="39" s="1"/>
  <c r="DY61" i="39" s="1"/>
  <c r="DY62" i="39" s="1"/>
  <c r="DY63" i="39" s="1"/>
  <c r="DY64" i="39" s="1"/>
  <c r="DY65" i="39" s="1"/>
  <c r="DY66" i="39" s="1"/>
  <c r="DY67" i="39" s="1"/>
  <c r="DY68" i="39" s="1"/>
  <c r="DY69" i="39" s="1"/>
  <c r="DY70" i="39" s="1"/>
  <c r="DY71" i="39" s="1"/>
  <c r="DY72" i="39" s="1"/>
  <c r="DY73" i="39" s="1"/>
  <c r="DY74" i="39" s="1"/>
  <c r="DY75" i="39" s="1"/>
  <c r="DY76" i="39" s="1"/>
  <c r="DY77" i="39" s="1"/>
  <c r="DY78" i="39" s="1"/>
  <c r="DY79" i="39" s="1"/>
  <c r="DY80" i="39" s="1"/>
  <c r="DY2" i="39" s="1"/>
  <c r="EG5" i="39"/>
  <c r="EA6" i="39"/>
  <c r="EA7" i="39" s="1"/>
  <c r="EA8" i="39" s="1"/>
  <c r="DP7" i="39"/>
  <c r="DP8" i="39" s="1"/>
  <c r="DP9" i="39" s="1"/>
  <c r="DP10" i="39" s="1"/>
  <c r="DP11" i="39" s="1"/>
  <c r="DP12" i="39" s="1"/>
  <c r="DP13" i="39" s="1"/>
  <c r="DP14" i="39" s="1"/>
  <c r="DP15" i="39" s="1"/>
  <c r="DP16" i="39" s="1"/>
  <c r="DP17" i="39" s="1"/>
  <c r="DP18" i="39" s="1"/>
  <c r="DP19" i="39" s="1"/>
  <c r="DP20" i="39" s="1"/>
  <c r="DP21" i="39" s="1"/>
  <c r="DP22" i="39" s="1"/>
  <c r="DP23" i="39" s="1"/>
  <c r="DP24" i="39" s="1"/>
  <c r="DP25" i="39" s="1"/>
  <c r="DP26" i="39" s="1"/>
  <c r="DP27" i="39" s="1"/>
  <c r="DP28" i="39" s="1"/>
  <c r="DP29" i="39" s="1"/>
  <c r="DP30" i="39" s="1"/>
  <c r="DP31" i="39" s="1"/>
  <c r="DP32" i="39" s="1"/>
  <c r="DP33" i="39" s="1"/>
  <c r="DP34" i="39" s="1"/>
  <c r="DP35" i="39" s="1"/>
  <c r="DP36" i="39" s="1"/>
  <c r="DP37" i="39" s="1"/>
  <c r="DP38" i="39" s="1"/>
  <c r="DP39" i="39" s="1"/>
  <c r="DP40" i="39" s="1"/>
  <c r="DP41" i="39" s="1"/>
  <c r="DP42" i="39" s="1"/>
  <c r="DP43" i="39" s="1"/>
  <c r="DP44" i="39" s="1"/>
  <c r="DP45" i="39" s="1"/>
  <c r="DP46" i="39" s="1"/>
  <c r="DP47" i="39" s="1"/>
  <c r="DP48" i="39" s="1"/>
  <c r="DP49" i="39" s="1"/>
  <c r="DP50" i="39" s="1"/>
  <c r="DP51" i="39" s="1"/>
  <c r="DP52" i="39" s="1"/>
  <c r="DP53" i="39" s="1"/>
  <c r="DP54" i="39" s="1"/>
  <c r="DP55" i="39" s="1"/>
  <c r="DP56" i="39" s="1"/>
  <c r="DP57" i="39" s="1"/>
  <c r="DP58" i="39" s="1"/>
  <c r="DP59" i="39" s="1"/>
  <c r="DP60" i="39" s="1"/>
  <c r="DP61" i="39" s="1"/>
  <c r="DP62" i="39" s="1"/>
  <c r="DP63" i="39" s="1"/>
  <c r="DP64" i="39" s="1"/>
  <c r="DP65" i="39" s="1"/>
  <c r="DP66" i="39" s="1"/>
  <c r="DP67" i="39" s="1"/>
  <c r="DP68" i="39" s="1"/>
  <c r="DP69" i="39" s="1"/>
  <c r="DP70" i="39" s="1"/>
  <c r="DP71" i="39" s="1"/>
  <c r="DP72" i="39" s="1"/>
  <c r="DP73" i="39" s="1"/>
  <c r="DP74" i="39" s="1"/>
  <c r="DP75" i="39" s="1"/>
  <c r="DP76" i="39" s="1"/>
  <c r="DP77" i="39" s="1"/>
  <c r="DP78" i="39" s="1"/>
  <c r="DP79" i="39" s="1"/>
  <c r="DP80" i="39" s="1"/>
  <c r="DP2" i="39" s="1"/>
  <c r="EB7" i="39"/>
  <c r="EB8" i="39" s="1"/>
  <c r="EB9" i="39" s="1"/>
  <c r="EB10" i="39" s="1"/>
  <c r="EB11" i="39" s="1"/>
  <c r="EB12" i="39" s="1"/>
  <c r="EB13" i="39" s="1"/>
  <c r="EB14" i="39" s="1"/>
  <c r="EB15" i="39" s="1"/>
  <c r="EB16" i="39" s="1"/>
  <c r="EB17" i="39" s="1"/>
  <c r="EB18" i="39" s="1"/>
  <c r="EB19" i="39" s="1"/>
  <c r="EB20" i="39" s="1"/>
  <c r="EB21" i="39" s="1"/>
  <c r="EB22" i="39" s="1"/>
  <c r="EB23" i="39" s="1"/>
  <c r="EB24" i="39" s="1"/>
  <c r="EB25" i="39" s="1"/>
  <c r="EB26" i="39" s="1"/>
  <c r="EB27" i="39" s="1"/>
  <c r="EB28" i="39" s="1"/>
  <c r="EB29" i="39" s="1"/>
  <c r="EB30" i="39" s="1"/>
  <c r="EB31" i="39" s="1"/>
  <c r="EB32" i="39" s="1"/>
  <c r="EB33" i="39" s="1"/>
  <c r="EB34" i="39" s="1"/>
  <c r="EB35" i="39" s="1"/>
  <c r="EB36" i="39" s="1"/>
  <c r="EB37" i="39" s="1"/>
  <c r="EB38" i="39" s="1"/>
  <c r="EB39" i="39" s="1"/>
  <c r="EB40" i="39" s="1"/>
  <c r="EB41" i="39" s="1"/>
  <c r="EB42" i="39" s="1"/>
  <c r="EB43" i="39" s="1"/>
  <c r="EB44" i="39" s="1"/>
  <c r="EB45" i="39" s="1"/>
  <c r="EB46" i="39" s="1"/>
  <c r="EB47" i="39" s="1"/>
  <c r="EB48" i="39" s="1"/>
  <c r="EB49" i="39" s="1"/>
  <c r="EB50" i="39" s="1"/>
  <c r="EB51" i="39" s="1"/>
  <c r="EB52" i="39" s="1"/>
  <c r="EB53" i="39" s="1"/>
  <c r="EB54" i="39" s="1"/>
  <c r="EB55" i="39" s="1"/>
  <c r="EB56" i="39" s="1"/>
  <c r="EB57" i="39" s="1"/>
  <c r="EB58" i="39" s="1"/>
  <c r="EB59" i="39" s="1"/>
  <c r="EB60" i="39" s="1"/>
  <c r="EB61" i="39" s="1"/>
  <c r="EB62" i="39" s="1"/>
  <c r="EB63" i="39" s="1"/>
  <c r="EB64" i="39" s="1"/>
  <c r="EB65" i="39" s="1"/>
  <c r="EB66" i="39" s="1"/>
  <c r="EB67" i="39" s="1"/>
  <c r="EB68" i="39" s="1"/>
  <c r="EB69" i="39" s="1"/>
  <c r="EB70" i="39" s="1"/>
  <c r="EB71" i="39" s="1"/>
  <c r="EB72" i="39" s="1"/>
  <c r="EB73" i="39" s="1"/>
  <c r="EB74" i="39" s="1"/>
  <c r="EB75" i="39" s="1"/>
  <c r="EB76" i="39" s="1"/>
  <c r="EB77" i="39" s="1"/>
  <c r="EB78" i="39" s="1"/>
  <c r="EB79" i="39" s="1"/>
  <c r="EB80" i="39" s="1"/>
  <c r="EB2" i="39" s="1"/>
  <c r="EG15" i="39"/>
  <c r="DS7" i="39"/>
  <c r="DS8" i="39" s="1"/>
  <c r="DS9" i="39" s="1"/>
  <c r="DS10" i="39" s="1"/>
  <c r="DS11" i="39" s="1"/>
  <c r="DS12" i="39" s="1"/>
  <c r="DS13" i="39" s="1"/>
  <c r="DS14" i="39" s="1"/>
  <c r="DS15" i="39" s="1"/>
  <c r="DS16" i="39" s="1"/>
  <c r="DS17" i="39" s="1"/>
  <c r="DS18" i="39" s="1"/>
  <c r="DS19" i="39" s="1"/>
  <c r="DS20" i="39" s="1"/>
  <c r="DS21" i="39" s="1"/>
  <c r="DS22" i="39" s="1"/>
  <c r="DS23" i="39" s="1"/>
  <c r="DS24" i="39" s="1"/>
  <c r="DS25" i="39" s="1"/>
  <c r="DS26" i="39" s="1"/>
  <c r="DS27" i="39" s="1"/>
  <c r="DS28" i="39" s="1"/>
  <c r="DS29" i="39" s="1"/>
  <c r="DS30" i="39" s="1"/>
  <c r="DS31" i="39" s="1"/>
  <c r="DS32" i="39" s="1"/>
  <c r="DS33" i="39" s="1"/>
  <c r="DS34" i="39" s="1"/>
  <c r="DS35" i="39" s="1"/>
  <c r="DS36" i="39" s="1"/>
  <c r="DS37" i="39" s="1"/>
  <c r="DS38" i="39" s="1"/>
  <c r="DS39" i="39" s="1"/>
  <c r="DS40" i="39" s="1"/>
  <c r="DS41" i="39" s="1"/>
  <c r="DS42" i="39" s="1"/>
  <c r="DS43" i="39" s="1"/>
  <c r="DS44" i="39" s="1"/>
  <c r="DS45" i="39" s="1"/>
  <c r="DS46" i="39" s="1"/>
  <c r="DS47" i="39" s="1"/>
  <c r="DS48" i="39" s="1"/>
  <c r="DS49" i="39" s="1"/>
  <c r="DS50" i="39" s="1"/>
  <c r="DS51" i="39" s="1"/>
  <c r="DS52" i="39" s="1"/>
  <c r="DS53" i="39" s="1"/>
  <c r="DS54" i="39" s="1"/>
  <c r="DS55" i="39" s="1"/>
  <c r="DS56" i="39" s="1"/>
  <c r="DS57" i="39" s="1"/>
  <c r="DS58" i="39" s="1"/>
  <c r="DS59" i="39" s="1"/>
  <c r="DS60" i="39" s="1"/>
  <c r="DS61" i="39" s="1"/>
  <c r="DS62" i="39" s="1"/>
  <c r="DS63" i="39" s="1"/>
  <c r="DS64" i="39" s="1"/>
  <c r="DS65" i="39" s="1"/>
  <c r="DS66" i="39" s="1"/>
  <c r="DS67" i="39" s="1"/>
  <c r="DS68" i="39" s="1"/>
  <c r="DS69" i="39" s="1"/>
  <c r="DS70" i="39" s="1"/>
  <c r="DS71" i="39" s="1"/>
  <c r="DS72" i="39" s="1"/>
  <c r="DS73" i="39" s="1"/>
  <c r="DS74" i="39" s="1"/>
  <c r="DS75" i="39" s="1"/>
  <c r="DS76" i="39" s="1"/>
  <c r="DS77" i="39" s="1"/>
  <c r="DS78" i="39" s="1"/>
  <c r="DS79" i="39" s="1"/>
  <c r="DS80" i="39" s="1"/>
  <c r="DS2" i="39" s="1"/>
  <c r="EA9" i="39"/>
  <c r="EA10" i="39" s="1"/>
  <c r="EA11" i="39" s="1"/>
  <c r="EA12" i="39" s="1"/>
  <c r="EA13" i="39" s="1"/>
  <c r="EA14" i="39" s="1"/>
  <c r="EA15" i="39" s="1"/>
  <c r="EA16" i="39" s="1"/>
  <c r="EA17" i="39" s="1"/>
  <c r="EA18" i="39" s="1"/>
  <c r="EA19" i="39" s="1"/>
  <c r="EA20" i="39" s="1"/>
  <c r="EA21" i="39" s="1"/>
  <c r="EA22" i="39" s="1"/>
  <c r="EA23" i="39" s="1"/>
  <c r="EA24" i="39" s="1"/>
  <c r="EA25" i="39" s="1"/>
  <c r="EA26" i="39" s="1"/>
  <c r="EA27" i="39" s="1"/>
  <c r="EA28" i="39" s="1"/>
  <c r="EA29" i="39" s="1"/>
  <c r="EA30" i="39" s="1"/>
  <c r="EA31" i="39" s="1"/>
  <c r="EA32" i="39" s="1"/>
  <c r="EA33" i="39" s="1"/>
  <c r="EA34" i="39" s="1"/>
  <c r="EA35" i="39" s="1"/>
  <c r="EA36" i="39" s="1"/>
  <c r="EA37" i="39" s="1"/>
  <c r="EA38" i="39" s="1"/>
  <c r="EA39" i="39" s="1"/>
  <c r="EA40" i="39" s="1"/>
  <c r="EA41" i="39" s="1"/>
  <c r="EA42" i="39" s="1"/>
  <c r="EA43" i="39" s="1"/>
  <c r="EA44" i="39" s="1"/>
  <c r="EA45" i="39" s="1"/>
  <c r="EA46" i="39" s="1"/>
  <c r="EA47" i="39" s="1"/>
  <c r="EA48" i="39" s="1"/>
  <c r="EA49" i="39" s="1"/>
  <c r="EA50" i="39" s="1"/>
  <c r="EA51" i="39" s="1"/>
  <c r="EA52" i="39" s="1"/>
  <c r="EA53" i="39" s="1"/>
  <c r="EA54" i="39" s="1"/>
  <c r="EA55" i="39" s="1"/>
  <c r="EA56" i="39" s="1"/>
  <c r="EA57" i="39" s="1"/>
  <c r="EA58" i="39" s="1"/>
  <c r="EA59" i="39" s="1"/>
  <c r="EA60" i="39" s="1"/>
  <c r="EA61" i="39" s="1"/>
  <c r="EA62" i="39" s="1"/>
  <c r="EA63" i="39" s="1"/>
  <c r="EA64" i="39" s="1"/>
  <c r="EA65" i="39" s="1"/>
  <c r="EA66" i="39" s="1"/>
  <c r="EA67" i="39" s="1"/>
  <c r="EA68" i="39" s="1"/>
  <c r="EA69" i="39" s="1"/>
  <c r="EA70" i="39" s="1"/>
  <c r="EA71" i="39" s="1"/>
  <c r="EA72" i="39" s="1"/>
  <c r="EA73" i="39" s="1"/>
  <c r="EA74" i="39" s="1"/>
  <c r="EA75" i="39" s="1"/>
  <c r="EA76" i="39" s="1"/>
  <c r="EA77" i="39" s="1"/>
  <c r="EA78" i="39" s="1"/>
  <c r="EA79" i="39" s="1"/>
  <c r="EA80" i="39" s="1"/>
  <c r="EA2" i="39" s="1"/>
  <c r="EG11" i="39"/>
  <c r="DS5" i="39"/>
  <c r="DS6" i="39" s="1"/>
  <c r="DZ7" i="39"/>
  <c r="DZ8" i="39" s="1"/>
  <c r="DZ9" i="39" s="1"/>
  <c r="DZ10" i="39" s="1"/>
  <c r="DZ11" i="39" s="1"/>
  <c r="DZ12" i="39" s="1"/>
  <c r="DZ13" i="39" s="1"/>
  <c r="DZ14" i="39" s="1"/>
  <c r="DZ15" i="39" s="1"/>
  <c r="DZ16" i="39" s="1"/>
  <c r="DZ17" i="39" s="1"/>
  <c r="DZ18" i="39" s="1"/>
  <c r="DZ19" i="39" s="1"/>
  <c r="DZ20" i="39" s="1"/>
  <c r="DZ21" i="39" s="1"/>
  <c r="DZ22" i="39" s="1"/>
  <c r="DZ23" i="39" s="1"/>
  <c r="DZ24" i="39" s="1"/>
  <c r="DZ25" i="39" s="1"/>
  <c r="DZ26" i="39" s="1"/>
  <c r="DZ27" i="39" s="1"/>
  <c r="DZ28" i="39" s="1"/>
  <c r="DZ29" i="39" s="1"/>
  <c r="DZ30" i="39" s="1"/>
  <c r="DZ31" i="39" s="1"/>
  <c r="DZ32" i="39" s="1"/>
  <c r="DZ33" i="39" s="1"/>
  <c r="DZ34" i="39" s="1"/>
  <c r="DZ35" i="39" s="1"/>
  <c r="DZ36" i="39" s="1"/>
  <c r="DZ37" i="39" s="1"/>
  <c r="DZ38" i="39" s="1"/>
  <c r="DZ39" i="39" s="1"/>
  <c r="DZ40" i="39" s="1"/>
  <c r="DZ41" i="39" s="1"/>
  <c r="DZ42" i="39" s="1"/>
  <c r="DZ43" i="39" s="1"/>
  <c r="DZ44" i="39" s="1"/>
  <c r="DZ45" i="39" s="1"/>
  <c r="DZ46" i="39" s="1"/>
  <c r="DZ47" i="39" s="1"/>
  <c r="DZ48" i="39" s="1"/>
  <c r="DZ49" i="39" s="1"/>
  <c r="DZ50" i="39" s="1"/>
  <c r="DZ51" i="39" s="1"/>
  <c r="DZ52" i="39" s="1"/>
  <c r="DZ53" i="39" s="1"/>
  <c r="DZ54" i="39" s="1"/>
  <c r="DZ55" i="39" s="1"/>
  <c r="DZ56" i="39" s="1"/>
  <c r="DZ57" i="39" s="1"/>
  <c r="DZ58" i="39" s="1"/>
  <c r="DZ59" i="39" s="1"/>
  <c r="DZ60" i="39" s="1"/>
  <c r="DZ61" i="39" s="1"/>
  <c r="DZ62" i="39" s="1"/>
  <c r="DZ63" i="39" s="1"/>
  <c r="DZ64" i="39" s="1"/>
  <c r="DZ65" i="39" s="1"/>
  <c r="DZ66" i="39" s="1"/>
  <c r="DZ67" i="39" s="1"/>
  <c r="DZ68" i="39" s="1"/>
  <c r="DZ69" i="39" s="1"/>
  <c r="DZ70" i="39" s="1"/>
  <c r="DZ71" i="39" s="1"/>
  <c r="DZ72" i="39" s="1"/>
  <c r="DZ73" i="39" s="1"/>
  <c r="DZ74" i="39" s="1"/>
  <c r="DZ75" i="39" s="1"/>
  <c r="DZ76" i="39" s="1"/>
  <c r="DZ77" i="39" s="1"/>
  <c r="DZ78" i="39" s="1"/>
  <c r="DZ79" i="39" s="1"/>
  <c r="DZ80" i="39" s="1"/>
  <c r="DZ2" i="39" s="1"/>
  <c r="DR7" i="39"/>
  <c r="DR8" i="39" s="1"/>
  <c r="DR9" i="39" s="1"/>
  <c r="DR10" i="39" s="1"/>
  <c r="DR11" i="39" s="1"/>
  <c r="DR12" i="39" s="1"/>
  <c r="DR13" i="39" s="1"/>
  <c r="DR14" i="39" s="1"/>
  <c r="DR15" i="39" s="1"/>
  <c r="DR16" i="39" s="1"/>
  <c r="DR17" i="39" s="1"/>
  <c r="DR18" i="39" s="1"/>
  <c r="DR19" i="39" s="1"/>
  <c r="DR20" i="39" s="1"/>
  <c r="DR21" i="39" s="1"/>
  <c r="DR22" i="39" s="1"/>
  <c r="DR23" i="39" s="1"/>
  <c r="DR24" i="39" s="1"/>
  <c r="DR25" i="39" s="1"/>
  <c r="DR26" i="39" s="1"/>
  <c r="DR27" i="39" s="1"/>
  <c r="DR28" i="39" s="1"/>
  <c r="DR29" i="39" s="1"/>
  <c r="DR30" i="39" s="1"/>
  <c r="DR31" i="39" s="1"/>
  <c r="DR32" i="39" s="1"/>
  <c r="DR33" i="39" s="1"/>
  <c r="DR34" i="39" s="1"/>
  <c r="DR35" i="39" s="1"/>
  <c r="DR36" i="39" s="1"/>
  <c r="DR37" i="39" s="1"/>
  <c r="DR38" i="39" s="1"/>
  <c r="DR39" i="39" s="1"/>
  <c r="DR40" i="39" s="1"/>
  <c r="DR41" i="39" s="1"/>
  <c r="DR42" i="39" s="1"/>
  <c r="DR43" i="39" s="1"/>
  <c r="DR44" i="39" s="1"/>
  <c r="DR45" i="39" s="1"/>
  <c r="DR46" i="39" s="1"/>
  <c r="DR47" i="39" s="1"/>
  <c r="DR48" i="39" s="1"/>
  <c r="DR49" i="39" s="1"/>
  <c r="DR50" i="39" s="1"/>
  <c r="DR51" i="39" s="1"/>
  <c r="DR52" i="39" s="1"/>
  <c r="DR53" i="39" s="1"/>
  <c r="DR54" i="39" s="1"/>
  <c r="DR55" i="39" s="1"/>
  <c r="DR56" i="39" s="1"/>
  <c r="DR57" i="39" s="1"/>
  <c r="DR58" i="39" s="1"/>
  <c r="DR59" i="39" s="1"/>
  <c r="DR60" i="39" s="1"/>
  <c r="DR61" i="39" s="1"/>
  <c r="DR62" i="39" s="1"/>
  <c r="DR63" i="39" s="1"/>
  <c r="DR64" i="39" s="1"/>
  <c r="DR65" i="39" s="1"/>
  <c r="DR66" i="39" s="1"/>
  <c r="DR67" i="39" s="1"/>
  <c r="DR68" i="39" s="1"/>
  <c r="DR69" i="39" s="1"/>
  <c r="DR70" i="39" s="1"/>
  <c r="DR71" i="39" s="1"/>
  <c r="DR72" i="39" s="1"/>
  <c r="DR73" i="39" s="1"/>
  <c r="DR74" i="39" s="1"/>
  <c r="DR75" i="39" s="1"/>
  <c r="DR76" i="39" s="1"/>
  <c r="DR77" i="39" s="1"/>
  <c r="DR78" i="39" s="1"/>
  <c r="DR79" i="39" s="1"/>
  <c r="DR80" i="39" s="1"/>
  <c r="DR2" i="39" s="1"/>
  <c r="EG7" i="39"/>
  <c r="EG18" i="39"/>
  <c r="EG10" i="39"/>
  <c r="EG16" i="39"/>
  <c r="EG13" i="39"/>
  <c r="EG19" i="39"/>
  <c r="EG17" i="39"/>
  <c r="EG20" i="39"/>
  <c r="EG14" i="39"/>
  <c r="CD42" i="28"/>
  <c r="CD43" i="28" s="1"/>
  <c r="CD44" i="28" s="1"/>
  <c r="CD45" i="28" s="1"/>
  <c r="CD46" i="28" s="1"/>
  <c r="CD47" i="28" s="1"/>
  <c r="CD48" i="28" s="1"/>
  <c r="CD49" i="28" s="1"/>
  <c r="CD50" i="28" s="1"/>
  <c r="CD51" i="28" s="1"/>
  <c r="CD52" i="28" s="1"/>
  <c r="CD53" i="28" s="1"/>
  <c r="CD54" i="28" s="1"/>
  <c r="CD55" i="28" s="1"/>
  <c r="CD56" i="28" s="1"/>
  <c r="CD57" i="28" s="1"/>
  <c r="CD58" i="28" s="1"/>
  <c r="CD59" i="28" s="1"/>
  <c r="CD60" i="28" s="1"/>
  <c r="CD61" i="28" s="1"/>
  <c r="CD62" i="28" s="1"/>
  <c r="CD63" i="28" s="1"/>
  <c r="CD64" i="28" s="1"/>
  <c r="CD65" i="28" s="1"/>
  <c r="CD66" i="28" s="1"/>
  <c r="CD67" i="28" s="1"/>
  <c r="CD68" i="28" s="1"/>
  <c r="CD69" i="28" s="1"/>
  <c r="CD70" i="28" s="1"/>
  <c r="CD71" i="28" s="1"/>
  <c r="CD72" i="28" s="1"/>
  <c r="CD73" i="28" s="1"/>
  <c r="CD74" i="28" s="1"/>
  <c r="CD75" i="28" s="1"/>
  <c r="CD76" i="28" s="1"/>
  <c r="CD77" i="28" s="1"/>
  <c r="CD78" i="28" s="1"/>
  <c r="CD79" i="28" s="1"/>
  <c r="CD80" i="28" s="1"/>
  <c r="CL42" i="28"/>
  <c r="CL43" i="28" s="1"/>
  <c r="CL44" i="28" s="1"/>
  <c r="CL45" i="28" s="1"/>
  <c r="CL46" i="28" s="1"/>
  <c r="CL47" i="28" s="1"/>
  <c r="CL48" i="28" s="1"/>
  <c r="CL49" i="28" s="1"/>
  <c r="CL50" i="28" s="1"/>
  <c r="CL51" i="28" s="1"/>
  <c r="CL52" i="28" s="1"/>
  <c r="CL53" i="28" s="1"/>
  <c r="CL54" i="28" s="1"/>
  <c r="CL55" i="28" s="1"/>
  <c r="CL56" i="28" s="1"/>
  <c r="CL57" i="28" s="1"/>
  <c r="CL58" i="28" s="1"/>
  <c r="CL59" i="28" s="1"/>
  <c r="CL60" i="28" s="1"/>
  <c r="CL61" i="28" s="1"/>
  <c r="CL62" i="28" s="1"/>
  <c r="CL63" i="28" s="1"/>
  <c r="CL64" i="28" s="1"/>
  <c r="CL65" i="28" s="1"/>
  <c r="CL66" i="28" s="1"/>
  <c r="CL67" i="28" s="1"/>
  <c r="CL68" i="28" s="1"/>
  <c r="CL69" i="28" s="1"/>
  <c r="CL70" i="28" s="1"/>
  <c r="CL71" i="28" s="1"/>
  <c r="CL72" i="28" s="1"/>
  <c r="CL73" i="28" s="1"/>
  <c r="CL74" i="28" s="1"/>
  <c r="CL75" i="28" s="1"/>
  <c r="CL76" i="28" s="1"/>
  <c r="CL77" i="28" s="1"/>
  <c r="CL78" i="28" s="1"/>
  <c r="CL79" i="28" s="1"/>
  <c r="CL80" i="28" s="1"/>
  <c r="CT42" i="28"/>
  <c r="CT43" i="28" s="1"/>
  <c r="CT44" i="28" s="1"/>
  <c r="CT45" i="28" s="1"/>
  <c r="CT46" i="28" s="1"/>
  <c r="CT47" i="28" s="1"/>
  <c r="CT48" i="28" s="1"/>
  <c r="CT49" i="28" s="1"/>
  <c r="CT50" i="28" s="1"/>
  <c r="CT51" i="28" s="1"/>
  <c r="CT52" i="28" s="1"/>
  <c r="CT53" i="28" s="1"/>
  <c r="CT54" i="28" s="1"/>
  <c r="CT55" i="28" s="1"/>
  <c r="CT56" i="28" s="1"/>
  <c r="CT57" i="28" s="1"/>
  <c r="CT58" i="28" s="1"/>
  <c r="CT59" i="28" s="1"/>
  <c r="CT60" i="28" s="1"/>
  <c r="CT61" i="28" s="1"/>
  <c r="CT62" i="28" s="1"/>
  <c r="CT63" i="28" s="1"/>
  <c r="CT64" i="28" s="1"/>
  <c r="CT65" i="28" s="1"/>
  <c r="CT66" i="28" s="1"/>
  <c r="CT67" i="28" s="1"/>
  <c r="CT68" i="28" s="1"/>
  <c r="CT69" i="28" s="1"/>
  <c r="CT70" i="28" s="1"/>
  <c r="CT71" i="28" s="1"/>
  <c r="CT72" i="28" s="1"/>
  <c r="CT73" i="28" s="1"/>
  <c r="CT74" i="28" s="1"/>
  <c r="CT75" i="28" s="1"/>
  <c r="CT76" i="28" s="1"/>
  <c r="CT77" i="28" s="1"/>
  <c r="CT78" i="28" s="1"/>
  <c r="CT79" i="28" s="1"/>
  <c r="CT80" i="28" s="1"/>
  <c r="CK42" i="28"/>
  <c r="CE42" i="28"/>
  <c r="CE43" i="28" s="1"/>
  <c r="CE44" i="28" s="1"/>
  <c r="CE45" i="28" s="1"/>
  <c r="CE46" i="28" s="1"/>
  <c r="CE47" i="28" s="1"/>
  <c r="CE48" i="28" s="1"/>
  <c r="CE49" i="28" s="1"/>
  <c r="CE50" i="28" s="1"/>
  <c r="CE51" i="28" s="1"/>
  <c r="CE52" i="28" s="1"/>
  <c r="CE53" i="28" s="1"/>
  <c r="CE54" i="28" s="1"/>
  <c r="CE55" i="28" s="1"/>
  <c r="CE56" i="28" s="1"/>
  <c r="CE57" i="28" s="1"/>
  <c r="CE58" i="28" s="1"/>
  <c r="CE59" i="28" s="1"/>
  <c r="CE60" i="28" s="1"/>
  <c r="CE61" i="28" s="1"/>
  <c r="CE62" i="28" s="1"/>
  <c r="CE63" i="28" s="1"/>
  <c r="CE64" i="28" s="1"/>
  <c r="CE65" i="28" s="1"/>
  <c r="CE66" i="28" s="1"/>
  <c r="CE67" i="28" s="1"/>
  <c r="CE68" i="28" s="1"/>
  <c r="CE69" i="28" s="1"/>
  <c r="CE70" i="28" s="1"/>
  <c r="CE71" i="28" s="1"/>
  <c r="CE72" i="28" s="1"/>
  <c r="CE73" i="28" s="1"/>
  <c r="CE74" i="28" s="1"/>
  <c r="CE75" i="28" s="1"/>
  <c r="CE76" i="28" s="1"/>
  <c r="CE77" i="28" s="1"/>
  <c r="CE78" i="28" s="1"/>
  <c r="CE79" i="28" s="1"/>
  <c r="CE80" i="28" s="1"/>
  <c r="DB181" i="28"/>
  <c r="CM42" i="28"/>
  <c r="CM43" i="28" s="1"/>
  <c r="CM44" i="28" s="1"/>
  <c r="CM45" i="28" s="1"/>
  <c r="CM46" i="28" s="1"/>
  <c r="CM47" i="28" s="1"/>
  <c r="CM48" i="28" s="1"/>
  <c r="CM49" i="28" s="1"/>
  <c r="CM50" i="28" s="1"/>
  <c r="CM51" i="28" s="1"/>
  <c r="CM52" i="28" s="1"/>
  <c r="CM53" i="28" s="1"/>
  <c r="CM54" i="28" s="1"/>
  <c r="CM55" i="28" s="1"/>
  <c r="CM56" i="28" s="1"/>
  <c r="CM57" i="28" s="1"/>
  <c r="CM58" i="28" s="1"/>
  <c r="CM59" i="28" s="1"/>
  <c r="CM60" i="28" s="1"/>
  <c r="CM61" i="28" s="1"/>
  <c r="CM62" i="28" s="1"/>
  <c r="CM63" i="28" s="1"/>
  <c r="CM64" i="28" s="1"/>
  <c r="CM65" i="28" s="1"/>
  <c r="CM66" i="28" s="1"/>
  <c r="CM67" i="28" s="1"/>
  <c r="CM68" i="28" s="1"/>
  <c r="CM69" i="28" s="1"/>
  <c r="CM70" i="28" s="1"/>
  <c r="CM71" i="28" s="1"/>
  <c r="CM72" i="28" s="1"/>
  <c r="CM73" i="28" s="1"/>
  <c r="CM74" i="28" s="1"/>
  <c r="CM75" i="28" s="1"/>
  <c r="CM76" i="28" s="1"/>
  <c r="CM77" i="28" s="1"/>
  <c r="CM78" i="28" s="1"/>
  <c r="CM79" i="28" s="1"/>
  <c r="CM80" i="28" s="1"/>
  <c r="CU42" i="28"/>
  <c r="CU43" i="28" s="1"/>
  <c r="CU44" i="28" s="1"/>
  <c r="CU45" i="28" s="1"/>
  <c r="CU46" i="28" s="1"/>
  <c r="CU47" i="28" s="1"/>
  <c r="CU48" i="28" s="1"/>
  <c r="CU49" i="28" s="1"/>
  <c r="CU50" i="28" s="1"/>
  <c r="CU51" i="28" s="1"/>
  <c r="CU52" i="28" s="1"/>
  <c r="CU53" i="28" s="1"/>
  <c r="CU54" i="28" s="1"/>
  <c r="CU55" i="28" s="1"/>
  <c r="CU56" i="28" s="1"/>
  <c r="CU57" i="28" s="1"/>
  <c r="CU58" i="28" s="1"/>
  <c r="CU59" i="28" s="1"/>
  <c r="CU60" i="28" s="1"/>
  <c r="CU61" i="28" s="1"/>
  <c r="CU62" i="28" s="1"/>
  <c r="CU63" i="28" s="1"/>
  <c r="CU64" i="28" s="1"/>
  <c r="CU65" i="28" s="1"/>
  <c r="CU66" i="28" s="1"/>
  <c r="CU67" i="28" s="1"/>
  <c r="CU68" i="28" s="1"/>
  <c r="CU69" i="28" s="1"/>
  <c r="CU70" i="28" s="1"/>
  <c r="CU71" i="28" s="1"/>
  <c r="CU72" i="28" s="1"/>
  <c r="CU73" i="28" s="1"/>
  <c r="CU74" i="28" s="1"/>
  <c r="CU75" i="28" s="1"/>
  <c r="CU76" i="28" s="1"/>
  <c r="CU77" i="28" s="1"/>
  <c r="CU78" i="28" s="1"/>
  <c r="CU79" i="28" s="1"/>
  <c r="CU80" i="28" s="1"/>
  <c r="CN42" i="28"/>
  <c r="CN43" i="28" s="1"/>
  <c r="CN44" i="28" s="1"/>
  <c r="CN45" i="28" s="1"/>
  <c r="CN46" i="28" s="1"/>
  <c r="CN47" i="28" s="1"/>
  <c r="CN48" i="28" s="1"/>
  <c r="CN49" i="28" s="1"/>
  <c r="CN50" i="28" s="1"/>
  <c r="CN51" i="28" s="1"/>
  <c r="CN52" i="28" s="1"/>
  <c r="CN53" i="28" s="1"/>
  <c r="CN54" i="28" s="1"/>
  <c r="CN55" i="28" s="1"/>
  <c r="CN56" i="28" s="1"/>
  <c r="CN57" i="28" s="1"/>
  <c r="CN58" i="28" s="1"/>
  <c r="CN59" i="28" s="1"/>
  <c r="CN60" i="28" s="1"/>
  <c r="CN61" i="28" s="1"/>
  <c r="CN62" i="28" s="1"/>
  <c r="CN63" i="28" s="1"/>
  <c r="CN64" i="28" s="1"/>
  <c r="CN65" i="28" s="1"/>
  <c r="CN66" i="28" s="1"/>
  <c r="CN67" i="28" s="1"/>
  <c r="CN68" i="28" s="1"/>
  <c r="CN69" i="28" s="1"/>
  <c r="CN70" i="28" s="1"/>
  <c r="CN71" i="28" s="1"/>
  <c r="CN72" i="28" s="1"/>
  <c r="CN73" i="28" s="1"/>
  <c r="CN74" i="28" s="1"/>
  <c r="CN75" i="28" s="1"/>
  <c r="CN76" i="28" s="1"/>
  <c r="CN77" i="28" s="1"/>
  <c r="CN78" i="28" s="1"/>
  <c r="CN79" i="28" s="1"/>
  <c r="CN80" i="28" s="1"/>
  <c r="CG42" i="28"/>
  <c r="CG43" i="28" s="1"/>
  <c r="CG44" i="28" s="1"/>
  <c r="CG45" i="28" s="1"/>
  <c r="CG46" i="28" s="1"/>
  <c r="CG47" i="28" s="1"/>
  <c r="CG48" i="28" s="1"/>
  <c r="CG49" i="28" s="1"/>
  <c r="CG50" i="28" s="1"/>
  <c r="CG51" i="28" s="1"/>
  <c r="CG52" i="28" s="1"/>
  <c r="CG53" i="28" s="1"/>
  <c r="CG54" i="28" s="1"/>
  <c r="CG55" i="28" s="1"/>
  <c r="CG56" i="28" s="1"/>
  <c r="CG57" i="28" s="1"/>
  <c r="CG58" i="28" s="1"/>
  <c r="CG59" i="28" s="1"/>
  <c r="CG60" i="28" s="1"/>
  <c r="CG61" i="28" s="1"/>
  <c r="CG62" i="28" s="1"/>
  <c r="CG63" i="28" s="1"/>
  <c r="CG64" i="28" s="1"/>
  <c r="CG65" i="28" s="1"/>
  <c r="CG66" i="28" s="1"/>
  <c r="CG67" i="28" s="1"/>
  <c r="CG68" i="28" s="1"/>
  <c r="CG69" i="28" s="1"/>
  <c r="CG70" i="28" s="1"/>
  <c r="CG71" i="28" s="1"/>
  <c r="CG72" i="28" s="1"/>
  <c r="CG73" i="28" s="1"/>
  <c r="CG74" i="28" s="1"/>
  <c r="CG75" i="28" s="1"/>
  <c r="CG76" i="28" s="1"/>
  <c r="CG77" i="28" s="1"/>
  <c r="CG78" i="28" s="1"/>
  <c r="CG79" i="28" s="1"/>
  <c r="CG80" i="28" s="1"/>
  <c r="CO42" i="28"/>
  <c r="CO43" i="28" s="1"/>
  <c r="CO44" i="28" s="1"/>
  <c r="CO45" i="28" s="1"/>
  <c r="CO46" i="28" s="1"/>
  <c r="CO47" i="28" s="1"/>
  <c r="CO48" i="28" s="1"/>
  <c r="CO49" i="28" s="1"/>
  <c r="CO50" i="28" s="1"/>
  <c r="CO51" i="28" s="1"/>
  <c r="CO52" i="28" s="1"/>
  <c r="CO53" i="28" s="1"/>
  <c r="CO54" i="28" s="1"/>
  <c r="CO55" i="28" s="1"/>
  <c r="CO56" i="28" s="1"/>
  <c r="CO57" i="28" s="1"/>
  <c r="CO58" i="28" s="1"/>
  <c r="CO59" i="28" s="1"/>
  <c r="CO60" i="28" s="1"/>
  <c r="CO61" i="28" s="1"/>
  <c r="CO62" i="28" s="1"/>
  <c r="CO63" i="28" s="1"/>
  <c r="CO64" i="28" s="1"/>
  <c r="CO65" i="28" s="1"/>
  <c r="CO66" i="28" s="1"/>
  <c r="CO67" i="28" s="1"/>
  <c r="CO68" i="28" s="1"/>
  <c r="CO69" i="28" s="1"/>
  <c r="CO70" i="28" s="1"/>
  <c r="CO71" i="28" s="1"/>
  <c r="CO72" i="28" s="1"/>
  <c r="CO73" i="28" s="1"/>
  <c r="CO74" i="28" s="1"/>
  <c r="CO75" i="28" s="1"/>
  <c r="CO76" i="28" s="1"/>
  <c r="CO77" i="28" s="1"/>
  <c r="CO78" i="28" s="1"/>
  <c r="CO79" i="28" s="1"/>
  <c r="CO80" i="28" s="1"/>
  <c r="CS42" i="28"/>
  <c r="CS43" i="28" s="1"/>
  <c r="CS44" i="28" s="1"/>
  <c r="CS45" i="28" s="1"/>
  <c r="CS46" i="28" s="1"/>
  <c r="CS47" i="28" s="1"/>
  <c r="CS48" i="28" s="1"/>
  <c r="CS49" i="28" s="1"/>
  <c r="CS50" i="28" s="1"/>
  <c r="CS51" i="28" s="1"/>
  <c r="CS52" i="28" s="1"/>
  <c r="CS53" i="28" s="1"/>
  <c r="CS54" i="28" s="1"/>
  <c r="CS55" i="28" s="1"/>
  <c r="CS56" i="28" s="1"/>
  <c r="CS57" i="28" s="1"/>
  <c r="CS58" i="28" s="1"/>
  <c r="CS59" i="28" s="1"/>
  <c r="CS60" i="28" s="1"/>
  <c r="CS61" i="28" s="1"/>
  <c r="DB103" i="28"/>
  <c r="CH42" i="28"/>
  <c r="CH43" i="28" s="1"/>
  <c r="CH44" i="28" s="1"/>
  <c r="CH45" i="28" s="1"/>
  <c r="CH46" i="28" s="1"/>
  <c r="CH47" i="28" s="1"/>
  <c r="CH48" i="28" s="1"/>
  <c r="CH49" i="28" s="1"/>
  <c r="CH50" i="28" s="1"/>
  <c r="CH51" i="28" s="1"/>
  <c r="CH52" i="28" s="1"/>
  <c r="CH53" i="28" s="1"/>
  <c r="CH54" i="28" s="1"/>
  <c r="CH55" i="28" s="1"/>
  <c r="CH56" i="28" s="1"/>
  <c r="CH57" i="28" s="1"/>
  <c r="CH58" i="28" s="1"/>
  <c r="CH59" i="28" s="1"/>
  <c r="CH60" i="28" s="1"/>
  <c r="CH61" i="28" s="1"/>
  <c r="CH62" i="28" s="1"/>
  <c r="CH63" i="28" s="1"/>
  <c r="CH64" i="28" s="1"/>
  <c r="CH65" i="28" s="1"/>
  <c r="CH66" i="28" s="1"/>
  <c r="CH67" i="28" s="1"/>
  <c r="CH68" i="28" s="1"/>
  <c r="CH69" i="28" s="1"/>
  <c r="CH70" i="28" s="1"/>
  <c r="CH71" i="28" s="1"/>
  <c r="CH72" i="28" s="1"/>
  <c r="CH73" i="28" s="1"/>
  <c r="CH74" i="28" s="1"/>
  <c r="CH75" i="28" s="1"/>
  <c r="CH76" i="28" s="1"/>
  <c r="CH77" i="28" s="1"/>
  <c r="CH78" i="28" s="1"/>
  <c r="CH79" i="28" s="1"/>
  <c r="CH80" i="28" s="1"/>
  <c r="BZ3" i="28"/>
  <c r="BX2" i="28"/>
  <c r="DB111" i="28"/>
  <c r="CI42" i="28"/>
  <c r="CI43" i="28" s="1"/>
  <c r="CI44" i="28" s="1"/>
  <c r="CI45" i="28" s="1"/>
  <c r="CI46" i="28" s="1"/>
  <c r="CI47" i="28" s="1"/>
  <c r="CI48" i="28" s="1"/>
  <c r="CI49" i="28" s="1"/>
  <c r="CI50" i="28" s="1"/>
  <c r="CI51" i="28" s="1"/>
  <c r="CI52" i="28" s="1"/>
  <c r="CI53" i="28" s="1"/>
  <c r="CI54" i="28" s="1"/>
  <c r="CI55" i="28" s="1"/>
  <c r="CI56" i="28" s="1"/>
  <c r="CI57" i="28" s="1"/>
  <c r="CI58" i="28" s="1"/>
  <c r="CI59" i="28" s="1"/>
  <c r="CI60" i="28" s="1"/>
  <c r="CI61" i="28" s="1"/>
  <c r="CI62" i="28" s="1"/>
  <c r="CI63" i="28" s="1"/>
  <c r="CI64" i="28" s="1"/>
  <c r="CI65" i="28" s="1"/>
  <c r="CI66" i="28" s="1"/>
  <c r="CI67" i="28" s="1"/>
  <c r="CI68" i="28" s="1"/>
  <c r="CI69" i="28" s="1"/>
  <c r="CI70" i="28" s="1"/>
  <c r="CI71" i="28" s="1"/>
  <c r="CI72" i="28" s="1"/>
  <c r="CI73" i="28" s="1"/>
  <c r="CI74" i="28" s="1"/>
  <c r="CI75" i="28" s="1"/>
  <c r="CI76" i="28" s="1"/>
  <c r="CI77" i="28" s="1"/>
  <c r="CI78" i="28" s="1"/>
  <c r="CI79" i="28" s="1"/>
  <c r="CI80" i="28" s="1"/>
  <c r="CQ42" i="28"/>
  <c r="CQ43" i="28" s="1"/>
  <c r="CQ44" i="28" s="1"/>
  <c r="CQ45" i="28" s="1"/>
  <c r="CQ46" i="28" s="1"/>
  <c r="CQ47" i="28" s="1"/>
  <c r="CQ48" i="28" s="1"/>
  <c r="CQ49" i="28" s="1"/>
  <c r="CQ50" i="28" s="1"/>
  <c r="CQ51" i="28" s="1"/>
  <c r="CQ52" i="28" s="1"/>
  <c r="CQ53" i="28" s="1"/>
  <c r="CQ54" i="28" s="1"/>
  <c r="CQ55" i="28" s="1"/>
  <c r="CQ56" i="28" s="1"/>
  <c r="CQ57" i="28" s="1"/>
  <c r="CQ58" i="28" s="1"/>
  <c r="CQ59" i="28" s="1"/>
  <c r="CQ60" i="28" s="1"/>
  <c r="CQ61" i="28" s="1"/>
  <c r="CQ62" i="28" s="1"/>
  <c r="CQ63" i="28" s="1"/>
  <c r="CQ64" i="28" s="1"/>
  <c r="CQ65" i="28" s="1"/>
  <c r="CQ66" i="28" s="1"/>
  <c r="CQ67" i="28" s="1"/>
  <c r="CQ68" i="28" s="1"/>
  <c r="CQ69" i="28" s="1"/>
  <c r="CQ70" i="28" s="1"/>
  <c r="CQ71" i="28" s="1"/>
  <c r="CQ72" i="28" s="1"/>
  <c r="CQ73" i="28" s="1"/>
  <c r="CQ74" i="28" s="1"/>
  <c r="CQ75" i="28" s="1"/>
  <c r="CQ76" i="28" s="1"/>
  <c r="CQ77" i="28" s="1"/>
  <c r="CQ78" i="28" s="1"/>
  <c r="CQ79" i="28" s="1"/>
  <c r="CQ80" i="28" s="1"/>
  <c r="CC42" i="28"/>
  <c r="CC43" i="28" s="1"/>
  <c r="CC44" i="28" s="1"/>
  <c r="CC45" i="28" s="1"/>
  <c r="CC46" i="28" s="1"/>
  <c r="CC47" i="28" s="1"/>
  <c r="CC48" i="28" s="1"/>
  <c r="CC49" i="28" s="1"/>
  <c r="CC50" i="28" s="1"/>
  <c r="CC51" i="28" s="1"/>
  <c r="CC52" i="28" s="1"/>
  <c r="CC53" i="28" s="1"/>
  <c r="CC54" i="28" s="1"/>
  <c r="CC55" i="28" s="1"/>
  <c r="CC56" i="28" s="1"/>
  <c r="CC57" i="28" s="1"/>
  <c r="CC58" i="28" s="1"/>
  <c r="CC59" i="28" s="1"/>
  <c r="CC60" i="28" s="1"/>
  <c r="CC61" i="28" s="1"/>
  <c r="CC62" i="28" s="1"/>
  <c r="CC63" i="28" s="1"/>
  <c r="CC64" i="28" s="1"/>
  <c r="CC65" i="28" s="1"/>
  <c r="CC66" i="28" s="1"/>
  <c r="CC67" i="28" s="1"/>
  <c r="CC68" i="28" s="1"/>
  <c r="CC69" i="28" s="1"/>
  <c r="CC70" i="28" s="1"/>
  <c r="CC71" i="28" s="1"/>
  <c r="CC72" i="28" s="1"/>
  <c r="CC73" i="28" s="1"/>
  <c r="CC74" i="28" s="1"/>
  <c r="CC75" i="28" s="1"/>
  <c r="CC76" i="28" s="1"/>
  <c r="CC77" i="28" s="1"/>
  <c r="CC78" i="28" s="1"/>
  <c r="CC79" i="28" s="1"/>
  <c r="CC80" i="28" s="1"/>
  <c r="DB22" i="28"/>
  <c r="DB27" i="28"/>
  <c r="CP42" i="28"/>
  <c r="CP43" i="28" s="1"/>
  <c r="CP44" i="28" s="1"/>
  <c r="CP45" i="28" s="1"/>
  <c r="CP46" i="28" s="1"/>
  <c r="CP47" i="28" s="1"/>
  <c r="CP48" i="28" s="1"/>
  <c r="CP49" i="28" s="1"/>
  <c r="CP50" i="28" s="1"/>
  <c r="CP51" i="28" s="1"/>
  <c r="CP52" i="28" s="1"/>
  <c r="CP53" i="28" s="1"/>
  <c r="CP54" i="28" s="1"/>
  <c r="CP55" i="28" s="1"/>
  <c r="CP56" i="28" s="1"/>
  <c r="CP57" i="28" s="1"/>
  <c r="CP58" i="28" s="1"/>
  <c r="CP59" i="28" s="1"/>
  <c r="CP60" i="28" s="1"/>
  <c r="CP61" i="28" s="1"/>
  <c r="CP62" i="28" s="1"/>
  <c r="CP63" i="28" s="1"/>
  <c r="CP64" i="28" s="1"/>
  <c r="CP65" i="28" s="1"/>
  <c r="CP66" i="28" s="1"/>
  <c r="CP67" i="28" s="1"/>
  <c r="CP68" i="28" s="1"/>
  <c r="CP69" i="28" s="1"/>
  <c r="CP70" i="28" s="1"/>
  <c r="CP71" i="28" s="1"/>
  <c r="CP72" i="28" s="1"/>
  <c r="CP73" i="28" s="1"/>
  <c r="CP74" i="28" s="1"/>
  <c r="CP75" i="28" s="1"/>
  <c r="CP76" i="28" s="1"/>
  <c r="CP77" i="28" s="1"/>
  <c r="CP78" i="28" s="1"/>
  <c r="CP79" i="28" s="1"/>
  <c r="CP80" i="28" s="1"/>
  <c r="CB42" i="28"/>
  <c r="CB43" i="28" s="1"/>
  <c r="CB44" i="28" s="1"/>
  <c r="CB45" i="28" s="1"/>
  <c r="CB46" i="28" s="1"/>
  <c r="CB47" i="28" s="1"/>
  <c r="CB48" i="28" s="1"/>
  <c r="CB49" i="28" s="1"/>
  <c r="CB50" i="28" s="1"/>
  <c r="CB51" i="28" s="1"/>
  <c r="CB52" i="28" s="1"/>
  <c r="CB53" i="28" s="1"/>
  <c r="CB54" i="28" s="1"/>
  <c r="CB55" i="28" s="1"/>
  <c r="CB56" i="28" s="1"/>
  <c r="CB57" i="28" s="1"/>
  <c r="CB58" i="28" s="1"/>
  <c r="CB59" i="28" s="1"/>
  <c r="CB60" i="28" s="1"/>
  <c r="CB61" i="28" s="1"/>
  <c r="CB62" i="28" s="1"/>
  <c r="CB63" i="28" s="1"/>
  <c r="CB64" i="28" s="1"/>
  <c r="CB65" i="28" s="1"/>
  <c r="CB66" i="28" s="1"/>
  <c r="CB67" i="28" s="1"/>
  <c r="CB68" i="28" s="1"/>
  <c r="CB69" i="28" s="1"/>
  <c r="CB70" i="28" s="1"/>
  <c r="CB71" i="28" s="1"/>
  <c r="CB72" i="28" s="1"/>
  <c r="CB73" i="28" s="1"/>
  <c r="CB74" i="28" s="1"/>
  <c r="CB75" i="28" s="1"/>
  <c r="CB76" i="28" s="1"/>
  <c r="CB77" i="28" s="1"/>
  <c r="CB78" i="28" s="1"/>
  <c r="CB79" i="28" s="1"/>
  <c r="CB80" i="28" s="1"/>
  <c r="CJ42" i="28"/>
  <c r="CJ43" i="28" s="1"/>
  <c r="CJ44" i="28" s="1"/>
  <c r="CJ45" i="28" s="1"/>
  <c r="CJ46" i="28" s="1"/>
  <c r="CJ47" i="28" s="1"/>
  <c r="CJ48" i="28" s="1"/>
  <c r="CJ49" i="28" s="1"/>
  <c r="CJ50" i="28" s="1"/>
  <c r="CJ51" i="28" s="1"/>
  <c r="CJ52" i="28" s="1"/>
  <c r="CJ53" i="28" s="1"/>
  <c r="CJ54" i="28" s="1"/>
  <c r="CJ55" i="28" s="1"/>
  <c r="CJ56" i="28" s="1"/>
  <c r="CJ57" i="28" s="1"/>
  <c r="CJ58" i="28" s="1"/>
  <c r="CJ59" i="28" s="1"/>
  <c r="CJ60" i="28" s="1"/>
  <c r="CJ61" i="28" s="1"/>
  <c r="CJ62" i="28" s="1"/>
  <c r="CJ63" i="28" s="1"/>
  <c r="CJ64" i="28" s="1"/>
  <c r="CJ65" i="28" s="1"/>
  <c r="CJ66" i="28" s="1"/>
  <c r="CJ67" i="28" s="1"/>
  <c r="CJ68" i="28" s="1"/>
  <c r="CJ69" i="28" s="1"/>
  <c r="CJ70" i="28" s="1"/>
  <c r="CJ71" i="28" s="1"/>
  <c r="CJ72" i="28" s="1"/>
  <c r="CJ73" i="28" s="1"/>
  <c r="CJ74" i="28" s="1"/>
  <c r="CJ75" i="28" s="1"/>
  <c r="CJ76" i="28" s="1"/>
  <c r="CJ77" i="28" s="1"/>
  <c r="CJ78" i="28" s="1"/>
  <c r="CJ79" i="28" s="1"/>
  <c r="CJ80" i="28" s="1"/>
  <c r="CR42" i="28"/>
  <c r="CR43" i="28" s="1"/>
  <c r="CR44" i="28" s="1"/>
  <c r="CR45" i="28" s="1"/>
  <c r="CR46" i="28" s="1"/>
  <c r="CR47" i="28" s="1"/>
  <c r="CR48" i="28" s="1"/>
  <c r="CR49" i="28" s="1"/>
  <c r="CR50" i="28" s="1"/>
  <c r="CR51" i="28" s="1"/>
  <c r="CR52" i="28" s="1"/>
  <c r="CR53" i="28" s="1"/>
  <c r="CR54" i="28" s="1"/>
  <c r="CR55" i="28" s="1"/>
  <c r="CR56" i="28" s="1"/>
  <c r="CR57" i="28" s="1"/>
  <c r="CR58" i="28" s="1"/>
  <c r="CR59" i="28" s="1"/>
  <c r="CR60" i="28" s="1"/>
  <c r="CR61" i="28" s="1"/>
  <c r="CR62" i="28" s="1"/>
  <c r="CR63" i="28" s="1"/>
  <c r="CR64" i="28" s="1"/>
  <c r="CR65" i="28" s="1"/>
  <c r="CR66" i="28" s="1"/>
  <c r="CR67" i="28" s="1"/>
  <c r="CR68" i="28" s="1"/>
  <c r="CR69" i="28" s="1"/>
  <c r="CR70" i="28" s="1"/>
  <c r="CR71" i="28" s="1"/>
  <c r="CR72" i="28" s="1"/>
  <c r="CR73" i="28" s="1"/>
  <c r="CR74" i="28" s="1"/>
  <c r="CR75" i="28" s="1"/>
  <c r="CR76" i="28" s="1"/>
  <c r="CR77" i="28" s="1"/>
  <c r="CR78" i="28" s="1"/>
  <c r="CR79" i="28" s="1"/>
  <c r="CR80" i="28" s="1"/>
  <c r="CF42" i="28"/>
  <c r="CF43" i="28" s="1"/>
  <c r="CF44" i="28" s="1"/>
  <c r="CF45" i="28" s="1"/>
  <c r="CF46" i="28" s="1"/>
  <c r="CF47" i="28" s="1"/>
  <c r="CF48" i="28" s="1"/>
  <c r="CF49" i="28" s="1"/>
  <c r="CF50" i="28" s="1"/>
  <c r="CF51" i="28" s="1"/>
  <c r="CF52" i="28" s="1"/>
  <c r="CF53" i="28" s="1"/>
  <c r="CF54" i="28" s="1"/>
  <c r="CF55" i="28" s="1"/>
  <c r="CF56" i="28" s="1"/>
  <c r="CF57" i="28" s="1"/>
  <c r="CF58" i="28" s="1"/>
  <c r="CF59" i="28" s="1"/>
  <c r="CF60" i="28" s="1"/>
  <c r="CF61" i="28" s="1"/>
  <c r="EC4" i="28"/>
  <c r="DU4" i="28"/>
  <c r="DM4" i="28"/>
  <c r="DY4" i="28"/>
  <c r="DQ4" i="28"/>
  <c r="DT4" i="28"/>
  <c r="DT5" i="28" s="1"/>
  <c r="DT6" i="28" s="1"/>
  <c r="DT7" i="28" s="1"/>
  <c r="DT8" i="28" s="1"/>
  <c r="DT9" i="28" s="1"/>
  <c r="DT10" i="28" s="1"/>
  <c r="DT11" i="28" s="1"/>
  <c r="DT12" i="28" s="1"/>
  <c r="DT13" i="28" s="1"/>
  <c r="DT14" i="28" s="1"/>
  <c r="DT15" i="28" s="1"/>
  <c r="DT16" i="28" s="1"/>
  <c r="DT17" i="28" s="1"/>
  <c r="DT18" i="28" s="1"/>
  <c r="DT19" i="28" s="1"/>
  <c r="DT20" i="28" s="1"/>
  <c r="DT21" i="28" s="1"/>
  <c r="DT22" i="28" s="1"/>
  <c r="DT23" i="28" s="1"/>
  <c r="DT24" i="28" s="1"/>
  <c r="DT25" i="28" s="1"/>
  <c r="DT26" i="28" s="1"/>
  <c r="DT27" i="28" s="1"/>
  <c r="DT28" i="28" s="1"/>
  <c r="DT29" i="28" s="1"/>
  <c r="DT30" i="28" s="1"/>
  <c r="DT31" i="28" s="1"/>
  <c r="DT32" i="28" s="1"/>
  <c r="DT33" i="28" s="1"/>
  <c r="DT34" i="28" s="1"/>
  <c r="DT35" i="28" s="1"/>
  <c r="DT36" i="28" s="1"/>
  <c r="DT37" i="28" s="1"/>
  <c r="DT38" i="28" s="1"/>
  <c r="DT39" i="28" s="1"/>
  <c r="DT40" i="28" s="1"/>
  <c r="DT41" i="28" s="1"/>
  <c r="DT42" i="28" s="1"/>
  <c r="DT43" i="28" s="1"/>
  <c r="DT44" i="28" s="1"/>
  <c r="DT45" i="28" s="1"/>
  <c r="DT46" i="28" s="1"/>
  <c r="DT47" i="28" s="1"/>
  <c r="DT48" i="28" s="1"/>
  <c r="DT49" i="28" s="1"/>
  <c r="DT50" i="28" s="1"/>
  <c r="DT51" i="28" s="1"/>
  <c r="DT52" i="28" s="1"/>
  <c r="DT53" i="28" s="1"/>
  <c r="DT54" i="28" s="1"/>
  <c r="DT55" i="28" s="1"/>
  <c r="DT56" i="28" s="1"/>
  <c r="DT57" i="28" s="1"/>
  <c r="DT58" i="28" s="1"/>
  <c r="DT59" i="28" s="1"/>
  <c r="DT60" i="28" s="1"/>
  <c r="DT61" i="28" s="1"/>
  <c r="DT62" i="28" s="1"/>
  <c r="DT63" i="28" s="1"/>
  <c r="DT64" i="28" s="1"/>
  <c r="DT65" i="28" s="1"/>
  <c r="DT66" i="28" s="1"/>
  <c r="DT67" i="28" s="1"/>
  <c r="DT68" i="28" s="1"/>
  <c r="DT69" i="28" s="1"/>
  <c r="DT70" i="28" s="1"/>
  <c r="DT71" i="28" s="1"/>
  <c r="DT72" i="28" s="1"/>
  <c r="DT73" i="28" s="1"/>
  <c r="DT74" i="28" s="1"/>
  <c r="DT75" i="28" s="1"/>
  <c r="DT76" i="28" s="1"/>
  <c r="DT77" i="28" s="1"/>
  <c r="DT78" i="28" s="1"/>
  <c r="DT79" i="28" s="1"/>
  <c r="DT80" i="28" s="1"/>
  <c r="DT2" i="28" s="1"/>
  <c r="DB109" i="28" s="1"/>
  <c r="EE4" i="28"/>
  <c r="EE5" i="28" s="1"/>
  <c r="EE6" i="28" s="1"/>
  <c r="EE7" i="28" s="1"/>
  <c r="EE8" i="28" s="1"/>
  <c r="EE9" i="28" s="1"/>
  <c r="EE10" i="28" s="1"/>
  <c r="EE11" i="28" s="1"/>
  <c r="EE12" i="28" s="1"/>
  <c r="EE13" i="28" s="1"/>
  <c r="EE14" i="28" s="1"/>
  <c r="EE15" i="28" s="1"/>
  <c r="EE16" i="28" s="1"/>
  <c r="EE17" i="28" s="1"/>
  <c r="EE18" i="28" s="1"/>
  <c r="EE19" i="28" s="1"/>
  <c r="EE20" i="28" s="1"/>
  <c r="EE21" i="28" s="1"/>
  <c r="EE22" i="28" s="1"/>
  <c r="EE23" i="28" s="1"/>
  <c r="EE24" i="28" s="1"/>
  <c r="EE25" i="28" s="1"/>
  <c r="EE26" i="28" s="1"/>
  <c r="EE27" i="28" s="1"/>
  <c r="EE28" i="28" s="1"/>
  <c r="EE29" i="28" s="1"/>
  <c r="EE30" i="28" s="1"/>
  <c r="EE31" i="28" s="1"/>
  <c r="EE32" i="28" s="1"/>
  <c r="EE33" i="28" s="1"/>
  <c r="EE34" i="28" s="1"/>
  <c r="EE35" i="28" s="1"/>
  <c r="EE36" i="28" s="1"/>
  <c r="EE37" i="28" s="1"/>
  <c r="EE38" i="28" s="1"/>
  <c r="EE39" i="28" s="1"/>
  <c r="EE40" i="28" s="1"/>
  <c r="EE41" i="28" s="1"/>
  <c r="EE42" i="28" s="1"/>
  <c r="EE43" i="28" s="1"/>
  <c r="EE44" i="28" s="1"/>
  <c r="EE45" i="28" s="1"/>
  <c r="EE46" i="28" s="1"/>
  <c r="EE47" i="28" s="1"/>
  <c r="EE48" i="28" s="1"/>
  <c r="EE49" i="28" s="1"/>
  <c r="EE50" i="28" s="1"/>
  <c r="EE51" i="28" s="1"/>
  <c r="EE52" i="28" s="1"/>
  <c r="EE53" i="28" s="1"/>
  <c r="EE54" i="28" s="1"/>
  <c r="EE55" i="28" s="1"/>
  <c r="EE56" i="28" s="1"/>
  <c r="EE57" i="28" s="1"/>
  <c r="EE58" i="28" s="1"/>
  <c r="EE59" i="28" s="1"/>
  <c r="EE60" i="28" s="1"/>
  <c r="EE61" i="28" s="1"/>
  <c r="EE62" i="28" s="1"/>
  <c r="EE63" i="28" s="1"/>
  <c r="EE64" i="28" s="1"/>
  <c r="EE65" i="28" s="1"/>
  <c r="EE66" i="28" s="1"/>
  <c r="EE67" i="28" s="1"/>
  <c r="EE68" i="28" s="1"/>
  <c r="EE69" i="28" s="1"/>
  <c r="EE70" i="28" s="1"/>
  <c r="EE71" i="28" s="1"/>
  <c r="EE72" i="28" s="1"/>
  <c r="EE73" i="28" s="1"/>
  <c r="EE74" i="28" s="1"/>
  <c r="EE75" i="28" s="1"/>
  <c r="EE76" i="28" s="1"/>
  <c r="EE77" i="28" s="1"/>
  <c r="EE78" i="28" s="1"/>
  <c r="EE79" i="28" s="1"/>
  <c r="EE80" i="28" s="1"/>
  <c r="EE2" i="28" s="1"/>
  <c r="DB274" i="28" s="1"/>
  <c r="BW2" i="28"/>
  <c r="DZ2" i="28"/>
  <c r="DB199" i="28" s="1"/>
  <c r="DS2" i="28"/>
  <c r="DB94" i="28" s="1"/>
  <c r="ED2" i="28"/>
  <c r="DB259" i="28" s="1"/>
  <c r="EG4" i="28"/>
  <c r="DR2" i="28"/>
  <c r="DB79" i="28" s="1"/>
  <c r="CI42" i="38"/>
  <c r="CI43" i="38" s="1"/>
  <c r="CI44" i="38" s="1"/>
  <c r="CI45" i="38" s="1"/>
  <c r="CI46" i="38" s="1"/>
  <c r="CI47" i="38" s="1"/>
  <c r="CI48" i="38" s="1"/>
  <c r="CI49" i="38" s="1"/>
  <c r="CI50" i="38" s="1"/>
  <c r="CI51" i="38" s="1"/>
  <c r="CI52" i="38" s="1"/>
  <c r="CI53" i="38" s="1"/>
  <c r="CI54" i="38" s="1"/>
  <c r="CI55" i="38" s="1"/>
  <c r="CI56" i="38" s="1"/>
  <c r="CI57" i="38" s="1"/>
  <c r="CI58" i="38" s="1"/>
  <c r="CI59" i="38" s="1"/>
  <c r="CI60" i="38" s="1"/>
  <c r="CI61" i="38" s="1"/>
  <c r="CI62" i="38" s="1"/>
  <c r="CI63" i="38" s="1"/>
  <c r="CI64" i="38" s="1"/>
  <c r="CI65" i="38" s="1"/>
  <c r="CI66" i="38" s="1"/>
  <c r="CI67" i="38" s="1"/>
  <c r="CI68" i="38" s="1"/>
  <c r="CI69" i="38" s="1"/>
  <c r="CI70" i="38" s="1"/>
  <c r="CI71" i="38" s="1"/>
  <c r="CI72" i="38" s="1"/>
  <c r="CI73" i="38" s="1"/>
  <c r="CI74" i="38" s="1"/>
  <c r="CI75" i="38" s="1"/>
  <c r="CI76" i="38" s="1"/>
  <c r="CI77" i="38" s="1"/>
  <c r="CI78" i="38" s="1"/>
  <c r="CI79" i="38" s="1"/>
  <c r="CI80" i="38" s="1"/>
  <c r="CQ42" i="38"/>
  <c r="CQ43" i="38" s="1"/>
  <c r="CQ44" i="38" s="1"/>
  <c r="CQ45" i="38" s="1"/>
  <c r="CQ46" i="38" s="1"/>
  <c r="CQ47" i="38" s="1"/>
  <c r="CQ48" i="38" s="1"/>
  <c r="CQ49" i="38" s="1"/>
  <c r="CQ50" i="38" s="1"/>
  <c r="CQ51" i="38" s="1"/>
  <c r="CQ52" i="38" s="1"/>
  <c r="CQ53" i="38" s="1"/>
  <c r="CQ54" i="38" s="1"/>
  <c r="CQ55" i="38" s="1"/>
  <c r="CQ56" i="38" s="1"/>
  <c r="CQ57" i="38" s="1"/>
  <c r="CQ58" i="38" s="1"/>
  <c r="CQ59" i="38" s="1"/>
  <c r="CQ60" i="38" s="1"/>
  <c r="CQ61" i="38" s="1"/>
  <c r="DB270" i="38"/>
  <c r="CS42" i="38"/>
  <c r="CS43" i="38" s="1"/>
  <c r="CS44" i="38" s="1"/>
  <c r="CS45" i="38" s="1"/>
  <c r="CS46" i="38" s="1"/>
  <c r="CS47" i="38" s="1"/>
  <c r="CS48" i="38" s="1"/>
  <c r="CS49" i="38" s="1"/>
  <c r="CS50" i="38" s="1"/>
  <c r="CS51" i="38" s="1"/>
  <c r="CS52" i="38" s="1"/>
  <c r="CS53" i="38" s="1"/>
  <c r="CS54" i="38" s="1"/>
  <c r="CS55" i="38" s="1"/>
  <c r="CS56" i="38" s="1"/>
  <c r="CS57" i="38" s="1"/>
  <c r="CS58" i="38" s="1"/>
  <c r="CS59" i="38" s="1"/>
  <c r="CS60" i="38" s="1"/>
  <c r="CS61" i="38" s="1"/>
  <c r="CS62" i="38" s="1"/>
  <c r="CS63" i="38" s="1"/>
  <c r="CS64" i="38" s="1"/>
  <c r="CS65" i="38" s="1"/>
  <c r="CS66" i="38" s="1"/>
  <c r="CS67" i="38" s="1"/>
  <c r="CS68" i="38" s="1"/>
  <c r="CS69" i="38" s="1"/>
  <c r="CS70" i="38" s="1"/>
  <c r="CS71" i="38" s="1"/>
  <c r="CS72" i="38" s="1"/>
  <c r="CS73" i="38" s="1"/>
  <c r="CS74" i="38" s="1"/>
  <c r="CS75" i="38" s="1"/>
  <c r="CS76" i="38" s="1"/>
  <c r="CS77" i="38" s="1"/>
  <c r="CS78" i="38" s="1"/>
  <c r="CS79" i="38" s="1"/>
  <c r="CS80" i="38" s="1"/>
  <c r="DB46" i="38"/>
  <c r="CD42" i="38"/>
  <c r="CD43" i="38" s="1"/>
  <c r="CD44" i="38" s="1"/>
  <c r="CD45" i="38" s="1"/>
  <c r="CD46" i="38" s="1"/>
  <c r="CD47" i="38" s="1"/>
  <c r="CD48" i="38" s="1"/>
  <c r="CD49" i="38" s="1"/>
  <c r="CD50" i="38" s="1"/>
  <c r="CD51" i="38" s="1"/>
  <c r="CD52" i="38" s="1"/>
  <c r="CD53" i="38" s="1"/>
  <c r="CD54" i="38" s="1"/>
  <c r="CD55" i="38" s="1"/>
  <c r="CD56" i="38" s="1"/>
  <c r="CD57" i="38" s="1"/>
  <c r="CD58" i="38" s="1"/>
  <c r="CD59" i="38" s="1"/>
  <c r="CD60" i="38" s="1"/>
  <c r="CD61" i="38" s="1"/>
  <c r="CD62" i="38" s="1"/>
  <c r="CD63" i="38" s="1"/>
  <c r="CD64" i="38" s="1"/>
  <c r="CD65" i="38" s="1"/>
  <c r="CD66" i="38" s="1"/>
  <c r="CD67" i="38" s="1"/>
  <c r="CD68" i="38" s="1"/>
  <c r="CD69" i="38" s="1"/>
  <c r="CD70" i="38" s="1"/>
  <c r="CD71" i="38" s="1"/>
  <c r="CD72" i="38" s="1"/>
  <c r="CD73" i="38" s="1"/>
  <c r="CD74" i="38" s="1"/>
  <c r="CD75" i="38" s="1"/>
  <c r="CD76" i="38" s="1"/>
  <c r="CD77" i="38" s="1"/>
  <c r="CD78" i="38" s="1"/>
  <c r="CD79" i="38" s="1"/>
  <c r="CD80" i="38" s="1"/>
  <c r="DB43" i="38"/>
  <c r="DB41" i="38"/>
  <c r="DB35" i="38"/>
  <c r="DB38" i="38"/>
  <c r="DB158" i="38"/>
  <c r="DB161" i="38"/>
  <c r="DB157" i="38"/>
  <c r="CL42" i="38"/>
  <c r="CL43" i="38" s="1"/>
  <c r="CL44" i="38" s="1"/>
  <c r="CL45" i="38" s="1"/>
  <c r="CL46" i="38" s="1"/>
  <c r="CL47" i="38" s="1"/>
  <c r="CL48" i="38" s="1"/>
  <c r="CL49" i="38" s="1"/>
  <c r="CL50" i="38" s="1"/>
  <c r="CL51" i="38" s="1"/>
  <c r="CL52" i="38" s="1"/>
  <c r="CL53" i="38" s="1"/>
  <c r="CL54" i="38" s="1"/>
  <c r="CL55" i="38" s="1"/>
  <c r="CL56" i="38" s="1"/>
  <c r="CL57" i="38" s="1"/>
  <c r="CL58" i="38" s="1"/>
  <c r="CL59" i="38" s="1"/>
  <c r="CL60" i="38" s="1"/>
  <c r="CL61" i="38" s="1"/>
  <c r="CL62" i="38" s="1"/>
  <c r="CL63" i="38" s="1"/>
  <c r="CL64" i="38" s="1"/>
  <c r="CL65" i="38" s="1"/>
  <c r="CL66" i="38" s="1"/>
  <c r="CL67" i="38" s="1"/>
  <c r="CL68" i="38" s="1"/>
  <c r="CL69" i="38" s="1"/>
  <c r="CL70" i="38" s="1"/>
  <c r="CL71" i="38" s="1"/>
  <c r="CL72" i="38" s="1"/>
  <c r="CL73" i="38" s="1"/>
  <c r="CL74" i="38" s="1"/>
  <c r="CL75" i="38" s="1"/>
  <c r="CL76" i="38" s="1"/>
  <c r="CL77" i="38" s="1"/>
  <c r="CL78" i="38" s="1"/>
  <c r="CL79" i="38" s="1"/>
  <c r="CL80" i="38" s="1"/>
  <c r="CT42" i="38"/>
  <c r="CT43" i="38" s="1"/>
  <c r="CT44" i="38" s="1"/>
  <c r="CT45" i="38" s="1"/>
  <c r="CT46" i="38" s="1"/>
  <c r="CT47" i="38" s="1"/>
  <c r="CT48" i="38" s="1"/>
  <c r="CT49" i="38" s="1"/>
  <c r="CT50" i="38" s="1"/>
  <c r="CT51" i="38" s="1"/>
  <c r="CT52" i="38" s="1"/>
  <c r="CT53" i="38" s="1"/>
  <c r="CT54" i="38" s="1"/>
  <c r="CT55" i="38" s="1"/>
  <c r="CT56" i="38" s="1"/>
  <c r="CT57" i="38" s="1"/>
  <c r="CT58" i="38" s="1"/>
  <c r="CT59" i="38" s="1"/>
  <c r="CT60" i="38" s="1"/>
  <c r="CT61" i="38" s="1"/>
  <c r="CT62" i="38" s="1"/>
  <c r="CT63" i="38" s="1"/>
  <c r="CT64" i="38" s="1"/>
  <c r="CT65" i="38" s="1"/>
  <c r="CT66" i="38" s="1"/>
  <c r="CT67" i="38" s="1"/>
  <c r="CT68" i="38" s="1"/>
  <c r="CT69" i="38" s="1"/>
  <c r="CT70" i="38" s="1"/>
  <c r="CT71" i="38" s="1"/>
  <c r="CT72" i="38" s="1"/>
  <c r="CT73" i="38" s="1"/>
  <c r="CT74" i="38" s="1"/>
  <c r="CT75" i="38" s="1"/>
  <c r="CT76" i="38" s="1"/>
  <c r="CT77" i="38" s="1"/>
  <c r="CT78" i="38" s="1"/>
  <c r="CT79" i="38" s="1"/>
  <c r="CT80" i="38" s="1"/>
  <c r="CB42" i="38"/>
  <c r="CB43" i="38" s="1"/>
  <c r="CB44" i="38" s="1"/>
  <c r="CB45" i="38" s="1"/>
  <c r="CB46" i="38" s="1"/>
  <c r="CB47" i="38" s="1"/>
  <c r="CB48" i="38" s="1"/>
  <c r="CB49" i="38" s="1"/>
  <c r="CB50" i="38" s="1"/>
  <c r="CB51" i="38" s="1"/>
  <c r="CB52" i="38" s="1"/>
  <c r="CB53" i="38" s="1"/>
  <c r="CB54" i="38" s="1"/>
  <c r="CB55" i="38" s="1"/>
  <c r="CB56" i="38" s="1"/>
  <c r="CB57" i="38" s="1"/>
  <c r="CB58" i="38" s="1"/>
  <c r="CB59" i="38" s="1"/>
  <c r="CB60" i="38" s="1"/>
  <c r="CB61" i="38" s="1"/>
  <c r="CB62" i="38" s="1"/>
  <c r="CB63" i="38" s="1"/>
  <c r="CB64" i="38" s="1"/>
  <c r="CB65" i="38" s="1"/>
  <c r="CB66" i="38" s="1"/>
  <c r="CB67" i="38" s="1"/>
  <c r="CB68" i="38" s="1"/>
  <c r="CB69" i="38" s="1"/>
  <c r="CB70" i="38" s="1"/>
  <c r="CB71" i="38" s="1"/>
  <c r="CB72" i="38" s="1"/>
  <c r="CB73" i="38" s="1"/>
  <c r="CB74" i="38" s="1"/>
  <c r="CB75" i="38" s="1"/>
  <c r="CB76" i="38" s="1"/>
  <c r="CB77" i="38" s="1"/>
  <c r="CB78" i="38" s="1"/>
  <c r="CB79" i="38" s="1"/>
  <c r="CB80" i="38" s="1"/>
  <c r="DB58" i="38"/>
  <c r="DB50" i="38"/>
  <c r="DB57" i="38"/>
  <c r="DB55" i="38"/>
  <c r="CE42" i="38"/>
  <c r="CE43" i="38" s="1"/>
  <c r="CE44" i="38" s="1"/>
  <c r="CE45" i="38" s="1"/>
  <c r="CE46" i="38" s="1"/>
  <c r="CE47" i="38" s="1"/>
  <c r="CE48" i="38" s="1"/>
  <c r="CE49" i="38" s="1"/>
  <c r="CE50" i="38" s="1"/>
  <c r="CE51" i="38" s="1"/>
  <c r="CE52" i="38" s="1"/>
  <c r="CE53" i="38" s="1"/>
  <c r="CE54" i="38" s="1"/>
  <c r="CE55" i="38" s="1"/>
  <c r="CE56" i="38" s="1"/>
  <c r="CE57" i="38" s="1"/>
  <c r="CE58" i="38" s="1"/>
  <c r="CE59" i="38" s="1"/>
  <c r="CE60" i="38" s="1"/>
  <c r="CE61" i="38" s="1"/>
  <c r="CE62" i="38" s="1"/>
  <c r="CE63" i="38" s="1"/>
  <c r="CE64" i="38" s="1"/>
  <c r="CE65" i="38" s="1"/>
  <c r="CE66" i="38" s="1"/>
  <c r="CE67" i="38" s="1"/>
  <c r="CE68" i="38" s="1"/>
  <c r="CE69" i="38" s="1"/>
  <c r="CE70" i="38" s="1"/>
  <c r="CE71" i="38" s="1"/>
  <c r="CE72" i="38" s="1"/>
  <c r="CE73" i="38" s="1"/>
  <c r="CE74" i="38" s="1"/>
  <c r="CE75" i="38" s="1"/>
  <c r="CE76" i="38" s="1"/>
  <c r="CE77" i="38" s="1"/>
  <c r="CE78" i="38" s="1"/>
  <c r="CE79" i="38" s="1"/>
  <c r="CE80" i="38" s="1"/>
  <c r="DB181" i="38"/>
  <c r="DB171" i="38"/>
  <c r="CM42" i="38"/>
  <c r="CM43" i="38" s="1"/>
  <c r="CM44" i="38" s="1"/>
  <c r="CM45" i="38" s="1"/>
  <c r="CM46" i="38" s="1"/>
  <c r="CM47" i="38" s="1"/>
  <c r="CM48" i="38" s="1"/>
  <c r="CM49" i="38" s="1"/>
  <c r="CM50" i="38" s="1"/>
  <c r="CM51" i="38" s="1"/>
  <c r="CM52" i="38" s="1"/>
  <c r="CM53" i="38" s="1"/>
  <c r="CM54" i="38" s="1"/>
  <c r="CM55" i="38" s="1"/>
  <c r="CM56" i="38" s="1"/>
  <c r="CM57" i="38" s="1"/>
  <c r="CM58" i="38" s="1"/>
  <c r="CM59" i="38" s="1"/>
  <c r="CM60" i="38" s="1"/>
  <c r="CM61" i="38" s="1"/>
  <c r="CM62" i="38" s="1"/>
  <c r="CM63" i="38" s="1"/>
  <c r="CM64" i="38" s="1"/>
  <c r="CM65" i="38" s="1"/>
  <c r="CM66" i="38" s="1"/>
  <c r="CM67" i="38" s="1"/>
  <c r="CM68" i="38" s="1"/>
  <c r="CM69" i="38" s="1"/>
  <c r="CM70" i="38" s="1"/>
  <c r="CM71" i="38" s="1"/>
  <c r="CM72" i="38" s="1"/>
  <c r="CM73" i="38" s="1"/>
  <c r="CM74" i="38" s="1"/>
  <c r="CM75" i="38" s="1"/>
  <c r="CM76" i="38" s="1"/>
  <c r="CM77" i="38" s="1"/>
  <c r="CM78" i="38" s="1"/>
  <c r="CM79" i="38" s="1"/>
  <c r="CM80" i="38" s="1"/>
  <c r="CU42" i="38"/>
  <c r="CC42" i="38"/>
  <c r="CC43" i="38" s="1"/>
  <c r="CC44" i="38" s="1"/>
  <c r="CC45" i="38" s="1"/>
  <c r="CC46" i="38" s="1"/>
  <c r="CC47" i="38" s="1"/>
  <c r="CC48" i="38" s="1"/>
  <c r="CC49" i="38" s="1"/>
  <c r="CC50" i="38" s="1"/>
  <c r="CC51" i="38" s="1"/>
  <c r="CC52" i="38" s="1"/>
  <c r="CC53" i="38" s="1"/>
  <c r="CC54" i="38" s="1"/>
  <c r="CC55" i="38" s="1"/>
  <c r="CC56" i="38" s="1"/>
  <c r="CC57" i="38" s="1"/>
  <c r="CC58" i="38" s="1"/>
  <c r="CC59" i="38" s="1"/>
  <c r="CC60" i="38" s="1"/>
  <c r="CC61" i="38" s="1"/>
  <c r="CC62" i="38" s="1"/>
  <c r="CC63" i="38" s="1"/>
  <c r="CC64" i="38" s="1"/>
  <c r="CC65" i="38" s="1"/>
  <c r="CC66" i="38" s="1"/>
  <c r="CC67" i="38" s="1"/>
  <c r="CC68" i="38" s="1"/>
  <c r="CC69" i="38" s="1"/>
  <c r="CC70" i="38" s="1"/>
  <c r="CC71" i="38" s="1"/>
  <c r="CC72" i="38" s="1"/>
  <c r="CC73" i="38" s="1"/>
  <c r="CC74" i="38" s="1"/>
  <c r="CC75" i="38" s="1"/>
  <c r="CC76" i="38" s="1"/>
  <c r="CC77" i="38" s="1"/>
  <c r="CC78" i="38" s="1"/>
  <c r="CC79" i="38" s="1"/>
  <c r="CC80" i="38" s="1"/>
  <c r="DB71" i="38"/>
  <c r="DB70" i="38"/>
  <c r="CF42" i="38"/>
  <c r="CF43" i="38" s="1"/>
  <c r="CF44" i="38" s="1"/>
  <c r="CF45" i="38" s="1"/>
  <c r="CF46" i="38" s="1"/>
  <c r="CF47" i="38" s="1"/>
  <c r="CF48" i="38" s="1"/>
  <c r="CF49" i="38" s="1"/>
  <c r="CF50" i="38" s="1"/>
  <c r="CF51" i="38" s="1"/>
  <c r="CF52" i="38" s="1"/>
  <c r="CF53" i="38" s="1"/>
  <c r="CF54" i="38" s="1"/>
  <c r="CF55" i="38" s="1"/>
  <c r="CF56" i="38" s="1"/>
  <c r="CF57" i="38" s="1"/>
  <c r="CF58" i="38" s="1"/>
  <c r="CF59" i="38" s="1"/>
  <c r="CF60" i="38" s="1"/>
  <c r="CF61" i="38" s="1"/>
  <c r="CF62" i="38" s="1"/>
  <c r="CF63" i="38" s="1"/>
  <c r="CF64" i="38" s="1"/>
  <c r="CF65" i="38" s="1"/>
  <c r="CF66" i="38" s="1"/>
  <c r="CF67" i="38" s="1"/>
  <c r="CF68" i="38" s="1"/>
  <c r="CF69" i="38" s="1"/>
  <c r="CF70" i="38" s="1"/>
  <c r="CF71" i="38" s="1"/>
  <c r="CF72" i="38" s="1"/>
  <c r="CF73" i="38" s="1"/>
  <c r="CF74" i="38" s="1"/>
  <c r="CF75" i="38" s="1"/>
  <c r="CF76" i="38" s="1"/>
  <c r="CF77" i="38" s="1"/>
  <c r="CF78" i="38" s="1"/>
  <c r="CF79" i="38" s="1"/>
  <c r="CF80" i="38" s="1"/>
  <c r="DB192" i="38"/>
  <c r="DB188" i="38"/>
  <c r="DB194" i="38"/>
  <c r="DB193" i="38"/>
  <c r="DB189" i="38"/>
  <c r="DB185" i="38"/>
  <c r="CN42" i="38"/>
  <c r="CN43" i="38" s="1"/>
  <c r="CN44" i="38" s="1"/>
  <c r="CN45" i="38" s="1"/>
  <c r="CN46" i="38" s="1"/>
  <c r="CN47" i="38" s="1"/>
  <c r="CN48" i="38" s="1"/>
  <c r="CN49" i="38" s="1"/>
  <c r="CN50" i="38" s="1"/>
  <c r="CN51" i="38" s="1"/>
  <c r="CN52" i="38" s="1"/>
  <c r="CN53" i="38" s="1"/>
  <c r="CN54" i="38" s="1"/>
  <c r="CN55" i="38" s="1"/>
  <c r="CN56" i="38" s="1"/>
  <c r="CN57" i="38" s="1"/>
  <c r="CN58" i="38" s="1"/>
  <c r="CN59" i="38" s="1"/>
  <c r="CN60" i="38" s="1"/>
  <c r="CN61" i="38" s="1"/>
  <c r="CN62" i="38" s="1"/>
  <c r="CN63" i="38" s="1"/>
  <c r="CN64" i="38" s="1"/>
  <c r="CN65" i="38" s="1"/>
  <c r="CN66" i="38" s="1"/>
  <c r="CN67" i="38" s="1"/>
  <c r="CN68" i="38" s="1"/>
  <c r="CN69" i="38" s="1"/>
  <c r="CN70" i="38" s="1"/>
  <c r="CN71" i="38" s="1"/>
  <c r="CN72" i="38" s="1"/>
  <c r="CN73" i="38" s="1"/>
  <c r="CN74" i="38" s="1"/>
  <c r="CN75" i="38" s="1"/>
  <c r="CN76" i="38" s="1"/>
  <c r="CN77" i="38" s="1"/>
  <c r="CN78" i="38" s="1"/>
  <c r="CN79" i="38" s="1"/>
  <c r="CN80" i="38" s="1"/>
  <c r="DB134" i="38"/>
  <c r="DB130" i="38"/>
  <c r="CJ42" i="38"/>
  <c r="CJ43" i="38" s="1"/>
  <c r="CJ44" i="38" s="1"/>
  <c r="CJ45" i="38" s="1"/>
  <c r="CJ46" i="38" s="1"/>
  <c r="CJ47" i="38" s="1"/>
  <c r="CJ48" i="38" s="1"/>
  <c r="CJ49" i="38" s="1"/>
  <c r="CJ50" i="38" s="1"/>
  <c r="CJ51" i="38" s="1"/>
  <c r="CJ52" i="38" s="1"/>
  <c r="CJ53" i="38" s="1"/>
  <c r="CJ54" i="38" s="1"/>
  <c r="CJ55" i="38" s="1"/>
  <c r="CJ56" i="38" s="1"/>
  <c r="CJ57" i="38" s="1"/>
  <c r="CJ58" i="38" s="1"/>
  <c r="CJ59" i="38" s="1"/>
  <c r="CJ60" i="38" s="1"/>
  <c r="CJ61" i="38" s="1"/>
  <c r="CJ62" i="38" s="1"/>
  <c r="CJ63" i="38" s="1"/>
  <c r="CJ64" i="38" s="1"/>
  <c r="CJ65" i="38" s="1"/>
  <c r="CJ66" i="38" s="1"/>
  <c r="CJ67" i="38" s="1"/>
  <c r="CJ68" i="38" s="1"/>
  <c r="CJ69" i="38" s="1"/>
  <c r="CJ70" i="38" s="1"/>
  <c r="CJ71" i="38" s="1"/>
  <c r="CJ72" i="38" s="1"/>
  <c r="CJ73" i="38" s="1"/>
  <c r="CJ74" i="38" s="1"/>
  <c r="CJ75" i="38" s="1"/>
  <c r="CJ76" i="38" s="1"/>
  <c r="CJ77" i="38" s="1"/>
  <c r="CJ78" i="38" s="1"/>
  <c r="CJ79" i="38" s="1"/>
  <c r="CJ80" i="38" s="1"/>
  <c r="DB83" i="38"/>
  <c r="DB90" i="38"/>
  <c r="DB85" i="38"/>
  <c r="DB88" i="38"/>
  <c r="CG42" i="38"/>
  <c r="CG43" i="38" s="1"/>
  <c r="CG44" i="38" s="1"/>
  <c r="CG45" i="38" s="1"/>
  <c r="CG46" i="38" s="1"/>
  <c r="CG47" i="38" s="1"/>
  <c r="CG48" i="38" s="1"/>
  <c r="CG49" i="38" s="1"/>
  <c r="CG50" i="38" s="1"/>
  <c r="CG51" i="38" s="1"/>
  <c r="CG52" i="38" s="1"/>
  <c r="CG53" i="38" s="1"/>
  <c r="CG54" i="38" s="1"/>
  <c r="CG55" i="38" s="1"/>
  <c r="CG56" i="38" s="1"/>
  <c r="CG57" i="38" s="1"/>
  <c r="CG58" i="38" s="1"/>
  <c r="CG59" i="38" s="1"/>
  <c r="CG60" i="38" s="1"/>
  <c r="CG61" i="38" s="1"/>
  <c r="CG62" i="38" s="1"/>
  <c r="CG63" i="38" s="1"/>
  <c r="CG64" i="38" s="1"/>
  <c r="CG65" i="38" s="1"/>
  <c r="CG66" i="38" s="1"/>
  <c r="CG67" i="38" s="1"/>
  <c r="CG68" i="38" s="1"/>
  <c r="CG69" i="38" s="1"/>
  <c r="CG70" i="38" s="1"/>
  <c r="CG71" i="38" s="1"/>
  <c r="CG72" i="38" s="1"/>
  <c r="CG73" i="38" s="1"/>
  <c r="CG74" i="38" s="1"/>
  <c r="CG75" i="38" s="1"/>
  <c r="CG76" i="38" s="1"/>
  <c r="CG77" i="38" s="1"/>
  <c r="CG78" i="38" s="1"/>
  <c r="CG79" i="38" s="1"/>
  <c r="CG80" i="38" s="1"/>
  <c r="DB207" i="38"/>
  <c r="DB203" i="38"/>
  <c r="DB202" i="38"/>
  <c r="DB208" i="38"/>
  <c r="DB204" i="38"/>
  <c r="CO42" i="38"/>
  <c r="CO43" i="38" s="1"/>
  <c r="CO44" i="38" s="1"/>
  <c r="CO45" i="38" s="1"/>
  <c r="CO46" i="38" s="1"/>
  <c r="CO47" i="38" s="1"/>
  <c r="CO48" i="38" s="1"/>
  <c r="CO49" i="38" s="1"/>
  <c r="CO50" i="38" s="1"/>
  <c r="CO51" i="38" s="1"/>
  <c r="CO52" i="38" s="1"/>
  <c r="CO53" i="38" s="1"/>
  <c r="CO54" i="38" s="1"/>
  <c r="CO55" i="38" s="1"/>
  <c r="CO56" i="38" s="1"/>
  <c r="CO57" i="38" s="1"/>
  <c r="CO58" i="38" s="1"/>
  <c r="CO59" i="38" s="1"/>
  <c r="CO60" i="38" s="1"/>
  <c r="CO61" i="38" s="1"/>
  <c r="CO62" i="38" s="1"/>
  <c r="CO63" i="38" s="1"/>
  <c r="CO64" i="38" s="1"/>
  <c r="CO65" i="38" s="1"/>
  <c r="CO66" i="38" s="1"/>
  <c r="CO67" i="38" s="1"/>
  <c r="CO68" i="38" s="1"/>
  <c r="CO69" i="38" s="1"/>
  <c r="CO70" i="38" s="1"/>
  <c r="CO71" i="38" s="1"/>
  <c r="CO72" i="38" s="1"/>
  <c r="CO73" i="38" s="1"/>
  <c r="CO74" i="38" s="1"/>
  <c r="CO75" i="38" s="1"/>
  <c r="CO76" i="38" s="1"/>
  <c r="CO77" i="38" s="1"/>
  <c r="CO78" i="38" s="1"/>
  <c r="CO79" i="38" s="1"/>
  <c r="CO80" i="38" s="1"/>
  <c r="DB149" i="38"/>
  <c r="DB147" i="38"/>
  <c r="DB143" i="38"/>
  <c r="CK42" i="38"/>
  <c r="CK43" i="38" s="1"/>
  <c r="CK44" i="38" s="1"/>
  <c r="CK45" i="38" s="1"/>
  <c r="CK46" i="38" s="1"/>
  <c r="CK47" i="38" s="1"/>
  <c r="CK48" i="38" s="1"/>
  <c r="CK49" i="38" s="1"/>
  <c r="CK50" i="38" s="1"/>
  <c r="CK51" i="38" s="1"/>
  <c r="CK52" i="38" s="1"/>
  <c r="CK53" i="38" s="1"/>
  <c r="CK54" i="38" s="1"/>
  <c r="CK55" i="38" s="1"/>
  <c r="CK56" i="38" s="1"/>
  <c r="CK57" i="38" s="1"/>
  <c r="CK58" i="38" s="1"/>
  <c r="CK59" i="38" s="1"/>
  <c r="CK60" i="38" s="1"/>
  <c r="CK61" i="38" s="1"/>
  <c r="CK62" i="38" s="1"/>
  <c r="CK63" i="38" s="1"/>
  <c r="CK64" i="38" s="1"/>
  <c r="CK65" i="38" s="1"/>
  <c r="CK66" i="38" s="1"/>
  <c r="CK67" i="38" s="1"/>
  <c r="CK68" i="38" s="1"/>
  <c r="CK69" i="38" s="1"/>
  <c r="CK70" i="38" s="1"/>
  <c r="CK71" i="38" s="1"/>
  <c r="CK72" i="38" s="1"/>
  <c r="CK73" i="38" s="1"/>
  <c r="CK74" i="38" s="1"/>
  <c r="CK75" i="38" s="1"/>
  <c r="CK76" i="38" s="1"/>
  <c r="CK77" i="38" s="1"/>
  <c r="CK78" i="38" s="1"/>
  <c r="CK79" i="38" s="1"/>
  <c r="CK80" i="38" s="1"/>
  <c r="DB105" i="38"/>
  <c r="DB101" i="38"/>
  <c r="DB96" i="38"/>
  <c r="DB103" i="38"/>
  <c r="DB99" i="38"/>
  <c r="DB106" i="38"/>
  <c r="DB102" i="38"/>
  <c r="CH42" i="38"/>
  <c r="CH43" i="38" s="1"/>
  <c r="CH44" i="38" s="1"/>
  <c r="CH45" i="38" s="1"/>
  <c r="CH46" i="38" s="1"/>
  <c r="CH47" i="38" s="1"/>
  <c r="CH48" i="38" s="1"/>
  <c r="CH49" i="38" s="1"/>
  <c r="CH50" i="38" s="1"/>
  <c r="CH51" i="38" s="1"/>
  <c r="CH52" i="38" s="1"/>
  <c r="CH53" i="38" s="1"/>
  <c r="CH54" i="38" s="1"/>
  <c r="CH55" i="38" s="1"/>
  <c r="CH56" i="38" s="1"/>
  <c r="CH57" i="38" s="1"/>
  <c r="CH58" i="38" s="1"/>
  <c r="CH59" i="38" s="1"/>
  <c r="CH60" i="38" s="1"/>
  <c r="CH61" i="38" s="1"/>
  <c r="CH62" i="38" s="1"/>
  <c r="CH63" i="38" s="1"/>
  <c r="CH64" i="38" s="1"/>
  <c r="CH65" i="38" s="1"/>
  <c r="CH66" i="38" s="1"/>
  <c r="CH67" i="38" s="1"/>
  <c r="CH68" i="38" s="1"/>
  <c r="CH69" i="38" s="1"/>
  <c r="CH70" i="38" s="1"/>
  <c r="CH71" i="38" s="1"/>
  <c r="CH72" i="38" s="1"/>
  <c r="CH73" i="38" s="1"/>
  <c r="CH74" i="38" s="1"/>
  <c r="CH75" i="38" s="1"/>
  <c r="CH76" i="38" s="1"/>
  <c r="CH77" i="38" s="1"/>
  <c r="CH78" i="38" s="1"/>
  <c r="CH79" i="38" s="1"/>
  <c r="CH80" i="38" s="1"/>
  <c r="CP42" i="38"/>
  <c r="CP43" i="38" s="1"/>
  <c r="CP44" i="38" s="1"/>
  <c r="CP45" i="38" s="1"/>
  <c r="CP46" i="38" s="1"/>
  <c r="CP47" i="38" s="1"/>
  <c r="CP48" i="38" s="1"/>
  <c r="CP49" i="38" s="1"/>
  <c r="CP50" i="38" s="1"/>
  <c r="CP51" i="38" s="1"/>
  <c r="CP52" i="38" s="1"/>
  <c r="CP53" i="38" s="1"/>
  <c r="CP54" i="38" s="1"/>
  <c r="CP55" i="38" s="1"/>
  <c r="CP56" i="38" s="1"/>
  <c r="CP57" i="38" s="1"/>
  <c r="CP58" i="38" s="1"/>
  <c r="CP59" i="38" s="1"/>
  <c r="CP60" i="38" s="1"/>
  <c r="CP61" i="38" s="1"/>
  <c r="CP62" i="38" s="1"/>
  <c r="CP63" i="38" s="1"/>
  <c r="CP64" i="38" s="1"/>
  <c r="CP65" i="38" s="1"/>
  <c r="CP66" i="38" s="1"/>
  <c r="CP67" i="38" s="1"/>
  <c r="CP68" i="38" s="1"/>
  <c r="CP69" i="38" s="1"/>
  <c r="CP70" i="38" s="1"/>
  <c r="CP71" i="38" s="1"/>
  <c r="CP72" i="38" s="1"/>
  <c r="CP73" i="38" s="1"/>
  <c r="CP74" i="38" s="1"/>
  <c r="CP75" i="38" s="1"/>
  <c r="CP76" i="38" s="1"/>
  <c r="CP77" i="38" s="1"/>
  <c r="CP78" i="38" s="1"/>
  <c r="CP79" i="38" s="1"/>
  <c r="CP80" i="38" s="1"/>
  <c r="DB252" i="38"/>
  <c r="CR42" i="38"/>
  <c r="CR43" i="38" s="1"/>
  <c r="CR44" i="38" s="1"/>
  <c r="CR45" i="38" s="1"/>
  <c r="CR46" i="38" s="1"/>
  <c r="CR47" i="38" s="1"/>
  <c r="CR48" i="38" s="1"/>
  <c r="CR49" i="38" s="1"/>
  <c r="CR50" i="38" s="1"/>
  <c r="CR51" i="38" s="1"/>
  <c r="CR52" i="38" s="1"/>
  <c r="CR53" i="38" s="1"/>
  <c r="CR54" i="38" s="1"/>
  <c r="CR55" i="38" s="1"/>
  <c r="CR56" i="38" s="1"/>
  <c r="CR57" i="38" s="1"/>
  <c r="CR58" i="38" s="1"/>
  <c r="CR59" i="38" s="1"/>
  <c r="CR60" i="38" s="1"/>
  <c r="CR61" i="38" s="1"/>
  <c r="CR62" i="38" s="1"/>
  <c r="CR63" i="38" s="1"/>
  <c r="CR64" i="38" s="1"/>
  <c r="CR65" i="38" s="1"/>
  <c r="CR66" i="38" s="1"/>
  <c r="CR67" i="38" s="1"/>
  <c r="CR68" i="38" s="1"/>
  <c r="CR69" i="38" s="1"/>
  <c r="CR70" i="38" s="1"/>
  <c r="CR71" i="38" s="1"/>
  <c r="CR72" i="38" s="1"/>
  <c r="CR73" i="38" s="1"/>
  <c r="CR74" i="38" s="1"/>
  <c r="CR75" i="38" s="1"/>
  <c r="CR76" i="38" s="1"/>
  <c r="CR77" i="38" s="1"/>
  <c r="CR78" i="38" s="1"/>
  <c r="CR79" i="38" s="1"/>
  <c r="CR80" i="38" s="1"/>
  <c r="DQ4" i="38"/>
  <c r="DQ5" i="38" s="1"/>
  <c r="DQ6" i="38" s="1"/>
  <c r="DQ7" i="38" s="1"/>
  <c r="DQ8" i="38" s="1"/>
  <c r="DQ9" i="38" s="1"/>
  <c r="DQ10" i="38" s="1"/>
  <c r="DQ11" i="38" s="1"/>
  <c r="DQ12" i="38" s="1"/>
  <c r="DQ13" i="38" s="1"/>
  <c r="DQ14" i="38" s="1"/>
  <c r="DQ15" i="38" s="1"/>
  <c r="DQ16" i="38" s="1"/>
  <c r="DQ17" i="38" s="1"/>
  <c r="DQ18" i="38" s="1"/>
  <c r="DQ19" i="38" s="1"/>
  <c r="DQ20" i="38" s="1"/>
  <c r="DQ21" i="38" s="1"/>
  <c r="DQ22" i="38" s="1"/>
  <c r="DQ23" i="38" s="1"/>
  <c r="DQ24" i="38" s="1"/>
  <c r="DQ25" i="38" s="1"/>
  <c r="DQ26" i="38" s="1"/>
  <c r="DQ27" i="38" s="1"/>
  <c r="DQ28" i="38" s="1"/>
  <c r="DQ29" i="38" s="1"/>
  <c r="DQ30" i="38" s="1"/>
  <c r="DQ31" i="38" s="1"/>
  <c r="DQ32" i="38" s="1"/>
  <c r="DQ33" i="38" s="1"/>
  <c r="DQ34" i="38" s="1"/>
  <c r="DQ35" i="38" s="1"/>
  <c r="DQ36" i="38" s="1"/>
  <c r="DQ37" i="38" s="1"/>
  <c r="DQ38" i="38" s="1"/>
  <c r="DQ39" i="38" s="1"/>
  <c r="DQ40" i="38" s="1"/>
  <c r="DQ41" i="38" s="1"/>
  <c r="DQ42" i="38" s="1"/>
  <c r="DQ43" i="38" s="1"/>
  <c r="DQ44" i="38" s="1"/>
  <c r="DQ45" i="38" s="1"/>
  <c r="DQ46" i="38" s="1"/>
  <c r="DQ47" i="38" s="1"/>
  <c r="DQ48" i="38" s="1"/>
  <c r="DQ49" i="38" s="1"/>
  <c r="DQ50" i="38" s="1"/>
  <c r="DQ51" i="38" s="1"/>
  <c r="DQ52" i="38" s="1"/>
  <c r="DQ53" i="38" s="1"/>
  <c r="DQ54" i="38" s="1"/>
  <c r="DQ55" i="38" s="1"/>
  <c r="DQ56" i="38" s="1"/>
  <c r="DQ57" i="38" s="1"/>
  <c r="DQ58" i="38" s="1"/>
  <c r="DQ59" i="38" s="1"/>
  <c r="DQ60" i="38" s="1"/>
  <c r="DQ61" i="38" s="1"/>
  <c r="DQ62" i="38" s="1"/>
  <c r="DQ63" i="38" s="1"/>
  <c r="DQ64" i="38" s="1"/>
  <c r="DQ65" i="38" s="1"/>
  <c r="DQ66" i="38" s="1"/>
  <c r="DQ67" i="38" s="1"/>
  <c r="DQ68" i="38" s="1"/>
  <c r="DQ69" i="38" s="1"/>
  <c r="DQ70" i="38" s="1"/>
  <c r="DQ71" i="38" s="1"/>
  <c r="DQ72" i="38" s="1"/>
  <c r="DQ73" i="38" s="1"/>
  <c r="DQ74" i="38" s="1"/>
  <c r="DQ75" i="38" s="1"/>
  <c r="DQ76" i="38" s="1"/>
  <c r="DQ77" i="38" s="1"/>
  <c r="DQ78" i="38" s="1"/>
  <c r="DQ79" i="38" s="1"/>
  <c r="DQ80" i="38" s="1"/>
  <c r="DQ2" i="38" s="1"/>
  <c r="DB64" i="38" s="1"/>
  <c r="DY4" i="38"/>
  <c r="DY5" i="38" s="1"/>
  <c r="DY6" i="38" s="1"/>
  <c r="DY7" i="38" s="1"/>
  <c r="DY8" i="38" s="1"/>
  <c r="DY9" i="38" s="1"/>
  <c r="DY10" i="38" s="1"/>
  <c r="DY11" i="38" s="1"/>
  <c r="DY12" i="38" s="1"/>
  <c r="DY13" i="38" s="1"/>
  <c r="DY14" i="38" s="1"/>
  <c r="DY15" i="38" s="1"/>
  <c r="DY16" i="38" s="1"/>
  <c r="DY17" i="38" s="1"/>
  <c r="DY18" i="38" s="1"/>
  <c r="DY19" i="38" s="1"/>
  <c r="DY20" i="38" s="1"/>
  <c r="DY21" i="38" s="1"/>
  <c r="DY22" i="38" s="1"/>
  <c r="DY23" i="38" s="1"/>
  <c r="DY24" i="38" s="1"/>
  <c r="DY25" i="38" s="1"/>
  <c r="DY26" i="38" s="1"/>
  <c r="DY27" i="38" s="1"/>
  <c r="DY28" i="38" s="1"/>
  <c r="DY29" i="38" s="1"/>
  <c r="DY30" i="38" s="1"/>
  <c r="DY31" i="38" s="1"/>
  <c r="DY32" i="38" s="1"/>
  <c r="DY33" i="38" s="1"/>
  <c r="DY34" i="38" s="1"/>
  <c r="DY35" i="38" s="1"/>
  <c r="DY36" i="38" s="1"/>
  <c r="DY37" i="38" s="1"/>
  <c r="DY38" i="38" s="1"/>
  <c r="DY39" i="38" s="1"/>
  <c r="DY40" i="38" s="1"/>
  <c r="DY41" i="38" s="1"/>
  <c r="DY42" i="38" s="1"/>
  <c r="DY43" i="38" s="1"/>
  <c r="DY44" i="38" s="1"/>
  <c r="DY45" i="38" s="1"/>
  <c r="DY46" i="38" s="1"/>
  <c r="DY47" i="38" s="1"/>
  <c r="DY48" i="38" s="1"/>
  <c r="DY49" i="38" s="1"/>
  <c r="DY50" i="38" s="1"/>
  <c r="DY51" i="38" s="1"/>
  <c r="DY52" i="38" s="1"/>
  <c r="DY53" i="38" s="1"/>
  <c r="DY54" i="38" s="1"/>
  <c r="DY55" i="38" s="1"/>
  <c r="DY56" i="38" s="1"/>
  <c r="DY57" i="38" s="1"/>
  <c r="DY58" i="38" s="1"/>
  <c r="DY59" i="38" s="1"/>
  <c r="DY60" i="38" s="1"/>
  <c r="DY61" i="38" s="1"/>
  <c r="DY62" i="38" s="1"/>
  <c r="DY63" i="38" s="1"/>
  <c r="DY64" i="38" s="1"/>
  <c r="DY65" i="38" s="1"/>
  <c r="DY66" i="38" s="1"/>
  <c r="DY67" i="38" s="1"/>
  <c r="DY68" i="38" s="1"/>
  <c r="DY69" i="38" s="1"/>
  <c r="DY70" i="38" s="1"/>
  <c r="DY71" i="38" s="1"/>
  <c r="DY72" i="38" s="1"/>
  <c r="DY73" i="38" s="1"/>
  <c r="DY74" i="38" s="1"/>
  <c r="DY75" i="38" s="1"/>
  <c r="DY76" i="38" s="1"/>
  <c r="DY77" i="38" s="1"/>
  <c r="DY78" i="38" s="1"/>
  <c r="DY79" i="38" s="1"/>
  <c r="DY80" i="38" s="1"/>
  <c r="DY2" i="38" s="1"/>
  <c r="DB184" i="38" s="1"/>
  <c r="EG4" i="38"/>
  <c r="EG17" i="38"/>
  <c r="DX4" i="38"/>
  <c r="DX5" i="38" s="1"/>
  <c r="DX6" i="38" s="1"/>
  <c r="DX7" i="38" s="1"/>
  <c r="DX8" i="38" s="1"/>
  <c r="DX9" i="38" s="1"/>
  <c r="DX10" i="38" s="1"/>
  <c r="DX11" i="38" s="1"/>
  <c r="DX12" i="38" s="1"/>
  <c r="DX13" i="38" s="1"/>
  <c r="DX14" i="38" s="1"/>
  <c r="DX15" i="38" s="1"/>
  <c r="DX16" i="38" s="1"/>
  <c r="DX17" i="38" s="1"/>
  <c r="DX18" i="38" s="1"/>
  <c r="DX19" i="38" s="1"/>
  <c r="DX20" i="38" s="1"/>
  <c r="DX21" i="38" s="1"/>
  <c r="DX22" i="38" s="1"/>
  <c r="DX23" i="38" s="1"/>
  <c r="DX24" i="38" s="1"/>
  <c r="DX25" i="38" s="1"/>
  <c r="DX26" i="38" s="1"/>
  <c r="DX27" i="38" s="1"/>
  <c r="DX28" i="38" s="1"/>
  <c r="DX29" i="38" s="1"/>
  <c r="DX30" i="38" s="1"/>
  <c r="DX31" i="38" s="1"/>
  <c r="DX32" i="38" s="1"/>
  <c r="DX33" i="38" s="1"/>
  <c r="DX34" i="38" s="1"/>
  <c r="DX35" i="38" s="1"/>
  <c r="DX36" i="38" s="1"/>
  <c r="DX37" i="38" s="1"/>
  <c r="DX38" i="38" s="1"/>
  <c r="DX39" i="38" s="1"/>
  <c r="DX40" i="38" s="1"/>
  <c r="DX41" i="38" s="1"/>
  <c r="DX42" i="38" s="1"/>
  <c r="DX43" i="38" s="1"/>
  <c r="DX44" i="38" s="1"/>
  <c r="DX45" i="38" s="1"/>
  <c r="DX46" i="38" s="1"/>
  <c r="DX47" i="38" s="1"/>
  <c r="DX48" i="38" s="1"/>
  <c r="DX49" i="38" s="1"/>
  <c r="DX50" i="38" s="1"/>
  <c r="DX51" i="38" s="1"/>
  <c r="DX52" i="38" s="1"/>
  <c r="DX53" i="38" s="1"/>
  <c r="DX54" i="38" s="1"/>
  <c r="DX55" i="38" s="1"/>
  <c r="DX56" i="38" s="1"/>
  <c r="DX57" i="38" s="1"/>
  <c r="DX58" i="38" s="1"/>
  <c r="DX59" i="38" s="1"/>
  <c r="DX60" i="38" s="1"/>
  <c r="DX61" i="38" s="1"/>
  <c r="DX62" i="38" s="1"/>
  <c r="DX63" i="38" s="1"/>
  <c r="DX64" i="38" s="1"/>
  <c r="DX65" i="38" s="1"/>
  <c r="DX66" i="38" s="1"/>
  <c r="DX67" i="38" s="1"/>
  <c r="DX68" i="38" s="1"/>
  <c r="DX69" i="38" s="1"/>
  <c r="DX70" i="38" s="1"/>
  <c r="DX71" i="38" s="1"/>
  <c r="DX72" i="38" s="1"/>
  <c r="DX73" i="38" s="1"/>
  <c r="DX74" i="38" s="1"/>
  <c r="DX75" i="38" s="1"/>
  <c r="DX76" i="38" s="1"/>
  <c r="DX77" i="38" s="1"/>
  <c r="DX78" i="38" s="1"/>
  <c r="DX79" i="38" s="1"/>
  <c r="DX80" i="38" s="1"/>
  <c r="DX2" i="38" s="1"/>
  <c r="DB169" i="38" s="1"/>
  <c r="BZ4" i="38"/>
  <c r="BZ2" i="38" s="1"/>
  <c r="W2" i="38" s="1"/>
  <c r="DR4" i="38"/>
  <c r="DR5" i="38" s="1"/>
  <c r="DR6" i="38" s="1"/>
  <c r="DR7" i="38" s="1"/>
  <c r="DR8" i="38" s="1"/>
  <c r="DR9" i="38" s="1"/>
  <c r="DR10" i="38" s="1"/>
  <c r="DR11" i="38" s="1"/>
  <c r="DR12" i="38" s="1"/>
  <c r="DR13" i="38" s="1"/>
  <c r="DR14" i="38" s="1"/>
  <c r="DR15" i="38" s="1"/>
  <c r="DR16" i="38" s="1"/>
  <c r="DR17" i="38" s="1"/>
  <c r="DR18" i="38" s="1"/>
  <c r="DR19" i="38" s="1"/>
  <c r="DR20" i="38" s="1"/>
  <c r="DR21" i="38" s="1"/>
  <c r="DR22" i="38" s="1"/>
  <c r="DR23" i="38" s="1"/>
  <c r="DR24" i="38" s="1"/>
  <c r="DR25" i="38" s="1"/>
  <c r="DR26" i="38" s="1"/>
  <c r="DR27" i="38" s="1"/>
  <c r="DR28" i="38" s="1"/>
  <c r="DR29" i="38" s="1"/>
  <c r="DR30" i="38" s="1"/>
  <c r="DR31" i="38" s="1"/>
  <c r="DR32" i="38" s="1"/>
  <c r="DR33" i="38" s="1"/>
  <c r="DR34" i="38" s="1"/>
  <c r="DR35" i="38" s="1"/>
  <c r="DR36" i="38" s="1"/>
  <c r="DR37" i="38" s="1"/>
  <c r="DR38" i="38" s="1"/>
  <c r="DR39" i="38" s="1"/>
  <c r="DR40" i="38" s="1"/>
  <c r="DR41" i="38" s="1"/>
  <c r="DR42" i="38" s="1"/>
  <c r="DR43" i="38" s="1"/>
  <c r="DR44" i="38" s="1"/>
  <c r="DR45" i="38" s="1"/>
  <c r="DR46" i="38" s="1"/>
  <c r="DR47" i="38" s="1"/>
  <c r="DR48" i="38" s="1"/>
  <c r="DR49" i="38" s="1"/>
  <c r="DR50" i="38" s="1"/>
  <c r="DR51" i="38" s="1"/>
  <c r="DR52" i="38" s="1"/>
  <c r="DR53" i="38" s="1"/>
  <c r="DR54" i="38" s="1"/>
  <c r="DR55" i="38" s="1"/>
  <c r="DR56" i="38" s="1"/>
  <c r="DR57" i="38" s="1"/>
  <c r="DR58" i="38" s="1"/>
  <c r="DR59" i="38" s="1"/>
  <c r="DR60" i="38" s="1"/>
  <c r="DR61" i="38" s="1"/>
  <c r="DR62" i="38" s="1"/>
  <c r="DR63" i="38" s="1"/>
  <c r="DR64" i="38" s="1"/>
  <c r="DR65" i="38" s="1"/>
  <c r="DR66" i="38" s="1"/>
  <c r="DR67" i="38" s="1"/>
  <c r="DR68" i="38" s="1"/>
  <c r="DR69" i="38" s="1"/>
  <c r="DR70" i="38" s="1"/>
  <c r="DR71" i="38" s="1"/>
  <c r="DR72" i="38" s="1"/>
  <c r="DR73" i="38" s="1"/>
  <c r="DR74" i="38" s="1"/>
  <c r="DR75" i="38" s="1"/>
  <c r="DR76" i="38" s="1"/>
  <c r="DR77" i="38" s="1"/>
  <c r="DR78" i="38" s="1"/>
  <c r="DR79" i="38" s="1"/>
  <c r="DR80" i="38" s="1"/>
  <c r="DR2" i="38" s="1"/>
  <c r="DB79" i="38" s="1"/>
  <c r="DZ4" i="38"/>
  <c r="EE5" i="38"/>
  <c r="EG7" i="38"/>
  <c r="DP4" i="38"/>
  <c r="DP5" i="38" s="1"/>
  <c r="DP6" i="38" s="1"/>
  <c r="DP7" i="38" s="1"/>
  <c r="DP8" i="38" s="1"/>
  <c r="DP9" i="38" s="1"/>
  <c r="DP10" i="38" s="1"/>
  <c r="DP11" i="38" s="1"/>
  <c r="DP12" i="38" s="1"/>
  <c r="DP13" i="38" s="1"/>
  <c r="DP14" i="38" s="1"/>
  <c r="DP15" i="38" s="1"/>
  <c r="DP16" i="38" s="1"/>
  <c r="DP17" i="38" s="1"/>
  <c r="DP18" i="38" s="1"/>
  <c r="DP19" i="38" s="1"/>
  <c r="DP20" i="38" s="1"/>
  <c r="DP21" i="38" s="1"/>
  <c r="DP22" i="38" s="1"/>
  <c r="DP23" i="38" s="1"/>
  <c r="DP24" i="38" s="1"/>
  <c r="DP25" i="38" s="1"/>
  <c r="DP26" i="38" s="1"/>
  <c r="DP27" i="38" s="1"/>
  <c r="DP28" i="38" s="1"/>
  <c r="DP29" i="38" s="1"/>
  <c r="DP30" i="38" s="1"/>
  <c r="DP31" i="38" s="1"/>
  <c r="DP32" i="38" s="1"/>
  <c r="DP33" i="38" s="1"/>
  <c r="DP34" i="38" s="1"/>
  <c r="DP35" i="38" s="1"/>
  <c r="DP36" i="38" s="1"/>
  <c r="DP37" i="38" s="1"/>
  <c r="DP38" i="38" s="1"/>
  <c r="DP39" i="38" s="1"/>
  <c r="DP40" i="38" s="1"/>
  <c r="DP41" i="38" s="1"/>
  <c r="DP42" i="38" s="1"/>
  <c r="DP43" i="38" s="1"/>
  <c r="DP44" i="38" s="1"/>
  <c r="DP45" i="38" s="1"/>
  <c r="DP46" i="38" s="1"/>
  <c r="DP47" i="38" s="1"/>
  <c r="DP48" i="38" s="1"/>
  <c r="DP49" i="38" s="1"/>
  <c r="DP50" i="38" s="1"/>
  <c r="DP51" i="38" s="1"/>
  <c r="DP52" i="38" s="1"/>
  <c r="DP53" i="38" s="1"/>
  <c r="DP54" i="38" s="1"/>
  <c r="DP55" i="38" s="1"/>
  <c r="DP56" i="38" s="1"/>
  <c r="DP57" i="38" s="1"/>
  <c r="DP58" i="38" s="1"/>
  <c r="DP59" i="38" s="1"/>
  <c r="DP60" i="38" s="1"/>
  <c r="DP61" i="38" s="1"/>
  <c r="DP62" i="38" s="1"/>
  <c r="DP63" i="38" s="1"/>
  <c r="DP64" i="38" s="1"/>
  <c r="DP65" i="38" s="1"/>
  <c r="DP66" i="38" s="1"/>
  <c r="DP67" i="38" s="1"/>
  <c r="DP68" i="38" s="1"/>
  <c r="DP69" i="38" s="1"/>
  <c r="DP70" i="38" s="1"/>
  <c r="DP71" i="38" s="1"/>
  <c r="DP72" i="38" s="1"/>
  <c r="DP73" i="38" s="1"/>
  <c r="DP74" i="38" s="1"/>
  <c r="DP75" i="38" s="1"/>
  <c r="DP76" i="38" s="1"/>
  <c r="DP77" i="38" s="1"/>
  <c r="DP78" i="38" s="1"/>
  <c r="DP79" i="38" s="1"/>
  <c r="DP80" i="38" s="1"/>
  <c r="DP2" i="38" s="1"/>
  <c r="DB49" i="38" s="1"/>
  <c r="DS4" i="38"/>
  <c r="EA4" i="38"/>
  <c r="EA5" i="38" s="1"/>
  <c r="EA6" i="38" s="1"/>
  <c r="EA7" i="38" s="1"/>
  <c r="EA8" i="38" s="1"/>
  <c r="EA9" i="38" s="1"/>
  <c r="EA10" i="38" s="1"/>
  <c r="EA11" i="38" s="1"/>
  <c r="EA12" i="38" s="1"/>
  <c r="EA13" i="38" s="1"/>
  <c r="EA14" i="38" s="1"/>
  <c r="EA15" i="38" s="1"/>
  <c r="EA16" i="38" s="1"/>
  <c r="EA17" i="38" s="1"/>
  <c r="EA18" i="38" s="1"/>
  <c r="EA19" i="38" s="1"/>
  <c r="EA20" i="38" s="1"/>
  <c r="EA21" i="38" s="1"/>
  <c r="EA22" i="38" s="1"/>
  <c r="EA23" i="38" s="1"/>
  <c r="EA24" i="38" s="1"/>
  <c r="EA25" i="38" s="1"/>
  <c r="EA26" i="38" s="1"/>
  <c r="EA27" i="38" s="1"/>
  <c r="EA28" i="38" s="1"/>
  <c r="EA29" i="38" s="1"/>
  <c r="EA30" i="38" s="1"/>
  <c r="EA31" i="38" s="1"/>
  <c r="EA32" i="38" s="1"/>
  <c r="EA33" i="38" s="1"/>
  <c r="EA34" i="38" s="1"/>
  <c r="EA35" i="38" s="1"/>
  <c r="EA36" i="38" s="1"/>
  <c r="EA37" i="38" s="1"/>
  <c r="EA38" i="38" s="1"/>
  <c r="EA39" i="38" s="1"/>
  <c r="EA40" i="38" s="1"/>
  <c r="EA41" i="38" s="1"/>
  <c r="EA42" i="38" s="1"/>
  <c r="EA43" i="38" s="1"/>
  <c r="EA44" i="38" s="1"/>
  <c r="EA45" i="38" s="1"/>
  <c r="EA46" i="38" s="1"/>
  <c r="EA47" i="38" s="1"/>
  <c r="EA48" i="38" s="1"/>
  <c r="EA49" i="38" s="1"/>
  <c r="EA50" i="38" s="1"/>
  <c r="EA51" i="38" s="1"/>
  <c r="EA52" i="38" s="1"/>
  <c r="EA53" i="38" s="1"/>
  <c r="EA54" i="38" s="1"/>
  <c r="EA55" i="38" s="1"/>
  <c r="EA56" i="38" s="1"/>
  <c r="EA57" i="38" s="1"/>
  <c r="EA58" i="38" s="1"/>
  <c r="EA59" i="38" s="1"/>
  <c r="EA60" i="38" s="1"/>
  <c r="EA61" i="38" s="1"/>
  <c r="EA62" i="38" s="1"/>
  <c r="EA63" i="38" s="1"/>
  <c r="EA64" i="38" s="1"/>
  <c r="EA65" i="38" s="1"/>
  <c r="EA66" i="38" s="1"/>
  <c r="EA67" i="38" s="1"/>
  <c r="EA68" i="38" s="1"/>
  <c r="EA69" i="38" s="1"/>
  <c r="EA70" i="38" s="1"/>
  <c r="EA71" i="38" s="1"/>
  <c r="EA72" i="38" s="1"/>
  <c r="EA73" i="38" s="1"/>
  <c r="EA74" i="38" s="1"/>
  <c r="EA75" i="38" s="1"/>
  <c r="EA76" i="38" s="1"/>
  <c r="EA77" i="38" s="1"/>
  <c r="EA78" i="38" s="1"/>
  <c r="EA79" i="38" s="1"/>
  <c r="EA80" i="38" s="1"/>
  <c r="EA2" i="38" s="1"/>
  <c r="DB214" i="38" s="1"/>
  <c r="EG10" i="38"/>
  <c r="DT4" i="38"/>
  <c r="DT5" i="38" s="1"/>
  <c r="DT6" i="38" s="1"/>
  <c r="DT7" i="38" s="1"/>
  <c r="DT8" i="38" s="1"/>
  <c r="DT9" i="38" s="1"/>
  <c r="DT10" i="38" s="1"/>
  <c r="DT11" i="38" s="1"/>
  <c r="DT12" i="38" s="1"/>
  <c r="DT13" i="38" s="1"/>
  <c r="DT14" i="38" s="1"/>
  <c r="DT15" i="38" s="1"/>
  <c r="DT16" i="38" s="1"/>
  <c r="DT17" i="38" s="1"/>
  <c r="DT18" i="38" s="1"/>
  <c r="DT19" i="38" s="1"/>
  <c r="DT20" i="38" s="1"/>
  <c r="DT21" i="38" s="1"/>
  <c r="DT22" i="38" s="1"/>
  <c r="DT23" i="38" s="1"/>
  <c r="DT24" i="38" s="1"/>
  <c r="DT25" i="38" s="1"/>
  <c r="DT26" i="38" s="1"/>
  <c r="DT27" i="38" s="1"/>
  <c r="DT28" i="38" s="1"/>
  <c r="DT29" i="38" s="1"/>
  <c r="DT30" i="38" s="1"/>
  <c r="DT31" i="38" s="1"/>
  <c r="DT32" i="38" s="1"/>
  <c r="DT33" i="38" s="1"/>
  <c r="DT34" i="38" s="1"/>
  <c r="DT35" i="38" s="1"/>
  <c r="DT36" i="38" s="1"/>
  <c r="DT37" i="38" s="1"/>
  <c r="DT38" i="38" s="1"/>
  <c r="DT39" i="38" s="1"/>
  <c r="DT40" i="38" s="1"/>
  <c r="DT41" i="38" s="1"/>
  <c r="DT42" i="38" s="1"/>
  <c r="DT43" i="38" s="1"/>
  <c r="DT44" i="38" s="1"/>
  <c r="DT45" i="38" s="1"/>
  <c r="DT46" i="38" s="1"/>
  <c r="DT47" i="38" s="1"/>
  <c r="DT48" i="38" s="1"/>
  <c r="DT49" i="38" s="1"/>
  <c r="DT50" i="38" s="1"/>
  <c r="DT51" i="38" s="1"/>
  <c r="DT52" i="38" s="1"/>
  <c r="DT53" i="38" s="1"/>
  <c r="DT54" i="38" s="1"/>
  <c r="DT55" i="38" s="1"/>
  <c r="DT56" i="38" s="1"/>
  <c r="DT57" i="38" s="1"/>
  <c r="DT58" i="38" s="1"/>
  <c r="DT59" i="38" s="1"/>
  <c r="DT60" i="38" s="1"/>
  <c r="DT61" i="38" s="1"/>
  <c r="DT62" i="38" s="1"/>
  <c r="DT63" i="38" s="1"/>
  <c r="DT64" i="38" s="1"/>
  <c r="DT65" i="38" s="1"/>
  <c r="DT66" i="38" s="1"/>
  <c r="DT67" i="38" s="1"/>
  <c r="DT68" i="38" s="1"/>
  <c r="DT69" i="38" s="1"/>
  <c r="DT70" i="38" s="1"/>
  <c r="DT71" i="38" s="1"/>
  <c r="DT72" i="38" s="1"/>
  <c r="DT73" i="38" s="1"/>
  <c r="DT74" i="38" s="1"/>
  <c r="DT75" i="38" s="1"/>
  <c r="DT76" i="38" s="1"/>
  <c r="DT77" i="38" s="1"/>
  <c r="DT78" i="38" s="1"/>
  <c r="DT79" i="38" s="1"/>
  <c r="DT80" i="38" s="1"/>
  <c r="DT2" i="38" s="1"/>
  <c r="DB109" i="38" s="1"/>
  <c r="EB4" i="38"/>
  <c r="EB5" i="38" s="1"/>
  <c r="EB6" i="38" s="1"/>
  <c r="EB7" i="38" s="1"/>
  <c r="EB8" i="38" s="1"/>
  <c r="EB9" i="38" s="1"/>
  <c r="EB10" i="38" s="1"/>
  <c r="EB11" i="38" s="1"/>
  <c r="EB12" i="38" s="1"/>
  <c r="EB13" i="38" s="1"/>
  <c r="EB14" i="38" s="1"/>
  <c r="EB15" i="38" s="1"/>
  <c r="EB16" i="38" s="1"/>
  <c r="EB17" i="38" s="1"/>
  <c r="EB18" i="38" s="1"/>
  <c r="EB19" i="38" s="1"/>
  <c r="EB20" i="38" s="1"/>
  <c r="EB21" i="38" s="1"/>
  <c r="EB22" i="38" s="1"/>
  <c r="EB23" i="38" s="1"/>
  <c r="EB24" i="38" s="1"/>
  <c r="EB25" i="38" s="1"/>
  <c r="EB26" i="38" s="1"/>
  <c r="EB27" i="38" s="1"/>
  <c r="EB28" i="38" s="1"/>
  <c r="EB29" i="38" s="1"/>
  <c r="EB30" i="38" s="1"/>
  <c r="EB31" i="38" s="1"/>
  <c r="EB32" i="38" s="1"/>
  <c r="EB33" i="38" s="1"/>
  <c r="EB34" i="38" s="1"/>
  <c r="EB35" i="38" s="1"/>
  <c r="EB36" i="38" s="1"/>
  <c r="EB37" i="38" s="1"/>
  <c r="EB38" i="38" s="1"/>
  <c r="EB39" i="38" s="1"/>
  <c r="EB40" i="38" s="1"/>
  <c r="EB41" i="38" s="1"/>
  <c r="EB42" i="38" s="1"/>
  <c r="EB43" i="38" s="1"/>
  <c r="EB44" i="38" s="1"/>
  <c r="EB45" i="38" s="1"/>
  <c r="EB46" i="38" s="1"/>
  <c r="EB47" i="38" s="1"/>
  <c r="EB48" i="38" s="1"/>
  <c r="EB49" i="38" s="1"/>
  <c r="EB50" i="38" s="1"/>
  <c r="EB51" i="38" s="1"/>
  <c r="EB52" i="38" s="1"/>
  <c r="EB53" i="38" s="1"/>
  <c r="EB54" i="38" s="1"/>
  <c r="EB55" i="38" s="1"/>
  <c r="EB56" i="38" s="1"/>
  <c r="EB57" i="38" s="1"/>
  <c r="EB58" i="38" s="1"/>
  <c r="EB59" i="38" s="1"/>
  <c r="EB60" i="38" s="1"/>
  <c r="EB61" i="38" s="1"/>
  <c r="EB62" i="38" s="1"/>
  <c r="EB63" i="38" s="1"/>
  <c r="EB64" i="38" s="1"/>
  <c r="EB65" i="38" s="1"/>
  <c r="EB66" i="38" s="1"/>
  <c r="EB67" i="38" s="1"/>
  <c r="EB68" i="38" s="1"/>
  <c r="EB69" i="38" s="1"/>
  <c r="EB70" i="38" s="1"/>
  <c r="EB71" i="38" s="1"/>
  <c r="EB72" i="38" s="1"/>
  <c r="EB73" i="38" s="1"/>
  <c r="EB74" i="38" s="1"/>
  <c r="EB75" i="38" s="1"/>
  <c r="EB76" i="38" s="1"/>
  <c r="EB77" i="38" s="1"/>
  <c r="EB78" i="38" s="1"/>
  <c r="EB79" i="38" s="1"/>
  <c r="EB80" i="38" s="1"/>
  <c r="EB2" i="38" s="1"/>
  <c r="DB229" i="38" s="1"/>
  <c r="EG5" i="38"/>
  <c r="EF4" i="38"/>
  <c r="EF5" i="38" s="1"/>
  <c r="EF6" i="38" s="1"/>
  <c r="EF7" i="38" s="1"/>
  <c r="EF8" i="38" s="1"/>
  <c r="EF9" i="38" s="1"/>
  <c r="EF10" i="38" s="1"/>
  <c r="EF11" i="38" s="1"/>
  <c r="EF12" i="38" s="1"/>
  <c r="EF13" i="38" s="1"/>
  <c r="EF14" i="38" s="1"/>
  <c r="EF15" i="38" s="1"/>
  <c r="EF16" i="38" s="1"/>
  <c r="EF17" i="38" s="1"/>
  <c r="EF18" i="38" s="1"/>
  <c r="EF19" i="38" s="1"/>
  <c r="EF20" i="38" s="1"/>
  <c r="EF21" i="38" s="1"/>
  <c r="EF22" i="38" s="1"/>
  <c r="EF23" i="38" s="1"/>
  <c r="EF24" i="38" s="1"/>
  <c r="EF25" i="38" s="1"/>
  <c r="EF26" i="38" s="1"/>
  <c r="EF27" i="38" s="1"/>
  <c r="EF28" i="38" s="1"/>
  <c r="EF29" i="38" s="1"/>
  <c r="EF30" i="38" s="1"/>
  <c r="EF31" i="38" s="1"/>
  <c r="EF32" i="38" s="1"/>
  <c r="EF33" i="38" s="1"/>
  <c r="EF34" i="38" s="1"/>
  <c r="EF35" i="38" s="1"/>
  <c r="EF36" i="38" s="1"/>
  <c r="EF37" i="38" s="1"/>
  <c r="EF38" i="38" s="1"/>
  <c r="EF39" i="38" s="1"/>
  <c r="EF40" i="38" s="1"/>
  <c r="EF41" i="38" s="1"/>
  <c r="EF42" i="38" s="1"/>
  <c r="EF43" i="38" s="1"/>
  <c r="EF44" i="38" s="1"/>
  <c r="EF45" i="38" s="1"/>
  <c r="EF46" i="38" s="1"/>
  <c r="EF47" i="38" s="1"/>
  <c r="EF48" i="38" s="1"/>
  <c r="EF49" i="38" s="1"/>
  <c r="EF50" i="38" s="1"/>
  <c r="EF51" i="38" s="1"/>
  <c r="EF52" i="38" s="1"/>
  <c r="EF53" i="38" s="1"/>
  <c r="EF54" i="38" s="1"/>
  <c r="EF55" i="38" s="1"/>
  <c r="EF56" i="38" s="1"/>
  <c r="EF57" i="38" s="1"/>
  <c r="EF58" i="38" s="1"/>
  <c r="EF59" i="38" s="1"/>
  <c r="EF60" i="38" s="1"/>
  <c r="EF61" i="38" s="1"/>
  <c r="EF62" i="38" s="1"/>
  <c r="EF63" i="38" s="1"/>
  <c r="EF64" i="38" s="1"/>
  <c r="EF65" i="38" s="1"/>
  <c r="EF66" i="38" s="1"/>
  <c r="EF67" i="38" s="1"/>
  <c r="EF68" i="38" s="1"/>
  <c r="EF69" i="38" s="1"/>
  <c r="EF70" i="38" s="1"/>
  <c r="EF71" i="38" s="1"/>
  <c r="EF72" i="38" s="1"/>
  <c r="EF73" i="38" s="1"/>
  <c r="EF74" i="38" s="1"/>
  <c r="EF75" i="38" s="1"/>
  <c r="EF76" i="38" s="1"/>
  <c r="EF77" i="38" s="1"/>
  <c r="EF78" i="38" s="1"/>
  <c r="EF79" i="38" s="1"/>
  <c r="EF80" i="38" s="1"/>
  <c r="EF2" i="38" s="1"/>
  <c r="DB289" i="38" s="1"/>
  <c r="EG9" i="38"/>
  <c r="DU4" i="38"/>
  <c r="DU5" i="38" s="1"/>
  <c r="DU6" i="38" s="1"/>
  <c r="DU7" i="38" s="1"/>
  <c r="DU8" i="38" s="1"/>
  <c r="DU9" i="38" s="1"/>
  <c r="DU10" i="38" s="1"/>
  <c r="DU11" i="38" s="1"/>
  <c r="DU12" i="38" s="1"/>
  <c r="DU13" i="38" s="1"/>
  <c r="DU14" i="38" s="1"/>
  <c r="DU15" i="38" s="1"/>
  <c r="DU16" i="38" s="1"/>
  <c r="DU17" i="38" s="1"/>
  <c r="DU18" i="38" s="1"/>
  <c r="DU19" i="38" s="1"/>
  <c r="DU20" i="38" s="1"/>
  <c r="DU21" i="38" s="1"/>
  <c r="DU22" i="38" s="1"/>
  <c r="DU23" i="38" s="1"/>
  <c r="DU24" i="38" s="1"/>
  <c r="DU25" i="38" s="1"/>
  <c r="DU26" i="38" s="1"/>
  <c r="DU27" i="38" s="1"/>
  <c r="DU28" i="38" s="1"/>
  <c r="DU29" i="38" s="1"/>
  <c r="DU30" i="38" s="1"/>
  <c r="DU31" i="38" s="1"/>
  <c r="DU32" i="38" s="1"/>
  <c r="DU33" i="38" s="1"/>
  <c r="DU34" i="38" s="1"/>
  <c r="DU35" i="38" s="1"/>
  <c r="DU36" i="38" s="1"/>
  <c r="DU37" i="38" s="1"/>
  <c r="DU38" i="38" s="1"/>
  <c r="DU39" i="38" s="1"/>
  <c r="DU40" i="38" s="1"/>
  <c r="DU41" i="38" s="1"/>
  <c r="DU42" i="38" s="1"/>
  <c r="DU43" i="38" s="1"/>
  <c r="DU44" i="38" s="1"/>
  <c r="DU45" i="38" s="1"/>
  <c r="DU46" i="38" s="1"/>
  <c r="DU47" i="38" s="1"/>
  <c r="DU48" i="38" s="1"/>
  <c r="DU49" i="38" s="1"/>
  <c r="DU50" i="38" s="1"/>
  <c r="DU51" i="38" s="1"/>
  <c r="DU52" i="38" s="1"/>
  <c r="DU53" i="38" s="1"/>
  <c r="DU54" i="38" s="1"/>
  <c r="DU55" i="38" s="1"/>
  <c r="DU56" i="38" s="1"/>
  <c r="DU57" i="38" s="1"/>
  <c r="DU58" i="38" s="1"/>
  <c r="DU59" i="38" s="1"/>
  <c r="DU60" i="38" s="1"/>
  <c r="DU61" i="38" s="1"/>
  <c r="DU62" i="38" s="1"/>
  <c r="DU63" i="38" s="1"/>
  <c r="DU64" i="38" s="1"/>
  <c r="DU65" i="38" s="1"/>
  <c r="DU66" i="38" s="1"/>
  <c r="DU67" i="38" s="1"/>
  <c r="DU68" i="38" s="1"/>
  <c r="DU69" i="38" s="1"/>
  <c r="DU70" i="38" s="1"/>
  <c r="DU71" i="38" s="1"/>
  <c r="DU72" i="38" s="1"/>
  <c r="DU73" i="38" s="1"/>
  <c r="DU74" i="38" s="1"/>
  <c r="DU75" i="38" s="1"/>
  <c r="DU76" i="38" s="1"/>
  <c r="DU77" i="38" s="1"/>
  <c r="DU78" i="38" s="1"/>
  <c r="DU79" i="38" s="1"/>
  <c r="DU80" i="38" s="1"/>
  <c r="DU2" i="38" s="1"/>
  <c r="DB124" i="38" s="1"/>
  <c r="EC4" i="38"/>
  <c r="EC5" i="38" s="1"/>
  <c r="EC6" i="38" s="1"/>
  <c r="EC7" i="38" s="1"/>
  <c r="EC8" i="38" s="1"/>
  <c r="EC9" i="38" s="1"/>
  <c r="EC10" i="38" s="1"/>
  <c r="EC11" i="38" s="1"/>
  <c r="EC12" i="38" s="1"/>
  <c r="EC13" i="38" s="1"/>
  <c r="EC14" i="38" s="1"/>
  <c r="EC15" i="38" s="1"/>
  <c r="EC16" i="38" s="1"/>
  <c r="EC17" i="38" s="1"/>
  <c r="EC18" i="38" s="1"/>
  <c r="EC19" i="38" s="1"/>
  <c r="EC20" i="38" s="1"/>
  <c r="EC21" i="38" s="1"/>
  <c r="EC22" i="38" s="1"/>
  <c r="EC23" i="38" s="1"/>
  <c r="EC24" i="38" s="1"/>
  <c r="EC25" i="38" s="1"/>
  <c r="EC26" i="38" s="1"/>
  <c r="EC27" i="38" s="1"/>
  <c r="EC28" i="38" s="1"/>
  <c r="EC29" i="38" s="1"/>
  <c r="EC30" i="38" s="1"/>
  <c r="EC31" i="38" s="1"/>
  <c r="EC32" i="38" s="1"/>
  <c r="EC33" i="38" s="1"/>
  <c r="EC34" i="38" s="1"/>
  <c r="EC35" i="38" s="1"/>
  <c r="EC36" i="38" s="1"/>
  <c r="EC37" i="38" s="1"/>
  <c r="EC38" i="38" s="1"/>
  <c r="EC39" i="38" s="1"/>
  <c r="EC40" i="38" s="1"/>
  <c r="EC41" i="38" s="1"/>
  <c r="EC42" i="38" s="1"/>
  <c r="EC43" i="38" s="1"/>
  <c r="EC44" i="38" s="1"/>
  <c r="EC45" i="38" s="1"/>
  <c r="EC46" i="38" s="1"/>
  <c r="EC47" i="38" s="1"/>
  <c r="EC48" i="38" s="1"/>
  <c r="EC49" i="38" s="1"/>
  <c r="EC50" i="38" s="1"/>
  <c r="EC51" i="38" s="1"/>
  <c r="EC52" i="38" s="1"/>
  <c r="EC53" i="38" s="1"/>
  <c r="EC54" i="38" s="1"/>
  <c r="EC55" i="38" s="1"/>
  <c r="EC56" i="38" s="1"/>
  <c r="EC57" i="38" s="1"/>
  <c r="EC58" i="38" s="1"/>
  <c r="EC59" i="38" s="1"/>
  <c r="EC60" i="38" s="1"/>
  <c r="EC61" i="38" s="1"/>
  <c r="EC62" i="38" s="1"/>
  <c r="EC63" i="38" s="1"/>
  <c r="EC64" i="38" s="1"/>
  <c r="EC65" i="38" s="1"/>
  <c r="EC66" i="38" s="1"/>
  <c r="EC67" i="38" s="1"/>
  <c r="EC68" i="38" s="1"/>
  <c r="EC69" i="38" s="1"/>
  <c r="EC70" i="38" s="1"/>
  <c r="EC71" i="38" s="1"/>
  <c r="EC72" i="38" s="1"/>
  <c r="EC73" i="38" s="1"/>
  <c r="EC74" i="38" s="1"/>
  <c r="EC75" i="38" s="1"/>
  <c r="EC76" i="38" s="1"/>
  <c r="EC77" i="38" s="1"/>
  <c r="EC78" i="38" s="1"/>
  <c r="EC79" i="38" s="1"/>
  <c r="EC80" i="38" s="1"/>
  <c r="EC2" i="38" s="1"/>
  <c r="DB244" i="38" s="1"/>
  <c r="DZ5" i="38"/>
  <c r="DZ6" i="38" s="1"/>
  <c r="DZ7" i="38" s="1"/>
  <c r="DZ8" i="38" s="1"/>
  <c r="DZ9" i="38" s="1"/>
  <c r="DZ10" i="38" s="1"/>
  <c r="DZ11" i="38" s="1"/>
  <c r="DZ12" i="38" s="1"/>
  <c r="DZ13" i="38" s="1"/>
  <c r="DZ14" i="38" s="1"/>
  <c r="DZ15" i="38" s="1"/>
  <c r="DZ16" i="38" s="1"/>
  <c r="DZ17" i="38" s="1"/>
  <c r="DZ18" i="38" s="1"/>
  <c r="DZ19" i="38" s="1"/>
  <c r="DZ20" i="38" s="1"/>
  <c r="DZ21" i="38" s="1"/>
  <c r="DZ22" i="38" s="1"/>
  <c r="DZ23" i="38" s="1"/>
  <c r="DZ24" i="38" s="1"/>
  <c r="DZ25" i="38" s="1"/>
  <c r="DZ26" i="38" s="1"/>
  <c r="DZ27" i="38" s="1"/>
  <c r="DZ28" i="38" s="1"/>
  <c r="DZ29" i="38" s="1"/>
  <c r="DZ30" i="38" s="1"/>
  <c r="DZ31" i="38" s="1"/>
  <c r="DZ32" i="38" s="1"/>
  <c r="DZ33" i="38" s="1"/>
  <c r="DZ34" i="38" s="1"/>
  <c r="DZ35" i="38" s="1"/>
  <c r="DZ36" i="38" s="1"/>
  <c r="DZ37" i="38" s="1"/>
  <c r="DZ38" i="38" s="1"/>
  <c r="DZ39" i="38" s="1"/>
  <c r="DZ40" i="38" s="1"/>
  <c r="DZ41" i="38" s="1"/>
  <c r="DZ42" i="38" s="1"/>
  <c r="DZ43" i="38" s="1"/>
  <c r="DZ44" i="38" s="1"/>
  <c r="DZ45" i="38" s="1"/>
  <c r="DZ46" i="38" s="1"/>
  <c r="DZ47" i="38" s="1"/>
  <c r="DZ48" i="38" s="1"/>
  <c r="DZ49" i="38" s="1"/>
  <c r="DZ50" i="38" s="1"/>
  <c r="DZ51" i="38" s="1"/>
  <c r="DZ52" i="38" s="1"/>
  <c r="DZ53" i="38" s="1"/>
  <c r="DZ54" i="38" s="1"/>
  <c r="DZ55" i="38" s="1"/>
  <c r="DZ56" i="38" s="1"/>
  <c r="DZ57" i="38" s="1"/>
  <c r="DZ58" i="38" s="1"/>
  <c r="DZ59" i="38" s="1"/>
  <c r="DZ60" i="38" s="1"/>
  <c r="DZ61" i="38" s="1"/>
  <c r="DZ62" i="38" s="1"/>
  <c r="DZ63" i="38" s="1"/>
  <c r="DZ64" i="38" s="1"/>
  <c r="DZ65" i="38" s="1"/>
  <c r="DZ66" i="38" s="1"/>
  <c r="DZ67" i="38" s="1"/>
  <c r="DZ68" i="38" s="1"/>
  <c r="DZ69" i="38" s="1"/>
  <c r="DZ70" i="38" s="1"/>
  <c r="DZ71" i="38" s="1"/>
  <c r="DZ72" i="38" s="1"/>
  <c r="DZ73" i="38" s="1"/>
  <c r="DZ74" i="38" s="1"/>
  <c r="DZ75" i="38" s="1"/>
  <c r="DZ76" i="38" s="1"/>
  <c r="DZ77" i="38" s="1"/>
  <c r="DZ78" i="38" s="1"/>
  <c r="DZ79" i="38" s="1"/>
  <c r="DZ80" i="38" s="1"/>
  <c r="DZ2" i="38" s="1"/>
  <c r="DB199" i="38" s="1"/>
  <c r="EE6" i="38"/>
  <c r="EE7" i="38" s="1"/>
  <c r="EE8" i="38" s="1"/>
  <c r="EE9" i="38" s="1"/>
  <c r="EE10" i="38" s="1"/>
  <c r="EE11" i="38" s="1"/>
  <c r="EE12" i="38" s="1"/>
  <c r="EE13" i="38" s="1"/>
  <c r="EE14" i="38" s="1"/>
  <c r="EE15" i="38" s="1"/>
  <c r="EE16" i="38" s="1"/>
  <c r="EE17" i="38" s="1"/>
  <c r="EE18" i="38" s="1"/>
  <c r="EE19" i="38" s="1"/>
  <c r="EE20" i="38" s="1"/>
  <c r="EE21" i="38" s="1"/>
  <c r="EE22" i="38" s="1"/>
  <c r="EE23" i="38" s="1"/>
  <c r="EE24" i="38" s="1"/>
  <c r="EE25" i="38" s="1"/>
  <c r="EE26" i="38" s="1"/>
  <c r="EE27" i="38" s="1"/>
  <c r="EE28" i="38" s="1"/>
  <c r="EE29" i="38" s="1"/>
  <c r="EE30" i="38" s="1"/>
  <c r="EE31" i="38" s="1"/>
  <c r="EE32" i="38" s="1"/>
  <c r="EE33" i="38" s="1"/>
  <c r="EE34" i="38" s="1"/>
  <c r="EE35" i="38" s="1"/>
  <c r="EE36" i="38" s="1"/>
  <c r="EE37" i="38" s="1"/>
  <c r="EE38" i="38" s="1"/>
  <c r="EE39" i="38" s="1"/>
  <c r="EE40" i="38" s="1"/>
  <c r="EE41" i="38" s="1"/>
  <c r="EE42" i="38" s="1"/>
  <c r="EE43" i="38" s="1"/>
  <c r="EE44" i="38" s="1"/>
  <c r="EE45" i="38" s="1"/>
  <c r="EE46" i="38" s="1"/>
  <c r="EE47" i="38" s="1"/>
  <c r="EE48" i="38" s="1"/>
  <c r="EE49" i="38" s="1"/>
  <c r="EE50" i="38" s="1"/>
  <c r="EE51" i="38" s="1"/>
  <c r="EE52" i="38" s="1"/>
  <c r="EE53" i="38" s="1"/>
  <c r="EE54" i="38" s="1"/>
  <c r="EE55" i="38" s="1"/>
  <c r="EE56" i="38" s="1"/>
  <c r="EE57" i="38" s="1"/>
  <c r="EE58" i="38" s="1"/>
  <c r="EE59" i="38" s="1"/>
  <c r="EE60" i="38" s="1"/>
  <c r="EE61" i="38" s="1"/>
  <c r="EE62" i="38" s="1"/>
  <c r="EE63" i="38" s="1"/>
  <c r="EE64" i="38" s="1"/>
  <c r="EE65" i="38" s="1"/>
  <c r="EE66" i="38" s="1"/>
  <c r="EE67" i="38" s="1"/>
  <c r="EE68" i="38" s="1"/>
  <c r="EE69" i="38" s="1"/>
  <c r="EE70" i="38" s="1"/>
  <c r="EE71" i="38" s="1"/>
  <c r="EE72" i="38" s="1"/>
  <c r="EE73" i="38" s="1"/>
  <c r="EE74" i="38" s="1"/>
  <c r="EE75" i="38" s="1"/>
  <c r="EE76" i="38" s="1"/>
  <c r="EE77" i="38" s="1"/>
  <c r="EE78" i="38" s="1"/>
  <c r="EE79" i="38" s="1"/>
  <c r="EE80" i="38" s="1"/>
  <c r="EE2" i="38" s="1"/>
  <c r="DB274" i="38" s="1"/>
  <c r="EG8" i="38"/>
  <c r="EG3" i="38"/>
  <c r="DM4" i="38" s="1"/>
  <c r="DN4" i="38"/>
  <c r="DN5" i="38" s="1"/>
  <c r="DN6" i="38" s="1"/>
  <c r="DN7" i="38" s="1"/>
  <c r="DN8" i="38" s="1"/>
  <c r="DN9" i="38" s="1"/>
  <c r="DN10" i="38" s="1"/>
  <c r="DN11" i="38" s="1"/>
  <c r="DN12" i="38" s="1"/>
  <c r="DN13" i="38" s="1"/>
  <c r="DN14" i="38" s="1"/>
  <c r="DN15" i="38" s="1"/>
  <c r="DN16" i="38" s="1"/>
  <c r="DN17" i="38" s="1"/>
  <c r="DN18" i="38" s="1"/>
  <c r="DN19" i="38" s="1"/>
  <c r="DN20" i="38" s="1"/>
  <c r="DN21" i="38" s="1"/>
  <c r="DN22" i="38" s="1"/>
  <c r="DN23" i="38" s="1"/>
  <c r="DN24" i="38" s="1"/>
  <c r="DN25" i="38" s="1"/>
  <c r="DN26" i="38" s="1"/>
  <c r="DN27" i="38" s="1"/>
  <c r="DN28" i="38" s="1"/>
  <c r="DN29" i="38" s="1"/>
  <c r="DN30" i="38" s="1"/>
  <c r="DN31" i="38" s="1"/>
  <c r="DN32" i="38" s="1"/>
  <c r="DN33" i="38" s="1"/>
  <c r="DN34" i="38" s="1"/>
  <c r="DN35" i="38" s="1"/>
  <c r="DN36" i="38" s="1"/>
  <c r="DN37" i="38" s="1"/>
  <c r="DN38" i="38" s="1"/>
  <c r="DN39" i="38" s="1"/>
  <c r="DN40" i="38" s="1"/>
  <c r="DN41" i="38" s="1"/>
  <c r="DN42" i="38" s="1"/>
  <c r="DN43" i="38" s="1"/>
  <c r="DN44" i="38" s="1"/>
  <c r="DN45" i="38" s="1"/>
  <c r="DN46" i="38" s="1"/>
  <c r="DN47" i="38" s="1"/>
  <c r="DN48" i="38" s="1"/>
  <c r="DN49" i="38" s="1"/>
  <c r="DN50" i="38" s="1"/>
  <c r="DN51" i="38" s="1"/>
  <c r="DN52" i="38" s="1"/>
  <c r="DN53" i="38" s="1"/>
  <c r="DN54" i="38" s="1"/>
  <c r="DN55" i="38" s="1"/>
  <c r="DN56" i="38" s="1"/>
  <c r="DN57" i="38" s="1"/>
  <c r="DN58" i="38" s="1"/>
  <c r="DN59" i="38" s="1"/>
  <c r="DN60" i="38" s="1"/>
  <c r="DN61" i="38" s="1"/>
  <c r="DN62" i="38" s="1"/>
  <c r="DN63" i="38" s="1"/>
  <c r="DN64" i="38" s="1"/>
  <c r="DN65" i="38" s="1"/>
  <c r="DN66" i="38" s="1"/>
  <c r="DN67" i="38" s="1"/>
  <c r="DN68" i="38" s="1"/>
  <c r="DN69" i="38" s="1"/>
  <c r="DN70" i="38" s="1"/>
  <c r="DN71" i="38" s="1"/>
  <c r="DN72" i="38" s="1"/>
  <c r="DN73" i="38" s="1"/>
  <c r="DN74" i="38" s="1"/>
  <c r="DN75" i="38" s="1"/>
  <c r="DN76" i="38" s="1"/>
  <c r="DN77" i="38" s="1"/>
  <c r="DN78" i="38" s="1"/>
  <c r="DN79" i="38" s="1"/>
  <c r="DN80" i="38" s="1"/>
  <c r="DN2" i="38" s="1"/>
  <c r="DB19" i="38" s="1"/>
  <c r="DV4" i="38"/>
  <c r="DV5" i="38" s="1"/>
  <c r="DV6" i="38" s="1"/>
  <c r="DV7" i="38" s="1"/>
  <c r="DV8" i="38" s="1"/>
  <c r="DV9" i="38" s="1"/>
  <c r="DV10" i="38" s="1"/>
  <c r="DV11" i="38" s="1"/>
  <c r="DV12" i="38" s="1"/>
  <c r="DV13" i="38" s="1"/>
  <c r="DV14" i="38" s="1"/>
  <c r="DV15" i="38" s="1"/>
  <c r="DV16" i="38" s="1"/>
  <c r="DV17" i="38" s="1"/>
  <c r="DV18" i="38" s="1"/>
  <c r="DV19" i="38" s="1"/>
  <c r="DV20" i="38" s="1"/>
  <c r="DV21" i="38" s="1"/>
  <c r="DV22" i="38" s="1"/>
  <c r="DV23" i="38" s="1"/>
  <c r="DV24" i="38" s="1"/>
  <c r="DV25" i="38" s="1"/>
  <c r="DV26" i="38" s="1"/>
  <c r="DV27" i="38" s="1"/>
  <c r="DV28" i="38" s="1"/>
  <c r="DV29" i="38" s="1"/>
  <c r="DV30" i="38" s="1"/>
  <c r="DV31" i="38" s="1"/>
  <c r="DV32" i="38" s="1"/>
  <c r="DV33" i="38" s="1"/>
  <c r="DV34" i="38" s="1"/>
  <c r="DV35" i="38" s="1"/>
  <c r="DV36" i="38" s="1"/>
  <c r="DV37" i="38" s="1"/>
  <c r="DV38" i="38" s="1"/>
  <c r="DV39" i="38" s="1"/>
  <c r="DV40" i="38" s="1"/>
  <c r="DV41" i="38" s="1"/>
  <c r="DV42" i="38" s="1"/>
  <c r="DV43" i="38" s="1"/>
  <c r="DV44" i="38" s="1"/>
  <c r="DV45" i="38" s="1"/>
  <c r="DV46" i="38" s="1"/>
  <c r="DV47" i="38" s="1"/>
  <c r="DV48" i="38" s="1"/>
  <c r="DV49" i="38" s="1"/>
  <c r="DV50" i="38" s="1"/>
  <c r="DV51" i="38" s="1"/>
  <c r="DV52" i="38" s="1"/>
  <c r="DV53" i="38" s="1"/>
  <c r="DV54" i="38" s="1"/>
  <c r="DV55" i="38" s="1"/>
  <c r="DV56" i="38" s="1"/>
  <c r="DV57" i="38" s="1"/>
  <c r="DV58" i="38" s="1"/>
  <c r="DV59" i="38" s="1"/>
  <c r="DV60" i="38" s="1"/>
  <c r="DV61" i="38" s="1"/>
  <c r="DV62" i="38" s="1"/>
  <c r="DV63" i="38" s="1"/>
  <c r="DV64" i="38" s="1"/>
  <c r="DV65" i="38" s="1"/>
  <c r="DV66" i="38" s="1"/>
  <c r="DV67" i="38" s="1"/>
  <c r="DV68" i="38" s="1"/>
  <c r="DV69" i="38" s="1"/>
  <c r="DV70" i="38" s="1"/>
  <c r="DV71" i="38" s="1"/>
  <c r="DV72" i="38" s="1"/>
  <c r="DV73" i="38" s="1"/>
  <c r="DV74" i="38" s="1"/>
  <c r="DV75" i="38" s="1"/>
  <c r="DV76" i="38" s="1"/>
  <c r="DV77" i="38" s="1"/>
  <c r="DV78" i="38" s="1"/>
  <c r="DV79" i="38" s="1"/>
  <c r="DV80" i="38" s="1"/>
  <c r="DV2" i="38" s="1"/>
  <c r="DB139" i="38" s="1"/>
  <c r="ED4" i="38"/>
  <c r="ED5" i="38" s="1"/>
  <c r="ED6" i="38" s="1"/>
  <c r="ED7" i="38" s="1"/>
  <c r="ED8" i="38" s="1"/>
  <c r="ED9" i="38" s="1"/>
  <c r="ED10" i="38" s="1"/>
  <c r="ED11" i="38" s="1"/>
  <c r="ED12" i="38" s="1"/>
  <c r="ED13" i="38" s="1"/>
  <c r="ED14" i="38" s="1"/>
  <c r="ED15" i="38" s="1"/>
  <c r="ED16" i="38" s="1"/>
  <c r="ED17" i="38" s="1"/>
  <c r="ED18" i="38" s="1"/>
  <c r="ED19" i="38" s="1"/>
  <c r="ED20" i="38" s="1"/>
  <c r="ED21" i="38" s="1"/>
  <c r="ED22" i="38" s="1"/>
  <c r="ED23" i="38" s="1"/>
  <c r="ED24" i="38" s="1"/>
  <c r="ED25" i="38" s="1"/>
  <c r="ED26" i="38" s="1"/>
  <c r="ED27" i="38" s="1"/>
  <c r="ED28" i="38" s="1"/>
  <c r="ED29" i="38" s="1"/>
  <c r="ED30" i="38" s="1"/>
  <c r="ED31" i="38" s="1"/>
  <c r="ED32" i="38" s="1"/>
  <c r="ED33" i="38" s="1"/>
  <c r="ED34" i="38" s="1"/>
  <c r="ED35" i="38" s="1"/>
  <c r="ED36" i="38" s="1"/>
  <c r="ED37" i="38" s="1"/>
  <c r="ED38" i="38" s="1"/>
  <c r="ED39" i="38" s="1"/>
  <c r="ED40" i="38" s="1"/>
  <c r="ED41" i="38" s="1"/>
  <c r="ED42" i="38" s="1"/>
  <c r="ED43" i="38" s="1"/>
  <c r="ED44" i="38" s="1"/>
  <c r="ED45" i="38" s="1"/>
  <c r="ED46" i="38" s="1"/>
  <c r="ED47" i="38" s="1"/>
  <c r="ED48" i="38" s="1"/>
  <c r="ED49" i="38" s="1"/>
  <c r="ED50" i="38" s="1"/>
  <c r="ED51" i="38" s="1"/>
  <c r="ED52" i="38" s="1"/>
  <c r="ED53" i="38" s="1"/>
  <c r="ED54" i="38" s="1"/>
  <c r="ED55" i="38" s="1"/>
  <c r="ED56" i="38" s="1"/>
  <c r="ED57" i="38" s="1"/>
  <c r="ED58" i="38" s="1"/>
  <c r="ED59" i="38" s="1"/>
  <c r="ED60" i="38" s="1"/>
  <c r="ED61" i="38" s="1"/>
  <c r="ED62" i="38" s="1"/>
  <c r="ED63" i="38" s="1"/>
  <c r="ED64" i="38" s="1"/>
  <c r="ED65" i="38" s="1"/>
  <c r="ED66" i="38" s="1"/>
  <c r="ED67" i="38" s="1"/>
  <c r="ED68" i="38" s="1"/>
  <c r="ED69" i="38" s="1"/>
  <c r="ED70" i="38" s="1"/>
  <c r="ED71" i="38" s="1"/>
  <c r="ED72" i="38" s="1"/>
  <c r="ED73" i="38" s="1"/>
  <c r="ED74" i="38" s="1"/>
  <c r="ED75" i="38" s="1"/>
  <c r="ED76" i="38" s="1"/>
  <c r="ED77" i="38" s="1"/>
  <c r="ED78" i="38" s="1"/>
  <c r="ED79" i="38" s="1"/>
  <c r="ED80" i="38" s="1"/>
  <c r="ED2" i="38" s="1"/>
  <c r="DB259" i="38" s="1"/>
  <c r="DS5" i="38"/>
  <c r="DS6" i="38" s="1"/>
  <c r="DS7" i="38" s="1"/>
  <c r="DS8" i="38" s="1"/>
  <c r="DS9" i="38" s="1"/>
  <c r="DS10" i="38" s="1"/>
  <c r="DS11" i="38" s="1"/>
  <c r="DS12" i="38" s="1"/>
  <c r="DS13" i="38" s="1"/>
  <c r="DS14" i="38" s="1"/>
  <c r="DS15" i="38" s="1"/>
  <c r="DS16" i="38" s="1"/>
  <c r="DS17" i="38" s="1"/>
  <c r="DS18" i="38" s="1"/>
  <c r="DS19" i="38" s="1"/>
  <c r="DS20" i="38" s="1"/>
  <c r="DS21" i="38" s="1"/>
  <c r="DS22" i="38" s="1"/>
  <c r="DS23" i="38" s="1"/>
  <c r="DS24" i="38" s="1"/>
  <c r="DS25" i="38" s="1"/>
  <c r="DS26" i="38" s="1"/>
  <c r="DS27" i="38" s="1"/>
  <c r="DS28" i="38" s="1"/>
  <c r="DS29" i="38" s="1"/>
  <c r="DS30" i="38" s="1"/>
  <c r="DS31" i="38" s="1"/>
  <c r="DS32" i="38" s="1"/>
  <c r="DS33" i="38" s="1"/>
  <c r="DS34" i="38" s="1"/>
  <c r="DS35" i="38" s="1"/>
  <c r="DS36" i="38" s="1"/>
  <c r="DS37" i="38" s="1"/>
  <c r="DS38" i="38" s="1"/>
  <c r="DS39" i="38" s="1"/>
  <c r="DS40" i="38" s="1"/>
  <c r="DS41" i="38" s="1"/>
  <c r="DS42" i="38" s="1"/>
  <c r="DS43" i="38" s="1"/>
  <c r="DS44" i="38" s="1"/>
  <c r="DS45" i="38" s="1"/>
  <c r="DS46" i="38" s="1"/>
  <c r="DS47" i="38" s="1"/>
  <c r="DS48" i="38" s="1"/>
  <c r="DS49" i="38" s="1"/>
  <c r="DS50" i="38" s="1"/>
  <c r="DS51" i="38" s="1"/>
  <c r="DS52" i="38" s="1"/>
  <c r="DS53" i="38" s="1"/>
  <c r="DS54" i="38" s="1"/>
  <c r="DS55" i="38" s="1"/>
  <c r="DS56" i="38" s="1"/>
  <c r="DS57" i="38" s="1"/>
  <c r="DS58" i="38" s="1"/>
  <c r="DS59" i="38" s="1"/>
  <c r="DS60" i="38" s="1"/>
  <c r="DS61" i="38" s="1"/>
  <c r="DS62" i="38" s="1"/>
  <c r="DS63" i="38" s="1"/>
  <c r="DS64" i="38" s="1"/>
  <c r="DS65" i="38" s="1"/>
  <c r="DS66" i="38" s="1"/>
  <c r="DS67" i="38" s="1"/>
  <c r="DS68" i="38" s="1"/>
  <c r="DS69" i="38" s="1"/>
  <c r="DS70" i="38" s="1"/>
  <c r="DS71" i="38" s="1"/>
  <c r="DS72" i="38" s="1"/>
  <c r="DS73" i="38" s="1"/>
  <c r="DS74" i="38" s="1"/>
  <c r="DS75" i="38" s="1"/>
  <c r="DS76" i="38" s="1"/>
  <c r="DS77" i="38" s="1"/>
  <c r="DS78" i="38" s="1"/>
  <c r="DS79" i="38" s="1"/>
  <c r="DS80" i="38" s="1"/>
  <c r="DS2" i="38" s="1"/>
  <c r="DB94" i="38" s="1"/>
  <c r="EG11" i="38"/>
  <c r="DO4" i="38"/>
  <c r="DO5" i="38" s="1"/>
  <c r="DO6" i="38" s="1"/>
  <c r="DO7" i="38" s="1"/>
  <c r="DO8" i="38" s="1"/>
  <c r="DO9" i="38" s="1"/>
  <c r="DO10" i="38" s="1"/>
  <c r="DO11" i="38" s="1"/>
  <c r="DO12" i="38" s="1"/>
  <c r="DO13" i="38" s="1"/>
  <c r="DO14" i="38" s="1"/>
  <c r="DO15" i="38" s="1"/>
  <c r="DO16" i="38" s="1"/>
  <c r="DO17" i="38" s="1"/>
  <c r="DO18" i="38" s="1"/>
  <c r="DO19" i="38" s="1"/>
  <c r="DO20" i="38" s="1"/>
  <c r="DO21" i="38" s="1"/>
  <c r="DO22" i="38" s="1"/>
  <c r="DO23" i="38" s="1"/>
  <c r="DO24" i="38" s="1"/>
  <c r="DO25" i="38" s="1"/>
  <c r="DO26" i="38" s="1"/>
  <c r="DO27" i="38" s="1"/>
  <c r="DO28" i="38" s="1"/>
  <c r="DO29" i="38" s="1"/>
  <c r="DO30" i="38" s="1"/>
  <c r="DO31" i="38" s="1"/>
  <c r="DO32" i="38" s="1"/>
  <c r="DO33" i="38" s="1"/>
  <c r="DO34" i="38" s="1"/>
  <c r="DO35" i="38" s="1"/>
  <c r="DO36" i="38" s="1"/>
  <c r="DO37" i="38" s="1"/>
  <c r="DO38" i="38" s="1"/>
  <c r="DO39" i="38" s="1"/>
  <c r="DO40" i="38" s="1"/>
  <c r="DO41" i="38" s="1"/>
  <c r="DO42" i="38" s="1"/>
  <c r="DO43" i="38" s="1"/>
  <c r="DO44" i="38" s="1"/>
  <c r="DO45" i="38" s="1"/>
  <c r="DO46" i="38" s="1"/>
  <c r="DO47" i="38" s="1"/>
  <c r="DO48" i="38" s="1"/>
  <c r="DO49" i="38" s="1"/>
  <c r="DO50" i="38" s="1"/>
  <c r="DO51" i="38" s="1"/>
  <c r="DO52" i="38" s="1"/>
  <c r="DO53" i="38" s="1"/>
  <c r="DO54" i="38" s="1"/>
  <c r="DO55" i="38" s="1"/>
  <c r="DO56" i="38" s="1"/>
  <c r="DO57" i="38" s="1"/>
  <c r="DO58" i="38" s="1"/>
  <c r="DO59" i="38" s="1"/>
  <c r="DO60" i="38" s="1"/>
  <c r="DO61" i="38" s="1"/>
  <c r="DO62" i="38" s="1"/>
  <c r="DO63" i="38" s="1"/>
  <c r="DO64" i="38" s="1"/>
  <c r="DO65" i="38" s="1"/>
  <c r="DO66" i="38" s="1"/>
  <c r="DO67" i="38" s="1"/>
  <c r="DO68" i="38" s="1"/>
  <c r="DO69" i="38" s="1"/>
  <c r="DO70" i="38" s="1"/>
  <c r="DO71" i="38" s="1"/>
  <c r="DO72" i="38" s="1"/>
  <c r="DO73" i="38" s="1"/>
  <c r="DO74" i="38" s="1"/>
  <c r="DO75" i="38" s="1"/>
  <c r="DO76" i="38" s="1"/>
  <c r="DO77" i="38" s="1"/>
  <c r="DO78" i="38" s="1"/>
  <c r="DO79" i="38" s="1"/>
  <c r="DO80" i="38" s="1"/>
  <c r="DO2" i="38" s="1"/>
  <c r="DB34" i="38" s="1"/>
  <c r="DW4" i="38"/>
  <c r="DW5" i="38" s="1"/>
  <c r="DW6" i="38" s="1"/>
  <c r="DW7" i="38" s="1"/>
  <c r="DW8" i="38" s="1"/>
  <c r="DW9" i="38" s="1"/>
  <c r="DW10" i="38" s="1"/>
  <c r="DW11" i="38" s="1"/>
  <c r="DW12" i="38" s="1"/>
  <c r="DW13" i="38" s="1"/>
  <c r="DW14" i="38" s="1"/>
  <c r="DW15" i="38" s="1"/>
  <c r="DW16" i="38" s="1"/>
  <c r="DW17" i="38" s="1"/>
  <c r="DW18" i="38" s="1"/>
  <c r="DW19" i="38" s="1"/>
  <c r="DW20" i="38" s="1"/>
  <c r="DW21" i="38" s="1"/>
  <c r="DW22" i="38" s="1"/>
  <c r="DW23" i="38" s="1"/>
  <c r="DW24" i="38" s="1"/>
  <c r="DW25" i="38" s="1"/>
  <c r="DW26" i="38" s="1"/>
  <c r="DW27" i="38" s="1"/>
  <c r="DW28" i="38" s="1"/>
  <c r="DW29" i="38" s="1"/>
  <c r="DW30" i="38" s="1"/>
  <c r="DW31" i="38" s="1"/>
  <c r="DW32" i="38" s="1"/>
  <c r="DW33" i="38" s="1"/>
  <c r="DW34" i="38" s="1"/>
  <c r="DW35" i="38" s="1"/>
  <c r="DW36" i="38" s="1"/>
  <c r="DW37" i="38" s="1"/>
  <c r="DW38" i="38" s="1"/>
  <c r="DW39" i="38" s="1"/>
  <c r="DW40" i="38" s="1"/>
  <c r="DW41" i="38" s="1"/>
  <c r="DW42" i="38" s="1"/>
  <c r="DW43" i="38" s="1"/>
  <c r="DW44" i="38" s="1"/>
  <c r="DW45" i="38" s="1"/>
  <c r="DW46" i="38" s="1"/>
  <c r="DW47" i="38" s="1"/>
  <c r="DW48" i="38" s="1"/>
  <c r="DW49" i="38" s="1"/>
  <c r="DW50" i="38" s="1"/>
  <c r="DW51" i="38" s="1"/>
  <c r="DW52" i="38" s="1"/>
  <c r="DW53" i="38" s="1"/>
  <c r="DW54" i="38" s="1"/>
  <c r="DW55" i="38" s="1"/>
  <c r="DW56" i="38" s="1"/>
  <c r="DW57" i="38" s="1"/>
  <c r="DW58" i="38" s="1"/>
  <c r="DW59" i="38" s="1"/>
  <c r="DW60" i="38" s="1"/>
  <c r="DW61" i="38" s="1"/>
  <c r="DW62" i="38" s="1"/>
  <c r="DW63" i="38" s="1"/>
  <c r="DW64" i="38" s="1"/>
  <c r="DW65" i="38" s="1"/>
  <c r="DW66" i="38" s="1"/>
  <c r="DW67" i="38" s="1"/>
  <c r="DW68" i="38" s="1"/>
  <c r="DW69" i="38" s="1"/>
  <c r="DW70" i="38" s="1"/>
  <c r="DW71" i="38" s="1"/>
  <c r="DW72" i="38" s="1"/>
  <c r="DW73" i="38" s="1"/>
  <c r="DW74" i="38" s="1"/>
  <c r="DW75" i="38" s="1"/>
  <c r="DW76" i="38" s="1"/>
  <c r="DW77" i="38" s="1"/>
  <c r="DW78" i="38" s="1"/>
  <c r="DW79" i="38" s="1"/>
  <c r="DW80" i="38" s="1"/>
  <c r="DW2" i="38" s="1"/>
  <c r="DB154" i="38" s="1"/>
  <c r="EG6" i="38"/>
  <c r="EG14" i="38"/>
  <c r="EG12" i="38"/>
  <c r="EG15" i="38"/>
  <c r="EG18" i="38"/>
  <c r="EG16" i="38"/>
  <c r="EG13" i="38"/>
  <c r="EG19" i="38"/>
  <c r="CM42" i="27"/>
  <c r="CM43" i="27" s="1"/>
  <c r="CM44" i="27" s="1"/>
  <c r="CM45" i="27" s="1"/>
  <c r="CM46" i="27" s="1"/>
  <c r="CM47" i="27" s="1"/>
  <c r="CM48" i="27" s="1"/>
  <c r="CM49" i="27" s="1"/>
  <c r="CM50" i="27" s="1"/>
  <c r="CM51" i="27" s="1"/>
  <c r="CM52" i="27" s="1"/>
  <c r="CM53" i="27" s="1"/>
  <c r="CM54" i="27" s="1"/>
  <c r="CM55" i="27" s="1"/>
  <c r="CM56" i="27" s="1"/>
  <c r="CM57" i="27" s="1"/>
  <c r="CM58" i="27" s="1"/>
  <c r="CM59" i="27" s="1"/>
  <c r="CM60" i="27" s="1"/>
  <c r="CM61" i="27" s="1"/>
  <c r="CT42" i="27"/>
  <c r="CT43" i="27" s="1"/>
  <c r="CT44" i="27" s="1"/>
  <c r="CT45" i="27" s="1"/>
  <c r="CT46" i="27" s="1"/>
  <c r="CT47" i="27" s="1"/>
  <c r="CT48" i="27" s="1"/>
  <c r="CT49" i="27" s="1"/>
  <c r="CT50" i="27" s="1"/>
  <c r="CT51" i="27" s="1"/>
  <c r="CT52" i="27" s="1"/>
  <c r="CT53" i="27" s="1"/>
  <c r="CT54" i="27" s="1"/>
  <c r="CT55" i="27" s="1"/>
  <c r="CT56" i="27" s="1"/>
  <c r="CT57" i="27" s="1"/>
  <c r="CT58" i="27" s="1"/>
  <c r="CT59" i="27" s="1"/>
  <c r="CT60" i="27" s="1"/>
  <c r="CT61" i="27" s="1"/>
  <c r="CT62" i="27" s="1"/>
  <c r="CT63" i="27" s="1"/>
  <c r="CT64" i="27" s="1"/>
  <c r="CT65" i="27" s="1"/>
  <c r="CT66" i="27" s="1"/>
  <c r="CT67" i="27" s="1"/>
  <c r="CT68" i="27" s="1"/>
  <c r="CT69" i="27" s="1"/>
  <c r="CT70" i="27" s="1"/>
  <c r="CT71" i="27" s="1"/>
  <c r="CT72" i="27" s="1"/>
  <c r="CT73" i="27" s="1"/>
  <c r="CT74" i="27" s="1"/>
  <c r="CT75" i="27" s="1"/>
  <c r="CT76" i="27" s="1"/>
  <c r="CT77" i="27" s="1"/>
  <c r="CT78" i="27" s="1"/>
  <c r="CT79" i="27" s="1"/>
  <c r="CT80" i="27" s="1"/>
  <c r="CC42" i="27"/>
  <c r="CC43" i="27" s="1"/>
  <c r="CC44" i="27" s="1"/>
  <c r="CC45" i="27" s="1"/>
  <c r="CC46" i="27" s="1"/>
  <c r="CC47" i="27" s="1"/>
  <c r="CC48" i="27" s="1"/>
  <c r="CC49" i="27" s="1"/>
  <c r="CC50" i="27" s="1"/>
  <c r="CC51" i="27" s="1"/>
  <c r="CC52" i="27" s="1"/>
  <c r="CC53" i="27" s="1"/>
  <c r="CC54" i="27" s="1"/>
  <c r="CC55" i="27" s="1"/>
  <c r="CC56" i="27" s="1"/>
  <c r="CC57" i="27" s="1"/>
  <c r="CC58" i="27" s="1"/>
  <c r="CC59" i="27" s="1"/>
  <c r="CC60" i="27" s="1"/>
  <c r="CC61" i="27" s="1"/>
  <c r="CC62" i="27" s="1"/>
  <c r="CC63" i="27" s="1"/>
  <c r="CC64" i="27" s="1"/>
  <c r="CC65" i="27" s="1"/>
  <c r="CC66" i="27" s="1"/>
  <c r="CC67" i="27" s="1"/>
  <c r="CC68" i="27" s="1"/>
  <c r="CC69" i="27" s="1"/>
  <c r="CC70" i="27" s="1"/>
  <c r="CC71" i="27" s="1"/>
  <c r="CC72" i="27" s="1"/>
  <c r="CC73" i="27" s="1"/>
  <c r="CC74" i="27" s="1"/>
  <c r="CC75" i="27" s="1"/>
  <c r="CC76" i="27" s="1"/>
  <c r="CC77" i="27" s="1"/>
  <c r="CC78" i="27" s="1"/>
  <c r="CC79" i="27" s="1"/>
  <c r="CC80" i="27" s="1"/>
  <c r="CU42" i="27"/>
  <c r="CU43" i="27" s="1"/>
  <c r="CU44" i="27" s="1"/>
  <c r="CU45" i="27" s="1"/>
  <c r="CU46" i="27" s="1"/>
  <c r="CU47" i="27" s="1"/>
  <c r="CU48" i="27" s="1"/>
  <c r="CU49" i="27" s="1"/>
  <c r="CU50" i="27" s="1"/>
  <c r="CU51" i="27" s="1"/>
  <c r="CU52" i="27" s="1"/>
  <c r="CU53" i="27" s="1"/>
  <c r="CU54" i="27" s="1"/>
  <c r="CU55" i="27" s="1"/>
  <c r="CU56" i="27" s="1"/>
  <c r="CU57" i="27" s="1"/>
  <c r="CU58" i="27" s="1"/>
  <c r="CU59" i="27" s="1"/>
  <c r="CU60" i="27" s="1"/>
  <c r="CU61" i="27" s="1"/>
  <c r="CU62" i="27" s="1"/>
  <c r="CU63" i="27" s="1"/>
  <c r="CU64" i="27" s="1"/>
  <c r="CU65" i="27" s="1"/>
  <c r="CU66" i="27" s="1"/>
  <c r="CU67" i="27" s="1"/>
  <c r="CU68" i="27" s="1"/>
  <c r="CU69" i="27" s="1"/>
  <c r="CU70" i="27" s="1"/>
  <c r="CU71" i="27" s="1"/>
  <c r="CU72" i="27" s="1"/>
  <c r="CU73" i="27" s="1"/>
  <c r="CU74" i="27" s="1"/>
  <c r="CU75" i="27" s="1"/>
  <c r="CU76" i="27" s="1"/>
  <c r="CU77" i="27" s="1"/>
  <c r="CU78" i="27" s="1"/>
  <c r="CU79" i="27" s="1"/>
  <c r="CU80" i="27" s="1"/>
  <c r="CF42" i="27"/>
  <c r="CF43" i="27" s="1"/>
  <c r="CF44" i="27" s="1"/>
  <c r="CF45" i="27" s="1"/>
  <c r="CF46" i="27" s="1"/>
  <c r="CF47" i="27" s="1"/>
  <c r="CF48" i="27" s="1"/>
  <c r="CF49" i="27" s="1"/>
  <c r="CF50" i="27" s="1"/>
  <c r="CF51" i="27" s="1"/>
  <c r="CF52" i="27" s="1"/>
  <c r="CF53" i="27" s="1"/>
  <c r="CF54" i="27" s="1"/>
  <c r="CF55" i="27" s="1"/>
  <c r="CF56" i="27" s="1"/>
  <c r="CF57" i="27" s="1"/>
  <c r="CF58" i="27" s="1"/>
  <c r="CF59" i="27" s="1"/>
  <c r="CF60" i="27" s="1"/>
  <c r="CF61" i="27" s="1"/>
  <c r="CF62" i="27" s="1"/>
  <c r="CF63" i="27" s="1"/>
  <c r="CF64" i="27" s="1"/>
  <c r="CF65" i="27" s="1"/>
  <c r="CF66" i="27" s="1"/>
  <c r="CF67" i="27" s="1"/>
  <c r="CF68" i="27" s="1"/>
  <c r="CF69" i="27" s="1"/>
  <c r="CF70" i="27" s="1"/>
  <c r="CF71" i="27" s="1"/>
  <c r="CF72" i="27" s="1"/>
  <c r="CF73" i="27" s="1"/>
  <c r="CF74" i="27" s="1"/>
  <c r="CF75" i="27" s="1"/>
  <c r="CF76" i="27" s="1"/>
  <c r="CF77" i="27" s="1"/>
  <c r="CF78" i="27" s="1"/>
  <c r="CF79" i="27" s="1"/>
  <c r="CF80" i="27" s="1"/>
  <c r="CN42" i="27"/>
  <c r="CN43" i="27" s="1"/>
  <c r="CN44" i="27" s="1"/>
  <c r="CN45" i="27" s="1"/>
  <c r="CN46" i="27" s="1"/>
  <c r="CN47" i="27" s="1"/>
  <c r="CN48" i="27" s="1"/>
  <c r="CN49" i="27" s="1"/>
  <c r="CN50" i="27" s="1"/>
  <c r="CN51" i="27" s="1"/>
  <c r="CN52" i="27" s="1"/>
  <c r="CN53" i="27" s="1"/>
  <c r="CN54" i="27" s="1"/>
  <c r="CN55" i="27" s="1"/>
  <c r="CN56" i="27" s="1"/>
  <c r="CN57" i="27" s="1"/>
  <c r="CN58" i="27" s="1"/>
  <c r="CN59" i="27" s="1"/>
  <c r="CN60" i="27" s="1"/>
  <c r="CN61" i="27" s="1"/>
  <c r="CN62" i="27" s="1"/>
  <c r="CN63" i="27" s="1"/>
  <c r="CN64" i="27" s="1"/>
  <c r="CN65" i="27" s="1"/>
  <c r="CN66" i="27" s="1"/>
  <c r="CN67" i="27" s="1"/>
  <c r="CN68" i="27" s="1"/>
  <c r="CN69" i="27" s="1"/>
  <c r="CN70" i="27" s="1"/>
  <c r="CN71" i="27" s="1"/>
  <c r="CN72" i="27" s="1"/>
  <c r="CN73" i="27" s="1"/>
  <c r="CN74" i="27" s="1"/>
  <c r="CN75" i="27" s="1"/>
  <c r="CN76" i="27" s="1"/>
  <c r="CN77" i="27" s="1"/>
  <c r="CN78" i="27" s="1"/>
  <c r="CN79" i="27" s="1"/>
  <c r="CN80" i="27" s="1"/>
  <c r="CG42" i="27"/>
  <c r="CG43" i="27" s="1"/>
  <c r="CG44" i="27" s="1"/>
  <c r="CG45" i="27" s="1"/>
  <c r="CG46" i="27" s="1"/>
  <c r="CG47" i="27" s="1"/>
  <c r="CG48" i="27" s="1"/>
  <c r="CG49" i="27" s="1"/>
  <c r="CG50" i="27" s="1"/>
  <c r="CG51" i="27" s="1"/>
  <c r="CG52" i="27" s="1"/>
  <c r="CG53" i="27" s="1"/>
  <c r="CG54" i="27" s="1"/>
  <c r="CG55" i="27" s="1"/>
  <c r="CG56" i="27" s="1"/>
  <c r="CG57" i="27" s="1"/>
  <c r="CG58" i="27" s="1"/>
  <c r="CG59" i="27" s="1"/>
  <c r="CG60" i="27" s="1"/>
  <c r="CG61" i="27" s="1"/>
  <c r="CG62" i="27" s="1"/>
  <c r="CG63" i="27" s="1"/>
  <c r="CG64" i="27" s="1"/>
  <c r="CG65" i="27" s="1"/>
  <c r="CG66" i="27" s="1"/>
  <c r="CG67" i="27" s="1"/>
  <c r="CG68" i="27" s="1"/>
  <c r="CG69" i="27" s="1"/>
  <c r="CG70" i="27" s="1"/>
  <c r="CG71" i="27" s="1"/>
  <c r="CG72" i="27" s="1"/>
  <c r="CG73" i="27" s="1"/>
  <c r="CG74" i="27" s="1"/>
  <c r="CG75" i="27" s="1"/>
  <c r="CG76" i="27" s="1"/>
  <c r="CG77" i="27" s="1"/>
  <c r="CG78" i="27" s="1"/>
  <c r="CG79" i="27" s="1"/>
  <c r="CG80" i="27" s="1"/>
  <c r="CO42" i="27"/>
  <c r="CO43" i="27" s="1"/>
  <c r="CO44" i="27" s="1"/>
  <c r="CO45" i="27" s="1"/>
  <c r="CO46" i="27" s="1"/>
  <c r="CO47" i="27" s="1"/>
  <c r="CO48" i="27" s="1"/>
  <c r="CO49" i="27" s="1"/>
  <c r="CO50" i="27" s="1"/>
  <c r="CO51" i="27" s="1"/>
  <c r="CO52" i="27" s="1"/>
  <c r="CO53" i="27" s="1"/>
  <c r="CO54" i="27" s="1"/>
  <c r="CO55" i="27" s="1"/>
  <c r="CO56" i="27" s="1"/>
  <c r="CO57" i="27" s="1"/>
  <c r="CO58" i="27" s="1"/>
  <c r="CO59" i="27" s="1"/>
  <c r="CO60" i="27" s="1"/>
  <c r="CO61" i="27" s="1"/>
  <c r="CO62" i="27" s="1"/>
  <c r="CO63" i="27" s="1"/>
  <c r="CO64" i="27" s="1"/>
  <c r="CO65" i="27" s="1"/>
  <c r="CO66" i="27" s="1"/>
  <c r="CO67" i="27" s="1"/>
  <c r="CO68" i="27" s="1"/>
  <c r="CO69" i="27" s="1"/>
  <c r="CO70" i="27" s="1"/>
  <c r="CO71" i="27" s="1"/>
  <c r="CO72" i="27" s="1"/>
  <c r="CO73" i="27" s="1"/>
  <c r="CO74" i="27" s="1"/>
  <c r="CO75" i="27" s="1"/>
  <c r="CO76" i="27" s="1"/>
  <c r="CO77" i="27" s="1"/>
  <c r="CO78" i="27" s="1"/>
  <c r="CO79" i="27" s="1"/>
  <c r="CO80" i="27" s="1"/>
  <c r="CS42" i="27"/>
  <c r="CS43" i="27" s="1"/>
  <c r="CS44" i="27" s="1"/>
  <c r="CS45" i="27" s="1"/>
  <c r="CS46" i="27" s="1"/>
  <c r="CS47" i="27" s="1"/>
  <c r="CS48" i="27" s="1"/>
  <c r="CS49" i="27" s="1"/>
  <c r="CS50" i="27" s="1"/>
  <c r="CS51" i="27" s="1"/>
  <c r="CS52" i="27" s="1"/>
  <c r="CS53" i="27" s="1"/>
  <c r="CS54" i="27" s="1"/>
  <c r="CS55" i="27" s="1"/>
  <c r="CS56" i="27" s="1"/>
  <c r="CS57" i="27" s="1"/>
  <c r="CS58" i="27" s="1"/>
  <c r="CS59" i="27" s="1"/>
  <c r="CS60" i="27" s="1"/>
  <c r="CS61" i="27" s="1"/>
  <c r="CS62" i="27" s="1"/>
  <c r="CS63" i="27" s="1"/>
  <c r="CS64" i="27" s="1"/>
  <c r="CS65" i="27" s="1"/>
  <c r="CS66" i="27" s="1"/>
  <c r="CS67" i="27" s="1"/>
  <c r="CS68" i="27" s="1"/>
  <c r="CS69" i="27" s="1"/>
  <c r="CS70" i="27" s="1"/>
  <c r="CS71" i="27" s="1"/>
  <c r="CS72" i="27" s="1"/>
  <c r="CS73" i="27" s="1"/>
  <c r="CS74" i="27" s="1"/>
  <c r="CS75" i="27" s="1"/>
  <c r="CS76" i="27" s="1"/>
  <c r="CS77" i="27" s="1"/>
  <c r="CS78" i="27" s="1"/>
  <c r="CS79" i="27" s="1"/>
  <c r="CS80" i="27" s="1"/>
  <c r="BZ3" i="27"/>
  <c r="BZ2" i="27" s="1"/>
  <c r="W2" i="27" s="1"/>
  <c r="BX2" i="27"/>
  <c r="CH42" i="27"/>
  <c r="CH43" i="27" s="1"/>
  <c r="CH44" i="27" s="1"/>
  <c r="CH45" i="27" s="1"/>
  <c r="CH46" i="27" s="1"/>
  <c r="CH47" i="27" s="1"/>
  <c r="CH48" i="27" s="1"/>
  <c r="CH49" i="27" s="1"/>
  <c r="CH50" i="27" s="1"/>
  <c r="CH51" i="27" s="1"/>
  <c r="CH52" i="27" s="1"/>
  <c r="CH53" i="27" s="1"/>
  <c r="CH54" i="27" s="1"/>
  <c r="CH55" i="27" s="1"/>
  <c r="CH56" i="27" s="1"/>
  <c r="CH57" i="27" s="1"/>
  <c r="CH58" i="27" s="1"/>
  <c r="CH59" i="27" s="1"/>
  <c r="CH60" i="27" s="1"/>
  <c r="CH61" i="27" s="1"/>
  <c r="CH62" i="27" s="1"/>
  <c r="CH63" i="27" s="1"/>
  <c r="CH64" i="27" s="1"/>
  <c r="CH65" i="27" s="1"/>
  <c r="CH66" i="27" s="1"/>
  <c r="CH67" i="27" s="1"/>
  <c r="CH68" i="27" s="1"/>
  <c r="CH69" i="27" s="1"/>
  <c r="CH70" i="27" s="1"/>
  <c r="CH71" i="27" s="1"/>
  <c r="CH72" i="27" s="1"/>
  <c r="CH73" i="27" s="1"/>
  <c r="CH74" i="27" s="1"/>
  <c r="CH75" i="27" s="1"/>
  <c r="CH76" i="27" s="1"/>
  <c r="CH77" i="27" s="1"/>
  <c r="CH78" i="27" s="1"/>
  <c r="CH79" i="27" s="1"/>
  <c r="CH80" i="27" s="1"/>
  <c r="CP42" i="27"/>
  <c r="CP43" i="27" s="1"/>
  <c r="CP44" i="27" s="1"/>
  <c r="CP45" i="27" s="1"/>
  <c r="CP46" i="27" s="1"/>
  <c r="CP47" i="27" s="1"/>
  <c r="CP48" i="27" s="1"/>
  <c r="CP49" i="27" s="1"/>
  <c r="CP50" i="27" s="1"/>
  <c r="CP51" i="27" s="1"/>
  <c r="CP52" i="27" s="1"/>
  <c r="CP53" i="27" s="1"/>
  <c r="CP54" i="27" s="1"/>
  <c r="CP55" i="27" s="1"/>
  <c r="CP56" i="27" s="1"/>
  <c r="CP57" i="27" s="1"/>
  <c r="CP58" i="27" s="1"/>
  <c r="CP59" i="27" s="1"/>
  <c r="CP60" i="27" s="1"/>
  <c r="CP61" i="27" s="1"/>
  <c r="CP62" i="27" s="1"/>
  <c r="CP63" i="27" s="1"/>
  <c r="CP64" i="27" s="1"/>
  <c r="CP65" i="27" s="1"/>
  <c r="CP66" i="27" s="1"/>
  <c r="CP67" i="27" s="1"/>
  <c r="CP68" i="27" s="1"/>
  <c r="CP69" i="27" s="1"/>
  <c r="CP70" i="27" s="1"/>
  <c r="CP71" i="27" s="1"/>
  <c r="CP72" i="27" s="1"/>
  <c r="CP73" i="27" s="1"/>
  <c r="CP74" i="27" s="1"/>
  <c r="CP75" i="27" s="1"/>
  <c r="CP76" i="27" s="1"/>
  <c r="CP77" i="27" s="1"/>
  <c r="CP78" i="27" s="1"/>
  <c r="CP79" i="27" s="1"/>
  <c r="CP80" i="27" s="1"/>
  <c r="CD42" i="27"/>
  <c r="CD43" i="27" s="1"/>
  <c r="CD44" i="27" s="1"/>
  <c r="CD45" i="27" s="1"/>
  <c r="CD46" i="27" s="1"/>
  <c r="CD47" i="27" s="1"/>
  <c r="CD48" i="27" s="1"/>
  <c r="CD49" i="27" s="1"/>
  <c r="CD50" i="27" s="1"/>
  <c r="CD51" i="27" s="1"/>
  <c r="CD52" i="27" s="1"/>
  <c r="CD53" i="27" s="1"/>
  <c r="CD54" i="27" s="1"/>
  <c r="CD55" i="27" s="1"/>
  <c r="CD56" i="27" s="1"/>
  <c r="CD57" i="27" s="1"/>
  <c r="CD58" i="27" s="1"/>
  <c r="CD59" i="27" s="1"/>
  <c r="CD60" i="27" s="1"/>
  <c r="CD61" i="27" s="1"/>
  <c r="CD62" i="27" s="1"/>
  <c r="CD63" i="27" s="1"/>
  <c r="CD64" i="27" s="1"/>
  <c r="CD65" i="27" s="1"/>
  <c r="CD66" i="27" s="1"/>
  <c r="CD67" i="27" s="1"/>
  <c r="CD68" i="27" s="1"/>
  <c r="CD69" i="27" s="1"/>
  <c r="CD70" i="27" s="1"/>
  <c r="CD71" i="27" s="1"/>
  <c r="CD72" i="27" s="1"/>
  <c r="CD73" i="27" s="1"/>
  <c r="CD74" i="27" s="1"/>
  <c r="CD75" i="27" s="1"/>
  <c r="CD76" i="27" s="1"/>
  <c r="CD77" i="27" s="1"/>
  <c r="CD78" i="27" s="1"/>
  <c r="CD79" i="27" s="1"/>
  <c r="CD80" i="27" s="1"/>
  <c r="CK42" i="27"/>
  <c r="CI42" i="27"/>
  <c r="CI43" i="27" s="1"/>
  <c r="CI44" i="27" s="1"/>
  <c r="CI45" i="27" s="1"/>
  <c r="CI46" i="27" s="1"/>
  <c r="CI47" i="27" s="1"/>
  <c r="CI48" i="27" s="1"/>
  <c r="CI49" i="27" s="1"/>
  <c r="CI50" i="27" s="1"/>
  <c r="CI51" i="27" s="1"/>
  <c r="CI52" i="27" s="1"/>
  <c r="CI53" i="27" s="1"/>
  <c r="CI54" i="27" s="1"/>
  <c r="CI55" i="27" s="1"/>
  <c r="CI56" i="27" s="1"/>
  <c r="CI57" i="27" s="1"/>
  <c r="CI58" i="27" s="1"/>
  <c r="CI59" i="27" s="1"/>
  <c r="CI60" i="27" s="1"/>
  <c r="CI61" i="27" s="1"/>
  <c r="CI62" i="27" s="1"/>
  <c r="CI63" i="27" s="1"/>
  <c r="CI64" i="27" s="1"/>
  <c r="CI65" i="27" s="1"/>
  <c r="CI66" i="27" s="1"/>
  <c r="CI67" i="27" s="1"/>
  <c r="CI68" i="27" s="1"/>
  <c r="CI69" i="27" s="1"/>
  <c r="CI70" i="27" s="1"/>
  <c r="CI71" i="27" s="1"/>
  <c r="CI72" i="27" s="1"/>
  <c r="CI73" i="27" s="1"/>
  <c r="CI74" i="27" s="1"/>
  <c r="CI75" i="27" s="1"/>
  <c r="CI76" i="27" s="1"/>
  <c r="CI77" i="27" s="1"/>
  <c r="CI78" i="27" s="1"/>
  <c r="CI79" i="27" s="1"/>
  <c r="CI80" i="27" s="1"/>
  <c r="CQ42" i="27"/>
  <c r="CQ43" i="27" s="1"/>
  <c r="CQ44" i="27" s="1"/>
  <c r="CQ45" i="27" s="1"/>
  <c r="CQ46" i="27" s="1"/>
  <c r="CQ47" i="27" s="1"/>
  <c r="CQ48" i="27" s="1"/>
  <c r="CQ49" i="27" s="1"/>
  <c r="CQ50" i="27" s="1"/>
  <c r="CQ51" i="27" s="1"/>
  <c r="CQ52" i="27" s="1"/>
  <c r="CQ53" i="27" s="1"/>
  <c r="CQ54" i="27" s="1"/>
  <c r="CQ55" i="27" s="1"/>
  <c r="CQ56" i="27" s="1"/>
  <c r="CQ57" i="27" s="1"/>
  <c r="CQ58" i="27" s="1"/>
  <c r="CQ59" i="27" s="1"/>
  <c r="CQ60" i="27" s="1"/>
  <c r="CQ61" i="27" s="1"/>
  <c r="CQ62" i="27" s="1"/>
  <c r="CQ63" i="27" s="1"/>
  <c r="CQ64" i="27" s="1"/>
  <c r="CQ65" i="27" s="1"/>
  <c r="CQ66" i="27" s="1"/>
  <c r="CQ67" i="27" s="1"/>
  <c r="CQ68" i="27" s="1"/>
  <c r="CQ69" i="27" s="1"/>
  <c r="CQ70" i="27" s="1"/>
  <c r="CQ71" i="27" s="1"/>
  <c r="CQ72" i="27" s="1"/>
  <c r="CQ73" i="27" s="1"/>
  <c r="CQ74" i="27" s="1"/>
  <c r="CQ75" i="27" s="1"/>
  <c r="CQ76" i="27" s="1"/>
  <c r="CQ77" i="27" s="1"/>
  <c r="CQ78" i="27" s="1"/>
  <c r="CQ79" i="27" s="1"/>
  <c r="CQ80" i="27" s="1"/>
  <c r="CE42" i="27"/>
  <c r="CE43" i="27" s="1"/>
  <c r="CE44" i="27" s="1"/>
  <c r="CE45" i="27" s="1"/>
  <c r="CE46" i="27" s="1"/>
  <c r="CE47" i="27" s="1"/>
  <c r="CE48" i="27" s="1"/>
  <c r="CE49" i="27" s="1"/>
  <c r="CE50" i="27" s="1"/>
  <c r="CE51" i="27" s="1"/>
  <c r="CE52" i="27" s="1"/>
  <c r="CE53" i="27" s="1"/>
  <c r="CE54" i="27" s="1"/>
  <c r="CE55" i="27" s="1"/>
  <c r="CE56" i="27" s="1"/>
  <c r="CE57" i="27" s="1"/>
  <c r="CE58" i="27" s="1"/>
  <c r="CE59" i="27" s="1"/>
  <c r="CE60" i="27" s="1"/>
  <c r="CE61" i="27" s="1"/>
  <c r="CE62" i="27" s="1"/>
  <c r="CE63" i="27" s="1"/>
  <c r="CE64" i="27" s="1"/>
  <c r="CE65" i="27" s="1"/>
  <c r="CE66" i="27" s="1"/>
  <c r="CE67" i="27" s="1"/>
  <c r="CE68" i="27" s="1"/>
  <c r="CE69" i="27" s="1"/>
  <c r="CE70" i="27" s="1"/>
  <c r="CE71" i="27" s="1"/>
  <c r="CE72" i="27" s="1"/>
  <c r="CE73" i="27" s="1"/>
  <c r="CE74" i="27" s="1"/>
  <c r="CE75" i="27" s="1"/>
  <c r="CE76" i="27" s="1"/>
  <c r="CE77" i="27" s="1"/>
  <c r="CE78" i="27" s="1"/>
  <c r="CE79" i="27" s="1"/>
  <c r="CE80" i="27" s="1"/>
  <c r="CB42" i="27"/>
  <c r="CJ42" i="27"/>
  <c r="CJ43" i="27" s="1"/>
  <c r="CJ44" i="27" s="1"/>
  <c r="CJ45" i="27" s="1"/>
  <c r="CJ46" i="27" s="1"/>
  <c r="CJ47" i="27" s="1"/>
  <c r="CJ48" i="27" s="1"/>
  <c r="CJ49" i="27" s="1"/>
  <c r="CJ50" i="27" s="1"/>
  <c r="CJ51" i="27" s="1"/>
  <c r="CJ52" i="27" s="1"/>
  <c r="CJ53" i="27" s="1"/>
  <c r="CJ54" i="27" s="1"/>
  <c r="CJ55" i="27" s="1"/>
  <c r="CJ56" i="27" s="1"/>
  <c r="CJ57" i="27" s="1"/>
  <c r="CJ58" i="27" s="1"/>
  <c r="CJ59" i="27" s="1"/>
  <c r="CJ60" i="27" s="1"/>
  <c r="CJ61" i="27" s="1"/>
  <c r="CJ62" i="27" s="1"/>
  <c r="CJ63" i="27" s="1"/>
  <c r="CJ64" i="27" s="1"/>
  <c r="CJ65" i="27" s="1"/>
  <c r="CJ66" i="27" s="1"/>
  <c r="CJ67" i="27" s="1"/>
  <c r="CJ68" i="27" s="1"/>
  <c r="CJ69" i="27" s="1"/>
  <c r="CJ70" i="27" s="1"/>
  <c r="CJ71" i="27" s="1"/>
  <c r="CJ72" i="27" s="1"/>
  <c r="CJ73" i="27" s="1"/>
  <c r="CJ74" i="27" s="1"/>
  <c r="CJ75" i="27" s="1"/>
  <c r="CJ76" i="27" s="1"/>
  <c r="CJ77" i="27" s="1"/>
  <c r="CJ78" i="27" s="1"/>
  <c r="CJ79" i="27" s="1"/>
  <c r="CJ80" i="27" s="1"/>
  <c r="CR42" i="27"/>
  <c r="CR43" i="27" s="1"/>
  <c r="CR44" i="27" s="1"/>
  <c r="CR45" i="27" s="1"/>
  <c r="CR46" i="27" s="1"/>
  <c r="CR47" i="27" s="1"/>
  <c r="CR48" i="27" s="1"/>
  <c r="CR49" i="27" s="1"/>
  <c r="CR50" i="27" s="1"/>
  <c r="CR51" i="27" s="1"/>
  <c r="CR52" i="27" s="1"/>
  <c r="CR53" i="27" s="1"/>
  <c r="CR54" i="27" s="1"/>
  <c r="CR55" i="27" s="1"/>
  <c r="CR56" i="27" s="1"/>
  <c r="CR57" i="27" s="1"/>
  <c r="CR58" i="27" s="1"/>
  <c r="CR59" i="27" s="1"/>
  <c r="CR60" i="27" s="1"/>
  <c r="CR61" i="27" s="1"/>
  <c r="CR62" i="27" s="1"/>
  <c r="CR63" i="27" s="1"/>
  <c r="CR64" i="27" s="1"/>
  <c r="CR65" i="27" s="1"/>
  <c r="CR66" i="27" s="1"/>
  <c r="CR67" i="27" s="1"/>
  <c r="CR68" i="27" s="1"/>
  <c r="CR69" i="27" s="1"/>
  <c r="CR70" i="27" s="1"/>
  <c r="CR71" i="27" s="1"/>
  <c r="CR72" i="27" s="1"/>
  <c r="CR73" i="27" s="1"/>
  <c r="CR74" i="27" s="1"/>
  <c r="CR75" i="27" s="1"/>
  <c r="CR76" i="27" s="1"/>
  <c r="CR77" i="27" s="1"/>
  <c r="CR78" i="27" s="1"/>
  <c r="CR79" i="27" s="1"/>
  <c r="CR80" i="27" s="1"/>
  <c r="CL42" i="27"/>
  <c r="DS4" i="27"/>
  <c r="EA4" i="27"/>
  <c r="EF5" i="27"/>
  <c r="EF6" i="27" s="1"/>
  <c r="EF7" i="27" s="1"/>
  <c r="EF8" i="27" s="1"/>
  <c r="EF9" i="27" s="1"/>
  <c r="EF10" i="27" s="1"/>
  <c r="EF11" i="27" s="1"/>
  <c r="EF12" i="27" s="1"/>
  <c r="EF13" i="27" s="1"/>
  <c r="EF14" i="27" s="1"/>
  <c r="EF15" i="27" s="1"/>
  <c r="EF16" i="27" s="1"/>
  <c r="EF17" i="27" s="1"/>
  <c r="EF18" i="27" s="1"/>
  <c r="EF19" i="27" s="1"/>
  <c r="EF20" i="27" s="1"/>
  <c r="EF21" i="27" s="1"/>
  <c r="EF22" i="27" s="1"/>
  <c r="EF23" i="27" s="1"/>
  <c r="EF24" i="27" s="1"/>
  <c r="EF25" i="27" s="1"/>
  <c r="EF26" i="27" s="1"/>
  <c r="EF27" i="27" s="1"/>
  <c r="EF28" i="27" s="1"/>
  <c r="EF29" i="27" s="1"/>
  <c r="EF30" i="27" s="1"/>
  <c r="EF31" i="27" s="1"/>
  <c r="EF32" i="27" s="1"/>
  <c r="EF33" i="27" s="1"/>
  <c r="EF34" i="27" s="1"/>
  <c r="EF35" i="27" s="1"/>
  <c r="EF36" i="27" s="1"/>
  <c r="EF37" i="27" s="1"/>
  <c r="EF38" i="27" s="1"/>
  <c r="EF39" i="27" s="1"/>
  <c r="EF40" i="27" s="1"/>
  <c r="EF41" i="27" s="1"/>
  <c r="EF42" i="27" s="1"/>
  <c r="EF43" i="27" s="1"/>
  <c r="EF44" i="27" s="1"/>
  <c r="EF45" i="27" s="1"/>
  <c r="EF46" i="27" s="1"/>
  <c r="EF47" i="27" s="1"/>
  <c r="EF48" i="27" s="1"/>
  <c r="EF49" i="27" s="1"/>
  <c r="EF50" i="27" s="1"/>
  <c r="EF51" i="27" s="1"/>
  <c r="EF52" i="27" s="1"/>
  <c r="EF53" i="27" s="1"/>
  <c r="EF54" i="27" s="1"/>
  <c r="EF55" i="27" s="1"/>
  <c r="EF56" i="27" s="1"/>
  <c r="EF57" i="27" s="1"/>
  <c r="EF58" i="27" s="1"/>
  <c r="EF59" i="27" s="1"/>
  <c r="EF60" i="27" s="1"/>
  <c r="EF61" i="27" s="1"/>
  <c r="EF62" i="27" s="1"/>
  <c r="EF63" i="27" s="1"/>
  <c r="EF64" i="27" s="1"/>
  <c r="EF65" i="27" s="1"/>
  <c r="EF66" i="27" s="1"/>
  <c r="EF67" i="27" s="1"/>
  <c r="EF68" i="27" s="1"/>
  <c r="EF69" i="27" s="1"/>
  <c r="EF70" i="27" s="1"/>
  <c r="EF71" i="27" s="1"/>
  <c r="EF72" i="27" s="1"/>
  <c r="EF73" i="27" s="1"/>
  <c r="EF74" i="27" s="1"/>
  <c r="EF75" i="27" s="1"/>
  <c r="EF76" i="27" s="1"/>
  <c r="EF77" i="27" s="1"/>
  <c r="EF78" i="27" s="1"/>
  <c r="EF79" i="27" s="1"/>
  <c r="EF80" i="27" s="1"/>
  <c r="EF2" i="27" s="1"/>
  <c r="DI288" i="27" s="1"/>
  <c r="DT4" i="27"/>
  <c r="DT5" i="27" s="1"/>
  <c r="DT6" i="27" s="1"/>
  <c r="DT7" i="27" s="1"/>
  <c r="DT8" i="27" s="1"/>
  <c r="DT9" i="27" s="1"/>
  <c r="DT10" i="27" s="1"/>
  <c r="DT11" i="27" s="1"/>
  <c r="DT12" i="27" s="1"/>
  <c r="DT13" i="27" s="1"/>
  <c r="DT14" i="27" s="1"/>
  <c r="DT15" i="27" s="1"/>
  <c r="DT16" i="27" s="1"/>
  <c r="DT17" i="27" s="1"/>
  <c r="DT18" i="27" s="1"/>
  <c r="DT19" i="27" s="1"/>
  <c r="DT20" i="27" s="1"/>
  <c r="DT21" i="27" s="1"/>
  <c r="DT22" i="27" s="1"/>
  <c r="DT23" i="27" s="1"/>
  <c r="DT24" i="27" s="1"/>
  <c r="DT25" i="27" s="1"/>
  <c r="DT26" i="27" s="1"/>
  <c r="DT27" i="27" s="1"/>
  <c r="DT28" i="27" s="1"/>
  <c r="DT29" i="27" s="1"/>
  <c r="DT30" i="27" s="1"/>
  <c r="DT31" i="27" s="1"/>
  <c r="DT32" i="27" s="1"/>
  <c r="DT33" i="27" s="1"/>
  <c r="DT34" i="27" s="1"/>
  <c r="DT35" i="27" s="1"/>
  <c r="DT36" i="27" s="1"/>
  <c r="DT37" i="27" s="1"/>
  <c r="DT38" i="27" s="1"/>
  <c r="DT39" i="27" s="1"/>
  <c r="DT40" i="27" s="1"/>
  <c r="DT41" i="27" s="1"/>
  <c r="DT42" i="27" s="1"/>
  <c r="DT43" i="27" s="1"/>
  <c r="DT44" i="27" s="1"/>
  <c r="DT45" i="27" s="1"/>
  <c r="DT46" i="27" s="1"/>
  <c r="DT47" i="27" s="1"/>
  <c r="DT48" i="27" s="1"/>
  <c r="DT49" i="27" s="1"/>
  <c r="DT50" i="27" s="1"/>
  <c r="DT51" i="27" s="1"/>
  <c r="DT52" i="27" s="1"/>
  <c r="DT53" i="27" s="1"/>
  <c r="DT54" i="27" s="1"/>
  <c r="DT55" i="27" s="1"/>
  <c r="DT56" i="27" s="1"/>
  <c r="DT57" i="27" s="1"/>
  <c r="DT58" i="27" s="1"/>
  <c r="DT59" i="27" s="1"/>
  <c r="DT60" i="27" s="1"/>
  <c r="DT61" i="27" s="1"/>
  <c r="DT62" i="27" s="1"/>
  <c r="DT63" i="27" s="1"/>
  <c r="DT64" i="27" s="1"/>
  <c r="DT65" i="27" s="1"/>
  <c r="DT66" i="27" s="1"/>
  <c r="DT67" i="27" s="1"/>
  <c r="DT68" i="27" s="1"/>
  <c r="DT69" i="27" s="1"/>
  <c r="DT70" i="27" s="1"/>
  <c r="DT71" i="27" s="1"/>
  <c r="DT72" i="27" s="1"/>
  <c r="DT73" i="27" s="1"/>
  <c r="DT74" i="27" s="1"/>
  <c r="DT75" i="27" s="1"/>
  <c r="DT76" i="27" s="1"/>
  <c r="DT77" i="27" s="1"/>
  <c r="DT78" i="27" s="1"/>
  <c r="DT79" i="27" s="1"/>
  <c r="DT80" i="27" s="1"/>
  <c r="DT2" i="27" s="1"/>
  <c r="DI108" i="27" s="1"/>
  <c r="EB4" i="27"/>
  <c r="EB5" i="27" s="1"/>
  <c r="EB6" i="27" s="1"/>
  <c r="EB7" i="27" s="1"/>
  <c r="EB8" i="27" s="1"/>
  <c r="EB9" i="27" s="1"/>
  <c r="EB10" i="27" s="1"/>
  <c r="EB11" i="27" s="1"/>
  <c r="EB12" i="27" s="1"/>
  <c r="EB13" i="27" s="1"/>
  <c r="EB14" i="27" s="1"/>
  <c r="EB15" i="27" s="1"/>
  <c r="EB16" i="27" s="1"/>
  <c r="EB17" i="27" s="1"/>
  <c r="EB18" i="27" s="1"/>
  <c r="EB19" i="27" s="1"/>
  <c r="EB20" i="27" s="1"/>
  <c r="EB21" i="27" s="1"/>
  <c r="EB22" i="27" s="1"/>
  <c r="EB23" i="27" s="1"/>
  <c r="EB24" i="27" s="1"/>
  <c r="EB25" i="27" s="1"/>
  <c r="EB26" i="27" s="1"/>
  <c r="EB27" i="27" s="1"/>
  <c r="EB28" i="27" s="1"/>
  <c r="EB29" i="27" s="1"/>
  <c r="EB30" i="27" s="1"/>
  <c r="EB31" i="27" s="1"/>
  <c r="EB32" i="27" s="1"/>
  <c r="EB33" i="27" s="1"/>
  <c r="EB34" i="27" s="1"/>
  <c r="EB35" i="27" s="1"/>
  <c r="EB36" i="27" s="1"/>
  <c r="EB37" i="27" s="1"/>
  <c r="EB38" i="27" s="1"/>
  <c r="EB39" i="27" s="1"/>
  <c r="EB40" i="27" s="1"/>
  <c r="EB41" i="27" s="1"/>
  <c r="EB42" i="27" s="1"/>
  <c r="EB43" i="27" s="1"/>
  <c r="EB44" i="27" s="1"/>
  <c r="EB45" i="27" s="1"/>
  <c r="EB46" i="27" s="1"/>
  <c r="EB47" i="27" s="1"/>
  <c r="EB48" i="27" s="1"/>
  <c r="EB49" i="27" s="1"/>
  <c r="EB50" i="27" s="1"/>
  <c r="EB51" i="27" s="1"/>
  <c r="EB52" i="27" s="1"/>
  <c r="EB53" i="27" s="1"/>
  <c r="EB54" i="27" s="1"/>
  <c r="EB55" i="27" s="1"/>
  <c r="EB56" i="27" s="1"/>
  <c r="EB57" i="27" s="1"/>
  <c r="EB58" i="27" s="1"/>
  <c r="EB59" i="27" s="1"/>
  <c r="EB60" i="27" s="1"/>
  <c r="EB61" i="27" s="1"/>
  <c r="EB62" i="27" s="1"/>
  <c r="EB63" i="27" s="1"/>
  <c r="EB64" i="27" s="1"/>
  <c r="EB65" i="27" s="1"/>
  <c r="EB66" i="27" s="1"/>
  <c r="EB67" i="27" s="1"/>
  <c r="EB68" i="27" s="1"/>
  <c r="EB69" i="27" s="1"/>
  <c r="EB70" i="27" s="1"/>
  <c r="EB71" i="27" s="1"/>
  <c r="EB72" i="27" s="1"/>
  <c r="EB73" i="27" s="1"/>
  <c r="EB74" i="27" s="1"/>
  <c r="EB75" i="27" s="1"/>
  <c r="EB76" i="27" s="1"/>
  <c r="EB77" i="27" s="1"/>
  <c r="EB78" i="27" s="1"/>
  <c r="EB79" i="27" s="1"/>
  <c r="EB80" i="27" s="1"/>
  <c r="EB2" i="27" s="1"/>
  <c r="DI228" i="27" s="1"/>
  <c r="DQ5" i="27"/>
  <c r="DQ6" i="27" s="1"/>
  <c r="DQ7" i="27" s="1"/>
  <c r="DQ8" i="27" s="1"/>
  <c r="DQ9" i="27" s="1"/>
  <c r="DQ10" i="27" s="1"/>
  <c r="DQ11" i="27" s="1"/>
  <c r="DQ12" i="27" s="1"/>
  <c r="DQ13" i="27" s="1"/>
  <c r="DQ14" i="27" s="1"/>
  <c r="DQ15" i="27" s="1"/>
  <c r="DQ16" i="27" s="1"/>
  <c r="DQ17" i="27" s="1"/>
  <c r="DQ18" i="27" s="1"/>
  <c r="DQ19" i="27" s="1"/>
  <c r="DQ20" i="27" s="1"/>
  <c r="DQ21" i="27" s="1"/>
  <c r="DQ22" i="27" s="1"/>
  <c r="DQ23" i="27" s="1"/>
  <c r="DQ24" i="27" s="1"/>
  <c r="DQ25" i="27" s="1"/>
  <c r="DQ26" i="27" s="1"/>
  <c r="DQ27" i="27" s="1"/>
  <c r="DQ28" i="27" s="1"/>
  <c r="DQ29" i="27" s="1"/>
  <c r="DQ30" i="27" s="1"/>
  <c r="DQ31" i="27" s="1"/>
  <c r="DQ32" i="27" s="1"/>
  <c r="DQ33" i="27" s="1"/>
  <c r="DQ34" i="27" s="1"/>
  <c r="DQ35" i="27" s="1"/>
  <c r="DQ36" i="27" s="1"/>
  <c r="DQ37" i="27" s="1"/>
  <c r="DQ38" i="27" s="1"/>
  <c r="DQ39" i="27" s="1"/>
  <c r="DQ40" i="27" s="1"/>
  <c r="DQ41" i="27" s="1"/>
  <c r="DQ42" i="27" s="1"/>
  <c r="DQ43" i="27" s="1"/>
  <c r="DQ44" i="27" s="1"/>
  <c r="DQ45" i="27" s="1"/>
  <c r="DQ46" i="27" s="1"/>
  <c r="DQ47" i="27" s="1"/>
  <c r="DQ48" i="27" s="1"/>
  <c r="DQ49" i="27" s="1"/>
  <c r="DQ50" i="27" s="1"/>
  <c r="DQ51" i="27" s="1"/>
  <c r="DQ52" i="27" s="1"/>
  <c r="DQ53" i="27" s="1"/>
  <c r="DQ54" i="27" s="1"/>
  <c r="DQ55" i="27" s="1"/>
  <c r="DQ56" i="27" s="1"/>
  <c r="DQ57" i="27" s="1"/>
  <c r="DQ58" i="27" s="1"/>
  <c r="DQ59" i="27" s="1"/>
  <c r="DQ60" i="27" s="1"/>
  <c r="DQ61" i="27" s="1"/>
  <c r="DQ62" i="27" s="1"/>
  <c r="DQ63" i="27" s="1"/>
  <c r="DQ64" i="27" s="1"/>
  <c r="DQ65" i="27" s="1"/>
  <c r="DQ66" i="27" s="1"/>
  <c r="DQ67" i="27" s="1"/>
  <c r="DQ68" i="27" s="1"/>
  <c r="DQ69" i="27" s="1"/>
  <c r="DQ70" i="27" s="1"/>
  <c r="DQ71" i="27" s="1"/>
  <c r="DQ72" i="27" s="1"/>
  <c r="DQ73" i="27" s="1"/>
  <c r="DQ74" i="27" s="1"/>
  <c r="DQ75" i="27" s="1"/>
  <c r="DQ76" i="27" s="1"/>
  <c r="DQ77" i="27" s="1"/>
  <c r="DQ78" i="27" s="1"/>
  <c r="DQ79" i="27" s="1"/>
  <c r="DQ80" i="27" s="1"/>
  <c r="DQ2" i="27" s="1"/>
  <c r="DI63" i="27" s="1"/>
  <c r="DY5" i="27"/>
  <c r="EG5" i="27"/>
  <c r="EG7" i="27"/>
  <c r="EC4" i="27"/>
  <c r="EC5" i="27" s="1"/>
  <c r="EC6" i="27" s="1"/>
  <c r="EC7" i="27" s="1"/>
  <c r="EC8" i="27" s="1"/>
  <c r="EC9" i="27" s="1"/>
  <c r="EC10" i="27" s="1"/>
  <c r="EC11" i="27" s="1"/>
  <c r="EC12" i="27" s="1"/>
  <c r="EC13" i="27" s="1"/>
  <c r="EC14" i="27" s="1"/>
  <c r="EC15" i="27" s="1"/>
  <c r="EC16" i="27" s="1"/>
  <c r="EC17" i="27" s="1"/>
  <c r="EC18" i="27" s="1"/>
  <c r="EC19" i="27" s="1"/>
  <c r="EC20" i="27" s="1"/>
  <c r="EC21" i="27" s="1"/>
  <c r="EC22" i="27" s="1"/>
  <c r="EC23" i="27" s="1"/>
  <c r="EC24" i="27" s="1"/>
  <c r="EC25" i="27" s="1"/>
  <c r="EC26" i="27" s="1"/>
  <c r="EC27" i="27" s="1"/>
  <c r="EC28" i="27" s="1"/>
  <c r="EC29" i="27" s="1"/>
  <c r="EC30" i="27" s="1"/>
  <c r="EC31" i="27" s="1"/>
  <c r="EC32" i="27" s="1"/>
  <c r="EC33" i="27" s="1"/>
  <c r="EC34" i="27" s="1"/>
  <c r="EC35" i="27" s="1"/>
  <c r="EC36" i="27" s="1"/>
  <c r="EC37" i="27" s="1"/>
  <c r="EC38" i="27" s="1"/>
  <c r="EC39" i="27" s="1"/>
  <c r="EC40" i="27" s="1"/>
  <c r="EC41" i="27" s="1"/>
  <c r="EC42" i="27" s="1"/>
  <c r="EC43" i="27" s="1"/>
  <c r="EC44" i="27" s="1"/>
  <c r="EC45" i="27" s="1"/>
  <c r="EC46" i="27" s="1"/>
  <c r="EC47" i="27" s="1"/>
  <c r="EC48" i="27" s="1"/>
  <c r="EC49" i="27" s="1"/>
  <c r="EC50" i="27" s="1"/>
  <c r="EC51" i="27" s="1"/>
  <c r="EC52" i="27" s="1"/>
  <c r="EC53" i="27" s="1"/>
  <c r="EC54" i="27" s="1"/>
  <c r="EC55" i="27" s="1"/>
  <c r="EC56" i="27" s="1"/>
  <c r="EC57" i="27" s="1"/>
  <c r="EC58" i="27" s="1"/>
  <c r="EC59" i="27" s="1"/>
  <c r="EC60" i="27" s="1"/>
  <c r="EC61" i="27" s="1"/>
  <c r="EC62" i="27" s="1"/>
  <c r="EC63" i="27" s="1"/>
  <c r="EC64" i="27" s="1"/>
  <c r="EC65" i="27" s="1"/>
  <c r="EC66" i="27" s="1"/>
  <c r="EC67" i="27" s="1"/>
  <c r="EC68" i="27" s="1"/>
  <c r="EC69" i="27" s="1"/>
  <c r="EC70" i="27" s="1"/>
  <c r="EC71" i="27" s="1"/>
  <c r="EC72" i="27" s="1"/>
  <c r="EC73" i="27" s="1"/>
  <c r="EC74" i="27" s="1"/>
  <c r="EC75" i="27" s="1"/>
  <c r="EC76" i="27" s="1"/>
  <c r="EC77" i="27" s="1"/>
  <c r="EC78" i="27" s="1"/>
  <c r="EC79" i="27" s="1"/>
  <c r="EC80" i="27" s="1"/>
  <c r="EC2" i="27" s="1"/>
  <c r="DI243" i="27" s="1"/>
  <c r="DR5" i="27"/>
  <c r="DR6" i="27" s="1"/>
  <c r="DR7" i="27" s="1"/>
  <c r="DR8" i="27" s="1"/>
  <c r="DR9" i="27" s="1"/>
  <c r="DR10" i="27" s="1"/>
  <c r="DR11" i="27" s="1"/>
  <c r="DR12" i="27" s="1"/>
  <c r="DR13" i="27" s="1"/>
  <c r="DR14" i="27" s="1"/>
  <c r="DR15" i="27" s="1"/>
  <c r="DR16" i="27" s="1"/>
  <c r="DR17" i="27" s="1"/>
  <c r="DR18" i="27" s="1"/>
  <c r="DR19" i="27" s="1"/>
  <c r="DR20" i="27" s="1"/>
  <c r="DR21" i="27" s="1"/>
  <c r="DR22" i="27" s="1"/>
  <c r="DR23" i="27" s="1"/>
  <c r="DR24" i="27" s="1"/>
  <c r="DR25" i="27" s="1"/>
  <c r="DR26" i="27" s="1"/>
  <c r="DR27" i="27" s="1"/>
  <c r="DR28" i="27" s="1"/>
  <c r="DR29" i="27" s="1"/>
  <c r="DR30" i="27" s="1"/>
  <c r="DR31" i="27" s="1"/>
  <c r="DR32" i="27" s="1"/>
  <c r="DR33" i="27" s="1"/>
  <c r="DR34" i="27" s="1"/>
  <c r="DR35" i="27" s="1"/>
  <c r="DR36" i="27" s="1"/>
  <c r="DR37" i="27" s="1"/>
  <c r="DR38" i="27" s="1"/>
  <c r="DR39" i="27" s="1"/>
  <c r="DR40" i="27" s="1"/>
  <c r="DR41" i="27" s="1"/>
  <c r="DR42" i="27" s="1"/>
  <c r="DR43" i="27" s="1"/>
  <c r="DR44" i="27" s="1"/>
  <c r="DR45" i="27" s="1"/>
  <c r="DR46" i="27" s="1"/>
  <c r="DR47" i="27" s="1"/>
  <c r="DR48" i="27" s="1"/>
  <c r="DR49" i="27" s="1"/>
  <c r="DR50" i="27" s="1"/>
  <c r="DR51" i="27" s="1"/>
  <c r="DR52" i="27" s="1"/>
  <c r="DR53" i="27" s="1"/>
  <c r="DR54" i="27" s="1"/>
  <c r="DR55" i="27" s="1"/>
  <c r="DR56" i="27" s="1"/>
  <c r="DR57" i="27" s="1"/>
  <c r="DR58" i="27" s="1"/>
  <c r="DR59" i="27" s="1"/>
  <c r="DR60" i="27" s="1"/>
  <c r="DR61" i="27" s="1"/>
  <c r="DR62" i="27" s="1"/>
  <c r="DR63" i="27" s="1"/>
  <c r="DR64" i="27" s="1"/>
  <c r="DR65" i="27" s="1"/>
  <c r="DR66" i="27" s="1"/>
  <c r="DR67" i="27" s="1"/>
  <c r="DR68" i="27" s="1"/>
  <c r="DR69" i="27" s="1"/>
  <c r="DR70" i="27" s="1"/>
  <c r="DR71" i="27" s="1"/>
  <c r="DR72" i="27" s="1"/>
  <c r="DR73" i="27" s="1"/>
  <c r="DR74" i="27" s="1"/>
  <c r="DR75" i="27" s="1"/>
  <c r="DR76" i="27" s="1"/>
  <c r="DR77" i="27" s="1"/>
  <c r="DR78" i="27" s="1"/>
  <c r="DR79" i="27" s="1"/>
  <c r="DR80" i="27" s="1"/>
  <c r="DR2" i="27" s="1"/>
  <c r="DI78" i="27" s="1"/>
  <c r="DZ5" i="27"/>
  <c r="DZ6" i="27" s="1"/>
  <c r="DZ7" i="27" s="1"/>
  <c r="DZ8" i="27" s="1"/>
  <c r="DZ9" i="27" s="1"/>
  <c r="DZ10" i="27" s="1"/>
  <c r="DZ11" i="27" s="1"/>
  <c r="DZ12" i="27" s="1"/>
  <c r="DZ13" i="27" s="1"/>
  <c r="DZ14" i="27" s="1"/>
  <c r="DZ15" i="27" s="1"/>
  <c r="DZ16" i="27" s="1"/>
  <c r="DZ17" i="27" s="1"/>
  <c r="DZ18" i="27" s="1"/>
  <c r="DZ19" i="27" s="1"/>
  <c r="DZ20" i="27" s="1"/>
  <c r="DZ21" i="27" s="1"/>
  <c r="DZ22" i="27" s="1"/>
  <c r="DZ23" i="27" s="1"/>
  <c r="DZ24" i="27" s="1"/>
  <c r="DZ25" i="27" s="1"/>
  <c r="DZ26" i="27" s="1"/>
  <c r="DZ27" i="27" s="1"/>
  <c r="DZ28" i="27" s="1"/>
  <c r="DZ29" i="27" s="1"/>
  <c r="DZ30" i="27" s="1"/>
  <c r="DZ31" i="27" s="1"/>
  <c r="DZ32" i="27" s="1"/>
  <c r="DZ33" i="27" s="1"/>
  <c r="DZ34" i="27" s="1"/>
  <c r="DZ35" i="27" s="1"/>
  <c r="DZ36" i="27" s="1"/>
  <c r="DZ37" i="27" s="1"/>
  <c r="DZ38" i="27" s="1"/>
  <c r="DZ39" i="27" s="1"/>
  <c r="DZ40" i="27" s="1"/>
  <c r="DZ41" i="27" s="1"/>
  <c r="DZ42" i="27" s="1"/>
  <c r="DZ43" i="27" s="1"/>
  <c r="DZ44" i="27" s="1"/>
  <c r="DZ45" i="27" s="1"/>
  <c r="DZ46" i="27" s="1"/>
  <c r="DZ47" i="27" s="1"/>
  <c r="DZ48" i="27" s="1"/>
  <c r="DZ49" i="27" s="1"/>
  <c r="DZ50" i="27" s="1"/>
  <c r="DZ51" i="27" s="1"/>
  <c r="DZ52" i="27" s="1"/>
  <c r="DZ53" i="27" s="1"/>
  <c r="DZ54" i="27" s="1"/>
  <c r="DZ55" i="27" s="1"/>
  <c r="DZ56" i="27" s="1"/>
  <c r="DZ57" i="27" s="1"/>
  <c r="DZ58" i="27" s="1"/>
  <c r="DZ59" i="27" s="1"/>
  <c r="DZ60" i="27" s="1"/>
  <c r="DZ61" i="27" s="1"/>
  <c r="DZ62" i="27" s="1"/>
  <c r="DZ63" i="27" s="1"/>
  <c r="DZ64" i="27" s="1"/>
  <c r="DZ65" i="27" s="1"/>
  <c r="DZ66" i="27" s="1"/>
  <c r="DZ67" i="27" s="1"/>
  <c r="DZ68" i="27" s="1"/>
  <c r="DZ69" i="27" s="1"/>
  <c r="DZ70" i="27" s="1"/>
  <c r="DZ71" i="27" s="1"/>
  <c r="DZ72" i="27" s="1"/>
  <c r="DZ73" i="27" s="1"/>
  <c r="DZ74" i="27" s="1"/>
  <c r="DZ75" i="27" s="1"/>
  <c r="DZ76" i="27" s="1"/>
  <c r="DZ77" i="27" s="1"/>
  <c r="DZ78" i="27" s="1"/>
  <c r="DZ79" i="27" s="1"/>
  <c r="DZ80" i="27" s="1"/>
  <c r="DZ2" i="27" s="1"/>
  <c r="DI198" i="27" s="1"/>
  <c r="DW6" i="27"/>
  <c r="DW7" i="27" s="1"/>
  <c r="DW8" i="27" s="1"/>
  <c r="DW9" i="27" s="1"/>
  <c r="DW10" i="27" s="1"/>
  <c r="DW11" i="27" s="1"/>
  <c r="DW12" i="27" s="1"/>
  <c r="DW13" i="27" s="1"/>
  <c r="DW14" i="27" s="1"/>
  <c r="DW15" i="27" s="1"/>
  <c r="DW16" i="27" s="1"/>
  <c r="DW17" i="27" s="1"/>
  <c r="DW18" i="27" s="1"/>
  <c r="DW19" i="27" s="1"/>
  <c r="DW20" i="27" s="1"/>
  <c r="DW21" i="27" s="1"/>
  <c r="DW22" i="27" s="1"/>
  <c r="DW23" i="27" s="1"/>
  <c r="DW24" i="27" s="1"/>
  <c r="DW25" i="27" s="1"/>
  <c r="DW26" i="27" s="1"/>
  <c r="DW27" i="27" s="1"/>
  <c r="DW28" i="27" s="1"/>
  <c r="DW29" i="27" s="1"/>
  <c r="DW30" i="27" s="1"/>
  <c r="DW31" i="27" s="1"/>
  <c r="DW32" i="27" s="1"/>
  <c r="DW33" i="27" s="1"/>
  <c r="DW34" i="27" s="1"/>
  <c r="DW35" i="27" s="1"/>
  <c r="DW36" i="27" s="1"/>
  <c r="DW37" i="27" s="1"/>
  <c r="DW38" i="27" s="1"/>
  <c r="DW39" i="27" s="1"/>
  <c r="DW40" i="27" s="1"/>
  <c r="DW41" i="27" s="1"/>
  <c r="DW42" i="27" s="1"/>
  <c r="DW43" i="27" s="1"/>
  <c r="DW44" i="27" s="1"/>
  <c r="DW45" i="27" s="1"/>
  <c r="DW46" i="27" s="1"/>
  <c r="DW47" i="27" s="1"/>
  <c r="DW48" i="27" s="1"/>
  <c r="DW49" i="27" s="1"/>
  <c r="DW50" i="27" s="1"/>
  <c r="DW51" i="27" s="1"/>
  <c r="DW52" i="27" s="1"/>
  <c r="DW53" i="27" s="1"/>
  <c r="DW54" i="27" s="1"/>
  <c r="DW55" i="27" s="1"/>
  <c r="DW56" i="27" s="1"/>
  <c r="DW57" i="27" s="1"/>
  <c r="DW58" i="27" s="1"/>
  <c r="DW59" i="27" s="1"/>
  <c r="DW60" i="27" s="1"/>
  <c r="DW61" i="27" s="1"/>
  <c r="DW62" i="27" s="1"/>
  <c r="DW63" i="27" s="1"/>
  <c r="DW64" i="27" s="1"/>
  <c r="DW65" i="27" s="1"/>
  <c r="DW66" i="27" s="1"/>
  <c r="DW67" i="27" s="1"/>
  <c r="DW68" i="27" s="1"/>
  <c r="DW69" i="27" s="1"/>
  <c r="DW70" i="27" s="1"/>
  <c r="DW71" i="27" s="1"/>
  <c r="DW72" i="27" s="1"/>
  <c r="DW73" i="27" s="1"/>
  <c r="DW74" i="27" s="1"/>
  <c r="DW75" i="27" s="1"/>
  <c r="DW76" i="27" s="1"/>
  <c r="DW77" i="27" s="1"/>
  <c r="DW78" i="27" s="1"/>
  <c r="DW79" i="27" s="1"/>
  <c r="DW80" i="27" s="1"/>
  <c r="DW2" i="27" s="1"/>
  <c r="DI153" i="27" s="1"/>
  <c r="EG3" i="27"/>
  <c r="DM4" i="27" s="1"/>
  <c r="DN4" i="27"/>
  <c r="DN5" i="27" s="1"/>
  <c r="DN6" i="27" s="1"/>
  <c r="DN7" i="27" s="1"/>
  <c r="DN8" i="27" s="1"/>
  <c r="DN9" i="27" s="1"/>
  <c r="DN10" i="27" s="1"/>
  <c r="DN11" i="27" s="1"/>
  <c r="DN12" i="27" s="1"/>
  <c r="DN13" i="27" s="1"/>
  <c r="DN14" i="27" s="1"/>
  <c r="DN15" i="27" s="1"/>
  <c r="DN16" i="27" s="1"/>
  <c r="DN17" i="27" s="1"/>
  <c r="DN18" i="27" s="1"/>
  <c r="DN19" i="27" s="1"/>
  <c r="DN20" i="27" s="1"/>
  <c r="DN21" i="27" s="1"/>
  <c r="DN22" i="27" s="1"/>
  <c r="DN23" i="27" s="1"/>
  <c r="DN24" i="27" s="1"/>
  <c r="DN25" i="27" s="1"/>
  <c r="DN26" i="27" s="1"/>
  <c r="DN27" i="27" s="1"/>
  <c r="DN28" i="27" s="1"/>
  <c r="DN29" i="27" s="1"/>
  <c r="DN30" i="27" s="1"/>
  <c r="DN31" i="27" s="1"/>
  <c r="DN32" i="27" s="1"/>
  <c r="DN33" i="27" s="1"/>
  <c r="DN34" i="27" s="1"/>
  <c r="DN35" i="27" s="1"/>
  <c r="DN36" i="27" s="1"/>
  <c r="DN37" i="27" s="1"/>
  <c r="DN38" i="27" s="1"/>
  <c r="DN39" i="27" s="1"/>
  <c r="DN40" i="27" s="1"/>
  <c r="DN41" i="27" s="1"/>
  <c r="DN42" i="27" s="1"/>
  <c r="DN43" i="27" s="1"/>
  <c r="DN44" i="27" s="1"/>
  <c r="DN45" i="27" s="1"/>
  <c r="DN46" i="27" s="1"/>
  <c r="DN47" i="27" s="1"/>
  <c r="DN48" i="27" s="1"/>
  <c r="DN49" i="27" s="1"/>
  <c r="DN50" i="27" s="1"/>
  <c r="DN51" i="27" s="1"/>
  <c r="DN52" i="27" s="1"/>
  <c r="DN53" i="27" s="1"/>
  <c r="DN54" i="27" s="1"/>
  <c r="DN55" i="27" s="1"/>
  <c r="DN56" i="27" s="1"/>
  <c r="DN57" i="27" s="1"/>
  <c r="DN58" i="27" s="1"/>
  <c r="DN59" i="27" s="1"/>
  <c r="DN60" i="27" s="1"/>
  <c r="DN61" i="27" s="1"/>
  <c r="DN62" i="27" s="1"/>
  <c r="DN63" i="27" s="1"/>
  <c r="DN64" i="27" s="1"/>
  <c r="DN65" i="27" s="1"/>
  <c r="DN66" i="27" s="1"/>
  <c r="DN67" i="27" s="1"/>
  <c r="DN68" i="27" s="1"/>
  <c r="DN69" i="27" s="1"/>
  <c r="DN70" i="27" s="1"/>
  <c r="DN71" i="27" s="1"/>
  <c r="DN72" i="27" s="1"/>
  <c r="DN73" i="27" s="1"/>
  <c r="DN74" i="27" s="1"/>
  <c r="DN75" i="27" s="1"/>
  <c r="DN76" i="27" s="1"/>
  <c r="DN77" i="27" s="1"/>
  <c r="DN78" i="27" s="1"/>
  <c r="DN79" i="27" s="1"/>
  <c r="DN80" i="27" s="1"/>
  <c r="DN2" i="27" s="1"/>
  <c r="DI18" i="27" s="1"/>
  <c r="DV4" i="27"/>
  <c r="ED4" i="27"/>
  <c r="ED5" i="27" s="1"/>
  <c r="ED6" i="27" s="1"/>
  <c r="ED7" i="27" s="1"/>
  <c r="ED8" i="27" s="1"/>
  <c r="ED9" i="27" s="1"/>
  <c r="ED10" i="27" s="1"/>
  <c r="ED11" i="27" s="1"/>
  <c r="ED12" i="27" s="1"/>
  <c r="ED13" i="27" s="1"/>
  <c r="ED14" i="27" s="1"/>
  <c r="ED15" i="27" s="1"/>
  <c r="ED16" i="27" s="1"/>
  <c r="ED17" i="27" s="1"/>
  <c r="ED18" i="27" s="1"/>
  <c r="ED19" i="27" s="1"/>
  <c r="ED20" i="27" s="1"/>
  <c r="ED21" i="27" s="1"/>
  <c r="ED22" i="27" s="1"/>
  <c r="ED23" i="27" s="1"/>
  <c r="ED24" i="27" s="1"/>
  <c r="ED25" i="27" s="1"/>
  <c r="ED26" i="27" s="1"/>
  <c r="ED27" i="27" s="1"/>
  <c r="ED28" i="27" s="1"/>
  <c r="ED29" i="27" s="1"/>
  <c r="ED30" i="27" s="1"/>
  <c r="ED31" i="27" s="1"/>
  <c r="ED32" i="27" s="1"/>
  <c r="ED33" i="27" s="1"/>
  <c r="ED34" i="27" s="1"/>
  <c r="ED35" i="27" s="1"/>
  <c r="ED36" i="27" s="1"/>
  <c r="ED37" i="27" s="1"/>
  <c r="ED38" i="27" s="1"/>
  <c r="ED39" i="27" s="1"/>
  <c r="ED40" i="27" s="1"/>
  <c r="ED41" i="27" s="1"/>
  <c r="ED42" i="27" s="1"/>
  <c r="ED43" i="27" s="1"/>
  <c r="ED44" i="27" s="1"/>
  <c r="ED45" i="27" s="1"/>
  <c r="ED46" i="27" s="1"/>
  <c r="ED47" i="27" s="1"/>
  <c r="ED48" i="27" s="1"/>
  <c r="ED49" i="27" s="1"/>
  <c r="ED50" i="27" s="1"/>
  <c r="ED51" i="27" s="1"/>
  <c r="ED52" i="27" s="1"/>
  <c r="ED53" i="27" s="1"/>
  <c r="ED54" i="27" s="1"/>
  <c r="ED55" i="27" s="1"/>
  <c r="ED56" i="27" s="1"/>
  <c r="ED57" i="27" s="1"/>
  <c r="ED58" i="27" s="1"/>
  <c r="ED59" i="27" s="1"/>
  <c r="ED60" i="27" s="1"/>
  <c r="ED61" i="27" s="1"/>
  <c r="ED62" i="27" s="1"/>
  <c r="ED63" i="27" s="1"/>
  <c r="ED64" i="27" s="1"/>
  <c r="ED65" i="27" s="1"/>
  <c r="ED66" i="27" s="1"/>
  <c r="ED67" i="27" s="1"/>
  <c r="ED68" i="27" s="1"/>
  <c r="ED69" i="27" s="1"/>
  <c r="ED70" i="27" s="1"/>
  <c r="ED71" i="27" s="1"/>
  <c r="ED72" i="27" s="1"/>
  <c r="ED73" i="27" s="1"/>
  <c r="ED74" i="27" s="1"/>
  <c r="ED75" i="27" s="1"/>
  <c r="ED76" i="27" s="1"/>
  <c r="ED77" i="27" s="1"/>
  <c r="ED78" i="27" s="1"/>
  <c r="ED79" i="27" s="1"/>
  <c r="ED80" i="27" s="1"/>
  <c r="ED2" i="27" s="1"/>
  <c r="DI258" i="27" s="1"/>
  <c r="DS5" i="27"/>
  <c r="DS6" i="27" s="1"/>
  <c r="DS7" i="27" s="1"/>
  <c r="DS8" i="27" s="1"/>
  <c r="DS9" i="27" s="1"/>
  <c r="DS10" i="27" s="1"/>
  <c r="DS11" i="27" s="1"/>
  <c r="DS12" i="27" s="1"/>
  <c r="DS13" i="27" s="1"/>
  <c r="DS14" i="27" s="1"/>
  <c r="DS15" i="27" s="1"/>
  <c r="DS16" i="27" s="1"/>
  <c r="DS17" i="27" s="1"/>
  <c r="DS18" i="27" s="1"/>
  <c r="DS19" i="27" s="1"/>
  <c r="DS20" i="27" s="1"/>
  <c r="DS21" i="27" s="1"/>
  <c r="DS22" i="27" s="1"/>
  <c r="DS23" i="27" s="1"/>
  <c r="DS24" i="27" s="1"/>
  <c r="DS25" i="27" s="1"/>
  <c r="DS26" i="27" s="1"/>
  <c r="DS27" i="27" s="1"/>
  <c r="DS28" i="27" s="1"/>
  <c r="DS29" i="27" s="1"/>
  <c r="DS30" i="27" s="1"/>
  <c r="DS31" i="27" s="1"/>
  <c r="DS32" i="27" s="1"/>
  <c r="DS33" i="27" s="1"/>
  <c r="DS34" i="27" s="1"/>
  <c r="DS35" i="27" s="1"/>
  <c r="DS36" i="27" s="1"/>
  <c r="DS37" i="27" s="1"/>
  <c r="DS38" i="27" s="1"/>
  <c r="DS39" i="27" s="1"/>
  <c r="DS40" i="27" s="1"/>
  <c r="DS41" i="27" s="1"/>
  <c r="DS42" i="27" s="1"/>
  <c r="DS43" i="27" s="1"/>
  <c r="DS44" i="27" s="1"/>
  <c r="DS45" i="27" s="1"/>
  <c r="DS46" i="27" s="1"/>
  <c r="DS47" i="27" s="1"/>
  <c r="DS48" i="27" s="1"/>
  <c r="DS49" i="27" s="1"/>
  <c r="DS50" i="27" s="1"/>
  <c r="DS51" i="27" s="1"/>
  <c r="DS52" i="27" s="1"/>
  <c r="DS53" i="27" s="1"/>
  <c r="DS54" i="27" s="1"/>
  <c r="DS55" i="27" s="1"/>
  <c r="DS56" i="27" s="1"/>
  <c r="DS57" i="27" s="1"/>
  <c r="DS58" i="27" s="1"/>
  <c r="DS59" i="27" s="1"/>
  <c r="DS60" i="27" s="1"/>
  <c r="DS61" i="27" s="1"/>
  <c r="DS62" i="27" s="1"/>
  <c r="DS63" i="27" s="1"/>
  <c r="DS64" i="27" s="1"/>
  <c r="DS65" i="27" s="1"/>
  <c r="DS66" i="27" s="1"/>
  <c r="DS67" i="27" s="1"/>
  <c r="DS68" i="27" s="1"/>
  <c r="DS69" i="27" s="1"/>
  <c r="DS70" i="27" s="1"/>
  <c r="DS71" i="27" s="1"/>
  <c r="DS72" i="27" s="1"/>
  <c r="DS73" i="27" s="1"/>
  <c r="DS74" i="27" s="1"/>
  <c r="DS75" i="27" s="1"/>
  <c r="DS76" i="27" s="1"/>
  <c r="DS77" i="27" s="1"/>
  <c r="DS78" i="27" s="1"/>
  <c r="DS79" i="27" s="1"/>
  <c r="DS80" i="27" s="1"/>
  <c r="DS2" i="27" s="1"/>
  <c r="DI93" i="27" s="1"/>
  <c r="EA5" i="27"/>
  <c r="EA6" i="27" s="1"/>
  <c r="EA7" i="27" s="1"/>
  <c r="EG8" i="27"/>
  <c r="EG9" i="27"/>
  <c r="EG13" i="27"/>
  <c r="EG17" i="27"/>
  <c r="DO4" i="27"/>
  <c r="DO5" i="27" s="1"/>
  <c r="DO6" i="27" s="1"/>
  <c r="DO7" i="27" s="1"/>
  <c r="DO8" i="27" s="1"/>
  <c r="DO9" i="27" s="1"/>
  <c r="DO10" i="27" s="1"/>
  <c r="DO11" i="27" s="1"/>
  <c r="DO12" i="27" s="1"/>
  <c r="DO13" i="27" s="1"/>
  <c r="DO14" i="27" s="1"/>
  <c r="DO15" i="27" s="1"/>
  <c r="DO16" i="27" s="1"/>
  <c r="DO17" i="27" s="1"/>
  <c r="DO18" i="27" s="1"/>
  <c r="DO19" i="27" s="1"/>
  <c r="DO20" i="27" s="1"/>
  <c r="DO21" i="27" s="1"/>
  <c r="DO22" i="27" s="1"/>
  <c r="DO23" i="27" s="1"/>
  <c r="DO24" i="27" s="1"/>
  <c r="DO25" i="27" s="1"/>
  <c r="DO26" i="27" s="1"/>
  <c r="DO27" i="27" s="1"/>
  <c r="DO28" i="27" s="1"/>
  <c r="DO29" i="27" s="1"/>
  <c r="DO30" i="27" s="1"/>
  <c r="DO31" i="27" s="1"/>
  <c r="DO32" i="27" s="1"/>
  <c r="DO33" i="27" s="1"/>
  <c r="DO34" i="27" s="1"/>
  <c r="DO35" i="27" s="1"/>
  <c r="DO36" i="27" s="1"/>
  <c r="DO37" i="27" s="1"/>
  <c r="DO38" i="27" s="1"/>
  <c r="DO39" i="27" s="1"/>
  <c r="DO40" i="27" s="1"/>
  <c r="DO41" i="27" s="1"/>
  <c r="DO42" i="27" s="1"/>
  <c r="DO43" i="27" s="1"/>
  <c r="DO44" i="27" s="1"/>
  <c r="DO45" i="27" s="1"/>
  <c r="DO46" i="27" s="1"/>
  <c r="DO47" i="27" s="1"/>
  <c r="DO48" i="27" s="1"/>
  <c r="DO49" i="27" s="1"/>
  <c r="DO50" i="27" s="1"/>
  <c r="DO51" i="27" s="1"/>
  <c r="DO52" i="27" s="1"/>
  <c r="DO53" i="27" s="1"/>
  <c r="DO54" i="27" s="1"/>
  <c r="DO55" i="27" s="1"/>
  <c r="DO56" i="27" s="1"/>
  <c r="DO57" i="27" s="1"/>
  <c r="DO58" i="27" s="1"/>
  <c r="DO59" i="27" s="1"/>
  <c r="DO60" i="27" s="1"/>
  <c r="DO61" i="27" s="1"/>
  <c r="DO62" i="27" s="1"/>
  <c r="DO63" i="27" s="1"/>
  <c r="DO64" i="27" s="1"/>
  <c r="DO65" i="27" s="1"/>
  <c r="DO66" i="27" s="1"/>
  <c r="DO67" i="27" s="1"/>
  <c r="DO68" i="27" s="1"/>
  <c r="DO69" i="27" s="1"/>
  <c r="DO70" i="27" s="1"/>
  <c r="DO71" i="27" s="1"/>
  <c r="DO72" i="27" s="1"/>
  <c r="DO73" i="27" s="1"/>
  <c r="DO74" i="27" s="1"/>
  <c r="DO75" i="27" s="1"/>
  <c r="DO76" i="27" s="1"/>
  <c r="DO77" i="27" s="1"/>
  <c r="DO78" i="27" s="1"/>
  <c r="DO79" i="27" s="1"/>
  <c r="DO80" i="27" s="1"/>
  <c r="DO2" i="27" s="1"/>
  <c r="DI33" i="27" s="1"/>
  <c r="DW4" i="27"/>
  <c r="DW5" i="27" s="1"/>
  <c r="EE4" i="27"/>
  <c r="EE5" i="27" s="1"/>
  <c r="EE6" i="27" s="1"/>
  <c r="EE7" i="27" s="1"/>
  <c r="EE8" i="27" s="1"/>
  <c r="EE9" i="27" s="1"/>
  <c r="EE10" i="27" s="1"/>
  <c r="EE11" i="27" s="1"/>
  <c r="EE12" i="27" s="1"/>
  <c r="EE13" i="27" s="1"/>
  <c r="EE14" i="27" s="1"/>
  <c r="EE15" i="27" s="1"/>
  <c r="EE16" i="27" s="1"/>
  <c r="EE17" i="27" s="1"/>
  <c r="EE18" i="27" s="1"/>
  <c r="EE19" i="27" s="1"/>
  <c r="EE20" i="27" s="1"/>
  <c r="EE21" i="27" s="1"/>
  <c r="EE22" i="27" s="1"/>
  <c r="EE23" i="27" s="1"/>
  <c r="EE24" i="27" s="1"/>
  <c r="EE25" i="27" s="1"/>
  <c r="EE26" i="27" s="1"/>
  <c r="EE27" i="27" s="1"/>
  <c r="EE28" i="27" s="1"/>
  <c r="EE29" i="27" s="1"/>
  <c r="EE30" i="27" s="1"/>
  <c r="EE31" i="27" s="1"/>
  <c r="EE32" i="27" s="1"/>
  <c r="EE33" i="27" s="1"/>
  <c r="EE34" i="27" s="1"/>
  <c r="EE35" i="27" s="1"/>
  <c r="EE36" i="27" s="1"/>
  <c r="EE37" i="27" s="1"/>
  <c r="EE38" i="27" s="1"/>
  <c r="EE39" i="27" s="1"/>
  <c r="EE40" i="27" s="1"/>
  <c r="EE41" i="27" s="1"/>
  <c r="EE42" i="27" s="1"/>
  <c r="EE43" i="27" s="1"/>
  <c r="EE44" i="27" s="1"/>
  <c r="EE45" i="27" s="1"/>
  <c r="EE46" i="27" s="1"/>
  <c r="EE47" i="27" s="1"/>
  <c r="EE48" i="27" s="1"/>
  <c r="EE49" i="27" s="1"/>
  <c r="EE50" i="27" s="1"/>
  <c r="EE51" i="27" s="1"/>
  <c r="EE52" i="27" s="1"/>
  <c r="EE53" i="27" s="1"/>
  <c r="EE54" i="27" s="1"/>
  <c r="EE55" i="27" s="1"/>
  <c r="EE56" i="27" s="1"/>
  <c r="EE57" i="27" s="1"/>
  <c r="EE58" i="27" s="1"/>
  <c r="EE59" i="27" s="1"/>
  <c r="EE60" i="27" s="1"/>
  <c r="EE61" i="27" s="1"/>
  <c r="EE62" i="27" s="1"/>
  <c r="EE63" i="27" s="1"/>
  <c r="EE64" i="27" s="1"/>
  <c r="EE65" i="27" s="1"/>
  <c r="EE66" i="27" s="1"/>
  <c r="EE67" i="27" s="1"/>
  <c r="EE68" i="27" s="1"/>
  <c r="EE69" i="27" s="1"/>
  <c r="EE70" i="27" s="1"/>
  <c r="EE71" i="27" s="1"/>
  <c r="EE72" i="27" s="1"/>
  <c r="EE73" i="27" s="1"/>
  <c r="EE74" i="27" s="1"/>
  <c r="EE75" i="27" s="1"/>
  <c r="EE76" i="27" s="1"/>
  <c r="EE77" i="27" s="1"/>
  <c r="EE78" i="27" s="1"/>
  <c r="EE79" i="27" s="1"/>
  <c r="EE80" i="27" s="1"/>
  <c r="EE2" i="27" s="1"/>
  <c r="DI273" i="27" s="1"/>
  <c r="DY6" i="27"/>
  <c r="DY7" i="27" s="1"/>
  <c r="EG6" i="27"/>
  <c r="EG14" i="27"/>
  <c r="DP4" i="27"/>
  <c r="DP5" i="27" s="1"/>
  <c r="DP6" i="27" s="1"/>
  <c r="DP7" i="27" s="1"/>
  <c r="DP8" i="27" s="1"/>
  <c r="DP9" i="27" s="1"/>
  <c r="DP10" i="27" s="1"/>
  <c r="DP11" i="27" s="1"/>
  <c r="DP12" i="27" s="1"/>
  <c r="DP13" i="27" s="1"/>
  <c r="DP14" i="27" s="1"/>
  <c r="DP15" i="27" s="1"/>
  <c r="DP16" i="27" s="1"/>
  <c r="DP17" i="27" s="1"/>
  <c r="DP18" i="27" s="1"/>
  <c r="DP19" i="27" s="1"/>
  <c r="DP20" i="27" s="1"/>
  <c r="DP21" i="27" s="1"/>
  <c r="DP22" i="27" s="1"/>
  <c r="DP23" i="27" s="1"/>
  <c r="DP24" i="27" s="1"/>
  <c r="DP25" i="27" s="1"/>
  <c r="DP26" i="27" s="1"/>
  <c r="DP27" i="27" s="1"/>
  <c r="DP28" i="27" s="1"/>
  <c r="DP29" i="27" s="1"/>
  <c r="DP30" i="27" s="1"/>
  <c r="DP31" i="27" s="1"/>
  <c r="DP32" i="27" s="1"/>
  <c r="DP33" i="27" s="1"/>
  <c r="DP34" i="27" s="1"/>
  <c r="DP35" i="27" s="1"/>
  <c r="DP36" i="27" s="1"/>
  <c r="DP37" i="27" s="1"/>
  <c r="DP38" i="27" s="1"/>
  <c r="DP39" i="27" s="1"/>
  <c r="DP40" i="27" s="1"/>
  <c r="DP41" i="27" s="1"/>
  <c r="DP42" i="27" s="1"/>
  <c r="DP43" i="27" s="1"/>
  <c r="DP44" i="27" s="1"/>
  <c r="DP45" i="27" s="1"/>
  <c r="DP46" i="27" s="1"/>
  <c r="DP47" i="27" s="1"/>
  <c r="DP48" i="27" s="1"/>
  <c r="DP49" i="27" s="1"/>
  <c r="DP50" i="27" s="1"/>
  <c r="DP51" i="27" s="1"/>
  <c r="DP52" i="27" s="1"/>
  <c r="DP53" i="27" s="1"/>
  <c r="DP54" i="27" s="1"/>
  <c r="DP55" i="27" s="1"/>
  <c r="DP56" i="27" s="1"/>
  <c r="DP57" i="27" s="1"/>
  <c r="DP58" i="27" s="1"/>
  <c r="DP59" i="27" s="1"/>
  <c r="DP60" i="27" s="1"/>
  <c r="DP61" i="27" s="1"/>
  <c r="DP62" i="27" s="1"/>
  <c r="DP63" i="27" s="1"/>
  <c r="DP64" i="27" s="1"/>
  <c r="DP65" i="27" s="1"/>
  <c r="DP66" i="27" s="1"/>
  <c r="DP67" i="27" s="1"/>
  <c r="DP68" i="27" s="1"/>
  <c r="DP69" i="27" s="1"/>
  <c r="DP70" i="27" s="1"/>
  <c r="DP71" i="27" s="1"/>
  <c r="DP72" i="27" s="1"/>
  <c r="DP73" i="27" s="1"/>
  <c r="DP74" i="27" s="1"/>
  <c r="DP75" i="27" s="1"/>
  <c r="DP76" i="27" s="1"/>
  <c r="DP77" i="27" s="1"/>
  <c r="DP78" i="27" s="1"/>
  <c r="DP79" i="27" s="1"/>
  <c r="DP80" i="27" s="1"/>
  <c r="DP2" i="27" s="1"/>
  <c r="DI48" i="27" s="1"/>
  <c r="DX4" i="27"/>
  <c r="DX5" i="27" s="1"/>
  <c r="DX6" i="27" s="1"/>
  <c r="DX7" i="27" s="1"/>
  <c r="DX8" i="27" s="1"/>
  <c r="DX9" i="27" s="1"/>
  <c r="DX10" i="27" s="1"/>
  <c r="DX11" i="27" s="1"/>
  <c r="DX12" i="27" s="1"/>
  <c r="DX13" i="27" s="1"/>
  <c r="DX14" i="27" s="1"/>
  <c r="DX15" i="27" s="1"/>
  <c r="DX16" i="27" s="1"/>
  <c r="DX17" i="27" s="1"/>
  <c r="DX18" i="27" s="1"/>
  <c r="DX19" i="27" s="1"/>
  <c r="DX20" i="27" s="1"/>
  <c r="DX21" i="27" s="1"/>
  <c r="DX22" i="27" s="1"/>
  <c r="DX23" i="27" s="1"/>
  <c r="DX24" i="27" s="1"/>
  <c r="DX25" i="27" s="1"/>
  <c r="DX26" i="27" s="1"/>
  <c r="DX27" i="27" s="1"/>
  <c r="DX28" i="27" s="1"/>
  <c r="DX29" i="27" s="1"/>
  <c r="DX30" i="27" s="1"/>
  <c r="DX31" i="27" s="1"/>
  <c r="DX32" i="27" s="1"/>
  <c r="DX33" i="27" s="1"/>
  <c r="DX34" i="27" s="1"/>
  <c r="DX35" i="27" s="1"/>
  <c r="DX36" i="27" s="1"/>
  <c r="DX37" i="27" s="1"/>
  <c r="DX38" i="27" s="1"/>
  <c r="DX39" i="27" s="1"/>
  <c r="DX40" i="27" s="1"/>
  <c r="DX41" i="27" s="1"/>
  <c r="DX42" i="27" s="1"/>
  <c r="DX43" i="27" s="1"/>
  <c r="DX44" i="27" s="1"/>
  <c r="DX45" i="27" s="1"/>
  <c r="DX46" i="27" s="1"/>
  <c r="DX47" i="27" s="1"/>
  <c r="DX48" i="27" s="1"/>
  <c r="DX49" i="27" s="1"/>
  <c r="DX50" i="27" s="1"/>
  <c r="DX51" i="27" s="1"/>
  <c r="DX52" i="27" s="1"/>
  <c r="DX53" i="27" s="1"/>
  <c r="DX54" i="27" s="1"/>
  <c r="DX55" i="27" s="1"/>
  <c r="DX56" i="27" s="1"/>
  <c r="DX57" i="27" s="1"/>
  <c r="DX58" i="27" s="1"/>
  <c r="DX59" i="27" s="1"/>
  <c r="DX60" i="27" s="1"/>
  <c r="DX61" i="27" s="1"/>
  <c r="DX62" i="27" s="1"/>
  <c r="DX63" i="27" s="1"/>
  <c r="DX64" i="27" s="1"/>
  <c r="DX65" i="27" s="1"/>
  <c r="DX66" i="27" s="1"/>
  <c r="DX67" i="27" s="1"/>
  <c r="DX68" i="27" s="1"/>
  <c r="DX69" i="27" s="1"/>
  <c r="DX70" i="27" s="1"/>
  <c r="DX71" i="27" s="1"/>
  <c r="DX72" i="27" s="1"/>
  <c r="DX73" i="27" s="1"/>
  <c r="DX74" i="27" s="1"/>
  <c r="DX75" i="27" s="1"/>
  <c r="DX76" i="27" s="1"/>
  <c r="DX77" i="27" s="1"/>
  <c r="DX78" i="27" s="1"/>
  <c r="DX79" i="27" s="1"/>
  <c r="DX80" i="27" s="1"/>
  <c r="DX2" i="27" s="1"/>
  <c r="DI168" i="27" s="1"/>
  <c r="DU5" i="27"/>
  <c r="DU6" i="27" s="1"/>
  <c r="DU7" i="27" s="1"/>
  <c r="DU8" i="27" s="1"/>
  <c r="DU9" i="27" s="1"/>
  <c r="DU10" i="27" s="1"/>
  <c r="DU11" i="27" s="1"/>
  <c r="DU12" i="27" s="1"/>
  <c r="DU13" i="27" s="1"/>
  <c r="DU14" i="27" s="1"/>
  <c r="DU15" i="27" s="1"/>
  <c r="DU16" i="27" s="1"/>
  <c r="DU17" i="27" s="1"/>
  <c r="DU18" i="27" s="1"/>
  <c r="DU19" i="27" s="1"/>
  <c r="DU20" i="27" s="1"/>
  <c r="DU21" i="27" s="1"/>
  <c r="DU22" i="27" s="1"/>
  <c r="DU23" i="27" s="1"/>
  <c r="DU24" i="27" s="1"/>
  <c r="DU25" i="27" s="1"/>
  <c r="DU26" i="27" s="1"/>
  <c r="DU27" i="27" s="1"/>
  <c r="DU28" i="27" s="1"/>
  <c r="DU29" i="27" s="1"/>
  <c r="DU30" i="27" s="1"/>
  <c r="DU31" i="27" s="1"/>
  <c r="DU32" i="27" s="1"/>
  <c r="DU33" i="27" s="1"/>
  <c r="DU34" i="27" s="1"/>
  <c r="DU35" i="27" s="1"/>
  <c r="DU36" i="27" s="1"/>
  <c r="DU37" i="27" s="1"/>
  <c r="DU38" i="27" s="1"/>
  <c r="DU39" i="27" s="1"/>
  <c r="DU40" i="27" s="1"/>
  <c r="DU41" i="27" s="1"/>
  <c r="DU42" i="27" s="1"/>
  <c r="DU43" i="27" s="1"/>
  <c r="DU44" i="27" s="1"/>
  <c r="DU45" i="27" s="1"/>
  <c r="DU46" i="27" s="1"/>
  <c r="DU47" i="27" s="1"/>
  <c r="DU48" i="27" s="1"/>
  <c r="DU49" i="27" s="1"/>
  <c r="DU50" i="27" s="1"/>
  <c r="DU51" i="27" s="1"/>
  <c r="DU52" i="27" s="1"/>
  <c r="DU53" i="27" s="1"/>
  <c r="DU54" i="27" s="1"/>
  <c r="DU55" i="27" s="1"/>
  <c r="DU56" i="27" s="1"/>
  <c r="DU57" i="27" s="1"/>
  <c r="DU58" i="27" s="1"/>
  <c r="DU59" i="27" s="1"/>
  <c r="DU60" i="27" s="1"/>
  <c r="DU61" i="27" s="1"/>
  <c r="DU62" i="27" s="1"/>
  <c r="DU63" i="27" s="1"/>
  <c r="DU64" i="27" s="1"/>
  <c r="DU65" i="27" s="1"/>
  <c r="DU66" i="27" s="1"/>
  <c r="DU67" i="27" s="1"/>
  <c r="DU68" i="27" s="1"/>
  <c r="DU69" i="27" s="1"/>
  <c r="DU70" i="27" s="1"/>
  <c r="DU71" i="27" s="1"/>
  <c r="DU72" i="27" s="1"/>
  <c r="DU73" i="27" s="1"/>
  <c r="DU74" i="27" s="1"/>
  <c r="DU75" i="27" s="1"/>
  <c r="DU76" i="27" s="1"/>
  <c r="DU77" i="27" s="1"/>
  <c r="DU78" i="27" s="1"/>
  <c r="DU79" i="27" s="1"/>
  <c r="DU80" i="27" s="1"/>
  <c r="DU2" i="27" s="1"/>
  <c r="DI123" i="27" s="1"/>
  <c r="DY8" i="27"/>
  <c r="DY9" i="27" s="1"/>
  <c r="DY10" i="27" s="1"/>
  <c r="DY11" i="27" s="1"/>
  <c r="DY12" i="27" s="1"/>
  <c r="DY13" i="27" s="1"/>
  <c r="DY14" i="27" s="1"/>
  <c r="DY15" i="27" s="1"/>
  <c r="DY16" i="27" s="1"/>
  <c r="DY17" i="27" s="1"/>
  <c r="DY18" i="27" s="1"/>
  <c r="DY19" i="27" s="1"/>
  <c r="DY20" i="27" s="1"/>
  <c r="DY21" i="27" s="1"/>
  <c r="DY22" i="27" s="1"/>
  <c r="DY23" i="27" s="1"/>
  <c r="DY24" i="27" s="1"/>
  <c r="DY25" i="27" s="1"/>
  <c r="DY26" i="27" s="1"/>
  <c r="DY27" i="27" s="1"/>
  <c r="DY28" i="27" s="1"/>
  <c r="DY29" i="27" s="1"/>
  <c r="DY30" i="27" s="1"/>
  <c r="DY31" i="27" s="1"/>
  <c r="DY32" i="27" s="1"/>
  <c r="DY33" i="27" s="1"/>
  <c r="DY34" i="27" s="1"/>
  <c r="DY35" i="27" s="1"/>
  <c r="DY36" i="27" s="1"/>
  <c r="DY37" i="27" s="1"/>
  <c r="DY38" i="27" s="1"/>
  <c r="DY39" i="27" s="1"/>
  <c r="DY40" i="27" s="1"/>
  <c r="DY41" i="27" s="1"/>
  <c r="DY42" i="27" s="1"/>
  <c r="DY43" i="27" s="1"/>
  <c r="DY44" i="27" s="1"/>
  <c r="DY45" i="27" s="1"/>
  <c r="DY46" i="27" s="1"/>
  <c r="DY47" i="27" s="1"/>
  <c r="DY48" i="27" s="1"/>
  <c r="DY49" i="27" s="1"/>
  <c r="DY50" i="27" s="1"/>
  <c r="DY51" i="27" s="1"/>
  <c r="DY52" i="27" s="1"/>
  <c r="DY53" i="27" s="1"/>
  <c r="DY54" i="27" s="1"/>
  <c r="DY55" i="27" s="1"/>
  <c r="DY56" i="27" s="1"/>
  <c r="DY57" i="27" s="1"/>
  <c r="DY58" i="27" s="1"/>
  <c r="DY59" i="27" s="1"/>
  <c r="DY60" i="27" s="1"/>
  <c r="DY61" i="27" s="1"/>
  <c r="DY62" i="27" s="1"/>
  <c r="DY63" i="27" s="1"/>
  <c r="DY64" i="27" s="1"/>
  <c r="DY65" i="27" s="1"/>
  <c r="DY66" i="27" s="1"/>
  <c r="DY67" i="27" s="1"/>
  <c r="DY68" i="27" s="1"/>
  <c r="DY69" i="27" s="1"/>
  <c r="DY70" i="27" s="1"/>
  <c r="DY71" i="27" s="1"/>
  <c r="DY72" i="27" s="1"/>
  <c r="DY73" i="27" s="1"/>
  <c r="DY74" i="27" s="1"/>
  <c r="DY75" i="27" s="1"/>
  <c r="DY76" i="27" s="1"/>
  <c r="DY77" i="27" s="1"/>
  <c r="DY78" i="27" s="1"/>
  <c r="DY79" i="27" s="1"/>
  <c r="DY80" i="27" s="1"/>
  <c r="DY2" i="27" s="1"/>
  <c r="DI183" i="27" s="1"/>
  <c r="EG4" i="27"/>
  <c r="DV5" i="27"/>
  <c r="DV6" i="27" s="1"/>
  <c r="DV7" i="27" s="1"/>
  <c r="DV8" i="27" s="1"/>
  <c r="DV9" i="27" s="1"/>
  <c r="DV10" i="27" s="1"/>
  <c r="DV11" i="27" s="1"/>
  <c r="DV12" i="27" s="1"/>
  <c r="DV13" i="27" s="1"/>
  <c r="DV14" i="27" s="1"/>
  <c r="DV15" i="27" s="1"/>
  <c r="DV16" i="27" s="1"/>
  <c r="DV17" i="27" s="1"/>
  <c r="DV18" i="27" s="1"/>
  <c r="DV19" i="27" s="1"/>
  <c r="DV20" i="27" s="1"/>
  <c r="DV21" i="27" s="1"/>
  <c r="DV22" i="27" s="1"/>
  <c r="DV23" i="27" s="1"/>
  <c r="DV24" i="27" s="1"/>
  <c r="DV25" i="27" s="1"/>
  <c r="DV26" i="27" s="1"/>
  <c r="DV27" i="27" s="1"/>
  <c r="DV28" i="27" s="1"/>
  <c r="DV29" i="27" s="1"/>
  <c r="DV30" i="27" s="1"/>
  <c r="DV31" i="27" s="1"/>
  <c r="DV32" i="27" s="1"/>
  <c r="DV33" i="27" s="1"/>
  <c r="DV34" i="27" s="1"/>
  <c r="DV35" i="27" s="1"/>
  <c r="DV36" i="27" s="1"/>
  <c r="DV37" i="27" s="1"/>
  <c r="DV38" i="27" s="1"/>
  <c r="DV39" i="27" s="1"/>
  <c r="DV40" i="27" s="1"/>
  <c r="DV41" i="27" s="1"/>
  <c r="DV42" i="27" s="1"/>
  <c r="DV43" i="27" s="1"/>
  <c r="DV44" i="27" s="1"/>
  <c r="DV45" i="27" s="1"/>
  <c r="DV46" i="27" s="1"/>
  <c r="DV47" i="27" s="1"/>
  <c r="DV48" i="27" s="1"/>
  <c r="DV49" i="27" s="1"/>
  <c r="DV50" i="27" s="1"/>
  <c r="DV51" i="27" s="1"/>
  <c r="DV52" i="27" s="1"/>
  <c r="DV53" i="27" s="1"/>
  <c r="DV54" i="27" s="1"/>
  <c r="DV55" i="27" s="1"/>
  <c r="DV56" i="27" s="1"/>
  <c r="DV57" i="27" s="1"/>
  <c r="DV58" i="27" s="1"/>
  <c r="DV59" i="27" s="1"/>
  <c r="DV60" i="27" s="1"/>
  <c r="DV61" i="27" s="1"/>
  <c r="DV62" i="27" s="1"/>
  <c r="DV63" i="27" s="1"/>
  <c r="DV64" i="27" s="1"/>
  <c r="DV65" i="27" s="1"/>
  <c r="DV66" i="27" s="1"/>
  <c r="DV67" i="27" s="1"/>
  <c r="DV68" i="27" s="1"/>
  <c r="DV69" i="27" s="1"/>
  <c r="DV70" i="27" s="1"/>
  <c r="DV71" i="27" s="1"/>
  <c r="DV72" i="27" s="1"/>
  <c r="DV73" i="27" s="1"/>
  <c r="DV74" i="27" s="1"/>
  <c r="DV75" i="27" s="1"/>
  <c r="DV76" i="27" s="1"/>
  <c r="DV77" i="27" s="1"/>
  <c r="DV78" i="27" s="1"/>
  <c r="DV79" i="27" s="1"/>
  <c r="DV80" i="27" s="1"/>
  <c r="DV2" i="27" s="1"/>
  <c r="DI138" i="27" s="1"/>
  <c r="EA8" i="27"/>
  <c r="EA9" i="27" s="1"/>
  <c r="EA10" i="27" s="1"/>
  <c r="EA11" i="27" s="1"/>
  <c r="EA12" i="27" s="1"/>
  <c r="EA13" i="27" s="1"/>
  <c r="EA14" i="27" s="1"/>
  <c r="EA15" i="27" s="1"/>
  <c r="EA16" i="27" s="1"/>
  <c r="EA17" i="27" s="1"/>
  <c r="EA18" i="27" s="1"/>
  <c r="EA19" i="27" s="1"/>
  <c r="EA20" i="27" s="1"/>
  <c r="EA21" i="27" s="1"/>
  <c r="EA22" i="27" s="1"/>
  <c r="EA23" i="27" s="1"/>
  <c r="EA24" i="27" s="1"/>
  <c r="EA25" i="27" s="1"/>
  <c r="EA26" i="27" s="1"/>
  <c r="EA27" i="27" s="1"/>
  <c r="EA28" i="27" s="1"/>
  <c r="EA29" i="27" s="1"/>
  <c r="EA30" i="27" s="1"/>
  <c r="EA31" i="27" s="1"/>
  <c r="EA32" i="27" s="1"/>
  <c r="EA33" i="27" s="1"/>
  <c r="EA34" i="27" s="1"/>
  <c r="EA35" i="27" s="1"/>
  <c r="EA36" i="27" s="1"/>
  <c r="EA37" i="27" s="1"/>
  <c r="EA38" i="27" s="1"/>
  <c r="EA39" i="27" s="1"/>
  <c r="EA40" i="27" s="1"/>
  <c r="EA41" i="27" s="1"/>
  <c r="EA42" i="27" s="1"/>
  <c r="EA43" i="27" s="1"/>
  <c r="EA44" i="27" s="1"/>
  <c r="EA45" i="27" s="1"/>
  <c r="EA46" i="27" s="1"/>
  <c r="EA47" i="27" s="1"/>
  <c r="EA48" i="27" s="1"/>
  <c r="EA49" i="27" s="1"/>
  <c r="EA50" i="27" s="1"/>
  <c r="EA51" i="27" s="1"/>
  <c r="EA52" i="27" s="1"/>
  <c r="EA53" i="27" s="1"/>
  <c r="EA54" i="27" s="1"/>
  <c r="EA55" i="27" s="1"/>
  <c r="EA56" i="27" s="1"/>
  <c r="EA57" i="27" s="1"/>
  <c r="EA58" i="27" s="1"/>
  <c r="EA59" i="27" s="1"/>
  <c r="EA60" i="27" s="1"/>
  <c r="EA61" i="27" s="1"/>
  <c r="EA62" i="27" s="1"/>
  <c r="EA63" i="27" s="1"/>
  <c r="EA64" i="27" s="1"/>
  <c r="EA65" i="27" s="1"/>
  <c r="EA66" i="27" s="1"/>
  <c r="EA67" i="27" s="1"/>
  <c r="EA68" i="27" s="1"/>
  <c r="EA69" i="27" s="1"/>
  <c r="EA70" i="27" s="1"/>
  <c r="EA71" i="27" s="1"/>
  <c r="EA72" i="27" s="1"/>
  <c r="EA73" i="27" s="1"/>
  <c r="EA74" i="27" s="1"/>
  <c r="EA75" i="27" s="1"/>
  <c r="EA76" i="27" s="1"/>
  <c r="EA77" i="27" s="1"/>
  <c r="EA78" i="27" s="1"/>
  <c r="EA79" i="27" s="1"/>
  <c r="EA80" i="27" s="1"/>
  <c r="EA2" i="27" s="1"/>
  <c r="DI213" i="27" s="1"/>
  <c r="EG11" i="27"/>
  <c r="EG20" i="27"/>
  <c r="EG12" i="27"/>
  <c r="EG15" i="27"/>
  <c r="EG18" i="27"/>
  <c r="EG19" i="27"/>
  <c r="BZ3" i="19"/>
  <c r="BX4" i="19"/>
  <c r="BZ4" i="19" s="1"/>
  <c r="EA5" i="19"/>
  <c r="EA2" i="19" s="1"/>
  <c r="DB214" i="19" s="1"/>
  <c r="EE5" i="19"/>
  <c r="EE2" i="19" s="1"/>
  <c r="DB274" i="19" s="1"/>
  <c r="DT5" i="19"/>
  <c r="DT2" i="19" s="1"/>
  <c r="DB109" i="19" s="1"/>
  <c r="DU5" i="19"/>
  <c r="DU2" i="19" s="1"/>
  <c r="DB124" i="19" s="1"/>
  <c r="EF5" i="19"/>
  <c r="EF2" i="19" s="1"/>
  <c r="DB289" i="19" s="1"/>
  <c r="DB288" i="19" s="1"/>
  <c r="ED4" i="19"/>
  <c r="ED5" i="19" s="1"/>
  <c r="ED2" i="19" s="1"/>
  <c r="DB259" i="19" s="1"/>
  <c r="DV4" i="19"/>
  <c r="DV5" i="19" s="1"/>
  <c r="DV2" i="19" s="1"/>
  <c r="DB139" i="19" s="1"/>
  <c r="DN4" i="19"/>
  <c r="EG3" i="19"/>
  <c r="DM4" i="19" s="1"/>
  <c r="DZ4" i="19"/>
  <c r="DZ5" i="19" s="1"/>
  <c r="DZ2" i="19" s="1"/>
  <c r="DB199" i="19" s="1"/>
  <c r="DR4" i="19"/>
  <c r="DR5" i="19" s="1"/>
  <c r="DR2" i="19" s="1"/>
  <c r="DB79" i="19" s="1"/>
  <c r="DW4" i="19"/>
  <c r="DW5" i="19" s="1"/>
  <c r="DW2" i="19" s="1"/>
  <c r="DB154" i="19" s="1"/>
  <c r="EG4" i="19"/>
  <c r="EG5" i="19"/>
  <c r="DP2" i="19"/>
  <c r="DB49" i="19" s="1"/>
  <c r="DX5" i="19"/>
  <c r="DX2" i="19" s="1"/>
  <c r="DB169" i="19" s="1"/>
  <c r="DN5" i="19"/>
  <c r="DN2" i="19" s="1"/>
  <c r="DB19" i="19" s="1"/>
  <c r="DY5" i="19"/>
  <c r="DY2" i="19" s="1"/>
  <c r="DB184" i="19" s="1"/>
  <c r="BZ17" i="19"/>
  <c r="CC42" i="18"/>
  <c r="CK42" i="18"/>
  <c r="CK43" i="18" s="1"/>
  <c r="CK44" i="18" s="1"/>
  <c r="CK45" i="18" s="1"/>
  <c r="CK46" i="18" s="1"/>
  <c r="CK47" i="18" s="1"/>
  <c r="CK48" i="18" s="1"/>
  <c r="CK49" i="18" s="1"/>
  <c r="CK50" i="18" s="1"/>
  <c r="CK51" i="18" s="1"/>
  <c r="CK52" i="18" s="1"/>
  <c r="CK53" i="18" s="1"/>
  <c r="CK54" i="18" s="1"/>
  <c r="CK55" i="18" s="1"/>
  <c r="CK56" i="18" s="1"/>
  <c r="CK57" i="18" s="1"/>
  <c r="CK58" i="18" s="1"/>
  <c r="CK59" i="18" s="1"/>
  <c r="CK60" i="18" s="1"/>
  <c r="CK61" i="18" s="1"/>
  <c r="CK62" i="18" s="1"/>
  <c r="CK63" i="18" s="1"/>
  <c r="CK64" i="18" s="1"/>
  <c r="CK65" i="18" s="1"/>
  <c r="CK66" i="18" s="1"/>
  <c r="CK67" i="18" s="1"/>
  <c r="CK68" i="18" s="1"/>
  <c r="CK69" i="18" s="1"/>
  <c r="CK70" i="18" s="1"/>
  <c r="CK71" i="18" s="1"/>
  <c r="CK72" i="18" s="1"/>
  <c r="CK73" i="18" s="1"/>
  <c r="CK74" i="18" s="1"/>
  <c r="CK75" i="18" s="1"/>
  <c r="CK76" i="18" s="1"/>
  <c r="CK77" i="18" s="1"/>
  <c r="CK78" i="18" s="1"/>
  <c r="CK79" i="18" s="1"/>
  <c r="CK80" i="18" s="1"/>
  <c r="CS42" i="18"/>
  <c r="CS43" i="18" s="1"/>
  <c r="CS44" i="18" s="1"/>
  <c r="CS45" i="18" s="1"/>
  <c r="CS46" i="18" s="1"/>
  <c r="CS47" i="18" s="1"/>
  <c r="CS48" i="18" s="1"/>
  <c r="CS49" i="18" s="1"/>
  <c r="CS50" i="18" s="1"/>
  <c r="CS51" i="18" s="1"/>
  <c r="CS52" i="18" s="1"/>
  <c r="CS53" i="18" s="1"/>
  <c r="CS54" i="18" s="1"/>
  <c r="CS55" i="18" s="1"/>
  <c r="CS56" i="18" s="1"/>
  <c r="CS57" i="18" s="1"/>
  <c r="CS58" i="18" s="1"/>
  <c r="CS59" i="18" s="1"/>
  <c r="CS60" i="18" s="1"/>
  <c r="CS61" i="18" s="1"/>
  <c r="CS62" i="18" s="1"/>
  <c r="CS63" i="18" s="1"/>
  <c r="CS64" i="18" s="1"/>
  <c r="CS65" i="18" s="1"/>
  <c r="CS66" i="18" s="1"/>
  <c r="CS67" i="18" s="1"/>
  <c r="CS68" i="18" s="1"/>
  <c r="CS69" i="18" s="1"/>
  <c r="CS70" i="18" s="1"/>
  <c r="CS71" i="18" s="1"/>
  <c r="CS72" i="18" s="1"/>
  <c r="CS73" i="18" s="1"/>
  <c r="CS74" i="18" s="1"/>
  <c r="CS75" i="18" s="1"/>
  <c r="CS76" i="18" s="1"/>
  <c r="CS77" i="18" s="1"/>
  <c r="CS78" i="18" s="1"/>
  <c r="CS79" i="18" s="1"/>
  <c r="CS80" i="18" s="1"/>
  <c r="CD42" i="18"/>
  <c r="CD43" i="18" s="1"/>
  <c r="CD44" i="18" s="1"/>
  <c r="CD45" i="18" s="1"/>
  <c r="CD46" i="18" s="1"/>
  <c r="CD47" i="18" s="1"/>
  <c r="CD48" i="18" s="1"/>
  <c r="CD49" i="18" s="1"/>
  <c r="CD50" i="18" s="1"/>
  <c r="CD51" i="18" s="1"/>
  <c r="CD52" i="18" s="1"/>
  <c r="CD53" i="18" s="1"/>
  <c r="CD54" i="18" s="1"/>
  <c r="CD55" i="18" s="1"/>
  <c r="CD56" i="18" s="1"/>
  <c r="CD57" i="18" s="1"/>
  <c r="CD58" i="18" s="1"/>
  <c r="CD59" i="18" s="1"/>
  <c r="CD60" i="18" s="1"/>
  <c r="CD61" i="18" s="1"/>
  <c r="CD62" i="18" s="1"/>
  <c r="CD63" i="18" s="1"/>
  <c r="CD64" i="18" s="1"/>
  <c r="CD65" i="18" s="1"/>
  <c r="CD66" i="18" s="1"/>
  <c r="CD67" i="18" s="1"/>
  <c r="CD68" i="18" s="1"/>
  <c r="CD69" i="18" s="1"/>
  <c r="CD70" i="18" s="1"/>
  <c r="CD71" i="18" s="1"/>
  <c r="CD72" i="18" s="1"/>
  <c r="CD73" i="18" s="1"/>
  <c r="CD74" i="18" s="1"/>
  <c r="CD75" i="18" s="1"/>
  <c r="CD76" i="18" s="1"/>
  <c r="CD77" i="18" s="1"/>
  <c r="CD78" i="18" s="1"/>
  <c r="CD79" i="18" s="1"/>
  <c r="CD80" i="18" s="1"/>
  <c r="CL42" i="18"/>
  <c r="CL43" i="18" s="1"/>
  <c r="CL44" i="18" s="1"/>
  <c r="CL45" i="18" s="1"/>
  <c r="CL46" i="18" s="1"/>
  <c r="CL47" i="18" s="1"/>
  <c r="CL48" i="18" s="1"/>
  <c r="CL49" i="18" s="1"/>
  <c r="CL50" i="18" s="1"/>
  <c r="CL51" i="18" s="1"/>
  <c r="CL52" i="18" s="1"/>
  <c r="CL53" i="18" s="1"/>
  <c r="CL54" i="18" s="1"/>
  <c r="CL55" i="18" s="1"/>
  <c r="CL56" i="18" s="1"/>
  <c r="CL57" i="18" s="1"/>
  <c r="CL58" i="18" s="1"/>
  <c r="CL59" i="18" s="1"/>
  <c r="CL60" i="18" s="1"/>
  <c r="CL61" i="18" s="1"/>
  <c r="CL62" i="18" s="1"/>
  <c r="CL63" i="18" s="1"/>
  <c r="CL64" i="18" s="1"/>
  <c r="CL65" i="18" s="1"/>
  <c r="CL66" i="18" s="1"/>
  <c r="CL67" i="18" s="1"/>
  <c r="CL68" i="18" s="1"/>
  <c r="CL69" i="18" s="1"/>
  <c r="CL70" i="18" s="1"/>
  <c r="CL71" i="18" s="1"/>
  <c r="CL72" i="18" s="1"/>
  <c r="CL73" i="18" s="1"/>
  <c r="CL74" i="18" s="1"/>
  <c r="CL75" i="18" s="1"/>
  <c r="CL76" i="18" s="1"/>
  <c r="CL77" i="18" s="1"/>
  <c r="CL78" i="18" s="1"/>
  <c r="CL79" i="18" s="1"/>
  <c r="CL80" i="18" s="1"/>
  <c r="CB42" i="18"/>
  <c r="CB43" i="18" s="1"/>
  <c r="CB44" i="18" s="1"/>
  <c r="CB45" i="18" s="1"/>
  <c r="CB46" i="18" s="1"/>
  <c r="CB47" i="18" s="1"/>
  <c r="CB48" i="18" s="1"/>
  <c r="CB49" i="18" s="1"/>
  <c r="CB50" i="18" s="1"/>
  <c r="CB51" i="18" s="1"/>
  <c r="CB52" i="18" s="1"/>
  <c r="CB53" i="18" s="1"/>
  <c r="CB54" i="18" s="1"/>
  <c r="CB55" i="18" s="1"/>
  <c r="CB56" i="18" s="1"/>
  <c r="CB57" i="18" s="1"/>
  <c r="CB58" i="18" s="1"/>
  <c r="CB59" i="18" s="1"/>
  <c r="CB60" i="18" s="1"/>
  <c r="CB61" i="18" s="1"/>
  <c r="CB62" i="18" s="1"/>
  <c r="CB63" i="18" s="1"/>
  <c r="CB64" i="18" s="1"/>
  <c r="CB65" i="18" s="1"/>
  <c r="CB66" i="18" s="1"/>
  <c r="CB67" i="18" s="1"/>
  <c r="CB68" i="18" s="1"/>
  <c r="CB69" i="18" s="1"/>
  <c r="CB70" i="18" s="1"/>
  <c r="CB71" i="18" s="1"/>
  <c r="CB72" i="18" s="1"/>
  <c r="CB73" i="18" s="1"/>
  <c r="CB74" i="18" s="1"/>
  <c r="CB75" i="18" s="1"/>
  <c r="CB76" i="18" s="1"/>
  <c r="CB77" i="18" s="1"/>
  <c r="CB78" i="18" s="1"/>
  <c r="CB79" i="18" s="1"/>
  <c r="CB80" i="18" s="1"/>
  <c r="CR42" i="18"/>
  <c r="CR43" i="18" s="1"/>
  <c r="CR44" i="18" s="1"/>
  <c r="CR45" i="18" s="1"/>
  <c r="CR46" i="18" s="1"/>
  <c r="CR47" i="18" s="1"/>
  <c r="CR48" i="18" s="1"/>
  <c r="CR49" i="18" s="1"/>
  <c r="CR50" i="18" s="1"/>
  <c r="CR51" i="18" s="1"/>
  <c r="CR52" i="18" s="1"/>
  <c r="CR53" i="18" s="1"/>
  <c r="CR54" i="18" s="1"/>
  <c r="CR55" i="18" s="1"/>
  <c r="CR56" i="18" s="1"/>
  <c r="CR57" i="18" s="1"/>
  <c r="CR58" i="18" s="1"/>
  <c r="CR59" i="18" s="1"/>
  <c r="CR60" i="18" s="1"/>
  <c r="CR61" i="18" s="1"/>
  <c r="CE42" i="18"/>
  <c r="CE43" i="18" s="1"/>
  <c r="CE44" i="18" s="1"/>
  <c r="CE45" i="18" s="1"/>
  <c r="CE46" i="18" s="1"/>
  <c r="CE47" i="18" s="1"/>
  <c r="CE48" i="18" s="1"/>
  <c r="CE49" i="18" s="1"/>
  <c r="CE50" i="18" s="1"/>
  <c r="CE51" i="18" s="1"/>
  <c r="CE52" i="18" s="1"/>
  <c r="CE53" i="18" s="1"/>
  <c r="CE54" i="18" s="1"/>
  <c r="CE55" i="18" s="1"/>
  <c r="CE56" i="18" s="1"/>
  <c r="CE57" i="18" s="1"/>
  <c r="CE58" i="18" s="1"/>
  <c r="CE59" i="18" s="1"/>
  <c r="CE60" i="18" s="1"/>
  <c r="CE61" i="18" s="1"/>
  <c r="CE62" i="18" s="1"/>
  <c r="CE63" i="18" s="1"/>
  <c r="CE64" i="18" s="1"/>
  <c r="CE65" i="18" s="1"/>
  <c r="CE66" i="18" s="1"/>
  <c r="CE67" i="18" s="1"/>
  <c r="CE68" i="18" s="1"/>
  <c r="CE69" i="18" s="1"/>
  <c r="CE70" i="18" s="1"/>
  <c r="CE71" i="18" s="1"/>
  <c r="CE72" i="18" s="1"/>
  <c r="CE73" i="18" s="1"/>
  <c r="CE74" i="18" s="1"/>
  <c r="CE75" i="18" s="1"/>
  <c r="CE76" i="18" s="1"/>
  <c r="CE77" i="18" s="1"/>
  <c r="CE78" i="18" s="1"/>
  <c r="CE79" i="18" s="1"/>
  <c r="CE80" i="18" s="1"/>
  <c r="CM42" i="18"/>
  <c r="CM43" i="18" s="1"/>
  <c r="CM44" i="18" s="1"/>
  <c r="CM45" i="18" s="1"/>
  <c r="CM46" i="18" s="1"/>
  <c r="CM47" i="18" s="1"/>
  <c r="CM48" i="18" s="1"/>
  <c r="CM49" i="18" s="1"/>
  <c r="CM50" i="18" s="1"/>
  <c r="CM51" i="18" s="1"/>
  <c r="CM52" i="18" s="1"/>
  <c r="CM53" i="18" s="1"/>
  <c r="CM54" i="18" s="1"/>
  <c r="CM55" i="18" s="1"/>
  <c r="CM56" i="18" s="1"/>
  <c r="CM57" i="18" s="1"/>
  <c r="CM58" i="18" s="1"/>
  <c r="CM59" i="18" s="1"/>
  <c r="CM60" i="18" s="1"/>
  <c r="CM61" i="18" s="1"/>
  <c r="CM62" i="18" s="1"/>
  <c r="CM63" i="18" s="1"/>
  <c r="CM64" i="18" s="1"/>
  <c r="CM65" i="18" s="1"/>
  <c r="CM66" i="18" s="1"/>
  <c r="CM67" i="18" s="1"/>
  <c r="CM68" i="18" s="1"/>
  <c r="CM69" i="18" s="1"/>
  <c r="CM70" i="18" s="1"/>
  <c r="CM71" i="18" s="1"/>
  <c r="CM72" i="18" s="1"/>
  <c r="CM73" i="18" s="1"/>
  <c r="CM74" i="18" s="1"/>
  <c r="CM75" i="18" s="1"/>
  <c r="CM76" i="18" s="1"/>
  <c r="CM77" i="18" s="1"/>
  <c r="CM78" i="18" s="1"/>
  <c r="CM79" i="18" s="1"/>
  <c r="CM80" i="18" s="1"/>
  <c r="CU42" i="18"/>
  <c r="CU43" i="18" s="1"/>
  <c r="CU44" i="18" s="1"/>
  <c r="CU45" i="18" s="1"/>
  <c r="CU46" i="18" s="1"/>
  <c r="CU47" i="18" s="1"/>
  <c r="CU48" i="18" s="1"/>
  <c r="CU49" i="18" s="1"/>
  <c r="CU50" i="18" s="1"/>
  <c r="CU51" i="18" s="1"/>
  <c r="CU52" i="18" s="1"/>
  <c r="CU53" i="18" s="1"/>
  <c r="CU54" i="18" s="1"/>
  <c r="CU55" i="18" s="1"/>
  <c r="CU56" i="18" s="1"/>
  <c r="CU57" i="18" s="1"/>
  <c r="CU58" i="18" s="1"/>
  <c r="CU59" i="18" s="1"/>
  <c r="CU60" i="18" s="1"/>
  <c r="CU61" i="18" s="1"/>
  <c r="CU62" i="18" s="1"/>
  <c r="CU63" i="18" s="1"/>
  <c r="CU64" i="18" s="1"/>
  <c r="CU65" i="18" s="1"/>
  <c r="CU66" i="18" s="1"/>
  <c r="CU67" i="18" s="1"/>
  <c r="CU68" i="18" s="1"/>
  <c r="CU69" i="18" s="1"/>
  <c r="CU70" i="18" s="1"/>
  <c r="CU71" i="18" s="1"/>
  <c r="CU72" i="18" s="1"/>
  <c r="CU73" i="18" s="1"/>
  <c r="CU74" i="18" s="1"/>
  <c r="CU75" i="18" s="1"/>
  <c r="CU76" i="18" s="1"/>
  <c r="CU77" i="18" s="1"/>
  <c r="CU78" i="18" s="1"/>
  <c r="CU79" i="18" s="1"/>
  <c r="CU80" i="18" s="1"/>
  <c r="CT42" i="18"/>
  <c r="CT43" i="18" s="1"/>
  <c r="CT44" i="18" s="1"/>
  <c r="CT45" i="18" s="1"/>
  <c r="CT46" i="18" s="1"/>
  <c r="CT47" i="18" s="1"/>
  <c r="CT48" i="18" s="1"/>
  <c r="CT49" i="18" s="1"/>
  <c r="CT50" i="18" s="1"/>
  <c r="CT51" i="18" s="1"/>
  <c r="CT52" i="18" s="1"/>
  <c r="CT53" i="18" s="1"/>
  <c r="CT54" i="18" s="1"/>
  <c r="CT55" i="18" s="1"/>
  <c r="CT56" i="18" s="1"/>
  <c r="CT57" i="18" s="1"/>
  <c r="CT58" i="18" s="1"/>
  <c r="CT59" i="18" s="1"/>
  <c r="CT60" i="18" s="1"/>
  <c r="CT61" i="18" s="1"/>
  <c r="CH42" i="18"/>
  <c r="CH43" i="18" s="1"/>
  <c r="CH44" i="18" s="1"/>
  <c r="CH45" i="18" s="1"/>
  <c r="CH46" i="18" s="1"/>
  <c r="CH47" i="18" s="1"/>
  <c r="CH48" i="18" s="1"/>
  <c r="CH49" i="18" s="1"/>
  <c r="CH50" i="18" s="1"/>
  <c r="CH51" i="18" s="1"/>
  <c r="CH52" i="18" s="1"/>
  <c r="CH53" i="18" s="1"/>
  <c r="CH54" i="18" s="1"/>
  <c r="CH55" i="18" s="1"/>
  <c r="CH56" i="18" s="1"/>
  <c r="CH57" i="18" s="1"/>
  <c r="CH58" i="18" s="1"/>
  <c r="CH59" i="18" s="1"/>
  <c r="CH60" i="18" s="1"/>
  <c r="CH61" i="18" s="1"/>
  <c r="CH62" i="18" s="1"/>
  <c r="CH63" i="18" s="1"/>
  <c r="CH64" i="18" s="1"/>
  <c r="CH65" i="18" s="1"/>
  <c r="CH66" i="18" s="1"/>
  <c r="CH67" i="18" s="1"/>
  <c r="CH68" i="18" s="1"/>
  <c r="CH69" i="18" s="1"/>
  <c r="CH70" i="18" s="1"/>
  <c r="CH71" i="18" s="1"/>
  <c r="CH72" i="18" s="1"/>
  <c r="CH73" i="18" s="1"/>
  <c r="CH74" i="18" s="1"/>
  <c r="CH75" i="18" s="1"/>
  <c r="CH76" i="18" s="1"/>
  <c r="CH77" i="18" s="1"/>
  <c r="CH78" i="18" s="1"/>
  <c r="CH79" i="18" s="1"/>
  <c r="CH80" i="18" s="1"/>
  <c r="CN42" i="18"/>
  <c r="CN43" i="18" s="1"/>
  <c r="CN44" i="18" s="1"/>
  <c r="CN45" i="18" s="1"/>
  <c r="CN46" i="18" s="1"/>
  <c r="CN47" i="18" s="1"/>
  <c r="CN48" i="18" s="1"/>
  <c r="CN49" i="18" s="1"/>
  <c r="CN50" i="18" s="1"/>
  <c r="CN51" i="18" s="1"/>
  <c r="CN52" i="18" s="1"/>
  <c r="CN53" i="18" s="1"/>
  <c r="CN54" i="18" s="1"/>
  <c r="CN55" i="18" s="1"/>
  <c r="CN56" i="18" s="1"/>
  <c r="CN57" i="18" s="1"/>
  <c r="CN58" i="18" s="1"/>
  <c r="CN59" i="18" s="1"/>
  <c r="CN60" i="18" s="1"/>
  <c r="CN61" i="18" s="1"/>
  <c r="CO42" i="18"/>
  <c r="CO43" i="18" s="1"/>
  <c r="CO44" i="18" s="1"/>
  <c r="CO45" i="18" s="1"/>
  <c r="CO46" i="18" s="1"/>
  <c r="CO47" i="18" s="1"/>
  <c r="CO48" i="18" s="1"/>
  <c r="CO49" i="18" s="1"/>
  <c r="CO50" i="18" s="1"/>
  <c r="CO51" i="18" s="1"/>
  <c r="CO52" i="18" s="1"/>
  <c r="CO53" i="18" s="1"/>
  <c r="CO54" i="18" s="1"/>
  <c r="CO55" i="18" s="1"/>
  <c r="CO56" i="18" s="1"/>
  <c r="CO57" i="18" s="1"/>
  <c r="CO58" i="18" s="1"/>
  <c r="CO59" i="18" s="1"/>
  <c r="CO60" i="18" s="1"/>
  <c r="CO61" i="18" s="1"/>
  <c r="CG42" i="18"/>
  <c r="CG43" i="18" s="1"/>
  <c r="CG44" i="18" s="1"/>
  <c r="CG45" i="18" s="1"/>
  <c r="CG46" i="18" s="1"/>
  <c r="CG47" i="18" s="1"/>
  <c r="CG48" i="18" s="1"/>
  <c r="CG49" i="18" s="1"/>
  <c r="CG50" i="18" s="1"/>
  <c r="CG51" i="18" s="1"/>
  <c r="CG52" i="18" s="1"/>
  <c r="CG53" i="18" s="1"/>
  <c r="CG54" i="18" s="1"/>
  <c r="CG55" i="18" s="1"/>
  <c r="CG56" i="18" s="1"/>
  <c r="CG57" i="18" s="1"/>
  <c r="CG58" i="18" s="1"/>
  <c r="CG59" i="18" s="1"/>
  <c r="CG60" i="18" s="1"/>
  <c r="CG61" i="18" s="1"/>
  <c r="CG62" i="18" s="1"/>
  <c r="CG63" i="18" s="1"/>
  <c r="CG64" i="18" s="1"/>
  <c r="CG65" i="18" s="1"/>
  <c r="CG66" i="18" s="1"/>
  <c r="CG67" i="18" s="1"/>
  <c r="CG68" i="18" s="1"/>
  <c r="CG69" i="18" s="1"/>
  <c r="CG70" i="18" s="1"/>
  <c r="CG71" i="18" s="1"/>
  <c r="CG72" i="18" s="1"/>
  <c r="CG73" i="18" s="1"/>
  <c r="CG74" i="18" s="1"/>
  <c r="CG75" i="18" s="1"/>
  <c r="CG76" i="18" s="1"/>
  <c r="CG77" i="18" s="1"/>
  <c r="CG78" i="18" s="1"/>
  <c r="CG79" i="18" s="1"/>
  <c r="CG80" i="18" s="1"/>
  <c r="CI42" i="18"/>
  <c r="CP42" i="18"/>
  <c r="CP43" i="18" s="1"/>
  <c r="CP44" i="18" s="1"/>
  <c r="CP45" i="18" s="1"/>
  <c r="CP46" i="18" s="1"/>
  <c r="CP47" i="18" s="1"/>
  <c r="CP48" i="18" s="1"/>
  <c r="CP49" i="18" s="1"/>
  <c r="CP50" i="18" s="1"/>
  <c r="CP51" i="18" s="1"/>
  <c r="CP52" i="18" s="1"/>
  <c r="CP53" i="18" s="1"/>
  <c r="CP54" i="18" s="1"/>
  <c r="CP55" i="18" s="1"/>
  <c r="CP56" i="18" s="1"/>
  <c r="CP57" i="18" s="1"/>
  <c r="CP58" i="18" s="1"/>
  <c r="CP59" i="18" s="1"/>
  <c r="CP60" i="18" s="1"/>
  <c r="CP61" i="18" s="1"/>
  <c r="CP62" i="18" s="1"/>
  <c r="CP63" i="18" s="1"/>
  <c r="CP64" i="18" s="1"/>
  <c r="CP65" i="18" s="1"/>
  <c r="CP66" i="18" s="1"/>
  <c r="CP67" i="18" s="1"/>
  <c r="CP68" i="18" s="1"/>
  <c r="CP69" i="18" s="1"/>
  <c r="CP70" i="18" s="1"/>
  <c r="CP71" i="18" s="1"/>
  <c r="CP72" i="18" s="1"/>
  <c r="CP73" i="18" s="1"/>
  <c r="CP74" i="18" s="1"/>
  <c r="CP75" i="18" s="1"/>
  <c r="CP76" i="18" s="1"/>
  <c r="CP77" i="18" s="1"/>
  <c r="CP78" i="18" s="1"/>
  <c r="CP79" i="18" s="1"/>
  <c r="CP80" i="18" s="1"/>
  <c r="CJ42" i="18"/>
  <c r="CJ43" i="18" s="1"/>
  <c r="CJ44" i="18" s="1"/>
  <c r="CJ45" i="18" s="1"/>
  <c r="CJ46" i="18" s="1"/>
  <c r="CJ47" i="18" s="1"/>
  <c r="CJ48" i="18" s="1"/>
  <c r="CJ49" i="18" s="1"/>
  <c r="CJ50" i="18" s="1"/>
  <c r="CJ51" i="18" s="1"/>
  <c r="CJ52" i="18" s="1"/>
  <c r="CJ53" i="18" s="1"/>
  <c r="CJ54" i="18" s="1"/>
  <c r="CJ55" i="18" s="1"/>
  <c r="CJ56" i="18" s="1"/>
  <c r="CJ57" i="18" s="1"/>
  <c r="CJ58" i="18" s="1"/>
  <c r="CJ59" i="18" s="1"/>
  <c r="CJ60" i="18" s="1"/>
  <c r="CJ61" i="18" s="1"/>
  <c r="CJ62" i="18" s="1"/>
  <c r="CJ63" i="18" s="1"/>
  <c r="CJ64" i="18" s="1"/>
  <c r="CJ65" i="18" s="1"/>
  <c r="CJ66" i="18" s="1"/>
  <c r="CJ67" i="18" s="1"/>
  <c r="CJ68" i="18" s="1"/>
  <c r="CJ69" i="18" s="1"/>
  <c r="CJ70" i="18" s="1"/>
  <c r="CJ71" i="18" s="1"/>
  <c r="CJ72" i="18" s="1"/>
  <c r="CJ73" i="18" s="1"/>
  <c r="CJ74" i="18" s="1"/>
  <c r="CJ75" i="18" s="1"/>
  <c r="CJ76" i="18" s="1"/>
  <c r="CJ77" i="18" s="1"/>
  <c r="CJ78" i="18" s="1"/>
  <c r="CJ79" i="18" s="1"/>
  <c r="CJ80" i="18" s="1"/>
  <c r="CQ42" i="18"/>
  <c r="CQ43" i="18" s="1"/>
  <c r="CQ44" i="18" s="1"/>
  <c r="CQ45" i="18" s="1"/>
  <c r="CQ46" i="18" s="1"/>
  <c r="CQ47" i="18" s="1"/>
  <c r="CQ48" i="18" s="1"/>
  <c r="CQ49" i="18" s="1"/>
  <c r="CQ50" i="18" s="1"/>
  <c r="CQ51" i="18" s="1"/>
  <c r="CQ52" i="18" s="1"/>
  <c r="CQ53" i="18" s="1"/>
  <c r="CQ54" i="18" s="1"/>
  <c r="CQ55" i="18" s="1"/>
  <c r="CQ56" i="18" s="1"/>
  <c r="CQ57" i="18" s="1"/>
  <c r="CQ58" i="18" s="1"/>
  <c r="CQ59" i="18" s="1"/>
  <c r="CQ60" i="18" s="1"/>
  <c r="CQ61" i="18" s="1"/>
  <c r="CQ62" i="18" s="1"/>
  <c r="CQ63" i="18" s="1"/>
  <c r="CQ64" i="18" s="1"/>
  <c r="CQ65" i="18" s="1"/>
  <c r="CQ66" i="18" s="1"/>
  <c r="CQ67" i="18" s="1"/>
  <c r="CQ68" i="18" s="1"/>
  <c r="CQ69" i="18" s="1"/>
  <c r="CQ70" i="18" s="1"/>
  <c r="CQ71" i="18" s="1"/>
  <c r="CQ72" i="18" s="1"/>
  <c r="CQ73" i="18" s="1"/>
  <c r="CQ74" i="18" s="1"/>
  <c r="CQ75" i="18" s="1"/>
  <c r="CQ76" i="18" s="1"/>
  <c r="CQ77" i="18" s="1"/>
  <c r="CQ78" i="18" s="1"/>
  <c r="CQ79" i="18" s="1"/>
  <c r="CQ80" i="18" s="1"/>
  <c r="CF42" i="18"/>
  <c r="CF43" i="18" s="1"/>
  <c r="CF44" i="18" s="1"/>
  <c r="CF45" i="18" s="1"/>
  <c r="CF46" i="18" s="1"/>
  <c r="CF47" i="18" s="1"/>
  <c r="CF48" i="18" s="1"/>
  <c r="CF49" i="18" s="1"/>
  <c r="CF50" i="18" s="1"/>
  <c r="CF51" i="18" s="1"/>
  <c r="CF52" i="18" s="1"/>
  <c r="CF53" i="18" s="1"/>
  <c r="CF54" i="18" s="1"/>
  <c r="CF55" i="18" s="1"/>
  <c r="CF56" i="18" s="1"/>
  <c r="CF57" i="18" s="1"/>
  <c r="CF58" i="18" s="1"/>
  <c r="CF59" i="18" s="1"/>
  <c r="CF60" i="18" s="1"/>
  <c r="CF61" i="18" s="1"/>
  <c r="CF62" i="18" s="1"/>
  <c r="CF63" i="18" s="1"/>
  <c r="CF64" i="18" s="1"/>
  <c r="CF65" i="18" s="1"/>
  <c r="CF66" i="18" s="1"/>
  <c r="CF67" i="18" s="1"/>
  <c r="CF68" i="18" s="1"/>
  <c r="CF69" i="18" s="1"/>
  <c r="CF70" i="18" s="1"/>
  <c r="CF71" i="18" s="1"/>
  <c r="CF72" i="18" s="1"/>
  <c r="CF73" i="18" s="1"/>
  <c r="CF74" i="18" s="1"/>
  <c r="CF75" i="18" s="1"/>
  <c r="CF76" i="18" s="1"/>
  <c r="CF77" i="18" s="1"/>
  <c r="CF78" i="18" s="1"/>
  <c r="CF79" i="18" s="1"/>
  <c r="CF80" i="18" s="1"/>
  <c r="EG18" i="18"/>
  <c r="ED6" i="18"/>
  <c r="ED7" i="18" s="1"/>
  <c r="ED8" i="18" s="1"/>
  <c r="ED9" i="18" s="1"/>
  <c r="ED10" i="18" s="1"/>
  <c r="ED11" i="18" s="1"/>
  <c r="ED12" i="18" s="1"/>
  <c r="ED13" i="18" s="1"/>
  <c r="ED14" i="18" s="1"/>
  <c r="ED15" i="18" s="1"/>
  <c r="ED16" i="18" s="1"/>
  <c r="ED17" i="18" s="1"/>
  <c r="ED18" i="18" s="1"/>
  <c r="ED19" i="18" s="1"/>
  <c r="ED20" i="18" s="1"/>
  <c r="ED21" i="18" s="1"/>
  <c r="ED22" i="18" s="1"/>
  <c r="ED23" i="18" s="1"/>
  <c r="ED24" i="18" s="1"/>
  <c r="ED25" i="18" s="1"/>
  <c r="ED26" i="18" s="1"/>
  <c r="ED27" i="18" s="1"/>
  <c r="ED28" i="18" s="1"/>
  <c r="ED29" i="18" s="1"/>
  <c r="ED30" i="18" s="1"/>
  <c r="ED31" i="18" s="1"/>
  <c r="ED32" i="18" s="1"/>
  <c r="ED33" i="18" s="1"/>
  <c r="ED34" i="18" s="1"/>
  <c r="ED35" i="18" s="1"/>
  <c r="ED36" i="18" s="1"/>
  <c r="ED37" i="18" s="1"/>
  <c r="ED38" i="18" s="1"/>
  <c r="ED39" i="18" s="1"/>
  <c r="ED40" i="18" s="1"/>
  <c r="ED41" i="18" s="1"/>
  <c r="ED42" i="18" s="1"/>
  <c r="ED43" i="18" s="1"/>
  <c r="ED44" i="18" s="1"/>
  <c r="ED45" i="18" s="1"/>
  <c r="ED46" i="18" s="1"/>
  <c r="ED47" i="18" s="1"/>
  <c r="ED48" i="18" s="1"/>
  <c r="ED49" i="18" s="1"/>
  <c r="ED50" i="18" s="1"/>
  <c r="ED51" i="18" s="1"/>
  <c r="ED52" i="18" s="1"/>
  <c r="ED53" i="18" s="1"/>
  <c r="ED54" i="18" s="1"/>
  <c r="ED55" i="18" s="1"/>
  <c r="ED56" i="18" s="1"/>
  <c r="ED57" i="18" s="1"/>
  <c r="ED58" i="18" s="1"/>
  <c r="ED59" i="18" s="1"/>
  <c r="ED60" i="18" s="1"/>
  <c r="ED61" i="18" s="1"/>
  <c r="ED62" i="18" s="1"/>
  <c r="ED63" i="18" s="1"/>
  <c r="ED64" i="18" s="1"/>
  <c r="ED65" i="18" s="1"/>
  <c r="ED66" i="18" s="1"/>
  <c r="ED67" i="18" s="1"/>
  <c r="ED68" i="18" s="1"/>
  <c r="ED69" i="18" s="1"/>
  <c r="ED70" i="18" s="1"/>
  <c r="ED71" i="18" s="1"/>
  <c r="ED72" i="18" s="1"/>
  <c r="ED73" i="18" s="1"/>
  <c r="ED74" i="18" s="1"/>
  <c r="ED75" i="18" s="1"/>
  <c r="ED76" i="18" s="1"/>
  <c r="ED77" i="18" s="1"/>
  <c r="ED78" i="18" s="1"/>
  <c r="ED79" i="18" s="1"/>
  <c r="ED80" i="18" s="1"/>
  <c r="ED2" i="18" s="1"/>
  <c r="DI258" i="18" s="1"/>
  <c r="DV5" i="18"/>
  <c r="DV6" i="18" s="1"/>
  <c r="DV7" i="18" s="1"/>
  <c r="DV8" i="18" s="1"/>
  <c r="DV9" i="18" s="1"/>
  <c r="DV10" i="18" s="1"/>
  <c r="DV11" i="18" s="1"/>
  <c r="DV12" i="18" s="1"/>
  <c r="DV13" i="18" s="1"/>
  <c r="DV14" i="18" s="1"/>
  <c r="DV15" i="18" s="1"/>
  <c r="DV16" i="18" s="1"/>
  <c r="DV17" i="18" s="1"/>
  <c r="DV18" i="18" s="1"/>
  <c r="DV19" i="18" s="1"/>
  <c r="DV20" i="18" s="1"/>
  <c r="DV21" i="18" s="1"/>
  <c r="DV22" i="18" s="1"/>
  <c r="DV23" i="18" s="1"/>
  <c r="DV24" i="18" s="1"/>
  <c r="DV25" i="18" s="1"/>
  <c r="DV26" i="18" s="1"/>
  <c r="DV27" i="18" s="1"/>
  <c r="DV28" i="18" s="1"/>
  <c r="DV29" i="18" s="1"/>
  <c r="DV30" i="18" s="1"/>
  <c r="DV31" i="18" s="1"/>
  <c r="DV32" i="18" s="1"/>
  <c r="DV33" i="18" s="1"/>
  <c r="DV34" i="18" s="1"/>
  <c r="DV35" i="18" s="1"/>
  <c r="DV36" i="18" s="1"/>
  <c r="DV37" i="18" s="1"/>
  <c r="DV38" i="18" s="1"/>
  <c r="DV39" i="18" s="1"/>
  <c r="DV40" i="18" s="1"/>
  <c r="DV41" i="18" s="1"/>
  <c r="DV42" i="18" s="1"/>
  <c r="DV43" i="18" s="1"/>
  <c r="DV44" i="18" s="1"/>
  <c r="DV45" i="18" s="1"/>
  <c r="DV46" i="18" s="1"/>
  <c r="DV47" i="18" s="1"/>
  <c r="DV48" i="18" s="1"/>
  <c r="DV49" i="18" s="1"/>
  <c r="DV50" i="18" s="1"/>
  <c r="DV51" i="18" s="1"/>
  <c r="DV52" i="18" s="1"/>
  <c r="DV53" i="18" s="1"/>
  <c r="DV54" i="18" s="1"/>
  <c r="DV55" i="18" s="1"/>
  <c r="DV56" i="18" s="1"/>
  <c r="DV57" i="18" s="1"/>
  <c r="DV58" i="18" s="1"/>
  <c r="DV59" i="18" s="1"/>
  <c r="DV60" i="18" s="1"/>
  <c r="DV61" i="18" s="1"/>
  <c r="DV62" i="18" s="1"/>
  <c r="DV63" i="18" s="1"/>
  <c r="DV64" i="18" s="1"/>
  <c r="DV65" i="18" s="1"/>
  <c r="DV66" i="18" s="1"/>
  <c r="DV67" i="18" s="1"/>
  <c r="DV68" i="18" s="1"/>
  <c r="DV69" i="18" s="1"/>
  <c r="DV70" i="18" s="1"/>
  <c r="DV71" i="18" s="1"/>
  <c r="DV72" i="18" s="1"/>
  <c r="DV73" i="18" s="1"/>
  <c r="DV74" i="18" s="1"/>
  <c r="DV75" i="18" s="1"/>
  <c r="DV76" i="18" s="1"/>
  <c r="DV77" i="18" s="1"/>
  <c r="DV78" i="18" s="1"/>
  <c r="DV79" i="18" s="1"/>
  <c r="DV80" i="18" s="1"/>
  <c r="DV2" i="18" s="1"/>
  <c r="DI138" i="18" s="1"/>
  <c r="EG11" i="18"/>
  <c r="BZ14" i="18"/>
  <c r="DZ5" i="18"/>
  <c r="EA5" i="18"/>
  <c r="EA6" i="18" s="1"/>
  <c r="EA7" i="18" s="1"/>
  <c r="EA8" i="18" s="1"/>
  <c r="EA9" i="18" s="1"/>
  <c r="EA10" i="18" s="1"/>
  <c r="EA11" i="18" s="1"/>
  <c r="EA12" i="18" s="1"/>
  <c r="EA13" i="18" s="1"/>
  <c r="EA14" i="18" s="1"/>
  <c r="EA15" i="18" s="1"/>
  <c r="EA16" i="18" s="1"/>
  <c r="EA17" i="18" s="1"/>
  <c r="EA18" i="18" s="1"/>
  <c r="EA19" i="18" s="1"/>
  <c r="EA20" i="18" s="1"/>
  <c r="EA21" i="18" s="1"/>
  <c r="EA22" i="18" s="1"/>
  <c r="EA23" i="18" s="1"/>
  <c r="EA24" i="18" s="1"/>
  <c r="EA25" i="18" s="1"/>
  <c r="EA26" i="18" s="1"/>
  <c r="EA27" i="18" s="1"/>
  <c r="EA28" i="18" s="1"/>
  <c r="EA29" i="18" s="1"/>
  <c r="EA30" i="18" s="1"/>
  <c r="EA31" i="18" s="1"/>
  <c r="EA32" i="18" s="1"/>
  <c r="EA33" i="18" s="1"/>
  <c r="EA34" i="18" s="1"/>
  <c r="EA35" i="18" s="1"/>
  <c r="EA36" i="18" s="1"/>
  <c r="EA37" i="18" s="1"/>
  <c r="EA38" i="18" s="1"/>
  <c r="EA39" i="18" s="1"/>
  <c r="EA40" i="18" s="1"/>
  <c r="EA41" i="18" s="1"/>
  <c r="EA42" i="18" s="1"/>
  <c r="EA43" i="18" s="1"/>
  <c r="EA44" i="18" s="1"/>
  <c r="EA45" i="18" s="1"/>
  <c r="EA46" i="18" s="1"/>
  <c r="EA47" i="18" s="1"/>
  <c r="EA48" i="18" s="1"/>
  <c r="EA49" i="18" s="1"/>
  <c r="EA50" i="18" s="1"/>
  <c r="EA51" i="18" s="1"/>
  <c r="EA52" i="18" s="1"/>
  <c r="EA53" i="18" s="1"/>
  <c r="EA54" i="18" s="1"/>
  <c r="EA55" i="18" s="1"/>
  <c r="EA56" i="18" s="1"/>
  <c r="EA57" i="18" s="1"/>
  <c r="EA58" i="18" s="1"/>
  <c r="EA59" i="18" s="1"/>
  <c r="EA60" i="18" s="1"/>
  <c r="EA61" i="18" s="1"/>
  <c r="EA62" i="18" s="1"/>
  <c r="EA63" i="18" s="1"/>
  <c r="EA64" i="18" s="1"/>
  <c r="EA65" i="18" s="1"/>
  <c r="EA66" i="18" s="1"/>
  <c r="EA67" i="18" s="1"/>
  <c r="EA68" i="18" s="1"/>
  <c r="EA69" i="18" s="1"/>
  <c r="EA70" i="18" s="1"/>
  <c r="EA71" i="18" s="1"/>
  <c r="EA72" i="18" s="1"/>
  <c r="EA73" i="18" s="1"/>
  <c r="EA74" i="18" s="1"/>
  <c r="EA75" i="18" s="1"/>
  <c r="EA76" i="18" s="1"/>
  <c r="EA77" i="18" s="1"/>
  <c r="EA78" i="18" s="1"/>
  <c r="EA79" i="18" s="1"/>
  <c r="EA80" i="18" s="1"/>
  <c r="EA2" i="18" s="1"/>
  <c r="DI213" i="18" s="1"/>
  <c r="EB5" i="18"/>
  <c r="EB6" i="18" s="1"/>
  <c r="EB7" i="18" s="1"/>
  <c r="EB8" i="18" s="1"/>
  <c r="EB9" i="18" s="1"/>
  <c r="EB10" i="18" s="1"/>
  <c r="EB11" i="18" s="1"/>
  <c r="EB12" i="18" s="1"/>
  <c r="EB13" i="18" s="1"/>
  <c r="EB14" i="18" s="1"/>
  <c r="EB15" i="18" s="1"/>
  <c r="EB16" i="18" s="1"/>
  <c r="EB17" i="18" s="1"/>
  <c r="EB18" i="18" s="1"/>
  <c r="EB19" i="18" s="1"/>
  <c r="EB20" i="18" s="1"/>
  <c r="EB21" i="18" s="1"/>
  <c r="EB22" i="18" s="1"/>
  <c r="EB23" i="18" s="1"/>
  <c r="EB24" i="18" s="1"/>
  <c r="EB25" i="18" s="1"/>
  <c r="EB26" i="18" s="1"/>
  <c r="EB27" i="18" s="1"/>
  <c r="EB28" i="18" s="1"/>
  <c r="EB29" i="18" s="1"/>
  <c r="EB30" i="18" s="1"/>
  <c r="EB31" i="18" s="1"/>
  <c r="EB32" i="18" s="1"/>
  <c r="EB33" i="18" s="1"/>
  <c r="EB34" i="18" s="1"/>
  <c r="EB35" i="18" s="1"/>
  <c r="EB36" i="18" s="1"/>
  <c r="EB37" i="18" s="1"/>
  <c r="EB38" i="18" s="1"/>
  <c r="EB39" i="18" s="1"/>
  <c r="EB40" i="18" s="1"/>
  <c r="EB41" i="18" s="1"/>
  <c r="EB42" i="18" s="1"/>
  <c r="EB43" i="18" s="1"/>
  <c r="EB44" i="18" s="1"/>
  <c r="EB45" i="18" s="1"/>
  <c r="EB46" i="18" s="1"/>
  <c r="EB47" i="18" s="1"/>
  <c r="EB48" i="18" s="1"/>
  <c r="EB49" i="18" s="1"/>
  <c r="EB50" i="18" s="1"/>
  <c r="EB51" i="18" s="1"/>
  <c r="EB52" i="18" s="1"/>
  <c r="EB53" i="18" s="1"/>
  <c r="EB54" i="18" s="1"/>
  <c r="EB55" i="18" s="1"/>
  <c r="EB56" i="18" s="1"/>
  <c r="EB57" i="18" s="1"/>
  <c r="EB58" i="18" s="1"/>
  <c r="EB59" i="18" s="1"/>
  <c r="EB60" i="18" s="1"/>
  <c r="EB61" i="18" s="1"/>
  <c r="EB62" i="18" s="1"/>
  <c r="EB63" i="18" s="1"/>
  <c r="EB64" i="18" s="1"/>
  <c r="EB65" i="18" s="1"/>
  <c r="EB66" i="18" s="1"/>
  <c r="EB67" i="18" s="1"/>
  <c r="EB68" i="18" s="1"/>
  <c r="EB69" i="18" s="1"/>
  <c r="EB70" i="18" s="1"/>
  <c r="EB71" i="18" s="1"/>
  <c r="EB72" i="18" s="1"/>
  <c r="EB73" i="18" s="1"/>
  <c r="EB74" i="18" s="1"/>
  <c r="EB75" i="18" s="1"/>
  <c r="EB76" i="18" s="1"/>
  <c r="EB77" i="18" s="1"/>
  <c r="EB78" i="18" s="1"/>
  <c r="EB79" i="18" s="1"/>
  <c r="EB80" i="18" s="1"/>
  <c r="EB2" i="18" s="1"/>
  <c r="DI228" i="18" s="1"/>
  <c r="DS7" i="18"/>
  <c r="DS8" i="18" s="1"/>
  <c r="DS9" i="18" s="1"/>
  <c r="DS10" i="18" s="1"/>
  <c r="DS11" i="18" s="1"/>
  <c r="DS12" i="18" s="1"/>
  <c r="DS13" i="18" s="1"/>
  <c r="DS14" i="18" s="1"/>
  <c r="DS15" i="18" s="1"/>
  <c r="DS16" i="18" s="1"/>
  <c r="DS17" i="18" s="1"/>
  <c r="DS18" i="18" s="1"/>
  <c r="DS19" i="18" s="1"/>
  <c r="DS20" i="18" s="1"/>
  <c r="DS21" i="18" s="1"/>
  <c r="DS22" i="18" s="1"/>
  <c r="DS23" i="18" s="1"/>
  <c r="DS24" i="18" s="1"/>
  <c r="DS25" i="18" s="1"/>
  <c r="DS26" i="18" s="1"/>
  <c r="DS27" i="18" s="1"/>
  <c r="DS28" i="18" s="1"/>
  <c r="DS29" i="18" s="1"/>
  <c r="DS30" i="18" s="1"/>
  <c r="DS31" i="18" s="1"/>
  <c r="DS32" i="18" s="1"/>
  <c r="DS33" i="18" s="1"/>
  <c r="DS34" i="18" s="1"/>
  <c r="DS35" i="18" s="1"/>
  <c r="DS36" i="18" s="1"/>
  <c r="DS37" i="18" s="1"/>
  <c r="DS38" i="18" s="1"/>
  <c r="DS39" i="18" s="1"/>
  <c r="DS40" i="18" s="1"/>
  <c r="DS41" i="18" s="1"/>
  <c r="DS42" i="18" s="1"/>
  <c r="DS43" i="18" s="1"/>
  <c r="DS44" i="18" s="1"/>
  <c r="DS45" i="18" s="1"/>
  <c r="DS46" i="18" s="1"/>
  <c r="DS47" i="18" s="1"/>
  <c r="DS48" i="18" s="1"/>
  <c r="DS49" i="18" s="1"/>
  <c r="DS50" i="18" s="1"/>
  <c r="DS51" i="18" s="1"/>
  <c r="DS52" i="18" s="1"/>
  <c r="DS53" i="18" s="1"/>
  <c r="DS54" i="18" s="1"/>
  <c r="DS55" i="18" s="1"/>
  <c r="DS56" i="18" s="1"/>
  <c r="DS57" i="18" s="1"/>
  <c r="DS58" i="18" s="1"/>
  <c r="DS59" i="18" s="1"/>
  <c r="DS60" i="18" s="1"/>
  <c r="DS61" i="18" s="1"/>
  <c r="DS62" i="18" s="1"/>
  <c r="DS63" i="18" s="1"/>
  <c r="DS64" i="18" s="1"/>
  <c r="DS65" i="18" s="1"/>
  <c r="DS66" i="18" s="1"/>
  <c r="DS67" i="18" s="1"/>
  <c r="DS68" i="18" s="1"/>
  <c r="DS69" i="18" s="1"/>
  <c r="DS70" i="18" s="1"/>
  <c r="DS71" i="18" s="1"/>
  <c r="DS72" i="18" s="1"/>
  <c r="DS73" i="18" s="1"/>
  <c r="DS74" i="18" s="1"/>
  <c r="DS75" i="18" s="1"/>
  <c r="DS76" i="18" s="1"/>
  <c r="DS77" i="18" s="1"/>
  <c r="DS78" i="18" s="1"/>
  <c r="DS79" i="18" s="1"/>
  <c r="DS80" i="18" s="1"/>
  <c r="DS2" i="18" s="1"/>
  <c r="DI93" i="18" s="1"/>
  <c r="DN5" i="18"/>
  <c r="BW2" i="18"/>
  <c r="BX4" i="18"/>
  <c r="DY5" i="18"/>
  <c r="DY6" i="18" s="1"/>
  <c r="DY7" i="18" s="1"/>
  <c r="DY8" i="18" s="1"/>
  <c r="DY9" i="18" s="1"/>
  <c r="DY10" i="18" s="1"/>
  <c r="DY11" i="18" s="1"/>
  <c r="DY12" i="18" s="1"/>
  <c r="DY13" i="18" s="1"/>
  <c r="DY14" i="18" s="1"/>
  <c r="DY15" i="18" s="1"/>
  <c r="DY16" i="18" s="1"/>
  <c r="DY17" i="18" s="1"/>
  <c r="DY18" i="18" s="1"/>
  <c r="DY19" i="18" s="1"/>
  <c r="DY20" i="18" s="1"/>
  <c r="DY21" i="18" s="1"/>
  <c r="DY22" i="18" s="1"/>
  <c r="DY23" i="18" s="1"/>
  <c r="DY24" i="18" s="1"/>
  <c r="DY25" i="18" s="1"/>
  <c r="DY26" i="18" s="1"/>
  <c r="DY27" i="18" s="1"/>
  <c r="DY28" i="18" s="1"/>
  <c r="DY29" i="18" s="1"/>
  <c r="DY30" i="18" s="1"/>
  <c r="DY31" i="18" s="1"/>
  <c r="DY32" i="18" s="1"/>
  <c r="DY33" i="18" s="1"/>
  <c r="DY34" i="18" s="1"/>
  <c r="DY35" i="18" s="1"/>
  <c r="DY36" i="18" s="1"/>
  <c r="DY37" i="18" s="1"/>
  <c r="DY38" i="18" s="1"/>
  <c r="DY39" i="18" s="1"/>
  <c r="DY40" i="18" s="1"/>
  <c r="DY41" i="18" s="1"/>
  <c r="DY42" i="18" s="1"/>
  <c r="DY43" i="18" s="1"/>
  <c r="DY44" i="18" s="1"/>
  <c r="DY45" i="18" s="1"/>
  <c r="DY46" i="18" s="1"/>
  <c r="DY47" i="18" s="1"/>
  <c r="DY48" i="18" s="1"/>
  <c r="DY49" i="18" s="1"/>
  <c r="DY50" i="18" s="1"/>
  <c r="DY51" i="18" s="1"/>
  <c r="DY52" i="18" s="1"/>
  <c r="DY53" i="18" s="1"/>
  <c r="DY54" i="18" s="1"/>
  <c r="DY55" i="18" s="1"/>
  <c r="DY56" i="18" s="1"/>
  <c r="DY57" i="18" s="1"/>
  <c r="DY58" i="18" s="1"/>
  <c r="DY59" i="18" s="1"/>
  <c r="DY60" i="18" s="1"/>
  <c r="DY61" i="18" s="1"/>
  <c r="DY62" i="18" s="1"/>
  <c r="DY63" i="18" s="1"/>
  <c r="DY64" i="18" s="1"/>
  <c r="DY65" i="18" s="1"/>
  <c r="DY66" i="18" s="1"/>
  <c r="DY67" i="18" s="1"/>
  <c r="DY68" i="18" s="1"/>
  <c r="DY69" i="18" s="1"/>
  <c r="DY70" i="18" s="1"/>
  <c r="DY71" i="18" s="1"/>
  <c r="DY72" i="18" s="1"/>
  <c r="DY73" i="18" s="1"/>
  <c r="DY74" i="18" s="1"/>
  <c r="DY75" i="18" s="1"/>
  <c r="DY76" i="18" s="1"/>
  <c r="DY77" i="18" s="1"/>
  <c r="DY78" i="18" s="1"/>
  <c r="DY79" i="18" s="1"/>
  <c r="DY80" i="18" s="1"/>
  <c r="DY2" i="18" s="1"/>
  <c r="DI183" i="18" s="1"/>
  <c r="DQ5" i="18"/>
  <c r="DQ6" i="18" s="1"/>
  <c r="DQ7" i="18" s="1"/>
  <c r="DQ8" i="18" s="1"/>
  <c r="DQ9" i="18" s="1"/>
  <c r="DQ10" i="18" s="1"/>
  <c r="DQ11" i="18" s="1"/>
  <c r="DQ12" i="18" s="1"/>
  <c r="DQ13" i="18" s="1"/>
  <c r="DQ14" i="18" s="1"/>
  <c r="DQ15" i="18" s="1"/>
  <c r="DQ16" i="18" s="1"/>
  <c r="DQ17" i="18" s="1"/>
  <c r="DQ18" i="18" s="1"/>
  <c r="DQ19" i="18" s="1"/>
  <c r="DQ20" i="18" s="1"/>
  <c r="DQ21" i="18" s="1"/>
  <c r="DQ22" i="18" s="1"/>
  <c r="DQ23" i="18" s="1"/>
  <c r="DQ24" i="18" s="1"/>
  <c r="DQ25" i="18" s="1"/>
  <c r="DQ26" i="18" s="1"/>
  <c r="DQ27" i="18" s="1"/>
  <c r="DQ28" i="18" s="1"/>
  <c r="DQ29" i="18" s="1"/>
  <c r="DQ30" i="18" s="1"/>
  <c r="DQ31" i="18" s="1"/>
  <c r="DQ32" i="18" s="1"/>
  <c r="DQ33" i="18" s="1"/>
  <c r="DQ34" i="18" s="1"/>
  <c r="DQ35" i="18" s="1"/>
  <c r="DQ36" i="18" s="1"/>
  <c r="DQ37" i="18" s="1"/>
  <c r="DQ38" i="18" s="1"/>
  <c r="DQ39" i="18" s="1"/>
  <c r="DQ40" i="18" s="1"/>
  <c r="DQ41" i="18" s="1"/>
  <c r="DQ42" i="18" s="1"/>
  <c r="DQ43" i="18" s="1"/>
  <c r="DQ44" i="18" s="1"/>
  <c r="DQ45" i="18" s="1"/>
  <c r="DQ46" i="18" s="1"/>
  <c r="DQ47" i="18" s="1"/>
  <c r="DQ48" i="18" s="1"/>
  <c r="DQ49" i="18" s="1"/>
  <c r="DQ50" i="18" s="1"/>
  <c r="DQ51" i="18" s="1"/>
  <c r="DQ52" i="18" s="1"/>
  <c r="DQ53" i="18" s="1"/>
  <c r="DQ54" i="18" s="1"/>
  <c r="DQ55" i="18" s="1"/>
  <c r="DQ56" i="18" s="1"/>
  <c r="DQ57" i="18" s="1"/>
  <c r="DQ58" i="18" s="1"/>
  <c r="DQ59" i="18" s="1"/>
  <c r="DQ60" i="18" s="1"/>
  <c r="DQ61" i="18" s="1"/>
  <c r="DQ62" i="18" s="1"/>
  <c r="DQ63" i="18" s="1"/>
  <c r="DQ64" i="18" s="1"/>
  <c r="DQ65" i="18" s="1"/>
  <c r="DQ66" i="18" s="1"/>
  <c r="DQ67" i="18" s="1"/>
  <c r="DQ68" i="18" s="1"/>
  <c r="DQ69" i="18" s="1"/>
  <c r="DQ70" i="18" s="1"/>
  <c r="DQ71" i="18" s="1"/>
  <c r="DQ72" i="18" s="1"/>
  <c r="DQ73" i="18" s="1"/>
  <c r="DQ74" i="18" s="1"/>
  <c r="DQ75" i="18" s="1"/>
  <c r="DQ76" i="18" s="1"/>
  <c r="DQ77" i="18" s="1"/>
  <c r="DQ78" i="18" s="1"/>
  <c r="DQ79" i="18" s="1"/>
  <c r="DQ80" i="18" s="1"/>
  <c r="DQ2" i="18" s="1"/>
  <c r="DI63" i="18" s="1"/>
  <c r="EE5" i="18"/>
  <c r="EE6" i="18" s="1"/>
  <c r="EE7" i="18" s="1"/>
  <c r="EE8" i="18" s="1"/>
  <c r="EE9" i="18" s="1"/>
  <c r="EE10" i="18" s="1"/>
  <c r="EE11" i="18" s="1"/>
  <c r="EE12" i="18" s="1"/>
  <c r="EE13" i="18" s="1"/>
  <c r="EE14" i="18" s="1"/>
  <c r="EE15" i="18" s="1"/>
  <c r="EE16" i="18" s="1"/>
  <c r="EE17" i="18" s="1"/>
  <c r="EE18" i="18" s="1"/>
  <c r="EE19" i="18" s="1"/>
  <c r="EE20" i="18" s="1"/>
  <c r="EE21" i="18" s="1"/>
  <c r="EE22" i="18" s="1"/>
  <c r="EE23" i="18" s="1"/>
  <c r="EE24" i="18" s="1"/>
  <c r="EE25" i="18" s="1"/>
  <c r="EE26" i="18" s="1"/>
  <c r="EE27" i="18" s="1"/>
  <c r="EE28" i="18" s="1"/>
  <c r="EE29" i="18" s="1"/>
  <c r="EE30" i="18" s="1"/>
  <c r="EE31" i="18" s="1"/>
  <c r="EE32" i="18" s="1"/>
  <c r="EE33" i="18" s="1"/>
  <c r="EE34" i="18" s="1"/>
  <c r="EE35" i="18" s="1"/>
  <c r="EE36" i="18" s="1"/>
  <c r="EE37" i="18" s="1"/>
  <c r="EE38" i="18" s="1"/>
  <c r="EE39" i="18" s="1"/>
  <c r="EE40" i="18" s="1"/>
  <c r="EE41" i="18" s="1"/>
  <c r="EE42" i="18" s="1"/>
  <c r="EE43" i="18" s="1"/>
  <c r="EE44" i="18" s="1"/>
  <c r="EE45" i="18" s="1"/>
  <c r="EE46" i="18" s="1"/>
  <c r="EE47" i="18" s="1"/>
  <c r="EE48" i="18" s="1"/>
  <c r="EE49" i="18" s="1"/>
  <c r="EE50" i="18" s="1"/>
  <c r="EE51" i="18" s="1"/>
  <c r="EE52" i="18" s="1"/>
  <c r="EE53" i="18" s="1"/>
  <c r="EE54" i="18" s="1"/>
  <c r="EE55" i="18" s="1"/>
  <c r="EE56" i="18" s="1"/>
  <c r="EE57" i="18" s="1"/>
  <c r="EE58" i="18" s="1"/>
  <c r="EE59" i="18" s="1"/>
  <c r="EE60" i="18" s="1"/>
  <c r="EE61" i="18" s="1"/>
  <c r="EE62" i="18" s="1"/>
  <c r="EE63" i="18" s="1"/>
  <c r="EE64" i="18" s="1"/>
  <c r="EE65" i="18" s="1"/>
  <c r="EE66" i="18" s="1"/>
  <c r="EE67" i="18" s="1"/>
  <c r="EE68" i="18" s="1"/>
  <c r="EE69" i="18" s="1"/>
  <c r="EE70" i="18" s="1"/>
  <c r="EE71" i="18" s="1"/>
  <c r="EE72" i="18" s="1"/>
  <c r="EE73" i="18" s="1"/>
  <c r="EE74" i="18" s="1"/>
  <c r="EE75" i="18" s="1"/>
  <c r="EE76" i="18" s="1"/>
  <c r="EE77" i="18" s="1"/>
  <c r="EE78" i="18" s="1"/>
  <c r="EE79" i="18" s="1"/>
  <c r="EE80" i="18" s="1"/>
  <c r="EE2" i="18" s="1"/>
  <c r="DI273" i="18" s="1"/>
  <c r="DW5" i="18"/>
  <c r="DW6" i="18" s="1"/>
  <c r="DW7" i="18" s="1"/>
  <c r="DW8" i="18" s="1"/>
  <c r="DW9" i="18" s="1"/>
  <c r="DW10" i="18" s="1"/>
  <c r="DW11" i="18" s="1"/>
  <c r="DW12" i="18" s="1"/>
  <c r="DW13" i="18" s="1"/>
  <c r="DW14" i="18" s="1"/>
  <c r="DW15" i="18" s="1"/>
  <c r="DW16" i="18" s="1"/>
  <c r="DW17" i="18" s="1"/>
  <c r="DW18" i="18" s="1"/>
  <c r="DW19" i="18" s="1"/>
  <c r="DW20" i="18" s="1"/>
  <c r="DW21" i="18" s="1"/>
  <c r="DW22" i="18" s="1"/>
  <c r="DW23" i="18" s="1"/>
  <c r="DW24" i="18" s="1"/>
  <c r="DW25" i="18" s="1"/>
  <c r="DW26" i="18" s="1"/>
  <c r="DW27" i="18" s="1"/>
  <c r="DW28" i="18" s="1"/>
  <c r="DW29" i="18" s="1"/>
  <c r="DW30" i="18" s="1"/>
  <c r="DW31" i="18" s="1"/>
  <c r="DW32" i="18" s="1"/>
  <c r="DW33" i="18" s="1"/>
  <c r="DW34" i="18" s="1"/>
  <c r="DW35" i="18" s="1"/>
  <c r="DW36" i="18" s="1"/>
  <c r="DW37" i="18" s="1"/>
  <c r="DW38" i="18" s="1"/>
  <c r="DW39" i="18" s="1"/>
  <c r="DW40" i="18" s="1"/>
  <c r="DW41" i="18" s="1"/>
  <c r="DW42" i="18" s="1"/>
  <c r="DW43" i="18" s="1"/>
  <c r="DW44" i="18" s="1"/>
  <c r="DW45" i="18" s="1"/>
  <c r="DW46" i="18" s="1"/>
  <c r="DW47" i="18" s="1"/>
  <c r="DW48" i="18" s="1"/>
  <c r="DW49" i="18" s="1"/>
  <c r="DW50" i="18" s="1"/>
  <c r="DW51" i="18" s="1"/>
  <c r="DW52" i="18" s="1"/>
  <c r="DW53" i="18" s="1"/>
  <c r="DW54" i="18" s="1"/>
  <c r="DW55" i="18" s="1"/>
  <c r="DW56" i="18" s="1"/>
  <c r="DW57" i="18" s="1"/>
  <c r="DW58" i="18" s="1"/>
  <c r="DW59" i="18" s="1"/>
  <c r="DW60" i="18" s="1"/>
  <c r="DW61" i="18" s="1"/>
  <c r="DW62" i="18" s="1"/>
  <c r="DW63" i="18" s="1"/>
  <c r="DW64" i="18" s="1"/>
  <c r="DW65" i="18" s="1"/>
  <c r="DW66" i="18" s="1"/>
  <c r="DW67" i="18" s="1"/>
  <c r="DW68" i="18" s="1"/>
  <c r="DW69" i="18" s="1"/>
  <c r="DW70" i="18" s="1"/>
  <c r="DW71" i="18" s="1"/>
  <c r="DW72" i="18" s="1"/>
  <c r="DW73" i="18" s="1"/>
  <c r="DW74" i="18" s="1"/>
  <c r="DW75" i="18" s="1"/>
  <c r="DW76" i="18" s="1"/>
  <c r="DW77" i="18" s="1"/>
  <c r="DW78" i="18" s="1"/>
  <c r="DW79" i="18" s="1"/>
  <c r="DW80" i="18" s="1"/>
  <c r="DW2" i="18" s="1"/>
  <c r="DI153" i="18" s="1"/>
  <c r="DO5" i="18"/>
  <c r="DO6" i="18" s="1"/>
  <c r="DO7" i="18" s="1"/>
  <c r="DO8" i="18" s="1"/>
  <c r="DO9" i="18" s="1"/>
  <c r="DO10" i="18" s="1"/>
  <c r="DO11" i="18" s="1"/>
  <c r="DO12" i="18" s="1"/>
  <c r="DO13" i="18" s="1"/>
  <c r="DO14" i="18" s="1"/>
  <c r="DO15" i="18" s="1"/>
  <c r="DO16" i="18" s="1"/>
  <c r="DO17" i="18" s="1"/>
  <c r="DO18" i="18" s="1"/>
  <c r="DO19" i="18" s="1"/>
  <c r="DO20" i="18" s="1"/>
  <c r="DO21" i="18" s="1"/>
  <c r="DO22" i="18" s="1"/>
  <c r="DO23" i="18" s="1"/>
  <c r="DO24" i="18" s="1"/>
  <c r="DO25" i="18" s="1"/>
  <c r="DO26" i="18" s="1"/>
  <c r="DO27" i="18" s="1"/>
  <c r="DO28" i="18" s="1"/>
  <c r="DO29" i="18" s="1"/>
  <c r="DO30" i="18" s="1"/>
  <c r="DO31" i="18" s="1"/>
  <c r="DO32" i="18" s="1"/>
  <c r="DO33" i="18" s="1"/>
  <c r="DO34" i="18" s="1"/>
  <c r="DO35" i="18" s="1"/>
  <c r="DO36" i="18" s="1"/>
  <c r="DO37" i="18" s="1"/>
  <c r="DO38" i="18" s="1"/>
  <c r="DO39" i="18" s="1"/>
  <c r="DO40" i="18" s="1"/>
  <c r="DO41" i="18" s="1"/>
  <c r="DO42" i="18" s="1"/>
  <c r="DO43" i="18" s="1"/>
  <c r="DO44" i="18" s="1"/>
  <c r="DO45" i="18" s="1"/>
  <c r="DO46" i="18" s="1"/>
  <c r="DO47" i="18" s="1"/>
  <c r="DO48" i="18" s="1"/>
  <c r="DO49" i="18" s="1"/>
  <c r="DO50" i="18" s="1"/>
  <c r="DO51" i="18" s="1"/>
  <c r="DO52" i="18" s="1"/>
  <c r="DO53" i="18" s="1"/>
  <c r="DO54" i="18" s="1"/>
  <c r="DO55" i="18" s="1"/>
  <c r="DO56" i="18" s="1"/>
  <c r="DO57" i="18" s="1"/>
  <c r="DO58" i="18" s="1"/>
  <c r="DO59" i="18" s="1"/>
  <c r="DO60" i="18" s="1"/>
  <c r="DO61" i="18" s="1"/>
  <c r="DO62" i="18" s="1"/>
  <c r="DO63" i="18" s="1"/>
  <c r="DO64" i="18" s="1"/>
  <c r="DO65" i="18" s="1"/>
  <c r="DO66" i="18" s="1"/>
  <c r="DO67" i="18" s="1"/>
  <c r="DO68" i="18" s="1"/>
  <c r="DO69" i="18" s="1"/>
  <c r="DO70" i="18" s="1"/>
  <c r="DO71" i="18" s="1"/>
  <c r="DO72" i="18" s="1"/>
  <c r="DO73" i="18" s="1"/>
  <c r="DO74" i="18" s="1"/>
  <c r="DO75" i="18" s="1"/>
  <c r="DO76" i="18" s="1"/>
  <c r="DO77" i="18" s="1"/>
  <c r="DO78" i="18" s="1"/>
  <c r="DO79" i="18" s="1"/>
  <c r="DO80" i="18" s="1"/>
  <c r="DO2" i="18" s="1"/>
  <c r="DI33" i="18" s="1"/>
  <c r="EC5" i="18"/>
  <c r="EC6" i="18" s="1"/>
  <c r="EC7" i="18" s="1"/>
  <c r="EC8" i="18" s="1"/>
  <c r="EC9" i="18" s="1"/>
  <c r="EC10" i="18" s="1"/>
  <c r="EC11" i="18" s="1"/>
  <c r="EC12" i="18" s="1"/>
  <c r="EC13" i="18" s="1"/>
  <c r="EC14" i="18" s="1"/>
  <c r="EC15" i="18" s="1"/>
  <c r="EC16" i="18" s="1"/>
  <c r="EC17" i="18" s="1"/>
  <c r="EC18" i="18" s="1"/>
  <c r="EC19" i="18" s="1"/>
  <c r="EC20" i="18" s="1"/>
  <c r="EC21" i="18" s="1"/>
  <c r="EC22" i="18" s="1"/>
  <c r="EC23" i="18" s="1"/>
  <c r="EC24" i="18" s="1"/>
  <c r="EC25" i="18" s="1"/>
  <c r="EC26" i="18" s="1"/>
  <c r="EC27" i="18" s="1"/>
  <c r="EC28" i="18" s="1"/>
  <c r="EC29" i="18" s="1"/>
  <c r="EC30" i="18" s="1"/>
  <c r="EC31" i="18" s="1"/>
  <c r="EC32" i="18" s="1"/>
  <c r="EC33" i="18" s="1"/>
  <c r="EC34" i="18" s="1"/>
  <c r="EC35" i="18" s="1"/>
  <c r="EC36" i="18" s="1"/>
  <c r="EC37" i="18" s="1"/>
  <c r="EC38" i="18" s="1"/>
  <c r="EC39" i="18" s="1"/>
  <c r="EC40" i="18" s="1"/>
  <c r="EC41" i="18" s="1"/>
  <c r="EC42" i="18" s="1"/>
  <c r="EC43" i="18" s="1"/>
  <c r="EC44" i="18" s="1"/>
  <c r="EC45" i="18" s="1"/>
  <c r="EC46" i="18" s="1"/>
  <c r="EC47" i="18" s="1"/>
  <c r="EC48" i="18" s="1"/>
  <c r="EC49" i="18" s="1"/>
  <c r="EC50" i="18" s="1"/>
  <c r="EC51" i="18" s="1"/>
  <c r="EC52" i="18" s="1"/>
  <c r="EC53" i="18" s="1"/>
  <c r="EC54" i="18" s="1"/>
  <c r="EC55" i="18" s="1"/>
  <c r="EC56" i="18" s="1"/>
  <c r="EC57" i="18" s="1"/>
  <c r="EC58" i="18" s="1"/>
  <c r="EC59" i="18" s="1"/>
  <c r="EC60" i="18" s="1"/>
  <c r="EC61" i="18" s="1"/>
  <c r="EC62" i="18" s="1"/>
  <c r="EC63" i="18" s="1"/>
  <c r="EC64" i="18" s="1"/>
  <c r="EC65" i="18" s="1"/>
  <c r="EC66" i="18" s="1"/>
  <c r="EC67" i="18" s="1"/>
  <c r="EC68" i="18" s="1"/>
  <c r="EC69" i="18" s="1"/>
  <c r="EC70" i="18" s="1"/>
  <c r="EC71" i="18" s="1"/>
  <c r="EC72" i="18" s="1"/>
  <c r="EC73" i="18" s="1"/>
  <c r="EC74" i="18" s="1"/>
  <c r="EC75" i="18" s="1"/>
  <c r="EC76" i="18" s="1"/>
  <c r="EC77" i="18" s="1"/>
  <c r="EC78" i="18" s="1"/>
  <c r="EC79" i="18" s="1"/>
  <c r="EC80" i="18" s="1"/>
  <c r="EC2" i="18" s="1"/>
  <c r="DI243" i="18" s="1"/>
  <c r="DU5" i="18"/>
  <c r="DU6" i="18" s="1"/>
  <c r="DU7" i="18" s="1"/>
  <c r="DU8" i="18" s="1"/>
  <c r="DU9" i="18" s="1"/>
  <c r="DU10" i="18" s="1"/>
  <c r="DU11" i="18" s="1"/>
  <c r="DU12" i="18" s="1"/>
  <c r="DU13" i="18" s="1"/>
  <c r="DU14" i="18" s="1"/>
  <c r="DU15" i="18" s="1"/>
  <c r="DU16" i="18" s="1"/>
  <c r="DU17" i="18" s="1"/>
  <c r="DU18" i="18" s="1"/>
  <c r="DU19" i="18" s="1"/>
  <c r="DU20" i="18" s="1"/>
  <c r="DU21" i="18" s="1"/>
  <c r="DU22" i="18" s="1"/>
  <c r="DU23" i="18" s="1"/>
  <c r="DU24" i="18" s="1"/>
  <c r="DU25" i="18" s="1"/>
  <c r="DU26" i="18" s="1"/>
  <c r="DU27" i="18" s="1"/>
  <c r="DU28" i="18" s="1"/>
  <c r="DU29" i="18" s="1"/>
  <c r="DU30" i="18" s="1"/>
  <c r="DU31" i="18" s="1"/>
  <c r="DU32" i="18" s="1"/>
  <c r="DU33" i="18" s="1"/>
  <c r="DU34" i="18" s="1"/>
  <c r="DU35" i="18" s="1"/>
  <c r="DU36" i="18" s="1"/>
  <c r="DU37" i="18" s="1"/>
  <c r="DU38" i="18" s="1"/>
  <c r="DU39" i="18" s="1"/>
  <c r="DU40" i="18" s="1"/>
  <c r="DU41" i="18" s="1"/>
  <c r="DU42" i="18" s="1"/>
  <c r="DU43" i="18" s="1"/>
  <c r="DU44" i="18" s="1"/>
  <c r="DU45" i="18" s="1"/>
  <c r="DU46" i="18" s="1"/>
  <c r="DU47" i="18" s="1"/>
  <c r="DU48" i="18" s="1"/>
  <c r="DU49" i="18" s="1"/>
  <c r="DU50" i="18" s="1"/>
  <c r="DU51" i="18" s="1"/>
  <c r="DU52" i="18" s="1"/>
  <c r="DU53" i="18" s="1"/>
  <c r="DU54" i="18" s="1"/>
  <c r="DU55" i="18" s="1"/>
  <c r="DU56" i="18" s="1"/>
  <c r="DU57" i="18" s="1"/>
  <c r="DU58" i="18" s="1"/>
  <c r="DU59" i="18" s="1"/>
  <c r="DU60" i="18" s="1"/>
  <c r="DU61" i="18" s="1"/>
  <c r="DU62" i="18" s="1"/>
  <c r="DU63" i="18" s="1"/>
  <c r="DU64" i="18" s="1"/>
  <c r="DU65" i="18" s="1"/>
  <c r="DU66" i="18" s="1"/>
  <c r="DU67" i="18" s="1"/>
  <c r="DU68" i="18" s="1"/>
  <c r="DU69" i="18" s="1"/>
  <c r="DU70" i="18" s="1"/>
  <c r="DU71" i="18" s="1"/>
  <c r="DU72" i="18" s="1"/>
  <c r="DU73" i="18" s="1"/>
  <c r="DU74" i="18" s="1"/>
  <c r="DU75" i="18" s="1"/>
  <c r="DU76" i="18" s="1"/>
  <c r="DU77" i="18" s="1"/>
  <c r="DU78" i="18" s="1"/>
  <c r="DU79" i="18" s="1"/>
  <c r="DU80" i="18" s="1"/>
  <c r="DU2" i="18" s="1"/>
  <c r="DI123" i="18" s="1"/>
  <c r="EG4" i="18"/>
  <c r="DM5" i="18" s="1"/>
  <c r="DR5" i="18"/>
  <c r="DP4" i="18"/>
  <c r="DX4" i="18"/>
  <c r="DX5" i="18" s="1"/>
  <c r="DX6" i="18" s="1"/>
  <c r="DX7" i="18" s="1"/>
  <c r="DX8" i="18" s="1"/>
  <c r="DX9" i="18" s="1"/>
  <c r="DX10" i="18" s="1"/>
  <c r="DX11" i="18" s="1"/>
  <c r="DX12" i="18" s="1"/>
  <c r="DX13" i="18" s="1"/>
  <c r="DX14" i="18" s="1"/>
  <c r="DX15" i="18" s="1"/>
  <c r="DX16" i="18" s="1"/>
  <c r="DX17" i="18" s="1"/>
  <c r="DX18" i="18" s="1"/>
  <c r="DX19" i="18" s="1"/>
  <c r="DX20" i="18" s="1"/>
  <c r="DX21" i="18" s="1"/>
  <c r="DX22" i="18" s="1"/>
  <c r="DX23" i="18" s="1"/>
  <c r="DX24" i="18" s="1"/>
  <c r="DX25" i="18" s="1"/>
  <c r="DX26" i="18" s="1"/>
  <c r="DX27" i="18" s="1"/>
  <c r="DX28" i="18" s="1"/>
  <c r="DX29" i="18" s="1"/>
  <c r="DX30" i="18" s="1"/>
  <c r="DX31" i="18" s="1"/>
  <c r="DX32" i="18" s="1"/>
  <c r="DX33" i="18" s="1"/>
  <c r="DX34" i="18" s="1"/>
  <c r="DX35" i="18" s="1"/>
  <c r="DX36" i="18" s="1"/>
  <c r="DX37" i="18" s="1"/>
  <c r="DX38" i="18" s="1"/>
  <c r="DX39" i="18" s="1"/>
  <c r="DX40" i="18" s="1"/>
  <c r="DX41" i="18" s="1"/>
  <c r="DX42" i="18" s="1"/>
  <c r="DX43" i="18" s="1"/>
  <c r="DX44" i="18" s="1"/>
  <c r="DX45" i="18" s="1"/>
  <c r="DX46" i="18" s="1"/>
  <c r="DX47" i="18" s="1"/>
  <c r="DX48" i="18" s="1"/>
  <c r="DX49" i="18" s="1"/>
  <c r="DX50" i="18" s="1"/>
  <c r="DX51" i="18" s="1"/>
  <c r="DX52" i="18" s="1"/>
  <c r="DX53" i="18" s="1"/>
  <c r="DX54" i="18" s="1"/>
  <c r="DX55" i="18" s="1"/>
  <c r="DX56" i="18" s="1"/>
  <c r="DX57" i="18" s="1"/>
  <c r="DX58" i="18" s="1"/>
  <c r="DX59" i="18" s="1"/>
  <c r="DX60" i="18" s="1"/>
  <c r="DX61" i="18" s="1"/>
  <c r="DX62" i="18" s="1"/>
  <c r="DX63" i="18" s="1"/>
  <c r="DX64" i="18" s="1"/>
  <c r="DX65" i="18" s="1"/>
  <c r="DX66" i="18" s="1"/>
  <c r="DX67" i="18" s="1"/>
  <c r="DX68" i="18" s="1"/>
  <c r="DX69" i="18" s="1"/>
  <c r="DX70" i="18" s="1"/>
  <c r="DX71" i="18" s="1"/>
  <c r="DX72" i="18" s="1"/>
  <c r="DX73" i="18" s="1"/>
  <c r="DX74" i="18" s="1"/>
  <c r="DX75" i="18" s="1"/>
  <c r="DX76" i="18" s="1"/>
  <c r="DX77" i="18" s="1"/>
  <c r="DX78" i="18" s="1"/>
  <c r="DX79" i="18" s="1"/>
  <c r="DX80" i="18" s="1"/>
  <c r="DX2" i="18" s="1"/>
  <c r="DI168" i="18" s="1"/>
  <c r="EF4" i="18"/>
  <c r="EF5" i="18" s="1"/>
  <c r="EF6" i="18" s="1"/>
  <c r="EF7" i="18" s="1"/>
  <c r="EF8" i="18" s="1"/>
  <c r="EF9" i="18" s="1"/>
  <c r="EF10" i="18" s="1"/>
  <c r="EF11" i="18" s="1"/>
  <c r="EF12" i="18" s="1"/>
  <c r="EF13" i="18" s="1"/>
  <c r="EF14" i="18" s="1"/>
  <c r="EF15" i="18" s="1"/>
  <c r="EF16" i="18" s="1"/>
  <c r="EF17" i="18" s="1"/>
  <c r="EF18" i="18" s="1"/>
  <c r="EF19" i="18" s="1"/>
  <c r="EF20" i="18" s="1"/>
  <c r="EF21" i="18" s="1"/>
  <c r="EF22" i="18" s="1"/>
  <c r="EF23" i="18" s="1"/>
  <c r="EF24" i="18" s="1"/>
  <c r="EF25" i="18" s="1"/>
  <c r="EF26" i="18" s="1"/>
  <c r="EF27" i="18" s="1"/>
  <c r="EF28" i="18" s="1"/>
  <c r="EF29" i="18" s="1"/>
  <c r="EF30" i="18" s="1"/>
  <c r="EF31" i="18" s="1"/>
  <c r="EF32" i="18" s="1"/>
  <c r="EF33" i="18" s="1"/>
  <c r="EF34" i="18" s="1"/>
  <c r="EF35" i="18" s="1"/>
  <c r="EF36" i="18" s="1"/>
  <c r="EF37" i="18" s="1"/>
  <c r="EF38" i="18" s="1"/>
  <c r="EF39" i="18" s="1"/>
  <c r="EF40" i="18" s="1"/>
  <c r="EF41" i="18" s="1"/>
  <c r="EF42" i="18" s="1"/>
  <c r="EF43" i="18" s="1"/>
  <c r="EF44" i="18" s="1"/>
  <c r="EF45" i="18" s="1"/>
  <c r="EF46" i="18" s="1"/>
  <c r="EF47" i="18" s="1"/>
  <c r="EF48" i="18" s="1"/>
  <c r="EF49" i="18" s="1"/>
  <c r="EF50" i="18" s="1"/>
  <c r="EF51" i="18" s="1"/>
  <c r="EF52" i="18" s="1"/>
  <c r="EF53" i="18" s="1"/>
  <c r="EF54" i="18" s="1"/>
  <c r="EF55" i="18" s="1"/>
  <c r="EF56" i="18" s="1"/>
  <c r="EF57" i="18" s="1"/>
  <c r="EF58" i="18" s="1"/>
  <c r="EF59" i="18" s="1"/>
  <c r="EF60" i="18" s="1"/>
  <c r="EF61" i="18" s="1"/>
  <c r="EF62" i="18" s="1"/>
  <c r="EF63" i="18" s="1"/>
  <c r="EF64" i="18" s="1"/>
  <c r="EF65" i="18" s="1"/>
  <c r="EF66" i="18" s="1"/>
  <c r="EF67" i="18" s="1"/>
  <c r="EF68" i="18" s="1"/>
  <c r="EF69" i="18" s="1"/>
  <c r="EF70" i="18" s="1"/>
  <c r="EF71" i="18" s="1"/>
  <c r="EF72" i="18" s="1"/>
  <c r="EF73" i="18" s="1"/>
  <c r="EF74" i="18" s="1"/>
  <c r="EF75" i="18" s="1"/>
  <c r="EF76" i="18" s="1"/>
  <c r="EF77" i="18" s="1"/>
  <c r="EF78" i="18" s="1"/>
  <c r="EF79" i="18" s="1"/>
  <c r="EF80" i="18" s="1"/>
  <c r="EF2" i="18" s="1"/>
  <c r="DI288" i="18" s="1"/>
  <c r="DR6" i="18"/>
  <c r="DR7" i="18" s="1"/>
  <c r="DR8" i="18" s="1"/>
  <c r="DR9" i="18" s="1"/>
  <c r="DR10" i="18" s="1"/>
  <c r="DR11" i="18" s="1"/>
  <c r="DR12" i="18" s="1"/>
  <c r="DR13" i="18" s="1"/>
  <c r="DR14" i="18" s="1"/>
  <c r="DR15" i="18" s="1"/>
  <c r="DR16" i="18" s="1"/>
  <c r="DR17" i="18" s="1"/>
  <c r="DR18" i="18" s="1"/>
  <c r="DR19" i="18" s="1"/>
  <c r="DR20" i="18" s="1"/>
  <c r="DR21" i="18" s="1"/>
  <c r="DR22" i="18" s="1"/>
  <c r="DR23" i="18" s="1"/>
  <c r="DR24" i="18" s="1"/>
  <c r="DR25" i="18" s="1"/>
  <c r="DR26" i="18" s="1"/>
  <c r="DR27" i="18" s="1"/>
  <c r="DR28" i="18" s="1"/>
  <c r="DR29" i="18" s="1"/>
  <c r="DR30" i="18" s="1"/>
  <c r="DR31" i="18" s="1"/>
  <c r="DR32" i="18" s="1"/>
  <c r="DR33" i="18" s="1"/>
  <c r="DR34" i="18" s="1"/>
  <c r="DR35" i="18" s="1"/>
  <c r="DR36" i="18" s="1"/>
  <c r="DR37" i="18" s="1"/>
  <c r="DR38" i="18" s="1"/>
  <c r="DR39" i="18" s="1"/>
  <c r="DR40" i="18" s="1"/>
  <c r="DR41" i="18" s="1"/>
  <c r="DR42" i="18" s="1"/>
  <c r="DR43" i="18" s="1"/>
  <c r="DR44" i="18" s="1"/>
  <c r="DR45" i="18" s="1"/>
  <c r="DR46" i="18" s="1"/>
  <c r="DR47" i="18" s="1"/>
  <c r="DR48" i="18" s="1"/>
  <c r="DR49" i="18" s="1"/>
  <c r="DR50" i="18" s="1"/>
  <c r="DR51" i="18" s="1"/>
  <c r="DR52" i="18" s="1"/>
  <c r="DR53" i="18" s="1"/>
  <c r="DR54" i="18" s="1"/>
  <c r="DR55" i="18" s="1"/>
  <c r="DR56" i="18" s="1"/>
  <c r="DR57" i="18" s="1"/>
  <c r="DR58" i="18" s="1"/>
  <c r="DR59" i="18" s="1"/>
  <c r="DR60" i="18" s="1"/>
  <c r="DR61" i="18" s="1"/>
  <c r="DR62" i="18" s="1"/>
  <c r="DR63" i="18" s="1"/>
  <c r="DR64" i="18" s="1"/>
  <c r="DR65" i="18" s="1"/>
  <c r="DR66" i="18" s="1"/>
  <c r="DR67" i="18" s="1"/>
  <c r="DR68" i="18" s="1"/>
  <c r="DR69" i="18" s="1"/>
  <c r="DR70" i="18" s="1"/>
  <c r="DR71" i="18" s="1"/>
  <c r="DR72" i="18" s="1"/>
  <c r="DR73" i="18" s="1"/>
  <c r="DR74" i="18" s="1"/>
  <c r="DR75" i="18" s="1"/>
  <c r="DR76" i="18" s="1"/>
  <c r="DR77" i="18" s="1"/>
  <c r="DR78" i="18" s="1"/>
  <c r="DR79" i="18" s="1"/>
  <c r="DR80" i="18" s="1"/>
  <c r="DR2" i="18" s="1"/>
  <c r="DI78" i="18" s="1"/>
  <c r="DZ6" i="18"/>
  <c r="DZ7" i="18" s="1"/>
  <c r="DZ8" i="18" s="1"/>
  <c r="DZ9" i="18" s="1"/>
  <c r="DZ10" i="18" s="1"/>
  <c r="DZ11" i="18" s="1"/>
  <c r="DZ12" i="18" s="1"/>
  <c r="DZ13" i="18" s="1"/>
  <c r="DZ14" i="18" s="1"/>
  <c r="DZ15" i="18" s="1"/>
  <c r="DZ16" i="18" s="1"/>
  <c r="DZ17" i="18" s="1"/>
  <c r="DZ18" i="18" s="1"/>
  <c r="DZ19" i="18" s="1"/>
  <c r="DZ20" i="18" s="1"/>
  <c r="DZ21" i="18" s="1"/>
  <c r="DZ22" i="18" s="1"/>
  <c r="DZ23" i="18" s="1"/>
  <c r="DZ24" i="18" s="1"/>
  <c r="DZ25" i="18" s="1"/>
  <c r="DZ26" i="18" s="1"/>
  <c r="DZ27" i="18" s="1"/>
  <c r="DZ28" i="18" s="1"/>
  <c r="DZ29" i="18" s="1"/>
  <c r="DZ30" i="18" s="1"/>
  <c r="DZ31" i="18" s="1"/>
  <c r="DZ32" i="18" s="1"/>
  <c r="DZ33" i="18" s="1"/>
  <c r="DZ34" i="18" s="1"/>
  <c r="DZ35" i="18" s="1"/>
  <c r="DZ36" i="18" s="1"/>
  <c r="DZ37" i="18" s="1"/>
  <c r="DZ38" i="18" s="1"/>
  <c r="DZ39" i="18" s="1"/>
  <c r="DZ40" i="18" s="1"/>
  <c r="DZ41" i="18" s="1"/>
  <c r="DZ42" i="18" s="1"/>
  <c r="DZ43" i="18" s="1"/>
  <c r="DZ44" i="18" s="1"/>
  <c r="DZ45" i="18" s="1"/>
  <c r="DZ46" i="18" s="1"/>
  <c r="DZ47" i="18" s="1"/>
  <c r="DZ48" i="18" s="1"/>
  <c r="DZ49" i="18" s="1"/>
  <c r="DZ50" i="18" s="1"/>
  <c r="DZ51" i="18" s="1"/>
  <c r="DZ52" i="18" s="1"/>
  <c r="DZ53" i="18" s="1"/>
  <c r="DZ54" i="18" s="1"/>
  <c r="DZ55" i="18" s="1"/>
  <c r="DZ56" i="18" s="1"/>
  <c r="DZ57" i="18" s="1"/>
  <c r="DZ58" i="18" s="1"/>
  <c r="DZ59" i="18" s="1"/>
  <c r="DZ60" i="18" s="1"/>
  <c r="DZ61" i="18" s="1"/>
  <c r="DZ62" i="18" s="1"/>
  <c r="DZ63" i="18" s="1"/>
  <c r="DZ64" i="18" s="1"/>
  <c r="DZ65" i="18" s="1"/>
  <c r="DZ66" i="18" s="1"/>
  <c r="DZ67" i="18" s="1"/>
  <c r="DZ68" i="18" s="1"/>
  <c r="DZ69" i="18" s="1"/>
  <c r="DZ70" i="18" s="1"/>
  <c r="DZ71" i="18" s="1"/>
  <c r="DZ72" i="18" s="1"/>
  <c r="DZ73" i="18" s="1"/>
  <c r="DZ74" i="18" s="1"/>
  <c r="DZ75" i="18" s="1"/>
  <c r="DZ76" i="18" s="1"/>
  <c r="DZ77" i="18" s="1"/>
  <c r="DZ78" i="18" s="1"/>
  <c r="DZ79" i="18" s="1"/>
  <c r="DZ80" i="18" s="1"/>
  <c r="DZ2" i="18" s="1"/>
  <c r="DI198" i="18" s="1"/>
  <c r="EG9" i="18"/>
  <c r="BZ23" i="18"/>
  <c r="EG15" i="18"/>
  <c r="EG7" i="18"/>
  <c r="EG20" i="18"/>
  <c r="EG10" i="18"/>
  <c r="EG16" i="18"/>
  <c r="DT4" i="18"/>
  <c r="DT5" i="18" s="1"/>
  <c r="DT6" i="18" s="1"/>
  <c r="DT7" i="18" s="1"/>
  <c r="DT8" i="18" s="1"/>
  <c r="DT9" i="18" s="1"/>
  <c r="DT10" i="18" s="1"/>
  <c r="DT11" i="18" s="1"/>
  <c r="DT12" i="18" s="1"/>
  <c r="DT13" i="18" s="1"/>
  <c r="DT14" i="18" s="1"/>
  <c r="DT15" i="18" s="1"/>
  <c r="DT16" i="18" s="1"/>
  <c r="DT17" i="18" s="1"/>
  <c r="DT18" i="18" s="1"/>
  <c r="DT19" i="18" s="1"/>
  <c r="DT20" i="18" s="1"/>
  <c r="DT21" i="18" s="1"/>
  <c r="DT22" i="18" s="1"/>
  <c r="DT23" i="18" s="1"/>
  <c r="DT24" i="18" s="1"/>
  <c r="DT25" i="18" s="1"/>
  <c r="DT26" i="18" s="1"/>
  <c r="DT27" i="18" s="1"/>
  <c r="DT28" i="18" s="1"/>
  <c r="DT29" i="18" s="1"/>
  <c r="DT30" i="18" s="1"/>
  <c r="DT31" i="18" s="1"/>
  <c r="DT32" i="18" s="1"/>
  <c r="DT33" i="18" s="1"/>
  <c r="DT34" i="18" s="1"/>
  <c r="DT35" i="18" s="1"/>
  <c r="DT36" i="18" s="1"/>
  <c r="DT37" i="18" s="1"/>
  <c r="DT38" i="18" s="1"/>
  <c r="DT39" i="18" s="1"/>
  <c r="DT40" i="18" s="1"/>
  <c r="DT41" i="18" s="1"/>
  <c r="DT42" i="18" s="1"/>
  <c r="DT43" i="18" s="1"/>
  <c r="DT44" i="18" s="1"/>
  <c r="DT45" i="18" s="1"/>
  <c r="DT46" i="18" s="1"/>
  <c r="DT47" i="18" s="1"/>
  <c r="DT48" i="18" s="1"/>
  <c r="DT49" i="18" s="1"/>
  <c r="DT50" i="18" s="1"/>
  <c r="DT51" i="18" s="1"/>
  <c r="DT52" i="18" s="1"/>
  <c r="DT53" i="18" s="1"/>
  <c r="DT54" i="18" s="1"/>
  <c r="DT55" i="18" s="1"/>
  <c r="DT56" i="18" s="1"/>
  <c r="DT57" i="18" s="1"/>
  <c r="DT58" i="18" s="1"/>
  <c r="DT59" i="18" s="1"/>
  <c r="DT60" i="18" s="1"/>
  <c r="DT61" i="18" s="1"/>
  <c r="DT62" i="18" s="1"/>
  <c r="DT63" i="18" s="1"/>
  <c r="DT64" i="18" s="1"/>
  <c r="DT65" i="18" s="1"/>
  <c r="DT66" i="18" s="1"/>
  <c r="DT67" i="18" s="1"/>
  <c r="DT68" i="18" s="1"/>
  <c r="DT69" i="18" s="1"/>
  <c r="DT70" i="18" s="1"/>
  <c r="DT71" i="18" s="1"/>
  <c r="DT72" i="18" s="1"/>
  <c r="DT73" i="18" s="1"/>
  <c r="DT74" i="18" s="1"/>
  <c r="DT75" i="18" s="1"/>
  <c r="DT76" i="18" s="1"/>
  <c r="DT77" i="18" s="1"/>
  <c r="DT78" i="18" s="1"/>
  <c r="DT79" i="18" s="1"/>
  <c r="DT80" i="18" s="1"/>
  <c r="DT2" i="18" s="1"/>
  <c r="DI108" i="18" s="1"/>
  <c r="EG5" i="18"/>
  <c r="DN6" i="18"/>
  <c r="DN7" i="18" s="1"/>
  <c r="DN8" i="18" s="1"/>
  <c r="DN9" i="18" s="1"/>
  <c r="DN10" i="18" s="1"/>
  <c r="DN11" i="18" s="1"/>
  <c r="DN12" i="18" s="1"/>
  <c r="DN13" i="18" s="1"/>
  <c r="DN14" i="18" s="1"/>
  <c r="DN15" i="18" s="1"/>
  <c r="DN16" i="18" s="1"/>
  <c r="DN17" i="18" s="1"/>
  <c r="DN18" i="18" s="1"/>
  <c r="DN19" i="18" s="1"/>
  <c r="DN20" i="18" s="1"/>
  <c r="DN21" i="18" s="1"/>
  <c r="DN22" i="18" s="1"/>
  <c r="DN23" i="18" s="1"/>
  <c r="DN24" i="18" s="1"/>
  <c r="DN25" i="18" s="1"/>
  <c r="DN26" i="18" s="1"/>
  <c r="DN27" i="18" s="1"/>
  <c r="DN28" i="18" s="1"/>
  <c r="DN29" i="18" s="1"/>
  <c r="DN30" i="18" s="1"/>
  <c r="DN31" i="18" s="1"/>
  <c r="DN32" i="18" s="1"/>
  <c r="DN33" i="18" s="1"/>
  <c r="DN34" i="18" s="1"/>
  <c r="DN35" i="18" s="1"/>
  <c r="DN36" i="18" s="1"/>
  <c r="DN37" i="18" s="1"/>
  <c r="DN38" i="18" s="1"/>
  <c r="DN39" i="18" s="1"/>
  <c r="DN40" i="18" s="1"/>
  <c r="DN41" i="18" s="1"/>
  <c r="DN42" i="18" s="1"/>
  <c r="DN43" i="18" s="1"/>
  <c r="DN44" i="18" s="1"/>
  <c r="DN45" i="18" s="1"/>
  <c r="DN46" i="18" s="1"/>
  <c r="DN47" i="18" s="1"/>
  <c r="DN48" i="18" s="1"/>
  <c r="DN49" i="18" s="1"/>
  <c r="DN50" i="18" s="1"/>
  <c r="DN51" i="18" s="1"/>
  <c r="DN52" i="18" s="1"/>
  <c r="DN53" i="18" s="1"/>
  <c r="DN54" i="18" s="1"/>
  <c r="DN55" i="18" s="1"/>
  <c r="DN56" i="18" s="1"/>
  <c r="DN57" i="18" s="1"/>
  <c r="DN58" i="18" s="1"/>
  <c r="DN59" i="18" s="1"/>
  <c r="DN60" i="18" s="1"/>
  <c r="DN61" i="18" s="1"/>
  <c r="DN62" i="18" s="1"/>
  <c r="DN63" i="18" s="1"/>
  <c r="DN64" i="18" s="1"/>
  <c r="DN65" i="18" s="1"/>
  <c r="DN66" i="18" s="1"/>
  <c r="DN67" i="18" s="1"/>
  <c r="DN68" i="18" s="1"/>
  <c r="DN69" i="18" s="1"/>
  <c r="DN70" i="18" s="1"/>
  <c r="DN71" i="18" s="1"/>
  <c r="DN72" i="18" s="1"/>
  <c r="DN73" i="18" s="1"/>
  <c r="DN74" i="18" s="1"/>
  <c r="DN75" i="18" s="1"/>
  <c r="DN76" i="18" s="1"/>
  <c r="DN77" i="18" s="1"/>
  <c r="DN78" i="18" s="1"/>
  <c r="DN79" i="18" s="1"/>
  <c r="DN80" i="18" s="1"/>
  <c r="DN2" i="18" s="1"/>
  <c r="DI18" i="18" s="1"/>
  <c r="EG13" i="18"/>
  <c r="EG19" i="18"/>
  <c r="EG17" i="18"/>
  <c r="CK42" i="17"/>
  <c r="CK43" i="17" s="1"/>
  <c r="CK44" i="17" s="1"/>
  <c r="CK45" i="17" s="1"/>
  <c r="CK46" i="17" s="1"/>
  <c r="CK47" i="17" s="1"/>
  <c r="CK48" i="17" s="1"/>
  <c r="CK49" i="17" s="1"/>
  <c r="CK50" i="17" s="1"/>
  <c r="CK51" i="17" s="1"/>
  <c r="CK52" i="17" s="1"/>
  <c r="CK53" i="17" s="1"/>
  <c r="CK54" i="17" s="1"/>
  <c r="CK55" i="17" s="1"/>
  <c r="CK56" i="17" s="1"/>
  <c r="CK57" i="17" s="1"/>
  <c r="CK58" i="17" s="1"/>
  <c r="CK59" i="17" s="1"/>
  <c r="CK60" i="17" s="1"/>
  <c r="CK61" i="17" s="1"/>
  <c r="CB42" i="17"/>
  <c r="CB43" i="17" s="1"/>
  <c r="CB44" i="17" s="1"/>
  <c r="CB45" i="17" s="1"/>
  <c r="CB46" i="17" s="1"/>
  <c r="CB47" i="17" s="1"/>
  <c r="CB48" i="17" s="1"/>
  <c r="CB49" i="17" s="1"/>
  <c r="CB50" i="17" s="1"/>
  <c r="CB51" i="17" s="1"/>
  <c r="CB52" i="17" s="1"/>
  <c r="CB53" i="17" s="1"/>
  <c r="CB54" i="17" s="1"/>
  <c r="CB55" i="17" s="1"/>
  <c r="CB56" i="17" s="1"/>
  <c r="CB57" i="17" s="1"/>
  <c r="CB58" i="17" s="1"/>
  <c r="CB59" i="17" s="1"/>
  <c r="CB60" i="17" s="1"/>
  <c r="CB61" i="17" s="1"/>
  <c r="CB62" i="17" s="1"/>
  <c r="CB63" i="17" s="1"/>
  <c r="CB64" i="17" s="1"/>
  <c r="CB65" i="17" s="1"/>
  <c r="CB66" i="17" s="1"/>
  <c r="CB67" i="17" s="1"/>
  <c r="CB68" i="17" s="1"/>
  <c r="CB69" i="17" s="1"/>
  <c r="CB70" i="17" s="1"/>
  <c r="CB71" i="17" s="1"/>
  <c r="CB72" i="17" s="1"/>
  <c r="CB73" i="17" s="1"/>
  <c r="CB74" i="17" s="1"/>
  <c r="CB75" i="17" s="1"/>
  <c r="CB76" i="17" s="1"/>
  <c r="CB77" i="17" s="1"/>
  <c r="CB78" i="17" s="1"/>
  <c r="CB79" i="17" s="1"/>
  <c r="CB80" i="17" s="1"/>
  <c r="CJ42" i="17"/>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R42" i="17"/>
  <c r="CR43" i="17" s="1"/>
  <c r="CR44" i="17" s="1"/>
  <c r="CR45" i="17" s="1"/>
  <c r="CR46" i="17" s="1"/>
  <c r="CR47" i="17" s="1"/>
  <c r="CR48" i="17" s="1"/>
  <c r="CR49" i="17" s="1"/>
  <c r="CR50" i="17" s="1"/>
  <c r="CR51" i="17" s="1"/>
  <c r="CR52" i="17" s="1"/>
  <c r="CR53" i="17" s="1"/>
  <c r="CR54" i="17" s="1"/>
  <c r="CR55" i="17" s="1"/>
  <c r="CR56" i="17" s="1"/>
  <c r="CR57" i="17" s="1"/>
  <c r="CR58" i="17" s="1"/>
  <c r="CR59" i="17" s="1"/>
  <c r="CR60" i="17" s="1"/>
  <c r="CR61" i="17" s="1"/>
  <c r="CR62" i="17" s="1"/>
  <c r="CR63" i="17" s="1"/>
  <c r="CR64" i="17" s="1"/>
  <c r="CR65" i="17" s="1"/>
  <c r="CR66" i="17" s="1"/>
  <c r="CR67" i="17" s="1"/>
  <c r="CR68" i="17" s="1"/>
  <c r="CR69" i="17" s="1"/>
  <c r="CR70" i="17" s="1"/>
  <c r="CR71" i="17" s="1"/>
  <c r="CR72" i="17" s="1"/>
  <c r="CR73" i="17" s="1"/>
  <c r="CR74" i="17" s="1"/>
  <c r="CR75" i="17" s="1"/>
  <c r="CR76" i="17" s="1"/>
  <c r="CR77" i="17" s="1"/>
  <c r="CR78" i="17" s="1"/>
  <c r="CR79" i="17" s="1"/>
  <c r="CR80" i="17" s="1"/>
  <c r="CE42" i="17"/>
  <c r="CE43" i="17" s="1"/>
  <c r="CE44" i="17" s="1"/>
  <c r="CE45" i="17" s="1"/>
  <c r="CE46" i="17" s="1"/>
  <c r="CE47" i="17" s="1"/>
  <c r="CE48" i="17" s="1"/>
  <c r="CE49" i="17" s="1"/>
  <c r="CE50" i="17" s="1"/>
  <c r="CE51" i="17" s="1"/>
  <c r="CE52" i="17" s="1"/>
  <c r="CE53" i="17" s="1"/>
  <c r="CE54" i="17" s="1"/>
  <c r="CE55" i="17" s="1"/>
  <c r="CE56" i="17" s="1"/>
  <c r="CE57" i="17" s="1"/>
  <c r="CE58" i="17" s="1"/>
  <c r="CE59" i="17" s="1"/>
  <c r="CE60" i="17" s="1"/>
  <c r="CE61" i="17" s="1"/>
  <c r="CD42" i="17"/>
  <c r="CD43" i="17" s="1"/>
  <c r="CD44" i="17" s="1"/>
  <c r="CD45" i="17" s="1"/>
  <c r="CD46" i="17" s="1"/>
  <c r="CD47" i="17" s="1"/>
  <c r="CD48" i="17" s="1"/>
  <c r="CD49" i="17" s="1"/>
  <c r="CD50" i="17" s="1"/>
  <c r="CD51" i="17" s="1"/>
  <c r="CD52" i="17" s="1"/>
  <c r="CD53" i="17" s="1"/>
  <c r="CD54" i="17" s="1"/>
  <c r="CD55" i="17" s="1"/>
  <c r="CD56" i="17" s="1"/>
  <c r="CD57" i="17" s="1"/>
  <c r="CD58" i="17" s="1"/>
  <c r="CD59" i="17" s="1"/>
  <c r="CD60" i="17" s="1"/>
  <c r="CD61" i="17" s="1"/>
  <c r="CL42" i="17"/>
  <c r="CL43" i="17" s="1"/>
  <c r="CL44" i="17" s="1"/>
  <c r="CL45" i="17" s="1"/>
  <c r="CL46" i="17" s="1"/>
  <c r="CL47" i="17" s="1"/>
  <c r="CL48" i="17" s="1"/>
  <c r="CL49" i="17" s="1"/>
  <c r="CL50" i="17" s="1"/>
  <c r="CL51" i="17" s="1"/>
  <c r="CL52" i="17" s="1"/>
  <c r="CL53" i="17" s="1"/>
  <c r="CL54" i="17" s="1"/>
  <c r="CL55" i="17" s="1"/>
  <c r="CL56" i="17" s="1"/>
  <c r="CL57" i="17" s="1"/>
  <c r="CL58" i="17" s="1"/>
  <c r="CL59" i="17" s="1"/>
  <c r="CL60" i="17" s="1"/>
  <c r="CL61" i="17" s="1"/>
  <c r="CL62" i="17" s="1"/>
  <c r="CL63" i="17" s="1"/>
  <c r="CL64" i="17" s="1"/>
  <c r="CL65" i="17" s="1"/>
  <c r="CL66" i="17" s="1"/>
  <c r="CL67" i="17" s="1"/>
  <c r="CL68" i="17" s="1"/>
  <c r="CL69" i="17" s="1"/>
  <c r="CL70" i="17" s="1"/>
  <c r="CL71" i="17" s="1"/>
  <c r="CL72" i="17" s="1"/>
  <c r="CL73" i="17" s="1"/>
  <c r="CL74" i="17" s="1"/>
  <c r="CL75" i="17" s="1"/>
  <c r="CL76" i="17" s="1"/>
  <c r="CL77" i="17" s="1"/>
  <c r="CL78" i="17" s="1"/>
  <c r="CL79" i="17" s="1"/>
  <c r="CL80" i="17" s="1"/>
  <c r="CT42" i="17"/>
  <c r="CT43" i="17" s="1"/>
  <c r="CT44" i="17" s="1"/>
  <c r="CT45" i="17" s="1"/>
  <c r="CT46" i="17" s="1"/>
  <c r="CT47" i="17" s="1"/>
  <c r="CT48" i="17" s="1"/>
  <c r="CT49" i="17" s="1"/>
  <c r="CT50" i="17" s="1"/>
  <c r="CT51" i="17" s="1"/>
  <c r="CT52" i="17" s="1"/>
  <c r="CT53" i="17" s="1"/>
  <c r="CT54" i="17" s="1"/>
  <c r="CT55" i="17" s="1"/>
  <c r="CT56" i="17" s="1"/>
  <c r="CT57" i="17" s="1"/>
  <c r="CT58" i="17" s="1"/>
  <c r="CT59" i="17" s="1"/>
  <c r="CT60" i="17" s="1"/>
  <c r="CT61" i="17" s="1"/>
  <c r="CI42" i="17"/>
  <c r="CI43" i="17" s="1"/>
  <c r="CI44" i="17" s="1"/>
  <c r="CI45" i="17" s="1"/>
  <c r="CI46" i="17" s="1"/>
  <c r="CI47" i="17" s="1"/>
  <c r="CI48" i="17" s="1"/>
  <c r="CI49" i="17" s="1"/>
  <c r="CI50" i="17" s="1"/>
  <c r="CI51" i="17" s="1"/>
  <c r="CI52" i="17" s="1"/>
  <c r="CI53" i="17" s="1"/>
  <c r="CI54" i="17" s="1"/>
  <c r="CI55" i="17" s="1"/>
  <c r="CI56" i="17" s="1"/>
  <c r="CI57" i="17" s="1"/>
  <c r="CI58" i="17" s="1"/>
  <c r="CI59" i="17" s="1"/>
  <c r="CI60" i="17" s="1"/>
  <c r="CI61" i="17" s="1"/>
  <c r="CI62" i="17" s="1"/>
  <c r="CI63" i="17" s="1"/>
  <c r="CI64" i="17" s="1"/>
  <c r="CI65" i="17" s="1"/>
  <c r="CI66" i="17" s="1"/>
  <c r="CI67" i="17" s="1"/>
  <c r="CI68" i="17" s="1"/>
  <c r="CI69" i="17" s="1"/>
  <c r="CI70" i="17" s="1"/>
  <c r="CI71" i="17" s="1"/>
  <c r="CI72" i="17" s="1"/>
  <c r="CI73" i="17" s="1"/>
  <c r="CI74" i="17" s="1"/>
  <c r="CI75" i="17" s="1"/>
  <c r="CI76" i="17" s="1"/>
  <c r="CI77" i="17" s="1"/>
  <c r="CI78" i="17" s="1"/>
  <c r="CI79" i="17" s="1"/>
  <c r="CI80" i="17" s="1"/>
  <c r="CS42" i="17"/>
  <c r="CS43" i="17" s="1"/>
  <c r="CS44" i="17" s="1"/>
  <c r="CS45" i="17" s="1"/>
  <c r="CS46" i="17" s="1"/>
  <c r="CS47" i="17" s="1"/>
  <c r="CS48" i="17" s="1"/>
  <c r="CS49" i="17" s="1"/>
  <c r="CS50" i="17" s="1"/>
  <c r="CS51" i="17" s="1"/>
  <c r="CS52" i="17" s="1"/>
  <c r="CS53" i="17" s="1"/>
  <c r="CS54" i="17" s="1"/>
  <c r="CS55" i="17" s="1"/>
  <c r="CS56" i="17" s="1"/>
  <c r="CS57" i="17" s="1"/>
  <c r="CS58" i="17" s="1"/>
  <c r="CS59" i="17" s="1"/>
  <c r="CS60" i="17" s="1"/>
  <c r="CS61" i="17" s="1"/>
  <c r="CS62" i="17" s="1"/>
  <c r="CS63" i="17" s="1"/>
  <c r="CS64" i="17" s="1"/>
  <c r="CS65" i="17" s="1"/>
  <c r="CS66" i="17" s="1"/>
  <c r="CS67" i="17" s="1"/>
  <c r="CS68" i="17" s="1"/>
  <c r="CS69" i="17" s="1"/>
  <c r="CS70" i="17" s="1"/>
  <c r="CS71" i="17" s="1"/>
  <c r="CS72" i="17" s="1"/>
  <c r="CS73" i="17" s="1"/>
  <c r="CS74" i="17" s="1"/>
  <c r="CS75" i="17" s="1"/>
  <c r="CS76" i="17" s="1"/>
  <c r="CS77" i="17" s="1"/>
  <c r="CS78" i="17" s="1"/>
  <c r="CS79" i="17" s="1"/>
  <c r="CS80" i="17" s="1"/>
  <c r="CM42" i="17"/>
  <c r="CM43" i="17" s="1"/>
  <c r="CM44" i="17" s="1"/>
  <c r="CM45" i="17" s="1"/>
  <c r="CM46" i="17" s="1"/>
  <c r="CM47" i="17" s="1"/>
  <c r="CM48" i="17" s="1"/>
  <c r="CM49" i="17" s="1"/>
  <c r="CM50" i="17" s="1"/>
  <c r="CM51" i="17" s="1"/>
  <c r="CM52" i="17" s="1"/>
  <c r="CM53" i="17" s="1"/>
  <c r="CM54" i="17" s="1"/>
  <c r="CM55" i="17" s="1"/>
  <c r="CM56" i="17" s="1"/>
  <c r="CM57" i="17" s="1"/>
  <c r="CM58" i="17" s="1"/>
  <c r="CM59" i="17" s="1"/>
  <c r="CM60" i="17" s="1"/>
  <c r="CM61" i="17" s="1"/>
  <c r="CM62" i="17" s="1"/>
  <c r="CM63" i="17" s="1"/>
  <c r="CM64" i="17" s="1"/>
  <c r="CM65" i="17" s="1"/>
  <c r="CM66" i="17" s="1"/>
  <c r="CM67" i="17" s="1"/>
  <c r="CM68" i="17" s="1"/>
  <c r="CM69" i="17" s="1"/>
  <c r="CM70" i="17" s="1"/>
  <c r="CM71" i="17" s="1"/>
  <c r="CM72" i="17" s="1"/>
  <c r="CM73" i="17" s="1"/>
  <c r="CM74" i="17" s="1"/>
  <c r="CM75" i="17" s="1"/>
  <c r="CM76" i="17" s="1"/>
  <c r="CM77" i="17" s="1"/>
  <c r="CM78" i="17" s="1"/>
  <c r="CM79" i="17" s="1"/>
  <c r="CM80" i="17" s="1"/>
  <c r="CG42" i="17"/>
  <c r="CG43" i="17" s="1"/>
  <c r="CG44" i="17" s="1"/>
  <c r="CG45" i="17" s="1"/>
  <c r="CG46" i="17" s="1"/>
  <c r="CG47" i="17" s="1"/>
  <c r="CG48" i="17" s="1"/>
  <c r="CG49" i="17" s="1"/>
  <c r="CG50" i="17" s="1"/>
  <c r="CG51" i="17" s="1"/>
  <c r="CG52" i="17" s="1"/>
  <c r="CG53" i="17" s="1"/>
  <c r="CG54" i="17" s="1"/>
  <c r="CG55" i="17" s="1"/>
  <c r="CG56" i="17" s="1"/>
  <c r="CG57" i="17" s="1"/>
  <c r="CG58" i="17" s="1"/>
  <c r="CG59" i="17" s="1"/>
  <c r="CG60" i="17" s="1"/>
  <c r="CG61" i="17" s="1"/>
  <c r="CF42" i="17"/>
  <c r="CF43" i="17" s="1"/>
  <c r="CF44" i="17" s="1"/>
  <c r="CF45" i="17" s="1"/>
  <c r="CF46" i="17" s="1"/>
  <c r="CF47" i="17" s="1"/>
  <c r="CF48" i="17" s="1"/>
  <c r="CF49" i="17" s="1"/>
  <c r="CF50" i="17" s="1"/>
  <c r="CF51" i="17" s="1"/>
  <c r="CF52" i="17" s="1"/>
  <c r="CF53" i="17" s="1"/>
  <c r="CF54" i="17" s="1"/>
  <c r="CF55" i="17" s="1"/>
  <c r="CF56" i="17" s="1"/>
  <c r="CF57" i="17" s="1"/>
  <c r="CF58" i="17" s="1"/>
  <c r="CF59" i="17" s="1"/>
  <c r="CF60" i="17" s="1"/>
  <c r="CF61" i="17" s="1"/>
  <c r="CF62" i="17" s="1"/>
  <c r="CF63" i="17" s="1"/>
  <c r="CF64" i="17" s="1"/>
  <c r="CF65" i="17" s="1"/>
  <c r="CF66" i="17" s="1"/>
  <c r="CF67" i="17" s="1"/>
  <c r="CF68" i="17" s="1"/>
  <c r="CF69" i="17" s="1"/>
  <c r="CF70" i="17" s="1"/>
  <c r="CF71" i="17" s="1"/>
  <c r="CF72" i="17" s="1"/>
  <c r="CF73" i="17" s="1"/>
  <c r="CF74" i="17" s="1"/>
  <c r="CF75" i="17" s="1"/>
  <c r="CF76" i="17" s="1"/>
  <c r="CF77" i="17" s="1"/>
  <c r="CF78" i="17" s="1"/>
  <c r="CF79" i="17" s="1"/>
  <c r="CF80" i="17" s="1"/>
  <c r="CN42" i="17"/>
  <c r="CN43" i="17" s="1"/>
  <c r="CN44" i="17" s="1"/>
  <c r="CN45" i="17" s="1"/>
  <c r="CN46" i="17" s="1"/>
  <c r="CN47" i="17" s="1"/>
  <c r="CN48" i="17" s="1"/>
  <c r="CN49" i="17" s="1"/>
  <c r="CN50" i="17" s="1"/>
  <c r="CN51" i="17" s="1"/>
  <c r="CN52" i="17" s="1"/>
  <c r="CN53" i="17" s="1"/>
  <c r="CN54" i="17" s="1"/>
  <c r="CN55" i="17" s="1"/>
  <c r="CN56" i="17" s="1"/>
  <c r="CN57" i="17" s="1"/>
  <c r="CN58" i="17" s="1"/>
  <c r="CN59" i="17" s="1"/>
  <c r="CN60" i="17" s="1"/>
  <c r="CN61" i="17" s="1"/>
  <c r="CO42" i="17"/>
  <c r="CO43" i="17" s="1"/>
  <c r="CO44" i="17" s="1"/>
  <c r="CO45" i="17" s="1"/>
  <c r="CO46" i="17" s="1"/>
  <c r="CO47" i="17" s="1"/>
  <c r="CO48" i="17" s="1"/>
  <c r="CO49" i="17" s="1"/>
  <c r="CO50" i="17" s="1"/>
  <c r="CO51" i="17" s="1"/>
  <c r="CO52" i="17" s="1"/>
  <c r="CO53" i="17" s="1"/>
  <c r="CO54" i="17" s="1"/>
  <c r="CO55" i="17" s="1"/>
  <c r="CO56" i="17" s="1"/>
  <c r="CO57" i="17" s="1"/>
  <c r="CO58" i="17" s="1"/>
  <c r="CO59" i="17" s="1"/>
  <c r="CO60" i="17" s="1"/>
  <c r="CO61" i="17" s="1"/>
  <c r="CO62" i="17" s="1"/>
  <c r="CO63" i="17" s="1"/>
  <c r="CO64" i="17" s="1"/>
  <c r="CO65" i="17" s="1"/>
  <c r="CO66" i="17" s="1"/>
  <c r="CO67" i="17" s="1"/>
  <c r="CO68" i="17" s="1"/>
  <c r="CO69" i="17" s="1"/>
  <c r="CO70" i="17" s="1"/>
  <c r="CO71" i="17" s="1"/>
  <c r="CO72" i="17" s="1"/>
  <c r="CO73" i="17" s="1"/>
  <c r="CO74" i="17" s="1"/>
  <c r="CO75" i="17" s="1"/>
  <c r="CO76" i="17" s="1"/>
  <c r="CO77" i="17" s="1"/>
  <c r="CO78" i="17" s="1"/>
  <c r="CO79" i="17" s="1"/>
  <c r="CO80" i="17" s="1"/>
  <c r="BZ3" i="17"/>
  <c r="BX2" i="17"/>
  <c r="CQ42" i="17"/>
  <c r="CQ43" i="17" s="1"/>
  <c r="CQ44" i="17" s="1"/>
  <c r="CQ45" i="17" s="1"/>
  <c r="CQ46" i="17" s="1"/>
  <c r="CQ47" i="17" s="1"/>
  <c r="CQ48" i="17" s="1"/>
  <c r="CQ49" i="17" s="1"/>
  <c r="CQ50" i="17" s="1"/>
  <c r="CQ51" i="17" s="1"/>
  <c r="CQ52" i="17" s="1"/>
  <c r="CQ53" i="17" s="1"/>
  <c r="CQ54" i="17" s="1"/>
  <c r="CQ55" i="17" s="1"/>
  <c r="CQ56" i="17" s="1"/>
  <c r="CQ57" i="17" s="1"/>
  <c r="CQ58" i="17" s="1"/>
  <c r="CQ59" i="17" s="1"/>
  <c r="CQ60" i="17" s="1"/>
  <c r="CQ61" i="17" s="1"/>
  <c r="CC42" i="17"/>
  <c r="CC43" i="17" s="1"/>
  <c r="CC44" i="17" s="1"/>
  <c r="CC45" i="17" s="1"/>
  <c r="CC46" i="17" s="1"/>
  <c r="CC47" i="17" s="1"/>
  <c r="CC48" i="17" s="1"/>
  <c r="CC49" i="17" s="1"/>
  <c r="CC50" i="17" s="1"/>
  <c r="CC51" i="17" s="1"/>
  <c r="CC52" i="17" s="1"/>
  <c r="CC53" i="17" s="1"/>
  <c r="CC54" i="17" s="1"/>
  <c r="CC55" i="17" s="1"/>
  <c r="CC56" i="17" s="1"/>
  <c r="CC57" i="17" s="1"/>
  <c r="CC58" i="17" s="1"/>
  <c r="CC59" i="17" s="1"/>
  <c r="CC60" i="17" s="1"/>
  <c r="CC61" i="17" s="1"/>
  <c r="CC62" i="17" s="1"/>
  <c r="CC63" i="17" s="1"/>
  <c r="CC64" i="17" s="1"/>
  <c r="CC65" i="17" s="1"/>
  <c r="CC66" i="17" s="1"/>
  <c r="CC67" i="17" s="1"/>
  <c r="CC68" i="17" s="1"/>
  <c r="CC69" i="17" s="1"/>
  <c r="CC70" i="17" s="1"/>
  <c r="CC71" i="17" s="1"/>
  <c r="CC72" i="17" s="1"/>
  <c r="CC73" i="17" s="1"/>
  <c r="CC74" i="17" s="1"/>
  <c r="CC75" i="17" s="1"/>
  <c r="CC76" i="17" s="1"/>
  <c r="CC77" i="17" s="1"/>
  <c r="CC78" i="17" s="1"/>
  <c r="CC79" i="17" s="1"/>
  <c r="CC80" i="17" s="1"/>
  <c r="CH42" i="17"/>
  <c r="CH43" i="17" s="1"/>
  <c r="CH44" i="17" s="1"/>
  <c r="CH45" i="17" s="1"/>
  <c r="CH46" i="17" s="1"/>
  <c r="CH47" i="17" s="1"/>
  <c r="CH48" i="17" s="1"/>
  <c r="CH49" i="17" s="1"/>
  <c r="CH50" i="17" s="1"/>
  <c r="CH51" i="17" s="1"/>
  <c r="CH52" i="17" s="1"/>
  <c r="CH53" i="17" s="1"/>
  <c r="CH54" i="17" s="1"/>
  <c r="CH55" i="17" s="1"/>
  <c r="CH56" i="17" s="1"/>
  <c r="CH57" i="17" s="1"/>
  <c r="CH58" i="17" s="1"/>
  <c r="CH59" i="17" s="1"/>
  <c r="CH60" i="17" s="1"/>
  <c r="CH61" i="17" s="1"/>
  <c r="CP42" i="17"/>
  <c r="CP43" i="17" s="1"/>
  <c r="CP44" i="17" s="1"/>
  <c r="CP45" i="17" s="1"/>
  <c r="CP46" i="17" s="1"/>
  <c r="CP47" i="17" s="1"/>
  <c r="CP48" i="17" s="1"/>
  <c r="CP49" i="17" s="1"/>
  <c r="CP50" i="17" s="1"/>
  <c r="CP51" i="17" s="1"/>
  <c r="CP52" i="17" s="1"/>
  <c r="CP53" i="17" s="1"/>
  <c r="CP54" i="17" s="1"/>
  <c r="CP55" i="17" s="1"/>
  <c r="CP56" i="17" s="1"/>
  <c r="CP57" i="17" s="1"/>
  <c r="CP58" i="17" s="1"/>
  <c r="CP59" i="17" s="1"/>
  <c r="CP60" i="17" s="1"/>
  <c r="CP61" i="17" s="1"/>
  <c r="CP62" i="17" s="1"/>
  <c r="CP63" i="17" s="1"/>
  <c r="CP64" i="17" s="1"/>
  <c r="CP65" i="17" s="1"/>
  <c r="CP66" i="17" s="1"/>
  <c r="CP67" i="17" s="1"/>
  <c r="CP68" i="17" s="1"/>
  <c r="CP69" i="17" s="1"/>
  <c r="CP70" i="17" s="1"/>
  <c r="CP71" i="17" s="1"/>
  <c r="CP72" i="17" s="1"/>
  <c r="CP73" i="17" s="1"/>
  <c r="CP74" i="17" s="1"/>
  <c r="CP75" i="17" s="1"/>
  <c r="CP76" i="17" s="1"/>
  <c r="CP77" i="17" s="1"/>
  <c r="CP78" i="17" s="1"/>
  <c r="CP79" i="17" s="1"/>
  <c r="CP80" i="17" s="1"/>
  <c r="CU42" i="17"/>
  <c r="CU43" i="17" s="1"/>
  <c r="CU44" i="17" s="1"/>
  <c r="CU45" i="17" s="1"/>
  <c r="CU46" i="17" s="1"/>
  <c r="CU47" i="17" s="1"/>
  <c r="CU48" i="17" s="1"/>
  <c r="CU49" i="17" s="1"/>
  <c r="CU50" i="17" s="1"/>
  <c r="CU51" i="17" s="1"/>
  <c r="CU52" i="17" s="1"/>
  <c r="CU53" i="17" s="1"/>
  <c r="CU54" i="17" s="1"/>
  <c r="CU55" i="17" s="1"/>
  <c r="CU56" i="17" s="1"/>
  <c r="CU57" i="17" s="1"/>
  <c r="CU58" i="17" s="1"/>
  <c r="CU59" i="17" s="1"/>
  <c r="CU60" i="17" s="1"/>
  <c r="CU61" i="17" s="1"/>
  <c r="CU62" i="17" s="1"/>
  <c r="CU63" i="17" s="1"/>
  <c r="CU64" i="17" s="1"/>
  <c r="CU65" i="17" s="1"/>
  <c r="CU66" i="17" s="1"/>
  <c r="CU67" i="17" s="1"/>
  <c r="CU68" i="17" s="1"/>
  <c r="CU69" i="17" s="1"/>
  <c r="CU70" i="17" s="1"/>
  <c r="CU71" i="17" s="1"/>
  <c r="CU72" i="17" s="1"/>
  <c r="CU73" i="17" s="1"/>
  <c r="CU74" i="17" s="1"/>
  <c r="CU75" i="17" s="1"/>
  <c r="CU76" i="17" s="1"/>
  <c r="CU77" i="17" s="1"/>
  <c r="CU78" i="17" s="1"/>
  <c r="CU79" i="17" s="1"/>
  <c r="CU80" i="17" s="1"/>
  <c r="EG12" i="17"/>
  <c r="DO4" i="17"/>
  <c r="DO5" i="17" s="1"/>
  <c r="DW4" i="17"/>
  <c r="DW5" i="17" s="1"/>
  <c r="DW6" i="17" s="1"/>
  <c r="DW7" i="17" s="1"/>
  <c r="DW8" i="17" s="1"/>
  <c r="DW9" i="17" s="1"/>
  <c r="DW10" i="17" s="1"/>
  <c r="DW11" i="17" s="1"/>
  <c r="DW12" i="17" s="1"/>
  <c r="DW13" i="17" s="1"/>
  <c r="DW14" i="17" s="1"/>
  <c r="DW15" i="17" s="1"/>
  <c r="DW16" i="17" s="1"/>
  <c r="DW17" i="17" s="1"/>
  <c r="DW18" i="17" s="1"/>
  <c r="DW19" i="17" s="1"/>
  <c r="DW20" i="17" s="1"/>
  <c r="DW21" i="17" s="1"/>
  <c r="DW22" i="17" s="1"/>
  <c r="DW23" i="17" s="1"/>
  <c r="DW24" i="17" s="1"/>
  <c r="DW25" i="17" s="1"/>
  <c r="DW26" i="17" s="1"/>
  <c r="DW27" i="17" s="1"/>
  <c r="DW28" i="17" s="1"/>
  <c r="DW29" i="17" s="1"/>
  <c r="DW30" i="17" s="1"/>
  <c r="DW31" i="17" s="1"/>
  <c r="DW32" i="17" s="1"/>
  <c r="DW33" i="17" s="1"/>
  <c r="DW34" i="17" s="1"/>
  <c r="DW35" i="17" s="1"/>
  <c r="DW36" i="17" s="1"/>
  <c r="DW37" i="17" s="1"/>
  <c r="DW38" i="17" s="1"/>
  <c r="DW39" i="17" s="1"/>
  <c r="DW40" i="17" s="1"/>
  <c r="DW41" i="17" s="1"/>
  <c r="DW42" i="17" s="1"/>
  <c r="DW43" i="17" s="1"/>
  <c r="DW44" i="17" s="1"/>
  <c r="DW45" i="17" s="1"/>
  <c r="DW46" i="17" s="1"/>
  <c r="DW47" i="17" s="1"/>
  <c r="DW48" i="17" s="1"/>
  <c r="DW49" i="17" s="1"/>
  <c r="DW50" i="17" s="1"/>
  <c r="DW51" i="17" s="1"/>
  <c r="DW52" i="17" s="1"/>
  <c r="DW53" i="17" s="1"/>
  <c r="DW54" i="17" s="1"/>
  <c r="DW55" i="17" s="1"/>
  <c r="DW56" i="17" s="1"/>
  <c r="DW57" i="17" s="1"/>
  <c r="DW58" i="17" s="1"/>
  <c r="DW59" i="17" s="1"/>
  <c r="DW60" i="17" s="1"/>
  <c r="DW61" i="17" s="1"/>
  <c r="DW62" i="17" s="1"/>
  <c r="DW63" i="17" s="1"/>
  <c r="DW64" i="17" s="1"/>
  <c r="DW65" i="17" s="1"/>
  <c r="DW66" i="17" s="1"/>
  <c r="DW67" i="17" s="1"/>
  <c r="DW68" i="17" s="1"/>
  <c r="DW69" i="17" s="1"/>
  <c r="DW70" i="17" s="1"/>
  <c r="DW71" i="17" s="1"/>
  <c r="DW72" i="17" s="1"/>
  <c r="DW73" i="17" s="1"/>
  <c r="DW74" i="17" s="1"/>
  <c r="DW75" i="17" s="1"/>
  <c r="DW76" i="17" s="1"/>
  <c r="DW77" i="17" s="1"/>
  <c r="DW78" i="17" s="1"/>
  <c r="DW79" i="17" s="1"/>
  <c r="DW80" i="17" s="1"/>
  <c r="DW2" i="17" s="1"/>
  <c r="EE4" i="17"/>
  <c r="EE5" i="17" s="1"/>
  <c r="EE6" i="17" s="1"/>
  <c r="EE7" i="17" s="1"/>
  <c r="EE8" i="17" s="1"/>
  <c r="EE9" i="17" s="1"/>
  <c r="EE10" i="17" s="1"/>
  <c r="EE11" i="17" s="1"/>
  <c r="EE12" i="17" s="1"/>
  <c r="EE13" i="17" s="1"/>
  <c r="EE14" i="17" s="1"/>
  <c r="EE15" i="17" s="1"/>
  <c r="EE16" i="17" s="1"/>
  <c r="EE17" i="17" s="1"/>
  <c r="EE18" i="17" s="1"/>
  <c r="EE19" i="17" s="1"/>
  <c r="EE20" i="17" s="1"/>
  <c r="EE21" i="17" s="1"/>
  <c r="EE22" i="17" s="1"/>
  <c r="EE23" i="17" s="1"/>
  <c r="EE24" i="17" s="1"/>
  <c r="EE25" i="17" s="1"/>
  <c r="EE26" i="17" s="1"/>
  <c r="EE27" i="17" s="1"/>
  <c r="EE28" i="17" s="1"/>
  <c r="EE29" i="17" s="1"/>
  <c r="EE30" i="17" s="1"/>
  <c r="EE31" i="17" s="1"/>
  <c r="EE32" i="17" s="1"/>
  <c r="EE33" i="17" s="1"/>
  <c r="EE34" i="17" s="1"/>
  <c r="EE35" i="17" s="1"/>
  <c r="EE36" i="17" s="1"/>
  <c r="EE37" i="17" s="1"/>
  <c r="EE38" i="17" s="1"/>
  <c r="EE39" i="17" s="1"/>
  <c r="EE40" i="17" s="1"/>
  <c r="EE41" i="17" s="1"/>
  <c r="EE42" i="17" s="1"/>
  <c r="EE43" i="17" s="1"/>
  <c r="EE44" i="17" s="1"/>
  <c r="EE45" i="17" s="1"/>
  <c r="EE46" i="17" s="1"/>
  <c r="EE47" i="17" s="1"/>
  <c r="EE48" i="17" s="1"/>
  <c r="EE49" i="17" s="1"/>
  <c r="EE50" i="17" s="1"/>
  <c r="EE51" i="17" s="1"/>
  <c r="EE52" i="17" s="1"/>
  <c r="EE53" i="17" s="1"/>
  <c r="EE54" i="17" s="1"/>
  <c r="EE55" i="17" s="1"/>
  <c r="EE56" i="17" s="1"/>
  <c r="EE57" i="17" s="1"/>
  <c r="EE58" i="17" s="1"/>
  <c r="EE59" i="17" s="1"/>
  <c r="EE60" i="17" s="1"/>
  <c r="EE61" i="17" s="1"/>
  <c r="EE62" i="17" s="1"/>
  <c r="EE63" i="17" s="1"/>
  <c r="EE64" i="17" s="1"/>
  <c r="EE65" i="17" s="1"/>
  <c r="EE66" i="17" s="1"/>
  <c r="EE67" i="17" s="1"/>
  <c r="EE68" i="17" s="1"/>
  <c r="EE69" i="17" s="1"/>
  <c r="EE70" i="17" s="1"/>
  <c r="EE71" i="17" s="1"/>
  <c r="EE72" i="17" s="1"/>
  <c r="EE73" i="17" s="1"/>
  <c r="EE74" i="17" s="1"/>
  <c r="EE75" i="17" s="1"/>
  <c r="EE76" i="17" s="1"/>
  <c r="EE77" i="17" s="1"/>
  <c r="EE78" i="17" s="1"/>
  <c r="EE79" i="17" s="1"/>
  <c r="EE80" i="17" s="1"/>
  <c r="EE2" i="17" s="1"/>
  <c r="DT5" i="17"/>
  <c r="DT6" i="17" s="1"/>
  <c r="DT7" i="17" s="1"/>
  <c r="DT8" i="17" s="1"/>
  <c r="DT9" i="17" s="1"/>
  <c r="DT10" i="17" s="1"/>
  <c r="DT11" i="17" s="1"/>
  <c r="DT12" i="17" s="1"/>
  <c r="DT13" i="17" s="1"/>
  <c r="DT14" i="17" s="1"/>
  <c r="DT15" i="17" s="1"/>
  <c r="DT16" i="17" s="1"/>
  <c r="DT17" i="17" s="1"/>
  <c r="DT18" i="17" s="1"/>
  <c r="DT19" i="17" s="1"/>
  <c r="DT20" i="17" s="1"/>
  <c r="DT21" i="17" s="1"/>
  <c r="DT22" i="17" s="1"/>
  <c r="DT23" i="17" s="1"/>
  <c r="DT24" i="17" s="1"/>
  <c r="DT25" i="17" s="1"/>
  <c r="DT26" i="17" s="1"/>
  <c r="DT27" i="17" s="1"/>
  <c r="DT28" i="17" s="1"/>
  <c r="DT29" i="17" s="1"/>
  <c r="DT30" i="17" s="1"/>
  <c r="DT31" i="17" s="1"/>
  <c r="DT32" i="17" s="1"/>
  <c r="DT33" i="17" s="1"/>
  <c r="DT34" i="17" s="1"/>
  <c r="DT35" i="17" s="1"/>
  <c r="DT36" i="17" s="1"/>
  <c r="DT37" i="17" s="1"/>
  <c r="DT38" i="17" s="1"/>
  <c r="DT39" i="17" s="1"/>
  <c r="DT40" i="17" s="1"/>
  <c r="DT41" i="17" s="1"/>
  <c r="DT42" i="17" s="1"/>
  <c r="DT43" i="17" s="1"/>
  <c r="DT44" i="17" s="1"/>
  <c r="DT45" i="17" s="1"/>
  <c r="DT46" i="17" s="1"/>
  <c r="DT47" i="17" s="1"/>
  <c r="DT48" i="17" s="1"/>
  <c r="DT49" i="17" s="1"/>
  <c r="DT50" i="17" s="1"/>
  <c r="DT51" i="17" s="1"/>
  <c r="DT52" i="17" s="1"/>
  <c r="DT53" i="17" s="1"/>
  <c r="DT54" i="17" s="1"/>
  <c r="DT55" i="17" s="1"/>
  <c r="DT56" i="17" s="1"/>
  <c r="DT57" i="17" s="1"/>
  <c r="DT58" i="17" s="1"/>
  <c r="DT59" i="17" s="1"/>
  <c r="DT60" i="17" s="1"/>
  <c r="DT61" i="17" s="1"/>
  <c r="DT62" i="17" s="1"/>
  <c r="DT63" i="17" s="1"/>
  <c r="DT64" i="17" s="1"/>
  <c r="DT65" i="17" s="1"/>
  <c r="DT66" i="17" s="1"/>
  <c r="DT67" i="17" s="1"/>
  <c r="DT68" i="17" s="1"/>
  <c r="DT69" i="17" s="1"/>
  <c r="DT70" i="17" s="1"/>
  <c r="DT71" i="17" s="1"/>
  <c r="DT72" i="17" s="1"/>
  <c r="DT73" i="17" s="1"/>
  <c r="DT74" i="17" s="1"/>
  <c r="DT75" i="17" s="1"/>
  <c r="DT76" i="17" s="1"/>
  <c r="DT77" i="17" s="1"/>
  <c r="DT78" i="17" s="1"/>
  <c r="DT79" i="17" s="1"/>
  <c r="DT80" i="17" s="1"/>
  <c r="DT2" i="17" s="1"/>
  <c r="EB5" i="17"/>
  <c r="EG6" i="17"/>
  <c r="DS7" i="17"/>
  <c r="DS8" i="17" s="1"/>
  <c r="DS9" i="17" s="1"/>
  <c r="DS10" i="17" s="1"/>
  <c r="DS11" i="17" s="1"/>
  <c r="DS12" i="17" s="1"/>
  <c r="DS13" i="17" s="1"/>
  <c r="DS14" i="17" s="1"/>
  <c r="DS15" i="17" s="1"/>
  <c r="DS16" i="17" s="1"/>
  <c r="DS17" i="17" s="1"/>
  <c r="DS18" i="17" s="1"/>
  <c r="DS19" i="17" s="1"/>
  <c r="DS20" i="17" s="1"/>
  <c r="DS21" i="17" s="1"/>
  <c r="DS22" i="17" s="1"/>
  <c r="DS23" i="17" s="1"/>
  <c r="DS24" i="17" s="1"/>
  <c r="DS25" i="17" s="1"/>
  <c r="DS26" i="17" s="1"/>
  <c r="DS27" i="17" s="1"/>
  <c r="DS28" i="17" s="1"/>
  <c r="DS29" i="17" s="1"/>
  <c r="DS30" i="17" s="1"/>
  <c r="DS31" i="17" s="1"/>
  <c r="DS32" i="17" s="1"/>
  <c r="DS33" i="17" s="1"/>
  <c r="DS34" i="17" s="1"/>
  <c r="DS35" i="17" s="1"/>
  <c r="DS36" i="17" s="1"/>
  <c r="DS37" i="17" s="1"/>
  <c r="DS38" i="17" s="1"/>
  <c r="DS39" i="17" s="1"/>
  <c r="DS40" i="17" s="1"/>
  <c r="DS41" i="17" s="1"/>
  <c r="DS42" i="17" s="1"/>
  <c r="DS43" i="17" s="1"/>
  <c r="DS44" i="17" s="1"/>
  <c r="DS45" i="17" s="1"/>
  <c r="DS46" i="17" s="1"/>
  <c r="DS47" i="17" s="1"/>
  <c r="DS48" i="17" s="1"/>
  <c r="DS49" i="17" s="1"/>
  <c r="DS50" i="17" s="1"/>
  <c r="DS51" i="17" s="1"/>
  <c r="DS52" i="17" s="1"/>
  <c r="DS53" i="17" s="1"/>
  <c r="DS54" i="17" s="1"/>
  <c r="DS55" i="17" s="1"/>
  <c r="DS56" i="17" s="1"/>
  <c r="DS57" i="17" s="1"/>
  <c r="DS58" i="17" s="1"/>
  <c r="DS59" i="17" s="1"/>
  <c r="DS60" i="17" s="1"/>
  <c r="DS61" i="17" s="1"/>
  <c r="DS62" i="17" s="1"/>
  <c r="DS63" i="17" s="1"/>
  <c r="DS64" i="17" s="1"/>
  <c r="DS65" i="17" s="1"/>
  <c r="DS66" i="17" s="1"/>
  <c r="DS67" i="17" s="1"/>
  <c r="DS68" i="17" s="1"/>
  <c r="DS69" i="17" s="1"/>
  <c r="DS70" i="17" s="1"/>
  <c r="DS71" i="17" s="1"/>
  <c r="DS72" i="17" s="1"/>
  <c r="DS73" i="17" s="1"/>
  <c r="DS74" i="17" s="1"/>
  <c r="DS75" i="17" s="1"/>
  <c r="DS76" i="17" s="1"/>
  <c r="DS77" i="17" s="1"/>
  <c r="DS78" i="17" s="1"/>
  <c r="DS79" i="17" s="1"/>
  <c r="DS80" i="17" s="1"/>
  <c r="DS2" i="17" s="1"/>
  <c r="BZ13" i="17"/>
  <c r="EG13" i="17"/>
  <c r="EG14" i="17"/>
  <c r="DP4" i="17"/>
  <c r="DX4" i="17"/>
  <c r="DX5" i="17" s="1"/>
  <c r="DX6" i="17" s="1"/>
  <c r="DX7" i="17" s="1"/>
  <c r="DX8" i="17" s="1"/>
  <c r="DX9" i="17" s="1"/>
  <c r="DX10" i="17" s="1"/>
  <c r="DX11" i="17" s="1"/>
  <c r="DX12" i="17" s="1"/>
  <c r="DX13" i="17" s="1"/>
  <c r="DX14" i="17" s="1"/>
  <c r="DX15" i="17" s="1"/>
  <c r="DX16" i="17" s="1"/>
  <c r="DX17" i="17" s="1"/>
  <c r="DX18" i="17" s="1"/>
  <c r="DX19" i="17" s="1"/>
  <c r="DX20" i="17" s="1"/>
  <c r="DX21" i="17" s="1"/>
  <c r="DX22" i="17" s="1"/>
  <c r="DX23" i="17" s="1"/>
  <c r="DX24" i="17" s="1"/>
  <c r="DX25" i="17" s="1"/>
  <c r="DX26" i="17" s="1"/>
  <c r="DX27" i="17" s="1"/>
  <c r="DX28" i="17" s="1"/>
  <c r="DX29" i="17" s="1"/>
  <c r="DX30" i="17" s="1"/>
  <c r="DX31" i="17" s="1"/>
  <c r="DX32" i="17" s="1"/>
  <c r="DX33" i="17" s="1"/>
  <c r="DX34" i="17" s="1"/>
  <c r="DX35" i="17" s="1"/>
  <c r="DX36" i="17" s="1"/>
  <c r="DX37" i="17" s="1"/>
  <c r="DX38" i="17" s="1"/>
  <c r="DX39" i="17" s="1"/>
  <c r="DX40" i="17" s="1"/>
  <c r="DX41" i="17" s="1"/>
  <c r="DX42" i="17" s="1"/>
  <c r="DX43" i="17" s="1"/>
  <c r="DX44" i="17" s="1"/>
  <c r="DX45" i="17" s="1"/>
  <c r="DX46" i="17" s="1"/>
  <c r="DX47" i="17" s="1"/>
  <c r="DX48" i="17" s="1"/>
  <c r="DX49" i="17" s="1"/>
  <c r="DX50" i="17" s="1"/>
  <c r="DX51" i="17" s="1"/>
  <c r="DX52" i="17" s="1"/>
  <c r="DX53" i="17" s="1"/>
  <c r="DX54" i="17" s="1"/>
  <c r="DX55" i="17" s="1"/>
  <c r="DX56" i="17" s="1"/>
  <c r="DX57" i="17" s="1"/>
  <c r="DX58" i="17" s="1"/>
  <c r="DX59" i="17" s="1"/>
  <c r="DX60" i="17" s="1"/>
  <c r="DX61" i="17" s="1"/>
  <c r="DX62" i="17" s="1"/>
  <c r="DX63" i="17" s="1"/>
  <c r="DX64" i="17" s="1"/>
  <c r="DX65" i="17" s="1"/>
  <c r="DX66" i="17" s="1"/>
  <c r="DX67" i="17" s="1"/>
  <c r="DX68" i="17" s="1"/>
  <c r="DX69" i="17" s="1"/>
  <c r="DX70" i="17" s="1"/>
  <c r="DX71" i="17" s="1"/>
  <c r="DX72" i="17" s="1"/>
  <c r="DX73" i="17" s="1"/>
  <c r="DX74" i="17" s="1"/>
  <c r="DX75" i="17" s="1"/>
  <c r="DX76" i="17" s="1"/>
  <c r="DX77" i="17" s="1"/>
  <c r="DX78" i="17" s="1"/>
  <c r="DX79" i="17" s="1"/>
  <c r="DX80" i="17" s="1"/>
  <c r="DX2" i="17" s="1"/>
  <c r="EF4" i="17"/>
  <c r="EF5" i="17" s="1"/>
  <c r="EF6" i="17" s="1"/>
  <c r="EF7" i="17" s="1"/>
  <c r="EF8" i="17" s="1"/>
  <c r="EF9" i="17" s="1"/>
  <c r="EF10" i="17" s="1"/>
  <c r="EF11" i="17" s="1"/>
  <c r="EF12" i="17" s="1"/>
  <c r="EF13" i="17" s="1"/>
  <c r="EF14" i="17" s="1"/>
  <c r="EF15" i="17" s="1"/>
  <c r="EF16" i="17" s="1"/>
  <c r="EF17" i="17" s="1"/>
  <c r="EF18" i="17" s="1"/>
  <c r="EF19" i="17" s="1"/>
  <c r="EF20" i="17" s="1"/>
  <c r="EF21" i="17" s="1"/>
  <c r="EF22" i="17" s="1"/>
  <c r="EF23" i="17" s="1"/>
  <c r="EF24" i="17" s="1"/>
  <c r="EF25" i="17" s="1"/>
  <c r="EF26" i="17" s="1"/>
  <c r="EF27" i="17" s="1"/>
  <c r="EF28" i="17" s="1"/>
  <c r="EF29" i="17" s="1"/>
  <c r="EF30" i="17" s="1"/>
  <c r="EF31" i="17" s="1"/>
  <c r="EF32" i="17" s="1"/>
  <c r="EF33" i="17" s="1"/>
  <c r="EF34" i="17" s="1"/>
  <c r="EF35" i="17" s="1"/>
  <c r="EF36" i="17" s="1"/>
  <c r="EF37" i="17" s="1"/>
  <c r="EF38" i="17" s="1"/>
  <c r="EF39" i="17" s="1"/>
  <c r="EF40" i="17" s="1"/>
  <c r="EF41" i="17" s="1"/>
  <c r="EF42" i="17" s="1"/>
  <c r="EF43" i="17" s="1"/>
  <c r="EF44" i="17" s="1"/>
  <c r="EF45" i="17" s="1"/>
  <c r="EF46" i="17" s="1"/>
  <c r="EF47" i="17" s="1"/>
  <c r="EF48" i="17" s="1"/>
  <c r="EF49" i="17" s="1"/>
  <c r="EF50" i="17" s="1"/>
  <c r="EF51" i="17" s="1"/>
  <c r="EF52" i="17" s="1"/>
  <c r="EF53" i="17" s="1"/>
  <c r="EF54" i="17" s="1"/>
  <c r="EF55" i="17" s="1"/>
  <c r="EF56" i="17" s="1"/>
  <c r="EF57" i="17" s="1"/>
  <c r="EF58" i="17" s="1"/>
  <c r="EF59" i="17" s="1"/>
  <c r="EF60" i="17" s="1"/>
  <c r="EF61" i="17" s="1"/>
  <c r="EF62" i="17" s="1"/>
  <c r="EF63" i="17" s="1"/>
  <c r="EF64" i="17" s="1"/>
  <c r="EF65" i="17" s="1"/>
  <c r="EF66" i="17" s="1"/>
  <c r="EF67" i="17" s="1"/>
  <c r="EF68" i="17" s="1"/>
  <c r="EF69" i="17" s="1"/>
  <c r="EF70" i="17" s="1"/>
  <c r="EF71" i="17" s="1"/>
  <c r="EF72" i="17" s="1"/>
  <c r="EF73" i="17" s="1"/>
  <c r="EF74" i="17" s="1"/>
  <c r="EF75" i="17" s="1"/>
  <c r="EF76" i="17" s="1"/>
  <c r="EF77" i="17" s="1"/>
  <c r="EF78" i="17" s="1"/>
  <c r="EF79" i="17" s="1"/>
  <c r="EF80" i="17" s="1"/>
  <c r="EF2" i="17" s="1"/>
  <c r="DR6" i="17"/>
  <c r="DR7" i="17" s="1"/>
  <c r="DR8" i="17" s="1"/>
  <c r="DR9" i="17" s="1"/>
  <c r="DR10" i="17" s="1"/>
  <c r="DR11" i="17" s="1"/>
  <c r="DR12" i="17" s="1"/>
  <c r="DR13" i="17" s="1"/>
  <c r="DR14" i="17" s="1"/>
  <c r="DR15" i="17" s="1"/>
  <c r="DR16" i="17" s="1"/>
  <c r="DR17" i="17" s="1"/>
  <c r="DR18" i="17" s="1"/>
  <c r="DR19" i="17" s="1"/>
  <c r="DR20" i="17" s="1"/>
  <c r="DR21" i="17" s="1"/>
  <c r="DR22" i="17" s="1"/>
  <c r="DR23" i="17" s="1"/>
  <c r="DR24" i="17" s="1"/>
  <c r="DR25" i="17" s="1"/>
  <c r="DR26" i="17" s="1"/>
  <c r="DR27" i="17" s="1"/>
  <c r="DR28" i="17" s="1"/>
  <c r="DR29" i="17" s="1"/>
  <c r="DR30" i="17" s="1"/>
  <c r="DR31" i="17" s="1"/>
  <c r="DR32" i="17" s="1"/>
  <c r="DR33" i="17" s="1"/>
  <c r="DR34" i="17" s="1"/>
  <c r="DR35" i="17" s="1"/>
  <c r="DR36" i="17" s="1"/>
  <c r="DR37" i="17" s="1"/>
  <c r="DR38" i="17" s="1"/>
  <c r="DR39" i="17" s="1"/>
  <c r="DR40" i="17" s="1"/>
  <c r="DR41" i="17" s="1"/>
  <c r="DR42" i="17" s="1"/>
  <c r="DR43" i="17" s="1"/>
  <c r="DR44" i="17" s="1"/>
  <c r="DR45" i="17" s="1"/>
  <c r="DR46" i="17" s="1"/>
  <c r="DR47" i="17" s="1"/>
  <c r="DR48" i="17" s="1"/>
  <c r="DR49" i="17" s="1"/>
  <c r="DR50" i="17" s="1"/>
  <c r="DR51" i="17" s="1"/>
  <c r="DR52" i="17" s="1"/>
  <c r="DR53" i="17" s="1"/>
  <c r="DR54" i="17" s="1"/>
  <c r="DR55" i="17" s="1"/>
  <c r="DR56" i="17" s="1"/>
  <c r="DR57" i="17" s="1"/>
  <c r="DR58" i="17" s="1"/>
  <c r="DR59" i="17" s="1"/>
  <c r="DR60" i="17" s="1"/>
  <c r="DR61" i="17" s="1"/>
  <c r="DR62" i="17" s="1"/>
  <c r="DR63" i="17" s="1"/>
  <c r="DR64" i="17" s="1"/>
  <c r="DR65" i="17" s="1"/>
  <c r="DR66" i="17" s="1"/>
  <c r="DR67" i="17" s="1"/>
  <c r="DR68" i="17" s="1"/>
  <c r="DR69" i="17" s="1"/>
  <c r="DR70" i="17" s="1"/>
  <c r="DR71" i="17" s="1"/>
  <c r="DR72" i="17" s="1"/>
  <c r="DR73" i="17" s="1"/>
  <c r="DR74" i="17" s="1"/>
  <c r="DR75" i="17" s="1"/>
  <c r="DR76" i="17" s="1"/>
  <c r="DR77" i="17" s="1"/>
  <c r="DR78" i="17" s="1"/>
  <c r="DR79" i="17" s="1"/>
  <c r="DR80" i="17" s="1"/>
  <c r="DR2" i="17" s="1"/>
  <c r="DZ6" i="17"/>
  <c r="DZ7" i="17" s="1"/>
  <c r="DZ8" i="17" s="1"/>
  <c r="DZ9" i="17" s="1"/>
  <c r="DZ10" i="17" s="1"/>
  <c r="DZ11" i="17" s="1"/>
  <c r="DZ12" i="17" s="1"/>
  <c r="DZ13" i="17" s="1"/>
  <c r="DZ14" i="17" s="1"/>
  <c r="DZ15" i="17" s="1"/>
  <c r="DZ16" i="17" s="1"/>
  <c r="DZ17" i="17" s="1"/>
  <c r="DZ18" i="17" s="1"/>
  <c r="DZ19" i="17" s="1"/>
  <c r="DZ20" i="17" s="1"/>
  <c r="DZ21" i="17" s="1"/>
  <c r="DZ22" i="17" s="1"/>
  <c r="DZ23" i="17" s="1"/>
  <c r="DZ24" i="17" s="1"/>
  <c r="DZ25" i="17" s="1"/>
  <c r="DZ26" i="17" s="1"/>
  <c r="DZ27" i="17" s="1"/>
  <c r="DZ28" i="17" s="1"/>
  <c r="DZ29" i="17" s="1"/>
  <c r="DZ30" i="17" s="1"/>
  <c r="DZ31" i="17" s="1"/>
  <c r="DZ32" i="17" s="1"/>
  <c r="DZ33" i="17" s="1"/>
  <c r="DZ34" i="17" s="1"/>
  <c r="DZ35" i="17" s="1"/>
  <c r="DZ36" i="17" s="1"/>
  <c r="DZ37" i="17" s="1"/>
  <c r="DZ38" i="17" s="1"/>
  <c r="DZ39" i="17" s="1"/>
  <c r="DZ40" i="17" s="1"/>
  <c r="DZ41" i="17" s="1"/>
  <c r="DZ42" i="17" s="1"/>
  <c r="DZ43" i="17" s="1"/>
  <c r="DZ44" i="17" s="1"/>
  <c r="DZ45" i="17" s="1"/>
  <c r="DZ46" i="17" s="1"/>
  <c r="DZ47" i="17" s="1"/>
  <c r="DZ48" i="17" s="1"/>
  <c r="DZ49" i="17" s="1"/>
  <c r="DZ50" i="17" s="1"/>
  <c r="DZ51" i="17" s="1"/>
  <c r="DZ52" i="17" s="1"/>
  <c r="DZ53" i="17" s="1"/>
  <c r="DZ54" i="17" s="1"/>
  <c r="DZ55" i="17" s="1"/>
  <c r="DZ56" i="17" s="1"/>
  <c r="DZ57" i="17" s="1"/>
  <c r="DZ58" i="17" s="1"/>
  <c r="DZ59" i="17" s="1"/>
  <c r="DZ60" i="17" s="1"/>
  <c r="DZ61" i="17" s="1"/>
  <c r="DZ62" i="17" s="1"/>
  <c r="DZ63" i="17" s="1"/>
  <c r="DZ64" i="17" s="1"/>
  <c r="DZ65" i="17" s="1"/>
  <c r="DZ66" i="17" s="1"/>
  <c r="DZ67" i="17" s="1"/>
  <c r="DZ68" i="17" s="1"/>
  <c r="DZ69" i="17" s="1"/>
  <c r="DZ70" i="17" s="1"/>
  <c r="DZ71" i="17" s="1"/>
  <c r="DZ72" i="17" s="1"/>
  <c r="DZ73" i="17" s="1"/>
  <c r="DZ74" i="17" s="1"/>
  <c r="DZ75" i="17" s="1"/>
  <c r="DZ76" i="17" s="1"/>
  <c r="DZ77" i="17" s="1"/>
  <c r="DZ78" i="17" s="1"/>
  <c r="DZ79" i="17" s="1"/>
  <c r="DZ80" i="17" s="1"/>
  <c r="DZ2" i="17" s="1"/>
  <c r="EG9" i="17"/>
  <c r="DQ4" i="17"/>
  <c r="DQ5" i="17" s="1"/>
  <c r="DQ6" i="17" s="1"/>
  <c r="DQ7" i="17" s="1"/>
  <c r="DQ8" i="17" s="1"/>
  <c r="DQ9" i="17" s="1"/>
  <c r="DQ10" i="17" s="1"/>
  <c r="DQ11" i="17" s="1"/>
  <c r="DQ12" i="17" s="1"/>
  <c r="DQ13" i="17" s="1"/>
  <c r="DQ14" i="17" s="1"/>
  <c r="DQ15" i="17" s="1"/>
  <c r="DQ16" i="17" s="1"/>
  <c r="DQ17" i="17" s="1"/>
  <c r="DQ18" i="17" s="1"/>
  <c r="DQ19" i="17" s="1"/>
  <c r="DQ20" i="17" s="1"/>
  <c r="DQ21" i="17" s="1"/>
  <c r="DQ22" i="17" s="1"/>
  <c r="DQ23" i="17" s="1"/>
  <c r="DQ24" i="17" s="1"/>
  <c r="DQ25" i="17" s="1"/>
  <c r="DQ26" i="17" s="1"/>
  <c r="DQ27" i="17" s="1"/>
  <c r="DQ28" i="17" s="1"/>
  <c r="DQ29" i="17" s="1"/>
  <c r="DQ30" i="17" s="1"/>
  <c r="DQ31" i="17" s="1"/>
  <c r="DQ32" i="17" s="1"/>
  <c r="DQ33" i="17" s="1"/>
  <c r="DQ34" i="17" s="1"/>
  <c r="DQ35" i="17" s="1"/>
  <c r="DQ36" i="17" s="1"/>
  <c r="DQ37" i="17" s="1"/>
  <c r="DQ38" i="17" s="1"/>
  <c r="DQ39" i="17" s="1"/>
  <c r="DQ40" i="17" s="1"/>
  <c r="DQ41" i="17" s="1"/>
  <c r="DQ42" i="17" s="1"/>
  <c r="DQ43" i="17" s="1"/>
  <c r="DQ44" i="17" s="1"/>
  <c r="DQ45" i="17" s="1"/>
  <c r="DQ46" i="17" s="1"/>
  <c r="DQ47" i="17" s="1"/>
  <c r="DQ48" i="17" s="1"/>
  <c r="DQ49" i="17" s="1"/>
  <c r="DQ50" i="17" s="1"/>
  <c r="DQ51" i="17" s="1"/>
  <c r="DQ52" i="17" s="1"/>
  <c r="DQ53" i="17" s="1"/>
  <c r="DQ54" i="17" s="1"/>
  <c r="DQ55" i="17" s="1"/>
  <c r="DQ56" i="17" s="1"/>
  <c r="DQ57" i="17" s="1"/>
  <c r="DQ58" i="17" s="1"/>
  <c r="DQ59" i="17" s="1"/>
  <c r="DQ60" i="17" s="1"/>
  <c r="DQ61" i="17" s="1"/>
  <c r="DQ62" i="17" s="1"/>
  <c r="DQ63" i="17" s="1"/>
  <c r="DQ64" i="17" s="1"/>
  <c r="DQ65" i="17" s="1"/>
  <c r="DQ66" i="17" s="1"/>
  <c r="DQ67" i="17" s="1"/>
  <c r="DQ68" i="17" s="1"/>
  <c r="DQ69" i="17" s="1"/>
  <c r="DQ70" i="17" s="1"/>
  <c r="DQ71" i="17" s="1"/>
  <c r="DQ72" i="17" s="1"/>
  <c r="DQ73" i="17" s="1"/>
  <c r="DQ74" i="17" s="1"/>
  <c r="DQ75" i="17" s="1"/>
  <c r="DQ76" i="17" s="1"/>
  <c r="DQ77" i="17" s="1"/>
  <c r="DQ78" i="17" s="1"/>
  <c r="DQ79" i="17" s="1"/>
  <c r="DQ80" i="17" s="1"/>
  <c r="DQ2" i="17" s="1"/>
  <c r="DY4" i="17"/>
  <c r="DY5" i="17" s="1"/>
  <c r="DY6" i="17" s="1"/>
  <c r="DY7" i="17" s="1"/>
  <c r="EG4" i="17"/>
  <c r="DN5" i="17"/>
  <c r="DN6" i="17" s="1"/>
  <c r="DN7" i="17" s="1"/>
  <c r="DN8" i="17" s="1"/>
  <c r="DN9" i="17" s="1"/>
  <c r="DN10" i="17" s="1"/>
  <c r="DN11" i="17" s="1"/>
  <c r="DN12" i="17" s="1"/>
  <c r="DN13" i="17" s="1"/>
  <c r="DN14" i="17" s="1"/>
  <c r="DN15" i="17" s="1"/>
  <c r="DN16" i="17" s="1"/>
  <c r="DN17" i="17" s="1"/>
  <c r="DN18" i="17" s="1"/>
  <c r="DN19" i="17" s="1"/>
  <c r="DN20" i="17" s="1"/>
  <c r="DN21" i="17" s="1"/>
  <c r="DN22" i="17" s="1"/>
  <c r="DN23" i="17" s="1"/>
  <c r="DN24" i="17" s="1"/>
  <c r="DN25" i="17" s="1"/>
  <c r="DN26" i="17" s="1"/>
  <c r="DN27" i="17" s="1"/>
  <c r="DN28" i="17" s="1"/>
  <c r="DN29" i="17" s="1"/>
  <c r="DN30" i="17" s="1"/>
  <c r="DN31" i="17" s="1"/>
  <c r="DN32" i="17" s="1"/>
  <c r="DN33" i="17" s="1"/>
  <c r="DN34" i="17" s="1"/>
  <c r="DN35" i="17" s="1"/>
  <c r="DN36" i="17" s="1"/>
  <c r="DN37" i="17" s="1"/>
  <c r="DN38" i="17" s="1"/>
  <c r="DN39" i="17" s="1"/>
  <c r="DN40" i="17" s="1"/>
  <c r="DN41" i="17" s="1"/>
  <c r="DN42" i="17" s="1"/>
  <c r="DN43" i="17" s="1"/>
  <c r="DN44" i="17" s="1"/>
  <c r="DN45" i="17" s="1"/>
  <c r="DN46" i="17" s="1"/>
  <c r="DN47" i="17" s="1"/>
  <c r="DN48" i="17" s="1"/>
  <c r="DN49" i="17" s="1"/>
  <c r="DN50" i="17" s="1"/>
  <c r="DN51" i="17" s="1"/>
  <c r="DN52" i="17" s="1"/>
  <c r="DN53" i="17" s="1"/>
  <c r="DN54" i="17" s="1"/>
  <c r="DN55" i="17" s="1"/>
  <c r="DN56" i="17" s="1"/>
  <c r="DN57" i="17" s="1"/>
  <c r="DN58" i="17" s="1"/>
  <c r="DN59" i="17" s="1"/>
  <c r="DN60" i="17" s="1"/>
  <c r="DN61" i="17" s="1"/>
  <c r="DN62" i="17" s="1"/>
  <c r="DN63" i="17" s="1"/>
  <c r="DN64" i="17" s="1"/>
  <c r="DN65" i="17" s="1"/>
  <c r="DN66" i="17" s="1"/>
  <c r="DN67" i="17" s="1"/>
  <c r="DN68" i="17" s="1"/>
  <c r="DN69" i="17" s="1"/>
  <c r="DN70" i="17" s="1"/>
  <c r="DN71" i="17" s="1"/>
  <c r="DN72" i="17" s="1"/>
  <c r="DN73" i="17" s="1"/>
  <c r="DN74" i="17" s="1"/>
  <c r="DN75" i="17" s="1"/>
  <c r="DN76" i="17" s="1"/>
  <c r="DN77" i="17" s="1"/>
  <c r="DN78" i="17" s="1"/>
  <c r="DN79" i="17" s="1"/>
  <c r="DN80" i="17" s="1"/>
  <c r="DN2" i="17" s="1"/>
  <c r="DV5" i="17"/>
  <c r="DV6" i="17" s="1"/>
  <c r="DV7" i="17" s="1"/>
  <c r="DV8" i="17" s="1"/>
  <c r="DV9" i="17" s="1"/>
  <c r="DV10" i="17" s="1"/>
  <c r="DV11" i="17" s="1"/>
  <c r="DV12" i="17" s="1"/>
  <c r="DV13" i="17" s="1"/>
  <c r="DV14" i="17" s="1"/>
  <c r="DV15" i="17" s="1"/>
  <c r="DV16" i="17" s="1"/>
  <c r="DV17" i="17" s="1"/>
  <c r="DV18" i="17" s="1"/>
  <c r="DV19" i="17" s="1"/>
  <c r="DV20" i="17" s="1"/>
  <c r="DV21" i="17" s="1"/>
  <c r="DV22" i="17" s="1"/>
  <c r="DV23" i="17" s="1"/>
  <c r="DV24" i="17" s="1"/>
  <c r="DV25" i="17" s="1"/>
  <c r="DV26" i="17" s="1"/>
  <c r="DV27" i="17" s="1"/>
  <c r="DV28" i="17" s="1"/>
  <c r="DV29" i="17" s="1"/>
  <c r="DV30" i="17" s="1"/>
  <c r="DV31" i="17" s="1"/>
  <c r="DV32" i="17" s="1"/>
  <c r="DV33" i="17" s="1"/>
  <c r="DV34" i="17" s="1"/>
  <c r="DV35" i="17" s="1"/>
  <c r="DV36" i="17" s="1"/>
  <c r="DV37" i="17" s="1"/>
  <c r="DV38" i="17" s="1"/>
  <c r="DV39" i="17" s="1"/>
  <c r="DV40" i="17" s="1"/>
  <c r="DV41" i="17" s="1"/>
  <c r="DV42" i="17" s="1"/>
  <c r="DV43" i="17" s="1"/>
  <c r="DV44" i="17" s="1"/>
  <c r="DV45" i="17" s="1"/>
  <c r="DV46" i="17" s="1"/>
  <c r="DV47" i="17" s="1"/>
  <c r="DV48" i="17" s="1"/>
  <c r="DV49" i="17" s="1"/>
  <c r="DV50" i="17" s="1"/>
  <c r="DV51" i="17" s="1"/>
  <c r="DV52" i="17" s="1"/>
  <c r="DV53" i="17" s="1"/>
  <c r="DV54" i="17" s="1"/>
  <c r="DV55" i="17" s="1"/>
  <c r="DV56" i="17" s="1"/>
  <c r="DV57" i="17" s="1"/>
  <c r="DV58" i="17" s="1"/>
  <c r="DV59" i="17" s="1"/>
  <c r="DV60" i="17" s="1"/>
  <c r="DV61" i="17" s="1"/>
  <c r="DV62" i="17" s="1"/>
  <c r="DV63" i="17" s="1"/>
  <c r="DV64" i="17" s="1"/>
  <c r="DV65" i="17" s="1"/>
  <c r="DV66" i="17" s="1"/>
  <c r="DV67" i="17" s="1"/>
  <c r="DV68" i="17" s="1"/>
  <c r="DV69" i="17" s="1"/>
  <c r="DV70" i="17" s="1"/>
  <c r="DV71" i="17" s="1"/>
  <c r="DV72" i="17" s="1"/>
  <c r="DV73" i="17" s="1"/>
  <c r="DV74" i="17" s="1"/>
  <c r="DV75" i="17" s="1"/>
  <c r="DV76" i="17" s="1"/>
  <c r="DV77" i="17" s="1"/>
  <c r="DV78" i="17" s="1"/>
  <c r="DV79" i="17" s="1"/>
  <c r="DV80" i="17" s="1"/>
  <c r="DV2" i="17" s="1"/>
  <c r="ED5" i="17"/>
  <c r="ED6" i="17" s="1"/>
  <c r="ED7" i="17" s="1"/>
  <c r="ED8" i="17" s="1"/>
  <c r="ED9" i="17" s="1"/>
  <c r="ED10" i="17" s="1"/>
  <c r="ED11" i="17" s="1"/>
  <c r="ED12" i="17" s="1"/>
  <c r="ED13" i="17" s="1"/>
  <c r="ED14" i="17" s="1"/>
  <c r="ED15" i="17" s="1"/>
  <c r="ED16" i="17" s="1"/>
  <c r="ED17" i="17" s="1"/>
  <c r="ED18" i="17" s="1"/>
  <c r="ED19" i="17" s="1"/>
  <c r="ED20" i="17" s="1"/>
  <c r="ED21" i="17" s="1"/>
  <c r="ED22" i="17" s="1"/>
  <c r="ED23" i="17" s="1"/>
  <c r="ED24" i="17" s="1"/>
  <c r="ED25" i="17" s="1"/>
  <c r="ED26" i="17" s="1"/>
  <c r="ED27" i="17" s="1"/>
  <c r="ED28" i="17" s="1"/>
  <c r="ED29" i="17" s="1"/>
  <c r="ED30" i="17" s="1"/>
  <c r="ED31" i="17" s="1"/>
  <c r="ED32" i="17" s="1"/>
  <c r="ED33" i="17" s="1"/>
  <c r="ED34" i="17" s="1"/>
  <c r="ED35" i="17" s="1"/>
  <c r="ED36" i="17" s="1"/>
  <c r="ED37" i="17" s="1"/>
  <c r="ED38" i="17" s="1"/>
  <c r="ED39" i="17" s="1"/>
  <c r="ED40" i="17" s="1"/>
  <c r="ED41" i="17" s="1"/>
  <c r="ED42" i="17" s="1"/>
  <c r="ED43" i="17" s="1"/>
  <c r="ED44" i="17" s="1"/>
  <c r="ED45" i="17" s="1"/>
  <c r="ED46" i="17" s="1"/>
  <c r="ED47" i="17" s="1"/>
  <c r="ED48" i="17" s="1"/>
  <c r="ED49" i="17" s="1"/>
  <c r="ED50" i="17" s="1"/>
  <c r="ED51" i="17" s="1"/>
  <c r="ED52" i="17" s="1"/>
  <c r="ED53" i="17" s="1"/>
  <c r="ED54" i="17" s="1"/>
  <c r="ED55" i="17" s="1"/>
  <c r="ED56" i="17" s="1"/>
  <c r="ED57" i="17" s="1"/>
  <c r="ED58" i="17" s="1"/>
  <c r="ED59" i="17" s="1"/>
  <c r="ED60" i="17" s="1"/>
  <c r="ED61" i="17" s="1"/>
  <c r="ED62" i="17" s="1"/>
  <c r="ED63" i="17" s="1"/>
  <c r="ED64" i="17" s="1"/>
  <c r="ED65" i="17" s="1"/>
  <c r="ED66" i="17" s="1"/>
  <c r="ED67" i="17" s="1"/>
  <c r="ED68" i="17" s="1"/>
  <c r="ED69" i="17" s="1"/>
  <c r="ED70" i="17" s="1"/>
  <c r="ED71" i="17" s="1"/>
  <c r="ED72" i="17" s="1"/>
  <c r="ED73" i="17" s="1"/>
  <c r="ED74" i="17" s="1"/>
  <c r="ED75" i="17" s="1"/>
  <c r="ED76" i="17" s="1"/>
  <c r="ED77" i="17" s="1"/>
  <c r="ED78" i="17" s="1"/>
  <c r="ED79" i="17" s="1"/>
  <c r="ED80" i="17" s="1"/>
  <c r="ED2" i="17" s="1"/>
  <c r="DS6" i="17"/>
  <c r="EB6" i="17"/>
  <c r="EB7" i="17" s="1"/>
  <c r="EB8" i="17" s="1"/>
  <c r="EB9" i="17" s="1"/>
  <c r="EB10" i="17" s="1"/>
  <c r="EB11" i="17" s="1"/>
  <c r="EB12" i="17" s="1"/>
  <c r="EB13" i="17" s="1"/>
  <c r="EB14" i="17" s="1"/>
  <c r="EB15" i="17" s="1"/>
  <c r="EB16" i="17" s="1"/>
  <c r="EB17" i="17" s="1"/>
  <c r="EB18" i="17" s="1"/>
  <c r="EB19" i="17" s="1"/>
  <c r="EB20" i="17" s="1"/>
  <c r="EB21" i="17" s="1"/>
  <c r="EB22" i="17" s="1"/>
  <c r="EB23" i="17" s="1"/>
  <c r="EB24" i="17" s="1"/>
  <c r="EB25" i="17" s="1"/>
  <c r="EB26" i="17" s="1"/>
  <c r="EB27" i="17" s="1"/>
  <c r="EB28" i="17" s="1"/>
  <c r="EB29" i="17" s="1"/>
  <c r="EB30" i="17" s="1"/>
  <c r="EB31" i="17" s="1"/>
  <c r="EB32" i="17" s="1"/>
  <c r="EB33" i="17" s="1"/>
  <c r="EB34" i="17" s="1"/>
  <c r="EB35" i="17" s="1"/>
  <c r="EB36" i="17" s="1"/>
  <c r="EB37" i="17" s="1"/>
  <c r="EB38" i="17" s="1"/>
  <c r="EB39" i="17" s="1"/>
  <c r="EB40" i="17" s="1"/>
  <c r="EB41" i="17" s="1"/>
  <c r="EB42" i="17" s="1"/>
  <c r="EB43" i="17" s="1"/>
  <c r="EB44" i="17" s="1"/>
  <c r="EB45" i="17" s="1"/>
  <c r="EB46" i="17" s="1"/>
  <c r="EB47" i="17" s="1"/>
  <c r="EB48" i="17" s="1"/>
  <c r="EB49" i="17" s="1"/>
  <c r="EB50" i="17" s="1"/>
  <c r="EB51" i="17" s="1"/>
  <c r="EB52" i="17" s="1"/>
  <c r="EB53" i="17" s="1"/>
  <c r="EB54" i="17" s="1"/>
  <c r="EB55" i="17" s="1"/>
  <c r="EB56" i="17" s="1"/>
  <c r="EB57" i="17" s="1"/>
  <c r="EB58" i="17" s="1"/>
  <c r="EB59" i="17" s="1"/>
  <c r="EB60" i="17" s="1"/>
  <c r="EB61" i="17" s="1"/>
  <c r="EB62" i="17" s="1"/>
  <c r="EB63" i="17" s="1"/>
  <c r="EB64" i="17" s="1"/>
  <c r="EB65" i="17" s="1"/>
  <c r="EB66" i="17" s="1"/>
  <c r="EB67" i="17" s="1"/>
  <c r="EB68" i="17" s="1"/>
  <c r="EB69" i="17" s="1"/>
  <c r="EB70" i="17" s="1"/>
  <c r="EB71" i="17" s="1"/>
  <c r="EB72" i="17" s="1"/>
  <c r="EB73" i="17" s="1"/>
  <c r="EB74" i="17" s="1"/>
  <c r="EB75" i="17" s="1"/>
  <c r="EB76" i="17" s="1"/>
  <c r="EB77" i="17" s="1"/>
  <c r="EB78" i="17" s="1"/>
  <c r="EB79" i="17" s="1"/>
  <c r="EB80" i="17" s="1"/>
  <c r="EB2" i="17" s="1"/>
  <c r="DS4" i="17"/>
  <c r="DS5" i="17" s="1"/>
  <c r="EA4" i="17"/>
  <c r="EA5" i="17" s="1"/>
  <c r="EA6" i="17" s="1"/>
  <c r="EA7" i="17" s="1"/>
  <c r="EA8" i="17" s="1"/>
  <c r="EA9" i="17" s="1"/>
  <c r="DP5" i="17"/>
  <c r="DP6" i="17" s="1"/>
  <c r="DP7" i="17" s="1"/>
  <c r="DP8" i="17" s="1"/>
  <c r="DP9" i="17" s="1"/>
  <c r="DP10" i="17" s="1"/>
  <c r="DP11" i="17" s="1"/>
  <c r="DP12" i="17" s="1"/>
  <c r="DP13" i="17" s="1"/>
  <c r="DP14" i="17" s="1"/>
  <c r="DP15" i="17" s="1"/>
  <c r="DP16" i="17" s="1"/>
  <c r="DP17" i="17" s="1"/>
  <c r="DP18" i="17" s="1"/>
  <c r="DP19" i="17" s="1"/>
  <c r="DP20" i="17" s="1"/>
  <c r="DP21" i="17" s="1"/>
  <c r="DP22" i="17" s="1"/>
  <c r="DP23" i="17" s="1"/>
  <c r="DP24" i="17" s="1"/>
  <c r="DP25" i="17" s="1"/>
  <c r="DP26" i="17" s="1"/>
  <c r="DP27" i="17" s="1"/>
  <c r="DP28" i="17" s="1"/>
  <c r="DP29" i="17" s="1"/>
  <c r="DP30" i="17" s="1"/>
  <c r="DP31" i="17" s="1"/>
  <c r="DP32" i="17" s="1"/>
  <c r="DP33" i="17" s="1"/>
  <c r="DP34" i="17" s="1"/>
  <c r="DP35" i="17" s="1"/>
  <c r="DP36" i="17" s="1"/>
  <c r="DP37" i="17" s="1"/>
  <c r="DP38" i="17" s="1"/>
  <c r="DP39" i="17" s="1"/>
  <c r="DP40" i="17" s="1"/>
  <c r="DP41" i="17" s="1"/>
  <c r="DP42" i="17" s="1"/>
  <c r="DP43" i="17" s="1"/>
  <c r="DP44" i="17" s="1"/>
  <c r="DP45" i="17" s="1"/>
  <c r="DP46" i="17" s="1"/>
  <c r="DP47" i="17" s="1"/>
  <c r="DP48" i="17" s="1"/>
  <c r="DP49" i="17" s="1"/>
  <c r="DP50" i="17" s="1"/>
  <c r="DP51" i="17" s="1"/>
  <c r="DP52" i="17" s="1"/>
  <c r="DP53" i="17" s="1"/>
  <c r="DP54" i="17" s="1"/>
  <c r="DP55" i="17" s="1"/>
  <c r="DP56" i="17" s="1"/>
  <c r="DP57" i="17" s="1"/>
  <c r="DP58" i="17" s="1"/>
  <c r="DP59" i="17" s="1"/>
  <c r="DP60" i="17" s="1"/>
  <c r="DP61" i="17" s="1"/>
  <c r="DP62" i="17" s="1"/>
  <c r="DP63" i="17" s="1"/>
  <c r="DP64" i="17" s="1"/>
  <c r="DP65" i="17" s="1"/>
  <c r="DP66" i="17" s="1"/>
  <c r="DP67" i="17" s="1"/>
  <c r="DP68" i="17" s="1"/>
  <c r="DP69" i="17" s="1"/>
  <c r="DP70" i="17" s="1"/>
  <c r="DP71" i="17" s="1"/>
  <c r="DP72" i="17" s="1"/>
  <c r="DP73" i="17" s="1"/>
  <c r="DP74" i="17" s="1"/>
  <c r="DP75" i="17" s="1"/>
  <c r="DP76" i="17" s="1"/>
  <c r="DP77" i="17" s="1"/>
  <c r="DP78" i="17" s="1"/>
  <c r="DP79" i="17" s="1"/>
  <c r="DP80" i="17" s="1"/>
  <c r="DP2" i="17" s="1"/>
  <c r="EC6" i="17"/>
  <c r="EC7" i="17" s="1"/>
  <c r="EC8" i="17" s="1"/>
  <c r="EC9" i="17" s="1"/>
  <c r="DY8" i="17"/>
  <c r="DY9" i="17" s="1"/>
  <c r="DY10" i="17" s="1"/>
  <c r="DY11" i="17" s="1"/>
  <c r="DY12" i="17" s="1"/>
  <c r="DY13" i="17" s="1"/>
  <c r="DY14" i="17" s="1"/>
  <c r="DY15" i="17" s="1"/>
  <c r="DY16" i="17" s="1"/>
  <c r="DY17" i="17" s="1"/>
  <c r="DY18" i="17" s="1"/>
  <c r="DY19" i="17" s="1"/>
  <c r="DY20" i="17" s="1"/>
  <c r="DY21" i="17" s="1"/>
  <c r="DY22" i="17" s="1"/>
  <c r="DY23" i="17" s="1"/>
  <c r="DY24" i="17" s="1"/>
  <c r="DY25" i="17" s="1"/>
  <c r="DY26" i="17" s="1"/>
  <c r="DY27" i="17" s="1"/>
  <c r="DY28" i="17" s="1"/>
  <c r="DY29" i="17" s="1"/>
  <c r="DY30" i="17" s="1"/>
  <c r="DY31" i="17" s="1"/>
  <c r="DY32" i="17" s="1"/>
  <c r="DY33" i="17" s="1"/>
  <c r="DY34" i="17" s="1"/>
  <c r="DY35" i="17" s="1"/>
  <c r="DY36" i="17" s="1"/>
  <c r="DY37" i="17" s="1"/>
  <c r="DY38" i="17" s="1"/>
  <c r="DY39" i="17" s="1"/>
  <c r="DY40" i="17" s="1"/>
  <c r="DY41" i="17" s="1"/>
  <c r="DY42" i="17" s="1"/>
  <c r="DY43" i="17" s="1"/>
  <c r="DY44" i="17" s="1"/>
  <c r="DY45" i="17" s="1"/>
  <c r="DY46" i="17" s="1"/>
  <c r="DY47" i="17" s="1"/>
  <c r="DY48" i="17" s="1"/>
  <c r="DY49" i="17" s="1"/>
  <c r="DY50" i="17" s="1"/>
  <c r="DY51" i="17" s="1"/>
  <c r="DY52" i="17" s="1"/>
  <c r="DY53" i="17" s="1"/>
  <c r="DY54" i="17" s="1"/>
  <c r="DY55" i="17" s="1"/>
  <c r="DY56" i="17" s="1"/>
  <c r="DY57" i="17" s="1"/>
  <c r="DY58" i="17" s="1"/>
  <c r="DY59" i="17" s="1"/>
  <c r="DY60" i="17" s="1"/>
  <c r="DY61" i="17" s="1"/>
  <c r="DY62" i="17" s="1"/>
  <c r="DY63" i="17" s="1"/>
  <c r="DY64" i="17" s="1"/>
  <c r="DY65" i="17" s="1"/>
  <c r="DY66" i="17" s="1"/>
  <c r="DY67" i="17" s="1"/>
  <c r="DY68" i="17" s="1"/>
  <c r="DY69" i="17" s="1"/>
  <c r="DY70" i="17" s="1"/>
  <c r="DY71" i="17" s="1"/>
  <c r="DY72" i="17" s="1"/>
  <c r="DY73" i="17" s="1"/>
  <c r="DY74" i="17" s="1"/>
  <c r="DY75" i="17" s="1"/>
  <c r="DY76" i="17" s="1"/>
  <c r="DY77" i="17" s="1"/>
  <c r="DY78" i="17" s="1"/>
  <c r="DY79" i="17" s="1"/>
  <c r="DY80" i="17" s="1"/>
  <c r="DY2" i="17" s="1"/>
  <c r="EG5" i="17"/>
  <c r="EA10" i="17"/>
  <c r="EA11" i="17" s="1"/>
  <c r="EA12" i="17" s="1"/>
  <c r="EA13" i="17" s="1"/>
  <c r="EA14" i="17" s="1"/>
  <c r="EA15" i="17" s="1"/>
  <c r="EA16" i="17" s="1"/>
  <c r="EA17" i="17" s="1"/>
  <c r="EA18" i="17" s="1"/>
  <c r="EA19" i="17" s="1"/>
  <c r="EA20" i="17" s="1"/>
  <c r="EA21" i="17" s="1"/>
  <c r="EA22" i="17" s="1"/>
  <c r="EA23" i="17" s="1"/>
  <c r="EA24" i="17" s="1"/>
  <c r="EA25" i="17" s="1"/>
  <c r="EA26" i="17" s="1"/>
  <c r="EA27" i="17" s="1"/>
  <c r="EA28" i="17" s="1"/>
  <c r="EA29" i="17" s="1"/>
  <c r="EA30" i="17" s="1"/>
  <c r="EA31" i="17" s="1"/>
  <c r="EA32" i="17" s="1"/>
  <c r="EA33" i="17" s="1"/>
  <c r="EA34" i="17" s="1"/>
  <c r="EA35" i="17" s="1"/>
  <c r="EA36" i="17" s="1"/>
  <c r="EA37" i="17" s="1"/>
  <c r="EA38" i="17" s="1"/>
  <c r="EA39" i="17" s="1"/>
  <c r="EA40" i="17" s="1"/>
  <c r="EA41" i="17" s="1"/>
  <c r="EA42" i="17" s="1"/>
  <c r="EA43" i="17" s="1"/>
  <c r="EA44" i="17" s="1"/>
  <c r="EA45" i="17" s="1"/>
  <c r="EA46" i="17" s="1"/>
  <c r="EA47" i="17" s="1"/>
  <c r="EA48" i="17" s="1"/>
  <c r="EA49" i="17" s="1"/>
  <c r="EA50" i="17" s="1"/>
  <c r="EA51" i="17" s="1"/>
  <c r="EA52" i="17" s="1"/>
  <c r="EA53" i="17" s="1"/>
  <c r="EA54" i="17" s="1"/>
  <c r="EA55" i="17" s="1"/>
  <c r="EA56" i="17" s="1"/>
  <c r="EA57" i="17" s="1"/>
  <c r="EA58" i="17" s="1"/>
  <c r="EA59" i="17" s="1"/>
  <c r="EA60" i="17" s="1"/>
  <c r="EA61" i="17" s="1"/>
  <c r="EA62" i="17" s="1"/>
  <c r="EA63" i="17" s="1"/>
  <c r="EA64" i="17" s="1"/>
  <c r="EA65" i="17" s="1"/>
  <c r="EA66" i="17" s="1"/>
  <c r="EA67" i="17" s="1"/>
  <c r="EA68" i="17" s="1"/>
  <c r="EA69" i="17" s="1"/>
  <c r="EA70" i="17" s="1"/>
  <c r="EA71" i="17" s="1"/>
  <c r="EA72" i="17" s="1"/>
  <c r="EA73" i="17" s="1"/>
  <c r="EA74" i="17" s="1"/>
  <c r="EA75" i="17" s="1"/>
  <c r="EA76" i="17" s="1"/>
  <c r="EA77" i="17" s="1"/>
  <c r="EA78" i="17" s="1"/>
  <c r="EA79" i="17" s="1"/>
  <c r="EA80" i="17" s="1"/>
  <c r="EA2" i="17" s="1"/>
  <c r="DM4" i="17"/>
  <c r="DU4" i="17"/>
  <c r="DU5" i="17" s="1"/>
  <c r="DU6" i="17" s="1"/>
  <c r="DU7" i="17" s="1"/>
  <c r="DU8" i="17" s="1"/>
  <c r="DU9" i="17" s="1"/>
  <c r="DU10" i="17" s="1"/>
  <c r="DU11" i="17" s="1"/>
  <c r="DU12" i="17" s="1"/>
  <c r="DU13" i="17" s="1"/>
  <c r="DU14" i="17" s="1"/>
  <c r="DU15" i="17" s="1"/>
  <c r="DU16" i="17" s="1"/>
  <c r="DU17" i="17" s="1"/>
  <c r="DU18" i="17" s="1"/>
  <c r="DU19" i="17" s="1"/>
  <c r="DU20" i="17" s="1"/>
  <c r="DU21" i="17" s="1"/>
  <c r="DU22" i="17" s="1"/>
  <c r="DU23" i="17" s="1"/>
  <c r="DU24" i="17" s="1"/>
  <c r="DU25" i="17" s="1"/>
  <c r="DU26" i="17" s="1"/>
  <c r="DU27" i="17" s="1"/>
  <c r="DU28" i="17" s="1"/>
  <c r="DU29" i="17" s="1"/>
  <c r="DU30" i="17" s="1"/>
  <c r="DU31" i="17" s="1"/>
  <c r="DU32" i="17" s="1"/>
  <c r="DU33" i="17" s="1"/>
  <c r="DU34" i="17" s="1"/>
  <c r="DU35" i="17" s="1"/>
  <c r="DU36" i="17" s="1"/>
  <c r="DU37" i="17" s="1"/>
  <c r="DU38" i="17" s="1"/>
  <c r="DU39" i="17" s="1"/>
  <c r="DU40" i="17" s="1"/>
  <c r="DU41" i="17" s="1"/>
  <c r="DU42" i="17" s="1"/>
  <c r="DU43" i="17" s="1"/>
  <c r="DU44" i="17" s="1"/>
  <c r="DU45" i="17" s="1"/>
  <c r="DU46" i="17" s="1"/>
  <c r="DU47" i="17" s="1"/>
  <c r="DU48" i="17" s="1"/>
  <c r="DU49" i="17" s="1"/>
  <c r="DU50" i="17" s="1"/>
  <c r="DU51" i="17" s="1"/>
  <c r="DU52" i="17" s="1"/>
  <c r="DU53" i="17" s="1"/>
  <c r="DU54" i="17" s="1"/>
  <c r="DU55" i="17" s="1"/>
  <c r="DU56" i="17" s="1"/>
  <c r="DU57" i="17" s="1"/>
  <c r="DU58" i="17" s="1"/>
  <c r="DU59" i="17" s="1"/>
  <c r="DU60" i="17" s="1"/>
  <c r="DU61" i="17" s="1"/>
  <c r="DU62" i="17" s="1"/>
  <c r="DU63" i="17" s="1"/>
  <c r="DU64" i="17" s="1"/>
  <c r="DU65" i="17" s="1"/>
  <c r="DU66" i="17" s="1"/>
  <c r="DU67" i="17" s="1"/>
  <c r="DU68" i="17" s="1"/>
  <c r="DU69" i="17" s="1"/>
  <c r="DU70" i="17" s="1"/>
  <c r="DU71" i="17" s="1"/>
  <c r="DU72" i="17" s="1"/>
  <c r="DU73" i="17" s="1"/>
  <c r="DU74" i="17" s="1"/>
  <c r="DU75" i="17" s="1"/>
  <c r="DU76" i="17" s="1"/>
  <c r="DU77" i="17" s="1"/>
  <c r="DU78" i="17" s="1"/>
  <c r="DU79" i="17" s="1"/>
  <c r="DU80" i="17" s="1"/>
  <c r="DU2" i="17" s="1"/>
  <c r="DO6" i="17"/>
  <c r="DO7" i="17" s="1"/>
  <c r="DO8" i="17" s="1"/>
  <c r="DO9" i="17" s="1"/>
  <c r="DO10" i="17" s="1"/>
  <c r="DO11" i="17" s="1"/>
  <c r="DO12" i="17" s="1"/>
  <c r="DO13" i="17" s="1"/>
  <c r="DO14" i="17" s="1"/>
  <c r="DO15" i="17" s="1"/>
  <c r="DO16" i="17" s="1"/>
  <c r="DO17" i="17" s="1"/>
  <c r="DO18" i="17" s="1"/>
  <c r="DO19" i="17" s="1"/>
  <c r="DO20" i="17" s="1"/>
  <c r="DO21" i="17" s="1"/>
  <c r="DO22" i="17" s="1"/>
  <c r="DO23" i="17" s="1"/>
  <c r="DO24" i="17" s="1"/>
  <c r="DO25" i="17" s="1"/>
  <c r="DO26" i="17" s="1"/>
  <c r="DO27" i="17" s="1"/>
  <c r="DO28" i="17" s="1"/>
  <c r="DO29" i="17" s="1"/>
  <c r="DO30" i="17" s="1"/>
  <c r="DO31" i="17" s="1"/>
  <c r="DO32" i="17" s="1"/>
  <c r="DO33" i="17" s="1"/>
  <c r="DO34" i="17" s="1"/>
  <c r="DO35" i="17" s="1"/>
  <c r="DO36" i="17" s="1"/>
  <c r="DO37" i="17" s="1"/>
  <c r="DO38" i="17" s="1"/>
  <c r="DO39" i="17" s="1"/>
  <c r="DO40" i="17" s="1"/>
  <c r="DO41" i="17" s="1"/>
  <c r="DO42" i="17" s="1"/>
  <c r="DO43" i="17" s="1"/>
  <c r="DO44" i="17" s="1"/>
  <c r="DO45" i="17" s="1"/>
  <c r="DO46" i="17" s="1"/>
  <c r="DO47" i="17" s="1"/>
  <c r="DO48" i="17" s="1"/>
  <c r="DO49" i="17" s="1"/>
  <c r="DO50" i="17" s="1"/>
  <c r="DO51" i="17" s="1"/>
  <c r="DO52" i="17" s="1"/>
  <c r="DO53" i="17" s="1"/>
  <c r="DO54" i="17" s="1"/>
  <c r="DO55" i="17" s="1"/>
  <c r="DO56" i="17" s="1"/>
  <c r="DO57" i="17" s="1"/>
  <c r="DO58" i="17" s="1"/>
  <c r="DO59" i="17" s="1"/>
  <c r="DO60" i="17" s="1"/>
  <c r="DO61" i="17" s="1"/>
  <c r="DO62" i="17" s="1"/>
  <c r="DO63" i="17" s="1"/>
  <c r="DO64" i="17" s="1"/>
  <c r="DO65" i="17" s="1"/>
  <c r="DO66" i="17" s="1"/>
  <c r="DO67" i="17" s="1"/>
  <c r="DO68" i="17" s="1"/>
  <c r="DO69" i="17" s="1"/>
  <c r="DO70" i="17" s="1"/>
  <c r="DO71" i="17" s="1"/>
  <c r="DO72" i="17" s="1"/>
  <c r="DO73" i="17" s="1"/>
  <c r="DO74" i="17" s="1"/>
  <c r="DO75" i="17" s="1"/>
  <c r="DO76" i="17" s="1"/>
  <c r="DO77" i="17" s="1"/>
  <c r="DO78" i="17" s="1"/>
  <c r="DO79" i="17" s="1"/>
  <c r="DO80" i="17" s="1"/>
  <c r="DO2" i="17" s="1"/>
  <c r="EC10" i="17"/>
  <c r="EC11" i="17" s="1"/>
  <c r="EC12" i="17" s="1"/>
  <c r="EC13" i="17" s="1"/>
  <c r="EC14" i="17" s="1"/>
  <c r="EC15" i="17" s="1"/>
  <c r="EC16" i="17" s="1"/>
  <c r="EC17" i="17" s="1"/>
  <c r="EC18" i="17" s="1"/>
  <c r="EC19" i="17" s="1"/>
  <c r="EC20" i="17" s="1"/>
  <c r="EC21" i="17" s="1"/>
  <c r="EC22" i="17" s="1"/>
  <c r="EC23" i="17" s="1"/>
  <c r="EC24" i="17" s="1"/>
  <c r="EC25" i="17" s="1"/>
  <c r="EC26" i="17" s="1"/>
  <c r="EC27" i="17" s="1"/>
  <c r="EC28" i="17" s="1"/>
  <c r="EC29" i="17" s="1"/>
  <c r="EC30" i="17" s="1"/>
  <c r="EC31" i="17" s="1"/>
  <c r="EC32" i="17" s="1"/>
  <c r="EC33" i="17" s="1"/>
  <c r="EC34" i="17" s="1"/>
  <c r="EC35" i="17" s="1"/>
  <c r="EC36" i="17" s="1"/>
  <c r="EC37" i="17" s="1"/>
  <c r="EC38" i="17" s="1"/>
  <c r="EC39" i="17" s="1"/>
  <c r="EC40" i="17" s="1"/>
  <c r="EC41" i="17" s="1"/>
  <c r="EC42" i="17" s="1"/>
  <c r="EC43" i="17" s="1"/>
  <c r="EC44" i="17" s="1"/>
  <c r="EC45" i="17" s="1"/>
  <c r="EC46" i="17" s="1"/>
  <c r="EC47" i="17" s="1"/>
  <c r="EC48" i="17" s="1"/>
  <c r="EC49" i="17" s="1"/>
  <c r="EC50" i="17" s="1"/>
  <c r="EC51" i="17" s="1"/>
  <c r="EC52" i="17" s="1"/>
  <c r="EC53" i="17" s="1"/>
  <c r="EC54" i="17" s="1"/>
  <c r="EC55" i="17" s="1"/>
  <c r="EC56" i="17" s="1"/>
  <c r="EC57" i="17" s="1"/>
  <c r="EC58" i="17" s="1"/>
  <c r="EC59" i="17" s="1"/>
  <c r="EC60" i="17" s="1"/>
  <c r="EC61" i="17" s="1"/>
  <c r="EC62" i="17" s="1"/>
  <c r="EC63" i="17" s="1"/>
  <c r="EC64" i="17" s="1"/>
  <c r="EC65" i="17" s="1"/>
  <c r="EC66" i="17" s="1"/>
  <c r="EC67" i="17" s="1"/>
  <c r="EC68" i="17" s="1"/>
  <c r="EC69" i="17" s="1"/>
  <c r="EC70" i="17" s="1"/>
  <c r="EC71" i="17" s="1"/>
  <c r="EC72" i="17" s="1"/>
  <c r="EC73" i="17" s="1"/>
  <c r="EC74" i="17" s="1"/>
  <c r="EC75" i="17" s="1"/>
  <c r="EC76" i="17" s="1"/>
  <c r="EC77" i="17" s="1"/>
  <c r="EC78" i="17" s="1"/>
  <c r="EC79" i="17" s="1"/>
  <c r="EC80" i="17" s="1"/>
  <c r="EC2" i="17" s="1"/>
  <c r="EG10" i="17"/>
  <c r="EG16" i="17"/>
  <c r="EG19" i="17"/>
  <c r="EG17" i="17"/>
  <c r="EG11" i="17"/>
  <c r="EG20" i="17"/>
  <c r="EG15" i="17"/>
  <c r="CK42" i="16"/>
  <c r="CK43" i="16" s="1"/>
  <c r="CK44" i="16" s="1"/>
  <c r="CK45" i="16" s="1"/>
  <c r="CK46" i="16" s="1"/>
  <c r="CK47" i="16" s="1"/>
  <c r="CK48" i="16" s="1"/>
  <c r="CK49" i="16" s="1"/>
  <c r="CK50" i="16" s="1"/>
  <c r="CK51" i="16" s="1"/>
  <c r="CK52" i="16" s="1"/>
  <c r="CK53" i="16" s="1"/>
  <c r="CK54" i="16" s="1"/>
  <c r="CK55" i="16" s="1"/>
  <c r="CK56" i="16" s="1"/>
  <c r="CK57" i="16" s="1"/>
  <c r="CK58" i="16" s="1"/>
  <c r="CK59" i="16" s="1"/>
  <c r="CK60" i="16" s="1"/>
  <c r="CK61" i="16" s="1"/>
  <c r="CK62" i="16" s="1"/>
  <c r="CK63" i="16" s="1"/>
  <c r="CK64" i="16" s="1"/>
  <c r="CK65" i="16" s="1"/>
  <c r="CK66" i="16" s="1"/>
  <c r="CK67" i="16" s="1"/>
  <c r="CK68" i="16" s="1"/>
  <c r="CK69" i="16" s="1"/>
  <c r="CK70" i="16" s="1"/>
  <c r="CK71" i="16" s="1"/>
  <c r="CK72" i="16" s="1"/>
  <c r="CK73" i="16" s="1"/>
  <c r="CK74" i="16" s="1"/>
  <c r="CK75" i="16" s="1"/>
  <c r="CK76" i="16" s="1"/>
  <c r="CK77" i="16" s="1"/>
  <c r="CK78" i="16" s="1"/>
  <c r="CK79" i="16" s="1"/>
  <c r="CK80" i="16" s="1"/>
  <c r="CB42" i="16"/>
  <c r="CJ42" i="16"/>
  <c r="CJ43" i="16" s="1"/>
  <c r="CJ44" i="16" s="1"/>
  <c r="CJ45" i="16" s="1"/>
  <c r="CJ46" i="16" s="1"/>
  <c r="CJ47" i="16" s="1"/>
  <c r="CJ48" i="16" s="1"/>
  <c r="CJ49" i="16" s="1"/>
  <c r="CJ50" i="16" s="1"/>
  <c r="CJ51" i="16" s="1"/>
  <c r="CJ52" i="16" s="1"/>
  <c r="CJ53" i="16" s="1"/>
  <c r="CJ54" i="16" s="1"/>
  <c r="CJ55" i="16" s="1"/>
  <c r="CJ56" i="16" s="1"/>
  <c r="CJ57" i="16" s="1"/>
  <c r="CJ58" i="16" s="1"/>
  <c r="CJ59" i="16" s="1"/>
  <c r="CJ60" i="16" s="1"/>
  <c r="CJ61" i="16" s="1"/>
  <c r="CJ62" i="16" s="1"/>
  <c r="CJ63" i="16" s="1"/>
  <c r="CJ64" i="16" s="1"/>
  <c r="CJ65" i="16" s="1"/>
  <c r="CJ66" i="16" s="1"/>
  <c r="CJ67" i="16" s="1"/>
  <c r="CJ68" i="16" s="1"/>
  <c r="CJ69" i="16" s="1"/>
  <c r="CJ70" i="16" s="1"/>
  <c r="CJ71" i="16" s="1"/>
  <c r="CJ72" i="16" s="1"/>
  <c r="CJ73" i="16" s="1"/>
  <c r="CJ74" i="16" s="1"/>
  <c r="CJ75" i="16" s="1"/>
  <c r="CJ76" i="16" s="1"/>
  <c r="CJ77" i="16" s="1"/>
  <c r="CJ78" i="16" s="1"/>
  <c r="CJ79" i="16" s="1"/>
  <c r="CJ80" i="16" s="1"/>
  <c r="CR42" i="16"/>
  <c r="CR43" i="16" s="1"/>
  <c r="CR44" i="16" s="1"/>
  <c r="CR45" i="16" s="1"/>
  <c r="CR46" i="16" s="1"/>
  <c r="CR47" i="16" s="1"/>
  <c r="CR48" i="16" s="1"/>
  <c r="CR49" i="16" s="1"/>
  <c r="CR50" i="16" s="1"/>
  <c r="CR51" i="16" s="1"/>
  <c r="CR52" i="16" s="1"/>
  <c r="CR53" i="16" s="1"/>
  <c r="CR54" i="16" s="1"/>
  <c r="CR55" i="16" s="1"/>
  <c r="CR56" i="16" s="1"/>
  <c r="CR57" i="16" s="1"/>
  <c r="CR58" i="16" s="1"/>
  <c r="CR59" i="16" s="1"/>
  <c r="CR60" i="16" s="1"/>
  <c r="CR61" i="16" s="1"/>
  <c r="CR62" i="16" s="1"/>
  <c r="CR63" i="16" s="1"/>
  <c r="CR64" i="16" s="1"/>
  <c r="CR65" i="16" s="1"/>
  <c r="CR66" i="16" s="1"/>
  <c r="CR67" i="16" s="1"/>
  <c r="CR68" i="16" s="1"/>
  <c r="CR69" i="16" s="1"/>
  <c r="CR70" i="16" s="1"/>
  <c r="CR71" i="16" s="1"/>
  <c r="CR72" i="16" s="1"/>
  <c r="CR73" i="16" s="1"/>
  <c r="CR74" i="16" s="1"/>
  <c r="CR75" i="16" s="1"/>
  <c r="CR76" i="16" s="1"/>
  <c r="CR77" i="16" s="1"/>
  <c r="CR78" i="16" s="1"/>
  <c r="CR79" i="16" s="1"/>
  <c r="CR80" i="16" s="1"/>
  <c r="CG42" i="16"/>
  <c r="CU42" i="16"/>
  <c r="CU43" i="16" s="1"/>
  <c r="CU44" i="16" s="1"/>
  <c r="CU45" i="16" s="1"/>
  <c r="CU46" i="16" s="1"/>
  <c r="CU47" i="16" s="1"/>
  <c r="CU48" i="16" s="1"/>
  <c r="CU49" i="16" s="1"/>
  <c r="CU50" i="16" s="1"/>
  <c r="CU51" i="16" s="1"/>
  <c r="CU52" i="16" s="1"/>
  <c r="CU53" i="16" s="1"/>
  <c r="CU54" i="16" s="1"/>
  <c r="CU55" i="16" s="1"/>
  <c r="CU56" i="16" s="1"/>
  <c r="CU57" i="16" s="1"/>
  <c r="CU58" i="16" s="1"/>
  <c r="CU59" i="16" s="1"/>
  <c r="CU60" i="16" s="1"/>
  <c r="CU61" i="16" s="1"/>
  <c r="CU62" i="16" s="1"/>
  <c r="CU63" i="16" s="1"/>
  <c r="CU64" i="16" s="1"/>
  <c r="CU65" i="16" s="1"/>
  <c r="CU66" i="16" s="1"/>
  <c r="CU67" i="16" s="1"/>
  <c r="CU68" i="16" s="1"/>
  <c r="CU69" i="16" s="1"/>
  <c r="CU70" i="16" s="1"/>
  <c r="CU71" i="16" s="1"/>
  <c r="CU72" i="16" s="1"/>
  <c r="CU73" i="16" s="1"/>
  <c r="CU74" i="16" s="1"/>
  <c r="CU75" i="16" s="1"/>
  <c r="CU76" i="16" s="1"/>
  <c r="CU77" i="16" s="1"/>
  <c r="CU78" i="16" s="1"/>
  <c r="CU79" i="16" s="1"/>
  <c r="CU80" i="16" s="1"/>
  <c r="CS42" i="16"/>
  <c r="CS43" i="16" s="1"/>
  <c r="CS44" i="16" s="1"/>
  <c r="CS45" i="16" s="1"/>
  <c r="CS46" i="16" s="1"/>
  <c r="CS47" i="16" s="1"/>
  <c r="CS48" i="16" s="1"/>
  <c r="CS49" i="16" s="1"/>
  <c r="CS50" i="16" s="1"/>
  <c r="CS51" i="16" s="1"/>
  <c r="CS52" i="16" s="1"/>
  <c r="CS53" i="16" s="1"/>
  <c r="CS54" i="16" s="1"/>
  <c r="CS55" i="16" s="1"/>
  <c r="CS56" i="16" s="1"/>
  <c r="CS57" i="16" s="1"/>
  <c r="CS58" i="16" s="1"/>
  <c r="CS59" i="16" s="1"/>
  <c r="CS60" i="16" s="1"/>
  <c r="CS61" i="16" s="1"/>
  <c r="BZ3" i="16"/>
  <c r="CI42" i="16"/>
  <c r="CI43" i="16" s="1"/>
  <c r="CI44" i="16" s="1"/>
  <c r="CI45" i="16" s="1"/>
  <c r="CI46" i="16" s="1"/>
  <c r="CI47" i="16" s="1"/>
  <c r="CI48" i="16" s="1"/>
  <c r="CI49" i="16" s="1"/>
  <c r="CI50" i="16" s="1"/>
  <c r="CI51" i="16" s="1"/>
  <c r="CI52" i="16" s="1"/>
  <c r="CI53" i="16" s="1"/>
  <c r="CI54" i="16" s="1"/>
  <c r="CI55" i="16" s="1"/>
  <c r="CI56" i="16" s="1"/>
  <c r="CI57" i="16" s="1"/>
  <c r="CI58" i="16" s="1"/>
  <c r="CI59" i="16" s="1"/>
  <c r="CI60" i="16" s="1"/>
  <c r="CI61" i="16" s="1"/>
  <c r="CD42" i="16"/>
  <c r="CD43" i="16" s="1"/>
  <c r="CD44" i="16" s="1"/>
  <c r="CD45" i="16" s="1"/>
  <c r="CD46" i="16" s="1"/>
  <c r="CD47" i="16" s="1"/>
  <c r="CD48" i="16" s="1"/>
  <c r="CD49" i="16" s="1"/>
  <c r="CD50" i="16" s="1"/>
  <c r="CD51" i="16" s="1"/>
  <c r="CD52" i="16" s="1"/>
  <c r="CD53" i="16" s="1"/>
  <c r="CD54" i="16" s="1"/>
  <c r="CD55" i="16" s="1"/>
  <c r="CD56" i="16" s="1"/>
  <c r="CD57" i="16" s="1"/>
  <c r="CD58" i="16" s="1"/>
  <c r="CD59" i="16" s="1"/>
  <c r="CD60" i="16" s="1"/>
  <c r="CD61" i="16" s="1"/>
  <c r="CL42" i="16"/>
  <c r="CL43" i="16" s="1"/>
  <c r="CL44" i="16" s="1"/>
  <c r="CL45" i="16" s="1"/>
  <c r="CL46" i="16" s="1"/>
  <c r="CL47" i="16" s="1"/>
  <c r="CL48" i="16" s="1"/>
  <c r="CL49" i="16" s="1"/>
  <c r="CL50" i="16" s="1"/>
  <c r="CL51" i="16" s="1"/>
  <c r="CL52" i="16" s="1"/>
  <c r="CL53" i="16" s="1"/>
  <c r="CL54" i="16" s="1"/>
  <c r="CL55" i="16" s="1"/>
  <c r="CL56" i="16" s="1"/>
  <c r="CL57" i="16" s="1"/>
  <c r="CL58" i="16" s="1"/>
  <c r="CL59" i="16" s="1"/>
  <c r="CL60" i="16" s="1"/>
  <c r="CL61" i="16" s="1"/>
  <c r="CL62" i="16" s="1"/>
  <c r="CL63" i="16" s="1"/>
  <c r="CL64" i="16" s="1"/>
  <c r="CL65" i="16" s="1"/>
  <c r="CL66" i="16" s="1"/>
  <c r="CL67" i="16" s="1"/>
  <c r="CL68" i="16" s="1"/>
  <c r="CL69" i="16" s="1"/>
  <c r="CL70" i="16" s="1"/>
  <c r="CL71" i="16" s="1"/>
  <c r="CL72" i="16" s="1"/>
  <c r="CL73" i="16" s="1"/>
  <c r="CL74" i="16" s="1"/>
  <c r="CL75" i="16" s="1"/>
  <c r="CL76" i="16" s="1"/>
  <c r="CL77" i="16" s="1"/>
  <c r="CL78" i="16" s="1"/>
  <c r="CL79" i="16" s="1"/>
  <c r="CL80" i="16" s="1"/>
  <c r="CT42" i="16"/>
  <c r="CT43" i="16" s="1"/>
  <c r="CT44" i="16" s="1"/>
  <c r="CT45" i="16" s="1"/>
  <c r="CT46" i="16" s="1"/>
  <c r="CT47" i="16" s="1"/>
  <c r="CT48" i="16" s="1"/>
  <c r="CT49" i="16" s="1"/>
  <c r="CT50" i="16" s="1"/>
  <c r="CT51" i="16" s="1"/>
  <c r="CT52" i="16" s="1"/>
  <c r="CT53" i="16" s="1"/>
  <c r="CT54" i="16" s="1"/>
  <c r="CT55" i="16" s="1"/>
  <c r="CT56" i="16" s="1"/>
  <c r="CT57" i="16" s="1"/>
  <c r="CT58" i="16" s="1"/>
  <c r="CT59" i="16" s="1"/>
  <c r="CT60" i="16" s="1"/>
  <c r="CT61" i="16" s="1"/>
  <c r="CT62" i="16" s="1"/>
  <c r="CT63" i="16" s="1"/>
  <c r="CT64" i="16" s="1"/>
  <c r="CT65" i="16" s="1"/>
  <c r="CT66" i="16" s="1"/>
  <c r="CT67" i="16" s="1"/>
  <c r="CT68" i="16" s="1"/>
  <c r="CT69" i="16" s="1"/>
  <c r="CT70" i="16" s="1"/>
  <c r="CT71" i="16" s="1"/>
  <c r="CT72" i="16" s="1"/>
  <c r="CT73" i="16" s="1"/>
  <c r="CT74" i="16" s="1"/>
  <c r="CT75" i="16" s="1"/>
  <c r="CT76" i="16" s="1"/>
  <c r="CT77" i="16" s="1"/>
  <c r="CT78" i="16" s="1"/>
  <c r="CT79" i="16" s="1"/>
  <c r="CT80" i="16" s="1"/>
  <c r="CM42" i="16"/>
  <c r="CM43" i="16" s="1"/>
  <c r="CM44" i="16" s="1"/>
  <c r="CM45" i="16" s="1"/>
  <c r="CM46" i="16" s="1"/>
  <c r="CM47" i="16" s="1"/>
  <c r="CM48" i="16" s="1"/>
  <c r="CM49" i="16" s="1"/>
  <c r="CM50" i="16" s="1"/>
  <c r="CM51" i="16" s="1"/>
  <c r="CM52" i="16" s="1"/>
  <c r="CM53" i="16" s="1"/>
  <c r="CM54" i="16" s="1"/>
  <c r="CM55" i="16" s="1"/>
  <c r="CM56" i="16" s="1"/>
  <c r="CM57" i="16" s="1"/>
  <c r="CM58" i="16" s="1"/>
  <c r="CM59" i="16" s="1"/>
  <c r="CM60" i="16" s="1"/>
  <c r="CM61" i="16" s="1"/>
  <c r="CN42" i="16"/>
  <c r="CN43" i="16" s="1"/>
  <c r="CN44" i="16" s="1"/>
  <c r="CN45" i="16" s="1"/>
  <c r="CN46" i="16" s="1"/>
  <c r="CN47" i="16" s="1"/>
  <c r="CN48" i="16" s="1"/>
  <c r="CN49" i="16" s="1"/>
  <c r="CN50" i="16" s="1"/>
  <c r="CN51" i="16" s="1"/>
  <c r="CN52" i="16" s="1"/>
  <c r="CN53" i="16" s="1"/>
  <c r="CN54" i="16" s="1"/>
  <c r="CN55" i="16" s="1"/>
  <c r="CN56" i="16" s="1"/>
  <c r="CN57" i="16" s="1"/>
  <c r="CN58" i="16" s="1"/>
  <c r="CN59" i="16" s="1"/>
  <c r="CN60" i="16" s="1"/>
  <c r="CN61" i="16" s="1"/>
  <c r="CO42" i="16"/>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F42" i="16"/>
  <c r="CF43" i="16" s="1"/>
  <c r="CF44" i="16" s="1"/>
  <c r="CF45" i="16" s="1"/>
  <c r="CF46" i="16" s="1"/>
  <c r="CF47" i="16" s="1"/>
  <c r="CF48" i="16" s="1"/>
  <c r="CF49" i="16" s="1"/>
  <c r="CF50" i="16" s="1"/>
  <c r="CF51" i="16" s="1"/>
  <c r="CF52" i="16" s="1"/>
  <c r="CF53" i="16" s="1"/>
  <c r="CF54" i="16" s="1"/>
  <c r="CF55" i="16" s="1"/>
  <c r="CF56" i="16" s="1"/>
  <c r="CF57" i="16" s="1"/>
  <c r="CF58" i="16" s="1"/>
  <c r="CF59" i="16" s="1"/>
  <c r="CF60" i="16" s="1"/>
  <c r="CF61" i="16" s="1"/>
  <c r="CF62" i="16" s="1"/>
  <c r="CF63" i="16" s="1"/>
  <c r="CF64" i="16" s="1"/>
  <c r="CF65" i="16" s="1"/>
  <c r="CF66" i="16" s="1"/>
  <c r="CF67" i="16" s="1"/>
  <c r="CF68" i="16" s="1"/>
  <c r="CF69" i="16" s="1"/>
  <c r="CF70" i="16" s="1"/>
  <c r="CF71" i="16" s="1"/>
  <c r="CF72" i="16" s="1"/>
  <c r="CF73" i="16" s="1"/>
  <c r="CF74" i="16" s="1"/>
  <c r="CF75" i="16" s="1"/>
  <c r="CF76" i="16" s="1"/>
  <c r="CF77" i="16" s="1"/>
  <c r="CF78" i="16" s="1"/>
  <c r="CF79" i="16" s="1"/>
  <c r="CF80" i="16" s="1"/>
  <c r="CH42" i="16"/>
  <c r="CH43" i="16" s="1"/>
  <c r="CH44" i="16" s="1"/>
  <c r="CH45" i="16" s="1"/>
  <c r="CH46" i="16" s="1"/>
  <c r="CH47" i="16" s="1"/>
  <c r="CH48" i="16" s="1"/>
  <c r="CH49" i="16" s="1"/>
  <c r="CH50" i="16" s="1"/>
  <c r="CH51" i="16" s="1"/>
  <c r="CH52" i="16" s="1"/>
  <c r="CH53" i="16" s="1"/>
  <c r="CH54" i="16" s="1"/>
  <c r="CH55" i="16" s="1"/>
  <c r="CH56" i="16" s="1"/>
  <c r="CH57" i="16" s="1"/>
  <c r="CH58" i="16" s="1"/>
  <c r="CH59" i="16" s="1"/>
  <c r="CH60" i="16" s="1"/>
  <c r="CH61" i="16" s="1"/>
  <c r="CP42" i="16"/>
  <c r="CP43" i="16" s="1"/>
  <c r="CP44" i="16" s="1"/>
  <c r="CP45" i="16" s="1"/>
  <c r="CP46" i="16" s="1"/>
  <c r="CP47" i="16" s="1"/>
  <c r="CP48" i="16" s="1"/>
  <c r="CP49" i="16" s="1"/>
  <c r="CP50" i="16" s="1"/>
  <c r="CP51" i="16" s="1"/>
  <c r="CP52" i="16" s="1"/>
  <c r="CP53" i="16" s="1"/>
  <c r="CP54" i="16" s="1"/>
  <c r="CP55" i="16" s="1"/>
  <c r="CP56" i="16" s="1"/>
  <c r="CP57" i="16" s="1"/>
  <c r="CP58" i="16" s="1"/>
  <c r="CP59" i="16" s="1"/>
  <c r="CP60" i="16" s="1"/>
  <c r="CP61" i="16" s="1"/>
  <c r="CP62" i="16" s="1"/>
  <c r="CP63" i="16" s="1"/>
  <c r="CP64" i="16" s="1"/>
  <c r="CP65" i="16" s="1"/>
  <c r="CP66" i="16" s="1"/>
  <c r="CP67" i="16" s="1"/>
  <c r="CP68" i="16" s="1"/>
  <c r="CP69" i="16" s="1"/>
  <c r="CP70" i="16" s="1"/>
  <c r="CP71" i="16" s="1"/>
  <c r="CP72" i="16" s="1"/>
  <c r="CP73" i="16" s="1"/>
  <c r="CP74" i="16" s="1"/>
  <c r="CP75" i="16" s="1"/>
  <c r="CP76" i="16" s="1"/>
  <c r="CP77" i="16" s="1"/>
  <c r="CP78" i="16" s="1"/>
  <c r="CP79" i="16" s="1"/>
  <c r="CP80" i="16" s="1"/>
  <c r="CE42" i="16"/>
  <c r="CE43" i="16" s="1"/>
  <c r="CE44" i="16" s="1"/>
  <c r="CE45" i="16" s="1"/>
  <c r="CE46" i="16" s="1"/>
  <c r="CE47" i="16" s="1"/>
  <c r="CE48" i="16" s="1"/>
  <c r="CE49" i="16" s="1"/>
  <c r="CE50" i="16" s="1"/>
  <c r="CE51" i="16" s="1"/>
  <c r="CE52" i="16" s="1"/>
  <c r="CE53" i="16" s="1"/>
  <c r="CE54" i="16" s="1"/>
  <c r="CE55" i="16" s="1"/>
  <c r="CE56" i="16" s="1"/>
  <c r="CE57" i="16" s="1"/>
  <c r="CE58" i="16" s="1"/>
  <c r="CE59" i="16" s="1"/>
  <c r="CE60" i="16" s="1"/>
  <c r="CE61" i="16" s="1"/>
  <c r="CQ42" i="16"/>
  <c r="CQ43" i="16" s="1"/>
  <c r="CQ44" i="16" s="1"/>
  <c r="CQ45" i="16" s="1"/>
  <c r="CQ46" i="16" s="1"/>
  <c r="CQ47" i="16" s="1"/>
  <c r="CQ48" i="16" s="1"/>
  <c r="CQ49" i="16" s="1"/>
  <c r="CQ50" i="16" s="1"/>
  <c r="CQ51" i="16" s="1"/>
  <c r="CQ52" i="16" s="1"/>
  <c r="CQ53" i="16" s="1"/>
  <c r="CQ54" i="16" s="1"/>
  <c r="CQ55" i="16" s="1"/>
  <c r="CQ56" i="16" s="1"/>
  <c r="CQ57" i="16" s="1"/>
  <c r="CQ58" i="16" s="1"/>
  <c r="CQ59" i="16" s="1"/>
  <c r="CQ60" i="16" s="1"/>
  <c r="CQ61" i="16" s="1"/>
  <c r="CC42" i="16"/>
  <c r="CC43" i="16" s="1"/>
  <c r="CC44" i="16" s="1"/>
  <c r="CC45" i="16" s="1"/>
  <c r="CC46" i="16" s="1"/>
  <c r="CC47" i="16" s="1"/>
  <c r="CC48" i="16" s="1"/>
  <c r="DM4" i="16"/>
  <c r="DU4" i="16"/>
  <c r="DU5" i="16" s="1"/>
  <c r="DU6" i="16" s="1"/>
  <c r="DU7" i="16" s="1"/>
  <c r="DU8" i="16" s="1"/>
  <c r="DU9" i="16" s="1"/>
  <c r="DU10" i="16" s="1"/>
  <c r="DU11" i="16" s="1"/>
  <c r="DU12" i="16" s="1"/>
  <c r="DU13" i="16" s="1"/>
  <c r="DU14" i="16" s="1"/>
  <c r="DU15" i="16" s="1"/>
  <c r="DU16" i="16" s="1"/>
  <c r="DU17" i="16" s="1"/>
  <c r="DU18" i="16" s="1"/>
  <c r="DU19" i="16" s="1"/>
  <c r="DU20" i="16" s="1"/>
  <c r="DU21" i="16" s="1"/>
  <c r="DU22" i="16" s="1"/>
  <c r="DU23" i="16" s="1"/>
  <c r="DU24" i="16" s="1"/>
  <c r="DU25" i="16" s="1"/>
  <c r="DU26" i="16" s="1"/>
  <c r="DU27" i="16" s="1"/>
  <c r="DU28" i="16" s="1"/>
  <c r="DU29" i="16" s="1"/>
  <c r="DU30" i="16" s="1"/>
  <c r="DU31" i="16" s="1"/>
  <c r="DU32" i="16" s="1"/>
  <c r="DU33" i="16" s="1"/>
  <c r="DU34" i="16" s="1"/>
  <c r="DU35" i="16" s="1"/>
  <c r="DU36" i="16" s="1"/>
  <c r="DU37" i="16" s="1"/>
  <c r="DU38" i="16" s="1"/>
  <c r="DU39" i="16" s="1"/>
  <c r="DU40" i="16" s="1"/>
  <c r="DU41" i="16" s="1"/>
  <c r="DU42" i="16" s="1"/>
  <c r="DU43" i="16" s="1"/>
  <c r="DU44" i="16" s="1"/>
  <c r="DU45" i="16" s="1"/>
  <c r="DU46" i="16" s="1"/>
  <c r="DU47" i="16" s="1"/>
  <c r="DU48" i="16" s="1"/>
  <c r="DU49" i="16" s="1"/>
  <c r="DU50" i="16" s="1"/>
  <c r="DU51" i="16" s="1"/>
  <c r="DU52" i="16" s="1"/>
  <c r="DU53" i="16" s="1"/>
  <c r="DU54" i="16" s="1"/>
  <c r="DU55" i="16" s="1"/>
  <c r="DU56" i="16" s="1"/>
  <c r="DU57" i="16" s="1"/>
  <c r="DU58" i="16" s="1"/>
  <c r="DU59" i="16" s="1"/>
  <c r="DU60" i="16" s="1"/>
  <c r="DU61" i="16" s="1"/>
  <c r="DU62" i="16" s="1"/>
  <c r="DU63" i="16" s="1"/>
  <c r="DU64" i="16" s="1"/>
  <c r="DU65" i="16" s="1"/>
  <c r="DU66" i="16" s="1"/>
  <c r="DU67" i="16" s="1"/>
  <c r="DU68" i="16" s="1"/>
  <c r="DU69" i="16" s="1"/>
  <c r="DU70" i="16" s="1"/>
  <c r="DU71" i="16" s="1"/>
  <c r="DU72" i="16" s="1"/>
  <c r="DU73" i="16" s="1"/>
  <c r="DU74" i="16" s="1"/>
  <c r="DU75" i="16" s="1"/>
  <c r="DU76" i="16" s="1"/>
  <c r="DU77" i="16" s="1"/>
  <c r="DU78" i="16" s="1"/>
  <c r="DU79" i="16" s="1"/>
  <c r="DU80" i="16" s="1"/>
  <c r="DU2" i="16" s="1"/>
  <c r="DB124" i="16" s="1"/>
  <c r="EC4" i="16"/>
  <c r="EC5" i="16" s="1"/>
  <c r="EC6" i="16" s="1"/>
  <c r="EC7" i="16" s="1"/>
  <c r="EC8" i="16" s="1"/>
  <c r="EC9" i="16" s="1"/>
  <c r="EC10" i="16" s="1"/>
  <c r="EC11" i="16" s="1"/>
  <c r="EC12" i="16" s="1"/>
  <c r="EC13" i="16" s="1"/>
  <c r="EC14" i="16" s="1"/>
  <c r="EC15" i="16" s="1"/>
  <c r="EC16" i="16" s="1"/>
  <c r="EC17" i="16" s="1"/>
  <c r="EC18" i="16" s="1"/>
  <c r="EC19" i="16" s="1"/>
  <c r="EC20" i="16" s="1"/>
  <c r="EC21" i="16" s="1"/>
  <c r="EC22" i="16" s="1"/>
  <c r="EC23" i="16" s="1"/>
  <c r="EC24" i="16" s="1"/>
  <c r="EC25" i="16" s="1"/>
  <c r="EC26" i="16" s="1"/>
  <c r="EC27" i="16" s="1"/>
  <c r="EC28" i="16" s="1"/>
  <c r="EC29" i="16" s="1"/>
  <c r="EC30" i="16" s="1"/>
  <c r="EC31" i="16" s="1"/>
  <c r="EC32" i="16" s="1"/>
  <c r="EC33" i="16" s="1"/>
  <c r="EC34" i="16" s="1"/>
  <c r="EC35" i="16" s="1"/>
  <c r="EC36" i="16" s="1"/>
  <c r="EC37" i="16" s="1"/>
  <c r="EC38" i="16" s="1"/>
  <c r="EC39" i="16" s="1"/>
  <c r="EC40" i="16" s="1"/>
  <c r="EC41" i="16" s="1"/>
  <c r="EC42" i="16" s="1"/>
  <c r="EC43" i="16" s="1"/>
  <c r="EC44" i="16" s="1"/>
  <c r="EC45" i="16" s="1"/>
  <c r="EC46" i="16" s="1"/>
  <c r="EC47" i="16" s="1"/>
  <c r="EC48" i="16" s="1"/>
  <c r="EC49" i="16" s="1"/>
  <c r="EC50" i="16" s="1"/>
  <c r="EC51" i="16" s="1"/>
  <c r="EC52" i="16" s="1"/>
  <c r="EC53" i="16" s="1"/>
  <c r="EC54" i="16" s="1"/>
  <c r="EC55" i="16" s="1"/>
  <c r="EC56" i="16" s="1"/>
  <c r="EC57" i="16" s="1"/>
  <c r="EC58" i="16" s="1"/>
  <c r="EC59" i="16" s="1"/>
  <c r="EC60" i="16" s="1"/>
  <c r="EC61" i="16" s="1"/>
  <c r="EC62" i="16" s="1"/>
  <c r="EC63" i="16" s="1"/>
  <c r="EC64" i="16" s="1"/>
  <c r="EC65" i="16" s="1"/>
  <c r="EC66" i="16" s="1"/>
  <c r="EC67" i="16" s="1"/>
  <c r="EC68" i="16" s="1"/>
  <c r="EC69" i="16" s="1"/>
  <c r="EC70" i="16" s="1"/>
  <c r="EC71" i="16" s="1"/>
  <c r="EC72" i="16" s="1"/>
  <c r="EC73" i="16" s="1"/>
  <c r="EC74" i="16" s="1"/>
  <c r="EC75" i="16" s="1"/>
  <c r="EC76" i="16" s="1"/>
  <c r="EC77" i="16" s="1"/>
  <c r="EC78" i="16" s="1"/>
  <c r="EC79" i="16" s="1"/>
  <c r="EC80" i="16" s="1"/>
  <c r="EC2" i="16" s="1"/>
  <c r="DB244" i="16" s="1"/>
  <c r="DR5" i="16"/>
  <c r="DR6" i="16" s="1"/>
  <c r="DR7" i="16" s="1"/>
  <c r="DR8" i="16" s="1"/>
  <c r="DR9" i="16" s="1"/>
  <c r="DR10" i="16" s="1"/>
  <c r="DR11" i="16" s="1"/>
  <c r="DR12" i="16" s="1"/>
  <c r="DR13" i="16" s="1"/>
  <c r="DR14" i="16" s="1"/>
  <c r="DR15" i="16" s="1"/>
  <c r="DR16" i="16" s="1"/>
  <c r="DR17" i="16" s="1"/>
  <c r="DR18" i="16" s="1"/>
  <c r="DR19" i="16" s="1"/>
  <c r="DR20" i="16" s="1"/>
  <c r="DR21" i="16" s="1"/>
  <c r="DR22" i="16" s="1"/>
  <c r="DR23" i="16" s="1"/>
  <c r="DR24" i="16" s="1"/>
  <c r="DR25" i="16" s="1"/>
  <c r="DR26" i="16" s="1"/>
  <c r="DR27" i="16" s="1"/>
  <c r="DR28" i="16" s="1"/>
  <c r="DR29" i="16" s="1"/>
  <c r="DR30" i="16" s="1"/>
  <c r="DR31" i="16" s="1"/>
  <c r="DR32" i="16" s="1"/>
  <c r="DR33" i="16" s="1"/>
  <c r="DR34" i="16" s="1"/>
  <c r="DR35" i="16" s="1"/>
  <c r="DR36" i="16" s="1"/>
  <c r="DR37" i="16" s="1"/>
  <c r="DR38" i="16" s="1"/>
  <c r="DR39" i="16" s="1"/>
  <c r="DR40" i="16" s="1"/>
  <c r="DR41" i="16" s="1"/>
  <c r="DR42" i="16" s="1"/>
  <c r="DR43" i="16" s="1"/>
  <c r="DR44" i="16" s="1"/>
  <c r="DR45" i="16" s="1"/>
  <c r="DR46" i="16" s="1"/>
  <c r="DR47" i="16" s="1"/>
  <c r="DR48" i="16" s="1"/>
  <c r="DR49" i="16" s="1"/>
  <c r="DR50" i="16" s="1"/>
  <c r="DR51" i="16" s="1"/>
  <c r="DR52" i="16" s="1"/>
  <c r="DR53" i="16" s="1"/>
  <c r="DR54" i="16" s="1"/>
  <c r="DR55" i="16" s="1"/>
  <c r="DR56" i="16" s="1"/>
  <c r="DR57" i="16" s="1"/>
  <c r="DR58" i="16" s="1"/>
  <c r="DR59" i="16" s="1"/>
  <c r="DR60" i="16" s="1"/>
  <c r="DR61" i="16" s="1"/>
  <c r="DR62" i="16" s="1"/>
  <c r="DR63" i="16" s="1"/>
  <c r="DR64" i="16" s="1"/>
  <c r="DR65" i="16" s="1"/>
  <c r="DR66" i="16" s="1"/>
  <c r="DR67" i="16" s="1"/>
  <c r="DR68" i="16" s="1"/>
  <c r="DR69" i="16" s="1"/>
  <c r="DR70" i="16" s="1"/>
  <c r="DR71" i="16" s="1"/>
  <c r="DR72" i="16" s="1"/>
  <c r="DR73" i="16" s="1"/>
  <c r="DR74" i="16" s="1"/>
  <c r="DR75" i="16" s="1"/>
  <c r="DR76" i="16" s="1"/>
  <c r="DR77" i="16" s="1"/>
  <c r="DR78" i="16" s="1"/>
  <c r="DR79" i="16" s="1"/>
  <c r="DR80" i="16" s="1"/>
  <c r="DR2" i="16" s="1"/>
  <c r="DB79" i="16" s="1"/>
  <c r="DZ5" i="16"/>
  <c r="DZ6" i="16" s="1"/>
  <c r="DZ7" i="16" s="1"/>
  <c r="DZ8" i="16" s="1"/>
  <c r="DZ9" i="16" s="1"/>
  <c r="DZ10" i="16" s="1"/>
  <c r="DZ11" i="16" s="1"/>
  <c r="DZ12" i="16" s="1"/>
  <c r="DZ13" i="16" s="1"/>
  <c r="DZ14" i="16" s="1"/>
  <c r="DZ15" i="16" s="1"/>
  <c r="DZ16" i="16" s="1"/>
  <c r="DZ17" i="16" s="1"/>
  <c r="DZ18" i="16" s="1"/>
  <c r="DZ19" i="16" s="1"/>
  <c r="DZ20" i="16" s="1"/>
  <c r="DZ21" i="16" s="1"/>
  <c r="DZ22" i="16" s="1"/>
  <c r="DZ23" i="16" s="1"/>
  <c r="DZ24" i="16" s="1"/>
  <c r="DZ25" i="16" s="1"/>
  <c r="DZ26" i="16" s="1"/>
  <c r="DZ27" i="16" s="1"/>
  <c r="DZ28" i="16" s="1"/>
  <c r="DZ29" i="16" s="1"/>
  <c r="DZ30" i="16" s="1"/>
  <c r="DZ31" i="16" s="1"/>
  <c r="DZ32" i="16" s="1"/>
  <c r="DZ33" i="16" s="1"/>
  <c r="DZ34" i="16" s="1"/>
  <c r="DZ35" i="16" s="1"/>
  <c r="DZ36" i="16" s="1"/>
  <c r="DZ37" i="16" s="1"/>
  <c r="DZ38" i="16" s="1"/>
  <c r="DZ39" i="16" s="1"/>
  <c r="DZ40" i="16" s="1"/>
  <c r="DZ41" i="16" s="1"/>
  <c r="DZ42" i="16" s="1"/>
  <c r="DZ43" i="16" s="1"/>
  <c r="DZ44" i="16" s="1"/>
  <c r="DZ45" i="16" s="1"/>
  <c r="DZ46" i="16" s="1"/>
  <c r="DZ47" i="16" s="1"/>
  <c r="DZ48" i="16" s="1"/>
  <c r="DZ49" i="16" s="1"/>
  <c r="DZ50" i="16" s="1"/>
  <c r="DZ51" i="16" s="1"/>
  <c r="DZ52" i="16" s="1"/>
  <c r="DZ53" i="16" s="1"/>
  <c r="DZ54" i="16" s="1"/>
  <c r="DZ55" i="16" s="1"/>
  <c r="DZ56" i="16" s="1"/>
  <c r="DZ57" i="16" s="1"/>
  <c r="DZ58" i="16" s="1"/>
  <c r="DZ59" i="16" s="1"/>
  <c r="DZ60" i="16" s="1"/>
  <c r="DZ61" i="16" s="1"/>
  <c r="DZ62" i="16" s="1"/>
  <c r="DZ63" i="16" s="1"/>
  <c r="DZ64" i="16" s="1"/>
  <c r="DZ65" i="16" s="1"/>
  <c r="DZ66" i="16" s="1"/>
  <c r="DZ67" i="16" s="1"/>
  <c r="DZ68" i="16" s="1"/>
  <c r="DZ69" i="16" s="1"/>
  <c r="DZ70" i="16" s="1"/>
  <c r="DZ71" i="16" s="1"/>
  <c r="DZ72" i="16" s="1"/>
  <c r="DZ73" i="16" s="1"/>
  <c r="DZ74" i="16" s="1"/>
  <c r="DZ75" i="16" s="1"/>
  <c r="DZ76" i="16" s="1"/>
  <c r="DZ77" i="16" s="1"/>
  <c r="DZ78" i="16" s="1"/>
  <c r="DZ79" i="16" s="1"/>
  <c r="DZ80" i="16" s="1"/>
  <c r="DZ2" i="16" s="1"/>
  <c r="DB199" i="16" s="1"/>
  <c r="EG8" i="16"/>
  <c r="BX11" i="16"/>
  <c r="BZ11" i="16" s="1"/>
  <c r="EG14" i="16"/>
  <c r="EG5" i="16"/>
  <c r="DY6" i="16"/>
  <c r="DY7" i="16" s="1"/>
  <c r="DY8" i="16" s="1"/>
  <c r="DY9" i="16" s="1"/>
  <c r="DY10" i="16" s="1"/>
  <c r="DY11" i="16" s="1"/>
  <c r="DY12" i="16" s="1"/>
  <c r="DY13" i="16" s="1"/>
  <c r="DY14" i="16" s="1"/>
  <c r="DY15" i="16" s="1"/>
  <c r="DY16" i="16" s="1"/>
  <c r="DY17" i="16" s="1"/>
  <c r="DY18" i="16" s="1"/>
  <c r="DY19" i="16" s="1"/>
  <c r="DY20" i="16" s="1"/>
  <c r="DY21" i="16" s="1"/>
  <c r="DY22" i="16" s="1"/>
  <c r="DY23" i="16" s="1"/>
  <c r="DY24" i="16" s="1"/>
  <c r="DY25" i="16" s="1"/>
  <c r="DY26" i="16" s="1"/>
  <c r="DY27" i="16" s="1"/>
  <c r="DY28" i="16" s="1"/>
  <c r="DY29" i="16" s="1"/>
  <c r="DY30" i="16" s="1"/>
  <c r="DY31" i="16" s="1"/>
  <c r="DY32" i="16" s="1"/>
  <c r="DY33" i="16" s="1"/>
  <c r="DY34" i="16" s="1"/>
  <c r="DY35" i="16" s="1"/>
  <c r="DY36" i="16" s="1"/>
  <c r="DY37" i="16" s="1"/>
  <c r="DY38" i="16" s="1"/>
  <c r="DY39" i="16" s="1"/>
  <c r="DY40" i="16" s="1"/>
  <c r="DY41" i="16" s="1"/>
  <c r="DY42" i="16" s="1"/>
  <c r="DY43" i="16" s="1"/>
  <c r="DY44" i="16" s="1"/>
  <c r="DY45" i="16" s="1"/>
  <c r="DY46" i="16" s="1"/>
  <c r="DY47" i="16" s="1"/>
  <c r="DY48" i="16" s="1"/>
  <c r="DY49" i="16" s="1"/>
  <c r="DY50" i="16" s="1"/>
  <c r="DY51" i="16" s="1"/>
  <c r="DY52" i="16" s="1"/>
  <c r="DY53" i="16" s="1"/>
  <c r="DY54" i="16" s="1"/>
  <c r="DY55" i="16" s="1"/>
  <c r="DY56" i="16" s="1"/>
  <c r="DY57" i="16" s="1"/>
  <c r="DY58" i="16" s="1"/>
  <c r="DY59" i="16" s="1"/>
  <c r="DY60" i="16" s="1"/>
  <c r="DY61" i="16" s="1"/>
  <c r="DY62" i="16" s="1"/>
  <c r="DY63" i="16" s="1"/>
  <c r="DY64" i="16" s="1"/>
  <c r="DY65" i="16" s="1"/>
  <c r="DY66" i="16" s="1"/>
  <c r="DY67" i="16" s="1"/>
  <c r="DY68" i="16" s="1"/>
  <c r="DY69" i="16" s="1"/>
  <c r="DY70" i="16" s="1"/>
  <c r="DY71" i="16" s="1"/>
  <c r="DY72" i="16" s="1"/>
  <c r="DY73" i="16" s="1"/>
  <c r="DY74" i="16" s="1"/>
  <c r="DY75" i="16" s="1"/>
  <c r="DY76" i="16" s="1"/>
  <c r="DY77" i="16" s="1"/>
  <c r="DY78" i="16" s="1"/>
  <c r="DY79" i="16" s="1"/>
  <c r="DY80" i="16" s="1"/>
  <c r="DY2" i="16" s="1"/>
  <c r="DB184" i="16" s="1"/>
  <c r="EG6" i="16"/>
  <c r="EG16" i="16"/>
  <c r="DP4" i="16"/>
  <c r="DP5" i="16" s="1"/>
  <c r="DP6" i="16" s="1"/>
  <c r="DP7" i="16" s="1"/>
  <c r="DP8" i="16" s="1"/>
  <c r="DP9" i="16" s="1"/>
  <c r="DP10" i="16" s="1"/>
  <c r="DP11" i="16" s="1"/>
  <c r="DP12" i="16" s="1"/>
  <c r="DP13" i="16" s="1"/>
  <c r="DP14" i="16" s="1"/>
  <c r="DP15" i="16" s="1"/>
  <c r="DP16" i="16" s="1"/>
  <c r="DP17" i="16" s="1"/>
  <c r="DP18" i="16" s="1"/>
  <c r="DP19" i="16" s="1"/>
  <c r="DP20" i="16" s="1"/>
  <c r="DP21" i="16" s="1"/>
  <c r="DP22" i="16" s="1"/>
  <c r="DP23" i="16" s="1"/>
  <c r="DP24" i="16" s="1"/>
  <c r="DP25" i="16" s="1"/>
  <c r="DP26" i="16" s="1"/>
  <c r="DP27" i="16" s="1"/>
  <c r="DP28" i="16" s="1"/>
  <c r="DP29" i="16" s="1"/>
  <c r="DP30" i="16" s="1"/>
  <c r="DP31" i="16" s="1"/>
  <c r="DP32" i="16" s="1"/>
  <c r="DP33" i="16" s="1"/>
  <c r="DP34" i="16" s="1"/>
  <c r="DP35" i="16" s="1"/>
  <c r="DP36" i="16" s="1"/>
  <c r="DP37" i="16" s="1"/>
  <c r="DP38" i="16" s="1"/>
  <c r="DP39" i="16" s="1"/>
  <c r="DP40" i="16" s="1"/>
  <c r="DP41" i="16" s="1"/>
  <c r="DP42" i="16" s="1"/>
  <c r="DP43" i="16" s="1"/>
  <c r="DP44" i="16" s="1"/>
  <c r="DP45" i="16" s="1"/>
  <c r="DP46" i="16" s="1"/>
  <c r="DP47" i="16" s="1"/>
  <c r="DP48" i="16" s="1"/>
  <c r="DP49" i="16" s="1"/>
  <c r="DP50" i="16" s="1"/>
  <c r="DP51" i="16" s="1"/>
  <c r="DP52" i="16" s="1"/>
  <c r="DP53" i="16" s="1"/>
  <c r="DP54" i="16" s="1"/>
  <c r="DP55" i="16" s="1"/>
  <c r="DP56" i="16" s="1"/>
  <c r="DP57" i="16" s="1"/>
  <c r="DP58" i="16" s="1"/>
  <c r="DP59" i="16" s="1"/>
  <c r="DP60" i="16" s="1"/>
  <c r="DP61" i="16" s="1"/>
  <c r="DP62" i="16" s="1"/>
  <c r="DP63" i="16" s="1"/>
  <c r="DP64" i="16" s="1"/>
  <c r="DP65" i="16" s="1"/>
  <c r="DP66" i="16" s="1"/>
  <c r="DP67" i="16" s="1"/>
  <c r="DP68" i="16" s="1"/>
  <c r="DP69" i="16" s="1"/>
  <c r="DP70" i="16" s="1"/>
  <c r="DP71" i="16" s="1"/>
  <c r="DP72" i="16" s="1"/>
  <c r="DP73" i="16" s="1"/>
  <c r="DP74" i="16" s="1"/>
  <c r="DP75" i="16" s="1"/>
  <c r="DP76" i="16" s="1"/>
  <c r="DP77" i="16" s="1"/>
  <c r="DP78" i="16" s="1"/>
  <c r="DP79" i="16" s="1"/>
  <c r="DP80" i="16" s="1"/>
  <c r="DP2" i="16" s="1"/>
  <c r="DB49" i="16" s="1"/>
  <c r="DX4" i="16"/>
  <c r="DX5" i="16" s="1"/>
  <c r="DX6" i="16" s="1"/>
  <c r="DX7" i="16" s="1"/>
  <c r="DX8" i="16" s="1"/>
  <c r="DX9" i="16" s="1"/>
  <c r="DX10" i="16" s="1"/>
  <c r="DX11" i="16" s="1"/>
  <c r="DX12" i="16" s="1"/>
  <c r="DX13" i="16" s="1"/>
  <c r="DX14" i="16" s="1"/>
  <c r="DX15" i="16" s="1"/>
  <c r="DX16" i="16" s="1"/>
  <c r="DX17" i="16" s="1"/>
  <c r="DX18" i="16" s="1"/>
  <c r="DX19" i="16" s="1"/>
  <c r="DX20" i="16" s="1"/>
  <c r="DX21" i="16" s="1"/>
  <c r="DX22" i="16" s="1"/>
  <c r="DX23" i="16" s="1"/>
  <c r="DX24" i="16" s="1"/>
  <c r="DX25" i="16" s="1"/>
  <c r="DX26" i="16" s="1"/>
  <c r="DX27" i="16" s="1"/>
  <c r="DX28" i="16" s="1"/>
  <c r="DX29" i="16" s="1"/>
  <c r="DX30" i="16" s="1"/>
  <c r="DX31" i="16" s="1"/>
  <c r="DX32" i="16" s="1"/>
  <c r="DX33" i="16" s="1"/>
  <c r="DX34" i="16" s="1"/>
  <c r="DX35" i="16" s="1"/>
  <c r="DX36" i="16" s="1"/>
  <c r="DX37" i="16" s="1"/>
  <c r="DX38" i="16" s="1"/>
  <c r="DX39" i="16" s="1"/>
  <c r="DX40" i="16" s="1"/>
  <c r="DX41" i="16" s="1"/>
  <c r="DX42" i="16" s="1"/>
  <c r="DX43" i="16" s="1"/>
  <c r="DX44" i="16" s="1"/>
  <c r="DX45" i="16" s="1"/>
  <c r="DX46" i="16" s="1"/>
  <c r="DX47" i="16" s="1"/>
  <c r="DX48" i="16" s="1"/>
  <c r="DX49" i="16" s="1"/>
  <c r="DX50" i="16" s="1"/>
  <c r="DX51" i="16" s="1"/>
  <c r="DX52" i="16" s="1"/>
  <c r="DX53" i="16" s="1"/>
  <c r="DX54" i="16" s="1"/>
  <c r="DX55" i="16" s="1"/>
  <c r="DX56" i="16" s="1"/>
  <c r="DX57" i="16" s="1"/>
  <c r="DX58" i="16" s="1"/>
  <c r="DX59" i="16" s="1"/>
  <c r="DX60" i="16" s="1"/>
  <c r="DX61" i="16" s="1"/>
  <c r="DX62" i="16" s="1"/>
  <c r="DX63" i="16" s="1"/>
  <c r="DX64" i="16" s="1"/>
  <c r="DX65" i="16" s="1"/>
  <c r="DX66" i="16" s="1"/>
  <c r="DX67" i="16" s="1"/>
  <c r="DX68" i="16" s="1"/>
  <c r="DX69" i="16" s="1"/>
  <c r="DX70" i="16" s="1"/>
  <c r="DX71" i="16" s="1"/>
  <c r="DX72" i="16" s="1"/>
  <c r="DX73" i="16" s="1"/>
  <c r="DX74" i="16" s="1"/>
  <c r="DX75" i="16" s="1"/>
  <c r="DX76" i="16" s="1"/>
  <c r="DX77" i="16" s="1"/>
  <c r="DX78" i="16" s="1"/>
  <c r="DX79" i="16" s="1"/>
  <c r="DX80" i="16" s="1"/>
  <c r="DX2" i="16" s="1"/>
  <c r="DB169" i="16" s="1"/>
  <c r="EF4" i="16"/>
  <c r="EF5" i="16" s="1"/>
  <c r="EF6" i="16" s="1"/>
  <c r="EF7" i="16" s="1"/>
  <c r="EF8" i="16" s="1"/>
  <c r="EF9" i="16" s="1"/>
  <c r="EF10" i="16" s="1"/>
  <c r="EF11" i="16" s="1"/>
  <c r="EF12" i="16" s="1"/>
  <c r="EF13" i="16" s="1"/>
  <c r="EF14" i="16" s="1"/>
  <c r="EF15" i="16" s="1"/>
  <c r="EF16" i="16" s="1"/>
  <c r="EF17" i="16" s="1"/>
  <c r="EF18" i="16" s="1"/>
  <c r="EF19" i="16" s="1"/>
  <c r="EF20" i="16" s="1"/>
  <c r="EF21" i="16" s="1"/>
  <c r="EF22" i="16" s="1"/>
  <c r="EF23" i="16" s="1"/>
  <c r="EF24" i="16" s="1"/>
  <c r="EF25" i="16" s="1"/>
  <c r="EF26" i="16" s="1"/>
  <c r="EF27" i="16" s="1"/>
  <c r="EF28" i="16" s="1"/>
  <c r="EF29" i="16" s="1"/>
  <c r="EF30" i="16" s="1"/>
  <c r="EF31" i="16" s="1"/>
  <c r="EF32" i="16" s="1"/>
  <c r="EF33" i="16" s="1"/>
  <c r="EF34" i="16" s="1"/>
  <c r="EF35" i="16" s="1"/>
  <c r="EF36" i="16" s="1"/>
  <c r="EF37" i="16" s="1"/>
  <c r="EF38" i="16" s="1"/>
  <c r="EF39" i="16" s="1"/>
  <c r="EF40" i="16" s="1"/>
  <c r="EF41" i="16" s="1"/>
  <c r="EF42" i="16" s="1"/>
  <c r="EF43" i="16" s="1"/>
  <c r="EF44" i="16" s="1"/>
  <c r="EF45" i="16" s="1"/>
  <c r="EF46" i="16" s="1"/>
  <c r="EF47" i="16" s="1"/>
  <c r="EF48" i="16" s="1"/>
  <c r="EF49" i="16" s="1"/>
  <c r="EF50" i="16" s="1"/>
  <c r="EF51" i="16" s="1"/>
  <c r="EF52" i="16" s="1"/>
  <c r="EF53" i="16" s="1"/>
  <c r="EF54" i="16" s="1"/>
  <c r="EF55" i="16" s="1"/>
  <c r="EF56" i="16" s="1"/>
  <c r="EF57" i="16" s="1"/>
  <c r="EF58" i="16" s="1"/>
  <c r="EF59" i="16" s="1"/>
  <c r="EF60" i="16" s="1"/>
  <c r="EF61" i="16" s="1"/>
  <c r="EF62" i="16" s="1"/>
  <c r="EF63" i="16" s="1"/>
  <c r="EF64" i="16" s="1"/>
  <c r="EF65" i="16" s="1"/>
  <c r="EF66" i="16" s="1"/>
  <c r="EF67" i="16" s="1"/>
  <c r="EF68" i="16" s="1"/>
  <c r="EF69" i="16" s="1"/>
  <c r="EF70" i="16" s="1"/>
  <c r="EF71" i="16" s="1"/>
  <c r="EF72" i="16" s="1"/>
  <c r="EF73" i="16" s="1"/>
  <c r="EF74" i="16" s="1"/>
  <c r="EF75" i="16" s="1"/>
  <c r="EF76" i="16" s="1"/>
  <c r="EF77" i="16" s="1"/>
  <c r="EF78" i="16" s="1"/>
  <c r="EF79" i="16" s="1"/>
  <c r="EF80" i="16" s="1"/>
  <c r="EF2" i="16" s="1"/>
  <c r="DB289" i="16" s="1"/>
  <c r="DB288" i="16" s="1"/>
  <c r="EG9" i="16"/>
  <c r="DQ4" i="16"/>
  <c r="DQ5" i="16" s="1"/>
  <c r="DQ6" i="16" s="1"/>
  <c r="DQ7" i="16" s="1"/>
  <c r="DQ8" i="16" s="1"/>
  <c r="DQ9" i="16" s="1"/>
  <c r="DQ10" i="16" s="1"/>
  <c r="DQ11" i="16" s="1"/>
  <c r="DQ12" i="16" s="1"/>
  <c r="DQ13" i="16" s="1"/>
  <c r="DQ14" i="16" s="1"/>
  <c r="DQ15" i="16" s="1"/>
  <c r="DQ16" i="16" s="1"/>
  <c r="DQ17" i="16" s="1"/>
  <c r="DQ18" i="16" s="1"/>
  <c r="DQ19" i="16" s="1"/>
  <c r="DQ20" i="16" s="1"/>
  <c r="DQ21" i="16" s="1"/>
  <c r="DQ22" i="16" s="1"/>
  <c r="DQ23" i="16" s="1"/>
  <c r="DQ24" i="16" s="1"/>
  <c r="DQ25" i="16" s="1"/>
  <c r="DQ26" i="16" s="1"/>
  <c r="DQ27" i="16" s="1"/>
  <c r="DQ28" i="16" s="1"/>
  <c r="DQ29" i="16" s="1"/>
  <c r="DQ30" i="16" s="1"/>
  <c r="DQ31" i="16" s="1"/>
  <c r="DQ32" i="16" s="1"/>
  <c r="DQ33" i="16" s="1"/>
  <c r="DQ34" i="16" s="1"/>
  <c r="DQ35" i="16" s="1"/>
  <c r="DQ36" i="16" s="1"/>
  <c r="DQ37" i="16" s="1"/>
  <c r="DQ38" i="16" s="1"/>
  <c r="DQ39" i="16" s="1"/>
  <c r="DQ40" i="16" s="1"/>
  <c r="DQ41" i="16" s="1"/>
  <c r="DQ42" i="16" s="1"/>
  <c r="DQ43" i="16" s="1"/>
  <c r="DQ44" i="16" s="1"/>
  <c r="DQ45" i="16" s="1"/>
  <c r="DQ46" i="16" s="1"/>
  <c r="DQ47" i="16" s="1"/>
  <c r="DQ48" i="16" s="1"/>
  <c r="DQ49" i="16" s="1"/>
  <c r="DQ50" i="16" s="1"/>
  <c r="DQ51" i="16" s="1"/>
  <c r="DQ52" i="16" s="1"/>
  <c r="DQ53" i="16" s="1"/>
  <c r="DQ54" i="16" s="1"/>
  <c r="DQ55" i="16" s="1"/>
  <c r="DQ56" i="16" s="1"/>
  <c r="DQ57" i="16" s="1"/>
  <c r="DQ58" i="16" s="1"/>
  <c r="DQ59" i="16" s="1"/>
  <c r="DQ60" i="16" s="1"/>
  <c r="DQ61" i="16" s="1"/>
  <c r="DQ62" i="16" s="1"/>
  <c r="DQ63" i="16" s="1"/>
  <c r="DQ64" i="16" s="1"/>
  <c r="DQ65" i="16" s="1"/>
  <c r="DQ66" i="16" s="1"/>
  <c r="DQ67" i="16" s="1"/>
  <c r="DQ68" i="16" s="1"/>
  <c r="DQ69" i="16" s="1"/>
  <c r="DQ70" i="16" s="1"/>
  <c r="DQ71" i="16" s="1"/>
  <c r="DQ72" i="16" s="1"/>
  <c r="DQ73" i="16" s="1"/>
  <c r="DQ74" i="16" s="1"/>
  <c r="DQ75" i="16" s="1"/>
  <c r="DQ76" i="16" s="1"/>
  <c r="DQ77" i="16" s="1"/>
  <c r="DQ78" i="16" s="1"/>
  <c r="DQ79" i="16" s="1"/>
  <c r="DQ80" i="16" s="1"/>
  <c r="DQ2" i="16" s="1"/>
  <c r="DB64" i="16" s="1"/>
  <c r="EG4" i="16"/>
  <c r="DN5" i="16"/>
  <c r="DN6" i="16" s="1"/>
  <c r="DN7" i="16" s="1"/>
  <c r="DN8" i="16" s="1"/>
  <c r="DN9" i="16" s="1"/>
  <c r="DN10" i="16" s="1"/>
  <c r="DN11" i="16" s="1"/>
  <c r="DN12" i="16" s="1"/>
  <c r="DN13" i="16" s="1"/>
  <c r="DN14" i="16" s="1"/>
  <c r="DN15" i="16" s="1"/>
  <c r="DN16" i="16" s="1"/>
  <c r="DN17" i="16" s="1"/>
  <c r="DN18" i="16" s="1"/>
  <c r="DN19" i="16" s="1"/>
  <c r="DN20" i="16" s="1"/>
  <c r="DN21" i="16" s="1"/>
  <c r="DN22" i="16" s="1"/>
  <c r="DN23" i="16" s="1"/>
  <c r="DN24" i="16" s="1"/>
  <c r="DN25" i="16" s="1"/>
  <c r="DN26" i="16" s="1"/>
  <c r="DN27" i="16" s="1"/>
  <c r="DN28" i="16" s="1"/>
  <c r="DN29" i="16" s="1"/>
  <c r="DN30" i="16" s="1"/>
  <c r="DN31" i="16" s="1"/>
  <c r="DN32" i="16" s="1"/>
  <c r="DN33" i="16" s="1"/>
  <c r="DN34" i="16" s="1"/>
  <c r="DN35" i="16" s="1"/>
  <c r="DN36" i="16" s="1"/>
  <c r="DN37" i="16" s="1"/>
  <c r="DN38" i="16" s="1"/>
  <c r="DN39" i="16" s="1"/>
  <c r="DN40" i="16" s="1"/>
  <c r="DN41" i="16" s="1"/>
  <c r="DN42" i="16" s="1"/>
  <c r="DN43" i="16" s="1"/>
  <c r="DN44" i="16" s="1"/>
  <c r="DN45" i="16" s="1"/>
  <c r="DN46" i="16" s="1"/>
  <c r="DN47" i="16" s="1"/>
  <c r="DN48" i="16" s="1"/>
  <c r="DN49" i="16" s="1"/>
  <c r="DN50" i="16" s="1"/>
  <c r="DN51" i="16" s="1"/>
  <c r="DN52" i="16" s="1"/>
  <c r="DN53" i="16" s="1"/>
  <c r="DN54" i="16" s="1"/>
  <c r="DN55" i="16" s="1"/>
  <c r="DN56" i="16" s="1"/>
  <c r="DN57" i="16" s="1"/>
  <c r="DN58" i="16" s="1"/>
  <c r="DN59" i="16" s="1"/>
  <c r="DN60" i="16" s="1"/>
  <c r="DN61" i="16" s="1"/>
  <c r="DN62" i="16" s="1"/>
  <c r="DN63" i="16" s="1"/>
  <c r="DN64" i="16" s="1"/>
  <c r="DN65" i="16" s="1"/>
  <c r="DN66" i="16" s="1"/>
  <c r="DN67" i="16" s="1"/>
  <c r="DN68" i="16" s="1"/>
  <c r="DN69" i="16" s="1"/>
  <c r="DN70" i="16" s="1"/>
  <c r="DN71" i="16" s="1"/>
  <c r="DN72" i="16" s="1"/>
  <c r="DN73" i="16" s="1"/>
  <c r="DN74" i="16" s="1"/>
  <c r="DN75" i="16" s="1"/>
  <c r="DN76" i="16" s="1"/>
  <c r="DN77" i="16" s="1"/>
  <c r="DN78" i="16" s="1"/>
  <c r="DN79" i="16" s="1"/>
  <c r="DN80" i="16" s="1"/>
  <c r="DN2" i="16" s="1"/>
  <c r="DB19" i="16" s="1"/>
  <c r="DV5" i="16"/>
  <c r="DV6" i="16" s="1"/>
  <c r="DV7" i="16" s="1"/>
  <c r="DV8" i="16" s="1"/>
  <c r="DV9" i="16" s="1"/>
  <c r="DV10" i="16" s="1"/>
  <c r="DV11" i="16" s="1"/>
  <c r="DV12" i="16" s="1"/>
  <c r="DV13" i="16" s="1"/>
  <c r="DV14" i="16" s="1"/>
  <c r="DV15" i="16" s="1"/>
  <c r="DV16" i="16" s="1"/>
  <c r="DV17" i="16" s="1"/>
  <c r="DV18" i="16" s="1"/>
  <c r="DV19" i="16" s="1"/>
  <c r="DV20" i="16" s="1"/>
  <c r="DV21" i="16" s="1"/>
  <c r="DV22" i="16" s="1"/>
  <c r="DV23" i="16" s="1"/>
  <c r="DV24" i="16" s="1"/>
  <c r="DV25" i="16" s="1"/>
  <c r="DV26" i="16" s="1"/>
  <c r="DV27" i="16" s="1"/>
  <c r="DV28" i="16" s="1"/>
  <c r="DV29" i="16" s="1"/>
  <c r="DV30" i="16" s="1"/>
  <c r="DV31" i="16" s="1"/>
  <c r="DV32" i="16" s="1"/>
  <c r="DV33" i="16" s="1"/>
  <c r="DV34" i="16" s="1"/>
  <c r="DV35" i="16" s="1"/>
  <c r="DV36" i="16" s="1"/>
  <c r="DV37" i="16" s="1"/>
  <c r="DV38" i="16" s="1"/>
  <c r="DV39" i="16" s="1"/>
  <c r="DV40" i="16" s="1"/>
  <c r="DV41" i="16" s="1"/>
  <c r="DV42" i="16" s="1"/>
  <c r="DV43" i="16" s="1"/>
  <c r="DV44" i="16" s="1"/>
  <c r="DV45" i="16" s="1"/>
  <c r="DV46" i="16" s="1"/>
  <c r="DV47" i="16" s="1"/>
  <c r="DV48" i="16" s="1"/>
  <c r="DV49" i="16" s="1"/>
  <c r="DV50" i="16" s="1"/>
  <c r="DV51" i="16" s="1"/>
  <c r="DV52" i="16" s="1"/>
  <c r="DV53" i="16" s="1"/>
  <c r="DV54" i="16" s="1"/>
  <c r="DV55" i="16" s="1"/>
  <c r="DV56" i="16" s="1"/>
  <c r="DV57" i="16" s="1"/>
  <c r="DV58" i="16" s="1"/>
  <c r="DV59" i="16" s="1"/>
  <c r="DV60" i="16" s="1"/>
  <c r="DV61" i="16" s="1"/>
  <c r="DV62" i="16" s="1"/>
  <c r="DV63" i="16" s="1"/>
  <c r="DV64" i="16" s="1"/>
  <c r="DV65" i="16" s="1"/>
  <c r="DV66" i="16" s="1"/>
  <c r="DV67" i="16" s="1"/>
  <c r="DV68" i="16" s="1"/>
  <c r="DV69" i="16" s="1"/>
  <c r="DV70" i="16" s="1"/>
  <c r="DV71" i="16" s="1"/>
  <c r="DV72" i="16" s="1"/>
  <c r="DV73" i="16" s="1"/>
  <c r="DV74" i="16" s="1"/>
  <c r="DV75" i="16" s="1"/>
  <c r="DV76" i="16" s="1"/>
  <c r="DV77" i="16" s="1"/>
  <c r="DV78" i="16" s="1"/>
  <c r="DV79" i="16" s="1"/>
  <c r="DV80" i="16" s="1"/>
  <c r="DV2" i="16" s="1"/>
  <c r="DB139" i="16" s="1"/>
  <c r="EG18" i="16"/>
  <c r="DT6" i="16"/>
  <c r="DT7" i="16" s="1"/>
  <c r="DT8" i="16" s="1"/>
  <c r="DT9" i="16" s="1"/>
  <c r="DT10" i="16" s="1"/>
  <c r="DT11" i="16" s="1"/>
  <c r="DT12" i="16" s="1"/>
  <c r="DT13" i="16" s="1"/>
  <c r="DT14" i="16" s="1"/>
  <c r="DT15" i="16" s="1"/>
  <c r="DT16" i="16" s="1"/>
  <c r="DT17" i="16" s="1"/>
  <c r="DT18" i="16" s="1"/>
  <c r="DT19" i="16" s="1"/>
  <c r="DT20" i="16" s="1"/>
  <c r="DT21" i="16" s="1"/>
  <c r="DT22" i="16" s="1"/>
  <c r="DT23" i="16" s="1"/>
  <c r="DT24" i="16" s="1"/>
  <c r="DT25" i="16" s="1"/>
  <c r="DT26" i="16" s="1"/>
  <c r="DT27" i="16" s="1"/>
  <c r="DT28" i="16" s="1"/>
  <c r="DT29" i="16" s="1"/>
  <c r="DT30" i="16" s="1"/>
  <c r="DT31" i="16" s="1"/>
  <c r="DT32" i="16" s="1"/>
  <c r="DT33" i="16" s="1"/>
  <c r="DT34" i="16" s="1"/>
  <c r="DT35" i="16" s="1"/>
  <c r="DT36" i="16" s="1"/>
  <c r="DT37" i="16" s="1"/>
  <c r="DT38" i="16" s="1"/>
  <c r="DT39" i="16" s="1"/>
  <c r="DT40" i="16" s="1"/>
  <c r="DT41" i="16" s="1"/>
  <c r="DT42" i="16" s="1"/>
  <c r="DT43" i="16" s="1"/>
  <c r="DT44" i="16" s="1"/>
  <c r="DT45" i="16" s="1"/>
  <c r="DT46" i="16" s="1"/>
  <c r="DT47" i="16" s="1"/>
  <c r="DT48" i="16" s="1"/>
  <c r="DT49" i="16" s="1"/>
  <c r="DT50" i="16" s="1"/>
  <c r="DT51" i="16" s="1"/>
  <c r="DT52" i="16" s="1"/>
  <c r="DT53" i="16" s="1"/>
  <c r="DT54" i="16" s="1"/>
  <c r="DT55" i="16" s="1"/>
  <c r="DT56" i="16" s="1"/>
  <c r="DT57" i="16" s="1"/>
  <c r="DT58" i="16" s="1"/>
  <c r="DT59" i="16" s="1"/>
  <c r="DT60" i="16" s="1"/>
  <c r="DT61" i="16" s="1"/>
  <c r="DT62" i="16" s="1"/>
  <c r="DT63" i="16" s="1"/>
  <c r="DT64" i="16" s="1"/>
  <c r="DT65" i="16" s="1"/>
  <c r="DT66" i="16" s="1"/>
  <c r="DT67" i="16" s="1"/>
  <c r="DT68" i="16" s="1"/>
  <c r="DT69" i="16" s="1"/>
  <c r="DT70" i="16" s="1"/>
  <c r="DT71" i="16" s="1"/>
  <c r="DT72" i="16" s="1"/>
  <c r="DT73" i="16" s="1"/>
  <c r="DT74" i="16" s="1"/>
  <c r="DT75" i="16" s="1"/>
  <c r="DT76" i="16" s="1"/>
  <c r="DT77" i="16" s="1"/>
  <c r="DT78" i="16" s="1"/>
  <c r="DT79" i="16" s="1"/>
  <c r="DT80" i="16" s="1"/>
  <c r="DT2" i="16" s="1"/>
  <c r="DB109" i="16" s="1"/>
  <c r="EB6" i="16"/>
  <c r="EB7" i="16" s="1"/>
  <c r="EB8" i="16" s="1"/>
  <c r="EB9" i="16" s="1"/>
  <c r="EB10" i="16" s="1"/>
  <c r="EB11" i="16" s="1"/>
  <c r="EB12" i="16" s="1"/>
  <c r="EB13" i="16" s="1"/>
  <c r="EB14" i="16" s="1"/>
  <c r="EB15" i="16" s="1"/>
  <c r="EB16" i="16" s="1"/>
  <c r="EB17" i="16" s="1"/>
  <c r="EB18" i="16" s="1"/>
  <c r="EB19" i="16" s="1"/>
  <c r="EB20" i="16" s="1"/>
  <c r="EB21" i="16" s="1"/>
  <c r="EB22" i="16" s="1"/>
  <c r="EB23" i="16" s="1"/>
  <c r="EB24" i="16" s="1"/>
  <c r="EB25" i="16" s="1"/>
  <c r="EB26" i="16" s="1"/>
  <c r="EB27" i="16" s="1"/>
  <c r="EB28" i="16" s="1"/>
  <c r="EB29" i="16" s="1"/>
  <c r="EB30" i="16" s="1"/>
  <c r="EB31" i="16" s="1"/>
  <c r="EB32" i="16" s="1"/>
  <c r="EB33" i="16" s="1"/>
  <c r="EB34" i="16" s="1"/>
  <c r="EB35" i="16" s="1"/>
  <c r="EB36" i="16" s="1"/>
  <c r="EB37" i="16" s="1"/>
  <c r="EB38" i="16" s="1"/>
  <c r="EB39" i="16" s="1"/>
  <c r="EB40" i="16" s="1"/>
  <c r="EB41" i="16" s="1"/>
  <c r="EB42" i="16" s="1"/>
  <c r="EB43" i="16" s="1"/>
  <c r="EB44" i="16" s="1"/>
  <c r="EB45" i="16" s="1"/>
  <c r="EB46" i="16" s="1"/>
  <c r="EB47" i="16" s="1"/>
  <c r="EB48" i="16" s="1"/>
  <c r="EB49" i="16" s="1"/>
  <c r="EB50" i="16" s="1"/>
  <c r="EB51" i="16" s="1"/>
  <c r="EB52" i="16" s="1"/>
  <c r="EB53" i="16" s="1"/>
  <c r="EB54" i="16" s="1"/>
  <c r="EB55" i="16" s="1"/>
  <c r="EB56" i="16" s="1"/>
  <c r="EB57" i="16" s="1"/>
  <c r="EB58" i="16" s="1"/>
  <c r="EB59" i="16" s="1"/>
  <c r="EB60" i="16" s="1"/>
  <c r="EB61" i="16" s="1"/>
  <c r="EB62" i="16" s="1"/>
  <c r="EB63" i="16" s="1"/>
  <c r="EB64" i="16" s="1"/>
  <c r="EB65" i="16" s="1"/>
  <c r="EB66" i="16" s="1"/>
  <c r="EB67" i="16" s="1"/>
  <c r="EB68" i="16" s="1"/>
  <c r="EB69" i="16" s="1"/>
  <c r="EB70" i="16" s="1"/>
  <c r="EB71" i="16" s="1"/>
  <c r="EB72" i="16" s="1"/>
  <c r="EB73" i="16" s="1"/>
  <c r="EB74" i="16" s="1"/>
  <c r="EB75" i="16" s="1"/>
  <c r="EB76" i="16" s="1"/>
  <c r="EB77" i="16" s="1"/>
  <c r="EB78" i="16" s="1"/>
  <c r="EB79" i="16" s="1"/>
  <c r="EB80" i="16" s="1"/>
  <c r="EB2" i="16" s="1"/>
  <c r="DB229" i="16" s="1"/>
  <c r="EG7" i="16"/>
  <c r="EG10" i="16"/>
  <c r="EG12" i="16"/>
  <c r="EG15" i="16"/>
  <c r="EG13" i="16"/>
  <c r="EG19" i="16"/>
  <c r="EG17" i="16"/>
  <c r="EG11" i="16"/>
  <c r="EG20" i="16"/>
  <c r="BZ31" i="16"/>
  <c r="CR42" i="15"/>
  <c r="CR43" i="15" s="1"/>
  <c r="CR44" i="15" s="1"/>
  <c r="CR45" i="15" s="1"/>
  <c r="CR46" i="15" s="1"/>
  <c r="CR47" i="15" s="1"/>
  <c r="CR48" i="15" s="1"/>
  <c r="CR49" i="15" s="1"/>
  <c r="CR50" i="15" s="1"/>
  <c r="CR51" i="15" s="1"/>
  <c r="CR52" i="15" s="1"/>
  <c r="CR53" i="15" s="1"/>
  <c r="CR54" i="15" s="1"/>
  <c r="CR55" i="15" s="1"/>
  <c r="CR56" i="15" s="1"/>
  <c r="CR57" i="15" s="1"/>
  <c r="CR58" i="15" s="1"/>
  <c r="CR59" i="15" s="1"/>
  <c r="CR60" i="15" s="1"/>
  <c r="CR61" i="15" s="1"/>
  <c r="CR62" i="15" s="1"/>
  <c r="CR63" i="15" s="1"/>
  <c r="CR64" i="15" s="1"/>
  <c r="CR65" i="15" s="1"/>
  <c r="CR66" i="15" s="1"/>
  <c r="CR67" i="15" s="1"/>
  <c r="CR68" i="15" s="1"/>
  <c r="CR69" i="15" s="1"/>
  <c r="CR70" i="15" s="1"/>
  <c r="CR71" i="15" s="1"/>
  <c r="CR72" i="15" s="1"/>
  <c r="CR73" i="15" s="1"/>
  <c r="CR74" i="15" s="1"/>
  <c r="CR75" i="15" s="1"/>
  <c r="CR76" i="15" s="1"/>
  <c r="CR77" i="15" s="1"/>
  <c r="CR78" i="15" s="1"/>
  <c r="CR79" i="15" s="1"/>
  <c r="CR80" i="15" s="1"/>
  <c r="CD42" i="15"/>
  <c r="CD43" i="15" s="1"/>
  <c r="CD44" i="15" s="1"/>
  <c r="CD45" i="15" s="1"/>
  <c r="CD46" i="15" s="1"/>
  <c r="CD47" i="15" s="1"/>
  <c r="CD48" i="15" s="1"/>
  <c r="CD49" i="15" s="1"/>
  <c r="CD50" i="15" s="1"/>
  <c r="CD51" i="15" s="1"/>
  <c r="CD52" i="15" s="1"/>
  <c r="CD53" i="15" s="1"/>
  <c r="CD54" i="15" s="1"/>
  <c r="CD55" i="15" s="1"/>
  <c r="CD56" i="15" s="1"/>
  <c r="CD57" i="15" s="1"/>
  <c r="CD58" i="15" s="1"/>
  <c r="CD59" i="15" s="1"/>
  <c r="CD60" i="15" s="1"/>
  <c r="CD61" i="15" s="1"/>
  <c r="CD62" i="15" s="1"/>
  <c r="CD63" i="15" s="1"/>
  <c r="CD64" i="15" s="1"/>
  <c r="CD65" i="15" s="1"/>
  <c r="CD66" i="15" s="1"/>
  <c r="CD67" i="15" s="1"/>
  <c r="CD68" i="15" s="1"/>
  <c r="CD69" i="15" s="1"/>
  <c r="CD70" i="15" s="1"/>
  <c r="CD71" i="15" s="1"/>
  <c r="CD72" i="15" s="1"/>
  <c r="CD73" i="15" s="1"/>
  <c r="CD74" i="15" s="1"/>
  <c r="CD75" i="15" s="1"/>
  <c r="CD76" i="15" s="1"/>
  <c r="CD77" i="15" s="1"/>
  <c r="CD78" i="15" s="1"/>
  <c r="CD79" i="15" s="1"/>
  <c r="CD80" i="15" s="1"/>
  <c r="CL42" i="15"/>
  <c r="CT42" i="15"/>
  <c r="CT43" i="15" s="1"/>
  <c r="CT44" i="15" s="1"/>
  <c r="CT45" i="15" s="1"/>
  <c r="CT46" i="15" s="1"/>
  <c r="CT47" i="15" s="1"/>
  <c r="CT48" i="15" s="1"/>
  <c r="CT49" i="15" s="1"/>
  <c r="CT50" i="15" s="1"/>
  <c r="CT51" i="15" s="1"/>
  <c r="CT52" i="15" s="1"/>
  <c r="CT53" i="15" s="1"/>
  <c r="CT54" i="15" s="1"/>
  <c r="CT55" i="15" s="1"/>
  <c r="CT56" i="15" s="1"/>
  <c r="CT57" i="15" s="1"/>
  <c r="CT58" i="15" s="1"/>
  <c r="CT59" i="15" s="1"/>
  <c r="CT60" i="15" s="1"/>
  <c r="CT61" i="15" s="1"/>
  <c r="CT62" i="15" s="1"/>
  <c r="CT63" i="15" s="1"/>
  <c r="CT64" i="15" s="1"/>
  <c r="CT65" i="15" s="1"/>
  <c r="CT66" i="15" s="1"/>
  <c r="CT67" i="15" s="1"/>
  <c r="CT68" i="15" s="1"/>
  <c r="CT69" i="15" s="1"/>
  <c r="CT70" i="15" s="1"/>
  <c r="CT71" i="15" s="1"/>
  <c r="CT72" i="15" s="1"/>
  <c r="CT73" i="15" s="1"/>
  <c r="CT74" i="15" s="1"/>
  <c r="CT75" i="15" s="1"/>
  <c r="CT76" i="15" s="1"/>
  <c r="CT77" i="15" s="1"/>
  <c r="CT78" i="15" s="1"/>
  <c r="CT79" i="15" s="1"/>
  <c r="CT80" i="15" s="1"/>
  <c r="CE42" i="15"/>
  <c r="CE43" i="15" s="1"/>
  <c r="CE44" i="15" s="1"/>
  <c r="CE45" i="15" s="1"/>
  <c r="CE46" i="15" s="1"/>
  <c r="CE47" i="15" s="1"/>
  <c r="CE48" i="15" s="1"/>
  <c r="CE49" i="15" s="1"/>
  <c r="CE50" i="15" s="1"/>
  <c r="CE51" i="15" s="1"/>
  <c r="CE52" i="15" s="1"/>
  <c r="CE53" i="15" s="1"/>
  <c r="CE54" i="15" s="1"/>
  <c r="CE55" i="15" s="1"/>
  <c r="CE56" i="15" s="1"/>
  <c r="CE57" i="15" s="1"/>
  <c r="CE58" i="15" s="1"/>
  <c r="CE59" i="15" s="1"/>
  <c r="CE60" i="15" s="1"/>
  <c r="CE61" i="15" s="1"/>
  <c r="CE62" i="15" s="1"/>
  <c r="CE63" i="15" s="1"/>
  <c r="CE64" i="15" s="1"/>
  <c r="CE65" i="15" s="1"/>
  <c r="CE66" i="15" s="1"/>
  <c r="CE67" i="15" s="1"/>
  <c r="CE68" i="15" s="1"/>
  <c r="CE69" i="15" s="1"/>
  <c r="CE70" i="15" s="1"/>
  <c r="CE71" i="15" s="1"/>
  <c r="CE72" i="15" s="1"/>
  <c r="CE73" i="15" s="1"/>
  <c r="CE74" i="15" s="1"/>
  <c r="CE75" i="15" s="1"/>
  <c r="CE76" i="15" s="1"/>
  <c r="CE77" i="15" s="1"/>
  <c r="CE78" i="15" s="1"/>
  <c r="CE79" i="15" s="1"/>
  <c r="CE80" i="15" s="1"/>
  <c r="CM42" i="15"/>
  <c r="CM43" i="15" s="1"/>
  <c r="CM44" i="15" s="1"/>
  <c r="CM45" i="15" s="1"/>
  <c r="CM46" i="15" s="1"/>
  <c r="CM47" i="15" s="1"/>
  <c r="CM48" i="15" s="1"/>
  <c r="CM49" i="15" s="1"/>
  <c r="CM50" i="15" s="1"/>
  <c r="CM51" i="15" s="1"/>
  <c r="CM52" i="15" s="1"/>
  <c r="CM53" i="15" s="1"/>
  <c r="CM54" i="15" s="1"/>
  <c r="CM55" i="15" s="1"/>
  <c r="CM56" i="15" s="1"/>
  <c r="CM57" i="15" s="1"/>
  <c r="CM58" i="15" s="1"/>
  <c r="CM59" i="15" s="1"/>
  <c r="CM60" i="15" s="1"/>
  <c r="CM61" i="15" s="1"/>
  <c r="CM62" i="15" s="1"/>
  <c r="CM63" i="15" s="1"/>
  <c r="CM64" i="15" s="1"/>
  <c r="CM65" i="15" s="1"/>
  <c r="CM66" i="15" s="1"/>
  <c r="CM67" i="15" s="1"/>
  <c r="CM68" i="15" s="1"/>
  <c r="CM69" i="15" s="1"/>
  <c r="CM70" i="15" s="1"/>
  <c r="CM71" i="15" s="1"/>
  <c r="CM72" i="15" s="1"/>
  <c r="CM73" i="15" s="1"/>
  <c r="CM74" i="15" s="1"/>
  <c r="CM75" i="15" s="1"/>
  <c r="CM76" i="15" s="1"/>
  <c r="CM77" i="15" s="1"/>
  <c r="CM78" i="15" s="1"/>
  <c r="CM79" i="15" s="1"/>
  <c r="CM80" i="15" s="1"/>
  <c r="CU42" i="15"/>
  <c r="CU43" i="15" s="1"/>
  <c r="CU44" i="15" s="1"/>
  <c r="CU45" i="15" s="1"/>
  <c r="CU46" i="15" s="1"/>
  <c r="CU47" i="15" s="1"/>
  <c r="CU48" i="15" s="1"/>
  <c r="CU49" i="15" s="1"/>
  <c r="CU50" i="15" s="1"/>
  <c r="CU51" i="15" s="1"/>
  <c r="CU52" i="15" s="1"/>
  <c r="CU53" i="15" s="1"/>
  <c r="CU54" i="15" s="1"/>
  <c r="CU55" i="15" s="1"/>
  <c r="CU56" i="15" s="1"/>
  <c r="CU57" i="15" s="1"/>
  <c r="CU58" i="15" s="1"/>
  <c r="CU59" i="15" s="1"/>
  <c r="CU60" i="15" s="1"/>
  <c r="CU61" i="15" s="1"/>
  <c r="CU62" i="15" s="1"/>
  <c r="CU63" i="15" s="1"/>
  <c r="CU64" i="15" s="1"/>
  <c r="CU65" i="15" s="1"/>
  <c r="CU66" i="15" s="1"/>
  <c r="CU67" i="15" s="1"/>
  <c r="CU68" i="15" s="1"/>
  <c r="CU69" i="15" s="1"/>
  <c r="CU70" i="15" s="1"/>
  <c r="CU71" i="15" s="1"/>
  <c r="CU72" i="15" s="1"/>
  <c r="CU73" i="15" s="1"/>
  <c r="CU74" i="15" s="1"/>
  <c r="CU75" i="15" s="1"/>
  <c r="CU76" i="15" s="1"/>
  <c r="CU77" i="15" s="1"/>
  <c r="CU78" i="15" s="1"/>
  <c r="CU79" i="15" s="1"/>
  <c r="CU80" i="15" s="1"/>
  <c r="CC42" i="15"/>
  <c r="CC43" i="15" s="1"/>
  <c r="CC44" i="15" s="1"/>
  <c r="CC45" i="15" s="1"/>
  <c r="CC46" i="15" s="1"/>
  <c r="CC47" i="15" s="1"/>
  <c r="CC48" i="15" s="1"/>
  <c r="CC49" i="15" s="1"/>
  <c r="CC50" i="15" s="1"/>
  <c r="CC51" i="15" s="1"/>
  <c r="CC52" i="15" s="1"/>
  <c r="CC53" i="15" s="1"/>
  <c r="CC54" i="15" s="1"/>
  <c r="CC55" i="15" s="1"/>
  <c r="CC56" i="15" s="1"/>
  <c r="CC57" i="15" s="1"/>
  <c r="CC58" i="15" s="1"/>
  <c r="CC59" i="15" s="1"/>
  <c r="CC60" i="15" s="1"/>
  <c r="CC61" i="15" s="1"/>
  <c r="CC62" i="15" s="1"/>
  <c r="CC63" i="15" s="1"/>
  <c r="CC64" i="15" s="1"/>
  <c r="CC65" i="15" s="1"/>
  <c r="CC66" i="15" s="1"/>
  <c r="CC67" i="15" s="1"/>
  <c r="CC68" i="15" s="1"/>
  <c r="CC69" i="15" s="1"/>
  <c r="CC70" i="15" s="1"/>
  <c r="CC71" i="15" s="1"/>
  <c r="CC72" i="15" s="1"/>
  <c r="CC73" i="15" s="1"/>
  <c r="CC74" i="15" s="1"/>
  <c r="CC75" i="15" s="1"/>
  <c r="CC76" i="15" s="1"/>
  <c r="CC77" i="15" s="1"/>
  <c r="CC78" i="15" s="1"/>
  <c r="CC79" i="15" s="1"/>
  <c r="CC80" i="15" s="1"/>
  <c r="CB42" i="15"/>
  <c r="CB43" i="15" s="1"/>
  <c r="CB44" i="15" s="1"/>
  <c r="CB45" i="15" s="1"/>
  <c r="CB46" i="15" s="1"/>
  <c r="CB47" i="15" s="1"/>
  <c r="CB48" i="15" s="1"/>
  <c r="CB49" i="15" s="1"/>
  <c r="CB50" i="15" s="1"/>
  <c r="CB51" i="15" s="1"/>
  <c r="CB52" i="15" s="1"/>
  <c r="CB53" i="15" s="1"/>
  <c r="CB54" i="15" s="1"/>
  <c r="CB55" i="15" s="1"/>
  <c r="CB56" i="15" s="1"/>
  <c r="CB57" i="15" s="1"/>
  <c r="CB58" i="15" s="1"/>
  <c r="CB59" i="15" s="1"/>
  <c r="CB60" i="15" s="1"/>
  <c r="CB61" i="15" s="1"/>
  <c r="CB62" i="15" s="1"/>
  <c r="CB63" i="15" s="1"/>
  <c r="CB64" i="15" s="1"/>
  <c r="CB65" i="15" s="1"/>
  <c r="CB66" i="15" s="1"/>
  <c r="CB67" i="15" s="1"/>
  <c r="CB68" i="15" s="1"/>
  <c r="CB69" i="15" s="1"/>
  <c r="CB70" i="15" s="1"/>
  <c r="CB71" i="15" s="1"/>
  <c r="CB72" i="15" s="1"/>
  <c r="CB73" i="15" s="1"/>
  <c r="CB74" i="15" s="1"/>
  <c r="CB75" i="15" s="1"/>
  <c r="CB76" i="15" s="1"/>
  <c r="CB77" i="15" s="1"/>
  <c r="CB78" i="15" s="1"/>
  <c r="CB79" i="15" s="1"/>
  <c r="CB80" i="15" s="1"/>
  <c r="CF42" i="15"/>
  <c r="CF43" i="15" s="1"/>
  <c r="CF44" i="15" s="1"/>
  <c r="CF45" i="15" s="1"/>
  <c r="CF46" i="15" s="1"/>
  <c r="CF47" i="15" s="1"/>
  <c r="CF48" i="15" s="1"/>
  <c r="CF49" i="15" s="1"/>
  <c r="CF50" i="15" s="1"/>
  <c r="CF51" i="15" s="1"/>
  <c r="CF52" i="15" s="1"/>
  <c r="CF53" i="15" s="1"/>
  <c r="CF54" i="15" s="1"/>
  <c r="CF55" i="15" s="1"/>
  <c r="CF56" i="15" s="1"/>
  <c r="CF57" i="15" s="1"/>
  <c r="CF58" i="15" s="1"/>
  <c r="CF59" i="15" s="1"/>
  <c r="CF60" i="15" s="1"/>
  <c r="CF61" i="15" s="1"/>
  <c r="CF62" i="15" s="1"/>
  <c r="CF63" i="15" s="1"/>
  <c r="CF64" i="15" s="1"/>
  <c r="CF65" i="15" s="1"/>
  <c r="CF66" i="15" s="1"/>
  <c r="CF67" i="15" s="1"/>
  <c r="CF68" i="15" s="1"/>
  <c r="CF69" i="15" s="1"/>
  <c r="CF70" i="15" s="1"/>
  <c r="CF71" i="15" s="1"/>
  <c r="CF72" i="15" s="1"/>
  <c r="CF73" i="15" s="1"/>
  <c r="CF74" i="15" s="1"/>
  <c r="CF75" i="15" s="1"/>
  <c r="CF76" i="15" s="1"/>
  <c r="CF77" i="15" s="1"/>
  <c r="CF78" i="15" s="1"/>
  <c r="CF79" i="15" s="1"/>
  <c r="CF80" i="15" s="1"/>
  <c r="CK42" i="15"/>
  <c r="CK43" i="15" s="1"/>
  <c r="CK44" i="15" s="1"/>
  <c r="CK45" i="15" s="1"/>
  <c r="CK46" i="15" s="1"/>
  <c r="CK47" i="15" s="1"/>
  <c r="CK48" i="15" s="1"/>
  <c r="CK49" i="15" s="1"/>
  <c r="CK50" i="15" s="1"/>
  <c r="CK51" i="15" s="1"/>
  <c r="CK52" i="15" s="1"/>
  <c r="CK53" i="15" s="1"/>
  <c r="CK54" i="15" s="1"/>
  <c r="CK55" i="15" s="1"/>
  <c r="CK56" i="15" s="1"/>
  <c r="CK57" i="15" s="1"/>
  <c r="CK58" i="15" s="1"/>
  <c r="CK59" i="15" s="1"/>
  <c r="CK60" i="15" s="1"/>
  <c r="CK61" i="15" s="1"/>
  <c r="CK62" i="15" s="1"/>
  <c r="CK63" i="15" s="1"/>
  <c r="CK64" i="15" s="1"/>
  <c r="CK65" i="15" s="1"/>
  <c r="CK66" i="15" s="1"/>
  <c r="CK67" i="15" s="1"/>
  <c r="CK68" i="15" s="1"/>
  <c r="CK69" i="15" s="1"/>
  <c r="CK70" i="15" s="1"/>
  <c r="CK71" i="15" s="1"/>
  <c r="CK72" i="15" s="1"/>
  <c r="CK73" i="15" s="1"/>
  <c r="CK74" i="15" s="1"/>
  <c r="CK75" i="15" s="1"/>
  <c r="CK76" i="15" s="1"/>
  <c r="CK77" i="15" s="1"/>
  <c r="CK78" i="15" s="1"/>
  <c r="CK79" i="15" s="1"/>
  <c r="CK80" i="15" s="1"/>
  <c r="CG42" i="15"/>
  <c r="CG43" i="15" s="1"/>
  <c r="CG44" i="15" s="1"/>
  <c r="CG45" i="15" s="1"/>
  <c r="CG46" i="15" s="1"/>
  <c r="CG47" i="15" s="1"/>
  <c r="CG48" i="15" s="1"/>
  <c r="CG49" i="15" s="1"/>
  <c r="CG50" i="15" s="1"/>
  <c r="CG51" i="15" s="1"/>
  <c r="CG52" i="15" s="1"/>
  <c r="CG53" i="15" s="1"/>
  <c r="CG54" i="15" s="1"/>
  <c r="CG55" i="15" s="1"/>
  <c r="CG56" i="15" s="1"/>
  <c r="CG57" i="15" s="1"/>
  <c r="CG58" i="15" s="1"/>
  <c r="CG59" i="15" s="1"/>
  <c r="CG60" i="15" s="1"/>
  <c r="CG61" i="15" s="1"/>
  <c r="CG62" i="15" s="1"/>
  <c r="CG63" i="15" s="1"/>
  <c r="CG64" i="15" s="1"/>
  <c r="CG65" i="15" s="1"/>
  <c r="CG66" i="15" s="1"/>
  <c r="CG67" i="15" s="1"/>
  <c r="CG68" i="15" s="1"/>
  <c r="CG69" i="15" s="1"/>
  <c r="CG70" i="15" s="1"/>
  <c r="CG71" i="15" s="1"/>
  <c r="CG72" i="15" s="1"/>
  <c r="CG73" i="15" s="1"/>
  <c r="CG74" i="15" s="1"/>
  <c r="CG75" i="15" s="1"/>
  <c r="CG76" i="15" s="1"/>
  <c r="CG77" i="15" s="1"/>
  <c r="CG78" i="15" s="1"/>
  <c r="CG79" i="15" s="1"/>
  <c r="CG80" i="15" s="1"/>
  <c r="CJ42" i="15"/>
  <c r="CJ43" i="15" s="1"/>
  <c r="CJ44" i="15" s="1"/>
  <c r="CJ45" i="15" s="1"/>
  <c r="CJ46" i="15" s="1"/>
  <c r="CJ47" i="15" s="1"/>
  <c r="CJ48" i="15" s="1"/>
  <c r="CJ49" i="15" s="1"/>
  <c r="CJ50" i="15" s="1"/>
  <c r="CJ51" i="15" s="1"/>
  <c r="CJ52" i="15" s="1"/>
  <c r="CJ53" i="15" s="1"/>
  <c r="CJ54" i="15" s="1"/>
  <c r="CJ55" i="15" s="1"/>
  <c r="CJ56" i="15" s="1"/>
  <c r="CJ57" i="15" s="1"/>
  <c r="CJ58" i="15" s="1"/>
  <c r="CJ59" i="15" s="1"/>
  <c r="CJ60" i="15" s="1"/>
  <c r="CJ61" i="15" s="1"/>
  <c r="CJ62" i="15" s="1"/>
  <c r="CJ63" i="15" s="1"/>
  <c r="CJ64" i="15" s="1"/>
  <c r="CJ65" i="15" s="1"/>
  <c r="CJ66" i="15" s="1"/>
  <c r="CJ67" i="15" s="1"/>
  <c r="CJ68" i="15" s="1"/>
  <c r="CJ69" i="15" s="1"/>
  <c r="CJ70" i="15" s="1"/>
  <c r="CJ71" i="15" s="1"/>
  <c r="CJ72" i="15" s="1"/>
  <c r="CJ73" i="15" s="1"/>
  <c r="CJ74" i="15" s="1"/>
  <c r="CJ75" i="15" s="1"/>
  <c r="CJ76" i="15" s="1"/>
  <c r="CJ77" i="15" s="1"/>
  <c r="CJ78" i="15" s="1"/>
  <c r="CJ79" i="15" s="1"/>
  <c r="CJ80" i="15" s="1"/>
  <c r="CS42" i="15"/>
  <c r="CS43" i="15" s="1"/>
  <c r="CS44" i="15" s="1"/>
  <c r="CS45" i="15" s="1"/>
  <c r="CS46" i="15" s="1"/>
  <c r="CS47" i="15" s="1"/>
  <c r="CS48" i="15" s="1"/>
  <c r="CS49" i="15" s="1"/>
  <c r="CS50" i="15" s="1"/>
  <c r="CS51" i="15" s="1"/>
  <c r="CS52" i="15" s="1"/>
  <c r="CS53" i="15" s="1"/>
  <c r="CS54" i="15" s="1"/>
  <c r="CS55" i="15" s="1"/>
  <c r="CS56" i="15" s="1"/>
  <c r="CS57" i="15" s="1"/>
  <c r="CS58" i="15" s="1"/>
  <c r="CS59" i="15" s="1"/>
  <c r="CS60" i="15" s="1"/>
  <c r="CS61" i="15" s="1"/>
  <c r="CS62" i="15" s="1"/>
  <c r="CS63" i="15" s="1"/>
  <c r="CS64" i="15" s="1"/>
  <c r="CS65" i="15" s="1"/>
  <c r="CS66" i="15" s="1"/>
  <c r="CS67" i="15" s="1"/>
  <c r="CS68" i="15" s="1"/>
  <c r="CS69" i="15" s="1"/>
  <c r="CS70" i="15" s="1"/>
  <c r="CS71" i="15" s="1"/>
  <c r="CS72" i="15" s="1"/>
  <c r="CS73" i="15" s="1"/>
  <c r="CS74" i="15" s="1"/>
  <c r="CS75" i="15" s="1"/>
  <c r="CS76" i="15" s="1"/>
  <c r="CS77" i="15" s="1"/>
  <c r="CS78" i="15" s="1"/>
  <c r="CS79" i="15" s="1"/>
  <c r="CS80" i="15" s="1"/>
  <c r="CH42" i="15"/>
  <c r="CP42" i="15"/>
  <c r="CP43" i="15" s="1"/>
  <c r="CP44" i="15" s="1"/>
  <c r="CP45" i="15" s="1"/>
  <c r="CP46" i="15" s="1"/>
  <c r="CP47" i="15" s="1"/>
  <c r="CP48" i="15" s="1"/>
  <c r="CP49" i="15" s="1"/>
  <c r="CP50" i="15" s="1"/>
  <c r="CP51" i="15" s="1"/>
  <c r="CP52" i="15" s="1"/>
  <c r="CP53" i="15" s="1"/>
  <c r="CP54" i="15" s="1"/>
  <c r="CP55" i="15" s="1"/>
  <c r="CP56" i="15" s="1"/>
  <c r="CP57" i="15" s="1"/>
  <c r="CP58" i="15" s="1"/>
  <c r="CP59" i="15" s="1"/>
  <c r="CP60" i="15" s="1"/>
  <c r="CP61" i="15" s="1"/>
  <c r="CP62" i="15" s="1"/>
  <c r="CP63" i="15" s="1"/>
  <c r="CP64" i="15" s="1"/>
  <c r="CP65" i="15" s="1"/>
  <c r="CP66" i="15" s="1"/>
  <c r="CP67" i="15" s="1"/>
  <c r="CP68" i="15" s="1"/>
  <c r="CP69" i="15" s="1"/>
  <c r="CP70" i="15" s="1"/>
  <c r="CP71" i="15" s="1"/>
  <c r="CP72" i="15" s="1"/>
  <c r="CP73" i="15" s="1"/>
  <c r="CP74" i="15" s="1"/>
  <c r="CP75" i="15" s="1"/>
  <c r="CP76" i="15" s="1"/>
  <c r="CP77" i="15" s="1"/>
  <c r="CP78" i="15" s="1"/>
  <c r="CP79" i="15" s="1"/>
  <c r="CP80" i="15" s="1"/>
  <c r="CI42" i="15"/>
  <c r="CI43" i="15" s="1"/>
  <c r="CI44" i="15" s="1"/>
  <c r="CI45" i="15" s="1"/>
  <c r="CI46" i="15" s="1"/>
  <c r="CI47" i="15" s="1"/>
  <c r="CI48" i="15" s="1"/>
  <c r="CI49" i="15" s="1"/>
  <c r="CI50" i="15" s="1"/>
  <c r="CI51" i="15" s="1"/>
  <c r="CI52" i="15" s="1"/>
  <c r="CI53" i="15" s="1"/>
  <c r="CI54" i="15" s="1"/>
  <c r="CI55" i="15" s="1"/>
  <c r="CI56" i="15" s="1"/>
  <c r="CI57" i="15" s="1"/>
  <c r="CI58" i="15" s="1"/>
  <c r="CI59" i="15" s="1"/>
  <c r="CI60" i="15" s="1"/>
  <c r="CI61" i="15" s="1"/>
  <c r="CI62" i="15" s="1"/>
  <c r="CI63" i="15" s="1"/>
  <c r="CI64" i="15" s="1"/>
  <c r="CI65" i="15" s="1"/>
  <c r="CI66" i="15" s="1"/>
  <c r="CI67" i="15" s="1"/>
  <c r="CI68" i="15" s="1"/>
  <c r="CI69" i="15" s="1"/>
  <c r="CI70" i="15" s="1"/>
  <c r="CI71" i="15" s="1"/>
  <c r="CI72" i="15" s="1"/>
  <c r="CI73" i="15" s="1"/>
  <c r="CI74" i="15" s="1"/>
  <c r="CI75" i="15" s="1"/>
  <c r="CI76" i="15" s="1"/>
  <c r="CI77" i="15" s="1"/>
  <c r="CI78" i="15" s="1"/>
  <c r="CI79" i="15" s="1"/>
  <c r="CI80" i="15" s="1"/>
  <c r="CO42" i="15"/>
  <c r="CO43" i="15" s="1"/>
  <c r="CO44" i="15" s="1"/>
  <c r="CO45" i="15" s="1"/>
  <c r="CO46" i="15" s="1"/>
  <c r="CO47" i="15" s="1"/>
  <c r="CO48" i="15" s="1"/>
  <c r="CO49" i="15" s="1"/>
  <c r="CO50" i="15" s="1"/>
  <c r="CO51" i="15" s="1"/>
  <c r="CO52" i="15" s="1"/>
  <c r="CO53" i="15" s="1"/>
  <c r="CO54" i="15" s="1"/>
  <c r="CO55" i="15" s="1"/>
  <c r="CO56" i="15" s="1"/>
  <c r="CO57" i="15" s="1"/>
  <c r="CO58" i="15" s="1"/>
  <c r="CO59" i="15" s="1"/>
  <c r="CO60" i="15" s="1"/>
  <c r="CO61" i="15" s="1"/>
  <c r="CQ42" i="15"/>
  <c r="CQ43" i="15" s="1"/>
  <c r="CQ44" i="15" s="1"/>
  <c r="CQ45" i="15" s="1"/>
  <c r="CQ46" i="15" s="1"/>
  <c r="CQ47" i="15" s="1"/>
  <c r="CQ48" i="15" s="1"/>
  <c r="CQ49" i="15" s="1"/>
  <c r="CQ50" i="15" s="1"/>
  <c r="CQ51" i="15" s="1"/>
  <c r="CQ52" i="15" s="1"/>
  <c r="CQ53" i="15" s="1"/>
  <c r="CQ54" i="15" s="1"/>
  <c r="CQ55" i="15" s="1"/>
  <c r="CQ56" i="15" s="1"/>
  <c r="CQ57" i="15" s="1"/>
  <c r="CQ58" i="15" s="1"/>
  <c r="CQ59" i="15" s="1"/>
  <c r="CQ60" i="15" s="1"/>
  <c r="CQ61" i="15" s="1"/>
  <c r="CQ62" i="15" s="1"/>
  <c r="CQ63" i="15" s="1"/>
  <c r="CQ64" i="15" s="1"/>
  <c r="CQ65" i="15" s="1"/>
  <c r="CQ66" i="15" s="1"/>
  <c r="CQ67" i="15" s="1"/>
  <c r="CQ68" i="15" s="1"/>
  <c r="CQ69" i="15" s="1"/>
  <c r="CQ70" i="15" s="1"/>
  <c r="CQ71" i="15" s="1"/>
  <c r="CQ72" i="15" s="1"/>
  <c r="CQ73" i="15" s="1"/>
  <c r="CQ74" i="15" s="1"/>
  <c r="CQ75" i="15" s="1"/>
  <c r="CQ76" i="15" s="1"/>
  <c r="CQ77" i="15" s="1"/>
  <c r="CQ78" i="15" s="1"/>
  <c r="CQ79" i="15" s="1"/>
  <c r="CQ80" i="15" s="1"/>
  <c r="CN42" i="15"/>
  <c r="CN43" i="15" s="1"/>
  <c r="CN44" i="15" s="1"/>
  <c r="CN45" i="15" s="1"/>
  <c r="CN46" i="15" s="1"/>
  <c r="CN47" i="15" s="1"/>
  <c r="CN48" i="15" s="1"/>
  <c r="CN49" i="15" s="1"/>
  <c r="CN50" i="15" s="1"/>
  <c r="CN51" i="15" s="1"/>
  <c r="CN52" i="15" s="1"/>
  <c r="CN53" i="15" s="1"/>
  <c r="CN54" i="15" s="1"/>
  <c r="CN55" i="15" s="1"/>
  <c r="CN56" i="15" s="1"/>
  <c r="CN57" i="15" s="1"/>
  <c r="CN58" i="15" s="1"/>
  <c r="CN59" i="15" s="1"/>
  <c r="CN60" i="15" s="1"/>
  <c r="CN61" i="15" s="1"/>
  <c r="CN62" i="15" s="1"/>
  <c r="CN63" i="15" s="1"/>
  <c r="CN64" i="15" s="1"/>
  <c r="CN65" i="15" s="1"/>
  <c r="CN66" i="15" s="1"/>
  <c r="CN67" i="15" s="1"/>
  <c r="CN68" i="15" s="1"/>
  <c r="CN69" i="15" s="1"/>
  <c r="CN70" i="15" s="1"/>
  <c r="CN71" i="15" s="1"/>
  <c r="CN72" i="15" s="1"/>
  <c r="CN73" i="15" s="1"/>
  <c r="CN74" i="15" s="1"/>
  <c r="CN75" i="15" s="1"/>
  <c r="CN76" i="15" s="1"/>
  <c r="CN77" i="15" s="1"/>
  <c r="CN78" i="15" s="1"/>
  <c r="CN79" i="15" s="1"/>
  <c r="CN80" i="15" s="1"/>
  <c r="ED2" i="15"/>
  <c r="EF2" i="15"/>
  <c r="BW2" i="15"/>
  <c r="BZ6" i="15"/>
  <c r="BX2" i="15"/>
  <c r="EA2" i="15"/>
  <c r="DO2" i="15"/>
  <c r="DV2" i="15"/>
  <c r="DT4" i="15"/>
  <c r="DT2" i="15" s="1"/>
  <c r="EB4" i="15"/>
  <c r="EB2" i="15" s="1"/>
  <c r="DY2" i="15"/>
  <c r="DM4" i="15"/>
  <c r="DU4" i="15"/>
  <c r="EC4" i="15"/>
  <c r="EC2" i="15" s="1"/>
  <c r="DZ2" i="15"/>
  <c r="DW2" i="15"/>
  <c r="EE2" i="15"/>
  <c r="DP4" i="15"/>
  <c r="DP2" i="15" s="1"/>
  <c r="DX4" i="15"/>
  <c r="DX2" i="15" s="1"/>
  <c r="EF4" i="15"/>
  <c r="DU2" i="15"/>
  <c r="DR2" i="15"/>
  <c r="DQ4" i="15"/>
  <c r="DQ2" i="15" s="1"/>
  <c r="EG4" i="15"/>
  <c r="DN2" i="15"/>
  <c r="DS2" i="15"/>
  <c r="BZ31" i="15"/>
  <c r="BZ2" i="15" s="1"/>
  <c r="EG3" i="14"/>
  <c r="DM4" i="14" s="1"/>
  <c r="DN4" i="14"/>
  <c r="DV4" i="14"/>
  <c r="DV2" i="14" s="1"/>
  <c r="ED4" i="14"/>
  <c r="BX6" i="14"/>
  <c r="DO4" i="14"/>
  <c r="DO2" i="14" s="1"/>
  <c r="DW4" i="14"/>
  <c r="DW2" i="14" s="1"/>
  <c r="EE4" i="14"/>
  <c r="DP4" i="14"/>
  <c r="DX4" i="14"/>
  <c r="EF4" i="14"/>
  <c r="DQ4" i="14"/>
  <c r="DY4" i="14"/>
  <c r="EG4" i="14"/>
  <c r="DR4" i="14"/>
  <c r="DR2" i="14" s="1"/>
  <c r="DZ4" i="14"/>
  <c r="DT4" i="14"/>
  <c r="CQ42" i="29"/>
  <c r="CQ43" i="29" s="1"/>
  <c r="CQ44" i="29" s="1"/>
  <c r="CQ45" i="29" s="1"/>
  <c r="CQ46" i="29" s="1"/>
  <c r="CQ47" i="29" s="1"/>
  <c r="CQ48" i="29" s="1"/>
  <c r="CQ49" i="29" s="1"/>
  <c r="CQ50" i="29" s="1"/>
  <c r="CQ51" i="29" s="1"/>
  <c r="CQ52" i="29" s="1"/>
  <c r="CQ53" i="29" s="1"/>
  <c r="CQ54" i="29" s="1"/>
  <c r="CQ55" i="29" s="1"/>
  <c r="CQ56" i="29" s="1"/>
  <c r="CQ57" i="29" s="1"/>
  <c r="CQ58" i="29" s="1"/>
  <c r="CQ59" i="29" s="1"/>
  <c r="CQ60" i="29" s="1"/>
  <c r="CQ61" i="29" s="1"/>
  <c r="CQ62" i="29" s="1"/>
  <c r="CQ63" i="29" s="1"/>
  <c r="CQ64" i="29" s="1"/>
  <c r="CQ65" i="29" s="1"/>
  <c r="CQ66" i="29" s="1"/>
  <c r="CQ67" i="29" s="1"/>
  <c r="CQ68" i="29" s="1"/>
  <c r="CQ69" i="29" s="1"/>
  <c r="CQ70" i="29" s="1"/>
  <c r="CQ71" i="29" s="1"/>
  <c r="CQ72" i="29" s="1"/>
  <c r="CQ73" i="29" s="1"/>
  <c r="CQ74" i="29" s="1"/>
  <c r="CQ75" i="29" s="1"/>
  <c r="CQ76" i="29" s="1"/>
  <c r="CQ77" i="29" s="1"/>
  <c r="CQ78" i="29" s="1"/>
  <c r="CQ79" i="29" s="1"/>
  <c r="CQ80" i="29" s="1"/>
  <c r="CB42" i="29"/>
  <c r="CB43" i="29" s="1"/>
  <c r="CB44" i="29" s="1"/>
  <c r="CB45" i="29" s="1"/>
  <c r="CB46" i="29" s="1"/>
  <c r="CB47" i="29" s="1"/>
  <c r="CB48" i="29" s="1"/>
  <c r="CB49" i="29" s="1"/>
  <c r="CB50" i="29" s="1"/>
  <c r="CB51" i="29" s="1"/>
  <c r="CB52" i="29" s="1"/>
  <c r="CB53" i="29" s="1"/>
  <c r="CB54" i="29" s="1"/>
  <c r="CB55" i="29" s="1"/>
  <c r="CB56" i="29" s="1"/>
  <c r="CB57" i="29" s="1"/>
  <c r="CB58" i="29" s="1"/>
  <c r="CB59" i="29" s="1"/>
  <c r="CB60" i="29" s="1"/>
  <c r="CB61" i="29" s="1"/>
  <c r="CB62" i="29" s="1"/>
  <c r="CB63" i="29" s="1"/>
  <c r="CB64" i="29" s="1"/>
  <c r="CB65" i="29" s="1"/>
  <c r="CB66" i="29" s="1"/>
  <c r="CB67" i="29" s="1"/>
  <c r="CB68" i="29" s="1"/>
  <c r="CB69" i="29" s="1"/>
  <c r="CB70" i="29" s="1"/>
  <c r="CB71" i="29" s="1"/>
  <c r="CB72" i="29" s="1"/>
  <c r="CB73" i="29" s="1"/>
  <c r="CB74" i="29" s="1"/>
  <c r="CB75" i="29" s="1"/>
  <c r="CB76" i="29" s="1"/>
  <c r="CB77" i="29" s="1"/>
  <c r="CB78" i="29" s="1"/>
  <c r="CB79" i="29" s="1"/>
  <c r="CB80" i="29" s="1"/>
  <c r="CR42" i="29"/>
  <c r="CR43" i="29" s="1"/>
  <c r="CR44" i="29" s="1"/>
  <c r="CR45" i="29" s="1"/>
  <c r="CR46" i="29" s="1"/>
  <c r="CR47" i="29" s="1"/>
  <c r="CR48" i="29" s="1"/>
  <c r="CR49" i="29" s="1"/>
  <c r="CR50" i="29" s="1"/>
  <c r="CR51" i="29" s="1"/>
  <c r="CR52" i="29" s="1"/>
  <c r="CR53" i="29" s="1"/>
  <c r="CR54" i="29" s="1"/>
  <c r="CR55" i="29" s="1"/>
  <c r="CR56" i="29" s="1"/>
  <c r="CR57" i="29" s="1"/>
  <c r="CR58" i="29" s="1"/>
  <c r="CR59" i="29" s="1"/>
  <c r="CR60" i="29" s="1"/>
  <c r="CR61" i="29" s="1"/>
  <c r="CR62" i="29" s="1"/>
  <c r="CR63" i="29" s="1"/>
  <c r="CR64" i="29" s="1"/>
  <c r="CR65" i="29" s="1"/>
  <c r="CR66" i="29" s="1"/>
  <c r="CR67" i="29" s="1"/>
  <c r="CR68" i="29" s="1"/>
  <c r="CR69" i="29" s="1"/>
  <c r="CR70" i="29" s="1"/>
  <c r="CR71" i="29" s="1"/>
  <c r="CR72" i="29" s="1"/>
  <c r="CR73" i="29" s="1"/>
  <c r="CR74" i="29" s="1"/>
  <c r="CR75" i="29" s="1"/>
  <c r="CR76" i="29" s="1"/>
  <c r="CR77" i="29" s="1"/>
  <c r="CR78" i="29" s="1"/>
  <c r="CR79" i="29" s="1"/>
  <c r="CR80" i="29" s="1"/>
  <c r="CG42" i="29"/>
  <c r="CG43" i="29" s="1"/>
  <c r="CG44" i="29" s="1"/>
  <c r="CG45" i="29" s="1"/>
  <c r="CG46" i="29" s="1"/>
  <c r="CG47" i="29" s="1"/>
  <c r="CG48" i="29" s="1"/>
  <c r="CG49" i="29" s="1"/>
  <c r="CG50" i="29" s="1"/>
  <c r="CG51" i="29" s="1"/>
  <c r="CG52" i="29" s="1"/>
  <c r="CG53" i="29" s="1"/>
  <c r="CG54" i="29" s="1"/>
  <c r="CG55" i="29" s="1"/>
  <c r="CG56" i="29" s="1"/>
  <c r="CG57" i="29" s="1"/>
  <c r="CG58" i="29" s="1"/>
  <c r="CG59" i="29" s="1"/>
  <c r="CG60" i="29" s="1"/>
  <c r="CG61" i="29" s="1"/>
  <c r="CG62" i="29" s="1"/>
  <c r="CG63" i="29" s="1"/>
  <c r="CG64" i="29" s="1"/>
  <c r="CG65" i="29" s="1"/>
  <c r="CG66" i="29" s="1"/>
  <c r="CG67" i="29" s="1"/>
  <c r="CG68" i="29" s="1"/>
  <c r="CG69" i="29" s="1"/>
  <c r="CG70" i="29" s="1"/>
  <c r="CG71" i="29" s="1"/>
  <c r="CG72" i="29" s="1"/>
  <c r="CG73" i="29" s="1"/>
  <c r="CG74" i="29" s="1"/>
  <c r="CG75" i="29" s="1"/>
  <c r="CG76" i="29" s="1"/>
  <c r="CG77" i="29" s="1"/>
  <c r="CG78" i="29" s="1"/>
  <c r="CG79" i="29" s="1"/>
  <c r="CG80" i="29" s="1"/>
  <c r="CC42" i="29"/>
  <c r="CC43" i="29" s="1"/>
  <c r="CC44" i="29" s="1"/>
  <c r="CC45" i="29" s="1"/>
  <c r="CC46" i="29" s="1"/>
  <c r="CC47" i="29" s="1"/>
  <c r="CC48" i="29" s="1"/>
  <c r="CC49" i="29" s="1"/>
  <c r="CC50" i="29" s="1"/>
  <c r="CC51" i="29" s="1"/>
  <c r="CC52" i="29" s="1"/>
  <c r="CC53" i="29" s="1"/>
  <c r="CC54" i="29" s="1"/>
  <c r="CC55" i="29" s="1"/>
  <c r="CC56" i="29" s="1"/>
  <c r="CC57" i="29" s="1"/>
  <c r="CC58" i="29" s="1"/>
  <c r="CC59" i="29" s="1"/>
  <c r="CC60" i="29" s="1"/>
  <c r="CC61" i="29" s="1"/>
  <c r="CC62" i="29" s="1"/>
  <c r="CC63" i="29" s="1"/>
  <c r="CC64" i="29" s="1"/>
  <c r="CC65" i="29" s="1"/>
  <c r="CC66" i="29" s="1"/>
  <c r="CC67" i="29" s="1"/>
  <c r="CC68" i="29" s="1"/>
  <c r="CC69" i="29" s="1"/>
  <c r="CC70" i="29" s="1"/>
  <c r="CC71" i="29" s="1"/>
  <c r="CC72" i="29" s="1"/>
  <c r="CC73" i="29" s="1"/>
  <c r="CC74" i="29" s="1"/>
  <c r="CC75" i="29" s="1"/>
  <c r="CC76" i="29" s="1"/>
  <c r="CC77" i="29" s="1"/>
  <c r="CC78" i="29" s="1"/>
  <c r="CC79" i="29" s="1"/>
  <c r="CC80" i="29" s="1"/>
  <c r="CK42" i="29"/>
  <c r="CK43" i="29" s="1"/>
  <c r="CK44" i="29" s="1"/>
  <c r="CK45" i="29" s="1"/>
  <c r="CK46" i="29" s="1"/>
  <c r="CK47" i="29" s="1"/>
  <c r="CK48" i="29" s="1"/>
  <c r="CK49" i="29" s="1"/>
  <c r="CK50" i="29" s="1"/>
  <c r="CK51" i="29" s="1"/>
  <c r="CK52" i="29" s="1"/>
  <c r="CK53" i="29" s="1"/>
  <c r="CK54" i="29" s="1"/>
  <c r="CK55" i="29" s="1"/>
  <c r="CK56" i="29" s="1"/>
  <c r="CK57" i="29" s="1"/>
  <c r="CK58" i="29" s="1"/>
  <c r="CK59" i="29" s="1"/>
  <c r="CK60" i="29" s="1"/>
  <c r="CK61" i="29" s="1"/>
  <c r="CK62" i="29" s="1"/>
  <c r="CK63" i="29" s="1"/>
  <c r="CK64" i="29" s="1"/>
  <c r="CK65" i="29" s="1"/>
  <c r="CK66" i="29" s="1"/>
  <c r="CK67" i="29" s="1"/>
  <c r="CK68" i="29" s="1"/>
  <c r="CK69" i="29" s="1"/>
  <c r="CK70" i="29" s="1"/>
  <c r="CK71" i="29" s="1"/>
  <c r="CK72" i="29" s="1"/>
  <c r="CK73" i="29" s="1"/>
  <c r="CK74" i="29" s="1"/>
  <c r="CK75" i="29" s="1"/>
  <c r="CK76" i="29" s="1"/>
  <c r="CK77" i="29" s="1"/>
  <c r="CK78" i="29" s="1"/>
  <c r="CK79" i="29" s="1"/>
  <c r="CK80" i="29" s="1"/>
  <c r="CS42" i="29"/>
  <c r="CS43" i="29" s="1"/>
  <c r="CS44" i="29" s="1"/>
  <c r="CS45" i="29" s="1"/>
  <c r="CS46" i="29" s="1"/>
  <c r="CS47" i="29" s="1"/>
  <c r="CS48" i="29" s="1"/>
  <c r="CS49" i="29" s="1"/>
  <c r="CS50" i="29" s="1"/>
  <c r="CS51" i="29" s="1"/>
  <c r="CS52" i="29" s="1"/>
  <c r="CS53" i="29" s="1"/>
  <c r="CS54" i="29" s="1"/>
  <c r="CS55" i="29" s="1"/>
  <c r="CS56" i="29" s="1"/>
  <c r="CS57" i="29" s="1"/>
  <c r="CS58" i="29" s="1"/>
  <c r="CS59" i="29" s="1"/>
  <c r="CS60" i="29" s="1"/>
  <c r="CS61" i="29" s="1"/>
  <c r="CS62" i="29" s="1"/>
  <c r="CS63" i="29" s="1"/>
  <c r="CS64" i="29" s="1"/>
  <c r="CS65" i="29" s="1"/>
  <c r="CS66" i="29" s="1"/>
  <c r="CS67" i="29" s="1"/>
  <c r="CS68" i="29" s="1"/>
  <c r="CS69" i="29" s="1"/>
  <c r="CS70" i="29" s="1"/>
  <c r="CS71" i="29" s="1"/>
  <c r="CS72" i="29" s="1"/>
  <c r="CS73" i="29" s="1"/>
  <c r="CS74" i="29" s="1"/>
  <c r="CS75" i="29" s="1"/>
  <c r="CS76" i="29" s="1"/>
  <c r="CS77" i="29" s="1"/>
  <c r="CS78" i="29" s="1"/>
  <c r="CS79" i="29" s="1"/>
  <c r="CS80" i="29" s="1"/>
  <c r="CI42" i="29"/>
  <c r="CI43" i="29" s="1"/>
  <c r="CI44" i="29" s="1"/>
  <c r="CI45" i="29" s="1"/>
  <c r="CI46" i="29" s="1"/>
  <c r="CI47" i="29" s="1"/>
  <c r="CI48" i="29" s="1"/>
  <c r="CI49" i="29" s="1"/>
  <c r="CI50" i="29" s="1"/>
  <c r="CI51" i="29" s="1"/>
  <c r="CI52" i="29" s="1"/>
  <c r="CI53" i="29" s="1"/>
  <c r="CI54" i="29" s="1"/>
  <c r="CI55" i="29" s="1"/>
  <c r="CI56" i="29" s="1"/>
  <c r="CI57" i="29" s="1"/>
  <c r="CI58" i="29" s="1"/>
  <c r="CI59" i="29" s="1"/>
  <c r="CI60" i="29" s="1"/>
  <c r="CI61" i="29" s="1"/>
  <c r="CI62" i="29" s="1"/>
  <c r="CI63" i="29" s="1"/>
  <c r="CI64" i="29" s="1"/>
  <c r="CI65" i="29" s="1"/>
  <c r="CI66" i="29" s="1"/>
  <c r="CI67" i="29" s="1"/>
  <c r="CI68" i="29" s="1"/>
  <c r="CI69" i="29" s="1"/>
  <c r="CI70" i="29" s="1"/>
  <c r="CI71" i="29" s="1"/>
  <c r="CI72" i="29" s="1"/>
  <c r="CI73" i="29" s="1"/>
  <c r="CI74" i="29" s="1"/>
  <c r="CI75" i="29" s="1"/>
  <c r="CI76" i="29" s="1"/>
  <c r="CI77" i="29" s="1"/>
  <c r="CI78" i="29" s="1"/>
  <c r="CI79" i="29" s="1"/>
  <c r="CI80" i="29" s="1"/>
  <c r="CN42" i="29"/>
  <c r="CN43" i="29" s="1"/>
  <c r="CN44" i="29" s="1"/>
  <c r="CN45" i="29" s="1"/>
  <c r="CN46" i="29" s="1"/>
  <c r="CN47" i="29" s="1"/>
  <c r="CN48" i="29" s="1"/>
  <c r="CN49" i="29" s="1"/>
  <c r="CN50" i="29" s="1"/>
  <c r="CN51" i="29" s="1"/>
  <c r="CN52" i="29" s="1"/>
  <c r="CN53" i="29" s="1"/>
  <c r="CN54" i="29" s="1"/>
  <c r="CN55" i="29" s="1"/>
  <c r="CN56" i="29" s="1"/>
  <c r="CN57" i="29" s="1"/>
  <c r="CN58" i="29" s="1"/>
  <c r="CN59" i="29" s="1"/>
  <c r="CN60" i="29" s="1"/>
  <c r="CN61" i="29" s="1"/>
  <c r="CN62" i="29" s="1"/>
  <c r="CN63" i="29" s="1"/>
  <c r="CN64" i="29" s="1"/>
  <c r="CN65" i="29" s="1"/>
  <c r="CN66" i="29" s="1"/>
  <c r="CN67" i="29" s="1"/>
  <c r="CN68" i="29" s="1"/>
  <c r="CN69" i="29" s="1"/>
  <c r="CN70" i="29" s="1"/>
  <c r="CN71" i="29" s="1"/>
  <c r="CN72" i="29" s="1"/>
  <c r="CN73" i="29" s="1"/>
  <c r="CN74" i="29" s="1"/>
  <c r="CN75" i="29" s="1"/>
  <c r="CN76" i="29" s="1"/>
  <c r="CN77" i="29" s="1"/>
  <c r="CN78" i="29" s="1"/>
  <c r="CN79" i="29" s="1"/>
  <c r="CN80" i="29" s="1"/>
  <c r="CH42" i="29"/>
  <c r="CH43" i="29" s="1"/>
  <c r="CH44" i="29" s="1"/>
  <c r="CH45" i="29" s="1"/>
  <c r="CH46" i="29" s="1"/>
  <c r="CH47" i="29" s="1"/>
  <c r="CH48" i="29" s="1"/>
  <c r="CH49" i="29" s="1"/>
  <c r="CH50" i="29" s="1"/>
  <c r="CH51" i="29" s="1"/>
  <c r="CH52" i="29" s="1"/>
  <c r="CH53" i="29" s="1"/>
  <c r="CH54" i="29" s="1"/>
  <c r="CH55" i="29" s="1"/>
  <c r="CH56" i="29" s="1"/>
  <c r="CH57" i="29" s="1"/>
  <c r="CH58" i="29" s="1"/>
  <c r="CH59" i="29" s="1"/>
  <c r="CH60" i="29" s="1"/>
  <c r="CH61" i="29" s="1"/>
  <c r="CH62" i="29" s="1"/>
  <c r="CH63" i="29" s="1"/>
  <c r="CH64" i="29" s="1"/>
  <c r="CH65" i="29" s="1"/>
  <c r="CH66" i="29" s="1"/>
  <c r="CH67" i="29" s="1"/>
  <c r="CH68" i="29" s="1"/>
  <c r="CH69" i="29" s="1"/>
  <c r="CH70" i="29" s="1"/>
  <c r="CH71" i="29" s="1"/>
  <c r="CH72" i="29" s="1"/>
  <c r="CH73" i="29" s="1"/>
  <c r="CH74" i="29" s="1"/>
  <c r="CH75" i="29" s="1"/>
  <c r="CH76" i="29" s="1"/>
  <c r="CH77" i="29" s="1"/>
  <c r="CH78" i="29" s="1"/>
  <c r="CH79" i="29" s="1"/>
  <c r="CH80" i="29" s="1"/>
  <c r="CD42" i="29"/>
  <c r="CD43" i="29" s="1"/>
  <c r="CD44" i="29" s="1"/>
  <c r="CD45" i="29" s="1"/>
  <c r="CD46" i="29" s="1"/>
  <c r="CD47" i="29" s="1"/>
  <c r="CD48" i="29" s="1"/>
  <c r="CD49" i="29" s="1"/>
  <c r="CD50" i="29" s="1"/>
  <c r="CD51" i="29" s="1"/>
  <c r="CD52" i="29" s="1"/>
  <c r="CD53" i="29" s="1"/>
  <c r="CD54" i="29" s="1"/>
  <c r="CD55" i="29" s="1"/>
  <c r="CD56" i="29" s="1"/>
  <c r="CD57" i="29" s="1"/>
  <c r="CD58" i="29" s="1"/>
  <c r="CD59" i="29" s="1"/>
  <c r="CD60" i="29" s="1"/>
  <c r="CD61" i="29" s="1"/>
  <c r="CD62" i="29" s="1"/>
  <c r="CD63" i="29" s="1"/>
  <c r="CD64" i="29" s="1"/>
  <c r="CD65" i="29" s="1"/>
  <c r="CD66" i="29" s="1"/>
  <c r="CD67" i="29" s="1"/>
  <c r="CD68" i="29" s="1"/>
  <c r="CD69" i="29" s="1"/>
  <c r="CD70" i="29" s="1"/>
  <c r="CD71" i="29" s="1"/>
  <c r="CD72" i="29" s="1"/>
  <c r="CD73" i="29" s="1"/>
  <c r="CD74" i="29" s="1"/>
  <c r="CD75" i="29" s="1"/>
  <c r="CD76" i="29" s="1"/>
  <c r="CD77" i="29" s="1"/>
  <c r="CD78" i="29" s="1"/>
  <c r="CD79" i="29" s="1"/>
  <c r="CD80" i="29" s="1"/>
  <c r="CL42" i="29"/>
  <c r="CL43" i="29" s="1"/>
  <c r="CL44" i="29" s="1"/>
  <c r="CL45" i="29" s="1"/>
  <c r="CL46" i="29" s="1"/>
  <c r="CL47" i="29" s="1"/>
  <c r="CL48" i="29" s="1"/>
  <c r="CL49" i="29" s="1"/>
  <c r="CL50" i="29" s="1"/>
  <c r="CL51" i="29" s="1"/>
  <c r="CL52" i="29" s="1"/>
  <c r="CL53" i="29" s="1"/>
  <c r="CL54" i="29" s="1"/>
  <c r="CL55" i="29" s="1"/>
  <c r="CL56" i="29" s="1"/>
  <c r="CL57" i="29" s="1"/>
  <c r="CL58" i="29" s="1"/>
  <c r="CL59" i="29" s="1"/>
  <c r="CL60" i="29" s="1"/>
  <c r="CL61" i="29" s="1"/>
  <c r="CL62" i="29" s="1"/>
  <c r="CL63" i="29" s="1"/>
  <c r="CL64" i="29" s="1"/>
  <c r="CL65" i="29" s="1"/>
  <c r="CL66" i="29" s="1"/>
  <c r="CL67" i="29" s="1"/>
  <c r="CL68" i="29" s="1"/>
  <c r="CL69" i="29" s="1"/>
  <c r="CL70" i="29" s="1"/>
  <c r="CL71" i="29" s="1"/>
  <c r="CL72" i="29" s="1"/>
  <c r="CL73" i="29" s="1"/>
  <c r="CL74" i="29" s="1"/>
  <c r="CL75" i="29" s="1"/>
  <c r="CL76" i="29" s="1"/>
  <c r="CL77" i="29" s="1"/>
  <c r="CL78" i="29" s="1"/>
  <c r="CL79" i="29" s="1"/>
  <c r="CL80" i="29" s="1"/>
  <c r="CT42" i="29"/>
  <c r="CT43" i="29" s="1"/>
  <c r="CT44" i="29" s="1"/>
  <c r="CT45" i="29" s="1"/>
  <c r="CT46" i="29" s="1"/>
  <c r="CT47" i="29" s="1"/>
  <c r="CT48" i="29" s="1"/>
  <c r="CT49" i="29" s="1"/>
  <c r="CT50" i="29" s="1"/>
  <c r="CT51" i="29" s="1"/>
  <c r="CT52" i="29" s="1"/>
  <c r="CT53" i="29" s="1"/>
  <c r="CT54" i="29" s="1"/>
  <c r="CT55" i="29" s="1"/>
  <c r="CT56" i="29" s="1"/>
  <c r="CT57" i="29" s="1"/>
  <c r="CT58" i="29" s="1"/>
  <c r="CT59" i="29" s="1"/>
  <c r="CT60" i="29" s="1"/>
  <c r="CT61" i="29" s="1"/>
  <c r="CT62" i="29" s="1"/>
  <c r="CT63" i="29" s="1"/>
  <c r="CT64" i="29" s="1"/>
  <c r="CT65" i="29" s="1"/>
  <c r="CT66" i="29" s="1"/>
  <c r="CT67" i="29" s="1"/>
  <c r="CT68" i="29" s="1"/>
  <c r="CT69" i="29" s="1"/>
  <c r="CT70" i="29" s="1"/>
  <c r="CT71" i="29" s="1"/>
  <c r="CT72" i="29" s="1"/>
  <c r="CT73" i="29" s="1"/>
  <c r="CT74" i="29" s="1"/>
  <c r="CT75" i="29" s="1"/>
  <c r="CT76" i="29" s="1"/>
  <c r="CT77" i="29" s="1"/>
  <c r="CT78" i="29" s="1"/>
  <c r="CT79" i="29" s="1"/>
  <c r="CT80" i="29" s="1"/>
  <c r="CJ42" i="29"/>
  <c r="CJ43" i="29" s="1"/>
  <c r="CJ44" i="29" s="1"/>
  <c r="CJ45" i="29" s="1"/>
  <c r="CJ46" i="29" s="1"/>
  <c r="CJ47" i="29" s="1"/>
  <c r="CJ48" i="29" s="1"/>
  <c r="CJ49" i="29" s="1"/>
  <c r="CJ50" i="29" s="1"/>
  <c r="CJ51" i="29" s="1"/>
  <c r="CJ52" i="29" s="1"/>
  <c r="CJ53" i="29" s="1"/>
  <c r="CJ54" i="29" s="1"/>
  <c r="CJ55" i="29" s="1"/>
  <c r="CJ56" i="29" s="1"/>
  <c r="CJ57" i="29" s="1"/>
  <c r="CJ58" i="29" s="1"/>
  <c r="CJ59" i="29" s="1"/>
  <c r="CJ60" i="29" s="1"/>
  <c r="CJ61" i="29" s="1"/>
  <c r="CJ62" i="29" s="1"/>
  <c r="CJ63" i="29" s="1"/>
  <c r="CJ64" i="29" s="1"/>
  <c r="CJ65" i="29" s="1"/>
  <c r="CJ66" i="29" s="1"/>
  <c r="CJ67" i="29" s="1"/>
  <c r="CJ68" i="29" s="1"/>
  <c r="CJ69" i="29" s="1"/>
  <c r="CJ70" i="29" s="1"/>
  <c r="CJ71" i="29" s="1"/>
  <c r="CJ72" i="29" s="1"/>
  <c r="CJ73" i="29" s="1"/>
  <c r="CJ74" i="29" s="1"/>
  <c r="CJ75" i="29" s="1"/>
  <c r="CJ76" i="29" s="1"/>
  <c r="CJ77" i="29" s="1"/>
  <c r="CJ78" i="29" s="1"/>
  <c r="CJ79" i="29" s="1"/>
  <c r="CJ80" i="29" s="1"/>
  <c r="CE42" i="29"/>
  <c r="CE43" i="29" s="1"/>
  <c r="CE44" i="29" s="1"/>
  <c r="CE45" i="29" s="1"/>
  <c r="CE46" i="29" s="1"/>
  <c r="CE47" i="29" s="1"/>
  <c r="CE48" i="29" s="1"/>
  <c r="CE49" i="29" s="1"/>
  <c r="CE50" i="29" s="1"/>
  <c r="CE51" i="29" s="1"/>
  <c r="CE52" i="29" s="1"/>
  <c r="CE53" i="29" s="1"/>
  <c r="CE54" i="29" s="1"/>
  <c r="CE55" i="29" s="1"/>
  <c r="CE56" i="29" s="1"/>
  <c r="CE57" i="29" s="1"/>
  <c r="CE58" i="29" s="1"/>
  <c r="CE59" i="29" s="1"/>
  <c r="CE60" i="29" s="1"/>
  <c r="CE61" i="29" s="1"/>
  <c r="CE62" i="29" s="1"/>
  <c r="CE63" i="29" s="1"/>
  <c r="CE64" i="29" s="1"/>
  <c r="CE65" i="29" s="1"/>
  <c r="CE66" i="29" s="1"/>
  <c r="CE67" i="29" s="1"/>
  <c r="CE68" i="29" s="1"/>
  <c r="CE69" i="29" s="1"/>
  <c r="CE70" i="29" s="1"/>
  <c r="CE71" i="29" s="1"/>
  <c r="CE72" i="29" s="1"/>
  <c r="CE73" i="29" s="1"/>
  <c r="CE74" i="29" s="1"/>
  <c r="CE75" i="29" s="1"/>
  <c r="CE76" i="29" s="1"/>
  <c r="CE77" i="29" s="1"/>
  <c r="CE78" i="29" s="1"/>
  <c r="CE79" i="29" s="1"/>
  <c r="CE80" i="29" s="1"/>
  <c r="CM42" i="29"/>
  <c r="CM43" i="29" s="1"/>
  <c r="CM44" i="29" s="1"/>
  <c r="CM45" i="29" s="1"/>
  <c r="CM46" i="29" s="1"/>
  <c r="CM47" i="29" s="1"/>
  <c r="CM48" i="29" s="1"/>
  <c r="CM49" i="29" s="1"/>
  <c r="CM50" i="29" s="1"/>
  <c r="CM51" i="29" s="1"/>
  <c r="CM52" i="29" s="1"/>
  <c r="CM53" i="29" s="1"/>
  <c r="CM54" i="29" s="1"/>
  <c r="CM55" i="29" s="1"/>
  <c r="CM56" i="29" s="1"/>
  <c r="CM57" i="29" s="1"/>
  <c r="CM58" i="29" s="1"/>
  <c r="CM59" i="29" s="1"/>
  <c r="CM60" i="29" s="1"/>
  <c r="CM61" i="29" s="1"/>
  <c r="CM62" i="29" s="1"/>
  <c r="CM63" i="29" s="1"/>
  <c r="CM64" i="29" s="1"/>
  <c r="CM65" i="29" s="1"/>
  <c r="CM66" i="29" s="1"/>
  <c r="CM67" i="29" s="1"/>
  <c r="CM68" i="29" s="1"/>
  <c r="CM69" i="29" s="1"/>
  <c r="CM70" i="29" s="1"/>
  <c r="CM71" i="29" s="1"/>
  <c r="CM72" i="29" s="1"/>
  <c r="CM73" i="29" s="1"/>
  <c r="CM74" i="29" s="1"/>
  <c r="CM75" i="29" s="1"/>
  <c r="CM76" i="29" s="1"/>
  <c r="CM77" i="29" s="1"/>
  <c r="CM78" i="29" s="1"/>
  <c r="CM79" i="29" s="1"/>
  <c r="CM80" i="29" s="1"/>
  <c r="CU42" i="29"/>
  <c r="CU43" i="29" s="1"/>
  <c r="CU44" i="29" s="1"/>
  <c r="CU45" i="29" s="1"/>
  <c r="CU46" i="29" s="1"/>
  <c r="CU47" i="29" s="1"/>
  <c r="CU48" i="29" s="1"/>
  <c r="CU49" i="29" s="1"/>
  <c r="CU50" i="29" s="1"/>
  <c r="CU51" i="29" s="1"/>
  <c r="CU52" i="29" s="1"/>
  <c r="CU53" i="29" s="1"/>
  <c r="CU54" i="29" s="1"/>
  <c r="CU55" i="29" s="1"/>
  <c r="CU56" i="29" s="1"/>
  <c r="CU57" i="29" s="1"/>
  <c r="CU58" i="29" s="1"/>
  <c r="CU59" i="29" s="1"/>
  <c r="CU60" i="29" s="1"/>
  <c r="CU61" i="29" s="1"/>
  <c r="CU62" i="29" s="1"/>
  <c r="CU63" i="29" s="1"/>
  <c r="CU64" i="29" s="1"/>
  <c r="CU65" i="29" s="1"/>
  <c r="CU66" i="29" s="1"/>
  <c r="CU67" i="29" s="1"/>
  <c r="CU68" i="29" s="1"/>
  <c r="CU69" i="29" s="1"/>
  <c r="CU70" i="29" s="1"/>
  <c r="CU71" i="29" s="1"/>
  <c r="CU72" i="29" s="1"/>
  <c r="CU73" i="29" s="1"/>
  <c r="CU74" i="29" s="1"/>
  <c r="CU75" i="29" s="1"/>
  <c r="CU76" i="29" s="1"/>
  <c r="CU77" i="29" s="1"/>
  <c r="CU78" i="29" s="1"/>
  <c r="CU79" i="29" s="1"/>
  <c r="CU80" i="29" s="1"/>
  <c r="CF42" i="29"/>
  <c r="CF43" i="29" s="1"/>
  <c r="CF44" i="29" s="1"/>
  <c r="CF45" i="29" s="1"/>
  <c r="CF46" i="29" s="1"/>
  <c r="CF47" i="29" s="1"/>
  <c r="CF48" i="29" s="1"/>
  <c r="CF49" i="29" s="1"/>
  <c r="CF50" i="29" s="1"/>
  <c r="CF51" i="29" s="1"/>
  <c r="CF52" i="29" s="1"/>
  <c r="CF53" i="29" s="1"/>
  <c r="CF54" i="29" s="1"/>
  <c r="CF55" i="29" s="1"/>
  <c r="CF56" i="29" s="1"/>
  <c r="CF57" i="29" s="1"/>
  <c r="CF58" i="29" s="1"/>
  <c r="CF59" i="29" s="1"/>
  <c r="CF60" i="29" s="1"/>
  <c r="CF61" i="29" s="1"/>
  <c r="CF62" i="29" s="1"/>
  <c r="CF63" i="29" s="1"/>
  <c r="CF64" i="29" s="1"/>
  <c r="CF65" i="29" s="1"/>
  <c r="CF66" i="29" s="1"/>
  <c r="CF67" i="29" s="1"/>
  <c r="CF68" i="29" s="1"/>
  <c r="CF69" i="29" s="1"/>
  <c r="CF70" i="29" s="1"/>
  <c r="CF71" i="29" s="1"/>
  <c r="CF72" i="29" s="1"/>
  <c r="CF73" i="29" s="1"/>
  <c r="CF74" i="29" s="1"/>
  <c r="CF75" i="29" s="1"/>
  <c r="CF76" i="29" s="1"/>
  <c r="CF77" i="29" s="1"/>
  <c r="CF78" i="29" s="1"/>
  <c r="CF79" i="29" s="1"/>
  <c r="CF80" i="29" s="1"/>
  <c r="DO9" i="29"/>
  <c r="DO10" i="29" s="1"/>
  <c r="DO11" i="29" s="1"/>
  <c r="DO12" i="29" s="1"/>
  <c r="DO13" i="29" s="1"/>
  <c r="DO14" i="29" s="1"/>
  <c r="DO15" i="29" s="1"/>
  <c r="DO16" i="29" s="1"/>
  <c r="DO17" i="29" s="1"/>
  <c r="DO18" i="29" s="1"/>
  <c r="DO19" i="29" s="1"/>
  <c r="DO20" i="29" s="1"/>
  <c r="DO21" i="29" s="1"/>
  <c r="DO22" i="29" s="1"/>
  <c r="DO23" i="29" s="1"/>
  <c r="DO24" i="29" s="1"/>
  <c r="DO25" i="29" s="1"/>
  <c r="DO26" i="29" s="1"/>
  <c r="DO27" i="29" s="1"/>
  <c r="DO28" i="29" s="1"/>
  <c r="DO29" i="29" s="1"/>
  <c r="DO30" i="29" s="1"/>
  <c r="DO31" i="29" s="1"/>
  <c r="DO32" i="29" s="1"/>
  <c r="DO33" i="29" s="1"/>
  <c r="DO34" i="29" s="1"/>
  <c r="DO35" i="29" s="1"/>
  <c r="DO36" i="29" s="1"/>
  <c r="DO37" i="29" s="1"/>
  <c r="DO38" i="29" s="1"/>
  <c r="DO39" i="29" s="1"/>
  <c r="DO40" i="29" s="1"/>
  <c r="DO41" i="29" s="1"/>
  <c r="DO42" i="29" s="1"/>
  <c r="DO43" i="29" s="1"/>
  <c r="DO44" i="29" s="1"/>
  <c r="DO45" i="29" s="1"/>
  <c r="DO46" i="29" s="1"/>
  <c r="DO47" i="29" s="1"/>
  <c r="DO48" i="29" s="1"/>
  <c r="DO49" i="29" s="1"/>
  <c r="DO50" i="29" s="1"/>
  <c r="DO51" i="29" s="1"/>
  <c r="DO52" i="29" s="1"/>
  <c r="DO53" i="29" s="1"/>
  <c r="DO54" i="29" s="1"/>
  <c r="DO55" i="29" s="1"/>
  <c r="DO56" i="29" s="1"/>
  <c r="DO57" i="29" s="1"/>
  <c r="DO58" i="29" s="1"/>
  <c r="DO59" i="29" s="1"/>
  <c r="DO60" i="29" s="1"/>
  <c r="DO61" i="29" s="1"/>
  <c r="DO62" i="29" s="1"/>
  <c r="DO63" i="29" s="1"/>
  <c r="DO64" i="29" s="1"/>
  <c r="DO65" i="29" s="1"/>
  <c r="DO66" i="29" s="1"/>
  <c r="DO67" i="29" s="1"/>
  <c r="DO68" i="29" s="1"/>
  <c r="DO69" i="29" s="1"/>
  <c r="DO70" i="29" s="1"/>
  <c r="DO71" i="29" s="1"/>
  <c r="DO72" i="29" s="1"/>
  <c r="DO73" i="29" s="1"/>
  <c r="DO74" i="29" s="1"/>
  <c r="DO75" i="29" s="1"/>
  <c r="DO76" i="29" s="1"/>
  <c r="DO77" i="29" s="1"/>
  <c r="DO78" i="29" s="1"/>
  <c r="DO79" i="29" s="1"/>
  <c r="DO80" i="29" s="1"/>
  <c r="DO2" i="29" s="1"/>
  <c r="CO42" i="29"/>
  <c r="CO43" i="29" s="1"/>
  <c r="CO44" i="29" s="1"/>
  <c r="CO45" i="29" s="1"/>
  <c r="CO46" i="29" s="1"/>
  <c r="CO47" i="29" s="1"/>
  <c r="CO48" i="29" s="1"/>
  <c r="CO49" i="29" s="1"/>
  <c r="CO50" i="29" s="1"/>
  <c r="CO51" i="29" s="1"/>
  <c r="CO52" i="29" s="1"/>
  <c r="CO53" i="29" s="1"/>
  <c r="CO54" i="29" s="1"/>
  <c r="CO55" i="29" s="1"/>
  <c r="CO56" i="29" s="1"/>
  <c r="CO57" i="29" s="1"/>
  <c r="CO58" i="29" s="1"/>
  <c r="CO59" i="29" s="1"/>
  <c r="CO60" i="29" s="1"/>
  <c r="CO61" i="29" s="1"/>
  <c r="CO62" i="29" s="1"/>
  <c r="CO63" i="29" s="1"/>
  <c r="CO64" i="29" s="1"/>
  <c r="CO65" i="29" s="1"/>
  <c r="CO66" i="29" s="1"/>
  <c r="CO67" i="29" s="1"/>
  <c r="CO68" i="29" s="1"/>
  <c r="CO69" i="29" s="1"/>
  <c r="CO70" i="29" s="1"/>
  <c r="CO71" i="29" s="1"/>
  <c r="CO72" i="29" s="1"/>
  <c r="CO73" i="29" s="1"/>
  <c r="CO74" i="29" s="1"/>
  <c r="CO75" i="29" s="1"/>
  <c r="CO76" i="29" s="1"/>
  <c r="CO77" i="29" s="1"/>
  <c r="CO78" i="29" s="1"/>
  <c r="CO79" i="29" s="1"/>
  <c r="CO80" i="29" s="1"/>
  <c r="CP42" i="29"/>
  <c r="CP43" i="29" s="1"/>
  <c r="CP44" i="29" s="1"/>
  <c r="CP45" i="29" s="1"/>
  <c r="CP46" i="29" s="1"/>
  <c r="CP47" i="29" s="1"/>
  <c r="CP48" i="29" s="1"/>
  <c r="CP49" i="29" s="1"/>
  <c r="CP50" i="29" s="1"/>
  <c r="CP51" i="29" s="1"/>
  <c r="CP52" i="29" s="1"/>
  <c r="CP53" i="29" s="1"/>
  <c r="CP54" i="29" s="1"/>
  <c r="CP55" i="29" s="1"/>
  <c r="CP56" i="29" s="1"/>
  <c r="CP57" i="29" s="1"/>
  <c r="CP58" i="29" s="1"/>
  <c r="CP59" i="29" s="1"/>
  <c r="CP60" i="29" s="1"/>
  <c r="CP61" i="29" s="1"/>
  <c r="CP62" i="29" s="1"/>
  <c r="CP63" i="29" s="1"/>
  <c r="CP64" i="29" s="1"/>
  <c r="CP65" i="29" s="1"/>
  <c r="CP66" i="29" s="1"/>
  <c r="CP67" i="29" s="1"/>
  <c r="CP68" i="29" s="1"/>
  <c r="CP69" i="29" s="1"/>
  <c r="CP70" i="29" s="1"/>
  <c r="CP71" i="29" s="1"/>
  <c r="CP72" i="29" s="1"/>
  <c r="CP73" i="29" s="1"/>
  <c r="CP74" i="29" s="1"/>
  <c r="CP75" i="29" s="1"/>
  <c r="CP76" i="29" s="1"/>
  <c r="CP77" i="29" s="1"/>
  <c r="CP78" i="29" s="1"/>
  <c r="CP79" i="29" s="1"/>
  <c r="CP80" i="29" s="1"/>
  <c r="EG17" i="29"/>
  <c r="EG11" i="29"/>
  <c r="EG6" i="29"/>
  <c r="EG14" i="29"/>
  <c r="BX4" i="29"/>
  <c r="DP4" i="29"/>
  <c r="DX4" i="29"/>
  <c r="DX5" i="29" s="1"/>
  <c r="DX6" i="29" s="1"/>
  <c r="DX7" i="29" s="1"/>
  <c r="DX8" i="29" s="1"/>
  <c r="DX9" i="29" s="1"/>
  <c r="DX10" i="29" s="1"/>
  <c r="DX11" i="29" s="1"/>
  <c r="DX12" i="29" s="1"/>
  <c r="DX13" i="29" s="1"/>
  <c r="DX14" i="29" s="1"/>
  <c r="DX15" i="29" s="1"/>
  <c r="DX16" i="29" s="1"/>
  <c r="DX17" i="29" s="1"/>
  <c r="DX18" i="29" s="1"/>
  <c r="DX19" i="29" s="1"/>
  <c r="DX20" i="29" s="1"/>
  <c r="DX21" i="29" s="1"/>
  <c r="DX22" i="29" s="1"/>
  <c r="DX23" i="29" s="1"/>
  <c r="DX24" i="29" s="1"/>
  <c r="DX25" i="29" s="1"/>
  <c r="DX26" i="29" s="1"/>
  <c r="DX27" i="29" s="1"/>
  <c r="DX28" i="29" s="1"/>
  <c r="DX29" i="29" s="1"/>
  <c r="DX30" i="29" s="1"/>
  <c r="DX31" i="29" s="1"/>
  <c r="DX32" i="29" s="1"/>
  <c r="DX33" i="29" s="1"/>
  <c r="DX34" i="29" s="1"/>
  <c r="DX35" i="29" s="1"/>
  <c r="DX36" i="29" s="1"/>
  <c r="DX37" i="29" s="1"/>
  <c r="DX38" i="29" s="1"/>
  <c r="DX39" i="29" s="1"/>
  <c r="DX40" i="29" s="1"/>
  <c r="DX41" i="29" s="1"/>
  <c r="DX42" i="29" s="1"/>
  <c r="DX43" i="29" s="1"/>
  <c r="DX44" i="29" s="1"/>
  <c r="DX45" i="29" s="1"/>
  <c r="DX46" i="29" s="1"/>
  <c r="DX47" i="29" s="1"/>
  <c r="DX48" i="29" s="1"/>
  <c r="DX49" i="29" s="1"/>
  <c r="DX50" i="29" s="1"/>
  <c r="DX51" i="29" s="1"/>
  <c r="DX52" i="29" s="1"/>
  <c r="DX53" i="29" s="1"/>
  <c r="DX54" i="29" s="1"/>
  <c r="DX55" i="29" s="1"/>
  <c r="DX56" i="29" s="1"/>
  <c r="DX57" i="29" s="1"/>
  <c r="DX58" i="29" s="1"/>
  <c r="DX59" i="29" s="1"/>
  <c r="DX60" i="29" s="1"/>
  <c r="DX61" i="29" s="1"/>
  <c r="DX62" i="29" s="1"/>
  <c r="DX63" i="29" s="1"/>
  <c r="DX64" i="29" s="1"/>
  <c r="DX65" i="29" s="1"/>
  <c r="DX66" i="29" s="1"/>
  <c r="DX67" i="29" s="1"/>
  <c r="DX68" i="29" s="1"/>
  <c r="DX69" i="29" s="1"/>
  <c r="DX70" i="29" s="1"/>
  <c r="DX71" i="29" s="1"/>
  <c r="DX72" i="29" s="1"/>
  <c r="DX73" i="29" s="1"/>
  <c r="DX74" i="29" s="1"/>
  <c r="DX75" i="29" s="1"/>
  <c r="DX76" i="29" s="1"/>
  <c r="DX77" i="29" s="1"/>
  <c r="DX78" i="29" s="1"/>
  <c r="DX79" i="29" s="1"/>
  <c r="DX80" i="29" s="1"/>
  <c r="DX2" i="29" s="1"/>
  <c r="EF4" i="29"/>
  <c r="EF5" i="29" s="1"/>
  <c r="EF6" i="29" s="1"/>
  <c r="EF7" i="29" s="1"/>
  <c r="EF8" i="29" s="1"/>
  <c r="EF9" i="29" s="1"/>
  <c r="EF10" i="29" s="1"/>
  <c r="EF11" i="29" s="1"/>
  <c r="EF12" i="29" s="1"/>
  <c r="EF13" i="29" s="1"/>
  <c r="EF14" i="29" s="1"/>
  <c r="EF15" i="29" s="1"/>
  <c r="EF16" i="29" s="1"/>
  <c r="EF17" i="29" s="1"/>
  <c r="EF18" i="29" s="1"/>
  <c r="EF19" i="29" s="1"/>
  <c r="EF20" i="29" s="1"/>
  <c r="EF21" i="29" s="1"/>
  <c r="EF22" i="29" s="1"/>
  <c r="EF23" i="29" s="1"/>
  <c r="EF24" i="29" s="1"/>
  <c r="EF25" i="29" s="1"/>
  <c r="EF26" i="29" s="1"/>
  <c r="EF27" i="29" s="1"/>
  <c r="EF28" i="29" s="1"/>
  <c r="EF29" i="29" s="1"/>
  <c r="EF30" i="29" s="1"/>
  <c r="EF31" i="29" s="1"/>
  <c r="EF32" i="29" s="1"/>
  <c r="EF33" i="29" s="1"/>
  <c r="EF34" i="29" s="1"/>
  <c r="EF35" i="29" s="1"/>
  <c r="EF36" i="29" s="1"/>
  <c r="EF37" i="29" s="1"/>
  <c r="EF38" i="29" s="1"/>
  <c r="EF39" i="29" s="1"/>
  <c r="EF40" i="29" s="1"/>
  <c r="EF41" i="29" s="1"/>
  <c r="EF42" i="29" s="1"/>
  <c r="EF43" i="29" s="1"/>
  <c r="EF44" i="29" s="1"/>
  <c r="EF45" i="29" s="1"/>
  <c r="EF46" i="29" s="1"/>
  <c r="EF47" i="29" s="1"/>
  <c r="EF48" i="29" s="1"/>
  <c r="EF49" i="29" s="1"/>
  <c r="EF50" i="29" s="1"/>
  <c r="EF51" i="29" s="1"/>
  <c r="EF52" i="29" s="1"/>
  <c r="EF53" i="29" s="1"/>
  <c r="EF54" i="29" s="1"/>
  <c r="EF55" i="29" s="1"/>
  <c r="EF56" i="29" s="1"/>
  <c r="EF57" i="29" s="1"/>
  <c r="EF58" i="29" s="1"/>
  <c r="EF59" i="29" s="1"/>
  <c r="EF60" i="29" s="1"/>
  <c r="EF61" i="29" s="1"/>
  <c r="EF62" i="29" s="1"/>
  <c r="EF63" i="29" s="1"/>
  <c r="EF64" i="29" s="1"/>
  <c r="EF65" i="29" s="1"/>
  <c r="EF66" i="29" s="1"/>
  <c r="EF67" i="29" s="1"/>
  <c r="EF68" i="29" s="1"/>
  <c r="EF69" i="29" s="1"/>
  <c r="EF70" i="29" s="1"/>
  <c r="EF71" i="29" s="1"/>
  <c r="EF72" i="29" s="1"/>
  <c r="EF73" i="29" s="1"/>
  <c r="EF74" i="29" s="1"/>
  <c r="EF75" i="29" s="1"/>
  <c r="EF76" i="29" s="1"/>
  <c r="EF77" i="29" s="1"/>
  <c r="EF78" i="29" s="1"/>
  <c r="EF79" i="29" s="1"/>
  <c r="EF80" i="29" s="1"/>
  <c r="EF2" i="29" s="1"/>
  <c r="DU5" i="29"/>
  <c r="DU6" i="29" s="1"/>
  <c r="DU7" i="29" s="1"/>
  <c r="DU8" i="29" s="1"/>
  <c r="DU9" i="29" s="1"/>
  <c r="DU10" i="29" s="1"/>
  <c r="DU11" i="29" s="1"/>
  <c r="DU12" i="29" s="1"/>
  <c r="DU13" i="29" s="1"/>
  <c r="DU14" i="29" s="1"/>
  <c r="DU15" i="29" s="1"/>
  <c r="DU16" i="29" s="1"/>
  <c r="DU17" i="29" s="1"/>
  <c r="DU18" i="29" s="1"/>
  <c r="DU19" i="29" s="1"/>
  <c r="DU20" i="29" s="1"/>
  <c r="DU21" i="29" s="1"/>
  <c r="DU22" i="29" s="1"/>
  <c r="DU23" i="29" s="1"/>
  <c r="DU24" i="29" s="1"/>
  <c r="DU25" i="29" s="1"/>
  <c r="DU26" i="29" s="1"/>
  <c r="DU27" i="29" s="1"/>
  <c r="DU28" i="29" s="1"/>
  <c r="DU29" i="29" s="1"/>
  <c r="DU30" i="29" s="1"/>
  <c r="DU31" i="29" s="1"/>
  <c r="DU32" i="29" s="1"/>
  <c r="DU33" i="29" s="1"/>
  <c r="DU34" i="29" s="1"/>
  <c r="DU35" i="29" s="1"/>
  <c r="DU36" i="29" s="1"/>
  <c r="DU37" i="29" s="1"/>
  <c r="DU38" i="29" s="1"/>
  <c r="DU39" i="29" s="1"/>
  <c r="DU40" i="29" s="1"/>
  <c r="DU41" i="29" s="1"/>
  <c r="DU42" i="29" s="1"/>
  <c r="DU43" i="29" s="1"/>
  <c r="DU44" i="29" s="1"/>
  <c r="DU45" i="29" s="1"/>
  <c r="DU46" i="29" s="1"/>
  <c r="DU47" i="29" s="1"/>
  <c r="DU48" i="29" s="1"/>
  <c r="DU49" i="29" s="1"/>
  <c r="DU50" i="29" s="1"/>
  <c r="DU51" i="29" s="1"/>
  <c r="DU52" i="29" s="1"/>
  <c r="DU53" i="29" s="1"/>
  <c r="DU54" i="29" s="1"/>
  <c r="DU55" i="29" s="1"/>
  <c r="DU56" i="29" s="1"/>
  <c r="DU57" i="29" s="1"/>
  <c r="DU58" i="29" s="1"/>
  <c r="DU59" i="29" s="1"/>
  <c r="DU60" i="29" s="1"/>
  <c r="DU61" i="29" s="1"/>
  <c r="DU62" i="29" s="1"/>
  <c r="DU63" i="29" s="1"/>
  <c r="DU64" i="29" s="1"/>
  <c r="DU65" i="29" s="1"/>
  <c r="DU66" i="29" s="1"/>
  <c r="DU67" i="29" s="1"/>
  <c r="DU68" i="29" s="1"/>
  <c r="DU69" i="29" s="1"/>
  <c r="DU70" i="29" s="1"/>
  <c r="DU71" i="29" s="1"/>
  <c r="DU72" i="29" s="1"/>
  <c r="DU73" i="29" s="1"/>
  <c r="DU74" i="29" s="1"/>
  <c r="DU75" i="29" s="1"/>
  <c r="DU76" i="29" s="1"/>
  <c r="DU77" i="29" s="1"/>
  <c r="DU78" i="29" s="1"/>
  <c r="DU79" i="29" s="1"/>
  <c r="DU80" i="29" s="1"/>
  <c r="DU2" i="29" s="1"/>
  <c r="EC5" i="29"/>
  <c r="EC6" i="29" s="1"/>
  <c r="EC7" i="29" s="1"/>
  <c r="EC8" i="29" s="1"/>
  <c r="EC9" i="29" s="1"/>
  <c r="EC10" i="29" s="1"/>
  <c r="EC11" i="29" s="1"/>
  <c r="EC12" i="29" s="1"/>
  <c r="EC13" i="29" s="1"/>
  <c r="EC14" i="29" s="1"/>
  <c r="EC15" i="29" s="1"/>
  <c r="EC16" i="29" s="1"/>
  <c r="EC17" i="29" s="1"/>
  <c r="EC18" i="29" s="1"/>
  <c r="EC19" i="29" s="1"/>
  <c r="EC20" i="29" s="1"/>
  <c r="EC21" i="29" s="1"/>
  <c r="EC22" i="29" s="1"/>
  <c r="EC23" i="29" s="1"/>
  <c r="EC24" i="29" s="1"/>
  <c r="EC25" i="29" s="1"/>
  <c r="EC26" i="29" s="1"/>
  <c r="EC27" i="29" s="1"/>
  <c r="EC28" i="29" s="1"/>
  <c r="EC29" i="29" s="1"/>
  <c r="EC30" i="29" s="1"/>
  <c r="EC31" i="29" s="1"/>
  <c r="EC32" i="29" s="1"/>
  <c r="EC33" i="29" s="1"/>
  <c r="EC34" i="29" s="1"/>
  <c r="EC35" i="29" s="1"/>
  <c r="EC36" i="29" s="1"/>
  <c r="EC37" i="29" s="1"/>
  <c r="EC38" i="29" s="1"/>
  <c r="EC39" i="29" s="1"/>
  <c r="EC40" i="29" s="1"/>
  <c r="EC41" i="29" s="1"/>
  <c r="EC42" i="29" s="1"/>
  <c r="EC43" i="29" s="1"/>
  <c r="EC44" i="29" s="1"/>
  <c r="EC45" i="29" s="1"/>
  <c r="EC46" i="29" s="1"/>
  <c r="EC47" i="29" s="1"/>
  <c r="EC48" i="29" s="1"/>
  <c r="EC49" i="29" s="1"/>
  <c r="EC50" i="29" s="1"/>
  <c r="EC51" i="29" s="1"/>
  <c r="EC52" i="29" s="1"/>
  <c r="EC53" i="29" s="1"/>
  <c r="EC54" i="29" s="1"/>
  <c r="EC55" i="29" s="1"/>
  <c r="EC56" i="29" s="1"/>
  <c r="EC57" i="29" s="1"/>
  <c r="EC58" i="29" s="1"/>
  <c r="EC59" i="29" s="1"/>
  <c r="EC60" i="29" s="1"/>
  <c r="EC61" i="29" s="1"/>
  <c r="EC62" i="29" s="1"/>
  <c r="EC63" i="29" s="1"/>
  <c r="EC64" i="29" s="1"/>
  <c r="EC65" i="29" s="1"/>
  <c r="EC66" i="29" s="1"/>
  <c r="EC67" i="29" s="1"/>
  <c r="EC68" i="29" s="1"/>
  <c r="EC69" i="29" s="1"/>
  <c r="EC70" i="29" s="1"/>
  <c r="EC71" i="29" s="1"/>
  <c r="EC72" i="29" s="1"/>
  <c r="EC73" i="29" s="1"/>
  <c r="EC74" i="29" s="1"/>
  <c r="EC75" i="29" s="1"/>
  <c r="EC76" i="29" s="1"/>
  <c r="EC77" i="29" s="1"/>
  <c r="EC78" i="29" s="1"/>
  <c r="EC79" i="29" s="1"/>
  <c r="EC80" i="29" s="1"/>
  <c r="EC2" i="29" s="1"/>
  <c r="DR6" i="29"/>
  <c r="DR7" i="29" s="1"/>
  <c r="DR8" i="29" s="1"/>
  <c r="DR9" i="29" s="1"/>
  <c r="DR10" i="29" s="1"/>
  <c r="DR11" i="29" s="1"/>
  <c r="DR12" i="29" s="1"/>
  <c r="DR13" i="29" s="1"/>
  <c r="DR14" i="29" s="1"/>
  <c r="DR15" i="29" s="1"/>
  <c r="DR16" i="29" s="1"/>
  <c r="DR17" i="29" s="1"/>
  <c r="DR18" i="29" s="1"/>
  <c r="DR19" i="29" s="1"/>
  <c r="DR20" i="29" s="1"/>
  <c r="DR21" i="29" s="1"/>
  <c r="DR22" i="29" s="1"/>
  <c r="DR23" i="29" s="1"/>
  <c r="DR24" i="29" s="1"/>
  <c r="DR25" i="29" s="1"/>
  <c r="DR26" i="29" s="1"/>
  <c r="DR27" i="29" s="1"/>
  <c r="DR28" i="29" s="1"/>
  <c r="DR29" i="29" s="1"/>
  <c r="DR30" i="29" s="1"/>
  <c r="DR31" i="29" s="1"/>
  <c r="DR32" i="29" s="1"/>
  <c r="DR33" i="29" s="1"/>
  <c r="DR34" i="29" s="1"/>
  <c r="DR35" i="29" s="1"/>
  <c r="DR36" i="29" s="1"/>
  <c r="DR37" i="29" s="1"/>
  <c r="DR38" i="29" s="1"/>
  <c r="DR39" i="29" s="1"/>
  <c r="DR40" i="29" s="1"/>
  <c r="DR41" i="29" s="1"/>
  <c r="DR42" i="29" s="1"/>
  <c r="DR43" i="29" s="1"/>
  <c r="DR44" i="29" s="1"/>
  <c r="DR45" i="29" s="1"/>
  <c r="DR46" i="29" s="1"/>
  <c r="DR47" i="29" s="1"/>
  <c r="DR48" i="29" s="1"/>
  <c r="DR49" i="29" s="1"/>
  <c r="DR50" i="29" s="1"/>
  <c r="DR51" i="29" s="1"/>
  <c r="DR52" i="29" s="1"/>
  <c r="DR53" i="29" s="1"/>
  <c r="DR54" i="29" s="1"/>
  <c r="DR55" i="29" s="1"/>
  <c r="DR56" i="29" s="1"/>
  <c r="DR57" i="29" s="1"/>
  <c r="DR58" i="29" s="1"/>
  <c r="DR59" i="29" s="1"/>
  <c r="DR60" i="29" s="1"/>
  <c r="DR61" i="29" s="1"/>
  <c r="DR62" i="29" s="1"/>
  <c r="DR63" i="29" s="1"/>
  <c r="DR64" i="29" s="1"/>
  <c r="DR65" i="29" s="1"/>
  <c r="DR66" i="29" s="1"/>
  <c r="DR67" i="29" s="1"/>
  <c r="DR68" i="29" s="1"/>
  <c r="DR69" i="29" s="1"/>
  <c r="DR70" i="29" s="1"/>
  <c r="DR71" i="29" s="1"/>
  <c r="DR72" i="29" s="1"/>
  <c r="DR73" i="29" s="1"/>
  <c r="DR74" i="29" s="1"/>
  <c r="DR75" i="29" s="1"/>
  <c r="DR76" i="29" s="1"/>
  <c r="DR77" i="29" s="1"/>
  <c r="DR78" i="29" s="1"/>
  <c r="DR79" i="29" s="1"/>
  <c r="DR80" i="29" s="1"/>
  <c r="DR2" i="29" s="1"/>
  <c r="DZ6" i="29"/>
  <c r="DZ7" i="29" s="1"/>
  <c r="DZ8" i="29" s="1"/>
  <c r="DZ9" i="29" s="1"/>
  <c r="DZ10" i="29" s="1"/>
  <c r="DZ11" i="29" s="1"/>
  <c r="DZ12" i="29" s="1"/>
  <c r="DZ13" i="29" s="1"/>
  <c r="DZ14" i="29" s="1"/>
  <c r="DZ15" i="29" s="1"/>
  <c r="DZ16" i="29" s="1"/>
  <c r="DZ17" i="29" s="1"/>
  <c r="DZ18" i="29" s="1"/>
  <c r="DZ19" i="29" s="1"/>
  <c r="DZ20" i="29" s="1"/>
  <c r="DZ21" i="29" s="1"/>
  <c r="DZ22" i="29" s="1"/>
  <c r="DZ23" i="29" s="1"/>
  <c r="DZ24" i="29" s="1"/>
  <c r="DZ25" i="29" s="1"/>
  <c r="DZ26" i="29" s="1"/>
  <c r="DZ27" i="29" s="1"/>
  <c r="DZ28" i="29" s="1"/>
  <c r="DZ29" i="29" s="1"/>
  <c r="DZ30" i="29" s="1"/>
  <c r="DZ31" i="29" s="1"/>
  <c r="DZ32" i="29" s="1"/>
  <c r="DZ33" i="29" s="1"/>
  <c r="DZ34" i="29" s="1"/>
  <c r="DZ35" i="29" s="1"/>
  <c r="DZ36" i="29" s="1"/>
  <c r="DZ37" i="29" s="1"/>
  <c r="DZ38" i="29" s="1"/>
  <c r="DZ39" i="29" s="1"/>
  <c r="DZ40" i="29" s="1"/>
  <c r="DZ41" i="29" s="1"/>
  <c r="DZ42" i="29" s="1"/>
  <c r="DZ43" i="29" s="1"/>
  <c r="DZ44" i="29" s="1"/>
  <c r="DZ45" i="29" s="1"/>
  <c r="DZ46" i="29" s="1"/>
  <c r="DZ47" i="29" s="1"/>
  <c r="DZ48" i="29" s="1"/>
  <c r="DZ49" i="29" s="1"/>
  <c r="DZ50" i="29" s="1"/>
  <c r="DZ51" i="29" s="1"/>
  <c r="DZ52" i="29" s="1"/>
  <c r="DZ53" i="29" s="1"/>
  <c r="DZ54" i="29" s="1"/>
  <c r="DZ55" i="29" s="1"/>
  <c r="DZ56" i="29" s="1"/>
  <c r="DZ57" i="29" s="1"/>
  <c r="DZ58" i="29" s="1"/>
  <c r="DZ59" i="29" s="1"/>
  <c r="DZ60" i="29" s="1"/>
  <c r="DZ61" i="29" s="1"/>
  <c r="DZ62" i="29" s="1"/>
  <c r="DZ63" i="29" s="1"/>
  <c r="DZ64" i="29" s="1"/>
  <c r="DZ65" i="29" s="1"/>
  <c r="DZ66" i="29" s="1"/>
  <c r="DZ67" i="29" s="1"/>
  <c r="DZ68" i="29" s="1"/>
  <c r="DZ69" i="29" s="1"/>
  <c r="DZ70" i="29" s="1"/>
  <c r="DZ71" i="29" s="1"/>
  <c r="DZ72" i="29" s="1"/>
  <c r="DZ73" i="29" s="1"/>
  <c r="DZ74" i="29" s="1"/>
  <c r="DZ75" i="29" s="1"/>
  <c r="DZ76" i="29" s="1"/>
  <c r="DZ77" i="29" s="1"/>
  <c r="DZ78" i="29" s="1"/>
  <c r="DZ79" i="29" s="1"/>
  <c r="DZ80" i="29" s="1"/>
  <c r="DZ2" i="29" s="1"/>
  <c r="DO7" i="29"/>
  <c r="DW7" i="29"/>
  <c r="DW8" i="29" s="1"/>
  <c r="DW9" i="29" s="1"/>
  <c r="DW10" i="29" s="1"/>
  <c r="DW11" i="29" s="1"/>
  <c r="DW12" i="29" s="1"/>
  <c r="DW13" i="29" s="1"/>
  <c r="DW14" i="29" s="1"/>
  <c r="DW15" i="29" s="1"/>
  <c r="DW16" i="29" s="1"/>
  <c r="DW17" i="29" s="1"/>
  <c r="DW18" i="29" s="1"/>
  <c r="DW19" i="29" s="1"/>
  <c r="DW20" i="29" s="1"/>
  <c r="DW21" i="29" s="1"/>
  <c r="DW22" i="29" s="1"/>
  <c r="DW23" i="29" s="1"/>
  <c r="DW24" i="29" s="1"/>
  <c r="DW25" i="29" s="1"/>
  <c r="DW26" i="29" s="1"/>
  <c r="DW27" i="29" s="1"/>
  <c r="DW28" i="29" s="1"/>
  <c r="DW29" i="29" s="1"/>
  <c r="DW30" i="29" s="1"/>
  <c r="DW31" i="29" s="1"/>
  <c r="DW32" i="29" s="1"/>
  <c r="DW33" i="29" s="1"/>
  <c r="DW34" i="29" s="1"/>
  <c r="DW35" i="29" s="1"/>
  <c r="DW36" i="29" s="1"/>
  <c r="DW37" i="29" s="1"/>
  <c r="DW38" i="29" s="1"/>
  <c r="DW39" i="29" s="1"/>
  <c r="DW40" i="29" s="1"/>
  <c r="DW41" i="29" s="1"/>
  <c r="DW42" i="29" s="1"/>
  <c r="DW43" i="29" s="1"/>
  <c r="DW44" i="29" s="1"/>
  <c r="DW45" i="29" s="1"/>
  <c r="DW46" i="29" s="1"/>
  <c r="DW47" i="29" s="1"/>
  <c r="DW48" i="29" s="1"/>
  <c r="DW49" i="29" s="1"/>
  <c r="DW50" i="29" s="1"/>
  <c r="DW51" i="29" s="1"/>
  <c r="DW52" i="29" s="1"/>
  <c r="DW53" i="29" s="1"/>
  <c r="DW54" i="29" s="1"/>
  <c r="DW55" i="29" s="1"/>
  <c r="DW56" i="29" s="1"/>
  <c r="DW57" i="29" s="1"/>
  <c r="DW58" i="29" s="1"/>
  <c r="DW59" i="29" s="1"/>
  <c r="DW60" i="29" s="1"/>
  <c r="DW61" i="29" s="1"/>
  <c r="DW62" i="29" s="1"/>
  <c r="DW63" i="29" s="1"/>
  <c r="DW64" i="29" s="1"/>
  <c r="DW65" i="29" s="1"/>
  <c r="DW66" i="29" s="1"/>
  <c r="DW67" i="29" s="1"/>
  <c r="DW68" i="29" s="1"/>
  <c r="DW69" i="29" s="1"/>
  <c r="DW70" i="29" s="1"/>
  <c r="DW71" i="29" s="1"/>
  <c r="DW72" i="29" s="1"/>
  <c r="DW73" i="29" s="1"/>
  <c r="DW74" i="29" s="1"/>
  <c r="DW75" i="29" s="1"/>
  <c r="DW76" i="29" s="1"/>
  <c r="DW77" i="29" s="1"/>
  <c r="DW78" i="29" s="1"/>
  <c r="DW79" i="29" s="1"/>
  <c r="DW80" i="29" s="1"/>
  <c r="DW2" i="29" s="1"/>
  <c r="EE7" i="29"/>
  <c r="EE8" i="29" s="1"/>
  <c r="EE9" i="29" s="1"/>
  <c r="EE10" i="29" s="1"/>
  <c r="EE11" i="29" s="1"/>
  <c r="EE12" i="29" s="1"/>
  <c r="EE13" i="29" s="1"/>
  <c r="EE14" i="29" s="1"/>
  <c r="EE15" i="29" s="1"/>
  <c r="EE16" i="29" s="1"/>
  <c r="EE17" i="29" s="1"/>
  <c r="EE18" i="29" s="1"/>
  <c r="EE19" i="29" s="1"/>
  <c r="EE20" i="29" s="1"/>
  <c r="EE21" i="29" s="1"/>
  <c r="EE22" i="29" s="1"/>
  <c r="EE23" i="29" s="1"/>
  <c r="EE24" i="29" s="1"/>
  <c r="EE25" i="29" s="1"/>
  <c r="EE26" i="29" s="1"/>
  <c r="EE27" i="29" s="1"/>
  <c r="EE28" i="29" s="1"/>
  <c r="EE29" i="29" s="1"/>
  <c r="EE30" i="29" s="1"/>
  <c r="EE31" i="29" s="1"/>
  <c r="EE32" i="29" s="1"/>
  <c r="EE33" i="29" s="1"/>
  <c r="EE34" i="29" s="1"/>
  <c r="EE35" i="29" s="1"/>
  <c r="EE36" i="29" s="1"/>
  <c r="EE37" i="29" s="1"/>
  <c r="EE38" i="29" s="1"/>
  <c r="EE39" i="29" s="1"/>
  <c r="EE40" i="29" s="1"/>
  <c r="EE41" i="29" s="1"/>
  <c r="EE42" i="29" s="1"/>
  <c r="EE43" i="29" s="1"/>
  <c r="EE44" i="29" s="1"/>
  <c r="EE45" i="29" s="1"/>
  <c r="EE46" i="29" s="1"/>
  <c r="EE47" i="29" s="1"/>
  <c r="EE48" i="29" s="1"/>
  <c r="EE49" i="29" s="1"/>
  <c r="EE50" i="29" s="1"/>
  <c r="EE51" i="29" s="1"/>
  <c r="EE52" i="29" s="1"/>
  <c r="EE53" i="29" s="1"/>
  <c r="EE54" i="29" s="1"/>
  <c r="EE55" i="29" s="1"/>
  <c r="EE56" i="29" s="1"/>
  <c r="EE57" i="29" s="1"/>
  <c r="EE58" i="29" s="1"/>
  <c r="EE59" i="29" s="1"/>
  <c r="EE60" i="29" s="1"/>
  <c r="EE61" i="29" s="1"/>
  <c r="EE62" i="29" s="1"/>
  <c r="EE63" i="29" s="1"/>
  <c r="EE64" i="29" s="1"/>
  <c r="EE65" i="29" s="1"/>
  <c r="EE66" i="29" s="1"/>
  <c r="EE67" i="29" s="1"/>
  <c r="EE68" i="29" s="1"/>
  <c r="EE69" i="29" s="1"/>
  <c r="EE70" i="29" s="1"/>
  <c r="EE71" i="29" s="1"/>
  <c r="EE72" i="29" s="1"/>
  <c r="EE73" i="29" s="1"/>
  <c r="EE74" i="29" s="1"/>
  <c r="EE75" i="29" s="1"/>
  <c r="EE76" i="29" s="1"/>
  <c r="EE77" i="29" s="1"/>
  <c r="EE78" i="29" s="1"/>
  <c r="EE79" i="29" s="1"/>
  <c r="EE80" i="29" s="1"/>
  <c r="EE2" i="29" s="1"/>
  <c r="EB8" i="29"/>
  <c r="EB9" i="29" s="1"/>
  <c r="EB10" i="29" s="1"/>
  <c r="EB11" i="29" s="1"/>
  <c r="EB12" i="29" s="1"/>
  <c r="EB13" i="29" s="1"/>
  <c r="EB14" i="29" s="1"/>
  <c r="EB15" i="29" s="1"/>
  <c r="EB16" i="29" s="1"/>
  <c r="EB17" i="29" s="1"/>
  <c r="EB18" i="29" s="1"/>
  <c r="EB19" i="29" s="1"/>
  <c r="EB20" i="29" s="1"/>
  <c r="EB21" i="29" s="1"/>
  <c r="EB22" i="29" s="1"/>
  <c r="EB23" i="29" s="1"/>
  <c r="EB24" i="29" s="1"/>
  <c r="EB25" i="29" s="1"/>
  <c r="EB26" i="29" s="1"/>
  <c r="EB27" i="29" s="1"/>
  <c r="EB28" i="29" s="1"/>
  <c r="EB29" i="29" s="1"/>
  <c r="EB30" i="29" s="1"/>
  <c r="EB31" i="29" s="1"/>
  <c r="EB32" i="29" s="1"/>
  <c r="EB33" i="29" s="1"/>
  <c r="EB34" i="29" s="1"/>
  <c r="EB35" i="29" s="1"/>
  <c r="EB36" i="29" s="1"/>
  <c r="EB37" i="29" s="1"/>
  <c r="EB38" i="29" s="1"/>
  <c r="EB39" i="29" s="1"/>
  <c r="EB40" i="29" s="1"/>
  <c r="EB41" i="29" s="1"/>
  <c r="EB42" i="29" s="1"/>
  <c r="EB43" i="29" s="1"/>
  <c r="EB44" i="29" s="1"/>
  <c r="EB45" i="29" s="1"/>
  <c r="EB46" i="29" s="1"/>
  <c r="EB47" i="29" s="1"/>
  <c r="EB48" i="29" s="1"/>
  <c r="EB49" i="29" s="1"/>
  <c r="EB50" i="29" s="1"/>
  <c r="EB51" i="29" s="1"/>
  <c r="EB52" i="29" s="1"/>
  <c r="EB53" i="29" s="1"/>
  <c r="EB54" i="29" s="1"/>
  <c r="EB55" i="29" s="1"/>
  <c r="EB56" i="29" s="1"/>
  <c r="EB57" i="29" s="1"/>
  <c r="EB58" i="29" s="1"/>
  <c r="EB59" i="29" s="1"/>
  <c r="EB60" i="29" s="1"/>
  <c r="EB61" i="29" s="1"/>
  <c r="EB62" i="29" s="1"/>
  <c r="EB63" i="29" s="1"/>
  <c r="EB64" i="29" s="1"/>
  <c r="EB65" i="29" s="1"/>
  <c r="EB66" i="29" s="1"/>
  <c r="EB67" i="29" s="1"/>
  <c r="EB68" i="29" s="1"/>
  <c r="EB69" i="29" s="1"/>
  <c r="EB70" i="29" s="1"/>
  <c r="EB71" i="29" s="1"/>
  <c r="EB72" i="29" s="1"/>
  <c r="EB73" i="29" s="1"/>
  <c r="EB74" i="29" s="1"/>
  <c r="EB75" i="29" s="1"/>
  <c r="EB76" i="29" s="1"/>
  <c r="EB77" i="29" s="1"/>
  <c r="EB78" i="29" s="1"/>
  <c r="EB79" i="29" s="1"/>
  <c r="EB80" i="29" s="1"/>
  <c r="EB2" i="29" s="1"/>
  <c r="EG9" i="29"/>
  <c r="DQ4" i="29"/>
  <c r="DQ5" i="29" s="1"/>
  <c r="DQ6" i="29" s="1"/>
  <c r="DQ7" i="29" s="1"/>
  <c r="DQ8" i="29" s="1"/>
  <c r="DQ9" i="29" s="1"/>
  <c r="DQ10" i="29" s="1"/>
  <c r="DQ11" i="29" s="1"/>
  <c r="DQ12" i="29" s="1"/>
  <c r="DQ13" i="29" s="1"/>
  <c r="DQ14" i="29" s="1"/>
  <c r="DQ15" i="29" s="1"/>
  <c r="DQ16" i="29" s="1"/>
  <c r="DQ17" i="29" s="1"/>
  <c r="DQ18" i="29" s="1"/>
  <c r="DQ19" i="29" s="1"/>
  <c r="DQ20" i="29" s="1"/>
  <c r="DQ21" i="29" s="1"/>
  <c r="DQ22" i="29" s="1"/>
  <c r="DQ23" i="29" s="1"/>
  <c r="DQ24" i="29" s="1"/>
  <c r="DQ25" i="29" s="1"/>
  <c r="DQ26" i="29" s="1"/>
  <c r="DQ27" i="29" s="1"/>
  <c r="DQ28" i="29" s="1"/>
  <c r="DQ29" i="29" s="1"/>
  <c r="DQ30" i="29" s="1"/>
  <c r="DQ31" i="29" s="1"/>
  <c r="DQ32" i="29" s="1"/>
  <c r="DQ33" i="29" s="1"/>
  <c r="DQ34" i="29" s="1"/>
  <c r="DQ35" i="29" s="1"/>
  <c r="DQ36" i="29" s="1"/>
  <c r="DQ37" i="29" s="1"/>
  <c r="DQ38" i="29" s="1"/>
  <c r="DQ39" i="29" s="1"/>
  <c r="DQ40" i="29" s="1"/>
  <c r="DQ41" i="29" s="1"/>
  <c r="DQ42" i="29" s="1"/>
  <c r="DQ43" i="29" s="1"/>
  <c r="DQ44" i="29" s="1"/>
  <c r="DQ45" i="29" s="1"/>
  <c r="DQ46" i="29" s="1"/>
  <c r="DQ47" i="29" s="1"/>
  <c r="DQ48" i="29" s="1"/>
  <c r="DQ49" i="29" s="1"/>
  <c r="DQ50" i="29" s="1"/>
  <c r="DQ51" i="29" s="1"/>
  <c r="DQ52" i="29" s="1"/>
  <c r="DQ53" i="29" s="1"/>
  <c r="DQ54" i="29" s="1"/>
  <c r="DQ55" i="29" s="1"/>
  <c r="DQ56" i="29" s="1"/>
  <c r="DQ57" i="29" s="1"/>
  <c r="DQ58" i="29" s="1"/>
  <c r="DQ59" i="29" s="1"/>
  <c r="DQ60" i="29" s="1"/>
  <c r="DQ61" i="29" s="1"/>
  <c r="DQ62" i="29" s="1"/>
  <c r="DQ63" i="29" s="1"/>
  <c r="DQ64" i="29" s="1"/>
  <c r="DQ65" i="29" s="1"/>
  <c r="DQ66" i="29" s="1"/>
  <c r="DQ67" i="29" s="1"/>
  <c r="DQ68" i="29" s="1"/>
  <c r="DQ69" i="29" s="1"/>
  <c r="DQ70" i="29" s="1"/>
  <c r="DQ71" i="29" s="1"/>
  <c r="DQ72" i="29" s="1"/>
  <c r="DQ73" i="29" s="1"/>
  <c r="DQ74" i="29" s="1"/>
  <c r="DQ75" i="29" s="1"/>
  <c r="DQ76" i="29" s="1"/>
  <c r="DQ77" i="29" s="1"/>
  <c r="DQ78" i="29" s="1"/>
  <c r="DQ79" i="29" s="1"/>
  <c r="DQ80" i="29" s="1"/>
  <c r="DQ2" i="29" s="1"/>
  <c r="DY4" i="29"/>
  <c r="DY5" i="29" s="1"/>
  <c r="DY6" i="29" s="1"/>
  <c r="DY7" i="29" s="1"/>
  <c r="DY8" i="29" s="1"/>
  <c r="DY9" i="29" s="1"/>
  <c r="DY10" i="29" s="1"/>
  <c r="DY11" i="29" s="1"/>
  <c r="DY12" i="29" s="1"/>
  <c r="DY13" i="29" s="1"/>
  <c r="DY14" i="29" s="1"/>
  <c r="DY15" i="29" s="1"/>
  <c r="DY16" i="29" s="1"/>
  <c r="DY17" i="29" s="1"/>
  <c r="DY18" i="29" s="1"/>
  <c r="DY19" i="29" s="1"/>
  <c r="DY20" i="29" s="1"/>
  <c r="DY21" i="29" s="1"/>
  <c r="DY22" i="29" s="1"/>
  <c r="DY23" i="29" s="1"/>
  <c r="DY24" i="29" s="1"/>
  <c r="DY25" i="29" s="1"/>
  <c r="DY26" i="29" s="1"/>
  <c r="DY27" i="29" s="1"/>
  <c r="DY28" i="29" s="1"/>
  <c r="DY29" i="29" s="1"/>
  <c r="DY30" i="29" s="1"/>
  <c r="DY31" i="29" s="1"/>
  <c r="DY32" i="29" s="1"/>
  <c r="DY33" i="29" s="1"/>
  <c r="DY34" i="29" s="1"/>
  <c r="DY35" i="29" s="1"/>
  <c r="DY36" i="29" s="1"/>
  <c r="DY37" i="29" s="1"/>
  <c r="DY38" i="29" s="1"/>
  <c r="DY39" i="29" s="1"/>
  <c r="DY40" i="29" s="1"/>
  <c r="DY41" i="29" s="1"/>
  <c r="DY42" i="29" s="1"/>
  <c r="DY43" i="29" s="1"/>
  <c r="DY44" i="29" s="1"/>
  <c r="DY45" i="29" s="1"/>
  <c r="DY46" i="29" s="1"/>
  <c r="DY47" i="29" s="1"/>
  <c r="DY48" i="29" s="1"/>
  <c r="DY49" i="29" s="1"/>
  <c r="DY50" i="29" s="1"/>
  <c r="DY51" i="29" s="1"/>
  <c r="DY52" i="29" s="1"/>
  <c r="DY53" i="29" s="1"/>
  <c r="DY54" i="29" s="1"/>
  <c r="DY55" i="29" s="1"/>
  <c r="DY56" i="29" s="1"/>
  <c r="DY57" i="29" s="1"/>
  <c r="DY58" i="29" s="1"/>
  <c r="DY59" i="29" s="1"/>
  <c r="DY60" i="29" s="1"/>
  <c r="DY61" i="29" s="1"/>
  <c r="DY62" i="29" s="1"/>
  <c r="DY63" i="29" s="1"/>
  <c r="DY64" i="29" s="1"/>
  <c r="DY65" i="29" s="1"/>
  <c r="DY66" i="29" s="1"/>
  <c r="DY67" i="29" s="1"/>
  <c r="DY68" i="29" s="1"/>
  <c r="DY69" i="29" s="1"/>
  <c r="DY70" i="29" s="1"/>
  <c r="DY71" i="29" s="1"/>
  <c r="DY72" i="29" s="1"/>
  <c r="DY73" i="29" s="1"/>
  <c r="DY74" i="29" s="1"/>
  <c r="DY75" i="29" s="1"/>
  <c r="DY76" i="29" s="1"/>
  <c r="DY77" i="29" s="1"/>
  <c r="DY78" i="29" s="1"/>
  <c r="DY79" i="29" s="1"/>
  <c r="DY80" i="29" s="1"/>
  <c r="DY2" i="29" s="1"/>
  <c r="EG4" i="29"/>
  <c r="DM5" i="29" s="1"/>
  <c r="DN5" i="29"/>
  <c r="DV5" i="29"/>
  <c r="DV6" i="29" s="1"/>
  <c r="DV7" i="29" s="1"/>
  <c r="DV8" i="29" s="1"/>
  <c r="DV9" i="29" s="1"/>
  <c r="DV10" i="29" s="1"/>
  <c r="DV11" i="29" s="1"/>
  <c r="DV12" i="29" s="1"/>
  <c r="DV13" i="29" s="1"/>
  <c r="DV14" i="29" s="1"/>
  <c r="DV15" i="29" s="1"/>
  <c r="DV16" i="29" s="1"/>
  <c r="DV17" i="29" s="1"/>
  <c r="DV18" i="29" s="1"/>
  <c r="DV19" i="29" s="1"/>
  <c r="DV20" i="29" s="1"/>
  <c r="DV21" i="29" s="1"/>
  <c r="DV22" i="29" s="1"/>
  <c r="DV23" i="29" s="1"/>
  <c r="DV24" i="29" s="1"/>
  <c r="DV25" i="29" s="1"/>
  <c r="DV26" i="29" s="1"/>
  <c r="DV27" i="29" s="1"/>
  <c r="DV28" i="29" s="1"/>
  <c r="DV29" i="29" s="1"/>
  <c r="DV30" i="29" s="1"/>
  <c r="DV31" i="29" s="1"/>
  <c r="DV32" i="29" s="1"/>
  <c r="DV33" i="29" s="1"/>
  <c r="DV34" i="29" s="1"/>
  <c r="DV35" i="29" s="1"/>
  <c r="DV36" i="29" s="1"/>
  <c r="DV37" i="29" s="1"/>
  <c r="DV38" i="29" s="1"/>
  <c r="DV39" i="29" s="1"/>
  <c r="DV40" i="29" s="1"/>
  <c r="DV41" i="29" s="1"/>
  <c r="DV42" i="29" s="1"/>
  <c r="DV43" i="29" s="1"/>
  <c r="DV44" i="29" s="1"/>
  <c r="DV45" i="29" s="1"/>
  <c r="DV46" i="29" s="1"/>
  <c r="DV47" i="29" s="1"/>
  <c r="DV48" i="29" s="1"/>
  <c r="DV49" i="29" s="1"/>
  <c r="DV50" i="29" s="1"/>
  <c r="DV51" i="29" s="1"/>
  <c r="DV52" i="29" s="1"/>
  <c r="DV53" i="29" s="1"/>
  <c r="DV54" i="29" s="1"/>
  <c r="DV55" i="29" s="1"/>
  <c r="DV56" i="29" s="1"/>
  <c r="DV57" i="29" s="1"/>
  <c r="DV58" i="29" s="1"/>
  <c r="DV59" i="29" s="1"/>
  <c r="DV60" i="29" s="1"/>
  <c r="DV61" i="29" s="1"/>
  <c r="DV62" i="29" s="1"/>
  <c r="DV63" i="29" s="1"/>
  <c r="DV64" i="29" s="1"/>
  <c r="DV65" i="29" s="1"/>
  <c r="DV66" i="29" s="1"/>
  <c r="DV67" i="29" s="1"/>
  <c r="DV68" i="29" s="1"/>
  <c r="DV69" i="29" s="1"/>
  <c r="DV70" i="29" s="1"/>
  <c r="DV71" i="29" s="1"/>
  <c r="DV72" i="29" s="1"/>
  <c r="DV73" i="29" s="1"/>
  <c r="DV74" i="29" s="1"/>
  <c r="DV75" i="29" s="1"/>
  <c r="DV76" i="29" s="1"/>
  <c r="DV77" i="29" s="1"/>
  <c r="DV78" i="29" s="1"/>
  <c r="DV79" i="29" s="1"/>
  <c r="DV80" i="29" s="1"/>
  <c r="DV2" i="29" s="1"/>
  <c r="ED5" i="29"/>
  <c r="ED6" i="29" s="1"/>
  <c r="ED7" i="29" s="1"/>
  <c r="ED8" i="29" s="1"/>
  <c r="ED9" i="29" s="1"/>
  <c r="ED10" i="29" s="1"/>
  <c r="ED11" i="29" s="1"/>
  <c r="ED12" i="29" s="1"/>
  <c r="ED13" i="29" s="1"/>
  <c r="ED14" i="29" s="1"/>
  <c r="ED15" i="29" s="1"/>
  <c r="ED16" i="29" s="1"/>
  <c r="ED17" i="29" s="1"/>
  <c r="ED18" i="29" s="1"/>
  <c r="ED19" i="29" s="1"/>
  <c r="ED20" i="29" s="1"/>
  <c r="ED21" i="29" s="1"/>
  <c r="ED22" i="29" s="1"/>
  <c r="ED23" i="29" s="1"/>
  <c r="ED24" i="29" s="1"/>
  <c r="ED25" i="29" s="1"/>
  <c r="ED26" i="29" s="1"/>
  <c r="ED27" i="29" s="1"/>
  <c r="ED28" i="29" s="1"/>
  <c r="ED29" i="29" s="1"/>
  <c r="ED30" i="29" s="1"/>
  <c r="ED31" i="29" s="1"/>
  <c r="ED32" i="29" s="1"/>
  <c r="ED33" i="29" s="1"/>
  <c r="ED34" i="29" s="1"/>
  <c r="ED35" i="29" s="1"/>
  <c r="ED36" i="29" s="1"/>
  <c r="ED37" i="29" s="1"/>
  <c r="ED38" i="29" s="1"/>
  <c r="ED39" i="29" s="1"/>
  <c r="ED40" i="29" s="1"/>
  <c r="ED41" i="29" s="1"/>
  <c r="ED42" i="29" s="1"/>
  <c r="ED43" i="29" s="1"/>
  <c r="ED44" i="29" s="1"/>
  <c r="ED45" i="29" s="1"/>
  <c r="ED46" i="29" s="1"/>
  <c r="ED47" i="29" s="1"/>
  <c r="ED48" i="29" s="1"/>
  <c r="ED49" i="29" s="1"/>
  <c r="ED50" i="29" s="1"/>
  <c r="ED51" i="29" s="1"/>
  <c r="ED52" i="29" s="1"/>
  <c r="ED53" i="29" s="1"/>
  <c r="ED54" i="29" s="1"/>
  <c r="ED55" i="29" s="1"/>
  <c r="ED56" i="29" s="1"/>
  <c r="ED57" i="29" s="1"/>
  <c r="ED58" i="29" s="1"/>
  <c r="ED59" i="29" s="1"/>
  <c r="ED60" i="29" s="1"/>
  <c r="ED61" i="29" s="1"/>
  <c r="ED62" i="29" s="1"/>
  <c r="ED63" i="29" s="1"/>
  <c r="ED64" i="29" s="1"/>
  <c r="ED65" i="29" s="1"/>
  <c r="ED66" i="29" s="1"/>
  <c r="ED67" i="29" s="1"/>
  <c r="ED68" i="29" s="1"/>
  <c r="ED69" i="29" s="1"/>
  <c r="ED70" i="29" s="1"/>
  <c r="ED71" i="29" s="1"/>
  <c r="ED72" i="29" s="1"/>
  <c r="ED73" i="29" s="1"/>
  <c r="ED74" i="29" s="1"/>
  <c r="ED75" i="29" s="1"/>
  <c r="ED76" i="29" s="1"/>
  <c r="ED77" i="29" s="1"/>
  <c r="ED78" i="29" s="1"/>
  <c r="ED79" i="29" s="1"/>
  <c r="ED80" i="29" s="1"/>
  <c r="ED2" i="29" s="1"/>
  <c r="DS6" i="29"/>
  <c r="DS7" i="29" s="1"/>
  <c r="DS8" i="29" s="1"/>
  <c r="DS9" i="29" s="1"/>
  <c r="DS10" i="29" s="1"/>
  <c r="DS11" i="29" s="1"/>
  <c r="DS12" i="29" s="1"/>
  <c r="DS13" i="29" s="1"/>
  <c r="DS14" i="29" s="1"/>
  <c r="DS15" i="29" s="1"/>
  <c r="DS16" i="29" s="1"/>
  <c r="DS17" i="29" s="1"/>
  <c r="DS18" i="29" s="1"/>
  <c r="DS19" i="29" s="1"/>
  <c r="DS20" i="29" s="1"/>
  <c r="DS21" i="29" s="1"/>
  <c r="DS22" i="29" s="1"/>
  <c r="DS23" i="29" s="1"/>
  <c r="DS24" i="29" s="1"/>
  <c r="DS25" i="29" s="1"/>
  <c r="DS26" i="29" s="1"/>
  <c r="DS27" i="29" s="1"/>
  <c r="DS28" i="29" s="1"/>
  <c r="DS29" i="29" s="1"/>
  <c r="DS30" i="29" s="1"/>
  <c r="DS31" i="29" s="1"/>
  <c r="DS32" i="29" s="1"/>
  <c r="DS33" i="29" s="1"/>
  <c r="DS34" i="29" s="1"/>
  <c r="DS35" i="29" s="1"/>
  <c r="DS36" i="29" s="1"/>
  <c r="DS37" i="29" s="1"/>
  <c r="DS38" i="29" s="1"/>
  <c r="DS39" i="29" s="1"/>
  <c r="DS40" i="29" s="1"/>
  <c r="DS41" i="29" s="1"/>
  <c r="DS42" i="29" s="1"/>
  <c r="DS43" i="29" s="1"/>
  <c r="DS44" i="29" s="1"/>
  <c r="DS45" i="29" s="1"/>
  <c r="DS46" i="29" s="1"/>
  <c r="DS47" i="29" s="1"/>
  <c r="DS48" i="29" s="1"/>
  <c r="DS49" i="29" s="1"/>
  <c r="DS50" i="29" s="1"/>
  <c r="DS51" i="29" s="1"/>
  <c r="DS52" i="29" s="1"/>
  <c r="DS53" i="29" s="1"/>
  <c r="DS54" i="29" s="1"/>
  <c r="DS55" i="29" s="1"/>
  <c r="DS56" i="29" s="1"/>
  <c r="DS57" i="29" s="1"/>
  <c r="DS58" i="29" s="1"/>
  <c r="DS59" i="29" s="1"/>
  <c r="DS60" i="29" s="1"/>
  <c r="DS61" i="29" s="1"/>
  <c r="DS62" i="29" s="1"/>
  <c r="DS63" i="29" s="1"/>
  <c r="DS64" i="29" s="1"/>
  <c r="DS65" i="29" s="1"/>
  <c r="DS66" i="29" s="1"/>
  <c r="DS67" i="29" s="1"/>
  <c r="DS68" i="29" s="1"/>
  <c r="DS69" i="29" s="1"/>
  <c r="DS70" i="29" s="1"/>
  <c r="DS71" i="29" s="1"/>
  <c r="DS72" i="29" s="1"/>
  <c r="DS73" i="29" s="1"/>
  <c r="DS74" i="29" s="1"/>
  <c r="DS75" i="29" s="1"/>
  <c r="DS76" i="29" s="1"/>
  <c r="DS77" i="29" s="1"/>
  <c r="DS78" i="29" s="1"/>
  <c r="DS79" i="29" s="1"/>
  <c r="DS80" i="29" s="1"/>
  <c r="DS2" i="29" s="1"/>
  <c r="EA6" i="29"/>
  <c r="EA7" i="29" s="1"/>
  <c r="EA8" i="29" s="1"/>
  <c r="EA9" i="29" s="1"/>
  <c r="EA10" i="29" s="1"/>
  <c r="EA11" i="29" s="1"/>
  <c r="EA12" i="29" s="1"/>
  <c r="EA13" i="29" s="1"/>
  <c r="EA14" i="29" s="1"/>
  <c r="EA15" i="29" s="1"/>
  <c r="EA16" i="29" s="1"/>
  <c r="EA17" i="29" s="1"/>
  <c r="EA18" i="29" s="1"/>
  <c r="EA19" i="29" s="1"/>
  <c r="EA20" i="29" s="1"/>
  <c r="EA21" i="29" s="1"/>
  <c r="EA22" i="29" s="1"/>
  <c r="EA23" i="29" s="1"/>
  <c r="EA24" i="29" s="1"/>
  <c r="EA25" i="29" s="1"/>
  <c r="EA26" i="29" s="1"/>
  <c r="EA27" i="29" s="1"/>
  <c r="EA28" i="29" s="1"/>
  <c r="EA29" i="29" s="1"/>
  <c r="EA30" i="29" s="1"/>
  <c r="EA31" i="29" s="1"/>
  <c r="EA32" i="29" s="1"/>
  <c r="EA33" i="29" s="1"/>
  <c r="EA34" i="29" s="1"/>
  <c r="EA35" i="29" s="1"/>
  <c r="EA36" i="29" s="1"/>
  <c r="EA37" i="29" s="1"/>
  <c r="EA38" i="29" s="1"/>
  <c r="EA39" i="29" s="1"/>
  <c r="EA40" i="29" s="1"/>
  <c r="EA41" i="29" s="1"/>
  <c r="EA42" i="29" s="1"/>
  <c r="EA43" i="29" s="1"/>
  <c r="EA44" i="29" s="1"/>
  <c r="EA45" i="29" s="1"/>
  <c r="EA46" i="29" s="1"/>
  <c r="EA47" i="29" s="1"/>
  <c r="EA48" i="29" s="1"/>
  <c r="EA49" i="29" s="1"/>
  <c r="EA50" i="29" s="1"/>
  <c r="EA51" i="29" s="1"/>
  <c r="EA52" i="29" s="1"/>
  <c r="EA53" i="29" s="1"/>
  <c r="EA54" i="29" s="1"/>
  <c r="EA55" i="29" s="1"/>
  <c r="EA56" i="29" s="1"/>
  <c r="EA57" i="29" s="1"/>
  <c r="EA58" i="29" s="1"/>
  <c r="EA59" i="29" s="1"/>
  <c r="EA60" i="29" s="1"/>
  <c r="EA61" i="29" s="1"/>
  <c r="EA62" i="29" s="1"/>
  <c r="EA63" i="29" s="1"/>
  <c r="EA64" i="29" s="1"/>
  <c r="EA65" i="29" s="1"/>
  <c r="EA66" i="29" s="1"/>
  <c r="EA67" i="29" s="1"/>
  <c r="EA68" i="29" s="1"/>
  <c r="EA69" i="29" s="1"/>
  <c r="EA70" i="29" s="1"/>
  <c r="EA71" i="29" s="1"/>
  <c r="EA72" i="29" s="1"/>
  <c r="EA73" i="29" s="1"/>
  <c r="EA74" i="29" s="1"/>
  <c r="EA75" i="29" s="1"/>
  <c r="EA76" i="29" s="1"/>
  <c r="EA77" i="29" s="1"/>
  <c r="EA78" i="29" s="1"/>
  <c r="EA79" i="29" s="1"/>
  <c r="EA80" i="29" s="1"/>
  <c r="EA2" i="29" s="1"/>
  <c r="EG12" i="29"/>
  <c r="EG15" i="29"/>
  <c r="EG7" i="29"/>
  <c r="EG18" i="29"/>
  <c r="DO8" i="29"/>
  <c r="EG10" i="29"/>
  <c r="EG16" i="29"/>
  <c r="DT4" i="29"/>
  <c r="DT5" i="29" s="1"/>
  <c r="DT6" i="29" s="1"/>
  <c r="DT7" i="29" s="1"/>
  <c r="DT8" i="29" s="1"/>
  <c r="DT9" i="29" s="1"/>
  <c r="DT10" i="29" s="1"/>
  <c r="DT11" i="29" s="1"/>
  <c r="DT12" i="29" s="1"/>
  <c r="DT13" i="29" s="1"/>
  <c r="DT14" i="29" s="1"/>
  <c r="DT15" i="29" s="1"/>
  <c r="DT16" i="29" s="1"/>
  <c r="DT17" i="29" s="1"/>
  <c r="DT18" i="29" s="1"/>
  <c r="DT19" i="29" s="1"/>
  <c r="DT20" i="29" s="1"/>
  <c r="DT21" i="29" s="1"/>
  <c r="DT22" i="29" s="1"/>
  <c r="DT23" i="29" s="1"/>
  <c r="DT24" i="29" s="1"/>
  <c r="DT25" i="29" s="1"/>
  <c r="DT26" i="29" s="1"/>
  <c r="DT27" i="29" s="1"/>
  <c r="DT28" i="29" s="1"/>
  <c r="DT29" i="29" s="1"/>
  <c r="DT30" i="29" s="1"/>
  <c r="DT31" i="29" s="1"/>
  <c r="DT32" i="29" s="1"/>
  <c r="DT33" i="29" s="1"/>
  <c r="DT34" i="29" s="1"/>
  <c r="DT35" i="29" s="1"/>
  <c r="DT36" i="29" s="1"/>
  <c r="DT37" i="29" s="1"/>
  <c r="DT38" i="29" s="1"/>
  <c r="DT39" i="29" s="1"/>
  <c r="DT40" i="29" s="1"/>
  <c r="DT41" i="29" s="1"/>
  <c r="DT42" i="29" s="1"/>
  <c r="DT43" i="29" s="1"/>
  <c r="DT44" i="29" s="1"/>
  <c r="DT45" i="29" s="1"/>
  <c r="DT46" i="29" s="1"/>
  <c r="DT47" i="29" s="1"/>
  <c r="DT48" i="29" s="1"/>
  <c r="DT49" i="29" s="1"/>
  <c r="DT50" i="29" s="1"/>
  <c r="DT51" i="29" s="1"/>
  <c r="DT52" i="29" s="1"/>
  <c r="DT53" i="29" s="1"/>
  <c r="DT54" i="29" s="1"/>
  <c r="DT55" i="29" s="1"/>
  <c r="DT56" i="29" s="1"/>
  <c r="DT57" i="29" s="1"/>
  <c r="DT58" i="29" s="1"/>
  <c r="DT59" i="29" s="1"/>
  <c r="DT60" i="29" s="1"/>
  <c r="DT61" i="29" s="1"/>
  <c r="DT62" i="29" s="1"/>
  <c r="DT63" i="29" s="1"/>
  <c r="DT64" i="29" s="1"/>
  <c r="DT65" i="29" s="1"/>
  <c r="DT66" i="29" s="1"/>
  <c r="DT67" i="29" s="1"/>
  <c r="DT68" i="29" s="1"/>
  <c r="DT69" i="29" s="1"/>
  <c r="DT70" i="29" s="1"/>
  <c r="DT71" i="29" s="1"/>
  <c r="DT72" i="29" s="1"/>
  <c r="DT73" i="29" s="1"/>
  <c r="DT74" i="29" s="1"/>
  <c r="DT75" i="29" s="1"/>
  <c r="DT76" i="29" s="1"/>
  <c r="DT77" i="29" s="1"/>
  <c r="DT78" i="29" s="1"/>
  <c r="DT79" i="29" s="1"/>
  <c r="DT80" i="29" s="1"/>
  <c r="DT2" i="29" s="1"/>
  <c r="EG5" i="29"/>
  <c r="DN6" i="29"/>
  <c r="DN7" i="29" s="1"/>
  <c r="DN8" i="29" s="1"/>
  <c r="DN9" i="29" s="1"/>
  <c r="DN10" i="29" s="1"/>
  <c r="DN11" i="29" s="1"/>
  <c r="DN12" i="29" s="1"/>
  <c r="DN13" i="29" s="1"/>
  <c r="DN14" i="29" s="1"/>
  <c r="DN15" i="29" s="1"/>
  <c r="DN16" i="29" s="1"/>
  <c r="DN17" i="29" s="1"/>
  <c r="DN18" i="29" s="1"/>
  <c r="DN19" i="29" s="1"/>
  <c r="DN20" i="29" s="1"/>
  <c r="DN21" i="29" s="1"/>
  <c r="DN22" i="29" s="1"/>
  <c r="DN23" i="29" s="1"/>
  <c r="DN24" i="29" s="1"/>
  <c r="DN25" i="29" s="1"/>
  <c r="DN26" i="29" s="1"/>
  <c r="DN27" i="29" s="1"/>
  <c r="DN28" i="29" s="1"/>
  <c r="DN29" i="29" s="1"/>
  <c r="DN30" i="29" s="1"/>
  <c r="DN31" i="29" s="1"/>
  <c r="DN32" i="29" s="1"/>
  <c r="DN33" i="29" s="1"/>
  <c r="DN34" i="29" s="1"/>
  <c r="DN35" i="29" s="1"/>
  <c r="DN36" i="29" s="1"/>
  <c r="DN37" i="29" s="1"/>
  <c r="DN38" i="29" s="1"/>
  <c r="DN39" i="29" s="1"/>
  <c r="DN40" i="29" s="1"/>
  <c r="DN41" i="29" s="1"/>
  <c r="DN42" i="29" s="1"/>
  <c r="DN43" i="29" s="1"/>
  <c r="DN44" i="29" s="1"/>
  <c r="DN45" i="29" s="1"/>
  <c r="DN46" i="29" s="1"/>
  <c r="DN47" i="29" s="1"/>
  <c r="DN48" i="29" s="1"/>
  <c r="DN49" i="29" s="1"/>
  <c r="DN50" i="29" s="1"/>
  <c r="DN51" i="29" s="1"/>
  <c r="DN52" i="29" s="1"/>
  <c r="DN53" i="29" s="1"/>
  <c r="DN54" i="29" s="1"/>
  <c r="DN55" i="29" s="1"/>
  <c r="DN56" i="29" s="1"/>
  <c r="DN57" i="29" s="1"/>
  <c r="DN58" i="29" s="1"/>
  <c r="DN59" i="29" s="1"/>
  <c r="DN60" i="29" s="1"/>
  <c r="DN61" i="29" s="1"/>
  <c r="DN62" i="29" s="1"/>
  <c r="DN63" i="29" s="1"/>
  <c r="DN64" i="29" s="1"/>
  <c r="DN65" i="29" s="1"/>
  <c r="DN66" i="29" s="1"/>
  <c r="DN67" i="29" s="1"/>
  <c r="DN68" i="29" s="1"/>
  <c r="DN69" i="29" s="1"/>
  <c r="DN70" i="29" s="1"/>
  <c r="DN71" i="29" s="1"/>
  <c r="DN72" i="29" s="1"/>
  <c r="DN73" i="29" s="1"/>
  <c r="DN74" i="29" s="1"/>
  <c r="DN75" i="29" s="1"/>
  <c r="DN76" i="29" s="1"/>
  <c r="DN77" i="29" s="1"/>
  <c r="DN78" i="29" s="1"/>
  <c r="DN79" i="29" s="1"/>
  <c r="DN80" i="29" s="1"/>
  <c r="DN2" i="29" s="1"/>
  <c r="EG13" i="29"/>
  <c r="EG20" i="29"/>
  <c r="CG42" i="22"/>
  <c r="CG43" i="22" s="1"/>
  <c r="CG44" i="22" s="1"/>
  <c r="CG45" i="22" s="1"/>
  <c r="CG46" i="22" s="1"/>
  <c r="CG47" i="22" s="1"/>
  <c r="CG48" i="22" s="1"/>
  <c r="CG49" i="22" s="1"/>
  <c r="CG50" i="22" s="1"/>
  <c r="CG51" i="22" s="1"/>
  <c r="CG52" i="22" s="1"/>
  <c r="CG53" i="22" s="1"/>
  <c r="CG54" i="22" s="1"/>
  <c r="CG55" i="22" s="1"/>
  <c r="CG56" i="22" s="1"/>
  <c r="CG57" i="22" s="1"/>
  <c r="CG58" i="22" s="1"/>
  <c r="CG59" i="22" s="1"/>
  <c r="CG60" i="22" s="1"/>
  <c r="CG61" i="22" s="1"/>
  <c r="CG62" i="22" s="1"/>
  <c r="CG63" i="22" s="1"/>
  <c r="CG64" i="22" s="1"/>
  <c r="CG65" i="22" s="1"/>
  <c r="CG66" i="22" s="1"/>
  <c r="CG67" i="22" s="1"/>
  <c r="CG68" i="22" s="1"/>
  <c r="CG69" i="22" s="1"/>
  <c r="CG70" i="22" s="1"/>
  <c r="CG71" i="22" s="1"/>
  <c r="CG72" i="22" s="1"/>
  <c r="CG73" i="22" s="1"/>
  <c r="CG74" i="22" s="1"/>
  <c r="CG75" i="22" s="1"/>
  <c r="CG76" i="22" s="1"/>
  <c r="CG77" i="22" s="1"/>
  <c r="CG78" i="22" s="1"/>
  <c r="CG79" i="22" s="1"/>
  <c r="CG80" i="22" s="1"/>
  <c r="CK42" i="22"/>
  <c r="CK43" i="22" s="1"/>
  <c r="CK44" i="22" s="1"/>
  <c r="CK45" i="22" s="1"/>
  <c r="CK46" i="22" s="1"/>
  <c r="CK47" i="22" s="1"/>
  <c r="CK48" i="22" s="1"/>
  <c r="CK49" i="22" s="1"/>
  <c r="CK50" i="22" s="1"/>
  <c r="CK51" i="22" s="1"/>
  <c r="CK52" i="22" s="1"/>
  <c r="CK53" i="22" s="1"/>
  <c r="CK54" i="22" s="1"/>
  <c r="CK55" i="22" s="1"/>
  <c r="CK56" i="22" s="1"/>
  <c r="CK57" i="22" s="1"/>
  <c r="CK58" i="22" s="1"/>
  <c r="CK59" i="22" s="1"/>
  <c r="CK60" i="22" s="1"/>
  <c r="CK61" i="22" s="1"/>
  <c r="CK62" i="22" s="1"/>
  <c r="CK63" i="22" s="1"/>
  <c r="CK64" i="22" s="1"/>
  <c r="CK65" i="22" s="1"/>
  <c r="CK66" i="22" s="1"/>
  <c r="CK67" i="22" s="1"/>
  <c r="CK68" i="22" s="1"/>
  <c r="CK69" i="22" s="1"/>
  <c r="CK70" i="22" s="1"/>
  <c r="CK71" i="22" s="1"/>
  <c r="CK72" i="22" s="1"/>
  <c r="CK73" i="22" s="1"/>
  <c r="CK74" i="22" s="1"/>
  <c r="CK75" i="22" s="1"/>
  <c r="CK76" i="22" s="1"/>
  <c r="CK77" i="22" s="1"/>
  <c r="CK78" i="22" s="1"/>
  <c r="CK79" i="22" s="1"/>
  <c r="CK80" i="22" s="1"/>
  <c r="BZ3" i="22"/>
  <c r="CM42" i="22"/>
  <c r="CM43" i="22" s="1"/>
  <c r="CM44" i="22" s="1"/>
  <c r="CM45" i="22" s="1"/>
  <c r="CM46" i="22" s="1"/>
  <c r="CM47" i="22" s="1"/>
  <c r="CM48" i="22" s="1"/>
  <c r="CM49" i="22" s="1"/>
  <c r="CM50" i="22" s="1"/>
  <c r="CM51" i="22" s="1"/>
  <c r="CM52" i="22" s="1"/>
  <c r="CM53" i="22" s="1"/>
  <c r="CM54" i="22" s="1"/>
  <c r="CM55" i="22" s="1"/>
  <c r="CM56" i="22" s="1"/>
  <c r="CM57" i="22" s="1"/>
  <c r="CM58" i="22" s="1"/>
  <c r="CM59" i="22" s="1"/>
  <c r="CM60" i="22" s="1"/>
  <c r="CM61" i="22" s="1"/>
  <c r="CM62" i="22" s="1"/>
  <c r="CM63" i="22" s="1"/>
  <c r="CM64" i="22" s="1"/>
  <c r="CM65" i="22" s="1"/>
  <c r="CM66" i="22" s="1"/>
  <c r="CM67" i="22" s="1"/>
  <c r="CM68" i="22" s="1"/>
  <c r="CM69" i="22" s="1"/>
  <c r="CM70" i="22" s="1"/>
  <c r="CM71" i="22" s="1"/>
  <c r="CM72" i="22" s="1"/>
  <c r="CM73" i="22" s="1"/>
  <c r="CM74" i="22" s="1"/>
  <c r="CM75" i="22" s="1"/>
  <c r="CM76" i="22" s="1"/>
  <c r="CM77" i="22" s="1"/>
  <c r="CM78" i="22" s="1"/>
  <c r="CM79" i="22" s="1"/>
  <c r="CM80" i="22" s="1"/>
  <c r="CH42" i="22"/>
  <c r="CH43" i="22" s="1"/>
  <c r="CH44" i="22" s="1"/>
  <c r="CH45" i="22" s="1"/>
  <c r="CH46" i="22" s="1"/>
  <c r="CH47" i="22" s="1"/>
  <c r="CH48" i="22" s="1"/>
  <c r="CH49" i="22" s="1"/>
  <c r="CH50" i="22" s="1"/>
  <c r="CH51" i="22" s="1"/>
  <c r="CH52" i="22" s="1"/>
  <c r="CH53" i="22" s="1"/>
  <c r="CH54" i="22" s="1"/>
  <c r="CH55" i="22" s="1"/>
  <c r="CH56" i="22" s="1"/>
  <c r="CH57" i="22" s="1"/>
  <c r="CH58" i="22" s="1"/>
  <c r="CH59" i="22" s="1"/>
  <c r="CH60" i="22" s="1"/>
  <c r="CH61" i="22" s="1"/>
  <c r="CH62" i="22" s="1"/>
  <c r="CH63" i="22" s="1"/>
  <c r="CH64" i="22" s="1"/>
  <c r="CH65" i="22" s="1"/>
  <c r="CH66" i="22" s="1"/>
  <c r="CH67" i="22" s="1"/>
  <c r="CH68" i="22" s="1"/>
  <c r="CH69" i="22" s="1"/>
  <c r="CH70" i="22" s="1"/>
  <c r="CH71" i="22" s="1"/>
  <c r="CH72" i="22" s="1"/>
  <c r="CH73" i="22" s="1"/>
  <c r="CH74" i="22" s="1"/>
  <c r="CH75" i="22" s="1"/>
  <c r="CH76" i="22" s="1"/>
  <c r="CH77" i="22" s="1"/>
  <c r="CH78" i="22" s="1"/>
  <c r="CH79" i="22" s="1"/>
  <c r="CH80" i="22" s="1"/>
  <c r="CP42" i="22"/>
  <c r="CP43" i="22" s="1"/>
  <c r="CP44" i="22" s="1"/>
  <c r="CP45" i="22" s="1"/>
  <c r="CP46" i="22" s="1"/>
  <c r="CP47" i="22" s="1"/>
  <c r="CP48" i="22" s="1"/>
  <c r="CP49" i="22" s="1"/>
  <c r="CP50" i="22" s="1"/>
  <c r="CP51" i="22" s="1"/>
  <c r="CP52" i="22" s="1"/>
  <c r="CP53" i="22" s="1"/>
  <c r="CP54" i="22" s="1"/>
  <c r="CP55" i="22" s="1"/>
  <c r="CP56" i="22" s="1"/>
  <c r="CP57" i="22" s="1"/>
  <c r="CP58" i="22" s="1"/>
  <c r="CP59" i="22" s="1"/>
  <c r="CP60" i="22" s="1"/>
  <c r="CP61" i="22" s="1"/>
  <c r="CP62" i="22" s="1"/>
  <c r="CP63" i="22" s="1"/>
  <c r="CP64" i="22" s="1"/>
  <c r="CP65" i="22" s="1"/>
  <c r="CP66" i="22" s="1"/>
  <c r="CP67" i="22" s="1"/>
  <c r="CP68" i="22" s="1"/>
  <c r="CP69" i="22" s="1"/>
  <c r="CP70" i="22" s="1"/>
  <c r="CP71" i="22" s="1"/>
  <c r="CP72" i="22" s="1"/>
  <c r="CP73" i="22" s="1"/>
  <c r="CP74" i="22" s="1"/>
  <c r="CP75" i="22" s="1"/>
  <c r="CP76" i="22" s="1"/>
  <c r="CP77" i="22" s="1"/>
  <c r="CP78" i="22" s="1"/>
  <c r="CP79" i="22" s="1"/>
  <c r="CP80" i="22" s="1"/>
  <c r="CN42" i="22"/>
  <c r="CN43" i="22" s="1"/>
  <c r="CN44" i="22" s="1"/>
  <c r="CN45" i="22" s="1"/>
  <c r="CN46" i="22" s="1"/>
  <c r="CN47" i="22" s="1"/>
  <c r="CN48" i="22" s="1"/>
  <c r="CN49" i="22" s="1"/>
  <c r="CN50" i="22" s="1"/>
  <c r="CN51" i="22" s="1"/>
  <c r="CN52" i="22" s="1"/>
  <c r="CN53" i="22" s="1"/>
  <c r="CN54" i="22" s="1"/>
  <c r="CN55" i="22" s="1"/>
  <c r="CN56" i="22" s="1"/>
  <c r="CN57" i="22" s="1"/>
  <c r="CN58" i="22" s="1"/>
  <c r="CN59" i="22" s="1"/>
  <c r="CN60" i="22" s="1"/>
  <c r="CN61" i="22" s="1"/>
  <c r="CN62" i="22" s="1"/>
  <c r="CN63" i="22" s="1"/>
  <c r="CN64" i="22" s="1"/>
  <c r="CN65" i="22" s="1"/>
  <c r="CN66" i="22" s="1"/>
  <c r="CN67" i="22" s="1"/>
  <c r="CN68" i="22" s="1"/>
  <c r="CN69" i="22" s="1"/>
  <c r="CN70" i="22" s="1"/>
  <c r="CN71" i="22" s="1"/>
  <c r="CN72" i="22" s="1"/>
  <c r="CN73" i="22" s="1"/>
  <c r="CN74" i="22" s="1"/>
  <c r="CN75" i="22" s="1"/>
  <c r="CN76" i="22" s="1"/>
  <c r="CN77" i="22" s="1"/>
  <c r="CN78" i="22" s="1"/>
  <c r="CN79" i="22" s="1"/>
  <c r="CN80" i="22" s="1"/>
  <c r="CI42" i="22"/>
  <c r="CI43" i="22" s="1"/>
  <c r="CI44" i="22" s="1"/>
  <c r="CI45" i="22" s="1"/>
  <c r="CI46" i="22" s="1"/>
  <c r="CI47" i="22" s="1"/>
  <c r="CI48" i="22" s="1"/>
  <c r="CI49" i="22" s="1"/>
  <c r="CI50" i="22" s="1"/>
  <c r="CI51" i="22" s="1"/>
  <c r="CI52" i="22" s="1"/>
  <c r="CI53" i="22" s="1"/>
  <c r="CI54" i="22" s="1"/>
  <c r="CI55" i="22" s="1"/>
  <c r="CI56" i="22" s="1"/>
  <c r="CI57" i="22" s="1"/>
  <c r="CI58" i="22" s="1"/>
  <c r="CI59" i="22" s="1"/>
  <c r="CI60" i="22" s="1"/>
  <c r="CI61" i="22" s="1"/>
  <c r="CI62" i="22" s="1"/>
  <c r="CI63" i="22" s="1"/>
  <c r="CI64" i="22" s="1"/>
  <c r="CI65" i="22" s="1"/>
  <c r="CI66" i="22" s="1"/>
  <c r="CI67" i="22" s="1"/>
  <c r="CI68" i="22" s="1"/>
  <c r="CI69" i="22" s="1"/>
  <c r="CI70" i="22" s="1"/>
  <c r="CI71" i="22" s="1"/>
  <c r="CI72" i="22" s="1"/>
  <c r="CI73" i="22" s="1"/>
  <c r="CI74" i="22" s="1"/>
  <c r="CI75" i="22" s="1"/>
  <c r="CI76" i="22" s="1"/>
  <c r="CI77" i="22" s="1"/>
  <c r="CI78" i="22" s="1"/>
  <c r="CI79" i="22" s="1"/>
  <c r="CI80" i="22" s="1"/>
  <c r="CQ42" i="22"/>
  <c r="CQ43" i="22" s="1"/>
  <c r="CQ44" i="22" s="1"/>
  <c r="CQ45" i="22" s="1"/>
  <c r="CQ46" i="22" s="1"/>
  <c r="CQ47" i="22" s="1"/>
  <c r="CQ48" i="22" s="1"/>
  <c r="CQ49" i="22" s="1"/>
  <c r="CQ50" i="22" s="1"/>
  <c r="CQ51" i="22" s="1"/>
  <c r="CQ52" i="22" s="1"/>
  <c r="CQ53" i="22" s="1"/>
  <c r="CQ54" i="22" s="1"/>
  <c r="CQ55" i="22" s="1"/>
  <c r="CQ56" i="22" s="1"/>
  <c r="CQ57" i="22" s="1"/>
  <c r="CQ58" i="22" s="1"/>
  <c r="CQ59" i="22" s="1"/>
  <c r="CQ60" i="22" s="1"/>
  <c r="CQ61" i="22" s="1"/>
  <c r="CQ62" i="22" s="1"/>
  <c r="CQ63" i="22" s="1"/>
  <c r="CQ64" i="22" s="1"/>
  <c r="CQ65" i="22" s="1"/>
  <c r="CQ66" i="22" s="1"/>
  <c r="CQ67" i="22" s="1"/>
  <c r="CQ68" i="22" s="1"/>
  <c r="CQ69" i="22" s="1"/>
  <c r="CQ70" i="22" s="1"/>
  <c r="CQ71" i="22" s="1"/>
  <c r="CQ72" i="22" s="1"/>
  <c r="CQ73" i="22" s="1"/>
  <c r="CQ74" i="22" s="1"/>
  <c r="CQ75" i="22" s="1"/>
  <c r="CQ76" i="22" s="1"/>
  <c r="CQ77" i="22" s="1"/>
  <c r="CQ78" i="22" s="1"/>
  <c r="CQ79" i="22" s="1"/>
  <c r="CQ80" i="22" s="1"/>
  <c r="CO42" i="22"/>
  <c r="CO43" i="22" s="1"/>
  <c r="CO44" i="22" s="1"/>
  <c r="CO45" i="22" s="1"/>
  <c r="CO46" i="22" s="1"/>
  <c r="CO47" i="22" s="1"/>
  <c r="CO48" i="22" s="1"/>
  <c r="CO49" i="22" s="1"/>
  <c r="CO50" i="22" s="1"/>
  <c r="CO51" i="22" s="1"/>
  <c r="CO52" i="22" s="1"/>
  <c r="CO53" i="22" s="1"/>
  <c r="CO54" i="22" s="1"/>
  <c r="CO55" i="22" s="1"/>
  <c r="CO56" i="22" s="1"/>
  <c r="CO57" i="22" s="1"/>
  <c r="CO58" i="22" s="1"/>
  <c r="CO59" i="22" s="1"/>
  <c r="CO60" i="22" s="1"/>
  <c r="CO61" i="22" s="1"/>
  <c r="CO62" i="22" s="1"/>
  <c r="CO63" i="22" s="1"/>
  <c r="CO64" i="22" s="1"/>
  <c r="CO65" i="22" s="1"/>
  <c r="CO66" i="22" s="1"/>
  <c r="CO67" i="22" s="1"/>
  <c r="CO68" i="22" s="1"/>
  <c r="CO69" i="22" s="1"/>
  <c r="CO70" i="22" s="1"/>
  <c r="CO71" i="22" s="1"/>
  <c r="CO72" i="22" s="1"/>
  <c r="CO73" i="22" s="1"/>
  <c r="CO74" i="22" s="1"/>
  <c r="CO75" i="22" s="1"/>
  <c r="CO76" i="22" s="1"/>
  <c r="CO77" i="22" s="1"/>
  <c r="CO78" i="22" s="1"/>
  <c r="CO79" i="22" s="1"/>
  <c r="CO80" i="22" s="1"/>
  <c r="CB42" i="22"/>
  <c r="CB43" i="22" s="1"/>
  <c r="CB44" i="22" s="1"/>
  <c r="CB45" i="22" s="1"/>
  <c r="CB46" i="22" s="1"/>
  <c r="CB47" i="22" s="1"/>
  <c r="CB48" i="22" s="1"/>
  <c r="CB49" i="22" s="1"/>
  <c r="CB50" i="22" s="1"/>
  <c r="CB51" i="22" s="1"/>
  <c r="CB52" i="22" s="1"/>
  <c r="CB53" i="22" s="1"/>
  <c r="CB54" i="22" s="1"/>
  <c r="CB55" i="22" s="1"/>
  <c r="CB56" i="22" s="1"/>
  <c r="CB57" i="22" s="1"/>
  <c r="CB58" i="22" s="1"/>
  <c r="CB59" i="22" s="1"/>
  <c r="CB60" i="22" s="1"/>
  <c r="CB61" i="22" s="1"/>
  <c r="CB62" i="22" s="1"/>
  <c r="CB63" i="22" s="1"/>
  <c r="CB64" i="22" s="1"/>
  <c r="CB65" i="22" s="1"/>
  <c r="CB66" i="22" s="1"/>
  <c r="CB67" i="22" s="1"/>
  <c r="CB68" i="22" s="1"/>
  <c r="CB69" i="22" s="1"/>
  <c r="CB70" i="22" s="1"/>
  <c r="CB71" i="22" s="1"/>
  <c r="CB72" i="22" s="1"/>
  <c r="CB73" i="22" s="1"/>
  <c r="CB74" i="22" s="1"/>
  <c r="CB75" i="22" s="1"/>
  <c r="CB76" i="22" s="1"/>
  <c r="CB77" i="22" s="1"/>
  <c r="CB78" i="22" s="1"/>
  <c r="CB79" i="22" s="1"/>
  <c r="CB80" i="22" s="1"/>
  <c r="CJ42" i="22"/>
  <c r="CJ43" i="22" s="1"/>
  <c r="CJ44" i="22" s="1"/>
  <c r="CJ45" i="22" s="1"/>
  <c r="CJ46" i="22" s="1"/>
  <c r="CJ47" i="22" s="1"/>
  <c r="CJ48" i="22" s="1"/>
  <c r="CJ49" i="22" s="1"/>
  <c r="CJ50" i="22" s="1"/>
  <c r="CJ51" i="22" s="1"/>
  <c r="CJ52" i="22" s="1"/>
  <c r="CJ53" i="22" s="1"/>
  <c r="CJ54" i="22" s="1"/>
  <c r="CJ55" i="22" s="1"/>
  <c r="CJ56" i="22" s="1"/>
  <c r="CJ57" i="22" s="1"/>
  <c r="CJ58" i="22" s="1"/>
  <c r="CJ59" i="22" s="1"/>
  <c r="CJ60" i="22" s="1"/>
  <c r="CJ61" i="22" s="1"/>
  <c r="CJ62" i="22" s="1"/>
  <c r="CJ63" i="22" s="1"/>
  <c r="CJ64" i="22" s="1"/>
  <c r="CJ65" i="22" s="1"/>
  <c r="CJ66" i="22" s="1"/>
  <c r="CJ67" i="22" s="1"/>
  <c r="CJ68" i="22" s="1"/>
  <c r="CJ69" i="22" s="1"/>
  <c r="CJ70" i="22" s="1"/>
  <c r="CJ71" i="22" s="1"/>
  <c r="CJ72" i="22" s="1"/>
  <c r="CJ73" i="22" s="1"/>
  <c r="CJ74" i="22" s="1"/>
  <c r="CJ75" i="22" s="1"/>
  <c r="CJ76" i="22" s="1"/>
  <c r="CJ77" i="22" s="1"/>
  <c r="CJ78" i="22" s="1"/>
  <c r="CJ79" i="22" s="1"/>
  <c r="CJ80" i="22" s="1"/>
  <c r="CR42" i="22"/>
  <c r="CR43" i="22" s="1"/>
  <c r="CR44" i="22" s="1"/>
  <c r="CR45" i="22" s="1"/>
  <c r="CR46" i="22" s="1"/>
  <c r="CR47" i="22" s="1"/>
  <c r="CR48" i="22" s="1"/>
  <c r="CR49" i="22" s="1"/>
  <c r="CR50" i="22" s="1"/>
  <c r="CR51" i="22" s="1"/>
  <c r="CR52" i="22" s="1"/>
  <c r="CR53" i="22" s="1"/>
  <c r="CR54" i="22" s="1"/>
  <c r="CR55" i="22" s="1"/>
  <c r="CR56" i="22" s="1"/>
  <c r="CR57" i="22" s="1"/>
  <c r="CR58" i="22" s="1"/>
  <c r="CR59" i="22" s="1"/>
  <c r="CR60" i="22" s="1"/>
  <c r="CR61" i="22" s="1"/>
  <c r="CR62" i="22" s="1"/>
  <c r="CR63" i="22" s="1"/>
  <c r="CR64" i="22" s="1"/>
  <c r="CR65" i="22" s="1"/>
  <c r="CR66" i="22" s="1"/>
  <c r="CR67" i="22" s="1"/>
  <c r="CR68" i="22" s="1"/>
  <c r="CR69" i="22" s="1"/>
  <c r="CR70" i="22" s="1"/>
  <c r="CR71" i="22" s="1"/>
  <c r="CR72" i="22" s="1"/>
  <c r="CR73" i="22" s="1"/>
  <c r="CR74" i="22" s="1"/>
  <c r="CR75" i="22" s="1"/>
  <c r="CR76" i="22" s="1"/>
  <c r="CR77" i="22" s="1"/>
  <c r="CR78" i="22" s="1"/>
  <c r="CR79" i="22" s="1"/>
  <c r="CR80" i="22" s="1"/>
  <c r="CC42" i="22"/>
  <c r="CC43" i="22" s="1"/>
  <c r="CC44" i="22" s="1"/>
  <c r="CC45" i="22" s="1"/>
  <c r="CC46" i="22" s="1"/>
  <c r="CC47" i="22" s="1"/>
  <c r="CC48" i="22" s="1"/>
  <c r="CC49" i="22" s="1"/>
  <c r="CC50" i="22" s="1"/>
  <c r="CC51" i="22" s="1"/>
  <c r="CC52" i="22" s="1"/>
  <c r="CC53" i="22" s="1"/>
  <c r="CC54" i="22" s="1"/>
  <c r="CC55" i="22" s="1"/>
  <c r="CC56" i="22" s="1"/>
  <c r="CC57" i="22" s="1"/>
  <c r="CC58" i="22" s="1"/>
  <c r="CC59" i="22" s="1"/>
  <c r="CC60" i="22" s="1"/>
  <c r="CC61" i="22" s="1"/>
  <c r="CC62" i="22" s="1"/>
  <c r="CC63" i="22" s="1"/>
  <c r="CC64" i="22" s="1"/>
  <c r="CC65" i="22" s="1"/>
  <c r="CC66" i="22" s="1"/>
  <c r="CC67" i="22" s="1"/>
  <c r="CC68" i="22" s="1"/>
  <c r="CC69" i="22" s="1"/>
  <c r="CC70" i="22" s="1"/>
  <c r="CC71" i="22" s="1"/>
  <c r="CC72" i="22" s="1"/>
  <c r="CC73" i="22" s="1"/>
  <c r="CC74" i="22" s="1"/>
  <c r="CC75" i="22" s="1"/>
  <c r="CC76" i="22" s="1"/>
  <c r="CC77" i="22" s="1"/>
  <c r="CC78" i="22" s="1"/>
  <c r="CC79" i="22" s="1"/>
  <c r="CC80" i="22" s="1"/>
  <c r="CS42" i="22"/>
  <c r="CS43" i="22" s="1"/>
  <c r="CS44" i="22" s="1"/>
  <c r="CS45" i="22" s="1"/>
  <c r="CS46" i="22" s="1"/>
  <c r="CS47" i="22" s="1"/>
  <c r="CS48" i="22" s="1"/>
  <c r="CS49" i="22" s="1"/>
  <c r="CS50" i="22" s="1"/>
  <c r="CS51" i="22" s="1"/>
  <c r="CS52" i="22" s="1"/>
  <c r="CS53" i="22" s="1"/>
  <c r="CS54" i="22" s="1"/>
  <c r="CS55" i="22" s="1"/>
  <c r="CS56" i="22" s="1"/>
  <c r="CS57" i="22" s="1"/>
  <c r="CS58" i="22" s="1"/>
  <c r="CS59" i="22" s="1"/>
  <c r="CS60" i="22" s="1"/>
  <c r="CS61" i="22" s="1"/>
  <c r="CS62" i="22" s="1"/>
  <c r="CS63" i="22" s="1"/>
  <c r="CS64" i="22" s="1"/>
  <c r="CS65" i="22" s="1"/>
  <c r="CS66" i="22" s="1"/>
  <c r="CS67" i="22" s="1"/>
  <c r="CS68" i="22" s="1"/>
  <c r="CS69" i="22" s="1"/>
  <c r="CS70" i="22" s="1"/>
  <c r="CS71" i="22" s="1"/>
  <c r="CS72" i="22" s="1"/>
  <c r="CS73" i="22" s="1"/>
  <c r="CS74" i="22" s="1"/>
  <c r="CS75" i="22" s="1"/>
  <c r="CS76" i="22" s="1"/>
  <c r="CS77" i="22" s="1"/>
  <c r="CS78" i="22" s="1"/>
  <c r="CS79" i="22" s="1"/>
  <c r="CS80" i="22" s="1"/>
  <c r="CE42" i="22"/>
  <c r="CE43" i="22" s="1"/>
  <c r="CE44" i="22" s="1"/>
  <c r="CE45" i="22" s="1"/>
  <c r="CE46" i="22" s="1"/>
  <c r="CE47" i="22" s="1"/>
  <c r="CE48" i="22" s="1"/>
  <c r="CE49" i="22" s="1"/>
  <c r="CE50" i="22" s="1"/>
  <c r="CE51" i="22" s="1"/>
  <c r="CE52" i="22" s="1"/>
  <c r="CE53" i="22" s="1"/>
  <c r="CE54" i="22" s="1"/>
  <c r="CE55" i="22" s="1"/>
  <c r="CE56" i="22" s="1"/>
  <c r="CE57" i="22" s="1"/>
  <c r="CE58" i="22" s="1"/>
  <c r="CE59" i="22" s="1"/>
  <c r="CE60" i="22" s="1"/>
  <c r="CE61" i="22" s="1"/>
  <c r="CE62" i="22" s="1"/>
  <c r="CE63" i="22" s="1"/>
  <c r="CE64" i="22" s="1"/>
  <c r="CE65" i="22" s="1"/>
  <c r="CE66" i="22" s="1"/>
  <c r="CE67" i="22" s="1"/>
  <c r="CE68" i="22" s="1"/>
  <c r="CE69" i="22" s="1"/>
  <c r="CE70" i="22" s="1"/>
  <c r="CE71" i="22" s="1"/>
  <c r="CE72" i="22" s="1"/>
  <c r="CE73" i="22" s="1"/>
  <c r="CE74" i="22" s="1"/>
  <c r="CE75" i="22" s="1"/>
  <c r="CE76" i="22" s="1"/>
  <c r="CE77" i="22" s="1"/>
  <c r="CE78" i="22" s="1"/>
  <c r="CE79" i="22" s="1"/>
  <c r="CE80" i="22" s="1"/>
  <c r="CU42" i="22"/>
  <c r="CU43" i="22" s="1"/>
  <c r="CU44" i="22" s="1"/>
  <c r="CU45" i="22" s="1"/>
  <c r="CU46" i="22" s="1"/>
  <c r="CU47" i="22" s="1"/>
  <c r="CU48" i="22" s="1"/>
  <c r="CU49" i="22" s="1"/>
  <c r="CU50" i="22" s="1"/>
  <c r="CU51" i="22" s="1"/>
  <c r="CU52" i="22" s="1"/>
  <c r="CU53" i="22" s="1"/>
  <c r="CU54" i="22" s="1"/>
  <c r="CU55" i="22" s="1"/>
  <c r="CU56" i="22" s="1"/>
  <c r="CU57" i="22" s="1"/>
  <c r="CU58" i="22" s="1"/>
  <c r="CU59" i="22" s="1"/>
  <c r="CU60" i="22" s="1"/>
  <c r="CU61" i="22" s="1"/>
  <c r="CU62" i="22" s="1"/>
  <c r="CU63" i="22" s="1"/>
  <c r="CU64" i="22" s="1"/>
  <c r="CU65" i="22" s="1"/>
  <c r="CU66" i="22" s="1"/>
  <c r="CU67" i="22" s="1"/>
  <c r="CU68" i="22" s="1"/>
  <c r="CU69" i="22" s="1"/>
  <c r="CU70" i="22" s="1"/>
  <c r="CU71" i="22" s="1"/>
  <c r="CU72" i="22" s="1"/>
  <c r="CU73" i="22" s="1"/>
  <c r="CU74" i="22" s="1"/>
  <c r="CU75" i="22" s="1"/>
  <c r="CU76" i="22" s="1"/>
  <c r="CU77" i="22" s="1"/>
  <c r="CU78" i="22" s="1"/>
  <c r="CU79" i="22" s="1"/>
  <c r="CU80" i="22" s="1"/>
  <c r="CD42" i="22"/>
  <c r="CD43" i="22" s="1"/>
  <c r="CD44" i="22" s="1"/>
  <c r="CD45" i="22" s="1"/>
  <c r="CD46" i="22" s="1"/>
  <c r="CD47" i="22" s="1"/>
  <c r="CD48" i="22" s="1"/>
  <c r="CD49" i="22" s="1"/>
  <c r="CD50" i="22" s="1"/>
  <c r="CD51" i="22" s="1"/>
  <c r="CD52" i="22" s="1"/>
  <c r="CD53" i="22" s="1"/>
  <c r="CD54" i="22" s="1"/>
  <c r="CD55" i="22" s="1"/>
  <c r="CD56" i="22" s="1"/>
  <c r="CD57" i="22" s="1"/>
  <c r="CD58" i="22" s="1"/>
  <c r="CD59" i="22" s="1"/>
  <c r="CD60" i="22" s="1"/>
  <c r="CD61" i="22" s="1"/>
  <c r="CD62" i="22" s="1"/>
  <c r="CD63" i="22" s="1"/>
  <c r="CD64" i="22" s="1"/>
  <c r="CD65" i="22" s="1"/>
  <c r="CD66" i="22" s="1"/>
  <c r="CD67" i="22" s="1"/>
  <c r="CD68" i="22" s="1"/>
  <c r="CD69" i="22" s="1"/>
  <c r="CD70" i="22" s="1"/>
  <c r="CD71" i="22" s="1"/>
  <c r="CD72" i="22" s="1"/>
  <c r="CD73" i="22" s="1"/>
  <c r="CD74" i="22" s="1"/>
  <c r="CD75" i="22" s="1"/>
  <c r="CD76" i="22" s="1"/>
  <c r="CD77" i="22" s="1"/>
  <c r="CD78" i="22" s="1"/>
  <c r="CD79" i="22" s="1"/>
  <c r="CD80" i="22" s="1"/>
  <c r="CL42" i="22"/>
  <c r="CL43" i="22" s="1"/>
  <c r="CL44" i="22" s="1"/>
  <c r="CL45" i="22" s="1"/>
  <c r="CL46" i="22" s="1"/>
  <c r="CL47" i="22" s="1"/>
  <c r="CL48" i="22" s="1"/>
  <c r="CL49" i="22" s="1"/>
  <c r="CL50" i="22" s="1"/>
  <c r="CL51" i="22" s="1"/>
  <c r="CL52" i="22" s="1"/>
  <c r="CL53" i="22" s="1"/>
  <c r="CL54" i="22" s="1"/>
  <c r="CL55" i="22" s="1"/>
  <c r="CL56" i="22" s="1"/>
  <c r="CL57" i="22" s="1"/>
  <c r="CL58" i="22" s="1"/>
  <c r="CL59" i="22" s="1"/>
  <c r="CL60" i="22" s="1"/>
  <c r="CL61" i="22" s="1"/>
  <c r="CL62" i="22" s="1"/>
  <c r="CL63" i="22" s="1"/>
  <c r="CL64" i="22" s="1"/>
  <c r="CL65" i="22" s="1"/>
  <c r="CL66" i="22" s="1"/>
  <c r="CL67" i="22" s="1"/>
  <c r="CL68" i="22" s="1"/>
  <c r="CL69" i="22" s="1"/>
  <c r="CL70" i="22" s="1"/>
  <c r="CL71" i="22" s="1"/>
  <c r="CL72" i="22" s="1"/>
  <c r="CL73" i="22" s="1"/>
  <c r="CL74" i="22" s="1"/>
  <c r="CL75" i="22" s="1"/>
  <c r="CL76" i="22" s="1"/>
  <c r="CL77" i="22" s="1"/>
  <c r="CL78" i="22" s="1"/>
  <c r="CL79" i="22" s="1"/>
  <c r="CL80" i="22" s="1"/>
  <c r="CT42" i="22"/>
  <c r="CT43" i="22" s="1"/>
  <c r="CT44" i="22" s="1"/>
  <c r="CT45" i="22" s="1"/>
  <c r="CT46" i="22" s="1"/>
  <c r="CT47" i="22" s="1"/>
  <c r="CT48" i="22" s="1"/>
  <c r="CT49" i="22" s="1"/>
  <c r="CT50" i="22" s="1"/>
  <c r="CT51" i="22" s="1"/>
  <c r="CT52" i="22" s="1"/>
  <c r="CT53" i="22" s="1"/>
  <c r="CT54" i="22" s="1"/>
  <c r="CT55" i="22" s="1"/>
  <c r="CT56" i="22" s="1"/>
  <c r="CT57" i="22" s="1"/>
  <c r="CT58" i="22" s="1"/>
  <c r="CT59" i="22" s="1"/>
  <c r="CT60" i="22" s="1"/>
  <c r="CT61" i="22" s="1"/>
  <c r="CT62" i="22" s="1"/>
  <c r="CT63" i="22" s="1"/>
  <c r="CT64" i="22" s="1"/>
  <c r="CT65" i="22" s="1"/>
  <c r="CT66" i="22" s="1"/>
  <c r="CT67" i="22" s="1"/>
  <c r="CT68" i="22" s="1"/>
  <c r="CT69" i="22" s="1"/>
  <c r="CT70" i="22" s="1"/>
  <c r="CT71" i="22" s="1"/>
  <c r="CT72" i="22" s="1"/>
  <c r="CT73" i="22" s="1"/>
  <c r="CT74" i="22" s="1"/>
  <c r="CT75" i="22" s="1"/>
  <c r="CT76" i="22" s="1"/>
  <c r="CT77" i="22" s="1"/>
  <c r="CT78" i="22" s="1"/>
  <c r="CT79" i="22" s="1"/>
  <c r="CT80" i="22" s="1"/>
  <c r="CF42" i="22"/>
  <c r="CF43" i="22" s="1"/>
  <c r="CF44" i="22" s="1"/>
  <c r="CF45" i="22" s="1"/>
  <c r="CF46" i="22" s="1"/>
  <c r="CF47" i="22" s="1"/>
  <c r="CF48" i="22" s="1"/>
  <c r="CF49" i="22" s="1"/>
  <c r="CF50" i="22" s="1"/>
  <c r="CF51" i="22" s="1"/>
  <c r="CF52" i="22" s="1"/>
  <c r="CF53" i="22" s="1"/>
  <c r="CF54" i="22" s="1"/>
  <c r="CF55" i="22" s="1"/>
  <c r="CF56" i="22" s="1"/>
  <c r="CF57" i="22" s="1"/>
  <c r="CF58" i="22" s="1"/>
  <c r="CF59" i="22" s="1"/>
  <c r="CF60" i="22" s="1"/>
  <c r="CF61" i="22" s="1"/>
  <c r="CF62" i="22" s="1"/>
  <c r="CF63" i="22" s="1"/>
  <c r="CF64" i="22" s="1"/>
  <c r="CF65" i="22" s="1"/>
  <c r="CF66" i="22" s="1"/>
  <c r="CF67" i="22" s="1"/>
  <c r="CF68" i="22" s="1"/>
  <c r="CF69" i="22" s="1"/>
  <c r="CF70" i="22" s="1"/>
  <c r="CF71" i="22" s="1"/>
  <c r="CF72" i="22" s="1"/>
  <c r="CF73" i="22" s="1"/>
  <c r="CF74" i="22" s="1"/>
  <c r="CF75" i="22" s="1"/>
  <c r="CF76" i="22" s="1"/>
  <c r="CF77" i="22" s="1"/>
  <c r="CF78" i="22" s="1"/>
  <c r="CF79" i="22" s="1"/>
  <c r="CF80" i="22" s="1"/>
  <c r="DM4" i="22"/>
  <c r="DU4" i="22"/>
  <c r="DU5" i="22" s="1"/>
  <c r="EC4" i="22"/>
  <c r="EC5" i="22" s="1"/>
  <c r="EC6" i="22" s="1"/>
  <c r="EC7" i="22" s="1"/>
  <c r="EC8" i="22" s="1"/>
  <c r="EC9" i="22" s="1"/>
  <c r="EC10" i="22" s="1"/>
  <c r="EC11" i="22" s="1"/>
  <c r="EC12" i="22" s="1"/>
  <c r="EC13" i="22" s="1"/>
  <c r="EC14" i="22" s="1"/>
  <c r="EC15" i="22" s="1"/>
  <c r="EC16" i="22" s="1"/>
  <c r="EC17" i="22" s="1"/>
  <c r="EC18" i="22" s="1"/>
  <c r="EC19" i="22" s="1"/>
  <c r="EC20" i="22" s="1"/>
  <c r="EC21" i="22" s="1"/>
  <c r="EC22" i="22" s="1"/>
  <c r="EC23" i="22" s="1"/>
  <c r="EC24" i="22" s="1"/>
  <c r="EC25" i="22" s="1"/>
  <c r="EC26" i="22" s="1"/>
  <c r="EC27" i="22" s="1"/>
  <c r="EC28" i="22" s="1"/>
  <c r="EC29" i="22" s="1"/>
  <c r="EC30" i="22" s="1"/>
  <c r="EC31" i="22" s="1"/>
  <c r="EC32" i="22" s="1"/>
  <c r="EC33" i="22" s="1"/>
  <c r="EC34" i="22" s="1"/>
  <c r="EC35" i="22" s="1"/>
  <c r="EC36" i="22" s="1"/>
  <c r="EC37" i="22" s="1"/>
  <c r="EC38" i="22" s="1"/>
  <c r="EC39" i="22" s="1"/>
  <c r="EC40" i="22" s="1"/>
  <c r="EC41" i="22" s="1"/>
  <c r="EC42" i="22" s="1"/>
  <c r="EC43" i="22" s="1"/>
  <c r="EC44" i="22" s="1"/>
  <c r="EC45" i="22" s="1"/>
  <c r="EC46" i="22" s="1"/>
  <c r="EC47" i="22" s="1"/>
  <c r="EC48" i="22" s="1"/>
  <c r="EC49" i="22" s="1"/>
  <c r="EC50" i="22" s="1"/>
  <c r="EC51" i="22" s="1"/>
  <c r="EC52" i="22" s="1"/>
  <c r="EC53" i="22" s="1"/>
  <c r="EC54" i="22" s="1"/>
  <c r="EC55" i="22" s="1"/>
  <c r="EC56" i="22" s="1"/>
  <c r="EC57" i="22" s="1"/>
  <c r="EC58" i="22" s="1"/>
  <c r="EC59" i="22" s="1"/>
  <c r="EC60" i="22" s="1"/>
  <c r="EC61" i="22" s="1"/>
  <c r="EC62" i="22" s="1"/>
  <c r="EC63" i="22" s="1"/>
  <c r="EC64" i="22" s="1"/>
  <c r="EC65" i="22" s="1"/>
  <c r="EC66" i="22" s="1"/>
  <c r="EC67" i="22" s="1"/>
  <c r="EC68" i="22" s="1"/>
  <c r="EC69" i="22" s="1"/>
  <c r="EC70" i="22" s="1"/>
  <c r="EC71" i="22" s="1"/>
  <c r="EC72" i="22" s="1"/>
  <c r="EC73" i="22" s="1"/>
  <c r="EC74" i="22" s="1"/>
  <c r="EC75" i="22" s="1"/>
  <c r="EC76" i="22" s="1"/>
  <c r="EC77" i="22" s="1"/>
  <c r="EC78" i="22" s="1"/>
  <c r="EC79" i="22" s="1"/>
  <c r="EC80" i="22" s="1"/>
  <c r="EC2" i="22" s="1"/>
  <c r="DB244" i="22" s="1"/>
  <c r="DR5" i="22"/>
  <c r="DZ5" i="22"/>
  <c r="DZ6" i="22" s="1"/>
  <c r="DZ7" i="22" s="1"/>
  <c r="DZ8" i="22" s="1"/>
  <c r="DZ9" i="22" s="1"/>
  <c r="DZ10" i="22" s="1"/>
  <c r="DZ11" i="22" s="1"/>
  <c r="DZ12" i="22" s="1"/>
  <c r="DZ13" i="22" s="1"/>
  <c r="DZ14" i="22" s="1"/>
  <c r="DZ15" i="22" s="1"/>
  <c r="DZ16" i="22" s="1"/>
  <c r="DZ17" i="22" s="1"/>
  <c r="DZ18" i="22" s="1"/>
  <c r="DZ19" i="22" s="1"/>
  <c r="DZ20" i="22" s="1"/>
  <c r="DZ21" i="22" s="1"/>
  <c r="DZ22" i="22" s="1"/>
  <c r="DZ23" i="22" s="1"/>
  <c r="DZ24" i="22" s="1"/>
  <c r="DZ25" i="22" s="1"/>
  <c r="DZ26" i="22" s="1"/>
  <c r="DZ27" i="22" s="1"/>
  <c r="DZ28" i="22" s="1"/>
  <c r="DZ29" i="22" s="1"/>
  <c r="DZ30" i="22" s="1"/>
  <c r="DZ31" i="22" s="1"/>
  <c r="DZ32" i="22" s="1"/>
  <c r="DZ33" i="22" s="1"/>
  <c r="DZ34" i="22" s="1"/>
  <c r="DZ35" i="22" s="1"/>
  <c r="DZ36" i="22" s="1"/>
  <c r="DZ37" i="22" s="1"/>
  <c r="DZ38" i="22" s="1"/>
  <c r="DZ39" i="22" s="1"/>
  <c r="DZ40" i="22" s="1"/>
  <c r="DZ41" i="22" s="1"/>
  <c r="DZ42" i="22" s="1"/>
  <c r="DZ43" i="22" s="1"/>
  <c r="DZ44" i="22" s="1"/>
  <c r="DZ45" i="22" s="1"/>
  <c r="DZ46" i="22" s="1"/>
  <c r="DZ47" i="22" s="1"/>
  <c r="DZ48" i="22" s="1"/>
  <c r="DZ49" i="22" s="1"/>
  <c r="DZ50" i="22" s="1"/>
  <c r="DZ51" i="22" s="1"/>
  <c r="DZ52" i="22" s="1"/>
  <c r="DZ53" i="22" s="1"/>
  <c r="DZ54" i="22" s="1"/>
  <c r="DZ55" i="22" s="1"/>
  <c r="DZ56" i="22" s="1"/>
  <c r="DZ57" i="22" s="1"/>
  <c r="DZ58" i="22" s="1"/>
  <c r="DZ59" i="22" s="1"/>
  <c r="DZ60" i="22" s="1"/>
  <c r="DZ61" i="22" s="1"/>
  <c r="DZ62" i="22" s="1"/>
  <c r="DZ63" i="22" s="1"/>
  <c r="DZ64" i="22" s="1"/>
  <c r="DZ65" i="22" s="1"/>
  <c r="DZ66" i="22" s="1"/>
  <c r="DZ67" i="22" s="1"/>
  <c r="DZ68" i="22" s="1"/>
  <c r="DZ69" i="22" s="1"/>
  <c r="DZ70" i="22" s="1"/>
  <c r="DZ71" i="22" s="1"/>
  <c r="DZ72" i="22" s="1"/>
  <c r="DZ73" i="22" s="1"/>
  <c r="DZ74" i="22" s="1"/>
  <c r="DZ75" i="22" s="1"/>
  <c r="DZ76" i="22" s="1"/>
  <c r="DZ77" i="22" s="1"/>
  <c r="DZ78" i="22" s="1"/>
  <c r="DZ79" i="22" s="1"/>
  <c r="DZ80" i="22" s="1"/>
  <c r="DZ2" i="22" s="1"/>
  <c r="DB199" i="22" s="1"/>
  <c r="DO6" i="22"/>
  <c r="DO7" i="22" s="1"/>
  <c r="DO8" i="22" s="1"/>
  <c r="DO9" i="22" s="1"/>
  <c r="DO10" i="22" s="1"/>
  <c r="DO11" i="22" s="1"/>
  <c r="DO12" i="22" s="1"/>
  <c r="DO13" i="22" s="1"/>
  <c r="DO14" i="22" s="1"/>
  <c r="DO15" i="22" s="1"/>
  <c r="DO16" i="22" s="1"/>
  <c r="DO17" i="22" s="1"/>
  <c r="DO18" i="22" s="1"/>
  <c r="DO19" i="22" s="1"/>
  <c r="DO20" i="22" s="1"/>
  <c r="DO21" i="22" s="1"/>
  <c r="DO22" i="22" s="1"/>
  <c r="DO23" i="22" s="1"/>
  <c r="DO24" i="22" s="1"/>
  <c r="DO25" i="22" s="1"/>
  <c r="DO26" i="22" s="1"/>
  <c r="DO27" i="22" s="1"/>
  <c r="DO28" i="22" s="1"/>
  <c r="DO29" i="22" s="1"/>
  <c r="DO30" i="22" s="1"/>
  <c r="DO31" i="22" s="1"/>
  <c r="DO32" i="22" s="1"/>
  <c r="DO33" i="22" s="1"/>
  <c r="DO34" i="22" s="1"/>
  <c r="DO35" i="22" s="1"/>
  <c r="DO36" i="22" s="1"/>
  <c r="DO37" i="22" s="1"/>
  <c r="DO38" i="22" s="1"/>
  <c r="DO39" i="22" s="1"/>
  <c r="DO40" i="22" s="1"/>
  <c r="DO41" i="22" s="1"/>
  <c r="DO42" i="22" s="1"/>
  <c r="DO43" i="22" s="1"/>
  <c r="DO44" i="22" s="1"/>
  <c r="DO45" i="22" s="1"/>
  <c r="DO46" i="22" s="1"/>
  <c r="DO47" i="22" s="1"/>
  <c r="DO48" i="22" s="1"/>
  <c r="DO49" i="22" s="1"/>
  <c r="DO50" i="22" s="1"/>
  <c r="DO51" i="22" s="1"/>
  <c r="DO52" i="22" s="1"/>
  <c r="DO53" i="22" s="1"/>
  <c r="DO54" i="22" s="1"/>
  <c r="DO55" i="22" s="1"/>
  <c r="DO56" i="22" s="1"/>
  <c r="DO57" i="22" s="1"/>
  <c r="DO58" i="22" s="1"/>
  <c r="DO59" i="22" s="1"/>
  <c r="DO60" i="22" s="1"/>
  <c r="DO61" i="22" s="1"/>
  <c r="DO62" i="22" s="1"/>
  <c r="DO63" i="22" s="1"/>
  <c r="DO64" i="22" s="1"/>
  <c r="DO65" i="22" s="1"/>
  <c r="DO66" i="22" s="1"/>
  <c r="DO67" i="22" s="1"/>
  <c r="DO68" i="22" s="1"/>
  <c r="DO69" i="22" s="1"/>
  <c r="DO70" i="22" s="1"/>
  <c r="DO71" i="22" s="1"/>
  <c r="DO72" i="22" s="1"/>
  <c r="DO73" i="22" s="1"/>
  <c r="DO74" i="22" s="1"/>
  <c r="DO75" i="22" s="1"/>
  <c r="DO76" i="22" s="1"/>
  <c r="DO77" i="22" s="1"/>
  <c r="DO78" i="22" s="1"/>
  <c r="DO79" i="22" s="1"/>
  <c r="DO80" i="22" s="1"/>
  <c r="DO2" i="22" s="1"/>
  <c r="DB34" i="22" s="1"/>
  <c r="EG8" i="22"/>
  <c r="BX11" i="22"/>
  <c r="BZ11" i="22" s="1"/>
  <c r="DV4" i="22"/>
  <c r="ED4" i="22"/>
  <c r="ED5" i="22" s="1"/>
  <c r="ED6" i="22" s="1"/>
  <c r="ED7" i="22" s="1"/>
  <c r="ED8" i="22" s="1"/>
  <c r="ED9" i="22" s="1"/>
  <c r="ED10" i="22" s="1"/>
  <c r="ED11" i="22" s="1"/>
  <c r="ED12" i="22" s="1"/>
  <c r="ED13" i="22" s="1"/>
  <c r="ED14" i="22" s="1"/>
  <c r="ED15" i="22" s="1"/>
  <c r="ED16" i="22" s="1"/>
  <c r="ED17" i="22" s="1"/>
  <c r="ED18" i="22" s="1"/>
  <c r="ED19" i="22" s="1"/>
  <c r="ED20" i="22" s="1"/>
  <c r="ED21" i="22" s="1"/>
  <c r="ED22" i="22" s="1"/>
  <c r="ED23" i="22" s="1"/>
  <c r="ED24" i="22" s="1"/>
  <c r="ED25" i="22" s="1"/>
  <c r="ED26" i="22" s="1"/>
  <c r="ED27" i="22" s="1"/>
  <c r="ED28" i="22" s="1"/>
  <c r="ED29" i="22" s="1"/>
  <c r="ED30" i="22" s="1"/>
  <c r="ED31" i="22" s="1"/>
  <c r="ED32" i="22" s="1"/>
  <c r="ED33" i="22" s="1"/>
  <c r="ED34" i="22" s="1"/>
  <c r="ED35" i="22" s="1"/>
  <c r="ED36" i="22" s="1"/>
  <c r="ED37" i="22" s="1"/>
  <c r="ED38" i="22" s="1"/>
  <c r="ED39" i="22" s="1"/>
  <c r="ED40" i="22" s="1"/>
  <c r="ED41" i="22" s="1"/>
  <c r="ED42" i="22" s="1"/>
  <c r="ED43" i="22" s="1"/>
  <c r="ED44" i="22" s="1"/>
  <c r="ED45" i="22" s="1"/>
  <c r="ED46" i="22" s="1"/>
  <c r="ED47" i="22" s="1"/>
  <c r="ED48" i="22" s="1"/>
  <c r="ED49" i="22" s="1"/>
  <c r="ED50" i="22" s="1"/>
  <c r="ED51" i="22" s="1"/>
  <c r="ED52" i="22" s="1"/>
  <c r="ED53" i="22" s="1"/>
  <c r="ED54" i="22" s="1"/>
  <c r="ED55" i="22" s="1"/>
  <c r="ED56" i="22" s="1"/>
  <c r="ED57" i="22" s="1"/>
  <c r="ED58" i="22" s="1"/>
  <c r="ED59" i="22" s="1"/>
  <c r="ED60" i="22" s="1"/>
  <c r="ED61" i="22" s="1"/>
  <c r="ED62" i="22" s="1"/>
  <c r="ED63" i="22" s="1"/>
  <c r="ED64" i="22" s="1"/>
  <c r="ED65" i="22" s="1"/>
  <c r="ED66" i="22" s="1"/>
  <c r="ED67" i="22" s="1"/>
  <c r="ED68" i="22" s="1"/>
  <c r="ED69" i="22" s="1"/>
  <c r="ED70" i="22" s="1"/>
  <c r="ED71" i="22" s="1"/>
  <c r="ED72" i="22" s="1"/>
  <c r="ED73" i="22" s="1"/>
  <c r="ED74" i="22" s="1"/>
  <c r="ED75" i="22" s="1"/>
  <c r="ED76" i="22" s="1"/>
  <c r="ED77" i="22" s="1"/>
  <c r="ED78" i="22" s="1"/>
  <c r="ED79" i="22" s="1"/>
  <c r="ED80" i="22" s="1"/>
  <c r="ED2" i="22" s="1"/>
  <c r="DB259" i="22" s="1"/>
  <c r="EG11" i="22"/>
  <c r="EG18" i="22"/>
  <c r="DO4" i="22"/>
  <c r="DO5" i="22" s="1"/>
  <c r="DW4" i="22"/>
  <c r="DW5" i="22" s="1"/>
  <c r="DW6" i="22" s="1"/>
  <c r="DW7" i="22" s="1"/>
  <c r="DW8" i="22" s="1"/>
  <c r="DW9" i="22" s="1"/>
  <c r="DW10" i="22" s="1"/>
  <c r="DW11" i="22" s="1"/>
  <c r="DW12" i="22" s="1"/>
  <c r="DW13" i="22" s="1"/>
  <c r="DW14" i="22" s="1"/>
  <c r="DW15" i="22" s="1"/>
  <c r="DW16" i="22" s="1"/>
  <c r="DW17" i="22" s="1"/>
  <c r="DW18" i="22" s="1"/>
  <c r="DW19" i="22" s="1"/>
  <c r="DW20" i="22" s="1"/>
  <c r="DW21" i="22" s="1"/>
  <c r="DW22" i="22" s="1"/>
  <c r="DW23" i="22" s="1"/>
  <c r="DW24" i="22" s="1"/>
  <c r="DW25" i="22" s="1"/>
  <c r="DW26" i="22" s="1"/>
  <c r="DW27" i="22" s="1"/>
  <c r="DW28" i="22" s="1"/>
  <c r="DW29" i="22" s="1"/>
  <c r="DW30" i="22" s="1"/>
  <c r="DW31" i="22" s="1"/>
  <c r="DW32" i="22" s="1"/>
  <c r="DW33" i="22" s="1"/>
  <c r="DW34" i="22" s="1"/>
  <c r="DW35" i="22" s="1"/>
  <c r="DW36" i="22" s="1"/>
  <c r="DW37" i="22" s="1"/>
  <c r="DW38" i="22" s="1"/>
  <c r="DW39" i="22" s="1"/>
  <c r="DW40" i="22" s="1"/>
  <c r="DW41" i="22" s="1"/>
  <c r="DW42" i="22" s="1"/>
  <c r="DW43" i="22" s="1"/>
  <c r="DW44" i="22" s="1"/>
  <c r="DW45" i="22" s="1"/>
  <c r="DW46" i="22" s="1"/>
  <c r="DW47" i="22" s="1"/>
  <c r="DW48" i="22" s="1"/>
  <c r="DW49" i="22" s="1"/>
  <c r="DW50" i="22" s="1"/>
  <c r="DW51" i="22" s="1"/>
  <c r="DW52" i="22" s="1"/>
  <c r="DW53" i="22" s="1"/>
  <c r="DW54" i="22" s="1"/>
  <c r="DW55" i="22" s="1"/>
  <c r="DW56" i="22" s="1"/>
  <c r="DW57" i="22" s="1"/>
  <c r="DW58" i="22" s="1"/>
  <c r="DW59" i="22" s="1"/>
  <c r="DW60" i="22" s="1"/>
  <c r="DW61" i="22" s="1"/>
  <c r="DW62" i="22" s="1"/>
  <c r="DW63" i="22" s="1"/>
  <c r="DW64" i="22" s="1"/>
  <c r="DW65" i="22" s="1"/>
  <c r="DW66" i="22" s="1"/>
  <c r="DW67" i="22" s="1"/>
  <c r="DW68" i="22" s="1"/>
  <c r="DW69" i="22" s="1"/>
  <c r="DW70" i="22" s="1"/>
  <c r="DW71" i="22" s="1"/>
  <c r="DW72" i="22" s="1"/>
  <c r="DW73" i="22" s="1"/>
  <c r="DW74" i="22" s="1"/>
  <c r="DW75" i="22" s="1"/>
  <c r="DW76" i="22" s="1"/>
  <c r="DW77" i="22" s="1"/>
  <c r="DW78" i="22" s="1"/>
  <c r="DW79" i="22" s="1"/>
  <c r="DW80" i="22" s="1"/>
  <c r="DW2" i="22" s="1"/>
  <c r="DB154" i="22" s="1"/>
  <c r="EE4" i="22"/>
  <c r="EE5" i="22" s="1"/>
  <c r="EE6" i="22" s="1"/>
  <c r="EE7" i="22" s="1"/>
  <c r="EE8" i="22" s="1"/>
  <c r="EE9" i="22" s="1"/>
  <c r="EE10" i="22" s="1"/>
  <c r="EE11" i="22" s="1"/>
  <c r="EE12" i="22" s="1"/>
  <c r="EE13" i="22" s="1"/>
  <c r="EE14" i="22" s="1"/>
  <c r="EE15" i="22" s="1"/>
  <c r="EE16" i="22" s="1"/>
  <c r="EE17" i="22" s="1"/>
  <c r="EE18" i="22" s="1"/>
  <c r="EE19" i="22" s="1"/>
  <c r="EE20" i="22" s="1"/>
  <c r="EE21" i="22" s="1"/>
  <c r="EE22" i="22" s="1"/>
  <c r="EE23" i="22" s="1"/>
  <c r="EE24" i="22" s="1"/>
  <c r="EE25" i="22" s="1"/>
  <c r="EE26" i="22" s="1"/>
  <c r="EE27" i="22" s="1"/>
  <c r="EE28" i="22" s="1"/>
  <c r="EE29" i="22" s="1"/>
  <c r="EE30" i="22" s="1"/>
  <c r="EE31" i="22" s="1"/>
  <c r="EE32" i="22" s="1"/>
  <c r="EE33" i="22" s="1"/>
  <c r="EE34" i="22" s="1"/>
  <c r="EE35" i="22" s="1"/>
  <c r="EE36" i="22" s="1"/>
  <c r="EE37" i="22" s="1"/>
  <c r="EE38" i="22" s="1"/>
  <c r="EE39" i="22" s="1"/>
  <c r="EE40" i="22" s="1"/>
  <c r="EE41" i="22" s="1"/>
  <c r="EE42" i="22" s="1"/>
  <c r="EE43" i="22" s="1"/>
  <c r="EE44" i="22" s="1"/>
  <c r="EE45" i="22" s="1"/>
  <c r="EE46" i="22" s="1"/>
  <c r="EE47" i="22" s="1"/>
  <c r="EE48" i="22" s="1"/>
  <c r="EE49" i="22" s="1"/>
  <c r="EE50" i="22" s="1"/>
  <c r="EE51" i="22" s="1"/>
  <c r="EE52" i="22" s="1"/>
  <c r="EE53" i="22" s="1"/>
  <c r="EE54" i="22" s="1"/>
  <c r="EE55" i="22" s="1"/>
  <c r="EE56" i="22" s="1"/>
  <c r="EE57" i="22" s="1"/>
  <c r="EE58" i="22" s="1"/>
  <c r="EE59" i="22" s="1"/>
  <c r="EE60" i="22" s="1"/>
  <c r="EE61" i="22" s="1"/>
  <c r="EE62" i="22" s="1"/>
  <c r="EE63" i="22" s="1"/>
  <c r="EE64" i="22" s="1"/>
  <c r="EE65" i="22" s="1"/>
  <c r="EE66" i="22" s="1"/>
  <c r="EE67" i="22" s="1"/>
  <c r="EE68" i="22" s="1"/>
  <c r="EE69" i="22" s="1"/>
  <c r="EE70" i="22" s="1"/>
  <c r="EE71" i="22" s="1"/>
  <c r="EE72" i="22" s="1"/>
  <c r="EE73" i="22" s="1"/>
  <c r="EE74" i="22" s="1"/>
  <c r="EE75" i="22" s="1"/>
  <c r="EE76" i="22" s="1"/>
  <c r="EE77" i="22" s="1"/>
  <c r="EE78" i="22" s="1"/>
  <c r="EE79" i="22" s="1"/>
  <c r="EE80" i="22" s="1"/>
  <c r="EE2" i="22" s="1"/>
  <c r="DB274" i="22" s="1"/>
  <c r="DT5" i="22"/>
  <c r="DT6" i="22" s="1"/>
  <c r="DT7" i="22" s="1"/>
  <c r="DT8" i="22" s="1"/>
  <c r="DT9" i="22" s="1"/>
  <c r="DT10" i="22" s="1"/>
  <c r="DT11" i="22" s="1"/>
  <c r="DT12" i="22" s="1"/>
  <c r="DT13" i="22" s="1"/>
  <c r="DT14" i="22" s="1"/>
  <c r="DT15" i="22" s="1"/>
  <c r="DT16" i="22" s="1"/>
  <c r="DT17" i="22" s="1"/>
  <c r="DT18" i="22" s="1"/>
  <c r="DT19" i="22" s="1"/>
  <c r="DT20" i="22" s="1"/>
  <c r="DT21" i="22" s="1"/>
  <c r="DT22" i="22" s="1"/>
  <c r="DT23" i="22" s="1"/>
  <c r="DT24" i="22" s="1"/>
  <c r="DT25" i="22" s="1"/>
  <c r="DT26" i="22" s="1"/>
  <c r="DT27" i="22" s="1"/>
  <c r="DT28" i="22" s="1"/>
  <c r="DT29" i="22" s="1"/>
  <c r="DT30" i="22" s="1"/>
  <c r="DT31" i="22" s="1"/>
  <c r="DT32" i="22" s="1"/>
  <c r="DT33" i="22" s="1"/>
  <c r="DT34" i="22" s="1"/>
  <c r="DT35" i="22" s="1"/>
  <c r="DT36" i="22" s="1"/>
  <c r="DT37" i="22" s="1"/>
  <c r="DT38" i="22" s="1"/>
  <c r="DT39" i="22" s="1"/>
  <c r="DT40" i="22" s="1"/>
  <c r="DT41" i="22" s="1"/>
  <c r="DT42" i="22" s="1"/>
  <c r="DT43" i="22" s="1"/>
  <c r="DT44" i="22" s="1"/>
  <c r="DT45" i="22" s="1"/>
  <c r="DT46" i="22" s="1"/>
  <c r="DT47" i="22" s="1"/>
  <c r="DT48" i="22" s="1"/>
  <c r="DT49" i="22" s="1"/>
  <c r="DT50" i="22" s="1"/>
  <c r="DT51" i="22" s="1"/>
  <c r="DT52" i="22" s="1"/>
  <c r="DT53" i="22" s="1"/>
  <c r="DT54" i="22" s="1"/>
  <c r="DT55" i="22" s="1"/>
  <c r="DT56" i="22" s="1"/>
  <c r="DT57" i="22" s="1"/>
  <c r="DT58" i="22" s="1"/>
  <c r="DT59" i="22" s="1"/>
  <c r="DT60" i="22" s="1"/>
  <c r="DT61" i="22" s="1"/>
  <c r="DT62" i="22" s="1"/>
  <c r="DT63" i="22" s="1"/>
  <c r="DT64" i="22" s="1"/>
  <c r="DT65" i="22" s="1"/>
  <c r="DT66" i="22" s="1"/>
  <c r="DT67" i="22" s="1"/>
  <c r="DT68" i="22" s="1"/>
  <c r="DT69" i="22" s="1"/>
  <c r="DT70" i="22" s="1"/>
  <c r="DT71" i="22" s="1"/>
  <c r="DT72" i="22" s="1"/>
  <c r="DT73" i="22" s="1"/>
  <c r="DT74" i="22" s="1"/>
  <c r="DT75" i="22" s="1"/>
  <c r="DT76" i="22" s="1"/>
  <c r="DT77" i="22" s="1"/>
  <c r="DT78" i="22" s="1"/>
  <c r="DT79" i="22" s="1"/>
  <c r="DT80" i="22" s="1"/>
  <c r="DT2" i="22" s="1"/>
  <c r="DB109" i="22" s="1"/>
  <c r="EB5" i="22"/>
  <c r="EB6" i="22" s="1"/>
  <c r="EB7" i="22" s="1"/>
  <c r="EB8" i="22" s="1"/>
  <c r="EB9" i="22" s="1"/>
  <c r="EB10" i="22" s="1"/>
  <c r="EB11" i="22" s="1"/>
  <c r="EB12" i="22" s="1"/>
  <c r="EB13" i="22" s="1"/>
  <c r="EB14" i="22" s="1"/>
  <c r="EB15" i="22" s="1"/>
  <c r="EB16" i="22" s="1"/>
  <c r="EB17" i="22" s="1"/>
  <c r="EB18" i="22" s="1"/>
  <c r="EB19" i="22" s="1"/>
  <c r="EB20" i="22" s="1"/>
  <c r="EB21" i="22" s="1"/>
  <c r="EB22" i="22" s="1"/>
  <c r="EB23" i="22" s="1"/>
  <c r="EB24" i="22" s="1"/>
  <c r="EB25" i="22" s="1"/>
  <c r="EB26" i="22" s="1"/>
  <c r="EB27" i="22" s="1"/>
  <c r="EB28" i="22" s="1"/>
  <c r="EB29" i="22" s="1"/>
  <c r="EB30" i="22" s="1"/>
  <c r="EB31" i="22" s="1"/>
  <c r="EB32" i="22" s="1"/>
  <c r="EB33" i="22" s="1"/>
  <c r="EB34" i="22" s="1"/>
  <c r="EB35" i="22" s="1"/>
  <c r="EB36" i="22" s="1"/>
  <c r="EB37" i="22" s="1"/>
  <c r="EB38" i="22" s="1"/>
  <c r="EB39" i="22" s="1"/>
  <c r="EB40" i="22" s="1"/>
  <c r="EB41" i="22" s="1"/>
  <c r="EB42" i="22" s="1"/>
  <c r="EB43" i="22" s="1"/>
  <c r="EB44" i="22" s="1"/>
  <c r="EB45" i="22" s="1"/>
  <c r="EB46" i="22" s="1"/>
  <c r="EB47" i="22" s="1"/>
  <c r="EB48" i="22" s="1"/>
  <c r="EB49" i="22" s="1"/>
  <c r="EB50" i="22" s="1"/>
  <c r="EB51" i="22" s="1"/>
  <c r="EB52" i="22" s="1"/>
  <c r="EB53" i="22" s="1"/>
  <c r="EB54" i="22" s="1"/>
  <c r="EB55" i="22" s="1"/>
  <c r="EB56" i="22" s="1"/>
  <c r="EB57" i="22" s="1"/>
  <c r="EB58" i="22" s="1"/>
  <c r="EB59" i="22" s="1"/>
  <c r="EB60" i="22" s="1"/>
  <c r="EB61" i="22" s="1"/>
  <c r="EB62" i="22" s="1"/>
  <c r="EB63" i="22" s="1"/>
  <c r="EB64" i="22" s="1"/>
  <c r="EB65" i="22" s="1"/>
  <c r="EB66" i="22" s="1"/>
  <c r="EB67" i="22" s="1"/>
  <c r="EB68" i="22" s="1"/>
  <c r="EB69" i="22" s="1"/>
  <c r="EB70" i="22" s="1"/>
  <c r="EB71" i="22" s="1"/>
  <c r="EB72" i="22" s="1"/>
  <c r="EB73" i="22" s="1"/>
  <c r="EB74" i="22" s="1"/>
  <c r="EB75" i="22" s="1"/>
  <c r="EB76" i="22" s="1"/>
  <c r="EB77" i="22" s="1"/>
  <c r="EB78" i="22" s="1"/>
  <c r="EB79" i="22" s="1"/>
  <c r="EB80" i="22" s="1"/>
  <c r="EB2" i="22" s="1"/>
  <c r="DB229" i="22" s="1"/>
  <c r="DY6" i="22"/>
  <c r="DY7" i="22" s="1"/>
  <c r="DY8" i="22" s="1"/>
  <c r="DY9" i="22" s="1"/>
  <c r="DY10" i="22" s="1"/>
  <c r="DY11" i="22" s="1"/>
  <c r="DY12" i="22" s="1"/>
  <c r="DY13" i="22" s="1"/>
  <c r="DY14" i="22" s="1"/>
  <c r="DY15" i="22" s="1"/>
  <c r="DY16" i="22" s="1"/>
  <c r="DY17" i="22" s="1"/>
  <c r="DY18" i="22" s="1"/>
  <c r="DY19" i="22" s="1"/>
  <c r="DY20" i="22" s="1"/>
  <c r="DY21" i="22" s="1"/>
  <c r="DY22" i="22" s="1"/>
  <c r="DY23" i="22" s="1"/>
  <c r="DY24" i="22" s="1"/>
  <c r="DY25" i="22" s="1"/>
  <c r="DY26" i="22" s="1"/>
  <c r="DY27" i="22" s="1"/>
  <c r="DY28" i="22" s="1"/>
  <c r="DY29" i="22" s="1"/>
  <c r="DY30" i="22" s="1"/>
  <c r="DY31" i="22" s="1"/>
  <c r="DY32" i="22" s="1"/>
  <c r="DY33" i="22" s="1"/>
  <c r="DY34" i="22" s="1"/>
  <c r="DY35" i="22" s="1"/>
  <c r="DY36" i="22" s="1"/>
  <c r="DY37" i="22" s="1"/>
  <c r="DY38" i="22" s="1"/>
  <c r="DY39" i="22" s="1"/>
  <c r="DY40" i="22" s="1"/>
  <c r="DY41" i="22" s="1"/>
  <c r="DY42" i="22" s="1"/>
  <c r="DY43" i="22" s="1"/>
  <c r="DY44" i="22" s="1"/>
  <c r="DY45" i="22" s="1"/>
  <c r="DY46" i="22" s="1"/>
  <c r="DY47" i="22" s="1"/>
  <c r="DY48" i="22" s="1"/>
  <c r="DY49" i="22" s="1"/>
  <c r="DY50" i="22" s="1"/>
  <c r="DY51" i="22" s="1"/>
  <c r="DY52" i="22" s="1"/>
  <c r="DY53" i="22" s="1"/>
  <c r="DY54" i="22" s="1"/>
  <c r="DY55" i="22" s="1"/>
  <c r="DY56" i="22" s="1"/>
  <c r="DY57" i="22" s="1"/>
  <c r="DY58" i="22" s="1"/>
  <c r="DY59" i="22" s="1"/>
  <c r="DY60" i="22" s="1"/>
  <c r="DY61" i="22" s="1"/>
  <c r="DY62" i="22" s="1"/>
  <c r="DY63" i="22" s="1"/>
  <c r="DY64" i="22" s="1"/>
  <c r="DY65" i="22" s="1"/>
  <c r="DY66" i="22" s="1"/>
  <c r="DY67" i="22" s="1"/>
  <c r="DY68" i="22" s="1"/>
  <c r="DY69" i="22" s="1"/>
  <c r="DY70" i="22" s="1"/>
  <c r="DY71" i="22" s="1"/>
  <c r="DY72" i="22" s="1"/>
  <c r="DY73" i="22" s="1"/>
  <c r="DY74" i="22" s="1"/>
  <c r="DY75" i="22" s="1"/>
  <c r="DY76" i="22" s="1"/>
  <c r="DY77" i="22" s="1"/>
  <c r="DY78" i="22" s="1"/>
  <c r="DY79" i="22" s="1"/>
  <c r="DY80" i="22" s="1"/>
  <c r="DY2" i="22" s="1"/>
  <c r="DB184" i="22" s="1"/>
  <c r="EG6" i="22"/>
  <c r="EG14" i="22"/>
  <c r="DP4" i="22"/>
  <c r="DP5" i="22" s="1"/>
  <c r="DP6" i="22" s="1"/>
  <c r="DP7" i="22" s="1"/>
  <c r="DP8" i="22" s="1"/>
  <c r="DP9" i="22" s="1"/>
  <c r="DP10" i="22" s="1"/>
  <c r="DP11" i="22" s="1"/>
  <c r="DP12" i="22" s="1"/>
  <c r="DP13" i="22" s="1"/>
  <c r="DP14" i="22" s="1"/>
  <c r="DP15" i="22" s="1"/>
  <c r="DP16" i="22" s="1"/>
  <c r="DP17" i="22" s="1"/>
  <c r="DP18" i="22" s="1"/>
  <c r="DP19" i="22" s="1"/>
  <c r="DP20" i="22" s="1"/>
  <c r="DP21" i="22" s="1"/>
  <c r="DP22" i="22" s="1"/>
  <c r="DP23" i="22" s="1"/>
  <c r="DP24" i="22" s="1"/>
  <c r="DP25" i="22" s="1"/>
  <c r="DP26" i="22" s="1"/>
  <c r="DP27" i="22" s="1"/>
  <c r="DP28" i="22" s="1"/>
  <c r="DP29" i="22" s="1"/>
  <c r="DP30" i="22" s="1"/>
  <c r="DP31" i="22" s="1"/>
  <c r="DP32" i="22" s="1"/>
  <c r="DP33" i="22" s="1"/>
  <c r="DP34" i="22" s="1"/>
  <c r="DP35" i="22" s="1"/>
  <c r="DP36" i="22" s="1"/>
  <c r="DP37" i="22" s="1"/>
  <c r="DP38" i="22" s="1"/>
  <c r="DP39" i="22" s="1"/>
  <c r="DP40" i="22" s="1"/>
  <c r="DP41" i="22" s="1"/>
  <c r="DP42" i="22" s="1"/>
  <c r="DP43" i="22" s="1"/>
  <c r="DP44" i="22" s="1"/>
  <c r="DP45" i="22" s="1"/>
  <c r="DP46" i="22" s="1"/>
  <c r="DP47" i="22" s="1"/>
  <c r="DP48" i="22" s="1"/>
  <c r="DP49" i="22" s="1"/>
  <c r="DP50" i="22" s="1"/>
  <c r="DP51" i="22" s="1"/>
  <c r="DP52" i="22" s="1"/>
  <c r="DP53" i="22" s="1"/>
  <c r="DP54" i="22" s="1"/>
  <c r="DP55" i="22" s="1"/>
  <c r="DP56" i="22" s="1"/>
  <c r="DP57" i="22" s="1"/>
  <c r="DP58" i="22" s="1"/>
  <c r="DP59" i="22" s="1"/>
  <c r="DP60" i="22" s="1"/>
  <c r="DP61" i="22" s="1"/>
  <c r="DP62" i="22" s="1"/>
  <c r="DP63" i="22" s="1"/>
  <c r="DP64" i="22" s="1"/>
  <c r="DP65" i="22" s="1"/>
  <c r="DP66" i="22" s="1"/>
  <c r="DP67" i="22" s="1"/>
  <c r="DP68" i="22" s="1"/>
  <c r="DP69" i="22" s="1"/>
  <c r="DP70" i="22" s="1"/>
  <c r="DP71" i="22" s="1"/>
  <c r="DP72" i="22" s="1"/>
  <c r="DP73" i="22" s="1"/>
  <c r="DP74" i="22" s="1"/>
  <c r="DP75" i="22" s="1"/>
  <c r="DP76" i="22" s="1"/>
  <c r="DP77" i="22" s="1"/>
  <c r="DP78" i="22" s="1"/>
  <c r="DP79" i="22" s="1"/>
  <c r="DP80" i="22" s="1"/>
  <c r="DP2" i="22" s="1"/>
  <c r="DB49" i="22" s="1"/>
  <c r="DX4" i="22"/>
  <c r="DX5" i="22" s="1"/>
  <c r="DX6" i="22" s="1"/>
  <c r="DX7" i="22" s="1"/>
  <c r="DX8" i="22" s="1"/>
  <c r="DX9" i="22" s="1"/>
  <c r="DX10" i="22" s="1"/>
  <c r="DX11" i="22" s="1"/>
  <c r="DX12" i="22" s="1"/>
  <c r="DX13" i="22" s="1"/>
  <c r="DX14" i="22" s="1"/>
  <c r="DX15" i="22" s="1"/>
  <c r="DX16" i="22" s="1"/>
  <c r="DX17" i="22" s="1"/>
  <c r="DX18" i="22" s="1"/>
  <c r="DX19" i="22" s="1"/>
  <c r="DX20" i="22" s="1"/>
  <c r="DX21" i="22" s="1"/>
  <c r="DX22" i="22" s="1"/>
  <c r="DX23" i="22" s="1"/>
  <c r="DX24" i="22" s="1"/>
  <c r="DX25" i="22" s="1"/>
  <c r="DX26" i="22" s="1"/>
  <c r="DX27" i="22" s="1"/>
  <c r="DX28" i="22" s="1"/>
  <c r="DX29" i="22" s="1"/>
  <c r="DX30" i="22" s="1"/>
  <c r="DX31" i="22" s="1"/>
  <c r="DX32" i="22" s="1"/>
  <c r="DX33" i="22" s="1"/>
  <c r="DX34" i="22" s="1"/>
  <c r="DX35" i="22" s="1"/>
  <c r="DX36" i="22" s="1"/>
  <c r="DX37" i="22" s="1"/>
  <c r="DX38" i="22" s="1"/>
  <c r="DX39" i="22" s="1"/>
  <c r="DX40" i="22" s="1"/>
  <c r="DX41" i="22" s="1"/>
  <c r="DX42" i="22" s="1"/>
  <c r="DX43" i="22" s="1"/>
  <c r="DX44" i="22" s="1"/>
  <c r="DX45" i="22" s="1"/>
  <c r="DX46" i="22" s="1"/>
  <c r="DX47" i="22" s="1"/>
  <c r="DX48" i="22" s="1"/>
  <c r="DX49" i="22" s="1"/>
  <c r="DX50" i="22" s="1"/>
  <c r="DX51" i="22" s="1"/>
  <c r="DX52" i="22" s="1"/>
  <c r="DX53" i="22" s="1"/>
  <c r="DX54" i="22" s="1"/>
  <c r="DX55" i="22" s="1"/>
  <c r="DX56" i="22" s="1"/>
  <c r="DX57" i="22" s="1"/>
  <c r="DX58" i="22" s="1"/>
  <c r="DX59" i="22" s="1"/>
  <c r="DX60" i="22" s="1"/>
  <c r="DX61" i="22" s="1"/>
  <c r="DX62" i="22" s="1"/>
  <c r="DX63" i="22" s="1"/>
  <c r="DX64" i="22" s="1"/>
  <c r="DX65" i="22" s="1"/>
  <c r="DX66" i="22" s="1"/>
  <c r="DX67" i="22" s="1"/>
  <c r="DX68" i="22" s="1"/>
  <c r="DX69" i="22" s="1"/>
  <c r="DX70" i="22" s="1"/>
  <c r="DX71" i="22" s="1"/>
  <c r="DX72" i="22" s="1"/>
  <c r="DX73" i="22" s="1"/>
  <c r="DX74" i="22" s="1"/>
  <c r="DX75" i="22" s="1"/>
  <c r="DX76" i="22" s="1"/>
  <c r="DX77" i="22" s="1"/>
  <c r="DX78" i="22" s="1"/>
  <c r="DX79" i="22" s="1"/>
  <c r="DX80" i="22" s="1"/>
  <c r="DX2" i="22" s="1"/>
  <c r="DB169" i="22" s="1"/>
  <c r="EF4" i="22"/>
  <c r="EF5" i="22" s="1"/>
  <c r="EF6" i="22" s="1"/>
  <c r="EF7" i="22" s="1"/>
  <c r="EF8" i="22" s="1"/>
  <c r="EF9" i="22" s="1"/>
  <c r="EF10" i="22" s="1"/>
  <c r="EF11" i="22" s="1"/>
  <c r="EF12" i="22" s="1"/>
  <c r="EF13" i="22" s="1"/>
  <c r="EF14" i="22" s="1"/>
  <c r="EF15" i="22" s="1"/>
  <c r="EF16" i="22" s="1"/>
  <c r="EF17" i="22" s="1"/>
  <c r="EF18" i="22" s="1"/>
  <c r="EF19" i="22" s="1"/>
  <c r="EF20" i="22" s="1"/>
  <c r="EF21" i="22" s="1"/>
  <c r="EF22" i="22" s="1"/>
  <c r="EF23" i="22" s="1"/>
  <c r="EF24" i="22" s="1"/>
  <c r="EF25" i="22" s="1"/>
  <c r="EF26" i="22" s="1"/>
  <c r="EF27" i="22" s="1"/>
  <c r="EF28" i="22" s="1"/>
  <c r="EF29" i="22" s="1"/>
  <c r="EF30" i="22" s="1"/>
  <c r="EF31" i="22" s="1"/>
  <c r="EF32" i="22" s="1"/>
  <c r="EF33" i="22" s="1"/>
  <c r="EF34" i="22" s="1"/>
  <c r="EF35" i="22" s="1"/>
  <c r="EF36" i="22" s="1"/>
  <c r="EF37" i="22" s="1"/>
  <c r="EF38" i="22" s="1"/>
  <c r="EF39" i="22" s="1"/>
  <c r="EF40" i="22" s="1"/>
  <c r="EF41" i="22" s="1"/>
  <c r="EF42" i="22" s="1"/>
  <c r="EF43" i="22" s="1"/>
  <c r="EF44" i="22" s="1"/>
  <c r="EF45" i="22" s="1"/>
  <c r="EF46" i="22" s="1"/>
  <c r="EF47" i="22" s="1"/>
  <c r="EF48" i="22" s="1"/>
  <c r="EF49" i="22" s="1"/>
  <c r="EF50" i="22" s="1"/>
  <c r="EF51" i="22" s="1"/>
  <c r="EF52" i="22" s="1"/>
  <c r="EF53" i="22" s="1"/>
  <c r="EF54" i="22" s="1"/>
  <c r="EF55" i="22" s="1"/>
  <c r="EF56" i="22" s="1"/>
  <c r="EF57" i="22" s="1"/>
  <c r="EF58" i="22" s="1"/>
  <c r="EF59" i="22" s="1"/>
  <c r="EF60" i="22" s="1"/>
  <c r="EF61" i="22" s="1"/>
  <c r="EF62" i="22" s="1"/>
  <c r="EF63" i="22" s="1"/>
  <c r="EF64" i="22" s="1"/>
  <c r="EF65" i="22" s="1"/>
  <c r="EF66" i="22" s="1"/>
  <c r="EF67" i="22" s="1"/>
  <c r="EF68" i="22" s="1"/>
  <c r="EF69" i="22" s="1"/>
  <c r="EF70" i="22" s="1"/>
  <c r="EF71" i="22" s="1"/>
  <c r="EF72" i="22" s="1"/>
  <c r="EF73" i="22" s="1"/>
  <c r="EF74" i="22" s="1"/>
  <c r="EF75" i="22" s="1"/>
  <c r="EF76" i="22" s="1"/>
  <c r="EF77" i="22" s="1"/>
  <c r="EF78" i="22" s="1"/>
  <c r="EF79" i="22" s="1"/>
  <c r="EF80" i="22" s="1"/>
  <c r="EF2" i="22" s="1"/>
  <c r="DB289" i="22" s="1"/>
  <c r="DB288" i="22" s="1"/>
  <c r="DR6" i="22"/>
  <c r="DR7" i="22" s="1"/>
  <c r="DR8" i="22" s="1"/>
  <c r="DR9" i="22" s="1"/>
  <c r="DR10" i="22" s="1"/>
  <c r="DR11" i="22" s="1"/>
  <c r="DR12" i="22" s="1"/>
  <c r="DR13" i="22" s="1"/>
  <c r="DR14" i="22" s="1"/>
  <c r="DR15" i="22" s="1"/>
  <c r="DR16" i="22" s="1"/>
  <c r="DR17" i="22" s="1"/>
  <c r="DR18" i="22" s="1"/>
  <c r="DR19" i="22" s="1"/>
  <c r="DR20" i="22" s="1"/>
  <c r="DR21" i="22" s="1"/>
  <c r="DR22" i="22" s="1"/>
  <c r="DR23" i="22" s="1"/>
  <c r="DR24" i="22" s="1"/>
  <c r="DR25" i="22" s="1"/>
  <c r="DR26" i="22" s="1"/>
  <c r="DR27" i="22" s="1"/>
  <c r="DR28" i="22" s="1"/>
  <c r="DR29" i="22" s="1"/>
  <c r="DR30" i="22" s="1"/>
  <c r="DR31" i="22" s="1"/>
  <c r="DR32" i="22" s="1"/>
  <c r="DR33" i="22" s="1"/>
  <c r="DR34" i="22" s="1"/>
  <c r="DR35" i="22" s="1"/>
  <c r="DR36" i="22" s="1"/>
  <c r="DR37" i="22" s="1"/>
  <c r="DR38" i="22" s="1"/>
  <c r="DR39" i="22" s="1"/>
  <c r="DR40" i="22" s="1"/>
  <c r="DR41" i="22" s="1"/>
  <c r="DR42" i="22" s="1"/>
  <c r="DR43" i="22" s="1"/>
  <c r="DR44" i="22" s="1"/>
  <c r="DR45" i="22" s="1"/>
  <c r="DR46" i="22" s="1"/>
  <c r="DR47" i="22" s="1"/>
  <c r="DR48" i="22" s="1"/>
  <c r="DR49" i="22" s="1"/>
  <c r="DR50" i="22" s="1"/>
  <c r="DR51" i="22" s="1"/>
  <c r="DR52" i="22" s="1"/>
  <c r="DR53" i="22" s="1"/>
  <c r="DR54" i="22" s="1"/>
  <c r="DR55" i="22" s="1"/>
  <c r="DR56" i="22" s="1"/>
  <c r="DR57" i="22" s="1"/>
  <c r="DR58" i="22" s="1"/>
  <c r="DR59" i="22" s="1"/>
  <c r="DR60" i="22" s="1"/>
  <c r="DR61" i="22" s="1"/>
  <c r="DR62" i="22" s="1"/>
  <c r="DR63" i="22" s="1"/>
  <c r="DR64" i="22" s="1"/>
  <c r="DR65" i="22" s="1"/>
  <c r="DR66" i="22" s="1"/>
  <c r="DR67" i="22" s="1"/>
  <c r="DR68" i="22" s="1"/>
  <c r="DR69" i="22" s="1"/>
  <c r="DR70" i="22" s="1"/>
  <c r="DR71" i="22" s="1"/>
  <c r="DR72" i="22" s="1"/>
  <c r="DR73" i="22" s="1"/>
  <c r="DR74" i="22" s="1"/>
  <c r="DR75" i="22" s="1"/>
  <c r="DR76" i="22" s="1"/>
  <c r="DR77" i="22" s="1"/>
  <c r="DR78" i="22" s="1"/>
  <c r="DR79" i="22" s="1"/>
  <c r="DR80" i="22" s="1"/>
  <c r="DR2" i="22" s="1"/>
  <c r="DB79" i="22" s="1"/>
  <c r="EG9" i="22"/>
  <c r="DQ4" i="22"/>
  <c r="DQ5" i="22" s="1"/>
  <c r="DQ6" i="22" s="1"/>
  <c r="DQ7" i="22" s="1"/>
  <c r="DQ8" i="22" s="1"/>
  <c r="DQ9" i="22" s="1"/>
  <c r="DQ10" i="22" s="1"/>
  <c r="DQ11" i="22" s="1"/>
  <c r="DQ12" i="22" s="1"/>
  <c r="DQ13" i="22" s="1"/>
  <c r="DQ14" i="22" s="1"/>
  <c r="DQ15" i="22" s="1"/>
  <c r="DQ16" i="22" s="1"/>
  <c r="DQ17" i="22" s="1"/>
  <c r="DQ18" i="22" s="1"/>
  <c r="DQ19" i="22" s="1"/>
  <c r="DQ20" i="22" s="1"/>
  <c r="DQ21" i="22" s="1"/>
  <c r="DQ22" i="22" s="1"/>
  <c r="DQ23" i="22" s="1"/>
  <c r="DQ24" i="22" s="1"/>
  <c r="DQ25" i="22" s="1"/>
  <c r="DQ26" i="22" s="1"/>
  <c r="DQ27" i="22" s="1"/>
  <c r="DQ28" i="22" s="1"/>
  <c r="DQ29" i="22" s="1"/>
  <c r="DQ30" i="22" s="1"/>
  <c r="DQ31" i="22" s="1"/>
  <c r="DQ32" i="22" s="1"/>
  <c r="DQ33" i="22" s="1"/>
  <c r="DQ34" i="22" s="1"/>
  <c r="DQ35" i="22" s="1"/>
  <c r="DQ36" i="22" s="1"/>
  <c r="DQ37" i="22" s="1"/>
  <c r="DQ38" i="22" s="1"/>
  <c r="DQ39" i="22" s="1"/>
  <c r="DQ40" i="22" s="1"/>
  <c r="DQ41" i="22" s="1"/>
  <c r="DQ42" i="22" s="1"/>
  <c r="DQ43" i="22" s="1"/>
  <c r="DQ44" i="22" s="1"/>
  <c r="DQ45" i="22" s="1"/>
  <c r="DQ46" i="22" s="1"/>
  <c r="DQ47" i="22" s="1"/>
  <c r="DQ48" i="22" s="1"/>
  <c r="DQ49" i="22" s="1"/>
  <c r="DQ50" i="22" s="1"/>
  <c r="DQ51" i="22" s="1"/>
  <c r="DQ52" i="22" s="1"/>
  <c r="DQ53" i="22" s="1"/>
  <c r="DQ54" i="22" s="1"/>
  <c r="DQ55" i="22" s="1"/>
  <c r="DQ56" i="22" s="1"/>
  <c r="DQ57" i="22" s="1"/>
  <c r="DQ58" i="22" s="1"/>
  <c r="DQ59" i="22" s="1"/>
  <c r="DQ60" i="22" s="1"/>
  <c r="DQ61" i="22" s="1"/>
  <c r="DQ62" i="22" s="1"/>
  <c r="DQ63" i="22" s="1"/>
  <c r="DQ64" i="22" s="1"/>
  <c r="DQ65" i="22" s="1"/>
  <c r="DQ66" i="22" s="1"/>
  <c r="DQ67" i="22" s="1"/>
  <c r="DQ68" i="22" s="1"/>
  <c r="DQ69" i="22" s="1"/>
  <c r="DQ70" i="22" s="1"/>
  <c r="DQ71" i="22" s="1"/>
  <c r="DQ72" i="22" s="1"/>
  <c r="DQ73" i="22" s="1"/>
  <c r="DQ74" i="22" s="1"/>
  <c r="DQ75" i="22" s="1"/>
  <c r="DQ76" i="22" s="1"/>
  <c r="DQ77" i="22" s="1"/>
  <c r="DQ78" i="22" s="1"/>
  <c r="DQ79" i="22" s="1"/>
  <c r="DQ80" i="22" s="1"/>
  <c r="DQ2" i="22" s="1"/>
  <c r="DB64" i="22" s="1"/>
  <c r="EG4" i="22"/>
  <c r="DN5" i="22"/>
  <c r="DN6" i="22" s="1"/>
  <c r="DN7" i="22" s="1"/>
  <c r="DN8" i="22" s="1"/>
  <c r="DN9" i="22" s="1"/>
  <c r="DN10" i="22" s="1"/>
  <c r="DN11" i="22" s="1"/>
  <c r="DN12" i="22" s="1"/>
  <c r="DN13" i="22" s="1"/>
  <c r="DN14" i="22" s="1"/>
  <c r="DN15" i="22" s="1"/>
  <c r="DN16" i="22" s="1"/>
  <c r="DN17" i="22" s="1"/>
  <c r="DN18" i="22" s="1"/>
  <c r="DN19" i="22" s="1"/>
  <c r="DN20" i="22" s="1"/>
  <c r="DN21" i="22" s="1"/>
  <c r="DN22" i="22" s="1"/>
  <c r="DN23" i="22" s="1"/>
  <c r="DN24" i="22" s="1"/>
  <c r="DN25" i="22" s="1"/>
  <c r="DN26" i="22" s="1"/>
  <c r="DN27" i="22" s="1"/>
  <c r="DN28" i="22" s="1"/>
  <c r="DN29" i="22" s="1"/>
  <c r="DN30" i="22" s="1"/>
  <c r="DN31" i="22" s="1"/>
  <c r="DN32" i="22" s="1"/>
  <c r="DN33" i="22" s="1"/>
  <c r="DN34" i="22" s="1"/>
  <c r="DN35" i="22" s="1"/>
  <c r="DN36" i="22" s="1"/>
  <c r="DN37" i="22" s="1"/>
  <c r="DN38" i="22" s="1"/>
  <c r="DN39" i="22" s="1"/>
  <c r="DN40" i="22" s="1"/>
  <c r="DN41" i="22" s="1"/>
  <c r="DN42" i="22" s="1"/>
  <c r="DN43" i="22" s="1"/>
  <c r="DN44" i="22" s="1"/>
  <c r="DN45" i="22" s="1"/>
  <c r="DN46" i="22" s="1"/>
  <c r="DN47" i="22" s="1"/>
  <c r="DN48" i="22" s="1"/>
  <c r="DN49" i="22" s="1"/>
  <c r="DN50" i="22" s="1"/>
  <c r="DN51" i="22" s="1"/>
  <c r="DN52" i="22" s="1"/>
  <c r="DN53" i="22" s="1"/>
  <c r="DN54" i="22" s="1"/>
  <c r="DN55" i="22" s="1"/>
  <c r="DN56" i="22" s="1"/>
  <c r="DN57" i="22" s="1"/>
  <c r="DN58" i="22" s="1"/>
  <c r="DN59" i="22" s="1"/>
  <c r="DN60" i="22" s="1"/>
  <c r="DN61" i="22" s="1"/>
  <c r="DN62" i="22" s="1"/>
  <c r="DN63" i="22" s="1"/>
  <c r="DN64" i="22" s="1"/>
  <c r="DN65" i="22" s="1"/>
  <c r="DN66" i="22" s="1"/>
  <c r="DN67" i="22" s="1"/>
  <c r="DN68" i="22" s="1"/>
  <c r="DN69" i="22" s="1"/>
  <c r="DN70" i="22" s="1"/>
  <c r="DN71" i="22" s="1"/>
  <c r="DN72" i="22" s="1"/>
  <c r="DN73" i="22" s="1"/>
  <c r="DN74" i="22" s="1"/>
  <c r="DN75" i="22" s="1"/>
  <c r="DN76" i="22" s="1"/>
  <c r="DN77" i="22" s="1"/>
  <c r="DN78" i="22" s="1"/>
  <c r="DN79" i="22" s="1"/>
  <c r="DN80" i="22" s="1"/>
  <c r="DN2" i="22" s="1"/>
  <c r="DB19" i="22" s="1"/>
  <c r="DV5" i="22"/>
  <c r="DV6" i="22" s="1"/>
  <c r="DV7" i="22" s="1"/>
  <c r="DV8" i="22" s="1"/>
  <c r="DV9" i="22" s="1"/>
  <c r="DV10" i="22" s="1"/>
  <c r="DV11" i="22" s="1"/>
  <c r="DV12" i="22" s="1"/>
  <c r="DV13" i="22" s="1"/>
  <c r="DV14" i="22" s="1"/>
  <c r="DV15" i="22" s="1"/>
  <c r="DV16" i="22" s="1"/>
  <c r="DV17" i="22" s="1"/>
  <c r="DV18" i="22" s="1"/>
  <c r="DV19" i="22" s="1"/>
  <c r="DV20" i="22" s="1"/>
  <c r="DV21" i="22" s="1"/>
  <c r="DV22" i="22" s="1"/>
  <c r="DV23" i="22" s="1"/>
  <c r="DV24" i="22" s="1"/>
  <c r="DV25" i="22" s="1"/>
  <c r="DV26" i="22" s="1"/>
  <c r="DV27" i="22" s="1"/>
  <c r="DV28" i="22" s="1"/>
  <c r="DV29" i="22" s="1"/>
  <c r="DV30" i="22" s="1"/>
  <c r="DV31" i="22" s="1"/>
  <c r="DV32" i="22" s="1"/>
  <c r="DV33" i="22" s="1"/>
  <c r="DV34" i="22" s="1"/>
  <c r="DV35" i="22" s="1"/>
  <c r="DV36" i="22" s="1"/>
  <c r="DV37" i="22" s="1"/>
  <c r="DV38" i="22" s="1"/>
  <c r="DV39" i="22" s="1"/>
  <c r="DV40" i="22" s="1"/>
  <c r="DV41" i="22" s="1"/>
  <c r="DV42" i="22" s="1"/>
  <c r="DV43" i="22" s="1"/>
  <c r="DV44" i="22" s="1"/>
  <c r="DV45" i="22" s="1"/>
  <c r="DV46" i="22" s="1"/>
  <c r="DV47" i="22" s="1"/>
  <c r="DV48" i="22" s="1"/>
  <c r="DV49" i="22" s="1"/>
  <c r="DV50" i="22" s="1"/>
  <c r="DV51" i="22" s="1"/>
  <c r="DV52" i="22" s="1"/>
  <c r="DV53" i="22" s="1"/>
  <c r="DV54" i="22" s="1"/>
  <c r="DV55" i="22" s="1"/>
  <c r="DV56" i="22" s="1"/>
  <c r="DV57" i="22" s="1"/>
  <c r="DV58" i="22" s="1"/>
  <c r="DV59" i="22" s="1"/>
  <c r="DV60" i="22" s="1"/>
  <c r="DV61" i="22" s="1"/>
  <c r="DV62" i="22" s="1"/>
  <c r="DV63" i="22" s="1"/>
  <c r="DV64" i="22" s="1"/>
  <c r="DV65" i="22" s="1"/>
  <c r="DV66" i="22" s="1"/>
  <c r="DV67" i="22" s="1"/>
  <c r="DV68" i="22" s="1"/>
  <c r="DV69" i="22" s="1"/>
  <c r="DV70" i="22" s="1"/>
  <c r="DV71" i="22" s="1"/>
  <c r="DV72" i="22" s="1"/>
  <c r="DV73" i="22" s="1"/>
  <c r="DV74" i="22" s="1"/>
  <c r="DV75" i="22" s="1"/>
  <c r="DV76" i="22" s="1"/>
  <c r="DV77" i="22" s="1"/>
  <c r="DV78" i="22" s="1"/>
  <c r="DV79" i="22" s="1"/>
  <c r="DV80" i="22" s="1"/>
  <c r="DV2" i="22" s="1"/>
  <c r="DB139" i="22" s="1"/>
  <c r="DS6" i="22"/>
  <c r="DS7" i="22" s="1"/>
  <c r="DS8" i="22" s="1"/>
  <c r="DS9" i="22" s="1"/>
  <c r="DS10" i="22" s="1"/>
  <c r="DS11" i="22" s="1"/>
  <c r="DS12" i="22" s="1"/>
  <c r="DS13" i="22" s="1"/>
  <c r="DS14" i="22" s="1"/>
  <c r="DS15" i="22" s="1"/>
  <c r="DS16" i="22" s="1"/>
  <c r="DS17" i="22" s="1"/>
  <c r="DS18" i="22" s="1"/>
  <c r="DS19" i="22" s="1"/>
  <c r="DS20" i="22" s="1"/>
  <c r="DS21" i="22" s="1"/>
  <c r="DS22" i="22" s="1"/>
  <c r="DS23" i="22" s="1"/>
  <c r="DS24" i="22" s="1"/>
  <c r="DS25" i="22" s="1"/>
  <c r="DS26" i="22" s="1"/>
  <c r="DS27" i="22" s="1"/>
  <c r="DS28" i="22" s="1"/>
  <c r="DS29" i="22" s="1"/>
  <c r="DS30" i="22" s="1"/>
  <c r="DS31" i="22" s="1"/>
  <c r="DS32" i="22" s="1"/>
  <c r="DS33" i="22" s="1"/>
  <c r="DS34" i="22" s="1"/>
  <c r="DS35" i="22" s="1"/>
  <c r="DS36" i="22" s="1"/>
  <c r="DS37" i="22" s="1"/>
  <c r="DS38" i="22" s="1"/>
  <c r="DS39" i="22" s="1"/>
  <c r="DS40" i="22" s="1"/>
  <c r="DS41" i="22" s="1"/>
  <c r="DS42" i="22" s="1"/>
  <c r="DS43" i="22" s="1"/>
  <c r="DS44" i="22" s="1"/>
  <c r="DS45" i="22" s="1"/>
  <c r="DS46" i="22" s="1"/>
  <c r="DS47" i="22" s="1"/>
  <c r="DS48" i="22" s="1"/>
  <c r="DS49" i="22" s="1"/>
  <c r="DS50" i="22" s="1"/>
  <c r="DS51" i="22" s="1"/>
  <c r="DS52" i="22" s="1"/>
  <c r="DS53" i="22" s="1"/>
  <c r="DS54" i="22" s="1"/>
  <c r="DS55" i="22" s="1"/>
  <c r="DS56" i="22" s="1"/>
  <c r="DS57" i="22" s="1"/>
  <c r="DS58" i="22" s="1"/>
  <c r="DS59" i="22" s="1"/>
  <c r="DS60" i="22" s="1"/>
  <c r="DS61" i="22" s="1"/>
  <c r="DS62" i="22" s="1"/>
  <c r="DS63" i="22" s="1"/>
  <c r="DS64" i="22" s="1"/>
  <c r="DS65" i="22" s="1"/>
  <c r="DS66" i="22" s="1"/>
  <c r="DS67" i="22" s="1"/>
  <c r="DS68" i="22" s="1"/>
  <c r="DS69" i="22" s="1"/>
  <c r="DS70" i="22" s="1"/>
  <c r="DS71" i="22" s="1"/>
  <c r="DS72" i="22" s="1"/>
  <c r="DS73" i="22" s="1"/>
  <c r="DS74" i="22" s="1"/>
  <c r="DS75" i="22" s="1"/>
  <c r="DS76" i="22" s="1"/>
  <c r="DS77" i="22" s="1"/>
  <c r="DS78" i="22" s="1"/>
  <c r="DS79" i="22" s="1"/>
  <c r="DS80" i="22" s="1"/>
  <c r="DS2" i="22" s="1"/>
  <c r="DB94" i="22" s="1"/>
  <c r="EA6" i="22"/>
  <c r="EA7" i="22" s="1"/>
  <c r="EA8" i="22" s="1"/>
  <c r="EA9" i="22" s="1"/>
  <c r="EA10" i="22" s="1"/>
  <c r="EA11" i="22" s="1"/>
  <c r="EA12" i="22" s="1"/>
  <c r="EA13" i="22" s="1"/>
  <c r="EA14" i="22" s="1"/>
  <c r="EA15" i="22" s="1"/>
  <c r="EA16" i="22" s="1"/>
  <c r="EA17" i="22" s="1"/>
  <c r="EA18" i="22" s="1"/>
  <c r="EA19" i="22" s="1"/>
  <c r="EA20" i="22" s="1"/>
  <c r="EA21" i="22" s="1"/>
  <c r="EA22" i="22" s="1"/>
  <c r="EA23" i="22" s="1"/>
  <c r="EA24" i="22" s="1"/>
  <c r="EA25" i="22" s="1"/>
  <c r="EA26" i="22" s="1"/>
  <c r="EA27" i="22" s="1"/>
  <c r="EA28" i="22" s="1"/>
  <c r="EA29" i="22" s="1"/>
  <c r="EA30" i="22" s="1"/>
  <c r="EA31" i="22" s="1"/>
  <c r="EA32" i="22" s="1"/>
  <c r="EA33" i="22" s="1"/>
  <c r="EA34" i="22" s="1"/>
  <c r="EA35" i="22" s="1"/>
  <c r="EA36" i="22" s="1"/>
  <c r="EA37" i="22" s="1"/>
  <c r="EA38" i="22" s="1"/>
  <c r="EA39" i="22" s="1"/>
  <c r="EA40" i="22" s="1"/>
  <c r="EA41" i="22" s="1"/>
  <c r="EA42" i="22" s="1"/>
  <c r="EA43" i="22" s="1"/>
  <c r="EA44" i="22" s="1"/>
  <c r="EA45" i="22" s="1"/>
  <c r="EA46" i="22" s="1"/>
  <c r="EA47" i="22" s="1"/>
  <c r="EA48" i="22" s="1"/>
  <c r="EA49" i="22" s="1"/>
  <c r="EA50" i="22" s="1"/>
  <c r="EA51" i="22" s="1"/>
  <c r="EA52" i="22" s="1"/>
  <c r="EA53" i="22" s="1"/>
  <c r="EA54" i="22" s="1"/>
  <c r="EA55" i="22" s="1"/>
  <c r="EA56" i="22" s="1"/>
  <c r="EA57" i="22" s="1"/>
  <c r="EA58" i="22" s="1"/>
  <c r="EA59" i="22" s="1"/>
  <c r="EA60" i="22" s="1"/>
  <c r="EA61" i="22" s="1"/>
  <c r="EA62" i="22" s="1"/>
  <c r="EA63" i="22" s="1"/>
  <c r="EA64" i="22" s="1"/>
  <c r="EA65" i="22" s="1"/>
  <c r="EA66" i="22" s="1"/>
  <c r="EA67" i="22" s="1"/>
  <c r="EA68" i="22" s="1"/>
  <c r="EA69" i="22" s="1"/>
  <c r="EA70" i="22" s="1"/>
  <c r="EA71" i="22" s="1"/>
  <c r="EA72" i="22" s="1"/>
  <c r="EA73" i="22" s="1"/>
  <c r="EA74" i="22" s="1"/>
  <c r="EA75" i="22" s="1"/>
  <c r="EA76" i="22" s="1"/>
  <c r="EA77" i="22" s="1"/>
  <c r="EA78" i="22" s="1"/>
  <c r="EA79" i="22" s="1"/>
  <c r="EA80" i="22" s="1"/>
  <c r="EA2" i="22" s="1"/>
  <c r="DB214" i="22" s="1"/>
  <c r="EG12" i="22"/>
  <c r="EG5" i="22"/>
  <c r="EG7" i="22"/>
  <c r="DU6" i="22"/>
  <c r="DU7" i="22" s="1"/>
  <c r="DU8" i="22" s="1"/>
  <c r="DU9" i="22" s="1"/>
  <c r="DU10" i="22" s="1"/>
  <c r="DU11" i="22" s="1"/>
  <c r="DU12" i="22" s="1"/>
  <c r="DU13" i="22" s="1"/>
  <c r="DU14" i="22" s="1"/>
  <c r="DU15" i="22" s="1"/>
  <c r="DU16" i="22" s="1"/>
  <c r="DU17" i="22" s="1"/>
  <c r="DU18" i="22" s="1"/>
  <c r="DU19" i="22" s="1"/>
  <c r="DU20" i="22" s="1"/>
  <c r="DU21" i="22" s="1"/>
  <c r="DU22" i="22" s="1"/>
  <c r="DU23" i="22" s="1"/>
  <c r="DU24" i="22" s="1"/>
  <c r="DU25" i="22" s="1"/>
  <c r="DU26" i="22" s="1"/>
  <c r="DU27" i="22" s="1"/>
  <c r="DU28" i="22" s="1"/>
  <c r="DU29" i="22" s="1"/>
  <c r="DU30" i="22" s="1"/>
  <c r="DU31" i="22" s="1"/>
  <c r="DU32" i="22" s="1"/>
  <c r="DU33" i="22" s="1"/>
  <c r="DU34" i="22" s="1"/>
  <c r="DU35" i="22" s="1"/>
  <c r="DU36" i="22" s="1"/>
  <c r="DU37" i="22" s="1"/>
  <c r="DU38" i="22" s="1"/>
  <c r="DU39" i="22" s="1"/>
  <c r="DU40" i="22" s="1"/>
  <c r="DU41" i="22" s="1"/>
  <c r="DU42" i="22" s="1"/>
  <c r="DU43" i="22" s="1"/>
  <c r="DU44" i="22" s="1"/>
  <c r="DU45" i="22" s="1"/>
  <c r="DU46" i="22" s="1"/>
  <c r="DU47" i="22" s="1"/>
  <c r="DU48" i="22" s="1"/>
  <c r="DU49" i="22" s="1"/>
  <c r="DU50" i="22" s="1"/>
  <c r="DU51" i="22" s="1"/>
  <c r="DU52" i="22" s="1"/>
  <c r="DU53" i="22" s="1"/>
  <c r="DU54" i="22" s="1"/>
  <c r="DU55" i="22" s="1"/>
  <c r="DU56" i="22" s="1"/>
  <c r="DU57" i="22" s="1"/>
  <c r="DU58" i="22" s="1"/>
  <c r="DU59" i="22" s="1"/>
  <c r="DU60" i="22" s="1"/>
  <c r="DU61" i="22" s="1"/>
  <c r="DU62" i="22" s="1"/>
  <c r="DU63" i="22" s="1"/>
  <c r="DU64" i="22" s="1"/>
  <c r="DU65" i="22" s="1"/>
  <c r="DU66" i="22" s="1"/>
  <c r="DU67" i="22" s="1"/>
  <c r="DU68" i="22" s="1"/>
  <c r="DU69" i="22" s="1"/>
  <c r="DU70" i="22" s="1"/>
  <c r="DU71" i="22" s="1"/>
  <c r="DU72" i="22" s="1"/>
  <c r="DU73" i="22" s="1"/>
  <c r="DU74" i="22" s="1"/>
  <c r="DU75" i="22" s="1"/>
  <c r="DU76" i="22" s="1"/>
  <c r="DU77" i="22" s="1"/>
  <c r="DU78" i="22" s="1"/>
  <c r="DU79" i="22" s="1"/>
  <c r="DU80" i="22" s="1"/>
  <c r="DU2" i="22" s="1"/>
  <c r="DB124" i="22" s="1"/>
  <c r="EG10" i="22"/>
  <c r="EG15" i="22"/>
  <c r="EG13" i="22"/>
  <c r="EG19" i="22"/>
  <c r="EG17" i="22"/>
  <c r="EG20" i="22"/>
  <c r="BZ3" i="23"/>
  <c r="BX2" i="23"/>
  <c r="CS42" i="23"/>
  <c r="CS43" i="23" s="1"/>
  <c r="CS44" i="23" s="1"/>
  <c r="CS45" i="23" s="1"/>
  <c r="CS46" i="23" s="1"/>
  <c r="CS47" i="23" s="1"/>
  <c r="CS48" i="23" s="1"/>
  <c r="CS49" i="23" s="1"/>
  <c r="CS50" i="23" s="1"/>
  <c r="CS51" i="23" s="1"/>
  <c r="CS52" i="23" s="1"/>
  <c r="CS53" i="23" s="1"/>
  <c r="CS54" i="23" s="1"/>
  <c r="CS55" i="23" s="1"/>
  <c r="CS56" i="23" s="1"/>
  <c r="CS57" i="23" s="1"/>
  <c r="CS58" i="23" s="1"/>
  <c r="CS59" i="23" s="1"/>
  <c r="CS60" i="23" s="1"/>
  <c r="CS61" i="23" s="1"/>
  <c r="CS62" i="23" s="1"/>
  <c r="CS63" i="23" s="1"/>
  <c r="CS64" i="23" s="1"/>
  <c r="CS65" i="23" s="1"/>
  <c r="CS66" i="23" s="1"/>
  <c r="CS67" i="23" s="1"/>
  <c r="CS68" i="23" s="1"/>
  <c r="CS69" i="23" s="1"/>
  <c r="CS70" i="23" s="1"/>
  <c r="CS71" i="23" s="1"/>
  <c r="CS72" i="23" s="1"/>
  <c r="CS73" i="23" s="1"/>
  <c r="CS74" i="23" s="1"/>
  <c r="CS75" i="23" s="1"/>
  <c r="CS76" i="23" s="1"/>
  <c r="CS77" i="23" s="1"/>
  <c r="CS78" i="23" s="1"/>
  <c r="CS79" i="23" s="1"/>
  <c r="CS80" i="23" s="1"/>
  <c r="CH42" i="23"/>
  <c r="CH43" i="23" s="1"/>
  <c r="CH44" i="23" s="1"/>
  <c r="CH45" i="23" s="1"/>
  <c r="CH46" i="23" s="1"/>
  <c r="CH47" i="23" s="1"/>
  <c r="CH48" i="23" s="1"/>
  <c r="CH49" i="23" s="1"/>
  <c r="CH50" i="23" s="1"/>
  <c r="CH51" i="23" s="1"/>
  <c r="CH52" i="23" s="1"/>
  <c r="CH53" i="23" s="1"/>
  <c r="CH54" i="23" s="1"/>
  <c r="CH55" i="23" s="1"/>
  <c r="CH56" i="23" s="1"/>
  <c r="CH57" i="23" s="1"/>
  <c r="CH58" i="23" s="1"/>
  <c r="CH59" i="23" s="1"/>
  <c r="CH60" i="23" s="1"/>
  <c r="CH61" i="23" s="1"/>
  <c r="CH62" i="23" s="1"/>
  <c r="CH63" i="23" s="1"/>
  <c r="CH64" i="23" s="1"/>
  <c r="CH65" i="23" s="1"/>
  <c r="CH66" i="23" s="1"/>
  <c r="CH67" i="23" s="1"/>
  <c r="CH68" i="23" s="1"/>
  <c r="CH69" i="23" s="1"/>
  <c r="CH70" i="23" s="1"/>
  <c r="CH71" i="23" s="1"/>
  <c r="CH72" i="23" s="1"/>
  <c r="CH73" i="23" s="1"/>
  <c r="CH74" i="23" s="1"/>
  <c r="CH75" i="23" s="1"/>
  <c r="CH76" i="23" s="1"/>
  <c r="CH77" i="23" s="1"/>
  <c r="CH78" i="23" s="1"/>
  <c r="CH79" i="23" s="1"/>
  <c r="CH80" i="23" s="1"/>
  <c r="CG42" i="23"/>
  <c r="CG43" i="23" s="1"/>
  <c r="CG44" i="23" s="1"/>
  <c r="CG45" i="23" s="1"/>
  <c r="CG46" i="23" s="1"/>
  <c r="CG47" i="23" s="1"/>
  <c r="CG48" i="23" s="1"/>
  <c r="CG49" i="23" s="1"/>
  <c r="CG50" i="23" s="1"/>
  <c r="CG51" i="23" s="1"/>
  <c r="CG52" i="23" s="1"/>
  <c r="CG53" i="23" s="1"/>
  <c r="CG54" i="23" s="1"/>
  <c r="CG55" i="23" s="1"/>
  <c r="CG56" i="23" s="1"/>
  <c r="CG57" i="23" s="1"/>
  <c r="CG58" i="23" s="1"/>
  <c r="CG59" i="23" s="1"/>
  <c r="CG60" i="23" s="1"/>
  <c r="CG61" i="23" s="1"/>
  <c r="CG62" i="23" s="1"/>
  <c r="CG63" i="23" s="1"/>
  <c r="CG64" i="23" s="1"/>
  <c r="CG65" i="23" s="1"/>
  <c r="CG66" i="23" s="1"/>
  <c r="CG67" i="23" s="1"/>
  <c r="CG68" i="23" s="1"/>
  <c r="CG69" i="23" s="1"/>
  <c r="CG70" i="23" s="1"/>
  <c r="CG71" i="23" s="1"/>
  <c r="CG72" i="23" s="1"/>
  <c r="CG73" i="23" s="1"/>
  <c r="CG74" i="23" s="1"/>
  <c r="CG75" i="23" s="1"/>
  <c r="CG76" i="23" s="1"/>
  <c r="CG77" i="23" s="1"/>
  <c r="CG78" i="23" s="1"/>
  <c r="CG79" i="23" s="1"/>
  <c r="CG80" i="23" s="1"/>
  <c r="CB42" i="23"/>
  <c r="CB43" i="23" s="1"/>
  <c r="CB44" i="23" s="1"/>
  <c r="CB45" i="23" s="1"/>
  <c r="CB46" i="23" s="1"/>
  <c r="CB47" i="23" s="1"/>
  <c r="CB48" i="23" s="1"/>
  <c r="CB49" i="23" s="1"/>
  <c r="CB50" i="23" s="1"/>
  <c r="CB51" i="23" s="1"/>
  <c r="CB52" i="23" s="1"/>
  <c r="CB53" i="23" s="1"/>
  <c r="CB54" i="23" s="1"/>
  <c r="CB55" i="23" s="1"/>
  <c r="CB56" i="23" s="1"/>
  <c r="CB57" i="23" s="1"/>
  <c r="CB58" i="23" s="1"/>
  <c r="CB59" i="23" s="1"/>
  <c r="CB60" i="23" s="1"/>
  <c r="CB61" i="23" s="1"/>
  <c r="CB62" i="23" s="1"/>
  <c r="CB63" i="23" s="1"/>
  <c r="CB64" i="23" s="1"/>
  <c r="CB65" i="23" s="1"/>
  <c r="CB66" i="23" s="1"/>
  <c r="CB67" i="23" s="1"/>
  <c r="CB68" i="23" s="1"/>
  <c r="CB69" i="23" s="1"/>
  <c r="CB70" i="23" s="1"/>
  <c r="CB71" i="23" s="1"/>
  <c r="CB72" i="23" s="1"/>
  <c r="CB73" i="23" s="1"/>
  <c r="CB74" i="23" s="1"/>
  <c r="CB75" i="23" s="1"/>
  <c r="CB76" i="23" s="1"/>
  <c r="CB77" i="23" s="1"/>
  <c r="CB78" i="23" s="1"/>
  <c r="CB79" i="23" s="1"/>
  <c r="CB80" i="23" s="1"/>
  <c r="CJ42" i="23"/>
  <c r="CJ43" i="23" s="1"/>
  <c r="CJ44" i="23" s="1"/>
  <c r="CJ45" i="23" s="1"/>
  <c r="CJ46" i="23" s="1"/>
  <c r="CJ47" i="23" s="1"/>
  <c r="CJ48" i="23" s="1"/>
  <c r="CJ49" i="23" s="1"/>
  <c r="CJ50" i="23" s="1"/>
  <c r="CJ51" i="23" s="1"/>
  <c r="CJ52" i="23" s="1"/>
  <c r="CJ53" i="23" s="1"/>
  <c r="CJ54" i="23" s="1"/>
  <c r="CJ55" i="23" s="1"/>
  <c r="CJ56" i="23" s="1"/>
  <c r="CJ57" i="23" s="1"/>
  <c r="CJ58" i="23" s="1"/>
  <c r="CJ59" i="23" s="1"/>
  <c r="CJ60" i="23" s="1"/>
  <c r="CJ61" i="23" s="1"/>
  <c r="CJ62" i="23" s="1"/>
  <c r="CJ63" i="23" s="1"/>
  <c r="CJ64" i="23" s="1"/>
  <c r="CJ65" i="23" s="1"/>
  <c r="CJ66" i="23" s="1"/>
  <c r="CJ67" i="23" s="1"/>
  <c r="CJ68" i="23" s="1"/>
  <c r="CJ69" i="23" s="1"/>
  <c r="CJ70" i="23" s="1"/>
  <c r="CJ71" i="23" s="1"/>
  <c r="CJ72" i="23" s="1"/>
  <c r="CJ73" i="23" s="1"/>
  <c r="CJ74" i="23" s="1"/>
  <c r="CJ75" i="23" s="1"/>
  <c r="CJ76" i="23" s="1"/>
  <c r="CJ77" i="23" s="1"/>
  <c r="CJ78" i="23" s="1"/>
  <c r="CJ79" i="23" s="1"/>
  <c r="CJ80" i="23" s="1"/>
  <c r="CR42" i="23"/>
  <c r="CR43" i="23" s="1"/>
  <c r="CR44" i="23" s="1"/>
  <c r="CR45" i="23" s="1"/>
  <c r="CR46" i="23" s="1"/>
  <c r="CR47" i="23" s="1"/>
  <c r="CR48" i="23" s="1"/>
  <c r="CR49" i="23" s="1"/>
  <c r="CR50" i="23" s="1"/>
  <c r="CR51" i="23" s="1"/>
  <c r="CR52" i="23" s="1"/>
  <c r="CR53" i="23" s="1"/>
  <c r="CR54" i="23" s="1"/>
  <c r="CR55" i="23" s="1"/>
  <c r="CR56" i="23" s="1"/>
  <c r="CR57" i="23" s="1"/>
  <c r="CR58" i="23" s="1"/>
  <c r="CR59" i="23" s="1"/>
  <c r="CR60" i="23" s="1"/>
  <c r="CR61" i="23" s="1"/>
  <c r="CR62" i="23" s="1"/>
  <c r="CR63" i="23" s="1"/>
  <c r="CR64" i="23" s="1"/>
  <c r="CR65" i="23" s="1"/>
  <c r="CR66" i="23" s="1"/>
  <c r="CR67" i="23" s="1"/>
  <c r="CR68" i="23" s="1"/>
  <c r="CR69" i="23" s="1"/>
  <c r="CR70" i="23" s="1"/>
  <c r="CR71" i="23" s="1"/>
  <c r="CR72" i="23" s="1"/>
  <c r="CR73" i="23" s="1"/>
  <c r="CR74" i="23" s="1"/>
  <c r="CR75" i="23" s="1"/>
  <c r="CR76" i="23" s="1"/>
  <c r="CR77" i="23" s="1"/>
  <c r="CR78" i="23" s="1"/>
  <c r="CR79" i="23" s="1"/>
  <c r="CR80" i="23" s="1"/>
  <c r="CI42" i="23"/>
  <c r="CI43" i="23" s="1"/>
  <c r="CI44" i="23" s="1"/>
  <c r="CI45" i="23" s="1"/>
  <c r="CI46" i="23" s="1"/>
  <c r="CI47" i="23" s="1"/>
  <c r="CI48" i="23" s="1"/>
  <c r="CI49" i="23" s="1"/>
  <c r="CI50" i="23" s="1"/>
  <c r="CI51" i="23" s="1"/>
  <c r="CI52" i="23" s="1"/>
  <c r="CI53" i="23" s="1"/>
  <c r="CI54" i="23" s="1"/>
  <c r="CI55" i="23" s="1"/>
  <c r="CI56" i="23" s="1"/>
  <c r="CI57" i="23" s="1"/>
  <c r="CI58" i="23" s="1"/>
  <c r="CI59" i="23" s="1"/>
  <c r="CI60" i="23" s="1"/>
  <c r="CI61" i="23" s="1"/>
  <c r="CI62" i="23" s="1"/>
  <c r="CI63" i="23" s="1"/>
  <c r="CI64" i="23" s="1"/>
  <c r="CI65" i="23" s="1"/>
  <c r="CI66" i="23" s="1"/>
  <c r="CI67" i="23" s="1"/>
  <c r="CI68" i="23" s="1"/>
  <c r="CI69" i="23" s="1"/>
  <c r="CI70" i="23" s="1"/>
  <c r="CI71" i="23" s="1"/>
  <c r="CI72" i="23" s="1"/>
  <c r="CI73" i="23" s="1"/>
  <c r="CI74" i="23" s="1"/>
  <c r="CI75" i="23" s="1"/>
  <c r="CI76" i="23" s="1"/>
  <c r="CI77" i="23" s="1"/>
  <c r="CI78" i="23" s="1"/>
  <c r="CI79" i="23" s="1"/>
  <c r="CI80" i="23" s="1"/>
  <c r="CE42" i="23"/>
  <c r="CE43" i="23" s="1"/>
  <c r="CE44" i="23" s="1"/>
  <c r="CE45" i="23" s="1"/>
  <c r="CE46" i="23" s="1"/>
  <c r="CE47" i="23" s="1"/>
  <c r="CE48" i="23" s="1"/>
  <c r="CE49" i="23" s="1"/>
  <c r="CE50" i="23" s="1"/>
  <c r="CE51" i="23" s="1"/>
  <c r="CE52" i="23" s="1"/>
  <c r="CE53" i="23" s="1"/>
  <c r="CE54" i="23" s="1"/>
  <c r="CE55" i="23" s="1"/>
  <c r="CE56" i="23" s="1"/>
  <c r="CE57" i="23" s="1"/>
  <c r="CE58" i="23" s="1"/>
  <c r="CE59" i="23" s="1"/>
  <c r="CE60" i="23" s="1"/>
  <c r="CE61" i="23" s="1"/>
  <c r="CE62" i="23" s="1"/>
  <c r="CE63" i="23" s="1"/>
  <c r="CE64" i="23" s="1"/>
  <c r="CE65" i="23" s="1"/>
  <c r="CE66" i="23" s="1"/>
  <c r="CE67" i="23" s="1"/>
  <c r="CE68" i="23" s="1"/>
  <c r="CE69" i="23" s="1"/>
  <c r="CE70" i="23" s="1"/>
  <c r="CE71" i="23" s="1"/>
  <c r="CE72" i="23" s="1"/>
  <c r="CE73" i="23" s="1"/>
  <c r="CE74" i="23" s="1"/>
  <c r="CE75" i="23" s="1"/>
  <c r="CE76" i="23" s="1"/>
  <c r="CE77" i="23" s="1"/>
  <c r="CE78" i="23" s="1"/>
  <c r="CE79" i="23" s="1"/>
  <c r="CE80" i="23" s="1"/>
  <c r="CK42" i="23"/>
  <c r="CK43" i="23" s="1"/>
  <c r="CK44" i="23" s="1"/>
  <c r="CK45" i="23" s="1"/>
  <c r="CK46" i="23" s="1"/>
  <c r="CK47" i="23" s="1"/>
  <c r="CK48" i="23" s="1"/>
  <c r="CK49" i="23" s="1"/>
  <c r="CK50" i="23" s="1"/>
  <c r="CK51" i="23" s="1"/>
  <c r="CK52" i="23" s="1"/>
  <c r="CK53" i="23" s="1"/>
  <c r="CK54" i="23" s="1"/>
  <c r="CK55" i="23" s="1"/>
  <c r="CK56" i="23" s="1"/>
  <c r="CK57" i="23" s="1"/>
  <c r="CK58" i="23" s="1"/>
  <c r="CK59" i="23" s="1"/>
  <c r="CK60" i="23" s="1"/>
  <c r="CK61" i="23" s="1"/>
  <c r="CK62" i="23" s="1"/>
  <c r="CK63" i="23" s="1"/>
  <c r="CK64" i="23" s="1"/>
  <c r="CK65" i="23" s="1"/>
  <c r="CK66" i="23" s="1"/>
  <c r="CK67" i="23" s="1"/>
  <c r="CK68" i="23" s="1"/>
  <c r="CK69" i="23" s="1"/>
  <c r="CK70" i="23" s="1"/>
  <c r="CK71" i="23" s="1"/>
  <c r="CK72" i="23" s="1"/>
  <c r="CK73" i="23" s="1"/>
  <c r="CK74" i="23" s="1"/>
  <c r="CK75" i="23" s="1"/>
  <c r="CK76" i="23" s="1"/>
  <c r="CK77" i="23" s="1"/>
  <c r="CK78" i="23" s="1"/>
  <c r="CK79" i="23" s="1"/>
  <c r="CK80" i="23" s="1"/>
  <c r="CP42" i="23"/>
  <c r="CP43" i="23" s="1"/>
  <c r="CP44" i="23" s="1"/>
  <c r="CP45" i="23" s="1"/>
  <c r="CP46" i="23" s="1"/>
  <c r="CP47" i="23" s="1"/>
  <c r="CP48" i="23" s="1"/>
  <c r="CP49" i="23" s="1"/>
  <c r="CP50" i="23" s="1"/>
  <c r="CP51" i="23" s="1"/>
  <c r="CP52" i="23" s="1"/>
  <c r="CP53" i="23" s="1"/>
  <c r="CP54" i="23" s="1"/>
  <c r="CP55" i="23" s="1"/>
  <c r="CP56" i="23" s="1"/>
  <c r="CP57" i="23" s="1"/>
  <c r="CP58" i="23" s="1"/>
  <c r="CP59" i="23" s="1"/>
  <c r="CP60" i="23" s="1"/>
  <c r="CP61" i="23" s="1"/>
  <c r="CP62" i="23" s="1"/>
  <c r="CP63" i="23" s="1"/>
  <c r="CP64" i="23" s="1"/>
  <c r="CP65" i="23" s="1"/>
  <c r="CP66" i="23" s="1"/>
  <c r="CP67" i="23" s="1"/>
  <c r="CP68" i="23" s="1"/>
  <c r="CP69" i="23" s="1"/>
  <c r="CP70" i="23" s="1"/>
  <c r="CP71" i="23" s="1"/>
  <c r="CP72" i="23" s="1"/>
  <c r="CP73" i="23" s="1"/>
  <c r="CP74" i="23" s="1"/>
  <c r="CP75" i="23" s="1"/>
  <c r="CP76" i="23" s="1"/>
  <c r="CP77" i="23" s="1"/>
  <c r="CP78" i="23" s="1"/>
  <c r="CP79" i="23" s="1"/>
  <c r="CP80" i="23" s="1"/>
  <c r="CM42" i="23"/>
  <c r="CM43" i="23" s="1"/>
  <c r="CM44" i="23" s="1"/>
  <c r="CM45" i="23" s="1"/>
  <c r="CM46" i="23" s="1"/>
  <c r="CM47" i="23" s="1"/>
  <c r="CM48" i="23" s="1"/>
  <c r="CM49" i="23" s="1"/>
  <c r="CM50" i="23" s="1"/>
  <c r="CM51" i="23" s="1"/>
  <c r="CM52" i="23" s="1"/>
  <c r="CM53" i="23" s="1"/>
  <c r="CM54" i="23" s="1"/>
  <c r="CM55" i="23" s="1"/>
  <c r="CM56" i="23" s="1"/>
  <c r="CM57" i="23" s="1"/>
  <c r="CM58" i="23" s="1"/>
  <c r="CM59" i="23" s="1"/>
  <c r="CM60" i="23" s="1"/>
  <c r="CM61" i="23" s="1"/>
  <c r="CM62" i="23" s="1"/>
  <c r="CM63" i="23" s="1"/>
  <c r="CM64" i="23" s="1"/>
  <c r="CM65" i="23" s="1"/>
  <c r="CM66" i="23" s="1"/>
  <c r="CM67" i="23" s="1"/>
  <c r="CM68" i="23" s="1"/>
  <c r="CM69" i="23" s="1"/>
  <c r="CM70" i="23" s="1"/>
  <c r="CM71" i="23" s="1"/>
  <c r="CM72" i="23" s="1"/>
  <c r="CM73" i="23" s="1"/>
  <c r="CM74" i="23" s="1"/>
  <c r="CM75" i="23" s="1"/>
  <c r="CM76" i="23" s="1"/>
  <c r="CM77" i="23" s="1"/>
  <c r="CM78" i="23" s="1"/>
  <c r="CM79" i="23" s="1"/>
  <c r="CM80" i="23" s="1"/>
  <c r="CD42" i="23"/>
  <c r="CD43" i="23" s="1"/>
  <c r="CD44" i="23" s="1"/>
  <c r="CD45" i="23" s="1"/>
  <c r="CD46" i="23" s="1"/>
  <c r="CD47" i="23" s="1"/>
  <c r="CD48" i="23" s="1"/>
  <c r="CD49" i="23" s="1"/>
  <c r="CD50" i="23" s="1"/>
  <c r="CD51" i="23" s="1"/>
  <c r="CD52" i="23" s="1"/>
  <c r="CD53" i="23" s="1"/>
  <c r="CD54" i="23" s="1"/>
  <c r="CD55" i="23" s="1"/>
  <c r="CD56" i="23" s="1"/>
  <c r="CD57" i="23" s="1"/>
  <c r="CD58" i="23" s="1"/>
  <c r="CD59" i="23" s="1"/>
  <c r="CD60" i="23" s="1"/>
  <c r="CD61" i="23" s="1"/>
  <c r="CD62" i="23" s="1"/>
  <c r="CD63" i="23" s="1"/>
  <c r="CD64" i="23" s="1"/>
  <c r="CD65" i="23" s="1"/>
  <c r="CD66" i="23" s="1"/>
  <c r="CD67" i="23" s="1"/>
  <c r="CD68" i="23" s="1"/>
  <c r="CD69" i="23" s="1"/>
  <c r="CD70" i="23" s="1"/>
  <c r="CD71" i="23" s="1"/>
  <c r="CD72" i="23" s="1"/>
  <c r="CD73" i="23" s="1"/>
  <c r="CD74" i="23" s="1"/>
  <c r="CD75" i="23" s="1"/>
  <c r="CD76" i="23" s="1"/>
  <c r="CD77" i="23" s="1"/>
  <c r="CD78" i="23" s="1"/>
  <c r="CD79" i="23" s="1"/>
  <c r="CD80" i="23" s="1"/>
  <c r="CL42" i="23"/>
  <c r="CL43" i="23" s="1"/>
  <c r="CL44" i="23" s="1"/>
  <c r="CL45" i="23" s="1"/>
  <c r="CL46" i="23" s="1"/>
  <c r="CL47" i="23" s="1"/>
  <c r="CL48" i="23" s="1"/>
  <c r="CL49" i="23" s="1"/>
  <c r="CL50" i="23" s="1"/>
  <c r="CL51" i="23" s="1"/>
  <c r="CL52" i="23" s="1"/>
  <c r="CL53" i="23" s="1"/>
  <c r="CL54" i="23" s="1"/>
  <c r="CL55" i="23" s="1"/>
  <c r="CL56" i="23" s="1"/>
  <c r="CL57" i="23" s="1"/>
  <c r="CL58" i="23" s="1"/>
  <c r="CL59" i="23" s="1"/>
  <c r="CL60" i="23" s="1"/>
  <c r="CL61" i="23" s="1"/>
  <c r="CL62" i="23" s="1"/>
  <c r="CL63" i="23" s="1"/>
  <c r="CL64" i="23" s="1"/>
  <c r="CL65" i="23" s="1"/>
  <c r="CL66" i="23" s="1"/>
  <c r="CL67" i="23" s="1"/>
  <c r="CL68" i="23" s="1"/>
  <c r="CL69" i="23" s="1"/>
  <c r="CL70" i="23" s="1"/>
  <c r="CL71" i="23" s="1"/>
  <c r="CL72" i="23" s="1"/>
  <c r="CL73" i="23" s="1"/>
  <c r="CL74" i="23" s="1"/>
  <c r="CL75" i="23" s="1"/>
  <c r="CL76" i="23" s="1"/>
  <c r="CL77" i="23" s="1"/>
  <c r="CL78" i="23" s="1"/>
  <c r="CL79" i="23" s="1"/>
  <c r="CL80" i="23" s="1"/>
  <c r="CT42" i="23"/>
  <c r="CT43" i="23" s="1"/>
  <c r="CT44" i="23" s="1"/>
  <c r="CT45" i="23" s="1"/>
  <c r="CT46" i="23" s="1"/>
  <c r="CT47" i="23" s="1"/>
  <c r="CT48" i="23" s="1"/>
  <c r="CT49" i="23" s="1"/>
  <c r="CT50" i="23" s="1"/>
  <c r="CT51" i="23" s="1"/>
  <c r="CT52" i="23" s="1"/>
  <c r="CT53" i="23" s="1"/>
  <c r="CT54" i="23" s="1"/>
  <c r="CT55" i="23" s="1"/>
  <c r="CT56" i="23" s="1"/>
  <c r="CT57" i="23" s="1"/>
  <c r="CT58" i="23" s="1"/>
  <c r="CT59" i="23" s="1"/>
  <c r="CT60" i="23" s="1"/>
  <c r="CT61" i="23" s="1"/>
  <c r="CT62" i="23" s="1"/>
  <c r="CT63" i="23" s="1"/>
  <c r="CT64" i="23" s="1"/>
  <c r="CT65" i="23" s="1"/>
  <c r="CT66" i="23" s="1"/>
  <c r="CT67" i="23" s="1"/>
  <c r="CT68" i="23" s="1"/>
  <c r="CT69" i="23" s="1"/>
  <c r="CT70" i="23" s="1"/>
  <c r="CT71" i="23" s="1"/>
  <c r="CT72" i="23" s="1"/>
  <c r="CT73" i="23" s="1"/>
  <c r="CT74" i="23" s="1"/>
  <c r="CT75" i="23" s="1"/>
  <c r="CT76" i="23" s="1"/>
  <c r="CT77" i="23" s="1"/>
  <c r="CT78" i="23" s="1"/>
  <c r="CT79" i="23" s="1"/>
  <c r="CT80" i="23" s="1"/>
  <c r="CU42" i="23"/>
  <c r="CU43" i="23" s="1"/>
  <c r="CU44" i="23" s="1"/>
  <c r="CU45" i="23" s="1"/>
  <c r="CU46" i="23" s="1"/>
  <c r="CU47" i="23" s="1"/>
  <c r="CU48" i="23" s="1"/>
  <c r="CU49" i="23" s="1"/>
  <c r="CU50" i="23" s="1"/>
  <c r="CU51" i="23" s="1"/>
  <c r="CU52" i="23" s="1"/>
  <c r="CU53" i="23" s="1"/>
  <c r="CU54" i="23" s="1"/>
  <c r="CU55" i="23" s="1"/>
  <c r="CU56" i="23" s="1"/>
  <c r="CU57" i="23" s="1"/>
  <c r="CU58" i="23" s="1"/>
  <c r="CU59" i="23" s="1"/>
  <c r="CU60" i="23" s="1"/>
  <c r="CU61" i="23" s="1"/>
  <c r="CU62" i="23" s="1"/>
  <c r="CU63" i="23" s="1"/>
  <c r="CU64" i="23" s="1"/>
  <c r="CU65" i="23" s="1"/>
  <c r="CU66" i="23" s="1"/>
  <c r="CU67" i="23" s="1"/>
  <c r="CU68" i="23" s="1"/>
  <c r="CU69" i="23" s="1"/>
  <c r="CU70" i="23" s="1"/>
  <c r="CU71" i="23" s="1"/>
  <c r="CU72" i="23" s="1"/>
  <c r="CU73" i="23" s="1"/>
  <c r="CU74" i="23" s="1"/>
  <c r="CU75" i="23" s="1"/>
  <c r="CU76" i="23" s="1"/>
  <c r="CU77" i="23" s="1"/>
  <c r="CU78" i="23" s="1"/>
  <c r="CU79" i="23" s="1"/>
  <c r="CU80" i="23" s="1"/>
  <c r="CO42" i="23"/>
  <c r="CO43" i="23" s="1"/>
  <c r="CO44" i="23" s="1"/>
  <c r="CO45" i="23" s="1"/>
  <c r="CO46" i="23" s="1"/>
  <c r="CO47" i="23" s="1"/>
  <c r="CO48" i="23" s="1"/>
  <c r="CO49" i="23" s="1"/>
  <c r="CO50" i="23" s="1"/>
  <c r="CO51" i="23" s="1"/>
  <c r="CO52" i="23" s="1"/>
  <c r="CO53" i="23" s="1"/>
  <c r="CO54" i="23" s="1"/>
  <c r="CO55" i="23" s="1"/>
  <c r="CO56" i="23" s="1"/>
  <c r="CO57" i="23" s="1"/>
  <c r="CO58" i="23" s="1"/>
  <c r="CO59" i="23" s="1"/>
  <c r="CO60" i="23" s="1"/>
  <c r="CO61" i="23" s="1"/>
  <c r="CO62" i="23" s="1"/>
  <c r="CO63" i="23" s="1"/>
  <c r="CO64" i="23" s="1"/>
  <c r="CO65" i="23" s="1"/>
  <c r="CO66" i="23" s="1"/>
  <c r="CO67" i="23" s="1"/>
  <c r="CO68" i="23" s="1"/>
  <c r="CO69" i="23" s="1"/>
  <c r="CO70" i="23" s="1"/>
  <c r="CO71" i="23" s="1"/>
  <c r="CO72" i="23" s="1"/>
  <c r="CO73" i="23" s="1"/>
  <c r="CO74" i="23" s="1"/>
  <c r="CO75" i="23" s="1"/>
  <c r="CO76" i="23" s="1"/>
  <c r="CO77" i="23" s="1"/>
  <c r="CO78" i="23" s="1"/>
  <c r="CO79" i="23" s="1"/>
  <c r="CO80" i="23" s="1"/>
  <c r="CF42" i="23"/>
  <c r="CF43" i="23" s="1"/>
  <c r="CF44" i="23" s="1"/>
  <c r="CF45" i="23" s="1"/>
  <c r="CF46" i="23" s="1"/>
  <c r="CF47" i="23" s="1"/>
  <c r="CF48" i="23" s="1"/>
  <c r="CF49" i="23" s="1"/>
  <c r="CF50" i="23" s="1"/>
  <c r="CF51" i="23" s="1"/>
  <c r="CF52" i="23" s="1"/>
  <c r="CF53" i="23" s="1"/>
  <c r="CF54" i="23" s="1"/>
  <c r="CF55" i="23" s="1"/>
  <c r="CF56" i="23" s="1"/>
  <c r="CF57" i="23" s="1"/>
  <c r="CF58" i="23" s="1"/>
  <c r="CF59" i="23" s="1"/>
  <c r="CF60" i="23" s="1"/>
  <c r="CF61" i="23" s="1"/>
  <c r="CF62" i="23" s="1"/>
  <c r="CF63" i="23" s="1"/>
  <c r="CF64" i="23" s="1"/>
  <c r="CF65" i="23" s="1"/>
  <c r="CF66" i="23" s="1"/>
  <c r="CF67" i="23" s="1"/>
  <c r="CF68" i="23" s="1"/>
  <c r="CF69" i="23" s="1"/>
  <c r="CF70" i="23" s="1"/>
  <c r="CF71" i="23" s="1"/>
  <c r="CF72" i="23" s="1"/>
  <c r="CF73" i="23" s="1"/>
  <c r="CF74" i="23" s="1"/>
  <c r="CF75" i="23" s="1"/>
  <c r="CF76" i="23" s="1"/>
  <c r="CF77" i="23" s="1"/>
  <c r="CF78" i="23" s="1"/>
  <c r="CF79" i="23" s="1"/>
  <c r="CF80" i="23" s="1"/>
  <c r="CN42" i="23"/>
  <c r="CN43" i="23" s="1"/>
  <c r="CN44" i="23" s="1"/>
  <c r="CN45" i="23" s="1"/>
  <c r="CN46" i="23" s="1"/>
  <c r="CN47" i="23" s="1"/>
  <c r="CN48" i="23" s="1"/>
  <c r="CN49" i="23" s="1"/>
  <c r="CN50" i="23" s="1"/>
  <c r="CN51" i="23" s="1"/>
  <c r="CN52" i="23" s="1"/>
  <c r="CN53" i="23" s="1"/>
  <c r="CN54" i="23" s="1"/>
  <c r="CN55" i="23" s="1"/>
  <c r="CN56" i="23" s="1"/>
  <c r="CN57" i="23" s="1"/>
  <c r="CN58" i="23" s="1"/>
  <c r="CN59" i="23" s="1"/>
  <c r="CN60" i="23" s="1"/>
  <c r="CN61" i="23" s="1"/>
  <c r="CN62" i="23" s="1"/>
  <c r="CN63" i="23" s="1"/>
  <c r="CN64" i="23" s="1"/>
  <c r="CN65" i="23" s="1"/>
  <c r="CN66" i="23" s="1"/>
  <c r="CN67" i="23" s="1"/>
  <c r="CN68" i="23" s="1"/>
  <c r="CN69" i="23" s="1"/>
  <c r="CN70" i="23" s="1"/>
  <c r="CN71" i="23" s="1"/>
  <c r="CN72" i="23" s="1"/>
  <c r="CN73" i="23" s="1"/>
  <c r="CN74" i="23" s="1"/>
  <c r="CN75" i="23" s="1"/>
  <c r="CN76" i="23" s="1"/>
  <c r="CN77" i="23" s="1"/>
  <c r="CN78" i="23" s="1"/>
  <c r="CN79" i="23" s="1"/>
  <c r="CN80" i="23" s="1"/>
  <c r="CC42" i="23"/>
  <c r="CC43" i="23" s="1"/>
  <c r="CC44" i="23" s="1"/>
  <c r="CC45" i="23" s="1"/>
  <c r="CC46" i="23" s="1"/>
  <c r="CC47" i="23" s="1"/>
  <c r="CC48" i="23" s="1"/>
  <c r="CC49" i="23" s="1"/>
  <c r="CC50" i="23" s="1"/>
  <c r="CC51" i="23" s="1"/>
  <c r="CC52" i="23" s="1"/>
  <c r="CC53" i="23" s="1"/>
  <c r="CC54" i="23" s="1"/>
  <c r="CC55" i="23" s="1"/>
  <c r="CC56" i="23" s="1"/>
  <c r="CC57" i="23" s="1"/>
  <c r="CC58" i="23" s="1"/>
  <c r="CC59" i="23" s="1"/>
  <c r="CC60" i="23" s="1"/>
  <c r="CC61" i="23" s="1"/>
  <c r="CC62" i="23" s="1"/>
  <c r="CC63" i="23" s="1"/>
  <c r="CC64" i="23" s="1"/>
  <c r="CC65" i="23" s="1"/>
  <c r="CC66" i="23" s="1"/>
  <c r="CC67" i="23" s="1"/>
  <c r="CC68" i="23" s="1"/>
  <c r="CC69" i="23" s="1"/>
  <c r="CC70" i="23" s="1"/>
  <c r="CC71" i="23" s="1"/>
  <c r="CC72" i="23" s="1"/>
  <c r="CC73" i="23" s="1"/>
  <c r="CC74" i="23" s="1"/>
  <c r="CC75" i="23" s="1"/>
  <c r="CC76" i="23" s="1"/>
  <c r="CC77" i="23" s="1"/>
  <c r="CC78" i="23" s="1"/>
  <c r="CC79" i="23" s="1"/>
  <c r="CC80" i="23" s="1"/>
  <c r="CQ42" i="23"/>
  <c r="CQ43" i="23" s="1"/>
  <c r="CQ44" i="23" s="1"/>
  <c r="CQ45" i="23" s="1"/>
  <c r="CQ46" i="23" s="1"/>
  <c r="CQ47" i="23" s="1"/>
  <c r="CQ48" i="23" s="1"/>
  <c r="CQ49" i="23" s="1"/>
  <c r="CQ50" i="23" s="1"/>
  <c r="CQ51" i="23" s="1"/>
  <c r="CQ52" i="23" s="1"/>
  <c r="CQ53" i="23" s="1"/>
  <c r="CQ54" i="23" s="1"/>
  <c r="CQ55" i="23" s="1"/>
  <c r="CQ56" i="23" s="1"/>
  <c r="CQ57" i="23" s="1"/>
  <c r="CQ58" i="23" s="1"/>
  <c r="CQ59" i="23" s="1"/>
  <c r="CQ60" i="23" s="1"/>
  <c r="CQ61" i="23" s="1"/>
  <c r="CQ62" i="23" s="1"/>
  <c r="CQ63" i="23" s="1"/>
  <c r="CQ64" i="23" s="1"/>
  <c r="CQ65" i="23" s="1"/>
  <c r="CQ66" i="23" s="1"/>
  <c r="CQ67" i="23" s="1"/>
  <c r="CQ68" i="23" s="1"/>
  <c r="CQ69" i="23" s="1"/>
  <c r="CQ70" i="23" s="1"/>
  <c r="CQ71" i="23" s="1"/>
  <c r="CQ72" i="23" s="1"/>
  <c r="CQ73" i="23" s="1"/>
  <c r="CQ74" i="23" s="1"/>
  <c r="CQ75" i="23" s="1"/>
  <c r="CQ76" i="23" s="1"/>
  <c r="CQ77" i="23" s="1"/>
  <c r="CQ78" i="23" s="1"/>
  <c r="CQ79" i="23" s="1"/>
  <c r="CQ80" i="23" s="1"/>
  <c r="DO4" i="23"/>
  <c r="DO5" i="23" s="1"/>
  <c r="DO6" i="23" s="1"/>
  <c r="DO7" i="23" s="1"/>
  <c r="DO8" i="23" s="1"/>
  <c r="DO9" i="23" s="1"/>
  <c r="DO10" i="23" s="1"/>
  <c r="DO11" i="23" s="1"/>
  <c r="DO12" i="23" s="1"/>
  <c r="DO13" i="23" s="1"/>
  <c r="DO14" i="23" s="1"/>
  <c r="DO15" i="23" s="1"/>
  <c r="DO16" i="23" s="1"/>
  <c r="DO17" i="23" s="1"/>
  <c r="DO18" i="23" s="1"/>
  <c r="DO19" i="23" s="1"/>
  <c r="DO20" i="23" s="1"/>
  <c r="DO21" i="23" s="1"/>
  <c r="DO22" i="23" s="1"/>
  <c r="DO23" i="23" s="1"/>
  <c r="DO24" i="23" s="1"/>
  <c r="DO25" i="23" s="1"/>
  <c r="DO26" i="23" s="1"/>
  <c r="DO27" i="23" s="1"/>
  <c r="DO28" i="23" s="1"/>
  <c r="DO29" i="23" s="1"/>
  <c r="DO30" i="23" s="1"/>
  <c r="DO31" i="23" s="1"/>
  <c r="DO32" i="23" s="1"/>
  <c r="DO33" i="23" s="1"/>
  <c r="DO34" i="23" s="1"/>
  <c r="DO35" i="23" s="1"/>
  <c r="DO36" i="23" s="1"/>
  <c r="DO37" i="23" s="1"/>
  <c r="DO38" i="23" s="1"/>
  <c r="DO39" i="23" s="1"/>
  <c r="DO40" i="23" s="1"/>
  <c r="DO41" i="23" s="1"/>
  <c r="DO42" i="23" s="1"/>
  <c r="DO43" i="23" s="1"/>
  <c r="DO44" i="23" s="1"/>
  <c r="DO45" i="23" s="1"/>
  <c r="DO46" i="23" s="1"/>
  <c r="DO47" i="23" s="1"/>
  <c r="DO48" i="23" s="1"/>
  <c r="DO49" i="23" s="1"/>
  <c r="DO50" i="23" s="1"/>
  <c r="DO51" i="23" s="1"/>
  <c r="DO52" i="23" s="1"/>
  <c r="DO53" i="23" s="1"/>
  <c r="DO54" i="23" s="1"/>
  <c r="DO55" i="23" s="1"/>
  <c r="DO56" i="23" s="1"/>
  <c r="DO57" i="23" s="1"/>
  <c r="DO58" i="23" s="1"/>
  <c r="DO59" i="23" s="1"/>
  <c r="DO60" i="23" s="1"/>
  <c r="DO61" i="23" s="1"/>
  <c r="DO62" i="23" s="1"/>
  <c r="DO63" i="23" s="1"/>
  <c r="DO64" i="23" s="1"/>
  <c r="DO65" i="23" s="1"/>
  <c r="DO66" i="23" s="1"/>
  <c r="DO67" i="23" s="1"/>
  <c r="DO68" i="23" s="1"/>
  <c r="DO69" i="23" s="1"/>
  <c r="DO70" i="23" s="1"/>
  <c r="DO71" i="23" s="1"/>
  <c r="DO72" i="23" s="1"/>
  <c r="DO73" i="23" s="1"/>
  <c r="DO74" i="23" s="1"/>
  <c r="DO75" i="23" s="1"/>
  <c r="DO76" i="23" s="1"/>
  <c r="DO77" i="23" s="1"/>
  <c r="DO78" i="23" s="1"/>
  <c r="DO79" i="23" s="1"/>
  <c r="DO80" i="23" s="1"/>
  <c r="DO2" i="23" s="1"/>
  <c r="DB34" i="23" s="1"/>
  <c r="DW4" i="23"/>
  <c r="DW5" i="23" s="1"/>
  <c r="DW6" i="23" s="1"/>
  <c r="DW7" i="23" s="1"/>
  <c r="DW8" i="23" s="1"/>
  <c r="DW9" i="23" s="1"/>
  <c r="DW10" i="23" s="1"/>
  <c r="DW11" i="23" s="1"/>
  <c r="DW12" i="23" s="1"/>
  <c r="DW13" i="23" s="1"/>
  <c r="DW14" i="23" s="1"/>
  <c r="DW15" i="23" s="1"/>
  <c r="DW16" i="23" s="1"/>
  <c r="DW17" i="23" s="1"/>
  <c r="DW18" i="23" s="1"/>
  <c r="DW19" i="23" s="1"/>
  <c r="DW20" i="23" s="1"/>
  <c r="DW21" i="23" s="1"/>
  <c r="DW22" i="23" s="1"/>
  <c r="DW23" i="23" s="1"/>
  <c r="DW24" i="23" s="1"/>
  <c r="DW25" i="23" s="1"/>
  <c r="DW26" i="23" s="1"/>
  <c r="DW27" i="23" s="1"/>
  <c r="DW28" i="23" s="1"/>
  <c r="DW29" i="23" s="1"/>
  <c r="DW30" i="23" s="1"/>
  <c r="DW31" i="23" s="1"/>
  <c r="DW32" i="23" s="1"/>
  <c r="DW33" i="23" s="1"/>
  <c r="DW34" i="23" s="1"/>
  <c r="DW35" i="23" s="1"/>
  <c r="DW36" i="23" s="1"/>
  <c r="DW37" i="23" s="1"/>
  <c r="DW38" i="23" s="1"/>
  <c r="DW39" i="23" s="1"/>
  <c r="DW40" i="23" s="1"/>
  <c r="DW41" i="23" s="1"/>
  <c r="DW42" i="23" s="1"/>
  <c r="DW43" i="23" s="1"/>
  <c r="DW44" i="23" s="1"/>
  <c r="DW45" i="23" s="1"/>
  <c r="DW46" i="23" s="1"/>
  <c r="DW47" i="23" s="1"/>
  <c r="DW48" i="23" s="1"/>
  <c r="DW49" i="23" s="1"/>
  <c r="DW50" i="23" s="1"/>
  <c r="DW51" i="23" s="1"/>
  <c r="DW52" i="23" s="1"/>
  <c r="DW53" i="23" s="1"/>
  <c r="DW54" i="23" s="1"/>
  <c r="DW55" i="23" s="1"/>
  <c r="DW56" i="23" s="1"/>
  <c r="DW57" i="23" s="1"/>
  <c r="DW58" i="23" s="1"/>
  <c r="DW59" i="23" s="1"/>
  <c r="DW60" i="23" s="1"/>
  <c r="DW61" i="23" s="1"/>
  <c r="DW62" i="23" s="1"/>
  <c r="DW63" i="23" s="1"/>
  <c r="DW64" i="23" s="1"/>
  <c r="DW65" i="23" s="1"/>
  <c r="DW66" i="23" s="1"/>
  <c r="DW67" i="23" s="1"/>
  <c r="DW68" i="23" s="1"/>
  <c r="DW69" i="23" s="1"/>
  <c r="DW70" i="23" s="1"/>
  <c r="DW71" i="23" s="1"/>
  <c r="DW72" i="23" s="1"/>
  <c r="DW73" i="23" s="1"/>
  <c r="DW74" i="23" s="1"/>
  <c r="DW75" i="23" s="1"/>
  <c r="DW76" i="23" s="1"/>
  <c r="DW77" i="23" s="1"/>
  <c r="DW78" i="23" s="1"/>
  <c r="DW79" i="23" s="1"/>
  <c r="DW80" i="23" s="1"/>
  <c r="DW2" i="23" s="1"/>
  <c r="DB154" i="23" s="1"/>
  <c r="EE4" i="23"/>
  <c r="EE5" i="23" s="1"/>
  <c r="EE6" i="23" s="1"/>
  <c r="EE7" i="23" s="1"/>
  <c r="EE8" i="23" s="1"/>
  <c r="EE9" i="23" s="1"/>
  <c r="EE10" i="23" s="1"/>
  <c r="EE11" i="23" s="1"/>
  <c r="EE12" i="23" s="1"/>
  <c r="EE13" i="23" s="1"/>
  <c r="EE14" i="23" s="1"/>
  <c r="EE15" i="23" s="1"/>
  <c r="EE16" i="23" s="1"/>
  <c r="EE17" i="23" s="1"/>
  <c r="EE18" i="23" s="1"/>
  <c r="EE19" i="23" s="1"/>
  <c r="EE20" i="23" s="1"/>
  <c r="EE21" i="23" s="1"/>
  <c r="EE22" i="23" s="1"/>
  <c r="EE23" i="23" s="1"/>
  <c r="EE24" i="23" s="1"/>
  <c r="EE25" i="23" s="1"/>
  <c r="EE26" i="23" s="1"/>
  <c r="EE27" i="23" s="1"/>
  <c r="EE28" i="23" s="1"/>
  <c r="EE29" i="23" s="1"/>
  <c r="EE30" i="23" s="1"/>
  <c r="EE31" i="23" s="1"/>
  <c r="EE32" i="23" s="1"/>
  <c r="EE33" i="23" s="1"/>
  <c r="EE34" i="23" s="1"/>
  <c r="EE35" i="23" s="1"/>
  <c r="EE36" i="23" s="1"/>
  <c r="EE37" i="23" s="1"/>
  <c r="EE38" i="23" s="1"/>
  <c r="EE39" i="23" s="1"/>
  <c r="EE40" i="23" s="1"/>
  <c r="EE41" i="23" s="1"/>
  <c r="EE42" i="23" s="1"/>
  <c r="EE43" i="23" s="1"/>
  <c r="EE44" i="23" s="1"/>
  <c r="EE45" i="23" s="1"/>
  <c r="EE46" i="23" s="1"/>
  <c r="EE47" i="23" s="1"/>
  <c r="EE48" i="23" s="1"/>
  <c r="EE49" i="23" s="1"/>
  <c r="EE50" i="23" s="1"/>
  <c r="EE51" i="23" s="1"/>
  <c r="EE52" i="23" s="1"/>
  <c r="EE53" i="23" s="1"/>
  <c r="EE54" i="23" s="1"/>
  <c r="EE55" i="23" s="1"/>
  <c r="EE56" i="23" s="1"/>
  <c r="EE57" i="23" s="1"/>
  <c r="EE58" i="23" s="1"/>
  <c r="EE59" i="23" s="1"/>
  <c r="EE60" i="23" s="1"/>
  <c r="EE61" i="23" s="1"/>
  <c r="EE62" i="23" s="1"/>
  <c r="EE63" i="23" s="1"/>
  <c r="EE64" i="23" s="1"/>
  <c r="EE65" i="23" s="1"/>
  <c r="EE66" i="23" s="1"/>
  <c r="EE67" i="23" s="1"/>
  <c r="EE68" i="23" s="1"/>
  <c r="EE69" i="23" s="1"/>
  <c r="EE70" i="23" s="1"/>
  <c r="EE71" i="23" s="1"/>
  <c r="EE72" i="23" s="1"/>
  <c r="EE73" i="23" s="1"/>
  <c r="EE74" i="23" s="1"/>
  <c r="EE75" i="23" s="1"/>
  <c r="EE76" i="23" s="1"/>
  <c r="EE77" i="23" s="1"/>
  <c r="EE78" i="23" s="1"/>
  <c r="EE79" i="23" s="1"/>
  <c r="EE80" i="23" s="1"/>
  <c r="EE2" i="23" s="1"/>
  <c r="DB274" i="23" s="1"/>
  <c r="EG6" i="23"/>
  <c r="EG14" i="23"/>
  <c r="EG19" i="23"/>
  <c r="DP4" i="23"/>
  <c r="DP5" i="23" s="1"/>
  <c r="DP6" i="23" s="1"/>
  <c r="DP7" i="23" s="1"/>
  <c r="DP8" i="23" s="1"/>
  <c r="DP9" i="23" s="1"/>
  <c r="DP10" i="23" s="1"/>
  <c r="DP11" i="23" s="1"/>
  <c r="DP12" i="23" s="1"/>
  <c r="DP13" i="23" s="1"/>
  <c r="DP14" i="23" s="1"/>
  <c r="DP15" i="23" s="1"/>
  <c r="DP16" i="23" s="1"/>
  <c r="DP17" i="23" s="1"/>
  <c r="DP18" i="23" s="1"/>
  <c r="DP19" i="23" s="1"/>
  <c r="DP20" i="23" s="1"/>
  <c r="DP21" i="23" s="1"/>
  <c r="DP22" i="23" s="1"/>
  <c r="DP23" i="23" s="1"/>
  <c r="DP24" i="23" s="1"/>
  <c r="DP25" i="23" s="1"/>
  <c r="DP26" i="23" s="1"/>
  <c r="DP27" i="23" s="1"/>
  <c r="DP28" i="23" s="1"/>
  <c r="DP29" i="23" s="1"/>
  <c r="DP30" i="23" s="1"/>
  <c r="DP31" i="23" s="1"/>
  <c r="DP32" i="23" s="1"/>
  <c r="DP33" i="23" s="1"/>
  <c r="DP34" i="23" s="1"/>
  <c r="DP35" i="23" s="1"/>
  <c r="DP36" i="23" s="1"/>
  <c r="DP37" i="23" s="1"/>
  <c r="DP38" i="23" s="1"/>
  <c r="DP39" i="23" s="1"/>
  <c r="DP40" i="23" s="1"/>
  <c r="DP41" i="23" s="1"/>
  <c r="DP42" i="23" s="1"/>
  <c r="DP43" i="23" s="1"/>
  <c r="DP44" i="23" s="1"/>
  <c r="DP45" i="23" s="1"/>
  <c r="DP46" i="23" s="1"/>
  <c r="DP47" i="23" s="1"/>
  <c r="DP48" i="23" s="1"/>
  <c r="DP49" i="23" s="1"/>
  <c r="DP50" i="23" s="1"/>
  <c r="DP51" i="23" s="1"/>
  <c r="DP52" i="23" s="1"/>
  <c r="DP53" i="23" s="1"/>
  <c r="DP54" i="23" s="1"/>
  <c r="DP55" i="23" s="1"/>
  <c r="DP56" i="23" s="1"/>
  <c r="DP57" i="23" s="1"/>
  <c r="DP58" i="23" s="1"/>
  <c r="DP59" i="23" s="1"/>
  <c r="DP60" i="23" s="1"/>
  <c r="DP61" i="23" s="1"/>
  <c r="DP62" i="23" s="1"/>
  <c r="DP63" i="23" s="1"/>
  <c r="DP64" i="23" s="1"/>
  <c r="DP65" i="23" s="1"/>
  <c r="DP66" i="23" s="1"/>
  <c r="DP67" i="23" s="1"/>
  <c r="DP68" i="23" s="1"/>
  <c r="DP69" i="23" s="1"/>
  <c r="DP70" i="23" s="1"/>
  <c r="DP71" i="23" s="1"/>
  <c r="DP72" i="23" s="1"/>
  <c r="DP73" i="23" s="1"/>
  <c r="DP74" i="23" s="1"/>
  <c r="DP75" i="23" s="1"/>
  <c r="DP76" i="23" s="1"/>
  <c r="DP77" i="23" s="1"/>
  <c r="DP78" i="23" s="1"/>
  <c r="DP79" i="23" s="1"/>
  <c r="DP80" i="23" s="1"/>
  <c r="DP2" i="23" s="1"/>
  <c r="DB49" i="23" s="1"/>
  <c r="DX4" i="23"/>
  <c r="EF4" i="23"/>
  <c r="EG9" i="23"/>
  <c r="DQ4" i="23"/>
  <c r="DQ5" i="23" s="1"/>
  <c r="DQ6" i="23" s="1"/>
  <c r="DQ7" i="23" s="1"/>
  <c r="DQ8" i="23" s="1"/>
  <c r="DQ9" i="23" s="1"/>
  <c r="DQ10" i="23" s="1"/>
  <c r="DQ11" i="23" s="1"/>
  <c r="DQ12" i="23" s="1"/>
  <c r="DQ13" i="23" s="1"/>
  <c r="DQ14" i="23" s="1"/>
  <c r="DQ15" i="23" s="1"/>
  <c r="DQ16" i="23" s="1"/>
  <c r="DQ17" i="23" s="1"/>
  <c r="DQ18" i="23" s="1"/>
  <c r="DQ19" i="23" s="1"/>
  <c r="DQ20" i="23" s="1"/>
  <c r="DQ21" i="23" s="1"/>
  <c r="DQ22" i="23" s="1"/>
  <c r="DQ23" i="23" s="1"/>
  <c r="DQ24" i="23" s="1"/>
  <c r="DQ25" i="23" s="1"/>
  <c r="DQ26" i="23" s="1"/>
  <c r="DQ27" i="23" s="1"/>
  <c r="DQ28" i="23" s="1"/>
  <c r="DQ29" i="23" s="1"/>
  <c r="DQ30" i="23" s="1"/>
  <c r="DQ31" i="23" s="1"/>
  <c r="DQ32" i="23" s="1"/>
  <c r="DQ33" i="23" s="1"/>
  <c r="DQ34" i="23" s="1"/>
  <c r="DQ35" i="23" s="1"/>
  <c r="DQ36" i="23" s="1"/>
  <c r="DQ37" i="23" s="1"/>
  <c r="DQ38" i="23" s="1"/>
  <c r="DQ39" i="23" s="1"/>
  <c r="DQ40" i="23" s="1"/>
  <c r="DQ41" i="23" s="1"/>
  <c r="DQ42" i="23" s="1"/>
  <c r="DQ43" i="23" s="1"/>
  <c r="DQ44" i="23" s="1"/>
  <c r="DQ45" i="23" s="1"/>
  <c r="DQ46" i="23" s="1"/>
  <c r="DQ47" i="23" s="1"/>
  <c r="DQ48" i="23" s="1"/>
  <c r="DQ49" i="23" s="1"/>
  <c r="DQ50" i="23" s="1"/>
  <c r="DQ51" i="23" s="1"/>
  <c r="DQ52" i="23" s="1"/>
  <c r="DQ53" i="23" s="1"/>
  <c r="DQ54" i="23" s="1"/>
  <c r="DQ55" i="23" s="1"/>
  <c r="DQ56" i="23" s="1"/>
  <c r="DQ57" i="23" s="1"/>
  <c r="DQ58" i="23" s="1"/>
  <c r="DQ59" i="23" s="1"/>
  <c r="DQ60" i="23" s="1"/>
  <c r="DQ61" i="23" s="1"/>
  <c r="DQ62" i="23" s="1"/>
  <c r="DQ63" i="23" s="1"/>
  <c r="DQ64" i="23" s="1"/>
  <c r="DQ65" i="23" s="1"/>
  <c r="DQ66" i="23" s="1"/>
  <c r="DQ67" i="23" s="1"/>
  <c r="DQ68" i="23" s="1"/>
  <c r="DQ69" i="23" s="1"/>
  <c r="DQ70" i="23" s="1"/>
  <c r="DQ71" i="23" s="1"/>
  <c r="DQ72" i="23" s="1"/>
  <c r="DQ73" i="23" s="1"/>
  <c r="DQ74" i="23" s="1"/>
  <c r="DQ75" i="23" s="1"/>
  <c r="DQ76" i="23" s="1"/>
  <c r="DQ77" i="23" s="1"/>
  <c r="DQ78" i="23" s="1"/>
  <c r="DQ79" i="23" s="1"/>
  <c r="DQ80" i="23" s="1"/>
  <c r="DQ2" i="23" s="1"/>
  <c r="DB64" i="23" s="1"/>
  <c r="DY4" i="23"/>
  <c r="DY5" i="23" s="1"/>
  <c r="DY6" i="23" s="1"/>
  <c r="DY7" i="23" s="1"/>
  <c r="DY8" i="23" s="1"/>
  <c r="DY9" i="23" s="1"/>
  <c r="DY10" i="23" s="1"/>
  <c r="DY11" i="23" s="1"/>
  <c r="DY12" i="23" s="1"/>
  <c r="DY13" i="23" s="1"/>
  <c r="DY14" i="23" s="1"/>
  <c r="DY15" i="23" s="1"/>
  <c r="DY16" i="23" s="1"/>
  <c r="DY17" i="23" s="1"/>
  <c r="DY18" i="23" s="1"/>
  <c r="DY19" i="23" s="1"/>
  <c r="DY20" i="23" s="1"/>
  <c r="DY21" i="23" s="1"/>
  <c r="DY22" i="23" s="1"/>
  <c r="DY23" i="23" s="1"/>
  <c r="DY24" i="23" s="1"/>
  <c r="DY25" i="23" s="1"/>
  <c r="DY26" i="23" s="1"/>
  <c r="DY27" i="23" s="1"/>
  <c r="DY28" i="23" s="1"/>
  <c r="DY29" i="23" s="1"/>
  <c r="DY30" i="23" s="1"/>
  <c r="DY31" i="23" s="1"/>
  <c r="DY32" i="23" s="1"/>
  <c r="DY33" i="23" s="1"/>
  <c r="DY34" i="23" s="1"/>
  <c r="DY35" i="23" s="1"/>
  <c r="DY36" i="23" s="1"/>
  <c r="DY37" i="23" s="1"/>
  <c r="DY38" i="23" s="1"/>
  <c r="DY39" i="23" s="1"/>
  <c r="DY40" i="23" s="1"/>
  <c r="DY41" i="23" s="1"/>
  <c r="DY42" i="23" s="1"/>
  <c r="DY43" i="23" s="1"/>
  <c r="DY44" i="23" s="1"/>
  <c r="DY45" i="23" s="1"/>
  <c r="DY46" i="23" s="1"/>
  <c r="DY47" i="23" s="1"/>
  <c r="DY48" i="23" s="1"/>
  <c r="DY49" i="23" s="1"/>
  <c r="DY50" i="23" s="1"/>
  <c r="DY51" i="23" s="1"/>
  <c r="DY52" i="23" s="1"/>
  <c r="DY53" i="23" s="1"/>
  <c r="DY54" i="23" s="1"/>
  <c r="DY55" i="23" s="1"/>
  <c r="DY56" i="23" s="1"/>
  <c r="DY57" i="23" s="1"/>
  <c r="DY58" i="23" s="1"/>
  <c r="DY59" i="23" s="1"/>
  <c r="DY60" i="23" s="1"/>
  <c r="DY61" i="23" s="1"/>
  <c r="DY62" i="23" s="1"/>
  <c r="DY63" i="23" s="1"/>
  <c r="DY64" i="23" s="1"/>
  <c r="DY65" i="23" s="1"/>
  <c r="DY66" i="23" s="1"/>
  <c r="DY67" i="23" s="1"/>
  <c r="DY68" i="23" s="1"/>
  <c r="DY69" i="23" s="1"/>
  <c r="DY70" i="23" s="1"/>
  <c r="DY71" i="23" s="1"/>
  <c r="DY72" i="23" s="1"/>
  <c r="DY73" i="23" s="1"/>
  <c r="DY74" i="23" s="1"/>
  <c r="DY75" i="23" s="1"/>
  <c r="DY76" i="23" s="1"/>
  <c r="DY77" i="23" s="1"/>
  <c r="DY78" i="23" s="1"/>
  <c r="DY79" i="23" s="1"/>
  <c r="DY80" i="23" s="1"/>
  <c r="DY2" i="23" s="1"/>
  <c r="DB184" i="23" s="1"/>
  <c r="EG4" i="23"/>
  <c r="DM5" i="23" s="1"/>
  <c r="DN5" i="23"/>
  <c r="DN6" i="23" s="1"/>
  <c r="DN7" i="23" s="1"/>
  <c r="DN8" i="23" s="1"/>
  <c r="DN9" i="23" s="1"/>
  <c r="DN10" i="23" s="1"/>
  <c r="DN11" i="23" s="1"/>
  <c r="DN12" i="23" s="1"/>
  <c r="DN13" i="23" s="1"/>
  <c r="DN14" i="23" s="1"/>
  <c r="DN15" i="23" s="1"/>
  <c r="DN16" i="23" s="1"/>
  <c r="DN17" i="23" s="1"/>
  <c r="DN18" i="23" s="1"/>
  <c r="DN19" i="23" s="1"/>
  <c r="DN20" i="23" s="1"/>
  <c r="DN21" i="23" s="1"/>
  <c r="DN22" i="23" s="1"/>
  <c r="DN23" i="23" s="1"/>
  <c r="DN24" i="23" s="1"/>
  <c r="DN25" i="23" s="1"/>
  <c r="DN26" i="23" s="1"/>
  <c r="DN27" i="23" s="1"/>
  <c r="DN28" i="23" s="1"/>
  <c r="DN29" i="23" s="1"/>
  <c r="DN30" i="23" s="1"/>
  <c r="DN31" i="23" s="1"/>
  <c r="DN32" i="23" s="1"/>
  <c r="DN33" i="23" s="1"/>
  <c r="DN34" i="23" s="1"/>
  <c r="DN35" i="23" s="1"/>
  <c r="DN36" i="23" s="1"/>
  <c r="DN37" i="23" s="1"/>
  <c r="DN38" i="23" s="1"/>
  <c r="DN39" i="23" s="1"/>
  <c r="DN40" i="23" s="1"/>
  <c r="DN41" i="23" s="1"/>
  <c r="DN42" i="23" s="1"/>
  <c r="DN43" i="23" s="1"/>
  <c r="DN44" i="23" s="1"/>
  <c r="DN45" i="23" s="1"/>
  <c r="DN46" i="23" s="1"/>
  <c r="DN47" i="23" s="1"/>
  <c r="DN48" i="23" s="1"/>
  <c r="DN49" i="23" s="1"/>
  <c r="DN50" i="23" s="1"/>
  <c r="DN51" i="23" s="1"/>
  <c r="DN52" i="23" s="1"/>
  <c r="DN53" i="23" s="1"/>
  <c r="DN54" i="23" s="1"/>
  <c r="DN55" i="23" s="1"/>
  <c r="DN56" i="23" s="1"/>
  <c r="DN57" i="23" s="1"/>
  <c r="DN58" i="23" s="1"/>
  <c r="DN59" i="23" s="1"/>
  <c r="DN60" i="23" s="1"/>
  <c r="DN61" i="23" s="1"/>
  <c r="DN62" i="23" s="1"/>
  <c r="DN63" i="23" s="1"/>
  <c r="DN64" i="23" s="1"/>
  <c r="DN65" i="23" s="1"/>
  <c r="DN66" i="23" s="1"/>
  <c r="DN67" i="23" s="1"/>
  <c r="DN68" i="23" s="1"/>
  <c r="DN69" i="23" s="1"/>
  <c r="DN70" i="23" s="1"/>
  <c r="DN71" i="23" s="1"/>
  <c r="DN72" i="23" s="1"/>
  <c r="DN73" i="23" s="1"/>
  <c r="DN74" i="23" s="1"/>
  <c r="DN75" i="23" s="1"/>
  <c r="DN76" i="23" s="1"/>
  <c r="DN77" i="23" s="1"/>
  <c r="DN78" i="23" s="1"/>
  <c r="DN79" i="23" s="1"/>
  <c r="DN80" i="23" s="1"/>
  <c r="DN2" i="23" s="1"/>
  <c r="DB19" i="23" s="1"/>
  <c r="DV5" i="23"/>
  <c r="DV6" i="23" s="1"/>
  <c r="DV7" i="23" s="1"/>
  <c r="DV8" i="23" s="1"/>
  <c r="DV9" i="23" s="1"/>
  <c r="DV10" i="23" s="1"/>
  <c r="DV11" i="23" s="1"/>
  <c r="DV12" i="23" s="1"/>
  <c r="DV13" i="23" s="1"/>
  <c r="DV14" i="23" s="1"/>
  <c r="DV15" i="23" s="1"/>
  <c r="DV16" i="23" s="1"/>
  <c r="DV17" i="23" s="1"/>
  <c r="DV18" i="23" s="1"/>
  <c r="DV19" i="23" s="1"/>
  <c r="DV20" i="23" s="1"/>
  <c r="DV21" i="23" s="1"/>
  <c r="DV22" i="23" s="1"/>
  <c r="DV23" i="23" s="1"/>
  <c r="DV24" i="23" s="1"/>
  <c r="DV25" i="23" s="1"/>
  <c r="DV26" i="23" s="1"/>
  <c r="DV27" i="23" s="1"/>
  <c r="DV28" i="23" s="1"/>
  <c r="DV29" i="23" s="1"/>
  <c r="DV30" i="23" s="1"/>
  <c r="DV31" i="23" s="1"/>
  <c r="DV32" i="23" s="1"/>
  <c r="DV33" i="23" s="1"/>
  <c r="DV34" i="23" s="1"/>
  <c r="DV35" i="23" s="1"/>
  <c r="DV36" i="23" s="1"/>
  <c r="DV37" i="23" s="1"/>
  <c r="DV38" i="23" s="1"/>
  <c r="DV39" i="23" s="1"/>
  <c r="DV40" i="23" s="1"/>
  <c r="DV41" i="23" s="1"/>
  <c r="DV42" i="23" s="1"/>
  <c r="DV43" i="23" s="1"/>
  <c r="DV44" i="23" s="1"/>
  <c r="DV45" i="23" s="1"/>
  <c r="DV46" i="23" s="1"/>
  <c r="DV47" i="23" s="1"/>
  <c r="DV48" i="23" s="1"/>
  <c r="DV49" i="23" s="1"/>
  <c r="DV50" i="23" s="1"/>
  <c r="DV51" i="23" s="1"/>
  <c r="DV52" i="23" s="1"/>
  <c r="DV53" i="23" s="1"/>
  <c r="DV54" i="23" s="1"/>
  <c r="DV55" i="23" s="1"/>
  <c r="DV56" i="23" s="1"/>
  <c r="DV57" i="23" s="1"/>
  <c r="DV58" i="23" s="1"/>
  <c r="DV59" i="23" s="1"/>
  <c r="DV60" i="23" s="1"/>
  <c r="DV61" i="23" s="1"/>
  <c r="DV62" i="23" s="1"/>
  <c r="DV63" i="23" s="1"/>
  <c r="DV64" i="23" s="1"/>
  <c r="DV65" i="23" s="1"/>
  <c r="DV66" i="23" s="1"/>
  <c r="DV67" i="23" s="1"/>
  <c r="DV68" i="23" s="1"/>
  <c r="DV69" i="23" s="1"/>
  <c r="DV70" i="23" s="1"/>
  <c r="DV71" i="23" s="1"/>
  <c r="DV72" i="23" s="1"/>
  <c r="DV73" i="23" s="1"/>
  <c r="DV74" i="23" s="1"/>
  <c r="DV75" i="23" s="1"/>
  <c r="DV76" i="23" s="1"/>
  <c r="DV77" i="23" s="1"/>
  <c r="DV78" i="23" s="1"/>
  <c r="DV79" i="23" s="1"/>
  <c r="DV80" i="23" s="1"/>
  <c r="DV2" i="23" s="1"/>
  <c r="DB139" i="23" s="1"/>
  <c r="ED5" i="23"/>
  <c r="EG12" i="23"/>
  <c r="EG15" i="23"/>
  <c r="DR4" i="23"/>
  <c r="DR5" i="23" s="1"/>
  <c r="DR6" i="23" s="1"/>
  <c r="DR7" i="23" s="1"/>
  <c r="DR8" i="23" s="1"/>
  <c r="DR9" i="23" s="1"/>
  <c r="DR10" i="23" s="1"/>
  <c r="DR11" i="23" s="1"/>
  <c r="DR12" i="23" s="1"/>
  <c r="DR13" i="23" s="1"/>
  <c r="DR14" i="23" s="1"/>
  <c r="DR15" i="23" s="1"/>
  <c r="DR16" i="23" s="1"/>
  <c r="DR17" i="23" s="1"/>
  <c r="DR18" i="23" s="1"/>
  <c r="DR19" i="23" s="1"/>
  <c r="DR20" i="23" s="1"/>
  <c r="DR21" i="23" s="1"/>
  <c r="DR22" i="23" s="1"/>
  <c r="DR23" i="23" s="1"/>
  <c r="DR24" i="23" s="1"/>
  <c r="DR25" i="23" s="1"/>
  <c r="DR26" i="23" s="1"/>
  <c r="DR27" i="23" s="1"/>
  <c r="DR28" i="23" s="1"/>
  <c r="DR29" i="23" s="1"/>
  <c r="DR30" i="23" s="1"/>
  <c r="DR31" i="23" s="1"/>
  <c r="DR32" i="23" s="1"/>
  <c r="DR33" i="23" s="1"/>
  <c r="DR34" i="23" s="1"/>
  <c r="DR35" i="23" s="1"/>
  <c r="DR36" i="23" s="1"/>
  <c r="DR37" i="23" s="1"/>
  <c r="DR38" i="23" s="1"/>
  <c r="DR39" i="23" s="1"/>
  <c r="DR40" i="23" s="1"/>
  <c r="DR41" i="23" s="1"/>
  <c r="DR42" i="23" s="1"/>
  <c r="DR43" i="23" s="1"/>
  <c r="DR44" i="23" s="1"/>
  <c r="DR45" i="23" s="1"/>
  <c r="DR46" i="23" s="1"/>
  <c r="DR47" i="23" s="1"/>
  <c r="DR48" i="23" s="1"/>
  <c r="DR49" i="23" s="1"/>
  <c r="DR50" i="23" s="1"/>
  <c r="DR51" i="23" s="1"/>
  <c r="DR52" i="23" s="1"/>
  <c r="DR53" i="23" s="1"/>
  <c r="DR54" i="23" s="1"/>
  <c r="DR55" i="23" s="1"/>
  <c r="DR56" i="23" s="1"/>
  <c r="DR57" i="23" s="1"/>
  <c r="DR58" i="23" s="1"/>
  <c r="DR59" i="23" s="1"/>
  <c r="DR60" i="23" s="1"/>
  <c r="DR61" i="23" s="1"/>
  <c r="DR62" i="23" s="1"/>
  <c r="DR63" i="23" s="1"/>
  <c r="DR64" i="23" s="1"/>
  <c r="DR65" i="23" s="1"/>
  <c r="DR66" i="23" s="1"/>
  <c r="DR67" i="23" s="1"/>
  <c r="DR68" i="23" s="1"/>
  <c r="DR69" i="23" s="1"/>
  <c r="DR70" i="23" s="1"/>
  <c r="DR71" i="23" s="1"/>
  <c r="DR72" i="23" s="1"/>
  <c r="DR73" i="23" s="1"/>
  <c r="DR74" i="23" s="1"/>
  <c r="DR75" i="23" s="1"/>
  <c r="DR76" i="23" s="1"/>
  <c r="DR77" i="23" s="1"/>
  <c r="DR78" i="23" s="1"/>
  <c r="DR79" i="23" s="1"/>
  <c r="DR80" i="23" s="1"/>
  <c r="DR2" i="23" s="1"/>
  <c r="DB79" i="23" s="1"/>
  <c r="DZ4" i="23"/>
  <c r="DZ5" i="23" s="1"/>
  <c r="DZ6" i="23" s="1"/>
  <c r="DZ7" i="23" s="1"/>
  <c r="DZ8" i="23" s="1"/>
  <c r="DZ9" i="23" s="1"/>
  <c r="DZ10" i="23" s="1"/>
  <c r="DZ11" i="23" s="1"/>
  <c r="DZ12" i="23" s="1"/>
  <c r="DZ13" i="23" s="1"/>
  <c r="DZ14" i="23" s="1"/>
  <c r="DZ15" i="23" s="1"/>
  <c r="DZ16" i="23" s="1"/>
  <c r="DZ17" i="23" s="1"/>
  <c r="DZ18" i="23" s="1"/>
  <c r="DZ19" i="23" s="1"/>
  <c r="DZ20" i="23" s="1"/>
  <c r="DZ21" i="23" s="1"/>
  <c r="DZ22" i="23" s="1"/>
  <c r="DZ23" i="23" s="1"/>
  <c r="DZ24" i="23" s="1"/>
  <c r="DZ25" i="23" s="1"/>
  <c r="DZ26" i="23" s="1"/>
  <c r="DZ27" i="23" s="1"/>
  <c r="DZ28" i="23" s="1"/>
  <c r="DZ29" i="23" s="1"/>
  <c r="DZ30" i="23" s="1"/>
  <c r="DZ31" i="23" s="1"/>
  <c r="DZ32" i="23" s="1"/>
  <c r="DZ33" i="23" s="1"/>
  <c r="DZ34" i="23" s="1"/>
  <c r="DZ35" i="23" s="1"/>
  <c r="DZ36" i="23" s="1"/>
  <c r="DZ37" i="23" s="1"/>
  <c r="DZ38" i="23" s="1"/>
  <c r="DZ39" i="23" s="1"/>
  <c r="DZ40" i="23" s="1"/>
  <c r="DZ41" i="23" s="1"/>
  <c r="DZ42" i="23" s="1"/>
  <c r="DZ43" i="23" s="1"/>
  <c r="DZ44" i="23" s="1"/>
  <c r="DZ45" i="23" s="1"/>
  <c r="DZ46" i="23" s="1"/>
  <c r="DZ47" i="23" s="1"/>
  <c r="DZ48" i="23" s="1"/>
  <c r="DZ49" i="23" s="1"/>
  <c r="DZ50" i="23" s="1"/>
  <c r="DZ51" i="23" s="1"/>
  <c r="DZ52" i="23" s="1"/>
  <c r="DZ53" i="23" s="1"/>
  <c r="DZ54" i="23" s="1"/>
  <c r="DZ55" i="23" s="1"/>
  <c r="DZ56" i="23" s="1"/>
  <c r="DZ57" i="23" s="1"/>
  <c r="DZ58" i="23" s="1"/>
  <c r="DZ59" i="23" s="1"/>
  <c r="DZ60" i="23" s="1"/>
  <c r="DZ61" i="23" s="1"/>
  <c r="DZ62" i="23" s="1"/>
  <c r="DZ63" i="23" s="1"/>
  <c r="DZ64" i="23" s="1"/>
  <c r="DZ65" i="23" s="1"/>
  <c r="DZ66" i="23" s="1"/>
  <c r="DZ67" i="23" s="1"/>
  <c r="DZ68" i="23" s="1"/>
  <c r="DZ69" i="23" s="1"/>
  <c r="DZ70" i="23" s="1"/>
  <c r="DZ71" i="23" s="1"/>
  <c r="DZ72" i="23" s="1"/>
  <c r="DZ73" i="23" s="1"/>
  <c r="DZ74" i="23" s="1"/>
  <c r="DZ75" i="23" s="1"/>
  <c r="DZ76" i="23" s="1"/>
  <c r="DZ77" i="23" s="1"/>
  <c r="DZ78" i="23" s="1"/>
  <c r="DZ79" i="23" s="1"/>
  <c r="DZ80" i="23" s="1"/>
  <c r="DZ2" i="23" s="1"/>
  <c r="DB199" i="23" s="1"/>
  <c r="EG7" i="23"/>
  <c r="DS4" i="23"/>
  <c r="DS5" i="23" s="1"/>
  <c r="DS6" i="23" s="1"/>
  <c r="DS7" i="23" s="1"/>
  <c r="DS8" i="23" s="1"/>
  <c r="DS9" i="23" s="1"/>
  <c r="DS10" i="23" s="1"/>
  <c r="DS11" i="23" s="1"/>
  <c r="DS12" i="23" s="1"/>
  <c r="DS13" i="23" s="1"/>
  <c r="DS14" i="23" s="1"/>
  <c r="DS15" i="23" s="1"/>
  <c r="DS16" i="23" s="1"/>
  <c r="DS17" i="23" s="1"/>
  <c r="DS18" i="23" s="1"/>
  <c r="DS19" i="23" s="1"/>
  <c r="DS20" i="23" s="1"/>
  <c r="DS21" i="23" s="1"/>
  <c r="DS22" i="23" s="1"/>
  <c r="DS23" i="23" s="1"/>
  <c r="DS24" i="23" s="1"/>
  <c r="DS25" i="23" s="1"/>
  <c r="DS26" i="23" s="1"/>
  <c r="DS27" i="23" s="1"/>
  <c r="DS28" i="23" s="1"/>
  <c r="DS29" i="23" s="1"/>
  <c r="DS30" i="23" s="1"/>
  <c r="DS31" i="23" s="1"/>
  <c r="DS32" i="23" s="1"/>
  <c r="DS33" i="23" s="1"/>
  <c r="DS34" i="23" s="1"/>
  <c r="DS35" i="23" s="1"/>
  <c r="DS36" i="23" s="1"/>
  <c r="DS37" i="23" s="1"/>
  <c r="DS38" i="23" s="1"/>
  <c r="DS39" i="23" s="1"/>
  <c r="DS40" i="23" s="1"/>
  <c r="DS41" i="23" s="1"/>
  <c r="DS42" i="23" s="1"/>
  <c r="DS43" i="23" s="1"/>
  <c r="DS44" i="23" s="1"/>
  <c r="DS45" i="23" s="1"/>
  <c r="DS46" i="23" s="1"/>
  <c r="DS47" i="23" s="1"/>
  <c r="DS48" i="23" s="1"/>
  <c r="DS49" i="23" s="1"/>
  <c r="DS50" i="23" s="1"/>
  <c r="DS51" i="23" s="1"/>
  <c r="DS52" i="23" s="1"/>
  <c r="DS53" i="23" s="1"/>
  <c r="DS54" i="23" s="1"/>
  <c r="DS55" i="23" s="1"/>
  <c r="DS56" i="23" s="1"/>
  <c r="DS57" i="23" s="1"/>
  <c r="DS58" i="23" s="1"/>
  <c r="DS59" i="23" s="1"/>
  <c r="DS60" i="23" s="1"/>
  <c r="DS61" i="23" s="1"/>
  <c r="DS62" i="23" s="1"/>
  <c r="DS63" i="23" s="1"/>
  <c r="DS64" i="23" s="1"/>
  <c r="DS65" i="23" s="1"/>
  <c r="DS66" i="23" s="1"/>
  <c r="DS67" i="23" s="1"/>
  <c r="DS68" i="23" s="1"/>
  <c r="DS69" i="23" s="1"/>
  <c r="DS70" i="23" s="1"/>
  <c r="DS71" i="23" s="1"/>
  <c r="DS72" i="23" s="1"/>
  <c r="DS73" i="23" s="1"/>
  <c r="DS74" i="23" s="1"/>
  <c r="DS75" i="23" s="1"/>
  <c r="DS76" i="23" s="1"/>
  <c r="DS77" i="23" s="1"/>
  <c r="DS78" i="23" s="1"/>
  <c r="DS79" i="23" s="1"/>
  <c r="DS80" i="23" s="1"/>
  <c r="DS2" i="23" s="1"/>
  <c r="DB94" i="23" s="1"/>
  <c r="EA4" i="23"/>
  <c r="EA5" i="23" s="1"/>
  <c r="EA6" i="23" s="1"/>
  <c r="EA7" i="23" s="1"/>
  <c r="EA8" i="23" s="1"/>
  <c r="EA9" i="23" s="1"/>
  <c r="EA10" i="23" s="1"/>
  <c r="EA11" i="23" s="1"/>
  <c r="EA12" i="23" s="1"/>
  <c r="EA13" i="23" s="1"/>
  <c r="EA14" i="23" s="1"/>
  <c r="EA15" i="23" s="1"/>
  <c r="EA16" i="23" s="1"/>
  <c r="EA17" i="23" s="1"/>
  <c r="EA18" i="23" s="1"/>
  <c r="EA19" i="23" s="1"/>
  <c r="EA20" i="23" s="1"/>
  <c r="EA21" i="23" s="1"/>
  <c r="EA22" i="23" s="1"/>
  <c r="EA23" i="23" s="1"/>
  <c r="EA24" i="23" s="1"/>
  <c r="EA25" i="23" s="1"/>
  <c r="EA26" i="23" s="1"/>
  <c r="EA27" i="23" s="1"/>
  <c r="EA28" i="23" s="1"/>
  <c r="EA29" i="23" s="1"/>
  <c r="EA30" i="23" s="1"/>
  <c r="EA31" i="23" s="1"/>
  <c r="EA32" i="23" s="1"/>
  <c r="EA33" i="23" s="1"/>
  <c r="EA34" i="23" s="1"/>
  <c r="EA35" i="23" s="1"/>
  <c r="EA36" i="23" s="1"/>
  <c r="EA37" i="23" s="1"/>
  <c r="EA38" i="23" s="1"/>
  <c r="EA39" i="23" s="1"/>
  <c r="EA40" i="23" s="1"/>
  <c r="EA41" i="23" s="1"/>
  <c r="EA42" i="23" s="1"/>
  <c r="EA43" i="23" s="1"/>
  <c r="EA44" i="23" s="1"/>
  <c r="EA45" i="23" s="1"/>
  <c r="EA46" i="23" s="1"/>
  <c r="EA47" i="23" s="1"/>
  <c r="EA48" i="23" s="1"/>
  <c r="EA49" i="23" s="1"/>
  <c r="EA50" i="23" s="1"/>
  <c r="EA51" i="23" s="1"/>
  <c r="EA52" i="23" s="1"/>
  <c r="EA53" i="23" s="1"/>
  <c r="EA54" i="23" s="1"/>
  <c r="EA55" i="23" s="1"/>
  <c r="EA56" i="23" s="1"/>
  <c r="EA57" i="23" s="1"/>
  <c r="EA58" i="23" s="1"/>
  <c r="EA59" i="23" s="1"/>
  <c r="EA60" i="23" s="1"/>
  <c r="EA61" i="23" s="1"/>
  <c r="EA62" i="23" s="1"/>
  <c r="EA63" i="23" s="1"/>
  <c r="EA64" i="23" s="1"/>
  <c r="EA65" i="23" s="1"/>
  <c r="EA66" i="23" s="1"/>
  <c r="EA67" i="23" s="1"/>
  <c r="EA68" i="23" s="1"/>
  <c r="EA69" i="23" s="1"/>
  <c r="EA70" i="23" s="1"/>
  <c r="EA71" i="23" s="1"/>
  <c r="EA72" i="23" s="1"/>
  <c r="EA73" i="23" s="1"/>
  <c r="EA74" i="23" s="1"/>
  <c r="EA75" i="23" s="1"/>
  <c r="EA76" i="23" s="1"/>
  <c r="EA77" i="23" s="1"/>
  <c r="EA78" i="23" s="1"/>
  <c r="EA79" i="23" s="1"/>
  <c r="EA80" i="23" s="1"/>
  <c r="EA2" i="23" s="1"/>
  <c r="DB214" i="23" s="1"/>
  <c r="DX5" i="23"/>
  <c r="DX6" i="23" s="1"/>
  <c r="DX7" i="23" s="1"/>
  <c r="DX8" i="23" s="1"/>
  <c r="DX9" i="23" s="1"/>
  <c r="DX10" i="23" s="1"/>
  <c r="DX11" i="23" s="1"/>
  <c r="DX12" i="23" s="1"/>
  <c r="DX13" i="23" s="1"/>
  <c r="DX14" i="23" s="1"/>
  <c r="DX15" i="23" s="1"/>
  <c r="DX16" i="23" s="1"/>
  <c r="DX17" i="23" s="1"/>
  <c r="DX18" i="23" s="1"/>
  <c r="DX19" i="23" s="1"/>
  <c r="DX20" i="23" s="1"/>
  <c r="DX21" i="23" s="1"/>
  <c r="DX22" i="23" s="1"/>
  <c r="DX23" i="23" s="1"/>
  <c r="DX24" i="23" s="1"/>
  <c r="DX25" i="23" s="1"/>
  <c r="DX26" i="23" s="1"/>
  <c r="DX27" i="23" s="1"/>
  <c r="DX28" i="23" s="1"/>
  <c r="DX29" i="23" s="1"/>
  <c r="DX30" i="23" s="1"/>
  <c r="DX31" i="23" s="1"/>
  <c r="DX32" i="23" s="1"/>
  <c r="DX33" i="23" s="1"/>
  <c r="DX34" i="23" s="1"/>
  <c r="DX35" i="23" s="1"/>
  <c r="DX36" i="23" s="1"/>
  <c r="DX37" i="23" s="1"/>
  <c r="DX38" i="23" s="1"/>
  <c r="DX39" i="23" s="1"/>
  <c r="DX40" i="23" s="1"/>
  <c r="DX41" i="23" s="1"/>
  <c r="DX42" i="23" s="1"/>
  <c r="DX43" i="23" s="1"/>
  <c r="DX44" i="23" s="1"/>
  <c r="DX45" i="23" s="1"/>
  <c r="DX46" i="23" s="1"/>
  <c r="DX47" i="23" s="1"/>
  <c r="DX48" i="23" s="1"/>
  <c r="DX49" i="23" s="1"/>
  <c r="DX50" i="23" s="1"/>
  <c r="DX51" i="23" s="1"/>
  <c r="DX52" i="23" s="1"/>
  <c r="DX53" i="23" s="1"/>
  <c r="DX54" i="23" s="1"/>
  <c r="DX55" i="23" s="1"/>
  <c r="DX56" i="23" s="1"/>
  <c r="DX57" i="23" s="1"/>
  <c r="DX58" i="23" s="1"/>
  <c r="DX59" i="23" s="1"/>
  <c r="DX60" i="23" s="1"/>
  <c r="DX61" i="23" s="1"/>
  <c r="DX62" i="23" s="1"/>
  <c r="DX63" i="23" s="1"/>
  <c r="DX64" i="23" s="1"/>
  <c r="DX65" i="23" s="1"/>
  <c r="DX66" i="23" s="1"/>
  <c r="DX67" i="23" s="1"/>
  <c r="DX68" i="23" s="1"/>
  <c r="DX69" i="23" s="1"/>
  <c r="DX70" i="23" s="1"/>
  <c r="DX71" i="23" s="1"/>
  <c r="DX72" i="23" s="1"/>
  <c r="DX73" i="23" s="1"/>
  <c r="DX74" i="23" s="1"/>
  <c r="DX75" i="23" s="1"/>
  <c r="DX76" i="23" s="1"/>
  <c r="DX77" i="23" s="1"/>
  <c r="DX78" i="23" s="1"/>
  <c r="DX79" i="23" s="1"/>
  <c r="DX80" i="23" s="1"/>
  <c r="DX2" i="23" s="1"/>
  <c r="DB169" i="23" s="1"/>
  <c r="EF5" i="23"/>
  <c r="EF6" i="23" s="1"/>
  <c r="EF7" i="23" s="1"/>
  <c r="EF8" i="23" s="1"/>
  <c r="EF9" i="23" s="1"/>
  <c r="EF10" i="23" s="1"/>
  <c r="EF11" i="23" s="1"/>
  <c r="EF12" i="23" s="1"/>
  <c r="EF13" i="23" s="1"/>
  <c r="EF14" i="23" s="1"/>
  <c r="EF15" i="23" s="1"/>
  <c r="EF16" i="23" s="1"/>
  <c r="EF17" i="23" s="1"/>
  <c r="EF18" i="23" s="1"/>
  <c r="EF19" i="23" s="1"/>
  <c r="EF20" i="23" s="1"/>
  <c r="EF21" i="23" s="1"/>
  <c r="EF22" i="23" s="1"/>
  <c r="EF23" i="23" s="1"/>
  <c r="EF24" i="23" s="1"/>
  <c r="EF25" i="23" s="1"/>
  <c r="EF26" i="23" s="1"/>
  <c r="EF27" i="23" s="1"/>
  <c r="EF28" i="23" s="1"/>
  <c r="EF29" i="23" s="1"/>
  <c r="EF30" i="23" s="1"/>
  <c r="EF31" i="23" s="1"/>
  <c r="EF32" i="23" s="1"/>
  <c r="EF33" i="23" s="1"/>
  <c r="EF34" i="23" s="1"/>
  <c r="EF35" i="23" s="1"/>
  <c r="EF36" i="23" s="1"/>
  <c r="EF37" i="23" s="1"/>
  <c r="EF38" i="23" s="1"/>
  <c r="EF39" i="23" s="1"/>
  <c r="EF40" i="23" s="1"/>
  <c r="EF41" i="23" s="1"/>
  <c r="EF42" i="23" s="1"/>
  <c r="EF43" i="23" s="1"/>
  <c r="EF44" i="23" s="1"/>
  <c r="EF45" i="23" s="1"/>
  <c r="EF46" i="23" s="1"/>
  <c r="EF47" i="23" s="1"/>
  <c r="EF48" i="23" s="1"/>
  <c r="EF49" i="23" s="1"/>
  <c r="EF50" i="23" s="1"/>
  <c r="EF51" i="23" s="1"/>
  <c r="EF52" i="23" s="1"/>
  <c r="EF53" i="23" s="1"/>
  <c r="EF54" i="23" s="1"/>
  <c r="EF55" i="23" s="1"/>
  <c r="EF56" i="23" s="1"/>
  <c r="EF57" i="23" s="1"/>
  <c r="EF58" i="23" s="1"/>
  <c r="EF59" i="23" s="1"/>
  <c r="EF60" i="23" s="1"/>
  <c r="EF61" i="23" s="1"/>
  <c r="EF62" i="23" s="1"/>
  <c r="EF63" i="23" s="1"/>
  <c r="EF64" i="23" s="1"/>
  <c r="EF65" i="23" s="1"/>
  <c r="EF66" i="23" s="1"/>
  <c r="EF67" i="23" s="1"/>
  <c r="EF68" i="23" s="1"/>
  <c r="EF69" i="23" s="1"/>
  <c r="EF70" i="23" s="1"/>
  <c r="EF71" i="23" s="1"/>
  <c r="EF72" i="23" s="1"/>
  <c r="EF73" i="23" s="1"/>
  <c r="EF74" i="23" s="1"/>
  <c r="EF75" i="23" s="1"/>
  <c r="EF76" i="23" s="1"/>
  <c r="EF77" i="23" s="1"/>
  <c r="EF78" i="23" s="1"/>
  <c r="EF79" i="23" s="1"/>
  <c r="EF80" i="23" s="1"/>
  <c r="EF2" i="23" s="1"/>
  <c r="DB289" i="23" s="1"/>
  <c r="DB288" i="23" s="1"/>
  <c r="EC6" i="23"/>
  <c r="EC7" i="23" s="1"/>
  <c r="EC8" i="23" s="1"/>
  <c r="EC9" i="23" s="1"/>
  <c r="EC10" i="23" s="1"/>
  <c r="EC11" i="23" s="1"/>
  <c r="EC12" i="23" s="1"/>
  <c r="EC13" i="23" s="1"/>
  <c r="EC14" i="23" s="1"/>
  <c r="EC15" i="23" s="1"/>
  <c r="EC16" i="23" s="1"/>
  <c r="EC17" i="23" s="1"/>
  <c r="EC18" i="23" s="1"/>
  <c r="EC19" i="23" s="1"/>
  <c r="EC20" i="23" s="1"/>
  <c r="EC21" i="23" s="1"/>
  <c r="EC22" i="23" s="1"/>
  <c r="EC23" i="23" s="1"/>
  <c r="EC24" i="23" s="1"/>
  <c r="EC25" i="23" s="1"/>
  <c r="EC26" i="23" s="1"/>
  <c r="EC27" i="23" s="1"/>
  <c r="EC28" i="23" s="1"/>
  <c r="EC29" i="23" s="1"/>
  <c r="EC30" i="23" s="1"/>
  <c r="EC31" i="23" s="1"/>
  <c r="EC32" i="23" s="1"/>
  <c r="EC33" i="23" s="1"/>
  <c r="EC34" i="23" s="1"/>
  <c r="EC35" i="23" s="1"/>
  <c r="EC36" i="23" s="1"/>
  <c r="EC37" i="23" s="1"/>
  <c r="EC38" i="23" s="1"/>
  <c r="EC39" i="23" s="1"/>
  <c r="EC40" i="23" s="1"/>
  <c r="EC41" i="23" s="1"/>
  <c r="EC42" i="23" s="1"/>
  <c r="EC43" i="23" s="1"/>
  <c r="EC44" i="23" s="1"/>
  <c r="EC45" i="23" s="1"/>
  <c r="EC46" i="23" s="1"/>
  <c r="EC47" i="23" s="1"/>
  <c r="EC48" i="23" s="1"/>
  <c r="EC49" i="23" s="1"/>
  <c r="EC50" i="23" s="1"/>
  <c r="EC51" i="23" s="1"/>
  <c r="EC52" i="23" s="1"/>
  <c r="EC53" i="23" s="1"/>
  <c r="EC54" i="23" s="1"/>
  <c r="EC55" i="23" s="1"/>
  <c r="EC56" i="23" s="1"/>
  <c r="EC57" i="23" s="1"/>
  <c r="EC58" i="23" s="1"/>
  <c r="EC59" i="23" s="1"/>
  <c r="EC60" i="23" s="1"/>
  <c r="EC61" i="23" s="1"/>
  <c r="EC62" i="23" s="1"/>
  <c r="EC63" i="23" s="1"/>
  <c r="EC64" i="23" s="1"/>
  <c r="EC65" i="23" s="1"/>
  <c r="EC66" i="23" s="1"/>
  <c r="EC67" i="23" s="1"/>
  <c r="EC68" i="23" s="1"/>
  <c r="EC69" i="23" s="1"/>
  <c r="EC70" i="23" s="1"/>
  <c r="EC71" i="23" s="1"/>
  <c r="EC72" i="23" s="1"/>
  <c r="EC73" i="23" s="1"/>
  <c r="EC74" i="23" s="1"/>
  <c r="EC75" i="23" s="1"/>
  <c r="EC76" i="23" s="1"/>
  <c r="EC77" i="23" s="1"/>
  <c r="EC78" i="23" s="1"/>
  <c r="EC79" i="23" s="1"/>
  <c r="EC80" i="23" s="1"/>
  <c r="EC2" i="23" s="1"/>
  <c r="DB244" i="23" s="1"/>
  <c r="EG10" i="23"/>
  <c r="EG16" i="23"/>
  <c r="EG11" i="23"/>
  <c r="DT4" i="23"/>
  <c r="DT5" i="23" s="1"/>
  <c r="DT6" i="23" s="1"/>
  <c r="DT7" i="23" s="1"/>
  <c r="DT8" i="23" s="1"/>
  <c r="DT9" i="23" s="1"/>
  <c r="DT10" i="23" s="1"/>
  <c r="DT11" i="23" s="1"/>
  <c r="DT12" i="23" s="1"/>
  <c r="DT13" i="23" s="1"/>
  <c r="DT14" i="23" s="1"/>
  <c r="DT15" i="23" s="1"/>
  <c r="DT16" i="23" s="1"/>
  <c r="DT17" i="23" s="1"/>
  <c r="DT18" i="23" s="1"/>
  <c r="DT19" i="23" s="1"/>
  <c r="DT20" i="23" s="1"/>
  <c r="DT21" i="23" s="1"/>
  <c r="DT22" i="23" s="1"/>
  <c r="DT23" i="23" s="1"/>
  <c r="DT24" i="23" s="1"/>
  <c r="DT25" i="23" s="1"/>
  <c r="DT26" i="23" s="1"/>
  <c r="DT27" i="23" s="1"/>
  <c r="DT28" i="23" s="1"/>
  <c r="DT29" i="23" s="1"/>
  <c r="DT30" i="23" s="1"/>
  <c r="DT31" i="23" s="1"/>
  <c r="DT32" i="23" s="1"/>
  <c r="DT33" i="23" s="1"/>
  <c r="DT34" i="23" s="1"/>
  <c r="DT35" i="23" s="1"/>
  <c r="DT36" i="23" s="1"/>
  <c r="DT37" i="23" s="1"/>
  <c r="DT38" i="23" s="1"/>
  <c r="DT39" i="23" s="1"/>
  <c r="DT40" i="23" s="1"/>
  <c r="DT41" i="23" s="1"/>
  <c r="DT42" i="23" s="1"/>
  <c r="DT43" i="23" s="1"/>
  <c r="DT44" i="23" s="1"/>
  <c r="DT45" i="23" s="1"/>
  <c r="DT46" i="23" s="1"/>
  <c r="DT47" i="23" s="1"/>
  <c r="DT48" i="23" s="1"/>
  <c r="DT49" i="23" s="1"/>
  <c r="DT50" i="23" s="1"/>
  <c r="DT51" i="23" s="1"/>
  <c r="DT52" i="23" s="1"/>
  <c r="DT53" i="23" s="1"/>
  <c r="DT54" i="23" s="1"/>
  <c r="DT55" i="23" s="1"/>
  <c r="DT56" i="23" s="1"/>
  <c r="DT57" i="23" s="1"/>
  <c r="DT58" i="23" s="1"/>
  <c r="DT59" i="23" s="1"/>
  <c r="DT60" i="23" s="1"/>
  <c r="DT61" i="23" s="1"/>
  <c r="DT62" i="23" s="1"/>
  <c r="DT63" i="23" s="1"/>
  <c r="DT64" i="23" s="1"/>
  <c r="DT65" i="23" s="1"/>
  <c r="DT66" i="23" s="1"/>
  <c r="DT67" i="23" s="1"/>
  <c r="DT68" i="23" s="1"/>
  <c r="DT69" i="23" s="1"/>
  <c r="DT70" i="23" s="1"/>
  <c r="DT71" i="23" s="1"/>
  <c r="DT72" i="23" s="1"/>
  <c r="DT73" i="23" s="1"/>
  <c r="DT74" i="23" s="1"/>
  <c r="DT75" i="23" s="1"/>
  <c r="DT76" i="23" s="1"/>
  <c r="DT77" i="23" s="1"/>
  <c r="DT78" i="23" s="1"/>
  <c r="DT79" i="23" s="1"/>
  <c r="DT80" i="23" s="1"/>
  <c r="DT2" i="23" s="1"/>
  <c r="DB109" i="23" s="1"/>
  <c r="EB4" i="23"/>
  <c r="EB5" i="23" s="1"/>
  <c r="EB6" i="23" s="1"/>
  <c r="EB7" i="23" s="1"/>
  <c r="EB8" i="23" s="1"/>
  <c r="EB9" i="23" s="1"/>
  <c r="EB10" i="23" s="1"/>
  <c r="EB11" i="23" s="1"/>
  <c r="EB12" i="23" s="1"/>
  <c r="EB13" i="23" s="1"/>
  <c r="EB14" i="23" s="1"/>
  <c r="EB15" i="23" s="1"/>
  <c r="EB16" i="23" s="1"/>
  <c r="EB17" i="23" s="1"/>
  <c r="EB18" i="23" s="1"/>
  <c r="EB19" i="23" s="1"/>
  <c r="EB20" i="23" s="1"/>
  <c r="EB21" i="23" s="1"/>
  <c r="EB22" i="23" s="1"/>
  <c r="EB23" i="23" s="1"/>
  <c r="EB24" i="23" s="1"/>
  <c r="EB25" i="23" s="1"/>
  <c r="EB26" i="23" s="1"/>
  <c r="EB27" i="23" s="1"/>
  <c r="EB28" i="23" s="1"/>
  <c r="EB29" i="23" s="1"/>
  <c r="EB30" i="23" s="1"/>
  <c r="EB31" i="23" s="1"/>
  <c r="EB32" i="23" s="1"/>
  <c r="EB33" i="23" s="1"/>
  <c r="EB34" i="23" s="1"/>
  <c r="EB35" i="23" s="1"/>
  <c r="EB36" i="23" s="1"/>
  <c r="EB37" i="23" s="1"/>
  <c r="EB38" i="23" s="1"/>
  <c r="EB39" i="23" s="1"/>
  <c r="EB40" i="23" s="1"/>
  <c r="EB41" i="23" s="1"/>
  <c r="EB42" i="23" s="1"/>
  <c r="EB43" i="23" s="1"/>
  <c r="EB44" i="23" s="1"/>
  <c r="EB45" i="23" s="1"/>
  <c r="EB46" i="23" s="1"/>
  <c r="EB47" i="23" s="1"/>
  <c r="EB48" i="23" s="1"/>
  <c r="EB49" i="23" s="1"/>
  <c r="EB50" i="23" s="1"/>
  <c r="EB51" i="23" s="1"/>
  <c r="EB52" i="23" s="1"/>
  <c r="EB53" i="23" s="1"/>
  <c r="EB54" i="23" s="1"/>
  <c r="EB55" i="23" s="1"/>
  <c r="EB56" i="23" s="1"/>
  <c r="EB57" i="23" s="1"/>
  <c r="EB58" i="23" s="1"/>
  <c r="EB59" i="23" s="1"/>
  <c r="EB60" i="23" s="1"/>
  <c r="EB61" i="23" s="1"/>
  <c r="EB62" i="23" s="1"/>
  <c r="EB63" i="23" s="1"/>
  <c r="EB64" i="23" s="1"/>
  <c r="EB65" i="23" s="1"/>
  <c r="EB66" i="23" s="1"/>
  <c r="EB67" i="23" s="1"/>
  <c r="EB68" i="23" s="1"/>
  <c r="EB69" i="23" s="1"/>
  <c r="EB70" i="23" s="1"/>
  <c r="EB71" i="23" s="1"/>
  <c r="EB72" i="23" s="1"/>
  <c r="EB73" i="23" s="1"/>
  <c r="EB74" i="23" s="1"/>
  <c r="EB75" i="23" s="1"/>
  <c r="EB76" i="23" s="1"/>
  <c r="EB77" i="23" s="1"/>
  <c r="EB78" i="23" s="1"/>
  <c r="EB79" i="23" s="1"/>
  <c r="EB80" i="23" s="1"/>
  <c r="EB2" i="23" s="1"/>
  <c r="DB229" i="23" s="1"/>
  <c r="EG5" i="23"/>
  <c r="ED6" i="23"/>
  <c r="ED7" i="23" s="1"/>
  <c r="ED8" i="23" s="1"/>
  <c r="ED9" i="23" s="1"/>
  <c r="ED10" i="23" s="1"/>
  <c r="ED11" i="23" s="1"/>
  <c r="ED12" i="23" s="1"/>
  <c r="ED13" i="23" s="1"/>
  <c r="ED14" i="23" s="1"/>
  <c r="ED15" i="23" s="1"/>
  <c r="ED16" i="23" s="1"/>
  <c r="ED17" i="23" s="1"/>
  <c r="ED18" i="23" s="1"/>
  <c r="ED19" i="23" s="1"/>
  <c r="ED20" i="23" s="1"/>
  <c r="ED21" i="23" s="1"/>
  <c r="ED22" i="23" s="1"/>
  <c r="ED23" i="23" s="1"/>
  <c r="ED24" i="23" s="1"/>
  <c r="ED25" i="23" s="1"/>
  <c r="ED26" i="23" s="1"/>
  <c r="ED27" i="23" s="1"/>
  <c r="ED28" i="23" s="1"/>
  <c r="ED29" i="23" s="1"/>
  <c r="ED30" i="23" s="1"/>
  <c r="ED31" i="23" s="1"/>
  <c r="ED32" i="23" s="1"/>
  <c r="ED33" i="23" s="1"/>
  <c r="ED34" i="23" s="1"/>
  <c r="ED35" i="23" s="1"/>
  <c r="ED36" i="23" s="1"/>
  <c r="ED37" i="23" s="1"/>
  <c r="ED38" i="23" s="1"/>
  <c r="ED39" i="23" s="1"/>
  <c r="ED40" i="23" s="1"/>
  <c r="ED41" i="23" s="1"/>
  <c r="ED42" i="23" s="1"/>
  <c r="ED43" i="23" s="1"/>
  <c r="ED44" i="23" s="1"/>
  <c r="ED45" i="23" s="1"/>
  <c r="ED46" i="23" s="1"/>
  <c r="ED47" i="23" s="1"/>
  <c r="ED48" i="23" s="1"/>
  <c r="ED49" i="23" s="1"/>
  <c r="ED50" i="23" s="1"/>
  <c r="ED51" i="23" s="1"/>
  <c r="ED52" i="23" s="1"/>
  <c r="ED53" i="23" s="1"/>
  <c r="ED54" i="23" s="1"/>
  <c r="ED55" i="23" s="1"/>
  <c r="ED56" i="23" s="1"/>
  <c r="ED57" i="23" s="1"/>
  <c r="ED58" i="23" s="1"/>
  <c r="ED59" i="23" s="1"/>
  <c r="ED60" i="23" s="1"/>
  <c r="ED61" i="23" s="1"/>
  <c r="ED62" i="23" s="1"/>
  <c r="ED63" i="23" s="1"/>
  <c r="ED64" i="23" s="1"/>
  <c r="ED65" i="23" s="1"/>
  <c r="ED66" i="23" s="1"/>
  <c r="ED67" i="23" s="1"/>
  <c r="ED68" i="23" s="1"/>
  <c r="ED69" i="23" s="1"/>
  <c r="ED70" i="23" s="1"/>
  <c r="ED71" i="23" s="1"/>
  <c r="ED72" i="23" s="1"/>
  <c r="ED73" i="23" s="1"/>
  <c r="ED74" i="23" s="1"/>
  <c r="ED75" i="23" s="1"/>
  <c r="ED76" i="23" s="1"/>
  <c r="ED77" i="23" s="1"/>
  <c r="ED78" i="23" s="1"/>
  <c r="ED79" i="23" s="1"/>
  <c r="ED80" i="23" s="1"/>
  <c r="ED2" i="23" s="1"/>
  <c r="DB259" i="23" s="1"/>
  <c r="EG13" i="23"/>
  <c r="DM4" i="23"/>
  <c r="DU4" i="23"/>
  <c r="DU5" i="23" s="1"/>
  <c r="DU6" i="23" s="1"/>
  <c r="DU7" i="23" s="1"/>
  <c r="DU8" i="23" s="1"/>
  <c r="DU9" i="23" s="1"/>
  <c r="DU10" i="23" s="1"/>
  <c r="DU11" i="23" s="1"/>
  <c r="DU12" i="23" s="1"/>
  <c r="DU13" i="23" s="1"/>
  <c r="DU14" i="23" s="1"/>
  <c r="DU15" i="23" s="1"/>
  <c r="DU16" i="23" s="1"/>
  <c r="DU17" i="23" s="1"/>
  <c r="DU18" i="23" s="1"/>
  <c r="DU19" i="23" s="1"/>
  <c r="DU20" i="23" s="1"/>
  <c r="DU21" i="23" s="1"/>
  <c r="DU22" i="23" s="1"/>
  <c r="DU23" i="23" s="1"/>
  <c r="DU24" i="23" s="1"/>
  <c r="DU25" i="23" s="1"/>
  <c r="DU26" i="23" s="1"/>
  <c r="DU27" i="23" s="1"/>
  <c r="DU28" i="23" s="1"/>
  <c r="DU29" i="23" s="1"/>
  <c r="DU30" i="23" s="1"/>
  <c r="DU31" i="23" s="1"/>
  <c r="DU32" i="23" s="1"/>
  <c r="DU33" i="23" s="1"/>
  <c r="DU34" i="23" s="1"/>
  <c r="DU35" i="23" s="1"/>
  <c r="DU36" i="23" s="1"/>
  <c r="DU37" i="23" s="1"/>
  <c r="DU38" i="23" s="1"/>
  <c r="DU39" i="23" s="1"/>
  <c r="DU40" i="23" s="1"/>
  <c r="DU41" i="23" s="1"/>
  <c r="DU42" i="23" s="1"/>
  <c r="DU43" i="23" s="1"/>
  <c r="DU44" i="23" s="1"/>
  <c r="DU45" i="23" s="1"/>
  <c r="DU46" i="23" s="1"/>
  <c r="DU47" i="23" s="1"/>
  <c r="DU48" i="23" s="1"/>
  <c r="DU49" i="23" s="1"/>
  <c r="DU50" i="23" s="1"/>
  <c r="DU51" i="23" s="1"/>
  <c r="DU52" i="23" s="1"/>
  <c r="DU53" i="23" s="1"/>
  <c r="DU54" i="23" s="1"/>
  <c r="DU55" i="23" s="1"/>
  <c r="DU56" i="23" s="1"/>
  <c r="DU57" i="23" s="1"/>
  <c r="DU58" i="23" s="1"/>
  <c r="DU59" i="23" s="1"/>
  <c r="DU60" i="23" s="1"/>
  <c r="DU61" i="23" s="1"/>
  <c r="DU62" i="23" s="1"/>
  <c r="DU63" i="23" s="1"/>
  <c r="DU64" i="23" s="1"/>
  <c r="DU65" i="23" s="1"/>
  <c r="DU66" i="23" s="1"/>
  <c r="DU67" i="23" s="1"/>
  <c r="DU68" i="23" s="1"/>
  <c r="DU69" i="23" s="1"/>
  <c r="DU70" i="23" s="1"/>
  <c r="DU71" i="23" s="1"/>
  <c r="DU72" i="23" s="1"/>
  <c r="DU73" i="23" s="1"/>
  <c r="DU74" i="23" s="1"/>
  <c r="DU75" i="23" s="1"/>
  <c r="DU76" i="23" s="1"/>
  <c r="DU77" i="23" s="1"/>
  <c r="DU78" i="23" s="1"/>
  <c r="DU79" i="23" s="1"/>
  <c r="DU80" i="23" s="1"/>
  <c r="DU2" i="23" s="1"/>
  <c r="DB124" i="23" s="1"/>
  <c r="EG8" i="23"/>
  <c r="EG17" i="23"/>
  <c r="EG20" i="23"/>
  <c r="CC42" i="35"/>
  <c r="CC43" i="35" s="1"/>
  <c r="CC44" i="35" s="1"/>
  <c r="CC45" i="35" s="1"/>
  <c r="CC46" i="35" s="1"/>
  <c r="CC47" i="35" s="1"/>
  <c r="CC48" i="35" s="1"/>
  <c r="CC49" i="35" s="1"/>
  <c r="CC50" i="35" s="1"/>
  <c r="CC51" i="35" s="1"/>
  <c r="CC52" i="35" s="1"/>
  <c r="CC53" i="35" s="1"/>
  <c r="CC54" i="35" s="1"/>
  <c r="CC55" i="35" s="1"/>
  <c r="CC56" i="35" s="1"/>
  <c r="CC57" i="35" s="1"/>
  <c r="CC58" i="35" s="1"/>
  <c r="CC59" i="35" s="1"/>
  <c r="CC60" i="35" s="1"/>
  <c r="CC61" i="35" s="1"/>
  <c r="CC62" i="35" s="1"/>
  <c r="CC63" i="35" s="1"/>
  <c r="CC64" i="35" s="1"/>
  <c r="CC65" i="35" s="1"/>
  <c r="CC66" i="35" s="1"/>
  <c r="CC67" i="35" s="1"/>
  <c r="CC68" i="35" s="1"/>
  <c r="CC69" i="35" s="1"/>
  <c r="CC70" i="35" s="1"/>
  <c r="CC71" i="35" s="1"/>
  <c r="CC72" i="35" s="1"/>
  <c r="CC73" i="35" s="1"/>
  <c r="CC74" i="35" s="1"/>
  <c r="CC75" i="35" s="1"/>
  <c r="CC76" i="35" s="1"/>
  <c r="CC77" i="35" s="1"/>
  <c r="CC78" i="35" s="1"/>
  <c r="CC79" i="35" s="1"/>
  <c r="CC80" i="35" s="1"/>
  <c r="DB24" i="35"/>
  <c r="DB23" i="35"/>
  <c r="DB141" i="35"/>
  <c r="DB148" i="35"/>
  <c r="DB150" i="35"/>
  <c r="CK42" i="35"/>
  <c r="CK43" i="35" s="1"/>
  <c r="CK44" i="35" s="1"/>
  <c r="CK45" i="35" s="1"/>
  <c r="CK46" i="35" s="1"/>
  <c r="CK47" i="35" s="1"/>
  <c r="CK48" i="35" s="1"/>
  <c r="CK49" i="35" s="1"/>
  <c r="CK50" i="35" s="1"/>
  <c r="CK51" i="35" s="1"/>
  <c r="CK52" i="35" s="1"/>
  <c r="CK53" i="35" s="1"/>
  <c r="CK54" i="35" s="1"/>
  <c r="CK55" i="35" s="1"/>
  <c r="CK56" i="35" s="1"/>
  <c r="CK57" i="35" s="1"/>
  <c r="CK58" i="35" s="1"/>
  <c r="CK59" i="35" s="1"/>
  <c r="CK60" i="35" s="1"/>
  <c r="CK61" i="35" s="1"/>
  <c r="CK62" i="35" s="1"/>
  <c r="CK63" i="35" s="1"/>
  <c r="CK64" i="35" s="1"/>
  <c r="CK65" i="35" s="1"/>
  <c r="CK66" i="35" s="1"/>
  <c r="CK67" i="35" s="1"/>
  <c r="CK68" i="35" s="1"/>
  <c r="CK69" i="35" s="1"/>
  <c r="CK70" i="35" s="1"/>
  <c r="CK71" i="35" s="1"/>
  <c r="CK72" i="35" s="1"/>
  <c r="CK73" i="35" s="1"/>
  <c r="CK74" i="35" s="1"/>
  <c r="CK75" i="35" s="1"/>
  <c r="CK76" i="35" s="1"/>
  <c r="CK77" i="35" s="1"/>
  <c r="CK78" i="35" s="1"/>
  <c r="CK79" i="35" s="1"/>
  <c r="CK80" i="35" s="1"/>
  <c r="DB260" i="35"/>
  <c r="CS42" i="35"/>
  <c r="CS43" i="35" s="1"/>
  <c r="CS44" i="35" s="1"/>
  <c r="CS45" i="35" s="1"/>
  <c r="CS46" i="35" s="1"/>
  <c r="CS47" i="35" s="1"/>
  <c r="CS48" i="35" s="1"/>
  <c r="CS49" i="35" s="1"/>
  <c r="CS50" i="35" s="1"/>
  <c r="CS51" i="35" s="1"/>
  <c r="CS52" i="35" s="1"/>
  <c r="CS53" i="35" s="1"/>
  <c r="CS54" i="35" s="1"/>
  <c r="CS55" i="35" s="1"/>
  <c r="CS56" i="35" s="1"/>
  <c r="CS57" i="35" s="1"/>
  <c r="CS58" i="35" s="1"/>
  <c r="CS59" i="35" s="1"/>
  <c r="CS60" i="35" s="1"/>
  <c r="CS61" i="35" s="1"/>
  <c r="CS62" i="35" s="1"/>
  <c r="CS63" i="35" s="1"/>
  <c r="CS64" i="35" s="1"/>
  <c r="CS65" i="35" s="1"/>
  <c r="CS66" i="35" s="1"/>
  <c r="CS67" i="35" s="1"/>
  <c r="CS68" i="35" s="1"/>
  <c r="CS69" i="35" s="1"/>
  <c r="CS70" i="35" s="1"/>
  <c r="CS71" i="35" s="1"/>
  <c r="CS72" i="35" s="1"/>
  <c r="CS73" i="35" s="1"/>
  <c r="CS74" i="35" s="1"/>
  <c r="CS75" i="35" s="1"/>
  <c r="CS76" i="35" s="1"/>
  <c r="CS77" i="35" s="1"/>
  <c r="CS78" i="35" s="1"/>
  <c r="CS79" i="35" s="1"/>
  <c r="CS80" i="35" s="1"/>
  <c r="DB298" i="35"/>
  <c r="DB294" i="35"/>
  <c r="DB290" i="35"/>
  <c r="DB296" i="35"/>
  <c r="DB299" i="35"/>
  <c r="DB295" i="35"/>
  <c r="CU42" i="35"/>
  <c r="CU43" i="35" s="1"/>
  <c r="CU44" i="35" s="1"/>
  <c r="CU45" i="35" s="1"/>
  <c r="CU46" i="35" s="1"/>
  <c r="CU47" i="35" s="1"/>
  <c r="CU48" i="35" s="1"/>
  <c r="CU49" i="35" s="1"/>
  <c r="CU50" i="35" s="1"/>
  <c r="CU51" i="35" s="1"/>
  <c r="CU52" i="35" s="1"/>
  <c r="CU53" i="35" s="1"/>
  <c r="CU54" i="35" s="1"/>
  <c r="CU55" i="35" s="1"/>
  <c r="CU56" i="35" s="1"/>
  <c r="CU57" i="35" s="1"/>
  <c r="CU58" i="35" s="1"/>
  <c r="CU59" i="35" s="1"/>
  <c r="CU60" i="35" s="1"/>
  <c r="CU61" i="35" s="1"/>
  <c r="CU62" i="35" s="1"/>
  <c r="CU63" i="35" s="1"/>
  <c r="CU64" i="35" s="1"/>
  <c r="CU65" i="35" s="1"/>
  <c r="CU66" i="35" s="1"/>
  <c r="CU67" i="35" s="1"/>
  <c r="CU68" i="35" s="1"/>
  <c r="CU69" i="35" s="1"/>
  <c r="CU70" i="35" s="1"/>
  <c r="CU71" i="35" s="1"/>
  <c r="CU72" i="35" s="1"/>
  <c r="CU73" i="35" s="1"/>
  <c r="CU74" i="35" s="1"/>
  <c r="CU75" i="35" s="1"/>
  <c r="CU76" i="35" s="1"/>
  <c r="CU77" i="35" s="1"/>
  <c r="CU78" i="35" s="1"/>
  <c r="CU79" i="35" s="1"/>
  <c r="CU80" i="35" s="1"/>
  <c r="DB254" i="35"/>
  <c r="DB247" i="35"/>
  <c r="CR42" i="35"/>
  <c r="CR43" i="35" s="1"/>
  <c r="CR44" i="35" s="1"/>
  <c r="CR45" i="35" s="1"/>
  <c r="CR46" i="35" s="1"/>
  <c r="CR47" i="35" s="1"/>
  <c r="CR48" i="35" s="1"/>
  <c r="CR49" i="35" s="1"/>
  <c r="CR50" i="35" s="1"/>
  <c r="CR51" i="35" s="1"/>
  <c r="CR52" i="35" s="1"/>
  <c r="CR53" i="35" s="1"/>
  <c r="CR54" i="35" s="1"/>
  <c r="CR55" i="35" s="1"/>
  <c r="CR56" i="35" s="1"/>
  <c r="CR57" i="35" s="1"/>
  <c r="CR58" i="35" s="1"/>
  <c r="CR59" i="35" s="1"/>
  <c r="CR60" i="35" s="1"/>
  <c r="CR61" i="35" s="1"/>
  <c r="CR62" i="35" s="1"/>
  <c r="CR63" i="35" s="1"/>
  <c r="CR64" i="35" s="1"/>
  <c r="CR65" i="35" s="1"/>
  <c r="CR66" i="35" s="1"/>
  <c r="CR67" i="35" s="1"/>
  <c r="CR68" i="35" s="1"/>
  <c r="CR69" i="35" s="1"/>
  <c r="CR70" i="35" s="1"/>
  <c r="CR71" i="35" s="1"/>
  <c r="CR72" i="35" s="1"/>
  <c r="CR73" i="35" s="1"/>
  <c r="CR74" i="35" s="1"/>
  <c r="CR75" i="35" s="1"/>
  <c r="CR76" i="35" s="1"/>
  <c r="CR77" i="35" s="1"/>
  <c r="CR78" i="35" s="1"/>
  <c r="CR79" i="35" s="1"/>
  <c r="CR80" i="35" s="1"/>
  <c r="CD42" i="35"/>
  <c r="CD43" i="35" s="1"/>
  <c r="CD44" i="35" s="1"/>
  <c r="CD45" i="35" s="1"/>
  <c r="CD46" i="35" s="1"/>
  <c r="CD47" i="35" s="1"/>
  <c r="CD48" i="35" s="1"/>
  <c r="CD49" i="35" s="1"/>
  <c r="CD50" i="35" s="1"/>
  <c r="CD51" i="35" s="1"/>
  <c r="CD52" i="35" s="1"/>
  <c r="CD53" i="35" s="1"/>
  <c r="CD54" i="35" s="1"/>
  <c r="CD55" i="35" s="1"/>
  <c r="CD56" i="35" s="1"/>
  <c r="CD57" i="35" s="1"/>
  <c r="CD58" i="35" s="1"/>
  <c r="CD59" i="35" s="1"/>
  <c r="CD60" i="35" s="1"/>
  <c r="CD61" i="35" s="1"/>
  <c r="CD62" i="35" s="1"/>
  <c r="CD63" i="35" s="1"/>
  <c r="CD64" i="35" s="1"/>
  <c r="CD65" i="35" s="1"/>
  <c r="CD66" i="35" s="1"/>
  <c r="CD67" i="35" s="1"/>
  <c r="CD68" i="35" s="1"/>
  <c r="CD69" i="35" s="1"/>
  <c r="CD70" i="35" s="1"/>
  <c r="CD71" i="35" s="1"/>
  <c r="CD72" i="35" s="1"/>
  <c r="CD73" i="35" s="1"/>
  <c r="CD74" i="35" s="1"/>
  <c r="CD75" i="35" s="1"/>
  <c r="CD76" i="35" s="1"/>
  <c r="CD77" i="35" s="1"/>
  <c r="CD78" i="35" s="1"/>
  <c r="CD79" i="35" s="1"/>
  <c r="CD80" i="35" s="1"/>
  <c r="DB44" i="35" s="1"/>
  <c r="DB60" i="35"/>
  <c r="DB56" i="35"/>
  <c r="DB50" i="35"/>
  <c r="DB57" i="35"/>
  <c r="DB53" i="35"/>
  <c r="CE42" i="35"/>
  <c r="CE43" i="35" s="1"/>
  <c r="CE44" i="35" s="1"/>
  <c r="CE45" i="35" s="1"/>
  <c r="CE46" i="35" s="1"/>
  <c r="CE47" i="35" s="1"/>
  <c r="CE48" i="35" s="1"/>
  <c r="CE49" i="35" s="1"/>
  <c r="CE50" i="35" s="1"/>
  <c r="CE51" i="35" s="1"/>
  <c r="CE52" i="35" s="1"/>
  <c r="CE53" i="35" s="1"/>
  <c r="CE54" i="35" s="1"/>
  <c r="CE55" i="35" s="1"/>
  <c r="CE56" i="35" s="1"/>
  <c r="CE57" i="35" s="1"/>
  <c r="CE58" i="35" s="1"/>
  <c r="CE59" i="35" s="1"/>
  <c r="CE60" i="35" s="1"/>
  <c r="CE61" i="35" s="1"/>
  <c r="CE62" i="35" s="1"/>
  <c r="CE63" i="35" s="1"/>
  <c r="CE64" i="35" s="1"/>
  <c r="CE65" i="35" s="1"/>
  <c r="CE66" i="35" s="1"/>
  <c r="CE67" i="35" s="1"/>
  <c r="CE68" i="35" s="1"/>
  <c r="CE69" i="35" s="1"/>
  <c r="CE70" i="35" s="1"/>
  <c r="CE71" i="35" s="1"/>
  <c r="CE72" i="35" s="1"/>
  <c r="CE73" i="35" s="1"/>
  <c r="CE74" i="35" s="1"/>
  <c r="CE75" i="35" s="1"/>
  <c r="CE76" i="35" s="1"/>
  <c r="CE77" i="35" s="1"/>
  <c r="CE78" i="35" s="1"/>
  <c r="CE79" i="35" s="1"/>
  <c r="CE80" i="35" s="1"/>
  <c r="DB283" i="35"/>
  <c r="DB281" i="35"/>
  <c r="DB277" i="35"/>
  <c r="CT42" i="35"/>
  <c r="CT43" i="35" s="1"/>
  <c r="CT44" i="35" s="1"/>
  <c r="CT45" i="35" s="1"/>
  <c r="CT46" i="35" s="1"/>
  <c r="CT47" i="35" s="1"/>
  <c r="CT48" i="35" s="1"/>
  <c r="CT49" i="35" s="1"/>
  <c r="CT50" i="35" s="1"/>
  <c r="CT51" i="35" s="1"/>
  <c r="CT52" i="35" s="1"/>
  <c r="CT53" i="35" s="1"/>
  <c r="CT54" i="35" s="1"/>
  <c r="CT55" i="35" s="1"/>
  <c r="CT56" i="35" s="1"/>
  <c r="CT57" i="35" s="1"/>
  <c r="CT58" i="35" s="1"/>
  <c r="CT59" i="35" s="1"/>
  <c r="CT60" i="35" s="1"/>
  <c r="CT61" i="35" s="1"/>
  <c r="CT62" i="35" s="1"/>
  <c r="CT63" i="35" s="1"/>
  <c r="CT64" i="35" s="1"/>
  <c r="CT65" i="35" s="1"/>
  <c r="CT66" i="35" s="1"/>
  <c r="CT67" i="35" s="1"/>
  <c r="CT68" i="35" s="1"/>
  <c r="CT69" i="35" s="1"/>
  <c r="CT70" i="35" s="1"/>
  <c r="CT71" i="35" s="1"/>
  <c r="CT72" i="35" s="1"/>
  <c r="CT73" i="35" s="1"/>
  <c r="CT74" i="35" s="1"/>
  <c r="CT75" i="35" s="1"/>
  <c r="CT76" i="35" s="1"/>
  <c r="CT77" i="35" s="1"/>
  <c r="CT78" i="35" s="1"/>
  <c r="CT79" i="35" s="1"/>
  <c r="CT80" i="35" s="1"/>
  <c r="CF42" i="35"/>
  <c r="CF43" i="35" s="1"/>
  <c r="CF44" i="35" s="1"/>
  <c r="CF45" i="35" s="1"/>
  <c r="CF46" i="35" s="1"/>
  <c r="CF47" i="35" s="1"/>
  <c r="CF48" i="35" s="1"/>
  <c r="CF49" i="35" s="1"/>
  <c r="CF50" i="35" s="1"/>
  <c r="CF51" i="35" s="1"/>
  <c r="CF52" i="35" s="1"/>
  <c r="CF53" i="35" s="1"/>
  <c r="CF54" i="35" s="1"/>
  <c r="CF55" i="35" s="1"/>
  <c r="CF56" i="35" s="1"/>
  <c r="CF57" i="35" s="1"/>
  <c r="CF58" i="35" s="1"/>
  <c r="CF59" i="35" s="1"/>
  <c r="CF60" i="35" s="1"/>
  <c r="CF61" i="35" s="1"/>
  <c r="CF62" i="35" s="1"/>
  <c r="CF63" i="35" s="1"/>
  <c r="CF64" i="35" s="1"/>
  <c r="CF65" i="35" s="1"/>
  <c r="CF66" i="35" s="1"/>
  <c r="CF67" i="35" s="1"/>
  <c r="CF68" i="35" s="1"/>
  <c r="CF69" i="35" s="1"/>
  <c r="CF70" i="35" s="1"/>
  <c r="CF71" i="35" s="1"/>
  <c r="CF72" i="35" s="1"/>
  <c r="CF73" i="35" s="1"/>
  <c r="CF74" i="35" s="1"/>
  <c r="CF75" i="35" s="1"/>
  <c r="CF76" i="35" s="1"/>
  <c r="CF77" i="35" s="1"/>
  <c r="CF78" i="35" s="1"/>
  <c r="CF79" i="35" s="1"/>
  <c r="CF80" i="35" s="1"/>
  <c r="DB83" i="35"/>
  <c r="DB85" i="35"/>
  <c r="DB88" i="35"/>
  <c r="DB84" i="35"/>
  <c r="CG42" i="35"/>
  <c r="CG43" i="35" s="1"/>
  <c r="CG44" i="35" s="1"/>
  <c r="CG45" i="35" s="1"/>
  <c r="CG46" i="35" s="1"/>
  <c r="CG47" i="35" s="1"/>
  <c r="CG48" i="35" s="1"/>
  <c r="CG49" i="35" s="1"/>
  <c r="CG50" i="35" s="1"/>
  <c r="CG51" i="35" s="1"/>
  <c r="CG52" i="35" s="1"/>
  <c r="CG53" i="35" s="1"/>
  <c r="CG54" i="35" s="1"/>
  <c r="CG55" i="35" s="1"/>
  <c r="CG56" i="35" s="1"/>
  <c r="CG57" i="35" s="1"/>
  <c r="CG58" i="35" s="1"/>
  <c r="CG59" i="35" s="1"/>
  <c r="CG60" i="35" s="1"/>
  <c r="CG61" i="35" s="1"/>
  <c r="CG62" i="35" s="1"/>
  <c r="CG63" i="35" s="1"/>
  <c r="CG64" i="35" s="1"/>
  <c r="CG65" i="35" s="1"/>
  <c r="CG66" i="35" s="1"/>
  <c r="CG67" i="35" s="1"/>
  <c r="CG68" i="35" s="1"/>
  <c r="CG69" i="35" s="1"/>
  <c r="CG70" i="35" s="1"/>
  <c r="CG71" i="35" s="1"/>
  <c r="CG72" i="35" s="1"/>
  <c r="CG73" i="35" s="1"/>
  <c r="CG74" i="35" s="1"/>
  <c r="CG75" i="35" s="1"/>
  <c r="CG76" i="35" s="1"/>
  <c r="CG77" i="35" s="1"/>
  <c r="CG78" i="35" s="1"/>
  <c r="CG79" i="35" s="1"/>
  <c r="CG80" i="35" s="1"/>
  <c r="DB203" i="35"/>
  <c r="DB202" i="35"/>
  <c r="DB205" i="35"/>
  <c r="DB201" i="35"/>
  <c r="DB204" i="35"/>
  <c r="CO42" i="35"/>
  <c r="CO43" i="35" s="1"/>
  <c r="CO44" i="35" s="1"/>
  <c r="CO45" i="35" s="1"/>
  <c r="CO46" i="35" s="1"/>
  <c r="CO47" i="35" s="1"/>
  <c r="CO48" i="35" s="1"/>
  <c r="CO49" i="35" s="1"/>
  <c r="CO50" i="35" s="1"/>
  <c r="CO51" i="35" s="1"/>
  <c r="CO52" i="35" s="1"/>
  <c r="CO53" i="35" s="1"/>
  <c r="CO54" i="35" s="1"/>
  <c r="CO55" i="35" s="1"/>
  <c r="CO56" i="35" s="1"/>
  <c r="CO57" i="35" s="1"/>
  <c r="CO58" i="35" s="1"/>
  <c r="CO59" i="35" s="1"/>
  <c r="CO60" i="35" s="1"/>
  <c r="CO61" i="35" s="1"/>
  <c r="CO62" i="35" s="1"/>
  <c r="CO63" i="35" s="1"/>
  <c r="CO64" i="35" s="1"/>
  <c r="CO65" i="35" s="1"/>
  <c r="CO66" i="35" s="1"/>
  <c r="CO67" i="35" s="1"/>
  <c r="CO68" i="35" s="1"/>
  <c r="CO69" i="35" s="1"/>
  <c r="CO70" i="35" s="1"/>
  <c r="CO71" i="35" s="1"/>
  <c r="CO72" i="35" s="1"/>
  <c r="CO73" i="35" s="1"/>
  <c r="CO74" i="35" s="1"/>
  <c r="CO75" i="35" s="1"/>
  <c r="CO76" i="35" s="1"/>
  <c r="CO77" i="35" s="1"/>
  <c r="CO78" i="35" s="1"/>
  <c r="CO79" i="35" s="1"/>
  <c r="CO80" i="35" s="1"/>
  <c r="DB161" i="35"/>
  <c r="DB157" i="35"/>
  <c r="CL42" i="35"/>
  <c r="CL43" i="35" s="1"/>
  <c r="CL44" i="35" s="1"/>
  <c r="CL45" i="35" s="1"/>
  <c r="CL46" i="35" s="1"/>
  <c r="CL47" i="35" s="1"/>
  <c r="CL48" i="35" s="1"/>
  <c r="CL49" i="35" s="1"/>
  <c r="CL50" i="35" s="1"/>
  <c r="CL51" i="35" s="1"/>
  <c r="CL52" i="35" s="1"/>
  <c r="CL53" i="35" s="1"/>
  <c r="CL54" i="35" s="1"/>
  <c r="CL55" i="35" s="1"/>
  <c r="CL56" i="35" s="1"/>
  <c r="CL57" i="35" s="1"/>
  <c r="CL58" i="35" s="1"/>
  <c r="CL59" i="35" s="1"/>
  <c r="CL60" i="35" s="1"/>
  <c r="CL61" i="35" s="1"/>
  <c r="CL62" i="35" s="1"/>
  <c r="CL63" i="35" s="1"/>
  <c r="CL64" i="35" s="1"/>
  <c r="CL65" i="35" s="1"/>
  <c r="CL66" i="35" s="1"/>
  <c r="CL67" i="35" s="1"/>
  <c r="CL68" i="35" s="1"/>
  <c r="CL69" i="35" s="1"/>
  <c r="CL70" i="35" s="1"/>
  <c r="CL71" i="35" s="1"/>
  <c r="CL72" i="35" s="1"/>
  <c r="CL73" i="35" s="1"/>
  <c r="CL74" i="35" s="1"/>
  <c r="CL75" i="35" s="1"/>
  <c r="CL76" i="35" s="1"/>
  <c r="CL77" i="35" s="1"/>
  <c r="CL78" i="35" s="1"/>
  <c r="CL79" i="35" s="1"/>
  <c r="CL80" i="35" s="1"/>
  <c r="DB130" i="35"/>
  <c r="DB126" i="35"/>
  <c r="CJ42" i="35"/>
  <c r="CJ43" i="35" s="1"/>
  <c r="CJ44" i="35" s="1"/>
  <c r="CJ45" i="35" s="1"/>
  <c r="CJ46" i="35" s="1"/>
  <c r="CJ47" i="35" s="1"/>
  <c r="CJ48" i="35" s="1"/>
  <c r="CJ49" i="35" s="1"/>
  <c r="CJ50" i="35" s="1"/>
  <c r="CJ51" i="35" s="1"/>
  <c r="CJ52" i="35" s="1"/>
  <c r="CJ53" i="35" s="1"/>
  <c r="CJ54" i="35" s="1"/>
  <c r="CJ55" i="35" s="1"/>
  <c r="CJ56" i="35" s="1"/>
  <c r="CJ57" i="35" s="1"/>
  <c r="CJ58" i="35" s="1"/>
  <c r="CJ59" i="35" s="1"/>
  <c r="CJ60" i="35" s="1"/>
  <c r="CJ61" i="35" s="1"/>
  <c r="CJ62" i="35" s="1"/>
  <c r="CJ63" i="35" s="1"/>
  <c r="CJ64" i="35" s="1"/>
  <c r="CJ65" i="35" s="1"/>
  <c r="CJ66" i="35" s="1"/>
  <c r="CJ67" i="35" s="1"/>
  <c r="CJ68" i="35" s="1"/>
  <c r="CJ69" i="35" s="1"/>
  <c r="CJ70" i="35" s="1"/>
  <c r="CJ71" i="35" s="1"/>
  <c r="CJ72" i="35" s="1"/>
  <c r="CJ73" i="35" s="1"/>
  <c r="CJ74" i="35" s="1"/>
  <c r="CJ75" i="35" s="1"/>
  <c r="CJ76" i="35" s="1"/>
  <c r="CJ77" i="35" s="1"/>
  <c r="CJ78" i="35" s="1"/>
  <c r="CJ79" i="35" s="1"/>
  <c r="CJ80" i="35" s="1"/>
  <c r="DB96" i="35"/>
  <c r="CH42" i="35"/>
  <c r="CH43" i="35" s="1"/>
  <c r="CH44" i="35" s="1"/>
  <c r="CH45" i="35" s="1"/>
  <c r="CH46" i="35" s="1"/>
  <c r="CH47" i="35" s="1"/>
  <c r="CH48" i="35" s="1"/>
  <c r="CH49" i="35" s="1"/>
  <c r="CH50" i="35" s="1"/>
  <c r="CH51" i="35" s="1"/>
  <c r="CH52" i="35" s="1"/>
  <c r="CH53" i="35" s="1"/>
  <c r="CH54" i="35" s="1"/>
  <c r="CH55" i="35" s="1"/>
  <c r="CH56" i="35" s="1"/>
  <c r="CH57" i="35" s="1"/>
  <c r="CH58" i="35" s="1"/>
  <c r="CH59" i="35" s="1"/>
  <c r="CH60" i="35" s="1"/>
  <c r="CH61" i="35" s="1"/>
  <c r="CH62" i="35" s="1"/>
  <c r="CH63" i="35" s="1"/>
  <c r="CH64" i="35" s="1"/>
  <c r="CH65" i="35" s="1"/>
  <c r="CH66" i="35" s="1"/>
  <c r="CH67" i="35" s="1"/>
  <c r="CH68" i="35" s="1"/>
  <c r="CH69" i="35" s="1"/>
  <c r="CH70" i="35" s="1"/>
  <c r="CH71" i="35" s="1"/>
  <c r="CH72" i="35" s="1"/>
  <c r="CH73" i="35" s="1"/>
  <c r="CH74" i="35" s="1"/>
  <c r="CH75" i="35" s="1"/>
  <c r="CH76" i="35" s="1"/>
  <c r="CH77" i="35" s="1"/>
  <c r="CH78" i="35" s="1"/>
  <c r="CH79" i="35" s="1"/>
  <c r="CH80" i="35" s="1"/>
  <c r="DB225" i="35"/>
  <c r="DB219" i="35"/>
  <c r="DB215" i="35"/>
  <c r="CP42" i="35"/>
  <c r="CP43" i="35" s="1"/>
  <c r="CP44" i="35" s="1"/>
  <c r="CP45" i="35" s="1"/>
  <c r="CP46" i="35" s="1"/>
  <c r="CP47" i="35" s="1"/>
  <c r="CP48" i="35" s="1"/>
  <c r="CP49" i="35" s="1"/>
  <c r="CP50" i="35" s="1"/>
  <c r="CP51" i="35" s="1"/>
  <c r="CP52" i="35" s="1"/>
  <c r="CP53" i="35" s="1"/>
  <c r="CP54" i="35" s="1"/>
  <c r="CP55" i="35" s="1"/>
  <c r="CP56" i="35" s="1"/>
  <c r="CP57" i="35" s="1"/>
  <c r="CP58" i="35" s="1"/>
  <c r="CP59" i="35" s="1"/>
  <c r="CP60" i="35" s="1"/>
  <c r="CP61" i="35" s="1"/>
  <c r="CP62" i="35" s="1"/>
  <c r="CP63" i="35" s="1"/>
  <c r="CP64" i="35" s="1"/>
  <c r="CP65" i="35" s="1"/>
  <c r="CP66" i="35" s="1"/>
  <c r="CP67" i="35" s="1"/>
  <c r="CP68" i="35" s="1"/>
  <c r="CP69" i="35" s="1"/>
  <c r="CP70" i="35" s="1"/>
  <c r="CP71" i="35" s="1"/>
  <c r="CP72" i="35" s="1"/>
  <c r="CP73" i="35" s="1"/>
  <c r="CP74" i="35" s="1"/>
  <c r="CP75" i="35" s="1"/>
  <c r="CP76" i="35" s="1"/>
  <c r="CP77" i="35" s="1"/>
  <c r="CP78" i="35" s="1"/>
  <c r="CP79" i="35" s="1"/>
  <c r="CP80" i="35" s="1"/>
  <c r="DB171" i="35"/>
  <c r="CM42" i="35"/>
  <c r="CM43" i="35" s="1"/>
  <c r="CM44" i="35" s="1"/>
  <c r="CM45" i="35" s="1"/>
  <c r="CM46" i="35" s="1"/>
  <c r="CM47" i="35" s="1"/>
  <c r="CM48" i="35" s="1"/>
  <c r="CM49" i="35" s="1"/>
  <c r="CM50" i="35" s="1"/>
  <c r="CM51" i="35" s="1"/>
  <c r="CM52" i="35" s="1"/>
  <c r="CM53" i="35" s="1"/>
  <c r="CM54" i="35" s="1"/>
  <c r="CM55" i="35" s="1"/>
  <c r="CM56" i="35" s="1"/>
  <c r="CM57" i="35" s="1"/>
  <c r="CM58" i="35" s="1"/>
  <c r="CM59" i="35" s="1"/>
  <c r="CM60" i="35" s="1"/>
  <c r="CM61" i="35" s="1"/>
  <c r="CM62" i="35" s="1"/>
  <c r="CM63" i="35" s="1"/>
  <c r="CM64" i="35" s="1"/>
  <c r="CM65" i="35" s="1"/>
  <c r="CM66" i="35" s="1"/>
  <c r="CM67" i="35" s="1"/>
  <c r="CM68" i="35" s="1"/>
  <c r="CM69" i="35" s="1"/>
  <c r="CM70" i="35" s="1"/>
  <c r="CM71" i="35" s="1"/>
  <c r="CM72" i="35" s="1"/>
  <c r="CM73" i="35" s="1"/>
  <c r="CM74" i="35" s="1"/>
  <c r="CM75" i="35" s="1"/>
  <c r="CM76" i="35" s="1"/>
  <c r="CM77" i="35" s="1"/>
  <c r="CM78" i="35" s="1"/>
  <c r="CM79" i="35" s="1"/>
  <c r="CM80" i="35" s="1"/>
  <c r="CB42" i="35"/>
  <c r="CB43" i="35" s="1"/>
  <c r="CB44" i="35" s="1"/>
  <c r="CB45" i="35" s="1"/>
  <c r="CB46" i="35" s="1"/>
  <c r="CB47" i="35" s="1"/>
  <c r="CB48" i="35" s="1"/>
  <c r="CB49" i="35" s="1"/>
  <c r="CB50" i="35" s="1"/>
  <c r="CB51" i="35" s="1"/>
  <c r="CB52" i="35" s="1"/>
  <c r="CB53" i="35" s="1"/>
  <c r="CB54" i="35" s="1"/>
  <c r="CB55" i="35" s="1"/>
  <c r="CB56" i="35" s="1"/>
  <c r="CB57" i="35" s="1"/>
  <c r="CB58" i="35" s="1"/>
  <c r="CB59" i="35" s="1"/>
  <c r="CB60" i="35" s="1"/>
  <c r="CB61" i="35" s="1"/>
  <c r="CB62" i="35" s="1"/>
  <c r="CB63" i="35" s="1"/>
  <c r="CB64" i="35" s="1"/>
  <c r="CB65" i="35" s="1"/>
  <c r="CB66" i="35" s="1"/>
  <c r="CB67" i="35" s="1"/>
  <c r="CB68" i="35" s="1"/>
  <c r="CB69" i="35" s="1"/>
  <c r="CB70" i="35" s="1"/>
  <c r="CB71" i="35" s="1"/>
  <c r="CB72" i="35" s="1"/>
  <c r="CB73" i="35" s="1"/>
  <c r="CB74" i="35" s="1"/>
  <c r="CB75" i="35" s="1"/>
  <c r="CB76" i="35" s="1"/>
  <c r="CB77" i="35" s="1"/>
  <c r="CB78" i="35" s="1"/>
  <c r="CB79" i="35" s="1"/>
  <c r="CB80" i="35" s="1"/>
  <c r="BZ3" i="35"/>
  <c r="BZ2" i="35" s="1"/>
  <c r="W2" i="35" s="1"/>
  <c r="BX2" i="35"/>
  <c r="DB120" i="35"/>
  <c r="DB112" i="35"/>
  <c r="DB111" i="35"/>
  <c r="DB118" i="35"/>
  <c r="DB114" i="35"/>
  <c r="DB110" i="35"/>
  <c r="DB117" i="35"/>
  <c r="CI42" i="35"/>
  <c r="CI43" i="35" s="1"/>
  <c r="CI44" i="35" s="1"/>
  <c r="CI45" i="35" s="1"/>
  <c r="CI46" i="35" s="1"/>
  <c r="CI47" i="35" s="1"/>
  <c r="CI48" i="35" s="1"/>
  <c r="CI49" i="35" s="1"/>
  <c r="CI50" i="35" s="1"/>
  <c r="CI51" i="35" s="1"/>
  <c r="CI52" i="35" s="1"/>
  <c r="CI53" i="35" s="1"/>
  <c r="CI54" i="35" s="1"/>
  <c r="CI55" i="35" s="1"/>
  <c r="CI56" i="35" s="1"/>
  <c r="CI57" i="35" s="1"/>
  <c r="CI58" i="35" s="1"/>
  <c r="CI59" i="35" s="1"/>
  <c r="CI60" i="35" s="1"/>
  <c r="CI61" i="35" s="1"/>
  <c r="CI62" i="35" s="1"/>
  <c r="CI63" i="35" s="1"/>
  <c r="CI64" i="35" s="1"/>
  <c r="CI65" i="35" s="1"/>
  <c r="CI66" i="35" s="1"/>
  <c r="CI67" i="35" s="1"/>
  <c r="CI68" i="35" s="1"/>
  <c r="CI69" i="35" s="1"/>
  <c r="CI70" i="35" s="1"/>
  <c r="CI71" i="35" s="1"/>
  <c r="CI72" i="35" s="1"/>
  <c r="CI73" i="35" s="1"/>
  <c r="CI74" i="35" s="1"/>
  <c r="CI75" i="35" s="1"/>
  <c r="CI76" i="35" s="1"/>
  <c r="CI77" i="35" s="1"/>
  <c r="CI78" i="35" s="1"/>
  <c r="CI79" i="35" s="1"/>
  <c r="CI80" i="35" s="1"/>
  <c r="DB239" i="35"/>
  <c r="DB231" i="35"/>
  <c r="DB230" i="35"/>
  <c r="CQ42" i="35"/>
  <c r="CQ43" i="35" s="1"/>
  <c r="CQ44" i="35" s="1"/>
  <c r="CQ45" i="35" s="1"/>
  <c r="CQ46" i="35" s="1"/>
  <c r="CQ47" i="35" s="1"/>
  <c r="CQ48" i="35" s="1"/>
  <c r="CQ49" i="35" s="1"/>
  <c r="CQ50" i="35" s="1"/>
  <c r="CQ51" i="35" s="1"/>
  <c r="CQ52" i="35" s="1"/>
  <c r="CQ53" i="35" s="1"/>
  <c r="CQ54" i="35" s="1"/>
  <c r="CQ55" i="35" s="1"/>
  <c r="CQ56" i="35" s="1"/>
  <c r="CQ57" i="35" s="1"/>
  <c r="CQ58" i="35" s="1"/>
  <c r="CQ59" i="35" s="1"/>
  <c r="CQ60" i="35" s="1"/>
  <c r="CQ61" i="35" s="1"/>
  <c r="CQ62" i="35" s="1"/>
  <c r="CQ63" i="35" s="1"/>
  <c r="CQ64" i="35" s="1"/>
  <c r="CQ65" i="35" s="1"/>
  <c r="CQ66" i="35" s="1"/>
  <c r="CQ67" i="35" s="1"/>
  <c r="CQ68" i="35" s="1"/>
  <c r="CQ69" i="35" s="1"/>
  <c r="CQ70" i="35" s="1"/>
  <c r="CQ71" i="35" s="1"/>
  <c r="CQ72" i="35" s="1"/>
  <c r="CQ73" i="35" s="1"/>
  <c r="CQ74" i="35" s="1"/>
  <c r="CQ75" i="35" s="1"/>
  <c r="CQ76" i="35" s="1"/>
  <c r="CQ77" i="35" s="1"/>
  <c r="CQ78" i="35" s="1"/>
  <c r="CQ79" i="35" s="1"/>
  <c r="CQ80" i="35" s="1"/>
  <c r="CN42" i="35"/>
  <c r="CN43" i="35" s="1"/>
  <c r="CN44" i="35" s="1"/>
  <c r="CN45" i="35" s="1"/>
  <c r="CN46" i="35" s="1"/>
  <c r="CN47" i="35" s="1"/>
  <c r="CN48" i="35" s="1"/>
  <c r="CN49" i="35" s="1"/>
  <c r="CN50" i="35" s="1"/>
  <c r="CN51" i="35" s="1"/>
  <c r="CN52" i="35" s="1"/>
  <c r="CN53" i="35" s="1"/>
  <c r="CN54" i="35" s="1"/>
  <c r="CN55" i="35" s="1"/>
  <c r="CN56" i="35" s="1"/>
  <c r="CN57" i="35" s="1"/>
  <c r="CN58" i="35" s="1"/>
  <c r="CN59" i="35" s="1"/>
  <c r="CN60" i="35" s="1"/>
  <c r="CN61" i="35" s="1"/>
  <c r="CN62" i="35" s="1"/>
  <c r="CN63" i="35" s="1"/>
  <c r="CN64" i="35" s="1"/>
  <c r="CN65" i="35" s="1"/>
  <c r="CN66" i="35" s="1"/>
  <c r="CN67" i="35" s="1"/>
  <c r="CN68" i="35" s="1"/>
  <c r="CN69" i="35" s="1"/>
  <c r="CN70" i="35" s="1"/>
  <c r="CN71" i="35" s="1"/>
  <c r="CN72" i="35" s="1"/>
  <c r="CN73" i="35" s="1"/>
  <c r="CN74" i="35" s="1"/>
  <c r="CN75" i="35" s="1"/>
  <c r="CN76" i="35" s="1"/>
  <c r="CN77" i="35" s="1"/>
  <c r="CN78" i="35" s="1"/>
  <c r="CN79" i="35" s="1"/>
  <c r="CN80" i="35" s="1"/>
  <c r="DN5" i="35"/>
  <c r="DN6" i="35" s="1"/>
  <c r="EF5" i="35"/>
  <c r="EF6" i="35" s="1"/>
  <c r="EG10" i="35"/>
  <c r="BW2" i="35"/>
  <c r="DT4" i="35"/>
  <c r="DT5" i="35" s="1"/>
  <c r="DT6" i="35" s="1"/>
  <c r="EB4" i="35"/>
  <c r="EB5" i="35" s="1"/>
  <c r="EB6" i="35" s="1"/>
  <c r="EG5" i="35"/>
  <c r="EG4" i="35"/>
  <c r="ED5" i="35"/>
  <c r="ED6" i="35" s="1"/>
  <c r="DU4" i="35"/>
  <c r="DU5" i="35" s="1"/>
  <c r="DU6" i="35" s="1"/>
  <c r="EC4" i="35"/>
  <c r="EC5" i="35" s="1"/>
  <c r="EC6" i="35" s="1"/>
  <c r="DR5" i="35"/>
  <c r="DR6" i="35" s="1"/>
  <c r="EG8" i="35"/>
  <c r="DS5" i="35"/>
  <c r="DS6" i="35" s="1"/>
  <c r="EA5" i="35"/>
  <c r="EA6" i="35" s="1"/>
  <c r="EG11" i="35"/>
  <c r="DV5" i="35"/>
  <c r="DV6" i="35" s="1"/>
  <c r="DO4" i="35"/>
  <c r="DO5" i="35" s="1"/>
  <c r="DO6" i="35" s="1"/>
  <c r="DW4" i="35"/>
  <c r="DW5" i="35" s="1"/>
  <c r="DW6" i="35" s="1"/>
  <c r="EE4" i="35"/>
  <c r="EE5" i="35" s="1"/>
  <c r="EE6" i="35" s="1"/>
  <c r="EG6" i="35"/>
  <c r="EG18" i="35"/>
  <c r="DP4" i="35"/>
  <c r="DP5" i="35" s="1"/>
  <c r="DP6" i="35" s="1"/>
  <c r="DX4" i="35"/>
  <c r="DX5" i="35" s="1"/>
  <c r="DX6" i="35" s="1"/>
  <c r="EG9" i="35"/>
  <c r="EG12" i="35"/>
  <c r="EG15" i="35"/>
  <c r="EG16" i="35"/>
  <c r="EG13" i="35"/>
  <c r="EG19" i="35"/>
  <c r="EG17" i="35"/>
  <c r="CL42" i="31"/>
  <c r="CL43" i="31" s="1"/>
  <c r="CL44" i="31" s="1"/>
  <c r="CL45" i="31" s="1"/>
  <c r="CL46" i="31" s="1"/>
  <c r="CL47" i="31" s="1"/>
  <c r="CL48" i="31" s="1"/>
  <c r="CL49" i="31" s="1"/>
  <c r="CL50" i="31" s="1"/>
  <c r="CL51" i="31" s="1"/>
  <c r="CL52" i="31" s="1"/>
  <c r="CL53" i="31" s="1"/>
  <c r="CL54" i="31" s="1"/>
  <c r="CL55" i="31" s="1"/>
  <c r="CL56" i="31" s="1"/>
  <c r="CL57" i="31" s="1"/>
  <c r="CL58" i="31" s="1"/>
  <c r="CL59" i="31" s="1"/>
  <c r="CL60" i="31" s="1"/>
  <c r="CL61" i="31" s="1"/>
  <c r="CL62" i="31" s="1"/>
  <c r="CL63" i="31" s="1"/>
  <c r="CL64" i="31" s="1"/>
  <c r="CL65" i="31" s="1"/>
  <c r="CL66" i="31" s="1"/>
  <c r="CL67" i="31" s="1"/>
  <c r="CL68" i="31" s="1"/>
  <c r="CL69" i="31" s="1"/>
  <c r="CL70" i="31" s="1"/>
  <c r="CL71" i="31" s="1"/>
  <c r="CL72" i="31" s="1"/>
  <c r="CL73" i="31" s="1"/>
  <c r="CL74" i="31" s="1"/>
  <c r="CL75" i="31" s="1"/>
  <c r="CL76" i="31" s="1"/>
  <c r="CL77" i="31" s="1"/>
  <c r="CL78" i="31" s="1"/>
  <c r="CL79" i="31" s="1"/>
  <c r="CL80" i="31" s="1"/>
  <c r="CI42" i="31"/>
  <c r="CI43" i="31" s="1"/>
  <c r="CI44" i="31" s="1"/>
  <c r="CI45" i="31" s="1"/>
  <c r="CI46" i="31" s="1"/>
  <c r="CI47" i="31" s="1"/>
  <c r="CI48" i="31" s="1"/>
  <c r="CI49" i="31" s="1"/>
  <c r="CI50" i="31" s="1"/>
  <c r="CI51" i="31" s="1"/>
  <c r="CI52" i="31" s="1"/>
  <c r="CI53" i="31" s="1"/>
  <c r="CI54" i="31" s="1"/>
  <c r="CI55" i="31" s="1"/>
  <c r="CI56" i="31" s="1"/>
  <c r="CI57" i="31" s="1"/>
  <c r="CI58" i="31" s="1"/>
  <c r="CI59" i="31" s="1"/>
  <c r="CI60" i="31" s="1"/>
  <c r="CI61" i="31" s="1"/>
  <c r="CI62" i="31" s="1"/>
  <c r="CI63" i="31" s="1"/>
  <c r="CI64" i="31" s="1"/>
  <c r="CI65" i="31" s="1"/>
  <c r="CI66" i="31" s="1"/>
  <c r="CI67" i="31" s="1"/>
  <c r="CI68" i="31" s="1"/>
  <c r="CI69" i="31" s="1"/>
  <c r="CI70" i="31" s="1"/>
  <c r="CI71" i="31" s="1"/>
  <c r="CI72" i="31" s="1"/>
  <c r="CI73" i="31" s="1"/>
  <c r="CI74" i="31" s="1"/>
  <c r="CI75" i="31" s="1"/>
  <c r="CI76" i="31" s="1"/>
  <c r="CI77" i="31" s="1"/>
  <c r="CI78" i="31" s="1"/>
  <c r="CI79" i="31" s="1"/>
  <c r="CI80" i="31" s="1"/>
  <c r="CT42" i="31"/>
  <c r="CT43" i="31" s="1"/>
  <c r="CT44" i="31" s="1"/>
  <c r="CT45" i="31" s="1"/>
  <c r="CT46" i="31" s="1"/>
  <c r="CT47" i="31" s="1"/>
  <c r="CT48" i="31" s="1"/>
  <c r="CT49" i="31" s="1"/>
  <c r="CT50" i="31" s="1"/>
  <c r="CT51" i="31" s="1"/>
  <c r="CT52" i="31" s="1"/>
  <c r="CT53" i="31" s="1"/>
  <c r="CT54" i="31" s="1"/>
  <c r="CT55" i="31" s="1"/>
  <c r="CT56" i="31" s="1"/>
  <c r="CT57" i="31" s="1"/>
  <c r="CT58" i="31" s="1"/>
  <c r="CT59" i="31" s="1"/>
  <c r="CT60" i="31" s="1"/>
  <c r="CT61" i="31" s="1"/>
  <c r="CT62" i="31" s="1"/>
  <c r="CT63" i="31" s="1"/>
  <c r="CT64" i="31" s="1"/>
  <c r="CT65" i="31" s="1"/>
  <c r="CT66" i="31" s="1"/>
  <c r="CT67" i="31" s="1"/>
  <c r="CT68" i="31" s="1"/>
  <c r="CT69" i="31" s="1"/>
  <c r="CT70" i="31" s="1"/>
  <c r="CT71" i="31" s="1"/>
  <c r="CT72" i="31" s="1"/>
  <c r="CT73" i="31" s="1"/>
  <c r="CT74" i="31" s="1"/>
  <c r="CT75" i="31" s="1"/>
  <c r="CT76" i="31" s="1"/>
  <c r="CT77" i="31" s="1"/>
  <c r="CT78" i="31" s="1"/>
  <c r="CT79" i="31" s="1"/>
  <c r="CT80" i="31" s="1"/>
  <c r="CE42" i="31"/>
  <c r="CE43" i="31" s="1"/>
  <c r="CE44" i="31" s="1"/>
  <c r="CE45" i="31" s="1"/>
  <c r="CE46" i="31" s="1"/>
  <c r="CE47" i="31" s="1"/>
  <c r="CE48" i="31" s="1"/>
  <c r="CE49" i="31" s="1"/>
  <c r="CE50" i="31" s="1"/>
  <c r="CE51" i="31" s="1"/>
  <c r="CE52" i="31" s="1"/>
  <c r="CE53" i="31" s="1"/>
  <c r="CE54" i="31" s="1"/>
  <c r="CE55" i="31" s="1"/>
  <c r="CE56" i="31" s="1"/>
  <c r="CE57" i="31" s="1"/>
  <c r="CE58" i="31" s="1"/>
  <c r="CE59" i="31" s="1"/>
  <c r="CE60" i="31" s="1"/>
  <c r="CE61" i="31" s="1"/>
  <c r="CE62" i="31" s="1"/>
  <c r="CE63" i="31" s="1"/>
  <c r="CE64" i="31" s="1"/>
  <c r="CE65" i="31" s="1"/>
  <c r="CE66" i="31" s="1"/>
  <c r="CE67" i="31" s="1"/>
  <c r="CE68" i="31" s="1"/>
  <c r="CE69" i="31" s="1"/>
  <c r="CE70" i="31" s="1"/>
  <c r="CE71" i="31" s="1"/>
  <c r="CE72" i="31" s="1"/>
  <c r="CE73" i="31" s="1"/>
  <c r="CE74" i="31" s="1"/>
  <c r="CE75" i="31" s="1"/>
  <c r="CE76" i="31" s="1"/>
  <c r="CE77" i="31" s="1"/>
  <c r="CE78" i="31" s="1"/>
  <c r="CE79" i="31" s="1"/>
  <c r="CE80" i="31" s="1"/>
  <c r="CM42" i="31"/>
  <c r="CM43" i="31" s="1"/>
  <c r="CM44" i="31" s="1"/>
  <c r="CM45" i="31" s="1"/>
  <c r="CM46" i="31" s="1"/>
  <c r="CM47" i="31" s="1"/>
  <c r="CM48" i="31" s="1"/>
  <c r="CM49" i="31" s="1"/>
  <c r="CM50" i="31" s="1"/>
  <c r="CM51" i="31" s="1"/>
  <c r="CM52" i="31" s="1"/>
  <c r="CM53" i="31" s="1"/>
  <c r="CM54" i="31" s="1"/>
  <c r="CM55" i="31" s="1"/>
  <c r="CM56" i="31" s="1"/>
  <c r="CM57" i="31" s="1"/>
  <c r="CM58" i="31" s="1"/>
  <c r="CM59" i="31" s="1"/>
  <c r="CM60" i="31" s="1"/>
  <c r="CM61" i="31" s="1"/>
  <c r="CU42" i="31"/>
  <c r="CU43" i="31" s="1"/>
  <c r="CU44" i="31" s="1"/>
  <c r="CU45" i="31" s="1"/>
  <c r="CU46" i="31" s="1"/>
  <c r="CU47" i="31" s="1"/>
  <c r="CU48" i="31" s="1"/>
  <c r="CU49" i="31" s="1"/>
  <c r="CU50" i="31" s="1"/>
  <c r="CU51" i="31" s="1"/>
  <c r="CU52" i="31" s="1"/>
  <c r="CU53" i="31" s="1"/>
  <c r="CU54" i="31" s="1"/>
  <c r="CU55" i="31" s="1"/>
  <c r="CU56" i="31" s="1"/>
  <c r="CU57" i="31" s="1"/>
  <c r="CU58" i="31" s="1"/>
  <c r="CU59" i="31" s="1"/>
  <c r="CU60" i="31" s="1"/>
  <c r="CU61" i="31" s="1"/>
  <c r="CU62" i="31" s="1"/>
  <c r="CU63" i="31" s="1"/>
  <c r="CU64" i="31" s="1"/>
  <c r="CU65" i="31" s="1"/>
  <c r="CU66" i="31" s="1"/>
  <c r="CU67" i="31" s="1"/>
  <c r="CU68" i="31" s="1"/>
  <c r="CU69" i="31" s="1"/>
  <c r="CU70" i="31" s="1"/>
  <c r="CU71" i="31" s="1"/>
  <c r="CU72" i="31" s="1"/>
  <c r="CU73" i="31" s="1"/>
  <c r="CU74" i="31" s="1"/>
  <c r="CU75" i="31" s="1"/>
  <c r="CU76" i="31" s="1"/>
  <c r="CU77" i="31" s="1"/>
  <c r="CU78" i="31" s="1"/>
  <c r="CU79" i="31" s="1"/>
  <c r="CU80" i="31" s="1"/>
  <c r="CK42" i="31"/>
  <c r="CK43" i="31" s="1"/>
  <c r="CK44" i="31" s="1"/>
  <c r="CK45" i="31" s="1"/>
  <c r="CK46" i="31" s="1"/>
  <c r="CK47" i="31" s="1"/>
  <c r="CK48" i="31" s="1"/>
  <c r="CK49" i="31" s="1"/>
  <c r="CK50" i="31" s="1"/>
  <c r="CK51" i="31" s="1"/>
  <c r="CK52" i="31" s="1"/>
  <c r="CK53" i="31" s="1"/>
  <c r="CK54" i="31" s="1"/>
  <c r="CK55" i="31" s="1"/>
  <c r="CK56" i="31" s="1"/>
  <c r="CK57" i="31" s="1"/>
  <c r="CK58" i="31" s="1"/>
  <c r="CK59" i="31" s="1"/>
  <c r="CK60" i="31" s="1"/>
  <c r="CK61" i="31" s="1"/>
  <c r="CK62" i="31" s="1"/>
  <c r="CK63" i="31" s="1"/>
  <c r="CK64" i="31" s="1"/>
  <c r="CK65" i="31" s="1"/>
  <c r="CK66" i="31" s="1"/>
  <c r="CK67" i="31" s="1"/>
  <c r="CK68" i="31" s="1"/>
  <c r="CK69" i="31" s="1"/>
  <c r="CK70" i="31" s="1"/>
  <c r="CK71" i="31" s="1"/>
  <c r="CK72" i="31" s="1"/>
  <c r="CK73" i="31" s="1"/>
  <c r="CK74" i="31" s="1"/>
  <c r="CK75" i="31" s="1"/>
  <c r="CK76" i="31" s="1"/>
  <c r="CK77" i="31" s="1"/>
  <c r="CK78" i="31" s="1"/>
  <c r="CK79" i="31" s="1"/>
  <c r="CK80" i="31" s="1"/>
  <c r="CF42" i="31"/>
  <c r="CF43" i="31" s="1"/>
  <c r="CF44" i="31" s="1"/>
  <c r="CF45" i="31" s="1"/>
  <c r="CF46" i="31" s="1"/>
  <c r="CF47" i="31" s="1"/>
  <c r="CF48" i="31" s="1"/>
  <c r="CF49" i="31" s="1"/>
  <c r="CF50" i="31" s="1"/>
  <c r="CF51" i="31" s="1"/>
  <c r="CF52" i="31" s="1"/>
  <c r="CF53" i="31" s="1"/>
  <c r="CF54" i="31" s="1"/>
  <c r="CF55" i="31" s="1"/>
  <c r="CF56" i="31" s="1"/>
  <c r="CF57" i="31" s="1"/>
  <c r="CF58" i="31" s="1"/>
  <c r="CF59" i="31" s="1"/>
  <c r="CF60" i="31" s="1"/>
  <c r="CF61" i="31" s="1"/>
  <c r="CF62" i="31" s="1"/>
  <c r="CF63" i="31" s="1"/>
  <c r="CF64" i="31" s="1"/>
  <c r="CF65" i="31" s="1"/>
  <c r="CF66" i="31" s="1"/>
  <c r="CF67" i="31" s="1"/>
  <c r="CF68" i="31" s="1"/>
  <c r="CF69" i="31" s="1"/>
  <c r="CF70" i="31" s="1"/>
  <c r="CF71" i="31" s="1"/>
  <c r="CF72" i="31" s="1"/>
  <c r="CF73" i="31" s="1"/>
  <c r="CF74" i="31" s="1"/>
  <c r="CF75" i="31" s="1"/>
  <c r="CF76" i="31" s="1"/>
  <c r="CF77" i="31" s="1"/>
  <c r="CF78" i="31" s="1"/>
  <c r="CF79" i="31" s="1"/>
  <c r="CF80" i="31" s="1"/>
  <c r="CN42" i="31"/>
  <c r="CN43" i="31" s="1"/>
  <c r="CN44" i="31" s="1"/>
  <c r="CN45" i="31" s="1"/>
  <c r="CN46" i="31" s="1"/>
  <c r="CN47" i="31" s="1"/>
  <c r="CN48" i="31" s="1"/>
  <c r="CN49" i="31" s="1"/>
  <c r="CN50" i="31" s="1"/>
  <c r="CN51" i="31" s="1"/>
  <c r="CN52" i="31" s="1"/>
  <c r="CN53" i="31" s="1"/>
  <c r="CN54" i="31" s="1"/>
  <c r="CN55" i="31" s="1"/>
  <c r="CN56" i="31" s="1"/>
  <c r="CN57" i="31" s="1"/>
  <c r="CN58" i="31" s="1"/>
  <c r="CN59" i="31" s="1"/>
  <c r="CN60" i="31" s="1"/>
  <c r="CN61" i="31" s="1"/>
  <c r="CN62" i="31" s="1"/>
  <c r="CN63" i="31" s="1"/>
  <c r="CN64" i="31" s="1"/>
  <c r="CN65" i="31" s="1"/>
  <c r="CN66" i="31" s="1"/>
  <c r="CN67" i="31" s="1"/>
  <c r="CN68" i="31" s="1"/>
  <c r="CN69" i="31" s="1"/>
  <c r="CN70" i="31" s="1"/>
  <c r="CN71" i="31" s="1"/>
  <c r="CN72" i="31" s="1"/>
  <c r="CN73" i="31" s="1"/>
  <c r="CN74" i="31" s="1"/>
  <c r="CN75" i="31" s="1"/>
  <c r="CN76" i="31" s="1"/>
  <c r="CN77" i="31" s="1"/>
  <c r="CN78" i="31" s="1"/>
  <c r="CN79" i="31" s="1"/>
  <c r="CN80" i="31" s="1"/>
  <c r="CQ42" i="31"/>
  <c r="CQ43" i="31" s="1"/>
  <c r="CQ44" i="31" s="1"/>
  <c r="CQ45" i="31" s="1"/>
  <c r="CQ46" i="31" s="1"/>
  <c r="CQ47" i="31" s="1"/>
  <c r="CQ48" i="31" s="1"/>
  <c r="CQ49" i="31" s="1"/>
  <c r="CQ50" i="31" s="1"/>
  <c r="CQ51" i="31" s="1"/>
  <c r="CQ52" i="31" s="1"/>
  <c r="CQ53" i="31" s="1"/>
  <c r="CQ54" i="31" s="1"/>
  <c r="CQ55" i="31" s="1"/>
  <c r="CQ56" i="31" s="1"/>
  <c r="CQ57" i="31" s="1"/>
  <c r="CQ58" i="31" s="1"/>
  <c r="CQ59" i="31" s="1"/>
  <c r="CQ60" i="31" s="1"/>
  <c r="CQ61" i="31" s="1"/>
  <c r="CQ62" i="31" s="1"/>
  <c r="CQ63" i="31" s="1"/>
  <c r="CQ64" i="31" s="1"/>
  <c r="CQ65" i="31" s="1"/>
  <c r="CQ66" i="31" s="1"/>
  <c r="CQ67" i="31" s="1"/>
  <c r="CQ68" i="31" s="1"/>
  <c r="CQ69" i="31" s="1"/>
  <c r="CQ70" i="31" s="1"/>
  <c r="CQ71" i="31" s="1"/>
  <c r="CQ72" i="31" s="1"/>
  <c r="CQ73" i="31" s="1"/>
  <c r="CQ74" i="31" s="1"/>
  <c r="CQ75" i="31" s="1"/>
  <c r="CQ76" i="31" s="1"/>
  <c r="CQ77" i="31" s="1"/>
  <c r="CQ78" i="31" s="1"/>
  <c r="CQ79" i="31" s="1"/>
  <c r="CQ80" i="31" s="1"/>
  <c r="CH42" i="31"/>
  <c r="CH43" i="31" s="1"/>
  <c r="CH44" i="31" s="1"/>
  <c r="CH45" i="31" s="1"/>
  <c r="CH46" i="31" s="1"/>
  <c r="CH47" i="31" s="1"/>
  <c r="CH48" i="31" s="1"/>
  <c r="CH49" i="31" s="1"/>
  <c r="CH50" i="31" s="1"/>
  <c r="CH51" i="31" s="1"/>
  <c r="CH52" i="31" s="1"/>
  <c r="CH53" i="31" s="1"/>
  <c r="CH54" i="31" s="1"/>
  <c r="CH55" i="31" s="1"/>
  <c r="CH56" i="31" s="1"/>
  <c r="CH57" i="31" s="1"/>
  <c r="CH58" i="31" s="1"/>
  <c r="CH59" i="31" s="1"/>
  <c r="CH60" i="31" s="1"/>
  <c r="CH61" i="31" s="1"/>
  <c r="CG42" i="31"/>
  <c r="CG43" i="31" s="1"/>
  <c r="CG44" i="31" s="1"/>
  <c r="CG45" i="31" s="1"/>
  <c r="CG46" i="31" s="1"/>
  <c r="CG47" i="31" s="1"/>
  <c r="CG48" i="31" s="1"/>
  <c r="CG49" i="31" s="1"/>
  <c r="CG50" i="31" s="1"/>
  <c r="CG51" i="31" s="1"/>
  <c r="CG52" i="31" s="1"/>
  <c r="CG53" i="31" s="1"/>
  <c r="CG54" i="31" s="1"/>
  <c r="CG55" i="31" s="1"/>
  <c r="CG56" i="31" s="1"/>
  <c r="CG57" i="31" s="1"/>
  <c r="CG58" i="31" s="1"/>
  <c r="CG59" i="31" s="1"/>
  <c r="CG60" i="31" s="1"/>
  <c r="CG61" i="31" s="1"/>
  <c r="CG62" i="31" s="1"/>
  <c r="CG63" i="31" s="1"/>
  <c r="CG64" i="31" s="1"/>
  <c r="CG65" i="31" s="1"/>
  <c r="CG66" i="31" s="1"/>
  <c r="CG67" i="31" s="1"/>
  <c r="CG68" i="31" s="1"/>
  <c r="CG69" i="31" s="1"/>
  <c r="CG70" i="31" s="1"/>
  <c r="CG71" i="31" s="1"/>
  <c r="CG72" i="31" s="1"/>
  <c r="CG73" i="31" s="1"/>
  <c r="CG74" i="31" s="1"/>
  <c r="CG75" i="31" s="1"/>
  <c r="CG76" i="31" s="1"/>
  <c r="CG77" i="31" s="1"/>
  <c r="CG78" i="31" s="1"/>
  <c r="CG79" i="31" s="1"/>
  <c r="CG80" i="31" s="1"/>
  <c r="CO42" i="31"/>
  <c r="CO43" i="31" s="1"/>
  <c r="CO44" i="31" s="1"/>
  <c r="CO45" i="31" s="1"/>
  <c r="CO46" i="31" s="1"/>
  <c r="CO47" i="31" s="1"/>
  <c r="CO48" i="31" s="1"/>
  <c r="CO49" i="31" s="1"/>
  <c r="CO50" i="31" s="1"/>
  <c r="CO51" i="31" s="1"/>
  <c r="CO52" i="31" s="1"/>
  <c r="CO53" i="31" s="1"/>
  <c r="CO54" i="31" s="1"/>
  <c r="CO55" i="31" s="1"/>
  <c r="CO56" i="31" s="1"/>
  <c r="CO57" i="31" s="1"/>
  <c r="CO58" i="31" s="1"/>
  <c r="CO59" i="31" s="1"/>
  <c r="CO60" i="31" s="1"/>
  <c r="CO61" i="31" s="1"/>
  <c r="CO62" i="31" s="1"/>
  <c r="CO63" i="31" s="1"/>
  <c r="CO64" i="31" s="1"/>
  <c r="CO65" i="31" s="1"/>
  <c r="CO66" i="31" s="1"/>
  <c r="CO67" i="31" s="1"/>
  <c r="CO68" i="31" s="1"/>
  <c r="CO69" i="31" s="1"/>
  <c r="CO70" i="31" s="1"/>
  <c r="CO71" i="31" s="1"/>
  <c r="CO72" i="31" s="1"/>
  <c r="CO73" i="31" s="1"/>
  <c r="CO74" i="31" s="1"/>
  <c r="CO75" i="31" s="1"/>
  <c r="CO76" i="31" s="1"/>
  <c r="CO77" i="31" s="1"/>
  <c r="CO78" i="31" s="1"/>
  <c r="CO79" i="31" s="1"/>
  <c r="CO80" i="31" s="1"/>
  <c r="CS42" i="31"/>
  <c r="CS43" i="31" s="1"/>
  <c r="CS44" i="31" s="1"/>
  <c r="CS45" i="31" s="1"/>
  <c r="CS46" i="31" s="1"/>
  <c r="CS47" i="31" s="1"/>
  <c r="CS48" i="31" s="1"/>
  <c r="CS49" i="31" s="1"/>
  <c r="CS50" i="31" s="1"/>
  <c r="CS51" i="31" s="1"/>
  <c r="CS52" i="31" s="1"/>
  <c r="CS53" i="31" s="1"/>
  <c r="CS54" i="31" s="1"/>
  <c r="CS55" i="31" s="1"/>
  <c r="CS56" i="31" s="1"/>
  <c r="CS57" i="31" s="1"/>
  <c r="CS58" i="31" s="1"/>
  <c r="CS59" i="31" s="1"/>
  <c r="CS60" i="31" s="1"/>
  <c r="CS61" i="31" s="1"/>
  <c r="CS62" i="31" s="1"/>
  <c r="CS63" i="31" s="1"/>
  <c r="CS64" i="31" s="1"/>
  <c r="CS65" i="31" s="1"/>
  <c r="CS66" i="31" s="1"/>
  <c r="CS67" i="31" s="1"/>
  <c r="CS68" i="31" s="1"/>
  <c r="CS69" i="31" s="1"/>
  <c r="CS70" i="31" s="1"/>
  <c r="CS71" i="31" s="1"/>
  <c r="CS72" i="31" s="1"/>
  <c r="CS73" i="31" s="1"/>
  <c r="CS74" i="31" s="1"/>
  <c r="CS75" i="31" s="1"/>
  <c r="CS76" i="31" s="1"/>
  <c r="CS77" i="31" s="1"/>
  <c r="CS78" i="31" s="1"/>
  <c r="CS79" i="31" s="1"/>
  <c r="CS80" i="31" s="1"/>
  <c r="CP42" i="31"/>
  <c r="CP43" i="31" s="1"/>
  <c r="CP44" i="31" s="1"/>
  <c r="CP45" i="31" s="1"/>
  <c r="CP46" i="31" s="1"/>
  <c r="CP47" i="31" s="1"/>
  <c r="CP48" i="31" s="1"/>
  <c r="CP49" i="31" s="1"/>
  <c r="CP50" i="31" s="1"/>
  <c r="CP51" i="31" s="1"/>
  <c r="CP52" i="31" s="1"/>
  <c r="CP53" i="31" s="1"/>
  <c r="CP54" i="31" s="1"/>
  <c r="CP55" i="31" s="1"/>
  <c r="CP56" i="31" s="1"/>
  <c r="CP57" i="31" s="1"/>
  <c r="CP58" i="31" s="1"/>
  <c r="CP59" i="31" s="1"/>
  <c r="CP60" i="31" s="1"/>
  <c r="CP61" i="31" s="1"/>
  <c r="CD42" i="31"/>
  <c r="CD43" i="31" s="1"/>
  <c r="CD44" i="31" s="1"/>
  <c r="CD45" i="31" s="1"/>
  <c r="CD46" i="31" s="1"/>
  <c r="CD47" i="31" s="1"/>
  <c r="CD48" i="31" s="1"/>
  <c r="CD49" i="31" s="1"/>
  <c r="CD50" i="31" s="1"/>
  <c r="CD51" i="31" s="1"/>
  <c r="CD52" i="31" s="1"/>
  <c r="CD53" i="31" s="1"/>
  <c r="CD54" i="31" s="1"/>
  <c r="CD55" i="31" s="1"/>
  <c r="CD56" i="31" s="1"/>
  <c r="CD57" i="31" s="1"/>
  <c r="CD58" i="31" s="1"/>
  <c r="CD59" i="31" s="1"/>
  <c r="CD60" i="31" s="1"/>
  <c r="CD61" i="31" s="1"/>
  <c r="CD62" i="31" s="1"/>
  <c r="CD63" i="31" s="1"/>
  <c r="CD64" i="31" s="1"/>
  <c r="CD65" i="31" s="1"/>
  <c r="CD66" i="31" s="1"/>
  <c r="CD67" i="31" s="1"/>
  <c r="CD68" i="31" s="1"/>
  <c r="CD69" i="31" s="1"/>
  <c r="CD70" i="31" s="1"/>
  <c r="CD71" i="31" s="1"/>
  <c r="CD72" i="31" s="1"/>
  <c r="CD73" i="31" s="1"/>
  <c r="CD74" i="31" s="1"/>
  <c r="CD75" i="31" s="1"/>
  <c r="CD76" i="31" s="1"/>
  <c r="CD77" i="31" s="1"/>
  <c r="CD78" i="31" s="1"/>
  <c r="CD79" i="31" s="1"/>
  <c r="CD80" i="31" s="1"/>
  <c r="BZ3" i="31"/>
  <c r="BX2" i="31"/>
  <c r="CB42" i="31"/>
  <c r="CB43" i="31" s="1"/>
  <c r="CB44" i="31" s="1"/>
  <c r="CB45" i="31" s="1"/>
  <c r="CB46" i="31" s="1"/>
  <c r="CB47" i="31" s="1"/>
  <c r="CB48" i="31" s="1"/>
  <c r="CB49" i="31" s="1"/>
  <c r="CB50" i="31" s="1"/>
  <c r="CB51" i="31" s="1"/>
  <c r="CB52" i="31" s="1"/>
  <c r="CB53" i="31" s="1"/>
  <c r="CB54" i="31" s="1"/>
  <c r="CB55" i="31" s="1"/>
  <c r="CB56" i="31" s="1"/>
  <c r="CB57" i="31" s="1"/>
  <c r="CB58" i="31" s="1"/>
  <c r="CB59" i="31" s="1"/>
  <c r="CB60" i="31" s="1"/>
  <c r="CB61" i="31" s="1"/>
  <c r="CB62" i="31" s="1"/>
  <c r="CB63" i="31" s="1"/>
  <c r="CB64" i="31" s="1"/>
  <c r="CB65" i="31" s="1"/>
  <c r="CB66" i="31" s="1"/>
  <c r="CB67" i="31" s="1"/>
  <c r="CB68" i="31" s="1"/>
  <c r="CB69" i="31" s="1"/>
  <c r="CB70" i="31" s="1"/>
  <c r="CB71" i="31" s="1"/>
  <c r="CB72" i="31" s="1"/>
  <c r="CB73" i="31" s="1"/>
  <c r="CB74" i="31" s="1"/>
  <c r="CB75" i="31" s="1"/>
  <c r="CB76" i="31" s="1"/>
  <c r="CB77" i="31" s="1"/>
  <c r="CB78" i="31" s="1"/>
  <c r="CB79" i="31" s="1"/>
  <c r="CB80" i="31" s="1"/>
  <c r="CJ42" i="31"/>
  <c r="CJ43" i="31" s="1"/>
  <c r="CJ44" i="31" s="1"/>
  <c r="CJ45" i="31" s="1"/>
  <c r="CJ46" i="31" s="1"/>
  <c r="CJ47" i="31" s="1"/>
  <c r="CJ48" i="31" s="1"/>
  <c r="CJ49" i="31" s="1"/>
  <c r="CJ50" i="31" s="1"/>
  <c r="CJ51" i="31" s="1"/>
  <c r="CJ52" i="31" s="1"/>
  <c r="CJ53" i="31" s="1"/>
  <c r="CJ54" i="31" s="1"/>
  <c r="CJ55" i="31" s="1"/>
  <c r="CJ56" i="31" s="1"/>
  <c r="CJ57" i="31" s="1"/>
  <c r="CJ58" i="31" s="1"/>
  <c r="CJ59" i="31" s="1"/>
  <c r="CJ60" i="31" s="1"/>
  <c r="CJ61" i="31" s="1"/>
  <c r="CJ62" i="31" s="1"/>
  <c r="CJ63" i="31" s="1"/>
  <c r="CJ64" i="31" s="1"/>
  <c r="CJ65" i="31" s="1"/>
  <c r="CJ66" i="31" s="1"/>
  <c r="CJ67" i="31" s="1"/>
  <c r="CJ68" i="31" s="1"/>
  <c r="CJ69" i="31" s="1"/>
  <c r="CJ70" i="31" s="1"/>
  <c r="CJ71" i="31" s="1"/>
  <c r="CJ72" i="31" s="1"/>
  <c r="CJ73" i="31" s="1"/>
  <c r="CJ74" i="31" s="1"/>
  <c r="CJ75" i="31" s="1"/>
  <c r="CJ76" i="31" s="1"/>
  <c r="CJ77" i="31" s="1"/>
  <c r="CJ78" i="31" s="1"/>
  <c r="CJ79" i="31" s="1"/>
  <c r="CJ80" i="31" s="1"/>
  <c r="CR42" i="31"/>
  <c r="CR43" i="31" s="1"/>
  <c r="CR44" i="31" s="1"/>
  <c r="CR45" i="31" s="1"/>
  <c r="CR46" i="31" s="1"/>
  <c r="CR47" i="31" s="1"/>
  <c r="CR48" i="31" s="1"/>
  <c r="CR49" i="31" s="1"/>
  <c r="CR50" i="31" s="1"/>
  <c r="CR51" i="31" s="1"/>
  <c r="CR52" i="31" s="1"/>
  <c r="CR53" i="31" s="1"/>
  <c r="CR54" i="31" s="1"/>
  <c r="CR55" i="31" s="1"/>
  <c r="CR56" i="31" s="1"/>
  <c r="CR57" i="31" s="1"/>
  <c r="CR58" i="31" s="1"/>
  <c r="CR59" i="31" s="1"/>
  <c r="CR60" i="31" s="1"/>
  <c r="CR61" i="31" s="1"/>
  <c r="CR62" i="31" s="1"/>
  <c r="CR63" i="31" s="1"/>
  <c r="CR64" i="31" s="1"/>
  <c r="CR65" i="31" s="1"/>
  <c r="CR66" i="31" s="1"/>
  <c r="CR67" i="31" s="1"/>
  <c r="CR68" i="31" s="1"/>
  <c r="CR69" i="31" s="1"/>
  <c r="CR70" i="31" s="1"/>
  <c r="CR71" i="31" s="1"/>
  <c r="CR72" i="31" s="1"/>
  <c r="CR73" i="31" s="1"/>
  <c r="CR74" i="31" s="1"/>
  <c r="CR75" i="31" s="1"/>
  <c r="CR76" i="31" s="1"/>
  <c r="CR77" i="31" s="1"/>
  <c r="CR78" i="31" s="1"/>
  <c r="CR79" i="31" s="1"/>
  <c r="CR80" i="31" s="1"/>
  <c r="CC42" i="31"/>
  <c r="CC43" i="31" s="1"/>
  <c r="CC44" i="31" s="1"/>
  <c r="CC45" i="31" s="1"/>
  <c r="CC46" i="31" s="1"/>
  <c r="CC47" i="31" s="1"/>
  <c r="CC48" i="31" s="1"/>
  <c r="CC49" i="31" s="1"/>
  <c r="CC50" i="31" s="1"/>
  <c r="CC51" i="31" s="1"/>
  <c r="CC52" i="31" s="1"/>
  <c r="CC53" i="31" s="1"/>
  <c r="CC54" i="31" s="1"/>
  <c r="CC55" i="31" s="1"/>
  <c r="CC56" i="31" s="1"/>
  <c r="CC57" i="31" s="1"/>
  <c r="CC58" i="31" s="1"/>
  <c r="CC59" i="31" s="1"/>
  <c r="CC60" i="31" s="1"/>
  <c r="CC61" i="31" s="1"/>
  <c r="CC62" i="31" s="1"/>
  <c r="CC63" i="31" s="1"/>
  <c r="CC64" i="31" s="1"/>
  <c r="CC65" i="31" s="1"/>
  <c r="CC66" i="31" s="1"/>
  <c r="CC67" i="31" s="1"/>
  <c r="CC68" i="31" s="1"/>
  <c r="CC69" i="31" s="1"/>
  <c r="CC70" i="31" s="1"/>
  <c r="CC71" i="31" s="1"/>
  <c r="CC72" i="31" s="1"/>
  <c r="CC73" i="31" s="1"/>
  <c r="CC74" i="31" s="1"/>
  <c r="CC75" i="31" s="1"/>
  <c r="CC76" i="31" s="1"/>
  <c r="CC77" i="31" s="1"/>
  <c r="CC78" i="31" s="1"/>
  <c r="CC79" i="31" s="1"/>
  <c r="CC80" i="31" s="1"/>
  <c r="CR42" i="30"/>
  <c r="CR43" i="30" s="1"/>
  <c r="CR44" i="30" s="1"/>
  <c r="CR45" i="30" s="1"/>
  <c r="CR46" i="30" s="1"/>
  <c r="CR47" i="30" s="1"/>
  <c r="CR48" i="30" s="1"/>
  <c r="CR49" i="30" s="1"/>
  <c r="CR50" i="30" s="1"/>
  <c r="CR51" i="30" s="1"/>
  <c r="CR52" i="30" s="1"/>
  <c r="CR53" i="30" s="1"/>
  <c r="CR54" i="30" s="1"/>
  <c r="CR55" i="30" s="1"/>
  <c r="CR56" i="30" s="1"/>
  <c r="CR57" i="30" s="1"/>
  <c r="CR58" i="30" s="1"/>
  <c r="CR59" i="30" s="1"/>
  <c r="CR60" i="30" s="1"/>
  <c r="CR61" i="30" s="1"/>
  <c r="CR62" i="30" s="1"/>
  <c r="CR63" i="30" s="1"/>
  <c r="CR64" i="30" s="1"/>
  <c r="CR65" i="30" s="1"/>
  <c r="CR66" i="30" s="1"/>
  <c r="CR67" i="30" s="1"/>
  <c r="CR68" i="30" s="1"/>
  <c r="CR69" i="30" s="1"/>
  <c r="CR70" i="30" s="1"/>
  <c r="CR71" i="30" s="1"/>
  <c r="CR72" i="30" s="1"/>
  <c r="CR73" i="30" s="1"/>
  <c r="CR74" i="30" s="1"/>
  <c r="CR75" i="30" s="1"/>
  <c r="CR76" i="30" s="1"/>
  <c r="CR77" i="30" s="1"/>
  <c r="CR78" i="30" s="1"/>
  <c r="CR79" i="30" s="1"/>
  <c r="CR80" i="30" s="1"/>
  <c r="CM42" i="30"/>
  <c r="CQ42" i="30"/>
  <c r="CD42" i="30"/>
  <c r="CD43" i="30" s="1"/>
  <c r="CD44" i="30" s="1"/>
  <c r="CD45" i="30" s="1"/>
  <c r="CD46" i="30" s="1"/>
  <c r="CD47" i="30" s="1"/>
  <c r="CD48" i="30" s="1"/>
  <c r="CD49" i="30" s="1"/>
  <c r="CD50" i="30" s="1"/>
  <c r="CD51" i="30" s="1"/>
  <c r="CD52" i="30" s="1"/>
  <c r="CD53" i="30" s="1"/>
  <c r="CD54" i="30" s="1"/>
  <c r="CD55" i="30" s="1"/>
  <c r="CD56" i="30" s="1"/>
  <c r="CD57" i="30" s="1"/>
  <c r="CD58" i="30" s="1"/>
  <c r="CD59" i="30" s="1"/>
  <c r="CD60" i="30" s="1"/>
  <c r="CD61" i="30" s="1"/>
  <c r="CD62" i="30" s="1"/>
  <c r="CD63" i="30" s="1"/>
  <c r="CD64" i="30" s="1"/>
  <c r="CD65" i="30" s="1"/>
  <c r="CD66" i="30" s="1"/>
  <c r="CD67" i="30" s="1"/>
  <c r="CD68" i="30" s="1"/>
  <c r="CD69" i="30" s="1"/>
  <c r="CD70" i="30" s="1"/>
  <c r="CD71" i="30" s="1"/>
  <c r="CD72" i="30" s="1"/>
  <c r="CD73" i="30" s="1"/>
  <c r="CD74" i="30" s="1"/>
  <c r="CD75" i="30" s="1"/>
  <c r="CD76" i="30" s="1"/>
  <c r="CD77" i="30" s="1"/>
  <c r="CD78" i="30" s="1"/>
  <c r="CD79" i="30" s="1"/>
  <c r="CD80" i="30" s="1"/>
  <c r="CL42" i="30"/>
  <c r="CL43" i="30" s="1"/>
  <c r="CL44" i="30" s="1"/>
  <c r="CL45" i="30" s="1"/>
  <c r="CL46" i="30" s="1"/>
  <c r="CL47" i="30" s="1"/>
  <c r="CL48" i="30" s="1"/>
  <c r="CL49" i="30" s="1"/>
  <c r="CL50" i="30" s="1"/>
  <c r="CL51" i="30" s="1"/>
  <c r="CL52" i="30" s="1"/>
  <c r="CL53" i="30" s="1"/>
  <c r="CL54" i="30" s="1"/>
  <c r="CL55" i="30" s="1"/>
  <c r="CL56" i="30" s="1"/>
  <c r="CL57" i="30" s="1"/>
  <c r="CL58" i="30" s="1"/>
  <c r="CL59" i="30" s="1"/>
  <c r="CL60" i="30" s="1"/>
  <c r="CL61" i="30" s="1"/>
  <c r="CL62" i="30" s="1"/>
  <c r="CL63" i="30" s="1"/>
  <c r="CL64" i="30" s="1"/>
  <c r="CL65" i="30" s="1"/>
  <c r="CL66" i="30" s="1"/>
  <c r="CL67" i="30" s="1"/>
  <c r="CL68" i="30" s="1"/>
  <c r="CL69" i="30" s="1"/>
  <c r="CL70" i="30" s="1"/>
  <c r="CL71" i="30" s="1"/>
  <c r="CL72" i="30" s="1"/>
  <c r="CL73" i="30" s="1"/>
  <c r="CL74" i="30" s="1"/>
  <c r="CL75" i="30" s="1"/>
  <c r="CL76" i="30" s="1"/>
  <c r="CL77" i="30" s="1"/>
  <c r="CL78" i="30" s="1"/>
  <c r="CL79" i="30" s="1"/>
  <c r="CL80" i="30" s="1"/>
  <c r="CT42" i="30"/>
  <c r="CT43" i="30" s="1"/>
  <c r="CT44" i="30" s="1"/>
  <c r="CT45" i="30" s="1"/>
  <c r="CT46" i="30" s="1"/>
  <c r="CT47" i="30" s="1"/>
  <c r="CT48" i="30" s="1"/>
  <c r="CT49" i="30" s="1"/>
  <c r="CT50" i="30" s="1"/>
  <c r="CT51" i="30" s="1"/>
  <c r="CT52" i="30" s="1"/>
  <c r="CT53" i="30" s="1"/>
  <c r="CT54" i="30" s="1"/>
  <c r="CT55" i="30" s="1"/>
  <c r="CT56" i="30" s="1"/>
  <c r="CT57" i="30" s="1"/>
  <c r="CT58" i="30" s="1"/>
  <c r="CT59" i="30" s="1"/>
  <c r="CT60" i="30" s="1"/>
  <c r="CT61" i="30" s="1"/>
  <c r="CT62" i="30" s="1"/>
  <c r="CT63" i="30" s="1"/>
  <c r="CT64" i="30" s="1"/>
  <c r="CT65" i="30" s="1"/>
  <c r="CT66" i="30" s="1"/>
  <c r="CT67" i="30" s="1"/>
  <c r="CT68" i="30" s="1"/>
  <c r="CT69" i="30" s="1"/>
  <c r="CT70" i="30" s="1"/>
  <c r="CT71" i="30" s="1"/>
  <c r="CT72" i="30" s="1"/>
  <c r="CT73" i="30" s="1"/>
  <c r="CT74" i="30" s="1"/>
  <c r="CT75" i="30" s="1"/>
  <c r="CT76" i="30" s="1"/>
  <c r="CT77" i="30" s="1"/>
  <c r="CT78" i="30" s="1"/>
  <c r="CT79" i="30" s="1"/>
  <c r="CT80" i="30" s="1"/>
  <c r="CS42" i="30"/>
  <c r="CS43" i="30" s="1"/>
  <c r="CS44" i="30" s="1"/>
  <c r="CS45" i="30" s="1"/>
  <c r="CS46" i="30" s="1"/>
  <c r="CS47" i="30" s="1"/>
  <c r="CS48" i="30" s="1"/>
  <c r="CS49" i="30" s="1"/>
  <c r="CS50" i="30" s="1"/>
  <c r="CS51" i="30" s="1"/>
  <c r="CS52" i="30" s="1"/>
  <c r="CS53" i="30" s="1"/>
  <c r="CS54" i="30" s="1"/>
  <c r="CS55" i="30" s="1"/>
  <c r="CS56" i="30" s="1"/>
  <c r="CS57" i="30" s="1"/>
  <c r="CS58" i="30" s="1"/>
  <c r="CS59" i="30" s="1"/>
  <c r="CS60" i="30" s="1"/>
  <c r="CS61" i="30" s="1"/>
  <c r="CS62" i="30" s="1"/>
  <c r="CS63" i="30" s="1"/>
  <c r="CS64" i="30" s="1"/>
  <c r="CS65" i="30" s="1"/>
  <c r="CS66" i="30" s="1"/>
  <c r="CS67" i="30" s="1"/>
  <c r="CS68" i="30" s="1"/>
  <c r="CS69" i="30" s="1"/>
  <c r="CS70" i="30" s="1"/>
  <c r="CS71" i="30" s="1"/>
  <c r="CS72" i="30" s="1"/>
  <c r="CS73" i="30" s="1"/>
  <c r="CS74" i="30" s="1"/>
  <c r="CS75" i="30" s="1"/>
  <c r="CS76" i="30" s="1"/>
  <c r="CS77" i="30" s="1"/>
  <c r="CS78" i="30" s="1"/>
  <c r="CS79" i="30" s="1"/>
  <c r="CS80" i="30" s="1"/>
  <c r="CB42" i="30"/>
  <c r="CB43" i="30" s="1"/>
  <c r="CB44" i="30" s="1"/>
  <c r="CB45" i="30" s="1"/>
  <c r="CB46" i="30" s="1"/>
  <c r="CB47" i="30" s="1"/>
  <c r="CB48" i="30" s="1"/>
  <c r="CB49" i="30" s="1"/>
  <c r="CB50" i="30" s="1"/>
  <c r="CB51" i="30" s="1"/>
  <c r="CB52" i="30" s="1"/>
  <c r="CB53" i="30" s="1"/>
  <c r="CB54" i="30" s="1"/>
  <c r="CB55" i="30" s="1"/>
  <c r="CB56" i="30" s="1"/>
  <c r="CB57" i="30" s="1"/>
  <c r="CB58" i="30" s="1"/>
  <c r="CB59" i="30" s="1"/>
  <c r="CB60" i="30" s="1"/>
  <c r="CB61" i="30" s="1"/>
  <c r="CB62" i="30" s="1"/>
  <c r="CB63" i="30" s="1"/>
  <c r="CB64" i="30" s="1"/>
  <c r="CB65" i="30" s="1"/>
  <c r="CB66" i="30" s="1"/>
  <c r="CB67" i="30" s="1"/>
  <c r="CB68" i="30" s="1"/>
  <c r="CB69" i="30" s="1"/>
  <c r="CB70" i="30" s="1"/>
  <c r="CB71" i="30" s="1"/>
  <c r="CB72" i="30" s="1"/>
  <c r="CB73" i="30" s="1"/>
  <c r="CB74" i="30" s="1"/>
  <c r="CB75" i="30" s="1"/>
  <c r="CB76" i="30" s="1"/>
  <c r="CB77" i="30" s="1"/>
  <c r="CB78" i="30" s="1"/>
  <c r="CB79" i="30" s="1"/>
  <c r="CB80" i="30" s="1"/>
  <c r="CU42" i="30"/>
  <c r="CU43" i="30" s="1"/>
  <c r="CU44" i="30" s="1"/>
  <c r="CU45" i="30" s="1"/>
  <c r="CU46" i="30" s="1"/>
  <c r="CU47" i="30" s="1"/>
  <c r="CU48" i="30" s="1"/>
  <c r="CU49" i="30" s="1"/>
  <c r="CU50" i="30" s="1"/>
  <c r="CU51" i="30" s="1"/>
  <c r="CU52" i="30" s="1"/>
  <c r="CU53" i="30" s="1"/>
  <c r="CU54" i="30" s="1"/>
  <c r="CU55" i="30" s="1"/>
  <c r="CU56" i="30" s="1"/>
  <c r="CU57" i="30" s="1"/>
  <c r="CU58" i="30" s="1"/>
  <c r="CU59" i="30" s="1"/>
  <c r="CU60" i="30" s="1"/>
  <c r="CU61" i="30" s="1"/>
  <c r="CU62" i="30" s="1"/>
  <c r="CU63" i="30" s="1"/>
  <c r="CU64" i="30" s="1"/>
  <c r="CU65" i="30" s="1"/>
  <c r="CU66" i="30" s="1"/>
  <c r="CU67" i="30" s="1"/>
  <c r="CU68" i="30" s="1"/>
  <c r="CU69" i="30" s="1"/>
  <c r="CU70" i="30" s="1"/>
  <c r="CU71" i="30" s="1"/>
  <c r="CU72" i="30" s="1"/>
  <c r="CU73" i="30" s="1"/>
  <c r="CU74" i="30" s="1"/>
  <c r="CU75" i="30" s="1"/>
  <c r="CU76" i="30" s="1"/>
  <c r="CU77" i="30" s="1"/>
  <c r="CU78" i="30" s="1"/>
  <c r="CU79" i="30" s="1"/>
  <c r="CU80" i="30" s="1"/>
  <c r="CJ42" i="30"/>
  <c r="CJ43" i="30" s="1"/>
  <c r="CJ44" i="30" s="1"/>
  <c r="CJ45" i="30" s="1"/>
  <c r="CJ46" i="30" s="1"/>
  <c r="CJ47" i="30" s="1"/>
  <c r="CJ48" i="30" s="1"/>
  <c r="CJ49" i="30" s="1"/>
  <c r="CJ50" i="30" s="1"/>
  <c r="CJ51" i="30" s="1"/>
  <c r="CJ52" i="30" s="1"/>
  <c r="CJ53" i="30" s="1"/>
  <c r="CJ54" i="30" s="1"/>
  <c r="CJ55" i="30" s="1"/>
  <c r="CJ56" i="30" s="1"/>
  <c r="CJ57" i="30" s="1"/>
  <c r="CJ58" i="30" s="1"/>
  <c r="CJ59" i="30" s="1"/>
  <c r="CJ60" i="30" s="1"/>
  <c r="CJ61" i="30" s="1"/>
  <c r="CJ62" i="30" s="1"/>
  <c r="CJ63" i="30" s="1"/>
  <c r="CJ64" i="30" s="1"/>
  <c r="CJ65" i="30" s="1"/>
  <c r="CJ66" i="30" s="1"/>
  <c r="CJ67" i="30" s="1"/>
  <c r="CJ68" i="30" s="1"/>
  <c r="CJ69" i="30" s="1"/>
  <c r="CJ70" i="30" s="1"/>
  <c r="CJ71" i="30" s="1"/>
  <c r="CJ72" i="30" s="1"/>
  <c r="CJ73" i="30" s="1"/>
  <c r="CJ74" i="30" s="1"/>
  <c r="CJ75" i="30" s="1"/>
  <c r="CJ76" i="30" s="1"/>
  <c r="CJ77" i="30" s="1"/>
  <c r="CJ78" i="30" s="1"/>
  <c r="CJ79" i="30" s="1"/>
  <c r="CJ80" i="30" s="1"/>
  <c r="CF42" i="30"/>
  <c r="CF43" i="30" s="1"/>
  <c r="CF44" i="30" s="1"/>
  <c r="CF45" i="30" s="1"/>
  <c r="CF46" i="30" s="1"/>
  <c r="CF47" i="30" s="1"/>
  <c r="CF48" i="30" s="1"/>
  <c r="CF49" i="30" s="1"/>
  <c r="CF50" i="30" s="1"/>
  <c r="CF51" i="30" s="1"/>
  <c r="CF52" i="30" s="1"/>
  <c r="CF53" i="30" s="1"/>
  <c r="CF54" i="30" s="1"/>
  <c r="CF55" i="30" s="1"/>
  <c r="CF56" i="30" s="1"/>
  <c r="CF57" i="30" s="1"/>
  <c r="CF58" i="30" s="1"/>
  <c r="CF59" i="30" s="1"/>
  <c r="CF60" i="30" s="1"/>
  <c r="CF61" i="30" s="1"/>
  <c r="CF62" i="30" s="1"/>
  <c r="CF63" i="30" s="1"/>
  <c r="CF64" i="30" s="1"/>
  <c r="CF65" i="30" s="1"/>
  <c r="CF66" i="30" s="1"/>
  <c r="CF67" i="30" s="1"/>
  <c r="CF68" i="30" s="1"/>
  <c r="CF69" i="30" s="1"/>
  <c r="CF70" i="30" s="1"/>
  <c r="CF71" i="30" s="1"/>
  <c r="CF72" i="30" s="1"/>
  <c r="CF73" i="30" s="1"/>
  <c r="CF74" i="30" s="1"/>
  <c r="CF75" i="30" s="1"/>
  <c r="CF76" i="30" s="1"/>
  <c r="CF77" i="30" s="1"/>
  <c r="CF78" i="30" s="1"/>
  <c r="CF79" i="30" s="1"/>
  <c r="CF80" i="30" s="1"/>
  <c r="CN42" i="30"/>
  <c r="CN43" i="30" s="1"/>
  <c r="CN44" i="30" s="1"/>
  <c r="CN45" i="30" s="1"/>
  <c r="CN46" i="30" s="1"/>
  <c r="CN47" i="30" s="1"/>
  <c r="CN48" i="30" s="1"/>
  <c r="CN49" i="30" s="1"/>
  <c r="CN50" i="30" s="1"/>
  <c r="CN51" i="30" s="1"/>
  <c r="CN52" i="30" s="1"/>
  <c r="CN53" i="30" s="1"/>
  <c r="CN54" i="30" s="1"/>
  <c r="CN55" i="30" s="1"/>
  <c r="CN56" i="30" s="1"/>
  <c r="CN57" i="30" s="1"/>
  <c r="CN58" i="30" s="1"/>
  <c r="CN59" i="30" s="1"/>
  <c r="CN60" i="30" s="1"/>
  <c r="CN61" i="30" s="1"/>
  <c r="CN62" i="30" s="1"/>
  <c r="CN63" i="30" s="1"/>
  <c r="CN64" i="30" s="1"/>
  <c r="CN65" i="30" s="1"/>
  <c r="CN66" i="30" s="1"/>
  <c r="CN67" i="30" s="1"/>
  <c r="CN68" i="30" s="1"/>
  <c r="CN69" i="30" s="1"/>
  <c r="CN70" i="30" s="1"/>
  <c r="CN71" i="30" s="1"/>
  <c r="CN72" i="30" s="1"/>
  <c r="CN73" i="30" s="1"/>
  <c r="CN74" i="30" s="1"/>
  <c r="CN75" i="30" s="1"/>
  <c r="CN76" i="30" s="1"/>
  <c r="CN77" i="30" s="1"/>
  <c r="CN78" i="30" s="1"/>
  <c r="CN79" i="30" s="1"/>
  <c r="CN80" i="30" s="1"/>
  <c r="CC42" i="30"/>
  <c r="CC43" i="30" s="1"/>
  <c r="CC44" i="30" s="1"/>
  <c r="CC45" i="30" s="1"/>
  <c r="CC46" i="30" s="1"/>
  <c r="CC47" i="30" s="1"/>
  <c r="CC48" i="30" s="1"/>
  <c r="CC49" i="30" s="1"/>
  <c r="CC50" i="30" s="1"/>
  <c r="CC51" i="30" s="1"/>
  <c r="CC52" i="30" s="1"/>
  <c r="CC53" i="30" s="1"/>
  <c r="CC54" i="30" s="1"/>
  <c r="CC55" i="30" s="1"/>
  <c r="CC56" i="30" s="1"/>
  <c r="CC57" i="30" s="1"/>
  <c r="CC58" i="30" s="1"/>
  <c r="CC59" i="30" s="1"/>
  <c r="CC60" i="30" s="1"/>
  <c r="CC61" i="30" s="1"/>
  <c r="CC62" i="30" s="1"/>
  <c r="CC63" i="30" s="1"/>
  <c r="CC64" i="30" s="1"/>
  <c r="CC65" i="30" s="1"/>
  <c r="CC66" i="30" s="1"/>
  <c r="CC67" i="30" s="1"/>
  <c r="CC68" i="30" s="1"/>
  <c r="CC69" i="30" s="1"/>
  <c r="CC70" i="30" s="1"/>
  <c r="CC71" i="30" s="1"/>
  <c r="CC72" i="30" s="1"/>
  <c r="CC73" i="30" s="1"/>
  <c r="CC74" i="30" s="1"/>
  <c r="CC75" i="30" s="1"/>
  <c r="CC76" i="30" s="1"/>
  <c r="CC77" i="30" s="1"/>
  <c r="CC78" i="30" s="1"/>
  <c r="CC79" i="30" s="1"/>
  <c r="CC80" i="30" s="1"/>
  <c r="CG42" i="30"/>
  <c r="CG43" i="30" s="1"/>
  <c r="CG44" i="30" s="1"/>
  <c r="CG45" i="30" s="1"/>
  <c r="CG46" i="30" s="1"/>
  <c r="CG47" i="30" s="1"/>
  <c r="CG48" i="30" s="1"/>
  <c r="CG49" i="30" s="1"/>
  <c r="CG50" i="30" s="1"/>
  <c r="CG51" i="30" s="1"/>
  <c r="CG52" i="30" s="1"/>
  <c r="CG53" i="30" s="1"/>
  <c r="CG54" i="30" s="1"/>
  <c r="CG55" i="30" s="1"/>
  <c r="CG56" i="30" s="1"/>
  <c r="CG57" i="30" s="1"/>
  <c r="CG58" i="30" s="1"/>
  <c r="CG59" i="30" s="1"/>
  <c r="CG60" i="30" s="1"/>
  <c r="CG61" i="30" s="1"/>
  <c r="CO42" i="30"/>
  <c r="CO43" i="30" s="1"/>
  <c r="CO44" i="30" s="1"/>
  <c r="CO45" i="30" s="1"/>
  <c r="CO46" i="30" s="1"/>
  <c r="CO47" i="30" s="1"/>
  <c r="CO48" i="30" s="1"/>
  <c r="CO49" i="30" s="1"/>
  <c r="CO50" i="30" s="1"/>
  <c r="CO51" i="30" s="1"/>
  <c r="CO52" i="30" s="1"/>
  <c r="CO53" i="30" s="1"/>
  <c r="CO54" i="30" s="1"/>
  <c r="CO55" i="30" s="1"/>
  <c r="CO56" i="30" s="1"/>
  <c r="CO57" i="30" s="1"/>
  <c r="CO58" i="30" s="1"/>
  <c r="CO59" i="30" s="1"/>
  <c r="CO60" i="30" s="1"/>
  <c r="CO61" i="30" s="1"/>
  <c r="CE42" i="30"/>
  <c r="CE43" i="30" s="1"/>
  <c r="CE44" i="30" s="1"/>
  <c r="CE45" i="30" s="1"/>
  <c r="CE46" i="30" s="1"/>
  <c r="CE47" i="30" s="1"/>
  <c r="CE48" i="30" s="1"/>
  <c r="CE49" i="30" s="1"/>
  <c r="CE50" i="30" s="1"/>
  <c r="CE51" i="30" s="1"/>
  <c r="CE52" i="30" s="1"/>
  <c r="CE53" i="30" s="1"/>
  <c r="CE54" i="30" s="1"/>
  <c r="CE55" i="30" s="1"/>
  <c r="CE56" i="30" s="1"/>
  <c r="CE57" i="30" s="1"/>
  <c r="CE58" i="30" s="1"/>
  <c r="CE59" i="30" s="1"/>
  <c r="CE60" i="30" s="1"/>
  <c r="CE61" i="30" s="1"/>
  <c r="CE62" i="30" s="1"/>
  <c r="CE63" i="30" s="1"/>
  <c r="CE64" i="30" s="1"/>
  <c r="CE65" i="30" s="1"/>
  <c r="CE66" i="30" s="1"/>
  <c r="CE67" i="30" s="1"/>
  <c r="CE68" i="30" s="1"/>
  <c r="CE69" i="30" s="1"/>
  <c r="CE70" i="30" s="1"/>
  <c r="CE71" i="30" s="1"/>
  <c r="CE72" i="30" s="1"/>
  <c r="CE73" i="30" s="1"/>
  <c r="CE74" i="30" s="1"/>
  <c r="CE75" i="30" s="1"/>
  <c r="CE76" i="30" s="1"/>
  <c r="CE77" i="30" s="1"/>
  <c r="CE78" i="30" s="1"/>
  <c r="CE79" i="30" s="1"/>
  <c r="CE80" i="30" s="1"/>
  <c r="BZ3" i="30"/>
  <c r="CH42" i="30"/>
  <c r="CH43" i="30" s="1"/>
  <c r="CH44" i="30" s="1"/>
  <c r="CH45" i="30" s="1"/>
  <c r="CH46" i="30" s="1"/>
  <c r="CH47" i="30" s="1"/>
  <c r="CH48" i="30" s="1"/>
  <c r="CH49" i="30" s="1"/>
  <c r="CH50" i="30" s="1"/>
  <c r="CH51" i="30" s="1"/>
  <c r="CH52" i="30" s="1"/>
  <c r="CH53" i="30" s="1"/>
  <c r="CH54" i="30" s="1"/>
  <c r="CH55" i="30" s="1"/>
  <c r="CH56" i="30" s="1"/>
  <c r="CH57" i="30" s="1"/>
  <c r="CH58" i="30" s="1"/>
  <c r="CH59" i="30" s="1"/>
  <c r="CH60" i="30" s="1"/>
  <c r="CH61" i="30" s="1"/>
  <c r="CH62" i="30" s="1"/>
  <c r="CH63" i="30" s="1"/>
  <c r="CH64" i="30" s="1"/>
  <c r="CH65" i="30" s="1"/>
  <c r="CH66" i="30" s="1"/>
  <c r="CH67" i="30" s="1"/>
  <c r="CH68" i="30" s="1"/>
  <c r="CH69" i="30" s="1"/>
  <c r="CH70" i="30" s="1"/>
  <c r="CH71" i="30" s="1"/>
  <c r="CH72" i="30" s="1"/>
  <c r="CH73" i="30" s="1"/>
  <c r="CH74" i="30" s="1"/>
  <c r="CH75" i="30" s="1"/>
  <c r="CH76" i="30" s="1"/>
  <c r="CH77" i="30" s="1"/>
  <c r="CH78" i="30" s="1"/>
  <c r="CH79" i="30" s="1"/>
  <c r="CH80" i="30" s="1"/>
  <c r="CP42" i="30"/>
  <c r="CP43" i="30" s="1"/>
  <c r="CP44" i="30" s="1"/>
  <c r="CP45" i="30" s="1"/>
  <c r="CP46" i="30" s="1"/>
  <c r="CP47" i="30" s="1"/>
  <c r="CP48" i="30" s="1"/>
  <c r="CP49" i="30" s="1"/>
  <c r="CP50" i="30" s="1"/>
  <c r="CP51" i="30" s="1"/>
  <c r="CP52" i="30" s="1"/>
  <c r="CP53" i="30" s="1"/>
  <c r="CP54" i="30" s="1"/>
  <c r="CP55" i="30" s="1"/>
  <c r="CP56" i="30" s="1"/>
  <c r="CP57" i="30" s="1"/>
  <c r="CP58" i="30" s="1"/>
  <c r="CP59" i="30" s="1"/>
  <c r="CP60" i="30" s="1"/>
  <c r="CP61" i="30" s="1"/>
  <c r="CI42" i="30"/>
  <c r="CI43" i="30" s="1"/>
  <c r="CI44" i="30" s="1"/>
  <c r="CI45" i="30" s="1"/>
  <c r="CI46" i="30" s="1"/>
  <c r="CI47" i="30" s="1"/>
  <c r="CI48" i="30" s="1"/>
  <c r="CI49" i="30" s="1"/>
  <c r="CI50" i="30" s="1"/>
  <c r="CI51" i="30" s="1"/>
  <c r="CI52" i="30" s="1"/>
  <c r="CI53" i="30" s="1"/>
  <c r="CI54" i="30" s="1"/>
  <c r="CI55" i="30" s="1"/>
  <c r="CI56" i="30" s="1"/>
  <c r="CI57" i="30" s="1"/>
  <c r="CI58" i="30" s="1"/>
  <c r="CI59" i="30" s="1"/>
  <c r="CI60" i="30" s="1"/>
  <c r="CI61" i="30" s="1"/>
  <c r="CI62" i="30" s="1"/>
  <c r="CI63" i="30" s="1"/>
  <c r="CI64" i="30" s="1"/>
  <c r="CI65" i="30" s="1"/>
  <c r="CI66" i="30" s="1"/>
  <c r="CI67" i="30" s="1"/>
  <c r="CI68" i="30" s="1"/>
  <c r="CI69" i="30" s="1"/>
  <c r="CI70" i="30" s="1"/>
  <c r="CI71" i="30" s="1"/>
  <c r="CI72" i="30" s="1"/>
  <c r="CI73" i="30" s="1"/>
  <c r="CI74" i="30" s="1"/>
  <c r="CI75" i="30" s="1"/>
  <c r="CI76" i="30" s="1"/>
  <c r="CI77" i="30" s="1"/>
  <c r="CI78" i="30" s="1"/>
  <c r="CI79" i="30" s="1"/>
  <c r="CI80" i="30" s="1"/>
  <c r="CK42" i="30"/>
  <c r="CK43" i="30" s="1"/>
  <c r="CK44" i="30" s="1"/>
  <c r="CK45" i="30" s="1"/>
  <c r="CK46" i="30" s="1"/>
  <c r="CK47" i="30" s="1"/>
  <c r="CK48" i="30" s="1"/>
  <c r="CK49" i="30" s="1"/>
  <c r="CK50" i="30" s="1"/>
  <c r="CK51" i="30" s="1"/>
  <c r="CK52" i="30" s="1"/>
  <c r="CK53" i="30" s="1"/>
  <c r="CK54" i="30" s="1"/>
  <c r="CK55" i="30" s="1"/>
  <c r="CK56" i="30" s="1"/>
  <c r="CK57" i="30" s="1"/>
  <c r="CK58" i="30" s="1"/>
  <c r="CK59" i="30" s="1"/>
  <c r="CK60" i="30" s="1"/>
  <c r="CK61" i="30" s="1"/>
  <c r="CK62" i="30" s="1"/>
  <c r="CK63" i="30" s="1"/>
  <c r="CK64" i="30" s="1"/>
  <c r="CK65" i="30" s="1"/>
  <c r="CK66" i="30" s="1"/>
  <c r="CK67" i="30" s="1"/>
  <c r="CK68" i="30" s="1"/>
  <c r="CK69" i="30" s="1"/>
  <c r="CK70" i="30" s="1"/>
  <c r="CK71" i="30" s="1"/>
  <c r="CK72" i="30" s="1"/>
  <c r="CK73" i="30" s="1"/>
  <c r="CK74" i="30" s="1"/>
  <c r="CK75" i="30" s="1"/>
  <c r="CK76" i="30" s="1"/>
  <c r="CK77" i="30" s="1"/>
  <c r="CK78" i="30" s="1"/>
  <c r="CK79" i="30" s="1"/>
  <c r="CK80" i="30" s="1"/>
  <c r="DO4" i="30"/>
  <c r="DO5" i="30" s="1"/>
  <c r="DO6" i="30" s="1"/>
  <c r="DO7" i="30" s="1"/>
  <c r="DO8" i="30" s="1"/>
  <c r="DO9" i="30" s="1"/>
  <c r="DO10" i="30" s="1"/>
  <c r="DO11" i="30" s="1"/>
  <c r="DO12" i="30" s="1"/>
  <c r="DO13" i="30" s="1"/>
  <c r="DO14" i="30" s="1"/>
  <c r="DO15" i="30" s="1"/>
  <c r="DO16" i="30" s="1"/>
  <c r="DO17" i="30" s="1"/>
  <c r="DO18" i="30" s="1"/>
  <c r="DO19" i="30" s="1"/>
  <c r="DO20" i="30" s="1"/>
  <c r="DO21" i="30" s="1"/>
  <c r="DO22" i="30" s="1"/>
  <c r="DO23" i="30" s="1"/>
  <c r="DO24" i="30" s="1"/>
  <c r="DO25" i="30" s="1"/>
  <c r="DO26" i="30" s="1"/>
  <c r="DO27" i="30" s="1"/>
  <c r="DO28" i="30" s="1"/>
  <c r="DO29" i="30" s="1"/>
  <c r="DO30" i="30" s="1"/>
  <c r="DO31" i="30" s="1"/>
  <c r="DO32" i="30" s="1"/>
  <c r="DO33" i="30" s="1"/>
  <c r="DO34" i="30" s="1"/>
  <c r="DO35" i="30" s="1"/>
  <c r="DO36" i="30" s="1"/>
  <c r="DO37" i="30" s="1"/>
  <c r="DO38" i="30" s="1"/>
  <c r="DO39" i="30" s="1"/>
  <c r="DO40" i="30" s="1"/>
  <c r="DO41" i="30" s="1"/>
  <c r="DO42" i="30" s="1"/>
  <c r="DO43" i="30" s="1"/>
  <c r="DO44" i="30" s="1"/>
  <c r="DO45" i="30" s="1"/>
  <c r="DO46" i="30" s="1"/>
  <c r="DO47" i="30" s="1"/>
  <c r="DO48" i="30" s="1"/>
  <c r="DO49" i="30" s="1"/>
  <c r="DO50" i="30" s="1"/>
  <c r="DO51" i="30" s="1"/>
  <c r="DO52" i="30" s="1"/>
  <c r="DO53" i="30" s="1"/>
  <c r="DO54" i="30" s="1"/>
  <c r="DO55" i="30" s="1"/>
  <c r="DO56" i="30" s="1"/>
  <c r="DO57" i="30" s="1"/>
  <c r="DO58" i="30" s="1"/>
  <c r="DO59" i="30" s="1"/>
  <c r="DO60" i="30" s="1"/>
  <c r="DO61" i="30" s="1"/>
  <c r="DO62" i="30" s="1"/>
  <c r="DO63" i="30" s="1"/>
  <c r="DO64" i="30" s="1"/>
  <c r="DO65" i="30" s="1"/>
  <c r="DO66" i="30" s="1"/>
  <c r="DO67" i="30" s="1"/>
  <c r="DO68" i="30" s="1"/>
  <c r="DO69" i="30" s="1"/>
  <c r="DO70" i="30" s="1"/>
  <c r="DO71" i="30" s="1"/>
  <c r="DO72" i="30" s="1"/>
  <c r="DO73" i="30" s="1"/>
  <c r="DO74" i="30" s="1"/>
  <c r="DO75" i="30" s="1"/>
  <c r="DO76" i="30" s="1"/>
  <c r="DO77" i="30" s="1"/>
  <c r="DO78" i="30" s="1"/>
  <c r="DO79" i="30" s="1"/>
  <c r="DO80" i="30" s="1"/>
  <c r="DO2" i="30" s="1"/>
  <c r="DB34" i="30" s="1"/>
  <c r="DW4" i="30"/>
  <c r="DW5" i="30" s="1"/>
  <c r="DW6" i="30" s="1"/>
  <c r="DW7" i="30" s="1"/>
  <c r="DW8" i="30" s="1"/>
  <c r="DW9" i="30" s="1"/>
  <c r="DW10" i="30" s="1"/>
  <c r="DW11" i="30" s="1"/>
  <c r="DW12" i="30" s="1"/>
  <c r="DW13" i="30" s="1"/>
  <c r="DW14" i="30" s="1"/>
  <c r="DW15" i="30" s="1"/>
  <c r="DW16" i="30" s="1"/>
  <c r="DW17" i="30" s="1"/>
  <c r="DW18" i="30" s="1"/>
  <c r="DW19" i="30" s="1"/>
  <c r="DW20" i="30" s="1"/>
  <c r="DW21" i="30" s="1"/>
  <c r="DW22" i="30" s="1"/>
  <c r="DW23" i="30" s="1"/>
  <c r="DW24" i="30" s="1"/>
  <c r="DW25" i="30" s="1"/>
  <c r="DW26" i="30" s="1"/>
  <c r="DW27" i="30" s="1"/>
  <c r="DW28" i="30" s="1"/>
  <c r="DW29" i="30" s="1"/>
  <c r="DW30" i="30" s="1"/>
  <c r="DW31" i="30" s="1"/>
  <c r="DW32" i="30" s="1"/>
  <c r="DW33" i="30" s="1"/>
  <c r="DW34" i="30" s="1"/>
  <c r="DW35" i="30" s="1"/>
  <c r="DW36" i="30" s="1"/>
  <c r="DW37" i="30" s="1"/>
  <c r="DW38" i="30" s="1"/>
  <c r="DW39" i="30" s="1"/>
  <c r="DW40" i="30" s="1"/>
  <c r="DW41" i="30" s="1"/>
  <c r="DW42" i="30" s="1"/>
  <c r="DW43" i="30" s="1"/>
  <c r="DW44" i="30" s="1"/>
  <c r="DW45" i="30" s="1"/>
  <c r="DW46" i="30" s="1"/>
  <c r="DW47" i="30" s="1"/>
  <c r="DW48" i="30" s="1"/>
  <c r="DW49" i="30" s="1"/>
  <c r="DW50" i="30" s="1"/>
  <c r="DW51" i="30" s="1"/>
  <c r="DW52" i="30" s="1"/>
  <c r="DW53" i="30" s="1"/>
  <c r="DW54" i="30" s="1"/>
  <c r="DW55" i="30" s="1"/>
  <c r="DW56" i="30" s="1"/>
  <c r="DW57" i="30" s="1"/>
  <c r="DW58" i="30" s="1"/>
  <c r="DW59" i="30" s="1"/>
  <c r="DW60" i="30" s="1"/>
  <c r="DW61" i="30" s="1"/>
  <c r="DW62" i="30" s="1"/>
  <c r="DW63" i="30" s="1"/>
  <c r="DW64" i="30" s="1"/>
  <c r="DW65" i="30" s="1"/>
  <c r="DW66" i="30" s="1"/>
  <c r="DW67" i="30" s="1"/>
  <c r="DW68" i="30" s="1"/>
  <c r="DW69" i="30" s="1"/>
  <c r="DW70" i="30" s="1"/>
  <c r="DW71" i="30" s="1"/>
  <c r="DW72" i="30" s="1"/>
  <c r="DW73" i="30" s="1"/>
  <c r="DW74" i="30" s="1"/>
  <c r="DW75" i="30" s="1"/>
  <c r="DW76" i="30" s="1"/>
  <c r="DW77" i="30" s="1"/>
  <c r="DW78" i="30" s="1"/>
  <c r="DW79" i="30" s="1"/>
  <c r="DW80" i="30" s="1"/>
  <c r="DW2" i="30" s="1"/>
  <c r="DB154" i="30" s="1"/>
  <c r="EE4" i="30"/>
  <c r="EE5" i="30" s="1"/>
  <c r="EE6" i="30" s="1"/>
  <c r="EE7" i="30" s="1"/>
  <c r="EE8" i="30" s="1"/>
  <c r="EE9" i="30" s="1"/>
  <c r="EE10" i="30" s="1"/>
  <c r="EE11" i="30" s="1"/>
  <c r="EE12" i="30" s="1"/>
  <c r="EE13" i="30" s="1"/>
  <c r="EE14" i="30" s="1"/>
  <c r="EE15" i="30" s="1"/>
  <c r="EE16" i="30" s="1"/>
  <c r="EE17" i="30" s="1"/>
  <c r="EE18" i="30" s="1"/>
  <c r="EE19" i="30" s="1"/>
  <c r="EE20" i="30" s="1"/>
  <c r="EE21" i="30" s="1"/>
  <c r="EE22" i="30" s="1"/>
  <c r="EE23" i="30" s="1"/>
  <c r="EE24" i="30" s="1"/>
  <c r="EE25" i="30" s="1"/>
  <c r="EE26" i="30" s="1"/>
  <c r="EE27" i="30" s="1"/>
  <c r="EE28" i="30" s="1"/>
  <c r="EE29" i="30" s="1"/>
  <c r="EE30" i="30" s="1"/>
  <c r="EE31" i="30" s="1"/>
  <c r="EE32" i="30" s="1"/>
  <c r="EE33" i="30" s="1"/>
  <c r="EE34" i="30" s="1"/>
  <c r="EE35" i="30" s="1"/>
  <c r="EE36" i="30" s="1"/>
  <c r="EE37" i="30" s="1"/>
  <c r="EE38" i="30" s="1"/>
  <c r="EE39" i="30" s="1"/>
  <c r="EE40" i="30" s="1"/>
  <c r="EE41" i="30" s="1"/>
  <c r="EE42" i="30" s="1"/>
  <c r="EE43" i="30" s="1"/>
  <c r="EE44" i="30" s="1"/>
  <c r="EE45" i="30" s="1"/>
  <c r="EE46" i="30" s="1"/>
  <c r="EE47" i="30" s="1"/>
  <c r="EE48" i="30" s="1"/>
  <c r="EE49" i="30" s="1"/>
  <c r="EE50" i="30" s="1"/>
  <c r="EE51" i="30" s="1"/>
  <c r="EE52" i="30" s="1"/>
  <c r="EE53" i="30" s="1"/>
  <c r="EE54" i="30" s="1"/>
  <c r="EE55" i="30" s="1"/>
  <c r="EE56" i="30" s="1"/>
  <c r="EE57" i="30" s="1"/>
  <c r="EE58" i="30" s="1"/>
  <c r="EE59" i="30" s="1"/>
  <c r="EE60" i="30" s="1"/>
  <c r="EE61" i="30" s="1"/>
  <c r="EE62" i="30" s="1"/>
  <c r="EE63" i="30" s="1"/>
  <c r="EE64" i="30" s="1"/>
  <c r="EE65" i="30" s="1"/>
  <c r="EE66" i="30" s="1"/>
  <c r="EE67" i="30" s="1"/>
  <c r="EE68" i="30" s="1"/>
  <c r="EE69" i="30" s="1"/>
  <c r="EE70" i="30" s="1"/>
  <c r="EE71" i="30" s="1"/>
  <c r="EE72" i="30" s="1"/>
  <c r="EE73" i="30" s="1"/>
  <c r="EE74" i="30" s="1"/>
  <c r="EE75" i="30" s="1"/>
  <c r="EE76" i="30" s="1"/>
  <c r="EE77" i="30" s="1"/>
  <c r="EE78" i="30" s="1"/>
  <c r="EE79" i="30" s="1"/>
  <c r="EE80" i="30" s="1"/>
  <c r="EE2" i="30" s="1"/>
  <c r="DB274" i="30" s="1"/>
  <c r="EG6" i="30"/>
  <c r="DP4" i="30"/>
  <c r="DP5" i="30" s="1"/>
  <c r="DP6" i="30" s="1"/>
  <c r="DP7" i="30" s="1"/>
  <c r="DP8" i="30" s="1"/>
  <c r="DP9" i="30" s="1"/>
  <c r="DP10" i="30" s="1"/>
  <c r="DP11" i="30" s="1"/>
  <c r="DP12" i="30" s="1"/>
  <c r="DP13" i="30" s="1"/>
  <c r="DP14" i="30" s="1"/>
  <c r="DP15" i="30" s="1"/>
  <c r="DP16" i="30" s="1"/>
  <c r="DP17" i="30" s="1"/>
  <c r="DP18" i="30" s="1"/>
  <c r="DP19" i="30" s="1"/>
  <c r="DP20" i="30" s="1"/>
  <c r="DP21" i="30" s="1"/>
  <c r="DP22" i="30" s="1"/>
  <c r="DP23" i="30" s="1"/>
  <c r="DP24" i="30" s="1"/>
  <c r="DP25" i="30" s="1"/>
  <c r="DP26" i="30" s="1"/>
  <c r="DP27" i="30" s="1"/>
  <c r="DP28" i="30" s="1"/>
  <c r="DP29" i="30" s="1"/>
  <c r="DP30" i="30" s="1"/>
  <c r="DP31" i="30" s="1"/>
  <c r="DP32" i="30" s="1"/>
  <c r="DP33" i="30" s="1"/>
  <c r="DP34" i="30" s="1"/>
  <c r="DP35" i="30" s="1"/>
  <c r="DP36" i="30" s="1"/>
  <c r="DP37" i="30" s="1"/>
  <c r="DP38" i="30" s="1"/>
  <c r="DP39" i="30" s="1"/>
  <c r="DP40" i="30" s="1"/>
  <c r="DP41" i="30" s="1"/>
  <c r="DP42" i="30" s="1"/>
  <c r="DP43" i="30" s="1"/>
  <c r="DP44" i="30" s="1"/>
  <c r="DP45" i="30" s="1"/>
  <c r="DP46" i="30" s="1"/>
  <c r="DP47" i="30" s="1"/>
  <c r="DP48" i="30" s="1"/>
  <c r="DP49" i="30" s="1"/>
  <c r="DP50" i="30" s="1"/>
  <c r="DP51" i="30" s="1"/>
  <c r="DP52" i="30" s="1"/>
  <c r="DP53" i="30" s="1"/>
  <c r="DP54" i="30" s="1"/>
  <c r="DP55" i="30" s="1"/>
  <c r="DP56" i="30" s="1"/>
  <c r="DP57" i="30" s="1"/>
  <c r="DP58" i="30" s="1"/>
  <c r="DP59" i="30" s="1"/>
  <c r="DP60" i="30" s="1"/>
  <c r="DP61" i="30" s="1"/>
  <c r="DP62" i="30" s="1"/>
  <c r="DP63" i="30" s="1"/>
  <c r="DP64" i="30" s="1"/>
  <c r="DP65" i="30" s="1"/>
  <c r="DP66" i="30" s="1"/>
  <c r="DP67" i="30" s="1"/>
  <c r="DP68" i="30" s="1"/>
  <c r="DP69" i="30" s="1"/>
  <c r="DP70" i="30" s="1"/>
  <c r="DP71" i="30" s="1"/>
  <c r="DP72" i="30" s="1"/>
  <c r="DP73" i="30" s="1"/>
  <c r="DP74" i="30" s="1"/>
  <c r="DP75" i="30" s="1"/>
  <c r="DP76" i="30" s="1"/>
  <c r="DP77" i="30" s="1"/>
  <c r="DP78" i="30" s="1"/>
  <c r="DP79" i="30" s="1"/>
  <c r="DP80" i="30" s="1"/>
  <c r="DP2" i="30" s="1"/>
  <c r="DB49" i="30" s="1"/>
  <c r="DX4" i="30"/>
  <c r="DX5" i="30" s="1"/>
  <c r="DX6" i="30" s="1"/>
  <c r="DX7" i="30" s="1"/>
  <c r="DX8" i="30" s="1"/>
  <c r="DX9" i="30" s="1"/>
  <c r="DX10" i="30" s="1"/>
  <c r="DX11" i="30" s="1"/>
  <c r="DX12" i="30" s="1"/>
  <c r="DX13" i="30" s="1"/>
  <c r="DX14" i="30" s="1"/>
  <c r="DX15" i="30" s="1"/>
  <c r="DX16" i="30" s="1"/>
  <c r="DX17" i="30" s="1"/>
  <c r="DX18" i="30" s="1"/>
  <c r="DX19" i="30" s="1"/>
  <c r="DX20" i="30" s="1"/>
  <c r="DX21" i="30" s="1"/>
  <c r="DX22" i="30" s="1"/>
  <c r="DX23" i="30" s="1"/>
  <c r="DX24" i="30" s="1"/>
  <c r="DX25" i="30" s="1"/>
  <c r="DX26" i="30" s="1"/>
  <c r="DX27" i="30" s="1"/>
  <c r="DX28" i="30" s="1"/>
  <c r="DX29" i="30" s="1"/>
  <c r="DX30" i="30" s="1"/>
  <c r="DX31" i="30" s="1"/>
  <c r="DX32" i="30" s="1"/>
  <c r="DX33" i="30" s="1"/>
  <c r="DX34" i="30" s="1"/>
  <c r="DX35" i="30" s="1"/>
  <c r="DX36" i="30" s="1"/>
  <c r="DX37" i="30" s="1"/>
  <c r="DX38" i="30" s="1"/>
  <c r="DX39" i="30" s="1"/>
  <c r="DX40" i="30" s="1"/>
  <c r="DX41" i="30" s="1"/>
  <c r="DX42" i="30" s="1"/>
  <c r="DX43" i="30" s="1"/>
  <c r="DX44" i="30" s="1"/>
  <c r="DX45" i="30" s="1"/>
  <c r="DX46" i="30" s="1"/>
  <c r="DX47" i="30" s="1"/>
  <c r="DX48" i="30" s="1"/>
  <c r="DX49" i="30" s="1"/>
  <c r="DX50" i="30" s="1"/>
  <c r="DX51" i="30" s="1"/>
  <c r="DX52" i="30" s="1"/>
  <c r="DX53" i="30" s="1"/>
  <c r="DX54" i="30" s="1"/>
  <c r="DX55" i="30" s="1"/>
  <c r="DX56" i="30" s="1"/>
  <c r="DX57" i="30" s="1"/>
  <c r="DX58" i="30" s="1"/>
  <c r="DX59" i="30" s="1"/>
  <c r="DX60" i="30" s="1"/>
  <c r="DX61" i="30" s="1"/>
  <c r="DX62" i="30" s="1"/>
  <c r="DX63" i="30" s="1"/>
  <c r="DX64" i="30" s="1"/>
  <c r="DX65" i="30" s="1"/>
  <c r="DX66" i="30" s="1"/>
  <c r="DX67" i="30" s="1"/>
  <c r="DX68" i="30" s="1"/>
  <c r="DX69" i="30" s="1"/>
  <c r="DX70" i="30" s="1"/>
  <c r="DX71" i="30" s="1"/>
  <c r="DX72" i="30" s="1"/>
  <c r="DX73" i="30" s="1"/>
  <c r="DX74" i="30" s="1"/>
  <c r="DX75" i="30" s="1"/>
  <c r="DX76" i="30" s="1"/>
  <c r="DX77" i="30" s="1"/>
  <c r="DX78" i="30" s="1"/>
  <c r="DX79" i="30" s="1"/>
  <c r="DX80" i="30" s="1"/>
  <c r="DX2" i="30" s="1"/>
  <c r="DB169" i="30" s="1"/>
  <c r="EF4" i="30"/>
  <c r="EF5" i="30" s="1"/>
  <c r="EF6" i="30" s="1"/>
  <c r="EF7" i="30" s="1"/>
  <c r="EF8" i="30" s="1"/>
  <c r="EF9" i="30" s="1"/>
  <c r="EF10" i="30" s="1"/>
  <c r="EF11" i="30" s="1"/>
  <c r="EF12" i="30" s="1"/>
  <c r="EF13" i="30" s="1"/>
  <c r="EF14" i="30" s="1"/>
  <c r="EF15" i="30" s="1"/>
  <c r="EF16" i="30" s="1"/>
  <c r="EF17" i="30" s="1"/>
  <c r="EF18" i="30" s="1"/>
  <c r="EF19" i="30" s="1"/>
  <c r="EF20" i="30" s="1"/>
  <c r="EF21" i="30" s="1"/>
  <c r="EF22" i="30" s="1"/>
  <c r="EF23" i="30" s="1"/>
  <c r="EF24" i="30" s="1"/>
  <c r="EF25" i="30" s="1"/>
  <c r="EF26" i="30" s="1"/>
  <c r="EF27" i="30" s="1"/>
  <c r="EF28" i="30" s="1"/>
  <c r="EF29" i="30" s="1"/>
  <c r="EF30" i="30" s="1"/>
  <c r="EF31" i="30" s="1"/>
  <c r="EF32" i="30" s="1"/>
  <c r="EF33" i="30" s="1"/>
  <c r="EF34" i="30" s="1"/>
  <c r="EF35" i="30" s="1"/>
  <c r="EF36" i="30" s="1"/>
  <c r="EF37" i="30" s="1"/>
  <c r="EF38" i="30" s="1"/>
  <c r="EF39" i="30" s="1"/>
  <c r="EF40" i="30" s="1"/>
  <c r="EF41" i="30" s="1"/>
  <c r="EF42" i="30" s="1"/>
  <c r="EF43" i="30" s="1"/>
  <c r="EF44" i="30" s="1"/>
  <c r="EF45" i="30" s="1"/>
  <c r="EF46" i="30" s="1"/>
  <c r="EF47" i="30" s="1"/>
  <c r="EF48" i="30" s="1"/>
  <c r="EF49" i="30" s="1"/>
  <c r="EF50" i="30" s="1"/>
  <c r="EF51" i="30" s="1"/>
  <c r="EF52" i="30" s="1"/>
  <c r="EF53" i="30" s="1"/>
  <c r="EF54" i="30" s="1"/>
  <c r="EF55" i="30" s="1"/>
  <c r="EF56" i="30" s="1"/>
  <c r="EF57" i="30" s="1"/>
  <c r="EF58" i="30" s="1"/>
  <c r="EF59" i="30" s="1"/>
  <c r="EF60" i="30" s="1"/>
  <c r="EF61" i="30" s="1"/>
  <c r="EF62" i="30" s="1"/>
  <c r="EF63" i="30" s="1"/>
  <c r="EF64" i="30" s="1"/>
  <c r="EF65" i="30" s="1"/>
  <c r="EF66" i="30" s="1"/>
  <c r="EF67" i="30" s="1"/>
  <c r="EF68" i="30" s="1"/>
  <c r="EF69" i="30" s="1"/>
  <c r="EF70" i="30" s="1"/>
  <c r="EF71" i="30" s="1"/>
  <c r="EF72" i="30" s="1"/>
  <c r="EF73" i="30" s="1"/>
  <c r="EF74" i="30" s="1"/>
  <c r="EF75" i="30" s="1"/>
  <c r="EF76" i="30" s="1"/>
  <c r="EF77" i="30" s="1"/>
  <c r="EF78" i="30" s="1"/>
  <c r="EF79" i="30" s="1"/>
  <c r="EF80" i="30" s="1"/>
  <c r="EF2" i="30" s="1"/>
  <c r="DB289" i="30" s="1"/>
  <c r="DB288" i="30" s="1"/>
  <c r="EG9" i="30"/>
  <c r="DQ4" i="30"/>
  <c r="DQ5" i="30" s="1"/>
  <c r="DQ6" i="30" s="1"/>
  <c r="DQ7" i="30" s="1"/>
  <c r="DQ8" i="30" s="1"/>
  <c r="DQ9" i="30" s="1"/>
  <c r="DQ10" i="30" s="1"/>
  <c r="DQ11" i="30" s="1"/>
  <c r="DQ12" i="30" s="1"/>
  <c r="DQ13" i="30" s="1"/>
  <c r="DQ14" i="30" s="1"/>
  <c r="DQ15" i="30" s="1"/>
  <c r="DQ16" i="30" s="1"/>
  <c r="DQ17" i="30" s="1"/>
  <c r="DQ18" i="30" s="1"/>
  <c r="DQ19" i="30" s="1"/>
  <c r="DQ20" i="30" s="1"/>
  <c r="DQ21" i="30" s="1"/>
  <c r="DQ22" i="30" s="1"/>
  <c r="DQ23" i="30" s="1"/>
  <c r="DQ24" i="30" s="1"/>
  <c r="DQ25" i="30" s="1"/>
  <c r="DQ26" i="30" s="1"/>
  <c r="DQ27" i="30" s="1"/>
  <c r="DQ28" i="30" s="1"/>
  <c r="DQ29" i="30" s="1"/>
  <c r="DQ30" i="30" s="1"/>
  <c r="DQ31" i="30" s="1"/>
  <c r="DQ32" i="30" s="1"/>
  <c r="DQ33" i="30" s="1"/>
  <c r="DQ34" i="30" s="1"/>
  <c r="DQ35" i="30" s="1"/>
  <c r="DQ36" i="30" s="1"/>
  <c r="DQ37" i="30" s="1"/>
  <c r="DQ38" i="30" s="1"/>
  <c r="DQ39" i="30" s="1"/>
  <c r="DQ40" i="30" s="1"/>
  <c r="DQ41" i="30" s="1"/>
  <c r="DQ42" i="30" s="1"/>
  <c r="DQ43" i="30" s="1"/>
  <c r="DQ44" i="30" s="1"/>
  <c r="DQ45" i="30" s="1"/>
  <c r="DQ46" i="30" s="1"/>
  <c r="DQ47" i="30" s="1"/>
  <c r="DQ48" i="30" s="1"/>
  <c r="DQ49" i="30" s="1"/>
  <c r="DQ50" i="30" s="1"/>
  <c r="DQ51" i="30" s="1"/>
  <c r="DQ52" i="30" s="1"/>
  <c r="DQ53" i="30" s="1"/>
  <c r="DQ54" i="30" s="1"/>
  <c r="DQ55" i="30" s="1"/>
  <c r="DQ56" i="30" s="1"/>
  <c r="DQ57" i="30" s="1"/>
  <c r="DQ58" i="30" s="1"/>
  <c r="DQ59" i="30" s="1"/>
  <c r="DQ60" i="30" s="1"/>
  <c r="DQ61" i="30" s="1"/>
  <c r="DQ62" i="30" s="1"/>
  <c r="DQ63" i="30" s="1"/>
  <c r="DQ64" i="30" s="1"/>
  <c r="DQ65" i="30" s="1"/>
  <c r="DQ66" i="30" s="1"/>
  <c r="DQ67" i="30" s="1"/>
  <c r="DQ68" i="30" s="1"/>
  <c r="DQ69" i="30" s="1"/>
  <c r="DQ70" i="30" s="1"/>
  <c r="DQ71" i="30" s="1"/>
  <c r="DQ72" i="30" s="1"/>
  <c r="DQ73" i="30" s="1"/>
  <c r="DQ74" i="30" s="1"/>
  <c r="DQ75" i="30" s="1"/>
  <c r="DQ76" i="30" s="1"/>
  <c r="DQ77" i="30" s="1"/>
  <c r="DQ78" i="30" s="1"/>
  <c r="DQ79" i="30" s="1"/>
  <c r="DQ80" i="30" s="1"/>
  <c r="DQ2" i="30" s="1"/>
  <c r="DB64" i="30" s="1"/>
  <c r="DY4" i="30"/>
  <c r="DY5" i="30" s="1"/>
  <c r="DY6" i="30" s="1"/>
  <c r="DY7" i="30" s="1"/>
  <c r="DY8" i="30" s="1"/>
  <c r="DY9" i="30" s="1"/>
  <c r="DY10" i="30" s="1"/>
  <c r="DY11" i="30" s="1"/>
  <c r="DY12" i="30" s="1"/>
  <c r="DY13" i="30" s="1"/>
  <c r="DY14" i="30" s="1"/>
  <c r="DY15" i="30" s="1"/>
  <c r="DY16" i="30" s="1"/>
  <c r="DY17" i="30" s="1"/>
  <c r="DY18" i="30" s="1"/>
  <c r="DY19" i="30" s="1"/>
  <c r="DY20" i="30" s="1"/>
  <c r="DY21" i="30" s="1"/>
  <c r="DY22" i="30" s="1"/>
  <c r="DY23" i="30" s="1"/>
  <c r="DY24" i="30" s="1"/>
  <c r="DY25" i="30" s="1"/>
  <c r="DY26" i="30" s="1"/>
  <c r="DY27" i="30" s="1"/>
  <c r="DY28" i="30" s="1"/>
  <c r="DY29" i="30" s="1"/>
  <c r="DY30" i="30" s="1"/>
  <c r="DY31" i="30" s="1"/>
  <c r="DY32" i="30" s="1"/>
  <c r="DY33" i="30" s="1"/>
  <c r="DY34" i="30" s="1"/>
  <c r="DY35" i="30" s="1"/>
  <c r="DY36" i="30" s="1"/>
  <c r="DY37" i="30" s="1"/>
  <c r="DY38" i="30" s="1"/>
  <c r="DY39" i="30" s="1"/>
  <c r="DY40" i="30" s="1"/>
  <c r="DY41" i="30" s="1"/>
  <c r="DY42" i="30" s="1"/>
  <c r="DY43" i="30" s="1"/>
  <c r="DY44" i="30" s="1"/>
  <c r="DY45" i="30" s="1"/>
  <c r="DY46" i="30" s="1"/>
  <c r="DY47" i="30" s="1"/>
  <c r="DY48" i="30" s="1"/>
  <c r="DY49" i="30" s="1"/>
  <c r="DY50" i="30" s="1"/>
  <c r="DY51" i="30" s="1"/>
  <c r="DY52" i="30" s="1"/>
  <c r="DY53" i="30" s="1"/>
  <c r="DY54" i="30" s="1"/>
  <c r="DY55" i="30" s="1"/>
  <c r="DY56" i="30" s="1"/>
  <c r="DY57" i="30" s="1"/>
  <c r="DY58" i="30" s="1"/>
  <c r="DY59" i="30" s="1"/>
  <c r="DY60" i="30" s="1"/>
  <c r="DY61" i="30" s="1"/>
  <c r="DY62" i="30" s="1"/>
  <c r="DY63" i="30" s="1"/>
  <c r="DY64" i="30" s="1"/>
  <c r="DY65" i="30" s="1"/>
  <c r="DY66" i="30" s="1"/>
  <c r="DY67" i="30" s="1"/>
  <c r="DY68" i="30" s="1"/>
  <c r="DY69" i="30" s="1"/>
  <c r="DY70" i="30" s="1"/>
  <c r="DY71" i="30" s="1"/>
  <c r="DY72" i="30" s="1"/>
  <c r="DY73" i="30" s="1"/>
  <c r="DY74" i="30" s="1"/>
  <c r="DY75" i="30" s="1"/>
  <c r="DY76" i="30" s="1"/>
  <c r="DY77" i="30" s="1"/>
  <c r="DY78" i="30" s="1"/>
  <c r="DY79" i="30" s="1"/>
  <c r="DY80" i="30" s="1"/>
  <c r="DY2" i="30" s="1"/>
  <c r="DB184" i="30" s="1"/>
  <c r="EG4" i="30"/>
  <c r="DN5" i="30"/>
  <c r="DN6" i="30" s="1"/>
  <c r="DN7" i="30" s="1"/>
  <c r="DN8" i="30" s="1"/>
  <c r="DN9" i="30" s="1"/>
  <c r="DN10" i="30" s="1"/>
  <c r="DN11" i="30" s="1"/>
  <c r="DN12" i="30" s="1"/>
  <c r="DN13" i="30" s="1"/>
  <c r="DN14" i="30" s="1"/>
  <c r="DN15" i="30" s="1"/>
  <c r="DN16" i="30" s="1"/>
  <c r="DN17" i="30" s="1"/>
  <c r="DN18" i="30" s="1"/>
  <c r="DN19" i="30" s="1"/>
  <c r="DN20" i="30" s="1"/>
  <c r="DN21" i="30" s="1"/>
  <c r="DN22" i="30" s="1"/>
  <c r="DN23" i="30" s="1"/>
  <c r="DN24" i="30" s="1"/>
  <c r="DN25" i="30" s="1"/>
  <c r="DN26" i="30" s="1"/>
  <c r="DN27" i="30" s="1"/>
  <c r="DN28" i="30" s="1"/>
  <c r="DN29" i="30" s="1"/>
  <c r="DN30" i="30" s="1"/>
  <c r="DN31" i="30" s="1"/>
  <c r="DN32" i="30" s="1"/>
  <c r="DN33" i="30" s="1"/>
  <c r="DN34" i="30" s="1"/>
  <c r="DN35" i="30" s="1"/>
  <c r="DN36" i="30" s="1"/>
  <c r="DN37" i="30" s="1"/>
  <c r="DN38" i="30" s="1"/>
  <c r="DN39" i="30" s="1"/>
  <c r="DN40" i="30" s="1"/>
  <c r="DN41" i="30" s="1"/>
  <c r="DN42" i="30" s="1"/>
  <c r="DN43" i="30" s="1"/>
  <c r="DN44" i="30" s="1"/>
  <c r="DN45" i="30" s="1"/>
  <c r="DN46" i="30" s="1"/>
  <c r="DN47" i="30" s="1"/>
  <c r="DN48" i="30" s="1"/>
  <c r="DN49" i="30" s="1"/>
  <c r="DN50" i="30" s="1"/>
  <c r="DN51" i="30" s="1"/>
  <c r="DN52" i="30" s="1"/>
  <c r="DN53" i="30" s="1"/>
  <c r="DN54" i="30" s="1"/>
  <c r="DN55" i="30" s="1"/>
  <c r="DN56" i="30" s="1"/>
  <c r="DN57" i="30" s="1"/>
  <c r="DN58" i="30" s="1"/>
  <c r="DN59" i="30" s="1"/>
  <c r="DN60" i="30" s="1"/>
  <c r="DN61" i="30" s="1"/>
  <c r="DN62" i="30" s="1"/>
  <c r="DN63" i="30" s="1"/>
  <c r="DN64" i="30" s="1"/>
  <c r="DN65" i="30" s="1"/>
  <c r="DN66" i="30" s="1"/>
  <c r="DN67" i="30" s="1"/>
  <c r="DN68" i="30" s="1"/>
  <c r="DN69" i="30" s="1"/>
  <c r="DN70" i="30" s="1"/>
  <c r="DN71" i="30" s="1"/>
  <c r="DN72" i="30" s="1"/>
  <c r="DN73" i="30" s="1"/>
  <c r="DN74" i="30" s="1"/>
  <c r="DN75" i="30" s="1"/>
  <c r="DN76" i="30" s="1"/>
  <c r="DN77" i="30" s="1"/>
  <c r="DN78" i="30" s="1"/>
  <c r="DN79" i="30" s="1"/>
  <c r="DN80" i="30" s="1"/>
  <c r="DN2" i="30" s="1"/>
  <c r="DB19" i="30" s="1"/>
  <c r="DV5" i="30"/>
  <c r="DV6" i="30" s="1"/>
  <c r="DV7" i="30" s="1"/>
  <c r="DV8" i="30" s="1"/>
  <c r="DV9" i="30" s="1"/>
  <c r="DV10" i="30" s="1"/>
  <c r="DV11" i="30" s="1"/>
  <c r="DV12" i="30" s="1"/>
  <c r="DV13" i="30" s="1"/>
  <c r="DV14" i="30" s="1"/>
  <c r="DV15" i="30" s="1"/>
  <c r="DV16" i="30" s="1"/>
  <c r="DV17" i="30" s="1"/>
  <c r="DV18" i="30" s="1"/>
  <c r="DV19" i="30" s="1"/>
  <c r="DV20" i="30" s="1"/>
  <c r="DV21" i="30" s="1"/>
  <c r="DV22" i="30" s="1"/>
  <c r="DV23" i="30" s="1"/>
  <c r="DV24" i="30" s="1"/>
  <c r="DV25" i="30" s="1"/>
  <c r="DV26" i="30" s="1"/>
  <c r="DV27" i="30" s="1"/>
  <c r="DV28" i="30" s="1"/>
  <c r="DV29" i="30" s="1"/>
  <c r="DV30" i="30" s="1"/>
  <c r="DV31" i="30" s="1"/>
  <c r="DV32" i="30" s="1"/>
  <c r="DV33" i="30" s="1"/>
  <c r="DV34" i="30" s="1"/>
  <c r="DV35" i="30" s="1"/>
  <c r="DV36" i="30" s="1"/>
  <c r="DV37" i="30" s="1"/>
  <c r="DV38" i="30" s="1"/>
  <c r="DV39" i="30" s="1"/>
  <c r="DV40" i="30" s="1"/>
  <c r="DV41" i="30" s="1"/>
  <c r="DV42" i="30" s="1"/>
  <c r="DV43" i="30" s="1"/>
  <c r="DV44" i="30" s="1"/>
  <c r="DV45" i="30" s="1"/>
  <c r="DV46" i="30" s="1"/>
  <c r="DV47" i="30" s="1"/>
  <c r="DV48" i="30" s="1"/>
  <c r="DV49" i="30" s="1"/>
  <c r="DV50" i="30" s="1"/>
  <c r="DV51" i="30" s="1"/>
  <c r="DV52" i="30" s="1"/>
  <c r="DV53" i="30" s="1"/>
  <c r="DV54" i="30" s="1"/>
  <c r="DV55" i="30" s="1"/>
  <c r="DV56" i="30" s="1"/>
  <c r="DV57" i="30" s="1"/>
  <c r="DV58" i="30" s="1"/>
  <c r="DV59" i="30" s="1"/>
  <c r="DV60" i="30" s="1"/>
  <c r="DV61" i="30" s="1"/>
  <c r="DV62" i="30" s="1"/>
  <c r="DV63" i="30" s="1"/>
  <c r="DV64" i="30" s="1"/>
  <c r="DV65" i="30" s="1"/>
  <c r="DV66" i="30" s="1"/>
  <c r="DV67" i="30" s="1"/>
  <c r="DV68" i="30" s="1"/>
  <c r="DV69" i="30" s="1"/>
  <c r="DV70" i="30" s="1"/>
  <c r="DV71" i="30" s="1"/>
  <c r="DV72" i="30" s="1"/>
  <c r="DV73" i="30" s="1"/>
  <c r="DV74" i="30" s="1"/>
  <c r="DV75" i="30" s="1"/>
  <c r="DV76" i="30" s="1"/>
  <c r="DV77" i="30" s="1"/>
  <c r="DV78" i="30" s="1"/>
  <c r="DV79" i="30" s="1"/>
  <c r="DV80" i="30" s="1"/>
  <c r="DV2" i="30" s="1"/>
  <c r="DB139" i="30" s="1"/>
  <c r="BX7" i="30"/>
  <c r="BZ7" i="30" s="1"/>
  <c r="DR4" i="30"/>
  <c r="DR5" i="30" s="1"/>
  <c r="DR6" i="30" s="1"/>
  <c r="DR7" i="30" s="1"/>
  <c r="DR8" i="30" s="1"/>
  <c r="DR9" i="30" s="1"/>
  <c r="DR10" i="30" s="1"/>
  <c r="DR11" i="30" s="1"/>
  <c r="DR12" i="30" s="1"/>
  <c r="DR13" i="30" s="1"/>
  <c r="DR14" i="30" s="1"/>
  <c r="DR15" i="30" s="1"/>
  <c r="DR16" i="30" s="1"/>
  <c r="DR17" i="30" s="1"/>
  <c r="DR18" i="30" s="1"/>
  <c r="DR19" i="30" s="1"/>
  <c r="DR20" i="30" s="1"/>
  <c r="DR21" i="30" s="1"/>
  <c r="DR22" i="30" s="1"/>
  <c r="DR23" i="30" s="1"/>
  <c r="DR24" i="30" s="1"/>
  <c r="DR25" i="30" s="1"/>
  <c r="DR26" i="30" s="1"/>
  <c r="DR27" i="30" s="1"/>
  <c r="DR28" i="30" s="1"/>
  <c r="DR29" i="30" s="1"/>
  <c r="DR30" i="30" s="1"/>
  <c r="DR31" i="30" s="1"/>
  <c r="DR32" i="30" s="1"/>
  <c r="DR33" i="30" s="1"/>
  <c r="DR34" i="30" s="1"/>
  <c r="DR35" i="30" s="1"/>
  <c r="DR36" i="30" s="1"/>
  <c r="DR37" i="30" s="1"/>
  <c r="DR38" i="30" s="1"/>
  <c r="DR39" i="30" s="1"/>
  <c r="DR40" i="30" s="1"/>
  <c r="DR41" i="30" s="1"/>
  <c r="DR42" i="30" s="1"/>
  <c r="DR43" i="30" s="1"/>
  <c r="DR44" i="30" s="1"/>
  <c r="DR45" i="30" s="1"/>
  <c r="DR46" i="30" s="1"/>
  <c r="DR47" i="30" s="1"/>
  <c r="DR48" i="30" s="1"/>
  <c r="DR49" i="30" s="1"/>
  <c r="DR50" i="30" s="1"/>
  <c r="DR51" i="30" s="1"/>
  <c r="DR52" i="30" s="1"/>
  <c r="DR53" i="30" s="1"/>
  <c r="DR54" i="30" s="1"/>
  <c r="DR55" i="30" s="1"/>
  <c r="DR56" i="30" s="1"/>
  <c r="DR57" i="30" s="1"/>
  <c r="DR58" i="30" s="1"/>
  <c r="DR59" i="30" s="1"/>
  <c r="DR60" i="30" s="1"/>
  <c r="DR61" i="30" s="1"/>
  <c r="DR62" i="30" s="1"/>
  <c r="DR63" i="30" s="1"/>
  <c r="DR64" i="30" s="1"/>
  <c r="DR65" i="30" s="1"/>
  <c r="DR66" i="30" s="1"/>
  <c r="DR67" i="30" s="1"/>
  <c r="DR68" i="30" s="1"/>
  <c r="DR69" i="30" s="1"/>
  <c r="DR70" i="30" s="1"/>
  <c r="DR71" i="30" s="1"/>
  <c r="DR72" i="30" s="1"/>
  <c r="DR73" i="30" s="1"/>
  <c r="DR74" i="30" s="1"/>
  <c r="DR75" i="30" s="1"/>
  <c r="DR76" i="30" s="1"/>
  <c r="DR77" i="30" s="1"/>
  <c r="DR78" i="30" s="1"/>
  <c r="DR79" i="30" s="1"/>
  <c r="DR80" i="30" s="1"/>
  <c r="DR2" i="30" s="1"/>
  <c r="DB79" i="30" s="1"/>
  <c r="DZ4" i="30"/>
  <c r="DZ5" i="30" s="1"/>
  <c r="DZ6" i="30" s="1"/>
  <c r="DZ7" i="30" s="1"/>
  <c r="DZ8" i="30" s="1"/>
  <c r="DZ9" i="30" s="1"/>
  <c r="DZ10" i="30" s="1"/>
  <c r="DZ11" i="30" s="1"/>
  <c r="DZ12" i="30" s="1"/>
  <c r="DZ13" i="30" s="1"/>
  <c r="DZ14" i="30" s="1"/>
  <c r="DZ15" i="30" s="1"/>
  <c r="DZ16" i="30" s="1"/>
  <c r="DZ17" i="30" s="1"/>
  <c r="DZ18" i="30" s="1"/>
  <c r="DZ19" i="30" s="1"/>
  <c r="DZ20" i="30" s="1"/>
  <c r="DZ21" i="30" s="1"/>
  <c r="DZ22" i="30" s="1"/>
  <c r="DZ23" i="30" s="1"/>
  <c r="DZ24" i="30" s="1"/>
  <c r="DZ25" i="30" s="1"/>
  <c r="DZ26" i="30" s="1"/>
  <c r="DZ27" i="30" s="1"/>
  <c r="DZ28" i="30" s="1"/>
  <c r="DZ29" i="30" s="1"/>
  <c r="DZ30" i="30" s="1"/>
  <c r="DZ31" i="30" s="1"/>
  <c r="DZ32" i="30" s="1"/>
  <c r="DZ33" i="30" s="1"/>
  <c r="DZ34" i="30" s="1"/>
  <c r="DZ35" i="30" s="1"/>
  <c r="DZ36" i="30" s="1"/>
  <c r="DZ37" i="30" s="1"/>
  <c r="DZ38" i="30" s="1"/>
  <c r="DZ39" i="30" s="1"/>
  <c r="DZ40" i="30" s="1"/>
  <c r="DZ41" i="30" s="1"/>
  <c r="DZ42" i="30" s="1"/>
  <c r="DZ43" i="30" s="1"/>
  <c r="DZ44" i="30" s="1"/>
  <c r="DZ45" i="30" s="1"/>
  <c r="DZ46" i="30" s="1"/>
  <c r="DZ47" i="30" s="1"/>
  <c r="DZ48" i="30" s="1"/>
  <c r="DZ49" i="30" s="1"/>
  <c r="DZ50" i="30" s="1"/>
  <c r="DZ51" i="30" s="1"/>
  <c r="DZ52" i="30" s="1"/>
  <c r="DZ53" i="30" s="1"/>
  <c r="DZ54" i="30" s="1"/>
  <c r="DZ55" i="30" s="1"/>
  <c r="DZ56" i="30" s="1"/>
  <c r="DZ57" i="30" s="1"/>
  <c r="DZ58" i="30" s="1"/>
  <c r="DZ59" i="30" s="1"/>
  <c r="DZ60" i="30" s="1"/>
  <c r="DZ61" i="30" s="1"/>
  <c r="DZ62" i="30" s="1"/>
  <c r="DZ63" i="30" s="1"/>
  <c r="DZ64" i="30" s="1"/>
  <c r="DZ65" i="30" s="1"/>
  <c r="DZ66" i="30" s="1"/>
  <c r="DZ67" i="30" s="1"/>
  <c r="DZ68" i="30" s="1"/>
  <c r="DZ69" i="30" s="1"/>
  <c r="DZ70" i="30" s="1"/>
  <c r="DZ71" i="30" s="1"/>
  <c r="DZ72" i="30" s="1"/>
  <c r="DZ73" i="30" s="1"/>
  <c r="DZ74" i="30" s="1"/>
  <c r="DZ75" i="30" s="1"/>
  <c r="DZ76" i="30" s="1"/>
  <c r="DZ77" i="30" s="1"/>
  <c r="DZ78" i="30" s="1"/>
  <c r="DZ79" i="30" s="1"/>
  <c r="DZ80" i="30" s="1"/>
  <c r="DZ2" i="30" s="1"/>
  <c r="DB199" i="30" s="1"/>
  <c r="EG7" i="30"/>
  <c r="DS4" i="30"/>
  <c r="DS5" i="30" s="1"/>
  <c r="DS6" i="30" s="1"/>
  <c r="DS7" i="30" s="1"/>
  <c r="DS8" i="30" s="1"/>
  <c r="DS9" i="30" s="1"/>
  <c r="DS10" i="30" s="1"/>
  <c r="DS11" i="30" s="1"/>
  <c r="DS12" i="30" s="1"/>
  <c r="DS13" i="30" s="1"/>
  <c r="DS14" i="30" s="1"/>
  <c r="DS15" i="30" s="1"/>
  <c r="DS16" i="30" s="1"/>
  <c r="DS17" i="30" s="1"/>
  <c r="DS18" i="30" s="1"/>
  <c r="DS19" i="30" s="1"/>
  <c r="DS20" i="30" s="1"/>
  <c r="DS21" i="30" s="1"/>
  <c r="DS22" i="30" s="1"/>
  <c r="DS23" i="30" s="1"/>
  <c r="DS24" i="30" s="1"/>
  <c r="DS25" i="30" s="1"/>
  <c r="DS26" i="30" s="1"/>
  <c r="DS27" i="30" s="1"/>
  <c r="DS28" i="30" s="1"/>
  <c r="DS29" i="30" s="1"/>
  <c r="DS30" i="30" s="1"/>
  <c r="DS31" i="30" s="1"/>
  <c r="DS32" i="30" s="1"/>
  <c r="DS33" i="30" s="1"/>
  <c r="DS34" i="30" s="1"/>
  <c r="DS35" i="30" s="1"/>
  <c r="DS36" i="30" s="1"/>
  <c r="DS37" i="30" s="1"/>
  <c r="DS38" i="30" s="1"/>
  <c r="DS39" i="30" s="1"/>
  <c r="DS40" i="30" s="1"/>
  <c r="DS41" i="30" s="1"/>
  <c r="DS42" i="30" s="1"/>
  <c r="DS43" i="30" s="1"/>
  <c r="DS44" i="30" s="1"/>
  <c r="DS45" i="30" s="1"/>
  <c r="DS46" i="30" s="1"/>
  <c r="DS47" i="30" s="1"/>
  <c r="DS48" i="30" s="1"/>
  <c r="DS49" i="30" s="1"/>
  <c r="DS50" i="30" s="1"/>
  <c r="DS51" i="30" s="1"/>
  <c r="DS52" i="30" s="1"/>
  <c r="DS53" i="30" s="1"/>
  <c r="DS54" i="30" s="1"/>
  <c r="DS55" i="30" s="1"/>
  <c r="DS56" i="30" s="1"/>
  <c r="DS57" i="30" s="1"/>
  <c r="DS58" i="30" s="1"/>
  <c r="DS59" i="30" s="1"/>
  <c r="DS60" i="30" s="1"/>
  <c r="DS61" i="30" s="1"/>
  <c r="DS62" i="30" s="1"/>
  <c r="DS63" i="30" s="1"/>
  <c r="DS64" i="30" s="1"/>
  <c r="DS65" i="30" s="1"/>
  <c r="DS66" i="30" s="1"/>
  <c r="DS67" i="30" s="1"/>
  <c r="DS68" i="30" s="1"/>
  <c r="DS69" i="30" s="1"/>
  <c r="DS70" i="30" s="1"/>
  <c r="DS71" i="30" s="1"/>
  <c r="DS72" i="30" s="1"/>
  <c r="DS73" i="30" s="1"/>
  <c r="DS74" i="30" s="1"/>
  <c r="DS75" i="30" s="1"/>
  <c r="DS76" i="30" s="1"/>
  <c r="DS77" i="30" s="1"/>
  <c r="DS78" i="30" s="1"/>
  <c r="DS79" i="30" s="1"/>
  <c r="DS80" i="30" s="1"/>
  <c r="DS2" i="30" s="1"/>
  <c r="DB94" i="30" s="1"/>
  <c r="EA4" i="30"/>
  <c r="EA5" i="30" s="1"/>
  <c r="EA6" i="30" s="1"/>
  <c r="EA7" i="30" s="1"/>
  <c r="EA8" i="30" s="1"/>
  <c r="EA9" i="30" s="1"/>
  <c r="EA10" i="30" s="1"/>
  <c r="EA11" i="30" s="1"/>
  <c r="EA12" i="30" s="1"/>
  <c r="EA13" i="30" s="1"/>
  <c r="EA14" i="30" s="1"/>
  <c r="EA15" i="30" s="1"/>
  <c r="EA16" i="30" s="1"/>
  <c r="EA17" i="30" s="1"/>
  <c r="EA18" i="30" s="1"/>
  <c r="EA19" i="30" s="1"/>
  <c r="EA20" i="30" s="1"/>
  <c r="EA21" i="30" s="1"/>
  <c r="EA22" i="30" s="1"/>
  <c r="EA23" i="30" s="1"/>
  <c r="EA24" i="30" s="1"/>
  <c r="EA25" i="30" s="1"/>
  <c r="EA26" i="30" s="1"/>
  <c r="EA27" i="30" s="1"/>
  <c r="EA28" i="30" s="1"/>
  <c r="EA29" i="30" s="1"/>
  <c r="EA30" i="30" s="1"/>
  <c r="EA31" i="30" s="1"/>
  <c r="EA32" i="30" s="1"/>
  <c r="EA33" i="30" s="1"/>
  <c r="EA34" i="30" s="1"/>
  <c r="EA35" i="30" s="1"/>
  <c r="EA36" i="30" s="1"/>
  <c r="EA37" i="30" s="1"/>
  <c r="EA38" i="30" s="1"/>
  <c r="EA39" i="30" s="1"/>
  <c r="EA40" i="30" s="1"/>
  <c r="EA41" i="30" s="1"/>
  <c r="EA42" i="30" s="1"/>
  <c r="EA43" i="30" s="1"/>
  <c r="EA44" i="30" s="1"/>
  <c r="EA45" i="30" s="1"/>
  <c r="EA46" i="30" s="1"/>
  <c r="EA47" i="30" s="1"/>
  <c r="EA48" i="30" s="1"/>
  <c r="EA49" i="30" s="1"/>
  <c r="EA50" i="30" s="1"/>
  <c r="EA51" i="30" s="1"/>
  <c r="EA52" i="30" s="1"/>
  <c r="EA53" i="30" s="1"/>
  <c r="EA54" i="30" s="1"/>
  <c r="EA55" i="30" s="1"/>
  <c r="EA56" i="30" s="1"/>
  <c r="EA57" i="30" s="1"/>
  <c r="EA58" i="30" s="1"/>
  <c r="EA59" i="30" s="1"/>
  <c r="EA60" i="30" s="1"/>
  <c r="EA61" i="30" s="1"/>
  <c r="EA62" i="30" s="1"/>
  <c r="EA63" i="30" s="1"/>
  <c r="EA64" i="30" s="1"/>
  <c r="EA65" i="30" s="1"/>
  <c r="EA66" i="30" s="1"/>
  <c r="EA67" i="30" s="1"/>
  <c r="EA68" i="30" s="1"/>
  <c r="EA69" i="30" s="1"/>
  <c r="EA70" i="30" s="1"/>
  <c r="EA71" i="30" s="1"/>
  <c r="EA72" i="30" s="1"/>
  <c r="EA73" i="30" s="1"/>
  <c r="EA74" i="30" s="1"/>
  <c r="EA75" i="30" s="1"/>
  <c r="EA76" i="30" s="1"/>
  <c r="EA77" i="30" s="1"/>
  <c r="EA78" i="30" s="1"/>
  <c r="EA79" i="30" s="1"/>
  <c r="EA80" i="30" s="1"/>
  <c r="EA2" i="30" s="1"/>
  <c r="DB214" i="30" s="1"/>
  <c r="EG10" i="30"/>
  <c r="DT4" i="30"/>
  <c r="DT5" i="30" s="1"/>
  <c r="DT6" i="30" s="1"/>
  <c r="DT7" i="30" s="1"/>
  <c r="DT8" i="30" s="1"/>
  <c r="DT9" i="30" s="1"/>
  <c r="DT10" i="30" s="1"/>
  <c r="DT11" i="30" s="1"/>
  <c r="DT12" i="30" s="1"/>
  <c r="DT13" i="30" s="1"/>
  <c r="DT14" i="30" s="1"/>
  <c r="DT15" i="30" s="1"/>
  <c r="DT16" i="30" s="1"/>
  <c r="DT17" i="30" s="1"/>
  <c r="DT18" i="30" s="1"/>
  <c r="DT19" i="30" s="1"/>
  <c r="DT20" i="30" s="1"/>
  <c r="DT21" i="30" s="1"/>
  <c r="DT22" i="30" s="1"/>
  <c r="DT23" i="30" s="1"/>
  <c r="DT24" i="30" s="1"/>
  <c r="DT25" i="30" s="1"/>
  <c r="DT26" i="30" s="1"/>
  <c r="DT27" i="30" s="1"/>
  <c r="DT28" i="30" s="1"/>
  <c r="DT29" i="30" s="1"/>
  <c r="DT30" i="30" s="1"/>
  <c r="DT31" i="30" s="1"/>
  <c r="DT32" i="30" s="1"/>
  <c r="DT33" i="30" s="1"/>
  <c r="DT34" i="30" s="1"/>
  <c r="DT35" i="30" s="1"/>
  <c r="DT36" i="30" s="1"/>
  <c r="DT37" i="30" s="1"/>
  <c r="DT38" i="30" s="1"/>
  <c r="DT39" i="30" s="1"/>
  <c r="DT40" i="30" s="1"/>
  <c r="DT41" i="30" s="1"/>
  <c r="DT42" i="30" s="1"/>
  <c r="DT43" i="30" s="1"/>
  <c r="DT44" i="30" s="1"/>
  <c r="DT45" i="30" s="1"/>
  <c r="DT46" i="30" s="1"/>
  <c r="DT47" i="30" s="1"/>
  <c r="DT48" i="30" s="1"/>
  <c r="DT49" i="30" s="1"/>
  <c r="DT50" i="30" s="1"/>
  <c r="DT51" i="30" s="1"/>
  <c r="DT52" i="30" s="1"/>
  <c r="DT53" i="30" s="1"/>
  <c r="DT54" i="30" s="1"/>
  <c r="DT55" i="30" s="1"/>
  <c r="DT56" i="30" s="1"/>
  <c r="DT57" i="30" s="1"/>
  <c r="DT58" i="30" s="1"/>
  <c r="DT59" i="30" s="1"/>
  <c r="DT60" i="30" s="1"/>
  <c r="DT61" i="30" s="1"/>
  <c r="DT62" i="30" s="1"/>
  <c r="DT63" i="30" s="1"/>
  <c r="DT64" i="30" s="1"/>
  <c r="DT65" i="30" s="1"/>
  <c r="DT66" i="30" s="1"/>
  <c r="DT67" i="30" s="1"/>
  <c r="DT68" i="30" s="1"/>
  <c r="DT69" i="30" s="1"/>
  <c r="DT70" i="30" s="1"/>
  <c r="DT71" i="30" s="1"/>
  <c r="DT72" i="30" s="1"/>
  <c r="DT73" i="30" s="1"/>
  <c r="DT74" i="30" s="1"/>
  <c r="DT75" i="30" s="1"/>
  <c r="DT76" i="30" s="1"/>
  <c r="DT77" i="30" s="1"/>
  <c r="DT78" i="30" s="1"/>
  <c r="DT79" i="30" s="1"/>
  <c r="DT80" i="30" s="1"/>
  <c r="DT2" i="30" s="1"/>
  <c r="DB109" i="30" s="1"/>
  <c r="EB4" i="30"/>
  <c r="EB5" i="30" s="1"/>
  <c r="EB6" i="30" s="1"/>
  <c r="EB7" i="30" s="1"/>
  <c r="EB8" i="30" s="1"/>
  <c r="EB9" i="30" s="1"/>
  <c r="EB10" i="30" s="1"/>
  <c r="EB11" i="30" s="1"/>
  <c r="EB12" i="30" s="1"/>
  <c r="EB13" i="30" s="1"/>
  <c r="EB14" i="30" s="1"/>
  <c r="EB15" i="30" s="1"/>
  <c r="EB16" i="30" s="1"/>
  <c r="EB17" i="30" s="1"/>
  <c r="EB18" i="30" s="1"/>
  <c r="EB19" i="30" s="1"/>
  <c r="EB20" i="30" s="1"/>
  <c r="EB21" i="30" s="1"/>
  <c r="EB22" i="30" s="1"/>
  <c r="EB23" i="30" s="1"/>
  <c r="EB24" i="30" s="1"/>
  <c r="EB25" i="30" s="1"/>
  <c r="EB26" i="30" s="1"/>
  <c r="EB27" i="30" s="1"/>
  <c r="EB28" i="30" s="1"/>
  <c r="EB29" i="30" s="1"/>
  <c r="EB30" i="30" s="1"/>
  <c r="EB31" i="30" s="1"/>
  <c r="EB32" i="30" s="1"/>
  <c r="EB33" i="30" s="1"/>
  <c r="EB34" i="30" s="1"/>
  <c r="EB35" i="30" s="1"/>
  <c r="EB36" i="30" s="1"/>
  <c r="EB37" i="30" s="1"/>
  <c r="EB38" i="30" s="1"/>
  <c r="EB39" i="30" s="1"/>
  <c r="EB40" i="30" s="1"/>
  <c r="EB41" i="30" s="1"/>
  <c r="EB42" i="30" s="1"/>
  <c r="EB43" i="30" s="1"/>
  <c r="EB44" i="30" s="1"/>
  <c r="EB45" i="30" s="1"/>
  <c r="EB46" i="30" s="1"/>
  <c r="EB47" i="30" s="1"/>
  <c r="EB48" i="30" s="1"/>
  <c r="EB49" i="30" s="1"/>
  <c r="EB50" i="30" s="1"/>
  <c r="EB51" i="30" s="1"/>
  <c r="EB52" i="30" s="1"/>
  <c r="EB53" i="30" s="1"/>
  <c r="EB54" i="30" s="1"/>
  <c r="EB55" i="30" s="1"/>
  <c r="EB56" i="30" s="1"/>
  <c r="EB57" i="30" s="1"/>
  <c r="EB58" i="30" s="1"/>
  <c r="EB59" i="30" s="1"/>
  <c r="EB60" i="30" s="1"/>
  <c r="EB61" i="30" s="1"/>
  <c r="EB62" i="30" s="1"/>
  <c r="EB63" i="30" s="1"/>
  <c r="EB64" i="30" s="1"/>
  <c r="EB65" i="30" s="1"/>
  <c r="EB66" i="30" s="1"/>
  <c r="EB67" i="30" s="1"/>
  <c r="EB68" i="30" s="1"/>
  <c r="EB69" i="30" s="1"/>
  <c r="EB70" i="30" s="1"/>
  <c r="EB71" i="30" s="1"/>
  <c r="EB72" i="30" s="1"/>
  <c r="EB73" i="30" s="1"/>
  <c r="EB74" i="30" s="1"/>
  <c r="EB75" i="30" s="1"/>
  <c r="EB76" i="30" s="1"/>
  <c r="EB77" i="30" s="1"/>
  <c r="EB78" i="30" s="1"/>
  <c r="EB79" i="30" s="1"/>
  <c r="EB80" i="30" s="1"/>
  <c r="EB2" i="30" s="1"/>
  <c r="DB229" i="30" s="1"/>
  <c r="EG5" i="30"/>
  <c r="DM4" i="30"/>
  <c r="DU4" i="30"/>
  <c r="DU5" i="30" s="1"/>
  <c r="DU6" i="30" s="1"/>
  <c r="DU7" i="30" s="1"/>
  <c r="DU8" i="30" s="1"/>
  <c r="DU9" i="30" s="1"/>
  <c r="DU10" i="30" s="1"/>
  <c r="DU11" i="30" s="1"/>
  <c r="DU12" i="30" s="1"/>
  <c r="DU13" i="30" s="1"/>
  <c r="DU14" i="30" s="1"/>
  <c r="DU15" i="30" s="1"/>
  <c r="DU16" i="30" s="1"/>
  <c r="DU17" i="30" s="1"/>
  <c r="DU18" i="30" s="1"/>
  <c r="DU19" i="30" s="1"/>
  <c r="DU20" i="30" s="1"/>
  <c r="DU21" i="30" s="1"/>
  <c r="DU22" i="30" s="1"/>
  <c r="DU23" i="30" s="1"/>
  <c r="DU24" i="30" s="1"/>
  <c r="DU25" i="30" s="1"/>
  <c r="DU26" i="30" s="1"/>
  <c r="DU27" i="30" s="1"/>
  <c r="DU28" i="30" s="1"/>
  <c r="DU29" i="30" s="1"/>
  <c r="DU30" i="30" s="1"/>
  <c r="DU31" i="30" s="1"/>
  <c r="DU32" i="30" s="1"/>
  <c r="DU33" i="30" s="1"/>
  <c r="DU34" i="30" s="1"/>
  <c r="DU35" i="30" s="1"/>
  <c r="DU36" i="30" s="1"/>
  <c r="DU37" i="30" s="1"/>
  <c r="DU38" i="30" s="1"/>
  <c r="DU39" i="30" s="1"/>
  <c r="DU40" i="30" s="1"/>
  <c r="DU41" i="30" s="1"/>
  <c r="DU42" i="30" s="1"/>
  <c r="DU43" i="30" s="1"/>
  <c r="DU44" i="30" s="1"/>
  <c r="DU45" i="30" s="1"/>
  <c r="DU46" i="30" s="1"/>
  <c r="DU47" i="30" s="1"/>
  <c r="DU48" i="30" s="1"/>
  <c r="DU49" i="30" s="1"/>
  <c r="DU50" i="30" s="1"/>
  <c r="DU51" i="30" s="1"/>
  <c r="DU52" i="30" s="1"/>
  <c r="DU53" i="30" s="1"/>
  <c r="DU54" i="30" s="1"/>
  <c r="DU55" i="30" s="1"/>
  <c r="DU56" i="30" s="1"/>
  <c r="DU57" i="30" s="1"/>
  <c r="DU58" i="30" s="1"/>
  <c r="DU59" i="30" s="1"/>
  <c r="DU60" i="30" s="1"/>
  <c r="DU61" i="30" s="1"/>
  <c r="DU62" i="30" s="1"/>
  <c r="DU63" i="30" s="1"/>
  <c r="DU64" i="30" s="1"/>
  <c r="DU65" i="30" s="1"/>
  <c r="DU66" i="30" s="1"/>
  <c r="DU67" i="30" s="1"/>
  <c r="DU68" i="30" s="1"/>
  <c r="DU69" i="30" s="1"/>
  <c r="DU70" i="30" s="1"/>
  <c r="DU71" i="30" s="1"/>
  <c r="DU72" i="30" s="1"/>
  <c r="DU73" i="30" s="1"/>
  <c r="DU74" i="30" s="1"/>
  <c r="DU75" i="30" s="1"/>
  <c r="DU76" i="30" s="1"/>
  <c r="DU77" i="30" s="1"/>
  <c r="DU78" i="30" s="1"/>
  <c r="DU79" i="30" s="1"/>
  <c r="DU80" i="30" s="1"/>
  <c r="DU2" i="30" s="1"/>
  <c r="DB124" i="30" s="1"/>
  <c r="EG8" i="30"/>
  <c r="EG11" i="30"/>
  <c r="EG13" i="30"/>
  <c r="EG19" i="30"/>
  <c r="EG17" i="30"/>
  <c r="EG20" i="30"/>
  <c r="EG14" i="30"/>
  <c r="DP4" i="37"/>
  <c r="EE2" i="37"/>
  <c r="DW4" i="37"/>
  <c r="DW2" i="37" s="1"/>
  <c r="DX4" i="37"/>
  <c r="DX2" i="37" s="1"/>
  <c r="EC4" i="37"/>
  <c r="EC2" i="37" s="1"/>
  <c r="DU4" i="37"/>
  <c r="DU2" i="37" s="1"/>
  <c r="EB4" i="37"/>
  <c r="EB2" i="37" s="1"/>
  <c r="DT4" i="37"/>
  <c r="DT2" i="37" s="1"/>
  <c r="EA4" i="37"/>
  <c r="DS4" i="37"/>
  <c r="DS2" i="37" s="1"/>
  <c r="DZ4" i="37"/>
  <c r="DZ2" i="37" s="1"/>
  <c r="DR4" i="37"/>
  <c r="DY4" i="37"/>
  <c r="DY2" i="37" s="1"/>
  <c r="DQ4" i="37"/>
  <c r="DQ2" i="37" s="1"/>
  <c r="ED4" i="37"/>
  <c r="ED2" i="37" s="1"/>
  <c r="DV4" i="37"/>
  <c r="DV2" i="37" s="1"/>
  <c r="DN4" i="37"/>
  <c r="DN2" i="37" s="1"/>
  <c r="EG3" i="37"/>
  <c r="DM4" i="37" s="1"/>
  <c r="EF4" i="37"/>
  <c r="EF2" i="37" s="1"/>
  <c r="BW2" i="37"/>
  <c r="EG4" i="37"/>
  <c r="DR2" i="37"/>
  <c r="DO2" i="37"/>
  <c r="CU42" i="34"/>
  <c r="CU43" i="34" s="1"/>
  <c r="CU44" i="34" s="1"/>
  <c r="CU45" i="34" s="1"/>
  <c r="CU46" i="34" s="1"/>
  <c r="CU47" i="34" s="1"/>
  <c r="CU48" i="34" s="1"/>
  <c r="CU49" i="34" s="1"/>
  <c r="CU50" i="34" s="1"/>
  <c r="CU51" i="34" s="1"/>
  <c r="CU52" i="34" s="1"/>
  <c r="CU53" i="34" s="1"/>
  <c r="CU54" i="34" s="1"/>
  <c r="CU55" i="34" s="1"/>
  <c r="CU56" i="34" s="1"/>
  <c r="CU57" i="34" s="1"/>
  <c r="CU58" i="34" s="1"/>
  <c r="CU59" i="34" s="1"/>
  <c r="CU60" i="34" s="1"/>
  <c r="CU61" i="34" s="1"/>
  <c r="CU62" i="34" s="1"/>
  <c r="CU63" i="34" s="1"/>
  <c r="CU64" i="34" s="1"/>
  <c r="CU65" i="34" s="1"/>
  <c r="CU66" i="34" s="1"/>
  <c r="CU67" i="34" s="1"/>
  <c r="CU68" i="34" s="1"/>
  <c r="CU69" i="34" s="1"/>
  <c r="CU70" i="34" s="1"/>
  <c r="CU71" i="34" s="1"/>
  <c r="CU72" i="34" s="1"/>
  <c r="CU73" i="34" s="1"/>
  <c r="CU74" i="34" s="1"/>
  <c r="CU75" i="34" s="1"/>
  <c r="CU76" i="34" s="1"/>
  <c r="CU77" i="34" s="1"/>
  <c r="CU78" i="34" s="1"/>
  <c r="CU79" i="34" s="1"/>
  <c r="CU80" i="34" s="1"/>
  <c r="CJ42" i="34"/>
  <c r="CJ43" i="34" s="1"/>
  <c r="CJ44" i="34" s="1"/>
  <c r="CJ45" i="34" s="1"/>
  <c r="CJ46" i="34" s="1"/>
  <c r="CJ47" i="34" s="1"/>
  <c r="CJ48" i="34" s="1"/>
  <c r="CJ49" i="34" s="1"/>
  <c r="CJ50" i="34" s="1"/>
  <c r="CJ51" i="34" s="1"/>
  <c r="CJ52" i="34" s="1"/>
  <c r="CJ53" i="34" s="1"/>
  <c r="CJ54" i="34" s="1"/>
  <c r="CJ55" i="34" s="1"/>
  <c r="CJ56" i="34" s="1"/>
  <c r="CJ57" i="34" s="1"/>
  <c r="CJ58" i="34" s="1"/>
  <c r="CJ59" i="34" s="1"/>
  <c r="CJ60" i="34" s="1"/>
  <c r="CJ61" i="34" s="1"/>
  <c r="CJ62" i="34" s="1"/>
  <c r="CJ63" i="34" s="1"/>
  <c r="CJ64" i="34" s="1"/>
  <c r="CJ65" i="34" s="1"/>
  <c r="CJ66" i="34" s="1"/>
  <c r="CJ67" i="34" s="1"/>
  <c r="CJ68" i="34" s="1"/>
  <c r="CJ69" i="34" s="1"/>
  <c r="CJ70" i="34" s="1"/>
  <c r="CJ71" i="34" s="1"/>
  <c r="CJ72" i="34" s="1"/>
  <c r="CJ73" i="34" s="1"/>
  <c r="CJ74" i="34" s="1"/>
  <c r="CJ75" i="34" s="1"/>
  <c r="CJ76" i="34" s="1"/>
  <c r="CJ77" i="34" s="1"/>
  <c r="CJ78" i="34" s="1"/>
  <c r="CJ79" i="34" s="1"/>
  <c r="CJ80" i="34" s="1"/>
  <c r="CN42" i="34"/>
  <c r="CN43" i="34" s="1"/>
  <c r="CN44" i="34" s="1"/>
  <c r="CN45" i="34" s="1"/>
  <c r="CN46" i="34" s="1"/>
  <c r="CN47" i="34" s="1"/>
  <c r="CN48" i="34" s="1"/>
  <c r="CN49" i="34" s="1"/>
  <c r="CN50" i="34" s="1"/>
  <c r="CN51" i="34" s="1"/>
  <c r="CN52" i="34" s="1"/>
  <c r="CN53" i="34" s="1"/>
  <c r="CN54" i="34" s="1"/>
  <c r="CN55" i="34" s="1"/>
  <c r="CN56" i="34" s="1"/>
  <c r="CN57" i="34" s="1"/>
  <c r="CN58" i="34" s="1"/>
  <c r="CN59" i="34" s="1"/>
  <c r="CN60" i="34" s="1"/>
  <c r="CN61" i="34" s="1"/>
  <c r="CN62" i="34" s="1"/>
  <c r="CN63" i="34" s="1"/>
  <c r="CN64" i="34" s="1"/>
  <c r="CN65" i="34" s="1"/>
  <c r="CN66" i="34" s="1"/>
  <c r="CN67" i="34" s="1"/>
  <c r="CN68" i="34" s="1"/>
  <c r="CN69" i="34" s="1"/>
  <c r="CN70" i="34" s="1"/>
  <c r="CN71" i="34" s="1"/>
  <c r="CN72" i="34" s="1"/>
  <c r="CN73" i="34" s="1"/>
  <c r="CN74" i="34" s="1"/>
  <c r="CN75" i="34" s="1"/>
  <c r="CN76" i="34" s="1"/>
  <c r="CN77" i="34" s="1"/>
  <c r="CN78" i="34" s="1"/>
  <c r="CN79" i="34" s="1"/>
  <c r="CN80" i="34" s="1"/>
  <c r="CG42" i="34"/>
  <c r="CG43" i="34" s="1"/>
  <c r="CG44" i="34" s="1"/>
  <c r="CG45" i="34" s="1"/>
  <c r="CG46" i="34" s="1"/>
  <c r="CG47" i="34" s="1"/>
  <c r="CG48" i="34" s="1"/>
  <c r="CG49" i="34" s="1"/>
  <c r="CG50" i="34" s="1"/>
  <c r="CG51" i="34" s="1"/>
  <c r="CG52" i="34" s="1"/>
  <c r="CG53" i="34" s="1"/>
  <c r="CG54" i="34" s="1"/>
  <c r="CG55" i="34" s="1"/>
  <c r="CG56" i="34" s="1"/>
  <c r="CG57" i="34" s="1"/>
  <c r="CG58" i="34" s="1"/>
  <c r="CG59" i="34" s="1"/>
  <c r="CG60" i="34" s="1"/>
  <c r="CG61" i="34" s="1"/>
  <c r="CG62" i="34" s="1"/>
  <c r="CG63" i="34" s="1"/>
  <c r="CG64" i="34" s="1"/>
  <c r="CG65" i="34" s="1"/>
  <c r="CG66" i="34" s="1"/>
  <c r="CG67" i="34" s="1"/>
  <c r="CG68" i="34" s="1"/>
  <c r="CG69" i="34" s="1"/>
  <c r="CG70" i="34" s="1"/>
  <c r="CG71" i="34" s="1"/>
  <c r="CG72" i="34" s="1"/>
  <c r="CG73" i="34" s="1"/>
  <c r="CG74" i="34" s="1"/>
  <c r="CG75" i="34" s="1"/>
  <c r="CG76" i="34" s="1"/>
  <c r="CG77" i="34" s="1"/>
  <c r="CG78" i="34" s="1"/>
  <c r="CG79" i="34" s="1"/>
  <c r="CG80" i="34" s="1"/>
  <c r="CO42" i="34"/>
  <c r="CO43" i="34" s="1"/>
  <c r="CO44" i="34" s="1"/>
  <c r="CO45" i="34" s="1"/>
  <c r="CO46" i="34" s="1"/>
  <c r="CO47" i="34" s="1"/>
  <c r="CO48" i="34" s="1"/>
  <c r="CO49" i="34" s="1"/>
  <c r="CO50" i="34" s="1"/>
  <c r="CO51" i="34" s="1"/>
  <c r="CO52" i="34" s="1"/>
  <c r="CO53" i="34" s="1"/>
  <c r="CO54" i="34" s="1"/>
  <c r="CO55" i="34" s="1"/>
  <c r="CO56" i="34" s="1"/>
  <c r="CO57" i="34" s="1"/>
  <c r="CO58" i="34" s="1"/>
  <c r="CO59" i="34" s="1"/>
  <c r="CO60" i="34" s="1"/>
  <c r="CO61" i="34" s="1"/>
  <c r="CP42" i="34"/>
  <c r="CP43" i="34" s="1"/>
  <c r="CP44" i="34" s="1"/>
  <c r="CP45" i="34" s="1"/>
  <c r="CP46" i="34" s="1"/>
  <c r="CP47" i="34" s="1"/>
  <c r="CP48" i="34" s="1"/>
  <c r="CP49" i="34" s="1"/>
  <c r="CP50" i="34" s="1"/>
  <c r="CP51" i="34" s="1"/>
  <c r="CP52" i="34" s="1"/>
  <c r="CP53" i="34" s="1"/>
  <c r="CP54" i="34" s="1"/>
  <c r="CP55" i="34" s="1"/>
  <c r="CP56" i="34" s="1"/>
  <c r="CP57" i="34" s="1"/>
  <c r="CP58" i="34" s="1"/>
  <c r="CP59" i="34" s="1"/>
  <c r="CP60" i="34" s="1"/>
  <c r="CP61" i="34" s="1"/>
  <c r="CP62" i="34" s="1"/>
  <c r="CP63" i="34" s="1"/>
  <c r="CP64" i="34" s="1"/>
  <c r="CP65" i="34" s="1"/>
  <c r="CP66" i="34" s="1"/>
  <c r="CP67" i="34" s="1"/>
  <c r="CP68" i="34" s="1"/>
  <c r="CP69" i="34" s="1"/>
  <c r="CP70" i="34" s="1"/>
  <c r="CP71" i="34" s="1"/>
  <c r="CP72" i="34" s="1"/>
  <c r="CP73" i="34" s="1"/>
  <c r="CP74" i="34" s="1"/>
  <c r="CP75" i="34" s="1"/>
  <c r="CP76" i="34" s="1"/>
  <c r="CP77" i="34" s="1"/>
  <c r="CP78" i="34" s="1"/>
  <c r="CP79" i="34" s="1"/>
  <c r="CP80" i="34" s="1"/>
  <c r="CR42" i="34"/>
  <c r="CR43" i="34" s="1"/>
  <c r="CR44" i="34" s="1"/>
  <c r="CR45" i="34" s="1"/>
  <c r="CR46" i="34" s="1"/>
  <c r="CR47" i="34" s="1"/>
  <c r="CR48" i="34" s="1"/>
  <c r="CR49" i="34" s="1"/>
  <c r="CR50" i="34" s="1"/>
  <c r="CR51" i="34" s="1"/>
  <c r="CR52" i="34" s="1"/>
  <c r="CR53" i="34" s="1"/>
  <c r="CR54" i="34" s="1"/>
  <c r="CR55" i="34" s="1"/>
  <c r="CR56" i="34" s="1"/>
  <c r="CR57" i="34" s="1"/>
  <c r="CR58" i="34" s="1"/>
  <c r="CR59" i="34" s="1"/>
  <c r="CR60" i="34" s="1"/>
  <c r="CR61" i="34" s="1"/>
  <c r="CR62" i="34" s="1"/>
  <c r="CR63" i="34" s="1"/>
  <c r="CR64" i="34" s="1"/>
  <c r="CR65" i="34" s="1"/>
  <c r="CR66" i="34" s="1"/>
  <c r="CR67" i="34" s="1"/>
  <c r="CR68" i="34" s="1"/>
  <c r="CR69" i="34" s="1"/>
  <c r="CR70" i="34" s="1"/>
  <c r="CR71" i="34" s="1"/>
  <c r="CR72" i="34" s="1"/>
  <c r="CR73" i="34" s="1"/>
  <c r="CR74" i="34" s="1"/>
  <c r="CR75" i="34" s="1"/>
  <c r="CR76" i="34" s="1"/>
  <c r="CR77" i="34" s="1"/>
  <c r="CR78" i="34" s="1"/>
  <c r="CR79" i="34" s="1"/>
  <c r="CR80" i="34" s="1"/>
  <c r="CE42" i="34"/>
  <c r="CE43" i="34" s="1"/>
  <c r="CE44" i="34" s="1"/>
  <c r="CE45" i="34" s="1"/>
  <c r="CE46" i="34" s="1"/>
  <c r="CE47" i="34" s="1"/>
  <c r="CE48" i="34" s="1"/>
  <c r="CE49" i="34" s="1"/>
  <c r="CE50" i="34" s="1"/>
  <c r="CE51" i="34" s="1"/>
  <c r="CE52" i="34" s="1"/>
  <c r="CE53" i="34" s="1"/>
  <c r="CE54" i="34" s="1"/>
  <c r="CE55" i="34" s="1"/>
  <c r="CE56" i="34" s="1"/>
  <c r="CE57" i="34" s="1"/>
  <c r="CE58" i="34" s="1"/>
  <c r="CE59" i="34" s="1"/>
  <c r="CE60" i="34" s="1"/>
  <c r="CE61" i="34" s="1"/>
  <c r="CI42" i="34"/>
  <c r="CI43" i="34" s="1"/>
  <c r="CI44" i="34" s="1"/>
  <c r="CI45" i="34" s="1"/>
  <c r="CI46" i="34" s="1"/>
  <c r="CI47" i="34" s="1"/>
  <c r="CI48" i="34" s="1"/>
  <c r="CI49" i="34" s="1"/>
  <c r="CI50" i="34" s="1"/>
  <c r="CI51" i="34" s="1"/>
  <c r="CI52" i="34" s="1"/>
  <c r="CI53" i="34" s="1"/>
  <c r="CI54" i="34" s="1"/>
  <c r="CI55" i="34" s="1"/>
  <c r="CI56" i="34" s="1"/>
  <c r="CI57" i="34" s="1"/>
  <c r="CI58" i="34" s="1"/>
  <c r="CI59" i="34" s="1"/>
  <c r="CI60" i="34" s="1"/>
  <c r="CI61" i="34" s="1"/>
  <c r="CQ42" i="34"/>
  <c r="CQ43" i="34" s="1"/>
  <c r="CQ44" i="34" s="1"/>
  <c r="CQ45" i="34" s="1"/>
  <c r="CQ46" i="34" s="1"/>
  <c r="CQ47" i="34" s="1"/>
  <c r="CQ48" i="34" s="1"/>
  <c r="CQ49" i="34" s="1"/>
  <c r="CQ50" i="34" s="1"/>
  <c r="CQ51" i="34" s="1"/>
  <c r="CQ52" i="34" s="1"/>
  <c r="CQ53" i="34" s="1"/>
  <c r="CQ54" i="34" s="1"/>
  <c r="CQ55" i="34" s="1"/>
  <c r="CQ56" i="34" s="1"/>
  <c r="CQ57" i="34" s="1"/>
  <c r="CQ58" i="34" s="1"/>
  <c r="CQ59" i="34" s="1"/>
  <c r="CQ60" i="34" s="1"/>
  <c r="CQ61" i="34" s="1"/>
  <c r="CM42" i="34"/>
  <c r="CM43" i="34" s="1"/>
  <c r="CM44" i="34" s="1"/>
  <c r="CM45" i="34" s="1"/>
  <c r="CM46" i="34" s="1"/>
  <c r="CM47" i="34" s="1"/>
  <c r="CM48" i="34" s="1"/>
  <c r="CM49" i="34" s="1"/>
  <c r="CM50" i="34" s="1"/>
  <c r="CM51" i="34" s="1"/>
  <c r="CM52" i="34" s="1"/>
  <c r="CM53" i="34" s="1"/>
  <c r="CM54" i="34" s="1"/>
  <c r="CM55" i="34" s="1"/>
  <c r="CM56" i="34" s="1"/>
  <c r="CM57" i="34" s="1"/>
  <c r="CM58" i="34" s="1"/>
  <c r="CM59" i="34" s="1"/>
  <c r="CM60" i="34" s="1"/>
  <c r="CM61" i="34" s="1"/>
  <c r="CM62" i="34" s="1"/>
  <c r="CM63" i="34" s="1"/>
  <c r="CM64" i="34" s="1"/>
  <c r="CM65" i="34" s="1"/>
  <c r="CM66" i="34" s="1"/>
  <c r="CM67" i="34" s="1"/>
  <c r="CM68" i="34" s="1"/>
  <c r="CM69" i="34" s="1"/>
  <c r="CM70" i="34" s="1"/>
  <c r="CM71" i="34" s="1"/>
  <c r="CM72" i="34" s="1"/>
  <c r="CM73" i="34" s="1"/>
  <c r="CM74" i="34" s="1"/>
  <c r="CM75" i="34" s="1"/>
  <c r="CM76" i="34" s="1"/>
  <c r="CM77" i="34" s="1"/>
  <c r="CM78" i="34" s="1"/>
  <c r="CM79" i="34" s="1"/>
  <c r="CM80" i="34" s="1"/>
  <c r="CB42" i="34"/>
  <c r="CB43" i="34" s="1"/>
  <c r="CB44" i="34" s="1"/>
  <c r="CB45" i="34" s="1"/>
  <c r="CB46" i="34" s="1"/>
  <c r="CB47" i="34" s="1"/>
  <c r="CB48" i="34" s="1"/>
  <c r="CB49" i="34" s="1"/>
  <c r="CB50" i="34" s="1"/>
  <c r="CB51" i="34" s="1"/>
  <c r="CB52" i="34" s="1"/>
  <c r="CB53" i="34" s="1"/>
  <c r="CB54" i="34" s="1"/>
  <c r="CB55" i="34" s="1"/>
  <c r="CB56" i="34" s="1"/>
  <c r="CB57" i="34" s="1"/>
  <c r="CB58" i="34" s="1"/>
  <c r="CB59" i="34" s="1"/>
  <c r="CB60" i="34" s="1"/>
  <c r="CB61" i="34" s="1"/>
  <c r="CC42" i="34"/>
  <c r="CC43" i="34" s="1"/>
  <c r="CC44" i="34" s="1"/>
  <c r="CC45" i="34" s="1"/>
  <c r="CC46" i="34" s="1"/>
  <c r="CC47" i="34" s="1"/>
  <c r="CC48" i="34" s="1"/>
  <c r="CC49" i="34" s="1"/>
  <c r="CC50" i="34" s="1"/>
  <c r="CC51" i="34" s="1"/>
  <c r="CC52" i="34" s="1"/>
  <c r="CC53" i="34" s="1"/>
  <c r="CC54" i="34" s="1"/>
  <c r="CC55" i="34" s="1"/>
  <c r="CC56" i="34" s="1"/>
  <c r="CC57" i="34" s="1"/>
  <c r="CC58" i="34" s="1"/>
  <c r="CC59" i="34" s="1"/>
  <c r="CC60" i="34" s="1"/>
  <c r="CC61" i="34" s="1"/>
  <c r="CK42" i="34"/>
  <c r="CK43" i="34" s="1"/>
  <c r="CK44" i="34" s="1"/>
  <c r="CK45" i="34" s="1"/>
  <c r="CK46" i="34" s="1"/>
  <c r="CK47" i="34" s="1"/>
  <c r="CK48" i="34" s="1"/>
  <c r="CK49" i="34" s="1"/>
  <c r="CK50" i="34" s="1"/>
  <c r="CK51" i="34" s="1"/>
  <c r="CK52" i="34" s="1"/>
  <c r="CK53" i="34" s="1"/>
  <c r="CK54" i="34" s="1"/>
  <c r="CK55" i="34" s="1"/>
  <c r="CK56" i="34" s="1"/>
  <c r="CK57" i="34" s="1"/>
  <c r="CK58" i="34" s="1"/>
  <c r="CK59" i="34" s="1"/>
  <c r="CK60" i="34" s="1"/>
  <c r="CK61" i="34" s="1"/>
  <c r="CS42" i="34"/>
  <c r="CS43" i="34" s="1"/>
  <c r="CS44" i="34" s="1"/>
  <c r="CS45" i="34" s="1"/>
  <c r="CS46" i="34" s="1"/>
  <c r="CS47" i="34" s="1"/>
  <c r="CS48" i="34" s="1"/>
  <c r="CS49" i="34" s="1"/>
  <c r="CS50" i="34" s="1"/>
  <c r="CS51" i="34" s="1"/>
  <c r="CS52" i="34" s="1"/>
  <c r="CS53" i="34" s="1"/>
  <c r="CS54" i="34" s="1"/>
  <c r="CS55" i="34" s="1"/>
  <c r="CS56" i="34" s="1"/>
  <c r="CS57" i="34" s="1"/>
  <c r="CS58" i="34" s="1"/>
  <c r="CS59" i="34" s="1"/>
  <c r="CS60" i="34" s="1"/>
  <c r="CS61" i="34" s="1"/>
  <c r="CF42" i="34"/>
  <c r="CF43" i="34" s="1"/>
  <c r="CF44" i="34" s="1"/>
  <c r="CF45" i="34" s="1"/>
  <c r="CF46" i="34" s="1"/>
  <c r="CF47" i="34" s="1"/>
  <c r="CF48" i="34" s="1"/>
  <c r="CF49" i="34" s="1"/>
  <c r="CF50" i="34" s="1"/>
  <c r="CF51" i="34" s="1"/>
  <c r="CF52" i="34" s="1"/>
  <c r="CF53" i="34" s="1"/>
  <c r="CF54" i="34" s="1"/>
  <c r="CF55" i="34" s="1"/>
  <c r="CF56" i="34" s="1"/>
  <c r="CF57" i="34" s="1"/>
  <c r="CF58" i="34" s="1"/>
  <c r="CF59" i="34" s="1"/>
  <c r="CF60" i="34" s="1"/>
  <c r="CF61" i="34" s="1"/>
  <c r="CF62" i="34" s="1"/>
  <c r="CF63" i="34" s="1"/>
  <c r="CF64" i="34" s="1"/>
  <c r="CF65" i="34" s="1"/>
  <c r="CF66" i="34" s="1"/>
  <c r="CF67" i="34" s="1"/>
  <c r="CF68" i="34" s="1"/>
  <c r="CF69" i="34" s="1"/>
  <c r="CF70" i="34" s="1"/>
  <c r="CF71" i="34" s="1"/>
  <c r="CF72" i="34" s="1"/>
  <c r="CF73" i="34" s="1"/>
  <c r="CF74" i="34" s="1"/>
  <c r="CF75" i="34" s="1"/>
  <c r="CF76" i="34" s="1"/>
  <c r="CF77" i="34" s="1"/>
  <c r="CF78" i="34" s="1"/>
  <c r="CF79" i="34" s="1"/>
  <c r="CF80" i="34" s="1"/>
  <c r="CD42" i="34"/>
  <c r="CD43" i="34" s="1"/>
  <c r="CD44" i="34" s="1"/>
  <c r="CD45" i="34" s="1"/>
  <c r="CD46" i="34" s="1"/>
  <c r="CD47" i="34" s="1"/>
  <c r="CD48" i="34" s="1"/>
  <c r="CD49" i="34" s="1"/>
  <c r="CD50" i="34" s="1"/>
  <c r="CD51" i="34" s="1"/>
  <c r="CD52" i="34" s="1"/>
  <c r="CD53" i="34" s="1"/>
  <c r="CD54" i="34" s="1"/>
  <c r="CD55" i="34" s="1"/>
  <c r="CD56" i="34" s="1"/>
  <c r="CD57" i="34" s="1"/>
  <c r="CD58" i="34" s="1"/>
  <c r="CD59" i="34" s="1"/>
  <c r="CD60" i="34" s="1"/>
  <c r="CD61" i="34" s="1"/>
  <c r="CD62" i="34" s="1"/>
  <c r="CD63" i="34" s="1"/>
  <c r="CD64" i="34" s="1"/>
  <c r="CD65" i="34" s="1"/>
  <c r="CD66" i="34" s="1"/>
  <c r="CD67" i="34" s="1"/>
  <c r="CD68" i="34" s="1"/>
  <c r="CD69" i="34" s="1"/>
  <c r="CD70" i="34" s="1"/>
  <c r="CD71" i="34" s="1"/>
  <c r="CD72" i="34" s="1"/>
  <c r="CD73" i="34" s="1"/>
  <c r="CD74" i="34" s="1"/>
  <c r="CD75" i="34" s="1"/>
  <c r="CD76" i="34" s="1"/>
  <c r="CD77" i="34" s="1"/>
  <c r="CD78" i="34" s="1"/>
  <c r="CD79" i="34" s="1"/>
  <c r="CD80" i="34" s="1"/>
  <c r="CL42" i="34"/>
  <c r="CL43" i="34" s="1"/>
  <c r="CL44" i="34" s="1"/>
  <c r="CL45" i="34" s="1"/>
  <c r="CL46" i="34" s="1"/>
  <c r="CL47" i="34" s="1"/>
  <c r="CL48" i="34" s="1"/>
  <c r="CL49" i="34" s="1"/>
  <c r="CL50" i="34" s="1"/>
  <c r="CL51" i="34" s="1"/>
  <c r="CL52" i="34" s="1"/>
  <c r="CL53" i="34" s="1"/>
  <c r="CL54" i="34" s="1"/>
  <c r="CL55" i="34" s="1"/>
  <c r="CL56" i="34" s="1"/>
  <c r="CL57" i="34" s="1"/>
  <c r="CL58" i="34" s="1"/>
  <c r="CL59" i="34" s="1"/>
  <c r="CL60" i="34" s="1"/>
  <c r="CL61" i="34" s="1"/>
  <c r="CT42" i="34"/>
  <c r="CT43" i="34" s="1"/>
  <c r="CT44" i="34" s="1"/>
  <c r="CT45" i="34" s="1"/>
  <c r="CT46" i="34" s="1"/>
  <c r="CT47" i="34" s="1"/>
  <c r="CT48" i="34" s="1"/>
  <c r="CT49" i="34" s="1"/>
  <c r="CT50" i="34" s="1"/>
  <c r="CT51" i="34" s="1"/>
  <c r="CT52" i="34" s="1"/>
  <c r="CT53" i="34" s="1"/>
  <c r="CT54" i="34" s="1"/>
  <c r="CT55" i="34" s="1"/>
  <c r="CT56" i="34" s="1"/>
  <c r="CT57" i="34" s="1"/>
  <c r="CT58" i="34" s="1"/>
  <c r="CT59" i="34" s="1"/>
  <c r="CT60" i="34" s="1"/>
  <c r="CT61" i="34" s="1"/>
  <c r="CT62" i="34" s="1"/>
  <c r="CT63" i="34" s="1"/>
  <c r="CT64" i="34" s="1"/>
  <c r="CT65" i="34" s="1"/>
  <c r="CT66" i="34" s="1"/>
  <c r="CT67" i="34" s="1"/>
  <c r="CT68" i="34" s="1"/>
  <c r="CT69" i="34" s="1"/>
  <c r="CT70" i="34" s="1"/>
  <c r="CT71" i="34" s="1"/>
  <c r="CT72" i="34" s="1"/>
  <c r="CT73" i="34" s="1"/>
  <c r="CT74" i="34" s="1"/>
  <c r="CT75" i="34" s="1"/>
  <c r="CT76" i="34" s="1"/>
  <c r="CT77" i="34" s="1"/>
  <c r="CT78" i="34" s="1"/>
  <c r="CT79" i="34" s="1"/>
  <c r="CT80" i="34" s="1"/>
  <c r="CH42" i="34"/>
  <c r="BX4" i="34"/>
  <c r="DP4" i="34"/>
  <c r="DX4" i="34"/>
  <c r="DX5" i="34" s="1"/>
  <c r="DX6" i="34" s="1"/>
  <c r="DX7" i="34" s="1"/>
  <c r="DX8" i="34" s="1"/>
  <c r="DX9" i="34" s="1"/>
  <c r="DX10" i="34" s="1"/>
  <c r="DX11" i="34" s="1"/>
  <c r="DX12" i="34" s="1"/>
  <c r="DX13" i="34" s="1"/>
  <c r="DX14" i="34" s="1"/>
  <c r="DX15" i="34" s="1"/>
  <c r="DX16" i="34" s="1"/>
  <c r="DX17" i="34" s="1"/>
  <c r="DX18" i="34" s="1"/>
  <c r="DX19" i="34" s="1"/>
  <c r="DX20" i="34" s="1"/>
  <c r="DX21" i="34" s="1"/>
  <c r="DX22" i="34" s="1"/>
  <c r="DX23" i="34" s="1"/>
  <c r="DX24" i="34" s="1"/>
  <c r="DX25" i="34" s="1"/>
  <c r="DX26" i="34" s="1"/>
  <c r="DX27" i="34" s="1"/>
  <c r="DX28" i="34" s="1"/>
  <c r="DX29" i="34" s="1"/>
  <c r="DX30" i="34" s="1"/>
  <c r="DX31" i="34" s="1"/>
  <c r="DX32" i="34" s="1"/>
  <c r="DX33" i="34" s="1"/>
  <c r="DX34" i="34" s="1"/>
  <c r="DX35" i="34" s="1"/>
  <c r="DX36" i="34" s="1"/>
  <c r="DX37" i="34" s="1"/>
  <c r="DX38" i="34" s="1"/>
  <c r="DX39" i="34" s="1"/>
  <c r="DX40" i="34" s="1"/>
  <c r="DX41" i="34" s="1"/>
  <c r="DX42" i="34" s="1"/>
  <c r="DX43" i="34" s="1"/>
  <c r="DX44" i="34" s="1"/>
  <c r="DX45" i="34" s="1"/>
  <c r="DX46" i="34" s="1"/>
  <c r="DX47" i="34" s="1"/>
  <c r="DX48" i="34" s="1"/>
  <c r="DX49" i="34" s="1"/>
  <c r="DX50" i="34" s="1"/>
  <c r="DX51" i="34" s="1"/>
  <c r="DX52" i="34" s="1"/>
  <c r="DX53" i="34" s="1"/>
  <c r="DX54" i="34" s="1"/>
  <c r="DX55" i="34" s="1"/>
  <c r="DX56" i="34" s="1"/>
  <c r="DX57" i="34" s="1"/>
  <c r="DX58" i="34" s="1"/>
  <c r="DX59" i="34" s="1"/>
  <c r="DX60" i="34" s="1"/>
  <c r="DX61" i="34" s="1"/>
  <c r="DX62" i="34" s="1"/>
  <c r="DX63" i="34" s="1"/>
  <c r="DX64" i="34" s="1"/>
  <c r="DX65" i="34" s="1"/>
  <c r="DX66" i="34" s="1"/>
  <c r="DX67" i="34" s="1"/>
  <c r="DX68" i="34" s="1"/>
  <c r="DX69" i="34" s="1"/>
  <c r="DX70" i="34" s="1"/>
  <c r="DX71" i="34" s="1"/>
  <c r="DX72" i="34" s="1"/>
  <c r="DX73" i="34" s="1"/>
  <c r="DX74" i="34" s="1"/>
  <c r="DX75" i="34" s="1"/>
  <c r="DX76" i="34" s="1"/>
  <c r="DX77" i="34" s="1"/>
  <c r="DX78" i="34" s="1"/>
  <c r="DX79" i="34" s="1"/>
  <c r="DX80" i="34" s="1"/>
  <c r="DX2" i="34" s="1"/>
  <c r="DB169" i="34" s="1"/>
  <c r="EF4" i="34"/>
  <c r="DU5" i="34"/>
  <c r="DU6" i="34" s="1"/>
  <c r="DU7" i="34" s="1"/>
  <c r="DU8" i="34" s="1"/>
  <c r="DU9" i="34" s="1"/>
  <c r="DU10" i="34" s="1"/>
  <c r="DU11" i="34" s="1"/>
  <c r="DU12" i="34" s="1"/>
  <c r="DU13" i="34" s="1"/>
  <c r="DU14" i="34" s="1"/>
  <c r="DU15" i="34" s="1"/>
  <c r="DU16" i="34" s="1"/>
  <c r="DU17" i="34" s="1"/>
  <c r="DU18" i="34" s="1"/>
  <c r="DU19" i="34" s="1"/>
  <c r="DU20" i="34" s="1"/>
  <c r="DU21" i="34" s="1"/>
  <c r="DU22" i="34" s="1"/>
  <c r="DU23" i="34" s="1"/>
  <c r="DU24" i="34" s="1"/>
  <c r="DU25" i="34" s="1"/>
  <c r="DU26" i="34" s="1"/>
  <c r="DU27" i="34" s="1"/>
  <c r="DU28" i="34" s="1"/>
  <c r="DU29" i="34" s="1"/>
  <c r="DU30" i="34" s="1"/>
  <c r="DU31" i="34" s="1"/>
  <c r="DU32" i="34" s="1"/>
  <c r="DU33" i="34" s="1"/>
  <c r="DU34" i="34" s="1"/>
  <c r="DU35" i="34" s="1"/>
  <c r="DU36" i="34" s="1"/>
  <c r="DU37" i="34" s="1"/>
  <c r="DU38" i="34" s="1"/>
  <c r="DU39" i="34" s="1"/>
  <c r="DU40" i="34" s="1"/>
  <c r="DU41" i="34" s="1"/>
  <c r="DU42" i="34" s="1"/>
  <c r="DU43" i="34" s="1"/>
  <c r="DU44" i="34" s="1"/>
  <c r="DU45" i="34" s="1"/>
  <c r="DU46" i="34" s="1"/>
  <c r="DU47" i="34" s="1"/>
  <c r="DU48" i="34" s="1"/>
  <c r="DU49" i="34" s="1"/>
  <c r="DU50" i="34" s="1"/>
  <c r="DU51" i="34" s="1"/>
  <c r="DU52" i="34" s="1"/>
  <c r="DU53" i="34" s="1"/>
  <c r="DU54" i="34" s="1"/>
  <c r="DU55" i="34" s="1"/>
  <c r="DU56" i="34" s="1"/>
  <c r="DU57" i="34" s="1"/>
  <c r="DU58" i="34" s="1"/>
  <c r="DU59" i="34" s="1"/>
  <c r="DU60" i="34" s="1"/>
  <c r="DU61" i="34" s="1"/>
  <c r="DU62" i="34" s="1"/>
  <c r="DU63" i="34" s="1"/>
  <c r="DU64" i="34" s="1"/>
  <c r="DU65" i="34" s="1"/>
  <c r="DU66" i="34" s="1"/>
  <c r="DU67" i="34" s="1"/>
  <c r="DU68" i="34" s="1"/>
  <c r="DU69" i="34" s="1"/>
  <c r="DU70" i="34" s="1"/>
  <c r="DU71" i="34" s="1"/>
  <c r="DU72" i="34" s="1"/>
  <c r="DU73" i="34" s="1"/>
  <c r="DU74" i="34" s="1"/>
  <c r="DU75" i="34" s="1"/>
  <c r="DU76" i="34" s="1"/>
  <c r="DU77" i="34" s="1"/>
  <c r="DU78" i="34" s="1"/>
  <c r="DU79" i="34" s="1"/>
  <c r="DU80" i="34" s="1"/>
  <c r="DU2" i="34" s="1"/>
  <c r="DB124" i="34" s="1"/>
  <c r="EC5" i="34"/>
  <c r="EC6" i="34" s="1"/>
  <c r="EC7" i="34" s="1"/>
  <c r="EC8" i="34" s="1"/>
  <c r="EC9" i="34" s="1"/>
  <c r="EC10" i="34" s="1"/>
  <c r="EC11" i="34" s="1"/>
  <c r="EC12" i="34" s="1"/>
  <c r="EC13" i="34" s="1"/>
  <c r="EC14" i="34" s="1"/>
  <c r="EC15" i="34" s="1"/>
  <c r="EC16" i="34" s="1"/>
  <c r="EC17" i="34" s="1"/>
  <c r="EC18" i="34" s="1"/>
  <c r="EC19" i="34" s="1"/>
  <c r="EC20" i="34" s="1"/>
  <c r="EC21" i="34" s="1"/>
  <c r="EC22" i="34" s="1"/>
  <c r="EC23" i="34" s="1"/>
  <c r="EC24" i="34" s="1"/>
  <c r="EC25" i="34" s="1"/>
  <c r="EC26" i="34" s="1"/>
  <c r="EC27" i="34" s="1"/>
  <c r="EC28" i="34" s="1"/>
  <c r="EC29" i="34" s="1"/>
  <c r="EC30" i="34" s="1"/>
  <c r="EC31" i="34" s="1"/>
  <c r="EC32" i="34" s="1"/>
  <c r="EC33" i="34" s="1"/>
  <c r="EC34" i="34" s="1"/>
  <c r="EC35" i="34" s="1"/>
  <c r="EC36" i="34" s="1"/>
  <c r="EC37" i="34" s="1"/>
  <c r="EC38" i="34" s="1"/>
  <c r="EC39" i="34" s="1"/>
  <c r="EC40" i="34" s="1"/>
  <c r="EC41" i="34" s="1"/>
  <c r="EC42" i="34" s="1"/>
  <c r="EC43" i="34" s="1"/>
  <c r="EC44" i="34" s="1"/>
  <c r="EC45" i="34" s="1"/>
  <c r="EC46" i="34" s="1"/>
  <c r="EC47" i="34" s="1"/>
  <c r="EC48" i="34" s="1"/>
  <c r="EC49" i="34" s="1"/>
  <c r="EC50" i="34" s="1"/>
  <c r="EC51" i="34" s="1"/>
  <c r="EC52" i="34" s="1"/>
  <c r="EC53" i="34" s="1"/>
  <c r="EC54" i="34" s="1"/>
  <c r="EC55" i="34" s="1"/>
  <c r="EC56" i="34" s="1"/>
  <c r="EC57" i="34" s="1"/>
  <c r="EC58" i="34" s="1"/>
  <c r="EC59" i="34" s="1"/>
  <c r="EC60" i="34" s="1"/>
  <c r="EC61" i="34" s="1"/>
  <c r="EC62" i="34" s="1"/>
  <c r="EC63" i="34" s="1"/>
  <c r="EC64" i="34" s="1"/>
  <c r="EC65" i="34" s="1"/>
  <c r="EC66" i="34" s="1"/>
  <c r="EC67" i="34" s="1"/>
  <c r="EC68" i="34" s="1"/>
  <c r="EC69" i="34" s="1"/>
  <c r="EC70" i="34" s="1"/>
  <c r="EC71" i="34" s="1"/>
  <c r="EC72" i="34" s="1"/>
  <c r="EC73" i="34" s="1"/>
  <c r="EC74" i="34" s="1"/>
  <c r="EC75" i="34" s="1"/>
  <c r="EC76" i="34" s="1"/>
  <c r="EC77" i="34" s="1"/>
  <c r="EC78" i="34" s="1"/>
  <c r="EC79" i="34" s="1"/>
  <c r="EC80" i="34" s="1"/>
  <c r="EC2" i="34" s="1"/>
  <c r="DB244" i="34" s="1"/>
  <c r="EG9" i="34"/>
  <c r="EG12" i="34"/>
  <c r="EG4" i="34"/>
  <c r="DM5" i="34" s="1"/>
  <c r="DN5" i="34"/>
  <c r="DN6" i="34" s="1"/>
  <c r="DN7" i="34" s="1"/>
  <c r="DN8" i="34" s="1"/>
  <c r="DN9" i="34" s="1"/>
  <c r="DN10" i="34" s="1"/>
  <c r="DN11" i="34" s="1"/>
  <c r="DN12" i="34" s="1"/>
  <c r="DN13" i="34" s="1"/>
  <c r="DN14" i="34" s="1"/>
  <c r="DN15" i="34" s="1"/>
  <c r="DN16" i="34" s="1"/>
  <c r="DN17" i="34" s="1"/>
  <c r="DN18" i="34" s="1"/>
  <c r="DN19" i="34" s="1"/>
  <c r="DN20" i="34" s="1"/>
  <c r="DN21" i="34" s="1"/>
  <c r="DN22" i="34" s="1"/>
  <c r="DN23" i="34" s="1"/>
  <c r="DN24" i="34" s="1"/>
  <c r="DN25" i="34" s="1"/>
  <c r="DN26" i="34" s="1"/>
  <c r="DN27" i="34" s="1"/>
  <c r="DN28" i="34" s="1"/>
  <c r="DN29" i="34" s="1"/>
  <c r="DN30" i="34" s="1"/>
  <c r="DN31" i="34" s="1"/>
  <c r="DN32" i="34" s="1"/>
  <c r="DN33" i="34" s="1"/>
  <c r="DN34" i="34" s="1"/>
  <c r="DN35" i="34" s="1"/>
  <c r="DN36" i="34" s="1"/>
  <c r="DN37" i="34" s="1"/>
  <c r="DN38" i="34" s="1"/>
  <c r="DN39" i="34" s="1"/>
  <c r="DN40" i="34" s="1"/>
  <c r="DN41" i="34" s="1"/>
  <c r="DN42" i="34" s="1"/>
  <c r="DN43" i="34" s="1"/>
  <c r="DN44" i="34" s="1"/>
  <c r="DN45" i="34" s="1"/>
  <c r="DN46" i="34" s="1"/>
  <c r="DN47" i="34" s="1"/>
  <c r="DN48" i="34" s="1"/>
  <c r="DN49" i="34" s="1"/>
  <c r="DN50" i="34" s="1"/>
  <c r="DN51" i="34" s="1"/>
  <c r="DN52" i="34" s="1"/>
  <c r="DN53" i="34" s="1"/>
  <c r="DN54" i="34" s="1"/>
  <c r="DN55" i="34" s="1"/>
  <c r="DN56" i="34" s="1"/>
  <c r="DN57" i="34" s="1"/>
  <c r="DN58" i="34" s="1"/>
  <c r="DN59" i="34" s="1"/>
  <c r="DN60" i="34" s="1"/>
  <c r="DN61" i="34" s="1"/>
  <c r="DN62" i="34" s="1"/>
  <c r="DN63" i="34" s="1"/>
  <c r="DN64" i="34" s="1"/>
  <c r="DN65" i="34" s="1"/>
  <c r="DN66" i="34" s="1"/>
  <c r="DN67" i="34" s="1"/>
  <c r="DN68" i="34" s="1"/>
  <c r="DN69" i="34" s="1"/>
  <c r="DN70" i="34" s="1"/>
  <c r="DN71" i="34" s="1"/>
  <c r="DN72" i="34" s="1"/>
  <c r="DN73" i="34" s="1"/>
  <c r="DN74" i="34" s="1"/>
  <c r="DN75" i="34" s="1"/>
  <c r="DN76" i="34" s="1"/>
  <c r="DN77" i="34" s="1"/>
  <c r="DN78" i="34" s="1"/>
  <c r="DN79" i="34" s="1"/>
  <c r="DN80" i="34" s="1"/>
  <c r="DN2" i="34" s="1"/>
  <c r="DB19" i="34" s="1"/>
  <c r="DV5" i="34"/>
  <c r="DV6" i="34" s="1"/>
  <c r="DV7" i="34" s="1"/>
  <c r="DV8" i="34" s="1"/>
  <c r="DV9" i="34" s="1"/>
  <c r="DV10" i="34" s="1"/>
  <c r="DV11" i="34" s="1"/>
  <c r="DV12" i="34" s="1"/>
  <c r="DV13" i="34" s="1"/>
  <c r="DV14" i="34" s="1"/>
  <c r="DV15" i="34" s="1"/>
  <c r="DV16" i="34" s="1"/>
  <c r="DV17" i="34" s="1"/>
  <c r="DV18" i="34" s="1"/>
  <c r="DV19" i="34" s="1"/>
  <c r="DV20" i="34" s="1"/>
  <c r="DV21" i="34" s="1"/>
  <c r="DV22" i="34" s="1"/>
  <c r="DV23" i="34" s="1"/>
  <c r="DV24" i="34" s="1"/>
  <c r="DV25" i="34" s="1"/>
  <c r="DV26" i="34" s="1"/>
  <c r="DV27" i="34" s="1"/>
  <c r="DV28" i="34" s="1"/>
  <c r="DV29" i="34" s="1"/>
  <c r="DV30" i="34" s="1"/>
  <c r="DV31" i="34" s="1"/>
  <c r="DV32" i="34" s="1"/>
  <c r="DV33" i="34" s="1"/>
  <c r="DV34" i="34" s="1"/>
  <c r="DV35" i="34" s="1"/>
  <c r="DV36" i="34" s="1"/>
  <c r="DV37" i="34" s="1"/>
  <c r="DV38" i="34" s="1"/>
  <c r="DV39" i="34" s="1"/>
  <c r="DV40" i="34" s="1"/>
  <c r="DV41" i="34" s="1"/>
  <c r="DV42" i="34" s="1"/>
  <c r="DV43" i="34" s="1"/>
  <c r="DV44" i="34" s="1"/>
  <c r="DV45" i="34" s="1"/>
  <c r="DV46" i="34" s="1"/>
  <c r="DV47" i="34" s="1"/>
  <c r="DV48" i="34" s="1"/>
  <c r="DV49" i="34" s="1"/>
  <c r="DV50" i="34" s="1"/>
  <c r="DV51" i="34" s="1"/>
  <c r="DV52" i="34" s="1"/>
  <c r="DV53" i="34" s="1"/>
  <c r="DV54" i="34" s="1"/>
  <c r="DV55" i="34" s="1"/>
  <c r="DV56" i="34" s="1"/>
  <c r="DV57" i="34" s="1"/>
  <c r="DV58" i="34" s="1"/>
  <c r="DV59" i="34" s="1"/>
  <c r="DV60" i="34" s="1"/>
  <c r="DV61" i="34" s="1"/>
  <c r="DV62" i="34" s="1"/>
  <c r="DV63" i="34" s="1"/>
  <c r="DV64" i="34" s="1"/>
  <c r="DV65" i="34" s="1"/>
  <c r="DV66" i="34" s="1"/>
  <c r="DV67" i="34" s="1"/>
  <c r="DV68" i="34" s="1"/>
  <c r="DV69" i="34" s="1"/>
  <c r="DV70" i="34" s="1"/>
  <c r="DV71" i="34" s="1"/>
  <c r="DV72" i="34" s="1"/>
  <c r="DV73" i="34" s="1"/>
  <c r="DV74" i="34" s="1"/>
  <c r="DV75" i="34" s="1"/>
  <c r="DV76" i="34" s="1"/>
  <c r="DV77" i="34" s="1"/>
  <c r="DV78" i="34" s="1"/>
  <c r="DV79" i="34" s="1"/>
  <c r="DV80" i="34" s="1"/>
  <c r="DV2" i="34" s="1"/>
  <c r="DB139" i="34" s="1"/>
  <c r="ED5" i="34"/>
  <c r="ED6" i="34" s="1"/>
  <c r="ED7" i="34" s="1"/>
  <c r="ED8" i="34" s="1"/>
  <c r="ED9" i="34" s="1"/>
  <c r="ED10" i="34" s="1"/>
  <c r="ED11" i="34" s="1"/>
  <c r="ED12" i="34" s="1"/>
  <c r="ED13" i="34" s="1"/>
  <c r="ED14" i="34" s="1"/>
  <c r="ED15" i="34" s="1"/>
  <c r="ED16" i="34" s="1"/>
  <c r="ED17" i="34" s="1"/>
  <c r="ED18" i="34" s="1"/>
  <c r="ED19" i="34" s="1"/>
  <c r="ED20" i="34" s="1"/>
  <c r="ED21" i="34" s="1"/>
  <c r="ED22" i="34" s="1"/>
  <c r="ED23" i="34" s="1"/>
  <c r="ED24" i="34" s="1"/>
  <c r="ED25" i="34" s="1"/>
  <c r="ED26" i="34" s="1"/>
  <c r="ED27" i="34" s="1"/>
  <c r="ED28" i="34" s="1"/>
  <c r="ED29" i="34" s="1"/>
  <c r="ED30" i="34" s="1"/>
  <c r="ED31" i="34" s="1"/>
  <c r="ED32" i="34" s="1"/>
  <c r="ED33" i="34" s="1"/>
  <c r="ED34" i="34" s="1"/>
  <c r="ED35" i="34" s="1"/>
  <c r="ED36" i="34" s="1"/>
  <c r="ED37" i="34" s="1"/>
  <c r="ED38" i="34" s="1"/>
  <c r="ED39" i="34" s="1"/>
  <c r="ED40" i="34" s="1"/>
  <c r="ED41" i="34" s="1"/>
  <c r="ED42" i="34" s="1"/>
  <c r="ED43" i="34" s="1"/>
  <c r="ED44" i="34" s="1"/>
  <c r="ED45" i="34" s="1"/>
  <c r="ED46" i="34" s="1"/>
  <c r="ED47" i="34" s="1"/>
  <c r="ED48" i="34" s="1"/>
  <c r="ED49" i="34" s="1"/>
  <c r="ED50" i="34" s="1"/>
  <c r="ED51" i="34" s="1"/>
  <c r="ED52" i="34" s="1"/>
  <c r="ED53" i="34" s="1"/>
  <c r="ED54" i="34" s="1"/>
  <c r="ED55" i="34" s="1"/>
  <c r="ED56" i="34" s="1"/>
  <c r="ED57" i="34" s="1"/>
  <c r="ED58" i="34" s="1"/>
  <c r="ED59" i="34" s="1"/>
  <c r="ED60" i="34" s="1"/>
  <c r="ED61" i="34" s="1"/>
  <c r="ED62" i="34" s="1"/>
  <c r="ED63" i="34" s="1"/>
  <c r="ED64" i="34" s="1"/>
  <c r="ED65" i="34" s="1"/>
  <c r="ED66" i="34" s="1"/>
  <c r="ED67" i="34" s="1"/>
  <c r="ED68" i="34" s="1"/>
  <c r="ED69" i="34" s="1"/>
  <c r="ED70" i="34" s="1"/>
  <c r="ED71" i="34" s="1"/>
  <c r="ED72" i="34" s="1"/>
  <c r="ED73" i="34" s="1"/>
  <c r="ED74" i="34" s="1"/>
  <c r="ED75" i="34" s="1"/>
  <c r="ED76" i="34" s="1"/>
  <c r="ED77" i="34" s="1"/>
  <c r="ED78" i="34" s="1"/>
  <c r="ED79" i="34" s="1"/>
  <c r="ED80" i="34" s="1"/>
  <c r="ED2" i="34" s="1"/>
  <c r="DB259" i="34" s="1"/>
  <c r="EG6" i="34"/>
  <c r="DO5" i="34"/>
  <c r="DO6" i="34" s="1"/>
  <c r="DO7" i="34" s="1"/>
  <c r="DO8" i="34" s="1"/>
  <c r="DO9" i="34" s="1"/>
  <c r="DO10" i="34" s="1"/>
  <c r="DO11" i="34" s="1"/>
  <c r="DO12" i="34" s="1"/>
  <c r="DO13" i="34" s="1"/>
  <c r="DO14" i="34" s="1"/>
  <c r="DO15" i="34" s="1"/>
  <c r="DO16" i="34" s="1"/>
  <c r="DO17" i="34" s="1"/>
  <c r="DO18" i="34" s="1"/>
  <c r="DO19" i="34" s="1"/>
  <c r="DO20" i="34" s="1"/>
  <c r="DO21" i="34" s="1"/>
  <c r="DO22" i="34" s="1"/>
  <c r="DO23" i="34" s="1"/>
  <c r="DO24" i="34" s="1"/>
  <c r="DO25" i="34" s="1"/>
  <c r="DO26" i="34" s="1"/>
  <c r="DO27" i="34" s="1"/>
  <c r="DO28" i="34" s="1"/>
  <c r="DO29" i="34" s="1"/>
  <c r="DO30" i="34" s="1"/>
  <c r="DO31" i="34" s="1"/>
  <c r="DO32" i="34" s="1"/>
  <c r="DO33" i="34" s="1"/>
  <c r="DO34" i="34" s="1"/>
  <c r="DO35" i="34" s="1"/>
  <c r="DO36" i="34" s="1"/>
  <c r="DO37" i="34" s="1"/>
  <c r="DO38" i="34" s="1"/>
  <c r="DO39" i="34" s="1"/>
  <c r="DO40" i="34" s="1"/>
  <c r="DO41" i="34" s="1"/>
  <c r="DO42" i="34" s="1"/>
  <c r="DO43" i="34" s="1"/>
  <c r="DO44" i="34" s="1"/>
  <c r="DO45" i="34" s="1"/>
  <c r="DO46" i="34" s="1"/>
  <c r="DO47" i="34" s="1"/>
  <c r="DO48" i="34" s="1"/>
  <c r="DO49" i="34" s="1"/>
  <c r="DO50" i="34" s="1"/>
  <c r="DO51" i="34" s="1"/>
  <c r="DO52" i="34" s="1"/>
  <c r="DO53" i="34" s="1"/>
  <c r="DO54" i="34" s="1"/>
  <c r="DO55" i="34" s="1"/>
  <c r="DO56" i="34" s="1"/>
  <c r="DO57" i="34" s="1"/>
  <c r="DO58" i="34" s="1"/>
  <c r="DO59" i="34" s="1"/>
  <c r="DO60" i="34" s="1"/>
  <c r="DO61" i="34" s="1"/>
  <c r="DO62" i="34" s="1"/>
  <c r="DO63" i="34" s="1"/>
  <c r="DO64" i="34" s="1"/>
  <c r="DO65" i="34" s="1"/>
  <c r="DO66" i="34" s="1"/>
  <c r="DO67" i="34" s="1"/>
  <c r="DO68" i="34" s="1"/>
  <c r="DO69" i="34" s="1"/>
  <c r="DO70" i="34" s="1"/>
  <c r="DO71" i="34" s="1"/>
  <c r="DO72" i="34" s="1"/>
  <c r="DO73" i="34" s="1"/>
  <c r="DO74" i="34" s="1"/>
  <c r="DO75" i="34" s="1"/>
  <c r="DO76" i="34" s="1"/>
  <c r="DO77" i="34" s="1"/>
  <c r="DO78" i="34" s="1"/>
  <c r="DO79" i="34" s="1"/>
  <c r="DO80" i="34" s="1"/>
  <c r="DO2" i="34" s="1"/>
  <c r="DB34" i="34" s="1"/>
  <c r="DW5" i="34"/>
  <c r="DW6" i="34" s="1"/>
  <c r="DW7" i="34" s="1"/>
  <c r="DW8" i="34" s="1"/>
  <c r="DW9" i="34" s="1"/>
  <c r="DW10" i="34" s="1"/>
  <c r="DW11" i="34" s="1"/>
  <c r="DW12" i="34" s="1"/>
  <c r="DW13" i="34" s="1"/>
  <c r="DW14" i="34" s="1"/>
  <c r="DW15" i="34" s="1"/>
  <c r="DW16" i="34" s="1"/>
  <c r="DW17" i="34" s="1"/>
  <c r="DW18" i="34" s="1"/>
  <c r="DW19" i="34" s="1"/>
  <c r="DW20" i="34" s="1"/>
  <c r="DW21" i="34" s="1"/>
  <c r="DW22" i="34" s="1"/>
  <c r="DW23" i="34" s="1"/>
  <c r="DW24" i="34" s="1"/>
  <c r="DW25" i="34" s="1"/>
  <c r="DW26" i="34" s="1"/>
  <c r="DW27" i="34" s="1"/>
  <c r="DW28" i="34" s="1"/>
  <c r="DW29" i="34" s="1"/>
  <c r="DW30" i="34" s="1"/>
  <c r="DW31" i="34" s="1"/>
  <c r="DW32" i="34" s="1"/>
  <c r="DW33" i="34" s="1"/>
  <c r="DW34" i="34" s="1"/>
  <c r="DW35" i="34" s="1"/>
  <c r="DW36" i="34" s="1"/>
  <c r="DW37" i="34" s="1"/>
  <c r="DW38" i="34" s="1"/>
  <c r="DW39" i="34" s="1"/>
  <c r="DW40" i="34" s="1"/>
  <c r="DW41" i="34" s="1"/>
  <c r="DW42" i="34" s="1"/>
  <c r="DW43" i="34" s="1"/>
  <c r="DW44" i="34" s="1"/>
  <c r="DW45" i="34" s="1"/>
  <c r="DW46" i="34" s="1"/>
  <c r="DW47" i="34" s="1"/>
  <c r="DW48" i="34" s="1"/>
  <c r="DW49" i="34" s="1"/>
  <c r="DW50" i="34" s="1"/>
  <c r="DW51" i="34" s="1"/>
  <c r="DW52" i="34" s="1"/>
  <c r="DW53" i="34" s="1"/>
  <c r="DW54" i="34" s="1"/>
  <c r="DW55" i="34" s="1"/>
  <c r="DW56" i="34" s="1"/>
  <c r="DW57" i="34" s="1"/>
  <c r="DW58" i="34" s="1"/>
  <c r="DW59" i="34" s="1"/>
  <c r="DW60" i="34" s="1"/>
  <c r="DW61" i="34" s="1"/>
  <c r="DW62" i="34" s="1"/>
  <c r="DW63" i="34" s="1"/>
  <c r="DW64" i="34" s="1"/>
  <c r="DW65" i="34" s="1"/>
  <c r="DW66" i="34" s="1"/>
  <c r="DW67" i="34" s="1"/>
  <c r="DW68" i="34" s="1"/>
  <c r="DW69" i="34" s="1"/>
  <c r="DW70" i="34" s="1"/>
  <c r="DW71" i="34" s="1"/>
  <c r="DW72" i="34" s="1"/>
  <c r="DW73" i="34" s="1"/>
  <c r="DW74" i="34" s="1"/>
  <c r="DW75" i="34" s="1"/>
  <c r="DW76" i="34" s="1"/>
  <c r="DW77" i="34" s="1"/>
  <c r="DW78" i="34" s="1"/>
  <c r="DW79" i="34" s="1"/>
  <c r="DW80" i="34" s="1"/>
  <c r="DW2" i="34" s="1"/>
  <c r="DB154" i="34" s="1"/>
  <c r="EE5" i="34"/>
  <c r="EE6" i="34" s="1"/>
  <c r="EE7" i="34" s="1"/>
  <c r="EE8" i="34" s="1"/>
  <c r="EE9" i="34" s="1"/>
  <c r="EE10" i="34" s="1"/>
  <c r="EE11" i="34" s="1"/>
  <c r="EE12" i="34" s="1"/>
  <c r="EE13" i="34" s="1"/>
  <c r="EE14" i="34" s="1"/>
  <c r="EE15" i="34" s="1"/>
  <c r="EE16" i="34" s="1"/>
  <c r="EE17" i="34" s="1"/>
  <c r="EE18" i="34" s="1"/>
  <c r="EE19" i="34" s="1"/>
  <c r="EE20" i="34" s="1"/>
  <c r="EE21" i="34" s="1"/>
  <c r="EE22" i="34" s="1"/>
  <c r="EE23" i="34" s="1"/>
  <c r="EE24" i="34" s="1"/>
  <c r="EE25" i="34" s="1"/>
  <c r="EE26" i="34" s="1"/>
  <c r="EE27" i="34" s="1"/>
  <c r="EE28" i="34" s="1"/>
  <c r="EE29" i="34" s="1"/>
  <c r="EE30" i="34" s="1"/>
  <c r="EE31" i="34" s="1"/>
  <c r="EE32" i="34" s="1"/>
  <c r="EE33" i="34" s="1"/>
  <c r="EE34" i="34" s="1"/>
  <c r="EE35" i="34" s="1"/>
  <c r="EE36" i="34" s="1"/>
  <c r="EE37" i="34" s="1"/>
  <c r="EE38" i="34" s="1"/>
  <c r="EE39" i="34" s="1"/>
  <c r="EE40" i="34" s="1"/>
  <c r="EE41" i="34" s="1"/>
  <c r="EE42" i="34" s="1"/>
  <c r="EE43" i="34" s="1"/>
  <c r="EE44" i="34" s="1"/>
  <c r="EE45" i="34" s="1"/>
  <c r="EE46" i="34" s="1"/>
  <c r="EE47" i="34" s="1"/>
  <c r="EE48" i="34" s="1"/>
  <c r="EE49" i="34" s="1"/>
  <c r="EE50" i="34" s="1"/>
  <c r="EE51" i="34" s="1"/>
  <c r="EE52" i="34" s="1"/>
  <c r="EE53" i="34" s="1"/>
  <c r="EE54" i="34" s="1"/>
  <c r="EE55" i="34" s="1"/>
  <c r="EE56" i="34" s="1"/>
  <c r="EE57" i="34" s="1"/>
  <c r="EE58" i="34" s="1"/>
  <c r="EE59" i="34" s="1"/>
  <c r="EE60" i="34" s="1"/>
  <c r="EE61" i="34" s="1"/>
  <c r="EE62" i="34" s="1"/>
  <c r="EE63" i="34" s="1"/>
  <c r="EE64" i="34" s="1"/>
  <c r="EE65" i="34" s="1"/>
  <c r="EE66" i="34" s="1"/>
  <c r="EE67" i="34" s="1"/>
  <c r="EE68" i="34" s="1"/>
  <c r="EE69" i="34" s="1"/>
  <c r="EE70" i="34" s="1"/>
  <c r="EE71" i="34" s="1"/>
  <c r="EE72" i="34" s="1"/>
  <c r="EE73" i="34" s="1"/>
  <c r="EE74" i="34" s="1"/>
  <c r="EE75" i="34" s="1"/>
  <c r="EE76" i="34" s="1"/>
  <c r="EE77" i="34" s="1"/>
  <c r="EE78" i="34" s="1"/>
  <c r="EE79" i="34" s="1"/>
  <c r="EE80" i="34" s="1"/>
  <c r="EE2" i="34" s="1"/>
  <c r="DB274" i="34" s="1"/>
  <c r="EG7" i="34"/>
  <c r="EG15" i="34"/>
  <c r="EF5" i="34"/>
  <c r="EF6" i="34" s="1"/>
  <c r="EF7" i="34" s="1"/>
  <c r="EF8" i="34" s="1"/>
  <c r="EF9" i="34" s="1"/>
  <c r="EF10" i="34" s="1"/>
  <c r="EF11" i="34" s="1"/>
  <c r="EF12" i="34" s="1"/>
  <c r="EF13" i="34" s="1"/>
  <c r="EF14" i="34" s="1"/>
  <c r="EF15" i="34" s="1"/>
  <c r="EF16" i="34" s="1"/>
  <c r="EF17" i="34" s="1"/>
  <c r="EF18" i="34" s="1"/>
  <c r="EF19" i="34" s="1"/>
  <c r="EF20" i="34" s="1"/>
  <c r="EF21" i="34" s="1"/>
  <c r="EF22" i="34" s="1"/>
  <c r="EF23" i="34" s="1"/>
  <c r="EF24" i="34" s="1"/>
  <c r="EF25" i="34" s="1"/>
  <c r="EF26" i="34" s="1"/>
  <c r="EF27" i="34" s="1"/>
  <c r="EF28" i="34" s="1"/>
  <c r="EF29" i="34" s="1"/>
  <c r="EF30" i="34" s="1"/>
  <c r="EF31" i="34" s="1"/>
  <c r="EF32" i="34" s="1"/>
  <c r="EF33" i="34" s="1"/>
  <c r="EF34" i="34" s="1"/>
  <c r="EF35" i="34" s="1"/>
  <c r="EF36" i="34" s="1"/>
  <c r="EF37" i="34" s="1"/>
  <c r="EF38" i="34" s="1"/>
  <c r="EF39" i="34" s="1"/>
  <c r="EF40" i="34" s="1"/>
  <c r="EF41" i="34" s="1"/>
  <c r="EF42" i="34" s="1"/>
  <c r="EF43" i="34" s="1"/>
  <c r="EF44" i="34" s="1"/>
  <c r="EF45" i="34" s="1"/>
  <c r="EF46" i="34" s="1"/>
  <c r="EF47" i="34" s="1"/>
  <c r="EF48" i="34" s="1"/>
  <c r="EF49" i="34" s="1"/>
  <c r="EF50" i="34" s="1"/>
  <c r="EF51" i="34" s="1"/>
  <c r="EF52" i="34" s="1"/>
  <c r="EF53" i="34" s="1"/>
  <c r="EF54" i="34" s="1"/>
  <c r="EF55" i="34" s="1"/>
  <c r="EF56" i="34" s="1"/>
  <c r="EF57" i="34" s="1"/>
  <c r="EF58" i="34" s="1"/>
  <c r="EF59" i="34" s="1"/>
  <c r="EF60" i="34" s="1"/>
  <c r="EF61" i="34" s="1"/>
  <c r="EF62" i="34" s="1"/>
  <c r="EF63" i="34" s="1"/>
  <c r="EF64" i="34" s="1"/>
  <c r="EF65" i="34" s="1"/>
  <c r="EF66" i="34" s="1"/>
  <c r="EF67" i="34" s="1"/>
  <c r="EF68" i="34" s="1"/>
  <c r="EF69" i="34" s="1"/>
  <c r="EF70" i="34" s="1"/>
  <c r="EF71" i="34" s="1"/>
  <c r="EF72" i="34" s="1"/>
  <c r="EF73" i="34" s="1"/>
  <c r="EF74" i="34" s="1"/>
  <c r="EF75" i="34" s="1"/>
  <c r="EF76" i="34" s="1"/>
  <c r="EF77" i="34" s="1"/>
  <c r="EF78" i="34" s="1"/>
  <c r="EF79" i="34" s="1"/>
  <c r="EF80" i="34" s="1"/>
  <c r="EF2" i="34" s="1"/>
  <c r="DB289" i="34" s="1"/>
  <c r="DB288" i="34" s="1"/>
  <c r="EG10" i="34"/>
  <c r="DT4" i="34"/>
  <c r="DT5" i="34" s="1"/>
  <c r="DT6" i="34" s="1"/>
  <c r="DT7" i="34" s="1"/>
  <c r="DT8" i="34" s="1"/>
  <c r="DT9" i="34" s="1"/>
  <c r="DT10" i="34" s="1"/>
  <c r="DT11" i="34" s="1"/>
  <c r="DT12" i="34" s="1"/>
  <c r="DT13" i="34" s="1"/>
  <c r="DT14" i="34" s="1"/>
  <c r="DT15" i="34" s="1"/>
  <c r="DT16" i="34" s="1"/>
  <c r="DT17" i="34" s="1"/>
  <c r="DT18" i="34" s="1"/>
  <c r="DT19" i="34" s="1"/>
  <c r="DT20" i="34" s="1"/>
  <c r="DT21" i="34" s="1"/>
  <c r="DT22" i="34" s="1"/>
  <c r="DT23" i="34" s="1"/>
  <c r="DT24" i="34" s="1"/>
  <c r="DT25" i="34" s="1"/>
  <c r="DT26" i="34" s="1"/>
  <c r="DT27" i="34" s="1"/>
  <c r="DT28" i="34" s="1"/>
  <c r="DT29" i="34" s="1"/>
  <c r="DT30" i="34" s="1"/>
  <c r="DT31" i="34" s="1"/>
  <c r="DT32" i="34" s="1"/>
  <c r="DT33" i="34" s="1"/>
  <c r="DT34" i="34" s="1"/>
  <c r="DT35" i="34" s="1"/>
  <c r="DT36" i="34" s="1"/>
  <c r="DT37" i="34" s="1"/>
  <c r="DT38" i="34" s="1"/>
  <c r="DT39" i="34" s="1"/>
  <c r="DT40" i="34" s="1"/>
  <c r="DT41" i="34" s="1"/>
  <c r="DT42" i="34" s="1"/>
  <c r="DT43" i="34" s="1"/>
  <c r="DT44" i="34" s="1"/>
  <c r="DT45" i="34" s="1"/>
  <c r="DT46" i="34" s="1"/>
  <c r="DT47" i="34" s="1"/>
  <c r="DT48" i="34" s="1"/>
  <c r="DT49" i="34" s="1"/>
  <c r="DT50" i="34" s="1"/>
  <c r="DT51" i="34" s="1"/>
  <c r="DT52" i="34" s="1"/>
  <c r="DT53" i="34" s="1"/>
  <c r="DT54" i="34" s="1"/>
  <c r="DT55" i="34" s="1"/>
  <c r="DT56" i="34" s="1"/>
  <c r="DT57" i="34" s="1"/>
  <c r="DT58" i="34" s="1"/>
  <c r="DT59" i="34" s="1"/>
  <c r="DT60" i="34" s="1"/>
  <c r="DT61" i="34" s="1"/>
  <c r="DT62" i="34" s="1"/>
  <c r="DT63" i="34" s="1"/>
  <c r="DT64" i="34" s="1"/>
  <c r="DT65" i="34" s="1"/>
  <c r="DT66" i="34" s="1"/>
  <c r="DT67" i="34" s="1"/>
  <c r="DT68" i="34" s="1"/>
  <c r="DT69" i="34" s="1"/>
  <c r="DT70" i="34" s="1"/>
  <c r="DT71" i="34" s="1"/>
  <c r="DT72" i="34" s="1"/>
  <c r="DT73" i="34" s="1"/>
  <c r="DT74" i="34" s="1"/>
  <c r="DT75" i="34" s="1"/>
  <c r="DT76" i="34" s="1"/>
  <c r="DT77" i="34" s="1"/>
  <c r="DT78" i="34" s="1"/>
  <c r="DT79" i="34" s="1"/>
  <c r="DT80" i="34" s="1"/>
  <c r="DT2" i="34" s="1"/>
  <c r="DB109" i="34" s="1"/>
  <c r="DQ5" i="34"/>
  <c r="DQ6" i="34" s="1"/>
  <c r="DQ7" i="34" s="1"/>
  <c r="DQ8" i="34" s="1"/>
  <c r="DQ9" i="34" s="1"/>
  <c r="DQ10" i="34" s="1"/>
  <c r="DQ11" i="34" s="1"/>
  <c r="DQ12" i="34" s="1"/>
  <c r="DQ13" i="34" s="1"/>
  <c r="DQ14" i="34" s="1"/>
  <c r="DQ15" i="34" s="1"/>
  <c r="DQ16" i="34" s="1"/>
  <c r="DQ17" i="34" s="1"/>
  <c r="DQ18" i="34" s="1"/>
  <c r="DQ19" i="34" s="1"/>
  <c r="DQ20" i="34" s="1"/>
  <c r="DQ21" i="34" s="1"/>
  <c r="DQ22" i="34" s="1"/>
  <c r="DQ23" i="34" s="1"/>
  <c r="DQ24" i="34" s="1"/>
  <c r="DQ25" i="34" s="1"/>
  <c r="DQ26" i="34" s="1"/>
  <c r="DQ27" i="34" s="1"/>
  <c r="DQ28" i="34" s="1"/>
  <c r="DQ29" i="34" s="1"/>
  <c r="DQ30" i="34" s="1"/>
  <c r="DQ31" i="34" s="1"/>
  <c r="DQ32" i="34" s="1"/>
  <c r="DQ33" i="34" s="1"/>
  <c r="DQ34" i="34" s="1"/>
  <c r="DQ35" i="34" s="1"/>
  <c r="DQ36" i="34" s="1"/>
  <c r="DQ37" i="34" s="1"/>
  <c r="DQ38" i="34" s="1"/>
  <c r="DQ39" i="34" s="1"/>
  <c r="DQ40" i="34" s="1"/>
  <c r="DQ41" i="34" s="1"/>
  <c r="DQ42" i="34" s="1"/>
  <c r="DQ43" i="34" s="1"/>
  <c r="DQ44" i="34" s="1"/>
  <c r="DQ45" i="34" s="1"/>
  <c r="DQ46" i="34" s="1"/>
  <c r="DQ47" i="34" s="1"/>
  <c r="DQ48" i="34" s="1"/>
  <c r="DQ49" i="34" s="1"/>
  <c r="DQ50" i="34" s="1"/>
  <c r="DQ51" i="34" s="1"/>
  <c r="DQ52" i="34" s="1"/>
  <c r="DQ53" i="34" s="1"/>
  <c r="DQ54" i="34" s="1"/>
  <c r="DQ55" i="34" s="1"/>
  <c r="DQ56" i="34" s="1"/>
  <c r="DQ57" i="34" s="1"/>
  <c r="DQ58" i="34" s="1"/>
  <c r="DQ59" i="34" s="1"/>
  <c r="DQ60" i="34" s="1"/>
  <c r="DQ61" i="34" s="1"/>
  <c r="DQ62" i="34" s="1"/>
  <c r="DQ63" i="34" s="1"/>
  <c r="DQ64" i="34" s="1"/>
  <c r="DQ65" i="34" s="1"/>
  <c r="DQ66" i="34" s="1"/>
  <c r="DQ67" i="34" s="1"/>
  <c r="DQ68" i="34" s="1"/>
  <c r="DQ69" i="34" s="1"/>
  <c r="DQ70" i="34" s="1"/>
  <c r="DQ71" i="34" s="1"/>
  <c r="DQ72" i="34" s="1"/>
  <c r="DQ73" i="34" s="1"/>
  <c r="DQ74" i="34" s="1"/>
  <c r="DQ75" i="34" s="1"/>
  <c r="DQ76" i="34" s="1"/>
  <c r="DQ77" i="34" s="1"/>
  <c r="DQ78" i="34" s="1"/>
  <c r="DQ79" i="34" s="1"/>
  <c r="DQ80" i="34" s="1"/>
  <c r="DQ2" i="34" s="1"/>
  <c r="DB64" i="34" s="1"/>
  <c r="DY5" i="34"/>
  <c r="DY6" i="34" s="1"/>
  <c r="DY7" i="34" s="1"/>
  <c r="DY8" i="34" s="1"/>
  <c r="DY9" i="34" s="1"/>
  <c r="DY10" i="34" s="1"/>
  <c r="DY11" i="34" s="1"/>
  <c r="DY12" i="34" s="1"/>
  <c r="DY13" i="34" s="1"/>
  <c r="DY14" i="34" s="1"/>
  <c r="DY15" i="34" s="1"/>
  <c r="DY16" i="34" s="1"/>
  <c r="DY17" i="34" s="1"/>
  <c r="DY18" i="34" s="1"/>
  <c r="DY19" i="34" s="1"/>
  <c r="DY20" i="34" s="1"/>
  <c r="DY21" i="34" s="1"/>
  <c r="DY22" i="34" s="1"/>
  <c r="DY23" i="34" s="1"/>
  <c r="DY24" i="34" s="1"/>
  <c r="DY25" i="34" s="1"/>
  <c r="DY26" i="34" s="1"/>
  <c r="DY27" i="34" s="1"/>
  <c r="DY28" i="34" s="1"/>
  <c r="DY29" i="34" s="1"/>
  <c r="DY30" i="34" s="1"/>
  <c r="DY31" i="34" s="1"/>
  <c r="DY32" i="34" s="1"/>
  <c r="DY33" i="34" s="1"/>
  <c r="DY34" i="34" s="1"/>
  <c r="DY35" i="34" s="1"/>
  <c r="DY36" i="34" s="1"/>
  <c r="DY37" i="34" s="1"/>
  <c r="DY38" i="34" s="1"/>
  <c r="DY39" i="34" s="1"/>
  <c r="DY40" i="34" s="1"/>
  <c r="DY41" i="34" s="1"/>
  <c r="DY42" i="34" s="1"/>
  <c r="DY43" i="34" s="1"/>
  <c r="DY44" i="34" s="1"/>
  <c r="DY45" i="34" s="1"/>
  <c r="DY46" i="34" s="1"/>
  <c r="DY47" i="34" s="1"/>
  <c r="DY48" i="34" s="1"/>
  <c r="DY49" i="34" s="1"/>
  <c r="DY50" i="34" s="1"/>
  <c r="DY51" i="34" s="1"/>
  <c r="DY52" i="34" s="1"/>
  <c r="DY53" i="34" s="1"/>
  <c r="DY54" i="34" s="1"/>
  <c r="DY55" i="34" s="1"/>
  <c r="DY56" i="34" s="1"/>
  <c r="DY57" i="34" s="1"/>
  <c r="DY58" i="34" s="1"/>
  <c r="DY59" i="34" s="1"/>
  <c r="DY60" i="34" s="1"/>
  <c r="DY61" i="34" s="1"/>
  <c r="DY62" i="34" s="1"/>
  <c r="DY63" i="34" s="1"/>
  <c r="DY64" i="34" s="1"/>
  <c r="DY65" i="34" s="1"/>
  <c r="DY66" i="34" s="1"/>
  <c r="DY67" i="34" s="1"/>
  <c r="DY68" i="34" s="1"/>
  <c r="DY69" i="34" s="1"/>
  <c r="DY70" i="34" s="1"/>
  <c r="DY71" i="34" s="1"/>
  <c r="DY72" i="34" s="1"/>
  <c r="DY73" i="34" s="1"/>
  <c r="DY74" i="34" s="1"/>
  <c r="DY75" i="34" s="1"/>
  <c r="DY76" i="34" s="1"/>
  <c r="DY77" i="34" s="1"/>
  <c r="DY78" i="34" s="1"/>
  <c r="DY79" i="34" s="1"/>
  <c r="DY80" i="34" s="1"/>
  <c r="DY2" i="34" s="1"/>
  <c r="DB184" i="34" s="1"/>
  <c r="EG5" i="34"/>
  <c r="EA7" i="34"/>
  <c r="EA8" i="34" s="1"/>
  <c r="EA9" i="34" s="1"/>
  <c r="EA10" i="34" s="1"/>
  <c r="EA11" i="34" s="1"/>
  <c r="EA12" i="34" s="1"/>
  <c r="EA13" i="34" s="1"/>
  <c r="EA14" i="34" s="1"/>
  <c r="EA15" i="34" s="1"/>
  <c r="EA16" i="34" s="1"/>
  <c r="EA17" i="34" s="1"/>
  <c r="EA18" i="34" s="1"/>
  <c r="EA19" i="34" s="1"/>
  <c r="EA20" i="34" s="1"/>
  <c r="EA21" i="34" s="1"/>
  <c r="EA22" i="34" s="1"/>
  <c r="EA23" i="34" s="1"/>
  <c r="EA24" i="34" s="1"/>
  <c r="EA25" i="34" s="1"/>
  <c r="EA26" i="34" s="1"/>
  <c r="EA27" i="34" s="1"/>
  <c r="EA28" i="34" s="1"/>
  <c r="EA29" i="34" s="1"/>
  <c r="EA30" i="34" s="1"/>
  <c r="EA31" i="34" s="1"/>
  <c r="EA32" i="34" s="1"/>
  <c r="EA33" i="34" s="1"/>
  <c r="EA34" i="34" s="1"/>
  <c r="EA35" i="34" s="1"/>
  <c r="EA36" i="34" s="1"/>
  <c r="EA37" i="34" s="1"/>
  <c r="EA38" i="34" s="1"/>
  <c r="EA39" i="34" s="1"/>
  <c r="EA40" i="34" s="1"/>
  <c r="EA41" i="34" s="1"/>
  <c r="EA42" i="34" s="1"/>
  <c r="EA43" i="34" s="1"/>
  <c r="EA44" i="34" s="1"/>
  <c r="EA45" i="34" s="1"/>
  <c r="EA46" i="34" s="1"/>
  <c r="EA47" i="34" s="1"/>
  <c r="EA48" i="34" s="1"/>
  <c r="EA49" i="34" s="1"/>
  <c r="EA50" i="34" s="1"/>
  <c r="EA51" i="34" s="1"/>
  <c r="EA52" i="34" s="1"/>
  <c r="EA53" i="34" s="1"/>
  <c r="EA54" i="34" s="1"/>
  <c r="EA55" i="34" s="1"/>
  <c r="EA56" i="34" s="1"/>
  <c r="EA57" i="34" s="1"/>
  <c r="EA58" i="34" s="1"/>
  <c r="EA59" i="34" s="1"/>
  <c r="EA60" i="34" s="1"/>
  <c r="EA61" i="34" s="1"/>
  <c r="EA62" i="34" s="1"/>
  <c r="EA63" i="34" s="1"/>
  <c r="EA64" i="34" s="1"/>
  <c r="EA65" i="34" s="1"/>
  <c r="EA66" i="34" s="1"/>
  <c r="EA67" i="34" s="1"/>
  <c r="EA68" i="34" s="1"/>
  <c r="EA69" i="34" s="1"/>
  <c r="EA70" i="34" s="1"/>
  <c r="EA71" i="34" s="1"/>
  <c r="EA72" i="34" s="1"/>
  <c r="EA73" i="34" s="1"/>
  <c r="EA74" i="34" s="1"/>
  <c r="EA75" i="34" s="1"/>
  <c r="EA76" i="34" s="1"/>
  <c r="EA77" i="34" s="1"/>
  <c r="EA78" i="34" s="1"/>
  <c r="EA79" i="34" s="1"/>
  <c r="EA80" i="34" s="1"/>
  <c r="EA2" i="34" s="1"/>
  <c r="DB214" i="34" s="1"/>
  <c r="DR5" i="34"/>
  <c r="DR6" i="34" s="1"/>
  <c r="DR7" i="34" s="1"/>
  <c r="DR8" i="34" s="1"/>
  <c r="DR9" i="34" s="1"/>
  <c r="DR10" i="34" s="1"/>
  <c r="DR11" i="34" s="1"/>
  <c r="DR12" i="34" s="1"/>
  <c r="DR13" i="34" s="1"/>
  <c r="DR14" i="34" s="1"/>
  <c r="DR15" i="34" s="1"/>
  <c r="DR16" i="34" s="1"/>
  <c r="DR17" i="34" s="1"/>
  <c r="DR18" i="34" s="1"/>
  <c r="DR19" i="34" s="1"/>
  <c r="DR20" i="34" s="1"/>
  <c r="DR21" i="34" s="1"/>
  <c r="DR22" i="34" s="1"/>
  <c r="DR23" i="34" s="1"/>
  <c r="DR24" i="34" s="1"/>
  <c r="DR25" i="34" s="1"/>
  <c r="DR26" i="34" s="1"/>
  <c r="DR27" i="34" s="1"/>
  <c r="DR28" i="34" s="1"/>
  <c r="DR29" i="34" s="1"/>
  <c r="DR30" i="34" s="1"/>
  <c r="DR31" i="34" s="1"/>
  <c r="DR32" i="34" s="1"/>
  <c r="DR33" i="34" s="1"/>
  <c r="DR34" i="34" s="1"/>
  <c r="DR35" i="34" s="1"/>
  <c r="DR36" i="34" s="1"/>
  <c r="DR37" i="34" s="1"/>
  <c r="DR38" i="34" s="1"/>
  <c r="DR39" i="34" s="1"/>
  <c r="DR40" i="34" s="1"/>
  <c r="DR41" i="34" s="1"/>
  <c r="DR42" i="34" s="1"/>
  <c r="DR43" i="34" s="1"/>
  <c r="DR44" i="34" s="1"/>
  <c r="DR45" i="34" s="1"/>
  <c r="DR46" i="34" s="1"/>
  <c r="DR47" i="34" s="1"/>
  <c r="DR48" i="34" s="1"/>
  <c r="DR49" i="34" s="1"/>
  <c r="DR50" i="34" s="1"/>
  <c r="DR51" i="34" s="1"/>
  <c r="DR52" i="34" s="1"/>
  <c r="DR53" i="34" s="1"/>
  <c r="DR54" i="34" s="1"/>
  <c r="DR55" i="34" s="1"/>
  <c r="DR56" i="34" s="1"/>
  <c r="DR57" i="34" s="1"/>
  <c r="DR58" i="34" s="1"/>
  <c r="DR59" i="34" s="1"/>
  <c r="DR60" i="34" s="1"/>
  <c r="DR61" i="34" s="1"/>
  <c r="DR62" i="34" s="1"/>
  <c r="DR63" i="34" s="1"/>
  <c r="DR64" i="34" s="1"/>
  <c r="DR65" i="34" s="1"/>
  <c r="DR66" i="34" s="1"/>
  <c r="DR67" i="34" s="1"/>
  <c r="DR68" i="34" s="1"/>
  <c r="DR69" i="34" s="1"/>
  <c r="DR70" i="34" s="1"/>
  <c r="DR71" i="34" s="1"/>
  <c r="DR72" i="34" s="1"/>
  <c r="DR73" i="34" s="1"/>
  <c r="DR74" i="34" s="1"/>
  <c r="DR75" i="34" s="1"/>
  <c r="DR76" i="34" s="1"/>
  <c r="DR77" i="34" s="1"/>
  <c r="DR78" i="34" s="1"/>
  <c r="DR79" i="34" s="1"/>
  <c r="DR80" i="34" s="1"/>
  <c r="DR2" i="34" s="1"/>
  <c r="DB79" i="34" s="1"/>
  <c r="DZ5" i="34"/>
  <c r="DZ6" i="34" s="1"/>
  <c r="DZ7" i="34" s="1"/>
  <c r="DZ8" i="34" s="1"/>
  <c r="DZ9" i="34" s="1"/>
  <c r="DZ10" i="34" s="1"/>
  <c r="DZ11" i="34" s="1"/>
  <c r="DZ12" i="34" s="1"/>
  <c r="DZ13" i="34" s="1"/>
  <c r="DZ14" i="34" s="1"/>
  <c r="DZ15" i="34" s="1"/>
  <c r="DZ16" i="34" s="1"/>
  <c r="DZ17" i="34" s="1"/>
  <c r="DZ18" i="34" s="1"/>
  <c r="DZ19" i="34" s="1"/>
  <c r="DZ20" i="34" s="1"/>
  <c r="DZ21" i="34" s="1"/>
  <c r="DZ22" i="34" s="1"/>
  <c r="DZ23" i="34" s="1"/>
  <c r="DZ24" i="34" s="1"/>
  <c r="DZ25" i="34" s="1"/>
  <c r="DZ26" i="34" s="1"/>
  <c r="DZ27" i="34" s="1"/>
  <c r="DZ28" i="34" s="1"/>
  <c r="DZ29" i="34" s="1"/>
  <c r="DZ30" i="34" s="1"/>
  <c r="DZ31" i="34" s="1"/>
  <c r="DZ32" i="34" s="1"/>
  <c r="DZ33" i="34" s="1"/>
  <c r="DZ34" i="34" s="1"/>
  <c r="DZ35" i="34" s="1"/>
  <c r="DZ36" i="34" s="1"/>
  <c r="DZ37" i="34" s="1"/>
  <c r="DZ38" i="34" s="1"/>
  <c r="DZ39" i="34" s="1"/>
  <c r="DZ40" i="34" s="1"/>
  <c r="DZ41" i="34" s="1"/>
  <c r="DZ42" i="34" s="1"/>
  <c r="DZ43" i="34" s="1"/>
  <c r="DZ44" i="34" s="1"/>
  <c r="DZ45" i="34" s="1"/>
  <c r="DZ46" i="34" s="1"/>
  <c r="DZ47" i="34" s="1"/>
  <c r="DZ48" i="34" s="1"/>
  <c r="DZ49" i="34" s="1"/>
  <c r="DZ50" i="34" s="1"/>
  <c r="DZ51" i="34" s="1"/>
  <c r="DZ52" i="34" s="1"/>
  <c r="DZ53" i="34" s="1"/>
  <c r="DZ54" i="34" s="1"/>
  <c r="DZ55" i="34" s="1"/>
  <c r="DZ56" i="34" s="1"/>
  <c r="DZ57" i="34" s="1"/>
  <c r="DZ58" i="34" s="1"/>
  <c r="DZ59" i="34" s="1"/>
  <c r="DZ60" i="34" s="1"/>
  <c r="DZ61" i="34" s="1"/>
  <c r="DZ62" i="34" s="1"/>
  <c r="DZ63" i="34" s="1"/>
  <c r="DZ64" i="34" s="1"/>
  <c r="DZ65" i="34" s="1"/>
  <c r="DZ66" i="34" s="1"/>
  <c r="DZ67" i="34" s="1"/>
  <c r="DZ68" i="34" s="1"/>
  <c r="DZ69" i="34" s="1"/>
  <c r="DZ70" i="34" s="1"/>
  <c r="DZ71" i="34" s="1"/>
  <c r="DZ72" i="34" s="1"/>
  <c r="DZ73" i="34" s="1"/>
  <c r="DZ74" i="34" s="1"/>
  <c r="DZ75" i="34" s="1"/>
  <c r="DZ76" i="34" s="1"/>
  <c r="DZ77" i="34" s="1"/>
  <c r="DZ78" i="34" s="1"/>
  <c r="DZ79" i="34" s="1"/>
  <c r="DZ80" i="34" s="1"/>
  <c r="DZ2" i="34" s="1"/>
  <c r="DB199" i="34" s="1"/>
  <c r="EB7" i="34"/>
  <c r="EB8" i="34" s="1"/>
  <c r="EB9" i="34" s="1"/>
  <c r="EB10" i="34" s="1"/>
  <c r="EB11" i="34" s="1"/>
  <c r="EB12" i="34" s="1"/>
  <c r="EB13" i="34" s="1"/>
  <c r="EB14" i="34" s="1"/>
  <c r="EB15" i="34" s="1"/>
  <c r="EB16" i="34" s="1"/>
  <c r="EB17" i="34" s="1"/>
  <c r="EB18" i="34" s="1"/>
  <c r="EB19" i="34" s="1"/>
  <c r="EB20" i="34" s="1"/>
  <c r="EB21" i="34" s="1"/>
  <c r="EB22" i="34" s="1"/>
  <c r="EB23" i="34" s="1"/>
  <c r="EB24" i="34" s="1"/>
  <c r="EB25" i="34" s="1"/>
  <c r="EB26" i="34" s="1"/>
  <c r="EB27" i="34" s="1"/>
  <c r="EB28" i="34" s="1"/>
  <c r="EB29" i="34" s="1"/>
  <c r="EB30" i="34" s="1"/>
  <c r="EB31" i="34" s="1"/>
  <c r="EB32" i="34" s="1"/>
  <c r="EB33" i="34" s="1"/>
  <c r="EB34" i="34" s="1"/>
  <c r="EB35" i="34" s="1"/>
  <c r="EB36" i="34" s="1"/>
  <c r="EB37" i="34" s="1"/>
  <c r="EB38" i="34" s="1"/>
  <c r="EB39" i="34" s="1"/>
  <c r="EB40" i="34" s="1"/>
  <c r="EB41" i="34" s="1"/>
  <c r="EB42" i="34" s="1"/>
  <c r="EB43" i="34" s="1"/>
  <c r="EB44" i="34" s="1"/>
  <c r="EB45" i="34" s="1"/>
  <c r="EB46" i="34" s="1"/>
  <c r="EB47" i="34" s="1"/>
  <c r="EB48" i="34" s="1"/>
  <c r="EB49" i="34" s="1"/>
  <c r="EB50" i="34" s="1"/>
  <c r="EB51" i="34" s="1"/>
  <c r="EB52" i="34" s="1"/>
  <c r="EB53" i="34" s="1"/>
  <c r="EB54" i="34" s="1"/>
  <c r="EB55" i="34" s="1"/>
  <c r="EB56" i="34" s="1"/>
  <c r="EB57" i="34" s="1"/>
  <c r="EB58" i="34" s="1"/>
  <c r="EB59" i="34" s="1"/>
  <c r="EB60" i="34" s="1"/>
  <c r="EB61" i="34" s="1"/>
  <c r="EB62" i="34" s="1"/>
  <c r="EB63" i="34" s="1"/>
  <c r="EB64" i="34" s="1"/>
  <c r="EB65" i="34" s="1"/>
  <c r="EB66" i="34" s="1"/>
  <c r="EB67" i="34" s="1"/>
  <c r="EB68" i="34" s="1"/>
  <c r="EB69" i="34" s="1"/>
  <c r="EB70" i="34" s="1"/>
  <c r="EB71" i="34" s="1"/>
  <c r="EB72" i="34" s="1"/>
  <c r="EB73" i="34" s="1"/>
  <c r="EB74" i="34" s="1"/>
  <c r="EB75" i="34" s="1"/>
  <c r="EB76" i="34" s="1"/>
  <c r="EB77" i="34" s="1"/>
  <c r="EB78" i="34" s="1"/>
  <c r="EB79" i="34" s="1"/>
  <c r="EB80" i="34" s="1"/>
  <c r="EB2" i="34" s="1"/>
  <c r="DB229" i="34" s="1"/>
  <c r="EG8" i="34"/>
  <c r="DS5" i="34"/>
  <c r="DS6" i="34" s="1"/>
  <c r="DS7" i="34" s="1"/>
  <c r="DS8" i="34" s="1"/>
  <c r="DS9" i="34" s="1"/>
  <c r="DS10" i="34" s="1"/>
  <c r="DS11" i="34" s="1"/>
  <c r="DS12" i="34" s="1"/>
  <c r="DS13" i="34" s="1"/>
  <c r="DS14" i="34" s="1"/>
  <c r="DS15" i="34" s="1"/>
  <c r="DS16" i="34" s="1"/>
  <c r="DS17" i="34" s="1"/>
  <c r="DS18" i="34" s="1"/>
  <c r="DS19" i="34" s="1"/>
  <c r="DS20" i="34" s="1"/>
  <c r="DS21" i="34" s="1"/>
  <c r="DS22" i="34" s="1"/>
  <c r="DS23" i="34" s="1"/>
  <c r="DS24" i="34" s="1"/>
  <c r="DS25" i="34" s="1"/>
  <c r="DS26" i="34" s="1"/>
  <c r="DS27" i="34" s="1"/>
  <c r="DS28" i="34" s="1"/>
  <c r="DS29" i="34" s="1"/>
  <c r="DS30" i="34" s="1"/>
  <c r="DS31" i="34" s="1"/>
  <c r="DS32" i="34" s="1"/>
  <c r="DS33" i="34" s="1"/>
  <c r="DS34" i="34" s="1"/>
  <c r="DS35" i="34" s="1"/>
  <c r="DS36" i="34" s="1"/>
  <c r="DS37" i="34" s="1"/>
  <c r="DS38" i="34" s="1"/>
  <c r="DS39" i="34" s="1"/>
  <c r="DS40" i="34" s="1"/>
  <c r="DS41" i="34" s="1"/>
  <c r="DS42" i="34" s="1"/>
  <c r="DS43" i="34" s="1"/>
  <c r="DS44" i="34" s="1"/>
  <c r="DS45" i="34" s="1"/>
  <c r="DS46" i="34" s="1"/>
  <c r="DS47" i="34" s="1"/>
  <c r="DS48" i="34" s="1"/>
  <c r="DS49" i="34" s="1"/>
  <c r="DS50" i="34" s="1"/>
  <c r="DS51" i="34" s="1"/>
  <c r="DS52" i="34" s="1"/>
  <c r="DS53" i="34" s="1"/>
  <c r="DS54" i="34" s="1"/>
  <c r="DS55" i="34" s="1"/>
  <c r="DS56" i="34" s="1"/>
  <c r="DS57" i="34" s="1"/>
  <c r="DS58" i="34" s="1"/>
  <c r="DS59" i="34" s="1"/>
  <c r="DS60" i="34" s="1"/>
  <c r="DS61" i="34" s="1"/>
  <c r="DS62" i="34" s="1"/>
  <c r="DS63" i="34" s="1"/>
  <c r="DS64" i="34" s="1"/>
  <c r="DS65" i="34" s="1"/>
  <c r="DS66" i="34" s="1"/>
  <c r="DS67" i="34" s="1"/>
  <c r="DS68" i="34" s="1"/>
  <c r="DS69" i="34" s="1"/>
  <c r="DS70" i="34" s="1"/>
  <c r="DS71" i="34" s="1"/>
  <c r="DS72" i="34" s="1"/>
  <c r="DS73" i="34" s="1"/>
  <c r="DS74" i="34" s="1"/>
  <c r="DS75" i="34" s="1"/>
  <c r="DS76" i="34" s="1"/>
  <c r="DS77" i="34" s="1"/>
  <c r="DS78" i="34" s="1"/>
  <c r="DS79" i="34" s="1"/>
  <c r="DS80" i="34" s="1"/>
  <c r="DS2" i="34" s="1"/>
  <c r="DB94" i="34" s="1"/>
  <c r="EG16" i="34"/>
  <c r="EG19" i="34"/>
  <c r="EG17" i="34"/>
  <c r="EG11" i="34"/>
  <c r="EG20" i="34"/>
  <c r="EG14" i="34"/>
  <c r="CM42" i="24"/>
  <c r="CM43" i="24" s="1"/>
  <c r="CM44" i="24" s="1"/>
  <c r="CM45" i="24" s="1"/>
  <c r="CM46" i="24" s="1"/>
  <c r="CM47" i="24" s="1"/>
  <c r="CM48" i="24" s="1"/>
  <c r="CM49" i="24" s="1"/>
  <c r="CM50" i="24" s="1"/>
  <c r="CM51" i="24" s="1"/>
  <c r="CM52" i="24" s="1"/>
  <c r="CM53" i="24" s="1"/>
  <c r="CM54" i="24" s="1"/>
  <c r="CM55" i="24" s="1"/>
  <c r="CM56" i="24" s="1"/>
  <c r="CM57" i="24" s="1"/>
  <c r="CM58" i="24" s="1"/>
  <c r="CM59" i="24" s="1"/>
  <c r="CM60" i="24" s="1"/>
  <c r="CM61" i="24" s="1"/>
  <c r="CM62" i="24" s="1"/>
  <c r="CM63" i="24" s="1"/>
  <c r="CM64" i="24" s="1"/>
  <c r="CM65" i="24" s="1"/>
  <c r="CM66" i="24" s="1"/>
  <c r="CM67" i="24" s="1"/>
  <c r="CM68" i="24" s="1"/>
  <c r="CM69" i="24" s="1"/>
  <c r="CM70" i="24" s="1"/>
  <c r="CM71" i="24" s="1"/>
  <c r="CM72" i="24" s="1"/>
  <c r="CM73" i="24" s="1"/>
  <c r="CM74" i="24" s="1"/>
  <c r="CM75" i="24" s="1"/>
  <c r="CM76" i="24" s="1"/>
  <c r="CM77" i="24" s="1"/>
  <c r="CM78" i="24" s="1"/>
  <c r="CM79" i="24" s="1"/>
  <c r="CM80" i="24" s="1"/>
  <c r="CF42" i="24"/>
  <c r="CF43" i="24" s="1"/>
  <c r="CF44" i="24" s="1"/>
  <c r="CF45" i="24" s="1"/>
  <c r="CF46" i="24" s="1"/>
  <c r="CF47" i="24" s="1"/>
  <c r="CF48" i="24" s="1"/>
  <c r="CF49" i="24" s="1"/>
  <c r="CF50" i="24" s="1"/>
  <c r="CF51" i="24" s="1"/>
  <c r="CF52" i="24" s="1"/>
  <c r="CF53" i="24" s="1"/>
  <c r="CF54" i="24" s="1"/>
  <c r="CF55" i="24" s="1"/>
  <c r="CF56" i="24" s="1"/>
  <c r="CF57" i="24" s="1"/>
  <c r="CF58" i="24" s="1"/>
  <c r="CF59" i="24" s="1"/>
  <c r="CF60" i="24" s="1"/>
  <c r="CF61" i="24" s="1"/>
  <c r="CN42" i="24"/>
  <c r="CN43" i="24" s="1"/>
  <c r="CN44" i="24" s="1"/>
  <c r="CN45" i="24" s="1"/>
  <c r="CN46" i="24" s="1"/>
  <c r="CN47" i="24" s="1"/>
  <c r="CN48" i="24" s="1"/>
  <c r="CN49" i="24" s="1"/>
  <c r="CN50" i="24" s="1"/>
  <c r="CN51" i="24" s="1"/>
  <c r="CN52" i="24" s="1"/>
  <c r="CN53" i="24" s="1"/>
  <c r="CN54" i="24" s="1"/>
  <c r="CN55" i="24" s="1"/>
  <c r="CN56" i="24" s="1"/>
  <c r="CN57" i="24" s="1"/>
  <c r="CN58" i="24" s="1"/>
  <c r="CN59" i="24" s="1"/>
  <c r="CN60" i="24" s="1"/>
  <c r="CN61" i="24" s="1"/>
  <c r="CN62" i="24" s="1"/>
  <c r="CN63" i="24" s="1"/>
  <c r="CN64" i="24" s="1"/>
  <c r="CN65" i="24" s="1"/>
  <c r="CN66" i="24" s="1"/>
  <c r="CN67" i="24" s="1"/>
  <c r="CN68" i="24" s="1"/>
  <c r="CN69" i="24" s="1"/>
  <c r="CN70" i="24" s="1"/>
  <c r="CN71" i="24" s="1"/>
  <c r="CN72" i="24" s="1"/>
  <c r="CN73" i="24" s="1"/>
  <c r="CN74" i="24" s="1"/>
  <c r="CN75" i="24" s="1"/>
  <c r="CN76" i="24" s="1"/>
  <c r="CN77" i="24" s="1"/>
  <c r="CN78" i="24" s="1"/>
  <c r="CN79" i="24" s="1"/>
  <c r="CN80" i="24" s="1"/>
  <c r="CE42" i="24"/>
  <c r="CE43" i="24" s="1"/>
  <c r="CE44" i="24" s="1"/>
  <c r="CE45" i="24" s="1"/>
  <c r="CE46" i="24" s="1"/>
  <c r="CE47" i="24" s="1"/>
  <c r="CE48" i="24" s="1"/>
  <c r="CE49" i="24" s="1"/>
  <c r="CE50" i="24" s="1"/>
  <c r="CE51" i="24" s="1"/>
  <c r="CE52" i="24" s="1"/>
  <c r="CE53" i="24" s="1"/>
  <c r="CE54" i="24" s="1"/>
  <c r="CE55" i="24" s="1"/>
  <c r="CE56" i="24" s="1"/>
  <c r="CE57" i="24" s="1"/>
  <c r="CE58" i="24" s="1"/>
  <c r="CE59" i="24" s="1"/>
  <c r="CE60" i="24" s="1"/>
  <c r="CE61" i="24" s="1"/>
  <c r="CE62" i="24" s="1"/>
  <c r="CE63" i="24" s="1"/>
  <c r="CE64" i="24" s="1"/>
  <c r="CE65" i="24" s="1"/>
  <c r="CE66" i="24" s="1"/>
  <c r="CE67" i="24" s="1"/>
  <c r="CE68" i="24" s="1"/>
  <c r="CE69" i="24" s="1"/>
  <c r="CE70" i="24" s="1"/>
  <c r="CE71" i="24" s="1"/>
  <c r="CE72" i="24" s="1"/>
  <c r="CE73" i="24" s="1"/>
  <c r="CE74" i="24" s="1"/>
  <c r="CE75" i="24" s="1"/>
  <c r="CE76" i="24" s="1"/>
  <c r="CE77" i="24" s="1"/>
  <c r="CE78" i="24" s="1"/>
  <c r="CE79" i="24" s="1"/>
  <c r="CE80" i="24" s="1"/>
  <c r="CI42" i="24"/>
  <c r="CI43" i="24" s="1"/>
  <c r="CI44" i="24" s="1"/>
  <c r="CI45" i="24" s="1"/>
  <c r="CI46" i="24" s="1"/>
  <c r="CI47" i="24" s="1"/>
  <c r="CI48" i="24" s="1"/>
  <c r="CI49" i="24" s="1"/>
  <c r="CI50" i="24" s="1"/>
  <c r="CI51" i="24" s="1"/>
  <c r="CI52" i="24" s="1"/>
  <c r="CI53" i="24" s="1"/>
  <c r="CI54" i="24" s="1"/>
  <c r="CI55" i="24" s="1"/>
  <c r="CI56" i="24" s="1"/>
  <c r="CI57" i="24" s="1"/>
  <c r="CI58" i="24" s="1"/>
  <c r="CI59" i="24" s="1"/>
  <c r="CI60" i="24" s="1"/>
  <c r="CI61" i="24" s="1"/>
  <c r="CH42" i="24"/>
  <c r="CH43" i="24" s="1"/>
  <c r="CH44" i="24" s="1"/>
  <c r="CH45" i="24" s="1"/>
  <c r="CH46" i="24" s="1"/>
  <c r="CH47" i="24" s="1"/>
  <c r="CH48" i="24" s="1"/>
  <c r="CH49" i="24" s="1"/>
  <c r="CH50" i="24" s="1"/>
  <c r="CH51" i="24" s="1"/>
  <c r="CH52" i="24" s="1"/>
  <c r="CH53" i="24" s="1"/>
  <c r="CH54" i="24" s="1"/>
  <c r="CH55" i="24" s="1"/>
  <c r="CH56" i="24" s="1"/>
  <c r="CH57" i="24" s="1"/>
  <c r="CH58" i="24" s="1"/>
  <c r="CH59" i="24" s="1"/>
  <c r="CH60" i="24" s="1"/>
  <c r="CH61" i="24" s="1"/>
  <c r="CP42" i="24"/>
  <c r="CG42" i="24"/>
  <c r="CG43" i="24" s="1"/>
  <c r="CG44" i="24" s="1"/>
  <c r="CG45" i="24" s="1"/>
  <c r="CG46" i="24" s="1"/>
  <c r="CG47" i="24" s="1"/>
  <c r="CG48" i="24" s="1"/>
  <c r="CG49" i="24" s="1"/>
  <c r="CG50" i="24" s="1"/>
  <c r="CG51" i="24" s="1"/>
  <c r="CG52" i="24" s="1"/>
  <c r="CG53" i="24" s="1"/>
  <c r="CG54" i="24" s="1"/>
  <c r="CG55" i="24" s="1"/>
  <c r="CG56" i="24" s="1"/>
  <c r="CG57" i="24" s="1"/>
  <c r="CG58" i="24" s="1"/>
  <c r="CG59" i="24" s="1"/>
  <c r="CG60" i="24" s="1"/>
  <c r="CG61" i="24" s="1"/>
  <c r="CG62" i="24" s="1"/>
  <c r="CG63" i="24" s="1"/>
  <c r="CG64" i="24" s="1"/>
  <c r="CG65" i="24" s="1"/>
  <c r="CG66" i="24" s="1"/>
  <c r="CG67" i="24" s="1"/>
  <c r="CG68" i="24" s="1"/>
  <c r="CG69" i="24" s="1"/>
  <c r="CG70" i="24" s="1"/>
  <c r="CG71" i="24" s="1"/>
  <c r="CG72" i="24" s="1"/>
  <c r="CG73" i="24" s="1"/>
  <c r="CG74" i="24" s="1"/>
  <c r="CG75" i="24" s="1"/>
  <c r="CG76" i="24" s="1"/>
  <c r="CG77" i="24" s="1"/>
  <c r="CG78" i="24" s="1"/>
  <c r="CG79" i="24" s="1"/>
  <c r="CG80" i="24" s="1"/>
  <c r="CT42" i="24"/>
  <c r="CT43" i="24" s="1"/>
  <c r="CT44" i="24" s="1"/>
  <c r="CT45" i="24" s="1"/>
  <c r="CT46" i="24" s="1"/>
  <c r="CT47" i="24" s="1"/>
  <c r="CT48" i="24" s="1"/>
  <c r="CT49" i="24" s="1"/>
  <c r="CT50" i="24" s="1"/>
  <c r="CT51" i="24" s="1"/>
  <c r="CT52" i="24" s="1"/>
  <c r="CT53" i="24" s="1"/>
  <c r="CT54" i="24" s="1"/>
  <c r="CT55" i="24" s="1"/>
  <c r="CT56" i="24" s="1"/>
  <c r="CT57" i="24" s="1"/>
  <c r="CT58" i="24" s="1"/>
  <c r="CT59" i="24" s="1"/>
  <c r="CT60" i="24" s="1"/>
  <c r="CT61" i="24" s="1"/>
  <c r="CT62" i="24" s="1"/>
  <c r="CT63" i="24" s="1"/>
  <c r="CT64" i="24" s="1"/>
  <c r="CT65" i="24" s="1"/>
  <c r="CT66" i="24" s="1"/>
  <c r="CT67" i="24" s="1"/>
  <c r="CT68" i="24" s="1"/>
  <c r="CT69" i="24" s="1"/>
  <c r="CT70" i="24" s="1"/>
  <c r="CT71" i="24" s="1"/>
  <c r="CT72" i="24" s="1"/>
  <c r="CT73" i="24" s="1"/>
  <c r="CT74" i="24" s="1"/>
  <c r="CT75" i="24" s="1"/>
  <c r="CT76" i="24" s="1"/>
  <c r="CT77" i="24" s="1"/>
  <c r="CT78" i="24" s="1"/>
  <c r="CT79" i="24" s="1"/>
  <c r="CT80" i="24" s="1"/>
  <c r="CD42" i="24"/>
  <c r="CD43" i="24" s="1"/>
  <c r="CD44" i="24" s="1"/>
  <c r="CD45" i="24" s="1"/>
  <c r="CD46" i="24" s="1"/>
  <c r="CD47" i="24" s="1"/>
  <c r="CD48" i="24" s="1"/>
  <c r="CD49" i="24" s="1"/>
  <c r="CD50" i="24" s="1"/>
  <c r="CD51" i="24" s="1"/>
  <c r="CD52" i="24" s="1"/>
  <c r="CD53" i="24" s="1"/>
  <c r="CD54" i="24" s="1"/>
  <c r="CD55" i="24" s="1"/>
  <c r="CD56" i="24" s="1"/>
  <c r="CD57" i="24" s="1"/>
  <c r="CD58" i="24" s="1"/>
  <c r="CD59" i="24" s="1"/>
  <c r="CD60" i="24" s="1"/>
  <c r="CD61" i="24" s="1"/>
  <c r="CO42" i="24"/>
  <c r="CO43" i="24" s="1"/>
  <c r="CO44" i="24" s="1"/>
  <c r="CO45" i="24" s="1"/>
  <c r="CO46" i="24" s="1"/>
  <c r="CO47" i="24" s="1"/>
  <c r="CO48" i="24" s="1"/>
  <c r="CO49" i="24" s="1"/>
  <c r="CO50" i="24" s="1"/>
  <c r="CO51" i="24" s="1"/>
  <c r="CO52" i="24" s="1"/>
  <c r="CO53" i="24" s="1"/>
  <c r="CO54" i="24" s="1"/>
  <c r="CO55" i="24" s="1"/>
  <c r="CO56" i="24" s="1"/>
  <c r="CO57" i="24" s="1"/>
  <c r="CO58" i="24" s="1"/>
  <c r="CO59" i="24" s="1"/>
  <c r="CO60" i="24" s="1"/>
  <c r="CO61" i="24" s="1"/>
  <c r="CL42" i="24"/>
  <c r="CL43" i="24" s="1"/>
  <c r="CL44" i="24" s="1"/>
  <c r="CL45" i="24" s="1"/>
  <c r="CL46" i="24" s="1"/>
  <c r="CL47" i="24" s="1"/>
  <c r="CL48" i="24" s="1"/>
  <c r="CL49" i="24" s="1"/>
  <c r="CL50" i="24" s="1"/>
  <c r="CL51" i="24" s="1"/>
  <c r="CL52" i="24" s="1"/>
  <c r="CL53" i="24" s="1"/>
  <c r="CL54" i="24" s="1"/>
  <c r="CL55" i="24" s="1"/>
  <c r="CL56" i="24" s="1"/>
  <c r="CL57" i="24" s="1"/>
  <c r="CL58" i="24" s="1"/>
  <c r="CL59" i="24" s="1"/>
  <c r="CL60" i="24" s="1"/>
  <c r="CL61" i="24" s="1"/>
  <c r="CQ42" i="24"/>
  <c r="CQ43" i="24" s="1"/>
  <c r="CQ44" i="24" s="1"/>
  <c r="CQ45" i="24" s="1"/>
  <c r="CQ46" i="24" s="1"/>
  <c r="CQ47" i="24" s="1"/>
  <c r="CQ48" i="24" s="1"/>
  <c r="CQ49" i="24" s="1"/>
  <c r="CQ50" i="24" s="1"/>
  <c r="CQ51" i="24" s="1"/>
  <c r="CQ52" i="24" s="1"/>
  <c r="CQ53" i="24" s="1"/>
  <c r="CQ54" i="24" s="1"/>
  <c r="CQ55" i="24" s="1"/>
  <c r="CQ56" i="24" s="1"/>
  <c r="CQ57" i="24" s="1"/>
  <c r="CQ58" i="24" s="1"/>
  <c r="CQ59" i="24" s="1"/>
  <c r="CQ60" i="24" s="1"/>
  <c r="CQ61" i="24" s="1"/>
  <c r="CQ62" i="24" s="1"/>
  <c r="CQ63" i="24" s="1"/>
  <c r="CQ64" i="24" s="1"/>
  <c r="CQ65" i="24" s="1"/>
  <c r="CQ66" i="24" s="1"/>
  <c r="CQ67" i="24" s="1"/>
  <c r="CQ68" i="24" s="1"/>
  <c r="CQ69" i="24" s="1"/>
  <c r="CQ70" i="24" s="1"/>
  <c r="CQ71" i="24" s="1"/>
  <c r="CQ72" i="24" s="1"/>
  <c r="CQ73" i="24" s="1"/>
  <c r="CQ74" i="24" s="1"/>
  <c r="CQ75" i="24" s="1"/>
  <c r="CQ76" i="24" s="1"/>
  <c r="CQ77" i="24" s="1"/>
  <c r="CQ78" i="24" s="1"/>
  <c r="CQ79" i="24" s="1"/>
  <c r="CQ80" i="24" s="1"/>
  <c r="CU42" i="24"/>
  <c r="CU43" i="24" s="1"/>
  <c r="CU44" i="24" s="1"/>
  <c r="CU45" i="24" s="1"/>
  <c r="CU46" i="24" s="1"/>
  <c r="CU47" i="24" s="1"/>
  <c r="CU48" i="24" s="1"/>
  <c r="CU49" i="24" s="1"/>
  <c r="CU50" i="24" s="1"/>
  <c r="CU51" i="24" s="1"/>
  <c r="CU52" i="24" s="1"/>
  <c r="CU53" i="24" s="1"/>
  <c r="CU54" i="24" s="1"/>
  <c r="CU55" i="24" s="1"/>
  <c r="CU56" i="24" s="1"/>
  <c r="CU57" i="24" s="1"/>
  <c r="CU58" i="24" s="1"/>
  <c r="CU59" i="24" s="1"/>
  <c r="CU60" i="24" s="1"/>
  <c r="CU61" i="24" s="1"/>
  <c r="CB42" i="24"/>
  <c r="CB43" i="24" s="1"/>
  <c r="CB44" i="24" s="1"/>
  <c r="CB45" i="24" s="1"/>
  <c r="CB46" i="24" s="1"/>
  <c r="CB47" i="24" s="1"/>
  <c r="CB48" i="24" s="1"/>
  <c r="CB49" i="24" s="1"/>
  <c r="CB50" i="24" s="1"/>
  <c r="CB51" i="24" s="1"/>
  <c r="CB52" i="24" s="1"/>
  <c r="CB53" i="24" s="1"/>
  <c r="CB54" i="24" s="1"/>
  <c r="CB55" i="24" s="1"/>
  <c r="CB56" i="24" s="1"/>
  <c r="CB57" i="24" s="1"/>
  <c r="CB58" i="24" s="1"/>
  <c r="CB59" i="24" s="1"/>
  <c r="CB60" i="24" s="1"/>
  <c r="CB61" i="24" s="1"/>
  <c r="CB62" i="24" s="1"/>
  <c r="CB63" i="24" s="1"/>
  <c r="CB64" i="24" s="1"/>
  <c r="CB65" i="24" s="1"/>
  <c r="CB66" i="24" s="1"/>
  <c r="CB67" i="24" s="1"/>
  <c r="CB68" i="24" s="1"/>
  <c r="CB69" i="24" s="1"/>
  <c r="CB70" i="24" s="1"/>
  <c r="CB71" i="24" s="1"/>
  <c r="CB72" i="24" s="1"/>
  <c r="CB73" i="24" s="1"/>
  <c r="CB74" i="24" s="1"/>
  <c r="CB75" i="24" s="1"/>
  <c r="CB76" i="24" s="1"/>
  <c r="CB77" i="24" s="1"/>
  <c r="CB78" i="24" s="1"/>
  <c r="CB79" i="24" s="1"/>
  <c r="CB80" i="24" s="1"/>
  <c r="CR42" i="24"/>
  <c r="CR43" i="24" s="1"/>
  <c r="CR44" i="24" s="1"/>
  <c r="CR45" i="24" s="1"/>
  <c r="CR46" i="24" s="1"/>
  <c r="CR47" i="24" s="1"/>
  <c r="CR48" i="24" s="1"/>
  <c r="CR49" i="24" s="1"/>
  <c r="CR50" i="24" s="1"/>
  <c r="CR51" i="24" s="1"/>
  <c r="CR52" i="24" s="1"/>
  <c r="CR53" i="24" s="1"/>
  <c r="CR54" i="24" s="1"/>
  <c r="CR55" i="24" s="1"/>
  <c r="CR56" i="24" s="1"/>
  <c r="CR57" i="24" s="1"/>
  <c r="CR58" i="24" s="1"/>
  <c r="CR59" i="24" s="1"/>
  <c r="CR60" i="24" s="1"/>
  <c r="CR61" i="24" s="1"/>
  <c r="CR62" i="24" s="1"/>
  <c r="CR63" i="24" s="1"/>
  <c r="CR64" i="24" s="1"/>
  <c r="CR65" i="24" s="1"/>
  <c r="CR66" i="24" s="1"/>
  <c r="CR67" i="24" s="1"/>
  <c r="CR68" i="24" s="1"/>
  <c r="CR69" i="24" s="1"/>
  <c r="CR70" i="24" s="1"/>
  <c r="CR71" i="24" s="1"/>
  <c r="CR72" i="24" s="1"/>
  <c r="CR73" i="24" s="1"/>
  <c r="CR74" i="24" s="1"/>
  <c r="CR75" i="24" s="1"/>
  <c r="CR76" i="24" s="1"/>
  <c r="CR77" i="24" s="1"/>
  <c r="CR78" i="24" s="1"/>
  <c r="CR79" i="24" s="1"/>
  <c r="CR80" i="24" s="1"/>
  <c r="CK42" i="24"/>
  <c r="CK43" i="24" s="1"/>
  <c r="CK44" i="24" s="1"/>
  <c r="CK45" i="24" s="1"/>
  <c r="CK46" i="24" s="1"/>
  <c r="CK47" i="24" s="1"/>
  <c r="CK48" i="24" s="1"/>
  <c r="CK49" i="24" s="1"/>
  <c r="CK50" i="24" s="1"/>
  <c r="CK51" i="24" s="1"/>
  <c r="CK52" i="24" s="1"/>
  <c r="CK53" i="24" s="1"/>
  <c r="CK54" i="24" s="1"/>
  <c r="CK55" i="24" s="1"/>
  <c r="CK56" i="24" s="1"/>
  <c r="CK57" i="24" s="1"/>
  <c r="CK58" i="24" s="1"/>
  <c r="CK59" i="24" s="1"/>
  <c r="CK60" i="24" s="1"/>
  <c r="CK61" i="24" s="1"/>
  <c r="CK62" i="24" s="1"/>
  <c r="CK63" i="24" s="1"/>
  <c r="CK64" i="24" s="1"/>
  <c r="CK65" i="24" s="1"/>
  <c r="CK66" i="24" s="1"/>
  <c r="CK67" i="24" s="1"/>
  <c r="CK68" i="24" s="1"/>
  <c r="CK69" i="24" s="1"/>
  <c r="CK70" i="24" s="1"/>
  <c r="CK71" i="24" s="1"/>
  <c r="CK72" i="24" s="1"/>
  <c r="CK73" i="24" s="1"/>
  <c r="CK74" i="24" s="1"/>
  <c r="CK75" i="24" s="1"/>
  <c r="CK76" i="24" s="1"/>
  <c r="CK77" i="24" s="1"/>
  <c r="CK78" i="24" s="1"/>
  <c r="CK79" i="24" s="1"/>
  <c r="CK80" i="24" s="1"/>
  <c r="CC42" i="24"/>
  <c r="CC43" i="24" s="1"/>
  <c r="CC44" i="24" s="1"/>
  <c r="CC45" i="24" s="1"/>
  <c r="CC46" i="24" s="1"/>
  <c r="CC47" i="24" s="1"/>
  <c r="CC48" i="24" s="1"/>
  <c r="CC49" i="24" s="1"/>
  <c r="CC50" i="24" s="1"/>
  <c r="CC51" i="24" s="1"/>
  <c r="CC52" i="24" s="1"/>
  <c r="CC53" i="24" s="1"/>
  <c r="CC54" i="24" s="1"/>
  <c r="CC55" i="24" s="1"/>
  <c r="CC56" i="24" s="1"/>
  <c r="CC57" i="24" s="1"/>
  <c r="CC58" i="24" s="1"/>
  <c r="CC59" i="24" s="1"/>
  <c r="CC60" i="24" s="1"/>
  <c r="CC61" i="24" s="1"/>
  <c r="CS42" i="24"/>
  <c r="CS43" i="24" s="1"/>
  <c r="CS44" i="24" s="1"/>
  <c r="CS45" i="24" s="1"/>
  <c r="CS46" i="24" s="1"/>
  <c r="CS47" i="24" s="1"/>
  <c r="CS48" i="24" s="1"/>
  <c r="CS49" i="24" s="1"/>
  <c r="CS50" i="24" s="1"/>
  <c r="CS51" i="24" s="1"/>
  <c r="CS52" i="24" s="1"/>
  <c r="CS53" i="24" s="1"/>
  <c r="CS54" i="24" s="1"/>
  <c r="CS55" i="24" s="1"/>
  <c r="CS56" i="24" s="1"/>
  <c r="CS57" i="24" s="1"/>
  <c r="CS58" i="24" s="1"/>
  <c r="CS59" i="24" s="1"/>
  <c r="CS60" i="24" s="1"/>
  <c r="CS61" i="24" s="1"/>
  <c r="CS62" i="24" s="1"/>
  <c r="CS63" i="24" s="1"/>
  <c r="CS64" i="24" s="1"/>
  <c r="CS65" i="24" s="1"/>
  <c r="CS66" i="24" s="1"/>
  <c r="CS67" i="24" s="1"/>
  <c r="CS68" i="24" s="1"/>
  <c r="CS69" i="24" s="1"/>
  <c r="CS70" i="24" s="1"/>
  <c r="CS71" i="24" s="1"/>
  <c r="CS72" i="24" s="1"/>
  <c r="CS73" i="24" s="1"/>
  <c r="CS74" i="24" s="1"/>
  <c r="CS75" i="24" s="1"/>
  <c r="CS76" i="24" s="1"/>
  <c r="CS77" i="24" s="1"/>
  <c r="CS78" i="24" s="1"/>
  <c r="CS79" i="24" s="1"/>
  <c r="CS80" i="24" s="1"/>
  <c r="CJ42" i="24"/>
  <c r="CJ43" i="24" s="1"/>
  <c r="CJ44" i="24" s="1"/>
  <c r="CJ45" i="24" s="1"/>
  <c r="CJ46" i="24" s="1"/>
  <c r="CJ47" i="24" s="1"/>
  <c r="CJ48" i="24" s="1"/>
  <c r="CJ49" i="24" s="1"/>
  <c r="CJ50" i="24" s="1"/>
  <c r="CJ51" i="24" s="1"/>
  <c r="CJ52" i="24" s="1"/>
  <c r="CJ53" i="24" s="1"/>
  <c r="CJ54" i="24" s="1"/>
  <c r="CJ55" i="24" s="1"/>
  <c r="CJ56" i="24" s="1"/>
  <c r="CJ57" i="24" s="1"/>
  <c r="CJ58" i="24" s="1"/>
  <c r="CJ59" i="24" s="1"/>
  <c r="CJ60" i="24" s="1"/>
  <c r="CJ61" i="24" s="1"/>
  <c r="CJ62" i="24" s="1"/>
  <c r="CJ63" i="24" s="1"/>
  <c r="CJ64" i="24" s="1"/>
  <c r="CJ65" i="24" s="1"/>
  <c r="CJ66" i="24" s="1"/>
  <c r="CJ67" i="24" s="1"/>
  <c r="CJ68" i="24" s="1"/>
  <c r="CJ69" i="24" s="1"/>
  <c r="CJ70" i="24" s="1"/>
  <c r="CJ71" i="24" s="1"/>
  <c r="CJ72" i="24" s="1"/>
  <c r="CJ73" i="24" s="1"/>
  <c r="CJ74" i="24" s="1"/>
  <c r="CJ75" i="24" s="1"/>
  <c r="CJ76" i="24" s="1"/>
  <c r="CJ77" i="24" s="1"/>
  <c r="CJ78" i="24" s="1"/>
  <c r="CJ79" i="24" s="1"/>
  <c r="CJ80" i="24" s="1"/>
  <c r="BW2" i="24"/>
  <c r="BZ2" i="24"/>
  <c r="DN4" i="24"/>
  <c r="DV4" i="24"/>
  <c r="ED4" i="24"/>
  <c r="ED5" i="24" s="1"/>
  <c r="ED6" i="24" s="1"/>
  <c r="ED7" i="24" s="1"/>
  <c r="ED8" i="24" s="1"/>
  <c r="ED9" i="24" s="1"/>
  <c r="ED10" i="24" s="1"/>
  <c r="ED11" i="24" s="1"/>
  <c r="ED12" i="24" s="1"/>
  <c r="ED13" i="24" s="1"/>
  <c r="ED14" i="24" s="1"/>
  <c r="ED15" i="24" s="1"/>
  <c r="ED16" i="24" s="1"/>
  <c r="ED17" i="24" s="1"/>
  <c r="ED18" i="24" s="1"/>
  <c r="ED19" i="24" s="1"/>
  <c r="ED20" i="24" s="1"/>
  <c r="ED21" i="24" s="1"/>
  <c r="ED22" i="24" s="1"/>
  <c r="ED23" i="24" s="1"/>
  <c r="ED24" i="24" s="1"/>
  <c r="ED25" i="24" s="1"/>
  <c r="ED26" i="24" s="1"/>
  <c r="ED27" i="24" s="1"/>
  <c r="ED28" i="24" s="1"/>
  <c r="ED29" i="24" s="1"/>
  <c r="ED30" i="24" s="1"/>
  <c r="ED31" i="24" s="1"/>
  <c r="ED32" i="24" s="1"/>
  <c r="ED33" i="24" s="1"/>
  <c r="ED34" i="24" s="1"/>
  <c r="ED35" i="24" s="1"/>
  <c r="ED36" i="24" s="1"/>
  <c r="ED37" i="24" s="1"/>
  <c r="ED38" i="24" s="1"/>
  <c r="ED39" i="24" s="1"/>
  <c r="ED40" i="24" s="1"/>
  <c r="ED41" i="24" s="1"/>
  <c r="ED42" i="24" s="1"/>
  <c r="ED43" i="24" s="1"/>
  <c r="ED44" i="24" s="1"/>
  <c r="ED45" i="24" s="1"/>
  <c r="ED46" i="24" s="1"/>
  <c r="ED47" i="24" s="1"/>
  <c r="ED48" i="24" s="1"/>
  <c r="ED49" i="24" s="1"/>
  <c r="ED50" i="24" s="1"/>
  <c r="ED51" i="24" s="1"/>
  <c r="ED52" i="24" s="1"/>
  <c r="ED53" i="24" s="1"/>
  <c r="ED54" i="24" s="1"/>
  <c r="ED55" i="24" s="1"/>
  <c r="ED56" i="24" s="1"/>
  <c r="ED57" i="24" s="1"/>
  <c r="ED58" i="24" s="1"/>
  <c r="ED59" i="24" s="1"/>
  <c r="ED60" i="24" s="1"/>
  <c r="ED61" i="24" s="1"/>
  <c r="ED62" i="24" s="1"/>
  <c r="ED63" i="24" s="1"/>
  <c r="ED64" i="24" s="1"/>
  <c r="ED65" i="24" s="1"/>
  <c r="ED66" i="24" s="1"/>
  <c r="ED67" i="24" s="1"/>
  <c r="ED68" i="24" s="1"/>
  <c r="ED69" i="24" s="1"/>
  <c r="ED70" i="24" s="1"/>
  <c r="ED71" i="24" s="1"/>
  <c r="ED72" i="24" s="1"/>
  <c r="ED73" i="24" s="1"/>
  <c r="ED74" i="24" s="1"/>
  <c r="ED75" i="24" s="1"/>
  <c r="ED76" i="24" s="1"/>
  <c r="ED77" i="24" s="1"/>
  <c r="ED78" i="24" s="1"/>
  <c r="ED79" i="24" s="1"/>
  <c r="ED80" i="24" s="1"/>
  <c r="ED2" i="24" s="1"/>
  <c r="EG11" i="24"/>
  <c r="EG20" i="24"/>
  <c r="EG14" i="24"/>
  <c r="DP4" i="24"/>
  <c r="DP5" i="24" s="1"/>
  <c r="DP6" i="24" s="1"/>
  <c r="DP7" i="24" s="1"/>
  <c r="DP8" i="24" s="1"/>
  <c r="DP9" i="24" s="1"/>
  <c r="DP10" i="24" s="1"/>
  <c r="DP11" i="24" s="1"/>
  <c r="DP12" i="24" s="1"/>
  <c r="DP13" i="24" s="1"/>
  <c r="DP14" i="24" s="1"/>
  <c r="DP15" i="24" s="1"/>
  <c r="DP16" i="24" s="1"/>
  <c r="DP17" i="24" s="1"/>
  <c r="DP18" i="24" s="1"/>
  <c r="DP19" i="24" s="1"/>
  <c r="DP20" i="24" s="1"/>
  <c r="DP21" i="24" s="1"/>
  <c r="DP22" i="24" s="1"/>
  <c r="DP23" i="24" s="1"/>
  <c r="DP24" i="24" s="1"/>
  <c r="DP25" i="24" s="1"/>
  <c r="DP26" i="24" s="1"/>
  <c r="DP27" i="24" s="1"/>
  <c r="DP28" i="24" s="1"/>
  <c r="DP29" i="24" s="1"/>
  <c r="DP30" i="24" s="1"/>
  <c r="DP31" i="24" s="1"/>
  <c r="DP32" i="24" s="1"/>
  <c r="DP33" i="24" s="1"/>
  <c r="DP34" i="24" s="1"/>
  <c r="DP35" i="24" s="1"/>
  <c r="DP36" i="24" s="1"/>
  <c r="DP37" i="24" s="1"/>
  <c r="DP38" i="24" s="1"/>
  <c r="DP39" i="24" s="1"/>
  <c r="DP40" i="24" s="1"/>
  <c r="DP41" i="24" s="1"/>
  <c r="DP42" i="24" s="1"/>
  <c r="DP43" i="24" s="1"/>
  <c r="DP44" i="24" s="1"/>
  <c r="DP45" i="24" s="1"/>
  <c r="DP46" i="24" s="1"/>
  <c r="DP47" i="24" s="1"/>
  <c r="DP48" i="24" s="1"/>
  <c r="DP49" i="24" s="1"/>
  <c r="DP50" i="24" s="1"/>
  <c r="DP51" i="24" s="1"/>
  <c r="DP52" i="24" s="1"/>
  <c r="DP53" i="24" s="1"/>
  <c r="DP54" i="24" s="1"/>
  <c r="DP55" i="24" s="1"/>
  <c r="DP56" i="24" s="1"/>
  <c r="DP57" i="24" s="1"/>
  <c r="DP58" i="24" s="1"/>
  <c r="DP59" i="24" s="1"/>
  <c r="DP60" i="24" s="1"/>
  <c r="DP61" i="24" s="1"/>
  <c r="DP62" i="24" s="1"/>
  <c r="DP63" i="24" s="1"/>
  <c r="DP64" i="24" s="1"/>
  <c r="DP65" i="24" s="1"/>
  <c r="DP66" i="24" s="1"/>
  <c r="DP67" i="24" s="1"/>
  <c r="DP68" i="24" s="1"/>
  <c r="DP69" i="24" s="1"/>
  <c r="DP70" i="24" s="1"/>
  <c r="DP71" i="24" s="1"/>
  <c r="DP72" i="24" s="1"/>
  <c r="DP73" i="24" s="1"/>
  <c r="DP74" i="24" s="1"/>
  <c r="DP75" i="24" s="1"/>
  <c r="DP76" i="24" s="1"/>
  <c r="DP77" i="24" s="1"/>
  <c r="DP78" i="24" s="1"/>
  <c r="DP79" i="24" s="1"/>
  <c r="DP80" i="24" s="1"/>
  <c r="DP2" i="24" s="1"/>
  <c r="DX4" i="24"/>
  <c r="DX5" i="24" s="1"/>
  <c r="DX6" i="24" s="1"/>
  <c r="DX7" i="24" s="1"/>
  <c r="DX8" i="24" s="1"/>
  <c r="DX9" i="24" s="1"/>
  <c r="DX10" i="24" s="1"/>
  <c r="DX11" i="24" s="1"/>
  <c r="DX12" i="24" s="1"/>
  <c r="DX13" i="24" s="1"/>
  <c r="DX14" i="24" s="1"/>
  <c r="DX15" i="24" s="1"/>
  <c r="DX16" i="24" s="1"/>
  <c r="DX17" i="24" s="1"/>
  <c r="DX18" i="24" s="1"/>
  <c r="DX19" i="24" s="1"/>
  <c r="DX20" i="24" s="1"/>
  <c r="DX21" i="24" s="1"/>
  <c r="DX22" i="24" s="1"/>
  <c r="DX23" i="24" s="1"/>
  <c r="DX24" i="24" s="1"/>
  <c r="DX25" i="24" s="1"/>
  <c r="DX26" i="24" s="1"/>
  <c r="DX27" i="24" s="1"/>
  <c r="DX28" i="24" s="1"/>
  <c r="DX29" i="24" s="1"/>
  <c r="DX30" i="24" s="1"/>
  <c r="DX31" i="24" s="1"/>
  <c r="DX32" i="24" s="1"/>
  <c r="DX33" i="24" s="1"/>
  <c r="DX34" i="24" s="1"/>
  <c r="DX35" i="24" s="1"/>
  <c r="DX36" i="24" s="1"/>
  <c r="DX37" i="24" s="1"/>
  <c r="DX38" i="24" s="1"/>
  <c r="DX39" i="24" s="1"/>
  <c r="DX40" i="24" s="1"/>
  <c r="DX41" i="24" s="1"/>
  <c r="DX42" i="24" s="1"/>
  <c r="DX43" i="24" s="1"/>
  <c r="DX44" i="24" s="1"/>
  <c r="DX45" i="24" s="1"/>
  <c r="DX46" i="24" s="1"/>
  <c r="DX47" i="24" s="1"/>
  <c r="DX48" i="24" s="1"/>
  <c r="DX49" i="24" s="1"/>
  <c r="DX50" i="24" s="1"/>
  <c r="DX51" i="24" s="1"/>
  <c r="DX52" i="24" s="1"/>
  <c r="DX53" i="24" s="1"/>
  <c r="DX54" i="24" s="1"/>
  <c r="DX55" i="24" s="1"/>
  <c r="DX56" i="24" s="1"/>
  <c r="DX57" i="24" s="1"/>
  <c r="DX58" i="24" s="1"/>
  <c r="DX59" i="24" s="1"/>
  <c r="DX60" i="24" s="1"/>
  <c r="DX61" i="24" s="1"/>
  <c r="DX62" i="24" s="1"/>
  <c r="DX63" i="24" s="1"/>
  <c r="DX64" i="24" s="1"/>
  <c r="DX65" i="24" s="1"/>
  <c r="DX66" i="24" s="1"/>
  <c r="DX67" i="24" s="1"/>
  <c r="DX68" i="24" s="1"/>
  <c r="DX69" i="24" s="1"/>
  <c r="DX70" i="24" s="1"/>
  <c r="DX71" i="24" s="1"/>
  <c r="DX72" i="24" s="1"/>
  <c r="DX73" i="24" s="1"/>
  <c r="DX74" i="24" s="1"/>
  <c r="DX75" i="24" s="1"/>
  <c r="DX76" i="24" s="1"/>
  <c r="DX77" i="24" s="1"/>
  <c r="DX78" i="24" s="1"/>
  <c r="DX79" i="24" s="1"/>
  <c r="DX80" i="24" s="1"/>
  <c r="DX2" i="24" s="1"/>
  <c r="EF4" i="24"/>
  <c r="EF5" i="24" s="1"/>
  <c r="EF6" i="24" s="1"/>
  <c r="EF7" i="24" s="1"/>
  <c r="EF8" i="24" s="1"/>
  <c r="EF9" i="24" s="1"/>
  <c r="EF10" i="24" s="1"/>
  <c r="EF11" i="24" s="1"/>
  <c r="EF12" i="24" s="1"/>
  <c r="EF13" i="24" s="1"/>
  <c r="EF14" i="24" s="1"/>
  <c r="EF15" i="24" s="1"/>
  <c r="EF16" i="24" s="1"/>
  <c r="EF17" i="24" s="1"/>
  <c r="EF18" i="24" s="1"/>
  <c r="EF19" i="24" s="1"/>
  <c r="EF20" i="24" s="1"/>
  <c r="EF21" i="24" s="1"/>
  <c r="EF22" i="24" s="1"/>
  <c r="EF23" i="24" s="1"/>
  <c r="EF24" i="24" s="1"/>
  <c r="EF25" i="24" s="1"/>
  <c r="EF26" i="24" s="1"/>
  <c r="EF27" i="24" s="1"/>
  <c r="EF28" i="24" s="1"/>
  <c r="EF29" i="24" s="1"/>
  <c r="EF30" i="24" s="1"/>
  <c r="EF31" i="24" s="1"/>
  <c r="EF32" i="24" s="1"/>
  <c r="EF33" i="24" s="1"/>
  <c r="EF34" i="24" s="1"/>
  <c r="EF35" i="24" s="1"/>
  <c r="EF36" i="24" s="1"/>
  <c r="EF37" i="24" s="1"/>
  <c r="EF38" i="24" s="1"/>
  <c r="EF39" i="24" s="1"/>
  <c r="EF40" i="24" s="1"/>
  <c r="EF41" i="24" s="1"/>
  <c r="EF42" i="24" s="1"/>
  <c r="EF43" i="24" s="1"/>
  <c r="EF44" i="24" s="1"/>
  <c r="EF45" i="24" s="1"/>
  <c r="EF46" i="24" s="1"/>
  <c r="EF47" i="24" s="1"/>
  <c r="EF48" i="24" s="1"/>
  <c r="EF49" i="24" s="1"/>
  <c r="EF50" i="24" s="1"/>
  <c r="EF51" i="24" s="1"/>
  <c r="EF52" i="24" s="1"/>
  <c r="EF53" i="24" s="1"/>
  <c r="EF54" i="24" s="1"/>
  <c r="EF55" i="24" s="1"/>
  <c r="EF56" i="24" s="1"/>
  <c r="EF57" i="24" s="1"/>
  <c r="EF58" i="24" s="1"/>
  <c r="EF59" i="24" s="1"/>
  <c r="EF60" i="24" s="1"/>
  <c r="EF61" i="24" s="1"/>
  <c r="EF62" i="24" s="1"/>
  <c r="EF63" i="24" s="1"/>
  <c r="EF64" i="24" s="1"/>
  <c r="EF65" i="24" s="1"/>
  <c r="EF66" i="24" s="1"/>
  <c r="EF67" i="24" s="1"/>
  <c r="EF68" i="24" s="1"/>
  <c r="EF69" i="24" s="1"/>
  <c r="EF70" i="24" s="1"/>
  <c r="EF71" i="24" s="1"/>
  <c r="EF72" i="24" s="1"/>
  <c r="EF73" i="24" s="1"/>
  <c r="EF74" i="24" s="1"/>
  <c r="EF75" i="24" s="1"/>
  <c r="EF76" i="24" s="1"/>
  <c r="EF77" i="24" s="1"/>
  <c r="EF78" i="24" s="1"/>
  <c r="EF79" i="24" s="1"/>
  <c r="EF80" i="24" s="1"/>
  <c r="EF2" i="24" s="1"/>
  <c r="DO7" i="24"/>
  <c r="DW7" i="24"/>
  <c r="DW8" i="24" s="1"/>
  <c r="DW9" i="24" s="1"/>
  <c r="DW10" i="24" s="1"/>
  <c r="DW11" i="24" s="1"/>
  <c r="DW12" i="24" s="1"/>
  <c r="DW13" i="24" s="1"/>
  <c r="DW14" i="24" s="1"/>
  <c r="DW15" i="24" s="1"/>
  <c r="DW16" i="24" s="1"/>
  <c r="DW17" i="24" s="1"/>
  <c r="DW18" i="24" s="1"/>
  <c r="DW19" i="24" s="1"/>
  <c r="DW20" i="24" s="1"/>
  <c r="DW21" i="24" s="1"/>
  <c r="DW22" i="24" s="1"/>
  <c r="DW23" i="24" s="1"/>
  <c r="DW24" i="24" s="1"/>
  <c r="DW25" i="24" s="1"/>
  <c r="DW26" i="24" s="1"/>
  <c r="DW27" i="24" s="1"/>
  <c r="DW28" i="24" s="1"/>
  <c r="DW29" i="24" s="1"/>
  <c r="DW30" i="24" s="1"/>
  <c r="DW31" i="24" s="1"/>
  <c r="DW32" i="24" s="1"/>
  <c r="DW33" i="24" s="1"/>
  <c r="DW34" i="24" s="1"/>
  <c r="DW35" i="24" s="1"/>
  <c r="DW36" i="24" s="1"/>
  <c r="DW37" i="24" s="1"/>
  <c r="DW38" i="24" s="1"/>
  <c r="DW39" i="24" s="1"/>
  <c r="DW40" i="24" s="1"/>
  <c r="DW41" i="24" s="1"/>
  <c r="DW42" i="24" s="1"/>
  <c r="DW43" i="24" s="1"/>
  <c r="DW44" i="24" s="1"/>
  <c r="DW45" i="24" s="1"/>
  <c r="DW46" i="24" s="1"/>
  <c r="DW47" i="24" s="1"/>
  <c r="DW48" i="24" s="1"/>
  <c r="DW49" i="24" s="1"/>
  <c r="DW50" i="24" s="1"/>
  <c r="DW51" i="24" s="1"/>
  <c r="DW52" i="24" s="1"/>
  <c r="DW53" i="24" s="1"/>
  <c r="DW54" i="24" s="1"/>
  <c r="DW55" i="24" s="1"/>
  <c r="DW56" i="24" s="1"/>
  <c r="DW57" i="24" s="1"/>
  <c r="DW58" i="24" s="1"/>
  <c r="DW59" i="24" s="1"/>
  <c r="DW60" i="24" s="1"/>
  <c r="DW61" i="24" s="1"/>
  <c r="DW62" i="24" s="1"/>
  <c r="DW63" i="24" s="1"/>
  <c r="DW64" i="24" s="1"/>
  <c r="DW65" i="24" s="1"/>
  <c r="DW66" i="24" s="1"/>
  <c r="DW67" i="24" s="1"/>
  <c r="DW68" i="24" s="1"/>
  <c r="DW69" i="24" s="1"/>
  <c r="DW70" i="24" s="1"/>
  <c r="DW71" i="24" s="1"/>
  <c r="DW72" i="24" s="1"/>
  <c r="DW73" i="24" s="1"/>
  <c r="DW74" i="24" s="1"/>
  <c r="DW75" i="24" s="1"/>
  <c r="DW76" i="24" s="1"/>
  <c r="DW77" i="24" s="1"/>
  <c r="DW78" i="24" s="1"/>
  <c r="DW79" i="24" s="1"/>
  <c r="DW80" i="24" s="1"/>
  <c r="DW2" i="24" s="1"/>
  <c r="EE7" i="24"/>
  <c r="EE8" i="24" s="1"/>
  <c r="EE9" i="24" s="1"/>
  <c r="EE10" i="24" s="1"/>
  <c r="EE11" i="24" s="1"/>
  <c r="EE12" i="24" s="1"/>
  <c r="EE13" i="24" s="1"/>
  <c r="EE14" i="24" s="1"/>
  <c r="EE15" i="24" s="1"/>
  <c r="EE16" i="24" s="1"/>
  <c r="EE17" i="24" s="1"/>
  <c r="EE18" i="24" s="1"/>
  <c r="EE19" i="24" s="1"/>
  <c r="EE20" i="24" s="1"/>
  <c r="EE21" i="24" s="1"/>
  <c r="EE22" i="24" s="1"/>
  <c r="EE23" i="24" s="1"/>
  <c r="EE24" i="24" s="1"/>
  <c r="EE25" i="24" s="1"/>
  <c r="EE26" i="24" s="1"/>
  <c r="EE27" i="24" s="1"/>
  <c r="EE28" i="24" s="1"/>
  <c r="EE29" i="24" s="1"/>
  <c r="EE30" i="24" s="1"/>
  <c r="EE31" i="24" s="1"/>
  <c r="EE32" i="24" s="1"/>
  <c r="EE33" i="24" s="1"/>
  <c r="EE34" i="24" s="1"/>
  <c r="EE35" i="24" s="1"/>
  <c r="EE36" i="24" s="1"/>
  <c r="EE37" i="24" s="1"/>
  <c r="EE38" i="24" s="1"/>
  <c r="EE39" i="24" s="1"/>
  <c r="EE40" i="24" s="1"/>
  <c r="EE41" i="24" s="1"/>
  <c r="EE42" i="24" s="1"/>
  <c r="EE43" i="24" s="1"/>
  <c r="EE44" i="24" s="1"/>
  <c r="EE45" i="24" s="1"/>
  <c r="EE46" i="24" s="1"/>
  <c r="EE47" i="24" s="1"/>
  <c r="EE48" i="24" s="1"/>
  <c r="EE49" i="24" s="1"/>
  <c r="EE50" i="24" s="1"/>
  <c r="EE51" i="24" s="1"/>
  <c r="EE52" i="24" s="1"/>
  <c r="EE53" i="24" s="1"/>
  <c r="EE54" i="24" s="1"/>
  <c r="EE55" i="24" s="1"/>
  <c r="EE56" i="24" s="1"/>
  <c r="EE57" i="24" s="1"/>
  <c r="EE58" i="24" s="1"/>
  <c r="EE59" i="24" s="1"/>
  <c r="EE60" i="24" s="1"/>
  <c r="EE61" i="24" s="1"/>
  <c r="EE62" i="24" s="1"/>
  <c r="EE63" i="24" s="1"/>
  <c r="EE64" i="24" s="1"/>
  <c r="EE65" i="24" s="1"/>
  <c r="EE66" i="24" s="1"/>
  <c r="EE67" i="24" s="1"/>
  <c r="EE68" i="24" s="1"/>
  <c r="EE69" i="24" s="1"/>
  <c r="EE70" i="24" s="1"/>
  <c r="EE71" i="24" s="1"/>
  <c r="EE72" i="24" s="1"/>
  <c r="EE73" i="24" s="1"/>
  <c r="EE74" i="24" s="1"/>
  <c r="EE75" i="24" s="1"/>
  <c r="EE76" i="24" s="1"/>
  <c r="EE77" i="24" s="1"/>
  <c r="EE78" i="24" s="1"/>
  <c r="EE79" i="24" s="1"/>
  <c r="EE80" i="24" s="1"/>
  <c r="EE2" i="24" s="1"/>
  <c r="EG9" i="24"/>
  <c r="DQ4" i="24"/>
  <c r="DQ5" i="24" s="1"/>
  <c r="DQ6" i="24" s="1"/>
  <c r="DQ7" i="24" s="1"/>
  <c r="DQ8" i="24" s="1"/>
  <c r="DQ9" i="24" s="1"/>
  <c r="DQ10" i="24" s="1"/>
  <c r="DQ11" i="24" s="1"/>
  <c r="DQ12" i="24" s="1"/>
  <c r="DQ13" i="24" s="1"/>
  <c r="DQ14" i="24" s="1"/>
  <c r="DQ15" i="24" s="1"/>
  <c r="DQ16" i="24" s="1"/>
  <c r="DQ17" i="24" s="1"/>
  <c r="DQ18" i="24" s="1"/>
  <c r="DQ19" i="24" s="1"/>
  <c r="DQ20" i="24" s="1"/>
  <c r="DQ21" i="24" s="1"/>
  <c r="DQ22" i="24" s="1"/>
  <c r="DQ23" i="24" s="1"/>
  <c r="DQ24" i="24" s="1"/>
  <c r="DQ25" i="24" s="1"/>
  <c r="DQ26" i="24" s="1"/>
  <c r="DQ27" i="24" s="1"/>
  <c r="DQ28" i="24" s="1"/>
  <c r="DQ29" i="24" s="1"/>
  <c r="DQ30" i="24" s="1"/>
  <c r="DQ31" i="24" s="1"/>
  <c r="DQ32" i="24" s="1"/>
  <c r="DQ33" i="24" s="1"/>
  <c r="DQ34" i="24" s="1"/>
  <c r="DQ35" i="24" s="1"/>
  <c r="DQ36" i="24" s="1"/>
  <c r="DQ37" i="24" s="1"/>
  <c r="DQ38" i="24" s="1"/>
  <c r="DQ39" i="24" s="1"/>
  <c r="DQ40" i="24" s="1"/>
  <c r="DQ41" i="24" s="1"/>
  <c r="DQ42" i="24" s="1"/>
  <c r="DQ43" i="24" s="1"/>
  <c r="DQ44" i="24" s="1"/>
  <c r="DQ45" i="24" s="1"/>
  <c r="DQ46" i="24" s="1"/>
  <c r="DQ47" i="24" s="1"/>
  <c r="DQ48" i="24" s="1"/>
  <c r="DQ49" i="24" s="1"/>
  <c r="DQ50" i="24" s="1"/>
  <c r="DQ51" i="24" s="1"/>
  <c r="DQ52" i="24" s="1"/>
  <c r="DQ53" i="24" s="1"/>
  <c r="DQ54" i="24" s="1"/>
  <c r="DQ55" i="24" s="1"/>
  <c r="DQ56" i="24" s="1"/>
  <c r="DQ57" i="24" s="1"/>
  <c r="DQ58" i="24" s="1"/>
  <c r="DQ59" i="24" s="1"/>
  <c r="DQ60" i="24" s="1"/>
  <c r="DQ61" i="24" s="1"/>
  <c r="DQ62" i="24" s="1"/>
  <c r="DQ63" i="24" s="1"/>
  <c r="DQ64" i="24" s="1"/>
  <c r="DQ65" i="24" s="1"/>
  <c r="DQ66" i="24" s="1"/>
  <c r="DQ67" i="24" s="1"/>
  <c r="DQ68" i="24" s="1"/>
  <c r="DQ69" i="24" s="1"/>
  <c r="DQ70" i="24" s="1"/>
  <c r="DQ71" i="24" s="1"/>
  <c r="DQ72" i="24" s="1"/>
  <c r="DQ73" i="24" s="1"/>
  <c r="DQ74" i="24" s="1"/>
  <c r="DQ75" i="24" s="1"/>
  <c r="DQ76" i="24" s="1"/>
  <c r="DQ77" i="24" s="1"/>
  <c r="DQ78" i="24" s="1"/>
  <c r="DQ79" i="24" s="1"/>
  <c r="DQ80" i="24" s="1"/>
  <c r="DQ2" i="24" s="1"/>
  <c r="DY4" i="24"/>
  <c r="DY5" i="24" s="1"/>
  <c r="DY6" i="24" s="1"/>
  <c r="DY7" i="24" s="1"/>
  <c r="DY8" i="24" s="1"/>
  <c r="DY9" i="24" s="1"/>
  <c r="DY10" i="24" s="1"/>
  <c r="DY11" i="24" s="1"/>
  <c r="DY12" i="24" s="1"/>
  <c r="DY13" i="24" s="1"/>
  <c r="DY14" i="24" s="1"/>
  <c r="DY15" i="24" s="1"/>
  <c r="DY16" i="24" s="1"/>
  <c r="DY17" i="24" s="1"/>
  <c r="DY18" i="24" s="1"/>
  <c r="DY19" i="24" s="1"/>
  <c r="DY20" i="24" s="1"/>
  <c r="DY21" i="24" s="1"/>
  <c r="DY22" i="24" s="1"/>
  <c r="DY23" i="24" s="1"/>
  <c r="DY24" i="24" s="1"/>
  <c r="DY25" i="24" s="1"/>
  <c r="DY26" i="24" s="1"/>
  <c r="DY27" i="24" s="1"/>
  <c r="DY28" i="24" s="1"/>
  <c r="DY29" i="24" s="1"/>
  <c r="DY30" i="24" s="1"/>
  <c r="DY31" i="24" s="1"/>
  <c r="DY32" i="24" s="1"/>
  <c r="DY33" i="24" s="1"/>
  <c r="DY34" i="24" s="1"/>
  <c r="DY35" i="24" s="1"/>
  <c r="DY36" i="24" s="1"/>
  <c r="DY37" i="24" s="1"/>
  <c r="DY38" i="24" s="1"/>
  <c r="DY39" i="24" s="1"/>
  <c r="DY40" i="24" s="1"/>
  <c r="DY41" i="24" s="1"/>
  <c r="DY42" i="24" s="1"/>
  <c r="DY43" i="24" s="1"/>
  <c r="DY44" i="24" s="1"/>
  <c r="DY45" i="24" s="1"/>
  <c r="DY46" i="24" s="1"/>
  <c r="DY47" i="24" s="1"/>
  <c r="DY48" i="24" s="1"/>
  <c r="DY49" i="24" s="1"/>
  <c r="DY50" i="24" s="1"/>
  <c r="DY51" i="24" s="1"/>
  <c r="DY52" i="24" s="1"/>
  <c r="DY53" i="24" s="1"/>
  <c r="DY54" i="24" s="1"/>
  <c r="DY55" i="24" s="1"/>
  <c r="DY56" i="24" s="1"/>
  <c r="DY57" i="24" s="1"/>
  <c r="DY58" i="24" s="1"/>
  <c r="DY59" i="24" s="1"/>
  <c r="DY60" i="24" s="1"/>
  <c r="DY61" i="24" s="1"/>
  <c r="DY62" i="24" s="1"/>
  <c r="DY63" i="24" s="1"/>
  <c r="DY64" i="24" s="1"/>
  <c r="DY65" i="24" s="1"/>
  <c r="DY66" i="24" s="1"/>
  <c r="DY67" i="24" s="1"/>
  <c r="DY68" i="24" s="1"/>
  <c r="DY69" i="24" s="1"/>
  <c r="DY70" i="24" s="1"/>
  <c r="DY71" i="24" s="1"/>
  <c r="DY72" i="24" s="1"/>
  <c r="DY73" i="24" s="1"/>
  <c r="DY74" i="24" s="1"/>
  <c r="DY75" i="24" s="1"/>
  <c r="DY76" i="24" s="1"/>
  <c r="DY77" i="24" s="1"/>
  <c r="DY78" i="24" s="1"/>
  <c r="DY79" i="24" s="1"/>
  <c r="DY80" i="24" s="1"/>
  <c r="DY2" i="24" s="1"/>
  <c r="EG4" i="24"/>
  <c r="DM5" i="24" s="1"/>
  <c r="DN5" i="24"/>
  <c r="DV5" i="24"/>
  <c r="EA6" i="24"/>
  <c r="EA7" i="24" s="1"/>
  <c r="EA8" i="24" s="1"/>
  <c r="EA9" i="24" s="1"/>
  <c r="EA10" i="24" s="1"/>
  <c r="EA11" i="24" s="1"/>
  <c r="EA12" i="24" s="1"/>
  <c r="EA13" i="24" s="1"/>
  <c r="EA14" i="24" s="1"/>
  <c r="EA15" i="24" s="1"/>
  <c r="EA16" i="24" s="1"/>
  <c r="EA17" i="24" s="1"/>
  <c r="EA18" i="24" s="1"/>
  <c r="EA19" i="24" s="1"/>
  <c r="EA20" i="24" s="1"/>
  <c r="EA21" i="24" s="1"/>
  <c r="EA22" i="24" s="1"/>
  <c r="EA23" i="24" s="1"/>
  <c r="EA24" i="24" s="1"/>
  <c r="EA25" i="24" s="1"/>
  <c r="EA26" i="24" s="1"/>
  <c r="EA27" i="24" s="1"/>
  <c r="EA28" i="24" s="1"/>
  <c r="EA29" i="24" s="1"/>
  <c r="EA30" i="24" s="1"/>
  <c r="EA31" i="24" s="1"/>
  <c r="EA32" i="24" s="1"/>
  <c r="EA33" i="24" s="1"/>
  <c r="EA34" i="24" s="1"/>
  <c r="EA35" i="24" s="1"/>
  <c r="EA36" i="24" s="1"/>
  <c r="EA37" i="24" s="1"/>
  <c r="EA38" i="24" s="1"/>
  <c r="EA39" i="24" s="1"/>
  <c r="EA40" i="24" s="1"/>
  <c r="EA41" i="24" s="1"/>
  <c r="EA42" i="24" s="1"/>
  <c r="EA43" i="24" s="1"/>
  <c r="EA44" i="24" s="1"/>
  <c r="EA45" i="24" s="1"/>
  <c r="EA46" i="24" s="1"/>
  <c r="EA47" i="24" s="1"/>
  <c r="EA48" i="24" s="1"/>
  <c r="EA49" i="24" s="1"/>
  <c r="EA50" i="24" s="1"/>
  <c r="EA51" i="24" s="1"/>
  <c r="EA52" i="24" s="1"/>
  <c r="EA53" i="24" s="1"/>
  <c r="EA54" i="24" s="1"/>
  <c r="EA55" i="24" s="1"/>
  <c r="EA56" i="24" s="1"/>
  <c r="EA57" i="24" s="1"/>
  <c r="EA58" i="24" s="1"/>
  <c r="EA59" i="24" s="1"/>
  <c r="EA60" i="24" s="1"/>
  <c r="EA61" i="24" s="1"/>
  <c r="EA62" i="24" s="1"/>
  <c r="EA63" i="24" s="1"/>
  <c r="EA64" i="24" s="1"/>
  <c r="EA65" i="24" s="1"/>
  <c r="EA66" i="24" s="1"/>
  <c r="EA67" i="24" s="1"/>
  <c r="EA68" i="24" s="1"/>
  <c r="EA69" i="24" s="1"/>
  <c r="EA70" i="24" s="1"/>
  <c r="EA71" i="24" s="1"/>
  <c r="EA72" i="24" s="1"/>
  <c r="EA73" i="24" s="1"/>
  <c r="EA74" i="24" s="1"/>
  <c r="EA75" i="24" s="1"/>
  <c r="EA76" i="24" s="1"/>
  <c r="EA77" i="24" s="1"/>
  <c r="EA78" i="24" s="1"/>
  <c r="EA79" i="24" s="1"/>
  <c r="EA80" i="24" s="1"/>
  <c r="EA2" i="24" s="1"/>
  <c r="EG12" i="24"/>
  <c r="EG15" i="24"/>
  <c r="DR4" i="24"/>
  <c r="DR5" i="24" s="1"/>
  <c r="DR6" i="24" s="1"/>
  <c r="DR7" i="24" s="1"/>
  <c r="DR8" i="24" s="1"/>
  <c r="DR9" i="24" s="1"/>
  <c r="DR10" i="24" s="1"/>
  <c r="DR11" i="24" s="1"/>
  <c r="DR12" i="24" s="1"/>
  <c r="DR13" i="24" s="1"/>
  <c r="DR14" i="24" s="1"/>
  <c r="DR15" i="24" s="1"/>
  <c r="DR16" i="24" s="1"/>
  <c r="DR17" i="24" s="1"/>
  <c r="DR18" i="24" s="1"/>
  <c r="DR19" i="24" s="1"/>
  <c r="DR20" i="24" s="1"/>
  <c r="DR21" i="24" s="1"/>
  <c r="DR22" i="24" s="1"/>
  <c r="DR23" i="24" s="1"/>
  <c r="DR24" i="24" s="1"/>
  <c r="DR25" i="24" s="1"/>
  <c r="DR26" i="24" s="1"/>
  <c r="DR27" i="24" s="1"/>
  <c r="DR28" i="24" s="1"/>
  <c r="DR29" i="24" s="1"/>
  <c r="DR30" i="24" s="1"/>
  <c r="DR31" i="24" s="1"/>
  <c r="DR32" i="24" s="1"/>
  <c r="DR33" i="24" s="1"/>
  <c r="DR34" i="24" s="1"/>
  <c r="DR35" i="24" s="1"/>
  <c r="DR36" i="24" s="1"/>
  <c r="DR37" i="24" s="1"/>
  <c r="DR38" i="24" s="1"/>
  <c r="DR39" i="24" s="1"/>
  <c r="DR40" i="24" s="1"/>
  <c r="DR41" i="24" s="1"/>
  <c r="DR42" i="24" s="1"/>
  <c r="DR43" i="24" s="1"/>
  <c r="DR44" i="24" s="1"/>
  <c r="DR45" i="24" s="1"/>
  <c r="DR46" i="24" s="1"/>
  <c r="DR47" i="24" s="1"/>
  <c r="DR48" i="24" s="1"/>
  <c r="DR49" i="24" s="1"/>
  <c r="DR50" i="24" s="1"/>
  <c r="DR51" i="24" s="1"/>
  <c r="DR52" i="24" s="1"/>
  <c r="DR53" i="24" s="1"/>
  <c r="DR54" i="24" s="1"/>
  <c r="DR55" i="24" s="1"/>
  <c r="DR56" i="24" s="1"/>
  <c r="DR57" i="24" s="1"/>
  <c r="DR58" i="24" s="1"/>
  <c r="DR59" i="24" s="1"/>
  <c r="DR60" i="24" s="1"/>
  <c r="DR61" i="24" s="1"/>
  <c r="DR62" i="24" s="1"/>
  <c r="DR63" i="24" s="1"/>
  <c r="DR64" i="24" s="1"/>
  <c r="DR65" i="24" s="1"/>
  <c r="DR66" i="24" s="1"/>
  <c r="DR67" i="24" s="1"/>
  <c r="DR68" i="24" s="1"/>
  <c r="DR69" i="24" s="1"/>
  <c r="DR70" i="24" s="1"/>
  <c r="DR71" i="24" s="1"/>
  <c r="DR72" i="24" s="1"/>
  <c r="DR73" i="24" s="1"/>
  <c r="DR74" i="24" s="1"/>
  <c r="DR75" i="24" s="1"/>
  <c r="DR76" i="24" s="1"/>
  <c r="DR77" i="24" s="1"/>
  <c r="DR78" i="24" s="1"/>
  <c r="DR79" i="24" s="1"/>
  <c r="DR80" i="24" s="1"/>
  <c r="DR2" i="24" s="1"/>
  <c r="DZ4" i="24"/>
  <c r="DZ5" i="24" s="1"/>
  <c r="DZ6" i="24" s="1"/>
  <c r="DZ7" i="24" s="1"/>
  <c r="DZ8" i="24" s="1"/>
  <c r="DZ9" i="24" s="1"/>
  <c r="DZ10" i="24" s="1"/>
  <c r="DZ11" i="24" s="1"/>
  <c r="DZ12" i="24" s="1"/>
  <c r="DZ13" i="24" s="1"/>
  <c r="DZ14" i="24" s="1"/>
  <c r="DZ15" i="24" s="1"/>
  <c r="DZ16" i="24" s="1"/>
  <c r="DZ17" i="24" s="1"/>
  <c r="DZ18" i="24" s="1"/>
  <c r="DZ19" i="24" s="1"/>
  <c r="DZ20" i="24" s="1"/>
  <c r="DZ21" i="24" s="1"/>
  <c r="DZ22" i="24" s="1"/>
  <c r="DZ23" i="24" s="1"/>
  <c r="DZ24" i="24" s="1"/>
  <c r="DZ25" i="24" s="1"/>
  <c r="DZ26" i="24" s="1"/>
  <c r="DZ27" i="24" s="1"/>
  <c r="DZ28" i="24" s="1"/>
  <c r="DZ29" i="24" s="1"/>
  <c r="DZ30" i="24" s="1"/>
  <c r="DZ31" i="24" s="1"/>
  <c r="DZ32" i="24" s="1"/>
  <c r="DZ33" i="24" s="1"/>
  <c r="DZ34" i="24" s="1"/>
  <c r="DZ35" i="24" s="1"/>
  <c r="DZ36" i="24" s="1"/>
  <c r="DZ37" i="24" s="1"/>
  <c r="DZ38" i="24" s="1"/>
  <c r="DZ39" i="24" s="1"/>
  <c r="DZ40" i="24" s="1"/>
  <c r="DZ41" i="24" s="1"/>
  <c r="DZ42" i="24" s="1"/>
  <c r="DZ43" i="24" s="1"/>
  <c r="DZ44" i="24" s="1"/>
  <c r="DZ45" i="24" s="1"/>
  <c r="DZ46" i="24" s="1"/>
  <c r="DZ47" i="24" s="1"/>
  <c r="DZ48" i="24" s="1"/>
  <c r="DZ49" i="24" s="1"/>
  <c r="DZ50" i="24" s="1"/>
  <c r="DZ51" i="24" s="1"/>
  <c r="DZ52" i="24" s="1"/>
  <c r="DZ53" i="24" s="1"/>
  <c r="DZ54" i="24" s="1"/>
  <c r="DZ55" i="24" s="1"/>
  <c r="DZ56" i="24" s="1"/>
  <c r="DZ57" i="24" s="1"/>
  <c r="DZ58" i="24" s="1"/>
  <c r="DZ59" i="24" s="1"/>
  <c r="DZ60" i="24" s="1"/>
  <c r="DZ61" i="24" s="1"/>
  <c r="DZ62" i="24" s="1"/>
  <c r="DZ63" i="24" s="1"/>
  <c r="DZ64" i="24" s="1"/>
  <c r="DZ65" i="24" s="1"/>
  <c r="DZ66" i="24" s="1"/>
  <c r="DZ67" i="24" s="1"/>
  <c r="DZ68" i="24" s="1"/>
  <c r="DZ69" i="24" s="1"/>
  <c r="DZ70" i="24" s="1"/>
  <c r="DZ71" i="24" s="1"/>
  <c r="DZ72" i="24" s="1"/>
  <c r="DZ73" i="24" s="1"/>
  <c r="DZ74" i="24" s="1"/>
  <c r="DZ75" i="24" s="1"/>
  <c r="DZ76" i="24" s="1"/>
  <c r="DZ77" i="24" s="1"/>
  <c r="DZ78" i="24" s="1"/>
  <c r="DZ79" i="24" s="1"/>
  <c r="DZ80" i="24" s="1"/>
  <c r="DZ2" i="24" s="1"/>
  <c r="EB6" i="24"/>
  <c r="EB7" i="24" s="1"/>
  <c r="EB8" i="24" s="1"/>
  <c r="EB9" i="24" s="1"/>
  <c r="EB10" i="24" s="1"/>
  <c r="EB11" i="24" s="1"/>
  <c r="EB12" i="24" s="1"/>
  <c r="EB13" i="24" s="1"/>
  <c r="EB14" i="24" s="1"/>
  <c r="EB15" i="24" s="1"/>
  <c r="EB16" i="24" s="1"/>
  <c r="EB17" i="24" s="1"/>
  <c r="EB18" i="24" s="1"/>
  <c r="EB19" i="24" s="1"/>
  <c r="EB20" i="24" s="1"/>
  <c r="EB21" i="24" s="1"/>
  <c r="EB22" i="24" s="1"/>
  <c r="EB23" i="24" s="1"/>
  <c r="EB24" i="24" s="1"/>
  <c r="EB25" i="24" s="1"/>
  <c r="EB26" i="24" s="1"/>
  <c r="EB27" i="24" s="1"/>
  <c r="EB28" i="24" s="1"/>
  <c r="EB29" i="24" s="1"/>
  <c r="EB30" i="24" s="1"/>
  <c r="EB31" i="24" s="1"/>
  <c r="EB32" i="24" s="1"/>
  <c r="EB33" i="24" s="1"/>
  <c r="EB34" i="24" s="1"/>
  <c r="EB35" i="24" s="1"/>
  <c r="EB36" i="24" s="1"/>
  <c r="EB37" i="24" s="1"/>
  <c r="EB38" i="24" s="1"/>
  <c r="EB39" i="24" s="1"/>
  <c r="EB40" i="24" s="1"/>
  <c r="EB41" i="24" s="1"/>
  <c r="EB42" i="24" s="1"/>
  <c r="EB43" i="24" s="1"/>
  <c r="EB44" i="24" s="1"/>
  <c r="EB45" i="24" s="1"/>
  <c r="EB46" i="24" s="1"/>
  <c r="EB47" i="24" s="1"/>
  <c r="EB48" i="24" s="1"/>
  <c r="EB49" i="24" s="1"/>
  <c r="EB50" i="24" s="1"/>
  <c r="EB51" i="24" s="1"/>
  <c r="EB52" i="24" s="1"/>
  <c r="EB53" i="24" s="1"/>
  <c r="EB54" i="24" s="1"/>
  <c r="EB55" i="24" s="1"/>
  <c r="EB56" i="24" s="1"/>
  <c r="EB57" i="24" s="1"/>
  <c r="EB58" i="24" s="1"/>
  <c r="EB59" i="24" s="1"/>
  <c r="EB60" i="24" s="1"/>
  <c r="EB61" i="24" s="1"/>
  <c r="EB62" i="24" s="1"/>
  <c r="EB63" i="24" s="1"/>
  <c r="EB64" i="24" s="1"/>
  <c r="EB65" i="24" s="1"/>
  <c r="EB66" i="24" s="1"/>
  <c r="EB67" i="24" s="1"/>
  <c r="EB68" i="24" s="1"/>
  <c r="EB69" i="24" s="1"/>
  <c r="EB70" i="24" s="1"/>
  <c r="EB71" i="24" s="1"/>
  <c r="EB72" i="24" s="1"/>
  <c r="EB73" i="24" s="1"/>
  <c r="EB74" i="24" s="1"/>
  <c r="EB75" i="24" s="1"/>
  <c r="EB76" i="24" s="1"/>
  <c r="EB77" i="24" s="1"/>
  <c r="EB78" i="24" s="1"/>
  <c r="EB79" i="24" s="1"/>
  <c r="EB80" i="24" s="1"/>
  <c r="EB2" i="24" s="1"/>
  <c r="EG7" i="24"/>
  <c r="EG18" i="24"/>
  <c r="DS4" i="24"/>
  <c r="DS5" i="24" s="1"/>
  <c r="DS6" i="24" s="1"/>
  <c r="DS7" i="24" s="1"/>
  <c r="DS8" i="24" s="1"/>
  <c r="DS9" i="24" s="1"/>
  <c r="DS10" i="24" s="1"/>
  <c r="DS11" i="24" s="1"/>
  <c r="DS12" i="24" s="1"/>
  <c r="DS13" i="24" s="1"/>
  <c r="DS14" i="24" s="1"/>
  <c r="DS15" i="24" s="1"/>
  <c r="DS16" i="24" s="1"/>
  <c r="DS17" i="24" s="1"/>
  <c r="DS18" i="24" s="1"/>
  <c r="DS19" i="24" s="1"/>
  <c r="DS20" i="24" s="1"/>
  <c r="DS21" i="24" s="1"/>
  <c r="DS22" i="24" s="1"/>
  <c r="DS23" i="24" s="1"/>
  <c r="DS24" i="24" s="1"/>
  <c r="DS25" i="24" s="1"/>
  <c r="DS26" i="24" s="1"/>
  <c r="DS27" i="24" s="1"/>
  <c r="DS28" i="24" s="1"/>
  <c r="DS29" i="24" s="1"/>
  <c r="DS30" i="24" s="1"/>
  <c r="DS31" i="24" s="1"/>
  <c r="DS32" i="24" s="1"/>
  <c r="DS33" i="24" s="1"/>
  <c r="DS34" i="24" s="1"/>
  <c r="DS35" i="24" s="1"/>
  <c r="DS36" i="24" s="1"/>
  <c r="DS37" i="24" s="1"/>
  <c r="DS38" i="24" s="1"/>
  <c r="DS39" i="24" s="1"/>
  <c r="DS40" i="24" s="1"/>
  <c r="DS41" i="24" s="1"/>
  <c r="DS42" i="24" s="1"/>
  <c r="DS43" i="24" s="1"/>
  <c r="DS44" i="24" s="1"/>
  <c r="DS45" i="24" s="1"/>
  <c r="DS46" i="24" s="1"/>
  <c r="DS47" i="24" s="1"/>
  <c r="DS48" i="24" s="1"/>
  <c r="DS49" i="24" s="1"/>
  <c r="DS50" i="24" s="1"/>
  <c r="DS51" i="24" s="1"/>
  <c r="DS52" i="24" s="1"/>
  <c r="DS53" i="24" s="1"/>
  <c r="DS54" i="24" s="1"/>
  <c r="DS55" i="24" s="1"/>
  <c r="DS56" i="24" s="1"/>
  <c r="DS57" i="24" s="1"/>
  <c r="DS58" i="24" s="1"/>
  <c r="DS59" i="24" s="1"/>
  <c r="DS60" i="24" s="1"/>
  <c r="DS61" i="24" s="1"/>
  <c r="DS62" i="24" s="1"/>
  <c r="DS63" i="24" s="1"/>
  <c r="DS64" i="24" s="1"/>
  <c r="DS65" i="24" s="1"/>
  <c r="DS66" i="24" s="1"/>
  <c r="DS67" i="24" s="1"/>
  <c r="DS68" i="24" s="1"/>
  <c r="DS69" i="24" s="1"/>
  <c r="DS70" i="24" s="1"/>
  <c r="DS71" i="24" s="1"/>
  <c r="DS72" i="24" s="1"/>
  <c r="DS73" i="24" s="1"/>
  <c r="DS74" i="24" s="1"/>
  <c r="DS75" i="24" s="1"/>
  <c r="DS76" i="24" s="1"/>
  <c r="DS77" i="24" s="1"/>
  <c r="DS78" i="24" s="1"/>
  <c r="DS79" i="24" s="1"/>
  <c r="DS80" i="24" s="1"/>
  <c r="DS2" i="24" s="1"/>
  <c r="EA4" i="24"/>
  <c r="EA5" i="24" s="1"/>
  <c r="DU6" i="24"/>
  <c r="DU7" i="24" s="1"/>
  <c r="DU8" i="24" s="1"/>
  <c r="DU9" i="24" s="1"/>
  <c r="DU10" i="24" s="1"/>
  <c r="DU11" i="24" s="1"/>
  <c r="DU12" i="24" s="1"/>
  <c r="DU13" i="24" s="1"/>
  <c r="DU14" i="24" s="1"/>
  <c r="DU15" i="24" s="1"/>
  <c r="DU16" i="24" s="1"/>
  <c r="DU17" i="24" s="1"/>
  <c r="DU18" i="24" s="1"/>
  <c r="DU19" i="24" s="1"/>
  <c r="DU20" i="24" s="1"/>
  <c r="DU21" i="24" s="1"/>
  <c r="DU22" i="24" s="1"/>
  <c r="DU23" i="24" s="1"/>
  <c r="DU24" i="24" s="1"/>
  <c r="DU25" i="24" s="1"/>
  <c r="DU26" i="24" s="1"/>
  <c r="DU27" i="24" s="1"/>
  <c r="DU28" i="24" s="1"/>
  <c r="DU29" i="24" s="1"/>
  <c r="DU30" i="24" s="1"/>
  <c r="DU31" i="24" s="1"/>
  <c r="DU32" i="24" s="1"/>
  <c r="DU33" i="24" s="1"/>
  <c r="DU34" i="24" s="1"/>
  <c r="DU35" i="24" s="1"/>
  <c r="DU36" i="24" s="1"/>
  <c r="DU37" i="24" s="1"/>
  <c r="DU38" i="24" s="1"/>
  <c r="DU39" i="24" s="1"/>
  <c r="DU40" i="24" s="1"/>
  <c r="DU41" i="24" s="1"/>
  <c r="DU42" i="24" s="1"/>
  <c r="DU43" i="24" s="1"/>
  <c r="DU44" i="24" s="1"/>
  <c r="DU45" i="24" s="1"/>
  <c r="DU46" i="24" s="1"/>
  <c r="DU47" i="24" s="1"/>
  <c r="DU48" i="24" s="1"/>
  <c r="DU49" i="24" s="1"/>
  <c r="DU50" i="24" s="1"/>
  <c r="DU51" i="24" s="1"/>
  <c r="DU52" i="24" s="1"/>
  <c r="DU53" i="24" s="1"/>
  <c r="DU54" i="24" s="1"/>
  <c r="DU55" i="24" s="1"/>
  <c r="DU56" i="24" s="1"/>
  <c r="DU57" i="24" s="1"/>
  <c r="DU58" i="24" s="1"/>
  <c r="DU59" i="24" s="1"/>
  <c r="DU60" i="24" s="1"/>
  <c r="DU61" i="24" s="1"/>
  <c r="DU62" i="24" s="1"/>
  <c r="DU63" i="24" s="1"/>
  <c r="DU64" i="24" s="1"/>
  <c r="DU65" i="24" s="1"/>
  <c r="DU66" i="24" s="1"/>
  <c r="DU67" i="24" s="1"/>
  <c r="DU68" i="24" s="1"/>
  <c r="DU69" i="24" s="1"/>
  <c r="DU70" i="24" s="1"/>
  <c r="DU71" i="24" s="1"/>
  <c r="DU72" i="24" s="1"/>
  <c r="DU73" i="24" s="1"/>
  <c r="DU74" i="24" s="1"/>
  <c r="DU75" i="24" s="1"/>
  <c r="DU76" i="24" s="1"/>
  <c r="DU77" i="24" s="1"/>
  <c r="DU78" i="24" s="1"/>
  <c r="DU79" i="24" s="1"/>
  <c r="DU80" i="24" s="1"/>
  <c r="DU2" i="24" s="1"/>
  <c r="EC6" i="24"/>
  <c r="EC7" i="24" s="1"/>
  <c r="EC8" i="24" s="1"/>
  <c r="EC9" i="24" s="1"/>
  <c r="EC10" i="24" s="1"/>
  <c r="EC11" i="24" s="1"/>
  <c r="EC12" i="24" s="1"/>
  <c r="EC13" i="24" s="1"/>
  <c r="EC14" i="24" s="1"/>
  <c r="EC15" i="24" s="1"/>
  <c r="EC16" i="24" s="1"/>
  <c r="EC17" i="24" s="1"/>
  <c r="EC18" i="24" s="1"/>
  <c r="EC19" i="24" s="1"/>
  <c r="EC20" i="24" s="1"/>
  <c r="EC21" i="24" s="1"/>
  <c r="EC22" i="24" s="1"/>
  <c r="EC23" i="24" s="1"/>
  <c r="EC24" i="24" s="1"/>
  <c r="EC25" i="24" s="1"/>
  <c r="EC26" i="24" s="1"/>
  <c r="EC27" i="24" s="1"/>
  <c r="EC28" i="24" s="1"/>
  <c r="EC29" i="24" s="1"/>
  <c r="EC30" i="24" s="1"/>
  <c r="EC31" i="24" s="1"/>
  <c r="EC32" i="24" s="1"/>
  <c r="EC33" i="24" s="1"/>
  <c r="EC34" i="24" s="1"/>
  <c r="EC35" i="24" s="1"/>
  <c r="EC36" i="24" s="1"/>
  <c r="EC37" i="24" s="1"/>
  <c r="EC38" i="24" s="1"/>
  <c r="EC39" i="24" s="1"/>
  <c r="EC40" i="24" s="1"/>
  <c r="EC41" i="24" s="1"/>
  <c r="EC42" i="24" s="1"/>
  <c r="EC43" i="24" s="1"/>
  <c r="EC44" i="24" s="1"/>
  <c r="EC45" i="24" s="1"/>
  <c r="EC46" i="24" s="1"/>
  <c r="EC47" i="24" s="1"/>
  <c r="EC48" i="24" s="1"/>
  <c r="EC49" i="24" s="1"/>
  <c r="EC50" i="24" s="1"/>
  <c r="EC51" i="24" s="1"/>
  <c r="EC52" i="24" s="1"/>
  <c r="EC53" i="24" s="1"/>
  <c r="EC54" i="24" s="1"/>
  <c r="EC55" i="24" s="1"/>
  <c r="EC56" i="24" s="1"/>
  <c r="EC57" i="24" s="1"/>
  <c r="EC58" i="24" s="1"/>
  <c r="EC59" i="24" s="1"/>
  <c r="EC60" i="24" s="1"/>
  <c r="EC61" i="24" s="1"/>
  <c r="EC62" i="24" s="1"/>
  <c r="EC63" i="24" s="1"/>
  <c r="EC64" i="24" s="1"/>
  <c r="EC65" i="24" s="1"/>
  <c r="EC66" i="24" s="1"/>
  <c r="EC67" i="24" s="1"/>
  <c r="EC68" i="24" s="1"/>
  <c r="EC69" i="24" s="1"/>
  <c r="EC70" i="24" s="1"/>
  <c r="EC71" i="24" s="1"/>
  <c r="EC72" i="24" s="1"/>
  <c r="EC73" i="24" s="1"/>
  <c r="EC74" i="24" s="1"/>
  <c r="EC75" i="24" s="1"/>
  <c r="EC76" i="24" s="1"/>
  <c r="EC77" i="24" s="1"/>
  <c r="EC78" i="24" s="1"/>
  <c r="EC79" i="24" s="1"/>
  <c r="EC80" i="24" s="1"/>
  <c r="EC2" i="24" s="1"/>
  <c r="DO8" i="24"/>
  <c r="DO9" i="24" s="1"/>
  <c r="DO10" i="24" s="1"/>
  <c r="DO11" i="24" s="1"/>
  <c r="DO12" i="24" s="1"/>
  <c r="DO13" i="24" s="1"/>
  <c r="DO14" i="24" s="1"/>
  <c r="DO15" i="24" s="1"/>
  <c r="DO16" i="24" s="1"/>
  <c r="DO17" i="24" s="1"/>
  <c r="DO18" i="24" s="1"/>
  <c r="DO19" i="24" s="1"/>
  <c r="DO20" i="24" s="1"/>
  <c r="DO21" i="24" s="1"/>
  <c r="DO22" i="24" s="1"/>
  <c r="DO23" i="24" s="1"/>
  <c r="DO24" i="24" s="1"/>
  <c r="DO25" i="24" s="1"/>
  <c r="DO26" i="24" s="1"/>
  <c r="DO27" i="24" s="1"/>
  <c r="DO28" i="24" s="1"/>
  <c r="DO29" i="24" s="1"/>
  <c r="DO30" i="24" s="1"/>
  <c r="DO31" i="24" s="1"/>
  <c r="DO32" i="24" s="1"/>
  <c r="DO33" i="24" s="1"/>
  <c r="DO34" i="24" s="1"/>
  <c r="DO35" i="24" s="1"/>
  <c r="DO36" i="24" s="1"/>
  <c r="DO37" i="24" s="1"/>
  <c r="DO38" i="24" s="1"/>
  <c r="DO39" i="24" s="1"/>
  <c r="DO40" i="24" s="1"/>
  <c r="DO41" i="24" s="1"/>
  <c r="DO42" i="24" s="1"/>
  <c r="DO43" i="24" s="1"/>
  <c r="DO44" i="24" s="1"/>
  <c r="DO45" i="24" s="1"/>
  <c r="DO46" i="24" s="1"/>
  <c r="DO47" i="24" s="1"/>
  <c r="DO48" i="24" s="1"/>
  <c r="DO49" i="24" s="1"/>
  <c r="DO50" i="24" s="1"/>
  <c r="DO51" i="24" s="1"/>
  <c r="DO52" i="24" s="1"/>
  <c r="DO53" i="24" s="1"/>
  <c r="DO54" i="24" s="1"/>
  <c r="DO55" i="24" s="1"/>
  <c r="DO56" i="24" s="1"/>
  <c r="DO57" i="24" s="1"/>
  <c r="DO58" i="24" s="1"/>
  <c r="DO59" i="24" s="1"/>
  <c r="DO60" i="24" s="1"/>
  <c r="DO61" i="24" s="1"/>
  <c r="DO62" i="24" s="1"/>
  <c r="DO63" i="24" s="1"/>
  <c r="DO64" i="24" s="1"/>
  <c r="DO65" i="24" s="1"/>
  <c r="DO66" i="24" s="1"/>
  <c r="DO67" i="24" s="1"/>
  <c r="DO68" i="24" s="1"/>
  <c r="DO69" i="24" s="1"/>
  <c r="DO70" i="24" s="1"/>
  <c r="DO71" i="24" s="1"/>
  <c r="DO72" i="24" s="1"/>
  <c r="DO73" i="24" s="1"/>
  <c r="DO74" i="24" s="1"/>
  <c r="DO75" i="24" s="1"/>
  <c r="DO76" i="24" s="1"/>
  <c r="DO77" i="24" s="1"/>
  <c r="DO78" i="24" s="1"/>
  <c r="DO79" i="24" s="1"/>
  <c r="DO80" i="24" s="1"/>
  <c r="DO2" i="24" s="1"/>
  <c r="EG10" i="24"/>
  <c r="EG16" i="24"/>
  <c r="DT4" i="24"/>
  <c r="DT5" i="24" s="1"/>
  <c r="DT6" i="24" s="1"/>
  <c r="DT7" i="24" s="1"/>
  <c r="DT8" i="24" s="1"/>
  <c r="DT9" i="24" s="1"/>
  <c r="DT10" i="24" s="1"/>
  <c r="DT11" i="24" s="1"/>
  <c r="DT12" i="24" s="1"/>
  <c r="DT13" i="24" s="1"/>
  <c r="DT14" i="24" s="1"/>
  <c r="DT15" i="24" s="1"/>
  <c r="DT16" i="24" s="1"/>
  <c r="DT17" i="24" s="1"/>
  <c r="DT18" i="24" s="1"/>
  <c r="DT19" i="24" s="1"/>
  <c r="DT20" i="24" s="1"/>
  <c r="DT21" i="24" s="1"/>
  <c r="DT22" i="24" s="1"/>
  <c r="DT23" i="24" s="1"/>
  <c r="DT24" i="24" s="1"/>
  <c r="DT25" i="24" s="1"/>
  <c r="DT26" i="24" s="1"/>
  <c r="DT27" i="24" s="1"/>
  <c r="DT28" i="24" s="1"/>
  <c r="DT29" i="24" s="1"/>
  <c r="DT30" i="24" s="1"/>
  <c r="DT31" i="24" s="1"/>
  <c r="DT32" i="24" s="1"/>
  <c r="DT33" i="24" s="1"/>
  <c r="DT34" i="24" s="1"/>
  <c r="DT35" i="24" s="1"/>
  <c r="DT36" i="24" s="1"/>
  <c r="DT37" i="24" s="1"/>
  <c r="DT38" i="24" s="1"/>
  <c r="DT39" i="24" s="1"/>
  <c r="DT40" i="24" s="1"/>
  <c r="DT41" i="24" s="1"/>
  <c r="DT42" i="24" s="1"/>
  <c r="DT43" i="24" s="1"/>
  <c r="DT44" i="24" s="1"/>
  <c r="DT45" i="24" s="1"/>
  <c r="DT46" i="24" s="1"/>
  <c r="DT47" i="24" s="1"/>
  <c r="DT48" i="24" s="1"/>
  <c r="DT49" i="24" s="1"/>
  <c r="DT50" i="24" s="1"/>
  <c r="DT51" i="24" s="1"/>
  <c r="DT52" i="24" s="1"/>
  <c r="DT53" i="24" s="1"/>
  <c r="DT54" i="24" s="1"/>
  <c r="DT55" i="24" s="1"/>
  <c r="DT56" i="24" s="1"/>
  <c r="DT57" i="24" s="1"/>
  <c r="DT58" i="24" s="1"/>
  <c r="DT59" i="24" s="1"/>
  <c r="DT60" i="24" s="1"/>
  <c r="DT61" i="24" s="1"/>
  <c r="DT62" i="24" s="1"/>
  <c r="DT63" i="24" s="1"/>
  <c r="DT64" i="24" s="1"/>
  <c r="DT65" i="24" s="1"/>
  <c r="DT66" i="24" s="1"/>
  <c r="DT67" i="24" s="1"/>
  <c r="DT68" i="24" s="1"/>
  <c r="DT69" i="24" s="1"/>
  <c r="DT70" i="24" s="1"/>
  <c r="DT71" i="24" s="1"/>
  <c r="DT72" i="24" s="1"/>
  <c r="DT73" i="24" s="1"/>
  <c r="DT74" i="24" s="1"/>
  <c r="DT75" i="24" s="1"/>
  <c r="DT76" i="24" s="1"/>
  <c r="DT77" i="24" s="1"/>
  <c r="DT78" i="24" s="1"/>
  <c r="DT79" i="24" s="1"/>
  <c r="DT80" i="24" s="1"/>
  <c r="DT2" i="24" s="1"/>
  <c r="EG5" i="24"/>
  <c r="DM6" i="24" s="1"/>
  <c r="DN6" i="24"/>
  <c r="DN7" i="24" s="1"/>
  <c r="DN8" i="24" s="1"/>
  <c r="DN9" i="24" s="1"/>
  <c r="DN10" i="24" s="1"/>
  <c r="DN11" i="24" s="1"/>
  <c r="DN12" i="24" s="1"/>
  <c r="DN13" i="24" s="1"/>
  <c r="DN14" i="24" s="1"/>
  <c r="DN15" i="24" s="1"/>
  <c r="DN16" i="24" s="1"/>
  <c r="DN17" i="24" s="1"/>
  <c r="DN18" i="24" s="1"/>
  <c r="DN19" i="24" s="1"/>
  <c r="DN20" i="24" s="1"/>
  <c r="DN21" i="24" s="1"/>
  <c r="DN22" i="24" s="1"/>
  <c r="DN23" i="24" s="1"/>
  <c r="DN24" i="24" s="1"/>
  <c r="DN25" i="24" s="1"/>
  <c r="DN26" i="24" s="1"/>
  <c r="DN27" i="24" s="1"/>
  <c r="DN28" i="24" s="1"/>
  <c r="DN29" i="24" s="1"/>
  <c r="DN30" i="24" s="1"/>
  <c r="DN31" i="24" s="1"/>
  <c r="DN32" i="24" s="1"/>
  <c r="DN33" i="24" s="1"/>
  <c r="DN34" i="24" s="1"/>
  <c r="DN35" i="24" s="1"/>
  <c r="DN36" i="24" s="1"/>
  <c r="DN37" i="24" s="1"/>
  <c r="DN38" i="24" s="1"/>
  <c r="DN39" i="24" s="1"/>
  <c r="DN40" i="24" s="1"/>
  <c r="DN41" i="24" s="1"/>
  <c r="DN42" i="24" s="1"/>
  <c r="DN43" i="24" s="1"/>
  <c r="DN44" i="24" s="1"/>
  <c r="DN45" i="24" s="1"/>
  <c r="DN46" i="24" s="1"/>
  <c r="DN47" i="24" s="1"/>
  <c r="DN48" i="24" s="1"/>
  <c r="DN49" i="24" s="1"/>
  <c r="DN50" i="24" s="1"/>
  <c r="DN51" i="24" s="1"/>
  <c r="DN52" i="24" s="1"/>
  <c r="DN53" i="24" s="1"/>
  <c r="DN54" i="24" s="1"/>
  <c r="DN55" i="24" s="1"/>
  <c r="DN56" i="24" s="1"/>
  <c r="DN57" i="24" s="1"/>
  <c r="DN58" i="24" s="1"/>
  <c r="DN59" i="24" s="1"/>
  <c r="DN60" i="24" s="1"/>
  <c r="DN61" i="24" s="1"/>
  <c r="DN62" i="24" s="1"/>
  <c r="DN63" i="24" s="1"/>
  <c r="DN64" i="24" s="1"/>
  <c r="DN65" i="24" s="1"/>
  <c r="DN66" i="24" s="1"/>
  <c r="DN67" i="24" s="1"/>
  <c r="DN68" i="24" s="1"/>
  <c r="DN69" i="24" s="1"/>
  <c r="DN70" i="24" s="1"/>
  <c r="DN71" i="24" s="1"/>
  <c r="DN72" i="24" s="1"/>
  <c r="DN73" i="24" s="1"/>
  <c r="DN74" i="24" s="1"/>
  <c r="DN75" i="24" s="1"/>
  <c r="DN76" i="24" s="1"/>
  <c r="DN77" i="24" s="1"/>
  <c r="DN78" i="24" s="1"/>
  <c r="DN79" i="24" s="1"/>
  <c r="DN80" i="24" s="1"/>
  <c r="DN2" i="24" s="1"/>
  <c r="DV6" i="24"/>
  <c r="DV7" i="24" s="1"/>
  <c r="DV8" i="24" s="1"/>
  <c r="DV9" i="24" s="1"/>
  <c r="DV10" i="24" s="1"/>
  <c r="DV11" i="24" s="1"/>
  <c r="DV12" i="24" s="1"/>
  <c r="DV13" i="24" s="1"/>
  <c r="DV14" i="24" s="1"/>
  <c r="DV15" i="24" s="1"/>
  <c r="DV16" i="24" s="1"/>
  <c r="DV17" i="24" s="1"/>
  <c r="DV18" i="24" s="1"/>
  <c r="DV19" i="24" s="1"/>
  <c r="DV20" i="24" s="1"/>
  <c r="DV21" i="24" s="1"/>
  <c r="DV22" i="24" s="1"/>
  <c r="DV23" i="24" s="1"/>
  <c r="DV24" i="24" s="1"/>
  <c r="DV25" i="24" s="1"/>
  <c r="DV26" i="24" s="1"/>
  <c r="DV27" i="24" s="1"/>
  <c r="DV28" i="24" s="1"/>
  <c r="DV29" i="24" s="1"/>
  <c r="DV30" i="24" s="1"/>
  <c r="DV31" i="24" s="1"/>
  <c r="DV32" i="24" s="1"/>
  <c r="DV33" i="24" s="1"/>
  <c r="DV34" i="24" s="1"/>
  <c r="DV35" i="24" s="1"/>
  <c r="DV36" i="24" s="1"/>
  <c r="DV37" i="24" s="1"/>
  <c r="DV38" i="24" s="1"/>
  <c r="DV39" i="24" s="1"/>
  <c r="DV40" i="24" s="1"/>
  <c r="DV41" i="24" s="1"/>
  <c r="DV42" i="24" s="1"/>
  <c r="DV43" i="24" s="1"/>
  <c r="DV44" i="24" s="1"/>
  <c r="DV45" i="24" s="1"/>
  <c r="DV46" i="24" s="1"/>
  <c r="DV47" i="24" s="1"/>
  <c r="DV48" i="24" s="1"/>
  <c r="DV49" i="24" s="1"/>
  <c r="DV50" i="24" s="1"/>
  <c r="DV51" i="24" s="1"/>
  <c r="DV52" i="24" s="1"/>
  <c r="DV53" i="24" s="1"/>
  <c r="DV54" i="24" s="1"/>
  <c r="DV55" i="24" s="1"/>
  <c r="DV56" i="24" s="1"/>
  <c r="DV57" i="24" s="1"/>
  <c r="DV58" i="24" s="1"/>
  <c r="DV59" i="24" s="1"/>
  <c r="DV60" i="24" s="1"/>
  <c r="DV61" i="24" s="1"/>
  <c r="DV62" i="24" s="1"/>
  <c r="DV63" i="24" s="1"/>
  <c r="DV64" i="24" s="1"/>
  <c r="DV65" i="24" s="1"/>
  <c r="DV66" i="24" s="1"/>
  <c r="DV67" i="24" s="1"/>
  <c r="DV68" i="24" s="1"/>
  <c r="DV69" i="24" s="1"/>
  <c r="DV70" i="24" s="1"/>
  <c r="DV71" i="24" s="1"/>
  <c r="DV72" i="24" s="1"/>
  <c r="DV73" i="24" s="1"/>
  <c r="DV74" i="24" s="1"/>
  <c r="DV75" i="24" s="1"/>
  <c r="DV76" i="24" s="1"/>
  <c r="DV77" i="24" s="1"/>
  <c r="DV78" i="24" s="1"/>
  <c r="DV79" i="24" s="1"/>
  <c r="DV80" i="24" s="1"/>
  <c r="DV2" i="24" s="1"/>
  <c r="EG13" i="24"/>
  <c r="EG19" i="24"/>
  <c r="CE42" i="11"/>
  <c r="CE43" i="11" s="1"/>
  <c r="CE44" i="11" s="1"/>
  <c r="CE45" i="11" s="1"/>
  <c r="CE46" i="11" s="1"/>
  <c r="CE47" i="11" s="1"/>
  <c r="CE48" i="11" s="1"/>
  <c r="CE49" i="11" s="1"/>
  <c r="CE50" i="11" s="1"/>
  <c r="CE51" i="11" s="1"/>
  <c r="CE52" i="11" s="1"/>
  <c r="CE53" i="11" s="1"/>
  <c r="CE54" i="11" s="1"/>
  <c r="CE55" i="11" s="1"/>
  <c r="CE56" i="11" s="1"/>
  <c r="CE57" i="11" s="1"/>
  <c r="CE58" i="11" s="1"/>
  <c r="CE59" i="11" s="1"/>
  <c r="CE60" i="11" s="1"/>
  <c r="CE61" i="11" s="1"/>
  <c r="CE62" i="11" s="1"/>
  <c r="CE63" i="11" s="1"/>
  <c r="CE64" i="11" s="1"/>
  <c r="CE65" i="11" s="1"/>
  <c r="CE66" i="11" s="1"/>
  <c r="CE67" i="11" s="1"/>
  <c r="CE68" i="11" s="1"/>
  <c r="CE69" i="11" s="1"/>
  <c r="CE70" i="11" s="1"/>
  <c r="CE71" i="11" s="1"/>
  <c r="CE72" i="11" s="1"/>
  <c r="CE73" i="11" s="1"/>
  <c r="CE74" i="11" s="1"/>
  <c r="CE75" i="11" s="1"/>
  <c r="CE76" i="11" s="1"/>
  <c r="CE77" i="11" s="1"/>
  <c r="CE78" i="11" s="1"/>
  <c r="CE79" i="11" s="1"/>
  <c r="CE80" i="11" s="1"/>
  <c r="CM42" i="11"/>
  <c r="CM43" i="11" s="1"/>
  <c r="CM44" i="11" s="1"/>
  <c r="CM45" i="11" s="1"/>
  <c r="CM46" i="11" s="1"/>
  <c r="CM47" i="11" s="1"/>
  <c r="CM48" i="11" s="1"/>
  <c r="CM49" i="11" s="1"/>
  <c r="CM50" i="11" s="1"/>
  <c r="CM51" i="11" s="1"/>
  <c r="CM52" i="11" s="1"/>
  <c r="CM53" i="11" s="1"/>
  <c r="CM54" i="11" s="1"/>
  <c r="CM55" i="11" s="1"/>
  <c r="CM56" i="11" s="1"/>
  <c r="CM57" i="11" s="1"/>
  <c r="CM58" i="11" s="1"/>
  <c r="CM59" i="11" s="1"/>
  <c r="CM60" i="11" s="1"/>
  <c r="CM61" i="11" s="1"/>
  <c r="CM62" i="11" s="1"/>
  <c r="CM63" i="11" s="1"/>
  <c r="CM64" i="11" s="1"/>
  <c r="CM65" i="11" s="1"/>
  <c r="CM66" i="11" s="1"/>
  <c r="CM67" i="11" s="1"/>
  <c r="CM68" i="11" s="1"/>
  <c r="CM69" i="11" s="1"/>
  <c r="CM70" i="11" s="1"/>
  <c r="CM71" i="11" s="1"/>
  <c r="CM72" i="11" s="1"/>
  <c r="CM73" i="11" s="1"/>
  <c r="CM74" i="11" s="1"/>
  <c r="CM75" i="11" s="1"/>
  <c r="CM76" i="11" s="1"/>
  <c r="CM77" i="11" s="1"/>
  <c r="CM78" i="11" s="1"/>
  <c r="CM79" i="11" s="1"/>
  <c r="CM80" i="11" s="1"/>
  <c r="CU42" i="11"/>
  <c r="CU43" i="11" s="1"/>
  <c r="CU44" i="11" s="1"/>
  <c r="CU45" i="11" s="1"/>
  <c r="CU46" i="11" s="1"/>
  <c r="CU47" i="11" s="1"/>
  <c r="CU48" i="11" s="1"/>
  <c r="CU49" i="11" s="1"/>
  <c r="CU50" i="11" s="1"/>
  <c r="CU51" i="11" s="1"/>
  <c r="CU52" i="11" s="1"/>
  <c r="CU53" i="11" s="1"/>
  <c r="CU54" i="11" s="1"/>
  <c r="CU55" i="11" s="1"/>
  <c r="CU56" i="11" s="1"/>
  <c r="CU57" i="11" s="1"/>
  <c r="CU58" i="11" s="1"/>
  <c r="CU59" i="11" s="1"/>
  <c r="CU60" i="11" s="1"/>
  <c r="CU61" i="11" s="1"/>
  <c r="CH42" i="11"/>
  <c r="CH43" i="11" s="1"/>
  <c r="CH44" i="11" s="1"/>
  <c r="CH45" i="11" s="1"/>
  <c r="CH46" i="11" s="1"/>
  <c r="CH47" i="11" s="1"/>
  <c r="CH48" i="11" s="1"/>
  <c r="CH49" i="11" s="1"/>
  <c r="CH50" i="11" s="1"/>
  <c r="CH51" i="11" s="1"/>
  <c r="CH52" i="11" s="1"/>
  <c r="CH53" i="11" s="1"/>
  <c r="CH54" i="11" s="1"/>
  <c r="CH55" i="11" s="1"/>
  <c r="CH56" i="11" s="1"/>
  <c r="CH57" i="11" s="1"/>
  <c r="CH58" i="11" s="1"/>
  <c r="CH59" i="11" s="1"/>
  <c r="CH60" i="11" s="1"/>
  <c r="CH61" i="11" s="1"/>
  <c r="CS42" i="11"/>
  <c r="CC42" i="11"/>
  <c r="CC43" i="11" s="1"/>
  <c r="CC44" i="11" s="1"/>
  <c r="CC45" i="11" s="1"/>
  <c r="CC46" i="11" s="1"/>
  <c r="CC47" i="11" s="1"/>
  <c r="CC48" i="11" s="1"/>
  <c r="CC49" i="11" s="1"/>
  <c r="CC50" i="11" s="1"/>
  <c r="CC51" i="11" s="1"/>
  <c r="CC52" i="11" s="1"/>
  <c r="CC53" i="11" s="1"/>
  <c r="CC54" i="11" s="1"/>
  <c r="CC55" i="11" s="1"/>
  <c r="CC56" i="11" s="1"/>
  <c r="CC57" i="11" s="1"/>
  <c r="CC58" i="11" s="1"/>
  <c r="CC59" i="11" s="1"/>
  <c r="CC60" i="11" s="1"/>
  <c r="CC61" i="11" s="1"/>
  <c r="CC62" i="11" s="1"/>
  <c r="CC63" i="11" s="1"/>
  <c r="CC64" i="11" s="1"/>
  <c r="CC65" i="11" s="1"/>
  <c r="CC66" i="11" s="1"/>
  <c r="CC67" i="11" s="1"/>
  <c r="CC68" i="11" s="1"/>
  <c r="CC69" i="11" s="1"/>
  <c r="CC70" i="11" s="1"/>
  <c r="CC71" i="11" s="1"/>
  <c r="CC72" i="11" s="1"/>
  <c r="CC73" i="11" s="1"/>
  <c r="CC74" i="11" s="1"/>
  <c r="CC75" i="11" s="1"/>
  <c r="CC76" i="11" s="1"/>
  <c r="CC77" i="11" s="1"/>
  <c r="CC78" i="11" s="1"/>
  <c r="CC79" i="11" s="1"/>
  <c r="CC80" i="11" s="1"/>
  <c r="CF42" i="11"/>
  <c r="CF43" i="11" s="1"/>
  <c r="CF44" i="11" s="1"/>
  <c r="CF45" i="11" s="1"/>
  <c r="CF46" i="11" s="1"/>
  <c r="CF47" i="11" s="1"/>
  <c r="CF48" i="11" s="1"/>
  <c r="CF49" i="11" s="1"/>
  <c r="CF50" i="11" s="1"/>
  <c r="CF51" i="11" s="1"/>
  <c r="CF52" i="11" s="1"/>
  <c r="CF53" i="11" s="1"/>
  <c r="CF54" i="11" s="1"/>
  <c r="CF55" i="11" s="1"/>
  <c r="CF56" i="11" s="1"/>
  <c r="CF57" i="11" s="1"/>
  <c r="CF58" i="11" s="1"/>
  <c r="CF59" i="11" s="1"/>
  <c r="CF60" i="11" s="1"/>
  <c r="CF61" i="11" s="1"/>
  <c r="CT42" i="11"/>
  <c r="CT43" i="11" s="1"/>
  <c r="CT44" i="11" s="1"/>
  <c r="CT45" i="11" s="1"/>
  <c r="CT46" i="11" s="1"/>
  <c r="CT47" i="11" s="1"/>
  <c r="CT48" i="11" s="1"/>
  <c r="CT49" i="11" s="1"/>
  <c r="CT50" i="11" s="1"/>
  <c r="CT51" i="11" s="1"/>
  <c r="CT52" i="11" s="1"/>
  <c r="CT53" i="11" s="1"/>
  <c r="CT54" i="11" s="1"/>
  <c r="CT55" i="11" s="1"/>
  <c r="CT56" i="11" s="1"/>
  <c r="CT57" i="11" s="1"/>
  <c r="CT58" i="11" s="1"/>
  <c r="CT59" i="11" s="1"/>
  <c r="CT60" i="11" s="1"/>
  <c r="CT61" i="11" s="1"/>
  <c r="CT62" i="11" s="1"/>
  <c r="CT63" i="11" s="1"/>
  <c r="CT64" i="11" s="1"/>
  <c r="CT65" i="11" s="1"/>
  <c r="CT66" i="11" s="1"/>
  <c r="CT67" i="11" s="1"/>
  <c r="CT68" i="11" s="1"/>
  <c r="CT69" i="11" s="1"/>
  <c r="CT70" i="11" s="1"/>
  <c r="CT71" i="11" s="1"/>
  <c r="CT72" i="11" s="1"/>
  <c r="CT73" i="11" s="1"/>
  <c r="CT74" i="11" s="1"/>
  <c r="CT75" i="11" s="1"/>
  <c r="CT76" i="11" s="1"/>
  <c r="CT77" i="11" s="1"/>
  <c r="CT78" i="11" s="1"/>
  <c r="CT79" i="11" s="1"/>
  <c r="CT80" i="11" s="1"/>
  <c r="CJ42" i="11"/>
  <c r="CJ43" i="11" s="1"/>
  <c r="CJ44" i="11" s="1"/>
  <c r="CJ45" i="11" s="1"/>
  <c r="CJ46" i="11" s="1"/>
  <c r="CJ47" i="11" s="1"/>
  <c r="CJ48" i="11" s="1"/>
  <c r="CJ49" i="11" s="1"/>
  <c r="CJ50" i="11" s="1"/>
  <c r="CJ51" i="11" s="1"/>
  <c r="CJ52" i="11" s="1"/>
  <c r="CJ53" i="11" s="1"/>
  <c r="CJ54" i="11" s="1"/>
  <c r="CJ55" i="11" s="1"/>
  <c r="CJ56" i="11" s="1"/>
  <c r="CJ57" i="11" s="1"/>
  <c r="CJ58" i="11" s="1"/>
  <c r="CJ59" i="11" s="1"/>
  <c r="CJ60" i="11" s="1"/>
  <c r="CJ61" i="11" s="1"/>
  <c r="CL42" i="11"/>
  <c r="CL43" i="11" s="1"/>
  <c r="CL44" i="11" s="1"/>
  <c r="CL45" i="11" s="1"/>
  <c r="CL46" i="11" s="1"/>
  <c r="CL47" i="11" s="1"/>
  <c r="CL48" i="11" s="1"/>
  <c r="CL49" i="11" s="1"/>
  <c r="CL50" i="11" s="1"/>
  <c r="CL51" i="11" s="1"/>
  <c r="CL52" i="11" s="1"/>
  <c r="CL53" i="11" s="1"/>
  <c r="CL54" i="11" s="1"/>
  <c r="CL55" i="11" s="1"/>
  <c r="CL56" i="11" s="1"/>
  <c r="CL57" i="11" s="1"/>
  <c r="CL58" i="11" s="1"/>
  <c r="CL59" i="11" s="1"/>
  <c r="CL60" i="11" s="1"/>
  <c r="CL61" i="11" s="1"/>
  <c r="CL62" i="11" s="1"/>
  <c r="CL63" i="11" s="1"/>
  <c r="CL64" i="11" s="1"/>
  <c r="CL65" i="11" s="1"/>
  <c r="CL66" i="11" s="1"/>
  <c r="CL67" i="11" s="1"/>
  <c r="CL68" i="11" s="1"/>
  <c r="CL69" i="11" s="1"/>
  <c r="CL70" i="11" s="1"/>
  <c r="CL71" i="11" s="1"/>
  <c r="CL72" i="11" s="1"/>
  <c r="CL73" i="11" s="1"/>
  <c r="CL74" i="11" s="1"/>
  <c r="CL75" i="11" s="1"/>
  <c r="CL76" i="11" s="1"/>
  <c r="CL77" i="11" s="1"/>
  <c r="CL78" i="11" s="1"/>
  <c r="CL79" i="11" s="1"/>
  <c r="CL80" i="11" s="1"/>
  <c r="CI42" i="11"/>
  <c r="CN42" i="11"/>
  <c r="CN43" i="11" s="1"/>
  <c r="CN44" i="11" s="1"/>
  <c r="CN45" i="11" s="1"/>
  <c r="CN46" i="11" s="1"/>
  <c r="CN47" i="11" s="1"/>
  <c r="CN48" i="11" s="1"/>
  <c r="CN49" i="11" s="1"/>
  <c r="CN50" i="11" s="1"/>
  <c r="CN51" i="11" s="1"/>
  <c r="CN52" i="11" s="1"/>
  <c r="CN53" i="11" s="1"/>
  <c r="CN54" i="11" s="1"/>
  <c r="CN55" i="11" s="1"/>
  <c r="CN56" i="11" s="1"/>
  <c r="CN57" i="11" s="1"/>
  <c r="CN58" i="11" s="1"/>
  <c r="CN59" i="11" s="1"/>
  <c r="CN60" i="11" s="1"/>
  <c r="CN61" i="11" s="1"/>
  <c r="CP42" i="11"/>
  <c r="CP43" i="11" s="1"/>
  <c r="CP44" i="11" s="1"/>
  <c r="CP45" i="11" s="1"/>
  <c r="CP46" i="11" s="1"/>
  <c r="CP47" i="11" s="1"/>
  <c r="CP48" i="11" s="1"/>
  <c r="CP49" i="11" s="1"/>
  <c r="CP50" i="11" s="1"/>
  <c r="CP51" i="11" s="1"/>
  <c r="CP52" i="11" s="1"/>
  <c r="CP53" i="11" s="1"/>
  <c r="CP54" i="11" s="1"/>
  <c r="CP55" i="11" s="1"/>
  <c r="CP56" i="11" s="1"/>
  <c r="CP57" i="11" s="1"/>
  <c r="CP58" i="11" s="1"/>
  <c r="CP59" i="11" s="1"/>
  <c r="CP60" i="11" s="1"/>
  <c r="CP61" i="11" s="1"/>
  <c r="CP62" i="11" s="1"/>
  <c r="CP63" i="11" s="1"/>
  <c r="CP64" i="11" s="1"/>
  <c r="CP65" i="11" s="1"/>
  <c r="CP66" i="11" s="1"/>
  <c r="CP67" i="11" s="1"/>
  <c r="CP68" i="11" s="1"/>
  <c r="CP69" i="11" s="1"/>
  <c r="CP70" i="11" s="1"/>
  <c r="CP71" i="11" s="1"/>
  <c r="CP72" i="11" s="1"/>
  <c r="CP73" i="11" s="1"/>
  <c r="CP74" i="11" s="1"/>
  <c r="CP75" i="11" s="1"/>
  <c r="CP76" i="11" s="1"/>
  <c r="CP77" i="11" s="1"/>
  <c r="CP78" i="11" s="1"/>
  <c r="CP79" i="11" s="1"/>
  <c r="CP80" i="11" s="1"/>
  <c r="CB42" i="11"/>
  <c r="CB43" i="11" s="1"/>
  <c r="CB44" i="11" s="1"/>
  <c r="CB45" i="11" s="1"/>
  <c r="CB46" i="11" s="1"/>
  <c r="CB47" i="11" s="1"/>
  <c r="CB48" i="11" s="1"/>
  <c r="CB49" i="11" s="1"/>
  <c r="CB50" i="11" s="1"/>
  <c r="CB51" i="11" s="1"/>
  <c r="CB52" i="11" s="1"/>
  <c r="CB53" i="11" s="1"/>
  <c r="CB54" i="11" s="1"/>
  <c r="CB55" i="11" s="1"/>
  <c r="CB56" i="11" s="1"/>
  <c r="CB57" i="11" s="1"/>
  <c r="CB58" i="11" s="1"/>
  <c r="CB59" i="11" s="1"/>
  <c r="CB60" i="11" s="1"/>
  <c r="CB61" i="11" s="1"/>
  <c r="BX2" i="11"/>
  <c r="BZ4" i="11"/>
  <c r="CG42" i="11"/>
  <c r="CG43" i="11" s="1"/>
  <c r="CG44" i="11" s="1"/>
  <c r="CG45" i="11" s="1"/>
  <c r="CG46" i="11" s="1"/>
  <c r="CG47" i="11" s="1"/>
  <c r="CG48" i="11" s="1"/>
  <c r="CG49" i="11" s="1"/>
  <c r="CG50" i="11" s="1"/>
  <c r="CG51" i="11" s="1"/>
  <c r="CG52" i="11" s="1"/>
  <c r="CG53" i="11" s="1"/>
  <c r="CG54" i="11" s="1"/>
  <c r="CG55" i="11" s="1"/>
  <c r="CG56" i="11" s="1"/>
  <c r="CG57" i="11" s="1"/>
  <c r="CG58" i="11" s="1"/>
  <c r="CG59" i="11" s="1"/>
  <c r="CG60" i="11" s="1"/>
  <c r="CG61" i="11" s="1"/>
  <c r="CO42" i="11"/>
  <c r="CO43" i="11" s="1"/>
  <c r="CO44" i="11" s="1"/>
  <c r="CO45" i="11" s="1"/>
  <c r="CO46" i="11" s="1"/>
  <c r="CO47" i="11" s="1"/>
  <c r="CO48" i="11" s="1"/>
  <c r="CO49" i="11" s="1"/>
  <c r="CO50" i="11" s="1"/>
  <c r="CO51" i="11" s="1"/>
  <c r="CO52" i="11" s="1"/>
  <c r="CO53" i="11" s="1"/>
  <c r="CO54" i="11" s="1"/>
  <c r="CO55" i="11" s="1"/>
  <c r="CO56" i="11" s="1"/>
  <c r="CO57" i="11" s="1"/>
  <c r="CO58" i="11" s="1"/>
  <c r="CO59" i="11" s="1"/>
  <c r="CO60" i="11" s="1"/>
  <c r="CO61" i="11" s="1"/>
  <c r="EB5" i="11"/>
  <c r="DT5" i="11"/>
  <c r="DT6" i="11" s="1"/>
  <c r="DT7" i="11" s="1"/>
  <c r="DT8" i="11" s="1"/>
  <c r="DT9" i="11" s="1"/>
  <c r="DT10" i="11" s="1"/>
  <c r="DT11" i="11" s="1"/>
  <c r="DT12" i="11" s="1"/>
  <c r="DT13" i="11" s="1"/>
  <c r="DT14" i="11" s="1"/>
  <c r="DT15" i="11" s="1"/>
  <c r="DT16" i="11" s="1"/>
  <c r="DT17" i="11" s="1"/>
  <c r="DT18" i="11" s="1"/>
  <c r="DT19" i="11" s="1"/>
  <c r="DT20" i="11" s="1"/>
  <c r="DT21" i="11" s="1"/>
  <c r="DT22" i="11" s="1"/>
  <c r="DT23" i="11" s="1"/>
  <c r="DT24" i="11" s="1"/>
  <c r="DT25" i="11" s="1"/>
  <c r="DT26" i="11" s="1"/>
  <c r="DT27" i="11" s="1"/>
  <c r="DT28" i="11" s="1"/>
  <c r="DT29" i="11" s="1"/>
  <c r="DT30" i="11" s="1"/>
  <c r="DT31" i="11" s="1"/>
  <c r="DT32" i="11" s="1"/>
  <c r="DT33" i="11" s="1"/>
  <c r="DT34" i="11" s="1"/>
  <c r="DT35" i="11" s="1"/>
  <c r="DT36" i="11" s="1"/>
  <c r="DT37" i="11" s="1"/>
  <c r="DT38" i="11" s="1"/>
  <c r="DT39" i="11" s="1"/>
  <c r="DT40" i="11" s="1"/>
  <c r="DT41" i="11" s="1"/>
  <c r="DT42" i="11" s="1"/>
  <c r="DT43" i="11" s="1"/>
  <c r="DT44" i="11" s="1"/>
  <c r="DT45" i="11" s="1"/>
  <c r="DT46" i="11" s="1"/>
  <c r="DT47" i="11" s="1"/>
  <c r="DT48" i="11" s="1"/>
  <c r="DT49" i="11" s="1"/>
  <c r="DT50" i="11" s="1"/>
  <c r="DT51" i="11" s="1"/>
  <c r="DT52" i="11" s="1"/>
  <c r="DT53" i="11" s="1"/>
  <c r="DT54" i="11" s="1"/>
  <c r="DT55" i="11" s="1"/>
  <c r="DT56" i="11" s="1"/>
  <c r="DT57" i="11" s="1"/>
  <c r="DT58" i="11" s="1"/>
  <c r="DT59" i="11" s="1"/>
  <c r="DT60" i="11" s="1"/>
  <c r="DT61" i="11" s="1"/>
  <c r="DT62" i="11" s="1"/>
  <c r="DT63" i="11" s="1"/>
  <c r="DT64" i="11" s="1"/>
  <c r="DT65" i="11" s="1"/>
  <c r="DT66" i="11" s="1"/>
  <c r="DT67" i="11" s="1"/>
  <c r="DT68" i="11" s="1"/>
  <c r="DT69" i="11" s="1"/>
  <c r="DT70" i="11" s="1"/>
  <c r="DT71" i="11" s="1"/>
  <c r="DT72" i="11" s="1"/>
  <c r="DT73" i="11" s="1"/>
  <c r="DT74" i="11" s="1"/>
  <c r="DT75" i="11" s="1"/>
  <c r="DT76" i="11" s="1"/>
  <c r="DT77" i="11" s="1"/>
  <c r="DT78" i="11" s="1"/>
  <c r="DT79" i="11" s="1"/>
  <c r="DT80" i="11" s="1"/>
  <c r="DT2" i="11" s="1"/>
  <c r="DI108" i="11" s="1"/>
  <c r="EA5" i="11"/>
  <c r="EA6" i="11" s="1"/>
  <c r="EA7" i="11" s="1"/>
  <c r="EA8" i="11" s="1"/>
  <c r="EA9" i="11" s="1"/>
  <c r="EA10" i="11" s="1"/>
  <c r="EA11" i="11" s="1"/>
  <c r="EA12" i="11" s="1"/>
  <c r="EA13" i="11" s="1"/>
  <c r="EA14" i="11" s="1"/>
  <c r="EA15" i="11" s="1"/>
  <c r="EA16" i="11" s="1"/>
  <c r="EA17" i="11" s="1"/>
  <c r="EA18" i="11" s="1"/>
  <c r="EA19" i="11" s="1"/>
  <c r="EA20" i="11" s="1"/>
  <c r="EA21" i="11" s="1"/>
  <c r="EA22" i="11" s="1"/>
  <c r="EA23" i="11" s="1"/>
  <c r="EA24" i="11" s="1"/>
  <c r="EA25" i="11" s="1"/>
  <c r="EA26" i="11" s="1"/>
  <c r="EA27" i="11" s="1"/>
  <c r="EA28" i="11" s="1"/>
  <c r="EA29" i="11" s="1"/>
  <c r="EA30" i="11" s="1"/>
  <c r="EA31" i="11" s="1"/>
  <c r="EA32" i="11" s="1"/>
  <c r="EA33" i="11" s="1"/>
  <c r="EA34" i="11" s="1"/>
  <c r="EA35" i="11" s="1"/>
  <c r="EA36" i="11" s="1"/>
  <c r="EA37" i="11" s="1"/>
  <c r="EA38" i="11" s="1"/>
  <c r="EA39" i="11" s="1"/>
  <c r="EA40" i="11" s="1"/>
  <c r="EA41" i="11" s="1"/>
  <c r="EA42" i="11" s="1"/>
  <c r="EA43" i="11" s="1"/>
  <c r="EA44" i="11" s="1"/>
  <c r="EA45" i="11" s="1"/>
  <c r="EA46" i="11" s="1"/>
  <c r="EA47" i="11" s="1"/>
  <c r="EA48" i="11" s="1"/>
  <c r="EA49" i="11" s="1"/>
  <c r="EA50" i="11" s="1"/>
  <c r="EA51" i="11" s="1"/>
  <c r="EA52" i="11" s="1"/>
  <c r="EA53" i="11" s="1"/>
  <c r="EA54" i="11" s="1"/>
  <c r="EA55" i="11" s="1"/>
  <c r="EA56" i="11" s="1"/>
  <c r="EA57" i="11" s="1"/>
  <c r="EA58" i="11" s="1"/>
  <c r="EA59" i="11" s="1"/>
  <c r="EA60" i="11" s="1"/>
  <c r="EA61" i="11" s="1"/>
  <c r="EA62" i="11" s="1"/>
  <c r="EA63" i="11" s="1"/>
  <c r="EA64" i="11" s="1"/>
  <c r="EA65" i="11" s="1"/>
  <c r="EA66" i="11" s="1"/>
  <c r="EA67" i="11" s="1"/>
  <c r="EA68" i="11" s="1"/>
  <c r="EA69" i="11" s="1"/>
  <c r="EA70" i="11" s="1"/>
  <c r="EA71" i="11" s="1"/>
  <c r="EA72" i="11" s="1"/>
  <c r="EA73" i="11" s="1"/>
  <c r="EA74" i="11" s="1"/>
  <c r="EA75" i="11" s="1"/>
  <c r="EA76" i="11" s="1"/>
  <c r="EA77" i="11" s="1"/>
  <c r="EA78" i="11" s="1"/>
  <c r="EA79" i="11" s="1"/>
  <c r="EA80" i="11" s="1"/>
  <c r="EA2" i="11" s="1"/>
  <c r="DI213" i="11" s="1"/>
  <c r="DS5" i="11"/>
  <c r="DS6" i="11" s="1"/>
  <c r="DS7" i="11" s="1"/>
  <c r="DS8" i="11" s="1"/>
  <c r="DS9" i="11" s="1"/>
  <c r="DS10" i="11" s="1"/>
  <c r="DS11" i="11" s="1"/>
  <c r="DS12" i="11" s="1"/>
  <c r="DS13" i="11" s="1"/>
  <c r="DS14" i="11" s="1"/>
  <c r="DS15" i="11" s="1"/>
  <c r="DS16" i="11" s="1"/>
  <c r="DS17" i="11" s="1"/>
  <c r="DS18" i="11" s="1"/>
  <c r="DS19" i="11" s="1"/>
  <c r="DS20" i="11" s="1"/>
  <c r="DS21" i="11" s="1"/>
  <c r="DS22" i="11" s="1"/>
  <c r="DS23" i="11" s="1"/>
  <c r="DS24" i="11" s="1"/>
  <c r="DS25" i="11" s="1"/>
  <c r="DS26" i="11" s="1"/>
  <c r="DS27" i="11" s="1"/>
  <c r="DS28" i="11" s="1"/>
  <c r="DS29" i="11" s="1"/>
  <c r="DS30" i="11" s="1"/>
  <c r="DS31" i="11" s="1"/>
  <c r="DS32" i="11" s="1"/>
  <c r="DS33" i="11" s="1"/>
  <c r="DS34" i="11" s="1"/>
  <c r="DS35" i="11" s="1"/>
  <c r="DS36" i="11" s="1"/>
  <c r="DS37" i="11" s="1"/>
  <c r="DS38" i="11" s="1"/>
  <c r="DS39" i="11" s="1"/>
  <c r="DS40" i="11" s="1"/>
  <c r="DS41" i="11" s="1"/>
  <c r="DS42" i="11" s="1"/>
  <c r="DS43" i="11" s="1"/>
  <c r="DS44" i="11" s="1"/>
  <c r="DS45" i="11" s="1"/>
  <c r="DS46" i="11" s="1"/>
  <c r="DS47" i="11" s="1"/>
  <c r="DS48" i="11" s="1"/>
  <c r="DS49" i="11" s="1"/>
  <c r="DS50" i="11" s="1"/>
  <c r="DS51" i="11" s="1"/>
  <c r="DS52" i="11" s="1"/>
  <c r="DS53" i="11" s="1"/>
  <c r="DS54" i="11" s="1"/>
  <c r="DS55" i="11" s="1"/>
  <c r="DS56" i="11" s="1"/>
  <c r="DS57" i="11" s="1"/>
  <c r="DS58" i="11" s="1"/>
  <c r="DS59" i="11" s="1"/>
  <c r="DS60" i="11" s="1"/>
  <c r="DS61" i="11" s="1"/>
  <c r="DS62" i="11" s="1"/>
  <c r="DS63" i="11" s="1"/>
  <c r="DS64" i="11" s="1"/>
  <c r="DS65" i="11" s="1"/>
  <c r="DS66" i="11" s="1"/>
  <c r="DS67" i="11" s="1"/>
  <c r="DS68" i="11" s="1"/>
  <c r="DS69" i="11" s="1"/>
  <c r="DS70" i="11" s="1"/>
  <c r="DS71" i="11" s="1"/>
  <c r="DS72" i="11" s="1"/>
  <c r="DS73" i="11" s="1"/>
  <c r="DS74" i="11" s="1"/>
  <c r="DS75" i="11" s="1"/>
  <c r="DS76" i="11" s="1"/>
  <c r="DS77" i="11" s="1"/>
  <c r="DS78" i="11" s="1"/>
  <c r="DS79" i="11" s="1"/>
  <c r="DS80" i="11" s="1"/>
  <c r="DS2" i="11" s="1"/>
  <c r="DI93" i="11" s="1"/>
  <c r="DY5" i="11"/>
  <c r="DY6" i="11" s="1"/>
  <c r="DQ5" i="11"/>
  <c r="DQ6" i="11" s="1"/>
  <c r="DQ7" i="11" s="1"/>
  <c r="DQ8" i="11" s="1"/>
  <c r="DQ9" i="11" s="1"/>
  <c r="DQ10" i="11" s="1"/>
  <c r="DQ11" i="11" s="1"/>
  <c r="DQ12" i="11" s="1"/>
  <c r="DQ13" i="11" s="1"/>
  <c r="DQ14" i="11" s="1"/>
  <c r="DQ15" i="11" s="1"/>
  <c r="DQ16" i="11" s="1"/>
  <c r="DQ17" i="11" s="1"/>
  <c r="DQ18" i="11" s="1"/>
  <c r="DQ19" i="11" s="1"/>
  <c r="DQ20" i="11" s="1"/>
  <c r="DQ21" i="11" s="1"/>
  <c r="DQ22" i="11" s="1"/>
  <c r="DQ23" i="11" s="1"/>
  <c r="DQ24" i="11" s="1"/>
  <c r="DQ25" i="11" s="1"/>
  <c r="DQ26" i="11" s="1"/>
  <c r="DQ27" i="11" s="1"/>
  <c r="DQ28" i="11" s="1"/>
  <c r="DQ29" i="11" s="1"/>
  <c r="DQ30" i="11" s="1"/>
  <c r="DQ31" i="11" s="1"/>
  <c r="DQ32" i="11" s="1"/>
  <c r="DQ33" i="11" s="1"/>
  <c r="DQ34" i="11" s="1"/>
  <c r="DQ35" i="11" s="1"/>
  <c r="DQ36" i="11" s="1"/>
  <c r="DQ37" i="11" s="1"/>
  <c r="DQ38" i="11" s="1"/>
  <c r="DQ39" i="11" s="1"/>
  <c r="DQ40" i="11" s="1"/>
  <c r="DQ41" i="11" s="1"/>
  <c r="DQ42" i="11" s="1"/>
  <c r="DQ43" i="11" s="1"/>
  <c r="DQ44" i="11" s="1"/>
  <c r="DQ45" i="11" s="1"/>
  <c r="DQ46" i="11" s="1"/>
  <c r="DQ47" i="11" s="1"/>
  <c r="DQ48" i="11" s="1"/>
  <c r="DQ49" i="11" s="1"/>
  <c r="DQ50" i="11" s="1"/>
  <c r="DQ51" i="11" s="1"/>
  <c r="DQ52" i="11" s="1"/>
  <c r="DQ53" i="11" s="1"/>
  <c r="DQ54" i="11" s="1"/>
  <c r="DQ55" i="11" s="1"/>
  <c r="DQ56" i="11" s="1"/>
  <c r="DQ57" i="11" s="1"/>
  <c r="DQ58" i="11" s="1"/>
  <c r="DQ59" i="11" s="1"/>
  <c r="DQ60" i="11" s="1"/>
  <c r="DQ61" i="11" s="1"/>
  <c r="DQ62" i="11" s="1"/>
  <c r="DQ63" i="11" s="1"/>
  <c r="DQ64" i="11" s="1"/>
  <c r="DQ65" i="11" s="1"/>
  <c r="DQ66" i="11" s="1"/>
  <c r="DQ67" i="11" s="1"/>
  <c r="DQ68" i="11" s="1"/>
  <c r="DQ69" i="11" s="1"/>
  <c r="DQ70" i="11" s="1"/>
  <c r="DQ71" i="11" s="1"/>
  <c r="DQ72" i="11" s="1"/>
  <c r="DQ73" i="11" s="1"/>
  <c r="DQ74" i="11" s="1"/>
  <c r="DQ75" i="11" s="1"/>
  <c r="DQ76" i="11" s="1"/>
  <c r="DQ77" i="11" s="1"/>
  <c r="DQ78" i="11" s="1"/>
  <c r="DQ79" i="11" s="1"/>
  <c r="DQ80" i="11" s="1"/>
  <c r="DQ2" i="11" s="1"/>
  <c r="DI63" i="11" s="1"/>
  <c r="EF5" i="11"/>
  <c r="EE5" i="11"/>
  <c r="EE6" i="11" s="1"/>
  <c r="EE7" i="11" s="1"/>
  <c r="EE8" i="11" s="1"/>
  <c r="EE9" i="11" s="1"/>
  <c r="EE10" i="11" s="1"/>
  <c r="EE11" i="11" s="1"/>
  <c r="EE12" i="11" s="1"/>
  <c r="EE13" i="11" s="1"/>
  <c r="EE14" i="11" s="1"/>
  <c r="EE15" i="11" s="1"/>
  <c r="EE16" i="11" s="1"/>
  <c r="EE17" i="11" s="1"/>
  <c r="EE18" i="11" s="1"/>
  <c r="EE19" i="11" s="1"/>
  <c r="EE20" i="11" s="1"/>
  <c r="EE21" i="11" s="1"/>
  <c r="EE22" i="11" s="1"/>
  <c r="EE23" i="11" s="1"/>
  <c r="EE24" i="11" s="1"/>
  <c r="EE25" i="11" s="1"/>
  <c r="EE26" i="11" s="1"/>
  <c r="EE27" i="11" s="1"/>
  <c r="EE28" i="11" s="1"/>
  <c r="EE29" i="11" s="1"/>
  <c r="EE30" i="11" s="1"/>
  <c r="EE31" i="11" s="1"/>
  <c r="EE32" i="11" s="1"/>
  <c r="EE33" i="11" s="1"/>
  <c r="EE34" i="11" s="1"/>
  <c r="EE35" i="11" s="1"/>
  <c r="EE36" i="11" s="1"/>
  <c r="EE37" i="11" s="1"/>
  <c r="EE38" i="11" s="1"/>
  <c r="EE39" i="11" s="1"/>
  <c r="EE40" i="11" s="1"/>
  <c r="EE41" i="11" s="1"/>
  <c r="EE42" i="11" s="1"/>
  <c r="EE43" i="11" s="1"/>
  <c r="EE44" i="11" s="1"/>
  <c r="EE45" i="11" s="1"/>
  <c r="EE46" i="11" s="1"/>
  <c r="EE47" i="11" s="1"/>
  <c r="EE48" i="11" s="1"/>
  <c r="EE49" i="11" s="1"/>
  <c r="EE50" i="11" s="1"/>
  <c r="EE51" i="11" s="1"/>
  <c r="EE52" i="11" s="1"/>
  <c r="EE53" i="11" s="1"/>
  <c r="EE54" i="11" s="1"/>
  <c r="EE55" i="11" s="1"/>
  <c r="EE56" i="11" s="1"/>
  <c r="EE57" i="11" s="1"/>
  <c r="EE58" i="11" s="1"/>
  <c r="EE59" i="11" s="1"/>
  <c r="EE60" i="11" s="1"/>
  <c r="EE61" i="11" s="1"/>
  <c r="EE62" i="11" s="1"/>
  <c r="EE63" i="11" s="1"/>
  <c r="EE64" i="11" s="1"/>
  <c r="EE65" i="11" s="1"/>
  <c r="EE66" i="11" s="1"/>
  <c r="EE67" i="11" s="1"/>
  <c r="EE68" i="11" s="1"/>
  <c r="EE69" i="11" s="1"/>
  <c r="EE70" i="11" s="1"/>
  <c r="EE71" i="11" s="1"/>
  <c r="EE72" i="11" s="1"/>
  <c r="EE73" i="11" s="1"/>
  <c r="EE74" i="11" s="1"/>
  <c r="EE75" i="11" s="1"/>
  <c r="EE76" i="11" s="1"/>
  <c r="EE77" i="11" s="1"/>
  <c r="EE78" i="11" s="1"/>
  <c r="EE79" i="11" s="1"/>
  <c r="EE80" i="11" s="1"/>
  <c r="EE2" i="11" s="1"/>
  <c r="DI273" i="11" s="1"/>
  <c r="DW5" i="11"/>
  <c r="DO5" i="11"/>
  <c r="DO6" i="11" s="1"/>
  <c r="DO7" i="11" s="1"/>
  <c r="DO8" i="11" s="1"/>
  <c r="DO9" i="11" s="1"/>
  <c r="DO10" i="11" s="1"/>
  <c r="DO11" i="11" s="1"/>
  <c r="DO12" i="11" s="1"/>
  <c r="DO13" i="11" s="1"/>
  <c r="DO14" i="11" s="1"/>
  <c r="DO15" i="11" s="1"/>
  <c r="DO16" i="11" s="1"/>
  <c r="DO17" i="11" s="1"/>
  <c r="DO18" i="11" s="1"/>
  <c r="DO19" i="11" s="1"/>
  <c r="DO20" i="11" s="1"/>
  <c r="DO21" i="11" s="1"/>
  <c r="DO22" i="11" s="1"/>
  <c r="DO23" i="11" s="1"/>
  <c r="DO24" i="11" s="1"/>
  <c r="DO25" i="11" s="1"/>
  <c r="DO26" i="11" s="1"/>
  <c r="DO27" i="11" s="1"/>
  <c r="DO28" i="11" s="1"/>
  <c r="DO29" i="11" s="1"/>
  <c r="DO30" i="11" s="1"/>
  <c r="DO31" i="11" s="1"/>
  <c r="DO32" i="11" s="1"/>
  <c r="DO33" i="11" s="1"/>
  <c r="DO34" i="11" s="1"/>
  <c r="DO35" i="11" s="1"/>
  <c r="DO36" i="11" s="1"/>
  <c r="DO37" i="11" s="1"/>
  <c r="DO38" i="11" s="1"/>
  <c r="DO39" i="11" s="1"/>
  <c r="DO40" i="11" s="1"/>
  <c r="DO41" i="11" s="1"/>
  <c r="DO42" i="11" s="1"/>
  <c r="DO43" i="11" s="1"/>
  <c r="DO44" i="11" s="1"/>
  <c r="DO45" i="11" s="1"/>
  <c r="DO46" i="11" s="1"/>
  <c r="DO47" i="11" s="1"/>
  <c r="DO48" i="11" s="1"/>
  <c r="DO49" i="11" s="1"/>
  <c r="DO50" i="11" s="1"/>
  <c r="DO51" i="11" s="1"/>
  <c r="DO52" i="11" s="1"/>
  <c r="DO53" i="11" s="1"/>
  <c r="DO54" i="11" s="1"/>
  <c r="DO55" i="11" s="1"/>
  <c r="DO56" i="11" s="1"/>
  <c r="DO57" i="11" s="1"/>
  <c r="DO58" i="11" s="1"/>
  <c r="DO59" i="11" s="1"/>
  <c r="DO60" i="11" s="1"/>
  <c r="DO61" i="11" s="1"/>
  <c r="DO62" i="11" s="1"/>
  <c r="DO63" i="11" s="1"/>
  <c r="DO64" i="11" s="1"/>
  <c r="DO65" i="11" s="1"/>
  <c r="DO66" i="11" s="1"/>
  <c r="DO67" i="11" s="1"/>
  <c r="DO68" i="11" s="1"/>
  <c r="DO69" i="11" s="1"/>
  <c r="DO70" i="11" s="1"/>
  <c r="DO71" i="11" s="1"/>
  <c r="DO72" i="11" s="1"/>
  <c r="DO73" i="11" s="1"/>
  <c r="DO74" i="11" s="1"/>
  <c r="DO75" i="11" s="1"/>
  <c r="DO76" i="11" s="1"/>
  <c r="DO77" i="11" s="1"/>
  <c r="DO78" i="11" s="1"/>
  <c r="DO79" i="11" s="1"/>
  <c r="DO80" i="11" s="1"/>
  <c r="DO2" i="11" s="1"/>
  <c r="DI33" i="11" s="1"/>
  <c r="CD42" i="11"/>
  <c r="CR42" i="11"/>
  <c r="CR43" i="11" s="1"/>
  <c r="CR44" i="11" s="1"/>
  <c r="CR45" i="11" s="1"/>
  <c r="CR46" i="11" s="1"/>
  <c r="CR47" i="11" s="1"/>
  <c r="CR48" i="11" s="1"/>
  <c r="CR49" i="11" s="1"/>
  <c r="CR50" i="11" s="1"/>
  <c r="CR51" i="11" s="1"/>
  <c r="CR52" i="11" s="1"/>
  <c r="CR53" i="11" s="1"/>
  <c r="CR54" i="11" s="1"/>
  <c r="CR55" i="11" s="1"/>
  <c r="CR56" i="11" s="1"/>
  <c r="CR57" i="11" s="1"/>
  <c r="CR58" i="11" s="1"/>
  <c r="CR59" i="11" s="1"/>
  <c r="CR60" i="11" s="1"/>
  <c r="CR61" i="11" s="1"/>
  <c r="CR62" i="11" s="1"/>
  <c r="CR63" i="11" s="1"/>
  <c r="CR64" i="11" s="1"/>
  <c r="CR65" i="11" s="1"/>
  <c r="CR66" i="11" s="1"/>
  <c r="CR67" i="11" s="1"/>
  <c r="CR68" i="11" s="1"/>
  <c r="CR69" i="11" s="1"/>
  <c r="CR70" i="11" s="1"/>
  <c r="CR71" i="11" s="1"/>
  <c r="CR72" i="11" s="1"/>
  <c r="CR73" i="11" s="1"/>
  <c r="CR74" i="11" s="1"/>
  <c r="CR75" i="11" s="1"/>
  <c r="CR76" i="11" s="1"/>
  <c r="CR77" i="11" s="1"/>
  <c r="CR78" i="11" s="1"/>
  <c r="CR79" i="11" s="1"/>
  <c r="CR80" i="11" s="1"/>
  <c r="CQ42" i="11"/>
  <c r="CQ43" i="11" s="1"/>
  <c r="CQ44" i="11" s="1"/>
  <c r="CQ45" i="11" s="1"/>
  <c r="CQ46" i="11" s="1"/>
  <c r="CQ47" i="11" s="1"/>
  <c r="CQ48" i="11" s="1"/>
  <c r="CQ49" i="11" s="1"/>
  <c r="CQ50" i="11" s="1"/>
  <c r="CQ51" i="11" s="1"/>
  <c r="CQ52" i="11" s="1"/>
  <c r="CQ53" i="11" s="1"/>
  <c r="CQ54" i="11" s="1"/>
  <c r="CQ55" i="11" s="1"/>
  <c r="CQ56" i="11" s="1"/>
  <c r="CQ57" i="11" s="1"/>
  <c r="CQ58" i="11" s="1"/>
  <c r="CQ59" i="11" s="1"/>
  <c r="CQ60" i="11" s="1"/>
  <c r="CQ61" i="11" s="1"/>
  <c r="CQ62" i="11" s="1"/>
  <c r="CQ63" i="11" s="1"/>
  <c r="CQ64" i="11" s="1"/>
  <c r="CQ65" i="11" s="1"/>
  <c r="CQ66" i="11" s="1"/>
  <c r="CQ67" i="11" s="1"/>
  <c r="CQ68" i="11" s="1"/>
  <c r="CQ69" i="11" s="1"/>
  <c r="CQ70" i="11" s="1"/>
  <c r="CQ71" i="11" s="1"/>
  <c r="CQ72" i="11" s="1"/>
  <c r="CQ73" i="11" s="1"/>
  <c r="CQ74" i="11" s="1"/>
  <c r="CQ75" i="11" s="1"/>
  <c r="CQ76" i="11" s="1"/>
  <c r="CQ77" i="11" s="1"/>
  <c r="CQ78" i="11" s="1"/>
  <c r="CQ79" i="11" s="1"/>
  <c r="CQ80" i="11" s="1"/>
  <c r="CK42" i="11"/>
  <c r="CK43" i="11" s="1"/>
  <c r="CK44" i="11" s="1"/>
  <c r="CK45" i="11" s="1"/>
  <c r="CK46" i="11" s="1"/>
  <c r="CK47" i="11" s="1"/>
  <c r="CK48" i="11" s="1"/>
  <c r="CK49" i="11" s="1"/>
  <c r="CK50" i="11" s="1"/>
  <c r="CK51" i="11" s="1"/>
  <c r="CK52" i="11" s="1"/>
  <c r="CK53" i="11" s="1"/>
  <c r="CK54" i="11" s="1"/>
  <c r="CK55" i="11" s="1"/>
  <c r="CK56" i="11" s="1"/>
  <c r="CK57" i="11" s="1"/>
  <c r="CK58" i="11" s="1"/>
  <c r="CK59" i="11" s="1"/>
  <c r="CK60" i="11" s="1"/>
  <c r="CK61" i="11" s="1"/>
  <c r="BW2" i="11"/>
  <c r="DR4" i="11"/>
  <c r="DR5" i="11" s="1"/>
  <c r="DR6" i="11" s="1"/>
  <c r="DR7" i="11" s="1"/>
  <c r="DR8" i="11" s="1"/>
  <c r="DR9" i="11" s="1"/>
  <c r="DR10" i="11" s="1"/>
  <c r="DR11" i="11" s="1"/>
  <c r="DR12" i="11" s="1"/>
  <c r="DR13" i="11" s="1"/>
  <c r="DR14" i="11" s="1"/>
  <c r="DR15" i="11" s="1"/>
  <c r="DR16" i="11" s="1"/>
  <c r="DR17" i="11" s="1"/>
  <c r="DR18" i="11" s="1"/>
  <c r="DR19" i="11" s="1"/>
  <c r="DR20" i="11" s="1"/>
  <c r="DR21" i="11" s="1"/>
  <c r="DR22" i="11" s="1"/>
  <c r="DR23" i="11" s="1"/>
  <c r="DR24" i="11" s="1"/>
  <c r="DR25" i="11" s="1"/>
  <c r="DR26" i="11" s="1"/>
  <c r="DR27" i="11" s="1"/>
  <c r="DR28" i="11" s="1"/>
  <c r="DR29" i="11" s="1"/>
  <c r="DR30" i="11" s="1"/>
  <c r="DR31" i="11" s="1"/>
  <c r="DR32" i="11" s="1"/>
  <c r="DR33" i="11" s="1"/>
  <c r="DR34" i="11" s="1"/>
  <c r="DR35" i="11" s="1"/>
  <c r="DR36" i="11" s="1"/>
  <c r="DR37" i="11" s="1"/>
  <c r="DR38" i="11" s="1"/>
  <c r="DR39" i="11" s="1"/>
  <c r="DR40" i="11" s="1"/>
  <c r="DR41" i="11" s="1"/>
  <c r="DR42" i="11" s="1"/>
  <c r="DR43" i="11" s="1"/>
  <c r="DR44" i="11" s="1"/>
  <c r="DR45" i="11" s="1"/>
  <c r="DR46" i="11" s="1"/>
  <c r="DR47" i="11" s="1"/>
  <c r="DR48" i="11" s="1"/>
  <c r="DR49" i="11" s="1"/>
  <c r="DR50" i="11" s="1"/>
  <c r="DR51" i="11" s="1"/>
  <c r="DR52" i="11" s="1"/>
  <c r="DR53" i="11" s="1"/>
  <c r="DR54" i="11" s="1"/>
  <c r="DR55" i="11" s="1"/>
  <c r="DR56" i="11" s="1"/>
  <c r="DR57" i="11" s="1"/>
  <c r="DR58" i="11" s="1"/>
  <c r="DR59" i="11" s="1"/>
  <c r="DR60" i="11" s="1"/>
  <c r="DR61" i="11" s="1"/>
  <c r="DR62" i="11" s="1"/>
  <c r="DR63" i="11" s="1"/>
  <c r="DR64" i="11" s="1"/>
  <c r="DR65" i="11" s="1"/>
  <c r="DR66" i="11" s="1"/>
  <c r="DR67" i="11" s="1"/>
  <c r="DR68" i="11" s="1"/>
  <c r="DR69" i="11" s="1"/>
  <c r="DR70" i="11" s="1"/>
  <c r="DR71" i="11" s="1"/>
  <c r="DR72" i="11" s="1"/>
  <c r="DR73" i="11" s="1"/>
  <c r="DR74" i="11" s="1"/>
  <c r="DR75" i="11" s="1"/>
  <c r="DR76" i="11" s="1"/>
  <c r="DR77" i="11" s="1"/>
  <c r="DR78" i="11" s="1"/>
  <c r="DR79" i="11" s="1"/>
  <c r="DR80" i="11" s="1"/>
  <c r="DR2" i="11" s="1"/>
  <c r="DI78" i="11" s="1"/>
  <c r="DZ4" i="11"/>
  <c r="DZ5" i="11" s="1"/>
  <c r="DZ6" i="11" s="1"/>
  <c r="DZ7" i="11" s="1"/>
  <c r="DZ8" i="11" s="1"/>
  <c r="DZ9" i="11" s="1"/>
  <c r="DZ10" i="11" s="1"/>
  <c r="DZ11" i="11" s="1"/>
  <c r="DZ12" i="11" s="1"/>
  <c r="DZ13" i="11" s="1"/>
  <c r="DZ14" i="11" s="1"/>
  <c r="DZ15" i="11" s="1"/>
  <c r="DZ16" i="11" s="1"/>
  <c r="DZ17" i="11" s="1"/>
  <c r="DZ18" i="11" s="1"/>
  <c r="DZ19" i="11" s="1"/>
  <c r="DZ20" i="11" s="1"/>
  <c r="DZ21" i="11" s="1"/>
  <c r="DZ22" i="11" s="1"/>
  <c r="DZ23" i="11" s="1"/>
  <c r="DZ24" i="11" s="1"/>
  <c r="DZ25" i="11" s="1"/>
  <c r="DZ26" i="11" s="1"/>
  <c r="DZ27" i="11" s="1"/>
  <c r="DZ28" i="11" s="1"/>
  <c r="DZ29" i="11" s="1"/>
  <c r="DZ30" i="11" s="1"/>
  <c r="DZ31" i="11" s="1"/>
  <c r="DZ32" i="11" s="1"/>
  <c r="DZ33" i="11" s="1"/>
  <c r="DZ34" i="11" s="1"/>
  <c r="DZ35" i="11" s="1"/>
  <c r="DZ36" i="11" s="1"/>
  <c r="DZ37" i="11" s="1"/>
  <c r="DZ38" i="11" s="1"/>
  <c r="DZ39" i="11" s="1"/>
  <c r="DZ40" i="11" s="1"/>
  <c r="DZ41" i="11" s="1"/>
  <c r="DZ42" i="11" s="1"/>
  <c r="DZ43" i="11" s="1"/>
  <c r="DZ44" i="11" s="1"/>
  <c r="DZ45" i="11" s="1"/>
  <c r="DZ46" i="11" s="1"/>
  <c r="DZ47" i="11" s="1"/>
  <c r="DZ48" i="11" s="1"/>
  <c r="DZ49" i="11" s="1"/>
  <c r="DZ50" i="11" s="1"/>
  <c r="DZ51" i="11" s="1"/>
  <c r="DZ52" i="11" s="1"/>
  <c r="DZ53" i="11" s="1"/>
  <c r="DZ54" i="11" s="1"/>
  <c r="DZ55" i="11" s="1"/>
  <c r="DZ56" i="11" s="1"/>
  <c r="DZ57" i="11" s="1"/>
  <c r="DZ58" i="11" s="1"/>
  <c r="DZ59" i="11" s="1"/>
  <c r="DZ60" i="11" s="1"/>
  <c r="DZ61" i="11" s="1"/>
  <c r="DZ62" i="11" s="1"/>
  <c r="DZ63" i="11" s="1"/>
  <c r="DZ64" i="11" s="1"/>
  <c r="DZ65" i="11" s="1"/>
  <c r="DZ66" i="11" s="1"/>
  <c r="DZ67" i="11" s="1"/>
  <c r="DZ68" i="11" s="1"/>
  <c r="DZ69" i="11" s="1"/>
  <c r="DZ70" i="11" s="1"/>
  <c r="DZ71" i="11" s="1"/>
  <c r="DZ72" i="11" s="1"/>
  <c r="DZ73" i="11" s="1"/>
  <c r="DZ74" i="11" s="1"/>
  <c r="DZ75" i="11" s="1"/>
  <c r="DZ76" i="11" s="1"/>
  <c r="DZ77" i="11" s="1"/>
  <c r="DZ78" i="11" s="1"/>
  <c r="DZ79" i="11" s="1"/>
  <c r="DZ80" i="11" s="1"/>
  <c r="DZ2" i="11" s="1"/>
  <c r="DI198" i="11" s="1"/>
  <c r="EB6" i="11"/>
  <c r="DY7" i="11"/>
  <c r="DY8" i="11" s="1"/>
  <c r="DY9" i="11" s="1"/>
  <c r="DY10" i="11" s="1"/>
  <c r="DY11" i="11" s="1"/>
  <c r="DY12" i="11" s="1"/>
  <c r="DY13" i="11" s="1"/>
  <c r="DY14" i="11" s="1"/>
  <c r="DY15" i="11" s="1"/>
  <c r="DY16" i="11" s="1"/>
  <c r="DY17" i="11" s="1"/>
  <c r="DY18" i="11" s="1"/>
  <c r="DY19" i="11" s="1"/>
  <c r="DY20" i="11" s="1"/>
  <c r="DY21" i="11" s="1"/>
  <c r="DY22" i="11" s="1"/>
  <c r="DY23" i="11" s="1"/>
  <c r="DY24" i="11" s="1"/>
  <c r="DY25" i="11" s="1"/>
  <c r="DY26" i="11" s="1"/>
  <c r="DY27" i="11" s="1"/>
  <c r="DY28" i="11" s="1"/>
  <c r="DY29" i="11" s="1"/>
  <c r="DY30" i="11" s="1"/>
  <c r="DY31" i="11" s="1"/>
  <c r="DY32" i="11" s="1"/>
  <c r="DY33" i="11" s="1"/>
  <c r="DY34" i="11" s="1"/>
  <c r="DY35" i="11" s="1"/>
  <c r="DY36" i="11" s="1"/>
  <c r="DY37" i="11" s="1"/>
  <c r="DY38" i="11" s="1"/>
  <c r="DY39" i="11" s="1"/>
  <c r="DY40" i="11" s="1"/>
  <c r="DY41" i="11" s="1"/>
  <c r="DY42" i="11" s="1"/>
  <c r="DY43" i="11" s="1"/>
  <c r="DY44" i="11" s="1"/>
  <c r="DY45" i="11" s="1"/>
  <c r="DY46" i="11" s="1"/>
  <c r="DY47" i="11" s="1"/>
  <c r="DY48" i="11" s="1"/>
  <c r="DY49" i="11" s="1"/>
  <c r="DY50" i="11" s="1"/>
  <c r="DY51" i="11" s="1"/>
  <c r="DY52" i="11" s="1"/>
  <c r="DY53" i="11" s="1"/>
  <c r="DY54" i="11" s="1"/>
  <c r="DY55" i="11" s="1"/>
  <c r="DY56" i="11" s="1"/>
  <c r="DY57" i="11" s="1"/>
  <c r="DY58" i="11" s="1"/>
  <c r="DY59" i="11" s="1"/>
  <c r="DY60" i="11" s="1"/>
  <c r="DY61" i="11" s="1"/>
  <c r="DY62" i="11" s="1"/>
  <c r="DY63" i="11" s="1"/>
  <c r="DY64" i="11" s="1"/>
  <c r="DY65" i="11" s="1"/>
  <c r="DY66" i="11" s="1"/>
  <c r="DY67" i="11" s="1"/>
  <c r="DY68" i="11" s="1"/>
  <c r="DY69" i="11" s="1"/>
  <c r="DY70" i="11" s="1"/>
  <c r="DY71" i="11" s="1"/>
  <c r="DY72" i="11" s="1"/>
  <c r="DY73" i="11" s="1"/>
  <c r="DY74" i="11" s="1"/>
  <c r="DY75" i="11" s="1"/>
  <c r="DY76" i="11" s="1"/>
  <c r="DY77" i="11" s="1"/>
  <c r="DY78" i="11" s="1"/>
  <c r="DY79" i="11" s="1"/>
  <c r="DY80" i="11" s="1"/>
  <c r="DY2" i="11" s="1"/>
  <c r="DI183" i="11" s="1"/>
  <c r="EG7" i="11"/>
  <c r="EG10" i="11"/>
  <c r="EG5" i="11"/>
  <c r="DU4" i="11"/>
  <c r="DU5" i="11" s="1"/>
  <c r="DU6" i="11" s="1"/>
  <c r="DU7" i="11" s="1"/>
  <c r="DU8" i="11" s="1"/>
  <c r="DU9" i="11" s="1"/>
  <c r="DU10" i="11" s="1"/>
  <c r="DU11" i="11" s="1"/>
  <c r="DU12" i="11" s="1"/>
  <c r="DU13" i="11" s="1"/>
  <c r="DU14" i="11" s="1"/>
  <c r="DU15" i="11" s="1"/>
  <c r="DU16" i="11" s="1"/>
  <c r="DU17" i="11" s="1"/>
  <c r="DU18" i="11" s="1"/>
  <c r="DU19" i="11" s="1"/>
  <c r="DU20" i="11" s="1"/>
  <c r="DU21" i="11" s="1"/>
  <c r="DU22" i="11" s="1"/>
  <c r="DU23" i="11" s="1"/>
  <c r="DU24" i="11" s="1"/>
  <c r="DU25" i="11" s="1"/>
  <c r="DU26" i="11" s="1"/>
  <c r="DU27" i="11" s="1"/>
  <c r="DU28" i="11" s="1"/>
  <c r="DU29" i="11" s="1"/>
  <c r="DU30" i="11" s="1"/>
  <c r="DU31" i="11" s="1"/>
  <c r="DU32" i="11" s="1"/>
  <c r="DU33" i="11" s="1"/>
  <c r="DU34" i="11" s="1"/>
  <c r="DU35" i="11" s="1"/>
  <c r="DU36" i="11" s="1"/>
  <c r="DU37" i="11" s="1"/>
  <c r="DU38" i="11" s="1"/>
  <c r="DU39" i="11" s="1"/>
  <c r="DU40" i="11" s="1"/>
  <c r="DU41" i="11" s="1"/>
  <c r="DU42" i="11" s="1"/>
  <c r="DU43" i="11" s="1"/>
  <c r="DU44" i="11" s="1"/>
  <c r="DU45" i="11" s="1"/>
  <c r="DU46" i="11" s="1"/>
  <c r="DU47" i="11" s="1"/>
  <c r="DU48" i="11" s="1"/>
  <c r="DU49" i="11" s="1"/>
  <c r="DU50" i="11" s="1"/>
  <c r="DU51" i="11" s="1"/>
  <c r="DU52" i="11" s="1"/>
  <c r="DU53" i="11" s="1"/>
  <c r="DU54" i="11" s="1"/>
  <c r="DU55" i="11" s="1"/>
  <c r="DU56" i="11" s="1"/>
  <c r="DU57" i="11" s="1"/>
  <c r="DU58" i="11" s="1"/>
  <c r="DU59" i="11" s="1"/>
  <c r="DU60" i="11" s="1"/>
  <c r="DU61" i="11" s="1"/>
  <c r="DU62" i="11" s="1"/>
  <c r="DU63" i="11" s="1"/>
  <c r="DU64" i="11" s="1"/>
  <c r="DU65" i="11" s="1"/>
  <c r="DU66" i="11" s="1"/>
  <c r="DU67" i="11" s="1"/>
  <c r="DU68" i="11" s="1"/>
  <c r="DU69" i="11" s="1"/>
  <c r="DU70" i="11" s="1"/>
  <c r="DU71" i="11" s="1"/>
  <c r="DU72" i="11" s="1"/>
  <c r="DU73" i="11" s="1"/>
  <c r="DU74" i="11" s="1"/>
  <c r="DU75" i="11" s="1"/>
  <c r="DU76" i="11" s="1"/>
  <c r="DU77" i="11" s="1"/>
  <c r="DU78" i="11" s="1"/>
  <c r="DU79" i="11" s="1"/>
  <c r="DU80" i="11" s="1"/>
  <c r="DU2" i="11" s="1"/>
  <c r="DI123" i="11" s="1"/>
  <c r="EC4" i="11"/>
  <c r="EC5" i="11" s="1"/>
  <c r="EC6" i="11" s="1"/>
  <c r="EC7" i="11" s="1"/>
  <c r="EC8" i="11" s="1"/>
  <c r="EC9" i="11" s="1"/>
  <c r="EC10" i="11" s="1"/>
  <c r="EC11" i="11" s="1"/>
  <c r="EC12" i="11" s="1"/>
  <c r="EC13" i="11" s="1"/>
  <c r="EC14" i="11" s="1"/>
  <c r="EC15" i="11" s="1"/>
  <c r="EC16" i="11" s="1"/>
  <c r="EC17" i="11" s="1"/>
  <c r="EC18" i="11" s="1"/>
  <c r="EC19" i="11" s="1"/>
  <c r="EC20" i="11" s="1"/>
  <c r="EC21" i="11" s="1"/>
  <c r="EC22" i="11" s="1"/>
  <c r="EC23" i="11" s="1"/>
  <c r="EC24" i="11" s="1"/>
  <c r="EC25" i="11" s="1"/>
  <c r="EC26" i="11" s="1"/>
  <c r="EC27" i="11" s="1"/>
  <c r="EC28" i="11" s="1"/>
  <c r="EC29" i="11" s="1"/>
  <c r="EC30" i="11" s="1"/>
  <c r="EC31" i="11" s="1"/>
  <c r="EC32" i="11" s="1"/>
  <c r="EC33" i="11" s="1"/>
  <c r="EC34" i="11" s="1"/>
  <c r="EC35" i="11" s="1"/>
  <c r="EC36" i="11" s="1"/>
  <c r="EC37" i="11" s="1"/>
  <c r="EC38" i="11" s="1"/>
  <c r="EC39" i="11" s="1"/>
  <c r="EC40" i="11" s="1"/>
  <c r="EC41" i="11" s="1"/>
  <c r="EC42" i="11" s="1"/>
  <c r="EC43" i="11" s="1"/>
  <c r="EC44" i="11" s="1"/>
  <c r="EC45" i="11" s="1"/>
  <c r="EC46" i="11" s="1"/>
  <c r="EC47" i="11" s="1"/>
  <c r="EC48" i="11" s="1"/>
  <c r="EC49" i="11" s="1"/>
  <c r="EC50" i="11" s="1"/>
  <c r="EC51" i="11" s="1"/>
  <c r="EC52" i="11" s="1"/>
  <c r="EC53" i="11" s="1"/>
  <c r="EC54" i="11" s="1"/>
  <c r="EC55" i="11" s="1"/>
  <c r="EC56" i="11" s="1"/>
  <c r="EC57" i="11" s="1"/>
  <c r="EC58" i="11" s="1"/>
  <c r="EC59" i="11" s="1"/>
  <c r="EC60" i="11" s="1"/>
  <c r="EC61" i="11" s="1"/>
  <c r="EC62" i="11" s="1"/>
  <c r="EC63" i="11" s="1"/>
  <c r="EC64" i="11" s="1"/>
  <c r="EC65" i="11" s="1"/>
  <c r="EC66" i="11" s="1"/>
  <c r="EC67" i="11" s="1"/>
  <c r="EC68" i="11" s="1"/>
  <c r="EC69" i="11" s="1"/>
  <c r="EC70" i="11" s="1"/>
  <c r="EC71" i="11" s="1"/>
  <c r="EC72" i="11" s="1"/>
  <c r="EC73" i="11" s="1"/>
  <c r="EC74" i="11" s="1"/>
  <c r="EC75" i="11" s="1"/>
  <c r="EC76" i="11" s="1"/>
  <c r="EC77" i="11" s="1"/>
  <c r="EC78" i="11" s="1"/>
  <c r="EC79" i="11" s="1"/>
  <c r="EC80" i="11" s="1"/>
  <c r="EC2" i="11" s="1"/>
  <c r="DI243" i="11" s="1"/>
  <c r="DW6" i="11"/>
  <c r="DW7" i="11" s="1"/>
  <c r="DW8" i="11" s="1"/>
  <c r="DW9" i="11" s="1"/>
  <c r="DW10" i="11" s="1"/>
  <c r="DW11" i="11" s="1"/>
  <c r="DW12" i="11" s="1"/>
  <c r="DW13" i="11" s="1"/>
  <c r="DW14" i="11" s="1"/>
  <c r="DW15" i="11" s="1"/>
  <c r="DW16" i="11" s="1"/>
  <c r="DW17" i="11" s="1"/>
  <c r="DW18" i="11" s="1"/>
  <c r="DW19" i="11" s="1"/>
  <c r="DW20" i="11" s="1"/>
  <c r="DW21" i="11" s="1"/>
  <c r="DW22" i="11" s="1"/>
  <c r="DW23" i="11" s="1"/>
  <c r="DW24" i="11" s="1"/>
  <c r="DW25" i="11" s="1"/>
  <c r="DW26" i="11" s="1"/>
  <c r="DW27" i="11" s="1"/>
  <c r="DW28" i="11" s="1"/>
  <c r="DW29" i="11" s="1"/>
  <c r="DW30" i="11" s="1"/>
  <c r="DW31" i="11" s="1"/>
  <c r="DW32" i="11" s="1"/>
  <c r="DW33" i="11" s="1"/>
  <c r="DW34" i="11" s="1"/>
  <c r="DW35" i="11" s="1"/>
  <c r="DW36" i="11" s="1"/>
  <c r="DW37" i="11" s="1"/>
  <c r="DW38" i="11" s="1"/>
  <c r="DW39" i="11" s="1"/>
  <c r="DW40" i="11" s="1"/>
  <c r="DW41" i="11" s="1"/>
  <c r="DW42" i="11" s="1"/>
  <c r="DW43" i="11" s="1"/>
  <c r="DW44" i="11" s="1"/>
  <c r="DW45" i="11" s="1"/>
  <c r="DW46" i="11" s="1"/>
  <c r="DW47" i="11" s="1"/>
  <c r="DW48" i="11" s="1"/>
  <c r="DW49" i="11" s="1"/>
  <c r="DW50" i="11" s="1"/>
  <c r="DW51" i="11" s="1"/>
  <c r="DW52" i="11" s="1"/>
  <c r="DW53" i="11" s="1"/>
  <c r="DW54" i="11" s="1"/>
  <c r="DW55" i="11" s="1"/>
  <c r="DW56" i="11" s="1"/>
  <c r="DW57" i="11" s="1"/>
  <c r="DW58" i="11" s="1"/>
  <c r="DW59" i="11" s="1"/>
  <c r="DW60" i="11" s="1"/>
  <c r="DW61" i="11" s="1"/>
  <c r="DW62" i="11" s="1"/>
  <c r="DW63" i="11" s="1"/>
  <c r="DW64" i="11" s="1"/>
  <c r="DW65" i="11" s="1"/>
  <c r="DW66" i="11" s="1"/>
  <c r="DW67" i="11" s="1"/>
  <c r="DW68" i="11" s="1"/>
  <c r="DW69" i="11" s="1"/>
  <c r="DW70" i="11" s="1"/>
  <c r="DW71" i="11" s="1"/>
  <c r="DW72" i="11" s="1"/>
  <c r="DW73" i="11" s="1"/>
  <c r="DW74" i="11" s="1"/>
  <c r="DW75" i="11" s="1"/>
  <c r="DW76" i="11" s="1"/>
  <c r="DW77" i="11" s="1"/>
  <c r="DW78" i="11" s="1"/>
  <c r="DW79" i="11" s="1"/>
  <c r="DW80" i="11" s="1"/>
  <c r="DW2" i="11" s="1"/>
  <c r="DI153" i="11" s="1"/>
  <c r="EB7" i="11"/>
  <c r="EB8" i="11" s="1"/>
  <c r="EB9" i="11" s="1"/>
  <c r="EB10" i="11" s="1"/>
  <c r="EB11" i="11" s="1"/>
  <c r="EB12" i="11" s="1"/>
  <c r="EB13" i="11" s="1"/>
  <c r="EB14" i="11" s="1"/>
  <c r="EB15" i="11" s="1"/>
  <c r="EB16" i="11" s="1"/>
  <c r="EB17" i="11" s="1"/>
  <c r="EB18" i="11" s="1"/>
  <c r="EB19" i="11" s="1"/>
  <c r="EB20" i="11" s="1"/>
  <c r="EB21" i="11" s="1"/>
  <c r="EB22" i="11" s="1"/>
  <c r="EB23" i="11" s="1"/>
  <c r="EB24" i="11" s="1"/>
  <c r="EB25" i="11" s="1"/>
  <c r="EB26" i="11" s="1"/>
  <c r="EB27" i="11" s="1"/>
  <c r="EB28" i="11" s="1"/>
  <c r="EB29" i="11" s="1"/>
  <c r="EB30" i="11" s="1"/>
  <c r="EB31" i="11" s="1"/>
  <c r="EB32" i="11" s="1"/>
  <c r="EB33" i="11" s="1"/>
  <c r="EB34" i="11" s="1"/>
  <c r="EB35" i="11" s="1"/>
  <c r="EB36" i="11" s="1"/>
  <c r="EB37" i="11" s="1"/>
  <c r="EB38" i="11" s="1"/>
  <c r="EB39" i="11" s="1"/>
  <c r="EB40" i="11" s="1"/>
  <c r="EB41" i="11" s="1"/>
  <c r="EB42" i="11" s="1"/>
  <c r="EB43" i="11" s="1"/>
  <c r="EB44" i="11" s="1"/>
  <c r="EB45" i="11" s="1"/>
  <c r="EB46" i="11" s="1"/>
  <c r="EB47" i="11" s="1"/>
  <c r="EB48" i="11" s="1"/>
  <c r="EB49" i="11" s="1"/>
  <c r="EB50" i="11" s="1"/>
  <c r="EB51" i="11" s="1"/>
  <c r="EB52" i="11" s="1"/>
  <c r="EB53" i="11" s="1"/>
  <c r="EB54" i="11" s="1"/>
  <c r="EB55" i="11" s="1"/>
  <c r="EB56" i="11" s="1"/>
  <c r="EB57" i="11" s="1"/>
  <c r="EB58" i="11" s="1"/>
  <c r="EB59" i="11" s="1"/>
  <c r="EB60" i="11" s="1"/>
  <c r="EB61" i="11" s="1"/>
  <c r="EB62" i="11" s="1"/>
  <c r="EB63" i="11" s="1"/>
  <c r="EB64" i="11" s="1"/>
  <c r="EB65" i="11" s="1"/>
  <c r="EB66" i="11" s="1"/>
  <c r="EB67" i="11" s="1"/>
  <c r="EB68" i="11" s="1"/>
  <c r="EB69" i="11" s="1"/>
  <c r="EB70" i="11" s="1"/>
  <c r="EB71" i="11" s="1"/>
  <c r="EB72" i="11" s="1"/>
  <c r="EB73" i="11" s="1"/>
  <c r="EB74" i="11" s="1"/>
  <c r="EB75" i="11" s="1"/>
  <c r="EB76" i="11" s="1"/>
  <c r="EB77" i="11" s="1"/>
  <c r="EB78" i="11" s="1"/>
  <c r="EB79" i="11" s="1"/>
  <c r="EB80" i="11" s="1"/>
  <c r="EB2" i="11" s="1"/>
  <c r="DI228" i="11" s="1"/>
  <c r="EG8" i="11"/>
  <c r="EG3" i="11"/>
  <c r="DM4" i="11" s="1"/>
  <c r="DN4" i="11"/>
  <c r="DN5" i="11" s="1"/>
  <c r="DN6" i="11" s="1"/>
  <c r="DN7" i="11" s="1"/>
  <c r="DN8" i="11" s="1"/>
  <c r="DN9" i="11" s="1"/>
  <c r="DN10" i="11" s="1"/>
  <c r="DN11" i="11" s="1"/>
  <c r="DN12" i="11" s="1"/>
  <c r="DN13" i="11" s="1"/>
  <c r="DN14" i="11" s="1"/>
  <c r="DN15" i="11" s="1"/>
  <c r="DN16" i="11" s="1"/>
  <c r="DN17" i="11" s="1"/>
  <c r="DN18" i="11" s="1"/>
  <c r="DN19" i="11" s="1"/>
  <c r="DN20" i="11" s="1"/>
  <c r="DN21" i="11" s="1"/>
  <c r="DN22" i="11" s="1"/>
  <c r="DN23" i="11" s="1"/>
  <c r="DN24" i="11" s="1"/>
  <c r="DN25" i="11" s="1"/>
  <c r="DN26" i="11" s="1"/>
  <c r="DN27" i="11" s="1"/>
  <c r="DN28" i="11" s="1"/>
  <c r="DN29" i="11" s="1"/>
  <c r="DN30" i="11" s="1"/>
  <c r="DN31" i="11" s="1"/>
  <c r="DN32" i="11" s="1"/>
  <c r="DN33" i="11" s="1"/>
  <c r="DN34" i="11" s="1"/>
  <c r="DN35" i="11" s="1"/>
  <c r="DN36" i="11" s="1"/>
  <c r="DN37" i="11" s="1"/>
  <c r="DN38" i="11" s="1"/>
  <c r="DN39" i="11" s="1"/>
  <c r="DN40" i="11" s="1"/>
  <c r="DN41" i="11" s="1"/>
  <c r="DN42" i="11" s="1"/>
  <c r="DN43" i="11" s="1"/>
  <c r="DN44" i="11" s="1"/>
  <c r="DN45" i="11" s="1"/>
  <c r="DN46" i="11" s="1"/>
  <c r="DN47" i="11" s="1"/>
  <c r="DN48" i="11" s="1"/>
  <c r="DN49" i="11" s="1"/>
  <c r="DN50" i="11" s="1"/>
  <c r="DN51" i="11" s="1"/>
  <c r="DN52" i="11" s="1"/>
  <c r="DN53" i="11" s="1"/>
  <c r="DN54" i="11" s="1"/>
  <c r="DN55" i="11" s="1"/>
  <c r="DN56" i="11" s="1"/>
  <c r="DN57" i="11" s="1"/>
  <c r="DN58" i="11" s="1"/>
  <c r="DN59" i="11" s="1"/>
  <c r="DN60" i="11" s="1"/>
  <c r="DN61" i="11" s="1"/>
  <c r="DN62" i="11" s="1"/>
  <c r="DN63" i="11" s="1"/>
  <c r="DN64" i="11" s="1"/>
  <c r="DN65" i="11" s="1"/>
  <c r="DN66" i="11" s="1"/>
  <c r="DN67" i="11" s="1"/>
  <c r="DN68" i="11" s="1"/>
  <c r="DN69" i="11" s="1"/>
  <c r="DN70" i="11" s="1"/>
  <c r="DN71" i="11" s="1"/>
  <c r="DN72" i="11" s="1"/>
  <c r="DN73" i="11" s="1"/>
  <c r="DN74" i="11" s="1"/>
  <c r="DN75" i="11" s="1"/>
  <c r="DN76" i="11" s="1"/>
  <c r="DN77" i="11" s="1"/>
  <c r="DN78" i="11" s="1"/>
  <c r="DN79" i="11" s="1"/>
  <c r="DN80" i="11" s="1"/>
  <c r="DN2" i="11" s="1"/>
  <c r="DI18" i="11" s="1"/>
  <c r="DV4" i="11"/>
  <c r="DV5" i="11" s="1"/>
  <c r="DV6" i="11" s="1"/>
  <c r="DV7" i="11" s="1"/>
  <c r="DV8" i="11" s="1"/>
  <c r="DV9" i="11" s="1"/>
  <c r="DV10" i="11" s="1"/>
  <c r="DV11" i="11" s="1"/>
  <c r="DV12" i="11" s="1"/>
  <c r="DV13" i="11" s="1"/>
  <c r="DV14" i="11" s="1"/>
  <c r="DV15" i="11" s="1"/>
  <c r="DV16" i="11" s="1"/>
  <c r="DV17" i="11" s="1"/>
  <c r="DV18" i="11" s="1"/>
  <c r="DV19" i="11" s="1"/>
  <c r="DV20" i="11" s="1"/>
  <c r="DV21" i="11" s="1"/>
  <c r="DV22" i="11" s="1"/>
  <c r="DV23" i="11" s="1"/>
  <c r="DV24" i="11" s="1"/>
  <c r="DV25" i="11" s="1"/>
  <c r="DV26" i="11" s="1"/>
  <c r="DV27" i="11" s="1"/>
  <c r="DV28" i="11" s="1"/>
  <c r="DV29" i="11" s="1"/>
  <c r="DV30" i="11" s="1"/>
  <c r="DV31" i="11" s="1"/>
  <c r="DV32" i="11" s="1"/>
  <c r="DV33" i="11" s="1"/>
  <c r="DV34" i="11" s="1"/>
  <c r="DV35" i="11" s="1"/>
  <c r="DV36" i="11" s="1"/>
  <c r="DV37" i="11" s="1"/>
  <c r="DV38" i="11" s="1"/>
  <c r="DV39" i="11" s="1"/>
  <c r="DV40" i="11" s="1"/>
  <c r="DV41" i="11" s="1"/>
  <c r="DV42" i="11" s="1"/>
  <c r="DV43" i="11" s="1"/>
  <c r="DV44" i="11" s="1"/>
  <c r="DV45" i="11" s="1"/>
  <c r="DV46" i="11" s="1"/>
  <c r="DV47" i="11" s="1"/>
  <c r="DV48" i="11" s="1"/>
  <c r="DV49" i="11" s="1"/>
  <c r="DV50" i="11" s="1"/>
  <c r="DV51" i="11" s="1"/>
  <c r="DV52" i="11" s="1"/>
  <c r="DV53" i="11" s="1"/>
  <c r="DV54" i="11" s="1"/>
  <c r="DV55" i="11" s="1"/>
  <c r="DV56" i="11" s="1"/>
  <c r="DV57" i="11" s="1"/>
  <c r="DV58" i="11" s="1"/>
  <c r="DV59" i="11" s="1"/>
  <c r="DV60" i="11" s="1"/>
  <c r="DV61" i="11" s="1"/>
  <c r="DV62" i="11" s="1"/>
  <c r="DV63" i="11" s="1"/>
  <c r="DV64" i="11" s="1"/>
  <c r="DV65" i="11" s="1"/>
  <c r="DV66" i="11" s="1"/>
  <c r="DV67" i="11" s="1"/>
  <c r="DV68" i="11" s="1"/>
  <c r="DV69" i="11" s="1"/>
  <c r="DV70" i="11" s="1"/>
  <c r="DV71" i="11" s="1"/>
  <c r="DV72" i="11" s="1"/>
  <c r="DV73" i="11" s="1"/>
  <c r="DV74" i="11" s="1"/>
  <c r="DV75" i="11" s="1"/>
  <c r="DV76" i="11" s="1"/>
  <c r="DV77" i="11" s="1"/>
  <c r="DV78" i="11" s="1"/>
  <c r="DV79" i="11" s="1"/>
  <c r="DV80" i="11" s="1"/>
  <c r="DV2" i="11" s="1"/>
  <c r="DI138" i="11" s="1"/>
  <c r="ED4" i="11"/>
  <c r="ED5" i="11" s="1"/>
  <c r="ED6" i="11" s="1"/>
  <c r="ED7" i="11" s="1"/>
  <c r="ED8" i="11" s="1"/>
  <c r="ED9" i="11" s="1"/>
  <c r="ED10" i="11" s="1"/>
  <c r="ED11" i="11" s="1"/>
  <c r="ED12" i="11" s="1"/>
  <c r="ED13" i="11" s="1"/>
  <c r="ED14" i="11" s="1"/>
  <c r="ED15" i="11" s="1"/>
  <c r="ED16" i="11" s="1"/>
  <c r="ED17" i="11" s="1"/>
  <c r="ED18" i="11" s="1"/>
  <c r="ED19" i="11" s="1"/>
  <c r="ED20" i="11" s="1"/>
  <c r="ED21" i="11" s="1"/>
  <c r="ED22" i="11" s="1"/>
  <c r="ED23" i="11" s="1"/>
  <c r="ED24" i="11" s="1"/>
  <c r="ED25" i="11" s="1"/>
  <c r="ED26" i="11" s="1"/>
  <c r="ED27" i="11" s="1"/>
  <c r="ED28" i="11" s="1"/>
  <c r="ED29" i="11" s="1"/>
  <c r="ED30" i="11" s="1"/>
  <c r="ED31" i="11" s="1"/>
  <c r="ED32" i="11" s="1"/>
  <c r="ED33" i="11" s="1"/>
  <c r="ED34" i="11" s="1"/>
  <c r="ED35" i="11" s="1"/>
  <c r="ED36" i="11" s="1"/>
  <c r="ED37" i="11" s="1"/>
  <c r="ED38" i="11" s="1"/>
  <c r="ED39" i="11" s="1"/>
  <c r="ED40" i="11" s="1"/>
  <c r="ED41" i="11" s="1"/>
  <c r="ED42" i="11" s="1"/>
  <c r="ED43" i="11" s="1"/>
  <c r="ED44" i="11" s="1"/>
  <c r="ED45" i="11" s="1"/>
  <c r="ED46" i="11" s="1"/>
  <c r="ED47" i="11" s="1"/>
  <c r="ED48" i="11" s="1"/>
  <c r="ED49" i="11" s="1"/>
  <c r="ED50" i="11" s="1"/>
  <c r="ED51" i="11" s="1"/>
  <c r="ED52" i="11" s="1"/>
  <c r="ED53" i="11" s="1"/>
  <c r="ED54" i="11" s="1"/>
  <c r="ED55" i="11" s="1"/>
  <c r="ED56" i="11" s="1"/>
  <c r="ED57" i="11" s="1"/>
  <c r="ED58" i="11" s="1"/>
  <c r="ED59" i="11" s="1"/>
  <c r="ED60" i="11" s="1"/>
  <c r="ED61" i="11" s="1"/>
  <c r="ED62" i="11" s="1"/>
  <c r="ED63" i="11" s="1"/>
  <c r="ED64" i="11" s="1"/>
  <c r="ED65" i="11" s="1"/>
  <c r="ED66" i="11" s="1"/>
  <c r="ED67" i="11" s="1"/>
  <c r="ED68" i="11" s="1"/>
  <c r="ED69" i="11" s="1"/>
  <c r="ED70" i="11" s="1"/>
  <c r="ED71" i="11" s="1"/>
  <c r="ED72" i="11" s="1"/>
  <c r="ED73" i="11" s="1"/>
  <c r="ED74" i="11" s="1"/>
  <c r="ED75" i="11" s="1"/>
  <c r="ED76" i="11" s="1"/>
  <c r="ED77" i="11" s="1"/>
  <c r="ED78" i="11" s="1"/>
  <c r="ED79" i="11" s="1"/>
  <c r="ED80" i="11" s="1"/>
  <c r="ED2" i="11" s="1"/>
  <c r="DI258" i="11" s="1"/>
  <c r="EF6" i="11"/>
  <c r="EF7" i="11" s="1"/>
  <c r="EF8" i="11" s="1"/>
  <c r="EF9" i="11" s="1"/>
  <c r="EF10" i="11" s="1"/>
  <c r="EF11" i="11" s="1"/>
  <c r="EF12" i="11" s="1"/>
  <c r="EF13" i="11" s="1"/>
  <c r="EF14" i="11" s="1"/>
  <c r="EF15" i="11" s="1"/>
  <c r="EF16" i="11" s="1"/>
  <c r="EF17" i="11" s="1"/>
  <c r="EF18" i="11" s="1"/>
  <c r="EF19" i="11" s="1"/>
  <c r="EF20" i="11" s="1"/>
  <c r="EF21" i="11" s="1"/>
  <c r="EF22" i="11" s="1"/>
  <c r="EF23" i="11" s="1"/>
  <c r="EF24" i="11" s="1"/>
  <c r="EF25" i="11" s="1"/>
  <c r="EF26" i="11" s="1"/>
  <c r="EF27" i="11" s="1"/>
  <c r="EF28" i="11" s="1"/>
  <c r="EF29" i="11" s="1"/>
  <c r="EF30" i="11" s="1"/>
  <c r="EF31" i="11" s="1"/>
  <c r="EF32" i="11" s="1"/>
  <c r="EF33" i="11" s="1"/>
  <c r="EF34" i="11" s="1"/>
  <c r="EF35" i="11" s="1"/>
  <c r="EF36" i="11" s="1"/>
  <c r="EF37" i="11" s="1"/>
  <c r="EF38" i="11" s="1"/>
  <c r="EF39" i="11" s="1"/>
  <c r="EF40" i="11" s="1"/>
  <c r="EF41" i="11" s="1"/>
  <c r="EF42" i="11" s="1"/>
  <c r="EF43" i="11" s="1"/>
  <c r="EF44" i="11" s="1"/>
  <c r="EF45" i="11" s="1"/>
  <c r="EF46" i="11" s="1"/>
  <c r="EF47" i="11" s="1"/>
  <c r="EF48" i="11" s="1"/>
  <c r="EF49" i="11" s="1"/>
  <c r="EF50" i="11" s="1"/>
  <c r="EF51" i="11" s="1"/>
  <c r="EF52" i="11" s="1"/>
  <c r="EF53" i="11" s="1"/>
  <c r="EF54" i="11" s="1"/>
  <c r="EF55" i="11" s="1"/>
  <c r="EF56" i="11" s="1"/>
  <c r="EF57" i="11" s="1"/>
  <c r="EF58" i="11" s="1"/>
  <c r="EF59" i="11" s="1"/>
  <c r="EF60" i="11" s="1"/>
  <c r="EF61" i="11" s="1"/>
  <c r="EF62" i="11" s="1"/>
  <c r="EF63" i="11" s="1"/>
  <c r="EF64" i="11" s="1"/>
  <c r="EF65" i="11" s="1"/>
  <c r="EF66" i="11" s="1"/>
  <c r="EF67" i="11" s="1"/>
  <c r="EF68" i="11" s="1"/>
  <c r="EF69" i="11" s="1"/>
  <c r="EF70" i="11" s="1"/>
  <c r="EF71" i="11" s="1"/>
  <c r="EF72" i="11" s="1"/>
  <c r="EF73" i="11" s="1"/>
  <c r="EF74" i="11" s="1"/>
  <c r="EF75" i="11" s="1"/>
  <c r="EF76" i="11" s="1"/>
  <c r="EF77" i="11" s="1"/>
  <c r="EF78" i="11" s="1"/>
  <c r="EF79" i="11" s="1"/>
  <c r="EF80" i="11" s="1"/>
  <c r="EF2" i="11" s="1"/>
  <c r="DI288" i="11" s="1"/>
  <c r="EG11" i="11"/>
  <c r="EG6" i="11"/>
  <c r="DP4" i="11"/>
  <c r="DP5" i="11" s="1"/>
  <c r="DP6" i="11" s="1"/>
  <c r="DP7" i="11" s="1"/>
  <c r="DP8" i="11" s="1"/>
  <c r="DP9" i="11" s="1"/>
  <c r="DP10" i="11" s="1"/>
  <c r="DP11" i="11" s="1"/>
  <c r="DP12" i="11" s="1"/>
  <c r="DP13" i="11" s="1"/>
  <c r="DP14" i="11" s="1"/>
  <c r="DP15" i="11" s="1"/>
  <c r="DP16" i="11" s="1"/>
  <c r="DP17" i="11" s="1"/>
  <c r="DP18" i="11" s="1"/>
  <c r="DP19" i="11" s="1"/>
  <c r="DP20" i="11" s="1"/>
  <c r="DP21" i="11" s="1"/>
  <c r="DP22" i="11" s="1"/>
  <c r="DP23" i="11" s="1"/>
  <c r="DP24" i="11" s="1"/>
  <c r="DP25" i="11" s="1"/>
  <c r="DP26" i="11" s="1"/>
  <c r="DP27" i="11" s="1"/>
  <c r="DP28" i="11" s="1"/>
  <c r="DP29" i="11" s="1"/>
  <c r="DP30" i="11" s="1"/>
  <c r="DP31" i="11" s="1"/>
  <c r="DP32" i="11" s="1"/>
  <c r="DP33" i="11" s="1"/>
  <c r="DP34" i="11" s="1"/>
  <c r="DP35" i="11" s="1"/>
  <c r="DP36" i="11" s="1"/>
  <c r="DP37" i="11" s="1"/>
  <c r="DP38" i="11" s="1"/>
  <c r="DP39" i="11" s="1"/>
  <c r="DP40" i="11" s="1"/>
  <c r="DP41" i="11" s="1"/>
  <c r="DP42" i="11" s="1"/>
  <c r="DP43" i="11" s="1"/>
  <c r="DP44" i="11" s="1"/>
  <c r="DP45" i="11" s="1"/>
  <c r="DP46" i="11" s="1"/>
  <c r="DP47" i="11" s="1"/>
  <c r="DP48" i="11" s="1"/>
  <c r="DP49" i="11" s="1"/>
  <c r="DP50" i="11" s="1"/>
  <c r="DP51" i="11" s="1"/>
  <c r="DP52" i="11" s="1"/>
  <c r="DP53" i="11" s="1"/>
  <c r="DP54" i="11" s="1"/>
  <c r="DP55" i="11" s="1"/>
  <c r="DP56" i="11" s="1"/>
  <c r="DP57" i="11" s="1"/>
  <c r="DP58" i="11" s="1"/>
  <c r="DP59" i="11" s="1"/>
  <c r="DP60" i="11" s="1"/>
  <c r="DP61" i="11" s="1"/>
  <c r="DP62" i="11" s="1"/>
  <c r="DP63" i="11" s="1"/>
  <c r="DP64" i="11" s="1"/>
  <c r="DP65" i="11" s="1"/>
  <c r="DP66" i="11" s="1"/>
  <c r="DP67" i="11" s="1"/>
  <c r="DP68" i="11" s="1"/>
  <c r="DP69" i="11" s="1"/>
  <c r="DP70" i="11" s="1"/>
  <c r="DP71" i="11" s="1"/>
  <c r="DP72" i="11" s="1"/>
  <c r="DP73" i="11" s="1"/>
  <c r="DP74" i="11" s="1"/>
  <c r="DP75" i="11" s="1"/>
  <c r="DP76" i="11" s="1"/>
  <c r="DP77" i="11" s="1"/>
  <c r="DP78" i="11" s="1"/>
  <c r="DP79" i="11" s="1"/>
  <c r="DP80" i="11" s="1"/>
  <c r="DP2" i="11" s="1"/>
  <c r="DI48" i="11" s="1"/>
  <c r="DX4" i="11"/>
  <c r="DX5" i="11" s="1"/>
  <c r="DX6" i="11" s="1"/>
  <c r="DX7" i="11" s="1"/>
  <c r="DX8" i="11" s="1"/>
  <c r="DX9" i="11" s="1"/>
  <c r="DX10" i="11" s="1"/>
  <c r="DX11" i="11" s="1"/>
  <c r="DX12" i="11" s="1"/>
  <c r="DX13" i="11" s="1"/>
  <c r="DX14" i="11" s="1"/>
  <c r="DX15" i="11" s="1"/>
  <c r="DX16" i="11" s="1"/>
  <c r="DX17" i="11" s="1"/>
  <c r="DX18" i="11" s="1"/>
  <c r="DX19" i="11" s="1"/>
  <c r="DX20" i="11" s="1"/>
  <c r="DX21" i="11" s="1"/>
  <c r="DX22" i="11" s="1"/>
  <c r="DX23" i="11" s="1"/>
  <c r="DX24" i="11" s="1"/>
  <c r="DX25" i="11" s="1"/>
  <c r="DX26" i="11" s="1"/>
  <c r="DX27" i="11" s="1"/>
  <c r="DX28" i="11" s="1"/>
  <c r="DX29" i="11" s="1"/>
  <c r="DX30" i="11" s="1"/>
  <c r="DX31" i="11" s="1"/>
  <c r="DX32" i="11" s="1"/>
  <c r="DX33" i="11" s="1"/>
  <c r="DX34" i="11" s="1"/>
  <c r="DX35" i="11" s="1"/>
  <c r="DX36" i="11" s="1"/>
  <c r="DX37" i="11" s="1"/>
  <c r="DX38" i="11" s="1"/>
  <c r="DX39" i="11" s="1"/>
  <c r="DX40" i="11" s="1"/>
  <c r="DX41" i="11" s="1"/>
  <c r="DX42" i="11" s="1"/>
  <c r="DX43" i="11" s="1"/>
  <c r="DX44" i="11" s="1"/>
  <c r="DX45" i="11" s="1"/>
  <c r="DX46" i="11" s="1"/>
  <c r="DX47" i="11" s="1"/>
  <c r="DX48" i="11" s="1"/>
  <c r="DX49" i="11" s="1"/>
  <c r="DX50" i="11" s="1"/>
  <c r="DX51" i="11" s="1"/>
  <c r="DX52" i="11" s="1"/>
  <c r="DX53" i="11" s="1"/>
  <c r="DX54" i="11" s="1"/>
  <c r="DX55" i="11" s="1"/>
  <c r="DX56" i="11" s="1"/>
  <c r="DX57" i="11" s="1"/>
  <c r="DX58" i="11" s="1"/>
  <c r="DX59" i="11" s="1"/>
  <c r="DX60" i="11" s="1"/>
  <c r="DX61" i="11" s="1"/>
  <c r="DX62" i="11" s="1"/>
  <c r="DX63" i="11" s="1"/>
  <c r="DX64" i="11" s="1"/>
  <c r="DX65" i="11" s="1"/>
  <c r="DX66" i="11" s="1"/>
  <c r="DX67" i="11" s="1"/>
  <c r="DX68" i="11" s="1"/>
  <c r="DX69" i="11" s="1"/>
  <c r="DX70" i="11" s="1"/>
  <c r="DX71" i="11" s="1"/>
  <c r="DX72" i="11" s="1"/>
  <c r="DX73" i="11" s="1"/>
  <c r="DX74" i="11" s="1"/>
  <c r="DX75" i="11" s="1"/>
  <c r="DX76" i="11" s="1"/>
  <c r="DX77" i="11" s="1"/>
  <c r="DX78" i="11" s="1"/>
  <c r="DX79" i="11" s="1"/>
  <c r="DX80" i="11" s="1"/>
  <c r="DX2" i="11" s="1"/>
  <c r="DI168" i="11" s="1"/>
  <c r="EG9" i="11"/>
  <c r="EG12" i="11"/>
  <c r="EG14" i="11"/>
  <c r="EG16" i="11"/>
  <c r="EG19" i="11"/>
  <c r="EG17" i="11"/>
  <c r="CN42" i="10"/>
  <c r="CN43" i="10" s="1"/>
  <c r="CN44" i="10" s="1"/>
  <c r="CN45" i="10" s="1"/>
  <c r="CN46" i="10" s="1"/>
  <c r="CN47" i="10" s="1"/>
  <c r="CN48" i="10" s="1"/>
  <c r="CN49" i="10" s="1"/>
  <c r="CN50" i="10" s="1"/>
  <c r="CN51" i="10" s="1"/>
  <c r="CN52" i="10" s="1"/>
  <c r="CN53" i="10" s="1"/>
  <c r="CN54" i="10" s="1"/>
  <c r="CN55" i="10" s="1"/>
  <c r="CN56" i="10" s="1"/>
  <c r="CN57" i="10" s="1"/>
  <c r="CN58" i="10" s="1"/>
  <c r="CN59" i="10" s="1"/>
  <c r="CN60" i="10" s="1"/>
  <c r="CN61" i="10" s="1"/>
  <c r="CN62" i="10" s="1"/>
  <c r="CN63" i="10" s="1"/>
  <c r="CN64" i="10" s="1"/>
  <c r="CN65" i="10" s="1"/>
  <c r="CN66" i="10" s="1"/>
  <c r="CN67" i="10" s="1"/>
  <c r="CN68" i="10" s="1"/>
  <c r="CN69" i="10" s="1"/>
  <c r="CN70" i="10" s="1"/>
  <c r="CN71" i="10" s="1"/>
  <c r="CN72" i="10" s="1"/>
  <c r="CN73" i="10" s="1"/>
  <c r="CN74" i="10" s="1"/>
  <c r="CN75" i="10" s="1"/>
  <c r="CN76" i="10" s="1"/>
  <c r="CN77" i="10" s="1"/>
  <c r="CN78" i="10" s="1"/>
  <c r="CN79" i="10" s="1"/>
  <c r="CN80" i="10" s="1"/>
  <c r="CH42" i="10"/>
  <c r="CH43" i="10" s="1"/>
  <c r="CH44" i="10" s="1"/>
  <c r="CH45" i="10" s="1"/>
  <c r="CH46" i="10" s="1"/>
  <c r="CH47" i="10" s="1"/>
  <c r="CH48" i="10" s="1"/>
  <c r="CH49" i="10" s="1"/>
  <c r="CH50" i="10" s="1"/>
  <c r="CH51" i="10" s="1"/>
  <c r="CH52" i="10" s="1"/>
  <c r="CH53" i="10" s="1"/>
  <c r="CH54" i="10" s="1"/>
  <c r="CH55" i="10" s="1"/>
  <c r="CH56" i="10" s="1"/>
  <c r="CH57" i="10" s="1"/>
  <c r="CH58" i="10" s="1"/>
  <c r="CH59" i="10" s="1"/>
  <c r="CH60" i="10" s="1"/>
  <c r="CH61" i="10" s="1"/>
  <c r="CH62" i="10" s="1"/>
  <c r="CH63" i="10" s="1"/>
  <c r="CH64" i="10" s="1"/>
  <c r="CH65" i="10" s="1"/>
  <c r="CH66" i="10" s="1"/>
  <c r="CH67" i="10" s="1"/>
  <c r="CH68" i="10" s="1"/>
  <c r="CH69" i="10" s="1"/>
  <c r="CH70" i="10" s="1"/>
  <c r="CH71" i="10" s="1"/>
  <c r="CH72" i="10" s="1"/>
  <c r="CH73" i="10" s="1"/>
  <c r="CH74" i="10" s="1"/>
  <c r="CH75" i="10" s="1"/>
  <c r="CH76" i="10" s="1"/>
  <c r="CH77" i="10" s="1"/>
  <c r="CH78" i="10" s="1"/>
  <c r="CH79" i="10" s="1"/>
  <c r="CH80" i="10" s="1"/>
  <c r="CO42" i="10"/>
  <c r="CO43" i="10" s="1"/>
  <c r="CO44" i="10" s="1"/>
  <c r="CO45" i="10" s="1"/>
  <c r="CO46" i="10" s="1"/>
  <c r="CO47" i="10" s="1"/>
  <c r="CO48" i="10" s="1"/>
  <c r="CO49" i="10" s="1"/>
  <c r="CO50" i="10" s="1"/>
  <c r="CO51" i="10" s="1"/>
  <c r="CO52" i="10" s="1"/>
  <c r="CO53" i="10" s="1"/>
  <c r="CO54" i="10" s="1"/>
  <c r="CO55" i="10" s="1"/>
  <c r="CO56" i="10" s="1"/>
  <c r="CO57" i="10" s="1"/>
  <c r="CO58" i="10" s="1"/>
  <c r="CO59" i="10" s="1"/>
  <c r="CO60" i="10" s="1"/>
  <c r="CO61" i="10" s="1"/>
  <c r="CQ42" i="10"/>
  <c r="CP42" i="10"/>
  <c r="CP43" i="10" s="1"/>
  <c r="CP44" i="10" s="1"/>
  <c r="CP45" i="10" s="1"/>
  <c r="CP46" i="10" s="1"/>
  <c r="CP47" i="10" s="1"/>
  <c r="CP48" i="10" s="1"/>
  <c r="CP49" i="10" s="1"/>
  <c r="CP50" i="10" s="1"/>
  <c r="CP51" i="10" s="1"/>
  <c r="CP52" i="10" s="1"/>
  <c r="CP53" i="10" s="1"/>
  <c r="CP54" i="10" s="1"/>
  <c r="CP55" i="10" s="1"/>
  <c r="CP56" i="10" s="1"/>
  <c r="CP57" i="10" s="1"/>
  <c r="CP58" i="10" s="1"/>
  <c r="CP59" i="10" s="1"/>
  <c r="CP60" i="10" s="1"/>
  <c r="CP61" i="10" s="1"/>
  <c r="CM42" i="10"/>
  <c r="CM43" i="10" s="1"/>
  <c r="CM44" i="10" s="1"/>
  <c r="CM45" i="10" s="1"/>
  <c r="CM46" i="10" s="1"/>
  <c r="CM47" i="10" s="1"/>
  <c r="CM48" i="10" s="1"/>
  <c r="CM49" i="10" s="1"/>
  <c r="CM50" i="10" s="1"/>
  <c r="CM51" i="10" s="1"/>
  <c r="CM52" i="10" s="1"/>
  <c r="CM53" i="10" s="1"/>
  <c r="CM54" i="10" s="1"/>
  <c r="CM55" i="10" s="1"/>
  <c r="CM56" i="10" s="1"/>
  <c r="CM57" i="10" s="1"/>
  <c r="CM58" i="10" s="1"/>
  <c r="CM59" i="10" s="1"/>
  <c r="CM60" i="10" s="1"/>
  <c r="CM61" i="10" s="1"/>
  <c r="CM62" i="10" s="1"/>
  <c r="CM63" i="10" s="1"/>
  <c r="CM64" i="10" s="1"/>
  <c r="CM65" i="10" s="1"/>
  <c r="CM66" i="10" s="1"/>
  <c r="CM67" i="10" s="1"/>
  <c r="CM68" i="10" s="1"/>
  <c r="CM69" i="10" s="1"/>
  <c r="CM70" i="10" s="1"/>
  <c r="CM71" i="10" s="1"/>
  <c r="CM72" i="10" s="1"/>
  <c r="CM73" i="10" s="1"/>
  <c r="CM74" i="10" s="1"/>
  <c r="CM75" i="10" s="1"/>
  <c r="CM76" i="10" s="1"/>
  <c r="CM77" i="10" s="1"/>
  <c r="CM78" i="10" s="1"/>
  <c r="CM79" i="10" s="1"/>
  <c r="CM80" i="10" s="1"/>
  <c r="CK42" i="10"/>
  <c r="CK43" i="10" s="1"/>
  <c r="CK44" i="10" s="1"/>
  <c r="CK45" i="10" s="1"/>
  <c r="CK46" i="10" s="1"/>
  <c r="CK47" i="10" s="1"/>
  <c r="CK48" i="10" s="1"/>
  <c r="CK49" i="10" s="1"/>
  <c r="CK50" i="10" s="1"/>
  <c r="CK51" i="10" s="1"/>
  <c r="CK52" i="10" s="1"/>
  <c r="CK53" i="10" s="1"/>
  <c r="CK54" i="10" s="1"/>
  <c r="CK55" i="10" s="1"/>
  <c r="CK56" i="10" s="1"/>
  <c r="CK57" i="10" s="1"/>
  <c r="CK58" i="10" s="1"/>
  <c r="CK59" i="10" s="1"/>
  <c r="CK60" i="10" s="1"/>
  <c r="CK61" i="10" s="1"/>
  <c r="CI42" i="10"/>
  <c r="CI43" i="10" s="1"/>
  <c r="CI44" i="10" s="1"/>
  <c r="CI45" i="10" s="1"/>
  <c r="CI46" i="10" s="1"/>
  <c r="CI47" i="10" s="1"/>
  <c r="CI48" i="10" s="1"/>
  <c r="CI49" i="10" s="1"/>
  <c r="CI50" i="10" s="1"/>
  <c r="CI51" i="10" s="1"/>
  <c r="CI52" i="10" s="1"/>
  <c r="CI53" i="10" s="1"/>
  <c r="CI54" i="10" s="1"/>
  <c r="CI55" i="10" s="1"/>
  <c r="CI56" i="10" s="1"/>
  <c r="CI57" i="10" s="1"/>
  <c r="CI58" i="10" s="1"/>
  <c r="CI59" i="10" s="1"/>
  <c r="CI60" i="10" s="1"/>
  <c r="CI61" i="10" s="1"/>
  <c r="CI62" i="10" s="1"/>
  <c r="CI63" i="10" s="1"/>
  <c r="CI64" i="10" s="1"/>
  <c r="CI65" i="10" s="1"/>
  <c r="CI66" i="10" s="1"/>
  <c r="CI67" i="10" s="1"/>
  <c r="CI68" i="10" s="1"/>
  <c r="CI69" i="10" s="1"/>
  <c r="CI70" i="10" s="1"/>
  <c r="CI71" i="10" s="1"/>
  <c r="CI72" i="10" s="1"/>
  <c r="CI73" i="10" s="1"/>
  <c r="CI74" i="10" s="1"/>
  <c r="CI75" i="10" s="1"/>
  <c r="CI76" i="10" s="1"/>
  <c r="CI77" i="10" s="1"/>
  <c r="CI78" i="10" s="1"/>
  <c r="CI79" i="10" s="1"/>
  <c r="CI80" i="10" s="1"/>
  <c r="BZ3" i="10"/>
  <c r="BX2" i="10"/>
  <c r="CS42" i="10"/>
  <c r="CB42" i="10"/>
  <c r="CB43" i="10" s="1"/>
  <c r="CB44" i="10" s="1"/>
  <c r="CB45" i="10" s="1"/>
  <c r="CB46" i="10" s="1"/>
  <c r="CB47" i="10" s="1"/>
  <c r="CB48" i="10" s="1"/>
  <c r="CB49" i="10" s="1"/>
  <c r="CB50" i="10" s="1"/>
  <c r="CB51" i="10" s="1"/>
  <c r="CB52" i="10" s="1"/>
  <c r="CB53" i="10" s="1"/>
  <c r="CB54" i="10" s="1"/>
  <c r="CB55" i="10" s="1"/>
  <c r="CB56" i="10" s="1"/>
  <c r="CB57" i="10" s="1"/>
  <c r="CB58" i="10" s="1"/>
  <c r="CB59" i="10" s="1"/>
  <c r="CB60" i="10" s="1"/>
  <c r="CB61" i="10" s="1"/>
  <c r="CB62" i="10" s="1"/>
  <c r="CB63" i="10" s="1"/>
  <c r="CB64" i="10" s="1"/>
  <c r="CB65" i="10" s="1"/>
  <c r="CB66" i="10" s="1"/>
  <c r="CB67" i="10" s="1"/>
  <c r="CB68" i="10" s="1"/>
  <c r="CB69" i="10" s="1"/>
  <c r="CB70" i="10" s="1"/>
  <c r="CB71" i="10" s="1"/>
  <c r="CB72" i="10" s="1"/>
  <c r="CB73" i="10" s="1"/>
  <c r="CB74" i="10" s="1"/>
  <c r="CB75" i="10" s="1"/>
  <c r="CB76" i="10" s="1"/>
  <c r="CB77" i="10" s="1"/>
  <c r="CB78" i="10" s="1"/>
  <c r="CB79" i="10" s="1"/>
  <c r="CB80" i="10" s="1"/>
  <c r="CR42" i="10"/>
  <c r="CR43" i="10" s="1"/>
  <c r="CR44" i="10" s="1"/>
  <c r="CR45" i="10" s="1"/>
  <c r="CR46" i="10" s="1"/>
  <c r="CR47" i="10" s="1"/>
  <c r="CR48" i="10" s="1"/>
  <c r="CR49" i="10" s="1"/>
  <c r="CR50" i="10" s="1"/>
  <c r="CR51" i="10" s="1"/>
  <c r="CR52" i="10" s="1"/>
  <c r="CR53" i="10" s="1"/>
  <c r="CR54" i="10" s="1"/>
  <c r="CR55" i="10" s="1"/>
  <c r="CR56" i="10" s="1"/>
  <c r="CR57" i="10" s="1"/>
  <c r="CR58" i="10" s="1"/>
  <c r="CR59" i="10" s="1"/>
  <c r="CR60" i="10" s="1"/>
  <c r="CR61" i="10" s="1"/>
  <c r="CD42" i="10"/>
  <c r="CD43" i="10" s="1"/>
  <c r="CD44" i="10" s="1"/>
  <c r="CD45" i="10" s="1"/>
  <c r="CD46" i="10" s="1"/>
  <c r="CD47" i="10" s="1"/>
  <c r="CD48" i="10" s="1"/>
  <c r="CD49" i="10" s="1"/>
  <c r="CD50" i="10" s="1"/>
  <c r="CD51" i="10" s="1"/>
  <c r="CD52" i="10" s="1"/>
  <c r="CD53" i="10" s="1"/>
  <c r="CD54" i="10" s="1"/>
  <c r="CD55" i="10" s="1"/>
  <c r="CD56" i="10" s="1"/>
  <c r="CD57" i="10" s="1"/>
  <c r="CD58" i="10" s="1"/>
  <c r="CD59" i="10" s="1"/>
  <c r="CD60" i="10" s="1"/>
  <c r="CD61" i="10" s="1"/>
  <c r="CD62" i="10" s="1"/>
  <c r="CD63" i="10" s="1"/>
  <c r="CD64" i="10" s="1"/>
  <c r="CD65" i="10" s="1"/>
  <c r="CD66" i="10" s="1"/>
  <c r="CD67" i="10" s="1"/>
  <c r="CD68" i="10" s="1"/>
  <c r="CD69" i="10" s="1"/>
  <c r="CD70" i="10" s="1"/>
  <c r="CD71" i="10" s="1"/>
  <c r="CD72" i="10" s="1"/>
  <c r="CD73" i="10" s="1"/>
  <c r="CD74" i="10" s="1"/>
  <c r="CD75" i="10" s="1"/>
  <c r="CD76" i="10" s="1"/>
  <c r="CD77" i="10" s="1"/>
  <c r="CD78" i="10" s="1"/>
  <c r="CD79" i="10" s="1"/>
  <c r="CD80" i="10" s="1"/>
  <c r="CL42" i="10"/>
  <c r="CL43" i="10" s="1"/>
  <c r="CL44" i="10" s="1"/>
  <c r="CL45" i="10" s="1"/>
  <c r="CL46" i="10" s="1"/>
  <c r="CL47" i="10" s="1"/>
  <c r="CL48" i="10" s="1"/>
  <c r="CL49" i="10" s="1"/>
  <c r="CL50" i="10" s="1"/>
  <c r="CL51" i="10" s="1"/>
  <c r="CL52" i="10" s="1"/>
  <c r="CL53" i="10" s="1"/>
  <c r="CL54" i="10" s="1"/>
  <c r="CL55" i="10" s="1"/>
  <c r="CL56" i="10" s="1"/>
  <c r="CL57" i="10" s="1"/>
  <c r="CL58" i="10" s="1"/>
  <c r="CL59" i="10" s="1"/>
  <c r="CL60" i="10" s="1"/>
  <c r="CL61" i="10" s="1"/>
  <c r="CT42" i="10"/>
  <c r="CT43" i="10" s="1"/>
  <c r="CT44" i="10" s="1"/>
  <c r="CT45" i="10" s="1"/>
  <c r="CT46" i="10" s="1"/>
  <c r="CT47" i="10" s="1"/>
  <c r="CT48" i="10" s="1"/>
  <c r="CT49" i="10" s="1"/>
  <c r="CT50" i="10" s="1"/>
  <c r="CT51" i="10" s="1"/>
  <c r="CT52" i="10" s="1"/>
  <c r="CT53" i="10" s="1"/>
  <c r="CT54" i="10" s="1"/>
  <c r="CT55" i="10" s="1"/>
  <c r="CT56" i="10" s="1"/>
  <c r="CT57" i="10" s="1"/>
  <c r="CT58" i="10" s="1"/>
  <c r="CT59" i="10" s="1"/>
  <c r="CT60" i="10" s="1"/>
  <c r="CT61" i="10" s="1"/>
  <c r="CT62" i="10" s="1"/>
  <c r="CT63" i="10" s="1"/>
  <c r="CT64" i="10" s="1"/>
  <c r="CT65" i="10" s="1"/>
  <c r="CT66" i="10" s="1"/>
  <c r="CT67" i="10" s="1"/>
  <c r="CT68" i="10" s="1"/>
  <c r="CT69" i="10" s="1"/>
  <c r="CT70" i="10" s="1"/>
  <c r="CT71" i="10" s="1"/>
  <c r="CT72" i="10" s="1"/>
  <c r="CT73" i="10" s="1"/>
  <c r="CT74" i="10" s="1"/>
  <c r="CT75" i="10" s="1"/>
  <c r="CT76" i="10" s="1"/>
  <c r="CT77" i="10" s="1"/>
  <c r="CT78" i="10" s="1"/>
  <c r="CT79" i="10" s="1"/>
  <c r="CT80" i="10" s="1"/>
  <c r="CC42" i="10"/>
  <c r="CC43" i="10" s="1"/>
  <c r="CC44" i="10" s="1"/>
  <c r="CC45" i="10" s="1"/>
  <c r="CC46" i="10" s="1"/>
  <c r="CC47" i="10" s="1"/>
  <c r="CC48" i="10" s="1"/>
  <c r="CC49" i="10" s="1"/>
  <c r="CC50" i="10" s="1"/>
  <c r="CC51" i="10" s="1"/>
  <c r="CC52" i="10" s="1"/>
  <c r="CC53" i="10" s="1"/>
  <c r="CC54" i="10" s="1"/>
  <c r="CC55" i="10" s="1"/>
  <c r="CC56" i="10" s="1"/>
  <c r="CC57" i="10" s="1"/>
  <c r="CC58" i="10" s="1"/>
  <c r="CC59" i="10" s="1"/>
  <c r="CC60" i="10" s="1"/>
  <c r="CC61" i="10" s="1"/>
  <c r="CE42" i="10"/>
  <c r="CE43" i="10" s="1"/>
  <c r="CE44" i="10" s="1"/>
  <c r="CE45" i="10" s="1"/>
  <c r="CE46" i="10" s="1"/>
  <c r="CE47" i="10" s="1"/>
  <c r="CE48" i="10" s="1"/>
  <c r="CE49" i="10" s="1"/>
  <c r="CE50" i="10" s="1"/>
  <c r="CE51" i="10" s="1"/>
  <c r="CE52" i="10" s="1"/>
  <c r="CE53" i="10" s="1"/>
  <c r="CE54" i="10" s="1"/>
  <c r="CE55" i="10" s="1"/>
  <c r="CE56" i="10" s="1"/>
  <c r="CE57" i="10" s="1"/>
  <c r="CE58" i="10" s="1"/>
  <c r="CE59" i="10" s="1"/>
  <c r="CE60" i="10" s="1"/>
  <c r="CE61" i="10" s="1"/>
  <c r="CE62" i="10" s="1"/>
  <c r="CE63" i="10" s="1"/>
  <c r="CE64" i="10" s="1"/>
  <c r="CE65" i="10" s="1"/>
  <c r="CE66" i="10" s="1"/>
  <c r="CE67" i="10" s="1"/>
  <c r="CE68" i="10" s="1"/>
  <c r="CE69" i="10" s="1"/>
  <c r="CE70" i="10" s="1"/>
  <c r="CE71" i="10" s="1"/>
  <c r="CE72" i="10" s="1"/>
  <c r="CE73" i="10" s="1"/>
  <c r="CE74" i="10" s="1"/>
  <c r="CE75" i="10" s="1"/>
  <c r="CE76" i="10" s="1"/>
  <c r="CE77" i="10" s="1"/>
  <c r="CE78" i="10" s="1"/>
  <c r="CE79" i="10" s="1"/>
  <c r="CE80" i="10" s="1"/>
  <c r="CU42" i="10"/>
  <c r="CU43" i="10" s="1"/>
  <c r="CU44" i="10" s="1"/>
  <c r="CU45" i="10" s="1"/>
  <c r="CU46" i="10" s="1"/>
  <c r="CU47" i="10" s="1"/>
  <c r="CU48" i="10" s="1"/>
  <c r="CU49" i="10" s="1"/>
  <c r="CU50" i="10" s="1"/>
  <c r="CU51" i="10" s="1"/>
  <c r="CU52" i="10" s="1"/>
  <c r="CU53" i="10" s="1"/>
  <c r="CU54" i="10" s="1"/>
  <c r="CU55" i="10" s="1"/>
  <c r="CU56" i="10" s="1"/>
  <c r="CU57" i="10" s="1"/>
  <c r="CU58" i="10" s="1"/>
  <c r="CU59" i="10" s="1"/>
  <c r="CU60" i="10" s="1"/>
  <c r="CU61" i="10" s="1"/>
  <c r="CU62" i="10" s="1"/>
  <c r="CU63" i="10" s="1"/>
  <c r="CU64" i="10" s="1"/>
  <c r="CU65" i="10" s="1"/>
  <c r="CU66" i="10" s="1"/>
  <c r="CU67" i="10" s="1"/>
  <c r="CU68" i="10" s="1"/>
  <c r="CU69" i="10" s="1"/>
  <c r="CU70" i="10" s="1"/>
  <c r="CU71" i="10" s="1"/>
  <c r="CU72" i="10" s="1"/>
  <c r="CU73" i="10" s="1"/>
  <c r="CU74" i="10" s="1"/>
  <c r="CU75" i="10" s="1"/>
  <c r="CU76" i="10" s="1"/>
  <c r="CU77" i="10" s="1"/>
  <c r="CU78" i="10" s="1"/>
  <c r="CU79" i="10" s="1"/>
  <c r="CU80" i="10" s="1"/>
  <c r="CG42" i="10"/>
  <c r="CG43" i="10" s="1"/>
  <c r="CG44" i="10" s="1"/>
  <c r="CG45" i="10" s="1"/>
  <c r="CG46" i="10" s="1"/>
  <c r="CG47" i="10" s="1"/>
  <c r="CG48" i="10" s="1"/>
  <c r="CG49" i="10" s="1"/>
  <c r="CG50" i="10" s="1"/>
  <c r="CG51" i="10" s="1"/>
  <c r="CG52" i="10" s="1"/>
  <c r="CG53" i="10" s="1"/>
  <c r="CG54" i="10" s="1"/>
  <c r="CG55" i="10" s="1"/>
  <c r="CG56" i="10" s="1"/>
  <c r="CG57" i="10" s="1"/>
  <c r="CG58" i="10" s="1"/>
  <c r="CG59" i="10" s="1"/>
  <c r="CG60" i="10" s="1"/>
  <c r="CG61" i="10" s="1"/>
  <c r="CG62" i="10" s="1"/>
  <c r="CG63" i="10" s="1"/>
  <c r="CG64" i="10" s="1"/>
  <c r="CG65" i="10" s="1"/>
  <c r="CG66" i="10" s="1"/>
  <c r="CG67" i="10" s="1"/>
  <c r="CG68" i="10" s="1"/>
  <c r="CG69" i="10" s="1"/>
  <c r="CG70" i="10" s="1"/>
  <c r="CG71" i="10" s="1"/>
  <c r="CG72" i="10" s="1"/>
  <c r="CG73" i="10" s="1"/>
  <c r="CG74" i="10" s="1"/>
  <c r="CG75" i="10" s="1"/>
  <c r="CG76" i="10" s="1"/>
  <c r="CG77" i="10" s="1"/>
  <c r="CG78" i="10" s="1"/>
  <c r="CG79" i="10" s="1"/>
  <c r="CG80" i="10" s="1"/>
  <c r="CF42" i="10"/>
  <c r="CF43" i="10" s="1"/>
  <c r="CF44" i="10" s="1"/>
  <c r="CF45" i="10" s="1"/>
  <c r="CF46" i="10" s="1"/>
  <c r="CF47" i="10" s="1"/>
  <c r="CF48" i="10" s="1"/>
  <c r="CF49" i="10" s="1"/>
  <c r="CF50" i="10" s="1"/>
  <c r="CF51" i="10" s="1"/>
  <c r="CF52" i="10" s="1"/>
  <c r="CF53" i="10" s="1"/>
  <c r="CF54" i="10" s="1"/>
  <c r="CF55" i="10" s="1"/>
  <c r="CF56" i="10" s="1"/>
  <c r="CF57" i="10" s="1"/>
  <c r="CF58" i="10" s="1"/>
  <c r="CF59" i="10" s="1"/>
  <c r="CF60" i="10" s="1"/>
  <c r="CF61" i="10" s="1"/>
  <c r="CJ42" i="10"/>
  <c r="CJ43" i="10" s="1"/>
  <c r="CJ44" i="10" s="1"/>
  <c r="CJ45" i="10" s="1"/>
  <c r="CJ46" i="10" s="1"/>
  <c r="CJ47" i="10" s="1"/>
  <c r="CJ48" i="10" s="1"/>
  <c r="CJ49" i="10" s="1"/>
  <c r="CJ50" i="10" s="1"/>
  <c r="CJ51" i="10" s="1"/>
  <c r="CJ52" i="10" s="1"/>
  <c r="CJ53" i="10" s="1"/>
  <c r="CJ54" i="10" s="1"/>
  <c r="CJ55" i="10" s="1"/>
  <c r="CJ56" i="10" s="1"/>
  <c r="CJ57" i="10" s="1"/>
  <c r="CJ58" i="10" s="1"/>
  <c r="CJ59" i="10" s="1"/>
  <c r="CJ60" i="10" s="1"/>
  <c r="CJ61" i="10" s="1"/>
  <c r="CJ62" i="10" s="1"/>
  <c r="CJ63" i="10" s="1"/>
  <c r="CJ64" i="10" s="1"/>
  <c r="CJ65" i="10" s="1"/>
  <c r="CJ66" i="10" s="1"/>
  <c r="CJ67" i="10" s="1"/>
  <c r="CJ68" i="10" s="1"/>
  <c r="CJ69" i="10" s="1"/>
  <c r="CJ70" i="10" s="1"/>
  <c r="CJ71" i="10" s="1"/>
  <c r="CJ72" i="10" s="1"/>
  <c r="CJ73" i="10" s="1"/>
  <c r="CJ74" i="10" s="1"/>
  <c r="CJ75" i="10" s="1"/>
  <c r="CJ76" i="10" s="1"/>
  <c r="CJ77" i="10" s="1"/>
  <c r="CJ78" i="10" s="1"/>
  <c r="CJ79" i="10" s="1"/>
  <c r="CJ80" i="10" s="1"/>
  <c r="DN4" i="10"/>
  <c r="DN5" i="10" s="1"/>
  <c r="DN6" i="10" s="1"/>
  <c r="DN7" i="10" s="1"/>
  <c r="DN8" i="10" s="1"/>
  <c r="DN9" i="10" s="1"/>
  <c r="DN10" i="10" s="1"/>
  <c r="DN11" i="10" s="1"/>
  <c r="DN12" i="10" s="1"/>
  <c r="DN13" i="10" s="1"/>
  <c r="DN14" i="10" s="1"/>
  <c r="DN15" i="10" s="1"/>
  <c r="DN16" i="10" s="1"/>
  <c r="DN17" i="10" s="1"/>
  <c r="DN18" i="10" s="1"/>
  <c r="DN19" i="10" s="1"/>
  <c r="DN20" i="10" s="1"/>
  <c r="DN21" i="10" s="1"/>
  <c r="DN22" i="10" s="1"/>
  <c r="DN23" i="10" s="1"/>
  <c r="DN24" i="10" s="1"/>
  <c r="DN25" i="10" s="1"/>
  <c r="DN26" i="10" s="1"/>
  <c r="DN27" i="10" s="1"/>
  <c r="DN28" i="10" s="1"/>
  <c r="DN29" i="10" s="1"/>
  <c r="DN30" i="10" s="1"/>
  <c r="DN31" i="10" s="1"/>
  <c r="DN32" i="10" s="1"/>
  <c r="DN33" i="10" s="1"/>
  <c r="DN34" i="10" s="1"/>
  <c r="DN35" i="10" s="1"/>
  <c r="DN36" i="10" s="1"/>
  <c r="DN37" i="10" s="1"/>
  <c r="DN38" i="10" s="1"/>
  <c r="DN39" i="10" s="1"/>
  <c r="DN40" i="10" s="1"/>
  <c r="DN41" i="10" s="1"/>
  <c r="DN42" i="10" s="1"/>
  <c r="DN43" i="10" s="1"/>
  <c r="DN44" i="10" s="1"/>
  <c r="DN45" i="10" s="1"/>
  <c r="DN46" i="10" s="1"/>
  <c r="DN47" i="10" s="1"/>
  <c r="DN48" i="10" s="1"/>
  <c r="DN49" i="10" s="1"/>
  <c r="DN50" i="10" s="1"/>
  <c r="DN51" i="10" s="1"/>
  <c r="DN52" i="10" s="1"/>
  <c r="DN53" i="10" s="1"/>
  <c r="DN54" i="10" s="1"/>
  <c r="DN55" i="10" s="1"/>
  <c r="DN56" i="10" s="1"/>
  <c r="DN57" i="10" s="1"/>
  <c r="DN58" i="10" s="1"/>
  <c r="DN59" i="10" s="1"/>
  <c r="DN60" i="10" s="1"/>
  <c r="DN61" i="10" s="1"/>
  <c r="DN62" i="10" s="1"/>
  <c r="DN63" i="10" s="1"/>
  <c r="DN64" i="10" s="1"/>
  <c r="DN65" i="10" s="1"/>
  <c r="DN66" i="10" s="1"/>
  <c r="DN67" i="10" s="1"/>
  <c r="DN68" i="10" s="1"/>
  <c r="DN69" i="10" s="1"/>
  <c r="DN70" i="10" s="1"/>
  <c r="DN71" i="10" s="1"/>
  <c r="DN72" i="10" s="1"/>
  <c r="DN73" i="10" s="1"/>
  <c r="DN74" i="10" s="1"/>
  <c r="DN75" i="10" s="1"/>
  <c r="DN76" i="10" s="1"/>
  <c r="DN77" i="10" s="1"/>
  <c r="DN78" i="10" s="1"/>
  <c r="DN79" i="10" s="1"/>
  <c r="DN80" i="10" s="1"/>
  <c r="DN2" i="10" s="1"/>
  <c r="DI18" i="10" s="1"/>
  <c r="BZ7" i="10"/>
  <c r="EC4" i="10"/>
  <c r="EC5" i="10" s="1"/>
  <c r="EC6" i="10" s="1"/>
  <c r="EC7" i="10" s="1"/>
  <c r="EC8" i="10" s="1"/>
  <c r="EC9" i="10" s="1"/>
  <c r="EC10" i="10" s="1"/>
  <c r="EC11" i="10" s="1"/>
  <c r="EC12" i="10" s="1"/>
  <c r="EC13" i="10" s="1"/>
  <c r="EC14" i="10" s="1"/>
  <c r="EC15" i="10" s="1"/>
  <c r="EC16" i="10" s="1"/>
  <c r="EC17" i="10" s="1"/>
  <c r="EC18" i="10" s="1"/>
  <c r="EC19" i="10" s="1"/>
  <c r="EC20" i="10" s="1"/>
  <c r="EC21" i="10" s="1"/>
  <c r="EC22" i="10" s="1"/>
  <c r="EC23" i="10" s="1"/>
  <c r="EC24" i="10" s="1"/>
  <c r="EC25" i="10" s="1"/>
  <c r="EC26" i="10" s="1"/>
  <c r="EC27" i="10" s="1"/>
  <c r="EC28" i="10" s="1"/>
  <c r="EC29" i="10" s="1"/>
  <c r="EC30" i="10" s="1"/>
  <c r="EC31" i="10" s="1"/>
  <c r="EC32" i="10" s="1"/>
  <c r="EC33" i="10" s="1"/>
  <c r="EC34" i="10" s="1"/>
  <c r="EC35" i="10" s="1"/>
  <c r="EC36" i="10" s="1"/>
  <c r="EC37" i="10" s="1"/>
  <c r="EC38" i="10" s="1"/>
  <c r="EC39" i="10" s="1"/>
  <c r="EC40" i="10" s="1"/>
  <c r="EC41" i="10" s="1"/>
  <c r="EC42" i="10" s="1"/>
  <c r="EC43" i="10" s="1"/>
  <c r="EC44" i="10" s="1"/>
  <c r="EC45" i="10" s="1"/>
  <c r="EC46" i="10" s="1"/>
  <c r="EC47" i="10" s="1"/>
  <c r="EC48" i="10" s="1"/>
  <c r="EC49" i="10" s="1"/>
  <c r="EC50" i="10" s="1"/>
  <c r="EC51" i="10" s="1"/>
  <c r="EC52" i="10" s="1"/>
  <c r="EC53" i="10" s="1"/>
  <c r="EC54" i="10" s="1"/>
  <c r="EC55" i="10" s="1"/>
  <c r="EC56" i="10" s="1"/>
  <c r="EC57" i="10" s="1"/>
  <c r="EC58" i="10" s="1"/>
  <c r="EC59" i="10" s="1"/>
  <c r="EC60" i="10" s="1"/>
  <c r="EC61" i="10" s="1"/>
  <c r="EC62" i="10" s="1"/>
  <c r="EC63" i="10" s="1"/>
  <c r="EC64" i="10" s="1"/>
  <c r="EC65" i="10" s="1"/>
  <c r="EC66" i="10" s="1"/>
  <c r="EC67" i="10" s="1"/>
  <c r="EC68" i="10" s="1"/>
  <c r="EC69" i="10" s="1"/>
  <c r="EC70" i="10" s="1"/>
  <c r="EC71" i="10" s="1"/>
  <c r="EC72" i="10" s="1"/>
  <c r="EC73" i="10" s="1"/>
  <c r="EC74" i="10" s="1"/>
  <c r="EC75" i="10" s="1"/>
  <c r="EC76" i="10" s="1"/>
  <c r="EC77" i="10" s="1"/>
  <c r="EC78" i="10" s="1"/>
  <c r="EC79" i="10" s="1"/>
  <c r="EC80" i="10" s="1"/>
  <c r="EC2" i="10" s="1"/>
  <c r="DI243" i="10" s="1"/>
  <c r="DU4" i="10"/>
  <c r="DU5" i="10" s="1"/>
  <c r="DU6" i="10" s="1"/>
  <c r="DU7" i="10" s="1"/>
  <c r="DU8" i="10" s="1"/>
  <c r="DU9" i="10" s="1"/>
  <c r="DU10" i="10" s="1"/>
  <c r="DU11" i="10" s="1"/>
  <c r="DU12" i="10" s="1"/>
  <c r="DU13" i="10" s="1"/>
  <c r="DU14" i="10" s="1"/>
  <c r="DU15" i="10" s="1"/>
  <c r="DU16" i="10" s="1"/>
  <c r="DU17" i="10" s="1"/>
  <c r="DU18" i="10" s="1"/>
  <c r="DU19" i="10" s="1"/>
  <c r="DU20" i="10" s="1"/>
  <c r="DU21" i="10" s="1"/>
  <c r="DU22" i="10" s="1"/>
  <c r="DU23" i="10" s="1"/>
  <c r="DU24" i="10" s="1"/>
  <c r="DU25" i="10" s="1"/>
  <c r="DU26" i="10" s="1"/>
  <c r="DU27" i="10" s="1"/>
  <c r="DU28" i="10" s="1"/>
  <c r="DU29" i="10" s="1"/>
  <c r="DU30" i="10" s="1"/>
  <c r="DU31" i="10" s="1"/>
  <c r="DU32" i="10" s="1"/>
  <c r="DU33" i="10" s="1"/>
  <c r="DU34" i="10" s="1"/>
  <c r="DU35" i="10" s="1"/>
  <c r="DU36" i="10" s="1"/>
  <c r="DU37" i="10" s="1"/>
  <c r="DU38" i="10" s="1"/>
  <c r="DU39" i="10" s="1"/>
  <c r="DU40" i="10" s="1"/>
  <c r="DU41" i="10" s="1"/>
  <c r="DU42" i="10" s="1"/>
  <c r="DU43" i="10" s="1"/>
  <c r="DU44" i="10" s="1"/>
  <c r="DU45" i="10" s="1"/>
  <c r="DU46" i="10" s="1"/>
  <c r="DU47" i="10" s="1"/>
  <c r="DU48" i="10" s="1"/>
  <c r="DU49" i="10" s="1"/>
  <c r="DU50" i="10" s="1"/>
  <c r="DU51" i="10" s="1"/>
  <c r="DU52" i="10" s="1"/>
  <c r="DU53" i="10" s="1"/>
  <c r="DU54" i="10" s="1"/>
  <c r="DU55" i="10" s="1"/>
  <c r="DU56" i="10" s="1"/>
  <c r="DU57" i="10" s="1"/>
  <c r="DU58" i="10" s="1"/>
  <c r="DU59" i="10" s="1"/>
  <c r="DU60" i="10" s="1"/>
  <c r="DU61" i="10" s="1"/>
  <c r="DU62" i="10" s="1"/>
  <c r="DU63" i="10" s="1"/>
  <c r="DU64" i="10" s="1"/>
  <c r="DU65" i="10" s="1"/>
  <c r="DU66" i="10" s="1"/>
  <c r="DU67" i="10" s="1"/>
  <c r="DU68" i="10" s="1"/>
  <c r="DU69" i="10" s="1"/>
  <c r="DU70" i="10" s="1"/>
  <c r="DU71" i="10" s="1"/>
  <c r="DU72" i="10" s="1"/>
  <c r="DU73" i="10" s="1"/>
  <c r="DU74" i="10" s="1"/>
  <c r="DU75" i="10" s="1"/>
  <c r="DU76" i="10" s="1"/>
  <c r="DU77" i="10" s="1"/>
  <c r="DU78" i="10" s="1"/>
  <c r="DU79" i="10" s="1"/>
  <c r="DU80" i="10" s="1"/>
  <c r="DU2" i="10" s="1"/>
  <c r="DI123" i="10" s="1"/>
  <c r="EB4" i="10"/>
  <c r="EB5" i="10" s="1"/>
  <c r="EB6" i="10" s="1"/>
  <c r="DT4" i="10"/>
  <c r="DT5" i="10" s="1"/>
  <c r="DT6" i="10" s="1"/>
  <c r="DT7" i="10" s="1"/>
  <c r="DT8" i="10" s="1"/>
  <c r="DT9" i="10" s="1"/>
  <c r="DT10" i="10" s="1"/>
  <c r="DT11" i="10" s="1"/>
  <c r="DT12" i="10" s="1"/>
  <c r="DT13" i="10" s="1"/>
  <c r="DT14" i="10" s="1"/>
  <c r="DT15" i="10" s="1"/>
  <c r="DT16" i="10" s="1"/>
  <c r="DT17" i="10" s="1"/>
  <c r="DT18" i="10" s="1"/>
  <c r="DT19" i="10" s="1"/>
  <c r="DT20" i="10" s="1"/>
  <c r="DT21" i="10" s="1"/>
  <c r="DT22" i="10" s="1"/>
  <c r="DT23" i="10" s="1"/>
  <c r="DT24" i="10" s="1"/>
  <c r="DT25" i="10" s="1"/>
  <c r="DT26" i="10" s="1"/>
  <c r="DT27" i="10" s="1"/>
  <c r="DT28" i="10" s="1"/>
  <c r="DT29" i="10" s="1"/>
  <c r="DT30" i="10" s="1"/>
  <c r="DT31" i="10" s="1"/>
  <c r="DT32" i="10" s="1"/>
  <c r="DT33" i="10" s="1"/>
  <c r="DT34" i="10" s="1"/>
  <c r="DT35" i="10" s="1"/>
  <c r="DT36" i="10" s="1"/>
  <c r="DT37" i="10" s="1"/>
  <c r="DT38" i="10" s="1"/>
  <c r="DT39" i="10" s="1"/>
  <c r="DT40" i="10" s="1"/>
  <c r="DT41" i="10" s="1"/>
  <c r="DT42" i="10" s="1"/>
  <c r="DT43" i="10" s="1"/>
  <c r="DT44" i="10" s="1"/>
  <c r="DT45" i="10" s="1"/>
  <c r="DT46" i="10" s="1"/>
  <c r="DT47" i="10" s="1"/>
  <c r="DT48" i="10" s="1"/>
  <c r="DT49" i="10" s="1"/>
  <c r="DT50" i="10" s="1"/>
  <c r="DT51" i="10" s="1"/>
  <c r="DT52" i="10" s="1"/>
  <c r="DT53" i="10" s="1"/>
  <c r="DT54" i="10" s="1"/>
  <c r="DT55" i="10" s="1"/>
  <c r="DT56" i="10" s="1"/>
  <c r="DT57" i="10" s="1"/>
  <c r="DT58" i="10" s="1"/>
  <c r="DT59" i="10" s="1"/>
  <c r="DT60" i="10" s="1"/>
  <c r="DT61" i="10" s="1"/>
  <c r="DT62" i="10" s="1"/>
  <c r="DT63" i="10" s="1"/>
  <c r="DT64" i="10" s="1"/>
  <c r="DT65" i="10" s="1"/>
  <c r="DT66" i="10" s="1"/>
  <c r="DT67" i="10" s="1"/>
  <c r="DT68" i="10" s="1"/>
  <c r="DT69" i="10" s="1"/>
  <c r="DT70" i="10" s="1"/>
  <c r="DT71" i="10" s="1"/>
  <c r="DT72" i="10" s="1"/>
  <c r="DT73" i="10" s="1"/>
  <c r="DT74" i="10" s="1"/>
  <c r="DT75" i="10" s="1"/>
  <c r="DT76" i="10" s="1"/>
  <c r="DT77" i="10" s="1"/>
  <c r="DT78" i="10" s="1"/>
  <c r="DT79" i="10" s="1"/>
  <c r="DT80" i="10" s="1"/>
  <c r="DT2" i="10" s="1"/>
  <c r="DI108" i="10" s="1"/>
  <c r="DY4" i="10"/>
  <c r="DY5" i="10" s="1"/>
  <c r="DY6" i="10" s="1"/>
  <c r="DY7" i="10" s="1"/>
  <c r="DY8" i="10" s="1"/>
  <c r="DY9" i="10" s="1"/>
  <c r="DY10" i="10" s="1"/>
  <c r="DY11" i="10" s="1"/>
  <c r="DY12" i="10" s="1"/>
  <c r="DY13" i="10" s="1"/>
  <c r="DY14" i="10" s="1"/>
  <c r="DY15" i="10" s="1"/>
  <c r="DY16" i="10" s="1"/>
  <c r="DY17" i="10" s="1"/>
  <c r="DY18" i="10" s="1"/>
  <c r="DY19" i="10" s="1"/>
  <c r="DY20" i="10" s="1"/>
  <c r="DY21" i="10" s="1"/>
  <c r="DY22" i="10" s="1"/>
  <c r="DY23" i="10" s="1"/>
  <c r="DY24" i="10" s="1"/>
  <c r="DY25" i="10" s="1"/>
  <c r="DY26" i="10" s="1"/>
  <c r="DY27" i="10" s="1"/>
  <c r="DY28" i="10" s="1"/>
  <c r="DY29" i="10" s="1"/>
  <c r="DY30" i="10" s="1"/>
  <c r="DY31" i="10" s="1"/>
  <c r="DY32" i="10" s="1"/>
  <c r="DY33" i="10" s="1"/>
  <c r="DY34" i="10" s="1"/>
  <c r="DY35" i="10" s="1"/>
  <c r="DY36" i="10" s="1"/>
  <c r="DY37" i="10" s="1"/>
  <c r="DY38" i="10" s="1"/>
  <c r="DY39" i="10" s="1"/>
  <c r="DY40" i="10" s="1"/>
  <c r="DY41" i="10" s="1"/>
  <c r="DY42" i="10" s="1"/>
  <c r="DY43" i="10" s="1"/>
  <c r="DY44" i="10" s="1"/>
  <c r="DY45" i="10" s="1"/>
  <c r="DY46" i="10" s="1"/>
  <c r="DY47" i="10" s="1"/>
  <c r="DY48" i="10" s="1"/>
  <c r="DY49" i="10" s="1"/>
  <c r="DY50" i="10" s="1"/>
  <c r="DY51" i="10" s="1"/>
  <c r="DY52" i="10" s="1"/>
  <c r="DY53" i="10" s="1"/>
  <c r="DY54" i="10" s="1"/>
  <c r="DY55" i="10" s="1"/>
  <c r="DY56" i="10" s="1"/>
  <c r="DY57" i="10" s="1"/>
  <c r="DY58" i="10" s="1"/>
  <c r="DY59" i="10" s="1"/>
  <c r="DY60" i="10" s="1"/>
  <c r="DY61" i="10" s="1"/>
  <c r="DY62" i="10" s="1"/>
  <c r="DY63" i="10" s="1"/>
  <c r="DY64" i="10" s="1"/>
  <c r="DY65" i="10" s="1"/>
  <c r="DY66" i="10" s="1"/>
  <c r="DY67" i="10" s="1"/>
  <c r="DY68" i="10" s="1"/>
  <c r="DY69" i="10" s="1"/>
  <c r="DY70" i="10" s="1"/>
  <c r="DY71" i="10" s="1"/>
  <c r="DY72" i="10" s="1"/>
  <c r="DY73" i="10" s="1"/>
  <c r="DY74" i="10" s="1"/>
  <c r="DY75" i="10" s="1"/>
  <c r="DY76" i="10" s="1"/>
  <c r="DY77" i="10" s="1"/>
  <c r="DY78" i="10" s="1"/>
  <c r="DY79" i="10" s="1"/>
  <c r="DY80" i="10" s="1"/>
  <c r="DY2" i="10" s="1"/>
  <c r="DI183" i="10" s="1"/>
  <c r="DQ4" i="10"/>
  <c r="DQ5" i="10" s="1"/>
  <c r="DQ6" i="10" s="1"/>
  <c r="DQ7" i="10" s="1"/>
  <c r="DQ8" i="10" s="1"/>
  <c r="DQ9" i="10" s="1"/>
  <c r="DQ10" i="10" s="1"/>
  <c r="DQ11" i="10" s="1"/>
  <c r="DQ12" i="10" s="1"/>
  <c r="DQ13" i="10" s="1"/>
  <c r="DQ14" i="10" s="1"/>
  <c r="DQ15" i="10" s="1"/>
  <c r="DQ16" i="10" s="1"/>
  <c r="DQ17" i="10" s="1"/>
  <c r="DQ18" i="10" s="1"/>
  <c r="DQ19" i="10" s="1"/>
  <c r="DQ20" i="10" s="1"/>
  <c r="DQ21" i="10" s="1"/>
  <c r="DQ22" i="10" s="1"/>
  <c r="DQ23" i="10" s="1"/>
  <c r="DQ24" i="10" s="1"/>
  <c r="DQ25" i="10" s="1"/>
  <c r="DQ26" i="10" s="1"/>
  <c r="DQ27" i="10" s="1"/>
  <c r="DQ28" i="10" s="1"/>
  <c r="DQ29" i="10" s="1"/>
  <c r="DQ30" i="10" s="1"/>
  <c r="DQ31" i="10" s="1"/>
  <c r="DQ32" i="10" s="1"/>
  <c r="DQ33" i="10" s="1"/>
  <c r="DQ34" i="10" s="1"/>
  <c r="DQ35" i="10" s="1"/>
  <c r="DQ36" i="10" s="1"/>
  <c r="DQ37" i="10" s="1"/>
  <c r="DQ38" i="10" s="1"/>
  <c r="DQ39" i="10" s="1"/>
  <c r="DQ40" i="10" s="1"/>
  <c r="DQ41" i="10" s="1"/>
  <c r="DQ42" i="10" s="1"/>
  <c r="DQ43" i="10" s="1"/>
  <c r="DQ44" i="10" s="1"/>
  <c r="DQ45" i="10" s="1"/>
  <c r="DQ46" i="10" s="1"/>
  <c r="DQ47" i="10" s="1"/>
  <c r="DQ48" i="10" s="1"/>
  <c r="DQ49" i="10" s="1"/>
  <c r="DQ50" i="10" s="1"/>
  <c r="DQ51" i="10" s="1"/>
  <c r="DQ52" i="10" s="1"/>
  <c r="DQ53" i="10" s="1"/>
  <c r="DQ54" i="10" s="1"/>
  <c r="DQ55" i="10" s="1"/>
  <c r="DQ56" i="10" s="1"/>
  <c r="DQ57" i="10" s="1"/>
  <c r="DQ58" i="10" s="1"/>
  <c r="DQ59" i="10" s="1"/>
  <c r="DQ60" i="10" s="1"/>
  <c r="DQ61" i="10" s="1"/>
  <c r="DQ62" i="10" s="1"/>
  <c r="DQ63" i="10" s="1"/>
  <c r="DQ64" i="10" s="1"/>
  <c r="DQ65" i="10" s="1"/>
  <c r="DQ66" i="10" s="1"/>
  <c r="DQ67" i="10" s="1"/>
  <c r="DQ68" i="10" s="1"/>
  <c r="DQ69" i="10" s="1"/>
  <c r="DQ70" i="10" s="1"/>
  <c r="DQ71" i="10" s="1"/>
  <c r="DQ72" i="10" s="1"/>
  <c r="DQ73" i="10" s="1"/>
  <c r="DQ74" i="10" s="1"/>
  <c r="DQ75" i="10" s="1"/>
  <c r="DQ76" i="10" s="1"/>
  <c r="DQ77" i="10" s="1"/>
  <c r="DQ78" i="10" s="1"/>
  <c r="DQ79" i="10" s="1"/>
  <c r="DQ80" i="10" s="1"/>
  <c r="DQ2" i="10" s="1"/>
  <c r="DI63" i="10" s="1"/>
  <c r="DX4" i="10"/>
  <c r="DX5" i="10" s="1"/>
  <c r="DX6" i="10" s="1"/>
  <c r="DX7" i="10" s="1"/>
  <c r="DX8" i="10" s="1"/>
  <c r="DX9" i="10" s="1"/>
  <c r="DX10" i="10" s="1"/>
  <c r="DX11" i="10" s="1"/>
  <c r="DX12" i="10" s="1"/>
  <c r="DX13" i="10" s="1"/>
  <c r="DX14" i="10" s="1"/>
  <c r="DX15" i="10" s="1"/>
  <c r="DX16" i="10" s="1"/>
  <c r="DX17" i="10" s="1"/>
  <c r="DX18" i="10" s="1"/>
  <c r="DX19" i="10" s="1"/>
  <c r="DX20" i="10" s="1"/>
  <c r="DX21" i="10" s="1"/>
  <c r="DX22" i="10" s="1"/>
  <c r="DX23" i="10" s="1"/>
  <c r="DX24" i="10" s="1"/>
  <c r="DX25" i="10" s="1"/>
  <c r="DX26" i="10" s="1"/>
  <c r="DX27" i="10" s="1"/>
  <c r="DX28" i="10" s="1"/>
  <c r="DX29" i="10" s="1"/>
  <c r="DX30" i="10" s="1"/>
  <c r="DX31" i="10" s="1"/>
  <c r="DX32" i="10" s="1"/>
  <c r="DX33" i="10" s="1"/>
  <c r="DX34" i="10" s="1"/>
  <c r="DX35" i="10" s="1"/>
  <c r="DX36" i="10" s="1"/>
  <c r="DX37" i="10" s="1"/>
  <c r="DX38" i="10" s="1"/>
  <c r="DX39" i="10" s="1"/>
  <c r="DX40" i="10" s="1"/>
  <c r="DX41" i="10" s="1"/>
  <c r="DX42" i="10" s="1"/>
  <c r="DX43" i="10" s="1"/>
  <c r="DX44" i="10" s="1"/>
  <c r="DX45" i="10" s="1"/>
  <c r="DX46" i="10" s="1"/>
  <c r="DX47" i="10" s="1"/>
  <c r="DX48" i="10" s="1"/>
  <c r="DX49" i="10" s="1"/>
  <c r="DX50" i="10" s="1"/>
  <c r="DX51" i="10" s="1"/>
  <c r="DX52" i="10" s="1"/>
  <c r="DX53" i="10" s="1"/>
  <c r="DX54" i="10" s="1"/>
  <c r="DX55" i="10" s="1"/>
  <c r="DX56" i="10" s="1"/>
  <c r="DX57" i="10" s="1"/>
  <c r="DX58" i="10" s="1"/>
  <c r="DX59" i="10" s="1"/>
  <c r="DX60" i="10" s="1"/>
  <c r="DX61" i="10" s="1"/>
  <c r="DX62" i="10" s="1"/>
  <c r="DX63" i="10" s="1"/>
  <c r="DX64" i="10" s="1"/>
  <c r="DX65" i="10" s="1"/>
  <c r="DX66" i="10" s="1"/>
  <c r="DX67" i="10" s="1"/>
  <c r="DX68" i="10" s="1"/>
  <c r="DX69" i="10" s="1"/>
  <c r="DX70" i="10" s="1"/>
  <c r="DX71" i="10" s="1"/>
  <c r="DX72" i="10" s="1"/>
  <c r="DX73" i="10" s="1"/>
  <c r="DX74" i="10" s="1"/>
  <c r="DX75" i="10" s="1"/>
  <c r="DX76" i="10" s="1"/>
  <c r="DX77" i="10" s="1"/>
  <c r="DX78" i="10" s="1"/>
  <c r="DX79" i="10" s="1"/>
  <c r="DX80" i="10" s="1"/>
  <c r="DX2" i="10" s="1"/>
  <c r="DI168" i="10" s="1"/>
  <c r="DO4" i="10"/>
  <c r="DO5" i="10" s="1"/>
  <c r="EA4" i="10"/>
  <c r="EA5" i="10" s="1"/>
  <c r="EA6" i="10" s="1"/>
  <c r="EA7" i="10" s="1"/>
  <c r="EA8" i="10" s="1"/>
  <c r="EA9" i="10" s="1"/>
  <c r="EA10" i="10" s="1"/>
  <c r="EA11" i="10" s="1"/>
  <c r="EA12" i="10" s="1"/>
  <c r="EA13" i="10" s="1"/>
  <c r="EA14" i="10" s="1"/>
  <c r="EA15" i="10" s="1"/>
  <c r="EA16" i="10" s="1"/>
  <c r="EA17" i="10" s="1"/>
  <c r="EA18" i="10" s="1"/>
  <c r="EA19" i="10" s="1"/>
  <c r="EA20" i="10" s="1"/>
  <c r="EA21" i="10" s="1"/>
  <c r="EA22" i="10" s="1"/>
  <c r="EA23" i="10" s="1"/>
  <c r="EA24" i="10" s="1"/>
  <c r="EA25" i="10" s="1"/>
  <c r="EA26" i="10" s="1"/>
  <c r="EA27" i="10" s="1"/>
  <c r="EA28" i="10" s="1"/>
  <c r="EA29" i="10" s="1"/>
  <c r="EA30" i="10" s="1"/>
  <c r="EA31" i="10" s="1"/>
  <c r="EA32" i="10" s="1"/>
  <c r="EA33" i="10" s="1"/>
  <c r="EA34" i="10" s="1"/>
  <c r="EA35" i="10" s="1"/>
  <c r="EA36" i="10" s="1"/>
  <c r="EA37" i="10" s="1"/>
  <c r="EA38" i="10" s="1"/>
  <c r="EA39" i="10" s="1"/>
  <c r="EA40" i="10" s="1"/>
  <c r="EA41" i="10" s="1"/>
  <c r="EA42" i="10" s="1"/>
  <c r="EA43" i="10" s="1"/>
  <c r="EA44" i="10" s="1"/>
  <c r="EA45" i="10" s="1"/>
  <c r="EA46" i="10" s="1"/>
  <c r="EA47" i="10" s="1"/>
  <c r="EA48" i="10" s="1"/>
  <c r="EA49" i="10" s="1"/>
  <c r="EA50" i="10" s="1"/>
  <c r="EA51" i="10" s="1"/>
  <c r="EA52" i="10" s="1"/>
  <c r="EA53" i="10" s="1"/>
  <c r="EA54" i="10" s="1"/>
  <c r="EA55" i="10" s="1"/>
  <c r="EA56" i="10" s="1"/>
  <c r="EA57" i="10" s="1"/>
  <c r="EA58" i="10" s="1"/>
  <c r="EA59" i="10" s="1"/>
  <c r="EA60" i="10" s="1"/>
  <c r="EA61" i="10" s="1"/>
  <c r="EA62" i="10" s="1"/>
  <c r="EA63" i="10" s="1"/>
  <c r="EA64" i="10" s="1"/>
  <c r="EA65" i="10" s="1"/>
  <c r="EA66" i="10" s="1"/>
  <c r="EA67" i="10" s="1"/>
  <c r="EA68" i="10" s="1"/>
  <c r="EA69" i="10" s="1"/>
  <c r="EA70" i="10" s="1"/>
  <c r="EA71" i="10" s="1"/>
  <c r="EA72" i="10" s="1"/>
  <c r="EA73" i="10" s="1"/>
  <c r="EA74" i="10" s="1"/>
  <c r="EA75" i="10" s="1"/>
  <c r="EA76" i="10" s="1"/>
  <c r="EA77" i="10" s="1"/>
  <c r="EA78" i="10" s="1"/>
  <c r="EA79" i="10" s="1"/>
  <c r="EA80" i="10" s="1"/>
  <c r="EA2" i="10" s="1"/>
  <c r="DI213" i="10" s="1"/>
  <c r="EG3" i="10"/>
  <c r="DM4" i="10" s="1"/>
  <c r="DP4" i="10"/>
  <c r="DP5" i="10" s="1"/>
  <c r="DP6" i="10" s="1"/>
  <c r="ED4" i="10"/>
  <c r="ED5" i="10" s="1"/>
  <c r="ED6" i="10" s="1"/>
  <c r="ED7" i="10" s="1"/>
  <c r="ED8" i="10" s="1"/>
  <c r="ED9" i="10" s="1"/>
  <c r="ED10" i="10" s="1"/>
  <c r="ED11" i="10" s="1"/>
  <c r="ED12" i="10" s="1"/>
  <c r="ED13" i="10" s="1"/>
  <c r="ED14" i="10" s="1"/>
  <c r="ED15" i="10" s="1"/>
  <c r="ED16" i="10" s="1"/>
  <c r="ED17" i="10" s="1"/>
  <c r="ED18" i="10" s="1"/>
  <c r="ED19" i="10" s="1"/>
  <c r="ED20" i="10" s="1"/>
  <c r="ED21" i="10" s="1"/>
  <c r="ED22" i="10" s="1"/>
  <c r="ED23" i="10" s="1"/>
  <c r="ED24" i="10" s="1"/>
  <c r="ED25" i="10" s="1"/>
  <c r="ED26" i="10" s="1"/>
  <c r="ED27" i="10" s="1"/>
  <c r="ED28" i="10" s="1"/>
  <c r="ED29" i="10" s="1"/>
  <c r="ED30" i="10" s="1"/>
  <c r="ED31" i="10" s="1"/>
  <c r="ED32" i="10" s="1"/>
  <c r="ED33" i="10" s="1"/>
  <c r="ED34" i="10" s="1"/>
  <c r="ED35" i="10" s="1"/>
  <c r="ED36" i="10" s="1"/>
  <c r="ED37" i="10" s="1"/>
  <c r="ED38" i="10" s="1"/>
  <c r="ED39" i="10" s="1"/>
  <c r="ED40" i="10" s="1"/>
  <c r="ED41" i="10" s="1"/>
  <c r="ED42" i="10" s="1"/>
  <c r="ED43" i="10" s="1"/>
  <c r="ED44" i="10" s="1"/>
  <c r="ED45" i="10" s="1"/>
  <c r="ED46" i="10" s="1"/>
  <c r="ED47" i="10" s="1"/>
  <c r="ED48" i="10" s="1"/>
  <c r="ED49" i="10" s="1"/>
  <c r="ED50" i="10" s="1"/>
  <c r="ED51" i="10" s="1"/>
  <c r="ED52" i="10" s="1"/>
  <c r="ED53" i="10" s="1"/>
  <c r="ED54" i="10" s="1"/>
  <c r="ED55" i="10" s="1"/>
  <c r="ED56" i="10" s="1"/>
  <c r="ED57" i="10" s="1"/>
  <c r="ED58" i="10" s="1"/>
  <c r="ED59" i="10" s="1"/>
  <c r="ED60" i="10" s="1"/>
  <c r="ED61" i="10" s="1"/>
  <c r="ED62" i="10" s="1"/>
  <c r="ED63" i="10" s="1"/>
  <c r="ED64" i="10" s="1"/>
  <c r="ED65" i="10" s="1"/>
  <c r="ED66" i="10" s="1"/>
  <c r="ED67" i="10" s="1"/>
  <c r="ED68" i="10" s="1"/>
  <c r="ED69" i="10" s="1"/>
  <c r="ED70" i="10" s="1"/>
  <c r="ED71" i="10" s="1"/>
  <c r="ED72" i="10" s="1"/>
  <c r="ED73" i="10" s="1"/>
  <c r="ED74" i="10" s="1"/>
  <c r="ED75" i="10" s="1"/>
  <c r="ED76" i="10" s="1"/>
  <c r="ED77" i="10" s="1"/>
  <c r="ED78" i="10" s="1"/>
  <c r="ED79" i="10" s="1"/>
  <c r="ED80" i="10" s="1"/>
  <c r="ED2" i="10" s="1"/>
  <c r="DI258" i="10" s="1"/>
  <c r="BW2" i="10"/>
  <c r="DR4" i="10"/>
  <c r="DR5" i="10" s="1"/>
  <c r="DR6" i="10" s="1"/>
  <c r="DR7" i="10" s="1"/>
  <c r="DR8" i="10" s="1"/>
  <c r="DR9" i="10" s="1"/>
  <c r="DR10" i="10" s="1"/>
  <c r="DR11" i="10" s="1"/>
  <c r="DR12" i="10" s="1"/>
  <c r="DR13" i="10" s="1"/>
  <c r="DR14" i="10" s="1"/>
  <c r="DR15" i="10" s="1"/>
  <c r="DR16" i="10" s="1"/>
  <c r="DR17" i="10" s="1"/>
  <c r="DR18" i="10" s="1"/>
  <c r="DR19" i="10" s="1"/>
  <c r="DR20" i="10" s="1"/>
  <c r="DR21" i="10" s="1"/>
  <c r="DR22" i="10" s="1"/>
  <c r="DR23" i="10" s="1"/>
  <c r="DR24" i="10" s="1"/>
  <c r="DR25" i="10" s="1"/>
  <c r="DR26" i="10" s="1"/>
  <c r="DR27" i="10" s="1"/>
  <c r="DR28" i="10" s="1"/>
  <c r="DR29" i="10" s="1"/>
  <c r="DR30" i="10" s="1"/>
  <c r="DR31" i="10" s="1"/>
  <c r="DR32" i="10" s="1"/>
  <c r="DR33" i="10" s="1"/>
  <c r="DR34" i="10" s="1"/>
  <c r="DR35" i="10" s="1"/>
  <c r="DR36" i="10" s="1"/>
  <c r="DR37" i="10" s="1"/>
  <c r="DR38" i="10" s="1"/>
  <c r="DR39" i="10" s="1"/>
  <c r="DR40" i="10" s="1"/>
  <c r="DR41" i="10" s="1"/>
  <c r="DR42" i="10" s="1"/>
  <c r="DR43" i="10" s="1"/>
  <c r="DR44" i="10" s="1"/>
  <c r="DR45" i="10" s="1"/>
  <c r="DR46" i="10" s="1"/>
  <c r="DR47" i="10" s="1"/>
  <c r="DR48" i="10" s="1"/>
  <c r="DR49" i="10" s="1"/>
  <c r="DR50" i="10" s="1"/>
  <c r="DR51" i="10" s="1"/>
  <c r="DR52" i="10" s="1"/>
  <c r="DR53" i="10" s="1"/>
  <c r="DR54" i="10" s="1"/>
  <c r="DR55" i="10" s="1"/>
  <c r="DR56" i="10" s="1"/>
  <c r="DR57" i="10" s="1"/>
  <c r="DR58" i="10" s="1"/>
  <c r="DR59" i="10" s="1"/>
  <c r="DR60" i="10" s="1"/>
  <c r="DR61" i="10" s="1"/>
  <c r="DR62" i="10" s="1"/>
  <c r="DR63" i="10" s="1"/>
  <c r="DR64" i="10" s="1"/>
  <c r="DR65" i="10" s="1"/>
  <c r="DR66" i="10" s="1"/>
  <c r="DR67" i="10" s="1"/>
  <c r="DR68" i="10" s="1"/>
  <c r="DR69" i="10" s="1"/>
  <c r="DR70" i="10" s="1"/>
  <c r="DR71" i="10" s="1"/>
  <c r="DR72" i="10" s="1"/>
  <c r="DR73" i="10" s="1"/>
  <c r="DR74" i="10" s="1"/>
  <c r="DR75" i="10" s="1"/>
  <c r="DR76" i="10" s="1"/>
  <c r="DR77" i="10" s="1"/>
  <c r="DR78" i="10" s="1"/>
  <c r="DR79" i="10" s="1"/>
  <c r="DR80" i="10" s="1"/>
  <c r="DR2" i="10" s="1"/>
  <c r="DI78" i="10" s="1"/>
  <c r="EE4" i="10"/>
  <c r="EE5" i="10" s="1"/>
  <c r="EE6" i="10" s="1"/>
  <c r="EE7" i="10" s="1"/>
  <c r="EE8" i="10" s="1"/>
  <c r="EE9" i="10" s="1"/>
  <c r="EE10" i="10" s="1"/>
  <c r="EE11" i="10" s="1"/>
  <c r="EE12" i="10" s="1"/>
  <c r="EE13" i="10" s="1"/>
  <c r="EE14" i="10" s="1"/>
  <c r="EE15" i="10" s="1"/>
  <c r="EE16" i="10" s="1"/>
  <c r="EE17" i="10" s="1"/>
  <c r="EE18" i="10" s="1"/>
  <c r="EE19" i="10" s="1"/>
  <c r="EE20" i="10" s="1"/>
  <c r="EE21" i="10" s="1"/>
  <c r="EE22" i="10" s="1"/>
  <c r="EE23" i="10" s="1"/>
  <c r="EE24" i="10" s="1"/>
  <c r="EE25" i="10" s="1"/>
  <c r="EE26" i="10" s="1"/>
  <c r="EE27" i="10" s="1"/>
  <c r="EE28" i="10" s="1"/>
  <c r="EE29" i="10" s="1"/>
  <c r="EE30" i="10" s="1"/>
  <c r="EE31" i="10" s="1"/>
  <c r="EE32" i="10" s="1"/>
  <c r="EE33" i="10" s="1"/>
  <c r="EE34" i="10" s="1"/>
  <c r="EE35" i="10" s="1"/>
  <c r="EE36" i="10" s="1"/>
  <c r="EE37" i="10" s="1"/>
  <c r="EE38" i="10" s="1"/>
  <c r="EE39" i="10" s="1"/>
  <c r="EE40" i="10" s="1"/>
  <c r="EE41" i="10" s="1"/>
  <c r="EE42" i="10" s="1"/>
  <c r="EE43" i="10" s="1"/>
  <c r="EE44" i="10" s="1"/>
  <c r="EE45" i="10" s="1"/>
  <c r="EE46" i="10" s="1"/>
  <c r="EE47" i="10" s="1"/>
  <c r="EE48" i="10" s="1"/>
  <c r="EE49" i="10" s="1"/>
  <c r="EE50" i="10" s="1"/>
  <c r="EE51" i="10" s="1"/>
  <c r="EE52" i="10" s="1"/>
  <c r="EE53" i="10" s="1"/>
  <c r="EE54" i="10" s="1"/>
  <c r="EE55" i="10" s="1"/>
  <c r="EE56" i="10" s="1"/>
  <c r="EE57" i="10" s="1"/>
  <c r="EE58" i="10" s="1"/>
  <c r="EE59" i="10" s="1"/>
  <c r="EE60" i="10" s="1"/>
  <c r="EE61" i="10" s="1"/>
  <c r="EE62" i="10" s="1"/>
  <c r="EE63" i="10" s="1"/>
  <c r="EE64" i="10" s="1"/>
  <c r="EE65" i="10" s="1"/>
  <c r="EE66" i="10" s="1"/>
  <c r="EE67" i="10" s="1"/>
  <c r="EE68" i="10" s="1"/>
  <c r="EE69" i="10" s="1"/>
  <c r="EE70" i="10" s="1"/>
  <c r="EE71" i="10" s="1"/>
  <c r="EE72" i="10" s="1"/>
  <c r="EE73" i="10" s="1"/>
  <c r="EE74" i="10" s="1"/>
  <c r="EE75" i="10" s="1"/>
  <c r="EE76" i="10" s="1"/>
  <c r="EE77" i="10" s="1"/>
  <c r="EE78" i="10" s="1"/>
  <c r="EE79" i="10" s="1"/>
  <c r="EE80" i="10" s="1"/>
  <c r="EE2" i="10" s="1"/>
  <c r="DI273" i="10" s="1"/>
  <c r="EG6" i="10"/>
  <c r="EB7" i="10"/>
  <c r="EB8" i="10" s="1"/>
  <c r="EB9" i="10" s="1"/>
  <c r="EB10" i="10" s="1"/>
  <c r="EB11" i="10" s="1"/>
  <c r="EB12" i="10" s="1"/>
  <c r="EB13" i="10" s="1"/>
  <c r="EB14" i="10" s="1"/>
  <c r="EB15" i="10" s="1"/>
  <c r="EB16" i="10" s="1"/>
  <c r="EB17" i="10" s="1"/>
  <c r="EB18" i="10" s="1"/>
  <c r="EB19" i="10" s="1"/>
  <c r="EB20" i="10" s="1"/>
  <c r="EB21" i="10" s="1"/>
  <c r="EB22" i="10" s="1"/>
  <c r="EB23" i="10" s="1"/>
  <c r="EB24" i="10" s="1"/>
  <c r="EB25" i="10" s="1"/>
  <c r="EB26" i="10" s="1"/>
  <c r="EB27" i="10" s="1"/>
  <c r="EB28" i="10" s="1"/>
  <c r="EB29" i="10" s="1"/>
  <c r="EB30" i="10" s="1"/>
  <c r="EB31" i="10" s="1"/>
  <c r="EB32" i="10" s="1"/>
  <c r="EB33" i="10" s="1"/>
  <c r="EB34" i="10" s="1"/>
  <c r="EB35" i="10" s="1"/>
  <c r="EB36" i="10" s="1"/>
  <c r="EB37" i="10" s="1"/>
  <c r="EB38" i="10" s="1"/>
  <c r="EB39" i="10" s="1"/>
  <c r="EB40" i="10" s="1"/>
  <c r="EB41" i="10" s="1"/>
  <c r="EB42" i="10" s="1"/>
  <c r="EB43" i="10" s="1"/>
  <c r="EB44" i="10" s="1"/>
  <c r="EB45" i="10" s="1"/>
  <c r="EB46" i="10" s="1"/>
  <c r="EB47" i="10" s="1"/>
  <c r="EB48" i="10" s="1"/>
  <c r="EB49" i="10" s="1"/>
  <c r="EB50" i="10" s="1"/>
  <c r="EB51" i="10" s="1"/>
  <c r="EB52" i="10" s="1"/>
  <c r="EB53" i="10" s="1"/>
  <c r="EB54" i="10" s="1"/>
  <c r="EB55" i="10" s="1"/>
  <c r="EB56" i="10" s="1"/>
  <c r="EB57" i="10" s="1"/>
  <c r="EB58" i="10" s="1"/>
  <c r="EB59" i="10" s="1"/>
  <c r="EB60" i="10" s="1"/>
  <c r="EB61" i="10" s="1"/>
  <c r="EB62" i="10" s="1"/>
  <c r="EB63" i="10" s="1"/>
  <c r="EB64" i="10" s="1"/>
  <c r="EB65" i="10" s="1"/>
  <c r="EB66" i="10" s="1"/>
  <c r="EB67" i="10" s="1"/>
  <c r="EB68" i="10" s="1"/>
  <c r="EB69" i="10" s="1"/>
  <c r="EB70" i="10" s="1"/>
  <c r="EB71" i="10" s="1"/>
  <c r="EB72" i="10" s="1"/>
  <c r="EB73" i="10" s="1"/>
  <c r="EB74" i="10" s="1"/>
  <c r="EB75" i="10" s="1"/>
  <c r="EB76" i="10" s="1"/>
  <c r="EB77" i="10" s="1"/>
  <c r="EB78" i="10" s="1"/>
  <c r="EB79" i="10" s="1"/>
  <c r="EB80" i="10" s="1"/>
  <c r="EB2" i="10" s="1"/>
  <c r="DI228" i="10" s="1"/>
  <c r="DP7" i="10"/>
  <c r="DP8" i="10" s="1"/>
  <c r="DP9" i="10" s="1"/>
  <c r="DP10" i="10" s="1"/>
  <c r="DP11" i="10" s="1"/>
  <c r="DP12" i="10" s="1"/>
  <c r="DP13" i="10" s="1"/>
  <c r="DP14" i="10" s="1"/>
  <c r="DP15" i="10" s="1"/>
  <c r="DP16" i="10" s="1"/>
  <c r="DP17" i="10" s="1"/>
  <c r="DP18" i="10" s="1"/>
  <c r="DP19" i="10" s="1"/>
  <c r="DP20" i="10" s="1"/>
  <c r="DP21" i="10" s="1"/>
  <c r="DP22" i="10" s="1"/>
  <c r="DP23" i="10" s="1"/>
  <c r="DP24" i="10" s="1"/>
  <c r="DP25" i="10" s="1"/>
  <c r="DP26" i="10" s="1"/>
  <c r="DP27" i="10" s="1"/>
  <c r="DP28" i="10" s="1"/>
  <c r="DP29" i="10" s="1"/>
  <c r="DP30" i="10" s="1"/>
  <c r="DP31" i="10" s="1"/>
  <c r="DP32" i="10" s="1"/>
  <c r="DP33" i="10" s="1"/>
  <c r="DP34" i="10" s="1"/>
  <c r="DP35" i="10" s="1"/>
  <c r="DP36" i="10" s="1"/>
  <c r="DP37" i="10" s="1"/>
  <c r="DP38" i="10" s="1"/>
  <c r="DP39" i="10" s="1"/>
  <c r="DP40" i="10" s="1"/>
  <c r="DP41" i="10" s="1"/>
  <c r="DP42" i="10" s="1"/>
  <c r="DP43" i="10" s="1"/>
  <c r="DP44" i="10" s="1"/>
  <c r="DP45" i="10" s="1"/>
  <c r="DP46" i="10" s="1"/>
  <c r="DP47" i="10" s="1"/>
  <c r="DP48" i="10" s="1"/>
  <c r="DP49" i="10" s="1"/>
  <c r="DP50" i="10" s="1"/>
  <c r="DP51" i="10" s="1"/>
  <c r="DP52" i="10" s="1"/>
  <c r="DP53" i="10" s="1"/>
  <c r="DP54" i="10" s="1"/>
  <c r="DP55" i="10" s="1"/>
  <c r="DP56" i="10" s="1"/>
  <c r="DP57" i="10" s="1"/>
  <c r="DP58" i="10" s="1"/>
  <c r="DP59" i="10" s="1"/>
  <c r="DP60" i="10" s="1"/>
  <c r="DP61" i="10" s="1"/>
  <c r="DP62" i="10" s="1"/>
  <c r="DP63" i="10" s="1"/>
  <c r="DP64" i="10" s="1"/>
  <c r="DP65" i="10" s="1"/>
  <c r="DP66" i="10" s="1"/>
  <c r="DP67" i="10" s="1"/>
  <c r="DP68" i="10" s="1"/>
  <c r="DP69" i="10" s="1"/>
  <c r="DP70" i="10" s="1"/>
  <c r="DP71" i="10" s="1"/>
  <c r="DP72" i="10" s="1"/>
  <c r="DP73" i="10" s="1"/>
  <c r="DP74" i="10" s="1"/>
  <c r="DP75" i="10" s="1"/>
  <c r="DP76" i="10" s="1"/>
  <c r="DP77" i="10" s="1"/>
  <c r="DP78" i="10" s="1"/>
  <c r="DP79" i="10" s="1"/>
  <c r="DP80" i="10" s="1"/>
  <c r="DP2" i="10" s="1"/>
  <c r="DI48" i="10" s="1"/>
  <c r="DS4" i="10"/>
  <c r="DS5" i="10" s="1"/>
  <c r="DS6" i="10" s="1"/>
  <c r="DS7" i="10" s="1"/>
  <c r="DS8" i="10" s="1"/>
  <c r="DS9" i="10" s="1"/>
  <c r="DS10" i="10" s="1"/>
  <c r="DS11" i="10" s="1"/>
  <c r="DS12" i="10" s="1"/>
  <c r="DS13" i="10" s="1"/>
  <c r="DS14" i="10" s="1"/>
  <c r="DS15" i="10" s="1"/>
  <c r="DS16" i="10" s="1"/>
  <c r="DS17" i="10" s="1"/>
  <c r="DS18" i="10" s="1"/>
  <c r="DS19" i="10" s="1"/>
  <c r="DS20" i="10" s="1"/>
  <c r="DS21" i="10" s="1"/>
  <c r="DS22" i="10" s="1"/>
  <c r="DS23" i="10" s="1"/>
  <c r="DS24" i="10" s="1"/>
  <c r="DS25" i="10" s="1"/>
  <c r="DS26" i="10" s="1"/>
  <c r="DS27" i="10" s="1"/>
  <c r="DS28" i="10" s="1"/>
  <c r="DS29" i="10" s="1"/>
  <c r="DS30" i="10" s="1"/>
  <c r="DS31" i="10" s="1"/>
  <c r="DS32" i="10" s="1"/>
  <c r="DS33" i="10" s="1"/>
  <c r="DS34" i="10" s="1"/>
  <c r="DS35" i="10" s="1"/>
  <c r="DS36" i="10" s="1"/>
  <c r="DS37" i="10" s="1"/>
  <c r="DS38" i="10" s="1"/>
  <c r="DS39" i="10" s="1"/>
  <c r="DS40" i="10" s="1"/>
  <c r="DS41" i="10" s="1"/>
  <c r="DS42" i="10" s="1"/>
  <c r="DS43" i="10" s="1"/>
  <c r="DS44" i="10" s="1"/>
  <c r="DS45" i="10" s="1"/>
  <c r="DS46" i="10" s="1"/>
  <c r="DS47" i="10" s="1"/>
  <c r="DS48" i="10" s="1"/>
  <c r="DS49" i="10" s="1"/>
  <c r="DS50" i="10" s="1"/>
  <c r="DS51" i="10" s="1"/>
  <c r="DS52" i="10" s="1"/>
  <c r="DS53" i="10" s="1"/>
  <c r="DS54" i="10" s="1"/>
  <c r="DS55" i="10" s="1"/>
  <c r="DS56" i="10" s="1"/>
  <c r="DS57" i="10" s="1"/>
  <c r="DS58" i="10" s="1"/>
  <c r="DS59" i="10" s="1"/>
  <c r="DS60" i="10" s="1"/>
  <c r="DS61" i="10" s="1"/>
  <c r="DS62" i="10" s="1"/>
  <c r="DS63" i="10" s="1"/>
  <c r="DS64" i="10" s="1"/>
  <c r="DS65" i="10" s="1"/>
  <c r="DS66" i="10" s="1"/>
  <c r="DS67" i="10" s="1"/>
  <c r="DS68" i="10" s="1"/>
  <c r="DS69" i="10" s="1"/>
  <c r="DS70" i="10" s="1"/>
  <c r="DS71" i="10" s="1"/>
  <c r="DS72" i="10" s="1"/>
  <c r="DS73" i="10" s="1"/>
  <c r="DS74" i="10" s="1"/>
  <c r="DS75" i="10" s="1"/>
  <c r="DS76" i="10" s="1"/>
  <c r="DS77" i="10" s="1"/>
  <c r="DS78" i="10" s="1"/>
  <c r="DS79" i="10" s="1"/>
  <c r="DS80" i="10" s="1"/>
  <c r="DS2" i="10" s="1"/>
  <c r="DI93" i="10" s="1"/>
  <c r="EF4" i="10"/>
  <c r="EF5" i="10" s="1"/>
  <c r="EF6" i="10" s="1"/>
  <c r="EF7" i="10" s="1"/>
  <c r="EF8" i="10" s="1"/>
  <c r="EF9" i="10" s="1"/>
  <c r="EF10" i="10" s="1"/>
  <c r="EF11" i="10" s="1"/>
  <c r="EF12" i="10" s="1"/>
  <c r="EF13" i="10" s="1"/>
  <c r="EF14" i="10" s="1"/>
  <c r="EF15" i="10" s="1"/>
  <c r="EF16" i="10" s="1"/>
  <c r="EF17" i="10" s="1"/>
  <c r="EF18" i="10" s="1"/>
  <c r="EF19" i="10" s="1"/>
  <c r="EF20" i="10" s="1"/>
  <c r="EF21" i="10" s="1"/>
  <c r="EF22" i="10" s="1"/>
  <c r="EF23" i="10" s="1"/>
  <c r="EF24" i="10" s="1"/>
  <c r="EF25" i="10" s="1"/>
  <c r="EF26" i="10" s="1"/>
  <c r="EF27" i="10" s="1"/>
  <c r="EF28" i="10" s="1"/>
  <c r="EF29" i="10" s="1"/>
  <c r="EF30" i="10" s="1"/>
  <c r="EF31" i="10" s="1"/>
  <c r="EF32" i="10" s="1"/>
  <c r="EF33" i="10" s="1"/>
  <c r="EF34" i="10" s="1"/>
  <c r="EF35" i="10" s="1"/>
  <c r="EF36" i="10" s="1"/>
  <c r="EF37" i="10" s="1"/>
  <c r="EF38" i="10" s="1"/>
  <c r="EF39" i="10" s="1"/>
  <c r="EF40" i="10" s="1"/>
  <c r="EF41" i="10" s="1"/>
  <c r="EF42" i="10" s="1"/>
  <c r="EF43" i="10" s="1"/>
  <c r="EF44" i="10" s="1"/>
  <c r="EF45" i="10" s="1"/>
  <c r="EF46" i="10" s="1"/>
  <c r="EF47" i="10" s="1"/>
  <c r="EF48" i="10" s="1"/>
  <c r="EF49" i="10" s="1"/>
  <c r="EF50" i="10" s="1"/>
  <c r="EF51" i="10" s="1"/>
  <c r="EF52" i="10" s="1"/>
  <c r="EF53" i="10" s="1"/>
  <c r="EF54" i="10" s="1"/>
  <c r="EF55" i="10" s="1"/>
  <c r="EF56" i="10" s="1"/>
  <c r="EF57" i="10" s="1"/>
  <c r="EF58" i="10" s="1"/>
  <c r="EF59" i="10" s="1"/>
  <c r="EF60" i="10" s="1"/>
  <c r="EF61" i="10" s="1"/>
  <c r="EF62" i="10" s="1"/>
  <c r="EF63" i="10" s="1"/>
  <c r="EF64" i="10" s="1"/>
  <c r="EF65" i="10" s="1"/>
  <c r="EF66" i="10" s="1"/>
  <c r="EF67" i="10" s="1"/>
  <c r="EF68" i="10" s="1"/>
  <c r="EF69" i="10" s="1"/>
  <c r="EF70" i="10" s="1"/>
  <c r="EF71" i="10" s="1"/>
  <c r="EF72" i="10" s="1"/>
  <c r="EF73" i="10" s="1"/>
  <c r="EF74" i="10" s="1"/>
  <c r="EF75" i="10" s="1"/>
  <c r="EF76" i="10" s="1"/>
  <c r="EF77" i="10" s="1"/>
  <c r="EF78" i="10" s="1"/>
  <c r="EF79" i="10" s="1"/>
  <c r="EF80" i="10" s="1"/>
  <c r="EF2" i="10" s="1"/>
  <c r="DI288" i="10" s="1"/>
  <c r="DZ5" i="10"/>
  <c r="DZ6" i="10" s="1"/>
  <c r="DZ7" i="10" s="1"/>
  <c r="DZ8" i="10" s="1"/>
  <c r="DZ9" i="10" s="1"/>
  <c r="DZ10" i="10" s="1"/>
  <c r="DZ11" i="10" s="1"/>
  <c r="DZ12" i="10" s="1"/>
  <c r="DZ13" i="10" s="1"/>
  <c r="DZ14" i="10" s="1"/>
  <c r="DZ15" i="10" s="1"/>
  <c r="DZ16" i="10" s="1"/>
  <c r="DZ17" i="10" s="1"/>
  <c r="DZ18" i="10" s="1"/>
  <c r="DZ19" i="10" s="1"/>
  <c r="DZ20" i="10" s="1"/>
  <c r="DZ21" i="10" s="1"/>
  <c r="DZ22" i="10" s="1"/>
  <c r="DZ23" i="10" s="1"/>
  <c r="DZ24" i="10" s="1"/>
  <c r="DZ25" i="10" s="1"/>
  <c r="DZ26" i="10" s="1"/>
  <c r="DZ27" i="10" s="1"/>
  <c r="DZ28" i="10" s="1"/>
  <c r="DZ29" i="10" s="1"/>
  <c r="DZ30" i="10" s="1"/>
  <c r="DZ31" i="10" s="1"/>
  <c r="DZ32" i="10" s="1"/>
  <c r="DZ33" i="10" s="1"/>
  <c r="DZ34" i="10" s="1"/>
  <c r="DZ35" i="10" s="1"/>
  <c r="DZ36" i="10" s="1"/>
  <c r="DZ37" i="10" s="1"/>
  <c r="DZ38" i="10" s="1"/>
  <c r="DZ39" i="10" s="1"/>
  <c r="DZ40" i="10" s="1"/>
  <c r="DZ41" i="10" s="1"/>
  <c r="DZ42" i="10" s="1"/>
  <c r="DZ43" i="10" s="1"/>
  <c r="DZ44" i="10" s="1"/>
  <c r="DZ45" i="10" s="1"/>
  <c r="DZ46" i="10" s="1"/>
  <c r="DZ47" i="10" s="1"/>
  <c r="DZ48" i="10" s="1"/>
  <c r="DZ49" i="10" s="1"/>
  <c r="DZ50" i="10" s="1"/>
  <c r="DZ51" i="10" s="1"/>
  <c r="DZ52" i="10" s="1"/>
  <c r="DZ53" i="10" s="1"/>
  <c r="DZ54" i="10" s="1"/>
  <c r="DZ55" i="10" s="1"/>
  <c r="DZ56" i="10" s="1"/>
  <c r="DZ57" i="10" s="1"/>
  <c r="DZ58" i="10" s="1"/>
  <c r="DZ59" i="10" s="1"/>
  <c r="DZ60" i="10" s="1"/>
  <c r="DZ61" i="10" s="1"/>
  <c r="DZ62" i="10" s="1"/>
  <c r="DZ63" i="10" s="1"/>
  <c r="DZ64" i="10" s="1"/>
  <c r="DZ65" i="10" s="1"/>
  <c r="DZ66" i="10" s="1"/>
  <c r="DZ67" i="10" s="1"/>
  <c r="DZ68" i="10" s="1"/>
  <c r="DZ69" i="10" s="1"/>
  <c r="DZ70" i="10" s="1"/>
  <c r="DZ71" i="10" s="1"/>
  <c r="DZ72" i="10" s="1"/>
  <c r="DZ73" i="10" s="1"/>
  <c r="DZ74" i="10" s="1"/>
  <c r="DZ75" i="10" s="1"/>
  <c r="DZ76" i="10" s="1"/>
  <c r="DZ77" i="10" s="1"/>
  <c r="DZ78" i="10" s="1"/>
  <c r="DZ79" i="10" s="1"/>
  <c r="DZ80" i="10" s="1"/>
  <c r="DZ2" i="10" s="1"/>
  <c r="DI198" i="10" s="1"/>
  <c r="DV4" i="10"/>
  <c r="DV5" i="10" s="1"/>
  <c r="DV6" i="10" s="1"/>
  <c r="DV7" i="10" s="1"/>
  <c r="DV8" i="10" s="1"/>
  <c r="DV9" i="10" s="1"/>
  <c r="DV10" i="10" s="1"/>
  <c r="DV11" i="10" s="1"/>
  <c r="DV12" i="10" s="1"/>
  <c r="DV13" i="10" s="1"/>
  <c r="DV14" i="10" s="1"/>
  <c r="DV15" i="10" s="1"/>
  <c r="DV16" i="10" s="1"/>
  <c r="DV17" i="10" s="1"/>
  <c r="DV18" i="10" s="1"/>
  <c r="DV19" i="10" s="1"/>
  <c r="DV20" i="10" s="1"/>
  <c r="DV21" i="10" s="1"/>
  <c r="DV22" i="10" s="1"/>
  <c r="DV23" i="10" s="1"/>
  <c r="DV24" i="10" s="1"/>
  <c r="DV25" i="10" s="1"/>
  <c r="DV26" i="10" s="1"/>
  <c r="DV27" i="10" s="1"/>
  <c r="DV28" i="10" s="1"/>
  <c r="DV29" i="10" s="1"/>
  <c r="DV30" i="10" s="1"/>
  <c r="DV31" i="10" s="1"/>
  <c r="DV32" i="10" s="1"/>
  <c r="DV33" i="10" s="1"/>
  <c r="DV34" i="10" s="1"/>
  <c r="DV35" i="10" s="1"/>
  <c r="DV36" i="10" s="1"/>
  <c r="DV37" i="10" s="1"/>
  <c r="DV38" i="10" s="1"/>
  <c r="DV39" i="10" s="1"/>
  <c r="DV40" i="10" s="1"/>
  <c r="DV41" i="10" s="1"/>
  <c r="DV42" i="10" s="1"/>
  <c r="DV43" i="10" s="1"/>
  <c r="DV44" i="10" s="1"/>
  <c r="DV45" i="10" s="1"/>
  <c r="DV46" i="10" s="1"/>
  <c r="DV47" i="10" s="1"/>
  <c r="DV48" i="10" s="1"/>
  <c r="DV49" i="10" s="1"/>
  <c r="DV50" i="10" s="1"/>
  <c r="DV51" i="10" s="1"/>
  <c r="DV52" i="10" s="1"/>
  <c r="DV53" i="10" s="1"/>
  <c r="DV54" i="10" s="1"/>
  <c r="DV55" i="10" s="1"/>
  <c r="DV56" i="10" s="1"/>
  <c r="DV57" i="10" s="1"/>
  <c r="DV58" i="10" s="1"/>
  <c r="DV59" i="10" s="1"/>
  <c r="DV60" i="10" s="1"/>
  <c r="DV61" i="10" s="1"/>
  <c r="DV62" i="10" s="1"/>
  <c r="DV63" i="10" s="1"/>
  <c r="DV64" i="10" s="1"/>
  <c r="DV65" i="10" s="1"/>
  <c r="DV66" i="10" s="1"/>
  <c r="DV67" i="10" s="1"/>
  <c r="DV68" i="10" s="1"/>
  <c r="DV69" i="10" s="1"/>
  <c r="DV70" i="10" s="1"/>
  <c r="DV71" i="10" s="1"/>
  <c r="DV72" i="10" s="1"/>
  <c r="DV73" i="10" s="1"/>
  <c r="DV74" i="10" s="1"/>
  <c r="DV75" i="10" s="1"/>
  <c r="DV76" i="10" s="1"/>
  <c r="DV77" i="10" s="1"/>
  <c r="DV78" i="10" s="1"/>
  <c r="DV79" i="10" s="1"/>
  <c r="DV80" i="10" s="1"/>
  <c r="DV2" i="10" s="1"/>
  <c r="DI138" i="10" s="1"/>
  <c r="DW4" i="10"/>
  <c r="DW5" i="10" s="1"/>
  <c r="DW6" i="10" s="1"/>
  <c r="DW7" i="10" s="1"/>
  <c r="DW8" i="10" s="1"/>
  <c r="DW9" i="10" s="1"/>
  <c r="DW10" i="10" s="1"/>
  <c r="DW11" i="10" s="1"/>
  <c r="DW12" i="10" s="1"/>
  <c r="DW13" i="10" s="1"/>
  <c r="DW14" i="10" s="1"/>
  <c r="DW15" i="10" s="1"/>
  <c r="DW16" i="10" s="1"/>
  <c r="DW17" i="10" s="1"/>
  <c r="DW18" i="10" s="1"/>
  <c r="DW19" i="10" s="1"/>
  <c r="DW20" i="10" s="1"/>
  <c r="DW21" i="10" s="1"/>
  <c r="DW22" i="10" s="1"/>
  <c r="DW23" i="10" s="1"/>
  <c r="DW24" i="10" s="1"/>
  <c r="DW25" i="10" s="1"/>
  <c r="DW26" i="10" s="1"/>
  <c r="DW27" i="10" s="1"/>
  <c r="DW28" i="10" s="1"/>
  <c r="DW29" i="10" s="1"/>
  <c r="DW30" i="10" s="1"/>
  <c r="DW31" i="10" s="1"/>
  <c r="DW32" i="10" s="1"/>
  <c r="DW33" i="10" s="1"/>
  <c r="DW34" i="10" s="1"/>
  <c r="DW35" i="10" s="1"/>
  <c r="DW36" i="10" s="1"/>
  <c r="DW37" i="10" s="1"/>
  <c r="DW38" i="10" s="1"/>
  <c r="DW39" i="10" s="1"/>
  <c r="DW40" i="10" s="1"/>
  <c r="DW41" i="10" s="1"/>
  <c r="DW42" i="10" s="1"/>
  <c r="DW43" i="10" s="1"/>
  <c r="DW44" i="10" s="1"/>
  <c r="DW45" i="10" s="1"/>
  <c r="DW46" i="10" s="1"/>
  <c r="DW47" i="10" s="1"/>
  <c r="DW48" i="10" s="1"/>
  <c r="DW49" i="10" s="1"/>
  <c r="DW50" i="10" s="1"/>
  <c r="DW51" i="10" s="1"/>
  <c r="DW52" i="10" s="1"/>
  <c r="DW53" i="10" s="1"/>
  <c r="DW54" i="10" s="1"/>
  <c r="DW55" i="10" s="1"/>
  <c r="DW56" i="10" s="1"/>
  <c r="DW57" i="10" s="1"/>
  <c r="DW58" i="10" s="1"/>
  <c r="DW59" i="10" s="1"/>
  <c r="DW60" i="10" s="1"/>
  <c r="DW61" i="10" s="1"/>
  <c r="DW62" i="10" s="1"/>
  <c r="DW63" i="10" s="1"/>
  <c r="DW64" i="10" s="1"/>
  <c r="DW65" i="10" s="1"/>
  <c r="DW66" i="10" s="1"/>
  <c r="DW67" i="10" s="1"/>
  <c r="DW68" i="10" s="1"/>
  <c r="DW69" i="10" s="1"/>
  <c r="DW70" i="10" s="1"/>
  <c r="DW71" i="10" s="1"/>
  <c r="DW72" i="10" s="1"/>
  <c r="DW73" i="10" s="1"/>
  <c r="DW74" i="10" s="1"/>
  <c r="DW75" i="10" s="1"/>
  <c r="DW76" i="10" s="1"/>
  <c r="DW77" i="10" s="1"/>
  <c r="DW78" i="10" s="1"/>
  <c r="DW79" i="10" s="1"/>
  <c r="DW80" i="10" s="1"/>
  <c r="DW2" i="10" s="1"/>
  <c r="DI153" i="10" s="1"/>
  <c r="EG4" i="10"/>
  <c r="EG12" i="10"/>
  <c r="EG15" i="10"/>
  <c r="EG10" i="10"/>
  <c r="EG16" i="10"/>
  <c r="EG5" i="10"/>
  <c r="EG13" i="10"/>
  <c r="EG19" i="10"/>
  <c r="DO6" i="10"/>
  <c r="DO7" i="10" s="1"/>
  <c r="DO8" i="10" s="1"/>
  <c r="DO9" i="10" s="1"/>
  <c r="DO10" i="10" s="1"/>
  <c r="DO11" i="10" s="1"/>
  <c r="DO12" i="10" s="1"/>
  <c r="DO13" i="10" s="1"/>
  <c r="DO14" i="10" s="1"/>
  <c r="DO15" i="10" s="1"/>
  <c r="DO16" i="10" s="1"/>
  <c r="DO17" i="10" s="1"/>
  <c r="DO18" i="10" s="1"/>
  <c r="DO19" i="10" s="1"/>
  <c r="DO20" i="10" s="1"/>
  <c r="DO21" i="10" s="1"/>
  <c r="DO22" i="10" s="1"/>
  <c r="DO23" i="10" s="1"/>
  <c r="DO24" i="10" s="1"/>
  <c r="DO25" i="10" s="1"/>
  <c r="DO26" i="10" s="1"/>
  <c r="DO27" i="10" s="1"/>
  <c r="DO28" i="10" s="1"/>
  <c r="DO29" i="10" s="1"/>
  <c r="DO30" i="10" s="1"/>
  <c r="DO31" i="10" s="1"/>
  <c r="DO32" i="10" s="1"/>
  <c r="DO33" i="10" s="1"/>
  <c r="DO34" i="10" s="1"/>
  <c r="DO35" i="10" s="1"/>
  <c r="DO36" i="10" s="1"/>
  <c r="DO37" i="10" s="1"/>
  <c r="DO38" i="10" s="1"/>
  <c r="DO39" i="10" s="1"/>
  <c r="DO40" i="10" s="1"/>
  <c r="DO41" i="10" s="1"/>
  <c r="DO42" i="10" s="1"/>
  <c r="DO43" i="10" s="1"/>
  <c r="DO44" i="10" s="1"/>
  <c r="DO45" i="10" s="1"/>
  <c r="DO46" i="10" s="1"/>
  <c r="DO47" i="10" s="1"/>
  <c r="DO48" i="10" s="1"/>
  <c r="DO49" i="10" s="1"/>
  <c r="DO50" i="10" s="1"/>
  <c r="DO51" i="10" s="1"/>
  <c r="DO52" i="10" s="1"/>
  <c r="DO53" i="10" s="1"/>
  <c r="DO54" i="10" s="1"/>
  <c r="DO55" i="10" s="1"/>
  <c r="DO56" i="10" s="1"/>
  <c r="DO57" i="10" s="1"/>
  <c r="DO58" i="10" s="1"/>
  <c r="DO59" i="10" s="1"/>
  <c r="DO60" i="10" s="1"/>
  <c r="DO61" i="10" s="1"/>
  <c r="DO62" i="10" s="1"/>
  <c r="DO63" i="10" s="1"/>
  <c r="DO64" i="10" s="1"/>
  <c r="DO65" i="10" s="1"/>
  <c r="DO66" i="10" s="1"/>
  <c r="DO67" i="10" s="1"/>
  <c r="DO68" i="10" s="1"/>
  <c r="DO69" i="10" s="1"/>
  <c r="DO70" i="10" s="1"/>
  <c r="DO71" i="10" s="1"/>
  <c r="DO72" i="10" s="1"/>
  <c r="DO73" i="10" s="1"/>
  <c r="DO74" i="10" s="1"/>
  <c r="DO75" i="10" s="1"/>
  <c r="DO76" i="10" s="1"/>
  <c r="DO77" i="10" s="1"/>
  <c r="DO78" i="10" s="1"/>
  <c r="DO79" i="10" s="1"/>
  <c r="DO80" i="10" s="1"/>
  <c r="DO2" i="10" s="1"/>
  <c r="DI33" i="10" s="1"/>
  <c r="EG8" i="10"/>
  <c r="EG17" i="10"/>
  <c r="EG20" i="10"/>
  <c r="EG14" i="10"/>
  <c r="CE42" i="13"/>
  <c r="CE43" i="13" s="1"/>
  <c r="CE44" i="13" s="1"/>
  <c r="CE45" i="13" s="1"/>
  <c r="CE46" i="13" s="1"/>
  <c r="CE47" i="13" s="1"/>
  <c r="CE48" i="13" s="1"/>
  <c r="CE49" i="13" s="1"/>
  <c r="CE50" i="13" s="1"/>
  <c r="CE51" i="13" s="1"/>
  <c r="CE52" i="13" s="1"/>
  <c r="CE53" i="13" s="1"/>
  <c r="CE54" i="13" s="1"/>
  <c r="CE55" i="13" s="1"/>
  <c r="CE56" i="13" s="1"/>
  <c r="CE57" i="13" s="1"/>
  <c r="CE58" i="13" s="1"/>
  <c r="CE59" i="13" s="1"/>
  <c r="CE60" i="13" s="1"/>
  <c r="CE61" i="13" s="1"/>
  <c r="CD42" i="13"/>
  <c r="CD43" i="13" s="1"/>
  <c r="CD44" i="13" s="1"/>
  <c r="CD45" i="13" s="1"/>
  <c r="CD46" i="13" s="1"/>
  <c r="CD47" i="13" s="1"/>
  <c r="CD48" i="13" s="1"/>
  <c r="CD49" i="13" s="1"/>
  <c r="CD50" i="13" s="1"/>
  <c r="CD51" i="13" s="1"/>
  <c r="CD52" i="13" s="1"/>
  <c r="CD53" i="13" s="1"/>
  <c r="CD54" i="13" s="1"/>
  <c r="CD55" i="13" s="1"/>
  <c r="CD56" i="13" s="1"/>
  <c r="CD57" i="13" s="1"/>
  <c r="CD58" i="13" s="1"/>
  <c r="CD59" i="13" s="1"/>
  <c r="CD60" i="13" s="1"/>
  <c r="CD61" i="13" s="1"/>
  <c r="CD62" i="13" s="1"/>
  <c r="CD63" i="13" s="1"/>
  <c r="CD64" i="13" s="1"/>
  <c r="CD65" i="13" s="1"/>
  <c r="CD66" i="13" s="1"/>
  <c r="CD67" i="13" s="1"/>
  <c r="CD68" i="13" s="1"/>
  <c r="CD69" i="13" s="1"/>
  <c r="CD70" i="13" s="1"/>
  <c r="CD71" i="13" s="1"/>
  <c r="CD72" i="13" s="1"/>
  <c r="CD73" i="13" s="1"/>
  <c r="CD74" i="13" s="1"/>
  <c r="CD75" i="13" s="1"/>
  <c r="CD76" i="13" s="1"/>
  <c r="CD77" i="13" s="1"/>
  <c r="CD78" i="13" s="1"/>
  <c r="CD79" i="13" s="1"/>
  <c r="CD80" i="13" s="1"/>
  <c r="CL42" i="13"/>
  <c r="CL43" i="13" s="1"/>
  <c r="CL44" i="13" s="1"/>
  <c r="CL45" i="13" s="1"/>
  <c r="CL46" i="13" s="1"/>
  <c r="CL47" i="13" s="1"/>
  <c r="CL48" i="13" s="1"/>
  <c r="CL49" i="13" s="1"/>
  <c r="CL50" i="13" s="1"/>
  <c r="CL51" i="13" s="1"/>
  <c r="CL52" i="13" s="1"/>
  <c r="CL53" i="13" s="1"/>
  <c r="CL54" i="13" s="1"/>
  <c r="CL55" i="13" s="1"/>
  <c r="CL56" i="13" s="1"/>
  <c r="CL57" i="13" s="1"/>
  <c r="CL58" i="13" s="1"/>
  <c r="CL59" i="13" s="1"/>
  <c r="CL60" i="13" s="1"/>
  <c r="CL61" i="13" s="1"/>
  <c r="CL62" i="13" s="1"/>
  <c r="CL63" i="13" s="1"/>
  <c r="CL64" i="13" s="1"/>
  <c r="CL65" i="13" s="1"/>
  <c r="CL66" i="13" s="1"/>
  <c r="CL67" i="13" s="1"/>
  <c r="CL68" i="13" s="1"/>
  <c r="CL69" i="13" s="1"/>
  <c r="CL70" i="13" s="1"/>
  <c r="CL71" i="13" s="1"/>
  <c r="CL72" i="13" s="1"/>
  <c r="CL73" i="13" s="1"/>
  <c r="CL74" i="13" s="1"/>
  <c r="CL75" i="13" s="1"/>
  <c r="CL76" i="13" s="1"/>
  <c r="CL77" i="13" s="1"/>
  <c r="CL78" i="13" s="1"/>
  <c r="CL79" i="13" s="1"/>
  <c r="CL80" i="13" s="1"/>
  <c r="CT42" i="13"/>
  <c r="CT43" i="13" s="1"/>
  <c r="CT44" i="13" s="1"/>
  <c r="CT45" i="13" s="1"/>
  <c r="CT46" i="13" s="1"/>
  <c r="CT47" i="13" s="1"/>
  <c r="CT48" i="13" s="1"/>
  <c r="CT49" i="13" s="1"/>
  <c r="CT50" i="13" s="1"/>
  <c r="CT51" i="13" s="1"/>
  <c r="CT52" i="13" s="1"/>
  <c r="CT53" i="13" s="1"/>
  <c r="CT54" i="13" s="1"/>
  <c r="CT55" i="13" s="1"/>
  <c r="CT56" i="13" s="1"/>
  <c r="CT57" i="13" s="1"/>
  <c r="CT58" i="13" s="1"/>
  <c r="CT59" i="13" s="1"/>
  <c r="CT60" i="13" s="1"/>
  <c r="CT61" i="13" s="1"/>
  <c r="CT62" i="13" s="1"/>
  <c r="CT63" i="13" s="1"/>
  <c r="CT64" i="13" s="1"/>
  <c r="CT65" i="13" s="1"/>
  <c r="CT66" i="13" s="1"/>
  <c r="CT67" i="13" s="1"/>
  <c r="CT68" i="13" s="1"/>
  <c r="CT69" i="13" s="1"/>
  <c r="CT70" i="13" s="1"/>
  <c r="CT71" i="13" s="1"/>
  <c r="CT72" i="13" s="1"/>
  <c r="CT73" i="13" s="1"/>
  <c r="CT74" i="13" s="1"/>
  <c r="CT75" i="13" s="1"/>
  <c r="CT76" i="13" s="1"/>
  <c r="CT77" i="13" s="1"/>
  <c r="CT78" i="13" s="1"/>
  <c r="CT79" i="13" s="1"/>
  <c r="CT80" i="13" s="1"/>
  <c r="CC42" i="13"/>
  <c r="CC43" i="13" s="1"/>
  <c r="CC44" i="13" s="1"/>
  <c r="CC45" i="13" s="1"/>
  <c r="CC46" i="13" s="1"/>
  <c r="CC47" i="13" s="1"/>
  <c r="CC48" i="13" s="1"/>
  <c r="CC49" i="13" s="1"/>
  <c r="CC50" i="13" s="1"/>
  <c r="CC51" i="13" s="1"/>
  <c r="CC52" i="13" s="1"/>
  <c r="CC53" i="13" s="1"/>
  <c r="CC54" i="13" s="1"/>
  <c r="CC55" i="13" s="1"/>
  <c r="CC56" i="13" s="1"/>
  <c r="CC57" i="13" s="1"/>
  <c r="CC58" i="13" s="1"/>
  <c r="CC59" i="13" s="1"/>
  <c r="CC60" i="13" s="1"/>
  <c r="CC61" i="13" s="1"/>
  <c r="CF42" i="13"/>
  <c r="CF43" i="13" s="1"/>
  <c r="CF44" i="13" s="1"/>
  <c r="CF45" i="13" s="1"/>
  <c r="CF46" i="13" s="1"/>
  <c r="CF47" i="13" s="1"/>
  <c r="CF48" i="13" s="1"/>
  <c r="CF49" i="13" s="1"/>
  <c r="CF50" i="13" s="1"/>
  <c r="CF51" i="13" s="1"/>
  <c r="CF52" i="13" s="1"/>
  <c r="CF53" i="13" s="1"/>
  <c r="CF54" i="13" s="1"/>
  <c r="CF55" i="13" s="1"/>
  <c r="CF56" i="13" s="1"/>
  <c r="CF57" i="13" s="1"/>
  <c r="CF58" i="13" s="1"/>
  <c r="CF59" i="13" s="1"/>
  <c r="CF60" i="13" s="1"/>
  <c r="CF61" i="13" s="1"/>
  <c r="CF62" i="13" s="1"/>
  <c r="CF63" i="13" s="1"/>
  <c r="CF64" i="13" s="1"/>
  <c r="CF65" i="13" s="1"/>
  <c r="CF66" i="13" s="1"/>
  <c r="CF67" i="13" s="1"/>
  <c r="CF68" i="13" s="1"/>
  <c r="CF69" i="13" s="1"/>
  <c r="CF70" i="13" s="1"/>
  <c r="CF71" i="13" s="1"/>
  <c r="CF72" i="13" s="1"/>
  <c r="CF73" i="13" s="1"/>
  <c r="CF74" i="13" s="1"/>
  <c r="CF75" i="13" s="1"/>
  <c r="CF76" i="13" s="1"/>
  <c r="CF77" i="13" s="1"/>
  <c r="CF78" i="13" s="1"/>
  <c r="CF79" i="13" s="1"/>
  <c r="CF80" i="13" s="1"/>
  <c r="CM42" i="13"/>
  <c r="CM43" i="13" s="1"/>
  <c r="CM44" i="13" s="1"/>
  <c r="CM45" i="13" s="1"/>
  <c r="CM46" i="13" s="1"/>
  <c r="CM47" i="13" s="1"/>
  <c r="CM48" i="13" s="1"/>
  <c r="CM49" i="13" s="1"/>
  <c r="CM50" i="13" s="1"/>
  <c r="CM51" i="13" s="1"/>
  <c r="CM52" i="13" s="1"/>
  <c r="CM53" i="13" s="1"/>
  <c r="CM54" i="13" s="1"/>
  <c r="CM55" i="13" s="1"/>
  <c r="CM56" i="13" s="1"/>
  <c r="CM57" i="13" s="1"/>
  <c r="CM58" i="13" s="1"/>
  <c r="CM59" i="13" s="1"/>
  <c r="CM60" i="13" s="1"/>
  <c r="CM61" i="13" s="1"/>
  <c r="CM62" i="13" s="1"/>
  <c r="CM63" i="13" s="1"/>
  <c r="CM64" i="13" s="1"/>
  <c r="CM65" i="13" s="1"/>
  <c r="CM66" i="13" s="1"/>
  <c r="CM67" i="13" s="1"/>
  <c r="CM68" i="13" s="1"/>
  <c r="CM69" i="13" s="1"/>
  <c r="CM70" i="13" s="1"/>
  <c r="CM71" i="13" s="1"/>
  <c r="CM72" i="13" s="1"/>
  <c r="CM73" i="13" s="1"/>
  <c r="CM74" i="13" s="1"/>
  <c r="CM75" i="13" s="1"/>
  <c r="CM76" i="13" s="1"/>
  <c r="CM77" i="13" s="1"/>
  <c r="CM78" i="13" s="1"/>
  <c r="CM79" i="13" s="1"/>
  <c r="CM80" i="13" s="1"/>
  <c r="CS42" i="13"/>
  <c r="CS43" i="13" s="1"/>
  <c r="CS44" i="13" s="1"/>
  <c r="CS45" i="13" s="1"/>
  <c r="CS46" i="13" s="1"/>
  <c r="CS47" i="13" s="1"/>
  <c r="CS48" i="13" s="1"/>
  <c r="CS49" i="13" s="1"/>
  <c r="CS50" i="13" s="1"/>
  <c r="CS51" i="13" s="1"/>
  <c r="CS52" i="13" s="1"/>
  <c r="CS53" i="13" s="1"/>
  <c r="CS54" i="13" s="1"/>
  <c r="CS55" i="13" s="1"/>
  <c r="CS56" i="13" s="1"/>
  <c r="CS57" i="13" s="1"/>
  <c r="CS58" i="13" s="1"/>
  <c r="CS59" i="13" s="1"/>
  <c r="CS60" i="13" s="1"/>
  <c r="CS61" i="13" s="1"/>
  <c r="CS62" i="13" s="1"/>
  <c r="CS63" i="13" s="1"/>
  <c r="CS64" i="13" s="1"/>
  <c r="CS65" i="13" s="1"/>
  <c r="CS66" i="13" s="1"/>
  <c r="CS67" i="13" s="1"/>
  <c r="CS68" i="13" s="1"/>
  <c r="CS69" i="13" s="1"/>
  <c r="CS70" i="13" s="1"/>
  <c r="CS71" i="13" s="1"/>
  <c r="CS72" i="13" s="1"/>
  <c r="CS73" i="13" s="1"/>
  <c r="CS74" i="13" s="1"/>
  <c r="CS75" i="13" s="1"/>
  <c r="CS76" i="13" s="1"/>
  <c r="CS77" i="13" s="1"/>
  <c r="CS78" i="13" s="1"/>
  <c r="CS79" i="13" s="1"/>
  <c r="CS80" i="13" s="1"/>
  <c r="CH42" i="13"/>
  <c r="CH43" i="13" s="1"/>
  <c r="CH44" i="13" s="1"/>
  <c r="CH45" i="13" s="1"/>
  <c r="CH46" i="13" s="1"/>
  <c r="CH47" i="13" s="1"/>
  <c r="CH48" i="13" s="1"/>
  <c r="CH49" i="13" s="1"/>
  <c r="CH50" i="13" s="1"/>
  <c r="CH51" i="13" s="1"/>
  <c r="CH52" i="13" s="1"/>
  <c r="CH53" i="13" s="1"/>
  <c r="CH54" i="13" s="1"/>
  <c r="CH55" i="13" s="1"/>
  <c r="CH56" i="13" s="1"/>
  <c r="CH57" i="13" s="1"/>
  <c r="CH58" i="13" s="1"/>
  <c r="CH59" i="13" s="1"/>
  <c r="CH60" i="13" s="1"/>
  <c r="CH61" i="13" s="1"/>
  <c r="CH62" i="13" s="1"/>
  <c r="CH63" i="13" s="1"/>
  <c r="CH64" i="13" s="1"/>
  <c r="CH65" i="13" s="1"/>
  <c r="CH66" i="13" s="1"/>
  <c r="CH67" i="13" s="1"/>
  <c r="CH68" i="13" s="1"/>
  <c r="CH69" i="13" s="1"/>
  <c r="CH70" i="13" s="1"/>
  <c r="CH71" i="13" s="1"/>
  <c r="CH72" i="13" s="1"/>
  <c r="CH73" i="13" s="1"/>
  <c r="CH74" i="13" s="1"/>
  <c r="CH75" i="13" s="1"/>
  <c r="CH76" i="13" s="1"/>
  <c r="CH77" i="13" s="1"/>
  <c r="CH78" i="13" s="1"/>
  <c r="CH79" i="13" s="1"/>
  <c r="CH80" i="13" s="1"/>
  <c r="BZ4" i="13"/>
  <c r="CO42" i="13"/>
  <c r="CO43" i="13" s="1"/>
  <c r="CO44" i="13" s="1"/>
  <c r="CO45" i="13" s="1"/>
  <c r="CO46" i="13" s="1"/>
  <c r="CO47" i="13" s="1"/>
  <c r="CO48" i="13" s="1"/>
  <c r="CO49" i="13" s="1"/>
  <c r="CO50" i="13" s="1"/>
  <c r="CO51" i="13" s="1"/>
  <c r="CO52" i="13" s="1"/>
  <c r="CO53" i="13" s="1"/>
  <c r="CO54" i="13" s="1"/>
  <c r="CO55" i="13" s="1"/>
  <c r="CO56" i="13" s="1"/>
  <c r="CO57" i="13" s="1"/>
  <c r="CO58" i="13" s="1"/>
  <c r="CO59" i="13" s="1"/>
  <c r="CO60" i="13" s="1"/>
  <c r="CO61" i="13" s="1"/>
  <c r="CO62" i="13" s="1"/>
  <c r="CO63" i="13" s="1"/>
  <c r="CO64" i="13" s="1"/>
  <c r="CO65" i="13" s="1"/>
  <c r="CO66" i="13" s="1"/>
  <c r="CO67" i="13" s="1"/>
  <c r="CO68" i="13" s="1"/>
  <c r="CO69" i="13" s="1"/>
  <c r="CO70" i="13" s="1"/>
  <c r="CO71" i="13" s="1"/>
  <c r="CO72" i="13" s="1"/>
  <c r="CO73" i="13" s="1"/>
  <c r="CO74" i="13" s="1"/>
  <c r="CO75" i="13" s="1"/>
  <c r="CO76" i="13" s="1"/>
  <c r="CO77" i="13" s="1"/>
  <c r="CO78" i="13" s="1"/>
  <c r="CO79" i="13" s="1"/>
  <c r="CO80" i="13" s="1"/>
  <c r="CU42" i="13"/>
  <c r="CU43" i="13" s="1"/>
  <c r="CU44" i="13" s="1"/>
  <c r="CU45" i="13" s="1"/>
  <c r="CU46" i="13" s="1"/>
  <c r="CU47" i="13" s="1"/>
  <c r="CU48" i="13" s="1"/>
  <c r="CU49" i="13" s="1"/>
  <c r="CU50" i="13" s="1"/>
  <c r="CU51" i="13" s="1"/>
  <c r="CU52" i="13" s="1"/>
  <c r="CU53" i="13" s="1"/>
  <c r="CU54" i="13" s="1"/>
  <c r="CU55" i="13" s="1"/>
  <c r="CU56" i="13" s="1"/>
  <c r="CU57" i="13" s="1"/>
  <c r="CU58" i="13" s="1"/>
  <c r="CU59" i="13" s="1"/>
  <c r="CU60" i="13" s="1"/>
  <c r="CU61" i="13" s="1"/>
  <c r="CU62" i="13" s="1"/>
  <c r="CU63" i="13" s="1"/>
  <c r="CU64" i="13" s="1"/>
  <c r="CU65" i="13" s="1"/>
  <c r="CU66" i="13" s="1"/>
  <c r="CU67" i="13" s="1"/>
  <c r="CU68" i="13" s="1"/>
  <c r="CU69" i="13" s="1"/>
  <c r="CU70" i="13" s="1"/>
  <c r="CU71" i="13" s="1"/>
  <c r="CU72" i="13" s="1"/>
  <c r="CU73" i="13" s="1"/>
  <c r="CU74" i="13" s="1"/>
  <c r="CU75" i="13" s="1"/>
  <c r="CU76" i="13" s="1"/>
  <c r="CU77" i="13" s="1"/>
  <c r="CU78" i="13" s="1"/>
  <c r="CU79" i="13" s="1"/>
  <c r="CU80" i="13" s="1"/>
  <c r="CB42" i="13"/>
  <c r="CB43" i="13" s="1"/>
  <c r="CB44" i="13" s="1"/>
  <c r="CB45" i="13" s="1"/>
  <c r="CB46" i="13" s="1"/>
  <c r="CB47" i="13" s="1"/>
  <c r="CB48" i="13" s="1"/>
  <c r="CB49" i="13" s="1"/>
  <c r="CB50" i="13" s="1"/>
  <c r="CB51" i="13" s="1"/>
  <c r="CB52" i="13" s="1"/>
  <c r="CB53" i="13" s="1"/>
  <c r="CB54" i="13" s="1"/>
  <c r="CB55" i="13" s="1"/>
  <c r="CB56" i="13" s="1"/>
  <c r="CB57" i="13" s="1"/>
  <c r="CB58" i="13" s="1"/>
  <c r="CB59" i="13" s="1"/>
  <c r="CB60" i="13" s="1"/>
  <c r="CB61" i="13" s="1"/>
  <c r="CB62" i="13" s="1"/>
  <c r="CB63" i="13" s="1"/>
  <c r="CB64" i="13" s="1"/>
  <c r="CB65" i="13" s="1"/>
  <c r="CB66" i="13" s="1"/>
  <c r="CB67" i="13" s="1"/>
  <c r="CB68" i="13" s="1"/>
  <c r="CB69" i="13" s="1"/>
  <c r="CB70" i="13" s="1"/>
  <c r="CB71" i="13" s="1"/>
  <c r="CB72" i="13" s="1"/>
  <c r="CB73" i="13" s="1"/>
  <c r="CB74" i="13" s="1"/>
  <c r="CB75" i="13" s="1"/>
  <c r="CB76" i="13" s="1"/>
  <c r="CB77" i="13" s="1"/>
  <c r="CB78" i="13" s="1"/>
  <c r="CB79" i="13" s="1"/>
  <c r="CB80" i="13" s="1"/>
  <c r="CK42" i="13"/>
  <c r="CK43" i="13" s="1"/>
  <c r="CK44" i="13" s="1"/>
  <c r="CK45" i="13" s="1"/>
  <c r="CK46" i="13" s="1"/>
  <c r="CK47" i="13" s="1"/>
  <c r="CK48" i="13" s="1"/>
  <c r="CK49" i="13" s="1"/>
  <c r="CK50" i="13" s="1"/>
  <c r="CK51" i="13" s="1"/>
  <c r="CK52" i="13" s="1"/>
  <c r="CK53" i="13" s="1"/>
  <c r="CK54" i="13" s="1"/>
  <c r="CK55" i="13" s="1"/>
  <c r="CK56" i="13" s="1"/>
  <c r="CK57" i="13" s="1"/>
  <c r="CK58" i="13" s="1"/>
  <c r="CK59" i="13" s="1"/>
  <c r="CK60" i="13" s="1"/>
  <c r="CK61" i="13" s="1"/>
  <c r="CK62" i="13" s="1"/>
  <c r="CK63" i="13" s="1"/>
  <c r="CK64" i="13" s="1"/>
  <c r="CK65" i="13" s="1"/>
  <c r="CK66" i="13" s="1"/>
  <c r="CK67" i="13" s="1"/>
  <c r="CK68" i="13" s="1"/>
  <c r="CK69" i="13" s="1"/>
  <c r="CK70" i="13" s="1"/>
  <c r="CK71" i="13" s="1"/>
  <c r="CK72" i="13" s="1"/>
  <c r="CK73" i="13" s="1"/>
  <c r="CK74" i="13" s="1"/>
  <c r="CK75" i="13" s="1"/>
  <c r="CK76" i="13" s="1"/>
  <c r="CK77" i="13" s="1"/>
  <c r="CK78" i="13" s="1"/>
  <c r="CK79" i="13" s="1"/>
  <c r="CK80" i="13" s="1"/>
  <c r="CG42" i="13"/>
  <c r="CG43" i="13" s="1"/>
  <c r="CG44" i="13" s="1"/>
  <c r="CG45" i="13" s="1"/>
  <c r="CG46" i="13" s="1"/>
  <c r="CG47" i="13" s="1"/>
  <c r="CG48" i="13" s="1"/>
  <c r="CG49" i="13" s="1"/>
  <c r="CG50" i="13" s="1"/>
  <c r="CG51" i="13" s="1"/>
  <c r="CG52" i="13" s="1"/>
  <c r="CG53" i="13" s="1"/>
  <c r="CG54" i="13" s="1"/>
  <c r="CG55" i="13" s="1"/>
  <c r="CG56" i="13" s="1"/>
  <c r="CG57" i="13" s="1"/>
  <c r="CG58" i="13" s="1"/>
  <c r="CG59" i="13" s="1"/>
  <c r="CG60" i="13" s="1"/>
  <c r="CG61" i="13" s="1"/>
  <c r="CG62" i="13" s="1"/>
  <c r="CG63" i="13" s="1"/>
  <c r="CG64" i="13" s="1"/>
  <c r="CG65" i="13" s="1"/>
  <c r="CG66" i="13" s="1"/>
  <c r="CG67" i="13" s="1"/>
  <c r="CG68" i="13" s="1"/>
  <c r="CG69" i="13" s="1"/>
  <c r="CG70" i="13" s="1"/>
  <c r="CG71" i="13" s="1"/>
  <c r="CG72" i="13" s="1"/>
  <c r="CG73" i="13" s="1"/>
  <c r="CG74" i="13" s="1"/>
  <c r="CG75" i="13" s="1"/>
  <c r="CG76" i="13" s="1"/>
  <c r="CG77" i="13" s="1"/>
  <c r="CG78" i="13" s="1"/>
  <c r="CG79" i="13" s="1"/>
  <c r="CG80" i="13" s="1"/>
  <c r="CJ42" i="13"/>
  <c r="CJ43" i="13" s="1"/>
  <c r="CJ44" i="13" s="1"/>
  <c r="CJ45" i="13" s="1"/>
  <c r="CJ46" i="13" s="1"/>
  <c r="CJ47" i="13" s="1"/>
  <c r="CJ48" i="13" s="1"/>
  <c r="CJ49" i="13" s="1"/>
  <c r="CJ50" i="13" s="1"/>
  <c r="CJ51" i="13" s="1"/>
  <c r="CJ52" i="13" s="1"/>
  <c r="CJ53" i="13" s="1"/>
  <c r="CJ54" i="13" s="1"/>
  <c r="CJ55" i="13" s="1"/>
  <c r="CJ56" i="13" s="1"/>
  <c r="CJ57" i="13" s="1"/>
  <c r="CJ58" i="13" s="1"/>
  <c r="CJ59" i="13" s="1"/>
  <c r="CJ60" i="13" s="1"/>
  <c r="CJ61" i="13" s="1"/>
  <c r="CJ62" i="13" s="1"/>
  <c r="CJ63" i="13" s="1"/>
  <c r="CJ64" i="13" s="1"/>
  <c r="CJ65" i="13" s="1"/>
  <c r="CJ66" i="13" s="1"/>
  <c r="CJ67" i="13" s="1"/>
  <c r="CJ68" i="13" s="1"/>
  <c r="CJ69" i="13" s="1"/>
  <c r="CJ70" i="13" s="1"/>
  <c r="CJ71" i="13" s="1"/>
  <c r="CJ72" i="13" s="1"/>
  <c r="CJ73" i="13" s="1"/>
  <c r="CJ74" i="13" s="1"/>
  <c r="CJ75" i="13" s="1"/>
  <c r="CJ76" i="13" s="1"/>
  <c r="CJ77" i="13" s="1"/>
  <c r="CJ78" i="13" s="1"/>
  <c r="CJ79" i="13" s="1"/>
  <c r="CJ80" i="13" s="1"/>
  <c r="CQ42" i="13"/>
  <c r="CQ43" i="13" s="1"/>
  <c r="CQ44" i="13" s="1"/>
  <c r="CQ45" i="13" s="1"/>
  <c r="CQ46" i="13" s="1"/>
  <c r="CQ47" i="13" s="1"/>
  <c r="CQ48" i="13" s="1"/>
  <c r="CQ49" i="13" s="1"/>
  <c r="CQ50" i="13" s="1"/>
  <c r="CQ51" i="13" s="1"/>
  <c r="CQ52" i="13" s="1"/>
  <c r="CQ53" i="13" s="1"/>
  <c r="CQ54" i="13" s="1"/>
  <c r="CQ55" i="13" s="1"/>
  <c r="CQ56" i="13" s="1"/>
  <c r="CQ57" i="13" s="1"/>
  <c r="CQ58" i="13" s="1"/>
  <c r="CQ59" i="13" s="1"/>
  <c r="CQ60" i="13" s="1"/>
  <c r="CQ61" i="13" s="1"/>
  <c r="CQ62" i="13" s="1"/>
  <c r="CQ63" i="13" s="1"/>
  <c r="CQ64" i="13" s="1"/>
  <c r="CQ65" i="13" s="1"/>
  <c r="CQ66" i="13" s="1"/>
  <c r="CQ67" i="13" s="1"/>
  <c r="CQ68" i="13" s="1"/>
  <c r="CQ69" i="13" s="1"/>
  <c r="CQ70" i="13" s="1"/>
  <c r="CQ71" i="13" s="1"/>
  <c r="CQ72" i="13" s="1"/>
  <c r="CQ73" i="13" s="1"/>
  <c r="CQ74" i="13" s="1"/>
  <c r="CQ75" i="13" s="1"/>
  <c r="CQ76" i="13" s="1"/>
  <c r="CQ77" i="13" s="1"/>
  <c r="CQ78" i="13" s="1"/>
  <c r="CQ79" i="13" s="1"/>
  <c r="CQ80" i="13" s="1"/>
  <c r="CN42" i="13"/>
  <c r="CN43" i="13" s="1"/>
  <c r="CN44" i="13" s="1"/>
  <c r="CN45" i="13" s="1"/>
  <c r="CN46" i="13" s="1"/>
  <c r="CN47" i="13" s="1"/>
  <c r="CN48" i="13" s="1"/>
  <c r="CN49" i="13" s="1"/>
  <c r="CN50" i="13" s="1"/>
  <c r="CN51" i="13" s="1"/>
  <c r="CN52" i="13" s="1"/>
  <c r="CN53" i="13" s="1"/>
  <c r="CN54" i="13" s="1"/>
  <c r="CN55" i="13" s="1"/>
  <c r="CN56" i="13" s="1"/>
  <c r="CN57" i="13" s="1"/>
  <c r="CN58" i="13" s="1"/>
  <c r="CN59" i="13" s="1"/>
  <c r="CN60" i="13" s="1"/>
  <c r="CN61" i="13" s="1"/>
  <c r="CN62" i="13" s="1"/>
  <c r="CN63" i="13" s="1"/>
  <c r="CN64" i="13" s="1"/>
  <c r="CN65" i="13" s="1"/>
  <c r="CN66" i="13" s="1"/>
  <c r="CN67" i="13" s="1"/>
  <c r="CN68" i="13" s="1"/>
  <c r="CN69" i="13" s="1"/>
  <c r="CN70" i="13" s="1"/>
  <c r="CN71" i="13" s="1"/>
  <c r="CN72" i="13" s="1"/>
  <c r="CN73" i="13" s="1"/>
  <c r="CN74" i="13" s="1"/>
  <c r="CN75" i="13" s="1"/>
  <c r="CN76" i="13" s="1"/>
  <c r="CN77" i="13" s="1"/>
  <c r="CN78" i="13" s="1"/>
  <c r="CN79" i="13" s="1"/>
  <c r="CN80" i="13" s="1"/>
  <c r="CR42" i="13"/>
  <c r="CR43" i="13" s="1"/>
  <c r="CR44" i="13" s="1"/>
  <c r="CR45" i="13" s="1"/>
  <c r="CR46" i="13" s="1"/>
  <c r="CR47" i="13" s="1"/>
  <c r="CR48" i="13" s="1"/>
  <c r="CR49" i="13" s="1"/>
  <c r="CR50" i="13" s="1"/>
  <c r="CR51" i="13" s="1"/>
  <c r="CR52" i="13" s="1"/>
  <c r="CR53" i="13" s="1"/>
  <c r="CR54" i="13" s="1"/>
  <c r="CR55" i="13" s="1"/>
  <c r="CR56" i="13" s="1"/>
  <c r="CR57" i="13" s="1"/>
  <c r="CR58" i="13" s="1"/>
  <c r="CR59" i="13" s="1"/>
  <c r="CR60" i="13" s="1"/>
  <c r="CR61" i="13" s="1"/>
  <c r="CR62" i="13" s="1"/>
  <c r="CR63" i="13" s="1"/>
  <c r="CR64" i="13" s="1"/>
  <c r="CR65" i="13" s="1"/>
  <c r="CR66" i="13" s="1"/>
  <c r="CR67" i="13" s="1"/>
  <c r="CR68" i="13" s="1"/>
  <c r="CR69" i="13" s="1"/>
  <c r="CR70" i="13" s="1"/>
  <c r="CR71" i="13" s="1"/>
  <c r="CR72" i="13" s="1"/>
  <c r="CR73" i="13" s="1"/>
  <c r="CR74" i="13" s="1"/>
  <c r="CR75" i="13" s="1"/>
  <c r="CR76" i="13" s="1"/>
  <c r="CR77" i="13" s="1"/>
  <c r="CR78" i="13" s="1"/>
  <c r="CR79" i="13" s="1"/>
  <c r="CR80" i="13" s="1"/>
  <c r="CI42" i="13"/>
  <c r="CI43" i="13" s="1"/>
  <c r="CI44" i="13" s="1"/>
  <c r="CI45" i="13" s="1"/>
  <c r="CI46" i="13" s="1"/>
  <c r="CI47" i="13" s="1"/>
  <c r="CI48" i="13" s="1"/>
  <c r="CI49" i="13" s="1"/>
  <c r="CI50" i="13" s="1"/>
  <c r="CI51" i="13" s="1"/>
  <c r="CI52" i="13" s="1"/>
  <c r="CI53" i="13" s="1"/>
  <c r="CI54" i="13" s="1"/>
  <c r="CI55" i="13" s="1"/>
  <c r="CI56" i="13" s="1"/>
  <c r="CI57" i="13" s="1"/>
  <c r="CI58" i="13" s="1"/>
  <c r="CI59" i="13" s="1"/>
  <c r="CI60" i="13" s="1"/>
  <c r="CI61" i="13" s="1"/>
  <c r="CI62" i="13" s="1"/>
  <c r="CI63" i="13" s="1"/>
  <c r="CI64" i="13" s="1"/>
  <c r="CI65" i="13" s="1"/>
  <c r="CI66" i="13" s="1"/>
  <c r="CI67" i="13" s="1"/>
  <c r="CI68" i="13" s="1"/>
  <c r="CI69" i="13" s="1"/>
  <c r="CI70" i="13" s="1"/>
  <c r="CI71" i="13" s="1"/>
  <c r="CI72" i="13" s="1"/>
  <c r="CI73" i="13" s="1"/>
  <c r="CI74" i="13" s="1"/>
  <c r="CI75" i="13" s="1"/>
  <c r="CI76" i="13" s="1"/>
  <c r="CI77" i="13" s="1"/>
  <c r="CI78" i="13" s="1"/>
  <c r="CI79" i="13" s="1"/>
  <c r="CI80" i="13" s="1"/>
  <c r="CP42" i="13"/>
  <c r="CP43" i="13" s="1"/>
  <c r="CP44" i="13" s="1"/>
  <c r="CP45" i="13" s="1"/>
  <c r="CP46" i="13" s="1"/>
  <c r="CP47" i="13" s="1"/>
  <c r="CP48" i="13" s="1"/>
  <c r="CP49" i="13" s="1"/>
  <c r="CP50" i="13" s="1"/>
  <c r="CP51" i="13" s="1"/>
  <c r="CP52" i="13" s="1"/>
  <c r="CP53" i="13" s="1"/>
  <c r="CP54" i="13" s="1"/>
  <c r="CP55" i="13" s="1"/>
  <c r="CP56" i="13" s="1"/>
  <c r="CP57" i="13" s="1"/>
  <c r="CP58" i="13" s="1"/>
  <c r="CP59" i="13" s="1"/>
  <c r="CP60" i="13" s="1"/>
  <c r="CP61" i="13" s="1"/>
  <c r="CP62" i="13" s="1"/>
  <c r="CP63" i="13" s="1"/>
  <c r="CP64" i="13" s="1"/>
  <c r="CP65" i="13" s="1"/>
  <c r="CP66" i="13" s="1"/>
  <c r="CP67" i="13" s="1"/>
  <c r="CP68" i="13" s="1"/>
  <c r="CP69" i="13" s="1"/>
  <c r="CP70" i="13" s="1"/>
  <c r="CP71" i="13" s="1"/>
  <c r="CP72" i="13" s="1"/>
  <c r="CP73" i="13" s="1"/>
  <c r="CP74" i="13" s="1"/>
  <c r="CP75" i="13" s="1"/>
  <c r="CP76" i="13" s="1"/>
  <c r="CP77" i="13" s="1"/>
  <c r="CP78" i="13" s="1"/>
  <c r="CP79" i="13" s="1"/>
  <c r="CP80" i="13" s="1"/>
  <c r="DT4" i="13"/>
  <c r="DT2" i="13" s="1"/>
  <c r="DB109" i="13" s="1"/>
  <c r="EB4" i="13"/>
  <c r="EB2" i="13" s="1"/>
  <c r="DB229" i="13" s="1"/>
  <c r="DY2" i="13"/>
  <c r="DB184" i="13" s="1"/>
  <c r="EF2" i="13"/>
  <c r="DB289" i="13" s="1"/>
  <c r="DR2" i="13"/>
  <c r="DB79" i="13" s="1"/>
  <c r="DZ2" i="13"/>
  <c r="DB199" i="13" s="1"/>
  <c r="DS2" i="13"/>
  <c r="DB94" i="13" s="1"/>
  <c r="EA2" i="13"/>
  <c r="DB214" i="13" s="1"/>
  <c r="BX6" i="13"/>
  <c r="BZ6" i="13" s="1"/>
  <c r="BZ2" i="13" s="1"/>
  <c r="DP4" i="13"/>
  <c r="DX4" i="13"/>
  <c r="DX2" i="13" s="1"/>
  <c r="DB169" i="13" s="1"/>
  <c r="EC2" i="13"/>
  <c r="DB244" i="13" s="1"/>
  <c r="DN2" i="13"/>
  <c r="DB19" i="13" s="1"/>
  <c r="DV2" i="13"/>
  <c r="DB139" i="13" s="1"/>
  <c r="DO2" i="13"/>
  <c r="DB34" i="13" s="1"/>
  <c r="DW2" i="13"/>
  <c r="DB154" i="13" s="1"/>
  <c r="CK42" i="8"/>
  <c r="CK43" i="8" s="1"/>
  <c r="CK44" i="8" s="1"/>
  <c r="CK45" i="8" s="1"/>
  <c r="CK46" i="8" s="1"/>
  <c r="CK47" i="8" s="1"/>
  <c r="CK48" i="8" s="1"/>
  <c r="CK49" i="8" s="1"/>
  <c r="CK50" i="8" s="1"/>
  <c r="CK51" i="8" s="1"/>
  <c r="CK52" i="8" s="1"/>
  <c r="CK53" i="8" s="1"/>
  <c r="CK54" i="8" s="1"/>
  <c r="CK55" i="8" s="1"/>
  <c r="CK56" i="8" s="1"/>
  <c r="CK57" i="8" s="1"/>
  <c r="CK58" i="8" s="1"/>
  <c r="CK59" i="8" s="1"/>
  <c r="CK60" i="8" s="1"/>
  <c r="CK61" i="8" s="1"/>
  <c r="CK62" i="8" s="1"/>
  <c r="CK63" i="8" s="1"/>
  <c r="CK64" i="8" s="1"/>
  <c r="CK65" i="8" s="1"/>
  <c r="CK66" i="8" s="1"/>
  <c r="CK67" i="8" s="1"/>
  <c r="CK68" i="8" s="1"/>
  <c r="CK69" i="8" s="1"/>
  <c r="CK70" i="8" s="1"/>
  <c r="CK71" i="8" s="1"/>
  <c r="CK72" i="8" s="1"/>
  <c r="CK73" i="8" s="1"/>
  <c r="CK74" i="8" s="1"/>
  <c r="CK75" i="8" s="1"/>
  <c r="CK76" i="8" s="1"/>
  <c r="CK77" i="8" s="1"/>
  <c r="CK78" i="8" s="1"/>
  <c r="CK79" i="8" s="1"/>
  <c r="CK80" i="8" s="1"/>
  <c r="BZ6" i="8"/>
  <c r="BX2" i="8"/>
  <c r="CL42" i="8"/>
  <c r="CL43" i="8" s="1"/>
  <c r="CL44" i="8" s="1"/>
  <c r="CL45" i="8" s="1"/>
  <c r="CL46" i="8" s="1"/>
  <c r="CL47" i="8" s="1"/>
  <c r="CL48" i="8" s="1"/>
  <c r="CL49" i="8" s="1"/>
  <c r="CL50" i="8" s="1"/>
  <c r="CL51" i="8" s="1"/>
  <c r="CL52" i="8" s="1"/>
  <c r="CL53" i="8" s="1"/>
  <c r="CL54" i="8" s="1"/>
  <c r="CL55" i="8" s="1"/>
  <c r="CL56" i="8" s="1"/>
  <c r="CL57" i="8" s="1"/>
  <c r="CL58" i="8" s="1"/>
  <c r="CL59" i="8" s="1"/>
  <c r="CL60" i="8" s="1"/>
  <c r="CL61" i="8" s="1"/>
  <c r="CL62" i="8" s="1"/>
  <c r="CL63" i="8" s="1"/>
  <c r="CL64" i="8" s="1"/>
  <c r="CL65" i="8" s="1"/>
  <c r="CL66" i="8" s="1"/>
  <c r="CL67" i="8" s="1"/>
  <c r="CL68" i="8" s="1"/>
  <c r="CL69" i="8" s="1"/>
  <c r="CL70" i="8" s="1"/>
  <c r="CL71" i="8" s="1"/>
  <c r="CL72" i="8" s="1"/>
  <c r="CL73" i="8" s="1"/>
  <c r="CL74" i="8" s="1"/>
  <c r="CL75" i="8" s="1"/>
  <c r="CL76" i="8" s="1"/>
  <c r="CL77" i="8" s="1"/>
  <c r="CL78" i="8" s="1"/>
  <c r="CL79" i="8" s="1"/>
  <c r="CL80" i="8" s="1"/>
  <c r="CE42" i="8"/>
  <c r="CE43" i="8" s="1"/>
  <c r="CE44" i="8" s="1"/>
  <c r="CE45" i="8" s="1"/>
  <c r="CE46" i="8" s="1"/>
  <c r="CE47" i="8" s="1"/>
  <c r="CE48" i="8" s="1"/>
  <c r="CE49" i="8" s="1"/>
  <c r="CE50" i="8" s="1"/>
  <c r="CE51" i="8" s="1"/>
  <c r="CE52" i="8" s="1"/>
  <c r="CE53" i="8" s="1"/>
  <c r="CE54" i="8" s="1"/>
  <c r="CE55" i="8" s="1"/>
  <c r="CE56" i="8" s="1"/>
  <c r="CE57" i="8" s="1"/>
  <c r="CE58" i="8" s="1"/>
  <c r="CE59" i="8" s="1"/>
  <c r="CE60" i="8" s="1"/>
  <c r="CE61" i="8" s="1"/>
  <c r="CE62" i="8" s="1"/>
  <c r="CE63" i="8" s="1"/>
  <c r="CE64" i="8" s="1"/>
  <c r="CE65" i="8" s="1"/>
  <c r="CE66" i="8" s="1"/>
  <c r="CE67" i="8" s="1"/>
  <c r="CE68" i="8" s="1"/>
  <c r="CE69" i="8" s="1"/>
  <c r="CE70" i="8" s="1"/>
  <c r="CE71" i="8" s="1"/>
  <c r="CE72" i="8" s="1"/>
  <c r="CE73" i="8" s="1"/>
  <c r="CE74" i="8" s="1"/>
  <c r="CE75" i="8" s="1"/>
  <c r="CE76" i="8" s="1"/>
  <c r="CE77" i="8" s="1"/>
  <c r="CE78" i="8" s="1"/>
  <c r="CE79" i="8" s="1"/>
  <c r="CE80" i="8" s="1"/>
  <c r="CM42" i="8"/>
  <c r="CM43" i="8" s="1"/>
  <c r="CM44" i="8" s="1"/>
  <c r="CM45" i="8" s="1"/>
  <c r="CM46" i="8" s="1"/>
  <c r="CM47" i="8" s="1"/>
  <c r="CM48" i="8" s="1"/>
  <c r="CM49" i="8" s="1"/>
  <c r="CM50" i="8" s="1"/>
  <c r="CM51" i="8" s="1"/>
  <c r="CM52" i="8" s="1"/>
  <c r="CM53" i="8" s="1"/>
  <c r="CM54" i="8" s="1"/>
  <c r="CM55" i="8" s="1"/>
  <c r="CM56" i="8" s="1"/>
  <c r="CM57" i="8" s="1"/>
  <c r="CM58" i="8" s="1"/>
  <c r="CM59" i="8" s="1"/>
  <c r="CM60" i="8" s="1"/>
  <c r="CM61" i="8" s="1"/>
  <c r="CM62" i="8" s="1"/>
  <c r="CM63" i="8" s="1"/>
  <c r="CM64" i="8" s="1"/>
  <c r="CM65" i="8" s="1"/>
  <c r="CM66" i="8" s="1"/>
  <c r="CM67" i="8" s="1"/>
  <c r="CM68" i="8" s="1"/>
  <c r="CM69" i="8" s="1"/>
  <c r="CM70" i="8" s="1"/>
  <c r="CM71" i="8" s="1"/>
  <c r="CM72" i="8" s="1"/>
  <c r="CM73" i="8" s="1"/>
  <c r="CM74" i="8" s="1"/>
  <c r="CM75" i="8" s="1"/>
  <c r="CM76" i="8" s="1"/>
  <c r="CM77" i="8" s="1"/>
  <c r="CM78" i="8" s="1"/>
  <c r="CM79" i="8" s="1"/>
  <c r="CM80" i="8" s="1"/>
  <c r="CU42" i="8"/>
  <c r="CU43" i="8" s="1"/>
  <c r="CU44" i="8" s="1"/>
  <c r="CU45" i="8" s="1"/>
  <c r="CU46" i="8" s="1"/>
  <c r="CU47" i="8" s="1"/>
  <c r="CU48" i="8" s="1"/>
  <c r="CU49" i="8" s="1"/>
  <c r="CU50" i="8" s="1"/>
  <c r="CU51" i="8" s="1"/>
  <c r="CU52" i="8" s="1"/>
  <c r="CU53" i="8" s="1"/>
  <c r="CU54" i="8" s="1"/>
  <c r="CU55" i="8" s="1"/>
  <c r="CU56" i="8" s="1"/>
  <c r="CU57" i="8" s="1"/>
  <c r="CU58" i="8" s="1"/>
  <c r="CU59" i="8" s="1"/>
  <c r="CU60" i="8" s="1"/>
  <c r="CU61" i="8" s="1"/>
  <c r="CU62" i="8" s="1"/>
  <c r="CU63" i="8" s="1"/>
  <c r="CU64" i="8" s="1"/>
  <c r="CU65" i="8" s="1"/>
  <c r="CU66" i="8" s="1"/>
  <c r="CU67" i="8" s="1"/>
  <c r="CU68" i="8" s="1"/>
  <c r="CU69" i="8" s="1"/>
  <c r="CU70" i="8" s="1"/>
  <c r="CU71" i="8" s="1"/>
  <c r="CU72" i="8" s="1"/>
  <c r="CU73" i="8" s="1"/>
  <c r="CU74" i="8" s="1"/>
  <c r="CU75" i="8" s="1"/>
  <c r="CU76" i="8" s="1"/>
  <c r="CU77" i="8" s="1"/>
  <c r="CU78" i="8" s="1"/>
  <c r="CU79" i="8" s="1"/>
  <c r="CU80" i="8" s="1"/>
  <c r="CF42" i="8"/>
  <c r="CF43" i="8" s="1"/>
  <c r="CF44" i="8" s="1"/>
  <c r="CF45" i="8" s="1"/>
  <c r="CF46" i="8" s="1"/>
  <c r="CF47" i="8" s="1"/>
  <c r="CF48" i="8" s="1"/>
  <c r="CF49" i="8" s="1"/>
  <c r="CF50" i="8" s="1"/>
  <c r="CF51" i="8" s="1"/>
  <c r="CF52" i="8" s="1"/>
  <c r="CF53" i="8" s="1"/>
  <c r="CF54" i="8" s="1"/>
  <c r="CF55" i="8" s="1"/>
  <c r="CF56" i="8" s="1"/>
  <c r="CF57" i="8" s="1"/>
  <c r="CF58" i="8" s="1"/>
  <c r="CF59" i="8" s="1"/>
  <c r="CF60" i="8" s="1"/>
  <c r="CF61" i="8" s="1"/>
  <c r="CF62" i="8" s="1"/>
  <c r="CF63" i="8" s="1"/>
  <c r="CF64" i="8" s="1"/>
  <c r="CF65" i="8" s="1"/>
  <c r="CF66" i="8" s="1"/>
  <c r="CF67" i="8" s="1"/>
  <c r="CF68" i="8" s="1"/>
  <c r="CF69" i="8" s="1"/>
  <c r="CF70" i="8" s="1"/>
  <c r="CF71" i="8" s="1"/>
  <c r="CF72" i="8" s="1"/>
  <c r="CF73" i="8" s="1"/>
  <c r="CF74" i="8" s="1"/>
  <c r="CF75" i="8" s="1"/>
  <c r="CF76" i="8" s="1"/>
  <c r="CF77" i="8" s="1"/>
  <c r="CF78" i="8" s="1"/>
  <c r="CF79" i="8" s="1"/>
  <c r="CF80" i="8" s="1"/>
  <c r="CN42" i="8"/>
  <c r="CN43" i="8" s="1"/>
  <c r="CN44" i="8" s="1"/>
  <c r="CN45" i="8" s="1"/>
  <c r="CN46" i="8" s="1"/>
  <c r="CN47" i="8" s="1"/>
  <c r="CN48" i="8" s="1"/>
  <c r="CN49" i="8" s="1"/>
  <c r="CN50" i="8" s="1"/>
  <c r="CN51" i="8" s="1"/>
  <c r="CN52" i="8" s="1"/>
  <c r="CN53" i="8" s="1"/>
  <c r="CN54" i="8" s="1"/>
  <c r="CN55" i="8" s="1"/>
  <c r="CN56" i="8" s="1"/>
  <c r="CN57" i="8" s="1"/>
  <c r="CN58" i="8" s="1"/>
  <c r="CN59" i="8" s="1"/>
  <c r="CN60" i="8" s="1"/>
  <c r="CN61" i="8" s="1"/>
  <c r="CN62" i="8" s="1"/>
  <c r="CN63" i="8" s="1"/>
  <c r="CN64" i="8" s="1"/>
  <c r="CN65" i="8" s="1"/>
  <c r="CN66" i="8" s="1"/>
  <c r="CN67" i="8" s="1"/>
  <c r="CN68" i="8" s="1"/>
  <c r="CN69" i="8" s="1"/>
  <c r="CN70" i="8" s="1"/>
  <c r="CN71" i="8" s="1"/>
  <c r="CN72" i="8" s="1"/>
  <c r="CN73" i="8" s="1"/>
  <c r="CN74" i="8" s="1"/>
  <c r="CN75" i="8" s="1"/>
  <c r="CN76" i="8" s="1"/>
  <c r="CN77" i="8" s="1"/>
  <c r="CN78" i="8" s="1"/>
  <c r="CN79" i="8" s="1"/>
  <c r="CN80" i="8" s="1"/>
  <c r="CB42" i="8"/>
  <c r="CB43" i="8" s="1"/>
  <c r="CB44" i="8" s="1"/>
  <c r="CB45" i="8" s="1"/>
  <c r="CB46" i="8" s="1"/>
  <c r="CB47" i="8" s="1"/>
  <c r="CB48" i="8" s="1"/>
  <c r="CB49" i="8" s="1"/>
  <c r="CB50" i="8" s="1"/>
  <c r="CB51" i="8" s="1"/>
  <c r="CB52" i="8" s="1"/>
  <c r="CB53" i="8" s="1"/>
  <c r="CB54" i="8" s="1"/>
  <c r="CB55" i="8" s="1"/>
  <c r="CB56" i="8" s="1"/>
  <c r="CB57" i="8" s="1"/>
  <c r="CB58" i="8" s="1"/>
  <c r="CB59" i="8" s="1"/>
  <c r="CB60" i="8" s="1"/>
  <c r="CB61" i="8" s="1"/>
  <c r="CB62" i="8" s="1"/>
  <c r="CB63" i="8" s="1"/>
  <c r="CB64" i="8" s="1"/>
  <c r="CB65" i="8" s="1"/>
  <c r="CB66" i="8" s="1"/>
  <c r="CB67" i="8" s="1"/>
  <c r="CB68" i="8" s="1"/>
  <c r="CB69" i="8" s="1"/>
  <c r="CB70" i="8" s="1"/>
  <c r="CB71" i="8" s="1"/>
  <c r="CB72" i="8" s="1"/>
  <c r="CB73" i="8" s="1"/>
  <c r="CB74" i="8" s="1"/>
  <c r="CB75" i="8" s="1"/>
  <c r="CB76" i="8" s="1"/>
  <c r="CB77" i="8" s="1"/>
  <c r="CB78" i="8" s="1"/>
  <c r="CB79" i="8" s="1"/>
  <c r="CB80" i="8" s="1"/>
  <c r="CR42" i="8"/>
  <c r="CR43" i="8" s="1"/>
  <c r="CR44" i="8" s="1"/>
  <c r="CR45" i="8" s="1"/>
  <c r="CR46" i="8" s="1"/>
  <c r="CR47" i="8" s="1"/>
  <c r="CR48" i="8" s="1"/>
  <c r="CR49" i="8" s="1"/>
  <c r="CR50" i="8" s="1"/>
  <c r="CR51" i="8" s="1"/>
  <c r="CR52" i="8" s="1"/>
  <c r="CR53" i="8" s="1"/>
  <c r="CR54" i="8" s="1"/>
  <c r="CR55" i="8" s="1"/>
  <c r="CR56" i="8" s="1"/>
  <c r="CR57" i="8" s="1"/>
  <c r="CR58" i="8" s="1"/>
  <c r="CR59" i="8" s="1"/>
  <c r="CR60" i="8" s="1"/>
  <c r="CR61" i="8" s="1"/>
  <c r="CR62" i="8" s="1"/>
  <c r="CR63" i="8" s="1"/>
  <c r="CR64" i="8" s="1"/>
  <c r="CR65" i="8" s="1"/>
  <c r="CR66" i="8" s="1"/>
  <c r="CR67" i="8" s="1"/>
  <c r="CR68" i="8" s="1"/>
  <c r="CR69" i="8" s="1"/>
  <c r="CR70" i="8" s="1"/>
  <c r="CR71" i="8" s="1"/>
  <c r="CR72" i="8" s="1"/>
  <c r="CR73" i="8" s="1"/>
  <c r="CR74" i="8" s="1"/>
  <c r="CR75" i="8" s="1"/>
  <c r="CR76" i="8" s="1"/>
  <c r="CR77" i="8" s="1"/>
  <c r="CR78" i="8" s="1"/>
  <c r="CR79" i="8" s="1"/>
  <c r="CR80" i="8" s="1"/>
  <c r="CH42" i="8"/>
  <c r="CH43" i="8" s="1"/>
  <c r="CH44" i="8" s="1"/>
  <c r="CH45" i="8" s="1"/>
  <c r="CH46" i="8" s="1"/>
  <c r="CH47" i="8" s="1"/>
  <c r="CH48" i="8" s="1"/>
  <c r="CH49" i="8" s="1"/>
  <c r="CH50" i="8" s="1"/>
  <c r="CH51" i="8" s="1"/>
  <c r="CH52" i="8" s="1"/>
  <c r="CH53" i="8" s="1"/>
  <c r="CH54" i="8" s="1"/>
  <c r="CH55" i="8" s="1"/>
  <c r="CH56" i="8" s="1"/>
  <c r="CH57" i="8" s="1"/>
  <c r="CH58" i="8" s="1"/>
  <c r="CH59" i="8" s="1"/>
  <c r="CH60" i="8" s="1"/>
  <c r="CH61" i="8" s="1"/>
  <c r="CH62" i="8" s="1"/>
  <c r="CH63" i="8" s="1"/>
  <c r="CH64" i="8" s="1"/>
  <c r="CH65" i="8" s="1"/>
  <c r="CH66" i="8" s="1"/>
  <c r="CH67" i="8" s="1"/>
  <c r="CH68" i="8" s="1"/>
  <c r="CH69" i="8" s="1"/>
  <c r="CH70" i="8" s="1"/>
  <c r="CH71" i="8" s="1"/>
  <c r="CH72" i="8" s="1"/>
  <c r="CH73" i="8" s="1"/>
  <c r="CH74" i="8" s="1"/>
  <c r="CH75" i="8" s="1"/>
  <c r="CH76" i="8" s="1"/>
  <c r="CH77" i="8" s="1"/>
  <c r="CH78" i="8" s="1"/>
  <c r="CH79" i="8" s="1"/>
  <c r="CH80" i="8" s="1"/>
  <c r="CG42" i="8"/>
  <c r="CG43" i="8" s="1"/>
  <c r="CG44" i="8" s="1"/>
  <c r="CG45" i="8" s="1"/>
  <c r="CG46" i="8" s="1"/>
  <c r="CG47" i="8" s="1"/>
  <c r="CG48" i="8" s="1"/>
  <c r="CG49" i="8" s="1"/>
  <c r="CG50" i="8" s="1"/>
  <c r="CG51" i="8" s="1"/>
  <c r="CG52" i="8" s="1"/>
  <c r="CG53" i="8" s="1"/>
  <c r="CG54" i="8" s="1"/>
  <c r="CG55" i="8" s="1"/>
  <c r="CG56" i="8" s="1"/>
  <c r="CG57" i="8" s="1"/>
  <c r="CG58" i="8" s="1"/>
  <c r="CG59" i="8" s="1"/>
  <c r="CG60" i="8" s="1"/>
  <c r="CG61" i="8" s="1"/>
  <c r="CG62" i="8" s="1"/>
  <c r="CG63" i="8" s="1"/>
  <c r="CG64" i="8" s="1"/>
  <c r="CG65" i="8" s="1"/>
  <c r="CG66" i="8" s="1"/>
  <c r="CG67" i="8" s="1"/>
  <c r="CG68" i="8" s="1"/>
  <c r="CG69" i="8" s="1"/>
  <c r="CG70" i="8" s="1"/>
  <c r="CG71" i="8" s="1"/>
  <c r="CG72" i="8" s="1"/>
  <c r="CG73" i="8" s="1"/>
  <c r="CG74" i="8" s="1"/>
  <c r="CG75" i="8" s="1"/>
  <c r="CG76" i="8" s="1"/>
  <c r="CG77" i="8" s="1"/>
  <c r="CG78" i="8" s="1"/>
  <c r="CG79" i="8" s="1"/>
  <c r="CG80" i="8" s="1"/>
  <c r="CC42" i="8"/>
  <c r="CC43" i="8" s="1"/>
  <c r="CC44" i="8" s="1"/>
  <c r="CC45" i="8" s="1"/>
  <c r="CC46" i="8" s="1"/>
  <c r="CC47" i="8" s="1"/>
  <c r="CC48" i="8" s="1"/>
  <c r="CC49" i="8" s="1"/>
  <c r="CC50" i="8" s="1"/>
  <c r="CC51" i="8" s="1"/>
  <c r="CC52" i="8" s="1"/>
  <c r="CC53" i="8" s="1"/>
  <c r="CC54" i="8" s="1"/>
  <c r="CC55" i="8" s="1"/>
  <c r="CC56" i="8" s="1"/>
  <c r="CC57" i="8" s="1"/>
  <c r="CC58" i="8" s="1"/>
  <c r="CC59" i="8" s="1"/>
  <c r="CC60" i="8" s="1"/>
  <c r="CC61" i="8" s="1"/>
  <c r="CC62" i="8" s="1"/>
  <c r="CC63" i="8" s="1"/>
  <c r="CC64" i="8" s="1"/>
  <c r="CC65" i="8" s="1"/>
  <c r="CC66" i="8" s="1"/>
  <c r="CC67" i="8" s="1"/>
  <c r="CC68" i="8" s="1"/>
  <c r="CC69" i="8" s="1"/>
  <c r="CC70" i="8" s="1"/>
  <c r="CC71" i="8" s="1"/>
  <c r="CC72" i="8" s="1"/>
  <c r="CC73" i="8" s="1"/>
  <c r="CC74" i="8" s="1"/>
  <c r="CC75" i="8" s="1"/>
  <c r="CC76" i="8" s="1"/>
  <c r="CC77" i="8" s="1"/>
  <c r="CC78" i="8" s="1"/>
  <c r="CC79" i="8" s="1"/>
  <c r="CC80" i="8" s="1"/>
  <c r="CS42" i="8"/>
  <c r="CS43" i="8" s="1"/>
  <c r="CS44" i="8" s="1"/>
  <c r="CS45" i="8" s="1"/>
  <c r="CS46" i="8" s="1"/>
  <c r="CS47" i="8" s="1"/>
  <c r="CS48" i="8" s="1"/>
  <c r="CS49" i="8" s="1"/>
  <c r="CS50" i="8" s="1"/>
  <c r="CS51" i="8" s="1"/>
  <c r="CS52" i="8" s="1"/>
  <c r="CS53" i="8" s="1"/>
  <c r="CS54" i="8" s="1"/>
  <c r="CS55" i="8" s="1"/>
  <c r="CS56" i="8" s="1"/>
  <c r="CS57" i="8" s="1"/>
  <c r="CS58" i="8" s="1"/>
  <c r="CS59" i="8" s="1"/>
  <c r="CS60" i="8" s="1"/>
  <c r="CS61" i="8" s="1"/>
  <c r="CS62" i="8" s="1"/>
  <c r="CS63" i="8" s="1"/>
  <c r="CS64" i="8" s="1"/>
  <c r="CS65" i="8" s="1"/>
  <c r="CS66" i="8" s="1"/>
  <c r="CS67" i="8" s="1"/>
  <c r="CS68" i="8" s="1"/>
  <c r="CS69" i="8" s="1"/>
  <c r="CS70" i="8" s="1"/>
  <c r="CS71" i="8" s="1"/>
  <c r="CS72" i="8" s="1"/>
  <c r="CS73" i="8" s="1"/>
  <c r="CS74" i="8" s="1"/>
  <c r="CS75" i="8" s="1"/>
  <c r="CS76" i="8" s="1"/>
  <c r="CS77" i="8" s="1"/>
  <c r="CS78" i="8" s="1"/>
  <c r="CS79" i="8" s="1"/>
  <c r="CS80" i="8" s="1"/>
  <c r="CP42" i="8"/>
  <c r="CP43" i="8" s="1"/>
  <c r="CP44" i="8" s="1"/>
  <c r="CP45" i="8" s="1"/>
  <c r="CP46" i="8" s="1"/>
  <c r="CP47" i="8" s="1"/>
  <c r="CP48" i="8" s="1"/>
  <c r="CP49" i="8" s="1"/>
  <c r="CP50" i="8" s="1"/>
  <c r="CP51" i="8" s="1"/>
  <c r="CP52" i="8" s="1"/>
  <c r="CP53" i="8" s="1"/>
  <c r="CP54" i="8" s="1"/>
  <c r="CP55" i="8" s="1"/>
  <c r="CP56" i="8" s="1"/>
  <c r="CP57" i="8" s="1"/>
  <c r="CP58" i="8" s="1"/>
  <c r="CP59" i="8" s="1"/>
  <c r="CP60" i="8" s="1"/>
  <c r="CP61" i="8" s="1"/>
  <c r="CP62" i="8" s="1"/>
  <c r="CP63" i="8" s="1"/>
  <c r="CP64" i="8" s="1"/>
  <c r="CP65" i="8" s="1"/>
  <c r="CP66" i="8" s="1"/>
  <c r="CP67" i="8" s="1"/>
  <c r="CP68" i="8" s="1"/>
  <c r="CP69" i="8" s="1"/>
  <c r="CP70" i="8" s="1"/>
  <c r="CP71" i="8" s="1"/>
  <c r="CP72" i="8" s="1"/>
  <c r="CP73" i="8" s="1"/>
  <c r="CP74" i="8" s="1"/>
  <c r="CP75" i="8" s="1"/>
  <c r="CP76" i="8" s="1"/>
  <c r="CP77" i="8" s="1"/>
  <c r="CP78" i="8" s="1"/>
  <c r="CP79" i="8" s="1"/>
  <c r="CP80" i="8" s="1"/>
  <c r="CO42" i="8"/>
  <c r="CO43" i="8" s="1"/>
  <c r="CO44" i="8" s="1"/>
  <c r="CO45" i="8" s="1"/>
  <c r="CO46" i="8" s="1"/>
  <c r="CO47" i="8" s="1"/>
  <c r="CO48" i="8" s="1"/>
  <c r="CO49" i="8" s="1"/>
  <c r="CO50" i="8" s="1"/>
  <c r="CO51" i="8" s="1"/>
  <c r="CO52" i="8" s="1"/>
  <c r="CO53" i="8" s="1"/>
  <c r="CO54" i="8" s="1"/>
  <c r="CO55" i="8" s="1"/>
  <c r="CO56" i="8" s="1"/>
  <c r="CO57" i="8" s="1"/>
  <c r="CO58" i="8" s="1"/>
  <c r="CO59" i="8" s="1"/>
  <c r="CO60" i="8" s="1"/>
  <c r="CO61" i="8" s="1"/>
  <c r="CO62" i="8" s="1"/>
  <c r="CO63" i="8" s="1"/>
  <c r="CO64" i="8" s="1"/>
  <c r="CO65" i="8" s="1"/>
  <c r="CO66" i="8" s="1"/>
  <c r="CO67" i="8" s="1"/>
  <c r="CO68" i="8" s="1"/>
  <c r="CO69" i="8" s="1"/>
  <c r="CO70" i="8" s="1"/>
  <c r="CO71" i="8" s="1"/>
  <c r="CO72" i="8" s="1"/>
  <c r="CO73" i="8" s="1"/>
  <c r="CO74" i="8" s="1"/>
  <c r="CO75" i="8" s="1"/>
  <c r="CO76" i="8" s="1"/>
  <c r="CO77" i="8" s="1"/>
  <c r="CO78" i="8" s="1"/>
  <c r="CO79" i="8" s="1"/>
  <c r="CO80" i="8" s="1"/>
  <c r="CD42" i="8"/>
  <c r="CD43" i="8" s="1"/>
  <c r="CD44" i="8" s="1"/>
  <c r="CD45" i="8" s="1"/>
  <c r="CD46" i="8" s="1"/>
  <c r="CD47" i="8" s="1"/>
  <c r="CD48" i="8" s="1"/>
  <c r="CD49" i="8" s="1"/>
  <c r="CD50" i="8" s="1"/>
  <c r="CD51" i="8" s="1"/>
  <c r="CD52" i="8" s="1"/>
  <c r="CD53" i="8" s="1"/>
  <c r="CD54" i="8" s="1"/>
  <c r="CD55" i="8" s="1"/>
  <c r="CD56" i="8" s="1"/>
  <c r="CD57" i="8" s="1"/>
  <c r="CD58" i="8" s="1"/>
  <c r="CD59" i="8" s="1"/>
  <c r="CD60" i="8" s="1"/>
  <c r="CD61" i="8" s="1"/>
  <c r="CD62" i="8" s="1"/>
  <c r="CD63" i="8" s="1"/>
  <c r="CD64" i="8" s="1"/>
  <c r="CD65" i="8" s="1"/>
  <c r="CD66" i="8" s="1"/>
  <c r="CD67" i="8" s="1"/>
  <c r="CD68" i="8" s="1"/>
  <c r="CD69" i="8" s="1"/>
  <c r="CD70" i="8" s="1"/>
  <c r="CD71" i="8" s="1"/>
  <c r="CD72" i="8" s="1"/>
  <c r="CD73" i="8" s="1"/>
  <c r="CD74" i="8" s="1"/>
  <c r="CD75" i="8" s="1"/>
  <c r="CD76" i="8" s="1"/>
  <c r="CD77" i="8" s="1"/>
  <c r="CD78" i="8" s="1"/>
  <c r="CD79" i="8" s="1"/>
  <c r="CD80" i="8" s="1"/>
  <c r="CT42" i="8"/>
  <c r="CT43" i="8" s="1"/>
  <c r="CT44" i="8" s="1"/>
  <c r="CT45" i="8" s="1"/>
  <c r="CT46" i="8" s="1"/>
  <c r="CT47" i="8" s="1"/>
  <c r="CT48" i="8" s="1"/>
  <c r="CT49" i="8" s="1"/>
  <c r="CT50" i="8" s="1"/>
  <c r="CT51" i="8" s="1"/>
  <c r="CT52" i="8" s="1"/>
  <c r="CT53" i="8" s="1"/>
  <c r="CT54" i="8" s="1"/>
  <c r="CT55" i="8" s="1"/>
  <c r="CT56" i="8" s="1"/>
  <c r="CT57" i="8" s="1"/>
  <c r="CT58" i="8" s="1"/>
  <c r="CT59" i="8" s="1"/>
  <c r="CT60" i="8" s="1"/>
  <c r="CT61" i="8" s="1"/>
  <c r="CT62" i="8" s="1"/>
  <c r="CT63" i="8" s="1"/>
  <c r="CT64" i="8" s="1"/>
  <c r="CT65" i="8" s="1"/>
  <c r="CT66" i="8" s="1"/>
  <c r="CT67" i="8" s="1"/>
  <c r="CT68" i="8" s="1"/>
  <c r="CT69" i="8" s="1"/>
  <c r="CT70" i="8" s="1"/>
  <c r="CT71" i="8" s="1"/>
  <c r="CT72" i="8" s="1"/>
  <c r="CT73" i="8" s="1"/>
  <c r="CT74" i="8" s="1"/>
  <c r="CT75" i="8" s="1"/>
  <c r="CT76" i="8" s="1"/>
  <c r="CT77" i="8" s="1"/>
  <c r="CT78" i="8" s="1"/>
  <c r="CT79" i="8" s="1"/>
  <c r="CT80" i="8" s="1"/>
  <c r="CI42" i="8"/>
  <c r="CI43" i="8" s="1"/>
  <c r="CI44" i="8" s="1"/>
  <c r="CI45" i="8" s="1"/>
  <c r="CI46" i="8" s="1"/>
  <c r="CI47" i="8" s="1"/>
  <c r="CI48" i="8" s="1"/>
  <c r="CI49" i="8" s="1"/>
  <c r="CI50" i="8" s="1"/>
  <c r="CI51" i="8" s="1"/>
  <c r="CI52" i="8" s="1"/>
  <c r="CI53" i="8" s="1"/>
  <c r="CI54" i="8" s="1"/>
  <c r="CI55" i="8" s="1"/>
  <c r="CI56" i="8" s="1"/>
  <c r="CI57" i="8" s="1"/>
  <c r="CI58" i="8" s="1"/>
  <c r="CI59" i="8" s="1"/>
  <c r="CI60" i="8" s="1"/>
  <c r="CI61" i="8" s="1"/>
  <c r="CI62" i="8" s="1"/>
  <c r="CI63" i="8" s="1"/>
  <c r="CI64" i="8" s="1"/>
  <c r="CI65" i="8" s="1"/>
  <c r="CI66" i="8" s="1"/>
  <c r="CI67" i="8" s="1"/>
  <c r="CI68" i="8" s="1"/>
  <c r="CI69" i="8" s="1"/>
  <c r="CI70" i="8" s="1"/>
  <c r="CI71" i="8" s="1"/>
  <c r="CI72" i="8" s="1"/>
  <c r="CI73" i="8" s="1"/>
  <c r="CI74" i="8" s="1"/>
  <c r="CI75" i="8" s="1"/>
  <c r="CI76" i="8" s="1"/>
  <c r="CI77" i="8" s="1"/>
  <c r="CI78" i="8" s="1"/>
  <c r="CI79" i="8" s="1"/>
  <c r="CI80" i="8" s="1"/>
  <c r="CQ42" i="8"/>
  <c r="CQ43" i="8" s="1"/>
  <c r="CQ44" i="8" s="1"/>
  <c r="CQ45" i="8" s="1"/>
  <c r="CQ46" i="8" s="1"/>
  <c r="CQ47" i="8" s="1"/>
  <c r="CQ48" i="8" s="1"/>
  <c r="CQ49" i="8" s="1"/>
  <c r="CQ50" i="8" s="1"/>
  <c r="CQ51" i="8" s="1"/>
  <c r="CQ52" i="8" s="1"/>
  <c r="CQ53" i="8" s="1"/>
  <c r="CQ54" i="8" s="1"/>
  <c r="CQ55" i="8" s="1"/>
  <c r="CQ56" i="8" s="1"/>
  <c r="CQ57" i="8" s="1"/>
  <c r="CQ58" i="8" s="1"/>
  <c r="CQ59" i="8" s="1"/>
  <c r="CQ60" i="8" s="1"/>
  <c r="CQ61" i="8" s="1"/>
  <c r="CQ62" i="8" s="1"/>
  <c r="CQ63" i="8" s="1"/>
  <c r="CQ64" i="8" s="1"/>
  <c r="CQ65" i="8" s="1"/>
  <c r="CQ66" i="8" s="1"/>
  <c r="CQ67" i="8" s="1"/>
  <c r="CQ68" i="8" s="1"/>
  <c r="CQ69" i="8" s="1"/>
  <c r="CQ70" i="8" s="1"/>
  <c r="CQ71" i="8" s="1"/>
  <c r="CQ72" i="8" s="1"/>
  <c r="CQ73" i="8" s="1"/>
  <c r="CQ74" i="8" s="1"/>
  <c r="CQ75" i="8" s="1"/>
  <c r="CQ76" i="8" s="1"/>
  <c r="CQ77" i="8" s="1"/>
  <c r="CQ78" i="8" s="1"/>
  <c r="CQ79" i="8" s="1"/>
  <c r="CQ80" i="8" s="1"/>
  <c r="CJ42" i="8"/>
  <c r="CJ43" i="8" s="1"/>
  <c r="CJ44" i="8" s="1"/>
  <c r="CJ45" i="8" s="1"/>
  <c r="CJ46" i="8" s="1"/>
  <c r="CJ47" i="8" s="1"/>
  <c r="CJ48" i="8" s="1"/>
  <c r="CJ49" i="8" s="1"/>
  <c r="CJ50" i="8" s="1"/>
  <c r="CJ51" i="8" s="1"/>
  <c r="CJ52" i="8" s="1"/>
  <c r="CJ53" i="8" s="1"/>
  <c r="CJ54" i="8" s="1"/>
  <c r="CJ55" i="8" s="1"/>
  <c r="CJ56" i="8" s="1"/>
  <c r="CJ57" i="8" s="1"/>
  <c r="CJ58" i="8" s="1"/>
  <c r="CJ59" i="8" s="1"/>
  <c r="CJ60" i="8" s="1"/>
  <c r="CJ61" i="8" s="1"/>
  <c r="CJ62" i="8" s="1"/>
  <c r="CJ63" i="8" s="1"/>
  <c r="CJ64" i="8" s="1"/>
  <c r="CJ65" i="8" s="1"/>
  <c r="CJ66" i="8" s="1"/>
  <c r="CJ67" i="8" s="1"/>
  <c r="CJ68" i="8" s="1"/>
  <c r="CJ69" i="8" s="1"/>
  <c r="CJ70" i="8" s="1"/>
  <c r="CJ71" i="8" s="1"/>
  <c r="CJ72" i="8" s="1"/>
  <c r="CJ73" i="8" s="1"/>
  <c r="CJ74" i="8" s="1"/>
  <c r="CJ75" i="8" s="1"/>
  <c r="CJ76" i="8" s="1"/>
  <c r="CJ77" i="8" s="1"/>
  <c r="CJ78" i="8" s="1"/>
  <c r="CJ79" i="8" s="1"/>
  <c r="CJ80" i="8" s="1"/>
  <c r="DR4" i="8"/>
  <c r="DR5" i="8" s="1"/>
  <c r="DR6" i="8" s="1"/>
  <c r="DR7" i="8" s="1"/>
  <c r="DR8" i="8" s="1"/>
  <c r="DR9" i="8" s="1"/>
  <c r="DR10" i="8" s="1"/>
  <c r="DR11" i="8" s="1"/>
  <c r="DR12" i="8" s="1"/>
  <c r="DR13" i="8" s="1"/>
  <c r="DR14" i="8" s="1"/>
  <c r="DR15" i="8" s="1"/>
  <c r="DR16" i="8" s="1"/>
  <c r="DR17" i="8" s="1"/>
  <c r="DR18" i="8" s="1"/>
  <c r="DR19" i="8" s="1"/>
  <c r="DR20" i="8" s="1"/>
  <c r="DR21" i="8" s="1"/>
  <c r="DR22" i="8" s="1"/>
  <c r="DR23" i="8" s="1"/>
  <c r="DR24" i="8" s="1"/>
  <c r="DR25" i="8" s="1"/>
  <c r="DR26" i="8" s="1"/>
  <c r="DR27" i="8" s="1"/>
  <c r="DR28" i="8" s="1"/>
  <c r="DR29" i="8" s="1"/>
  <c r="DR30" i="8" s="1"/>
  <c r="DR31" i="8" s="1"/>
  <c r="DR32" i="8" s="1"/>
  <c r="DR33" i="8" s="1"/>
  <c r="DR34" i="8" s="1"/>
  <c r="DR35" i="8" s="1"/>
  <c r="DR36" i="8" s="1"/>
  <c r="DR37" i="8" s="1"/>
  <c r="DR38" i="8" s="1"/>
  <c r="DR39" i="8" s="1"/>
  <c r="DR40" i="8" s="1"/>
  <c r="DR41" i="8" s="1"/>
  <c r="DR42" i="8" s="1"/>
  <c r="DR43" i="8" s="1"/>
  <c r="DR44" i="8" s="1"/>
  <c r="DR45" i="8" s="1"/>
  <c r="DR46" i="8" s="1"/>
  <c r="DR47" i="8" s="1"/>
  <c r="DR48" i="8" s="1"/>
  <c r="DR49" i="8" s="1"/>
  <c r="DR50" i="8" s="1"/>
  <c r="DR51" i="8" s="1"/>
  <c r="DR52" i="8" s="1"/>
  <c r="DR53" i="8" s="1"/>
  <c r="DR54" i="8" s="1"/>
  <c r="DR55" i="8" s="1"/>
  <c r="DR56" i="8" s="1"/>
  <c r="DR57" i="8" s="1"/>
  <c r="DR58" i="8" s="1"/>
  <c r="DR59" i="8" s="1"/>
  <c r="DR60" i="8" s="1"/>
  <c r="DR61" i="8" s="1"/>
  <c r="DR62" i="8" s="1"/>
  <c r="DR63" i="8" s="1"/>
  <c r="DR64" i="8" s="1"/>
  <c r="DR65" i="8" s="1"/>
  <c r="DR66" i="8" s="1"/>
  <c r="DR67" i="8" s="1"/>
  <c r="DR68" i="8" s="1"/>
  <c r="DR69" i="8" s="1"/>
  <c r="DR70" i="8" s="1"/>
  <c r="DR71" i="8" s="1"/>
  <c r="DR72" i="8" s="1"/>
  <c r="DR73" i="8" s="1"/>
  <c r="DR74" i="8" s="1"/>
  <c r="DR75" i="8" s="1"/>
  <c r="DR76" i="8" s="1"/>
  <c r="DR77" i="8" s="1"/>
  <c r="DR78" i="8" s="1"/>
  <c r="DR79" i="8" s="1"/>
  <c r="DR80" i="8" s="1"/>
  <c r="DR2" i="8" s="1"/>
  <c r="DZ4" i="8"/>
  <c r="DZ5" i="8" s="1"/>
  <c r="DZ6" i="8" s="1"/>
  <c r="DZ7" i="8" s="1"/>
  <c r="DZ8" i="8" s="1"/>
  <c r="DZ9" i="8" s="1"/>
  <c r="DZ10" i="8" s="1"/>
  <c r="DZ11" i="8" s="1"/>
  <c r="DZ12" i="8" s="1"/>
  <c r="DZ13" i="8" s="1"/>
  <c r="DZ14" i="8" s="1"/>
  <c r="DZ15" i="8" s="1"/>
  <c r="DZ16" i="8" s="1"/>
  <c r="DZ17" i="8" s="1"/>
  <c r="DZ18" i="8" s="1"/>
  <c r="DZ19" i="8" s="1"/>
  <c r="DZ20" i="8" s="1"/>
  <c r="DZ21" i="8" s="1"/>
  <c r="DZ22" i="8" s="1"/>
  <c r="DZ23" i="8" s="1"/>
  <c r="DZ24" i="8" s="1"/>
  <c r="DZ25" i="8" s="1"/>
  <c r="DZ26" i="8" s="1"/>
  <c r="DZ27" i="8" s="1"/>
  <c r="DZ28" i="8" s="1"/>
  <c r="DZ29" i="8" s="1"/>
  <c r="DZ30" i="8" s="1"/>
  <c r="DZ31" i="8" s="1"/>
  <c r="DZ32" i="8" s="1"/>
  <c r="DZ33" i="8" s="1"/>
  <c r="DZ34" i="8" s="1"/>
  <c r="DZ35" i="8" s="1"/>
  <c r="DZ36" i="8" s="1"/>
  <c r="DZ37" i="8" s="1"/>
  <c r="DZ38" i="8" s="1"/>
  <c r="DZ39" i="8" s="1"/>
  <c r="DZ40" i="8" s="1"/>
  <c r="DZ41" i="8" s="1"/>
  <c r="DZ42" i="8" s="1"/>
  <c r="DZ43" i="8" s="1"/>
  <c r="DZ44" i="8" s="1"/>
  <c r="DZ45" i="8" s="1"/>
  <c r="DZ46" i="8" s="1"/>
  <c r="DZ47" i="8" s="1"/>
  <c r="DZ48" i="8" s="1"/>
  <c r="DZ49" i="8" s="1"/>
  <c r="DZ50" i="8" s="1"/>
  <c r="DZ51" i="8" s="1"/>
  <c r="DZ52" i="8" s="1"/>
  <c r="DZ53" i="8" s="1"/>
  <c r="DZ54" i="8" s="1"/>
  <c r="DZ55" i="8" s="1"/>
  <c r="DZ56" i="8" s="1"/>
  <c r="DZ57" i="8" s="1"/>
  <c r="DZ58" i="8" s="1"/>
  <c r="DZ59" i="8" s="1"/>
  <c r="DZ60" i="8" s="1"/>
  <c r="DZ61" i="8" s="1"/>
  <c r="DZ62" i="8" s="1"/>
  <c r="DZ63" i="8" s="1"/>
  <c r="DZ64" i="8" s="1"/>
  <c r="DZ65" i="8" s="1"/>
  <c r="DZ66" i="8" s="1"/>
  <c r="DZ67" i="8" s="1"/>
  <c r="DZ68" i="8" s="1"/>
  <c r="DZ69" i="8" s="1"/>
  <c r="DZ70" i="8" s="1"/>
  <c r="DZ71" i="8" s="1"/>
  <c r="DZ72" i="8" s="1"/>
  <c r="DZ73" i="8" s="1"/>
  <c r="DZ74" i="8" s="1"/>
  <c r="DZ75" i="8" s="1"/>
  <c r="DZ76" i="8" s="1"/>
  <c r="DZ77" i="8" s="1"/>
  <c r="DZ78" i="8" s="1"/>
  <c r="DZ79" i="8" s="1"/>
  <c r="DZ80" i="8" s="1"/>
  <c r="DZ2" i="8" s="1"/>
  <c r="DO5" i="8"/>
  <c r="DO6" i="8" s="1"/>
  <c r="DO7" i="8" s="1"/>
  <c r="DO8" i="8" s="1"/>
  <c r="EE5" i="8"/>
  <c r="EE6" i="8" s="1"/>
  <c r="EE7" i="8" s="1"/>
  <c r="EE8" i="8" s="1"/>
  <c r="EE9" i="8" s="1"/>
  <c r="EE10" i="8" s="1"/>
  <c r="EE11" i="8" s="1"/>
  <c r="EE12" i="8" s="1"/>
  <c r="EE13" i="8" s="1"/>
  <c r="EE14" i="8" s="1"/>
  <c r="EE15" i="8" s="1"/>
  <c r="EE16" i="8" s="1"/>
  <c r="EE17" i="8" s="1"/>
  <c r="EE18" i="8" s="1"/>
  <c r="EE19" i="8" s="1"/>
  <c r="EE20" i="8" s="1"/>
  <c r="EE21" i="8" s="1"/>
  <c r="EE22" i="8" s="1"/>
  <c r="EE23" i="8" s="1"/>
  <c r="EE24" i="8" s="1"/>
  <c r="EE25" i="8" s="1"/>
  <c r="EE26" i="8" s="1"/>
  <c r="EE27" i="8" s="1"/>
  <c r="EE28" i="8" s="1"/>
  <c r="EE29" i="8" s="1"/>
  <c r="EE30" i="8" s="1"/>
  <c r="EE31" i="8" s="1"/>
  <c r="EE32" i="8" s="1"/>
  <c r="EE33" i="8" s="1"/>
  <c r="EE34" i="8" s="1"/>
  <c r="EE35" i="8" s="1"/>
  <c r="EE36" i="8" s="1"/>
  <c r="EE37" i="8" s="1"/>
  <c r="EE38" i="8" s="1"/>
  <c r="EE39" i="8" s="1"/>
  <c r="EE40" i="8" s="1"/>
  <c r="EE41" i="8" s="1"/>
  <c r="EE42" i="8" s="1"/>
  <c r="EE43" i="8" s="1"/>
  <c r="EE44" i="8" s="1"/>
  <c r="EE45" i="8" s="1"/>
  <c r="EE46" i="8" s="1"/>
  <c r="EE47" i="8" s="1"/>
  <c r="EE48" i="8" s="1"/>
  <c r="EE49" i="8" s="1"/>
  <c r="EE50" i="8" s="1"/>
  <c r="EE51" i="8" s="1"/>
  <c r="EE52" i="8" s="1"/>
  <c r="EE53" i="8" s="1"/>
  <c r="EE54" i="8" s="1"/>
  <c r="EE55" i="8" s="1"/>
  <c r="EE56" i="8" s="1"/>
  <c r="EE57" i="8" s="1"/>
  <c r="EE58" i="8" s="1"/>
  <c r="EE59" i="8" s="1"/>
  <c r="EE60" i="8" s="1"/>
  <c r="EE61" i="8" s="1"/>
  <c r="EE62" i="8" s="1"/>
  <c r="EE63" i="8" s="1"/>
  <c r="EE64" i="8" s="1"/>
  <c r="EE65" i="8" s="1"/>
  <c r="EE66" i="8" s="1"/>
  <c r="EE67" i="8" s="1"/>
  <c r="EE68" i="8" s="1"/>
  <c r="EE69" i="8" s="1"/>
  <c r="EE70" i="8" s="1"/>
  <c r="EE71" i="8" s="1"/>
  <c r="EE72" i="8" s="1"/>
  <c r="EE73" i="8" s="1"/>
  <c r="EE74" i="8" s="1"/>
  <c r="EE75" i="8" s="1"/>
  <c r="EE76" i="8" s="1"/>
  <c r="EE77" i="8" s="1"/>
  <c r="EE78" i="8" s="1"/>
  <c r="EE79" i="8" s="1"/>
  <c r="EE80" i="8" s="1"/>
  <c r="EE2" i="8" s="1"/>
  <c r="EG7" i="8"/>
  <c r="DS4" i="8"/>
  <c r="EA4" i="8"/>
  <c r="EA5" i="8" s="1"/>
  <c r="EA6" i="8" s="1"/>
  <c r="EA7" i="8" s="1"/>
  <c r="EA8" i="8" s="1"/>
  <c r="EA9" i="8" s="1"/>
  <c r="EA10" i="8" s="1"/>
  <c r="EA11" i="8" s="1"/>
  <c r="EA12" i="8" s="1"/>
  <c r="EA13" i="8" s="1"/>
  <c r="EA14" i="8" s="1"/>
  <c r="EA15" i="8" s="1"/>
  <c r="EA16" i="8" s="1"/>
  <c r="EA17" i="8" s="1"/>
  <c r="EA18" i="8" s="1"/>
  <c r="EA19" i="8" s="1"/>
  <c r="EA20" i="8" s="1"/>
  <c r="EA21" i="8" s="1"/>
  <c r="EA22" i="8" s="1"/>
  <c r="EA23" i="8" s="1"/>
  <c r="EA24" i="8" s="1"/>
  <c r="EA25" i="8" s="1"/>
  <c r="EA26" i="8" s="1"/>
  <c r="EA27" i="8" s="1"/>
  <c r="EA28" i="8" s="1"/>
  <c r="EA29" i="8" s="1"/>
  <c r="EA30" i="8" s="1"/>
  <c r="EA31" i="8" s="1"/>
  <c r="EA32" i="8" s="1"/>
  <c r="EA33" i="8" s="1"/>
  <c r="EA34" i="8" s="1"/>
  <c r="EA35" i="8" s="1"/>
  <c r="EA36" i="8" s="1"/>
  <c r="EA37" i="8" s="1"/>
  <c r="EA38" i="8" s="1"/>
  <c r="EA39" i="8" s="1"/>
  <c r="EA40" i="8" s="1"/>
  <c r="EA41" i="8" s="1"/>
  <c r="EA42" i="8" s="1"/>
  <c r="EA43" i="8" s="1"/>
  <c r="EA44" i="8" s="1"/>
  <c r="EA45" i="8" s="1"/>
  <c r="EA46" i="8" s="1"/>
  <c r="EA47" i="8" s="1"/>
  <c r="EA48" i="8" s="1"/>
  <c r="EA49" i="8" s="1"/>
  <c r="EA50" i="8" s="1"/>
  <c r="EA51" i="8" s="1"/>
  <c r="EA52" i="8" s="1"/>
  <c r="EA53" i="8" s="1"/>
  <c r="EA54" i="8" s="1"/>
  <c r="EA55" i="8" s="1"/>
  <c r="EA56" i="8" s="1"/>
  <c r="EA57" i="8" s="1"/>
  <c r="EA58" i="8" s="1"/>
  <c r="EA59" i="8" s="1"/>
  <c r="EA60" i="8" s="1"/>
  <c r="EA61" i="8" s="1"/>
  <c r="EA62" i="8" s="1"/>
  <c r="EA63" i="8" s="1"/>
  <c r="EA64" i="8" s="1"/>
  <c r="EA65" i="8" s="1"/>
  <c r="EA66" i="8" s="1"/>
  <c r="EA67" i="8" s="1"/>
  <c r="EA68" i="8" s="1"/>
  <c r="EA69" i="8" s="1"/>
  <c r="EA70" i="8" s="1"/>
  <c r="EA71" i="8" s="1"/>
  <c r="EA72" i="8" s="1"/>
  <c r="EA73" i="8" s="1"/>
  <c r="EA74" i="8" s="1"/>
  <c r="EA75" i="8" s="1"/>
  <c r="EA76" i="8" s="1"/>
  <c r="EA77" i="8" s="1"/>
  <c r="EA78" i="8" s="1"/>
  <c r="EA79" i="8" s="1"/>
  <c r="EA80" i="8" s="1"/>
  <c r="EA2" i="8" s="1"/>
  <c r="DX5" i="8"/>
  <c r="DX6" i="8" s="1"/>
  <c r="DX7" i="8" s="1"/>
  <c r="DX8" i="8" s="1"/>
  <c r="DX9" i="8" s="1"/>
  <c r="DX10" i="8" s="1"/>
  <c r="DX11" i="8" s="1"/>
  <c r="DX12" i="8" s="1"/>
  <c r="DX13" i="8" s="1"/>
  <c r="DX14" i="8" s="1"/>
  <c r="DX15" i="8" s="1"/>
  <c r="DX16" i="8" s="1"/>
  <c r="DX17" i="8" s="1"/>
  <c r="DX18" i="8" s="1"/>
  <c r="DX19" i="8" s="1"/>
  <c r="DX20" i="8" s="1"/>
  <c r="DX21" i="8" s="1"/>
  <c r="DX22" i="8" s="1"/>
  <c r="DX23" i="8" s="1"/>
  <c r="DX24" i="8" s="1"/>
  <c r="DX25" i="8" s="1"/>
  <c r="DX26" i="8" s="1"/>
  <c r="DX27" i="8" s="1"/>
  <c r="DX28" i="8" s="1"/>
  <c r="DX29" i="8" s="1"/>
  <c r="DX30" i="8" s="1"/>
  <c r="DX31" i="8" s="1"/>
  <c r="DX32" i="8" s="1"/>
  <c r="DX33" i="8" s="1"/>
  <c r="DX34" i="8" s="1"/>
  <c r="DX35" i="8" s="1"/>
  <c r="DX36" i="8" s="1"/>
  <c r="DX37" i="8" s="1"/>
  <c r="DX38" i="8" s="1"/>
  <c r="DX39" i="8" s="1"/>
  <c r="DX40" i="8" s="1"/>
  <c r="DX41" i="8" s="1"/>
  <c r="DX42" i="8" s="1"/>
  <c r="DX43" i="8" s="1"/>
  <c r="DX44" i="8" s="1"/>
  <c r="DX45" i="8" s="1"/>
  <c r="DX46" i="8" s="1"/>
  <c r="DX47" i="8" s="1"/>
  <c r="DX48" i="8" s="1"/>
  <c r="DX49" i="8" s="1"/>
  <c r="DX50" i="8" s="1"/>
  <c r="DX51" i="8" s="1"/>
  <c r="DX52" i="8" s="1"/>
  <c r="DX53" i="8" s="1"/>
  <c r="DX54" i="8" s="1"/>
  <c r="DX55" i="8" s="1"/>
  <c r="DX56" i="8" s="1"/>
  <c r="DX57" i="8" s="1"/>
  <c r="DX58" i="8" s="1"/>
  <c r="DX59" i="8" s="1"/>
  <c r="DX60" i="8" s="1"/>
  <c r="DX61" i="8" s="1"/>
  <c r="DX62" i="8" s="1"/>
  <c r="DX63" i="8" s="1"/>
  <c r="DX64" i="8" s="1"/>
  <c r="DX65" i="8" s="1"/>
  <c r="DX66" i="8" s="1"/>
  <c r="DX67" i="8" s="1"/>
  <c r="DX68" i="8" s="1"/>
  <c r="DX69" i="8" s="1"/>
  <c r="DX70" i="8" s="1"/>
  <c r="DX71" i="8" s="1"/>
  <c r="DX72" i="8" s="1"/>
  <c r="DX73" i="8" s="1"/>
  <c r="DX74" i="8" s="1"/>
  <c r="DX75" i="8" s="1"/>
  <c r="DX76" i="8" s="1"/>
  <c r="DX77" i="8" s="1"/>
  <c r="DX78" i="8" s="1"/>
  <c r="DX79" i="8" s="1"/>
  <c r="DX80" i="8" s="1"/>
  <c r="DX2" i="8" s="1"/>
  <c r="EF5" i="8"/>
  <c r="EF6" i="8" s="1"/>
  <c r="EF7" i="8" s="1"/>
  <c r="EF8" i="8" s="1"/>
  <c r="EF9" i="8" s="1"/>
  <c r="EF10" i="8" s="1"/>
  <c r="EF11" i="8" s="1"/>
  <c r="EF12" i="8" s="1"/>
  <c r="EF13" i="8" s="1"/>
  <c r="EF14" i="8" s="1"/>
  <c r="EF15" i="8" s="1"/>
  <c r="EF16" i="8" s="1"/>
  <c r="EF17" i="8" s="1"/>
  <c r="EF18" i="8" s="1"/>
  <c r="EF19" i="8" s="1"/>
  <c r="EF20" i="8" s="1"/>
  <c r="EF21" i="8" s="1"/>
  <c r="EF22" i="8" s="1"/>
  <c r="EF23" i="8" s="1"/>
  <c r="EF24" i="8" s="1"/>
  <c r="EF25" i="8" s="1"/>
  <c r="EF26" i="8" s="1"/>
  <c r="EF27" i="8" s="1"/>
  <c r="EF28" i="8" s="1"/>
  <c r="EF29" i="8" s="1"/>
  <c r="EF30" i="8" s="1"/>
  <c r="EF31" i="8" s="1"/>
  <c r="EF32" i="8" s="1"/>
  <c r="EF33" i="8" s="1"/>
  <c r="EF34" i="8" s="1"/>
  <c r="EF35" i="8" s="1"/>
  <c r="EF36" i="8" s="1"/>
  <c r="EF37" i="8" s="1"/>
  <c r="EF38" i="8" s="1"/>
  <c r="EF39" i="8" s="1"/>
  <c r="EF40" i="8" s="1"/>
  <c r="EF41" i="8" s="1"/>
  <c r="EF42" i="8" s="1"/>
  <c r="EF43" i="8" s="1"/>
  <c r="EF44" i="8" s="1"/>
  <c r="EF45" i="8" s="1"/>
  <c r="EF46" i="8" s="1"/>
  <c r="EF47" i="8" s="1"/>
  <c r="EF48" i="8" s="1"/>
  <c r="EF49" i="8" s="1"/>
  <c r="EF50" i="8" s="1"/>
  <c r="EF51" i="8" s="1"/>
  <c r="EF52" i="8" s="1"/>
  <c r="EF53" i="8" s="1"/>
  <c r="EF54" i="8" s="1"/>
  <c r="EF55" i="8" s="1"/>
  <c r="EF56" i="8" s="1"/>
  <c r="EF57" i="8" s="1"/>
  <c r="EF58" i="8" s="1"/>
  <c r="EF59" i="8" s="1"/>
  <c r="EF60" i="8" s="1"/>
  <c r="EF61" i="8" s="1"/>
  <c r="EF62" i="8" s="1"/>
  <c r="EF63" i="8" s="1"/>
  <c r="EF64" i="8" s="1"/>
  <c r="EF65" i="8" s="1"/>
  <c r="EF66" i="8" s="1"/>
  <c r="EF67" i="8" s="1"/>
  <c r="EF68" i="8" s="1"/>
  <c r="EF69" i="8" s="1"/>
  <c r="EF70" i="8" s="1"/>
  <c r="EF71" i="8" s="1"/>
  <c r="EF72" i="8" s="1"/>
  <c r="EF73" i="8" s="1"/>
  <c r="EF74" i="8" s="1"/>
  <c r="EF75" i="8" s="1"/>
  <c r="EF76" i="8" s="1"/>
  <c r="EF77" i="8" s="1"/>
  <c r="EF78" i="8" s="1"/>
  <c r="EF79" i="8" s="1"/>
  <c r="EF80" i="8" s="1"/>
  <c r="EF2" i="8" s="1"/>
  <c r="EG10" i="8"/>
  <c r="DT4" i="8"/>
  <c r="EB4" i="8"/>
  <c r="DQ5" i="8"/>
  <c r="DQ6" i="8" s="1"/>
  <c r="DQ7" i="8" s="1"/>
  <c r="DQ8" i="8" s="1"/>
  <c r="DQ9" i="8" s="1"/>
  <c r="DQ10" i="8" s="1"/>
  <c r="DQ11" i="8" s="1"/>
  <c r="DQ12" i="8" s="1"/>
  <c r="DQ13" i="8" s="1"/>
  <c r="DQ14" i="8" s="1"/>
  <c r="DQ15" i="8" s="1"/>
  <c r="DQ16" i="8" s="1"/>
  <c r="DQ17" i="8" s="1"/>
  <c r="DQ18" i="8" s="1"/>
  <c r="DQ19" i="8" s="1"/>
  <c r="DQ20" i="8" s="1"/>
  <c r="DQ21" i="8" s="1"/>
  <c r="DQ22" i="8" s="1"/>
  <c r="DQ23" i="8" s="1"/>
  <c r="DQ24" i="8" s="1"/>
  <c r="DQ25" i="8" s="1"/>
  <c r="DQ26" i="8" s="1"/>
  <c r="DQ27" i="8" s="1"/>
  <c r="DQ28" i="8" s="1"/>
  <c r="DQ29" i="8" s="1"/>
  <c r="DQ30" i="8" s="1"/>
  <c r="DQ31" i="8" s="1"/>
  <c r="DQ32" i="8" s="1"/>
  <c r="DQ33" i="8" s="1"/>
  <c r="DQ34" i="8" s="1"/>
  <c r="DQ35" i="8" s="1"/>
  <c r="DQ36" i="8" s="1"/>
  <c r="DQ37" i="8" s="1"/>
  <c r="DQ38" i="8" s="1"/>
  <c r="DQ39" i="8" s="1"/>
  <c r="DQ40" i="8" s="1"/>
  <c r="DQ41" i="8" s="1"/>
  <c r="DQ42" i="8" s="1"/>
  <c r="DQ43" i="8" s="1"/>
  <c r="DQ44" i="8" s="1"/>
  <c r="DQ45" i="8" s="1"/>
  <c r="DQ46" i="8" s="1"/>
  <c r="DQ47" i="8" s="1"/>
  <c r="DQ48" i="8" s="1"/>
  <c r="DQ49" i="8" s="1"/>
  <c r="DQ50" i="8" s="1"/>
  <c r="DQ51" i="8" s="1"/>
  <c r="DQ52" i="8" s="1"/>
  <c r="DQ53" i="8" s="1"/>
  <c r="DQ54" i="8" s="1"/>
  <c r="DQ55" i="8" s="1"/>
  <c r="DQ56" i="8" s="1"/>
  <c r="DQ57" i="8" s="1"/>
  <c r="DQ58" i="8" s="1"/>
  <c r="DQ59" i="8" s="1"/>
  <c r="DQ60" i="8" s="1"/>
  <c r="DQ61" i="8" s="1"/>
  <c r="DQ62" i="8" s="1"/>
  <c r="DQ63" i="8" s="1"/>
  <c r="DQ64" i="8" s="1"/>
  <c r="DQ65" i="8" s="1"/>
  <c r="DQ66" i="8" s="1"/>
  <c r="DQ67" i="8" s="1"/>
  <c r="DQ68" i="8" s="1"/>
  <c r="DQ69" i="8" s="1"/>
  <c r="DQ70" i="8" s="1"/>
  <c r="DQ71" i="8" s="1"/>
  <c r="DQ72" i="8" s="1"/>
  <c r="DQ73" i="8" s="1"/>
  <c r="DQ74" i="8" s="1"/>
  <c r="DQ75" i="8" s="1"/>
  <c r="DQ76" i="8" s="1"/>
  <c r="DQ77" i="8" s="1"/>
  <c r="DQ78" i="8" s="1"/>
  <c r="DQ79" i="8" s="1"/>
  <c r="DQ80" i="8" s="1"/>
  <c r="DQ2" i="8" s="1"/>
  <c r="DY5" i="8"/>
  <c r="DY6" i="8" s="1"/>
  <c r="DY7" i="8" s="1"/>
  <c r="DY8" i="8" s="1"/>
  <c r="DY9" i="8" s="1"/>
  <c r="DY10" i="8" s="1"/>
  <c r="DY11" i="8" s="1"/>
  <c r="DY12" i="8" s="1"/>
  <c r="DY13" i="8" s="1"/>
  <c r="DY14" i="8" s="1"/>
  <c r="DY15" i="8" s="1"/>
  <c r="DY16" i="8" s="1"/>
  <c r="DY17" i="8" s="1"/>
  <c r="DY18" i="8" s="1"/>
  <c r="DY19" i="8" s="1"/>
  <c r="DY20" i="8" s="1"/>
  <c r="DY21" i="8" s="1"/>
  <c r="DY22" i="8" s="1"/>
  <c r="DY23" i="8" s="1"/>
  <c r="DY24" i="8" s="1"/>
  <c r="DY25" i="8" s="1"/>
  <c r="DY26" i="8" s="1"/>
  <c r="DY27" i="8" s="1"/>
  <c r="DY28" i="8" s="1"/>
  <c r="DY29" i="8" s="1"/>
  <c r="DY30" i="8" s="1"/>
  <c r="DY31" i="8" s="1"/>
  <c r="DY32" i="8" s="1"/>
  <c r="DY33" i="8" s="1"/>
  <c r="DY34" i="8" s="1"/>
  <c r="DY35" i="8" s="1"/>
  <c r="DY36" i="8" s="1"/>
  <c r="DY37" i="8" s="1"/>
  <c r="DY38" i="8" s="1"/>
  <c r="DY39" i="8" s="1"/>
  <c r="DY40" i="8" s="1"/>
  <c r="DY41" i="8" s="1"/>
  <c r="DY42" i="8" s="1"/>
  <c r="DY43" i="8" s="1"/>
  <c r="DY44" i="8" s="1"/>
  <c r="DY45" i="8" s="1"/>
  <c r="DY46" i="8" s="1"/>
  <c r="DY47" i="8" s="1"/>
  <c r="DY48" i="8" s="1"/>
  <c r="DY49" i="8" s="1"/>
  <c r="DY50" i="8" s="1"/>
  <c r="DY51" i="8" s="1"/>
  <c r="DY52" i="8" s="1"/>
  <c r="DY53" i="8" s="1"/>
  <c r="DY54" i="8" s="1"/>
  <c r="DY55" i="8" s="1"/>
  <c r="DY56" i="8" s="1"/>
  <c r="DY57" i="8" s="1"/>
  <c r="DY58" i="8" s="1"/>
  <c r="DY59" i="8" s="1"/>
  <c r="DY60" i="8" s="1"/>
  <c r="DY61" i="8" s="1"/>
  <c r="DY62" i="8" s="1"/>
  <c r="DY63" i="8" s="1"/>
  <c r="DY64" i="8" s="1"/>
  <c r="DY65" i="8" s="1"/>
  <c r="DY66" i="8" s="1"/>
  <c r="DY67" i="8" s="1"/>
  <c r="DY68" i="8" s="1"/>
  <c r="DY69" i="8" s="1"/>
  <c r="DY70" i="8" s="1"/>
  <c r="DY71" i="8" s="1"/>
  <c r="DY72" i="8" s="1"/>
  <c r="DY73" i="8" s="1"/>
  <c r="DY74" i="8" s="1"/>
  <c r="DY75" i="8" s="1"/>
  <c r="DY76" i="8" s="1"/>
  <c r="DY77" i="8" s="1"/>
  <c r="DY78" i="8" s="1"/>
  <c r="DY79" i="8" s="1"/>
  <c r="DY80" i="8" s="1"/>
  <c r="DY2" i="8" s="1"/>
  <c r="EG5" i="8"/>
  <c r="DM4" i="8"/>
  <c r="DU4" i="8"/>
  <c r="EC4" i="8"/>
  <c r="EC5" i="8" s="1"/>
  <c r="EC6" i="8" s="1"/>
  <c r="EC7" i="8" s="1"/>
  <c r="EC8" i="8" s="1"/>
  <c r="EC9" i="8" s="1"/>
  <c r="EC10" i="8" s="1"/>
  <c r="EC11" i="8" s="1"/>
  <c r="EC12" i="8" s="1"/>
  <c r="EC13" i="8" s="1"/>
  <c r="EC14" i="8" s="1"/>
  <c r="EC15" i="8" s="1"/>
  <c r="EC16" i="8" s="1"/>
  <c r="EC17" i="8" s="1"/>
  <c r="EC18" i="8" s="1"/>
  <c r="EC19" i="8" s="1"/>
  <c r="EC20" i="8" s="1"/>
  <c r="EC21" i="8" s="1"/>
  <c r="EC22" i="8" s="1"/>
  <c r="EC23" i="8" s="1"/>
  <c r="EC24" i="8" s="1"/>
  <c r="EC25" i="8" s="1"/>
  <c r="EC26" i="8" s="1"/>
  <c r="EC27" i="8" s="1"/>
  <c r="EC28" i="8" s="1"/>
  <c r="EC29" i="8" s="1"/>
  <c r="EC30" i="8" s="1"/>
  <c r="EC31" i="8" s="1"/>
  <c r="EC32" i="8" s="1"/>
  <c r="EC33" i="8" s="1"/>
  <c r="EC34" i="8" s="1"/>
  <c r="EC35" i="8" s="1"/>
  <c r="EC36" i="8" s="1"/>
  <c r="EC37" i="8" s="1"/>
  <c r="EC38" i="8" s="1"/>
  <c r="EC39" i="8" s="1"/>
  <c r="EC40" i="8" s="1"/>
  <c r="EC41" i="8" s="1"/>
  <c r="EC42" i="8" s="1"/>
  <c r="EC43" i="8" s="1"/>
  <c r="EC44" i="8" s="1"/>
  <c r="EC45" i="8" s="1"/>
  <c r="EC46" i="8" s="1"/>
  <c r="EC47" i="8" s="1"/>
  <c r="EC48" i="8" s="1"/>
  <c r="EC49" i="8" s="1"/>
  <c r="EC50" i="8" s="1"/>
  <c r="EC51" i="8" s="1"/>
  <c r="EC52" i="8" s="1"/>
  <c r="EC53" i="8" s="1"/>
  <c r="EC54" i="8" s="1"/>
  <c r="EC55" i="8" s="1"/>
  <c r="EC56" i="8" s="1"/>
  <c r="EC57" i="8" s="1"/>
  <c r="EC58" i="8" s="1"/>
  <c r="EC59" i="8" s="1"/>
  <c r="EC60" i="8" s="1"/>
  <c r="EC61" i="8" s="1"/>
  <c r="EC62" i="8" s="1"/>
  <c r="EC63" i="8" s="1"/>
  <c r="EC64" i="8" s="1"/>
  <c r="EC65" i="8" s="1"/>
  <c r="EC66" i="8" s="1"/>
  <c r="EC67" i="8" s="1"/>
  <c r="EC68" i="8" s="1"/>
  <c r="EC69" i="8" s="1"/>
  <c r="EC70" i="8" s="1"/>
  <c r="EC71" i="8" s="1"/>
  <c r="EC72" i="8" s="1"/>
  <c r="EC73" i="8" s="1"/>
  <c r="EC74" i="8" s="1"/>
  <c r="EC75" i="8" s="1"/>
  <c r="EC76" i="8" s="1"/>
  <c r="EC77" i="8" s="1"/>
  <c r="EC78" i="8" s="1"/>
  <c r="EC79" i="8" s="1"/>
  <c r="EC80" i="8" s="1"/>
  <c r="EC2" i="8" s="1"/>
  <c r="EG8" i="8"/>
  <c r="EG3" i="8"/>
  <c r="DN4" i="8"/>
  <c r="DN5" i="8" s="1"/>
  <c r="DN6" i="8" s="1"/>
  <c r="DN7" i="8" s="1"/>
  <c r="DN8" i="8" s="1"/>
  <c r="DN9" i="8" s="1"/>
  <c r="DN10" i="8" s="1"/>
  <c r="DN11" i="8" s="1"/>
  <c r="DN12" i="8" s="1"/>
  <c r="DN13" i="8" s="1"/>
  <c r="DN14" i="8" s="1"/>
  <c r="DN15" i="8" s="1"/>
  <c r="DN16" i="8" s="1"/>
  <c r="DN17" i="8" s="1"/>
  <c r="DN18" i="8" s="1"/>
  <c r="DN19" i="8" s="1"/>
  <c r="DN20" i="8" s="1"/>
  <c r="DN21" i="8" s="1"/>
  <c r="DN22" i="8" s="1"/>
  <c r="DN23" i="8" s="1"/>
  <c r="DN24" i="8" s="1"/>
  <c r="DN25" i="8" s="1"/>
  <c r="DN26" i="8" s="1"/>
  <c r="DN27" i="8" s="1"/>
  <c r="DN28" i="8" s="1"/>
  <c r="DN29" i="8" s="1"/>
  <c r="DN30" i="8" s="1"/>
  <c r="DN31" i="8" s="1"/>
  <c r="DN32" i="8" s="1"/>
  <c r="DN33" i="8" s="1"/>
  <c r="DN34" i="8" s="1"/>
  <c r="DN35" i="8" s="1"/>
  <c r="DN36" i="8" s="1"/>
  <c r="DN37" i="8" s="1"/>
  <c r="DN38" i="8" s="1"/>
  <c r="DN39" i="8" s="1"/>
  <c r="DN40" i="8" s="1"/>
  <c r="DN41" i="8" s="1"/>
  <c r="DN42" i="8" s="1"/>
  <c r="DN43" i="8" s="1"/>
  <c r="DN44" i="8" s="1"/>
  <c r="DN45" i="8" s="1"/>
  <c r="DN46" i="8" s="1"/>
  <c r="DN47" i="8" s="1"/>
  <c r="DN48" i="8" s="1"/>
  <c r="DN49" i="8" s="1"/>
  <c r="DN50" i="8" s="1"/>
  <c r="DN51" i="8" s="1"/>
  <c r="DN52" i="8" s="1"/>
  <c r="DN53" i="8" s="1"/>
  <c r="DN54" i="8" s="1"/>
  <c r="DN55" i="8" s="1"/>
  <c r="DN56" i="8" s="1"/>
  <c r="DN57" i="8" s="1"/>
  <c r="DN58" i="8" s="1"/>
  <c r="DN59" i="8" s="1"/>
  <c r="DN60" i="8" s="1"/>
  <c r="DN61" i="8" s="1"/>
  <c r="DN62" i="8" s="1"/>
  <c r="DN63" i="8" s="1"/>
  <c r="DN64" i="8" s="1"/>
  <c r="DN65" i="8" s="1"/>
  <c r="DN66" i="8" s="1"/>
  <c r="DN67" i="8" s="1"/>
  <c r="DN68" i="8" s="1"/>
  <c r="DN69" i="8" s="1"/>
  <c r="DN70" i="8" s="1"/>
  <c r="DN71" i="8" s="1"/>
  <c r="DN72" i="8" s="1"/>
  <c r="DN73" i="8" s="1"/>
  <c r="DN74" i="8" s="1"/>
  <c r="DN75" i="8" s="1"/>
  <c r="DN76" i="8" s="1"/>
  <c r="DN77" i="8" s="1"/>
  <c r="DN78" i="8" s="1"/>
  <c r="DN79" i="8" s="1"/>
  <c r="DN80" i="8" s="1"/>
  <c r="DN2" i="8" s="1"/>
  <c r="DV4" i="8"/>
  <c r="DV5" i="8" s="1"/>
  <c r="DV6" i="8" s="1"/>
  <c r="DV7" i="8" s="1"/>
  <c r="DV8" i="8" s="1"/>
  <c r="DV9" i="8" s="1"/>
  <c r="DV10" i="8" s="1"/>
  <c r="DV11" i="8" s="1"/>
  <c r="DV12" i="8" s="1"/>
  <c r="DV13" i="8" s="1"/>
  <c r="DV14" i="8" s="1"/>
  <c r="DV15" i="8" s="1"/>
  <c r="DV16" i="8" s="1"/>
  <c r="DV17" i="8" s="1"/>
  <c r="DV18" i="8" s="1"/>
  <c r="DV19" i="8" s="1"/>
  <c r="DV20" i="8" s="1"/>
  <c r="DV21" i="8" s="1"/>
  <c r="DV22" i="8" s="1"/>
  <c r="DV23" i="8" s="1"/>
  <c r="DV24" i="8" s="1"/>
  <c r="DV25" i="8" s="1"/>
  <c r="DV26" i="8" s="1"/>
  <c r="DV27" i="8" s="1"/>
  <c r="DV28" i="8" s="1"/>
  <c r="DV29" i="8" s="1"/>
  <c r="DV30" i="8" s="1"/>
  <c r="DV31" i="8" s="1"/>
  <c r="DV32" i="8" s="1"/>
  <c r="DV33" i="8" s="1"/>
  <c r="DV34" i="8" s="1"/>
  <c r="DV35" i="8" s="1"/>
  <c r="DV36" i="8" s="1"/>
  <c r="DV37" i="8" s="1"/>
  <c r="DV38" i="8" s="1"/>
  <c r="DV39" i="8" s="1"/>
  <c r="DV40" i="8" s="1"/>
  <c r="DV41" i="8" s="1"/>
  <c r="DV42" i="8" s="1"/>
  <c r="DV43" i="8" s="1"/>
  <c r="DV44" i="8" s="1"/>
  <c r="DV45" i="8" s="1"/>
  <c r="DV46" i="8" s="1"/>
  <c r="DV47" i="8" s="1"/>
  <c r="DV48" i="8" s="1"/>
  <c r="DV49" i="8" s="1"/>
  <c r="DV50" i="8" s="1"/>
  <c r="DV51" i="8" s="1"/>
  <c r="DV52" i="8" s="1"/>
  <c r="DV53" i="8" s="1"/>
  <c r="DV54" i="8" s="1"/>
  <c r="DV55" i="8" s="1"/>
  <c r="DV56" i="8" s="1"/>
  <c r="DV57" i="8" s="1"/>
  <c r="DV58" i="8" s="1"/>
  <c r="DV59" i="8" s="1"/>
  <c r="DV60" i="8" s="1"/>
  <c r="DV61" i="8" s="1"/>
  <c r="DV62" i="8" s="1"/>
  <c r="DV63" i="8" s="1"/>
  <c r="DV64" i="8" s="1"/>
  <c r="DV65" i="8" s="1"/>
  <c r="DV66" i="8" s="1"/>
  <c r="DV67" i="8" s="1"/>
  <c r="DV68" i="8" s="1"/>
  <c r="DV69" i="8" s="1"/>
  <c r="DV70" i="8" s="1"/>
  <c r="DV71" i="8" s="1"/>
  <c r="DV72" i="8" s="1"/>
  <c r="DV73" i="8" s="1"/>
  <c r="DV74" i="8" s="1"/>
  <c r="DV75" i="8" s="1"/>
  <c r="DV76" i="8" s="1"/>
  <c r="DV77" i="8" s="1"/>
  <c r="DV78" i="8" s="1"/>
  <c r="DV79" i="8" s="1"/>
  <c r="DV80" i="8" s="1"/>
  <c r="DV2" i="8" s="1"/>
  <c r="ED4" i="8"/>
  <c r="ED5" i="8" s="1"/>
  <c r="ED6" i="8" s="1"/>
  <c r="ED7" i="8" s="1"/>
  <c r="ED8" i="8" s="1"/>
  <c r="ED9" i="8" s="1"/>
  <c r="ED10" i="8" s="1"/>
  <c r="ED11" i="8" s="1"/>
  <c r="ED12" i="8" s="1"/>
  <c r="ED13" i="8" s="1"/>
  <c r="ED14" i="8" s="1"/>
  <c r="ED15" i="8" s="1"/>
  <c r="ED16" i="8" s="1"/>
  <c r="ED17" i="8" s="1"/>
  <c r="ED18" i="8" s="1"/>
  <c r="ED19" i="8" s="1"/>
  <c r="ED20" i="8" s="1"/>
  <c r="ED21" i="8" s="1"/>
  <c r="ED22" i="8" s="1"/>
  <c r="ED23" i="8" s="1"/>
  <c r="ED24" i="8" s="1"/>
  <c r="ED25" i="8" s="1"/>
  <c r="ED26" i="8" s="1"/>
  <c r="ED27" i="8" s="1"/>
  <c r="ED28" i="8" s="1"/>
  <c r="ED29" i="8" s="1"/>
  <c r="ED30" i="8" s="1"/>
  <c r="ED31" i="8" s="1"/>
  <c r="ED32" i="8" s="1"/>
  <c r="ED33" i="8" s="1"/>
  <c r="ED34" i="8" s="1"/>
  <c r="ED35" i="8" s="1"/>
  <c r="ED36" i="8" s="1"/>
  <c r="ED37" i="8" s="1"/>
  <c r="ED38" i="8" s="1"/>
  <c r="ED39" i="8" s="1"/>
  <c r="ED40" i="8" s="1"/>
  <c r="ED41" i="8" s="1"/>
  <c r="ED42" i="8" s="1"/>
  <c r="ED43" i="8" s="1"/>
  <c r="ED44" i="8" s="1"/>
  <c r="ED45" i="8" s="1"/>
  <c r="ED46" i="8" s="1"/>
  <c r="ED47" i="8" s="1"/>
  <c r="ED48" i="8" s="1"/>
  <c r="ED49" i="8" s="1"/>
  <c r="ED50" i="8" s="1"/>
  <c r="ED51" i="8" s="1"/>
  <c r="ED52" i="8" s="1"/>
  <c r="ED53" i="8" s="1"/>
  <c r="ED54" i="8" s="1"/>
  <c r="ED55" i="8" s="1"/>
  <c r="ED56" i="8" s="1"/>
  <c r="ED57" i="8" s="1"/>
  <c r="ED58" i="8" s="1"/>
  <c r="ED59" i="8" s="1"/>
  <c r="ED60" i="8" s="1"/>
  <c r="ED61" i="8" s="1"/>
  <c r="ED62" i="8" s="1"/>
  <c r="ED63" i="8" s="1"/>
  <c r="ED64" i="8" s="1"/>
  <c r="ED65" i="8" s="1"/>
  <c r="ED66" i="8" s="1"/>
  <c r="ED67" i="8" s="1"/>
  <c r="ED68" i="8" s="1"/>
  <c r="ED69" i="8" s="1"/>
  <c r="ED70" i="8" s="1"/>
  <c r="ED71" i="8" s="1"/>
  <c r="ED72" i="8" s="1"/>
  <c r="ED73" i="8" s="1"/>
  <c r="ED74" i="8" s="1"/>
  <c r="ED75" i="8" s="1"/>
  <c r="ED76" i="8" s="1"/>
  <c r="ED77" i="8" s="1"/>
  <c r="ED78" i="8" s="1"/>
  <c r="ED79" i="8" s="1"/>
  <c r="ED80" i="8" s="1"/>
  <c r="ED2" i="8" s="1"/>
  <c r="DS5" i="8"/>
  <c r="DS6" i="8" s="1"/>
  <c r="DS7" i="8" s="1"/>
  <c r="DS8" i="8" s="1"/>
  <c r="DS9" i="8" s="1"/>
  <c r="DS10" i="8" s="1"/>
  <c r="DS11" i="8" s="1"/>
  <c r="DS12" i="8" s="1"/>
  <c r="DS13" i="8" s="1"/>
  <c r="DS14" i="8" s="1"/>
  <c r="DS15" i="8" s="1"/>
  <c r="DS16" i="8" s="1"/>
  <c r="DS17" i="8" s="1"/>
  <c r="DS18" i="8" s="1"/>
  <c r="DS19" i="8" s="1"/>
  <c r="DS20" i="8" s="1"/>
  <c r="DS21" i="8" s="1"/>
  <c r="DS22" i="8" s="1"/>
  <c r="DS23" i="8" s="1"/>
  <c r="DS24" i="8" s="1"/>
  <c r="DS25" i="8" s="1"/>
  <c r="DS26" i="8" s="1"/>
  <c r="DS27" i="8" s="1"/>
  <c r="DS28" i="8" s="1"/>
  <c r="DS29" i="8" s="1"/>
  <c r="DS30" i="8" s="1"/>
  <c r="DS31" i="8" s="1"/>
  <c r="DS32" i="8" s="1"/>
  <c r="DS33" i="8" s="1"/>
  <c r="DS34" i="8" s="1"/>
  <c r="DS35" i="8" s="1"/>
  <c r="DS36" i="8" s="1"/>
  <c r="DS37" i="8" s="1"/>
  <c r="DS38" i="8" s="1"/>
  <c r="DS39" i="8" s="1"/>
  <c r="DS40" i="8" s="1"/>
  <c r="DS41" i="8" s="1"/>
  <c r="DS42" i="8" s="1"/>
  <c r="DS43" i="8" s="1"/>
  <c r="DS44" i="8" s="1"/>
  <c r="DS45" i="8" s="1"/>
  <c r="DS46" i="8" s="1"/>
  <c r="DS47" i="8" s="1"/>
  <c r="DS48" i="8" s="1"/>
  <c r="DS49" i="8" s="1"/>
  <c r="DS50" i="8" s="1"/>
  <c r="DS51" i="8" s="1"/>
  <c r="DS52" i="8" s="1"/>
  <c r="DS53" i="8" s="1"/>
  <c r="DS54" i="8" s="1"/>
  <c r="DS55" i="8" s="1"/>
  <c r="DS56" i="8" s="1"/>
  <c r="DS57" i="8" s="1"/>
  <c r="DS58" i="8" s="1"/>
  <c r="DS59" i="8" s="1"/>
  <c r="DS60" i="8" s="1"/>
  <c r="DS61" i="8" s="1"/>
  <c r="DS62" i="8" s="1"/>
  <c r="DS63" i="8" s="1"/>
  <c r="DS64" i="8" s="1"/>
  <c r="DS65" i="8" s="1"/>
  <c r="DS66" i="8" s="1"/>
  <c r="DS67" i="8" s="1"/>
  <c r="DS68" i="8" s="1"/>
  <c r="DS69" i="8" s="1"/>
  <c r="DS70" i="8" s="1"/>
  <c r="DS71" i="8" s="1"/>
  <c r="DS72" i="8" s="1"/>
  <c r="DS73" i="8" s="1"/>
  <c r="DS74" i="8" s="1"/>
  <c r="DS75" i="8" s="1"/>
  <c r="DS76" i="8" s="1"/>
  <c r="DS77" i="8" s="1"/>
  <c r="DS78" i="8" s="1"/>
  <c r="DS79" i="8" s="1"/>
  <c r="DS80" i="8" s="1"/>
  <c r="DS2" i="8" s="1"/>
  <c r="DO9" i="8"/>
  <c r="DO10" i="8" s="1"/>
  <c r="DO11" i="8" s="1"/>
  <c r="DO12" i="8" s="1"/>
  <c r="DO13" i="8" s="1"/>
  <c r="DO14" i="8" s="1"/>
  <c r="DO15" i="8" s="1"/>
  <c r="DO16" i="8" s="1"/>
  <c r="DO17" i="8" s="1"/>
  <c r="DO18" i="8" s="1"/>
  <c r="DO19" i="8" s="1"/>
  <c r="DO20" i="8" s="1"/>
  <c r="DO21" i="8" s="1"/>
  <c r="DO22" i="8" s="1"/>
  <c r="DO23" i="8" s="1"/>
  <c r="DO24" i="8" s="1"/>
  <c r="DO25" i="8" s="1"/>
  <c r="DO26" i="8" s="1"/>
  <c r="DO27" i="8" s="1"/>
  <c r="DO28" i="8" s="1"/>
  <c r="DO29" i="8" s="1"/>
  <c r="DO30" i="8" s="1"/>
  <c r="DO31" i="8" s="1"/>
  <c r="DO32" i="8" s="1"/>
  <c r="DO33" i="8" s="1"/>
  <c r="DO34" i="8" s="1"/>
  <c r="DO35" i="8" s="1"/>
  <c r="DO36" i="8" s="1"/>
  <c r="DO37" i="8" s="1"/>
  <c r="DO38" i="8" s="1"/>
  <c r="DO39" i="8" s="1"/>
  <c r="DO40" i="8" s="1"/>
  <c r="DO41" i="8" s="1"/>
  <c r="DO42" i="8" s="1"/>
  <c r="DO43" i="8" s="1"/>
  <c r="DO44" i="8" s="1"/>
  <c r="DO45" i="8" s="1"/>
  <c r="DO46" i="8" s="1"/>
  <c r="DO47" i="8" s="1"/>
  <c r="DO48" i="8" s="1"/>
  <c r="DO49" i="8" s="1"/>
  <c r="DO50" i="8" s="1"/>
  <c r="DO51" i="8" s="1"/>
  <c r="DO52" i="8" s="1"/>
  <c r="DO53" i="8" s="1"/>
  <c r="DO54" i="8" s="1"/>
  <c r="DO55" i="8" s="1"/>
  <c r="DO56" i="8" s="1"/>
  <c r="DO57" i="8" s="1"/>
  <c r="DO58" i="8" s="1"/>
  <c r="DO59" i="8" s="1"/>
  <c r="DO60" i="8" s="1"/>
  <c r="DO61" i="8" s="1"/>
  <c r="DO62" i="8" s="1"/>
  <c r="DO63" i="8" s="1"/>
  <c r="DO64" i="8" s="1"/>
  <c r="DO65" i="8" s="1"/>
  <c r="DO66" i="8" s="1"/>
  <c r="DO67" i="8" s="1"/>
  <c r="DO68" i="8" s="1"/>
  <c r="DO69" i="8" s="1"/>
  <c r="DO70" i="8" s="1"/>
  <c r="DO71" i="8" s="1"/>
  <c r="DO72" i="8" s="1"/>
  <c r="DO73" i="8" s="1"/>
  <c r="DO74" i="8" s="1"/>
  <c r="DO75" i="8" s="1"/>
  <c r="DO76" i="8" s="1"/>
  <c r="DO77" i="8" s="1"/>
  <c r="DO78" i="8" s="1"/>
  <c r="DO79" i="8" s="1"/>
  <c r="DO80" i="8" s="1"/>
  <c r="DO2" i="8" s="1"/>
  <c r="EG11" i="8"/>
  <c r="EG4" i="8"/>
  <c r="DM5" i="8" s="1"/>
  <c r="DO4" i="8"/>
  <c r="DW4" i="8"/>
  <c r="DW5" i="8" s="1"/>
  <c r="DW6" i="8" s="1"/>
  <c r="DW7" i="8" s="1"/>
  <c r="DW8" i="8" s="1"/>
  <c r="DW9" i="8" s="1"/>
  <c r="DW10" i="8" s="1"/>
  <c r="DW11" i="8" s="1"/>
  <c r="DW12" i="8" s="1"/>
  <c r="DW13" i="8" s="1"/>
  <c r="DW14" i="8" s="1"/>
  <c r="DW15" i="8" s="1"/>
  <c r="DW16" i="8" s="1"/>
  <c r="DW17" i="8" s="1"/>
  <c r="DW18" i="8" s="1"/>
  <c r="DW19" i="8" s="1"/>
  <c r="DW20" i="8" s="1"/>
  <c r="DW21" i="8" s="1"/>
  <c r="DW22" i="8" s="1"/>
  <c r="DW23" i="8" s="1"/>
  <c r="DW24" i="8" s="1"/>
  <c r="DW25" i="8" s="1"/>
  <c r="DW26" i="8" s="1"/>
  <c r="DW27" i="8" s="1"/>
  <c r="DW28" i="8" s="1"/>
  <c r="DW29" i="8" s="1"/>
  <c r="DW30" i="8" s="1"/>
  <c r="DW31" i="8" s="1"/>
  <c r="DW32" i="8" s="1"/>
  <c r="DW33" i="8" s="1"/>
  <c r="DW34" i="8" s="1"/>
  <c r="DW35" i="8" s="1"/>
  <c r="DW36" i="8" s="1"/>
  <c r="DW37" i="8" s="1"/>
  <c r="DW38" i="8" s="1"/>
  <c r="DW39" i="8" s="1"/>
  <c r="DW40" i="8" s="1"/>
  <c r="DW41" i="8" s="1"/>
  <c r="DW42" i="8" s="1"/>
  <c r="DW43" i="8" s="1"/>
  <c r="DW44" i="8" s="1"/>
  <c r="DW45" i="8" s="1"/>
  <c r="DW46" i="8" s="1"/>
  <c r="DW47" i="8" s="1"/>
  <c r="DW48" i="8" s="1"/>
  <c r="DW49" i="8" s="1"/>
  <c r="DW50" i="8" s="1"/>
  <c r="DW51" i="8" s="1"/>
  <c r="DW52" i="8" s="1"/>
  <c r="DW53" i="8" s="1"/>
  <c r="DW54" i="8" s="1"/>
  <c r="DW55" i="8" s="1"/>
  <c r="DW56" i="8" s="1"/>
  <c r="DW57" i="8" s="1"/>
  <c r="DW58" i="8" s="1"/>
  <c r="DW59" i="8" s="1"/>
  <c r="DW60" i="8" s="1"/>
  <c r="DW61" i="8" s="1"/>
  <c r="DW62" i="8" s="1"/>
  <c r="DW63" i="8" s="1"/>
  <c r="DW64" i="8" s="1"/>
  <c r="DW65" i="8" s="1"/>
  <c r="DW66" i="8" s="1"/>
  <c r="DW67" i="8" s="1"/>
  <c r="DW68" i="8" s="1"/>
  <c r="DW69" i="8" s="1"/>
  <c r="DW70" i="8" s="1"/>
  <c r="DW71" i="8" s="1"/>
  <c r="DW72" i="8" s="1"/>
  <c r="DW73" i="8" s="1"/>
  <c r="DW74" i="8" s="1"/>
  <c r="DW75" i="8" s="1"/>
  <c r="DW76" i="8" s="1"/>
  <c r="DW77" i="8" s="1"/>
  <c r="DW78" i="8" s="1"/>
  <c r="DW79" i="8" s="1"/>
  <c r="DW80" i="8" s="1"/>
  <c r="DW2" i="8" s="1"/>
  <c r="EE4" i="8"/>
  <c r="DT5" i="8"/>
  <c r="DT6" i="8" s="1"/>
  <c r="DT7" i="8" s="1"/>
  <c r="DT8" i="8" s="1"/>
  <c r="DT9" i="8" s="1"/>
  <c r="DT10" i="8" s="1"/>
  <c r="DT11" i="8" s="1"/>
  <c r="DT12" i="8" s="1"/>
  <c r="DT13" i="8" s="1"/>
  <c r="DT14" i="8" s="1"/>
  <c r="DT15" i="8" s="1"/>
  <c r="DT16" i="8" s="1"/>
  <c r="DT17" i="8" s="1"/>
  <c r="DT18" i="8" s="1"/>
  <c r="DT19" i="8" s="1"/>
  <c r="DT20" i="8" s="1"/>
  <c r="DT21" i="8" s="1"/>
  <c r="DT22" i="8" s="1"/>
  <c r="DT23" i="8" s="1"/>
  <c r="DT24" i="8" s="1"/>
  <c r="DT25" i="8" s="1"/>
  <c r="DT26" i="8" s="1"/>
  <c r="DT27" i="8" s="1"/>
  <c r="DT28" i="8" s="1"/>
  <c r="DT29" i="8" s="1"/>
  <c r="DT30" i="8" s="1"/>
  <c r="DT31" i="8" s="1"/>
  <c r="DT32" i="8" s="1"/>
  <c r="DT33" i="8" s="1"/>
  <c r="DT34" i="8" s="1"/>
  <c r="DT35" i="8" s="1"/>
  <c r="DT36" i="8" s="1"/>
  <c r="DT37" i="8" s="1"/>
  <c r="DT38" i="8" s="1"/>
  <c r="DT39" i="8" s="1"/>
  <c r="DT40" i="8" s="1"/>
  <c r="DT41" i="8" s="1"/>
  <c r="DT42" i="8" s="1"/>
  <c r="DT43" i="8" s="1"/>
  <c r="DT44" i="8" s="1"/>
  <c r="DT45" i="8" s="1"/>
  <c r="DT46" i="8" s="1"/>
  <c r="DT47" i="8" s="1"/>
  <c r="DT48" i="8" s="1"/>
  <c r="DT49" i="8" s="1"/>
  <c r="DT50" i="8" s="1"/>
  <c r="DT51" i="8" s="1"/>
  <c r="DT52" i="8" s="1"/>
  <c r="DT53" i="8" s="1"/>
  <c r="DT54" i="8" s="1"/>
  <c r="DT55" i="8" s="1"/>
  <c r="DT56" i="8" s="1"/>
  <c r="DT57" i="8" s="1"/>
  <c r="DT58" i="8" s="1"/>
  <c r="DT59" i="8" s="1"/>
  <c r="DT60" i="8" s="1"/>
  <c r="DT61" i="8" s="1"/>
  <c r="DT62" i="8" s="1"/>
  <c r="DT63" i="8" s="1"/>
  <c r="DT64" i="8" s="1"/>
  <c r="DT65" i="8" s="1"/>
  <c r="DT66" i="8" s="1"/>
  <c r="DT67" i="8" s="1"/>
  <c r="DT68" i="8" s="1"/>
  <c r="DT69" i="8" s="1"/>
  <c r="DT70" i="8" s="1"/>
  <c r="DT71" i="8" s="1"/>
  <c r="DT72" i="8" s="1"/>
  <c r="DT73" i="8" s="1"/>
  <c r="DT74" i="8" s="1"/>
  <c r="DT75" i="8" s="1"/>
  <c r="DT76" i="8" s="1"/>
  <c r="DT77" i="8" s="1"/>
  <c r="DT78" i="8" s="1"/>
  <c r="DT79" i="8" s="1"/>
  <c r="DT80" i="8" s="1"/>
  <c r="DT2" i="8" s="1"/>
  <c r="EB5" i="8"/>
  <c r="EB6" i="8" s="1"/>
  <c r="EB7" i="8" s="1"/>
  <c r="EB8" i="8" s="1"/>
  <c r="EB9" i="8" s="1"/>
  <c r="EB10" i="8" s="1"/>
  <c r="EB11" i="8" s="1"/>
  <c r="EB12" i="8" s="1"/>
  <c r="EB13" i="8" s="1"/>
  <c r="EB14" i="8" s="1"/>
  <c r="EB15" i="8" s="1"/>
  <c r="EB16" i="8" s="1"/>
  <c r="EB17" i="8" s="1"/>
  <c r="EB18" i="8" s="1"/>
  <c r="EB19" i="8" s="1"/>
  <c r="EB20" i="8" s="1"/>
  <c r="EB21" i="8" s="1"/>
  <c r="EB22" i="8" s="1"/>
  <c r="EB23" i="8" s="1"/>
  <c r="EB24" i="8" s="1"/>
  <c r="EB25" i="8" s="1"/>
  <c r="EB26" i="8" s="1"/>
  <c r="EB27" i="8" s="1"/>
  <c r="EB28" i="8" s="1"/>
  <c r="EB29" i="8" s="1"/>
  <c r="EB30" i="8" s="1"/>
  <c r="EB31" i="8" s="1"/>
  <c r="EB32" i="8" s="1"/>
  <c r="EB33" i="8" s="1"/>
  <c r="EB34" i="8" s="1"/>
  <c r="EB35" i="8" s="1"/>
  <c r="EB36" i="8" s="1"/>
  <c r="EB37" i="8" s="1"/>
  <c r="EB38" i="8" s="1"/>
  <c r="EB39" i="8" s="1"/>
  <c r="EB40" i="8" s="1"/>
  <c r="EB41" i="8" s="1"/>
  <c r="EB42" i="8" s="1"/>
  <c r="EB43" i="8" s="1"/>
  <c r="EB44" i="8" s="1"/>
  <c r="EB45" i="8" s="1"/>
  <c r="EB46" i="8" s="1"/>
  <c r="EB47" i="8" s="1"/>
  <c r="EB48" i="8" s="1"/>
  <c r="EB49" i="8" s="1"/>
  <c r="EB50" i="8" s="1"/>
  <c r="EB51" i="8" s="1"/>
  <c r="EB52" i="8" s="1"/>
  <c r="EB53" i="8" s="1"/>
  <c r="EB54" i="8" s="1"/>
  <c r="EB55" i="8" s="1"/>
  <c r="EB56" i="8" s="1"/>
  <c r="EB57" i="8" s="1"/>
  <c r="EB58" i="8" s="1"/>
  <c r="EB59" i="8" s="1"/>
  <c r="EB60" i="8" s="1"/>
  <c r="EB61" i="8" s="1"/>
  <c r="EB62" i="8" s="1"/>
  <c r="EB63" i="8" s="1"/>
  <c r="EB64" i="8" s="1"/>
  <c r="EB65" i="8" s="1"/>
  <c r="EB66" i="8" s="1"/>
  <c r="EB67" i="8" s="1"/>
  <c r="EB68" i="8" s="1"/>
  <c r="EB69" i="8" s="1"/>
  <c r="EB70" i="8" s="1"/>
  <c r="EB71" i="8" s="1"/>
  <c r="EB72" i="8" s="1"/>
  <c r="EB73" i="8" s="1"/>
  <c r="EB74" i="8" s="1"/>
  <c r="EB75" i="8" s="1"/>
  <c r="EB76" i="8" s="1"/>
  <c r="EB77" i="8" s="1"/>
  <c r="EB78" i="8" s="1"/>
  <c r="EB79" i="8" s="1"/>
  <c r="EB80" i="8" s="1"/>
  <c r="EB2" i="8" s="1"/>
  <c r="EG6" i="8"/>
  <c r="BZ13" i="8"/>
  <c r="DP4" i="8"/>
  <c r="DP5" i="8" s="1"/>
  <c r="DP6" i="8" s="1"/>
  <c r="DP7" i="8" s="1"/>
  <c r="DP8" i="8" s="1"/>
  <c r="DP9" i="8" s="1"/>
  <c r="DP10" i="8" s="1"/>
  <c r="DP11" i="8" s="1"/>
  <c r="DP12" i="8" s="1"/>
  <c r="DP13" i="8" s="1"/>
  <c r="DP14" i="8" s="1"/>
  <c r="DP15" i="8" s="1"/>
  <c r="DP16" i="8" s="1"/>
  <c r="DP17" i="8" s="1"/>
  <c r="DP18" i="8" s="1"/>
  <c r="DP19" i="8" s="1"/>
  <c r="DP20" i="8" s="1"/>
  <c r="DP21" i="8" s="1"/>
  <c r="DP22" i="8" s="1"/>
  <c r="DP23" i="8" s="1"/>
  <c r="DP24" i="8" s="1"/>
  <c r="DP25" i="8" s="1"/>
  <c r="DP26" i="8" s="1"/>
  <c r="DP27" i="8" s="1"/>
  <c r="DP28" i="8" s="1"/>
  <c r="DP29" i="8" s="1"/>
  <c r="DP30" i="8" s="1"/>
  <c r="DP31" i="8" s="1"/>
  <c r="DP32" i="8" s="1"/>
  <c r="DP33" i="8" s="1"/>
  <c r="DP34" i="8" s="1"/>
  <c r="DP35" i="8" s="1"/>
  <c r="DP36" i="8" s="1"/>
  <c r="DP37" i="8" s="1"/>
  <c r="DP38" i="8" s="1"/>
  <c r="DP39" i="8" s="1"/>
  <c r="DP40" i="8" s="1"/>
  <c r="DP41" i="8" s="1"/>
  <c r="DP42" i="8" s="1"/>
  <c r="DP43" i="8" s="1"/>
  <c r="DP44" i="8" s="1"/>
  <c r="DP45" i="8" s="1"/>
  <c r="DP46" i="8" s="1"/>
  <c r="DP47" i="8" s="1"/>
  <c r="DP48" i="8" s="1"/>
  <c r="DP49" i="8" s="1"/>
  <c r="DP50" i="8" s="1"/>
  <c r="DP51" i="8" s="1"/>
  <c r="DP52" i="8" s="1"/>
  <c r="DP53" i="8" s="1"/>
  <c r="DP54" i="8" s="1"/>
  <c r="DP55" i="8" s="1"/>
  <c r="DP56" i="8" s="1"/>
  <c r="DP57" i="8" s="1"/>
  <c r="DP58" i="8" s="1"/>
  <c r="DP59" i="8" s="1"/>
  <c r="DP60" i="8" s="1"/>
  <c r="DP61" i="8" s="1"/>
  <c r="DP62" i="8" s="1"/>
  <c r="DP63" i="8" s="1"/>
  <c r="DP64" i="8" s="1"/>
  <c r="DP65" i="8" s="1"/>
  <c r="DP66" i="8" s="1"/>
  <c r="DP67" i="8" s="1"/>
  <c r="DP68" i="8" s="1"/>
  <c r="DP69" i="8" s="1"/>
  <c r="DP70" i="8" s="1"/>
  <c r="DP71" i="8" s="1"/>
  <c r="DP72" i="8" s="1"/>
  <c r="DP73" i="8" s="1"/>
  <c r="DP74" i="8" s="1"/>
  <c r="DP75" i="8" s="1"/>
  <c r="DP76" i="8" s="1"/>
  <c r="DP77" i="8" s="1"/>
  <c r="DP78" i="8" s="1"/>
  <c r="DP79" i="8" s="1"/>
  <c r="DP80" i="8" s="1"/>
  <c r="DP2" i="8" s="1"/>
  <c r="DX4" i="8"/>
  <c r="DU5" i="8"/>
  <c r="DU6" i="8" s="1"/>
  <c r="DU7" i="8" s="1"/>
  <c r="DU8" i="8" s="1"/>
  <c r="DU9" i="8" s="1"/>
  <c r="DU10" i="8" s="1"/>
  <c r="DU11" i="8" s="1"/>
  <c r="DU12" i="8" s="1"/>
  <c r="DU13" i="8" s="1"/>
  <c r="DU14" i="8" s="1"/>
  <c r="DU15" i="8" s="1"/>
  <c r="DU16" i="8" s="1"/>
  <c r="DU17" i="8" s="1"/>
  <c r="DU18" i="8" s="1"/>
  <c r="DU19" i="8" s="1"/>
  <c r="DU20" i="8" s="1"/>
  <c r="DU21" i="8" s="1"/>
  <c r="DU22" i="8" s="1"/>
  <c r="DU23" i="8" s="1"/>
  <c r="DU24" i="8" s="1"/>
  <c r="DU25" i="8" s="1"/>
  <c r="DU26" i="8" s="1"/>
  <c r="DU27" i="8" s="1"/>
  <c r="DU28" i="8" s="1"/>
  <c r="DU29" i="8" s="1"/>
  <c r="DU30" i="8" s="1"/>
  <c r="DU31" i="8" s="1"/>
  <c r="DU32" i="8" s="1"/>
  <c r="DU33" i="8" s="1"/>
  <c r="DU34" i="8" s="1"/>
  <c r="DU35" i="8" s="1"/>
  <c r="DU36" i="8" s="1"/>
  <c r="DU37" i="8" s="1"/>
  <c r="DU38" i="8" s="1"/>
  <c r="DU39" i="8" s="1"/>
  <c r="DU40" i="8" s="1"/>
  <c r="DU41" i="8" s="1"/>
  <c r="DU42" i="8" s="1"/>
  <c r="DU43" i="8" s="1"/>
  <c r="DU44" i="8" s="1"/>
  <c r="DU45" i="8" s="1"/>
  <c r="DU46" i="8" s="1"/>
  <c r="DU47" i="8" s="1"/>
  <c r="DU48" i="8" s="1"/>
  <c r="DU49" i="8" s="1"/>
  <c r="DU50" i="8" s="1"/>
  <c r="DU51" i="8" s="1"/>
  <c r="DU52" i="8" s="1"/>
  <c r="DU53" i="8" s="1"/>
  <c r="DU54" i="8" s="1"/>
  <c r="DU55" i="8" s="1"/>
  <c r="DU56" i="8" s="1"/>
  <c r="DU57" i="8" s="1"/>
  <c r="DU58" i="8" s="1"/>
  <c r="DU59" i="8" s="1"/>
  <c r="DU60" i="8" s="1"/>
  <c r="DU61" i="8" s="1"/>
  <c r="DU62" i="8" s="1"/>
  <c r="DU63" i="8" s="1"/>
  <c r="DU64" i="8" s="1"/>
  <c r="DU65" i="8" s="1"/>
  <c r="DU66" i="8" s="1"/>
  <c r="DU67" i="8" s="1"/>
  <c r="DU68" i="8" s="1"/>
  <c r="DU69" i="8" s="1"/>
  <c r="DU70" i="8" s="1"/>
  <c r="DU71" i="8" s="1"/>
  <c r="DU72" i="8" s="1"/>
  <c r="DU73" i="8" s="1"/>
  <c r="DU74" i="8" s="1"/>
  <c r="DU75" i="8" s="1"/>
  <c r="DU76" i="8" s="1"/>
  <c r="DU77" i="8" s="1"/>
  <c r="DU78" i="8" s="1"/>
  <c r="DU79" i="8" s="1"/>
  <c r="DU80" i="8" s="1"/>
  <c r="DU2" i="8" s="1"/>
  <c r="EG9" i="8"/>
  <c r="EG12" i="8"/>
  <c r="EG15" i="8"/>
  <c r="EG18" i="8"/>
  <c r="EG16" i="8"/>
  <c r="EG19" i="8"/>
  <c r="EG17" i="8"/>
  <c r="EG20" i="8"/>
  <c r="EG14" i="8"/>
  <c r="CS42" i="7"/>
  <c r="CS43" i="7" s="1"/>
  <c r="CS44" i="7" s="1"/>
  <c r="CS45" i="7" s="1"/>
  <c r="CS46" i="7" s="1"/>
  <c r="CS47" i="7" s="1"/>
  <c r="CS48" i="7" s="1"/>
  <c r="CS49" i="7" s="1"/>
  <c r="CS50" i="7" s="1"/>
  <c r="CS51" i="7" s="1"/>
  <c r="CS52" i="7" s="1"/>
  <c r="CS53" i="7" s="1"/>
  <c r="CS54" i="7" s="1"/>
  <c r="CS55" i="7" s="1"/>
  <c r="CS56" i="7" s="1"/>
  <c r="CS57" i="7" s="1"/>
  <c r="CS58" i="7" s="1"/>
  <c r="CS59" i="7" s="1"/>
  <c r="CS60" i="7" s="1"/>
  <c r="CS61" i="7" s="1"/>
  <c r="CS62" i="7" s="1"/>
  <c r="CS63" i="7" s="1"/>
  <c r="CS64" i="7" s="1"/>
  <c r="CS65" i="7" s="1"/>
  <c r="CS66" i="7" s="1"/>
  <c r="CS67" i="7" s="1"/>
  <c r="CS68" i="7" s="1"/>
  <c r="CS69" i="7" s="1"/>
  <c r="CS70" i="7" s="1"/>
  <c r="CS71" i="7" s="1"/>
  <c r="CS72" i="7" s="1"/>
  <c r="CS73" i="7" s="1"/>
  <c r="CS74" i="7" s="1"/>
  <c r="CS75" i="7" s="1"/>
  <c r="CS76" i="7" s="1"/>
  <c r="CS77" i="7" s="1"/>
  <c r="CS78" i="7" s="1"/>
  <c r="CS79" i="7" s="1"/>
  <c r="CS80" i="7" s="1"/>
  <c r="CL42" i="7"/>
  <c r="CL43" i="7" s="1"/>
  <c r="CL44" i="7" s="1"/>
  <c r="CL45" i="7" s="1"/>
  <c r="CL46" i="7" s="1"/>
  <c r="CL47" i="7" s="1"/>
  <c r="CL48" i="7" s="1"/>
  <c r="CL49" i="7" s="1"/>
  <c r="CL50" i="7" s="1"/>
  <c r="CL51" i="7" s="1"/>
  <c r="CL52" i="7" s="1"/>
  <c r="CL53" i="7" s="1"/>
  <c r="CL54" i="7" s="1"/>
  <c r="CL55" i="7" s="1"/>
  <c r="CL56" i="7" s="1"/>
  <c r="CL57" i="7" s="1"/>
  <c r="CL58" i="7" s="1"/>
  <c r="CL59" i="7" s="1"/>
  <c r="CL60" i="7" s="1"/>
  <c r="CL61" i="7" s="1"/>
  <c r="CL62" i="7" s="1"/>
  <c r="CL63" i="7" s="1"/>
  <c r="CL64" i="7" s="1"/>
  <c r="CL65" i="7" s="1"/>
  <c r="CL66" i="7" s="1"/>
  <c r="CL67" i="7" s="1"/>
  <c r="CL68" i="7" s="1"/>
  <c r="CL69" i="7" s="1"/>
  <c r="CL70" i="7" s="1"/>
  <c r="CL71" i="7" s="1"/>
  <c r="CL72" i="7" s="1"/>
  <c r="CL73" i="7" s="1"/>
  <c r="CL74" i="7" s="1"/>
  <c r="CL75" i="7" s="1"/>
  <c r="CL76" i="7" s="1"/>
  <c r="CL77" i="7" s="1"/>
  <c r="CL78" i="7" s="1"/>
  <c r="CL79" i="7" s="1"/>
  <c r="CL80" i="7" s="1"/>
  <c r="CT42" i="7"/>
  <c r="CT43" i="7" s="1"/>
  <c r="CT44" i="7" s="1"/>
  <c r="CT45" i="7" s="1"/>
  <c r="CT46" i="7" s="1"/>
  <c r="CT47" i="7" s="1"/>
  <c r="CT48" i="7" s="1"/>
  <c r="CT49" i="7" s="1"/>
  <c r="CT50" i="7" s="1"/>
  <c r="CT51" i="7" s="1"/>
  <c r="CT52" i="7" s="1"/>
  <c r="CT53" i="7" s="1"/>
  <c r="CT54" i="7" s="1"/>
  <c r="CT55" i="7" s="1"/>
  <c r="CT56" i="7" s="1"/>
  <c r="CT57" i="7" s="1"/>
  <c r="CT58" i="7" s="1"/>
  <c r="CT59" i="7" s="1"/>
  <c r="CT60" i="7" s="1"/>
  <c r="CT61" i="7" s="1"/>
  <c r="CT62" i="7" s="1"/>
  <c r="CT63" i="7" s="1"/>
  <c r="CT64" i="7" s="1"/>
  <c r="CT65" i="7" s="1"/>
  <c r="CT66" i="7" s="1"/>
  <c r="CT67" i="7" s="1"/>
  <c r="CT68" i="7" s="1"/>
  <c r="CT69" i="7" s="1"/>
  <c r="CT70" i="7" s="1"/>
  <c r="CT71" i="7" s="1"/>
  <c r="CT72" i="7" s="1"/>
  <c r="CT73" i="7" s="1"/>
  <c r="CT74" i="7" s="1"/>
  <c r="CT75" i="7" s="1"/>
  <c r="CT76" i="7" s="1"/>
  <c r="CT77" i="7" s="1"/>
  <c r="CT78" i="7" s="1"/>
  <c r="CT79" i="7" s="1"/>
  <c r="CT80" i="7" s="1"/>
  <c r="CO42" i="7"/>
  <c r="CO43" i="7" s="1"/>
  <c r="CO44" i="7" s="1"/>
  <c r="CO45" i="7" s="1"/>
  <c r="CO46" i="7" s="1"/>
  <c r="CO47" i="7" s="1"/>
  <c r="CO48" i="7" s="1"/>
  <c r="CO49" i="7" s="1"/>
  <c r="CO50" i="7" s="1"/>
  <c r="CO51" i="7" s="1"/>
  <c r="CO52" i="7" s="1"/>
  <c r="CO53" i="7" s="1"/>
  <c r="CO54" i="7" s="1"/>
  <c r="CO55" i="7" s="1"/>
  <c r="CO56" i="7" s="1"/>
  <c r="CO57" i="7" s="1"/>
  <c r="CO58" i="7" s="1"/>
  <c r="CO59" i="7" s="1"/>
  <c r="CO60" i="7" s="1"/>
  <c r="CO61" i="7" s="1"/>
  <c r="CO62" i="7" s="1"/>
  <c r="CO63" i="7" s="1"/>
  <c r="CO64" i="7" s="1"/>
  <c r="CO65" i="7" s="1"/>
  <c r="CO66" i="7" s="1"/>
  <c r="CO67" i="7" s="1"/>
  <c r="CO68" i="7" s="1"/>
  <c r="CO69" i="7" s="1"/>
  <c r="CO70" i="7" s="1"/>
  <c r="CO71" i="7" s="1"/>
  <c r="CO72" i="7" s="1"/>
  <c r="CO73" i="7" s="1"/>
  <c r="CO74" i="7" s="1"/>
  <c r="CO75" i="7" s="1"/>
  <c r="CO76" i="7" s="1"/>
  <c r="CO77" i="7" s="1"/>
  <c r="CO78" i="7" s="1"/>
  <c r="CO79" i="7" s="1"/>
  <c r="CO80" i="7" s="1"/>
  <c r="CU42" i="7"/>
  <c r="CU43" i="7" s="1"/>
  <c r="CU44" i="7" s="1"/>
  <c r="CU45" i="7" s="1"/>
  <c r="CU46" i="7" s="1"/>
  <c r="CU47" i="7" s="1"/>
  <c r="CU48" i="7" s="1"/>
  <c r="CU49" i="7" s="1"/>
  <c r="CU50" i="7" s="1"/>
  <c r="CU51" i="7" s="1"/>
  <c r="CU52" i="7" s="1"/>
  <c r="CU53" i="7" s="1"/>
  <c r="CU54" i="7" s="1"/>
  <c r="CU55" i="7" s="1"/>
  <c r="CU56" i="7" s="1"/>
  <c r="CU57" i="7" s="1"/>
  <c r="CU58" i="7" s="1"/>
  <c r="CU59" i="7" s="1"/>
  <c r="CU60" i="7" s="1"/>
  <c r="CU61" i="7" s="1"/>
  <c r="CU62" i="7" s="1"/>
  <c r="CU63" i="7" s="1"/>
  <c r="CU64" i="7" s="1"/>
  <c r="CU65" i="7" s="1"/>
  <c r="CU66" i="7" s="1"/>
  <c r="CU67" i="7" s="1"/>
  <c r="CU68" i="7" s="1"/>
  <c r="CU69" i="7" s="1"/>
  <c r="CU70" i="7" s="1"/>
  <c r="CU71" i="7" s="1"/>
  <c r="CU72" i="7" s="1"/>
  <c r="CU73" i="7" s="1"/>
  <c r="CU74" i="7" s="1"/>
  <c r="CU75" i="7" s="1"/>
  <c r="CU76" i="7" s="1"/>
  <c r="CU77" i="7" s="1"/>
  <c r="CU78" i="7" s="1"/>
  <c r="CU79" i="7" s="1"/>
  <c r="CU80" i="7" s="1"/>
  <c r="CK42" i="7"/>
  <c r="CK43" i="7" s="1"/>
  <c r="CK44" i="7" s="1"/>
  <c r="CK45" i="7" s="1"/>
  <c r="CK46" i="7" s="1"/>
  <c r="CK47" i="7" s="1"/>
  <c r="CK48" i="7" s="1"/>
  <c r="CK49" i="7" s="1"/>
  <c r="CK50" i="7" s="1"/>
  <c r="CK51" i="7" s="1"/>
  <c r="CK52" i="7" s="1"/>
  <c r="CK53" i="7" s="1"/>
  <c r="CK54" i="7" s="1"/>
  <c r="CK55" i="7" s="1"/>
  <c r="CK56" i="7" s="1"/>
  <c r="CK57" i="7" s="1"/>
  <c r="CK58" i="7" s="1"/>
  <c r="CK59" i="7" s="1"/>
  <c r="CK60" i="7" s="1"/>
  <c r="CK61" i="7" s="1"/>
  <c r="CK62" i="7" s="1"/>
  <c r="CK63" i="7" s="1"/>
  <c r="CK64" i="7" s="1"/>
  <c r="CK65" i="7" s="1"/>
  <c r="CK66" i="7" s="1"/>
  <c r="CK67" i="7" s="1"/>
  <c r="CK68" i="7" s="1"/>
  <c r="CK69" i="7" s="1"/>
  <c r="CK70" i="7" s="1"/>
  <c r="CK71" i="7" s="1"/>
  <c r="CK72" i="7" s="1"/>
  <c r="CK73" i="7" s="1"/>
  <c r="CK74" i="7" s="1"/>
  <c r="CK75" i="7" s="1"/>
  <c r="CK76" i="7" s="1"/>
  <c r="CK77" i="7" s="1"/>
  <c r="CK78" i="7" s="1"/>
  <c r="CK79" i="7" s="1"/>
  <c r="CK80" i="7" s="1"/>
  <c r="CP42" i="7"/>
  <c r="CP43" i="7" s="1"/>
  <c r="CP44" i="7" s="1"/>
  <c r="CP45" i="7" s="1"/>
  <c r="CP46" i="7" s="1"/>
  <c r="CP47" i="7" s="1"/>
  <c r="CP48" i="7" s="1"/>
  <c r="CP49" i="7" s="1"/>
  <c r="CP50" i="7" s="1"/>
  <c r="CP51" i="7" s="1"/>
  <c r="CP52" i="7" s="1"/>
  <c r="CP53" i="7" s="1"/>
  <c r="CP54" i="7" s="1"/>
  <c r="CP55" i="7" s="1"/>
  <c r="CP56" i="7" s="1"/>
  <c r="CP57" i="7" s="1"/>
  <c r="CP58" i="7" s="1"/>
  <c r="CP59" i="7" s="1"/>
  <c r="CP60" i="7" s="1"/>
  <c r="CP61" i="7" s="1"/>
  <c r="CP62" i="7" s="1"/>
  <c r="CP63" i="7" s="1"/>
  <c r="CP64" i="7" s="1"/>
  <c r="CP65" i="7" s="1"/>
  <c r="CP66" i="7" s="1"/>
  <c r="CP67" i="7" s="1"/>
  <c r="CP68" i="7" s="1"/>
  <c r="CP69" i="7" s="1"/>
  <c r="CP70" i="7" s="1"/>
  <c r="CP71" i="7" s="1"/>
  <c r="CP72" i="7" s="1"/>
  <c r="CP73" i="7" s="1"/>
  <c r="CP74" i="7" s="1"/>
  <c r="CP75" i="7" s="1"/>
  <c r="CP76" i="7" s="1"/>
  <c r="CP77" i="7" s="1"/>
  <c r="CP78" i="7" s="1"/>
  <c r="CP79" i="7" s="1"/>
  <c r="CP80" i="7" s="1"/>
  <c r="CH42" i="7"/>
  <c r="CH43" i="7" s="1"/>
  <c r="CH44" i="7" s="1"/>
  <c r="CH45" i="7" s="1"/>
  <c r="CH46" i="7" s="1"/>
  <c r="CH47" i="7" s="1"/>
  <c r="CH48" i="7" s="1"/>
  <c r="CH49" i="7" s="1"/>
  <c r="CH50" i="7" s="1"/>
  <c r="CH51" i="7" s="1"/>
  <c r="CH52" i="7" s="1"/>
  <c r="CH53" i="7" s="1"/>
  <c r="CH54" i="7" s="1"/>
  <c r="CH55" i="7" s="1"/>
  <c r="CH56" i="7" s="1"/>
  <c r="CH57" i="7" s="1"/>
  <c r="CH58" i="7" s="1"/>
  <c r="CH59" i="7" s="1"/>
  <c r="CH60" i="7" s="1"/>
  <c r="CH61" i="7" s="1"/>
  <c r="CH62" i="7" s="1"/>
  <c r="CH63" i="7" s="1"/>
  <c r="CH64" i="7" s="1"/>
  <c r="CH65" i="7" s="1"/>
  <c r="CH66" i="7" s="1"/>
  <c r="CH67" i="7" s="1"/>
  <c r="CH68" i="7" s="1"/>
  <c r="CH69" i="7" s="1"/>
  <c r="CH70" i="7" s="1"/>
  <c r="CH71" i="7" s="1"/>
  <c r="CH72" i="7" s="1"/>
  <c r="CH73" i="7" s="1"/>
  <c r="CH74" i="7" s="1"/>
  <c r="CH75" i="7" s="1"/>
  <c r="CH76" i="7" s="1"/>
  <c r="CH77" i="7" s="1"/>
  <c r="CH78" i="7" s="1"/>
  <c r="CH79" i="7" s="1"/>
  <c r="CH80" i="7" s="1"/>
  <c r="CC42" i="7"/>
  <c r="CC43" i="7" s="1"/>
  <c r="CC44" i="7" s="1"/>
  <c r="CC45" i="7" s="1"/>
  <c r="CC46" i="7" s="1"/>
  <c r="CC47" i="7" s="1"/>
  <c r="CC48" i="7" s="1"/>
  <c r="CC49" i="7" s="1"/>
  <c r="CC50" i="7" s="1"/>
  <c r="CC51" i="7" s="1"/>
  <c r="CC52" i="7" s="1"/>
  <c r="CC53" i="7" s="1"/>
  <c r="CC54" i="7" s="1"/>
  <c r="CC55" i="7" s="1"/>
  <c r="CC56" i="7" s="1"/>
  <c r="CC57" i="7" s="1"/>
  <c r="CC58" i="7" s="1"/>
  <c r="CC59" i="7" s="1"/>
  <c r="CC60" i="7" s="1"/>
  <c r="CC61" i="7" s="1"/>
  <c r="CC62" i="7" s="1"/>
  <c r="CC63" i="7" s="1"/>
  <c r="CC64" i="7" s="1"/>
  <c r="CC65" i="7" s="1"/>
  <c r="CC66" i="7" s="1"/>
  <c r="CC67" i="7" s="1"/>
  <c r="CC68" i="7" s="1"/>
  <c r="CC69" i="7" s="1"/>
  <c r="CC70" i="7" s="1"/>
  <c r="CC71" i="7" s="1"/>
  <c r="CC72" i="7" s="1"/>
  <c r="CC73" i="7" s="1"/>
  <c r="CC74" i="7" s="1"/>
  <c r="CC75" i="7" s="1"/>
  <c r="CC76" i="7" s="1"/>
  <c r="CC77" i="7" s="1"/>
  <c r="CC78" i="7" s="1"/>
  <c r="CC79" i="7" s="1"/>
  <c r="CC80" i="7" s="1"/>
  <c r="CF42" i="7"/>
  <c r="CF43" i="7" s="1"/>
  <c r="CF44" i="7" s="1"/>
  <c r="CF45" i="7" s="1"/>
  <c r="CF46" i="7" s="1"/>
  <c r="CF47" i="7" s="1"/>
  <c r="CF48" i="7" s="1"/>
  <c r="CF49" i="7" s="1"/>
  <c r="CF50" i="7" s="1"/>
  <c r="CF51" i="7" s="1"/>
  <c r="CF52" i="7" s="1"/>
  <c r="CF53" i="7" s="1"/>
  <c r="CF54" i="7" s="1"/>
  <c r="CF55" i="7" s="1"/>
  <c r="CF56" i="7" s="1"/>
  <c r="CF57" i="7" s="1"/>
  <c r="CF58" i="7" s="1"/>
  <c r="CF59" i="7" s="1"/>
  <c r="CF60" i="7" s="1"/>
  <c r="CF61" i="7" s="1"/>
  <c r="CF62" i="7" s="1"/>
  <c r="CF63" i="7" s="1"/>
  <c r="CF64" i="7" s="1"/>
  <c r="CF65" i="7" s="1"/>
  <c r="CF66" i="7" s="1"/>
  <c r="CF67" i="7" s="1"/>
  <c r="CF68" i="7" s="1"/>
  <c r="CF69" i="7" s="1"/>
  <c r="CF70" i="7" s="1"/>
  <c r="CF71" i="7" s="1"/>
  <c r="CF72" i="7" s="1"/>
  <c r="CF73" i="7" s="1"/>
  <c r="CF74" i="7" s="1"/>
  <c r="CF75" i="7" s="1"/>
  <c r="CF76" i="7" s="1"/>
  <c r="CF77" i="7" s="1"/>
  <c r="CF78" i="7" s="1"/>
  <c r="CF79" i="7" s="1"/>
  <c r="CF80" i="7" s="1"/>
  <c r="CN42" i="7"/>
  <c r="CN43" i="7" s="1"/>
  <c r="CN44" i="7" s="1"/>
  <c r="CN45" i="7" s="1"/>
  <c r="CN46" i="7" s="1"/>
  <c r="CN47" i="7" s="1"/>
  <c r="CN48" i="7" s="1"/>
  <c r="CN49" i="7" s="1"/>
  <c r="CN50" i="7" s="1"/>
  <c r="CN51" i="7" s="1"/>
  <c r="CN52" i="7" s="1"/>
  <c r="CN53" i="7" s="1"/>
  <c r="CN54" i="7" s="1"/>
  <c r="CN55" i="7" s="1"/>
  <c r="CN56" i="7" s="1"/>
  <c r="CN57" i="7" s="1"/>
  <c r="CN58" i="7" s="1"/>
  <c r="CN59" i="7" s="1"/>
  <c r="CN60" i="7" s="1"/>
  <c r="CN61" i="7" s="1"/>
  <c r="CN62" i="7" s="1"/>
  <c r="CN63" i="7" s="1"/>
  <c r="CN64" i="7" s="1"/>
  <c r="CN65" i="7" s="1"/>
  <c r="CN66" i="7" s="1"/>
  <c r="CN67" i="7" s="1"/>
  <c r="CN68" i="7" s="1"/>
  <c r="CN69" i="7" s="1"/>
  <c r="CN70" i="7" s="1"/>
  <c r="CN71" i="7" s="1"/>
  <c r="CN72" i="7" s="1"/>
  <c r="CN73" i="7" s="1"/>
  <c r="CN74" i="7" s="1"/>
  <c r="CN75" i="7" s="1"/>
  <c r="CN76" i="7" s="1"/>
  <c r="CN77" i="7" s="1"/>
  <c r="CN78" i="7" s="1"/>
  <c r="CN79" i="7" s="1"/>
  <c r="CN80" i="7" s="1"/>
  <c r="CD42" i="7"/>
  <c r="CD43" i="7" s="1"/>
  <c r="CD44" i="7" s="1"/>
  <c r="CD45" i="7" s="1"/>
  <c r="CD46" i="7" s="1"/>
  <c r="CD47" i="7" s="1"/>
  <c r="CD48" i="7" s="1"/>
  <c r="CD49" i="7" s="1"/>
  <c r="CD50" i="7" s="1"/>
  <c r="CD51" i="7" s="1"/>
  <c r="CD52" i="7" s="1"/>
  <c r="CD53" i="7" s="1"/>
  <c r="CD54" i="7" s="1"/>
  <c r="CD55" i="7" s="1"/>
  <c r="CD56" i="7" s="1"/>
  <c r="CD57" i="7" s="1"/>
  <c r="CD58" i="7" s="1"/>
  <c r="CD59" i="7" s="1"/>
  <c r="CD60" i="7" s="1"/>
  <c r="CD61" i="7" s="1"/>
  <c r="CD62" i="7" s="1"/>
  <c r="CD63" i="7" s="1"/>
  <c r="CD64" i="7" s="1"/>
  <c r="CD65" i="7" s="1"/>
  <c r="CD66" i="7" s="1"/>
  <c r="CD67" i="7" s="1"/>
  <c r="CD68" i="7" s="1"/>
  <c r="CD69" i="7" s="1"/>
  <c r="CD70" i="7" s="1"/>
  <c r="CD71" i="7" s="1"/>
  <c r="CD72" i="7" s="1"/>
  <c r="CD73" i="7" s="1"/>
  <c r="CD74" i="7" s="1"/>
  <c r="CD75" i="7" s="1"/>
  <c r="CD76" i="7" s="1"/>
  <c r="CD77" i="7" s="1"/>
  <c r="CD78" i="7" s="1"/>
  <c r="CD79" i="7" s="1"/>
  <c r="CD80" i="7" s="1"/>
  <c r="CM42" i="7"/>
  <c r="CM43" i="7" s="1"/>
  <c r="CM44" i="7" s="1"/>
  <c r="CM45" i="7" s="1"/>
  <c r="CM46" i="7" s="1"/>
  <c r="CM47" i="7" s="1"/>
  <c r="CM48" i="7" s="1"/>
  <c r="CM49" i="7" s="1"/>
  <c r="CM50" i="7" s="1"/>
  <c r="CM51" i="7" s="1"/>
  <c r="CM52" i="7" s="1"/>
  <c r="CM53" i="7" s="1"/>
  <c r="CM54" i="7" s="1"/>
  <c r="CM55" i="7" s="1"/>
  <c r="CM56" i="7" s="1"/>
  <c r="CM57" i="7" s="1"/>
  <c r="CM58" i="7" s="1"/>
  <c r="CM59" i="7" s="1"/>
  <c r="CM60" i="7" s="1"/>
  <c r="CM61" i="7" s="1"/>
  <c r="CM62" i="7" s="1"/>
  <c r="CM63" i="7" s="1"/>
  <c r="CM64" i="7" s="1"/>
  <c r="CM65" i="7" s="1"/>
  <c r="CM66" i="7" s="1"/>
  <c r="CM67" i="7" s="1"/>
  <c r="CM68" i="7" s="1"/>
  <c r="CM69" i="7" s="1"/>
  <c r="CM70" i="7" s="1"/>
  <c r="CM71" i="7" s="1"/>
  <c r="CM72" i="7" s="1"/>
  <c r="CM73" i="7" s="1"/>
  <c r="CM74" i="7" s="1"/>
  <c r="CM75" i="7" s="1"/>
  <c r="CM76" i="7" s="1"/>
  <c r="CM77" i="7" s="1"/>
  <c r="CM78" i="7" s="1"/>
  <c r="CM79" i="7" s="1"/>
  <c r="CM80" i="7" s="1"/>
  <c r="CI42" i="7"/>
  <c r="CI43" i="7" s="1"/>
  <c r="CI44" i="7" s="1"/>
  <c r="CI45" i="7" s="1"/>
  <c r="CI46" i="7" s="1"/>
  <c r="CI47" i="7" s="1"/>
  <c r="CI48" i="7" s="1"/>
  <c r="CI49" i="7" s="1"/>
  <c r="CI50" i="7" s="1"/>
  <c r="CI51" i="7" s="1"/>
  <c r="CI52" i="7" s="1"/>
  <c r="CI53" i="7" s="1"/>
  <c r="CI54" i="7" s="1"/>
  <c r="CI55" i="7" s="1"/>
  <c r="CI56" i="7" s="1"/>
  <c r="CI57" i="7" s="1"/>
  <c r="CI58" i="7" s="1"/>
  <c r="CI59" i="7" s="1"/>
  <c r="CI60" i="7" s="1"/>
  <c r="CI61" i="7" s="1"/>
  <c r="CI62" i="7" s="1"/>
  <c r="CI63" i="7" s="1"/>
  <c r="CI64" i="7" s="1"/>
  <c r="CI65" i="7" s="1"/>
  <c r="CI66" i="7" s="1"/>
  <c r="CI67" i="7" s="1"/>
  <c r="CI68" i="7" s="1"/>
  <c r="CI69" i="7" s="1"/>
  <c r="CI70" i="7" s="1"/>
  <c r="CI71" i="7" s="1"/>
  <c r="CI72" i="7" s="1"/>
  <c r="CI73" i="7" s="1"/>
  <c r="CI74" i="7" s="1"/>
  <c r="CI75" i="7" s="1"/>
  <c r="CI76" i="7" s="1"/>
  <c r="CI77" i="7" s="1"/>
  <c r="CI78" i="7" s="1"/>
  <c r="CI79" i="7" s="1"/>
  <c r="CI80" i="7" s="1"/>
  <c r="CQ42" i="7"/>
  <c r="CQ43" i="7" s="1"/>
  <c r="CQ44" i="7" s="1"/>
  <c r="CQ45" i="7" s="1"/>
  <c r="CQ46" i="7" s="1"/>
  <c r="CQ47" i="7" s="1"/>
  <c r="CQ48" i="7" s="1"/>
  <c r="CQ49" i="7" s="1"/>
  <c r="CQ50" i="7" s="1"/>
  <c r="CQ51" i="7" s="1"/>
  <c r="CQ52" i="7" s="1"/>
  <c r="CQ53" i="7" s="1"/>
  <c r="CQ54" i="7" s="1"/>
  <c r="CQ55" i="7" s="1"/>
  <c r="CQ56" i="7" s="1"/>
  <c r="CQ57" i="7" s="1"/>
  <c r="CQ58" i="7" s="1"/>
  <c r="CQ59" i="7" s="1"/>
  <c r="CQ60" i="7" s="1"/>
  <c r="CQ61" i="7" s="1"/>
  <c r="CQ62" i="7" s="1"/>
  <c r="CQ63" i="7" s="1"/>
  <c r="CQ64" i="7" s="1"/>
  <c r="CQ65" i="7" s="1"/>
  <c r="CQ66" i="7" s="1"/>
  <c r="CQ67" i="7" s="1"/>
  <c r="CQ68" i="7" s="1"/>
  <c r="CQ69" i="7" s="1"/>
  <c r="CQ70" i="7" s="1"/>
  <c r="CQ71" i="7" s="1"/>
  <c r="CQ72" i="7" s="1"/>
  <c r="CQ73" i="7" s="1"/>
  <c r="CQ74" i="7" s="1"/>
  <c r="CQ75" i="7" s="1"/>
  <c r="CQ76" i="7" s="1"/>
  <c r="CQ77" i="7" s="1"/>
  <c r="CQ78" i="7" s="1"/>
  <c r="CQ79" i="7" s="1"/>
  <c r="CQ80" i="7" s="1"/>
  <c r="CG42" i="7"/>
  <c r="CG43" i="7" s="1"/>
  <c r="CG44" i="7" s="1"/>
  <c r="CG45" i="7" s="1"/>
  <c r="CG46" i="7" s="1"/>
  <c r="CG47" i="7" s="1"/>
  <c r="CG48" i="7" s="1"/>
  <c r="CG49" i="7" s="1"/>
  <c r="CG50" i="7" s="1"/>
  <c r="CG51" i="7" s="1"/>
  <c r="CG52" i="7" s="1"/>
  <c r="CG53" i="7" s="1"/>
  <c r="CG54" i="7" s="1"/>
  <c r="CG55" i="7" s="1"/>
  <c r="CG56" i="7" s="1"/>
  <c r="CG57" i="7" s="1"/>
  <c r="CG58" i="7" s="1"/>
  <c r="CG59" i="7" s="1"/>
  <c r="CG60" i="7" s="1"/>
  <c r="CG61" i="7" s="1"/>
  <c r="CG62" i="7" s="1"/>
  <c r="CG63" i="7" s="1"/>
  <c r="CG64" i="7" s="1"/>
  <c r="CG65" i="7" s="1"/>
  <c r="CG66" i="7" s="1"/>
  <c r="CG67" i="7" s="1"/>
  <c r="CG68" i="7" s="1"/>
  <c r="CG69" i="7" s="1"/>
  <c r="CG70" i="7" s="1"/>
  <c r="CG71" i="7" s="1"/>
  <c r="CG72" i="7" s="1"/>
  <c r="CG73" i="7" s="1"/>
  <c r="CG74" i="7" s="1"/>
  <c r="CG75" i="7" s="1"/>
  <c r="CG76" i="7" s="1"/>
  <c r="CG77" i="7" s="1"/>
  <c r="CG78" i="7" s="1"/>
  <c r="CG79" i="7" s="1"/>
  <c r="CG80" i="7" s="1"/>
  <c r="CE42" i="7"/>
  <c r="CE43" i="7" s="1"/>
  <c r="CE44" i="7" s="1"/>
  <c r="CE45" i="7" s="1"/>
  <c r="CE46" i="7" s="1"/>
  <c r="CE47" i="7" s="1"/>
  <c r="CE48" i="7" s="1"/>
  <c r="CE49" i="7" s="1"/>
  <c r="CE50" i="7" s="1"/>
  <c r="CE51" i="7" s="1"/>
  <c r="CE52" i="7" s="1"/>
  <c r="CE53" i="7" s="1"/>
  <c r="CE54" i="7" s="1"/>
  <c r="CE55" i="7" s="1"/>
  <c r="CE56" i="7" s="1"/>
  <c r="CE57" i="7" s="1"/>
  <c r="CE58" i="7" s="1"/>
  <c r="CE59" i="7" s="1"/>
  <c r="CE60" i="7" s="1"/>
  <c r="CE61" i="7" s="1"/>
  <c r="CE62" i="7" s="1"/>
  <c r="CE63" i="7" s="1"/>
  <c r="CE64" i="7" s="1"/>
  <c r="CE65" i="7" s="1"/>
  <c r="CE66" i="7" s="1"/>
  <c r="CE67" i="7" s="1"/>
  <c r="CE68" i="7" s="1"/>
  <c r="CE69" i="7" s="1"/>
  <c r="CE70" i="7" s="1"/>
  <c r="CE71" i="7" s="1"/>
  <c r="CE72" i="7" s="1"/>
  <c r="CE73" i="7" s="1"/>
  <c r="CE74" i="7" s="1"/>
  <c r="CE75" i="7" s="1"/>
  <c r="CE76" i="7" s="1"/>
  <c r="CE77" i="7" s="1"/>
  <c r="CE78" i="7" s="1"/>
  <c r="CE79" i="7" s="1"/>
  <c r="CE80" i="7" s="1"/>
  <c r="CB42" i="7"/>
  <c r="CB43" i="7" s="1"/>
  <c r="CB44" i="7" s="1"/>
  <c r="CB45" i="7" s="1"/>
  <c r="CB46" i="7" s="1"/>
  <c r="CB47" i="7" s="1"/>
  <c r="CB48" i="7" s="1"/>
  <c r="CB49" i="7" s="1"/>
  <c r="CB50" i="7" s="1"/>
  <c r="CB51" i="7" s="1"/>
  <c r="CB52" i="7" s="1"/>
  <c r="CB53" i="7" s="1"/>
  <c r="CB54" i="7" s="1"/>
  <c r="CB55" i="7" s="1"/>
  <c r="CB56" i="7" s="1"/>
  <c r="CB57" i="7" s="1"/>
  <c r="CB58" i="7" s="1"/>
  <c r="CB59" i="7" s="1"/>
  <c r="CB60" i="7" s="1"/>
  <c r="CB61" i="7" s="1"/>
  <c r="CB62" i="7" s="1"/>
  <c r="CB63" i="7" s="1"/>
  <c r="CB64" i="7" s="1"/>
  <c r="CB65" i="7" s="1"/>
  <c r="CB66" i="7" s="1"/>
  <c r="CB67" i="7" s="1"/>
  <c r="CB68" i="7" s="1"/>
  <c r="CB69" i="7" s="1"/>
  <c r="CB70" i="7" s="1"/>
  <c r="CB71" i="7" s="1"/>
  <c r="CB72" i="7" s="1"/>
  <c r="CB73" i="7" s="1"/>
  <c r="CB74" i="7" s="1"/>
  <c r="CB75" i="7" s="1"/>
  <c r="CB76" i="7" s="1"/>
  <c r="CB77" i="7" s="1"/>
  <c r="CB78" i="7" s="1"/>
  <c r="CB79" i="7" s="1"/>
  <c r="CB80" i="7" s="1"/>
  <c r="CJ42" i="7"/>
  <c r="CJ43" i="7" s="1"/>
  <c r="CJ44" i="7" s="1"/>
  <c r="CJ45" i="7" s="1"/>
  <c r="CJ46" i="7" s="1"/>
  <c r="CJ47" i="7" s="1"/>
  <c r="CJ48" i="7" s="1"/>
  <c r="CJ49" i="7" s="1"/>
  <c r="CJ50" i="7" s="1"/>
  <c r="CJ51" i="7" s="1"/>
  <c r="CJ52" i="7" s="1"/>
  <c r="CJ53" i="7" s="1"/>
  <c r="CJ54" i="7" s="1"/>
  <c r="CJ55" i="7" s="1"/>
  <c r="CJ56" i="7" s="1"/>
  <c r="CJ57" i="7" s="1"/>
  <c r="CJ58" i="7" s="1"/>
  <c r="CJ59" i="7" s="1"/>
  <c r="CJ60" i="7" s="1"/>
  <c r="CJ61" i="7" s="1"/>
  <c r="CJ62" i="7" s="1"/>
  <c r="CJ63" i="7" s="1"/>
  <c r="CJ64" i="7" s="1"/>
  <c r="CJ65" i="7" s="1"/>
  <c r="CJ66" i="7" s="1"/>
  <c r="CJ67" i="7" s="1"/>
  <c r="CJ68" i="7" s="1"/>
  <c r="CJ69" i="7" s="1"/>
  <c r="CJ70" i="7" s="1"/>
  <c r="CJ71" i="7" s="1"/>
  <c r="CJ72" i="7" s="1"/>
  <c r="CJ73" i="7" s="1"/>
  <c r="CJ74" i="7" s="1"/>
  <c r="CJ75" i="7" s="1"/>
  <c r="CJ76" i="7" s="1"/>
  <c r="CJ77" i="7" s="1"/>
  <c r="CJ78" i="7" s="1"/>
  <c r="CJ79" i="7" s="1"/>
  <c r="CJ80" i="7" s="1"/>
  <c r="CR42" i="7"/>
  <c r="CR43" i="7" s="1"/>
  <c r="CR44" i="7" s="1"/>
  <c r="CR45" i="7" s="1"/>
  <c r="CR46" i="7" s="1"/>
  <c r="CR47" i="7" s="1"/>
  <c r="CR48" i="7" s="1"/>
  <c r="CR49" i="7" s="1"/>
  <c r="CR50" i="7" s="1"/>
  <c r="CR51" i="7" s="1"/>
  <c r="CR52" i="7" s="1"/>
  <c r="CR53" i="7" s="1"/>
  <c r="CR54" i="7" s="1"/>
  <c r="CR55" i="7" s="1"/>
  <c r="CR56" i="7" s="1"/>
  <c r="CR57" i="7" s="1"/>
  <c r="CR58" i="7" s="1"/>
  <c r="CR59" i="7" s="1"/>
  <c r="CR60" i="7" s="1"/>
  <c r="CR61" i="7" s="1"/>
  <c r="CR62" i="7" s="1"/>
  <c r="CR63" i="7" s="1"/>
  <c r="CR64" i="7" s="1"/>
  <c r="CR65" i="7" s="1"/>
  <c r="CR66" i="7" s="1"/>
  <c r="CR67" i="7" s="1"/>
  <c r="CR68" i="7" s="1"/>
  <c r="CR69" i="7" s="1"/>
  <c r="CR70" i="7" s="1"/>
  <c r="CR71" i="7" s="1"/>
  <c r="CR72" i="7" s="1"/>
  <c r="CR73" i="7" s="1"/>
  <c r="CR74" i="7" s="1"/>
  <c r="CR75" i="7" s="1"/>
  <c r="CR76" i="7" s="1"/>
  <c r="CR77" i="7" s="1"/>
  <c r="CR78" i="7" s="1"/>
  <c r="CR79" i="7" s="1"/>
  <c r="CR80" i="7" s="1"/>
  <c r="BX2" i="7"/>
  <c r="W2" i="7" s="1"/>
  <c r="DT6" i="7"/>
  <c r="EA6" i="7"/>
  <c r="EG3" i="7"/>
  <c r="DM4" i="7" s="1"/>
  <c r="DN4" i="7"/>
  <c r="DV4" i="7"/>
  <c r="DV5" i="7" s="1"/>
  <c r="DV6" i="7" s="1"/>
  <c r="DV7" i="7" s="1"/>
  <c r="DV8" i="7" s="1"/>
  <c r="DV9" i="7" s="1"/>
  <c r="DV10" i="7" s="1"/>
  <c r="DV11" i="7" s="1"/>
  <c r="DV12" i="7" s="1"/>
  <c r="DV13" i="7" s="1"/>
  <c r="DV14" i="7" s="1"/>
  <c r="DV15" i="7" s="1"/>
  <c r="DV16" i="7" s="1"/>
  <c r="DV17" i="7" s="1"/>
  <c r="DV18" i="7" s="1"/>
  <c r="DV19" i="7" s="1"/>
  <c r="DV20" i="7" s="1"/>
  <c r="DV21" i="7" s="1"/>
  <c r="DV22" i="7" s="1"/>
  <c r="DV23" i="7" s="1"/>
  <c r="DV24" i="7" s="1"/>
  <c r="DV25" i="7" s="1"/>
  <c r="DV26" i="7" s="1"/>
  <c r="DV27" i="7" s="1"/>
  <c r="DV28" i="7" s="1"/>
  <c r="DV29" i="7" s="1"/>
  <c r="DV30" i="7" s="1"/>
  <c r="DV31" i="7" s="1"/>
  <c r="DV32" i="7" s="1"/>
  <c r="DV33" i="7" s="1"/>
  <c r="DV34" i="7" s="1"/>
  <c r="DV35" i="7" s="1"/>
  <c r="DV36" i="7" s="1"/>
  <c r="DV37" i="7" s="1"/>
  <c r="DV38" i="7" s="1"/>
  <c r="DV39" i="7" s="1"/>
  <c r="DV40" i="7" s="1"/>
  <c r="DV41" i="7" s="1"/>
  <c r="DV42" i="7" s="1"/>
  <c r="DV43" i="7" s="1"/>
  <c r="DV44" i="7" s="1"/>
  <c r="DV45" i="7" s="1"/>
  <c r="DV46" i="7" s="1"/>
  <c r="DV47" i="7" s="1"/>
  <c r="DV48" i="7" s="1"/>
  <c r="DV49" i="7" s="1"/>
  <c r="DV50" i="7" s="1"/>
  <c r="DV51" i="7" s="1"/>
  <c r="DV52" i="7" s="1"/>
  <c r="DV53" i="7" s="1"/>
  <c r="DV54" i="7" s="1"/>
  <c r="DV55" i="7" s="1"/>
  <c r="DV56" i="7" s="1"/>
  <c r="DV57" i="7" s="1"/>
  <c r="DV58" i="7" s="1"/>
  <c r="DV59" i="7" s="1"/>
  <c r="DV60" i="7" s="1"/>
  <c r="DV61" i="7" s="1"/>
  <c r="DV62" i="7" s="1"/>
  <c r="DV63" i="7" s="1"/>
  <c r="DV64" i="7" s="1"/>
  <c r="DV65" i="7" s="1"/>
  <c r="DV66" i="7" s="1"/>
  <c r="DV67" i="7" s="1"/>
  <c r="DV68" i="7" s="1"/>
  <c r="DV69" i="7" s="1"/>
  <c r="DV70" i="7" s="1"/>
  <c r="DV71" i="7" s="1"/>
  <c r="DV72" i="7" s="1"/>
  <c r="DV73" i="7" s="1"/>
  <c r="DV74" i="7" s="1"/>
  <c r="DV75" i="7" s="1"/>
  <c r="DV76" i="7" s="1"/>
  <c r="DV77" i="7" s="1"/>
  <c r="DV78" i="7" s="1"/>
  <c r="DV79" i="7" s="1"/>
  <c r="DV80" i="7" s="1"/>
  <c r="DV2" i="7" s="1"/>
  <c r="ED4" i="7"/>
  <c r="ED5" i="7" s="1"/>
  <c r="ED6" i="7" s="1"/>
  <c r="ED7" i="7" s="1"/>
  <c r="ED8" i="7" s="1"/>
  <c r="ED9" i="7" s="1"/>
  <c r="ED10" i="7" s="1"/>
  <c r="ED11" i="7" s="1"/>
  <c r="ED12" i="7" s="1"/>
  <c r="ED13" i="7" s="1"/>
  <c r="ED14" i="7" s="1"/>
  <c r="ED15" i="7" s="1"/>
  <c r="ED16" i="7" s="1"/>
  <c r="ED17" i="7" s="1"/>
  <c r="ED18" i="7" s="1"/>
  <c r="ED19" i="7" s="1"/>
  <c r="ED20" i="7" s="1"/>
  <c r="ED21" i="7" s="1"/>
  <c r="ED22" i="7" s="1"/>
  <c r="ED23" i="7" s="1"/>
  <c r="ED24" i="7" s="1"/>
  <c r="ED25" i="7" s="1"/>
  <c r="ED26" i="7" s="1"/>
  <c r="ED27" i="7" s="1"/>
  <c r="ED28" i="7" s="1"/>
  <c r="ED29" i="7" s="1"/>
  <c r="ED30" i="7" s="1"/>
  <c r="ED31" i="7" s="1"/>
  <c r="ED32" i="7" s="1"/>
  <c r="ED33" i="7" s="1"/>
  <c r="ED34" i="7" s="1"/>
  <c r="ED35" i="7" s="1"/>
  <c r="ED36" i="7" s="1"/>
  <c r="ED37" i="7" s="1"/>
  <c r="ED38" i="7" s="1"/>
  <c r="ED39" i="7" s="1"/>
  <c r="ED40" i="7" s="1"/>
  <c r="ED41" i="7" s="1"/>
  <c r="ED42" i="7" s="1"/>
  <c r="ED43" i="7" s="1"/>
  <c r="ED44" i="7" s="1"/>
  <c r="ED45" i="7" s="1"/>
  <c r="ED46" i="7" s="1"/>
  <c r="ED47" i="7" s="1"/>
  <c r="ED48" i="7" s="1"/>
  <c r="ED49" i="7" s="1"/>
  <c r="ED50" i="7" s="1"/>
  <c r="ED51" i="7" s="1"/>
  <c r="ED52" i="7" s="1"/>
  <c r="ED53" i="7" s="1"/>
  <c r="ED54" i="7" s="1"/>
  <c r="ED55" i="7" s="1"/>
  <c r="ED56" i="7" s="1"/>
  <c r="ED57" i="7" s="1"/>
  <c r="ED58" i="7" s="1"/>
  <c r="ED59" i="7" s="1"/>
  <c r="ED60" i="7" s="1"/>
  <c r="ED61" i="7" s="1"/>
  <c r="ED62" i="7" s="1"/>
  <c r="ED63" i="7" s="1"/>
  <c r="ED64" i="7" s="1"/>
  <c r="ED65" i="7" s="1"/>
  <c r="ED66" i="7" s="1"/>
  <c r="ED67" i="7" s="1"/>
  <c r="ED68" i="7" s="1"/>
  <c r="ED69" i="7" s="1"/>
  <c r="ED70" i="7" s="1"/>
  <c r="ED71" i="7" s="1"/>
  <c r="ED72" i="7" s="1"/>
  <c r="ED73" i="7" s="1"/>
  <c r="ED74" i="7" s="1"/>
  <c r="ED75" i="7" s="1"/>
  <c r="ED76" i="7" s="1"/>
  <c r="ED77" i="7" s="1"/>
  <c r="ED78" i="7" s="1"/>
  <c r="ED79" i="7" s="1"/>
  <c r="ED80" i="7" s="1"/>
  <c r="ED2" i="7" s="1"/>
  <c r="DU5" i="7"/>
  <c r="DU6" i="7" s="1"/>
  <c r="DU7" i="7" s="1"/>
  <c r="DU8" i="7" s="1"/>
  <c r="DU9" i="7" s="1"/>
  <c r="DU10" i="7" s="1"/>
  <c r="DU11" i="7" s="1"/>
  <c r="DU12" i="7" s="1"/>
  <c r="DU13" i="7" s="1"/>
  <c r="DU14" i="7" s="1"/>
  <c r="DU15" i="7" s="1"/>
  <c r="DU16" i="7" s="1"/>
  <c r="DU17" i="7" s="1"/>
  <c r="DU18" i="7" s="1"/>
  <c r="DU19" i="7" s="1"/>
  <c r="DU20" i="7" s="1"/>
  <c r="DU21" i="7" s="1"/>
  <c r="DU22" i="7" s="1"/>
  <c r="DU23" i="7" s="1"/>
  <c r="DU24" i="7" s="1"/>
  <c r="DU25" i="7" s="1"/>
  <c r="DU26" i="7" s="1"/>
  <c r="DU27" i="7" s="1"/>
  <c r="DU28" i="7" s="1"/>
  <c r="DU29" i="7" s="1"/>
  <c r="DU30" i="7" s="1"/>
  <c r="DU31" i="7" s="1"/>
  <c r="DU32" i="7" s="1"/>
  <c r="DU33" i="7" s="1"/>
  <c r="DU34" i="7" s="1"/>
  <c r="DU35" i="7" s="1"/>
  <c r="DU36" i="7" s="1"/>
  <c r="DU37" i="7" s="1"/>
  <c r="DU38" i="7" s="1"/>
  <c r="DU39" i="7" s="1"/>
  <c r="DU40" i="7" s="1"/>
  <c r="DU41" i="7" s="1"/>
  <c r="DU42" i="7" s="1"/>
  <c r="DU43" i="7" s="1"/>
  <c r="DU44" i="7" s="1"/>
  <c r="DU45" i="7" s="1"/>
  <c r="DU46" i="7" s="1"/>
  <c r="DU47" i="7" s="1"/>
  <c r="DU48" i="7" s="1"/>
  <c r="DU49" i="7" s="1"/>
  <c r="DU50" i="7" s="1"/>
  <c r="DU51" i="7" s="1"/>
  <c r="DU52" i="7" s="1"/>
  <c r="DU53" i="7" s="1"/>
  <c r="DU54" i="7" s="1"/>
  <c r="DU55" i="7" s="1"/>
  <c r="DU56" i="7" s="1"/>
  <c r="DU57" i="7" s="1"/>
  <c r="DU58" i="7" s="1"/>
  <c r="DU59" i="7" s="1"/>
  <c r="DU60" i="7" s="1"/>
  <c r="DU61" i="7" s="1"/>
  <c r="DU62" i="7" s="1"/>
  <c r="DU63" i="7" s="1"/>
  <c r="DU64" i="7" s="1"/>
  <c r="DU65" i="7" s="1"/>
  <c r="DU66" i="7" s="1"/>
  <c r="DU67" i="7" s="1"/>
  <c r="DU68" i="7" s="1"/>
  <c r="DU69" i="7" s="1"/>
  <c r="DU70" i="7" s="1"/>
  <c r="DU71" i="7" s="1"/>
  <c r="DU72" i="7" s="1"/>
  <c r="DU73" i="7" s="1"/>
  <c r="DU74" i="7" s="1"/>
  <c r="DU75" i="7" s="1"/>
  <c r="DU76" i="7" s="1"/>
  <c r="DU77" i="7" s="1"/>
  <c r="DU78" i="7" s="1"/>
  <c r="DU79" i="7" s="1"/>
  <c r="DU80" i="7" s="1"/>
  <c r="DU2" i="7" s="1"/>
  <c r="EG13" i="7"/>
  <c r="DO4" i="7"/>
  <c r="DO5" i="7" s="1"/>
  <c r="DO6" i="7" s="1"/>
  <c r="DO7" i="7" s="1"/>
  <c r="DO8" i="7" s="1"/>
  <c r="DO9" i="7" s="1"/>
  <c r="DO10" i="7" s="1"/>
  <c r="DO11" i="7" s="1"/>
  <c r="DO12" i="7" s="1"/>
  <c r="DO13" i="7" s="1"/>
  <c r="DO14" i="7" s="1"/>
  <c r="DO15" i="7" s="1"/>
  <c r="DO16" i="7" s="1"/>
  <c r="DO17" i="7" s="1"/>
  <c r="DO18" i="7" s="1"/>
  <c r="DO19" i="7" s="1"/>
  <c r="DO20" i="7" s="1"/>
  <c r="DO21" i="7" s="1"/>
  <c r="DO22" i="7" s="1"/>
  <c r="DO23" i="7" s="1"/>
  <c r="DO24" i="7" s="1"/>
  <c r="DO25" i="7" s="1"/>
  <c r="DO26" i="7" s="1"/>
  <c r="DO27" i="7" s="1"/>
  <c r="DO28" i="7" s="1"/>
  <c r="DO29" i="7" s="1"/>
  <c r="DO30" i="7" s="1"/>
  <c r="DO31" i="7" s="1"/>
  <c r="DO32" i="7" s="1"/>
  <c r="DO33" i="7" s="1"/>
  <c r="DO34" i="7" s="1"/>
  <c r="DO35" i="7" s="1"/>
  <c r="DO36" i="7" s="1"/>
  <c r="DO37" i="7" s="1"/>
  <c r="DO38" i="7" s="1"/>
  <c r="DO39" i="7" s="1"/>
  <c r="DO40" i="7" s="1"/>
  <c r="DO41" i="7" s="1"/>
  <c r="DO42" i="7" s="1"/>
  <c r="DO43" i="7" s="1"/>
  <c r="DO44" i="7" s="1"/>
  <c r="DO45" i="7" s="1"/>
  <c r="DO46" i="7" s="1"/>
  <c r="DO47" i="7" s="1"/>
  <c r="DO48" i="7" s="1"/>
  <c r="DO49" i="7" s="1"/>
  <c r="DO50" i="7" s="1"/>
  <c r="DO51" i="7" s="1"/>
  <c r="DO52" i="7" s="1"/>
  <c r="DO53" i="7" s="1"/>
  <c r="DO54" i="7" s="1"/>
  <c r="DO55" i="7" s="1"/>
  <c r="DO56" i="7" s="1"/>
  <c r="DO57" i="7" s="1"/>
  <c r="DO58" i="7" s="1"/>
  <c r="DO59" i="7" s="1"/>
  <c r="DO60" i="7" s="1"/>
  <c r="DO61" i="7" s="1"/>
  <c r="DO62" i="7" s="1"/>
  <c r="DO63" i="7" s="1"/>
  <c r="DO64" i="7" s="1"/>
  <c r="DO65" i="7" s="1"/>
  <c r="DO66" i="7" s="1"/>
  <c r="DO67" i="7" s="1"/>
  <c r="DO68" i="7" s="1"/>
  <c r="DO69" i="7" s="1"/>
  <c r="DO70" i="7" s="1"/>
  <c r="DO71" i="7" s="1"/>
  <c r="DO72" i="7" s="1"/>
  <c r="DO73" i="7" s="1"/>
  <c r="DO74" i="7" s="1"/>
  <c r="DO75" i="7" s="1"/>
  <c r="DO76" i="7" s="1"/>
  <c r="DO77" i="7" s="1"/>
  <c r="DO78" i="7" s="1"/>
  <c r="DO79" i="7" s="1"/>
  <c r="DO80" i="7" s="1"/>
  <c r="DO2" i="7" s="1"/>
  <c r="DW4" i="7"/>
  <c r="EE4" i="7"/>
  <c r="BZ6" i="7"/>
  <c r="BZ2" i="7" s="1"/>
  <c r="EG6" i="7"/>
  <c r="DP4" i="7"/>
  <c r="DP5" i="7" s="1"/>
  <c r="DP6" i="7" s="1"/>
  <c r="DP7" i="7" s="1"/>
  <c r="DP8" i="7" s="1"/>
  <c r="DP9" i="7" s="1"/>
  <c r="DP10" i="7" s="1"/>
  <c r="DP11" i="7" s="1"/>
  <c r="DP12" i="7" s="1"/>
  <c r="DP13" i="7" s="1"/>
  <c r="DP14" i="7" s="1"/>
  <c r="DP15" i="7" s="1"/>
  <c r="DP16" i="7" s="1"/>
  <c r="DP17" i="7" s="1"/>
  <c r="DP18" i="7" s="1"/>
  <c r="DP19" i="7" s="1"/>
  <c r="DP20" i="7" s="1"/>
  <c r="DP21" i="7" s="1"/>
  <c r="DP22" i="7" s="1"/>
  <c r="DP23" i="7" s="1"/>
  <c r="DP24" i="7" s="1"/>
  <c r="DP25" i="7" s="1"/>
  <c r="DP26" i="7" s="1"/>
  <c r="DP27" i="7" s="1"/>
  <c r="DP28" i="7" s="1"/>
  <c r="DP29" i="7" s="1"/>
  <c r="DP30" i="7" s="1"/>
  <c r="DP31" i="7" s="1"/>
  <c r="DP32" i="7" s="1"/>
  <c r="DP33" i="7" s="1"/>
  <c r="DP34" i="7" s="1"/>
  <c r="DP35" i="7" s="1"/>
  <c r="DP36" i="7" s="1"/>
  <c r="DP37" i="7" s="1"/>
  <c r="DP38" i="7" s="1"/>
  <c r="DP39" i="7" s="1"/>
  <c r="DP40" i="7" s="1"/>
  <c r="DP41" i="7" s="1"/>
  <c r="DP42" i="7" s="1"/>
  <c r="DP43" i="7" s="1"/>
  <c r="DP44" i="7" s="1"/>
  <c r="DP45" i="7" s="1"/>
  <c r="DP46" i="7" s="1"/>
  <c r="DP47" i="7" s="1"/>
  <c r="DP48" i="7" s="1"/>
  <c r="DP49" i="7" s="1"/>
  <c r="DP50" i="7" s="1"/>
  <c r="DP51" i="7" s="1"/>
  <c r="DP52" i="7" s="1"/>
  <c r="DP53" i="7" s="1"/>
  <c r="DP54" i="7" s="1"/>
  <c r="DP55" i="7" s="1"/>
  <c r="DP56" i="7" s="1"/>
  <c r="DP57" i="7" s="1"/>
  <c r="DP58" i="7" s="1"/>
  <c r="DP59" i="7" s="1"/>
  <c r="DP60" i="7" s="1"/>
  <c r="DP61" i="7" s="1"/>
  <c r="DP62" i="7" s="1"/>
  <c r="DP63" i="7" s="1"/>
  <c r="DP64" i="7" s="1"/>
  <c r="DP65" i="7" s="1"/>
  <c r="DP66" i="7" s="1"/>
  <c r="DP67" i="7" s="1"/>
  <c r="DP68" i="7" s="1"/>
  <c r="DP69" i="7" s="1"/>
  <c r="DP70" i="7" s="1"/>
  <c r="DP71" i="7" s="1"/>
  <c r="DP72" i="7" s="1"/>
  <c r="DP73" i="7" s="1"/>
  <c r="DP74" i="7" s="1"/>
  <c r="DP75" i="7" s="1"/>
  <c r="DP76" i="7" s="1"/>
  <c r="DP77" i="7" s="1"/>
  <c r="DP78" i="7" s="1"/>
  <c r="DP79" i="7" s="1"/>
  <c r="DP80" i="7" s="1"/>
  <c r="DP2" i="7" s="1"/>
  <c r="DX4" i="7"/>
  <c r="DX5" i="7" s="1"/>
  <c r="DX6" i="7" s="1"/>
  <c r="DX7" i="7" s="1"/>
  <c r="DX8" i="7" s="1"/>
  <c r="DX9" i="7" s="1"/>
  <c r="DX10" i="7" s="1"/>
  <c r="DX11" i="7" s="1"/>
  <c r="DX12" i="7" s="1"/>
  <c r="DX13" i="7" s="1"/>
  <c r="DX14" i="7" s="1"/>
  <c r="DX15" i="7" s="1"/>
  <c r="DX16" i="7" s="1"/>
  <c r="DX17" i="7" s="1"/>
  <c r="DX18" i="7" s="1"/>
  <c r="DX19" i="7" s="1"/>
  <c r="DX20" i="7" s="1"/>
  <c r="DX21" i="7" s="1"/>
  <c r="DX22" i="7" s="1"/>
  <c r="DX23" i="7" s="1"/>
  <c r="DX24" i="7" s="1"/>
  <c r="DX25" i="7" s="1"/>
  <c r="DX26" i="7" s="1"/>
  <c r="DX27" i="7" s="1"/>
  <c r="DX28" i="7" s="1"/>
  <c r="DX29" i="7" s="1"/>
  <c r="DX30" i="7" s="1"/>
  <c r="DX31" i="7" s="1"/>
  <c r="DX32" i="7" s="1"/>
  <c r="DX33" i="7" s="1"/>
  <c r="DX34" i="7" s="1"/>
  <c r="DX35" i="7" s="1"/>
  <c r="DX36" i="7" s="1"/>
  <c r="DX37" i="7" s="1"/>
  <c r="DX38" i="7" s="1"/>
  <c r="DX39" i="7" s="1"/>
  <c r="DX40" i="7" s="1"/>
  <c r="DX41" i="7" s="1"/>
  <c r="DX42" i="7" s="1"/>
  <c r="DX43" i="7" s="1"/>
  <c r="DX44" i="7" s="1"/>
  <c r="DX45" i="7" s="1"/>
  <c r="DX46" i="7" s="1"/>
  <c r="DX47" i="7" s="1"/>
  <c r="DX48" i="7" s="1"/>
  <c r="DX49" i="7" s="1"/>
  <c r="DX50" i="7" s="1"/>
  <c r="DX51" i="7" s="1"/>
  <c r="DX52" i="7" s="1"/>
  <c r="DX53" i="7" s="1"/>
  <c r="DX54" i="7" s="1"/>
  <c r="DX55" i="7" s="1"/>
  <c r="DX56" i="7" s="1"/>
  <c r="DX57" i="7" s="1"/>
  <c r="DX58" i="7" s="1"/>
  <c r="DX59" i="7" s="1"/>
  <c r="DX60" i="7" s="1"/>
  <c r="DX61" i="7" s="1"/>
  <c r="DX62" i="7" s="1"/>
  <c r="DX63" i="7" s="1"/>
  <c r="DX64" i="7" s="1"/>
  <c r="DX65" i="7" s="1"/>
  <c r="DX66" i="7" s="1"/>
  <c r="DX67" i="7" s="1"/>
  <c r="DX68" i="7" s="1"/>
  <c r="DX69" i="7" s="1"/>
  <c r="DX70" i="7" s="1"/>
  <c r="DX71" i="7" s="1"/>
  <c r="DX72" i="7" s="1"/>
  <c r="DX73" i="7" s="1"/>
  <c r="DX74" i="7" s="1"/>
  <c r="DX75" i="7" s="1"/>
  <c r="DX76" i="7" s="1"/>
  <c r="DX77" i="7" s="1"/>
  <c r="DX78" i="7" s="1"/>
  <c r="DX79" i="7" s="1"/>
  <c r="DX80" i="7" s="1"/>
  <c r="DX2" i="7" s="1"/>
  <c r="EF4" i="7"/>
  <c r="EF5" i="7" s="1"/>
  <c r="EF6" i="7" s="1"/>
  <c r="EF7" i="7" s="1"/>
  <c r="EF8" i="7" s="1"/>
  <c r="EF9" i="7" s="1"/>
  <c r="EF10" i="7" s="1"/>
  <c r="EF11" i="7" s="1"/>
  <c r="EF12" i="7" s="1"/>
  <c r="EF13" i="7" s="1"/>
  <c r="EF14" i="7" s="1"/>
  <c r="EF15" i="7" s="1"/>
  <c r="EF16" i="7" s="1"/>
  <c r="EF17" i="7" s="1"/>
  <c r="EF18" i="7" s="1"/>
  <c r="EF19" i="7" s="1"/>
  <c r="EF20" i="7" s="1"/>
  <c r="EF21" i="7" s="1"/>
  <c r="EF22" i="7" s="1"/>
  <c r="EF23" i="7" s="1"/>
  <c r="EF24" i="7" s="1"/>
  <c r="EF25" i="7" s="1"/>
  <c r="EF26" i="7" s="1"/>
  <c r="EF27" i="7" s="1"/>
  <c r="EF28" i="7" s="1"/>
  <c r="EF29" i="7" s="1"/>
  <c r="EF30" i="7" s="1"/>
  <c r="EF31" i="7" s="1"/>
  <c r="EF32" i="7" s="1"/>
  <c r="EF33" i="7" s="1"/>
  <c r="EF34" i="7" s="1"/>
  <c r="EF35" i="7" s="1"/>
  <c r="EF36" i="7" s="1"/>
  <c r="EF37" i="7" s="1"/>
  <c r="EF38" i="7" s="1"/>
  <c r="EF39" i="7" s="1"/>
  <c r="EF40" i="7" s="1"/>
  <c r="EF41" i="7" s="1"/>
  <c r="EF42" i="7" s="1"/>
  <c r="EF43" i="7" s="1"/>
  <c r="EF44" i="7" s="1"/>
  <c r="EF45" i="7" s="1"/>
  <c r="EF46" i="7" s="1"/>
  <c r="EF47" i="7" s="1"/>
  <c r="EF48" i="7" s="1"/>
  <c r="EF49" i="7" s="1"/>
  <c r="EF50" i="7" s="1"/>
  <c r="EF51" i="7" s="1"/>
  <c r="EF52" i="7" s="1"/>
  <c r="EF53" i="7" s="1"/>
  <c r="EF54" i="7" s="1"/>
  <c r="EF55" i="7" s="1"/>
  <c r="EF56" i="7" s="1"/>
  <c r="EF57" i="7" s="1"/>
  <c r="EF58" i="7" s="1"/>
  <c r="EF59" i="7" s="1"/>
  <c r="EF60" i="7" s="1"/>
  <c r="EF61" i="7" s="1"/>
  <c r="EF62" i="7" s="1"/>
  <c r="EF63" i="7" s="1"/>
  <c r="EF64" i="7" s="1"/>
  <c r="EF65" i="7" s="1"/>
  <c r="EF66" i="7" s="1"/>
  <c r="EF67" i="7" s="1"/>
  <c r="EF68" i="7" s="1"/>
  <c r="EF69" i="7" s="1"/>
  <c r="EF70" i="7" s="1"/>
  <c r="EF71" i="7" s="1"/>
  <c r="EF72" i="7" s="1"/>
  <c r="EF73" i="7" s="1"/>
  <c r="EF74" i="7" s="1"/>
  <c r="EF75" i="7" s="1"/>
  <c r="EF76" i="7" s="1"/>
  <c r="EF77" i="7" s="1"/>
  <c r="EF78" i="7" s="1"/>
  <c r="EF79" i="7" s="1"/>
  <c r="EF80" i="7" s="1"/>
  <c r="EF2" i="7" s="1"/>
  <c r="EA7" i="7"/>
  <c r="EA8" i="7" s="1"/>
  <c r="EA9" i="7" s="1"/>
  <c r="EA10" i="7" s="1"/>
  <c r="EA11" i="7" s="1"/>
  <c r="EA12" i="7" s="1"/>
  <c r="EA13" i="7" s="1"/>
  <c r="EA14" i="7" s="1"/>
  <c r="EA15" i="7" s="1"/>
  <c r="EA16" i="7" s="1"/>
  <c r="EA17" i="7" s="1"/>
  <c r="EA18" i="7" s="1"/>
  <c r="EA19" i="7" s="1"/>
  <c r="EA20" i="7" s="1"/>
  <c r="EA21" i="7" s="1"/>
  <c r="EA22" i="7" s="1"/>
  <c r="EA23" i="7" s="1"/>
  <c r="EA24" i="7" s="1"/>
  <c r="EA25" i="7" s="1"/>
  <c r="EA26" i="7" s="1"/>
  <c r="EA27" i="7" s="1"/>
  <c r="EA28" i="7" s="1"/>
  <c r="EA29" i="7" s="1"/>
  <c r="EA30" i="7" s="1"/>
  <c r="EA31" i="7" s="1"/>
  <c r="EA32" i="7" s="1"/>
  <c r="EA33" i="7" s="1"/>
  <c r="EA34" i="7" s="1"/>
  <c r="EA35" i="7" s="1"/>
  <c r="EA36" i="7" s="1"/>
  <c r="EA37" i="7" s="1"/>
  <c r="EA38" i="7" s="1"/>
  <c r="EA39" i="7" s="1"/>
  <c r="EA40" i="7" s="1"/>
  <c r="EA41" i="7" s="1"/>
  <c r="EA42" i="7" s="1"/>
  <c r="EA43" i="7" s="1"/>
  <c r="EA44" i="7" s="1"/>
  <c r="EA45" i="7" s="1"/>
  <c r="EA46" i="7" s="1"/>
  <c r="EA47" i="7" s="1"/>
  <c r="EA48" i="7" s="1"/>
  <c r="EA49" i="7" s="1"/>
  <c r="EA50" i="7" s="1"/>
  <c r="EA51" i="7" s="1"/>
  <c r="EA52" i="7" s="1"/>
  <c r="EA53" i="7" s="1"/>
  <c r="EA54" i="7" s="1"/>
  <c r="EA55" i="7" s="1"/>
  <c r="EA56" i="7" s="1"/>
  <c r="EA57" i="7" s="1"/>
  <c r="EA58" i="7" s="1"/>
  <c r="EA59" i="7" s="1"/>
  <c r="EA60" i="7" s="1"/>
  <c r="EA61" i="7" s="1"/>
  <c r="EA62" i="7" s="1"/>
  <c r="EA63" i="7" s="1"/>
  <c r="EA64" i="7" s="1"/>
  <c r="EA65" i="7" s="1"/>
  <c r="EA66" i="7" s="1"/>
  <c r="EA67" i="7" s="1"/>
  <c r="EA68" i="7" s="1"/>
  <c r="EA69" i="7" s="1"/>
  <c r="EA70" i="7" s="1"/>
  <c r="EA71" i="7" s="1"/>
  <c r="EA72" i="7" s="1"/>
  <c r="EA73" i="7" s="1"/>
  <c r="EA74" i="7" s="1"/>
  <c r="EA75" i="7" s="1"/>
  <c r="EA76" i="7" s="1"/>
  <c r="EA77" i="7" s="1"/>
  <c r="EA78" i="7" s="1"/>
  <c r="EA79" i="7" s="1"/>
  <c r="EA80" i="7" s="1"/>
  <c r="EA2" i="7" s="1"/>
  <c r="EE5" i="7"/>
  <c r="EE6" i="7" s="1"/>
  <c r="EE7" i="7" s="1"/>
  <c r="EE8" i="7" s="1"/>
  <c r="EE9" i="7" s="1"/>
  <c r="EE10" i="7" s="1"/>
  <c r="EE11" i="7" s="1"/>
  <c r="EE12" i="7" s="1"/>
  <c r="EE13" i="7" s="1"/>
  <c r="EE14" i="7" s="1"/>
  <c r="EE15" i="7" s="1"/>
  <c r="EE16" i="7" s="1"/>
  <c r="EE17" i="7" s="1"/>
  <c r="EE18" i="7" s="1"/>
  <c r="EE19" i="7" s="1"/>
  <c r="EE20" i="7" s="1"/>
  <c r="EE21" i="7" s="1"/>
  <c r="EE22" i="7" s="1"/>
  <c r="EE23" i="7" s="1"/>
  <c r="EE24" i="7" s="1"/>
  <c r="EE25" i="7" s="1"/>
  <c r="EE26" i="7" s="1"/>
  <c r="EE27" i="7" s="1"/>
  <c r="EE28" i="7" s="1"/>
  <c r="EE29" i="7" s="1"/>
  <c r="EE30" i="7" s="1"/>
  <c r="EE31" i="7" s="1"/>
  <c r="EE32" i="7" s="1"/>
  <c r="EE33" i="7" s="1"/>
  <c r="EE34" i="7" s="1"/>
  <c r="EE35" i="7" s="1"/>
  <c r="EE36" i="7" s="1"/>
  <c r="EE37" i="7" s="1"/>
  <c r="EE38" i="7" s="1"/>
  <c r="EE39" i="7" s="1"/>
  <c r="EE40" i="7" s="1"/>
  <c r="EE41" i="7" s="1"/>
  <c r="EE42" i="7" s="1"/>
  <c r="EE43" i="7" s="1"/>
  <c r="EE44" i="7" s="1"/>
  <c r="EE45" i="7" s="1"/>
  <c r="EE46" i="7" s="1"/>
  <c r="EE47" i="7" s="1"/>
  <c r="EE48" i="7" s="1"/>
  <c r="EE49" i="7" s="1"/>
  <c r="EE50" i="7" s="1"/>
  <c r="EE51" i="7" s="1"/>
  <c r="EE52" i="7" s="1"/>
  <c r="EE53" i="7" s="1"/>
  <c r="EE54" i="7" s="1"/>
  <c r="EE55" i="7" s="1"/>
  <c r="EE56" i="7" s="1"/>
  <c r="EE57" i="7" s="1"/>
  <c r="EE58" i="7" s="1"/>
  <c r="EE59" i="7" s="1"/>
  <c r="EE60" i="7" s="1"/>
  <c r="EE61" i="7" s="1"/>
  <c r="EE62" i="7" s="1"/>
  <c r="EE63" i="7" s="1"/>
  <c r="EE64" i="7" s="1"/>
  <c r="EE65" i="7" s="1"/>
  <c r="EE66" i="7" s="1"/>
  <c r="EE67" i="7" s="1"/>
  <c r="EE68" i="7" s="1"/>
  <c r="EE69" i="7" s="1"/>
  <c r="EE70" i="7" s="1"/>
  <c r="EE71" i="7" s="1"/>
  <c r="EE72" i="7" s="1"/>
  <c r="EE73" i="7" s="1"/>
  <c r="EE74" i="7" s="1"/>
  <c r="EE75" i="7" s="1"/>
  <c r="EE76" i="7" s="1"/>
  <c r="EE77" i="7" s="1"/>
  <c r="EE78" i="7" s="1"/>
  <c r="EE79" i="7" s="1"/>
  <c r="EE80" i="7" s="1"/>
  <c r="EE2" i="7" s="1"/>
  <c r="DW5" i="7"/>
  <c r="DW6" i="7" s="1"/>
  <c r="DW7" i="7" s="1"/>
  <c r="DW8" i="7" s="1"/>
  <c r="DW9" i="7" s="1"/>
  <c r="DW10" i="7" s="1"/>
  <c r="DW11" i="7" s="1"/>
  <c r="DW12" i="7" s="1"/>
  <c r="DW13" i="7" s="1"/>
  <c r="DW14" i="7" s="1"/>
  <c r="DW15" i="7" s="1"/>
  <c r="DW16" i="7" s="1"/>
  <c r="DW17" i="7" s="1"/>
  <c r="DW18" i="7" s="1"/>
  <c r="DW19" i="7" s="1"/>
  <c r="DW20" i="7" s="1"/>
  <c r="DW21" i="7" s="1"/>
  <c r="DW22" i="7" s="1"/>
  <c r="DW23" i="7" s="1"/>
  <c r="DW24" i="7" s="1"/>
  <c r="DW25" i="7" s="1"/>
  <c r="DW26" i="7" s="1"/>
  <c r="DW27" i="7" s="1"/>
  <c r="DW28" i="7" s="1"/>
  <c r="DW29" i="7" s="1"/>
  <c r="DW30" i="7" s="1"/>
  <c r="DW31" i="7" s="1"/>
  <c r="DW32" i="7" s="1"/>
  <c r="DW33" i="7" s="1"/>
  <c r="DW34" i="7" s="1"/>
  <c r="DW35" i="7" s="1"/>
  <c r="DW36" i="7" s="1"/>
  <c r="DW37" i="7" s="1"/>
  <c r="DW38" i="7" s="1"/>
  <c r="DW39" i="7" s="1"/>
  <c r="DW40" i="7" s="1"/>
  <c r="DW41" i="7" s="1"/>
  <c r="DW42" i="7" s="1"/>
  <c r="DW43" i="7" s="1"/>
  <c r="DW44" i="7" s="1"/>
  <c r="DW45" i="7" s="1"/>
  <c r="DW46" i="7" s="1"/>
  <c r="DW47" i="7" s="1"/>
  <c r="DW48" i="7" s="1"/>
  <c r="DW49" i="7" s="1"/>
  <c r="DW50" i="7" s="1"/>
  <c r="DW51" i="7" s="1"/>
  <c r="DW52" i="7" s="1"/>
  <c r="DW53" i="7" s="1"/>
  <c r="DW54" i="7" s="1"/>
  <c r="DW55" i="7" s="1"/>
  <c r="DW56" i="7" s="1"/>
  <c r="DW57" i="7" s="1"/>
  <c r="DW58" i="7" s="1"/>
  <c r="DW59" i="7" s="1"/>
  <c r="DW60" i="7" s="1"/>
  <c r="DW61" i="7" s="1"/>
  <c r="DW62" i="7" s="1"/>
  <c r="DW63" i="7" s="1"/>
  <c r="DW64" i="7" s="1"/>
  <c r="DW65" i="7" s="1"/>
  <c r="DW66" i="7" s="1"/>
  <c r="DW67" i="7" s="1"/>
  <c r="DW68" i="7" s="1"/>
  <c r="DW69" i="7" s="1"/>
  <c r="DW70" i="7" s="1"/>
  <c r="DW71" i="7" s="1"/>
  <c r="DW72" i="7" s="1"/>
  <c r="DW73" i="7" s="1"/>
  <c r="DW74" i="7" s="1"/>
  <c r="DW75" i="7" s="1"/>
  <c r="DW76" i="7" s="1"/>
  <c r="DW77" i="7" s="1"/>
  <c r="DW78" i="7" s="1"/>
  <c r="DW79" i="7" s="1"/>
  <c r="DW80" i="7" s="1"/>
  <c r="DW2" i="7" s="1"/>
  <c r="DQ4" i="7"/>
  <c r="DQ5" i="7" s="1"/>
  <c r="DQ6" i="7" s="1"/>
  <c r="DQ7" i="7" s="1"/>
  <c r="DQ8" i="7" s="1"/>
  <c r="DQ9" i="7" s="1"/>
  <c r="DQ10" i="7" s="1"/>
  <c r="DQ11" i="7" s="1"/>
  <c r="DQ12" i="7" s="1"/>
  <c r="DQ13" i="7" s="1"/>
  <c r="DQ14" i="7" s="1"/>
  <c r="DQ15" i="7" s="1"/>
  <c r="DQ16" i="7" s="1"/>
  <c r="DQ17" i="7" s="1"/>
  <c r="DQ18" i="7" s="1"/>
  <c r="DQ19" i="7" s="1"/>
  <c r="DQ20" i="7" s="1"/>
  <c r="DQ21" i="7" s="1"/>
  <c r="DQ22" i="7" s="1"/>
  <c r="DQ23" i="7" s="1"/>
  <c r="DQ24" i="7" s="1"/>
  <c r="DQ25" i="7" s="1"/>
  <c r="DQ26" i="7" s="1"/>
  <c r="DQ27" i="7" s="1"/>
  <c r="DQ28" i="7" s="1"/>
  <c r="DQ29" i="7" s="1"/>
  <c r="DQ30" i="7" s="1"/>
  <c r="DQ31" i="7" s="1"/>
  <c r="DQ32" i="7" s="1"/>
  <c r="DQ33" i="7" s="1"/>
  <c r="DQ34" i="7" s="1"/>
  <c r="DQ35" i="7" s="1"/>
  <c r="DQ36" i="7" s="1"/>
  <c r="DQ37" i="7" s="1"/>
  <c r="DQ38" i="7" s="1"/>
  <c r="DQ39" i="7" s="1"/>
  <c r="DQ40" i="7" s="1"/>
  <c r="DQ41" i="7" s="1"/>
  <c r="DQ42" i="7" s="1"/>
  <c r="DQ43" i="7" s="1"/>
  <c r="DQ44" i="7" s="1"/>
  <c r="DQ45" i="7" s="1"/>
  <c r="DQ46" i="7" s="1"/>
  <c r="DQ47" i="7" s="1"/>
  <c r="DQ48" i="7" s="1"/>
  <c r="DQ49" i="7" s="1"/>
  <c r="DQ50" i="7" s="1"/>
  <c r="DQ51" i="7" s="1"/>
  <c r="DQ52" i="7" s="1"/>
  <c r="DQ53" i="7" s="1"/>
  <c r="DQ54" i="7" s="1"/>
  <c r="DQ55" i="7" s="1"/>
  <c r="DQ56" i="7" s="1"/>
  <c r="DQ57" i="7" s="1"/>
  <c r="DQ58" i="7" s="1"/>
  <c r="DQ59" i="7" s="1"/>
  <c r="DQ60" i="7" s="1"/>
  <c r="DQ61" i="7" s="1"/>
  <c r="DQ62" i="7" s="1"/>
  <c r="DQ63" i="7" s="1"/>
  <c r="DQ64" i="7" s="1"/>
  <c r="DQ65" i="7" s="1"/>
  <c r="DQ66" i="7" s="1"/>
  <c r="DQ67" i="7" s="1"/>
  <c r="DQ68" i="7" s="1"/>
  <c r="DQ69" i="7" s="1"/>
  <c r="DQ70" i="7" s="1"/>
  <c r="DQ71" i="7" s="1"/>
  <c r="DQ72" i="7" s="1"/>
  <c r="DQ73" i="7" s="1"/>
  <c r="DQ74" i="7" s="1"/>
  <c r="DQ75" i="7" s="1"/>
  <c r="DQ76" i="7" s="1"/>
  <c r="DQ77" i="7" s="1"/>
  <c r="DQ78" i="7" s="1"/>
  <c r="DQ79" i="7" s="1"/>
  <c r="DQ80" i="7" s="1"/>
  <c r="DQ2" i="7" s="1"/>
  <c r="DY4" i="7"/>
  <c r="DY5" i="7" s="1"/>
  <c r="DY6" i="7" s="1"/>
  <c r="DY7" i="7" s="1"/>
  <c r="DY8" i="7" s="1"/>
  <c r="DY9" i="7" s="1"/>
  <c r="DY10" i="7" s="1"/>
  <c r="DY11" i="7" s="1"/>
  <c r="DY12" i="7" s="1"/>
  <c r="DY13" i="7" s="1"/>
  <c r="DY14" i="7" s="1"/>
  <c r="DY15" i="7" s="1"/>
  <c r="DY16" i="7" s="1"/>
  <c r="DY17" i="7" s="1"/>
  <c r="DY18" i="7" s="1"/>
  <c r="DY19" i="7" s="1"/>
  <c r="DY20" i="7" s="1"/>
  <c r="DY21" i="7" s="1"/>
  <c r="DY22" i="7" s="1"/>
  <c r="DY23" i="7" s="1"/>
  <c r="DY24" i="7" s="1"/>
  <c r="DY25" i="7" s="1"/>
  <c r="DY26" i="7" s="1"/>
  <c r="DY27" i="7" s="1"/>
  <c r="DY28" i="7" s="1"/>
  <c r="DY29" i="7" s="1"/>
  <c r="DY30" i="7" s="1"/>
  <c r="DY31" i="7" s="1"/>
  <c r="DY32" i="7" s="1"/>
  <c r="DY33" i="7" s="1"/>
  <c r="DY34" i="7" s="1"/>
  <c r="DY35" i="7" s="1"/>
  <c r="DY36" i="7" s="1"/>
  <c r="DY37" i="7" s="1"/>
  <c r="DY38" i="7" s="1"/>
  <c r="DY39" i="7" s="1"/>
  <c r="DY40" i="7" s="1"/>
  <c r="DY41" i="7" s="1"/>
  <c r="DY42" i="7" s="1"/>
  <c r="DY43" i="7" s="1"/>
  <c r="DY44" i="7" s="1"/>
  <c r="DY45" i="7" s="1"/>
  <c r="DY46" i="7" s="1"/>
  <c r="DY47" i="7" s="1"/>
  <c r="DY48" i="7" s="1"/>
  <c r="DY49" i="7" s="1"/>
  <c r="DY50" i="7" s="1"/>
  <c r="DY51" i="7" s="1"/>
  <c r="DY52" i="7" s="1"/>
  <c r="DY53" i="7" s="1"/>
  <c r="DY54" i="7" s="1"/>
  <c r="DY55" i="7" s="1"/>
  <c r="DY56" i="7" s="1"/>
  <c r="DY57" i="7" s="1"/>
  <c r="DY58" i="7" s="1"/>
  <c r="DY59" i="7" s="1"/>
  <c r="DY60" i="7" s="1"/>
  <c r="DY61" i="7" s="1"/>
  <c r="DY62" i="7" s="1"/>
  <c r="DY63" i="7" s="1"/>
  <c r="DY64" i="7" s="1"/>
  <c r="DY65" i="7" s="1"/>
  <c r="DY66" i="7" s="1"/>
  <c r="DY67" i="7" s="1"/>
  <c r="DY68" i="7" s="1"/>
  <c r="DY69" i="7" s="1"/>
  <c r="DY70" i="7" s="1"/>
  <c r="DY71" i="7" s="1"/>
  <c r="DY72" i="7" s="1"/>
  <c r="DY73" i="7" s="1"/>
  <c r="DY74" i="7" s="1"/>
  <c r="DY75" i="7" s="1"/>
  <c r="DY76" i="7" s="1"/>
  <c r="DY77" i="7" s="1"/>
  <c r="DY78" i="7" s="1"/>
  <c r="DY79" i="7" s="1"/>
  <c r="DY80" i="7" s="1"/>
  <c r="DY2" i="7" s="1"/>
  <c r="EG4" i="7"/>
  <c r="DN5" i="7"/>
  <c r="DN6" i="7" s="1"/>
  <c r="DN7" i="7" s="1"/>
  <c r="DN8" i="7" s="1"/>
  <c r="DN9" i="7" s="1"/>
  <c r="DN10" i="7" s="1"/>
  <c r="DN11" i="7" s="1"/>
  <c r="DN12" i="7" s="1"/>
  <c r="DN13" i="7" s="1"/>
  <c r="DN14" i="7" s="1"/>
  <c r="DN15" i="7" s="1"/>
  <c r="DN16" i="7" s="1"/>
  <c r="DN17" i="7" s="1"/>
  <c r="DN18" i="7" s="1"/>
  <c r="DN19" i="7" s="1"/>
  <c r="DN20" i="7" s="1"/>
  <c r="DN21" i="7" s="1"/>
  <c r="DN22" i="7" s="1"/>
  <c r="DN23" i="7" s="1"/>
  <c r="DN24" i="7" s="1"/>
  <c r="DN25" i="7" s="1"/>
  <c r="DN26" i="7" s="1"/>
  <c r="DN27" i="7" s="1"/>
  <c r="DN28" i="7" s="1"/>
  <c r="DN29" i="7" s="1"/>
  <c r="DN30" i="7" s="1"/>
  <c r="DN31" i="7" s="1"/>
  <c r="DN32" i="7" s="1"/>
  <c r="DN33" i="7" s="1"/>
  <c r="DN34" i="7" s="1"/>
  <c r="DN35" i="7" s="1"/>
  <c r="DN36" i="7" s="1"/>
  <c r="DN37" i="7" s="1"/>
  <c r="DN38" i="7" s="1"/>
  <c r="DN39" i="7" s="1"/>
  <c r="DN40" i="7" s="1"/>
  <c r="DN41" i="7" s="1"/>
  <c r="DN42" i="7" s="1"/>
  <c r="DN43" i="7" s="1"/>
  <c r="DN44" i="7" s="1"/>
  <c r="DN45" i="7" s="1"/>
  <c r="DN46" i="7" s="1"/>
  <c r="DN47" i="7" s="1"/>
  <c r="DN48" i="7" s="1"/>
  <c r="DN49" i="7" s="1"/>
  <c r="DN50" i="7" s="1"/>
  <c r="DN51" i="7" s="1"/>
  <c r="DN52" i="7" s="1"/>
  <c r="DN53" i="7" s="1"/>
  <c r="DN54" i="7" s="1"/>
  <c r="DN55" i="7" s="1"/>
  <c r="DN56" i="7" s="1"/>
  <c r="DN57" i="7" s="1"/>
  <c r="DN58" i="7" s="1"/>
  <c r="DN59" i="7" s="1"/>
  <c r="DN60" i="7" s="1"/>
  <c r="DN61" i="7" s="1"/>
  <c r="DN62" i="7" s="1"/>
  <c r="DN63" i="7" s="1"/>
  <c r="DN64" i="7" s="1"/>
  <c r="DN65" i="7" s="1"/>
  <c r="DN66" i="7" s="1"/>
  <c r="DN67" i="7" s="1"/>
  <c r="DN68" i="7" s="1"/>
  <c r="DN69" i="7" s="1"/>
  <c r="DN70" i="7" s="1"/>
  <c r="DN71" i="7" s="1"/>
  <c r="DN72" i="7" s="1"/>
  <c r="DN73" i="7" s="1"/>
  <c r="DN74" i="7" s="1"/>
  <c r="DN75" i="7" s="1"/>
  <c r="DN76" i="7" s="1"/>
  <c r="DN77" i="7" s="1"/>
  <c r="DN78" i="7" s="1"/>
  <c r="DN79" i="7" s="1"/>
  <c r="DN80" i="7" s="1"/>
  <c r="DN2" i="7" s="1"/>
  <c r="EB5" i="7"/>
  <c r="EB6" i="7" s="1"/>
  <c r="EB7" i="7" s="1"/>
  <c r="EB8" i="7" s="1"/>
  <c r="EB9" i="7" s="1"/>
  <c r="EB10" i="7" s="1"/>
  <c r="EB11" i="7" s="1"/>
  <c r="EB12" i="7" s="1"/>
  <c r="EB13" i="7" s="1"/>
  <c r="EB14" i="7" s="1"/>
  <c r="EB15" i="7" s="1"/>
  <c r="EB16" i="7" s="1"/>
  <c r="EB17" i="7" s="1"/>
  <c r="EB18" i="7" s="1"/>
  <c r="EB19" i="7" s="1"/>
  <c r="EB20" i="7" s="1"/>
  <c r="EB21" i="7" s="1"/>
  <c r="EB22" i="7" s="1"/>
  <c r="EB23" i="7" s="1"/>
  <c r="EB24" i="7" s="1"/>
  <c r="EB25" i="7" s="1"/>
  <c r="EB26" i="7" s="1"/>
  <c r="EB27" i="7" s="1"/>
  <c r="EB28" i="7" s="1"/>
  <c r="EB29" i="7" s="1"/>
  <c r="EB30" i="7" s="1"/>
  <c r="EB31" i="7" s="1"/>
  <c r="EB32" i="7" s="1"/>
  <c r="EB33" i="7" s="1"/>
  <c r="EB34" i="7" s="1"/>
  <c r="EB35" i="7" s="1"/>
  <c r="EB36" i="7" s="1"/>
  <c r="EB37" i="7" s="1"/>
  <c r="EB38" i="7" s="1"/>
  <c r="EB39" i="7" s="1"/>
  <c r="EB40" i="7" s="1"/>
  <c r="EB41" i="7" s="1"/>
  <c r="EB42" i="7" s="1"/>
  <c r="EB43" i="7" s="1"/>
  <c r="EB44" i="7" s="1"/>
  <c r="EB45" i="7" s="1"/>
  <c r="EB46" i="7" s="1"/>
  <c r="EB47" i="7" s="1"/>
  <c r="EB48" i="7" s="1"/>
  <c r="EB49" i="7" s="1"/>
  <c r="EB50" i="7" s="1"/>
  <c r="EB51" i="7" s="1"/>
  <c r="EB52" i="7" s="1"/>
  <c r="EB53" i="7" s="1"/>
  <c r="EB54" i="7" s="1"/>
  <c r="EB55" i="7" s="1"/>
  <c r="EB56" i="7" s="1"/>
  <c r="EB57" i="7" s="1"/>
  <c r="EB58" i="7" s="1"/>
  <c r="EB59" i="7" s="1"/>
  <c r="EB60" i="7" s="1"/>
  <c r="EB61" i="7" s="1"/>
  <c r="EB62" i="7" s="1"/>
  <c r="EB63" i="7" s="1"/>
  <c r="EB64" i="7" s="1"/>
  <c r="EB65" i="7" s="1"/>
  <c r="EB66" i="7" s="1"/>
  <c r="EB67" i="7" s="1"/>
  <c r="EB68" i="7" s="1"/>
  <c r="EB69" i="7" s="1"/>
  <c r="EB70" i="7" s="1"/>
  <c r="EB71" i="7" s="1"/>
  <c r="EB72" i="7" s="1"/>
  <c r="EB73" i="7" s="1"/>
  <c r="EB74" i="7" s="1"/>
  <c r="EB75" i="7" s="1"/>
  <c r="EB76" i="7" s="1"/>
  <c r="EB77" i="7" s="1"/>
  <c r="EB78" i="7" s="1"/>
  <c r="EB79" i="7" s="1"/>
  <c r="EB80" i="7" s="1"/>
  <c r="EB2" i="7" s="1"/>
  <c r="BW2" i="7"/>
  <c r="DR4" i="7"/>
  <c r="DR5" i="7" s="1"/>
  <c r="DR6" i="7" s="1"/>
  <c r="DR7" i="7" s="1"/>
  <c r="DR8" i="7" s="1"/>
  <c r="DR9" i="7" s="1"/>
  <c r="DR10" i="7" s="1"/>
  <c r="DR11" i="7" s="1"/>
  <c r="DR12" i="7" s="1"/>
  <c r="DR13" i="7" s="1"/>
  <c r="DR14" i="7" s="1"/>
  <c r="DR15" i="7" s="1"/>
  <c r="DR16" i="7" s="1"/>
  <c r="DR17" i="7" s="1"/>
  <c r="DR18" i="7" s="1"/>
  <c r="DR19" i="7" s="1"/>
  <c r="DR20" i="7" s="1"/>
  <c r="DR21" i="7" s="1"/>
  <c r="DR22" i="7" s="1"/>
  <c r="DR23" i="7" s="1"/>
  <c r="DR24" i="7" s="1"/>
  <c r="DR25" i="7" s="1"/>
  <c r="DR26" i="7" s="1"/>
  <c r="DR27" i="7" s="1"/>
  <c r="DR28" i="7" s="1"/>
  <c r="DR29" i="7" s="1"/>
  <c r="DR30" i="7" s="1"/>
  <c r="DR31" i="7" s="1"/>
  <c r="DR32" i="7" s="1"/>
  <c r="DR33" i="7" s="1"/>
  <c r="DR34" i="7" s="1"/>
  <c r="DR35" i="7" s="1"/>
  <c r="DR36" i="7" s="1"/>
  <c r="DR37" i="7" s="1"/>
  <c r="DR38" i="7" s="1"/>
  <c r="DR39" i="7" s="1"/>
  <c r="DR40" i="7" s="1"/>
  <c r="DR41" i="7" s="1"/>
  <c r="DR42" i="7" s="1"/>
  <c r="DR43" i="7" s="1"/>
  <c r="DR44" i="7" s="1"/>
  <c r="DR45" i="7" s="1"/>
  <c r="DR46" i="7" s="1"/>
  <c r="DR47" i="7" s="1"/>
  <c r="DR48" i="7" s="1"/>
  <c r="DR49" i="7" s="1"/>
  <c r="DR50" i="7" s="1"/>
  <c r="DR51" i="7" s="1"/>
  <c r="DR52" i="7" s="1"/>
  <c r="DR53" i="7" s="1"/>
  <c r="DR54" i="7" s="1"/>
  <c r="DR55" i="7" s="1"/>
  <c r="DR56" i="7" s="1"/>
  <c r="DR57" i="7" s="1"/>
  <c r="DR58" i="7" s="1"/>
  <c r="DR59" i="7" s="1"/>
  <c r="DR60" i="7" s="1"/>
  <c r="DR61" i="7" s="1"/>
  <c r="DR62" i="7" s="1"/>
  <c r="DR63" i="7" s="1"/>
  <c r="DR64" i="7" s="1"/>
  <c r="DR65" i="7" s="1"/>
  <c r="DR66" i="7" s="1"/>
  <c r="DR67" i="7" s="1"/>
  <c r="DR68" i="7" s="1"/>
  <c r="DR69" i="7" s="1"/>
  <c r="DR70" i="7" s="1"/>
  <c r="DR71" i="7" s="1"/>
  <c r="DR72" i="7" s="1"/>
  <c r="DR73" i="7" s="1"/>
  <c r="DR74" i="7" s="1"/>
  <c r="DR75" i="7" s="1"/>
  <c r="DR76" i="7" s="1"/>
  <c r="DR77" i="7" s="1"/>
  <c r="DR78" i="7" s="1"/>
  <c r="DR79" i="7" s="1"/>
  <c r="DR80" i="7" s="1"/>
  <c r="DR2" i="7" s="1"/>
  <c r="DZ4" i="7"/>
  <c r="DZ5" i="7" s="1"/>
  <c r="DZ6" i="7" s="1"/>
  <c r="DZ7" i="7" s="1"/>
  <c r="DZ8" i="7" s="1"/>
  <c r="DZ9" i="7" s="1"/>
  <c r="DZ10" i="7" s="1"/>
  <c r="DZ11" i="7" s="1"/>
  <c r="DZ12" i="7" s="1"/>
  <c r="DZ13" i="7" s="1"/>
  <c r="DZ14" i="7" s="1"/>
  <c r="DZ15" i="7" s="1"/>
  <c r="DZ16" i="7" s="1"/>
  <c r="DZ17" i="7" s="1"/>
  <c r="DZ18" i="7" s="1"/>
  <c r="DZ19" i="7" s="1"/>
  <c r="DZ20" i="7" s="1"/>
  <c r="DZ21" i="7" s="1"/>
  <c r="DZ22" i="7" s="1"/>
  <c r="DZ23" i="7" s="1"/>
  <c r="DZ24" i="7" s="1"/>
  <c r="DZ25" i="7" s="1"/>
  <c r="DZ26" i="7" s="1"/>
  <c r="DZ27" i="7" s="1"/>
  <c r="DZ28" i="7" s="1"/>
  <c r="DZ29" i="7" s="1"/>
  <c r="DZ30" i="7" s="1"/>
  <c r="DZ31" i="7" s="1"/>
  <c r="DZ32" i="7" s="1"/>
  <c r="DZ33" i="7" s="1"/>
  <c r="DZ34" i="7" s="1"/>
  <c r="DZ35" i="7" s="1"/>
  <c r="DZ36" i="7" s="1"/>
  <c r="DZ37" i="7" s="1"/>
  <c r="DZ38" i="7" s="1"/>
  <c r="DZ39" i="7" s="1"/>
  <c r="DZ40" i="7" s="1"/>
  <c r="DZ41" i="7" s="1"/>
  <c r="DZ42" i="7" s="1"/>
  <c r="DZ43" i="7" s="1"/>
  <c r="DZ44" i="7" s="1"/>
  <c r="DZ45" i="7" s="1"/>
  <c r="DZ46" i="7" s="1"/>
  <c r="DZ47" i="7" s="1"/>
  <c r="DZ48" i="7" s="1"/>
  <c r="DZ49" i="7" s="1"/>
  <c r="DZ50" i="7" s="1"/>
  <c r="DZ51" i="7" s="1"/>
  <c r="DZ52" i="7" s="1"/>
  <c r="DZ53" i="7" s="1"/>
  <c r="DZ54" i="7" s="1"/>
  <c r="DZ55" i="7" s="1"/>
  <c r="DZ56" i="7" s="1"/>
  <c r="DZ57" i="7" s="1"/>
  <c r="DZ58" i="7" s="1"/>
  <c r="DZ59" i="7" s="1"/>
  <c r="DZ60" i="7" s="1"/>
  <c r="DZ61" i="7" s="1"/>
  <c r="DZ62" i="7" s="1"/>
  <c r="DZ63" i="7" s="1"/>
  <c r="DZ64" i="7" s="1"/>
  <c r="DZ65" i="7" s="1"/>
  <c r="DZ66" i="7" s="1"/>
  <c r="DZ67" i="7" s="1"/>
  <c r="DZ68" i="7" s="1"/>
  <c r="DZ69" i="7" s="1"/>
  <c r="DZ70" i="7" s="1"/>
  <c r="DZ71" i="7" s="1"/>
  <c r="DZ72" i="7" s="1"/>
  <c r="DZ73" i="7" s="1"/>
  <c r="DZ74" i="7" s="1"/>
  <c r="DZ75" i="7" s="1"/>
  <c r="DZ76" i="7" s="1"/>
  <c r="DZ77" i="7" s="1"/>
  <c r="DZ78" i="7" s="1"/>
  <c r="DZ79" i="7" s="1"/>
  <c r="DZ80" i="7" s="1"/>
  <c r="DZ2" i="7" s="1"/>
  <c r="EC5" i="7"/>
  <c r="EC6" i="7" s="1"/>
  <c r="EC7" i="7" s="1"/>
  <c r="EC8" i="7" s="1"/>
  <c r="EC9" i="7" s="1"/>
  <c r="EC10" i="7" s="1"/>
  <c r="EC11" i="7" s="1"/>
  <c r="EC12" i="7" s="1"/>
  <c r="EC13" i="7" s="1"/>
  <c r="EC14" i="7" s="1"/>
  <c r="EC15" i="7" s="1"/>
  <c r="EC16" i="7" s="1"/>
  <c r="EC17" i="7" s="1"/>
  <c r="EC18" i="7" s="1"/>
  <c r="EC19" i="7" s="1"/>
  <c r="EC20" i="7" s="1"/>
  <c r="EC21" i="7" s="1"/>
  <c r="EC22" i="7" s="1"/>
  <c r="EC23" i="7" s="1"/>
  <c r="EC24" i="7" s="1"/>
  <c r="EC25" i="7" s="1"/>
  <c r="EC26" i="7" s="1"/>
  <c r="EC27" i="7" s="1"/>
  <c r="EC28" i="7" s="1"/>
  <c r="EC29" i="7" s="1"/>
  <c r="EC30" i="7" s="1"/>
  <c r="EC31" i="7" s="1"/>
  <c r="EC32" i="7" s="1"/>
  <c r="EC33" i="7" s="1"/>
  <c r="EC34" i="7" s="1"/>
  <c r="EC35" i="7" s="1"/>
  <c r="EC36" i="7" s="1"/>
  <c r="EC37" i="7" s="1"/>
  <c r="EC38" i="7" s="1"/>
  <c r="EC39" i="7" s="1"/>
  <c r="EC40" i="7" s="1"/>
  <c r="EC41" i="7" s="1"/>
  <c r="EC42" i="7" s="1"/>
  <c r="EC43" i="7" s="1"/>
  <c r="EC44" i="7" s="1"/>
  <c r="EC45" i="7" s="1"/>
  <c r="EC46" i="7" s="1"/>
  <c r="EC47" i="7" s="1"/>
  <c r="EC48" i="7" s="1"/>
  <c r="EC49" i="7" s="1"/>
  <c r="EC50" i="7" s="1"/>
  <c r="EC51" i="7" s="1"/>
  <c r="EC52" i="7" s="1"/>
  <c r="EC53" i="7" s="1"/>
  <c r="EC54" i="7" s="1"/>
  <c r="EC55" i="7" s="1"/>
  <c r="EC56" i="7" s="1"/>
  <c r="EC57" i="7" s="1"/>
  <c r="EC58" i="7" s="1"/>
  <c r="EC59" i="7" s="1"/>
  <c r="EC60" i="7" s="1"/>
  <c r="EC61" i="7" s="1"/>
  <c r="EC62" i="7" s="1"/>
  <c r="EC63" i="7" s="1"/>
  <c r="EC64" i="7" s="1"/>
  <c r="EC65" i="7" s="1"/>
  <c r="EC66" i="7" s="1"/>
  <c r="EC67" i="7" s="1"/>
  <c r="EC68" i="7" s="1"/>
  <c r="EC69" i="7" s="1"/>
  <c r="EC70" i="7" s="1"/>
  <c r="EC71" i="7" s="1"/>
  <c r="EC72" i="7" s="1"/>
  <c r="EC73" i="7" s="1"/>
  <c r="EC74" i="7" s="1"/>
  <c r="EC75" i="7" s="1"/>
  <c r="EC76" i="7" s="1"/>
  <c r="EC77" i="7" s="1"/>
  <c r="EC78" i="7" s="1"/>
  <c r="EC79" i="7" s="1"/>
  <c r="EC80" i="7" s="1"/>
  <c r="EC2" i="7" s="1"/>
  <c r="DS4" i="7"/>
  <c r="DS5" i="7" s="1"/>
  <c r="DS6" i="7" s="1"/>
  <c r="DS7" i="7" s="1"/>
  <c r="DS8" i="7" s="1"/>
  <c r="DS9" i="7" s="1"/>
  <c r="DS10" i="7" s="1"/>
  <c r="DS11" i="7" s="1"/>
  <c r="DS12" i="7" s="1"/>
  <c r="DS13" i="7" s="1"/>
  <c r="DS14" i="7" s="1"/>
  <c r="DS15" i="7" s="1"/>
  <c r="DS16" i="7" s="1"/>
  <c r="DS17" i="7" s="1"/>
  <c r="DS18" i="7" s="1"/>
  <c r="DS19" i="7" s="1"/>
  <c r="DS20" i="7" s="1"/>
  <c r="DS21" i="7" s="1"/>
  <c r="DS22" i="7" s="1"/>
  <c r="DS23" i="7" s="1"/>
  <c r="DS24" i="7" s="1"/>
  <c r="DS25" i="7" s="1"/>
  <c r="DS26" i="7" s="1"/>
  <c r="DS27" i="7" s="1"/>
  <c r="DS28" i="7" s="1"/>
  <c r="DS29" i="7" s="1"/>
  <c r="DS30" i="7" s="1"/>
  <c r="DS31" i="7" s="1"/>
  <c r="DS32" i="7" s="1"/>
  <c r="DS33" i="7" s="1"/>
  <c r="DS34" i="7" s="1"/>
  <c r="DS35" i="7" s="1"/>
  <c r="DS36" i="7" s="1"/>
  <c r="DS37" i="7" s="1"/>
  <c r="DS38" i="7" s="1"/>
  <c r="DS39" i="7" s="1"/>
  <c r="DS40" i="7" s="1"/>
  <c r="DS41" i="7" s="1"/>
  <c r="DS42" i="7" s="1"/>
  <c r="DS43" i="7" s="1"/>
  <c r="DS44" i="7" s="1"/>
  <c r="DS45" i="7" s="1"/>
  <c r="DS46" i="7" s="1"/>
  <c r="DS47" i="7" s="1"/>
  <c r="DS48" i="7" s="1"/>
  <c r="DS49" i="7" s="1"/>
  <c r="DS50" i="7" s="1"/>
  <c r="DS51" i="7" s="1"/>
  <c r="DS52" i="7" s="1"/>
  <c r="DS53" i="7" s="1"/>
  <c r="DS54" i="7" s="1"/>
  <c r="DS55" i="7" s="1"/>
  <c r="DS56" i="7" s="1"/>
  <c r="DS57" i="7" s="1"/>
  <c r="DS58" i="7" s="1"/>
  <c r="DS59" i="7" s="1"/>
  <c r="DS60" i="7" s="1"/>
  <c r="DS61" i="7" s="1"/>
  <c r="DS62" i="7" s="1"/>
  <c r="DS63" i="7" s="1"/>
  <c r="DS64" i="7" s="1"/>
  <c r="DS65" i="7" s="1"/>
  <c r="DS66" i="7" s="1"/>
  <c r="DS67" i="7" s="1"/>
  <c r="DS68" i="7" s="1"/>
  <c r="DS69" i="7" s="1"/>
  <c r="DS70" i="7" s="1"/>
  <c r="DS71" i="7" s="1"/>
  <c r="DS72" i="7" s="1"/>
  <c r="DS73" i="7" s="1"/>
  <c r="DS74" i="7" s="1"/>
  <c r="DS75" i="7" s="1"/>
  <c r="DS76" i="7" s="1"/>
  <c r="DS77" i="7" s="1"/>
  <c r="DS78" i="7" s="1"/>
  <c r="DS79" i="7" s="1"/>
  <c r="DS80" i="7" s="1"/>
  <c r="DS2" i="7" s="1"/>
  <c r="EG5" i="7"/>
  <c r="DT7" i="7"/>
  <c r="DT8" i="7" s="1"/>
  <c r="DT9" i="7" s="1"/>
  <c r="DT10" i="7" s="1"/>
  <c r="DT11" i="7" s="1"/>
  <c r="DT12" i="7" s="1"/>
  <c r="DT13" i="7" s="1"/>
  <c r="DT14" i="7" s="1"/>
  <c r="DT15" i="7" s="1"/>
  <c r="DT16" i="7" s="1"/>
  <c r="DT17" i="7" s="1"/>
  <c r="DT18" i="7" s="1"/>
  <c r="DT19" i="7" s="1"/>
  <c r="DT20" i="7" s="1"/>
  <c r="DT21" i="7" s="1"/>
  <c r="DT22" i="7" s="1"/>
  <c r="DT23" i="7" s="1"/>
  <c r="DT24" i="7" s="1"/>
  <c r="DT25" i="7" s="1"/>
  <c r="DT26" i="7" s="1"/>
  <c r="DT27" i="7" s="1"/>
  <c r="DT28" i="7" s="1"/>
  <c r="DT29" i="7" s="1"/>
  <c r="DT30" i="7" s="1"/>
  <c r="DT31" i="7" s="1"/>
  <c r="DT32" i="7" s="1"/>
  <c r="DT33" i="7" s="1"/>
  <c r="DT34" i="7" s="1"/>
  <c r="DT35" i="7" s="1"/>
  <c r="DT36" i="7" s="1"/>
  <c r="DT37" i="7" s="1"/>
  <c r="DT38" i="7" s="1"/>
  <c r="DT39" i="7" s="1"/>
  <c r="DT40" i="7" s="1"/>
  <c r="DT41" i="7" s="1"/>
  <c r="DT42" i="7" s="1"/>
  <c r="DT43" i="7" s="1"/>
  <c r="DT44" i="7" s="1"/>
  <c r="DT45" i="7" s="1"/>
  <c r="DT46" i="7" s="1"/>
  <c r="DT47" i="7" s="1"/>
  <c r="DT48" i="7" s="1"/>
  <c r="DT49" i="7" s="1"/>
  <c r="DT50" i="7" s="1"/>
  <c r="DT51" i="7" s="1"/>
  <c r="DT52" i="7" s="1"/>
  <c r="DT53" i="7" s="1"/>
  <c r="DT54" i="7" s="1"/>
  <c r="DT55" i="7" s="1"/>
  <c r="DT56" i="7" s="1"/>
  <c r="DT57" i="7" s="1"/>
  <c r="DT58" i="7" s="1"/>
  <c r="DT59" i="7" s="1"/>
  <c r="DT60" i="7" s="1"/>
  <c r="DT61" i="7" s="1"/>
  <c r="DT62" i="7" s="1"/>
  <c r="DT63" i="7" s="1"/>
  <c r="DT64" i="7" s="1"/>
  <c r="DT65" i="7" s="1"/>
  <c r="DT66" i="7" s="1"/>
  <c r="DT67" i="7" s="1"/>
  <c r="DT68" i="7" s="1"/>
  <c r="DT69" i="7" s="1"/>
  <c r="DT70" i="7" s="1"/>
  <c r="DT71" i="7" s="1"/>
  <c r="DT72" i="7" s="1"/>
  <c r="DT73" i="7" s="1"/>
  <c r="DT74" i="7" s="1"/>
  <c r="DT75" i="7" s="1"/>
  <c r="DT76" i="7" s="1"/>
  <c r="DT77" i="7" s="1"/>
  <c r="DT78" i="7" s="1"/>
  <c r="DT79" i="7" s="1"/>
  <c r="DT80" i="7" s="1"/>
  <c r="DT2" i="7" s="1"/>
  <c r="EG8" i="7"/>
  <c r="EG14" i="7"/>
  <c r="EG12" i="7"/>
  <c r="EG15" i="7"/>
  <c r="EG17" i="7"/>
  <c r="EG7" i="7"/>
  <c r="EG18" i="7"/>
  <c r="EG10" i="7"/>
  <c r="EG16" i="7"/>
  <c r="EG19" i="7"/>
  <c r="EG20" i="7"/>
  <c r="CH42" i="6"/>
  <c r="CH43" i="6" s="1"/>
  <c r="CH44" i="6" s="1"/>
  <c r="CH45" i="6" s="1"/>
  <c r="CH46" i="6" s="1"/>
  <c r="CH47" i="6" s="1"/>
  <c r="CH48" i="6" s="1"/>
  <c r="CH49" i="6" s="1"/>
  <c r="CH50" i="6" s="1"/>
  <c r="CH51" i="6" s="1"/>
  <c r="CH52" i="6" s="1"/>
  <c r="CH53" i="6" s="1"/>
  <c r="CH54" i="6" s="1"/>
  <c r="CH55" i="6" s="1"/>
  <c r="CH56" i="6" s="1"/>
  <c r="CH57" i="6" s="1"/>
  <c r="CH58" i="6" s="1"/>
  <c r="CH59" i="6" s="1"/>
  <c r="CH60" i="6" s="1"/>
  <c r="CH61" i="6" s="1"/>
  <c r="CH62" i="6" s="1"/>
  <c r="CH63" i="6" s="1"/>
  <c r="CH64" i="6" s="1"/>
  <c r="CH65" i="6" s="1"/>
  <c r="CH66" i="6" s="1"/>
  <c r="CH67" i="6" s="1"/>
  <c r="CH68" i="6" s="1"/>
  <c r="CH69" i="6" s="1"/>
  <c r="CH70" i="6" s="1"/>
  <c r="CH71" i="6" s="1"/>
  <c r="CH72" i="6" s="1"/>
  <c r="CH73" i="6" s="1"/>
  <c r="CH74" i="6" s="1"/>
  <c r="CH75" i="6" s="1"/>
  <c r="CH76" i="6" s="1"/>
  <c r="CH77" i="6" s="1"/>
  <c r="CH78" i="6" s="1"/>
  <c r="CH79" i="6" s="1"/>
  <c r="CH80" i="6" s="1"/>
  <c r="CP42" i="6"/>
  <c r="CP43" i="6" s="1"/>
  <c r="CP44" i="6" s="1"/>
  <c r="CP45" i="6" s="1"/>
  <c r="CP46" i="6" s="1"/>
  <c r="CP47" i="6" s="1"/>
  <c r="CP48" i="6" s="1"/>
  <c r="CP49" i="6" s="1"/>
  <c r="CP50" i="6" s="1"/>
  <c r="CP51" i="6" s="1"/>
  <c r="CP52" i="6" s="1"/>
  <c r="CP53" i="6" s="1"/>
  <c r="CP54" i="6" s="1"/>
  <c r="CP55" i="6" s="1"/>
  <c r="CP56" i="6" s="1"/>
  <c r="CP57" i="6" s="1"/>
  <c r="CP58" i="6" s="1"/>
  <c r="CP59" i="6" s="1"/>
  <c r="CP60" i="6" s="1"/>
  <c r="CP61" i="6" s="1"/>
  <c r="CP62" i="6" s="1"/>
  <c r="CP63" i="6" s="1"/>
  <c r="CP64" i="6" s="1"/>
  <c r="CP65" i="6" s="1"/>
  <c r="CP66" i="6" s="1"/>
  <c r="CP67" i="6" s="1"/>
  <c r="CP68" i="6" s="1"/>
  <c r="CP69" i="6" s="1"/>
  <c r="CP70" i="6" s="1"/>
  <c r="CP71" i="6" s="1"/>
  <c r="CP72" i="6" s="1"/>
  <c r="CP73" i="6" s="1"/>
  <c r="CP74" i="6" s="1"/>
  <c r="CP75" i="6" s="1"/>
  <c r="CP76" i="6" s="1"/>
  <c r="CP77" i="6" s="1"/>
  <c r="CP78" i="6" s="1"/>
  <c r="CP79" i="6" s="1"/>
  <c r="CP80" i="6" s="1"/>
  <c r="CG42" i="6"/>
  <c r="CG43" i="6" s="1"/>
  <c r="CG44" i="6" s="1"/>
  <c r="CG45" i="6" s="1"/>
  <c r="CG46" i="6" s="1"/>
  <c r="CG47" i="6" s="1"/>
  <c r="CG48" i="6" s="1"/>
  <c r="CG49" i="6" s="1"/>
  <c r="CG50" i="6" s="1"/>
  <c r="CG51" i="6" s="1"/>
  <c r="CG52" i="6" s="1"/>
  <c r="CG53" i="6" s="1"/>
  <c r="CG54" i="6" s="1"/>
  <c r="CG55" i="6" s="1"/>
  <c r="CG56" i="6" s="1"/>
  <c r="CG57" i="6" s="1"/>
  <c r="CG58" i="6" s="1"/>
  <c r="CG59" i="6" s="1"/>
  <c r="CG60" i="6" s="1"/>
  <c r="CG61" i="6" s="1"/>
  <c r="CG62" i="6" s="1"/>
  <c r="CG63" i="6" s="1"/>
  <c r="CG64" i="6" s="1"/>
  <c r="CG65" i="6" s="1"/>
  <c r="CG66" i="6" s="1"/>
  <c r="CG67" i="6" s="1"/>
  <c r="CG68" i="6" s="1"/>
  <c r="CG69" i="6" s="1"/>
  <c r="CG70" i="6" s="1"/>
  <c r="CG71" i="6" s="1"/>
  <c r="CG72" i="6" s="1"/>
  <c r="CG73" i="6" s="1"/>
  <c r="CG74" i="6" s="1"/>
  <c r="CG75" i="6" s="1"/>
  <c r="CG76" i="6" s="1"/>
  <c r="CG77" i="6" s="1"/>
  <c r="CG78" i="6" s="1"/>
  <c r="CG79" i="6" s="1"/>
  <c r="CG80" i="6" s="1"/>
  <c r="CI42" i="6"/>
  <c r="CI43" i="6" s="1"/>
  <c r="CI44" i="6" s="1"/>
  <c r="CI45" i="6" s="1"/>
  <c r="CI46" i="6" s="1"/>
  <c r="CI47" i="6" s="1"/>
  <c r="CI48" i="6" s="1"/>
  <c r="CI49" i="6" s="1"/>
  <c r="CI50" i="6" s="1"/>
  <c r="CI51" i="6" s="1"/>
  <c r="CI52" i="6" s="1"/>
  <c r="CI53" i="6" s="1"/>
  <c r="CI54" i="6" s="1"/>
  <c r="CI55" i="6" s="1"/>
  <c r="CI56" i="6" s="1"/>
  <c r="CI57" i="6" s="1"/>
  <c r="CI58" i="6" s="1"/>
  <c r="CI59" i="6" s="1"/>
  <c r="CI60" i="6" s="1"/>
  <c r="CI61" i="6" s="1"/>
  <c r="CI62" i="6" s="1"/>
  <c r="CI63" i="6" s="1"/>
  <c r="CI64" i="6" s="1"/>
  <c r="CI65" i="6" s="1"/>
  <c r="CI66" i="6" s="1"/>
  <c r="CI67" i="6" s="1"/>
  <c r="CI68" i="6" s="1"/>
  <c r="CI69" i="6" s="1"/>
  <c r="CI70" i="6" s="1"/>
  <c r="CI71" i="6" s="1"/>
  <c r="CI72" i="6" s="1"/>
  <c r="CI73" i="6" s="1"/>
  <c r="CI74" i="6" s="1"/>
  <c r="CI75" i="6" s="1"/>
  <c r="CI76" i="6" s="1"/>
  <c r="CI77" i="6" s="1"/>
  <c r="CI78" i="6" s="1"/>
  <c r="CI79" i="6" s="1"/>
  <c r="CI80" i="6" s="1"/>
  <c r="CB42" i="6"/>
  <c r="CB43" i="6" s="1"/>
  <c r="CB44" i="6" s="1"/>
  <c r="CB45" i="6" s="1"/>
  <c r="CB46" i="6" s="1"/>
  <c r="CB47" i="6" s="1"/>
  <c r="CB48" i="6" s="1"/>
  <c r="CB49" i="6" s="1"/>
  <c r="CB50" i="6" s="1"/>
  <c r="CB51" i="6" s="1"/>
  <c r="CB52" i="6" s="1"/>
  <c r="CB53" i="6" s="1"/>
  <c r="CB54" i="6" s="1"/>
  <c r="CB55" i="6" s="1"/>
  <c r="CB56" i="6" s="1"/>
  <c r="CB57" i="6" s="1"/>
  <c r="CB58" i="6" s="1"/>
  <c r="CB59" i="6" s="1"/>
  <c r="CB60" i="6" s="1"/>
  <c r="CB61" i="6" s="1"/>
  <c r="CB62" i="6" s="1"/>
  <c r="CB63" i="6" s="1"/>
  <c r="CB64" i="6" s="1"/>
  <c r="CB65" i="6" s="1"/>
  <c r="CB66" i="6" s="1"/>
  <c r="CB67" i="6" s="1"/>
  <c r="CB68" i="6" s="1"/>
  <c r="CB69" i="6" s="1"/>
  <c r="CB70" i="6" s="1"/>
  <c r="CB71" i="6" s="1"/>
  <c r="CB72" i="6" s="1"/>
  <c r="CB73" i="6" s="1"/>
  <c r="CB74" i="6" s="1"/>
  <c r="CB75" i="6" s="1"/>
  <c r="CB76" i="6" s="1"/>
  <c r="CB77" i="6" s="1"/>
  <c r="CB78" i="6" s="1"/>
  <c r="CB79" i="6" s="1"/>
  <c r="CB80" i="6" s="1"/>
  <c r="CJ42" i="6"/>
  <c r="CJ43" i="6" s="1"/>
  <c r="CJ44" i="6" s="1"/>
  <c r="CJ45" i="6" s="1"/>
  <c r="CJ46" i="6" s="1"/>
  <c r="CJ47" i="6" s="1"/>
  <c r="CJ48" i="6" s="1"/>
  <c r="CJ49" i="6" s="1"/>
  <c r="CJ50" i="6" s="1"/>
  <c r="CJ51" i="6" s="1"/>
  <c r="CJ52" i="6" s="1"/>
  <c r="CJ53" i="6" s="1"/>
  <c r="CJ54" i="6" s="1"/>
  <c r="CJ55" i="6" s="1"/>
  <c r="CJ56" i="6" s="1"/>
  <c r="CJ57" i="6" s="1"/>
  <c r="CJ58" i="6" s="1"/>
  <c r="CJ59" i="6" s="1"/>
  <c r="CJ60" i="6" s="1"/>
  <c r="CJ61" i="6" s="1"/>
  <c r="CJ62" i="6" s="1"/>
  <c r="CJ63" i="6" s="1"/>
  <c r="CJ64" i="6" s="1"/>
  <c r="CJ65" i="6" s="1"/>
  <c r="CJ66" i="6" s="1"/>
  <c r="CJ67" i="6" s="1"/>
  <c r="CJ68" i="6" s="1"/>
  <c r="CJ69" i="6" s="1"/>
  <c r="CJ70" i="6" s="1"/>
  <c r="CJ71" i="6" s="1"/>
  <c r="CJ72" i="6" s="1"/>
  <c r="CJ73" i="6" s="1"/>
  <c r="CJ74" i="6" s="1"/>
  <c r="CJ75" i="6" s="1"/>
  <c r="CJ76" i="6" s="1"/>
  <c r="CJ77" i="6" s="1"/>
  <c r="CJ78" i="6" s="1"/>
  <c r="CJ79" i="6" s="1"/>
  <c r="CJ80" i="6" s="1"/>
  <c r="CR42" i="6"/>
  <c r="CR43" i="6" s="1"/>
  <c r="CR44" i="6" s="1"/>
  <c r="CR45" i="6" s="1"/>
  <c r="CR46" i="6" s="1"/>
  <c r="CR47" i="6" s="1"/>
  <c r="CR48" i="6" s="1"/>
  <c r="CR49" i="6" s="1"/>
  <c r="CR50" i="6" s="1"/>
  <c r="CR51" i="6" s="1"/>
  <c r="CR52" i="6" s="1"/>
  <c r="CR53" i="6" s="1"/>
  <c r="CR54" i="6" s="1"/>
  <c r="CR55" i="6" s="1"/>
  <c r="CR56" i="6" s="1"/>
  <c r="CR57" i="6" s="1"/>
  <c r="CR58" i="6" s="1"/>
  <c r="CR59" i="6" s="1"/>
  <c r="CR60" i="6" s="1"/>
  <c r="CR61" i="6" s="1"/>
  <c r="CR62" i="6" s="1"/>
  <c r="CR63" i="6" s="1"/>
  <c r="CR64" i="6" s="1"/>
  <c r="CR65" i="6" s="1"/>
  <c r="CR66" i="6" s="1"/>
  <c r="CR67" i="6" s="1"/>
  <c r="CR68" i="6" s="1"/>
  <c r="CR69" i="6" s="1"/>
  <c r="CR70" i="6" s="1"/>
  <c r="CR71" i="6" s="1"/>
  <c r="CR72" i="6" s="1"/>
  <c r="CR73" i="6" s="1"/>
  <c r="CR74" i="6" s="1"/>
  <c r="CR75" i="6" s="1"/>
  <c r="CR76" i="6" s="1"/>
  <c r="CR77" i="6" s="1"/>
  <c r="CR78" i="6" s="1"/>
  <c r="CR79" i="6" s="1"/>
  <c r="CR80" i="6" s="1"/>
  <c r="CO42" i="6"/>
  <c r="CO43" i="6" s="1"/>
  <c r="CO44" i="6" s="1"/>
  <c r="CO45" i="6" s="1"/>
  <c r="CO46" i="6" s="1"/>
  <c r="CO47" i="6" s="1"/>
  <c r="CO48" i="6" s="1"/>
  <c r="CO49" i="6" s="1"/>
  <c r="CO50" i="6" s="1"/>
  <c r="CO51" i="6" s="1"/>
  <c r="CO52" i="6" s="1"/>
  <c r="CO53" i="6" s="1"/>
  <c r="CO54" i="6" s="1"/>
  <c r="CO55" i="6" s="1"/>
  <c r="CO56" i="6" s="1"/>
  <c r="CO57" i="6" s="1"/>
  <c r="CO58" i="6" s="1"/>
  <c r="CO59" i="6" s="1"/>
  <c r="CO60" i="6" s="1"/>
  <c r="CO61" i="6" s="1"/>
  <c r="CO62" i="6" s="1"/>
  <c r="CO63" i="6" s="1"/>
  <c r="CO64" i="6" s="1"/>
  <c r="CO65" i="6" s="1"/>
  <c r="CO66" i="6" s="1"/>
  <c r="CO67" i="6" s="1"/>
  <c r="CO68" i="6" s="1"/>
  <c r="CO69" i="6" s="1"/>
  <c r="CO70" i="6" s="1"/>
  <c r="CO71" i="6" s="1"/>
  <c r="CO72" i="6" s="1"/>
  <c r="CO73" i="6" s="1"/>
  <c r="CO74" i="6" s="1"/>
  <c r="CO75" i="6" s="1"/>
  <c r="CO76" i="6" s="1"/>
  <c r="CO77" i="6" s="1"/>
  <c r="CO78" i="6" s="1"/>
  <c r="CO79" i="6" s="1"/>
  <c r="CO80" i="6" s="1"/>
  <c r="CC42" i="6"/>
  <c r="CC43" i="6" s="1"/>
  <c r="CC44" i="6" s="1"/>
  <c r="CC45" i="6" s="1"/>
  <c r="CC46" i="6" s="1"/>
  <c r="CC47" i="6" s="1"/>
  <c r="CC48" i="6" s="1"/>
  <c r="CC49" i="6" s="1"/>
  <c r="CC50" i="6" s="1"/>
  <c r="CC51" i="6" s="1"/>
  <c r="CC52" i="6" s="1"/>
  <c r="CC53" i="6" s="1"/>
  <c r="CC54" i="6" s="1"/>
  <c r="CC55" i="6" s="1"/>
  <c r="CC56" i="6" s="1"/>
  <c r="CC57" i="6" s="1"/>
  <c r="CC58" i="6" s="1"/>
  <c r="CC59" i="6" s="1"/>
  <c r="CC60" i="6" s="1"/>
  <c r="CC61" i="6" s="1"/>
  <c r="CC62" i="6" s="1"/>
  <c r="CC63" i="6" s="1"/>
  <c r="CC64" i="6" s="1"/>
  <c r="CC65" i="6" s="1"/>
  <c r="CC66" i="6" s="1"/>
  <c r="CC67" i="6" s="1"/>
  <c r="CC68" i="6" s="1"/>
  <c r="CC69" i="6" s="1"/>
  <c r="CC70" i="6" s="1"/>
  <c r="CC71" i="6" s="1"/>
  <c r="CC72" i="6" s="1"/>
  <c r="CC73" i="6" s="1"/>
  <c r="CC74" i="6" s="1"/>
  <c r="CC75" i="6" s="1"/>
  <c r="CC76" i="6" s="1"/>
  <c r="CC77" i="6" s="1"/>
  <c r="CC78" i="6" s="1"/>
  <c r="CC79" i="6" s="1"/>
  <c r="CC80" i="6" s="1"/>
  <c r="CK42" i="6"/>
  <c r="CK43" i="6" s="1"/>
  <c r="CK44" i="6" s="1"/>
  <c r="CK45" i="6" s="1"/>
  <c r="CK46" i="6" s="1"/>
  <c r="CK47" i="6" s="1"/>
  <c r="CK48" i="6" s="1"/>
  <c r="CK49" i="6" s="1"/>
  <c r="CK50" i="6" s="1"/>
  <c r="CK51" i="6" s="1"/>
  <c r="CK52" i="6" s="1"/>
  <c r="CK53" i="6" s="1"/>
  <c r="CK54" i="6" s="1"/>
  <c r="CK55" i="6" s="1"/>
  <c r="CK56" i="6" s="1"/>
  <c r="CK57" i="6" s="1"/>
  <c r="CK58" i="6" s="1"/>
  <c r="CK59" i="6" s="1"/>
  <c r="CK60" i="6" s="1"/>
  <c r="CK61" i="6" s="1"/>
  <c r="CK62" i="6" s="1"/>
  <c r="CK63" i="6" s="1"/>
  <c r="CK64" i="6" s="1"/>
  <c r="CK65" i="6" s="1"/>
  <c r="CK66" i="6" s="1"/>
  <c r="CK67" i="6" s="1"/>
  <c r="CK68" i="6" s="1"/>
  <c r="CK69" i="6" s="1"/>
  <c r="CK70" i="6" s="1"/>
  <c r="CK71" i="6" s="1"/>
  <c r="CK72" i="6" s="1"/>
  <c r="CK73" i="6" s="1"/>
  <c r="CK74" i="6" s="1"/>
  <c r="CK75" i="6" s="1"/>
  <c r="CK76" i="6" s="1"/>
  <c r="CK77" i="6" s="1"/>
  <c r="CK78" i="6" s="1"/>
  <c r="CK79" i="6" s="1"/>
  <c r="CK80" i="6" s="1"/>
  <c r="CS42" i="6"/>
  <c r="CS43" i="6" s="1"/>
  <c r="CS44" i="6" s="1"/>
  <c r="CS45" i="6" s="1"/>
  <c r="CS46" i="6" s="1"/>
  <c r="CS47" i="6" s="1"/>
  <c r="CS48" i="6" s="1"/>
  <c r="CS49" i="6" s="1"/>
  <c r="CS50" i="6" s="1"/>
  <c r="CS51" i="6" s="1"/>
  <c r="CS52" i="6" s="1"/>
  <c r="CS53" i="6" s="1"/>
  <c r="CS54" i="6" s="1"/>
  <c r="CS55" i="6" s="1"/>
  <c r="CS56" i="6" s="1"/>
  <c r="CS57" i="6" s="1"/>
  <c r="CS58" i="6" s="1"/>
  <c r="CS59" i="6" s="1"/>
  <c r="CS60" i="6" s="1"/>
  <c r="CS61" i="6" s="1"/>
  <c r="CS62" i="6" s="1"/>
  <c r="CS63" i="6" s="1"/>
  <c r="CS64" i="6" s="1"/>
  <c r="CS65" i="6" s="1"/>
  <c r="CS66" i="6" s="1"/>
  <c r="CS67" i="6" s="1"/>
  <c r="CS68" i="6" s="1"/>
  <c r="CS69" i="6" s="1"/>
  <c r="CS70" i="6" s="1"/>
  <c r="CS71" i="6" s="1"/>
  <c r="CS72" i="6" s="1"/>
  <c r="CS73" i="6" s="1"/>
  <c r="CS74" i="6" s="1"/>
  <c r="CS75" i="6" s="1"/>
  <c r="CS76" i="6" s="1"/>
  <c r="CS77" i="6" s="1"/>
  <c r="CS78" i="6" s="1"/>
  <c r="CS79" i="6" s="1"/>
  <c r="CS80" i="6" s="1"/>
  <c r="CQ42" i="6"/>
  <c r="CQ43" i="6" s="1"/>
  <c r="CQ44" i="6" s="1"/>
  <c r="CQ45" i="6" s="1"/>
  <c r="CQ46" i="6" s="1"/>
  <c r="CQ47" i="6" s="1"/>
  <c r="CQ48" i="6" s="1"/>
  <c r="CQ49" i="6" s="1"/>
  <c r="CQ50" i="6" s="1"/>
  <c r="CQ51" i="6" s="1"/>
  <c r="CQ52" i="6" s="1"/>
  <c r="CQ53" i="6" s="1"/>
  <c r="CQ54" i="6" s="1"/>
  <c r="CQ55" i="6" s="1"/>
  <c r="CQ56" i="6" s="1"/>
  <c r="CQ57" i="6" s="1"/>
  <c r="CQ58" i="6" s="1"/>
  <c r="CQ59" i="6" s="1"/>
  <c r="CQ60" i="6" s="1"/>
  <c r="CQ61" i="6" s="1"/>
  <c r="CQ62" i="6" s="1"/>
  <c r="CQ63" i="6" s="1"/>
  <c r="CQ64" i="6" s="1"/>
  <c r="CQ65" i="6" s="1"/>
  <c r="CQ66" i="6" s="1"/>
  <c r="CQ67" i="6" s="1"/>
  <c r="CQ68" i="6" s="1"/>
  <c r="CQ69" i="6" s="1"/>
  <c r="CQ70" i="6" s="1"/>
  <c r="CQ71" i="6" s="1"/>
  <c r="CQ72" i="6" s="1"/>
  <c r="CQ73" i="6" s="1"/>
  <c r="CQ74" i="6" s="1"/>
  <c r="CQ75" i="6" s="1"/>
  <c r="CQ76" i="6" s="1"/>
  <c r="CQ77" i="6" s="1"/>
  <c r="CQ78" i="6" s="1"/>
  <c r="CQ79" i="6" s="1"/>
  <c r="CQ80" i="6" s="1"/>
  <c r="CD42" i="6"/>
  <c r="CD43" i="6" s="1"/>
  <c r="CD44" i="6" s="1"/>
  <c r="CD45" i="6" s="1"/>
  <c r="CD46" i="6" s="1"/>
  <c r="CD47" i="6" s="1"/>
  <c r="CD48" i="6" s="1"/>
  <c r="CD49" i="6" s="1"/>
  <c r="CD50" i="6" s="1"/>
  <c r="CD51" i="6" s="1"/>
  <c r="CD52" i="6" s="1"/>
  <c r="CD53" i="6" s="1"/>
  <c r="CD54" i="6" s="1"/>
  <c r="CD55" i="6" s="1"/>
  <c r="CD56" i="6" s="1"/>
  <c r="CD57" i="6" s="1"/>
  <c r="CD58" i="6" s="1"/>
  <c r="CD59" i="6" s="1"/>
  <c r="CD60" i="6" s="1"/>
  <c r="CD61" i="6" s="1"/>
  <c r="CD62" i="6" s="1"/>
  <c r="CD63" i="6" s="1"/>
  <c r="CD64" i="6" s="1"/>
  <c r="CD65" i="6" s="1"/>
  <c r="CD66" i="6" s="1"/>
  <c r="CD67" i="6" s="1"/>
  <c r="CD68" i="6" s="1"/>
  <c r="CD69" i="6" s="1"/>
  <c r="CD70" i="6" s="1"/>
  <c r="CD71" i="6" s="1"/>
  <c r="CD72" i="6" s="1"/>
  <c r="CD73" i="6" s="1"/>
  <c r="CD74" i="6" s="1"/>
  <c r="CD75" i="6" s="1"/>
  <c r="CD76" i="6" s="1"/>
  <c r="CD77" i="6" s="1"/>
  <c r="CD78" i="6" s="1"/>
  <c r="CD79" i="6" s="1"/>
  <c r="CD80" i="6" s="1"/>
  <c r="CL42" i="6"/>
  <c r="CL43" i="6" s="1"/>
  <c r="CL44" i="6" s="1"/>
  <c r="CL45" i="6" s="1"/>
  <c r="CL46" i="6" s="1"/>
  <c r="CL47" i="6" s="1"/>
  <c r="CL48" i="6" s="1"/>
  <c r="CL49" i="6" s="1"/>
  <c r="CL50" i="6" s="1"/>
  <c r="CL51" i="6" s="1"/>
  <c r="CL52" i="6" s="1"/>
  <c r="CL53" i="6" s="1"/>
  <c r="CL54" i="6" s="1"/>
  <c r="CL55" i="6" s="1"/>
  <c r="CL56" i="6" s="1"/>
  <c r="CL57" i="6" s="1"/>
  <c r="CL58" i="6" s="1"/>
  <c r="CL59" i="6" s="1"/>
  <c r="CL60" i="6" s="1"/>
  <c r="CL61" i="6" s="1"/>
  <c r="CL62" i="6" s="1"/>
  <c r="CL63" i="6" s="1"/>
  <c r="CL64" i="6" s="1"/>
  <c r="CL65" i="6" s="1"/>
  <c r="CL66" i="6" s="1"/>
  <c r="CL67" i="6" s="1"/>
  <c r="CL68" i="6" s="1"/>
  <c r="CL69" i="6" s="1"/>
  <c r="CL70" i="6" s="1"/>
  <c r="CL71" i="6" s="1"/>
  <c r="CL72" i="6" s="1"/>
  <c r="CL73" i="6" s="1"/>
  <c r="CL74" i="6" s="1"/>
  <c r="CL75" i="6" s="1"/>
  <c r="CL76" i="6" s="1"/>
  <c r="CL77" i="6" s="1"/>
  <c r="CL78" i="6" s="1"/>
  <c r="CL79" i="6" s="1"/>
  <c r="CL80" i="6" s="1"/>
  <c r="CT42" i="6"/>
  <c r="CT43" i="6" s="1"/>
  <c r="CT44" i="6" s="1"/>
  <c r="CT45" i="6" s="1"/>
  <c r="CT46" i="6" s="1"/>
  <c r="CT47" i="6" s="1"/>
  <c r="CT48" i="6" s="1"/>
  <c r="CT49" i="6" s="1"/>
  <c r="CT50" i="6" s="1"/>
  <c r="CT51" i="6" s="1"/>
  <c r="CT52" i="6" s="1"/>
  <c r="CT53" i="6" s="1"/>
  <c r="CT54" i="6" s="1"/>
  <c r="CT55" i="6" s="1"/>
  <c r="CT56" i="6" s="1"/>
  <c r="CT57" i="6" s="1"/>
  <c r="CT58" i="6" s="1"/>
  <c r="CT59" i="6" s="1"/>
  <c r="CT60" i="6" s="1"/>
  <c r="CT61" i="6" s="1"/>
  <c r="CT62" i="6" s="1"/>
  <c r="CT63" i="6" s="1"/>
  <c r="CT64" i="6" s="1"/>
  <c r="CT65" i="6" s="1"/>
  <c r="CT66" i="6" s="1"/>
  <c r="CT67" i="6" s="1"/>
  <c r="CT68" i="6" s="1"/>
  <c r="CT69" i="6" s="1"/>
  <c r="CT70" i="6" s="1"/>
  <c r="CT71" i="6" s="1"/>
  <c r="CT72" i="6" s="1"/>
  <c r="CT73" i="6" s="1"/>
  <c r="CT74" i="6" s="1"/>
  <c r="CT75" i="6" s="1"/>
  <c r="CT76" i="6" s="1"/>
  <c r="CT77" i="6" s="1"/>
  <c r="CT78" i="6" s="1"/>
  <c r="CT79" i="6" s="1"/>
  <c r="CT80" i="6" s="1"/>
  <c r="CE42" i="6"/>
  <c r="CE43" i="6" s="1"/>
  <c r="CE44" i="6" s="1"/>
  <c r="CE45" i="6" s="1"/>
  <c r="CE46" i="6" s="1"/>
  <c r="CE47" i="6" s="1"/>
  <c r="CE48" i="6" s="1"/>
  <c r="CE49" i="6" s="1"/>
  <c r="CE50" i="6" s="1"/>
  <c r="CE51" i="6" s="1"/>
  <c r="CE52" i="6" s="1"/>
  <c r="CE53" i="6" s="1"/>
  <c r="CE54" i="6" s="1"/>
  <c r="CE55" i="6" s="1"/>
  <c r="CE56" i="6" s="1"/>
  <c r="CE57" i="6" s="1"/>
  <c r="CE58" i="6" s="1"/>
  <c r="CE59" i="6" s="1"/>
  <c r="CE60" i="6" s="1"/>
  <c r="CE61" i="6" s="1"/>
  <c r="CE62" i="6" s="1"/>
  <c r="CE63" i="6" s="1"/>
  <c r="CE64" i="6" s="1"/>
  <c r="CE65" i="6" s="1"/>
  <c r="CE66" i="6" s="1"/>
  <c r="CE67" i="6" s="1"/>
  <c r="CE68" i="6" s="1"/>
  <c r="CE69" i="6" s="1"/>
  <c r="CE70" i="6" s="1"/>
  <c r="CE71" i="6" s="1"/>
  <c r="CE72" i="6" s="1"/>
  <c r="CE73" i="6" s="1"/>
  <c r="CE74" i="6" s="1"/>
  <c r="CE75" i="6" s="1"/>
  <c r="CE76" i="6" s="1"/>
  <c r="CE77" i="6" s="1"/>
  <c r="CE78" i="6" s="1"/>
  <c r="CE79" i="6" s="1"/>
  <c r="CE80" i="6" s="1"/>
  <c r="CM42" i="6"/>
  <c r="CM43" i="6" s="1"/>
  <c r="CM44" i="6" s="1"/>
  <c r="CM45" i="6" s="1"/>
  <c r="CM46" i="6" s="1"/>
  <c r="CM47" i="6" s="1"/>
  <c r="CM48" i="6" s="1"/>
  <c r="CM49" i="6" s="1"/>
  <c r="CM50" i="6" s="1"/>
  <c r="CM51" i="6" s="1"/>
  <c r="CM52" i="6" s="1"/>
  <c r="CM53" i="6" s="1"/>
  <c r="CM54" i="6" s="1"/>
  <c r="CM55" i="6" s="1"/>
  <c r="CM56" i="6" s="1"/>
  <c r="CM57" i="6" s="1"/>
  <c r="CM58" i="6" s="1"/>
  <c r="CM59" i="6" s="1"/>
  <c r="CM60" i="6" s="1"/>
  <c r="CM61" i="6" s="1"/>
  <c r="CM62" i="6" s="1"/>
  <c r="CM63" i="6" s="1"/>
  <c r="CM64" i="6" s="1"/>
  <c r="CM65" i="6" s="1"/>
  <c r="CM66" i="6" s="1"/>
  <c r="CM67" i="6" s="1"/>
  <c r="CM68" i="6" s="1"/>
  <c r="CM69" i="6" s="1"/>
  <c r="CM70" i="6" s="1"/>
  <c r="CM71" i="6" s="1"/>
  <c r="CM72" i="6" s="1"/>
  <c r="CM73" i="6" s="1"/>
  <c r="CM74" i="6" s="1"/>
  <c r="CM75" i="6" s="1"/>
  <c r="CM76" i="6" s="1"/>
  <c r="CM77" i="6" s="1"/>
  <c r="CM78" i="6" s="1"/>
  <c r="CM79" i="6" s="1"/>
  <c r="CM80" i="6" s="1"/>
  <c r="CU42" i="6"/>
  <c r="CU43" i="6" s="1"/>
  <c r="CU44" i="6" s="1"/>
  <c r="CU45" i="6" s="1"/>
  <c r="CU46" i="6" s="1"/>
  <c r="CU47" i="6" s="1"/>
  <c r="CU48" i="6" s="1"/>
  <c r="CU49" i="6" s="1"/>
  <c r="CU50" i="6" s="1"/>
  <c r="CU51" i="6" s="1"/>
  <c r="CU52" i="6" s="1"/>
  <c r="CU53" i="6" s="1"/>
  <c r="CU54" i="6" s="1"/>
  <c r="CU55" i="6" s="1"/>
  <c r="CU56" i="6" s="1"/>
  <c r="CU57" i="6" s="1"/>
  <c r="CU58" i="6" s="1"/>
  <c r="CU59" i="6" s="1"/>
  <c r="CU60" i="6" s="1"/>
  <c r="CU61" i="6" s="1"/>
  <c r="CU62" i="6" s="1"/>
  <c r="CU63" i="6" s="1"/>
  <c r="CU64" i="6" s="1"/>
  <c r="CU65" i="6" s="1"/>
  <c r="CU66" i="6" s="1"/>
  <c r="CU67" i="6" s="1"/>
  <c r="CU68" i="6" s="1"/>
  <c r="CU69" i="6" s="1"/>
  <c r="CU70" i="6" s="1"/>
  <c r="CU71" i="6" s="1"/>
  <c r="CU72" i="6" s="1"/>
  <c r="CU73" i="6" s="1"/>
  <c r="CU74" i="6" s="1"/>
  <c r="CU75" i="6" s="1"/>
  <c r="CU76" i="6" s="1"/>
  <c r="CU77" i="6" s="1"/>
  <c r="CU78" i="6" s="1"/>
  <c r="CU79" i="6" s="1"/>
  <c r="CU80" i="6" s="1"/>
  <c r="CF42" i="6"/>
  <c r="CF43" i="6" s="1"/>
  <c r="CF44" i="6" s="1"/>
  <c r="CF45" i="6" s="1"/>
  <c r="CF46" i="6" s="1"/>
  <c r="CF47" i="6" s="1"/>
  <c r="CF48" i="6" s="1"/>
  <c r="CF49" i="6" s="1"/>
  <c r="CF50" i="6" s="1"/>
  <c r="CF51" i="6" s="1"/>
  <c r="CF52" i="6" s="1"/>
  <c r="CF53" i="6" s="1"/>
  <c r="CF54" i="6" s="1"/>
  <c r="CF55" i="6" s="1"/>
  <c r="CF56" i="6" s="1"/>
  <c r="CF57" i="6" s="1"/>
  <c r="CF58" i="6" s="1"/>
  <c r="CF59" i="6" s="1"/>
  <c r="CF60" i="6" s="1"/>
  <c r="CF61" i="6" s="1"/>
  <c r="CF62" i="6" s="1"/>
  <c r="CF63" i="6" s="1"/>
  <c r="CF64" i="6" s="1"/>
  <c r="CF65" i="6" s="1"/>
  <c r="CF66" i="6" s="1"/>
  <c r="CF67" i="6" s="1"/>
  <c r="CF68" i="6" s="1"/>
  <c r="CF69" i="6" s="1"/>
  <c r="CF70" i="6" s="1"/>
  <c r="CF71" i="6" s="1"/>
  <c r="CF72" i="6" s="1"/>
  <c r="CF73" i="6" s="1"/>
  <c r="CF74" i="6" s="1"/>
  <c r="CF75" i="6" s="1"/>
  <c r="CF76" i="6" s="1"/>
  <c r="CF77" i="6" s="1"/>
  <c r="CF78" i="6" s="1"/>
  <c r="CF79" i="6" s="1"/>
  <c r="CF80" i="6" s="1"/>
  <c r="CN42" i="6"/>
  <c r="CN43" i="6" s="1"/>
  <c r="CN44" i="6" s="1"/>
  <c r="CN45" i="6" s="1"/>
  <c r="CN46" i="6" s="1"/>
  <c r="CN47" i="6" s="1"/>
  <c r="CN48" i="6" s="1"/>
  <c r="CN49" i="6" s="1"/>
  <c r="CN50" i="6" s="1"/>
  <c r="CN51" i="6" s="1"/>
  <c r="CN52" i="6" s="1"/>
  <c r="CN53" i="6" s="1"/>
  <c r="CN54" i="6" s="1"/>
  <c r="CN55" i="6" s="1"/>
  <c r="CN56" i="6" s="1"/>
  <c r="CN57" i="6" s="1"/>
  <c r="CN58" i="6" s="1"/>
  <c r="CN59" i="6" s="1"/>
  <c r="CN60" i="6" s="1"/>
  <c r="CN61" i="6" s="1"/>
  <c r="CN62" i="6" s="1"/>
  <c r="CN63" i="6" s="1"/>
  <c r="CN64" i="6" s="1"/>
  <c r="CN65" i="6" s="1"/>
  <c r="CN66" i="6" s="1"/>
  <c r="CN67" i="6" s="1"/>
  <c r="CN68" i="6" s="1"/>
  <c r="CN69" i="6" s="1"/>
  <c r="CN70" i="6" s="1"/>
  <c r="CN71" i="6" s="1"/>
  <c r="CN72" i="6" s="1"/>
  <c r="CN73" i="6" s="1"/>
  <c r="CN74" i="6" s="1"/>
  <c r="CN75" i="6" s="1"/>
  <c r="CN76" i="6" s="1"/>
  <c r="CN77" i="6" s="1"/>
  <c r="CN78" i="6" s="1"/>
  <c r="CN79" i="6" s="1"/>
  <c r="CN80" i="6" s="1"/>
  <c r="BX2" i="6"/>
  <c r="BZ4" i="6"/>
  <c r="DM4" i="6"/>
  <c r="DU4" i="6"/>
  <c r="EC4" i="6"/>
  <c r="DZ5" i="6"/>
  <c r="DZ6" i="6" s="1"/>
  <c r="DZ7" i="6" s="1"/>
  <c r="DZ8" i="6" s="1"/>
  <c r="DZ9" i="6" s="1"/>
  <c r="DZ10" i="6" s="1"/>
  <c r="DZ11" i="6" s="1"/>
  <c r="DZ12" i="6" s="1"/>
  <c r="DZ13" i="6" s="1"/>
  <c r="DZ14" i="6" s="1"/>
  <c r="DZ15" i="6" s="1"/>
  <c r="DZ16" i="6" s="1"/>
  <c r="DZ17" i="6" s="1"/>
  <c r="DZ18" i="6" s="1"/>
  <c r="DZ19" i="6" s="1"/>
  <c r="DZ20" i="6" s="1"/>
  <c r="DZ21" i="6" s="1"/>
  <c r="DZ22" i="6" s="1"/>
  <c r="DZ23" i="6" s="1"/>
  <c r="DZ24" i="6" s="1"/>
  <c r="DZ25" i="6" s="1"/>
  <c r="DZ26" i="6" s="1"/>
  <c r="DZ27" i="6" s="1"/>
  <c r="DZ28" i="6" s="1"/>
  <c r="DZ29" i="6" s="1"/>
  <c r="DZ30" i="6" s="1"/>
  <c r="DZ31" i="6" s="1"/>
  <c r="DZ32" i="6" s="1"/>
  <c r="DZ33" i="6" s="1"/>
  <c r="DZ34" i="6" s="1"/>
  <c r="DZ35" i="6" s="1"/>
  <c r="DZ36" i="6" s="1"/>
  <c r="DZ37" i="6" s="1"/>
  <c r="DZ38" i="6" s="1"/>
  <c r="DZ39" i="6" s="1"/>
  <c r="DZ40" i="6" s="1"/>
  <c r="DZ41" i="6" s="1"/>
  <c r="DZ42" i="6" s="1"/>
  <c r="DZ43" i="6" s="1"/>
  <c r="DZ44" i="6" s="1"/>
  <c r="DZ45" i="6" s="1"/>
  <c r="DZ46" i="6" s="1"/>
  <c r="DZ47" i="6" s="1"/>
  <c r="DZ48" i="6" s="1"/>
  <c r="DZ49" i="6" s="1"/>
  <c r="DZ50" i="6" s="1"/>
  <c r="DZ51" i="6" s="1"/>
  <c r="DZ52" i="6" s="1"/>
  <c r="DZ53" i="6" s="1"/>
  <c r="DZ54" i="6" s="1"/>
  <c r="DZ55" i="6" s="1"/>
  <c r="DZ56" i="6" s="1"/>
  <c r="DZ57" i="6" s="1"/>
  <c r="DZ58" i="6" s="1"/>
  <c r="DZ59" i="6" s="1"/>
  <c r="DZ60" i="6" s="1"/>
  <c r="DZ61" i="6" s="1"/>
  <c r="DZ62" i="6" s="1"/>
  <c r="DZ63" i="6" s="1"/>
  <c r="DZ64" i="6" s="1"/>
  <c r="DZ65" i="6" s="1"/>
  <c r="DZ66" i="6" s="1"/>
  <c r="DZ67" i="6" s="1"/>
  <c r="DZ68" i="6" s="1"/>
  <c r="DZ69" i="6" s="1"/>
  <c r="DZ70" i="6" s="1"/>
  <c r="DZ71" i="6" s="1"/>
  <c r="DZ72" i="6" s="1"/>
  <c r="DZ73" i="6" s="1"/>
  <c r="DZ74" i="6" s="1"/>
  <c r="DZ75" i="6" s="1"/>
  <c r="DZ76" i="6" s="1"/>
  <c r="DZ77" i="6" s="1"/>
  <c r="DZ78" i="6" s="1"/>
  <c r="DZ79" i="6" s="1"/>
  <c r="DZ80" i="6" s="1"/>
  <c r="DZ2" i="6" s="1"/>
  <c r="EG8" i="6"/>
  <c r="EG5" i="6"/>
  <c r="EG11" i="6"/>
  <c r="DO4" i="6"/>
  <c r="DW4" i="6"/>
  <c r="EE4" i="6"/>
  <c r="EE5" i="6" s="1"/>
  <c r="EE6" i="6" s="1"/>
  <c r="EE7" i="6" s="1"/>
  <c r="EE8" i="6" s="1"/>
  <c r="EE9" i="6" s="1"/>
  <c r="EE10" i="6" s="1"/>
  <c r="EE11" i="6" s="1"/>
  <c r="EE12" i="6" s="1"/>
  <c r="EE13" i="6" s="1"/>
  <c r="EE14" i="6" s="1"/>
  <c r="EE15" i="6" s="1"/>
  <c r="EE16" i="6" s="1"/>
  <c r="EE17" i="6" s="1"/>
  <c r="EE18" i="6" s="1"/>
  <c r="EE19" i="6" s="1"/>
  <c r="EE20" i="6" s="1"/>
  <c r="EE21" i="6" s="1"/>
  <c r="EE22" i="6" s="1"/>
  <c r="EE23" i="6" s="1"/>
  <c r="EE24" i="6" s="1"/>
  <c r="EE25" i="6" s="1"/>
  <c r="EE26" i="6" s="1"/>
  <c r="EE27" i="6" s="1"/>
  <c r="EE28" i="6" s="1"/>
  <c r="EE29" i="6" s="1"/>
  <c r="EE30" i="6" s="1"/>
  <c r="EE31" i="6" s="1"/>
  <c r="EE32" i="6" s="1"/>
  <c r="EE33" i="6" s="1"/>
  <c r="EE34" i="6" s="1"/>
  <c r="EE35" i="6" s="1"/>
  <c r="EE36" i="6" s="1"/>
  <c r="EE37" i="6" s="1"/>
  <c r="EE38" i="6" s="1"/>
  <c r="EE39" i="6" s="1"/>
  <c r="EE40" i="6" s="1"/>
  <c r="EE41" i="6" s="1"/>
  <c r="EE42" i="6" s="1"/>
  <c r="EE43" i="6" s="1"/>
  <c r="EE44" i="6" s="1"/>
  <c r="EE45" i="6" s="1"/>
  <c r="EE46" i="6" s="1"/>
  <c r="EE47" i="6" s="1"/>
  <c r="EE48" i="6" s="1"/>
  <c r="EE49" i="6" s="1"/>
  <c r="EE50" i="6" s="1"/>
  <c r="EE51" i="6" s="1"/>
  <c r="EE52" i="6" s="1"/>
  <c r="EE53" i="6" s="1"/>
  <c r="EE54" i="6" s="1"/>
  <c r="EE55" i="6" s="1"/>
  <c r="EE56" i="6" s="1"/>
  <c r="EE57" i="6" s="1"/>
  <c r="EE58" i="6" s="1"/>
  <c r="EE59" i="6" s="1"/>
  <c r="EE60" i="6" s="1"/>
  <c r="EE61" i="6" s="1"/>
  <c r="EE62" i="6" s="1"/>
  <c r="EE63" i="6" s="1"/>
  <c r="EE64" i="6" s="1"/>
  <c r="EE65" i="6" s="1"/>
  <c r="EE66" i="6" s="1"/>
  <c r="EE67" i="6" s="1"/>
  <c r="EE68" i="6" s="1"/>
  <c r="EE69" i="6" s="1"/>
  <c r="EE70" i="6" s="1"/>
  <c r="EE71" i="6" s="1"/>
  <c r="EE72" i="6" s="1"/>
  <c r="EE73" i="6" s="1"/>
  <c r="EE74" i="6" s="1"/>
  <c r="EE75" i="6" s="1"/>
  <c r="EE76" i="6" s="1"/>
  <c r="EE77" i="6" s="1"/>
  <c r="EE78" i="6" s="1"/>
  <c r="EE79" i="6" s="1"/>
  <c r="EE80" i="6" s="1"/>
  <c r="EE2" i="6" s="1"/>
  <c r="DT5" i="6"/>
  <c r="DT6" i="6" s="1"/>
  <c r="DT7" i="6" s="1"/>
  <c r="DT8" i="6" s="1"/>
  <c r="DT9" i="6" s="1"/>
  <c r="DT10" i="6" s="1"/>
  <c r="DT11" i="6" s="1"/>
  <c r="DT12" i="6" s="1"/>
  <c r="DT13" i="6" s="1"/>
  <c r="DT14" i="6" s="1"/>
  <c r="DT15" i="6" s="1"/>
  <c r="DT16" i="6" s="1"/>
  <c r="DT17" i="6" s="1"/>
  <c r="DT18" i="6" s="1"/>
  <c r="DT19" i="6" s="1"/>
  <c r="DT20" i="6" s="1"/>
  <c r="DT21" i="6" s="1"/>
  <c r="DT22" i="6" s="1"/>
  <c r="DT23" i="6" s="1"/>
  <c r="DT24" i="6" s="1"/>
  <c r="DT25" i="6" s="1"/>
  <c r="DT26" i="6" s="1"/>
  <c r="DT27" i="6" s="1"/>
  <c r="DT28" i="6" s="1"/>
  <c r="DT29" i="6" s="1"/>
  <c r="DT30" i="6" s="1"/>
  <c r="DT31" i="6" s="1"/>
  <c r="DT32" i="6" s="1"/>
  <c r="DT33" i="6" s="1"/>
  <c r="DT34" i="6" s="1"/>
  <c r="DT35" i="6" s="1"/>
  <c r="DT36" i="6" s="1"/>
  <c r="DT37" i="6" s="1"/>
  <c r="DT38" i="6" s="1"/>
  <c r="DT39" i="6" s="1"/>
  <c r="DT40" i="6" s="1"/>
  <c r="DT41" i="6" s="1"/>
  <c r="DT42" i="6" s="1"/>
  <c r="DT43" i="6" s="1"/>
  <c r="DT44" i="6" s="1"/>
  <c r="DT45" i="6" s="1"/>
  <c r="DT46" i="6" s="1"/>
  <c r="DT47" i="6" s="1"/>
  <c r="DT48" i="6" s="1"/>
  <c r="DT49" i="6" s="1"/>
  <c r="DT50" i="6" s="1"/>
  <c r="DT51" i="6" s="1"/>
  <c r="DT52" i="6" s="1"/>
  <c r="DT53" i="6" s="1"/>
  <c r="DT54" i="6" s="1"/>
  <c r="DT55" i="6" s="1"/>
  <c r="DT56" i="6" s="1"/>
  <c r="DT57" i="6" s="1"/>
  <c r="DT58" i="6" s="1"/>
  <c r="DT59" i="6" s="1"/>
  <c r="DT60" i="6" s="1"/>
  <c r="DT61" i="6" s="1"/>
  <c r="DT62" i="6" s="1"/>
  <c r="DT63" i="6" s="1"/>
  <c r="DT64" i="6" s="1"/>
  <c r="DT65" i="6" s="1"/>
  <c r="DT66" i="6" s="1"/>
  <c r="DT67" i="6" s="1"/>
  <c r="DT68" i="6" s="1"/>
  <c r="DT69" i="6" s="1"/>
  <c r="DT70" i="6" s="1"/>
  <c r="DT71" i="6" s="1"/>
  <c r="DT72" i="6" s="1"/>
  <c r="DT73" i="6" s="1"/>
  <c r="DT74" i="6" s="1"/>
  <c r="DT75" i="6" s="1"/>
  <c r="DT76" i="6" s="1"/>
  <c r="DT77" i="6" s="1"/>
  <c r="DT78" i="6" s="1"/>
  <c r="DT79" i="6" s="1"/>
  <c r="DT80" i="6" s="1"/>
  <c r="DT2" i="6" s="1"/>
  <c r="EB5" i="6"/>
  <c r="EB6" i="6" s="1"/>
  <c r="EB7" i="6" s="1"/>
  <c r="EB8" i="6" s="1"/>
  <c r="EB9" i="6" s="1"/>
  <c r="EB10" i="6" s="1"/>
  <c r="EB11" i="6" s="1"/>
  <c r="EB12" i="6" s="1"/>
  <c r="EB13" i="6" s="1"/>
  <c r="EB14" i="6" s="1"/>
  <c r="EB15" i="6" s="1"/>
  <c r="EB16" i="6" s="1"/>
  <c r="EB17" i="6" s="1"/>
  <c r="EB18" i="6" s="1"/>
  <c r="EB19" i="6" s="1"/>
  <c r="EB20" i="6" s="1"/>
  <c r="EB21" i="6" s="1"/>
  <c r="EB22" i="6" s="1"/>
  <c r="EB23" i="6" s="1"/>
  <c r="EB24" i="6" s="1"/>
  <c r="EB25" i="6" s="1"/>
  <c r="EB26" i="6" s="1"/>
  <c r="EB27" i="6" s="1"/>
  <c r="EB28" i="6" s="1"/>
  <c r="EB29" i="6" s="1"/>
  <c r="EB30" i="6" s="1"/>
  <c r="EB31" i="6" s="1"/>
  <c r="EB32" i="6" s="1"/>
  <c r="EB33" i="6" s="1"/>
  <c r="EB34" i="6" s="1"/>
  <c r="EB35" i="6" s="1"/>
  <c r="EB36" i="6" s="1"/>
  <c r="EB37" i="6" s="1"/>
  <c r="EB38" i="6" s="1"/>
  <c r="EB39" i="6" s="1"/>
  <c r="EB40" i="6" s="1"/>
  <c r="EB41" i="6" s="1"/>
  <c r="EB42" i="6" s="1"/>
  <c r="EB43" i="6" s="1"/>
  <c r="EB44" i="6" s="1"/>
  <c r="EB45" i="6" s="1"/>
  <c r="EB46" i="6" s="1"/>
  <c r="EB47" i="6" s="1"/>
  <c r="EB48" i="6" s="1"/>
  <c r="EB49" i="6" s="1"/>
  <c r="EB50" i="6" s="1"/>
  <c r="EB51" i="6" s="1"/>
  <c r="EB52" i="6" s="1"/>
  <c r="EB53" i="6" s="1"/>
  <c r="EB54" i="6" s="1"/>
  <c r="EB55" i="6" s="1"/>
  <c r="EB56" i="6" s="1"/>
  <c r="EB57" i="6" s="1"/>
  <c r="EB58" i="6" s="1"/>
  <c r="EB59" i="6" s="1"/>
  <c r="EB60" i="6" s="1"/>
  <c r="EB61" i="6" s="1"/>
  <c r="EB62" i="6" s="1"/>
  <c r="EB63" i="6" s="1"/>
  <c r="EB64" i="6" s="1"/>
  <c r="EB65" i="6" s="1"/>
  <c r="EB66" i="6" s="1"/>
  <c r="EB67" i="6" s="1"/>
  <c r="EB68" i="6" s="1"/>
  <c r="EB69" i="6" s="1"/>
  <c r="EB70" i="6" s="1"/>
  <c r="EB71" i="6" s="1"/>
  <c r="EB72" i="6" s="1"/>
  <c r="EB73" i="6" s="1"/>
  <c r="EB74" i="6" s="1"/>
  <c r="EB75" i="6" s="1"/>
  <c r="EB76" i="6" s="1"/>
  <c r="EB77" i="6" s="1"/>
  <c r="EB78" i="6" s="1"/>
  <c r="EB79" i="6" s="1"/>
  <c r="EB80" i="6" s="1"/>
  <c r="EB2" i="6" s="1"/>
  <c r="EG6" i="6"/>
  <c r="BX9" i="6"/>
  <c r="BZ9" i="6" s="1"/>
  <c r="ED6" i="6"/>
  <c r="ED7" i="6" s="1"/>
  <c r="ED8" i="6" s="1"/>
  <c r="ED9" i="6" s="1"/>
  <c r="ED10" i="6" s="1"/>
  <c r="ED11" i="6" s="1"/>
  <c r="ED12" i="6" s="1"/>
  <c r="ED13" i="6" s="1"/>
  <c r="ED14" i="6" s="1"/>
  <c r="ED15" i="6" s="1"/>
  <c r="ED16" i="6" s="1"/>
  <c r="ED17" i="6" s="1"/>
  <c r="ED18" i="6" s="1"/>
  <c r="ED19" i="6" s="1"/>
  <c r="ED20" i="6" s="1"/>
  <c r="ED21" i="6" s="1"/>
  <c r="ED22" i="6" s="1"/>
  <c r="ED23" i="6" s="1"/>
  <c r="ED24" i="6" s="1"/>
  <c r="ED25" i="6" s="1"/>
  <c r="ED26" i="6" s="1"/>
  <c r="ED27" i="6" s="1"/>
  <c r="ED28" i="6" s="1"/>
  <c r="ED29" i="6" s="1"/>
  <c r="ED30" i="6" s="1"/>
  <c r="ED31" i="6" s="1"/>
  <c r="ED32" i="6" s="1"/>
  <c r="ED33" i="6" s="1"/>
  <c r="ED34" i="6" s="1"/>
  <c r="ED35" i="6" s="1"/>
  <c r="ED36" i="6" s="1"/>
  <c r="ED37" i="6" s="1"/>
  <c r="ED38" i="6" s="1"/>
  <c r="ED39" i="6" s="1"/>
  <c r="ED40" i="6" s="1"/>
  <c r="ED41" i="6" s="1"/>
  <c r="ED42" i="6" s="1"/>
  <c r="ED43" i="6" s="1"/>
  <c r="ED44" i="6" s="1"/>
  <c r="ED45" i="6" s="1"/>
  <c r="ED46" i="6" s="1"/>
  <c r="ED47" i="6" s="1"/>
  <c r="ED48" i="6" s="1"/>
  <c r="ED49" i="6" s="1"/>
  <c r="ED50" i="6" s="1"/>
  <c r="ED51" i="6" s="1"/>
  <c r="ED52" i="6" s="1"/>
  <c r="ED53" i="6" s="1"/>
  <c r="ED54" i="6" s="1"/>
  <c r="ED55" i="6" s="1"/>
  <c r="ED56" i="6" s="1"/>
  <c r="ED57" i="6" s="1"/>
  <c r="ED58" i="6" s="1"/>
  <c r="ED59" i="6" s="1"/>
  <c r="ED60" i="6" s="1"/>
  <c r="ED61" i="6" s="1"/>
  <c r="ED62" i="6" s="1"/>
  <c r="ED63" i="6" s="1"/>
  <c r="ED64" i="6" s="1"/>
  <c r="ED65" i="6" s="1"/>
  <c r="ED66" i="6" s="1"/>
  <c r="ED67" i="6" s="1"/>
  <c r="ED68" i="6" s="1"/>
  <c r="ED69" i="6" s="1"/>
  <c r="ED70" i="6" s="1"/>
  <c r="ED71" i="6" s="1"/>
  <c r="ED72" i="6" s="1"/>
  <c r="ED73" i="6" s="1"/>
  <c r="ED74" i="6" s="1"/>
  <c r="ED75" i="6" s="1"/>
  <c r="ED76" i="6" s="1"/>
  <c r="ED77" i="6" s="1"/>
  <c r="ED78" i="6" s="1"/>
  <c r="ED79" i="6" s="1"/>
  <c r="ED80" i="6" s="1"/>
  <c r="ED2" i="6" s="1"/>
  <c r="DP4" i="6"/>
  <c r="DX4" i="6"/>
  <c r="DX5" i="6" s="1"/>
  <c r="DX6" i="6" s="1"/>
  <c r="DX7" i="6" s="1"/>
  <c r="DX8" i="6" s="1"/>
  <c r="DX9" i="6" s="1"/>
  <c r="DX10" i="6" s="1"/>
  <c r="DX11" i="6" s="1"/>
  <c r="DX12" i="6" s="1"/>
  <c r="DX13" i="6" s="1"/>
  <c r="DX14" i="6" s="1"/>
  <c r="DX15" i="6" s="1"/>
  <c r="DX16" i="6" s="1"/>
  <c r="DX17" i="6" s="1"/>
  <c r="DX18" i="6" s="1"/>
  <c r="DX19" i="6" s="1"/>
  <c r="DX20" i="6" s="1"/>
  <c r="DX21" i="6" s="1"/>
  <c r="DX22" i="6" s="1"/>
  <c r="DX23" i="6" s="1"/>
  <c r="DX24" i="6" s="1"/>
  <c r="DX25" i="6" s="1"/>
  <c r="DX26" i="6" s="1"/>
  <c r="DX27" i="6" s="1"/>
  <c r="DX28" i="6" s="1"/>
  <c r="DX29" i="6" s="1"/>
  <c r="DX30" i="6" s="1"/>
  <c r="DX31" i="6" s="1"/>
  <c r="DX32" i="6" s="1"/>
  <c r="DX33" i="6" s="1"/>
  <c r="DX34" i="6" s="1"/>
  <c r="DX35" i="6" s="1"/>
  <c r="DX36" i="6" s="1"/>
  <c r="DX37" i="6" s="1"/>
  <c r="DX38" i="6" s="1"/>
  <c r="DX39" i="6" s="1"/>
  <c r="DX40" i="6" s="1"/>
  <c r="DX41" i="6" s="1"/>
  <c r="DX42" i="6" s="1"/>
  <c r="DX43" i="6" s="1"/>
  <c r="DX44" i="6" s="1"/>
  <c r="DX45" i="6" s="1"/>
  <c r="DX46" i="6" s="1"/>
  <c r="DX47" i="6" s="1"/>
  <c r="DX48" i="6" s="1"/>
  <c r="DX49" i="6" s="1"/>
  <c r="DX50" i="6" s="1"/>
  <c r="DX51" i="6" s="1"/>
  <c r="DX52" i="6" s="1"/>
  <c r="DX53" i="6" s="1"/>
  <c r="DX54" i="6" s="1"/>
  <c r="DX55" i="6" s="1"/>
  <c r="DX56" i="6" s="1"/>
  <c r="DX57" i="6" s="1"/>
  <c r="DX58" i="6" s="1"/>
  <c r="DX59" i="6" s="1"/>
  <c r="DX60" i="6" s="1"/>
  <c r="DX61" i="6" s="1"/>
  <c r="DX62" i="6" s="1"/>
  <c r="DX63" i="6" s="1"/>
  <c r="DX64" i="6" s="1"/>
  <c r="DX65" i="6" s="1"/>
  <c r="DX66" i="6" s="1"/>
  <c r="DX67" i="6" s="1"/>
  <c r="DX68" i="6" s="1"/>
  <c r="DX69" i="6" s="1"/>
  <c r="DX70" i="6" s="1"/>
  <c r="DX71" i="6" s="1"/>
  <c r="DX72" i="6" s="1"/>
  <c r="DX73" i="6" s="1"/>
  <c r="DX74" i="6" s="1"/>
  <c r="DX75" i="6" s="1"/>
  <c r="DX76" i="6" s="1"/>
  <c r="DX77" i="6" s="1"/>
  <c r="DX78" i="6" s="1"/>
  <c r="DX79" i="6" s="1"/>
  <c r="DX80" i="6" s="1"/>
  <c r="DX2" i="6" s="1"/>
  <c r="EF4" i="6"/>
  <c r="EF5" i="6" s="1"/>
  <c r="EF6" i="6" s="1"/>
  <c r="EF7" i="6" s="1"/>
  <c r="EF8" i="6" s="1"/>
  <c r="EF9" i="6" s="1"/>
  <c r="EF10" i="6" s="1"/>
  <c r="EF11" i="6" s="1"/>
  <c r="EF12" i="6" s="1"/>
  <c r="EF13" i="6" s="1"/>
  <c r="EF14" i="6" s="1"/>
  <c r="EF15" i="6" s="1"/>
  <c r="EF16" i="6" s="1"/>
  <c r="EF17" i="6" s="1"/>
  <c r="EF18" i="6" s="1"/>
  <c r="EF19" i="6" s="1"/>
  <c r="EF20" i="6" s="1"/>
  <c r="EF21" i="6" s="1"/>
  <c r="EF22" i="6" s="1"/>
  <c r="EF23" i="6" s="1"/>
  <c r="EF24" i="6" s="1"/>
  <c r="EF25" i="6" s="1"/>
  <c r="EF26" i="6" s="1"/>
  <c r="EF27" i="6" s="1"/>
  <c r="EF28" i="6" s="1"/>
  <c r="EF29" i="6" s="1"/>
  <c r="EF30" i="6" s="1"/>
  <c r="EF31" i="6" s="1"/>
  <c r="EF32" i="6" s="1"/>
  <c r="EF33" i="6" s="1"/>
  <c r="EF34" i="6" s="1"/>
  <c r="EF35" i="6" s="1"/>
  <c r="EF36" i="6" s="1"/>
  <c r="EF37" i="6" s="1"/>
  <c r="EF38" i="6" s="1"/>
  <c r="EF39" i="6" s="1"/>
  <c r="EF40" i="6" s="1"/>
  <c r="EF41" i="6" s="1"/>
  <c r="EF42" i="6" s="1"/>
  <c r="EF43" i="6" s="1"/>
  <c r="EF44" i="6" s="1"/>
  <c r="EF45" i="6" s="1"/>
  <c r="EF46" i="6" s="1"/>
  <c r="EF47" i="6" s="1"/>
  <c r="EF48" i="6" s="1"/>
  <c r="EF49" i="6" s="1"/>
  <c r="EF50" i="6" s="1"/>
  <c r="EF51" i="6" s="1"/>
  <c r="EF52" i="6" s="1"/>
  <c r="EF53" i="6" s="1"/>
  <c r="EF54" i="6" s="1"/>
  <c r="EF55" i="6" s="1"/>
  <c r="EF56" i="6" s="1"/>
  <c r="EF57" i="6" s="1"/>
  <c r="EF58" i="6" s="1"/>
  <c r="EF59" i="6" s="1"/>
  <c r="EF60" i="6" s="1"/>
  <c r="EF61" i="6" s="1"/>
  <c r="EF62" i="6" s="1"/>
  <c r="EF63" i="6" s="1"/>
  <c r="EF64" i="6" s="1"/>
  <c r="EF65" i="6" s="1"/>
  <c r="EF66" i="6" s="1"/>
  <c r="EF67" i="6" s="1"/>
  <c r="EF68" i="6" s="1"/>
  <c r="EF69" i="6" s="1"/>
  <c r="EF70" i="6" s="1"/>
  <c r="EF71" i="6" s="1"/>
  <c r="EF72" i="6" s="1"/>
  <c r="EF73" i="6" s="1"/>
  <c r="EF74" i="6" s="1"/>
  <c r="EF75" i="6" s="1"/>
  <c r="EF76" i="6" s="1"/>
  <c r="EF77" i="6" s="1"/>
  <c r="EF78" i="6" s="1"/>
  <c r="EF79" i="6" s="1"/>
  <c r="EF80" i="6" s="1"/>
  <c r="EF2" i="6" s="1"/>
  <c r="DU5" i="6"/>
  <c r="DU6" i="6" s="1"/>
  <c r="DU7" i="6" s="1"/>
  <c r="DU8" i="6" s="1"/>
  <c r="DU9" i="6" s="1"/>
  <c r="DU10" i="6" s="1"/>
  <c r="DU11" i="6" s="1"/>
  <c r="DU12" i="6" s="1"/>
  <c r="DU13" i="6" s="1"/>
  <c r="DU14" i="6" s="1"/>
  <c r="DU15" i="6" s="1"/>
  <c r="DU16" i="6" s="1"/>
  <c r="DU17" i="6" s="1"/>
  <c r="DU18" i="6" s="1"/>
  <c r="DU19" i="6" s="1"/>
  <c r="DU20" i="6" s="1"/>
  <c r="DU21" i="6" s="1"/>
  <c r="DU22" i="6" s="1"/>
  <c r="DU23" i="6" s="1"/>
  <c r="DU24" i="6" s="1"/>
  <c r="DU25" i="6" s="1"/>
  <c r="DU26" i="6" s="1"/>
  <c r="DU27" i="6" s="1"/>
  <c r="DU28" i="6" s="1"/>
  <c r="DU29" i="6" s="1"/>
  <c r="DU30" i="6" s="1"/>
  <c r="DU31" i="6" s="1"/>
  <c r="DU32" i="6" s="1"/>
  <c r="DU33" i="6" s="1"/>
  <c r="DU34" i="6" s="1"/>
  <c r="DU35" i="6" s="1"/>
  <c r="DU36" i="6" s="1"/>
  <c r="DU37" i="6" s="1"/>
  <c r="DU38" i="6" s="1"/>
  <c r="DU39" i="6" s="1"/>
  <c r="DU40" i="6" s="1"/>
  <c r="DU41" i="6" s="1"/>
  <c r="DU42" i="6" s="1"/>
  <c r="DU43" i="6" s="1"/>
  <c r="DU44" i="6" s="1"/>
  <c r="DU45" i="6" s="1"/>
  <c r="DU46" i="6" s="1"/>
  <c r="DU47" i="6" s="1"/>
  <c r="DU48" i="6" s="1"/>
  <c r="DU49" i="6" s="1"/>
  <c r="DU50" i="6" s="1"/>
  <c r="DU51" i="6" s="1"/>
  <c r="DU52" i="6" s="1"/>
  <c r="DU53" i="6" s="1"/>
  <c r="DU54" i="6" s="1"/>
  <c r="DU55" i="6" s="1"/>
  <c r="DU56" i="6" s="1"/>
  <c r="DU57" i="6" s="1"/>
  <c r="DU58" i="6" s="1"/>
  <c r="DU59" i="6" s="1"/>
  <c r="DU60" i="6" s="1"/>
  <c r="DU61" i="6" s="1"/>
  <c r="DU62" i="6" s="1"/>
  <c r="DU63" i="6" s="1"/>
  <c r="DU64" i="6" s="1"/>
  <c r="DU65" i="6" s="1"/>
  <c r="DU66" i="6" s="1"/>
  <c r="DU67" i="6" s="1"/>
  <c r="DU68" i="6" s="1"/>
  <c r="DU69" i="6" s="1"/>
  <c r="DU70" i="6" s="1"/>
  <c r="DU71" i="6" s="1"/>
  <c r="DU72" i="6" s="1"/>
  <c r="DU73" i="6" s="1"/>
  <c r="DU74" i="6" s="1"/>
  <c r="DU75" i="6" s="1"/>
  <c r="DU76" i="6" s="1"/>
  <c r="DU77" i="6" s="1"/>
  <c r="DU78" i="6" s="1"/>
  <c r="DU79" i="6" s="1"/>
  <c r="DU80" i="6" s="1"/>
  <c r="DU2" i="6" s="1"/>
  <c r="EC5" i="6"/>
  <c r="EC6" i="6" s="1"/>
  <c r="EC7" i="6" s="1"/>
  <c r="EC8" i="6" s="1"/>
  <c r="EC9" i="6" s="1"/>
  <c r="EC10" i="6" s="1"/>
  <c r="EC11" i="6" s="1"/>
  <c r="EC12" i="6" s="1"/>
  <c r="EC13" i="6" s="1"/>
  <c r="EC14" i="6" s="1"/>
  <c r="EC15" i="6" s="1"/>
  <c r="EC16" i="6" s="1"/>
  <c r="EC17" i="6" s="1"/>
  <c r="EC18" i="6" s="1"/>
  <c r="EC19" i="6" s="1"/>
  <c r="EC20" i="6" s="1"/>
  <c r="EC21" i="6" s="1"/>
  <c r="EC22" i="6" s="1"/>
  <c r="EC23" i="6" s="1"/>
  <c r="EC24" i="6" s="1"/>
  <c r="EC25" i="6" s="1"/>
  <c r="EC26" i="6" s="1"/>
  <c r="EC27" i="6" s="1"/>
  <c r="EC28" i="6" s="1"/>
  <c r="EC29" i="6" s="1"/>
  <c r="EC30" i="6" s="1"/>
  <c r="EC31" i="6" s="1"/>
  <c r="EC32" i="6" s="1"/>
  <c r="EC33" i="6" s="1"/>
  <c r="EC34" i="6" s="1"/>
  <c r="EC35" i="6" s="1"/>
  <c r="EC36" i="6" s="1"/>
  <c r="EC37" i="6" s="1"/>
  <c r="EC38" i="6" s="1"/>
  <c r="EC39" i="6" s="1"/>
  <c r="EC40" i="6" s="1"/>
  <c r="EC41" i="6" s="1"/>
  <c r="EC42" i="6" s="1"/>
  <c r="EC43" i="6" s="1"/>
  <c r="EC44" i="6" s="1"/>
  <c r="EC45" i="6" s="1"/>
  <c r="EC46" i="6" s="1"/>
  <c r="EC47" i="6" s="1"/>
  <c r="EC48" i="6" s="1"/>
  <c r="EC49" i="6" s="1"/>
  <c r="EC50" i="6" s="1"/>
  <c r="EC51" i="6" s="1"/>
  <c r="EC52" i="6" s="1"/>
  <c r="EC53" i="6" s="1"/>
  <c r="EC54" i="6" s="1"/>
  <c r="EC55" i="6" s="1"/>
  <c r="EC56" i="6" s="1"/>
  <c r="EC57" i="6" s="1"/>
  <c r="EC58" i="6" s="1"/>
  <c r="EC59" i="6" s="1"/>
  <c r="EC60" i="6" s="1"/>
  <c r="EC61" i="6" s="1"/>
  <c r="EC62" i="6" s="1"/>
  <c r="EC63" i="6" s="1"/>
  <c r="EC64" i="6" s="1"/>
  <c r="EC65" i="6" s="1"/>
  <c r="EC66" i="6" s="1"/>
  <c r="EC67" i="6" s="1"/>
  <c r="EC68" i="6" s="1"/>
  <c r="EC69" i="6" s="1"/>
  <c r="EC70" i="6" s="1"/>
  <c r="EC71" i="6" s="1"/>
  <c r="EC72" i="6" s="1"/>
  <c r="EC73" i="6" s="1"/>
  <c r="EC74" i="6" s="1"/>
  <c r="EC75" i="6" s="1"/>
  <c r="EC76" i="6" s="1"/>
  <c r="EC77" i="6" s="1"/>
  <c r="EC78" i="6" s="1"/>
  <c r="EC79" i="6" s="1"/>
  <c r="EC80" i="6" s="1"/>
  <c r="EC2" i="6" s="1"/>
  <c r="EG9" i="6"/>
  <c r="DQ4" i="6"/>
  <c r="DQ5" i="6" s="1"/>
  <c r="DQ6" i="6" s="1"/>
  <c r="DQ7" i="6" s="1"/>
  <c r="DQ8" i="6" s="1"/>
  <c r="DQ9" i="6" s="1"/>
  <c r="DQ10" i="6" s="1"/>
  <c r="DQ11" i="6" s="1"/>
  <c r="DQ12" i="6" s="1"/>
  <c r="DQ13" i="6" s="1"/>
  <c r="DQ14" i="6" s="1"/>
  <c r="DQ15" i="6" s="1"/>
  <c r="DQ16" i="6" s="1"/>
  <c r="DQ17" i="6" s="1"/>
  <c r="DQ18" i="6" s="1"/>
  <c r="DQ19" i="6" s="1"/>
  <c r="DQ20" i="6" s="1"/>
  <c r="DQ21" i="6" s="1"/>
  <c r="DQ22" i="6" s="1"/>
  <c r="DQ23" i="6" s="1"/>
  <c r="DQ24" i="6" s="1"/>
  <c r="DQ25" i="6" s="1"/>
  <c r="DQ26" i="6" s="1"/>
  <c r="DQ27" i="6" s="1"/>
  <c r="DQ28" i="6" s="1"/>
  <c r="DQ29" i="6" s="1"/>
  <c r="DQ30" i="6" s="1"/>
  <c r="DQ31" i="6" s="1"/>
  <c r="DQ32" i="6" s="1"/>
  <c r="DQ33" i="6" s="1"/>
  <c r="DQ34" i="6" s="1"/>
  <c r="DQ35" i="6" s="1"/>
  <c r="DQ36" i="6" s="1"/>
  <c r="DQ37" i="6" s="1"/>
  <c r="DQ38" i="6" s="1"/>
  <c r="DQ39" i="6" s="1"/>
  <c r="DQ40" i="6" s="1"/>
  <c r="DQ41" i="6" s="1"/>
  <c r="DQ42" i="6" s="1"/>
  <c r="DQ43" i="6" s="1"/>
  <c r="DQ44" i="6" s="1"/>
  <c r="DQ45" i="6" s="1"/>
  <c r="DQ46" i="6" s="1"/>
  <c r="DQ47" i="6" s="1"/>
  <c r="DQ48" i="6" s="1"/>
  <c r="DQ49" i="6" s="1"/>
  <c r="DQ50" i="6" s="1"/>
  <c r="DQ51" i="6" s="1"/>
  <c r="DQ52" i="6" s="1"/>
  <c r="DQ53" i="6" s="1"/>
  <c r="DQ54" i="6" s="1"/>
  <c r="DQ55" i="6" s="1"/>
  <c r="DQ56" i="6" s="1"/>
  <c r="DQ57" i="6" s="1"/>
  <c r="DQ58" i="6" s="1"/>
  <c r="DQ59" i="6" s="1"/>
  <c r="DQ60" i="6" s="1"/>
  <c r="DQ61" i="6" s="1"/>
  <c r="DQ62" i="6" s="1"/>
  <c r="DQ63" i="6" s="1"/>
  <c r="DQ64" i="6" s="1"/>
  <c r="DQ65" i="6" s="1"/>
  <c r="DQ66" i="6" s="1"/>
  <c r="DQ67" i="6" s="1"/>
  <c r="DQ68" i="6" s="1"/>
  <c r="DQ69" i="6" s="1"/>
  <c r="DQ70" i="6" s="1"/>
  <c r="DQ71" i="6" s="1"/>
  <c r="DQ72" i="6" s="1"/>
  <c r="DQ73" i="6" s="1"/>
  <c r="DQ74" i="6" s="1"/>
  <c r="DQ75" i="6" s="1"/>
  <c r="DQ76" i="6" s="1"/>
  <c r="DQ77" i="6" s="1"/>
  <c r="DQ78" i="6" s="1"/>
  <c r="DQ79" i="6" s="1"/>
  <c r="DQ80" i="6" s="1"/>
  <c r="DQ2" i="6" s="1"/>
  <c r="DY4" i="6"/>
  <c r="DY5" i="6" s="1"/>
  <c r="DY6" i="6" s="1"/>
  <c r="DY7" i="6" s="1"/>
  <c r="DY8" i="6" s="1"/>
  <c r="DY9" i="6" s="1"/>
  <c r="DY10" i="6" s="1"/>
  <c r="DY11" i="6" s="1"/>
  <c r="DY12" i="6" s="1"/>
  <c r="DY13" i="6" s="1"/>
  <c r="DY14" i="6" s="1"/>
  <c r="DY15" i="6" s="1"/>
  <c r="DY16" i="6" s="1"/>
  <c r="DY17" i="6" s="1"/>
  <c r="DY18" i="6" s="1"/>
  <c r="DY19" i="6" s="1"/>
  <c r="DY20" i="6" s="1"/>
  <c r="DY21" i="6" s="1"/>
  <c r="DY22" i="6" s="1"/>
  <c r="DY23" i="6" s="1"/>
  <c r="DY24" i="6" s="1"/>
  <c r="DY25" i="6" s="1"/>
  <c r="DY26" i="6" s="1"/>
  <c r="DY27" i="6" s="1"/>
  <c r="DY28" i="6" s="1"/>
  <c r="DY29" i="6" s="1"/>
  <c r="DY30" i="6" s="1"/>
  <c r="DY31" i="6" s="1"/>
  <c r="DY32" i="6" s="1"/>
  <c r="DY33" i="6" s="1"/>
  <c r="DY34" i="6" s="1"/>
  <c r="DY35" i="6" s="1"/>
  <c r="DY36" i="6" s="1"/>
  <c r="DY37" i="6" s="1"/>
  <c r="DY38" i="6" s="1"/>
  <c r="DY39" i="6" s="1"/>
  <c r="DY40" i="6" s="1"/>
  <c r="DY41" i="6" s="1"/>
  <c r="DY42" i="6" s="1"/>
  <c r="DY43" i="6" s="1"/>
  <c r="DY44" i="6" s="1"/>
  <c r="DY45" i="6" s="1"/>
  <c r="DY46" i="6" s="1"/>
  <c r="DY47" i="6" s="1"/>
  <c r="DY48" i="6" s="1"/>
  <c r="DY49" i="6" s="1"/>
  <c r="DY50" i="6" s="1"/>
  <c r="DY51" i="6" s="1"/>
  <c r="DY52" i="6" s="1"/>
  <c r="DY53" i="6" s="1"/>
  <c r="DY54" i="6" s="1"/>
  <c r="DY55" i="6" s="1"/>
  <c r="DY56" i="6" s="1"/>
  <c r="DY57" i="6" s="1"/>
  <c r="DY58" i="6" s="1"/>
  <c r="DY59" i="6" s="1"/>
  <c r="DY60" i="6" s="1"/>
  <c r="DY61" i="6" s="1"/>
  <c r="DY62" i="6" s="1"/>
  <c r="DY63" i="6" s="1"/>
  <c r="DY64" i="6" s="1"/>
  <c r="DY65" i="6" s="1"/>
  <c r="DY66" i="6" s="1"/>
  <c r="DY67" i="6" s="1"/>
  <c r="DY68" i="6" s="1"/>
  <c r="DY69" i="6" s="1"/>
  <c r="DY70" i="6" s="1"/>
  <c r="DY71" i="6" s="1"/>
  <c r="DY72" i="6" s="1"/>
  <c r="DY73" i="6" s="1"/>
  <c r="DY74" i="6" s="1"/>
  <c r="DY75" i="6" s="1"/>
  <c r="DY76" i="6" s="1"/>
  <c r="DY77" i="6" s="1"/>
  <c r="DY78" i="6" s="1"/>
  <c r="DY79" i="6" s="1"/>
  <c r="DY80" i="6" s="1"/>
  <c r="DY2" i="6" s="1"/>
  <c r="EG4" i="6"/>
  <c r="DM5" i="6" s="1"/>
  <c r="DM6" i="6" s="1"/>
  <c r="DN5" i="6"/>
  <c r="DN6" i="6" s="1"/>
  <c r="DN7" i="6" s="1"/>
  <c r="DN8" i="6" s="1"/>
  <c r="DN9" i="6" s="1"/>
  <c r="DN10" i="6" s="1"/>
  <c r="DN11" i="6" s="1"/>
  <c r="DN12" i="6" s="1"/>
  <c r="DN13" i="6" s="1"/>
  <c r="DN14" i="6" s="1"/>
  <c r="DN15" i="6" s="1"/>
  <c r="DN16" i="6" s="1"/>
  <c r="DN17" i="6" s="1"/>
  <c r="DN18" i="6" s="1"/>
  <c r="DN19" i="6" s="1"/>
  <c r="DN20" i="6" s="1"/>
  <c r="DN21" i="6" s="1"/>
  <c r="DN22" i="6" s="1"/>
  <c r="DN23" i="6" s="1"/>
  <c r="DN24" i="6" s="1"/>
  <c r="DN25" i="6" s="1"/>
  <c r="DN26" i="6" s="1"/>
  <c r="DN27" i="6" s="1"/>
  <c r="DN28" i="6" s="1"/>
  <c r="DN29" i="6" s="1"/>
  <c r="DN30" i="6" s="1"/>
  <c r="DN31" i="6" s="1"/>
  <c r="DN32" i="6" s="1"/>
  <c r="DN33" i="6" s="1"/>
  <c r="DN34" i="6" s="1"/>
  <c r="DN35" i="6" s="1"/>
  <c r="DN36" i="6" s="1"/>
  <c r="DN37" i="6" s="1"/>
  <c r="DN38" i="6" s="1"/>
  <c r="DN39" i="6" s="1"/>
  <c r="DN40" i="6" s="1"/>
  <c r="DN41" i="6" s="1"/>
  <c r="DN42" i="6" s="1"/>
  <c r="DN43" i="6" s="1"/>
  <c r="DN44" i="6" s="1"/>
  <c r="DN45" i="6" s="1"/>
  <c r="DN46" i="6" s="1"/>
  <c r="DN47" i="6" s="1"/>
  <c r="DN48" i="6" s="1"/>
  <c r="DN49" i="6" s="1"/>
  <c r="DN50" i="6" s="1"/>
  <c r="DN51" i="6" s="1"/>
  <c r="DN52" i="6" s="1"/>
  <c r="DN53" i="6" s="1"/>
  <c r="DN54" i="6" s="1"/>
  <c r="DN55" i="6" s="1"/>
  <c r="DN56" i="6" s="1"/>
  <c r="DN57" i="6" s="1"/>
  <c r="DN58" i="6" s="1"/>
  <c r="DN59" i="6" s="1"/>
  <c r="DN60" i="6" s="1"/>
  <c r="DN61" i="6" s="1"/>
  <c r="DN62" i="6" s="1"/>
  <c r="DN63" i="6" s="1"/>
  <c r="DN64" i="6" s="1"/>
  <c r="DN65" i="6" s="1"/>
  <c r="DN66" i="6" s="1"/>
  <c r="DN67" i="6" s="1"/>
  <c r="DN68" i="6" s="1"/>
  <c r="DN69" i="6" s="1"/>
  <c r="DN70" i="6" s="1"/>
  <c r="DN71" i="6" s="1"/>
  <c r="DN72" i="6" s="1"/>
  <c r="DN73" i="6" s="1"/>
  <c r="DN74" i="6" s="1"/>
  <c r="DN75" i="6" s="1"/>
  <c r="DN76" i="6" s="1"/>
  <c r="DN77" i="6" s="1"/>
  <c r="DN78" i="6" s="1"/>
  <c r="DN79" i="6" s="1"/>
  <c r="DN80" i="6" s="1"/>
  <c r="DN2" i="6" s="1"/>
  <c r="DV5" i="6"/>
  <c r="DV6" i="6" s="1"/>
  <c r="DV7" i="6" s="1"/>
  <c r="DV8" i="6" s="1"/>
  <c r="DV9" i="6" s="1"/>
  <c r="DV10" i="6" s="1"/>
  <c r="DV11" i="6" s="1"/>
  <c r="DV12" i="6" s="1"/>
  <c r="DV13" i="6" s="1"/>
  <c r="DV14" i="6" s="1"/>
  <c r="DV15" i="6" s="1"/>
  <c r="DV16" i="6" s="1"/>
  <c r="DV17" i="6" s="1"/>
  <c r="DV18" i="6" s="1"/>
  <c r="DV19" i="6" s="1"/>
  <c r="DV20" i="6" s="1"/>
  <c r="DV21" i="6" s="1"/>
  <c r="DV22" i="6" s="1"/>
  <c r="DV23" i="6" s="1"/>
  <c r="DV24" i="6" s="1"/>
  <c r="DV25" i="6" s="1"/>
  <c r="DV26" i="6" s="1"/>
  <c r="DV27" i="6" s="1"/>
  <c r="DV28" i="6" s="1"/>
  <c r="DV29" i="6" s="1"/>
  <c r="DV30" i="6" s="1"/>
  <c r="DV31" i="6" s="1"/>
  <c r="DV32" i="6" s="1"/>
  <c r="DV33" i="6" s="1"/>
  <c r="DV34" i="6" s="1"/>
  <c r="DV35" i="6" s="1"/>
  <c r="DV36" i="6" s="1"/>
  <c r="DV37" i="6" s="1"/>
  <c r="DV38" i="6" s="1"/>
  <c r="DV39" i="6" s="1"/>
  <c r="DV40" i="6" s="1"/>
  <c r="DV41" i="6" s="1"/>
  <c r="DV42" i="6" s="1"/>
  <c r="DV43" i="6" s="1"/>
  <c r="DV44" i="6" s="1"/>
  <c r="DV45" i="6" s="1"/>
  <c r="DV46" i="6" s="1"/>
  <c r="DV47" i="6" s="1"/>
  <c r="DV48" i="6" s="1"/>
  <c r="DV49" i="6" s="1"/>
  <c r="DV50" i="6" s="1"/>
  <c r="DV51" i="6" s="1"/>
  <c r="DV52" i="6" s="1"/>
  <c r="DV53" i="6" s="1"/>
  <c r="DV54" i="6" s="1"/>
  <c r="DV55" i="6" s="1"/>
  <c r="DV56" i="6" s="1"/>
  <c r="DV57" i="6" s="1"/>
  <c r="DV58" i="6" s="1"/>
  <c r="DV59" i="6" s="1"/>
  <c r="DV60" i="6" s="1"/>
  <c r="DV61" i="6" s="1"/>
  <c r="DV62" i="6" s="1"/>
  <c r="DV63" i="6" s="1"/>
  <c r="DV64" i="6" s="1"/>
  <c r="DV65" i="6" s="1"/>
  <c r="DV66" i="6" s="1"/>
  <c r="DV67" i="6" s="1"/>
  <c r="DV68" i="6" s="1"/>
  <c r="DV69" i="6" s="1"/>
  <c r="DV70" i="6" s="1"/>
  <c r="DV71" i="6" s="1"/>
  <c r="DV72" i="6" s="1"/>
  <c r="DV73" i="6" s="1"/>
  <c r="DV74" i="6" s="1"/>
  <c r="DV75" i="6" s="1"/>
  <c r="DV76" i="6" s="1"/>
  <c r="DV77" i="6" s="1"/>
  <c r="DV78" i="6" s="1"/>
  <c r="DV79" i="6" s="1"/>
  <c r="DV80" i="6" s="1"/>
  <c r="DV2" i="6" s="1"/>
  <c r="ED5" i="6"/>
  <c r="DS6" i="6"/>
  <c r="DS7" i="6" s="1"/>
  <c r="DS8" i="6" s="1"/>
  <c r="DS9" i="6" s="1"/>
  <c r="DS10" i="6" s="1"/>
  <c r="DS11" i="6" s="1"/>
  <c r="DS12" i="6" s="1"/>
  <c r="DS13" i="6" s="1"/>
  <c r="DS14" i="6" s="1"/>
  <c r="DS15" i="6" s="1"/>
  <c r="DS16" i="6" s="1"/>
  <c r="DS17" i="6" s="1"/>
  <c r="DS18" i="6" s="1"/>
  <c r="DS19" i="6" s="1"/>
  <c r="DS20" i="6" s="1"/>
  <c r="DS21" i="6" s="1"/>
  <c r="DS22" i="6" s="1"/>
  <c r="DS23" i="6" s="1"/>
  <c r="DS24" i="6" s="1"/>
  <c r="DS25" i="6" s="1"/>
  <c r="DS26" i="6" s="1"/>
  <c r="DS27" i="6" s="1"/>
  <c r="DS28" i="6" s="1"/>
  <c r="DS29" i="6" s="1"/>
  <c r="DS30" i="6" s="1"/>
  <c r="DS31" i="6" s="1"/>
  <c r="DS32" i="6" s="1"/>
  <c r="DS33" i="6" s="1"/>
  <c r="DS34" i="6" s="1"/>
  <c r="DS35" i="6" s="1"/>
  <c r="DS36" i="6" s="1"/>
  <c r="DS37" i="6" s="1"/>
  <c r="DS38" i="6" s="1"/>
  <c r="DS39" i="6" s="1"/>
  <c r="DS40" i="6" s="1"/>
  <c r="DS41" i="6" s="1"/>
  <c r="DS42" i="6" s="1"/>
  <c r="DS43" i="6" s="1"/>
  <c r="DS44" i="6" s="1"/>
  <c r="DS45" i="6" s="1"/>
  <c r="DS46" i="6" s="1"/>
  <c r="DS47" i="6" s="1"/>
  <c r="DS48" i="6" s="1"/>
  <c r="DS49" i="6" s="1"/>
  <c r="DS50" i="6" s="1"/>
  <c r="DS51" i="6" s="1"/>
  <c r="DS52" i="6" s="1"/>
  <c r="DS53" i="6" s="1"/>
  <c r="DS54" i="6" s="1"/>
  <c r="DS55" i="6" s="1"/>
  <c r="DS56" i="6" s="1"/>
  <c r="DS57" i="6" s="1"/>
  <c r="DS58" i="6" s="1"/>
  <c r="DS59" i="6" s="1"/>
  <c r="DS60" i="6" s="1"/>
  <c r="DS61" i="6" s="1"/>
  <c r="DS62" i="6" s="1"/>
  <c r="DS63" i="6" s="1"/>
  <c r="DS64" i="6" s="1"/>
  <c r="DS65" i="6" s="1"/>
  <c r="DS66" i="6" s="1"/>
  <c r="DS67" i="6" s="1"/>
  <c r="DS68" i="6" s="1"/>
  <c r="DS69" i="6" s="1"/>
  <c r="DS70" i="6" s="1"/>
  <c r="DS71" i="6" s="1"/>
  <c r="DS72" i="6" s="1"/>
  <c r="DS73" i="6" s="1"/>
  <c r="DS74" i="6" s="1"/>
  <c r="DS75" i="6" s="1"/>
  <c r="DS76" i="6" s="1"/>
  <c r="DS77" i="6" s="1"/>
  <c r="DS78" i="6" s="1"/>
  <c r="DS79" i="6" s="1"/>
  <c r="DS80" i="6" s="1"/>
  <c r="DS2" i="6" s="1"/>
  <c r="EA6" i="6"/>
  <c r="EA7" i="6" s="1"/>
  <c r="EA8" i="6" s="1"/>
  <c r="EA9" i="6" s="1"/>
  <c r="EA10" i="6" s="1"/>
  <c r="EA11" i="6" s="1"/>
  <c r="EA12" i="6" s="1"/>
  <c r="EA13" i="6" s="1"/>
  <c r="EA14" i="6" s="1"/>
  <c r="EA15" i="6" s="1"/>
  <c r="EA16" i="6" s="1"/>
  <c r="EA17" i="6" s="1"/>
  <c r="EA18" i="6" s="1"/>
  <c r="EA19" i="6" s="1"/>
  <c r="EA20" i="6" s="1"/>
  <c r="EA21" i="6" s="1"/>
  <c r="EA22" i="6" s="1"/>
  <c r="EA23" i="6" s="1"/>
  <c r="EA24" i="6" s="1"/>
  <c r="EA25" i="6" s="1"/>
  <c r="EA26" i="6" s="1"/>
  <c r="EA27" i="6" s="1"/>
  <c r="EA28" i="6" s="1"/>
  <c r="EA29" i="6" s="1"/>
  <c r="EA30" i="6" s="1"/>
  <c r="EA31" i="6" s="1"/>
  <c r="EA32" i="6" s="1"/>
  <c r="EA33" i="6" s="1"/>
  <c r="EA34" i="6" s="1"/>
  <c r="EA35" i="6" s="1"/>
  <c r="EA36" i="6" s="1"/>
  <c r="EA37" i="6" s="1"/>
  <c r="EA38" i="6" s="1"/>
  <c r="EA39" i="6" s="1"/>
  <c r="EA40" i="6" s="1"/>
  <c r="EA41" i="6" s="1"/>
  <c r="EA42" i="6" s="1"/>
  <c r="EA43" i="6" s="1"/>
  <c r="EA44" i="6" s="1"/>
  <c r="EA45" i="6" s="1"/>
  <c r="EA46" i="6" s="1"/>
  <c r="EA47" i="6" s="1"/>
  <c r="EA48" i="6" s="1"/>
  <c r="EA49" i="6" s="1"/>
  <c r="EA50" i="6" s="1"/>
  <c r="EA51" i="6" s="1"/>
  <c r="EA52" i="6" s="1"/>
  <c r="EA53" i="6" s="1"/>
  <c r="EA54" i="6" s="1"/>
  <c r="EA55" i="6" s="1"/>
  <c r="EA56" i="6" s="1"/>
  <c r="EA57" i="6" s="1"/>
  <c r="EA58" i="6" s="1"/>
  <c r="EA59" i="6" s="1"/>
  <c r="EA60" i="6" s="1"/>
  <c r="EA61" i="6" s="1"/>
  <c r="EA62" i="6" s="1"/>
  <c r="EA63" i="6" s="1"/>
  <c r="EA64" i="6" s="1"/>
  <c r="EA65" i="6" s="1"/>
  <c r="EA66" i="6" s="1"/>
  <c r="EA67" i="6" s="1"/>
  <c r="EA68" i="6" s="1"/>
  <c r="EA69" i="6" s="1"/>
  <c r="EA70" i="6" s="1"/>
  <c r="EA71" i="6" s="1"/>
  <c r="EA72" i="6" s="1"/>
  <c r="EA73" i="6" s="1"/>
  <c r="EA74" i="6" s="1"/>
  <c r="EA75" i="6" s="1"/>
  <c r="EA76" i="6" s="1"/>
  <c r="EA77" i="6" s="1"/>
  <c r="EA78" i="6" s="1"/>
  <c r="EA79" i="6" s="1"/>
  <c r="EA80" i="6" s="1"/>
  <c r="EA2" i="6" s="1"/>
  <c r="EG12" i="6"/>
  <c r="DR4" i="6"/>
  <c r="DR5" i="6" s="1"/>
  <c r="DR6" i="6" s="1"/>
  <c r="DR7" i="6" s="1"/>
  <c r="DR8" i="6" s="1"/>
  <c r="DR9" i="6" s="1"/>
  <c r="DR10" i="6" s="1"/>
  <c r="DR11" i="6" s="1"/>
  <c r="DR12" i="6" s="1"/>
  <c r="DR13" i="6" s="1"/>
  <c r="DR14" i="6" s="1"/>
  <c r="DR15" i="6" s="1"/>
  <c r="DR16" i="6" s="1"/>
  <c r="DR17" i="6" s="1"/>
  <c r="DR18" i="6" s="1"/>
  <c r="DR19" i="6" s="1"/>
  <c r="DR20" i="6" s="1"/>
  <c r="DR21" i="6" s="1"/>
  <c r="DR22" i="6" s="1"/>
  <c r="DR23" i="6" s="1"/>
  <c r="DR24" i="6" s="1"/>
  <c r="DR25" i="6" s="1"/>
  <c r="DR26" i="6" s="1"/>
  <c r="DR27" i="6" s="1"/>
  <c r="DR28" i="6" s="1"/>
  <c r="DR29" i="6" s="1"/>
  <c r="DR30" i="6" s="1"/>
  <c r="DR31" i="6" s="1"/>
  <c r="DR32" i="6" s="1"/>
  <c r="DR33" i="6" s="1"/>
  <c r="DR34" i="6" s="1"/>
  <c r="DR35" i="6" s="1"/>
  <c r="DR36" i="6" s="1"/>
  <c r="DR37" i="6" s="1"/>
  <c r="DR38" i="6" s="1"/>
  <c r="DR39" i="6" s="1"/>
  <c r="DR40" i="6" s="1"/>
  <c r="DR41" i="6" s="1"/>
  <c r="DR42" i="6" s="1"/>
  <c r="DR43" i="6" s="1"/>
  <c r="DR44" i="6" s="1"/>
  <c r="DR45" i="6" s="1"/>
  <c r="DR46" i="6" s="1"/>
  <c r="DR47" i="6" s="1"/>
  <c r="DR48" i="6" s="1"/>
  <c r="DR49" i="6" s="1"/>
  <c r="DR50" i="6" s="1"/>
  <c r="DR51" i="6" s="1"/>
  <c r="DR52" i="6" s="1"/>
  <c r="DR53" i="6" s="1"/>
  <c r="DR54" i="6" s="1"/>
  <c r="DR55" i="6" s="1"/>
  <c r="DR56" i="6" s="1"/>
  <c r="DR57" i="6" s="1"/>
  <c r="DR58" i="6" s="1"/>
  <c r="DR59" i="6" s="1"/>
  <c r="DR60" i="6" s="1"/>
  <c r="DR61" i="6" s="1"/>
  <c r="DR62" i="6" s="1"/>
  <c r="DR63" i="6" s="1"/>
  <c r="DR64" i="6" s="1"/>
  <c r="DR65" i="6" s="1"/>
  <c r="DR66" i="6" s="1"/>
  <c r="DR67" i="6" s="1"/>
  <c r="DR68" i="6" s="1"/>
  <c r="DR69" i="6" s="1"/>
  <c r="DR70" i="6" s="1"/>
  <c r="DR71" i="6" s="1"/>
  <c r="DR72" i="6" s="1"/>
  <c r="DR73" i="6" s="1"/>
  <c r="DR74" i="6" s="1"/>
  <c r="DR75" i="6" s="1"/>
  <c r="DR76" i="6" s="1"/>
  <c r="DR77" i="6" s="1"/>
  <c r="DR78" i="6" s="1"/>
  <c r="DR79" i="6" s="1"/>
  <c r="DR80" i="6" s="1"/>
  <c r="DR2" i="6" s="1"/>
  <c r="DZ4" i="6"/>
  <c r="DO5" i="6"/>
  <c r="DO6" i="6" s="1"/>
  <c r="DO7" i="6" s="1"/>
  <c r="DO8" i="6" s="1"/>
  <c r="DO9" i="6" s="1"/>
  <c r="DO10" i="6" s="1"/>
  <c r="DO11" i="6" s="1"/>
  <c r="DO12" i="6" s="1"/>
  <c r="DO13" i="6" s="1"/>
  <c r="DO14" i="6" s="1"/>
  <c r="DO15" i="6" s="1"/>
  <c r="DO16" i="6" s="1"/>
  <c r="DO17" i="6" s="1"/>
  <c r="DO18" i="6" s="1"/>
  <c r="DO19" i="6" s="1"/>
  <c r="DO20" i="6" s="1"/>
  <c r="DO21" i="6" s="1"/>
  <c r="DO22" i="6" s="1"/>
  <c r="DO23" i="6" s="1"/>
  <c r="DO24" i="6" s="1"/>
  <c r="DO25" i="6" s="1"/>
  <c r="DO26" i="6" s="1"/>
  <c r="DO27" i="6" s="1"/>
  <c r="DO28" i="6" s="1"/>
  <c r="DO29" i="6" s="1"/>
  <c r="DO30" i="6" s="1"/>
  <c r="DO31" i="6" s="1"/>
  <c r="DO32" i="6" s="1"/>
  <c r="DO33" i="6" s="1"/>
  <c r="DO34" i="6" s="1"/>
  <c r="DO35" i="6" s="1"/>
  <c r="DO36" i="6" s="1"/>
  <c r="DO37" i="6" s="1"/>
  <c r="DO38" i="6" s="1"/>
  <c r="DO39" i="6" s="1"/>
  <c r="DO40" i="6" s="1"/>
  <c r="DO41" i="6" s="1"/>
  <c r="DO42" i="6" s="1"/>
  <c r="DO43" i="6" s="1"/>
  <c r="DO44" i="6" s="1"/>
  <c r="DO45" i="6" s="1"/>
  <c r="DO46" i="6" s="1"/>
  <c r="DO47" i="6" s="1"/>
  <c r="DO48" i="6" s="1"/>
  <c r="DO49" i="6" s="1"/>
  <c r="DO50" i="6" s="1"/>
  <c r="DO51" i="6" s="1"/>
  <c r="DO52" i="6" s="1"/>
  <c r="DO53" i="6" s="1"/>
  <c r="DO54" i="6" s="1"/>
  <c r="DO55" i="6" s="1"/>
  <c r="DO56" i="6" s="1"/>
  <c r="DO57" i="6" s="1"/>
  <c r="DO58" i="6" s="1"/>
  <c r="DO59" i="6" s="1"/>
  <c r="DO60" i="6" s="1"/>
  <c r="DO61" i="6" s="1"/>
  <c r="DO62" i="6" s="1"/>
  <c r="DO63" i="6" s="1"/>
  <c r="DO64" i="6" s="1"/>
  <c r="DO65" i="6" s="1"/>
  <c r="DO66" i="6" s="1"/>
  <c r="DO67" i="6" s="1"/>
  <c r="DO68" i="6" s="1"/>
  <c r="DO69" i="6" s="1"/>
  <c r="DO70" i="6" s="1"/>
  <c r="DO71" i="6" s="1"/>
  <c r="DO72" i="6" s="1"/>
  <c r="DO73" i="6" s="1"/>
  <c r="DO74" i="6" s="1"/>
  <c r="DO75" i="6" s="1"/>
  <c r="DO76" i="6" s="1"/>
  <c r="DO77" i="6" s="1"/>
  <c r="DO78" i="6" s="1"/>
  <c r="DO79" i="6" s="1"/>
  <c r="DO80" i="6" s="1"/>
  <c r="DO2" i="6" s="1"/>
  <c r="DW5" i="6"/>
  <c r="DW6" i="6" s="1"/>
  <c r="DW7" i="6" s="1"/>
  <c r="DW8" i="6" s="1"/>
  <c r="DW9" i="6" s="1"/>
  <c r="DW10" i="6" s="1"/>
  <c r="DW11" i="6" s="1"/>
  <c r="DW12" i="6" s="1"/>
  <c r="DW13" i="6" s="1"/>
  <c r="DW14" i="6" s="1"/>
  <c r="DW15" i="6" s="1"/>
  <c r="DW16" i="6" s="1"/>
  <c r="DW17" i="6" s="1"/>
  <c r="DW18" i="6" s="1"/>
  <c r="DW19" i="6" s="1"/>
  <c r="DW20" i="6" s="1"/>
  <c r="DW21" i="6" s="1"/>
  <c r="DW22" i="6" s="1"/>
  <c r="DW23" i="6" s="1"/>
  <c r="DW24" i="6" s="1"/>
  <c r="DW25" i="6" s="1"/>
  <c r="DW26" i="6" s="1"/>
  <c r="DW27" i="6" s="1"/>
  <c r="DW28" i="6" s="1"/>
  <c r="DW29" i="6" s="1"/>
  <c r="DW30" i="6" s="1"/>
  <c r="DW31" i="6" s="1"/>
  <c r="DW32" i="6" s="1"/>
  <c r="DW33" i="6" s="1"/>
  <c r="DW34" i="6" s="1"/>
  <c r="DW35" i="6" s="1"/>
  <c r="DW36" i="6" s="1"/>
  <c r="DW37" i="6" s="1"/>
  <c r="DW38" i="6" s="1"/>
  <c r="DW39" i="6" s="1"/>
  <c r="DW40" i="6" s="1"/>
  <c r="DW41" i="6" s="1"/>
  <c r="DW42" i="6" s="1"/>
  <c r="DW43" i="6" s="1"/>
  <c r="DW44" i="6" s="1"/>
  <c r="DW45" i="6" s="1"/>
  <c r="DW46" i="6" s="1"/>
  <c r="DW47" i="6" s="1"/>
  <c r="DW48" i="6" s="1"/>
  <c r="DW49" i="6" s="1"/>
  <c r="DW50" i="6" s="1"/>
  <c r="DW51" i="6" s="1"/>
  <c r="DW52" i="6" s="1"/>
  <c r="DW53" i="6" s="1"/>
  <c r="DW54" i="6" s="1"/>
  <c r="DW55" i="6" s="1"/>
  <c r="DW56" i="6" s="1"/>
  <c r="DW57" i="6" s="1"/>
  <c r="DW58" i="6" s="1"/>
  <c r="DW59" i="6" s="1"/>
  <c r="DW60" i="6" s="1"/>
  <c r="DW61" i="6" s="1"/>
  <c r="DW62" i="6" s="1"/>
  <c r="DW63" i="6" s="1"/>
  <c r="DW64" i="6" s="1"/>
  <c r="DW65" i="6" s="1"/>
  <c r="DW66" i="6" s="1"/>
  <c r="DW67" i="6" s="1"/>
  <c r="DW68" i="6" s="1"/>
  <c r="DW69" i="6" s="1"/>
  <c r="DW70" i="6" s="1"/>
  <c r="DW71" i="6" s="1"/>
  <c r="DW72" i="6" s="1"/>
  <c r="DW73" i="6" s="1"/>
  <c r="DW74" i="6" s="1"/>
  <c r="DW75" i="6" s="1"/>
  <c r="DW76" i="6" s="1"/>
  <c r="DW77" i="6" s="1"/>
  <c r="DW78" i="6" s="1"/>
  <c r="DW79" i="6" s="1"/>
  <c r="DW80" i="6" s="1"/>
  <c r="DW2" i="6" s="1"/>
  <c r="EG7" i="6"/>
  <c r="DS4" i="6"/>
  <c r="DS5" i="6" s="1"/>
  <c r="DP5" i="6"/>
  <c r="DP6" i="6" s="1"/>
  <c r="DP7" i="6" s="1"/>
  <c r="DP8" i="6" s="1"/>
  <c r="DP9" i="6" s="1"/>
  <c r="DP10" i="6" s="1"/>
  <c r="DP11" i="6" s="1"/>
  <c r="DP12" i="6" s="1"/>
  <c r="DP13" i="6" s="1"/>
  <c r="DP14" i="6" s="1"/>
  <c r="DP15" i="6" s="1"/>
  <c r="DP16" i="6" s="1"/>
  <c r="DP17" i="6" s="1"/>
  <c r="DP18" i="6" s="1"/>
  <c r="DP19" i="6" s="1"/>
  <c r="DP20" i="6" s="1"/>
  <c r="DP21" i="6" s="1"/>
  <c r="DP22" i="6" s="1"/>
  <c r="DP23" i="6" s="1"/>
  <c r="DP24" i="6" s="1"/>
  <c r="DP25" i="6" s="1"/>
  <c r="DP26" i="6" s="1"/>
  <c r="DP27" i="6" s="1"/>
  <c r="DP28" i="6" s="1"/>
  <c r="DP29" i="6" s="1"/>
  <c r="DP30" i="6" s="1"/>
  <c r="DP31" i="6" s="1"/>
  <c r="DP32" i="6" s="1"/>
  <c r="DP33" i="6" s="1"/>
  <c r="DP34" i="6" s="1"/>
  <c r="DP35" i="6" s="1"/>
  <c r="DP36" i="6" s="1"/>
  <c r="DP37" i="6" s="1"/>
  <c r="DP38" i="6" s="1"/>
  <c r="DP39" i="6" s="1"/>
  <c r="DP40" i="6" s="1"/>
  <c r="DP41" i="6" s="1"/>
  <c r="DP42" i="6" s="1"/>
  <c r="DP43" i="6" s="1"/>
  <c r="DP44" i="6" s="1"/>
  <c r="DP45" i="6" s="1"/>
  <c r="DP46" i="6" s="1"/>
  <c r="DP47" i="6" s="1"/>
  <c r="DP48" i="6" s="1"/>
  <c r="DP49" i="6" s="1"/>
  <c r="DP50" i="6" s="1"/>
  <c r="DP51" i="6" s="1"/>
  <c r="DP52" i="6" s="1"/>
  <c r="DP53" i="6" s="1"/>
  <c r="DP54" i="6" s="1"/>
  <c r="DP55" i="6" s="1"/>
  <c r="DP56" i="6" s="1"/>
  <c r="DP57" i="6" s="1"/>
  <c r="DP58" i="6" s="1"/>
  <c r="DP59" i="6" s="1"/>
  <c r="DP60" i="6" s="1"/>
  <c r="DP61" i="6" s="1"/>
  <c r="DP62" i="6" s="1"/>
  <c r="DP63" i="6" s="1"/>
  <c r="DP64" i="6" s="1"/>
  <c r="DP65" i="6" s="1"/>
  <c r="DP66" i="6" s="1"/>
  <c r="DP67" i="6" s="1"/>
  <c r="DP68" i="6" s="1"/>
  <c r="DP69" i="6" s="1"/>
  <c r="DP70" i="6" s="1"/>
  <c r="DP71" i="6" s="1"/>
  <c r="DP72" i="6" s="1"/>
  <c r="DP73" i="6" s="1"/>
  <c r="DP74" i="6" s="1"/>
  <c r="DP75" i="6" s="1"/>
  <c r="DP76" i="6" s="1"/>
  <c r="DP77" i="6" s="1"/>
  <c r="DP78" i="6" s="1"/>
  <c r="DP79" i="6" s="1"/>
  <c r="DP80" i="6" s="1"/>
  <c r="DP2" i="6" s="1"/>
  <c r="EG10" i="6"/>
  <c r="EG15" i="6"/>
  <c r="EG18" i="6"/>
  <c r="EG16" i="6"/>
  <c r="EG13" i="6"/>
  <c r="EG19" i="6"/>
  <c r="EG17" i="6"/>
  <c r="EG20" i="6"/>
  <c r="EG14" i="6"/>
  <c r="CK42" i="5"/>
  <c r="CK43" i="5" s="1"/>
  <c r="CK44" i="5" s="1"/>
  <c r="CK45" i="5" s="1"/>
  <c r="CK46" i="5" s="1"/>
  <c r="CK47" i="5" s="1"/>
  <c r="CK48" i="5" s="1"/>
  <c r="CK49" i="5" s="1"/>
  <c r="CK50" i="5" s="1"/>
  <c r="CK51" i="5" s="1"/>
  <c r="CK52" i="5" s="1"/>
  <c r="CK53" i="5" s="1"/>
  <c r="CK54" i="5" s="1"/>
  <c r="CK55" i="5" s="1"/>
  <c r="CK56" i="5" s="1"/>
  <c r="CK57" i="5" s="1"/>
  <c r="CK58" i="5" s="1"/>
  <c r="CK59" i="5" s="1"/>
  <c r="CK60" i="5" s="1"/>
  <c r="CK61" i="5" s="1"/>
  <c r="CK62" i="5" s="1"/>
  <c r="CK63" i="5" s="1"/>
  <c r="CK64" i="5" s="1"/>
  <c r="CK65" i="5" s="1"/>
  <c r="CK66" i="5" s="1"/>
  <c r="CK67" i="5" s="1"/>
  <c r="CK68" i="5" s="1"/>
  <c r="CK69" i="5" s="1"/>
  <c r="CK70" i="5" s="1"/>
  <c r="CK71" i="5" s="1"/>
  <c r="CK72" i="5" s="1"/>
  <c r="CK73" i="5" s="1"/>
  <c r="CK74" i="5" s="1"/>
  <c r="CK75" i="5" s="1"/>
  <c r="CK76" i="5" s="1"/>
  <c r="CK77" i="5" s="1"/>
  <c r="CK78" i="5" s="1"/>
  <c r="CK79" i="5" s="1"/>
  <c r="CK80" i="5" s="1"/>
  <c r="CM42" i="5"/>
  <c r="CM43" i="5" s="1"/>
  <c r="CM44" i="5" s="1"/>
  <c r="CM45" i="5" s="1"/>
  <c r="CM46" i="5" s="1"/>
  <c r="CM47" i="5" s="1"/>
  <c r="CM48" i="5" s="1"/>
  <c r="CM49" i="5" s="1"/>
  <c r="CM50" i="5" s="1"/>
  <c r="CM51" i="5" s="1"/>
  <c r="CM52" i="5" s="1"/>
  <c r="CM53" i="5" s="1"/>
  <c r="CM54" i="5" s="1"/>
  <c r="CM55" i="5" s="1"/>
  <c r="CM56" i="5" s="1"/>
  <c r="CM57" i="5" s="1"/>
  <c r="CM58" i="5" s="1"/>
  <c r="CM59" i="5" s="1"/>
  <c r="CM60" i="5" s="1"/>
  <c r="CM61" i="5" s="1"/>
  <c r="CM62" i="5" s="1"/>
  <c r="CM63" i="5" s="1"/>
  <c r="CM64" i="5" s="1"/>
  <c r="CM65" i="5" s="1"/>
  <c r="CM66" i="5" s="1"/>
  <c r="CM67" i="5" s="1"/>
  <c r="CM68" i="5" s="1"/>
  <c r="CM69" i="5" s="1"/>
  <c r="CM70" i="5" s="1"/>
  <c r="CM71" i="5" s="1"/>
  <c r="CM72" i="5" s="1"/>
  <c r="CM73" i="5" s="1"/>
  <c r="CM74" i="5" s="1"/>
  <c r="CM75" i="5" s="1"/>
  <c r="CM76" i="5" s="1"/>
  <c r="CM77" i="5" s="1"/>
  <c r="CM78" i="5" s="1"/>
  <c r="CM79" i="5" s="1"/>
  <c r="CM80" i="5" s="1"/>
  <c r="CO42" i="5"/>
  <c r="CO43" i="5" s="1"/>
  <c r="CO44" i="5" s="1"/>
  <c r="CO45" i="5" s="1"/>
  <c r="CO46" i="5" s="1"/>
  <c r="CO47" i="5" s="1"/>
  <c r="CO48" i="5" s="1"/>
  <c r="CO49" i="5" s="1"/>
  <c r="CO50" i="5" s="1"/>
  <c r="CO51" i="5" s="1"/>
  <c r="CO52" i="5" s="1"/>
  <c r="CO53" i="5" s="1"/>
  <c r="CO54" i="5" s="1"/>
  <c r="CO55" i="5" s="1"/>
  <c r="CO56" i="5" s="1"/>
  <c r="CO57" i="5" s="1"/>
  <c r="CO58" i="5" s="1"/>
  <c r="CO59" i="5" s="1"/>
  <c r="CO60" i="5" s="1"/>
  <c r="CO61" i="5" s="1"/>
  <c r="CO62" i="5" s="1"/>
  <c r="CO63" i="5" s="1"/>
  <c r="CO64" i="5" s="1"/>
  <c r="CO65" i="5" s="1"/>
  <c r="CO66" i="5" s="1"/>
  <c r="CO67" i="5" s="1"/>
  <c r="CO68" i="5" s="1"/>
  <c r="CO69" i="5" s="1"/>
  <c r="CO70" i="5" s="1"/>
  <c r="CO71" i="5" s="1"/>
  <c r="CO72" i="5" s="1"/>
  <c r="CO73" i="5" s="1"/>
  <c r="CO74" i="5" s="1"/>
  <c r="CO75" i="5" s="1"/>
  <c r="CO76" i="5" s="1"/>
  <c r="CO77" i="5" s="1"/>
  <c r="CO78" i="5" s="1"/>
  <c r="CO79" i="5" s="1"/>
  <c r="CO80" i="5" s="1"/>
  <c r="CL42" i="5"/>
  <c r="CL43" i="5" s="1"/>
  <c r="CL44" i="5" s="1"/>
  <c r="CL45" i="5" s="1"/>
  <c r="CL46" i="5" s="1"/>
  <c r="CL47" i="5" s="1"/>
  <c r="CL48" i="5" s="1"/>
  <c r="CL49" i="5" s="1"/>
  <c r="CL50" i="5" s="1"/>
  <c r="CL51" i="5" s="1"/>
  <c r="CL52" i="5" s="1"/>
  <c r="CL53" i="5" s="1"/>
  <c r="CL54" i="5" s="1"/>
  <c r="CL55" i="5" s="1"/>
  <c r="CL56" i="5" s="1"/>
  <c r="CL57" i="5" s="1"/>
  <c r="CL58" i="5" s="1"/>
  <c r="CL59" i="5" s="1"/>
  <c r="CL60" i="5" s="1"/>
  <c r="CL61" i="5" s="1"/>
  <c r="CL62" i="5" s="1"/>
  <c r="CL63" i="5" s="1"/>
  <c r="CL64" i="5" s="1"/>
  <c r="CL65" i="5" s="1"/>
  <c r="CL66" i="5" s="1"/>
  <c r="CL67" i="5" s="1"/>
  <c r="CL68" i="5" s="1"/>
  <c r="CL69" i="5" s="1"/>
  <c r="CL70" i="5" s="1"/>
  <c r="CL71" i="5" s="1"/>
  <c r="CL72" i="5" s="1"/>
  <c r="CL73" i="5" s="1"/>
  <c r="CL74" i="5" s="1"/>
  <c r="CL75" i="5" s="1"/>
  <c r="CL76" i="5" s="1"/>
  <c r="CL77" i="5" s="1"/>
  <c r="CL78" i="5" s="1"/>
  <c r="CL79" i="5" s="1"/>
  <c r="CL80" i="5" s="1"/>
  <c r="CT42" i="5"/>
  <c r="CT43" i="5" s="1"/>
  <c r="CT44" i="5" s="1"/>
  <c r="CT45" i="5" s="1"/>
  <c r="CT46" i="5" s="1"/>
  <c r="CT47" i="5" s="1"/>
  <c r="CT48" i="5" s="1"/>
  <c r="CT49" i="5" s="1"/>
  <c r="CT50" i="5" s="1"/>
  <c r="CT51" i="5" s="1"/>
  <c r="CT52" i="5" s="1"/>
  <c r="CT53" i="5" s="1"/>
  <c r="CT54" i="5" s="1"/>
  <c r="CT55" i="5" s="1"/>
  <c r="CT56" i="5" s="1"/>
  <c r="CT57" i="5" s="1"/>
  <c r="CT58" i="5" s="1"/>
  <c r="CT59" i="5" s="1"/>
  <c r="CT60" i="5" s="1"/>
  <c r="CT61" i="5" s="1"/>
  <c r="CT62" i="5" s="1"/>
  <c r="CT63" i="5" s="1"/>
  <c r="CT64" i="5" s="1"/>
  <c r="CT65" i="5" s="1"/>
  <c r="CT66" i="5" s="1"/>
  <c r="CT67" i="5" s="1"/>
  <c r="CT68" i="5" s="1"/>
  <c r="CT69" i="5" s="1"/>
  <c r="CT70" i="5" s="1"/>
  <c r="CT71" i="5" s="1"/>
  <c r="CT72" i="5" s="1"/>
  <c r="CT73" i="5" s="1"/>
  <c r="CT74" i="5" s="1"/>
  <c r="CT75" i="5" s="1"/>
  <c r="CT76" i="5" s="1"/>
  <c r="CT77" i="5" s="1"/>
  <c r="CT78" i="5" s="1"/>
  <c r="CT79" i="5" s="1"/>
  <c r="CT80" i="5" s="1"/>
  <c r="CP42" i="5"/>
  <c r="CP43" i="5" s="1"/>
  <c r="CP44" i="5" s="1"/>
  <c r="CP45" i="5" s="1"/>
  <c r="CP46" i="5" s="1"/>
  <c r="CP47" i="5" s="1"/>
  <c r="CP48" i="5" s="1"/>
  <c r="CP49" i="5" s="1"/>
  <c r="CP50" i="5" s="1"/>
  <c r="CP51" i="5" s="1"/>
  <c r="CP52" i="5" s="1"/>
  <c r="CP53" i="5" s="1"/>
  <c r="CP54" i="5" s="1"/>
  <c r="CP55" i="5" s="1"/>
  <c r="CP56" i="5" s="1"/>
  <c r="CP57" i="5" s="1"/>
  <c r="CP58" i="5" s="1"/>
  <c r="CP59" i="5" s="1"/>
  <c r="CP60" i="5" s="1"/>
  <c r="CP61" i="5" s="1"/>
  <c r="CP62" i="5" s="1"/>
  <c r="CP63" i="5" s="1"/>
  <c r="CP64" i="5" s="1"/>
  <c r="CP65" i="5" s="1"/>
  <c r="CP66" i="5" s="1"/>
  <c r="CP67" i="5" s="1"/>
  <c r="CP68" i="5" s="1"/>
  <c r="CP69" i="5" s="1"/>
  <c r="CP70" i="5" s="1"/>
  <c r="CP71" i="5" s="1"/>
  <c r="CP72" i="5" s="1"/>
  <c r="CP73" i="5" s="1"/>
  <c r="CP74" i="5" s="1"/>
  <c r="CP75" i="5" s="1"/>
  <c r="CP76" i="5" s="1"/>
  <c r="CP77" i="5" s="1"/>
  <c r="CP78" i="5" s="1"/>
  <c r="CP79" i="5" s="1"/>
  <c r="CP80" i="5" s="1"/>
  <c r="CI42" i="5"/>
  <c r="CI43" i="5" s="1"/>
  <c r="CI44" i="5" s="1"/>
  <c r="CI45" i="5" s="1"/>
  <c r="CI46" i="5" s="1"/>
  <c r="CI47" i="5" s="1"/>
  <c r="CI48" i="5" s="1"/>
  <c r="CI49" i="5" s="1"/>
  <c r="CI50" i="5" s="1"/>
  <c r="CI51" i="5" s="1"/>
  <c r="CI52" i="5" s="1"/>
  <c r="CI53" i="5" s="1"/>
  <c r="CI54" i="5" s="1"/>
  <c r="CI55" i="5" s="1"/>
  <c r="CI56" i="5" s="1"/>
  <c r="CI57" i="5" s="1"/>
  <c r="CI58" i="5" s="1"/>
  <c r="CI59" i="5" s="1"/>
  <c r="CI60" i="5" s="1"/>
  <c r="CI61" i="5" s="1"/>
  <c r="CI62" i="5" s="1"/>
  <c r="CI63" i="5" s="1"/>
  <c r="CI64" i="5" s="1"/>
  <c r="CI65" i="5" s="1"/>
  <c r="CI66" i="5" s="1"/>
  <c r="CI67" i="5" s="1"/>
  <c r="CI68" i="5" s="1"/>
  <c r="CI69" i="5" s="1"/>
  <c r="CI70" i="5" s="1"/>
  <c r="CI71" i="5" s="1"/>
  <c r="CI72" i="5" s="1"/>
  <c r="CI73" i="5" s="1"/>
  <c r="CI74" i="5" s="1"/>
  <c r="CI75" i="5" s="1"/>
  <c r="CI76" i="5" s="1"/>
  <c r="CI77" i="5" s="1"/>
  <c r="CI78" i="5" s="1"/>
  <c r="CI79" i="5" s="1"/>
  <c r="CI80" i="5" s="1"/>
  <c r="CF42" i="5"/>
  <c r="CF43" i="5" s="1"/>
  <c r="CF44" i="5" s="1"/>
  <c r="CF45" i="5" s="1"/>
  <c r="CF46" i="5" s="1"/>
  <c r="CF47" i="5" s="1"/>
  <c r="CF48" i="5" s="1"/>
  <c r="CF49" i="5" s="1"/>
  <c r="CF50" i="5" s="1"/>
  <c r="CF51" i="5" s="1"/>
  <c r="CF52" i="5" s="1"/>
  <c r="CF53" i="5" s="1"/>
  <c r="CF54" i="5" s="1"/>
  <c r="CF55" i="5" s="1"/>
  <c r="CF56" i="5" s="1"/>
  <c r="CF57" i="5" s="1"/>
  <c r="CF58" i="5" s="1"/>
  <c r="CF59" i="5" s="1"/>
  <c r="CF60" i="5" s="1"/>
  <c r="CF61" i="5" s="1"/>
  <c r="CF62" i="5" s="1"/>
  <c r="CF63" i="5" s="1"/>
  <c r="CF64" i="5" s="1"/>
  <c r="CF65" i="5" s="1"/>
  <c r="CF66" i="5" s="1"/>
  <c r="CF67" i="5" s="1"/>
  <c r="CF68" i="5" s="1"/>
  <c r="CF69" i="5" s="1"/>
  <c r="CF70" i="5" s="1"/>
  <c r="CF71" i="5" s="1"/>
  <c r="CF72" i="5" s="1"/>
  <c r="CF73" i="5" s="1"/>
  <c r="CF74" i="5" s="1"/>
  <c r="CF75" i="5" s="1"/>
  <c r="CF76" i="5" s="1"/>
  <c r="CF77" i="5" s="1"/>
  <c r="CF78" i="5" s="1"/>
  <c r="CF79" i="5" s="1"/>
  <c r="CF80" i="5" s="1"/>
  <c r="CE42" i="5"/>
  <c r="CE43" i="5" s="1"/>
  <c r="CE44" i="5" s="1"/>
  <c r="CE45" i="5" s="1"/>
  <c r="CE46" i="5" s="1"/>
  <c r="CE47" i="5" s="1"/>
  <c r="CE48" i="5" s="1"/>
  <c r="CE49" i="5" s="1"/>
  <c r="CE50" i="5" s="1"/>
  <c r="CE51" i="5" s="1"/>
  <c r="CE52" i="5" s="1"/>
  <c r="CE53" i="5" s="1"/>
  <c r="CE54" i="5" s="1"/>
  <c r="CE55" i="5" s="1"/>
  <c r="CE56" i="5" s="1"/>
  <c r="CE57" i="5" s="1"/>
  <c r="CE58" i="5" s="1"/>
  <c r="CE59" i="5" s="1"/>
  <c r="CE60" i="5" s="1"/>
  <c r="CE61" i="5" s="1"/>
  <c r="CE62" i="5" s="1"/>
  <c r="CE63" i="5" s="1"/>
  <c r="CE64" i="5" s="1"/>
  <c r="CE65" i="5" s="1"/>
  <c r="CE66" i="5" s="1"/>
  <c r="CE67" i="5" s="1"/>
  <c r="CE68" i="5" s="1"/>
  <c r="CE69" i="5" s="1"/>
  <c r="CE70" i="5" s="1"/>
  <c r="CE71" i="5" s="1"/>
  <c r="CE72" i="5" s="1"/>
  <c r="CE73" i="5" s="1"/>
  <c r="CE74" i="5" s="1"/>
  <c r="CE75" i="5" s="1"/>
  <c r="CE76" i="5" s="1"/>
  <c r="CE77" i="5" s="1"/>
  <c r="CE78" i="5" s="1"/>
  <c r="CE79" i="5" s="1"/>
  <c r="CE80" i="5" s="1"/>
  <c r="CU42" i="5"/>
  <c r="CU43" i="5" s="1"/>
  <c r="CU44" i="5" s="1"/>
  <c r="CU45" i="5" s="1"/>
  <c r="CU46" i="5" s="1"/>
  <c r="CU47" i="5" s="1"/>
  <c r="CU48" i="5" s="1"/>
  <c r="CU49" i="5" s="1"/>
  <c r="CU50" i="5" s="1"/>
  <c r="CU51" i="5" s="1"/>
  <c r="CU52" i="5" s="1"/>
  <c r="CU53" i="5" s="1"/>
  <c r="CU54" i="5" s="1"/>
  <c r="CU55" i="5" s="1"/>
  <c r="CU56" i="5" s="1"/>
  <c r="CU57" i="5" s="1"/>
  <c r="CU58" i="5" s="1"/>
  <c r="CU59" i="5" s="1"/>
  <c r="CU60" i="5" s="1"/>
  <c r="CU61" i="5" s="1"/>
  <c r="CU62" i="5" s="1"/>
  <c r="CU63" i="5" s="1"/>
  <c r="CU64" i="5" s="1"/>
  <c r="CU65" i="5" s="1"/>
  <c r="CU66" i="5" s="1"/>
  <c r="CU67" i="5" s="1"/>
  <c r="CU68" i="5" s="1"/>
  <c r="CU69" i="5" s="1"/>
  <c r="CU70" i="5" s="1"/>
  <c r="CU71" i="5" s="1"/>
  <c r="CU72" i="5" s="1"/>
  <c r="CU73" i="5" s="1"/>
  <c r="CU74" i="5" s="1"/>
  <c r="CU75" i="5" s="1"/>
  <c r="CU76" i="5" s="1"/>
  <c r="CU77" i="5" s="1"/>
  <c r="CU78" i="5" s="1"/>
  <c r="CU79" i="5" s="1"/>
  <c r="CU80" i="5" s="1"/>
  <c r="CB42" i="5"/>
  <c r="CB43" i="5" s="1"/>
  <c r="CB44" i="5" s="1"/>
  <c r="CB45" i="5" s="1"/>
  <c r="CB46" i="5" s="1"/>
  <c r="CB47" i="5" s="1"/>
  <c r="CB48" i="5" s="1"/>
  <c r="CB49" i="5" s="1"/>
  <c r="CB50" i="5" s="1"/>
  <c r="CB51" i="5" s="1"/>
  <c r="CB52" i="5" s="1"/>
  <c r="CB53" i="5" s="1"/>
  <c r="CB54" i="5" s="1"/>
  <c r="CB55" i="5" s="1"/>
  <c r="CB56" i="5" s="1"/>
  <c r="CB57" i="5" s="1"/>
  <c r="CB58" i="5" s="1"/>
  <c r="CB59" i="5" s="1"/>
  <c r="CB60" i="5" s="1"/>
  <c r="CB61" i="5" s="1"/>
  <c r="CB62" i="5" s="1"/>
  <c r="CB63" i="5" s="1"/>
  <c r="CB64" i="5" s="1"/>
  <c r="CB65" i="5" s="1"/>
  <c r="CB66" i="5" s="1"/>
  <c r="CB67" i="5" s="1"/>
  <c r="CB68" i="5" s="1"/>
  <c r="CB69" i="5" s="1"/>
  <c r="CB70" i="5" s="1"/>
  <c r="CB71" i="5" s="1"/>
  <c r="CB72" i="5" s="1"/>
  <c r="CB73" i="5" s="1"/>
  <c r="CB74" i="5" s="1"/>
  <c r="CB75" i="5" s="1"/>
  <c r="CB76" i="5" s="1"/>
  <c r="CB77" i="5" s="1"/>
  <c r="CB78" i="5" s="1"/>
  <c r="CB79" i="5" s="1"/>
  <c r="CB80" i="5" s="1"/>
  <c r="CJ42" i="5"/>
  <c r="CJ43" i="5" s="1"/>
  <c r="CJ44" i="5" s="1"/>
  <c r="CJ45" i="5" s="1"/>
  <c r="CJ46" i="5" s="1"/>
  <c r="CJ47" i="5" s="1"/>
  <c r="CJ48" i="5" s="1"/>
  <c r="CJ49" i="5" s="1"/>
  <c r="CJ50" i="5" s="1"/>
  <c r="CJ51" i="5" s="1"/>
  <c r="CJ52" i="5" s="1"/>
  <c r="CJ53" i="5" s="1"/>
  <c r="CJ54" i="5" s="1"/>
  <c r="CJ55" i="5" s="1"/>
  <c r="CJ56" i="5" s="1"/>
  <c r="CJ57" i="5" s="1"/>
  <c r="CJ58" i="5" s="1"/>
  <c r="CJ59" i="5" s="1"/>
  <c r="CJ60" i="5" s="1"/>
  <c r="CJ61" i="5" s="1"/>
  <c r="CJ62" i="5" s="1"/>
  <c r="CJ63" i="5" s="1"/>
  <c r="CJ64" i="5" s="1"/>
  <c r="CJ65" i="5" s="1"/>
  <c r="CJ66" i="5" s="1"/>
  <c r="CJ67" i="5" s="1"/>
  <c r="CJ68" i="5" s="1"/>
  <c r="CJ69" i="5" s="1"/>
  <c r="CJ70" i="5" s="1"/>
  <c r="CJ71" i="5" s="1"/>
  <c r="CJ72" i="5" s="1"/>
  <c r="CJ73" i="5" s="1"/>
  <c r="CJ74" i="5" s="1"/>
  <c r="CJ75" i="5" s="1"/>
  <c r="CJ76" i="5" s="1"/>
  <c r="CJ77" i="5" s="1"/>
  <c r="CJ78" i="5" s="1"/>
  <c r="CJ79" i="5" s="1"/>
  <c r="CJ80" i="5" s="1"/>
  <c r="CR42" i="5"/>
  <c r="CR43" i="5" s="1"/>
  <c r="CR44" i="5" s="1"/>
  <c r="CR45" i="5" s="1"/>
  <c r="CR46" i="5" s="1"/>
  <c r="CR47" i="5" s="1"/>
  <c r="CR48" i="5" s="1"/>
  <c r="CR49" i="5" s="1"/>
  <c r="CR50" i="5" s="1"/>
  <c r="CR51" i="5" s="1"/>
  <c r="CR52" i="5" s="1"/>
  <c r="CR53" i="5" s="1"/>
  <c r="CR54" i="5" s="1"/>
  <c r="CR55" i="5" s="1"/>
  <c r="CR56" i="5" s="1"/>
  <c r="CR57" i="5" s="1"/>
  <c r="CR58" i="5" s="1"/>
  <c r="CR59" i="5" s="1"/>
  <c r="CR60" i="5" s="1"/>
  <c r="CR61" i="5" s="1"/>
  <c r="CR62" i="5" s="1"/>
  <c r="CR63" i="5" s="1"/>
  <c r="CR64" i="5" s="1"/>
  <c r="CR65" i="5" s="1"/>
  <c r="CR66" i="5" s="1"/>
  <c r="CR67" i="5" s="1"/>
  <c r="CR68" i="5" s="1"/>
  <c r="CR69" i="5" s="1"/>
  <c r="CR70" i="5" s="1"/>
  <c r="CR71" i="5" s="1"/>
  <c r="CR72" i="5" s="1"/>
  <c r="CR73" i="5" s="1"/>
  <c r="CR74" i="5" s="1"/>
  <c r="CR75" i="5" s="1"/>
  <c r="CR76" i="5" s="1"/>
  <c r="CR77" i="5" s="1"/>
  <c r="CR78" i="5" s="1"/>
  <c r="CR79" i="5" s="1"/>
  <c r="CR80" i="5" s="1"/>
  <c r="CQ42" i="5"/>
  <c r="CQ43" i="5" s="1"/>
  <c r="CQ44" i="5" s="1"/>
  <c r="CQ45" i="5" s="1"/>
  <c r="CQ46" i="5" s="1"/>
  <c r="CQ47" i="5" s="1"/>
  <c r="CQ48" i="5" s="1"/>
  <c r="CQ49" i="5" s="1"/>
  <c r="CQ50" i="5" s="1"/>
  <c r="CQ51" i="5" s="1"/>
  <c r="CQ52" i="5" s="1"/>
  <c r="CQ53" i="5" s="1"/>
  <c r="CQ54" i="5" s="1"/>
  <c r="CQ55" i="5" s="1"/>
  <c r="CQ56" i="5" s="1"/>
  <c r="CQ57" i="5" s="1"/>
  <c r="CQ58" i="5" s="1"/>
  <c r="CQ59" i="5" s="1"/>
  <c r="CQ60" i="5" s="1"/>
  <c r="CQ61" i="5" s="1"/>
  <c r="CQ62" i="5" s="1"/>
  <c r="CQ63" i="5" s="1"/>
  <c r="CQ64" i="5" s="1"/>
  <c r="CQ65" i="5" s="1"/>
  <c r="CQ66" i="5" s="1"/>
  <c r="CQ67" i="5" s="1"/>
  <c r="CQ68" i="5" s="1"/>
  <c r="CQ69" i="5" s="1"/>
  <c r="CQ70" i="5" s="1"/>
  <c r="CQ71" i="5" s="1"/>
  <c r="CQ72" i="5" s="1"/>
  <c r="CQ73" i="5" s="1"/>
  <c r="CQ74" i="5" s="1"/>
  <c r="CQ75" i="5" s="1"/>
  <c r="CQ76" i="5" s="1"/>
  <c r="CQ77" i="5" s="1"/>
  <c r="CQ78" i="5" s="1"/>
  <c r="CQ79" i="5" s="1"/>
  <c r="CQ80" i="5" s="1"/>
  <c r="CG42" i="5"/>
  <c r="CG43" i="5" s="1"/>
  <c r="CG44" i="5" s="1"/>
  <c r="CG45" i="5" s="1"/>
  <c r="CG46" i="5" s="1"/>
  <c r="CG47" i="5" s="1"/>
  <c r="CG48" i="5" s="1"/>
  <c r="CG49" i="5" s="1"/>
  <c r="CG50" i="5" s="1"/>
  <c r="CG51" i="5" s="1"/>
  <c r="CG52" i="5" s="1"/>
  <c r="CG53" i="5" s="1"/>
  <c r="CG54" i="5" s="1"/>
  <c r="CG55" i="5" s="1"/>
  <c r="CG56" i="5" s="1"/>
  <c r="CG57" i="5" s="1"/>
  <c r="CG58" i="5" s="1"/>
  <c r="CG59" i="5" s="1"/>
  <c r="CG60" i="5" s="1"/>
  <c r="CG61" i="5" s="1"/>
  <c r="CG62" i="5" s="1"/>
  <c r="CG63" i="5" s="1"/>
  <c r="CG64" i="5" s="1"/>
  <c r="CG65" i="5" s="1"/>
  <c r="CG66" i="5" s="1"/>
  <c r="CG67" i="5" s="1"/>
  <c r="CG68" i="5" s="1"/>
  <c r="CG69" i="5" s="1"/>
  <c r="CG70" i="5" s="1"/>
  <c r="CG71" i="5" s="1"/>
  <c r="CG72" i="5" s="1"/>
  <c r="CG73" i="5" s="1"/>
  <c r="CG74" i="5" s="1"/>
  <c r="CG75" i="5" s="1"/>
  <c r="CG76" i="5" s="1"/>
  <c r="CG77" i="5" s="1"/>
  <c r="CG78" i="5" s="1"/>
  <c r="CG79" i="5" s="1"/>
  <c r="CG80" i="5" s="1"/>
  <c r="BZ3" i="5"/>
  <c r="BZ2" i="5" s="1"/>
  <c r="BX2" i="5"/>
  <c r="CC42" i="5"/>
  <c r="CC43" i="5" s="1"/>
  <c r="CC44" i="5" s="1"/>
  <c r="CC45" i="5" s="1"/>
  <c r="CC46" i="5" s="1"/>
  <c r="CC47" i="5" s="1"/>
  <c r="CC48" i="5" s="1"/>
  <c r="CC49" i="5" s="1"/>
  <c r="CC50" i="5" s="1"/>
  <c r="CC51" i="5" s="1"/>
  <c r="CC52" i="5" s="1"/>
  <c r="CC53" i="5" s="1"/>
  <c r="CC54" i="5" s="1"/>
  <c r="CC55" i="5" s="1"/>
  <c r="CC56" i="5" s="1"/>
  <c r="CC57" i="5" s="1"/>
  <c r="CC58" i="5" s="1"/>
  <c r="CC59" i="5" s="1"/>
  <c r="CC60" i="5" s="1"/>
  <c r="CC61" i="5" s="1"/>
  <c r="CC62" i="5" s="1"/>
  <c r="CC63" i="5" s="1"/>
  <c r="CC64" i="5" s="1"/>
  <c r="CC65" i="5" s="1"/>
  <c r="CC66" i="5" s="1"/>
  <c r="CC67" i="5" s="1"/>
  <c r="CC68" i="5" s="1"/>
  <c r="CC69" i="5" s="1"/>
  <c r="CC70" i="5" s="1"/>
  <c r="CC71" i="5" s="1"/>
  <c r="CC72" i="5" s="1"/>
  <c r="CC73" i="5" s="1"/>
  <c r="CC74" i="5" s="1"/>
  <c r="CC75" i="5" s="1"/>
  <c r="CC76" i="5" s="1"/>
  <c r="CC77" i="5" s="1"/>
  <c r="CC78" i="5" s="1"/>
  <c r="CC79" i="5" s="1"/>
  <c r="CC80" i="5" s="1"/>
  <c r="CS42" i="5"/>
  <c r="CS43" i="5" s="1"/>
  <c r="CS44" i="5" s="1"/>
  <c r="CS45" i="5" s="1"/>
  <c r="CS46" i="5" s="1"/>
  <c r="CS47" i="5" s="1"/>
  <c r="CS48" i="5" s="1"/>
  <c r="CS49" i="5" s="1"/>
  <c r="CS50" i="5" s="1"/>
  <c r="CS51" i="5" s="1"/>
  <c r="CS52" i="5" s="1"/>
  <c r="CS53" i="5" s="1"/>
  <c r="CS54" i="5" s="1"/>
  <c r="CS55" i="5" s="1"/>
  <c r="CS56" i="5" s="1"/>
  <c r="CS57" i="5" s="1"/>
  <c r="CS58" i="5" s="1"/>
  <c r="CS59" i="5" s="1"/>
  <c r="CS60" i="5" s="1"/>
  <c r="CS61" i="5" s="1"/>
  <c r="CS62" i="5" s="1"/>
  <c r="CS63" i="5" s="1"/>
  <c r="CS64" i="5" s="1"/>
  <c r="CS65" i="5" s="1"/>
  <c r="CS66" i="5" s="1"/>
  <c r="CS67" i="5" s="1"/>
  <c r="CS68" i="5" s="1"/>
  <c r="CS69" i="5" s="1"/>
  <c r="CS70" i="5" s="1"/>
  <c r="CS71" i="5" s="1"/>
  <c r="CS72" i="5" s="1"/>
  <c r="CS73" i="5" s="1"/>
  <c r="CS74" i="5" s="1"/>
  <c r="CS75" i="5" s="1"/>
  <c r="CS76" i="5" s="1"/>
  <c r="CS77" i="5" s="1"/>
  <c r="CS78" i="5" s="1"/>
  <c r="CS79" i="5" s="1"/>
  <c r="CS80" i="5" s="1"/>
  <c r="CN42" i="5"/>
  <c r="CN43" i="5" s="1"/>
  <c r="CN44" i="5" s="1"/>
  <c r="CN45" i="5" s="1"/>
  <c r="CN46" i="5" s="1"/>
  <c r="CN47" i="5" s="1"/>
  <c r="CN48" i="5" s="1"/>
  <c r="CN49" i="5" s="1"/>
  <c r="CN50" i="5" s="1"/>
  <c r="CN51" i="5" s="1"/>
  <c r="CN52" i="5" s="1"/>
  <c r="CN53" i="5" s="1"/>
  <c r="CN54" i="5" s="1"/>
  <c r="CN55" i="5" s="1"/>
  <c r="CN56" i="5" s="1"/>
  <c r="CN57" i="5" s="1"/>
  <c r="CN58" i="5" s="1"/>
  <c r="CN59" i="5" s="1"/>
  <c r="CN60" i="5" s="1"/>
  <c r="CN61" i="5" s="1"/>
  <c r="CN62" i="5" s="1"/>
  <c r="CN63" i="5" s="1"/>
  <c r="CN64" i="5" s="1"/>
  <c r="CN65" i="5" s="1"/>
  <c r="CN66" i="5" s="1"/>
  <c r="CN67" i="5" s="1"/>
  <c r="CN68" i="5" s="1"/>
  <c r="CN69" i="5" s="1"/>
  <c r="CN70" i="5" s="1"/>
  <c r="CN71" i="5" s="1"/>
  <c r="CN72" i="5" s="1"/>
  <c r="CN73" i="5" s="1"/>
  <c r="CN74" i="5" s="1"/>
  <c r="CN75" i="5" s="1"/>
  <c r="CN76" i="5" s="1"/>
  <c r="CN77" i="5" s="1"/>
  <c r="CN78" i="5" s="1"/>
  <c r="CN79" i="5" s="1"/>
  <c r="CN80" i="5" s="1"/>
  <c r="CD42" i="5"/>
  <c r="CD43" i="5" s="1"/>
  <c r="CD44" i="5" s="1"/>
  <c r="CD45" i="5" s="1"/>
  <c r="CD46" i="5" s="1"/>
  <c r="CD47" i="5" s="1"/>
  <c r="CD48" i="5" s="1"/>
  <c r="CD49" i="5" s="1"/>
  <c r="CD50" i="5" s="1"/>
  <c r="CD51" i="5" s="1"/>
  <c r="CD52" i="5" s="1"/>
  <c r="CD53" i="5" s="1"/>
  <c r="CD54" i="5" s="1"/>
  <c r="CD55" i="5" s="1"/>
  <c r="CD56" i="5" s="1"/>
  <c r="CD57" i="5" s="1"/>
  <c r="CD58" i="5" s="1"/>
  <c r="CD59" i="5" s="1"/>
  <c r="CD60" i="5" s="1"/>
  <c r="CD61" i="5" s="1"/>
  <c r="CD62" i="5" s="1"/>
  <c r="CD63" i="5" s="1"/>
  <c r="CD64" i="5" s="1"/>
  <c r="CD65" i="5" s="1"/>
  <c r="CD66" i="5" s="1"/>
  <c r="CD67" i="5" s="1"/>
  <c r="CD68" i="5" s="1"/>
  <c r="CD69" i="5" s="1"/>
  <c r="CD70" i="5" s="1"/>
  <c r="CD71" i="5" s="1"/>
  <c r="CD72" i="5" s="1"/>
  <c r="CD73" i="5" s="1"/>
  <c r="CD74" i="5" s="1"/>
  <c r="CD75" i="5" s="1"/>
  <c r="CD76" i="5" s="1"/>
  <c r="CD77" i="5" s="1"/>
  <c r="CD78" i="5" s="1"/>
  <c r="CD79" i="5" s="1"/>
  <c r="CD80" i="5" s="1"/>
  <c r="CH42" i="5"/>
  <c r="CH43" i="5" s="1"/>
  <c r="CH44" i="5" s="1"/>
  <c r="CH45" i="5" s="1"/>
  <c r="CH46" i="5" s="1"/>
  <c r="CH47" i="5" s="1"/>
  <c r="CH48" i="5" s="1"/>
  <c r="CH49" i="5" s="1"/>
  <c r="CH50" i="5" s="1"/>
  <c r="CH51" i="5" s="1"/>
  <c r="CH52" i="5" s="1"/>
  <c r="CH53" i="5" s="1"/>
  <c r="CH54" i="5" s="1"/>
  <c r="CH55" i="5" s="1"/>
  <c r="CH56" i="5" s="1"/>
  <c r="CH57" i="5" s="1"/>
  <c r="CH58" i="5" s="1"/>
  <c r="CH59" i="5" s="1"/>
  <c r="CH60" i="5" s="1"/>
  <c r="CH61" i="5" s="1"/>
  <c r="CH62" i="5" s="1"/>
  <c r="CH63" i="5" s="1"/>
  <c r="CH64" i="5" s="1"/>
  <c r="CH65" i="5" s="1"/>
  <c r="CH66" i="5" s="1"/>
  <c r="CH67" i="5" s="1"/>
  <c r="CH68" i="5" s="1"/>
  <c r="CH69" i="5" s="1"/>
  <c r="CH70" i="5" s="1"/>
  <c r="CH71" i="5" s="1"/>
  <c r="CH72" i="5" s="1"/>
  <c r="CH73" i="5" s="1"/>
  <c r="CH74" i="5" s="1"/>
  <c r="CH75" i="5" s="1"/>
  <c r="CH76" i="5" s="1"/>
  <c r="CH77" i="5" s="1"/>
  <c r="CH78" i="5" s="1"/>
  <c r="CH79" i="5" s="1"/>
  <c r="CH80" i="5" s="1"/>
  <c r="EG12" i="5"/>
  <c r="DY6" i="5"/>
  <c r="DY7" i="5" s="1"/>
  <c r="DY8" i="5" s="1"/>
  <c r="DY9" i="5" s="1"/>
  <c r="DY10" i="5" s="1"/>
  <c r="DY11" i="5" s="1"/>
  <c r="DY12" i="5" s="1"/>
  <c r="DY13" i="5" s="1"/>
  <c r="DY14" i="5" s="1"/>
  <c r="DY15" i="5" s="1"/>
  <c r="DY16" i="5" s="1"/>
  <c r="DY17" i="5" s="1"/>
  <c r="DY18" i="5" s="1"/>
  <c r="DY19" i="5" s="1"/>
  <c r="DY20" i="5" s="1"/>
  <c r="DY21" i="5" s="1"/>
  <c r="DY22" i="5" s="1"/>
  <c r="DY23" i="5" s="1"/>
  <c r="DY24" i="5" s="1"/>
  <c r="DY25" i="5" s="1"/>
  <c r="DY26" i="5" s="1"/>
  <c r="DY27" i="5" s="1"/>
  <c r="DY28" i="5" s="1"/>
  <c r="DY29" i="5" s="1"/>
  <c r="DY30" i="5" s="1"/>
  <c r="DY31" i="5" s="1"/>
  <c r="DY32" i="5" s="1"/>
  <c r="DY33" i="5" s="1"/>
  <c r="DY34" i="5" s="1"/>
  <c r="DY35" i="5" s="1"/>
  <c r="DY36" i="5" s="1"/>
  <c r="DY37" i="5" s="1"/>
  <c r="DY38" i="5" s="1"/>
  <c r="DY39" i="5" s="1"/>
  <c r="DY40" i="5" s="1"/>
  <c r="DY41" i="5" s="1"/>
  <c r="DY42" i="5" s="1"/>
  <c r="DY43" i="5" s="1"/>
  <c r="DY44" i="5" s="1"/>
  <c r="DY45" i="5" s="1"/>
  <c r="DY46" i="5" s="1"/>
  <c r="DY47" i="5" s="1"/>
  <c r="DY48" i="5" s="1"/>
  <c r="DY49" i="5" s="1"/>
  <c r="DY50" i="5" s="1"/>
  <c r="DY51" i="5" s="1"/>
  <c r="DY52" i="5" s="1"/>
  <c r="DY53" i="5" s="1"/>
  <c r="DY54" i="5" s="1"/>
  <c r="DY55" i="5" s="1"/>
  <c r="DY56" i="5" s="1"/>
  <c r="DY57" i="5" s="1"/>
  <c r="DY58" i="5" s="1"/>
  <c r="DY59" i="5" s="1"/>
  <c r="DY60" i="5" s="1"/>
  <c r="DY61" i="5" s="1"/>
  <c r="DY62" i="5" s="1"/>
  <c r="DY63" i="5" s="1"/>
  <c r="DY64" i="5" s="1"/>
  <c r="DY65" i="5" s="1"/>
  <c r="DY66" i="5" s="1"/>
  <c r="DY67" i="5" s="1"/>
  <c r="DY68" i="5" s="1"/>
  <c r="DY69" i="5" s="1"/>
  <c r="DY70" i="5" s="1"/>
  <c r="DY71" i="5" s="1"/>
  <c r="DY72" i="5" s="1"/>
  <c r="DY73" i="5" s="1"/>
  <c r="DY74" i="5" s="1"/>
  <c r="DY75" i="5" s="1"/>
  <c r="DY76" i="5" s="1"/>
  <c r="DY77" i="5" s="1"/>
  <c r="DY78" i="5" s="1"/>
  <c r="DY79" i="5" s="1"/>
  <c r="DY80" i="5" s="1"/>
  <c r="DY2" i="5" s="1"/>
  <c r="BW2" i="5"/>
  <c r="EB5" i="5"/>
  <c r="EB6" i="5" s="1"/>
  <c r="EB7" i="5" s="1"/>
  <c r="EB8" i="5" s="1"/>
  <c r="EB9" i="5" s="1"/>
  <c r="EB10" i="5" s="1"/>
  <c r="EB11" i="5" s="1"/>
  <c r="EB12" i="5" s="1"/>
  <c r="EB13" i="5" s="1"/>
  <c r="EB14" i="5" s="1"/>
  <c r="EB15" i="5" s="1"/>
  <c r="EB16" i="5" s="1"/>
  <c r="EB17" i="5" s="1"/>
  <c r="EB18" i="5" s="1"/>
  <c r="EB19" i="5" s="1"/>
  <c r="EB20" i="5" s="1"/>
  <c r="EB21" i="5" s="1"/>
  <c r="EB22" i="5" s="1"/>
  <c r="EB23" i="5" s="1"/>
  <c r="EB24" i="5" s="1"/>
  <c r="EB25" i="5" s="1"/>
  <c r="EB26" i="5" s="1"/>
  <c r="EB27" i="5" s="1"/>
  <c r="EB28" i="5" s="1"/>
  <c r="EB29" i="5" s="1"/>
  <c r="EB30" i="5" s="1"/>
  <c r="EB31" i="5" s="1"/>
  <c r="EB32" i="5" s="1"/>
  <c r="EB33" i="5" s="1"/>
  <c r="EB34" i="5" s="1"/>
  <c r="EB35" i="5" s="1"/>
  <c r="EB36" i="5" s="1"/>
  <c r="EB37" i="5" s="1"/>
  <c r="EB38" i="5" s="1"/>
  <c r="EB39" i="5" s="1"/>
  <c r="EB40" i="5" s="1"/>
  <c r="EB41" i="5" s="1"/>
  <c r="EB42" i="5" s="1"/>
  <c r="EB43" i="5" s="1"/>
  <c r="EB44" i="5" s="1"/>
  <c r="EB45" i="5" s="1"/>
  <c r="EB46" i="5" s="1"/>
  <c r="EB47" i="5" s="1"/>
  <c r="EB48" i="5" s="1"/>
  <c r="EB49" i="5" s="1"/>
  <c r="EB50" i="5" s="1"/>
  <c r="EB51" i="5" s="1"/>
  <c r="EB52" i="5" s="1"/>
  <c r="EB53" i="5" s="1"/>
  <c r="EB54" i="5" s="1"/>
  <c r="EB55" i="5" s="1"/>
  <c r="EB56" i="5" s="1"/>
  <c r="EB57" i="5" s="1"/>
  <c r="EB58" i="5" s="1"/>
  <c r="EB59" i="5" s="1"/>
  <c r="EB60" i="5" s="1"/>
  <c r="EB61" i="5" s="1"/>
  <c r="EB62" i="5" s="1"/>
  <c r="EB63" i="5" s="1"/>
  <c r="EB64" i="5" s="1"/>
  <c r="EB65" i="5" s="1"/>
  <c r="EB66" i="5" s="1"/>
  <c r="EB67" i="5" s="1"/>
  <c r="EB68" i="5" s="1"/>
  <c r="EB69" i="5" s="1"/>
  <c r="EB70" i="5" s="1"/>
  <c r="EB71" i="5" s="1"/>
  <c r="EB72" i="5" s="1"/>
  <c r="EB73" i="5" s="1"/>
  <c r="EB74" i="5" s="1"/>
  <c r="EB75" i="5" s="1"/>
  <c r="EB76" i="5" s="1"/>
  <c r="EB77" i="5" s="1"/>
  <c r="EB78" i="5" s="1"/>
  <c r="EB79" i="5" s="1"/>
  <c r="EB80" i="5" s="1"/>
  <c r="EB2" i="5" s="1"/>
  <c r="DT5" i="5"/>
  <c r="DT6" i="5" s="1"/>
  <c r="DT7" i="5" s="1"/>
  <c r="DT8" i="5" s="1"/>
  <c r="DT9" i="5" s="1"/>
  <c r="DT10" i="5" s="1"/>
  <c r="DT11" i="5" s="1"/>
  <c r="DT12" i="5" s="1"/>
  <c r="DT13" i="5" s="1"/>
  <c r="DT14" i="5" s="1"/>
  <c r="DT15" i="5" s="1"/>
  <c r="DT16" i="5" s="1"/>
  <c r="DT17" i="5" s="1"/>
  <c r="DT18" i="5" s="1"/>
  <c r="DT19" i="5" s="1"/>
  <c r="DT20" i="5" s="1"/>
  <c r="DT21" i="5" s="1"/>
  <c r="DT22" i="5" s="1"/>
  <c r="DT23" i="5" s="1"/>
  <c r="DT24" i="5" s="1"/>
  <c r="DT25" i="5" s="1"/>
  <c r="DT26" i="5" s="1"/>
  <c r="DT27" i="5" s="1"/>
  <c r="DT28" i="5" s="1"/>
  <c r="DT29" i="5" s="1"/>
  <c r="DT30" i="5" s="1"/>
  <c r="DT31" i="5" s="1"/>
  <c r="DT32" i="5" s="1"/>
  <c r="DT33" i="5" s="1"/>
  <c r="DT34" i="5" s="1"/>
  <c r="DT35" i="5" s="1"/>
  <c r="DT36" i="5" s="1"/>
  <c r="DT37" i="5" s="1"/>
  <c r="DT38" i="5" s="1"/>
  <c r="DT39" i="5" s="1"/>
  <c r="DT40" i="5" s="1"/>
  <c r="DT41" i="5" s="1"/>
  <c r="DT42" i="5" s="1"/>
  <c r="DT43" i="5" s="1"/>
  <c r="DT44" i="5" s="1"/>
  <c r="DT45" i="5" s="1"/>
  <c r="DT46" i="5" s="1"/>
  <c r="DT47" i="5" s="1"/>
  <c r="DT48" i="5" s="1"/>
  <c r="DT49" i="5" s="1"/>
  <c r="DT50" i="5" s="1"/>
  <c r="DT51" i="5" s="1"/>
  <c r="DT52" i="5" s="1"/>
  <c r="DT53" i="5" s="1"/>
  <c r="DT54" i="5" s="1"/>
  <c r="DT55" i="5" s="1"/>
  <c r="DT56" i="5" s="1"/>
  <c r="DT57" i="5" s="1"/>
  <c r="DT58" i="5" s="1"/>
  <c r="DT59" i="5" s="1"/>
  <c r="DT60" i="5" s="1"/>
  <c r="DT61" i="5" s="1"/>
  <c r="DT62" i="5" s="1"/>
  <c r="DT63" i="5" s="1"/>
  <c r="DT64" i="5" s="1"/>
  <c r="DT65" i="5" s="1"/>
  <c r="DT66" i="5" s="1"/>
  <c r="DT67" i="5" s="1"/>
  <c r="DT68" i="5" s="1"/>
  <c r="DT69" i="5" s="1"/>
  <c r="DT70" i="5" s="1"/>
  <c r="DT71" i="5" s="1"/>
  <c r="DT72" i="5" s="1"/>
  <c r="DT73" i="5" s="1"/>
  <c r="DT74" i="5" s="1"/>
  <c r="DT75" i="5" s="1"/>
  <c r="DT76" i="5" s="1"/>
  <c r="DT77" i="5" s="1"/>
  <c r="DT78" i="5" s="1"/>
  <c r="DT79" i="5" s="1"/>
  <c r="DT80" i="5" s="1"/>
  <c r="DT2" i="5" s="1"/>
  <c r="EA5" i="5"/>
  <c r="EA6" i="5" s="1"/>
  <c r="EA7" i="5" s="1"/>
  <c r="EA8" i="5" s="1"/>
  <c r="EA9" i="5" s="1"/>
  <c r="EA10" i="5" s="1"/>
  <c r="EA11" i="5" s="1"/>
  <c r="EA12" i="5" s="1"/>
  <c r="EA13" i="5" s="1"/>
  <c r="EA14" i="5" s="1"/>
  <c r="EA15" i="5" s="1"/>
  <c r="EA16" i="5" s="1"/>
  <c r="EA17" i="5" s="1"/>
  <c r="EA18" i="5" s="1"/>
  <c r="EA19" i="5" s="1"/>
  <c r="EA20" i="5" s="1"/>
  <c r="EA21" i="5" s="1"/>
  <c r="EA22" i="5" s="1"/>
  <c r="EA23" i="5" s="1"/>
  <c r="EA24" i="5" s="1"/>
  <c r="EA25" i="5" s="1"/>
  <c r="EA26" i="5" s="1"/>
  <c r="EA27" i="5" s="1"/>
  <c r="EA28" i="5" s="1"/>
  <c r="EA29" i="5" s="1"/>
  <c r="EA30" i="5" s="1"/>
  <c r="EA31" i="5" s="1"/>
  <c r="EA32" i="5" s="1"/>
  <c r="EA33" i="5" s="1"/>
  <c r="EA34" i="5" s="1"/>
  <c r="EA35" i="5" s="1"/>
  <c r="EA36" i="5" s="1"/>
  <c r="EA37" i="5" s="1"/>
  <c r="EA38" i="5" s="1"/>
  <c r="EA39" i="5" s="1"/>
  <c r="EA40" i="5" s="1"/>
  <c r="EA41" i="5" s="1"/>
  <c r="EA42" i="5" s="1"/>
  <c r="EA43" i="5" s="1"/>
  <c r="EA44" i="5" s="1"/>
  <c r="EA45" i="5" s="1"/>
  <c r="EA46" i="5" s="1"/>
  <c r="EA47" i="5" s="1"/>
  <c r="EA48" i="5" s="1"/>
  <c r="EA49" i="5" s="1"/>
  <c r="EA50" i="5" s="1"/>
  <c r="EA51" i="5" s="1"/>
  <c r="EA52" i="5" s="1"/>
  <c r="EA53" i="5" s="1"/>
  <c r="EA54" i="5" s="1"/>
  <c r="EA55" i="5" s="1"/>
  <c r="EA56" i="5" s="1"/>
  <c r="EA57" i="5" s="1"/>
  <c r="EA58" i="5" s="1"/>
  <c r="EA59" i="5" s="1"/>
  <c r="EA60" i="5" s="1"/>
  <c r="EA61" i="5" s="1"/>
  <c r="EA62" i="5" s="1"/>
  <c r="EA63" i="5" s="1"/>
  <c r="EA64" i="5" s="1"/>
  <c r="EA65" i="5" s="1"/>
  <c r="EA66" i="5" s="1"/>
  <c r="EA67" i="5" s="1"/>
  <c r="EA68" i="5" s="1"/>
  <c r="EA69" i="5" s="1"/>
  <c r="EA70" i="5" s="1"/>
  <c r="EA71" i="5" s="1"/>
  <c r="EA72" i="5" s="1"/>
  <c r="EA73" i="5" s="1"/>
  <c r="EA74" i="5" s="1"/>
  <c r="EA75" i="5" s="1"/>
  <c r="EA76" i="5" s="1"/>
  <c r="EA77" i="5" s="1"/>
  <c r="EA78" i="5" s="1"/>
  <c r="EA79" i="5" s="1"/>
  <c r="EA80" i="5" s="1"/>
  <c r="EA2" i="5" s="1"/>
  <c r="DS5" i="5"/>
  <c r="DS6" i="5" s="1"/>
  <c r="DS7" i="5" s="1"/>
  <c r="DS8" i="5" s="1"/>
  <c r="DS9" i="5" s="1"/>
  <c r="DS10" i="5" s="1"/>
  <c r="DS11" i="5" s="1"/>
  <c r="DS12" i="5" s="1"/>
  <c r="DS13" i="5" s="1"/>
  <c r="DS14" i="5" s="1"/>
  <c r="DS15" i="5" s="1"/>
  <c r="DS16" i="5" s="1"/>
  <c r="DS17" i="5" s="1"/>
  <c r="DS18" i="5" s="1"/>
  <c r="DS19" i="5" s="1"/>
  <c r="DS20" i="5" s="1"/>
  <c r="DS21" i="5" s="1"/>
  <c r="DS22" i="5" s="1"/>
  <c r="DS23" i="5" s="1"/>
  <c r="DS24" i="5" s="1"/>
  <c r="DS25" i="5" s="1"/>
  <c r="DS26" i="5" s="1"/>
  <c r="DS27" i="5" s="1"/>
  <c r="DS28" i="5" s="1"/>
  <c r="DS29" i="5" s="1"/>
  <c r="DS30" i="5" s="1"/>
  <c r="DS31" i="5" s="1"/>
  <c r="DS32" i="5" s="1"/>
  <c r="DS33" i="5" s="1"/>
  <c r="DS34" i="5" s="1"/>
  <c r="DS35" i="5" s="1"/>
  <c r="DS36" i="5" s="1"/>
  <c r="DS37" i="5" s="1"/>
  <c r="DS38" i="5" s="1"/>
  <c r="DS39" i="5" s="1"/>
  <c r="DS40" i="5" s="1"/>
  <c r="DS41" i="5" s="1"/>
  <c r="DS42" i="5" s="1"/>
  <c r="DS43" i="5" s="1"/>
  <c r="DS44" i="5" s="1"/>
  <c r="DS45" i="5" s="1"/>
  <c r="DS46" i="5" s="1"/>
  <c r="DS47" i="5" s="1"/>
  <c r="DS48" i="5" s="1"/>
  <c r="DS49" i="5" s="1"/>
  <c r="DS50" i="5" s="1"/>
  <c r="DS51" i="5" s="1"/>
  <c r="DS52" i="5" s="1"/>
  <c r="DS53" i="5" s="1"/>
  <c r="DS54" i="5" s="1"/>
  <c r="DS55" i="5" s="1"/>
  <c r="DS56" i="5" s="1"/>
  <c r="DS57" i="5" s="1"/>
  <c r="DS58" i="5" s="1"/>
  <c r="DS59" i="5" s="1"/>
  <c r="DS60" i="5" s="1"/>
  <c r="DS61" i="5" s="1"/>
  <c r="DS62" i="5" s="1"/>
  <c r="DS63" i="5" s="1"/>
  <c r="DS64" i="5" s="1"/>
  <c r="DS65" i="5" s="1"/>
  <c r="DS66" i="5" s="1"/>
  <c r="DS67" i="5" s="1"/>
  <c r="DS68" i="5" s="1"/>
  <c r="DS69" i="5" s="1"/>
  <c r="DS70" i="5" s="1"/>
  <c r="DS71" i="5" s="1"/>
  <c r="DS72" i="5" s="1"/>
  <c r="DS73" i="5" s="1"/>
  <c r="DS74" i="5" s="1"/>
  <c r="DS75" i="5" s="1"/>
  <c r="DS76" i="5" s="1"/>
  <c r="DS77" i="5" s="1"/>
  <c r="DS78" i="5" s="1"/>
  <c r="DS79" i="5" s="1"/>
  <c r="DS80" i="5" s="1"/>
  <c r="DS2" i="5" s="1"/>
  <c r="DZ5" i="5"/>
  <c r="DR5" i="5"/>
  <c r="DR6" i="5" s="1"/>
  <c r="DR7" i="5" s="1"/>
  <c r="DR8" i="5" s="1"/>
  <c r="DR9" i="5" s="1"/>
  <c r="DR10" i="5" s="1"/>
  <c r="DR11" i="5" s="1"/>
  <c r="DR12" i="5" s="1"/>
  <c r="DR13" i="5" s="1"/>
  <c r="DR14" i="5" s="1"/>
  <c r="DR15" i="5" s="1"/>
  <c r="DR16" i="5" s="1"/>
  <c r="DR17" i="5" s="1"/>
  <c r="DR18" i="5" s="1"/>
  <c r="DR19" i="5" s="1"/>
  <c r="DR20" i="5" s="1"/>
  <c r="DR21" i="5" s="1"/>
  <c r="DR22" i="5" s="1"/>
  <c r="DR23" i="5" s="1"/>
  <c r="DR24" i="5" s="1"/>
  <c r="DR25" i="5" s="1"/>
  <c r="DR26" i="5" s="1"/>
  <c r="DR27" i="5" s="1"/>
  <c r="DR28" i="5" s="1"/>
  <c r="DR29" i="5" s="1"/>
  <c r="DR30" i="5" s="1"/>
  <c r="DR31" i="5" s="1"/>
  <c r="DR32" i="5" s="1"/>
  <c r="DR33" i="5" s="1"/>
  <c r="DR34" i="5" s="1"/>
  <c r="DR35" i="5" s="1"/>
  <c r="DR36" i="5" s="1"/>
  <c r="DR37" i="5" s="1"/>
  <c r="DR38" i="5" s="1"/>
  <c r="DR39" i="5" s="1"/>
  <c r="DR40" i="5" s="1"/>
  <c r="DR41" i="5" s="1"/>
  <c r="DR42" i="5" s="1"/>
  <c r="DR43" i="5" s="1"/>
  <c r="DR44" i="5" s="1"/>
  <c r="DR45" i="5" s="1"/>
  <c r="DR46" i="5" s="1"/>
  <c r="DR47" i="5" s="1"/>
  <c r="DR48" i="5" s="1"/>
  <c r="DR49" i="5" s="1"/>
  <c r="DR50" i="5" s="1"/>
  <c r="DR51" i="5" s="1"/>
  <c r="DR52" i="5" s="1"/>
  <c r="DR53" i="5" s="1"/>
  <c r="DR54" i="5" s="1"/>
  <c r="DR55" i="5" s="1"/>
  <c r="DR56" i="5" s="1"/>
  <c r="DR57" i="5" s="1"/>
  <c r="DR58" i="5" s="1"/>
  <c r="DR59" i="5" s="1"/>
  <c r="DR60" i="5" s="1"/>
  <c r="DR61" i="5" s="1"/>
  <c r="DR62" i="5" s="1"/>
  <c r="DR63" i="5" s="1"/>
  <c r="DR64" i="5" s="1"/>
  <c r="DR65" i="5" s="1"/>
  <c r="DR66" i="5" s="1"/>
  <c r="DR67" i="5" s="1"/>
  <c r="DR68" i="5" s="1"/>
  <c r="DR69" i="5" s="1"/>
  <c r="DR70" i="5" s="1"/>
  <c r="DR71" i="5" s="1"/>
  <c r="DR72" i="5" s="1"/>
  <c r="DR73" i="5" s="1"/>
  <c r="DR74" i="5" s="1"/>
  <c r="DR75" i="5" s="1"/>
  <c r="DR76" i="5" s="1"/>
  <c r="DR77" i="5" s="1"/>
  <c r="DR78" i="5" s="1"/>
  <c r="DR79" i="5" s="1"/>
  <c r="DR80" i="5" s="1"/>
  <c r="DR2" i="5" s="1"/>
  <c r="DY5" i="5"/>
  <c r="DQ5" i="5"/>
  <c r="DQ6" i="5" s="1"/>
  <c r="DQ7" i="5" s="1"/>
  <c r="DQ8" i="5" s="1"/>
  <c r="DQ9" i="5" s="1"/>
  <c r="DQ10" i="5" s="1"/>
  <c r="DQ11" i="5" s="1"/>
  <c r="DQ12" i="5" s="1"/>
  <c r="DQ13" i="5" s="1"/>
  <c r="DQ14" i="5" s="1"/>
  <c r="DQ15" i="5" s="1"/>
  <c r="DQ16" i="5" s="1"/>
  <c r="DQ17" i="5" s="1"/>
  <c r="DQ18" i="5" s="1"/>
  <c r="DQ19" i="5" s="1"/>
  <c r="DQ20" i="5" s="1"/>
  <c r="DQ21" i="5" s="1"/>
  <c r="DQ22" i="5" s="1"/>
  <c r="DQ23" i="5" s="1"/>
  <c r="DQ24" i="5" s="1"/>
  <c r="DQ25" i="5" s="1"/>
  <c r="DQ26" i="5" s="1"/>
  <c r="DQ27" i="5" s="1"/>
  <c r="DQ28" i="5" s="1"/>
  <c r="DQ29" i="5" s="1"/>
  <c r="DQ30" i="5" s="1"/>
  <c r="DQ31" i="5" s="1"/>
  <c r="DQ32" i="5" s="1"/>
  <c r="DQ33" i="5" s="1"/>
  <c r="DQ34" i="5" s="1"/>
  <c r="DQ35" i="5" s="1"/>
  <c r="DQ36" i="5" s="1"/>
  <c r="DQ37" i="5" s="1"/>
  <c r="DQ38" i="5" s="1"/>
  <c r="DQ39" i="5" s="1"/>
  <c r="DQ40" i="5" s="1"/>
  <c r="DQ41" i="5" s="1"/>
  <c r="DQ42" i="5" s="1"/>
  <c r="DQ43" i="5" s="1"/>
  <c r="DQ44" i="5" s="1"/>
  <c r="DQ45" i="5" s="1"/>
  <c r="DQ46" i="5" s="1"/>
  <c r="DQ47" i="5" s="1"/>
  <c r="DQ48" i="5" s="1"/>
  <c r="DQ49" i="5" s="1"/>
  <c r="DQ50" i="5" s="1"/>
  <c r="DQ51" i="5" s="1"/>
  <c r="DQ52" i="5" s="1"/>
  <c r="DQ53" i="5" s="1"/>
  <c r="DQ54" i="5" s="1"/>
  <c r="DQ55" i="5" s="1"/>
  <c r="DQ56" i="5" s="1"/>
  <c r="DQ57" i="5" s="1"/>
  <c r="DQ58" i="5" s="1"/>
  <c r="DQ59" i="5" s="1"/>
  <c r="DQ60" i="5" s="1"/>
  <c r="DQ61" i="5" s="1"/>
  <c r="DQ62" i="5" s="1"/>
  <c r="DQ63" i="5" s="1"/>
  <c r="DQ64" i="5" s="1"/>
  <c r="DQ65" i="5" s="1"/>
  <c r="DQ66" i="5" s="1"/>
  <c r="DQ67" i="5" s="1"/>
  <c r="DQ68" i="5" s="1"/>
  <c r="DQ69" i="5" s="1"/>
  <c r="DQ70" i="5" s="1"/>
  <c r="DQ71" i="5" s="1"/>
  <c r="DQ72" i="5" s="1"/>
  <c r="DQ73" i="5" s="1"/>
  <c r="DQ74" i="5" s="1"/>
  <c r="DQ75" i="5" s="1"/>
  <c r="DQ76" i="5" s="1"/>
  <c r="DQ77" i="5" s="1"/>
  <c r="DQ78" i="5" s="1"/>
  <c r="DQ79" i="5" s="1"/>
  <c r="DQ80" i="5" s="1"/>
  <c r="DQ2" i="5" s="1"/>
  <c r="EC5" i="5"/>
  <c r="EC6" i="5" s="1"/>
  <c r="EC7" i="5" s="1"/>
  <c r="EC8" i="5" s="1"/>
  <c r="EC9" i="5" s="1"/>
  <c r="EC10" i="5" s="1"/>
  <c r="EC11" i="5" s="1"/>
  <c r="EC12" i="5" s="1"/>
  <c r="EC13" i="5" s="1"/>
  <c r="EC14" i="5" s="1"/>
  <c r="EC15" i="5" s="1"/>
  <c r="EC16" i="5" s="1"/>
  <c r="EC17" i="5" s="1"/>
  <c r="EC18" i="5" s="1"/>
  <c r="EC19" i="5" s="1"/>
  <c r="EC20" i="5" s="1"/>
  <c r="EC21" i="5" s="1"/>
  <c r="EC22" i="5" s="1"/>
  <c r="EC23" i="5" s="1"/>
  <c r="EC24" i="5" s="1"/>
  <c r="EC25" i="5" s="1"/>
  <c r="EC26" i="5" s="1"/>
  <c r="EC27" i="5" s="1"/>
  <c r="EC28" i="5" s="1"/>
  <c r="EC29" i="5" s="1"/>
  <c r="EC30" i="5" s="1"/>
  <c r="EC31" i="5" s="1"/>
  <c r="EC32" i="5" s="1"/>
  <c r="EC33" i="5" s="1"/>
  <c r="EC34" i="5" s="1"/>
  <c r="EC35" i="5" s="1"/>
  <c r="EC36" i="5" s="1"/>
  <c r="EC37" i="5" s="1"/>
  <c r="EC38" i="5" s="1"/>
  <c r="EC39" i="5" s="1"/>
  <c r="EC40" i="5" s="1"/>
  <c r="EC41" i="5" s="1"/>
  <c r="EC42" i="5" s="1"/>
  <c r="EC43" i="5" s="1"/>
  <c r="EC44" i="5" s="1"/>
  <c r="EC45" i="5" s="1"/>
  <c r="EC46" i="5" s="1"/>
  <c r="EC47" i="5" s="1"/>
  <c r="EC48" i="5" s="1"/>
  <c r="EC49" i="5" s="1"/>
  <c r="EC50" i="5" s="1"/>
  <c r="EC51" i="5" s="1"/>
  <c r="EC52" i="5" s="1"/>
  <c r="EC53" i="5" s="1"/>
  <c r="EC54" i="5" s="1"/>
  <c r="EC55" i="5" s="1"/>
  <c r="EC56" i="5" s="1"/>
  <c r="EC57" i="5" s="1"/>
  <c r="EC58" i="5" s="1"/>
  <c r="EC59" i="5" s="1"/>
  <c r="EC60" i="5" s="1"/>
  <c r="EC61" i="5" s="1"/>
  <c r="EC62" i="5" s="1"/>
  <c r="EC63" i="5" s="1"/>
  <c r="EC64" i="5" s="1"/>
  <c r="EC65" i="5" s="1"/>
  <c r="EC66" i="5" s="1"/>
  <c r="EC67" i="5" s="1"/>
  <c r="EC68" i="5" s="1"/>
  <c r="EC69" i="5" s="1"/>
  <c r="EC70" i="5" s="1"/>
  <c r="EC71" i="5" s="1"/>
  <c r="EC72" i="5" s="1"/>
  <c r="EC73" i="5" s="1"/>
  <c r="EC74" i="5" s="1"/>
  <c r="EC75" i="5" s="1"/>
  <c r="EC76" i="5" s="1"/>
  <c r="EC77" i="5" s="1"/>
  <c r="EC78" i="5" s="1"/>
  <c r="EC79" i="5" s="1"/>
  <c r="EC80" i="5" s="1"/>
  <c r="EC2" i="5" s="1"/>
  <c r="DU5" i="5"/>
  <c r="DU6" i="5" s="1"/>
  <c r="DU7" i="5" s="1"/>
  <c r="DU8" i="5" s="1"/>
  <c r="DU9" i="5" s="1"/>
  <c r="DU10" i="5" s="1"/>
  <c r="DU11" i="5" s="1"/>
  <c r="DU12" i="5" s="1"/>
  <c r="DU13" i="5" s="1"/>
  <c r="DU14" i="5" s="1"/>
  <c r="DU15" i="5" s="1"/>
  <c r="DU16" i="5" s="1"/>
  <c r="DU17" i="5" s="1"/>
  <c r="DU18" i="5" s="1"/>
  <c r="DU19" i="5" s="1"/>
  <c r="DU20" i="5" s="1"/>
  <c r="DU21" i="5" s="1"/>
  <c r="DU22" i="5" s="1"/>
  <c r="DU23" i="5" s="1"/>
  <c r="DU24" i="5" s="1"/>
  <c r="DU25" i="5" s="1"/>
  <c r="DU26" i="5" s="1"/>
  <c r="DU27" i="5" s="1"/>
  <c r="DU28" i="5" s="1"/>
  <c r="DU29" i="5" s="1"/>
  <c r="DU30" i="5" s="1"/>
  <c r="DU31" i="5" s="1"/>
  <c r="DU32" i="5" s="1"/>
  <c r="DU33" i="5" s="1"/>
  <c r="DU34" i="5" s="1"/>
  <c r="DU35" i="5" s="1"/>
  <c r="DU36" i="5" s="1"/>
  <c r="DU37" i="5" s="1"/>
  <c r="DU38" i="5" s="1"/>
  <c r="DU39" i="5" s="1"/>
  <c r="DU40" i="5" s="1"/>
  <c r="DU41" i="5" s="1"/>
  <c r="DU42" i="5" s="1"/>
  <c r="DU43" i="5" s="1"/>
  <c r="DU44" i="5" s="1"/>
  <c r="DU45" i="5" s="1"/>
  <c r="DU46" i="5" s="1"/>
  <c r="DU47" i="5" s="1"/>
  <c r="DU48" i="5" s="1"/>
  <c r="DU49" i="5" s="1"/>
  <c r="DU50" i="5" s="1"/>
  <c r="DU51" i="5" s="1"/>
  <c r="DU52" i="5" s="1"/>
  <c r="DU53" i="5" s="1"/>
  <c r="DU54" i="5" s="1"/>
  <c r="DU55" i="5" s="1"/>
  <c r="DU56" i="5" s="1"/>
  <c r="DU57" i="5" s="1"/>
  <c r="DU58" i="5" s="1"/>
  <c r="DU59" i="5" s="1"/>
  <c r="DU60" i="5" s="1"/>
  <c r="DU61" i="5" s="1"/>
  <c r="DU62" i="5" s="1"/>
  <c r="DU63" i="5" s="1"/>
  <c r="DU64" i="5" s="1"/>
  <c r="DU65" i="5" s="1"/>
  <c r="DU66" i="5" s="1"/>
  <c r="DU67" i="5" s="1"/>
  <c r="DU68" i="5" s="1"/>
  <c r="DU69" i="5" s="1"/>
  <c r="DU70" i="5" s="1"/>
  <c r="DU71" i="5" s="1"/>
  <c r="DU72" i="5" s="1"/>
  <c r="DU73" i="5" s="1"/>
  <c r="DU74" i="5" s="1"/>
  <c r="DU75" i="5" s="1"/>
  <c r="DU76" i="5" s="1"/>
  <c r="DU77" i="5" s="1"/>
  <c r="DU78" i="5" s="1"/>
  <c r="DU79" i="5" s="1"/>
  <c r="DU80" i="5" s="1"/>
  <c r="DU2" i="5" s="1"/>
  <c r="DM5" i="5"/>
  <c r="EG4" i="5"/>
  <c r="EG16" i="5"/>
  <c r="DP4" i="5"/>
  <c r="DP5" i="5" s="1"/>
  <c r="DX4" i="5"/>
  <c r="DX5" i="5" s="1"/>
  <c r="DX6" i="5" s="1"/>
  <c r="DX7" i="5" s="1"/>
  <c r="DX8" i="5" s="1"/>
  <c r="DX9" i="5" s="1"/>
  <c r="DX10" i="5" s="1"/>
  <c r="DX11" i="5" s="1"/>
  <c r="DX12" i="5" s="1"/>
  <c r="DX13" i="5" s="1"/>
  <c r="DX14" i="5" s="1"/>
  <c r="DX15" i="5" s="1"/>
  <c r="DX16" i="5" s="1"/>
  <c r="DX17" i="5" s="1"/>
  <c r="DX18" i="5" s="1"/>
  <c r="DX19" i="5" s="1"/>
  <c r="DX20" i="5" s="1"/>
  <c r="DX21" i="5" s="1"/>
  <c r="DX22" i="5" s="1"/>
  <c r="DX23" i="5" s="1"/>
  <c r="DX24" i="5" s="1"/>
  <c r="DX25" i="5" s="1"/>
  <c r="DX26" i="5" s="1"/>
  <c r="DX27" i="5" s="1"/>
  <c r="DX28" i="5" s="1"/>
  <c r="DX29" i="5" s="1"/>
  <c r="DX30" i="5" s="1"/>
  <c r="DX31" i="5" s="1"/>
  <c r="DX32" i="5" s="1"/>
  <c r="DX33" i="5" s="1"/>
  <c r="DX34" i="5" s="1"/>
  <c r="DX35" i="5" s="1"/>
  <c r="DX36" i="5" s="1"/>
  <c r="DX37" i="5" s="1"/>
  <c r="DX38" i="5" s="1"/>
  <c r="DX39" i="5" s="1"/>
  <c r="DX40" i="5" s="1"/>
  <c r="DX41" i="5" s="1"/>
  <c r="DX42" i="5" s="1"/>
  <c r="DX43" i="5" s="1"/>
  <c r="DX44" i="5" s="1"/>
  <c r="DX45" i="5" s="1"/>
  <c r="DX46" i="5" s="1"/>
  <c r="DX47" i="5" s="1"/>
  <c r="DX48" i="5" s="1"/>
  <c r="DX49" i="5" s="1"/>
  <c r="DX50" i="5" s="1"/>
  <c r="DX51" i="5" s="1"/>
  <c r="DX52" i="5" s="1"/>
  <c r="DX53" i="5" s="1"/>
  <c r="DX54" i="5" s="1"/>
  <c r="DX55" i="5" s="1"/>
  <c r="DX56" i="5" s="1"/>
  <c r="DX57" i="5" s="1"/>
  <c r="DX58" i="5" s="1"/>
  <c r="DX59" i="5" s="1"/>
  <c r="DX60" i="5" s="1"/>
  <c r="DX61" i="5" s="1"/>
  <c r="DX62" i="5" s="1"/>
  <c r="DX63" i="5" s="1"/>
  <c r="DX64" i="5" s="1"/>
  <c r="DX65" i="5" s="1"/>
  <c r="DX66" i="5" s="1"/>
  <c r="DX67" i="5" s="1"/>
  <c r="DX68" i="5" s="1"/>
  <c r="DX69" i="5" s="1"/>
  <c r="DX70" i="5" s="1"/>
  <c r="DX71" i="5" s="1"/>
  <c r="DX72" i="5" s="1"/>
  <c r="DX73" i="5" s="1"/>
  <c r="DX74" i="5" s="1"/>
  <c r="DX75" i="5" s="1"/>
  <c r="DX76" i="5" s="1"/>
  <c r="DX77" i="5" s="1"/>
  <c r="DX78" i="5" s="1"/>
  <c r="DX79" i="5" s="1"/>
  <c r="DX80" i="5" s="1"/>
  <c r="DX2" i="5" s="1"/>
  <c r="EF4" i="5"/>
  <c r="EF5" i="5" s="1"/>
  <c r="EF6" i="5" s="1"/>
  <c r="EF7" i="5" s="1"/>
  <c r="EF8" i="5" s="1"/>
  <c r="EF9" i="5" s="1"/>
  <c r="EF10" i="5" s="1"/>
  <c r="EF11" i="5" s="1"/>
  <c r="EF12" i="5" s="1"/>
  <c r="EF13" i="5" s="1"/>
  <c r="EF14" i="5" s="1"/>
  <c r="EF15" i="5" s="1"/>
  <c r="EF16" i="5" s="1"/>
  <c r="EF17" i="5" s="1"/>
  <c r="EF18" i="5" s="1"/>
  <c r="EF19" i="5" s="1"/>
  <c r="EF20" i="5" s="1"/>
  <c r="EF21" i="5" s="1"/>
  <c r="EF22" i="5" s="1"/>
  <c r="EF23" i="5" s="1"/>
  <c r="EF24" i="5" s="1"/>
  <c r="EF25" i="5" s="1"/>
  <c r="EF26" i="5" s="1"/>
  <c r="EF27" i="5" s="1"/>
  <c r="EF28" i="5" s="1"/>
  <c r="EF29" i="5" s="1"/>
  <c r="EF30" i="5" s="1"/>
  <c r="EF31" i="5" s="1"/>
  <c r="EF32" i="5" s="1"/>
  <c r="EF33" i="5" s="1"/>
  <c r="EF34" i="5" s="1"/>
  <c r="EF35" i="5" s="1"/>
  <c r="EF36" i="5" s="1"/>
  <c r="EF37" i="5" s="1"/>
  <c r="EF38" i="5" s="1"/>
  <c r="EF39" i="5" s="1"/>
  <c r="EF40" i="5" s="1"/>
  <c r="EF41" i="5" s="1"/>
  <c r="EF42" i="5" s="1"/>
  <c r="EF43" i="5" s="1"/>
  <c r="EF44" i="5" s="1"/>
  <c r="EF45" i="5" s="1"/>
  <c r="EF46" i="5" s="1"/>
  <c r="EF47" i="5" s="1"/>
  <c r="EF48" i="5" s="1"/>
  <c r="EF49" i="5" s="1"/>
  <c r="EF50" i="5" s="1"/>
  <c r="EF51" i="5" s="1"/>
  <c r="EF52" i="5" s="1"/>
  <c r="EF53" i="5" s="1"/>
  <c r="EF54" i="5" s="1"/>
  <c r="EF55" i="5" s="1"/>
  <c r="EF56" i="5" s="1"/>
  <c r="EF57" i="5" s="1"/>
  <c r="EF58" i="5" s="1"/>
  <c r="EF59" i="5" s="1"/>
  <c r="EF60" i="5" s="1"/>
  <c r="EF61" i="5" s="1"/>
  <c r="EF62" i="5" s="1"/>
  <c r="EF63" i="5" s="1"/>
  <c r="EF64" i="5" s="1"/>
  <c r="EF65" i="5" s="1"/>
  <c r="EF66" i="5" s="1"/>
  <c r="EF67" i="5" s="1"/>
  <c r="EF68" i="5" s="1"/>
  <c r="EF69" i="5" s="1"/>
  <c r="EF70" i="5" s="1"/>
  <c r="EF71" i="5" s="1"/>
  <c r="EF72" i="5" s="1"/>
  <c r="EF73" i="5" s="1"/>
  <c r="EF74" i="5" s="1"/>
  <c r="EF75" i="5" s="1"/>
  <c r="EF76" i="5" s="1"/>
  <c r="EF77" i="5" s="1"/>
  <c r="EF78" i="5" s="1"/>
  <c r="EF79" i="5" s="1"/>
  <c r="EF80" i="5" s="1"/>
  <c r="EF2" i="5" s="1"/>
  <c r="DZ6" i="5"/>
  <c r="DZ7" i="5" s="1"/>
  <c r="DZ8" i="5" s="1"/>
  <c r="DZ9" i="5" s="1"/>
  <c r="DZ10" i="5" s="1"/>
  <c r="DZ11" i="5" s="1"/>
  <c r="DZ12" i="5" s="1"/>
  <c r="DZ13" i="5" s="1"/>
  <c r="DZ14" i="5" s="1"/>
  <c r="DZ15" i="5" s="1"/>
  <c r="DZ16" i="5" s="1"/>
  <c r="DZ17" i="5" s="1"/>
  <c r="DZ18" i="5" s="1"/>
  <c r="DZ19" i="5" s="1"/>
  <c r="DZ20" i="5" s="1"/>
  <c r="DZ21" i="5" s="1"/>
  <c r="DZ22" i="5" s="1"/>
  <c r="DZ23" i="5" s="1"/>
  <c r="DZ24" i="5" s="1"/>
  <c r="DZ25" i="5" s="1"/>
  <c r="DZ26" i="5" s="1"/>
  <c r="DZ27" i="5" s="1"/>
  <c r="DZ28" i="5" s="1"/>
  <c r="DZ29" i="5" s="1"/>
  <c r="DZ30" i="5" s="1"/>
  <c r="DZ31" i="5" s="1"/>
  <c r="DZ32" i="5" s="1"/>
  <c r="DZ33" i="5" s="1"/>
  <c r="DZ34" i="5" s="1"/>
  <c r="DZ35" i="5" s="1"/>
  <c r="DZ36" i="5" s="1"/>
  <c r="DZ37" i="5" s="1"/>
  <c r="DZ38" i="5" s="1"/>
  <c r="DZ39" i="5" s="1"/>
  <c r="DZ40" i="5" s="1"/>
  <c r="DZ41" i="5" s="1"/>
  <c r="DZ42" i="5" s="1"/>
  <c r="DZ43" i="5" s="1"/>
  <c r="DZ44" i="5" s="1"/>
  <c r="DZ45" i="5" s="1"/>
  <c r="DZ46" i="5" s="1"/>
  <c r="DZ47" i="5" s="1"/>
  <c r="DZ48" i="5" s="1"/>
  <c r="DZ49" i="5" s="1"/>
  <c r="DZ50" i="5" s="1"/>
  <c r="DZ51" i="5" s="1"/>
  <c r="DZ52" i="5" s="1"/>
  <c r="DZ53" i="5" s="1"/>
  <c r="DZ54" i="5" s="1"/>
  <c r="DZ55" i="5" s="1"/>
  <c r="DZ56" i="5" s="1"/>
  <c r="DZ57" i="5" s="1"/>
  <c r="DZ58" i="5" s="1"/>
  <c r="DZ59" i="5" s="1"/>
  <c r="DZ60" i="5" s="1"/>
  <c r="DZ61" i="5" s="1"/>
  <c r="DZ62" i="5" s="1"/>
  <c r="DZ63" i="5" s="1"/>
  <c r="DZ64" i="5" s="1"/>
  <c r="DZ65" i="5" s="1"/>
  <c r="DZ66" i="5" s="1"/>
  <c r="DZ67" i="5" s="1"/>
  <c r="DZ68" i="5" s="1"/>
  <c r="DZ69" i="5" s="1"/>
  <c r="DZ70" i="5" s="1"/>
  <c r="DZ71" i="5" s="1"/>
  <c r="DZ72" i="5" s="1"/>
  <c r="DZ73" i="5" s="1"/>
  <c r="DZ74" i="5" s="1"/>
  <c r="DZ75" i="5" s="1"/>
  <c r="DZ76" i="5" s="1"/>
  <c r="DZ77" i="5" s="1"/>
  <c r="DZ78" i="5" s="1"/>
  <c r="DZ79" i="5" s="1"/>
  <c r="DZ80" i="5" s="1"/>
  <c r="DZ2" i="5" s="1"/>
  <c r="EG9" i="5"/>
  <c r="EG19" i="5"/>
  <c r="EG10" i="5"/>
  <c r="EG5" i="5"/>
  <c r="DM6" i="5" s="1"/>
  <c r="DN6" i="5"/>
  <c r="DN7" i="5" s="1"/>
  <c r="DN8" i="5" s="1"/>
  <c r="DN9" i="5" s="1"/>
  <c r="DN10" i="5" s="1"/>
  <c r="DN11" i="5" s="1"/>
  <c r="DN12" i="5" s="1"/>
  <c r="DN13" i="5" s="1"/>
  <c r="DN14" i="5" s="1"/>
  <c r="DN15" i="5" s="1"/>
  <c r="DN16" i="5" s="1"/>
  <c r="DN17" i="5" s="1"/>
  <c r="DN18" i="5" s="1"/>
  <c r="DN19" i="5" s="1"/>
  <c r="DN20" i="5" s="1"/>
  <c r="DN21" i="5" s="1"/>
  <c r="DN22" i="5" s="1"/>
  <c r="DN23" i="5" s="1"/>
  <c r="DN24" i="5" s="1"/>
  <c r="DN25" i="5" s="1"/>
  <c r="DN26" i="5" s="1"/>
  <c r="DN27" i="5" s="1"/>
  <c r="DN28" i="5" s="1"/>
  <c r="DN29" i="5" s="1"/>
  <c r="DN30" i="5" s="1"/>
  <c r="DN31" i="5" s="1"/>
  <c r="DN32" i="5" s="1"/>
  <c r="DN33" i="5" s="1"/>
  <c r="DN34" i="5" s="1"/>
  <c r="DN35" i="5" s="1"/>
  <c r="DN36" i="5" s="1"/>
  <c r="DN37" i="5" s="1"/>
  <c r="DN38" i="5" s="1"/>
  <c r="DN39" i="5" s="1"/>
  <c r="DN40" i="5" s="1"/>
  <c r="DN41" i="5" s="1"/>
  <c r="DN42" i="5" s="1"/>
  <c r="DN43" i="5" s="1"/>
  <c r="DN44" i="5" s="1"/>
  <c r="DN45" i="5" s="1"/>
  <c r="DN46" i="5" s="1"/>
  <c r="DN47" i="5" s="1"/>
  <c r="DN48" i="5" s="1"/>
  <c r="DN49" i="5" s="1"/>
  <c r="DN50" i="5" s="1"/>
  <c r="DN51" i="5" s="1"/>
  <c r="DN52" i="5" s="1"/>
  <c r="DN53" i="5" s="1"/>
  <c r="DN54" i="5" s="1"/>
  <c r="DN55" i="5" s="1"/>
  <c r="DN56" i="5" s="1"/>
  <c r="DN57" i="5" s="1"/>
  <c r="DN58" i="5" s="1"/>
  <c r="DN59" i="5" s="1"/>
  <c r="DN60" i="5" s="1"/>
  <c r="DN61" i="5" s="1"/>
  <c r="DN62" i="5" s="1"/>
  <c r="DN63" i="5" s="1"/>
  <c r="DN64" i="5" s="1"/>
  <c r="DN65" i="5" s="1"/>
  <c r="DN66" i="5" s="1"/>
  <c r="DN67" i="5" s="1"/>
  <c r="DN68" i="5" s="1"/>
  <c r="DN69" i="5" s="1"/>
  <c r="DN70" i="5" s="1"/>
  <c r="DN71" i="5" s="1"/>
  <c r="DN72" i="5" s="1"/>
  <c r="DN73" i="5" s="1"/>
  <c r="DN74" i="5" s="1"/>
  <c r="DN75" i="5" s="1"/>
  <c r="DN76" i="5" s="1"/>
  <c r="DN77" i="5" s="1"/>
  <c r="DN78" i="5" s="1"/>
  <c r="DN79" i="5" s="1"/>
  <c r="DN80" i="5" s="1"/>
  <c r="DN2" i="5" s="1"/>
  <c r="DV6" i="5"/>
  <c r="DV7" i="5" s="1"/>
  <c r="DV8" i="5" s="1"/>
  <c r="DV9" i="5" s="1"/>
  <c r="DV10" i="5" s="1"/>
  <c r="DV11" i="5" s="1"/>
  <c r="DV12" i="5" s="1"/>
  <c r="DV13" i="5" s="1"/>
  <c r="DV14" i="5" s="1"/>
  <c r="DV15" i="5" s="1"/>
  <c r="DV16" i="5" s="1"/>
  <c r="DV17" i="5" s="1"/>
  <c r="DV18" i="5" s="1"/>
  <c r="DV19" i="5" s="1"/>
  <c r="DV20" i="5" s="1"/>
  <c r="DV21" i="5" s="1"/>
  <c r="DV22" i="5" s="1"/>
  <c r="DV23" i="5" s="1"/>
  <c r="DV24" i="5" s="1"/>
  <c r="DV25" i="5" s="1"/>
  <c r="DV26" i="5" s="1"/>
  <c r="DV27" i="5" s="1"/>
  <c r="DV28" i="5" s="1"/>
  <c r="DV29" i="5" s="1"/>
  <c r="DV30" i="5" s="1"/>
  <c r="DV31" i="5" s="1"/>
  <c r="DV32" i="5" s="1"/>
  <c r="DV33" i="5" s="1"/>
  <c r="DV34" i="5" s="1"/>
  <c r="DV35" i="5" s="1"/>
  <c r="DV36" i="5" s="1"/>
  <c r="DV37" i="5" s="1"/>
  <c r="DV38" i="5" s="1"/>
  <c r="DV39" i="5" s="1"/>
  <c r="DV40" i="5" s="1"/>
  <c r="DV41" i="5" s="1"/>
  <c r="DV42" i="5" s="1"/>
  <c r="DV43" i="5" s="1"/>
  <c r="DV44" i="5" s="1"/>
  <c r="DV45" i="5" s="1"/>
  <c r="DV46" i="5" s="1"/>
  <c r="DV47" i="5" s="1"/>
  <c r="DV48" i="5" s="1"/>
  <c r="DV49" i="5" s="1"/>
  <c r="DV50" i="5" s="1"/>
  <c r="DV51" i="5" s="1"/>
  <c r="DV52" i="5" s="1"/>
  <c r="DV53" i="5" s="1"/>
  <c r="DV54" i="5" s="1"/>
  <c r="DV55" i="5" s="1"/>
  <c r="DV56" i="5" s="1"/>
  <c r="DV57" i="5" s="1"/>
  <c r="DV58" i="5" s="1"/>
  <c r="DV59" i="5" s="1"/>
  <c r="DV60" i="5" s="1"/>
  <c r="DV61" i="5" s="1"/>
  <c r="DV62" i="5" s="1"/>
  <c r="DV63" i="5" s="1"/>
  <c r="DV64" i="5" s="1"/>
  <c r="DV65" i="5" s="1"/>
  <c r="DV66" i="5" s="1"/>
  <c r="DV67" i="5" s="1"/>
  <c r="DV68" i="5" s="1"/>
  <c r="DV69" i="5" s="1"/>
  <c r="DV70" i="5" s="1"/>
  <c r="DV71" i="5" s="1"/>
  <c r="DV72" i="5" s="1"/>
  <c r="DV73" i="5" s="1"/>
  <c r="DV74" i="5" s="1"/>
  <c r="DV75" i="5" s="1"/>
  <c r="DV76" i="5" s="1"/>
  <c r="DV77" i="5" s="1"/>
  <c r="DV78" i="5" s="1"/>
  <c r="DV79" i="5" s="1"/>
  <c r="DV80" i="5" s="1"/>
  <c r="DV2" i="5" s="1"/>
  <c r="ED6" i="5"/>
  <c r="ED7" i="5" s="1"/>
  <c r="ED8" i="5" s="1"/>
  <c r="ED9" i="5" s="1"/>
  <c r="ED10" i="5" s="1"/>
  <c r="ED11" i="5" s="1"/>
  <c r="ED12" i="5" s="1"/>
  <c r="ED13" i="5" s="1"/>
  <c r="ED14" i="5" s="1"/>
  <c r="ED15" i="5" s="1"/>
  <c r="ED16" i="5" s="1"/>
  <c r="ED17" i="5" s="1"/>
  <c r="ED18" i="5" s="1"/>
  <c r="ED19" i="5" s="1"/>
  <c r="ED20" i="5" s="1"/>
  <c r="ED21" i="5" s="1"/>
  <c r="ED22" i="5" s="1"/>
  <c r="ED23" i="5" s="1"/>
  <c r="ED24" i="5" s="1"/>
  <c r="ED25" i="5" s="1"/>
  <c r="ED26" i="5" s="1"/>
  <c r="ED27" i="5" s="1"/>
  <c r="ED28" i="5" s="1"/>
  <c r="ED29" i="5" s="1"/>
  <c r="ED30" i="5" s="1"/>
  <c r="ED31" i="5" s="1"/>
  <c r="ED32" i="5" s="1"/>
  <c r="ED33" i="5" s="1"/>
  <c r="ED34" i="5" s="1"/>
  <c r="ED35" i="5" s="1"/>
  <c r="ED36" i="5" s="1"/>
  <c r="ED37" i="5" s="1"/>
  <c r="ED38" i="5" s="1"/>
  <c r="ED39" i="5" s="1"/>
  <c r="ED40" i="5" s="1"/>
  <c r="ED41" i="5" s="1"/>
  <c r="ED42" i="5" s="1"/>
  <c r="ED43" i="5" s="1"/>
  <c r="ED44" i="5" s="1"/>
  <c r="ED45" i="5" s="1"/>
  <c r="ED46" i="5" s="1"/>
  <c r="ED47" i="5" s="1"/>
  <c r="ED48" i="5" s="1"/>
  <c r="ED49" i="5" s="1"/>
  <c r="ED50" i="5" s="1"/>
  <c r="ED51" i="5" s="1"/>
  <c r="ED52" i="5" s="1"/>
  <c r="ED53" i="5" s="1"/>
  <c r="ED54" i="5" s="1"/>
  <c r="ED55" i="5" s="1"/>
  <c r="ED56" i="5" s="1"/>
  <c r="ED57" i="5" s="1"/>
  <c r="ED58" i="5" s="1"/>
  <c r="ED59" i="5" s="1"/>
  <c r="ED60" i="5" s="1"/>
  <c r="ED61" i="5" s="1"/>
  <c r="ED62" i="5" s="1"/>
  <c r="ED63" i="5" s="1"/>
  <c r="ED64" i="5" s="1"/>
  <c r="ED65" i="5" s="1"/>
  <c r="ED66" i="5" s="1"/>
  <c r="ED67" i="5" s="1"/>
  <c r="ED68" i="5" s="1"/>
  <c r="ED69" i="5" s="1"/>
  <c r="ED70" i="5" s="1"/>
  <c r="ED71" i="5" s="1"/>
  <c r="ED72" i="5" s="1"/>
  <c r="ED73" i="5" s="1"/>
  <c r="ED74" i="5" s="1"/>
  <c r="ED75" i="5" s="1"/>
  <c r="ED76" i="5" s="1"/>
  <c r="ED77" i="5" s="1"/>
  <c r="ED78" i="5" s="1"/>
  <c r="ED79" i="5" s="1"/>
  <c r="ED80" i="5" s="1"/>
  <c r="ED2" i="5" s="1"/>
  <c r="EG13" i="5"/>
  <c r="EE6" i="5"/>
  <c r="EE7" i="5" s="1"/>
  <c r="EE8" i="5" s="1"/>
  <c r="EE9" i="5" s="1"/>
  <c r="EE10" i="5" s="1"/>
  <c r="EE11" i="5" s="1"/>
  <c r="EE12" i="5" s="1"/>
  <c r="EE13" i="5" s="1"/>
  <c r="EE14" i="5" s="1"/>
  <c r="EE15" i="5" s="1"/>
  <c r="EE16" i="5" s="1"/>
  <c r="EE17" i="5" s="1"/>
  <c r="EE18" i="5" s="1"/>
  <c r="EE19" i="5" s="1"/>
  <c r="EE20" i="5" s="1"/>
  <c r="EE21" i="5" s="1"/>
  <c r="EE22" i="5" s="1"/>
  <c r="EE23" i="5" s="1"/>
  <c r="EE24" i="5" s="1"/>
  <c r="EE25" i="5" s="1"/>
  <c r="EE26" i="5" s="1"/>
  <c r="EE27" i="5" s="1"/>
  <c r="EE28" i="5" s="1"/>
  <c r="EE29" i="5" s="1"/>
  <c r="EE30" i="5" s="1"/>
  <c r="EE31" i="5" s="1"/>
  <c r="EE32" i="5" s="1"/>
  <c r="EE33" i="5" s="1"/>
  <c r="EE34" i="5" s="1"/>
  <c r="EE35" i="5" s="1"/>
  <c r="EE36" i="5" s="1"/>
  <c r="EE37" i="5" s="1"/>
  <c r="EE38" i="5" s="1"/>
  <c r="EE39" i="5" s="1"/>
  <c r="EE40" i="5" s="1"/>
  <c r="EE41" i="5" s="1"/>
  <c r="EE42" i="5" s="1"/>
  <c r="EE43" i="5" s="1"/>
  <c r="EE44" i="5" s="1"/>
  <c r="EE45" i="5" s="1"/>
  <c r="EE46" i="5" s="1"/>
  <c r="EE47" i="5" s="1"/>
  <c r="EE48" i="5" s="1"/>
  <c r="EE49" i="5" s="1"/>
  <c r="EE50" i="5" s="1"/>
  <c r="EE51" i="5" s="1"/>
  <c r="EE52" i="5" s="1"/>
  <c r="EE53" i="5" s="1"/>
  <c r="EE54" i="5" s="1"/>
  <c r="EE55" i="5" s="1"/>
  <c r="EE56" i="5" s="1"/>
  <c r="EE57" i="5" s="1"/>
  <c r="EE58" i="5" s="1"/>
  <c r="EE59" i="5" s="1"/>
  <c r="EE60" i="5" s="1"/>
  <c r="EE61" i="5" s="1"/>
  <c r="EE62" i="5" s="1"/>
  <c r="EE63" i="5" s="1"/>
  <c r="EE64" i="5" s="1"/>
  <c r="EE65" i="5" s="1"/>
  <c r="EE66" i="5" s="1"/>
  <c r="EE67" i="5" s="1"/>
  <c r="EE68" i="5" s="1"/>
  <c r="EE69" i="5" s="1"/>
  <c r="EE70" i="5" s="1"/>
  <c r="EE71" i="5" s="1"/>
  <c r="EE72" i="5" s="1"/>
  <c r="EE73" i="5" s="1"/>
  <c r="EE74" i="5" s="1"/>
  <c r="EE75" i="5" s="1"/>
  <c r="EE76" i="5" s="1"/>
  <c r="EE77" i="5" s="1"/>
  <c r="EE78" i="5" s="1"/>
  <c r="EE79" i="5" s="1"/>
  <c r="EE80" i="5" s="1"/>
  <c r="EE2" i="5" s="1"/>
  <c r="EG8" i="5"/>
  <c r="EG20" i="5"/>
  <c r="DP6" i="5"/>
  <c r="DP7" i="5" s="1"/>
  <c r="DP8" i="5" s="1"/>
  <c r="DP9" i="5" s="1"/>
  <c r="DP10" i="5" s="1"/>
  <c r="DP11" i="5" s="1"/>
  <c r="DP12" i="5" s="1"/>
  <c r="DP13" i="5" s="1"/>
  <c r="DP14" i="5" s="1"/>
  <c r="DP15" i="5" s="1"/>
  <c r="DP16" i="5" s="1"/>
  <c r="DP17" i="5" s="1"/>
  <c r="DP18" i="5" s="1"/>
  <c r="DP19" i="5" s="1"/>
  <c r="DP20" i="5" s="1"/>
  <c r="DP21" i="5" s="1"/>
  <c r="DP22" i="5" s="1"/>
  <c r="DP23" i="5" s="1"/>
  <c r="DP24" i="5" s="1"/>
  <c r="DP25" i="5" s="1"/>
  <c r="DP26" i="5" s="1"/>
  <c r="DP27" i="5" s="1"/>
  <c r="DP28" i="5" s="1"/>
  <c r="DP29" i="5" s="1"/>
  <c r="DP30" i="5" s="1"/>
  <c r="DP31" i="5" s="1"/>
  <c r="DP32" i="5" s="1"/>
  <c r="DP33" i="5" s="1"/>
  <c r="DP34" i="5" s="1"/>
  <c r="DP35" i="5" s="1"/>
  <c r="DP36" i="5" s="1"/>
  <c r="DP37" i="5" s="1"/>
  <c r="DP38" i="5" s="1"/>
  <c r="DP39" i="5" s="1"/>
  <c r="DP40" i="5" s="1"/>
  <c r="DP41" i="5" s="1"/>
  <c r="DP42" i="5" s="1"/>
  <c r="DP43" i="5" s="1"/>
  <c r="DP44" i="5" s="1"/>
  <c r="DP45" i="5" s="1"/>
  <c r="DP46" i="5" s="1"/>
  <c r="DP47" i="5" s="1"/>
  <c r="DP48" i="5" s="1"/>
  <c r="DP49" i="5" s="1"/>
  <c r="DP50" i="5" s="1"/>
  <c r="DP51" i="5" s="1"/>
  <c r="DP52" i="5" s="1"/>
  <c r="DP53" i="5" s="1"/>
  <c r="DP54" i="5" s="1"/>
  <c r="DP55" i="5" s="1"/>
  <c r="DP56" i="5" s="1"/>
  <c r="DP57" i="5" s="1"/>
  <c r="DP58" i="5" s="1"/>
  <c r="DP59" i="5" s="1"/>
  <c r="DP60" i="5" s="1"/>
  <c r="DP61" i="5" s="1"/>
  <c r="DP62" i="5" s="1"/>
  <c r="DP63" i="5" s="1"/>
  <c r="DP64" i="5" s="1"/>
  <c r="DP65" i="5" s="1"/>
  <c r="DP66" i="5" s="1"/>
  <c r="DP67" i="5" s="1"/>
  <c r="DP68" i="5" s="1"/>
  <c r="DP69" i="5" s="1"/>
  <c r="DP70" i="5" s="1"/>
  <c r="DP71" i="5" s="1"/>
  <c r="DP72" i="5" s="1"/>
  <c r="DP73" i="5" s="1"/>
  <c r="DP74" i="5" s="1"/>
  <c r="DP75" i="5" s="1"/>
  <c r="DP76" i="5" s="1"/>
  <c r="DP77" i="5" s="1"/>
  <c r="DP78" i="5" s="1"/>
  <c r="DP79" i="5" s="1"/>
  <c r="DP80" i="5" s="1"/>
  <c r="DP2" i="5" s="1"/>
  <c r="EG11" i="5"/>
  <c r="EG17" i="5"/>
  <c r="DO4" i="5"/>
  <c r="DO5" i="5" s="1"/>
  <c r="DO6" i="5" s="1"/>
  <c r="DO7" i="5" s="1"/>
  <c r="DO8" i="5" s="1"/>
  <c r="DO9" i="5" s="1"/>
  <c r="DO10" i="5" s="1"/>
  <c r="DO11" i="5" s="1"/>
  <c r="DO12" i="5" s="1"/>
  <c r="DO13" i="5" s="1"/>
  <c r="DO14" i="5" s="1"/>
  <c r="DO15" i="5" s="1"/>
  <c r="DO16" i="5" s="1"/>
  <c r="DO17" i="5" s="1"/>
  <c r="DO18" i="5" s="1"/>
  <c r="DO19" i="5" s="1"/>
  <c r="DO20" i="5" s="1"/>
  <c r="DO21" i="5" s="1"/>
  <c r="DO22" i="5" s="1"/>
  <c r="DO23" i="5" s="1"/>
  <c r="DO24" i="5" s="1"/>
  <c r="DO25" i="5" s="1"/>
  <c r="DO26" i="5" s="1"/>
  <c r="DO27" i="5" s="1"/>
  <c r="DO28" i="5" s="1"/>
  <c r="DO29" i="5" s="1"/>
  <c r="DO30" i="5" s="1"/>
  <c r="DO31" i="5" s="1"/>
  <c r="DO32" i="5" s="1"/>
  <c r="DO33" i="5" s="1"/>
  <c r="DO34" i="5" s="1"/>
  <c r="DO35" i="5" s="1"/>
  <c r="DO36" i="5" s="1"/>
  <c r="DO37" i="5" s="1"/>
  <c r="DO38" i="5" s="1"/>
  <c r="DO39" i="5" s="1"/>
  <c r="DO40" i="5" s="1"/>
  <c r="DO41" i="5" s="1"/>
  <c r="DO42" i="5" s="1"/>
  <c r="DO43" i="5" s="1"/>
  <c r="DO44" i="5" s="1"/>
  <c r="DO45" i="5" s="1"/>
  <c r="DO46" i="5" s="1"/>
  <c r="DO47" i="5" s="1"/>
  <c r="DO48" i="5" s="1"/>
  <c r="DO49" i="5" s="1"/>
  <c r="DO50" i="5" s="1"/>
  <c r="DO51" i="5" s="1"/>
  <c r="DO52" i="5" s="1"/>
  <c r="DO53" i="5" s="1"/>
  <c r="DO54" i="5" s="1"/>
  <c r="DO55" i="5" s="1"/>
  <c r="DO56" i="5" s="1"/>
  <c r="DO57" i="5" s="1"/>
  <c r="DO58" i="5" s="1"/>
  <c r="DO59" i="5" s="1"/>
  <c r="DO60" i="5" s="1"/>
  <c r="DO61" i="5" s="1"/>
  <c r="DO62" i="5" s="1"/>
  <c r="DO63" i="5" s="1"/>
  <c r="DO64" i="5" s="1"/>
  <c r="DO65" i="5" s="1"/>
  <c r="DO66" i="5" s="1"/>
  <c r="DO67" i="5" s="1"/>
  <c r="DO68" i="5" s="1"/>
  <c r="DO69" i="5" s="1"/>
  <c r="DO70" i="5" s="1"/>
  <c r="DO71" i="5" s="1"/>
  <c r="DO72" i="5" s="1"/>
  <c r="DO73" i="5" s="1"/>
  <c r="DO74" i="5" s="1"/>
  <c r="DO75" i="5" s="1"/>
  <c r="DO76" i="5" s="1"/>
  <c r="DO77" i="5" s="1"/>
  <c r="DO78" i="5" s="1"/>
  <c r="DO79" i="5" s="1"/>
  <c r="DO80" i="5" s="1"/>
  <c r="DO2" i="5" s="1"/>
  <c r="DW4" i="5"/>
  <c r="DW5" i="5" s="1"/>
  <c r="DW6" i="5" s="1"/>
  <c r="DW7" i="5" s="1"/>
  <c r="DW8" i="5" s="1"/>
  <c r="DW9" i="5" s="1"/>
  <c r="DW10" i="5" s="1"/>
  <c r="DW11" i="5" s="1"/>
  <c r="DW12" i="5" s="1"/>
  <c r="DW13" i="5" s="1"/>
  <c r="DW14" i="5" s="1"/>
  <c r="DW15" i="5" s="1"/>
  <c r="DW16" i="5" s="1"/>
  <c r="DW17" i="5" s="1"/>
  <c r="DW18" i="5" s="1"/>
  <c r="DW19" i="5" s="1"/>
  <c r="DW20" i="5" s="1"/>
  <c r="DW21" i="5" s="1"/>
  <c r="DW22" i="5" s="1"/>
  <c r="DW23" i="5" s="1"/>
  <c r="DW24" i="5" s="1"/>
  <c r="DW25" i="5" s="1"/>
  <c r="DW26" i="5" s="1"/>
  <c r="DW27" i="5" s="1"/>
  <c r="DW28" i="5" s="1"/>
  <c r="DW29" i="5" s="1"/>
  <c r="DW30" i="5" s="1"/>
  <c r="DW31" i="5" s="1"/>
  <c r="DW32" i="5" s="1"/>
  <c r="DW33" i="5" s="1"/>
  <c r="DW34" i="5" s="1"/>
  <c r="DW35" i="5" s="1"/>
  <c r="DW36" i="5" s="1"/>
  <c r="DW37" i="5" s="1"/>
  <c r="DW38" i="5" s="1"/>
  <c r="DW39" i="5" s="1"/>
  <c r="DW40" i="5" s="1"/>
  <c r="DW41" i="5" s="1"/>
  <c r="DW42" i="5" s="1"/>
  <c r="DW43" i="5" s="1"/>
  <c r="DW44" i="5" s="1"/>
  <c r="DW45" i="5" s="1"/>
  <c r="DW46" i="5" s="1"/>
  <c r="DW47" i="5" s="1"/>
  <c r="DW48" i="5" s="1"/>
  <c r="DW49" i="5" s="1"/>
  <c r="DW50" i="5" s="1"/>
  <c r="DW51" i="5" s="1"/>
  <c r="DW52" i="5" s="1"/>
  <c r="DW53" i="5" s="1"/>
  <c r="DW54" i="5" s="1"/>
  <c r="DW55" i="5" s="1"/>
  <c r="DW56" i="5" s="1"/>
  <c r="DW57" i="5" s="1"/>
  <c r="DW58" i="5" s="1"/>
  <c r="DW59" i="5" s="1"/>
  <c r="DW60" i="5" s="1"/>
  <c r="DW61" i="5" s="1"/>
  <c r="DW62" i="5" s="1"/>
  <c r="DW63" i="5" s="1"/>
  <c r="DW64" i="5" s="1"/>
  <c r="DW65" i="5" s="1"/>
  <c r="DW66" i="5" s="1"/>
  <c r="DW67" i="5" s="1"/>
  <c r="DW68" i="5" s="1"/>
  <c r="DW69" i="5" s="1"/>
  <c r="DW70" i="5" s="1"/>
  <c r="DW71" i="5" s="1"/>
  <c r="DW72" i="5" s="1"/>
  <c r="DW73" i="5" s="1"/>
  <c r="DW74" i="5" s="1"/>
  <c r="DW75" i="5" s="1"/>
  <c r="DW76" i="5" s="1"/>
  <c r="DW77" i="5" s="1"/>
  <c r="DW78" i="5" s="1"/>
  <c r="DW79" i="5" s="1"/>
  <c r="DW80" i="5" s="1"/>
  <c r="DW2" i="5" s="1"/>
  <c r="EG6" i="5"/>
  <c r="EG14" i="5"/>
  <c r="EG18" i="5"/>
  <c r="CI42" i="4"/>
  <c r="CI43" i="4" s="1"/>
  <c r="CI44" i="4" s="1"/>
  <c r="CI45" i="4" s="1"/>
  <c r="CI46" i="4" s="1"/>
  <c r="CI47" i="4" s="1"/>
  <c r="CI48" i="4" s="1"/>
  <c r="CI49" i="4" s="1"/>
  <c r="CI50" i="4" s="1"/>
  <c r="CI51" i="4" s="1"/>
  <c r="CI52" i="4" s="1"/>
  <c r="CI53" i="4" s="1"/>
  <c r="CI54" i="4" s="1"/>
  <c r="CI55" i="4" s="1"/>
  <c r="CI56" i="4" s="1"/>
  <c r="CI57" i="4" s="1"/>
  <c r="CI58" i="4" s="1"/>
  <c r="CI59" i="4" s="1"/>
  <c r="CI60" i="4" s="1"/>
  <c r="CI61" i="4" s="1"/>
  <c r="CI62" i="4" s="1"/>
  <c r="CI63" i="4" s="1"/>
  <c r="CI64" i="4" s="1"/>
  <c r="CI65" i="4" s="1"/>
  <c r="CI66" i="4" s="1"/>
  <c r="CI67" i="4" s="1"/>
  <c r="CI68" i="4" s="1"/>
  <c r="CI69" i="4" s="1"/>
  <c r="CI70" i="4" s="1"/>
  <c r="CI71" i="4" s="1"/>
  <c r="CI72" i="4" s="1"/>
  <c r="CI73" i="4" s="1"/>
  <c r="CI74" i="4" s="1"/>
  <c r="CI75" i="4" s="1"/>
  <c r="CI76" i="4" s="1"/>
  <c r="CI77" i="4" s="1"/>
  <c r="CI78" i="4" s="1"/>
  <c r="CI79" i="4" s="1"/>
  <c r="CI80" i="4" s="1"/>
  <c r="CB42" i="4"/>
  <c r="CB43" i="4" s="1"/>
  <c r="CB44" i="4" s="1"/>
  <c r="CB45" i="4" s="1"/>
  <c r="CB46" i="4" s="1"/>
  <c r="CB47" i="4" s="1"/>
  <c r="CB48" i="4" s="1"/>
  <c r="CB49" i="4" s="1"/>
  <c r="CB50" i="4" s="1"/>
  <c r="CB51" i="4" s="1"/>
  <c r="CB52" i="4" s="1"/>
  <c r="CB53" i="4" s="1"/>
  <c r="CB54" i="4" s="1"/>
  <c r="CB55" i="4" s="1"/>
  <c r="CB56" i="4" s="1"/>
  <c r="CB57" i="4" s="1"/>
  <c r="CB58" i="4" s="1"/>
  <c r="CB59" i="4" s="1"/>
  <c r="CB60" i="4" s="1"/>
  <c r="CB61" i="4" s="1"/>
  <c r="CB62" i="4" s="1"/>
  <c r="CB63" i="4" s="1"/>
  <c r="CB64" i="4" s="1"/>
  <c r="CB65" i="4" s="1"/>
  <c r="CB66" i="4" s="1"/>
  <c r="CB67" i="4" s="1"/>
  <c r="CB68" i="4" s="1"/>
  <c r="CB69" i="4" s="1"/>
  <c r="CB70" i="4" s="1"/>
  <c r="CB71" i="4" s="1"/>
  <c r="CB72" i="4" s="1"/>
  <c r="CB73" i="4" s="1"/>
  <c r="CB74" i="4" s="1"/>
  <c r="CB75" i="4" s="1"/>
  <c r="CB76" i="4" s="1"/>
  <c r="CB77" i="4" s="1"/>
  <c r="CB78" i="4" s="1"/>
  <c r="CB79" i="4" s="1"/>
  <c r="CB80" i="4" s="1"/>
  <c r="CJ42" i="4"/>
  <c r="CJ43" i="4" s="1"/>
  <c r="CJ44" i="4" s="1"/>
  <c r="CJ45" i="4" s="1"/>
  <c r="CJ46" i="4" s="1"/>
  <c r="CJ47" i="4" s="1"/>
  <c r="CJ48" i="4" s="1"/>
  <c r="CJ49" i="4" s="1"/>
  <c r="CJ50" i="4" s="1"/>
  <c r="CJ51" i="4" s="1"/>
  <c r="CJ52" i="4" s="1"/>
  <c r="CJ53" i="4" s="1"/>
  <c r="CJ54" i="4" s="1"/>
  <c r="CJ55" i="4" s="1"/>
  <c r="CJ56" i="4" s="1"/>
  <c r="CJ57" i="4" s="1"/>
  <c r="CJ58" i="4" s="1"/>
  <c r="CJ59" i="4" s="1"/>
  <c r="CJ60" i="4" s="1"/>
  <c r="CJ61" i="4" s="1"/>
  <c r="CJ62" i="4" s="1"/>
  <c r="CJ63" i="4" s="1"/>
  <c r="CJ64" i="4" s="1"/>
  <c r="CJ65" i="4" s="1"/>
  <c r="CJ66" i="4" s="1"/>
  <c r="CJ67" i="4" s="1"/>
  <c r="CJ68" i="4" s="1"/>
  <c r="CJ69" i="4" s="1"/>
  <c r="CJ70" i="4" s="1"/>
  <c r="CJ71" i="4" s="1"/>
  <c r="CJ72" i="4" s="1"/>
  <c r="CJ73" i="4" s="1"/>
  <c r="CJ74" i="4" s="1"/>
  <c r="CJ75" i="4" s="1"/>
  <c r="CJ76" i="4" s="1"/>
  <c r="CJ77" i="4" s="1"/>
  <c r="CJ78" i="4" s="1"/>
  <c r="CJ79" i="4" s="1"/>
  <c r="CJ80" i="4" s="1"/>
  <c r="CR42" i="4"/>
  <c r="CR43" i="4" s="1"/>
  <c r="CR44" i="4" s="1"/>
  <c r="CR45" i="4" s="1"/>
  <c r="CR46" i="4" s="1"/>
  <c r="CR47" i="4" s="1"/>
  <c r="CR48" i="4" s="1"/>
  <c r="CR49" i="4" s="1"/>
  <c r="CR50" i="4" s="1"/>
  <c r="CR51" i="4" s="1"/>
  <c r="CR52" i="4" s="1"/>
  <c r="CR53" i="4" s="1"/>
  <c r="CR54" i="4" s="1"/>
  <c r="CR55" i="4" s="1"/>
  <c r="CR56" i="4" s="1"/>
  <c r="CR57" i="4" s="1"/>
  <c r="CR58" i="4" s="1"/>
  <c r="CR59" i="4" s="1"/>
  <c r="CR60" i="4" s="1"/>
  <c r="CR61" i="4" s="1"/>
  <c r="CR62" i="4" s="1"/>
  <c r="CR63" i="4" s="1"/>
  <c r="CR64" i="4" s="1"/>
  <c r="CR65" i="4" s="1"/>
  <c r="CR66" i="4" s="1"/>
  <c r="CR67" i="4" s="1"/>
  <c r="CR68" i="4" s="1"/>
  <c r="CR69" i="4" s="1"/>
  <c r="CR70" i="4" s="1"/>
  <c r="CR71" i="4" s="1"/>
  <c r="CR72" i="4" s="1"/>
  <c r="CR73" i="4" s="1"/>
  <c r="CR74" i="4" s="1"/>
  <c r="CR75" i="4" s="1"/>
  <c r="CR76" i="4" s="1"/>
  <c r="CR77" i="4" s="1"/>
  <c r="CR78" i="4" s="1"/>
  <c r="CR79" i="4" s="1"/>
  <c r="CR80" i="4" s="1"/>
  <c r="CU42" i="4"/>
  <c r="CU43" i="4" s="1"/>
  <c r="CU44" i="4" s="1"/>
  <c r="CU45" i="4" s="1"/>
  <c r="CU46" i="4" s="1"/>
  <c r="CU47" i="4" s="1"/>
  <c r="CU48" i="4" s="1"/>
  <c r="CU49" i="4" s="1"/>
  <c r="CU50" i="4" s="1"/>
  <c r="CU51" i="4" s="1"/>
  <c r="CU52" i="4" s="1"/>
  <c r="CU53" i="4" s="1"/>
  <c r="CU54" i="4" s="1"/>
  <c r="CU55" i="4" s="1"/>
  <c r="CU56" i="4" s="1"/>
  <c r="CU57" i="4" s="1"/>
  <c r="CU58" i="4" s="1"/>
  <c r="CU59" i="4" s="1"/>
  <c r="CU60" i="4" s="1"/>
  <c r="CU61" i="4" s="1"/>
  <c r="CU62" i="4" s="1"/>
  <c r="CU63" i="4" s="1"/>
  <c r="CU64" i="4" s="1"/>
  <c r="CU65" i="4" s="1"/>
  <c r="CU66" i="4" s="1"/>
  <c r="CU67" i="4" s="1"/>
  <c r="CU68" i="4" s="1"/>
  <c r="CU69" i="4" s="1"/>
  <c r="CU70" i="4" s="1"/>
  <c r="CU71" i="4" s="1"/>
  <c r="CU72" i="4" s="1"/>
  <c r="CU73" i="4" s="1"/>
  <c r="CU74" i="4" s="1"/>
  <c r="CU75" i="4" s="1"/>
  <c r="CU76" i="4" s="1"/>
  <c r="CU77" i="4" s="1"/>
  <c r="CU78" i="4" s="1"/>
  <c r="CU79" i="4" s="1"/>
  <c r="CU80" i="4" s="1"/>
  <c r="CS42" i="4"/>
  <c r="CS43" i="4" s="1"/>
  <c r="CS44" i="4" s="1"/>
  <c r="CS45" i="4" s="1"/>
  <c r="CS46" i="4" s="1"/>
  <c r="CS47" i="4" s="1"/>
  <c r="CS48" i="4" s="1"/>
  <c r="CS49" i="4" s="1"/>
  <c r="CS50" i="4" s="1"/>
  <c r="CS51" i="4" s="1"/>
  <c r="CS52" i="4" s="1"/>
  <c r="CS53" i="4" s="1"/>
  <c r="CS54" i="4" s="1"/>
  <c r="CS55" i="4" s="1"/>
  <c r="CS56" i="4" s="1"/>
  <c r="CS57" i="4" s="1"/>
  <c r="CS58" i="4" s="1"/>
  <c r="CS59" i="4" s="1"/>
  <c r="CS60" i="4" s="1"/>
  <c r="CS61" i="4" s="1"/>
  <c r="CS62" i="4" s="1"/>
  <c r="CS63" i="4" s="1"/>
  <c r="CS64" i="4" s="1"/>
  <c r="CS65" i="4" s="1"/>
  <c r="CS66" i="4" s="1"/>
  <c r="CS67" i="4" s="1"/>
  <c r="CS68" i="4" s="1"/>
  <c r="CS69" i="4" s="1"/>
  <c r="CS70" i="4" s="1"/>
  <c r="CS71" i="4" s="1"/>
  <c r="CS72" i="4" s="1"/>
  <c r="CS73" i="4" s="1"/>
  <c r="CS74" i="4" s="1"/>
  <c r="CS75" i="4" s="1"/>
  <c r="CS76" i="4" s="1"/>
  <c r="CS77" i="4" s="1"/>
  <c r="CS78" i="4" s="1"/>
  <c r="CS79" i="4" s="1"/>
  <c r="CS80" i="4" s="1"/>
  <c r="CC42" i="4"/>
  <c r="CC43" i="4" s="1"/>
  <c r="CC44" i="4" s="1"/>
  <c r="CC45" i="4" s="1"/>
  <c r="CC46" i="4" s="1"/>
  <c r="CC47" i="4" s="1"/>
  <c r="CC48" i="4" s="1"/>
  <c r="CC49" i="4" s="1"/>
  <c r="CC50" i="4" s="1"/>
  <c r="CC51" i="4" s="1"/>
  <c r="CC52" i="4" s="1"/>
  <c r="CC53" i="4" s="1"/>
  <c r="CC54" i="4" s="1"/>
  <c r="CC55" i="4" s="1"/>
  <c r="CC56" i="4" s="1"/>
  <c r="CC57" i="4" s="1"/>
  <c r="CC58" i="4" s="1"/>
  <c r="CC59" i="4" s="1"/>
  <c r="CC60" i="4" s="1"/>
  <c r="CC61" i="4" s="1"/>
  <c r="CC62" i="4" s="1"/>
  <c r="CC63" i="4" s="1"/>
  <c r="CC64" i="4" s="1"/>
  <c r="CC65" i="4" s="1"/>
  <c r="CC66" i="4" s="1"/>
  <c r="CC67" i="4" s="1"/>
  <c r="CC68" i="4" s="1"/>
  <c r="CC69" i="4" s="1"/>
  <c r="CC70" i="4" s="1"/>
  <c r="CC71" i="4" s="1"/>
  <c r="CC72" i="4" s="1"/>
  <c r="CC73" i="4" s="1"/>
  <c r="CC74" i="4" s="1"/>
  <c r="CC75" i="4" s="1"/>
  <c r="CC76" i="4" s="1"/>
  <c r="CC77" i="4" s="1"/>
  <c r="CC78" i="4" s="1"/>
  <c r="CC79" i="4" s="1"/>
  <c r="CC80" i="4" s="1"/>
  <c r="CL42" i="4"/>
  <c r="CL43" i="4" s="1"/>
  <c r="CL44" i="4" s="1"/>
  <c r="CL45" i="4" s="1"/>
  <c r="CL46" i="4" s="1"/>
  <c r="CL47" i="4" s="1"/>
  <c r="CL48" i="4" s="1"/>
  <c r="CL49" i="4" s="1"/>
  <c r="CL50" i="4" s="1"/>
  <c r="CL51" i="4" s="1"/>
  <c r="CL52" i="4" s="1"/>
  <c r="CL53" i="4" s="1"/>
  <c r="CL54" i="4" s="1"/>
  <c r="CL55" i="4" s="1"/>
  <c r="CL56" i="4" s="1"/>
  <c r="CL57" i="4" s="1"/>
  <c r="CL58" i="4" s="1"/>
  <c r="CL59" i="4" s="1"/>
  <c r="CL60" i="4" s="1"/>
  <c r="CL61" i="4" s="1"/>
  <c r="CL62" i="4" s="1"/>
  <c r="CL63" i="4" s="1"/>
  <c r="CL64" i="4" s="1"/>
  <c r="CL65" i="4" s="1"/>
  <c r="CL66" i="4" s="1"/>
  <c r="CL67" i="4" s="1"/>
  <c r="CL68" i="4" s="1"/>
  <c r="CL69" i="4" s="1"/>
  <c r="CL70" i="4" s="1"/>
  <c r="CL71" i="4" s="1"/>
  <c r="CL72" i="4" s="1"/>
  <c r="CL73" i="4" s="1"/>
  <c r="CL74" i="4" s="1"/>
  <c r="CL75" i="4" s="1"/>
  <c r="CL76" i="4" s="1"/>
  <c r="CL77" i="4" s="1"/>
  <c r="CL78" i="4" s="1"/>
  <c r="CL79" i="4" s="1"/>
  <c r="CL80" i="4" s="1"/>
  <c r="CT42" i="4"/>
  <c r="CT43" i="4" s="1"/>
  <c r="CT44" i="4" s="1"/>
  <c r="CT45" i="4" s="1"/>
  <c r="CT46" i="4" s="1"/>
  <c r="CT47" i="4" s="1"/>
  <c r="CT48" i="4" s="1"/>
  <c r="CT49" i="4" s="1"/>
  <c r="CT50" i="4" s="1"/>
  <c r="CT51" i="4" s="1"/>
  <c r="CT52" i="4" s="1"/>
  <c r="CT53" i="4" s="1"/>
  <c r="CT54" i="4" s="1"/>
  <c r="CT55" i="4" s="1"/>
  <c r="CT56" i="4" s="1"/>
  <c r="CT57" i="4" s="1"/>
  <c r="CT58" i="4" s="1"/>
  <c r="CT59" i="4" s="1"/>
  <c r="CT60" i="4" s="1"/>
  <c r="CT61" i="4" s="1"/>
  <c r="CT62" i="4" s="1"/>
  <c r="CT63" i="4" s="1"/>
  <c r="CT64" i="4" s="1"/>
  <c r="CT65" i="4" s="1"/>
  <c r="CT66" i="4" s="1"/>
  <c r="CT67" i="4" s="1"/>
  <c r="CT68" i="4" s="1"/>
  <c r="CT69" i="4" s="1"/>
  <c r="CT70" i="4" s="1"/>
  <c r="CT71" i="4" s="1"/>
  <c r="CT72" i="4" s="1"/>
  <c r="CT73" i="4" s="1"/>
  <c r="CT74" i="4" s="1"/>
  <c r="CT75" i="4" s="1"/>
  <c r="CT76" i="4" s="1"/>
  <c r="CT77" i="4" s="1"/>
  <c r="CT78" i="4" s="1"/>
  <c r="CT79" i="4" s="1"/>
  <c r="CT80" i="4" s="1"/>
  <c r="CK42" i="4"/>
  <c r="CK43" i="4" s="1"/>
  <c r="CK44" i="4" s="1"/>
  <c r="CK45" i="4" s="1"/>
  <c r="CK46" i="4" s="1"/>
  <c r="CK47" i="4" s="1"/>
  <c r="CK48" i="4" s="1"/>
  <c r="CK49" i="4" s="1"/>
  <c r="CK50" i="4" s="1"/>
  <c r="CK51" i="4" s="1"/>
  <c r="CK52" i="4" s="1"/>
  <c r="CK53" i="4" s="1"/>
  <c r="CK54" i="4" s="1"/>
  <c r="CK55" i="4" s="1"/>
  <c r="CK56" i="4" s="1"/>
  <c r="CK57" i="4" s="1"/>
  <c r="CK58" i="4" s="1"/>
  <c r="CK59" i="4" s="1"/>
  <c r="CK60" i="4" s="1"/>
  <c r="CK61" i="4" s="1"/>
  <c r="CK62" i="4" s="1"/>
  <c r="CK63" i="4" s="1"/>
  <c r="CK64" i="4" s="1"/>
  <c r="CK65" i="4" s="1"/>
  <c r="CK66" i="4" s="1"/>
  <c r="CK67" i="4" s="1"/>
  <c r="CK68" i="4" s="1"/>
  <c r="CK69" i="4" s="1"/>
  <c r="CK70" i="4" s="1"/>
  <c r="CK71" i="4" s="1"/>
  <c r="CK72" i="4" s="1"/>
  <c r="CK73" i="4" s="1"/>
  <c r="CK74" i="4" s="1"/>
  <c r="CK75" i="4" s="1"/>
  <c r="CK76" i="4" s="1"/>
  <c r="CK77" i="4" s="1"/>
  <c r="CK78" i="4" s="1"/>
  <c r="CK79" i="4" s="1"/>
  <c r="CK80" i="4" s="1"/>
  <c r="CE42" i="4"/>
  <c r="CE43" i="4" s="1"/>
  <c r="CE44" i="4" s="1"/>
  <c r="CE45" i="4" s="1"/>
  <c r="CE46" i="4" s="1"/>
  <c r="CE47" i="4" s="1"/>
  <c r="CE48" i="4" s="1"/>
  <c r="CE49" i="4" s="1"/>
  <c r="CE50" i="4" s="1"/>
  <c r="CE51" i="4" s="1"/>
  <c r="CE52" i="4" s="1"/>
  <c r="CE53" i="4" s="1"/>
  <c r="CE54" i="4" s="1"/>
  <c r="CE55" i="4" s="1"/>
  <c r="CE56" i="4" s="1"/>
  <c r="CE57" i="4" s="1"/>
  <c r="CE58" i="4" s="1"/>
  <c r="CE59" i="4" s="1"/>
  <c r="CE60" i="4" s="1"/>
  <c r="CE61" i="4" s="1"/>
  <c r="CE62" i="4" s="1"/>
  <c r="CE63" i="4" s="1"/>
  <c r="CE64" i="4" s="1"/>
  <c r="CE65" i="4" s="1"/>
  <c r="CE66" i="4" s="1"/>
  <c r="CE67" i="4" s="1"/>
  <c r="CE68" i="4" s="1"/>
  <c r="CE69" i="4" s="1"/>
  <c r="CE70" i="4" s="1"/>
  <c r="CE71" i="4" s="1"/>
  <c r="CE72" i="4" s="1"/>
  <c r="CE73" i="4" s="1"/>
  <c r="CE74" i="4" s="1"/>
  <c r="CE75" i="4" s="1"/>
  <c r="CE76" i="4" s="1"/>
  <c r="CE77" i="4" s="1"/>
  <c r="CE78" i="4" s="1"/>
  <c r="CE79" i="4" s="1"/>
  <c r="CE80" i="4" s="1"/>
  <c r="CQ42" i="4"/>
  <c r="CQ43" i="4" s="1"/>
  <c r="CQ44" i="4" s="1"/>
  <c r="CQ45" i="4" s="1"/>
  <c r="CQ46" i="4" s="1"/>
  <c r="CQ47" i="4" s="1"/>
  <c r="CQ48" i="4" s="1"/>
  <c r="CQ49" i="4" s="1"/>
  <c r="CQ50" i="4" s="1"/>
  <c r="CQ51" i="4" s="1"/>
  <c r="CQ52" i="4" s="1"/>
  <c r="CQ53" i="4" s="1"/>
  <c r="CQ54" i="4" s="1"/>
  <c r="CQ55" i="4" s="1"/>
  <c r="CQ56" i="4" s="1"/>
  <c r="CQ57" i="4" s="1"/>
  <c r="CQ58" i="4" s="1"/>
  <c r="CQ59" i="4" s="1"/>
  <c r="CQ60" i="4" s="1"/>
  <c r="CQ61" i="4" s="1"/>
  <c r="CQ62" i="4" s="1"/>
  <c r="CQ63" i="4" s="1"/>
  <c r="CQ64" i="4" s="1"/>
  <c r="CQ65" i="4" s="1"/>
  <c r="CQ66" i="4" s="1"/>
  <c r="CQ67" i="4" s="1"/>
  <c r="CQ68" i="4" s="1"/>
  <c r="CQ69" i="4" s="1"/>
  <c r="CQ70" i="4" s="1"/>
  <c r="CQ71" i="4" s="1"/>
  <c r="CQ72" i="4" s="1"/>
  <c r="CQ73" i="4" s="1"/>
  <c r="CQ74" i="4" s="1"/>
  <c r="CQ75" i="4" s="1"/>
  <c r="CQ76" i="4" s="1"/>
  <c r="CQ77" i="4" s="1"/>
  <c r="CQ78" i="4" s="1"/>
  <c r="CQ79" i="4" s="1"/>
  <c r="CQ80" i="4" s="1"/>
  <c r="CD42" i="4"/>
  <c r="CD43" i="4" s="1"/>
  <c r="CD44" i="4" s="1"/>
  <c r="CD45" i="4" s="1"/>
  <c r="CD46" i="4" s="1"/>
  <c r="CD47" i="4" s="1"/>
  <c r="CD48" i="4" s="1"/>
  <c r="CD49" i="4" s="1"/>
  <c r="CD50" i="4" s="1"/>
  <c r="CD51" i="4" s="1"/>
  <c r="CD52" i="4" s="1"/>
  <c r="CD53" i="4" s="1"/>
  <c r="CD54" i="4" s="1"/>
  <c r="CD55" i="4" s="1"/>
  <c r="CD56" i="4" s="1"/>
  <c r="CD57" i="4" s="1"/>
  <c r="CD58" i="4" s="1"/>
  <c r="CD59" i="4" s="1"/>
  <c r="CD60" i="4" s="1"/>
  <c r="CD61" i="4" s="1"/>
  <c r="CD62" i="4" s="1"/>
  <c r="CD63" i="4" s="1"/>
  <c r="CD64" i="4" s="1"/>
  <c r="CD65" i="4" s="1"/>
  <c r="CD66" i="4" s="1"/>
  <c r="CD67" i="4" s="1"/>
  <c r="CD68" i="4" s="1"/>
  <c r="CD69" i="4" s="1"/>
  <c r="CD70" i="4" s="1"/>
  <c r="CD71" i="4" s="1"/>
  <c r="CD72" i="4" s="1"/>
  <c r="CD73" i="4" s="1"/>
  <c r="CD74" i="4" s="1"/>
  <c r="CD75" i="4" s="1"/>
  <c r="CD76" i="4" s="1"/>
  <c r="CD77" i="4" s="1"/>
  <c r="CD78" i="4" s="1"/>
  <c r="CD79" i="4" s="1"/>
  <c r="CD80" i="4" s="1"/>
  <c r="CF42" i="4"/>
  <c r="CF43" i="4" s="1"/>
  <c r="CF44" i="4" s="1"/>
  <c r="CF45" i="4" s="1"/>
  <c r="CF46" i="4" s="1"/>
  <c r="CF47" i="4" s="1"/>
  <c r="CF48" i="4" s="1"/>
  <c r="CF49" i="4" s="1"/>
  <c r="CF50" i="4" s="1"/>
  <c r="CF51" i="4" s="1"/>
  <c r="CF52" i="4" s="1"/>
  <c r="CF53" i="4" s="1"/>
  <c r="CF54" i="4" s="1"/>
  <c r="CF55" i="4" s="1"/>
  <c r="CF56" i="4" s="1"/>
  <c r="CF57" i="4" s="1"/>
  <c r="CF58" i="4" s="1"/>
  <c r="CF59" i="4" s="1"/>
  <c r="CF60" i="4" s="1"/>
  <c r="CF61" i="4" s="1"/>
  <c r="CF62" i="4" s="1"/>
  <c r="CF63" i="4" s="1"/>
  <c r="CF64" i="4" s="1"/>
  <c r="CF65" i="4" s="1"/>
  <c r="CF66" i="4" s="1"/>
  <c r="CF67" i="4" s="1"/>
  <c r="CF68" i="4" s="1"/>
  <c r="CF69" i="4" s="1"/>
  <c r="CF70" i="4" s="1"/>
  <c r="CF71" i="4" s="1"/>
  <c r="CF72" i="4" s="1"/>
  <c r="CF73" i="4" s="1"/>
  <c r="CF74" i="4" s="1"/>
  <c r="CF75" i="4" s="1"/>
  <c r="CF76" i="4" s="1"/>
  <c r="CF77" i="4" s="1"/>
  <c r="CF78" i="4" s="1"/>
  <c r="CF79" i="4" s="1"/>
  <c r="CF80" i="4" s="1"/>
  <c r="CG42" i="4"/>
  <c r="CG43" i="4" s="1"/>
  <c r="CG44" i="4" s="1"/>
  <c r="CG45" i="4" s="1"/>
  <c r="CG46" i="4" s="1"/>
  <c r="CG47" i="4" s="1"/>
  <c r="CG48" i="4" s="1"/>
  <c r="CG49" i="4" s="1"/>
  <c r="CG50" i="4" s="1"/>
  <c r="CG51" i="4" s="1"/>
  <c r="CG52" i="4" s="1"/>
  <c r="CG53" i="4" s="1"/>
  <c r="CG54" i="4" s="1"/>
  <c r="CG55" i="4" s="1"/>
  <c r="CG56" i="4" s="1"/>
  <c r="CG57" i="4" s="1"/>
  <c r="CG58" i="4" s="1"/>
  <c r="CG59" i="4" s="1"/>
  <c r="CG60" i="4" s="1"/>
  <c r="CG61" i="4" s="1"/>
  <c r="CG62" i="4" s="1"/>
  <c r="CG63" i="4" s="1"/>
  <c r="CG64" i="4" s="1"/>
  <c r="CG65" i="4" s="1"/>
  <c r="CG66" i="4" s="1"/>
  <c r="CG67" i="4" s="1"/>
  <c r="CG68" i="4" s="1"/>
  <c r="CG69" i="4" s="1"/>
  <c r="CG70" i="4" s="1"/>
  <c r="CG71" i="4" s="1"/>
  <c r="CG72" i="4" s="1"/>
  <c r="CG73" i="4" s="1"/>
  <c r="CG74" i="4" s="1"/>
  <c r="CG75" i="4" s="1"/>
  <c r="CG76" i="4" s="1"/>
  <c r="CG77" i="4" s="1"/>
  <c r="CG78" i="4" s="1"/>
  <c r="CG79" i="4" s="1"/>
  <c r="CG80" i="4" s="1"/>
  <c r="CO42" i="4"/>
  <c r="CO43" i="4" s="1"/>
  <c r="CO44" i="4" s="1"/>
  <c r="CO45" i="4" s="1"/>
  <c r="CO46" i="4" s="1"/>
  <c r="CO47" i="4" s="1"/>
  <c r="CO48" i="4" s="1"/>
  <c r="CO49" i="4" s="1"/>
  <c r="CO50" i="4" s="1"/>
  <c r="CO51" i="4" s="1"/>
  <c r="CO52" i="4" s="1"/>
  <c r="CO53" i="4" s="1"/>
  <c r="CO54" i="4" s="1"/>
  <c r="CO55" i="4" s="1"/>
  <c r="CO56" i="4" s="1"/>
  <c r="CO57" i="4" s="1"/>
  <c r="CO58" i="4" s="1"/>
  <c r="CO59" i="4" s="1"/>
  <c r="CO60" i="4" s="1"/>
  <c r="CO61" i="4" s="1"/>
  <c r="CO62" i="4" s="1"/>
  <c r="CO63" i="4" s="1"/>
  <c r="CO64" i="4" s="1"/>
  <c r="CO65" i="4" s="1"/>
  <c r="CO66" i="4" s="1"/>
  <c r="CO67" i="4" s="1"/>
  <c r="CO68" i="4" s="1"/>
  <c r="CO69" i="4" s="1"/>
  <c r="CO70" i="4" s="1"/>
  <c r="CO71" i="4" s="1"/>
  <c r="CO72" i="4" s="1"/>
  <c r="CO73" i="4" s="1"/>
  <c r="CO74" i="4" s="1"/>
  <c r="CO75" i="4" s="1"/>
  <c r="CO76" i="4" s="1"/>
  <c r="CO77" i="4" s="1"/>
  <c r="CO78" i="4" s="1"/>
  <c r="CO79" i="4" s="1"/>
  <c r="CO80" i="4" s="1"/>
  <c r="CM42" i="4"/>
  <c r="CM43" i="4" s="1"/>
  <c r="CM44" i="4" s="1"/>
  <c r="CM45" i="4" s="1"/>
  <c r="CM46" i="4" s="1"/>
  <c r="CM47" i="4" s="1"/>
  <c r="CM48" i="4" s="1"/>
  <c r="CM49" i="4" s="1"/>
  <c r="CM50" i="4" s="1"/>
  <c r="CM51" i="4" s="1"/>
  <c r="CM52" i="4" s="1"/>
  <c r="CM53" i="4" s="1"/>
  <c r="CM54" i="4" s="1"/>
  <c r="CM55" i="4" s="1"/>
  <c r="CM56" i="4" s="1"/>
  <c r="CM57" i="4" s="1"/>
  <c r="CM58" i="4" s="1"/>
  <c r="CM59" i="4" s="1"/>
  <c r="CM60" i="4" s="1"/>
  <c r="CM61" i="4" s="1"/>
  <c r="CM62" i="4" s="1"/>
  <c r="CM63" i="4" s="1"/>
  <c r="CM64" i="4" s="1"/>
  <c r="CM65" i="4" s="1"/>
  <c r="CM66" i="4" s="1"/>
  <c r="CM67" i="4" s="1"/>
  <c r="CM68" i="4" s="1"/>
  <c r="CM69" i="4" s="1"/>
  <c r="CM70" i="4" s="1"/>
  <c r="CM71" i="4" s="1"/>
  <c r="CM72" i="4" s="1"/>
  <c r="CM73" i="4" s="1"/>
  <c r="CM74" i="4" s="1"/>
  <c r="CM75" i="4" s="1"/>
  <c r="CM76" i="4" s="1"/>
  <c r="CM77" i="4" s="1"/>
  <c r="CM78" i="4" s="1"/>
  <c r="CM79" i="4" s="1"/>
  <c r="CM80" i="4" s="1"/>
  <c r="CH42" i="4"/>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P42" i="4"/>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N42" i="4"/>
  <c r="CN43" i="4" s="1"/>
  <c r="CN44" i="4" s="1"/>
  <c r="CN45" i="4" s="1"/>
  <c r="CN46" i="4" s="1"/>
  <c r="CN47" i="4" s="1"/>
  <c r="CN48" i="4" s="1"/>
  <c r="CN49" i="4" s="1"/>
  <c r="CN50" i="4" s="1"/>
  <c r="CN51" i="4" s="1"/>
  <c r="CN52" i="4" s="1"/>
  <c r="CN53" i="4" s="1"/>
  <c r="CN54" i="4" s="1"/>
  <c r="CN55" i="4" s="1"/>
  <c r="CN56" i="4" s="1"/>
  <c r="CN57" i="4" s="1"/>
  <c r="CN58" i="4" s="1"/>
  <c r="CN59" i="4" s="1"/>
  <c r="CN60" i="4" s="1"/>
  <c r="CN61" i="4" s="1"/>
  <c r="CN62" i="4" s="1"/>
  <c r="CN63" i="4" s="1"/>
  <c r="CN64" i="4" s="1"/>
  <c r="CN65" i="4" s="1"/>
  <c r="CN66" i="4" s="1"/>
  <c r="CN67" i="4" s="1"/>
  <c r="CN68" i="4" s="1"/>
  <c r="CN69" i="4" s="1"/>
  <c r="CN70" i="4" s="1"/>
  <c r="CN71" i="4" s="1"/>
  <c r="CN72" i="4" s="1"/>
  <c r="CN73" i="4" s="1"/>
  <c r="CN74" i="4" s="1"/>
  <c r="CN75" i="4" s="1"/>
  <c r="CN76" i="4" s="1"/>
  <c r="CN77" i="4" s="1"/>
  <c r="CN78" i="4" s="1"/>
  <c r="CN79" i="4" s="1"/>
  <c r="CN80" i="4" s="1"/>
  <c r="DT4" i="4"/>
  <c r="DT5" i="4" s="1"/>
  <c r="DT6" i="4" s="1"/>
  <c r="DT7" i="4" s="1"/>
  <c r="DT8" i="4" s="1"/>
  <c r="DT9" i="4" s="1"/>
  <c r="DT10" i="4" s="1"/>
  <c r="DT11" i="4" s="1"/>
  <c r="DT12" i="4" s="1"/>
  <c r="DT13" i="4" s="1"/>
  <c r="DT14" i="4" s="1"/>
  <c r="DT15" i="4" s="1"/>
  <c r="DT16" i="4" s="1"/>
  <c r="DT17" i="4" s="1"/>
  <c r="DT18" i="4" s="1"/>
  <c r="DT19" i="4" s="1"/>
  <c r="DT20" i="4" s="1"/>
  <c r="DT21" i="4" s="1"/>
  <c r="DT22" i="4" s="1"/>
  <c r="DT23" i="4" s="1"/>
  <c r="DT24" i="4" s="1"/>
  <c r="DT25" i="4" s="1"/>
  <c r="DT26" i="4" s="1"/>
  <c r="DT27" i="4" s="1"/>
  <c r="DT28" i="4" s="1"/>
  <c r="DT29" i="4" s="1"/>
  <c r="DT30" i="4" s="1"/>
  <c r="DT31" i="4" s="1"/>
  <c r="DT32" i="4" s="1"/>
  <c r="DT33" i="4" s="1"/>
  <c r="DT34" i="4" s="1"/>
  <c r="DT35" i="4" s="1"/>
  <c r="DT36" i="4" s="1"/>
  <c r="DT37" i="4" s="1"/>
  <c r="DT38" i="4" s="1"/>
  <c r="DT39" i="4" s="1"/>
  <c r="DT40" i="4" s="1"/>
  <c r="DT41" i="4" s="1"/>
  <c r="DT42" i="4" s="1"/>
  <c r="DT43" i="4" s="1"/>
  <c r="DT44" i="4" s="1"/>
  <c r="DT45" i="4" s="1"/>
  <c r="DT46" i="4" s="1"/>
  <c r="DT47" i="4" s="1"/>
  <c r="DT48" i="4" s="1"/>
  <c r="DT49" i="4" s="1"/>
  <c r="DT50" i="4" s="1"/>
  <c r="DT51" i="4" s="1"/>
  <c r="DT52" i="4" s="1"/>
  <c r="DT53" i="4" s="1"/>
  <c r="DT54" i="4" s="1"/>
  <c r="DT55" i="4" s="1"/>
  <c r="DT56" i="4" s="1"/>
  <c r="DT57" i="4" s="1"/>
  <c r="DT58" i="4" s="1"/>
  <c r="DT59" i="4" s="1"/>
  <c r="DT60" i="4" s="1"/>
  <c r="DT61" i="4" s="1"/>
  <c r="DT62" i="4" s="1"/>
  <c r="DT63" i="4" s="1"/>
  <c r="DT64" i="4" s="1"/>
  <c r="DT65" i="4" s="1"/>
  <c r="DT66" i="4" s="1"/>
  <c r="DT67" i="4" s="1"/>
  <c r="DT68" i="4" s="1"/>
  <c r="DT69" i="4" s="1"/>
  <c r="DT70" i="4" s="1"/>
  <c r="DT71" i="4" s="1"/>
  <c r="DT72" i="4" s="1"/>
  <c r="DT73" i="4" s="1"/>
  <c r="DT74" i="4" s="1"/>
  <c r="DT75" i="4" s="1"/>
  <c r="DT76" i="4" s="1"/>
  <c r="DT77" i="4" s="1"/>
  <c r="DT78" i="4" s="1"/>
  <c r="DT79" i="4" s="1"/>
  <c r="DT80" i="4" s="1"/>
  <c r="DT2" i="4" s="1"/>
  <c r="DI108" i="4" s="1"/>
  <c r="EB4" i="4"/>
  <c r="EB5" i="4" s="1"/>
  <c r="EB6" i="4" s="1"/>
  <c r="EB7" i="4" s="1"/>
  <c r="EB8" i="4" s="1"/>
  <c r="EB9" i="4" s="1"/>
  <c r="EB10" i="4" s="1"/>
  <c r="EB11" i="4" s="1"/>
  <c r="EB12" i="4" s="1"/>
  <c r="EB13" i="4" s="1"/>
  <c r="EB14" i="4" s="1"/>
  <c r="EB15" i="4" s="1"/>
  <c r="EB16" i="4" s="1"/>
  <c r="EB17" i="4" s="1"/>
  <c r="EB18" i="4" s="1"/>
  <c r="EB19" i="4" s="1"/>
  <c r="EB20" i="4" s="1"/>
  <c r="EB21" i="4" s="1"/>
  <c r="EB22" i="4" s="1"/>
  <c r="EB23" i="4" s="1"/>
  <c r="EB24" i="4" s="1"/>
  <c r="EB25" i="4" s="1"/>
  <c r="EB26" i="4" s="1"/>
  <c r="EB27" i="4" s="1"/>
  <c r="EB28" i="4" s="1"/>
  <c r="EB29" i="4" s="1"/>
  <c r="EB30" i="4" s="1"/>
  <c r="EB31" i="4" s="1"/>
  <c r="EB32" i="4" s="1"/>
  <c r="EB33" i="4" s="1"/>
  <c r="EB34" i="4" s="1"/>
  <c r="EB35" i="4" s="1"/>
  <c r="EB36" i="4" s="1"/>
  <c r="EB37" i="4" s="1"/>
  <c r="EB38" i="4" s="1"/>
  <c r="EB39" i="4" s="1"/>
  <c r="EB40" i="4" s="1"/>
  <c r="EB41" i="4" s="1"/>
  <c r="EB42" i="4" s="1"/>
  <c r="EB43" i="4" s="1"/>
  <c r="EB44" i="4" s="1"/>
  <c r="EB45" i="4" s="1"/>
  <c r="EB46" i="4" s="1"/>
  <c r="EB47" i="4" s="1"/>
  <c r="EB48" i="4" s="1"/>
  <c r="EB49" i="4" s="1"/>
  <c r="EB50" i="4" s="1"/>
  <c r="EB51" i="4" s="1"/>
  <c r="EB52" i="4" s="1"/>
  <c r="EB53" i="4" s="1"/>
  <c r="EB54" i="4" s="1"/>
  <c r="EB55" i="4" s="1"/>
  <c r="EB56" i="4" s="1"/>
  <c r="EB57" i="4" s="1"/>
  <c r="EB58" i="4" s="1"/>
  <c r="EB59" i="4" s="1"/>
  <c r="EB60" i="4" s="1"/>
  <c r="EB61" i="4" s="1"/>
  <c r="EB62" i="4" s="1"/>
  <c r="EB63" i="4" s="1"/>
  <c r="EB64" i="4" s="1"/>
  <c r="EB65" i="4" s="1"/>
  <c r="EB66" i="4" s="1"/>
  <c r="EB67" i="4" s="1"/>
  <c r="EB68" i="4" s="1"/>
  <c r="EB69" i="4" s="1"/>
  <c r="EB70" i="4" s="1"/>
  <c r="EB71" i="4" s="1"/>
  <c r="EB72" i="4" s="1"/>
  <c r="EB73" i="4" s="1"/>
  <c r="EB74" i="4" s="1"/>
  <c r="EB75" i="4" s="1"/>
  <c r="EB76" i="4" s="1"/>
  <c r="EB77" i="4" s="1"/>
  <c r="EB78" i="4" s="1"/>
  <c r="EB79" i="4" s="1"/>
  <c r="EB80" i="4" s="1"/>
  <c r="EB2" i="4" s="1"/>
  <c r="DI228" i="4" s="1"/>
  <c r="DQ5" i="4"/>
  <c r="DY5" i="4"/>
  <c r="DY6" i="4" s="1"/>
  <c r="DY7" i="4" s="1"/>
  <c r="DY8" i="4" s="1"/>
  <c r="DY9" i="4" s="1"/>
  <c r="DY10" i="4" s="1"/>
  <c r="DY11" i="4" s="1"/>
  <c r="DY12" i="4" s="1"/>
  <c r="DY13" i="4" s="1"/>
  <c r="DY14" i="4" s="1"/>
  <c r="DY15" i="4" s="1"/>
  <c r="DY16" i="4" s="1"/>
  <c r="DY17" i="4" s="1"/>
  <c r="DY18" i="4" s="1"/>
  <c r="DY19" i="4" s="1"/>
  <c r="DY20" i="4" s="1"/>
  <c r="DY21" i="4" s="1"/>
  <c r="DY22" i="4" s="1"/>
  <c r="DY23" i="4" s="1"/>
  <c r="DY24" i="4" s="1"/>
  <c r="DY25" i="4" s="1"/>
  <c r="DY26" i="4" s="1"/>
  <c r="DY27" i="4" s="1"/>
  <c r="DY28" i="4" s="1"/>
  <c r="DY29" i="4" s="1"/>
  <c r="DY30" i="4" s="1"/>
  <c r="DY31" i="4" s="1"/>
  <c r="DY32" i="4" s="1"/>
  <c r="DY33" i="4" s="1"/>
  <c r="DY34" i="4" s="1"/>
  <c r="DY35" i="4" s="1"/>
  <c r="DY36" i="4" s="1"/>
  <c r="DY37" i="4" s="1"/>
  <c r="DY38" i="4" s="1"/>
  <c r="DY39" i="4" s="1"/>
  <c r="DY40" i="4" s="1"/>
  <c r="DY41" i="4" s="1"/>
  <c r="DY42" i="4" s="1"/>
  <c r="DY43" i="4" s="1"/>
  <c r="DY44" i="4" s="1"/>
  <c r="DY45" i="4" s="1"/>
  <c r="DY46" i="4" s="1"/>
  <c r="DY47" i="4" s="1"/>
  <c r="DY48" i="4" s="1"/>
  <c r="DY49" i="4" s="1"/>
  <c r="DY50" i="4" s="1"/>
  <c r="DY51" i="4" s="1"/>
  <c r="DY52" i="4" s="1"/>
  <c r="DY53" i="4" s="1"/>
  <c r="DY54" i="4" s="1"/>
  <c r="DY55" i="4" s="1"/>
  <c r="DY56" i="4" s="1"/>
  <c r="DY57" i="4" s="1"/>
  <c r="DY58" i="4" s="1"/>
  <c r="DY59" i="4" s="1"/>
  <c r="DY60" i="4" s="1"/>
  <c r="DY61" i="4" s="1"/>
  <c r="DY62" i="4" s="1"/>
  <c r="DY63" i="4" s="1"/>
  <c r="DY64" i="4" s="1"/>
  <c r="DY65" i="4" s="1"/>
  <c r="DY66" i="4" s="1"/>
  <c r="DY67" i="4" s="1"/>
  <c r="DY68" i="4" s="1"/>
  <c r="DY69" i="4" s="1"/>
  <c r="DY70" i="4" s="1"/>
  <c r="DY71" i="4" s="1"/>
  <c r="DY72" i="4" s="1"/>
  <c r="DY73" i="4" s="1"/>
  <c r="DY74" i="4" s="1"/>
  <c r="DY75" i="4" s="1"/>
  <c r="DY76" i="4" s="1"/>
  <c r="DY77" i="4" s="1"/>
  <c r="DY78" i="4" s="1"/>
  <c r="DY79" i="4" s="1"/>
  <c r="DY80" i="4" s="1"/>
  <c r="DY2" i="4" s="1"/>
  <c r="DI183" i="4" s="1"/>
  <c r="EG5" i="4"/>
  <c r="DN6" i="4"/>
  <c r="ED6" i="4"/>
  <c r="DS7" i="4"/>
  <c r="EA7" i="4"/>
  <c r="EA8" i="4" s="1"/>
  <c r="EA9" i="4" s="1"/>
  <c r="EA10" i="4" s="1"/>
  <c r="EA11" i="4" s="1"/>
  <c r="EA12" i="4" s="1"/>
  <c r="EA13" i="4" s="1"/>
  <c r="EA14" i="4" s="1"/>
  <c r="EA15" i="4" s="1"/>
  <c r="EA16" i="4" s="1"/>
  <c r="EA17" i="4" s="1"/>
  <c r="EA18" i="4" s="1"/>
  <c r="EA19" i="4" s="1"/>
  <c r="EA20" i="4" s="1"/>
  <c r="EA21" i="4" s="1"/>
  <c r="EA22" i="4" s="1"/>
  <c r="EA23" i="4" s="1"/>
  <c r="EA24" i="4" s="1"/>
  <c r="EA25" i="4" s="1"/>
  <c r="EA26" i="4" s="1"/>
  <c r="EA27" i="4" s="1"/>
  <c r="EA28" i="4" s="1"/>
  <c r="EA29" i="4" s="1"/>
  <c r="EA30" i="4" s="1"/>
  <c r="EA31" i="4" s="1"/>
  <c r="EA32" i="4" s="1"/>
  <c r="EA33" i="4" s="1"/>
  <c r="EA34" i="4" s="1"/>
  <c r="EA35" i="4" s="1"/>
  <c r="EA36" i="4" s="1"/>
  <c r="EA37" i="4" s="1"/>
  <c r="EA38" i="4" s="1"/>
  <c r="EA39" i="4" s="1"/>
  <c r="EA40" i="4" s="1"/>
  <c r="EA41" i="4" s="1"/>
  <c r="EA42" i="4" s="1"/>
  <c r="EA43" i="4" s="1"/>
  <c r="EA44" i="4" s="1"/>
  <c r="EA45" i="4" s="1"/>
  <c r="EA46" i="4" s="1"/>
  <c r="EA47" i="4" s="1"/>
  <c r="EA48" i="4" s="1"/>
  <c r="EA49" i="4" s="1"/>
  <c r="EA50" i="4" s="1"/>
  <c r="EA51" i="4" s="1"/>
  <c r="EA52" i="4" s="1"/>
  <c r="EA53" i="4" s="1"/>
  <c r="EA54" i="4" s="1"/>
  <c r="EA55" i="4" s="1"/>
  <c r="EA56" i="4" s="1"/>
  <c r="EA57" i="4" s="1"/>
  <c r="EA58" i="4" s="1"/>
  <c r="EA59" i="4" s="1"/>
  <c r="EA60" i="4" s="1"/>
  <c r="EA61" i="4" s="1"/>
  <c r="EA62" i="4" s="1"/>
  <c r="EA63" i="4" s="1"/>
  <c r="EA64" i="4" s="1"/>
  <c r="EA65" i="4" s="1"/>
  <c r="EA66" i="4" s="1"/>
  <c r="EA67" i="4" s="1"/>
  <c r="EA68" i="4" s="1"/>
  <c r="EA69" i="4" s="1"/>
  <c r="EA70" i="4" s="1"/>
  <c r="EA71" i="4" s="1"/>
  <c r="EA72" i="4" s="1"/>
  <c r="EA73" i="4" s="1"/>
  <c r="EA74" i="4" s="1"/>
  <c r="EA75" i="4" s="1"/>
  <c r="EA76" i="4" s="1"/>
  <c r="EA77" i="4" s="1"/>
  <c r="EA78" i="4" s="1"/>
  <c r="EA79" i="4" s="1"/>
  <c r="EA80" i="4" s="1"/>
  <c r="EA2" i="4" s="1"/>
  <c r="DI213" i="4" s="1"/>
  <c r="BZ2" i="4"/>
  <c r="EF8" i="4"/>
  <c r="EF9" i="4" s="1"/>
  <c r="EF10" i="4" s="1"/>
  <c r="EF11" i="4" s="1"/>
  <c r="EF12" i="4" s="1"/>
  <c r="EF13" i="4" s="1"/>
  <c r="EF14" i="4" s="1"/>
  <c r="EF15" i="4" s="1"/>
  <c r="EF16" i="4" s="1"/>
  <c r="EF17" i="4" s="1"/>
  <c r="EF18" i="4" s="1"/>
  <c r="EF19" i="4" s="1"/>
  <c r="EF20" i="4" s="1"/>
  <c r="EF21" i="4" s="1"/>
  <c r="EF22" i="4" s="1"/>
  <c r="EF23" i="4" s="1"/>
  <c r="EF24" i="4" s="1"/>
  <c r="EF25" i="4" s="1"/>
  <c r="EF26" i="4" s="1"/>
  <c r="EF27" i="4" s="1"/>
  <c r="EF28" i="4" s="1"/>
  <c r="EF29" i="4" s="1"/>
  <c r="EF30" i="4" s="1"/>
  <c r="EF31" i="4" s="1"/>
  <c r="EF32" i="4" s="1"/>
  <c r="EF33" i="4" s="1"/>
  <c r="EF34" i="4" s="1"/>
  <c r="EF35" i="4" s="1"/>
  <c r="EF36" i="4" s="1"/>
  <c r="EF37" i="4" s="1"/>
  <c r="EF38" i="4" s="1"/>
  <c r="EF39" i="4" s="1"/>
  <c r="EF40" i="4" s="1"/>
  <c r="EF41" i="4" s="1"/>
  <c r="EF42" i="4" s="1"/>
  <c r="EF43" i="4" s="1"/>
  <c r="EF44" i="4" s="1"/>
  <c r="EF45" i="4" s="1"/>
  <c r="EF46" i="4" s="1"/>
  <c r="EF47" i="4" s="1"/>
  <c r="EF48" i="4" s="1"/>
  <c r="EF49" i="4" s="1"/>
  <c r="EF50" i="4" s="1"/>
  <c r="EF51" i="4" s="1"/>
  <c r="EF52" i="4" s="1"/>
  <c r="EF53" i="4" s="1"/>
  <c r="EF54" i="4" s="1"/>
  <c r="EF55" i="4" s="1"/>
  <c r="EF56" i="4" s="1"/>
  <c r="EF57" i="4" s="1"/>
  <c r="EF58" i="4" s="1"/>
  <c r="EF59" i="4" s="1"/>
  <c r="EF60" i="4" s="1"/>
  <c r="EF61" i="4" s="1"/>
  <c r="EF62" i="4" s="1"/>
  <c r="EF63" i="4" s="1"/>
  <c r="EF64" i="4" s="1"/>
  <c r="EF65" i="4" s="1"/>
  <c r="EF66" i="4" s="1"/>
  <c r="EF67" i="4" s="1"/>
  <c r="EF68" i="4" s="1"/>
  <c r="EF69" i="4" s="1"/>
  <c r="EF70" i="4" s="1"/>
  <c r="EF71" i="4" s="1"/>
  <c r="EF72" i="4" s="1"/>
  <c r="EF73" i="4" s="1"/>
  <c r="EF74" i="4" s="1"/>
  <c r="EF75" i="4" s="1"/>
  <c r="EF76" i="4" s="1"/>
  <c r="EF77" i="4" s="1"/>
  <c r="EF78" i="4" s="1"/>
  <c r="EF79" i="4" s="1"/>
  <c r="EF80" i="4" s="1"/>
  <c r="EF2" i="4" s="1"/>
  <c r="DI288" i="4" s="1"/>
  <c r="EG13" i="4"/>
  <c r="DM4" i="4"/>
  <c r="DU4" i="4"/>
  <c r="DU5" i="4" s="1"/>
  <c r="DU6" i="4" s="1"/>
  <c r="DU7" i="4" s="1"/>
  <c r="DU8" i="4" s="1"/>
  <c r="DU9" i="4" s="1"/>
  <c r="DU10" i="4" s="1"/>
  <c r="DU11" i="4" s="1"/>
  <c r="DU12" i="4" s="1"/>
  <c r="DU13" i="4" s="1"/>
  <c r="DU14" i="4" s="1"/>
  <c r="DU15" i="4" s="1"/>
  <c r="DU16" i="4" s="1"/>
  <c r="DU17" i="4" s="1"/>
  <c r="DU18" i="4" s="1"/>
  <c r="DU19" i="4" s="1"/>
  <c r="DU20" i="4" s="1"/>
  <c r="DU21" i="4" s="1"/>
  <c r="DU22" i="4" s="1"/>
  <c r="DU23" i="4" s="1"/>
  <c r="DU24" i="4" s="1"/>
  <c r="DU25" i="4" s="1"/>
  <c r="DU26" i="4" s="1"/>
  <c r="DU27" i="4" s="1"/>
  <c r="DU28" i="4" s="1"/>
  <c r="DU29" i="4" s="1"/>
  <c r="DU30" i="4" s="1"/>
  <c r="DU31" i="4" s="1"/>
  <c r="DU32" i="4" s="1"/>
  <c r="DU33" i="4" s="1"/>
  <c r="DU34" i="4" s="1"/>
  <c r="DU35" i="4" s="1"/>
  <c r="DU36" i="4" s="1"/>
  <c r="DU37" i="4" s="1"/>
  <c r="DU38" i="4" s="1"/>
  <c r="DU39" i="4" s="1"/>
  <c r="DU40" i="4" s="1"/>
  <c r="DU41" i="4" s="1"/>
  <c r="DU42" i="4" s="1"/>
  <c r="DU43" i="4" s="1"/>
  <c r="DU44" i="4" s="1"/>
  <c r="DU45" i="4" s="1"/>
  <c r="DU46" i="4" s="1"/>
  <c r="DU47" i="4" s="1"/>
  <c r="DU48" i="4" s="1"/>
  <c r="DU49" i="4" s="1"/>
  <c r="DU50" i="4" s="1"/>
  <c r="DU51" i="4" s="1"/>
  <c r="DU52" i="4" s="1"/>
  <c r="DU53" i="4" s="1"/>
  <c r="DU54" i="4" s="1"/>
  <c r="DU55" i="4" s="1"/>
  <c r="DU56" i="4" s="1"/>
  <c r="DU57" i="4" s="1"/>
  <c r="DU58" i="4" s="1"/>
  <c r="DU59" i="4" s="1"/>
  <c r="DU60" i="4" s="1"/>
  <c r="DU61" i="4" s="1"/>
  <c r="DU62" i="4" s="1"/>
  <c r="DU63" i="4" s="1"/>
  <c r="DU64" i="4" s="1"/>
  <c r="DU65" i="4" s="1"/>
  <c r="DU66" i="4" s="1"/>
  <c r="DU67" i="4" s="1"/>
  <c r="DU68" i="4" s="1"/>
  <c r="DU69" i="4" s="1"/>
  <c r="DU70" i="4" s="1"/>
  <c r="DU71" i="4" s="1"/>
  <c r="DU72" i="4" s="1"/>
  <c r="DU73" i="4" s="1"/>
  <c r="DU74" i="4" s="1"/>
  <c r="DU75" i="4" s="1"/>
  <c r="DU76" i="4" s="1"/>
  <c r="DU77" i="4" s="1"/>
  <c r="DU78" i="4" s="1"/>
  <c r="DU79" i="4" s="1"/>
  <c r="DU80" i="4" s="1"/>
  <c r="DU2" i="4" s="1"/>
  <c r="DI123" i="4" s="1"/>
  <c r="EC4" i="4"/>
  <c r="DR5" i="4"/>
  <c r="DR6" i="4" s="1"/>
  <c r="DR7" i="4" s="1"/>
  <c r="DR8" i="4" s="1"/>
  <c r="DR9" i="4" s="1"/>
  <c r="DR10" i="4" s="1"/>
  <c r="DR11" i="4" s="1"/>
  <c r="DR12" i="4" s="1"/>
  <c r="DR13" i="4" s="1"/>
  <c r="DR14" i="4" s="1"/>
  <c r="DR15" i="4" s="1"/>
  <c r="DR16" i="4" s="1"/>
  <c r="DR17" i="4" s="1"/>
  <c r="DR18" i="4" s="1"/>
  <c r="DR19" i="4" s="1"/>
  <c r="DR20" i="4" s="1"/>
  <c r="DR21" i="4" s="1"/>
  <c r="DR22" i="4" s="1"/>
  <c r="DR23" i="4" s="1"/>
  <c r="DR24" i="4" s="1"/>
  <c r="DR25" i="4" s="1"/>
  <c r="DR26" i="4" s="1"/>
  <c r="DR27" i="4" s="1"/>
  <c r="DR28" i="4" s="1"/>
  <c r="DR29" i="4" s="1"/>
  <c r="DR30" i="4" s="1"/>
  <c r="DR31" i="4" s="1"/>
  <c r="DR32" i="4" s="1"/>
  <c r="DR33" i="4" s="1"/>
  <c r="DR34" i="4" s="1"/>
  <c r="DR35" i="4" s="1"/>
  <c r="DR36" i="4" s="1"/>
  <c r="DR37" i="4" s="1"/>
  <c r="DR38" i="4" s="1"/>
  <c r="DR39" i="4" s="1"/>
  <c r="DR40" i="4" s="1"/>
  <c r="DR41" i="4" s="1"/>
  <c r="DR42" i="4" s="1"/>
  <c r="DR43" i="4" s="1"/>
  <c r="DR44" i="4" s="1"/>
  <c r="DR45" i="4" s="1"/>
  <c r="DR46" i="4" s="1"/>
  <c r="DR47" i="4" s="1"/>
  <c r="DR48" i="4" s="1"/>
  <c r="DR49" i="4" s="1"/>
  <c r="DR50" i="4" s="1"/>
  <c r="DR51" i="4" s="1"/>
  <c r="DR52" i="4" s="1"/>
  <c r="DR53" i="4" s="1"/>
  <c r="DR54" i="4" s="1"/>
  <c r="DR55" i="4" s="1"/>
  <c r="DR56" i="4" s="1"/>
  <c r="DR57" i="4" s="1"/>
  <c r="DR58" i="4" s="1"/>
  <c r="DR59" i="4" s="1"/>
  <c r="DR60" i="4" s="1"/>
  <c r="DR61" i="4" s="1"/>
  <c r="DR62" i="4" s="1"/>
  <c r="DR63" i="4" s="1"/>
  <c r="DR64" i="4" s="1"/>
  <c r="DR65" i="4" s="1"/>
  <c r="DR66" i="4" s="1"/>
  <c r="DR67" i="4" s="1"/>
  <c r="DR68" i="4" s="1"/>
  <c r="DR69" i="4" s="1"/>
  <c r="DR70" i="4" s="1"/>
  <c r="DR71" i="4" s="1"/>
  <c r="DR72" i="4" s="1"/>
  <c r="DR73" i="4" s="1"/>
  <c r="DR74" i="4" s="1"/>
  <c r="DR75" i="4" s="1"/>
  <c r="DR76" i="4" s="1"/>
  <c r="DR77" i="4" s="1"/>
  <c r="DR78" i="4" s="1"/>
  <c r="DR79" i="4" s="1"/>
  <c r="DR80" i="4" s="1"/>
  <c r="DR2" i="4" s="1"/>
  <c r="DI78" i="4" s="1"/>
  <c r="DZ5" i="4"/>
  <c r="DZ6" i="4" s="1"/>
  <c r="DZ7" i="4" s="1"/>
  <c r="DZ8" i="4" s="1"/>
  <c r="DZ9" i="4" s="1"/>
  <c r="DZ10" i="4" s="1"/>
  <c r="DZ11" i="4" s="1"/>
  <c r="DZ12" i="4" s="1"/>
  <c r="DZ13" i="4" s="1"/>
  <c r="DZ14" i="4" s="1"/>
  <c r="DZ15" i="4" s="1"/>
  <c r="DZ16" i="4" s="1"/>
  <c r="DZ17" i="4" s="1"/>
  <c r="DZ18" i="4" s="1"/>
  <c r="DZ19" i="4" s="1"/>
  <c r="DZ20" i="4" s="1"/>
  <c r="DZ21" i="4" s="1"/>
  <c r="DZ22" i="4" s="1"/>
  <c r="DZ23" i="4" s="1"/>
  <c r="DZ24" i="4" s="1"/>
  <c r="DZ25" i="4" s="1"/>
  <c r="DZ26" i="4" s="1"/>
  <c r="DZ27" i="4" s="1"/>
  <c r="DZ28" i="4" s="1"/>
  <c r="DZ29" i="4" s="1"/>
  <c r="DZ30" i="4" s="1"/>
  <c r="DZ31" i="4" s="1"/>
  <c r="DZ32" i="4" s="1"/>
  <c r="DZ33" i="4" s="1"/>
  <c r="DZ34" i="4" s="1"/>
  <c r="DZ35" i="4" s="1"/>
  <c r="DZ36" i="4" s="1"/>
  <c r="DZ37" i="4" s="1"/>
  <c r="DZ38" i="4" s="1"/>
  <c r="DZ39" i="4" s="1"/>
  <c r="DZ40" i="4" s="1"/>
  <c r="DZ41" i="4" s="1"/>
  <c r="DZ42" i="4" s="1"/>
  <c r="DZ43" i="4" s="1"/>
  <c r="DZ44" i="4" s="1"/>
  <c r="DZ45" i="4" s="1"/>
  <c r="DZ46" i="4" s="1"/>
  <c r="DZ47" i="4" s="1"/>
  <c r="DZ48" i="4" s="1"/>
  <c r="DZ49" i="4" s="1"/>
  <c r="DZ50" i="4" s="1"/>
  <c r="DZ51" i="4" s="1"/>
  <c r="DZ52" i="4" s="1"/>
  <c r="DZ53" i="4" s="1"/>
  <c r="DZ54" i="4" s="1"/>
  <c r="DZ55" i="4" s="1"/>
  <c r="DZ56" i="4" s="1"/>
  <c r="DZ57" i="4" s="1"/>
  <c r="DZ58" i="4" s="1"/>
  <c r="DZ59" i="4" s="1"/>
  <c r="DZ60" i="4" s="1"/>
  <c r="DZ61" i="4" s="1"/>
  <c r="DZ62" i="4" s="1"/>
  <c r="DZ63" i="4" s="1"/>
  <c r="DZ64" i="4" s="1"/>
  <c r="DZ65" i="4" s="1"/>
  <c r="DZ66" i="4" s="1"/>
  <c r="DZ67" i="4" s="1"/>
  <c r="DZ68" i="4" s="1"/>
  <c r="DZ69" i="4" s="1"/>
  <c r="DZ70" i="4" s="1"/>
  <c r="DZ71" i="4" s="1"/>
  <c r="DZ72" i="4" s="1"/>
  <c r="DZ73" i="4" s="1"/>
  <c r="DZ74" i="4" s="1"/>
  <c r="DZ75" i="4" s="1"/>
  <c r="DZ76" i="4" s="1"/>
  <c r="DZ77" i="4" s="1"/>
  <c r="DZ78" i="4" s="1"/>
  <c r="DZ79" i="4" s="1"/>
  <c r="DZ80" i="4" s="1"/>
  <c r="DZ2" i="4" s="1"/>
  <c r="DI198" i="4" s="1"/>
  <c r="DQ8" i="4"/>
  <c r="EG8" i="4"/>
  <c r="EG17" i="4"/>
  <c r="EG11" i="4"/>
  <c r="EG10" i="4"/>
  <c r="DO4" i="4"/>
  <c r="DO5" i="4" s="1"/>
  <c r="DO6" i="4" s="1"/>
  <c r="DO7" i="4" s="1"/>
  <c r="DO8" i="4" s="1"/>
  <c r="DO9" i="4" s="1"/>
  <c r="DO10" i="4" s="1"/>
  <c r="DO11" i="4" s="1"/>
  <c r="DO12" i="4" s="1"/>
  <c r="DO13" i="4" s="1"/>
  <c r="DO14" i="4" s="1"/>
  <c r="DO15" i="4" s="1"/>
  <c r="DO16" i="4" s="1"/>
  <c r="DO17" i="4" s="1"/>
  <c r="DO18" i="4" s="1"/>
  <c r="DO19" i="4" s="1"/>
  <c r="DO20" i="4" s="1"/>
  <c r="DO21" i="4" s="1"/>
  <c r="DO22" i="4" s="1"/>
  <c r="DO23" i="4" s="1"/>
  <c r="DO24" i="4" s="1"/>
  <c r="DO25" i="4" s="1"/>
  <c r="DO26" i="4" s="1"/>
  <c r="DO27" i="4" s="1"/>
  <c r="DO28" i="4" s="1"/>
  <c r="DO29" i="4" s="1"/>
  <c r="DO30" i="4" s="1"/>
  <c r="DO31" i="4" s="1"/>
  <c r="DO32" i="4" s="1"/>
  <c r="DO33" i="4" s="1"/>
  <c r="DO34" i="4" s="1"/>
  <c r="DO35" i="4" s="1"/>
  <c r="DO36" i="4" s="1"/>
  <c r="DO37" i="4" s="1"/>
  <c r="DO38" i="4" s="1"/>
  <c r="DO39" i="4" s="1"/>
  <c r="DO40" i="4" s="1"/>
  <c r="DO41" i="4" s="1"/>
  <c r="DO42" i="4" s="1"/>
  <c r="DO43" i="4" s="1"/>
  <c r="DO44" i="4" s="1"/>
  <c r="DO45" i="4" s="1"/>
  <c r="DO46" i="4" s="1"/>
  <c r="DO47" i="4" s="1"/>
  <c r="DO48" i="4" s="1"/>
  <c r="DO49" i="4" s="1"/>
  <c r="DO50" i="4" s="1"/>
  <c r="DO51" i="4" s="1"/>
  <c r="DO52" i="4" s="1"/>
  <c r="DO53" i="4" s="1"/>
  <c r="DO54" i="4" s="1"/>
  <c r="DO55" i="4" s="1"/>
  <c r="DO56" i="4" s="1"/>
  <c r="DO57" i="4" s="1"/>
  <c r="DO58" i="4" s="1"/>
  <c r="DO59" i="4" s="1"/>
  <c r="DO60" i="4" s="1"/>
  <c r="DO61" i="4" s="1"/>
  <c r="DO62" i="4" s="1"/>
  <c r="DO63" i="4" s="1"/>
  <c r="DO64" i="4" s="1"/>
  <c r="DO65" i="4" s="1"/>
  <c r="DO66" i="4" s="1"/>
  <c r="DO67" i="4" s="1"/>
  <c r="DO68" i="4" s="1"/>
  <c r="DO69" i="4" s="1"/>
  <c r="DO70" i="4" s="1"/>
  <c r="DO71" i="4" s="1"/>
  <c r="DO72" i="4" s="1"/>
  <c r="DO73" i="4" s="1"/>
  <c r="DO74" i="4" s="1"/>
  <c r="DO75" i="4" s="1"/>
  <c r="DO76" i="4" s="1"/>
  <c r="DO77" i="4" s="1"/>
  <c r="DO78" i="4" s="1"/>
  <c r="DO79" i="4" s="1"/>
  <c r="DO80" i="4" s="1"/>
  <c r="DO2" i="4" s="1"/>
  <c r="DI33" i="4" s="1"/>
  <c r="DW4" i="4"/>
  <c r="DW5" i="4" s="1"/>
  <c r="DW6" i="4" s="1"/>
  <c r="DW7" i="4" s="1"/>
  <c r="DW8" i="4" s="1"/>
  <c r="DW9" i="4" s="1"/>
  <c r="DW10" i="4" s="1"/>
  <c r="DW11" i="4" s="1"/>
  <c r="DW12" i="4" s="1"/>
  <c r="DW13" i="4" s="1"/>
  <c r="DW14" i="4" s="1"/>
  <c r="DW15" i="4" s="1"/>
  <c r="DW16" i="4" s="1"/>
  <c r="DW17" i="4" s="1"/>
  <c r="DW18" i="4" s="1"/>
  <c r="DW19" i="4" s="1"/>
  <c r="DW20" i="4" s="1"/>
  <c r="DW21" i="4" s="1"/>
  <c r="DW22" i="4" s="1"/>
  <c r="DW23" i="4" s="1"/>
  <c r="DW24" i="4" s="1"/>
  <c r="DW25" i="4" s="1"/>
  <c r="DW26" i="4" s="1"/>
  <c r="DW27" i="4" s="1"/>
  <c r="DW28" i="4" s="1"/>
  <c r="DW29" i="4" s="1"/>
  <c r="DW30" i="4" s="1"/>
  <c r="DW31" i="4" s="1"/>
  <c r="DW32" i="4" s="1"/>
  <c r="DW33" i="4" s="1"/>
  <c r="DW34" i="4" s="1"/>
  <c r="DW35" i="4" s="1"/>
  <c r="DW36" i="4" s="1"/>
  <c r="DW37" i="4" s="1"/>
  <c r="DW38" i="4" s="1"/>
  <c r="DW39" i="4" s="1"/>
  <c r="DW40" i="4" s="1"/>
  <c r="DW41" i="4" s="1"/>
  <c r="DW42" i="4" s="1"/>
  <c r="DW43" i="4" s="1"/>
  <c r="DW44" i="4" s="1"/>
  <c r="DW45" i="4" s="1"/>
  <c r="DW46" i="4" s="1"/>
  <c r="DW47" i="4" s="1"/>
  <c r="DW48" i="4" s="1"/>
  <c r="DW49" i="4" s="1"/>
  <c r="DW50" i="4" s="1"/>
  <c r="DW51" i="4" s="1"/>
  <c r="DW52" i="4" s="1"/>
  <c r="DW53" i="4" s="1"/>
  <c r="DW54" i="4" s="1"/>
  <c r="DW55" i="4" s="1"/>
  <c r="DW56" i="4" s="1"/>
  <c r="DW57" i="4" s="1"/>
  <c r="DW58" i="4" s="1"/>
  <c r="DW59" i="4" s="1"/>
  <c r="DW60" i="4" s="1"/>
  <c r="DW61" i="4" s="1"/>
  <c r="DW62" i="4" s="1"/>
  <c r="DW63" i="4" s="1"/>
  <c r="DW64" i="4" s="1"/>
  <c r="DW65" i="4" s="1"/>
  <c r="DW66" i="4" s="1"/>
  <c r="DW67" i="4" s="1"/>
  <c r="DW68" i="4" s="1"/>
  <c r="DW69" i="4" s="1"/>
  <c r="DW70" i="4" s="1"/>
  <c r="DW71" i="4" s="1"/>
  <c r="DW72" i="4" s="1"/>
  <c r="DW73" i="4" s="1"/>
  <c r="DW74" i="4" s="1"/>
  <c r="DW75" i="4" s="1"/>
  <c r="DW76" i="4" s="1"/>
  <c r="DW77" i="4" s="1"/>
  <c r="DW78" i="4" s="1"/>
  <c r="DW79" i="4" s="1"/>
  <c r="DW80" i="4" s="1"/>
  <c r="DW2" i="4" s="1"/>
  <c r="DI153" i="4" s="1"/>
  <c r="EE4" i="4"/>
  <c r="EE5" i="4" s="1"/>
  <c r="EE6" i="4" s="1"/>
  <c r="EE7" i="4" s="1"/>
  <c r="EE8" i="4" s="1"/>
  <c r="EE9" i="4" s="1"/>
  <c r="EE10" i="4" s="1"/>
  <c r="EE11" i="4" s="1"/>
  <c r="EE12" i="4" s="1"/>
  <c r="EE13" i="4" s="1"/>
  <c r="EE14" i="4" s="1"/>
  <c r="EE15" i="4" s="1"/>
  <c r="EE16" i="4" s="1"/>
  <c r="EE17" i="4" s="1"/>
  <c r="EE18" i="4" s="1"/>
  <c r="EE19" i="4" s="1"/>
  <c r="EE20" i="4" s="1"/>
  <c r="EE21" i="4" s="1"/>
  <c r="EE22" i="4" s="1"/>
  <c r="EE23" i="4" s="1"/>
  <c r="EE24" i="4" s="1"/>
  <c r="EE25" i="4" s="1"/>
  <c r="EE26" i="4" s="1"/>
  <c r="EE27" i="4" s="1"/>
  <c r="EE28" i="4" s="1"/>
  <c r="EE29" i="4" s="1"/>
  <c r="EE30" i="4" s="1"/>
  <c r="EE31" i="4" s="1"/>
  <c r="EE32" i="4" s="1"/>
  <c r="EE33" i="4" s="1"/>
  <c r="EE34" i="4" s="1"/>
  <c r="EE35" i="4" s="1"/>
  <c r="EE36" i="4" s="1"/>
  <c r="EE37" i="4" s="1"/>
  <c r="EE38" i="4" s="1"/>
  <c r="EE39" i="4" s="1"/>
  <c r="EE40" i="4" s="1"/>
  <c r="EE41" i="4" s="1"/>
  <c r="EE42" i="4" s="1"/>
  <c r="EE43" i="4" s="1"/>
  <c r="EE44" i="4" s="1"/>
  <c r="EE45" i="4" s="1"/>
  <c r="EE46" i="4" s="1"/>
  <c r="EE47" i="4" s="1"/>
  <c r="EE48" i="4" s="1"/>
  <c r="EE49" i="4" s="1"/>
  <c r="EE50" i="4" s="1"/>
  <c r="EE51" i="4" s="1"/>
  <c r="EE52" i="4" s="1"/>
  <c r="EE53" i="4" s="1"/>
  <c r="EE54" i="4" s="1"/>
  <c r="EE55" i="4" s="1"/>
  <c r="EE56" i="4" s="1"/>
  <c r="EE57" i="4" s="1"/>
  <c r="EE58" i="4" s="1"/>
  <c r="EE59" i="4" s="1"/>
  <c r="EE60" i="4" s="1"/>
  <c r="EE61" i="4" s="1"/>
  <c r="EE62" i="4" s="1"/>
  <c r="EE63" i="4" s="1"/>
  <c r="EE64" i="4" s="1"/>
  <c r="EE65" i="4" s="1"/>
  <c r="EE66" i="4" s="1"/>
  <c r="EE67" i="4" s="1"/>
  <c r="EE68" i="4" s="1"/>
  <c r="EE69" i="4" s="1"/>
  <c r="EE70" i="4" s="1"/>
  <c r="EE71" i="4" s="1"/>
  <c r="EE72" i="4" s="1"/>
  <c r="EE73" i="4" s="1"/>
  <c r="EE74" i="4" s="1"/>
  <c r="EE75" i="4" s="1"/>
  <c r="EE76" i="4" s="1"/>
  <c r="EE77" i="4" s="1"/>
  <c r="EE78" i="4" s="1"/>
  <c r="EE79" i="4" s="1"/>
  <c r="EE80" i="4" s="1"/>
  <c r="EE2" i="4" s="1"/>
  <c r="DI273" i="4" s="1"/>
  <c r="DQ6" i="4"/>
  <c r="DQ7" i="4" s="1"/>
  <c r="EG6" i="4"/>
  <c r="DN7" i="4"/>
  <c r="DN8" i="4" s="1"/>
  <c r="DN9" i="4" s="1"/>
  <c r="DN10" i="4" s="1"/>
  <c r="DN11" i="4" s="1"/>
  <c r="DN12" i="4" s="1"/>
  <c r="DN13" i="4" s="1"/>
  <c r="DN14" i="4" s="1"/>
  <c r="DN15" i="4" s="1"/>
  <c r="DN16" i="4" s="1"/>
  <c r="DN17" i="4" s="1"/>
  <c r="DN18" i="4" s="1"/>
  <c r="DN19" i="4" s="1"/>
  <c r="DN20" i="4" s="1"/>
  <c r="DN21" i="4" s="1"/>
  <c r="DN22" i="4" s="1"/>
  <c r="DN23" i="4" s="1"/>
  <c r="DN24" i="4" s="1"/>
  <c r="DN25" i="4" s="1"/>
  <c r="DN26" i="4" s="1"/>
  <c r="DN27" i="4" s="1"/>
  <c r="DN28" i="4" s="1"/>
  <c r="DN29" i="4" s="1"/>
  <c r="DN30" i="4" s="1"/>
  <c r="DN31" i="4" s="1"/>
  <c r="DN32" i="4" s="1"/>
  <c r="DN33" i="4" s="1"/>
  <c r="DN34" i="4" s="1"/>
  <c r="DN35" i="4" s="1"/>
  <c r="DN36" i="4" s="1"/>
  <c r="DN37" i="4" s="1"/>
  <c r="DN38" i="4" s="1"/>
  <c r="DN39" i="4" s="1"/>
  <c r="DN40" i="4" s="1"/>
  <c r="DN41" i="4" s="1"/>
  <c r="DN42" i="4" s="1"/>
  <c r="DN43" i="4" s="1"/>
  <c r="DN44" i="4" s="1"/>
  <c r="DN45" i="4" s="1"/>
  <c r="DN46" i="4" s="1"/>
  <c r="DN47" i="4" s="1"/>
  <c r="DN48" i="4" s="1"/>
  <c r="DN49" i="4" s="1"/>
  <c r="DN50" i="4" s="1"/>
  <c r="DN51" i="4" s="1"/>
  <c r="DN52" i="4" s="1"/>
  <c r="DN53" i="4" s="1"/>
  <c r="DN54" i="4" s="1"/>
  <c r="DN55" i="4" s="1"/>
  <c r="DN56" i="4" s="1"/>
  <c r="DN57" i="4" s="1"/>
  <c r="DN58" i="4" s="1"/>
  <c r="DN59" i="4" s="1"/>
  <c r="DN60" i="4" s="1"/>
  <c r="DN61" i="4" s="1"/>
  <c r="DN62" i="4" s="1"/>
  <c r="DN63" i="4" s="1"/>
  <c r="DN64" i="4" s="1"/>
  <c r="DN65" i="4" s="1"/>
  <c r="DN66" i="4" s="1"/>
  <c r="DN67" i="4" s="1"/>
  <c r="DN68" i="4" s="1"/>
  <c r="DN69" i="4" s="1"/>
  <c r="DN70" i="4" s="1"/>
  <c r="DN71" i="4" s="1"/>
  <c r="DN72" i="4" s="1"/>
  <c r="DN73" i="4" s="1"/>
  <c r="DN74" i="4" s="1"/>
  <c r="DN75" i="4" s="1"/>
  <c r="DN76" i="4" s="1"/>
  <c r="DN77" i="4" s="1"/>
  <c r="DN78" i="4" s="1"/>
  <c r="DN79" i="4" s="1"/>
  <c r="DN80" i="4" s="1"/>
  <c r="DN2" i="4" s="1"/>
  <c r="DI18" i="4" s="1"/>
  <c r="ED7" i="4"/>
  <c r="ED8" i="4" s="1"/>
  <c r="ED9" i="4" s="1"/>
  <c r="ED10" i="4" s="1"/>
  <c r="ED11" i="4" s="1"/>
  <c r="ED12" i="4" s="1"/>
  <c r="ED13" i="4" s="1"/>
  <c r="ED14" i="4" s="1"/>
  <c r="ED15" i="4" s="1"/>
  <c r="ED16" i="4" s="1"/>
  <c r="ED17" i="4" s="1"/>
  <c r="ED18" i="4" s="1"/>
  <c r="ED19" i="4" s="1"/>
  <c r="ED20" i="4" s="1"/>
  <c r="ED21" i="4" s="1"/>
  <c r="ED22" i="4" s="1"/>
  <c r="ED23" i="4" s="1"/>
  <c r="ED24" i="4" s="1"/>
  <c r="ED25" i="4" s="1"/>
  <c r="ED26" i="4" s="1"/>
  <c r="ED27" i="4" s="1"/>
  <c r="ED28" i="4" s="1"/>
  <c r="ED29" i="4" s="1"/>
  <c r="ED30" i="4" s="1"/>
  <c r="ED31" i="4" s="1"/>
  <c r="ED32" i="4" s="1"/>
  <c r="ED33" i="4" s="1"/>
  <c r="ED34" i="4" s="1"/>
  <c r="ED35" i="4" s="1"/>
  <c r="ED36" i="4" s="1"/>
  <c r="ED37" i="4" s="1"/>
  <c r="ED38" i="4" s="1"/>
  <c r="ED39" i="4" s="1"/>
  <c r="ED40" i="4" s="1"/>
  <c r="ED41" i="4" s="1"/>
  <c r="ED42" i="4" s="1"/>
  <c r="ED43" i="4" s="1"/>
  <c r="ED44" i="4" s="1"/>
  <c r="ED45" i="4" s="1"/>
  <c r="ED46" i="4" s="1"/>
  <c r="ED47" i="4" s="1"/>
  <c r="ED48" i="4" s="1"/>
  <c r="ED49" i="4" s="1"/>
  <c r="ED50" i="4" s="1"/>
  <c r="ED51" i="4" s="1"/>
  <c r="ED52" i="4" s="1"/>
  <c r="ED53" i="4" s="1"/>
  <c r="ED54" i="4" s="1"/>
  <c r="ED55" i="4" s="1"/>
  <c r="ED56" i="4" s="1"/>
  <c r="ED57" i="4" s="1"/>
  <c r="ED58" i="4" s="1"/>
  <c r="ED59" i="4" s="1"/>
  <c r="ED60" i="4" s="1"/>
  <c r="ED61" i="4" s="1"/>
  <c r="ED62" i="4" s="1"/>
  <c r="ED63" i="4" s="1"/>
  <c r="ED64" i="4" s="1"/>
  <c r="ED65" i="4" s="1"/>
  <c r="ED66" i="4" s="1"/>
  <c r="ED67" i="4" s="1"/>
  <c r="ED68" i="4" s="1"/>
  <c r="ED69" i="4" s="1"/>
  <c r="ED70" i="4" s="1"/>
  <c r="ED71" i="4" s="1"/>
  <c r="ED72" i="4" s="1"/>
  <c r="ED73" i="4" s="1"/>
  <c r="ED74" i="4" s="1"/>
  <c r="ED75" i="4" s="1"/>
  <c r="ED76" i="4" s="1"/>
  <c r="ED77" i="4" s="1"/>
  <c r="ED78" i="4" s="1"/>
  <c r="ED79" i="4" s="1"/>
  <c r="ED80" i="4" s="1"/>
  <c r="ED2" i="4" s="1"/>
  <c r="DI258" i="4" s="1"/>
  <c r="DS8" i="4"/>
  <c r="DS9" i="4" s="1"/>
  <c r="DS10" i="4" s="1"/>
  <c r="DS11" i="4" s="1"/>
  <c r="DS12" i="4" s="1"/>
  <c r="DS13" i="4" s="1"/>
  <c r="DS14" i="4" s="1"/>
  <c r="DS15" i="4" s="1"/>
  <c r="DS16" i="4" s="1"/>
  <c r="DS17" i="4" s="1"/>
  <c r="DS18" i="4" s="1"/>
  <c r="DS19" i="4" s="1"/>
  <c r="DS20" i="4" s="1"/>
  <c r="DS21" i="4" s="1"/>
  <c r="DS22" i="4" s="1"/>
  <c r="DS23" i="4" s="1"/>
  <c r="DS24" i="4" s="1"/>
  <c r="DS25" i="4" s="1"/>
  <c r="DS26" i="4" s="1"/>
  <c r="DS27" i="4" s="1"/>
  <c r="DS28" i="4" s="1"/>
  <c r="DS29" i="4" s="1"/>
  <c r="DS30" i="4" s="1"/>
  <c r="DS31" i="4" s="1"/>
  <c r="DS32" i="4" s="1"/>
  <c r="DS33" i="4" s="1"/>
  <c r="DS34" i="4" s="1"/>
  <c r="DS35" i="4" s="1"/>
  <c r="DS36" i="4" s="1"/>
  <c r="DS37" i="4" s="1"/>
  <c r="DS38" i="4" s="1"/>
  <c r="DS39" i="4" s="1"/>
  <c r="DS40" i="4" s="1"/>
  <c r="DS41" i="4" s="1"/>
  <c r="DS42" i="4" s="1"/>
  <c r="DS43" i="4" s="1"/>
  <c r="DS44" i="4" s="1"/>
  <c r="DS45" i="4" s="1"/>
  <c r="DS46" i="4" s="1"/>
  <c r="DS47" i="4" s="1"/>
  <c r="DS48" i="4" s="1"/>
  <c r="DS49" i="4" s="1"/>
  <c r="DS50" i="4" s="1"/>
  <c r="DS51" i="4" s="1"/>
  <c r="DS52" i="4" s="1"/>
  <c r="DS53" i="4" s="1"/>
  <c r="DS54" i="4" s="1"/>
  <c r="DS55" i="4" s="1"/>
  <c r="DS56" i="4" s="1"/>
  <c r="DS57" i="4" s="1"/>
  <c r="DS58" i="4" s="1"/>
  <c r="DS59" i="4" s="1"/>
  <c r="DS60" i="4" s="1"/>
  <c r="DS61" i="4" s="1"/>
  <c r="DS62" i="4" s="1"/>
  <c r="DS63" i="4" s="1"/>
  <c r="DS64" i="4" s="1"/>
  <c r="DS65" i="4" s="1"/>
  <c r="DS66" i="4" s="1"/>
  <c r="DS67" i="4" s="1"/>
  <c r="DS68" i="4" s="1"/>
  <c r="DS69" i="4" s="1"/>
  <c r="DS70" i="4" s="1"/>
  <c r="DS71" i="4" s="1"/>
  <c r="DS72" i="4" s="1"/>
  <c r="DS73" i="4" s="1"/>
  <c r="DS74" i="4" s="1"/>
  <c r="DS75" i="4" s="1"/>
  <c r="DS76" i="4" s="1"/>
  <c r="DS77" i="4" s="1"/>
  <c r="DS78" i="4" s="1"/>
  <c r="DS79" i="4" s="1"/>
  <c r="DS80" i="4" s="1"/>
  <c r="DS2" i="4" s="1"/>
  <c r="DI93" i="4" s="1"/>
  <c r="EG14" i="4"/>
  <c r="DP4" i="4"/>
  <c r="DP5" i="4" s="1"/>
  <c r="DP6" i="4" s="1"/>
  <c r="DP7" i="4" s="1"/>
  <c r="DP8" i="4" s="1"/>
  <c r="DP9" i="4" s="1"/>
  <c r="DP10" i="4" s="1"/>
  <c r="DP11" i="4" s="1"/>
  <c r="DP12" i="4" s="1"/>
  <c r="DP13" i="4" s="1"/>
  <c r="DP14" i="4" s="1"/>
  <c r="DP15" i="4" s="1"/>
  <c r="DP16" i="4" s="1"/>
  <c r="DP17" i="4" s="1"/>
  <c r="DP18" i="4" s="1"/>
  <c r="DP19" i="4" s="1"/>
  <c r="DP20" i="4" s="1"/>
  <c r="DP21" i="4" s="1"/>
  <c r="DP22" i="4" s="1"/>
  <c r="DP23" i="4" s="1"/>
  <c r="DP24" i="4" s="1"/>
  <c r="DP25" i="4" s="1"/>
  <c r="DP26" i="4" s="1"/>
  <c r="DP27" i="4" s="1"/>
  <c r="DP28" i="4" s="1"/>
  <c r="DP29" i="4" s="1"/>
  <c r="DP30" i="4" s="1"/>
  <c r="DP31" i="4" s="1"/>
  <c r="DP32" i="4" s="1"/>
  <c r="DP33" i="4" s="1"/>
  <c r="DP34" i="4" s="1"/>
  <c r="DP35" i="4" s="1"/>
  <c r="DP36" i="4" s="1"/>
  <c r="DP37" i="4" s="1"/>
  <c r="DP38" i="4" s="1"/>
  <c r="DP39" i="4" s="1"/>
  <c r="DP40" i="4" s="1"/>
  <c r="DP41" i="4" s="1"/>
  <c r="DP42" i="4" s="1"/>
  <c r="DP43" i="4" s="1"/>
  <c r="DP44" i="4" s="1"/>
  <c r="DP45" i="4" s="1"/>
  <c r="DP46" i="4" s="1"/>
  <c r="DP47" i="4" s="1"/>
  <c r="DP48" i="4" s="1"/>
  <c r="DP49" i="4" s="1"/>
  <c r="DP50" i="4" s="1"/>
  <c r="DP51" i="4" s="1"/>
  <c r="DP52" i="4" s="1"/>
  <c r="DP53" i="4" s="1"/>
  <c r="DP54" i="4" s="1"/>
  <c r="DP55" i="4" s="1"/>
  <c r="DP56" i="4" s="1"/>
  <c r="DP57" i="4" s="1"/>
  <c r="DP58" i="4" s="1"/>
  <c r="DP59" i="4" s="1"/>
  <c r="DP60" i="4" s="1"/>
  <c r="DP61" i="4" s="1"/>
  <c r="DP62" i="4" s="1"/>
  <c r="DP63" i="4" s="1"/>
  <c r="DP64" i="4" s="1"/>
  <c r="DP65" i="4" s="1"/>
  <c r="DP66" i="4" s="1"/>
  <c r="DP67" i="4" s="1"/>
  <c r="DP68" i="4" s="1"/>
  <c r="DP69" i="4" s="1"/>
  <c r="DP70" i="4" s="1"/>
  <c r="DP71" i="4" s="1"/>
  <c r="DP72" i="4" s="1"/>
  <c r="DP73" i="4" s="1"/>
  <c r="DP74" i="4" s="1"/>
  <c r="DP75" i="4" s="1"/>
  <c r="DP76" i="4" s="1"/>
  <c r="DP77" i="4" s="1"/>
  <c r="DP78" i="4" s="1"/>
  <c r="DP79" i="4" s="1"/>
  <c r="DP80" i="4" s="1"/>
  <c r="DP2" i="4" s="1"/>
  <c r="DI48" i="4" s="1"/>
  <c r="DX4" i="4"/>
  <c r="DX5" i="4" s="1"/>
  <c r="DX6" i="4" s="1"/>
  <c r="DX7" i="4" s="1"/>
  <c r="DX8" i="4" s="1"/>
  <c r="DX9" i="4" s="1"/>
  <c r="DX10" i="4" s="1"/>
  <c r="DX11" i="4" s="1"/>
  <c r="DX12" i="4" s="1"/>
  <c r="DX13" i="4" s="1"/>
  <c r="DX14" i="4" s="1"/>
  <c r="DX15" i="4" s="1"/>
  <c r="DX16" i="4" s="1"/>
  <c r="DX17" i="4" s="1"/>
  <c r="DX18" i="4" s="1"/>
  <c r="DX19" i="4" s="1"/>
  <c r="DX20" i="4" s="1"/>
  <c r="DX21" i="4" s="1"/>
  <c r="DX22" i="4" s="1"/>
  <c r="DX23" i="4" s="1"/>
  <c r="DX24" i="4" s="1"/>
  <c r="DX25" i="4" s="1"/>
  <c r="DX26" i="4" s="1"/>
  <c r="DX27" i="4" s="1"/>
  <c r="DX28" i="4" s="1"/>
  <c r="DX29" i="4" s="1"/>
  <c r="DX30" i="4" s="1"/>
  <c r="DX31" i="4" s="1"/>
  <c r="DX32" i="4" s="1"/>
  <c r="DX33" i="4" s="1"/>
  <c r="DX34" i="4" s="1"/>
  <c r="DX35" i="4" s="1"/>
  <c r="DX36" i="4" s="1"/>
  <c r="DX37" i="4" s="1"/>
  <c r="DX38" i="4" s="1"/>
  <c r="DX39" i="4" s="1"/>
  <c r="DX40" i="4" s="1"/>
  <c r="DX41" i="4" s="1"/>
  <c r="DX42" i="4" s="1"/>
  <c r="DX43" i="4" s="1"/>
  <c r="DX44" i="4" s="1"/>
  <c r="DX45" i="4" s="1"/>
  <c r="DX46" i="4" s="1"/>
  <c r="DX47" i="4" s="1"/>
  <c r="DX48" i="4" s="1"/>
  <c r="DX49" i="4" s="1"/>
  <c r="DX50" i="4" s="1"/>
  <c r="DX51" i="4" s="1"/>
  <c r="DX52" i="4" s="1"/>
  <c r="DX53" i="4" s="1"/>
  <c r="DX54" i="4" s="1"/>
  <c r="DX55" i="4" s="1"/>
  <c r="DX56" i="4" s="1"/>
  <c r="DX57" i="4" s="1"/>
  <c r="DX58" i="4" s="1"/>
  <c r="DX59" i="4" s="1"/>
  <c r="DX60" i="4" s="1"/>
  <c r="DX61" i="4" s="1"/>
  <c r="DX62" i="4" s="1"/>
  <c r="DX63" i="4" s="1"/>
  <c r="DX64" i="4" s="1"/>
  <c r="DX65" i="4" s="1"/>
  <c r="DX66" i="4" s="1"/>
  <c r="DX67" i="4" s="1"/>
  <c r="DX68" i="4" s="1"/>
  <c r="DX69" i="4" s="1"/>
  <c r="DX70" i="4" s="1"/>
  <c r="DX71" i="4" s="1"/>
  <c r="DX72" i="4" s="1"/>
  <c r="DX73" i="4" s="1"/>
  <c r="DX74" i="4" s="1"/>
  <c r="DX75" i="4" s="1"/>
  <c r="DX76" i="4" s="1"/>
  <c r="DX77" i="4" s="1"/>
  <c r="DX78" i="4" s="1"/>
  <c r="DX79" i="4" s="1"/>
  <c r="DX80" i="4" s="1"/>
  <c r="DX2" i="4" s="1"/>
  <c r="DI168" i="4" s="1"/>
  <c r="EC5" i="4"/>
  <c r="EC6" i="4" s="1"/>
  <c r="EC7" i="4" s="1"/>
  <c r="EC8" i="4" s="1"/>
  <c r="EC9" i="4" s="1"/>
  <c r="EC10" i="4" s="1"/>
  <c r="EC11" i="4" s="1"/>
  <c r="EC12" i="4" s="1"/>
  <c r="EC13" i="4" s="1"/>
  <c r="EC14" i="4" s="1"/>
  <c r="EC15" i="4" s="1"/>
  <c r="EC16" i="4" s="1"/>
  <c r="EC17" i="4" s="1"/>
  <c r="EC18" i="4" s="1"/>
  <c r="EC19" i="4" s="1"/>
  <c r="EC20" i="4" s="1"/>
  <c r="EC21" i="4" s="1"/>
  <c r="EC22" i="4" s="1"/>
  <c r="EC23" i="4" s="1"/>
  <c r="EC24" i="4" s="1"/>
  <c r="EC25" i="4" s="1"/>
  <c r="EC26" i="4" s="1"/>
  <c r="EC27" i="4" s="1"/>
  <c r="EC28" i="4" s="1"/>
  <c r="EC29" i="4" s="1"/>
  <c r="EC30" i="4" s="1"/>
  <c r="EC31" i="4" s="1"/>
  <c r="EC32" i="4" s="1"/>
  <c r="EC33" i="4" s="1"/>
  <c r="EC34" i="4" s="1"/>
  <c r="EC35" i="4" s="1"/>
  <c r="EC36" i="4" s="1"/>
  <c r="EC37" i="4" s="1"/>
  <c r="EC38" i="4" s="1"/>
  <c r="EC39" i="4" s="1"/>
  <c r="EC40" i="4" s="1"/>
  <c r="EC41" i="4" s="1"/>
  <c r="EC42" i="4" s="1"/>
  <c r="EC43" i="4" s="1"/>
  <c r="EC44" i="4" s="1"/>
  <c r="EC45" i="4" s="1"/>
  <c r="EC46" i="4" s="1"/>
  <c r="EC47" i="4" s="1"/>
  <c r="EC48" i="4" s="1"/>
  <c r="EC49" i="4" s="1"/>
  <c r="EC50" i="4" s="1"/>
  <c r="EC51" i="4" s="1"/>
  <c r="EC52" i="4" s="1"/>
  <c r="EC53" i="4" s="1"/>
  <c r="EC54" i="4" s="1"/>
  <c r="EC55" i="4" s="1"/>
  <c r="EC56" i="4" s="1"/>
  <c r="EC57" i="4" s="1"/>
  <c r="EC58" i="4" s="1"/>
  <c r="EC59" i="4" s="1"/>
  <c r="EC60" i="4" s="1"/>
  <c r="EC61" i="4" s="1"/>
  <c r="EC62" i="4" s="1"/>
  <c r="EC63" i="4" s="1"/>
  <c r="EC64" i="4" s="1"/>
  <c r="EC65" i="4" s="1"/>
  <c r="EC66" i="4" s="1"/>
  <c r="EC67" i="4" s="1"/>
  <c r="EC68" i="4" s="1"/>
  <c r="EC69" i="4" s="1"/>
  <c r="EC70" i="4" s="1"/>
  <c r="EC71" i="4" s="1"/>
  <c r="EC72" i="4" s="1"/>
  <c r="EC73" i="4" s="1"/>
  <c r="EC74" i="4" s="1"/>
  <c r="EC75" i="4" s="1"/>
  <c r="EC76" i="4" s="1"/>
  <c r="EC77" i="4" s="1"/>
  <c r="EC78" i="4" s="1"/>
  <c r="EC79" i="4" s="1"/>
  <c r="EC80" i="4" s="1"/>
  <c r="EC2" i="4" s="1"/>
  <c r="DI243" i="4" s="1"/>
  <c r="DQ9" i="4"/>
  <c r="DQ10" i="4" s="1"/>
  <c r="DQ11" i="4" s="1"/>
  <c r="DQ12" i="4" s="1"/>
  <c r="DQ13" i="4" s="1"/>
  <c r="DQ14" i="4" s="1"/>
  <c r="DQ15" i="4" s="1"/>
  <c r="DQ16" i="4" s="1"/>
  <c r="DQ17" i="4" s="1"/>
  <c r="DQ18" i="4" s="1"/>
  <c r="DQ19" i="4" s="1"/>
  <c r="DQ20" i="4" s="1"/>
  <c r="DQ21" i="4" s="1"/>
  <c r="DQ22" i="4" s="1"/>
  <c r="DQ23" i="4" s="1"/>
  <c r="DQ24" i="4" s="1"/>
  <c r="DQ25" i="4" s="1"/>
  <c r="DQ26" i="4" s="1"/>
  <c r="DQ27" i="4" s="1"/>
  <c r="DQ28" i="4" s="1"/>
  <c r="DQ29" i="4" s="1"/>
  <c r="DQ30" i="4" s="1"/>
  <c r="DQ31" i="4" s="1"/>
  <c r="DQ32" i="4" s="1"/>
  <c r="DQ33" i="4" s="1"/>
  <c r="DQ34" i="4" s="1"/>
  <c r="DQ35" i="4" s="1"/>
  <c r="DQ36" i="4" s="1"/>
  <c r="DQ37" i="4" s="1"/>
  <c r="DQ38" i="4" s="1"/>
  <c r="DQ39" i="4" s="1"/>
  <c r="DQ40" i="4" s="1"/>
  <c r="DQ41" i="4" s="1"/>
  <c r="DQ42" i="4" s="1"/>
  <c r="DQ43" i="4" s="1"/>
  <c r="DQ44" i="4" s="1"/>
  <c r="DQ45" i="4" s="1"/>
  <c r="DQ46" i="4" s="1"/>
  <c r="DQ47" i="4" s="1"/>
  <c r="DQ48" i="4" s="1"/>
  <c r="DQ49" i="4" s="1"/>
  <c r="DQ50" i="4" s="1"/>
  <c r="DQ51" i="4" s="1"/>
  <c r="DQ52" i="4" s="1"/>
  <c r="DQ53" i="4" s="1"/>
  <c r="DQ54" i="4" s="1"/>
  <c r="DQ55" i="4" s="1"/>
  <c r="DQ56" i="4" s="1"/>
  <c r="DQ57" i="4" s="1"/>
  <c r="DQ58" i="4" s="1"/>
  <c r="DQ59" i="4" s="1"/>
  <c r="DQ60" i="4" s="1"/>
  <c r="DQ61" i="4" s="1"/>
  <c r="DQ62" i="4" s="1"/>
  <c r="DQ63" i="4" s="1"/>
  <c r="DQ64" i="4" s="1"/>
  <c r="DQ65" i="4" s="1"/>
  <c r="DQ66" i="4" s="1"/>
  <c r="DQ67" i="4" s="1"/>
  <c r="DQ68" i="4" s="1"/>
  <c r="DQ69" i="4" s="1"/>
  <c r="DQ70" i="4" s="1"/>
  <c r="DQ71" i="4" s="1"/>
  <c r="DQ72" i="4" s="1"/>
  <c r="DQ73" i="4" s="1"/>
  <c r="DQ74" i="4" s="1"/>
  <c r="DQ75" i="4" s="1"/>
  <c r="DQ76" i="4" s="1"/>
  <c r="DQ77" i="4" s="1"/>
  <c r="DQ78" i="4" s="1"/>
  <c r="DQ79" i="4" s="1"/>
  <c r="DQ80" i="4" s="1"/>
  <c r="DQ2" i="4" s="1"/>
  <c r="DI63" i="4" s="1"/>
  <c r="EG9" i="4"/>
  <c r="EG4" i="4"/>
  <c r="DM5" i="4" s="1"/>
  <c r="DN5" i="4"/>
  <c r="DV5" i="4"/>
  <c r="DV6" i="4" s="1"/>
  <c r="DV7" i="4" s="1"/>
  <c r="DV8" i="4" s="1"/>
  <c r="DV9" i="4" s="1"/>
  <c r="DV10" i="4" s="1"/>
  <c r="DV11" i="4" s="1"/>
  <c r="DV12" i="4" s="1"/>
  <c r="DV13" i="4" s="1"/>
  <c r="DV14" i="4" s="1"/>
  <c r="DV15" i="4" s="1"/>
  <c r="DV16" i="4" s="1"/>
  <c r="DV17" i="4" s="1"/>
  <c r="DV18" i="4" s="1"/>
  <c r="DV19" i="4" s="1"/>
  <c r="DV20" i="4" s="1"/>
  <c r="DV21" i="4" s="1"/>
  <c r="DV22" i="4" s="1"/>
  <c r="DV23" i="4" s="1"/>
  <c r="DV24" i="4" s="1"/>
  <c r="DV25" i="4" s="1"/>
  <c r="DV26" i="4" s="1"/>
  <c r="DV27" i="4" s="1"/>
  <c r="DV28" i="4" s="1"/>
  <c r="DV29" i="4" s="1"/>
  <c r="DV30" i="4" s="1"/>
  <c r="DV31" i="4" s="1"/>
  <c r="DV32" i="4" s="1"/>
  <c r="DV33" i="4" s="1"/>
  <c r="DV34" i="4" s="1"/>
  <c r="DV35" i="4" s="1"/>
  <c r="DV36" i="4" s="1"/>
  <c r="DV37" i="4" s="1"/>
  <c r="DV38" i="4" s="1"/>
  <c r="DV39" i="4" s="1"/>
  <c r="DV40" i="4" s="1"/>
  <c r="DV41" i="4" s="1"/>
  <c r="DV42" i="4" s="1"/>
  <c r="DV43" i="4" s="1"/>
  <c r="DV44" i="4" s="1"/>
  <c r="DV45" i="4" s="1"/>
  <c r="DV46" i="4" s="1"/>
  <c r="DV47" i="4" s="1"/>
  <c r="DV48" i="4" s="1"/>
  <c r="DV49" i="4" s="1"/>
  <c r="DV50" i="4" s="1"/>
  <c r="DV51" i="4" s="1"/>
  <c r="DV52" i="4" s="1"/>
  <c r="DV53" i="4" s="1"/>
  <c r="DV54" i="4" s="1"/>
  <c r="DV55" i="4" s="1"/>
  <c r="DV56" i="4" s="1"/>
  <c r="DV57" i="4" s="1"/>
  <c r="DV58" i="4" s="1"/>
  <c r="DV59" i="4" s="1"/>
  <c r="DV60" i="4" s="1"/>
  <c r="DV61" i="4" s="1"/>
  <c r="DV62" i="4" s="1"/>
  <c r="DV63" i="4" s="1"/>
  <c r="DV64" i="4" s="1"/>
  <c r="DV65" i="4" s="1"/>
  <c r="DV66" i="4" s="1"/>
  <c r="DV67" i="4" s="1"/>
  <c r="DV68" i="4" s="1"/>
  <c r="DV69" i="4" s="1"/>
  <c r="DV70" i="4" s="1"/>
  <c r="DV71" i="4" s="1"/>
  <c r="DV72" i="4" s="1"/>
  <c r="DV73" i="4" s="1"/>
  <c r="DV74" i="4" s="1"/>
  <c r="DV75" i="4" s="1"/>
  <c r="DV76" i="4" s="1"/>
  <c r="DV77" i="4" s="1"/>
  <c r="DV78" i="4" s="1"/>
  <c r="DV79" i="4" s="1"/>
  <c r="DV80" i="4" s="1"/>
  <c r="DV2" i="4" s="1"/>
  <c r="DI138" i="4" s="1"/>
  <c r="EG12" i="4"/>
  <c r="EG15" i="4"/>
  <c r="EG7" i="4"/>
  <c r="EG18" i="4"/>
  <c r="EG16" i="4"/>
  <c r="EG19" i="4"/>
  <c r="EG20" i="4"/>
  <c r="EG80" i="3"/>
  <c r="EG79" i="3"/>
  <c r="EG78" i="3"/>
  <c r="EG77" i="3"/>
  <c r="EG76" i="3"/>
  <c r="EG75" i="3"/>
  <c r="EG74" i="3"/>
  <c r="EG73" i="3"/>
  <c r="EG72" i="3"/>
  <c r="EG71" i="3"/>
  <c r="EG70" i="3"/>
  <c r="EG69" i="3"/>
  <c r="EG68" i="3"/>
  <c r="EG67" i="3"/>
  <c r="EG66" i="3"/>
  <c r="EG65" i="3"/>
  <c r="EG64" i="3"/>
  <c r="EG63" i="3"/>
  <c r="EG62" i="3"/>
  <c r="EG61" i="3"/>
  <c r="EG60" i="3"/>
  <c r="EG59" i="3"/>
  <c r="EG58" i="3"/>
  <c r="EG57" i="3"/>
  <c r="EG56" i="3"/>
  <c r="EG55" i="3"/>
  <c r="EG54" i="3"/>
  <c r="EG53" i="3"/>
  <c r="EG52" i="3"/>
  <c r="EG51" i="3"/>
  <c r="EG50" i="3"/>
  <c r="EG49" i="3"/>
  <c r="EG48" i="3"/>
  <c r="EG47" i="3"/>
  <c r="EG46" i="3"/>
  <c r="EG45" i="3"/>
  <c r="EG44" i="3"/>
  <c r="EG43" i="3"/>
  <c r="EG42" i="3"/>
  <c r="EG41" i="3"/>
  <c r="EG40" i="3"/>
  <c r="EG39" i="3"/>
  <c r="EG38" i="3"/>
  <c r="EG37" i="3"/>
  <c r="EG36" i="3"/>
  <c r="EG35" i="3"/>
  <c r="EG34" i="3"/>
  <c r="EG33" i="3"/>
  <c r="EG32" i="3"/>
  <c r="EG31" i="3"/>
  <c r="EG30" i="3"/>
  <c r="EG29" i="3"/>
  <c r="EG25" i="3"/>
  <c r="BX23" i="3"/>
  <c r="BZ23" i="3" s="1"/>
  <c r="BW23" i="3"/>
  <c r="EG22" i="3"/>
  <c r="BX22" i="3"/>
  <c r="BZ22" i="3" s="1"/>
  <c r="BW22" i="3"/>
  <c r="BZ21" i="3"/>
  <c r="BW21" i="3"/>
  <c r="BX21" i="3" s="1"/>
  <c r="BW20" i="3"/>
  <c r="BX20" i="3" s="1"/>
  <c r="BZ20" i="3" s="1"/>
  <c r="BW19" i="3"/>
  <c r="BX19" i="3" s="1"/>
  <c r="BZ19" i="3" s="1"/>
  <c r="BX18" i="3"/>
  <c r="BZ18" i="3" s="1"/>
  <c r="BW18" i="3"/>
  <c r="BW17" i="3"/>
  <c r="BX17" i="3" s="1"/>
  <c r="BZ17" i="3" s="1"/>
  <c r="BW16" i="3"/>
  <c r="BX16" i="3" s="1"/>
  <c r="BZ16" i="3" s="1"/>
  <c r="EG15" i="3"/>
  <c r="BW15" i="3"/>
  <c r="BX15" i="3" s="1"/>
  <c r="BZ15" i="3" s="1"/>
  <c r="BW14" i="3"/>
  <c r="BX14" i="3" s="1"/>
  <c r="BZ14" i="3" s="1"/>
  <c r="BW13" i="3"/>
  <c r="BX13" i="3" s="1"/>
  <c r="BZ13" i="3" s="1"/>
  <c r="BW12" i="3"/>
  <c r="BX12" i="3" s="1"/>
  <c r="CX11" i="3"/>
  <c r="CW11" i="3"/>
  <c r="BX11" i="3"/>
  <c r="BZ11" i="3" s="1"/>
  <c r="BW11" i="3"/>
  <c r="EG10" i="3"/>
  <c r="CX10" i="3"/>
  <c r="CW10" i="3"/>
  <c r="BW10" i="3"/>
  <c r="BX10" i="3" s="1"/>
  <c r="CX9" i="3"/>
  <c r="CW9" i="3"/>
  <c r="BW9" i="3"/>
  <c r="BX9" i="3" s="1"/>
  <c r="BZ9" i="3" s="1"/>
  <c r="CX8" i="3"/>
  <c r="CW8" i="3"/>
  <c r="BW8" i="3"/>
  <c r="BX8" i="3" s="1"/>
  <c r="BZ8" i="3" s="1"/>
  <c r="CX7" i="3"/>
  <c r="CW7" i="3"/>
  <c r="BW7" i="3"/>
  <c r="BX7" i="3" s="1"/>
  <c r="BZ7" i="3" s="1"/>
  <c r="CX6" i="3"/>
  <c r="CW6" i="3"/>
  <c r="CI6" i="3"/>
  <c r="CI7" i="3" s="1"/>
  <c r="CI8" i="3" s="1"/>
  <c r="CI9" i="3" s="1"/>
  <c r="CI10" i="3" s="1"/>
  <c r="CI11" i="3" s="1"/>
  <c r="CI12" i="3" s="1"/>
  <c r="CI13" i="3" s="1"/>
  <c r="CI14" i="3" s="1"/>
  <c r="CI15" i="3" s="1"/>
  <c r="CI16" i="3" s="1"/>
  <c r="CI17" i="3" s="1"/>
  <c r="CI18" i="3" s="1"/>
  <c r="CI19" i="3" s="1"/>
  <c r="CI20" i="3" s="1"/>
  <c r="CI21" i="3" s="1"/>
  <c r="CI22" i="3" s="1"/>
  <c r="CI23" i="3" s="1"/>
  <c r="CI24" i="3" s="1"/>
  <c r="CI25" i="3" s="1"/>
  <c r="CI26" i="3" s="1"/>
  <c r="CI27" i="3" s="1"/>
  <c r="CI28" i="3" s="1"/>
  <c r="CI29" i="3" s="1"/>
  <c r="CI30" i="3" s="1"/>
  <c r="CI31" i="3" s="1"/>
  <c r="CI32" i="3" s="1"/>
  <c r="CI33" i="3" s="1"/>
  <c r="CI34" i="3" s="1"/>
  <c r="CI35" i="3" s="1"/>
  <c r="CI36" i="3" s="1"/>
  <c r="CI37" i="3" s="1"/>
  <c r="CI38" i="3" s="1"/>
  <c r="CI39" i="3" s="1"/>
  <c r="CI40" i="3" s="1"/>
  <c r="CI41" i="3" s="1"/>
  <c r="BZ6" i="3"/>
  <c r="BW6" i="3"/>
  <c r="BX6" i="3" s="1"/>
  <c r="CX5" i="3"/>
  <c r="CW5" i="3"/>
  <c r="CL5" i="3"/>
  <c r="CL6" i="3" s="1"/>
  <c r="CL7" i="3" s="1"/>
  <c r="CL8" i="3" s="1"/>
  <c r="CL9" i="3" s="1"/>
  <c r="CL10" i="3" s="1"/>
  <c r="CL11" i="3" s="1"/>
  <c r="CL12" i="3" s="1"/>
  <c r="CL13" i="3" s="1"/>
  <c r="CL14" i="3" s="1"/>
  <c r="CL15" i="3" s="1"/>
  <c r="CL16" i="3" s="1"/>
  <c r="CL17" i="3" s="1"/>
  <c r="CL18" i="3" s="1"/>
  <c r="CL19" i="3" s="1"/>
  <c r="CL20" i="3" s="1"/>
  <c r="CL21" i="3" s="1"/>
  <c r="CL22" i="3" s="1"/>
  <c r="CL23" i="3" s="1"/>
  <c r="CL24" i="3" s="1"/>
  <c r="CL25" i="3" s="1"/>
  <c r="CL26" i="3" s="1"/>
  <c r="CL27" i="3" s="1"/>
  <c r="CL28" i="3" s="1"/>
  <c r="CL29" i="3" s="1"/>
  <c r="CL30" i="3" s="1"/>
  <c r="CL31" i="3" s="1"/>
  <c r="CL32" i="3" s="1"/>
  <c r="CL33" i="3" s="1"/>
  <c r="CL34" i="3" s="1"/>
  <c r="CL35" i="3" s="1"/>
  <c r="CL36" i="3" s="1"/>
  <c r="CL37" i="3" s="1"/>
  <c r="CL38" i="3" s="1"/>
  <c r="CL39" i="3" s="1"/>
  <c r="CL40" i="3" s="1"/>
  <c r="CL41" i="3" s="1"/>
  <c r="BW5" i="3"/>
  <c r="BW2" i="3" s="1"/>
  <c r="DX4" i="3"/>
  <c r="CX4" i="3"/>
  <c r="CW4" i="3"/>
  <c r="CU4" i="3"/>
  <c r="CU5" i="3" s="1"/>
  <c r="CU6" i="3" s="1"/>
  <c r="CU7" i="3" s="1"/>
  <c r="CU8" i="3" s="1"/>
  <c r="CU9" i="3" s="1"/>
  <c r="CU10" i="3" s="1"/>
  <c r="CU11" i="3" s="1"/>
  <c r="CU12" i="3" s="1"/>
  <c r="CU13" i="3" s="1"/>
  <c r="CU14" i="3" s="1"/>
  <c r="CU15" i="3" s="1"/>
  <c r="CU16" i="3" s="1"/>
  <c r="CU17" i="3" s="1"/>
  <c r="CU18" i="3" s="1"/>
  <c r="CU19" i="3" s="1"/>
  <c r="CU20" i="3" s="1"/>
  <c r="CU21" i="3" s="1"/>
  <c r="CU22" i="3" s="1"/>
  <c r="CU23" i="3" s="1"/>
  <c r="CU24" i="3" s="1"/>
  <c r="CU25" i="3" s="1"/>
  <c r="CU26" i="3" s="1"/>
  <c r="CU27" i="3" s="1"/>
  <c r="CU28" i="3" s="1"/>
  <c r="CU29" i="3" s="1"/>
  <c r="CU30" i="3" s="1"/>
  <c r="CU31" i="3" s="1"/>
  <c r="CU32" i="3" s="1"/>
  <c r="CU33" i="3" s="1"/>
  <c r="CU34" i="3" s="1"/>
  <c r="CU35" i="3" s="1"/>
  <c r="CU36" i="3" s="1"/>
  <c r="CU37" i="3" s="1"/>
  <c r="CU38" i="3" s="1"/>
  <c r="CU39" i="3" s="1"/>
  <c r="CU40" i="3" s="1"/>
  <c r="CU41" i="3" s="1"/>
  <c r="CT4" i="3"/>
  <c r="CT5" i="3" s="1"/>
  <c r="CT6" i="3" s="1"/>
  <c r="CT7" i="3" s="1"/>
  <c r="CT8" i="3" s="1"/>
  <c r="CT9" i="3" s="1"/>
  <c r="CT10" i="3" s="1"/>
  <c r="CT11" i="3" s="1"/>
  <c r="CT12" i="3" s="1"/>
  <c r="CT13" i="3" s="1"/>
  <c r="CT14" i="3" s="1"/>
  <c r="CT15" i="3" s="1"/>
  <c r="CT16" i="3" s="1"/>
  <c r="CT17" i="3" s="1"/>
  <c r="CT18" i="3" s="1"/>
  <c r="CT19" i="3" s="1"/>
  <c r="CT20" i="3" s="1"/>
  <c r="CT21" i="3" s="1"/>
  <c r="CT22" i="3" s="1"/>
  <c r="CT23" i="3" s="1"/>
  <c r="CT24" i="3" s="1"/>
  <c r="CT25" i="3" s="1"/>
  <c r="CT26" i="3" s="1"/>
  <c r="CT27" i="3" s="1"/>
  <c r="CT28" i="3" s="1"/>
  <c r="CT29" i="3" s="1"/>
  <c r="CT30" i="3" s="1"/>
  <c r="CT31" i="3" s="1"/>
  <c r="CT32" i="3" s="1"/>
  <c r="CT33" i="3" s="1"/>
  <c r="CT34" i="3" s="1"/>
  <c r="CT35" i="3" s="1"/>
  <c r="CT36" i="3" s="1"/>
  <c r="CT37" i="3" s="1"/>
  <c r="CT38" i="3" s="1"/>
  <c r="CT39" i="3" s="1"/>
  <c r="CT40" i="3" s="1"/>
  <c r="CT41" i="3" s="1"/>
  <c r="CS4" i="3"/>
  <c r="CS5" i="3" s="1"/>
  <c r="CS6" i="3" s="1"/>
  <c r="CS7" i="3" s="1"/>
  <c r="CS8" i="3" s="1"/>
  <c r="CS9" i="3" s="1"/>
  <c r="CS10" i="3" s="1"/>
  <c r="CS11" i="3" s="1"/>
  <c r="CS12" i="3" s="1"/>
  <c r="CS13" i="3" s="1"/>
  <c r="CS14" i="3" s="1"/>
  <c r="CS15" i="3" s="1"/>
  <c r="CS16" i="3" s="1"/>
  <c r="CS17" i="3" s="1"/>
  <c r="CS18" i="3" s="1"/>
  <c r="CS19" i="3" s="1"/>
  <c r="CS20" i="3" s="1"/>
  <c r="CS21" i="3" s="1"/>
  <c r="CS22" i="3" s="1"/>
  <c r="CS23" i="3" s="1"/>
  <c r="CS24" i="3" s="1"/>
  <c r="CS25" i="3" s="1"/>
  <c r="CS26" i="3" s="1"/>
  <c r="CS27" i="3" s="1"/>
  <c r="CS28" i="3" s="1"/>
  <c r="CS29" i="3" s="1"/>
  <c r="CS30" i="3" s="1"/>
  <c r="CS31" i="3" s="1"/>
  <c r="CS32" i="3" s="1"/>
  <c r="CS33" i="3" s="1"/>
  <c r="CS34" i="3" s="1"/>
  <c r="CS35" i="3" s="1"/>
  <c r="CS36" i="3" s="1"/>
  <c r="CS37" i="3" s="1"/>
  <c r="CS38" i="3" s="1"/>
  <c r="CS39" i="3" s="1"/>
  <c r="CS40" i="3" s="1"/>
  <c r="CS41" i="3" s="1"/>
  <c r="CR4" i="3"/>
  <c r="CR5" i="3" s="1"/>
  <c r="CR6" i="3" s="1"/>
  <c r="CR7" i="3" s="1"/>
  <c r="CR8" i="3" s="1"/>
  <c r="CR9" i="3" s="1"/>
  <c r="CR10" i="3" s="1"/>
  <c r="CR11" i="3" s="1"/>
  <c r="CR12" i="3" s="1"/>
  <c r="CR13" i="3" s="1"/>
  <c r="CR14" i="3" s="1"/>
  <c r="CR15" i="3" s="1"/>
  <c r="CR16" i="3" s="1"/>
  <c r="CR17" i="3" s="1"/>
  <c r="CR18" i="3" s="1"/>
  <c r="CR19" i="3" s="1"/>
  <c r="CR20" i="3" s="1"/>
  <c r="CR21" i="3" s="1"/>
  <c r="CR22" i="3" s="1"/>
  <c r="CR23" i="3" s="1"/>
  <c r="CR24" i="3" s="1"/>
  <c r="CR25" i="3" s="1"/>
  <c r="CR26" i="3" s="1"/>
  <c r="CR27" i="3" s="1"/>
  <c r="CR28" i="3" s="1"/>
  <c r="CR29" i="3" s="1"/>
  <c r="CR30" i="3" s="1"/>
  <c r="CR31" i="3" s="1"/>
  <c r="CR32" i="3" s="1"/>
  <c r="CR33" i="3" s="1"/>
  <c r="CR34" i="3" s="1"/>
  <c r="CR35" i="3" s="1"/>
  <c r="CR36" i="3" s="1"/>
  <c r="CR37" i="3" s="1"/>
  <c r="CR38" i="3" s="1"/>
  <c r="CR39" i="3" s="1"/>
  <c r="CR40" i="3" s="1"/>
  <c r="CR41" i="3" s="1"/>
  <c r="CQ4" i="3"/>
  <c r="CQ5" i="3" s="1"/>
  <c r="CQ6" i="3" s="1"/>
  <c r="CQ7" i="3" s="1"/>
  <c r="CQ8" i="3" s="1"/>
  <c r="CQ9" i="3" s="1"/>
  <c r="CQ10" i="3" s="1"/>
  <c r="CQ11" i="3" s="1"/>
  <c r="CQ12" i="3" s="1"/>
  <c r="CQ13" i="3" s="1"/>
  <c r="CQ14" i="3" s="1"/>
  <c r="CQ15" i="3" s="1"/>
  <c r="CQ16" i="3" s="1"/>
  <c r="CQ17" i="3" s="1"/>
  <c r="CQ18" i="3" s="1"/>
  <c r="CQ19" i="3" s="1"/>
  <c r="CQ20" i="3" s="1"/>
  <c r="CQ21" i="3" s="1"/>
  <c r="CQ22" i="3" s="1"/>
  <c r="CQ23" i="3" s="1"/>
  <c r="CQ24" i="3" s="1"/>
  <c r="CQ25" i="3" s="1"/>
  <c r="CQ26" i="3" s="1"/>
  <c r="CQ27" i="3" s="1"/>
  <c r="CQ28" i="3" s="1"/>
  <c r="CQ29" i="3" s="1"/>
  <c r="CQ30" i="3" s="1"/>
  <c r="CQ31" i="3" s="1"/>
  <c r="CQ32" i="3" s="1"/>
  <c r="CQ33" i="3" s="1"/>
  <c r="CQ34" i="3" s="1"/>
  <c r="CQ35" i="3" s="1"/>
  <c r="CQ36" i="3" s="1"/>
  <c r="CQ37" i="3" s="1"/>
  <c r="CQ38" i="3" s="1"/>
  <c r="CQ39" i="3" s="1"/>
  <c r="CQ40" i="3" s="1"/>
  <c r="CQ41" i="3" s="1"/>
  <c r="CP4" i="3"/>
  <c r="CP5" i="3" s="1"/>
  <c r="CP6" i="3" s="1"/>
  <c r="CP7" i="3" s="1"/>
  <c r="CP8" i="3" s="1"/>
  <c r="CP9" i="3" s="1"/>
  <c r="CP10" i="3" s="1"/>
  <c r="CP11" i="3" s="1"/>
  <c r="CP12" i="3" s="1"/>
  <c r="CP13" i="3" s="1"/>
  <c r="CP14" i="3" s="1"/>
  <c r="CP15" i="3" s="1"/>
  <c r="CP16" i="3" s="1"/>
  <c r="CP17" i="3" s="1"/>
  <c r="CP18" i="3" s="1"/>
  <c r="CP19" i="3" s="1"/>
  <c r="CP20" i="3" s="1"/>
  <c r="CP21" i="3" s="1"/>
  <c r="CP22" i="3" s="1"/>
  <c r="CP23" i="3" s="1"/>
  <c r="CP24" i="3" s="1"/>
  <c r="CP25" i="3" s="1"/>
  <c r="CP26" i="3" s="1"/>
  <c r="CP27" i="3" s="1"/>
  <c r="CP28" i="3" s="1"/>
  <c r="CP29" i="3" s="1"/>
  <c r="CP30" i="3" s="1"/>
  <c r="CP31" i="3" s="1"/>
  <c r="CP32" i="3" s="1"/>
  <c r="CP33" i="3" s="1"/>
  <c r="CP34" i="3" s="1"/>
  <c r="CP35" i="3" s="1"/>
  <c r="CP36" i="3" s="1"/>
  <c r="CP37" i="3" s="1"/>
  <c r="CP38" i="3" s="1"/>
  <c r="CP39" i="3" s="1"/>
  <c r="CP40" i="3" s="1"/>
  <c r="CP41" i="3" s="1"/>
  <c r="CO4" i="3"/>
  <c r="CO5" i="3" s="1"/>
  <c r="CO6" i="3" s="1"/>
  <c r="CO7" i="3" s="1"/>
  <c r="CO8" i="3" s="1"/>
  <c r="CO9" i="3" s="1"/>
  <c r="CO10" i="3" s="1"/>
  <c r="CO11" i="3" s="1"/>
  <c r="CO12" i="3" s="1"/>
  <c r="CO13" i="3" s="1"/>
  <c r="CO14" i="3" s="1"/>
  <c r="CO15" i="3" s="1"/>
  <c r="CO16" i="3" s="1"/>
  <c r="CO17" i="3" s="1"/>
  <c r="CO18" i="3" s="1"/>
  <c r="CO19" i="3" s="1"/>
  <c r="CO20" i="3" s="1"/>
  <c r="CO21" i="3" s="1"/>
  <c r="CO22" i="3" s="1"/>
  <c r="CO23" i="3" s="1"/>
  <c r="CO24" i="3" s="1"/>
  <c r="CO25" i="3" s="1"/>
  <c r="CO26" i="3" s="1"/>
  <c r="CO27" i="3" s="1"/>
  <c r="CO28" i="3" s="1"/>
  <c r="CO29" i="3" s="1"/>
  <c r="CO30" i="3" s="1"/>
  <c r="CO31" i="3" s="1"/>
  <c r="CO32" i="3" s="1"/>
  <c r="CO33" i="3" s="1"/>
  <c r="CO34" i="3" s="1"/>
  <c r="CO35" i="3" s="1"/>
  <c r="CO36" i="3" s="1"/>
  <c r="CO37" i="3" s="1"/>
  <c r="CO38" i="3" s="1"/>
  <c r="CO39" i="3" s="1"/>
  <c r="CO40" i="3" s="1"/>
  <c r="CO41" i="3" s="1"/>
  <c r="CN4" i="3"/>
  <c r="CN5" i="3" s="1"/>
  <c r="CN6" i="3" s="1"/>
  <c r="CN7" i="3" s="1"/>
  <c r="CN8" i="3" s="1"/>
  <c r="CN9" i="3" s="1"/>
  <c r="CN10" i="3" s="1"/>
  <c r="CN11" i="3" s="1"/>
  <c r="CN12" i="3" s="1"/>
  <c r="CN13" i="3" s="1"/>
  <c r="CN14" i="3" s="1"/>
  <c r="CN15" i="3" s="1"/>
  <c r="CN16" i="3" s="1"/>
  <c r="CN17" i="3" s="1"/>
  <c r="CN18" i="3" s="1"/>
  <c r="CN19" i="3" s="1"/>
  <c r="CN20" i="3" s="1"/>
  <c r="CN21" i="3" s="1"/>
  <c r="CN22" i="3" s="1"/>
  <c r="CN23" i="3" s="1"/>
  <c r="CN24" i="3" s="1"/>
  <c r="CN25" i="3" s="1"/>
  <c r="CN26" i="3" s="1"/>
  <c r="CN27" i="3" s="1"/>
  <c r="CN28" i="3" s="1"/>
  <c r="CN29" i="3" s="1"/>
  <c r="CN30" i="3" s="1"/>
  <c r="CN31" i="3" s="1"/>
  <c r="CN32" i="3" s="1"/>
  <c r="CN33" i="3" s="1"/>
  <c r="CN34" i="3" s="1"/>
  <c r="CN35" i="3" s="1"/>
  <c r="CN36" i="3" s="1"/>
  <c r="CN37" i="3" s="1"/>
  <c r="CN38" i="3" s="1"/>
  <c r="CN39" i="3" s="1"/>
  <c r="CN40" i="3" s="1"/>
  <c r="CN41" i="3" s="1"/>
  <c r="CM4" i="3"/>
  <c r="CM5" i="3" s="1"/>
  <c r="CM6" i="3" s="1"/>
  <c r="CM7" i="3" s="1"/>
  <c r="CM8" i="3" s="1"/>
  <c r="CM9" i="3" s="1"/>
  <c r="CM10" i="3" s="1"/>
  <c r="CM11" i="3" s="1"/>
  <c r="CM12" i="3" s="1"/>
  <c r="CM13" i="3" s="1"/>
  <c r="CM14" i="3" s="1"/>
  <c r="CM15" i="3" s="1"/>
  <c r="CM16" i="3" s="1"/>
  <c r="CM17" i="3" s="1"/>
  <c r="CM18" i="3" s="1"/>
  <c r="CM19" i="3" s="1"/>
  <c r="CM20" i="3" s="1"/>
  <c r="CM21" i="3" s="1"/>
  <c r="CM22" i="3" s="1"/>
  <c r="CM23" i="3" s="1"/>
  <c r="CM24" i="3" s="1"/>
  <c r="CM25" i="3" s="1"/>
  <c r="CM26" i="3" s="1"/>
  <c r="CM27" i="3" s="1"/>
  <c r="CM28" i="3" s="1"/>
  <c r="CM29" i="3" s="1"/>
  <c r="CM30" i="3" s="1"/>
  <c r="CM31" i="3" s="1"/>
  <c r="CM32" i="3" s="1"/>
  <c r="CM33" i="3" s="1"/>
  <c r="CM34" i="3" s="1"/>
  <c r="CM35" i="3" s="1"/>
  <c r="CM36" i="3" s="1"/>
  <c r="CM37" i="3" s="1"/>
  <c r="CM38" i="3" s="1"/>
  <c r="CM39" i="3" s="1"/>
  <c r="CM40" i="3" s="1"/>
  <c r="CM41" i="3" s="1"/>
  <c r="CL4" i="3"/>
  <c r="CK4" i="3"/>
  <c r="CK5" i="3" s="1"/>
  <c r="CK6" i="3" s="1"/>
  <c r="CK7" i="3" s="1"/>
  <c r="CK8" i="3" s="1"/>
  <c r="CK9" i="3" s="1"/>
  <c r="CK10" i="3" s="1"/>
  <c r="CK11" i="3" s="1"/>
  <c r="CK12" i="3" s="1"/>
  <c r="CK13" i="3" s="1"/>
  <c r="CK14" i="3" s="1"/>
  <c r="CK15" i="3" s="1"/>
  <c r="CK16" i="3" s="1"/>
  <c r="CK17" i="3" s="1"/>
  <c r="CK18" i="3" s="1"/>
  <c r="CK19" i="3" s="1"/>
  <c r="CK20" i="3" s="1"/>
  <c r="CK21" i="3" s="1"/>
  <c r="CK22" i="3" s="1"/>
  <c r="CK23" i="3" s="1"/>
  <c r="CK24" i="3" s="1"/>
  <c r="CK25" i="3" s="1"/>
  <c r="CK26" i="3" s="1"/>
  <c r="CK27" i="3" s="1"/>
  <c r="CK28" i="3" s="1"/>
  <c r="CK29" i="3" s="1"/>
  <c r="CK30" i="3" s="1"/>
  <c r="CK31" i="3" s="1"/>
  <c r="CK32" i="3" s="1"/>
  <c r="CK33" i="3" s="1"/>
  <c r="CK34" i="3" s="1"/>
  <c r="CK35" i="3" s="1"/>
  <c r="CK36" i="3" s="1"/>
  <c r="CK37" i="3" s="1"/>
  <c r="CK38" i="3" s="1"/>
  <c r="CK39" i="3" s="1"/>
  <c r="CK40" i="3" s="1"/>
  <c r="CK41" i="3" s="1"/>
  <c r="CJ4" i="3"/>
  <c r="CJ5" i="3" s="1"/>
  <c r="CJ6" i="3" s="1"/>
  <c r="CJ7" i="3" s="1"/>
  <c r="CJ8" i="3" s="1"/>
  <c r="CJ9" i="3" s="1"/>
  <c r="CJ10" i="3" s="1"/>
  <c r="CJ11" i="3" s="1"/>
  <c r="CJ12" i="3" s="1"/>
  <c r="CJ13" i="3" s="1"/>
  <c r="CJ14" i="3" s="1"/>
  <c r="CJ15" i="3" s="1"/>
  <c r="CJ16" i="3" s="1"/>
  <c r="CJ17" i="3" s="1"/>
  <c r="CJ18" i="3" s="1"/>
  <c r="CJ19" i="3" s="1"/>
  <c r="CJ20" i="3" s="1"/>
  <c r="CJ21" i="3" s="1"/>
  <c r="CJ22" i="3" s="1"/>
  <c r="CJ23" i="3" s="1"/>
  <c r="CJ24" i="3" s="1"/>
  <c r="CJ25" i="3" s="1"/>
  <c r="CJ26" i="3" s="1"/>
  <c r="CJ27" i="3" s="1"/>
  <c r="CJ28" i="3" s="1"/>
  <c r="CJ29" i="3" s="1"/>
  <c r="CJ30" i="3" s="1"/>
  <c r="CJ31" i="3" s="1"/>
  <c r="CJ32" i="3" s="1"/>
  <c r="CJ33" i="3" s="1"/>
  <c r="CJ34" i="3" s="1"/>
  <c r="CJ35" i="3" s="1"/>
  <c r="CJ36" i="3" s="1"/>
  <c r="CJ37" i="3" s="1"/>
  <c r="CJ38" i="3" s="1"/>
  <c r="CJ39" i="3" s="1"/>
  <c r="CJ40" i="3" s="1"/>
  <c r="CJ41" i="3" s="1"/>
  <c r="CI4" i="3"/>
  <c r="CI5" i="3" s="1"/>
  <c r="CH4" i="3"/>
  <c r="CH5" i="3" s="1"/>
  <c r="CH6" i="3" s="1"/>
  <c r="CH7" i="3" s="1"/>
  <c r="CH8" i="3" s="1"/>
  <c r="CH9" i="3" s="1"/>
  <c r="CH10" i="3" s="1"/>
  <c r="CH11" i="3" s="1"/>
  <c r="CH12" i="3" s="1"/>
  <c r="CH13" i="3" s="1"/>
  <c r="CH14" i="3" s="1"/>
  <c r="CH15" i="3" s="1"/>
  <c r="CH16" i="3" s="1"/>
  <c r="CH17" i="3" s="1"/>
  <c r="CH18" i="3" s="1"/>
  <c r="CH19" i="3" s="1"/>
  <c r="CH20" i="3" s="1"/>
  <c r="CH21" i="3" s="1"/>
  <c r="CH22" i="3" s="1"/>
  <c r="CH23" i="3" s="1"/>
  <c r="CH24" i="3" s="1"/>
  <c r="CH25" i="3" s="1"/>
  <c r="CH26" i="3" s="1"/>
  <c r="CH27" i="3" s="1"/>
  <c r="CH28" i="3" s="1"/>
  <c r="CH29" i="3" s="1"/>
  <c r="CH30" i="3" s="1"/>
  <c r="CH31" i="3" s="1"/>
  <c r="CH32" i="3" s="1"/>
  <c r="CH33" i="3" s="1"/>
  <c r="CH34" i="3" s="1"/>
  <c r="CH35" i="3" s="1"/>
  <c r="CH36" i="3" s="1"/>
  <c r="CH37" i="3" s="1"/>
  <c r="CH38" i="3" s="1"/>
  <c r="CH39" i="3" s="1"/>
  <c r="CH40" i="3" s="1"/>
  <c r="CH41" i="3" s="1"/>
  <c r="CG4" i="3"/>
  <c r="CG5" i="3" s="1"/>
  <c r="CG6" i="3" s="1"/>
  <c r="CG7" i="3" s="1"/>
  <c r="CG8" i="3" s="1"/>
  <c r="CG9" i="3" s="1"/>
  <c r="CG10" i="3" s="1"/>
  <c r="CG11" i="3" s="1"/>
  <c r="CG12" i="3" s="1"/>
  <c r="CG13" i="3" s="1"/>
  <c r="CG14" i="3" s="1"/>
  <c r="CG15" i="3" s="1"/>
  <c r="CG16" i="3" s="1"/>
  <c r="CG17" i="3" s="1"/>
  <c r="CG18" i="3" s="1"/>
  <c r="CG19" i="3" s="1"/>
  <c r="CG20" i="3" s="1"/>
  <c r="CG21" i="3" s="1"/>
  <c r="CG22" i="3" s="1"/>
  <c r="CG23" i="3" s="1"/>
  <c r="CG24" i="3" s="1"/>
  <c r="CG25" i="3" s="1"/>
  <c r="CG26" i="3" s="1"/>
  <c r="CG27" i="3" s="1"/>
  <c r="CG28" i="3" s="1"/>
  <c r="CG29" i="3" s="1"/>
  <c r="CG30" i="3" s="1"/>
  <c r="CG31" i="3" s="1"/>
  <c r="CG32" i="3" s="1"/>
  <c r="CG33" i="3" s="1"/>
  <c r="CG34" i="3" s="1"/>
  <c r="CG35" i="3" s="1"/>
  <c r="CG36" i="3" s="1"/>
  <c r="CG37" i="3" s="1"/>
  <c r="CG38" i="3" s="1"/>
  <c r="CG39" i="3" s="1"/>
  <c r="CG40" i="3" s="1"/>
  <c r="CG41" i="3" s="1"/>
  <c r="CF4" i="3"/>
  <c r="CF5" i="3" s="1"/>
  <c r="CF6" i="3" s="1"/>
  <c r="CF7" i="3" s="1"/>
  <c r="CF8" i="3" s="1"/>
  <c r="CF9" i="3" s="1"/>
  <c r="CF10" i="3" s="1"/>
  <c r="CF11" i="3" s="1"/>
  <c r="CF12" i="3" s="1"/>
  <c r="CF13" i="3" s="1"/>
  <c r="CF14" i="3" s="1"/>
  <c r="CF15" i="3" s="1"/>
  <c r="CF16" i="3" s="1"/>
  <c r="CF17" i="3" s="1"/>
  <c r="CF18" i="3" s="1"/>
  <c r="CF19" i="3" s="1"/>
  <c r="CF20" i="3" s="1"/>
  <c r="CF21" i="3" s="1"/>
  <c r="CF22" i="3" s="1"/>
  <c r="CF23" i="3" s="1"/>
  <c r="CF24" i="3" s="1"/>
  <c r="CF25" i="3" s="1"/>
  <c r="CF26" i="3" s="1"/>
  <c r="CF27" i="3" s="1"/>
  <c r="CF28" i="3" s="1"/>
  <c r="CF29" i="3" s="1"/>
  <c r="CF30" i="3" s="1"/>
  <c r="CF31" i="3" s="1"/>
  <c r="CF32" i="3" s="1"/>
  <c r="CF33" i="3" s="1"/>
  <c r="CF34" i="3" s="1"/>
  <c r="CF35" i="3" s="1"/>
  <c r="CF36" i="3" s="1"/>
  <c r="CF37" i="3" s="1"/>
  <c r="CF38" i="3" s="1"/>
  <c r="CF39" i="3" s="1"/>
  <c r="CF40" i="3" s="1"/>
  <c r="CF41" i="3" s="1"/>
  <c r="CE4" i="3"/>
  <c r="CE5" i="3" s="1"/>
  <c r="CE6" i="3" s="1"/>
  <c r="CE7" i="3" s="1"/>
  <c r="CE8" i="3" s="1"/>
  <c r="CE9" i="3" s="1"/>
  <c r="CE10" i="3" s="1"/>
  <c r="CE11" i="3" s="1"/>
  <c r="CE12" i="3" s="1"/>
  <c r="CE13" i="3" s="1"/>
  <c r="CE14" i="3" s="1"/>
  <c r="CE15" i="3" s="1"/>
  <c r="CE16" i="3" s="1"/>
  <c r="CE17" i="3" s="1"/>
  <c r="CE18" i="3" s="1"/>
  <c r="CE19" i="3" s="1"/>
  <c r="CE20" i="3" s="1"/>
  <c r="CE21" i="3" s="1"/>
  <c r="CE22" i="3" s="1"/>
  <c r="CE23" i="3" s="1"/>
  <c r="CE24" i="3" s="1"/>
  <c r="CE25" i="3" s="1"/>
  <c r="CE26" i="3" s="1"/>
  <c r="CE27" i="3" s="1"/>
  <c r="CE28" i="3" s="1"/>
  <c r="CE29" i="3" s="1"/>
  <c r="CE30" i="3" s="1"/>
  <c r="CE31" i="3" s="1"/>
  <c r="CE32" i="3" s="1"/>
  <c r="CE33" i="3" s="1"/>
  <c r="CE34" i="3" s="1"/>
  <c r="CE35" i="3" s="1"/>
  <c r="CE36" i="3" s="1"/>
  <c r="CE37" i="3" s="1"/>
  <c r="CE38" i="3" s="1"/>
  <c r="CE39" i="3" s="1"/>
  <c r="CE40" i="3" s="1"/>
  <c r="CE41" i="3" s="1"/>
  <c r="CD4" i="3"/>
  <c r="CD5" i="3" s="1"/>
  <c r="CD6" i="3" s="1"/>
  <c r="CD7" i="3" s="1"/>
  <c r="CD8" i="3" s="1"/>
  <c r="CD9" i="3" s="1"/>
  <c r="CD10" i="3" s="1"/>
  <c r="CD11" i="3" s="1"/>
  <c r="CD12" i="3" s="1"/>
  <c r="CD13" i="3" s="1"/>
  <c r="CD14" i="3" s="1"/>
  <c r="CD15" i="3" s="1"/>
  <c r="CD16" i="3" s="1"/>
  <c r="CD17" i="3" s="1"/>
  <c r="CD18" i="3" s="1"/>
  <c r="CD19" i="3" s="1"/>
  <c r="CD20" i="3" s="1"/>
  <c r="CD21" i="3" s="1"/>
  <c r="CD22" i="3" s="1"/>
  <c r="CD23" i="3" s="1"/>
  <c r="CD24" i="3" s="1"/>
  <c r="CD25" i="3" s="1"/>
  <c r="CD26" i="3" s="1"/>
  <c r="CD27" i="3" s="1"/>
  <c r="CD28" i="3" s="1"/>
  <c r="CD29" i="3" s="1"/>
  <c r="CD30" i="3" s="1"/>
  <c r="CD31" i="3" s="1"/>
  <c r="CD32" i="3" s="1"/>
  <c r="CD33" i="3" s="1"/>
  <c r="CD34" i="3" s="1"/>
  <c r="CD35" i="3" s="1"/>
  <c r="CD36" i="3" s="1"/>
  <c r="CD37" i="3" s="1"/>
  <c r="CD38" i="3" s="1"/>
  <c r="CD39" i="3" s="1"/>
  <c r="CD40" i="3" s="1"/>
  <c r="CD41" i="3" s="1"/>
  <c r="CC4" i="3"/>
  <c r="CC5" i="3" s="1"/>
  <c r="CC6" i="3" s="1"/>
  <c r="CC7" i="3" s="1"/>
  <c r="CC8" i="3" s="1"/>
  <c r="CC9" i="3" s="1"/>
  <c r="CC10" i="3" s="1"/>
  <c r="CC11" i="3" s="1"/>
  <c r="CC12" i="3" s="1"/>
  <c r="CC13" i="3" s="1"/>
  <c r="CC14" i="3" s="1"/>
  <c r="CC15" i="3" s="1"/>
  <c r="CC16" i="3" s="1"/>
  <c r="CC17" i="3" s="1"/>
  <c r="CC18" i="3" s="1"/>
  <c r="CC19" i="3" s="1"/>
  <c r="CC20" i="3" s="1"/>
  <c r="CC21" i="3" s="1"/>
  <c r="CC22" i="3" s="1"/>
  <c r="CC23" i="3" s="1"/>
  <c r="CC24" i="3" s="1"/>
  <c r="CC25" i="3" s="1"/>
  <c r="CC26" i="3" s="1"/>
  <c r="CC27" i="3" s="1"/>
  <c r="CC28" i="3" s="1"/>
  <c r="CC29" i="3" s="1"/>
  <c r="CC30" i="3" s="1"/>
  <c r="CC31" i="3" s="1"/>
  <c r="CC32" i="3" s="1"/>
  <c r="CC33" i="3" s="1"/>
  <c r="CC34" i="3" s="1"/>
  <c r="CC35" i="3" s="1"/>
  <c r="CC36" i="3" s="1"/>
  <c r="CC37" i="3" s="1"/>
  <c r="CC38" i="3" s="1"/>
  <c r="CC39" i="3" s="1"/>
  <c r="CC40" i="3" s="1"/>
  <c r="CC41" i="3" s="1"/>
  <c r="CB4" i="3"/>
  <c r="CB5" i="3" s="1"/>
  <c r="CB6" i="3" s="1"/>
  <c r="CB7" i="3" s="1"/>
  <c r="CB8" i="3" s="1"/>
  <c r="CB9" i="3" s="1"/>
  <c r="CB10" i="3" s="1"/>
  <c r="CB11" i="3" s="1"/>
  <c r="CB12" i="3" s="1"/>
  <c r="CB13" i="3" s="1"/>
  <c r="CB14" i="3" s="1"/>
  <c r="CB15" i="3" s="1"/>
  <c r="CB16" i="3" s="1"/>
  <c r="CB17" i="3" s="1"/>
  <c r="CB18" i="3" s="1"/>
  <c r="CB19" i="3" s="1"/>
  <c r="CB20" i="3" s="1"/>
  <c r="CB21" i="3" s="1"/>
  <c r="CB22" i="3" s="1"/>
  <c r="CB23" i="3" s="1"/>
  <c r="CB24" i="3" s="1"/>
  <c r="CB25" i="3" s="1"/>
  <c r="CB26" i="3" s="1"/>
  <c r="CB27" i="3" s="1"/>
  <c r="CB28" i="3" s="1"/>
  <c r="CB29" i="3" s="1"/>
  <c r="CB30" i="3" s="1"/>
  <c r="CB31" i="3" s="1"/>
  <c r="CB32" i="3" s="1"/>
  <c r="CB33" i="3" s="1"/>
  <c r="CB34" i="3" s="1"/>
  <c r="CB35" i="3" s="1"/>
  <c r="CB36" i="3" s="1"/>
  <c r="CB37" i="3" s="1"/>
  <c r="CB38" i="3" s="1"/>
  <c r="CB39" i="3" s="1"/>
  <c r="CB40" i="3" s="1"/>
  <c r="CB41" i="3" s="1"/>
  <c r="BW4" i="3"/>
  <c r="BX4" i="3" s="1"/>
  <c r="CX3" i="3"/>
  <c r="EB4" i="3" s="1"/>
  <c r="CW3" i="3"/>
  <c r="BW3" i="3"/>
  <c r="BX3" i="3" s="1"/>
  <c r="BZ3" i="3" s="1"/>
  <c r="DH288" i="3"/>
  <c r="DH273" i="3"/>
  <c r="DH258" i="3"/>
  <c r="DH243" i="3"/>
  <c r="DH228" i="3"/>
  <c r="DH213" i="3"/>
  <c r="DH198" i="3"/>
  <c r="DH183" i="3"/>
  <c r="DH168" i="3"/>
  <c r="DH153" i="3"/>
  <c r="DH138" i="3"/>
  <c r="DH123" i="3"/>
  <c r="DH108" i="3"/>
  <c r="DH93" i="3"/>
  <c r="DH78" i="3"/>
  <c r="DH63" i="3"/>
  <c r="DH48" i="3"/>
  <c r="DH33" i="3"/>
  <c r="DH18" i="3"/>
  <c r="DH3" i="3"/>
  <c r="EG29" i="2"/>
  <c r="EG30" i="2"/>
  <c r="EG31" i="2"/>
  <c r="EG32" i="2"/>
  <c r="EG33" i="2"/>
  <c r="EG34" i="2"/>
  <c r="EG35" i="2"/>
  <c r="EG36" i="2"/>
  <c r="EG37" i="2"/>
  <c r="EG38" i="2"/>
  <c r="EG39" i="2"/>
  <c r="EG40" i="2"/>
  <c r="EG41" i="2"/>
  <c r="EG42" i="2"/>
  <c r="EG43" i="2"/>
  <c r="EG44" i="2"/>
  <c r="EG45" i="2"/>
  <c r="EG46" i="2"/>
  <c r="EG47" i="2"/>
  <c r="EG48" i="2"/>
  <c r="EG49" i="2"/>
  <c r="EG50" i="2"/>
  <c r="EG51" i="2"/>
  <c r="EG52" i="2"/>
  <c r="EG53" i="2"/>
  <c r="EG54" i="2"/>
  <c r="EG55" i="2"/>
  <c r="EG56" i="2"/>
  <c r="EG57" i="2"/>
  <c r="EG58" i="2"/>
  <c r="EG59" i="2"/>
  <c r="EG60" i="2"/>
  <c r="EG61" i="2"/>
  <c r="EG62" i="2"/>
  <c r="EG63" i="2"/>
  <c r="EG64" i="2"/>
  <c r="EG65" i="2"/>
  <c r="EG66" i="2"/>
  <c r="EG67" i="2"/>
  <c r="EG68" i="2"/>
  <c r="EG69" i="2"/>
  <c r="EG70" i="2"/>
  <c r="EG71" i="2"/>
  <c r="EG72" i="2"/>
  <c r="EG73" i="2"/>
  <c r="EG74" i="2"/>
  <c r="EG75" i="2"/>
  <c r="EG76" i="2"/>
  <c r="EG77" i="2"/>
  <c r="EG78" i="2"/>
  <c r="EG79" i="2"/>
  <c r="EG80" i="2"/>
  <c r="CW4" i="2"/>
  <c r="CW5" i="2"/>
  <c r="CW6" i="2"/>
  <c r="CW7" i="2"/>
  <c r="CW8" i="2"/>
  <c r="CW9" i="2"/>
  <c r="CW10" i="2"/>
  <c r="CW11" i="2"/>
  <c r="CW12" i="2"/>
  <c r="CW13" i="2"/>
  <c r="CW14" i="2"/>
  <c r="CW15" i="2"/>
  <c r="CW16" i="2"/>
  <c r="CW17" i="2"/>
  <c r="CW18" i="2"/>
  <c r="CW19" i="2"/>
  <c r="CW20" i="2"/>
  <c r="CW3" i="2"/>
  <c r="DL8" i="37" l="1"/>
  <c r="DM10" i="37"/>
  <c r="EA2" i="37"/>
  <c r="DP2" i="37"/>
  <c r="DB16" i="37"/>
  <c r="DB11" i="37"/>
  <c r="DB8" i="37"/>
  <c r="DB14" i="37"/>
  <c r="DB15" i="37"/>
  <c r="DB9" i="37"/>
  <c r="DB10" i="37"/>
  <c r="DB13" i="37"/>
  <c r="DB7" i="37"/>
  <c r="DB12" i="37"/>
  <c r="DB6" i="37"/>
  <c r="ED2" i="13"/>
  <c r="DB259" i="13" s="1"/>
  <c r="DJ258" i="13" s="1"/>
  <c r="DH258" i="13" s="1"/>
  <c r="DG258" i="13" s="1"/>
  <c r="DM8" i="13"/>
  <c r="DL6" i="13"/>
  <c r="DB32" i="13"/>
  <c r="DJ18" i="13"/>
  <c r="DH18" i="13" s="1"/>
  <c r="DG18" i="13" s="1"/>
  <c r="DB18" i="13" s="1"/>
  <c r="DB92" i="13"/>
  <c r="DB78" i="13"/>
  <c r="DJ78" i="13"/>
  <c r="DH78" i="13" s="1"/>
  <c r="DG78" i="13" s="1"/>
  <c r="DB243" i="13"/>
  <c r="DB257" i="13"/>
  <c r="DJ243" i="13"/>
  <c r="DH243" i="13" s="1"/>
  <c r="DB288" i="13"/>
  <c r="DJ288" i="13"/>
  <c r="DH288" i="13" s="1"/>
  <c r="DB168" i="13"/>
  <c r="DB182" i="13"/>
  <c r="DJ168" i="13"/>
  <c r="DH168" i="13" s="1"/>
  <c r="DB197" i="13"/>
  <c r="DB183" i="13"/>
  <c r="DJ183" i="13"/>
  <c r="DH183" i="13" s="1"/>
  <c r="DB228" i="13"/>
  <c r="DB242" i="13"/>
  <c r="DJ228" i="13"/>
  <c r="DH228" i="13" s="1"/>
  <c r="DG228" i="13" s="1"/>
  <c r="DB108" i="13"/>
  <c r="DB122" i="13"/>
  <c r="DJ108" i="13"/>
  <c r="DH108" i="13" s="1"/>
  <c r="DB153" i="13"/>
  <c r="DB167" i="13"/>
  <c r="DJ153" i="13"/>
  <c r="DH153" i="13" s="1"/>
  <c r="DB213" i="13"/>
  <c r="DB227" i="13"/>
  <c r="DJ213" i="13"/>
  <c r="DH213" i="13" s="1"/>
  <c r="DB273" i="13"/>
  <c r="DB287" i="13"/>
  <c r="DJ273" i="13"/>
  <c r="DH273" i="13" s="1"/>
  <c r="DB77" i="13"/>
  <c r="DB63" i="13"/>
  <c r="DJ63" i="13"/>
  <c r="DH63" i="13" s="1"/>
  <c r="DG63" i="13" s="1"/>
  <c r="DB47" i="13"/>
  <c r="DJ33" i="13"/>
  <c r="DH33" i="13" s="1"/>
  <c r="DG33" i="13" s="1"/>
  <c r="DB33" i="13" s="1"/>
  <c r="DB93" i="13"/>
  <c r="DB107" i="13"/>
  <c r="DJ93" i="13"/>
  <c r="DH93" i="13" s="1"/>
  <c r="DB123" i="13"/>
  <c r="DB137" i="13"/>
  <c r="DJ123" i="13"/>
  <c r="DH123" i="13" s="1"/>
  <c r="DG123" i="13" s="1"/>
  <c r="DB272" i="13"/>
  <c r="DB138" i="13"/>
  <c r="DB152" i="13"/>
  <c r="DJ138" i="13"/>
  <c r="DH138" i="13" s="1"/>
  <c r="DB212" i="13"/>
  <c r="DB198" i="13"/>
  <c r="DJ198" i="13"/>
  <c r="DH198" i="13" s="1"/>
  <c r="DL3" i="34"/>
  <c r="S3" i="34" s="1"/>
  <c r="DD439" i="20" s="1"/>
  <c r="CC49" i="16"/>
  <c r="CC50" i="16" s="1"/>
  <c r="CC51" i="16" s="1"/>
  <c r="CC52" i="16" s="1"/>
  <c r="CC53" i="16" s="1"/>
  <c r="CC54" i="16" s="1"/>
  <c r="CC55" i="16" s="1"/>
  <c r="CC56" i="16" s="1"/>
  <c r="CC57" i="16" s="1"/>
  <c r="CC58" i="16" s="1"/>
  <c r="CC59" i="16" s="1"/>
  <c r="CC60" i="16" s="1"/>
  <c r="CC61" i="16" s="1"/>
  <c r="DB153" i="16"/>
  <c r="DB167" i="16"/>
  <c r="DB77" i="16"/>
  <c r="DB63" i="16"/>
  <c r="DB123" i="16"/>
  <c r="DB137" i="16"/>
  <c r="DB213" i="16"/>
  <c r="DB227" i="16"/>
  <c r="DB228" i="16"/>
  <c r="DB242" i="16"/>
  <c r="DB108" i="16"/>
  <c r="DB122" i="16"/>
  <c r="DB168" i="16"/>
  <c r="DB182" i="16"/>
  <c r="DB33" i="16"/>
  <c r="DB47" i="16"/>
  <c r="DB93" i="16"/>
  <c r="DB107" i="16"/>
  <c r="DB48" i="16"/>
  <c r="DB62" i="16"/>
  <c r="DB138" i="16"/>
  <c r="DB152" i="16"/>
  <c r="DB212" i="16"/>
  <c r="DB198" i="16"/>
  <c r="DB18" i="16"/>
  <c r="DB32" i="16"/>
  <c r="DB92" i="16"/>
  <c r="DB78" i="16"/>
  <c r="DB258" i="16"/>
  <c r="DB272" i="16"/>
  <c r="DB197" i="16"/>
  <c r="DB183" i="16"/>
  <c r="DB243" i="16"/>
  <c r="DB257" i="16"/>
  <c r="DB273" i="16"/>
  <c r="DB287" i="16"/>
  <c r="DB94" i="7"/>
  <c r="DJ93" i="7" s="1"/>
  <c r="DH93" i="7" s="1"/>
  <c r="DG93" i="7" s="1"/>
  <c r="DB184" i="7"/>
  <c r="DB139" i="7"/>
  <c r="DB244" i="7"/>
  <c r="DB64" i="7"/>
  <c r="DJ63" i="7" s="1"/>
  <c r="DH63" i="7" s="1"/>
  <c r="DG63" i="7" s="1"/>
  <c r="DB199" i="7"/>
  <c r="DB154" i="7"/>
  <c r="DB79" i="7"/>
  <c r="DB274" i="7"/>
  <c r="DJ273" i="7" s="1"/>
  <c r="DH273" i="7" s="1"/>
  <c r="DG273" i="7" s="1"/>
  <c r="DB214" i="7"/>
  <c r="DB34" i="7"/>
  <c r="DB229" i="7"/>
  <c r="DJ288" i="7"/>
  <c r="DH288" i="7" s="1"/>
  <c r="DB289" i="7"/>
  <c r="DB288" i="7" s="1"/>
  <c r="DB19" i="7"/>
  <c r="DB169" i="7"/>
  <c r="DB124" i="7"/>
  <c r="DB109" i="7"/>
  <c r="DJ108" i="7" s="1"/>
  <c r="DH108" i="7" s="1"/>
  <c r="DG108" i="7" s="1"/>
  <c r="DB49" i="7"/>
  <c r="DB259" i="7"/>
  <c r="DB197" i="34"/>
  <c r="DB183" i="34"/>
  <c r="DB108" i="34"/>
  <c r="DB122" i="34"/>
  <c r="DB153" i="34"/>
  <c r="DB167" i="34"/>
  <c r="DB212" i="34"/>
  <c r="DB198" i="34"/>
  <c r="DB33" i="34"/>
  <c r="DB47" i="34"/>
  <c r="DB228" i="34"/>
  <c r="DB242" i="34"/>
  <c r="DB92" i="34"/>
  <c r="DB78" i="34"/>
  <c r="DB243" i="34"/>
  <c r="DB257" i="34"/>
  <c r="DB213" i="34"/>
  <c r="DB227" i="34"/>
  <c r="DB272" i="34"/>
  <c r="DB258" i="34"/>
  <c r="DB123" i="34"/>
  <c r="DB137" i="34"/>
  <c r="DB152" i="34"/>
  <c r="DB138" i="34"/>
  <c r="DB273" i="34"/>
  <c r="DB287" i="34"/>
  <c r="DB93" i="34"/>
  <c r="DB107" i="34"/>
  <c r="DB18" i="34"/>
  <c r="DB32" i="34"/>
  <c r="DB168" i="34"/>
  <c r="DB182" i="34"/>
  <c r="DB77" i="34"/>
  <c r="DB63" i="34"/>
  <c r="DB199" i="37"/>
  <c r="DJ198" i="37" s="1"/>
  <c r="DB124" i="37"/>
  <c r="DJ123" i="37" s="1"/>
  <c r="DB34" i="37"/>
  <c r="DJ33" i="37" s="1"/>
  <c r="DB184" i="37"/>
  <c r="DB244" i="37"/>
  <c r="DJ243" i="37" s="1"/>
  <c r="DB79" i="37"/>
  <c r="DJ78" i="37" s="1"/>
  <c r="DB289" i="37"/>
  <c r="DB49" i="37"/>
  <c r="DB169" i="37"/>
  <c r="DJ168" i="37" s="1"/>
  <c r="DB19" i="37"/>
  <c r="DJ18" i="37" s="1"/>
  <c r="DB94" i="37"/>
  <c r="DJ93" i="37" s="1"/>
  <c r="DB259" i="37"/>
  <c r="DB214" i="37"/>
  <c r="DJ213" i="37" s="1"/>
  <c r="DB154" i="37"/>
  <c r="DJ153" i="37" s="1"/>
  <c r="DB139" i="37"/>
  <c r="DJ138" i="37" s="1"/>
  <c r="DB109" i="37"/>
  <c r="DB274" i="37"/>
  <c r="DJ273" i="37" s="1"/>
  <c r="DB64" i="37"/>
  <c r="DJ63" i="37" s="1"/>
  <c r="DB229" i="37"/>
  <c r="DJ228" i="37" s="1"/>
  <c r="DB243" i="19"/>
  <c r="DB257" i="19"/>
  <c r="DB273" i="19"/>
  <c r="DB287" i="19"/>
  <c r="DB77" i="19"/>
  <c r="DB63" i="19"/>
  <c r="DB212" i="19"/>
  <c r="DB198" i="19"/>
  <c r="DB123" i="19"/>
  <c r="DB137" i="19"/>
  <c r="DB168" i="19"/>
  <c r="DB182" i="19"/>
  <c r="DB258" i="19"/>
  <c r="DB272" i="19"/>
  <c r="DB122" i="19"/>
  <c r="DB108" i="19"/>
  <c r="DB48" i="19"/>
  <c r="DB62" i="19"/>
  <c r="DB138" i="19"/>
  <c r="DB152" i="19"/>
  <c r="DB33" i="19"/>
  <c r="DB47" i="19"/>
  <c r="DM5" i="19"/>
  <c r="DL4" i="19" s="1"/>
  <c r="S4" i="19" s="1"/>
  <c r="DB242" i="19"/>
  <c r="DB228" i="19"/>
  <c r="DB197" i="19"/>
  <c r="DB183" i="19"/>
  <c r="DB153" i="19"/>
  <c r="DB167" i="19"/>
  <c r="DB93" i="19"/>
  <c r="DB107" i="19"/>
  <c r="DB18" i="19"/>
  <c r="DB32" i="19"/>
  <c r="DB92" i="19"/>
  <c r="DB78" i="19"/>
  <c r="DB213" i="19"/>
  <c r="DB227" i="19"/>
  <c r="EF2" i="14"/>
  <c r="DB289" i="14" s="1"/>
  <c r="DB288" i="14" s="1"/>
  <c r="DY2" i="14"/>
  <c r="DB184" i="14" s="1"/>
  <c r="DB124" i="14"/>
  <c r="DB34" i="14"/>
  <c r="DB94" i="14"/>
  <c r="DB244" i="14"/>
  <c r="DB79" i="14"/>
  <c r="DB154" i="14"/>
  <c r="DB139" i="14"/>
  <c r="DB214" i="14"/>
  <c r="EE2" i="14"/>
  <c r="DN2" i="14"/>
  <c r="DZ2" i="14"/>
  <c r="DQ2" i="14"/>
  <c r="DT2" i="14"/>
  <c r="DX2" i="14"/>
  <c r="DP2" i="14"/>
  <c r="DB229" i="14"/>
  <c r="DI228" i="14" s="1"/>
  <c r="DG228" i="14" s="1"/>
  <c r="ED2" i="14"/>
  <c r="DB13" i="30"/>
  <c r="DB6" i="30"/>
  <c r="DB14" i="30"/>
  <c r="DB7" i="30"/>
  <c r="DB10" i="30"/>
  <c r="DB15" i="30"/>
  <c r="DB11" i="30"/>
  <c r="DB8" i="30"/>
  <c r="DB12" i="30"/>
  <c r="DB16" i="30"/>
  <c r="DB9" i="30"/>
  <c r="DB93" i="30"/>
  <c r="DB107" i="30"/>
  <c r="DB273" i="30"/>
  <c r="DB287" i="30"/>
  <c r="DB123" i="30"/>
  <c r="DB137" i="30"/>
  <c r="DB197" i="30"/>
  <c r="DB183" i="30"/>
  <c r="DB153" i="30"/>
  <c r="DB167" i="30"/>
  <c r="DB212" i="30"/>
  <c r="DB198" i="30"/>
  <c r="DB33" i="30"/>
  <c r="DB47" i="30"/>
  <c r="DB213" i="30"/>
  <c r="DB227" i="30"/>
  <c r="DB92" i="30"/>
  <c r="DB78" i="30"/>
  <c r="DB48" i="30"/>
  <c r="DB62" i="30"/>
  <c r="DB77" i="30"/>
  <c r="DB63" i="30"/>
  <c r="DB228" i="30"/>
  <c r="DB242" i="30"/>
  <c r="DB108" i="30"/>
  <c r="DB122" i="30"/>
  <c r="DB272" i="30"/>
  <c r="DB258" i="30"/>
  <c r="DB168" i="30"/>
  <c r="DB182" i="30"/>
  <c r="DB243" i="30"/>
  <c r="DB257" i="30"/>
  <c r="DB152" i="30"/>
  <c r="DB138" i="30"/>
  <c r="DB18" i="30"/>
  <c r="DB32" i="30"/>
  <c r="DB43" i="33"/>
  <c r="DB36" i="33"/>
  <c r="DB44" i="33"/>
  <c r="DB39" i="33"/>
  <c r="DB37" i="33"/>
  <c r="DB40" i="33"/>
  <c r="DB45" i="33"/>
  <c r="DB41" i="33"/>
  <c r="DB38" i="33"/>
  <c r="DB42" i="33"/>
  <c r="DB46" i="33"/>
  <c r="DB23" i="33"/>
  <c r="DB31" i="33"/>
  <c r="DB24" i="33"/>
  <c r="DB25" i="33"/>
  <c r="DB21" i="33"/>
  <c r="DB26" i="33"/>
  <c r="DB29" i="33"/>
  <c r="DB27" i="33"/>
  <c r="DB22" i="33"/>
  <c r="DB30" i="33"/>
  <c r="DB28" i="33"/>
  <c r="DB13" i="33"/>
  <c r="DB11" i="33"/>
  <c r="DB12" i="33"/>
  <c r="DB10" i="33"/>
  <c r="DB7" i="33"/>
  <c r="DB14" i="33"/>
  <c r="DB15" i="33"/>
  <c r="DB8" i="33"/>
  <c r="DB9" i="33"/>
  <c r="DB16" i="33"/>
  <c r="DB93" i="23"/>
  <c r="DB107" i="23"/>
  <c r="DB123" i="23"/>
  <c r="DB137" i="23"/>
  <c r="DB212" i="23"/>
  <c r="DB198" i="23"/>
  <c r="DB197" i="23"/>
  <c r="DB183" i="23"/>
  <c r="DB77" i="23"/>
  <c r="DB63" i="23"/>
  <c r="DB273" i="23"/>
  <c r="DB287" i="23"/>
  <c r="DB92" i="23"/>
  <c r="DB78" i="23"/>
  <c r="DB243" i="23"/>
  <c r="DB257" i="23"/>
  <c r="DB153" i="23"/>
  <c r="DB167" i="23"/>
  <c r="DB258" i="23"/>
  <c r="DB272" i="23"/>
  <c r="DB33" i="23"/>
  <c r="DB47" i="23"/>
  <c r="DB168" i="23"/>
  <c r="DB182" i="23"/>
  <c r="DB228" i="23"/>
  <c r="DB242" i="23"/>
  <c r="DB213" i="23"/>
  <c r="DB227" i="23"/>
  <c r="DB138" i="23"/>
  <c r="DB152" i="23"/>
  <c r="DB48" i="23"/>
  <c r="DB62" i="23"/>
  <c r="DB122" i="23"/>
  <c r="DB108" i="23"/>
  <c r="DB18" i="23"/>
  <c r="DB32" i="23"/>
  <c r="DB18" i="22"/>
  <c r="DB32" i="22"/>
  <c r="DB137" i="22"/>
  <c r="DB123" i="22"/>
  <c r="DB243" i="22"/>
  <c r="DB257" i="22"/>
  <c r="DB77" i="22"/>
  <c r="DB63" i="22"/>
  <c r="DB197" i="22"/>
  <c r="DB183" i="22"/>
  <c r="DB258" i="22"/>
  <c r="DB272" i="22"/>
  <c r="DB228" i="22"/>
  <c r="DB242" i="22"/>
  <c r="DB92" i="22"/>
  <c r="DB78" i="22"/>
  <c r="DB108" i="22"/>
  <c r="DB122" i="22"/>
  <c r="DB213" i="22"/>
  <c r="DB227" i="22"/>
  <c r="DB287" i="22"/>
  <c r="DB273" i="22"/>
  <c r="DB93" i="22"/>
  <c r="DB107" i="22"/>
  <c r="DB168" i="22"/>
  <c r="DB182" i="22"/>
  <c r="DB167" i="22"/>
  <c r="DB153" i="22"/>
  <c r="DB47" i="22"/>
  <c r="DB33" i="22"/>
  <c r="DB138" i="22"/>
  <c r="DB152" i="22"/>
  <c r="DB48" i="22"/>
  <c r="DB62" i="22"/>
  <c r="DB212" i="22"/>
  <c r="DB198" i="22"/>
  <c r="DB16" i="38"/>
  <c r="DB8" i="38"/>
  <c r="DB7" i="38"/>
  <c r="DB14" i="38"/>
  <c r="DB11" i="38"/>
  <c r="DB6" i="38"/>
  <c r="DB10" i="38"/>
  <c r="DB12" i="38"/>
  <c r="DB5" i="38"/>
  <c r="DB15" i="38"/>
  <c r="DB9" i="38"/>
  <c r="DB13" i="38"/>
  <c r="DB22" i="38"/>
  <c r="DB23" i="38"/>
  <c r="DB24" i="38"/>
  <c r="DB25" i="38"/>
  <c r="DB27" i="38"/>
  <c r="DB29" i="38"/>
  <c r="DB30" i="38"/>
  <c r="DB21" i="38"/>
  <c r="DB31" i="38"/>
  <c r="DM5" i="28"/>
  <c r="DM6" i="28" s="1"/>
  <c r="DI33" i="38"/>
  <c r="DH33" i="38"/>
  <c r="DG33" i="38" s="1"/>
  <c r="DI273" i="38"/>
  <c r="DH273" i="38"/>
  <c r="DG273" i="38" s="1"/>
  <c r="DI108" i="38"/>
  <c r="DH108" i="38"/>
  <c r="DI78" i="38"/>
  <c r="DH78" i="38"/>
  <c r="DI93" i="38"/>
  <c r="DH93" i="38"/>
  <c r="DI243" i="38"/>
  <c r="DH243" i="38"/>
  <c r="DG243" i="38" s="1"/>
  <c r="DI213" i="38"/>
  <c r="DH213" i="38"/>
  <c r="DI168" i="38"/>
  <c r="DH168" i="38"/>
  <c r="DI198" i="38"/>
  <c r="DH198" i="38"/>
  <c r="DG198" i="38" s="1"/>
  <c r="DI258" i="38"/>
  <c r="DH258" i="38"/>
  <c r="DG258" i="38" s="1"/>
  <c r="DI123" i="38"/>
  <c r="DH123" i="38"/>
  <c r="DI138" i="38"/>
  <c r="DH138" i="38"/>
  <c r="DI48" i="38"/>
  <c r="DH48" i="38"/>
  <c r="DG48" i="38" s="1"/>
  <c r="DI18" i="38"/>
  <c r="DH18" i="38"/>
  <c r="DG18" i="38" s="1"/>
  <c r="DI288" i="38"/>
  <c r="DH288" i="38"/>
  <c r="DH183" i="38"/>
  <c r="DI183" i="38"/>
  <c r="DH63" i="38"/>
  <c r="DI63" i="38"/>
  <c r="DI153" i="38"/>
  <c r="DH153" i="38"/>
  <c r="DG153" i="38" s="1"/>
  <c r="DI228" i="38"/>
  <c r="DH228" i="38"/>
  <c r="DM7" i="28"/>
  <c r="DU5" i="28"/>
  <c r="DU6" i="28" s="1"/>
  <c r="DU7" i="28" s="1"/>
  <c r="DU8" i="28" s="1"/>
  <c r="DU9" i="28" s="1"/>
  <c r="DU10" i="28" s="1"/>
  <c r="DU11" i="28" s="1"/>
  <c r="DU12" i="28" s="1"/>
  <c r="DU13" i="28" s="1"/>
  <c r="DU14" i="28" s="1"/>
  <c r="DU15" i="28" s="1"/>
  <c r="DU16" i="28" s="1"/>
  <c r="DU17" i="28" s="1"/>
  <c r="DU18" i="28" s="1"/>
  <c r="DU19" i="28" s="1"/>
  <c r="DU20" i="28" s="1"/>
  <c r="DU21" i="28" s="1"/>
  <c r="DU22" i="28" s="1"/>
  <c r="DU23" i="28" s="1"/>
  <c r="DU24" i="28" s="1"/>
  <c r="DU25" i="28" s="1"/>
  <c r="DU26" i="28" s="1"/>
  <c r="DU27" i="28" s="1"/>
  <c r="DU28" i="28" s="1"/>
  <c r="DU29" i="28" s="1"/>
  <c r="DU30" i="28" s="1"/>
  <c r="DU31" i="28" s="1"/>
  <c r="DU32" i="28" s="1"/>
  <c r="DU33" i="28" s="1"/>
  <c r="DU34" i="28" s="1"/>
  <c r="DU35" i="28" s="1"/>
  <c r="DU36" i="28" s="1"/>
  <c r="DU37" i="28" s="1"/>
  <c r="DU38" i="28" s="1"/>
  <c r="DU39" i="28" s="1"/>
  <c r="DU40" i="28" s="1"/>
  <c r="DU41" i="28" s="1"/>
  <c r="DU42" i="28" s="1"/>
  <c r="DU43" i="28" s="1"/>
  <c r="DU44" i="28" s="1"/>
  <c r="DU45" i="28" s="1"/>
  <c r="DU46" i="28" s="1"/>
  <c r="DU47" i="28" s="1"/>
  <c r="DU48" i="28" s="1"/>
  <c r="DU49" i="28" s="1"/>
  <c r="DU50" i="28" s="1"/>
  <c r="DU51" i="28" s="1"/>
  <c r="DU52" i="28" s="1"/>
  <c r="DU53" i="28" s="1"/>
  <c r="DU54" i="28" s="1"/>
  <c r="DU55" i="28" s="1"/>
  <c r="DU56" i="28" s="1"/>
  <c r="DU57" i="28" s="1"/>
  <c r="DU58" i="28" s="1"/>
  <c r="DU59" i="28" s="1"/>
  <c r="DU60" i="28" s="1"/>
  <c r="DU61" i="28" s="1"/>
  <c r="DU62" i="28" s="1"/>
  <c r="DU63" i="28" s="1"/>
  <c r="DU64" i="28" s="1"/>
  <c r="DU65" i="28" s="1"/>
  <c r="DU66" i="28" s="1"/>
  <c r="DU67" i="28" s="1"/>
  <c r="DU68" i="28" s="1"/>
  <c r="DU69" i="28" s="1"/>
  <c r="DU70" i="28" s="1"/>
  <c r="DU71" i="28" s="1"/>
  <c r="DU72" i="28" s="1"/>
  <c r="DU73" i="28" s="1"/>
  <c r="DU74" i="28" s="1"/>
  <c r="DU75" i="28" s="1"/>
  <c r="DU76" i="28" s="1"/>
  <c r="DU77" i="28" s="1"/>
  <c r="DU78" i="28" s="1"/>
  <c r="DU79" i="28" s="1"/>
  <c r="DU80" i="28" s="1"/>
  <c r="DU2" i="28" s="1"/>
  <c r="DB124" i="28" s="1"/>
  <c r="EB5" i="28"/>
  <c r="EB6" i="28" s="1"/>
  <c r="EB7" i="28" s="1"/>
  <c r="EB8" i="28" s="1"/>
  <c r="EB9" i="28" s="1"/>
  <c r="EB10" i="28" s="1"/>
  <c r="EB11" i="28" s="1"/>
  <c r="EB12" i="28" s="1"/>
  <c r="EB13" i="28" s="1"/>
  <c r="EB14" i="28" s="1"/>
  <c r="EB15" i="28" s="1"/>
  <c r="EB16" i="28" s="1"/>
  <c r="EB17" i="28" s="1"/>
  <c r="EB18" i="28" s="1"/>
  <c r="EB19" i="28" s="1"/>
  <c r="EB20" i="28" s="1"/>
  <c r="EB21" i="28" s="1"/>
  <c r="EB22" i="28" s="1"/>
  <c r="EB23" i="28" s="1"/>
  <c r="EB24" i="28" s="1"/>
  <c r="EB25" i="28" s="1"/>
  <c r="EB26" i="28" s="1"/>
  <c r="EB27" i="28" s="1"/>
  <c r="EB28" i="28" s="1"/>
  <c r="EB29" i="28" s="1"/>
  <c r="EB30" i="28" s="1"/>
  <c r="EB31" i="28" s="1"/>
  <c r="EB32" i="28" s="1"/>
  <c r="EB33" i="28" s="1"/>
  <c r="EB34" i="28" s="1"/>
  <c r="EB35" i="28" s="1"/>
  <c r="EB36" i="28" s="1"/>
  <c r="EB37" i="28" s="1"/>
  <c r="EB38" i="28" s="1"/>
  <c r="EB39" i="28" s="1"/>
  <c r="EB40" i="28" s="1"/>
  <c r="EB41" i="28" s="1"/>
  <c r="EB42" i="28" s="1"/>
  <c r="EB43" i="28" s="1"/>
  <c r="EB44" i="28" s="1"/>
  <c r="EB45" i="28" s="1"/>
  <c r="EB46" i="28" s="1"/>
  <c r="EB47" i="28" s="1"/>
  <c r="EB48" i="28" s="1"/>
  <c r="EB49" i="28" s="1"/>
  <c r="EB50" i="28" s="1"/>
  <c r="EB51" i="28" s="1"/>
  <c r="EB52" i="28" s="1"/>
  <c r="EB53" i="28" s="1"/>
  <c r="EB54" i="28" s="1"/>
  <c r="EB55" i="28" s="1"/>
  <c r="EB56" i="28" s="1"/>
  <c r="EB57" i="28" s="1"/>
  <c r="EB58" i="28" s="1"/>
  <c r="EB59" i="28" s="1"/>
  <c r="EB60" i="28" s="1"/>
  <c r="EB61" i="28" s="1"/>
  <c r="EB62" i="28" s="1"/>
  <c r="EB63" i="28" s="1"/>
  <c r="EB64" i="28" s="1"/>
  <c r="EB65" i="28" s="1"/>
  <c r="EB66" i="28" s="1"/>
  <c r="EB67" i="28" s="1"/>
  <c r="EB68" i="28" s="1"/>
  <c r="EB69" i="28" s="1"/>
  <c r="EB70" i="28" s="1"/>
  <c r="EB71" i="28" s="1"/>
  <c r="EB72" i="28" s="1"/>
  <c r="EB73" i="28" s="1"/>
  <c r="EB74" i="28" s="1"/>
  <c r="EB75" i="28" s="1"/>
  <c r="EB76" i="28" s="1"/>
  <c r="EB77" i="28" s="1"/>
  <c r="EB78" i="28" s="1"/>
  <c r="EB79" i="28" s="1"/>
  <c r="EB80" i="28" s="1"/>
  <c r="EB2" i="28" s="1"/>
  <c r="DB229" i="28" s="1"/>
  <c r="EC5" i="28"/>
  <c r="EC6" i="28" s="1"/>
  <c r="EC7" i="28" s="1"/>
  <c r="EC8" i="28" s="1"/>
  <c r="EC9" i="28" s="1"/>
  <c r="EC10" i="28" s="1"/>
  <c r="EC11" i="28" s="1"/>
  <c r="EC12" i="28" s="1"/>
  <c r="EC13" i="28" s="1"/>
  <c r="EC14" i="28" s="1"/>
  <c r="EC15" i="28" s="1"/>
  <c r="EC16" i="28" s="1"/>
  <c r="EC17" i="28" s="1"/>
  <c r="EC18" i="28" s="1"/>
  <c r="EC19" i="28" s="1"/>
  <c r="EC20" i="28" s="1"/>
  <c r="EC21" i="28" s="1"/>
  <c r="EC22" i="28" s="1"/>
  <c r="EC23" i="28" s="1"/>
  <c r="EC24" i="28" s="1"/>
  <c r="EC25" i="28" s="1"/>
  <c r="EC26" i="28" s="1"/>
  <c r="EC27" i="28" s="1"/>
  <c r="EC28" i="28" s="1"/>
  <c r="EC29" i="28" s="1"/>
  <c r="EC30" i="28" s="1"/>
  <c r="EC31" i="28" s="1"/>
  <c r="EC32" i="28" s="1"/>
  <c r="EC33" i="28" s="1"/>
  <c r="EC34" i="28" s="1"/>
  <c r="EC35" i="28" s="1"/>
  <c r="EC36" i="28" s="1"/>
  <c r="EC37" i="28" s="1"/>
  <c r="EC38" i="28" s="1"/>
  <c r="EC39" i="28" s="1"/>
  <c r="EC40" i="28" s="1"/>
  <c r="EC41" i="28" s="1"/>
  <c r="EC42" i="28" s="1"/>
  <c r="EC43" i="28" s="1"/>
  <c r="EC44" i="28" s="1"/>
  <c r="EC45" i="28" s="1"/>
  <c r="EC46" i="28" s="1"/>
  <c r="EC47" i="28" s="1"/>
  <c r="EC48" i="28" s="1"/>
  <c r="EC49" i="28" s="1"/>
  <c r="EC50" i="28" s="1"/>
  <c r="EC51" i="28" s="1"/>
  <c r="EC52" i="28" s="1"/>
  <c r="EC53" i="28" s="1"/>
  <c r="EC54" i="28" s="1"/>
  <c r="EC55" i="28" s="1"/>
  <c r="EC56" i="28" s="1"/>
  <c r="EC57" i="28" s="1"/>
  <c r="EC58" i="28" s="1"/>
  <c r="EC59" i="28" s="1"/>
  <c r="EC60" i="28" s="1"/>
  <c r="EC61" i="28" s="1"/>
  <c r="EC62" i="28" s="1"/>
  <c r="EC63" i="28" s="1"/>
  <c r="EC64" i="28" s="1"/>
  <c r="EC65" i="28" s="1"/>
  <c r="EC66" i="28" s="1"/>
  <c r="EC67" i="28" s="1"/>
  <c r="EC68" i="28" s="1"/>
  <c r="EC69" i="28" s="1"/>
  <c r="EC70" i="28" s="1"/>
  <c r="EC71" i="28" s="1"/>
  <c r="EC72" i="28" s="1"/>
  <c r="EC73" i="28" s="1"/>
  <c r="EC74" i="28" s="1"/>
  <c r="EC75" i="28" s="1"/>
  <c r="EC76" i="28" s="1"/>
  <c r="EC77" i="28" s="1"/>
  <c r="EC78" i="28" s="1"/>
  <c r="EC79" i="28" s="1"/>
  <c r="EC80" i="28" s="1"/>
  <c r="EC2" i="28" s="1"/>
  <c r="DB244" i="28" s="1"/>
  <c r="DW5" i="28"/>
  <c r="DW6" i="28" s="1"/>
  <c r="DW7" i="28" s="1"/>
  <c r="DW8" i="28" s="1"/>
  <c r="DW9" i="28" s="1"/>
  <c r="DW10" i="28" s="1"/>
  <c r="DW11" i="28" s="1"/>
  <c r="DW12" i="28" s="1"/>
  <c r="DW13" i="28" s="1"/>
  <c r="DW14" i="28" s="1"/>
  <c r="DW15" i="28" s="1"/>
  <c r="DW16" i="28" s="1"/>
  <c r="DW17" i="28" s="1"/>
  <c r="DW18" i="28" s="1"/>
  <c r="DW19" i="28" s="1"/>
  <c r="DW20" i="28" s="1"/>
  <c r="DW21" i="28" s="1"/>
  <c r="DW22" i="28" s="1"/>
  <c r="DW23" i="28" s="1"/>
  <c r="DW24" i="28" s="1"/>
  <c r="DW25" i="28" s="1"/>
  <c r="DW26" i="28" s="1"/>
  <c r="DW27" i="28" s="1"/>
  <c r="DW28" i="28" s="1"/>
  <c r="DW29" i="28" s="1"/>
  <c r="DW30" i="28" s="1"/>
  <c r="DW31" i="28" s="1"/>
  <c r="DW32" i="28" s="1"/>
  <c r="DW33" i="28" s="1"/>
  <c r="DW34" i="28" s="1"/>
  <c r="DW35" i="28" s="1"/>
  <c r="DW36" i="28" s="1"/>
  <c r="DW37" i="28" s="1"/>
  <c r="DW38" i="28" s="1"/>
  <c r="DW39" i="28" s="1"/>
  <c r="DW40" i="28" s="1"/>
  <c r="DW41" i="28" s="1"/>
  <c r="DW42" i="28" s="1"/>
  <c r="DW43" i="28" s="1"/>
  <c r="DW44" i="28" s="1"/>
  <c r="DW45" i="28" s="1"/>
  <c r="DW46" i="28" s="1"/>
  <c r="DW47" i="28" s="1"/>
  <c r="DW48" i="28" s="1"/>
  <c r="DW49" i="28" s="1"/>
  <c r="DW50" i="28" s="1"/>
  <c r="DW51" i="28" s="1"/>
  <c r="DW52" i="28" s="1"/>
  <c r="DW53" i="28" s="1"/>
  <c r="DW54" i="28" s="1"/>
  <c r="DW55" i="28" s="1"/>
  <c r="DW56" i="28" s="1"/>
  <c r="DW57" i="28" s="1"/>
  <c r="DW58" i="28" s="1"/>
  <c r="DW59" i="28" s="1"/>
  <c r="DW60" i="28" s="1"/>
  <c r="DW61" i="28" s="1"/>
  <c r="DW62" i="28" s="1"/>
  <c r="DW63" i="28" s="1"/>
  <c r="DW64" i="28" s="1"/>
  <c r="DW65" i="28" s="1"/>
  <c r="DW66" i="28" s="1"/>
  <c r="DW67" i="28" s="1"/>
  <c r="DW68" i="28" s="1"/>
  <c r="DW69" i="28" s="1"/>
  <c r="DW70" i="28" s="1"/>
  <c r="DW71" i="28" s="1"/>
  <c r="DW72" i="28" s="1"/>
  <c r="DW73" i="28" s="1"/>
  <c r="DW74" i="28" s="1"/>
  <c r="DW75" i="28" s="1"/>
  <c r="DW76" i="28" s="1"/>
  <c r="DW77" i="28" s="1"/>
  <c r="DW78" i="28" s="1"/>
  <c r="DW79" i="28" s="1"/>
  <c r="DW80" i="28" s="1"/>
  <c r="DW2" i="28" s="1"/>
  <c r="DB154" i="28" s="1"/>
  <c r="DQ5" i="28"/>
  <c r="DQ6" i="28" s="1"/>
  <c r="DQ7" i="28" s="1"/>
  <c r="DQ8" i="28" s="1"/>
  <c r="DQ9" i="28" s="1"/>
  <c r="DQ10" i="28" s="1"/>
  <c r="DQ11" i="28" s="1"/>
  <c r="DQ12" i="28" s="1"/>
  <c r="DQ13" i="28" s="1"/>
  <c r="DQ14" i="28" s="1"/>
  <c r="DQ15" i="28" s="1"/>
  <c r="DQ16" i="28" s="1"/>
  <c r="DQ17" i="28" s="1"/>
  <c r="DQ18" i="28" s="1"/>
  <c r="DQ19" i="28" s="1"/>
  <c r="DQ20" i="28" s="1"/>
  <c r="DQ21" i="28" s="1"/>
  <c r="DQ22" i="28" s="1"/>
  <c r="DQ23" i="28" s="1"/>
  <c r="DQ24" i="28" s="1"/>
  <c r="DQ25" i="28" s="1"/>
  <c r="DQ26" i="28" s="1"/>
  <c r="DQ27" i="28" s="1"/>
  <c r="DQ28" i="28" s="1"/>
  <c r="DQ29" i="28" s="1"/>
  <c r="DQ30" i="28" s="1"/>
  <c r="DQ31" i="28" s="1"/>
  <c r="DQ32" i="28" s="1"/>
  <c r="DQ33" i="28" s="1"/>
  <c r="DQ34" i="28" s="1"/>
  <c r="DQ35" i="28" s="1"/>
  <c r="DQ36" i="28" s="1"/>
  <c r="DQ37" i="28" s="1"/>
  <c r="DQ38" i="28" s="1"/>
  <c r="DQ39" i="28" s="1"/>
  <c r="DQ40" i="28" s="1"/>
  <c r="DQ41" i="28" s="1"/>
  <c r="DQ42" i="28" s="1"/>
  <c r="DQ43" i="28" s="1"/>
  <c r="DQ44" i="28" s="1"/>
  <c r="DQ45" i="28" s="1"/>
  <c r="DQ46" i="28" s="1"/>
  <c r="DQ47" i="28" s="1"/>
  <c r="DQ48" i="28" s="1"/>
  <c r="DQ49" i="28" s="1"/>
  <c r="DQ50" i="28" s="1"/>
  <c r="DQ51" i="28" s="1"/>
  <c r="DQ52" i="28" s="1"/>
  <c r="DQ53" i="28" s="1"/>
  <c r="DQ54" i="28" s="1"/>
  <c r="DQ55" i="28" s="1"/>
  <c r="DQ56" i="28" s="1"/>
  <c r="DQ57" i="28" s="1"/>
  <c r="DQ58" i="28" s="1"/>
  <c r="DQ59" i="28" s="1"/>
  <c r="DQ60" i="28" s="1"/>
  <c r="DQ61" i="28" s="1"/>
  <c r="DQ62" i="28" s="1"/>
  <c r="DQ63" i="28" s="1"/>
  <c r="DQ64" i="28" s="1"/>
  <c r="DQ65" i="28" s="1"/>
  <c r="DQ66" i="28" s="1"/>
  <c r="DQ67" i="28" s="1"/>
  <c r="DQ68" i="28" s="1"/>
  <c r="DQ69" i="28" s="1"/>
  <c r="DQ70" i="28" s="1"/>
  <c r="DQ71" i="28" s="1"/>
  <c r="DQ72" i="28" s="1"/>
  <c r="DQ73" i="28" s="1"/>
  <c r="DQ74" i="28" s="1"/>
  <c r="DQ75" i="28" s="1"/>
  <c r="DQ76" i="28" s="1"/>
  <c r="DQ77" i="28" s="1"/>
  <c r="DQ78" i="28" s="1"/>
  <c r="DQ79" i="28" s="1"/>
  <c r="DQ80" i="28" s="1"/>
  <c r="DQ2" i="28" s="1"/>
  <c r="DB64" i="28" s="1"/>
  <c r="DY5" i="28"/>
  <c r="DY6" i="28" s="1"/>
  <c r="DY7" i="28" s="1"/>
  <c r="DY8" i="28" s="1"/>
  <c r="DY9" i="28" s="1"/>
  <c r="DY10" i="28" s="1"/>
  <c r="DY11" i="28" s="1"/>
  <c r="DY12" i="28" s="1"/>
  <c r="DY13" i="28" s="1"/>
  <c r="DY14" i="28" s="1"/>
  <c r="DY15" i="28" s="1"/>
  <c r="DY16" i="28" s="1"/>
  <c r="DY17" i="28" s="1"/>
  <c r="DY18" i="28" s="1"/>
  <c r="DY19" i="28" s="1"/>
  <c r="DY20" i="28" s="1"/>
  <c r="DY21" i="28" s="1"/>
  <c r="DY22" i="28" s="1"/>
  <c r="DY23" i="28" s="1"/>
  <c r="DY24" i="28" s="1"/>
  <c r="DY25" i="28" s="1"/>
  <c r="DY26" i="28" s="1"/>
  <c r="DY27" i="28" s="1"/>
  <c r="DY28" i="28" s="1"/>
  <c r="DY29" i="28" s="1"/>
  <c r="DY30" i="28" s="1"/>
  <c r="DY31" i="28" s="1"/>
  <c r="DY32" i="28" s="1"/>
  <c r="DY33" i="28" s="1"/>
  <c r="DY34" i="28" s="1"/>
  <c r="DY35" i="28" s="1"/>
  <c r="DY36" i="28" s="1"/>
  <c r="DY37" i="28" s="1"/>
  <c r="DY38" i="28" s="1"/>
  <c r="DY39" i="28" s="1"/>
  <c r="DY40" i="28" s="1"/>
  <c r="DY41" i="28" s="1"/>
  <c r="DY42" i="28" s="1"/>
  <c r="DY43" i="28" s="1"/>
  <c r="DY44" i="28" s="1"/>
  <c r="DY45" i="28" s="1"/>
  <c r="DY46" i="28" s="1"/>
  <c r="DY47" i="28" s="1"/>
  <c r="DY48" i="28" s="1"/>
  <c r="DY49" i="28" s="1"/>
  <c r="DY50" i="28" s="1"/>
  <c r="DY51" i="28" s="1"/>
  <c r="DY52" i="28" s="1"/>
  <c r="DY53" i="28" s="1"/>
  <c r="DY54" i="28" s="1"/>
  <c r="DY55" i="28" s="1"/>
  <c r="DY56" i="28" s="1"/>
  <c r="DY57" i="28" s="1"/>
  <c r="DY58" i="28" s="1"/>
  <c r="DY59" i="28" s="1"/>
  <c r="DY60" i="28" s="1"/>
  <c r="DY61" i="28" s="1"/>
  <c r="DY62" i="28" s="1"/>
  <c r="DY63" i="28" s="1"/>
  <c r="DY64" i="28" s="1"/>
  <c r="DY65" i="28" s="1"/>
  <c r="DY66" i="28" s="1"/>
  <c r="DY67" i="28" s="1"/>
  <c r="DY68" i="28" s="1"/>
  <c r="DY69" i="28" s="1"/>
  <c r="DY70" i="28" s="1"/>
  <c r="DY71" i="28" s="1"/>
  <c r="DY72" i="28" s="1"/>
  <c r="DY73" i="28" s="1"/>
  <c r="DY74" i="28" s="1"/>
  <c r="DY75" i="28" s="1"/>
  <c r="DY76" i="28" s="1"/>
  <c r="DY77" i="28" s="1"/>
  <c r="DY78" i="28" s="1"/>
  <c r="DY79" i="28" s="1"/>
  <c r="DY80" i="28" s="1"/>
  <c r="DY2" i="28" s="1"/>
  <c r="DB184" i="28" s="1"/>
  <c r="BZ2" i="37"/>
  <c r="W2" i="37" s="1"/>
  <c r="CF82" i="30"/>
  <c r="CJ82" i="30"/>
  <c r="CH82" i="30"/>
  <c r="CT82" i="30"/>
  <c r="CR82" i="30"/>
  <c r="CN82" i="30"/>
  <c r="CL82" i="30"/>
  <c r="CO82" i="30"/>
  <c r="CD82" i="30"/>
  <c r="CG82" i="30"/>
  <c r="CQ82" i="30"/>
  <c r="CU82" i="30"/>
  <c r="CI82" i="30"/>
  <c r="CS82" i="30"/>
  <c r="CM82" i="30"/>
  <c r="CK82" i="30"/>
  <c r="CE82" i="30"/>
  <c r="CP82" i="30"/>
  <c r="CC82" i="30"/>
  <c r="DM5" i="35"/>
  <c r="DL4" i="35" s="1"/>
  <c r="S4" i="35" s="1"/>
  <c r="DD555" i="20" s="1"/>
  <c r="DZ7" i="35"/>
  <c r="DZ8" i="35" s="1"/>
  <c r="DZ9" i="35" s="1"/>
  <c r="DZ10" i="35" s="1"/>
  <c r="DZ11" i="35" s="1"/>
  <c r="DZ12" i="35" s="1"/>
  <c r="DZ13" i="35" s="1"/>
  <c r="DZ14" i="35" s="1"/>
  <c r="DZ15" i="35" s="1"/>
  <c r="DZ16" i="35" s="1"/>
  <c r="DZ17" i="35" s="1"/>
  <c r="DZ18" i="35" s="1"/>
  <c r="DZ19" i="35" s="1"/>
  <c r="DZ20" i="35" s="1"/>
  <c r="DZ21" i="35" s="1"/>
  <c r="DZ22" i="35" s="1"/>
  <c r="DZ23" i="35" s="1"/>
  <c r="DZ24" i="35" s="1"/>
  <c r="DZ25" i="35" s="1"/>
  <c r="DZ26" i="35" s="1"/>
  <c r="DZ27" i="35" s="1"/>
  <c r="DZ28" i="35" s="1"/>
  <c r="DZ29" i="35" s="1"/>
  <c r="DZ30" i="35" s="1"/>
  <c r="DZ31" i="35" s="1"/>
  <c r="DZ32" i="35" s="1"/>
  <c r="DZ33" i="35" s="1"/>
  <c r="DZ34" i="35" s="1"/>
  <c r="DZ35" i="35" s="1"/>
  <c r="DZ36" i="35" s="1"/>
  <c r="DZ37" i="35" s="1"/>
  <c r="DZ38" i="35" s="1"/>
  <c r="DZ39" i="35" s="1"/>
  <c r="DZ40" i="35" s="1"/>
  <c r="DZ41" i="35" s="1"/>
  <c r="DZ42" i="35" s="1"/>
  <c r="DZ43" i="35" s="1"/>
  <c r="DZ44" i="35" s="1"/>
  <c r="DZ45" i="35" s="1"/>
  <c r="DZ46" i="35" s="1"/>
  <c r="DZ47" i="35" s="1"/>
  <c r="DZ48" i="35" s="1"/>
  <c r="DZ49" i="35" s="1"/>
  <c r="DZ50" i="35" s="1"/>
  <c r="DZ51" i="35" s="1"/>
  <c r="DZ52" i="35" s="1"/>
  <c r="DZ53" i="35" s="1"/>
  <c r="DZ54" i="35" s="1"/>
  <c r="DZ55" i="35" s="1"/>
  <c r="DZ56" i="35" s="1"/>
  <c r="DZ57" i="35" s="1"/>
  <c r="DZ58" i="35" s="1"/>
  <c r="DZ59" i="35" s="1"/>
  <c r="DZ60" i="35" s="1"/>
  <c r="DZ61" i="35" s="1"/>
  <c r="DZ62" i="35" s="1"/>
  <c r="DZ63" i="35" s="1"/>
  <c r="DZ64" i="35" s="1"/>
  <c r="DZ65" i="35" s="1"/>
  <c r="DZ66" i="35" s="1"/>
  <c r="DZ67" i="35" s="1"/>
  <c r="DZ68" i="35" s="1"/>
  <c r="DZ69" i="35" s="1"/>
  <c r="DZ70" i="35" s="1"/>
  <c r="DZ71" i="35" s="1"/>
  <c r="DZ72" i="35" s="1"/>
  <c r="DZ73" i="35" s="1"/>
  <c r="DZ74" i="35" s="1"/>
  <c r="DZ75" i="35" s="1"/>
  <c r="DZ76" i="35" s="1"/>
  <c r="DZ77" i="35" s="1"/>
  <c r="DZ78" i="35" s="1"/>
  <c r="DZ79" i="35" s="1"/>
  <c r="DZ80" i="35" s="1"/>
  <c r="DZ2" i="35" s="1"/>
  <c r="EB7" i="35"/>
  <c r="EB8" i="35" s="1"/>
  <c r="EB9" i="35" s="1"/>
  <c r="EB10" i="35" s="1"/>
  <c r="EB11" i="35" s="1"/>
  <c r="EB12" i="35" s="1"/>
  <c r="EB13" i="35" s="1"/>
  <c r="EB14" i="35" s="1"/>
  <c r="EB15" i="35" s="1"/>
  <c r="EB16" i="35" s="1"/>
  <c r="EB17" i="35" s="1"/>
  <c r="EB18" i="35" s="1"/>
  <c r="EB19" i="35" s="1"/>
  <c r="EB20" i="35" s="1"/>
  <c r="EB21" i="35" s="1"/>
  <c r="EB22" i="35" s="1"/>
  <c r="EB23" i="35" s="1"/>
  <c r="EB24" i="35" s="1"/>
  <c r="EB25" i="35" s="1"/>
  <c r="EB26" i="35" s="1"/>
  <c r="EB27" i="35" s="1"/>
  <c r="EB28" i="35" s="1"/>
  <c r="EB29" i="35" s="1"/>
  <c r="EB30" i="35" s="1"/>
  <c r="EB31" i="35" s="1"/>
  <c r="EB32" i="35" s="1"/>
  <c r="EB33" i="35" s="1"/>
  <c r="EB34" i="35" s="1"/>
  <c r="EB35" i="35" s="1"/>
  <c r="EB36" i="35" s="1"/>
  <c r="EB37" i="35" s="1"/>
  <c r="EB38" i="35" s="1"/>
  <c r="EB39" i="35" s="1"/>
  <c r="EB40" i="35" s="1"/>
  <c r="EB41" i="35" s="1"/>
  <c r="EB42" i="35" s="1"/>
  <c r="EB43" i="35" s="1"/>
  <c r="EB44" i="35" s="1"/>
  <c r="EB45" i="35" s="1"/>
  <c r="EB46" i="35" s="1"/>
  <c r="EB47" i="35" s="1"/>
  <c r="EB48" i="35" s="1"/>
  <c r="EB49" i="35" s="1"/>
  <c r="EB50" i="35" s="1"/>
  <c r="EB51" i="35" s="1"/>
  <c r="EB52" i="35" s="1"/>
  <c r="EB53" i="35" s="1"/>
  <c r="EB54" i="35" s="1"/>
  <c r="EB55" i="35" s="1"/>
  <c r="EB56" i="35" s="1"/>
  <c r="EB57" i="35" s="1"/>
  <c r="EB58" i="35" s="1"/>
  <c r="EB59" i="35" s="1"/>
  <c r="EB60" i="35" s="1"/>
  <c r="EB61" i="35" s="1"/>
  <c r="EB62" i="35" s="1"/>
  <c r="EB63" i="35" s="1"/>
  <c r="EB64" i="35" s="1"/>
  <c r="EB65" i="35" s="1"/>
  <c r="EB66" i="35" s="1"/>
  <c r="EB67" i="35" s="1"/>
  <c r="EB68" i="35" s="1"/>
  <c r="EB69" i="35" s="1"/>
  <c r="EB70" i="35" s="1"/>
  <c r="EB71" i="35" s="1"/>
  <c r="EB72" i="35" s="1"/>
  <c r="EB73" i="35" s="1"/>
  <c r="EB74" i="35" s="1"/>
  <c r="EB75" i="35" s="1"/>
  <c r="EB76" i="35" s="1"/>
  <c r="EB77" i="35" s="1"/>
  <c r="EB78" i="35" s="1"/>
  <c r="EB79" i="35" s="1"/>
  <c r="EB80" i="35" s="1"/>
  <c r="EB2" i="35" s="1"/>
  <c r="DW7" i="35"/>
  <c r="DW8" i="35" s="1"/>
  <c r="DW9" i="35" s="1"/>
  <c r="DW10" i="35" s="1"/>
  <c r="DW11" i="35" s="1"/>
  <c r="DW12" i="35" s="1"/>
  <c r="DW13" i="35" s="1"/>
  <c r="DW14" i="35" s="1"/>
  <c r="DW15" i="35" s="1"/>
  <c r="DW16" i="35" s="1"/>
  <c r="DW17" i="35" s="1"/>
  <c r="DW18" i="35" s="1"/>
  <c r="DW19" i="35" s="1"/>
  <c r="DW20" i="35" s="1"/>
  <c r="DW21" i="35" s="1"/>
  <c r="DW22" i="35" s="1"/>
  <c r="DW23" i="35" s="1"/>
  <c r="DW24" i="35" s="1"/>
  <c r="DW25" i="35" s="1"/>
  <c r="DW26" i="35" s="1"/>
  <c r="DW27" i="35" s="1"/>
  <c r="DW28" i="35" s="1"/>
  <c r="DW29" i="35" s="1"/>
  <c r="DW30" i="35" s="1"/>
  <c r="DW31" i="35" s="1"/>
  <c r="DW32" i="35" s="1"/>
  <c r="DW33" i="35" s="1"/>
  <c r="DW34" i="35" s="1"/>
  <c r="DW35" i="35" s="1"/>
  <c r="DW36" i="35" s="1"/>
  <c r="DW37" i="35" s="1"/>
  <c r="DW38" i="35" s="1"/>
  <c r="DW39" i="35" s="1"/>
  <c r="DW40" i="35" s="1"/>
  <c r="DW41" i="35" s="1"/>
  <c r="DW42" i="35" s="1"/>
  <c r="DW43" i="35" s="1"/>
  <c r="DW44" i="35" s="1"/>
  <c r="DW45" i="35" s="1"/>
  <c r="DW46" i="35" s="1"/>
  <c r="DW47" i="35" s="1"/>
  <c r="DW48" i="35" s="1"/>
  <c r="DW49" i="35" s="1"/>
  <c r="DW50" i="35" s="1"/>
  <c r="DW51" i="35" s="1"/>
  <c r="DW52" i="35" s="1"/>
  <c r="DW53" i="35" s="1"/>
  <c r="DW54" i="35" s="1"/>
  <c r="DW55" i="35" s="1"/>
  <c r="DW56" i="35" s="1"/>
  <c r="DW57" i="35" s="1"/>
  <c r="DW58" i="35" s="1"/>
  <c r="DW59" i="35" s="1"/>
  <c r="DW60" i="35" s="1"/>
  <c r="DW61" i="35" s="1"/>
  <c r="DW62" i="35" s="1"/>
  <c r="DW63" i="35" s="1"/>
  <c r="DW64" i="35" s="1"/>
  <c r="DW65" i="35" s="1"/>
  <c r="DW66" i="35" s="1"/>
  <c r="DW67" i="35" s="1"/>
  <c r="DW68" i="35" s="1"/>
  <c r="DW69" i="35" s="1"/>
  <c r="DW70" i="35" s="1"/>
  <c r="DW71" i="35" s="1"/>
  <c r="DW72" i="35" s="1"/>
  <c r="DW73" i="35" s="1"/>
  <c r="DW74" i="35" s="1"/>
  <c r="DW75" i="35" s="1"/>
  <c r="DW76" i="35" s="1"/>
  <c r="DW77" i="35" s="1"/>
  <c r="DW78" i="35" s="1"/>
  <c r="DW79" i="35" s="1"/>
  <c r="DW80" i="35" s="1"/>
  <c r="DW2" i="35" s="1"/>
  <c r="DR7" i="35"/>
  <c r="DR8" i="35" s="1"/>
  <c r="DR9" i="35" s="1"/>
  <c r="DR10" i="35" s="1"/>
  <c r="DR11" i="35" s="1"/>
  <c r="DR12" i="35" s="1"/>
  <c r="DR13" i="35" s="1"/>
  <c r="DR14" i="35" s="1"/>
  <c r="DR15" i="35" s="1"/>
  <c r="DR16" i="35" s="1"/>
  <c r="DR17" i="35" s="1"/>
  <c r="DR18" i="35" s="1"/>
  <c r="DR19" i="35" s="1"/>
  <c r="DR20" i="35" s="1"/>
  <c r="DR21" i="35" s="1"/>
  <c r="DR22" i="35" s="1"/>
  <c r="DR23" i="35" s="1"/>
  <c r="DR24" i="35" s="1"/>
  <c r="DR25" i="35" s="1"/>
  <c r="DR26" i="35" s="1"/>
  <c r="DR27" i="35" s="1"/>
  <c r="DR28" i="35" s="1"/>
  <c r="DR29" i="35" s="1"/>
  <c r="DR30" i="35" s="1"/>
  <c r="DR31" i="35" s="1"/>
  <c r="DR32" i="35" s="1"/>
  <c r="DR33" i="35" s="1"/>
  <c r="DR34" i="35" s="1"/>
  <c r="DR35" i="35" s="1"/>
  <c r="DR36" i="35" s="1"/>
  <c r="DR37" i="35" s="1"/>
  <c r="DR38" i="35" s="1"/>
  <c r="DR39" i="35" s="1"/>
  <c r="DR40" i="35" s="1"/>
  <c r="DR41" i="35" s="1"/>
  <c r="DR42" i="35" s="1"/>
  <c r="DR43" i="35" s="1"/>
  <c r="DR44" i="35" s="1"/>
  <c r="DR45" i="35" s="1"/>
  <c r="DR46" i="35" s="1"/>
  <c r="DR47" i="35" s="1"/>
  <c r="DR48" i="35" s="1"/>
  <c r="DR49" i="35" s="1"/>
  <c r="DR50" i="35" s="1"/>
  <c r="DR51" i="35" s="1"/>
  <c r="DR52" i="35" s="1"/>
  <c r="DR53" i="35" s="1"/>
  <c r="DR54" i="35" s="1"/>
  <c r="DR55" i="35" s="1"/>
  <c r="DR56" i="35" s="1"/>
  <c r="DR57" i="35" s="1"/>
  <c r="DR58" i="35" s="1"/>
  <c r="DR59" i="35" s="1"/>
  <c r="DR60" i="35" s="1"/>
  <c r="DR61" i="35" s="1"/>
  <c r="DR62" i="35" s="1"/>
  <c r="DR63" i="35" s="1"/>
  <c r="DR64" i="35" s="1"/>
  <c r="DR65" i="35" s="1"/>
  <c r="DR66" i="35" s="1"/>
  <c r="DR67" i="35" s="1"/>
  <c r="DR68" i="35" s="1"/>
  <c r="DR69" i="35" s="1"/>
  <c r="DR70" i="35" s="1"/>
  <c r="DR71" i="35" s="1"/>
  <c r="DR72" i="35" s="1"/>
  <c r="DR73" i="35" s="1"/>
  <c r="DR74" i="35" s="1"/>
  <c r="DR75" i="35" s="1"/>
  <c r="DR76" i="35" s="1"/>
  <c r="DR77" i="35" s="1"/>
  <c r="DR78" i="35" s="1"/>
  <c r="DR79" i="35" s="1"/>
  <c r="DR80" i="35" s="1"/>
  <c r="DR2" i="35" s="1"/>
  <c r="DQ7" i="35"/>
  <c r="DQ8" i="35" s="1"/>
  <c r="DQ9" i="35" s="1"/>
  <c r="DQ10" i="35" s="1"/>
  <c r="DQ11" i="35" s="1"/>
  <c r="DQ12" i="35" s="1"/>
  <c r="DQ13" i="35" s="1"/>
  <c r="DQ14" i="35" s="1"/>
  <c r="DQ15" i="35" s="1"/>
  <c r="DQ16" i="35" s="1"/>
  <c r="DQ17" i="35" s="1"/>
  <c r="DQ18" i="35" s="1"/>
  <c r="DQ19" i="35" s="1"/>
  <c r="DQ20" i="35" s="1"/>
  <c r="DQ21" i="35" s="1"/>
  <c r="DQ22" i="35" s="1"/>
  <c r="DQ23" i="35" s="1"/>
  <c r="DQ24" i="35" s="1"/>
  <c r="DQ25" i="35" s="1"/>
  <c r="DQ26" i="35" s="1"/>
  <c r="DQ27" i="35" s="1"/>
  <c r="DQ28" i="35" s="1"/>
  <c r="DQ29" i="35" s="1"/>
  <c r="DQ30" i="35" s="1"/>
  <c r="DQ31" i="35" s="1"/>
  <c r="DQ32" i="35" s="1"/>
  <c r="DQ33" i="35" s="1"/>
  <c r="DQ34" i="35" s="1"/>
  <c r="DQ35" i="35" s="1"/>
  <c r="DQ36" i="35" s="1"/>
  <c r="DQ37" i="35" s="1"/>
  <c r="DQ38" i="35" s="1"/>
  <c r="DQ39" i="35" s="1"/>
  <c r="DQ40" i="35" s="1"/>
  <c r="DQ41" i="35" s="1"/>
  <c r="DQ42" i="35" s="1"/>
  <c r="DQ43" i="35" s="1"/>
  <c r="DQ44" i="35" s="1"/>
  <c r="DQ45" i="35" s="1"/>
  <c r="DQ46" i="35" s="1"/>
  <c r="DQ47" i="35" s="1"/>
  <c r="DQ48" i="35" s="1"/>
  <c r="DQ49" i="35" s="1"/>
  <c r="DQ50" i="35" s="1"/>
  <c r="DQ51" i="35" s="1"/>
  <c r="DQ52" i="35" s="1"/>
  <c r="DQ53" i="35" s="1"/>
  <c r="DQ54" i="35" s="1"/>
  <c r="DQ55" i="35" s="1"/>
  <c r="DQ56" i="35" s="1"/>
  <c r="DQ57" i="35" s="1"/>
  <c r="DQ58" i="35" s="1"/>
  <c r="DQ59" i="35" s="1"/>
  <c r="DQ60" i="35" s="1"/>
  <c r="DQ61" i="35" s="1"/>
  <c r="DQ62" i="35" s="1"/>
  <c r="DQ63" i="35" s="1"/>
  <c r="DQ64" i="35" s="1"/>
  <c r="DQ65" i="35" s="1"/>
  <c r="DQ66" i="35" s="1"/>
  <c r="DQ67" i="35" s="1"/>
  <c r="DQ68" i="35" s="1"/>
  <c r="DQ69" i="35" s="1"/>
  <c r="DQ70" i="35" s="1"/>
  <c r="DQ71" i="35" s="1"/>
  <c r="DQ72" i="35" s="1"/>
  <c r="DQ73" i="35" s="1"/>
  <c r="DQ74" i="35" s="1"/>
  <c r="DQ75" i="35" s="1"/>
  <c r="DQ76" i="35" s="1"/>
  <c r="DQ77" i="35" s="1"/>
  <c r="DQ78" i="35" s="1"/>
  <c r="DQ79" i="35" s="1"/>
  <c r="DQ80" i="35" s="1"/>
  <c r="DQ2" i="35" s="1"/>
  <c r="DO7" i="35"/>
  <c r="DO8" i="35" s="1"/>
  <c r="DO9" i="35" s="1"/>
  <c r="DO10" i="35" s="1"/>
  <c r="DO11" i="35" s="1"/>
  <c r="DO12" i="35" s="1"/>
  <c r="DO13" i="35" s="1"/>
  <c r="DO14" i="35" s="1"/>
  <c r="DO15" i="35" s="1"/>
  <c r="DO16" i="35" s="1"/>
  <c r="DO17" i="35" s="1"/>
  <c r="DO18" i="35" s="1"/>
  <c r="DO19" i="35" s="1"/>
  <c r="DO20" i="35" s="1"/>
  <c r="DO21" i="35" s="1"/>
  <c r="DO22" i="35" s="1"/>
  <c r="DO23" i="35" s="1"/>
  <c r="DO24" i="35" s="1"/>
  <c r="DO25" i="35" s="1"/>
  <c r="DO26" i="35" s="1"/>
  <c r="DO27" i="35" s="1"/>
  <c r="DO28" i="35" s="1"/>
  <c r="DO29" i="35" s="1"/>
  <c r="DO30" i="35" s="1"/>
  <c r="DO31" i="35" s="1"/>
  <c r="DO32" i="35" s="1"/>
  <c r="DO33" i="35" s="1"/>
  <c r="DO34" i="35" s="1"/>
  <c r="DO35" i="35" s="1"/>
  <c r="DO36" i="35" s="1"/>
  <c r="DO37" i="35" s="1"/>
  <c r="DO38" i="35" s="1"/>
  <c r="DO39" i="35" s="1"/>
  <c r="DO40" i="35" s="1"/>
  <c r="DO41" i="35" s="1"/>
  <c r="DO42" i="35" s="1"/>
  <c r="DO43" i="35" s="1"/>
  <c r="DO44" i="35" s="1"/>
  <c r="DO45" i="35" s="1"/>
  <c r="DO46" i="35" s="1"/>
  <c r="DO47" i="35" s="1"/>
  <c r="DO48" i="35" s="1"/>
  <c r="DO49" i="35" s="1"/>
  <c r="DO50" i="35" s="1"/>
  <c r="DO51" i="35" s="1"/>
  <c r="DO52" i="35" s="1"/>
  <c r="DO53" i="35" s="1"/>
  <c r="DO54" i="35" s="1"/>
  <c r="DO55" i="35" s="1"/>
  <c r="DO56" i="35" s="1"/>
  <c r="DO57" i="35" s="1"/>
  <c r="DO58" i="35" s="1"/>
  <c r="DO59" i="35" s="1"/>
  <c r="DO60" i="35" s="1"/>
  <c r="DO61" i="35" s="1"/>
  <c r="DO62" i="35" s="1"/>
  <c r="DO63" i="35" s="1"/>
  <c r="DO64" i="35" s="1"/>
  <c r="DO65" i="35" s="1"/>
  <c r="DO66" i="35" s="1"/>
  <c r="DO67" i="35" s="1"/>
  <c r="DO68" i="35" s="1"/>
  <c r="DO69" i="35" s="1"/>
  <c r="DO70" i="35" s="1"/>
  <c r="DO71" i="35" s="1"/>
  <c r="DO72" i="35" s="1"/>
  <c r="DO73" i="35" s="1"/>
  <c r="DO74" i="35" s="1"/>
  <c r="DO75" i="35" s="1"/>
  <c r="DO76" i="35" s="1"/>
  <c r="DO77" i="35" s="1"/>
  <c r="DO78" i="35" s="1"/>
  <c r="DO79" i="35" s="1"/>
  <c r="DO80" i="35" s="1"/>
  <c r="DO2" i="35" s="1"/>
  <c r="EC7" i="35"/>
  <c r="EC8" i="35" s="1"/>
  <c r="EC9" i="35" s="1"/>
  <c r="EC10" i="35" s="1"/>
  <c r="EC11" i="35" s="1"/>
  <c r="EC12" i="35" s="1"/>
  <c r="EC13" i="35" s="1"/>
  <c r="EC14" i="35" s="1"/>
  <c r="EC15" i="35" s="1"/>
  <c r="EC16" i="35" s="1"/>
  <c r="EC17" i="35" s="1"/>
  <c r="EC18" i="35" s="1"/>
  <c r="EC19" i="35" s="1"/>
  <c r="EC20" i="35" s="1"/>
  <c r="EC21" i="35" s="1"/>
  <c r="EC22" i="35" s="1"/>
  <c r="EC23" i="35" s="1"/>
  <c r="EC24" i="35" s="1"/>
  <c r="EC25" i="35" s="1"/>
  <c r="EC26" i="35" s="1"/>
  <c r="EC27" i="35" s="1"/>
  <c r="EC28" i="35" s="1"/>
  <c r="EC29" i="35" s="1"/>
  <c r="EC30" i="35" s="1"/>
  <c r="EC31" i="35" s="1"/>
  <c r="EC32" i="35" s="1"/>
  <c r="EC33" i="35" s="1"/>
  <c r="EC34" i="35" s="1"/>
  <c r="EC35" i="35" s="1"/>
  <c r="EC36" i="35" s="1"/>
  <c r="EC37" i="35" s="1"/>
  <c r="EC38" i="35" s="1"/>
  <c r="EC39" i="35" s="1"/>
  <c r="EC40" i="35" s="1"/>
  <c r="EC41" i="35" s="1"/>
  <c r="EC42" i="35" s="1"/>
  <c r="EC43" i="35" s="1"/>
  <c r="EC44" i="35" s="1"/>
  <c r="EC45" i="35" s="1"/>
  <c r="EC46" i="35" s="1"/>
  <c r="EC47" i="35" s="1"/>
  <c r="EC48" i="35" s="1"/>
  <c r="EC49" i="35" s="1"/>
  <c r="EC50" i="35" s="1"/>
  <c r="EC51" i="35" s="1"/>
  <c r="EC52" i="35" s="1"/>
  <c r="EC53" i="35" s="1"/>
  <c r="EC54" i="35" s="1"/>
  <c r="EC55" i="35" s="1"/>
  <c r="EC56" i="35" s="1"/>
  <c r="EC57" i="35" s="1"/>
  <c r="EC58" i="35" s="1"/>
  <c r="EC59" i="35" s="1"/>
  <c r="EC60" i="35" s="1"/>
  <c r="EC61" i="35" s="1"/>
  <c r="EC62" i="35" s="1"/>
  <c r="EC63" i="35" s="1"/>
  <c r="EC64" i="35" s="1"/>
  <c r="EC65" i="35" s="1"/>
  <c r="EC66" i="35" s="1"/>
  <c r="EC67" i="35" s="1"/>
  <c r="EC68" i="35" s="1"/>
  <c r="EC69" i="35" s="1"/>
  <c r="EC70" i="35" s="1"/>
  <c r="EC71" i="35" s="1"/>
  <c r="EC72" i="35" s="1"/>
  <c r="EC73" i="35" s="1"/>
  <c r="EC74" i="35" s="1"/>
  <c r="EC75" i="35" s="1"/>
  <c r="EC76" i="35" s="1"/>
  <c r="EC77" i="35" s="1"/>
  <c r="EC78" i="35" s="1"/>
  <c r="EC79" i="35" s="1"/>
  <c r="EC80" i="35" s="1"/>
  <c r="EC2" i="35" s="1"/>
  <c r="DX7" i="35"/>
  <c r="DX8" i="35" s="1"/>
  <c r="DX9" i="35" s="1"/>
  <c r="DX10" i="35" s="1"/>
  <c r="DX11" i="35" s="1"/>
  <c r="DX12" i="35" s="1"/>
  <c r="DX13" i="35" s="1"/>
  <c r="DX14" i="35" s="1"/>
  <c r="DX15" i="35" s="1"/>
  <c r="DX16" i="35" s="1"/>
  <c r="DX17" i="35" s="1"/>
  <c r="DX18" i="35" s="1"/>
  <c r="DX19" i="35" s="1"/>
  <c r="DX20" i="35" s="1"/>
  <c r="DX21" i="35" s="1"/>
  <c r="DX22" i="35" s="1"/>
  <c r="DX23" i="35" s="1"/>
  <c r="DX24" i="35" s="1"/>
  <c r="DX25" i="35" s="1"/>
  <c r="DX26" i="35" s="1"/>
  <c r="DX27" i="35" s="1"/>
  <c r="DX28" i="35" s="1"/>
  <c r="DX29" i="35" s="1"/>
  <c r="DX30" i="35" s="1"/>
  <c r="DX31" i="35" s="1"/>
  <c r="DX32" i="35" s="1"/>
  <c r="DX33" i="35" s="1"/>
  <c r="DX34" i="35" s="1"/>
  <c r="DX35" i="35" s="1"/>
  <c r="DX36" i="35" s="1"/>
  <c r="DX37" i="35" s="1"/>
  <c r="DX38" i="35" s="1"/>
  <c r="DX39" i="35" s="1"/>
  <c r="DX40" i="35" s="1"/>
  <c r="DX41" i="35" s="1"/>
  <c r="DX42" i="35" s="1"/>
  <c r="DX43" i="35" s="1"/>
  <c r="DX44" i="35" s="1"/>
  <c r="DX45" i="35" s="1"/>
  <c r="DX46" i="35" s="1"/>
  <c r="DX47" i="35" s="1"/>
  <c r="DX48" i="35" s="1"/>
  <c r="DX49" i="35" s="1"/>
  <c r="DX50" i="35" s="1"/>
  <c r="DX51" i="35" s="1"/>
  <c r="DX52" i="35" s="1"/>
  <c r="DX53" i="35" s="1"/>
  <c r="DX54" i="35" s="1"/>
  <c r="DX55" i="35" s="1"/>
  <c r="DX56" i="35" s="1"/>
  <c r="DX57" i="35" s="1"/>
  <c r="DX58" i="35" s="1"/>
  <c r="DX59" i="35" s="1"/>
  <c r="DX60" i="35" s="1"/>
  <c r="DX61" i="35" s="1"/>
  <c r="DX62" i="35" s="1"/>
  <c r="DX63" i="35" s="1"/>
  <c r="DX64" i="35" s="1"/>
  <c r="DX65" i="35" s="1"/>
  <c r="DX66" i="35" s="1"/>
  <c r="DX67" i="35" s="1"/>
  <c r="DX68" i="35" s="1"/>
  <c r="DX69" i="35" s="1"/>
  <c r="DX70" i="35" s="1"/>
  <c r="DX71" i="35" s="1"/>
  <c r="DX72" i="35" s="1"/>
  <c r="DX73" i="35" s="1"/>
  <c r="DX74" i="35" s="1"/>
  <c r="DX75" i="35" s="1"/>
  <c r="DX76" i="35" s="1"/>
  <c r="DX77" i="35" s="1"/>
  <c r="DX78" i="35" s="1"/>
  <c r="DX79" i="35" s="1"/>
  <c r="DX80" i="35" s="1"/>
  <c r="DX2" i="35" s="1"/>
  <c r="DV7" i="35"/>
  <c r="DV8" i="35" s="1"/>
  <c r="DV9" i="35" s="1"/>
  <c r="DV10" i="35" s="1"/>
  <c r="DV11" i="35" s="1"/>
  <c r="DV12" i="35" s="1"/>
  <c r="DV13" i="35" s="1"/>
  <c r="DV14" i="35" s="1"/>
  <c r="DV15" i="35" s="1"/>
  <c r="DV16" i="35" s="1"/>
  <c r="DV17" i="35" s="1"/>
  <c r="DV18" i="35" s="1"/>
  <c r="DV19" i="35" s="1"/>
  <c r="DV20" i="35" s="1"/>
  <c r="DV21" i="35" s="1"/>
  <c r="DV22" i="35" s="1"/>
  <c r="DV23" i="35" s="1"/>
  <c r="DV24" i="35" s="1"/>
  <c r="DV25" i="35" s="1"/>
  <c r="DV26" i="35" s="1"/>
  <c r="DV27" i="35" s="1"/>
  <c r="DV28" i="35" s="1"/>
  <c r="DV29" i="35" s="1"/>
  <c r="DV30" i="35" s="1"/>
  <c r="DV31" i="35" s="1"/>
  <c r="DV32" i="35" s="1"/>
  <c r="DV33" i="35" s="1"/>
  <c r="DV34" i="35" s="1"/>
  <c r="DV35" i="35" s="1"/>
  <c r="DV36" i="35" s="1"/>
  <c r="DV37" i="35" s="1"/>
  <c r="DV38" i="35" s="1"/>
  <c r="DV39" i="35" s="1"/>
  <c r="DV40" i="35" s="1"/>
  <c r="DV41" i="35" s="1"/>
  <c r="DV42" i="35" s="1"/>
  <c r="DV43" i="35" s="1"/>
  <c r="DV44" i="35" s="1"/>
  <c r="DV45" i="35" s="1"/>
  <c r="DV46" i="35" s="1"/>
  <c r="DV47" i="35" s="1"/>
  <c r="DV48" i="35" s="1"/>
  <c r="DV49" i="35" s="1"/>
  <c r="DV50" i="35" s="1"/>
  <c r="DV51" i="35" s="1"/>
  <c r="DV52" i="35" s="1"/>
  <c r="DV53" i="35" s="1"/>
  <c r="DV54" i="35" s="1"/>
  <c r="DV55" i="35" s="1"/>
  <c r="DV56" i="35" s="1"/>
  <c r="DV57" i="35" s="1"/>
  <c r="DV58" i="35" s="1"/>
  <c r="DV59" i="35" s="1"/>
  <c r="DV60" i="35" s="1"/>
  <c r="DV61" i="35" s="1"/>
  <c r="DV62" i="35" s="1"/>
  <c r="DV63" i="35" s="1"/>
  <c r="DV64" i="35" s="1"/>
  <c r="DV65" i="35" s="1"/>
  <c r="DV66" i="35" s="1"/>
  <c r="DV67" i="35" s="1"/>
  <c r="DV68" i="35" s="1"/>
  <c r="DV69" i="35" s="1"/>
  <c r="DV70" i="35" s="1"/>
  <c r="DV71" i="35" s="1"/>
  <c r="DV72" i="35" s="1"/>
  <c r="DV73" i="35" s="1"/>
  <c r="DV74" i="35" s="1"/>
  <c r="DV75" i="35" s="1"/>
  <c r="DV76" i="35" s="1"/>
  <c r="DV77" i="35" s="1"/>
  <c r="DV78" i="35" s="1"/>
  <c r="DV79" i="35" s="1"/>
  <c r="DV80" i="35" s="1"/>
  <c r="DV2" i="35" s="1"/>
  <c r="DU7" i="35"/>
  <c r="DU8" i="35" s="1"/>
  <c r="DU9" i="35" s="1"/>
  <c r="DU10" i="35" s="1"/>
  <c r="DU11" i="35" s="1"/>
  <c r="DU12" i="35" s="1"/>
  <c r="DU13" i="35" s="1"/>
  <c r="DU14" i="35" s="1"/>
  <c r="DU15" i="35" s="1"/>
  <c r="DU16" i="35" s="1"/>
  <c r="DU17" i="35" s="1"/>
  <c r="DU18" i="35" s="1"/>
  <c r="DU19" i="35" s="1"/>
  <c r="DU20" i="35" s="1"/>
  <c r="DU21" i="35" s="1"/>
  <c r="DU22" i="35" s="1"/>
  <c r="DU23" i="35" s="1"/>
  <c r="DU24" i="35" s="1"/>
  <c r="DU25" i="35" s="1"/>
  <c r="DU26" i="35" s="1"/>
  <c r="DU27" i="35" s="1"/>
  <c r="DU28" i="35" s="1"/>
  <c r="DU29" i="35" s="1"/>
  <c r="DU30" i="35" s="1"/>
  <c r="DU31" i="35" s="1"/>
  <c r="DU32" i="35" s="1"/>
  <c r="DU33" i="35" s="1"/>
  <c r="DU34" i="35" s="1"/>
  <c r="DU35" i="35" s="1"/>
  <c r="DU36" i="35" s="1"/>
  <c r="DU37" i="35" s="1"/>
  <c r="DU38" i="35" s="1"/>
  <c r="DU39" i="35" s="1"/>
  <c r="DU40" i="35" s="1"/>
  <c r="DU41" i="35" s="1"/>
  <c r="DU42" i="35" s="1"/>
  <c r="DU43" i="35" s="1"/>
  <c r="DU44" i="35" s="1"/>
  <c r="DU45" i="35" s="1"/>
  <c r="DU46" i="35" s="1"/>
  <c r="DU47" i="35" s="1"/>
  <c r="DU48" i="35" s="1"/>
  <c r="DU49" i="35" s="1"/>
  <c r="DU50" i="35" s="1"/>
  <c r="DU51" i="35" s="1"/>
  <c r="DU52" i="35" s="1"/>
  <c r="DU53" i="35" s="1"/>
  <c r="DU54" i="35" s="1"/>
  <c r="DU55" i="35" s="1"/>
  <c r="DU56" i="35" s="1"/>
  <c r="DU57" i="35" s="1"/>
  <c r="DU58" i="35" s="1"/>
  <c r="DU59" i="35" s="1"/>
  <c r="DU60" i="35" s="1"/>
  <c r="DU61" i="35" s="1"/>
  <c r="DU62" i="35" s="1"/>
  <c r="DU63" i="35" s="1"/>
  <c r="DU64" i="35" s="1"/>
  <c r="DU65" i="35" s="1"/>
  <c r="DU66" i="35" s="1"/>
  <c r="DU67" i="35" s="1"/>
  <c r="DU68" i="35" s="1"/>
  <c r="DU69" i="35" s="1"/>
  <c r="DU70" i="35" s="1"/>
  <c r="DU71" i="35" s="1"/>
  <c r="DU72" i="35" s="1"/>
  <c r="DU73" i="35" s="1"/>
  <c r="DU74" i="35" s="1"/>
  <c r="DU75" i="35" s="1"/>
  <c r="DU76" i="35" s="1"/>
  <c r="DU77" i="35" s="1"/>
  <c r="DU78" i="35" s="1"/>
  <c r="DU79" i="35" s="1"/>
  <c r="DU80" i="35" s="1"/>
  <c r="DU2" i="35" s="1"/>
  <c r="DT7" i="35"/>
  <c r="DT8" i="35" s="1"/>
  <c r="DT9" i="35" s="1"/>
  <c r="DT10" i="35" s="1"/>
  <c r="DT11" i="35" s="1"/>
  <c r="DT12" i="35" s="1"/>
  <c r="DT13" i="35" s="1"/>
  <c r="DT14" i="35" s="1"/>
  <c r="DT15" i="35" s="1"/>
  <c r="DT16" i="35" s="1"/>
  <c r="DT17" i="35" s="1"/>
  <c r="DT18" i="35" s="1"/>
  <c r="DT19" i="35" s="1"/>
  <c r="DT20" i="35" s="1"/>
  <c r="DT21" i="35" s="1"/>
  <c r="DT22" i="35" s="1"/>
  <c r="DT23" i="35" s="1"/>
  <c r="DT24" i="35" s="1"/>
  <c r="DT25" i="35" s="1"/>
  <c r="DT26" i="35" s="1"/>
  <c r="DT27" i="35" s="1"/>
  <c r="DT28" i="35" s="1"/>
  <c r="DT29" i="35" s="1"/>
  <c r="DT30" i="35" s="1"/>
  <c r="DT31" i="35" s="1"/>
  <c r="DT32" i="35" s="1"/>
  <c r="DT33" i="35" s="1"/>
  <c r="DT34" i="35" s="1"/>
  <c r="DT35" i="35" s="1"/>
  <c r="DT36" i="35" s="1"/>
  <c r="DT37" i="35" s="1"/>
  <c r="DT38" i="35" s="1"/>
  <c r="DT39" i="35" s="1"/>
  <c r="DT40" i="35" s="1"/>
  <c r="DT41" i="35" s="1"/>
  <c r="DT42" i="35" s="1"/>
  <c r="DT43" i="35" s="1"/>
  <c r="DT44" i="35" s="1"/>
  <c r="DT45" i="35" s="1"/>
  <c r="DT46" i="35" s="1"/>
  <c r="DT47" i="35" s="1"/>
  <c r="DT48" i="35" s="1"/>
  <c r="DT49" i="35" s="1"/>
  <c r="DT50" i="35" s="1"/>
  <c r="DT51" i="35" s="1"/>
  <c r="DT52" i="35" s="1"/>
  <c r="DT53" i="35" s="1"/>
  <c r="DT54" i="35" s="1"/>
  <c r="DT55" i="35" s="1"/>
  <c r="DT56" i="35" s="1"/>
  <c r="DT57" i="35" s="1"/>
  <c r="DT58" i="35" s="1"/>
  <c r="DT59" i="35" s="1"/>
  <c r="DT60" i="35" s="1"/>
  <c r="DT61" i="35" s="1"/>
  <c r="DT62" i="35" s="1"/>
  <c r="DT63" i="35" s="1"/>
  <c r="DT64" i="35" s="1"/>
  <c r="DT65" i="35" s="1"/>
  <c r="DT66" i="35" s="1"/>
  <c r="DT67" i="35" s="1"/>
  <c r="DT68" i="35" s="1"/>
  <c r="DT69" i="35" s="1"/>
  <c r="DT70" i="35" s="1"/>
  <c r="DT71" i="35" s="1"/>
  <c r="DT72" i="35" s="1"/>
  <c r="DT73" i="35" s="1"/>
  <c r="DT74" i="35" s="1"/>
  <c r="DT75" i="35" s="1"/>
  <c r="DT76" i="35" s="1"/>
  <c r="DT77" i="35" s="1"/>
  <c r="DT78" i="35" s="1"/>
  <c r="DT79" i="35" s="1"/>
  <c r="DT80" i="35" s="1"/>
  <c r="DT2" i="35" s="1"/>
  <c r="DP7" i="35"/>
  <c r="DP8" i="35" s="1"/>
  <c r="DP9" i="35" s="1"/>
  <c r="DP10" i="35" s="1"/>
  <c r="DP11" i="35" s="1"/>
  <c r="DP12" i="35" s="1"/>
  <c r="DP13" i="35" s="1"/>
  <c r="DP14" i="35" s="1"/>
  <c r="DP15" i="35" s="1"/>
  <c r="DP16" i="35" s="1"/>
  <c r="DP17" i="35" s="1"/>
  <c r="DP18" i="35" s="1"/>
  <c r="DP19" i="35" s="1"/>
  <c r="DP20" i="35" s="1"/>
  <c r="DP21" i="35" s="1"/>
  <c r="DP22" i="35" s="1"/>
  <c r="DP23" i="35" s="1"/>
  <c r="DP24" i="35" s="1"/>
  <c r="DP25" i="35" s="1"/>
  <c r="DP26" i="35" s="1"/>
  <c r="DP27" i="35" s="1"/>
  <c r="DP28" i="35" s="1"/>
  <c r="DP29" i="35" s="1"/>
  <c r="DP30" i="35" s="1"/>
  <c r="DP31" i="35" s="1"/>
  <c r="DP32" i="35" s="1"/>
  <c r="DP33" i="35" s="1"/>
  <c r="DP34" i="35" s="1"/>
  <c r="DP35" i="35" s="1"/>
  <c r="DP36" i="35" s="1"/>
  <c r="DP37" i="35" s="1"/>
  <c r="DP38" i="35" s="1"/>
  <c r="DP39" i="35" s="1"/>
  <c r="DP40" i="35" s="1"/>
  <c r="DP41" i="35" s="1"/>
  <c r="DP42" i="35" s="1"/>
  <c r="DP43" i="35" s="1"/>
  <c r="DP44" i="35" s="1"/>
  <c r="DP45" i="35" s="1"/>
  <c r="DP46" i="35" s="1"/>
  <c r="DP47" i="35" s="1"/>
  <c r="DP48" i="35" s="1"/>
  <c r="DP49" i="35" s="1"/>
  <c r="DP50" i="35" s="1"/>
  <c r="DP51" i="35" s="1"/>
  <c r="DP52" i="35" s="1"/>
  <c r="DP53" i="35" s="1"/>
  <c r="DP54" i="35" s="1"/>
  <c r="DP55" i="35" s="1"/>
  <c r="DP56" i="35" s="1"/>
  <c r="DP57" i="35" s="1"/>
  <c r="DP58" i="35" s="1"/>
  <c r="DP59" i="35" s="1"/>
  <c r="DP60" i="35" s="1"/>
  <c r="DP61" i="35" s="1"/>
  <c r="DP62" i="35" s="1"/>
  <c r="DP63" i="35" s="1"/>
  <c r="DP64" i="35" s="1"/>
  <c r="DP65" i="35" s="1"/>
  <c r="DP66" i="35" s="1"/>
  <c r="DP67" i="35" s="1"/>
  <c r="DP68" i="35" s="1"/>
  <c r="DP69" i="35" s="1"/>
  <c r="DP70" i="35" s="1"/>
  <c r="DP71" i="35" s="1"/>
  <c r="DP72" i="35" s="1"/>
  <c r="DP73" i="35" s="1"/>
  <c r="DP74" i="35" s="1"/>
  <c r="DP75" i="35" s="1"/>
  <c r="DP76" i="35" s="1"/>
  <c r="DP77" i="35" s="1"/>
  <c r="DP78" i="35" s="1"/>
  <c r="DP79" i="35" s="1"/>
  <c r="DP80" i="35" s="1"/>
  <c r="DP2" i="35" s="1"/>
  <c r="EA7" i="35"/>
  <c r="EA8" i="35" s="1"/>
  <c r="EA9" i="35" s="1"/>
  <c r="EA10" i="35" s="1"/>
  <c r="EA11" i="35" s="1"/>
  <c r="EA12" i="35" s="1"/>
  <c r="EA13" i="35" s="1"/>
  <c r="EA14" i="35" s="1"/>
  <c r="EA15" i="35" s="1"/>
  <c r="EA16" i="35" s="1"/>
  <c r="EA17" i="35" s="1"/>
  <c r="EA18" i="35" s="1"/>
  <c r="EA19" i="35" s="1"/>
  <c r="EA20" i="35" s="1"/>
  <c r="EA21" i="35" s="1"/>
  <c r="EA22" i="35" s="1"/>
  <c r="EA23" i="35" s="1"/>
  <c r="EA24" i="35" s="1"/>
  <c r="EA25" i="35" s="1"/>
  <c r="EA26" i="35" s="1"/>
  <c r="EA27" i="35" s="1"/>
  <c r="EA28" i="35" s="1"/>
  <c r="EA29" i="35" s="1"/>
  <c r="EA30" i="35" s="1"/>
  <c r="EA31" i="35" s="1"/>
  <c r="EA32" i="35" s="1"/>
  <c r="EA33" i="35" s="1"/>
  <c r="EA34" i="35" s="1"/>
  <c r="EA35" i="35" s="1"/>
  <c r="EA36" i="35" s="1"/>
  <c r="EA37" i="35" s="1"/>
  <c r="EA38" i="35" s="1"/>
  <c r="EA39" i="35" s="1"/>
  <c r="EA40" i="35" s="1"/>
  <c r="EA41" i="35" s="1"/>
  <c r="EA42" i="35" s="1"/>
  <c r="EA43" i="35" s="1"/>
  <c r="EA44" i="35" s="1"/>
  <c r="EA45" i="35" s="1"/>
  <c r="EA46" i="35" s="1"/>
  <c r="EA47" i="35" s="1"/>
  <c r="EA48" i="35" s="1"/>
  <c r="EA49" i="35" s="1"/>
  <c r="EA50" i="35" s="1"/>
  <c r="EA51" i="35" s="1"/>
  <c r="EA52" i="35" s="1"/>
  <c r="EA53" i="35" s="1"/>
  <c r="EA54" i="35" s="1"/>
  <c r="EA55" i="35" s="1"/>
  <c r="EA56" i="35" s="1"/>
  <c r="EA57" i="35" s="1"/>
  <c r="EA58" i="35" s="1"/>
  <c r="EA59" i="35" s="1"/>
  <c r="EA60" i="35" s="1"/>
  <c r="EA61" i="35" s="1"/>
  <c r="EA62" i="35" s="1"/>
  <c r="EA63" i="35" s="1"/>
  <c r="EA64" i="35" s="1"/>
  <c r="EA65" i="35" s="1"/>
  <c r="EA66" i="35" s="1"/>
  <c r="EA67" i="35" s="1"/>
  <c r="EA68" i="35" s="1"/>
  <c r="EA69" i="35" s="1"/>
  <c r="EA70" i="35" s="1"/>
  <c r="EA71" i="35" s="1"/>
  <c r="EA72" i="35" s="1"/>
  <c r="EA73" i="35" s="1"/>
  <c r="EA74" i="35" s="1"/>
  <c r="EA75" i="35" s="1"/>
  <c r="EA76" i="35" s="1"/>
  <c r="EA77" i="35" s="1"/>
  <c r="EA78" i="35" s="1"/>
  <c r="EA79" i="35" s="1"/>
  <c r="EA80" i="35" s="1"/>
  <c r="EA2" i="35" s="1"/>
  <c r="ED7" i="35"/>
  <c r="ED8" i="35" s="1"/>
  <c r="ED9" i="35" s="1"/>
  <c r="ED10" i="35" s="1"/>
  <c r="ED11" i="35" s="1"/>
  <c r="ED12" i="35" s="1"/>
  <c r="ED13" i="35" s="1"/>
  <c r="ED14" i="35" s="1"/>
  <c r="ED15" i="35" s="1"/>
  <c r="ED16" i="35" s="1"/>
  <c r="ED17" i="35" s="1"/>
  <c r="ED18" i="35" s="1"/>
  <c r="ED19" i="35" s="1"/>
  <c r="ED20" i="35" s="1"/>
  <c r="ED21" i="35" s="1"/>
  <c r="ED22" i="35" s="1"/>
  <c r="ED23" i="35" s="1"/>
  <c r="ED24" i="35" s="1"/>
  <c r="ED25" i="35" s="1"/>
  <c r="ED26" i="35" s="1"/>
  <c r="ED27" i="35" s="1"/>
  <c r="ED28" i="35" s="1"/>
  <c r="ED29" i="35" s="1"/>
  <c r="ED30" i="35" s="1"/>
  <c r="ED31" i="35" s="1"/>
  <c r="ED32" i="35" s="1"/>
  <c r="ED33" i="35" s="1"/>
  <c r="ED34" i="35" s="1"/>
  <c r="ED35" i="35" s="1"/>
  <c r="ED36" i="35" s="1"/>
  <c r="ED37" i="35" s="1"/>
  <c r="ED38" i="35" s="1"/>
  <c r="ED39" i="35" s="1"/>
  <c r="ED40" i="35" s="1"/>
  <c r="ED41" i="35" s="1"/>
  <c r="ED42" i="35" s="1"/>
  <c r="ED43" i="35" s="1"/>
  <c r="ED44" i="35" s="1"/>
  <c r="ED45" i="35" s="1"/>
  <c r="ED46" i="35" s="1"/>
  <c r="ED47" i="35" s="1"/>
  <c r="ED48" i="35" s="1"/>
  <c r="ED49" i="35" s="1"/>
  <c r="ED50" i="35" s="1"/>
  <c r="ED51" i="35" s="1"/>
  <c r="ED52" i="35" s="1"/>
  <c r="ED53" i="35" s="1"/>
  <c r="ED54" i="35" s="1"/>
  <c r="ED55" i="35" s="1"/>
  <c r="ED56" i="35" s="1"/>
  <c r="ED57" i="35" s="1"/>
  <c r="ED58" i="35" s="1"/>
  <c r="ED59" i="35" s="1"/>
  <c r="ED60" i="35" s="1"/>
  <c r="ED61" i="35" s="1"/>
  <c r="ED62" i="35" s="1"/>
  <c r="ED63" i="35" s="1"/>
  <c r="ED64" i="35" s="1"/>
  <c r="ED65" i="35" s="1"/>
  <c r="ED66" i="35" s="1"/>
  <c r="ED67" i="35" s="1"/>
  <c r="ED68" i="35" s="1"/>
  <c r="ED69" i="35" s="1"/>
  <c r="ED70" i="35" s="1"/>
  <c r="ED71" i="35" s="1"/>
  <c r="ED72" i="35" s="1"/>
  <c r="ED73" i="35" s="1"/>
  <c r="ED74" i="35" s="1"/>
  <c r="ED75" i="35" s="1"/>
  <c r="ED76" i="35" s="1"/>
  <c r="ED77" i="35" s="1"/>
  <c r="ED78" i="35" s="1"/>
  <c r="ED79" i="35" s="1"/>
  <c r="ED80" i="35" s="1"/>
  <c r="ED2" i="35" s="1"/>
  <c r="DS7" i="35"/>
  <c r="DS8" i="35" s="1"/>
  <c r="DS9" i="35" s="1"/>
  <c r="DS10" i="35" s="1"/>
  <c r="DS11" i="35" s="1"/>
  <c r="DS12" i="35" s="1"/>
  <c r="DS13" i="35" s="1"/>
  <c r="DS14" i="35" s="1"/>
  <c r="DS15" i="35" s="1"/>
  <c r="DS16" i="35" s="1"/>
  <c r="DS17" i="35" s="1"/>
  <c r="DS18" i="35" s="1"/>
  <c r="DS19" i="35" s="1"/>
  <c r="DS20" i="35" s="1"/>
  <c r="DS21" i="35" s="1"/>
  <c r="DS22" i="35" s="1"/>
  <c r="DS23" i="35" s="1"/>
  <c r="DS24" i="35" s="1"/>
  <c r="DS25" i="35" s="1"/>
  <c r="DS26" i="35" s="1"/>
  <c r="DS27" i="35" s="1"/>
  <c r="DS28" i="35" s="1"/>
  <c r="DS29" i="35" s="1"/>
  <c r="DS30" i="35" s="1"/>
  <c r="DS31" i="35" s="1"/>
  <c r="DS32" i="35" s="1"/>
  <c r="DS33" i="35" s="1"/>
  <c r="DS34" i="35" s="1"/>
  <c r="DS35" i="35" s="1"/>
  <c r="DS36" i="35" s="1"/>
  <c r="DS37" i="35" s="1"/>
  <c r="DS38" i="35" s="1"/>
  <c r="DS39" i="35" s="1"/>
  <c r="DS40" i="35" s="1"/>
  <c r="DS41" i="35" s="1"/>
  <c r="DS42" i="35" s="1"/>
  <c r="DS43" i="35" s="1"/>
  <c r="DS44" i="35" s="1"/>
  <c r="DS45" i="35" s="1"/>
  <c r="DS46" i="35" s="1"/>
  <c r="DS47" i="35" s="1"/>
  <c r="DS48" i="35" s="1"/>
  <c r="DS49" i="35" s="1"/>
  <c r="DS50" i="35" s="1"/>
  <c r="DS51" i="35" s="1"/>
  <c r="DS52" i="35" s="1"/>
  <c r="DS53" i="35" s="1"/>
  <c r="DS54" i="35" s="1"/>
  <c r="DS55" i="35" s="1"/>
  <c r="DS56" i="35" s="1"/>
  <c r="DS57" i="35" s="1"/>
  <c r="DS58" i="35" s="1"/>
  <c r="DS59" i="35" s="1"/>
  <c r="DS60" i="35" s="1"/>
  <c r="DS61" i="35" s="1"/>
  <c r="DS62" i="35" s="1"/>
  <c r="DS63" i="35" s="1"/>
  <c r="DS64" i="35" s="1"/>
  <c r="DS65" i="35" s="1"/>
  <c r="DS66" i="35" s="1"/>
  <c r="DS67" i="35" s="1"/>
  <c r="DS68" i="35" s="1"/>
  <c r="DS69" i="35" s="1"/>
  <c r="DS70" i="35" s="1"/>
  <c r="DS71" i="35" s="1"/>
  <c r="DS72" i="35" s="1"/>
  <c r="DS73" i="35" s="1"/>
  <c r="DS74" i="35" s="1"/>
  <c r="DS75" i="35" s="1"/>
  <c r="DS76" i="35" s="1"/>
  <c r="DS77" i="35" s="1"/>
  <c r="DS78" i="35" s="1"/>
  <c r="DS79" i="35" s="1"/>
  <c r="DS80" i="35" s="1"/>
  <c r="DS2" i="35" s="1"/>
  <c r="EF7" i="35"/>
  <c r="EF8" i="35" s="1"/>
  <c r="EF9" i="35" s="1"/>
  <c r="EF10" i="35" s="1"/>
  <c r="EF11" i="35" s="1"/>
  <c r="EF12" i="35" s="1"/>
  <c r="EF13" i="35" s="1"/>
  <c r="EF14" i="35" s="1"/>
  <c r="EF15" i="35" s="1"/>
  <c r="EF16" i="35" s="1"/>
  <c r="EF17" i="35" s="1"/>
  <c r="EF18" i="35" s="1"/>
  <c r="EF19" i="35" s="1"/>
  <c r="EF20" i="35" s="1"/>
  <c r="EF21" i="35" s="1"/>
  <c r="EF22" i="35" s="1"/>
  <c r="EF23" i="35" s="1"/>
  <c r="EF24" i="35" s="1"/>
  <c r="EF25" i="35" s="1"/>
  <c r="EF26" i="35" s="1"/>
  <c r="EF27" i="35" s="1"/>
  <c r="EF28" i="35" s="1"/>
  <c r="EF29" i="35" s="1"/>
  <c r="EF30" i="35" s="1"/>
  <c r="EF31" i="35" s="1"/>
  <c r="EF32" i="35" s="1"/>
  <c r="EF33" i="35" s="1"/>
  <c r="EF34" i="35" s="1"/>
  <c r="EF35" i="35" s="1"/>
  <c r="EF36" i="35" s="1"/>
  <c r="EF37" i="35" s="1"/>
  <c r="EF38" i="35" s="1"/>
  <c r="EF39" i="35" s="1"/>
  <c r="EF40" i="35" s="1"/>
  <c r="EF41" i="35" s="1"/>
  <c r="EF42" i="35" s="1"/>
  <c r="EF43" i="35" s="1"/>
  <c r="EF44" i="35" s="1"/>
  <c r="EF45" i="35" s="1"/>
  <c r="EF46" i="35" s="1"/>
  <c r="EF47" i="35" s="1"/>
  <c r="EF48" i="35" s="1"/>
  <c r="EF49" i="35" s="1"/>
  <c r="EF50" i="35" s="1"/>
  <c r="EF51" i="35" s="1"/>
  <c r="EF52" i="35" s="1"/>
  <c r="EF53" i="35" s="1"/>
  <c r="EF54" i="35" s="1"/>
  <c r="EF55" i="35" s="1"/>
  <c r="EF56" i="35" s="1"/>
  <c r="EF57" i="35" s="1"/>
  <c r="EF58" i="35" s="1"/>
  <c r="EF59" i="35" s="1"/>
  <c r="EF60" i="35" s="1"/>
  <c r="EF61" i="35" s="1"/>
  <c r="EF62" i="35" s="1"/>
  <c r="EF63" i="35" s="1"/>
  <c r="EF64" i="35" s="1"/>
  <c r="EF65" i="35" s="1"/>
  <c r="EF66" i="35" s="1"/>
  <c r="EF67" i="35" s="1"/>
  <c r="EF68" i="35" s="1"/>
  <c r="EF69" i="35" s="1"/>
  <c r="EF70" i="35" s="1"/>
  <c r="EF71" i="35" s="1"/>
  <c r="EF72" i="35" s="1"/>
  <c r="EF73" i="35" s="1"/>
  <c r="EF74" i="35" s="1"/>
  <c r="EF75" i="35" s="1"/>
  <c r="EF76" i="35" s="1"/>
  <c r="EF77" i="35" s="1"/>
  <c r="EF78" i="35" s="1"/>
  <c r="EF79" i="35" s="1"/>
  <c r="EF80" i="35" s="1"/>
  <c r="EF2" i="35" s="1"/>
  <c r="EE7" i="35"/>
  <c r="EE8" i="35" s="1"/>
  <c r="EE9" i="35" s="1"/>
  <c r="EE10" i="35" s="1"/>
  <c r="EE11" i="35" s="1"/>
  <c r="EE12" i="35" s="1"/>
  <c r="EE13" i="35" s="1"/>
  <c r="EE14" i="35" s="1"/>
  <c r="EE15" i="35" s="1"/>
  <c r="EE16" i="35" s="1"/>
  <c r="EE17" i="35" s="1"/>
  <c r="EE18" i="35" s="1"/>
  <c r="EE19" i="35" s="1"/>
  <c r="EE20" i="35" s="1"/>
  <c r="EE21" i="35" s="1"/>
  <c r="EE22" i="35" s="1"/>
  <c r="EE23" i="35" s="1"/>
  <c r="EE24" i="35" s="1"/>
  <c r="EE25" i="35" s="1"/>
  <c r="EE26" i="35" s="1"/>
  <c r="EE27" i="35" s="1"/>
  <c r="EE28" i="35" s="1"/>
  <c r="EE29" i="35" s="1"/>
  <c r="EE30" i="35" s="1"/>
  <c r="EE31" i="35" s="1"/>
  <c r="EE32" i="35" s="1"/>
  <c r="EE33" i="35" s="1"/>
  <c r="EE34" i="35" s="1"/>
  <c r="EE35" i="35" s="1"/>
  <c r="EE36" i="35" s="1"/>
  <c r="EE37" i="35" s="1"/>
  <c r="EE38" i="35" s="1"/>
  <c r="EE39" i="35" s="1"/>
  <c r="EE40" i="35" s="1"/>
  <c r="EE41" i="35" s="1"/>
  <c r="EE42" i="35" s="1"/>
  <c r="EE43" i="35" s="1"/>
  <c r="EE44" i="35" s="1"/>
  <c r="EE45" i="35" s="1"/>
  <c r="EE46" i="35" s="1"/>
  <c r="EE47" i="35" s="1"/>
  <c r="EE48" i="35" s="1"/>
  <c r="EE49" i="35" s="1"/>
  <c r="EE50" i="35" s="1"/>
  <c r="EE51" i="35" s="1"/>
  <c r="EE52" i="35" s="1"/>
  <c r="EE53" i="35" s="1"/>
  <c r="EE54" i="35" s="1"/>
  <c r="EE55" i="35" s="1"/>
  <c r="EE56" i="35" s="1"/>
  <c r="EE57" i="35" s="1"/>
  <c r="EE58" i="35" s="1"/>
  <c r="EE59" i="35" s="1"/>
  <c r="EE60" i="35" s="1"/>
  <c r="EE61" i="35" s="1"/>
  <c r="EE62" i="35" s="1"/>
  <c r="EE63" i="35" s="1"/>
  <c r="EE64" i="35" s="1"/>
  <c r="EE65" i="35" s="1"/>
  <c r="EE66" i="35" s="1"/>
  <c r="EE67" i="35" s="1"/>
  <c r="EE68" i="35" s="1"/>
  <c r="EE69" i="35" s="1"/>
  <c r="EE70" i="35" s="1"/>
  <c r="EE71" i="35" s="1"/>
  <c r="EE72" i="35" s="1"/>
  <c r="EE73" i="35" s="1"/>
  <c r="EE74" i="35" s="1"/>
  <c r="EE75" i="35" s="1"/>
  <c r="EE76" i="35" s="1"/>
  <c r="EE77" i="35" s="1"/>
  <c r="EE78" i="35" s="1"/>
  <c r="EE79" i="35" s="1"/>
  <c r="EE80" i="35" s="1"/>
  <c r="EE2" i="35" s="1"/>
  <c r="DY7" i="35"/>
  <c r="DY8" i="35" s="1"/>
  <c r="DY9" i="35" s="1"/>
  <c r="DY10" i="35" s="1"/>
  <c r="DY11" i="35" s="1"/>
  <c r="DY12" i="35" s="1"/>
  <c r="DY13" i="35" s="1"/>
  <c r="DY14" i="35" s="1"/>
  <c r="DY15" i="35" s="1"/>
  <c r="DY16" i="35" s="1"/>
  <c r="DY17" i="35" s="1"/>
  <c r="DY18" i="35" s="1"/>
  <c r="DY19" i="35" s="1"/>
  <c r="DY20" i="35" s="1"/>
  <c r="DY21" i="35" s="1"/>
  <c r="DY22" i="35" s="1"/>
  <c r="DY23" i="35" s="1"/>
  <c r="DY24" i="35" s="1"/>
  <c r="DY25" i="35" s="1"/>
  <c r="DY26" i="35" s="1"/>
  <c r="DY27" i="35" s="1"/>
  <c r="DY28" i="35" s="1"/>
  <c r="DY29" i="35" s="1"/>
  <c r="DY30" i="35" s="1"/>
  <c r="DY31" i="35" s="1"/>
  <c r="DY32" i="35" s="1"/>
  <c r="DY33" i="35" s="1"/>
  <c r="DY34" i="35" s="1"/>
  <c r="DY35" i="35" s="1"/>
  <c r="DY36" i="35" s="1"/>
  <c r="DY37" i="35" s="1"/>
  <c r="DY38" i="35" s="1"/>
  <c r="DY39" i="35" s="1"/>
  <c r="DY40" i="35" s="1"/>
  <c r="DY41" i="35" s="1"/>
  <c r="DY42" i="35" s="1"/>
  <c r="DY43" i="35" s="1"/>
  <c r="DY44" i="35" s="1"/>
  <c r="DY45" i="35" s="1"/>
  <c r="DY46" i="35" s="1"/>
  <c r="DY47" i="35" s="1"/>
  <c r="DY48" i="35" s="1"/>
  <c r="DY49" i="35" s="1"/>
  <c r="DY50" i="35" s="1"/>
  <c r="DY51" i="35" s="1"/>
  <c r="DY52" i="35" s="1"/>
  <c r="DY53" i="35" s="1"/>
  <c r="DY54" i="35" s="1"/>
  <c r="DY55" i="35" s="1"/>
  <c r="DY56" i="35" s="1"/>
  <c r="DY57" i="35" s="1"/>
  <c r="DY58" i="35" s="1"/>
  <c r="DY59" i="35" s="1"/>
  <c r="DY60" i="35" s="1"/>
  <c r="DY61" i="35" s="1"/>
  <c r="DY62" i="35" s="1"/>
  <c r="DY63" i="35" s="1"/>
  <c r="DY64" i="35" s="1"/>
  <c r="DY65" i="35" s="1"/>
  <c r="DY66" i="35" s="1"/>
  <c r="DY67" i="35" s="1"/>
  <c r="DY68" i="35" s="1"/>
  <c r="DY69" i="35" s="1"/>
  <c r="DY70" i="35" s="1"/>
  <c r="DY71" i="35" s="1"/>
  <c r="DY72" i="35" s="1"/>
  <c r="DY73" i="35" s="1"/>
  <c r="DY74" i="35" s="1"/>
  <c r="DY75" i="35" s="1"/>
  <c r="DY76" i="35" s="1"/>
  <c r="DY77" i="35" s="1"/>
  <c r="DY78" i="35" s="1"/>
  <c r="DY79" i="35" s="1"/>
  <c r="DY80" i="35" s="1"/>
  <c r="DY2" i="35" s="1"/>
  <c r="DN7" i="35"/>
  <c r="DN8" i="35" s="1"/>
  <c r="DN9" i="35" s="1"/>
  <c r="DN10" i="35" s="1"/>
  <c r="DN11" i="35" s="1"/>
  <c r="DN12" i="35" s="1"/>
  <c r="DN13" i="35" s="1"/>
  <c r="DN14" i="35" s="1"/>
  <c r="DN15" i="35" s="1"/>
  <c r="DN16" i="35" s="1"/>
  <c r="DN17" i="35" s="1"/>
  <c r="DN18" i="35" s="1"/>
  <c r="DN19" i="35" s="1"/>
  <c r="DN20" i="35" s="1"/>
  <c r="DN21" i="35" s="1"/>
  <c r="DN22" i="35" s="1"/>
  <c r="DN23" i="35" s="1"/>
  <c r="DN24" i="35" s="1"/>
  <c r="DN25" i="35" s="1"/>
  <c r="DN26" i="35" s="1"/>
  <c r="DN27" i="35" s="1"/>
  <c r="DN28" i="35" s="1"/>
  <c r="DN29" i="35" s="1"/>
  <c r="DN30" i="35" s="1"/>
  <c r="DN31" i="35" s="1"/>
  <c r="DN32" i="35" s="1"/>
  <c r="DN33" i="35" s="1"/>
  <c r="DN34" i="35" s="1"/>
  <c r="DN35" i="35" s="1"/>
  <c r="DN36" i="35" s="1"/>
  <c r="DN37" i="35" s="1"/>
  <c r="DN38" i="35" s="1"/>
  <c r="DN39" i="35" s="1"/>
  <c r="DN40" i="35" s="1"/>
  <c r="DN41" i="35" s="1"/>
  <c r="DN42" i="35" s="1"/>
  <c r="DN43" i="35" s="1"/>
  <c r="DN44" i="35" s="1"/>
  <c r="DN45" i="35" s="1"/>
  <c r="DN46" i="35" s="1"/>
  <c r="DN47" i="35" s="1"/>
  <c r="DN48" i="35" s="1"/>
  <c r="DN49" i="35" s="1"/>
  <c r="DN50" i="35" s="1"/>
  <c r="DN51" i="35" s="1"/>
  <c r="DN52" i="35" s="1"/>
  <c r="DN53" i="35" s="1"/>
  <c r="DN54" i="35" s="1"/>
  <c r="DN55" i="35" s="1"/>
  <c r="DN56" i="35" s="1"/>
  <c r="DN57" i="35" s="1"/>
  <c r="DN58" i="35" s="1"/>
  <c r="DN59" i="35" s="1"/>
  <c r="DN60" i="35" s="1"/>
  <c r="DN61" i="35" s="1"/>
  <c r="DN62" i="35" s="1"/>
  <c r="DN63" i="35" s="1"/>
  <c r="DN64" i="35" s="1"/>
  <c r="DN65" i="35" s="1"/>
  <c r="DN66" i="35" s="1"/>
  <c r="DN67" i="35" s="1"/>
  <c r="DN68" i="35" s="1"/>
  <c r="DN69" i="35" s="1"/>
  <c r="DN70" i="35" s="1"/>
  <c r="DN71" i="35" s="1"/>
  <c r="DN72" i="35" s="1"/>
  <c r="DN73" i="35" s="1"/>
  <c r="DN74" i="35" s="1"/>
  <c r="DN75" i="35" s="1"/>
  <c r="DN76" i="35" s="1"/>
  <c r="DN77" i="35" s="1"/>
  <c r="DN78" i="35" s="1"/>
  <c r="DN79" i="35" s="1"/>
  <c r="DN80" i="35" s="1"/>
  <c r="DN2" i="35" s="1"/>
  <c r="DB238" i="28"/>
  <c r="DB55" i="28"/>
  <c r="DB161" i="28"/>
  <c r="DB30" i="28"/>
  <c r="DB231" i="28"/>
  <c r="DB102" i="28"/>
  <c r="DB59" i="28"/>
  <c r="DB159" i="28"/>
  <c r="DB232" i="28"/>
  <c r="DB95" i="28"/>
  <c r="DB192" i="28"/>
  <c r="DB56" i="28"/>
  <c r="DB44" i="28"/>
  <c r="DB236" i="28"/>
  <c r="DB60" i="28"/>
  <c r="DB246" i="28"/>
  <c r="DB233" i="28"/>
  <c r="DB96" i="28"/>
  <c r="DB223" i="28"/>
  <c r="DB237" i="28"/>
  <c r="DB230" i="28"/>
  <c r="DB28" i="28"/>
  <c r="DB234" i="28"/>
  <c r="DB203" i="28"/>
  <c r="DB51" i="28"/>
  <c r="DB164" i="28"/>
  <c r="BZ2" i="17"/>
  <c r="W2" i="15"/>
  <c r="DJ108" i="5"/>
  <c r="DH108" i="5" s="1"/>
  <c r="DI108" i="5"/>
  <c r="DI63" i="5"/>
  <c r="DJ63" i="5"/>
  <c r="DH63" i="5" s="1"/>
  <c r="DI153" i="5"/>
  <c r="DJ153" i="5"/>
  <c r="DH153" i="5" s="1"/>
  <c r="DI33" i="5"/>
  <c r="DJ33" i="5"/>
  <c r="DH33" i="5" s="1"/>
  <c r="DG33" i="5" s="1"/>
  <c r="DJ138" i="5"/>
  <c r="DH138" i="5" s="1"/>
  <c r="DI138" i="5"/>
  <c r="DG138" i="5" s="1"/>
  <c r="DI168" i="5"/>
  <c r="DJ168" i="5"/>
  <c r="DH168" i="5" s="1"/>
  <c r="DI183" i="5"/>
  <c r="DJ183" i="5"/>
  <c r="DH183" i="5" s="1"/>
  <c r="DJ228" i="5"/>
  <c r="DH228" i="5" s="1"/>
  <c r="DI228" i="5"/>
  <c r="DJ18" i="5"/>
  <c r="DH18" i="5" s="1"/>
  <c r="DI18" i="5"/>
  <c r="DG18" i="5" s="1"/>
  <c r="DJ78" i="5"/>
  <c r="DH78" i="5" s="1"/>
  <c r="DI78" i="5"/>
  <c r="DI273" i="5"/>
  <c r="DJ273" i="5"/>
  <c r="DH273" i="5" s="1"/>
  <c r="DI243" i="5"/>
  <c r="DJ243" i="5"/>
  <c r="DH243" i="5" s="1"/>
  <c r="DG243" i="5" s="1"/>
  <c r="DI288" i="5"/>
  <c r="DJ288" i="5"/>
  <c r="DH288" i="5" s="1"/>
  <c r="DG288" i="5" s="1"/>
  <c r="DI48" i="5"/>
  <c r="DJ48" i="5"/>
  <c r="DH48" i="5" s="1"/>
  <c r="DJ198" i="5"/>
  <c r="DH198" i="5" s="1"/>
  <c r="DI198" i="5"/>
  <c r="DI93" i="5"/>
  <c r="DJ93" i="5"/>
  <c r="DH93" i="5" s="1"/>
  <c r="DG93" i="5" s="1"/>
  <c r="DI123" i="5"/>
  <c r="DJ123" i="5"/>
  <c r="DH123" i="5" s="1"/>
  <c r="DG123" i="5" s="1"/>
  <c r="DJ258" i="5"/>
  <c r="DH258" i="5" s="1"/>
  <c r="DI258" i="5"/>
  <c r="DI213" i="5"/>
  <c r="DJ213" i="5"/>
  <c r="DH213" i="5" s="1"/>
  <c r="DM5" i="16"/>
  <c r="BZ2" i="11"/>
  <c r="W2" i="11" s="1"/>
  <c r="DY4" i="3"/>
  <c r="DU4" i="3"/>
  <c r="BX5" i="3"/>
  <c r="BZ5" i="3" s="1"/>
  <c r="DM5" i="7"/>
  <c r="DM6" i="7" s="1"/>
  <c r="DL5" i="7" s="1"/>
  <c r="S5" i="7" s="1"/>
  <c r="BZ2" i="8"/>
  <c r="W2" i="8" s="1"/>
  <c r="CK62" i="11"/>
  <c r="CF62" i="11"/>
  <c r="CF63" i="11" s="1"/>
  <c r="CF64" i="11" s="1"/>
  <c r="CF65" i="11" s="1"/>
  <c r="CF66" i="11" s="1"/>
  <c r="CF67" i="11" s="1"/>
  <c r="CF68" i="11" s="1"/>
  <c r="CF69" i="11" s="1"/>
  <c r="CF70" i="11" s="1"/>
  <c r="CF71" i="11" s="1"/>
  <c r="CL62" i="24"/>
  <c r="CD62" i="24"/>
  <c r="CK62" i="34"/>
  <c r="BZ2" i="6"/>
  <c r="W2" i="6" s="1"/>
  <c r="CL62" i="10"/>
  <c r="CL63" i="10" s="1"/>
  <c r="CL64" i="10" s="1"/>
  <c r="CL65" i="10" s="1"/>
  <c r="CL66" i="10" s="1"/>
  <c r="CL67" i="10" s="1"/>
  <c r="CL68" i="10" s="1"/>
  <c r="CL69" i="10" s="1"/>
  <c r="CL70" i="10" s="1"/>
  <c r="CL71" i="10" s="1"/>
  <c r="CP43" i="24"/>
  <c r="CP44" i="24" s="1"/>
  <c r="CP45" i="24" s="1"/>
  <c r="CP46" i="24" s="1"/>
  <c r="CP47" i="24" s="1"/>
  <c r="CP48" i="24" s="1"/>
  <c r="CP49" i="24" s="1"/>
  <c r="CP50" i="24" s="1"/>
  <c r="CP51" i="24" s="1"/>
  <c r="CP52" i="24" s="1"/>
  <c r="CP53" i="24" s="1"/>
  <c r="CP54" i="24" s="1"/>
  <c r="CP55" i="24" s="1"/>
  <c r="CP56" i="24" s="1"/>
  <c r="CP57" i="24" s="1"/>
  <c r="CP58" i="24" s="1"/>
  <c r="CP59" i="24" s="1"/>
  <c r="CP60" i="24" s="1"/>
  <c r="CP61" i="24" s="1"/>
  <c r="CH62" i="24"/>
  <c r="CH63" i="24" s="1"/>
  <c r="CH64" i="24" s="1"/>
  <c r="CH65" i="24" s="1"/>
  <c r="CH66" i="24" s="1"/>
  <c r="CH67" i="24" s="1"/>
  <c r="CH68" i="24" s="1"/>
  <c r="CH69" i="24" s="1"/>
  <c r="CH70" i="24" s="1"/>
  <c r="CH71" i="24" s="1"/>
  <c r="CH72" i="24" s="1"/>
  <c r="CH73" i="24" s="1"/>
  <c r="CH74" i="24" s="1"/>
  <c r="CH75" i="24" s="1"/>
  <c r="CH76" i="24" s="1"/>
  <c r="CH77" i="24" s="1"/>
  <c r="CH78" i="24" s="1"/>
  <c r="CH79" i="24" s="1"/>
  <c r="CH80" i="24" s="1"/>
  <c r="DP5" i="34"/>
  <c r="DP6" i="34" s="1"/>
  <c r="DP7" i="34" s="1"/>
  <c r="DP8" i="34" s="1"/>
  <c r="DP9" i="34" s="1"/>
  <c r="DP10" i="34" s="1"/>
  <c r="DP11" i="34" s="1"/>
  <c r="DP12" i="34" s="1"/>
  <c r="DP13" i="34" s="1"/>
  <c r="DP14" i="34" s="1"/>
  <c r="DP15" i="34" s="1"/>
  <c r="DP16" i="34" s="1"/>
  <c r="DP17" i="34" s="1"/>
  <c r="DP18" i="34" s="1"/>
  <c r="DP19" i="34" s="1"/>
  <c r="DP20" i="34" s="1"/>
  <c r="DP21" i="34" s="1"/>
  <c r="DP22" i="34" s="1"/>
  <c r="DP23" i="34" s="1"/>
  <c r="DP24" i="34" s="1"/>
  <c r="DP25" i="34" s="1"/>
  <c r="DP26" i="34" s="1"/>
  <c r="DP27" i="34" s="1"/>
  <c r="DP28" i="34" s="1"/>
  <c r="DP29" i="34" s="1"/>
  <c r="DP30" i="34" s="1"/>
  <c r="DP31" i="34" s="1"/>
  <c r="DP32" i="34" s="1"/>
  <c r="DP33" i="34" s="1"/>
  <c r="DP34" i="34" s="1"/>
  <c r="DP35" i="34" s="1"/>
  <c r="DP36" i="34" s="1"/>
  <c r="DP37" i="34" s="1"/>
  <c r="DP38" i="34" s="1"/>
  <c r="DP39" i="34" s="1"/>
  <c r="DP40" i="34" s="1"/>
  <c r="DP41" i="34" s="1"/>
  <c r="DP42" i="34" s="1"/>
  <c r="DP43" i="34" s="1"/>
  <c r="DP44" i="34" s="1"/>
  <c r="DP45" i="34" s="1"/>
  <c r="DP46" i="34" s="1"/>
  <c r="DP47" i="34" s="1"/>
  <c r="DP48" i="34" s="1"/>
  <c r="DP49" i="34" s="1"/>
  <c r="DP50" i="34" s="1"/>
  <c r="DP51" i="34" s="1"/>
  <c r="DP52" i="34" s="1"/>
  <c r="DP53" i="34" s="1"/>
  <c r="DP54" i="34" s="1"/>
  <c r="DP55" i="34" s="1"/>
  <c r="DP56" i="34" s="1"/>
  <c r="DP57" i="34" s="1"/>
  <c r="DP58" i="34" s="1"/>
  <c r="DP59" i="34" s="1"/>
  <c r="DP60" i="34" s="1"/>
  <c r="DP61" i="34" s="1"/>
  <c r="DP62" i="34" s="1"/>
  <c r="DP63" i="34" s="1"/>
  <c r="DP64" i="34" s="1"/>
  <c r="DP65" i="34" s="1"/>
  <c r="DP66" i="34" s="1"/>
  <c r="DP67" i="34" s="1"/>
  <c r="DP68" i="34" s="1"/>
  <c r="DP69" i="34" s="1"/>
  <c r="DP70" i="34" s="1"/>
  <c r="DP71" i="34" s="1"/>
  <c r="DP72" i="34" s="1"/>
  <c r="DP73" i="34" s="1"/>
  <c r="DP74" i="34" s="1"/>
  <c r="DP75" i="34" s="1"/>
  <c r="DP76" i="34" s="1"/>
  <c r="DP77" i="34" s="1"/>
  <c r="DP78" i="34" s="1"/>
  <c r="DP79" i="34" s="1"/>
  <c r="DP80" i="34" s="1"/>
  <c r="DP2" i="34" s="1"/>
  <c r="DB49" i="34" s="1"/>
  <c r="CH43" i="34"/>
  <c r="CL62" i="34"/>
  <c r="CL63" i="34" s="1"/>
  <c r="CL64" i="34" s="1"/>
  <c r="CL65" i="34" s="1"/>
  <c r="CL66" i="34" s="1"/>
  <c r="CL67" i="34" s="1"/>
  <c r="CL68" i="34" s="1"/>
  <c r="CL69" i="34" s="1"/>
  <c r="CL70" i="34" s="1"/>
  <c r="CL71" i="34" s="1"/>
  <c r="CO62" i="10"/>
  <c r="CU62" i="11"/>
  <c r="CU63" i="11" s="1"/>
  <c r="CU64" i="11" s="1"/>
  <c r="CU65" i="11" s="1"/>
  <c r="CU66" i="11" s="1"/>
  <c r="CU67" i="11" s="1"/>
  <c r="CU68" i="11" s="1"/>
  <c r="CU69" i="11" s="1"/>
  <c r="CU70" i="11" s="1"/>
  <c r="CU71" i="11" s="1"/>
  <c r="CU72" i="11" s="1"/>
  <c r="CU73" i="11" s="1"/>
  <c r="CU74" i="11" s="1"/>
  <c r="CU75" i="11" s="1"/>
  <c r="CU76" i="11" s="1"/>
  <c r="CU77" i="11" s="1"/>
  <c r="CU78" i="11" s="1"/>
  <c r="CU79" i="11" s="1"/>
  <c r="CU80" i="11" s="1"/>
  <c r="CI62" i="24"/>
  <c r="CI63" i="24" s="1"/>
  <c r="CI64" i="24" s="1"/>
  <c r="CI65" i="24" s="1"/>
  <c r="CI66" i="24" s="1"/>
  <c r="CI67" i="24" s="1"/>
  <c r="CI68" i="24" s="1"/>
  <c r="CI69" i="24" s="1"/>
  <c r="CI70" i="24" s="1"/>
  <c r="CI71" i="24" s="1"/>
  <c r="CI72" i="24" s="1"/>
  <c r="CI73" i="24" s="1"/>
  <c r="CI74" i="24" s="1"/>
  <c r="CI75" i="24" s="1"/>
  <c r="CI76" i="24" s="1"/>
  <c r="CI77" i="24" s="1"/>
  <c r="CI78" i="24" s="1"/>
  <c r="CI79" i="24" s="1"/>
  <c r="CI80" i="24" s="1"/>
  <c r="BZ4" i="3"/>
  <c r="EA4" i="3"/>
  <c r="DM7" i="7"/>
  <c r="CF62" i="10"/>
  <c r="CF63" i="10" s="1"/>
  <c r="CF64" i="10" s="1"/>
  <c r="CF65" i="10" s="1"/>
  <c r="CF66" i="10" s="1"/>
  <c r="CF67" i="10" s="1"/>
  <c r="CF68" i="10" s="1"/>
  <c r="CF69" i="10" s="1"/>
  <c r="CF70" i="10" s="1"/>
  <c r="CF71" i="10" s="1"/>
  <c r="CQ43" i="10"/>
  <c r="CQ44" i="10" s="1"/>
  <c r="CQ45" i="10" s="1"/>
  <c r="CQ46" i="10" s="1"/>
  <c r="CQ47" i="10" s="1"/>
  <c r="CQ48" i="10" s="1"/>
  <c r="CQ49" i="10" s="1"/>
  <c r="CQ50" i="10" s="1"/>
  <c r="CQ51" i="10" s="1"/>
  <c r="CQ52" i="10" s="1"/>
  <c r="CQ53" i="10" s="1"/>
  <c r="CQ54" i="10" s="1"/>
  <c r="CQ55" i="10" s="1"/>
  <c r="CQ56" i="10" s="1"/>
  <c r="CQ57" i="10" s="1"/>
  <c r="CQ58" i="10" s="1"/>
  <c r="CQ59" i="10" s="1"/>
  <c r="CQ60" i="10" s="1"/>
  <c r="CQ61" i="10" s="1"/>
  <c r="CJ62" i="11"/>
  <c r="CJ63" i="11" s="1"/>
  <c r="CJ64" i="11" s="1"/>
  <c r="CJ65" i="11" s="1"/>
  <c r="CJ66" i="11" s="1"/>
  <c r="CJ67" i="11" s="1"/>
  <c r="CJ68" i="11" s="1"/>
  <c r="CJ69" i="11" s="1"/>
  <c r="CJ70" i="11" s="1"/>
  <c r="CJ71" i="11" s="1"/>
  <c r="CU62" i="24"/>
  <c r="CU63" i="24" s="1"/>
  <c r="CU64" i="24" s="1"/>
  <c r="CU65" i="24" s="1"/>
  <c r="CU66" i="24" s="1"/>
  <c r="CU67" i="24" s="1"/>
  <c r="CU68" i="24" s="1"/>
  <c r="CU69" i="24" s="1"/>
  <c r="CU70" i="24" s="1"/>
  <c r="CU71" i="24" s="1"/>
  <c r="CF62" i="24"/>
  <c r="CF63" i="24" s="1"/>
  <c r="CF64" i="24" s="1"/>
  <c r="CF65" i="24" s="1"/>
  <c r="CF66" i="24" s="1"/>
  <c r="CF67" i="24" s="1"/>
  <c r="CF68" i="24" s="1"/>
  <c r="CF69" i="24" s="1"/>
  <c r="CF70" i="24" s="1"/>
  <c r="CF71" i="24" s="1"/>
  <c r="CC62" i="34"/>
  <c r="CC63" i="34" s="1"/>
  <c r="CC64" i="34" s="1"/>
  <c r="CC65" i="34" s="1"/>
  <c r="CC66" i="34" s="1"/>
  <c r="CC67" i="34" s="1"/>
  <c r="CC68" i="34" s="1"/>
  <c r="CC69" i="34" s="1"/>
  <c r="CC70" i="34" s="1"/>
  <c r="CC71" i="34" s="1"/>
  <c r="CE62" i="34"/>
  <c r="CP62" i="31"/>
  <c r="CP63" i="31" s="1"/>
  <c r="CP64" i="31" s="1"/>
  <c r="CP65" i="31" s="1"/>
  <c r="CP66" i="31" s="1"/>
  <c r="CP67" i="31" s="1"/>
  <c r="CP68" i="31" s="1"/>
  <c r="CP69" i="31" s="1"/>
  <c r="CP70" i="31" s="1"/>
  <c r="CP71" i="31" s="1"/>
  <c r="CP72" i="31" s="1"/>
  <c r="CP73" i="31" s="1"/>
  <c r="CP74" i="31" s="1"/>
  <c r="CP75" i="31" s="1"/>
  <c r="CP76" i="31" s="1"/>
  <c r="CP77" i="31" s="1"/>
  <c r="CP78" i="31" s="1"/>
  <c r="CP79" i="31" s="1"/>
  <c r="CP80" i="31" s="1"/>
  <c r="CC62" i="13"/>
  <c r="CC63" i="13" s="1"/>
  <c r="CC64" i="13" s="1"/>
  <c r="CC65" i="13" s="1"/>
  <c r="CC66" i="13" s="1"/>
  <c r="CC67" i="13" s="1"/>
  <c r="CC68" i="13" s="1"/>
  <c r="CC69" i="13" s="1"/>
  <c r="CC70" i="13" s="1"/>
  <c r="CC71" i="13" s="1"/>
  <c r="CE62" i="13"/>
  <c r="CE63" i="13" s="1"/>
  <c r="CE64" i="13" s="1"/>
  <c r="CE65" i="13" s="1"/>
  <c r="CE66" i="13" s="1"/>
  <c r="CE67" i="13" s="1"/>
  <c r="CE68" i="13" s="1"/>
  <c r="CE69" i="13" s="1"/>
  <c r="CE70" i="13" s="1"/>
  <c r="CE71" i="13" s="1"/>
  <c r="DL3" i="10"/>
  <c r="CP62" i="10"/>
  <c r="CP63" i="10" s="1"/>
  <c r="CP64" i="10" s="1"/>
  <c r="CP65" i="10" s="1"/>
  <c r="CP66" i="10" s="1"/>
  <c r="CP67" i="10" s="1"/>
  <c r="CP68" i="10" s="1"/>
  <c r="CP69" i="10" s="1"/>
  <c r="CP70" i="10" s="1"/>
  <c r="CP71" i="10" s="1"/>
  <c r="CN62" i="11"/>
  <c r="CN63" i="11" s="1"/>
  <c r="CN64" i="11" s="1"/>
  <c r="CN65" i="11" s="1"/>
  <c r="CN66" i="11" s="1"/>
  <c r="CN67" i="11" s="1"/>
  <c r="CN68" i="11" s="1"/>
  <c r="CN69" i="11" s="1"/>
  <c r="CN70" i="11" s="1"/>
  <c r="CN71" i="11" s="1"/>
  <c r="CI43" i="11"/>
  <c r="CI44" i="11" s="1"/>
  <c r="CI45" i="11" s="1"/>
  <c r="CI46" i="11" s="1"/>
  <c r="CI47" i="11" s="1"/>
  <c r="CI48" i="11" s="1"/>
  <c r="CI49" i="11" s="1"/>
  <c r="CI50" i="11" s="1"/>
  <c r="CI51" i="11" s="1"/>
  <c r="CI52" i="11" s="1"/>
  <c r="CI53" i="11" s="1"/>
  <c r="CI54" i="11" s="1"/>
  <c r="CI55" i="11" s="1"/>
  <c r="CI56" i="11" s="1"/>
  <c r="CI57" i="11" s="1"/>
  <c r="CI58" i="11" s="1"/>
  <c r="CI59" i="11" s="1"/>
  <c r="CI60" i="11" s="1"/>
  <c r="CI61" i="11" s="1"/>
  <c r="CH62" i="11"/>
  <c r="CH63" i="11" s="1"/>
  <c r="CH64" i="11" s="1"/>
  <c r="CH65" i="11" s="1"/>
  <c r="CH66" i="11" s="1"/>
  <c r="CH67" i="11" s="1"/>
  <c r="CH68" i="11" s="1"/>
  <c r="CH69" i="11" s="1"/>
  <c r="CH70" i="11" s="1"/>
  <c r="CH71" i="11" s="1"/>
  <c r="CS62" i="34"/>
  <c r="CS63" i="34" s="1"/>
  <c r="CS64" i="34" s="1"/>
  <c r="CS65" i="34" s="1"/>
  <c r="CS66" i="34" s="1"/>
  <c r="CS67" i="34" s="1"/>
  <c r="CS68" i="34" s="1"/>
  <c r="CS69" i="34" s="1"/>
  <c r="CS70" i="34" s="1"/>
  <c r="CS71" i="34" s="1"/>
  <c r="CS72" i="34" s="1"/>
  <c r="CS73" i="34" s="1"/>
  <c r="CS74" i="34" s="1"/>
  <c r="CS75" i="34" s="1"/>
  <c r="CS76" i="34" s="1"/>
  <c r="CS77" i="34" s="1"/>
  <c r="CS78" i="34" s="1"/>
  <c r="CS79" i="34" s="1"/>
  <c r="CS80" i="34" s="1"/>
  <c r="CQ62" i="34"/>
  <c r="CQ63" i="34" s="1"/>
  <c r="CQ64" i="34" s="1"/>
  <c r="CQ65" i="34" s="1"/>
  <c r="CQ66" i="34" s="1"/>
  <c r="CQ67" i="34" s="1"/>
  <c r="CQ68" i="34" s="1"/>
  <c r="CQ69" i="34" s="1"/>
  <c r="CQ70" i="34" s="1"/>
  <c r="CQ71" i="34" s="1"/>
  <c r="CQ72" i="34" s="1"/>
  <c r="CQ73" i="34" s="1"/>
  <c r="CQ74" i="34" s="1"/>
  <c r="CQ75" i="34" s="1"/>
  <c r="CQ76" i="34" s="1"/>
  <c r="CQ77" i="34" s="1"/>
  <c r="CQ78" i="34" s="1"/>
  <c r="CQ79" i="34" s="1"/>
  <c r="CQ80" i="34" s="1"/>
  <c r="CG62" i="30"/>
  <c r="CG63" i="30" s="1"/>
  <c r="CG64" i="30" s="1"/>
  <c r="CG65" i="30" s="1"/>
  <c r="CG66" i="30" s="1"/>
  <c r="CG67" i="30" s="1"/>
  <c r="CG68" i="30" s="1"/>
  <c r="CG69" i="30" s="1"/>
  <c r="CG70" i="30" s="1"/>
  <c r="CG71" i="30" s="1"/>
  <c r="CG72" i="30" s="1"/>
  <c r="CG73" i="30" s="1"/>
  <c r="CG74" i="30" s="1"/>
  <c r="CG75" i="30" s="1"/>
  <c r="CG76" i="30" s="1"/>
  <c r="CG77" i="30" s="1"/>
  <c r="CG78" i="30" s="1"/>
  <c r="CG79" i="30" s="1"/>
  <c r="CG80" i="30" s="1"/>
  <c r="CQ43" i="30"/>
  <c r="CQ44" i="30" s="1"/>
  <c r="CQ45" i="30" s="1"/>
  <c r="CQ46" i="30" s="1"/>
  <c r="CQ47" i="30" s="1"/>
  <c r="CQ48" i="30" s="1"/>
  <c r="CQ49" i="30" s="1"/>
  <c r="CQ50" i="30" s="1"/>
  <c r="CQ51" i="30" s="1"/>
  <c r="CQ52" i="30" s="1"/>
  <c r="CQ53" i="30" s="1"/>
  <c r="CQ54" i="30" s="1"/>
  <c r="CQ55" i="30" s="1"/>
  <c r="CQ56" i="30" s="1"/>
  <c r="CQ57" i="30" s="1"/>
  <c r="CQ58" i="30" s="1"/>
  <c r="CQ59" i="30" s="1"/>
  <c r="CQ60" i="30" s="1"/>
  <c r="CQ61" i="30" s="1"/>
  <c r="DP4" i="3"/>
  <c r="DP5" i="3" s="1"/>
  <c r="EE4" i="3"/>
  <c r="CC62" i="10"/>
  <c r="CR62" i="10"/>
  <c r="CS43" i="10"/>
  <c r="CS44" i="10" s="1"/>
  <c r="CS45" i="10" s="1"/>
  <c r="CS46" i="10" s="1"/>
  <c r="CS47" i="10" s="1"/>
  <c r="CS48" i="10" s="1"/>
  <c r="CS49" i="10" s="1"/>
  <c r="CS50" i="10" s="1"/>
  <c r="CS51" i="10" s="1"/>
  <c r="CS52" i="10" s="1"/>
  <c r="CS53" i="10" s="1"/>
  <c r="CS54" i="10" s="1"/>
  <c r="CS55" i="10" s="1"/>
  <c r="CS56" i="10" s="1"/>
  <c r="CS57" i="10" s="1"/>
  <c r="CS58" i="10" s="1"/>
  <c r="CS59" i="10" s="1"/>
  <c r="CS60" i="10" s="1"/>
  <c r="CS61" i="10" s="1"/>
  <c r="CO62" i="11"/>
  <c r="CO63" i="11" s="1"/>
  <c r="CO64" i="11" s="1"/>
  <c r="CO65" i="11" s="1"/>
  <c r="CO66" i="11" s="1"/>
  <c r="CO67" i="11" s="1"/>
  <c r="CO68" i="11" s="1"/>
  <c r="CO69" i="11" s="1"/>
  <c r="CO70" i="11" s="1"/>
  <c r="CO71" i="11" s="1"/>
  <c r="CG62" i="11"/>
  <c r="CG63" i="11" s="1"/>
  <c r="CG64" i="11" s="1"/>
  <c r="CG65" i="11" s="1"/>
  <c r="CG66" i="11" s="1"/>
  <c r="CG67" i="11" s="1"/>
  <c r="CG68" i="11" s="1"/>
  <c r="CG69" i="11" s="1"/>
  <c r="CG70" i="11" s="1"/>
  <c r="CG71" i="11" s="1"/>
  <c r="CS43" i="11"/>
  <c r="CS44" i="11" s="1"/>
  <c r="CS45" i="11" s="1"/>
  <c r="CS46" i="11" s="1"/>
  <c r="CS47" i="11" s="1"/>
  <c r="CS48" i="11" s="1"/>
  <c r="CS49" i="11" s="1"/>
  <c r="CS50" i="11" s="1"/>
  <c r="CS51" i="11" s="1"/>
  <c r="CS52" i="11" s="1"/>
  <c r="CS53" i="11" s="1"/>
  <c r="CS54" i="11" s="1"/>
  <c r="CS55" i="11" s="1"/>
  <c r="CS56" i="11" s="1"/>
  <c r="CS57" i="11" s="1"/>
  <c r="CS58" i="11" s="1"/>
  <c r="CS59" i="11" s="1"/>
  <c r="CS60" i="11" s="1"/>
  <c r="CS61" i="11" s="1"/>
  <c r="CO62" i="34"/>
  <c r="CO63" i="34" s="1"/>
  <c r="CO64" i="34" s="1"/>
  <c r="CO65" i="34" s="1"/>
  <c r="CO66" i="34" s="1"/>
  <c r="CO67" i="34" s="1"/>
  <c r="CO68" i="34" s="1"/>
  <c r="CO69" i="34" s="1"/>
  <c r="CO70" i="34" s="1"/>
  <c r="CO71" i="34" s="1"/>
  <c r="CH62" i="31"/>
  <c r="CH63" i="31" s="1"/>
  <c r="CH64" i="31" s="1"/>
  <c r="CH65" i="31" s="1"/>
  <c r="CH66" i="31" s="1"/>
  <c r="CH67" i="31" s="1"/>
  <c r="CH68" i="31" s="1"/>
  <c r="CH69" i="31" s="1"/>
  <c r="CH70" i="31" s="1"/>
  <c r="CH71" i="31" s="1"/>
  <c r="CH72" i="31" s="1"/>
  <c r="CH73" i="31" s="1"/>
  <c r="CH74" i="31" s="1"/>
  <c r="CH75" i="31" s="1"/>
  <c r="CH76" i="31" s="1"/>
  <c r="CH77" i="31" s="1"/>
  <c r="CH78" i="31" s="1"/>
  <c r="CH79" i="31" s="1"/>
  <c r="CH80" i="31" s="1"/>
  <c r="DO4" i="3"/>
  <c r="EC4" i="3"/>
  <c r="EC5" i="3" s="1"/>
  <c r="EC6" i="3" s="1"/>
  <c r="EC7" i="3" s="1"/>
  <c r="EC8" i="3" s="1"/>
  <c r="EC9" i="3" s="1"/>
  <c r="EC10" i="3" s="1"/>
  <c r="EC11" i="3" s="1"/>
  <c r="EC12" i="3" s="1"/>
  <c r="EC13" i="3" s="1"/>
  <c r="EC14" i="3" s="1"/>
  <c r="EC15" i="3" s="1"/>
  <c r="EC16" i="3" s="1"/>
  <c r="EC17" i="3" s="1"/>
  <c r="EC18" i="3" s="1"/>
  <c r="EC19" i="3" s="1"/>
  <c r="EC20" i="3" s="1"/>
  <c r="EC21" i="3" s="1"/>
  <c r="EC22" i="3" s="1"/>
  <c r="EC23" i="3" s="1"/>
  <c r="EC24" i="3" s="1"/>
  <c r="EC25" i="3" s="1"/>
  <c r="EC26" i="3" s="1"/>
  <c r="EC27" i="3" s="1"/>
  <c r="EC28" i="3" s="1"/>
  <c r="EC29" i="3" s="1"/>
  <c r="EC30" i="3" s="1"/>
  <c r="EC31" i="3" s="1"/>
  <c r="EC32" i="3" s="1"/>
  <c r="EC33" i="3" s="1"/>
  <c r="EC34" i="3" s="1"/>
  <c r="EC35" i="3" s="1"/>
  <c r="EC36" i="3" s="1"/>
  <c r="EC37" i="3" s="1"/>
  <c r="EC38" i="3" s="1"/>
  <c r="EC39" i="3" s="1"/>
  <c r="EC40" i="3" s="1"/>
  <c r="EC41" i="3" s="1"/>
  <c r="EC42" i="3" s="1"/>
  <c r="EC43" i="3" s="1"/>
  <c r="EC44" i="3" s="1"/>
  <c r="EC45" i="3" s="1"/>
  <c r="EC46" i="3" s="1"/>
  <c r="EC47" i="3" s="1"/>
  <c r="EC48" i="3" s="1"/>
  <c r="EC49" i="3" s="1"/>
  <c r="EC50" i="3" s="1"/>
  <c r="EC51" i="3" s="1"/>
  <c r="EC52" i="3" s="1"/>
  <c r="EC53" i="3" s="1"/>
  <c r="EC54" i="3" s="1"/>
  <c r="EC55" i="3" s="1"/>
  <c r="EC56" i="3" s="1"/>
  <c r="EC57" i="3" s="1"/>
  <c r="EC58" i="3" s="1"/>
  <c r="EC59" i="3" s="1"/>
  <c r="EC60" i="3" s="1"/>
  <c r="EC61" i="3" s="1"/>
  <c r="EC62" i="3" s="1"/>
  <c r="EC63" i="3" s="1"/>
  <c r="EC64" i="3" s="1"/>
  <c r="EC65" i="3" s="1"/>
  <c r="EC66" i="3" s="1"/>
  <c r="EC67" i="3" s="1"/>
  <c r="EC68" i="3" s="1"/>
  <c r="EC69" i="3" s="1"/>
  <c r="EC70" i="3" s="1"/>
  <c r="EC71" i="3" s="1"/>
  <c r="EC72" i="3" s="1"/>
  <c r="EC73" i="3" s="1"/>
  <c r="EC74" i="3" s="1"/>
  <c r="EC75" i="3" s="1"/>
  <c r="EC76" i="3" s="1"/>
  <c r="EC77" i="3" s="1"/>
  <c r="EC78" i="3" s="1"/>
  <c r="EC79" i="3" s="1"/>
  <c r="EC80" i="3" s="1"/>
  <c r="EC2" i="3" s="1"/>
  <c r="DS4" i="3"/>
  <c r="EF4" i="3"/>
  <c r="CK62" i="10"/>
  <c r="CI62" i="34"/>
  <c r="CP62" i="30"/>
  <c r="CP63" i="30" s="1"/>
  <c r="CP64" i="30" s="1"/>
  <c r="CP65" i="30" s="1"/>
  <c r="CP66" i="30" s="1"/>
  <c r="CP67" i="30" s="1"/>
  <c r="CP68" i="30" s="1"/>
  <c r="CP69" i="30" s="1"/>
  <c r="CP70" i="30" s="1"/>
  <c r="CP71" i="30" s="1"/>
  <c r="CP72" i="30" s="1"/>
  <c r="CP73" i="30" s="1"/>
  <c r="CP74" i="30" s="1"/>
  <c r="CP75" i="30" s="1"/>
  <c r="CP76" i="30" s="1"/>
  <c r="CP77" i="30" s="1"/>
  <c r="CP78" i="30" s="1"/>
  <c r="CP79" i="30" s="1"/>
  <c r="CP80" i="30" s="1"/>
  <c r="CM43" i="30"/>
  <c r="DT4" i="3"/>
  <c r="DL4" i="4"/>
  <c r="BX2" i="4"/>
  <c r="W2" i="4" s="1"/>
  <c r="CD43" i="11"/>
  <c r="CD44" i="11" s="1"/>
  <c r="CD45" i="11" s="1"/>
  <c r="CD46" i="11" s="1"/>
  <c r="CD47" i="11" s="1"/>
  <c r="CD48" i="11" s="1"/>
  <c r="CD49" i="11" s="1"/>
  <c r="CD50" i="11" s="1"/>
  <c r="CD51" i="11" s="1"/>
  <c r="CD52" i="11" s="1"/>
  <c r="CD53" i="11" s="1"/>
  <c r="CD54" i="11" s="1"/>
  <c r="CD55" i="11" s="1"/>
  <c r="CD56" i="11" s="1"/>
  <c r="CD57" i="11" s="1"/>
  <c r="CD58" i="11" s="1"/>
  <c r="CD59" i="11" s="1"/>
  <c r="CD60" i="11" s="1"/>
  <c r="CD61" i="11" s="1"/>
  <c r="CC62" i="24"/>
  <c r="CO62" i="24"/>
  <c r="CB62" i="34"/>
  <c r="CB63" i="34" s="1"/>
  <c r="CB64" i="34" s="1"/>
  <c r="CB65" i="34" s="1"/>
  <c r="CB66" i="34" s="1"/>
  <c r="CB67" i="34" s="1"/>
  <c r="CB68" i="34" s="1"/>
  <c r="CB69" i="34" s="1"/>
  <c r="CB70" i="34" s="1"/>
  <c r="CB71" i="34" s="1"/>
  <c r="CO62" i="30"/>
  <c r="CO63" i="30" s="1"/>
  <c r="CO64" i="30" s="1"/>
  <c r="CO65" i="30" s="1"/>
  <c r="CO66" i="30" s="1"/>
  <c r="CO67" i="30" s="1"/>
  <c r="CO68" i="30" s="1"/>
  <c r="CO69" i="30" s="1"/>
  <c r="CO70" i="30" s="1"/>
  <c r="CO71" i="30" s="1"/>
  <c r="CM62" i="31"/>
  <c r="CM63" i="31" s="1"/>
  <c r="CM64" i="31" s="1"/>
  <c r="CM65" i="31" s="1"/>
  <c r="CM66" i="31" s="1"/>
  <c r="CM67" i="31" s="1"/>
  <c r="CM68" i="31" s="1"/>
  <c r="CM69" i="31" s="1"/>
  <c r="CM70" i="31" s="1"/>
  <c r="CM71" i="31" s="1"/>
  <c r="CM72" i="31" s="1"/>
  <c r="CM73" i="31" s="1"/>
  <c r="CM74" i="31" s="1"/>
  <c r="CM75" i="31" s="1"/>
  <c r="CM76" i="31" s="1"/>
  <c r="CM77" i="31" s="1"/>
  <c r="CM78" i="31" s="1"/>
  <c r="CM79" i="31" s="1"/>
  <c r="CM80" i="31" s="1"/>
  <c r="DB246" i="35"/>
  <c r="CQ62" i="16"/>
  <c r="CQ63" i="16" s="1"/>
  <c r="CQ64" i="16" s="1"/>
  <c r="CQ65" i="16" s="1"/>
  <c r="CQ66" i="16" s="1"/>
  <c r="CQ67" i="16" s="1"/>
  <c r="CQ68" i="16" s="1"/>
  <c r="CQ69" i="16" s="1"/>
  <c r="CQ70" i="16" s="1"/>
  <c r="CQ71" i="16" s="1"/>
  <c r="CG43" i="16"/>
  <c r="CG44" i="16" s="1"/>
  <c r="CG45" i="16" s="1"/>
  <c r="CG46" i="16" s="1"/>
  <c r="CG47" i="16" s="1"/>
  <c r="CG48" i="16" s="1"/>
  <c r="CG49" i="16" s="1"/>
  <c r="CG50" i="16" s="1"/>
  <c r="CG51" i="16" s="1"/>
  <c r="CG52" i="16" s="1"/>
  <c r="CG53" i="16" s="1"/>
  <c r="CG54" i="16" s="1"/>
  <c r="CG55" i="16" s="1"/>
  <c r="CG56" i="16" s="1"/>
  <c r="CG57" i="16" s="1"/>
  <c r="CG58" i="16" s="1"/>
  <c r="CG59" i="16" s="1"/>
  <c r="CG60" i="16" s="1"/>
  <c r="CG61" i="16" s="1"/>
  <c r="CN62" i="17"/>
  <c r="CE62" i="17"/>
  <c r="CE63" i="17" s="1"/>
  <c r="CE64" i="17" s="1"/>
  <c r="CE65" i="17" s="1"/>
  <c r="CE66" i="17" s="1"/>
  <c r="CE67" i="17" s="1"/>
  <c r="CE68" i="17" s="1"/>
  <c r="CE69" i="17" s="1"/>
  <c r="CE70" i="17" s="1"/>
  <c r="CE71" i="17" s="1"/>
  <c r="DL3" i="18"/>
  <c r="CB43" i="27"/>
  <c r="CB44" i="27" s="1"/>
  <c r="CB45" i="27" s="1"/>
  <c r="CB46" i="27" s="1"/>
  <c r="CB47" i="27" s="1"/>
  <c r="CB48" i="27" s="1"/>
  <c r="CB49" i="27" s="1"/>
  <c r="CB50" i="27" s="1"/>
  <c r="CB51" i="27" s="1"/>
  <c r="CB52" i="27" s="1"/>
  <c r="CB53" i="27" s="1"/>
  <c r="CB54" i="27" s="1"/>
  <c r="CB55" i="27" s="1"/>
  <c r="CB56" i="27" s="1"/>
  <c r="CB57" i="27" s="1"/>
  <c r="CB58" i="27" s="1"/>
  <c r="CB59" i="27" s="1"/>
  <c r="CB60" i="27" s="1"/>
  <c r="CB61" i="27" s="1"/>
  <c r="DB250" i="35"/>
  <c r="CT62" i="17"/>
  <c r="CT63" i="17" s="1"/>
  <c r="CT64" i="17" s="1"/>
  <c r="CT65" i="17" s="1"/>
  <c r="CT66" i="17" s="1"/>
  <c r="CT67" i="17" s="1"/>
  <c r="CT68" i="17" s="1"/>
  <c r="CT69" i="17" s="1"/>
  <c r="CT70" i="17" s="1"/>
  <c r="CT71" i="17" s="1"/>
  <c r="CT72" i="17" s="1"/>
  <c r="CT73" i="17" s="1"/>
  <c r="CT74" i="17" s="1"/>
  <c r="CT75" i="17" s="1"/>
  <c r="CT76" i="17" s="1"/>
  <c r="CT77" i="17" s="1"/>
  <c r="CT78" i="17" s="1"/>
  <c r="CT79" i="17" s="1"/>
  <c r="CT80" i="17" s="1"/>
  <c r="CO62" i="18"/>
  <c r="CO63" i="18" s="1"/>
  <c r="CO64" i="18" s="1"/>
  <c r="CO65" i="18" s="1"/>
  <c r="CO66" i="18" s="1"/>
  <c r="CO67" i="18" s="1"/>
  <c r="CO68" i="18" s="1"/>
  <c r="CO69" i="18" s="1"/>
  <c r="CO70" i="18" s="1"/>
  <c r="CO71" i="18" s="1"/>
  <c r="CO72" i="18" s="1"/>
  <c r="CO73" i="18" s="1"/>
  <c r="CO74" i="18" s="1"/>
  <c r="CO75" i="18" s="1"/>
  <c r="CO76" i="18" s="1"/>
  <c r="CO77" i="18" s="1"/>
  <c r="CO78" i="18" s="1"/>
  <c r="CO79" i="18" s="1"/>
  <c r="CO80" i="18" s="1"/>
  <c r="CF62" i="28"/>
  <c r="CF63" i="28" s="1"/>
  <c r="CF64" i="28" s="1"/>
  <c r="CF65" i="28" s="1"/>
  <c r="CF66" i="28" s="1"/>
  <c r="CF67" i="28" s="1"/>
  <c r="CF68" i="28" s="1"/>
  <c r="CF69" i="28" s="1"/>
  <c r="CF70" i="28" s="1"/>
  <c r="CF71" i="28" s="1"/>
  <c r="CF72" i="28" s="1"/>
  <c r="CF73" i="28" s="1"/>
  <c r="CF74" i="28" s="1"/>
  <c r="CF75" i="28" s="1"/>
  <c r="CF76" i="28" s="1"/>
  <c r="CF77" i="28" s="1"/>
  <c r="CF78" i="28" s="1"/>
  <c r="CF79" i="28" s="1"/>
  <c r="CF80" i="28" s="1"/>
  <c r="DM6" i="23"/>
  <c r="DM6" i="29"/>
  <c r="DM7" i="29" s="1"/>
  <c r="DM8" i="29" s="1"/>
  <c r="CM62" i="16"/>
  <c r="DB232" i="35"/>
  <c r="DB175" i="35"/>
  <c r="DB209" i="35"/>
  <c r="DB90" i="35"/>
  <c r="DB35" i="35"/>
  <c r="DB251" i="35"/>
  <c r="DB145" i="35"/>
  <c r="BZ2" i="22"/>
  <c r="CB43" i="16"/>
  <c r="CB44" i="16" s="1"/>
  <c r="CB45" i="16" s="1"/>
  <c r="CB46" i="16" s="1"/>
  <c r="CB47" i="16" s="1"/>
  <c r="CB48" i="16" s="1"/>
  <c r="CB49" i="16" s="1"/>
  <c r="CT62" i="18"/>
  <c r="CK43" i="27"/>
  <c r="CK44" i="27" s="1"/>
  <c r="CK45" i="27" s="1"/>
  <c r="CK46" i="27" s="1"/>
  <c r="CK47" i="27" s="1"/>
  <c r="CK48" i="27" s="1"/>
  <c r="CK49" i="27" s="1"/>
  <c r="CK50" i="27" s="1"/>
  <c r="CK51" i="27" s="1"/>
  <c r="CK52" i="27" s="1"/>
  <c r="CK53" i="27" s="1"/>
  <c r="CK54" i="27" s="1"/>
  <c r="CK55" i="27" s="1"/>
  <c r="CK56" i="27" s="1"/>
  <c r="CK57" i="27" s="1"/>
  <c r="CK58" i="27" s="1"/>
  <c r="CK59" i="27" s="1"/>
  <c r="CK60" i="27" s="1"/>
  <c r="CK61" i="27" s="1"/>
  <c r="CM62" i="27"/>
  <c r="CM63" i="27" s="1"/>
  <c r="CM64" i="27" s="1"/>
  <c r="CM65" i="27" s="1"/>
  <c r="CM66" i="27" s="1"/>
  <c r="CM67" i="27" s="1"/>
  <c r="CM68" i="27" s="1"/>
  <c r="CM69" i="27" s="1"/>
  <c r="CM70" i="27" s="1"/>
  <c r="CM71" i="27" s="1"/>
  <c r="CM72" i="27" s="1"/>
  <c r="CM73" i="27" s="1"/>
  <c r="CM74" i="27" s="1"/>
  <c r="CM75" i="27" s="1"/>
  <c r="CM76" i="27" s="1"/>
  <c r="CM77" i="27" s="1"/>
  <c r="CM78" i="27" s="1"/>
  <c r="CM79" i="27" s="1"/>
  <c r="CM80" i="27" s="1"/>
  <c r="CK43" i="28"/>
  <c r="CK44" i="28" s="1"/>
  <c r="CK45" i="28" s="1"/>
  <c r="CK46" i="28" s="1"/>
  <c r="CK47" i="28" s="1"/>
  <c r="CK48" i="28" s="1"/>
  <c r="CK49" i="28" s="1"/>
  <c r="CK50" i="28" s="1"/>
  <c r="CK51" i="28" s="1"/>
  <c r="CK52" i="28" s="1"/>
  <c r="CK53" i="28" s="1"/>
  <c r="CK54" i="28" s="1"/>
  <c r="CK55" i="28" s="1"/>
  <c r="CK56" i="28" s="1"/>
  <c r="CK57" i="28" s="1"/>
  <c r="CK58" i="28" s="1"/>
  <c r="CK59" i="28" s="1"/>
  <c r="CK60" i="28" s="1"/>
  <c r="CK61" i="28" s="1"/>
  <c r="DB236" i="35"/>
  <c r="DB176" i="35"/>
  <c r="DB36" i="35"/>
  <c r="DB255" i="35"/>
  <c r="DM6" i="16"/>
  <c r="CN62" i="16"/>
  <c r="CI62" i="16"/>
  <c r="CI63" i="16" s="1"/>
  <c r="CI64" i="16" s="1"/>
  <c r="CI65" i="16" s="1"/>
  <c r="CI66" i="16" s="1"/>
  <c r="CI67" i="16" s="1"/>
  <c r="CI68" i="16" s="1"/>
  <c r="CI69" i="16" s="1"/>
  <c r="CI70" i="16" s="1"/>
  <c r="CI71" i="16" s="1"/>
  <c r="CH62" i="17"/>
  <c r="CH63" i="17" s="1"/>
  <c r="CH64" i="17" s="1"/>
  <c r="CH65" i="17" s="1"/>
  <c r="CH66" i="17" s="1"/>
  <c r="CH67" i="17" s="1"/>
  <c r="CH68" i="17" s="1"/>
  <c r="CH69" i="17" s="1"/>
  <c r="CH70" i="17" s="1"/>
  <c r="CH71" i="17" s="1"/>
  <c r="CN62" i="18"/>
  <c r="CN63" i="18" s="1"/>
  <c r="CN64" i="18" s="1"/>
  <c r="CN65" i="18" s="1"/>
  <c r="CN66" i="18" s="1"/>
  <c r="CN67" i="18" s="1"/>
  <c r="CN68" i="18" s="1"/>
  <c r="CN69" i="18" s="1"/>
  <c r="CN70" i="18" s="1"/>
  <c r="CN71" i="18" s="1"/>
  <c r="CN72" i="18" s="1"/>
  <c r="CN73" i="18" s="1"/>
  <c r="CN74" i="18" s="1"/>
  <c r="CN75" i="18" s="1"/>
  <c r="CN76" i="18" s="1"/>
  <c r="CN77" i="18" s="1"/>
  <c r="CN78" i="18" s="1"/>
  <c r="CN79" i="18" s="1"/>
  <c r="CN80" i="18" s="1"/>
  <c r="CS62" i="28"/>
  <c r="CS63" i="28" s="1"/>
  <c r="CS64" i="28" s="1"/>
  <c r="CS65" i="28" s="1"/>
  <c r="CS66" i="28" s="1"/>
  <c r="CS67" i="28" s="1"/>
  <c r="CS68" i="28" s="1"/>
  <c r="CS69" i="28" s="1"/>
  <c r="CS70" i="28" s="1"/>
  <c r="CS71" i="28" s="1"/>
  <c r="CS72" i="28" s="1"/>
  <c r="CS73" i="28" s="1"/>
  <c r="CS74" i="28" s="1"/>
  <c r="CS75" i="28" s="1"/>
  <c r="CS76" i="28" s="1"/>
  <c r="CS77" i="28" s="1"/>
  <c r="CS78" i="28" s="1"/>
  <c r="CS79" i="28" s="1"/>
  <c r="CS80" i="28" s="1"/>
  <c r="DB233" i="35"/>
  <c r="DB240" i="35"/>
  <c r="DB40" i="35"/>
  <c r="DB248" i="35"/>
  <c r="CH62" i="16"/>
  <c r="CH63" i="16" s="1"/>
  <c r="CH64" i="16" s="1"/>
  <c r="CH65" i="16" s="1"/>
  <c r="CH66" i="16" s="1"/>
  <c r="CH67" i="16" s="1"/>
  <c r="CH68" i="16" s="1"/>
  <c r="CH69" i="16" s="1"/>
  <c r="CH70" i="16" s="1"/>
  <c r="CH71" i="16" s="1"/>
  <c r="CH72" i="16" s="1"/>
  <c r="CH73" i="16" s="1"/>
  <c r="CH74" i="16" s="1"/>
  <c r="CH75" i="16" s="1"/>
  <c r="CH76" i="16" s="1"/>
  <c r="CH77" i="16" s="1"/>
  <c r="CH78" i="16" s="1"/>
  <c r="CH79" i="16" s="1"/>
  <c r="CH80" i="16" s="1"/>
  <c r="CS62" i="16"/>
  <c r="CS63" i="16" s="1"/>
  <c r="CS64" i="16" s="1"/>
  <c r="CS65" i="16" s="1"/>
  <c r="CS66" i="16" s="1"/>
  <c r="CS67" i="16" s="1"/>
  <c r="CS68" i="16" s="1"/>
  <c r="CS69" i="16" s="1"/>
  <c r="CS70" i="16" s="1"/>
  <c r="CS71" i="16" s="1"/>
  <c r="CS72" i="16" s="1"/>
  <c r="CS73" i="16" s="1"/>
  <c r="CS74" i="16" s="1"/>
  <c r="CS75" i="16" s="1"/>
  <c r="CS76" i="16" s="1"/>
  <c r="CS77" i="16" s="1"/>
  <c r="CS78" i="16" s="1"/>
  <c r="CS79" i="16" s="1"/>
  <c r="CS80" i="16" s="1"/>
  <c r="CG62" i="17"/>
  <c r="CG63" i="17" s="1"/>
  <c r="CG64" i="17" s="1"/>
  <c r="CG65" i="17" s="1"/>
  <c r="CG66" i="17" s="1"/>
  <c r="CG67" i="17" s="1"/>
  <c r="CG68" i="17" s="1"/>
  <c r="CG69" i="17" s="1"/>
  <c r="CG70" i="17" s="1"/>
  <c r="CG71" i="17" s="1"/>
  <c r="CG72" i="17" s="1"/>
  <c r="CG73" i="17" s="1"/>
  <c r="CG74" i="17" s="1"/>
  <c r="CG75" i="17" s="1"/>
  <c r="CG76" i="17" s="1"/>
  <c r="CG77" i="17" s="1"/>
  <c r="CG78" i="17" s="1"/>
  <c r="CG79" i="17" s="1"/>
  <c r="CG80" i="17" s="1"/>
  <c r="CD62" i="17"/>
  <c r="CD63" i="17" s="1"/>
  <c r="CD64" i="17" s="1"/>
  <c r="CD65" i="17" s="1"/>
  <c r="CD66" i="17" s="1"/>
  <c r="CD67" i="17" s="1"/>
  <c r="CD68" i="17" s="1"/>
  <c r="CD69" i="17" s="1"/>
  <c r="CD70" i="17" s="1"/>
  <c r="CD71" i="17" s="1"/>
  <c r="CD72" i="17" s="1"/>
  <c r="CD73" i="17" s="1"/>
  <c r="CD74" i="17" s="1"/>
  <c r="CD75" i="17" s="1"/>
  <c r="CD76" i="17" s="1"/>
  <c r="CD77" i="17" s="1"/>
  <c r="CD78" i="17" s="1"/>
  <c r="CD79" i="17" s="1"/>
  <c r="CD80" i="17" s="1"/>
  <c r="CR62" i="18"/>
  <c r="CR63" i="18" s="1"/>
  <c r="CR64" i="18" s="1"/>
  <c r="CR65" i="18" s="1"/>
  <c r="CR66" i="18" s="1"/>
  <c r="CR67" i="18" s="1"/>
  <c r="CR68" i="18" s="1"/>
  <c r="CR69" i="18" s="1"/>
  <c r="CR70" i="18" s="1"/>
  <c r="CR71" i="18" s="1"/>
  <c r="CR72" i="18" s="1"/>
  <c r="CR73" i="18" s="1"/>
  <c r="CR74" i="18" s="1"/>
  <c r="CR75" i="18" s="1"/>
  <c r="CR76" i="18" s="1"/>
  <c r="CR77" i="18" s="1"/>
  <c r="CR78" i="18" s="1"/>
  <c r="CR79" i="18" s="1"/>
  <c r="CR80" i="18" s="1"/>
  <c r="CC43" i="18"/>
  <c r="CC44" i="18" s="1"/>
  <c r="CC45" i="18" s="1"/>
  <c r="CC46" i="18" s="1"/>
  <c r="CC47" i="18" s="1"/>
  <c r="CC48" i="18" s="1"/>
  <c r="CC49" i="18" s="1"/>
  <c r="CC50" i="18" s="1"/>
  <c r="CC51" i="18" s="1"/>
  <c r="CC52" i="18" s="1"/>
  <c r="CC53" i="18" s="1"/>
  <c r="CC54" i="18" s="1"/>
  <c r="CC55" i="18" s="1"/>
  <c r="CC56" i="18" s="1"/>
  <c r="CC57" i="18" s="1"/>
  <c r="CC58" i="18" s="1"/>
  <c r="CC59" i="18" s="1"/>
  <c r="CC60" i="18" s="1"/>
  <c r="CC61" i="18" s="1"/>
  <c r="CL43" i="27"/>
  <c r="CL44" i="27" s="1"/>
  <c r="CL45" i="27" s="1"/>
  <c r="CL46" i="27" s="1"/>
  <c r="CL47" i="27" s="1"/>
  <c r="CL48" i="27" s="1"/>
  <c r="CL49" i="27" s="1"/>
  <c r="CL50" i="27" s="1"/>
  <c r="CL51" i="27" s="1"/>
  <c r="CL52" i="27" s="1"/>
  <c r="CL53" i="27" s="1"/>
  <c r="CL54" i="27" s="1"/>
  <c r="CL55" i="27" s="1"/>
  <c r="CL56" i="27" s="1"/>
  <c r="CL57" i="27" s="1"/>
  <c r="CL58" i="27" s="1"/>
  <c r="CL59" i="27" s="1"/>
  <c r="CL60" i="27" s="1"/>
  <c r="CL61" i="27" s="1"/>
  <c r="CU43" i="38"/>
  <c r="DB237" i="35"/>
  <c r="DB170" i="35"/>
  <c r="DB131" i="35"/>
  <c r="DB163" i="35"/>
  <c r="DB59" i="35"/>
  <c r="DB39" i="35"/>
  <c r="DB245" i="35"/>
  <c r="DB292" i="35"/>
  <c r="DB142" i="35"/>
  <c r="DB25" i="35"/>
  <c r="CE62" i="16"/>
  <c r="CE63" i="16" s="1"/>
  <c r="CE64" i="16" s="1"/>
  <c r="CE65" i="16" s="1"/>
  <c r="CE66" i="16" s="1"/>
  <c r="CE67" i="16" s="1"/>
  <c r="CE68" i="16" s="1"/>
  <c r="CE69" i="16" s="1"/>
  <c r="CE70" i="16" s="1"/>
  <c r="CE71" i="16" s="1"/>
  <c r="CD62" i="16"/>
  <c r="CD63" i="16" s="1"/>
  <c r="CD64" i="16" s="1"/>
  <c r="CD65" i="16" s="1"/>
  <c r="CD66" i="16" s="1"/>
  <c r="CD67" i="16" s="1"/>
  <c r="CD68" i="16" s="1"/>
  <c r="CD69" i="16" s="1"/>
  <c r="CD70" i="16" s="1"/>
  <c r="CD71" i="16" s="1"/>
  <c r="CI43" i="18"/>
  <c r="CI44" i="18" s="1"/>
  <c r="CI45" i="18" s="1"/>
  <c r="CI46" i="18" s="1"/>
  <c r="CI47" i="18" s="1"/>
  <c r="CI48" i="18" s="1"/>
  <c r="CI49" i="18" s="1"/>
  <c r="CI50" i="18" s="1"/>
  <c r="CI51" i="18" s="1"/>
  <c r="CI52" i="18" s="1"/>
  <c r="CI53" i="18" s="1"/>
  <c r="CI54" i="18" s="1"/>
  <c r="CI55" i="18" s="1"/>
  <c r="CI56" i="18" s="1"/>
  <c r="CI57" i="18" s="1"/>
  <c r="CI58" i="18" s="1"/>
  <c r="CI59" i="18" s="1"/>
  <c r="CI60" i="18" s="1"/>
  <c r="CI61" i="18" s="1"/>
  <c r="CQ62" i="38"/>
  <c r="CQ63" i="38" s="1"/>
  <c r="CQ64" i="38" s="1"/>
  <c r="CQ65" i="38" s="1"/>
  <c r="CQ66" i="38" s="1"/>
  <c r="CQ67" i="38" s="1"/>
  <c r="CQ68" i="38" s="1"/>
  <c r="CQ69" i="38" s="1"/>
  <c r="CQ70" i="38" s="1"/>
  <c r="CQ71" i="38" s="1"/>
  <c r="CQ72" i="38" s="1"/>
  <c r="CQ73" i="38" s="1"/>
  <c r="CQ74" i="38" s="1"/>
  <c r="CQ75" i="38" s="1"/>
  <c r="CQ76" i="38" s="1"/>
  <c r="CQ77" i="38" s="1"/>
  <c r="CQ78" i="38" s="1"/>
  <c r="CQ79" i="38" s="1"/>
  <c r="CQ80" i="38" s="1"/>
  <c r="DB234" i="38"/>
  <c r="DB237" i="38"/>
  <c r="DB135" i="35"/>
  <c r="DB41" i="35"/>
  <c r="DB253" i="35"/>
  <c r="DB146" i="35"/>
  <c r="CC62" i="16"/>
  <c r="CC63" i="16" s="1"/>
  <c r="CC64" i="16" s="1"/>
  <c r="CC65" i="16" s="1"/>
  <c r="CC66" i="16" s="1"/>
  <c r="CC67" i="16" s="1"/>
  <c r="CC68" i="16" s="1"/>
  <c r="CC69" i="16" s="1"/>
  <c r="CC70" i="16" s="1"/>
  <c r="CC71" i="16" s="1"/>
  <c r="CQ62" i="17"/>
  <c r="CQ63" i="17" s="1"/>
  <c r="CQ64" i="17" s="1"/>
  <c r="CQ65" i="17" s="1"/>
  <c r="CQ66" i="17" s="1"/>
  <c r="CQ67" i="17" s="1"/>
  <c r="CQ68" i="17" s="1"/>
  <c r="CQ69" i="17" s="1"/>
  <c r="CQ70" i="17" s="1"/>
  <c r="CQ71" i="17" s="1"/>
  <c r="CK62" i="17"/>
  <c r="CK63" i="17" s="1"/>
  <c r="CK64" i="17" s="1"/>
  <c r="CK65" i="17" s="1"/>
  <c r="CK66" i="17" s="1"/>
  <c r="CK67" i="17" s="1"/>
  <c r="CK68" i="17" s="1"/>
  <c r="CK69" i="17" s="1"/>
  <c r="CK70" i="17" s="1"/>
  <c r="CK71" i="17" s="1"/>
  <c r="BZ2" i="19"/>
  <c r="DB104" i="38"/>
  <c r="DB135" i="38"/>
  <c r="DB160" i="38"/>
  <c r="DB159" i="38"/>
  <c r="DB40" i="38"/>
  <c r="DB260" i="38"/>
  <c r="DB252" i="28"/>
  <c r="DB110" i="28"/>
  <c r="DB97" i="28"/>
  <c r="DB205" i="28"/>
  <c r="DB190" i="28"/>
  <c r="DB180" i="28"/>
  <c r="DB98" i="38"/>
  <c r="DB97" i="38"/>
  <c r="DB84" i="38"/>
  <c r="DB128" i="38"/>
  <c r="DB187" i="38"/>
  <c r="DB60" i="38"/>
  <c r="DB164" i="38"/>
  <c r="DB36" i="38"/>
  <c r="DB42" i="38"/>
  <c r="DB261" i="38"/>
  <c r="DB245" i="28"/>
  <c r="DB25" i="28"/>
  <c r="DB239" i="28"/>
  <c r="DB114" i="28"/>
  <c r="DB98" i="28"/>
  <c r="DB105" i="28"/>
  <c r="DB202" i="28"/>
  <c r="DB195" i="28"/>
  <c r="DB173" i="28"/>
  <c r="DB156" i="28"/>
  <c r="BW2" i="13"/>
  <c r="DB250" i="28"/>
  <c r="DB119" i="28"/>
  <c r="DB207" i="28"/>
  <c r="DB174" i="28"/>
  <c r="DB248" i="38"/>
  <c r="DB95" i="38"/>
  <c r="DB209" i="38"/>
  <c r="DB89" i="38"/>
  <c r="DB26" i="38"/>
  <c r="DB165" i="38"/>
  <c r="DB39" i="38"/>
  <c r="DB266" i="38"/>
  <c r="DB21" i="28"/>
  <c r="DB241" i="28"/>
  <c r="DB240" i="28"/>
  <c r="DB112" i="28"/>
  <c r="DB99" i="28"/>
  <c r="DB300" i="28"/>
  <c r="DB166" i="28"/>
  <c r="DM5" i="33"/>
  <c r="DL4" i="33" s="1"/>
  <c r="DM6" i="33"/>
  <c r="DL5" i="33" s="1"/>
  <c r="DB120" i="28"/>
  <c r="DM5" i="27"/>
  <c r="DL3" i="38"/>
  <c r="DB254" i="38"/>
  <c r="DB166" i="38"/>
  <c r="DB267" i="38"/>
  <c r="DB251" i="28"/>
  <c r="DB113" i="28"/>
  <c r="DB204" i="28"/>
  <c r="DB185" i="28"/>
  <c r="DB171" i="28"/>
  <c r="BW2" i="14"/>
  <c r="DB156" i="38"/>
  <c r="DB155" i="38"/>
  <c r="DB271" i="38"/>
  <c r="DB114" i="38"/>
  <c r="DB255" i="28"/>
  <c r="DB24" i="28"/>
  <c r="DB117" i="28"/>
  <c r="BZ2" i="28"/>
  <c r="DB104" i="28"/>
  <c r="DB208" i="28"/>
  <c r="DB193" i="28"/>
  <c r="DB179" i="28"/>
  <c r="DB42" i="28"/>
  <c r="BZ2" i="33"/>
  <c r="W2" i="33" s="1"/>
  <c r="DL3" i="33"/>
  <c r="DG108" i="39"/>
  <c r="DG93" i="39"/>
  <c r="DG18" i="39"/>
  <c r="DL4" i="39"/>
  <c r="DM6" i="39"/>
  <c r="DG63" i="39"/>
  <c r="DG183" i="39"/>
  <c r="DG273" i="39"/>
  <c r="DG138" i="39"/>
  <c r="DG198" i="39"/>
  <c r="DG78" i="39"/>
  <c r="DG153" i="39"/>
  <c r="DG48" i="39"/>
  <c r="DG258" i="39"/>
  <c r="DG123" i="39"/>
  <c r="DG243" i="39"/>
  <c r="DG213" i="39"/>
  <c r="DG33" i="39"/>
  <c r="DG288" i="39"/>
  <c r="DG228" i="39"/>
  <c r="DG168" i="39"/>
  <c r="BX2" i="39"/>
  <c r="BZ4" i="39"/>
  <c r="BZ2" i="39" s="1"/>
  <c r="DL3" i="39"/>
  <c r="DG93" i="28"/>
  <c r="DB93" i="28"/>
  <c r="DB107" i="28"/>
  <c r="DG213" i="28"/>
  <c r="DB213" i="28"/>
  <c r="DB227" i="28"/>
  <c r="DB62" i="28"/>
  <c r="DG48" i="28"/>
  <c r="DB48" i="28"/>
  <c r="DG243" i="28"/>
  <c r="DB47" i="28"/>
  <c r="DG33" i="28"/>
  <c r="DB33" i="28"/>
  <c r="DG198" i="28"/>
  <c r="DB198" i="28"/>
  <c r="DB212" i="28"/>
  <c r="DG288" i="28"/>
  <c r="DB288" i="28"/>
  <c r="DB108" i="28"/>
  <c r="DB122" i="28"/>
  <c r="DG108" i="28"/>
  <c r="DB32" i="28"/>
  <c r="DG18" i="28"/>
  <c r="DB18" i="28"/>
  <c r="DB273" i="28"/>
  <c r="DB287" i="28"/>
  <c r="DG273" i="28"/>
  <c r="DG63" i="28"/>
  <c r="DB182" i="28"/>
  <c r="DG168" i="28"/>
  <c r="DB168" i="28"/>
  <c r="DG183" i="28"/>
  <c r="DG78" i="28"/>
  <c r="DB92" i="28"/>
  <c r="DB78" i="28"/>
  <c r="DB138" i="28"/>
  <c r="DB152" i="28"/>
  <c r="DG138" i="28"/>
  <c r="DG228" i="28"/>
  <c r="DB258" i="28"/>
  <c r="DB272" i="28"/>
  <c r="DG258" i="28"/>
  <c r="DG153" i="28"/>
  <c r="DG123" i="28"/>
  <c r="DB129" i="28"/>
  <c r="DB69" i="28"/>
  <c r="DB74" i="28"/>
  <c r="DB256" i="28"/>
  <c r="DB127" i="28"/>
  <c r="DB133" i="28"/>
  <c r="DB216" i="28"/>
  <c r="DB26" i="28"/>
  <c r="DB31" i="28"/>
  <c r="DB115" i="28"/>
  <c r="DB100" i="28"/>
  <c r="DB270" i="28"/>
  <c r="DB265" i="28"/>
  <c r="DB209" i="28"/>
  <c r="DB84" i="28"/>
  <c r="DB90" i="28"/>
  <c r="DB186" i="28"/>
  <c r="DB196" i="28"/>
  <c r="DB293" i="28"/>
  <c r="DB175" i="28"/>
  <c r="DB170" i="28"/>
  <c r="DB57" i="28"/>
  <c r="DB276" i="28"/>
  <c r="DB286" i="28"/>
  <c r="DB157" i="28"/>
  <c r="DB163" i="28"/>
  <c r="DB37" i="28"/>
  <c r="DB71" i="28"/>
  <c r="DB76" i="28"/>
  <c r="DB131" i="28"/>
  <c r="DB126" i="28"/>
  <c r="DB220" i="28"/>
  <c r="DB263" i="28"/>
  <c r="DB269" i="28"/>
  <c r="DB88" i="28"/>
  <c r="DB83" i="28"/>
  <c r="DB297" i="28"/>
  <c r="DB280" i="28"/>
  <c r="DB275" i="28"/>
  <c r="DB46" i="28"/>
  <c r="DB39" i="28"/>
  <c r="DB282" i="28"/>
  <c r="DB73" i="28"/>
  <c r="DB249" i="28"/>
  <c r="DB135" i="28"/>
  <c r="DB130" i="28"/>
  <c r="DB218" i="28"/>
  <c r="DB224" i="28"/>
  <c r="DB267" i="28"/>
  <c r="DB206" i="28"/>
  <c r="DB80" i="28"/>
  <c r="DB87" i="28"/>
  <c r="DB194" i="28"/>
  <c r="DB291" i="28"/>
  <c r="DB301" i="28"/>
  <c r="DB172" i="28"/>
  <c r="DB178" i="28"/>
  <c r="DB61" i="28"/>
  <c r="DB284" i="28"/>
  <c r="DB279" i="28"/>
  <c r="DB165" i="28"/>
  <c r="DB40" i="28"/>
  <c r="DB41" i="28"/>
  <c r="DB86" i="28"/>
  <c r="DB75" i="28"/>
  <c r="DB247" i="28"/>
  <c r="DB253" i="28"/>
  <c r="DB128" i="28"/>
  <c r="DB134" i="28"/>
  <c r="DB222" i="28"/>
  <c r="DB217" i="28"/>
  <c r="DB20" i="28"/>
  <c r="DB235" i="28"/>
  <c r="DB121" i="28"/>
  <c r="DB116" i="28"/>
  <c r="DB106" i="28"/>
  <c r="DB101" i="28"/>
  <c r="DB271" i="28"/>
  <c r="DB200" i="28"/>
  <c r="DB210" i="28"/>
  <c r="DB81" i="28"/>
  <c r="DB91" i="28"/>
  <c r="DB187" i="28"/>
  <c r="DB295" i="28"/>
  <c r="DB290" i="28"/>
  <c r="DB176" i="28"/>
  <c r="DB50" i="28"/>
  <c r="DB52" i="28"/>
  <c r="DB277" i="28"/>
  <c r="DB283" i="28"/>
  <c r="DB158" i="28"/>
  <c r="DB35" i="28"/>
  <c r="DB43" i="28"/>
  <c r="DB66" i="28"/>
  <c r="DB132" i="28"/>
  <c r="DB226" i="28"/>
  <c r="DB221" i="28"/>
  <c r="DB260" i="28"/>
  <c r="DB85" i="28"/>
  <c r="DB191" i="28"/>
  <c r="DB299" i="28"/>
  <c r="DB294" i="28"/>
  <c r="DB54" i="28"/>
  <c r="DB281" i="28"/>
  <c r="DB162" i="28"/>
  <c r="DB38" i="28"/>
  <c r="DB45" i="28"/>
  <c r="DB68" i="28"/>
  <c r="DB136" i="28"/>
  <c r="DB215" i="28"/>
  <c r="DB225" i="28"/>
  <c r="DB264" i="28"/>
  <c r="DB89" i="28"/>
  <c r="DB292" i="28"/>
  <c r="DB298" i="28"/>
  <c r="DB285" i="28"/>
  <c r="DL3" i="28"/>
  <c r="S3" i="28" s="1"/>
  <c r="DB65" i="28"/>
  <c r="DB70" i="28"/>
  <c r="DB248" i="28"/>
  <c r="DB254" i="28"/>
  <c r="DB125" i="28"/>
  <c r="DB219" i="28"/>
  <c r="DB23" i="28"/>
  <c r="DB29" i="28"/>
  <c r="DB118" i="28"/>
  <c r="DB262" i="28"/>
  <c r="DB268" i="28"/>
  <c r="DB201" i="28"/>
  <c r="DB211" i="28"/>
  <c r="DB82" i="28"/>
  <c r="DB189" i="28"/>
  <c r="DB188" i="28"/>
  <c r="DB296" i="28"/>
  <c r="DB177" i="28"/>
  <c r="DB53" i="28"/>
  <c r="DB58" i="28"/>
  <c r="DB278" i="28"/>
  <c r="DB160" i="28"/>
  <c r="DB155" i="28"/>
  <c r="DB36" i="28"/>
  <c r="DB228" i="38"/>
  <c r="DB242" i="38"/>
  <c r="DB62" i="38"/>
  <c r="DB48" i="38"/>
  <c r="DB198" i="38"/>
  <c r="DB212" i="38"/>
  <c r="DB108" i="38"/>
  <c r="DB122" i="38"/>
  <c r="DB183" i="38"/>
  <c r="DB197" i="38"/>
  <c r="DB123" i="38"/>
  <c r="DB137" i="38"/>
  <c r="DG93" i="38"/>
  <c r="DB93" i="38"/>
  <c r="DB107" i="38"/>
  <c r="DB92" i="38"/>
  <c r="DB78" i="38"/>
  <c r="DB273" i="38"/>
  <c r="DB287" i="38"/>
  <c r="DB153" i="38"/>
  <c r="DB167" i="38"/>
  <c r="DB138" i="38"/>
  <c r="DB152" i="38"/>
  <c r="DB182" i="38"/>
  <c r="DB168" i="38"/>
  <c r="DB47" i="38"/>
  <c r="DB33" i="38"/>
  <c r="DB32" i="38"/>
  <c r="DB18" i="38"/>
  <c r="DB288" i="38"/>
  <c r="DB243" i="38"/>
  <c r="DB257" i="38"/>
  <c r="DB213" i="38"/>
  <c r="DB227" i="38"/>
  <c r="DB77" i="38"/>
  <c r="DG63" i="38"/>
  <c r="DB63" i="38"/>
  <c r="DB258" i="38"/>
  <c r="DB272" i="38"/>
  <c r="DB256" i="38"/>
  <c r="DB218" i="38"/>
  <c r="DB224" i="38"/>
  <c r="DB151" i="38"/>
  <c r="DB206" i="38"/>
  <c r="DB80" i="38"/>
  <c r="DB87" i="38"/>
  <c r="DB132" i="38"/>
  <c r="DB191" i="38"/>
  <c r="DB74" i="38"/>
  <c r="DB73" i="38"/>
  <c r="DB175" i="38"/>
  <c r="DB170" i="38"/>
  <c r="DB59" i="38"/>
  <c r="DB276" i="38"/>
  <c r="DB286" i="38"/>
  <c r="DB163" i="38"/>
  <c r="DB45" i="38"/>
  <c r="DB264" i="38"/>
  <c r="DB241" i="38"/>
  <c r="DB236" i="38"/>
  <c r="DB118" i="38"/>
  <c r="DB245" i="38"/>
  <c r="DB222" i="38"/>
  <c r="DB217" i="38"/>
  <c r="DB140" i="38"/>
  <c r="DB200" i="38"/>
  <c r="DB210" i="38"/>
  <c r="DB81" i="38"/>
  <c r="DB91" i="38"/>
  <c r="DB136" i="38"/>
  <c r="DB195" i="38"/>
  <c r="DB68" i="38"/>
  <c r="DB75" i="38"/>
  <c r="DB179" i="38"/>
  <c r="DB174" i="38"/>
  <c r="DB61" i="38"/>
  <c r="DB280" i="38"/>
  <c r="DB275" i="38"/>
  <c r="DB262" i="38"/>
  <c r="DB268" i="38"/>
  <c r="DB230" i="38"/>
  <c r="DB240" i="38"/>
  <c r="DB111" i="38"/>
  <c r="DM5" i="38"/>
  <c r="DL4" i="38" s="1"/>
  <c r="S4" i="38" s="1"/>
  <c r="DD463" i="21" s="1"/>
  <c r="DB249" i="38"/>
  <c r="DB226" i="38"/>
  <c r="DB221" i="38"/>
  <c r="DB144" i="38"/>
  <c r="DB125" i="38"/>
  <c r="DB72" i="38"/>
  <c r="DB172" i="38"/>
  <c r="DB178" i="38"/>
  <c r="DB284" i="38"/>
  <c r="DB279" i="38"/>
  <c r="DB115" i="38"/>
  <c r="DB247" i="38"/>
  <c r="DB253" i="38"/>
  <c r="DB215" i="38"/>
  <c r="DB225" i="38"/>
  <c r="DB142" i="38"/>
  <c r="DB148" i="38"/>
  <c r="DB129" i="38"/>
  <c r="DB66" i="38"/>
  <c r="DB176" i="38"/>
  <c r="DB52" i="38"/>
  <c r="DB277" i="38"/>
  <c r="DB283" i="38"/>
  <c r="DB265" i="38"/>
  <c r="DB238" i="38"/>
  <c r="DB113" i="38"/>
  <c r="DB119" i="38"/>
  <c r="DB251" i="38"/>
  <c r="DB246" i="38"/>
  <c r="DB219" i="38"/>
  <c r="DB100" i="38"/>
  <c r="DB146" i="38"/>
  <c r="DB141" i="38"/>
  <c r="DB201" i="38"/>
  <c r="DB211" i="38"/>
  <c r="DB82" i="38"/>
  <c r="DB127" i="38"/>
  <c r="DB133" i="38"/>
  <c r="DB186" i="38"/>
  <c r="DB196" i="38"/>
  <c r="DB65" i="38"/>
  <c r="DB20" i="38"/>
  <c r="DB28" i="38"/>
  <c r="DB180" i="38"/>
  <c r="DB51" i="38"/>
  <c r="DB54" i="38"/>
  <c r="DB281" i="38"/>
  <c r="DB162" i="38"/>
  <c r="DB37" i="38"/>
  <c r="DB44" i="38"/>
  <c r="DB263" i="38"/>
  <c r="DB269" i="38"/>
  <c r="DB231" i="38"/>
  <c r="DB117" i="38"/>
  <c r="DB112" i="38"/>
  <c r="DB255" i="38"/>
  <c r="DB250" i="38"/>
  <c r="DB223" i="38"/>
  <c r="DB150" i="38"/>
  <c r="DB145" i="38"/>
  <c r="DB205" i="38"/>
  <c r="DB86" i="38"/>
  <c r="DB131" i="38"/>
  <c r="DB126" i="38"/>
  <c r="DB190" i="38"/>
  <c r="DB76" i="38"/>
  <c r="DB67" i="38"/>
  <c r="DB173" i="38"/>
  <c r="DB53" i="38"/>
  <c r="DB56" i="38"/>
  <c r="DB285" i="38"/>
  <c r="DB235" i="38"/>
  <c r="DB121" i="38"/>
  <c r="DB116" i="38"/>
  <c r="DB220" i="38"/>
  <c r="DB282" i="38"/>
  <c r="DB216" i="38"/>
  <c r="DB69" i="38"/>
  <c r="DB177" i="38"/>
  <c r="DB278" i="38"/>
  <c r="DB233" i="38"/>
  <c r="DB239" i="38"/>
  <c r="DB110" i="38"/>
  <c r="DB120" i="38"/>
  <c r="DG33" i="27"/>
  <c r="DG108" i="27"/>
  <c r="DG258" i="27"/>
  <c r="DG93" i="27"/>
  <c r="DL4" i="27"/>
  <c r="DM6" i="27"/>
  <c r="DG213" i="27"/>
  <c r="DG183" i="27"/>
  <c r="DG18" i="27"/>
  <c r="DG138" i="27"/>
  <c r="DG48" i="27"/>
  <c r="DG78" i="27"/>
  <c r="DG63" i="27"/>
  <c r="DG243" i="27"/>
  <c r="DG228" i="27"/>
  <c r="DG288" i="27"/>
  <c r="DG153" i="27"/>
  <c r="DG123" i="27"/>
  <c r="DG273" i="27"/>
  <c r="DG168" i="27"/>
  <c r="DG198" i="27"/>
  <c r="DL3" i="27"/>
  <c r="DG198" i="19"/>
  <c r="DG288" i="19"/>
  <c r="DG33" i="19"/>
  <c r="DG273" i="19"/>
  <c r="DG168" i="19"/>
  <c r="DG153" i="19"/>
  <c r="DG183" i="19"/>
  <c r="DG123" i="19"/>
  <c r="DG213" i="19"/>
  <c r="DG48" i="19"/>
  <c r="DG138" i="19"/>
  <c r="DG258" i="19"/>
  <c r="DG78" i="19"/>
  <c r="DG108" i="19"/>
  <c r="DG18" i="19"/>
  <c r="DG63" i="19"/>
  <c r="DG228" i="19"/>
  <c r="DG93" i="19"/>
  <c r="DG243" i="19"/>
  <c r="DL3" i="19"/>
  <c r="S3" i="19" s="1"/>
  <c r="BX2" i="19"/>
  <c r="W2" i="19" s="1"/>
  <c r="DG18" i="18"/>
  <c r="DG273" i="18"/>
  <c r="DG168" i="18"/>
  <c r="DG93" i="18"/>
  <c r="DG258" i="18"/>
  <c r="DG63" i="18"/>
  <c r="DG288" i="18"/>
  <c r="DG108" i="18"/>
  <c r="DG183" i="18"/>
  <c r="DG213" i="18"/>
  <c r="DG138" i="18"/>
  <c r="DG228" i="18"/>
  <c r="DG123" i="18"/>
  <c r="DG198" i="18"/>
  <c r="DG243" i="18"/>
  <c r="DG153" i="18"/>
  <c r="DG78" i="18"/>
  <c r="DG33" i="18"/>
  <c r="BX2" i="18"/>
  <c r="BZ4" i="18"/>
  <c r="BZ2" i="18" s="1"/>
  <c r="DP5" i="18"/>
  <c r="DP6" i="18" s="1"/>
  <c r="DP7" i="18" s="1"/>
  <c r="DP8" i="18" s="1"/>
  <c r="DP9" i="18" s="1"/>
  <c r="DP10" i="18" s="1"/>
  <c r="DP11" i="18" s="1"/>
  <c r="DP12" i="18" s="1"/>
  <c r="DP13" i="18" s="1"/>
  <c r="DP14" i="18" s="1"/>
  <c r="DP15" i="18" s="1"/>
  <c r="DP16" i="18" s="1"/>
  <c r="DP17" i="18" s="1"/>
  <c r="DP18" i="18" s="1"/>
  <c r="DP19" i="18" s="1"/>
  <c r="DP20" i="18" s="1"/>
  <c r="DP21" i="18" s="1"/>
  <c r="DP22" i="18" s="1"/>
  <c r="DP23" i="18" s="1"/>
  <c r="DP24" i="18" s="1"/>
  <c r="DP25" i="18" s="1"/>
  <c r="DP26" i="18" s="1"/>
  <c r="DP27" i="18" s="1"/>
  <c r="DP28" i="18" s="1"/>
  <c r="DP29" i="18" s="1"/>
  <c r="DP30" i="18" s="1"/>
  <c r="DP31" i="18" s="1"/>
  <c r="DP32" i="18" s="1"/>
  <c r="DP33" i="18" s="1"/>
  <c r="DP34" i="18" s="1"/>
  <c r="DP35" i="18" s="1"/>
  <c r="DP36" i="18" s="1"/>
  <c r="DP37" i="18" s="1"/>
  <c r="DP38" i="18" s="1"/>
  <c r="DP39" i="18" s="1"/>
  <c r="DP40" i="18" s="1"/>
  <c r="DP41" i="18" s="1"/>
  <c r="DP42" i="18" s="1"/>
  <c r="DP43" i="18" s="1"/>
  <c r="DP44" i="18" s="1"/>
  <c r="DP45" i="18" s="1"/>
  <c r="DP46" i="18" s="1"/>
  <c r="DP47" i="18" s="1"/>
  <c r="DP48" i="18" s="1"/>
  <c r="DP49" i="18" s="1"/>
  <c r="DP50" i="18" s="1"/>
  <c r="DP51" i="18" s="1"/>
  <c r="DP52" i="18" s="1"/>
  <c r="DP53" i="18" s="1"/>
  <c r="DP54" i="18" s="1"/>
  <c r="DP55" i="18" s="1"/>
  <c r="DP56" i="18" s="1"/>
  <c r="DP57" i="18" s="1"/>
  <c r="DP58" i="18" s="1"/>
  <c r="DP59" i="18" s="1"/>
  <c r="DP60" i="18" s="1"/>
  <c r="DP61" i="18" s="1"/>
  <c r="DP62" i="18" s="1"/>
  <c r="DP63" i="18" s="1"/>
  <c r="DP64" i="18" s="1"/>
  <c r="DP65" i="18" s="1"/>
  <c r="DP66" i="18" s="1"/>
  <c r="DP67" i="18" s="1"/>
  <c r="DP68" i="18" s="1"/>
  <c r="DP69" i="18" s="1"/>
  <c r="DP70" i="18" s="1"/>
  <c r="DP71" i="18" s="1"/>
  <c r="DP72" i="18" s="1"/>
  <c r="DP73" i="18" s="1"/>
  <c r="DP74" i="18" s="1"/>
  <c r="DP75" i="18" s="1"/>
  <c r="DP76" i="18" s="1"/>
  <c r="DP77" i="18" s="1"/>
  <c r="DP78" i="18" s="1"/>
  <c r="DP79" i="18" s="1"/>
  <c r="DP80" i="18" s="1"/>
  <c r="DP2" i="18" s="1"/>
  <c r="DI48" i="18" s="1"/>
  <c r="DM6" i="18"/>
  <c r="DG63" i="17"/>
  <c r="DG153" i="17"/>
  <c r="DG198" i="17"/>
  <c r="DG228" i="17"/>
  <c r="DG183" i="17"/>
  <c r="DG33" i="17"/>
  <c r="DG108" i="17"/>
  <c r="DG123" i="17"/>
  <c r="DG273" i="17"/>
  <c r="DG138" i="17"/>
  <c r="DG48" i="17"/>
  <c r="DG93" i="17"/>
  <c r="DG213" i="17"/>
  <c r="DG18" i="17"/>
  <c r="DG78" i="17"/>
  <c r="DG258" i="17"/>
  <c r="DG288" i="17"/>
  <c r="DG243" i="17"/>
  <c r="DG168" i="17"/>
  <c r="DM5" i="17"/>
  <c r="DL3" i="17"/>
  <c r="DG48" i="16"/>
  <c r="DG228" i="16"/>
  <c r="DG153" i="16"/>
  <c r="DG108" i="16"/>
  <c r="DG213" i="16"/>
  <c r="DG18" i="16"/>
  <c r="DG183" i="16"/>
  <c r="DG198" i="16"/>
  <c r="DG168" i="16"/>
  <c r="DG273" i="16"/>
  <c r="DG78" i="16"/>
  <c r="DG33" i="16"/>
  <c r="DG138" i="16"/>
  <c r="DG243" i="16"/>
  <c r="DG93" i="16"/>
  <c r="DG63" i="16"/>
  <c r="DG123" i="16"/>
  <c r="DG258" i="16"/>
  <c r="DG288" i="16"/>
  <c r="BZ2" i="16"/>
  <c r="BX2" i="16"/>
  <c r="DL4" i="16"/>
  <c r="S4" i="16" s="1"/>
  <c r="DL3" i="16"/>
  <c r="S3" i="16" s="1"/>
  <c r="DG138" i="15"/>
  <c r="DG168" i="15"/>
  <c r="DG18" i="15"/>
  <c r="DG258" i="15"/>
  <c r="DG123" i="15"/>
  <c r="DG183" i="15"/>
  <c r="DG93" i="15"/>
  <c r="DG48" i="15"/>
  <c r="DG213" i="15"/>
  <c r="DG228" i="15"/>
  <c r="DG63" i="15"/>
  <c r="DG198" i="15"/>
  <c r="DG108" i="15"/>
  <c r="DG33" i="15"/>
  <c r="DG78" i="15"/>
  <c r="DG153" i="15"/>
  <c r="DG288" i="15"/>
  <c r="CH43" i="15"/>
  <c r="CH44" i="15" s="1"/>
  <c r="CH45" i="15" s="1"/>
  <c r="CH46" i="15" s="1"/>
  <c r="CH47" i="15" s="1"/>
  <c r="CH48" i="15" s="1"/>
  <c r="CH49" i="15" s="1"/>
  <c r="CH50" i="15" s="1"/>
  <c r="CH51" i="15" s="1"/>
  <c r="CH52" i="15" s="1"/>
  <c r="CH53" i="15" s="1"/>
  <c r="CH54" i="15" s="1"/>
  <c r="CH55" i="15" s="1"/>
  <c r="CH56" i="15" s="1"/>
  <c r="CH57" i="15" s="1"/>
  <c r="CH58" i="15" s="1"/>
  <c r="CH59" i="15" s="1"/>
  <c r="CH60" i="15" s="1"/>
  <c r="CH61" i="15" s="1"/>
  <c r="CL43" i="15"/>
  <c r="CL44" i="15" s="1"/>
  <c r="CL45" i="15" s="1"/>
  <c r="CL46" i="15" s="1"/>
  <c r="CL47" i="15" s="1"/>
  <c r="CL48" i="15" s="1"/>
  <c r="CL49" i="15" s="1"/>
  <c r="CL50" i="15" s="1"/>
  <c r="CL51" i="15" s="1"/>
  <c r="CL52" i="15" s="1"/>
  <c r="CL53" i="15" s="1"/>
  <c r="CL54" i="15" s="1"/>
  <c r="CL55" i="15" s="1"/>
  <c r="CL56" i="15" s="1"/>
  <c r="CL57" i="15" s="1"/>
  <c r="CL58" i="15" s="1"/>
  <c r="CL59" i="15" s="1"/>
  <c r="CL60" i="15" s="1"/>
  <c r="CL61" i="15" s="1"/>
  <c r="DL4" i="15"/>
  <c r="DG273" i="15"/>
  <c r="DG243" i="15"/>
  <c r="CO62" i="15"/>
  <c r="CO63" i="15" s="1"/>
  <c r="CO64" i="15" s="1"/>
  <c r="CO65" i="15" s="1"/>
  <c r="CO66" i="15" s="1"/>
  <c r="CO67" i="15" s="1"/>
  <c r="CO68" i="15" s="1"/>
  <c r="CO69" i="15" s="1"/>
  <c r="CO70" i="15" s="1"/>
  <c r="CO71" i="15" s="1"/>
  <c r="CO72" i="15" s="1"/>
  <c r="CO73" i="15" s="1"/>
  <c r="CO74" i="15" s="1"/>
  <c r="CO75" i="15" s="1"/>
  <c r="CO76" i="15" s="1"/>
  <c r="CO77" i="15" s="1"/>
  <c r="CO78" i="15" s="1"/>
  <c r="CO79" i="15" s="1"/>
  <c r="CO80" i="15" s="1"/>
  <c r="DL3" i="15"/>
  <c r="DL3" i="14"/>
  <c r="S3" i="14" s="1"/>
  <c r="BX2" i="14"/>
  <c r="BZ6" i="14"/>
  <c r="BZ2" i="14" s="1"/>
  <c r="DG123" i="29"/>
  <c r="DG78" i="29"/>
  <c r="DG258" i="29"/>
  <c r="DG273" i="29"/>
  <c r="DG288" i="29"/>
  <c r="DG213" i="29"/>
  <c r="DG153" i="29"/>
  <c r="DG168" i="29"/>
  <c r="DG183" i="29"/>
  <c r="DG18" i="29"/>
  <c r="DG138" i="29"/>
  <c r="DG108" i="29"/>
  <c r="DG63" i="29"/>
  <c r="DG228" i="29"/>
  <c r="DG33" i="29"/>
  <c r="DG93" i="29"/>
  <c r="DG243" i="29"/>
  <c r="DG198" i="29"/>
  <c r="DP5" i="29"/>
  <c r="DP6" i="29" s="1"/>
  <c r="DP7" i="29" s="1"/>
  <c r="DP8" i="29" s="1"/>
  <c r="DP9" i="29" s="1"/>
  <c r="DP10" i="29" s="1"/>
  <c r="DP11" i="29" s="1"/>
  <c r="DP12" i="29" s="1"/>
  <c r="DP13" i="29" s="1"/>
  <c r="DP14" i="29" s="1"/>
  <c r="DP15" i="29" s="1"/>
  <c r="DP16" i="29" s="1"/>
  <c r="DP17" i="29" s="1"/>
  <c r="DP18" i="29" s="1"/>
  <c r="DP19" i="29" s="1"/>
  <c r="DP20" i="29" s="1"/>
  <c r="DP21" i="29" s="1"/>
  <c r="DP22" i="29" s="1"/>
  <c r="DP23" i="29" s="1"/>
  <c r="DP24" i="29" s="1"/>
  <c r="DP25" i="29" s="1"/>
  <c r="DP26" i="29" s="1"/>
  <c r="DP27" i="29" s="1"/>
  <c r="DP28" i="29" s="1"/>
  <c r="DP29" i="29" s="1"/>
  <c r="DP30" i="29" s="1"/>
  <c r="DP31" i="29" s="1"/>
  <c r="DP32" i="29" s="1"/>
  <c r="DP33" i="29" s="1"/>
  <c r="DP34" i="29" s="1"/>
  <c r="DP35" i="29" s="1"/>
  <c r="DP36" i="29" s="1"/>
  <c r="DP37" i="29" s="1"/>
  <c r="DP38" i="29" s="1"/>
  <c r="DP39" i="29" s="1"/>
  <c r="DP40" i="29" s="1"/>
  <c r="DP41" i="29" s="1"/>
  <c r="DP42" i="29" s="1"/>
  <c r="DP43" i="29" s="1"/>
  <c r="DP44" i="29" s="1"/>
  <c r="DP45" i="29" s="1"/>
  <c r="DP46" i="29" s="1"/>
  <c r="DP47" i="29" s="1"/>
  <c r="DP48" i="29" s="1"/>
  <c r="DP49" i="29" s="1"/>
  <c r="DP50" i="29" s="1"/>
  <c r="DP51" i="29" s="1"/>
  <c r="DP52" i="29" s="1"/>
  <c r="DP53" i="29" s="1"/>
  <c r="DP54" i="29" s="1"/>
  <c r="DP55" i="29" s="1"/>
  <c r="DP56" i="29" s="1"/>
  <c r="DP57" i="29" s="1"/>
  <c r="DP58" i="29" s="1"/>
  <c r="DP59" i="29" s="1"/>
  <c r="DP60" i="29" s="1"/>
  <c r="DP61" i="29" s="1"/>
  <c r="DP62" i="29" s="1"/>
  <c r="DP63" i="29" s="1"/>
  <c r="DP64" i="29" s="1"/>
  <c r="DP65" i="29" s="1"/>
  <c r="DP66" i="29" s="1"/>
  <c r="DP67" i="29" s="1"/>
  <c r="DP68" i="29" s="1"/>
  <c r="DP69" i="29" s="1"/>
  <c r="DP70" i="29" s="1"/>
  <c r="DP71" i="29" s="1"/>
  <c r="DP72" i="29" s="1"/>
  <c r="DP73" i="29" s="1"/>
  <c r="DP74" i="29" s="1"/>
  <c r="DP75" i="29" s="1"/>
  <c r="DP76" i="29" s="1"/>
  <c r="DP77" i="29" s="1"/>
  <c r="DP78" i="29" s="1"/>
  <c r="DP79" i="29" s="1"/>
  <c r="DP80" i="29" s="1"/>
  <c r="DP2" i="29" s="1"/>
  <c r="DL3" i="29"/>
  <c r="BX2" i="29"/>
  <c r="BZ4" i="29"/>
  <c r="BZ2" i="29" s="1"/>
  <c r="DG228" i="22"/>
  <c r="DG258" i="22"/>
  <c r="DG78" i="22"/>
  <c r="DG93" i="22"/>
  <c r="DG288" i="22"/>
  <c r="DG108" i="22"/>
  <c r="DG168" i="22"/>
  <c r="DG273" i="22"/>
  <c r="DG123" i="22"/>
  <c r="DG18" i="22"/>
  <c r="DG153" i="22"/>
  <c r="DG243" i="22"/>
  <c r="DG138" i="22"/>
  <c r="DG213" i="22"/>
  <c r="DG33" i="22"/>
  <c r="DG63" i="22"/>
  <c r="DG198" i="22"/>
  <c r="DG183" i="22"/>
  <c r="DG48" i="22"/>
  <c r="DL3" i="22"/>
  <c r="BX2" i="22"/>
  <c r="DM5" i="22"/>
  <c r="DG123" i="23"/>
  <c r="DG108" i="23"/>
  <c r="DG63" i="23"/>
  <c r="DG33" i="23"/>
  <c r="DG258" i="23"/>
  <c r="DG243" i="23"/>
  <c r="DG228" i="23"/>
  <c r="DG93" i="23"/>
  <c r="DG198" i="23"/>
  <c r="DG18" i="23"/>
  <c r="DG138" i="23"/>
  <c r="DG183" i="23"/>
  <c r="DG213" i="23"/>
  <c r="DG288" i="23"/>
  <c r="DG48" i="23"/>
  <c r="DG273" i="23"/>
  <c r="DG153" i="23"/>
  <c r="DG168" i="23"/>
  <c r="DG78" i="23"/>
  <c r="DL5" i="23"/>
  <c r="S5" i="23" s="1"/>
  <c r="DD590" i="20" s="1"/>
  <c r="DM7" i="23"/>
  <c r="DL6" i="23" s="1"/>
  <c r="S6" i="23" s="1"/>
  <c r="DD591" i="20" s="1"/>
  <c r="DL3" i="23"/>
  <c r="DL4" i="23"/>
  <c r="S4" i="23" s="1"/>
  <c r="BZ2" i="23"/>
  <c r="W2" i="23" s="1"/>
  <c r="DG168" i="35"/>
  <c r="DG243" i="35"/>
  <c r="DG183" i="35"/>
  <c r="DG33" i="35"/>
  <c r="DG63" i="35"/>
  <c r="DG18" i="35"/>
  <c r="DG198" i="35"/>
  <c r="DG123" i="35"/>
  <c r="DG213" i="35"/>
  <c r="DG48" i="35"/>
  <c r="DG93" i="35"/>
  <c r="DG108" i="35"/>
  <c r="DG273" i="35"/>
  <c r="DG228" i="35"/>
  <c r="DG258" i="35"/>
  <c r="DG78" i="35"/>
  <c r="DG153" i="35"/>
  <c r="DG138" i="35"/>
  <c r="DG288" i="35"/>
  <c r="DL3" i="35"/>
  <c r="S3" i="35" s="1"/>
  <c r="DB189" i="35"/>
  <c r="DB188" i="35"/>
  <c r="DB234" i="35"/>
  <c r="DB115" i="35"/>
  <c r="DB179" i="35"/>
  <c r="DB174" i="35"/>
  <c r="DB223" i="35"/>
  <c r="DB98" i="35"/>
  <c r="DB104" i="35"/>
  <c r="DB128" i="35"/>
  <c r="DB134" i="35"/>
  <c r="DB165" i="35"/>
  <c r="DB206" i="35"/>
  <c r="DB80" i="35"/>
  <c r="DB87" i="35"/>
  <c r="DB74" i="35"/>
  <c r="DB73" i="35"/>
  <c r="DB285" i="35"/>
  <c r="DB52" i="35"/>
  <c r="DB37" i="35"/>
  <c r="DB43" i="35"/>
  <c r="DB252" i="35"/>
  <c r="DB300" i="35"/>
  <c r="DB262" i="35"/>
  <c r="DB268" i="35"/>
  <c r="DB143" i="35"/>
  <c r="DB149" i="35"/>
  <c r="DB195" i="35"/>
  <c r="DB100" i="35"/>
  <c r="DB70" i="35"/>
  <c r="DB71" i="35"/>
  <c r="DB193" i="35"/>
  <c r="DB192" i="35"/>
  <c r="DB238" i="35"/>
  <c r="DB113" i="35"/>
  <c r="DB119" i="35"/>
  <c r="DB172" i="35"/>
  <c r="DB178" i="35"/>
  <c r="DB216" i="35"/>
  <c r="DB102" i="35"/>
  <c r="DB97" i="35"/>
  <c r="DB132" i="35"/>
  <c r="DB158" i="35"/>
  <c r="DB200" i="35"/>
  <c r="DB210" i="35"/>
  <c r="DB81" i="35"/>
  <c r="DB68" i="35"/>
  <c r="DB75" i="35"/>
  <c r="DB278" i="35"/>
  <c r="DB51" i="35"/>
  <c r="DB54" i="35"/>
  <c r="DB38" i="35"/>
  <c r="DB45" i="35"/>
  <c r="DB293" i="35"/>
  <c r="DB266" i="35"/>
  <c r="DB261" i="35"/>
  <c r="DB147" i="35"/>
  <c r="DB21" i="35"/>
  <c r="DB26" i="35"/>
  <c r="DB186" i="35"/>
  <c r="DB220" i="35"/>
  <c r="DB101" i="35"/>
  <c r="DB162" i="35"/>
  <c r="DB72" i="35"/>
  <c r="DB282" i="35"/>
  <c r="DB297" i="35"/>
  <c r="DB270" i="35"/>
  <c r="DB265" i="35"/>
  <c r="DB20" i="35"/>
  <c r="DB27" i="35"/>
  <c r="DB264" i="35"/>
  <c r="DB190" i="35"/>
  <c r="DB235" i="35"/>
  <c r="DB116" i="35"/>
  <c r="DB180" i="35"/>
  <c r="DB218" i="35"/>
  <c r="DB224" i="35"/>
  <c r="DB95" i="35"/>
  <c r="DB105" i="35"/>
  <c r="DB125" i="35"/>
  <c r="DB156" i="35"/>
  <c r="DB208" i="35"/>
  <c r="DB207" i="35"/>
  <c r="DB89" i="35"/>
  <c r="DB66" i="35"/>
  <c r="DB276" i="35"/>
  <c r="DB55" i="35"/>
  <c r="DB58" i="35"/>
  <c r="DB42" i="35"/>
  <c r="DB249" i="35"/>
  <c r="DB291" i="35"/>
  <c r="DB263" i="35"/>
  <c r="DB269" i="35"/>
  <c r="DB140" i="35"/>
  <c r="DB30" i="35"/>
  <c r="DB28" i="35"/>
  <c r="DB69" i="35"/>
  <c r="DB194" i="35"/>
  <c r="DB173" i="35"/>
  <c r="DB222" i="35"/>
  <c r="DB217" i="35"/>
  <c r="DB99" i="35"/>
  <c r="DB129" i="35"/>
  <c r="DB160" i="35"/>
  <c r="DB155" i="35"/>
  <c r="DB82" i="35"/>
  <c r="DB65" i="35"/>
  <c r="DB280" i="35"/>
  <c r="DB275" i="35"/>
  <c r="DB267" i="35"/>
  <c r="DB144" i="35"/>
  <c r="DB22" i="35"/>
  <c r="DB29" i="35"/>
  <c r="DB191" i="35"/>
  <c r="DB185" i="35"/>
  <c r="DB187" i="35"/>
  <c r="DB177" i="35"/>
  <c r="DB221" i="35"/>
  <c r="DB103" i="35"/>
  <c r="DB127" i="35"/>
  <c r="DB133" i="35"/>
  <c r="DB164" i="35"/>
  <c r="DB159" i="35"/>
  <c r="DB86" i="35"/>
  <c r="DB67" i="35"/>
  <c r="DB284" i="35"/>
  <c r="DB279" i="35"/>
  <c r="BZ2" i="31"/>
  <c r="W2" i="31" s="1"/>
  <c r="DG168" i="30"/>
  <c r="DG63" i="30"/>
  <c r="DG138" i="30"/>
  <c r="DG18" i="30"/>
  <c r="DG258" i="30"/>
  <c r="DG108" i="30"/>
  <c r="DG198" i="30"/>
  <c r="DG243" i="30"/>
  <c r="DG78" i="30"/>
  <c r="DG183" i="30"/>
  <c r="DG228" i="30"/>
  <c r="DG123" i="30"/>
  <c r="DG273" i="30"/>
  <c r="DG48" i="30"/>
  <c r="DG213" i="30"/>
  <c r="DG153" i="30"/>
  <c r="DG93" i="30"/>
  <c r="DG288" i="30"/>
  <c r="DG33" i="30"/>
  <c r="DM5" i="30"/>
  <c r="DL4" i="30" s="1"/>
  <c r="S4" i="30" s="1"/>
  <c r="DD508" i="20" s="1"/>
  <c r="DL3" i="30"/>
  <c r="S3" i="30" s="1"/>
  <c r="DL3" i="37"/>
  <c r="S3" i="37" s="1"/>
  <c r="DD472" i="20" s="1"/>
  <c r="DL4" i="37"/>
  <c r="S4" i="37" s="1"/>
  <c r="DD473" i="20" s="1"/>
  <c r="DG138" i="34"/>
  <c r="DG108" i="34"/>
  <c r="DG18" i="34"/>
  <c r="DG258" i="34"/>
  <c r="DG243" i="34"/>
  <c r="DG183" i="34"/>
  <c r="DG123" i="34"/>
  <c r="DG153" i="34"/>
  <c r="DG198" i="34"/>
  <c r="DG63" i="34"/>
  <c r="DG78" i="34"/>
  <c r="DG273" i="34"/>
  <c r="DG213" i="34"/>
  <c r="DG168" i="34"/>
  <c r="DG93" i="34"/>
  <c r="DG288" i="34"/>
  <c r="DG33" i="34"/>
  <c r="DG228" i="34"/>
  <c r="DM6" i="34"/>
  <c r="BX2" i="34"/>
  <c r="BZ4" i="34"/>
  <c r="BZ2" i="34" s="1"/>
  <c r="W2" i="34" s="1"/>
  <c r="DG93" i="24"/>
  <c r="DG213" i="24"/>
  <c r="DG153" i="24"/>
  <c r="DG138" i="24"/>
  <c r="DG33" i="24"/>
  <c r="DG228" i="24"/>
  <c r="DG168" i="24"/>
  <c r="DG18" i="24"/>
  <c r="DG198" i="24"/>
  <c r="DG183" i="24"/>
  <c r="DG48" i="24"/>
  <c r="DG78" i="24"/>
  <c r="DG63" i="24"/>
  <c r="DG273" i="24"/>
  <c r="DG288" i="24"/>
  <c r="DG243" i="24"/>
  <c r="DG108" i="24"/>
  <c r="DG258" i="24"/>
  <c r="DG123" i="24"/>
  <c r="DL5" i="24"/>
  <c r="DL3" i="24"/>
  <c r="BX2" i="24"/>
  <c r="W2" i="24" s="1"/>
  <c r="DL4" i="24"/>
  <c r="DM7" i="24"/>
  <c r="DG48" i="11"/>
  <c r="DG18" i="11"/>
  <c r="DG123" i="11"/>
  <c r="DG243" i="11"/>
  <c r="DG228" i="11"/>
  <c r="DL3" i="11"/>
  <c r="S3" i="11" s="1"/>
  <c r="DM5" i="11"/>
  <c r="DL4" i="11" s="1"/>
  <c r="S4" i="11" s="1"/>
  <c r="DG213" i="11"/>
  <c r="DG198" i="11"/>
  <c r="DG183" i="11"/>
  <c r="DG78" i="11"/>
  <c r="DG108" i="11"/>
  <c r="DG93" i="11"/>
  <c r="DG138" i="11"/>
  <c r="DG273" i="11"/>
  <c r="DG168" i="11"/>
  <c r="DG288" i="11"/>
  <c r="DG153" i="11"/>
  <c r="DG258" i="11"/>
  <c r="DG33" i="11"/>
  <c r="DG63" i="11"/>
  <c r="DM6" i="11"/>
  <c r="CB62" i="11"/>
  <c r="DG63" i="10"/>
  <c r="DG183" i="10"/>
  <c r="DG93" i="10"/>
  <c r="DG153" i="10"/>
  <c r="DG168" i="10"/>
  <c r="DG138" i="10"/>
  <c r="DG33" i="10"/>
  <c r="DG78" i="10"/>
  <c r="DG198" i="10"/>
  <c r="DG108" i="10"/>
  <c r="DG228" i="10"/>
  <c r="DG243" i="10"/>
  <c r="DG123" i="10"/>
  <c r="DG48" i="10"/>
  <c r="DG213" i="10"/>
  <c r="DG288" i="10"/>
  <c r="DG258" i="10"/>
  <c r="DG273" i="10"/>
  <c r="DG18" i="10"/>
  <c r="DM5" i="10"/>
  <c r="DL4" i="10" s="1"/>
  <c r="BZ2" i="10"/>
  <c r="W2" i="10" s="1"/>
  <c r="DG168" i="13"/>
  <c r="DG183" i="13"/>
  <c r="DG108" i="13"/>
  <c r="DG198" i="13"/>
  <c r="DG153" i="13"/>
  <c r="DG273" i="13"/>
  <c r="DG213" i="13"/>
  <c r="DG243" i="13"/>
  <c r="DG138" i="13"/>
  <c r="DG93" i="13"/>
  <c r="DG288" i="13"/>
  <c r="DL3" i="13"/>
  <c r="S3" i="13" s="1"/>
  <c r="DP2" i="13"/>
  <c r="DB49" i="13" s="1"/>
  <c r="BX2" i="13"/>
  <c r="W2" i="13" s="1"/>
  <c r="DG78" i="8"/>
  <c r="DG63" i="8"/>
  <c r="DG288" i="8"/>
  <c r="DG123" i="8"/>
  <c r="DG153" i="8"/>
  <c r="DG243" i="8"/>
  <c r="DG138" i="8"/>
  <c r="DG108" i="8"/>
  <c r="DG228" i="8"/>
  <c r="DG33" i="8"/>
  <c r="DG48" i="8"/>
  <c r="DG93" i="8"/>
  <c r="DG18" i="8"/>
  <c r="DG198" i="8"/>
  <c r="DG258" i="8"/>
  <c r="DG168" i="8"/>
  <c r="DG183" i="8"/>
  <c r="DG273" i="8"/>
  <c r="DG213" i="8"/>
  <c r="DL3" i="8"/>
  <c r="DM6" i="8"/>
  <c r="DL5" i="8" s="1"/>
  <c r="DL4" i="8"/>
  <c r="DG288" i="7"/>
  <c r="DL4" i="7"/>
  <c r="DL3" i="7"/>
  <c r="DG123" i="6"/>
  <c r="DG288" i="6"/>
  <c r="DG108" i="6"/>
  <c r="DG63" i="6"/>
  <c r="DG273" i="6"/>
  <c r="DG198" i="6"/>
  <c r="DG183" i="6"/>
  <c r="DG168" i="6"/>
  <c r="DG213" i="6"/>
  <c r="DG48" i="6"/>
  <c r="DG228" i="6"/>
  <c r="DG258" i="6"/>
  <c r="DG78" i="6"/>
  <c r="DG153" i="6"/>
  <c r="DG138" i="6"/>
  <c r="DG93" i="6"/>
  <c r="DG243" i="6"/>
  <c r="DG33" i="6"/>
  <c r="DG18" i="6"/>
  <c r="DL5" i="6"/>
  <c r="DL4" i="6"/>
  <c r="DM7" i="6"/>
  <c r="DL3" i="6"/>
  <c r="DG78" i="5"/>
  <c r="DG48" i="5"/>
  <c r="DG108" i="5"/>
  <c r="DG228" i="5"/>
  <c r="DG198" i="5"/>
  <c r="DG273" i="5"/>
  <c r="DG183" i="5"/>
  <c r="DG258" i="5"/>
  <c r="DG63" i="5"/>
  <c r="DG153" i="5"/>
  <c r="DG168" i="5"/>
  <c r="DG213" i="5"/>
  <c r="DM7" i="5"/>
  <c r="DL4" i="5"/>
  <c r="DL3" i="5"/>
  <c r="DL5" i="5"/>
  <c r="DG273" i="4"/>
  <c r="DG183" i="4"/>
  <c r="DG288" i="4"/>
  <c r="DG93" i="4"/>
  <c r="DG258" i="4"/>
  <c r="DG153" i="4"/>
  <c r="DG213" i="4"/>
  <c r="DG33" i="4"/>
  <c r="DG198" i="4"/>
  <c r="DG123" i="4"/>
  <c r="DG78" i="4"/>
  <c r="DG18" i="4"/>
  <c r="DG243" i="4"/>
  <c r="DG168" i="4"/>
  <c r="DG48" i="4"/>
  <c r="DG63" i="4"/>
  <c r="DG108" i="4"/>
  <c r="DG138" i="4"/>
  <c r="DG228" i="4"/>
  <c r="DL3" i="4"/>
  <c r="DM6" i="4"/>
  <c r="DL5" i="4" s="1"/>
  <c r="CH42" i="3"/>
  <c r="CH43" i="3" s="1"/>
  <c r="CH44" i="3" s="1"/>
  <c r="CH45" i="3" s="1"/>
  <c r="CH46" i="3" s="1"/>
  <c r="CH47" i="3" s="1"/>
  <c r="CH48" i="3" s="1"/>
  <c r="CH49" i="3" s="1"/>
  <c r="CH50" i="3" s="1"/>
  <c r="CH51" i="3" s="1"/>
  <c r="CH52" i="3" s="1"/>
  <c r="CH53" i="3" s="1"/>
  <c r="CH54" i="3" s="1"/>
  <c r="CH55" i="3" s="1"/>
  <c r="CH56" i="3" s="1"/>
  <c r="CH57" i="3" s="1"/>
  <c r="CH58" i="3" s="1"/>
  <c r="CH59" i="3" s="1"/>
  <c r="CH60" i="3" s="1"/>
  <c r="CH61" i="3" s="1"/>
  <c r="CH62" i="3" s="1"/>
  <c r="CH63" i="3" s="1"/>
  <c r="CH64" i="3" s="1"/>
  <c r="CH65" i="3" s="1"/>
  <c r="CH66" i="3" s="1"/>
  <c r="CH67" i="3" s="1"/>
  <c r="CH68" i="3" s="1"/>
  <c r="CH69" i="3" s="1"/>
  <c r="CH70" i="3" s="1"/>
  <c r="CH71" i="3" s="1"/>
  <c r="CH72" i="3" s="1"/>
  <c r="CH73" i="3" s="1"/>
  <c r="CH74" i="3" s="1"/>
  <c r="CH75" i="3" s="1"/>
  <c r="CH76" i="3" s="1"/>
  <c r="CH77" i="3" s="1"/>
  <c r="CH78" i="3" s="1"/>
  <c r="CH79" i="3" s="1"/>
  <c r="CH80" i="3" s="1"/>
  <c r="CT42" i="3"/>
  <c r="CT43" i="3" s="1"/>
  <c r="CT44" i="3" s="1"/>
  <c r="CT45" i="3" s="1"/>
  <c r="CT46" i="3" s="1"/>
  <c r="CT47" i="3" s="1"/>
  <c r="CT48" i="3" s="1"/>
  <c r="CT49" i="3" s="1"/>
  <c r="CT50" i="3" s="1"/>
  <c r="CT51" i="3" s="1"/>
  <c r="CT52" i="3" s="1"/>
  <c r="CT53" i="3" s="1"/>
  <c r="CT54" i="3" s="1"/>
  <c r="CT55" i="3" s="1"/>
  <c r="CT56" i="3" s="1"/>
  <c r="CT57" i="3" s="1"/>
  <c r="CT58" i="3" s="1"/>
  <c r="CT59" i="3" s="1"/>
  <c r="CT60" i="3" s="1"/>
  <c r="CT61" i="3" s="1"/>
  <c r="CT62" i="3" s="1"/>
  <c r="CT63" i="3" s="1"/>
  <c r="CT64" i="3" s="1"/>
  <c r="CT65" i="3" s="1"/>
  <c r="CT66" i="3" s="1"/>
  <c r="CT67" i="3" s="1"/>
  <c r="CT68" i="3" s="1"/>
  <c r="CT69" i="3" s="1"/>
  <c r="CT70" i="3" s="1"/>
  <c r="CT71" i="3" s="1"/>
  <c r="CT72" i="3" s="1"/>
  <c r="CT73" i="3" s="1"/>
  <c r="CT74" i="3" s="1"/>
  <c r="CT75" i="3" s="1"/>
  <c r="CT76" i="3" s="1"/>
  <c r="CT77" i="3" s="1"/>
  <c r="CT78" i="3" s="1"/>
  <c r="CT79" i="3" s="1"/>
  <c r="CT80" i="3" s="1"/>
  <c r="CQ42" i="3"/>
  <c r="CQ43" i="3" s="1"/>
  <c r="CQ44" i="3" s="1"/>
  <c r="CQ45" i="3" s="1"/>
  <c r="CQ46" i="3" s="1"/>
  <c r="CQ47" i="3" s="1"/>
  <c r="CQ48" i="3" s="1"/>
  <c r="CQ49" i="3" s="1"/>
  <c r="CQ50" i="3" s="1"/>
  <c r="CQ51" i="3" s="1"/>
  <c r="CQ52" i="3" s="1"/>
  <c r="CQ53" i="3" s="1"/>
  <c r="CQ54" i="3" s="1"/>
  <c r="CQ55" i="3" s="1"/>
  <c r="CQ56" i="3" s="1"/>
  <c r="CQ57" i="3" s="1"/>
  <c r="CQ58" i="3" s="1"/>
  <c r="CQ59" i="3" s="1"/>
  <c r="CQ60" i="3" s="1"/>
  <c r="CQ61" i="3" s="1"/>
  <c r="CQ62" i="3" s="1"/>
  <c r="CQ63" i="3" s="1"/>
  <c r="CQ64" i="3" s="1"/>
  <c r="CQ65" i="3" s="1"/>
  <c r="CQ66" i="3" s="1"/>
  <c r="CQ67" i="3" s="1"/>
  <c r="CQ68" i="3" s="1"/>
  <c r="CQ69" i="3" s="1"/>
  <c r="CQ70" i="3" s="1"/>
  <c r="CQ71" i="3" s="1"/>
  <c r="CQ72" i="3" s="1"/>
  <c r="CQ73" i="3" s="1"/>
  <c r="CQ74" i="3" s="1"/>
  <c r="CQ75" i="3" s="1"/>
  <c r="CQ76" i="3" s="1"/>
  <c r="CQ77" i="3" s="1"/>
  <c r="CQ78" i="3" s="1"/>
  <c r="CQ79" i="3" s="1"/>
  <c r="CQ80" i="3" s="1"/>
  <c r="CL42" i="3"/>
  <c r="CL43" i="3" s="1"/>
  <c r="CL44" i="3" s="1"/>
  <c r="CL45" i="3" s="1"/>
  <c r="CL46" i="3" s="1"/>
  <c r="CL47" i="3" s="1"/>
  <c r="CL48" i="3" s="1"/>
  <c r="CL49" i="3" s="1"/>
  <c r="CL50" i="3" s="1"/>
  <c r="CL51" i="3" s="1"/>
  <c r="CL52" i="3" s="1"/>
  <c r="CL53" i="3" s="1"/>
  <c r="CL54" i="3" s="1"/>
  <c r="CL55" i="3" s="1"/>
  <c r="CL56" i="3" s="1"/>
  <c r="CL57" i="3" s="1"/>
  <c r="CL58" i="3" s="1"/>
  <c r="CL59" i="3" s="1"/>
  <c r="CL60" i="3" s="1"/>
  <c r="CL61" i="3" s="1"/>
  <c r="CL62" i="3" s="1"/>
  <c r="CL63" i="3" s="1"/>
  <c r="CL64" i="3" s="1"/>
  <c r="CL65" i="3" s="1"/>
  <c r="CL66" i="3" s="1"/>
  <c r="CL67" i="3" s="1"/>
  <c r="CL68" i="3" s="1"/>
  <c r="CL69" i="3" s="1"/>
  <c r="CL70" i="3" s="1"/>
  <c r="CL71" i="3" s="1"/>
  <c r="CL72" i="3" s="1"/>
  <c r="CL73" i="3" s="1"/>
  <c r="CL74" i="3" s="1"/>
  <c r="CL75" i="3" s="1"/>
  <c r="CL76" i="3" s="1"/>
  <c r="CL77" i="3" s="1"/>
  <c r="CL78" i="3" s="1"/>
  <c r="CL79" i="3" s="1"/>
  <c r="CL80" i="3" s="1"/>
  <c r="CR42" i="3"/>
  <c r="CR43" i="3" s="1"/>
  <c r="CR44" i="3" s="1"/>
  <c r="CR45" i="3" s="1"/>
  <c r="CR46" i="3" s="1"/>
  <c r="CR47" i="3" s="1"/>
  <c r="CR48" i="3" s="1"/>
  <c r="CR49" i="3" s="1"/>
  <c r="CR50" i="3" s="1"/>
  <c r="CR51" i="3" s="1"/>
  <c r="CR52" i="3" s="1"/>
  <c r="CR53" i="3" s="1"/>
  <c r="CR54" i="3" s="1"/>
  <c r="CR55" i="3" s="1"/>
  <c r="CR56" i="3" s="1"/>
  <c r="CR57" i="3" s="1"/>
  <c r="CR58" i="3" s="1"/>
  <c r="CR59" i="3" s="1"/>
  <c r="CR60" i="3" s="1"/>
  <c r="CR61" i="3" s="1"/>
  <c r="CR62" i="3" s="1"/>
  <c r="CR63" i="3" s="1"/>
  <c r="CR64" i="3" s="1"/>
  <c r="CR65" i="3" s="1"/>
  <c r="CR66" i="3" s="1"/>
  <c r="CR67" i="3" s="1"/>
  <c r="CR68" i="3" s="1"/>
  <c r="CR69" i="3" s="1"/>
  <c r="CR70" i="3" s="1"/>
  <c r="CR71" i="3" s="1"/>
  <c r="CR72" i="3" s="1"/>
  <c r="CR73" i="3" s="1"/>
  <c r="CR74" i="3" s="1"/>
  <c r="CR75" i="3" s="1"/>
  <c r="CR76" i="3" s="1"/>
  <c r="CR77" i="3" s="1"/>
  <c r="CR78" i="3" s="1"/>
  <c r="CR79" i="3" s="1"/>
  <c r="CR80" i="3" s="1"/>
  <c r="CP42" i="3"/>
  <c r="CP43" i="3" s="1"/>
  <c r="CP44" i="3" s="1"/>
  <c r="CP45" i="3" s="1"/>
  <c r="CP46" i="3" s="1"/>
  <c r="CP47" i="3" s="1"/>
  <c r="CP48" i="3" s="1"/>
  <c r="CP49" i="3" s="1"/>
  <c r="CP50" i="3" s="1"/>
  <c r="CP51" i="3" s="1"/>
  <c r="CP52" i="3" s="1"/>
  <c r="CP53" i="3" s="1"/>
  <c r="CP54" i="3" s="1"/>
  <c r="CP55" i="3" s="1"/>
  <c r="CP56" i="3" s="1"/>
  <c r="CP57" i="3" s="1"/>
  <c r="CP58" i="3" s="1"/>
  <c r="CP59" i="3" s="1"/>
  <c r="CP60" i="3" s="1"/>
  <c r="CP61" i="3" s="1"/>
  <c r="CP62" i="3" s="1"/>
  <c r="CP63" i="3" s="1"/>
  <c r="CP64" i="3" s="1"/>
  <c r="CP65" i="3" s="1"/>
  <c r="CP66" i="3" s="1"/>
  <c r="CP67" i="3" s="1"/>
  <c r="CP68" i="3" s="1"/>
  <c r="CP69" i="3" s="1"/>
  <c r="CP70" i="3" s="1"/>
  <c r="CP71" i="3" s="1"/>
  <c r="CU42" i="3"/>
  <c r="CU43" i="3" s="1"/>
  <c r="CU44" i="3" s="1"/>
  <c r="CU45" i="3" s="1"/>
  <c r="CU46" i="3" s="1"/>
  <c r="CU47" i="3" s="1"/>
  <c r="CU48" i="3" s="1"/>
  <c r="CU49" i="3" s="1"/>
  <c r="CU50" i="3" s="1"/>
  <c r="CU51" i="3" s="1"/>
  <c r="CU52" i="3" s="1"/>
  <c r="CU53" i="3" s="1"/>
  <c r="CU54" i="3" s="1"/>
  <c r="CU55" i="3" s="1"/>
  <c r="CU56" i="3" s="1"/>
  <c r="CU57" i="3" s="1"/>
  <c r="CU58" i="3" s="1"/>
  <c r="CU59" i="3" s="1"/>
  <c r="CU60" i="3" s="1"/>
  <c r="CU61" i="3" s="1"/>
  <c r="CU62" i="3" s="1"/>
  <c r="CU63" i="3" s="1"/>
  <c r="CU64" i="3" s="1"/>
  <c r="CU65" i="3" s="1"/>
  <c r="CU66" i="3" s="1"/>
  <c r="CU67" i="3" s="1"/>
  <c r="CU68" i="3" s="1"/>
  <c r="CU69" i="3" s="1"/>
  <c r="CU70" i="3" s="1"/>
  <c r="CU71" i="3" s="1"/>
  <c r="CU72" i="3" s="1"/>
  <c r="CU73" i="3" s="1"/>
  <c r="CU74" i="3" s="1"/>
  <c r="CU75" i="3" s="1"/>
  <c r="CU76" i="3" s="1"/>
  <c r="CU77" i="3" s="1"/>
  <c r="CU78" i="3" s="1"/>
  <c r="CU79" i="3" s="1"/>
  <c r="CU80" i="3" s="1"/>
  <c r="CC42" i="3"/>
  <c r="CC43" i="3" s="1"/>
  <c r="CC44" i="3" s="1"/>
  <c r="CC45" i="3" s="1"/>
  <c r="CC46" i="3" s="1"/>
  <c r="CC47" i="3" s="1"/>
  <c r="CC48" i="3" s="1"/>
  <c r="CC49" i="3" s="1"/>
  <c r="CC50" i="3" s="1"/>
  <c r="CC51" i="3" s="1"/>
  <c r="CC52" i="3" s="1"/>
  <c r="CC53" i="3" s="1"/>
  <c r="CC54" i="3" s="1"/>
  <c r="CC55" i="3" s="1"/>
  <c r="CC56" i="3" s="1"/>
  <c r="CC57" i="3" s="1"/>
  <c r="CC58" i="3" s="1"/>
  <c r="CC59" i="3" s="1"/>
  <c r="CC60" i="3" s="1"/>
  <c r="CC61" i="3" s="1"/>
  <c r="CD42" i="3"/>
  <c r="CD43" i="3" s="1"/>
  <c r="CD44" i="3" s="1"/>
  <c r="CD45" i="3" s="1"/>
  <c r="CD46" i="3" s="1"/>
  <c r="CD47" i="3" s="1"/>
  <c r="CD48" i="3" s="1"/>
  <c r="CD49" i="3" s="1"/>
  <c r="CD50" i="3" s="1"/>
  <c r="CD51" i="3" s="1"/>
  <c r="CD52" i="3" s="1"/>
  <c r="CD53" i="3" s="1"/>
  <c r="CD54" i="3" s="1"/>
  <c r="CD55" i="3" s="1"/>
  <c r="CD56" i="3" s="1"/>
  <c r="CD57" i="3" s="1"/>
  <c r="CD58" i="3" s="1"/>
  <c r="CD59" i="3" s="1"/>
  <c r="CD60" i="3" s="1"/>
  <c r="CD61" i="3" s="1"/>
  <c r="CD62" i="3" s="1"/>
  <c r="CD63" i="3" s="1"/>
  <c r="CD64" i="3" s="1"/>
  <c r="CD65" i="3" s="1"/>
  <c r="CD66" i="3" s="1"/>
  <c r="CD67" i="3" s="1"/>
  <c r="CD68" i="3" s="1"/>
  <c r="CD69" i="3" s="1"/>
  <c r="CD70" i="3" s="1"/>
  <c r="CD71" i="3" s="1"/>
  <c r="CD72" i="3" s="1"/>
  <c r="CD73" i="3" s="1"/>
  <c r="CD74" i="3" s="1"/>
  <c r="CD75" i="3" s="1"/>
  <c r="CD76" i="3" s="1"/>
  <c r="CD77" i="3" s="1"/>
  <c r="CD78" i="3" s="1"/>
  <c r="CD79" i="3" s="1"/>
  <c r="CD80" i="3" s="1"/>
  <c r="CB42" i="3"/>
  <c r="CB43" i="3" s="1"/>
  <c r="CB44" i="3" s="1"/>
  <c r="CB45" i="3" s="1"/>
  <c r="CB46" i="3" s="1"/>
  <c r="CB47" i="3" s="1"/>
  <c r="CB48" i="3" s="1"/>
  <c r="CB49" i="3" s="1"/>
  <c r="CB50" i="3" s="1"/>
  <c r="CB51" i="3" s="1"/>
  <c r="CB52" i="3" s="1"/>
  <c r="CB53" i="3" s="1"/>
  <c r="CB54" i="3" s="1"/>
  <c r="CB55" i="3" s="1"/>
  <c r="CB56" i="3" s="1"/>
  <c r="CB57" i="3" s="1"/>
  <c r="CB58" i="3" s="1"/>
  <c r="CB59" i="3" s="1"/>
  <c r="CB60" i="3" s="1"/>
  <c r="CB61" i="3" s="1"/>
  <c r="CK42" i="3"/>
  <c r="CK43" i="3" s="1"/>
  <c r="CK44" i="3" s="1"/>
  <c r="CK45" i="3" s="1"/>
  <c r="CK46" i="3" s="1"/>
  <c r="CK47" i="3" s="1"/>
  <c r="CK48" i="3" s="1"/>
  <c r="CK49" i="3" s="1"/>
  <c r="CK50" i="3" s="1"/>
  <c r="CK51" i="3" s="1"/>
  <c r="CK52" i="3" s="1"/>
  <c r="CK53" i="3" s="1"/>
  <c r="CK54" i="3" s="1"/>
  <c r="CK55" i="3" s="1"/>
  <c r="CK56" i="3" s="1"/>
  <c r="CK57" i="3" s="1"/>
  <c r="CK58" i="3" s="1"/>
  <c r="CK59" i="3" s="1"/>
  <c r="CK60" i="3" s="1"/>
  <c r="CK61" i="3" s="1"/>
  <c r="CK62" i="3" s="1"/>
  <c r="CK63" i="3" s="1"/>
  <c r="CK64" i="3" s="1"/>
  <c r="CK65" i="3" s="1"/>
  <c r="CK66" i="3" s="1"/>
  <c r="CK67" i="3" s="1"/>
  <c r="CK68" i="3" s="1"/>
  <c r="CK69" i="3" s="1"/>
  <c r="CK70" i="3" s="1"/>
  <c r="CK71" i="3" s="1"/>
  <c r="CK72" i="3" s="1"/>
  <c r="CK73" i="3" s="1"/>
  <c r="CK74" i="3" s="1"/>
  <c r="CK75" i="3" s="1"/>
  <c r="CK76" i="3" s="1"/>
  <c r="CK77" i="3" s="1"/>
  <c r="CK78" i="3" s="1"/>
  <c r="CK79" i="3" s="1"/>
  <c r="CK80" i="3" s="1"/>
  <c r="CE42" i="3"/>
  <c r="CE43" i="3" s="1"/>
  <c r="CE44" i="3" s="1"/>
  <c r="CE45" i="3" s="1"/>
  <c r="CE46" i="3" s="1"/>
  <c r="CE47" i="3" s="1"/>
  <c r="CE48" i="3" s="1"/>
  <c r="CE49" i="3" s="1"/>
  <c r="CE50" i="3" s="1"/>
  <c r="CE51" i="3" s="1"/>
  <c r="CE52" i="3" s="1"/>
  <c r="CE53" i="3" s="1"/>
  <c r="CE54" i="3" s="1"/>
  <c r="CE55" i="3" s="1"/>
  <c r="CE56" i="3" s="1"/>
  <c r="CE57" i="3" s="1"/>
  <c r="CE58" i="3" s="1"/>
  <c r="CE59" i="3" s="1"/>
  <c r="CE60" i="3" s="1"/>
  <c r="CE61" i="3" s="1"/>
  <c r="CJ42" i="3"/>
  <c r="CJ43" i="3" s="1"/>
  <c r="CJ44" i="3" s="1"/>
  <c r="CJ45" i="3" s="1"/>
  <c r="CJ46" i="3" s="1"/>
  <c r="CJ47" i="3" s="1"/>
  <c r="CJ48" i="3" s="1"/>
  <c r="CJ49" i="3" s="1"/>
  <c r="CJ50" i="3" s="1"/>
  <c r="CJ51" i="3" s="1"/>
  <c r="CJ52" i="3" s="1"/>
  <c r="CJ53" i="3" s="1"/>
  <c r="CJ54" i="3" s="1"/>
  <c r="CJ55" i="3" s="1"/>
  <c r="CJ56" i="3" s="1"/>
  <c r="CJ57" i="3" s="1"/>
  <c r="CJ58" i="3" s="1"/>
  <c r="CJ59" i="3" s="1"/>
  <c r="CJ60" i="3" s="1"/>
  <c r="CJ61" i="3" s="1"/>
  <c r="CS42" i="3"/>
  <c r="CS43" i="3" s="1"/>
  <c r="CS44" i="3" s="1"/>
  <c r="CS45" i="3" s="1"/>
  <c r="CS46" i="3" s="1"/>
  <c r="CS47" i="3" s="1"/>
  <c r="CS48" i="3" s="1"/>
  <c r="CS49" i="3" s="1"/>
  <c r="CS50" i="3" s="1"/>
  <c r="CS51" i="3" s="1"/>
  <c r="CS52" i="3" s="1"/>
  <c r="CS53" i="3" s="1"/>
  <c r="CS54" i="3" s="1"/>
  <c r="CS55" i="3" s="1"/>
  <c r="CS56" i="3" s="1"/>
  <c r="CS57" i="3" s="1"/>
  <c r="CS58" i="3" s="1"/>
  <c r="CS59" i="3" s="1"/>
  <c r="CS60" i="3" s="1"/>
  <c r="CS61" i="3" s="1"/>
  <c r="CI42" i="3"/>
  <c r="CI43" i="3" s="1"/>
  <c r="CI44" i="3" s="1"/>
  <c r="CI45" i="3" s="1"/>
  <c r="CI46" i="3" s="1"/>
  <c r="CI47" i="3" s="1"/>
  <c r="CI48" i="3" s="1"/>
  <c r="CI49" i="3" s="1"/>
  <c r="CI50" i="3" s="1"/>
  <c r="CI51" i="3" s="1"/>
  <c r="CI52" i="3" s="1"/>
  <c r="CI53" i="3" s="1"/>
  <c r="CI54" i="3" s="1"/>
  <c r="CI55" i="3" s="1"/>
  <c r="CI56" i="3" s="1"/>
  <c r="CI57" i="3" s="1"/>
  <c r="CI58" i="3" s="1"/>
  <c r="CI59" i="3" s="1"/>
  <c r="CI60" i="3" s="1"/>
  <c r="CI61" i="3" s="1"/>
  <c r="CF42" i="3"/>
  <c r="CF43" i="3" s="1"/>
  <c r="CF44" i="3" s="1"/>
  <c r="CF45" i="3" s="1"/>
  <c r="CF46" i="3" s="1"/>
  <c r="CF47" i="3" s="1"/>
  <c r="CF48" i="3" s="1"/>
  <c r="CF49" i="3" s="1"/>
  <c r="CF50" i="3" s="1"/>
  <c r="CF51" i="3" s="1"/>
  <c r="CF52" i="3" s="1"/>
  <c r="CF53" i="3" s="1"/>
  <c r="CF54" i="3" s="1"/>
  <c r="CF55" i="3" s="1"/>
  <c r="CF56" i="3" s="1"/>
  <c r="CF57" i="3" s="1"/>
  <c r="CF58" i="3" s="1"/>
  <c r="CF59" i="3" s="1"/>
  <c r="CF60" i="3" s="1"/>
  <c r="CF61" i="3" s="1"/>
  <c r="CF62" i="3" s="1"/>
  <c r="CF63" i="3" s="1"/>
  <c r="CF64" i="3" s="1"/>
  <c r="CF65" i="3" s="1"/>
  <c r="CF66" i="3" s="1"/>
  <c r="CF67" i="3" s="1"/>
  <c r="CF68" i="3" s="1"/>
  <c r="CF69" i="3" s="1"/>
  <c r="CF70" i="3" s="1"/>
  <c r="CF71" i="3" s="1"/>
  <c r="CF72" i="3" s="1"/>
  <c r="CF73" i="3" s="1"/>
  <c r="CF74" i="3" s="1"/>
  <c r="CF75" i="3" s="1"/>
  <c r="CF76" i="3" s="1"/>
  <c r="CF77" i="3" s="1"/>
  <c r="CF78" i="3" s="1"/>
  <c r="CF79" i="3" s="1"/>
  <c r="CF80" i="3" s="1"/>
  <c r="CN42" i="3"/>
  <c r="CN43" i="3" s="1"/>
  <c r="CN44" i="3" s="1"/>
  <c r="CN45" i="3" s="1"/>
  <c r="CN46" i="3" s="1"/>
  <c r="CN47" i="3" s="1"/>
  <c r="CN48" i="3" s="1"/>
  <c r="CN49" i="3" s="1"/>
  <c r="CN50" i="3" s="1"/>
  <c r="CN51" i="3" s="1"/>
  <c r="CN52" i="3" s="1"/>
  <c r="CN53" i="3" s="1"/>
  <c r="CN54" i="3" s="1"/>
  <c r="CN55" i="3" s="1"/>
  <c r="CN56" i="3" s="1"/>
  <c r="CN57" i="3" s="1"/>
  <c r="CN58" i="3" s="1"/>
  <c r="CN59" i="3" s="1"/>
  <c r="CN60" i="3" s="1"/>
  <c r="CN61" i="3" s="1"/>
  <c r="CN62" i="3" s="1"/>
  <c r="CN63" i="3" s="1"/>
  <c r="CN64" i="3" s="1"/>
  <c r="CN65" i="3" s="1"/>
  <c r="CN66" i="3" s="1"/>
  <c r="CN67" i="3" s="1"/>
  <c r="CN68" i="3" s="1"/>
  <c r="CN69" i="3" s="1"/>
  <c r="CN70" i="3" s="1"/>
  <c r="CN71" i="3" s="1"/>
  <c r="CN72" i="3" s="1"/>
  <c r="CN73" i="3" s="1"/>
  <c r="CN74" i="3" s="1"/>
  <c r="CN75" i="3" s="1"/>
  <c r="CN76" i="3" s="1"/>
  <c r="CN77" i="3" s="1"/>
  <c r="CN78" i="3" s="1"/>
  <c r="CN79" i="3" s="1"/>
  <c r="CN80" i="3" s="1"/>
  <c r="CM42" i="3"/>
  <c r="CM43" i="3" s="1"/>
  <c r="CM44" i="3" s="1"/>
  <c r="CM45" i="3" s="1"/>
  <c r="CM46" i="3" s="1"/>
  <c r="CM47" i="3" s="1"/>
  <c r="CM48" i="3" s="1"/>
  <c r="CM49" i="3" s="1"/>
  <c r="CM50" i="3" s="1"/>
  <c r="CM51" i="3" s="1"/>
  <c r="CM52" i="3" s="1"/>
  <c r="CM53" i="3" s="1"/>
  <c r="CM54" i="3" s="1"/>
  <c r="CM55" i="3" s="1"/>
  <c r="CM56" i="3" s="1"/>
  <c r="CM57" i="3" s="1"/>
  <c r="CM58" i="3" s="1"/>
  <c r="CM59" i="3" s="1"/>
  <c r="CM60" i="3" s="1"/>
  <c r="CM61" i="3" s="1"/>
  <c r="CM62" i="3" s="1"/>
  <c r="CM63" i="3" s="1"/>
  <c r="CM64" i="3" s="1"/>
  <c r="CM65" i="3" s="1"/>
  <c r="CM66" i="3" s="1"/>
  <c r="CM67" i="3" s="1"/>
  <c r="CM68" i="3" s="1"/>
  <c r="CM69" i="3" s="1"/>
  <c r="CM70" i="3" s="1"/>
  <c r="CM71" i="3" s="1"/>
  <c r="CM72" i="3" s="1"/>
  <c r="CM73" i="3" s="1"/>
  <c r="CM74" i="3" s="1"/>
  <c r="CM75" i="3" s="1"/>
  <c r="CM76" i="3" s="1"/>
  <c r="CM77" i="3" s="1"/>
  <c r="CM78" i="3" s="1"/>
  <c r="CM79" i="3" s="1"/>
  <c r="CM80" i="3" s="1"/>
  <c r="CG42" i="3"/>
  <c r="CG43" i="3" s="1"/>
  <c r="CG44" i="3" s="1"/>
  <c r="CG45" i="3" s="1"/>
  <c r="CG46" i="3" s="1"/>
  <c r="CG47" i="3" s="1"/>
  <c r="CG48" i="3" s="1"/>
  <c r="CG49" i="3" s="1"/>
  <c r="CG50" i="3" s="1"/>
  <c r="CG51" i="3" s="1"/>
  <c r="CG52" i="3" s="1"/>
  <c r="CG53" i="3" s="1"/>
  <c r="CG54" i="3" s="1"/>
  <c r="CG55" i="3" s="1"/>
  <c r="CG56" i="3" s="1"/>
  <c r="CG57" i="3" s="1"/>
  <c r="CG58" i="3" s="1"/>
  <c r="CG59" i="3" s="1"/>
  <c r="CG60" i="3" s="1"/>
  <c r="CG61" i="3" s="1"/>
  <c r="CG62" i="3" s="1"/>
  <c r="CG63" i="3" s="1"/>
  <c r="CG64" i="3" s="1"/>
  <c r="CG65" i="3" s="1"/>
  <c r="CG66" i="3" s="1"/>
  <c r="CG67" i="3" s="1"/>
  <c r="CG68" i="3" s="1"/>
  <c r="CG69" i="3" s="1"/>
  <c r="CG70" i="3" s="1"/>
  <c r="CG71" i="3" s="1"/>
  <c r="CG72" i="3" s="1"/>
  <c r="CG73" i="3" s="1"/>
  <c r="CG74" i="3" s="1"/>
  <c r="CG75" i="3" s="1"/>
  <c r="CG76" i="3" s="1"/>
  <c r="CG77" i="3" s="1"/>
  <c r="CG78" i="3" s="1"/>
  <c r="CG79" i="3" s="1"/>
  <c r="CG80" i="3" s="1"/>
  <c r="CO42" i="3"/>
  <c r="CO43" i="3" s="1"/>
  <c r="CO44" i="3" s="1"/>
  <c r="CO45" i="3" s="1"/>
  <c r="CO46" i="3" s="1"/>
  <c r="CO47" i="3" s="1"/>
  <c r="CO48" i="3" s="1"/>
  <c r="CO49" i="3" s="1"/>
  <c r="CO50" i="3" s="1"/>
  <c r="CO51" i="3" s="1"/>
  <c r="CO52" i="3" s="1"/>
  <c r="CO53" i="3" s="1"/>
  <c r="CO54" i="3" s="1"/>
  <c r="CO55" i="3" s="1"/>
  <c r="CO56" i="3" s="1"/>
  <c r="CO57" i="3" s="1"/>
  <c r="CO58" i="3" s="1"/>
  <c r="CO59" i="3" s="1"/>
  <c r="CO60" i="3" s="1"/>
  <c r="CO61" i="3" s="1"/>
  <c r="CO62" i="3" s="1"/>
  <c r="CO63" i="3" s="1"/>
  <c r="CO64" i="3" s="1"/>
  <c r="CO65" i="3" s="1"/>
  <c r="CO66" i="3" s="1"/>
  <c r="CO67" i="3" s="1"/>
  <c r="CO68" i="3" s="1"/>
  <c r="CO69" i="3" s="1"/>
  <c r="CO70" i="3" s="1"/>
  <c r="CO71" i="3" s="1"/>
  <c r="CO72" i="3" s="1"/>
  <c r="CO73" i="3" s="1"/>
  <c r="CO74" i="3" s="1"/>
  <c r="CO75" i="3" s="1"/>
  <c r="CO76" i="3" s="1"/>
  <c r="CO77" i="3" s="1"/>
  <c r="CO78" i="3" s="1"/>
  <c r="CO79" i="3" s="1"/>
  <c r="CO80" i="3" s="1"/>
  <c r="BX2" i="3"/>
  <c r="DQ4" i="3"/>
  <c r="DQ5" i="3" s="1"/>
  <c r="DQ6" i="3" s="1"/>
  <c r="DQ7" i="3" s="1"/>
  <c r="DQ8" i="3" s="1"/>
  <c r="DQ9" i="3" s="1"/>
  <c r="DQ10" i="3" s="1"/>
  <c r="DQ11" i="3" s="1"/>
  <c r="DQ12" i="3" s="1"/>
  <c r="DQ13" i="3" s="1"/>
  <c r="DQ14" i="3" s="1"/>
  <c r="DQ15" i="3" s="1"/>
  <c r="DQ16" i="3" s="1"/>
  <c r="DQ17" i="3" s="1"/>
  <c r="DQ18" i="3" s="1"/>
  <c r="DQ19" i="3" s="1"/>
  <c r="DQ20" i="3" s="1"/>
  <c r="DQ21" i="3" s="1"/>
  <c r="DQ22" i="3" s="1"/>
  <c r="DQ23" i="3" s="1"/>
  <c r="DQ24" i="3" s="1"/>
  <c r="DQ25" i="3" s="1"/>
  <c r="DQ26" i="3" s="1"/>
  <c r="DQ27" i="3" s="1"/>
  <c r="DQ28" i="3" s="1"/>
  <c r="DQ29" i="3" s="1"/>
  <c r="DQ30" i="3" s="1"/>
  <c r="DQ31" i="3" s="1"/>
  <c r="DQ32" i="3" s="1"/>
  <c r="DQ33" i="3" s="1"/>
  <c r="DQ34" i="3" s="1"/>
  <c r="DQ35" i="3" s="1"/>
  <c r="DQ36" i="3" s="1"/>
  <c r="DQ37" i="3" s="1"/>
  <c r="DQ38" i="3" s="1"/>
  <c r="DQ39" i="3" s="1"/>
  <c r="DQ40" i="3" s="1"/>
  <c r="DQ41" i="3" s="1"/>
  <c r="DQ42" i="3" s="1"/>
  <c r="DQ43" i="3" s="1"/>
  <c r="DQ44" i="3" s="1"/>
  <c r="DQ45" i="3" s="1"/>
  <c r="DQ46" i="3" s="1"/>
  <c r="DQ47" i="3" s="1"/>
  <c r="DQ48" i="3" s="1"/>
  <c r="DQ49" i="3" s="1"/>
  <c r="DQ50" i="3" s="1"/>
  <c r="DQ51" i="3" s="1"/>
  <c r="DQ52" i="3" s="1"/>
  <c r="DQ53" i="3" s="1"/>
  <c r="DQ54" i="3" s="1"/>
  <c r="DQ55" i="3" s="1"/>
  <c r="DQ56" i="3" s="1"/>
  <c r="DQ57" i="3" s="1"/>
  <c r="DQ58" i="3" s="1"/>
  <c r="DQ59" i="3" s="1"/>
  <c r="DQ60" i="3" s="1"/>
  <c r="DQ61" i="3" s="1"/>
  <c r="DQ62" i="3" s="1"/>
  <c r="DQ63" i="3" s="1"/>
  <c r="DQ64" i="3" s="1"/>
  <c r="DQ65" i="3" s="1"/>
  <c r="DQ66" i="3" s="1"/>
  <c r="DQ67" i="3" s="1"/>
  <c r="DQ68" i="3" s="1"/>
  <c r="DQ69" i="3" s="1"/>
  <c r="DQ70" i="3" s="1"/>
  <c r="DQ71" i="3" s="1"/>
  <c r="DQ72" i="3" s="1"/>
  <c r="DQ73" i="3" s="1"/>
  <c r="DQ74" i="3" s="1"/>
  <c r="DQ75" i="3" s="1"/>
  <c r="DQ76" i="3" s="1"/>
  <c r="DQ77" i="3" s="1"/>
  <c r="DQ78" i="3" s="1"/>
  <c r="DQ79" i="3" s="1"/>
  <c r="DQ80" i="3" s="1"/>
  <c r="DQ2" i="3" s="1"/>
  <c r="EB5" i="3"/>
  <c r="EB6" i="3" s="1"/>
  <c r="EB7" i="3" s="1"/>
  <c r="EB8" i="3" s="1"/>
  <c r="EB9" i="3" s="1"/>
  <c r="EB10" i="3" s="1"/>
  <c r="EB11" i="3" s="1"/>
  <c r="EB12" i="3" s="1"/>
  <c r="EB13" i="3" s="1"/>
  <c r="EB14" i="3" s="1"/>
  <c r="EB15" i="3" s="1"/>
  <c r="EB16" i="3" s="1"/>
  <c r="EB17" i="3" s="1"/>
  <c r="EB18" i="3" s="1"/>
  <c r="EB19" i="3" s="1"/>
  <c r="EB20" i="3" s="1"/>
  <c r="EB21" i="3" s="1"/>
  <c r="EB22" i="3" s="1"/>
  <c r="EB23" i="3" s="1"/>
  <c r="EB24" i="3" s="1"/>
  <c r="EB25" i="3" s="1"/>
  <c r="EB26" i="3" s="1"/>
  <c r="EB27" i="3" s="1"/>
  <c r="EB28" i="3" s="1"/>
  <c r="EB29" i="3" s="1"/>
  <c r="EB30" i="3" s="1"/>
  <c r="EB31" i="3" s="1"/>
  <c r="EB32" i="3" s="1"/>
  <c r="EB33" i="3" s="1"/>
  <c r="EB34" i="3" s="1"/>
  <c r="EB35" i="3" s="1"/>
  <c r="EB36" i="3" s="1"/>
  <c r="EB37" i="3" s="1"/>
  <c r="EB38" i="3" s="1"/>
  <c r="EB39" i="3" s="1"/>
  <c r="EB40" i="3" s="1"/>
  <c r="EB41" i="3" s="1"/>
  <c r="EB42" i="3" s="1"/>
  <c r="EB43" i="3" s="1"/>
  <c r="EB44" i="3" s="1"/>
  <c r="EB45" i="3" s="1"/>
  <c r="EB46" i="3" s="1"/>
  <c r="EB47" i="3" s="1"/>
  <c r="EB48" i="3" s="1"/>
  <c r="EB49" i="3" s="1"/>
  <c r="EB50" i="3" s="1"/>
  <c r="EB51" i="3" s="1"/>
  <c r="EB52" i="3" s="1"/>
  <c r="EB53" i="3" s="1"/>
  <c r="EB54" i="3" s="1"/>
  <c r="EB55" i="3" s="1"/>
  <c r="EB56" i="3" s="1"/>
  <c r="EB57" i="3" s="1"/>
  <c r="EB58" i="3" s="1"/>
  <c r="EB59" i="3" s="1"/>
  <c r="EB60" i="3" s="1"/>
  <c r="EB61" i="3" s="1"/>
  <c r="EB62" i="3" s="1"/>
  <c r="EB63" i="3" s="1"/>
  <c r="EB64" i="3" s="1"/>
  <c r="EB65" i="3" s="1"/>
  <c r="EB66" i="3" s="1"/>
  <c r="EB67" i="3" s="1"/>
  <c r="EB68" i="3" s="1"/>
  <c r="EB69" i="3" s="1"/>
  <c r="EB70" i="3" s="1"/>
  <c r="EB71" i="3" s="1"/>
  <c r="EB72" i="3" s="1"/>
  <c r="EB73" i="3" s="1"/>
  <c r="EB74" i="3" s="1"/>
  <c r="EB75" i="3" s="1"/>
  <c r="EB76" i="3" s="1"/>
  <c r="EB77" i="3" s="1"/>
  <c r="EB78" i="3" s="1"/>
  <c r="EB79" i="3" s="1"/>
  <c r="EB80" i="3" s="1"/>
  <c r="EB2" i="3" s="1"/>
  <c r="BZ10" i="3"/>
  <c r="DU7" i="3"/>
  <c r="DU8" i="3" s="1"/>
  <c r="DU9" i="3" s="1"/>
  <c r="DU10" i="3" s="1"/>
  <c r="DU11" i="3" s="1"/>
  <c r="DU12" i="3" s="1"/>
  <c r="DU13" i="3" s="1"/>
  <c r="DU14" i="3" s="1"/>
  <c r="DU15" i="3" s="1"/>
  <c r="DU16" i="3" s="1"/>
  <c r="DU17" i="3" s="1"/>
  <c r="DU18" i="3" s="1"/>
  <c r="DU19" i="3" s="1"/>
  <c r="DU20" i="3" s="1"/>
  <c r="DU21" i="3" s="1"/>
  <c r="DU22" i="3" s="1"/>
  <c r="DU23" i="3" s="1"/>
  <c r="DU24" i="3" s="1"/>
  <c r="DU25" i="3" s="1"/>
  <c r="DU26" i="3" s="1"/>
  <c r="DU27" i="3" s="1"/>
  <c r="DU28" i="3" s="1"/>
  <c r="DU29" i="3" s="1"/>
  <c r="DU30" i="3" s="1"/>
  <c r="DU31" i="3" s="1"/>
  <c r="DU32" i="3" s="1"/>
  <c r="DU33" i="3" s="1"/>
  <c r="DU34" i="3" s="1"/>
  <c r="DU35" i="3" s="1"/>
  <c r="DU36" i="3" s="1"/>
  <c r="DU37" i="3" s="1"/>
  <c r="DU38" i="3" s="1"/>
  <c r="DU39" i="3" s="1"/>
  <c r="DU40" i="3" s="1"/>
  <c r="DU41" i="3" s="1"/>
  <c r="DU42" i="3" s="1"/>
  <c r="DU43" i="3" s="1"/>
  <c r="DU44" i="3" s="1"/>
  <c r="DU45" i="3" s="1"/>
  <c r="DU46" i="3" s="1"/>
  <c r="DU47" i="3" s="1"/>
  <c r="DU48" i="3" s="1"/>
  <c r="DU49" i="3" s="1"/>
  <c r="DU50" i="3" s="1"/>
  <c r="DU51" i="3" s="1"/>
  <c r="DU52" i="3" s="1"/>
  <c r="DU53" i="3" s="1"/>
  <c r="DU54" i="3" s="1"/>
  <c r="DU55" i="3" s="1"/>
  <c r="DU56" i="3" s="1"/>
  <c r="DU57" i="3" s="1"/>
  <c r="DU58" i="3" s="1"/>
  <c r="DU59" i="3" s="1"/>
  <c r="DU60" i="3" s="1"/>
  <c r="DU61" i="3" s="1"/>
  <c r="DU62" i="3" s="1"/>
  <c r="DU63" i="3" s="1"/>
  <c r="DU64" i="3" s="1"/>
  <c r="DU65" i="3" s="1"/>
  <c r="DU66" i="3" s="1"/>
  <c r="DU67" i="3" s="1"/>
  <c r="DU68" i="3" s="1"/>
  <c r="DU69" i="3" s="1"/>
  <c r="DU70" i="3" s="1"/>
  <c r="DU71" i="3" s="1"/>
  <c r="DU72" i="3" s="1"/>
  <c r="DU73" i="3" s="1"/>
  <c r="DU74" i="3" s="1"/>
  <c r="DU75" i="3" s="1"/>
  <c r="DU76" i="3" s="1"/>
  <c r="DU77" i="3" s="1"/>
  <c r="DU78" i="3" s="1"/>
  <c r="DU79" i="3" s="1"/>
  <c r="DU80" i="3" s="1"/>
  <c r="DU2" i="3" s="1"/>
  <c r="ED7" i="3"/>
  <c r="ED8" i="3" s="1"/>
  <c r="ED9" i="3" s="1"/>
  <c r="ED10" i="3" s="1"/>
  <c r="ED11" i="3" s="1"/>
  <c r="ED12" i="3" s="1"/>
  <c r="ED13" i="3" s="1"/>
  <c r="ED14" i="3" s="1"/>
  <c r="ED15" i="3" s="1"/>
  <c r="ED16" i="3" s="1"/>
  <c r="ED17" i="3" s="1"/>
  <c r="ED18" i="3" s="1"/>
  <c r="ED19" i="3" s="1"/>
  <c r="ED20" i="3" s="1"/>
  <c r="ED21" i="3" s="1"/>
  <c r="ED22" i="3" s="1"/>
  <c r="ED23" i="3" s="1"/>
  <c r="ED24" i="3" s="1"/>
  <c r="ED25" i="3" s="1"/>
  <c r="ED26" i="3" s="1"/>
  <c r="ED27" i="3" s="1"/>
  <c r="ED28" i="3" s="1"/>
  <c r="ED29" i="3" s="1"/>
  <c r="ED30" i="3" s="1"/>
  <c r="ED31" i="3" s="1"/>
  <c r="ED32" i="3" s="1"/>
  <c r="ED33" i="3" s="1"/>
  <c r="ED34" i="3" s="1"/>
  <c r="ED35" i="3" s="1"/>
  <c r="ED36" i="3" s="1"/>
  <c r="ED37" i="3" s="1"/>
  <c r="ED38" i="3" s="1"/>
  <c r="ED39" i="3" s="1"/>
  <c r="ED40" i="3" s="1"/>
  <c r="ED41" i="3" s="1"/>
  <c r="ED42" i="3" s="1"/>
  <c r="ED43" i="3" s="1"/>
  <c r="ED44" i="3" s="1"/>
  <c r="ED45" i="3" s="1"/>
  <c r="ED46" i="3" s="1"/>
  <c r="ED47" i="3" s="1"/>
  <c r="ED48" i="3" s="1"/>
  <c r="ED49" i="3" s="1"/>
  <c r="ED50" i="3" s="1"/>
  <c r="ED51" i="3" s="1"/>
  <c r="ED52" i="3" s="1"/>
  <c r="ED53" i="3" s="1"/>
  <c r="ED54" i="3" s="1"/>
  <c r="ED55" i="3" s="1"/>
  <c r="ED56" i="3" s="1"/>
  <c r="ED57" i="3" s="1"/>
  <c r="ED58" i="3" s="1"/>
  <c r="ED59" i="3" s="1"/>
  <c r="ED60" i="3" s="1"/>
  <c r="ED61" i="3" s="1"/>
  <c r="ED62" i="3" s="1"/>
  <c r="ED63" i="3" s="1"/>
  <c r="ED64" i="3" s="1"/>
  <c r="ED65" i="3" s="1"/>
  <c r="ED66" i="3" s="1"/>
  <c r="ED67" i="3" s="1"/>
  <c r="ED68" i="3" s="1"/>
  <c r="ED69" i="3" s="1"/>
  <c r="ED70" i="3" s="1"/>
  <c r="ED71" i="3" s="1"/>
  <c r="ED72" i="3" s="1"/>
  <c r="ED73" i="3" s="1"/>
  <c r="ED74" i="3" s="1"/>
  <c r="ED75" i="3" s="1"/>
  <c r="ED76" i="3" s="1"/>
  <c r="ED77" i="3" s="1"/>
  <c r="ED78" i="3" s="1"/>
  <c r="ED79" i="3" s="1"/>
  <c r="ED80" i="3" s="1"/>
  <c r="ED2" i="3" s="1"/>
  <c r="EA5" i="3"/>
  <c r="EA6" i="3" s="1"/>
  <c r="EA7" i="3" s="1"/>
  <c r="EA8" i="3" s="1"/>
  <c r="EA9" i="3" s="1"/>
  <c r="EA10" i="3" s="1"/>
  <c r="EA11" i="3" s="1"/>
  <c r="EA12" i="3" s="1"/>
  <c r="EA13" i="3" s="1"/>
  <c r="EA14" i="3" s="1"/>
  <c r="DS5" i="3"/>
  <c r="DS6" i="3" s="1"/>
  <c r="DS7" i="3" s="1"/>
  <c r="DS8" i="3" s="1"/>
  <c r="DS9" i="3" s="1"/>
  <c r="DS10" i="3" s="1"/>
  <c r="DS11" i="3" s="1"/>
  <c r="DS12" i="3" s="1"/>
  <c r="DS13" i="3" s="1"/>
  <c r="DS14" i="3" s="1"/>
  <c r="DS15" i="3" s="1"/>
  <c r="DS16" i="3" s="1"/>
  <c r="DS17" i="3" s="1"/>
  <c r="DS18" i="3" s="1"/>
  <c r="DS19" i="3" s="1"/>
  <c r="DS20" i="3" s="1"/>
  <c r="DS21" i="3" s="1"/>
  <c r="DS22" i="3" s="1"/>
  <c r="DS23" i="3" s="1"/>
  <c r="DS24" i="3" s="1"/>
  <c r="DS25" i="3" s="1"/>
  <c r="DS26" i="3" s="1"/>
  <c r="DS27" i="3" s="1"/>
  <c r="DS28" i="3" s="1"/>
  <c r="DS29" i="3" s="1"/>
  <c r="DS30" i="3" s="1"/>
  <c r="DS31" i="3" s="1"/>
  <c r="DS32" i="3" s="1"/>
  <c r="DS33" i="3" s="1"/>
  <c r="DS34" i="3" s="1"/>
  <c r="DS35" i="3" s="1"/>
  <c r="DS36" i="3" s="1"/>
  <c r="DS37" i="3" s="1"/>
  <c r="DS38" i="3" s="1"/>
  <c r="DS39" i="3" s="1"/>
  <c r="DS40" i="3" s="1"/>
  <c r="DS41" i="3" s="1"/>
  <c r="DS42" i="3" s="1"/>
  <c r="DS43" i="3" s="1"/>
  <c r="DS44" i="3" s="1"/>
  <c r="DS45" i="3" s="1"/>
  <c r="DS46" i="3" s="1"/>
  <c r="DS47" i="3" s="1"/>
  <c r="DS48" i="3" s="1"/>
  <c r="DS49" i="3" s="1"/>
  <c r="DS50" i="3" s="1"/>
  <c r="DS51" i="3" s="1"/>
  <c r="DS52" i="3" s="1"/>
  <c r="DS53" i="3" s="1"/>
  <c r="DS54" i="3" s="1"/>
  <c r="DS55" i="3" s="1"/>
  <c r="DS56" i="3" s="1"/>
  <c r="DS57" i="3" s="1"/>
  <c r="DS58" i="3" s="1"/>
  <c r="DS59" i="3" s="1"/>
  <c r="DS60" i="3" s="1"/>
  <c r="DS61" i="3" s="1"/>
  <c r="DS62" i="3" s="1"/>
  <c r="DS63" i="3" s="1"/>
  <c r="DS64" i="3" s="1"/>
  <c r="DS65" i="3" s="1"/>
  <c r="DS66" i="3" s="1"/>
  <c r="DS67" i="3" s="1"/>
  <c r="DS68" i="3" s="1"/>
  <c r="DS69" i="3" s="1"/>
  <c r="DS70" i="3" s="1"/>
  <c r="DS71" i="3" s="1"/>
  <c r="DS72" i="3" s="1"/>
  <c r="DS73" i="3" s="1"/>
  <c r="DS74" i="3" s="1"/>
  <c r="DS75" i="3" s="1"/>
  <c r="DS76" i="3" s="1"/>
  <c r="DS77" i="3" s="1"/>
  <c r="DS78" i="3" s="1"/>
  <c r="DS79" i="3" s="1"/>
  <c r="DS80" i="3" s="1"/>
  <c r="DS2" i="3" s="1"/>
  <c r="EE5" i="3"/>
  <c r="EE6" i="3" s="1"/>
  <c r="EE7" i="3" s="1"/>
  <c r="EE8" i="3" s="1"/>
  <c r="EE9" i="3" s="1"/>
  <c r="EE10" i="3" s="1"/>
  <c r="EE11" i="3" s="1"/>
  <c r="EE12" i="3" s="1"/>
  <c r="EE13" i="3" s="1"/>
  <c r="EE14" i="3" s="1"/>
  <c r="EE15" i="3" s="1"/>
  <c r="EE16" i="3" s="1"/>
  <c r="EE17" i="3" s="1"/>
  <c r="EE18" i="3" s="1"/>
  <c r="EE19" i="3" s="1"/>
  <c r="EE20" i="3" s="1"/>
  <c r="EE21" i="3" s="1"/>
  <c r="EE22" i="3" s="1"/>
  <c r="EE23" i="3" s="1"/>
  <c r="EE24" i="3" s="1"/>
  <c r="EE25" i="3" s="1"/>
  <c r="EE26" i="3" s="1"/>
  <c r="EE27" i="3" s="1"/>
  <c r="EE28" i="3" s="1"/>
  <c r="EE29" i="3" s="1"/>
  <c r="EE30" i="3" s="1"/>
  <c r="EE31" i="3" s="1"/>
  <c r="EE32" i="3" s="1"/>
  <c r="EE33" i="3" s="1"/>
  <c r="EE34" i="3" s="1"/>
  <c r="EE35" i="3" s="1"/>
  <c r="EE36" i="3" s="1"/>
  <c r="EE37" i="3" s="1"/>
  <c r="EE38" i="3" s="1"/>
  <c r="EE39" i="3" s="1"/>
  <c r="EE40" i="3" s="1"/>
  <c r="EE41" i="3" s="1"/>
  <c r="EE42" i="3" s="1"/>
  <c r="EE43" i="3" s="1"/>
  <c r="EE44" i="3" s="1"/>
  <c r="EE45" i="3" s="1"/>
  <c r="EE46" i="3" s="1"/>
  <c r="EE47" i="3" s="1"/>
  <c r="EE48" i="3" s="1"/>
  <c r="EE49" i="3" s="1"/>
  <c r="EE50" i="3" s="1"/>
  <c r="EE51" i="3" s="1"/>
  <c r="EE52" i="3" s="1"/>
  <c r="EE53" i="3" s="1"/>
  <c r="EE54" i="3" s="1"/>
  <c r="EE55" i="3" s="1"/>
  <c r="EE56" i="3" s="1"/>
  <c r="EE57" i="3" s="1"/>
  <c r="EE58" i="3" s="1"/>
  <c r="EE59" i="3" s="1"/>
  <c r="EE60" i="3" s="1"/>
  <c r="EE61" i="3" s="1"/>
  <c r="EE62" i="3" s="1"/>
  <c r="EE63" i="3" s="1"/>
  <c r="EE64" i="3" s="1"/>
  <c r="EE65" i="3" s="1"/>
  <c r="EE66" i="3" s="1"/>
  <c r="EE67" i="3" s="1"/>
  <c r="EE68" i="3" s="1"/>
  <c r="EE69" i="3" s="1"/>
  <c r="EE70" i="3" s="1"/>
  <c r="EE71" i="3" s="1"/>
  <c r="EE72" i="3" s="1"/>
  <c r="EE73" i="3" s="1"/>
  <c r="EE74" i="3" s="1"/>
  <c r="EE75" i="3" s="1"/>
  <c r="EE76" i="3" s="1"/>
  <c r="EE77" i="3" s="1"/>
  <c r="EE78" i="3" s="1"/>
  <c r="EE79" i="3" s="1"/>
  <c r="EE80" i="3" s="1"/>
  <c r="EE2" i="3" s="1"/>
  <c r="DO5" i="3"/>
  <c r="DO6" i="3" s="1"/>
  <c r="DO7" i="3" s="1"/>
  <c r="DO8" i="3" s="1"/>
  <c r="DO9" i="3" s="1"/>
  <c r="DO10" i="3" s="1"/>
  <c r="DO11" i="3" s="1"/>
  <c r="DO12" i="3" s="1"/>
  <c r="DO13" i="3" s="1"/>
  <c r="DO14" i="3" s="1"/>
  <c r="DO15" i="3" s="1"/>
  <c r="DO16" i="3" s="1"/>
  <c r="DO17" i="3" s="1"/>
  <c r="DO18" i="3" s="1"/>
  <c r="DO19" i="3" s="1"/>
  <c r="DO20" i="3" s="1"/>
  <c r="DO21" i="3" s="1"/>
  <c r="DO22" i="3" s="1"/>
  <c r="DO23" i="3" s="1"/>
  <c r="DO24" i="3" s="1"/>
  <c r="DO25" i="3" s="1"/>
  <c r="DO26" i="3" s="1"/>
  <c r="DO27" i="3" s="1"/>
  <c r="DO28" i="3" s="1"/>
  <c r="DO29" i="3" s="1"/>
  <c r="DO30" i="3" s="1"/>
  <c r="DO31" i="3" s="1"/>
  <c r="DO32" i="3" s="1"/>
  <c r="DO33" i="3" s="1"/>
  <c r="DO34" i="3" s="1"/>
  <c r="DO35" i="3" s="1"/>
  <c r="DO36" i="3" s="1"/>
  <c r="DO37" i="3" s="1"/>
  <c r="DO38" i="3" s="1"/>
  <c r="DO39" i="3" s="1"/>
  <c r="DO40" i="3" s="1"/>
  <c r="DO41" i="3" s="1"/>
  <c r="DO42" i="3" s="1"/>
  <c r="DO43" i="3" s="1"/>
  <c r="DO44" i="3" s="1"/>
  <c r="DO45" i="3" s="1"/>
  <c r="DO46" i="3" s="1"/>
  <c r="DO47" i="3" s="1"/>
  <c r="DO48" i="3" s="1"/>
  <c r="DO49" i="3" s="1"/>
  <c r="DO50" i="3" s="1"/>
  <c r="DO51" i="3" s="1"/>
  <c r="DO52" i="3" s="1"/>
  <c r="DO53" i="3" s="1"/>
  <c r="DO54" i="3" s="1"/>
  <c r="DO55" i="3" s="1"/>
  <c r="DO56" i="3" s="1"/>
  <c r="DO57" i="3" s="1"/>
  <c r="DO58" i="3" s="1"/>
  <c r="DO59" i="3" s="1"/>
  <c r="DO60" i="3" s="1"/>
  <c r="DO61" i="3" s="1"/>
  <c r="DO62" i="3" s="1"/>
  <c r="DO63" i="3" s="1"/>
  <c r="DO64" i="3" s="1"/>
  <c r="DO65" i="3" s="1"/>
  <c r="DO66" i="3" s="1"/>
  <c r="DO67" i="3" s="1"/>
  <c r="DO68" i="3" s="1"/>
  <c r="DO69" i="3" s="1"/>
  <c r="DO70" i="3" s="1"/>
  <c r="DO71" i="3" s="1"/>
  <c r="DO72" i="3" s="1"/>
  <c r="DO73" i="3" s="1"/>
  <c r="DO74" i="3" s="1"/>
  <c r="DO75" i="3" s="1"/>
  <c r="DO76" i="3" s="1"/>
  <c r="DO77" i="3" s="1"/>
  <c r="DO78" i="3" s="1"/>
  <c r="DO79" i="3" s="1"/>
  <c r="DO80" i="3" s="1"/>
  <c r="DO2" i="3" s="1"/>
  <c r="DP6" i="3"/>
  <c r="DP7" i="3" s="1"/>
  <c r="DP8" i="3" s="1"/>
  <c r="DP9" i="3" s="1"/>
  <c r="DP10" i="3" s="1"/>
  <c r="DP11" i="3" s="1"/>
  <c r="DP12" i="3" s="1"/>
  <c r="DP13" i="3" s="1"/>
  <c r="DP14" i="3" s="1"/>
  <c r="DP15" i="3" s="1"/>
  <c r="DP16" i="3" s="1"/>
  <c r="DP17" i="3" s="1"/>
  <c r="DP18" i="3" s="1"/>
  <c r="DP19" i="3" s="1"/>
  <c r="DP20" i="3" s="1"/>
  <c r="DP21" i="3" s="1"/>
  <c r="DP22" i="3" s="1"/>
  <c r="DP23" i="3" s="1"/>
  <c r="DP24" i="3" s="1"/>
  <c r="DP25" i="3" s="1"/>
  <c r="DP26" i="3" s="1"/>
  <c r="DP27" i="3" s="1"/>
  <c r="DT5" i="3"/>
  <c r="DT6" i="3" s="1"/>
  <c r="DT7" i="3" s="1"/>
  <c r="DT8" i="3" s="1"/>
  <c r="DT9" i="3" s="1"/>
  <c r="DT10" i="3" s="1"/>
  <c r="DT11" i="3" s="1"/>
  <c r="DT12" i="3" s="1"/>
  <c r="DT13" i="3" s="1"/>
  <c r="DT14" i="3" s="1"/>
  <c r="DT15" i="3" s="1"/>
  <c r="DT16" i="3" s="1"/>
  <c r="DT17" i="3" s="1"/>
  <c r="DT18" i="3" s="1"/>
  <c r="DT19" i="3" s="1"/>
  <c r="DT20" i="3" s="1"/>
  <c r="DT21" i="3" s="1"/>
  <c r="DT22" i="3" s="1"/>
  <c r="DT23" i="3" s="1"/>
  <c r="DT24" i="3" s="1"/>
  <c r="DT25" i="3" s="1"/>
  <c r="DT26" i="3" s="1"/>
  <c r="DT27" i="3" s="1"/>
  <c r="DT28" i="3" s="1"/>
  <c r="DT29" i="3" s="1"/>
  <c r="DT30" i="3" s="1"/>
  <c r="DT31" i="3" s="1"/>
  <c r="DT32" i="3" s="1"/>
  <c r="DT33" i="3" s="1"/>
  <c r="DT34" i="3" s="1"/>
  <c r="DT35" i="3" s="1"/>
  <c r="DT36" i="3" s="1"/>
  <c r="DT37" i="3" s="1"/>
  <c r="DT38" i="3" s="1"/>
  <c r="DT39" i="3" s="1"/>
  <c r="DT40" i="3" s="1"/>
  <c r="DT41" i="3" s="1"/>
  <c r="DT42" i="3" s="1"/>
  <c r="DT43" i="3" s="1"/>
  <c r="DT44" i="3" s="1"/>
  <c r="DT45" i="3" s="1"/>
  <c r="DT46" i="3" s="1"/>
  <c r="DT47" i="3" s="1"/>
  <c r="DT48" i="3" s="1"/>
  <c r="DT49" i="3" s="1"/>
  <c r="DT50" i="3" s="1"/>
  <c r="DT51" i="3" s="1"/>
  <c r="DT52" i="3" s="1"/>
  <c r="DT53" i="3" s="1"/>
  <c r="DT54" i="3" s="1"/>
  <c r="DT55" i="3" s="1"/>
  <c r="DT56" i="3" s="1"/>
  <c r="DT57" i="3" s="1"/>
  <c r="DT58" i="3" s="1"/>
  <c r="DT59" i="3" s="1"/>
  <c r="DT60" i="3" s="1"/>
  <c r="DT61" i="3" s="1"/>
  <c r="DT62" i="3" s="1"/>
  <c r="DT63" i="3" s="1"/>
  <c r="DT64" i="3" s="1"/>
  <c r="DT65" i="3" s="1"/>
  <c r="DT66" i="3" s="1"/>
  <c r="DT67" i="3" s="1"/>
  <c r="DT68" i="3" s="1"/>
  <c r="DT69" i="3" s="1"/>
  <c r="DT70" i="3" s="1"/>
  <c r="DT71" i="3" s="1"/>
  <c r="DT72" i="3" s="1"/>
  <c r="DT73" i="3" s="1"/>
  <c r="DT74" i="3" s="1"/>
  <c r="DT75" i="3" s="1"/>
  <c r="DT76" i="3" s="1"/>
  <c r="DT77" i="3" s="1"/>
  <c r="DT78" i="3" s="1"/>
  <c r="DT79" i="3" s="1"/>
  <c r="DT80" i="3" s="1"/>
  <c r="DT2" i="3" s="1"/>
  <c r="DU6" i="3"/>
  <c r="EG12" i="3"/>
  <c r="DU5" i="3"/>
  <c r="EF5" i="3"/>
  <c r="EF6" i="3" s="1"/>
  <c r="EF7" i="3" s="1"/>
  <c r="EF8" i="3" s="1"/>
  <c r="EF9" i="3" s="1"/>
  <c r="EF10" i="3" s="1"/>
  <c r="EF11" i="3" s="1"/>
  <c r="EF12" i="3" s="1"/>
  <c r="EF13" i="3" s="1"/>
  <c r="EF14" i="3" s="1"/>
  <c r="EF15" i="3" s="1"/>
  <c r="EF16" i="3" s="1"/>
  <c r="EF17" i="3" s="1"/>
  <c r="EF18" i="3" s="1"/>
  <c r="EF19" i="3" s="1"/>
  <c r="EF20" i="3" s="1"/>
  <c r="EF21" i="3" s="1"/>
  <c r="EF22" i="3" s="1"/>
  <c r="EF23" i="3" s="1"/>
  <c r="EF24" i="3" s="1"/>
  <c r="EF25" i="3" s="1"/>
  <c r="EF26" i="3" s="1"/>
  <c r="EF27" i="3" s="1"/>
  <c r="EF28" i="3" s="1"/>
  <c r="EF29" i="3" s="1"/>
  <c r="EF30" i="3" s="1"/>
  <c r="EF31" i="3" s="1"/>
  <c r="EF32" i="3" s="1"/>
  <c r="EF33" i="3" s="1"/>
  <c r="EF34" i="3" s="1"/>
  <c r="EF35" i="3" s="1"/>
  <c r="EF36" i="3" s="1"/>
  <c r="EF37" i="3" s="1"/>
  <c r="EF38" i="3" s="1"/>
  <c r="EF39" i="3" s="1"/>
  <c r="EF40" i="3" s="1"/>
  <c r="EF41" i="3" s="1"/>
  <c r="EF42" i="3" s="1"/>
  <c r="EF43" i="3" s="1"/>
  <c r="EF44" i="3" s="1"/>
  <c r="EF45" i="3" s="1"/>
  <c r="EF46" i="3" s="1"/>
  <c r="EF47" i="3" s="1"/>
  <c r="EF48" i="3" s="1"/>
  <c r="EF49" i="3" s="1"/>
  <c r="EF50" i="3" s="1"/>
  <c r="EF51" i="3" s="1"/>
  <c r="EF52" i="3" s="1"/>
  <c r="EF53" i="3" s="1"/>
  <c r="EF54" i="3" s="1"/>
  <c r="EF55" i="3" s="1"/>
  <c r="EF56" i="3" s="1"/>
  <c r="EF57" i="3" s="1"/>
  <c r="EF58" i="3" s="1"/>
  <c r="EF59" i="3" s="1"/>
  <c r="EF60" i="3" s="1"/>
  <c r="EF61" i="3" s="1"/>
  <c r="EF62" i="3" s="1"/>
  <c r="EF63" i="3" s="1"/>
  <c r="EF64" i="3" s="1"/>
  <c r="EF65" i="3" s="1"/>
  <c r="EF66" i="3" s="1"/>
  <c r="EF67" i="3" s="1"/>
  <c r="EF68" i="3" s="1"/>
  <c r="EF69" i="3" s="1"/>
  <c r="EF70" i="3" s="1"/>
  <c r="EF71" i="3" s="1"/>
  <c r="EF72" i="3" s="1"/>
  <c r="EF73" i="3" s="1"/>
  <c r="EF74" i="3" s="1"/>
  <c r="EF75" i="3" s="1"/>
  <c r="EF76" i="3" s="1"/>
  <c r="EF77" i="3" s="1"/>
  <c r="EF78" i="3" s="1"/>
  <c r="EF79" i="3" s="1"/>
  <c r="EF80" i="3" s="1"/>
  <c r="EF2" i="3" s="1"/>
  <c r="EG6" i="3"/>
  <c r="ED4" i="3"/>
  <c r="ED5" i="3" s="1"/>
  <c r="ED6" i="3" s="1"/>
  <c r="DV4" i="3"/>
  <c r="DN4" i="3"/>
  <c r="EG3" i="3"/>
  <c r="DM4" i="3" s="1"/>
  <c r="DZ4" i="3"/>
  <c r="DZ5" i="3" s="1"/>
  <c r="DR4" i="3"/>
  <c r="DR5" i="3" s="1"/>
  <c r="DR6" i="3" s="1"/>
  <c r="DR7" i="3" s="1"/>
  <c r="DR8" i="3" s="1"/>
  <c r="DR9" i="3" s="1"/>
  <c r="DR10" i="3" s="1"/>
  <c r="DR11" i="3" s="1"/>
  <c r="DR12" i="3" s="1"/>
  <c r="DR13" i="3" s="1"/>
  <c r="DR14" i="3" s="1"/>
  <c r="DR15" i="3" s="1"/>
  <c r="DR16" i="3" s="1"/>
  <c r="DR17" i="3" s="1"/>
  <c r="DR18" i="3" s="1"/>
  <c r="DR19" i="3" s="1"/>
  <c r="DR20" i="3" s="1"/>
  <c r="DR21" i="3" s="1"/>
  <c r="DR22" i="3" s="1"/>
  <c r="DR23" i="3" s="1"/>
  <c r="DR24" i="3" s="1"/>
  <c r="DR25" i="3" s="1"/>
  <c r="DR26" i="3" s="1"/>
  <c r="DR27" i="3" s="1"/>
  <c r="DR28" i="3" s="1"/>
  <c r="DR29" i="3" s="1"/>
  <c r="DR30" i="3" s="1"/>
  <c r="DR31" i="3" s="1"/>
  <c r="DR32" i="3" s="1"/>
  <c r="DR33" i="3" s="1"/>
  <c r="DR34" i="3" s="1"/>
  <c r="DR35" i="3" s="1"/>
  <c r="DR36" i="3" s="1"/>
  <c r="DR37" i="3" s="1"/>
  <c r="DR38" i="3" s="1"/>
  <c r="DR39" i="3" s="1"/>
  <c r="DR40" i="3" s="1"/>
  <c r="DR41" i="3" s="1"/>
  <c r="DR42" i="3" s="1"/>
  <c r="DR43" i="3" s="1"/>
  <c r="DR44" i="3" s="1"/>
  <c r="DR45" i="3" s="1"/>
  <c r="DR46" i="3" s="1"/>
  <c r="DR47" i="3" s="1"/>
  <c r="DR48" i="3" s="1"/>
  <c r="DR49" i="3" s="1"/>
  <c r="DR50" i="3" s="1"/>
  <c r="DR51" i="3" s="1"/>
  <c r="DR52" i="3" s="1"/>
  <c r="DR53" i="3" s="1"/>
  <c r="DR54" i="3" s="1"/>
  <c r="DR55" i="3" s="1"/>
  <c r="DR56" i="3" s="1"/>
  <c r="DR57" i="3" s="1"/>
  <c r="DR58" i="3" s="1"/>
  <c r="DR59" i="3" s="1"/>
  <c r="DR60" i="3" s="1"/>
  <c r="DR61" i="3" s="1"/>
  <c r="DR62" i="3" s="1"/>
  <c r="DR63" i="3" s="1"/>
  <c r="DR64" i="3" s="1"/>
  <c r="DR65" i="3" s="1"/>
  <c r="DR66" i="3" s="1"/>
  <c r="DR67" i="3" s="1"/>
  <c r="DR68" i="3" s="1"/>
  <c r="DR69" i="3" s="1"/>
  <c r="DR70" i="3" s="1"/>
  <c r="DR71" i="3" s="1"/>
  <c r="DR72" i="3" s="1"/>
  <c r="DR73" i="3" s="1"/>
  <c r="DR74" i="3" s="1"/>
  <c r="DR75" i="3" s="1"/>
  <c r="DR76" i="3" s="1"/>
  <c r="DR77" i="3" s="1"/>
  <c r="DR78" i="3" s="1"/>
  <c r="DR79" i="3" s="1"/>
  <c r="DR80" i="3" s="1"/>
  <c r="DR2" i="3" s="1"/>
  <c r="DW4" i="3"/>
  <c r="DW5" i="3" s="1"/>
  <c r="DW6" i="3" s="1"/>
  <c r="DW7" i="3" s="1"/>
  <c r="DW8" i="3" s="1"/>
  <c r="DW9" i="3" s="1"/>
  <c r="DW10" i="3" s="1"/>
  <c r="DW11" i="3" s="1"/>
  <c r="DW12" i="3" s="1"/>
  <c r="DW13" i="3" s="1"/>
  <c r="DW14" i="3" s="1"/>
  <c r="DW15" i="3" s="1"/>
  <c r="DW16" i="3" s="1"/>
  <c r="DW17" i="3" s="1"/>
  <c r="DW18" i="3" s="1"/>
  <c r="DW19" i="3" s="1"/>
  <c r="DW20" i="3" s="1"/>
  <c r="DW21" i="3" s="1"/>
  <c r="DW22" i="3" s="1"/>
  <c r="DW23" i="3" s="1"/>
  <c r="DW24" i="3" s="1"/>
  <c r="DW25" i="3" s="1"/>
  <c r="DW26" i="3" s="1"/>
  <c r="DW27" i="3" s="1"/>
  <c r="DW28" i="3" s="1"/>
  <c r="DW29" i="3" s="1"/>
  <c r="DW30" i="3" s="1"/>
  <c r="DW31" i="3" s="1"/>
  <c r="DW32" i="3" s="1"/>
  <c r="DW33" i="3" s="1"/>
  <c r="DW34" i="3" s="1"/>
  <c r="DW35" i="3" s="1"/>
  <c r="DW36" i="3" s="1"/>
  <c r="DW37" i="3" s="1"/>
  <c r="DW38" i="3" s="1"/>
  <c r="DW39" i="3" s="1"/>
  <c r="DW40" i="3" s="1"/>
  <c r="DW41" i="3" s="1"/>
  <c r="DW42" i="3" s="1"/>
  <c r="DW43" i="3" s="1"/>
  <c r="DW44" i="3" s="1"/>
  <c r="DW45" i="3" s="1"/>
  <c r="DW46" i="3" s="1"/>
  <c r="DW47" i="3" s="1"/>
  <c r="DW48" i="3" s="1"/>
  <c r="DW49" i="3" s="1"/>
  <c r="DW50" i="3" s="1"/>
  <c r="DW51" i="3" s="1"/>
  <c r="DW52" i="3" s="1"/>
  <c r="DW53" i="3" s="1"/>
  <c r="DW54" i="3" s="1"/>
  <c r="DW55" i="3" s="1"/>
  <c r="DW56" i="3" s="1"/>
  <c r="DW57" i="3" s="1"/>
  <c r="DW58" i="3" s="1"/>
  <c r="DW59" i="3" s="1"/>
  <c r="DW60" i="3" s="1"/>
  <c r="DW61" i="3" s="1"/>
  <c r="DW62" i="3" s="1"/>
  <c r="DW63" i="3" s="1"/>
  <c r="DW64" i="3" s="1"/>
  <c r="DW65" i="3" s="1"/>
  <c r="DW66" i="3" s="1"/>
  <c r="DW67" i="3" s="1"/>
  <c r="DW68" i="3" s="1"/>
  <c r="DW69" i="3" s="1"/>
  <c r="DW70" i="3" s="1"/>
  <c r="DW71" i="3" s="1"/>
  <c r="DW72" i="3" s="1"/>
  <c r="DW73" i="3" s="1"/>
  <c r="DW74" i="3" s="1"/>
  <c r="DW75" i="3" s="1"/>
  <c r="DW76" i="3" s="1"/>
  <c r="DW77" i="3" s="1"/>
  <c r="DW78" i="3" s="1"/>
  <c r="DW79" i="3" s="1"/>
  <c r="DW80" i="3" s="1"/>
  <c r="DW2" i="3" s="1"/>
  <c r="EG4" i="3"/>
  <c r="DV5" i="3"/>
  <c r="DV6" i="3" s="1"/>
  <c r="DV7" i="3" s="1"/>
  <c r="DV8" i="3" s="1"/>
  <c r="DV9" i="3" s="1"/>
  <c r="DV10" i="3" s="1"/>
  <c r="DV11" i="3" s="1"/>
  <c r="DV12" i="3" s="1"/>
  <c r="DV13" i="3" s="1"/>
  <c r="DV14" i="3" s="1"/>
  <c r="DV15" i="3" s="1"/>
  <c r="DV16" i="3" s="1"/>
  <c r="DV17" i="3" s="1"/>
  <c r="DV18" i="3" s="1"/>
  <c r="DV19" i="3" s="1"/>
  <c r="DV20" i="3" s="1"/>
  <c r="DV21" i="3" s="1"/>
  <c r="DV22" i="3" s="1"/>
  <c r="DV23" i="3" s="1"/>
  <c r="DV24" i="3" s="1"/>
  <c r="DV25" i="3" s="1"/>
  <c r="DV26" i="3" s="1"/>
  <c r="DV27" i="3" s="1"/>
  <c r="DV28" i="3" s="1"/>
  <c r="DV29" i="3" s="1"/>
  <c r="DV30" i="3" s="1"/>
  <c r="DV31" i="3" s="1"/>
  <c r="DV32" i="3" s="1"/>
  <c r="DV33" i="3" s="1"/>
  <c r="DV34" i="3" s="1"/>
  <c r="DV35" i="3" s="1"/>
  <c r="DV36" i="3" s="1"/>
  <c r="DV37" i="3" s="1"/>
  <c r="DV38" i="3" s="1"/>
  <c r="DV39" i="3" s="1"/>
  <c r="DV40" i="3" s="1"/>
  <c r="DV41" i="3" s="1"/>
  <c r="DV42" i="3" s="1"/>
  <c r="DV43" i="3" s="1"/>
  <c r="DV44" i="3" s="1"/>
  <c r="DV45" i="3" s="1"/>
  <c r="DV46" i="3" s="1"/>
  <c r="DV47" i="3" s="1"/>
  <c r="DV48" i="3" s="1"/>
  <c r="DV49" i="3" s="1"/>
  <c r="DV50" i="3" s="1"/>
  <c r="DV51" i="3" s="1"/>
  <c r="DV52" i="3" s="1"/>
  <c r="DV53" i="3" s="1"/>
  <c r="DV54" i="3" s="1"/>
  <c r="DV55" i="3" s="1"/>
  <c r="DV56" i="3" s="1"/>
  <c r="DV57" i="3" s="1"/>
  <c r="DV58" i="3" s="1"/>
  <c r="DV59" i="3" s="1"/>
  <c r="DV60" i="3" s="1"/>
  <c r="DV61" i="3" s="1"/>
  <c r="DV62" i="3" s="1"/>
  <c r="DV63" i="3" s="1"/>
  <c r="DV64" i="3" s="1"/>
  <c r="DV65" i="3" s="1"/>
  <c r="DV66" i="3" s="1"/>
  <c r="DV67" i="3" s="1"/>
  <c r="DV68" i="3" s="1"/>
  <c r="DV69" i="3" s="1"/>
  <c r="DV70" i="3" s="1"/>
  <c r="DV71" i="3" s="1"/>
  <c r="DV72" i="3" s="1"/>
  <c r="DV73" i="3" s="1"/>
  <c r="DV74" i="3" s="1"/>
  <c r="DV75" i="3" s="1"/>
  <c r="DV76" i="3" s="1"/>
  <c r="DV77" i="3" s="1"/>
  <c r="DV78" i="3" s="1"/>
  <c r="DV79" i="3" s="1"/>
  <c r="DV80" i="3" s="1"/>
  <c r="DV2" i="3" s="1"/>
  <c r="EG5" i="3"/>
  <c r="DX5" i="3"/>
  <c r="DX6" i="3" s="1"/>
  <c r="DX7" i="3" s="1"/>
  <c r="DX8" i="3" s="1"/>
  <c r="DX9" i="3" s="1"/>
  <c r="DX10" i="3" s="1"/>
  <c r="DX11" i="3" s="1"/>
  <c r="DX12" i="3" s="1"/>
  <c r="DX13" i="3" s="1"/>
  <c r="DX14" i="3" s="1"/>
  <c r="DX15" i="3" s="1"/>
  <c r="DX16" i="3" s="1"/>
  <c r="DX17" i="3" s="1"/>
  <c r="DX18" i="3" s="1"/>
  <c r="DX19" i="3" s="1"/>
  <c r="DX20" i="3" s="1"/>
  <c r="DX21" i="3" s="1"/>
  <c r="DX22" i="3" s="1"/>
  <c r="DX23" i="3" s="1"/>
  <c r="DX24" i="3" s="1"/>
  <c r="DX25" i="3" s="1"/>
  <c r="DX26" i="3" s="1"/>
  <c r="DX27" i="3" s="1"/>
  <c r="DX28" i="3" s="1"/>
  <c r="DX29" i="3" s="1"/>
  <c r="DX30" i="3" s="1"/>
  <c r="DX31" i="3" s="1"/>
  <c r="DX32" i="3" s="1"/>
  <c r="DX33" i="3" s="1"/>
  <c r="DX34" i="3" s="1"/>
  <c r="DX35" i="3" s="1"/>
  <c r="DX36" i="3" s="1"/>
  <c r="DX37" i="3" s="1"/>
  <c r="DX38" i="3" s="1"/>
  <c r="DX39" i="3" s="1"/>
  <c r="DX40" i="3" s="1"/>
  <c r="DX41" i="3" s="1"/>
  <c r="DX42" i="3" s="1"/>
  <c r="DX43" i="3" s="1"/>
  <c r="DX44" i="3" s="1"/>
  <c r="DX45" i="3" s="1"/>
  <c r="DX46" i="3" s="1"/>
  <c r="DX47" i="3" s="1"/>
  <c r="DX48" i="3" s="1"/>
  <c r="DX49" i="3" s="1"/>
  <c r="DX50" i="3" s="1"/>
  <c r="DX51" i="3" s="1"/>
  <c r="DX52" i="3" s="1"/>
  <c r="DX53" i="3" s="1"/>
  <c r="DX54" i="3" s="1"/>
  <c r="DX55" i="3" s="1"/>
  <c r="DX56" i="3" s="1"/>
  <c r="DX57" i="3" s="1"/>
  <c r="DX58" i="3" s="1"/>
  <c r="DX59" i="3" s="1"/>
  <c r="DX60" i="3" s="1"/>
  <c r="DX61" i="3" s="1"/>
  <c r="DX62" i="3" s="1"/>
  <c r="DX63" i="3" s="1"/>
  <c r="DX64" i="3" s="1"/>
  <c r="DX65" i="3" s="1"/>
  <c r="DX66" i="3" s="1"/>
  <c r="DX67" i="3" s="1"/>
  <c r="DX68" i="3" s="1"/>
  <c r="DX69" i="3" s="1"/>
  <c r="DX70" i="3" s="1"/>
  <c r="DX71" i="3" s="1"/>
  <c r="DX72" i="3" s="1"/>
  <c r="DX73" i="3" s="1"/>
  <c r="DX74" i="3" s="1"/>
  <c r="DX75" i="3" s="1"/>
  <c r="DX76" i="3" s="1"/>
  <c r="DX77" i="3" s="1"/>
  <c r="DX78" i="3" s="1"/>
  <c r="DX79" i="3" s="1"/>
  <c r="DX80" i="3" s="1"/>
  <c r="DX2" i="3" s="1"/>
  <c r="DN5" i="3"/>
  <c r="DN6" i="3" s="1"/>
  <c r="DN7" i="3" s="1"/>
  <c r="DN8" i="3" s="1"/>
  <c r="DN9" i="3" s="1"/>
  <c r="DN10" i="3" s="1"/>
  <c r="DN11" i="3" s="1"/>
  <c r="DN12" i="3" s="1"/>
  <c r="DN13" i="3" s="1"/>
  <c r="DN14" i="3" s="1"/>
  <c r="DN15" i="3" s="1"/>
  <c r="DN16" i="3" s="1"/>
  <c r="DN17" i="3" s="1"/>
  <c r="DN18" i="3" s="1"/>
  <c r="DN19" i="3" s="1"/>
  <c r="DN20" i="3" s="1"/>
  <c r="DN21" i="3" s="1"/>
  <c r="DN22" i="3" s="1"/>
  <c r="DN23" i="3" s="1"/>
  <c r="DN24" i="3" s="1"/>
  <c r="DN25" i="3" s="1"/>
  <c r="DN26" i="3" s="1"/>
  <c r="DN27" i="3" s="1"/>
  <c r="DN28" i="3" s="1"/>
  <c r="DN29" i="3" s="1"/>
  <c r="DN30" i="3" s="1"/>
  <c r="DN31" i="3" s="1"/>
  <c r="DN32" i="3" s="1"/>
  <c r="DN33" i="3" s="1"/>
  <c r="DN34" i="3" s="1"/>
  <c r="DN35" i="3" s="1"/>
  <c r="DN36" i="3" s="1"/>
  <c r="DN37" i="3" s="1"/>
  <c r="DN38" i="3" s="1"/>
  <c r="DN39" i="3" s="1"/>
  <c r="DN40" i="3" s="1"/>
  <c r="DN41" i="3" s="1"/>
  <c r="DN42" i="3" s="1"/>
  <c r="DN43" i="3" s="1"/>
  <c r="DN44" i="3" s="1"/>
  <c r="DN45" i="3" s="1"/>
  <c r="DN46" i="3" s="1"/>
  <c r="DN47" i="3" s="1"/>
  <c r="DN48" i="3" s="1"/>
  <c r="DN49" i="3" s="1"/>
  <c r="DN50" i="3" s="1"/>
  <c r="DN51" i="3" s="1"/>
  <c r="DN52" i="3" s="1"/>
  <c r="DN53" i="3" s="1"/>
  <c r="DN54" i="3" s="1"/>
  <c r="DN55" i="3" s="1"/>
  <c r="DN56" i="3" s="1"/>
  <c r="DN57" i="3" s="1"/>
  <c r="DN58" i="3" s="1"/>
  <c r="DN59" i="3" s="1"/>
  <c r="DN60" i="3" s="1"/>
  <c r="DN61" i="3" s="1"/>
  <c r="DN62" i="3" s="1"/>
  <c r="DN63" i="3" s="1"/>
  <c r="DN64" i="3" s="1"/>
  <c r="DN65" i="3" s="1"/>
  <c r="DN66" i="3" s="1"/>
  <c r="DN67" i="3" s="1"/>
  <c r="DN68" i="3" s="1"/>
  <c r="DN69" i="3" s="1"/>
  <c r="DN70" i="3" s="1"/>
  <c r="DN71" i="3" s="1"/>
  <c r="DN72" i="3" s="1"/>
  <c r="DN73" i="3" s="1"/>
  <c r="DN74" i="3" s="1"/>
  <c r="DN75" i="3" s="1"/>
  <c r="DN76" i="3" s="1"/>
  <c r="DN77" i="3" s="1"/>
  <c r="DN78" i="3" s="1"/>
  <c r="DN79" i="3" s="1"/>
  <c r="DN80" i="3" s="1"/>
  <c r="DN2" i="3" s="1"/>
  <c r="DY5" i="3"/>
  <c r="DY6" i="3" s="1"/>
  <c r="DY7" i="3" s="1"/>
  <c r="DY8" i="3" s="1"/>
  <c r="DY9" i="3" s="1"/>
  <c r="DY10" i="3" s="1"/>
  <c r="DY11" i="3" s="1"/>
  <c r="DY12" i="3" s="1"/>
  <c r="DY13" i="3" s="1"/>
  <c r="DY14" i="3" s="1"/>
  <c r="DY15" i="3" s="1"/>
  <c r="DY16" i="3" s="1"/>
  <c r="DY17" i="3" s="1"/>
  <c r="DY18" i="3" s="1"/>
  <c r="DY19" i="3" s="1"/>
  <c r="DY20" i="3" s="1"/>
  <c r="DY21" i="3" s="1"/>
  <c r="DY22" i="3" s="1"/>
  <c r="DY23" i="3" s="1"/>
  <c r="DY24" i="3" s="1"/>
  <c r="DY25" i="3" s="1"/>
  <c r="DY26" i="3" s="1"/>
  <c r="DY27" i="3" s="1"/>
  <c r="DY28" i="3" s="1"/>
  <c r="DY29" i="3" s="1"/>
  <c r="DY30" i="3" s="1"/>
  <c r="DY31" i="3" s="1"/>
  <c r="DY32" i="3" s="1"/>
  <c r="DY33" i="3" s="1"/>
  <c r="DY34" i="3" s="1"/>
  <c r="DY35" i="3" s="1"/>
  <c r="DY36" i="3" s="1"/>
  <c r="DY37" i="3" s="1"/>
  <c r="DY38" i="3" s="1"/>
  <c r="DY39" i="3" s="1"/>
  <c r="DY40" i="3" s="1"/>
  <c r="DY41" i="3" s="1"/>
  <c r="DY42" i="3" s="1"/>
  <c r="DY43" i="3" s="1"/>
  <c r="DY44" i="3" s="1"/>
  <c r="DY45" i="3" s="1"/>
  <c r="DY46" i="3" s="1"/>
  <c r="DY47" i="3" s="1"/>
  <c r="DY48" i="3" s="1"/>
  <c r="DY49" i="3" s="1"/>
  <c r="DY50" i="3" s="1"/>
  <c r="DY51" i="3" s="1"/>
  <c r="DY52" i="3" s="1"/>
  <c r="DY53" i="3" s="1"/>
  <c r="DY54" i="3" s="1"/>
  <c r="DY55" i="3" s="1"/>
  <c r="DY56" i="3" s="1"/>
  <c r="DY57" i="3" s="1"/>
  <c r="DY58" i="3" s="1"/>
  <c r="DY59" i="3" s="1"/>
  <c r="DY60" i="3" s="1"/>
  <c r="DY61" i="3" s="1"/>
  <c r="DY62" i="3" s="1"/>
  <c r="DY63" i="3" s="1"/>
  <c r="DY64" i="3" s="1"/>
  <c r="DY65" i="3" s="1"/>
  <c r="DY66" i="3" s="1"/>
  <c r="DY67" i="3" s="1"/>
  <c r="DY68" i="3" s="1"/>
  <c r="DY69" i="3" s="1"/>
  <c r="DY70" i="3" s="1"/>
  <c r="DY71" i="3" s="1"/>
  <c r="DY72" i="3" s="1"/>
  <c r="DY73" i="3" s="1"/>
  <c r="DY74" i="3" s="1"/>
  <c r="DY75" i="3" s="1"/>
  <c r="DY76" i="3" s="1"/>
  <c r="DY77" i="3" s="1"/>
  <c r="DY78" i="3" s="1"/>
  <c r="DY79" i="3" s="1"/>
  <c r="DY80" i="3" s="1"/>
  <c r="DY2" i="3" s="1"/>
  <c r="DZ6" i="3"/>
  <c r="DZ7" i="3" s="1"/>
  <c r="DZ8" i="3" s="1"/>
  <c r="DZ9" i="3" s="1"/>
  <c r="DZ10" i="3" s="1"/>
  <c r="DZ11" i="3" s="1"/>
  <c r="DZ12" i="3" s="1"/>
  <c r="DZ13" i="3" s="1"/>
  <c r="DZ14" i="3" s="1"/>
  <c r="DZ15" i="3" s="1"/>
  <c r="DZ16" i="3" s="1"/>
  <c r="DZ17" i="3" s="1"/>
  <c r="DZ18" i="3" s="1"/>
  <c r="DZ19" i="3" s="1"/>
  <c r="DZ20" i="3" s="1"/>
  <c r="DZ21" i="3" s="1"/>
  <c r="DZ22" i="3" s="1"/>
  <c r="DZ23" i="3" s="1"/>
  <c r="DZ24" i="3" s="1"/>
  <c r="DZ25" i="3" s="1"/>
  <c r="DZ26" i="3" s="1"/>
  <c r="DZ27" i="3" s="1"/>
  <c r="DZ28" i="3" s="1"/>
  <c r="DZ29" i="3" s="1"/>
  <c r="DZ30" i="3" s="1"/>
  <c r="DZ31" i="3" s="1"/>
  <c r="DZ32" i="3" s="1"/>
  <c r="DZ33" i="3" s="1"/>
  <c r="DZ34" i="3" s="1"/>
  <c r="DZ35" i="3" s="1"/>
  <c r="DZ36" i="3" s="1"/>
  <c r="DZ37" i="3" s="1"/>
  <c r="DZ38" i="3" s="1"/>
  <c r="DZ39" i="3" s="1"/>
  <c r="DZ40" i="3" s="1"/>
  <c r="DZ41" i="3" s="1"/>
  <c r="DZ42" i="3" s="1"/>
  <c r="DZ43" i="3" s="1"/>
  <c r="DZ44" i="3" s="1"/>
  <c r="DZ45" i="3" s="1"/>
  <c r="DZ46" i="3" s="1"/>
  <c r="DZ47" i="3" s="1"/>
  <c r="DZ48" i="3" s="1"/>
  <c r="DZ49" i="3" s="1"/>
  <c r="DZ50" i="3" s="1"/>
  <c r="DZ51" i="3" s="1"/>
  <c r="DZ52" i="3" s="1"/>
  <c r="DZ53" i="3" s="1"/>
  <c r="DZ54" i="3" s="1"/>
  <c r="DZ55" i="3" s="1"/>
  <c r="DZ56" i="3" s="1"/>
  <c r="DZ57" i="3" s="1"/>
  <c r="DZ58" i="3" s="1"/>
  <c r="DZ59" i="3" s="1"/>
  <c r="DZ60" i="3" s="1"/>
  <c r="DZ61" i="3" s="1"/>
  <c r="DZ62" i="3" s="1"/>
  <c r="DZ63" i="3" s="1"/>
  <c r="DZ64" i="3" s="1"/>
  <c r="DZ65" i="3" s="1"/>
  <c r="DZ66" i="3" s="1"/>
  <c r="DZ67" i="3" s="1"/>
  <c r="DZ68" i="3" s="1"/>
  <c r="DZ69" i="3" s="1"/>
  <c r="DZ70" i="3" s="1"/>
  <c r="DZ71" i="3" s="1"/>
  <c r="DZ72" i="3" s="1"/>
  <c r="DZ73" i="3" s="1"/>
  <c r="DZ74" i="3" s="1"/>
  <c r="DZ75" i="3" s="1"/>
  <c r="DZ76" i="3" s="1"/>
  <c r="DZ77" i="3" s="1"/>
  <c r="DZ78" i="3" s="1"/>
  <c r="DZ79" i="3" s="1"/>
  <c r="DZ80" i="3" s="1"/>
  <c r="DZ2" i="3" s="1"/>
  <c r="BZ12" i="3"/>
  <c r="EG7" i="3"/>
  <c r="EG18" i="3"/>
  <c r="EG24" i="3"/>
  <c r="EA15" i="3"/>
  <c r="EA16" i="3" s="1"/>
  <c r="EA17" i="3" s="1"/>
  <c r="EA18" i="3" s="1"/>
  <c r="EA19" i="3" s="1"/>
  <c r="EA20" i="3" s="1"/>
  <c r="EA21" i="3" s="1"/>
  <c r="EA22" i="3" s="1"/>
  <c r="EA23" i="3" s="1"/>
  <c r="EA24" i="3" s="1"/>
  <c r="EA25" i="3" s="1"/>
  <c r="EA26" i="3" s="1"/>
  <c r="EA27" i="3" s="1"/>
  <c r="EA28" i="3" s="1"/>
  <c r="EA29" i="3" s="1"/>
  <c r="EA30" i="3" s="1"/>
  <c r="EA31" i="3" s="1"/>
  <c r="EA32" i="3" s="1"/>
  <c r="EA33" i="3" s="1"/>
  <c r="EA34" i="3" s="1"/>
  <c r="EA35" i="3" s="1"/>
  <c r="EA36" i="3" s="1"/>
  <c r="EA37" i="3" s="1"/>
  <c r="EA38" i="3" s="1"/>
  <c r="EA39" i="3" s="1"/>
  <c r="EA40" i="3" s="1"/>
  <c r="EA41" i="3" s="1"/>
  <c r="EA42" i="3" s="1"/>
  <c r="EA43" i="3" s="1"/>
  <c r="EA44" i="3" s="1"/>
  <c r="EA45" i="3" s="1"/>
  <c r="EA46" i="3" s="1"/>
  <c r="EA47" i="3" s="1"/>
  <c r="EA48" i="3" s="1"/>
  <c r="EA49" i="3" s="1"/>
  <c r="EA50" i="3" s="1"/>
  <c r="EA51" i="3" s="1"/>
  <c r="EA52" i="3" s="1"/>
  <c r="EA53" i="3" s="1"/>
  <c r="EA54" i="3" s="1"/>
  <c r="EA55" i="3" s="1"/>
  <c r="EA56" i="3" s="1"/>
  <c r="EA57" i="3" s="1"/>
  <c r="EA58" i="3" s="1"/>
  <c r="EA59" i="3" s="1"/>
  <c r="EA60" i="3" s="1"/>
  <c r="EA61" i="3" s="1"/>
  <c r="EA62" i="3" s="1"/>
  <c r="EA63" i="3" s="1"/>
  <c r="EA64" i="3" s="1"/>
  <c r="EA65" i="3" s="1"/>
  <c r="EA66" i="3" s="1"/>
  <c r="EA67" i="3" s="1"/>
  <c r="EA68" i="3" s="1"/>
  <c r="EA69" i="3" s="1"/>
  <c r="EA70" i="3" s="1"/>
  <c r="EA71" i="3" s="1"/>
  <c r="EA72" i="3" s="1"/>
  <c r="EA73" i="3" s="1"/>
  <c r="EA74" i="3" s="1"/>
  <c r="EA75" i="3" s="1"/>
  <c r="EA76" i="3" s="1"/>
  <c r="EA77" i="3" s="1"/>
  <c r="EA78" i="3" s="1"/>
  <c r="EA79" i="3" s="1"/>
  <c r="EA80" i="3" s="1"/>
  <c r="EA2" i="3" s="1"/>
  <c r="EG16" i="3"/>
  <c r="EG13" i="3"/>
  <c r="EG19" i="3"/>
  <c r="EG28" i="3"/>
  <c r="EG8" i="3"/>
  <c r="EG17" i="3"/>
  <c r="EG11" i="3"/>
  <c r="EG20" i="3"/>
  <c r="EG14" i="3"/>
  <c r="EG21" i="3"/>
  <c r="EG9" i="3"/>
  <c r="EG23" i="3"/>
  <c r="EG26" i="3"/>
  <c r="EG27" i="3"/>
  <c r="DP28" i="3"/>
  <c r="DP29" i="3" s="1"/>
  <c r="DP30" i="3" s="1"/>
  <c r="DP31" i="3" s="1"/>
  <c r="DP32" i="3" s="1"/>
  <c r="DP33" i="3" s="1"/>
  <c r="DP34" i="3" s="1"/>
  <c r="DP35" i="3" s="1"/>
  <c r="DP36" i="3" s="1"/>
  <c r="DP37" i="3" s="1"/>
  <c r="DP38" i="3" s="1"/>
  <c r="DP39" i="3" s="1"/>
  <c r="DP40" i="3" s="1"/>
  <c r="DP41" i="3" s="1"/>
  <c r="DP42" i="3" s="1"/>
  <c r="DP43" i="3" s="1"/>
  <c r="DP44" i="3" s="1"/>
  <c r="DP45" i="3" s="1"/>
  <c r="DP46" i="3" s="1"/>
  <c r="DP47" i="3" s="1"/>
  <c r="DP48" i="3" s="1"/>
  <c r="DP49" i="3" s="1"/>
  <c r="DP50" i="3" s="1"/>
  <c r="DP51" i="3" s="1"/>
  <c r="DP52" i="3" s="1"/>
  <c r="DP53" i="3" s="1"/>
  <c r="DP54" i="3" s="1"/>
  <c r="DP55" i="3" s="1"/>
  <c r="DP56" i="3" s="1"/>
  <c r="DP57" i="3" s="1"/>
  <c r="DP58" i="3" s="1"/>
  <c r="DP59" i="3" s="1"/>
  <c r="DP60" i="3" s="1"/>
  <c r="DP61" i="3" s="1"/>
  <c r="DP62" i="3" s="1"/>
  <c r="DP63" i="3" s="1"/>
  <c r="DP64" i="3" s="1"/>
  <c r="DP65" i="3" s="1"/>
  <c r="DP66" i="3" s="1"/>
  <c r="DP67" i="3" s="1"/>
  <c r="DP68" i="3" s="1"/>
  <c r="DP69" i="3" s="1"/>
  <c r="DP70" i="3" s="1"/>
  <c r="DP71" i="3" s="1"/>
  <c r="DP72" i="3" s="1"/>
  <c r="DP73" i="3" s="1"/>
  <c r="DP74" i="3" s="1"/>
  <c r="DP75" i="3" s="1"/>
  <c r="DP76" i="3" s="1"/>
  <c r="DP77" i="3" s="1"/>
  <c r="DP78" i="3" s="1"/>
  <c r="DP79" i="3" s="1"/>
  <c r="DP80" i="3" s="1"/>
  <c r="DP2" i="3" s="1"/>
  <c r="CC4" i="2"/>
  <c r="CC5" i="2" s="1"/>
  <c r="CC6" i="2" s="1"/>
  <c r="CC7" i="2" s="1"/>
  <c r="CC8" i="2" s="1"/>
  <c r="CC9" i="2" s="1"/>
  <c r="CC10" i="2" s="1"/>
  <c r="CC11" i="2" s="1"/>
  <c r="CC12" i="2" s="1"/>
  <c r="CC13" i="2" s="1"/>
  <c r="CC14" i="2" s="1"/>
  <c r="CC15" i="2" s="1"/>
  <c r="CC16" i="2" s="1"/>
  <c r="CC17" i="2" s="1"/>
  <c r="CC18" i="2" s="1"/>
  <c r="CC19" i="2" s="1"/>
  <c r="CC20" i="2" s="1"/>
  <c r="CC21" i="2" s="1"/>
  <c r="CC22" i="2" s="1"/>
  <c r="CC23" i="2" s="1"/>
  <c r="CC24" i="2" s="1"/>
  <c r="CC25" i="2" s="1"/>
  <c r="CC26" i="2" s="1"/>
  <c r="CC27" i="2" s="1"/>
  <c r="CC28" i="2" s="1"/>
  <c r="CC29" i="2" s="1"/>
  <c r="CC30" i="2" s="1"/>
  <c r="CC31" i="2" s="1"/>
  <c r="CC32" i="2" s="1"/>
  <c r="CC33" i="2" s="1"/>
  <c r="CC34" i="2" s="1"/>
  <c r="CC35" i="2" s="1"/>
  <c r="CC36" i="2" s="1"/>
  <c r="CC37" i="2" s="1"/>
  <c r="CC38" i="2" s="1"/>
  <c r="CC39" i="2" s="1"/>
  <c r="CC40" i="2" s="1"/>
  <c r="CC41" i="2" s="1"/>
  <c r="CC42" i="2" s="1"/>
  <c r="CC43" i="2" s="1"/>
  <c r="CC44" i="2" s="1"/>
  <c r="CC45" i="2" s="1"/>
  <c r="CC46" i="2" s="1"/>
  <c r="CC47" i="2" s="1"/>
  <c r="CC48" i="2" s="1"/>
  <c r="CC49" i="2" s="1"/>
  <c r="CC50" i="2" s="1"/>
  <c r="CC51" i="2" s="1"/>
  <c r="CC52" i="2" s="1"/>
  <c r="CC53" i="2" s="1"/>
  <c r="CC54" i="2" s="1"/>
  <c r="CC55" i="2" s="1"/>
  <c r="CC56" i="2" s="1"/>
  <c r="CC57" i="2" s="1"/>
  <c r="CC58" i="2" s="1"/>
  <c r="CC59" i="2" s="1"/>
  <c r="CC60" i="2" s="1"/>
  <c r="CC61" i="2" s="1"/>
  <c r="CC62" i="2" s="1"/>
  <c r="CC63" i="2" s="1"/>
  <c r="CC64" i="2" s="1"/>
  <c r="CC65" i="2" s="1"/>
  <c r="CC66" i="2" s="1"/>
  <c r="CC67" i="2" s="1"/>
  <c r="CC68" i="2" s="1"/>
  <c r="CC69" i="2" s="1"/>
  <c r="CC70" i="2" s="1"/>
  <c r="CC71" i="2" s="1"/>
  <c r="CC72" i="2" s="1"/>
  <c r="CC73" i="2" s="1"/>
  <c r="CC74" i="2" s="1"/>
  <c r="CC75" i="2" s="1"/>
  <c r="CC76" i="2" s="1"/>
  <c r="CC77" i="2" s="1"/>
  <c r="CC78" i="2" s="1"/>
  <c r="CC79" i="2" s="1"/>
  <c r="CC80" i="2" s="1"/>
  <c r="CD4" i="2"/>
  <c r="CD5" i="2" s="1"/>
  <c r="CD6" i="2" s="1"/>
  <c r="CD7" i="2" s="1"/>
  <c r="CD8" i="2" s="1"/>
  <c r="CD9" i="2" s="1"/>
  <c r="CD10" i="2" s="1"/>
  <c r="CD11" i="2" s="1"/>
  <c r="CD12" i="2" s="1"/>
  <c r="CD13" i="2" s="1"/>
  <c r="CD14" i="2" s="1"/>
  <c r="CD15" i="2" s="1"/>
  <c r="CD16" i="2" s="1"/>
  <c r="CD17" i="2" s="1"/>
  <c r="CD18" i="2" s="1"/>
  <c r="CD19" i="2" s="1"/>
  <c r="CD20" i="2" s="1"/>
  <c r="CD21" i="2" s="1"/>
  <c r="CD22" i="2" s="1"/>
  <c r="CD23" i="2" s="1"/>
  <c r="CD24" i="2" s="1"/>
  <c r="CD25" i="2" s="1"/>
  <c r="CD26" i="2" s="1"/>
  <c r="CD27" i="2" s="1"/>
  <c r="CD28" i="2" s="1"/>
  <c r="CD29" i="2" s="1"/>
  <c r="CD30" i="2" s="1"/>
  <c r="CD31" i="2" s="1"/>
  <c r="CD32" i="2" s="1"/>
  <c r="CD33" i="2" s="1"/>
  <c r="CD34" i="2" s="1"/>
  <c r="CD35" i="2" s="1"/>
  <c r="CD36" i="2" s="1"/>
  <c r="CD37" i="2" s="1"/>
  <c r="CD38" i="2" s="1"/>
  <c r="CD39" i="2" s="1"/>
  <c r="CD40" i="2" s="1"/>
  <c r="CD41" i="2" s="1"/>
  <c r="CE4" i="2"/>
  <c r="CE5" i="2" s="1"/>
  <c r="CE6" i="2" s="1"/>
  <c r="CE7" i="2" s="1"/>
  <c r="CE8" i="2" s="1"/>
  <c r="CE9" i="2" s="1"/>
  <c r="CE10" i="2" s="1"/>
  <c r="CE11" i="2" s="1"/>
  <c r="CE12" i="2" s="1"/>
  <c r="CE13" i="2" s="1"/>
  <c r="CE14" i="2" s="1"/>
  <c r="CE15" i="2" s="1"/>
  <c r="CE16" i="2" s="1"/>
  <c r="CE17" i="2" s="1"/>
  <c r="CE18" i="2" s="1"/>
  <c r="CE19" i="2" s="1"/>
  <c r="CE20" i="2" s="1"/>
  <c r="CE21" i="2" s="1"/>
  <c r="CE22" i="2" s="1"/>
  <c r="CE23" i="2" s="1"/>
  <c r="CE24" i="2" s="1"/>
  <c r="CE25" i="2" s="1"/>
  <c r="CE26" i="2" s="1"/>
  <c r="CE27" i="2" s="1"/>
  <c r="CE28" i="2" s="1"/>
  <c r="CE29" i="2" s="1"/>
  <c r="CE30" i="2" s="1"/>
  <c r="CE31" i="2" s="1"/>
  <c r="CE32" i="2" s="1"/>
  <c r="CE33" i="2" s="1"/>
  <c r="CE34" i="2" s="1"/>
  <c r="CE35" i="2" s="1"/>
  <c r="CE36" i="2" s="1"/>
  <c r="CE37" i="2" s="1"/>
  <c r="CE38" i="2" s="1"/>
  <c r="CE39" i="2" s="1"/>
  <c r="CE40" i="2" s="1"/>
  <c r="CE41" i="2" s="1"/>
  <c r="CF4" i="2"/>
  <c r="CF5" i="2" s="1"/>
  <c r="CF6" i="2" s="1"/>
  <c r="CF7" i="2" s="1"/>
  <c r="CF8" i="2" s="1"/>
  <c r="CF9" i="2" s="1"/>
  <c r="CF10" i="2" s="1"/>
  <c r="CF11" i="2" s="1"/>
  <c r="CF12" i="2" s="1"/>
  <c r="CF13" i="2" s="1"/>
  <c r="CF14" i="2" s="1"/>
  <c r="CF15" i="2" s="1"/>
  <c r="CF16" i="2" s="1"/>
  <c r="CF17" i="2" s="1"/>
  <c r="CF18" i="2" s="1"/>
  <c r="CF19" i="2" s="1"/>
  <c r="CF20" i="2" s="1"/>
  <c r="CF21" i="2" s="1"/>
  <c r="CF22" i="2" s="1"/>
  <c r="CF23" i="2" s="1"/>
  <c r="CF24" i="2" s="1"/>
  <c r="CF25" i="2" s="1"/>
  <c r="CF26" i="2" s="1"/>
  <c r="CF27" i="2" s="1"/>
  <c r="CF28" i="2" s="1"/>
  <c r="CF29" i="2" s="1"/>
  <c r="CF30" i="2" s="1"/>
  <c r="CF31" i="2" s="1"/>
  <c r="CF32" i="2" s="1"/>
  <c r="CF33" i="2" s="1"/>
  <c r="CF34" i="2" s="1"/>
  <c r="CF35" i="2" s="1"/>
  <c r="CF36" i="2" s="1"/>
  <c r="CF37" i="2" s="1"/>
  <c r="CF38" i="2" s="1"/>
  <c r="CF39" i="2" s="1"/>
  <c r="CF40" i="2" s="1"/>
  <c r="CF41" i="2" s="1"/>
  <c r="CG4" i="2"/>
  <c r="CG5" i="2" s="1"/>
  <c r="CG6" i="2" s="1"/>
  <c r="CG7" i="2" s="1"/>
  <c r="CG8" i="2" s="1"/>
  <c r="CG9" i="2" s="1"/>
  <c r="CG10" i="2" s="1"/>
  <c r="CG11" i="2" s="1"/>
  <c r="CG12" i="2" s="1"/>
  <c r="CG13" i="2" s="1"/>
  <c r="CG14" i="2" s="1"/>
  <c r="CG15" i="2" s="1"/>
  <c r="CG16" i="2" s="1"/>
  <c r="CG17" i="2" s="1"/>
  <c r="CG18" i="2" s="1"/>
  <c r="CG19" i="2" s="1"/>
  <c r="CG20" i="2" s="1"/>
  <c r="CG21" i="2" s="1"/>
  <c r="CG22" i="2" s="1"/>
  <c r="CG23" i="2" s="1"/>
  <c r="CG24" i="2" s="1"/>
  <c r="CG25" i="2" s="1"/>
  <c r="CG26" i="2" s="1"/>
  <c r="CG27" i="2" s="1"/>
  <c r="CG28" i="2" s="1"/>
  <c r="CG29" i="2" s="1"/>
  <c r="CG30" i="2" s="1"/>
  <c r="CG31" i="2" s="1"/>
  <c r="CG32" i="2" s="1"/>
  <c r="CG33" i="2" s="1"/>
  <c r="CG34" i="2" s="1"/>
  <c r="CG35" i="2" s="1"/>
  <c r="CG36" i="2" s="1"/>
  <c r="CG37" i="2" s="1"/>
  <c r="CG38" i="2" s="1"/>
  <c r="CG39" i="2" s="1"/>
  <c r="CG40" i="2" s="1"/>
  <c r="CG41" i="2" s="1"/>
  <c r="CH4" i="2"/>
  <c r="CH5" i="2" s="1"/>
  <c r="CH6" i="2" s="1"/>
  <c r="CH7" i="2" s="1"/>
  <c r="CH8" i="2" s="1"/>
  <c r="CH9" i="2" s="1"/>
  <c r="CH10" i="2" s="1"/>
  <c r="CH11" i="2" s="1"/>
  <c r="CH12" i="2" s="1"/>
  <c r="CH13" i="2" s="1"/>
  <c r="CH14" i="2" s="1"/>
  <c r="CH15" i="2" s="1"/>
  <c r="CH16" i="2" s="1"/>
  <c r="CH17" i="2" s="1"/>
  <c r="CH18" i="2" s="1"/>
  <c r="CH19" i="2" s="1"/>
  <c r="CH20" i="2" s="1"/>
  <c r="CH21" i="2" s="1"/>
  <c r="CH22" i="2" s="1"/>
  <c r="CH23" i="2" s="1"/>
  <c r="CH24" i="2" s="1"/>
  <c r="CH25" i="2" s="1"/>
  <c r="CH26" i="2" s="1"/>
  <c r="CH27" i="2" s="1"/>
  <c r="CH28" i="2" s="1"/>
  <c r="CH29" i="2" s="1"/>
  <c r="CH30" i="2" s="1"/>
  <c r="CH31" i="2" s="1"/>
  <c r="CH32" i="2" s="1"/>
  <c r="CH33" i="2" s="1"/>
  <c r="CH34" i="2" s="1"/>
  <c r="CH35" i="2" s="1"/>
  <c r="CH36" i="2" s="1"/>
  <c r="CH37" i="2" s="1"/>
  <c r="CH38" i="2" s="1"/>
  <c r="CH39" i="2" s="1"/>
  <c r="CH40" i="2" s="1"/>
  <c r="CH41" i="2" s="1"/>
  <c r="CI4" i="2"/>
  <c r="CI5" i="2" s="1"/>
  <c r="CI6" i="2" s="1"/>
  <c r="CI7" i="2" s="1"/>
  <c r="CI8" i="2" s="1"/>
  <c r="CI9" i="2" s="1"/>
  <c r="CI10" i="2" s="1"/>
  <c r="CI11" i="2" s="1"/>
  <c r="CI12" i="2" s="1"/>
  <c r="CI13" i="2" s="1"/>
  <c r="CI14" i="2" s="1"/>
  <c r="CI15" i="2" s="1"/>
  <c r="CI16" i="2" s="1"/>
  <c r="CI17" i="2" s="1"/>
  <c r="CI18" i="2" s="1"/>
  <c r="CI19" i="2" s="1"/>
  <c r="CI20" i="2" s="1"/>
  <c r="CI21" i="2" s="1"/>
  <c r="CI22" i="2" s="1"/>
  <c r="CI23" i="2" s="1"/>
  <c r="CI24" i="2" s="1"/>
  <c r="CI25" i="2" s="1"/>
  <c r="CI26" i="2" s="1"/>
  <c r="CI27" i="2" s="1"/>
  <c r="CI28" i="2" s="1"/>
  <c r="CI29" i="2" s="1"/>
  <c r="CI30" i="2" s="1"/>
  <c r="CI31" i="2" s="1"/>
  <c r="CI32" i="2" s="1"/>
  <c r="CI33" i="2" s="1"/>
  <c r="CI34" i="2" s="1"/>
  <c r="CI35" i="2" s="1"/>
  <c r="CI36" i="2" s="1"/>
  <c r="CI37" i="2" s="1"/>
  <c r="CI38" i="2" s="1"/>
  <c r="CI39" i="2" s="1"/>
  <c r="CI40" i="2" s="1"/>
  <c r="CI41" i="2" s="1"/>
  <c r="CJ4" i="2"/>
  <c r="CJ5" i="2" s="1"/>
  <c r="CJ6" i="2" s="1"/>
  <c r="CJ7" i="2" s="1"/>
  <c r="CJ8" i="2" s="1"/>
  <c r="CJ9" i="2" s="1"/>
  <c r="CJ10" i="2" s="1"/>
  <c r="CJ11" i="2" s="1"/>
  <c r="CJ12" i="2" s="1"/>
  <c r="CJ13" i="2" s="1"/>
  <c r="CJ14" i="2" s="1"/>
  <c r="CJ15" i="2" s="1"/>
  <c r="CJ16" i="2" s="1"/>
  <c r="CJ17" i="2" s="1"/>
  <c r="CJ18" i="2" s="1"/>
  <c r="CJ19" i="2" s="1"/>
  <c r="CJ20" i="2" s="1"/>
  <c r="CJ21" i="2" s="1"/>
  <c r="CJ22" i="2" s="1"/>
  <c r="CJ23" i="2" s="1"/>
  <c r="CJ24" i="2" s="1"/>
  <c r="CJ25" i="2" s="1"/>
  <c r="CJ26" i="2" s="1"/>
  <c r="CJ27" i="2" s="1"/>
  <c r="CJ28" i="2" s="1"/>
  <c r="CJ29" i="2" s="1"/>
  <c r="CJ30" i="2" s="1"/>
  <c r="CJ31" i="2" s="1"/>
  <c r="CJ32" i="2" s="1"/>
  <c r="CJ33" i="2" s="1"/>
  <c r="CJ34" i="2" s="1"/>
  <c r="CJ35" i="2" s="1"/>
  <c r="CJ36" i="2" s="1"/>
  <c r="CJ37" i="2" s="1"/>
  <c r="CJ38" i="2" s="1"/>
  <c r="CJ39" i="2" s="1"/>
  <c r="CJ40" i="2" s="1"/>
  <c r="CJ41" i="2" s="1"/>
  <c r="CK4" i="2"/>
  <c r="CK5" i="2" s="1"/>
  <c r="CK6" i="2" s="1"/>
  <c r="CK7" i="2" s="1"/>
  <c r="CK8" i="2" s="1"/>
  <c r="CK9" i="2" s="1"/>
  <c r="CK10" i="2" s="1"/>
  <c r="CK11" i="2" s="1"/>
  <c r="CK12" i="2" s="1"/>
  <c r="CK13" i="2" s="1"/>
  <c r="CK14" i="2" s="1"/>
  <c r="CK15" i="2" s="1"/>
  <c r="CK16" i="2" s="1"/>
  <c r="CK17" i="2" s="1"/>
  <c r="CK18" i="2" s="1"/>
  <c r="CK19" i="2" s="1"/>
  <c r="CK20" i="2" s="1"/>
  <c r="CK21" i="2" s="1"/>
  <c r="CK22" i="2" s="1"/>
  <c r="CK23" i="2" s="1"/>
  <c r="CK24" i="2" s="1"/>
  <c r="CK25" i="2" s="1"/>
  <c r="CK26" i="2" s="1"/>
  <c r="CK27" i="2" s="1"/>
  <c r="CK28" i="2" s="1"/>
  <c r="CK29" i="2" s="1"/>
  <c r="CK30" i="2" s="1"/>
  <c r="CK31" i="2" s="1"/>
  <c r="CK32" i="2" s="1"/>
  <c r="CK33" i="2" s="1"/>
  <c r="CK34" i="2" s="1"/>
  <c r="CK35" i="2" s="1"/>
  <c r="CK36" i="2" s="1"/>
  <c r="CK37" i="2" s="1"/>
  <c r="CK38" i="2" s="1"/>
  <c r="CK39" i="2" s="1"/>
  <c r="CK40" i="2" s="1"/>
  <c r="CK41" i="2" s="1"/>
  <c r="CL4" i="2"/>
  <c r="CL5" i="2" s="1"/>
  <c r="CL6" i="2" s="1"/>
  <c r="CL7" i="2" s="1"/>
  <c r="CL8" i="2" s="1"/>
  <c r="CL9" i="2" s="1"/>
  <c r="CL10" i="2" s="1"/>
  <c r="CL11" i="2" s="1"/>
  <c r="CL12" i="2" s="1"/>
  <c r="CL13" i="2" s="1"/>
  <c r="CL14" i="2" s="1"/>
  <c r="CL15" i="2" s="1"/>
  <c r="CL16" i="2" s="1"/>
  <c r="CL17" i="2" s="1"/>
  <c r="CL18" i="2" s="1"/>
  <c r="CL19" i="2" s="1"/>
  <c r="CL20" i="2" s="1"/>
  <c r="CL21" i="2" s="1"/>
  <c r="CL22" i="2" s="1"/>
  <c r="CL23" i="2" s="1"/>
  <c r="CL24" i="2" s="1"/>
  <c r="CL25" i="2" s="1"/>
  <c r="CL26" i="2" s="1"/>
  <c r="CL27" i="2" s="1"/>
  <c r="CL28" i="2" s="1"/>
  <c r="CL29" i="2" s="1"/>
  <c r="CL30" i="2" s="1"/>
  <c r="CL31" i="2" s="1"/>
  <c r="CL32" i="2" s="1"/>
  <c r="CL33" i="2" s="1"/>
  <c r="CL34" i="2" s="1"/>
  <c r="CL35" i="2" s="1"/>
  <c r="CL36" i="2" s="1"/>
  <c r="CL37" i="2" s="1"/>
  <c r="CL38" i="2" s="1"/>
  <c r="CL39" i="2" s="1"/>
  <c r="CL40" i="2" s="1"/>
  <c r="CL41" i="2" s="1"/>
  <c r="CM4" i="2"/>
  <c r="CM5" i="2" s="1"/>
  <c r="CM6" i="2" s="1"/>
  <c r="CM7" i="2" s="1"/>
  <c r="CM8" i="2" s="1"/>
  <c r="CM9" i="2" s="1"/>
  <c r="CM10" i="2" s="1"/>
  <c r="CM11" i="2" s="1"/>
  <c r="CM12" i="2" s="1"/>
  <c r="CM13" i="2" s="1"/>
  <c r="CM14" i="2" s="1"/>
  <c r="CM15" i="2" s="1"/>
  <c r="CM16" i="2" s="1"/>
  <c r="CM17" i="2" s="1"/>
  <c r="CM18" i="2" s="1"/>
  <c r="CM19" i="2" s="1"/>
  <c r="CM20" i="2" s="1"/>
  <c r="CM21" i="2" s="1"/>
  <c r="CM22" i="2" s="1"/>
  <c r="CM23" i="2" s="1"/>
  <c r="CM24" i="2" s="1"/>
  <c r="CM25" i="2" s="1"/>
  <c r="CM26" i="2" s="1"/>
  <c r="CM27" i="2" s="1"/>
  <c r="CM28" i="2" s="1"/>
  <c r="CM29" i="2" s="1"/>
  <c r="CM30" i="2" s="1"/>
  <c r="CM31" i="2" s="1"/>
  <c r="CM32" i="2" s="1"/>
  <c r="CM33" i="2" s="1"/>
  <c r="CM34" i="2" s="1"/>
  <c r="CM35" i="2" s="1"/>
  <c r="CM36" i="2" s="1"/>
  <c r="CM37" i="2" s="1"/>
  <c r="CM38" i="2" s="1"/>
  <c r="CM39" i="2" s="1"/>
  <c r="CM40" i="2" s="1"/>
  <c r="CM41" i="2" s="1"/>
  <c r="CN4" i="2"/>
  <c r="CN5" i="2" s="1"/>
  <c r="CN6" i="2" s="1"/>
  <c r="CN7" i="2" s="1"/>
  <c r="CN8" i="2" s="1"/>
  <c r="CN9" i="2" s="1"/>
  <c r="CN10" i="2" s="1"/>
  <c r="CN11" i="2" s="1"/>
  <c r="CN12" i="2" s="1"/>
  <c r="CN13" i="2" s="1"/>
  <c r="CN14" i="2" s="1"/>
  <c r="CN15" i="2" s="1"/>
  <c r="CN16" i="2" s="1"/>
  <c r="CN17" i="2" s="1"/>
  <c r="CN18" i="2" s="1"/>
  <c r="CN19" i="2" s="1"/>
  <c r="CN20" i="2" s="1"/>
  <c r="CN21" i="2" s="1"/>
  <c r="CN22" i="2" s="1"/>
  <c r="CN23" i="2" s="1"/>
  <c r="CN24" i="2" s="1"/>
  <c r="CN25" i="2" s="1"/>
  <c r="CN26" i="2" s="1"/>
  <c r="CN27" i="2" s="1"/>
  <c r="CN28" i="2" s="1"/>
  <c r="CN29" i="2" s="1"/>
  <c r="CN30" i="2" s="1"/>
  <c r="CN31" i="2" s="1"/>
  <c r="CN32" i="2" s="1"/>
  <c r="CN33" i="2" s="1"/>
  <c r="CN34" i="2" s="1"/>
  <c r="CN35" i="2" s="1"/>
  <c r="CN36" i="2" s="1"/>
  <c r="CN37" i="2" s="1"/>
  <c r="CN38" i="2" s="1"/>
  <c r="CN39" i="2" s="1"/>
  <c r="CN40" i="2" s="1"/>
  <c r="CN41" i="2" s="1"/>
  <c r="CO4" i="2"/>
  <c r="CO5" i="2" s="1"/>
  <c r="CO6" i="2" s="1"/>
  <c r="CO7" i="2" s="1"/>
  <c r="CO8" i="2" s="1"/>
  <c r="CO9" i="2" s="1"/>
  <c r="CO10" i="2" s="1"/>
  <c r="CO11" i="2" s="1"/>
  <c r="CO12" i="2" s="1"/>
  <c r="CO13" i="2" s="1"/>
  <c r="CO14" i="2" s="1"/>
  <c r="CO15" i="2" s="1"/>
  <c r="CO16" i="2" s="1"/>
  <c r="CO17" i="2" s="1"/>
  <c r="CO18" i="2" s="1"/>
  <c r="CO19" i="2" s="1"/>
  <c r="CO20" i="2" s="1"/>
  <c r="CO21" i="2" s="1"/>
  <c r="CO22" i="2" s="1"/>
  <c r="CO23" i="2" s="1"/>
  <c r="CO24" i="2" s="1"/>
  <c r="CO25" i="2" s="1"/>
  <c r="CO26" i="2" s="1"/>
  <c r="CO27" i="2" s="1"/>
  <c r="CO28" i="2" s="1"/>
  <c r="CO29" i="2" s="1"/>
  <c r="CO30" i="2" s="1"/>
  <c r="CO31" i="2" s="1"/>
  <c r="CO32" i="2" s="1"/>
  <c r="CO33" i="2" s="1"/>
  <c r="CO34" i="2" s="1"/>
  <c r="CO35" i="2" s="1"/>
  <c r="CO36" i="2" s="1"/>
  <c r="CO37" i="2" s="1"/>
  <c r="CO38" i="2" s="1"/>
  <c r="CO39" i="2" s="1"/>
  <c r="CO40" i="2" s="1"/>
  <c r="CO41" i="2" s="1"/>
  <c r="CP4" i="2"/>
  <c r="CP5" i="2" s="1"/>
  <c r="CP6" i="2" s="1"/>
  <c r="CP7" i="2" s="1"/>
  <c r="CP8" i="2" s="1"/>
  <c r="CP9" i="2" s="1"/>
  <c r="CP10" i="2" s="1"/>
  <c r="CP11" i="2" s="1"/>
  <c r="CP12" i="2" s="1"/>
  <c r="CP13" i="2" s="1"/>
  <c r="CP14" i="2" s="1"/>
  <c r="CP15" i="2" s="1"/>
  <c r="CP16" i="2" s="1"/>
  <c r="CP17" i="2" s="1"/>
  <c r="CP18" i="2" s="1"/>
  <c r="CP19" i="2" s="1"/>
  <c r="CP20" i="2" s="1"/>
  <c r="CP21" i="2" s="1"/>
  <c r="CP22" i="2" s="1"/>
  <c r="CP23" i="2" s="1"/>
  <c r="CP24" i="2" s="1"/>
  <c r="CP25" i="2" s="1"/>
  <c r="CP26" i="2" s="1"/>
  <c r="CP27" i="2" s="1"/>
  <c r="CP28" i="2" s="1"/>
  <c r="CP29" i="2" s="1"/>
  <c r="CP30" i="2" s="1"/>
  <c r="CP31" i="2" s="1"/>
  <c r="CP32" i="2" s="1"/>
  <c r="CP33" i="2" s="1"/>
  <c r="CP34" i="2" s="1"/>
  <c r="CP35" i="2" s="1"/>
  <c r="CP36" i="2" s="1"/>
  <c r="CP37" i="2" s="1"/>
  <c r="CP38" i="2" s="1"/>
  <c r="CP39" i="2" s="1"/>
  <c r="CP40" i="2" s="1"/>
  <c r="CP41" i="2" s="1"/>
  <c r="CQ4" i="2"/>
  <c r="CQ5" i="2" s="1"/>
  <c r="CQ6" i="2" s="1"/>
  <c r="CQ7" i="2" s="1"/>
  <c r="CQ8" i="2" s="1"/>
  <c r="CQ9" i="2" s="1"/>
  <c r="CQ10" i="2" s="1"/>
  <c r="CQ11" i="2" s="1"/>
  <c r="CQ12" i="2" s="1"/>
  <c r="CQ13" i="2" s="1"/>
  <c r="CQ14" i="2" s="1"/>
  <c r="CQ15" i="2" s="1"/>
  <c r="CQ16" i="2" s="1"/>
  <c r="CQ17" i="2" s="1"/>
  <c r="CQ18" i="2" s="1"/>
  <c r="CQ19" i="2" s="1"/>
  <c r="CQ20" i="2" s="1"/>
  <c r="CQ21" i="2" s="1"/>
  <c r="CQ22" i="2" s="1"/>
  <c r="CQ23" i="2" s="1"/>
  <c r="CQ24" i="2" s="1"/>
  <c r="CQ25" i="2" s="1"/>
  <c r="CQ26" i="2" s="1"/>
  <c r="CQ27" i="2" s="1"/>
  <c r="CQ28" i="2" s="1"/>
  <c r="CQ29" i="2" s="1"/>
  <c r="CQ30" i="2" s="1"/>
  <c r="CQ31" i="2" s="1"/>
  <c r="CQ32" i="2" s="1"/>
  <c r="CQ33" i="2" s="1"/>
  <c r="CQ34" i="2" s="1"/>
  <c r="CQ35" i="2" s="1"/>
  <c r="CQ36" i="2" s="1"/>
  <c r="CQ37" i="2" s="1"/>
  <c r="CQ38" i="2" s="1"/>
  <c r="CQ39" i="2" s="1"/>
  <c r="CQ40" i="2" s="1"/>
  <c r="CQ41" i="2" s="1"/>
  <c r="CR4" i="2"/>
  <c r="CR5" i="2" s="1"/>
  <c r="CR6" i="2" s="1"/>
  <c r="CR7" i="2" s="1"/>
  <c r="CR8" i="2" s="1"/>
  <c r="CR9" i="2" s="1"/>
  <c r="CR10" i="2" s="1"/>
  <c r="CR11" i="2" s="1"/>
  <c r="CR12" i="2" s="1"/>
  <c r="CR13" i="2" s="1"/>
  <c r="CR14" i="2" s="1"/>
  <c r="CR15" i="2" s="1"/>
  <c r="CR16" i="2" s="1"/>
  <c r="CR17" i="2" s="1"/>
  <c r="CR18" i="2" s="1"/>
  <c r="CR19" i="2" s="1"/>
  <c r="CR20" i="2" s="1"/>
  <c r="CR21" i="2" s="1"/>
  <c r="CR22" i="2" s="1"/>
  <c r="CR23" i="2" s="1"/>
  <c r="CR24" i="2" s="1"/>
  <c r="CR25" i="2" s="1"/>
  <c r="CR26" i="2" s="1"/>
  <c r="CR27" i="2" s="1"/>
  <c r="CR28" i="2" s="1"/>
  <c r="CR29" i="2" s="1"/>
  <c r="CR30" i="2" s="1"/>
  <c r="CR31" i="2" s="1"/>
  <c r="CR32" i="2" s="1"/>
  <c r="CR33" i="2" s="1"/>
  <c r="CR34" i="2" s="1"/>
  <c r="CR35" i="2" s="1"/>
  <c r="CR36" i="2" s="1"/>
  <c r="CR37" i="2" s="1"/>
  <c r="CR38" i="2" s="1"/>
  <c r="CR39" i="2" s="1"/>
  <c r="CR40" i="2" s="1"/>
  <c r="CR41" i="2" s="1"/>
  <c r="CS4" i="2"/>
  <c r="CS5" i="2" s="1"/>
  <c r="CS6" i="2" s="1"/>
  <c r="CS7" i="2" s="1"/>
  <c r="CS8" i="2" s="1"/>
  <c r="CS9" i="2" s="1"/>
  <c r="CS10" i="2" s="1"/>
  <c r="CS11" i="2" s="1"/>
  <c r="CS12" i="2" s="1"/>
  <c r="CS13" i="2" s="1"/>
  <c r="CS14" i="2" s="1"/>
  <c r="CS15" i="2" s="1"/>
  <c r="CS16" i="2" s="1"/>
  <c r="CS17" i="2" s="1"/>
  <c r="CS18" i="2" s="1"/>
  <c r="CS19" i="2" s="1"/>
  <c r="CS20" i="2" s="1"/>
  <c r="CS21" i="2" s="1"/>
  <c r="CS22" i="2" s="1"/>
  <c r="CS23" i="2" s="1"/>
  <c r="CS24" i="2" s="1"/>
  <c r="CS25" i="2" s="1"/>
  <c r="CS26" i="2" s="1"/>
  <c r="CS27" i="2" s="1"/>
  <c r="CS28" i="2" s="1"/>
  <c r="CS29" i="2" s="1"/>
  <c r="CS30" i="2" s="1"/>
  <c r="CS31" i="2" s="1"/>
  <c r="CS32" i="2" s="1"/>
  <c r="CS33" i="2" s="1"/>
  <c r="CS34" i="2" s="1"/>
  <c r="CS35" i="2" s="1"/>
  <c r="CS36" i="2" s="1"/>
  <c r="CS37" i="2" s="1"/>
  <c r="CS38" i="2" s="1"/>
  <c r="CS39" i="2" s="1"/>
  <c r="CS40" i="2" s="1"/>
  <c r="CS41" i="2" s="1"/>
  <c r="CT4" i="2"/>
  <c r="CT5" i="2" s="1"/>
  <c r="CT6" i="2" s="1"/>
  <c r="CT7" i="2" s="1"/>
  <c r="CT8" i="2" s="1"/>
  <c r="CT9" i="2" s="1"/>
  <c r="CT10" i="2" s="1"/>
  <c r="CT11" i="2" s="1"/>
  <c r="CT12" i="2" s="1"/>
  <c r="CT13" i="2" s="1"/>
  <c r="CT14" i="2" s="1"/>
  <c r="CT15" i="2" s="1"/>
  <c r="CT16" i="2" s="1"/>
  <c r="CT17" i="2" s="1"/>
  <c r="CT18" i="2" s="1"/>
  <c r="CT19" i="2" s="1"/>
  <c r="CT20" i="2" s="1"/>
  <c r="CT21" i="2" s="1"/>
  <c r="CT22" i="2" s="1"/>
  <c r="CT23" i="2" s="1"/>
  <c r="CT24" i="2" s="1"/>
  <c r="CT25" i="2" s="1"/>
  <c r="CT26" i="2" s="1"/>
  <c r="CT27" i="2" s="1"/>
  <c r="CT28" i="2" s="1"/>
  <c r="CT29" i="2" s="1"/>
  <c r="CT30" i="2" s="1"/>
  <c r="CT31" i="2" s="1"/>
  <c r="CT32" i="2" s="1"/>
  <c r="CT33" i="2" s="1"/>
  <c r="CT34" i="2" s="1"/>
  <c r="CT35" i="2" s="1"/>
  <c r="CT36" i="2" s="1"/>
  <c r="CT37" i="2" s="1"/>
  <c r="CT38" i="2" s="1"/>
  <c r="CT39" i="2" s="1"/>
  <c r="CT40" i="2" s="1"/>
  <c r="CT41" i="2" s="1"/>
  <c r="CU4" i="2"/>
  <c r="CU5" i="2" s="1"/>
  <c r="CU6" i="2" s="1"/>
  <c r="CU7" i="2" s="1"/>
  <c r="CU8" i="2" s="1"/>
  <c r="CU9" i="2" s="1"/>
  <c r="CU10" i="2" s="1"/>
  <c r="CU11" i="2" s="1"/>
  <c r="CU12" i="2" s="1"/>
  <c r="CU13" i="2" s="1"/>
  <c r="CU14" i="2" s="1"/>
  <c r="CU15" i="2" s="1"/>
  <c r="CU16" i="2" s="1"/>
  <c r="CU17" i="2" s="1"/>
  <c r="CU18" i="2" s="1"/>
  <c r="CU19" i="2" s="1"/>
  <c r="CU20" i="2" s="1"/>
  <c r="CU21" i="2" s="1"/>
  <c r="CU22" i="2" s="1"/>
  <c r="CU23" i="2" s="1"/>
  <c r="CU24" i="2" s="1"/>
  <c r="CU25" i="2" s="1"/>
  <c r="CU26" i="2" s="1"/>
  <c r="CU27" i="2" s="1"/>
  <c r="CU28" i="2" s="1"/>
  <c r="CU29" i="2" s="1"/>
  <c r="CU30" i="2" s="1"/>
  <c r="CU31" i="2" s="1"/>
  <c r="CU32" i="2" s="1"/>
  <c r="CU33" i="2" s="1"/>
  <c r="CU34" i="2" s="1"/>
  <c r="CU35" i="2" s="1"/>
  <c r="CU36" i="2" s="1"/>
  <c r="CU37" i="2" s="1"/>
  <c r="CU38" i="2" s="1"/>
  <c r="CU39" i="2" s="1"/>
  <c r="CU40" i="2" s="1"/>
  <c r="CU41" i="2" s="1"/>
  <c r="CB4" i="2"/>
  <c r="CB5" i="2" s="1"/>
  <c r="CB6" i="2" s="1"/>
  <c r="CB7" i="2" s="1"/>
  <c r="CB8" i="2" s="1"/>
  <c r="CB9" i="2" s="1"/>
  <c r="CB10" i="2" s="1"/>
  <c r="CB11" i="2" s="1"/>
  <c r="CB12" i="2" s="1"/>
  <c r="CB13" i="2" s="1"/>
  <c r="CB14" i="2" s="1"/>
  <c r="CB15" i="2" s="1"/>
  <c r="CB16" i="2" s="1"/>
  <c r="CB17" i="2" s="1"/>
  <c r="CB18" i="2" s="1"/>
  <c r="CB19" i="2" s="1"/>
  <c r="CB20" i="2" s="1"/>
  <c r="CB21" i="2" s="1"/>
  <c r="CB22" i="2" s="1"/>
  <c r="CB23" i="2" s="1"/>
  <c r="CB24" i="2" s="1"/>
  <c r="CB25" i="2" s="1"/>
  <c r="CB26" i="2" s="1"/>
  <c r="CB27" i="2" s="1"/>
  <c r="CB28" i="2" s="1"/>
  <c r="CB29" i="2" s="1"/>
  <c r="CB30" i="2" s="1"/>
  <c r="CB31" i="2" s="1"/>
  <c r="CB32" i="2" s="1"/>
  <c r="CB33" i="2" s="1"/>
  <c r="CB34" i="2" s="1"/>
  <c r="CB35" i="2" s="1"/>
  <c r="CB36" i="2" s="1"/>
  <c r="CB37" i="2" s="1"/>
  <c r="CB38" i="2" s="1"/>
  <c r="CB39" i="2" s="1"/>
  <c r="CB40" i="2" s="1"/>
  <c r="CB41" i="2" s="1"/>
  <c r="CB42" i="2" s="1"/>
  <c r="CB43" i="2" s="1"/>
  <c r="BW32" i="2"/>
  <c r="BX32" i="2" s="1"/>
  <c r="BW4" i="2"/>
  <c r="BX4" i="2" s="1"/>
  <c r="BW5" i="2"/>
  <c r="BX5" i="2" s="1"/>
  <c r="BW6" i="2"/>
  <c r="BX6" i="2" s="1"/>
  <c r="BW7" i="2"/>
  <c r="BX7" i="2" s="1"/>
  <c r="BW8" i="2"/>
  <c r="BX8" i="2" s="1"/>
  <c r="BW9" i="2"/>
  <c r="BX9" i="2" s="1"/>
  <c r="BW10" i="2"/>
  <c r="BX10" i="2" s="1"/>
  <c r="BW11" i="2"/>
  <c r="BX11" i="2" s="1"/>
  <c r="BW12" i="2"/>
  <c r="BX12" i="2" s="1"/>
  <c r="BW13" i="2"/>
  <c r="BX13" i="2" s="1"/>
  <c r="BW14" i="2"/>
  <c r="BX14" i="2" s="1"/>
  <c r="BW15" i="2"/>
  <c r="BX15" i="2" s="1"/>
  <c r="BZ15" i="2" s="1"/>
  <c r="BW16" i="2"/>
  <c r="BX16" i="2" s="1"/>
  <c r="BZ16" i="2" s="1"/>
  <c r="BW17" i="2"/>
  <c r="BX17" i="2" s="1"/>
  <c r="BZ17" i="2" s="1"/>
  <c r="BW18" i="2"/>
  <c r="BX18" i="2" s="1"/>
  <c r="BZ18" i="2" s="1"/>
  <c r="BW19" i="2"/>
  <c r="BX19" i="2" s="1"/>
  <c r="BZ19" i="2" s="1"/>
  <c r="BW20" i="2"/>
  <c r="BX20" i="2" s="1"/>
  <c r="BZ20" i="2" s="1"/>
  <c r="BW21" i="2"/>
  <c r="BX21" i="2" s="1"/>
  <c r="BZ21" i="2" s="1"/>
  <c r="BW22" i="2"/>
  <c r="BX22" i="2" s="1"/>
  <c r="BW23" i="2"/>
  <c r="BX23" i="2" s="1"/>
  <c r="BW24" i="2"/>
  <c r="BX24" i="2" s="1"/>
  <c r="BW25" i="2"/>
  <c r="BX25" i="2" s="1"/>
  <c r="BW26" i="2"/>
  <c r="BX26" i="2" s="1"/>
  <c r="BZ26" i="2" s="1"/>
  <c r="BW27" i="2"/>
  <c r="BX27" i="2" s="1"/>
  <c r="BZ27" i="2" s="1"/>
  <c r="BW28" i="2"/>
  <c r="BX28" i="2" s="1"/>
  <c r="BZ28" i="2" s="1"/>
  <c r="BW29" i="2"/>
  <c r="BX29" i="2" s="1"/>
  <c r="BW30" i="2"/>
  <c r="BX30" i="2" s="1"/>
  <c r="BW31" i="2"/>
  <c r="BX31" i="2" s="1"/>
  <c r="BV43" i="2"/>
  <c r="BW43" i="2" s="1"/>
  <c r="BX43" i="2" s="1"/>
  <c r="BV44" i="2"/>
  <c r="BW44" i="2" s="1"/>
  <c r="BX44" i="2" s="1"/>
  <c r="BV45" i="2"/>
  <c r="BW45" i="2" s="1"/>
  <c r="BX45" i="2" s="1"/>
  <c r="BV47" i="2"/>
  <c r="BW47" i="2" s="1"/>
  <c r="BX47" i="2" s="1"/>
  <c r="BV48" i="2"/>
  <c r="BW48" i="2" s="1"/>
  <c r="BX48" i="2" s="1"/>
  <c r="BV49" i="2"/>
  <c r="BW49" i="2" s="1"/>
  <c r="BX49" i="2" s="1"/>
  <c r="BV46" i="2"/>
  <c r="BW46" i="2" s="1"/>
  <c r="BX46" i="2" s="1"/>
  <c r="BV42" i="2"/>
  <c r="BW42" i="2" s="1"/>
  <c r="BX42" i="2" s="1"/>
  <c r="BW3" i="2"/>
  <c r="BX3" i="2" s="1"/>
  <c r="BY29" i="2"/>
  <c r="BY23" i="2"/>
  <c r="BY24" i="2"/>
  <c r="BY25" i="2"/>
  <c r="BY4" i="2"/>
  <c r="BY5" i="2"/>
  <c r="BY6" i="2"/>
  <c r="BY7" i="2"/>
  <c r="BY8" i="2"/>
  <c r="BY9" i="2"/>
  <c r="BY10" i="2"/>
  <c r="BY11" i="2"/>
  <c r="BY12" i="2"/>
  <c r="BY13" i="2"/>
  <c r="BY30" i="2"/>
  <c r="BY31" i="2"/>
  <c r="BY32" i="2"/>
  <c r="BY3" i="2"/>
  <c r="T2" i="36"/>
  <c r="AP13" i="39"/>
  <c r="AP12" i="39"/>
  <c r="AP11" i="39"/>
  <c r="AP10" i="39"/>
  <c r="AP9" i="39"/>
  <c r="AP8" i="39"/>
  <c r="AP7" i="39"/>
  <c r="AP6" i="39"/>
  <c r="AP5" i="39"/>
  <c r="AP4" i="39"/>
  <c r="AP3" i="39"/>
  <c r="CA3" i="39" s="1"/>
  <c r="CA4" i="37"/>
  <c r="CA5" i="37"/>
  <c r="CA6" i="37"/>
  <c r="CA7" i="37"/>
  <c r="CA8" i="37"/>
  <c r="CA9" i="37"/>
  <c r="CA10" i="37"/>
  <c r="DF486" i="20" s="1"/>
  <c r="CA11" i="37"/>
  <c r="DF487" i="20" s="1"/>
  <c r="CA12" i="37"/>
  <c r="DF488" i="20" s="1"/>
  <c r="CA13" i="37"/>
  <c r="CA12" i="34"/>
  <c r="DF468" i="20" s="1"/>
  <c r="CA11" i="34"/>
  <c r="DF467" i="20" s="1"/>
  <c r="CA10" i="34"/>
  <c r="DF466" i="20" s="1"/>
  <c r="CA9" i="34"/>
  <c r="CA8" i="34"/>
  <c r="CA7" i="34"/>
  <c r="CA6" i="34"/>
  <c r="CA5" i="34"/>
  <c r="CA4" i="34"/>
  <c r="CA3" i="34"/>
  <c r="DL9" i="37" l="1"/>
  <c r="DM11" i="37"/>
  <c r="CB44" i="2"/>
  <c r="CB45" i="2" s="1"/>
  <c r="CB46" i="2" s="1"/>
  <c r="CB47" i="2" s="1"/>
  <c r="CB48" i="2" s="1"/>
  <c r="CB49" i="2" s="1"/>
  <c r="CB50" i="2" s="1"/>
  <c r="CB51" i="2" s="1"/>
  <c r="CB52" i="2" s="1"/>
  <c r="CB53" i="2" s="1"/>
  <c r="CB54" i="2" s="1"/>
  <c r="CB55" i="2" s="1"/>
  <c r="CB56" i="2" s="1"/>
  <c r="CB57" i="2" s="1"/>
  <c r="CB58" i="2" s="1"/>
  <c r="CB59" i="2" s="1"/>
  <c r="CB60" i="2" s="1"/>
  <c r="CB61" i="2" s="1"/>
  <c r="DB258" i="13"/>
  <c r="DB48" i="13"/>
  <c r="DB62" i="13"/>
  <c r="DJ48" i="13"/>
  <c r="DH48" i="13" s="1"/>
  <c r="DM9" i="13"/>
  <c r="DL7" i="13"/>
  <c r="DL4" i="34"/>
  <c r="S4" i="34" s="1"/>
  <c r="DD440" i="20" s="1"/>
  <c r="CB50" i="16"/>
  <c r="CB51" i="16" s="1"/>
  <c r="CB52" i="16" s="1"/>
  <c r="CB53" i="16" s="1"/>
  <c r="CB54" i="16" s="1"/>
  <c r="CB55" i="16" s="1"/>
  <c r="CB56" i="16" s="1"/>
  <c r="CB57" i="16" s="1"/>
  <c r="CB58" i="16" s="1"/>
  <c r="CB59" i="16" s="1"/>
  <c r="CB60" i="16" s="1"/>
  <c r="CB61" i="16" s="1"/>
  <c r="DB123" i="7"/>
  <c r="DB137" i="7"/>
  <c r="DB228" i="7"/>
  <c r="DB242" i="7"/>
  <c r="DB92" i="7"/>
  <c r="DB78" i="7"/>
  <c r="DB243" i="7"/>
  <c r="DB257" i="7"/>
  <c r="DJ123" i="7"/>
  <c r="DH123" i="7" s="1"/>
  <c r="DG123" i="7" s="1"/>
  <c r="DJ228" i="7"/>
  <c r="DH228" i="7" s="1"/>
  <c r="DG228" i="7" s="1"/>
  <c r="DJ78" i="7"/>
  <c r="DH78" i="7" s="1"/>
  <c r="DG78" i="7" s="1"/>
  <c r="DJ243" i="7"/>
  <c r="DH243" i="7" s="1"/>
  <c r="DG243" i="7" s="1"/>
  <c r="DB258" i="7"/>
  <c r="DB272" i="7"/>
  <c r="DB168" i="7"/>
  <c r="DB182" i="7"/>
  <c r="DB33" i="7"/>
  <c r="DB47" i="7"/>
  <c r="DB153" i="7"/>
  <c r="DB167" i="7"/>
  <c r="DB138" i="7"/>
  <c r="DB152" i="7"/>
  <c r="DJ258" i="7"/>
  <c r="DH258" i="7" s="1"/>
  <c r="DG258" i="7" s="1"/>
  <c r="DJ168" i="7"/>
  <c r="DH168" i="7" s="1"/>
  <c r="DG168" i="7" s="1"/>
  <c r="DJ33" i="7"/>
  <c r="DH33" i="7" s="1"/>
  <c r="DG33" i="7" s="1"/>
  <c r="DJ153" i="7"/>
  <c r="DH153" i="7" s="1"/>
  <c r="DG153" i="7" s="1"/>
  <c r="DJ138" i="7"/>
  <c r="DH138" i="7" s="1"/>
  <c r="DG138" i="7" s="1"/>
  <c r="DB48" i="7"/>
  <c r="DB62" i="7"/>
  <c r="DB18" i="7"/>
  <c r="DB32" i="7"/>
  <c r="DB213" i="7"/>
  <c r="DB227" i="7"/>
  <c r="DB212" i="7"/>
  <c r="DB198" i="7"/>
  <c r="DB197" i="7"/>
  <c r="DB183" i="7"/>
  <c r="DJ48" i="7"/>
  <c r="DH48" i="7" s="1"/>
  <c r="DG48" i="7" s="1"/>
  <c r="DJ18" i="7"/>
  <c r="DH18" i="7" s="1"/>
  <c r="DG18" i="7" s="1"/>
  <c r="DJ213" i="7"/>
  <c r="DH213" i="7" s="1"/>
  <c r="DG213" i="7" s="1"/>
  <c r="DJ198" i="7"/>
  <c r="DH198" i="7" s="1"/>
  <c r="DG198" i="7" s="1"/>
  <c r="DJ183" i="7"/>
  <c r="DH183" i="7" s="1"/>
  <c r="DG183" i="7" s="1"/>
  <c r="DB108" i="7"/>
  <c r="DB122" i="7"/>
  <c r="DB273" i="7"/>
  <c r="DB287" i="7"/>
  <c r="DB77" i="7"/>
  <c r="DB63" i="7"/>
  <c r="DB93" i="7"/>
  <c r="DB107" i="7"/>
  <c r="DB48" i="34"/>
  <c r="DB62" i="34"/>
  <c r="DJ48" i="37"/>
  <c r="DH48" i="37" s="1"/>
  <c r="DG48" i="37" s="1"/>
  <c r="DB288" i="37"/>
  <c r="DJ288" i="37"/>
  <c r="DH288" i="37" s="1"/>
  <c r="DG288" i="37" s="1"/>
  <c r="DJ108" i="37"/>
  <c r="DH108" i="37" s="1"/>
  <c r="DG108" i="37" s="1"/>
  <c r="DJ258" i="37"/>
  <c r="DH258" i="37" s="1"/>
  <c r="DG258" i="37" s="1"/>
  <c r="DJ183" i="37"/>
  <c r="DH183" i="37" s="1"/>
  <c r="DG183" i="37" s="1"/>
  <c r="DF489" i="20"/>
  <c r="DB5" i="37"/>
  <c r="DB197" i="37"/>
  <c r="DB183" i="37"/>
  <c r="DB228" i="37"/>
  <c r="DB242" i="37"/>
  <c r="DB138" i="37"/>
  <c r="DB152" i="37"/>
  <c r="DB93" i="37"/>
  <c r="DB107" i="37"/>
  <c r="DB33" i="37"/>
  <c r="DB47" i="37"/>
  <c r="DH228" i="37"/>
  <c r="DG228" i="37" s="1"/>
  <c r="DH138" i="37"/>
  <c r="DG138" i="37" s="1"/>
  <c r="DH93" i="37"/>
  <c r="DG93" i="37" s="1"/>
  <c r="DH33" i="37"/>
  <c r="DG33" i="37" s="1"/>
  <c r="DB48" i="37"/>
  <c r="DB62" i="37"/>
  <c r="DB77" i="37"/>
  <c r="DB63" i="37"/>
  <c r="DB153" i="37"/>
  <c r="DB167" i="37"/>
  <c r="DB32" i="37"/>
  <c r="DB92" i="37"/>
  <c r="DB78" i="37"/>
  <c r="DB137" i="37"/>
  <c r="DB123" i="37"/>
  <c r="DB258" i="37"/>
  <c r="DB272" i="37"/>
  <c r="DH63" i="37"/>
  <c r="DG63" i="37" s="1"/>
  <c r="DH153" i="37"/>
  <c r="DG153" i="37" s="1"/>
  <c r="DH18" i="37"/>
  <c r="DG18" i="37" s="1"/>
  <c r="DB18" i="37" s="1"/>
  <c r="DH78" i="37"/>
  <c r="DG78" i="37" s="1"/>
  <c r="DH123" i="37"/>
  <c r="DG123" i="37" s="1"/>
  <c r="DB273" i="37"/>
  <c r="DB287" i="37"/>
  <c r="DB213" i="37"/>
  <c r="DB227" i="37"/>
  <c r="DB168" i="37"/>
  <c r="DB182" i="37"/>
  <c r="DB257" i="37"/>
  <c r="DB243" i="37"/>
  <c r="DB212" i="37"/>
  <c r="DB198" i="37"/>
  <c r="DB122" i="37"/>
  <c r="DB108" i="37"/>
  <c r="DH273" i="37"/>
  <c r="DG273" i="37" s="1"/>
  <c r="DH213" i="37"/>
  <c r="DG213" i="37" s="1"/>
  <c r="DH168" i="37"/>
  <c r="DG168" i="37" s="1"/>
  <c r="DH243" i="37"/>
  <c r="DG243" i="37" s="1"/>
  <c r="DH198" i="37"/>
  <c r="DG198" i="37" s="1"/>
  <c r="DM6" i="35"/>
  <c r="DB109" i="14"/>
  <c r="DB92" i="14"/>
  <c r="DB78" i="14"/>
  <c r="DL4" i="14"/>
  <c r="S4" i="14" s="1"/>
  <c r="DD2" i="21" s="1"/>
  <c r="DI78" i="14"/>
  <c r="DG78" i="14" s="1"/>
  <c r="DB93" i="14"/>
  <c r="DB107" i="14"/>
  <c r="DB213" i="14"/>
  <c r="DB227" i="14"/>
  <c r="DI93" i="14"/>
  <c r="DG93" i="14" s="1"/>
  <c r="DI213" i="14"/>
  <c r="DG213" i="14" s="1"/>
  <c r="DI288" i="14"/>
  <c r="DG288" i="14" s="1"/>
  <c r="DB33" i="14"/>
  <c r="DB47" i="14"/>
  <c r="DB197" i="14"/>
  <c r="DB183" i="14"/>
  <c r="DB138" i="14"/>
  <c r="DB152" i="14"/>
  <c r="S5" i="14"/>
  <c r="DD3" i="21" s="1"/>
  <c r="DI33" i="14"/>
  <c r="DG33" i="14" s="1"/>
  <c r="DB259" i="14"/>
  <c r="DI258" i="14" s="1"/>
  <c r="DG258" i="14" s="1"/>
  <c r="DB64" i="14"/>
  <c r="DI183" i="14"/>
  <c r="DG183" i="14" s="1"/>
  <c r="DI138" i="14"/>
  <c r="DG138" i="14" s="1"/>
  <c r="DB228" i="14"/>
  <c r="DB242" i="14"/>
  <c r="DB199" i="14"/>
  <c r="DB19" i="14"/>
  <c r="DB153" i="14"/>
  <c r="DB167" i="14"/>
  <c r="DB243" i="14"/>
  <c r="DB257" i="14"/>
  <c r="DB123" i="14"/>
  <c r="DB137" i="14"/>
  <c r="DB49" i="14"/>
  <c r="DB169" i="14"/>
  <c r="DB274" i="14"/>
  <c r="DI273" i="14" s="1"/>
  <c r="DG273" i="14" s="1"/>
  <c r="DI153" i="14"/>
  <c r="DG153" i="14" s="1"/>
  <c r="DI243" i="14"/>
  <c r="DG243" i="14" s="1"/>
  <c r="DI123" i="14"/>
  <c r="DG123" i="14" s="1"/>
  <c r="DG228" i="38"/>
  <c r="DG288" i="38"/>
  <c r="DG123" i="38"/>
  <c r="DG213" i="38"/>
  <c r="DG108" i="38"/>
  <c r="DG183" i="38"/>
  <c r="DG138" i="38"/>
  <c r="DG168" i="38"/>
  <c r="DG78" i="38"/>
  <c r="S3" i="38"/>
  <c r="DD462" i="21" s="1"/>
  <c r="DB183" i="28"/>
  <c r="DB197" i="28"/>
  <c r="DB63" i="28"/>
  <c r="DB77" i="28"/>
  <c r="DB153" i="28"/>
  <c r="DB167" i="28"/>
  <c r="DB243" i="28"/>
  <c r="DB257" i="28"/>
  <c r="DB228" i="28"/>
  <c r="DB242" i="28"/>
  <c r="DB137" i="28"/>
  <c r="DB123" i="28"/>
  <c r="DL4" i="28"/>
  <c r="S4" i="28" s="1"/>
  <c r="DM8" i="28"/>
  <c r="DL6" i="28"/>
  <c r="S6" i="28" s="1"/>
  <c r="DL5" i="28"/>
  <c r="S5" i="28" s="1"/>
  <c r="DG48" i="34"/>
  <c r="DB289" i="35"/>
  <c r="DB288" i="35" s="1"/>
  <c r="EF85" i="35"/>
  <c r="DB169" i="35"/>
  <c r="DX85" i="35"/>
  <c r="DB94" i="35"/>
  <c r="DS85" i="35"/>
  <c r="DB244" i="35"/>
  <c r="EC85" i="35"/>
  <c r="DB259" i="35"/>
  <c r="ED85" i="35"/>
  <c r="DB34" i="35"/>
  <c r="DO85" i="35"/>
  <c r="DB214" i="35"/>
  <c r="EA85" i="35"/>
  <c r="DB64" i="35"/>
  <c r="DQ85" i="35"/>
  <c r="DB49" i="35"/>
  <c r="DP85" i="35"/>
  <c r="DB79" i="35"/>
  <c r="DR85" i="35"/>
  <c r="DB19" i="35"/>
  <c r="DN85" i="35"/>
  <c r="DN84" i="35" s="1"/>
  <c r="DB31" i="35" s="1"/>
  <c r="DB109" i="35"/>
  <c r="DT85" i="35"/>
  <c r="DB154" i="35"/>
  <c r="DW85" i="35"/>
  <c r="DB184" i="35"/>
  <c r="DY85" i="35"/>
  <c r="DB124" i="35"/>
  <c r="DU85" i="35"/>
  <c r="DB229" i="35"/>
  <c r="EB85" i="35"/>
  <c r="DB274" i="35"/>
  <c r="EE85" i="35"/>
  <c r="DB139" i="35"/>
  <c r="DV85" i="35"/>
  <c r="DB199" i="35"/>
  <c r="DZ85" i="35"/>
  <c r="DL5" i="35"/>
  <c r="S5" i="35" s="1"/>
  <c r="DD556" i="20" s="1"/>
  <c r="DM7" i="35"/>
  <c r="W2" i="22"/>
  <c r="W2" i="29"/>
  <c r="W2" i="39"/>
  <c r="W2" i="18"/>
  <c r="W2" i="14"/>
  <c r="S5" i="13"/>
  <c r="CI62" i="3"/>
  <c r="CI63" i="3" s="1"/>
  <c r="CI64" i="3" s="1"/>
  <c r="CI65" i="3" s="1"/>
  <c r="CI66" i="3" s="1"/>
  <c r="CI67" i="3" s="1"/>
  <c r="CI68" i="3" s="1"/>
  <c r="CI69" i="3" s="1"/>
  <c r="CI70" i="3" s="1"/>
  <c r="CI71" i="3" s="1"/>
  <c r="CI72" i="3" s="1"/>
  <c r="CI73" i="3" s="1"/>
  <c r="CI74" i="3" s="1"/>
  <c r="CI75" i="3" s="1"/>
  <c r="CI76" i="3" s="1"/>
  <c r="CI77" i="3" s="1"/>
  <c r="CI78" i="3" s="1"/>
  <c r="CI79" i="3" s="1"/>
  <c r="CI80" i="3" s="1"/>
  <c r="CO72" i="30"/>
  <c r="CO73" i="30" s="1"/>
  <c r="CO74" i="30" s="1"/>
  <c r="CO75" i="30" s="1"/>
  <c r="CO76" i="30" s="1"/>
  <c r="CO77" i="30" s="1"/>
  <c r="CO78" i="30" s="1"/>
  <c r="CO79" i="30" s="1"/>
  <c r="CO80" i="30" s="1"/>
  <c r="DL5" i="16"/>
  <c r="S5" i="16" s="1"/>
  <c r="DM7" i="16"/>
  <c r="DL6" i="16" s="1"/>
  <c r="S6" i="16" s="1"/>
  <c r="CN63" i="17"/>
  <c r="CN64" i="17" s="1"/>
  <c r="CN65" i="17" s="1"/>
  <c r="CN66" i="17" s="1"/>
  <c r="CN67" i="17" s="1"/>
  <c r="CN68" i="17" s="1"/>
  <c r="CN69" i="17" s="1"/>
  <c r="CN70" i="17" s="1"/>
  <c r="CN71" i="17" s="1"/>
  <c r="CM63" i="16"/>
  <c r="CM64" i="16" s="1"/>
  <c r="CM65" i="16" s="1"/>
  <c r="CM66" i="16" s="1"/>
  <c r="CM67" i="16" s="1"/>
  <c r="CM68" i="16" s="1"/>
  <c r="CM69" i="16" s="1"/>
  <c r="CM70" i="16" s="1"/>
  <c r="CM71" i="16" s="1"/>
  <c r="CO63" i="10"/>
  <c r="CO64" i="10" s="1"/>
  <c r="CO65" i="10" s="1"/>
  <c r="CO66" i="10" s="1"/>
  <c r="CO67" i="10" s="1"/>
  <c r="CO68" i="10" s="1"/>
  <c r="CO69" i="10" s="1"/>
  <c r="CO70" i="10" s="1"/>
  <c r="CO71" i="10" s="1"/>
  <c r="DM7" i="33"/>
  <c r="DL6" i="33" s="1"/>
  <c r="CO63" i="24"/>
  <c r="CO64" i="24" s="1"/>
  <c r="CO65" i="24" s="1"/>
  <c r="CO66" i="24" s="1"/>
  <c r="CO67" i="24" s="1"/>
  <c r="CO68" i="24" s="1"/>
  <c r="CO69" i="24" s="1"/>
  <c r="CO70" i="24" s="1"/>
  <c r="CO71" i="24" s="1"/>
  <c r="CM44" i="30"/>
  <c r="CM45" i="30" s="1"/>
  <c r="CM46" i="30" s="1"/>
  <c r="CM47" i="30" s="1"/>
  <c r="CM48" i="30" s="1"/>
  <c r="CM49" i="30" s="1"/>
  <c r="CM50" i="30" s="1"/>
  <c r="CM51" i="30" s="1"/>
  <c r="CM52" i="30" s="1"/>
  <c r="CM53" i="30" s="1"/>
  <c r="CM54" i="30" s="1"/>
  <c r="CM55" i="30" s="1"/>
  <c r="CM56" i="30" s="1"/>
  <c r="CM57" i="30" s="1"/>
  <c r="CM58" i="30" s="1"/>
  <c r="CM59" i="30" s="1"/>
  <c r="CM60" i="30" s="1"/>
  <c r="CM61" i="30" s="1"/>
  <c r="CP72" i="3"/>
  <c r="CP73" i="3" s="1"/>
  <c r="CP74" i="3" s="1"/>
  <c r="CP75" i="3" s="1"/>
  <c r="CP76" i="3" s="1"/>
  <c r="CP77" i="3" s="1"/>
  <c r="CP78" i="3" s="1"/>
  <c r="CP79" i="3" s="1"/>
  <c r="CP80" i="3" s="1"/>
  <c r="CJ62" i="3"/>
  <c r="CJ63" i="3" s="1"/>
  <c r="CJ64" i="3" s="1"/>
  <c r="CJ65" i="3" s="1"/>
  <c r="CJ66" i="3" s="1"/>
  <c r="CJ67" i="3" s="1"/>
  <c r="CJ68" i="3" s="1"/>
  <c r="CJ69" i="3" s="1"/>
  <c r="CJ70" i="3" s="1"/>
  <c r="CJ71" i="3" s="1"/>
  <c r="CE62" i="3"/>
  <c r="CB62" i="3"/>
  <c r="CB63" i="3" s="1"/>
  <c r="CB64" i="3" s="1"/>
  <c r="CB65" i="3" s="1"/>
  <c r="CB66" i="3" s="1"/>
  <c r="CB67" i="3" s="1"/>
  <c r="CB68" i="3" s="1"/>
  <c r="CB69" i="3" s="1"/>
  <c r="CB70" i="3" s="1"/>
  <c r="CB71" i="3" s="1"/>
  <c r="CU44" i="38"/>
  <c r="CU45" i="38" s="1"/>
  <c r="CU46" i="38" s="1"/>
  <c r="CU47" i="38" s="1"/>
  <c r="CU48" i="38" s="1"/>
  <c r="CU49" i="38" s="1"/>
  <c r="CU50" i="38" s="1"/>
  <c r="CU51" i="38" s="1"/>
  <c r="CU52" i="38" s="1"/>
  <c r="CU53" i="38" s="1"/>
  <c r="CU54" i="38" s="1"/>
  <c r="CU55" i="38" s="1"/>
  <c r="CU56" i="38" s="1"/>
  <c r="CU57" i="38" s="1"/>
  <c r="CU58" i="38" s="1"/>
  <c r="CU59" i="38" s="1"/>
  <c r="CU60" i="38" s="1"/>
  <c r="CU61" i="38" s="1"/>
  <c r="CS62" i="3"/>
  <c r="CS63" i="3" s="1"/>
  <c r="CS64" i="3" s="1"/>
  <c r="CS65" i="3" s="1"/>
  <c r="CS66" i="3" s="1"/>
  <c r="CS67" i="3" s="1"/>
  <c r="CS68" i="3" s="1"/>
  <c r="CS69" i="3" s="1"/>
  <c r="CS70" i="3" s="1"/>
  <c r="CS71" i="3" s="1"/>
  <c r="DL6" i="7"/>
  <c r="S6" i="7" s="1"/>
  <c r="DM8" i="7"/>
  <c r="DL7" i="7" s="1"/>
  <c r="S7" i="7" s="1"/>
  <c r="CH44" i="34"/>
  <c r="CH45" i="34" s="1"/>
  <c r="CH46" i="34" s="1"/>
  <c r="CH47" i="34" s="1"/>
  <c r="CH48" i="34" s="1"/>
  <c r="CH49" i="34" s="1"/>
  <c r="CH50" i="34" s="1"/>
  <c r="CH51" i="34" s="1"/>
  <c r="CH52" i="34" s="1"/>
  <c r="CH53" i="34" s="1"/>
  <c r="CH54" i="34" s="1"/>
  <c r="CH55" i="34" s="1"/>
  <c r="CH56" i="34" s="1"/>
  <c r="CH57" i="34" s="1"/>
  <c r="CH58" i="34" s="1"/>
  <c r="CH59" i="34" s="1"/>
  <c r="CH60" i="34" s="1"/>
  <c r="CH61" i="34" s="1"/>
  <c r="CQ72" i="17"/>
  <c r="CT63" i="18"/>
  <c r="CT64" i="18" s="1"/>
  <c r="CT65" i="18" s="1"/>
  <c r="CT66" i="18" s="1"/>
  <c r="CT67" i="18" s="1"/>
  <c r="CT68" i="18" s="1"/>
  <c r="CT69" i="18" s="1"/>
  <c r="CT70" i="18" s="1"/>
  <c r="CT71" i="18" s="1"/>
  <c r="CG72" i="11"/>
  <c r="CR63" i="10"/>
  <c r="CR64" i="10" s="1"/>
  <c r="CR65" i="10" s="1"/>
  <c r="CR66" i="10" s="1"/>
  <c r="CR67" i="10" s="1"/>
  <c r="CR68" i="10" s="1"/>
  <c r="CR69" i="10" s="1"/>
  <c r="CR70" i="10" s="1"/>
  <c r="CR71" i="10" s="1"/>
  <c r="CI62" i="11"/>
  <c r="CE72" i="13"/>
  <c r="CE73" i="13" s="1"/>
  <c r="CE74" i="13" s="1"/>
  <c r="CE75" i="13" s="1"/>
  <c r="CE76" i="13" s="1"/>
  <c r="CC72" i="34"/>
  <c r="CU72" i="24"/>
  <c r="CU73" i="24" s="1"/>
  <c r="CU74" i="24" s="1"/>
  <c r="CU75" i="24" s="1"/>
  <c r="CU76" i="24" s="1"/>
  <c r="CQ62" i="10"/>
  <c r="CL72" i="10"/>
  <c r="CL63" i="24"/>
  <c r="CL64" i="24" s="1"/>
  <c r="CL65" i="24" s="1"/>
  <c r="CL66" i="24" s="1"/>
  <c r="CL67" i="24" s="1"/>
  <c r="CL68" i="24" s="1"/>
  <c r="CL69" i="24" s="1"/>
  <c r="CL70" i="24" s="1"/>
  <c r="CL71" i="24" s="1"/>
  <c r="DB232" i="38"/>
  <c r="CE72" i="16"/>
  <c r="CL62" i="27"/>
  <c r="CH72" i="17"/>
  <c r="DB67" i="28"/>
  <c r="CQ72" i="16"/>
  <c r="CO72" i="34"/>
  <c r="DM6" i="10"/>
  <c r="DL5" i="10" s="1"/>
  <c r="S5" i="10" s="1"/>
  <c r="CK62" i="27"/>
  <c r="CK63" i="27" s="1"/>
  <c r="CK64" i="27" s="1"/>
  <c r="CK65" i="27" s="1"/>
  <c r="CK66" i="27" s="1"/>
  <c r="CK67" i="27" s="1"/>
  <c r="CK68" i="27" s="1"/>
  <c r="CK69" i="27" s="1"/>
  <c r="CK70" i="27" s="1"/>
  <c r="CK71" i="27" s="1"/>
  <c r="DB72" i="28"/>
  <c r="CE72" i="17"/>
  <c r="CG62" i="16"/>
  <c r="CG63" i="16" s="1"/>
  <c r="CG64" i="16" s="1"/>
  <c r="CG65" i="16" s="1"/>
  <c r="CG66" i="16" s="1"/>
  <c r="CG67" i="16" s="1"/>
  <c r="CG68" i="16" s="1"/>
  <c r="CG69" i="16" s="1"/>
  <c r="CG70" i="16" s="1"/>
  <c r="CG71" i="16" s="1"/>
  <c r="CC63" i="24"/>
  <c r="CC64" i="24" s="1"/>
  <c r="CC65" i="24" s="1"/>
  <c r="CC66" i="24" s="1"/>
  <c r="CC67" i="24" s="1"/>
  <c r="CC68" i="24" s="1"/>
  <c r="CC69" i="24" s="1"/>
  <c r="CC70" i="24" s="1"/>
  <c r="CC71" i="24" s="1"/>
  <c r="CO72" i="11"/>
  <c r="CQ62" i="30"/>
  <c r="CQ63" i="30" s="1"/>
  <c r="CQ64" i="30" s="1"/>
  <c r="CQ65" i="30" s="1"/>
  <c r="CQ66" i="30" s="1"/>
  <c r="CQ67" i="30" s="1"/>
  <c r="CQ68" i="30" s="1"/>
  <c r="CQ69" i="30" s="1"/>
  <c r="CQ70" i="30" s="1"/>
  <c r="CQ71" i="30" s="1"/>
  <c r="CN72" i="11"/>
  <c r="CC72" i="13"/>
  <c r="CC73" i="13" s="1"/>
  <c r="CC74" i="13" s="1"/>
  <c r="CC75" i="13" s="1"/>
  <c r="CC76" i="13" s="1"/>
  <c r="CK63" i="11"/>
  <c r="CK64" i="11" s="1"/>
  <c r="CK65" i="11" s="1"/>
  <c r="CK66" i="11" s="1"/>
  <c r="CK67" i="11" s="1"/>
  <c r="CK68" i="11" s="1"/>
  <c r="CK69" i="11" s="1"/>
  <c r="CK70" i="11" s="1"/>
  <c r="CK71" i="11" s="1"/>
  <c r="DM6" i="38"/>
  <c r="DL5" i="38" s="1"/>
  <c r="S5" i="38" s="1"/>
  <c r="DD464" i="21" s="1"/>
  <c r="CK72" i="17"/>
  <c r="CC62" i="18"/>
  <c r="CC63" i="18" s="1"/>
  <c r="CC64" i="18" s="1"/>
  <c r="CC65" i="18" s="1"/>
  <c r="CC66" i="18" s="1"/>
  <c r="CC67" i="18" s="1"/>
  <c r="CC68" i="18" s="1"/>
  <c r="CC69" i="18" s="1"/>
  <c r="CC70" i="18" s="1"/>
  <c r="CC71" i="18" s="1"/>
  <c r="DB266" i="28"/>
  <c r="CI72" i="16"/>
  <c r="CB72" i="34"/>
  <c r="CI63" i="34"/>
  <c r="CI64" i="34" s="1"/>
  <c r="CI65" i="34" s="1"/>
  <c r="CI66" i="34" s="1"/>
  <c r="CI67" i="34" s="1"/>
  <c r="CI68" i="34" s="1"/>
  <c r="CI69" i="34" s="1"/>
  <c r="CI70" i="34" s="1"/>
  <c r="CI71" i="34" s="1"/>
  <c r="CS62" i="11"/>
  <c r="CS63" i="11" s="1"/>
  <c r="CS64" i="11" s="1"/>
  <c r="CS65" i="11" s="1"/>
  <c r="CS66" i="11" s="1"/>
  <c r="CS67" i="11" s="1"/>
  <c r="CS68" i="11" s="1"/>
  <c r="CS69" i="11" s="1"/>
  <c r="CS70" i="11" s="1"/>
  <c r="CS71" i="11" s="1"/>
  <c r="CC63" i="10"/>
  <c r="CC64" i="10" s="1"/>
  <c r="CC65" i="10" s="1"/>
  <c r="CC66" i="10" s="1"/>
  <c r="CC67" i="10" s="1"/>
  <c r="CC68" i="10" s="1"/>
  <c r="CC69" i="10" s="1"/>
  <c r="CC70" i="10" s="1"/>
  <c r="CC71" i="10" s="1"/>
  <c r="CF72" i="10"/>
  <c r="CD63" i="24"/>
  <c r="CD64" i="24" s="1"/>
  <c r="CD65" i="24" s="1"/>
  <c r="CD66" i="24" s="1"/>
  <c r="CD67" i="24" s="1"/>
  <c r="CD68" i="24" s="1"/>
  <c r="CD69" i="24" s="1"/>
  <c r="CD70" i="24" s="1"/>
  <c r="CD71" i="24" s="1"/>
  <c r="DL5" i="29"/>
  <c r="CC72" i="16"/>
  <c r="CC73" i="16" s="1"/>
  <c r="CC74" i="16" s="1"/>
  <c r="CC75" i="16" s="1"/>
  <c r="CC76" i="16" s="1"/>
  <c r="DB261" i="28"/>
  <c r="CB62" i="16"/>
  <c r="CB62" i="27"/>
  <c r="CD72" i="16"/>
  <c r="CD73" i="16" s="1"/>
  <c r="CD74" i="16" s="1"/>
  <c r="CD75" i="16" s="1"/>
  <c r="CD76" i="16" s="1"/>
  <c r="CD77" i="16" s="1"/>
  <c r="CD78" i="16" s="1"/>
  <c r="CD79" i="16" s="1"/>
  <c r="CD80" i="16" s="1"/>
  <c r="CN63" i="16"/>
  <c r="CN64" i="16" s="1"/>
  <c r="CN65" i="16" s="1"/>
  <c r="CN66" i="16" s="1"/>
  <c r="CN67" i="16" s="1"/>
  <c r="CN68" i="16" s="1"/>
  <c r="CN69" i="16" s="1"/>
  <c r="CN70" i="16" s="1"/>
  <c r="CN71" i="16" s="1"/>
  <c r="CD62" i="11"/>
  <c r="CD63" i="11" s="1"/>
  <c r="CD64" i="11" s="1"/>
  <c r="CD65" i="11" s="1"/>
  <c r="CD66" i="11" s="1"/>
  <c r="CD67" i="11" s="1"/>
  <c r="CD68" i="11" s="1"/>
  <c r="CD69" i="11" s="1"/>
  <c r="CD70" i="11" s="1"/>
  <c r="CD71" i="11" s="1"/>
  <c r="CP72" i="10"/>
  <c r="CE63" i="34"/>
  <c r="CE64" i="34" s="1"/>
  <c r="CE65" i="34" s="1"/>
  <c r="CE66" i="34" s="1"/>
  <c r="CE67" i="34" s="1"/>
  <c r="CE68" i="34" s="1"/>
  <c r="CE69" i="34" s="1"/>
  <c r="CE70" i="34" s="1"/>
  <c r="CE71" i="34" s="1"/>
  <c r="CF72" i="24"/>
  <c r="CJ72" i="11"/>
  <c r="CL72" i="34"/>
  <c r="CP62" i="24"/>
  <c r="CP63" i="24" s="1"/>
  <c r="CP64" i="24" s="1"/>
  <c r="CP65" i="24" s="1"/>
  <c r="CP66" i="24" s="1"/>
  <c r="CP67" i="24" s="1"/>
  <c r="CP68" i="24" s="1"/>
  <c r="CP69" i="24" s="1"/>
  <c r="CP70" i="24" s="1"/>
  <c r="CP71" i="24" s="1"/>
  <c r="CF72" i="11"/>
  <c r="CI62" i="18"/>
  <c r="CK62" i="28"/>
  <c r="CK63" i="10"/>
  <c r="CK64" i="10" s="1"/>
  <c r="CK65" i="10" s="1"/>
  <c r="CK66" i="10" s="1"/>
  <c r="CK67" i="10" s="1"/>
  <c r="CK68" i="10" s="1"/>
  <c r="CK69" i="10" s="1"/>
  <c r="CK70" i="10" s="1"/>
  <c r="CK71" i="10" s="1"/>
  <c r="CS62" i="10"/>
  <c r="CH72" i="11"/>
  <c r="CK63" i="34"/>
  <c r="CK64" i="34" s="1"/>
  <c r="CK65" i="34" s="1"/>
  <c r="CK66" i="34" s="1"/>
  <c r="CK67" i="34" s="1"/>
  <c r="CK68" i="34" s="1"/>
  <c r="CK69" i="34" s="1"/>
  <c r="CK70" i="34" s="1"/>
  <c r="CK71" i="34" s="1"/>
  <c r="DL5" i="39"/>
  <c r="DM7" i="39"/>
  <c r="DL5" i="27"/>
  <c r="DM7" i="27"/>
  <c r="DL5" i="19"/>
  <c r="S5" i="19" s="1"/>
  <c r="DL5" i="18"/>
  <c r="DM7" i="18"/>
  <c r="DG48" i="18"/>
  <c r="DL4" i="18"/>
  <c r="DL4" i="17"/>
  <c r="DM6" i="17"/>
  <c r="CH62" i="15"/>
  <c r="CH63" i="15" s="1"/>
  <c r="CH64" i="15" s="1"/>
  <c r="CH65" i="15" s="1"/>
  <c r="CH66" i="15" s="1"/>
  <c r="CH67" i="15" s="1"/>
  <c r="CH68" i="15" s="1"/>
  <c r="CH69" i="15" s="1"/>
  <c r="CH70" i="15" s="1"/>
  <c r="CH71" i="15" s="1"/>
  <c r="CH72" i="15" s="1"/>
  <c r="CH73" i="15" s="1"/>
  <c r="CH74" i="15" s="1"/>
  <c r="CH75" i="15" s="1"/>
  <c r="CH76" i="15" s="1"/>
  <c r="CH77" i="15" s="1"/>
  <c r="CH78" i="15" s="1"/>
  <c r="CH79" i="15" s="1"/>
  <c r="CH80" i="15" s="1"/>
  <c r="CL62" i="15"/>
  <c r="DL6" i="29"/>
  <c r="DG48" i="29"/>
  <c r="DL4" i="29"/>
  <c r="DL7" i="29"/>
  <c r="DM9" i="29"/>
  <c r="DL4" i="22"/>
  <c r="DM6" i="22"/>
  <c r="DM8" i="23"/>
  <c r="DM6" i="30"/>
  <c r="S5" i="37"/>
  <c r="DD474" i="20" s="1"/>
  <c r="DL5" i="34"/>
  <c r="S5" i="34" s="1"/>
  <c r="DD441" i="20" s="1"/>
  <c r="DM7" i="34"/>
  <c r="DL6" i="24"/>
  <c r="DM8" i="24"/>
  <c r="DL5" i="11"/>
  <c r="S5" i="11" s="1"/>
  <c r="DM7" i="11"/>
  <c r="CB63" i="11"/>
  <c r="CB64" i="11" s="1"/>
  <c r="CB65" i="11" s="1"/>
  <c r="CB66" i="11" s="1"/>
  <c r="CB67" i="11" s="1"/>
  <c r="CB68" i="11" s="1"/>
  <c r="CB69" i="11" s="1"/>
  <c r="CB70" i="11" s="1"/>
  <c r="CB71" i="11" s="1"/>
  <c r="DG48" i="13"/>
  <c r="S4" i="13"/>
  <c r="DM7" i="8"/>
  <c r="DM9" i="7"/>
  <c r="DL6" i="6"/>
  <c r="DM8" i="6"/>
  <c r="DL6" i="5"/>
  <c r="DM8" i="5"/>
  <c r="DM7" i="4"/>
  <c r="DG78" i="3"/>
  <c r="DG258" i="3"/>
  <c r="DG63" i="3"/>
  <c r="DG273" i="3"/>
  <c r="DG168" i="3"/>
  <c r="DG228" i="3"/>
  <c r="DG153" i="3"/>
  <c r="DG93" i="3"/>
  <c r="DG18" i="3"/>
  <c r="DG138" i="3"/>
  <c r="DG198" i="3"/>
  <c r="DG243" i="3"/>
  <c r="CC62" i="3"/>
  <c r="CC63" i="3" s="1"/>
  <c r="CC64" i="3" s="1"/>
  <c r="CC65" i="3" s="1"/>
  <c r="CC66" i="3" s="1"/>
  <c r="CC67" i="3" s="1"/>
  <c r="CC68" i="3" s="1"/>
  <c r="CC69" i="3" s="1"/>
  <c r="CC70" i="3" s="1"/>
  <c r="CC71" i="3" s="1"/>
  <c r="CC72" i="3" s="1"/>
  <c r="CC73" i="3" s="1"/>
  <c r="CC74" i="3" s="1"/>
  <c r="CC75" i="3" s="1"/>
  <c r="CC76" i="3" s="1"/>
  <c r="CC77" i="3" s="1"/>
  <c r="CC78" i="3" s="1"/>
  <c r="CC79" i="3" s="1"/>
  <c r="CC80" i="3" s="1"/>
  <c r="DG213" i="3"/>
  <c r="DG288" i="3"/>
  <c r="DG123" i="3"/>
  <c r="DG48" i="3"/>
  <c r="DG183" i="3"/>
  <c r="DG33" i="3"/>
  <c r="DG108" i="3"/>
  <c r="BZ2" i="3"/>
  <c r="W2" i="3" s="1"/>
  <c r="DL3" i="3"/>
  <c r="DM5" i="3"/>
  <c r="CJ42" i="2"/>
  <c r="CJ43" i="2" s="1"/>
  <c r="CJ44" i="2" s="1"/>
  <c r="CJ45" i="2" s="1"/>
  <c r="CJ46" i="2" s="1"/>
  <c r="CJ47" i="2" s="1"/>
  <c r="CJ48" i="2" s="1"/>
  <c r="CJ49" i="2" s="1"/>
  <c r="CJ50" i="2" s="1"/>
  <c r="CJ51" i="2" s="1"/>
  <c r="CJ52" i="2" s="1"/>
  <c r="CJ53" i="2" s="1"/>
  <c r="CJ54" i="2" s="1"/>
  <c r="CJ55" i="2" s="1"/>
  <c r="CJ56" i="2" s="1"/>
  <c r="CJ57" i="2" s="1"/>
  <c r="CJ58" i="2" s="1"/>
  <c r="CJ59" i="2" s="1"/>
  <c r="CJ60" i="2" s="1"/>
  <c r="CJ61" i="2" s="1"/>
  <c r="CJ62" i="2" s="1"/>
  <c r="CJ63" i="2" s="1"/>
  <c r="CJ64" i="2" s="1"/>
  <c r="CJ65" i="2" s="1"/>
  <c r="CJ66" i="2" s="1"/>
  <c r="CJ67" i="2" s="1"/>
  <c r="CJ68" i="2" s="1"/>
  <c r="CJ69" i="2" s="1"/>
  <c r="CJ70" i="2" s="1"/>
  <c r="CJ71" i="2" s="1"/>
  <c r="CJ72" i="2" s="1"/>
  <c r="CJ73" i="2" s="1"/>
  <c r="CJ74" i="2" s="1"/>
  <c r="CJ75" i="2" s="1"/>
  <c r="CJ76" i="2" s="1"/>
  <c r="CJ77" i="2" s="1"/>
  <c r="CJ78" i="2" s="1"/>
  <c r="CJ79" i="2" s="1"/>
  <c r="CJ80" i="2" s="1"/>
  <c r="BZ9" i="2"/>
  <c r="CQ42" i="2"/>
  <c r="CQ43" i="2" s="1"/>
  <c r="CQ44" i="2" s="1"/>
  <c r="CQ45" i="2" s="1"/>
  <c r="CQ46" i="2" s="1"/>
  <c r="CQ47" i="2" s="1"/>
  <c r="CQ48" i="2" s="1"/>
  <c r="CQ49" i="2" s="1"/>
  <c r="CQ50" i="2" s="1"/>
  <c r="CQ51" i="2" s="1"/>
  <c r="CQ52" i="2" s="1"/>
  <c r="CQ53" i="2" s="1"/>
  <c r="CQ54" i="2" s="1"/>
  <c r="CQ55" i="2" s="1"/>
  <c r="CQ56" i="2" s="1"/>
  <c r="CQ57" i="2" s="1"/>
  <c r="CQ58" i="2" s="1"/>
  <c r="CQ59" i="2" s="1"/>
  <c r="CQ60" i="2" s="1"/>
  <c r="CQ61" i="2" s="1"/>
  <c r="CQ62" i="2" s="1"/>
  <c r="CQ63" i="2" s="1"/>
  <c r="CQ64" i="2" s="1"/>
  <c r="CQ65" i="2" s="1"/>
  <c r="CQ66" i="2" s="1"/>
  <c r="CQ67" i="2" s="1"/>
  <c r="CQ68" i="2" s="1"/>
  <c r="CQ69" i="2" s="1"/>
  <c r="CQ70" i="2" s="1"/>
  <c r="CQ71" i="2" s="1"/>
  <c r="CQ72" i="2" s="1"/>
  <c r="CQ73" i="2" s="1"/>
  <c r="CQ74" i="2" s="1"/>
  <c r="CQ75" i="2" s="1"/>
  <c r="CQ76" i="2" s="1"/>
  <c r="CQ77" i="2" s="1"/>
  <c r="CQ78" i="2" s="1"/>
  <c r="CQ79" i="2" s="1"/>
  <c r="CQ80" i="2" s="1"/>
  <c r="CI42" i="2"/>
  <c r="CI43" i="2" s="1"/>
  <c r="CI44" i="2" s="1"/>
  <c r="CI45" i="2" s="1"/>
  <c r="CI46" i="2" s="1"/>
  <c r="CI47" i="2" s="1"/>
  <c r="CI48" i="2" s="1"/>
  <c r="CI49" i="2" s="1"/>
  <c r="CI50" i="2" s="1"/>
  <c r="CI51" i="2" s="1"/>
  <c r="CI52" i="2" s="1"/>
  <c r="CI53" i="2" s="1"/>
  <c r="CI54" i="2" s="1"/>
  <c r="CI55" i="2" s="1"/>
  <c r="CI56" i="2" s="1"/>
  <c r="CI57" i="2" s="1"/>
  <c r="CI58" i="2" s="1"/>
  <c r="CI59" i="2" s="1"/>
  <c r="CI60" i="2" s="1"/>
  <c r="CI61" i="2" s="1"/>
  <c r="CI62" i="2" s="1"/>
  <c r="CI63" i="2" s="1"/>
  <c r="CI64" i="2" s="1"/>
  <c r="CI65" i="2" s="1"/>
  <c r="CI66" i="2" s="1"/>
  <c r="CI67" i="2" s="1"/>
  <c r="CI68" i="2" s="1"/>
  <c r="CI69" i="2" s="1"/>
  <c r="CI70" i="2" s="1"/>
  <c r="CI71" i="2" s="1"/>
  <c r="CI72" i="2" s="1"/>
  <c r="CI73" i="2" s="1"/>
  <c r="CI74" i="2" s="1"/>
  <c r="CI75" i="2" s="1"/>
  <c r="CI76" i="2" s="1"/>
  <c r="CI77" i="2" s="1"/>
  <c r="CI78" i="2" s="1"/>
  <c r="CI79" i="2" s="1"/>
  <c r="CI80" i="2" s="1"/>
  <c r="CR42" i="2"/>
  <c r="CR43" i="2" s="1"/>
  <c r="CR44" i="2" s="1"/>
  <c r="CR45" i="2" s="1"/>
  <c r="CR46" i="2" s="1"/>
  <c r="CR47" i="2" s="1"/>
  <c r="CR48" i="2" s="1"/>
  <c r="CR49" i="2" s="1"/>
  <c r="CR50" i="2" s="1"/>
  <c r="CR51" i="2" s="1"/>
  <c r="CR52" i="2" s="1"/>
  <c r="CR53" i="2" s="1"/>
  <c r="CR54" i="2" s="1"/>
  <c r="CR55" i="2" s="1"/>
  <c r="CR56" i="2" s="1"/>
  <c r="CR57" i="2" s="1"/>
  <c r="CR58" i="2" s="1"/>
  <c r="CR59" i="2" s="1"/>
  <c r="CR60" i="2" s="1"/>
  <c r="CR61" i="2" s="1"/>
  <c r="CR62" i="2" s="1"/>
  <c r="CR63" i="2" s="1"/>
  <c r="CR64" i="2" s="1"/>
  <c r="CR65" i="2" s="1"/>
  <c r="CR66" i="2" s="1"/>
  <c r="CR67" i="2" s="1"/>
  <c r="CR68" i="2" s="1"/>
  <c r="CR69" i="2" s="1"/>
  <c r="CR70" i="2" s="1"/>
  <c r="CR71" i="2" s="1"/>
  <c r="CR72" i="2" s="1"/>
  <c r="CR73" i="2" s="1"/>
  <c r="CR74" i="2" s="1"/>
  <c r="CR75" i="2" s="1"/>
  <c r="CR76" i="2" s="1"/>
  <c r="CR77" i="2" s="1"/>
  <c r="CR78" i="2" s="1"/>
  <c r="CR79" i="2" s="1"/>
  <c r="CR80" i="2" s="1"/>
  <c r="CP42" i="2"/>
  <c r="CP43" i="2" s="1"/>
  <c r="CP44" i="2" s="1"/>
  <c r="CP45" i="2" s="1"/>
  <c r="CP46" i="2" s="1"/>
  <c r="CP47" i="2" s="1"/>
  <c r="CP48" i="2" s="1"/>
  <c r="CP49" i="2" s="1"/>
  <c r="CP50" i="2" s="1"/>
  <c r="CP51" i="2" s="1"/>
  <c r="CP52" i="2" s="1"/>
  <c r="CP53" i="2" s="1"/>
  <c r="CP54" i="2" s="1"/>
  <c r="CP55" i="2" s="1"/>
  <c r="CP56" i="2" s="1"/>
  <c r="CP57" i="2" s="1"/>
  <c r="CP58" i="2" s="1"/>
  <c r="CP59" i="2" s="1"/>
  <c r="CP60" i="2" s="1"/>
  <c r="CP61" i="2" s="1"/>
  <c r="CP62" i="2" s="1"/>
  <c r="CP63" i="2" s="1"/>
  <c r="CP64" i="2" s="1"/>
  <c r="CP65" i="2" s="1"/>
  <c r="CP66" i="2" s="1"/>
  <c r="CP67" i="2" s="1"/>
  <c r="CP68" i="2" s="1"/>
  <c r="CP69" i="2" s="1"/>
  <c r="CP70" i="2" s="1"/>
  <c r="CP71" i="2" s="1"/>
  <c r="CP72" i="2" s="1"/>
  <c r="CP73" i="2" s="1"/>
  <c r="CP74" i="2" s="1"/>
  <c r="CP75" i="2" s="1"/>
  <c r="CP76" i="2" s="1"/>
  <c r="CP77" i="2" s="1"/>
  <c r="CP78" i="2" s="1"/>
  <c r="CP79" i="2" s="1"/>
  <c r="CP80" i="2" s="1"/>
  <c r="CH42" i="2"/>
  <c r="CH43" i="2" s="1"/>
  <c r="CH44" i="2" s="1"/>
  <c r="CH45" i="2" s="1"/>
  <c r="CH46" i="2" s="1"/>
  <c r="CH47" i="2" s="1"/>
  <c r="CH48" i="2" s="1"/>
  <c r="CH49" i="2" s="1"/>
  <c r="CH50" i="2" s="1"/>
  <c r="CH51" i="2" s="1"/>
  <c r="CH52" i="2" s="1"/>
  <c r="CH53" i="2" s="1"/>
  <c r="CH54" i="2" s="1"/>
  <c r="CH55" i="2" s="1"/>
  <c r="CH56" i="2" s="1"/>
  <c r="CH57" i="2" s="1"/>
  <c r="CH58" i="2" s="1"/>
  <c r="CH59" i="2" s="1"/>
  <c r="CH60" i="2" s="1"/>
  <c r="CH61" i="2" s="1"/>
  <c r="CH62" i="2" s="1"/>
  <c r="CH63" i="2" s="1"/>
  <c r="CH64" i="2" s="1"/>
  <c r="CH65" i="2" s="1"/>
  <c r="CH66" i="2" s="1"/>
  <c r="CH67" i="2" s="1"/>
  <c r="CH68" i="2" s="1"/>
  <c r="CH69" i="2" s="1"/>
  <c r="CH70" i="2" s="1"/>
  <c r="CH71" i="2" s="1"/>
  <c r="CH72" i="2" s="1"/>
  <c r="CH73" i="2" s="1"/>
  <c r="CH74" i="2" s="1"/>
  <c r="CH75" i="2" s="1"/>
  <c r="CH76" i="2" s="1"/>
  <c r="CH77" i="2" s="1"/>
  <c r="CH78" i="2" s="1"/>
  <c r="CH79" i="2" s="1"/>
  <c r="CH80" i="2" s="1"/>
  <c r="CO42" i="2"/>
  <c r="CO43" i="2" s="1"/>
  <c r="CO44" i="2" s="1"/>
  <c r="CO45" i="2" s="1"/>
  <c r="CO46" i="2" s="1"/>
  <c r="CO47" i="2" s="1"/>
  <c r="CO48" i="2" s="1"/>
  <c r="CO49" i="2" s="1"/>
  <c r="CO50" i="2" s="1"/>
  <c r="CO51" i="2" s="1"/>
  <c r="CO52" i="2" s="1"/>
  <c r="CO53" i="2" s="1"/>
  <c r="CO54" i="2" s="1"/>
  <c r="CO55" i="2" s="1"/>
  <c r="CO56" i="2" s="1"/>
  <c r="CO57" i="2" s="1"/>
  <c r="CO58" i="2" s="1"/>
  <c r="CO59" i="2" s="1"/>
  <c r="CO60" i="2" s="1"/>
  <c r="CO61" i="2" s="1"/>
  <c r="CO62" i="2" s="1"/>
  <c r="CO63" i="2" s="1"/>
  <c r="CO64" i="2" s="1"/>
  <c r="CO65" i="2" s="1"/>
  <c r="CO66" i="2" s="1"/>
  <c r="CO67" i="2" s="1"/>
  <c r="CO68" i="2" s="1"/>
  <c r="CO69" i="2" s="1"/>
  <c r="CO70" i="2" s="1"/>
  <c r="CO71" i="2" s="1"/>
  <c r="CO72" i="2" s="1"/>
  <c r="CO73" i="2" s="1"/>
  <c r="CO74" i="2" s="1"/>
  <c r="CO75" i="2" s="1"/>
  <c r="CO76" i="2" s="1"/>
  <c r="CO77" i="2" s="1"/>
  <c r="CO78" i="2" s="1"/>
  <c r="CO79" i="2" s="1"/>
  <c r="CO80" i="2" s="1"/>
  <c r="CG42" i="2"/>
  <c r="CG43" i="2" s="1"/>
  <c r="CG44" i="2" s="1"/>
  <c r="CG45" i="2" s="1"/>
  <c r="CG46" i="2" s="1"/>
  <c r="CG47" i="2" s="1"/>
  <c r="CG48" i="2" s="1"/>
  <c r="CG49" i="2" s="1"/>
  <c r="CG50" i="2" s="1"/>
  <c r="CG51" i="2" s="1"/>
  <c r="CG52" i="2" s="1"/>
  <c r="CG53" i="2" s="1"/>
  <c r="CG54" i="2" s="1"/>
  <c r="CG55" i="2" s="1"/>
  <c r="CG56" i="2" s="1"/>
  <c r="CG57" i="2" s="1"/>
  <c r="CG58" i="2" s="1"/>
  <c r="CG59" i="2" s="1"/>
  <c r="CG60" i="2" s="1"/>
  <c r="CG61" i="2" s="1"/>
  <c r="CG62" i="2" s="1"/>
  <c r="CG63" i="2" s="1"/>
  <c r="CG64" i="2" s="1"/>
  <c r="CG65" i="2" s="1"/>
  <c r="CG66" i="2" s="1"/>
  <c r="CG67" i="2" s="1"/>
  <c r="CG68" i="2" s="1"/>
  <c r="CG69" i="2" s="1"/>
  <c r="CG70" i="2" s="1"/>
  <c r="CG71" i="2" s="1"/>
  <c r="CG72" i="2" s="1"/>
  <c r="CG73" i="2" s="1"/>
  <c r="CG74" i="2" s="1"/>
  <c r="CG75" i="2" s="1"/>
  <c r="CG76" i="2" s="1"/>
  <c r="CG77" i="2" s="1"/>
  <c r="CG78" i="2" s="1"/>
  <c r="CG79" i="2" s="1"/>
  <c r="CG80" i="2" s="1"/>
  <c r="CN42" i="2"/>
  <c r="CN43" i="2" s="1"/>
  <c r="CN44" i="2" s="1"/>
  <c r="CN45" i="2" s="1"/>
  <c r="CN46" i="2" s="1"/>
  <c r="CN47" i="2" s="1"/>
  <c r="CN48" i="2" s="1"/>
  <c r="CN49" i="2" s="1"/>
  <c r="CN50" i="2" s="1"/>
  <c r="CN51" i="2" s="1"/>
  <c r="CN52" i="2" s="1"/>
  <c r="CN53" i="2" s="1"/>
  <c r="CN54" i="2" s="1"/>
  <c r="CN55" i="2" s="1"/>
  <c r="CN56" i="2" s="1"/>
  <c r="CN57" i="2" s="1"/>
  <c r="CN58" i="2" s="1"/>
  <c r="CN59" i="2" s="1"/>
  <c r="CN60" i="2" s="1"/>
  <c r="CN61" i="2" s="1"/>
  <c r="CN62" i="2" s="1"/>
  <c r="CN63" i="2" s="1"/>
  <c r="CN64" i="2" s="1"/>
  <c r="CN65" i="2" s="1"/>
  <c r="CN66" i="2" s="1"/>
  <c r="CN67" i="2" s="1"/>
  <c r="CN68" i="2" s="1"/>
  <c r="CN69" i="2" s="1"/>
  <c r="CN70" i="2" s="1"/>
  <c r="CN71" i="2" s="1"/>
  <c r="CN72" i="2" s="1"/>
  <c r="CN73" i="2" s="1"/>
  <c r="CN74" i="2" s="1"/>
  <c r="CN75" i="2" s="1"/>
  <c r="CN76" i="2" s="1"/>
  <c r="CN77" i="2" s="1"/>
  <c r="CN78" i="2" s="1"/>
  <c r="CN79" i="2" s="1"/>
  <c r="CN80" i="2" s="1"/>
  <c r="CF42" i="2"/>
  <c r="CF43" i="2" s="1"/>
  <c r="CF44" i="2" s="1"/>
  <c r="CF45" i="2" s="1"/>
  <c r="CF46" i="2" s="1"/>
  <c r="CF47" i="2" s="1"/>
  <c r="CF48" i="2" s="1"/>
  <c r="CF49" i="2" s="1"/>
  <c r="CF50" i="2" s="1"/>
  <c r="CF51" i="2" s="1"/>
  <c r="CF52" i="2" s="1"/>
  <c r="CF53" i="2" s="1"/>
  <c r="CF54" i="2" s="1"/>
  <c r="CF55" i="2" s="1"/>
  <c r="CF56" i="2" s="1"/>
  <c r="CF57" i="2" s="1"/>
  <c r="CF58" i="2" s="1"/>
  <c r="CF59" i="2" s="1"/>
  <c r="CF60" i="2" s="1"/>
  <c r="CF61" i="2" s="1"/>
  <c r="CF62" i="2" s="1"/>
  <c r="CF63" i="2" s="1"/>
  <c r="CF64" i="2" s="1"/>
  <c r="CF65" i="2" s="1"/>
  <c r="CF66" i="2" s="1"/>
  <c r="CF67" i="2" s="1"/>
  <c r="CF68" i="2" s="1"/>
  <c r="CF69" i="2" s="1"/>
  <c r="CF70" i="2" s="1"/>
  <c r="CF71" i="2" s="1"/>
  <c r="CF72" i="2" s="1"/>
  <c r="CF73" i="2" s="1"/>
  <c r="CF74" i="2" s="1"/>
  <c r="CF75" i="2" s="1"/>
  <c r="CF76" i="2" s="1"/>
  <c r="CF77" i="2" s="1"/>
  <c r="CF78" i="2" s="1"/>
  <c r="CF79" i="2" s="1"/>
  <c r="CF80" i="2" s="1"/>
  <c r="BZ29" i="2"/>
  <c r="CU42" i="2"/>
  <c r="CU43" i="2" s="1"/>
  <c r="CU44" i="2" s="1"/>
  <c r="CU45" i="2" s="1"/>
  <c r="CU46" i="2" s="1"/>
  <c r="CU47" i="2" s="1"/>
  <c r="CU48" i="2" s="1"/>
  <c r="CU49" i="2" s="1"/>
  <c r="CU50" i="2" s="1"/>
  <c r="CU51" i="2" s="1"/>
  <c r="CU52" i="2" s="1"/>
  <c r="CU53" i="2" s="1"/>
  <c r="CU54" i="2" s="1"/>
  <c r="CU55" i="2" s="1"/>
  <c r="CU56" i="2" s="1"/>
  <c r="CU57" i="2" s="1"/>
  <c r="CU58" i="2" s="1"/>
  <c r="CU59" i="2" s="1"/>
  <c r="CU60" i="2" s="1"/>
  <c r="CU61" i="2" s="1"/>
  <c r="CU62" i="2" s="1"/>
  <c r="CU63" i="2" s="1"/>
  <c r="CU64" i="2" s="1"/>
  <c r="CU65" i="2" s="1"/>
  <c r="CU66" i="2" s="1"/>
  <c r="CU67" i="2" s="1"/>
  <c r="CU68" i="2" s="1"/>
  <c r="CU69" i="2" s="1"/>
  <c r="CU70" i="2" s="1"/>
  <c r="CU71" i="2" s="1"/>
  <c r="CU72" i="2" s="1"/>
  <c r="CU73" i="2" s="1"/>
  <c r="CU74" i="2" s="1"/>
  <c r="CU75" i="2" s="1"/>
  <c r="CU76" i="2" s="1"/>
  <c r="CU77" i="2" s="1"/>
  <c r="CU78" i="2" s="1"/>
  <c r="CU79" i="2" s="1"/>
  <c r="CU80" i="2" s="1"/>
  <c r="CM42" i="2"/>
  <c r="CM43" i="2" s="1"/>
  <c r="CM44" i="2" s="1"/>
  <c r="CM45" i="2" s="1"/>
  <c r="CM46" i="2" s="1"/>
  <c r="CM47" i="2" s="1"/>
  <c r="CM48" i="2" s="1"/>
  <c r="CM49" i="2" s="1"/>
  <c r="CM50" i="2" s="1"/>
  <c r="CM51" i="2" s="1"/>
  <c r="CM52" i="2" s="1"/>
  <c r="CM53" i="2" s="1"/>
  <c r="CM54" i="2" s="1"/>
  <c r="CM55" i="2" s="1"/>
  <c r="CM56" i="2" s="1"/>
  <c r="CM57" i="2" s="1"/>
  <c r="CM58" i="2" s="1"/>
  <c r="CM59" i="2" s="1"/>
  <c r="CM60" i="2" s="1"/>
  <c r="CM61" i="2" s="1"/>
  <c r="CM62" i="2" s="1"/>
  <c r="CM63" i="2" s="1"/>
  <c r="CM64" i="2" s="1"/>
  <c r="CM65" i="2" s="1"/>
  <c r="CM66" i="2" s="1"/>
  <c r="CM67" i="2" s="1"/>
  <c r="CM68" i="2" s="1"/>
  <c r="CM69" i="2" s="1"/>
  <c r="CM70" i="2" s="1"/>
  <c r="CM71" i="2" s="1"/>
  <c r="CM72" i="2" s="1"/>
  <c r="CM73" i="2" s="1"/>
  <c r="CM74" i="2" s="1"/>
  <c r="CM75" i="2" s="1"/>
  <c r="CM76" i="2" s="1"/>
  <c r="CM77" i="2" s="1"/>
  <c r="CM78" i="2" s="1"/>
  <c r="CM79" i="2" s="1"/>
  <c r="CM80" i="2" s="1"/>
  <c r="CE42" i="2"/>
  <c r="CE43" i="2" s="1"/>
  <c r="CE44" i="2" s="1"/>
  <c r="CE45" i="2" s="1"/>
  <c r="CE46" i="2" s="1"/>
  <c r="CE47" i="2" s="1"/>
  <c r="CE48" i="2" s="1"/>
  <c r="CE49" i="2" s="1"/>
  <c r="CE50" i="2" s="1"/>
  <c r="CE51" i="2" s="1"/>
  <c r="CE52" i="2" s="1"/>
  <c r="CE53" i="2" s="1"/>
  <c r="CE54" i="2" s="1"/>
  <c r="CE55" i="2" s="1"/>
  <c r="CE56" i="2" s="1"/>
  <c r="CE57" i="2" s="1"/>
  <c r="CE58" i="2" s="1"/>
  <c r="CE59" i="2" s="1"/>
  <c r="CE60" i="2" s="1"/>
  <c r="CE61" i="2" s="1"/>
  <c r="CE62" i="2" s="1"/>
  <c r="CE63" i="2" s="1"/>
  <c r="CE64" i="2" s="1"/>
  <c r="CE65" i="2" s="1"/>
  <c r="CE66" i="2" s="1"/>
  <c r="CE67" i="2" s="1"/>
  <c r="CE68" i="2" s="1"/>
  <c r="CE69" i="2" s="1"/>
  <c r="CE70" i="2" s="1"/>
  <c r="CE71" i="2" s="1"/>
  <c r="CE72" i="2" s="1"/>
  <c r="CE73" i="2" s="1"/>
  <c r="CE74" i="2" s="1"/>
  <c r="CE75" i="2" s="1"/>
  <c r="CE76" i="2" s="1"/>
  <c r="CE77" i="2" s="1"/>
  <c r="CE78" i="2" s="1"/>
  <c r="CE79" i="2" s="1"/>
  <c r="CE80" i="2" s="1"/>
  <c r="CT42" i="2"/>
  <c r="CT43" i="2" s="1"/>
  <c r="CT44" i="2" s="1"/>
  <c r="CT45" i="2" s="1"/>
  <c r="CT46" i="2" s="1"/>
  <c r="CT47" i="2" s="1"/>
  <c r="CT48" i="2" s="1"/>
  <c r="CT49" i="2" s="1"/>
  <c r="CT50" i="2" s="1"/>
  <c r="CT51" i="2" s="1"/>
  <c r="CT52" i="2" s="1"/>
  <c r="CT53" i="2" s="1"/>
  <c r="CT54" i="2" s="1"/>
  <c r="CT55" i="2" s="1"/>
  <c r="CT56" i="2" s="1"/>
  <c r="CT57" i="2" s="1"/>
  <c r="CT58" i="2" s="1"/>
  <c r="CT59" i="2" s="1"/>
  <c r="CT60" i="2" s="1"/>
  <c r="CT61" i="2" s="1"/>
  <c r="CT62" i="2" s="1"/>
  <c r="CT63" i="2" s="1"/>
  <c r="CT64" i="2" s="1"/>
  <c r="CT65" i="2" s="1"/>
  <c r="CT66" i="2" s="1"/>
  <c r="CT67" i="2" s="1"/>
  <c r="CT68" i="2" s="1"/>
  <c r="CT69" i="2" s="1"/>
  <c r="CT70" i="2" s="1"/>
  <c r="CT71" i="2" s="1"/>
  <c r="CT72" i="2" s="1"/>
  <c r="CT73" i="2" s="1"/>
  <c r="CT74" i="2" s="1"/>
  <c r="CT75" i="2" s="1"/>
  <c r="CT76" i="2" s="1"/>
  <c r="CT77" i="2" s="1"/>
  <c r="CT78" i="2" s="1"/>
  <c r="CT79" i="2" s="1"/>
  <c r="CT80" i="2" s="1"/>
  <c r="CL42" i="2"/>
  <c r="CL43" i="2" s="1"/>
  <c r="CL44" i="2" s="1"/>
  <c r="CL45" i="2" s="1"/>
  <c r="CL46" i="2" s="1"/>
  <c r="CL47" i="2" s="1"/>
  <c r="CL48" i="2" s="1"/>
  <c r="CL49" i="2" s="1"/>
  <c r="CL50" i="2" s="1"/>
  <c r="CL51" i="2" s="1"/>
  <c r="CL52" i="2" s="1"/>
  <c r="CL53" i="2" s="1"/>
  <c r="CL54" i="2" s="1"/>
  <c r="CL55" i="2" s="1"/>
  <c r="CL56" i="2" s="1"/>
  <c r="CL57" i="2" s="1"/>
  <c r="CL58" i="2" s="1"/>
  <c r="CL59" i="2" s="1"/>
  <c r="CL60" i="2" s="1"/>
  <c r="CL61" i="2" s="1"/>
  <c r="CL62" i="2" s="1"/>
  <c r="CL63" i="2" s="1"/>
  <c r="CL64" i="2" s="1"/>
  <c r="CL65" i="2" s="1"/>
  <c r="CL66" i="2" s="1"/>
  <c r="CL67" i="2" s="1"/>
  <c r="CL68" i="2" s="1"/>
  <c r="CL69" i="2" s="1"/>
  <c r="CL70" i="2" s="1"/>
  <c r="CL71" i="2" s="1"/>
  <c r="CL72" i="2" s="1"/>
  <c r="CL73" i="2" s="1"/>
  <c r="CL74" i="2" s="1"/>
  <c r="CL75" i="2" s="1"/>
  <c r="CL76" i="2" s="1"/>
  <c r="CL77" i="2" s="1"/>
  <c r="CL78" i="2" s="1"/>
  <c r="CL79" i="2" s="1"/>
  <c r="CL80" i="2" s="1"/>
  <c r="CD42" i="2"/>
  <c r="CD43" i="2" s="1"/>
  <c r="CD44" i="2" s="1"/>
  <c r="CD45" i="2" s="1"/>
  <c r="CD46" i="2" s="1"/>
  <c r="CD47" i="2" s="1"/>
  <c r="CD48" i="2" s="1"/>
  <c r="CD49" i="2" s="1"/>
  <c r="CD50" i="2" s="1"/>
  <c r="CD51" i="2" s="1"/>
  <c r="CD52" i="2" s="1"/>
  <c r="CD53" i="2" s="1"/>
  <c r="CD54" i="2" s="1"/>
  <c r="CD55" i="2" s="1"/>
  <c r="CD56" i="2" s="1"/>
  <c r="CD57" i="2" s="1"/>
  <c r="CD58" i="2" s="1"/>
  <c r="CD59" i="2" s="1"/>
  <c r="CD60" i="2" s="1"/>
  <c r="CD61" i="2" s="1"/>
  <c r="CD62" i="2" s="1"/>
  <c r="CD63" i="2" s="1"/>
  <c r="CD64" i="2" s="1"/>
  <c r="CD65" i="2" s="1"/>
  <c r="CD66" i="2" s="1"/>
  <c r="CD67" i="2" s="1"/>
  <c r="CD68" i="2" s="1"/>
  <c r="CD69" i="2" s="1"/>
  <c r="CD70" i="2" s="1"/>
  <c r="CD71" i="2" s="1"/>
  <c r="CD72" i="2" s="1"/>
  <c r="CD73" i="2" s="1"/>
  <c r="CD74" i="2" s="1"/>
  <c r="CD75" i="2" s="1"/>
  <c r="CD76" i="2" s="1"/>
  <c r="CD77" i="2" s="1"/>
  <c r="CD78" i="2" s="1"/>
  <c r="CD79" i="2" s="1"/>
  <c r="CD80" i="2" s="1"/>
  <c r="CS42" i="2"/>
  <c r="CS43" i="2" s="1"/>
  <c r="CS44" i="2" s="1"/>
  <c r="CS45" i="2" s="1"/>
  <c r="CS46" i="2" s="1"/>
  <c r="CS47" i="2" s="1"/>
  <c r="CS48" i="2" s="1"/>
  <c r="CS49" i="2" s="1"/>
  <c r="CS50" i="2" s="1"/>
  <c r="CS51" i="2" s="1"/>
  <c r="CS52" i="2" s="1"/>
  <c r="CS53" i="2" s="1"/>
  <c r="CS54" i="2" s="1"/>
  <c r="CS55" i="2" s="1"/>
  <c r="CS56" i="2" s="1"/>
  <c r="CS57" i="2" s="1"/>
  <c r="CS58" i="2" s="1"/>
  <c r="CS59" i="2" s="1"/>
  <c r="CS60" i="2" s="1"/>
  <c r="CS61" i="2" s="1"/>
  <c r="CS62" i="2" s="1"/>
  <c r="CS63" i="2" s="1"/>
  <c r="CS64" i="2" s="1"/>
  <c r="CS65" i="2" s="1"/>
  <c r="CS66" i="2" s="1"/>
  <c r="CS67" i="2" s="1"/>
  <c r="CS68" i="2" s="1"/>
  <c r="CS69" i="2" s="1"/>
  <c r="CS70" i="2" s="1"/>
  <c r="CS71" i="2" s="1"/>
  <c r="CS72" i="2" s="1"/>
  <c r="CS73" i="2" s="1"/>
  <c r="CS74" i="2" s="1"/>
  <c r="CS75" i="2" s="1"/>
  <c r="CS76" i="2" s="1"/>
  <c r="CS77" i="2" s="1"/>
  <c r="CS78" i="2" s="1"/>
  <c r="CS79" i="2" s="1"/>
  <c r="CS80" i="2" s="1"/>
  <c r="CK42" i="2"/>
  <c r="CK43" i="2" s="1"/>
  <c r="CK44" i="2" s="1"/>
  <c r="CK45" i="2" s="1"/>
  <c r="CK46" i="2" s="1"/>
  <c r="CK47" i="2" s="1"/>
  <c r="CK48" i="2" s="1"/>
  <c r="CK49" i="2" s="1"/>
  <c r="CK50" i="2" s="1"/>
  <c r="CK51" i="2" s="1"/>
  <c r="CK52" i="2" s="1"/>
  <c r="CK53" i="2" s="1"/>
  <c r="CK54" i="2" s="1"/>
  <c r="CK55" i="2" s="1"/>
  <c r="CK56" i="2" s="1"/>
  <c r="CK57" i="2" s="1"/>
  <c r="CK58" i="2" s="1"/>
  <c r="CK59" i="2" s="1"/>
  <c r="CK60" i="2" s="1"/>
  <c r="CK61" i="2" s="1"/>
  <c r="CK62" i="2" s="1"/>
  <c r="CK63" i="2" s="1"/>
  <c r="CK64" i="2" s="1"/>
  <c r="CK65" i="2" s="1"/>
  <c r="CK66" i="2" s="1"/>
  <c r="CK67" i="2" s="1"/>
  <c r="CK68" i="2" s="1"/>
  <c r="CK69" i="2" s="1"/>
  <c r="CK70" i="2" s="1"/>
  <c r="CK71" i="2" s="1"/>
  <c r="CK72" i="2" s="1"/>
  <c r="CK73" i="2" s="1"/>
  <c r="CK74" i="2" s="1"/>
  <c r="CK75" i="2" s="1"/>
  <c r="CK76" i="2" s="1"/>
  <c r="CK77" i="2" s="1"/>
  <c r="CK78" i="2" s="1"/>
  <c r="CK79" i="2" s="1"/>
  <c r="CK80" i="2" s="1"/>
  <c r="CR1" i="2"/>
  <c r="DH243" i="2" s="1"/>
  <c r="CJ1" i="2"/>
  <c r="DH123" i="2" s="1"/>
  <c r="CQ1" i="2"/>
  <c r="DH228" i="2" s="1"/>
  <c r="CI1" i="2"/>
  <c r="DH108" i="2" s="1"/>
  <c r="BZ31" i="2"/>
  <c r="CP1" i="2"/>
  <c r="DH213" i="2" s="1"/>
  <c r="CH1" i="2"/>
  <c r="DH93" i="2" s="1"/>
  <c r="CB1" i="2"/>
  <c r="DH3" i="2" s="1"/>
  <c r="CO1" i="2"/>
  <c r="DH198" i="2" s="1"/>
  <c r="CG1" i="2"/>
  <c r="DH78" i="2" s="1"/>
  <c r="CN1" i="2"/>
  <c r="DH183" i="2" s="1"/>
  <c r="CF1" i="2"/>
  <c r="DH63" i="2" s="1"/>
  <c r="BZ12" i="2"/>
  <c r="BZ4" i="2"/>
  <c r="CU1" i="2"/>
  <c r="DH288" i="2" s="1"/>
  <c r="CM1" i="2"/>
  <c r="DH168" i="2" s="1"/>
  <c r="CE1" i="2"/>
  <c r="DH48" i="2" s="1"/>
  <c r="BZ3" i="2"/>
  <c r="BZ11" i="2"/>
  <c r="CT1" i="2"/>
  <c r="DH273" i="2" s="1"/>
  <c r="CL1" i="2"/>
  <c r="DH153" i="2" s="1"/>
  <c r="CD1" i="2"/>
  <c r="DH33" i="2" s="1"/>
  <c r="CS1" i="2"/>
  <c r="DH258" i="2" s="1"/>
  <c r="CK1" i="2"/>
  <c r="DH138" i="2" s="1"/>
  <c r="CC1" i="2"/>
  <c r="DH18" i="2" s="1"/>
  <c r="BZ30" i="2"/>
  <c r="BZ14" i="2"/>
  <c r="BZ13" i="2"/>
  <c r="BZ5" i="2"/>
  <c r="BZ22" i="2"/>
  <c r="BZ25" i="2"/>
  <c r="BZ7" i="2"/>
  <c r="BZ24" i="2"/>
  <c r="BZ8" i="2"/>
  <c r="BZ6" i="2"/>
  <c r="BZ23" i="2"/>
  <c r="BZ32" i="2"/>
  <c r="BZ10" i="2"/>
  <c r="I16" i="1"/>
  <c r="T3" i="36"/>
  <c r="U2" i="36"/>
  <c r="J16" i="1" s="1"/>
  <c r="DL10" i="37" l="1"/>
  <c r="DM12" i="37"/>
  <c r="CB62" i="2"/>
  <c r="CB63" i="2" s="1"/>
  <c r="CB64" i="2" s="1"/>
  <c r="CB65" i="2" s="1"/>
  <c r="CB66" i="2" s="1"/>
  <c r="CB67" i="2" s="1"/>
  <c r="CB68" i="2" s="1"/>
  <c r="CB69" i="2" s="1"/>
  <c r="CB70" i="2" s="1"/>
  <c r="CB71" i="2" s="1"/>
  <c r="CB72" i="2" s="1"/>
  <c r="CB73" i="2" s="1"/>
  <c r="CB74" i="2" s="1"/>
  <c r="CB75" i="2" s="1"/>
  <c r="CB76" i="2" s="1"/>
  <c r="CB77" i="2" s="1"/>
  <c r="CB78" i="2" s="1"/>
  <c r="CB79" i="2" s="1"/>
  <c r="CB80" i="2" s="1"/>
  <c r="DM10" i="13"/>
  <c r="DL8" i="13"/>
  <c r="DB168" i="14"/>
  <c r="DB182" i="14"/>
  <c r="DI168" i="14"/>
  <c r="DG168" i="14" s="1"/>
  <c r="DB48" i="14"/>
  <c r="DB62" i="14"/>
  <c r="DB32" i="14"/>
  <c r="S6" i="14"/>
  <c r="DD4" i="21" s="1"/>
  <c r="DI48" i="14"/>
  <c r="DG48" i="14" s="1"/>
  <c r="DI18" i="14"/>
  <c r="DG18" i="14" s="1"/>
  <c r="DB18" i="14" s="1"/>
  <c r="DB212" i="14"/>
  <c r="DB198" i="14"/>
  <c r="DB77" i="14"/>
  <c r="DB63" i="14"/>
  <c r="DI198" i="14"/>
  <c r="DG198" i="14" s="1"/>
  <c r="DI63" i="14"/>
  <c r="DG63" i="14" s="1"/>
  <c r="DB108" i="14"/>
  <c r="DB122" i="14"/>
  <c r="DB273" i="14"/>
  <c r="DB287" i="14"/>
  <c r="DB258" i="14"/>
  <c r="DB272" i="14"/>
  <c r="DI108" i="14"/>
  <c r="DG108" i="14" s="1"/>
  <c r="DM7" i="38"/>
  <c r="DL7" i="28"/>
  <c r="S7" i="28" s="1"/>
  <c r="DM9" i="28"/>
  <c r="DB77" i="35"/>
  <c r="DB63" i="35"/>
  <c r="DL6" i="35"/>
  <c r="DM8" i="35"/>
  <c r="DB243" i="35"/>
  <c r="DB257" i="35"/>
  <c r="DB198" i="35"/>
  <c r="DB212" i="35"/>
  <c r="DB123" i="35"/>
  <c r="DB137" i="35"/>
  <c r="DB18" i="35"/>
  <c r="DB32" i="35"/>
  <c r="DB213" i="35"/>
  <c r="DB227" i="35"/>
  <c r="DB107" i="35"/>
  <c r="DB93" i="35"/>
  <c r="DB242" i="35"/>
  <c r="DB228" i="35"/>
  <c r="DB138" i="35"/>
  <c r="DB152" i="35"/>
  <c r="DB197" i="35"/>
  <c r="DB183" i="35"/>
  <c r="DB92" i="35"/>
  <c r="DB78" i="35"/>
  <c r="DB47" i="35"/>
  <c r="DB33" i="35"/>
  <c r="DB182" i="35"/>
  <c r="DB168" i="35"/>
  <c r="DB108" i="35"/>
  <c r="DB122" i="35"/>
  <c r="DB273" i="35"/>
  <c r="DB287" i="35"/>
  <c r="DB153" i="35"/>
  <c r="DB167" i="35"/>
  <c r="DB62" i="35"/>
  <c r="DB48" i="35"/>
  <c r="DB258" i="35"/>
  <c r="DB272" i="35"/>
  <c r="DM8" i="33"/>
  <c r="DM7" i="10"/>
  <c r="DM8" i="16"/>
  <c r="DL7" i="16" s="1"/>
  <c r="S7" i="16" s="1"/>
  <c r="CO72" i="24"/>
  <c r="CO73" i="24" s="1"/>
  <c r="CO74" i="24" s="1"/>
  <c r="CO75" i="24" s="1"/>
  <c r="CO76" i="24" s="1"/>
  <c r="CO77" i="24" s="1"/>
  <c r="CO78" i="24" s="1"/>
  <c r="CO79" i="24" s="1"/>
  <c r="CO80" i="24" s="1"/>
  <c r="CI63" i="18"/>
  <c r="CI64" i="18" s="1"/>
  <c r="CI65" i="18" s="1"/>
  <c r="CI66" i="18" s="1"/>
  <c r="CI67" i="18" s="1"/>
  <c r="CI68" i="18" s="1"/>
  <c r="CI69" i="18" s="1"/>
  <c r="CI70" i="18" s="1"/>
  <c r="CI71" i="18" s="1"/>
  <c r="CP72" i="24"/>
  <c r="CB63" i="27"/>
  <c r="CB64" i="27" s="1"/>
  <c r="CB65" i="27" s="1"/>
  <c r="CB66" i="27" s="1"/>
  <c r="CB67" i="27" s="1"/>
  <c r="CB68" i="27" s="1"/>
  <c r="CB69" i="27" s="1"/>
  <c r="CB70" i="27" s="1"/>
  <c r="CB71" i="27" s="1"/>
  <c r="CC72" i="24"/>
  <c r="CI63" i="11"/>
  <c r="CI64" i="11" s="1"/>
  <c r="CI65" i="11" s="1"/>
  <c r="CI66" i="11" s="1"/>
  <c r="CI67" i="11" s="1"/>
  <c r="CI68" i="11" s="1"/>
  <c r="CI69" i="11" s="1"/>
  <c r="CI70" i="11" s="1"/>
  <c r="CI71" i="11" s="1"/>
  <c r="CB72" i="3"/>
  <c r="CK72" i="27"/>
  <c r="CK73" i="27" s="1"/>
  <c r="CK74" i="27" s="1"/>
  <c r="CK75" i="27" s="1"/>
  <c r="CK76" i="27" s="1"/>
  <c r="CK77" i="27" s="1"/>
  <c r="CK78" i="27" s="1"/>
  <c r="CK79" i="27" s="1"/>
  <c r="CK80" i="27" s="1"/>
  <c r="CQ73" i="16"/>
  <c r="CQ74" i="16" s="1"/>
  <c r="CQ75" i="16" s="1"/>
  <c r="CQ76" i="16" s="1"/>
  <c r="CK63" i="28"/>
  <c r="CK64" i="28" s="1"/>
  <c r="CK65" i="28" s="1"/>
  <c r="CK66" i="28" s="1"/>
  <c r="CK67" i="28" s="1"/>
  <c r="CK68" i="28" s="1"/>
  <c r="CK69" i="28" s="1"/>
  <c r="CK70" i="28" s="1"/>
  <c r="CK71" i="28" s="1"/>
  <c r="CC77" i="16"/>
  <c r="CC78" i="16" s="1"/>
  <c r="CF73" i="10"/>
  <c r="CF74" i="10" s="1"/>
  <c r="CF75" i="10" s="1"/>
  <c r="CF76" i="10" s="1"/>
  <c r="CC72" i="18"/>
  <c r="CC73" i="18" s="1"/>
  <c r="CC74" i="18" s="1"/>
  <c r="CC75" i="18" s="1"/>
  <c r="CC76" i="18" s="1"/>
  <c r="CO73" i="34"/>
  <c r="CO74" i="34" s="1"/>
  <c r="CO75" i="34" s="1"/>
  <c r="CO76" i="34" s="1"/>
  <c r="CJ73" i="11"/>
  <c r="CJ74" i="11" s="1"/>
  <c r="CJ75" i="11" s="1"/>
  <c r="CJ76" i="11" s="1"/>
  <c r="CN73" i="11"/>
  <c r="CN74" i="11" s="1"/>
  <c r="CN75" i="11" s="1"/>
  <c r="CN76" i="11" s="1"/>
  <c r="CE73" i="17"/>
  <c r="CE74" i="17" s="1"/>
  <c r="CE75" i="17" s="1"/>
  <c r="CE76" i="17" s="1"/>
  <c r="CS63" i="10"/>
  <c r="CS64" i="10" s="1"/>
  <c r="CS65" i="10" s="1"/>
  <c r="CS66" i="10" s="1"/>
  <c r="CS67" i="10" s="1"/>
  <c r="CS68" i="10" s="1"/>
  <c r="CS69" i="10" s="1"/>
  <c r="CS70" i="10" s="1"/>
  <c r="CS71" i="10" s="1"/>
  <c r="CF73" i="24"/>
  <c r="CF74" i="24" s="1"/>
  <c r="CF75" i="24" s="1"/>
  <c r="CF76" i="24" s="1"/>
  <c r="CD72" i="11"/>
  <c r="CD73" i="11" s="1"/>
  <c r="CD74" i="11" s="1"/>
  <c r="CD75" i="11" s="1"/>
  <c r="CD76" i="11" s="1"/>
  <c r="CB63" i="16"/>
  <c r="CB64" i="16" s="1"/>
  <c r="CB65" i="16" s="1"/>
  <c r="CB66" i="16" s="1"/>
  <c r="CB67" i="16" s="1"/>
  <c r="CB68" i="16" s="1"/>
  <c r="CB69" i="16" s="1"/>
  <c r="CB70" i="16" s="1"/>
  <c r="CB71" i="16" s="1"/>
  <c r="CB73" i="34"/>
  <c r="CB74" i="34" s="1"/>
  <c r="CB75" i="34" s="1"/>
  <c r="CB76" i="34" s="1"/>
  <c r="CI73" i="16"/>
  <c r="CI74" i="16" s="1"/>
  <c r="CI75" i="16" s="1"/>
  <c r="CI76" i="16" s="1"/>
  <c r="CK72" i="11"/>
  <c r="CK73" i="11" s="1"/>
  <c r="CK74" i="11" s="1"/>
  <c r="CK75" i="11" s="1"/>
  <c r="CK76" i="11" s="1"/>
  <c r="CK77" i="11" s="1"/>
  <c r="CK78" i="11" s="1"/>
  <c r="CK79" i="11" s="1"/>
  <c r="CK80" i="11" s="1"/>
  <c r="CH73" i="17"/>
  <c r="CH74" i="17" s="1"/>
  <c r="CH75" i="17" s="1"/>
  <c r="CH76" i="17" s="1"/>
  <c r="CL72" i="24"/>
  <c r="CL73" i="24" s="1"/>
  <c r="CL74" i="24" s="1"/>
  <c r="CL75" i="24" s="1"/>
  <c r="CL76" i="24" s="1"/>
  <c r="CL77" i="24" s="1"/>
  <c r="CL78" i="24" s="1"/>
  <c r="CL79" i="24" s="1"/>
  <c r="CL80" i="24" s="1"/>
  <c r="CC73" i="34"/>
  <c r="CC74" i="34" s="1"/>
  <c r="CC75" i="34" s="1"/>
  <c r="CC76" i="34" s="1"/>
  <c r="CR72" i="10"/>
  <c r="CR73" i="10" s="1"/>
  <c r="CR74" i="10" s="1"/>
  <c r="CR75" i="10" s="1"/>
  <c r="CR76" i="10" s="1"/>
  <c r="CR77" i="10" s="1"/>
  <c r="CR78" i="10" s="1"/>
  <c r="CR79" i="10" s="1"/>
  <c r="CR80" i="10" s="1"/>
  <c r="CH62" i="34"/>
  <c r="CH63" i="34" s="1"/>
  <c r="CH64" i="34" s="1"/>
  <c r="CH65" i="34" s="1"/>
  <c r="CH66" i="34" s="1"/>
  <c r="CH67" i="34" s="1"/>
  <c r="CH68" i="34" s="1"/>
  <c r="CH69" i="34" s="1"/>
  <c r="CH70" i="34" s="1"/>
  <c r="CH71" i="34" s="1"/>
  <c r="CH72" i="34" s="1"/>
  <c r="CH73" i="34" s="1"/>
  <c r="CH74" i="34" s="1"/>
  <c r="CH75" i="34" s="1"/>
  <c r="CH76" i="34" s="1"/>
  <c r="CH77" i="34" s="1"/>
  <c r="CH78" i="34" s="1"/>
  <c r="CH79" i="34" s="1"/>
  <c r="CH80" i="34" s="1"/>
  <c r="CO72" i="10"/>
  <c r="CO73" i="10" s="1"/>
  <c r="CO74" i="10" s="1"/>
  <c r="CO75" i="10" s="1"/>
  <c r="CO76" i="10" s="1"/>
  <c r="CO77" i="10" s="1"/>
  <c r="CO78" i="10" s="1"/>
  <c r="CO79" i="10" s="1"/>
  <c r="CO80" i="10" s="1"/>
  <c r="CU77" i="24"/>
  <c r="CU78" i="24" s="1"/>
  <c r="CU79" i="24" s="1"/>
  <c r="CU80" i="24" s="1"/>
  <c r="CS72" i="11"/>
  <c r="CS73" i="11" s="1"/>
  <c r="CS74" i="11" s="1"/>
  <c r="CS75" i="11" s="1"/>
  <c r="CS76" i="11" s="1"/>
  <c r="CC77" i="13"/>
  <c r="CC78" i="13" s="1"/>
  <c r="CG72" i="16"/>
  <c r="CG73" i="16" s="1"/>
  <c r="CG74" i="16" s="1"/>
  <c r="CG75" i="16" s="1"/>
  <c r="CG76" i="16" s="1"/>
  <c r="CE73" i="16"/>
  <c r="CE74" i="16" s="1"/>
  <c r="CE75" i="16" s="1"/>
  <c r="CE76" i="16" s="1"/>
  <c r="CQ63" i="10"/>
  <c r="CQ64" i="10" s="1"/>
  <c r="CQ65" i="10" s="1"/>
  <c r="CQ66" i="10" s="1"/>
  <c r="CQ67" i="10" s="1"/>
  <c r="CQ68" i="10" s="1"/>
  <c r="CQ69" i="10" s="1"/>
  <c r="CQ70" i="10" s="1"/>
  <c r="CQ71" i="10" s="1"/>
  <c r="CT72" i="18"/>
  <c r="CE63" i="3"/>
  <c r="CE64" i="3" s="1"/>
  <c r="CE65" i="3" s="1"/>
  <c r="CE66" i="3" s="1"/>
  <c r="CE67" i="3" s="1"/>
  <c r="CE68" i="3" s="1"/>
  <c r="CE69" i="3" s="1"/>
  <c r="CE70" i="3" s="1"/>
  <c r="CE71" i="3" s="1"/>
  <c r="CD72" i="24"/>
  <c r="CD73" i="24" s="1"/>
  <c r="CD74" i="24" s="1"/>
  <c r="CD75" i="24" s="1"/>
  <c r="CD76" i="24" s="1"/>
  <c r="CD77" i="24" s="1"/>
  <c r="CD78" i="24" s="1"/>
  <c r="CD79" i="24" s="1"/>
  <c r="CD80" i="24" s="1"/>
  <c r="CO73" i="11"/>
  <c r="CO74" i="11" s="1"/>
  <c r="CO75" i="11" s="1"/>
  <c r="CO76" i="11" s="1"/>
  <c r="CL73" i="10"/>
  <c r="CL74" i="10" s="1"/>
  <c r="CL75" i="10" s="1"/>
  <c r="CL76" i="10" s="1"/>
  <c r="CG73" i="11"/>
  <c r="CG74" i="11" s="1"/>
  <c r="CG75" i="11" s="1"/>
  <c r="CG76" i="11" s="1"/>
  <c r="CS72" i="3"/>
  <c r="CS73" i="3" s="1"/>
  <c r="CS74" i="3" s="1"/>
  <c r="CS75" i="3" s="1"/>
  <c r="CS76" i="3" s="1"/>
  <c r="CU62" i="38"/>
  <c r="CU63" i="38" s="1"/>
  <c r="CU64" i="38" s="1"/>
  <c r="CU65" i="38" s="1"/>
  <c r="CU66" i="38" s="1"/>
  <c r="CU67" i="38" s="1"/>
  <c r="CU68" i="38" s="1"/>
  <c r="CU69" i="38" s="1"/>
  <c r="CU70" i="38" s="1"/>
  <c r="CU71" i="38" s="1"/>
  <c r="CU72" i="38" s="1"/>
  <c r="CU73" i="38" s="1"/>
  <c r="CU74" i="38" s="1"/>
  <c r="CU75" i="38" s="1"/>
  <c r="CU76" i="38" s="1"/>
  <c r="CU77" i="38" s="1"/>
  <c r="CU78" i="38" s="1"/>
  <c r="CU79" i="38" s="1"/>
  <c r="CU80" i="38" s="1"/>
  <c r="CE72" i="34"/>
  <c r="CE73" i="34" s="1"/>
  <c r="CE74" i="34" s="1"/>
  <c r="CE75" i="34" s="1"/>
  <c r="CE76" i="34" s="1"/>
  <c r="CE77" i="34" s="1"/>
  <c r="CE78" i="34" s="1"/>
  <c r="CE79" i="34" s="1"/>
  <c r="CE80" i="34" s="1"/>
  <c r="CC72" i="10"/>
  <c r="CC73" i="10" s="1"/>
  <c r="CC74" i="10" s="1"/>
  <c r="CC75" i="10" s="1"/>
  <c r="CC76" i="10" s="1"/>
  <c r="CC77" i="10" s="1"/>
  <c r="CC78" i="10" s="1"/>
  <c r="CC79" i="10" s="1"/>
  <c r="CC80" i="10" s="1"/>
  <c r="CK73" i="17"/>
  <c r="CK74" i="17" s="1"/>
  <c r="CK75" i="17" s="1"/>
  <c r="CK76" i="17" s="1"/>
  <c r="CK72" i="34"/>
  <c r="CK72" i="10"/>
  <c r="CL73" i="34"/>
  <c r="CL74" i="34" s="1"/>
  <c r="CL75" i="34" s="1"/>
  <c r="CL76" i="34" s="1"/>
  <c r="CN72" i="16"/>
  <c r="CQ72" i="30"/>
  <c r="CQ73" i="30" s="1"/>
  <c r="CQ74" i="30" s="1"/>
  <c r="CQ75" i="30" s="1"/>
  <c r="CQ76" i="30" s="1"/>
  <c r="CE77" i="13"/>
  <c r="CQ73" i="17"/>
  <c r="CQ74" i="17" s="1"/>
  <c r="CQ75" i="17" s="1"/>
  <c r="CQ76" i="17" s="1"/>
  <c r="CJ72" i="3"/>
  <c r="CM62" i="30"/>
  <c r="CN72" i="17"/>
  <c r="CN73" i="17" s="1"/>
  <c r="CN74" i="17" s="1"/>
  <c r="CN75" i="17" s="1"/>
  <c r="CN76" i="17" s="1"/>
  <c r="CN77" i="17" s="1"/>
  <c r="CN78" i="17" s="1"/>
  <c r="CN79" i="17" s="1"/>
  <c r="CN80" i="17" s="1"/>
  <c r="CH73" i="11"/>
  <c r="CH74" i="11" s="1"/>
  <c r="CH75" i="11" s="1"/>
  <c r="CH76" i="11" s="1"/>
  <c r="CF73" i="11"/>
  <c r="CF74" i="11" s="1"/>
  <c r="CF75" i="11" s="1"/>
  <c r="CF76" i="11" s="1"/>
  <c r="CP73" i="10"/>
  <c r="CP74" i="10" s="1"/>
  <c r="CP75" i="10" s="1"/>
  <c r="CP76" i="10" s="1"/>
  <c r="CI72" i="34"/>
  <c r="CL63" i="27"/>
  <c r="CL64" i="27" s="1"/>
  <c r="CL65" i="27" s="1"/>
  <c r="CL66" i="27" s="1"/>
  <c r="CL67" i="27" s="1"/>
  <c r="CL68" i="27" s="1"/>
  <c r="CL69" i="27" s="1"/>
  <c r="CL70" i="27" s="1"/>
  <c r="CL71" i="27" s="1"/>
  <c r="CM72" i="16"/>
  <c r="CM73" i="16" s="1"/>
  <c r="CM74" i="16" s="1"/>
  <c r="CM75" i="16" s="1"/>
  <c r="CM76" i="16" s="1"/>
  <c r="CM77" i="16" s="1"/>
  <c r="CM78" i="16" s="1"/>
  <c r="CM79" i="16" s="1"/>
  <c r="CM80" i="16" s="1"/>
  <c r="DL7" i="33"/>
  <c r="DM9" i="33"/>
  <c r="DL6" i="39"/>
  <c r="DM8" i="39"/>
  <c r="DL6" i="38"/>
  <c r="S6" i="38" s="1"/>
  <c r="DD465" i="21" s="1"/>
  <c r="DM8" i="38"/>
  <c r="DL6" i="27"/>
  <c r="DM8" i="27"/>
  <c r="S6" i="19"/>
  <c r="DL6" i="18"/>
  <c r="DM8" i="18"/>
  <c r="DL5" i="17"/>
  <c r="DM7" i="17"/>
  <c r="CL63" i="15"/>
  <c r="CL64" i="15" s="1"/>
  <c r="CL65" i="15" s="1"/>
  <c r="CL66" i="15" s="1"/>
  <c r="CL67" i="15" s="1"/>
  <c r="CL68" i="15" s="1"/>
  <c r="CL69" i="15" s="1"/>
  <c r="CL70" i="15" s="1"/>
  <c r="CL71" i="15" s="1"/>
  <c r="DL8" i="29"/>
  <c r="DM10" i="29"/>
  <c r="DL5" i="22"/>
  <c r="DM7" i="22"/>
  <c r="DL7" i="23"/>
  <c r="DM9" i="23"/>
  <c r="S6" i="35"/>
  <c r="DD557" i="20" s="1"/>
  <c r="DL5" i="30"/>
  <c r="S5" i="30" s="1"/>
  <c r="DD509" i="20" s="1"/>
  <c r="DM7" i="30"/>
  <c r="S6" i="37"/>
  <c r="DD475" i="20" s="1"/>
  <c r="DL6" i="34"/>
  <c r="S6" i="34" s="1"/>
  <c r="DD442" i="20" s="1"/>
  <c r="DM8" i="34"/>
  <c r="DL7" i="24"/>
  <c r="DM9" i="24"/>
  <c r="DL6" i="11"/>
  <c r="S6" i="11" s="1"/>
  <c r="DM8" i="11"/>
  <c r="CB72" i="11"/>
  <c r="CB73" i="11" s="1"/>
  <c r="CB74" i="11" s="1"/>
  <c r="CB75" i="11" s="1"/>
  <c r="CB76" i="11" s="1"/>
  <c r="CB77" i="11" s="1"/>
  <c r="CB78" i="11" s="1"/>
  <c r="CB79" i="11" s="1"/>
  <c r="CB80" i="11" s="1"/>
  <c r="DL6" i="10"/>
  <c r="S6" i="10" s="1"/>
  <c r="DM8" i="10"/>
  <c r="S6" i="13"/>
  <c r="DL6" i="8"/>
  <c r="DM8" i="8"/>
  <c r="DL8" i="7"/>
  <c r="S8" i="7" s="1"/>
  <c r="DM10" i="7"/>
  <c r="DL7" i="6"/>
  <c r="DM9" i="6"/>
  <c r="DL7" i="5"/>
  <c r="DM9" i="5"/>
  <c r="DL6" i="4"/>
  <c r="DM8" i="4"/>
  <c r="DL4" i="3"/>
  <c r="DM6" i="3"/>
  <c r="DL11" i="37" l="1"/>
  <c r="DM13" i="37"/>
  <c r="DB12" i="2"/>
  <c r="DB6" i="2"/>
  <c r="DB14" i="2"/>
  <c r="DB7" i="2"/>
  <c r="DB15" i="2"/>
  <c r="DB10" i="2"/>
  <c r="DB8" i="2"/>
  <c r="DB11" i="2"/>
  <c r="DB16" i="2"/>
  <c r="DB13" i="2"/>
  <c r="DB9" i="2"/>
  <c r="DM11" i="13"/>
  <c r="DL9" i="13"/>
  <c r="S7" i="14"/>
  <c r="DD5" i="21" s="1"/>
  <c r="DL8" i="28"/>
  <c r="S8" i="28" s="1"/>
  <c r="DM10" i="28"/>
  <c r="DM9" i="16"/>
  <c r="DL8" i="16" s="1"/>
  <c r="S8" i="16" s="1"/>
  <c r="DB297" i="38"/>
  <c r="CL77" i="10"/>
  <c r="CB73" i="3"/>
  <c r="CB74" i="3" s="1"/>
  <c r="CB75" i="3" s="1"/>
  <c r="CB76" i="3" s="1"/>
  <c r="CI72" i="18"/>
  <c r="CH77" i="11"/>
  <c r="CH78" i="11" s="1"/>
  <c r="CH79" i="11" s="1"/>
  <c r="CH80" i="11" s="1"/>
  <c r="CB72" i="27"/>
  <c r="CB73" i="27" s="1"/>
  <c r="CB74" i="27" s="1"/>
  <c r="CB75" i="27" s="1"/>
  <c r="CB76" i="27" s="1"/>
  <c r="CB77" i="27" s="1"/>
  <c r="CB78" i="27" s="1"/>
  <c r="CB79" i="27" s="1"/>
  <c r="CB80" i="27" s="1"/>
  <c r="CQ77" i="17"/>
  <c r="CQ78" i="17" s="1"/>
  <c r="CQ79" i="17" s="1"/>
  <c r="CQ80" i="17" s="1"/>
  <c r="CN73" i="16"/>
  <c r="CN74" i="16" s="1"/>
  <c r="CN75" i="16" s="1"/>
  <c r="CN76" i="16" s="1"/>
  <c r="CK73" i="10"/>
  <c r="CK74" i="10" s="1"/>
  <c r="CK75" i="10" s="1"/>
  <c r="CK76" i="10" s="1"/>
  <c r="DB293" i="38"/>
  <c r="CT73" i="18"/>
  <c r="CT74" i="18" s="1"/>
  <c r="CT75" i="18" s="1"/>
  <c r="CT76" i="18" s="1"/>
  <c r="CS77" i="11"/>
  <c r="CD77" i="11"/>
  <c r="CJ77" i="11"/>
  <c r="CJ78" i="11" s="1"/>
  <c r="CJ79" i="11" s="1"/>
  <c r="CJ80" i="11" s="1"/>
  <c r="CO77" i="34"/>
  <c r="CO78" i="34" s="1"/>
  <c r="CO79" i="34" s="1"/>
  <c r="CO80" i="34" s="1"/>
  <c r="CF77" i="10"/>
  <c r="CF78" i="10" s="1"/>
  <c r="CF79" i="10" s="1"/>
  <c r="CF80" i="10" s="1"/>
  <c r="CK72" i="28"/>
  <c r="CK73" i="28" s="1"/>
  <c r="CK74" i="28" s="1"/>
  <c r="CK75" i="28" s="1"/>
  <c r="CK76" i="28" s="1"/>
  <c r="CK77" i="28" s="1"/>
  <c r="CK78" i="28" s="1"/>
  <c r="CK79" i="28" s="1"/>
  <c r="CK80" i="28" s="1"/>
  <c r="CF77" i="11"/>
  <c r="CF78" i="11" s="1"/>
  <c r="CF79" i="11" s="1"/>
  <c r="CF80" i="11" s="1"/>
  <c r="CJ73" i="3"/>
  <c r="CJ74" i="3" s="1"/>
  <c r="CJ75" i="3" s="1"/>
  <c r="CJ76" i="3" s="1"/>
  <c r="CN77" i="11"/>
  <c r="CN78" i="11" s="1"/>
  <c r="CN79" i="11" s="1"/>
  <c r="CN80" i="11" s="1"/>
  <c r="CM63" i="30"/>
  <c r="CM64" i="30" s="1"/>
  <c r="CM65" i="30" s="1"/>
  <c r="CM66" i="30" s="1"/>
  <c r="CM67" i="30" s="1"/>
  <c r="CM68" i="30" s="1"/>
  <c r="CM69" i="30" s="1"/>
  <c r="CM70" i="30" s="1"/>
  <c r="CM71" i="30" s="1"/>
  <c r="CE78" i="13"/>
  <c r="DB291" i="38"/>
  <c r="CI77" i="16"/>
  <c r="CC79" i="16"/>
  <c r="CQ77" i="16"/>
  <c r="CQ78" i="16" s="1"/>
  <c r="CQ79" i="16" s="1"/>
  <c r="CQ80" i="16" s="1"/>
  <c r="CL72" i="27"/>
  <c r="CL73" i="27" s="1"/>
  <c r="CL74" i="27" s="1"/>
  <c r="CL75" i="27" s="1"/>
  <c r="CL76" i="27" s="1"/>
  <c r="CL77" i="27" s="1"/>
  <c r="CL78" i="27" s="1"/>
  <c r="CL79" i="27" s="1"/>
  <c r="CL80" i="27" s="1"/>
  <c r="DB295" i="38"/>
  <c r="CS77" i="3"/>
  <c r="CS78" i="3" s="1"/>
  <c r="CO77" i="11"/>
  <c r="CO78" i="11" s="1"/>
  <c r="CO79" i="11" s="1"/>
  <c r="CO80" i="11" s="1"/>
  <c r="CQ72" i="10"/>
  <c r="CQ73" i="10" s="1"/>
  <c r="CQ74" i="10" s="1"/>
  <c r="CQ75" i="10" s="1"/>
  <c r="CQ76" i="10" s="1"/>
  <c r="CQ77" i="10" s="1"/>
  <c r="CQ78" i="10" s="1"/>
  <c r="CQ79" i="10" s="1"/>
  <c r="CQ80" i="10" s="1"/>
  <c r="CC79" i="13"/>
  <c r="CH77" i="17"/>
  <c r="CH78" i="17" s="1"/>
  <c r="CH79" i="17" s="1"/>
  <c r="CH80" i="17" s="1"/>
  <c r="CF77" i="24"/>
  <c r="CF78" i="24" s="1"/>
  <c r="CF79" i="24" s="1"/>
  <c r="CF80" i="24" s="1"/>
  <c r="CC73" i="24"/>
  <c r="CC74" i="24" s="1"/>
  <c r="CC75" i="24" s="1"/>
  <c r="CC76" i="24" s="1"/>
  <c r="DB292" i="38"/>
  <c r="CC77" i="18"/>
  <c r="CI73" i="34"/>
  <c r="CI74" i="34" s="1"/>
  <c r="CI75" i="34" s="1"/>
  <c r="CI76" i="34" s="1"/>
  <c r="DB294" i="38"/>
  <c r="DB296" i="38"/>
  <c r="CE72" i="3"/>
  <c r="CG77" i="16"/>
  <c r="CB77" i="34"/>
  <c r="CP77" i="10"/>
  <c r="CP78" i="10" s="1"/>
  <c r="CP79" i="10" s="1"/>
  <c r="CP80" i="10" s="1"/>
  <c r="CL77" i="34"/>
  <c r="CL78" i="34" s="1"/>
  <c r="CL79" i="34" s="1"/>
  <c r="CL80" i="34" s="1"/>
  <c r="CK73" i="34"/>
  <c r="CK74" i="34" s="1"/>
  <c r="CK75" i="34" s="1"/>
  <c r="CK76" i="34" s="1"/>
  <c r="CK77" i="17"/>
  <c r="CK78" i="17" s="1"/>
  <c r="CK79" i="17" s="1"/>
  <c r="CK80" i="17" s="1"/>
  <c r="DB299" i="38"/>
  <c r="DB300" i="38"/>
  <c r="CG77" i="11"/>
  <c r="CG78" i="11" s="1"/>
  <c r="CG79" i="11" s="1"/>
  <c r="CG80" i="11" s="1"/>
  <c r="DB290" i="38"/>
  <c r="CE77" i="16"/>
  <c r="CE78" i="16" s="1"/>
  <c r="CE79" i="16" s="1"/>
  <c r="CE80" i="16" s="1"/>
  <c r="CC77" i="34"/>
  <c r="CC78" i="34" s="1"/>
  <c r="CC79" i="34" s="1"/>
  <c r="CC80" i="34" s="1"/>
  <c r="CS72" i="10"/>
  <c r="CS73" i="10" s="1"/>
  <c r="CS74" i="10" s="1"/>
  <c r="CS75" i="10" s="1"/>
  <c r="CS76" i="10" s="1"/>
  <c r="CS77" i="10" s="1"/>
  <c r="CS78" i="10" s="1"/>
  <c r="CS79" i="10" s="1"/>
  <c r="CS80" i="10" s="1"/>
  <c r="CE77" i="17"/>
  <c r="CE78" i="17" s="1"/>
  <c r="CE79" i="17" s="1"/>
  <c r="CE80" i="17" s="1"/>
  <c r="CQ77" i="30"/>
  <c r="DB298" i="38"/>
  <c r="DB301" i="38"/>
  <c r="CB72" i="16"/>
  <c r="CI72" i="11"/>
  <c r="CP73" i="24"/>
  <c r="CP74" i="24" s="1"/>
  <c r="CP75" i="24" s="1"/>
  <c r="CP76" i="24" s="1"/>
  <c r="DL8" i="33"/>
  <c r="DM10" i="33"/>
  <c r="DL7" i="39"/>
  <c r="DM9" i="39"/>
  <c r="DL7" i="38"/>
  <c r="S7" i="38" s="1"/>
  <c r="DD466" i="21" s="1"/>
  <c r="DM9" i="38"/>
  <c r="DL7" i="27"/>
  <c r="DM9" i="27"/>
  <c r="S7" i="19"/>
  <c r="DL7" i="18"/>
  <c r="DM9" i="18"/>
  <c r="DL6" i="17"/>
  <c r="DM8" i="17"/>
  <c r="DM10" i="16"/>
  <c r="CL72" i="15"/>
  <c r="CL73" i="15" s="1"/>
  <c r="CL74" i="15" s="1"/>
  <c r="CL75" i="15" s="1"/>
  <c r="CL76" i="15" s="1"/>
  <c r="CL77" i="15" s="1"/>
  <c r="CL78" i="15" s="1"/>
  <c r="CL79" i="15" s="1"/>
  <c r="CL80" i="15" s="1"/>
  <c r="DL9" i="29"/>
  <c r="DM11" i="29"/>
  <c r="DL6" i="22"/>
  <c r="DM8" i="22"/>
  <c r="DL8" i="23"/>
  <c r="DM10" i="23"/>
  <c r="S7" i="35"/>
  <c r="DD558" i="20" s="1"/>
  <c r="DM9" i="35"/>
  <c r="DL6" i="30"/>
  <c r="S6" i="30" s="1"/>
  <c r="DD510" i="20" s="1"/>
  <c r="DM8" i="30"/>
  <c r="S7" i="37"/>
  <c r="DD476" i="20" s="1"/>
  <c r="DL7" i="34"/>
  <c r="S7" i="34" s="1"/>
  <c r="DD443" i="20" s="1"/>
  <c r="DM9" i="34"/>
  <c r="DL8" i="24"/>
  <c r="DM10" i="24"/>
  <c r="DL7" i="11"/>
  <c r="S7" i="11" s="1"/>
  <c r="DM9" i="11"/>
  <c r="DL7" i="10"/>
  <c r="S7" i="10" s="1"/>
  <c r="DM9" i="10"/>
  <c r="S7" i="13"/>
  <c r="DL7" i="8"/>
  <c r="DM9" i="8"/>
  <c r="DL9" i="7"/>
  <c r="S9" i="7" s="1"/>
  <c r="DM11" i="7"/>
  <c r="DL8" i="6"/>
  <c r="S8" i="6" s="1"/>
  <c r="DM10" i="6"/>
  <c r="DL8" i="5"/>
  <c r="DM10" i="5"/>
  <c r="DL7" i="4"/>
  <c r="DM9" i="4"/>
  <c r="DL5" i="3"/>
  <c r="DM7" i="3"/>
  <c r="DL12" i="37" l="1"/>
  <c r="DM14" i="37"/>
  <c r="DM12" i="13"/>
  <c r="DL10" i="13"/>
  <c r="DB20" i="16"/>
  <c r="DB28" i="16"/>
  <c r="S8" i="14"/>
  <c r="DD6" i="21" s="1"/>
  <c r="DL9" i="28"/>
  <c r="S9" i="28" s="1"/>
  <c r="DM11" i="28"/>
  <c r="CT77" i="18"/>
  <c r="CT78" i="18" s="1"/>
  <c r="CT79" i="18" s="1"/>
  <c r="CT80" i="18" s="1"/>
  <c r="CN77" i="16"/>
  <c r="CN78" i="16" s="1"/>
  <c r="CN79" i="16" s="1"/>
  <c r="CN80" i="16" s="1"/>
  <c r="CQ78" i="30"/>
  <c r="DB141" i="28"/>
  <c r="DB143" i="28"/>
  <c r="CK77" i="34"/>
  <c r="CK78" i="34" s="1"/>
  <c r="CK79" i="34" s="1"/>
  <c r="CK80" i="34" s="1"/>
  <c r="CE73" i="3"/>
  <c r="CE74" i="3" s="1"/>
  <c r="CE75" i="3" s="1"/>
  <c r="CE76" i="3" s="1"/>
  <c r="CI77" i="34"/>
  <c r="CI78" i="34" s="1"/>
  <c r="CI79" i="34" s="1"/>
  <c r="CI80" i="34" s="1"/>
  <c r="CC78" i="18"/>
  <c r="DB146" i="28"/>
  <c r="CD78" i="11"/>
  <c r="CB77" i="3"/>
  <c r="CI73" i="18"/>
  <c r="CI74" i="18" s="1"/>
  <c r="CI75" i="18" s="1"/>
  <c r="CI76" i="18" s="1"/>
  <c r="CP77" i="24"/>
  <c r="CB73" i="16"/>
  <c r="DB148" i="28"/>
  <c r="CC80" i="13"/>
  <c r="CC80" i="16"/>
  <c r="DB31" i="16" s="1"/>
  <c r="CB78" i="34"/>
  <c r="CS79" i="3"/>
  <c r="CE79" i="13"/>
  <c r="CE80" i="13" s="1"/>
  <c r="CJ77" i="3"/>
  <c r="CJ78" i="3" s="1"/>
  <c r="CJ79" i="3" s="1"/>
  <c r="CJ80" i="3" s="1"/>
  <c r="DB151" i="28"/>
  <c r="DB140" i="28"/>
  <c r="CG78" i="16"/>
  <c r="DB145" i="28"/>
  <c r="DB149" i="28"/>
  <c r="CS78" i="11"/>
  <c r="CL78" i="10"/>
  <c r="CM72" i="30"/>
  <c r="CM73" i="30" s="1"/>
  <c r="CM74" i="30" s="1"/>
  <c r="CM75" i="30" s="1"/>
  <c r="CM76" i="30" s="1"/>
  <c r="CM77" i="30" s="1"/>
  <c r="CM78" i="30" s="1"/>
  <c r="CM79" i="30" s="1"/>
  <c r="CM80" i="30" s="1"/>
  <c r="DB147" i="28"/>
  <c r="DB142" i="28"/>
  <c r="CK77" i="10"/>
  <c r="CK78" i="10" s="1"/>
  <c r="CK79" i="10" s="1"/>
  <c r="CK80" i="10" s="1"/>
  <c r="CI73" i="11"/>
  <c r="CI74" i="11" s="1"/>
  <c r="CI75" i="11" s="1"/>
  <c r="CI76" i="11" s="1"/>
  <c r="CC77" i="24"/>
  <c r="CC78" i="24" s="1"/>
  <c r="CC79" i="24" s="1"/>
  <c r="CC80" i="24" s="1"/>
  <c r="CI78" i="16"/>
  <c r="DB150" i="28"/>
  <c r="DB144" i="28"/>
  <c r="DL9" i="33"/>
  <c r="DM11" i="33"/>
  <c r="DL8" i="39"/>
  <c r="DM10" i="39"/>
  <c r="DL8" i="38"/>
  <c r="DM10" i="38"/>
  <c r="DL8" i="27"/>
  <c r="DM10" i="27"/>
  <c r="S8" i="19"/>
  <c r="DL8" i="18"/>
  <c r="DM10" i="18"/>
  <c r="DL7" i="17"/>
  <c r="DM9" i="17"/>
  <c r="DL9" i="16"/>
  <c r="S9" i="16" s="1"/>
  <c r="DM11" i="16"/>
  <c r="DL10" i="29"/>
  <c r="DM12" i="29"/>
  <c r="DL7" i="22"/>
  <c r="S7" i="22" s="1"/>
  <c r="DD600" i="20" s="1"/>
  <c r="DM9" i="22"/>
  <c r="DL9" i="23"/>
  <c r="DM11" i="23"/>
  <c r="DL8" i="35"/>
  <c r="S8" i="35" s="1"/>
  <c r="DD559" i="20" s="1"/>
  <c r="DM10" i="35"/>
  <c r="DL7" i="30"/>
  <c r="S7" i="30" s="1"/>
  <c r="DD511" i="20" s="1"/>
  <c r="DM9" i="30"/>
  <c r="DL8" i="34"/>
  <c r="S8" i="34" s="1"/>
  <c r="DD444" i="20" s="1"/>
  <c r="DM10" i="34"/>
  <c r="DL9" i="24"/>
  <c r="DM11" i="24"/>
  <c r="DL8" i="11"/>
  <c r="S8" i="11" s="1"/>
  <c r="DM10" i="11"/>
  <c r="DL8" i="10"/>
  <c r="S8" i="10" s="1"/>
  <c r="DM10" i="10"/>
  <c r="S8" i="13"/>
  <c r="DL8" i="8"/>
  <c r="DM10" i="8"/>
  <c r="DL10" i="7"/>
  <c r="S10" i="7" s="1"/>
  <c r="DM12" i="7"/>
  <c r="DL9" i="6"/>
  <c r="DM11" i="6"/>
  <c r="DL9" i="5"/>
  <c r="DM11" i="5"/>
  <c r="DL8" i="4"/>
  <c r="DM10" i="4"/>
  <c r="DL6" i="3"/>
  <c r="DM8" i="3"/>
  <c r="DL13" i="37" l="1"/>
  <c r="DM15" i="37"/>
  <c r="DM13" i="13"/>
  <c r="DL11" i="13"/>
  <c r="DB25" i="16"/>
  <c r="DB23" i="16"/>
  <c r="DB22" i="16"/>
  <c r="DB29" i="16"/>
  <c r="DB24" i="16"/>
  <c r="DB27" i="16"/>
  <c r="DB21" i="16"/>
  <c r="DB30" i="16"/>
  <c r="DB26" i="16"/>
  <c r="CB74" i="16"/>
  <c r="CB75" i="16" s="1"/>
  <c r="CB76" i="16" s="1"/>
  <c r="CB77" i="16" s="1"/>
  <c r="CB78" i="16" s="1"/>
  <c r="CB79" i="16" s="1"/>
  <c r="CB80" i="16" s="1"/>
  <c r="S9" i="14"/>
  <c r="DD7" i="21" s="1"/>
  <c r="DL10" i="28"/>
  <c r="S10" i="28" s="1"/>
  <c r="DM12" i="28"/>
  <c r="S8" i="37"/>
  <c r="CL79" i="10"/>
  <c r="CD79" i="11"/>
  <c r="CD80" i="11" s="1"/>
  <c r="CC79" i="18"/>
  <c r="CC80" i="18" s="1"/>
  <c r="CI77" i="11"/>
  <c r="CI78" i="11" s="1"/>
  <c r="CI79" i="11" s="1"/>
  <c r="CI80" i="11" s="1"/>
  <c r="CG79" i="16"/>
  <c r="CS80" i="3"/>
  <c r="CP78" i="24"/>
  <c r="CB78" i="3"/>
  <c r="CE77" i="3"/>
  <c r="CE78" i="3" s="1"/>
  <c r="CE79" i="3" s="1"/>
  <c r="CE80" i="3" s="1"/>
  <c r="CI79" i="16"/>
  <c r="CQ79" i="30"/>
  <c r="CS79" i="11"/>
  <c r="CS80" i="11" s="1"/>
  <c r="CB79" i="34"/>
  <c r="CB80" i="34" s="1"/>
  <c r="CI77" i="18"/>
  <c r="CI78" i="18" s="1"/>
  <c r="CI79" i="18" s="1"/>
  <c r="CI80" i="18" s="1"/>
  <c r="DL10" i="33"/>
  <c r="DM12" i="33"/>
  <c r="DL9" i="39"/>
  <c r="DM11" i="39"/>
  <c r="DL9" i="38"/>
  <c r="DM11" i="38"/>
  <c r="DL9" i="27"/>
  <c r="DM11" i="27"/>
  <c r="S9" i="19"/>
  <c r="DL9" i="18"/>
  <c r="DM11" i="18"/>
  <c r="DL8" i="17"/>
  <c r="DM10" i="17"/>
  <c r="DL10" i="16"/>
  <c r="S10" i="16" s="1"/>
  <c r="DM12" i="16"/>
  <c r="DL11" i="29"/>
  <c r="DM13" i="29"/>
  <c r="DL8" i="22"/>
  <c r="S8" i="22" s="1"/>
  <c r="DD601" i="20" s="1"/>
  <c r="DM10" i="22"/>
  <c r="DL10" i="23"/>
  <c r="DM12" i="23"/>
  <c r="DL9" i="35"/>
  <c r="S9" i="35" s="1"/>
  <c r="DD560" i="20" s="1"/>
  <c r="DM11" i="35"/>
  <c r="DL8" i="30"/>
  <c r="S8" i="30" s="1"/>
  <c r="DD512" i="20" s="1"/>
  <c r="DM10" i="30"/>
  <c r="DL9" i="34"/>
  <c r="S9" i="34" s="1"/>
  <c r="DD445" i="20" s="1"/>
  <c r="DM11" i="34"/>
  <c r="DL10" i="24"/>
  <c r="DM12" i="24"/>
  <c r="DL9" i="11"/>
  <c r="S9" i="11" s="1"/>
  <c r="DM11" i="11"/>
  <c r="DL9" i="10"/>
  <c r="S9" i="10" s="1"/>
  <c r="DM11" i="10"/>
  <c r="S9" i="13"/>
  <c r="DL9" i="8"/>
  <c r="DM11" i="8"/>
  <c r="DL11" i="7"/>
  <c r="S11" i="7" s="1"/>
  <c r="DM13" i="7"/>
  <c r="DL10" i="6"/>
  <c r="DM12" i="6"/>
  <c r="DL10" i="5"/>
  <c r="DM12" i="5"/>
  <c r="DL9" i="4"/>
  <c r="S9" i="4" s="1"/>
  <c r="DM11" i="4"/>
  <c r="DL7" i="3"/>
  <c r="DM9" i="3"/>
  <c r="DL14" i="37" l="1"/>
  <c r="DM16" i="37"/>
  <c r="U2" i="37"/>
  <c r="DD477" i="20"/>
  <c r="DM14" i="13"/>
  <c r="DL12" i="13"/>
  <c r="S10" i="14"/>
  <c r="DD8" i="21" s="1"/>
  <c r="DL11" i="28"/>
  <c r="S11" i="28" s="1"/>
  <c r="DM13" i="28"/>
  <c r="CQ80" i="30"/>
  <c r="CB79" i="3"/>
  <c r="CP79" i="24"/>
  <c r="CP80" i="24" s="1"/>
  <c r="CG80" i="16"/>
  <c r="CL80" i="10"/>
  <c r="CI80" i="16"/>
  <c r="DL11" i="33"/>
  <c r="DM13" i="33"/>
  <c r="DL10" i="39"/>
  <c r="DM12" i="39"/>
  <c r="DL10" i="38"/>
  <c r="DM12" i="38"/>
  <c r="DL10" i="27"/>
  <c r="DM12" i="27"/>
  <c r="S10" i="19"/>
  <c r="DL10" i="18"/>
  <c r="DM12" i="18"/>
  <c r="DL9" i="17"/>
  <c r="DM11" i="17"/>
  <c r="DL11" i="16"/>
  <c r="S11" i="16" s="1"/>
  <c r="DM13" i="16"/>
  <c r="DL12" i="29"/>
  <c r="DM14" i="29"/>
  <c r="DL9" i="22"/>
  <c r="S9" i="22" s="1"/>
  <c r="DD602" i="20" s="1"/>
  <c r="DM11" i="22"/>
  <c r="DL11" i="23"/>
  <c r="DM13" i="23"/>
  <c r="DL10" i="35"/>
  <c r="S10" i="35" s="1"/>
  <c r="DD561" i="20" s="1"/>
  <c r="DM12" i="35"/>
  <c r="DL9" i="30"/>
  <c r="S9" i="30" s="1"/>
  <c r="DD513" i="20" s="1"/>
  <c r="DM11" i="30"/>
  <c r="DL10" i="34"/>
  <c r="S10" i="34" s="1"/>
  <c r="DD446" i="20" s="1"/>
  <c r="DM12" i="34"/>
  <c r="DL11" i="24"/>
  <c r="DM13" i="24"/>
  <c r="DL10" i="11"/>
  <c r="S10" i="11" s="1"/>
  <c r="DM12" i="11"/>
  <c r="DL10" i="10"/>
  <c r="S10" i="10" s="1"/>
  <c r="DM12" i="10"/>
  <c r="S10" i="13"/>
  <c r="DL10" i="8"/>
  <c r="DM12" i="8"/>
  <c r="DL12" i="7"/>
  <c r="S12" i="7" s="1"/>
  <c r="DM14" i="7"/>
  <c r="DL11" i="6"/>
  <c r="DM13" i="6"/>
  <c r="DL11" i="5"/>
  <c r="DM13" i="5"/>
  <c r="DL10" i="4"/>
  <c r="S10" i="4" s="1"/>
  <c r="DM12" i="4"/>
  <c r="DL8" i="3"/>
  <c r="DM10" i="3"/>
  <c r="DL15" i="37" l="1"/>
  <c r="DM17" i="37"/>
  <c r="DM15" i="13"/>
  <c r="DL13" i="13"/>
  <c r="S11" i="14"/>
  <c r="DD9" i="21" s="1"/>
  <c r="DL12" i="28"/>
  <c r="DM14" i="28"/>
  <c r="CB80" i="3"/>
  <c r="DL12" i="33"/>
  <c r="DM14" i="33"/>
  <c r="DL11" i="39"/>
  <c r="DM13" i="39"/>
  <c r="DL11" i="38"/>
  <c r="DM13" i="38"/>
  <c r="DL11" i="27"/>
  <c r="DM13" i="27"/>
  <c r="S11" i="19"/>
  <c r="DL11" i="18"/>
  <c r="DM13" i="18"/>
  <c r="DL10" i="17"/>
  <c r="DM12" i="17"/>
  <c r="DL12" i="16"/>
  <c r="S12" i="16" s="1"/>
  <c r="DM14" i="16"/>
  <c r="DL13" i="29"/>
  <c r="DM15" i="29"/>
  <c r="DL10" i="22"/>
  <c r="S10" i="22" s="1"/>
  <c r="DD603" i="20" s="1"/>
  <c r="DM12" i="22"/>
  <c r="DL12" i="23"/>
  <c r="DM14" i="23"/>
  <c r="DL11" i="35"/>
  <c r="S11" i="35" s="1"/>
  <c r="DD562" i="20" s="1"/>
  <c r="DM13" i="35"/>
  <c r="DL10" i="30"/>
  <c r="DM12" i="30"/>
  <c r="DL11" i="34"/>
  <c r="S11" i="34" s="1"/>
  <c r="DD447" i="20" s="1"/>
  <c r="DM13" i="34"/>
  <c r="DL12" i="24"/>
  <c r="DM14" i="24"/>
  <c r="DL11" i="11"/>
  <c r="DM13" i="11"/>
  <c r="DL11" i="10"/>
  <c r="S11" i="10" s="1"/>
  <c r="DM13" i="10"/>
  <c r="S11" i="13"/>
  <c r="DL11" i="8"/>
  <c r="DM13" i="8"/>
  <c r="DL13" i="7"/>
  <c r="S13" i="7" s="1"/>
  <c r="DM15" i="7"/>
  <c r="DL12" i="6"/>
  <c r="DM14" i="6"/>
  <c r="DL12" i="5"/>
  <c r="DM14" i="5"/>
  <c r="DL11" i="4"/>
  <c r="S11" i="4" s="1"/>
  <c r="DM13" i="4"/>
  <c r="DL9" i="3"/>
  <c r="DM11" i="3"/>
  <c r="DM18" i="37" l="1"/>
  <c r="DL16" i="37"/>
  <c r="DM16" i="13"/>
  <c r="DL14" i="13"/>
  <c r="S12" i="14"/>
  <c r="DD10" i="21" s="1"/>
  <c r="DL13" i="28"/>
  <c r="DM15" i="28"/>
  <c r="DL13" i="33"/>
  <c r="DM15" i="33"/>
  <c r="DL12" i="39"/>
  <c r="DM14" i="39"/>
  <c r="DL12" i="38"/>
  <c r="DM14" i="38"/>
  <c r="DL12" i="27"/>
  <c r="DM14" i="27"/>
  <c r="S12" i="19"/>
  <c r="DL12" i="18"/>
  <c r="DM14" i="18"/>
  <c r="DL11" i="17"/>
  <c r="DM13" i="17"/>
  <c r="DL13" i="16"/>
  <c r="S13" i="16" s="1"/>
  <c r="DM15" i="16"/>
  <c r="DL14" i="29"/>
  <c r="DM16" i="29"/>
  <c r="DL11" i="22"/>
  <c r="DM13" i="22"/>
  <c r="DL13" i="23"/>
  <c r="DM15" i="23"/>
  <c r="DL12" i="35"/>
  <c r="S12" i="35" s="1"/>
  <c r="DM14" i="35"/>
  <c r="DL11" i="30"/>
  <c r="DM13" i="30"/>
  <c r="DL12" i="34"/>
  <c r="S12" i="34" s="1"/>
  <c r="DD448" i="20" s="1"/>
  <c r="DM14" i="34"/>
  <c r="DL13" i="24"/>
  <c r="DM15" i="24"/>
  <c r="DL12" i="11"/>
  <c r="DM14" i="11"/>
  <c r="DL12" i="10"/>
  <c r="DM14" i="10"/>
  <c r="S12" i="13"/>
  <c r="DL12" i="8"/>
  <c r="DM14" i="8"/>
  <c r="DL14" i="7"/>
  <c r="S14" i="7" s="1"/>
  <c r="DM16" i="7"/>
  <c r="DL13" i="6"/>
  <c r="DM15" i="6"/>
  <c r="DL13" i="5"/>
  <c r="S13" i="5" s="1"/>
  <c r="DM15" i="5"/>
  <c r="DL12" i="4"/>
  <c r="S12" i="4" s="1"/>
  <c r="DM14" i="4"/>
  <c r="DL10" i="3"/>
  <c r="DM12" i="3"/>
  <c r="DM19" i="37" l="1"/>
  <c r="DL17" i="37"/>
  <c r="DM17" i="13"/>
  <c r="DL15" i="13"/>
  <c r="S13" i="14"/>
  <c r="DD11" i="21" s="1"/>
  <c r="DL14" i="28"/>
  <c r="DM16" i="28"/>
  <c r="DL14" i="33"/>
  <c r="DM16" i="33"/>
  <c r="DL13" i="39"/>
  <c r="DM15" i="39"/>
  <c r="DL13" i="38"/>
  <c r="DM15" i="38"/>
  <c r="DL13" i="27"/>
  <c r="DM15" i="27"/>
  <c r="S13" i="19"/>
  <c r="DL13" i="18"/>
  <c r="DM15" i="18"/>
  <c r="DL12" i="17"/>
  <c r="DM14" i="17"/>
  <c r="DL14" i="16"/>
  <c r="S14" i="16" s="1"/>
  <c r="DM16" i="16"/>
  <c r="DL15" i="29"/>
  <c r="DM17" i="29"/>
  <c r="DL12" i="22"/>
  <c r="DM14" i="22"/>
  <c r="DL14" i="23"/>
  <c r="DM16" i="23"/>
  <c r="DL13" i="35"/>
  <c r="DM15" i="35"/>
  <c r="DL12" i="30"/>
  <c r="DM14" i="30"/>
  <c r="DL13" i="34"/>
  <c r="S13" i="34" s="1"/>
  <c r="DD449" i="20" s="1"/>
  <c r="DM15" i="34"/>
  <c r="DL14" i="24"/>
  <c r="DM16" i="24"/>
  <c r="DL13" i="11"/>
  <c r="DM15" i="11"/>
  <c r="DL13" i="10"/>
  <c r="DM15" i="10"/>
  <c r="S13" i="13"/>
  <c r="DL13" i="8"/>
  <c r="DM15" i="8"/>
  <c r="DL15" i="7"/>
  <c r="S15" i="7" s="1"/>
  <c r="DM17" i="7"/>
  <c r="DL14" i="6"/>
  <c r="DM16" i="6"/>
  <c r="DL14" i="5"/>
  <c r="S14" i="5" s="1"/>
  <c r="DM16" i="5"/>
  <c r="DL13" i="4"/>
  <c r="S13" i="4" s="1"/>
  <c r="DM15" i="4"/>
  <c r="DL11" i="3"/>
  <c r="DM13" i="3"/>
  <c r="DM20" i="37" l="1"/>
  <c r="DL18" i="37"/>
  <c r="DM18" i="13"/>
  <c r="DL16" i="13"/>
  <c r="S14" i="14"/>
  <c r="DD12" i="21" s="1"/>
  <c r="DL15" i="28"/>
  <c r="DM17" i="28"/>
  <c r="DL15" i="33"/>
  <c r="DM17" i="33"/>
  <c r="DL14" i="39"/>
  <c r="DM16" i="39"/>
  <c r="DL14" i="38"/>
  <c r="DM16" i="38"/>
  <c r="DL14" i="27"/>
  <c r="DM16" i="27"/>
  <c r="DL14" i="18"/>
  <c r="S14" i="18" s="1"/>
  <c r="DM16" i="18"/>
  <c r="DL13" i="17"/>
  <c r="DM15" i="17"/>
  <c r="DL15" i="16"/>
  <c r="S15" i="16" s="1"/>
  <c r="DM17" i="16"/>
  <c r="DL16" i="29"/>
  <c r="DM18" i="29"/>
  <c r="DL13" i="22"/>
  <c r="DM15" i="22"/>
  <c r="DL15" i="23"/>
  <c r="DM17" i="23"/>
  <c r="DL14" i="35"/>
  <c r="DM16" i="35"/>
  <c r="DL13" i="30"/>
  <c r="DM15" i="30"/>
  <c r="DL14" i="34"/>
  <c r="S14" i="34" s="1"/>
  <c r="DD450" i="20" s="1"/>
  <c r="DM16" i="34"/>
  <c r="DL15" i="24"/>
  <c r="DM17" i="24"/>
  <c r="DL14" i="11"/>
  <c r="DM16" i="11"/>
  <c r="DL14" i="10"/>
  <c r="DM16" i="10"/>
  <c r="S14" i="13"/>
  <c r="DL14" i="8"/>
  <c r="DM16" i="8"/>
  <c r="DL16" i="7"/>
  <c r="S16" i="7" s="1"/>
  <c r="U2" i="7" s="1"/>
  <c r="DM18" i="7"/>
  <c r="DL15" i="6"/>
  <c r="DM17" i="6"/>
  <c r="DL15" i="5"/>
  <c r="DM17" i="5"/>
  <c r="DL14" i="4"/>
  <c r="S14" i="4" s="1"/>
  <c r="DM16" i="4"/>
  <c r="DL12" i="3"/>
  <c r="DM14" i="3"/>
  <c r="DM21" i="37" l="1"/>
  <c r="DL19" i="37"/>
  <c r="DM19" i="13"/>
  <c r="DL17" i="13"/>
  <c r="DL16" i="28"/>
  <c r="DM18" i="28"/>
  <c r="S15" i="5"/>
  <c r="DL16" i="33"/>
  <c r="DM18" i="33"/>
  <c r="DL15" i="39"/>
  <c r="DM17" i="39"/>
  <c r="DL15" i="38"/>
  <c r="DM17" i="38"/>
  <c r="DL15" i="27"/>
  <c r="DM17" i="27"/>
  <c r="DL15" i="18"/>
  <c r="S15" i="18" s="1"/>
  <c r="DM17" i="18"/>
  <c r="DL14" i="17"/>
  <c r="DM16" i="17"/>
  <c r="DL16" i="16"/>
  <c r="S16" i="16" s="1"/>
  <c r="DM18" i="16"/>
  <c r="DL17" i="29"/>
  <c r="DM19" i="29"/>
  <c r="DL14" i="22"/>
  <c r="DM16" i="22"/>
  <c r="DL16" i="23"/>
  <c r="DM18" i="23"/>
  <c r="DL15" i="35"/>
  <c r="DM17" i="35"/>
  <c r="DL14" i="30"/>
  <c r="DM16" i="30"/>
  <c r="DL15" i="34"/>
  <c r="S15" i="34" s="1"/>
  <c r="DD451" i="20" s="1"/>
  <c r="DM17" i="34"/>
  <c r="DL16" i="24"/>
  <c r="DM18" i="24"/>
  <c r="DL15" i="11"/>
  <c r="DM17" i="11"/>
  <c r="DL15" i="10"/>
  <c r="DM17" i="10"/>
  <c r="S15" i="13"/>
  <c r="DL15" i="8"/>
  <c r="DM17" i="8"/>
  <c r="DL17" i="7"/>
  <c r="DM19" i="7"/>
  <c r="DL16" i="6"/>
  <c r="DM18" i="6"/>
  <c r="DL16" i="5"/>
  <c r="S16" i="5" s="1"/>
  <c r="DM18" i="5"/>
  <c r="DL15" i="4"/>
  <c r="S15" i="4" s="1"/>
  <c r="DM17" i="4"/>
  <c r="DL13" i="3"/>
  <c r="DM15" i="3"/>
  <c r="E22" i="1"/>
  <c r="DM22" i="37" l="1"/>
  <c r="DL20" i="37"/>
  <c r="DM20" i="13"/>
  <c r="DL18" i="13"/>
  <c r="DL17" i="28"/>
  <c r="DM19" i="28"/>
  <c r="DL17" i="33"/>
  <c r="DM19" i="33"/>
  <c r="DL16" i="39"/>
  <c r="DM18" i="39"/>
  <c r="DL16" i="38"/>
  <c r="DM18" i="38"/>
  <c r="DL16" i="27"/>
  <c r="DM18" i="27"/>
  <c r="DL16" i="18"/>
  <c r="S16" i="18" s="1"/>
  <c r="DM18" i="18"/>
  <c r="DL15" i="17"/>
  <c r="DM17" i="17"/>
  <c r="DL17" i="16"/>
  <c r="S17" i="16" s="1"/>
  <c r="DM19" i="16"/>
  <c r="DM20" i="29"/>
  <c r="DL18" i="29"/>
  <c r="DL15" i="22"/>
  <c r="DM17" i="22"/>
  <c r="DL17" i="23"/>
  <c r="DM19" i="23"/>
  <c r="DL16" i="35"/>
  <c r="DM18" i="35"/>
  <c r="DL15" i="30"/>
  <c r="DM17" i="30"/>
  <c r="DL16" i="34"/>
  <c r="DM18" i="34"/>
  <c r="DL17" i="24"/>
  <c r="DM19" i="24"/>
  <c r="DL16" i="11"/>
  <c r="DM18" i="11"/>
  <c r="DL16" i="10"/>
  <c r="DM18" i="10"/>
  <c r="S16" i="13"/>
  <c r="DL16" i="8"/>
  <c r="DM18" i="8"/>
  <c r="DL18" i="7"/>
  <c r="DM20" i="7"/>
  <c r="DL17" i="6"/>
  <c r="DM19" i="6"/>
  <c r="DL17" i="5"/>
  <c r="S17" i="5" s="1"/>
  <c r="DM19" i="5"/>
  <c r="DL16" i="4"/>
  <c r="S16" i="4" s="1"/>
  <c r="DM18" i="4"/>
  <c r="DL14" i="3"/>
  <c r="DM16" i="3"/>
  <c r="J19" i="1"/>
  <c r="DM23" i="37" l="1"/>
  <c r="DL21" i="37"/>
  <c r="DM21" i="13"/>
  <c r="DL19" i="13"/>
  <c r="DL18" i="28"/>
  <c r="DM20" i="28"/>
  <c r="S16" i="34"/>
  <c r="DD452" i="20" s="1"/>
  <c r="DL18" i="33"/>
  <c r="DM20" i="33"/>
  <c r="DL17" i="39"/>
  <c r="DM19" i="39"/>
  <c r="DL17" i="38"/>
  <c r="DM19" i="38"/>
  <c r="DL17" i="27"/>
  <c r="DM19" i="27"/>
  <c r="DL17" i="18"/>
  <c r="S17" i="18" s="1"/>
  <c r="DM19" i="18"/>
  <c r="DL16" i="17"/>
  <c r="DM18" i="17"/>
  <c r="DL18" i="16"/>
  <c r="S18" i="16" s="1"/>
  <c r="DM20" i="16"/>
  <c r="DL19" i="29"/>
  <c r="DM21" i="29"/>
  <c r="DL16" i="22"/>
  <c r="DM18" i="22"/>
  <c r="DL18" i="23"/>
  <c r="DM20" i="23"/>
  <c r="DL17" i="35"/>
  <c r="DM19" i="35"/>
  <c r="DL16" i="30"/>
  <c r="DM18" i="30"/>
  <c r="DL17" i="34"/>
  <c r="S17" i="34" s="1"/>
  <c r="DD453" i="20" s="1"/>
  <c r="DM19" i="34"/>
  <c r="DL18" i="24"/>
  <c r="DM20" i="24"/>
  <c r="DM19" i="11"/>
  <c r="DL17" i="11"/>
  <c r="DL17" i="10"/>
  <c r="DM19" i="10"/>
  <c r="S17" i="13"/>
  <c r="DL17" i="8"/>
  <c r="DM19" i="8"/>
  <c r="DL19" i="7"/>
  <c r="DM21" i="7"/>
  <c r="DL18" i="6"/>
  <c r="DM20" i="6"/>
  <c r="DL18" i="5"/>
  <c r="S18" i="5" s="1"/>
  <c r="DM20" i="5"/>
  <c r="DL17" i="4"/>
  <c r="S17" i="4" s="1"/>
  <c r="DM19" i="4"/>
  <c r="DL15" i="3"/>
  <c r="DM17" i="3"/>
  <c r="DM24" i="37" l="1"/>
  <c r="DL22" i="37"/>
  <c r="DM22" i="13"/>
  <c r="DL20" i="13"/>
  <c r="DL19" i="28"/>
  <c r="DM21" i="28"/>
  <c r="W2" i="5"/>
  <c r="DL19" i="33"/>
  <c r="DM21" i="33"/>
  <c r="DL18" i="39"/>
  <c r="DM20" i="39"/>
  <c r="DL18" i="38"/>
  <c r="DM20" i="38"/>
  <c r="DL18" i="27"/>
  <c r="DM20" i="27"/>
  <c r="DL18" i="18"/>
  <c r="S18" i="18" s="1"/>
  <c r="DM20" i="18"/>
  <c r="DL17" i="17"/>
  <c r="DM19" i="17"/>
  <c r="DL19" i="16"/>
  <c r="S19" i="16" s="1"/>
  <c r="DM21" i="16"/>
  <c r="DL20" i="29"/>
  <c r="DM22" i="29"/>
  <c r="DL17" i="22"/>
  <c r="DM19" i="22"/>
  <c r="DL19" i="23"/>
  <c r="DM21" i="23"/>
  <c r="DL18" i="35"/>
  <c r="DM20" i="35"/>
  <c r="DL17" i="30"/>
  <c r="DM19" i="30"/>
  <c r="DL18" i="34"/>
  <c r="DM20" i="34"/>
  <c r="DL19" i="24"/>
  <c r="DM21" i="24"/>
  <c r="DL18" i="11"/>
  <c r="DM20" i="11"/>
  <c r="DL18" i="10"/>
  <c r="DM20" i="10"/>
  <c r="S18" i="13"/>
  <c r="DL18" i="8"/>
  <c r="DM20" i="8"/>
  <c r="DL20" i="7"/>
  <c r="DM22" i="7"/>
  <c r="DL19" i="6"/>
  <c r="DM21" i="6"/>
  <c r="DL19" i="5"/>
  <c r="DM21" i="5"/>
  <c r="DL18" i="4"/>
  <c r="S18" i="4" s="1"/>
  <c r="DM20" i="4"/>
  <c r="DL16" i="3"/>
  <c r="DM18" i="3"/>
  <c r="DM25" i="37" l="1"/>
  <c r="DL23" i="37"/>
  <c r="DM23" i="13"/>
  <c r="DL21" i="13"/>
  <c r="DL20" i="28"/>
  <c r="DM22" i="28"/>
  <c r="S18" i="34"/>
  <c r="DD454" i="20" s="1"/>
  <c r="DL20" i="33"/>
  <c r="DM22" i="33"/>
  <c r="DL19" i="39"/>
  <c r="DM21" i="39"/>
  <c r="DL19" i="38"/>
  <c r="DM21" i="38"/>
  <c r="DL19" i="27"/>
  <c r="DM21" i="27"/>
  <c r="DL19" i="18"/>
  <c r="S19" i="18" s="1"/>
  <c r="DM21" i="18"/>
  <c r="DL18" i="17"/>
  <c r="DM20" i="17"/>
  <c r="DM22" i="16"/>
  <c r="DL20" i="16"/>
  <c r="S20" i="16" s="1"/>
  <c r="DL21" i="29"/>
  <c r="DM23" i="29"/>
  <c r="DL18" i="22"/>
  <c r="DM20" i="22"/>
  <c r="DL20" i="23"/>
  <c r="DM22" i="23"/>
  <c r="DL19" i="35"/>
  <c r="DM21" i="35"/>
  <c r="DL18" i="30"/>
  <c r="DM20" i="30"/>
  <c r="DL19" i="34"/>
  <c r="S19" i="34" s="1"/>
  <c r="DD455" i="20" s="1"/>
  <c r="DM21" i="34"/>
  <c r="DL20" i="24"/>
  <c r="DM22" i="24"/>
  <c r="DL19" i="11"/>
  <c r="DM21" i="11"/>
  <c r="DL19" i="10"/>
  <c r="DM21" i="10"/>
  <c r="S19" i="13"/>
  <c r="U2" i="13" s="1"/>
  <c r="DL19" i="8"/>
  <c r="DM21" i="8"/>
  <c r="DL21" i="7"/>
  <c r="DM23" i="7"/>
  <c r="DL20" i="6"/>
  <c r="DM22" i="6"/>
  <c r="DL20" i="5"/>
  <c r="DM22" i="5"/>
  <c r="DL19" i="4"/>
  <c r="DM21" i="4"/>
  <c r="DL17" i="3"/>
  <c r="DM19" i="3"/>
  <c r="DM26" i="37" l="1"/>
  <c r="DL24" i="37"/>
  <c r="DM24" i="13"/>
  <c r="DL22" i="13"/>
  <c r="DL21" i="28"/>
  <c r="DM23" i="28"/>
  <c r="DM23" i="33"/>
  <c r="DL21" i="33"/>
  <c r="DL20" i="39"/>
  <c r="DM22" i="39"/>
  <c r="DL20" i="38"/>
  <c r="DM22" i="38"/>
  <c r="DM22" i="27"/>
  <c r="DL20" i="27"/>
  <c r="DL20" i="18"/>
  <c r="S20" i="18" s="1"/>
  <c r="DM22" i="18"/>
  <c r="DL19" i="17"/>
  <c r="DM21" i="17"/>
  <c r="DL21" i="16"/>
  <c r="S21" i="16" s="1"/>
  <c r="DM23" i="16"/>
  <c r="DL22" i="29"/>
  <c r="DM24" i="29"/>
  <c r="DL19" i="22"/>
  <c r="DM21" i="22"/>
  <c r="DL21" i="23"/>
  <c r="DM23" i="23"/>
  <c r="DL20" i="35"/>
  <c r="DM22" i="35"/>
  <c r="DL19" i="30"/>
  <c r="DM21" i="30"/>
  <c r="DL20" i="34"/>
  <c r="S20" i="34" s="1"/>
  <c r="DD456" i="20" s="1"/>
  <c r="DM22" i="34"/>
  <c r="DL21" i="24"/>
  <c r="DM23" i="24"/>
  <c r="DL20" i="11"/>
  <c r="DM22" i="11"/>
  <c r="DL20" i="10"/>
  <c r="DM22" i="10"/>
  <c r="DL20" i="8"/>
  <c r="DM22" i="8"/>
  <c r="DL22" i="7"/>
  <c r="DM24" i="7"/>
  <c r="DL21" i="6"/>
  <c r="DM23" i="6"/>
  <c r="DL21" i="5"/>
  <c r="DM23" i="5"/>
  <c r="DL20" i="4"/>
  <c r="DM22" i="4"/>
  <c r="DL18" i="3"/>
  <c r="DM20" i="3"/>
  <c r="DM27" i="37" l="1"/>
  <c r="DL25" i="37"/>
  <c r="DM25" i="13"/>
  <c r="DL23" i="13"/>
  <c r="DL22" i="28"/>
  <c r="DM24" i="28"/>
  <c r="DM24" i="33"/>
  <c r="DL22" i="33"/>
  <c r="DL21" i="39"/>
  <c r="DM23" i="39"/>
  <c r="DL21" i="38"/>
  <c r="DM23" i="38"/>
  <c r="DL21" i="27"/>
  <c r="DM23" i="27"/>
  <c r="DL21" i="18"/>
  <c r="S21" i="18" s="1"/>
  <c r="DM23" i="18"/>
  <c r="DL20" i="17"/>
  <c r="DM22" i="17"/>
  <c r="DL22" i="16"/>
  <c r="S22" i="16" s="1"/>
  <c r="DM24" i="16"/>
  <c r="DL23" i="29"/>
  <c r="DM25" i="29"/>
  <c r="DL20" i="22"/>
  <c r="DM22" i="22"/>
  <c r="DL22" i="23"/>
  <c r="DM24" i="23"/>
  <c r="DL21" i="35"/>
  <c r="DM23" i="35"/>
  <c r="DL20" i="30"/>
  <c r="DM22" i="30"/>
  <c r="DL21" i="34"/>
  <c r="S21" i="34" s="1"/>
  <c r="DM23" i="34"/>
  <c r="DL22" i="24"/>
  <c r="DM24" i="24"/>
  <c r="DM23" i="11"/>
  <c r="DL21" i="11"/>
  <c r="DL21" i="10"/>
  <c r="DM23" i="10"/>
  <c r="DM23" i="8"/>
  <c r="DL21" i="8"/>
  <c r="DL23" i="7"/>
  <c r="DM25" i="7"/>
  <c r="DL22" i="6"/>
  <c r="DM24" i="6"/>
  <c r="DL22" i="5"/>
  <c r="DM24" i="5"/>
  <c r="DL21" i="4"/>
  <c r="DM23" i="4"/>
  <c r="DL19" i="3"/>
  <c r="DM21" i="3"/>
  <c r="DM28" i="37" l="1"/>
  <c r="DL26" i="37"/>
  <c r="DM26" i="13"/>
  <c r="DL24" i="13"/>
  <c r="U2" i="34"/>
  <c r="E21" i="1" s="1"/>
  <c r="DD457" i="20"/>
  <c r="DL23" i="28"/>
  <c r="DM25" i="28"/>
  <c r="DL23" i="33"/>
  <c r="DM25" i="33"/>
  <c r="DL22" i="39"/>
  <c r="DM24" i="39"/>
  <c r="DL22" i="38"/>
  <c r="DM24" i="38"/>
  <c r="DL22" i="27"/>
  <c r="DM24" i="27"/>
  <c r="DL22" i="18"/>
  <c r="S22" i="18" s="1"/>
  <c r="DM24" i="18"/>
  <c r="DL21" i="17"/>
  <c r="DM23" i="17"/>
  <c r="DL23" i="16"/>
  <c r="S23" i="16" s="1"/>
  <c r="DM25" i="16"/>
  <c r="DL24" i="29"/>
  <c r="DM26" i="29"/>
  <c r="DL21" i="22"/>
  <c r="DM23" i="22"/>
  <c r="DL23" i="23"/>
  <c r="DM25" i="23"/>
  <c r="DL22" i="35"/>
  <c r="DM24" i="35"/>
  <c r="DL21" i="30"/>
  <c r="DM23" i="30"/>
  <c r="DL22" i="34"/>
  <c r="DM24" i="34"/>
  <c r="DL23" i="24"/>
  <c r="DM25" i="24"/>
  <c r="DL22" i="11"/>
  <c r="DM24" i="11"/>
  <c r="DL22" i="10"/>
  <c r="DM24" i="10"/>
  <c r="DL22" i="8"/>
  <c r="DM24" i="8"/>
  <c r="DL24" i="7"/>
  <c r="DM26" i="7"/>
  <c r="DL23" i="6"/>
  <c r="DM25" i="6"/>
  <c r="DL23" i="5"/>
  <c r="DM25" i="5"/>
  <c r="DL22" i="4"/>
  <c r="DM24" i="4"/>
  <c r="DL20" i="3"/>
  <c r="DM22" i="3"/>
  <c r="DM29" i="37" l="1"/>
  <c r="DL27" i="37"/>
  <c r="DM27" i="13"/>
  <c r="DL25" i="13"/>
  <c r="DL24" i="28"/>
  <c r="DM26" i="28"/>
  <c r="DL24" i="33"/>
  <c r="DM26" i="33"/>
  <c r="DL23" i="39"/>
  <c r="DM25" i="39"/>
  <c r="DL23" i="38"/>
  <c r="DM25" i="38"/>
  <c r="DL23" i="27"/>
  <c r="DM25" i="27"/>
  <c r="DM25" i="18"/>
  <c r="DL23" i="18"/>
  <c r="DL22" i="17"/>
  <c r="DM24" i="17"/>
  <c r="DM26" i="16"/>
  <c r="DL24" i="16"/>
  <c r="S24" i="16" s="1"/>
  <c r="DL25" i="29"/>
  <c r="DM27" i="29"/>
  <c r="DM24" i="22"/>
  <c r="DL22" i="22"/>
  <c r="DL24" i="23"/>
  <c r="DM26" i="23"/>
  <c r="DL23" i="35"/>
  <c r="DM25" i="35"/>
  <c r="DL22" i="30"/>
  <c r="DM24" i="30"/>
  <c r="DL23" i="34"/>
  <c r="DM25" i="34"/>
  <c r="DL24" i="24"/>
  <c r="DM26" i="24"/>
  <c r="DL23" i="11"/>
  <c r="DM25" i="11"/>
  <c r="DL23" i="10"/>
  <c r="DM25" i="10"/>
  <c r="DM25" i="8"/>
  <c r="DL23" i="8"/>
  <c r="DL25" i="7"/>
  <c r="DM27" i="7"/>
  <c r="DL24" i="6"/>
  <c r="DM26" i="6"/>
  <c r="DL24" i="5"/>
  <c r="DM26" i="5"/>
  <c r="DL23" i="4"/>
  <c r="DM25" i="4"/>
  <c r="DL21" i="3"/>
  <c r="DM23" i="3"/>
  <c r="DM30" i="37" l="1"/>
  <c r="DL28" i="37"/>
  <c r="DM28" i="13"/>
  <c r="DL26" i="13"/>
  <c r="DL25" i="28"/>
  <c r="DM27" i="28"/>
  <c r="DL25" i="33"/>
  <c r="DM27" i="33"/>
  <c r="DL24" i="39"/>
  <c r="DM26" i="39"/>
  <c r="DL24" i="38"/>
  <c r="DM26" i="38"/>
  <c r="DL24" i="27"/>
  <c r="DM26" i="27"/>
  <c r="DL24" i="18"/>
  <c r="DM26" i="18"/>
  <c r="DL23" i="17"/>
  <c r="DM25" i="17"/>
  <c r="DM27" i="16"/>
  <c r="DL25" i="16"/>
  <c r="S25" i="16" s="1"/>
  <c r="DL26" i="29"/>
  <c r="DM28" i="29"/>
  <c r="DL23" i="22"/>
  <c r="DM25" i="22"/>
  <c r="DL25" i="23"/>
  <c r="DM27" i="23"/>
  <c r="DL24" i="35"/>
  <c r="DM26" i="35"/>
  <c r="DL23" i="30"/>
  <c r="DM25" i="30"/>
  <c r="DL24" i="34"/>
  <c r="DM26" i="34"/>
  <c r="DL25" i="24"/>
  <c r="DM27" i="24"/>
  <c r="DL24" i="11"/>
  <c r="DM26" i="11"/>
  <c r="DL24" i="10"/>
  <c r="DM26" i="10"/>
  <c r="DL24" i="8"/>
  <c r="DM26" i="8"/>
  <c r="DL26" i="7"/>
  <c r="DM28" i="7"/>
  <c r="DL25" i="6"/>
  <c r="DM27" i="6"/>
  <c r="DM27" i="5"/>
  <c r="DL25" i="5"/>
  <c r="DL24" i="4"/>
  <c r="DM26" i="4"/>
  <c r="DL22" i="3"/>
  <c r="DM24" i="3"/>
  <c r="DM31" i="37" l="1"/>
  <c r="DL29" i="37"/>
  <c r="DM29" i="13"/>
  <c r="DL27" i="13"/>
  <c r="DL26" i="28"/>
  <c r="DM28" i="28"/>
  <c r="DL26" i="33"/>
  <c r="DM28" i="33"/>
  <c r="DL25" i="39"/>
  <c r="DM27" i="39"/>
  <c r="DL25" i="38"/>
  <c r="DM27" i="38"/>
  <c r="DL25" i="27"/>
  <c r="DM27" i="27"/>
  <c r="DL25" i="18"/>
  <c r="DM27" i="18"/>
  <c r="DL24" i="17"/>
  <c r="DM26" i="17"/>
  <c r="DM28" i="16"/>
  <c r="DL26" i="16"/>
  <c r="S26" i="16" s="1"/>
  <c r="DL27" i="29"/>
  <c r="DM29" i="29"/>
  <c r="DL24" i="22"/>
  <c r="DM26" i="22"/>
  <c r="DL26" i="23"/>
  <c r="DM28" i="23"/>
  <c r="DL25" i="35"/>
  <c r="DM27" i="35"/>
  <c r="DL24" i="30"/>
  <c r="DM26" i="30"/>
  <c r="DL25" i="34"/>
  <c r="DM27" i="34"/>
  <c r="DL26" i="24"/>
  <c r="DM28" i="24"/>
  <c r="DL25" i="11"/>
  <c r="DM27" i="11"/>
  <c r="DM27" i="10"/>
  <c r="DL25" i="10"/>
  <c r="DL25" i="8"/>
  <c r="DM27" i="8"/>
  <c r="DM29" i="7"/>
  <c r="DL27" i="7"/>
  <c r="DL26" i="6"/>
  <c r="DM28" i="6"/>
  <c r="DL26" i="5"/>
  <c r="DM28" i="5"/>
  <c r="DL25" i="4"/>
  <c r="DM27" i="4"/>
  <c r="DL23" i="3"/>
  <c r="DM25" i="3"/>
  <c r="DL30" i="37" l="1"/>
  <c r="DM32" i="37"/>
  <c r="DM30" i="13"/>
  <c r="DL28" i="13"/>
  <c r="DL27" i="28"/>
  <c r="DM29" i="28"/>
  <c r="DL27" i="33"/>
  <c r="DM29" i="33"/>
  <c r="DL26" i="39"/>
  <c r="DM28" i="39"/>
  <c r="DL26" i="38"/>
  <c r="DM28" i="38"/>
  <c r="DL26" i="27"/>
  <c r="DM28" i="27"/>
  <c r="DL26" i="18"/>
  <c r="DM28" i="18"/>
  <c r="DL25" i="17"/>
  <c r="DM27" i="17"/>
  <c r="DL27" i="16"/>
  <c r="S27" i="16" s="1"/>
  <c r="DM29" i="16"/>
  <c r="DL28" i="29"/>
  <c r="DM30" i="29"/>
  <c r="DL25" i="22"/>
  <c r="DM27" i="22"/>
  <c r="DL27" i="23"/>
  <c r="DM29" i="23"/>
  <c r="DL26" i="35"/>
  <c r="DM28" i="35"/>
  <c r="DL25" i="30"/>
  <c r="DM27" i="30"/>
  <c r="DL26" i="34"/>
  <c r="DM28" i="34"/>
  <c r="DL27" i="24"/>
  <c r="DM29" i="24"/>
  <c r="DL26" i="11"/>
  <c r="DM28" i="11"/>
  <c r="DL26" i="10"/>
  <c r="DM28" i="10"/>
  <c r="DL26" i="8"/>
  <c r="DM28" i="8"/>
  <c r="DL28" i="7"/>
  <c r="DM30" i="7"/>
  <c r="DM29" i="6"/>
  <c r="DL27" i="6"/>
  <c r="DL27" i="5"/>
  <c r="DM29" i="5"/>
  <c r="DL26" i="4"/>
  <c r="DM28" i="4"/>
  <c r="DL24" i="3"/>
  <c r="DM26" i="3"/>
  <c r="DM33" i="37" l="1"/>
  <c r="DL31" i="37"/>
  <c r="DM31" i="13"/>
  <c r="DL29" i="13"/>
  <c r="DL28" i="28"/>
  <c r="DM30" i="28"/>
  <c r="DL28" i="33"/>
  <c r="DM30" i="33"/>
  <c r="DL27" i="39"/>
  <c r="DM29" i="39"/>
  <c r="DL27" i="38"/>
  <c r="DM29" i="38"/>
  <c r="DL27" i="27"/>
  <c r="DM29" i="27"/>
  <c r="DL27" i="18"/>
  <c r="DM29" i="18"/>
  <c r="DL26" i="17"/>
  <c r="DM28" i="17"/>
  <c r="DL28" i="16"/>
  <c r="S28" i="16" s="1"/>
  <c r="DM30" i="16"/>
  <c r="DL29" i="29"/>
  <c r="DM31" i="29"/>
  <c r="DL26" i="22"/>
  <c r="DM28" i="22"/>
  <c r="DL28" i="23"/>
  <c r="DM30" i="23"/>
  <c r="DL27" i="35"/>
  <c r="DM29" i="35"/>
  <c r="DL26" i="30"/>
  <c r="DM28" i="30"/>
  <c r="DL27" i="34"/>
  <c r="DM29" i="34"/>
  <c r="DL28" i="24"/>
  <c r="DM30" i="24"/>
  <c r="DL27" i="11"/>
  <c r="DM29" i="11"/>
  <c r="DL27" i="10"/>
  <c r="DM29" i="10"/>
  <c r="DL27" i="8"/>
  <c r="DM29" i="8"/>
  <c r="DL29" i="7"/>
  <c r="DM31" i="7"/>
  <c r="DL28" i="6"/>
  <c r="DM30" i="6"/>
  <c r="DL28" i="5"/>
  <c r="DM30" i="5"/>
  <c r="DL27" i="4"/>
  <c r="DM29" i="4"/>
  <c r="DL25" i="3"/>
  <c r="DM27" i="3"/>
  <c r="DM34" i="37" l="1"/>
  <c r="DL32" i="37"/>
  <c r="DM32" i="13"/>
  <c r="DL30" i="13"/>
  <c r="DL29" i="28"/>
  <c r="DM31" i="28"/>
  <c r="DL29" i="33"/>
  <c r="DM31" i="33"/>
  <c r="DL28" i="39"/>
  <c r="DM30" i="39"/>
  <c r="DL28" i="38"/>
  <c r="DM30" i="38"/>
  <c r="DL28" i="27"/>
  <c r="DM30" i="27"/>
  <c r="DL28" i="18"/>
  <c r="DM30" i="18"/>
  <c r="DL27" i="17"/>
  <c r="DM29" i="17"/>
  <c r="DL29" i="16"/>
  <c r="S29" i="16" s="1"/>
  <c r="DM31" i="16"/>
  <c r="DL30" i="29"/>
  <c r="DM32" i="29"/>
  <c r="DL27" i="22"/>
  <c r="DM29" i="22"/>
  <c r="DL29" i="23"/>
  <c r="DM31" i="23"/>
  <c r="DL28" i="35"/>
  <c r="DM30" i="35"/>
  <c r="DL27" i="30"/>
  <c r="DM29" i="30"/>
  <c r="DL28" i="34"/>
  <c r="DM30" i="34"/>
  <c r="DL29" i="24"/>
  <c r="DM31" i="24"/>
  <c r="DL28" i="11"/>
  <c r="DM30" i="11"/>
  <c r="DL28" i="10"/>
  <c r="DM30" i="10"/>
  <c r="DL28" i="8"/>
  <c r="DM30" i="8"/>
  <c r="DL30" i="7"/>
  <c r="DM32" i="7"/>
  <c r="DL29" i="6"/>
  <c r="DM31" i="6"/>
  <c r="DL29" i="5"/>
  <c r="DM31" i="5"/>
  <c r="DL28" i="4"/>
  <c r="DM30" i="4"/>
  <c r="DL26" i="3"/>
  <c r="DM28" i="3"/>
  <c r="DL33" i="37" l="1"/>
  <c r="DM35" i="37"/>
  <c r="DM33" i="13"/>
  <c r="DL31" i="13"/>
  <c r="DL30" i="28"/>
  <c r="DM32" i="28"/>
  <c r="DM32" i="33"/>
  <c r="DL30" i="33"/>
  <c r="DL29" i="39"/>
  <c r="DM31" i="39"/>
  <c r="DL29" i="38"/>
  <c r="DM31" i="38"/>
  <c r="DL29" i="27"/>
  <c r="DM31" i="27"/>
  <c r="DL29" i="18"/>
  <c r="DM31" i="18"/>
  <c r="DM30" i="17"/>
  <c r="DL28" i="17"/>
  <c r="DL30" i="16"/>
  <c r="S30" i="16" s="1"/>
  <c r="DM32" i="16"/>
  <c r="DL31" i="29"/>
  <c r="DM33" i="29"/>
  <c r="DL28" i="22"/>
  <c r="DM30" i="22"/>
  <c r="DM32" i="23"/>
  <c r="DL30" i="23"/>
  <c r="DL29" i="35"/>
  <c r="DM31" i="35"/>
  <c r="DL28" i="30"/>
  <c r="DM30" i="30"/>
  <c r="DL29" i="34"/>
  <c r="DM31" i="34"/>
  <c r="DL30" i="24"/>
  <c r="DM32" i="24"/>
  <c r="DM31" i="11"/>
  <c r="DL29" i="11"/>
  <c r="DL29" i="10"/>
  <c r="DM31" i="10"/>
  <c r="DL29" i="8"/>
  <c r="DM31" i="8"/>
  <c r="DL31" i="7"/>
  <c r="DM33" i="7"/>
  <c r="DL30" i="6"/>
  <c r="DM32" i="6"/>
  <c r="DL30" i="5"/>
  <c r="DM32" i="5"/>
  <c r="DL29" i="4"/>
  <c r="DM31" i="4"/>
  <c r="DL27" i="3"/>
  <c r="DM29" i="3"/>
  <c r="DM36" i="37" l="1"/>
  <c r="DL34" i="37"/>
  <c r="DM34" i="13"/>
  <c r="DL32" i="13"/>
  <c r="DL31" i="28"/>
  <c r="DM33" i="28"/>
  <c r="DL31" i="33"/>
  <c r="DM33" i="33"/>
  <c r="DL30" i="39"/>
  <c r="DM32" i="39"/>
  <c r="DL30" i="38"/>
  <c r="DM32" i="38"/>
  <c r="DL30" i="27"/>
  <c r="DM32" i="27"/>
  <c r="DL30" i="18"/>
  <c r="DM32" i="18"/>
  <c r="DL29" i="17"/>
  <c r="DM31" i="17"/>
  <c r="DL31" i="16"/>
  <c r="S31" i="16" s="1"/>
  <c r="DM33" i="16"/>
  <c r="DL32" i="29"/>
  <c r="DM34" i="29"/>
  <c r="DM31" i="22"/>
  <c r="DL29" i="22"/>
  <c r="DM33" i="23"/>
  <c r="DL31" i="23"/>
  <c r="DL30" i="35"/>
  <c r="DM32" i="35"/>
  <c r="DM31" i="30"/>
  <c r="DL29" i="30"/>
  <c r="DL30" i="34"/>
  <c r="DM32" i="34"/>
  <c r="DM33" i="24"/>
  <c r="DL31" i="24"/>
  <c r="DL30" i="11"/>
  <c r="DM32" i="11"/>
  <c r="DL30" i="10"/>
  <c r="DM32" i="10"/>
  <c r="DL30" i="8"/>
  <c r="DM32" i="8"/>
  <c r="DL32" i="7"/>
  <c r="DM34" i="7"/>
  <c r="DM33" i="6"/>
  <c r="DL31" i="6"/>
  <c r="DL31" i="5"/>
  <c r="DM33" i="5"/>
  <c r="DL30" i="4"/>
  <c r="DM32" i="4"/>
  <c r="DL28" i="3"/>
  <c r="DM30" i="3"/>
  <c r="DL35" i="37" l="1"/>
  <c r="DM37" i="37"/>
  <c r="DM35" i="13"/>
  <c r="DL33" i="13"/>
  <c r="DL32" i="28"/>
  <c r="DM34" i="28"/>
  <c r="DL32" i="33"/>
  <c r="DM34" i="33"/>
  <c r="DL31" i="39"/>
  <c r="DM33" i="39"/>
  <c r="DL31" i="38"/>
  <c r="DM33" i="38"/>
  <c r="DL31" i="27"/>
  <c r="DM33" i="27"/>
  <c r="DM33" i="18"/>
  <c r="DL31" i="18"/>
  <c r="DL30" i="17"/>
  <c r="DM32" i="17"/>
  <c r="DL32" i="16"/>
  <c r="S32" i="16" s="1"/>
  <c r="DM34" i="16"/>
  <c r="DL33" i="29"/>
  <c r="DM35" i="29"/>
  <c r="DL30" i="22"/>
  <c r="DM32" i="22"/>
  <c r="DL32" i="23"/>
  <c r="DM34" i="23"/>
  <c r="DL31" i="35"/>
  <c r="DM33" i="35"/>
  <c r="DL30" i="30"/>
  <c r="DM32" i="30"/>
  <c r="DL31" i="34"/>
  <c r="DM33" i="34"/>
  <c r="DL32" i="24"/>
  <c r="DM34" i="24"/>
  <c r="DM33" i="11"/>
  <c r="DL31" i="11"/>
  <c r="DL31" i="10"/>
  <c r="DM33" i="10"/>
  <c r="DL31" i="8"/>
  <c r="DM33" i="8"/>
  <c r="DM35" i="7"/>
  <c r="DL33" i="7"/>
  <c r="DL32" i="6"/>
  <c r="DM34" i="6"/>
  <c r="DL32" i="5"/>
  <c r="DM34" i="5"/>
  <c r="DM33" i="4"/>
  <c r="DL31" i="4"/>
  <c r="DL29" i="3"/>
  <c r="DM31" i="3"/>
  <c r="DL36" i="37" l="1"/>
  <c r="DM38" i="37"/>
  <c r="DM36" i="13"/>
  <c r="DL34" i="13"/>
  <c r="DL33" i="28"/>
  <c r="DM35" i="28"/>
  <c r="DL33" i="33"/>
  <c r="DM35" i="33"/>
  <c r="DL32" i="39"/>
  <c r="DM34" i="39"/>
  <c r="DL32" i="38"/>
  <c r="DM34" i="38"/>
  <c r="DL32" i="27"/>
  <c r="DM34" i="27"/>
  <c r="DL32" i="18"/>
  <c r="DM34" i="18"/>
  <c r="DL31" i="17"/>
  <c r="DM33" i="17"/>
  <c r="DL33" i="16"/>
  <c r="S33" i="16" s="1"/>
  <c r="DM35" i="16"/>
  <c r="DL34" i="29"/>
  <c r="DM36" i="29"/>
  <c r="DL31" i="22"/>
  <c r="DM33" i="22"/>
  <c r="DL33" i="23"/>
  <c r="DM35" i="23"/>
  <c r="DL32" i="35"/>
  <c r="DM34" i="35"/>
  <c r="DM33" i="30"/>
  <c r="DL31" i="30"/>
  <c r="DL32" i="34"/>
  <c r="DM34" i="34"/>
  <c r="DL33" i="24"/>
  <c r="DM35" i="24"/>
  <c r="DL32" i="11"/>
  <c r="DM34" i="11"/>
  <c r="DL32" i="10"/>
  <c r="DM34" i="10"/>
  <c r="DL32" i="8"/>
  <c r="DM34" i="8"/>
  <c r="DL34" i="7"/>
  <c r="DM36" i="7"/>
  <c r="DL33" i="6"/>
  <c r="DM35" i="6"/>
  <c r="DL33" i="5"/>
  <c r="DM35" i="5"/>
  <c r="DL32" i="4"/>
  <c r="DM34" i="4"/>
  <c r="DL30" i="3"/>
  <c r="DM32" i="3"/>
  <c r="DL37" i="37" l="1"/>
  <c r="DM39" i="37"/>
  <c r="DM37" i="13"/>
  <c r="DL35" i="13"/>
  <c r="DL34" i="28"/>
  <c r="DM36" i="28"/>
  <c r="DL34" i="33"/>
  <c r="DM36" i="33"/>
  <c r="DL33" i="39"/>
  <c r="DM35" i="39"/>
  <c r="DL33" i="38"/>
  <c r="DM35" i="38"/>
  <c r="DL33" i="27"/>
  <c r="DM35" i="27"/>
  <c r="DL33" i="18"/>
  <c r="DM35" i="18"/>
  <c r="DL32" i="17"/>
  <c r="DM34" i="17"/>
  <c r="DL34" i="16"/>
  <c r="DM36" i="16"/>
  <c r="DL35" i="29"/>
  <c r="DM37" i="29"/>
  <c r="DL32" i="22"/>
  <c r="DM34" i="22"/>
  <c r="DL34" i="23"/>
  <c r="DM36" i="23"/>
  <c r="DL33" i="35"/>
  <c r="DM35" i="35"/>
  <c r="DL32" i="30"/>
  <c r="DM34" i="30"/>
  <c r="DL33" i="34"/>
  <c r="DM35" i="34"/>
  <c r="DL34" i="24"/>
  <c r="DM36" i="24"/>
  <c r="DL33" i="11"/>
  <c r="DM35" i="11"/>
  <c r="DL33" i="10"/>
  <c r="DM35" i="10"/>
  <c r="DL33" i="8"/>
  <c r="DM35" i="8"/>
  <c r="DL35" i="7"/>
  <c r="DM37" i="7"/>
  <c r="DL34" i="6"/>
  <c r="DM36" i="6"/>
  <c r="DL34" i="5"/>
  <c r="DM36" i="5"/>
  <c r="DL33" i="4"/>
  <c r="DM35" i="4"/>
  <c r="DL31" i="3"/>
  <c r="DM33" i="3"/>
  <c r="DM40" i="37" l="1"/>
  <c r="DL38" i="37"/>
  <c r="DM38" i="13"/>
  <c r="DL36" i="13"/>
  <c r="DM37" i="28"/>
  <c r="DL35" i="28"/>
  <c r="DL35" i="33"/>
  <c r="DM37" i="33"/>
  <c r="DL34" i="39"/>
  <c r="DM36" i="39"/>
  <c r="DL34" i="38"/>
  <c r="DM36" i="38"/>
  <c r="DL34" i="27"/>
  <c r="DM36" i="27"/>
  <c r="DL34" i="18"/>
  <c r="DM36" i="18"/>
  <c r="DL33" i="17"/>
  <c r="DM35" i="17"/>
  <c r="DL35" i="16"/>
  <c r="DM37" i="16"/>
  <c r="DL36" i="29"/>
  <c r="DM38" i="29"/>
  <c r="DL33" i="22"/>
  <c r="DM35" i="22"/>
  <c r="DL35" i="23"/>
  <c r="DM37" i="23"/>
  <c r="DL34" i="35"/>
  <c r="DM36" i="35"/>
  <c r="DL33" i="30"/>
  <c r="DM35" i="30"/>
  <c r="DL34" i="34"/>
  <c r="DM36" i="34"/>
  <c r="DL35" i="24"/>
  <c r="DM37" i="24"/>
  <c r="DL34" i="11"/>
  <c r="DM36" i="11"/>
  <c r="DL34" i="10"/>
  <c r="DM36" i="10"/>
  <c r="DL34" i="8"/>
  <c r="DM36" i="8"/>
  <c r="DL36" i="7"/>
  <c r="DM38" i="7"/>
  <c r="DL35" i="6"/>
  <c r="DM37" i="6"/>
  <c r="DL35" i="5"/>
  <c r="DM37" i="5"/>
  <c r="DL34" i="4"/>
  <c r="DM36" i="4"/>
  <c r="DL32" i="3"/>
  <c r="DM34" i="3"/>
  <c r="DL39" i="37" l="1"/>
  <c r="DM41" i="37"/>
  <c r="DM39" i="13"/>
  <c r="DL37" i="13"/>
  <c r="DL36" i="28"/>
  <c r="DM38" i="28"/>
  <c r="DL36" i="33"/>
  <c r="DM38" i="33"/>
  <c r="DL35" i="39"/>
  <c r="DM37" i="39"/>
  <c r="DL35" i="38"/>
  <c r="DM37" i="38"/>
  <c r="DL35" i="27"/>
  <c r="DM37" i="27"/>
  <c r="DL35" i="18"/>
  <c r="DM37" i="18"/>
  <c r="DL34" i="17"/>
  <c r="DM36" i="17"/>
  <c r="DL36" i="16"/>
  <c r="DM38" i="16"/>
  <c r="DL37" i="29"/>
  <c r="DM39" i="29"/>
  <c r="DL34" i="22"/>
  <c r="DM36" i="22"/>
  <c r="DL36" i="23"/>
  <c r="DM38" i="23"/>
  <c r="DL35" i="35"/>
  <c r="DM37" i="35"/>
  <c r="DL34" i="30"/>
  <c r="DM36" i="30"/>
  <c r="DL35" i="34"/>
  <c r="DM37" i="34"/>
  <c r="DL36" i="24"/>
  <c r="DM38" i="24"/>
  <c r="DL35" i="11"/>
  <c r="DM37" i="11"/>
  <c r="DL35" i="10"/>
  <c r="DM37" i="10"/>
  <c r="DL35" i="8"/>
  <c r="DM37" i="8"/>
  <c r="DL37" i="7"/>
  <c r="DM39" i="7"/>
  <c r="DL36" i="6"/>
  <c r="DM38" i="6"/>
  <c r="DL36" i="5"/>
  <c r="DM38" i="5"/>
  <c r="DL35" i="4"/>
  <c r="DM37" i="4"/>
  <c r="DL33" i="3"/>
  <c r="DM35" i="3"/>
  <c r="J17" i="1"/>
  <c r="DL40" i="37" l="1"/>
  <c r="DM42" i="37"/>
  <c r="DM40" i="13"/>
  <c r="DL38" i="13"/>
  <c r="DM39" i="28"/>
  <c r="DL37" i="28"/>
  <c r="DL37" i="33"/>
  <c r="DM39" i="33"/>
  <c r="DL36" i="39"/>
  <c r="DM38" i="39"/>
  <c r="DL36" i="38"/>
  <c r="DM38" i="38"/>
  <c r="DL36" i="27"/>
  <c r="DM38" i="27"/>
  <c r="DL36" i="18"/>
  <c r="DM38" i="18"/>
  <c r="DL35" i="17"/>
  <c r="DM37" i="17"/>
  <c r="DL37" i="16"/>
  <c r="DM39" i="16"/>
  <c r="DL38" i="29"/>
  <c r="DM40" i="29"/>
  <c r="DL35" i="22"/>
  <c r="DM37" i="22"/>
  <c r="DL37" i="23"/>
  <c r="DM39" i="23"/>
  <c r="DL36" i="35"/>
  <c r="DM38" i="35"/>
  <c r="DL35" i="30"/>
  <c r="DM37" i="30"/>
  <c r="DL36" i="34"/>
  <c r="DM38" i="34"/>
  <c r="DL37" i="24"/>
  <c r="DM39" i="24"/>
  <c r="DL36" i="11"/>
  <c r="DM38" i="11"/>
  <c r="DL36" i="10"/>
  <c r="DM38" i="10"/>
  <c r="DL36" i="8"/>
  <c r="DM38" i="8"/>
  <c r="DL38" i="7"/>
  <c r="DM40" i="7"/>
  <c r="DL37" i="6"/>
  <c r="DM39" i="6"/>
  <c r="DL37" i="5"/>
  <c r="DM39" i="5"/>
  <c r="DL36" i="4"/>
  <c r="DM38" i="4"/>
  <c r="DL34" i="3"/>
  <c r="DM36" i="3"/>
  <c r="DL41" i="37" l="1"/>
  <c r="DM43" i="37"/>
  <c r="DM41" i="13"/>
  <c r="DL39" i="13"/>
  <c r="DL38" i="28"/>
  <c r="DM40" i="28"/>
  <c r="DL38" i="33"/>
  <c r="DM40" i="33"/>
  <c r="DL37" i="39"/>
  <c r="DM39" i="39"/>
  <c r="DL37" i="38"/>
  <c r="DM39" i="38"/>
  <c r="DL37" i="27"/>
  <c r="DM39" i="27"/>
  <c r="DL37" i="18"/>
  <c r="DM39" i="18"/>
  <c r="DL36" i="17"/>
  <c r="DM38" i="17"/>
  <c r="DL38" i="16"/>
  <c r="DM40" i="16"/>
  <c r="DL39" i="29"/>
  <c r="DM41" i="29"/>
  <c r="DL36" i="22"/>
  <c r="DM38" i="22"/>
  <c r="DL38" i="23"/>
  <c r="DM40" i="23"/>
  <c r="DL37" i="35"/>
  <c r="DM39" i="35"/>
  <c r="DL36" i="30"/>
  <c r="DM38" i="30"/>
  <c r="DL37" i="34"/>
  <c r="DM39" i="34"/>
  <c r="DL38" i="24"/>
  <c r="DM40" i="24"/>
  <c r="DL37" i="11"/>
  <c r="DM39" i="11"/>
  <c r="DL37" i="10"/>
  <c r="DM39" i="10"/>
  <c r="DL37" i="8"/>
  <c r="DM39" i="8"/>
  <c r="DL39" i="7"/>
  <c r="DM41" i="7"/>
  <c r="DL38" i="6"/>
  <c r="DM40" i="6"/>
  <c r="DL38" i="5"/>
  <c r="DM40" i="5"/>
  <c r="DL37" i="4"/>
  <c r="DM39" i="4"/>
  <c r="DM37" i="3"/>
  <c r="DL35" i="3"/>
  <c r="DM44" i="37" l="1"/>
  <c r="DL42" i="37"/>
  <c r="DM42" i="13"/>
  <c r="DL40" i="13"/>
  <c r="DL39" i="28"/>
  <c r="DM41" i="28"/>
  <c r="DL39" i="33"/>
  <c r="DM41" i="33"/>
  <c r="DL38" i="39"/>
  <c r="DM40" i="39"/>
  <c r="DL38" i="38"/>
  <c r="DM40" i="38"/>
  <c r="DL38" i="27"/>
  <c r="DM40" i="27"/>
  <c r="DL38" i="18"/>
  <c r="DM40" i="18"/>
  <c r="DL37" i="17"/>
  <c r="DM39" i="17"/>
  <c r="DL39" i="16"/>
  <c r="DM41" i="16"/>
  <c r="DL40" i="29"/>
  <c r="DM42" i="29"/>
  <c r="DL37" i="22"/>
  <c r="DM39" i="22"/>
  <c r="DL39" i="23"/>
  <c r="DM41" i="23"/>
  <c r="DL38" i="35"/>
  <c r="DM40" i="35"/>
  <c r="DL37" i="30"/>
  <c r="DM39" i="30"/>
  <c r="DL38" i="34"/>
  <c r="DM40" i="34"/>
  <c r="DL39" i="24"/>
  <c r="DM41" i="24"/>
  <c r="DL38" i="11"/>
  <c r="DM40" i="11"/>
  <c r="DM40" i="10"/>
  <c r="DL38" i="10"/>
  <c r="DL38" i="8"/>
  <c r="DM40" i="8"/>
  <c r="DL40" i="7"/>
  <c r="DM42" i="7"/>
  <c r="DL39" i="6"/>
  <c r="DM41" i="6"/>
  <c r="DL39" i="5"/>
  <c r="DM41" i="5"/>
  <c r="DL38" i="4"/>
  <c r="DM40" i="4"/>
  <c r="DL36" i="3"/>
  <c r="DM38" i="3"/>
  <c r="DL43" i="37" l="1"/>
  <c r="DM45" i="37"/>
  <c r="DM43" i="13"/>
  <c r="DL41" i="13"/>
  <c r="DL40" i="28"/>
  <c r="DM42" i="28"/>
  <c r="DL40" i="33"/>
  <c r="DM42" i="33"/>
  <c r="DL39" i="39"/>
  <c r="DM41" i="39"/>
  <c r="DL39" i="38"/>
  <c r="DM41" i="38"/>
  <c r="DL39" i="27"/>
  <c r="DM41" i="27"/>
  <c r="DL39" i="18"/>
  <c r="DM41" i="18"/>
  <c r="DL38" i="17"/>
  <c r="DM40" i="17"/>
  <c r="DL40" i="16"/>
  <c r="DM42" i="16"/>
  <c r="DL41" i="29"/>
  <c r="DM43" i="29"/>
  <c r="DL38" i="22"/>
  <c r="DM40" i="22"/>
  <c r="DL40" i="23"/>
  <c r="DM42" i="23"/>
  <c r="DL39" i="35"/>
  <c r="DM41" i="35"/>
  <c r="DL38" i="30"/>
  <c r="DM40" i="30"/>
  <c r="DL39" i="34"/>
  <c r="DM41" i="34"/>
  <c r="DL40" i="24"/>
  <c r="DM42" i="24"/>
  <c r="DL39" i="11"/>
  <c r="DM41" i="11"/>
  <c r="DL39" i="10"/>
  <c r="DM41" i="10"/>
  <c r="DL39" i="8"/>
  <c r="DM41" i="8"/>
  <c r="DL41" i="7"/>
  <c r="DM43" i="7"/>
  <c r="DL40" i="6"/>
  <c r="DM42" i="6"/>
  <c r="DL40" i="5"/>
  <c r="DM42" i="5"/>
  <c r="DL39" i="4"/>
  <c r="DM41" i="4"/>
  <c r="DL37" i="3"/>
  <c r="DM39" i="3"/>
  <c r="DL44" i="37" l="1"/>
  <c r="DM46" i="37"/>
  <c r="DM44" i="13"/>
  <c r="DL42" i="13"/>
  <c r="DL41" i="28"/>
  <c r="DM43" i="28"/>
  <c r="DL41" i="33"/>
  <c r="DM43" i="33"/>
  <c r="DL40" i="39"/>
  <c r="DM42" i="39"/>
  <c r="DL40" i="38"/>
  <c r="DM42" i="38"/>
  <c r="DL40" i="27"/>
  <c r="DM42" i="27"/>
  <c r="DL40" i="18"/>
  <c r="DM42" i="18"/>
  <c r="DL39" i="17"/>
  <c r="DM41" i="17"/>
  <c r="DL41" i="16"/>
  <c r="DM43" i="16"/>
  <c r="DL42" i="29"/>
  <c r="DM44" i="29"/>
  <c r="DL39" i="22"/>
  <c r="DM41" i="22"/>
  <c r="DL41" i="23"/>
  <c r="DM43" i="23"/>
  <c r="DL40" i="35"/>
  <c r="DM42" i="35"/>
  <c r="DL39" i="30"/>
  <c r="DM41" i="30"/>
  <c r="DL40" i="34"/>
  <c r="DM42" i="34"/>
  <c r="DL41" i="24"/>
  <c r="DM43" i="24"/>
  <c r="DL40" i="11"/>
  <c r="DM42" i="11"/>
  <c r="DL40" i="10"/>
  <c r="DM42" i="10"/>
  <c r="DL40" i="8"/>
  <c r="DM42" i="8"/>
  <c r="DL42" i="7"/>
  <c r="DM44" i="7"/>
  <c r="DL41" i="6"/>
  <c r="DM43" i="6"/>
  <c r="DL41" i="5"/>
  <c r="DM43" i="5"/>
  <c r="DL40" i="4"/>
  <c r="DM42" i="4"/>
  <c r="DL38" i="3"/>
  <c r="DM40" i="3"/>
  <c r="DM47" i="37" l="1"/>
  <c r="DL45" i="37"/>
  <c r="DM45" i="13"/>
  <c r="DL43" i="13"/>
  <c r="DM44" i="28"/>
  <c r="DL42" i="28"/>
  <c r="DL42" i="33"/>
  <c r="DM44" i="33"/>
  <c r="DL41" i="39"/>
  <c r="DM43" i="39"/>
  <c r="DL41" i="38"/>
  <c r="DM43" i="38"/>
  <c r="DL41" i="27"/>
  <c r="DM43" i="27"/>
  <c r="DL41" i="18"/>
  <c r="DM43" i="18"/>
  <c r="DL40" i="17"/>
  <c r="DM42" i="17"/>
  <c r="DL42" i="16"/>
  <c r="S42" i="16" s="1"/>
  <c r="DM44" i="16"/>
  <c r="DL43" i="29"/>
  <c r="DM45" i="29"/>
  <c r="DL40" i="22"/>
  <c r="DM42" i="22"/>
  <c r="DL42" i="23"/>
  <c r="DM44" i="23"/>
  <c r="DL41" i="35"/>
  <c r="DM43" i="35"/>
  <c r="DL40" i="30"/>
  <c r="DM42" i="30"/>
  <c r="DL41" i="34"/>
  <c r="DM43" i="34"/>
  <c r="DL42" i="24"/>
  <c r="DM44" i="24"/>
  <c r="DL41" i="11"/>
  <c r="DM43" i="11"/>
  <c r="DL41" i="10"/>
  <c r="DM43" i="10"/>
  <c r="DL41" i="8"/>
  <c r="DM43" i="8"/>
  <c r="DL43" i="7"/>
  <c r="DM45" i="7"/>
  <c r="DL42" i="6"/>
  <c r="DM44" i="6"/>
  <c r="DL42" i="5"/>
  <c r="DM44" i="5"/>
  <c r="DL41" i="4"/>
  <c r="DM43" i="4"/>
  <c r="DL39" i="3"/>
  <c r="DM41" i="3"/>
  <c r="DM48" i="37" l="1"/>
  <c r="DL46" i="37"/>
  <c r="DM46" i="13"/>
  <c r="DL44" i="13"/>
  <c r="DL43" i="28"/>
  <c r="DM45" i="28"/>
  <c r="DL43" i="33"/>
  <c r="DM45" i="33"/>
  <c r="DL42" i="39"/>
  <c r="DM44" i="39"/>
  <c r="DL42" i="38"/>
  <c r="DM44" i="38"/>
  <c r="DL42" i="27"/>
  <c r="DM44" i="27"/>
  <c r="DL42" i="18"/>
  <c r="DM44" i="18"/>
  <c r="DL41" i="17"/>
  <c r="DM43" i="17"/>
  <c r="DL43" i="16"/>
  <c r="S43" i="16" s="1"/>
  <c r="DM45" i="16"/>
  <c r="DL44" i="29"/>
  <c r="DM46" i="29"/>
  <c r="DL41" i="22"/>
  <c r="DM43" i="22"/>
  <c r="DL43" i="23"/>
  <c r="DM45" i="23"/>
  <c r="DL42" i="35"/>
  <c r="DM44" i="35"/>
  <c r="DL41" i="30"/>
  <c r="DM43" i="30"/>
  <c r="DL42" i="34"/>
  <c r="DM44" i="34"/>
  <c r="DL43" i="24"/>
  <c r="DM45" i="24"/>
  <c r="DL42" i="11"/>
  <c r="DM44" i="11"/>
  <c r="DL42" i="10"/>
  <c r="DM44" i="10"/>
  <c r="DL42" i="8"/>
  <c r="DM44" i="8"/>
  <c r="DL44" i="7"/>
  <c r="DM46" i="7"/>
  <c r="DL43" i="6"/>
  <c r="DM45" i="6"/>
  <c r="DL43" i="5"/>
  <c r="DM45" i="5"/>
  <c r="DL42" i="4"/>
  <c r="DM44" i="4"/>
  <c r="DM42" i="3"/>
  <c r="DL40" i="3"/>
  <c r="AP30" i="15"/>
  <c r="CA30" i="15" s="1"/>
  <c r="AP31" i="15"/>
  <c r="CA31" i="15" s="1"/>
  <c r="AP32" i="15"/>
  <c r="CA32" i="15" s="1"/>
  <c r="AP33" i="15"/>
  <c r="AP29" i="15"/>
  <c r="CA29" i="15" s="1"/>
  <c r="DM49" i="37" l="1"/>
  <c r="DL47" i="37"/>
  <c r="DM47" i="13"/>
  <c r="DL45" i="13"/>
  <c r="DL44" i="28"/>
  <c r="DM46" i="28"/>
  <c r="DL44" i="33"/>
  <c r="DM46" i="33"/>
  <c r="DL43" i="39"/>
  <c r="DM45" i="39"/>
  <c r="DL43" i="38"/>
  <c r="DM45" i="38"/>
  <c r="DL43" i="27"/>
  <c r="DM45" i="27"/>
  <c r="DL43" i="18"/>
  <c r="DM45" i="18"/>
  <c r="DL42" i="17"/>
  <c r="DM44" i="17"/>
  <c r="DL44" i="16"/>
  <c r="S44" i="16" s="1"/>
  <c r="DM46" i="16"/>
  <c r="DL45" i="29"/>
  <c r="DM47" i="29"/>
  <c r="DL42" i="22"/>
  <c r="DM44" i="22"/>
  <c r="DL44" i="23"/>
  <c r="DM46" i="23"/>
  <c r="DL43" i="35"/>
  <c r="DM45" i="35"/>
  <c r="DL42" i="30"/>
  <c r="DM44" i="30"/>
  <c r="DL43" i="34"/>
  <c r="DM45" i="34"/>
  <c r="DL44" i="24"/>
  <c r="DM46" i="24"/>
  <c r="DL43" i="11"/>
  <c r="DM45" i="11"/>
  <c r="DL43" i="10"/>
  <c r="DM45" i="10"/>
  <c r="DL43" i="8"/>
  <c r="DM45" i="8"/>
  <c r="DL45" i="7"/>
  <c r="DM47" i="7"/>
  <c r="DL44" i="6"/>
  <c r="DM46" i="6"/>
  <c r="DL44" i="5"/>
  <c r="DM46" i="5"/>
  <c r="DL43" i="4"/>
  <c r="DM45" i="4"/>
  <c r="DM43" i="3"/>
  <c r="DL41" i="3"/>
  <c r="DL48" i="37" l="1"/>
  <c r="DM50" i="37"/>
  <c r="DM48" i="13"/>
  <c r="DL46" i="13"/>
  <c r="DD41" i="21"/>
  <c r="DL45" i="28"/>
  <c r="DM47" i="28"/>
  <c r="DL45" i="33"/>
  <c r="DM47" i="33"/>
  <c r="DL44" i="39"/>
  <c r="DM46" i="39"/>
  <c r="DL44" i="38"/>
  <c r="DM46" i="38"/>
  <c r="DL44" i="27"/>
  <c r="DM46" i="27"/>
  <c r="DL44" i="18"/>
  <c r="DM46" i="18"/>
  <c r="DL43" i="17"/>
  <c r="DM45" i="17"/>
  <c r="DL45" i="16"/>
  <c r="S45" i="16" s="1"/>
  <c r="DM47" i="16"/>
  <c r="DL46" i="29"/>
  <c r="DM48" i="29"/>
  <c r="DL43" i="22"/>
  <c r="DM45" i="22"/>
  <c r="DL45" i="23"/>
  <c r="DM47" i="23"/>
  <c r="DL44" i="35"/>
  <c r="DM46" i="35"/>
  <c r="DL43" i="30"/>
  <c r="DM45" i="30"/>
  <c r="DL44" i="34"/>
  <c r="DM46" i="34"/>
  <c r="DL45" i="24"/>
  <c r="DM47" i="24"/>
  <c r="DL44" i="11"/>
  <c r="DM46" i="11"/>
  <c r="DL44" i="10"/>
  <c r="DM46" i="10"/>
  <c r="DL44" i="8"/>
  <c r="DM46" i="8"/>
  <c r="DL46" i="7"/>
  <c r="DM48" i="7"/>
  <c r="DL45" i="6"/>
  <c r="DM47" i="6"/>
  <c r="DL45" i="5"/>
  <c r="DM47" i="5"/>
  <c r="DL44" i="4"/>
  <c r="DM46" i="4"/>
  <c r="DM44" i="3"/>
  <c r="DL42" i="3"/>
  <c r="EC296" i="21"/>
  <c r="EC296" i="20"/>
  <c r="DM51" i="37" l="1"/>
  <c r="DL49" i="37"/>
  <c r="DM49" i="13"/>
  <c r="DL47" i="13"/>
  <c r="DM48" i="28"/>
  <c r="DL46" i="28"/>
  <c r="DL46" i="33"/>
  <c r="DM48" i="33"/>
  <c r="DL45" i="39"/>
  <c r="DM47" i="39"/>
  <c r="DL45" i="38"/>
  <c r="DM47" i="38"/>
  <c r="DL45" i="27"/>
  <c r="DM47" i="27"/>
  <c r="DL45" i="18"/>
  <c r="DM47" i="18"/>
  <c r="DL44" i="17"/>
  <c r="DM46" i="17"/>
  <c r="DL46" i="16"/>
  <c r="DM48" i="16"/>
  <c r="DL47" i="29"/>
  <c r="DM49" i="29"/>
  <c r="DL44" i="22"/>
  <c r="DM46" i="22"/>
  <c r="DL46" i="23"/>
  <c r="DM48" i="23"/>
  <c r="DL45" i="35"/>
  <c r="DM47" i="35"/>
  <c r="DL44" i="30"/>
  <c r="DM46" i="30"/>
  <c r="DL45" i="34"/>
  <c r="DM47" i="34"/>
  <c r="DL46" i="24"/>
  <c r="DM48" i="24"/>
  <c r="DL45" i="11"/>
  <c r="DM47" i="11"/>
  <c r="DL45" i="10"/>
  <c r="DM47" i="10"/>
  <c r="DL45" i="8"/>
  <c r="DM47" i="8"/>
  <c r="DL47" i="7"/>
  <c r="DM49" i="7"/>
  <c r="DL46" i="6"/>
  <c r="DM48" i="6"/>
  <c r="DL46" i="5"/>
  <c r="DM48" i="5"/>
  <c r="DL45" i="4"/>
  <c r="DM47" i="4"/>
  <c r="DM45" i="3"/>
  <c r="DL43" i="3"/>
  <c r="T2" i="12"/>
  <c r="DM52" i="37" l="1"/>
  <c r="DL50" i="37"/>
  <c r="DM50" i="13"/>
  <c r="DL48" i="13"/>
  <c r="DD37" i="21"/>
  <c r="DL47" i="28"/>
  <c r="DM49" i="28"/>
  <c r="DL47" i="33"/>
  <c r="DM49" i="33"/>
  <c r="DL46" i="39"/>
  <c r="DM48" i="39"/>
  <c r="DM48" i="38"/>
  <c r="DL46" i="38"/>
  <c r="DL46" i="27"/>
  <c r="DM48" i="27"/>
  <c r="DL46" i="18"/>
  <c r="DM48" i="18"/>
  <c r="DL45" i="17"/>
  <c r="DM47" i="17"/>
  <c r="DL47" i="16"/>
  <c r="DM49" i="16"/>
  <c r="DL48" i="29"/>
  <c r="DM50" i="29"/>
  <c r="DL45" i="22"/>
  <c r="DM47" i="22"/>
  <c r="DL47" i="23"/>
  <c r="DM49" i="23"/>
  <c r="DL46" i="35"/>
  <c r="DM48" i="35"/>
  <c r="DL45" i="30"/>
  <c r="DM47" i="30"/>
  <c r="DL46" i="34"/>
  <c r="DM48" i="34"/>
  <c r="DL47" i="24"/>
  <c r="DM49" i="24"/>
  <c r="DL46" i="11"/>
  <c r="DM48" i="11"/>
  <c r="DL46" i="10"/>
  <c r="DM48" i="10"/>
  <c r="DL46" i="8"/>
  <c r="DM48" i="8"/>
  <c r="DL48" i="7"/>
  <c r="DM50" i="7"/>
  <c r="DL47" i="6"/>
  <c r="DM49" i="6"/>
  <c r="DL47" i="5"/>
  <c r="DM49" i="5"/>
  <c r="DL46" i="4"/>
  <c r="DM48" i="4"/>
  <c r="DM46" i="3"/>
  <c r="DL44" i="3"/>
  <c r="D16" i="1"/>
  <c r="DL51" i="37" l="1"/>
  <c r="DM53" i="37"/>
  <c r="DM51" i="13"/>
  <c r="DL49" i="13"/>
  <c r="DD38" i="21"/>
  <c r="DL48" i="28"/>
  <c r="DM50" i="28"/>
  <c r="DL48" i="33"/>
  <c r="DM50" i="33"/>
  <c r="DL47" i="39"/>
  <c r="DM49" i="39"/>
  <c r="DL47" i="38"/>
  <c r="DM49" i="38"/>
  <c r="DL47" i="27"/>
  <c r="DM49" i="27"/>
  <c r="DL47" i="18"/>
  <c r="DM49" i="18"/>
  <c r="DL46" i="17"/>
  <c r="DM48" i="17"/>
  <c r="DL48" i="16"/>
  <c r="DM50" i="16"/>
  <c r="DL49" i="29"/>
  <c r="DM51" i="29"/>
  <c r="DL46" i="22"/>
  <c r="DM48" i="22"/>
  <c r="DL48" i="23"/>
  <c r="DM50" i="23"/>
  <c r="DL47" i="35"/>
  <c r="DM49" i="35"/>
  <c r="DL46" i="30"/>
  <c r="DM48" i="30"/>
  <c r="DL47" i="34"/>
  <c r="DM49" i="34"/>
  <c r="DL48" i="24"/>
  <c r="DM50" i="24"/>
  <c r="DL47" i="11"/>
  <c r="DM49" i="11"/>
  <c r="DL47" i="10"/>
  <c r="DM49" i="10"/>
  <c r="DL47" i="8"/>
  <c r="DM49" i="8"/>
  <c r="DL49" i="7"/>
  <c r="DM51" i="7"/>
  <c r="DL48" i="6"/>
  <c r="DM50" i="6"/>
  <c r="DL48" i="5"/>
  <c r="DM50" i="5"/>
  <c r="DL47" i="4"/>
  <c r="DM49" i="4"/>
  <c r="DM47" i="3"/>
  <c r="DL45" i="3"/>
  <c r="DL52" i="37" l="1"/>
  <c r="DM54" i="37"/>
  <c r="DM52" i="13"/>
  <c r="DL50" i="13"/>
  <c r="DL49" i="28"/>
  <c r="DM51" i="28"/>
  <c r="DL49" i="33"/>
  <c r="DM51" i="33"/>
  <c r="DL48" i="39"/>
  <c r="DM50" i="39"/>
  <c r="DL48" i="38"/>
  <c r="DM50" i="38"/>
  <c r="DL48" i="27"/>
  <c r="DM50" i="27"/>
  <c r="DL48" i="18"/>
  <c r="DM50" i="18"/>
  <c r="DL47" i="17"/>
  <c r="DM49" i="17"/>
  <c r="DL49" i="16"/>
  <c r="DM51" i="16"/>
  <c r="DL50" i="29"/>
  <c r="DM52" i="29"/>
  <c r="DL47" i="22"/>
  <c r="DM49" i="22"/>
  <c r="DL49" i="23"/>
  <c r="DM51" i="23"/>
  <c r="DL48" i="35"/>
  <c r="DM50" i="35"/>
  <c r="DL47" i="30"/>
  <c r="DM49" i="30"/>
  <c r="DL48" i="34"/>
  <c r="DM50" i="34"/>
  <c r="DL49" i="24"/>
  <c r="DM51" i="24"/>
  <c r="DL48" i="11"/>
  <c r="DM50" i="11"/>
  <c r="DL48" i="10"/>
  <c r="DM50" i="10"/>
  <c r="DL48" i="8"/>
  <c r="DM50" i="8"/>
  <c r="DL50" i="7"/>
  <c r="DM52" i="7"/>
  <c r="DL49" i="6"/>
  <c r="DM51" i="6"/>
  <c r="DL49" i="5"/>
  <c r="DM51" i="5"/>
  <c r="DL48" i="4"/>
  <c r="DM50" i="4"/>
  <c r="DL46" i="3"/>
  <c r="DM48" i="3"/>
  <c r="FH557" i="21"/>
  <c r="FH499" i="21"/>
  <c r="FH456" i="21"/>
  <c r="FH427" i="21"/>
  <c r="FH395" i="21"/>
  <c r="FH360" i="21"/>
  <c r="FH320" i="21"/>
  <c r="FH284" i="21"/>
  <c r="FH195" i="21"/>
  <c r="FH112" i="21"/>
  <c r="FH39" i="21"/>
  <c r="FH4" i="21"/>
  <c r="FN117" i="20"/>
  <c r="FN112" i="20"/>
  <c r="FN107" i="20"/>
  <c r="FN99" i="20"/>
  <c r="FN92" i="20"/>
  <c r="FH783" i="20"/>
  <c r="FH772" i="20"/>
  <c r="FH761" i="20"/>
  <c r="FH757" i="20"/>
  <c r="FH721" i="20"/>
  <c r="FH718" i="20"/>
  <c r="FH710" i="20"/>
  <c r="FH646" i="20"/>
  <c r="FH604" i="20"/>
  <c r="FH595" i="20"/>
  <c r="FH576" i="20"/>
  <c r="FH546" i="20"/>
  <c r="FH532" i="20"/>
  <c r="FH512" i="20"/>
  <c r="FH501" i="20"/>
  <c r="FH481" i="20"/>
  <c r="FH449" i="20"/>
  <c r="FH440" i="20"/>
  <c r="FH413" i="20"/>
  <c r="FH394" i="20"/>
  <c r="FH380" i="20"/>
  <c r="FH358" i="20"/>
  <c r="FH343" i="20"/>
  <c r="FH320" i="20"/>
  <c r="FH309" i="20"/>
  <c r="FH289" i="20"/>
  <c r="FH265" i="20"/>
  <c r="FH246" i="20"/>
  <c r="FH216" i="20"/>
  <c r="FH206" i="20"/>
  <c r="FH181" i="20"/>
  <c r="FH169" i="20"/>
  <c r="FH150" i="20"/>
  <c r="FH139" i="20"/>
  <c r="FH119" i="20"/>
  <c r="FH108" i="20"/>
  <c r="FH76" i="20"/>
  <c r="FH52" i="20"/>
  <c r="FH38" i="20"/>
  <c r="A20" i="36"/>
  <c r="FL1" i="20"/>
  <c r="F5" i="36"/>
  <c r="DE500" i="21"/>
  <c r="DE501" i="21"/>
  <c r="DE502" i="21"/>
  <c r="DE503" i="21"/>
  <c r="DE504" i="21"/>
  <c r="DE505" i="21"/>
  <c r="DE506" i="21"/>
  <c r="DE507" i="21"/>
  <c r="DE508" i="21"/>
  <c r="DE509" i="21"/>
  <c r="DE489" i="21"/>
  <c r="DE490" i="21"/>
  <c r="DE491" i="21"/>
  <c r="DE492" i="21"/>
  <c r="DE493" i="21"/>
  <c r="DE494" i="21"/>
  <c r="DE495" i="21"/>
  <c r="DE496" i="21"/>
  <c r="DE564" i="20"/>
  <c r="DE554" i="20"/>
  <c r="DE439" i="20"/>
  <c r="DE589" i="20"/>
  <c r="DE590" i="20"/>
  <c r="DE591" i="20"/>
  <c r="CW724" i="21"/>
  <c r="AP4" i="35"/>
  <c r="AP5" i="35"/>
  <c r="AP6" i="35"/>
  <c r="CA6" i="35" s="1"/>
  <c r="DF567" i="20" s="1"/>
  <c r="AP7" i="35"/>
  <c r="AP8" i="35"/>
  <c r="AP3" i="35"/>
  <c r="P5" i="12"/>
  <c r="P4" i="12"/>
  <c r="FH423" i="20"/>
  <c r="FH391" i="20"/>
  <c r="FH354" i="20"/>
  <c r="FH317" i="20"/>
  <c r="FH243" i="20"/>
  <c r="FH213" i="20"/>
  <c r="FH177" i="20"/>
  <c r="FH145" i="20"/>
  <c r="FH87" i="20"/>
  <c r="FH48" i="20"/>
  <c r="DE551" i="21"/>
  <c r="DE549" i="21"/>
  <c r="DE545" i="20"/>
  <c r="DE537" i="20"/>
  <c r="DE515" i="20"/>
  <c r="DE507" i="20"/>
  <c r="AP8" i="31"/>
  <c r="AP4" i="31"/>
  <c r="AP5" i="31"/>
  <c r="AP6" i="31"/>
  <c r="AP7" i="31"/>
  <c r="AP3" i="31"/>
  <c r="AP6" i="30"/>
  <c r="AP7" i="30"/>
  <c r="AP8" i="30"/>
  <c r="AP9" i="30"/>
  <c r="AP10" i="30"/>
  <c r="AP11" i="30"/>
  <c r="CA3" i="33"/>
  <c r="DB20" i="33" s="1"/>
  <c r="DB18" i="33" s="1"/>
  <c r="AP21" i="13"/>
  <c r="CA21" i="13" s="1"/>
  <c r="M3" i="9"/>
  <c r="AP34" i="14"/>
  <c r="DE263" i="20"/>
  <c r="DE264" i="20"/>
  <c r="DE265" i="20"/>
  <c r="DE266" i="20"/>
  <c r="DE267" i="20"/>
  <c r="DE268" i="20"/>
  <c r="DE269" i="20"/>
  <c r="AP14" i="8"/>
  <c r="AP15" i="8"/>
  <c r="AP16" i="8"/>
  <c r="AP17" i="8"/>
  <c r="AP18" i="8"/>
  <c r="AP19" i="8"/>
  <c r="CA19" i="8" s="1"/>
  <c r="AP20" i="8"/>
  <c r="A69" i="21"/>
  <c r="A69" i="20"/>
  <c r="A101" i="21"/>
  <c r="B136" i="21" s="1"/>
  <c r="A101" i="20"/>
  <c r="B136" i="20" s="1"/>
  <c r="DE634" i="20"/>
  <c r="DE625" i="20"/>
  <c r="CA5" i="29"/>
  <c r="AP9" i="22"/>
  <c r="CA9" i="22" s="1"/>
  <c r="AP3" i="28"/>
  <c r="AP4" i="28"/>
  <c r="AP5" i="28"/>
  <c r="AP6" i="28"/>
  <c r="AP7" i="28"/>
  <c r="AP8" i="28"/>
  <c r="AP9" i="28"/>
  <c r="CA9" i="28" s="1"/>
  <c r="AP10" i="28"/>
  <c r="AP11" i="28"/>
  <c r="AP12" i="28"/>
  <c r="AP11" i="19"/>
  <c r="AP12" i="19"/>
  <c r="AP13" i="19"/>
  <c r="AP14" i="19"/>
  <c r="AP15" i="19"/>
  <c r="AP3" i="19"/>
  <c r="DD417" i="21" s="1"/>
  <c r="AP4" i="19"/>
  <c r="DD418" i="21" s="1"/>
  <c r="AP5" i="19"/>
  <c r="AP6" i="19"/>
  <c r="DD420" i="21" s="1"/>
  <c r="AP7" i="19"/>
  <c r="DD421" i="21" s="1"/>
  <c r="AP8" i="19"/>
  <c r="AP3" i="17"/>
  <c r="AP4" i="17"/>
  <c r="AP5" i="17"/>
  <c r="AP6" i="17"/>
  <c r="CA6" i="17" s="1"/>
  <c r="AP7" i="17"/>
  <c r="AP8" i="17"/>
  <c r="DD334" i="21" s="1"/>
  <c r="AP9" i="17"/>
  <c r="AP10" i="17"/>
  <c r="AP11" i="17"/>
  <c r="AP12" i="17"/>
  <c r="AP13" i="17"/>
  <c r="CA13" i="17" s="1"/>
  <c r="AP14" i="17"/>
  <c r="CA14" i="17" s="1"/>
  <c r="AP15" i="17"/>
  <c r="AP16" i="17"/>
  <c r="CA16" i="17" s="1"/>
  <c r="AP17" i="17"/>
  <c r="AP18" i="17"/>
  <c r="CA18" i="17" s="1"/>
  <c r="AP56" i="16"/>
  <c r="CA56" i="16" s="1"/>
  <c r="AP57" i="16"/>
  <c r="AP58" i="16"/>
  <c r="CA58" i="16" s="1"/>
  <c r="AP59" i="16"/>
  <c r="CA59" i="16" s="1"/>
  <c r="AP60" i="16"/>
  <c r="CA60" i="16" s="1"/>
  <c r="DF305" i="21" s="1"/>
  <c r="AP51" i="16"/>
  <c r="AP52" i="16"/>
  <c r="CA52" i="16" s="1"/>
  <c r="AP53" i="16"/>
  <c r="CA53" i="16" s="1"/>
  <c r="AP54" i="16"/>
  <c r="CA54" i="16" s="1"/>
  <c r="AP55" i="16"/>
  <c r="CA55" i="16" s="1"/>
  <c r="AP42" i="16"/>
  <c r="AP43" i="16"/>
  <c r="AP44" i="16"/>
  <c r="AP45" i="16"/>
  <c r="DD290" i="21" s="1"/>
  <c r="AP46" i="16"/>
  <c r="AP47" i="16"/>
  <c r="CA47" i="16" s="1"/>
  <c r="DF292" i="21" s="1"/>
  <c r="AP48" i="16"/>
  <c r="AP49" i="16"/>
  <c r="CA49" i="16" s="1"/>
  <c r="AP50" i="16"/>
  <c r="CA50" i="16" s="1"/>
  <c r="AP21" i="16"/>
  <c r="AP22" i="16"/>
  <c r="CA22" i="16" s="1"/>
  <c r="AP23" i="16"/>
  <c r="AP24" i="16"/>
  <c r="CA24" i="16" s="1"/>
  <c r="AP25" i="16"/>
  <c r="CA25" i="16" s="1"/>
  <c r="AP26" i="16"/>
  <c r="AP27" i="16"/>
  <c r="AP28" i="16"/>
  <c r="AP29" i="16"/>
  <c r="CA29" i="16" s="1"/>
  <c r="AP30" i="16"/>
  <c r="CA30" i="16" s="1"/>
  <c r="AP3" i="16"/>
  <c r="AP4" i="16"/>
  <c r="CA4" i="16" s="1"/>
  <c r="AP5" i="16"/>
  <c r="CA5" i="16" s="1"/>
  <c r="AP6" i="16"/>
  <c r="AP7" i="16"/>
  <c r="CA7" i="16" s="1"/>
  <c r="AP8" i="16"/>
  <c r="CA8" i="16" s="1"/>
  <c r="AP9" i="16"/>
  <c r="CA9" i="16" s="1"/>
  <c r="AP10" i="16"/>
  <c r="AP11" i="16"/>
  <c r="CA11" i="16" s="1"/>
  <c r="AP12" i="16"/>
  <c r="AP13" i="16"/>
  <c r="CA13" i="16" s="1"/>
  <c r="AP14" i="16"/>
  <c r="CA14" i="16" s="1"/>
  <c r="AP15" i="16"/>
  <c r="AP16" i="16"/>
  <c r="CA16" i="16" s="1"/>
  <c r="AP17" i="16"/>
  <c r="AP18" i="16"/>
  <c r="CA18" i="16" s="1"/>
  <c r="AP19" i="16"/>
  <c r="AP20" i="16"/>
  <c r="AP3" i="15"/>
  <c r="AP4" i="15"/>
  <c r="AP5" i="15"/>
  <c r="AP6" i="15"/>
  <c r="AP7" i="15"/>
  <c r="CA7" i="15" s="1"/>
  <c r="AP8" i="15"/>
  <c r="AP9" i="15"/>
  <c r="CA9" i="15" s="1"/>
  <c r="AP10" i="15"/>
  <c r="AP11" i="15"/>
  <c r="CA11" i="15" s="1"/>
  <c r="AP12" i="15"/>
  <c r="AP13" i="15"/>
  <c r="CA13" i="15" s="1"/>
  <c r="AP14" i="15"/>
  <c r="CA14" i="15" s="1"/>
  <c r="AP15" i="15"/>
  <c r="CA15" i="15" s="1"/>
  <c r="AP16" i="15"/>
  <c r="AP17" i="15"/>
  <c r="CA17" i="15" s="1"/>
  <c r="AP22" i="15"/>
  <c r="CA22" i="15" s="1"/>
  <c r="AP23" i="15"/>
  <c r="AP24" i="15"/>
  <c r="CA24" i="15" s="1"/>
  <c r="AP25" i="15"/>
  <c r="AP26" i="15"/>
  <c r="CA26" i="15" s="1"/>
  <c r="AP34" i="15"/>
  <c r="AP35" i="15"/>
  <c r="AP36" i="15"/>
  <c r="AP37" i="15"/>
  <c r="AP38" i="15"/>
  <c r="AP39" i="15"/>
  <c r="AP3" i="14"/>
  <c r="AP4" i="14"/>
  <c r="AP5" i="14"/>
  <c r="AP6" i="14"/>
  <c r="AP7" i="14"/>
  <c r="DD68" i="21" s="1"/>
  <c r="AP8" i="14"/>
  <c r="DD69" i="21" s="1"/>
  <c r="AP11" i="14"/>
  <c r="DD72" i="21" s="1"/>
  <c r="AP12" i="14"/>
  <c r="DD73" i="21" s="1"/>
  <c r="AP13" i="14"/>
  <c r="DD74" i="21" s="1"/>
  <c r="AP14" i="14"/>
  <c r="AP15" i="14"/>
  <c r="DD76" i="21" s="1"/>
  <c r="AP16" i="14"/>
  <c r="DD77" i="21" s="1"/>
  <c r="AP17" i="14"/>
  <c r="AP18" i="14"/>
  <c r="DD79" i="21" s="1"/>
  <c r="AP19" i="14"/>
  <c r="DD80" i="21" s="1"/>
  <c r="AP20" i="14"/>
  <c r="DD81" i="21" s="1"/>
  <c r="AP21" i="14"/>
  <c r="AP22" i="14"/>
  <c r="AP23" i="14"/>
  <c r="DD84" i="21" s="1"/>
  <c r="AP24" i="14"/>
  <c r="DD85" i="21" s="1"/>
  <c r="AP25" i="14"/>
  <c r="AP27" i="14"/>
  <c r="AP28" i="14"/>
  <c r="AP29" i="14"/>
  <c r="AP30" i="14"/>
  <c r="AP31" i="14"/>
  <c r="AP32" i="14"/>
  <c r="AP35" i="14"/>
  <c r="AP36" i="14"/>
  <c r="AP3" i="22"/>
  <c r="AP4" i="22"/>
  <c r="AP5" i="22"/>
  <c r="AP6" i="22"/>
  <c r="CA6" i="22" s="1"/>
  <c r="AP7" i="22"/>
  <c r="AP8" i="22"/>
  <c r="CA8" i="22" s="1"/>
  <c r="AP10" i="22"/>
  <c r="AP11" i="22"/>
  <c r="CA11" i="22" s="1"/>
  <c r="AP12" i="22"/>
  <c r="CA12" i="22" s="1"/>
  <c r="AP3" i="24"/>
  <c r="AP4" i="24"/>
  <c r="CA4" i="24" s="1"/>
  <c r="AP5" i="24"/>
  <c r="CA5" i="24" s="1"/>
  <c r="AP6" i="24"/>
  <c r="AP7" i="24"/>
  <c r="CA7" i="24" s="1"/>
  <c r="AP3" i="13"/>
  <c r="CA3" i="13" s="1"/>
  <c r="AP4" i="13"/>
  <c r="CA4" i="13" s="1"/>
  <c r="AP5" i="13"/>
  <c r="CA5" i="13" s="1"/>
  <c r="AP6" i="13"/>
  <c r="CA6" i="13" s="1"/>
  <c r="AP7" i="13"/>
  <c r="CA7" i="13" s="1"/>
  <c r="AP8" i="13"/>
  <c r="AP9" i="13"/>
  <c r="CA9" i="13" s="1"/>
  <c r="AP10" i="13"/>
  <c r="CA10" i="13" s="1"/>
  <c r="AP11" i="13"/>
  <c r="CA11" i="13" s="1"/>
  <c r="AP12" i="13"/>
  <c r="CA12" i="13" s="1"/>
  <c r="AP13" i="13"/>
  <c r="CA13" i="13" s="1"/>
  <c r="AP14" i="13"/>
  <c r="CA14" i="13" s="1"/>
  <c r="AP15" i="13"/>
  <c r="AP16" i="13"/>
  <c r="CA16" i="13" s="1"/>
  <c r="AP17" i="13"/>
  <c r="AP18" i="13"/>
  <c r="CA18" i="13" s="1"/>
  <c r="AP19" i="13"/>
  <c r="CA19" i="13" s="1"/>
  <c r="AP20" i="13"/>
  <c r="CA20" i="13" s="1"/>
  <c r="AP3" i="8"/>
  <c r="AP4" i="8"/>
  <c r="CA4" i="8" s="1"/>
  <c r="AP5" i="8"/>
  <c r="CA5" i="8" s="1"/>
  <c r="AP6" i="8"/>
  <c r="CA6" i="8" s="1"/>
  <c r="AP7" i="8"/>
  <c r="AP8" i="8"/>
  <c r="AP9" i="8"/>
  <c r="AP10" i="8"/>
  <c r="AP11" i="8"/>
  <c r="AP12" i="8"/>
  <c r="CA12" i="8" s="1"/>
  <c r="AP13" i="8"/>
  <c r="CA13" i="8" s="1"/>
  <c r="AP21" i="8"/>
  <c r="AP22" i="8"/>
  <c r="CA22" i="8" s="1"/>
  <c r="AP23" i="8"/>
  <c r="AP24" i="8"/>
  <c r="AP25" i="8"/>
  <c r="AP26" i="8"/>
  <c r="AP27" i="8"/>
  <c r="AP28" i="8"/>
  <c r="AP29" i="8"/>
  <c r="AP30" i="8"/>
  <c r="AP31" i="8"/>
  <c r="AP32" i="8"/>
  <c r="CA32" i="8" s="1"/>
  <c r="AP33" i="8"/>
  <c r="AP34" i="8"/>
  <c r="AP35" i="8"/>
  <c r="AP36" i="8"/>
  <c r="AP37" i="8"/>
  <c r="AP38" i="8"/>
  <c r="AP39" i="8"/>
  <c r="DD287" i="20" s="1"/>
  <c r="AP40" i="8"/>
  <c r="AP42" i="8"/>
  <c r="AP43" i="8"/>
  <c r="DD291" i="20" s="1"/>
  <c r="AP15" i="7"/>
  <c r="AP16" i="7"/>
  <c r="CA16" i="7" s="1"/>
  <c r="AP17" i="7"/>
  <c r="AP18" i="7"/>
  <c r="AP19" i="7"/>
  <c r="AP20" i="7"/>
  <c r="AP21" i="7"/>
  <c r="AP22" i="7"/>
  <c r="AP23" i="7"/>
  <c r="CA23" i="7" s="1"/>
  <c r="AP24" i="7"/>
  <c r="CA24" i="7" s="1"/>
  <c r="AP25" i="7"/>
  <c r="AP26" i="7"/>
  <c r="AP3" i="7"/>
  <c r="DD209" i="20" s="1"/>
  <c r="AP4" i="7"/>
  <c r="AP5" i="7"/>
  <c r="AP6" i="7"/>
  <c r="CA6" i="7" s="1"/>
  <c r="AP7" i="7"/>
  <c r="AP8" i="7"/>
  <c r="CA8" i="7" s="1"/>
  <c r="AP9" i="7"/>
  <c r="AP10" i="7"/>
  <c r="AP11" i="7"/>
  <c r="AP12" i="7"/>
  <c r="AP13" i="7"/>
  <c r="AP14" i="7"/>
  <c r="AP3" i="6"/>
  <c r="CA3" i="6" s="1"/>
  <c r="AP4" i="6"/>
  <c r="AP5" i="6"/>
  <c r="AP6" i="6"/>
  <c r="AP7" i="6"/>
  <c r="AP8" i="6"/>
  <c r="AP9" i="6"/>
  <c r="AP6" i="5"/>
  <c r="CA6" i="5" s="1"/>
  <c r="AP5" i="5"/>
  <c r="AP3" i="4"/>
  <c r="CA3" i="4" s="1"/>
  <c r="AP4" i="4"/>
  <c r="CA4" i="4" s="1"/>
  <c r="AP5" i="4"/>
  <c r="CA5" i="4" s="1"/>
  <c r="AP6" i="4"/>
  <c r="CA6" i="4" s="1"/>
  <c r="AP7" i="4"/>
  <c r="CA7" i="4" s="1"/>
  <c r="AP8" i="4"/>
  <c r="CA8" i="4" s="1"/>
  <c r="AP9" i="4"/>
  <c r="CA9" i="4" s="1"/>
  <c r="AP10" i="4"/>
  <c r="CA10" i="4" s="1"/>
  <c r="DF125" i="20" s="1"/>
  <c r="AP11" i="4"/>
  <c r="CA11" i="4" s="1"/>
  <c r="AP12" i="4"/>
  <c r="CA12" i="4" s="1"/>
  <c r="AP13" i="4"/>
  <c r="CA13" i="4" s="1"/>
  <c r="AP14" i="4"/>
  <c r="CA14" i="4" s="1"/>
  <c r="DF129" i="20" s="1"/>
  <c r="AP15" i="4"/>
  <c r="CA15" i="4" s="1"/>
  <c r="AP16" i="4"/>
  <c r="CA16" i="4" s="1"/>
  <c r="AP19" i="4"/>
  <c r="CA19" i="4" s="1"/>
  <c r="AP20" i="4"/>
  <c r="CA20" i="4" s="1"/>
  <c r="DF135" i="20" s="1"/>
  <c r="AP21" i="4"/>
  <c r="CA21" i="4" s="1"/>
  <c r="AP22" i="4"/>
  <c r="CA22" i="4" s="1"/>
  <c r="AP23" i="4"/>
  <c r="CA23" i="4" s="1"/>
  <c r="AP24" i="4"/>
  <c r="CA24" i="4" s="1"/>
  <c r="AP26" i="4"/>
  <c r="CA26" i="4" s="1"/>
  <c r="AP27" i="4"/>
  <c r="CA27" i="4" s="1"/>
  <c r="DF142" i="20" s="1"/>
  <c r="AP28" i="4"/>
  <c r="CA28" i="4" s="1"/>
  <c r="AP29" i="4"/>
  <c r="CA29" i="4" s="1"/>
  <c r="DF144" i="20" s="1"/>
  <c r="AP30" i="4"/>
  <c r="CA30" i="4" s="1"/>
  <c r="AP31" i="4"/>
  <c r="CA31" i="4" s="1"/>
  <c r="DD146" i="20"/>
  <c r="AP32" i="4"/>
  <c r="CA32" i="4" s="1"/>
  <c r="AP33" i="4"/>
  <c r="DF148" i="20" s="1"/>
  <c r="AP34" i="4"/>
  <c r="DF149" i="20" s="1"/>
  <c r="AP35" i="4"/>
  <c r="AP36" i="4"/>
  <c r="AP37" i="4"/>
  <c r="DF152" i="20" s="1"/>
  <c r="AP19" i="3"/>
  <c r="CA19" i="3" s="1"/>
  <c r="AP20" i="3"/>
  <c r="CA20" i="3" s="1"/>
  <c r="AP21" i="3"/>
  <c r="CA21" i="3" s="1"/>
  <c r="AP22" i="3"/>
  <c r="AP23" i="3"/>
  <c r="CA23" i="3" s="1"/>
  <c r="AP15" i="3"/>
  <c r="AP16" i="3"/>
  <c r="AP17" i="3"/>
  <c r="AP12" i="3"/>
  <c r="CA12" i="3" s="1"/>
  <c r="AP13" i="3"/>
  <c r="CA13" i="3" s="1"/>
  <c r="AP9" i="3"/>
  <c r="CA9" i="3" s="1"/>
  <c r="AP10" i="3"/>
  <c r="AP11" i="3"/>
  <c r="CA11" i="3" s="1"/>
  <c r="AP6" i="3"/>
  <c r="CA6" i="3" s="1"/>
  <c r="AP8" i="3"/>
  <c r="CA8" i="3" s="1"/>
  <c r="AP3" i="3"/>
  <c r="AP4" i="3"/>
  <c r="AP5" i="3"/>
  <c r="AP7" i="3"/>
  <c r="AP26" i="2"/>
  <c r="AP27" i="2"/>
  <c r="AP28" i="2"/>
  <c r="DD45" i="20" s="1"/>
  <c r="AP15" i="2"/>
  <c r="CA15" i="2" s="1"/>
  <c r="AP16" i="2"/>
  <c r="AP17" i="2"/>
  <c r="AP9" i="2"/>
  <c r="AP10" i="2"/>
  <c r="CA10" i="2" s="1"/>
  <c r="DF27" i="20" s="1"/>
  <c r="AP11" i="2"/>
  <c r="AP12" i="2"/>
  <c r="AP13" i="2"/>
  <c r="DD30" i="20" s="1"/>
  <c r="AP14" i="2"/>
  <c r="CA14" i="2" s="1"/>
  <c r="AP3" i="2"/>
  <c r="CA3" i="2" s="1"/>
  <c r="AP5" i="2"/>
  <c r="AP6" i="2"/>
  <c r="AP7" i="2"/>
  <c r="DD24" i="20" s="1"/>
  <c r="AP8" i="2"/>
  <c r="DD25" i="20" s="1"/>
  <c r="AP4" i="2"/>
  <c r="CA4" i="2" s="1"/>
  <c r="AP4" i="27"/>
  <c r="CA4" i="27" s="1"/>
  <c r="AP3" i="27"/>
  <c r="T2" i="26"/>
  <c r="T2" i="25"/>
  <c r="FH20" i="21"/>
  <c r="FH5" i="20"/>
  <c r="F3" i="26"/>
  <c r="DE455" i="21"/>
  <c r="DE456" i="21"/>
  <c r="DE454" i="21"/>
  <c r="DE450" i="21"/>
  <c r="DE449" i="21"/>
  <c r="DE442" i="21"/>
  <c r="DE499" i="21"/>
  <c r="DE488" i="21"/>
  <c r="DE608" i="20"/>
  <c r="DE596" i="20"/>
  <c r="DE593" i="20"/>
  <c r="DE588" i="20"/>
  <c r="DE433" i="20"/>
  <c r="DE434" i="20"/>
  <c r="DE435" i="20"/>
  <c r="DE436" i="20"/>
  <c r="DE432" i="20"/>
  <c r="DE428" i="20"/>
  <c r="DE429" i="20"/>
  <c r="DE430" i="20"/>
  <c r="DE427" i="20"/>
  <c r="DE411" i="20"/>
  <c r="DE412" i="20"/>
  <c r="DE413" i="20"/>
  <c r="DE414" i="20"/>
  <c r="DE415" i="20"/>
  <c r="DE416" i="20"/>
  <c r="DE417" i="20"/>
  <c r="DE418" i="20"/>
  <c r="DE419" i="20"/>
  <c r="DE420" i="20"/>
  <c r="DE421" i="20"/>
  <c r="DE422" i="20"/>
  <c r="DE423" i="20"/>
  <c r="DE424" i="20"/>
  <c r="DE410" i="20"/>
  <c r="CA6" i="26"/>
  <c r="CA7" i="26"/>
  <c r="CA8" i="26"/>
  <c r="CA9" i="26"/>
  <c r="CA10" i="26"/>
  <c r="CA11" i="26"/>
  <c r="CA12" i="26"/>
  <c r="CA13" i="26"/>
  <c r="DD499" i="21"/>
  <c r="AP13" i="28"/>
  <c r="DD434" i="20"/>
  <c r="DD433" i="20"/>
  <c r="M12" i="25"/>
  <c r="DD419" i="20" s="1"/>
  <c r="M17" i="25"/>
  <c r="DD424" i="20" s="1"/>
  <c r="CB4" i="25"/>
  <c r="CB5" i="25"/>
  <c r="CB6" i="25"/>
  <c r="CB7" i="25"/>
  <c r="CB8" i="25"/>
  <c r="CB9" i="25"/>
  <c r="CB10" i="25"/>
  <c r="CB11" i="25"/>
  <c r="CB12" i="25"/>
  <c r="CB13" i="25"/>
  <c r="CB14" i="25"/>
  <c r="CB15" i="25"/>
  <c r="CB16" i="25"/>
  <c r="CB17" i="25"/>
  <c r="CB18" i="25"/>
  <c r="CH16" i="25"/>
  <c r="CH17" i="25" s="1"/>
  <c r="CH18" i="25" s="1"/>
  <c r="CI16" i="25"/>
  <c r="CI17" i="25" s="1"/>
  <c r="CI18" i="25" s="1"/>
  <c r="CJ16" i="25"/>
  <c r="CK16" i="25"/>
  <c r="CK17" i="25" s="1"/>
  <c r="CK18" i="25" s="1"/>
  <c r="CA17" i="25"/>
  <c r="DF424" i="20" s="1"/>
  <c r="M5" i="25"/>
  <c r="M6" i="25"/>
  <c r="DD413" i="20"/>
  <c r="M7" i="25"/>
  <c r="DD414" i="20" s="1"/>
  <c r="M8" i="25"/>
  <c r="DD415" i="20" s="1"/>
  <c r="M9" i="25"/>
  <c r="M10" i="25"/>
  <c r="DD417" i="20" s="1"/>
  <c r="M11" i="25"/>
  <c r="DD418" i="20" s="1"/>
  <c r="M13" i="25"/>
  <c r="DD420" i="20" s="1"/>
  <c r="M14" i="25"/>
  <c r="M15" i="25"/>
  <c r="DD422" i="20" s="1"/>
  <c r="M4" i="25"/>
  <c r="M3" i="25"/>
  <c r="M16" i="25"/>
  <c r="DD423" i="20" s="1"/>
  <c r="CA16" i="25"/>
  <c r="DF423" i="20" s="1"/>
  <c r="CN14" i="25"/>
  <c r="CN15" i="25"/>
  <c r="CN16" i="25"/>
  <c r="CN17" i="25"/>
  <c r="CR13" i="26"/>
  <c r="CQ13" i="26"/>
  <c r="CP13" i="26"/>
  <c r="CO13" i="26"/>
  <c r="CN13" i="26"/>
  <c r="CM13" i="26"/>
  <c r="CB13" i="26"/>
  <c r="CR12" i="26"/>
  <c r="CQ12" i="26"/>
  <c r="CP12" i="26"/>
  <c r="CO12" i="26"/>
  <c r="CN12" i="26"/>
  <c r="CN15" i="26" s="1"/>
  <c r="CN18" i="26" s="1"/>
  <c r="DB3" i="26" s="1"/>
  <c r="CM12" i="26"/>
  <c r="CB12" i="26"/>
  <c r="CR11" i="26"/>
  <c r="CQ11" i="26"/>
  <c r="CP11" i="26"/>
  <c r="CO11" i="26"/>
  <c r="CN11" i="26"/>
  <c r="CM11" i="26"/>
  <c r="CB11" i="26"/>
  <c r="CR10" i="26"/>
  <c r="CQ10" i="26"/>
  <c r="CP10" i="26"/>
  <c r="CO10" i="26"/>
  <c r="CN10" i="26"/>
  <c r="CM10" i="26"/>
  <c r="CB10" i="26"/>
  <c r="CR9" i="26"/>
  <c r="CQ9" i="26"/>
  <c r="CP9" i="26"/>
  <c r="CO9" i="26"/>
  <c r="CN9" i="26"/>
  <c r="CM9" i="26"/>
  <c r="CB9" i="26"/>
  <c r="CR8" i="26"/>
  <c r="CR15" i="26" s="1"/>
  <c r="CR18" i="26" s="1"/>
  <c r="DB59" i="26" s="1"/>
  <c r="CQ8" i="26"/>
  <c r="CP8" i="26"/>
  <c r="CO8" i="26"/>
  <c r="CN8" i="26"/>
  <c r="CM8" i="26"/>
  <c r="CB8" i="26"/>
  <c r="CR7" i="26"/>
  <c r="CQ7" i="26"/>
  <c r="CP7" i="26"/>
  <c r="CO7" i="26"/>
  <c r="CN7" i="26"/>
  <c r="CM7" i="26"/>
  <c r="CB7" i="26"/>
  <c r="CR6" i="26"/>
  <c r="CQ6" i="26"/>
  <c r="CP6" i="26"/>
  <c r="CO6" i="26"/>
  <c r="CN6" i="26"/>
  <c r="CM6" i="26"/>
  <c r="CB6" i="26"/>
  <c r="CR5" i="26"/>
  <c r="CQ5" i="26"/>
  <c r="CP5" i="26"/>
  <c r="CO5" i="26"/>
  <c r="CO15" i="26" s="1"/>
  <c r="CO18" i="26" s="1"/>
  <c r="DB17" i="26" s="1"/>
  <c r="CN5" i="26"/>
  <c r="CM5" i="26"/>
  <c r="CB5" i="26"/>
  <c r="F5" i="26"/>
  <c r="CA5" i="26" s="1"/>
  <c r="DF456" i="21" s="1"/>
  <c r="CR4" i="26"/>
  <c r="CQ4" i="26"/>
  <c r="CP4" i="26"/>
  <c r="CO4" i="26"/>
  <c r="CN4" i="26"/>
  <c r="CM4" i="26"/>
  <c r="CB4" i="26"/>
  <c r="F4" i="26"/>
  <c r="CA4" i="26" s="1"/>
  <c r="DF455" i="21" s="1"/>
  <c r="CR3" i="26"/>
  <c r="CQ3" i="26"/>
  <c r="CP3" i="26"/>
  <c r="CP15" i="26" s="1"/>
  <c r="CP18" i="26" s="1"/>
  <c r="DB31" i="26" s="1"/>
  <c r="CO3" i="26"/>
  <c r="CN3" i="26"/>
  <c r="CM3" i="26"/>
  <c r="CK4" i="26"/>
  <c r="CK5" i="26" s="1"/>
  <c r="CK6" i="26" s="1"/>
  <c r="CK7" i="26" s="1"/>
  <c r="CK8" i="26" s="1"/>
  <c r="CK9" i="26" s="1"/>
  <c r="CK10" i="26" s="1"/>
  <c r="CK11" i="26" s="1"/>
  <c r="CJ4" i="26"/>
  <c r="CI4" i="26"/>
  <c r="CH4" i="26"/>
  <c r="CB3" i="26"/>
  <c r="CG4" i="26" s="1"/>
  <c r="CG5" i="26" s="1"/>
  <c r="CG6" i="26" s="1"/>
  <c r="CG7" i="26" s="1"/>
  <c r="CG8" i="26" s="1"/>
  <c r="CG9" i="26" s="1"/>
  <c r="CG10" i="26" s="1"/>
  <c r="CG11" i="26" s="1"/>
  <c r="AP3" i="23"/>
  <c r="CM17" i="25"/>
  <c r="CM16" i="25"/>
  <c r="CM15" i="25"/>
  <c r="CM14" i="25"/>
  <c r="CN13" i="25"/>
  <c r="CM13" i="25"/>
  <c r="CN12" i="25"/>
  <c r="CM12" i="25"/>
  <c r="CN11" i="25"/>
  <c r="CM11" i="25"/>
  <c r="CA11" i="25"/>
  <c r="DF418" i="20" s="1"/>
  <c r="CN10" i="25"/>
  <c r="CM10" i="25"/>
  <c r="CA10" i="25"/>
  <c r="DF417" i="20" s="1"/>
  <c r="CN9" i="25"/>
  <c r="CM9" i="25"/>
  <c r="CN8" i="25"/>
  <c r="CM8" i="25"/>
  <c r="CN7" i="25"/>
  <c r="CM7" i="25"/>
  <c r="CA7" i="25"/>
  <c r="DF414" i="20" s="1"/>
  <c r="CN6" i="25"/>
  <c r="CM6" i="25"/>
  <c r="CA6" i="25"/>
  <c r="DF413" i="20" s="1"/>
  <c r="CN5" i="25"/>
  <c r="CM5" i="25"/>
  <c r="CN4" i="25"/>
  <c r="CM4" i="25"/>
  <c r="CN3" i="25"/>
  <c r="CM3" i="25"/>
  <c r="CK4" i="25"/>
  <c r="CJ4" i="25"/>
  <c r="CJ5" i="25" s="1"/>
  <c r="CJ6" i="25" s="1"/>
  <c r="CJ7" i="25" s="1"/>
  <c r="CJ8" i="25" s="1"/>
  <c r="CJ9" i="25" s="1"/>
  <c r="CJ10" i="25" s="1"/>
  <c r="CJ11" i="25" s="1"/>
  <c r="CJ12" i="25" s="1"/>
  <c r="CJ13" i="25" s="1"/>
  <c r="CI4" i="25"/>
  <c r="CH4" i="25"/>
  <c r="CH5" i="25" s="1"/>
  <c r="CH6" i="25" s="1"/>
  <c r="CH7" i="25" s="1"/>
  <c r="CH8" i="25" s="1"/>
  <c r="CH9" i="25" s="1"/>
  <c r="CH10" i="25" s="1"/>
  <c r="CH11" i="25" s="1"/>
  <c r="CB3" i="25"/>
  <c r="CG4" i="25" s="1"/>
  <c r="CG5" i="25" s="1"/>
  <c r="CG6" i="25" s="1"/>
  <c r="CG7" i="25" s="1"/>
  <c r="CG8" i="25" s="1"/>
  <c r="CG9" i="25" s="1"/>
  <c r="CA3" i="25"/>
  <c r="DF410" i="20" s="1"/>
  <c r="CA3" i="12"/>
  <c r="DF390" i="20" s="1"/>
  <c r="DD230" i="20"/>
  <c r="DE351" i="20"/>
  <c r="DE221" i="20"/>
  <c r="DE222" i="20"/>
  <c r="DE223" i="20"/>
  <c r="DE224" i="20"/>
  <c r="DE225" i="20"/>
  <c r="DE226" i="20"/>
  <c r="DE227" i="20"/>
  <c r="DE228" i="20"/>
  <c r="DE229" i="20"/>
  <c r="DE230" i="20"/>
  <c r="DE231" i="20"/>
  <c r="DE232" i="20"/>
  <c r="DD232" i="20"/>
  <c r="DD231" i="20"/>
  <c r="DD228" i="20"/>
  <c r="DD227" i="20"/>
  <c r="DD224" i="20"/>
  <c r="DD222" i="20"/>
  <c r="A138" i="20"/>
  <c r="A138" i="21"/>
  <c r="FN31" i="21"/>
  <c r="FN26" i="21"/>
  <c r="FN21" i="21"/>
  <c r="FN16" i="21"/>
  <c r="FN9" i="21"/>
  <c r="FN84" i="20"/>
  <c r="FN80" i="20"/>
  <c r="FN73" i="20"/>
  <c r="FN69" i="20"/>
  <c r="FN65" i="20"/>
  <c r="FN55" i="20"/>
  <c r="FN46" i="20"/>
  <c r="FN41" i="20"/>
  <c r="FN36" i="20"/>
  <c r="FN30" i="20"/>
  <c r="FN25" i="20"/>
  <c r="FN21" i="20"/>
  <c r="FN17" i="20"/>
  <c r="FN11" i="20"/>
  <c r="FN6" i="20"/>
  <c r="FH35" i="21"/>
  <c r="FH31" i="21"/>
  <c r="FH26" i="21"/>
  <c r="FH17" i="21"/>
  <c r="FH11" i="21"/>
  <c r="FH8" i="21"/>
  <c r="FH10" i="20"/>
  <c r="DE417" i="21"/>
  <c r="DE398" i="21"/>
  <c r="DE399" i="21"/>
  <c r="DE400" i="21"/>
  <c r="DE401" i="21"/>
  <c r="DE402" i="21"/>
  <c r="DE403" i="21"/>
  <c r="DE404" i="21"/>
  <c r="DE397" i="21"/>
  <c r="DE375" i="21"/>
  <c r="DE376" i="21"/>
  <c r="DE377" i="21"/>
  <c r="DE378" i="21"/>
  <c r="DE379" i="21"/>
  <c r="DE380" i="21"/>
  <c r="DE381" i="21"/>
  <c r="DE382" i="21"/>
  <c r="DE383" i="21"/>
  <c r="DE384" i="21"/>
  <c r="DE385" i="21"/>
  <c r="DE386" i="21"/>
  <c r="DE387" i="21"/>
  <c r="DE388" i="21"/>
  <c r="DE389" i="21"/>
  <c r="DE390" i="21"/>
  <c r="DE391" i="21"/>
  <c r="DE392" i="21"/>
  <c r="DE393" i="21"/>
  <c r="DE394" i="21"/>
  <c r="DE374" i="21"/>
  <c r="DE354" i="21"/>
  <c r="DE355" i="21"/>
  <c r="DE356" i="21"/>
  <c r="DE357" i="21"/>
  <c r="DE358" i="21"/>
  <c r="DE359" i="21"/>
  <c r="DE360" i="21"/>
  <c r="DE361" i="21"/>
  <c r="DE362" i="21"/>
  <c r="DE363" i="21"/>
  <c r="DE364" i="21"/>
  <c r="DE365" i="21"/>
  <c r="DE366" i="21"/>
  <c r="DE367" i="21"/>
  <c r="DE368" i="21"/>
  <c r="DE369" i="21"/>
  <c r="DE370" i="21"/>
  <c r="DE371" i="21"/>
  <c r="DE372" i="21"/>
  <c r="DE353" i="21"/>
  <c r="DE330" i="21"/>
  <c r="DE331" i="21"/>
  <c r="DE332" i="21"/>
  <c r="DE333" i="21"/>
  <c r="DE334" i="21"/>
  <c r="DE335" i="21"/>
  <c r="DE336" i="21"/>
  <c r="DE337" i="21"/>
  <c r="DE338" i="21"/>
  <c r="DE339" i="21"/>
  <c r="DE340" i="21"/>
  <c r="DE341" i="21"/>
  <c r="DE342" i="21"/>
  <c r="DE343" i="21"/>
  <c r="DE344" i="21"/>
  <c r="DE345" i="21"/>
  <c r="DE346" i="21"/>
  <c r="DE347" i="21"/>
  <c r="DE348" i="21"/>
  <c r="DE349" i="21"/>
  <c r="DE350" i="21"/>
  <c r="DE329" i="21"/>
  <c r="DE311" i="21"/>
  <c r="DE312" i="21"/>
  <c r="DE313" i="21"/>
  <c r="DE314" i="21"/>
  <c r="DE315" i="21"/>
  <c r="DE316" i="21"/>
  <c r="DE317" i="21"/>
  <c r="DE318" i="21"/>
  <c r="DE319" i="21"/>
  <c r="DE320" i="21"/>
  <c r="DE321" i="21"/>
  <c r="DE322" i="21"/>
  <c r="DE323" i="21"/>
  <c r="DE324" i="21"/>
  <c r="DE325" i="21"/>
  <c r="DE326" i="21"/>
  <c r="DE327" i="21"/>
  <c r="DE310" i="21"/>
  <c r="DE302" i="21"/>
  <c r="DE303" i="21"/>
  <c r="DE304" i="21"/>
  <c r="DE305" i="21"/>
  <c r="DE306" i="21"/>
  <c r="DE307" i="21"/>
  <c r="DE295" i="21"/>
  <c r="DE296" i="21"/>
  <c r="DE297" i="21"/>
  <c r="DE298" i="21"/>
  <c r="DE299" i="21"/>
  <c r="DE300" i="21"/>
  <c r="DE301" i="21"/>
  <c r="DE249" i="21"/>
  <c r="DE250" i="21"/>
  <c r="DE251" i="21"/>
  <c r="DE252" i="21"/>
  <c r="DE253" i="21"/>
  <c r="DE254" i="21"/>
  <c r="DE255" i="21"/>
  <c r="DE256" i="21"/>
  <c r="DE257" i="21"/>
  <c r="DE258" i="21"/>
  <c r="DE259" i="21"/>
  <c r="DE260" i="21"/>
  <c r="DE261" i="21"/>
  <c r="DE262" i="21"/>
  <c r="DE263" i="21"/>
  <c r="DE264" i="21"/>
  <c r="DE265" i="21"/>
  <c r="DE266" i="21"/>
  <c r="DE267" i="21"/>
  <c r="DE268" i="21"/>
  <c r="DE269" i="21"/>
  <c r="DE270" i="21"/>
  <c r="DE271" i="21"/>
  <c r="DE272" i="21"/>
  <c r="DE273" i="21"/>
  <c r="DE274" i="21"/>
  <c r="DE275" i="21"/>
  <c r="DE276" i="21"/>
  <c r="DE277" i="21"/>
  <c r="DE278" i="21"/>
  <c r="DE279" i="21"/>
  <c r="DE280" i="21"/>
  <c r="DE281" i="21"/>
  <c r="DE282" i="21"/>
  <c r="DE283" i="21"/>
  <c r="DE284" i="21"/>
  <c r="DE285" i="21"/>
  <c r="DE286" i="21"/>
  <c r="DE287" i="21"/>
  <c r="DE288" i="21"/>
  <c r="DE289" i="21"/>
  <c r="DE290" i="21"/>
  <c r="DE291" i="21"/>
  <c r="DE292" i="21"/>
  <c r="DE293" i="21"/>
  <c r="DE294" i="21"/>
  <c r="DE248" i="21"/>
  <c r="DE205" i="21"/>
  <c r="DE206" i="21"/>
  <c r="DE207" i="21"/>
  <c r="DE208" i="21"/>
  <c r="DE209" i="21"/>
  <c r="DE210" i="21"/>
  <c r="DE211" i="21"/>
  <c r="DE212" i="21"/>
  <c r="DE213" i="21"/>
  <c r="DE214" i="21"/>
  <c r="DE215" i="21"/>
  <c r="DE216" i="21"/>
  <c r="DE217" i="21"/>
  <c r="DE218" i="21"/>
  <c r="DE219" i="21"/>
  <c r="DE220" i="21"/>
  <c r="DE221" i="21"/>
  <c r="DE222" i="21"/>
  <c r="DE223" i="21"/>
  <c r="DE224" i="21"/>
  <c r="DE225" i="21"/>
  <c r="DE226" i="21"/>
  <c r="DE227" i="21"/>
  <c r="DE228" i="21"/>
  <c r="DE229" i="21"/>
  <c r="DE230" i="21"/>
  <c r="DE231" i="21"/>
  <c r="DE232" i="21"/>
  <c r="DE233" i="21"/>
  <c r="DE234" i="21"/>
  <c r="DD235" i="21"/>
  <c r="DE235" i="21"/>
  <c r="DD236" i="21"/>
  <c r="DE236" i="21"/>
  <c r="DD237" i="21"/>
  <c r="DE237" i="21"/>
  <c r="DD238" i="21"/>
  <c r="DE238" i="21"/>
  <c r="DD239" i="21"/>
  <c r="DE239" i="21"/>
  <c r="DD240" i="21"/>
  <c r="DE240" i="21"/>
  <c r="DD241" i="21"/>
  <c r="DE241" i="21"/>
  <c r="DD242" i="21"/>
  <c r="DE242" i="21"/>
  <c r="DE243" i="21"/>
  <c r="DE244" i="21"/>
  <c r="DE245" i="21"/>
  <c r="DE246" i="21"/>
  <c r="DE204" i="21"/>
  <c r="DE146" i="21"/>
  <c r="DE120" i="21"/>
  <c r="DE64" i="21"/>
  <c r="DE60" i="21"/>
  <c r="DE61" i="21"/>
  <c r="DE62" i="21"/>
  <c r="DE56" i="21"/>
  <c r="DE57" i="21"/>
  <c r="DE58" i="21"/>
  <c r="DE59" i="21"/>
  <c r="DE50" i="21"/>
  <c r="DE51" i="21"/>
  <c r="DE52" i="21"/>
  <c r="DE53" i="21"/>
  <c r="DE54" i="21"/>
  <c r="DE55" i="21"/>
  <c r="DE1" i="21"/>
  <c r="DZ296" i="21"/>
  <c r="DY296" i="21"/>
  <c r="DX296" i="21"/>
  <c r="DW296" i="21"/>
  <c r="DV296" i="21"/>
  <c r="DU296" i="21"/>
  <c r="DT296" i="21"/>
  <c r="DS296" i="21"/>
  <c r="DR296" i="21"/>
  <c r="DQ296" i="21"/>
  <c r="DP296" i="21"/>
  <c r="DO296" i="21"/>
  <c r="DN296" i="21"/>
  <c r="DL296" i="21"/>
  <c r="A38" i="21"/>
  <c r="DN296" i="20"/>
  <c r="DO296" i="20"/>
  <c r="DP296" i="20"/>
  <c r="DQ296" i="20"/>
  <c r="DR296" i="20"/>
  <c r="DS296" i="20"/>
  <c r="DT296" i="20"/>
  <c r="DU296" i="20"/>
  <c r="DV296" i="20"/>
  <c r="DW296" i="20"/>
  <c r="DX296" i="20"/>
  <c r="DY296" i="20"/>
  <c r="DZ296" i="20"/>
  <c r="DL296" i="20"/>
  <c r="DE390" i="20"/>
  <c r="DE386" i="20"/>
  <c r="DE387" i="20"/>
  <c r="DE385" i="20"/>
  <c r="DE377" i="20"/>
  <c r="DE378" i="20"/>
  <c r="DE379" i="20"/>
  <c r="DE380" i="20"/>
  <c r="DE381" i="20"/>
  <c r="DE382" i="20"/>
  <c r="DE376" i="20"/>
  <c r="DE363" i="20"/>
  <c r="DE364" i="20"/>
  <c r="DE365" i="20"/>
  <c r="DE366" i="20"/>
  <c r="DE367" i="20"/>
  <c r="DE368" i="20"/>
  <c r="DE369" i="20"/>
  <c r="DE370" i="20"/>
  <c r="DE371" i="20"/>
  <c r="DE372" i="20"/>
  <c r="DE373" i="20"/>
  <c r="DE362" i="20"/>
  <c r="DE354" i="20"/>
  <c r="DE355" i="20"/>
  <c r="DE356" i="20"/>
  <c r="DE357" i="20"/>
  <c r="DE358" i="20"/>
  <c r="DE359" i="20"/>
  <c r="DE353" i="20"/>
  <c r="DE344" i="20"/>
  <c r="DE345" i="20"/>
  <c r="DE346" i="20"/>
  <c r="DE347" i="20"/>
  <c r="DE348" i="20"/>
  <c r="DE349" i="20"/>
  <c r="DE350" i="20"/>
  <c r="DE343" i="20"/>
  <c r="DE336" i="20"/>
  <c r="DE337" i="20"/>
  <c r="DE338" i="20"/>
  <c r="DE339" i="20"/>
  <c r="DE340" i="20"/>
  <c r="DE313" i="20"/>
  <c r="DE314" i="20"/>
  <c r="DE315" i="20"/>
  <c r="DE316" i="20"/>
  <c r="DE317" i="20"/>
  <c r="DE318" i="20"/>
  <c r="DE319" i="20"/>
  <c r="DE320" i="20"/>
  <c r="DE321" i="20"/>
  <c r="DE322" i="20"/>
  <c r="DE323" i="20"/>
  <c r="DE324" i="20"/>
  <c r="DE325" i="20"/>
  <c r="DE326" i="20"/>
  <c r="DE327" i="20"/>
  <c r="DE328" i="20"/>
  <c r="DE329" i="20"/>
  <c r="DE330" i="20"/>
  <c r="DE331" i="20"/>
  <c r="DE332" i="20"/>
  <c r="DE333" i="20"/>
  <c r="DE334" i="20"/>
  <c r="DE335" i="20"/>
  <c r="DE312" i="20"/>
  <c r="DE310" i="20"/>
  <c r="DE306" i="20"/>
  <c r="DE307" i="20"/>
  <c r="DE308" i="20"/>
  <c r="DE309" i="20"/>
  <c r="DE295" i="20"/>
  <c r="DE296" i="20"/>
  <c r="DE297" i="20"/>
  <c r="DE298" i="20"/>
  <c r="DE299" i="20"/>
  <c r="DE300" i="20"/>
  <c r="DE301" i="20"/>
  <c r="DE302" i="20"/>
  <c r="DE303" i="20"/>
  <c r="DE304" i="20"/>
  <c r="DE305" i="20"/>
  <c r="DE294" i="20"/>
  <c r="DE284" i="20"/>
  <c r="DE285" i="20"/>
  <c r="DE286" i="20"/>
  <c r="DE287" i="20"/>
  <c r="DE288" i="20"/>
  <c r="DE289" i="20"/>
  <c r="DE290" i="20"/>
  <c r="DE291" i="20"/>
  <c r="DE252" i="20"/>
  <c r="DE253" i="20"/>
  <c r="DE254" i="20"/>
  <c r="DE255" i="20"/>
  <c r="DE256" i="20"/>
  <c r="DE257" i="20"/>
  <c r="DE258" i="20"/>
  <c r="DE259" i="20"/>
  <c r="DE260" i="20"/>
  <c r="DE261" i="20"/>
  <c r="DE262" i="20"/>
  <c r="DE270" i="20"/>
  <c r="DE271" i="20"/>
  <c r="DE272" i="20"/>
  <c r="DE273" i="20"/>
  <c r="DE274" i="20"/>
  <c r="DE275" i="20"/>
  <c r="DE276" i="20"/>
  <c r="DE277" i="20"/>
  <c r="DE278" i="20"/>
  <c r="DE279" i="20"/>
  <c r="DE280" i="20"/>
  <c r="DE281" i="20"/>
  <c r="DE282" i="20"/>
  <c r="DE283" i="20"/>
  <c r="DE251" i="20"/>
  <c r="DE235" i="20"/>
  <c r="DE236" i="20"/>
  <c r="DE237" i="20"/>
  <c r="DE238" i="20"/>
  <c r="DE239" i="20"/>
  <c r="DE240" i="20"/>
  <c r="DE241" i="20"/>
  <c r="DE242" i="20"/>
  <c r="DE243" i="20"/>
  <c r="DE244" i="20"/>
  <c r="DE245" i="20"/>
  <c r="DE246" i="20"/>
  <c r="DE247" i="20"/>
  <c r="DE248" i="20"/>
  <c r="DE249" i="20"/>
  <c r="DE234" i="20"/>
  <c r="DE210" i="20"/>
  <c r="DE211" i="20"/>
  <c r="DE212" i="20"/>
  <c r="DE213" i="20"/>
  <c r="DE214" i="20"/>
  <c r="DE215" i="20"/>
  <c r="DE216" i="20"/>
  <c r="DE217" i="20"/>
  <c r="DE218" i="20"/>
  <c r="DE219" i="20"/>
  <c r="DE220" i="20"/>
  <c r="DE209" i="20"/>
  <c r="DE195" i="20"/>
  <c r="DE196" i="20"/>
  <c r="DE197" i="20"/>
  <c r="DE198" i="20"/>
  <c r="DE199" i="20"/>
  <c r="DE200" i="20"/>
  <c r="DE201" i="20"/>
  <c r="DE202" i="20"/>
  <c r="DE203" i="20"/>
  <c r="DE204" i="20"/>
  <c r="DE205" i="20"/>
  <c r="DE206" i="20"/>
  <c r="DE207" i="20"/>
  <c r="DE194" i="20"/>
  <c r="DE186" i="20"/>
  <c r="DE187" i="20"/>
  <c r="DE188" i="20"/>
  <c r="DE189" i="20"/>
  <c r="DE190" i="20"/>
  <c r="DE191" i="20"/>
  <c r="DE185" i="20"/>
  <c r="DE179" i="20"/>
  <c r="DE180" i="20"/>
  <c r="DE181" i="20"/>
  <c r="DE182" i="20"/>
  <c r="DE183" i="20"/>
  <c r="DE178" i="20"/>
  <c r="DE173" i="20"/>
  <c r="DE174" i="20"/>
  <c r="DD175" i="20"/>
  <c r="DE175" i="20"/>
  <c r="DE172" i="20"/>
  <c r="DE156" i="20"/>
  <c r="DE157" i="20"/>
  <c r="DE158" i="20"/>
  <c r="DE159" i="20"/>
  <c r="DE160" i="20"/>
  <c r="DE161" i="20"/>
  <c r="DE162" i="20"/>
  <c r="DE163" i="20"/>
  <c r="DE164" i="20"/>
  <c r="DE165" i="20"/>
  <c r="DE166" i="20"/>
  <c r="DE167" i="20"/>
  <c r="DE168" i="20"/>
  <c r="DE169" i="20"/>
  <c r="DE170" i="20"/>
  <c r="DE155" i="20"/>
  <c r="DE119" i="20"/>
  <c r="DE120" i="20"/>
  <c r="DE121" i="20"/>
  <c r="DE122" i="20"/>
  <c r="DE123" i="20"/>
  <c r="DE124" i="20"/>
  <c r="DE125" i="20"/>
  <c r="DE126" i="20"/>
  <c r="DE127" i="20"/>
  <c r="DE128" i="20"/>
  <c r="DE129" i="20"/>
  <c r="DE130" i="20"/>
  <c r="DE131" i="20"/>
  <c r="DE132" i="20"/>
  <c r="DE133" i="20"/>
  <c r="DE134" i="20"/>
  <c r="DE135" i="20"/>
  <c r="DE136" i="20"/>
  <c r="DE137" i="20"/>
  <c r="DE138" i="20"/>
  <c r="DE139" i="20"/>
  <c r="DE140" i="20"/>
  <c r="DE141" i="20"/>
  <c r="DE142" i="20"/>
  <c r="DE143" i="20"/>
  <c r="DE144" i="20"/>
  <c r="DE145" i="20"/>
  <c r="DE146" i="20"/>
  <c r="DE147" i="20"/>
  <c r="DE148" i="20"/>
  <c r="DE149" i="20"/>
  <c r="DE150" i="20"/>
  <c r="DE151" i="20"/>
  <c r="DE152" i="20"/>
  <c r="DE118" i="20"/>
  <c r="DE102" i="20"/>
  <c r="DE103" i="20"/>
  <c r="DE104" i="20"/>
  <c r="DE105" i="20"/>
  <c r="DE106" i="20"/>
  <c r="DE107" i="20"/>
  <c r="DE108" i="20"/>
  <c r="DE109" i="20"/>
  <c r="DE110" i="20"/>
  <c r="DE111" i="20"/>
  <c r="DE112" i="20"/>
  <c r="DE113" i="20"/>
  <c r="DE114" i="20"/>
  <c r="DE115" i="20"/>
  <c r="DE116" i="20"/>
  <c r="DE101" i="20"/>
  <c r="DE80" i="20"/>
  <c r="DE81" i="20"/>
  <c r="DE82" i="20"/>
  <c r="DE83" i="20"/>
  <c r="DE84" i="20"/>
  <c r="DE85" i="20"/>
  <c r="DE86" i="20"/>
  <c r="DE87" i="20"/>
  <c r="DE88" i="20"/>
  <c r="DE89" i="20"/>
  <c r="DE90" i="20"/>
  <c r="DE91" i="20"/>
  <c r="DE92" i="20"/>
  <c r="DE93" i="20"/>
  <c r="DE94" i="20"/>
  <c r="DE95" i="20"/>
  <c r="DE96" i="20"/>
  <c r="DE97" i="20"/>
  <c r="DE98" i="20"/>
  <c r="DE99" i="20"/>
  <c r="DE79" i="20"/>
  <c r="DE70" i="20"/>
  <c r="DE71" i="20"/>
  <c r="DE72" i="20"/>
  <c r="DE73" i="20"/>
  <c r="DE74" i="20"/>
  <c r="DE75" i="20"/>
  <c r="DE76" i="20"/>
  <c r="DE77" i="20"/>
  <c r="DE69" i="20"/>
  <c r="DD50" i="20"/>
  <c r="DD51" i="20"/>
  <c r="DD52" i="20"/>
  <c r="DD53" i="20"/>
  <c r="DD54" i="20"/>
  <c r="DD55" i="20"/>
  <c r="DD56" i="20"/>
  <c r="DD57" i="20"/>
  <c r="DD58" i="20"/>
  <c r="DF50" i="20"/>
  <c r="DF51" i="20"/>
  <c r="DF52" i="20"/>
  <c r="DF53" i="20"/>
  <c r="DF54" i="20"/>
  <c r="DF55" i="20"/>
  <c r="DF56" i="20"/>
  <c r="DF57" i="20"/>
  <c r="DF58" i="20"/>
  <c r="DE64" i="20"/>
  <c r="DE65" i="20"/>
  <c r="DE66" i="20"/>
  <c r="DE21" i="20"/>
  <c r="DE22" i="20"/>
  <c r="DE23" i="20"/>
  <c r="DE24" i="20"/>
  <c r="DE25" i="20"/>
  <c r="DE26" i="20"/>
  <c r="DE27" i="20"/>
  <c r="DE28" i="20"/>
  <c r="DE29" i="20"/>
  <c r="DE30" i="20"/>
  <c r="DE31" i="20"/>
  <c r="DE32" i="20"/>
  <c r="DE33" i="20"/>
  <c r="DE34" i="20"/>
  <c r="DE35" i="20"/>
  <c r="DE36" i="20"/>
  <c r="DE37" i="20"/>
  <c r="DE38" i="20"/>
  <c r="DE39" i="20"/>
  <c r="DE40" i="20"/>
  <c r="DE41" i="20"/>
  <c r="DE42" i="20"/>
  <c r="DE43" i="20"/>
  <c r="DE44" i="20"/>
  <c r="DE45" i="20"/>
  <c r="DE46" i="20"/>
  <c r="DE47" i="20"/>
  <c r="DE48" i="20"/>
  <c r="DE49" i="20"/>
  <c r="DE50" i="20"/>
  <c r="DE51" i="20"/>
  <c r="DE52" i="20"/>
  <c r="DE53" i="20"/>
  <c r="DE54" i="20"/>
  <c r="DE55" i="20"/>
  <c r="DE56" i="20"/>
  <c r="DE57" i="20"/>
  <c r="DE58" i="20"/>
  <c r="DE59" i="20"/>
  <c r="DE60" i="20"/>
  <c r="DE61" i="20"/>
  <c r="DE62" i="20"/>
  <c r="DE63" i="20"/>
  <c r="DE20" i="20"/>
  <c r="DE2" i="20"/>
  <c r="DE3" i="20"/>
  <c r="DE4" i="20"/>
  <c r="DE5" i="20"/>
  <c r="DE6" i="20"/>
  <c r="DE7" i="20"/>
  <c r="DE8" i="20"/>
  <c r="DE9" i="20"/>
  <c r="DE10" i="20"/>
  <c r="DE11" i="20"/>
  <c r="DE12" i="20"/>
  <c r="DE13" i="20"/>
  <c r="DE14" i="20"/>
  <c r="DE15" i="20"/>
  <c r="DE16" i="20"/>
  <c r="DE17" i="20"/>
  <c r="DE18" i="20"/>
  <c r="DE1" i="20"/>
  <c r="A38" i="20"/>
  <c r="CX22" i="2"/>
  <c r="EG22" i="2" s="1"/>
  <c r="CX23" i="2"/>
  <c r="EG23" i="2" s="1"/>
  <c r="CX24" i="2"/>
  <c r="EG24" i="2" s="1"/>
  <c r="CX25" i="2"/>
  <c r="EG25" i="2" s="1"/>
  <c r="CX26" i="2"/>
  <c r="EG26" i="2" s="1"/>
  <c r="CX27" i="2"/>
  <c r="EG27" i="2" s="1"/>
  <c r="CX28" i="2"/>
  <c r="EG28" i="2" s="1"/>
  <c r="CX21" i="2"/>
  <c r="EG21" i="2" s="1"/>
  <c r="DD135" i="20"/>
  <c r="CX5" i="2"/>
  <c r="CX4" i="2"/>
  <c r="DF3" i="20"/>
  <c r="DF2" i="20"/>
  <c r="CX11" i="2"/>
  <c r="DF9" i="20"/>
  <c r="DD79" i="20"/>
  <c r="DD80" i="20"/>
  <c r="M7" i="9"/>
  <c r="DD366" i="20" s="1"/>
  <c r="CB3" i="12"/>
  <c r="M8" i="9"/>
  <c r="DD367" i="20" s="1"/>
  <c r="M10" i="9"/>
  <c r="M11" i="9"/>
  <c r="M12" i="9"/>
  <c r="DD371" i="20" s="1"/>
  <c r="M9" i="9"/>
  <c r="CA9" i="9" s="1"/>
  <c r="DF368" i="20" s="1"/>
  <c r="M6" i="9"/>
  <c r="DD365" i="20" s="1"/>
  <c r="M5" i="9"/>
  <c r="DD364" i="20" s="1"/>
  <c r="M4" i="9"/>
  <c r="CA4" i="9" s="1"/>
  <c r="DF363" i="20" s="1"/>
  <c r="DD362" i="20"/>
  <c r="CJ3" i="12"/>
  <c r="CJ23" i="12" s="1"/>
  <c r="CJ26" i="12" s="1"/>
  <c r="CI3" i="12"/>
  <c r="CM4" i="9"/>
  <c r="CM5" i="9"/>
  <c r="CM6" i="9"/>
  <c r="CM7" i="9"/>
  <c r="CM8" i="9"/>
  <c r="CM9" i="9"/>
  <c r="CM10" i="9"/>
  <c r="CM11" i="9"/>
  <c r="CM12" i="9"/>
  <c r="CM13" i="9"/>
  <c r="CM14" i="9"/>
  <c r="CM3" i="9"/>
  <c r="CN4" i="9"/>
  <c r="CO4" i="9"/>
  <c r="CP4" i="9"/>
  <c r="CQ4" i="9"/>
  <c r="CR4" i="9"/>
  <c r="CR18" i="9" s="1"/>
  <c r="CN5" i="9"/>
  <c r="CO5" i="9"/>
  <c r="CP5" i="9"/>
  <c r="CQ5" i="9"/>
  <c r="CR5" i="9"/>
  <c r="CN6" i="9"/>
  <c r="CO6" i="9"/>
  <c r="CP6" i="9"/>
  <c r="CP18" i="9" s="1"/>
  <c r="CQ6" i="9"/>
  <c r="CR6" i="9"/>
  <c r="CN7" i="9"/>
  <c r="CO7" i="9"/>
  <c r="CP7" i="9"/>
  <c r="CQ7" i="9"/>
  <c r="CR7" i="9"/>
  <c r="CN8" i="9"/>
  <c r="CO8" i="9"/>
  <c r="CP8" i="9"/>
  <c r="CQ8" i="9"/>
  <c r="CR8" i="9"/>
  <c r="CN9" i="9"/>
  <c r="CO9" i="9"/>
  <c r="CP9" i="9"/>
  <c r="CQ9" i="9"/>
  <c r="CQ18" i="9" s="1"/>
  <c r="CQ20" i="9" s="1"/>
  <c r="DB39" i="9" s="1"/>
  <c r="CR9" i="9"/>
  <c r="CN10" i="9"/>
  <c r="CO10" i="9"/>
  <c r="CP10" i="9"/>
  <c r="CQ10" i="9"/>
  <c r="CR10" i="9"/>
  <c r="CN11" i="9"/>
  <c r="CO11" i="9"/>
  <c r="CP11" i="9"/>
  <c r="CQ11" i="9"/>
  <c r="CR11" i="9"/>
  <c r="CN12" i="9"/>
  <c r="CO12" i="9"/>
  <c r="CP12" i="9"/>
  <c r="CQ12" i="9"/>
  <c r="CR12" i="9"/>
  <c r="CN13" i="9"/>
  <c r="CO13" i="9"/>
  <c r="CP13" i="9"/>
  <c r="CQ13" i="9"/>
  <c r="CR13" i="9"/>
  <c r="CN14" i="9"/>
  <c r="CO14" i="9"/>
  <c r="CO16" i="9" s="1"/>
  <c r="CP14" i="9"/>
  <c r="CP16" i="9" s="1"/>
  <c r="CQ14" i="9"/>
  <c r="CQ16" i="9" s="1"/>
  <c r="CR14" i="9"/>
  <c r="CR16" i="9" s="1"/>
  <c r="CO3" i="9"/>
  <c r="CP3" i="9"/>
  <c r="CP17" i="9"/>
  <c r="CQ3" i="9"/>
  <c r="CR3" i="9"/>
  <c r="CN3" i="9"/>
  <c r="CN17" i="9" s="1"/>
  <c r="CB4" i="9"/>
  <c r="CC4" i="9"/>
  <c r="CD4" i="9"/>
  <c r="CE4" i="9"/>
  <c r="CF4" i="9"/>
  <c r="CB5" i="9"/>
  <c r="CC5" i="9"/>
  <c r="CD5" i="9"/>
  <c r="CE5" i="9"/>
  <c r="CF5" i="9"/>
  <c r="CB6" i="9"/>
  <c r="CC6" i="9"/>
  <c r="CD6" i="9"/>
  <c r="CE6" i="9"/>
  <c r="CF6" i="9"/>
  <c r="CB7" i="9"/>
  <c r="CC7" i="9"/>
  <c r="CD7" i="9"/>
  <c r="CE7" i="9"/>
  <c r="CF7" i="9"/>
  <c r="CB8" i="9"/>
  <c r="CC8" i="9"/>
  <c r="CD8" i="9"/>
  <c r="CE8" i="9"/>
  <c r="CF8" i="9"/>
  <c r="CB9" i="9"/>
  <c r="CC9" i="9"/>
  <c r="CD9" i="9"/>
  <c r="CE9" i="9"/>
  <c r="CF9" i="9"/>
  <c r="CB10" i="9"/>
  <c r="CC10" i="9"/>
  <c r="CD10" i="9"/>
  <c r="CE10" i="9"/>
  <c r="CF10" i="9"/>
  <c r="CB11" i="9"/>
  <c r="CC11" i="9"/>
  <c r="CD11" i="9"/>
  <c r="CE11" i="9"/>
  <c r="CF11" i="9"/>
  <c r="CB12" i="9"/>
  <c r="CC12" i="9"/>
  <c r="CD12" i="9"/>
  <c r="CE12" i="9"/>
  <c r="CF12" i="9"/>
  <c r="CB13" i="9"/>
  <c r="CC13" i="9"/>
  <c r="CD13" i="9"/>
  <c r="CE13" i="9"/>
  <c r="CF13" i="9"/>
  <c r="CB14" i="9"/>
  <c r="CC14" i="9"/>
  <c r="CD14" i="9"/>
  <c r="CE14" i="9"/>
  <c r="CF14" i="9"/>
  <c r="CC3" i="9"/>
  <c r="CH4" i="9" s="1"/>
  <c r="CH5" i="9" s="1"/>
  <c r="CD3" i="9"/>
  <c r="CE3" i="9"/>
  <c r="CF3" i="9"/>
  <c r="CB3" i="9"/>
  <c r="T2" i="9"/>
  <c r="CA7" i="9"/>
  <c r="DF366" i="20" s="1"/>
  <c r="M13" i="9"/>
  <c r="M14" i="9"/>
  <c r="DD373" i="20" s="1"/>
  <c r="AP6" i="10"/>
  <c r="AP7" i="10"/>
  <c r="AP8" i="10"/>
  <c r="AP5" i="10"/>
  <c r="CK4" i="9"/>
  <c r="CJ4" i="9"/>
  <c r="CI4" i="9"/>
  <c r="CI5" i="9" s="1"/>
  <c r="CG4" i="9"/>
  <c r="CG5" i="9"/>
  <c r="CG6" i="9" s="1"/>
  <c r="CG7" i="9" s="1"/>
  <c r="DF4" i="20"/>
  <c r="DF5" i="20"/>
  <c r="DF6" i="20"/>
  <c r="DF7" i="20"/>
  <c r="DF8" i="20"/>
  <c r="DF10" i="20"/>
  <c r="DF11" i="20"/>
  <c r="DF12" i="20"/>
  <c r="DF13" i="20"/>
  <c r="DF14" i="20"/>
  <c r="DF15" i="20"/>
  <c r="DF16" i="20"/>
  <c r="DF17" i="20"/>
  <c r="DF18" i="20"/>
  <c r="DF1" i="20"/>
  <c r="AP44" i="13"/>
  <c r="CA44" i="13" s="1"/>
  <c r="AP19" i="19"/>
  <c r="AP18" i="19"/>
  <c r="AP17" i="19"/>
  <c r="AP10" i="19"/>
  <c r="AP9" i="19"/>
  <c r="AP16" i="19"/>
  <c r="AP23" i="18"/>
  <c r="CA23" i="18" s="1"/>
  <c r="AP22" i="18"/>
  <c r="AP21" i="18"/>
  <c r="AP16" i="18"/>
  <c r="AP15" i="18"/>
  <c r="AP12" i="18"/>
  <c r="AP13" i="18"/>
  <c r="AP14" i="18"/>
  <c r="AP11" i="18"/>
  <c r="AP4" i="18"/>
  <c r="AP5" i="18"/>
  <c r="AP6" i="18"/>
  <c r="AP3" i="18"/>
  <c r="DD374" i="21" s="1"/>
  <c r="AP20" i="18"/>
  <c r="AP19" i="18"/>
  <c r="AP18" i="18"/>
  <c r="AP17" i="18"/>
  <c r="CA17" i="18" s="1"/>
  <c r="AP10" i="18"/>
  <c r="AP9" i="18"/>
  <c r="AP8" i="18"/>
  <c r="AP7" i="18"/>
  <c r="DD341" i="21"/>
  <c r="DD343" i="21"/>
  <c r="AP20" i="17"/>
  <c r="AP21" i="17"/>
  <c r="CA21" i="17" s="1"/>
  <c r="AP22" i="17"/>
  <c r="CA22" i="17" s="1"/>
  <c r="AP19" i="17"/>
  <c r="DD338" i="21"/>
  <c r="DD337" i="21"/>
  <c r="DD335" i="21"/>
  <c r="DD331" i="21"/>
  <c r="DD332" i="21"/>
  <c r="DD333" i="21"/>
  <c r="DD330" i="21"/>
  <c r="AP24" i="17"/>
  <c r="CA24" i="17" s="1"/>
  <c r="AP23" i="17"/>
  <c r="AP62" i="16"/>
  <c r="AP61" i="16"/>
  <c r="CA61" i="16" s="1"/>
  <c r="DF306" i="21" s="1"/>
  <c r="DD303" i="21"/>
  <c r="DD299" i="21"/>
  <c r="DD292" i="21"/>
  <c r="DD295" i="21"/>
  <c r="DD289" i="21"/>
  <c r="AP39" i="16"/>
  <c r="AP37" i="16"/>
  <c r="AP38" i="16"/>
  <c r="AP36" i="16"/>
  <c r="AP34" i="16"/>
  <c r="AP33" i="16"/>
  <c r="DD269" i="21"/>
  <c r="DD262" i="21"/>
  <c r="DD257" i="21"/>
  <c r="DD250" i="21"/>
  <c r="DD301" i="21"/>
  <c r="DD287" i="21"/>
  <c r="AP41" i="16"/>
  <c r="AP40" i="16"/>
  <c r="AP35" i="16"/>
  <c r="AP32" i="16"/>
  <c r="DD277" i="21" s="1"/>
  <c r="AP31" i="16"/>
  <c r="DD254" i="21"/>
  <c r="AP58" i="15"/>
  <c r="AP56" i="15"/>
  <c r="AP57" i="15"/>
  <c r="AP55" i="15"/>
  <c r="AP41" i="15"/>
  <c r="AP42" i="15"/>
  <c r="AP43" i="15"/>
  <c r="AP40" i="15"/>
  <c r="AP45" i="15"/>
  <c r="AP44" i="15"/>
  <c r="AP28" i="15"/>
  <c r="CA28" i="15" s="1"/>
  <c r="AP27" i="15"/>
  <c r="AP21" i="15"/>
  <c r="AP20" i="15"/>
  <c r="AP19" i="15"/>
  <c r="AP18" i="15"/>
  <c r="DD146" i="21"/>
  <c r="AP57" i="14"/>
  <c r="AP55" i="14"/>
  <c r="AP56" i="14"/>
  <c r="AP54" i="14"/>
  <c r="AP51" i="14"/>
  <c r="AP52" i="14"/>
  <c r="AP53" i="14"/>
  <c r="AP50" i="14"/>
  <c r="AP40" i="14"/>
  <c r="AP39" i="14"/>
  <c r="AP10" i="14"/>
  <c r="AP9" i="14"/>
  <c r="DD70" i="21" s="1"/>
  <c r="AP38" i="14"/>
  <c r="AP37" i="14"/>
  <c r="AP33" i="14"/>
  <c r="AP26" i="14"/>
  <c r="DD87" i="21" s="1"/>
  <c r="AP5" i="11"/>
  <c r="AP4" i="11"/>
  <c r="CA4" i="11" s="1"/>
  <c r="AP3" i="11"/>
  <c r="AP9" i="10"/>
  <c r="AP4" i="10"/>
  <c r="CA4" i="10" s="1"/>
  <c r="AP3" i="10"/>
  <c r="AP42" i="13"/>
  <c r="CA42" i="13" s="1"/>
  <c r="AP43" i="13"/>
  <c r="CA43" i="13" s="1"/>
  <c r="AP41" i="13"/>
  <c r="AP22" i="13"/>
  <c r="AP23" i="13"/>
  <c r="AP24" i="13"/>
  <c r="AP25" i="13"/>
  <c r="AP26" i="13"/>
  <c r="CA26" i="13" s="1"/>
  <c r="AP27" i="13"/>
  <c r="AP28" i="13"/>
  <c r="DD330" i="20"/>
  <c r="DD329" i="20"/>
  <c r="DD325" i="20"/>
  <c r="DD320" i="20"/>
  <c r="DD317" i="20"/>
  <c r="DD315" i="20"/>
  <c r="DD314" i="20"/>
  <c r="AP31" i="13"/>
  <c r="AP30" i="13"/>
  <c r="CA30" i="13" s="1"/>
  <c r="AP29" i="13"/>
  <c r="CA29" i="13" s="1"/>
  <c r="DD318" i="20"/>
  <c r="DD312" i="20"/>
  <c r="DD288" i="20"/>
  <c r="DD284" i="20"/>
  <c r="DD280" i="20"/>
  <c r="DD278" i="20"/>
  <c r="DD276" i="20"/>
  <c r="DD271" i="20"/>
  <c r="DD272" i="20"/>
  <c r="DD273" i="20"/>
  <c r="DD270" i="20"/>
  <c r="DD262" i="20"/>
  <c r="DD261" i="20"/>
  <c r="DD260" i="20"/>
  <c r="DD258" i="20"/>
  <c r="DD253" i="20"/>
  <c r="DD255" i="20"/>
  <c r="DD256" i="20"/>
  <c r="DD252" i="20"/>
  <c r="DD290" i="20"/>
  <c r="AP41" i="8"/>
  <c r="DD285" i="20"/>
  <c r="DD191" i="20"/>
  <c r="DD187" i="20"/>
  <c r="DD188" i="20"/>
  <c r="DD190" i="20"/>
  <c r="DD186" i="20"/>
  <c r="DD185" i="20"/>
  <c r="AP4" i="5"/>
  <c r="CA4" i="5" s="1"/>
  <c r="AP3" i="5"/>
  <c r="CA3" i="5" s="1"/>
  <c r="DF137" i="20"/>
  <c r="AP17" i="4"/>
  <c r="CA17" i="4" s="1"/>
  <c r="AP18" i="4"/>
  <c r="CA18" i="4" s="1"/>
  <c r="DF151" i="20"/>
  <c r="DD150" i="20"/>
  <c r="DD143" i="20"/>
  <c r="DD128" i="20"/>
  <c r="DD127" i="20"/>
  <c r="DD120" i="20"/>
  <c r="DD123" i="20"/>
  <c r="DD119" i="20"/>
  <c r="DF119" i="20"/>
  <c r="AP25" i="4"/>
  <c r="CA25" i="4" s="1"/>
  <c r="DD125" i="20"/>
  <c r="DD98" i="20"/>
  <c r="DD96" i="20"/>
  <c r="DD87" i="20"/>
  <c r="DD95" i="20"/>
  <c r="AP18" i="3"/>
  <c r="CA18" i="3" s="1"/>
  <c r="AP14" i="3"/>
  <c r="DD89" i="20"/>
  <c r="DD88" i="20"/>
  <c r="DD84" i="20"/>
  <c r="DD82" i="20"/>
  <c r="DD83" i="20"/>
  <c r="DD81" i="20"/>
  <c r="AP49" i="2"/>
  <c r="DD66" i="20" s="1"/>
  <c r="AP47" i="2"/>
  <c r="CA47" i="2" s="1"/>
  <c r="DF64" i="20" s="1"/>
  <c r="AP48" i="2"/>
  <c r="DD65" i="20" s="1"/>
  <c r="AP46" i="2"/>
  <c r="DD63" i="20" s="1"/>
  <c r="AP45" i="2"/>
  <c r="DD62" i="20" s="1"/>
  <c r="AP43" i="2"/>
  <c r="DD60" i="20" s="1"/>
  <c r="AP44" i="2"/>
  <c r="CA44" i="2" s="1"/>
  <c r="DF61" i="20" s="1"/>
  <c r="AP42" i="2"/>
  <c r="AP32" i="2"/>
  <c r="CA32" i="2" s="1"/>
  <c r="AP30" i="2"/>
  <c r="CA30" i="2" s="1"/>
  <c r="AP31" i="2"/>
  <c r="AP29" i="2"/>
  <c r="CA29" i="2" s="1"/>
  <c r="DF46" i="20" s="1"/>
  <c r="AP25" i="2"/>
  <c r="DD42" i="20" s="1"/>
  <c r="AP23" i="2"/>
  <c r="CA23" i="2" s="1"/>
  <c r="AP24" i="2"/>
  <c r="AP22" i="2"/>
  <c r="AP21" i="2"/>
  <c r="AP19" i="2"/>
  <c r="AP20" i="2"/>
  <c r="AP18" i="2"/>
  <c r="DF32" i="20"/>
  <c r="DD31" i="20"/>
  <c r="DD26" i="20"/>
  <c r="CX6" i="2"/>
  <c r="CX7" i="2"/>
  <c r="CX8" i="2"/>
  <c r="CX9" i="2"/>
  <c r="CX10" i="2"/>
  <c r="CX12" i="2"/>
  <c r="EG12" i="2" s="1"/>
  <c r="CX13" i="2"/>
  <c r="CX14" i="2"/>
  <c r="EG14" i="2" s="1"/>
  <c r="CX15" i="2"/>
  <c r="EG15" i="2" s="1"/>
  <c r="CX16" i="2"/>
  <c r="EG16" i="2" s="1"/>
  <c r="CX17" i="2"/>
  <c r="EG17" i="2" s="1"/>
  <c r="CX18" i="2"/>
  <c r="EG18" i="2" s="1"/>
  <c r="CX19" i="2"/>
  <c r="EG19" i="2" s="1"/>
  <c r="CX20" i="2"/>
  <c r="EG20" i="2" s="1"/>
  <c r="CX3" i="2"/>
  <c r="CJ5" i="9"/>
  <c r="CJ6" i="9" s="1"/>
  <c r="CJ7" i="9" s="1"/>
  <c r="CJ8" i="9" s="1"/>
  <c r="CA3" i="9"/>
  <c r="DF362" i="20" s="1"/>
  <c r="CK5" i="9"/>
  <c r="CK6" i="9" s="1"/>
  <c r="CN16" i="9"/>
  <c r="DD34" i="20"/>
  <c r="DD392" i="21"/>
  <c r="DD384" i="21"/>
  <c r="DD377" i="21"/>
  <c r="DD382" i="21"/>
  <c r="DD389" i="21"/>
  <c r="CO17" i="9"/>
  <c r="DD211" i="20"/>
  <c r="DD219" i="20"/>
  <c r="DD397" i="21"/>
  <c r="DD257" i="20"/>
  <c r="DD275" i="20"/>
  <c r="DD281" i="20"/>
  <c r="DD93" i="20"/>
  <c r="DD92" i="20"/>
  <c r="DD456" i="21"/>
  <c r="DD454" i="21"/>
  <c r="CH5" i="26"/>
  <c r="CH6" i="26" s="1"/>
  <c r="CH7" i="26" s="1"/>
  <c r="CH8" i="26" s="1"/>
  <c r="CH9" i="26" s="1"/>
  <c r="CH10" i="26" s="1"/>
  <c r="CH11" i="26" s="1"/>
  <c r="CA12" i="9"/>
  <c r="DF371" i="20" s="1"/>
  <c r="CA8" i="9"/>
  <c r="DF367" i="20" s="1"/>
  <c r="CQ17" i="9"/>
  <c r="DD368" i="20"/>
  <c r="CA6" i="9"/>
  <c r="DF365" i="20" s="1"/>
  <c r="CO19" i="25"/>
  <c r="CO22" i="25" s="1"/>
  <c r="DB17" i="25" s="1"/>
  <c r="CK5" i="25"/>
  <c r="CK6" i="25" s="1"/>
  <c r="CK7" i="25" s="1"/>
  <c r="CK8" i="25" s="1"/>
  <c r="CK9" i="25" s="1"/>
  <c r="CK10" i="25" s="1"/>
  <c r="CK11" i="25" s="1"/>
  <c r="CP19" i="25"/>
  <c r="CP22" i="25" s="1"/>
  <c r="DB31" i="25" s="1"/>
  <c r="CQ19" i="25"/>
  <c r="CQ22" i="25" s="1"/>
  <c r="DB45" i="25" s="1"/>
  <c r="CI5" i="26"/>
  <c r="CI6" i="26" s="1"/>
  <c r="CI7" i="26" s="1"/>
  <c r="CI8" i="26" s="1"/>
  <c r="CI9" i="26" s="1"/>
  <c r="CI10" i="26" s="1"/>
  <c r="CI11" i="26" s="1"/>
  <c r="CJ5" i="26"/>
  <c r="CJ6" i="26" s="1"/>
  <c r="CJ7" i="26" s="1"/>
  <c r="CJ8" i="26" s="1"/>
  <c r="CJ9" i="26" s="1"/>
  <c r="CJ10" i="26" s="1"/>
  <c r="CJ11" i="26" s="1"/>
  <c r="CI5" i="25"/>
  <c r="CI6" i="25" s="1"/>
  <c r="CI7" i="25" s="1"/>
  <c r="CI8" i="25"/>
  <c r="CI9" i="25" s="1"/>
  <c r="CI10" i="25" s="1"/>
  <c r="CI11" i="25" s="1"/>
  <c r="CI12" i="25" s="1"/>
  <c r="CI13" i="25" s="1"/>
  <c r="CI14" i="25" s="1"/>
  <c r="CR19" i="25"/>
  <c r="CR22" i="25" s="1"/>
  <c r="DB59" i="25" s="1"/>
  <c r="DD455" i="21"/>
  <c r="FH427" i="20"/>
  <c r="FH172" i="20"/>
  <c r="FH370" i="20"/>
  <c r="FH126" i="20"/>
  <c r="FH329" i="20"/>
  <c r="FH45" i="20"/>
  <c r="FH194" i="20"/>
  <c r="FH417" i="20"/>
  <c r="FH209" i="20"/>
  <c r="FH97" i="20"/>
  <c r="FH33" i="20"/>
  <c r="FH116" i="20"/>
  <c r="FH459" i="20"/>
  <c r="FH437" i="20"/>
  <c r="FH235" i="20"/>
  <c r="FH113" i="20"/>
  <c r="FH366" i="20"/>
  <c r="FH351" i="20"/>
  <c r="FH24" i="20"/>
  <c r="FH55" i="20"/>
  <c r="FH104" i="20"/>
  <c r="FH434" i="20"/>
  <c r="FH101" i="20"/>
  <c r="FH185" i="20"/>
  <c r="FH129" i="20"/>
  <c r="FH443" i="20"/>
  <c r="FH14" i="20"/>
  <c r="FH60" i="20"/>
  <c r="FH420" i="20"/>
  <c r="FH219" i="20"/>
  <c r="FH477" i="20"/>
  <c r="FH250" i="20"/>
  <c r="FH90" i="20"/>
  <c r="FH295" i="20"/>
  <c r="FH471" i="20"/>
  <c r="FH485" i="20"/>
  <c r="FH466" i="20"/>
  <c r="FH474" i="20"/>
  <c r="FH189" i="20"/>
  <c r="FH452" i="20"/>
  <c r="FH402" i="20"/>
  <c r="FH257" i="20"/>
  <c r="FH313" i="20"/>
  <c r="FH240" i="20"/>
  <c r="FH336" i="20"/>
  <c r="FH161" i="20"/>
  <c r="FH157" i="20"/>
  <c r="FH446" i="20"/>
  <c r="FH340" i="20"/>
  <c r="FH431" i="20"/>
  <c r="FH270" i="20"/>
  <c r="FH229" i="20"/>
  <c r="FH232" i="20"/>
  <c r="FH406" i="20"/>
  <c r="FH201" i="20"/>
  <c r="FH64" i="20"/>
  <c r="FH398" i="20"/>
  <c r="FH225" i="20"/>
  <c r="FH261" i="20"/>
  <c r="FH153" i="20"/>
  <c r="FH375" i="20"/>
  <c r="FH72" i="20"/>
  <c r="FH462" i="20"/>
  <c r="FH94" i="20"/>
  <c r="FH299" i="20"/>
  <c r="FH387" i="20"/>
  <c r="FH80" i="20"/>
  <c r="FH253" i="20"/>
  <c r="FH122" i="20"/>
  <c r="FH19" i="20"/>
  <c r="FH164" i="20"/>
  <c r="FH303" i="20"/>
  <c r="FH410" i="20"/>
  <c r="FH142" i="20"/>
  <c r="FH363" i="20"/>
  <c r="FH306" i="20"/>
  <c r="FH324" i="20"/>
  <c r="FH274" i="20"/>
  <c r="FH135" i="20"/>
  <c r="DD608" i="20"/>
  <c r="CA5" i="25"/>
  <c r="DF412" i="20" s="1"/>
  <c r="DD412" i="20"/>
  <c r="DD214" i="20"/>
  <c r="DD215" i="20"/>
  <c r="DD212" i="20"/>
  <c r="DD218" i="20"/>
  <c r="DD226" i="20"/>
  <c r="DD223" i="20"/>
  <c r="DD339" i="21"/>
  <c r="DD344" i="21"/>
  <c r="DD340" i="21"/>
  <c r="DD32" i="20"/>
  <c r="DD174" i="20"/>
  <c r="DD130" i="20"/>
  <c r="DD142" i="20"/>
  <c r="DD144" i="20"/>
  <c r="DF150" i="20"/>
  <c r="DF146" i="20"/>
  <c r="DD151" i="20"/>
  <c r="DD149" i="20"/>
  <c r="DD137" i="20"/>
  <c r="DD133" i="20"/>
  <c r="DD140" i="20"/>
  <c r="DF123" i="20"/>
  <c r="DF127" i="20"/>
  <c r="DF128" i="20"/>
  <c r="DD132" i="20"/>
  <c r="DF132" i="20"/>
  <c r="DD138" i="20"/>
  <c r="DD134" i="20"/>
  <c r="DF40" i="20"/>
  <c r="CA49" i="2"/>
  <c r="CA3" i="26"/>
  <c r="DF454" i="21" s="1"/>
  <c r="DD329" i="21"/>
  <c r="DD260" i="21"/>
  <c r="DD253" i="21"/>
  <c r="DD274" i="21"/>
  <c r="DD248" i="21"/>
  <c r="DD286" i="21"/>
  <c r="DD261" i="21"/>
  <c r="DD268" i="21"/>
  <c r="DD281" i="21"/>
  <c r="DD291" i="21"/>
  <c r="DD304" i="21"/>
  <c r="DD249" i="21"/>
  <c r="DD258" i="21"/>
  <c r="DD270" i="21"/>
  <c r="DD278" i="21"/>
  <c r="DD256" i="21"/>
  <c r="DD265" i="21"/>
  <c r="DD298" i="21"/>
  <c r="DD313" i="20"/>
  <c r="DD337" i="20"/>
  <c r="DD322" i="20"/>
  <c r="DD323" i="20"/>
  <c r="DD332" i="20"/>
  <c r="DD328" i="20"/>
  <c r="DD316" i="20"/>
  <c r="DD321" i="20"/>
  <c r="DD286" i="20"/>
  <c r="DD289" i="20"/>
  <c r="DF49" i="20"/>
  <c r="DD49" i="20"/>
  <c r="DD348" i="21"/>
  <c r="DD350" i="21"/>
  <c r="DD335" i="20"/>
  <c r="DD283" i="21"/>
  <c r="DD347" i="21"/>
  <c r="DD94" i="20"/>
  <c r="DD349" i="21"/>
  <c r="DD333" i="20"/>
  <c r="DD394" i="21"/>
  <c r="DD173" i="20"/>
  <c r="DD369" i="20"/>
  <c r="CA10" i="9"/>
  <c r="DF369" i="20"/>
  <c r="DD358" i="20"/>
  <c r="CA9" i="25"/>
  <c r="DF416" i="20" s="1"/>
  <c r="DD416" i="20"/>
  <c r="DD267" i="20"/>
  <c r="DD450" i="21"/>
  <c r="CA14" i="25"/>
  <c r="DF421" i="20" s="1"/>
  <c r="DD421" i="20"/>
  <c r="CA8" i="25"/>
  <c r="DF415" i="20" s="1"/>
  <c r="DD551" i="21"/>
  <c r="F4" i="36"/>
  <c r="DD500" i="21"/>
  <c r="DE459" i="21"/>
  <c r="DF459" i="21" s="1"/>
  <c r="DD459" i="21"/>
  <c r="FH296" i="21"/>
  <c r="FH343" i="21"/>
  <c r="FH339" i="21"/>
  <c r="FH357" i="21"/>
  <c r="FH83" i="21"/>
  <c r="FH220" i="21"/>
  <c r="FH168" i="21"/>
  <c r="FH459" i="21"/>
  <c r="FH374" i="21"/>
  <c r="FH561" i="21"/>
  <c r="FH524" i="21"/>
  <c r="FH405" i="21"/>
  <c r="FH191" i="21"/>
  <c r="FH171" i="21"/>
  <c r="FH62" i="21"/>
  <c r="FH138" i="21"/>
  <c r="FH57" i="21"/>
  <c r="FH462" i="21"/>
  <c r="FH77" i="21"/>
  <c r="FH536" i="21"/>
  <c r="FH392" i="21"/>
  <c r="FH217" i="21"/>
  <c r="FH469" i="21"/>
  <c r="FH118" i="21"/>
  <c r="FH100" i="21"/>
  <c r="FH325" i="21"/>
  <c r="FH472" i="21"/>
  <c r="FH353" i="21"/>
  <c r="FH554" i="21"/>
  <c r="FH90" i="21"/>
  <c r="FH447" i="21"/>
  <c r="FH424" i="21"/>
  <c r="FH531" i="21"/>
  <c r="FH546" i="21"/>
  <c r="FH203" i="21"/>
  <c r="FH431" i="21"/>
  <c r="FH411" i="21"/>
  <c r="FH521" i="21"/>
  <c r="FH164" i="21"/>
  <c r="FH488" i="21"/>
  <c r="FH271" i="21"/>
  <c r="FH383" i="21"/>
  <c r="FH239" i="21"/>
  <c r="FH207" i="21"/>
  <c r="FH441" i="21"/>
  <c r="FH156" i="21"/>
  <c r="FH415" i="21"/>
  <c r="FH96" i="21"/>
  <c r="FH306" i="21"/>
  <c r="FH280" i="21"/>
  <c r="FH159" i="21"/>
  <c r="FH260" i="21"/>
  <c r="FH183" i="21"/>
  <c r="FH44" i="21"/>
  <c r="FH380" i="21"/>
  <c r="FH408" i="21"/>
  <c r="FH275" i="21"/>
  <c r="FH299" i="21"/>
  <c r="FH214" i="21"/>
  <c r="FH347" i="21"/>
  <c r="FH453" i="21"/>
  <c r="FH495" i="21"/>
  <c r="FH72" i="21"/>
  <c r="FH435" i="21"/>
  <c r="FH175" i="21"/>
  <c r="FH386" i="21"/>
  <c r="FH316" i="21"/>
  <c r="FH438" i="21"/>
  <c r="FH420" i="21"/>
  <c r="FH465" i="21"/>
  <c r="FH310" i="21"/>
  <c r="FH450" i="21"/>
  <c r="FH86" i="21"/>
  <c r="FH104" i="21"/>
  <c r="FH503" i="21"/>
  <c r="FH108" i="21"/>
  <c r="FH178" i="21"/>
  <c r="FH350" i="21"/>
  <c r="FH200" i="21"/>
  <c r="FH225" i="21"/>
  <c r="FH232" i="21"/>
  <c r="FH402" i="21"/>
  <c r="FH313" i="21"/>
  <c r="FH66" i="21"/>
  <c r="FH147" i="21"/>
  <c r="FH377" i="21"/>
  <c r="FH228" i="21"/>
  <c r="FH130" i="21"/>
  <c r="FH121" i="21"/>
  <c r="FH289" i="21"/>
  <c r="FH48" i="21"/>
  <c r="FH565" i="21"/>
  <c r="FH570" i="21"/>
  <c r="FH135" i="21"/>
  <c r="FH253" i="21"/>
  <c r="FH364" i="21"/>
  <c r="FH52" i="21"/>
  <c r="FH211" i="21"/>
  <c r="FH549" i="20"/>
  <c r="FH528" i="20"/>
  <c r="FH536" i="20"/>
  <c r="FH612" i="20"/>
  <c r="FH564" i="20"/>
  <c r="FH489" i="20"/>
  <c r="FH523" i="20"/>
  <c r="FH568" i="20"/>
  <c r="FH587" i="20"/>
  <c r="FH583" i="20"/>
  <c r="FH553" i="20"/>
  <c r="FH497" i="20"/>
  <c r="FH598" i="20"/>
  <c r="FH559" i="20"/>
  <c r="FH601" i="20"/>
  <c r="FH519" i="20"/>
  <c r="FH504" i="20"/>
  <c r="FH540" i="20"/>
  <c r="FH508" i="20"/>
  <c r="FH515" i="20"/>
  <c r="FH650" i="20"/>
  <c r="FH571" i="20"/>
  <c r="FH556" i="20"/>
  <c r="FH580" i="20"/>
  <c r="FH493" i="20"/>
  <c r="FH591" i="20"/>
  <c r="FH608" i="20"/>
  <c r="DL53" i="37" l="1"/>
  <c r="DM55" i="37"/>
  <c r="DD59" i="20"/>
  <c r="DM53" i="13"/>
  <c r="DL51" i="13"/>
  <c r="DD297" i="21"/>
  <c r="DD307" i="21"/>
  <c r="CA62" i="16"/>
  <c r="DF307" i="21" s="1"/>
  <c r="DF304" i="21"/>
  <c r="DB16" i="16"/>
  <c r="DF303" i="21"/>
  <c r="DB15" i="16"/>
  <c r="DD302" i="21"/>
  <c r="CA57" i="16"/>
  <c r="DF301" i="21"/>
  <c r="DB13" i="16"/>
  <c r="DF300" i="21"/>
  <c r="DB12" i="16"/>
  <c r="DF299" i="21"/>
  <c r="DB11" i="16"/>
  <c r="DF298" i="21"/>
  <c r="DB10" i="16"/>
  <c r="DF297" i="21"/>
  <c r="DB9" i="16"/>
  <c r="DD296" i="21"/>
  <c r="CA51" i="16"/>
  <c r="DF295" i="21"/>
  <c r="DB7" i="16"/>
  <c r="DF294" i="21"/>
  <c r="DB6" i="16"/>
  <c r="CA48" i="16"/>
  <c r="W2" i="16"/>
  <c r="U2" i="16"/>
  <c r="CA9" i="19"/>
  <c r="CA17" i="19"/>
  <c r="CA10" i="19"/>
  <c r="CA5" i="19"/>
  <c r="DF419" i="21" s="1"/>
  <c r="DD419" i="21"/>
  <c r="CA5" i="12"/>
  <c r="DF392" i="20" s="1"/>
  <c r="DD392" i="20"/>
  <c r="DD391" i="20"/>
  <c r="CA4" i="12"/>
  <c r="DF391" i="20" s="1"/>
  <c r="CE4" i="12"/>
  <c r="CE5" i="12" s="1"/>
  <c r="CE6" i="12" s="1"/>
  <c r="CE7" i="12" s="1"/>
  <c r="CE8" i="12" s="1"/>
  <c r="CE9" i="12" s="1"/>
  <c r="CE10" i="12" s="1"/>
  <c r="CE11" i="12" s="1"/>
  <c r="CE12" i="12" s="1"/>
  <c r="CE13" i="12" s="1"/>
  <c r="CE14" i="12" s="1"/>
  <c r="CE15" i="12" s="1"/>
  <c r="CE16" i="12" s="1"/>
  <c r="CE17" i="12" s="1"/>
  <c r="CE18" i="12" s="1"/>
  <c r="CE19" i="12" s="1"/>
  <c r="CE20" i="12" s="1"/>
  <c r="CE21" i="12" s="1"/>
  <c r="DD115" i="21"/>
  <c r="CA54" i="14"/>
  <c r="DF115" i="21" s="1"/>
  <c r="DD88" i="21"/>
  <c r="CA27" i="14"/>
  <c r="DF88" i="21" s="1"/>
  <c r="CA6" i="14"/>
  <c r="DF67" i="21" s="1"/>
  <c r="DD67" i="21"/>
  <c r="DD95" i="21"/>
  <c r="CA34" i="14"/>
  <c r="DF95" i="21" s="1"/>
  <c r="CA10" i="14"/>
  <c r="DF71" i="21" s="1"/>
  <c r="DD71" i="21"/>
  <c r="DD117" i="21"/>
  <c r="CA56" i="14"/>
  <c r="DF117" i="21" s="1"/>
  <c r="DD97" i="21"/>
  <c r="CA36" i="14"/>
  <c r="DF97" i="21" s="1"/>
  <c r="CA25" i="14"/>
  <c r="DF86" i="21" s="1"/>
  <c r="DD86" i="21"/>
  <c r="CA17" i="14"/>
  <c r="DF78" i="21" s="1"/>
  <c r="DD78" i="21"/>
  <c r="CA5" i="14"/>
  <c r="DF66" i="21" s="1"/>
  <c r="DD66" i="21"/>
  <c r="DD100" i="21"/>
  <c r="CA39" i="14"/>
  <c r="DF100" i="21" s="1"/>
  <c r="DD116" i="21"/>
  <c r="CA55" i="14"/>
  <c r="DF116" i="21" s="1"/>
  <c r="DD96" i="21"/>
  <c r="CA35" i="14"/>
  <c r="DF96" i="21" s="1"/>
  <c r="CA4" i="14"/>
  <c r="DF65" i="21" s="1"/>
  <c r="DD65" i="21"/>
  <c r="DD101" i="21"/>
  <c r="CA40" i="14"/>
  <c r="DF101" i="21" s="1"/>
  <c r="DD118" i="21"/>
  <c r="CA57" i="14"/>
  <c r="DF118" i="21" s="1"/>
  <c r="DD93" i="21"/>
  <c r="CA32" i="14"/>
  <c r="DF93" i="21" s="1"/>
  <c r="DD111" i="21"/>
  <c r="CA50" i="14"/>
  <c r="DF111" i="21" s="1"/>
  <c r="DD92" i="21"/>
  <c r="CA31" i="14"/>
  <c r="DF92" i="21" s="1"/>
  <c r="CA22" i="14"/>
  <c r="DF83" i="21" s="1"/>
  <c r="DD83" i="21"/>
  <c r="CA14" i="14"/>
  <c r="DF75" i="21" s="1"/>
  <c r="DD75" i="21"/>
  <c r="DD94" i="21"/>
  <c r="CA33" i="14"/>
  <c r="DF94" i="21" s="1"/>
  <c r="DD114" i="21"/>
  <c r="CA53" i="14"/>
  <c r="DF114" i="21" s="1"/>
  <c r="DD91" i="21"/>
  <c r="CA30" i="14"/>
  <c r="DF91" i="21" s="1"/>
  <c r="CA21" i="14"/>
  <c r="DF82" i="21" s="1"/>
  <c r="DD82" i="21"/>
  <c r="DD98" i="21"/>
  <c r="CA37" i="14"/>
  <c r="DF98" i="21" s="1"/>
  <c r="DD113" i="21"/>
  <c r="CA52" i="14"/>
  <c r="DF113" i="21" s="1"/>
  <c r="DD90" i="21"/>
  <c r="CA29" i="14"/>
  <c r="DF90" i="21" s="1"/>
  <c r="DD99" i="21"/>
  <c r="CA38" i="14"/>
  <c r="DF99" i="21" s="1"/>
  <c r="DD112" i="21"/>
  <c r="CA51" i="14"/>
  <c r="DF112" i="21" s="1"/>
  <c r="DD89" i="21"/>
  <c r="CA28" i="14"/>
  <c r="DF89" i="21" s="1"/>
  <c r="DF551" i="21"/>
  <c r="DB5" i="33"/>
  <c r="DB3" i="33" s="1"/>
  <c r="DM52" i="28"/>
  <c r="DL50" i="28"/>
  <c r="CW54" i="26"/>
  <c r="CJ12" i="26"/>
  <c r="CJ13" i="26" s="1"/>
  <c r="CJ14" i="26" s="1"/>
  <c r="CW52" i="26"/>
  <c r="CW48" i="26"/>
  <c r="CW55" i="26"/>
  <c r="CH12" i="26"/>
  <c r="CH13" i="26" s="1"/>
  <c r="CH14" i="26" s="1"/>
  <c r="CW27" i="26" s="1"/>
  <c r="CW24" i="26"/>
  <c r="CW25" i="26"/>
  <c r="CW19" i="26"/>
  <c r="CW21" i="26"/>
  <c r="CW18" i="26"/>
  <c r="CW17" i="26" s="1"/>
  <c r="CW30" i="26" s="1"/>
  <c r="DD345" i="21"/>
  <c r="CA19" i="17"/>
  <c r="CA7" i="3"/>
  <c r="CA7" i="6"/>
  <c r="CA11" i="19"/>
  <c r="CA4" i="35"/>
  <c r="DF565" i="20" s="1"/>
  <c r="CR17" i="9"/>
  <c r="CR20" i="9" s="1"/>
  <c r="DB51" i="9" s="1"/>
  <c r="DD353" i="20"/>
  <c r="CA3" i="10"/>
  <c r="CA8" i="18"/>
  <c r="CA6" i="18"/>
  <c r="DD387" i="21"/>
  <c r="CA16" i="18"/>
  <c r="CH6" i="9"/>
  <c r="CH7" i="9" s="1"/>
  <c r="CH8" i="9" s="1"/>
  <c r="CH9" i="9" s="1"/>
  <c r="CH10" i="9" s="1"/>
  <c r="CH11" i="9" s="1"/>
  <c r="CH12" i="9" s="1"/>
  <c r="CH13" i="9" s="1"/>
  <c r="CH14" i="9" s="1"/>
  <c r="CA5" i="3"/>
  <c r="CA6" i="6"/>
  <c r="CA10" i="7"/>
  <c r="CA26" i="7"/>
  <c r="CA18" i="7"/>
  <c r="CA30" i="8"/>
  <c r="CA7" i="8"/>
  <c r="CA17" i="13"/>
  <c r="DD435" i="20"/>
  <c r="CA6" i="24"/>
  <c r="CA7" i="22"/>
  <c r="CA17" i="16"/>
  <c r="CA21" i="16"/>
  <c r="CA15" i="17"/>
  <c r="CA7" i="17"/>
  <c r="DD508" i="21"/>
  <c r="CA12" i="28"/>
  <c r="CA4" i="28"/>
  <c r="CA4" i="29"/>
  <c r="CA14" i="8"/>
  <c r="CA3" i="30"/>
  <c r="CA8" i="31"/>
  <c r="DF550" i="20" s="1"/>
  <c r="CA27" i="13"/>
  <c r="CA23" i="8"/>
  <c r="CA10" i="16"/>
  <c r="CA6" i="19"/>
  <c r="DF420" i="21" s="1"/>
  <c r="DD172" i="20"/>
  <c r="DD282" i="21"/>
  <c r="DD121" i="20"/>
  <c r="DD327" i="20"/>
  <c r="DD334" i="20"/>
  <c r="CA25" i="13"/>
  <c r="DD354" i="20"/>
  <c r="CA26" i="14"/>
  <c r="DF87" i="21" s="1"/>
  <c r="CA9" i="14"/>
  <c r="CA18" i="15"/>
  <c r="CA27" i="15"/>
  <c r="DD255" i="21"/>
  <c r="DD380" i="21"/>
  <c r="CA9" i="18"/>
  <c r="DD376" i="21"/>
  <c r="CA5" i="18"/>
  <c r="CA21" i="18"/>
  <c r="DD390" i="20"/>
  <c r="CA4" i="3"/>
  <c r="CA5" i="6"/>
  <c r="CA9" i="7"/>
  <c r="CA25" i="7"/>
  <c r="CA17" i="7"/>
  <c r="CA29" i="8"/>
  <c r="DD269" i="20"/>
  <c r="CA21" i="8"/>
  <c r="CA8" i="13"/>
  <c r="CA13" i="14"/>
  <c r="DF74" i="21" s="1"/>
  <c r="CA25" i="15"/>
  <c r="CA6" i="15"/>
  <c r="CA28" i="16"/>
  <c r="CA4" i="19"/>
  <c r="DF418" i="21" s="1"/>
  <c r="DD507" i="21"/>
  <c r="CA11" i="28"/>
  <c r="CA3" i="28"/>
  <c r="CA31" i="8"/>
  <c r="CA15" i="14"/>
  <c r="DF76" i="21" s="1"/>
  <c r="DD319" i="20"/>
  <c r="CA14" i="9"/>
  <c r="DF373" i="20" s="1"/>
  <c r="DD85" i="20"/>
  <c r="DD279" i="20"/>
  <c r="CA24" i="13"/>
  <c r="CA19" i="15"/>
  <c r="DD275" i="21"/>
  <c r="CA20" i="17"/>
  <c r="DD381" i="21"/>
  <c r="CA10" i="18"/>
  <c r="CA4" i="18"/>
  <c r="DD393" i="21"/>
  <c r="CA22" i="18"/>
  <c r="CA18" i="19"/>
  <c r="CG8" i="9"/>
  <c r="CG9" i="9" s="1"/>
  <c r="CG10" i="9" s="1"/>
  <c r="CA3" i="3"/>
  <c r="CA17" i="3"/>
  <c r="CA4" i="6"/>
  <c r="CA28" i="8"/>
  <c r="CA15" i="13"/>
  <c r="CA5" i="22"/>
  <c r="CA20" i="14"/>
  <c r="DF81" i="21" s="1"/>
  <c r="CA12" i="14"/>
  <c r="DF73" i="21" s="1"/>
  <c r="CA8" i="14"/>
  <c r="DF69" i="21" s="1"/>
  <c r="CA5" i="15"/>
  <c r="CA15" i="16"/>
  <c r="CA27" i="16"/>
  <c r="CA5" i="17"/>
  <c r="CA3" i="19"/>
  <c r="DF417" i="21" s="1"/>
  <c r="DD506" i="21"/>
  <c r="CA10" i="28"/>
  <c r="CA6" i="29"/>
  <c r="DD268" i="20"/>
  <c r="CA20" i="8"/>
  <c r="DD564" i="20"/>
  <c r="CA3" i="35"/>
  <c r="DF564" i="20" s="1"/>
  <c r="CA7" i="18"/>
  <c r="CA6" i="10"/>
  <c r="CA11" i="7"/>
  <c r="CA8" i="8"/>
  <c r="CA23" i="14"/>
  <c r="DF84" i="21" s="1"/>
  <c r="CA8" i="17"/>
  <c r="DD263" i="20"/>
  <c r="CA15" i="8"/>
  <c r="CA4" i="31"/>
  <c r="DF546" i="20" s="1"/>
  <c r="DD147" i="20"/>
  <c r="DD217" i="20"/>
  <c r="DD97" i="20"/>
  <c r="CA23" i="13"/>
  <c r="DD359" i="20"/>
  <c r="CA9" i="10"/>
  <c r="DD342" i="21"/>
  <c r="CA11" i="18"/>
  <c r="CA19" i="19"/>
  <c r="CA3" i="27"/>
  <c r="CA16" i="3"/>
  <c r="CA5" i="5"/>
  <c r="DD213" i="20"/>
  <c r="CA7" i="7"/>
  <c r="DD221" i="20"/>
  <c r="CA15" i="7"/>
  <c r="CA27" i="8"/>
  <c r="CA3" i="24"/>
  <c r="CA4" i="22"/>
  <c r="CA19" i="14"/>
  <c r="DF80" i="21" s="1"/>
  <c r="CA11" i="14"/>
  <c r="DF72" i="21" s="1"/>
  <c r="CA7" i="14"/>
  <c r="DF68" i="21" s="1"/>
  <c r="CA12" i="15"/>
  <c r="CA4" i="15"/>
  <c r="CA6" i="16"/>
  <c r="DD271" i="21"/>
  <c r="CA26" i="16"/>
  <c r="CA12" i="17"/>
  <c r="CA4" i="17"/>
  <c r="CA15" i="19"/>
  <c r="CA7" i="29"/>
  <c r="DD545" i="20"/>
  <c r="CA3" i="31"/>
  <c r="DF545" i="20" s="1"/>
  <c r="CA8" i="35"/>
  <c r="DF569" i="20" s="1"/>
  <c r="DD386" i="21"/>
  <c r="CA15" i="18"/>
  <c r="CA19" i="7"/>
  <c r="CA16" i="15"/>
  <c r="DD363" i="20"/>
  <c r="DD331" i="20"/>
  <c r="CA22" i="13"/>
  <c r="DD385" i="20"/>
  <c r="CA3" i="11"/>
  <c r="CA20" i="15"/>
  <c r="CA23" i="17"/>
  <c r="CA18" i="18"/>
  <c r="DD385" i="21"/>
  <c r="CA14" i="18"/>
  <c r="CA16" i="19"/>
  <c r="CA5" i="10"/>
  <c r="CN19" i="25"/>
  <c r="CN22" i="25" s="1"/>
  <c r="DB3" i="25" s="1"/>
  <c r="CA15" i="3"/>
  <c r="CA14" i="7"/>
  <c r="CA22" i="7"/>
  <c r="DD274" i="20"/>
  <c r="CA26" i="8"/>
  <c r="CA11" i="8"/>
  <c r="DD251" i="20"/>
  <c r="CA3" i="8"/>
  <c r="CA3" i="22"/>
  <c r="CA18" i="14"/>
  <c r="DF79" i="21" s="1"/>
  <c r="CA23" i="15"/>
  <c r="CA3" i="15"/>
  <c r="CA11" i="17"/>
  <c r="CA3" i="17"/>
  <c r="CA14" i="19"/>
  <c r="DD504" i="21"/>
  <c r="CA8" i="28"/>
  <c r="CA8" i="29"/>
  <c r="DD266" i="20"/>
  <c r="CA18" i="8"/>
  <c r="CA7" i="31"/>
  <c r="DF549" i="20" s="1"/>
  <c r="CA7" i="35"/>
  <c r="DF568" i="20" s="1"/>
  <c r="CA8" i="15"/>
  <c r="CA3" i="29"/>
  <c r="DD263" i="21"/>
  <c r="CJ9" i="9"/>
  <c r="CJ10" i="9" s="1"/>
  <c r="CJ11" i="9" s="1"/>
  <c r="CJ12" i="9" s="1"/>
  <c r="CA14" i="3"/>
  <c r="DD139" i="20"/>
  <c r="CA31" i="13"/>
  <c r="CA21" i="15"/>
  <c r="DD390" i="21"/>
  <c r="CA19" i="18"/>
  <c r="CA13" i="18"/>
  <c r="CI6" i="9"/>
  <c r="CI7" i="9" s="1"/>
  <c r="CI8" i="9" s="1"/>
  <c r="CA8" i="10"/>
  <c r="CV3" i="12"/>
  <c r="DD225" i="20"/>
  <c r="CA9" i="6"/>
  <c r="CA13" i="7"/>
  <c r="CA5" i="7"/>
  <c r="CA21" i="7"/>
  <c r="CA25" i="8"/>
  <c r="CA10" i="8"/>
  <c r="CA10" i="15"/>
  <c r="CA20" i="16"/>
  <c r="CA12" i="16"/>
  <c r="DD336" i="21"/>
  <c r="CA10" i="17"/>
  <c r="CA8" i="19"/>
  <c r="CA13" i="19"/>
  <c r="DD503" i="21"/>
  <c r="CA7" i="28"/>
  <c r="DD265" i="20"/>
  <c r="CA17" i="8"/>
  <c r="CA6" i="31"/>
  <c r="DF548" i="20" s="1"/>
  <c r="CA32" i="16"/>
  <c r="CA3" i="18"/>
  <c r="DD509" i="21"/>
  <c r="CA13" i="28"/>
  <c r="CA3" i="7"/>
  <c r="CA3" i="14"/>
  <c r="DF64" i="21" s="1"/>
  <c r="DD501" i="21"/>
  <c r="CA5" i="28"/>
  <c r="DD634" i="20"/>
  <c r="DD336" i="20"/>
  <c r="DD306" i="21"/>
  <c r="DD129" i="20"/>
  <c r="CA28" i="13"/>
  <c r="DD387" i="20"/>
  <c r="CA5" i="11"/>
  <c r="CA31" i="16"/>
  <c r="DD267" i="21"/>
  <c r="DD391" i="21"/>
  <c r="CA20" i="18"/>
  <c r="DD383" i="21"/>
  <c r="CA12" i="18"/>
  <c r="DD357" i="20"/>
  <c r="CA7" i="10"/>
  <c r="CN18" i="9"/>
  <c r="CN20" i="9" s="1"/>
  <c r="DB3" i="9" s="1"/>
  <c r="DD593" i="20"/>
  <c r="CA3" i="23"/>
  <c r="CA10" i="3"/>
  <c r="CA22" i="3"/>
  <c r="CA8" i="6"/>
  <c r="CA12" i="7"/>
  <c r="CA4" i="7"/>
  <c r="CA20" i="7"/>
  <c r="CA24" i="8"/>
  <c r="CA9" i="8"/>
  <c r="CA10" i="22"/>
  <c r="CA24" i="14"/>
  <c r="DF85" i="21" s="1"/>
  <c r="CA16" i="14"/>
  <c r="DF77" i="21" s="1"/>
  <c r="CA19" i="16"/>
  <c r="CA3" i="16"/>
  <c r="CA23" i="16"/>
  <c r="CA17" i="17"/>
  <c r="CA9" i="17"/>
  <c r="CA7" i="19"/>
  <c r="DF421" i="21" s="1"/>
  <c r="CA12" i="19"/>
  <c r="DD502" i="21"/>
  <c r="CA6" i="28"/>
  <c r="CA16" i="8"/>
  <c r="CA4" i="33"/>
  <c r="DB35" i="33" s="1"/>
  <c r="DB33" i="33" s="1"/>
  <c r="CA5" i="31"/>
  <c r="DF547" i="20" s="1"/>
  <c r="CA5" i="35"/>
  <c r="DF566" i="20" s="1"/>
  <c r="DL50" i="33"/>
  <c r="DM52" i="33"/>
  <c r="DL49" i="39"/>
  <c r="DM51" i="39"/>
  <c r="DL49" i="38"/>
  <c r="DM51" i="38"/>
  <c r="DL49" i="27"/>
  <c r="DM51" i="27"/>
  <c r="DL49" i="18"/>
  <c r="DM51" i="18"/>
  <c r="DL48" i="17"/>
  <c r="DM50" i="17"/>
  <c r="DL50" i="16"/>
  <c r="DM52" i="16"/>
  <c r="DL51" i="29"/>
  <c r="DM53" i="29"/>
  <c r="DL48" i="22"/>
  <c r="DM50" i="22"/>
  <c r="DL50" i="23"/>
  <c r="DM52" i="23"/>
  <c r="DL49" i="35"/>
  <c r="DM51" i="35"/>
  <c r="DL48" i="30"/>
  <c r="DM50" i="30"/>
  <c r="DL49" i="34"/>
  <c r="DM51" i="34"/>
  <c r="DL50" i="24"/>
  <c r="DM52" i="24"/>
  <c r="DM51" i="11"/>
  <c r="DL49" i="11"/>
  <c r="DL49" i="10"/>
  <c r="DM51" i="10"/>
  <c r="DM51" i="8"/>
  <c r="DL49" i="8"/>
  <c r="DL51" i="7"/>
  <c r="DM53" i="7"/>
  <c r="DL50" i="6"/>
  <c r="DM52" i="6"/>
  <c r="DD378" i="21"/>
  <c r="DD293" i="21"/>
  <c r="DD432" i="20"/>
  <c r="CA12" i="25"/>
  <c r="DF419" i="20" s="1"/>
  <c r="DD356" i="20"/>
  <c r="DD326" i="20"/>
  <c r="DD282" i="20"/>
  <c r="DD259" i="20"/>
  <c r="DD189" i="20"/>
  <c r="DL50" i="5"/>
  <c r="DM52" i="5"/>
  <c r="DM51" i="4"/>
  <c r="DL49" i="4"/>
  <c r="DF31" i="20"/>
  <c r="DF141" i="20"/>
  <c r="DF122" i="20"/>
  <c r="DF133" i="20"/>
  <c r="DF147" i="20"/>
  <c r="DF139" i="20"/>
  <c r="DF121" i="20"/>
  <c r="DF138" i="20"/>
  <c r="DF120" i="20"/>
  <c r="DF130" i="20"/>
  <c r="DF140" i="20"/>
  <c r="DF145" i="20"/>
  <c r="DF136" i="20"/>
  <c r="DF126" i="20"/>
  <c r="DF118" i="20"/>
  <c r="DF143" i="20"/>
  <c r="DF134" i="20"/>
  <c r="DF124" i="20"/>
  <c r="DD122" i="20"/>
  <c r="DF131" i="20"/>
  <c r="DL47" i="3"/>
  <c r="DM49" i="3"/>
  <c r="DD91" i="20"/>
  <c r="CA42" i="2"/>
  <c r="DD27" i="20"/>
  <c r="EG13" i="2"/>
  <c r="EG5" i="2"/>
  <c r="EG10" i="2"/>
  <c r="EG4" i="2"/>
  <c r="EG9" i="2"/>
  <c r="DD46" i="20"/>
  <c r="EG8" i="2"/>
  <c r="EG11" i="2"/>
  <c r="EG7" i="2"/>
  <c r="EB4" i="2"/>
  <c r="EB5" i="2" s="1"/>
  <c r="EB6" i="2" s="1"/>
  <c r="EB7" i="2" s="1"/>
  <c r="EB8" i="2" s="1"/>
  <c r="EB9" i="2" s="1"/>
  <c r="EB10" i="2" s="1"/>
  <c r="EB11" i="2" s="1"/>
  <c r="EB12" i="2" s="1"/>
  <c r="EB13" i="2" s="1"/>
  <c r="EB14" i="2" s="1"/>
  <c r="EB15" i="2" s="1"/>
  <c r="EB16" i="2" s="1"/>
  <c r="EB17" i="2" s="1"/>
  <c r="EB18" i="2" s="1"/>
  <c r="EB19" i="2" s="1"/>
  <c r="EB20" i="2" s="1"/>
  <c r="EB21" i="2" s="1"/>
  <c r="EB22" i="2" s="1"/>
  <c r="EB23" i="2" s="1"/>
  <c r="EB24" i="2" s="1"/>
  <c r="EB25" i="2" s="1"/>
  <c r="EB26" i="2" s="1"/>
  <c r="EB27" i="2" s="1"/>
  <c r="EB28" i="2" s="1"/>
  <c r="EB29" i="2" s="1"/>
  <c r="EB30" i="2" s="1"/>
  <c r="EB31" i="2" s="1"/>
  <c r="EB32" i="2" s="1"/>
  <c r="EB33" i="2" s="1"/>
  <c r="EB34" i="2" s="1"/>
  <c r="EB35" i="2" s="1"/>
  <c r="EB36" i="2" s="1"/>
  <c r="EB37" i="2" s="1"/>
  <c r="EB38" i="2" s="1"/>
  <c r="EB39" i="2" s="1"/>
  <c r="EB40" i="2" s="1"/>
  <c r="EB41" i="2" s="1"/>
  <c r="EB42" i="2" s="1"/>
  <c r="EB43" i="2" s="1"/>
  <c r="EB44" i="2" s="1"/>
  <c r="EB45" i="2" s="1"/>
  <c r="EB46" i="2" s="1"/>
  <c r="EB47" i="2" s="1"/>
  <c r="EB48" i="2" s="1"/>
  <c r="EB49" i="2" s="1"/>
  <c r="EB50" i="2" s="1"/>
  <c r="EB51" i="2" s="1"/>
  <c r="EB52" i="2" s="1"/>
  <c r="EB53" i="2" s="1"/>
  <c r="EB54" i="2" s="1"/>
  <c r="EB55" i="2" s="1"/>
  <c r="EB56" i="2" s="1"/>
  <c r="EB57" i="2" s="1"/>
  <c r="EB58" i="2" s="1"/>
  <c r="EB59" i="2" s="1"/>
  <c r="EB60" i="2" s="1"/>
  <c r="EB61" i="2" s="1"/>
  <c r="EB62" i="2" s="1"/>
  <c r="EB63" i="2" s="1"/>
  <c r="EB64" i="2" s="1"/>
  <c r="EB65" i="2" s="1"/>
  <c r="EB66" i="2" s="1"/>
  <c r="EB67" i="2" s="1"/>
  <c r="EB68" i="2" s="1"/>
  <c r="EB69" i="2" s="1"/>
  <c r="EB70" i="2" s="1"/>
  <c r="EB71" i="2" s="1"/>
  <c r="EB72" i="2" s="1"/>
  <c r="EB73" i="2" s="1"/>
  <c r="EB74" i="2" s="1"/>
  <c r="EB75" i="2" s="1"/>
  <c r="EB76" i="2" s="1"/>
  <c r="EB77" i="2" s="1"/>
  <c r="EB78" i="2" s="1"/>
  <c r="EB79" i="2" s="1"/>
  <c r="EB80" i="2" s="1"/>
  <c r="DN4" i="2"/>
  <c r="DN5" i="2" s="1"/>
  <c r="DN6" i="2" s="1"/>
  <c r="DN7" i="2" s="1"/>
  <c r="DN8" i="2" s="1"/>
  <c r="DN9" i="2" s="1"/>
  <c r="DN10" i="2" s="1"/>
  <c r="DN11" i="2" s="1"/>
  <c r="DN12" i="2" s="1"/>
  <c r="DN13" i="2" s="1"/>
  <c r="DN14" i="2" s="1"/>
  <c r="DN15" i="2" s="1"/>
  <c r="DN16" i="2" s="1"/>
  <c r="DN17" i="2" s="1"/>
  <c r="DN18" i="2" s="1"/>
  <c r="DN19" i="2" s="1"/>
  <c r="DN20" i="2" s="1"/>
  <c r="DN21" i="2" s="1"/>
  <c r="DN22" i="2" s="1"/>
  <c r="DN23" i="2" s="1"/>
  <c r="DN24" i="2" s="1"/>
  <c r="DN25" i="2" s="1"/>
  <c r="DN26" i="2" s="1"/>
  <c r="DN27" i="2" s="1"/>
  <c r="DN28" i="2" s="1"/>
  <c r="DN29" i="2" s="1"/>
  <c r="DN30" i="2" s="1"/>
  <c r="DN31" i="2" s="1"/>
  <c r="DN32" i="2" s="1"/>
  <c r="DN33" i="2" s="1"/>
  <c r="DN34" i="2" s="1"/>
  <c r="DN35" i="2" s="1"/>
  <c r="DN36" i="2" s="1"/>
  <c r="DN37" i="2" s="1"/>
  <c r="DN38" i="2" s="1"/>
  <c r="DN39" i="2" s="1"/>
  <c r="DN40" i="2" s="1"/>
  <c r="DN41" i="2" s="1"/>
  <c r="DN42" i="2" s="1"/>
  <c r="DN43" i="2" s="1"/>
  <c r="DN44" i="2" s="1"/>
  <c r="DN45" i="2" s="1"/>
  <c r="DN46" i="2" s="1"/>
  <c r="DN47" i="2" s="1"/>
  <c r="DN48" i="2" s="1"/>
  <c r="DN49" i="2" s="1"/>
  <c r="DN50" i="2" s="1"/>
  <c r="DN51" i="2" s="1"/>
  <c r="DN52" i="2" s="1"/>
  <c r="DN53" i="2" s="1"/>
  <c r="DN54" i="2" s="1"/>
  <c r="DN55" i="2" s="1"/>
  <c r="DN56" i="2" s="1"/>
  <c r="DN57" i="2" s="1"/>
  <c r="DN58" i="2" s="1"/>
  <c r="DN59" i="2" s="1"/>
  <c r="DN60" i="2" s="1"/>
  <c r="DN61" i="2" s="1"/>
  <c r="DN62" i="2" s="1"/>
  <c r="DN63" i="2" s="1"/>
  <c r="DN64" i="2" s="1"/>
  <c r="DN65" i="2" s="1"/>
  <c r="DN66" i="2" s="1"/>
  <c r="DN67" i="2" s="1"/>
  <c r="DN68" i="2" s="1"/>
  <c r="DN69" i="2" s="1"/>
  <c r="DN70" i="2" s="1"/>
  <c r="DN71" i="2" s="1"/>
  <c r="DN72" i="2" s="1"/>
  <c r="DN73" i="2" s="1"/>
  <c r="DN74" i="2" s="1"/>
  <c r="DN75" i="2" s="1"/>
  <c r="DN76" i="2" s="1"/>
  <c r="DN77" i="2" s="1"/>
  <c r="DN78" i="2" s="1"/>
  <c r="DN79" i="2" s="1"/>
  <c r="DN80" i="2" s="1"/>
  <c r="EC4" i="2"/>
  <c r="EC5" i="2" s="1"/>
  <c r="EC6" i="2" s="1"/>
  <c r="EC7" i="2" s="1"/>
  <c r="EC8" i="2" s="1"/>
  <c r="EC9" i="2" s="1"/>
  <c r="EC10" i="2" s="1"/>
  <c r="EC11" i="2" s="1"/>
  <c r="EC12" i="2" s="1"/>
  <c r="EC13" i="2" s="1"/>
  <c r="EC14" i="2" s="1"/>
  <c r="EC15" i="2" s="1"/>
  <c r="EC16" i="2" s="1"/>
  <c r="EC17" i="2" s="1"/>
  <c r="EC18" i="2" s="1"/>
  <c r="EC19" i="2" s="1"/>
  <c r="EC20" i="2" s="1"/>
  <c r="EC21" i="2" s="1"/>
  <c r="EC22" i="2" s="1"/>
  <c r="EC23" i="2" s="1"/>
  <c r="EC24" i="2" s="1"/>
  <c r="EC25" i="2" s="1"/>
  <c r="EC26" i="2" s="1"/>
  <c r="EC27" i="2" s="1"/>
  <c r="EC28" i="2" s="1"/>
  <c r="EC29" i="2" s="1"/>
  <c r="EC30" i="2" s="1"/>
  <c r="EC31" i="2" s="1"/>
  <c r="EC32" i="2" s="1"/>
  <c r="EC33" i="2" s="1"/>
  <c r="EC34" i="2" s="1"/>
  <c r="EC35" i="2" s="1"/>
  <c r="EC36" i="2" s="1"/>
  <c r="EC37" i="2" s="1"/>
  <c r="EC38" i="2" s="1"/>
  <c r="EC39" i="2" s="1"/>
  <c r="EC40" i="2" s="1"/>
  <c r="EC41" i="2" s="1"/>
  <c r="EC42" i="2" s="1"/>
  <c r="EC43" i="2" s="1"/>
  <c r="EC44" i="2" s="1"/>
  <c r="EC45" i="2" s="1"/>
  <c r="EC46" i="2" s="1"/>
  <c r="EC47" i="2" s="1"/>
  <c r="EC48" i="2" s="1"/>
  <c r="EC49" i="2" s="1"/>
  <c r="EC50" i="2" s="1"/>
  <c r="EC51" i="2" s="1"/>
  <c r="EC52" i="2" s="1"/>
  <c r="EC53" i="2" s="1"/>
  <c r="EC54" i="2" s="1"/>
  <c r="EC55" i="2" s="1"/>
  <c r="EC56" i="2" s="1"/>
  <c r="EC57" i="2" s="1"/>
  <c r="EC58" i="2" s="1"/>
  <c r="EC59" i="2" s="1"/>
  <c r="EC60" i="2" s="1"/>
  <c r="EC61" i="2" s="1"/>
  <c r="EC62" i="2" s="1"/>
  <c r="EC63" i="2" s="1"/>
  <c r="EC64" i="2" s="1"/>
  <c r="EC65" i="2" s="1"/>
  <c r="EC66" i="2" s="1"/>
  <c r="EC67" i="2" s="1"/>
  <c r="EC68" i="2" s="1"/>
  <c r="EC69" i="2" s="1"/>
  <c r="EC70" i="2" s="1"/>
  <c r="EC71" i="2" s="1"/>
  <c r="EC72" i="2" s="1"/>
  <c r="EC73" i="2" s="1"/>
  <c r="EC74" i="2" s="1"/>
  <c r="EC75" i="2" s="1"/>
  <c r="EC76" i="2" s="1"/>
  <c r="EC77" i="2" s="1"/>
  <c r="EC78" i="2" s="1"/>
  <c r="EC79" i="2" s="1"/>
  <c r="EC80" i="2" s="1"/>
  <c r="DP4" i="2"/>
  <c r="DP5" i="2" s="1"/>
  <c r="DP6" i="2" s="1"/>
  <c r="DP7" i="2" s="1"/>
  <c r="DP8" i="2" s="1"/>
  <c r="DP9" i="2" s="1"/>
  <c r="DP10" i="2" s="1"/>
  <c r="DP11" i="2" s="1"/>
  <c r="DP12" i="2" s="1"/>
  <c r="DP13" i="2" s="1"/>
  <c r="DP14" i="2" s="1"/>
  <c r="DP15" i="2" s="1"/>
  <c r="DP16" i="2" s="1"/>
  <c r="DP17" i="2" s="1"/>
  <c r="DP18" i="2" s="1"/>
  <c r="DP19" i="2" s="1"/>
  <c r="DP20" i="2" s="1"/>
  <c r="DP21" i="2" s="1"/>
  <c r="DP22" i="2" s="1"/>
  <c r="DP23" i="2" s="1"/>
  <c r="DP24" i="2" s="1"/>
  <c r="DP25" i="2" s="1"/>
  <c r="DP26" i="2" s="1"/>
  <c r="DP27" i="2" s="1"/>
  <c r="DP28" i="2" s="1"/>
  <c r="DP29" i="2" s="1"/>
  <c r="DP30" i="2" s="1"/>
  <c r="DP31" i="2" s="1"/>
  <c r="DP32" i="2" s="1"/>
  <c r="DP33" i="2" s="1"/>
  <c r="DP34" i="2" s="1"/>
  <c r="DP35" i="2" s="1"/>
  <c r="DP36" i="2" s="1"/>
  <c r="DP37" i="2" s="1"/>
  <c r="DP38" i="2" s="1"/>
  <c r="DP39" i="2" s="1"/>
  <c r="DP40" i="2" s="1"/>
  <c r="DP41" i="2" s="1"/>
  <c r="DP42" i="2" s="1"/>
  <c r="DP43" i="2" s="1"/>
  <c r="DP44" i="2" s="1"/>
  <c r="DP45" i="2" s="1"/>
  <c r="DP46" i="2" s="1"/>
  <c r="DP47" i="2" s="1"/>
  <c r="DP48" i="2" s="1"/>
  <c r="DP49" i="2" s="1"/>
  <c r="DP50" i="2" s="1"/>
  <c r="DP51" i="2" s="1"/>
  <c r="DP52" i="2" s="1"/>
  <c r="DP53" i="2" s="1"/>
  <c r="DP54" i="2" s="1"/>
  <c r="DP55" i="2" s="1"/>
  <c r="DP56" i="2" s="1"/>
  <c r="DP57" i="2" s="1"/>
  <c r="DP58" i="2" s="1"/>
  <c r="DP59" i="2" s="1"/>
  <c r="DP60" i="2" s="1"/>
  <c r="DP61" i="2" s="1"/>
  <c r="DP62" i="2" s="1"/>
  <c r="DP63" i="2" s="1"/>
  <c r="DP64" i="2" s="1"/>
  <c r="DP65" i="2" s="1"/>
  <c r="DP66" i="2" s="1"/>
  <c r="DP67" i="2" s="1"/>
  <c r="DP68" i="2" s="1"/>
  <c r="DP69" i="2" s="1"/>
  <c r="DP70" i="2" s="1"/>
  <c r="DP71" i="2" s="1"/>
  <c r="DP72" i="2" s="1"/>
  <c r="DP73" i="2" s="1"/>
  <c r="DP74" i="2" s="1"/>
  <c r="DP75" i="2" s="1"/>
  <c r="DP76" i="2" s="1"/>
  <c r="DP77" i="2" s="1"/>
  <c r="DP78" i="2" s="1"/>
  <c r="DP79" i="2" s="1"/>
  <c r="DP80" i="2" s="1"/>
  <c r="ED4" i="2"/>
  <c r="ED5" i="2" s="1"/>
  <c r="ED6" i="2" s="1"/>
  <c r="ED7" i="2" s="1"/>
  <c r="ED8" i="2" s="1"/>
  <c r="ED9" i="2" s="1"/>
  <c r="ED10" i="2" s="1"/>
  <c r="ED11" i="2" s="1"/>
  <c r="ED12" i="2" s="1"/>
  <c r="ED13" i="2" s="1"/>
  <c r="ED14" i="2" s="1"/>
  <c r="ED15" i="2" s="1"/>
  <c r="ED16" i="2" s="1"/>
  <c r="ED17" i="2" s="1"/>
  <c r="ED18" i="2" s="1"/>
  <c r="ED19" i="2" s="1"/>
  <c r="ED20" i="2" s="1"/>
  <c r="ED21" i="2" s="1"/>
  <c r="ED22" i="2" s="1"/>
  <c r="ED23" i="2" s="1"/>
  <c r="ED24" i="2" s="1"/>
  <c r="ED25" i="2" s="1"/>
  <c r="ED26" i="2" s="1"/>
  <c r="ED27" i="2" s="1"/>
  <c r="ED28" i="2" s="1"/>
  <c r="ED29" i="2" s="1"/>
  <c r="ED30" i="2" s="1"/>
  <c r="ED31" i="2" s="1"/>
  <c r="ED32" i="2" s="1"/>
  <c r="ED33" i="2" s="1"/>
  <c r="ED34" i="2" s="1"/>
  <c r="ED35" i="2" s="1"/>
  <c r="ED36" i="2" s="1"/>
  <c r="ED37" i="2" s="1"/>
  <c r="ED38" i="2" s="1"/>
  <c r="ED39" i="2" s="1"/>
  <c r="ED40" i="2" s="1"/>
  <c r="ED41" i="2" s="1"/>
  <c r="ED42" i="2" s="1"/>
  <c r="ED43" i="2" s="1"/>
  <c r="ED44" i="2" s="1"/>
  <c r="ED45" i="2" s="1"/>
  <c r="ED46" i="2" s="1"/>
  <c r="ED47" i="2" s="1"/>
  <c r="ED48" i="2" s="1"/>
  <c r="ED49" i="2" s="1"/>
  <c r="ED50" i="2" s="1"/>
  <c r="ED51" i="2" s="1"/>
  <c r="ED52" i="2" s="1"/>
  <c r="ED53" i="2" s="1"/>
  <c r="ED54" i="2" s="1"/>
  <c r="ED55" i="2" s="1"/>
  <c r="ED56" i="2" s="1"/>
  <c r="ED57" i="2" s="1"/>
  <c r="ED58" i="2" s="1"/>
  <c r="ED59" i="2" s="1"/>
  <c r="ED60" i="2" s="1"/>
  <c r="ED61" i="2" s="1"/>
  <c r="ED62" i="2" s="1"/>
  <c r="ED63" i="2" s="1"/>
  <c r="ED64" i="2" s="1"/>
  <c r="ED65" i="2" s="1"/>
  <c r="ED66" i="2" s="1"/>
  <c r="ED67" i="2" s="1"/>
  <c r="ED68" i="2" s="1"/>
  <c r="ED69" i="2" s="1"/>
  <c r="ED70" i="2" s="1"/>
  <c r="ED71" i="2" s="1"/>
  <c r="ED72" i="2" s="1"/>
  <c r="ED73" i="2" s="1"/>
  <c r="ED74" i="2" s="1"/>
  <c r="ED75" i="2" s="1"/>
  <c r="ED76" i="2" s="1"/>
  <c r="ED77" i="2" s="1"/>
  <c r="ED78" i="2" s="1"/>
  <c r="ED79" i="2" s="1"/>
  <c r="ED80" i="2" s="1"/>
  <c r="DQ4" i="2"/>
  <c r="DQ5" i="2" s="1"/>
  <c r="DQ6" i="2" s="1"/>
  <c r="DQ7" i="2" s="1"/>
  <c r="DQ8" i="2" s="1"/>
  <c r="DQ9" i="2" s="1"/>
  <c r="DQ10" i="2" s="1"/>
  <c r="DQ11" i="2" s="1"/>
  <c r="DQ12" i="2" s="1"/>
  <c r="DQ13" i="2" s="1"/>
  <c r="DQ14" i="2" s="1"/>
  <c r="DQ15" i="2" s="1"/>
  <c r="DQ16" i="2" s="1"/>
  <c r="DQ17" i="2" s="1"/>
  <c r="DQ18" i="2" s="1"/>
  <c r="DQ19" i="2" s="1"/>
  <c r="DQ20" i="2" s="1"/>
  <c r="DQ21" i="2" s="1"/>
  <c r="DQ22" i="2" s="1"/>
  <c r="DQ23" i="2" s="1"/>
  <c r="DQ24" i="2" s="1"/>
  <c r="DQ25" i="2" s="1"/>
  <c r="DQ26" i="2" s="1"/>
  <c r="DQ27" i="2" s="1"/>
  <c r="DQ28" i="2" s="1"/>
  <c r="DQ29" i="2" s="1"/>
  <c r="DQ30" i="2" s="1"/>
  <c r="DQ31" i="2" s="1"/>
  <c r="DQ32" i="2" s="1"/>
  <c r="DQ33" i="2" s="1"/>
  <c r="DQ34" i="2" s="1"/>
  <c r="DQ35" i="2" s="1"/>
  <c r="DQ36" i="2" s="1"/>
  <c r="DQ37" i="2" s="1"/>
  <c r="DQ38" i="2" s="1"/>
  <c r="DQ39" i="2" s="1"/>
  <c r="DQ40" i="2" s="1"/>
  <c r="DQ41" i="2" s="1"/>
  <c r="DQ42" i="2" s="1"/>
  <c r="DQ43" i="2" s="1"/>
  <c r="DQ44" i="2" s="1"/>
  <c r="DQ45" i="2" s="1"/>
  <c r="DQ46" i="2" s="1"/>
  <c r="DQ47" i="2" s="1"/>
  <c r="DQ48" i="2" s="1"/>
  <c r="DQ49" i="2" s="1"/>
  <c r="DQ50" i="2" s="1"/>
  <c r="DQ51" i="2" s="1"/>
  <c r="DQ52" i="2" s="1"/>
  <c r="DQ53" i="2" s="1"/>
  <c r="DQ54" i="2" s="1"/>
  <c r="DQ55" i="2" s="1"/>
  <c r="DQ56" i="2" s="1"/>
  <c r="DQ57" i="2" s="1"/>
  <c r="DQ58" i="2" s="1"/>
  <c r="DQ59" i="2" s="1"/>
  <c r="DQ60" i="2" s="1"/>
  <c r="DQ61" i="2" s="1"/>
  <c r="DQ62" i="2" s="1"/>
  <c r="DQ63" i="2" s="1"/>
  <c r="DQ64" i="2" s="1"/>
  <c r="DQ65" i="2" s="1"/>
  <c r="DQ66" i="2" s="1"/>
  <c r="DQ67" i="2" s="1"/>
  <c r="DQ68" i="2" s="1"/>
  <c r="DQ69" i="2" s="1"/>
  <c r="DQ70" i="2" s="1"/>
  <c r="DQ71" i="2" s="1"/>
  <c r="DQ72" i="2" s="1"/>
  <c r="DQ73" i="2" s="1"/>
  <c r="DQ74" i="2" s="1"/>
  <c r="DQ75" i="2" s="1"/>
  <c r="DQ76" i="2" s="1"/>
  <c r="DQ77" i="2" s="1"/>
  <c r="DQ78" i="2" s="1"/>
  <c r="DQ79" i="2" s="1"/>
  <c r="DQ80" i="2" s="1"/>
  <c r="EA4" i="2"/>
  <c r="EA5" i="2" s="1"/>
  <c r="EA6" i="2" s="1"/>
  <c r="EA7" i="2" s="1"/>
  <c r="EA8" i="2" s="1"/>
  <c r="EA9" i="2" s="1"/>
  <c r="EA10" i="2" s="1"/>
  <c r="EA11" i="2" s="1"/>
  <c r="EA12" i="2" s="1"/>
  <c r="EA13" i="2" s="1"/>
  <c r="EA14" i="2" s="1"/>
  <c r="EA15" i="2" s="1"/>
  <c r="EA16" i="2" s="1"/>
  <c r="EA17" i="2" s="1"/>
  <c r="EA18" i="2" s="1"/>
  <c r="EA19" i="2" s="1"/>
  <c r="EA20" i="2" s="1"/>
  <c r="EA21" i="2" s="1"/>
  <c r="EA22" i="2" s="1"/>
  <c r="EA23" i="2" s="1"/>
  <c r="EA24" i="2" s="1"/>
  <c r="EA25" i="2" s="1"/>
  <c r="EA26" i="2" s="1"/>
  <c r="EA27" i="2" s="1"/>
  <c r="EA28" i="2" s="1"/>
  <c r="EA29" i="2" s="1"/>
  <c r="EA30" i="2" s="1"/>
  <c r="EA31" i="2" s="1"/>
  <c r="EA32" i="2" s="1"/>
  <c r="EA33" i="2" s="1"/>
  <c r="EA34" i="2" s="1"/>
  <c r="EA35" i="2" s="1"/>
  <c r="EA36" i="2" s="1"/>
  <c r="EA37" i="2" s="1"/>
  <c r="EA38" i="2" s="1"/>
  <c r="EA39" i="2" s="1"/>
  <c r="EA40" i="2" s="1"/>
  <c r="EA41" i="2" s="1"/>
  <c r="EA42" i="2" s="1"/>
  <c r="EA43" i="2" s="1"/>
  <c r="EA44" i="2" s="1"/>
  <c r="EA45" i="2" s="1"/>
  <c r="EA46" i="2" s="1"/>
  <c r="EA47" i="2" s="1"/>
  <c r="EA48" i="2" s="1"/>
  <c r="EA49" i="2" s="1"/>
  <c r="EA50" i="2" s="1"/>
  <c r="EA51" i="2" s="1"/>
  <c r="EA52" i="2" s="1"/>
  <c r="EA53" i="2" s="1"/>
  <c r="EA54" i="2" s="1"/>
  <c r="EA55" i="2" s="1"/>
  <c r="EA56" i="2" s="1"/>
  <c r="EA57" i="2" s="1"/>
  <c r="EA58" i="2" s="1"/>
  <c r="EA59" i="2" s="1"/>
  <c r="EA60" i="2" s="1"/>
  <c r="EA61" i="2" s="1"/>
  <c r="EA62" i="2" s="1"/>
  <c r="EA63" i="2" s="1"/>
  <c r="EA64" i="2" s="1"/>
  <c r="EA65" i="2" s="1"/>
  <c r="EA66" i="2" s="1"/>
  <c r="EA67" i="2" s="1"/>
  <c r="EA68" i="2" s="1"/>
  <c r="EA69" i="2" s="1"/>
  <c r="EA70" i="2" s="1"/>
  <c r="EA71" i="2" s="1"/>
  <c r="EA72" i="2" s="1"/>
  <c r="EA73" i="2" s="1"/>
  <c r="EA74" i="2" s="1"/>
  <c r="EA75" i="2" s="1"/>
  <c r="EA76" i="2" s="1"/>
  <c r="EA77" i="2" s="1"/>
  <c r="EA78" i="2" s="1"/>
  <c r="EA79" i="2" s="1"/>
  <c r="EA80" i="2" s="1"/>
  <c r="DW4" i="2"/>
  <c r="DW5" i="2" s="1"/>
  <c r="DW6" i="2" s="1"/>
  <c r="DW7" i="2" s="1"/>
  <c r="DW8" i="2" s="1"/>
  <c r="DW9" i="2" s="1"/>
  <c r="DW10" i="2" s="1"/>
  <c r="DW11" i="2" s="1"/>
  <c r="DW12" i="2" s="1"/>
  <c r="DW13" i="2" s="1"/>
  <c r="DW14" i="2" s="1"/>
  <c r="DW15" i="2" s="1"/>
  <c r="DW16" i="2" s="1"/>
  <c r="DW17" i="2" s="1"/>
  <c r="DW18" i="2" s="1"/>
  <c r="DW19" i="2" s="1"/>
  <c r="DW20" i="2" s="1"/>
  <c r="DW21" i="2" s="1"/>
  <c r="DW22" i="2" s="1"/>
  <c r="DW23" i="2" s="1"/>
  <c r="DW24" i="2" s="1"/>
  <c r="DW25" i="2" s="1"/>
  <c r="DW26" i="2" s="1"/>
  <c r="DW27" i="2" s="1"/>
  <c r="DW28" i="2" s="1"/>
  <c r="DW29" i="2" s="1"/>
  <c r="DW30" i="2" s="1"/>
  <c r="DW31" i="2" s="1"/>
  <c r="DW32" i="2" s="1"/>
  <c r="DW33" i="2" s="1"/>
  <c r="DW34" i="2" s="1"/>
  <c r="DW35" i="2" s="1"/>
  <c r="DW36" i="2" s="1"/>
  <c r="DW37" i="2" s="1"/>
  <c r="DW38" i="2" s="1"/>
  <c r="DW39" i="2" s="1"/>
  <c r="DW40" i="2" s="1"/>
  <c r="DW41" i="2" s="1"/>
  <c r="DW42" i="2" s="1"/>
  <c r="DW43" i="2" s="1"/>
  <c r="DW44" i="2" s="1"/>
  <c r="DW45" i="2" s="1"/>
  <c r="DW46" i="2" s="1"/>
  <c r="DW47" i="2" s="1"/>
  <c r="DW48" i="2" s="1"/>
  <c r="DW49" i="2" s="1"/>
  <c r="DW50" i="2" s="1"/>
  <c r="DW51" i="2" s="1"/>
  <c r="DW52" i="2" s="1"/>
  <c r="DW53" i="2" s="1"/>
  <c r="DW54" i="2" s="1"/>
  <c r="DW55" i="2" s="1"/>
  <c r="DW56" i="2" s="1"/>
  <c r="DW57" i="2" s="1"/>
  <c r="DW58" i="2" s="1"/>
  <c r="DW59" i="2" s="1"/>
  <c r="DW60" i="2" s="1"/>
  <c r="DW61" i="2" s="1"/>
  <c r="DW62" i="2" s="1"/>
  <c r="DW63" i="2" s="1"/>
  <c r="DW64" i="2" s="1"/>
  <c r="DW65" i="2" s="1"/>
  <c r="DW66" i="2" s="1"/>
  <c r="DW67" i="2" s="1"/>
  <c r="DW68" i="2" s="1"/>
  <c r="DW69" i="2" s="1"/>
  <c r="DW70" i="2" s="1"/>
  <c r="DW71" i="2" s="1"/>
  <c r="DW72" i="2" s="1"/>
  <c r="DW73" i="2" s="1"/>
  <c r="DW74" i="2" s="1"/>
  <c r="DW75" i="2" s="1"/>
  <c r="DW76" i="2" s="1"/>
  <c r="DW77" i="2" s="1"/>
  <c r="DW78" i="2" s="1"/>
  <c r="DW79" i="2" s="1"/>
  <c r="DW80" i="2" s="1"/>
  <c r="EE4" i="2"/>
  <c r="EE5" i="2" s="1"/>
  <c r="EE6" i="2" s="1"/>
  <c r="EE7" i="2" s="1"/>
  <c r="EE8" i="2" s="1"/>
  <c r="EE9" i="2" s="1"/>
  <c r="EE10" i="2" s="1"/>
  <c r="EE11" i="2" s="1"/>
  <c r="EE12" i="2" s="1"/>
  <c r="EE13" i="2" s="1"/>
  <c r="EE14" i="2" s="1"/>
  <c r="EE15" i="2" s="1"/>
  <c r="EE16" i="2" s="1"/>
  <c r="EE17" i="2" s="1"/>
  <c r="EE18" i="2" s="1"/>
  <c r="EE19" i="2" s="1"/>
  <c r="EE20" i="2" s="1"/>
  <c r="EE21" i="2" s="1"/>
  <c r="EE22" i="2" s="1"/>
  <c r="EE23" i="2" s="1"/>
  <c r="EE24" i="2" s="1"/>
  <c r="EE25" i="2" s="1"/>
  <c r="EE26" i="2" s="1"/>
  <c r="EE27" i="2" s="1"/>
  <c r="EE28" i="2" s="1"/>
  <c r="EE29" i="2" s="1"/>
  <c r="EE30" i="2" s="1"/>
  <c r="EE31" i="2" s="1"/>
  <c r="EE32" i="2" s="1"/>
  <c r="EE33" i="2" s="1"/>
  <c r="EE34" i="2" s="1"/>
  <c r="EE35" i="2" s="1"/>
  <c r="EE36" i="2" s="1"/>
  <c r="EE37" i="2" s="1"/>
  <c r="EE38" i="2" s="1"/>
  <c r="EE39" i="2" s="1"/>
  <c r="EE40" i="2" s="1"/>
  <c r="EE41" i="2" s="1"/>
  <c r="EE42" i="2" s="1"/>
  <c r="EE43" i="2" s="1"/>
  <c r="EE44" i="2" s="1"/>
  <c r="EE45" i="2" s="1"/>
  <c r="EE46" i="2" s="1"/>
  <c r="EE47" i="2" s="1"/>
  <c r="EE48" i="2" s="1"/>
  <c r="EE49" i="2" s="1"/>
  <c r="EE50" i="2" s="1"/>
  <c r="EE51" i="2" s="1"/>
  <c r="EE52" i="2" s="1"/>
  <c r="EE53" i="2" s="1"/>
  <c r="EE54" i="2" s="1"/>
  <c r="EE55" i="2" s="1"/>
  <c r="EE56" i="2" s="1"/>
  <c r="EE57" i="2" s="1"/>
  <c r="EE58" i="2" s="1"/>
  <c r="EE59" i="2" s="1"/>
  <c r="EE60" i="2" s="1"/>
  <c r="EE61" i="2" s="1"/>
  <c r="EE62" i="2" s="1"/>
  <c r="EE63" i="2" s="1"/>
  <c r="EE64" i="2" s="1"/>
  <c r="EE65" i="2" s="1"/>
  <c r="EE66" i="2" s="1"/>
  <c r="EE67" i="2" s="1"/>
  <c r="EE68" i="2" s="1"/>
  <c r="EE69" i="2" s="1"/>
  <c r="EE70" i="2" s="1"/>
  <c r="EE71" i="2" s="1"/>
  <c r="EE72" i="2" s="1"/>
  <c r="EE73" i="2" s="1"/>
  <c r="EE74" i="2" s="1"/>
  <c r="EE75" i="2" s="1"/>
  <c r="EE76" i="2" s="1"/>
  <c r="EE77" i="2" s="1"/>
  <c r="EE78" i="2" s="1"/>
  <c r="EE79" i="2" s="1"/>
  <c r="EE80" i="2" s="1"/>
  <c r="DR4" i="2"/>
  <c r="DR5" i="2" s="1"/>
  <c r="DR6" i="2" s="1"/>
  <c r="DR7" i="2" s="1"/>
  <c r="DR8" i="2" s="1"/>
  <c r="DR9" i="2" s="1"/>
  <c r="DR10" i="2" s="1"/>
  <c r="DR11" i="2" s="1"/>
  <c r="DR12" i="2" s="1"/>
  <c r="DR13" i="2" s="1"/>
  <c r="DR14" i="2" s="1"/>
  <c r="DR15" i="2" s="1"/>
  <c r="DR16" i="2" s="1"/>
  <c r="DR17" i="2" s="1"/>
  <c r="DR18" i="2" s="1"/>
  <c r="DR19" i="2" s="1"/>
  <c r="DR20" i="2" s="1"/>
  <c r="DR21" i="2" s="1"/>
  <c r="DR22" i="2" s="1"/>
  <c r="DR23" i="2" s="1"/>
  <c r="DR24" i="2" s="1"/>
  <c r="DR25" i="2" s="1"/>
  <c r="DR26" i="2" s="1"/>
  <c r="DR27" i="2" s="1"/>
  <c r="DR28" i="2" s="1"/>
  <c r="DR29" i="2" s="1"/>
  <c r="DR30" i="2" s="1"/>
  <c r="DR31" i="2" s="1"/>
  <c r="DR32" i="2" s="1"/>
  <c r="DR33" i="2" s="1"/>
  <c r="DR34" i="2" s="1"/>
  <c r="DR35" i="2" s="1"/>
  <c r="DR36" i="2" s="1"/>
  <c r="DR37" i="2" s="1"/>
  <c r="DR38" i="2" s="1"/>
  <c r="DR39" i="2" s="1"/>
  <c r="DR40" i="2" s="1"/>
  <c r="DR41" i="2" s="1"/>
  <c r="DR42" i="2" s="1"/>
  <c r="DR43" i="2" s="1"/>
  <c r="DR44" i="2" s="1"/>
  <c r="DR45" i="2" s="1"/>
  <c r="DR46" i="2" s="1"/>
  <c r="DR47" i="2" s="1"/>
  <c r="DR48" i="2" s="1"/>
  <c r="DR49" i="2" s="1"/>
  <c r="DR50" i="2" s="1"/>
  <c r="DR51" i="2" s="1"/>
  <c r="DR52" i="2" s="1"/>
  <c r="DR53" i="2" s="1"/>
  <c r="DR54" i="2" s="1"/>
  <c r="DR55" i="2" s="1"/>
  <c r="DR56" i="2" s="1"/>
  <c r="DR57" i="2" s="1"/>
  <c r="DR58" i="2" s="1"/>
  <c r="DR59" i="2" s="1"/>
  <c r="DR60" i="2" s="1"/>
  <c r="DR61" i="2" s="1"/>
  <c r="DR62" i="2" s="1"/>
  <c r="DR63" i="2" s="1"/>
  <c r="DR64" i="2" s="1"/>
  <c r="DR65" i="2" s="1"/>
  <c r="DR66" i="2" s="1"/>
  <c r="DR67" i="2" s="1"/>
  <c r="DR68" i="2" s="1"/>
  <c r="DR69" i="2" s="1"/>
  <c r="DR70" i="2" s="1"/>
  <c r="DR71" i="2" s="1"/>
  <c r="DR72" i="2" s="1"/>
  <c r="DR73" i="2" s="1"/>
  <c r="DR74" i="2" s="1"/>
  <c r="DR75" i="2" s="1"/>
  <c r="DR76" i="2" s="1"/>
  <c r="DR77" i="2" s="1"/>
  <c r="DR78" i="2" s="1"/>
  <c r="DR79" i="2" s="1"/>
  <c r="DR80" i="2" s="1"/>
  <c r="EG3" i="2"/>
  <c r="DM4" i="2" s="1"/>
  <c r="DM5" i="2" s="1"/>
  <c r="DM6" i="2" s="1"/>
  <c r="DX4" i="2"/>
  <c r="DX5" i="2" s="1"/>
  <c r="DX6" i="2" s="1"/>
  <c r="DX7" i="2" s="1"/>
  <c r="DX8" i="2" s="1"/>
  <c r="DX9" i="2" s="1"/>
  <c r="DX10" i="2" s="1"/>
  <c r="DX11" i="2" s="1"/>
  <c r="DX12" i="2" s="1"/>
  <c r="DX13" i="2" s="1"/>
  <c r="DX14" i="2" s="1"/>
  <c r="DX15" i="2" s="1"/>
  <c r="DX16" i="2" s="1"/>
  <c r="DX17" i="2" s="1"/>
  <c r="DX18" i="2" s="1"/>
  <c r="DX19" i="2" s="1"/>
  <c r="DX20" i="2" s="1"/>
  <c r="DX21" i="2" s="1"/>
  <c r="DX22" i="2" s="1"/>
  <c r="DX23" i="2" s="1"/>
  <c r="DX24" i="2" s="1"/>
  <c r="DX25" i="2" s="1"/>
  <c r="DX26" i="2" s="1"/>
  <c r="DX27" i="2" s="1"/>
  <c r="DX28" i="2" s="1"/>
  <c r="DX29" i="2" s="1"/>
  <c r="DX30" i="2" s="1"/>
  <c r="DX31" i="2" s="1"/>
  <c r="DX32" i="2" s="1"/>
  <c r="DX33" i="2" s="1"/>
  <c r="DX34" i="2" s="1"/>
  <c r="DX35" i="2" s="1"/>
  <c r="DX36" i="2" s="1"/>
  <c r="DX37" i="2" s="1"/>
  <c r="DX38" i="2" s="1"/>
  <c r="DX39" i="2" s="1"/>
  <c r="DX40" i="2" s="1"/>
  <c r="DX41" i="2" s="1"/>
  <c r="DX42" i="2" s="1"/>
  <c r="DX43" i="2" s="1"/>
  <c r="DX44" i="2" s="1"/>
  <c r="DX45" i="2" s="1"/>
  <c r="DX46" i="2" s="1"/>
  <c r="DX47" i="2" s="1"/>
  <c r="DX48" i="2" s="1"/>
  <c r="DX49" i="2" s="1"/>
  <c r="DX50" i="2" s="1"/>
  <c r="DX51" i="2" s="1"/>
  <c r="DX52" i="2" s="1"/>
  <c r="DX53" i="2" s="1"/>
  <c r="DX54" i="2" s="1"/>
  <c r="DX55" i="2" s="1"/>
  <c r="DX56" i="2" s="1"/>
  <c r="DX57" i="2" s="1"/>
  <c r="DX58" i="2" s="1"/>
  <c r="DX59" i="2" s="1"/>
  <c r="DX60" i="2" s="1"/>
  <c r="DX61" i="2" s="1"/>
  <c r="DX62" i="2" s="1"/>
  <c r="DX63" i="2" s="1"/>
  <c r="DX64" i="2" s="1"/>
  <c r="DX65" i="2" s="1"/>
  <c r="DX66" i="2" s="1"/>
  <c r="DX67" i="2" s="1"/>
  <c r="DX68" i="2" s="1"/>
  <c r="DX69" i="2" s="1"/>
  <c r="DX70" i="2" s="1"/>
  <c r="DX71" i="2" s="1"/>
  <c r="DX72" i="2" s="1"/>
  <c r="DX73" i="2" s="1"/>
  <c r="DX74" i="2" s="1"/>
  <c r="DX75" i="2" s="1"/>
  <c r="DX76" i="2" s="1"/>
  <c r="DX77" i="2" s="1"/>
  <c r="DX78" i="2" s="1"/>
  <c r="DX79" i="2" s="1"/>
  <c r="DX80" i="2" s="1"/>
  <c r="EF4" i="2"/>
  <c r="EF5" i="2" s="1"/>
  <c r="EF6" i="2" s="1"/>
  <c r="EF7" i="2" s="1"/>
  <c r="EF8" i="2" s="1"/>
  <c r="EF9" i="2" s="1"/>
  <c r="EF10" i="2" s="1"/>
  <c r="EF11" i="2" s="1"/>
  <c r="EF12" i="2" s="1"/>
  <c r="EF13" i="2" s="1"/>
  <c r="EF14" i="2" s="1"/>
  <c r="EF15" i="2" s="1"/>
  <c r="EF16" i="2" s="1"/>
  <c r="EF17" i="2" s="1"/>
  <c r="EF18" i="2" s="1"/>
  <c r="EF19" i="2" s="1"/>
  <c r="EF20" i="2" s="1"/>
  <c r="EF21" i="2" s="1"/>
  <c r="EF22" i="2" s="1"/>
  <c r="EF23" i="2" s="1"/>
  <c r="EF24" i="2" s="1"/>
  <c r="EF25" i="2" s="1"/>
  <c r="EF26" i="2" s="1"/>
  <c r="EF27" i="2" s="1"/>
  <c r="EF28" i="2" s="1"/>
  <c r="EF29" i="2" s="1"/>
  <c r="EF30" i="2" s="1"/>
  <c r="EF31" i="2" s="1"/>
  <c r="EF32" i="2" s="1"/>
  <c r="EF33" i="2" s="1"/>
  <c r="EF34" i="2" s="1"/>
  <c r="EF35" i="2" s="1"/>
  <c r="EF36" i="2" s="1"/>
  <c r="EF37" i="2" s="1"/>
  <c r="EF38" i="2" s="1"/>
  <c r="EF39" i="2" s="1"/>
  <c r="EF40" i="2" s="1"/>
  <c r="EF41" i="2" s="1"/>
  <c r="EF42" i="2" s="1"/>
  <c r="EF43" i="2" s="1"/>
  <c r="EF44" i="2" s="1"/>
  <c r="EF45" i="2" s="1"/>
  <c r="EF46" i="2" s="1"/>
  <c r="EF47" i="2" s="1"/>
  <c r="EF48" i="2" s="1"/>
  <c r="EF49" i="2" s="1"/>
  <c r="EF50" i="2" s="1"/>
  <c r="EF51" i="2" s="1"/>
  <c r="EF52" i="2" s="1"/>
  <c r="EF53" i="2" s="1"/>
  <c r="EF54" i="2" s="1"/>
  <c r="EF55" i="2" s="1"/>
  <c r="EF56" i="2" s="1"/>
  <c r="EF57" i="2" s="1"/>
  <c r="EF58" i="2" s="1"/>
  <c r="EF59" i="2" s="1"/>
  <c r="EF60" i="2" s="1"/>
  <c r="EF61" i="2" s="1"/>
  <c r="EF62" i="2" s="1"/>
  <c r="EF63" i="2" s="1"/>
  <c r="EF64" i="2" s="1"/>
  <c r="EF65" i="2" s="1"/>
  <c r="EF66" i="2" s="1"/>
  <c r="EF67" i="2" s="1"/>
  <c r="EF68" i="2" s="1"/>
  <c r="EF69" i="2" s="1"/>
  <c r="EF70" i="2" s="1"/>
  <c r="EF71" i="2" s="1"/>
  <c r="EF72" i="2" s="1"/>
  <c r="EF73" i="2" s="1"/>
  <c r="EF74" i="2" s="1"/>
  <c r="EF75" i="2" s="1"/>
  <c r="EF76" i="2" s="1"/>
  <c r="EF77" i="2" s="1"/>
  <c r="EF78" i="2" s="1"/>
  <c r="EF79" i="2" s="1"/>
  <c r="EF80" i="2" s="1"/>
  <c r="DS4" i="2"/>
  <c r="DS5" i="2" s="1"/>
  <c r="DS6" i="2" s="1"/>
  <c r="DS7" i="2" s="1"/>
  <c r="DS8" i="2" s="1"/>
  <c r="DS9" i="2" s="1"/>
  <c r="DS10" i="2" s="1"/>
  <c r="DS11" i="2" s="1"/>
  <c r="DS12" i="2" s="1"/>
  <c r="DS13" i="2" s="1"/>
  <c r="DS14" i="2" s="1"/>
  <c r="DS15" i="2" s="1"/>
  <c r="DS16" i="2" s="1"/>
  <c r="DS17" i="2" s="1"/>
  <c r="DS18" i="2" s="1"/>
  <c r="DS19" i="2" s="1"/>
  <c r="DS20" i="2" s="1"/>
  <c r="DS21" i="2" s="1"/>
  <c r="DS22" i="2" s="1"/>
  <c r="DS23" i="2" s="1"/>
  <c r="DS24" i="2" s="1"/>
  <c r="DS25" i="2" s="1"/>
  <c r="DS26" i="2" s="1"/>
  <c r="DS27" i="2" s="1"/>
  <c r="DS28" i="2" s="1"/>
  <c r="DS29" i="2" s="1"/>
  <c r="DS30" i="2" s="1"/>
  <c r="DS31" i="2" s="1"/>
  <c r="DS32" i="2" s="1"/>
  <c r="DS33" i="2" s="1"/>
  <c r="DS34" i="2" s="1"/>
  <c r="DS35" i="2" s="1"/>
  <c r="DS36" i="2" s="1"/>
  <c r="DS37" i="2" s="1"/>
  <c r="DS38" i="2" s="1"/>
  <c r="DS39" i="2" s="1"/>
  <c r="DS40" i="2" s="1"/>
  <c r="DS41" i="2" s="1"/>
  <c r="DS42" i="2" s="1"/>
  <c r="DS43" i="2" s="1"/>
  <c r="DS44" i="2" s="1"/>
  <c r="DS45" i="2" s="1"/>
  <c r="DS46" i="2" s="1"/>
  <c r="DS47" i="2" s="1"/>
  <c r="DS48" i="2" s="1"/>
  <c r="DS49" i="2" s="1"/>
  <c r="DS50" i="2" s="1"/>
  <c r="DS51" i="2" s="1"/>
  <c r="DS52" i="2" s="1"/>
  <c r="DS53" i="2" s="1"/>
  <c r="DS54" i="2" s="1"/>
  <c r="DS55" i="2" s="1"/>
  <c r="DS56" i="2" s="1"/>
  <c r="DS57" i="2" s="1"/>
  <c r="DS58" i="2" s="1"/>
  <c r="DS59" i="2" s="1"/>
  <c r="DS60" i="2" s="1"/>
  <c r="DS61" i="2" s="1"/>
  <c r="DS62" i="2" s="1"/>
  <c r="DS63" i="2" s="1"/>
  <c r="DS64" i="2" s="1"/>
  <c r="DS65" i="2" s="1"/>
  <c r="DS66" i="2" s="1"/>
  <c r="DS67" i="2" s="1"/>
  <c r="DS68" i="2" s="1"/>
  <c r="DS69" i="2" s="1"/>
  <c r="DS70" i="2" s="1"/>
  <c r="DS71" i="2" s="1"/>
  <c r="DS72" i="2" s="1"/>
  <c r="DS73" i="2" s="1"/>
  <c r="DS74" i="2" s="1"/>
  <c r="DS75" i="2" s="1"/>
  <c r="DS76" i="2" s="1"/>
  <c r="DS77" i="2" s="1"/>
  <c r="DS78" i="2" s="1"/>
  <c r="DS79" i="2" s="1"/>
  <c r="DS80" i="2" s="1"/>
  <c r="DY4" i="2"/>
  <c r="DY5" i="2" s="1"/>
  <c r="DY6" i="2" s="1"/>
  <c r="DY7" i="2" s="1"/>
  <c r="DY8" i="2" s="1"/>
  <c r="DY9" i="2" s="1"/>
  <c r="DY10" i="2" s="1"/>
  <c r="DY11" i="2" s="1"/>
  <c r="DY12" i="2" s="1"/>
  <c r="DY13" i="2" s="1"/>
  <c r="DY14" i="2" s="1"/>
  <c r="DY15" i="2" s="1"/>
  <c r="DY16" i="2" s="1"/>
  <c r="DY17" i="2" s="1"/>
  <c r="DY18" i="2" s="1"/>
  <c r="DY19" i="2" s="1"/>
  <c r="DY20" i="2" s="1"/>
  <c r="DY21" i="2" s="1"/>
  <c r="DY22" i="2" s="1"/>
  <c r="DY23" i="2" s="1"/>
  <c r="DY24" i="2" s="1"/>
  <c r="DY25" i="2" s="1"/>
  <c r="DY26" i="2" s="1"/>
  <c r="DY27" i="2" s="1"/>
  <c r="DY28" i="2" s="1"/>
  <c r="DY29" i="2" s="1"/>
  <c r="DY30" i="2" s="1"/>
  <c r="DY31" i="2" s="1"/>
  <c r="DY32" i="2" s="1"/>
  <c r="DY33" i="2" s="1"/>
  <c r="DY34" i="2" s="1"/>
  <c r="DY35" i="2" s="1"/>
  <c r="DY36" i="2" s="1"/>
  <c r="DY37" i="2" s="1"/>
  <c r="DY38" i="2" s="1"/>
  <c r="DY39" i="2" s="1"/>
  <c r="DY40" i="2" s="1"/>
  <c r="DY41" i="2" s="1"/>
  <c r="DY42" i="2" s="1"/>
  <c r="DY43" i="2" s="1"/>
  <c r="DY44" i="2" s="1"/>
  <c r="DY45" i="2" s="1"/>
  <c r="DY46" i="2" s="1"/>
  <c r="DY47" i="2" s="1"/>
  <c r="DY48" i="2" s="1"/>
  <c r="DY49" i="2" s="1"/>
  <c r="DY50" i="2" s="1"/>
  <c r="DY51" i="2" s="1"/>
  <c r="DY52" i="2" s="1"/>
  <c r="DY53" i="2" s="1"/>
  <c r="DY54" i="2" s="1"/>
  <c r="DY55" i="2" s="1"/>
  <c r="DY56" i="2" s="1"/>
  <c r="DY57" i="2" s="1"/>
  <c r="DY58" i="2" s="1"/>
  <c r="DY59" i="2" s="1"/>
  <c r="DY60" i="2" s="1"/>
  <c r="DY61" i="2" s="1"/>
  <c r="DY62" i="2" s="1"/>
  <c r="DY63" i="2" s="1"/>
  <c r="DY64" i="2" s="1"/>
  <c r="DY65" i="2" s="1"/>
  <c r="DY66" i="2" s="1"/>
  <c r="DY67" i="2" s="1"/>
  <c r="DY68" i="2" s="1"/>
  <c r="DY69" i="2" s="1"/>
  <c r="DY70" i="2" s="1"/>
  <c r="DY71" i="2" s="1"/>
  <c r="DY72" i="2" s="1"/>
  <c r="DY73" i="2" s="1"/>
  <c r="DY74" i="2" s="1"/>
  <c r="DY75" i="2" s="1"/>
  <c r="DY76" i="2" s="1"/>
  <c r="DY77" i="2" s="1"/>
  <c r="DY78" i="2" s="1"/>
  <c r="DY79" i="2" s="1"/>
  <c r="DY80" i="2" s="1"/>
  <c r="DV4" i="2"/>
  <c r="DV5" i="2" s="1"/>
  <c r="DV6" i="2" s="1"/>
  <c r="DV7" i="2" s="1"/>
  <c r="DV8" i="2" s="1"/>
  <c r="DV9" i="2" s="1"/>
  <c r="DV10" i="2" s="1"/>
  <c r="DV11" i="2" s="1"/>
  <c r="DV12" i="2" s="1"/>
  <c r="DV13" i="2" s="1"/>
  <c r="DV14" i="2" s="1"/>
  <c r="DV15" i="2" s="1"/>
  <c r="DV16" i="2" s="1"/>
  <c r="DV17" i="2" s="1"/>
  <c r="DV18" i="2" s="1"/>
  <c r="DV19" i="2" s="1"/>
  <c r="DV20" i="2" s="1"/>
  <c r="DV21" i="2" s="1"/>
  <c r="DV22" i="2" s="1"/>
  <c r="DV23" i="2" s="1"/>
  <c r="DV24" i="2" s="1"/>
  <c r="DV25" i="2" s="1"/>
  <c r="DV26" i="2" s="1"/>
  <c r="DV27" i="2" s="1"/>
  <c r="DV28" i="2" s="1"/>
  <c r="DV29" i="2" s="1"/>
  <c r="DV30" i="2" s="1"/>
  <c r="DV31" i="2" s="1"/>
  <c r="DV32" i="2" s="1"/>
  <c r="DV33" i="2" s="1"/>
  <c r="DV34" i="2" s="1"/>
  <c r="DV35" i="2" s="1"/>
  <c r="DV36" i="2" s="1"/>
  <c r="DV37" i="2" s="1"/>
  <c r="DV38" i="2" s="1"/>
  <c r="DV39" i="2" s="1"/>
  <c r="DV40" i="2" s="1"/>
  <c r="DV41" i="2" s="1"/>
  <c r="DV42" i="2" s="1"/>
  <c r="DV43" i="2" s="1"/>
  <c r="DV44" i="2" s="1"/>
  <c r="DV45" i="2" s="1"/>
  <c r="DV46" i="2" s="1"/>
  <c r="DV47" i="2" s="1"/>
  <c r="DV48" i="2" s="1"/>
  <c r="DV49" i="2" s="1"/>
  <c r="DV50" i="2" s="1"/>
  <c r="DV51" i="2" s="1"/>
  <c r="DV52" i="2" s="1"/>
  <c r="DV53" i="2" s="1"/>
  <c r="DV54" i="2" s="1"/>
  <c r="DV55" i="2" s="1"/>
  <c r="DV56" i="2" s="1"/>
  <c r="DV57" i="2" s="1"/>
  <c r="DV58" i="2" s="1"/>
  <c r="DV59" i="2" s="1"/>
  <c r="DV60" i="2" s="1"/>
  <c r="DV61" i="2" s="1"/>
  <c r="DV62" i="2" s="1"/>
  <c r="DV63" i="2" s="1"/>
  <c r="DV64" i="2" s="1"/>
  <c r="DV65" i="2" s="1"/>
  <c r="DV66" i="2" s="1"/>
  <c r="DV67" i="2" s="1"/>
  <c r="DV68" i="2" s="1"/>
  <c r="DV69" i="2" s="1"/>
  <c r="DV70" i="2" s="1"/>
  <c r="DV71" i="2" s="1"/>
  <c r="DV72" i="2" s="1"/>
  <c r="DV73" i="2" s="1"/>
  <c r="DV74" i="2" s="1"/>
  <c r="DV75" i="2" s="1"/>
  <c r="DV76" i="2" s="1"/>
  <c r="DV77" i="2" s="1"/>
  <c r="DV78" i="2" s="1"/>
  <c r="DV79" i="2" s="1"/>
  <c r="DV80" i="2" s="1"/>
  <c r="DT4" i="2"/>
  <c r="DT5" i="2" s="1"/>
  <c r="DT6" i="2" s="1"/>
  <c r="DT7" i="2" s="1"/>
  <c r="DT8" i="2" s="1"/>
  <c r="DT9" i="2" s="1"/>
  <c r="DT10" i="2" s="1"/>
  <c r="DT11" i="2" s="1"/>
  <c r="DT12" i="2" s="1"/>
  <c r="DT13" i="2" s="1"/>
  <c r="DT14" i="2" s="1"/>
  <c r="DT15" i="2" s="1"/>
  <c r="DT16" i="2" s="1"/>
  <c r="DT17" i="2" s="1"/>
  <c r="DT18" i="2" s="1"/>
  <c r="DT19" i="2" s="1"/>
  <c r="DT20" i="2" s="1"/>
  <c r="DT21" i="2" s="1"/>
  <c r="DT22" i="2" s="1"/>
  <c r="DT23" i="2" s="1"/>
  <c r="DT24" i="2" s="1"/>
  <c r="DT25" i="2" s="1"/>
  <c r="DT26" i="2" s="1"/>
  <c r="DT27" i="2" s="1"/>
  <c r="DT28" i="2" s="1"/>
  <c r="DT29" i="2" s="1"/>
  <c r="DT30" i="2" s="1"/>
  <c r="DT31" i="2" s="1"/>
  <c r="DT32" i="2" s="1"/>
  <c r="DT33" i="2" s="1"/>
  <c r="DT34" i="2" s="1"/>
  <c r="DT35" i="2" s="1"/>
  <c r="DT36" i="2" s="1"/>
  <c r="DT37" i="2" s="1"/>
  <c r="DT38" i="2" s="1"/>
  <c r="DT39" i="2" s="1"/>
  <c r="DT40" i="2" s="1"/>
  <c r="DT41" i="2" s="1"/>
  <c r="DT42" i="2" s="1"/>
  <c r="DT43" i="2" s="1"/>
  <c r="DT44" i="2" s="1"/>
  <c r="DT45" i="2" s="1"/>
  <c r="DT46" i="2" s="1"/>
  <c r="DT47" i="2" s="1"/>
  <c r="DT48" i="2" s="1"/>
  <c r="DT49" i="2" s="1"/>
  <c r="DT50" i="2" s="1"/>
  <c r="DT51" i="2" s="1"/>
  <c r="DT52" i="2" s="1"/>
  <c r="DT53" i="2" s="1"/>
  <c r="DT54" i="2" s="1"/>
  <c r="DT55" i="2" s="1"/>
  <c r="DT56" i="2" s="1"/>
  <c r="DT57" i="2" s="1"/>
  <c r="DT58" i="2" s="1"/>
  <c r="DT59" i="2" s="1"/>
  <c r="DT60" i="2" s="1"/>
  <c r="DT61" i="2" s="1"/>
  <c r="DT62" i="2" s="1"/>
  <c r="DT63" i="2" s="1"/>
  <c r="DT64" i="2" s="1"/>
  <c r="DT65" i="2" s="1"/>
  <c r="DT66" i="2" s="1"/>
  <c r="DT67" i="2" s="1"/>
  <c r="DT68" i="2" s="1"/>
  <c r="DT69" i="2" s="1"/>
  <c r="DT70" i="2" s="1"/>
  <c r="DT71" i="2" s="1"/>
  <c r="DT72" i="2" s="1"/>
  <c r="DT73" i="2" s="1"/>
  <c r="DT74" i="2" s="1"/>
  <c r="DT75" i="2" s="1"/>
  <c r="DT76" i="2" s="1"/>
  <c r="DT77" i="2" s="1"/>
  <c r="DT78" i="2" s="1"/>
  <c r="DT79" i="2" s="1"/>
  <c r="DT80" i="2" s="1"/>
  <c r="DZ4" i="2"/>
  <c r="DZ5" i="2" s="1"/>
  <c r="DZ6" i="2" s="1"/>
  <c r="DZ7" i="2" s="1"/>
  <c r="DZ8" i="2" s="1"/>
  <c r="DZ9" i="2" s="1"/>
  <c r="DZ10" i="2" s="1"/>
  <c r="DZ11" i="2" s="1"/>
  <c r="DZ12" i="2" s="1"/>
  <c r="DZ13" i="2" s="1"/>
  <c r="DZ14" i="2" s="1"/>
  <c r="DZ15" i="2" s="1"/>
  <c r="DZ16" i="2" s="1"/>
  <c r="DZ17" i="2" s="1"/>
  <c r="DZ18" i="2" s="1"/>
  <c r="DZ19" i="2" s="1"/>
  <c r="DZ20" i="2" s="1"/>
  <c r="DZ21" i="2" s="1"/>
  <c r="DZ22" i="2" s="1"/>
  <c r="DZ23" i="2" s="1"/>
  <c r="DZ24" i="2" s="1"/>
  <c r="DZ25" i="2" s="1"/>
  <c r="DZ26" i="2" s="1"/>
  <c r="DZ27" i="2" s="1"/>
  <c r="DZ28" i="2" s="1"/>
  <c r="DZ29" i="2" s="1"/>
  <c r="DZ30" i="2" s="1"/>
  <c r="DZ31" i="2" s="1"/>
  <c r="DZ32" i="2" s="1"/>
  <c r="DZ33" i="2" s="1"/>
  <c r="DZ34" i="2" s="1"/>
  <c r="DZ35" i="2" s="1"/>
  <c r="DZ36" i="2" s="1"/>
  <c r="DZ37" i="2" s="1"/>
  <c r="DZ38" i="2" s="1"/>
  <c r="DZ39" i="2" s="1"/>
  <c r="DZ40" i="2" s="1"/>
  <c r="DZ41" i="2" s="1"/>
  <c r="DZ42" i="2" s="1"/>
  <c r="DZ43" i="2" s="1"/>
  <c r="DZ44" i="2" s="1"/>
  <c r="DZ45" i="2" s="1"/>
  <c r="DZ46" i="2" s="1"/>
  <c r="DZ47" i="2" s="1"/>
  <c r="DZ48" i="2" s="1"/>
  <c r="DZ49" i="2" s="1"/>
  <c r="DZ50" i="2" s="1"/>
  <c r="DZ51" i="2" s="1"/>
  <c r="DZ52" i="2" s="1"/>
  <c r="DZ53" i="2" s="1"/>
  <c r="DZ54" i="2" s="1"/>
  <c r="DZ55" i="2" s="1"/>
  <c r="DZ56" i="2" s="1"/>
  <c r="DZ57" i="2" s="1"/>
  <c r="DZ58" i="2" s="1"/>
  <c r="DZ59" i="2" s="1"/>
  <c r="DZ60" i="2" s="1"/>
  <c r="DZ61" i="2" s="1"/>
  <c r="DZ62" i="2" s="1"/>
  <c r="DZ63" i="2" s="1"/>
  <c r="DZ64" i="2" s="1"/>
  <c r="DZ65" i="2" s="1"/>
  <c r="DZ66" i="2" s="1"/>
  <c r="DZ67" i="2" s="1"/>
  <c r="DZ68" i="2" s="1"/>
  <c r="DZ69" i="2" s="1"/>
  <c r="DZ70" i="2" s="1"/>
  <c r="DZ71" i="2" s="1"/>
  <c r="DZ72" i="2" s="1"/>
  <c r="DZ73" i="2" s="1"/>
  <c r="DZ74" i="2" s="1"/>
  <c r="DZ75" i="2" s="1"/>
  <c r="DZ76" i="2" s="1"/>
  <c r="DZ77" i="2" s="1"/>
  <c r="DZ78" i="2" s="1"/>
  <c r="DZ79" i="2" s="1"/>
  <c r="DZ80" i="2" s="1"/>
  <c r="DU4" i="2"/>
  <c r="DU5" i="2" s="1"/>
  <c r="DU6" i="2" s="1"/>
  <c r="DU7" i="2" s="1"/>
  <c r="DU8" i="2" s="1"/>
  <c r="DU9" i="2" s="1"/>
  <c r="DU10" i="2" s="1"/>
  <c r="DU11" i="2" s="1"/>
  <c r="DU12" i="2" s="1"/>
  <c r="DU13" i="2" s="1"/>
  <c r="DU14" i="2" s="1"/>
  <c r="DU15" i="2" s="1"/>
  <c r="DU16" i="2" s="1"/>
  <c r="DU17" i="2" s="1"/>
  <c r="DU18" i="2" s="1"/>
  <c r="DU19" i="2" s="1"/>
  <c r="DU20" i="2" s="1"/>
  <c r="DU21" i="2" s="1"/>
  <c r="DU22" i="2" s="1"/>
  <c r="DU23" i="2" s="1"/>
  <c r="DU24" i="2" s="1"/>
  <c r="DU25" i="2" s="1"/>
  <c r="DU26" i="2" s="1"/>
  <c r="DU27" i="2" s="1"/>
  <c r="DU28" i="2" s="1"/>
  <c r="DU29" i="2" s="1"/>
  <c r="DU30" i="2" s="1"/>
  <c r="DU31" i="2" s="1"/>
  <c r="DU32" i="2" s="1"/>
  <c r="DU33" i="2" s="1"/>
  <c r="DU34" i="2" s="1"/>
  <c r="DU35" i="2" s="1"/>
  <c r="DU36" i="2" s="1"/>
  <c r="DU37" i="2" s="1"/>
  <c r="DU38" i="2" s="1"/>
  <c r="DU39" i="2" s="1"/>
  <c r="DU40" i="2" s="1"/>
  <c r="DU41" i="2" s="1"/>
  <c r="DU42" i="2" s="1"/>
  <c r="DU43" i="2" s="1"/>
  <c r="DU44" i="2" s="1"/>
  <c r="DU45" i="2" s="1"/>
  <c r="DU46" i="2" s="1"/>
  <c r="DU47" i="2" s="1"/>
  <c r="DU48" i="2" s="1"/>
  <c r="DU49" i="2" s="1"/>
  <c r="DU50" i="2" s="1"/>
  <c r="DU51" i="2" s="1"/>
  <c r="DU52" i="2" s="1"/>
  <c r="DU53" i="2" s="1"/>
  <c r="DU54" i="2" s="1"/>
  <c r="DU55" i="2" s="1"/>
  <c r="DU56" i="2" s="1"/>
  <c r="DU57" i="2" s="1"/>
  <c r="DU58" i="2" s="1"/>
  <c r="DU59" i="2" s="1"/>
  <c r="DU60" i="2" s="1"/>
  <c r="DU61" i="2" s="1"/>
  <c r="DU62" i="2" s="1"/>
  <c r="DU63" i="2" s="1"/>
  <c r="DU64" i="2" s="1"/>
  <c r="DU65" i="2" s="1"/>
  <c r="DU66" i="2" s="1"/>
  <c r="DU67" i="2" s="1"/>
  <c r="DU68" i="2" s="1"/>
  <c r="DU69" i="2" s="1"/>
  <c r="DU70" i="2" s="1"/>
  <c r="DU71" i="2" s="1"/>
  <c r="DU72" i="2" s="1"/>
  <c r="DU73" i="2" s="1"/>
  <c r="DU74" i="2" s="1"/>
  <c r="DU75" i="2" s="1"/>
  <c r="DU76" i="2" s="1"/>
  <c r="DU77" i="2" s="1"/>
  <c r="DU78" i="2" s="1"/>
  <c r="DU79" i="2" s="1"/>
  <c r="DU80" i="2" s="1"/>
  <c r="DO4" i="2"/>
  <c r="DO5" i="2" s="1"/>
  <c r="DO6" i="2" s="1"/>
  <c r="DO7" i="2" s="1"/>
  <c r="DO8" i="2" s="1"/>
  <c r="DO9" i="2" s="1"/>
  <c r="DO10" i="2" s="1"/>
  <c r="DO11" i="2" s="1"/>
  <c r="DO12" i="2" s="1"/>
  <c r="DO13" i="2" s="1"/>
  <c r="DO14" i="2" s="1"/>
  <c r="DO15" i="2" s="1"/>
  <c r="DO16" i="2" s="1"/>
  <c r="DO17" i="2" s="1"/>
  <c r="DO18" i="2" s="1"/>
  <c r="DO19" i="2" s="1"/>
  <c r="DO20" i="2" s="1"/>
  <c r="DO21" i="2" s="1"/>
  <c r="DO22" i="2" s="1"/>
  <c r="DO23" i="2" s="1"/>
  <c r="DO24" i="2" s="1"/>
  <c r="DO25" i="2" s="1"/>
  <c r="DO26" i="2" s="1"/>
  <c r="DO27" i="2" s="1"/>
  <c r="DO28" i="2" s="1"/>
  <c r="DO29" i="2" s="1"/>
  <c r="DO30" i="2" s="1"/>
  <c r="DO31" i="2" s="1"/>
  <c r="DO32" i="2" s="1"/>
  <c r="DO33" i="2" s="1"/>
  <c r="DO34" i="2" s="1"/>
  <c r="DO35" i="2" s="1"/>
  <c r="DO36" i="2" s="1"/>
  <c r="DO37" i="2" s="1"/>
  <c r="DO38" i="2" s="1"/>
  <c r="DO39" i="2" s="1"/>
  <c r="DO40" i="2" s="1"/>
  <c r="DO41" i="2" s="1"/>
  <c r="DO42" i="2" s="1"/>
  <c r="DO43" i="2" s="1"/>
  <c r="DO44" i="2" s="1"/>
  <c r="DO45" i="2" s="1"/>
  <c r="DO46" i="2" s="1"/>
  <c r="DO47" i="2" s="1"/>
  <c r="DO48" i="2" s="1"/>
  <c r="DO49" i="2" s="1"/>
  <c r="DO50" i="2" s="1"/>
  <c r="DO51" i="2" s="1"/>
  <c r="DO52" i="2" s="1"/>
  <c r="DO53" i="2" s="1"/>
  <c r="DO54" i="2" s="1"/>
  <c r="DO55" i="2" s="1"/>
  <c r="DO56" i="2" s="1"/>
  <c r="DO57" i="2" s="1"/>
  <c r="DO58" i="2" s="1"/>
  <c r="DO59" i="2" s="1"/>
  <c r="DO60" i="2" s="1"/>
  <c r="DO61" i="2" s="1"/>
  <c r="DO62" i="2" s="1"/>
  <c r="DO63" i="2" s="1"/>
  <c r="DO64" i="2" s="1"/>
  <c r="DO65" i="2" s="1"/>
  <c r="DO66" i="2" s="1"/>
  <c r="DO67" i="2" s="1"/>
  <c r="DO68" i="2" s="1"/>
  <c r="DO69" i="2" s="1"/>
  <c r="DO70" i="2" s="1"/>
  <c r="DO71" i="2" s="1"/>
  <c r="DO72" i="2" s="1"/>
  <c r="DO73" i="2" s="1"/>
  <c r="DO74" i="2" s="1"/>
  <c r="DO75" i="2" s="1"/>
  <c r="DO76" i="2" s="1"/>
  <c r="DO77" i="2" s="1"/>
  <c r="DO78" i="2" s="1"/>
  <c r="DO79" i="2" s="1"/>
  <c r="DO80" i="2" s="1"/>
  <c r="EG6" i="2"/>
  <c r="DD28" i="20"/>
  <c r="CA11" i="2"/>
  <c r="CA43" i="2"/>
  <c r="DF60" i="20" s="1"/>
  <c r="CA18" i="2"/>
  <c r="DF35" i="20" s="1"/>
  <c r="CA7" i="2"/>
  <c r="DF24" i="20" s="1"/>
  <c r="DF66" i="20"/>
  <c r="CA20" i="2"/>
  <c r="DF37" i="20" s="1"/>
  <c r="DD23" i="20"/>
  <c r="CA6" i="2"/>
  <c r="DF23" i="20" s="1"/>
  <c r="CA9" i="2"/>
  <c r="DF26" i="20" s="1"/>
  <c r="DD36" i="20"/>
  <c r="CA19" i="2"/>
  <c r="DF36" i="20" s="1"/>
  <c r="CA31" i="2"/>
  <c r="DF48" i="20" s="1"/>
  <c r="DD22" i="20"/>
  <c r="CA5" i="2"/>
  <c r="CA17" i="2"/>
  <c r="DF34" i="20" s="1"/>
  <c r="CA8" i="2"/>
  <c r="DF25" i="20" s="1"/>
  <c r="CA21" i="2"/>
  <c r="DF38" i="20" s="1"/>
  <c r="CA16" i="2"/>
  <c r="DF33" i="20" s="1"/>
  <c r="CA25" i="2"/>
  <c r="DF42" i="20" s="1"/>
  <c r="CA22" i="2"/>
  <c r="DF39" i="20" s="1"/>
  <c r="DD41" i="20"/>
  <c r="CA24" i="2"/>
  <c r="CA13" i="2"/>
  <c r="DF30" i="20" s="1"/>
  <c r="CA28" i="2"/>
  <c r="DF45" i="20" s="1"/>
  <c r="CA26" i="2"/>
  <c r="DF43" i="20" s="1"/>
  <c r="CA27" i="2"/>
  <c r="DF44" i="20" s="1"/>
  <c r="CA12" i="2"/>
  <c r="DD29" i="20"/>
  <c r="DD44" i="20"/>
  <c r="DD379" i="21"/>
  <c r="DD340" i="20"/>
  <c r="DD234" i="20"/>
  <c r="DD277" i="20"/>
  <c r="DD283" i="20"/>
  <c r="DD254" i="20"/>
  <c r="DD488" i="21"/>
  <c r="DD288" i="21"/>
  <c r="DD276" i="21"/>
  <c r="DD259" i="21"/>
  <c r="DD272" i="21"/>
  <c r="DD284" i="21"/>
  <c r="DD305" i="21"/>
  <c r="DD252" i="21"/>
  <c r="DD279" i="21"/>
  <c r="DD294" i="21"/>
  <c r="DD64" i="21"/>
  <c r="DD436" i="20"/>
  <c r="DD355" i="20"/>
  <c r="DD338" i="20"/>
  <c r="DD194" i="20"/>
  <c r="DD155" i="20"/>
  <c r="DD118" i="20"/>
  <c r="DD126" i="20"/>
  <c r="DD152" i="20"/>
  <c r="DD145" i="20"/>
  <c r="DD136" i="20"/>
  <c r="DF20" i="20"/>
  <c r="DD37" i="20"/>
  <c r="DD43" i="20"/>
  <c r="DD489" i="21"/>
  <c r="DD490" i="21"/>
  <c r="CK12" i="26"/>
  <c r="CK13" i="26" s="1"/>
  <c r="CK14" i="26" s="1"/>
  <c r="CW62" i="26" s="1"/>
  <c r="CW67" i="26"/>
  <c r="CW61" i="26"/>
  <c r="CW71" i="26"/>
  <c r="CW63" i="26"/>
  <c r="CW64" i="26"/>
  <c r="CW68" i="26"/>
  <c r="CW20" i="26"/>
  <c r="I14" i="1"/>
  <c r="CW28" i="26"/>
  <c r="CQ15" i="26"/>
  <c r="CQ18" i="26" s="1"/>
  <c r="DB45" i="26" s="1"/>
  <c r="CW26" i="26"/>
  <c r="J14" i="1"/>
  <c r="DD449" i="21"/>
  <c r="DD398" i="21"/>
  <c r="DD375" i="21"/>
  <c r="DD313" i="21"/>
  <c r="DD311" i="21"/>
  <c r="DD346" i="21"/>
  <c r="DD310" i="21"/>
  <c r="DD266" i="21"/>
  <c r="DD251" i="21"/>
  <c r="DD273" i="21"/>
  <c r="DD300" i="21"/>
  <c r="DD264" i="21"/>
  <c r="DD280" i="21"/>
  <c r="DD596" i="20"/>
  <c r="DD537" i="20"/>
  <c r="DD427" i="20"/>
  <c r="CW27" i="25"/>
  <c r="CH12" i="25"/>
  <c r="CH13" i="25" s="1"/>
  <c r="CH14" i="25" s="1"/>
  <c r="CW24" i="25"/>
  <c r="CW25" i="25"/>
  <c r="CW28" i="25"/>
  <c r="CW26" i="25"/>
  <c r="CW23" i="25"/>
  <c r="CW29" i="25"/>
  <c r="CW35" i="25"/>
  <c r="CW40" i="25"/>
  <c r="CW33" i="25"/>
  <c r="CW41" i="25"/>
  <c r="CW38" i="25"/>
  <c r="CW39" i="25"/>
  <c r="CW36" i="25"/>
  <c r="CW42" i="25"/>
  <c r="CW37" i="25"/>
  <c r="CW43" i="25"/>
  <c r="CW34" i="25"/>
  <c r="CK12" i="25"/>
  <c r="CW63" i="25"/>
  <c r="CW64" i="25"/>
  <c r="CW71" i="25"/>
  <c r="CW68" i="25"/>
  <c r="CW66" i="25"/>
  <c r="CW61" i="25"/>
  <c r="CW70" i="25"/>
  <c r="CW69" i="25"/>
  <c r="CW62" i="25"/>
  <c r="CW67" i="25"/>
  <c r="CW65" i="25"/>
  <c r="D18" i="1"/>
  <c r="CJ17" i="25"/>
  <c r="CJ18" i="25" s="1"/>
  <c r="CW51" i="25" s="1"/>
  <c r="CA13" i="25"/>
  <c r="DF420" i="20" s="1"/>
  <c r="CA15" i="25"/>
  <c r="DF422" i="20" s="1"/>
  <c r="CW50" i="25"/>
  <c r="CA5" i="9"/>
  <c r="DF364" i="20" s="1"/>
  <c r="D14" i="1"/>
  <c r="CG11" i="9"/>
  <c r="E14" i="1"/>
  <c r="CP20" i="9"/>
  <c r="DB27" i="9" s="1"/>
  <c r="CK7" i="9"/>
  <c r="CK8" i="9" s="1"/>
  <c r="CK9" i="9" s="1"/>
  <c r="CK10" i="9" s="1"/>
  <c r="CK11" i="9" s="1"/>
  <c r="CK12" i="9" s="1"/>
  <c r="CK13" i="9" s="1"/>
  <c r="CI9" i="9"/>
  <c r="CI10" i="9" s="1"/>
  <c r="CI11" i="9" s="1"/>
  <c r="DD343" i="20"/>
  <c r="DD294" i="20"/>
  <c r="DD324" i="20"/>
  <c r="DD264" i="20"/>
  <c r="DD210" i="20"/>
  <c r="DD216" i="20"/>
  <c r="DD220" i="20"/>
  <c r="DD178" i="20"/>
  <c r="DD180" i="20"/>
  <c r="DD179" i="20"/>
  <c r="DD141" i="20"/>
  <c r="DD131" i="20"/>
  <c r="DD124" i="20"/>
  <c r="DD148" i="20"/>
  <c r="DD156" i="20"/>
  <c r="DD101" i="20"/>
  <c r="DD70" i="20"/>
  <c r="DD69" i="20"/>
  <c r="DD86" i="20"/>
  <c r="DD90" i="20"/>
  <c r="DD99" i="20"/>
  <c r="CA48" i="2"/>
  <c r="DF65" i="20" s="1"/>
  <c r="DD48" i="20"/>
  <c r="CA45" i="2"/>
  <c r="DF62" i="20" s="1"/>
  <c r="DD33" i="20"/>
  <c r="DD35" i="20"/>
  <c r="DD38" i="20"/>
  <c r="DD20" i="20"/>
  <c r="BZ2" i="2"/>
  <c r="BX2" i="2"/>
  <c r="BW2" i="2"/>
  <c r="DD39" i="20"/>
  <c r="DD61" i="20"/>
  <c r="DD64" i="20"/>
  <c r="DF22" i="20"/>
  <c r="DF28" i="20"/>
  <c r="DF41" i="20"/>
  <c r="DD40" i="20"/>
  <c r="DD515" i="20"/>
  <c r="CA46" i="2"/>
  <c r="DF63" i="20" s="1"/>
  <c r="CG12" i="26"/>
  <c r="CG13" i="26" s="1"/>
  <c r="CG14" i="26" s="1"/>
  <c r="CJ14" i="25"/>
  <c r="DD378" i="20"/>
  <c r="CK13" i="25"/>
  <c r="CK14" i="25" s="1"/>
  <c r="CW32" i="25"/>
  <c r="CW31" i="25" s="1"/>
  <c r="CW44" i="25" s="1"/>
  <c r="CW29" i="26"/>
  <c r="DD625" i="20"/>
  <c r="CH15" i="9"/>
  <c r="CW23" i="9" s="1"/>
  <c r="CI12" i="26"/>
  <c r="CK14" i="9"/>
  <c r="DF47" i="20"/>
  <c r="DD47" i="20"/>
  <c r="DD339" i="20"/>
  <c r="DD386" i="20"/>
  <c r="DD388" i="21"/>
  <c r="DD285" i="21"/>
  <c r="DD372" i="20"/>
  <c r="CA13" i="9"/>
  <c r="DF372" i="20" s="1"/>
  <c r="DD370" i="20"/>
  <c r="CA11" i="9"/>
  <c r="DF370" i="20" s="1"/>
  <c r="CO18" i="9"/>
  <c r="CO20" i="9" s="1"/>
  <c r="DB15" i="9" s="1"/>
  <c r="DF21" i="20"/>
  <c r="DD21" i="20"/>
  <c r="DD505" i="21"/>
  <c r="DD411" i="20"/>
  <c r="CA4" i="25"/>
  <c r="DF411" i="20" s="1"/>
  <c r="CG10" i="25"/>
  <c r="CG11" i="25" s="1"/>
  <c r="DD229" i="20"/>
  <c r="DD410" i="20"/>
  <c r="DM56" i="37" l="1"/>
  <c r="DL54" i="37"/>
  <c r="DF59" i="20"/>
  <c r="DB5" i="2"/>
  <c r="DM54" i="13"/>
  <c r="DL52" i="13"/>
  <c r="DF302" i="21"/>
  <c r="DB14" i="16"/>
  <c r="DF296" i="21"/>
  <c r="DB8" i="16"/>
  <c r="DF293" i="21"/>
  <c r="DB5" i="16"/>
  <c r="DB249" i="19"/>
  <c r="DB173" i="19"/>
  <c r="DB159" i="19"/>
  <c r="DB102" i="19"/>
  <c r="DB179" i="19"/>
  <c r="DB136" i="19"/>
  <c r="DB84" i="19"/>
  <c r="DB140" i="19"/>
  <c r="DB226" i="19"/>
  <c r="DB174" i="19"/>
  <c r="DB133" i="19"/>
  <c r="DB201" i="19"/>
  <c r="DB111" i="19"/>
  <c r="DB230" i="19"/>
  <c r="DB177" i="19"/>
  <c r="DB131" i="19"/>
  <c r="DB202" i="19"/>
  <c r="DB112" i="19"/>
  <c r="DB221" i="19"/>
  <c r="DB145" i="19"/>
  <c r="DB83" i="19"/>
  <c r="DB103" i="19"/>
  <c r="DB246" i="19"/>
  <c r="DB100" i="19"/>
  <c r="DB162" i="19"/>
  <c r="DB264" i="19"/>
  <c r="DB82" i="19"/>
  <c r="DB110" i="19"/>
  <c r="DB104" i="19"/>
  <c r="DB180" i="19"/>
  <c r="DB271" i="19"/>
  <c r="DB86" i="19"/>
  <c r="DB241" i="19"/>
  <c r="DB222" i="19"/>
  <c r="DB165" i="19"/>
  <c r="DB266" i="19"/>
  <c r="DB80" i="19"/>
  <c r="DB252" i="19"/>
  <c r="DB106" i="19"/>
  <c r="DB150" i="19"/>
  <c r="DB135" i="19"/>
  <c r="DB171" i="19"/>
  <c r="DB250" i="19"/>
  <c r="DB207" i="19"/>
  <c r="DB160" i="19"/>
  <c r="DB236" i="19"/>
  <c r="DB74" i="19"/>
  <c r="DB247" i="19"/>
  <c r="DB101" i="19"/>
  <c r="DB164" i="19"/>
  <c r="DB269" i="19"/>
  <c r="DB67" i="19"/>
  <c r="DB239" i="19"/>
  <c r="DB220" i="19"/>
  <c r="DB151" i="19"/>
  <c r="DB270" i="19"/>
  <c r="DB68" i="19"/>
  <c r="DB245" i="19"/>
  <c r="DB205" i="19"/>
  <c r="DB116" i="19"/>
  <c r="DB81" i="19"/>
  <c r="DB99" i="19"/>
  <c r="DB128" i="19"/>
  <c r="DB91" i="19"/>
  <c r="DB147" i="19"/>
  <c r="DB240" i="19"/>
  <c r="DB70" i="19"/>
  <c r="DB132" i="19"/>
  <c r="DB208" i="19"/>
  <c r="DB161" i="19"/>
  <c r="DB237" i="19"/>
  <c r="DB176" i="19"/>
  <c r="DB248" i="19"/>
  <c r="DB105" i="19"/>
  <c r="DB149" i="19"/>
  <c r="DB238" i="19"/>
  <c r="DB170" i="19"/>
  <c r="DB127" i="19"/>
  <c r="DB210" i="19"/>
  <c r="DB120" i="19"/>
  <c r="DB260" i="19"/>
  <c r="DB146" i="19"/>
  <c r="DB268" i="19"/>
  <c r="DB89" i="19"/>
  <c r="DB114" i="19"/>
  <c r="DB218" i="19"/>
  <c r="DB175" i="19"/>
  <c r="DB129" i="19"/>
  <c r="DB85" i="19"/>
  <c r="DB148" i="19"/>
  <c r="DB215" i="19"/>
  <c r="DB157" i="19"/>
  <c r="DB134" i="19"/>
  <c r="DB211" i="19"/>
  <c r="DB121" i="19"/>
  <c r="DB216" i="19"/>
  <c r="DB158" i="19"/>
  <c r="DB267" i="19"/>
  <c r="DB88" i="19"/>
  <c r="DB72" i="19"/>
  <c r="DB253" i="19"/>
  <c r="DB235" i="19"/>
  <c r="DB66" i="19"/>
  <c r="DB155" i="19"/>
  <c r="DB96" i="19"/>
  <c r="DB172" i="19"/>
  <c r="DB263" i="19"/>
  <c r="DB90" i="19"/>
  <c r="DB118" i="19"/>
  <c r="DB219" i="19"/>
  <c r="DB143" i="19"/>
  <c r="DB130" i="19"/>
  <c r="DB209" i="19"/>
  <c r="DB119" i="19"/>
  <c r="DB223" i="19"/>
  <c r="DB144" i="19"/>
  <c r="DB233" i="19"/>
  <c r="DB76" i="19"/>
  <c r="DB69" i="19"/>
  <c r="DB206" i="19"/>
  <c r="DB232" i="19"/>
  <c r="DB73" i="19"/>
  <c r="DB254" i="19"/>
  <c r="DB95" i="19"/>
  <c r="DB156" i="19"/>
  <c r="DB261" i="19"/>
  <c r="DB65" i="19"/>
  <c r="DB255" i="19"/>
  <c r="DB97" i="19"/>
  <c r="DB141" i="19"/>
  <c r="DB265" i="19"/>
  <c r="DB87" i="19"/>
  <c r="DB256" i="19"/>
  <c r="DB98" i="19"/>
  <c r="DB142" i="19"/>
  <c r="DB231" i="19"/>
  <c r="DB178" i="19"/>
  <c r="DB217" i="19"/>
  <c r="DB117" i="19"/>
  <c r="DB225" i="19"/>
  <c r="DB181" i="19"/>
  <c r="DB251" i="19"/>
  <c r="DB200" i="19"/>
  <c r="DB163" i="19"/>
  <c r="DB234" i="19"/>
  <c r="DB71" i="19"/>
  <c r="DB126" i="19"/>
  <c r="DB203" i="19"/>
  <c r="DB113" i="19"/>
  <c r="DB262" i="19"/>
  <c r="DB75" i="19"/>
  <c r="DB125" i="19"/>
  <c r="DB204" i="19"/>
  <c r="DB115" i="19"/>
  <c r="DB224" i="19"/>
  <c r="DB166" i="19"/>
  <c r="DB51" i="19"/>
  <c r="DB53" i="19"/>
  <c r="DB10" i="19"/>
  <c r="DB61" i="19"/>
  <c r="DB27" i="19"/>
  <c r="DB59" i="19"/>
  <c r="DB57" i="19"/>
  <c r="DB31" i="19"/>
  <c r="DB24" i="19"/>
  <c r="DB9" i="19"/>
  <c r="DB22" i="19"/>
  <c r="DB15" i="19"/>
  <c r="DB7" i="19"/>
  <c r="DB54" i="19"/>
  <c r="DB52" i="19"/>
  <c r="DB23" i="19"/>
  <c r="DB6" i="19"/>
  <c r="DB25" i="19"/>
  <c r="DB26" i="19"/>
  <c r="DB8" i="19"/>
  <c r="DB29" i="19"/>
  <c r="DB56" i="19"/>
  <c r="DB60" i="19"/>
  <c r="DB12" i="19"/>
  <c r="DB13" i="19"/>
  <c r="DB55" i="19"/>
  <c r="DB21" i="19"/>
  <c r="DB16" i="19"/>
  <c r="DB30" i="19"/>
  <c r="DB5" i="19"/>
  <c r="DB14" i="19"/>
  <c r="DB50" i="19"/>
  <c r="DB20" i="19"/>
  <c r="DB58" i="19"/>
  <c r="DB11" i="19"/>
  <c r="DB28" i="19"/>
  <c r="DB35" i="19"/>
  <c r="DB46" i="19"/>
  <c r="DB38" i="19"/>
  <c r="DB45" i="19"/>
  <c r="DB41" i="19"/>
  <c r="DB40" i="19"/>
  <c r="DB36" i="19"/>
  <c r="DB44" i="19"/>
  <c r="DB43" i="19"/>
  <c r="DB37" i="19"/>
  <c r="DB42" i="19"/>
  <c r="DB39" i="19"/>
  <c r="DB290" i="19"/>
  <c r="DB298" i="19"/>
  <c r="DB301" i="19"/>
  <c r="DB292" i="19"/>
  <c r="DB299" i="19"/>
  <c r="DB300" i="19"/>
  <c r="DB295" i="19"/>
  <c r="DB293" i="19"/>
  <c r="DB294" i="19"/>
  <c r="DB296" i="19"/>
  <c r="DB297" i="19"/>
  <c r="DB291" i="19"/>
  <c r="DB275" i="19"/>
  <c r="DB285" i="19"/>
  <c r="DB276" i="19"/>
  <c r="DB284" i="19"/>
  <c r="DB280" i="19"/>
  <c r="DB279" i="19"/>
  <c r="DB283" i="19"/>
  <c r="DB278" i="19"/>
  <c r="DB286" i="19"/>
  <c r="DB281" i="19"/>
  <c r="DB282" i="19"/>
  <c r="DB277" i="19"/>
  <c r="DB185" i="19"/>
  <c r="DB188" i="19"/>
  <c r="DB187" i="19"/>
  <c r="DB192" i="19"/>
  <c r="DB186" i="19"/>
  <c r="DB196" i="19"/>
  <c r="DB189" i="19"/>
  <c r="DB194" i="19"/>
  <c r="DB191" i="19"/>
  <c r="DB190" i="19"/>
  <c r="DB193" i="19"/>
  <c r="DB195" i="19"/>
  <c r="CQ31" i="12"/>
  <c r="CQ44" i="12" s="1"/>
  <c r="CQ17" i="12"/>
  <c r="CQ30" i="12" s="1"/>
  <c r="DF70" i="21"/>
  <c r="DB173" i="14"/>
  <c r="DB269" i="14"/>
  <c r="DB235" i="14"/>
  <c r="DB86" i="14"/>
  <c r="DB54" i="14"/>
  <c r="DB146" i="14"/>
  <c r="DB239" i="14"/>
  <c r="DB70" i="14"/>
  <c r="DB283" i="14"/>
  <c r="DB23" i="14"/>
  <c r="DB112" i="14"/>
  <c r="DB190" i="14"/>
  <c r="DB159" i="14"/>
  <c r="DB248" i="14"/>
  <c r="DB98" i="14"/>
  <c r="DB194" i="14"/>
  <c r="DB156" i="14"/>
  <c r="DB256" i="14"/>
  <c r="DB106" i="14"/>
  <c r="DB290" i="14"/>
  <c r="DB164" i="14"/>
  <c r="DB249" i="14"/>
  <c r="DB105" i="14"/>
  <c r="DB298" i="14"/>
  <c r="DB277" i="14"/>
  <c r="DB246" i="14"/>
  <c r="DB99" i="14"/>
  <c r="DB297" i="14"/>
  <c r="DB35" i="14"/>
  <c r="DB129" i="14"/>
  <c r="DB200" i="14"/>
  <c r="DB177" i="14"/>
  <c r="DB151" i="14"/>
  <c r="DB231" i="14"/>
  <c r="DB69" i="14"/>
  <c r="DB50" i="14"/>
  <c r="DB27" i="14"/>
  <c r="DB119" i="14"/>
  <c r="DB196" i="14"/>
  <c r="DB163" i="14"/>
  <c r="DB252" i="14"/>
  <c r="DB217" i="14"/>
  <c r="DB186" i="14"/>
  <c r="DB46" i="14"/>
  <c r="DB128" i="14"/>
  <c r="DB101" i="14"/>
  <c r="DB300" i="14"/>
  <c r="DB42" i="14"/>
  <c r="DB136" i="14"/>
  <c r="DB102" i="14"/>
  <c r="DB293" i="14"/>
  <c r="DB36" i="14"/>
  <c r="DB132" i="14"/>
  <c r="DB95" i="14"/>
  <c r="DB301" i="14"/>
  <c r="DB161" i="14"/>
  <c r="DB126" i="14"/>
  <c r="DB103" i="14"/>
  <c r="DB294" i="14"/>
  <c r="DB41" i="14"/>
  <c r="DB10" i="14"/>
  <c r="DB203" i="14"/>
  <c r="DB57" i="14"/>
  <c r="DB26" i="14"/>
  <c r="DB111" i="14"/>
  <c r="DB189" i="14"/>
  <c r="DB275" i="14"/>
  <c r="DB30" i="14"/>
  <c r="DB215" i="14"/>
  <c r="DB193" i="14"/>
  <c r="DB166" i="14"/>
  <c r="DB255" i="14"/>
  <c r="DB221" i="14"/>
  <c r="DB292" i="14"/>
  <c r="DB263" i="14"/>
  <c r="DB16" i="14"/>
  <c r="DB43" i="14"/>
  <c r="DB9" i="14"/>
  <c r="DB209" i="14"/>
  <c r="DB39" i="14"/>
  <c r="DB14" i="14"/>
  <c r="DB206" i="14"/>
  <c r="DB44" i="14"/>
  <c r="DB133" i="14"/>
  <c r="DB207" i="14"/>
  <c r="DB179" i="14"/>
  <c r="DB264" i="14"/>
  <c r="DB233" i="14"/>
  <c r="DB90" i="14"/>
  <c r="DB286" i="14"/>
  <c r="DB22" i="14"/>
  <c r="DB224" i="14"/>
  <c r="DB185" i="14"/>
  <c r="DB155" i="14"/>
  <c r="DB247" i="14"/>
  <c r="DB220" i="14"/>
  <c r="DB296" i="14"/>
  <c r="DB38" i="14"/>
  <c r="DB135" i="14"/>
  <c r="DB97" i="14"/>
  <c r="DB174" i="14"/>
  <c r="DB267" i="14"/>
  <c r="DB12" i="14"/>
  <c r="DB201" i="14"/>
  <c r="DB170" i="14"/>
  <c r="DB271" i="14"/>
  <c r="DB5" i="14"/>
  <c r="DB81" i="14"/>
  <c r="DB172" i="14"/>
  <c r="DB260" i="14"/>
  <c r="DB13" i="14"/>
  <c r="DB202" i="14"/>
  <c r="DB40" i="14"/>
  <c r="DB15" i="14"/>
  <c r="DB210" i="14"/>
  <c r="DB176" i="14"/>
  <c r="DB142" i="14"/>
  <c r="DB241" i="14"/>
  <c r="DB73" i="14"/>
  <c r="DB162" i="14"/>
  <c r="DB251" i="14"/>
  <c r="DB219" i="14"/>
  <c r="DB299" i="14"/>
  <c r="DB158" i="14"/>
  <c r="DB127" i="14"/>
  <c r="DB104" i="14"/>
  <c r="DB261" i="14"/>
  <c r="DB8" i="14"/>
  <c r="DB205" i="14"/>
  <c r="DB55" i="14"/>
  <c r="DB147" i="14"/>
  <c r="DB236" i="14"/>
  <c r="DB87" i="14"/>
  <c r="DB60" i="14"/>
  <c r="DB144" i="14"/>
  <c r="DB237" i="14"/>
  <c r="DB85" i="14"/>
  <c r="DB175" i="14"/>
  <c r="DB143" i="14"/>
  <c r="DB230" i="14"/>
  <c r="DB89" i="14"/>
  <c r="DB180" i="14"/>
  <c r="DB268" i="14"/>
  <c r="DB234" i="14"/>
  <c r="DB82" i="14"/>
  <c r="DB52" i="14"/>
  <c r="DB149" i="14"/>
  <c r="DB115" i="14"/>
  <c r="DB76" i="14"/>
  <c r="DB165" i="14"/>
  <c r="DB125" i="14"/>
  <c r="DB100" i="14"/>
  <c r="DB45" i="14"/>
  <c r="DB131" i="14"/>
  <c r="DB204" i="14"/>
  <c r="DB178" i="14"/>
  <c r="DB266" i="14"/>
  <c r="DB11" i="14"/>
  <c r="DB88" i="14"/>
  <c r="DB51" i="14"/>
  <c r="DB28" i="14"/>
  <c r="DB117" i="14"/>
  <c r="DB84" i="14"/>
  <c r="DB59" i="14"/>
  <c r="DB140" i="14"/>
  <c r="DB110" i="14"/>
  <c r="DB71" i="14"/>
  <c r="DB53" i="14"/>
  <c r="DB148" i="14"/>
  <c r="DB118" i="14"/>
  <c r="DB72" i="14"/>
  <c r="DB171" i="14"/>
  <c r="DB145" i="14"/>
  <c r="DB238" i="14"/>
  <c r="DB65" i="14"/>
  <c r="DB282" i="14"/>
  <c r="DB25" i="14"/>
  <c r="DB216" i="14"/>
  <c r="DB192" i="14"/>
  <c r="DB37" i="14"/>
  <c r="DB130" i="14"/>
  <c r="DB208" i="14"/>
  <c r="DB270" i="14"/>
  <c r="DB7" i="14"/>
  <c r="DB80" i="14"/>
  <c r="DB61" i="14"/>
  <c r="DB150" i="14"/>
  <c r="DB240" i="14"/>
  <c r="DB91" i="14"/>
  <c r="DB278" i="14"/>
  <c r="DB31" i="14"/>
  <c r="DB120" i="14"/>
  <c r="DB74" i="14"/>
  <c r="DB280" i="14"/>
  <c r="DB24" i="14"/>
  <c r="DB113" i="14"/>
  <c r="DB67" i="14"/>
  <c r="DB279" i="14"/>
  <c r="DB21" i="14"/>
  <c r="DB121" i="14"/>
  <c r="DB75" i="14"/>
  <c r="DB56" i="14"/>
  <c r="DB141" i="14"/>
  <c r="DB114" i="14"/>
  <c r="DB68" i="14"/>
  <c r="DB285" i="14"/>
  <c r="DB254" i="14"/>
  <c r="DB223" i="14"/>
  <c r="DB291" i="14"/>
  <c r="DB262" i="14"/>
  <c r="DB6" i="14"/>
  <c r="DB211" i="14"/>
  <c r="DB181" i="14"/>
  <c r="DB265" i="14"/>
  <c r="DB232" i="14"/>
  <c r="DB83" i="14"/>
  <c r="DB58" i="14"/>
  <c r="DB20" i="14"/>
  <c r="DB116" i="14"/>
  <c r="DB66" i="14"/>
  <c r="DB160" i="14"/>
  <c r="DB245" i="14"/>
  <c r="DB225" i="14"/>
  <c r="DB195" i="14"/>
  <c r="DB276" i="14"/>
  <c r="DB253" i="14"/>
  <c r="DB218" i="14"/>
  <c r="DB191" i="14"/>
  <c r="DB284" i="14"/>
  <c r="DB250" i="14"/>
  <c r="DB226" i="14"/>
  <c r="DB187" i="14"/>
  <c r="DB281" i="14"/>
  <c r="DB29" i="14"/>
  <c r="DB222" i="14"/>
  <c r="DB188" i="14"/>
  <c r="DB157" i="14"/>
  <c r="DB134" i="14"/>
  <c r="DB96" i="14"/>
  <c r="DB295" i="14"/>
  <c r="DF515" i="20"/>
  <c r="DB5" i="30"/>
  <c r="DF552" i="21"/>
  <c r="DB6" i="33"/>
  <c r="DL51" i="28"/>
  <c r="DM53" i="28"/>
  <c r="CJ13" i="9"/>
  <c r="CW57" i="26"/>
  <c r="CW55" i="25"/>
  <c r="CW56" i="25"/>
  <c r="CW23" i="26"/>
  <c r="CW56" i="26"/>
  <c r="CW47" i="25"/>
  <c r="CW49" i="26"/>
  <c r="CW50" i="26"/>
  <c r="CW46" i="25"/>
  <c r="CW45" i="25" s="1"/>
  <c r="CW58" i="25" s="1"/>
  <c r="CW47" i="26"/>
  <c r="CW51" i="26"/>
  <c r="CW22" i="26"/>
  <c r="CW46" i="26"/>
  <c r="CW45" i="26" s="1"/>
  <c r="CW58" i="26" s="1"/>
  <c r="CW53" i="26"/>
  <c r="DM7" i="2"/>
  <c r="DM8" i="2" s="1"/>
  <c r="DM9" i="2" s="1"/>
  <c r="DM10" i="2" s="1"/>
  <c r="DM11" i="2" s="1"/>
  <c r="DM12" i="2" s="1"/>
  <c r="DM13" i="2" s="1"/>
  <c r="DM14" i="2" s="1"/>
  <c r="DM15" i="2" s="1"/>
  <c r="DM16" i="2" s="1"/>
  <c r="DM17" i="2" s="1"/>
  <c r="DM18" i="2" s="1"/>
  <c r="DM19" i="2" s="1"/>
  <c r="DM20" i="2" s="1"/>
  <c r="DM21" i="2" s="1"/>
  <c r="DM22" i="2" s="1"/>
  <c r="DM23" i="2" s="1"/>
  <c r="DM24" i="2" s="1"/>
  <c r="DM25" i="2" s="1"/>
  <c r="DM26" i="2" s="1"/>
  <c r="DM27" i="2" s="1"/>
  <c r="DM28" i="2" s="1"/>
  <c r="DM29" i="2" s="1"/>
  <c r="DM30" i="2" s="1"/>
  <c r="DM31" i="2" s="1"/>
  <c r="DM32" i="2" s="1"/>
  <c r="DM33" i="2" s="1"/>
  <c r="DM34" i="2" s="1"/>
  <c r="DM35" i="2" s="1"/>
  <c r="DM36" i="2" s="1"/>
  <c r="DM37" i="2" s="1"/>
  <c r="DM38" i="2" s="1"/>
  <c r="DM39" i="2" s="1"/>
  <c r="DM40" i="2" s="1"/>
  <c r="DM41" i="2" s="1"/>
  <c r="DM42" i="2" s="1"/>
  <c r="DM43" i="2" s="1"/>
  <c r="DM44" i="2" s="1"/>
  <c r="DM45" i="2" s="1"/>
  <c r="DM46" i="2" s="1"/>
  <c r="DM47" i="2" s="1"/>
  <c r="DM48" i="2" s="1"/>
  <c r="DM49" i="2" s="1"/>
  <c r="DM50" i="2" s="1"/>
  <c r="DM51" i="2" s="1"/>
  <c r="DM52" i="2" s="1"/>
  <c r="DM53" i="2" s="1"/>
  <c r="DM54" i="2" s="1"/>
  <c r="DM55" i="2" s="1"/>
  <c r="DM56" i="2" s="1"/>
  <c r="DM57" i="2" s="1"/>
  <c r="DM58" i="2" s="1"/>
  <c r="DM59" i="2" s="1"/>
  <c r="DM60" i="2" s="1"/>
  <c r="DM61" i="2" s="1"/>
  <c r="DM62" i="2" s="1"/>
  <c r="DM63" i="2" s="1"/>
  <c r="DM64" i="2" s="1"/>
  <c r="DM65" i="2" s="1"/>
  <c r="DM66" i="2" s="1"/>
  <c r="DM67" i="2" s="1"/>
  <c r="DM68" i="2" s="1"/>
  <c r="DM69" i="2" s="1"/>
  <c r="DM70" i="2" s="1"/>
  <c r="DM71" i="2" s="1"/>
  <c r="DM72" i="2" s="1"/>
  <c r="DM73" i="2" s="1"/>
  <c r="DM74" i="2" s="1"/>
  <c r="DM75" i="2" s="1"/>
  <c r="DM76" i="2" s="1"/>
  <c r="DM77" i="2" s="1"/>
  <c r="DM78" i="2" s="1"/>
  <c r="DM79" i="2" s="1"/>
  <c r="DM80" i="2" s="1"/>
  <c r="DL51" i="33"/>
  <c r="DM53" i="33"/>
  <c r="DL50" i="39"/>
  <c r="DM52" i="39"/>
  <c r="DL50" i="38"/>
  <c r="DM52" i="38"/>
  <c r="DL50" i="27"/>
  <c r="DM52" i="27"/>
  <c r="DL50" i="18"/>
  <c r="DM52" i="18"/>
  <c r="DM51" i="17"/>
  <c r="DL49" i="17"/>
  <c r="DL51" i="16"/>
  <c r="DM53" i="16"/>
  <c r="DL52" i="29"/>
  <c r="DM54" i="29"/>
  <c r="DM51" i="22"/>
  <c r="DL49" i="22"/>
  <c r="DL51" i="23"/>
  <c r="DM53" i="23"/>
  <c r="DL50" i="35"/>
  <c r="DM52" i="35"/>
  <c r="DL49" i="30"/>
  <c r="DM51" i="30"/>
  <c r="DL50" i="34"/>
  <c r="DM52" i="34"/>
  <c r="DL51" i="24"/>
  <c r="DM53" i="24"/>
  <c r="DL50" i="11"/>
  <c r="DM52" i="11"/>
  <c r="DL50" i="10"/>
  <c r="DM52" i="10"/>
  <c r="DL50" i="8"/>
  <c r="DM52" i="8"/>
  <c r="DL52" i="7"/>
  <c r="DM54" i="7"/>
  <c r="DL51" i="6"/>
  <c r="DM53" i="6"/>
  <c r="DL51" i="5"/>
  <c r="DM53" i="5"/>
  <c r="DM52" i="4"/>
  <c r="DL50" i="4"/>
  <c r="DM50" i="3"/>
  <c r="DL48" i="3"/>
  <c r="DT2" i="2"/>
  <c r="DX2" i="2"/>
  <c r="DO2" i="2"/>
  <c r="DB34" i="2" s="1"/>
  <c r="EA2" i="2"/>
  <c r="DB214" i="2" s="1"/>
  <c r="EC2" i="2"/>
  <c r="DQ2" i="2"/>
  <c r="DB64" i="2" s="1"/>
  <c r="ED2" i="2"/>
  <c r="DB259" i="2" s="1"/>
  <c r="DZ2" i="2"/>
  <c r="DV2" i="2"/>
  <c r="EE2" i="2"/>
  <c r="DB274" i="2" s="1"/>
  <c r="DP2" i="2"/>
  <c r="DB49" i="2" s="1"/>
  <c r="DR2" i="2"/>
  <c r="DB79" i="2" s="1"/>
  <c r="DY2" i="2"/>
  <c r="DB184" i="2" s="1"/>
  <c r="DW2" i="2"/>
  <c r="DB154" i="2" s="1"/>
  <c r="EB2" i="2"/>
  <c r="DB229" i="2" s="1"/>
  <c r="EF2" i="2"/>
  <c r="DB289" i="2" s="1"/>
  <c r="DB288" i="2" s="1"/>
  <c r="DF29" i="20"/>
  <c r="DD237" i="20"/>
  <c r="DD204" i="21"/>
  <c r="DD588" i="20"/>
  <c r="DD491" i="21"/>
  <c r="DD492" i="21"/>
  <c r="CW9" i="26"/>
  <c r="CW10" i="26"/>
  <c r="CW69" i="26"/>
  <c r="CW65" i="26"/>
  <c r="CW15" i="26"/>
  <c r="CW7" i="26"/>
  <c r="CW70" i="26"/>
  <c r="CW11" i="26"/>
  <c r="CW66" i="26"/>
  <c r="CW60" i="26"/>
  <c r="CW59" i="26" s="1"/>
  <c r="CW72" i="26" s="1"/>
  <c r="DD399" i="21"/>
  <c r="DD314" i="21"/>
  <c r="DD205" i="21"/>
  <c r="DD1" i="21"/>
  <c r="DC2" i="21" s="1"/>
  <c r="DC3" i="21" s="1"/>
  <c r="DC4" i="21" s="1"/>
  <c r="DC5" i="21" s="1"/>
  <c r="DC6" i="21" s="1"/>
  <c r="DC7" i="21" s="1"/>
  <c r="DC8" i="21" s="1"/>
  <c r="DC9" i="21" s="1"/>
  <c r="DC10" i="21" s="1"/>
  <c r="DC11" i="21" s="1"/>
  <c r="DC12" i="21" s="1"/>
  <c r="DC13" i="21" s="1"/>
  <c r="DC14" i="21" s="1"/>
  <c r="DC15" i="21" s="1"/>
  <c r="DC16" i="21" s="1"/>
  <c r="DC17" i="21" s="1"/>
  <c r="DC18" i="21" s="1"/>
  <c r="DC19" i="21" s="1"/>
  <c r="DC20" i="21" s="1"/>
  <c r="DC21" i="21" s="1"/>
  <c r="DC22" i="21" s="1"/>
  <c r="DC23" i="21" s="1"/>
  <c r="DC24" i="21" s="1"/>
  <c r="DC25" i="21" s="1"/>
  <c r="DC26" i="21" s="1"/>
  <c r="DC27" i="21" s="1"/>
  <c r="DC28" i="21" s="1"/>
  <c r="DC29" i="21" s="1"/>
  <c r="DC30" i="21" s="1"/>
  <c r="DC31" i="21" s="1"/>
  <c r="DC32" i="21" s="1"/>
  <c r="DC33" i="21" s="1"/>
  <c r="DC34" i="21" s="1"/>
  <c r="DC35" i="21" s="1"/>
  <c r="DC36" i="21" s="1"/>
  <c r="DC37" i="21" s="1"/>
  <c r="DC38" i="21" s="1"/>
  <c r="CW54" i="25"/>
  <c r="CW53" i="25"/>
  <c r="CW48" i="25"/>
  <c r="E18" i="1"/>
  <c r="CW57" i="25"/>
  <c r="CW49" i="25"/>
  <c r="CW52" i="25"/>
  <c r="E16" i="1"/>
  <c r="DD376" i="20"/>
  <c r="CW25" i="9"/>
  <c r="CI12" i="9"/>
  <c r="CI13" i="9" s="1"/>
  <c r="CI14" i="9" s="1"/>
  <c r="CI15" i="9" s="1"/>
  <c r="CW31" i="9"/>
  <c r="CW35" i="9"/>
  <c r="CW34" i="9"/>
  <c r="CG12" i="9"/>
  <c r="CG13" i="9" s="1"/>
  <c r="CW24" i="9"/>
  <c r="CW21" i="9"/>
  <c r="CW17" i="9"/>
  <c r="DD346" i="20"/>
  <c r="DD344" i="20"/>
  <c r="DD236" i="20"/>
  <c r="DD235" i="20"/>
  <c r="DD181" i="20"/>
  <c r="DD157" i="20"/>
  <c r="DD102" i="20"/>
  <c r="DD73" i="20"/>
  <c r="DD72" i="20"/>
  <c r="DD71" i="20"/>
  <c r="W2" i="2"/>
  <c r="CE22" i="12"/>
  <c r="CQ6" i="12" s="1"/>
  <c r="CI13" i="26"/>
  <c r="DD120" i="21"/>
  <c r="CW8" i="26"/>
  <c r="CW22" i="9"/>
  <c r="CW14" i="26"/>
  <c r="CW16" i="9"/>
  <c r="CW19" i="9"/>
  <c r="CW5" i="26"/>
  <c r="CW6" i="26"/>
  <c r="CK15" i="9"/>
  <c r="CW56" i="9" s="1"/>
  <c r="CG12" i="25"/>
  <c r="CG13" i="25" s="1"/>
  <c r="CG14" i="25" s="1"/>
  <c r="CG15" i="25" s="1"/>
  <c r="CG16" i="25" s="1"/>
  <c r="CG17" i="25" s="1"/>
  <c r="CG18" i="25" s="1"/>
  <c r="CW11" i="25" s="1"/>
  <c r="CW18" i="25"/>
  <c r="CW15" i="25"/>
  <c r="CW18" i="9"/>
  <c r="CW20" i="9"/>
  <c r="DD354" i="21"/>
  <c r="DD379" i="20"/>
  <c r="CW4" i="26"/>
  <c r="CW3" i="26" s="1"/>
  <c r="CW13" i="26"/>
  <c r="DD195" i="20"/>
  <c r="CW60" i="25"/>
  <c r="CW59" i="25" s="1"/>
  <c r="CW72" i="25" s="1"/>
  <c r="CW12" i="26"/>
  <c r="DL55" i="37" l="1"/>
  <c r="DM57" i="37"/>
  <c r="DM55" i="13"/>
  <c r="DL53" i="13"/>
  <c r="DB272" i="2"/>
  <c r="DB258" i="2"/>
  <c r="DB92" i="2"/>
  <c r="DB78" i="2"/>
  <c r="DB213" i="2"/>
  <c r="DB227" i="2"/>
  <c r="DB199" i="2"/>
  <c r="DI198" i="2" s="1"/>
  <c r="DG198" i="2" s="1"/>
  <c r="DB48" i="2"/>
  <c r="DB62" i="2"/>
  <c r="DB33" i="2"/>
  <c r="DB47" i="2"/>
  <c r="DB273" i="2"/>
  <c r="DB287" i="2"/>
  <c r="DB169" i="2"/>
  <c r="DI168" i="2" s="1"/>
  <c r="DG168" i="2" s="1"/>
  <c r="DB139" i="2"/>
  <c r="DB109" i="2"/>
  <c r="DI108" i="2" s="1"/>
  <c r="DG108" i="2" s="1"/>
  <c r="DB153" i="2"/>
  <c r="DB167" i="2"/>
  <c r="DB77" i="2"/>
  <c r="DB63" i="2"/>
  <c r="DB228" i="2"/>
  <c r="DB242" i="2"/>
  <c r="DB197" i="2"/>
  <c r="DB183" i="2"/>
  <c r="DB244" i="2"/>
  <c r="DI243" i="2" s="1"/>
  <c r="DG243" i="2" s="1"/>
  <c r="DL52" i="28"/>
  <c r="DM54" i="28"/>
  <c r="CQ5" i="12"/>
  <c r="CW12" i="25"/>
  <c r="CQ13" i="12"/>
  <c r="CQ4" i="12"/>
  <c r="CQ3" i="12" s="1"/>
  <c r="CW36" i="9"/>
  <c r="CQ9" i="12"/>
  <c r="CQ10" i="12"/>
  <c r="CW32" i="9"/>
  <c r="CW17" i="25"/>
  <c r="CW30" i="25" s="1"/>
  <c r="CW58" i="9"/>
  <c r="CQ11" i="12"/>
  <c r="CW33" i="9"/>
  <c r="CW37" i="9"/>
  <c r="CQ14" i="12"/>
  <c r="CQ7" i="12"/>
  <c r="CW29" i="9"/>
  <c r="CQ12" i="12"/>
  <c r="CQ15" i="12"/>
  <c r="CQ8" i="12"/>
  <c r="CW30" i="9"/>
  <c r="CJ14" i="9"/>
  <c r="DL52" i="33"/>
  <c r="DM54" i="33"/>
  <c r="DL51" i="39"/>
  <c r="DM53" i="39"/>
  <c r="DL51" i="38"/>
  <c r="DM53" i="38"/>
  <c r="DL51" i="27"/>
  <c r="DM53" i="27"/>
  <c r="DL51" i="18"/>
  <c r="DM53" i="18"/>
  <c r="DL50" i="17"/>
  <c r="DM52" i="17"/>
  <c r="DL52" i="16"/>
  <c r="DM54" i="16"/>
  <c r="DL53" i="29"/>
  <c r="DM55" i="29"/>
  <c r="DL50" i="22"/>
  <c r="DM52" i="22"/>
  <c r="DL52" i="23"/>
  <c r="DM54" i="23"/>
  <c r="DL51" i="35"/>
  <c r="DM53" i="35"/>
  <c r="DL50" i="30"/>
  <c r="DM52" i="30"/>
  <c r="DL51" i="34"/>
  <c r="DM53" i="34"/>
  <c r="DM54" i="24"/>
  <c r="DL52" i="24"/>
  <c r="DL51" i="11"/>
  <c r="DM53" i="11"/>
  <c r="DM53" i="10"/>
  <c r="DL51" i="10"/>
  <c r="DL51" i="8"/>
  <c r="DM53" i="8"/>
  <c r="DL53" i="7"/>
  <c r="DM55" i="7"/>
  <c r="DL52" i="6"/>
  <c r="DM54" i="6"/>
  <c r="CW6" i="25"/>
  <c r="CW21" i="25"/>
  <c r="CW5" i="25"/>
  <c r="CW20" i="25"/>
  <c r="CW10" i="25"/>
  <c r="DL52" i="5"/>
  <c r="DM54" i="5"/>
  <c r="DL51" i="4"/>
  <c r="DM53" i="4"/>
  <c r="DL49" i="3"/>
  <c r="DM51" i="3"/>
  <c r="DI183" i="2"/>
  <c r="DG183" i="2" s="1"/>
  <c r="DI78" i="2"/>
  <c r="DG78" i="2" s="1"/>
  <c r="DI33" i="2"/>
  <c r="DG33" i="2" s="1"/>
  <c r="DI228" i="2"/>
  <c r="DG228" i="2" s="1"/>
  <c r="DI213" i="2"/>
  <c r="DI273" i="2"/>
  <c r="DI258" i="2"/>
  <c r="DN2" i="2"/>
  <c r="DB19" i="2" s="1"/>
  <c r="DD347" i="20"/>
  <c r="DD400" i="21"/>
  <c r="DD315" i="21"/>
  <c r="DD206" i="21"/>
  <c r="DD428" i="20"/>
  <c r="DD429" i="20"/>
  <c r="CW14" i="25"/>
  <c r="CW7" i="25"/>
  <c r="CW13" i="25"/>
  <c r="CW19" i="25"/>
  <c r="CW8" i="25"/>
  <c r="CW22" i="25"/>
  <c r="CW4" i="25"/>
  <c r="CW3" i="25" s="1"/>
  <c r="CY4" i="25" s="1"/>
  <c r="CY5" i="25" s="1"/>
  <c r="CW9" i="25"/>
  <c r="CW16" i="25"/>
  <c r="CG14" i="9"/>
  <c r="CW28" i="9"/>
  <c r="CW27" i="9" s="1"/>
  <c r="CW38" i="9" s="1"/>
  <c r="CW59" i="9"/>
  <c r="DD348" i="20"/>
  <c r="DD238" i="20"/>
  <c r="DD182" i="20"/>
  <c r="DD158" i="20"/>
  <c r="DD103" i="20"/>
  <c r="DD74" i="20"/>
  <c r="DD442" i="21"/>
  <c r="DD295" i="20"/>
  <c r="DD355" i="21"/>
  <c r="CW15" i="9"/>
  <c r="DD296" i="20"/>
  <c r="DD312" i="21"/>
  <c r="CW57" i="9"/>
  <c r="DD345" i="20"/>
  <c r="DD197" i="20"/>
  <c r="DD554" i="20"/>
  <c r="CW53" i="9"/>
  <c r="DD353" i="21"/>
  <c r="CW60" i="9"/>
  <c r="DD507" i="20"/>
  <c r="DD549" i="21"/>
  <c r="J20" i="1"/>
  <c r="DD493" i="21"/>
  <c r="CW61" i="9"/>
  <c r="CY4" i="26"/>
  <c r="CY5" i="26" s="1"/>
  <c r="CY6" i="26" s="1"/>
  <c r="CY7" i="26" s="1"/>
  <c r="CY8" i="26" s="1"/>
  <c r="CY9" i="26" s="1"/>
  <c r="CY10" i="26" s="1"/>
  <c r="CY11" i="26" s="1"/>
  <c r="CY12" i="26" s="1"/>
  <c r="CY13" i="26" s="1"/>
  <c r="CY14" i="26" s="1"/>
  <c r="CY15" i="26" s="1"/>
  <c r="CY16" i="26" s="1"/>
  <c r="CW16" i="26"/>
  <c r="DD377" i="20"/>
  <c r="CW55" i="9"/>
  <c r="DD380" i="20"/>
  <c r="CW54" i="9"/>
  <c r="CI14" i="26"/>
  <c r="CW43" i="26" s="1"/>
  <c r="CW33" i="26"/>
  <c r="CW52" i="9"/>
  <c r="DL56" i="37" l="1"/>
  <c r="DM58" i="37"/>
  <c r="DM56" i="13"/>
  <c r="DL54" i="13"/>
  <c r="DB32" i="2"/>
  <c r="DB18" i="2"/>
  <c r="DB168" i="2"/>
  <c r="DB182" i="2"/>
  <c r="DB212" i="2"/>
  <c r="DB198" i="2"/>
  <c r="DB243" i="2"/>
  <c r="DB257" i="2"/>
  <c r="DB108" i="2"/>
  <c r="DB122" i="2"/>
  <c r="DB152" i="2"/>
  <c r="DB138" i="2"/>
  <c r="DI138" i="2"/>
  <c r="DG138" i="2" s="1"/>
  <c r="DL53" i="28"/>
  <c r="DM55" i="28"/>
  <c r="CQ16" i="12"/>
  <c r="CW41" i="9"/>
  <c r="CW42" i="9"/>
  <c r="CW45" i="9"/>
  <c r="CJ15" i="9"/>
  <c r="CW40" i="9"/>
  <c r="CW39" i="9" s="1"/>
  <c r="CW50" i="9" s="1"/>
  <c r="DL53" i="33"/>
  <c r="DM55" i="33"/>
  <c r="DL52" i="39"/>
  <c r="DM54" i="39"/>
  <c r="DL52" i="38"/>
  <c r="DM54" i="38"/>
  <c r="DL52" i="27"/>
  <c r="DM54" i="27"/>
  <c r="DL52" i="18"/>
  <c r="DM54" i="18"/>
  <c r="DL51" i="17"/>
  <c r="DM53" i="17"/>
  <c r="CY6" i="25"/>
  <c r="CY7" i="25" s="1"/>
  <c r="CY8" i="25" s="1"/>
  <c r="CY9" i="25" s="1"/>
  <c r="CY10" i="25" s="1"/>
  <c r="CY11" i="25" s="1"/>
  <c r="CY12" i="25" s="1"/>
  <c r="CY13" i="25" s="1"/>
  <c r="CY14" i="25" s="1"/>
  <c r="CY15" i="25" s="1"/>
  <c r="CY16" i="25" s="1"/>
  <c r="CY17" i="25" s="1"/>
  <c r="CY18" i="25" s="1"/>
  <c r="CY19" i="25" s="1"/>
  <c r="CY20" i="25" s="1"/>
  <c r="CY21" i="25" s="1"/>
  <c r="CY22" i="25" s="1"/>
  <c r="CY23" i="25" s="1"/>
  <c r="CY24" i="25" s="1"/>
  <c r="CY25" i="25" s="1"/>
  <c r="CY26" i="25" s="1"/>
  <c r="CY27" i="25" s="1"/>
  <c r="CY28" i="25" s="1"/>
  <c r="CY29" i="25" s="1"/>
  <c r="CY30" i="25" s="1"/>
  <c r="CY31" i="25" s="1"/>
  <c r="CY32" i="25" s="1"/>
  <c r="CY33" i="25" s="1"/>
  <c r="CY34" i="25" s="1"/>
  <c r="CY35" i="25" s="1"/>
  <c r="CY36" i="25" s="1"/>
  <c r="CY37" i="25" s="1"/>
  <c r="CY38" i="25" s="1"/>
  <c r="CY39" i="25" s="1"/>
  <c r="CY40" i="25" s="1"/>
  <c r="CY41" i="25" s="1"/>
  <c r="CY42" i="25" s="1"/>
  <c r="CY43" i="25" s="1"/>
  <c r="CY44" i="25" s="1"/>
  <c r="CY45" i="25" s="1"/>
  <c r="CY46" i="25" s="1"/>
  <c r="CY47" i="25" s="1"/>
  <c r="CY48" i="25" s="1"/>
  <c r="CY49" i="25" s="1"/>
  <c r="CY50" i="25" s="1"/>
  <c r="CY51" i="25" s="1"/>
  <c r="CY52" i="25" s="1"/>
  <c r="CY53" i="25" s="1"/>
  <c r="CY54" i="25" s="1"/>
  <c r="CY55" i="25" s="1"/>
  <c r="CY56" i="25" s="1"/>
  <c r="CY57" i="25" s="1"/>
  <c r="CY58" i="25" s="1"/>
  <c r="CY59" i="25" s="1"/>
  <c r="CY60" i="25" s="1"/>
  <c r="CY61" i="25" s="1"/>
  <c r="CY62" i="25" s="1"/>
  <c r="CY63" i="25" s="1"/>
  <c r="CY64" i="25" s="1"/>
  <c r="CY65" i="25" s="1"/>
  <c r="CY66" i="25" s="1"/>
  <c r="CY67" i="25" s="1"/>
  <c r="CY68" i="25" s="1"/>
  <c r="CY69" i="25" s="1"/>
  <c r="CY70" i="25" s="1"/>
  <c r="CY71" i="25" s="1"/>
  <c r="CY72" i="25" s="1"/>
  <c r="CY73" i="25" s="1"/>
  <c r="CY74" i="25" s="1"/>
  <c r="CY75" i="25" s="1"/>
  <c r="CY76" i="25" s="1"/>
  <c r="CY77" i="25" s="1"/>
  <c r="CY78" i="25" s="1"/>
  <c r="CY79" i="25" s="1"/>
  <c r="CY80" i="25" s="1"/>
  <c r="W20" i="25" s="1"/>
  <c r="CW980" i="20" s="1"/>
  <c r="DL53" i="16"/>
  <c r="DM55" i="16"/>
  <c r="DL54" i="29"/>
  <c r="DM56" i="29"/>
  <c r="DL51" i="22"/>
  <c r="DM53" i="22"/>
  <c r="DL53" i="23"/>
  <c r="DM55" i="23"/>
  <c r="DL52" i="35"/>
  <c r="DM54" i="35"/>
  <c r="DL51" i="30"/>
  <c r="DM53" i="30"/>
  <c r="DL52" i="34"/>
  <c r="DM54" i="34"/>
  <c r="DL53" i="24"/>
  <c r="DM55" i="24"/>
  <c r="DL52" i="11"/>
  <c r="DM54" i="11"/>
  <c r="DL52" i="10"/>
  <c r="DM54" i="10"/>
  <c r="DL52" i="8"/>
  <c r="DM54" i="8"/>
  <c r="DL54" i="7"/>
  <c r="DM56" i="7"/>
  <c r="DL53" i="6"/>
  <c r="DM55" i="6"/>
  <c r="DL53" i="5"/>
  <c r="DM55" i="5"/>
  <c r="DL52" i="4"/>
  <c r="DM54" i="4"/>
  <c r="DL50" i="3"/>
  <c r="DM52" i="3"/>
  <c r="DI18" i="2"/>
  <c r="DG18" i="2" s="1"/>
  <c r="DI48" i="2"/>
  <c r="DG48" i="2" s="1"/>
  <c r="DI153" i="2"/>
  <c r="DG153" i="2" s="1"/>
  <c r="DI63" i="2"/>
  <c r="DG63" i="2" s="1"/>
  <c r="DI288" i="2"/>
  <c r="DG288" i="2" s="1"/>
  <c r="DG273" i="2"/>
  <c r="DG213" i="2"/>
  <c r="DG258" i="2"/>
  <c r="DD494" i="21"/>
  <c r="DD401" i="21"/>
  <c r="DD316" i="21"/>
  <c r="DD207" i="21"/>
  <c r="E29" i="1"/>
  <c r="E25" i="1"/>
  <c r="DD430" i="20"/>
  <c r="CG15" i="9"/>
  <c r="CW6" i="9" s="1"/>
  <c r="DD239" i="20"/>
  <c r="DD159" i="20"/>
  <c r="DD104" i="20"/>
  <c r="CW36" i="26"/>
  <c r="DD198" i="20"/>
  <c r="CW32" i="26"/>
  <c r="CW31" i="26" s="1"/>
  <c r="CW44" i="26" s="1"/>
  <c r="CW40" i="26"/>
  <c r="CW42" i="26"/>
  <c r="DD297" i="20"/>
  <c r="CW39" i="26"/>
  <c r="CW37" i="26"/>
  <c r="CW34" i="26"/>
  <c r="CW51" i="9"/>
  <c r="CW38" i="26"/>
  <c r="CW41" i="26"/>
  <c r="CY17" i="26"/>
  <c r="CY18" i="26" s="1"/>
  <c r="CY19" i="26" s="1"/>
  <c r="CY20" i="26" s="1"/>
  <c r="CY21" i="26" s="1"/>
  <c r="CY22" i="26" s="1"/>
  <c r="CY23" i="26" s="1"/>
  <c r="CY24" i="26" s="1"/>
  <c r="CY25" i="26" s="1"/>
  <c r="CY26" i="26" s="1"/>
  <c r="CY27" i="26" s="1"/>
  <c r="CY28" i="26" s="1"/>
  <c r="CY29" i="26" s="1"/>
  <c r="CY30" i="26" s="1"/>
  <c r="CY31" i="26" s="1"/>
  <c r="DD196" i="20"/>
  <c r="CW35" i="26"/>
  <c r="DD381" i="20"/>
  <c r="CW26" i="9"/>
  <c r="DM59" i="37" l="1"/>
  <c r="DL57" i="37"/>
  <c r="DM57" i="13"/>
  <c r="DL55" i="13"/>
  <c r="DM56" i="28"/>
  <c r="DL54" i="28"/>
  <c r="CS4" i="12"/>
  <c r="CS5" i="12" s="1"/>
  <c r="CS6" i="12" s="1"/>
  <c r="CS7" i="12" s="1"/>
  <c r="CS8" i="12" s="1"/>
  <c r="CS9" i="12" s="1"/>
  <c r="CS10" i="12" s="1"/>
  <c r="CS11" i="12" s="1"/>
  <c r="CS12" i="12" s="1"/>
  <c r="CS13" i="12" s="1"/>
  <c r="CS14" i="12" s="1"/>
  <c r="CS15" i="12" s="1"/>
  <c r="CS16" i="12" s="1"/>
  <c r="CW43" i="9"/>
  <c r="CW49" i="9"/>
  <c r="CW46" i="9"/>
  <c r="CW44" i="9"/>
  <c r="CW48" i="9"/>
  <c r="CW47" i="9"/>
  <c r="DL54" i="33"/>
  <c r="DM56" i="33"/>
  <c r="DL53" i="39"/>
  <c r="DM55" i="39"/>
  <c r="DL53" i="38"/>
  <c r="DM55" i="38"/>
  <c r="DL53" i="27"/>
  <c r="DM55" i="27"/>
  <c r="DL53" i="18"/>
  <c r="DM55" i="18"/>
  <c r="DL52" i="17"/>
  <c r="DM54" i="17"/>
  <c r="DL54" i="16"/>
  <c r="DM56" i="16"/>
  <c r="DL55" i="29"/>
  <c r="DM57" i="29"/>
  <c r="DL52" i="22"/>
  <c r="DM54" i="22"/>
  <c r="DL54" i="23"/>
  <c r="DM56" i="23"/>
  <c r="DL53" i="35"/>
  <c r="DM55" i="35"/>
  <c r="DL52" i="30"/>
  <c r="DM54" i="30"/>
  <c r="DL53" i="34"/>
  <c r="DM55" i="34"/>
  <c r="DL54" i="24"/>
  <c r="DM56" i="24"/>
  <c r="DL53" i="11"/>
  <c r="DM55" i="11"/>
  <c r="DL53" i="10"/>
  <c r="DM55" i="10"/>
  <c r="DL53" i="8"/>
  <c r="DM55" i="8"/>
  <c r="DL55" i="7"/>
  <c r="DM57" i="7"/>
  <c r="DL54" i="6"/>
  <c r="DM56" i="6"/>
  <c r="DL54" i="5"/>
  <c r="DM56" i="5"/>
  <c r="DL53" i="4"/>
  <c r="DM55" i="4"/>
  <c r="DL51" i="3"/>
  <c r="DM53" i="3"/>
  <c r="DD495" i="21"/>
  <c r="DD402" i="21"/>
  <c r="DD317" i="21"/>
  <c r="DD208" i="21"/>
  <c r="CW4" i="9"/>
  <c r="CW3" i="9" s="1"/>
  <c r="CW11" i="9"/>
  <c r="CW8" i="9"/>
  <c r="CW10" i="9"/>
  <c r="CW7" i="9"/>
  <c r="CW13" i="9"/>
  <c r="CW5" i="9"/>
  <c r="CW12" i="9"/>
  <c r="CW9" i="9"/>
  <c r="DD350" i="20"/>
  <c r="DD349" i="20"/>
  <c r="DD183" i="20"/>
  <c r="DD160" i="20"/>
  <c r="DD105" i="20"/>
  <c r="DD75" i="20"/>
  <c r="DD76" i="20"/>
  <c r="CY32" i="26"/>
  <c r="CY33" i="26" s="1"/>
  <c r="CY34" i="26" s="1"/>
  <c r="CY35" i="26" s="1"/>
  <c r="CY36" i="26" s="1"/>
  <c r="CY37" i="26" s="1"/>
  <c r="CY38" i="26" s="1"/>
  <c r="CY39" i="26" s="1"/>
  <c r="CY40" i="26" s="1"/>
  <c r="CY41" i="26" s="1"/>
  <c r="CY42" i="26" s="1"/>
  <c r="CY43" i="26" s="1"/>
  <c r="CY44" i="26" s="1"/>
  <c r="CY45" i="26" s="1"/>
  <c r="CY46" i="26" s="1"/>
  <c r="CY47" i="26" s="1"/>
  <c r="CY48" i="26" s="1"/>
  <c r="CY49" i="26" s="1"/>
  <c r="CY50" i="26" s="1"/>
  <c r="CY51" i="26" s="1"/>
  <c r="CY52" i="26" s="1"/>
  <c r="CY53" i="26" s="1"/>
  <c r="CY54" i="26" s="1"/>
  <c r="CY55" i="26" s="1"/>
  <c r="CY56" i="26" s="1"/>
  <c r="CY57" i="26" s="1"/>
  <c r="CY58" i="26" s="1"/>
  <c r="CY59" i="26" s="1"/>
  <c r="CY60" i="26" s="1"/>
  <c r="CY61" i="26" s="1"/>
  <c r="CY62" i="26" s="1"/>
  <c r="CY63" i="26" s="1"/>
  <c r="CY64" i="26" s="1"/>
  <c r="CY65" i="26" s="1"/>
  <c r="CY66" i="26" s="1"/>
  <c r="CY67" i="26" s="1"/>
  <c r="CY68" i="26" s="1"/>
  <c r="CY69" i="26" s="1"/>
  <c r="CY70" i="26" s="1"/>
  <c r="CY71" i="26" s="1"/>
  <c r="CY72" i="26" s="1"/>
  <c r="CY73" i="26" s="1"/>
  <c r="CY74" i="26" s="1"/>
  <c r="CY75" i="26" s="1"/>
  <c r="CY76" i="26" s="1"/>
  <c r="CY77" i="26" s="1"/>
  <c r="W23" i="25"/>
  <c r="CW983" i="20" s="1"/>
  <c r="W15" i="25"/>
  <c r="CW975" i="20" s="1"/>
  <c r="W66" i="25"/>
  <c r="CW1026" i="20" s="1"/>
  <c r="W45" i="25"/>
  <c r="CW1005" i="20" s="1"/>
  <c r="W7" i="25"/>
  <c r="CW967" i="20" s="1"/>
  <c r="W49" i="25"/>
  <c r="CW1009" i="20" s="1"/>
  <c r="W21" i="25"/>
  <c r="CW981" i="20" s="1"/>
  <c r="W70" i="25"/>
  <c r="CW1030" i="20" s="1"/>
  <c r="W65" i="25"/>
  <c r="CW1025" i="20" s="1"/>
  <c r="W11" i="25"/>
  <c r="CW971" i="20" s="1"/>
  <c r="W10" i="25"/>
  <c r="CW970" i="20" s="1"/>
  <c r="W74" i="25"/>
  <c r="CW1034" i="20" s="1"/>
  <c r="W22" i="25"/>
  <c r="CW982" i="20" s="1"/>
  <c r="W80" i="25"/>
  <c r="CW1040" i="20" s="1"/>
  <c r="W25" i="25"/>
  <c r="CW985" i="20" s="1"/>
  <c r="W34" i="25"/>
  <c r="CW994" i="20" s="1"/>
  <c r="W56" i="25"/>
  <c r="CW1016" i="20" s="1"/>
  <c r="W28" i="25"/>
  <c r="CW988" i="20" s="1"/>
  <c r="W77" i="25"/>
  <c r="CW1037" i="20" s="1"/>
  <c r="W27" i="25"/>
  <c r="CW987" i="20" s="1"/>
  <c r="W54" i="25"/>
  <c r="CW1014" i="20" s="1"/>
  <c r="W29" i="25"/>
  <c r="CW989" i="20" s="1"/>
  <c r="W3" i="25"/>
  <c r="CW963" i="20" s="1"/>
  <c r="W41" i="25"/>
  <c r="CW1001" i="20" s="1"/>
  <c r="W71" i="25"/>
  <c r="CW1031" i="20" s="1"/>
  <c r="W62" i="25"/>
  <c r="CW1022" i="20" s="1"/>
  <c r="W32" i="25"/>
  <c r="CW992" i="20" s="1"/>
  <c r="W19" i="25"/>
  <c r="CW979" i="20" s="1"/>
  <c r="W79" i="25"/>
  <c r="CW1039" i="20" s="1"/>
  <c r="W64" i="25"/>
  <c r="CW1024" i="20" s="1"/>
  <c r="W33" i="25"/>
  <c r="CW993" i="20" s="1"/>
  <c r="W75" i="25"/>
  <c r="CW1035" i="20" s="1"/>
  <c r="W50" i="25"/>
  <c r="CW1010" i="20" s="1"/>
  <c r="W37" i="25"/>
  <c r="CW997" i="20" s="1"/>
  <c r="W60" i="25"/>
  <c r="CW1020" i="20" s="1"/>
  <c r="W72" i="25"/>
  <c r="CW1032" i="20" s="1"/>
  <c r="W52" i="25"/>
  <c r="CW1012" i="20" s="1"/>
  <c r="W35" i="25"/>
  <c r="CW995" i="20" s="1"/>
  <c r="W78" i="25"/>
  <c r="CW1038" i="20" s="1"/>
  <c r="W48" i="25"/>
  <c r="CW1008" i="20" s="1"/>
  <c r="W44" i="25"/>
  <c r="CW1004" i="20" s="1"/>
  <c r="W51" i="25"/>
  <c r="CW1011" i="20" s="1"/>
  <c r="W12" i="25"/>
  <c r="CW972" i="20" s="1"/>
  <c r="W18" i="25"/>
  <c r="CW978" i="20" s="1"/>
  <c r="W39" i="25"/>
  <c r="CW999" i="20" s="1"/>
  <c r="W42" i="25"/>
  <c r="CW1002" i="20" s="1"/>
  <c r="W38" i="25"/>
  <c r="CW998" i="20" s="1"/>
  <c r="W61" i="25"/>
  <c r="CW1021" i="20" s="1"/>
  <c r="W73" i="25"/>
  <c r="CW1033" i="20" s="1"/>
  <c r="W36" i="25"/>
  <c r="CW996" i="20" s="1"/>
  <c r="W76" i="25"/>
  <c r="CW1036" i="20" s="1"/>
  <c r="W46" i="25"/>
  <c r="CW1006" i="20" s="1"/>
  <c r="W31" i="25"/>
  <c r="CW991" i="20" s="1"/>
  <c r="W5" i="25"/>
  <c r="CW965" i="20" s="1"/>
  <c r="W30" i="25"/>
  <c r="CW990" i="20" s="1"/>
  <c r="W69" i="25"/>
  <c r="CW1029" i="20" s="1"/>
  <c r="DD357" i="21"/>
  <c r="W47" i="25"/>
  <c r="CW1007" i="20" s="1"/>
  <c r="W59" i="25"/>
  <c r="CW1019" i="20" s="1"/>
  <c r="W63" i="25"/>
  <c r="CW1023" i="20" s="1"/>
  <c r="W9" i="25"/>
  <c r="CW969" i="20" s="1"/>
  <c r="W43" i="25"/>
  <c r="CW1003" i="20" s="1"/>
  <c r="W26" i="25"/>
  <c r="CW986" i="20" s="1"/>
  <c r="W6" i="25"/>
  <c r="CW966" i="20" s="1"/>
  <c r="W53" i="25"/>
  <c r="CW1013" i="20" s="1"/>
  <c r="W68" i="25"/>
  <c r="CW1028" i="20" s="1"/>
  <c r="W14" i="25"/>
  <c r="CW974" i="20" s="1"/>
  <c r="W58" i="25"/>
  <c r="CW1018" i="20" s="1"/>
  <c r="W13" i="25"/>
  <c r="CW973" i="20" s="1"/>
  <c r="W57" i="25"/>
  <c r="CW1017" i="20" s="1"/>
  <c r="W55" i="25"/>
  <c r="CW1015" i="20" s="1"/>
  <c r="W4" i="25"/>
  <c r="CW964" i="20" s="1"/>
  <c r="W17" i="25"/>
  <c r="CW977" i="20" s="1"/>
  <c r="W16" i="25"/>
  <c r="CW976" i="20" s="1"/>
  <c r="W40" i="25"/>
  <c r="CW1000" i="20" s="1"/>
  <c r="W67" i="25"/>
  <c r="CW1027" i="20" s="1"/>
  <c r="CW62" i="9"/>
  <c r="W24" i="25"/>
  <c r="CW984" i="20" s="1"/>
  <c r="W8" i="25"/>
  <c r="CW968" i="20" s="1"/>
  <c r="DM60" i="37" l="1"/>
  <c r="DL58" i="37"/>
  <c r="DM58" i="13"/>
  <c r="DL56" i="13"/>
  <c r="CS17" i="12"/>
  <c r="CS18" i="12" s="1"/>
  <c r="CS19" i="12" s="1"/>
  <c r="CS20" i="12" s="1"/>
  <c r="CS21" i="12" s="1"/>
  <c r="CS22" i="12" s="1"/>
  <c r="CS23" i="12" s="1"/>
  <c r="CS24" i="12" s="1"/>
  <c r="CS25" i="12" s="1"/>
  <c r="CS26" i="12" s="1"/>
  <c r="CS27" i="12" s="1"/>
  <c r="CS28" i="12" s="1"/>
  <c r="CS29" i="12" s="1"/>
  <c r="CS30" i="12" s="1"/>
  <c r="CS31" i="12" s="1"/>
  <c r="CS32" i="12" s="1"/>
  <c r="CS33" i="12" s="1"/>
  <c r="CS34" i="12" s="1"/>
  <c r="CS35" i="12" s="1"/>
  <c r="CS36" i="12" s="1"/>
  <c r="CS37" i="12" s="1"/>
  <c r="CS38" i="12" s="1"/>
  <c r="CS39" i="12" s="1"/>
  <c r="CS40" i="12" s="1"/>
  <c r="CS41" i="12" s="1"/>
  <c r="CS42" i="12" s="1"/>
  <c r="CS43" i="12" s="1"/>
  <c r="DL55" i="28"/>
  <c r="DM57" i="28"/>
  <c r="DL55" i="33"/>
  <c r="DM57" i="33"/>
  <c r="DL54" i="39"/>
  <c r="DM56" i="39"/>
  <c r="DL54" i="38"/>
  <c r="DM56" i="38"/>
  <c r="DL54" i="27"/>
  <c r="DM56" i="27"/>
  <c r="DL54" i="18"/>
  <c r="DM56" i="18"/>
  <c r="DL53" i="17"/>
  <c r="DM55" i="17"/>
  <c r="DL55" i="16"/>
  <c r="DM57" i="16"/>
  <c r="DL56" i="29"/>
  <c r="DM58" i="29"/>
  <c r="DL53" i="22"/>
  <c r="DM55" i="22"/>
  <c r="DL55" i="23"/>
  <c r="DM57" i="23"/>
  <c r="DL54" i="35"/>
  <c r="DM56" i="35"/>
  <c r="DL53" i="30"/>
  <c r="DM55" i="30"/>
  <c r="DL54" i="34"/>
  <c r="DM56" i="34"/>
  <c r="DL55" i="24"/>
  <c r="DM57" i="24"/>
  <c r="DL54" i="11"/>
  <c r="DM56" i="11"/>
  <c r="DL54" i="10"/>
  <c r="DM56" i="10"/>
  <c r="DL54" i="8"/>
  <c r="DM56" i="8"/>
  <c r="DL56" i="7"/>
  <c r="DM58" i="7"/>
  <c r="DL55" i="6"/>
  <c r="DM57" i="6"/>
  <c r="DL55" i="5"/>
  <c r="DM57" i="5"/>
  <c r="DL54" i="4"/>
  <c r="DM56" i="4"/>
  <c r="DL52" i="3"/>
  <c r="DM54" i="3"/>
  <c r="DD496" i="21"/>
  <c r="DD403" i="21"/>
  <c r="DD318" i="21"/>
  <c r="DD209" i="21"/>
  <c r="E19" i="1"/>
  <c r="CW14" i="9"/>
  <c r="CY4" i="9"/>
  <c r="CY5" i="9" s="1"/>
  <c r="CY6" i="9" s="1"/>
  <c r="CY7" i="9" s="1"/>
  <c r="CY8" i="9" s="1"/>
  <c r="CY9" i="9" s="1"/>
  <c r="CY10" i="9" s="1"/>
  <c r="CY11" i="9" s="1"/>
  <c r="CY12" i="9" s="1"/>
  <c r="CY13" i="9" s="1"/>
  <c r="CY14" i="9" s="1"/>
  <c r="CY15" i="9" s="1"/>
  <c r="CY16" i="9" s="1"/>
  <c r="CY17" i="9" s="1"/>
  <c r="CY18" i="9" s="1"/>
  <c r="CY19" i="9" s="1"/>
  <c r="CY20" i="9" s="1"/>
  <c r="CY21" i="9" s="1"/>
  <c r="CY22" i="9" s="1"/>
  <c r="CY23" i="9" s="1"/>
  <c r="CY24" i="9" s="1"/>
  <c r="CY25" i="9" s="1"/>
  <c r="CY26" i="9" s="1"/>
  <c r="CY27" i="9" s="1"/>
  <c r="CY28" i="9" s="1"/>
  <c r="CY29" i="9" s="1"/>
  <c r="CY30" i="9" s="1"/>
  <c r="CY31" i="9" s="1"/>
  <c r="CY32" i="9" s="1"/>
  <c r="CY33" i="9" s="1"/>
  <c r="CY34" i="9" s="1"/>
  <c r="CY35" i="9" s="1"/>
  <c r="CY36" i="9" s="1"/>
  <c r="CY37" i="9" s="1"/>
  <c r="CY38" i="9" s="1"/>
  <c r="CY39" i="9" s="1"/>
  <c r="CY40" i="9" s="1"/>
  <c r="CY41" i="9" s="1"/>
  <c r="CY42" i="9" s="1"/>
  <c r="CY43" i="9" s="1"/>
  <c r="CY44" i="9" s="1"/>
  <c r="CY45" i="9" s="1"/>
  <c r="CY46" i="9" s="1"/>
  <c r="CY47" i="9" s="1"/>
  <c r="CY48" i="9" s="1"/>
  <c r="CY49" i="9" s="1"/>
  <c r="CY50" i="9" s="1"/>
  <c r="CY51" i="9" s="1"/>
  <c r="CY52" i="9" s="1"/>
  <c r="CY53" i="9" s="1"/>
  <c r="CY54" i="9" s="1"/>
  <c r="CY55" i="9" s="1"/>
  <c r="CY56" i="9" s="1"/>
  <c r="CY57" i="9" s="1"/>
  <c r="CY58" i="9" s="1"/>
  <c r="CY59" i="9" s="1"/>
  <c r="CY60" i="9" s="1"/>
  <c r="CY61" i="9" s="1"/>
  <c r="CY62" i="9" s="1"/>
  <c r="CY63" i="9" s="1"/>
  <c r="CY64" i="9" s="1"/>
  <c r="CY65" i="9" s="1"/>
  <c r="CY66" i="9" s="1"/>
  <c r="CY67" i="9" s="1"/>
  <c r="CY68" i="9" s="1"/>
  <c r="CY69" i="9" s="1"/>
  <c r="CY70" i="9" s="1"/>
  <c r="CY71" i="9" s="1"/>
  <c r="CY72" i="9" s="1"/>
  <c r="CY73" i="9" s="1"/>
  <c r="CY74" i="9" s="1"/>
  <c r="CY75" i="9" s="1"/>
  <c r="CY76" i="9" s="1"/>
  <c r="CY77" i="9" s="1"/>
  <c r="DD241" i="20"/>
  <c r="DD240" i="20"/>
  <c r="E8" i="1"/>
  <c r="DD161" i="20"/>
  <c r="DD106" i="20"/>
  <c r="DD77" i="20"/>
  <c r="DD299" i="20"/>
  <c r="DD356" i="21"/>
  <c r="DD382" i="20"/>
  <c r="DD200" i="20"/>
  <c r="CY78" i="26"/>
  <c r="CY79" i="26" s="1"/>
  <c r="CY80" i="26" s="1"/>
  <c r="W23" i="26" s="1"/>
  <c r="DD298" i="20"/>
  <c r="CW962" i="20"/>
  <c r="CW961" i="20"/>
  <c r="DL59" i="37" l="1"/>
  <c r="DM61" i="37"/>
  <c r="DM59" i="13"/>
  <c r="DL57" i="13"/>
  <c r="DL56" i="28"/>
  <c r="DM58" i="28"/>
  <c r="CW583" i="21"/>
  <c r="CS44" i="12"/>
  <c r="CS45" i="12" s="1"/>
  <c r="CS46" i="12" s="1"/>
  <c r="CS47" i="12" s="1"/>
  <c r="CS48" i="12" s="1"/>
  <c r="CS49" i="12" s="1"/>
  <c r="CS50" i="12" s="1"/>
  <c r="CS51" i="12" s="1"/>
  <c r="CS52" i="12" s="1"/>
  <c r="CS53" i="12" s="1"/>
  <c r="CS54" i="12" s="1"/>
  <c r="CS55" i="12" s="1"/>
  <c r="CS56" i="12" s="1"/>
  <c r="DL56" i="33"/>
  <c r="DM58" i="33"/>
  <c r="DL55" i="39"/>
  <c r="DM57" i="39"/>
  <c r="DL55" i="38"/>
  <c r="DM57" i="38"/>
  <c r="DL55" i="27"/>
  <c r="DM57" i="27"/>
  <c r="DL55" i="18"/>
  <c r="DM57" i="18"/>
  <c r="DL54" i="17"/>
  <c r="DM56" i="17"/>
  <c r="DL56" i="16"/>
  <c r="DM58" i="16"/>
  <c r="DL57" i="29"/>
  <c r="DM59" i="29"/>
  <c r="DL54" i="22"/>
  <c r="DM56" i="22"/>
  <c r="DL56" i="23"/>
  <c r="DM58" i="23"/>
  <c r="DL55" i="35"/>
  <c r="DM57" i="35"/>
  <c r="DL54" i="30"/>
  <c r="DM56" i="30"/>
  <c r="DL55" i="34"/>
  <c r="DM57" i="34"/>
  <c r="DL56" i="24"/>
  <c r="DM58" i="24"/>
  <c r="DL55" i="11"/>
  <c r="DM57" i="11"/>
  <c r="DL55" i="10"/>
  <c r="DM57" i="10"/>
  <c r="DL55" i="8"/>
  <c r="DM57" i="8"/>
  <c r="DL57" i="7"/>
  <c r="DM59" i="7"/>
  <c r="DL56" i="6"/>
  <c r="DM58" i="6"/>
  <c r="DL56" i="5"/>
  <c r="DM58" i="5"/>
  <c r="DL55" i="4"/>
  <c r="DM57" i="4"/>
  <c r="DL53" i="3"/>
  <c r="DM55" i="3"/>
  <c r="DD404" i="21"/>
  <c r="DD319" i="21"/>
  <c r="DD210" i="21"/>
  <c r="E27" i="1"/>
  <c r="E15" i="1"/>
  <c r="DD351" i="20"/>
  <c r="DD242" i="20"/>
  <c r="DD162" i="20"/>
  <c r="W17" i="26"/>
  <c r="W27" i="26"/>
  <c r="W65" i="26"/>
  <c r="W59" i="26"/>
  <c r="W55" i="26"/>
  <c r="W40" i="26"/>
  <c r="W63" i="26"/>
  <c r="W60" i="26"/>
  <c r="W9" i="26"/>
  <c r="W32" i="26"/>
  <c r="W71" i="26"/>
  <c r="W8" i="26"/>
  <c r="W67" i="26"/>
  <c r="W21" i="26"/>
  <c r="W44" i="26"/>
  <c r="W12" i="26"/>
  <c r="W62" i="26"/>
  <c r="W26" i="26"/>
  <c r="W45" i="26"/>
  <c r="W29" i="26"/>
  <c r="W36" i="26"/>
  <c r="W22" i="26"/>
  <c r="W53" i="26"/>
  <c r="W18" i="26"/>
  <c r="W58" i="26"/>
  <c r="W43" i="26"/>
  <c r="W13" i="26"/>
  <c r="W52" i="26"/>
  <c r="W30" i="26"/>
  <c r="W5" i="26"/>
  <c r="DD359" i="21"/>
  <c r="W7" i="26"/>
  <c r="W68" i="26"/>
  <c r="W48" i="26"/>
  <c r="W69" i="26"/>
  <c r="W33" i="26"/>
  <c r="W54" i="26"/>
  <c r="W39" i="26"/>
  <c r="W64" i="26"/>
  <c r="W75" i="26"/>
  <c r="CY78" i="9"/>
  <c r="CY79" i="9" s="1"/>
  <c r="CY80" i="9" s="1"/>
  <c r="W6" i="26"/>
  <c r="W10" i="26"/>
  <c r="W76" i="26"/>
  <c r="W51" i="26"/>
  <c r="W14" i="26"/>
  <c r="W37" i="26"/>
  <c r="W42" i="26"/>
  <c r="W35" i="26"/>
  <c r="W61" i="26"/>
  <c r="W77" i="26"/>
  <c r="W46" i="26"/>
  <c r="W56" i="26"/>
  <c r="W4" i="26"/>
  <c r="W24" i="26"/>
  <c r="W57" i="26"/>
  <c r="W11" i="26"/>
  <c r="W38" i="26"/>
  <c r="W72" i="26"/>
  <c r="W16" i="26"/>
  <c r="W15" i="26"/>
  <c r="W25" i="26"/>
  <c r="W79" i="26"/>
  <c r="W70" i="26"/>
  <c r="W66" i="26"/>
  <c r="W3" i="26"/>
  <c r="CW563" i="21" s="1"/>
  <c r="W31" i="26"/>
  <c r="W49" i="26"/>
  <c r="W78" i="26"/>
  <c r="DD201" i="20"/>
  <c r="W34" i="26"/>
  <c r="W20" i="26"/>
  <c r="W28" i="26"/>
  <c r="W19" i="26"/>
  <c r="W73" i="26"/>
  <c r="W47" i="26"/>
  <c r="W41" i="26"/>
  <c r="W74" i="26"/>
  <c r="W80" i="26"/>
  <c r="W50" i="26"/>
  <c r="DD199" i="20"/>
  <c r="DL60" i="37" l="1"/>
  <c r="DM62" i="37"/>
  <c r="DM60" i="13"/>
  <c r="DL58" i="13"/>
  <c r="DL57" i="28"/>
  <c r="DM59" i="28"/>
  <c r="CW633" i="21"/>
  <c r="CW591" i="21"/>
  <c r="CW632" i="21"/>
  <c r="CW637" i="21"/>
  <c r="CW570" i="21"/>
  <c r="CW629" i="21"/>
  <c r="CW612" i="21"/>
  <c r="CW589" i="21"/>
  <c r="CW568" i="21"/>
  <c r="CW619" i="21"/>
  <c r="CW579" i="21"/>
  <c r="CW598" i="21"/>
  <c r="CW621" i="21"/>
  <c r="CW566" i="21"/>
  <c r="CW608" i="21"/>
  <c r="CW573" i="21"/>
  <c r="CW605" i="21"/>
  <c r="CW631" i="21"/>
  <c r="CW625" i="21"/>
  <c r="CW630" i="21"/>
  <c r="CW588" i="21"/>
  <c r="CW626" i="21"/>
  <c r="CW571" i="21"/>
  <c r="CW595" i="21"/>
  <c r="CW628" i="21"/>
  <c r="CW603" i="21"/>
  <c r="CW586" i="21"/>
  <c r="CW592" i="21"/>
  <c r="CW587" i="21"/>
  <c r="CW602" i="21"/>
  <c r="CW635" i="21"/>
  <c r="CW567" i="21"/>
  <c r="CW618" i="21"/>
  <c r="CW622" i="21"/>
  <c r="CW569" i="21"/>
  <c r="CW577" i="21"/>
  <c r="CW610" i="21"/>
  <c r="CW640" i="21"/>
  <c r="CW594" i="21"/>
  <c r="CW639" i="21"/>
  <c r="CW584" i="21"/>
  <c r="CW597" i="21"/>
  <c r="CW624" i="21"/>
  <c r="CW578" i="21"/>
  <c r="CW572" i="21"/>
  <c r="CW620" i="21"/>
  <c r="CW617" i="21"/>
  <c r="CW634" i="21"/>
  <c r="CW585" i="21"/>
  <c r="CW564" i="21"/>
  <c r="CW574" i="21"/>
  <c r="CW599" i="21"/>
  <c r="CW613" i="21"/>
  <c r="CW604" i="21"/>
  <c r="CW623" i="21"/>
  <c r="CW580" i="21"/>
  <c r="CW601" i="21"/>
  <c r="CW638" i="21"/>
  <c r="CW575" i="21"/>
  <c r="CW616" i="21"/>
  <c r="CW611" i="21"/>
  <c r="CW614" i="21"/>
  <c r="CW565" i="21"/>
  <c r="CW582" i="21"/>
  <c r="CW581" i="21"/>
  <c r="CW600" i="21"/>
  <c r="CW607" i="21"/>
  <c r="CW609" i="21"/>
  <c r="CW576" i="21"/>
  <c r="CW606" i="21"/>
  <c r="CW636" i="21"/>
  <c r="CW593" i="21"/>
  <c r="CW590" i="21"/>
  <c r="CW596" i="21"/>
  <c r="CW627" i="21"/>
  <c r="CW615" i="21"/>
  <c r="CW562" i="21"/>
  <c r="CW561" i="21"/>
  <c r="CS57" i="12"/>
  <c r="CS58" i="12" s="1"/>
  <c r="CS59" i="12" s="1"/>
  <c r="CS60" i="12" s="1"/>
  <c r="CS61" i="12" s="1"/>
  <c r="CS62" i="12" s="1"/>
  <c r="CS63" i="12" s="1"/>
  <c r="CS64" i="12" s="1"/>
  <c r="CS65" i="12" s="1"/>
  <c r="CS66" i="12" s="1"/>
  <c r="CS67" i="12" s="1"/>
  <c r="CS68" i="12" s="1"/>
  <c r="CS69" i="12" s="1"/>
  <c r="W20" i="9"/>
  <c r="W36" i="9"/>
  <c r="W61" i="9"/>
  <c r="W75" i="9"/>
  <c r="W11" i="9"/>
  <c r="W26" i="9"/>
  <c r="W33" i="9"/>
  <c r="W48" i="9"/>
  <c r="W63" i="9"/>
  <c r="W76" i="9"/>
  <c r="W4" i="9"/>
  <c r="W53" i="9"/>
  <c r="W67" i="9"/>
  <c r="W3" i="9"/>
  <c r="W18" i="9"/>
  <c r="W25" i="9"/>
  <c r="W40" i="9"/>
  <c r="W55" i="9"/>
  <c r="W78" i="9"/>
  <c r="W44" i="9"/>
  <c r="W62" i="9"/>
  <c r="W45" i="9"/>
  <c r="W59" i="9"/>
  <c r="W74" i="9"/>
  <c r="W10" i="9"/>
  <c r="W17" i="9"/>
  <c r="W32" i="9"/>
  <c r="W47" i="9"/>
  <c r="W46" i="9"/>
  <c r="W12" i="9"/>
  <c r="W30" i="9"/>
  <c r="W37" i="9"/>
  <c r="W51" i="9"/>
  <c r="W66" i="9"/>
  <c r="W73" i="9"/>
  <c r="W9" i="9"/>
  <c r="W24" i="9"/>
  <c r="W39" i="9"/>
  <c r="W14" i="9"/>
  <c r="W70" i="9"/>
  <c r="W60" i="9"/>
  <c r="W29" i="9"/>
  <c r="W43" i="9"/>
  <c r="W58" i="9"/>
  <c r="W65" i="9"/>
  <c r="W80" i="9"/>
  <c r="W16" i="9"/>
  <c r="W31" i="9"/>
  <c r="W54" i="9"/>
  <c r="W38" i="9"/>
  <c r="W28" i="9"/>
  <c r="W21" i="9"/>
  <c r="W35" i="9"/>
  <c r="W50" i="9"/>
  <c r="W57" i="9"/>
  <c r="W72" i="9"/>
  <c r="W8" i="9"/>
  <c r="W23" i="9"/>
  <c r="W22" i="9"/>
  <c r="W6" i="9"/>
  <c r="W77" i="9"/>
  <c r="W13" i="9"/>
  <c r="W27" i="9"/>
  <c r="W42" i="9"/>
  <c r="W49" i="9"/>
  <c r="W64" i="9"/>
  <c r="W79" i="9"/>
  <c r="W15" i="9"/>
  <c r="W52" i="9"/>
  <c r="W68" i="9"/>
  <c r="W69" i="9"/>
  <c r="W5" i="9"/>
  <c r="W19" i="9"/>
  <c r="W34" i="9"/>
  <c r="W41" i="9"/>
  <c r="W56" i="9"/>
  <c r="W71" i="9"/>
  <c r="W7" i="9"/>
  <c r="DL57" i="33"/>
  <c r="DM59" i="33"/>
  <c r="DL56" i="39"/>
  <c r="DM58" i="39"/>
  <c r="DL56" i="38"/>
  <c r="DM58" i="38"/>
  <c r="DL56" i="27"/>
  <c r="DM58" i="27"/>
  <c r="DL56" i="18"/>
  <c r="DM58" i="18"/>
  <c r="DL55" i="17"/>
  <c r="DM57" i="17"/>
  <c r="DL57" i="16"/>
  <c r="DM59" i="16"/>
  <c r="DL58" i="29"/>
  <c r="DM60" i="29"/>
  <c r="DL55" i="22"/>
  <c r="DM57" i="22"/>
  <c r="DL57" i="23"/>
  <c r="DM59" i="23"/>
  <c r="DL56" i="35"/>
  <c r="DM58" i="35"/>
  <c r="DL55" i="30"/>
  <c r="DM57" i="30"/>
  <c r="DL56" i="34"/>
  <c r="DM58" i="34"/>
  <c r="DL57" i="24"/>
  <c r="DM59" i="24"/>
  <c r="DL56" i="11"/>
  <c r="DM58" i="11"/>
  <c r="DL56" i="10"/>
  <c r="DM58" i="10"/>
  <c r="DL56" i="8"/>
  <c r="DM58" i="8"/>
  <c r="DL58" i="7"/>
  <c r="DM60" i="7"/>
  <c r="DL57" i="6"/>
  <c r="DM59" i="6"/>
  <c r="DL57" i="5"/>
  <c r="DM59" i="5"/>
  <c r="DL56" i="4"/>
  <c r="DM58" i="4"/>
  <c r="DL54" i="3"/>
  <c r="DM56" i="3"/>
  <c r="DD211" i="21"/>
  <c r="E24" i="1"/>
  <c r="E13" i="1"/>
  <c r="DD243" i="20"/>
  <c r="DD163" i="20"/>
  <c r="DD108" i="20"/>
  <c r="E5" i="1"/>
  <c r="CW799" i="20"/>
  <c r="DD360" i="21"/>
  <c r="CW723" i="20"/>
  <c r="CW787" i="20"/>
  <c r="CW786" i="20"/>
  <c r="CW757" i="20"/>
  <c r="CW748" i="20"/>
  <c r="CW737" i="20"/>
  <c r="CW762" i="20"/>
  <c r="CW796" i="20"/>
  <c r="CW773" i="20"/>
  <c r="CW774" i="20"/>
  <c r="CW794" i="20"/>
  <c r="CW725" i="20"/>
  <c r="CW777" i="20"/>
  <c r="DD358" i="21"/>
  <c r="CW728" i="20"/>
  <c r="DD3" i="26"/>
  <c r="DD4" i="26" s="1"/>
  <c r="DD5" i="26" s="1"/>
  <c r="DD6" i="26" s="1"/>
  <c r="DD7" i="26" s="1"/>
  <c r="DD8" i="26" s="1"/>
  <c r="DD9" i="26" s="1"/>
  <c r="DD10" i="26" s="1"/>
  <c r="DD11" i="26" s="1"/>
  <c r="DD12" i="26" s="1"/>
  <c r="DD13" i="26" s="1"/>
  <c r="DD14" i="26" s="1"/>
  <c r="DD15" i="26" s="1"/>
  <c r="DD16" i="26" s="1"/>
  <c r="DD17" i="26" s="1"/>
  <c r="DD18" i="26" s="1"/>
  <c r="DD19" i="26" s="1"/>
  <c r="DD20" i="26" s="1"/>
  <c r="DD21" i="26" s="1"/>
  <c r="DD22" i="26" s="1"/>
  <c r="DD23" i="26" s="1"/>
  <c r="DD24" i="26" s="1"/>
  <c r="DD25" i="26" s="1"/>
  <c r="DD26" i="26" s="1"/>
  <c r="DD27" i="26" s="1"/>
  <c r="DD28" i="26" s="1"/>
  <c r="DD29" i="26" s="1"/>
  <c r="DD30" i="26" s="1"/>
  <c r="DD31" i="26" s="1"/>
  <c r="DD32" i="26" s="1"/>
  <c r="DD33" i="26" s="1"/>
  <c r="DD34" i="26" s="1"/>
  <c r="DD35" i="26" s="1"/>
  <c r="DD36" i="26" s="1"/>
  <c r="DD37" i="26" s="1"/>
  <c r="DD38" i="26" s="1"/>
  <c r="DD39" i="26" s="1"/>
  <c r="DD40" i="26" s="1"/>
  <c r="DD41" i="26" s="1"/>
  <c r="DD42" i="26" s="1"/>
  <c r="DD43" i="26" s="1"/>
  <c r="DD44" i="26" s="1"/>
  <c r="DD45" i="26" s="1"/>
  <c r="DD46" i="26" s="1"/>
  <c r="DD47" i="26" s="1"/>
  <c r="DD48" i="26" s="1"/>
  <c r="DD49" i="26" s="1"/>
  <c r="DD50" i="26" s="1"/>
  <c r="DD51" i="26" s="1"/>
  <c r="DD52" i="26" s="1"/>
  <c r="DD53" i="26" s="1"/>
  <c r="DD54" i="26" s="1"/>
  <c r="DD55" i="26" s="1"/>
  <c r="DD56" i="26" s="1"/>
  <c r="DD57" i="26" s="1"/>
  <c r="DD58" i="26" s="1"/>
  <c r="DD59" i="26" s="1"/>
  <c r="DD60" i="26" s="1"/>
  <c r="DD61" i="26" s="1"/>
  <c r="DD62" i="26" s="1"/>
  <c r="DD63" i="26" s="1"/>
  <c r="DD64" i="26" s="1"/>
  <c r="DD65" i="26" s="1"/>
  <c r="DD66" i="26" s="1"/>
  <c r="DD67" i="26" s="1"/>
  <c r="DD68" i="26" s="1"/>
  <c r="DD69" i="26" s="1"/>
  <c r="DD70" i="26" s="1"/>
  <c r="DD71" i="26" s="1"/>
  <c r="DD72" i="26" s="1"/>
  <c r="DD73" i="26" s="1"/>
  <c r="DD74" i="26" s="1"/>
  <c r="DD75" i="26" s="1"/>
  <c r="DD76" i="26" s="1"/>
  <c r="DD77" i="26" s="1"/>
  <c r="DD78" i="26" s="1"/>
  <c r="DD79" i="26" s="1"/>
  <c r="DD80" i="26" s="1"/>
  <c r="CW741" i="20"/>
  <c r="CW791" i="20"/>
  <c r="DD301" i="20"/>
  <c r="CW784" i="20"/>
  <c r="CW788" i="20"/>
  <c r="CW776" i="20"/>
  <c r="CW785" i="20"/>
  <c r="CW765" i="20"/>
  <c r="CW759" i="20"/>
  <c r="CW730" i="20"/>
  <c r="CW795" i="20"/>
  <c r="CW770" i="20"/>
  <c r="CW727" i="20"/>
  <c r="DL61" i="37" l="1"/>
  <c r="DM63" i="37"/>
  <c r="DM61" i="13"/>
  <c r="DL59" i="13"/>
  <c r="DM60" i="28"/>
  <c r="DL58" i="28"/>
  <c r="CS70" i="12"/>
  <c r="CS71" i="12" s="1"/>
  <c r="CS72" i="12" s="1"/>
  <c r="CS73" i="12" s="1"/>
  <c r="CS74" i="12" s="1"/>
  <c r="CS75" i="12" s="1"/>
  <c r="CS76" i="12" s="1"/>
  <c r="CS77" i="12" s="1"/>
  <c r="DL58" i="33"/>
  <c r="DM60" i="33"/>
  <c r="DL57" i="39"/>
  <c r="DM59" i="39"/>
  <c r="DL57" i="38"/>
  <c r="DM59" i="38"/>
  <c r="DL57" i="27"/>
  <c r="DM59" i="27"/>
  <c r="DM59" i="18"/>
  <c r="DL57" i="18"/>
  <c r="DL56" i="17"/>
  <c r="DM58" i="17"/>
  <c r="DL58" i="16"/>
  <c r="DM60" i="16"/>
  <c r="DL59" i="29"/>
  <c r="DM61" i="29"/>
  <c r="DL56" i="22"/>
  <c r="DM58" i="22"/>
  <c r="DL58" i="23"/>
  <c r="DM60" i="23"/>
  <c r="DL57" i="35"/>
  <c r="DM59" i="35"/>
  <c r="DL56" i="30"/>
  <c r="DM58" i="30"/>
  <c r="DL57" i="34"/>
  <c r="DM59" i="34"/>
  <c r="DL58" i="24"/>
  <c r="DM60" i="24"/>
  <c r="DL57" i="11"/>
  <c r="DM59" i="11"/>
  <c r="DL57" i="10"/>
  <c r="DM59" i="10"/>
  <c r="DL57" i="8"/>
  <c r="DM59" i="8"/>
  <c r="DL59" i="7"/>
  <c r="DM61" i="7"/>
  <c r="DL58" i="6"/>
  <c r="DM60" i="6"/>
  <c r="DL58" i="5"/>
  <c r="DM60" i="5"/>
  <c r="DL57" i="4"/>
  <c r="DM59" i="4"/>
  <c r="DL55" i="3"/>
  <c r="DM57" i="3"/>
  <c r="J13" i="1"/>
  <c r="DD320" i="21"/>
  <c r="DD321" i="21"/>
  <c r="DD212" i="21"/>
  <c r="DD244" i="20"/>
  <c r="DD164" i="20"/>
  <c r="DD109" i="20"/>
  <c r="DD107" i="20"/>
  <c r="CW754" i="20"/>
  <c r="CW731" i="20"/>
  <c r="CW724" i="20"/>
  <c r="CW721" i="20"/>
  <c r="CW722" i="20"/>
  <c r="CW768" i="20"/>
  <c r="CW766" i="20"/>
  <c r="CW778" i="20"/>
  <c r="CW771" i="20"/>
  <c r="CW790" i="20"/>
  <c r="CW739" i="20"/>
  <c r="CW756" i="20"/>
  <c r="CW783" i="20"/>
  <c r="CW792" i="20"/>
  <c r="CW726" i="20"/>
  <c r="CW779" i="20"/>
  <c r="CW769" i="20"/>
  <c r="DD302" i="20"/>
  <c r="CW742" i="20"/>
  <c r="CW735" i="20"/>
  <c r="CW738" i="20"/>
  <c r="CW789" i="20"/>
  <c r="CW751" i="20"/>
  <c r="CW729" i="20"/>
  <c r="CW760" i="20"/>
  <c r="CW761" i="20"/>
  <c r="CW793" i="20"/>
  <c r="CW746" i="20"/>
  <c r="CW800" i="20"/>
  <c r="CW743" i="20"/>
  <c r="CW747" i="20"/>
  <c r="CW733" i="20"/>
  <c r="CW782" i="20"/>
  <c r="CW763" i="20"/>
  <c r="CW758" i="20"/>
  <c r="CW732" i="20"/>
  <c r="CW752" i="20"/>
  <c r="CW755" i="20"/>
  <c r="CW798" i="20"/>
  <c r="CW781" i="20"/>
  <c r="DD203" i="20"/>
  <c r="CW745" i="20"/>
  <c r="CW772" i="20"/>
  <c r="CW753" i="20"/>
  <c r="CW767" i="20"/>
  <c r="CW775" i="20"/>
  <c r="DD300" i="20"/>
  <c r="CW736" i="20"/>
  <c r="CW744" i="20"/>
  <c r="CW749" i="20"/>
  <c r="CW740" i="20"/>
  <c r="CW780" i="20"/>
  <c r="CW750" i="20"/>
  <c r="CW734" i="20"/>
  <c r="CW797" i="20"/>
  <c r="CW764" i="20"/>
  <c r="DL62" i="37" l="1"/>
  <c r="DM64" i="37"/>
  <c r="DM62" i="13"/>
  <c r="DL60" i="13"/>
  <c r="DL59" i="28"/>
  <c r="DM61" i="28"/>
  <c r="CS78" i="12"/>
  <c r="CS79" i="12" s="1"/>
  <c r="CS80" i="12" s="1"/>
  <c r="W45" i="12" s="1"/>
  <c r="CW925" i="20" s="1"/>
  <c r="DL59" i="33"/>
  <c r="DM61" i="33"/>
  <c r="DL58" i="39"/>
  <c r="DM60" i="39"/>
  <c r="DL58" i="38"/>
  <c r="DM60" i="38"/>
  <c r="DL58" i="27"/>
  <c r="DM60" i="27"/>
  <c r="DL58" i="18"/>
  <c r="DM60" i="18"/>
  <c r="DL57" i="17"/>
  <c r="DM59" i="17"/>
  <c r="DL59" i="16"/>
  <c r="DM61" i="16"/>
  <c r="DL60" i="29"/>
  <c r="DM62" i="29"/>
  <c r="DL57" i="22"/>
  <c r="DM59" i="22"/>
  <c r="DL59" i="23"/>
  <c r="DM61" i="23"/>
  <c r="DL58" i="35"/>
  <c r="DM60" i="35"/>
  <c r="DL57" i="30"/>
  <c r="DM59" i="30"/>
  <c r="DL58" i="34"/>
  <c r="DM60" i="34"/>
  <c r="DL59" i="24"/>
  <c r="DM61" i="24"/>
  <c r="DL58" i="11"/>
  <c r="DM60" i="11"/>
  <c r="DL58" i="10"/>
  <c r="DM60" i="10"/>
  <c r="DL58" i="8"/>
  <c r="DM60" i="8"/>
  <c r="DL60" i="7"/>
  <c r="DM62" i="7"/>
  <c r="DL59" i="6"/>
  <c r="DM61" i="6"/>
  <c r="DL59" i="5"/>
  <c r="DM61" i="5"/>
  <c r="DL58" i="4"/>
  <c r="DM60" i="4"/>
  <c r="DL56" i="3"/>
  <c r="DM58" i="3"/>
  <c r="DD213" i="21"/>
  <c r="DD245" i="20"/>
  <c r="DD165" i="20"/>
  <c r="DD361" i="21"/>
  <c r="DD362" i="21"/>
  <c r="DD202" i="20"/>
  <c r="DL63" i="37" l="1"/>
  <c r="DM65" i="37"/>
  <c r="DM63" i="13"/>
  <c r="DL61" i="13"/>
  <c r="DM62" i="28"/>
  <c r="DL60" i="28"/>
  <c r="W73" i="12"/>
  <c r="CW953" i="20" s="1"/>
  <c r="W76" i="12"/>
  <c r="CW956" i="20" s="1"/>
  <c r="W24" i="12"/>
  <c r="CW904" i="20" s="1"/>
  <c r="W74" i="12"/>
  <c r="CW954" i="20" s="1"/>
  <c r="W59" i="12"/>
  <c r="CW939" i="20" s="1"/>
  <c r="W57" i="12"/>
  <c r="CW937" i="20" s="1"/>
  <c r="W5" i="12"/>
  <c r="CW885" i="20" s="1"/>
  <c r="W44" i="12"/>
  <c r="CW924" i="20" s="1"/>
  <c r="W21" i="12"/>
  <c r="CW901" i="20" s="1"/>
  <c r="W77" i="12"/>
  <c r="CW957" i="20" s="1"/>
  <c r="W67" i="12"/>
  <c r="CW947" i="20" s="1"/>
  <c r="W56" i="12"/>
  <c r="CW936" i="20" s="1"/>
  <c r="W32" i="12"/>
  <c r="CW912" i="20" s="1"/>
  <c r="W43" i="12"/>
  <c r="CW923" i="20" s="1"/>
  <c r="W52" i="12"/>
  <c r="CW932" i="20" s="1"/>
  <c r="W40" i="12"/>
  <c r="CW920" i="20" s="1"/>
  <c r="W23" i="12"/>
  <c r="CW903" i="20" s="1"/>
  <c r="W13" i="12"/>
  <c r="CW893" i="20" s="1"/>
  <c r="W69" i="12"/>
  <c r="CW949" i="20" s="1"/>
  <c r="W4" i="12"/>
  <c r="CW884" i="20" s="1"/>
  <c r="W72" i="12"/>
  <c r="CW952" i="20" s="1"/>
  <c r="W46" i="12"/>
  <c r="CW926" i="20" s="1"/>
  <c r="W22" i="12"/>
  <c r="CW902" i="20" s="1"/>
  <c r="W8" i="12"/>
  <c r="CW888" i="20" s="1"/>
  <c r="W75" i="12"/>
  <c r="CW955" i="20" s="1"/>
  <c r="W48" i="12"/>
  <c r="CW928" i="20" s="1"/>
  <c r="W12" i="12"/>
  <c r="CW892" i="20" s="1"/>
  <c r="W36" i="12"/>
  <c r="CW916" i="20" s="1"/>
  <c r="W50" i="12"/>
  <c r="CW930" i="20" s="1"/>
  <c r="W49" i="12"/>
  <c r="CW929" i="20" s="1"/>
  <c r="W41" i="12"/>
  <c r="CW921" i="20" s="1"/>
  <c r="W18" i="12"/>
  <c r="CW898" i="20" s="1"/>
  <c r="W79" i="12"/>
  <c r="CW959" i="20" s="1"/>
  <c r="W54" i="12"/>
  <c r="CW934" i="20" s="1"/>
  <c r="W78" i="12"/>
  <c r="CW958" i="20" s="1"/>
  <c r="W38" i="12"/>
  <c r="CW918" i="20" s="1"/>
  <c r="W3" i="12"/>
  <c r="CW883" i="20" s="1"/>
  <c r="CW882" i="20" s="1"/>
  <c r="W26" i="12"/>
  <c r="CW906" i="20" s="1"/>
  <c r="W60" i="12"/>
  <c r="CW940" i="20" s="1"/>
  <c r="W65" i="12"/>
  <c r="CW945" i="20" s="1"/>
  <c r="W33" i="12"/>
  <c r="CW913" i="20" s="1"/>
  <c r="W27" i="12"/>
  <c r="CW907" i="20" s="1"/>
  <c r="W16" i="12"/>
  <c r="CW896" i="20" s="1"/>
  <c r="W37" i="12"/>
  <c r="CW917" i="20" s="1"/>
  <c r="W14" i="12"/>
  <c r="CW894" i="20" s="1"/>
  <c r="W42" i="12"/>
  <c r="CW922" i="20" s="1"/>
  <c r="W7" i="12"/>
  <c r="CW887" i="20" s="1"/>
  <c r="W20" i="12"/>
  <c r="CW900" i="20" s="1"/>
  <c r="W30" i="12"/>
  <c r="CW910" i="20" s="1"/>
  <c r="W11" i="12"/>
  <c r="CW891" i="20" s="1"/>
  <c r="W47" i="12"/>
  <c r="CW927" i="20" s="1"/>
  <c r="W68" i="12"/>
  <c r="CW948" i="20" s="1"/>
  <c r="W17" i="12"/>
  <c r="CW897" i="20" s="1"/>
  <c r="W55" i="12"/>
  <c r="CW935" i="20" s="1"/>
  <c r="W39" i="12"/>
  <c r="CW919" i="20" s="1"/>
  <c r="W25" i="12"/>
  <c r="CW905" i="20" s="1"/>
  <c r="W58" i="12"/>
  <c r="CW938" i="20" s="1"/>
  <c r="W31" i="12"/>
  <c r="CW911" i="20" s="1"/>
  <c r="W80" i="12"/>
  <c r="CW960" i="20" s="1"/>
  <c r="W51" i="12"/>
  <c r="CW931" i="20" s="1"/>
  <c r="W53" i="12"/>
  <c r="CW933" i="20" s="1"/>
  <c r="W66" i="12"/>
  <c r="CW946" i="20" s="1"/>
  <c r="W71" i="12"/>
  <c r="CW951" i="20" s="1"/>
  <c r="W28" i="12"/>
  <c r="CW908" i="20" s="1"/>
  <c r="W70" i="12"/>
  <c r="CW950" i="20" s="1"/>
  <c r="W19" i="12"/>
  <c r="CW899" i="20" s="1"/>
  <c r="W29" i="12"/>
  <c r="CW909" i="20" s="1"/>
  <c r="W9" i="12"/>
  <c r="CW889" i="20" s="1"/>
  <c r="W63" i="12"/>
  <c r="CW943" i="20" s="1"/>
  <c r="W62" i="12"/>
  <c r="CW942" i="20" s="1"/>
  <c r="W34" i="12"/>
  <c r="CW914" i="20" s="1"/>
  <c r="W61" i="12"/>
  <c r="CW941" i="20" s="1"/>
  <c r="W35" i="12"/>
  <c r="CW915" i="20" s="1"/>
  <c r="W10" i="12"/>
  <c r="CW890" i="20" s="1"/>
  <c r="W15" i="12"/>
  <c r="CW895" i="20" s="1"/>
  <c r="W64" i="12"/>
  <c r="CW944" i="20" s="1"/>
  <c r="W6" i="12"/>
  <c r="CW886" i="20" s="1"/>
  <c r="DL60" i="33"/>
  <c r="DM62" i="33"/>
  <c r="DL59" i="39"/>
  <c r="DM61" i="39"/>
  <c r="DL59" i="38"/>
  <c r="DM61" i="38"/>
  <c r="DL59" i="27"/>
  <c r="DM61" i="27"/>
  <c r="DL59" i="18"/>
  <c r="DM61" i="18"/>
  <c r="DL58" i="17"/>
  <c r="DM60" i="17"/>
  <c r="DL60" i="16"/>
  <c r="DM62" i="16"/>
  <c r="DL61" i="29"/>
  <c r="DM63" i="29"/>
  <c r="DL58" i="22"/>
  <c r="DM60" i="22"/>
  <c r="DL60" i="23"/>
  <c r="DM62" i="23"/>
  <c r="DL59" i="35"/>
  <c r="DM61" i="35"/>
  <c r="DL58" i="30"/>
  <c r="DM60" i="30"/>
  <c r="DL59" i="34"/>
  <c r="DM61" i="34"/>
  <c r="DL60" i="24"/>
  <c r="DM62" i="24"/>
  <c r="DL59" i="11"/>
  <c r="DM61" i="11"/>
  <c r="DL59" i="10"/>
  <c r="DM61" i="10"/>
  <c r="DL59" i="8"/>
  <c r="DM61" i="8"/>
  <c r="DL61" i="7"/>
  <c r="DM63" i="7"/>
  <c r="DL60" i="6"/>
  <c r="DM62" i="6"/>
  <c r="DL60" i="5"/>
  <c r="DM62" i="5"/>
  <c r="DL59" i="4"/>
  <c r="DM61" i="4"/>
  <c r="DL57" i="3"/>
  <c r="DM59" i="3"/>
  <c r="E23" i="1"/>
  <c r="DD322" i="21"/>
  <c r="DD323" i="21"/>
  <c r="DD214" i="21"/>
  <c r="DD246" i="20"/>
  <c r="DD166" i="20"/>
  <c r="DD111" i="20"/>
  <c r="DD205" i="20"/>
  <c r="DD204" i="20"/>
  <c r="DD303" i="20"/>
  <c r="DD304" i="20"/>
  <c r="DL64" i="37" l="1"/>
  <c r="DM66" i="37"/>
  <c r="DM64" i="13"/>
  <c r="DL62" i="13"/>
  <c r="DL61" i="28"/>
  <c r="DM63" i="28"/>
  <c r="CW881" i="20"/>
  <c r="DL61" i="33"/>
  <c r="DM63" i="33"/>
  <c r="DL60" i="39"/>
  <c r="DM62" i="39"/>
  <c r="DL60" i="38"/>
  <c r="DM62" i="38"/>
  <c r="DL60" i="27"/>
  <c r="DM62" i="27"/>
  <c r="DL60" i="18"/>
  <c r="DM62" i="18"/>
  <c r="DL59" i="17"/>
  <c r="DM61" i="17"/>
  <c r="DL61" i="16"/>
  <c r="DM63" i="16"/>
  <c r="DL62" i="29"/>
  <c r="DM64" i="29"/>
  <c r="DL59" i="22"/>
  <c r="DM61" i="22"/>
  <c r="DL61" i="23"/>
  <c r="DM63" i="23"/>
  <c r="DL60" i="35"/>
  <c r="DM62" i="35"/>
  <c r="DL59" i="30"/>
  <c r="DM61" i="30"/>
  <c r="DL60" i="34"/>
  <c r="DM62" i="34"/>
  <c r="DL61" i="24"/>
  <c r="DM63" i="24"/>
  <c r="DL60" i="11"/>
  <c r="DM62" i="11"/>
  <c r="DL60" i="10"/>
  <c r="DM62" i="10"/>
  <c r="DL60" i="8"/>
  <c r="DM62" i="8"/>
  <c r="DM64" i="7"/>
  <c r="DL62" i="7"/>
  <c r="DL61" i="6"/>
  <c r="DM63" i="6"/>
  <c r="DL61" i="5"/>
  <c r="DM63" i="5"/>
  <c r="DL60" i="4"/>
  <c r="DM62" i="4"/>
  <c r="DL58" i="3"/>
  <c r="DM60" i="3"/>
  <c r="J18" i="1"/>
  <c r="DD324" i="21"/>
  <c r="DD215" i="21"/>
  <c r="E28" i="1"/>
  <c r="DD247" i="20"/>
  <c r="DD110" i="20"/>
  <c r="DD112" i="20"/>
  <c r="DD305" i="20"/>
  <c r="DD363" i="21"/>
  <c r="DL65" i="37" l="1"/>
  <c r="DM67" i="37"/>
  <c r="DM65" i="13"/>
  <c r="DL63" i="13"/>
  <c r="DM64" i="28"/>
  <c r="DL62" i="28"/>
  <c r="DL62" i="33"/>
  <c r="DM64" i="33"/>
  <c r="DL61" i="39"/>
  <c r="DM63" i="39"/>
  <c r="DL61" i="38"/>
  <c r="DM63" i="38"/>
  <c r="DL61" i="27"/>
  <c r="DM63" i="27"/>
  <c r="DL61" i="18"/>
  <c r="DM63" i="18"/>
  <c r="DL60" i="17"/>
  <c r="DM62" i="17"/>
  <c r="DL62" i="16"/>
  <c r="DM64" i="16"/>
  <c r="DL63" i="29"/>
  <c r="DM65" i="29"/>
  <c r="DL60" i="22"/>
  <c r="DM62" i="22"/>
  <c r="DL62" i="23"/>
  <c r="DM64" i="23"/>
  <c r="DL61" i="35"/>
  <c r="DM63" i="35"/>
  <c r="DL60" i="30"/>
  <c r="DM62" i="30"/>
  <c r="DL61" i="34"/>
  <c r="DM63" i="34"/>
  <c r="DL62" i="24"/>
  <c r="DM64" i="24"/>
  <c r="DL61" i="11"/>
  <c r="DM63" i="11"/>
  <c r="DL61" i="10"/>
  <c r="DM63" i="10"/>
  <c r="DL61" i="8"/>
  <c r="DM63" i="8"/>
  <c r="DL63" i="7"/>
  <c r="DM65" i="7"/>
  <c r="DL62" i="6"/>
  <c r="DM64" i="6"/>
  <c r="DL62" i="5"/>
  <c r="DM64" i="5"/>
  <c r="DL61" i="4"/>
  <c r="DM63" i="4"/>
  <c r="DL59" i="3"/>
  <c r="DM61" i="3"/>
  <c r="DD216" i="21"/>
  <c r="DD248" i="20"/>
  <c r="DD168" i="20"/>
  <c r="DD113" i="20"/>
  <c r="DD364" i="21"/>
  <c r="DD306" i="20"/>
  <c r="DD206" i="20"/>
  <c r="DD365" i="21"/>
  <c r="DL66" i="37" l="1"/>
  <c r="DM68" i="37"/>
  <c r="DM66" i="13"/>
  <c r="DL64" i="13"/>
  <c r="DM65" i="28"/>
  <c r="DL63" i="28"/>
  <c r="DL63" i="33"/>
  <c r="DM65" i="33"/>
  <c r="DL62" i="39"/>
  <c r="DM64" i="39"/>
  <c r="DL62" i="38"/>
  <c r="DM64" i="38"/>
  <c r="DL62" i="27"/>
  <c r="DM64" i="27"/>
  <c r="DL62" i="18"/>
  <c r="DM64" i="18"/>
  <c r="DL61" i="17"/>
  <c r="DM63" i="17"/>
  <c r="DL63" i="16"/>
  <c r="DM65" i="16"/>
  <c r="DL64" i="29"/>
  <c r="DM66" i="29"/>
  <c r="DL61" i="22"/>
  <c r="DM63" i="22"/>
  <c r="DL63" i="23"/>
  <c r="DM65" i="23"/>
  <c r="DL62" i="35"/>
  <c r="DM64" i="35"/>
  <c r="DL61" i="30"/>
  <c r="DM63" i="30"/>
  <c r="DL62" i="34"/>
  <c r="DM64" i="34"/>
  <c r="DL63" i="24"/>
  <c r="DM65" i="24"/>
  <c r="DL62" i="11"/>
  <c r="DM64" i="11"/>
  <c r="DL62" i="10"/>
  <c r="DM64" i="10"/>
  <c r="DL62" i="8"/>
  <c r="DM64" i="8"/>
  <c r="DL64" i="7"/>
  <c r="DM66" i="7"/>
  <c r="DL63" i="6"/>
  <c r="DM65" i="6"/>
  <c r="DL63" i="5"/>
  <c r="DM65" i="5"/>
  <c r="DL62" i="4"/>
  <c r="DM64" i="4"/>
  <c r="DL60" i="3"/>
  <c r="DM62" i="3"/>
  <c r="DD325" i="21"/>
  <c r="DD326" i="21"/>
  <c r="DD217" i="21"/>
  <c r="DD249" i="20"/>
  <c r="DD169" i="20"/>
  <c r="DD167" i="20"/>
  <c r="DD114" i="20"/>
  <c r="DD207" i="20"/>
  <c r="DD366" i="21"/>
  <c r="DD307" i="20"/>
  <c r="DL67" i="37" l="1"/>
  <c r="DM69" i="37"/>
  <c r="DM67" i="13"/>
  <c r="DL65" i="13"/>
  <c r="DL64" i="28"/>
  <c r="DM66" i="28"/>
  <c r="DL64" i="33"/>
  <c r="DM66" i="33"/>
  <c r="DL63" i="39"/>
  <c r="DM65" i="39"/>
  <c r="DL63" i="38"/>
  <c r="DM65" i="38"/>
  <c r="DL63" i="27"/>
  <c r="DM65" i="27"/>
  <c r="DL63" i="18"/>
  <c r="DM65" i="18"/>
  <c r="DL62" i="17"/>
  <c r="DM64" i="17"/>
  <c r="DL64" i="16"/>
  <c r="DM66" i="16"/>
  <c r="DL65" i="29"/>
  <c r="DM67" i="29"/>
  <c r="DL62" i="22"/>
  <c r="DM64" i="22"/>
  <c r="DL64" i="23"/>
  <c r="DM66" i="23"/>
  <c r="DL63" i="35"/>
  <c r="DM65" i="35"/>
  <c r="DL62" i="30"/>
  <c r="DM64" i="30"/>
  <c r="DL63" i="34"/>
  <c r="DM65" i="34"/>
  <c r="DL64" i="24"/>
  <c r="DM66" i="24"/>
  <c r="DL63" i="11"/>
  <c r="DM65" i="11"/>
  <c r="DL63" i="10"/>
  <c r="DM65" i="10"/>
  <c r="DL63" i="8"/>
  <c r="DM65" i="8"/>
  <c r="DL65" i="7"/>
  <c r="DM67" i="7"/>
  <c r="DL64" i="6"/>
  <c r="DM66" i="6"/>
  <c r="DL64" i="5"/>
  <c r="DM66" i="5"/>
  <c r="DL63" i="4"/>
  <c r="DM65" i="4"/>
  <c r="DL61" i="3"/>
  <c r="DM63" i="3"/>
  <c r="E11" i="1"/>
  <c r="DD218" i="21"/>
  <c r="E10" i="1"/>
  <c r="DD367" i="21"/>
  <c r="DD308" i="20"/>
  <c r="DL68" i="37" l="1"/>
  <c r="DM70" i="37"/>
  <c r="DM68" i="13"/>
  <c r="DL66" i="13"/>
  <c r="DL65" i="28"/>
  <c r="DM67" i="28"/>
  <c r="DL65" i="33"/>
  <c r="DM67" i="33"/>
  <c r="DL64" i="39"/>
  <c r="DM66" i="39"/>
  <c r="DL64" i="38"/>
  <c r="DM66" i="38"/>
  <c r="DL64" i="27"/>
  <c r="DM66" i="27"/>
  <c r="DL64" i="18"/>
  <c r="DM66" i="18"/>
  <c r="DL63" i="17"/>
  <c r="DM65" i="17"/>
  <c r="DL65" i="16"/>
  <c r="DM67" i="16"/>
  <c r="DL66" i="29"/>
  <c r="DM68" i="29"/>
  <c r="DL63" i="22"/>
  <c r="DM65" i="22"/>
  <c r="DL65" i="23"/>
  <c r="DM67" i="23"/>
  <c r="DL64" i="35"/>
  <c r="DM66" i="35"/>
  <c r="DL63" i="30"/>
  <c r="DM65" i="30"/>
  <c r="DL64" i="34"/>
  <c r="DM66" i="34"/>
  <c r="DL65" i="24"/>
  <c r="DM67" i="24"/>
  <c r="DL64" i="11"/>
  <c r="DM66" i="11"/>
  <c r="DL64" i="10"/>
  <c r="DM66" i="10"/>
  <c r="DL64" i="8"/>
  <c r="DM66" i="8"/>
  <c r="DL66" i="7"/>
  <c r="DM68" i="7"/>
  <c r="DL65" i="6"/>
  <c r="DM67" i="6"/>
  <c r="DL65" i="5"/>
  <c r="DM67" i="5"/>
  <c r="DL64" i="4"/>
  <c r="DM66" i="4"/>
  <c r="DL62" i="3"/>
  <c r="DM64" i="3"/>
  <c r="DD327" i="21"/>
  <c r="DD219" i="21"/>
  <c r="DD116" i="20"/>
  <c r="DD115" i="20"/>
  <c r="DD309" i="20"/>
  <c r="DD368" i="21"/>
  <c r="DL69" i="37" l="1"/>
  <c r="DM71" i="37"/>
  <c r="DM69" i="13"/>
  <c r="DL67" i="13"/>
  <c r="DM68" i="28"/>
  <c r="DL66" i="28"/>
  <c r="DL66" i="33"/>
  <c r="DM68" i="33"/>
  <c r="DL65" i="39"/>
  <c r="DM67" i="39"/>
  <c r="DL65" i="38"/>
  <c r="DM67" i="38"/>
  <c r="DL65" i="27"/>
  <c r="DM67" i="27"/>
  <c r="DL65" i="18"/>
  <c r="DM67" i="18"/>
  <c r="DL64" i="17"/>
  <c r="DM66" i="17"/>
  <c r="DL66" i="16"/>
  <c r="DM68" i="16"/>
  <c r="DL67" i="29"/>
  <c r="DM69" i="29"/>
  <c r="DL64" i="22"/>
  <c r="DM66" i="22"/>
  <c r="DL66" i="23"/>
  <c r="DM68" i="23"/>
  <c r="DL65" i="35"/>
  <c r="DM67" i="35"/>
  <c r="DL64" i="30"/>
  <c r="DM66" i="30"/>
  <c r="DL65" i="34"/>
  <c r="DM67" i="34"/>
  <c r="DL66" i="24"/>
  <c r="DM68" i="24"/>
  <c r="DL65" i="11"/>
  <c r="DM67" i="11"/>
  <c r="DL65" i="10"/>
  <c r="DM67" i="10"/>
  <c r="DL65" i="8"/>
  <c r="DM67" i="8"/>
  <c r="DL67" i="7"/>
  <c r="DM69" i="7"/>
  <c r="DL66" i="6"/>
  <c r="DM68" i="6"/>
  <c r="DL66" i="5"/>
  <c r="DM68" i="5"/>
  <c r="DL65" i="4"/>
  <c r="DM67" i="4"/>
  <c r="DL63" i="3"/>
  <c r="DM65" i="3"/>
  <c r="J8" i="1"/>
  <c r="DD220" i="21"/>
  <c r="DD170" i="20"/>
  <c r="E6" i="1"/>
  <c r="DD369" i="21"/>
  <c r="DL70" i="37" l="1"/>
  <c r="DM72" i="37"/>
  <c r="DM70" i="13"/>
  <c r="DL68" i="13"/>
  <c r="DL67" i="28"/>
  <c r="DM69" i="28"/>
  <c r="DL67" i="33"/>
  <c r="DM69" i="33"/>
  <c r="DL66" i="39"/>
  <c r="DM68" i="39"/>
  <c r="DL66" i="38"/>
  <c r="DM68" i="38"/>
  <c r="DL66" i="27"/>
  <c r="DM68" i="27"/>
  <c r="DL66" i="18"/>
  <c r="DM68" i="18"/>
  <c r="DL65" i="17"/>
  <c r="DM67" i="17"/>
  <c r="DL67" i="16"/>
  <c r="DM69" i="16"/>
  <c r="DL68" i="29"/>
  <c r="DM70" i="29"/>
  <c r="DL65" i="22"/>
  <c r="DM67" i="22"/>
  <c r="DL67" i="23"/>
  <c r="DM69" i="23"/>
  <c r="DL66" i="35"/>
  <c r="DM68" i="35"/>
  <c r="DL65" i="30"/>
  <c r="DM67" i="30"/>
  <c r="DL66" i="34"/>
  <c r="DM68" i="34"/>
  <c r="DL67" i="24"/>
  <c r="DM69" i="24"/>
  <c r="DL66" i="11"/>
  <c r="DM68" i="11"/>
  <c r="DL66" i="10"/>
  <c r="DM68" i="10"/>
  <c r="DL66" i="8"/>
  <c r="DM68" i="8"/>
  <c r="DL68" i="7"/>
  <c r="DM70" i="7"/>
  <c r="DL67" i="6"/>
  <c r="DM69" i="6"/>
  <c r="DL67" i="5"/>
  <c r="DM69" i="5"/>
  <c r="DL66" i="4"/>
  <c r="DM68" i="4"/>
  <c r="DL64" i="3"/>
  <c r="DM66" i="3"/>
  <c r="DD221" i="21"/>
  <c r="E7" i="1"/>
  <c r="DD370" i="21"/>
  <c r="DL71" i="37" l="1"/>
  <c r="DM73" i="37"/>
  <c r="DM71" i="13"/>
  <c r="DL69" i="13"/>
  <c r="DL68" i="28"/>
  <c r="DM70" i="28"/>
  <c r="DL68" i="33"/>
  <c r="DM70" i="33"/>
  <c r="DL67" i="39"/>
  <c r="DM69" i="39"/>
  <c r="DL67" i="38"/>
  <c r="DM69" i="38"/>
  <c r="DL67" i="27"/>
  <c r="DM69" i="27"/>
  <c r="DL67" i="18"/>
  <c r="DM69" i="18"/>
  <c r="DL66" i="17"/>
  <c r="DM68" i="17"/>
  <c r="DL68" i="16"/>
  <c r="DM70" i="16"/>
  <c r="DL69" i="29"/>
  <c r="DM71" i="29"/>
  <c r="DL66" i="22"/>
  <c r="DM68" i="22"/>
  <c r="DL68" i="23"/>
  <c r="DM70" i="23"/>
  <c r="DL67" i="35"/>
  <c r="DM69" i="35"/>
  <c r="DL66" i="30"/>
  <c r="DM68" i="30"/>
  <c r="DL67" i="34"/>
  <c r="DM69" i="34"/>
  <c r="DL68" i="24"/>
  <c r="DM70" i="24"/>
  <c r="DL67" i="11"/>
  <c r="DM69" i="11"/>
  <c r="DL67" i="10"/>
  <c r="DM69" i="10"/>
  <c r="DL67" i="8"/>
  <c r="DM69" i="8"/>
  <c r="DL69" i="7"/>
  <c r="DM71" i="7"/>
  <c r="DL68" i="6"/>
  <c r="DM70" i="6"/>
  <c r="DL68" i="5"/>
  <c r="DM70" i="5"/>
  <c r="DL67" i="4"/>
  <c r="DM69" i="4"/>
  <c r="DL65" i="3"/>
  <c r="DM67" i="3"/>
  <c r="DD222" i="21"/>
  <c r="DD310" i="20"/>
  <c r="DD371" i="21"/>
  <c r="DL72" i="37" l="1"/>
  <c r="DM74" i="37"/>
  <c r="DM72" i="13"/>
  <c r="DL70" i="13"/>
  <c r="DL69" i="28"/>
  <c r="DM71" i="28"/>
  <c r="DL69" i="33"/>
  <c r="DM71" i="33"/>
  <c r="DL68" i="39"/>
  <c r="DM70" i="39"/>
  <c r="DL68" i="38"/>
  <c r="DM70" i="38"/>
  <c r="DL68" i="27"/>
  <c r="DM70" i="27"/>
  <c r="DL68" i="18"/>
  <c r="DM70" i="18"/>
  <c r="DL67" i="17"/>
  <c r="DM69" i="17"/>
  <c r="DL69" i="16"/>
  <c r="DM71" i="16"/>
  <c r="DL70" i="29"/>
  <c r="DM72" i="29"/>
  <c r="DL67" i="22"/>
  <c r="DM69" i="22"/>
  <c r="DL69" i="23"/>
  <c r="DM71" i="23"/>
  <c r="DL68" i="35"/>
  <c r="DM70" i="35"/>
  <c r="DL67" i="30"/>
  <c r="DM69" i="30"/>
  <c r="DL68" i="34"/>
  <c r="DM70" i="34"/>
  <c r="DL69" i="24"/>
  <c r="DM71" i="24"/>
  <c r="DL68" i="11"/>
  <c r="DM70" i="11"/>
  <c r="DL68" i="10"/>
  <c r="DM70" i="10"/>
  <c r="DL68" i="8"/>
  <c r="DM70" i="8"/>
  <c r="DL70" i="7"/>
  <c r="DM72" i="7"/>
  <c r="DL69" i="6"/>
  <c r="DM71" i="6"/>
  <c r="DL69" i="5"/>
  <c r="DM71" i="5"/>
  <c r="DL68" i="4"/>
  <c r="DM70" i="4"/>
  <c r="DL66" i="3"/>
  <c r="DM68" i="3"/>
  <c r="J11" i="1"/>
  <c r="DD223" i="21"/>
  <c r="E12" i="1"/>
  <c r="DL73" i="37" l="1"/>
  <c r="DM75" i="37"/>
  <c r="DM73" i="13"/>
  <c r="DL71" i="13"/>
  <c r="DM72" i="28"/>
  <c r="DL70" i="28"/>
  <c r="DL70" i="33"/>
  <c r="DM72" i="33"/>
  <c r="DL69" i="39"/>
  <c r="DM71" i="39"/>
  <c r="DL69" i="38"/>
  <c r="DM71" i="38"/>
  <c r="DL69" i="27"/>
  <c r="DM71" i="27"/>
  <c r="DL69" i="18"/>
  <c r="DM71" i="18"/>
  <c r="DL68" i="17"/>
  <c r="DM70" i="17"/>
  <c r="DL70" i="16"/>
  <c r="DM72" i="16"/>
  <c r="DL71" i="29"/>
  <c r="DM73" i="29"/>
  <c r="DL68" i="22"/>
  <c r="DM70" i="22"/>
  <c r="DL70" i="23"/>
  <c r="DM72" i="23"/>
  <c r="DL69" i="35"/>
  <c r="DM71" i="35"/>
  <c r="DL68" i="30"/>
  <c r="DM70" i="30"/>
  <c r="DL69" i="34"/>
  <c r="DM71" i="34"/>
  <c r="DL70" i="24"/>
  <c r="DM72" i="24"/>
  <c r="DL69" i="11"/>
  <c r="DM71" i="11"/>
  <c r="DL69" i="10"/>
  <c r="DM71" i="10"/>
  <c r="DL69" i="8"/>
  <c r="DM71" i="8"/>
  <c r="DL71" i="7"/>
  <c r="DM73" i="7"/>
  <c r="DL70" i="6"/>
  <c r="DM72" i="6"/>
  <c r="DL70" i="5"/>
  <c r="DM72" i="5"/>
  <c r="DL69" i="4"/>
  <c r="DM71" i="4"/>
  <c r="DL67" i="3"/>
  <c r="DM69" i="3"/>
  <c r="DD224" i="21"/>
  <c r="DD372" i="21"/>
  <c r="DM76" i="37" l="1"/>
  <c r="DL74" i="37"/>
  <c r="DM74" i="13"/>
  <c r="DL72" i="13"/>
  <c r="DL71" i="28"/>
  <c r="DM73" i="28"/>
  <c r="DL71" i="33"/>
  <c r="DM73" i="33"/>
  <c r="DL70" i="39"/>
  <c r="DM72" i="39"/>
  <c r="DL70" i="38"/>
  <c r="DM72" i="38"/>
  <c r="DL70" i="27"/>
  <c r="DM72" i="27"/>
  <c r="DL70" i="18"/>
  <c r="DM72" i="18"/>
  <c r="DL69" i="17"/>
  <c r="DM71" i="17"/>
  <c r="DL71" i="16"/>
  <c r="DM73" i="16"/>
  <c r="DL72" i="29"/>
  <c r="DM74" i="29"/>
  <c r="DL69" i="22"/>
  <c r="DM71" i="22"/>
  <c r="DL71" i="23"/>
  <c r="DM73" i="23"/>
  <c r="DL70" i="35"/>
  <c r="DM72" i="35"/>
  <c r="DL69" i="30"/>
  <c r="DM71" i="30"/>
  <c r="DL70" i="34"/>
  <c r="DM72" i="34"/>
  <c r="DL71" i="24"/>
  <c r="DM73" i="24"/>
  <c r="DL70" i="11"/>
  <c r="DM72" i="11"/>
  <c r="DL70" i="10"/>
  <c r="DM72" i="10"/>
  <c r="DL70" i="8"/>
  <c r="DM72" i="8"/>
  <c r="DL72" i="7"/>
  <c r="DM74" i="7"/>
  <c r="DL71" i="6"/>
  <c r="DM73" i="6"/>
  <c r="DL71" i="5"/>
  <c r="DM73" i="5"/>
  <c r="DL70" i="4"/>
  <c r="DM72" i="4"/>
  <c r="DL68" i="3"/>
  <c r="DM70" i="3"/>
  <c r="J10" i="1"/>
  <c r="DD225" i="21"/>
  <c r="DL75" i="37" l="1"/>
  <c r="DM77" i="37"/>
  <c r="DM75" i="13"/>
  <c r="DL73" i="13"/>
  <c r="DM74" i="28"/>
  <c r="DL72" i="28"/>
  <c r="DL72" i="33"/>
  <c r="DM74" i="33"/>
  <c r="DL71" i="39"/>
  <c r="DM73" i="39"/>
  <c r="DL71" i="38"/>
  <c r="DM73" i="38"/>
  <c r="DL71" i="27"/>
  <c r="DM73" i="27"/>
  <c r="DL71" i="18"/>
  <c r="DM73" i="18"/>
  <c r="DL70" i="17"/>
  <c r="DM72" i="17"/>
  <c r="DL72" i="16"/>
  <c r="DM74" i="16"/>
  <c r="DL73" i="29"/>
  <c r="DM75" i="29"/>
  <c r="DL70" i="22"/>
  <c r="DM72" i="22"/>
  <c r="DL72" i="23"/>
  <c r="DM74" i="23"/>
  <c r="DL71" i="35"/>
  <c r="DM73" i="35"/>
  <c r="DL70" i="30"/>
  <c r="DM72" i="30"/>
  <c r="DL71" i="34"/>
  <c r="DM73" i="34"/>
  <c r="DL72" i="24"/>
  <c r="DM74" i="24"/>
  <c r="DL71" i="11"/>
  <c r="DM73" i="11"/>
  <c r="DL71" i="10"/>
  <c r="DM73" i="10"/>
  <c r="DL71" i="8"/>
  <c r="DM73" i="8"/>
  <c r="DL73" i="7"/>
  <c r="DM75" i="7"/>
  <c r="DL72" i="6"/>
  <c r="DM74" i="6"/>
  <c r="DL72" i="5"/>
  <c r="DM74" i="5"/>
  <c r="DL71" i="4"/>
  <c r="DM73" i="4"/>
  <c r="DL69" i="3"/>
  <c r="DM71" i="3"/>
  <c r="DD226" i="21"/>
  <c r="DL76" i="37" l="1"/>
  <c r="DM78" i="37"/>
  <c r="DM76" i="13"/>
  <c r="DL74" i="13"/>
  <c r="DL73" i="28"/>
  <c r="DM75" i="28"/>
  <c r="DL73" i="33"/>
  <c r="DM75" i="33"/>
  <c r="DL72" i="39"/>
  <c r="DM74" i="39"/>
  <c r="DL72" i="38"/>
  <c r="DM74" i="38"/>
  <c r="DL72" i="27"/>
  <c r="DM74" i="27"/>
  <c r="DL72" i="18"/>
  <c r="DM74" i="18"/>
  <c r="DL71" i="17"/>
  <c r="DM73" i="17"/>
  <c r="DL73" i="16"/>
  <c r="DM75" i="16"/>
  <c r="DL74" i="29"/>
  <c r="DM76" i="29"/>
  <c r="DL71" i="22"/>
  <c r="DM73" i="22"/>
  <c r="DL73" i="23"/>
  <c r="DM75" i="23"/>
  <c r="DL72" i="35"/>
  <c r="DM74" i="35"/>
  <c r="DL71" i="30"/>
  <c r="DM73" i="30"/>
  <c r="DL72" i="34"/>
  <c r="DM74" i="34"/>
  <c r="DL73" i="24"/>
  <c r="DM75" i="24"/>
  <c r="DL72" i="11"/>
  <c r="DM74" i="11"/>
  <c r="DL72" i="10"/>
  <c r="DM74" i="10"/>
  <c r="DL72" i="8"/>
  <c r="DM74" i="8"/>
  <c r="DL74" i="7"/>
  <c r="DM76" i="7"/>
  <c r="DL73" i="6"/>
  <c r="DM75" i="6"/>
  <c r="DL73" i="5"/>
  <c r="DM75" i="5"/>
  <c r="DL72" i="4"/>
  <c r="DM74" i="4"/>
  <c r="DL70" i="3"/>
  <c r="DM72" i="3"/>
  <c r="DD227" i="21"/>
  <c r="DM79" i="37" l="1"/>
  <c r="DL77" i="37"/>
  <c r="DM77" i="13"/>
  <c r="DL75" i="13"/>
  <c r="DL74" i="28"/>
  <c r="DM76" i="28"/>
  <c r="DL74" i="33"/>
  <c r="DM76" i="33"/>
  <c r="DL73" i="39"/>
  <c r="DM75" i="39"/>
  <c r="DL73" i="38"/>
  <c r="DM75" i="38"/>
  <c r="DL73" i="27"/>
  <c r="DM75" i="27"/>
  <c r="DL73" i="18"/>
  <c r="DM75" i="18"/>
  <c r="DL72" i="17"/>
  <c r="DM74" i="17"/>
  <c r="DL74" i="16"/>
  <c r="DM76" i="16"/>
  <c r="DL75" i="29"/>
  <c r="DM77" i="29"/>
  <c r="DL72" i="22"/>
  <c r="DM74" i="22"/>
  <c r="DL74" i="23"/>
  <c r="DM76" i="23"/>
  <c r="DL73" i="35"/>
  <c r="DM75" i="35"/>
  <c r="DL72" i="30"/>
  <c r="DM74" i="30"/>
  <c r="DL73" i="34"/>
  <c r="DM75" i="34"/>
  <c r="DL74" i="24"/>
  <c r="DM76" i="24"/>
  <c r="DL73" i="11"/>
  <c r="DM75" i="11"/>
  <c r="DL73" i="10"/>
  <c r="DM75" i="10"/>
  <c r="DL73" i="8"/>
  <c r="DM75" i="8"/>
  <c r="DL75" i="7"/>
  <c r="DM77" i="7"/>
  <c r="DL74" i="6"/>
  <c r="DM76" i="6"/>
  <c r="DL74" i="5"/>
  <c r="DM76" i="5"/>
  <c r="DL73" i="4"/>
  <c r="DM75" i="4"/>
  <c r="DL71" i="3"/>
  <c r="DM73" i="3"/>
  <c r="DD228" i="21"/>
  <c r="J6" i="1"/>
  <c r="DL78" i="37" l="1"/>
  <c r="DM80" i="37"/>
  <c r="DM78" i="13"/>
  <c r="DL76" i="13"/>
  <c r="DM77" i="28"/>
  <c r="DL75" i="28"/>
  <c r="DL75" i="33"/>
  <c r="DM77" i="33"/>
  <c r="DL74" i="39"/>
  <c r="DM76" i="39"/>
  <c r="DL74" i="38"/>
  <c r="DM76" i="38"/>
  <c r="DL74" i="27"/>
  <c r="DM76" i="27"/>
  <c r="DL74" i="18"/>
  <c r="DM76" i="18"/>
  <c r="DL73" i="17"/>
  <c r="DM75" i="17"/>
  <c r="DL75" i="16"/>
  <c r="DM77" i="16"/>
  <c r="DL76" i="29"/>
  <c r="DM78" i="29"/>
  <c r="DL73" i="22"/>
  <c r="DM75" i="22"/>
  <c r="DL75" i="23"/>
  <c r="DM77" i="23"/>
  <c r="DL74" i="35"/>
  <c r="DM76" i="35"/>
  <c r="DL73" i="30"/>
  <c r="DM75" i="30"/>
  <c r="DL74" i="34"/>
  <c r="DM76" i="34"/>
  <c r="DL75" i="24"/>
  <c r="DM77" i="24"/>
  <c r="DL74" i="11"/>
  <c r="DM76" i="11"/>
  <c r="DL74" i="10"/>
  <c r="DM76" i="10"/>
  <c r="DL74" i="8"/>
  <c r="DM76" i="8"/>
  <c r="DL76" i="7"/>
  <c r="DM78" i="7"/>
  <c r="DL75" i="6"/>
  <c r="DM77" i="6"/>
  <c r="DL75" i="5"/>
  <c r="DM77" i="5"/>
  <c r="DL74" i="4"/>
  <c r="DM76" i="4"/>
  <c r="DL72" i="3"/>
  <c r="DM74" i="3"/>
  <c r="DD229" i="21"/>
  <c r="DL79" i="37" l="1"/>
  <c r="DL80" i="37"/>
  <c r="DM79" i="13"/>
  <c r="DL77" i="13"/>
  <c r="DL76" i="28"/>
  <c r="DM78" i="28"/>
  <c r="DL76" i="33"/>
  <c r="DM78" i="33"/>
  <c r="DL75" i="39"/>
  <c r="DM77" i="39"/>
  <c r="DL75" i="38"/>
  <c r="DM77" i="38"/>
  <c r="DL75" i="27"/>
  <c r="DM77" i="27"/>
  <c r="DL75" i="18"/>
  <c r="DM77" i="18"/>
  <c r="DL74" i="17"/>
  <c r="DM76" i="17"/>
  <c r="DL76" i="16"/>
  <c r="DM78" i="16"/>
  <c r="DL77" i="29"/>
  <c r="DM79" i="29"/>
  <c r="DL74" i="22"/>
  <c r="DM76" i="22"/>
  <c r="DL76" i="23"/>
  <c r="DM78" i="23"/>
  <c r="DL75" i="35"/>
  <c r="DM77" i="35"/>
  <c r="DL74" i="30"/>
  <c r="DM76" i="30"/>
  <c r="DL75" i="34"/>
  <c r="DM77" i="34"/>
  <c r="DL76" i="24"/>
  <c r="DM78" i="24"/>
  <c r="DL75" i="11"/>
  <c r="DM77" i="11"/>
  <c r="DL75" i="10"/>
  <c r="DM77" i="10"/>
  <c r="DL75" i="8"/>
  <c r="DM77" i="8"/>
  <c r="DL77" i="7"/>
  <c r="DM79" i="7"/>
  <c r="DL76" i="6"/>
  <c r="DM78" i="6"/>
  <c r="DL76" i="5"/>
  <c r="DM78" i="5"/>
  <c r="DL75" i="4"/>
  <c r="DM77" i="4"/>
  <c r="DL73" i="3"/>
  <c r="DM75" i="3"/>
  <c r="DD230" i="21"/>
  <c r="DM80" i="13" l="1"/>
  <c r="DL78" i="13"/>
  <c r="DL77" i="28"/>
  <c r="DM79" i="28"/>
  <c r="DL77" i="33"/>
  <c r="DM79" i="33"/>
  <c r="DL76" i="39"/>
  <c r="DM78" i="39"/>
  <c r="DL76" i="38"/>
  <c r="DM78" i="38"/>
  <c r="DL76" i="27"/>
  <c r="DM78" i="27"/>
  <c r="DL76" i="18"/>
  <c r="DM78" i="18"/>
  <c r="DL75" i="17"/>
  <c r="DM77" i="17"/>
  <c r="DL77" i="16"/>
  <c r="DM79" i="16"/>
  <c r="DL78" i="29"/>
  <c r="DM80" i="29"/>
  <c r="DL75" i="22"/>
  <c r="DM77" i="22"/>
  <c r="DL77" i="23"/>
  <c r="DM79" i="23"/>
  <c r="DL76" i="35"/>
  <c r="DM78" i="35"/>
  <c r="DL75" i="30"/>
  <c r="DM77" i="30"/>
  <c r="DL76" i="34"/>
  <c r="DM78" i="34"/>
  <c r="DL77" i="24"/>
  <c r="DM79" i="24"/>
  <c r="DL76" i="11"/>
  <c r="DM78" i="11"/>
  <c r="DL76" i="10"/>
  <c r="DM78" i="10"/>
  <c r="DL76" i="8"/>
  <c r="DM78" i="8"/>
  <c r="DL78" i="7"/>
  <c r="DM80" i="7"/>
  <c r="DL77" i="6"/>
  <c r="DM79" i="6"/>
  <c r="DL77" i="5"/>
  <c r="DM79" i="5"/>
  <c r="DL76" i="4"/>
  <c r="DM78" i="4"/>
  <c r="DL74" i="3"/>
  <c r="DM76" i="3"/>
  <c r="DD231" i="21"/>
  <c r="DL79" i="13" l="1"/>
  <c r="DL80" i="13"/>
  <c r="DM80" i="28"/>
  <c r="DL78" i="28"/>
  <c r="DL78" i="33"/>
  <c r="DM80" i="33"/>
  <c r="DL77" i="39"/>
  <c r="DM79" i="39"/>
  <c r="DL77" i="38"/>
  <c r="DM79" i="38"/>
  <c r="DL77" i="27"/>
  <c r="DM79" i="27"/>
  <c r="DL77" i="18"/>
  <c r="DM79" i="18"/>
  <c r="DL76" i="17"/>
  <c r="DM78" i="17"/>
  <c r="DL78" i="16"/>
  <c r="DM80" i="16"/>
  <c r="DL80" i="29"/>
  <c r="DL79" i="29"/>
  <c r="DL2" i="29" s="1"/>
  <c r="T2" i="29" s="1"/>
  <c r="DM2" i="29"/>
  <c r="DL76" i="22"/>
  <c r="DM78" i="22"/>
  <c r="DL78" i="23"/>
  <c r="DM80" i="23"/>
  <c r="DL77" i="35"/>
  <c r="DM79" i="35"/>
  <c r="DL76" i="30"/>
  <c r="DM78" i="30"/>
  <c r="DL77" i="34"/>
  <c r="DM79" i="34"/>
  <c r="DL78" i="24"/>
  <c r="DM80" i="24"/>
  <c r="DL77" i="11"/>
  <c r="DM79" i="11"/>
  <c r="DL77" i="10"/>
  <c r="DM79" i="10"/>
  <c r="DL77" i="8"/>
  <c r="DM79" i="8"/>
  <c r="DL80" i="7"/>
  <c r="DL79" i="7"/>
  <c r="DL2" i="7" s="1"/>
  <c r="T2" i="7" s="1"/>
  <c r="DM2" i="7"/>
  <c r="DL78" i="6"/>
  <c r="DM80" i="6"/>
  <c r="DL78" i="5"/>
  <c r="DM80" i="5"/>
  <c r="DL77" i="4"/>
  <c r="DM79" i="4"/>
  <c r="DL75" i="3"/>
  <c r="DM77" i="3"/>
  <c r="DD232" i="21"/>
  <c r="DB4" i="7" l="1"/>
  <c r="DL79" i="28"/>
  <c r="DL80" i="28"/>
  <c r="DL80" i="33"/>
  <c r="DL79" i="33"/>
  <c r="DL2" i="33" s="1"/>
  <c r="T2" i="33" s="1"/>
  <c r="DM2" i="33"/>
  <c r="DL78" i="39"/>
  <c r="DM80" i="39"/>
  <c r="DL78" i="38"/>
  <c r="DM80" i="38"/>
  <c r="DL78" i="27"/>
  <c r="DM80" i="27"/>
  <c r="DL78" i="18"/>
  <c r="DM80" i="18"/>
  <c r="DL77" i="17"/>
  <c r="DM79" i="17"/>
  <c r="DL80" i="16"/>
  <c r="DL79" i="16"/>
  <c r="DL2" i="16" s="1"/>
  <c r="T2" i="16" s="1"/>
  <c r="DM2" i="16"/>
  <c r="DB4" i="16" s="1"/>
  <c r="DL2" i="15"/>
  <c r="T2" i="15" s="1"/>
  <c r="DM2" i="15"/>
  <c r="DG3" i="29"/>
  <c r="DD4" i="29"/>
  <c r="DD5" i="29" s="1"/>
  <c r="DD6" i="29" s="1"/>
  <c r="DD7" i="29" s="1"/>
  <c r="DD8" i="29" s="1"/>
  <c r="DD9" i="29" s="1"/>
  <c r="DD10" i="29" s="1"/>
  <c r="DD11" i="29" s="1"/>
  <c r="DD12" i="29" s="1"/>
  <c r="DD13" i="29" s="1"/>
  <c r="DD14" i="29" s="1"/>
  <c r="DD15" i="29" s="1"/>
  <c r="DD16" i="29" s="1"/>
  <c r="DD17" i="29" s="1"/>
  <c r="DL77" i="22"/>
  <c r="DM79" i="22"/>
  <c r="DL80" i="23"/>
  <c r="DL79" i="23"/>
  <c r="DL2" i="23" s="1"/>
  <c r="T2" i="23" s="1"/>
  <c r="DM2" i="23"/>
  <c r="DB4" i="23" s="1"/>
  <c r="DL78" i="35"/>
  <c r="DM80" i="35"/>
  <c r="DL77" i="30"/>
  <c r="DM79" i="30"/>
  <c r="DL78" i="34"/>
  <c r="DM80" i="34"/>
  <c r="DL80" i="24"/>
  <c r="DL79" i="24"/>
  <c r="DL2" i="24" s="1"/>
  <c r="T2" i="24" s="1"/>
  <c r="DM2" i="24"/>
  <c r="DL78" i="11"/>
  <c r="DM80" i="11"/>
  <c r="DL78" i="10"/>
  <c r="DM80" i="10"/>
  <c r="DL78" i="8"/>
  <c r="DM80" i="8"/>
  <c r="DL80" i="6"/>
  <c r="DL79" i="6"/>
  <c r="DL2" i="6" s="1"/>
  <c r="T2" i="6" s="1"/>
  <c r="DM2" i="6"/>
  <c r="DL80" i="5"/>
  <c r="DL79" i="5"/>
  <c r="DL2" i="5" s="1"/>
  <c r="T2" i="5" s="1"/>
  <c r="DM2" i="5"/>
  <c r="DL78" i="4"/>
  <c r="DM80" i="4"/>
  <c r="DL76" i="3"/>
  <c r="DM78" i="3"/>
  <c r="DD233" i="21"/>
  <c r="DB17" i="16" l="1"/>
  <c r="DB17" i="7"/>
  <c r="DJ3" i="7"/>
  <c r="DH3" i="7" s="1"/>
  <c r="DG3" i="7" s="1"/>
  <c r="DL2" i="14"/>
  <c r="T2" i="14" s="1"/>
  <c r="DB3" i="23"/>
  <c r="DD4" i="23" s="1"/>
  <c r="DD5" i="23" s="1"/>
  <c r="DD6" i="23" s="1"/>
  <c r="DD7" i="23" s="1"/>
  <c r="DD8" i="23" s="1"/>
  <c r="DD9" i="23" s="1"/>
  <c r="DD10" i="23" s="1"/>
  <c r="DD11" i="23" s="1"/>
  <c r="DD12" i="23" s="1"/>
  <c r="DD13" i="23" s="1"/>
  <c r="DD14" i="23" s="1"/>
  <c r="DD15" i="23" s="1"/>
  <c r="DD16" i="23" s="1"/>
  <c r="DD17" i="23" s="1"/>
  <c r="DB17" i="23"/>
  <c r="DJ3" i="5"/>
  <c r="DH3" i="5" s="1"/>
  <c r="DI3" i="5"/>
  <c r="DD4" i="33"/>
  <c r="DD5" i="33" s="1"/>
  <c r="DD6" i="33" s="1"/>
  <c r="DD7" i="33" s="1"/>
  <c r="DD8" i="33" s="1"/>
  <c r="DD9" i="33" s="1"/>
  <c r="DD10" i="33" s="1"/>
  <c r="DD11" i="33" s="1"/>
  <c r="DD12" i="33" s="1"/>
  <c r="DD13" i="33" s="1"/>
  <c r="DD14" i="33" s="1"/>
  <c r="DD15" i="33" s="1"/>
  <c r="DD16" i="33" s="1"/>
  <c r="DD17" i="33" s="1"/>
  <c r="DL80" i="39"/>
  <c r="DL79" i="39"/>
  <c r="DL2" i="39" s="1"/>
  <c r="T2" i="39" s="1"/>
  <c r="DM2" i="39"/>
  <c r="DL2" i="28"/>
  <c r="T2" i="28" s="1"/>
  <c r="DM2" i="28"/>
  <c r="DB4" i="28" s="1"/>
  <c r="DL80" i="38"/>
  <c r="DL79" i="38"/>
  <c r="DM2" i="38"/>
  <c r="DB4" i="38" s="1"/>
  <c r="DL80" i="27"/>
  <c r="DL79" i="27"/>
  <c r="DL2" i="27" s="1"/>
  <c r="T2" i="27" s="1"/>
  <c r="DM2" i="27"/>
  <c r="DI3" i="27" s="1"/>
  <c r="DL2" i="19"/>
  <c r="T2" i="19" s="1"/>
  <c r="DM2" i="19"/>
  <c r="DB4" i="19" s="1"/>
  <c r="DL80" i="18"/>
  <c r="DL79" i="18"/>
  <c r="DL2" i="18" s="1"/>
  <c r="T2" i="18" s="1"/>
  <c r="DM2" i="18"/>
  <c r="DI3" i="18" s="1"/>
  <c r="DL78" i="17"/>
  <c r="DM80" i="17"/>
  <c r="DG3" i="16"/>
  <c r="DB3" i="16" s="1"/>
  <c r="DG3" i="15"/>
  <c r="DD4" i="15" s="1"/>
  <c r="DD5" i="15" s="1"/>
  <c r="DD6" i="15" s="1"/>
  <c r="DD7" i="15" s="1"/>
  <c r="DD8" i="15" s="1"/>
  <c r="DD9" i="15" s="1"/>
  <c r="DD10" i="15" s="1"/>
  <c r="DD11" i="15" s="1"/>
  <c r="DD12" i="15" s="1"/>
  <c r="DD13" i="15" s="1"/>
  <c r="DD14" i="15" s="1"/>
  <c r="DD15" i="15" s="1"/>
  <c r="DD16" i="15" s="1"/>
  <c r="DD17" i="15" s="1"/>
  <c r="DM2" i="14"/>
  <c r="DD18" i="29"/>
  <c r="DD19" i="29" s="1"/>
  <c r="DD20" i="29" s="1"/>
  <c r="DD21" i="29" s="1"/>
  <c r="DD22" i="29" s="1"/>
  <c r="DD23" i="29" s="1"/>
  <c r="DD24" i="29" s="1"/>
  <c r="DD25" i="29" s="1"/>
  <c r="DD26" i="29" s="1"/>
  <c r="DD27" i="29" s="1"/>
  <c r="DD28" i="29" s="1"/>
  <c r="DD29" i="29" s="1"/>
  <c r="DD30" i="29" s="1"/>
  <c r="DD31" i="29" s="1"/>
  <c r="DD32" i="29" s="1"/>
  <c r="DD33" i="29" s="1"/>
  <c r="DD34" i="29" s="1"/>
  <c r="DD35" i="29" s="1"/>
  <c r="DD36" i="29" s="1"/>
  <c r="DD37" i="29" s="1"/>
  <c r="DD38" i="29" s="1"/>
  <c r="DD39" i="29" s="1"/>
  <c r="DD40" i="29" s="1"/>
  <c r="DD41" i="29" s="1"/>
  <c r="DD42" i="29" s="1"/>
  <c r="DD43" i="29" s="1"/>
  <c r="DD44" i="29" s="1"/>
  <c r="DD45" i="29" s="1"/>
  <c r="DD46" i="29" s="1"/>
  <c r="DD47" i="29" s="1"/>
  <c r="DD48" i="29" s="1"/>
  <c r="DD49" i="29" s="1"/>
  <c r="DD50" i="29" s="1"/>
  <c r="DD51" i="29" s="1"/>
  <c r="DD52" i="29" s="1"/>
  <c r="DD53" i="29" s="1"/>
  <c r="DD54" i="29" s="1"/>
  <c r="DD55" i="29" s="1"/>
  <c r="DD56" i="29" s="1"/>
  <c r="DD57" i="29" s="1"/>
  <c r="DD58" i="29" s="1"/>
  <c r="DD59" i="29" s="1"/>
  <c r="DD60" i="29" s="1"/>
  <c r="DD61" i="29" s="1"/>
  <c r="DD62" i="29" s="1"/>
  <c r="DD63" i="29" s="1"/>
  <c r="DD64" i="29" s="1"/>
  <c r="DD65" i="29" s="1"/>
  <c r="DD66" i="29" s="1"/>
  <c r="DD67" i="29" s="1"/>
  <c r="DD68" i="29" s="1"/>
  <c r="DD69" i="29" s="1"/>
  <c r="DD70" i="29" s="1"/>
  <c r="DD71" i="29" s="1"/>
  <c r="DD72" i="29" s="1"/>
  <c r="DD73" i="29" s="1"/>
  <c r="DD74" i="29" s="1"/>
  <c r="DD75" i="29" s="1"/>
  <c r="DD76" i="29" s="1"/>
  <c r="DD77" i="29" s="1"/>
  <c r="DD78" i="29" s="1"/>
  <c r="DD79" i="29" s="1"/>
  <c r="DD80" i="29" s="1"/>
  <c r="DD81" i="29" s="1"/>
  <c r="DD82" i="29" s="1"/>
  <c r="DD83" i="29" s="1"/>
  <c r="DD84" i="29" s="1"/>
  <c r="DD85" i="29" s="1"/>
  <c r="DD86" i="29" s="1"/>
  <c r="DD87" i="29" s="1"/>
  <c r="DD88" i="29" s="1"/>
  <c r="DD89" i="29" s="1"/>
  <c r="DD90" i="29" s="1"/>
  <c r="DD91" i="29" s="1"/>
  <c r="DD92" i="29" s="1"/>
  <c r="DD93" i="29" s="1"/>
  <c r="DD94" i="29" s="1"/>
  <c r="DD95" i="29" s="1"/>
  <c r="DD96" i="29" s="1"/>
  <c r="DD97" i="29" s="1"/>
  <c r="DD98" i="29" s="1"/>
  <c r="DD99" i="29" s="1"/>
  <c r="DD100" i="29" s="1"/>
  <c r="DD101" i="29" s="1"/>
  <c r="DD102" i="29" s="1"/>
  <c r="DD103" i="29" s="1"/>
  <c r="DD104" i="29" s="1"/>
  <c r="DD105" i="29" s="1"/>
  <c r="DD106" i="29" s="1"/>
  <c r="DD107" i="29" s="1"/>
  <c r="DD108" i="29" s="1"/>
  <c r="DD109" i="29" s="1"/>
  <c r="DD110" i="29" s="1"/>
  <c r="DD111" i="29" s="1"/>
  <c r="DD112" i="29" s="1"/>
  <c r="DD113" i="29" s="1"/>
  <c r="DD114" i="29" s="1"/>
  <c r="DD115" i="29" s="1"/>
  <c r="DD116" i="29" s="1"/>
  <c r="DD117" i="29" s="1"/>
  <c r="DD118" i="29" s="1"/>
  <c r="DD119" i="29" s="1"/>
  <c r="DD120" i="29" s="1"/>
  <c r="DD121" i="29" s="1"/>
  <c r="DD122" i="29" s="1"/>
  <c r="DD123" i="29" s="1"/>
  <c r="DD124" i="29" s="1"/>
  <c r="DD125" i="29" s="1"/>
  <c r="DD126" i="29" s="1"/>
  <c r="DD127" i="29" s="1"/>
  <c r="DD128" i="29" s="1"/>
  <c r="DD129" i="29" s="1"/>
  <c r="DD130" i="29" s="1"/>
  <c r="DD131" i="29" s="1"/>
  <c r="DD132" i="29" s="1"/>
  <c r="DD133" i="29" s="1"/>
  <c r="DD134" i="29" s="1"/>
  <c r="DD135" i="29" s="1"/>
  <c r="DD136" i="29" s="1"/>
  <c r="DD137" i="29" s="1"/>
  <c r="DD138" i="29" s="1"/>
  <c r="DD139" i="29" s="1"/>
  <c r="DD140" i="29" s="1"/>
  <c r="DD141" i="29" s="1"/>
  <c r="DD142" i="29" s="1"/>
  <c r="DD143" i="29" s="1"/>
  <c r="DD144" i="29" s="1"/>
  <c r="DD145" i="29" s="1"/>
  <c r="DD146" i="29" s="1"/>
  <c r="DD147" i="29" s="1"/>
  <c r="DD148" i="29" s="1"/>
  <c r="DD149" i="29" s="1"/>
  <c r="DD150" i="29" s="1"/>
  <c r="DD151" i="29" s="1"/>
  <c r="DD152" i="29" s="1"/>
  <c r="DL78" i="22"/>
  <c r="DM80" i="22"/>
  <c r="DG3" i="23"/>
  <c r="DL80" i="35"/>
  <c r="DL79" i="35"/>
  <c r="DL2" i="35" s="1"/>
  <c r="T2" i="35" s="1"/>
  <c r="DM2" i="35"/>
  <c r="DL78" i="30"/>
  <c r="DM80" i="30"/>
  <c r="DM2" i="37"/>
  <c r="DL80" i="34"/>
  <c r="DL79" i="34"/>
  <c r="DM2" i="34"/>
  <c r="DB4" i="34" s="1"/>
  <c r="DG3" i="24"/>
  <c r="DD4" i="24"/>
  <c r="DD5" i="24" s="1"/>
  <c r="DD6" i="24" s="1"/>
  <c r="DD7" i="24" s="1"/>
  <c r="DD8" i="24" s="1"/>
  <c r="DD9" i="24" s="1"/>
  <c r="DD10" i="24" s="1"/>
  <c r="DD11" i="24" s="1"/>
  <c r="DD12" i="24" s="1"/>
  <c r="DD13" i="24" s="1"/>
  <c r="DD14" i="24" s="1"/>
  <c r="DD15" i="24" s="1"/>
  <c r="DD16" i="24" s="1"/>
  <c r="DD17" i="24" s="1"/>
  <c r="DL80" i="11"/>
  <c r="DL79" i="11"/>
  <c r="DL2" i="11" s="1"/>
  <c r="T2" i="11" s="1"/>
  <c r="DM2" i="11"/>
  <c r="DI3" i="11" s="1"/>
  <c r="DL80" i="10"/>
  <c r="DL79" i="10"/>
  <c r="DL2" i="10" s="1"/>
  <c r="T2" i="10" s="1"/>
  <c r="DM2" i="10"/>
  <c r="DI3" i="10" s="1"/>
  <c r="DL2" i="13"/>
  <c r="T2" i="13" s="1"/>
  <c r="DM2" i="13"/>
  <c r="DB4" i="13" s="1"/>
  <c r="DL80" i="8"/>
  <c r="DL79" i="8"/>
  <c r="DL2" i="8" s="1"/>
  <c r="T2" i="8" s="1"/>
  <c r="DM2" i="8"/>
  <c r="DD4" i="6"/>
  <c r="DD5" i="6" s="1"/>
  <c r="DD6" i="6" s="1"/>
  <c r="DD7" i="6" s="1"/>
  <c r="DD8" i="6" s="1"/>
  <c r="DD9" i="6" s="1"/>
  <c r="DD10" i="6" s="1"/>
  <c r="DD11" i="6" s="1"/>
  <c r="DD12" i="6" s="1"/>
  <c r="DD13" i="6" s="1"/>
  <c r="DD14" i="6" s="1"/>
  <c r="DD15" i="6" s="1"/>
  <c r="DD16" i="6" s="1"/>
  <c r="DD17" i="6" s="1"/>
  <c r="DG3" i="6"/>
  <c r="DL80" i="4"/>
  <c r="DL79" i="4"/>
  <c r="DL2" i="4" s="1"/>
  <c r="T2" i="4" s="1"/>
  <c r="DM2" i="4"/>
  <c r="DI3" i="4" s="1"/>
  <c r="DL77" i="3"/>
  <c r="DM79" i="3"/>
  <c r="DD234" i="21"/>
  <c r="DB17" i="13" l="1"/>
  <c r="DJ3" i="13"/>
  <c r="DH3" i="13" s="1"/>
  <c r="DD4" i="16"/>
  <c r="DD5" i="16" s="1"/>
  <c r="DD6" i="16" s="1"/>
  <c r="DD7" i="16" s="1"/>
  <c r="DD8" i="16" s="1"/>
  <c r="DD9" i="16" s="1"/>
  <c r="DD10" i="16" s="1"/>
  <c r="DD11" i="16" s="1"/>
  <c r="DD12" i="16" s="1"/>
  <c r="DD13" i="16" s="1"/>
  <c r="DD14" i="16" s="1"/>
  <c r="DD15" i="16" s="1"/>
  <c r="DD16" i="16" s="1"/>
  <c r="DD17" i="16" s="1"/>
  <c r="DD18" i="16" s="1"/>
  <c r="DD19" i="16" s="1"/>
  <c r="DD20" i="16" s="1"/>
  <c r="DD21" i="16" s="1"/>
  <c r="DD22" i="16" s="1"/>
  <c r="DD23" i="16" s="1"/>
  <c r="DD24" i="16" s="1"/>
  <c r="DD25" i="16" s="1"/>
  <c r="DD26" i="16" s="1"/>
  <c r="DD27" i="16" s="1"/>
  <c r="DD28" i="16" s="1"/>
  <c r="DD29" i="16" s="1"/>
  <c r="DD30" i="16" s="1"/>
  <c r="DD31" i="16" s="1"/>
  <c r="DD32" i="16" s="1"/>
  <c r="DD33" i="16" s="1"/>
  <c r="DD34" i="16" s="1"/>
  <c r="DD35" i="16" s="1"/>
  <c r="DD36" i="16" s="1"/>
  <c r="DD37" i="16" s="1"/>
  <c r="DD38" i="16" s="1"/>
  <c r="DD39" i="16" s="1"/>
  <c r="DD40" i="16" s="1"/>
  <c r="DD41" i="16" s="1"/>
  <c r="DD42" i="16" s="1"/>
  <c r="DD43" i="16" s="1"/>
  <c r="DD44" i="16" s="1"/>
  <c r="DD45" i="16" s="1"/>
  <c r="DD46" i="16" s="1"/>
  <c r="DD47" i="16" s="1"/>
  <c r="DD48" i="16" s="1"/>
  <c r="DD49" i="16" s="1"/>
  <c r="DD50" i="16" s="1"/>
  <c r="DD51" i="16" s="1"/>
  <c r="DD52" i="16" s="1"/>
  <c r="DD53" i="16" s="1"/>
  <c r="DD54" i="16" s="1"/>
  <c r="DD55" i="16" s="1"/>
  <c r="DD56" i="16" s="1"/>
  <c r="DD57" i="16" s="1"/>
  <c r="DD58" i="16" s="1"/>
  <c r="DD59" i="16" s="1"/>
  <c r="DD60" i="16" s="1"/>
  <c r="DD61" i="16" s="1"/>
  <c r="DD62" i="16" s="1"/>
  <c r="DD63" i="16" s="1"/>
  <c r="DD64" i="16" s="1"/>
  <c r="DD65" i="16" s="1"/>
  <c r="DD66" i="16" s="1"/>
  <c r="DD67" i="16" s="1"/>
  <c r="DD68" i="16" s="1"/>
  <c r="DD69" i="16" s="1"/>
  <c r="DD70" i="16" s="1"/>
  <c r="DD71" i="16" s="1"/>
  <c r="DD72" i="16" s="1"/>
  <c r="DD73" i="16" s="1"/>
  <c r="DD74" i="16" s="1"/>
  <c r="DD75" i="16" s="1"/>
  <c r="DD76" i="16" s="1"/>
  <c r="DD77" i="16" s="1"/>
  <c r="DD78" i="16" s="1"/>
  <c r="DD79" i="16" s="1"/>
  <c r="DD80" i="16" s="1"/>
  <c r="DD81" i="16" s="1"/>
  <c r="DD82" i="16" s="1"/>
  <c r="DD83" i="16" s="1"/>
  <c r="DD84" i="16" s="1"/>
  <c r="DD85" i="16" s="1"/>
  <c r="DD86" i="16" s="1"/>
  <c r="DD87" i="16" s="1"/>
  <c r="DD88" i="16" s="1"/>
  <c r="DD89" i="16" s="1"/>
  <c r="DD90" i="16" s="1"/>
  <c r="DD91" i="16" s="1"/>
  <c r="DD92" i="16" s="1"/>
  <c r="DD93" i="16" s="1"/>
  <c r="DD94" i="16" s="1"/>
  <c r="DD95" i="16" s="1"/>
  <c r="DD96" i="16" s="1"/>
  <c r="DD97" i="16" s="1"/>
  <c r="DD98" i="16" s="1"/>
  <c r="DD99" i="16" s="1"/>
  <c r="DD100" i="16" s="1"/>
  <c r="DD101" i="16" s="1"/>
  <c r="DD102" i="16" s="1"/>
  <c r="DD103" i="16" s="1"/>
  <c r="DD104" i="16" s="1"/>
  <c r="DD105" i="16" s="1"/>
  <c r="DD106" i="16" s="1"/>
  <c r="DD107" i="16" s="1"/>
  <c r="DD108" i="16" s="1"/>
  <c r="DD109" i="16" s="1"/>
  <c r="DD110" i="16" s="1"/>
  <c r="DD111" i="16" s="1"/>
  <c r="DD112" i="16" s="1"/>
  <c r="DD113" i="16" s="1"/>
  <c r="DD114" i="16" s="1"/>
  <c r="DD115" i="16" s="1"/>
  <c r="DD116" i="16" s="1"/>
  <c r="DD117" i="16" s="1"/>
  <c r="DD118" i="16" s="1"/>
  <c r="DD119" i="16" s="1"/>
  <c r="DD120" i="16" s="1"/>
  <c r="DD121" i="16" s="1"/>
  <c r="DD122" i="16" s="1"/>
  <c r="DD123" i="16" s="1"/>
  <c r="DD124" i="16" s="1"/>
  <c r="DD125" i="16" s="1"/>
  <c r="DD126" i="16" s="1"/>
  <c r="DD127" i="16" s="1"/>
  <c r="DD128" i="16" s="1"/>
  <c r="DD129" i="16" s="1"/>
  <c r="DD130" i="16" s="1"/>
  <c r="DD131" i="16" s="1"/>
  <c r="DD132" i="16" s="1"/>
  <c r="DD133" i="16" s="1"/>
  <c r="DD134" i="16" s="1"/>
  <c r="DD135" i="16" s="1"/>
  <c r="DD136" i="16" s="1"/>
  <c r="DD137" i="16" s="1"/>
  <c r="DD138" i="16" s="1"/>
  <c r="DD139" i="16" s="1"/>
  <c r="DD140" i="16" s="1"/>
  <c r="DD141" i="16" s="1"/>
  <c r="DD142" i="16" s="1"/>
  <c r="DD143" i="16" s="1"/>
  <c r="DD144" i="16" s="1"/>
  <c r="DD145" i="16" s="1"/>
  <c r="DD146" i="16" s="1"/>
  <c r="DD147" i="16" s="1"/>
  <c r="DD148" i="16" s="1"/>
  <c r="DD149" i="16" s="1"/>
  <c r="DD150" i="16" s="1"/>
  <c r="DD151" i="16" s="1"/>
  <c r="DD152" i="16" s="1"/>
  <c r="DB3" i="7"/>
  <c r="DD4" i="7" s="1"/>
  <c r="DD5" i="7" s="1"/>
  <c r="DD6" i="7" s="1"/>
  <c r="DD7" i="7" s="1"/>
  <c r="DD8" i="7" s="1"/>
  <c r="DD9" i="7" s="1"/>
  <c r="DD10" i="7" s="1"/>
  <c r="DD11" i="7" s="1"/>
  <c r="DD12" i="7" s="1"/>
  <c r="DD13" i="7" s="1"/>
  <c r="DD14" i="7" s="1"/>
  <c r="DD15" i="7" s="1"/>
  <c r="DD16" i="7" s="1"/>
  <c r="DD17" i="7" s="1"/>
  <c r="DD18" i="7" s="1"/>
  <c r="DD19" i="7" s="1"/>
  <c r="DD20" i="7" s="1"/>
  <c r="DD21" i="7" s="1"/>
  <c r="DD22" i="7" s="1"/>
  <c r="DD23" i="7" s="1"/>
  <c r="DD24" i="7" s="1"/>
  <c r="DD25" i="7" s="1"/>
  <c r="DD26" i="7" s="1"/>
  <c r="DD27" i="7" s="1"/>
  <c r="DD28" i="7" s="1"/>
  <c r="DD29" i="7" s="1"/>
  <c r="DD30" i="7" s="1"/>
  <c r="DD31" i="7" s="1"/>
  <c r="DD32" i="7" s="1"/>
  <c r="DD33" i="7" s="1"/>
  <c r="DD34" i="7" s="1"/>
  <c r="DD35" i="7" s="1"/>
  <c r="DD36" i="7" s="1"/>
  <c r="DD37" i="7" s="1"/>
  <c r="DD38" i="7" s="1"/>
  <c r="DD39" i="7" s="1"/>
  <c r="DD40" i="7" s="1"/>
  <c r="DD41" i="7" s="1"/>
  <c r="DD42" i="7" s="1"/>
  <c r="DD43" i="7" s="1"/>
  <c r="DD44" i="7" s="1"/>
  <c r="DD45" i="7" s="1"/>
  <c r="DD46" i="7" s="1"/>
  <c r="DD47" i="7" s="1"/>
  <c r="DD48" i="7" s="1"/>
  <c r="DD49" i="7" s="1"/>
  <c r="DD50" i="7" s="1"/>
  <c r="DD51" i="7" s="1"/>
  <c r="DD52" i="7" s="1"/>
  <c r="DD53" i="7" s="1"/>
  <c r="DD54" i="7" s="1"/>
  <c r="DD55" i="7" s="1"/>
  <c r="DD56" i="7" s="1"/>
  <c r="DD57" i="7" s="1"/>
  <c r="DD58" i="7" s="1"/>
  <c r="DD59" i="7" s="1"/>
  <c r="DD60" i="7" s="1"/>
  <c r="DD61" i="7" s="1"/>
  <c r="DD62" i="7" s="1"/>
  <c r="DD63" i="7" s="1"/>
  <c r="DD64" i="7" s="1"/>
  <c r="DD65" i="7" s="1"/>
  <c r="DD66" i="7" s="1"/>
  <c r="DD67" i="7" s="1"/>
  <c r="DD68" i="7" s="1"/>
  <c r="DD69" i="7" s="1"/>
  <c r="DD70" i="7" s="1"/>
  <c r="DD71" i="7" s="1"/>
  <c r="DD72" i="7" s="1"/>
  <c r="DD73" i="7" s="1"/>
  <c r="DD74" i="7" s="1"/>
  <c r="DD75" i="7" s="1"/>
  <c r="DD76" i="7" s="1"/>
  <c r="DD77" i="7" s="1"/>
  <c r="DD78" i="7" s="1"/>
  <c r="DD79" i="7" s="1"/>
  <c r="DD80" i="7" s="1"/>
  <c r="DD81" i="7" s="1"/>
  <c r="DD82" i="7" s="1"/>
  <c r="DD83" i="7" s="1"/>
  <c r="DD84" i="7" s="1"/>
  <c r="DD85" i="7" s="1"/>
  <c r="DD86" i="7" s="1"/>
  <c r="DD87" i="7" s="1"/>
  <c r="DD88" i="7" s="1"/>
  <c r="DD89" i="7" s="1"/>
  <c r="DD90" i="7" s="1"/>
  <c r="DD91" i="7" s="1"/>
  <c r="DD92" i="7" s="1"/>
  <c r="DD93" i="7" s="1"/>
  <c r="DD94" i="7" s="1"/>
  <c r="DD95" i="7" s="1"/>
  <c r="DD96" i="7" s="1"/>
  <c r="DD97" i="7" s="1"/>
  <c r="DD98" i="7" s="1"/>
  <c r="DD99" i="7" s="1"/>
  <c r="DD100" i="7" s="1"/>
  <c r="DD101" i="7" s="1"/>
  <c r="DD102" i="7" s="1"/>
  <c r="DD103" i="7" s="1"/>
  <c r="DD104" i="7" s="1"/>
  <c r="DD105" i="7" s="1"/>
  <c r="DD106" i="7" s="1"/>
  <c r="DD107" i="7" s="1"/>
  <c r="DD108" i="7" s="1"/>
  <c r="DD109" i="7" s="1"/>
  <c r="DD110" i="7" s="1"/>
  <c r="DD111" i="7" s="1"/>
  <c r="DD112" i="7" s="1"/>
  <c r="DD113" i="7" s="1"/>
  <c r="DD114" i="7" s="1"/>
  <c r="DD115" i="7" s="1"/>
  <c r="DD116" i="7" s="1"/>
  <c r="DD117" i="7" s="1"/>
  <c r="DD118" i="7" s="1"/>
  <c r="DD119" i="7" s="1"/>
  <c r="DD120" i="7" s="1"/>
  <c r="DD121" i="7" s="1"/>
  <c r="DD122" i="7" s="1"/>
  <c r="DD123" i="7" s="1"/>
  <c r="DD124" i="7" s="1"/>
  <c r="DD125" i="7" s="1"/>
  <c r="DD126" i="7" s="1"/>
  <c r="DD127" i="7" s="1"/>
  <c r="DD128" i="7" s="1"/>
  <c r="DD129" i="7" s="1"/>
  <c r="DD130" i="7" s="1"/>
  <c r="DD131" i="7" s="1"/>
  <c r="DD132" i="7" s="1"/>
  <c r="DD133" i="7" s="1"/>
  <c r="DD134" i="7" s="1"/>
  <c r="DD135" i="7" s="1"/>
  <c r="DD136" i="7" s="1"/>
  <c r="DD137" i="7" s="1"/>
  <c r="DD138" i="7" s="1"/>
  <c r="DD139" i="7" s="1"/>
  <c r="DD140" i="7" s="1"/>
  <c r="DD141" i="7" s="1"/>
  <c r="DD142" i="7" s="1"/>
  <c r="DD143" i="7" s="1"/>
  <c r="DD144" i="7" s="1"/>
  <c r="DD145" i="7" s="1"/>
  <c r="DD146" i="7" s="1"/>
  <c r="DD147" i="7" s="1"/>
  <c r="DD148" i="7" s="1"/>
  <c r="DD149" i="7" s="1"/>
  <c r="DD150" i="7" s="1"/>
  <c r="DD151" i="7" s="1"/>
  <c r="DD152" i="7" s="1"/>
  <c r="DD153" i="7" s="1"/>
  <c r="DD154" i="7" s="1"/>
  <c r="DD155" i="7" s="1"/>
  <c r="DD156" i="7" s="1"/>
  <c r="DD157" i="7" s="1"/>
  <c r="DD158" i="7" s="1"/>
  <c r="DD159" i="7" s="1"/>
  <c r="DD160" i="7" s="1"/>
  <c r="DD161" i="7" s="1"/>
  <c r="DD162" i="7" s="1"/>
  <c r="DD163" i="7" s="1"/>
  <c r="DD164" i="7" s="1"/>
  <c r="DD165" i="7" s="1"/>
  <c r="DD166" i="7" s="1"/>
  <c r="DD167" i="7" s="1"/>
  <c r="DD168" i="7" s="1"/>
  <c r="DD169" i="7" s="1"/>
  <c r="DD170" i="7" s="1"/>
  <c r="DD171" i="7" s="1"/>
  <c r="DD172" i="7" s="1"/>
  <c r="DD173" i="7" s="1"/>
  <c r="DD174" i="7" s="1"/>
  <c r="DD175" i="7" s="1"/>
  <c r="DD176" i="7" s="1"/>
  <c r="DD177" i="7" s="1"/>
  <c r="DD178" i="7" s="1"/>
  <c r="DD179" i="7" s="1"/>
  <c r="DD180" i="7" s="1"/>
  <c r="DD181" i="7" s="1"/>
  <c r="DD182" i="7" s="1"/>
  <c r="DD183" i="7" s="1"/>
  <c r="DD184" i="7" s="1"/>
  <c r="DD185" i="7" s="1"/>
  <c r="DD186" i="7" s="1"/>
  <c r="DD187" i="7" s="1"/>
  <c r="DD188" i="7" s="1"/>
  <c r="DD189" i="7" s="1"/>
  <c r="DD190" i="7" s="1"/>
  <c r="DD191" i="7" s="1"/>
  <c r="DD192" i="7" s="1"/>
  <c r="DD193" i="7" s="1"/>
  <c r="DD194" i="7" s="1"/>
  <c r="DD195" i="7" s="1"/>
  <c r="DD196" i="7" s="1"/>
  <c r="DD197" i="7" s="1"/>
  <c r="DD198" i="7" s="1"/>
  <c r="DD199" i="7" s="1"/>
  <c r="DD200" i="7" s="1"/>
  <c r="DD201" i="7" s="1"/>
  <c r="DD202" i="7" s="1"/>
  <c r="DD203" i="7" s="1"/>
  <c r="DD204" i="7" s="1"/>
  <c r="DD205" i="7" s="1"/>
  <c r="DD206" i="7" s="1"/>
  <c r="DD207" i="7" s="1"/>
  <c r="DD208" i="7" s="1"/>
  <c r="DD209" i="7" s="1"/>
  <c r="DD210" i="7" s="1"/>
  <c r="DD211" i="7" s="1"/>
  <c r="DD212" i="7" s="1"/>
  <c r="DD213" i="7" s="1"/>
  <c r="DD214" i="7" s="1"/>
  <c r="DD215" i="7" s="1"/>
  <c r="DD216" i="7" s="1"/>
  <c r="DD217" i="7" s="1"/>
  <c r="DD218" i="7" s="1"/>
  <c r="DD219" i="7" s="1"/>
  <c r="DD220" i="7" s="1"/>
  <c r="DD221" i="7" s="1"/>
  <c r="DD222" i="7" s="1"/>
  <c r="DD223" i="7" s="1"/>
  <c r="DD224" i="7" s="1"/>
  <c r="DD225" i="7" s="1"/>
  <c r="DD226" i="7" s="1"/>
  <c r="DD227" i="7" s="1"/>
  <c r="DD228" i="7" s="1"/>
  <c r="DD229" i="7" s="1"/>
  <c r="DD230" i="7" s="1"/>
  <c r="DD231" i="7" s="1"/>
  <c r="DD232" i="7" s="1"/>
  <c r="DD233" i="7" s="1"/>
  <c r="DD234" i="7" s="1"/>
  <c r="DD235" i="7" s="1"/>
  <c r="DD236" i="7" s="1"/>
  <c r="DD237" i="7" s="1"/>
  <c r="DD238" i="7" s="1"/>
  <c r="DD239" i="7" s="1"/>
  <c r="DD240" i="7" s="1"/>
  <c r="DD241" i="7" s="1"/>
  <c r="DD242" i="7" s="1"/>
  <c r="DD243" i="7" s="1"/>
  <c r="DD244" i="7" s="1"/>
  <c r="DD245" i="7" s="1"/>
  <c r="DD246" i="7" s="1"/>
  <c r="DD247" i="7" s="1"/>
  <c r="DD248" i="7" s="1"/>
  <c r="DD249" i="7" s="1"/>
  <c r="DD250" i="7" s="1"/>
  <c r="DD251" i="7" s="1"/>
  <c r="DD252" i="7" s="1"/>
  <c r="DD253" i="7" s="1"/>
  <c r="DD254" i="7" s="1"/>
  <c r="DD255" i="7" s="1"/>
  <c r="DD256" i="7" s="1"/>
  <c r="DD257" i="7" s="1"/>
  <c r="DD258" i="7" s="1"/>
  <c r="DD259" i="7" s="1"/>
  <c r="DD260" i="7" s="1"/>
  <c r="DD261" i="7" s="1"/>
  <c r="DD262" i="7" s="1"/>
  <c r="DD263" i="7" s="1"/>
  <c r="DD264" i="7" s="1"/>
  <c r="DD265" i="7" s="1"/>
  <c r="DD266" i="7" s="1"/>
  <c r="DD267" i="7" s="1"/>
  <c r="DD268" i="7" s="1"/>
  <c r="DD269" i="7" s="1"/>
  <c r="DD270" i="7" s="1"/>
  <c r="DD271" i="7" s="1"/>
  <c r="DD272" i="7" s="1"/>
  <c r="DD273" i="7" s="1"/>
  <c r="DD274" i="7" s="1"/>
  <c r="DD275" i="7" s="1"/>
  <c r="DD276" i="7" s="1"/>
  <c r="DD277" i="7" s="1"/>
  <c r="DD278" i="7" s="1"/>
  <c r="DD279" i="7" s="1"/>
  <c r="DD280" i="7" s="1"/>
  <c r="DD281" i="7" s="1"/>
  <c r="DD282" i="7" s="1"/>
  <c r="DD283" i="7" s="1"/>
  <c r="DD284" i="7" s="1"/>
  <c r="DD285" i="7" s="1"/>
  <c r="DD286" i="7" s="1"/>
  <c r="DD287" i="7" s="1"/>
  <c r="DD288" i="7" s="1"/>
  <c r="DD289" i="7" s="1"/>
  <c r="DD290" i="7" s="1"/>
  <c r="DD291" i="7" s="1"/>
  <c r="DD292" i="7" s="1"/>
  <c r="DD293" i="7" s="1"/>
  <c r="DD294" i="7" s="1"/>
  <c r="DD295" i="7" s="1"/>
  <c r="DD296" i="7" s="1"/>
  <c r="DD297" i="7" s="1"/>
  <c r="DD298" i="7" s="1"/>
  <c r="DD299" i="7" s="1"/>
  <c r="DD300" i="7" s="1"/>
  <c r="DD301" i="7" s="1"/>
  <c r="DD302" i="7" s="1"/>
  <c r="DB17" i="34"/>
  <c r="DB3" i="34"/>
  <c r="DB4" i="37"/>
  <c r="DJ3" i="37" s="1"/>
  <c r="DH3" i="37" s="1"/>
  <c r="DG3" i="37" s="1"/>
  <c r="DB3" i="19"/>
  <c r="DD4" i="19" s="1"/>
  <c r="DD5" i="19" s="1"/>
  <c r="DD6" i="19" s="1"/>
  <c r="DD7" i="19" s="1"/>
  <c r="DD8" i="19" s="1"/>
  <c r="DD9" i="19" s="1"/>
  <c r="DD10" i="19" s="1"/>
  <c r="DD11" i="19" s="1"/>
  <c r="DD12" i="19" s="1"/>
  <c r="DD13" i="19" s="1"/>
  <c r="DD14" i="19" s="1"/>
  <c r="DD15" i="19" s="1"/>
  <c r="DD16" i="19" s="1"/>
  <c r="DD17" i="19" s="1"/>
  <c r="DB17" i="19"/>
  <c r="DB4" i="14"/>
  <c r="DI3" i="38"/>
  <c r="DH3" i="38"/>
  <c r="DL2" i="38"/>
  <c r="T2" i="38" s="1"/>
  <c r="DL2" i="37"/>
  <c r="T2" i="37" s="1"/>
  <c r="DH3" i="34"/>
  <c r="DG3" i="34"/>
  <c r="DL2" i="34"/>
  <c r="T2" i="34" s="1"/>
  <c r="DB4" i="35"/>
  <c r="DM85" i="35"/>
  <c r="DM84" i="35" s="1"/>
  <c r="DB16" i="35" s="1"/>
  <c r="DG3" i="5"/>
  <c r="DD4" i="5" s="1"/>
  <c r="DD5" i="5" s="1"/>
  <c r="DD6" i="5" s="1"/>
  <c r="DD7" i="5" s="1"/>
  <c r="DD8" i="5" s="1"/>
  <c r="DD9" i="5" s="1"/>
  <c r="DD10" i="5" s="1"/>
  <c r="DD11" i="5" s="1"/>
  <c r="DD12" i="5" s="1"/>
  <c r="DD13" i="5" s="1"/>
  <c r="DD14" i="5" s="1"/>
  <c r="DD15" i="5" s="1"/>
  <c r="DD16" i="5" s="1"/>
  <c r="DD17" i="5" s="1"/>
  <c r="DD18" i="5" s="1"/>
  <c r="DD19" i="5" s="1"/>
  <c r="DD20" i="5" s="1"/>
  <c r="DD21" i="5" s="1"/>
  <c r="DD22" i="5" s="1"/>
  <c r="DD23" i="5" s="1"/>
  <c r="DD24" i="5" s="1"/>
  <c r="DD25" i="5" s="1"/>
  <c r="DD26" i="5" s="1"/>
  <c r="DD27" i="5" s="1"/>
  <c r="DD28" i="5" s="1"/>
  <c r="DD29" i="5" s="1"/>
  <c r="DD30" i="5" s="1"/>
  <c r="DD31" i="5" s="1"/>
  <c r="DD32" i="5" s="1"/>
  <c r="DD33" i="5" s="1"/>
  <c r="DD34" i="5" s="1"/>
  <c r="DD35" i="5" s="1"/>
  <c r="DD36" i="5" s="1"/>
  <c r="DD37" i="5" s="1"/>
  <c r="DD38" i="5" s="1"/>
  <c r="DD39" i="5" s="1"/>
  <c r="DD40" i="5" s="1"/>
  <c r="DD41" i="5" s="1"/>
  <c r="DD42" i="5" s="1"/>
  <c r="DD43" i="5" s="1"/>
  <c r="DD44" i="5" s="1"/>
  <c r="DD45" i="5" s="1"/>
  <c r="DD46" i="5" s="1"/>
  <c r="DD47" i="5" s="1"/>
  <c r="DD48" i="5" s="1"/>
  <c r="DD49" i="5" s="1"/>
  <c r="DD50" i="5" s="1"/>
  <c r="DD51" i="5" s="1"/>
  <c r="DD52" i="5" s="1"/>
  <c r="DD53" i="5" s="1"/>
  <c r="DD54" i="5" s="1"/>
  <c r="DD55" i="5" s="1"/>
  <c r="DD56" i="5" s="1"/>
  <c r="DD57" i="5" s="1"/>
  <c r="DD58" i="5" s="1"/>
  <c r="DD59" i="5" s="1"/>
  <c r="DD60" i="5" s="1"/>
  <c r="DD61" i="5" s="1"/>
  <c r="DD62" i="5" s="1"/>
  <c r="DD63" i="5" s="1"/>
  <c r="DD64" i="5" s="1"/>
  <c r="DD65" i="5" s="1"/>
  <c r="DD66" i="5" s="1"/>
  <c r="DD67" i="5" s="1"/>
  <c r="DD68" i="5" s="1"/>
  <c r="DD69" i="5" s="1"/>
  <c r="DD70" i="5" s="1"/>
  <c r="DD71" i="5" s="1"/>
  <c r="DD72" i="5" s="1"/>
  <c r="DD73" i="5" s="1"/>
  <c r="DD74" i="5" s="1"/>
  <c r="DD75" i="5" s="1"/>
  <c r="DD76" i="5" s="1"/>
  <c r="DD77" i="5" s="1"/>
  <c r="DD78" i="5" s="1"/>
  <c r="DD79" i="5" s="1"/>
  <c r="DD80" i="5" s="1"/>
  <c r="DD81" i="5" s="1"/>
  <c r="DD82" i="5" s="1"/>
  <c r="DD83" i="5" s="1"/>
  <c r="DD84" i="5" s="1"/>
  <c r="DD85" i="5" s="1"/>
  <c r="DD86" i="5" s="1"/>
  <c r="DD87" i="5" s="1"/>
  <c r="DD88" i="5" s="1"/>
  <c r="DD89" i="5" s="1"/>
  <c r="DD90" i="5" s="1"/>
  <c r="DD91" i="5" s="1"/>
  <c r="DD92" i="5" s="1"/>
  <c r="DD93" i="5" s="1"/>
  <c r="DD94" i="5" s="1"/>
  <c r="DD95" i="5" s="1"/>
  <c r="DD96" i="5" s="1"/>
  <c r="DD97" i="5" s="1"/>
  <c r="DD98" i="5" s="1"/>
  <c r="DD99" i="5" s="1"/>
  <c r="DD100" i="5" s="1"/>
  <c r="DD101" i="5" s="1"/>
  <c r="DD102" i="5" s="1"/>
  <c r="DD103" i="5" s="1"/>
  <c r="DD104" i="5" s="1"/>
  <c r="DD105" i="5" s="1"/>
  <c r="DD106" i="5" s="1"/>
  <c r="DD107" i="5" s="1"/>
  <c r="DD108" i="5" s="1"/>
  <c r="DD109" i="5" s="1"/>
  <c r="DD110" i="5" s="1"/>
  <c r="DD111" i="5" s="1"/>
  <c r="DD112" i="5" s="1"/>
  <c r="DD113" i="5" s="1"/>
  <c r="DD114" i="5" s="1"/>
  <c r="DD115" i="5" s="1"/>
  <c r="DD116" i="5" s="1"/>
  <c r="DD117" i="5" s="1"/>
  <c r="DD118" i="5" s="1"/>
  <c r="DD119" i="5" s="1"/>
  <c r="DD120" i="5" s="1"/>
  <c r="DD121" i="5" s="1"/>
  <c r="DD122" i="5" s="1"/>
  <c r="DD123" i="5" s="1"/>
  <c r="DD124" i="5" s="1"/>
  <c r="DD125" i="5" s="1"/>
  <c r="DD126" i="5" s="1"/>
  <c r="DD127" i="5" s="1"/>
  <c r="DD128" i="5" s="1"/>
  <c r="DD129" i="5" s="1"/>
  <c r="DD130" i="5" s="1"/>
  <c r="DD131" i="5" s="1"/>
  <c r="DD132" i="5" s="1"/>
  <c r="DD133" i="5" s="1"/>
  <c r="DD134" i="5" s="1"/>
  <c r="DD135" i="5" s="1"/>
  <c r="DD136" i="5" s="1"/>
  <c r="DD137" i="5" s="1"/>
  <c r="DD138" i="5" s="1"/>
  <c r="DD139" i="5" s="1"/>
  <c r="DD140" i="5" s="1"/>
  <c r="DD141" i="5" s="1"/>
  <c r="DD142" i="5" s="1"/>
  <c r="DD143" i="5" s="1"/>
  <c r="DD144" i="5" s="1"/>
  <c r="DD145" i="5" s="1"/>
  <c r="DD146" i="5" s="1"/>
  <c r="DD147" i="5" s="1"/>
  <c r="DD148" i="5" s="1"/>
  <c r="DD149" i="5" s="1"/>
  <c r="DD150" i="5" s="1"/>
  <c r="DD151" i="5" s="1"/>
  <c r="DD152" i="5" s="1"/>
  <c r="DD153" i="29"/>
  <c r="DD154" i="29" s="1"/>
  <c r="DD155" i="29" s="1"/>
  <c r="DD156" i="29" s="1"/>
  <c r="DD157" i="29" s="1"/>
  <c r="DD158" i="29" s="1"/>
  <c r="DD159" i="29" s="1"/>
  <c r="DD160" i="29" s="1"/>
  <c r="DD161" i="29" s="1"/>
  <c r="DD162" i="29" s="1"/>
  <c r="DD163" i="29" s="1"/>
  <c r="DD164" i="29" s="1"/>
  <c r="DD165" i="29" s="1"/>
  <c r="DD166" i="29" s="1"/>
  <c r="DD167" i="29" s="1"/>
  <c r="DD168" i="29" s="1"/>
  <c r="DD169" i="29" s="1"/>
  <c r="DD170" i="29" s="1"/>
  <c r="DD171" i="29" s="1"/>
  <c r="DD172" i="29" s="1"/>
  <c r="DD173" i="29" s="1"/>
  <c r="DD174" i="29" s="1"/>
  <c r="DD175" i="29" s="1"/>
  <c r="DD176" i="29" s="1"/>
  <c r="DD177" i="29" s="1"/>
  <c r="DD178" i="29" s="1"/>
  <c r="DD179" i="29" s="1"/>
  <c r="DD180" i="29" s="1"/>
  <c r="DD181" i="29" s="1"/>
  <c r="DD182" i="29" s="1"/>
  <c r="DD183" i="29" s="1"/>
  <c r="DD184" i="29" s="1"/>
  <c r="DD185" i="29" s="1"/>
  <c r="DD186" i="29" s="1"/>
  <c r="DD187" i="29" s="1"/>
  <c r="DD188" i="29" s="1"/>
  <c r="DD189" i="29" s="1"/>
  <c r="DD190" i="29" s="1"/>
  <c r="DD191" i="29" s="1"/>
  <c r="DD192" i="29" s="1"/>
  <c r="DD193" i="29" s="1"/>
  <c r="DD194" i="29" s="1"/>
  <c r="DD195" i="29" s="1"/>
  <c r="DD196" i="29" s="1"/>
  <c r="DD197" i="29" s="1"/>
  <c r="DD198" i="29" s="1"/>
  <c r="DD199" i="29" s="1"/>
  <c r="DD200" i="29" s="1"/>
  <c r="DD201" i="29" s="1"/>
  <c r="DD202" i="29" s="1"/>
  <c r="DD203" i="29" s="1"/>
  <c r="DD204" i="29" s="1"/>
  <c r="DD205" i="29" s="1"/>
  <c r="DD206" i="29" s="1"/>
  <c r="DD207" i="29" s="1"/>
  <c r="DD208" i="29" s="1"/>
  <c r="DD209" i="29" s="1"/>
  <c r="DD210" i="29" s="1"/>
  <c r="DD211" i="29" s="1"/>
  <c r="DD212" i="29" s="1"/>
  <c r="DD213" i="29" s="1"/>
  <c r="DD214" i="29" s="1"/>
  <c r="DD215" i="29" s="1"/>
  <c r="DD216" i="29" s="1"/>
  <c r="DD217" i="29" s="1"/>
  <c r="DD218" i="29" s="1"/>
  <c r="DD219" i="29" s="1"/>
  <c r="DD220" i="29" s="1"/>
  <c r="DD221" i="29" s="1"/>
  <c r="DD222" i="29" s="1"/>
  <c r="DD223" i="29" s="1"/>
  <c r="DD224" i="29" s="1"/>
  <c r="DD225" i="29" s="1"/>
  <c r="DD226" i="29" s="1"/>
  <c r="DD227" i="29" s="1"/>
  <c r="DD228" i="29" s="1"/>
  <c r="DD229" i="29" s="1"/>
  <c r="DD230" i="29" s="1"/>
  <c r="DD231" i="29" s="1"/>
  <c r="DD232" i="29" s="1"/>
  <c r="DD233" i="29" s="1"/>
  <c r="DD234" i="29" s="1"/>
  <c r="DD235" i="29" s="1"/>
  <c r="DD236" i="29" s="1"/>
  <c r="DD237" i="29" s="1"/>
  <c r="DD238" i="29" s="1"/>
  <c r="DD239" i="29" s="1"/>
  <c r="DD240" i="29" s="1"/>
  <c r="DD241" i="29" s="1"/>
  <c r="DD242" i="29" s="1"/>
  <c r="DD243" i="29" s="1"/>
  <c r="DD244" i="29" s="1"/>
  <c r="DD245" i="29" s="1"/>
  <c r="DD246" i="29" s="1"/>
  <c r="DD247" i="29" s="1"/>
  <c r="DD248" i="29" s="1"/>
  <c r="DD249" i="29" s="1"/>
  <c r="DD250" i="29" s="1"/>
  <c r="DD251" i="29" s="1"/>
  <c r="DD252" i="29" s="1"/>
  <c r="DD253" i="29" s="1"/>
  <c r="DD254" i="29" s="1"/>
  <c r="DD255" i="29" s="1"/>
  <c r="DD256" i="29" s="1"/>
  <c r="DD257" i="29" s="1"/>
  <c r="DD258" i="29" s="1"/>
  <c r="DD259" i="29" s="1"/>
  <c r="DD260" i="29" s="1"/>
  <c r="DD261" i="29" s="1"/>
  <c r="DD262" i="29" s="1"/>
  <c r="DD263" i="29" s="1"/>
  <c r="DD264" i="29" s="1"/>
  <c r="DD265" i="29" s="1"/>
  <c r="DD266" i="29" s="1"/>
  <c r="DD267" i="29" s="1"/>
  <c r="DD268" i="29" s="1"/>
  <c r="DD269" i="29" s="1"/>
  <c r="DD270" i="29" s="1"/>
  <c r="DD271" i="29" s="1"/>
  <c r="DD272" i="29" s="1"/>
  <c r="DD273" i="29" s="1"/>
  <c r="DD274" i="29" s="1"/>
  <c r="DD275" i="29" s="1"/>
  <c r="DD276" i="29" s="1"/>
  <c r="DD277" i="29" s="1"/>
  <c r="DD278" i="29" s="1"/>
  <c r="DD279" i="29" s="1"/>
  <c r="DD280" i="29" s="1"/>
  <c r="DD281" i="29" s="1"/>
  <c r="DD282" i="29" s="1"/>
  <c r="DD283" i="29" s="1"/>
  <c r="DD284" i="29" s="1"/>
  <c r="DD285" i="29" s="1"/>
  <c r="DD286" i="29" s="1"/>
  <c r="DD287" i="29" s="1"/>
  <c r="DD288" i="29" s="1"/>
  <c r="DD289" i="29" s="1"/>
  <c r="DD290" i="29" s="1"/>
  <c r="DD291" i="29" s="1"/>
  <c r="DD292" i="29" s="1"/>
  <c r="DD293" i="29" s="1"/>
  <c r="DD294" i="29" s="1"/>
  <c r="DD295" i="29" s="1"/>
  <c r="DD296" i="29" s="1"/>
  <c r="DD297" i="29" s="1"/>
  <c r="DD298" i="29" s="1"/>
  <c r="DD299" i="29" s="1"/>
  <c r="DD300" i="29" s="1"/>
  <c r="DD301" i="29" s="1"/>
  <c r="DD302" i="29" s="1"/>
  <c r="DD18" i="33"/>
  <c r="DD19" i="33" s="1"/>
  <c r="DD20" i="33" s="1"/>
  <c r="DD21" i="33" s="1"/>
  <c r="DD22" i="33" s="1"/>
  <c r="DD23" i="33" s="1"/>
  <c r="DD24" i="33" s="1"/>
  <c r="DD25" i="33" s="1"/>
  <c r="DD26" i="33" s="1"/>
  <c r="DD27" i="33" s="1"/>
  <c r="DD28" i="33" s="1"/>
  <c r="DD29" i="33" s="1"/>
  <c r="DD30" i="33" s="1"/>
  <c r="DD31" i="33" s="1"/>
  <c r="DD32" i="33" s="1"/>
  <c r="DD33" i="33" s="1"/>
  <c r="DD34" i="33" s="1"/>
  <c r="DD35" i="33" s="1"/>
  <c r="DD36" i="33" s="1"/>
  <c r="DD37" i="33" s="1"/>
  <c r="DD38" i="33" s="1"/>
  <c r="DD39" i="33" s="1"/>
  <c r="DD40" i="33" s="1"/>
  <c r="DD41" i="33" s="1"/>
  <c r="DD42" i="33" s="1"/>
  <c r="DD43" i="33" s="1"/>
  <c r="DD44" i="33" s="1"/>
  <c r="DD45" i="33" s="1"/>
  <c r="DD46" i="33" s="1"/>
  <c r="DD47" i="33" s="1"/>
  <c r="DD48" i="33" s="1"/>
  <c r="DD49" i="33" s="1"/>
  <c r="DD50" i="33" s="1"/>
  <c r="DD51" i="33" s="1"/>
  <c r="DD52" i="33" s="1"/>
  <c r="DD53" i="33" s="1"/>
  <c r="DD54" i="33" s="1"/>
  <c r="DD55" i="33" s="1"/>
  <c r="DD56" i="33" s="1"/>
  <c r="DD57" i="33" s="1"/>
  <c r="DD58" i="33" s="1"/>
  <c r="DD59" i="33" s="1"/>
  <c r="DD60" i="33" s="1"/>
  <c r="DD61" i="33" s="1"/>
  <c r="DD62" i="33" s="1"/>
  <c r="DD63" i="33" s="1"/>
  <c r="DD64" i="33" s="1"/>
  <c r="DD65" i="33" s="1"/>
  <c r="DD66" i="33" s="1"/>
  <c r="DD67" i="33" s="1"/>
  <c r="DD68" i="33" s="1"/>
  <c r="DD69" i="33" s="1"/>
  <c r="DD70" i="33" s="1"/>
  <c r="DD71" i="33" s="1"/>
  <c r="DD72" i="33" s="1"/>
  <c r="DD73" i="33" s="1"/>
  <c r="DD74" i="33" s="1"/>
  <c r="DD75" i="33" s="1"/>
  <c r="DD76" i="33" s="1"/>
  <c r="DD77" i="33" s="1"/>
  <c r="DD78" i="33" s="1"/>
  <c r="DD79" i="33" s="1"/>
  <c r="DD80" i="33" s="1"/>
  <c r="DD81" i="33" s="1"/>
  <c r="DD82" i="33" s="1"/>
  <c r="DD83" i="33" s="1"/>
  <c r="DD84" i="33" s="1"/>
  <c r="DD85" i="33" s="1"/>
  <c r="DD86" i="33" s="1"/>
  <c r="DD87" i="33" s="1"/>
  <c r="DD88" i="33" s="1"/>
  <c r="DD89" i="33" s="1"/>
  <c r="DD90" i="33" s="1"/>
  <c r="DD91" i="33" s="1"/>
  <c r="DD92" i="33" s="1"/>
  <c r="DD93" i="33" s="1"/>
  <c r="DD94" i="33" s="1"/>
  <c r="DD95" i="33" s="1"/>
  <c r="DD96" i="33" s="1"/>
  <c r="DD97" i="33" s="1"/>
  <c r="DD98" i="33" s="1"/>
  <c r="DD99" i="33" s="1"/>
  <c r="DD100" i="33" s="1"/>
  <c r="DD101" i="33" s="1"/>
  <c r="DD102" i="33" s="1"/>
  <c r="DD103" i="33" s="1"/>
  <c r="DD104" i="33" s="1"/>
  <c r="DD105" i="33" s="1"/>
  <c r="DD106" i="33" s="1"/>
  <c r="DD107" i="33" s="1"/>
  <c r="DD108" i="33" s="1"/>
  <c r="DD109" i="33" s="1"/>
  <c r="DD110" i="33" s="1"/>
  <c r="DD111" i="33" s="1"/>
  <c r="DD112" i="33" s="1"/>
  <c r="DD113" i="33" s="1"/>
  <c r="DD114" i="33" s="1"/>
  <c r="DD115" i="33" s="1"/>
  <c r="DD116" i="33" s="1"/>
  <c r="DD117" i="33" s="1"/>
  <c r="DD118" i="33" s="1"/>
  <c r="DD119" i="33" s="1"/>
  <c r="DD120" i="33" s="1"/>
  <c r="DD121" i="33" s="1"/>
  <c r="DD122" i="33" s="1"/>
  <c r="DD123" i="33" s="1"/>
  <c r="DD124" i="33" s="1"/>
  <c r="DD125" i="33" s="1"/>
  <c r="DD126" i="33" s="1"/>
  <c r="DD127" i="33" s="1"/>
  <c r="DD128" i="33" s="1"/>
  <c r="DD129" i="33" s="1"/>
  <c r="DD130" i="33" s="1"/>
  <c r="DD131" i="33" s="1"/>
  <c r="DD132" i="33" s="1"/>
  <c r="DD133" i="33" s="1"/>
  <c r="DD134" i="33" s="1"/>
  <c r="DD135" i="33" s="1"/>
  <c r="DD136" i="33" s="1"/>
  <c r="DD137" i="33" s="1"/>
  <c r="DD138" i="33" s="1"/>
  <c r="DD139" i="33" s="1"/>
  <c r="DD140" i="33" s="1"/>
  <c r="DD141" i="33" s="1"/>
  <c r="DD142" i="33" s="1"/>
  <c r="DD143" i="33" s="1"/>
  <c r="DD144" i="33" s="1"/>
  <c r="DD145" i="33" s="1"/>
  <c r="DD146" i="33" s="1"/>
  <c r="DD147" i="33" s="1"/>
  <c r="DD148" i="33" s="1"/>
  <c r="DD149" i="33" s="1"/>
  <c r="DD150" i="33" s="1"/>
  <c r="DD151" i="33" s="1"/>
  <c r="DD152" i="33" s="1"/>
  <c r="DG3" i="39"/>
  <c r="DD4" i="39"/>
  <c r="DD5" i="39" s="1"/>
  <c r="DD6" i="39" s="1"/>
  <c r="DD7" i="39" s="1"/>
  <c r="DD8" i="39" s="1"/>
  <c r="DD9" i="39" s="1"/>
  <c r="DD10" i="39" s="1"/>
  <c r="DD11" i="39" s="1"/>
  <c r="DD12" i="39" s="1"/>
  <c r="DD13" i="39" s="1"/>
  <c r="DD14" i="39" s="1"/>
  <c r="DD15" i="39" s="1"/>
  <c r="DD16" i="39" s="1"/>
  <c r="DD17" i="39" s="1"/>
  <c r="DB17" i="28"/>
  <c r="DB3" i="28"/>
  <c r="DD4" i="28" s="1"/>
  <c r="DD5" i="28" s="1"/>
  <c r="DD6" i="28" s="1"/>
  <c r="DD7" i="28" s="1"/>
  <c r="DD8" i="28" s="1"/>
  <c r="DD9" i="28" s="1"/>
  <c r="DD10" i="28" s="1"/>
  <c r="DD11" i="28" s="1"/>
  <c r="DD12" i="28" s="1"/>
  <c r="DD13" i="28" s="1"/>
  <c r="DD14" i="28" s="1"/>
  <c r="DD15" i="28" s="1"/>
  <c r="DD16" i="28" s="1"/>
  <c r="DD17" i="28" s="1"/>
  <c r="DG3" i="28"/>
  <c r="DB17" i="38"/>
  <c r="DD4" i="27"/>
  <c r="DD5" i="27" s="1"/>
  <c r="DD6" i="27" s="1"/>
  <c r="DD7" i="27" s="1"/>
  <c r="DD8" i="27" s="1"/>
  <c r="DD9" i="27" s="1"/>
  <c r="DD10" i="27" s="1"/>
  <c r="DD11" i="27" s="1"/>
  <c r="DD12" i="27" s="1"/>
  <c r="DD13" i="27" s="1"/>
  <c r="DD14" i="27" s="1"/>
  <c r="DD15" i="27" s="1"/>
  <c r="DD16" i="27" s="1"/>
  <c r="DD17" i="27" s="1"/>
  <c r="DG3" i="27"/>
  <c r="DG3" i="19"/>
  <c r="DG3" i="18"/>
  <c r="DD4" i="18" s="1"/>
  <c r="DD5" i="18" s="1"/>
  <c r="DD6" i="18" s="1"/>
  <c r="DD7" i="18" s="1"/>
  <c r="DD8" i="18" s="1"/>
  <c r="DD9" i="18" s="1"/>
  <c r="DD10" i="18" s="1"/>
  <c r="DD11" i="18" s="1"/>
  <c r="DD12" i="18" s="1"/>
  <c r="DD13" i="18" s="1"/>
  <c r="DD14" i="18" s="1"/>
  <c r="DD15" i="18" s="1"/>
  <c r="DD16" i="18" s="1"/>
  <c r="DD17" i="18" s="1"/>
  <c r="DL80" i="17"/>
  <c r="DL79" i="17"/>
  <c r="DL2" i="17" s="1"/>
  <c r="T2" i="17" s="1"/>
  <c r="DM2" i="17"/>
  <c r="DD18" i="15"/>
  <c r="DD19" i="15" s="1"/>
  <c r="DD20" i="15" s="1"/>
  <c r="DD21" i="15" s="1"/>
  <c r="DD22" i="15" s="1"/>
  <c r="DD23" i="15" s="1"/>
  <c r="DD24" i="15" s="1"/>
  <c r="DD25" i="15" s="1"/>
  <c r="DD26" i="15" s="1"/>
  <c r="DD27" i="15" s="1"/>
  <c r="DD28" i="15" s="1"/>
  <c r="DD29" i="15" s="1"/>
  <c r="DD30" i="15" s="1"/>
  <c r="DD31" i="15" s="1"/>
  <c r="DD32" i="15" s="1"/>
  <c r="DD33" i="15" s="1"/>
  <c r="DD34" i="15" s="1"/>
  <c r="DD35" i="15" s="1"/>
  <c r="DD36" i="15" s="1"/>
  <c r="DD37" i="15" s="1"/>
  <c r="DD38" i="15" s="1"/>
  <c r="DD39" i="15" s="1"/>
  <c r="DD40" i="15" s="1"/>
  <c r="DD41" i="15" s="1"/>
  <c r="DD42" i="15" s="1"/>
  <c r="DD43" i="15" s="1"/>
  <c r="DD44" i="15" s="1"/>
  <c r="DD45" i="15" s="1"/>
  <c r="DD46" i="15" s="1"/>
  <c r="DD47" i="15" s="1"/>
  <c r="DD48" i="15" s="1"/>
  <c r="DD49" i="15" s="1"/>
  <c r="DD50" i="15" s="1"/>
  <c r="DD51" i="15" s="1"/>
  <c r="DD52" i="15" s="1"/>
  <c r="DD53" i="15" s="1"/>
  <c r="DD54" i="15" s="1"/>
  <c r="DD55" i="15" s="1"/>
  <c r="DD56" i="15" s="1"/>
  <c r="DD57" i="15" s="1"/>
  <c r="DD58" i="15" s="1"/>
  <c r="DD59" i="15" s="1"/>
  <c r="DD60" i="15" s="1"/>
  <c r="DD61" i="15" s="1"/>
  <c r="DD62" i="15" s="1"/>
  <c r="DD63" i="15" s="1"/>
  <c r="DD64" i="15" s="1"/>
  <c r="DD65" i="15" s="1"/>
  <c r="DD66" i="15" s="1"/>
  <c r="DD67" i="15" s="1"/>
  <c r="DD68" i="15" s="1"/>
  <c r="DD69" i="15" s="1"/>
  <c r="DD70" i="15" s="1"/>
  <c r="DD71" i="15" s="1"/>
  <c r="DD72" i="15" s="1"/>
  <c r="DD73" i="15" s="1"/>
  <c r="DD74" i="15" s="1"/>
  <c r="DD75" i="15" s="1"/>
  <c r="DD76" i="15" s="1"/>
  <c r="DD77" i="15" s="1"/>
  <c r="DD78" i="15" s="1"/>
  <c r="DD79" i="15" s="1"/>
  <c r="DD80" i="15" s="1"/>
  <c r="DD81" i="15" s="1"/>
  <c r="DD82" i="15" s="1"/>
  <c r="DD83" i="15" s="1"/>
  <c r="DD84" i="15" s="1"/>
  <c r="DD85" i="15" s="1"/>
  <c r="DD86" i="15" s="1"/>
  <c r="DD87" i="15" s="1"/>
  <c r="DD88" i="15" s="1"/>
  <c r="DD89" i="15" s="1"/>
  <c r="DD90" i="15" s="1"/>
  <c r="DD91" i="15" s="1"/>
  <c r="DD92" i="15" s="1"/>
  <c r="DD93" i="15" s="1"/>
  <c r="DD94" i="15" s="1"/>
  <c r="DD95" i="15" s="1"/>
  <c r="DD96" i="15" s="1"/>
  <c r="DD97" i="15" s="1"/>
  <c r="DD98" i="15" s="1"/>
  <c r="DD99" i="15" s="1"/>
  <c r="DD100" i="15" s="1"/>
  <c r="DD101" i="15" s="1"/>
  <c r="DD102" i="15" s="1"/>
  <c r="DD103" i="15" s="1"/>
  <c r="DD104" i="15" s="1"/>
  <c r="DD105" i="15" s="1"/>
  <c r="DD106" i="15" s="1"/>
  <c r="DD107" i="15" s="1"/>
  <c r="DD108" i="15" s="1"/>
  <c r="DD109" i="15" s="1"/>
  <c r="DD110" i="15" s="1"/>
  <c r="DD111" i="15" s="1"/>
  <c r="DD112" i="15" s="1"/>
  <c r="DD113" i="15" s="1"/>
  <c r="DD114" i="15" s="1"/>
  <c r="DD115" i="15" s="1"/>
  <c r="DD116" i="15" s="1"/>
  <c r="DD117" i="15" s="1"/>
  <c r="DD118" i="15" s="1"/>
  <c r="DD119" i="15" s="1"/>
  <c r="DD120" i="15" s="1"/>
  <c r="DD121" i="15" s="1"/>
  <c r="DD122" i="15" s="1"/>
  <c r="DD123" i="15" s="1"/>
  <c r="DD124" i="15" s="1"/>
  <c r="DD125" i="15" s="1"/>
  <c r="DD126" i="15" s="1"/>
  <c r="DD127" i="15" s="1"/>
  <c r="DD128" i="15" s="1"/>
  <c r="DD129" i="15" s="1"/>
  <c r="DD130" i="15" s="1"/>
  <c r="DD131" i="15" s="1"/>
  <c r="DD132" i="15" s="1"/>
  <c r="DD133" i="15" s="1"/>
  <c r="DD134" i="15" s="1"/>
  <c r="DD135" i="15" s="1"/>
  <c r="DD136" i="15" s="1"/>
  <c r="DD137" i="15" s="1"/>
  <c r="DD138" i="15" s="1"/>
  <c r="DD139" i="15" s="1"/>
  <c r="DD140" i="15" s="1"/>
  <c r="DD141" i="15" s="1"/>
  <c r="DD142" i="15" s="1"/>
  <c r="DD143" i="15" s="1"/>
  <c r="DD144" i="15" s="1"/>
  <c r="DD145" i="15" s="1"/>
  <c r="DD146" i="15" s="1"/>
  <c r="DD147" i="15" s="1"/>
  <c r="DD148" i="15" s="1"/>
  <c r="DD149" i="15" s="1"/>
  <c r="DD150" i="15" s="1"/>
  <c r="DD151" i="15" s="1"/>
  <c r="DD152" i="15" s="1"/>
  <c r="DL80" i="22"/>
  <c r="DL79" i="22"/>
  <c r="DL2" i="22" s="1"/>
  <c r="T2" i="22" s="1"/>
  <c r="DM2" i="22"/>
  <c r="DB4" i="22" s="1"/>
  <c r="DD18" i="23"/>
  <c r="DD19" i="23" s="1"/>
  <c r="DD20" i="23" s="1"/>
  <c r="DD21" i="23" s="1"/>
  <c r="DD22" i="23" s="1"/>
  <c r="DD23" i="23" s="1"/>
  <c r="DD24" i="23" s="1"/>
  <c r="DD25" i="23" s="1"/>
  <c r="DD26" i="23" s="1"/>
  <c r="DD27" i="23" s="1"/>
  <c r="DD28" i="23" s="1"/>
  <c r="DD29" i="23" s="1"/>
  <c r="DD30" i="23" s="1"/>
  <c r="DD31" i="23" s="1"/>
  <c r="DD32" i="23" s="1"/>
  <c r="DD33" i="23" s="1"/>
  <c r="DD34" i="23" s="1"/>
  <c r="DD35" i="23" s="1"/>
  <c r="DD36" i="23" s="1"/>
  <c r="DD37" i="23" s="1"/>
  <c r="DD38" i="23" s="1"/>
  <c r="DD39" i="23" s="1"/>
  <c r="DD40" i="23" s="1"/>
  <c r="DD41" i="23" s="1"/>
  <c r="DD42" i="23" s="1"/>
  <c r="DD43" i="23" s="1"/>
  <c r="DD44" i="23" s="1"/>
  <c r="DD45" i="23" s="1"/>
  <c r="DD46" i="23" s="1"/>
  <c r="DD47" i="23" s="1"/>
  <c r="DD48" i="23" s="1"/>
  <c r="DD49" i="23" s="1"/>
  <c r="DD50" i="23" s="1"/>
  <c r="DD51" i="23" s="1"/>
  <c r="DD52" i="23" s="1"/>
  <c r="DD53" i="23" s="1"/>
  <c r="DD54" i="23" s="1"/>
  <c r="DD55" i="23" s="1"/>
  <c r="DD56" i="23" s="1"/>
  <c r="DD57" i="23" s="1"/>
  <c r="DD58" i="23" s="1"/>
  <c r="DD59" i="23" s="1"/>
  <c r="DD60" i="23" s="1"/>
  <c r="DD61" i="23" s="1"/>
  <c r="DD62" i="23" s="1"/>
  <c r="DD63" i="23" s="1"/>
  <c r="DD64" i="23" s="1"/>
  <c r="DD65" i="23" s="1"/>
  <c r="DD66" i="23" s="1"/>
  <c r="DD67" i="23" s="1"/>
  <c r="DD68" i="23" s="1"/>
  <c r="DD69" i="23" s="1"/>
  <c r="DD70" i="23" s="1"/>
  <c r="DD71" i="23" s="1"/>
  <c r="DD72" i="23" s="1"/>
  <c r="DD73" i="23" s="1"/>
  <c r="DD74" i="23" s="1"/>
  <c r="DD75" i="23" s="1"/>
  <c r="DD76" i="23" s="1"/>
  <c r="DD77" i="23" s="1"/>
  <c r="DD78" i="23" s="1"/>
  <c r="DD79" i="23" s="1"/>
  <c r="DD80" i="23" s="1"/>
  <c r="DD81" i="23" s="1"/>
  <c r="DD82" i="23" s="1"/>
  <c r="DD83" i="23" s="1"/>
  <c r="DD84" i="23" s="1"/>
  <c r="DD85" i="23" s="1"/>
  <c r="DD86" i="23" s="1"/>
  <c r="DD87" i="23" s="1"/>
  <c r="DD88" i="23" s="1"/>
  <c r="DD89" i="23" s="1"/>
  <c r="DD90" i="23" s="1"/>
  <c r="DD91" i="23" s="1"/>
  <c r="DD92" i="23" s="1"/>
  <c r="DD93" i="23" s="1"/>
  <c r="DD94" i="23" s="1"/>
  <c r="DD95" i="23" s="1"/>
  <c r="DD96" i="23" s="1"/>
  <c r="DD97" i="23" s="1"/>
  <c r="DD98" i="23" s="1"/>
  <c r="DD99" i="23" s="1"/>
  <c r="DD100" i="23" s="1"/>
  <c r="DD101" i="23" s="1"/>
  <c r="DD102" i="23" s="1"/>
  <c r="DD103" i="23" s="1"/>
  <c r="DD104" i="23" s="1"/>
  <c r="DD105" i="23" s="1"/>
  <c r="DD106" i="23" s="1"/>
  <c r="DD107" i="23" s="1"/>
  <c r="DD108" i="23" s="1"/>
  <c r="DD109" i="23" s="1"/>
  <c r="DD110" i="23" s="1"/>
  <c r="DD111" i="23" s="1"/>
  <c r="DD112" i="23" s="1"/>
  <c r="DD113" i="23" s="1"/>
  <c r="DD114" i="23" s="1"/>
  <c r="DD115" i="23" s="1"/>
  <c r="DD116" i="23" s="1"/>
  <c r="DD117" i="23" s="1"/>
  <c r="DD118" i="23" s="1"/>
  <c r="DD119" i="23" s="1"/>
  <c r="DD120" i="23" s="1"/>
  <c r="DD121" i="23" s="1"/>
  <c r="DD122" i="23" s="1"/>
  <c r="DD123" i="23" s="1"/>
  <c r="DD124" i="23" s="1"/>
  <c r="DD125" i="23" s="1"/>
  <c r="DD126" i="23" s="1"/>
  <c r="DD127" i="23" s="1"/>
  <c r="DD128" i="23" s="1"/>
  <c r="DD129" i="23" s="1"/>
  <c r="DD130" i="23" s="1"/>
  <c r="DD131" i="23" s="1"/>
  <c r="DD132" i="23" s="1"/>
  <c r="DD133" i="23" s="1"/>
  <c r="DD134" i="23" s="1"/>
  <c r="DD135" i="23" s="1"/>
  <c r="DD136" i="23" s="1"/>
  <c r="DD137" i="23" s="1"/>
  <c r="DD138" i="23" s="1"/>
  <c r="DD139" i="23" s="1"/>
  <c r="DD140" i="23" s="1"/>
  <c r="DD141" i="23" s="1"/>
  <c r="DD142" i="23" s="1"/>
  <c r="DD143" i="23" s="1"/>
  <c r="DD144" i="23" s="1"/>
  <c r="DD145" i="23" s="1"/>
  <c r="DD146" i="23" s="1"/>
  <c r="DD147" i="23" s="1"/>
  <c r="DD148" i="23" s="1"/>
  <c r="DD149" i="23" s="1"/>
  <c r="DD150" i="23" s="1"/>
  <c r="DD151" i="23" s="1"/>
  <c r="DD152" i="23" s="1"/>
  <c r="DG3" i="35"/>
  <c r="DB17" i="35"/>
  <c r="T2" i="31"/>
  <c r="DL80" i="30"/>
  <c r="DL79" i="30"/>
  <c r="DL2" i="30" s="1"/>
  <c r="T2" i="30" s="1"/>
  <c r="DM2" i="30"/>
  <c r="DB4" i="30" s="1"/>
  <c r="DD18" i="24"/>
  <c r="DD19" i="24" s="1"/>
  <c r="DD20" i="24" s="1"/>
  <c r="DD21" i="24" s="1"/>
  <c r="DD22" i="24" s="1"/>
  <c r="DD23" i="24" s="1"/>
  <c r="DD24" i="24" s="1"/>
  <c r="DD25" i="24" s="1"/>
  <c r="DD26" i="24" s="1"/>
  <c r="DD27" i="24" s="1"/>
  <c r="DD28" i="24" s="1"/>
  <c r="DD29" i="24" s="1"/>
  <c r="DD30" i="24" s="1"/>
  <c r="DD31" i="24" s="1"/>
  <c r="DD32" i="24" s="1"/>
  <c r="DD33" i="24" s="1"/>
  <c r="DD34" i="24" s="1"/>
  <c r="DD35" i="24" s="1"/>
  <c r="DD36" i="24" s="1"/>
  <c r="DD37" i="24" s="1"/>
  <c r="DD38" i="24" s="1"/>
  <c r="DD39" i="24" s="1"/>
  <c r="DD40" i="24" s="1"/>
  <c r="DD41" i="24" s="1"/>
  <c r="DD42" i="24" s="1"/>
  <c r="DD43" i="24" s="1"/>
  <c r="DD44" i="24" s="1"/>
  <c r="DD45" i="24" s="1"/>
  <c r="DD46" i="24" s="1"/>
  <c r="DD47" i="24" s="1"/>
  <c r="DD48" i="24" s="1"/>
  <c r="DD49" i="24" s="1"/>
  <c r="DD50" i="24" s="1"/>
  <c r="DD51" i="24" s="1"/>
  <c r="DD52" i="24" s="1"/>
  <c r="DD53" i="24" s="1"/>
  <c r="DD54" i="24" s="1"/>
  <c r="DD55" i="24" s="1"/>
  <c r="DD56" i="24" s="1"/>
  <c r="DD57" i="24" s="1"/>
  <c r="DD58" i="24" s="1"/>
  <c r="DD59" i="24" s="1"/>
  <c r="DD60" i="24" s="1"/>
  <c r="DD61" i="24" s="1"/>
  <c r="DD62" i="24" s="1"/>
  <c r="DD63" i="24" s="1"/>
  <c r="DD64" i="24" s="1"/>
  <c r="DD65" i="24" s="1"/>
  <c r="DD66" i="24" s="1"/>
  <c r="DD67" i="24" s="1"/>
  <c r="DD68" i="24" s="1"/>
  <c r="DD69" i="24" s="1"/>
  <c r="DD70" i="24" s="1"/>
  <c r="DD71" i="24" s="1"/>
  <c r="DD72" i="24" s="1"/>
  <c r="DD73" i="24" s="1"/>
  <c r="DD74" i="24" s="1"/>
  <c r="DD75" i="24" s="1"/>
  <c r="DD76" i="24" s="1"/>
  <c r="DD77" i="24" s="1"/>
  <c r="DD78" i="24" s="1"/>
  <c r="DD79" i="24" s="1"/>
  <c r="DD80" i="24" s="1"/>
  <c r="DD81" i="24" s="1"/>
  <c r="DD82" i="24" s="1"/>
  <c r="DD83" i="24" s="1"/>
  <c r="DD84" i="24" s="1"/>
  <c r="DD85" i="24" s="1"/>
  <c r="DD86" i="24" s="1"/>
  <c r="DD87" i="24" s="1"/>
  <c r="DD88" i="24" s="1"/>
  <c r="DD89" i="24" s="1"/>
  <c r="DD90" i="24" s="1"/>
  <c r="DD91" i="24" s="1"/>
  <c r="DD92" i="24" s="1"/>
  <c r="DD93" i="24" s="1"/>
  <c r="DD94" i="24" s="1"/>
  <c r="DD95" i="24" s="1"/>
  <c r="DD96" i="24" s="1"/>
  <c r="DD97" i="24" s="1"/>
  <c r="DD98" i="24" s="1"/>
  <c r="DD99" i="24" s="1"/>
  <c r="DD100" i="24" s="1"/>
  <c r="DD101" i="24" s="1"/>
  <c r="DD102" i="24" s="1"/>
  <c r="DD103" i="24" s="1"/>
  <c r="DD104" i="24" s="1"/>
  <c r="DD105" i="24" s="1"/>
  <c r="DD106" i="24" s="1"/>
  <c r="DD107" i="24" s="1"/>
  <c r="DD108" i="24" s="1"/>
  <c r="DD109" i="24" s="1"/>
  <c r="DD110" i="24" s="1"/>
  <c r="DD111" i="24" s="1"/>
  <c r="DD112" i="24" s="1"/>
  <c r="DD113" i="24" s="1"/>
  <c r="DD114" i="24" s="1"/>
  <c r="DD115" i="24" s="1"/>
  <c r="DD116" i="24" s="1"/>
  <c r="DD117" i="24" s="1"/>
  <c r="DD118" i="24" s="1"/>
  <c r="DD119" i="24" s="1"/>
  <c r="DD120" i="24" s="1"/>
  <c r="DD121" i="24" s="1"/>
  <c r="DD122" i="24" s="1"/>
  <c r="DD123" i="24" s="1"/>
  <c r="DD124" i="24" s="1"/>
  <c r="DD125" i="24" s="1"/>
  <c r="DD126" i="24" s="1"/>
  <c r="DD127" i="24" s="1"/>
  <c r="DD128" i="24" s="1"/>
  <c r="DD129" i="24" s="1"/>
  <c r="DD130" i="24" s="1"/>
  <c r="DD131" i="24" s="1"/>
  <c r="DD132" i="24" s="1"/>
  <c r="DD133" i="24" s="1"/>
  <c r="DD134" i="24" s="1"/>
  <c r="DD135" i="24" s="1"/>
  <c r="DD136" i="24" s="1"/>
  <c r="DD137" i="24" s="1"/>
  <c r="DD138" i="24" s="1"/>
  <c r="DD139" i="24" s="1"/>
  <c r="DD140" i="24" s="1"/>
  <c r="DD141" i="24" s="1"/>
  <c r="DD142" i="24" s="1"/>
  <c r="DD143" i="24" s="1"/>
  <c r="DD144" i="24" s="1"/>
  <c r="DD145" i="24" s="1"/>
  <c r="DD146" i="24" s="1"/>
  <c r="DD147" i="24" s="1"/>
  <c r="DD148" i="24" s="1"/>
  <c r="DD149" i="24" s="1"/>
  <c r="DD150" i="24" s="1"/>
  <c r="DD151" i="24" s="1"/>
  <c r="DD152" i="24" s="1"/>
  <c r="DG3" i="11"/>
  <c r="DD4" i="11" s="1"/>
  <c r="DD5" i="11" s="1"/>
  <c r="DD6" i="11" s="1"/>
  <c r="DD7" i="11" s="1"/>
  <c r="DD8" i="11" s="1"/>
  <c r="DD9" i="11" s="1"/>
  <c r="DD10" i="11" s="1"/>
  <c r="DD11" i="11" s="1"/>
  <c r="DD12" i="11" s="1"/>
  <c r="DD13" i="11" s="1"/>
  <c r="DD14" i="11" s="1"/>
  <c r="DD15" i="11" s="1"/>
  <c r="DD16" i="11" s="1"/>
  <c r="DD17" i="11" s="1"/>
  <c r="DG3" i="10"/>
  <c r="DD4" i="10" s="1"/>
  <c r="DD5" i="10" s="1"/>
  <c r="DD6" i="10" s="1"/>
  <c r="DD7" i="10" s="1"/>
  <c r="DD8" i="10" s="1"/>
  <c r="DD9" i="10" s="1"/>
  <c r="DD10" i="10" s="1"/>
  <c r="DD11" i="10" s="1"/>
  <c r="DD12" i="10" s="1"/>
  <c r="DD13" i="10" s="1"/>
  <c r="DD14" i="10" s="1"/>
  <c r="DD15" i="10" s="1"/>
  <c r="DD16" i="10" s="1"/>
  <c r="DD17" i="10" s="1"/>
  <c r="DG3" i="13"/>
  <c r="DG3" i="8"/>
  <c r="DD4" i="8" s="1"/>
  <c r="DD5" i="8" s="1"/>
  <c r="DD6" i="8" s="1"/>
  <c r="DD7" i="8" s="1"/>
  <c r="DD8" i="8" s="1"/>
  <c r="DD9" i="8" s="1"/>
  <c r="DD10" i="8" s="1"/>
  <c r="DD11" i="8" s="1"/>
  <c r="DD12" i="8" s="1"/>
  <c r="DD13" i="8" s="1"/>
  <c r="DD14" i="8" s="1"/>
  <c r="DD15" i="8" s="1"/>
  <c r="DD16" i="8" s="1"/>
  <c r="DD17" i="8" s="1"/>
  <c r="DD18" i="6"/>
  <c r="DD19" i="6" s="1"/>
  <c r="DD20" i="6" s="1"/>
  <c r="DD21" i="6" s="1"/>
  <c r="DD22" i="6" s="1"/>
  <c r="DD23" i="6" s="1"/>
  <c r="DD24" i="6" s="1"/>
  <c r="DD25" i="6" s="1"/>
  <c r="DD26" i="6" s="1"/>
  <c r="DD27" i="6" s="1"/>
  <c r="DD28" i="6" s="1"/>
  <c r="DD29" i="6" s="1"/>
  <c r="DD30" i="6" s="1"/>
  <c r="DD31" i="6" s="1"/>
  <c r="DD32" i="6" s="1"/>
  <c r="DD33" i="6" s="1"/>
  <c r="DD34" i="6" s="1"/>
  <c r="DD35" i="6" s="1"/>
  <c r="DD36" i="6" s="1"/>
  <c r="DD37" i="6" s="1"/>
  <c r="DD38" i="6" s="1"/>
  <c r="DD39" i="6" s="1"/>
  <c r="DD40" i="6" s="1"/>
  <c r="DD41" i="6" s="1"/>
  <c r="DD42" i="6" s="1"/>
  <c r="DD43" i="6" s="1"/>
  <c r="DD44" i="6" s="1"/>
  <c r="DD45" i="6" s="1"/>
  <c r="DD46" i="6" s="1"/>
  <c r="DD47" i="6" s="1"/>
  <c r="DD48" i="6" s="1"/>
  <c r="DD49" i="6" s="1"/>
  <c r="DD50" i="6" s="1"/>
  <c r="DD51" i="6" s="1"/>
  <c r="DD52" i="6" s="1"/>
  <c r="DD53" i="6" s="1"/>
  <c r="DD54" i="6" s="1"/>
  <c r="DD55" i="6" s="1"/>
  <c r="DD56" i="6" s="1"/>
  <c r="DD57" i="6" s="1"/>
  <c r="DD58" i="6" s="1"/>
  <c r="DD59" i="6" s="1"/>
  <c r="DD60" i="6" s="1"/>
  <c r="DD61" i="6" s="1"/>
  <c r="DD62" i="6" s="1"/>
  <c r="DD63" i="6" s="1"/>
  <c r="DD64" i="6" s="1"/>
  <c r="DD65" i="6" s="1"/>
  <c r="DD66" i="6" s="1"/>
  <c r="DD67" i="6" s="1"/>
  <c r="DD68" i="6" s="1"/>
  <c r="DD69" i="6" s="1"/>
  <c r="DD70" i="6" s="1"/>
  <c r="DD71" i="6" s="1"/>
  <c r="DD72" i="6" s="1"/>
  <c r="DD73" i="6" s="1"/>
  <c r="DD74" i="6" s="1"/>
  <c r="DD75" i="6" s="1"/>
  <c r="DD76" i="6" s="1"/>
  <c r="DD77" i="6" s="1"/>
  <c r="DD78" i="6" s="1"/>
  <c r="DD79" i="6" s="1"/>
  <c r="DD80" i="6" s="1"/>
  <c r="DD81" i="6" s="1"/>
  <c r="DD82" i="6" s="1"/>
  <c r="DD83" i="6" s="1"/>
  <c r="DD84" i="6" s="1"/>
  <c r="DD85" i="6" s="1"/>
  <c r="DD86" i="6" s="1"/>
  <c r="DD87" i="6" s="1"/>
  <c r="DD88" i="6" s="1"/>
  <c r="DD89" i="6" s="1"/>
  <c r="DD90" i="6" s="1"/>
  <c r="DD91" i="6" s="1"/>
  <c r="DD92" i="6" s="1"/>
  <c r="DD93" i="6" s="1"/>
  <c r="DD94" i="6" s="1"/>
  <c r="DD95" i="6" s="1"/>
  <c r="DD96" i="6" s="1"/>
  <c r="DD97" i="6" s="1"/>
  <c r="DD98" i="6" s="1"/>
  <c r="DD99" i="6" s="1"/>
  <c r="DD100" i="6" s="1"/>
  <c r="DD101" i="6" s="1"/>
  <c r="DD102" i="6" s="1"/>
  <c r="DD103" i="6" s="1"/>
  <c r="DD104" i="6" s="1"/>
  <c r="DD105" i="6" s="1"/>
  <c r="DD106" i="6" s="1"/>
  <c r="DD107" i="6" s="1"/>
  <c r="DD108" i="6" s="1"/>
  <c r="DD109" i="6" s="1"/>
  <c r="DD110" i="6" s="1"/>
  <c r="DD111" i="6" s="1"/>
  <c r="DD112" i="6" s="1"/>
  <c r="DD113" i="6" s="1"/>
  <c r="DD114" i="6" s="1"/>
  <c r="DD115" i="6" s="1"/>
  <c r="DD116" i="6" s="1"/>
  <c r="DD117" i="6" s="1"/>
  <c r="DD118" i="6" s="1"/>
  <c r="DD119" i="6" s="1"/>
  <c r="DD120" i="6" s="1"/>
  <c r="DD121" i="6" s="1"/>
  <c r="DD122" i="6" s="1"/>
  <c r="DD123" i="6" s="1"/>
  <c r="DD124" i="6" s="1"/>
  <c r="DD125" i="6" s="1"/>
  <c r="DD126" i="6" s="1"/>
  <c r="DD127" i="6" s="1"/>
  <c r="DD128" i="6" s="1"/>
  <c r="DD129" i="6" s="1"/>
  <c r="DD130" i="6" s="1"/>
  <c r="DD131" i="6" s="1"/>
  <c r="DD132" i="6" s="1"/>
  <c r="DD133" i="6" s="1"/>
  <c r="DD134" i="6" s="1"/>
  <c r="DD135" i="6" s="1"/>
  <c r="DD136" i="6" s="1"/>
  <c r="DD137" i="6" s="1"/>
  <c r="DD138" i="6" s="1"/>
  <c r="DD139" i="6" s="1"/>
  <c r="DD140" i="6" s="1"/>
  <c r="DD141" i="6" s="1"/>
  <c r="DD142" i="6" s="1"/>
  <c r="DD143" i="6" s="1"/>
  <c r="DD144" i="6" s="1"/>
  <c r="DD145" i="6" s="1"/>
  <c r="DD146" i="6" s="1"/>
  <c r="DD147" i="6" s="1"/>
  <c r="DD148" i="6" s="1"/>
  <c r="DD149" i="6" s="1"/>
  <c r="DD150" i="6" s="1"/>
  <c r="DD151" i="6" s="1"/>
  <c r="DD152" i="6" s="1"/>
  <c r="DG3" i="4"/>
  <c r="DD4" i="4" s="1"/>
  <c r="DD5" i="4" s="1"/>
  <c r="DD6" i="4" s="1"/>
  <c r="DD7" i="4" s="1"/>
  <c r="DD8" i="4" s="1"/>
  <c r="DD9" i="4" s="1"/>
  <c r="DD10" i="4" s="1"/>
  <c r="DD11" i="4" s="1"/>
  <c r="DD12" i="4" s="1"/>
  <c r="DD13" i="4" s="1"/>
  <c r="DD14" i="4" s="1"/>
  <c r="DD15" i="4" s="1"/>
  <c r="DD16" i="4" s="1"/>
  <c r="DD17" i="4" s="1"/>
  <c r="DL78" i="3"/>
  <c r="DM80" i="3"/>
  <c r="I19" i="1"/>
  <c r="DB3" i="13" l="1"/>
  <c r="DD4" i="13" s="1"/>
  <c r="DD5" i="13" s="1"/>
  <c r="DD6" i="13" s="1"/>
  <c r="DD7" i="13" s="1"/>
  <c r="DD8" i="13" s="1"/>
  <c r="DD9" i="13" s="1"/>
  <c r="DD10" i="13" s="1"/>
  <c r="DD11" i="13" s="1"/>
  <c r="DD12" i="13" s="1"/>
  <c r="DD13" i="13" s="1"/>
  <c r="DD14" i="13" s="1"/>
  <c r="DD15" i="13" s="1"/>
  <c r="DD16" i="13" s="1"/>
  <c r="DD17" i="13" s="1"/>
  <c r="DD18" i="13" s="1"/>
  <c r="DD19" i="13" s="1"/>
  <c r="DD20" i="13" s="1"/>
  <c r="DD21" i="13" s="1"/>
  <c r="DD22" i="13" s="1"/>
  <c r="DD23" i="13" s="1"/>
  <c r="DD24" i="13" s="1"/>
  <c r="DD25" i="13" s="1"/>
  <c r="DD26" i="13" s="1"/>
  <c r="DD27" i="13" s="1"/>
  <c r="DD28" i="13" s="1"/>
  <c r="DD29" i="13" s="1"/>
  <c r="DD30" i="13" s="1"/>
  <c r="DD31" i="13" s="1"/>
  <c r="DD32" i="13" s="1"/>
  <c r="DD33" i="13" s="1"/>
  <c r="DD34" i="13" s="1"/>
  <c r="DD35" i="13" s="1"/>
  <c r="DD36" i="13" s="1"/>
  <c r="DD37" i="13" s="1"/>
  <c r="DD38" i="13" s="1"/>
  <c r="DD39" i="13" s="1"/>
  <c r="DD40" i="13" s="1"/>
  <c r="DD41" i="13" s="1"/>
  <c r="DD42" i="13" s="1"/>
  <c r="DD43" i="13" s="1"/>
  <c r="DD44" i="13" s="1"/>
  <c r="DD45" i="13" s="1"/>
  <c r="DD46" i="13" s="1"/>
  <c r="DD47" i="13" s="1"/>
  <c r="DD48" i="13" s="1"/>
  <c r="DD49" i="13" s="1"/>
  <c r="DD50" i="13" s="1"/>
  <c r="DD51" i="13" s="1"/>
  <c r="DD52" i="13" s="1"/>
  <c r="DD53" i="13" s="1"/>
  <c r="DD54" i="13" s="1"/>
  <c r="DD55" i="13" s="1"/>
  <c r="DD56" i="13" s="1"/>
  <c r="DD57" i="13" s="1"/>
  <c r="DD58" i="13" s="1"/>
  <c r="DD59" i="13" s="1"/>
  <c r="DD60" i="13" s="1"/>
  <c r="DD61" i="13" s="1"/>
  <c r="DD62" i="13" s="1"/>
  <c r="DD63" i="13" s="1"/>
  <c r="DD64" i="13" s="1"/>
  <c r="DD65" i="13" s="1"/>
  <c r="DD66" i="13" s="1"/>
  <c r="DD67" i="13" s="1"/>
  <c r="DD68" i="13" s="1"/>
  <c r="DD69" i="13" s="1"/>
  <c r="DD70" i="13" s="1"/>
  <c r="DD71" i="13" s="1"/>
  <c r="DD72" i="13" s="1"/>
  <c r="DD73" i="13" s="1"/>
  <c r="DD74" i="13" s="1"/>
  <c r="DD75" i="13" s="1"/>
  <c r="DD76" i="13" s="1"/>
  <c r="DD77" i="13" s="1"/>
  <c r="DD78" i="13" s="1"/>
  <c r="DD79" i="13" s="1"/>
  <c r="DD80" i="13" s="1"/>
  <c r="DD81" i="13" s="1"/>
  <c r="DD82" i="13" s="1"/>
  <c r="DD83" i="13" s="1"/>
  <c r="DD84" i="13" s="1"/>
  <c r="DD85" i="13" s="1"/>
  <c r="DD86" i="13" s="1"/>
  <c r="DD87" i="13" s="1"/>
  <c r="DD88" i="13" s="1"/>
  <c r="DD89" i="13" s="1"/>
  <c r="DD90" i="13" s="1"/>
  <c r="DD91" i="13" s="1"/>
  <c r="DD92" i="13" s="1"/>
  <c r="DD93" i="13" s="1"/>
  <c r="DD94" i="13" s="1"/>
  <c r="DD95" i="13" s="1"/>
  <c r="DD96" i="13" s="1"/>
  <c r="DD97" i="13" s="1"/>
  <c r="DD98" i="13" s="1"/>
  <c r="DD99" i="13" s="1"/>
  <c r="DD100" i="13" s="1"/>
  <c r="DD101" i="13" s="1"/>
  <c r="DD102" i="13" s="1"/>
  <c r="DD103" i="13" s="1"/>
  <c r="DD104" i="13" s="1"/>
  <c r="DD105" i="13" s="1"/>
  <c r="DD106" i="13" s="1"/>
  <c r="DD107" i="13" s="1"/>
  <c r="DD108" i="13" s="1"/>
  <c r="DD109" i="13" s="1"/>
  <c r="DD110" i="13" s="1"/>
  <c r="DD111" i="13" s="1"/>
  <c r="DD112" i="13" s="1"/>
  <c r="DD113" i="13" s="1"/>
  <c r="DD114" i="13" s="1"/>
  <c r="DD115" i="13" s="1"/>
  <c r="DD116" i="13" s="1"/>
  <c r="DD117" i="13" s="1"/>
  <c r="DD118" i="13" s="1"/>
  <c r="DD119" i="13" s="1"/>
  <c r="DD120" i="13" s="1"/>
  <c r="DD121" i="13" s="1"/>
  <c r="DD122" i="13" s="1"/>
  <c r="DD123" i="13" s="1"/>
  <c r="DD124" i="13" s="1"/>
  <c r="DD125" i="13" s="1"/>
  <c r="DD126" i="13" s="1"/>
  <c r="DD127" i="13" s="1"/>
  <c r="DD128" i="13" s="1"/>
  <c r="DD129" i="13" s="1"/>
  <c r="DD130" i="13" s="1"/>
  <c r="DD131" i="13" s="1"/>
  <c r="DD132" i="13" s="1"/>
  <c r="DD133" i="13" s="1"/>
  <c r="DD134" i="13" s="1"/>
  <c r="DD135" i="13" s="1"/>
  <c r="DD136" i="13" s="1"/>
  <c r="DD137" i="13" s="1"/>
  <c r="DD138" i="13" s="1"/>
  <c r="DD139" i="13" s="1"/>
  <c r="DD140" i="13" s="1"/>
  <c r="DD141" i="13" s="1"/>
  <c r="DD142" i="13" s="1"/>
  <c r="DD143" i="13" s="1"/>
  <c r="DD144" i="13" s="1"/>
  <c r="DD145" i="13" s="1"/>
  <c r="DD146" i="13" s="1"/>
  <c r="DD147" i="13" s="1"/>
  <c r="DD148" i="13" s="1"/>
  <c r="DD149" i="13" s="1"/>
  <c r="DD150" i="13" s="1"/>
  <c r="DD151" i="13" s="1"/>
  <c r="DD152" i="13" s="1"/>
  <c r="DD4" i="34"/>
  <c r="DD5" i="34" s="1"/>
  <c r="DD6" i="34" s="1"/>
  <c r="DD7" i="34" s="1"/>
  <c r="DD8" i="34" s="1"/>
  <c r="DD9" i="34" s="1"/>
  <c r="DD10" i="34" s="1"/>
  <c r="DD11" i="34" s="1"/>
  <c r="DD12" i="34" s="1"/>
  <c r="DD13" i="34" s="1"/>
  <c r="DD14" i="34" s="1"/>
  <c r="DD15" i="34" s="1"/>
  <c r="DD16" i="34" s="1"/>
  <c r="DD17" i="34" s="1"/>
  <c r="DB17" i="37"/>
  <c r="DB3" i="37"/>
  <c r="DD4" i="37" s="1"/>
  <c r="DD5" i="37" s="1"/>
  <c r="DD6" i="37" s="1"/>
  <c r="DD7" i="37" s="1"/>
  <c r="DD8" i="37" s="1"/>
  <c r="DD9" i="37" s="1"/>
  <c r="DD10" i="37" s="1"/>
  <c r="DD11" i="37" s="1"/>
  <c r="DD12" i="37" s="1"/>
  <c r="DD13" i="37" s="1"/>
  <c r="DD14" i="37" s="1"/>
  <c r="DD15" i="37" s="1"/>
  <c r="DD16" i="37" s="1"/>
  <c r="DD17" i="37" s="1"/>
  <c r="DD18" i="37" s="1"/>
  <c r="DD19" i="37" s="1"/>
  <c r="DD20" i="37" s="1"/>
  <c r="DD21" i="37" s="1"/>
  <c r="DD22" i="37" s="1"/>
  <c r="DD23" i="37" s="1"/>
  <c r="DD24" i="37" s="1"/>
  <c r="DD25" i="37" s="1"/>
  <c r="DD26" i="37" s="1"/>
  <c r="DD27" i="37" s="1"/>
  <c r="DD28" i="37" s="1"/>
  <c r="DD29" i="37" s="1"/>
  <c r="DD30" i="37" s="1"/>
  <c r="DD31" i="37" s="1"/>
  <c r="DD32" i="37" s="1"/>
  <c r="DD33" i="37" s="1"/>
  <c r="DD34" i="37" s="1"/>
  <c r="DD35" i="37" s="1"/>
  <c r="DD36" i="37" s="1"/>
  <c r="DD37" i="37" s="1"/>
  <c r="DD38" i="37" s="1"/>
  <c r="DD39" i="37" s="1"/>
  <c r="DD40" i="37" s="1"/>
  <c r="DD41" i="37" s="1"/>
  <c r="DD42" i="37" s="1"/>
  <c r="DD43" i="37" s="1"/>
  <c r="DD44" i="37" s="1"/>
  <c r="DD45" i="37" s="1"/>
  <c r="DD46" i="37" s="1"/>
  <c r="DD47" i="37" s="1"/>
  <c r="DD48" i="37" s="1"/>
  <c r="DD49" i="37" s="1"/>
  <c r="DD50" i="37" s="1"/>
  <c r="DD51" i="37" s="1"/>
  <c r="DD52" i="37" s="1"/>
  <c r="DD53" i="37" s="1"/>
  <c r="DD54" i="37" s="1"/>
  <c r="DD55" i="37" s="1"/>
  <c r="DD56" i="37" s="1"/>
  <c r="DD57" i="37" s="1"/>
  <c r="DD58" i="37" s="1"/>
  <c r="DD59" i="37" s="1"/>
  <c r="DD60" i="37" s="1"/>
  <c r="DD61" i="37" s="1"/>
  <c r="DD62" i="37" s="1"/>
  <c r="DD63" i="37" s="1"/>
  <c r="DD64" i="37" s="1"/>
  <c r="DD65" i="37" s="1"/>
  <c r="DD66" i="37" s="1"/>
  <c r="DD67" i="37" s="1"/>
  <c r="DD68" i="37" s="1"/>
  <c r="DD69" i="37" s="1"/>
  <c r="DD70" i="37" s="1"/>
  <c r="DD71" i="37" s="1"/>
  <c r="DD72" i="37" s="1"/>
  <c r="DD73" i="37" s="1"/>
  <c r="DD74" i="37" s="1"/>
  <c r="DD75" i="37" s="1"/>
  <c r="DD76" i="37" s="1"/>
  <c r="DD77" i="37" s="1"/>
  <c r="DD78" i="37" s="1"/>
  <c r="DD79" i="37" s="1"/>
  <c r="DD80" i="37" s="1"/>
  <c r="DD81" i="37" s="1"/>
  <c r="DD82" i="37" s="1"/>
  <c r="DD83" i="37" s="1"/>
  <c r="DD84" i="37" s="1"/>
  <c r="DD85" i="37" s="1"/>
  <c r="DD86" i="37" s="1"/>
  <c r="DD87" i="37" s="1"/>
  <c r="DD88" i="37" s="1"/>
  <c r="DD89" i="37" s="1"/>
  <c r="DD90" i="37" s="1"/>
  <c r="DD91" i="37" s="1"/>
  <c r="DD92" i="37" s="1"/>
  <c r="DD93" i="37" s="1"/>
  <c r="DD94" i="37" s="1"/>
  <c r="DD95" i="37" s="1"/>
  <c r="DD96" i="37" s="1"/>
  <c r="DD97" i="37" s="1"/>
  <c r="DD98" i="37" s="1"/>
  <c r="DD99" i="37" s="1"/>
  <c r="DD100" i="37" s="1"/>
  <c r="DD101" i="37" s="1"/>
  <c r="DD102" i="37" s="1"/>
  <c r="DD103" i="37" s="1"/>
  <c r="DD104" i="37" s="1"/>
  <c r="DD105" i="37" s="1"/>
  <c r="DD106" i="37" s="1"/>
  <c r="DD107" i="37" s="1"/>
  <c r="DD108" i="37" s="1"/>
  <c r="DD109" i="37" s="1"/>
  <c r="DD110" i="37" s="1"/>
  <c r="DD111" i="37" s="1"/>
  <c r="DD112" i="37" s="1"/>
  <c r="DD113" i="37" s="1"/>
  <c r="DD114" i="37" s="1"/>
  <c r="DD115" i="37" s="1"/>
  <c r="DD116" i="37" s="1"/>
  <c r="DD117" i="37" s="1"/>
  <c r="DD118" i="37" s="1"/>
  <c r="DD119" i="37" s="1"/>
  <c r="DD120" i="37" s="1"/>
  <c r="DD121" i="37" s="1"/>
  <c r="DD122" i="37" s="1"/>
  <c r="DD123" i="37" s="1"/>
  <c r="DD124" i="37" s="1"/>
  <c r="DD125" i="37" s="1"/>
  <c r="DD126" i="37" s="1"/>
  <c r="DD127" i="37" s="1"/>
  <c r="DD128" i="37" s="1"/>
  <c r="DD129" i="37" s="1"/>
  <c r="DD130" i="37" s="1"/>
  <c r="DD131" i="37" s="1"/>
  <c r="DD132" i="37" s="1"/>
  <c r="DD133" i="37" s="1"/>
  <c r="DD134" i="37" s="1"/>
  <c r="DD135" i="37" s="1"/>
  <c r="DD136" i="37" s="1"/>
  <c r="DD137" i="37" s="1"/>
  <c r="DD138" i="37" s="1"/>
  <c r="DD139" i="37" s="1"/>
  <c r="DD140" i="37" s="1"/>
  <c r="DD141" i="37" s="1"/>
  <c r="DD142" i="37" s="1"/>
  <c r="DD143" i="37" s="1"/>
  <c r="DD144" i="37" s="1"/>
  <c r="DD145" i="37" s="1"/>
  <c r="DD146" i="37" s="1"/>
  <c r="DD147" i="37" s="1"/>
  <c r="DD148" i="37" s="1"/>
  <c r="DD149" i="37" s="1"/>
  <c r="DD150" i="37" s="1"/>
  <c r="DD151" i="37" s="1"/>
  <c r="DD152" i="37" s="1"/>
  <c r="DB17" i="14"/>
  <c r="DI3" i="14"/>
  <c r="DG3" i="14" s="1"/>
  <c r="DB3" i="14" s="1"/>
  <c r="DB17" i="30"/>
  <c r="DB3" i="35"/>
  <c r="DD4" i="35" s="1"/>
  <c r="DD5" i="35" s="1"/>
  <c r="DD6" i="35" s="1"/>
  <c r="DD7" i="35" s="1"/>
  <c r="DD8" i="35" s="1"/>
  <c r="DD9" i="35" s="1"/>
  <c r="DD10" i="35" s="1"/>
  <c r="DD11" i="35" s="1"/>
  <c r="DD12" i="35" s="1"/>
  <c r="DD13" i="35" s="1"/>
  <c r="DD14" i="35" s="1"/>
  <c r="DD15" i="35" s="1"/>
  <c r="DD16" i="35" s="1"/>
  <c r="DD17" i="35" s="1"/>
  <c r="DD18" i="35" s="1"/>
  <c r="DD19" i="35" s="1"/>
  <c r="DD20" i="35" s="1"/>
  <c r="DD21" i="35" s="1"/>
  <c r="DD22" i="35" s="1"/>
  <c r="DD23" i="35" s="1"/>
  <c r="DD24" i="35" s="1"/>
  <c r="DD25" i="35" s="1"/>
  <c r="DD26" i="35" s="1"/>
  <c r="DD27" i="35" s="1"/>
  <c r="DD28" i="35" s="1"/>
  <c r="DD29" i="35" s="1"/>
  <c r="DD30" i="35" s="1"/>
  <c r="DD31" i="35" s="1"/>
  <c r="DD32" i="35" s="1"/>
  <c r="DD33" i="35" s="1"/>
  <c r="DD34" i="35" s="1"/>
  <c r="DD35" i="35" s="1"/>
  <c r="DD36" i="35" s="1"/>
  <c r="DD37" i="35" s="1"/>
  <c r="DD38" i="35" s="1"/>
  <c r="DD39" i="35" s="1"/>
  <c r="DD40" i="35" s="1"/>
  <c r="DD41" i="35" s="1"/>
  <c r="DD42" i="35" s="1"/>
  <c r="DD43" i="35" s="1"/>
  <c r="DD44" i="35" s="1"/>
  <c r="DD45" i="35" s="1"/>
  <c r="DD46" i="35" s="1"/>
  <c r="DD47" i="35" s="1"/>
  <c r="DD48" i="35" s="1"/>
  <c r="DD49" i="35" s="1"/>
  <c r="DD50" i="35" s="1"/>
  <c r="DD51" i="35" s="1"/>
  <c r="DD52" i="35" s="1"/>
  <c r="DD53" i="35" s="1"/>
  <c r="DD54" i="35" s="1"/>
  <c r="DD55" i="35" s="1"/>
  <c r="DD56" i="35" s="1"/>
  <c r="DD57" i="35" s="1"/>
  <c r="DD58" i="35" s="1"/>
  <c r="DD59" i="35" s="1"/>
  <c r="DD60" i="35" s="1"/>
  <c r="DD61" i="35" s="1"/>
  <c r="DD62" i="35" s="1"/>
  <c r="DD63" i="35" s="1"/>
  <c r="DD64" i="35" s="1"/>
  <c r="DD65" i="35" s="1"/>
  <c r="DD66" i="35" s="1"/>
  <c r="DD67" i="35" s="1"/>
  <c r="DD68" i="35" s="1"/>
  <c r="DD69" i="35" s="1"/>
  <c r="DD70" i="35" s="1"/>
  <c r="DD71" i="35" s="1"/>
  <c r="DD72" i="35" s="1"/>
  <c r="DD73" i="35" s="1"/>
  <c r="DD74" i="35" s="1"/>
  <c r="DD75" i="35" s="1"/>
  <c r="DD76" i="35" s="1"/>
  <c r="DD77" i="35" s="1"/>
  <c r="DD78" i="35" s="1"/>
  <c r="DD79" i="35" s="1"/>
  <c r="DD80" i="35" s="1"/>
  <c r="DD81" i="35" s="1"/>
  <c r="DD82" i="35" s="1"/>
  <c r="DD83" i="35" s="1"/>
  <c r="DD84" i="35" s="1"/>
  <c r="DD85" i="35" s="1"/>
  <c r="DD86" i="35" s="1"/>
  <c r="DD87" i="35" s="1"/>
  <c r="DD88" i="35" s="1"/>
  <c r="DD89" i="35" s="1"/>
  <c r="DD90" i="35" s="1"/>
  <c r="DD91" i="35" s="1"/>
  <c r="DD92" i="35" s="1"/>
  <c r="DD93" i="35" s="1"/>
  <c r="DD94" i="35" s="1"/>
  <c r="DD95" i="35" s="1"/>
  <c r="DD96" i="35" s="1"/>
  <c r="DD97" i="35" s="1"/>
  <c r="DD98" i="35" s="1"/>
  <c r="DD99" i="35" s="1"/>
  <c r="DD100" i="35" s="1"/>
  <c r="DD101" i="35" s="1"/>
  <c r="DD102" i="35" s="1"/>
  <c r="DD103" i="35" s="1"/>
  <c r="DD104" i="35" s="1"/>
  <c r="DD105" i="35" s="1"/>
  <c r="DD106" i="35" s="1"/>
  <c r="DD107" i="35" s="1"/>
  <c r="DD108" i="35" s="1"/>
  <c r="DD109" i="35" s="1"/>
  <c r="DD110" i="35" s="1"/>
  <c r="DD111" i="35" s="1"/>
  <c r="DD112" i="35" s="1"/>
  <c r="DD113" i="35" s="1"/>
  <c r="DD114" i="35" s="1"/>
  <c r="DD115" i="35" s="1"/>
  <c r="DD116" i="35" s="1"/>
  <c r="DD117" i="35" s="1"/>
  <c r="DD118" i="35" s="1"/>
  <c r="DD119" i="35" s="1"/>
  <c r="DD120" i="35" s="1"/>
  <c r="DD121" i="35" s="1"/>
  <c r="DD122" i="35" s="1"/>
  <c r="DD123" i="35" s="1"/>
  <c r="DD124" i="35" s="1"/>
  <c r="DD125" i="35" s="1"/>
  <c r="DD126" i="35" s="1"/>
  <c r="DD127" i="35" s="1"/>
  <c r="DD128" i="35" s="1"/>
  <c r="DD129" i="35" s="1"/>
  <c r="DD130" i="35" s="1"/>
  <c r="DD131" i="35" s="1"/>
  <c r="DD132" i="35" s="1"/>
  <c r="DD133" i="35" s="1"/>
  <c r="DD134" i="35" s="1"/>
  <c r="DD135" i="35" s="1"/>
  <c r="DD136" i="35" s="1"/>
  <c r="DD137" i="35" s="1"/>
  <c r="DD138" i="35" s="1"/>
  <c r="DD139" i="35" s="1"/>
  <c r="DD140" i="35" s="1"/>
  <c r="DD141" i="35" s="1"/>
  <c r="DD142" i="35" s="1"/>
  <c r="DD143" i="35" s="1"/>
  <c r="DD144" i="35" s="1"/>
  <c r="DD145" i="35" s="1"/>
  <c r="DD146" i="35" s="1"/>
  <c r="DD147" i="35" s="1"/>
  <c r="DD148" i="35" s="1"/>
  <c r="DD149" i="35" s="1"/>
  <c r="DD150" i="35" s="1"/>
  <c r="DD151" i="35" s="1"/>
  <c r="DD152" i="35" s="1"/>
  <c r="DB3" i="22"/>
  <c r="DB17" i="22"/>
  <c r="DG3" i="38"/>
  <c r="DB3" i="38" s="1"/>
  <c r="DD4" i="38" s="1"/>
  <c r="DD5" i="38" s="1"/>
  <c r="DD6" i="38" s="1"/>
  <c r="DD7" i="38" s="1"/>
  <c r="DD8" i="38" s="1"/>
  <c r="DD9" i="38" s="1"/>
  <c r="DD10" i="38" s="1"/>
  <c r="DD11" i="38" s="1"/>
  <c r="DD12" i="38" s="1"/>
  <c r="DD13" i="38" s="1"/>
  <c r="DD14" i="38" s="1"/>
  <c r="DD15" i="38" s="1"/>
  <c r="DD16" i="38" s="1"/>
  <c r="DD17" i="38" s="1"/>
  <c r="DD18" i="38" s="1"/>
  <c r="DD19" i="38" s="1"/>
  <c r="DD20" i="38" s="1"/>
  <c r="DD21" i="38" s="1"/>
  <c r="DD22" i="38" s="1"/>
  <c r="DD23" i="38" s="1"/>
  <c r="DD24" i="38" s="1"/>
  <c r="DD25" i="38" s="1"/>
  <c r="DD26" i="38" s="1"/>
  <c r="DD27" i="38" s="1"/>
  <c r="DD28" i="38" s="1"/>
  <c r="DD29" i="38" s="1"/>
  <c r="DD30" i="38" s="1"/>
  <c r="DD31" i="38" s="1"/>
  <c r="DD32" i="38" s="1"/>
  <c r="DD33" i="38" s="1"/>
  <c r="DD34" i="38" s="1"/>
  <c r="DD35" i="38" s="1"/>
  <c r="DD36" i="38" s="1"/>
  <c r="DD37" i="38" s="1"/>
  <c r="DD38" i="38" s="1"/>
  <c r="DD39" i="38" s="1"/>
  <c r="DD40" i="38" s="1"/>
  <c r="DD41" i="38" s="1"/>
  <c r="DD42" i="38" s="1"/>
  <c r="DD43" i="38" s="1"/>
  <c r="DD44" i="38" s="1"/>
  <c r="DD45" i="38" s="1"/>
  <c r="DD46" i="38" s="1"/>
  <c r="DD47" i="38" s="1"/>
  <c r="DD48" i="38" s="1"/>
  <c r="DD49" i="38" s="1"/>
  <c r="DD50" i="38" s="1"/>
  <c r="DD51" i="38" s="1"/>
  <c r="DD52" i="38" s="1"/>
  <c r="DD53" i="38" s="1"/>
  <c r="DD54" i="38" s="1"/>
  <c r="DD55" i="38" s="1"/>
  <c r="DD56" i="38" s="1"/>
  <c r="DD57" i="38" s="1"/>
  <c r="DD58" i="38" s="1"/>
  <c r="DD59" i="38" s="1"/>
  <c r="DD60" i="38" s="1"/>
  <c r="DD61" i="38" s="1"/>
  <c r="DD62" i="38" s="1"/>
  <c r="DD63" i="38" s="1"/>
  <c r="DD64" i="38" s="1"/>
  <c r="DD65" i="38" s="1"/>
  <c r="DD66" i="38" s="1"/>
  <c r="DD67" i="38" s="1"/>
  <c r="DD68" i="38" s="1"/>
  <c r="DD69" i="38" s="1"/>
  <c r="DD70" i="38" s="1"/>
  <c r="DD71" i="38" s="1"/>
  <c r="DD72" i="38" s="1"/>
  <c r="DD73" i="38" s="1"/>
  <c r="DD74" i="38" s="1"/>
  <c r="DD75" i="38" s="1"/>
  <c r="DD76" i="38" s="1"/>
  <c r="DD77" i="38" s="1"/>
  <c r="DD78" i="38" s="1"/>
  <c r="DD79" i="38" s="1"/>
  <c r="DD80" i="38" s="1"/>
  <c r="DD81" i="38" s="1"/>
  <c r="DD82" i="38" s="1"/>
  <c r="DD83" i="38" s="1"/>
  <c r="DD84" i="38" s="1"/>
  <c r="DD85" i="38" s="1"/>
  <c r="DD86" i="38" s="1"/>
  <c r="DD87" i="38" s="1"/>
  <c r="DD88" i="38" s="1"/>
  <c r="DD89" i="38" s="1"/>
  <c r="DD90" i="38" s="1"/>
  <c r="DD91" i="38" s="1"/>
  <c r="DD92" i="38" s="1"/>
  <c r="DD93" i="38" s="1"/>
  <c r="DD94" i="38" s="1"/>
  <c r="DD95" i="38" s="1"/>
  <c r="DD96" i="38" s="1"/>
  <c r="DD97" i="38" s="1"/>
  <c r="DD98" i="38" s="1"/>
  <c r="DD99" i="38" s="1"/>
  <c r="DD100" i="38" s="1"/>
  <c r="DD101" i="38" s="1"/>
  <c r="DD102" i="38" s="1"/>
  <c r="DD103" i="38" s="1"/>
  <c r="DD104" i="38" s="1"/>
  <c r="DD105" i="38" s="1"/>
  <c r="DD106" i="38" s="1"/>
  <c r="DD107" i="38" s="1"/>
  <c r="DD108" i="38" s="1"/>
  <c r="DD109" i="38" s="1"/>
  <c r="DD110" i="38" s="1"/>
  <c r="DD111" i="38" s="1"/>
  <c r="DD112" i="38" s="1"/>
  <c r="DD113" i="38" s="1"/>
  <c r="DD114" i="38" s="1"/>
  <c r="DD115" i="38" s="1"/>
  <c r="DD116" i="38" s="1"/>
  <c r="DD117" i="38" s="1"/>
  <c r="DD118" i="38" s="1"/>
  <c r="DD119" i="38" s="1"/>
  <c r="DD120" i="38" s="1"/>
  <c r="DD121" i="38" s="1"/>
  <c r="DD122" i="38" s="1"/>
  <c r="DD123" i="38" s="1"/>
  <c r="DD124" i="38" s="1"/>
  <c r="DD125" i="38" s="1"/>
  <c r="DD126" i="38" s="1"/>
  <c r="DD127" i="38" s="1"/>
  <c r="DD128" i="38" s="1"/>
  <c r="DD129" i="38" s="1"/>
  <c r="DD130" i="38" s="1"/>
  <c r="DD131" i="38" s="1"/>
  <c r="DD132" i="38" s="1"/>
  <c r="DD133" i="38" s="1"/>
  <c r="DD134" i="38" s="1"/>
  <c r="DD135" i="38" s="1"/>
  <c r="DD136" i="38" s="1"/>
  <c r="DD137" i="38" s="1"/>
  <c r="DD138" i="38" s="1"/>
  <c r="DD139" i="38" s="1"/>
  <c r="DD140" i="38" s="1"/>
  <c r="DD141" i="38" s="1"/>
  <c r="DD142" i="38" s="1"/>
  <c r="DD143" i="38" s="1"/>
  <c r="DD144" i="38" s="1"/>
  <c r="DD145" i="38" s="1"/>
  <c r="DD146" i="38" s="1"/>
  <c r="DD147" i="38" s="1"/>
  <c r="DD148" i="38" s="1"/>
  <c r="DD149" i="38" s="1"/>
  <c r="DD150" i="38" s="1"/>
  <c r="DD151" i="38" s="1"/>
  <c r="DD152" i="38" s="1"/>
  <c r="CB82" i="30"/>
  <c r="CA82" i="30" s="1"/>
  <c r="W50" i="29"/>
  <c r="CW1810" i="20" s="1"/>
  <c r="W71" i="29"/>
  <c r="CW1831" i="20" s="1"/>
  <c r="W6" i="29"/>
  <c r="CW1766" i="20" s="1"/>
  <c r="W35" i="29"/>
  <c r="CW1795" i="20" s="1"/>
  <c r="W55" i="29"/>
  <c r="CW1815" i="20" s="1"/>
  <c r="W5" i="29"/>
  <c r="CW1765" i="20" s="1"/>
  <c r="W27" i="29"/>
  <c r="CW1787" i="20" s="1"/>
  <c r="W61" i="29"/>
  <c r="CW1821" i="20" s="1"/>
  <c r="W62" i="29"/>
  <c r="CW1822" i="20" s="1"/>
  <c r="W12" i="29"/>
  <c r="CW1772" i="20" s="1"/>
  <c r="W57" i="29"/>
  <c r="CW1817" i="20" s="1"/>
  <c r="W15" i="29"/>
  <c r="CW1775" i="20" s="1"/>
  <c r="W20" i="29"/>
  <c r="CW1780" i="20" s="1"/>
  <c r="W70" i="29"/>
  <c r="CW1830" i="20" s="1"/>
  <c r="W32" i="29"/>
  <c r="CW1792" i="20" s="1"/>
  <c r="W49" i="29"/>
  <c r="CW1809" i="20" s="1"/>
  <c r="W76" i="29"/>
  <c r="CW1836" i="20" s="1"/>
  <c r="W64" i="29"/>
  <c r="CW1824" i="20" s="1"/>
  <c r="W42" i="29"/>
  <c r="CW1802" i="20" s="1"/>
  <c r="W63" i="7"/>
  <c r="W6" i="7"/>
  <c r="W70" i="7"/>
  <c r="W57" i="7"/>
  <c r="W50" i="7"/>
  <c r="W56" i="7"/>
  <c r="W35" i="7"/>
  <c r="W48" i="7"/>
  <c r="W20" i="7"/>
  <c r="W71" i="7"/>
  <c r="W79" i="7"/>
  <c r="W23" i="7"/>
  <c r="W14" i="7"/>
  <c r="W78" i="7"/>
  <c r="W65" i="7"/>
  <c r="W58" i="7"/>
  <c r="W43" i="7"/>
  <c r="W28" i="7"/>
  <c r="DD153" i="33"/>
  <c r="DD154" i="33" s="1"/>
  <c r="DD155" i="33" s="1"/>
  <c r="DD156" i="33" s="1"/>
  <c r="DD157" i="33" s="1"/>
  <c r="DD158" i="33" s="1"/>
  <c r="DD159" i="33" s="1"/>
  <c r="DD160" i="33" s="1"/>
  <c r="DD161" i="33" s="1"/>
  <c r="DD162" i="33" s="1"/>
  <c r="DD163" i="33" s="1"/>
  <c r="DD164" i="33" s="1"/>
  <c r="DD165" i="33" s="1"/>
  <c r="DD166" i="33" s="1"/>
  <c r="DD167" i="33" s="1"/>
  <c r="DD168" i="33" s="1"/>
  <c r="DD169" i="33" s="1"/>
  <c r="DD170" i="33" s="1"/>
  <c r="DD171" i="33" s="1"/>
  <c r="DD172" i="33" s="1"/>
  <c r="DD173" i="33" s="1"/>
  <c r="DD174" i="33" s="1"/>
  <c r="DD175" i="33" s="1"/>
  <c r="DD176" i="33" s="1"/>
  <c r="DD177" i="33" s="1"/>
  <c r="DD178" i="33" s="1"/>
  <c r="DD179" i="33" s="1"/>
  <c r="DD180" i="33" s="1"/>
  <c r="DD181" i="33" s="1"/>
  <c r="DD182" i="33" s="1"/>
  <c r="DD183" i="33" s="1"/>
  <c r="DD184" i="33" s="1"/>
  <c r="DD185" i="33" s="1"/>
  <c r="DD186" i="33" s="1"/>
  <c r="DD187" i="33" s="1"/>
  <c r="DD188" i="33" s="1"/>
  <c r="DD189" i="33" s="1"/>
  <c r="DD190" i="33" s="1"/>
  <c r="DD191" i="33" s="1"/>
  <c r="DD192" i="33" s="1"/>
  <c r="DD193" i="33" s="1"/>
  <c r="DD194" i="33" s="1"/>
  <c r="DD195" i="33" s="1"/>
  <c r="DD196" i="33" s="1"/>
  <c r="DD197" i="33" s="1"/>
  <c r="DD198" i="33" s="1"/>
  <c r="DD199" i="33" s="1"/>
  <c r="DD200" i="33" s="1"/>
  <c r="DD201" i="33" s="1"/>
  <c r="DD202" i="33" s="1"/>
  <c r="DD203" i="33" s="1"/>
  <c r="DD204" i="33" s="1"/>
  <c r="DD205" i="33" s="1"/>
  <c r="DD206" i="33" s="1"/>
  <c r="DD207" i="33" s="1"/>
  <c r="DD208" i="33" s="1"/>
  <c r="DD209" i="33" s="1"/>
  <c r="DD210" i="33" s="1"/>
  <c r="DD211" i="33" s="1"/>
  <c r="DD212" i="33" s="1"/>
  <c r="DD213" i="33" s="1"/>
  <c r="DD214" i="33" s="1"/>
  <c r="DD215" i="33" s="1"/>
  <c r="DD216" i="33" s="1"/>
  <c r="DD217" i="33" s="1"/>
  <c r="DD218" i="33" s="1"/>
  <c r="DD219" i="33" s="1"/>
  <c r="DD220" i="33" s="1"/>
  <c r="DD221" i="33" s="1"/>
  <c r="DD222" i="33" s="1"/>
  <c r="DD223" i="33" s="1"/>
  <c r="DD224" i="33" s="1"/>
  <c r="DD225" i="33" s="1"/>
  <c r="DD226" i="33" s="1"/>
  <c r="DD227" i="33" s="1"/>
  <c r="DD228" i="33" s="1"/>
  <c r="DD229" i="33" s="1"/>
  <c r="DD230" i="33" s="1"/>
  <c r="DD231" i="33" s="1"/>
  <c r="DD232" i="33" s="1"/>
  <c r="DD233" i="33" s="1"/>
  <c r="DD234" i="33" s="1"/>
  <c r="DD235" i="33" s="1"/>
  <c r="DD236" i="33" s="1"/>
  <c r="DD237" i="33" s="1"/>
  <c r="DD238" i="33" s="1"/>
  <c r="DD239" i="33" s="1"/>
  <c r="DD240" i="33" s="1"/>
  <c r="DD241" i="33" s="1"/>
  <c r="DD242" i="33" s="1"/>
  <c r="DD243" i="33" s="1"/>
  <c r="DD244" i="33" s="1"/>
  <c r="DD245" i="33" s="1"/>
  <c r="DD246" i="33" s="1"/>
  <c r="DD247" i="33" s="1"/>
  <c r="DD248" i="33" s="1"/>
  <c r="DD249" i="33" s="1"/>
  <c r="DD250" i="33" s="1"/>
  <c r="DD251" i="33" s="1"/>
  <c r="DD252" i="33" s="1"/>
  <c r="DD253" i="33" s="1"/>
  <c r="DD254" i="33" s="1"/>
  <c r="DD255" i="33" s="1"/>
  <c r="DD256" i="33" s="1"/>
  <c r="DD257" i="33" s="1"/>
  <c r="DD258" i="33" s="1"/>
  <c r="DD259" i="33" s="1"/>
  <c r="DD260" i="33" s="1"/>
  <c r="DD261" i="33" s="1"/>
  <c r="DD262" i="33" s="1"/>
  <c r="DD263" i="33" s="1"/>
  <c r="DD264" i="33" s="1"/>
  <c r="DD265" i="33" s="1"/>
  <c r="DD266" i="33" s="1"/>
  <c r="DD267" i="33" s="1"/>
  <c r="DD268" i="33" s="1"/>
  <c r="DD269" i="33" s="1"/>
  <c r="DD270" i="33" s="1"/>
  <c r="DD271" i="33" s="1"/>
  <c r="DD272" i="33" s="1"/>
  <c r="DD273" i="33" s="1"/>
  <c r="DD274" i="33" s="1"/>
  <c r="DD275" i="33" s="1"/>
  <c r="DD276" i="33" s="1"/>
  <c r="DD277" i="33" s="1"/>
  <c r="DD278" i="33" s="1"/>
  <c r="DD279" i="33" s="1"/>
  <c r="DD280" i="33" s="1"/>
  <c r="DD281" i="33" s="1"/>
  <c r="DD282" i="33" s="1"/>
  <c r="DD283" i="33" s="1"/>
  <c r="DD284" i="33" s="1"/>
  <c r="DD285" i="33" s="1"/>
  <c r="DD286" i="33" s="1"/>
  <c r="DD287" i="33" s="1"/>
  <c r="DD288" i="33" s="1"/>
  <c r="DD289" i="33" s="1"/>
  <c r="DD290" i="33" s="1"/>
  <c r="DD291" i="33" s="1"/>
  <c r="DD292" i="33" s="1"/>
  <c r="DD293" i="33" s="1"/>
  <c r="DD294" i="33" s="1"/>
  <c r="DD295" i="33" s="1"/>
  <c r="DD296" i="33" s="1"/>
  <c r="DD297" i="33" s="1"/>
  <c r="DD298" i="33" s="1"/>
  <c r="DD299" i="33" s="1"/>
  <c r="DD300" i="33" s="1"/>
  <c r="DD301" i="33" s="1"/>
  <c r="DD302" i="33" s="1"/>
  <c r="W72" i="29"/>
  <c r="CW1832" i="20" s="1"/>
  <c r="W77" i="29"/>
  <c r="CW1837" i="20" s="1"/>
  <c r="W24" i="29"/>
  <c r="CW1784" i="20" s="1"/>
  <c r="W14" i="29"/>
  <c r="CW1774" i="20" s="1"/>
  <c r="W78" i="29"/>
  <c r="CW1838" i="20" s="1"/>
  <c r="W65" i="29"/>
  <c r="CW1825" i="20" s="1"/>
  <c r="W58" i="29"/>
  <c r="CW1818" i="20" s="1"/>
  <c r="W43" i="29"/>
  <c r="CW1803" i="20" s="1"/>
  <c r="W28" i="29"/>
  <c r="CW1788" i="20" s="1"/>
  <c r="W55" i="7"/>
  <c r="W8" i="7"/>
  <c r="W16" i="7"/>
  <c r="W45" i="7"/>
  <c r="W22" i="7"/>
  <c r="W9" i="7"/>
  <c r="W73" i="7"/>
  <c r="W66" i="7"/>
  <c r="W51" i="7"/>
  <c r="W36" i="7"/>
  <c r="DD153" i="24"/>
  <c r="DD154" i="24" s="1"/>
  <c r="DD155" i="24" s="1"/>
  <c r="DD156" i="24" s="1"/>
  <c r="DD157" i="24" s="1"/>
  <c r="DD158" i="24" s="1"/>
  <c r="DD159" i="24" s="1"/>
  <c r="DD160" i="24" s="1"/>
  <c r="DD161" i="24" s="1"/>
  <c r="DD162" i="24" s="1"/>
  <c r="DD163" i="24" s="1"/>
  <c r="DD164" i="24" s="1"/>
  <c r="DD165" i="24" s="1"/>
  <c r="DD166" i="24" s="1"/>
  <c r="DD167" i="24" s="1"/>
  <c r="DD168" i="24" s="1"/>
  <c r="DD169" i="24" s="1"/>
  <c r="DD170" i="24" s="1"/>
  <c r="DD171" i="24" s="1"/>
  <c r="DD172" i="24" s="1"/>
  <c r="DD173" i="24" s="1"/>
  <c r="DD174" i="24" s="1"/>
  <c r="DD175" i="24" s="1"/>
  <c r="DD176" i="24" s="1"/>
  <c r="DD177" i="24" s="1"/>
  <c r="DD178" i="24" s="1"/>
  <c r="DD179" i="24" s="1"/>
  <c r="DD180" i="24" s="1"/>
  <c r="DD181" i="24" s="1"/>
  <c r="DD182" i="24" s="1"/>
  <c r="DD183" i="24" s="1"/>
  <c r="DD184" i="24" s="1"/>
  <c r="DD185" i="24" s="1"/>
  <c r="DD186" i="24" s="1"/>
  <c r="DD187" i="24" s="1"/>
  <c r="DD188" i="24" s="1"/>
  <c r="DD189" i="24" s="1"/>
  <c r="DD190" i="24" s="1"/>
  <c r="DD191" i="24" s="1"/>
  <c r="DD192" i="24" s="1"/>
  <c r="DD193" i="24" s="1"/>
  <c r="DD194" i="24" s="1"/>
  <c r="DD195" i="24" s="1"/>
  <c r="DD196" i="24" s="1"/>
  <c r="DD197" i="24" s="1"/>
  <c r="DD198" i="24" s="1"/>
  <c r="DD199" i="24" s="1"/>
  <c r="DD200" i="24" s="1"/>
  <c r="DD201" i="24" s="1"/>
  <c r="DD202" i="24" s="1"/>
  <c r="DD203" i="24" s="1"/>
  <c r="DD204" i="24" s="1"/>
  <c r="DD205" i="24" s="1"/>
  <c r="DD206" i="24" s="1"/>
  <c r="DD207" i="24" s="1"/>
  <c r="DD208" i="24" s="1"/>
  <c r="DD209" i="24" s="1"/>
  <c r="DD210" i="24" s="1"/>
  <c r="DD211" i="24" s="1"/>
  <c r="DD212" i="24" s="1"/>
  <c r="DD213" i="24" s="1"/>
  <c r="DD214" i="24" s="1"/>
  <c r="DD215" i="24" s="1"/>
  <c r="DD216" i="24" s="1"/>
  <c r="DD217" i="24" s="1"/>
  <c r="DD218" i="24" s="1"/>
  <c r="DD219" i="24" s="1"/>
  <c r="DD220" i="24" s="1"/>
  <c r="DD221" i="24" s="1"/>
  <c r="DD222" i="24" s="1"/>
  <c r="DD223" i="24" s="1"/>
  <c r="DD224" i="24" s="1"/>
  <c r="DD225" i="24" s="1"/>
  <c r="DD226" i="24" s="1"/>
  <c r="DD227" i="24" s="1"/>
  <c r="DD228" i="24" s="1"/>
  <c r="DD229" i="24" s="1"/>
  <c r="DD230" i="24" s="1"/>
  <c r="DD231" i="24" s="1"/>
  <c r="DD232" i="24" s="1"/>
  <c r="DD233" i="24" s="1"/>
  <c r="DD234" i="24" s="1"/>
  <c r="DD235" i="24" s="1"/>
  <c r="DD236" i="24" s="1"/>
  <c r="DD237" i="24" s="1"/>
  <c r="DD238" i="24" s="1"/>
  <c r="DD239" i="24" s="1"/>
  <c r="DD240" i="24" s="1"/>
  <c r="DD241" i="24" s="1"/>
  <c r="DD242" i="24" s="1"/>
  <c r="DD243" i="24" s="1"/>
  <c r="DD244" i="24" s="1"/>
  <c r="DD245" i="24" s="1"/>
  <c r="DD246" i="24" s="1"/>
  <c r="DD247" i="24" s="1"/>
  <c r="DD248" i="24" s="1"/>
  <c r="DD249" i="24" s="1"/>
  <c r="DD250" i="24" s="1"/>
  <c r="DD251" i="24" s="1"/>
  <c r="DD252" i="24" s="1"/>
  <c r="DD253" i="24" s="1"/>
  <c r="DD254" i="24" s="1"/>
  <c r="DD255" i="24" s="1"/>
  <c r="DD256" i="24" s="1"/>
  <c r="DD257" i="24" s="1"/>
  <c r="DD258" i="24" s="1"/>
  <c r="DD259" i="24" s="1"/>
  <c r="DD260" i="24" s="1"/>
  <c r="DD261" i="24" s="1"/>
  <c r="DD262" i="24" s="1"/>
  <c r="DD263" i="24" s="1"/>
  <c r="DD264" i="24" s="1"/>
  <c r="DD265" i="24" s="1"/>
  <c r="DD266" i="24" s="1"/>
  <c r="DD267" i="24" s="1"/>
  <c r="DD268" i="24" s="1"/>
  <c r="DD269" i="24" s="1"/>
  <c r="DD270" i="24" s="1"/>
  <c r="DD271" i="24" s="1"/>
  <c r="DD272" i="24" s="1"/>
  <c r="DD273" i="24" s="1"/>
  <c r="DD274" i="24" s="1"/>
  <c r="DD275" i="24" s="1"/>
  <c r="DD276" i="24" s="1"/>
  <c r="DD277" i="24" s="1"/>
  <c r="DD278" i="24" s="1"/>
  <c r="DD279" i="24" s="1"/>
  <c r="DD280" i="24" s="1"/>
  <c r="DD281" i="24" s="1"/>
  <c r="DD282" i="24" s="1"/>
  <c r="DD283" i="24" s="1"/>
  <c r="DD284" i="24" s="1"/>
  <c r="DD285" i="24" s="1"/>
  <c r="DD286" i="24" s="1"/>
  <c r="DD287" i="24" s="1"/>
  <c r="DD288" i="24" s="1"/>
  <c r="DD289" i="24" s="1"/>
  <c r="DD290" i="24" s="1"/>
  <c r="DD291" i="24" s="1"/>
  <c r="DD292" i="24" s="1"/>
  <c r="DD293" i="24" s="1"/>
  <c r="DD294" i="24" s="1"/>
  <c r="DD295" i="24" s="1"/>
  <c r="DD296" i="24" s="1"/>
  <c r="DD297" i="24" s="1"/>
  <c r="DD298" i="24" s="1"/>
  <c r="DD299" i="24" s="1"/>
  <c r="DD300" i="24" s="1"/>
  <c r="DD301" i="24" s="1"/>
  <c r="DD302" i="24" s="1"/>
  <c r="DD153" i="15"/>
  <c r="DD154" i="15" s="1"/>
  <c r="DD155" i="15" s="1"/>
  <c r="DD156" i="15" s="1"/>
  <c r="DD157" i="15" s="1"/>
  <c r="DD158" i="15" s="1"/>
  <c r="DD159" i="15" s="1"/>
  <c r="DD160" i="15" s="1"/>
  <c r="DD161" i="15" s="1"/>
  <c r="DD162" i="15" s="1"/>
  <c r="DD163" i="15" s="1"/>
  <c r="DD164" i="15" s="1"/>
  <c r="DD165" i="15" s="1"/>
  <c r="DD166" i="15" s="1"/>
  <c r="DD167" i="15" s="1"/>
  <c r="DD168" i="15" s="1"/>
  <c r="DD169" i="15" s="1"/>
  <c r="DD170" i="15" s="1"/>
  <c r="DD171" i="15" s="1"/>
  <c r="DD172" i="15" s="1"/>
  <c r="DD173" i="15" s="1"/>
  <c r="DD174" i="15" s="1"/>
  <c r="DD175" i="15" s="1"/>
  <c r="DD176" i="15" s="1"/>
  <c r="DD177" i="15" s="1"/>
  <c r="DD178" i="15" s="1"/>
  <c r="DD179" i="15" s="1"/>
  <c r="DD180" i="15" s="1"/>
  <c r="DD181" i="15" s="1"/>
  <c r="DD182" i="15" s="1"/>
  <c r="DD183" i="15" s="1"/>
  <c r="DD184" i="15" s="1"/>
  <c r="DD185" i="15" s="1"/>
  <c r="DD186" i="15" s="1"/>
  <c r="DD187" i="15" s="1"/>
  <c r="DD188" i="15" s="1"/>
  <c r="DD189" i="15" s="1"/>
  <c r="DD190" i="15" s="1"/>
  <c r="DD191" i="15" s="1"/>
  <c r="DD192" i="15" s="1"/>
  <c r="DD193" i="15" s="1"/>
  <c r="DD194" i="15" s="1"/>
  <c r="DD195" i="15" s="1"/>
  <c r="DD196" i="15" s="1"/>
  <c r="DD197" i="15" s="1"/>
  <c r="DD198" i="15" s="1"/>
  <c r="DD199" i="15" s="1"/>
  <c r="DD200" i="15" s="1"/>
  <c r="DD201" i="15" s="1"/>
  <c r="DD202" i="15" s="1"/>
  <c r="DD203" i="15" s="1"/>
  <c r="DD204" i="15" s="1"/>
  <c r="DD205" i="15" s="1"/>
  <c r="DD206" i="15" s="1"/>
  <c r="DD207" i="15" s="1"/>
  <c r="DD208" i="15" s="1"/>
  <c r="DD209" i="15" s="1"/>
  <c r="DD210" i="15" s="1"/>
  <c r="DD211" i="15" s="1"/>
  <c r="DD212" i="15" s="1"/>
  <c r="DD213" i="15" s="1"/>
  <c r="DD214" i="15" s="1"/>
  <c r="DD215" i="15" s="1"/>
  <c r="DD216" i="15" s="1"/>
  <c r="DD217" i="15" s="1"/>
  <c r="DD218" i="15" s="1"/>
  <c r="DD219" i="15" s="1"/>
  <c r="DD220" i="15" s="1"/>
  <c r="DD221" i="15" s="1"/>
  <c r="DD222" i="15" s="1"/>
  <c r="DD223" i="15" s="1"/>
  <c r="DD224" i="15" s="1"/>
  <c r="DD225" i="15" s="1"/>
  <c r="DD226" i="15" s="1"/>
  <c r="DD227" i="15" s="1"/>
  <c r="DD228" i="15" s="1"/>
  <c r="DD229" i="15" s="1"/>
  <c r="DD230" i="15" s="1"/>
  <c r="DD231" i="15" s="1"/>
  <c r="DD232" i="15" s="1"/>
  <c r="DD233" i="15" s="1"/>
  <c r="DD234" i="15" s="1"/>
  <c r="DD235" i="15" s="1"/>
  <c r="DD236" i="15" s="1"/>
  <c r="DD237" i="15" s="1"/>
  <c r="DD238" i="15" s="1"/>
  <c r="DD239" i="15" s="1"/>
  <c r="DD240" i="15" s="1"/>
  <c r="DD241" i="15" s="1"/>
  <c r="DD242" i="15" s="1"/>
  <c r="DD243" i="15" s="1"/>
  <c r="DD244" i="15" s="1"/>
  <c r="DD245" i="15" s="1"/>
  <c r="DD246" i="15" s="1"/>
  <c r="DD247" i="15" s="1"/>
  <c r="DD248" i="15" s="1"/>
  <c r="DD249" i="15" s="1"/>
  <c r="DD250" i="15" s="1"/>
  <c r="DD251" i="15" s="1"/>
  <c r="DD252" i="15" s="1"/>
  <c r="DD253" i="15" s="1"/>
  <c r="DD254" i="15" s="1"/>
  <c r="DD255" i="15" s="1"/>
  <c r="DD256" i="15" s="1"/>
  <c r="DD257" i="15" s="1"/>
  <c r="DD258" i="15" s="1"/>
  <c r="DD259" i="15" s="1"/>
  <c r="DD260" i="15" s="1"/>
  <c r="DD261" i="15" s="1"/>
  <c r="DD262" i="15" s="1"/>
  <c r="DD263" i="15" s="1"/>
  <c r="DD264" i="15" s="1"/>
  <c r="DD265" i="15" s="1"/>
  <c r="DD266" i="15" s="1"/>
  <c r="DD267" i="15" s="1"/>
  <c r="DD268" i="15" s="1"/>
  <c r="DD269" i="15" s="1"/>
  <c r="DD270" i="15" s="1"/>
  <c r="DD271" i="15" s="1"/>
  <c r="DD272" i="15" s="1"/>
  <c r="DD273" i="15" s="1"/>
  <c r="DD274" i="15" s="1"/>
  <c r="DD275" i="15" s="1"/>
  <c r="DD276" i="15" s="1"/>
  <c r="DD277" i="15" s="1"/>
  <c r="DD278" i="15" s="1"/>
  <c r="DD279" i="15" s="1"/>
  <c r="DD280" i="15" s="1"/>
  <c r="DD281" i="15" s="1"/>
  <c r="DD282" i="15" s="1"/>
  <c r="DD283" i="15" s="1"/>
  <c r="DD284" i="15" s="1"/>
  <c r="DD285" i="15" s="1"/>
  <c r="DD286" i="15" s="1"/>
  <c r="DD287" i="15" s="1"/>
  <c r="DD288" i="15" s="1"/>
  <c r="DD289" i="15" s="1"/>
  <c r="DD290" i="15" s="1"/>
  <c r="DD291" i="15" s="1"/>
  <c r="DD292" i="15" s="1"/>
  <c r="DD293" i="15" s="1"/>
  <c r="DD294" i="15" s="1"/>
  <c r="DD295" i="15" s="1"/>
  <c r="DD296" i="15" s="1"/>
  <c r="DD297" i="15" s="1"/>
  <c r="DD298" i="15" s="1"/>
  <c r="DD299" i="15" s="1"/>
  <c r="DD300" i="15" s="1"/>
  <c r="DD301" i="15" s="1"/>
  <c r="DD302" i="15" s="1"/>
  <c r="W37" i="29"/>
  <c r="CW1797" i="20" s="1"/>
  <c r="W16" i="29"/>
  <c r="CW1776" i="20" s="1"/>
  <c r="W21" i="29"/>
  <c r="CW1781" i="20" s="1"/>
  <c r="W47" i="29"/>
  <c r="CW1807" i="20" s="1"/>
  <c r="W22" i="29"/>
  <c r="CW1782" i="20" s="1"/>
  <c r="W9" i="29"/>
  <c r="CW1769" i="20" s="1"/>
  <c r="W73" i="29"/>
  <c r="CW1833" i="20" s="1"/>
  <c r="W66" i="29"/>
  <c r="CW1826" i="20" s="1"/>
  <c r="W51" i="29"/>
  <c r="CW1811" i="20" s="1"/>
  <c r="W36" i="29"/>
  <c r="CW1796" i="20" s="1"/>
  <c r="W77" i="7"/>
  <c r="W31" i="7"/>
  <c r="W39" i="7"/>
  <c r="W64" i="7"/>
  <c r="W30" i="7"/>
  <c r="W17" i="7"/>
  <c r="W10" i="7"/>
  <c r="W74" i="7"/>
  <c r="W59" i="7"/>
  <c r="W44" i="7"/>
  <c r="DD153" i="16"/>
  <c r="DD154" i="16" s="1"/>
  <c r="DD155" i="16" s="1"/>
  <c r="DD156" i="16" s="1"/>
  <c r="DD157" i="16" s="1"/>
  <c r="DD158" i="16" s="1"/>
  <c r="DD159" i="16" s="1"/>
  <c r="DD160" i="16" s="1"/>
  <c r="DD161" i="16" s="1"/>
  <c r="DD162" i="16" s="1"/>
  <c r="DD163" i="16" s="1"/>
  <c r="DD164" i="16" s="1"/>
  <c r="DD165" i="16" s="1"/>
  <c r="DD166" i="16" s="1"/>
  <c r="DD167" i="16" s="1"/>
  <c r="DD168" i="16" s="1"/>
  <c r="DD169" i="16" s="1"/>
  <c r="DD170" i="16" s="1"/>
  <c r="DD171" i="16" s="1"/>
  <c r="DD172" i="16" s="1"/>
  <c r="DD173" i="16" s="1"/>
  <c r="DD174" i="16" s="1"/>
  <c r="DD175" i="16" s="1"/>
  <c r="DD176" i="16" s="1"/>
  <c r="DD177" i="16" s="1"/>
  <c r="DD178" i="16" s="1"/>
  <c r="DD179" i="16" s="1"/>
  <c r="DD180" i="16" s="1"/>
  <c r="DD181" i="16" s="1"/>
  <c r="DD182" i="16" s="1"/>
  <c r="DD183" i="16" s="1"/>
  <c r="DD184" i="16" s="1"/>
  <c r="DD185" i="16" s="1"/>
  <c r="DD186" i="16" s="1"/>
  <c r="DD187" i="16" s="1"/>
  <c r="DD188" i="16" s="1"/>
  <c r="DD189" i="16" s="1"/>
  <c r="DD190" i="16" s="1"/>
  <c r="DD191" i="16" s="1"/>
  <c r="DD192" i="16" s="1"/>
  <c r="DD193" i="16" s="1"/>
  <c r="DD194" i="16" s="1"/>
  <c r="DD195" i="16" s="1"/>
  <c r="DD196" i="16" s="1"/>
  <c r="DD197" i="16" s="1"/>
  <c r="DD198" i="16" s="1"/>
  <c r="DD199" i="16" s="1"/>
  <c r="DD200" i="16" s="1"/>
  <c r="DD201" i="16" s="1"/>
  <c r="DD202" i="16" s="1"/>
  <c r="DD203" i="16" s="1"/>
  <c r="DD204" i="16" s="1"/>
  <c r="DD205" i="16" s="1"/>
  <c r="DD206" i="16" s="1"/>
  <c r="DD207" i="16" s="1"/>
  <c r="DD208" i="16" s="1"/>
  <c r="DD209" i="16" s="1"/>
  <c r="DD210" i="16" s="1"/>
  <c r="DD211" i="16" s="1"/>
  <c r="DD212" i="16" s="1"/>
  <c r="DD213" i="16" s="1"/>
  <c r="DD214" i="16" s="1"/>
  <c r="DD215" i="16" s="1"/>
  <c r="DD216" i="16" s="1"/>
  <c r="DD217" i="16" s="1"/>
  <c r="DD218" i="16" s="1"/>
  <c r="DD219" i="16" s="1"/>
  <c r="DD220" i="16" s="1"/>
  <c r="DD221" i="16" s="1"/>
  <c r="DD222" i="16" s="1"/>
  <c r="DD223" i="16" s="1"/>
  <c r="DD224" i="16" s="1"/>
  <c r="DD225" i="16" s="1"/>
  <c r="DD226" i="16" s="1"/>
  <c r="DD227" i="16" s="1"/>
  <c r="DD228" i="16" s="1"/>
  <c r="DD229" i="16" s="1"/>
  <c r="DD230" i="16" s="1"/>
  <c r="DD231" i="16" s="1"/>
  <c r="DD232" i="16" s="1"/>
  <c r="DD233" i="16" s="1"/>
  <c r="DD234" i="16" s="1"/>
  <c r="DD235" i="16" s="1"/>
  <c r="DD236" i="16" s="1"/>
  <c r="DD237" i="16" s="1"/>
  <c r="DD238" i="16" s="1"/>
  <c r="DD239" i="16" s="1"/>
  <c r="DD240" i="16" s="1"/>
  <c r="DD241" i="16" s="1"/>
  <c r="DD242" i="16" s="1"/>
  <c r="DD243" i="16" s="1"/>
  <c r="DD244" i="16" s="1"/>
  <c r="DD245" i="16" s="1"/>
  <c r="DD246" i="16" s="1"/>
  <c r="DD247" i="16" s="1"/>
  <c r="DD248" i="16" s="1"/>
  <c r="DD249" i="16" s="1"/>
  <c r="DD250" i="16" s="1"/>
  <c r="DD251" i="16" s="1"/>
  <c r="DD252" i="16" s="1"/>
  <c r="DD253" i="16" s="1"/>
  <c r="DD254" i="16" s="1"/>
  <c r="DD255" i="16" s="1"/>
  <c r="DD256" i="16" s="1"/>
  <c r="DD257" i="16" s="1"/>
  <c r="DD258" i="16" s="1"/>
  <c r="DD259" i="16" s="1"/>
  <c r="DD260" i="16" s="1"/>
  <c r="DD261" i="16" s="1"/>
  <c r="DD262" i="16" s="1"/>
  <c r="DD263" i="16" s="1"/>
  <c r="DD264" i="16" s="1"/>
  <c r="DD265" i="16" s="1"/>
  <c r="DD266" i="16" s="1"/>
  <c r="DD267" i="16" s="1"/>
  <c r="DD268" i="16" s="1"/>
  <c r="DD269" i="16" s="1"/>
  <c r="DD270" i="16" s="1"/>
  <c r="DD271" i="16" s="1"/>
  <c r="DD272" i="16" s="1"/>
  <c r="DD273" i="16" s="1"/>
  <c r="DD274" i="16" s="1"/>
  <c r="DD275" i="16" s="1"/>
  <c r="DD276" i="16" s="1"/>
  <c r="DD277" i="16" s="1"/>
  <c r="DD278" i="16" s="1"/>
  <c r="DD279" i="16" s="1"/>
  <c r="DD280" i="16" s="1"/>
  <c r="DD281" i="16" s="1"/>
  <c r="DD282" i="16" s="1"/>
  <c r="DD283" i="16" s="1"/>
  <c r="DD284" i="16" s="1"/>
  <c r="DD285" i="16" s="1"/>
  <c r="DD286" i="16" s="1"/>
  <c r="DD287" i="16" s="1"/>
  <c r="DD288" i="16" s="1"/>
  <c r="DD289" i="16" s="1"/>
  <c r="DD290" i="16" s="1"/>
  <c r="DD291" i="16" s="1"/>
  <c r="DD292" i="16" s="1"/>
  <c r="DD293" i="16" s="1"/>
  <c r="DD294" i="16" s="1"/>
  <c r="DD295" i="16" s="1"/>
  <c r="DD296" i="16" s="1"/>
  <c r="DD297" i="16" s="1"/>
  <c r="DD298" i="16" s="1"/>
  <c r="DD299" i="16" s="1"/>
  <c r="DD300" i="16" s="1"/>
  <c r="DD301" i="16" s="1"/>
  <c r="DD302" i="16" s="1"/>
  <c r="W53" i="29"/>
  <c r="CW1813" i="20" s="1"/>
  <c r="W79" i="29"/>
  <c r="CW1839" i="20" s="1"/>
  <c r="W40" i="29"/>
  <c r="CW1800" i="20" s="1"/>
  <c r="W69" i="29"/>
  <c r="CW1829" i="20" s="1"/>
  <c r="W30" i="29"/>
  <c r="CW1790" i="20" s="1"/>
  <c r="W17" i="29"/>
  <c r="CW1777" i="20" s="1"/>
  <c r="W10" i="29"/>
  <c r="CW1770" i="20" s="1"/>
  <c r="W74" i="29"/>
  <c r="CW1834" i="20" s="1"/>
  <c r="W59" i="29"/>
  <c r="CW1819" i="20" s="1"/>
  <c r="W44" i="29"/>
  <c r="CW1804" i="20" s="1"/>
  <c r="W13" i="7"/>
  <c r="W53" i="7"/>
  <c r="W61" i="7"/>
  <c r="W5" i="7"/>
  <c r="W38" i="7"/>
  <c r="W25" i="7"/>
  <c r="W18" i="7"/>
  <c r="W3" i="7"/>
  <c r="W67" i="7"/>
  <c r="W52" i="7"/>
  <c r="DD153" i="5"/>
  <c r="DD154" i="5" s="1"/>
  <c r="DD155" i="5" s="1"/>
  <c r="DD156" i="5" s="1"/>
  <c r="DD157" i="5" s="1"/>
  <c r="DD158" i="5" s="1"/>
  <c r="DD159" i="5" s="1"/>
  <c r="DD160" i="5" s="1"/>
  <c r="DD161" i="5" s="1"/>
  <c r="DD162" i="5" s="1"/>
  <c r="DD163" i="5" s="1"/>
  <c r="DD164" i="5" s="1"/>
  <c r="DD165" i="5" s="1"/>
  <c r="DD166" i="5" s="1"/>
  <c r="DD167" i="5" s="1"/>
  <c r="DD168" i="5" s="1"/>
  <c r="DD169" i="5" s="1"/>
  <c r="DD170" i="5" s="1"/>
  <c r="DD171" i="5" s="1"/>
  <c r="DD172" i="5" s="1"/>
  <c r="DD173" i="5" s="1"/>
  <c r="DD174" i="5" s="1"/>
  <c r="DD175" i="5" s="1"/>
  <c r="DD176" i="5" s="1"/>
  <c r="DD177" i="5" s="1"/>
  <c r="DD178" i="5" s="1"/>
  <c r="DD179" i="5" s="1"/>
  <c r="DD180" i="5" s="1"/>
  <c r="DD181" i="5" s="1"/>
  <c r="DD182" i="5" s="1"/>
  <c r="DD183" i="5" s="1"/>
  <c r="DD184" i="5" s="1"/>
  <c r="DD185" i="5" s="1"/>
  <c r="DD186" i="5" s="1"/>
  <c r="DD187" i="5" s="1"/>
  <c r="DD188" i="5" s="1"/>
  <c r="DD189" i="5" s="1"/>
  <c r="DD190" i="5" s="1"/>
  <c r="DD191" i="5" s="1"/>
  <c r="DD192" i="5" s="1"/>
  <c r="DD193" i="5" s="1"/>
  <c r="DD194" i="5" s="1"/>
  <c r="DD195" i="5" s="1"/>
  <c r="DD196" i="5" s="1"/>
  <c r="DD197" i="5" s="1"/>
  <c r="DD198" i="5" s="1"/>
  <c r="DD199" i="5" s="1"/>
  <c r="DD200" i="5" s="1"/>
  <c r="DD201" i="5" s="1"/>
  <c r="DD202" i="5" s="1"/>
  <c r="DD203" i="5" s="1"/>
  <c r="DD204" i="5" s="1"/>
  <c r="DD205" i="5" s="1"/>
  <c r="DD206" i="5" s="1"/>
  <c r="DD207" i="5" s="1"/>
  <c r="DD208" i="5" s="1"/>
  <c r="DD209" i="5" s="1"/>
  <c r="DD210" i="5" s="1"/>
  <c r="DD211" i="5" s="1"/>
  <c r="DD212" i="5" s="1"/>
  <c r="DD213" i="5" s="1"/>
  <c r="DD214" i="5" s="1"/>
  <c r="DD215" i="5" s="1"/>
  <c r="DD216" i="5" s="1"/>
  <c r="DD217" i="5" s="1"/>
  <c r="DD218" i="5" s="1"/>
  <c r="DD219" i="5" s="1"/>
  <c r="DD220" i="5" s="1"/>
  <c r="DD221" i="5" s="1"/>
  <c r="DD222" i="5" s="1"/>
  <c r="DD223" i="5" s="1"/>
  <c r="DD224" i="5" s="1"/>
  <c r="DD225" i="5" s="1"/>
  <c r="DD226" i="5" s="1"/>
  <c r="DD227" i="5" s="1"/>
  <c r="DD228" i="5" s="1"/>
  <c r="DD229" i="5" s="1"/>
  <c r="DD230" i="5" s="1"/>
  <c r="DD231" i="5" s="1"/>
  <c r="DD232" i="5" s="1"/>
  <c r="DD233" i="5" s="1"/>
  <c r="DD234" i="5" s="1"/>
  <c r="DD235" i="5" s="1"/>
  <c r="DD236" i="5" s="1"/>
  <c r="DD237" i="5" s="1"/>
  <c r="DD238" i="5" s="1"/>
  <c r="DD239" i="5" s="1"/>
  <c r="DD240" i="5" s="1"/>
  <c r="DD241" i="5" s="1"/>
  <c r="DD242" i="5" s="1"/>
  <c r="DD243" i="5" s="1"/>
  <c r="DD244" i="5" s="1"/>
  <c r="DD245" i="5" s="1"/>
  <c r="DD246" i="5" s="1"/>
  <c r="DD247" i="5" s="1"/>
  <c r="DD248" i="5" s="1"/>
  <c r="DD249" i="5" s="1"/>
  <c r="DD250" i="5" s="1"/>
  <c r="DD251" i="5" s="1"/>
  <c r="DD252" i="5" s="1"/>
  <c r="DD253" i="5" s="1"/>
  <c r="DD254" i="5" s="1"/>
  <c r="DD255" i="5" s="1"/>
  <c r="DD256" i="5" s="1"/>
  <c r="DD257" i="5" s="1"/>
  <c r="DD258" i="5" s="1"/>
  <c r="DD259" i="5" s="1"/>
  <c r="DD260" i="5" s="1"/>
  <c r="DD261" i="5" s="1"/>
  <c r="DD262" i="5" s="1"/>
  <c r="DD263" i="5" s="1"/>
  <c r="DD264" i="5" s="1"/>
  <c r="DD265" i="5" s="1"/>
  <c r="DD266" i="5" s="1"/>
  <c r="DD267" i="5" s="1"/>
  <c r="DD268" i="5" s="1"/>
  <c r="DD269" i="5" s="1"/>
  <c r="DD270" i="5" s="1"/>
  <c r="DD271" i="5" s="1"/>
  <c r="DD272" i="5" s="1"/>
  <c r="DD273" i="5" s="1"/>
  <c r="DD274" i="5" s="1"/>
  <c r="DD275" i="5" s="1"/>
  <c r="DD276" i="5" s="1"/>
  <c r="DD277" i="5" s="1"/>
  <c r="DD278" i="5" s="1"/>
  <c r="DD279" i="5" s="1"/>
  <c r="DD280" i="5" s="1"/>
  <c r="DD281" i="5" s="1"/>
  <c r="DD282" i="5" s="1"/>
  <c r="DD283" i="5" s="1"/>
  <c r="DD284" i="5" s="1"/>
  <c r="DD285" i="5" s="1"/>
  <c r="DD286" i="5" s="1"/>
  <c r="DD287" i="5" s="1"/>
  <c r="DD288" i="5" s="1"/>
  <c r="DD289" i="5" s="1"/>
  <c r="DD290" i="5" s="1"/>
  <c r="DD291" i="5" s="1"/>
  <c r="DD292" i="5" s="1"/>
  <c r="DD293" i="5" s="1"/>
  <c r="DD294" i="5" s="1"/>
  <c r="DD295" i="5" s="1"/>
  <c r="DD296" i="5" s="1"/>
  <c r="DD297" i="5" s="1"/>
  <c r="DD298" i="5" s="1"/>
  <c r="DD299" i="5" s="1"/>
  <c r="DD300" i="5" s="1"/>
  <c r="DD301" i="5" s="1"/>
  <c r="DD302" i="5" s="1"/>
  <c r="W39" i="29"/>
  <c r="CW1799" i="20" s="1"/>
  <c r="W31" i="29"/>
  <c r="CW1791" i="20" s="1"/>
  <c r="W63" i="29"/>
  <c r="CW1823" i="20" s="1"/>
  <c r="W7" i="29"/>
  <c r="CW1767" i="20" s="1"/>
  <c r="W38" i="29"/>
  <c r="CW1798" i="20" s="1"/>
  <c r="W25" i="29"/>
  <c r="CW1785" i="20" s="1"/>
  <c r="W18" i="29"/>
  <c r="CW1778" i="20" s="1"/>
  <c r="W3" i="29"/>
  <c r="CW1763" i="20" s="1"/>
  <c r="W67" i="29"/>
  <c r="CW1827" i="20" s="1"/>
  <c r="W52" i="29"/>
  <c r="CW1812" i="20" s="1"/>
  <c r="W32" i="7"/>
  <c r="W72" i="7"/>
  <c r="W80" i="7"/>
  <c r="W24" i="7"/>
  <c r="W46" i="7"/>
  <c r="W33" i="7"/>
  <c r="W26" i="7"/>
  <c r="W11" i="7"/>
  <c r="W75" i="7"/>
  <c r="W60" i="7"/>
  <c r="DD153" i="6"/>
  <c r="DD154" i="6" s="1"/>
  <c r="DD155" i="6" s="1"/>
  <c r="DD156" i="6" s="1"/>
  <c r="DD157" i="6" s="1"/>
  <c r="DD158" i="6" s="1"/>
  <c r="DD159" i="6" s="1"/>
  <c r="DD160" i="6" s="1"/>
  <c r="DD161" i="6" s="1"/>
  <c r="DD162" i="6" s="1"/>
  <c r="DD163" i="6" s="1"/>
  <c r="DD164" i="6" s="1"/>
  <c r="DD165" i="6" s="1"/>
  <c r="DD166" i="6" s="1"/>
  <c r="DD167" i="6" s="1"/>
  <c r="DD168" i="6" s="1"/>
  <c r="DD169" i="6" s="1"/>
  <c r="DD170" i="6" s="1"/>
  <c r="DD171" i="6" s="1"/>
  <c r="DD172" i="6" s="1"/>
  <c r="DD173" i="6" s="1"/>
  <c r="DD174" i="6" s="1"/>
  <c r="DD175" i="6" s="1"/>
  <c r="DD176" i="6" s="1"/>
  <c r="DD177" i="6" s="1"/>
  <c r="DD178" i="6" s="1"/>
  <c r="DD179" i="6" s="1"/>
  <c r="DD180" i="6" s="1"/>
  <c r="DD181" i="6" s="1"/>
  <c r="DD182" i="6" s="1"/>
  <c r="DD183" i="6" s="1"/>
  <c r="DD184" i="6" s="1"/>
  <c r="DD185" i="6" s="1"/>
  <c r="DD186" i="6" s="1"/>
  <c r="DD187" i="6" s="1"/>
  <c r="DD188" i="6" s="1"/>
  <c r="DD189" i="6" s="1"/>
  <c r="DD190" i="6" s="1"/>
  <c r="DD191" i="6" s="1"/>
  <c r="DD192" i="6" s="1"/>
  <c r="DD193" i="6" s="1"/>
  <c r="DD194" i="6" s="1"/>
  <c r="DD195" i="6" s="1"/>
  <c r="DD196" i="6" s="1"/>
  <c r="DD197" i="6" s="1"/>
  <c r="DD198" i="6" s="1"/>
  <c r="DD199" i="6" s="1"/>
  <c r="DD200" i="6" s="1"/>
  <c r="DD201" i="6" s="1"/>
  <c r="DD202" i="6" s="1"/>
  <c r="DD203" i="6" s="1"/>
  <c r="DD204" i="6" s="1"/>
  <c r="DD205" i="6" s="1"/>
  <c r="DD206" i="6" s="1"/>
  <c r="DD207" i="6" s="1"/>
  <c r="DD208" i="6" s="1"/>
  <c r="DD209" i="6" s="1"/>
  <c r="DD210" i="6" s="1"/>
  <c r="DD211" i="6" s="1"/>
  <c r="DD212" i="6" s="1"/>
  <c r="DD213" i="6" s="1"/>
  <c r="DD214" i="6" s="1"/>
  <c r="DD215" i="6" s="1"/>
  <c r="DD216" i="6" s="1"/>
  <c r="DD217" i="6" s="1"/>
  <c r="DD218" i="6" s="1"/>
  <c r="DD219" i="6" s="1"/>
  <c r="DD220" i="6" s="1"/>
  <c r="DD221" i="6" s="1"/>
  <c r="DD222" i="6" s="1"/>
  <c r="DD223" i="6" s="1"/>
  <c r="DD224" i="6" s="1"/>
  <c r="DD225" i="6" s="1"/>
  <c r="DD226" i="6" s="1"/>
  <c r="DD227" i="6" s="1"/>
  <c r="DD228" i="6" s="1"/>
  <c r="DD229" i="6" s="1"/>
  <c r="DD230" i="6" s="1"/>
  <c r="DD231" i="6" s="1"/>
  <c r="DD232" i="6" s="1"/>
  <c r="DD233" i="6" s="1"/>
  <c r="DD234" i="6" s="1"/>
  <c r="DD235" i="6" s="1"/>
  <c r="DD236" i="6" s="1"/>
  <c r="DD237" i="6" s="1"/>
  <c r="DD238" i="6" s="1"/>
  <c r="DD239" i="6" s="1"/>
  <c r="DD240" i="6" s="1"/>
  <c r="DD241" i="6" s="1"/>
  <c r="DD242" i="6" s="1"/>
  <c r="DD243" i="6" s="1"/>
  <c r="DD244" i="6" s="1"/>
  <c r="DD245" i="6" s="1"/>
  <c r="DD246" i="6" s="1"/>
  <c r="DD247" i="6" s="1"/>
  <c r="DD248" i="6" s="1"/>
  <c r="DD249" i="6" s="1"/>
  <c r="DD250" i="6" s="1"/>
  <c r="DD251" i="6" s="1"/>
  <c r="DD252" i="6" s="1"/>
  <c r="DD253" i="6" s="1"/>
  <c r="DD254" i="6" s="1"/>
  <c r="DD255" i="6" s="1"/>
  <c r="DD256" i="6" s="1"/>
  <c r="DD257" i="6" s="1"/>
  <c r="DD258" i="6" s="1"/>
  <c r="DD259" i="6" s="1"/>
  <c r="DD260" i="6" s="1"/>
  <c r="DD261" i="6" s="1"/>
  <c r="DD262" i="6" s="1"/>
  <c r="DD263" i="6" s="1"/>
  <c r="DD264" i="6" s="1"/>
  <c r="DD265" i="6" s="1"/>
  <c r="DD266" i="6" s="1"/>
  <c r="DD267" i="6" s="1"/>
  <c r="DD268" i="6" s="1"/>
  <c r="DD269" i="6" s="1"/>
  <c r="DD270" i="6" s="1"/>
  <c r="DD271" i="6" s="1"/>
  <c r="DD272" i="6" s="1"/>
  <c r="DD273" i="6" s="1"/>
  <c r="DD274" i="6" s="1"/>
  <c r="DD275" i="6" s="1"/>
  <c r="DD276" i="6" s="1"/>
  <c r="DD277" i="6" s="1"/>
  <c r="DD278" i="6" s="1"/>
  <c r="DD279" i="6" s="1"/>
  <c r="DD280" i="6" s="1"/>
  <c r="DD281" i="6" s="1"/>
  <c r="DD282" i="6" s="1"/>
  <c r="DD283" i="6" s="1"/>
  <c r="DD284" i="6" s="1"/>
  <c r="DD285" i="6" s="1"/>
  <c r="DD286" i="6" s="1"/>
  <c r="DD287" i="6" s="1"/>
  <c r="DD288" i="6" s="1"/>
  <c r="DD289" i="6" s="1"/>
  <c r="DD290" i="6" s="1"/>
  <c r="DD291" i="6" s="1"/>
  <c r="DD292" i="6" s="1"/>
  <c r="DD293" i="6" s="1"/>
  <c r="DD294" i="6" s="1"/>
  <c r="DD295" i="6" s="1"/>
  <c r="DD296" i="6" s="1"/>
  <c r="DD297" i="6" s="1"/>
  <c r="DD298" i="6" s="1"/>
  <c r="DD299" i="6" s="1"/>
  <c r="DD300" i="6" s="1"/>
  <c r="DD301" i="6" s="1"/>
  <c r="DD302" i="6" s="1"/>
  <c r="W56" i="29"/>
  <c r="CW1816" i="20" s="1"/>
  <c r="W80" i="29"/>
  <c r="CW1840" i="20" s="1"/>
  <c r="W23" i="29"/>
  <c r="CW1783" i="20" s="1"/>
  <c r="W29" i="29"/>
  <c r="CW1789" i="20" s="1"/>
  <c r="W46" i="29"/>
  <c r="CW1806" i="20" s="1"/>
  <c r="W33" i="29"/>
  <c r="CW1793" i="20" s="1"/>
  <c r="W26" i="29"/>
  <c r="CW1786" i="20" s="1"/>
  <c r="W11" i="29"/>
  <c r="CW1771" i="20" s="1"/>
  <c r="W75" i="29"/>
  <c r="CW1835" i="20" s="1"/>
  <c r="W60" i="29"/>
  <c r="CW1820" i="20" s="1"/>
  <c r="W7" i="7"/>
  <c r="W15" i="7"/>
  <c r="W21" i="7"/>
  <c r="W47" i="7"/>
  <c r="W54" i="7"/>
  <c r="W41" i="7"/>
  <c r="W34" i="7"/>
  <c r="W19" i="7"/>
  <c r="W4" i="7"/>
  <c r="W68" i="7"/>
  <c r="DD153" i="23"/>
  <c r="DD154" i="23" s="1"/>
  <c r="DD155" i="23" s="1"/>
  <c r="DD156" i="23" s="1"/>
  <c r="DD157" i="23" s="1"/>
  <c r="DD158" i="23" s="1"/>
  <c r="DD159" i="23" s="1"/>
  <c r="DD160" i="23" s="1"/>
  <c r="DD161" i="23" s="1"/>
  <c r="DD162" i="23" s="1"/>
  <c r="DD163" i="23" s="1"/>
  <c r="DD164" i="23" s="1"/>
  <c r="DD165" i="23" s="1"/>
  <c r="DD166" i="23" s="1"/>
  <c r="DD167" i="23" s="1"/>
  <c r="DD168" i="23" s="1"/>
  <c r="DD169" i="23" s="1"/>
  <c r="DD170" i="23" s="1"/>
  <c r="DD171" i="23" s="1"/>
  <c r="DD172" i="23" s="1"/>
  <c r="DD173" i="23" s="1"/>
  <c r="DD174" i="23" s="1"/>
  <c r="DD175" i="23" s="1"/>
  <c r="DD176" i="23" s="1"/>
  <c r="DD177" i="23" s="1"/>
  <c r="DD178" i="23" s="1"/>
  <c r="DD179" i="23" s="1"/>
  <c r="DD180" i="23" s="1"/>
  <c r="DD181" i="23" s="1"/>
  <c r="DD182" i="23" s="1"/>
  <c r="DD183" i="23" s="1"/>
  <c r="DD184" i="23" s="1"/>
  <c r="DD185" i="23" s="1"/>
  <c r="DD186" i="23" s="1"/>
  <c r="DD187" i="23" s="1"/>
  <c r="DD188" i="23" s="1"/>
  <c r="DD189" i="23" s="1"/>
  <c r="DD190" i="23" s="1"/>
  <c r="DD191" i="23" s="1"/>
  <c r="DD192" i="23" s="1"/>
  <c r="DD193" i="23" s="1"/>
  <c r="DD194" i="23" s="1"/>
  <c r="DD195" i="23" s="1"/>
  <c r="DD196" i="23" s="1"/>
  <c r="DD197" i="23" s="1"/>
  <c r="DD198" i="23" s="1"/>
  <c r="DD199" i="23" s="1"/>
  <c r="DD200" i="23" s="1"/>
  <c r="DD201" i="23" s="1"/>
  <c r="DD202" i="23" s="1"/>
  <c r="DD203" i="23" s="1"/>
  <c r="DD204" i="23" s="1"/>
  <c r="DD205" i="23" s="1"/>
  <c r="DD206" i="23" s="1"/>
  <c r="DD207" i="23" s="1"/>
  <c r="DD208" i="23" s="1"/>
  <c r="DD209" i="23" s="1"/>
  <c r="DD210" i="23" s="1"/>
  <c r="DD211" i="23" s="1"/>
  <c r="DD212" i="23" s="1"/>
  <c r="DD213" i="23" s="1"/>
  <c r="DD214" i="23" s="1"/>
  <c r="DD215" i="23" s="1"/>
  <c r="DD216" i="23" s="1"/>
  <c r="DD217" i="23" s="1"/>
  <c r="DD218" i="23" s="1"/>
  <c r="DD219" i="23" s="1"/>
  <c r="DD220" i="23" s="1"/>
  <c r="DD221" i="23" s="1"/>
  <c r="DD222" i="23" s="1"/>
  <c r="DD223" i="23" s="1"/>
  <c r="DD224" i="23" s="1"/>
  <c r="DD225" i="23" s="1"/>
  <c r="DD226" i="23" s="1"/>
  <c r="DD227" i="23" s="1"/>
  <c r="DD228" i="23" s="1"/>
  <c r="DD229" i="23" s="1"/>
  <c r="DD230" i="23" s="1"/>
  <c r="DD231" i="23" s="1"/>
  <c r="DD232" i="23" s="1"/>
  <c r="DD233" i="23" s="1"/>
  <c r="DD234" i="23" s="1"/>
  <c r="DD235" i="23" s="1"/>
  <c r="DD236" i="23" s="1"/>
  <c r="DD237" i="23" s="1"/>
  <c r="DD238" i="23" s="1"/>
  <c r="DD239" i="23" s="1"/>
  <c r="DD240" i="23" s="1"/>
  <c r="DD241" i="23" s="1"/>
  <c r="DD242" i="23" s="1"/>
  <c r="DD243" i="23" s="1"/>
  <c r="DD244" i="23" s="1"/>
  <c r="DD245" i="23" s="1"/>
  <c r="DD246" i="23" s="1"/>
  <c r="DD247" i="23" s="1"/>
  <c r="DD248" i="23" s="1"/>
  <c r="DD249" i="23" s="1"/>
  <c r="DD250" i="23" s="1"/>
  <c r="DD251" i="23" s="1"/>
  <c r="DD252" i="23" s="1"/>
  <c r="DD253" i="23" s="1"/>
  <c r="DD254" i="23" s="1"/>
  <c r="DD255" i="23" s="1"/>
  <c r="DD256" i="23" s="1"/>
  <c r="DD257" i="23" s="1"/>
  <c r="DD258" i="23" s="1"/>
  <c r="DD259" i="23" s="1"/>
  <c r="DD260" i="23" s="1"/>
  <c r="DD261" i="23" s="1"/>
  <c r="DD262" i="23" s="1"/>
  <c r="DD263" i="23" s="1"/>
  <c r="DD264" i="23" s="1"/>
  <c r="DD265" i="23" s="1"/>
  <c r="DD266" i="23" s="1"/>
  <c r="DD267" i="23" s="1"/>
  <c r="DD268" i="23" s="1"/>
  <c r="DD269" i="23" s="1"/>
  <c r="DD270" i="23" s="1"/>
  <c r="DD271" i="23" s="1"/>
  <c r="DD272" i="23" s="1"/>
  <c r="DD273" i="23" s="1"/>
  <c r="DD274" i="23" s="1"/>
  <c r="DD275" i="23" s="1"/>
  <c r="DD276" i="23" s="1"/>
  <c r="DD277" i="23" s="1"/>
  <c r="DD278" i="23" s="1"/>
  <c r="DD279" i="23" s="1"/>
  <c r="DD280" i="23" s="1"/>
  <c r="DD281" i="23" s="1"/>
  <c r="DD282" i="23" s="1"/>
  <c r="DD283" i="23" s="1"/>
  <c r="DD284" i="23" s="1"/>
  <c r="DD285" i="23" s="1"/>
  <c r="DD286" i="23" s="1"/>
  <c r="DD287" i="23" s="1"/>
  <c r="DD288" i="23" s="1"/>
  <c r="DD289" i="23" s="1"/>
  <c r="DD290" i="23" s="1"/>
  <c r="DD291" i="23" s="1"/>
  <c r="DD292" i="23" s="1"/>
  <c r="DD293" i="23" s="1"/>
  <c r="DD294" i="23" s="1"/>
  <c r="DD295" i="23" s="1"/>
  <c r="DD296" i="23" s="1"/>
  <c r="DD297" i="23" s="1"/>
  <c r="DD298" i="23" s="1"/>
  <c r="DD299" i="23" s="1"/>
  <c r="DD300" i="23" s="1"/>
  <c r="DD301" i="23" s="1"/>
  <c r="DD302" i="23" s="1"/>
  <c r="W8" i="29"/>
  <c r="CW1768" i="20" s="1"/>
  <c r="W13" i="29"/>
  <c r="CW1773" i="20" s="1"/>
  <c r="W45" i="29"/>
  <c r="CW1805" i="20" s="1"/>
  <c r="W48" i="29"/>
  <c r="CW1808" i="20" s="1"/>
  <c r="W54" i="29"/>
  <c r="CW1814" i="20" s="1"/>
  <c r="W41" i="29"/>
  <c r="CW1801" i="20" s="1"/>
  <c r="W34" i="29"/>
  <c r="CW1794" i="20" s="1"/>
  <c r="W19" i="29"/>
  <c r="CW1779" i="20" s="1"/>
  <c r="W4" i="29"/>
  <c r="CW1764" i="20" s="1"/>
  <c r="W68" i="29"/>
  <c r="CW1828" i="20" s="1"/>
  <c r="W29" i="7"/>
  <c r="W37" i="7"/>
  <c r="W40" i="7"/>
  <c r="W69" i="7"/>
  <c r="W62" i="7"/>
  <c r="W49" i="7"/>
  <c r="W42" i="7"/>
  <c r="W27" i="7"/>
  <c r="W12" i="7"/>
  <c r="W76" i="7"/>
  <c r="DD18" i="39"/>
  <c r="DD19" i="39" s="1"/>
  <c r="DD20" i="39" s="1"/>
  <c r="DD21" i="39" s="1"/>
  <c r="DD22" i="39" s="1"/>
  <c r="DD23" i="39" s="1"/>
  <c r="DD24" i="39" s="1"/>
  <c r="DD25" i="39" s="1"/>
  <c r="DD26" i="39" s="1"/>
  <c r="DD27" i="39" s="1"/>
  <c r="DD28" i="39" s="1"/>
  <c r="DD29" i="39" s="1"/>
  <c r="DD30" i="39" s="1"/>
  <c r="DD31" i="39" s="1"/>
  <c r="DD32" i="39" s="1"/>
  <c r="DD33" i="39" s="1"/>
  <c r="DD34" i="39" s="1"/>
  <c r="DD35" i="39" s="1"/>
  <c r="DD36" i="39" s="1"/>
  <c r="DD37" i="39" s="1"/>
  <c r="DD38" i="39" s="1"/>
  <c r="DD39" i="39" s="1"/>
  <c r="DD40" i="39" s="1"/>
  <c r="DD41" i="39" s="1"/>
  <c r="DD42" i="39" s="1"/>
  <c r="DD43" i="39" s="1"/>
  <c r="DD44" i="39" s="1"/>
  <c r="DD45" i="39" s="1"/>
  <c r="DD46" i="39" s="1"/>
  <c r="DD47" i="39" s="1"/>
  <c r="DD48" i="39" s="1"/>
  <c r="DD49" i="39" s="1"/>
  <c r="DD50" i="39" s="1"/>
  <c r="DD51" i="39" s="1"/>
  <c r="DD52" i="39" s="1"/>
  <c r="DD53" i="39" s="1"/>
  <c r="DD54" i="39" s="1"/>
  <c r="DD55" i="39" s="1"/>
  <c r="DD56" i="39" s="1"/>
  <c r="DD57" i="39" s="1"/>
  <c r="DD58" i="39" s="1"/>
  <c r="DD59" i="39" s="1"/>
  <c r="DD60" i="39" s="1"/>
  <c r="DD61" i="39" s="1"/>
  <c r="DD62" i="39" s="1"/>
  <c r="DD63" i="39" s="1"/>
  <c r="DD64" i="39" s="1"/>
  <c r="DD65" i="39" s="1"/>
  <c r="DD66" i="39" s="1"/>
  <c r="DD67" i="39" s="1"/>
  <c r="DD68" i="39" s="1"/>
  <c r="DD69" i="39" s="1"/>
  <c r="DD70" i="39" s="1"/>
  <c r="DD71" i="39" s="1"/>
  <c r="DD72" i="39" s="1"/>
  <c r="DD73" i="39" s="1"/>
  <c r="DD74" i="39" s="1"/>
  <c r="DD75" i="39" s="1"/>
  <c r="DD76" i="39" s="1"/>
  <c r="DD77" i="39" s="1"/>
  <c r="DD78" i="39" s="1"/>
  <c r="DD79" i="39" s="1"/>
  <c r="DD80" i="39" s="1"/>
  <c r="DD81" i="39" s="1"/>
  <c r="DD82" i="39" s="1"/>
  <c r="DD83" i="39" s="1"/>
  <c r="DD84" i="39" s="1"/>
  <c r="DD85" i="39" s="1"/>
  <c r="DD86" i="39" s="1"/>
  <c r="DD87" i="39" s="1"/>
  <c r="DD88" i="39" s="1"/>
  <c r="DD89" i="39" s="1"/>
  <c r="DD90" i="39" s="1"/>
  <c r="DD91" i="39" s="1"/>
  <c r="DD92" i="39" s="1"/>
  <c r="DD93" i="39" s="1"/>
  <c r="DD94" i="39" s="1"/>
  <c r="DD95" i="39" s="1"/>
  <c r="DD96" i="39" s="1"/>
  <c r="DD97" i="39" s="1"/>
  <c r="DD98" i="39" s="1"/>
  <c r="DD99" i="39" s="1"/>
  <c r="DD100" i="39" s="1"/>
  <c r="DD101" i="39" s="1"/>
  <c r="DD102" i="39" s="1"/>
  <c r="DD103" i="39" s="1"/>
  <c r="DD104" i="39" s="1"/>
  <c r="DD105" i="39" s="1"/>
  <c r="DD106" i="39" s="1"/>
  <c r="DD107" i="39" s="1"/>
  <c r="DD108" i="39" s="1"/>
  <c r="DD109" i="39" s="1"/>
  <c r="DD110" i="39" s="1"/>
  <c r="DD111" i="39" s="1"/>
  <c r="DD112" i="39" s="1"/>
  <c r="DD113" i="39" s="1"/>
  <c r="DD114" i="39" s="1"/>
  <c r="DD115" i="39" s="1"/>
  <c r="DD116" i="39" s="1"/>
  <c r="DD117" i="39" s="1"/>
  <c r="DD118" i="39" s="1"/>
  <c r="DD119" i="39" s="1"/>
  <c r="DD120" i="39" s="1"/>
  <c r="DD121" i="39" s="1"/>
  <c r="DD122" i="39" s="1"/>
  <c r="DD123" i="39" s="1"/>
  <c r="DD124" i="39" s="1"/>
  <c r="DD125" i="39" s="1"/>
  <c r="DD126" i="39" s="1"/>
  <c r="DD127" i="39" s="1"/>
  <c r="DD128" i="39" s="1"/>
  <c r="DD129" i="39" s="1"/>
  <c r="DD130" i="39" s="1"/>
  <c r="DD131" i="39" s="1"/>
  <c r="DD132" i="39" s="1"/>
  <c r="DD133" i="39" s="1"/>
  <c r="DD134" i="39" s="1"/>
  <c r="DD135" i="39" s="1"/>
  <c r="DD136" i="39" s="1"/>
  <c r="DD137" i="39" s="1"/>
  <c r="DD138" i="39" s="1"/>
  <c r="DD139" i="39" s="1"/>
  <c r="DD140" i="39" s="1"/>
  <c r="DD141" i="39" s="1"/>
  <c r="DD142" i="39" s="1"/>
  <c r="DD143" i="39" s="1"/>
  <c r="DD144" i="39" s="1"/>
  <c r="DD145" i="39" s="1"/>
  <c r="DD146" i="39" s="1"/>
  <c r="DD147" i="39" s="1"/>
  <c r="DD148" i="39" s="1"/>
  <c r="DD149" i="39" s="1"/>
  <c r="DD150" i="39" s="1"/>
  <c r="DD151" i="39" s="1"/>
  <c r="DD152" i="39" s="1"/>
  <c r="DD18" i="28"/>
  <c r="DD19" i="28" s="1"/>
  <c r="DD20" i="28" s="1"/>
  <c r="DD21" i="28" s="1"/>
  <c r="DD22" i="28" s="1"/>
  <c r="DD23" i="28" s="1"/>
  <c r="DD24" i="28" s="1"/>
  <c r="DD25" i="28" s="1"/>
  <c r="DD26" i="28" s="1"/>
  <c r="DD27" i="28" s="1"/>
  <c r="DD28" i="28" s="1"/>
  <c r="DD29" i="28" s="1"/>
  <c r="DD30" i="28" s="1"/>
  <c r="DD31" i="28" s="1"/>
  <c r="DD32" i="28" s="1"/>
  <c r="DD33" i="28" s="1"/>
  <c r="DD34" i="28" s="1"/>
  <c r="DD35" i="28" s="1"/>
  <c r="DD36" i="28" s="1"/>
  <c r="DD37" i="28" s="1"/>
  <c r="DD38" i="28" s="1"/>
  <c r="DD39" i="28" s="1"/>
  <c r="DD40" i="28" s="1"/>
  <c r="DD41" i="28" s="1"/>
  <c r="DD42" i="28" s="1"/>
  <c r="DD43" i="28" s="1"/>
  <c r="DD44" i="28" s="1"/>
  <c r="DD45" i="28" s="1"/>
  <c r="DD46" i="28" s="1"/>
  <c r="DD47" i="28" s="1"/>
  <c r="DD48" i="28" s="1"/>
  <c r="DD49" i="28" s="1"/>
  <c r="DD50" i="28" s="1"/>
  <c r="DD51" i="28" s="1"/>
  <c r="DD52" i="28" s="1"/>
  <c r="DD53" i="28" s="1"/>
  <c r="DD54" i="28" s="1"/>
  <c r="DD55" i="28" s="1"/>
  <c r="DD56" i="28" s="1"/>
  <c r="DD57" i="28" s="1"/>
  <c r="DD58" i="28" s="1"/>
  <c r="DD59" i="28" s="1"/>
  <c r="DD60" i="28" s="1"/>
  <c r="DD61" i="28" s="1"/>
  <c r="DD62" i="28" s="1"/>
  <c r="DD63" i="28" s="1"/>
  <c r="DD64" i="28" s="1"/>
  <c r="DD65" i="28" s="1"/>
  <c r="DD66" i="28" s="1"/>
  <c r="DD67" i="28" s="1"/>
  <c r="DD68" i="28" s="1"/>
  <c r="DD69" i="28" s="1"/>
  <c r="DD70" i="28" s="1"/>
  <c r="DD71" i="28" s="1"/>
  <c r="DD72" i="28" s="1"/>
  <c r="DD73" i="28" s="1"/>
  <c r="DD74" i="28" s="1"/>
  <c r="DD75" i="28" s="1"/>
  <c r="DD76" i="28" s="1"/>
  <c r="DD77" i="28" s="1"/>
  <c r="DD78" i="28" s="1"/>
  <c r="DD79" i="28" s="1"/>
  <c r="DD80" i="28" s="1"/>
  <c r="DD81" i="28" s="1"/>
  <c r="DD82" i="28" s="1"/>
  <c r="DD83" i="28" s="1"/>
  <c r="DD84" i="28" s="1"/>
  <c r="DD85" i="28" s="1"/>
  <c r="DD86" i="28" s="1"/>
  <c r="DD87" i="28" s="1"/>
  <c r="DD88" i="28" s="1"/>
  <c r="DD89" i="28" s="1"/>
  <c r="DD90" i="28" s="1"/>
  <c r="DD91" i="28" s="1"/>
  <c r="DD92" i="28" s="1"/>
  <c r="DD93" i="28" s="1"/>
  <c r="DD94" i="28" s="1"/>
  <c r="DD95" i="28" s="1"/>
  <c r="DD96" i="28" s="1"/>
  <c r="DD97" i="28" s="1"/>
  <c r="DD98" i="28" s="1"/>
  <c r="DD99" i="28" s="1"/>
  <c r="DD100" i="28" s="1"/>
  <c r="DD101" i="28" s="1"/>
  <c r="DD102" i="28" s="1"/>
  <c r="DD103" i="28" s="1"/>
  <c r="DD104" i="28" s="1"/>
  <c r="DD105" i="28" s="1"/>
  <c r="DD106" i="28" s="1"/>
  <c r="DD107" i="28" s="1"/>
  <c r="DD108" i="28" s="1"/>
  <c r="DD109" i="28" s="1"/>
  <c r="DD110" i="28" s="1"/>
  <c r="DD111" i="28" s="1"/>
  <c r="DD112" i="28" s="1"/>
  <c r="DD113" i="28" s="1"/>
  <c r="DD114" i="28" s="1"/>
  <c r="DD115" i="28" s="1"/>
  <c r="DD116" i="28" s="1"/>
  <c r="DD117" i="28" s="1"/>
  <c r="DD118" i="28" s="1"/>
  <c r="DD119" i="28" s="1"/>
  <c r="DD120" i="28" s="1"/>
  <c r="DD121" i="28" s="1"/>
  <c r="DD122" i="28" s="1"/>
  <c r="DD123" i="28" s="1"/>
  <c r="DD124" i="28" s="1"/>
  <c r="DD125" i="28" s="1"/>
  <c r="DD126" i="28" s="1"/>
  <c r="DD127" i="28" s="1"/>
  <c r="DD128" i="28" s="1"/>
  <c r="DD129" i="28" s="1"/>
  <c r="DD130" i="28" s="1"/>
  <c r="DD131" i="28" s="1"/>
  <c r="DD132" i="28" s="1"/>
  <c r="DD133" i="28" s="1"/>
  <c r="DD134" i="28" s="1"/>
  <c r="DD135" i="28" s="1"/>
  <c r="DD136" i="28" s="1"/>
  <c r="DD137" i="28" s="1"/>
  <c r="DD138" i="28" s="1"/>
  <c r="DD139" i="28" s="1"/>
  <c r="DD140" i="28" s="1"/>
  <c r="DD141" i="28" s="1"/>
  <c r="DD142" i="28" s="1"/>
  <c r="DD143" i="28" s="1"/>
  <c r="DD144" i="28" s="1"/>
  <c r="DD145" i="28" s="1"/>
  <c r="DD146" i="28" s="1"/>
  <c r="DD147" i="28" s="1"/>
  <c r="DD148" i="28" s="1"/>
  <c r="DD149" i="28" s="1"/>
  <c r="DD150" i="28" s="1"/>
  <c r="DD151" i="28" s="1"/>
  <c r="DD152" i="28" s="1"/>
  <c r="DD18" i="27"/>
  <c r="DD19" i="27" s="1"/>
  <c r="DD20" i="27" s="1"/>
  <c r="DD21" i="27" s="1"/>
  <c r="DD22" i="27" s="1"/>
  <c r="DD23" i="27" s="1"/>
  <c r="DD24" i="27" s="1"/>
  <c r="DD25" i="27" s="1"/>
  <c r="DD26" i="27" s="1"/>
  <c r="DD27" i="27" s="1"/>
  <c r="DD28" i="27" s="1"/>
  <c r="DD29" i="27" s="1"/>
  <c r="DD30" i="27" s="1"/>
  <c r="DD31" i="27" s="1"/>
  <c r="DD32" i="27" s="1"/>
  <c r="DD33" i="27" s="1"/>
  <c r="DD34" i="27" s="1"/>
  <c r="DD35" i="27" s="1"/>
  <c r="DD36" i="27" s="1"/>
  <c r="DD37" i="27" s="1"/>
  <c r="DD38" i="27" s="1"/>
  <c r="DD39" i="27" s="1"/>
  <c r="DD40" i="27" s="1"/>
  <c r="DD41" i="27" s="1"/>
  <c r="DD42" i="27" s="1"/>
  <c r="DD43" i="27" s="1"/>
  <c r="DD44" i="27" s="1"/>
  <c r="DD45" i="27" s="1"/>
  <c r="DD46" i="27" s="1"/>
  <c r="DD47" i="27" s="1"/>
  <c r="DD48" i="27" s="1"/>
  <c r="DD49" i="27" s="1"/>
  <c r="DD50" i="27" s="1"/>
  <c r="DD51" i="27" s="1"/>
  <c r="DD52" i="27" s="1"/>
  <c r="DD53" i="27" s="1"/>
  <c r="DD54" i="27" s="1"/>
  <c r="DD55" i="27" s="1"/>
  <c r="DD56" i="27" s="1"/>
  <c r="DD57" i="27" s="1"/>
  <c r="DD58" i="27" s="1"/>
  <c r="DD59" i="27" s="1"/>
  <c r="DD60" i="27" s="1"/>
  <c r="DD61" i="27" s="1"/>
  <c r="DD62" i="27" s="1"/>
  <c r="DD63" i="27" s="1"/>
  <c r="DD64" i="27" s="1"/>
  <c r="DD65" i="27" s="1"/>
  <c r="DD66" i="27" s="1"/>
  <c r="DD67" i="27" s="1"/>
  <c r="DD68" i="27" s="1"/>
  <c r="DD69" i="27" s="1"/>
  <c r="DD70" i="27" s="1"/>
  <c r="DD71" i="27" s="1"/>
  <c r="DD72" i="27" s="1"/>
  <c r="DD73" i="27" s="1"/>
  <c r="DD74" i="27" s="1"/>
  <c r="DD75" i="27" s="1"/>
  <c r="DD76" i="27" s="1"/>
  <c r="DD77" i="27" s="1"/>
  <c r="DD78" i="27" s="1"/>
  <c r="DD79" i="27" s="1"/>
  <c r="DD80" i="27" s="1"/>
  <c r="DD81" i="27" s="1"/>
  <c r="DD82" i="27" s="1"/>
  <c r="DD83" i="27" s="1"/>
  <c r="DD84" i="27" s="1"/>
  <c r="DD85" i="27" s="1"/>
  <c r="DD86" i="27" s="1"/>
  <c r="DD87" i="27" s="1"/>
  <c r="DD88" i="27" s="1"/>
  <c r="DD89" i="27" s="1"/>
  <c r="DD90" i="27" s="1"/>
  <c r="DD91" i="27" s="1"/>
  <c r="DD92" i="27" s="1"/>
  <c r="DD93" i="27" s="1"/>
  <c r="DD94" i="27" s="1"/>
  <c r="DD95" i="27" s="1"/>
  <c r="DD96" i="27" s="1"/>
  <c r="DD97" i="27" s="1"/>
  <c r="DD98" i="27" s="1"/>
  <c r="DD99" i="27" s="1"/>
  <c r="DD100" i="27" s="1"/>
  <c r="DD101" i="27" s="1"/>
  <c r="DD102" i="27" s="1"/>
  <c r="DD103" i="27" s="1"/>
  <c r="DD104" i="27" s="1"/>
  <c r="DD105" i="27" s="1"/>
  <c r="DD106" i="27" s="1"/>
  <c r="DD107" i="27" s="1"/>
  <c r="DD108" i="27" s="1"/>
  <c r="DD109" i="27" s="1"/>
  <c r="DD110" i="27" s="1"/>
  <c r="DD111" i="27" s="1"/>
  <c r="DD112" i="27" s="1"/>
  <c r="DD113" i="27" s="1"/>
  <c r="DD114" i="27" s="1"/>
  <c r="DD115" i="27" s="1"/>
  <c r="DD116" i="27" s="1"/>
  <c r="DD117" i="27" s="1"/>
  <c r="DD118" i="27" s="1"/>
  <c r="DD119" i="27" s="1"/>
  <c r="DD120" i="27" s="1"/>
  <c r="DD121" i="27" s="1"/>
  <c r="DD122" i="27" s="1"/>
  <c r="DD123" i="27" s="1"/>
  <c r="DD124" i="27" s="1"/>
  <c r="DD125" i="27" s="1"/>
  <c r="DD126" i="27" s="1"/>
  <c r="DD127" i="27" s="1"/>
  <c r="DD128" i="27" s="1"/>
  <c r="DD129" i="27" s="1"/>
  <c r="DD130" i="27" s="1"/>
  <c r="DD131" i="27" s="1"/>
  <c r="DD132" i="27" s="1"/>
  <c r="DD133" i="27" s="1"/>
  <c r="DD134" i="27" s="1"/>
  <c r="DD135" i="27" s="1"/>
  <c r="DD136" i="27" s="1"/>
  <c r="DD137" i="27" s="1"/>
  <c r="DD138" i="27" s="1"/>
  <c r="DD139" i="27" s="1"/>
  <c r="DD140" i="27" s="1"/>
  <c r="DD141" i="27" s="1"/>
  <c r="DD142" i="27" s="1"/>
  <c r="DD143" i="27" s="1"/>
  <c r="DD144" i="27" s="1"/>
  <c r="DD145" i="27" s="1"/>
  <c r="DD146" i="27" s="1"/>
  <c r="DD147" i="27" s="1"/>
  <c r="DD148" i="27" s="1"/>
  <c r="DD149" i="27" s="1"/>
  <c r="DD150" i="27" s="1"/>
  <c r="DD151" i="27" s="1"/>
  <c r="DD152" i="27" s="1"/>
  <c r="DD18" i="19"/>
  <c r="DD19" i="19" s="1"/>
  <c r="DD20" i="19" s="1"/>
  <c r="DD21" i="19" s="1"/>
  <c r="DD22" i="19" s="1"/>
  <c r="DD23" i="19" s="1"/>
  <c r="DD24" i="19" s="1"/>
  <c r="DD25" i="19" s="1"/>
  <c r="DD26" i="19" s="1"/>
  <c r="DD27" i="19" s="1"/>
  <c r="DD28" i="19" s="1"/>
  <c r="DD29" i="19" s="1"/>
  <c r="DD30" i="19" s="1"/>
  <c r="DD31" i="19" s="1"/>
  <c r="DD32" i="19" s="1"/>
  <c r="DD33" i="19" s="1"/>
  <c r="DD34" i="19" s="1"/>
  <c r="DD35" i="19" s="1"/>
  <c r="DD36" i="19" s="1"/>
  <c r="DD37" i="19" s="1"/>
  <c r="DD38" i="19" s="1"/>
  <c r="DD39" i="19" s="1"/>
  <c r="DD40" i="19" s="1"/>
  <c r="DD41" i="19" s="1"/>
  <c r="DD42" i="19" s="1"/>
  <c r="DD43" i="19" s="1"/>
  <c r="DD44" i="19" s="1"/>
  <c r="DD45" i="19" s="1"/>
  <c r="DD46" i="19" s="1"/>
  <c r="DD47" i="19" s="1"/>
  <c r="DD48" i="19" s="1"/>
  <c r="DD49" i="19" s="1"/>
  <c r="DD50" i="19" s="1"/>
  <c r="DD51" i="19" s="1"/>
  <c r="DD52" i="19" s="1"/>
  <c r="DD53" i="19" s="1"/>
  <c r="DD54" i="19" s="1"/>
  <c r="DD55" i="19" s="1"/>
  <c r="DD56" i="19" s="1"/>
  <c r="DD57" i="19" s="1"/>
  <c r="DD58" i="19" s="1"/>
  <c r="DD59" i="19" s="1"/>
  <c r="DD60" i="19" s="1"/>
  <c r="DD61" i="19" s="1"/>
  <c r="DD62" i="19" s="1"/>
  <c r="DD63" i="19" s="1"/>
  <c r="DD64" i="19" s="1"/>
  <c r="DD65" i="19" s="1"/>
  <c r="DD66" i="19" s="1"/>
  <c r="DD67" i="19" s="1"/>
  <c r="DD68" i="19" s="1"/>
  <c r="DD69" i="19" s="1"/>
  <c r="DD70" i="19" s="1"/>
  <c r="DD71" i="19" s="1"/>
  <c r="DD72" i="19" s="1"/>
  <c r="DD73" i="19" s="1"/>
  <c r="DD74" i="19" s="1"/>
  <c r="DD75" i="19" s="1"/>
  <c r="DD76" i="19" s="1"/>
  <c r="DD77" i="19" s="1"/>
  <c r="DD78" i="19" s="1"/>
  <c r="DD79" i="19" s="1"/>
  <c r="DD80" i="19" s="1"/>
  <c r="DD81" i="19" s="1"/>
  <c r="DD82" i="19" s="1"/>
  <c r="DD83" i="19" s="1"/>
  <c r="DD84" i="19" s="1"/>
  <c r="DD85" i="19" s="1"/>
  <c r="DD86" i="19" s="1"/>
  <c r="DD87" i="19" s="1"/>
  <c r="DD88" i="19" s="1"/>
  <c r="DD89" i="19" s="1"/>
  <c r="DD90" i="19" s="1"/>
  <c r="DD91" i="19" s="1"/>
  <c r="DD92" i="19" s="1"/>
  <c r="DD93" i="19" s="1"/>
  <c r="DD94" i="19" s="1"/>
  <c r="DD95" i="19" s="1"/>
  <c r="DD96" i="19" s="1"/>
  <c r="DD97" i="19" s="1"/>
  <c r="DD98" i="19" s="1"/>
  <c r="DD99" i="19" s="1"/>
  <c r="DD100" i="19" s="1"/>
  <c r="DD101" i="19" s="1"/>
  <c r="DD102" i="19" s="1"/>
  <c r="DD103" i="19" s="1"/>
  <c r="DD104" i="19" s="1"/>
  <c r="DD105" i="19" s="1"/>
  <c r="DD106" i="19" s="1"/>
  <c r="DD107" i="19" s="1"/>
  <c r="DD108" i="19" s="1"/>
  <c r="DD109" i="19" s="1"/>
  <c r="DD110" i="19" s="1"/>
  <c r="DD111" i="19" s="1"/>
  <c r="DD112" i="19" s="1"/>
  <c r="DD113" i="19" s="1"/>
  <c r="DD114" i="19" s="1"/>
  <c r="DD115" i="19" s="1"/>
  <c r="DD116" i="19" s="1"/>
  <c r="DD117" i="19" s="1"/>
  <c r="DD118" i="19" s="1"/>
  <c r="DD119" i="19" s="1"/>
  <c r="DD120" i="19" s="1"/>
  <c r="DD121" i="19" s="1"/>
  <c r="DD122" i="19" s="1"/>
  <c r="DD123" i="19" s="1"/>
  <c r="DD124" i="19" s="1"/>
  <c r="DD125" i="19" s="1"/>
  <c r="DD126" i="19" s="1"/>
  <c r="DD127" i="19" s="1"/>
  <c r="DD128" i="19" s="1"/>
  <c r="DD129" i="19" s="1"/>
  <c r="DD130" i="19" s="1"/>
  <c r="DD131" i="19" s="1"/>
  <c r="DD132" i="19" s="1"/>
  <c r="DD133" i="19" s="1"/>
  <c r="DD134" i="19" s="1"/>
  <c r="DD135" i="19" s="1"/>
  <c r="DD136" i="19" s="1"/>
  <c r="DD137" i="19" s="1"/>
  <c r="DD138" i="19" s="1"/>
  <c r="DD139" i="19" s="1"/>
  <c r="DD140" i="19" s="1"/>
  <c r="DD141" i="19" s="1"/>
  <c r="DD142" i="19" s="1"/>
  <c r="DD143" i="19" s="1"/>
  <c r="DD144" i="19" s="1"/>
  <c r="DD145" i="19" s="1"/>
  <c r="DD146" i="19" s="1"/>
  <c r="DD147" i="19" s="1"/>
  <c r="DD148" i="19" s="1"/>
  <c r="DD149" i="19" s="1"/>
  <c r="DD150" i="19" s="1"/>
  <c r="DD151" i="19" s="1"/>
  <c r="DD152" i="19" s="1"/>
  <c r="DD18" i="18"/>
  <c r="DD19" i="18" s="1"/>
  <c r="DD20" i="18" s="1"/>
  <c r="DD21" i="18" s="1"/>
  <c r="DD22" i="18" s="1"/>
  <c r="DD23" i="18" s="1"/>
  <c r="DD24" i="18" s="1"/>
  <c r="DD25" i="18" s="1"/>
  <c r="DD26" i="18" s="1"/>
  <c r="DD27" i="18" s="1"/>
  <c r="DD28" i="18" s="1"/>
  <c r="DD29" i="18" s="1"/>
  <c r="DD30" i="18" s="1"/>
  <c r="DD31" i="18" s="1"/>
  <c r="DD32" i="18" s="1"/>
  <c r="DD33" i="18" s="1"/>
  <c r="DD34" i="18" s="1"/>
  <c r="DD35" i="18" s="1"/>
  <c r="DD36" i="18" s="1"/>
  <c r="DD37" i="18" s="1"/>
  <c r="DD38" i="18" s="1"/>
  <c r="DD39" i="18" s="1"/>
  <c r="DD40" i="18" s="1"/>
  <c r="DD41" i="18" s="1"/>
  <c r="DD42" i="18" s="1"/>
  <c r="DD43" i="18" s="1"/>
  <c r="DD44" i="18" s="1"/>
  <c r="DD45" i="18" s="1"/>
  <c r="DD46" i="18" s="1"/>
  <c r="DD47" i="18" s="1"/>
  <c r="DD48" i="18" s="1"/>
  <c r="DD49" i="18" s="1"/>
  <c r="DD50" i="18" s="1"/>
  <c r="DD51" i="18" s="1"/>
  <c r="DD52" i="18" s="1"/>
  <c r="DD53" i="18" s="1"/>
  <c r="DD54" i="18" s="1"/>
  <c r="DD55" i="18" s="1"/>
  <c r="DD56" i="18" s="1"/>
  <c r="DD57" i="18" s="1"/>
  <c r="DD58" i="18" s="1"/>
  <c r="DD59" i="18" s="1"/>
  <c r="DD60" i="18" s="1"/>
  <c r="DD61" i="18" s="1"/>
  <c r="DD62" i="18" s="1"/>
  <c r="DD63" i="18" s="1"/>
  <c r="DD64" i="18" s="1"/>
  <c r="DD65" i="18" s="1"/>
  <c r="DD66" i="18" s="1"/>
  <c r="DD67" i="18" s="1"/>
  <c r="DD68" i="18" s="1"/>
  <c r="DD69" i="18" s="1"/>
  <c r="DD70" i="18" s="1"/>
  <c r="DD71" i="18" s="1"/>
  <c r="DD72" i="18" s="1"/>
  <c r="DD73" i="18" s="1"/>
  <c r="DD74" i="18" s="1"/>
  <c r="DD75" i="18" s="1"/>
  <c r="DD76" i="18" s="1"/>
  <c r="DD77" i="18" s="1"/>
  <c r="DD78" i="18" s="1"/>
  <c r="DD79" i="18" s="1"/>
  <c r="DD80" i="18" s="1"/>
  <c r="DD81" i="18" s="1"/>
  <c r="DD82" i="18" s="1"/>
  <c r="DD83" i="18" s="1"/>
  <c r="DD84" i="18" s="1"/>
  <c r="DD85" i="18" s="1"/>
  <c r="DD86" i="18" s="1"/>
  <c r="DD87" i="18" s="1"/>
  <c r="DD88" i="18" s="1"/>
  <c r="DD89" i="18" s="1"/>
  <c r="DD90" i="18" s="1"/>
  <c r="DD91" i="18" s="1"/>
  <c r="DD92" i="18" s="1"/>
  <c r="DD93" i="18" s="1"/>
  <c r="DD94" i="18" s="1"/>
  <c r="DD95" i="18" s="1"/>
  <c r="DD96" i="18" s="1"/>
  <c r="DD97" i="18" s="1"/>
  <c r="DD98" i="18" s="1"/>
  <c r="DD99" i="18" s="1"/>
  <c r="DD100" i="18" s="1"/>
  <c r="DD101" i="18" s="1"/>
  <c r="DD102" i="18" s="1"/>
  <c r="DD103" i="18" s="1"/>
  <c r="DD104" i="18" s="1"/>
  <c r="DD105" i="18" s="1"/>
  <c r="DD106" i="18" s="1"/>
  <c r="DD107" i="18" s="1"/>
  <c r="DD108" i="18" s="1"/>
  <c r="DD109" i="18" s="1"/>
  <c r="DD110" i="18" s="1"/>
  <c r="DD111" i="18" s="1"/>
  <c r="DD112" i="18" s="1"/>
  <c r="DD113" i="18" s="1"/>
  <c r="DD114" i="18" s="1"/>
  <c r="DD115" i="18" s="1"/>
  <c r="DD116" i="18" s="1"/>
  <c r="DD117" i="18" s="1"/>
  <c r="DD118" i="18" s="1"/>
  <c r="DD119" i="18" s="1"/>
  <c r="DD120" i="18" s="1"/>
  <c r="DD121" i="18" s="1"/>
  <c r="DD122" i="18" s="1"/>
  <c r="DD123" i="18" s="1"/>
  <c r="DD124" i="18" s="1"/>
  <c r="DD125" i="18" s="1"/>
  <c r="DD126" i="18" s="1"/>
  <c r="DD127" i="18" s="1"/>
  <c r="DD128" i="18" s="1"/>
  <c r="DD129" i="18" s="1"/>
  <c r="DD130" i="18" s="1"/>
  <c r="DD131" i="18" s="1"/>
  <c r="DD132" i="18" s="1"/>
  <c r="DD133" i="18" s="1"/>
  <c r="DD134" i="18" s="1"/>
  <c r="DD135" i="18" s="1"/>
  <c r="DD136" i="18" s="1"/>
  <c r="DD137" i="18" s="1"/>
  <c r="DD138" i="18" s="1"/>
  <c r="DD139" i="18" s="1"/>
  <c r="DD140" i="18" s="1"/>
  <c r="DD141" i="18" s="1"/>
  <c r="DD142" i="18" s="1"/>
  <c r="DD143" i="18" s="1"/>
  <c r="DD144" i="18" s="1"/>
  <c r="DD145" i="18" s="1"/>
  <c r="DD146" i="18" s="1"/>
  <c r="DD147" i="18" s="1"/>
  <c r="DD148" i="18" s="1"/>
  <c r="DD149" i="18" s="1"/>
  <c r="DD150" i="18" s="1"/>
  <c r="DD151" i="18" s="1"/>
  <c r="DD152" i="18" s="1"/>
  <c r="DG3" i="17"/>
  <c r="DD4" i="17"/>
  <c r="DD5" i="17" s="1"/>
  <c r="DD6" i="17" s="1"/>
  <c r="DD7" i="17" s="1"/>
  <c r="DD8" i="17" s="1"/>
  <c r="DD9" i="17" s="1"/>
  <c r="DD10" i="17" s="1"/>
  <c r="DD11" i="17" s="1"/>
  <c r="DD12" i="17" s="1"/>
  <c r="DD13" i="17" s="1"/>
  <c r="DD14" i="17" s="1"/>
  <c r="DD15" i="17" s="1"/>
  <c r="DD16" i="17" s="1"/>
  <c r="DD17" i="17" s="1"/>
  <c r="DG3" i="22"/>
  <c r="DD4" i="22"/>
  <c r="DD5" i="22" s="1"/>
  <c r="DD6" i="22" s="1"/>
  <c r="DD7" i="22" s="1"/>
  <c r="DD8" i="22" s="1"/>
  <c r="DD9" i="22" s="1"/>
  <c r="DD10" i="22" s="1"/>
  <c r="DD11" i="22" s="1"/>
  <c r="DD12" i="22" s="1"/>
  <c r="DD13" i="22" s="1"/>
  <c r="DD14" i="22" s="1"/>
  <c r="DD15" i="22" s="1"/>
  <c r="DD16" i="22" s="1"/>
  <c r="DD17" i="22" s="1"/>
  <c r="DG3" i="30"/>
  <c r="DD18" i="34"/>
  <c r="DD19" i="34" s="1"/>
  <c r="DD20" i="34" s="1"/>
  <c r="DD21" i="34" s="1"/>
  <c r="DD22" i="34" s="1"/>
  <c r="DD23" i="34" s="1"/>
  <c r="DD24" i="34" s="1"/>
  <c r="DD25" i="34" s="1"/>
  <c r="DD26" i="34" s="1"/>
  <c r="DD27" i="34" s="1"/>
  <c r="DD28" i="34" s="1"/>
  <c r="DD29" i="34" s="1"/>
  <c r="DD30" i="34" s="1"/>
  <c r="DD31" i="34" s="1"/>
  <c r="DD32" i="34" s="1"/>
  <c r="DD33" i="34" s="1"/>
  <c r="DD34" i="34" s="1"/>
  <c r="DD35" i="34" s="1"/>
  <c r="DD36" i="34" s="1"/>
  <c r="DD37" i="34" s="1"/>
  <c r="DD38" i="34" s="1"/>
  <c r="DD39" i="34" s="1"/>
  <c r="DD40" i="34" s="1"/>
  <c r="DD41" i="34" s="1"/>
  <c r="DD42" i="34" s="1"/>
  <c r="DD43" i="34" s="1"/>
  <c r="DD44" i="34" s="1"/>
  <c r="DD45" i="34" s="1"/>
  <c r="DD46" i="34" s="1"/>
  <c r="DD47" i="34" s="1"/>
  <c r="DD48" i="34" s="1"/>
  <c r="DD49" i="34" s="1"/>
  <c r="DD50" i="34" s="1"/>
  <c r="DD51" i="34" s="1"/>
  <c r="DD52" i="34" s="1"/>
  <c r="DD53" i="34" s="1"/>
  <c r="DD54" i="34" s="1"/>
  <c r="DD55" i="34" s="1"/>
  <c r="DD56" i="34" s="1"/>
  <c r="DD57" i="34" s="1"/>
  <c r="DD58" i="34" s="1"/>
  <c r="DD59" i="34" s="1"/>
  <c r="DD60" i="34" s="1"/>
  <c r="DD61" i="34" s="1"/>
  <c r="DD62" i="34" s="1"/>
  <c r="DD63" i="34" s="1"/>
  <c r="DD64" i="34" s="1"/>
  <c r="DD65" i="34" s="1"/>
  <c r="DD66" i="34" s="1"/>
  <c r="DD67" i="34" s="1"/>
  <c r="DD68" i="34" s="1"/>
  <c r="DD69" i="34" s="1"/>
  <c r="DD70" i="34" s="1"/>
  <c r="DD71" i="34" s="1"/>
  <c r="DD72" i="34" s="1"/>
  <c r="DD73" i="34" s="1"/>
  <c r="DD74" i="34" s="1"/>
  <c r="DD75" i="34" s="1"/>
  <c r="DD76" i="34" s="1"/>
  <c r="DD77" i="34" s="1"/>
  <c r="DD78" i="34" s="1"/>
  <c r="DD79" i="34" s="1"/>
  <c r="DD80" i="34" s="1"/>
  <c r="DD81" i="34" s="1"/>
  <c r="DD82" i="34" s="1"/>
  <c r="DD83" i="34" s="1"/>
  <c r="DD84" i="34" s="1"/>
  <c r="DD85" i="34" s="1"/>
  <c r="DD86" i="34" s="1"/>
  <c r="DD87" i="34" s="1"/>
  <c r="DD88" i="34" s="1"/>
  <c r="DD89" i="34" s="1"/>
  <c r="DD90" i="34" s="1"/>
  <c r="DD91" i="34" s="1"/>
  <c r="DD92" i="34" s="1"/>
  <c r="DD93" i="34" s="1"/>
  <c r="DD94" i="34" s="1"/>
  <c r="DD95" i="34" s="1"/>
  <c r="DD96" i="34" s="1"/>
  <c r="DD97" i="34" s="1"/>
  <c r="DD98" i="34" s="1"/>
  <c r="DD99" i="34" s="1"/>
  <c r="DD100" i="34" s="1"/>
  <c r="DD101" i="34" s="1"/>
  <c r="DD102" i="34" s="1"/>
  <c r="DD103" i="34" s="1"/>
  <c r="DD104" i="34" s="1"/>
  <c r="DD105" i="34" s="1"/>
  <c r="DD106" i="34" s="1"/>
  <c r="DD107" i="34" s="1"/>
  <c r="DD108" i="34" s="1"/>
  <c r="DD109" i="34" s="1"/>
  <c r="DD110" i="34" s="1"/>
  <c r="DD111" i="34" s="1"/>
  <c r="DD112" i="34" s="1"/>
  <c r="DD113" i="34" s="1"/>
  <c r="DD114" i="34" s="1"/>
  <c r="DD115" i="34" s="1"/>
  <c r="DD116" i="34" s="1"/>
  <c r="DD117" i="34" s="1"/>
  <c r="DD118" i="34" s="1"/>
  <c r="DD119" i="34" s="1"/>
  <c r="DD120" i="34" s="1"/>
  <c r="DD121" i="34" s="1"/>
  <c r="DD122" i="34" s="1"/>
  <c r="DD123" i="34" s="1"/>
  <c r="DD124" i="34" s="1"/>
  <c r="DD125" i="34" s="1"/>
  <c r="DD126" i="34" s="1"/>
  <c r="DD127" i="34" s="1"/>
  <c r="DD128" i="34" s="1"/>
  <c r="DD129" i="34" s="1"/>
  <c r="DD130" i="34" s="1"/>
  <c r="DD131" i="34" s="1"/>
  <c r="DD132" i="34" s="1"/>
  <c r="DD133" i="34" s="1"/>
  <c r="DD134" i="34" s="1"/>
  <c r="DD135" i="34" s="1"/>
  <c r="DD136" i="34" s="1"/>
  <c r="DD137" i="34" s="1"/>
  <c r="DD138" i="34" s="1"/>
  <c r="DD139" i="34" s="1"/>
  <c r="DD140" i="34" s="1"/>
  <c r="DD141" i="34" s="1"/>
  <c r="DD142" i="34" s="1"/>
  <c r="DD143" i="34" s="1"/>
  <c r="DD144" i="34" s="1"/>
  <c r="DD145" i="34" s="1"/>
  <c r="DD146" i="34" s="1"/>
  <c r="DD147" i="34" s="1"/>
  <c r="DD148" i="34" s="1"/>
  <c r="DD149" i="34" s="1"/>
  <c r="DD150" i="34" s="1"/>
  <c r="DD151" i="34" s="1"/>
  <c r="DD152" i="34" s="1"/>
  <c r="DD18" i="1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8" i="10"/>
  <c r="DD19" i="10" s="1"/>
  <c r="DD20" i="10" s="1"/>
  <c r="DD21" i="10" s="1"/>
  <c r="DD22" i="10" s="1"/>
  <c r="DD23" i="10" s="1"/>
  <c r="DD24" i="10" s="1"/>
  <c r="DD25" i="10" s="1"/>
  <c r="DD26" i="10" s="1"/>
  <c r="DD27" i="10" s="1"/>
  <c r="DD28" i="10" s="1"/>
  <c r="DD29" i="10" s="1"/>
  <c r="DD30" i="10" s="1"/>
  <c r="DD31" i="10" s="1"/>
  <c r="DD32" i="10" s="1"/>
  <c r="DD33" i="10" s="1"/>
  <c r="DD34" i="10" s="1"/>
  <c r="DD35" i="10" s="1"/>
  <c r="DD36" i="10" s="1"/>
  <c r="DD37" i="10" s="1"/>
  <c r="DD38" i="10" s="1"/>
  <c r="DD39" i="10" s="1"/>
  <c r="DD40" i="10" s="1"/>
  <c r="DD41" i="10" s="1"/>
  <c r="DD42" i="10" s="1"/>
  <c r="DD43" i="10" s="1"/>
  <c r="DD44" i="10" s="1"/>
  <c r="DD45" i="10" s="1"/>
  <c r="DD46" i="10" s="1"/>
  <c r="DD47" i="10" s="1"/>
  <c r="DD48" i="10" s="1"/>
  <c r="DD49" i="10" s="1"/>
  <c r="DD50" i="10" s="1"/>
  <c r="DD51" i="10" s="1"/>
  <c r="DD52" i="10" s="1"/>
  <c r="DD53" i="10" s="1"/>
  <c r="DD54" i="10" s="1"/>
  <c r="DD55" i="10" s="1"/>
  <c r="DD56" i="10" s="1"/>
  <c r="DD57" i="10" s="1"/>
  <c r="DD58" i="10" s="1"/>
  <c r="DD59" i="10" s="1"/>
  <c r="DD60" i="10" s="1"/>
  <c r="DD61" i="10" s="1"/>
  <c r="DD62" i="10" s="1"/>
  <c r="DD63" i="10" s="1"/>
  <c r="DD64" i="10" s="1"/>
  <c r="DD65" i="10" s="1"/>
  <c r="DD66" i="10" s="1"/>
  <c r="DD67" i="10" s="1"/>
  <c r="DD68" i="10" s="1"/>
  <c r="DD69" i="10" s="1"/>
  <c r="DD70" i="10" s="1"/>
  <c r="DD71" i="10" s="1"/>
  <c r="DD72" i="10" s="1"/>
  <c r="DD73" i="10" s="1"/>
  <c r="DD74" i="10" s="1"/>
  <c r="DD75" i="10" s="1"/>
  <c r="DD76" i="10" s="1"/>
  <c r="DD77" i="10" s="1"/>
  <c r="DD78" i="10" s="1"/>
  <c r="DD79" i="10" s="1"/>
  <c r="DD80" i="10" s="1"/>
  <c r="DD81" i="10" s="1"/>
  <c r="DD82" i="10" s="1"/>
  <c r="DD83" i="10" s="1"/>
  <c r="DD84" i="10" s="1"/>
  <c r="DD85" i="10" s="1"/>
  <c r="DD86" i="10" s="1"/>
  <c r="DD87" i="10" s="1"/>
  <c r="DD88" i="10" s="1"/>
  <c r="DD89" i="10" s="1"/>
  <c r="DD90" i="10" s="1"/>
  <c r="DD91" i="10" s="1"/>
  <c r="DD92" i="10" s="1"/>
  <c r="DD93" i="10" s="1"/>
  <c r="DD94" i="10" s="1"/>
  <c r="DD95" i="10" s="1"/>
  <c r="DD96" i="10" s="1"/>
  <c r="DD97" i="10" s="1"/>
  <c r="DD98" i="10" s="1"/>
  <c r="DD99" i="10" s="1"/>
  <c r="DD100" i="10" s="1"/>
  <c r="DD101" i="10" s="1"/>
  <c r="DD102" i="10" s="1"/>
  <c r="DD103" i="10" s="1"/>
  <c r="DD104" i="10" s="1"/>
  <c r="DD105" i="10" s="1"/>
  <c r="DD106" i="10" s="1"/>
  <c r="DD107" i="10" s="1"/>
  <c r="DD108" i="10" s="1"/>
  <c r="DD109" i="10" s="1"/>
  <c r="DD110" i="10" s="1"/>
  <c r="DD111" i="10" s="1"/>
  <c r="DD112" i="10" s="1"/>
  <c r="DD113" i="10" s="1"/>
  <c r="DD114" i="10" s="1"/>
  <c r="DD115" i="10" s="1"/>
  <c r="DD116" i="10" s="1"/>
  <c r="DD117" i="10" s="1"/>
  <c r="DD118" i="10" s="1"/>
  <c r="DD119" i="10" s="1"/>
  <c r="DD120" i="10" s="1"/>
  <c r="DD121" i="10" s="1"/>
  <c r="DD122" i="10" s="1"/>
  <c r="DD123" i="10" s="1"/>
  <c r="DD124" i="10" s="1"/>
  <c r="DD125" i="10" s="1"/>
  <c r="DD126" i="10" s="1"/>
  <c r="DD127" i="10" s="1"/>
  <c r="DD128" i="10" s="1"/>
  <c r="DD129" i="10" s="1"/>
  <c r="DD130" i="10" s="1"/>
  <c r="DD131" i="10" s="1"/>
  <c r="DD132" i="10" s="1"/>
  <c r="DD133" i="10" s="1"/>
  <c r="DD134" i="10" s="1"/>
  <c r="DD135" i="10" s="1"/>
  <c r="DD136" i="10" s="1"/>
  <c r="DD137" i="10" s="1"/>
  <c r="DD138" i="10" s="1"/>
  <c r="DD139" i="10" s="1"/>
  <c r="DD140" i="10" s="1"/>
  <c r="DD141" i="10" s="1"/>
  <c r="DD142" i="10" s="1"/>
  <c r="DD143" i="10" s="1"/>
  <c r="DD144" i="10" s="1"/>
  <c r="DD145" i="10" s="1"/>
  <c r="DD146" i="10" s="1"/>
  <c r="DD147" i="10" s="1"/>
  <c r="DD148" i="10" s="1"/>
  <c r="DD149" i="10" s="1"/>
  <c r="DD150" i="10" s="1"/>
  <c r="DD151" i="10" s="1"/>
  <c r="DD152" i="10" s="1"/>
  <c r="DD18" i="8"/>
  <c r="DD19" i="8" s="1"/>
  <c r="DD20" i="8" s="1"/>
  <c r="DD21" i="8" s="1"/>
  <c r="DD22" i="8" s="1"/>
  <c r="DD23" i="8" s="1"/>
  <c r="DD24" i="8" s="1"/>
  <c r="DD25" i="8" s="1"/>
  <c r="DD26" i="8" s="1"/>
  <c r="DD27" i="8" s="1"/>
  <c r="DD28" i="8" s="1"/>
  <c r="DD29" i="8" s="1"/>
  <c r="DD30" i="8" s="1"/>
  <c r="DD31" i="8" s="1"/>
  <c r="DD32" i="8" s="1"/>
  <c r="DD33" i="8" s="1"/>
  <c r="DD34" i="8" s="1"/>
  <c r="DD35" i="8" s="1"/>
  <c r="DD36" i="8" s="1"/>
  <c r="DD37" i="8" s="1"/>
  <c r="DD38" i="8" s="1"/>
  <c r="DD39" i="8" s="1"/>
  <c r="DD40" i="8" s="1"/>
  <c r="DD41" i="8" s="1"/>
  <c r="DD42" i="8" s="1"/>
  <c r="DD43" i="8" s="1"/>
  <c r="DD44" i="8" s="1"/>
  <c r="DD45" i="8" s="1"/>
  <c r="DD46" i="8" s="1"/>
  <c r="DD47" i="8" s="1"/>
  <c r="DD48" i="8" s="1"/>
  <c r="DD49" i="8" s="1"/>
  <c r="DD50" i="8" s="1"/>
  <c r="DD51" i="8" s="1"/>
  <c r="DD52" i="8" s="1"/>
  <c r="DD53" i="8" s="1"/>
  <c r="DD54" i="8" s="1"/>
  <c r="DD55" i="8" s="1"/>
  <c r="DD56" i="8" s="1"/>
  <c r="DD57" i="8" s="1"/>
  <c r="DD58" i="8" s="1"/>
  <c r="DD59" i="8" s="1"/>
  <c r="DD60" i="8" s="1"/>
  <c r="DD61" i="8" s="1"/>
  <c r="DD62" i="8" s="1"/>
  <c r="DD63" i="8" s="1"/>
  <c r="DD64" i="8" s="1"/>
  <c r="DD65" i="8" s="1"/>
  <c r="DD66" i="8" s="1"/>
  <c r="DD67" i="8" s="1"/>
  <c r="DD68" i="8" s="1"/>
  <c r="DD69" i="8" s="1"/>
  <c r="DD70" i="8" s="1"/>
  <c r="DD71" i="8" s="1"/>
  <c r="DD72" i="8" s="1"/>
  <c r="DD73" i="8" s="1"/>
  <c r="DD74" i="8" s="1"/>
  <c r="DD75" i="8" s="1"/>
  <c r="DD76" i="8" s="1"/>
  <c r="DD77" i="8" s="1"/>
  <c r="DD78" i="8" s="1"/>
  <c r="DD79" i="8" s="1"/>
  <c r="DD80" i="8" s="1"/>
  <c r="DD81" i="8" s="1"/>
  <c r="DD82" i="8" s="1"/>
  <c r="DD83" i="8" s="1"/>
  <c r="DD84" i="8" s="1"/>
  <c r="DD85" i="8" s="1"/>
  <c r="DD86" i="8" s="1"/>
  <c r="DD87" i="8" s="1"/>
  <c r="DD88" i="8" s="1"/>
  <c r="DD89" i="8" s="1"/>
  <c r="DD90" i="8" s="1"/>
  <c r="DD91" i="8" s="1"/>
  <c r="DD92" i="8" s="1"/>
  <c r="DD93" i="8" s="1"/>
  <c r="DD94" i="8" s="1"/>
  <c r="DD95" i="8" s="1"/>
  <c r="DD96" i="8" s="1"/>
  <c r="DD97" i="8" s="1"/>
  <c r="DD98" i="8" s="1"/>
  <c r="DD99" i="8" s="1"/>
  <c r="DD100" i="8" s="1"/>
  <c r="DD101" i="8" s="1"/>
  <c r="DD102" i="8" s="1"/>
  <c r="DD103" i="8" s="1"/>
  <c r="DD104" i="8" s="1"/>
  <c r="DD105" i="8" s="1"/>
  <c r="DD106" i="8" s="1"/>
  <c r="DD107" i="8" s="1"/>
  <c r="DD108" i="8" s="1"/>
  <c r="DD109" i="8" s="1"/>
  <c r="DD110" i="8" s="1"/>
  <c r="DD111" i="8" s="1"/>
  <c r="DD112" i="8" s="1"/>
  <c r="DD113" i="8" s="1"/>
  <c r="DD114" i="8" s="1"/>
  <c r="DD115" i="8" s="1"/>
  <c r="DD116" i="8" s="1"/>
  <c r="DD117" i="8" s="1"/>
  <c r="DD118" i="8" s="1"/>
  <c r="DD119" i="8" s="1"/>
  <c r="DD120" i="8" s="1"/>
  <c r="DD121" i="8" s="1"/>
  <c r="DD122" i="8" s="1"/>
  <c r="DD123" i="8" s="1"/>
  <c r="DD124" i="8" s="1"/>
  <c r="DD125" i="8" s="1"/>
  <c r="DD126" i="8" s="1"/>
  <c r="DD127" i="8" s="1"/>
  <c r="DD128" i="8" s="1"/>
  <c r="DD129" i="8" s="1"/>
  <c r="DD130" i="8" s="1"/>
  <c r="DD131" i="8" s="1"/>
  <c r="DD132" i="8" s="1"/>
  <c r="DD133" i="8" s="1"/>
  <c r="DD134" i="8" s="1"/>
  <c r="DD135" i="8" s="1"/>
  <c r="DD136" i="8" s="1"/>
  <c r="DD137" i="8" s="1"/>
  <c r="DD138" i="8" s="1"/>
  <c r="DD139" i="8" s="1"/>
  <c r="DD140" i="8" s="1"/>
  <c r="DD141" i="8" s="1"/>
  <c r="DD142" i="8" s="1"/>
  <c r="DD143" i="8" s="1"/>
  <c r="DD144" i="8" s="1"/>
  <c r="DD145" i="8" s="1"/>
  <c r="DD146" i="8" s="1"/>
  <c r="DD147" i="8" s="1"/>
  <c r="DD148" i="8" s="1"/>
  <c r="DD149" i="8" s="1"/>
  <c r="DD150" i="8" s="1"/>
  <c r="DD151" i="8" s="1"/>
  <c r="DD152" i="8" s="1"/>
  <c r="DD18" i="4"/>
  <c r="DD19" i="4" s="1"/>
  <c r="DD20" i="4" s="1"/>
  <c r="DD21" i="4" s="1"/>
  <c r="DD22" i="4" s="1"/>
  <c r="DD23" i="4" s="1"/>
  <c r="DD24" i="4" s="1"/>
  <c r="DD25" i="4" s="1"/>
  <c r="DD26" i="4" s="1"/>
  <c r="DD27" i="4" s="1"/>
  <c r="DD28" i="4" s="1"/>
  <c r="DD29" i="4" s="1"/>
  <c r="DD30" i="4" s="1"/>
  <c r="DD31" i="4" s="1"/>
  <c r="DD32" i="4" s="1"/>
  <c r="DD33" i="4" s="1"/>
  <c r="DD34" i="4" s="1"/>
  <c r="DD35" i="4" s="1"/>
  <c r="DD36" i="4" s="1"/>
  <c r="DD37" i="4" s="1"/>
  <c r="DD38" i="4" s="1"/>
  <c r="DD39" i="4" s="1"/>
  <c r="DD40" i="4" s="1"/>
  <c r="DD41" i="4" s="1"/>
  <c r="DD42" i="4" s="1"/>
  <c r="DD43" i="4" s="1"/>
  <c r="DD44" i="4" s="1"/>
  <c r="DD45" i="4" s="1"/>
  <c r="DD46" i="4" s="1"/>
  <c r="DD47" i="4" s="1"/>
  <c r="DD48" i="4" s="1"/>
  <c r="DD49" i="4" s="1"/>
  <c r="DD50" i="4" s="1"/>
  <c r="DD51" i="4" s="1"/>
  <c r="DD52" i="4" s="1"/>
  <c r="DD53" i="4" s="1"/>
  <c r="DD54" i="4" s="1"/>
  <c r="DD55" i="4" s="1"/>
  <c r="DD56" i="4" s="1"/>
  <c r="DD57" i="4" s="1"/>
  <c r="DD58" i="4" s="1"/>
  <c r="DD59" i="4" s="1"/>
  <c r="DD60" i="4" s="1"/>
  <c r="DD61" i="4" s="1"/>
  <c r="DD62" i="4" s="1"/>
  <c r="DD63" i="4" s="1"/>
  <c r="DD64" i="4" s="1"/>
  <c r="DD65" i="4" s="1"/>
  <c r="DD66" i="4" s="1"/>
  <c r="DD67" i="4" s="1"/>
  <c r="DD68" i="4" s="1"/>
  <c r="DD69" i="4" s="1"/>
  <c r="DD70" i="4" s="1"/>
  <c r="DD71" i="4" s="1"/>
  <c r="DD72" i="4" s="1"/>
  <c r="DD73" i="4" s="1"/>
  <c r="DD74" i="4" s="1"/>
  <c r="DD75" i="4" s="1"/>
  <c r="DD76" i="4" s="1"/>
  <c r="DD77" i="4" s="1"/>
  <c r="DD78" i="4" s="1"/>
  <c r="DD79" i="4" s="1"/>
  <c r="DD80" i="4" s="1"/>
  <c r="DD81" i="4" s="1"/>
  <c r="DD82" i="4" s="1"/>
  <c r="DD83" i="4" s="1"/>
  <c r="DD84" i="4" s="1"/>
  <c r="DD85" i="4" s="1"/>
  <c r="DD86" i="4" s="1"/>
  <c r="DD87" i="4" s="1"/>
  <c r="DD88" i="4" s="1"/>
  <c r="DD89" i="4" s="1"/>
  <c r="DD90" i="4" s="1"/>
  <c r="DD91" i="4" s="1"/>
  <c r="DD92" i="4" s="1"/>
  <c r="DD93" i="4" s="1"/>
  <c r="DD94" i="4" s="1"/>
  <c r="DD95" i="4" s="1"/>
  <c r="DD96" i="4" s="1"/>
  <c r="DD97" i="4" s="1"/>
  <c r="DD98" i="4" s="1"/>
  <c r="DD99" i="4" s="1"/>
  <c r="DD100" i="4" s="1"/>
  <c r="DD101" i="4" s="1"/>
  <c r="DD102" i="4" s="1"/>
  <c r="DD103" i="4" s="1"/>
  <c r="DD104" i="4" s="1"/>
  <c r="DD105" i="4" s="1"/>
  <c r="DD106" i="4" s="1"/>
  <c r="DD107" i="4" s="1"/>
  <c r="DD108" i="4" s="1"/>
  <c r="DD109" i="4" s="1"/>
  <c r="DD110" i="4" s="1"/>
  <c r="DD111" i="4" s="1"/>
  <c r="DD112" i="4" s="1"/>
  <c r="DD113" i="4" s="1"/>
  <c r="DD114" i="4" s="1"/>
  <c r="DD115" i="4" s="1"/>
  <c r="DD116" i="4" s="1"/>
  <c r="DD117" i="4" s="1"/>
  <c r="DD118" i="4" s="1"/>
  <c r="DD119" i="4" s="1"/>
  <c r="DD120" i="4" s="1"/>
  <c r="DD121" i="4" s="1"/>
  <c r="DD122" i="4" s="1"/>
  <c r="DD123" i="4" s="1"/>
  <c r="DD124" i="4" s="1"/>
  <c r="DD125" i="4" s="1"/>
  <c r="DD126" i="4" s="1"/>
  <c r="DD127" i="4" s="1"/>
  <c r="DD128" i="4" s="1"/>
  <c r="DD129" i="4" s="1"/>
  <c r="DD130" i="4" s="1"/>
  <c r="DD131" i="4" s="1"/>
  <c r="DD132" i="4" s="1"/>
  <c r="DD133" i="4" s="1"/>
  <c r="DD134" i="4" s="1"/>
  <c r="DD135" i="4" s="1"/>
  <c r="DD136" i="4" s="1"/>
  <c r="DD137" i="4" s="1"/>
  <c r="DD138" i="4" s="1"/>
  <c r="DD139" i="4" s="1"/>
  <c r="DD140" i="4" s="1"/>
  <c r="DD141" i="4" s="1"/>
  <c r="DD142" i="4" s="1"/>
  <c r="DD143" i="4" s="1"/>
  <c r="DD144" i="4" s="1"/>
  <c r="DD145" i="4" s="1"/>
  <c r="DD146" i="4" s="1"/>
  <c r="DD147" i="4" s="1"/>
  <c r="DD148" i="4" s="1"/>
  <c r="DD149" i="4" s="1"/>
  <c r="DD150" i="4" s="1"/>
  <c r="DD151" i="4" s="1"/>
  <c r="DD152" i="4" s="1"/>
  <c r="DL80" i="3"/>
  <c r="DL79" i="3"/>
  <c r="DL2" i="3" s="1"/>
  <c r="T2" i="3" s="1"/>
  <c r="DM2" i="3"/>
  <c r="DD4" i="14" l="1"/>
  <c r="DD5" i="14" s="1"/>
  <c r="DD6" i="14" s="1"/>
  <c r="DD7" i="14" s="1"/>
  <c r="DD8" i="14" s="1"/>
  <c r="DD9" i="14" s="1"/>
  <c r="DD10" i="14" s="1"/>
  <c r="DD11" i="14" s="1"/>
  <c r="DD12" i="14" s="1"/>
  <c r="DD13" i="14" s="1"/>
  <c r="DD14" i="14" s="1"/>
  <c r="DD15" i="14" s="1"/>
  <c r="DD16" i="14" s="1"/>
  <c r="DD17" i="14" s="1"/>
  <c r="DD18" i="14" s="1"/>
  <c r="DD19" i="14" s="1"/>
  <c r="DD20" i="14" s="1"/>
  <c r="DD21" i="14" s="1"/>
  <c r="DD22" i="14" s="1"/>
  <c r="DD23" i="14" s="1"/>
  <c r="DD24" i="14" s="1"/>
  <c r="DD25" i="14" s="1"/>
  <c r="DD26" i="14" s="1"/>
  <c r="DD27" i="14" s="1"/>
  <c r="DD28" i="14" s="1"/>
  <c r="DD29" i="14" s="1"/>
  <c r="DD30" i="14" s="1"/>
  <c r="DD31" i="14" s="1"/>
  <c r="DD32" i="14" s="1"/>
  <c r="DD33" i="14" s="1"/>
  <c r="DD34" i="14" s="1"/>
  <c r="DD35" i="14" s="1"/>
  <c r="DD36" i="14" s="1"/>
  <c r="DD37" i="14" s="1"/>
  <c r="DD38" i="14" s="1"/>
  <c r="DD39" i="14" s="1"/>
  <c r="DD40" i="14" s="1"/>
  <c r="DD41" i="14" s="1"/>
  <c r="DD42" i="14" s="1"/>
  <c r="DD43" i="14" s="1"/>
  <c r="DD44" i="14" s="1"/>
  <c r="DD45" i="14" s="1"/>
  <c r="DD46" i="14" s="1"/>
  <c r="DD47" i="14" s="1"/>
  <c r="DD48" i="14" s="1"/>
  <c r="DD49" i="14" s="1"/>
  <c r="DD50" i="14" s="1"/>
  <c r="DD51" i="14" s="1"/>
  <c r="DD52" i="14" s="1"/>
  <c r="DD53" i="14" s="1"/>
  <c r="DD54" i="14" s="1"/>
  <c r="DD55" i="14" s="1"/>
  <c r="DD56" i="14" s="1"/>
  <c r="DD57" i="14" s="1"/>
  <c r="DD58" i="14" s="1"/>
  <c r="DD59" i="14" s="1"/>
  <c r="DD60" i="14" s="1"/>
  <c r="DD61" i="14" s="1"/>
  <c r="DD62" i="14" s="1"/>
  <c r="DD63" i="14" s="1"/>
  <c r="DD64" i="14" s="1"/>
  <c r="DD65" i="14" s="1"/>
  <c r="DD66" i="14" s="1"/>
  <c r="DD67" i="14" s="1"/>
  <c r="DD68" i="14" s="1"/>
  <c r="DD69" i="14" s="1"/>
  <c r="DD70" i="14" s="1"/>
  <c r="DD71" i="14" s="1"/>
  <c r="DD72" i="14" s="1"/>
  <c r="DD73" i="14" s="1"/>
  <c r="DD74" i="14" s="1"/>
  <c r="DD75" i="14" s="1"/>
  <c r="DD76" i="14" s="1"/>
  <c r="DD77" i="14" s="1"/>
  <c r="DD78" i="14" s="1"/>
  <c r="DD79" i="14" s="1"/>
  <c r="DD80" i="14" s="1"/>
  <c r="DD81" i="14" s="1"/>
  <c r="DD82" i="14" s="1"/>
  <c r="DD83" i="14" s="1"/>
  <c r="DD84" i="14" s="1"/>
  <c r="DD85" i="14" s="1"/>
  <c r="DD86" i="14" s="1"/>
  <c r="DD87" i="14" s="1"/>
  <c r="DD88" i="14" s="1"/>
  <c r="DD89" i="14" s="1"/>
  <c r="DD90" i="14" s="1"/>
  <c r="DD91" i="14" s="1"/>
  <c r="DD92" i="14" s="1"/>
  <c r="DD93" i="14" s="1"/>
  <c r="DD94" i="14" s="1"/>
  <c r="DD95" i="14" s="1"/>
  <c r="DD96" i="14" s="1"/>
  <c r="DD97" i="14" s="1"/>
  <c r="DD98" i="14" s="1"/>
  <c r="DD99" i="14" s="1"/>
  <c r="DD100" i="14" s="1"/>
  <c r="DD101" i="14" s="1"/>
  <c r="DD102" i="14" s="1"/>
  <c r="DD103" i="14" s="1"/>
  <c r="DD104" i="14" s="1"/>
  <c r="DD105" i="14" s="1"/>
  <c r="DD106" i="14" s="1"/>
  <c r="DD107" i="14" s="1"/>
  <c r="DD108" i="14" s="1"/>
  <c r="DD109" i="14" s="1"/>
  <c r="DD110" i="14" s="1"/>
  <c r="DD111" i="14" s="1"/>
  <c r="DD112" i="14" s="1"/>
  <c r="DD113" i="14" s="1"/>
  <c r="DD114" i="14" s="1"/>
  <c r="DD115" i="14" s="1"/>
  <c r="DD116" i="14" s="1"/>
  <c r="DD117" i="14" s="1"/>
  <c r="DD118" i="14" s="1"/>
  <c r="DD119" i="14" s="1"/>
  <c r="DD120" i="14" s="1"/>
  <c r="DD121" i="14" s="1"/>
  <c r="DD122" i="14" s="1"/>
  <c r="DD123" i="14" s="1"/>
  <c r="DD124" i="14" s="1"/>
  <c r="DD125" i="14" s="1"/>
  <c r="DD126" i="14" s="1"/>
  <c r="DD127" i="14" s="1"/>
  <c r="DD128" i="14" s="1"/>
  <c r="DD129" i="14" s="1"/>
  <c r="DD130" i="14" s="1"/>
  <c r="DD131" i="14" s="1"/>
  <c r="DD132" i="14" s="1"/>
  <c r="DD133" i="14" s="1"/>
  <c r="DD134" i="14" s="1"/>
  <c r="DD135" i="14" s="1"/>
  <c r="DD136" i="14" s="1"/>
  <c r="DD137" i="14" s="1"/>
  <c r="DD138" i="14" s="1"/>
  <c r="DD139" i="14" s="1"/>
  <c r="DD140" i="14" s="1"/>
  <c r="DD141" i="14" s="1"/>
  <c r="DD142" i="14" s="1"/>
  <c r="DD143" i="14" s="1"/>
  <c r="DD144" i="14" s="1"/>
  <c r="DD145" i="14" s="1"/>
  <c r="DD146" i="14" s="1"/>
  <c r="DD147" i="14" s="1"/>
  <c r="DD148" i="14" s="1"/>
  <c r="DD149" i="14" s="1"/>
  <c r="DD150" i="14" s="1"/>
  <c r="DD151" i="14" s="1"/>
  <c r="DD152" i="14" s="1"/>
  <c r="DD153" i="14" s="1"/>
  <c r="DD154" i="14" s="1"/>
  <c r="DD155" i="14" s="1"/>
  <c r="DD156" i="14" s="1"/>
  <c r="DD157" i="14" s="1"/>
  <c r="DD158" i="14" s="1"/>
  <c r="DD159" i="14" s="1"/>
  <c r="DD160" i="14" s="1"/>
  <c r="DD161" i="14" s="1"/>
  <c r="DD162" i="14" s="1"/>
  <c r="DD163" i="14" s="1"/>
  <c r="DD164" i="14" s="1"/>
  <c r="DD165" i="14" s="1"/>
  <c r="DD166" i="14" s="1"/>
  <c r="DD167" i="14" s="1"/>
  <c r="DD168" i="14" s="1"/>
  <c r="DD169" i="14" s="1"/>
  <c r="DD170" i="14" s="1"/>
  <c r="DD171" i="14" s="1"/>
  <c r="DD172" i="14" s="1"/>
  <c r="DD173" i="14" s="1"/>
  <c r="DD174" i="14" s="1"/>
  <c r="DD175" i="14" s="1"/>
  <c r="DD176" i="14" s="1"/>
  <c r="DD177" i="14" s="1"/>
  <c r="DD178" i="14" s="1"/>
  <c r="DD179" i="14" s="1"/>
  <c r="DD180" i="14" s="1"/>
  <c r="DD181" i="14" s="1"/>
  <c r="DD182" i="14" s="1"/>
  <c r="DD183" i="14" s="1"/>
  <c r="DD184" i="14" s="1"/>
  <c r="DD185" i="14" s="1"/>
  <c r="DD186" i="14" s="1"/>
  <c r="DD187" i="14" s="1"/>
  <c r="DD188" i="14" s="1"/>
  <c r="DD189" i="14" s="1"/>
  <c r="DD190" i="14" s="1"/>
  <c r="DD191" i="14" s="1"/>
  <c r="DD192" i="14" s="1"/>
  <c r="DD193" i="14" s="1"/>
  <c r="DD194" i="14" s="1"/>
  <c r="DD195" i="14" s="1"/>
  <c r="DD196" i="14" s="1"/>
  <c r="DD197" i="14" s="1"/>
  <c r="DD198" i="14" s="1"/>
  <c r="DD199" i="14" s="1"/>
  <c r="DD200" i="14" s="1"/>
  <c r="DD201" i="14" s="1"/>
  <c r="DD202" i="14" s="1"/>
  <c r="DD203" i="14" s="1"/>
  <c r="DD204" i="14" s="1"/>
  <c r="DD205" i="14" s="1"/>
  <c r="DD206" i="14" s="1"/>
  <c r="DD207" i="14" s="1"/>
  <c r="DD208" i="14" s="1"/>
  <c r="DD209" i="14" s="1"/>
  <c r="DD210" i="14" s="1"/>
  <c r="DD211" i="14" s="1"/>
  <c r="DD212" i="14" s="1"/>
  <c r="DD213" i="14" s="1"/>
  <c r="DD214" i="14" s="1"/>
  <c r="DD215" i="14" s="1"/>
  <c r="DD216" i="14" s="1"/>
  <c r="DD217" i="14" s="1"/>
  <c r="DD218" i="14" s="1"/>
  <c r="DD219" i="14" s="1"/>
  <c r="DD220" i="14" s="1"/>
  <c r="DD221" i="14" s="1"/>
  <c r="DD222" i="14" s="1"/>
  <c r="DD223" i="14" s="1"/>
  <c r="DD224" i="14" s="1"/>
  <c r="DD225" i="14" s="1"/>
  <c r="DD226" i="14" s="1"/>
  <c r="DD227" i="14" s="1"/>
  <c r="DB3" i="30"/>
  <c r="DD4" i="30" s="1"/>
  <c r="DD5" i="30" s="1"/>
  <c r="DD6" i="30" s="1"/>
  <c r="DD7" i="30" s="1"/>
  <c r="DD8" i="30" s="1"/>
  <c r="DD9" i="30" s="1"/>
  <c r="DD10" i="30" s="1"/>
  <c r="DD11" i="30" s="1"/>
  <c r="DD12" i="30" s="1"/>
  <c r="DD13" i="30" s="1"/>
  <c r="DD14" i="30" s="1"/>
  <c r="DD15" i="30" s="1"/>
  <c r="DD16" i="30" s="1"/>
  <c r="DD17" i="30" s="1"/>
  <c r="DD18" i="30" s="1"/>
  <c r="DD19" i="30" s="1"/>
  <c r="DD20" i="30" s="1"/>
  <c r="DD21" i="30" s="1"/>
  <c r="DD22" i="30" s="1"/>
  <c r="DD23" i="30" s="1"/>
  <c r="DD24" i="30" s="1"/>
  <c r="DD25" i="30" s="1"/>
  <c r="DD26" i="30" s="1"/>
  <c r="DD27" i="30" s="1"/>
  <c r="DD28" i="30" s="1"/>
  <c r="DD29" i="30" s="1"/>
  <c r="DD30" i="30" s="1"/>
  <c r="DD31" i="30" s="1"/>
  <c r="DD32" i="30" s="1"/>
  <c r="DD33" i="30" s="1"/>
  <c r="DD34" i="30" s="1"/>
  <c r="DD35" i="30" s="1"/>
  <c r="DD36" i="30" s="1"/>
  <c r="DD37" i="30" s="1"/>
  <c r="DD38" i="30" s="1"/>
  <c r="DD39" i="30" s="1"/>
  <c r="DD40" i="30" s="1"/>
  <c r="DD41" i="30" s="1"/>
  <c r="DD42" i="30" s="1"/>
  <c r="DD43" i="30" s="1"/>
  <c r="DD44" i="30" s="1"/>
  <c r="DD45" i="30" s="1"/>
  <c r="DD46" i="30" s="1"/>
  <c r="DD47" i="30" s="1"/>
  <c r="DD48" i="30" s="1"/>
  <c r="DD49" i="30" s="1"/>
  <c r="DD50" i="30" s="1"/>
  <c r="DD51" i="30" s="1"/>
  <c r="DD52" i="30" s="1"/>
  <c r="DD53" i="30" s="1"/>
  <c r="DD54" i="30" s="1"/>
  <c r="DD55" i="30" s="1"/>
  <c r="DD56" i="30" s="1"/>
  <c r="DD57" i="30" s="1"/>
  <c r="DD58" i="30" s="1"/>
  <c r="DD59" i="30" s="1"/>
  <c r="DD60" i="30" s="1"/>
  <c r="DD61" i="30" s="1"/>
  <c r="DD62" i="30" s="1"/>
  <c r="DD63" i="30" s="1"/>
  <c r="DD64" i="30" s="1"/>
  <c r="DD65" i="30" s="1"/>
  <c r="DD66" i="30" s="1"/>
  <c r="DD67" i="30" s="1"/>
  <c r="DD68" i="30" s="1"/>
  <c r="DD69" i="30" s="1"/>
  <c r="DD70" i="30" s="1"/>
  <c r="DD71" i="30" s="1"/>
  <c r="DD72" i="30" s="1"/>
  <c r="DD73" i="30" s="1"/>
  <c r="DD74" i="30" s="1"/>
  <c r="DD75" i="30" s="1"/>
  <c r="DD76" i="30" s="1"/>
  <c r="DD77" i="30" s="1"/>
  <c r="DD78" i="30" s="1"/>
  <c r="DD79" i="30" s="1"/>
  <c r="DD80" i="30" s="1"/>
  <c r="DD81" i="30" s="1"/>
  <c r="DD82" i="30" s="1"/>
  <c r="DD83" i="30" s="1"/>
  <c r="DD84" i="30" s="1"/>
  <c r="DD85" i="30" s="1"/>
  <c r="DD86" i="30" s="1"/>
  <c r="DD87" i="30" s="1"/>
  <c r="DD88" i="30" s="1"/>
  <c r="DD89" i="30" s="1"/>
  <c r="DD90" i="30" s="1"/>
  <c r="DD91" i="30" s="1"/>
  <c r="DD92" i="30" s="1"/>
  <c r="DD93" i="30" s="1"/>
  <c r="DD94" i="30" s="1"/>
  <c r="DD95" i="30" s="1"/>
  <c r="DD96" i="30" s="1"/>
  <c r="DD97" i="30" s="1"/>
  <c r="DD98" i="30" s="1"/>
  <c r="DD99" i="30" s="1"/>
  <c r="DD100" i="30" s="1"/>
  <c r="DD101" i="30" s="1"/>
  <c r="DD102" i="30" s="1"/>
  <c r="DD103" i="30" s="1"/>
  <c r="DD104" i="30" s="1"/>
  <c r="DD105" i="30" s="1"/>
  <c r="DD106" i="30" s="1"/>
  <c r="DD107" i="30" s="1"/>
  <c r="DD108" i="30" s="1"/>
  <c r="DD109" i="30" s="1"/>
  <c r="DD110" i="30" s="1"/>
  <c r="DD111" i="30" s="1"/>
  <c r="DD112" i="30" s="1"/>
  <c r="DD113" i="30" s="1"/>
  <c r="DD114" i="30" s="1"/>
  <c r="DD115" i="30" s="1"/>
  <c r="DD116" i="30" s="1"/>
  <c r="DD117" i="30" s="1"/>
  <c r="DD118" i="30" s="1"/>
  <c r="DD119" i="30" s="1"/>
  <c r="DD120" i="30" s="1"/>
  <c r="DD121" i="30" s="1"/>
  <c r="DD122" i="30" s="1"/>
  <c r="DD123" i="30" s="1"/>
  <c r="DD124" i="30" s="1"/>
  <c r="DD125" i="30" s="1"/>
  <c r="DD126" i="30" s="1"/>
  <c r="DD127" i="30" s="1"/>
  <c r="DD128" i="30" s="1"/>
  <c r="DD129" i="30" s="1"/>
  <c r="DD130" i="30" s="1"/>
  <c r="DD131" i="30" s="1"/>
  <c r="DD132" i="30" s="1"/>
  <c r="DD133" i="30" s="1"/>
  <c r="DD134" i="30" s="1"/>
  <c r="DD135" i="30" s="1"/>
  <c r="DD136" i="30" s="1"/>
  <c r="DD137" i="30" s="1"/>
  <c r="DD138" i="30" s="1"/>
  <c r="DD139" i="30" s="1"/>
  <c r="DD140" i="30" s="1"/>
  <c r="DD141" i="30" s="1"/>
  <c r="DD142" i="30" s="1"/>
  <c r="DD143" i="30" s="1"/>
  <c r="DD144" i="30" s="1"/>
  <c r="DD145" i="30" s="1"/>
  <c r="DD146" i="30" s="1"/>
  <c r="DD147" i="30" s="1"/>
  <c r="DD148" i="30" s="1"/>
  <c r="DD149" i="30" s="1"/>
  <c r="DD150" i="30" s="1"/>
  <c r="DD151" i="30" s="1"/>
  <c r="DD152" i="30" s="1"/>
  <c r="CW1761" i="20"/>
  <c r="CW1762" i="20"/>
  <c r="BZ2" i="30"/>
  <c r="BX2" i="30"/>
  <c r="W58" i="33"/>
  <c r="CW942" i="21" s="1"/>
  <c r="W19" i="33"/>
  <c r="CW903" i="21" s="1"/>
  <c r="W13" i="33"/>
  <c r="CW897" i="21" s="1"/>
  <c r="W39" i="33"/>
  <c r="CW923" i="21" s="1"/>
  <c r="W32" i="33"/>
  <c r="CW916" i="21" s="1"/>
  <c r="W35" i="33"/>
  <c r="CW919" i="21" s="1"/>
  <c r="W53" i="33"/>
  <c r="CW937" i="21" s="1"/>
  <c r="W47" i="33"/>
  <c r="CW931" i="21" s="1"/>
  <c r="W10" i="33"/>
  <c r="CW894" i="21" s="1"/>
  <c r="W4" i="33"/>
  <c r="CW888" i="21" s="1"/>
  <c r="W77" i="33"/>
  <c r="CW961" i="21" s="1"/>
  <c r="W43" i="33"/>
  <c r="CW927" i="21" s="1"/>
  <c r="W69" i="33"/>
  <c r="CW953" i="21" s="1"/>
  <c r="W42" i="33"/>
  <c r="CW926" i="21" s="1"/>
  <c r="W20" i="33"/>
  <c r="CW904" i="21" s="1"/>
  <c r="W38" i="33"/>
  <c r="CW922" i="21" s="1"/>
  <c r="W16" i="33"/>
  <c r="CW900" i="21" s="1"/>
  <c r="W33" i="33"/>
  <c r="CW917" i="21" s="1"/>
  <c r="W28" i="33"/>
  <c r="CW912" i="21" s="1"/>
  <c r="W54" i="33"/>
  <c r="CW938" i="21" s="1"/>
  <c r="W24" i="33"/>
  <c r="CW908" i="21" s="1"/>
  <c r="W49" i="33"/>
  <c r="CW933" i="21" s="1"/>
  <c r="W68" i="33"/>
  <c r="CW952" i="21" s="1"/>
  <c r="W62" i="33"/>
  <c r="CW946" i="21" s="1"/>
  <c r="W40" i="33"/>
  <c r="CW924" i="21" s="1"/>
  <c r="W50" i="33"/>
  <c r="CW934" i="21" s="1"/>
  <c r="W57" i="33"/>
  <c r="CW941" i="21" s="1"/>
  <c r="W5" i="33"/>
  <c r="CW889" i="21" s="1"/>
  <c r="W23" i="33"/>
  <c r="CW907" i="21" s="1"/>
  <c r="DD18" i="17"/>
  <c r="DD19" i="17" s="1"/>
  <c r="DD20" i="17" s="1"/>
  <c r="DD21" i="17" s="1"/>
  <c r="DD22" i="17" s="1"/>
  <c r="DD23" i="17" s="1"/>
  <c r="DD24" i="17" s="1"/>
  <c r="DD25" i="17" s="1"/>
  <c r="DD26" i="17" s="1"/>
  <c r="DD27" i="17" s="1"/>
  <c r="DD28" i="17" s="1"/>
  <c r="DD29" i="17" s="1"/>
  <c r="DD30" i="17" s="1"/>
  <c r="DD31" i="17" s="1"/>
  <c r="DD32" i="17" s="1"/>
  <c r="DD33" i="17" s="1"/>
  <c r="DD34" i="17" s="1"/>
  <c r="DD35" i="17" s="1"/>
  <c r="DD36" i="17" s="1"/>
  <c r="DD37" i="17" s="1"/>
  <c r="DD38" i="17" s="1"/>
  <c r="DD39" i="17" s="1"/>
  <c r="DD40" i="17" s="1"/>
  <c r="DD41" i="17" s="1"/>
  <c r="DD42" i="17" s="1"/>
  <c r="DD43" i="17" s="1"/>
  <c r="DD44" i="17" s="1"/>
  <c r="DD45" i="17" s="1"/>
  <c r="DD46" i="17" s="1"/>
  <c r="DD47" i="17" s="1"/>
  <c r="DD48" i="17" s="1"/>
  <c r="DD49" i="17" s="1"/>
  <c r="DD50" i="17" s="1"/>
  <c r="DD51" i="17" s="1"/>
  <c r="DD52" i="17" s="1"/>
  <c r="DD53" i="17" s="1"/>
  <c r="DD54" i="17" s="1"/>
  <c r="DD55" i="17" s="1"/>
  <c r="DD56" i="17" s="1"/>
  <c r="DD57" i="17" s="1"/>
  <c r="DD58" i="17" s="1"/>
  <c r="DD59" i="17" s="1"/>
  <c r="DD60" i="17" s="1"/>
  <c r="DD61" i="17" s="1"/>
  <c r="DD62" i="17" s="1"/>
  <c r="DD63" i="17" s="1"/>
  <c r="DD64" i="17" s="1"/>
  <c r="DD65" i="17" s="1"/>
  <c r="DD66" i="17" s="1"/>
  <c r="DD67" i="17" s="1"/>
  <c r="DD68" i="17" s="1"/>
  <c r="DD69" i="17" s="1"/>
  <c r="DD70" i="17" s="1"/>
  <c r="DD71" i="17" s="1"/>
  <c r="DD72" i="17" s="1"/>
  <c r="DD73" i="17" s="1"/>
  <c r="DD74" i="17" s="1"/>
  <c r="DD75" i="17" s="1"/>
  <c r="DD76" i="17" s="1"/>
  <c r="DD77" i="17" s="1"/>
  <c r="DD78" i="17" s="1"/>
  <c r="DD79" i="17" s="1"/>
  <c r="DD80" i="17" s="1"/>
  <c r="DD81" i="17" s="1"/>
  <c r="DD82" i="17" s="1"/>
  <c r="DD83" i="17" s="1"/>
  <c r="DD84" i="17" s="1"/>
  <c r="DD85" i="17" s="1"/>
  <c r="DD86" i="17" s="1"/>
  <c r="DD87" i="17" s="1"/>
  <c r="DD88" i="17" s="1"/>
  <c r="DD89" i="17" s="1"/>
  <c r="DD90" i="17" s="1"/>
  <c r="DD91" i="17" s="1"/>
  <c r="DD92" i="17" s="1"/>
  <c r="DD93" i="17" s="1"/>
  <c r="DD94" i="17" s="1"/>
  <c r="DD95" i="17" s="1"/>
  <c r="DD96" i="17" s="1"/>
  <c r="DD97" i="17" s="1"/>
  <c r="DD98" i="17" s="1"/>
  <c r="DD99" i="17" s="1"/>
  <c r="DD100" i="17" s="1"/>
  <c r="DD101" i="17" s="1"/>
  <c r="DD102" i="17" s="1"/>
  <c r="DD103" i="17" s="1"/>
  <c r="DD104" i="17" s="1"/>
  <c r="DD105" i="17" s="1"/>
  <c r="DD106" i="17" s="1"/>
  <c r="DD107" i="17" s="1"/>
  <c r="DD108" i="17" s="1"/>
  <c r="DD109" i="17" s="1"/>
  <c r="DD110" i="17" s="1"/>
  <c r="DD111" i="17" s="1"/>
  <c r="DD112" i="17" s="1"/>
  <c r="DD113" i="17" s="1"/>
  <c r="DD114" i="17" s="1"/>
  <c r="DD115" i="17" s="1"/>
  <c r="DD116" i="17" s="1"/>
  <c r="DD117" i="17" s="1"/>
  <c r="DD118" i="17" s="1"/>
  <c r="DD119" i="17" s="1"/>
  <c r="DD120" i="17" s="1"/>
  <c r="DD121" i="17" s="1"/>
  <c r="DD122" i="17" s="1"/>
  <c r="DD123" i="17" s="1"/>
  <c r="DD124" i="17" s="1"/>
  <c r="DD125" i="17" s="1"/>
  <c r="DD126" i="17" s="1"/>
  <c r="DD127" i="17" s="1"/>
  <c r="DD128" i="17" s="1"/>
  <c r="DD129" i="17" s="1"/>
  <c r="DD130" i="17" s="1"/>
  <c r="DD131" i="17" s="1"/>
  <c r="DD132" i="17" s="1"/>
  <c r="DD133" i="17" s="1"/>
  <c r="DD134" i="17" s="1"/>
  <c r="DD135" i="17" s="1"/>
  <c r="DD136" i="17" s="1"/>
  <c r="DD137" i="17" s="1"/>
  <c r="DD138" i="17" s="1"/>
  <c r="DD139" i="17" s="1"/>
  <c r="DD140" i="17" s="1"/>
  <c r="DD141" i="17" s="1"/>
  <c r="DD142" i="17" s="1"/>
  <c r="DD143" i="17" s="1"/>
  <c r="DD144" i="17" s="1"/>
  <c r="DD145" i="17" s="1"/>
  <c r="DD146" i="17" s="1"/>
  <c r="DD147" i="17" s="1"/>
  <c r="DD148" i="17" s="1"/>
  <c r="DD149" i="17" s="1"/>
  <c r="DD150" i="17" s="1"/>
  <c r="DD151" i="17" s="1"/>
  <c r="DD152" i="17" s="1"/>
  <c r="W11" i="16"/>
  <c r="W38" i="16"/>
  <c r="W6" i="16"/>
  <c r="W7" i="16"/>
  <c r="W24" i="16"/>
  <c r="W49" i="16"/>
  <c r="W65" i="16"/>
  <c r="W77" i="16"/>
  <c r="W14" i="16"/>
  <c r="W21" i="16"/>
  <c r="W29" i="16"/>
  <c r="W15" i="16"/>
  <c r="W40" i="16"/>
  <c r="W58" i="16"/>
  <c r="W73" i="16"/>
  <c r="W70" i="16"/>
  <c r="W43" i="16"/>
  <c r="W23" i="16"/>
  <c r="W59" i="16"/>
  <c r="W64" i="16"/>
  <c r="W22" i="16"/>
  <c r="W20" i="16"/>
  <c r="W47" i="16"/>
  <c r="W9" i="16"/>
  <c r="W26" i="16"/>
  <c r="W60" i="16"/>
  <c r="W48" i="16"/>
  <c r="W53" i="16"/>
  <c r="W72" i="16"/>
  <c r="W12" i="16"/>
  <c r="W39" i="16"/>
  <c r="W56" i="16"/>
  <c r="W18" i="16"/>
  <c r="W75" i="16"/>
  <c r="W13" i="16"/>
  <c r="W45" i="16"/>
  <c r="W36" i="16"/>
  <c r="W55" i="16"/>
  <c r="W17" i="16"/>
  <c r="W42" i="16"/>
  <c r="W68" i="16"/>
  <c r="W54" i="16"/>
  <c r="W5" i="16"/>
  <c r="W44" i="16"/>
  <c r="W8" i="16"/>
  <c r="W25" i="16"/>
  <c r="W50" i="16"/>
  <c r="W61" i="16"/>
  <c r="W30" i="16"/>
  <c r="W4" i="16"/>
  <c r="W10" i="16"/>
  <c r="W78" i="16"/>
  <c r="W19" i="16"/>
  <c r="W46" i="16"/>
  <c r="W52" i="16"/>
  <c r="W16" i="16"/>
  <c r="W41" i="16"/>
  <c r="W63" i="16"/>
  <c r="W69" i="16"/>
  <c r="W3" i="15"/>
  <c r="W75" i="15"/>
  <c r="W10" i="15"/>
  <c r="W29" i="15"/>
  <c r="W54" i="15"/>
  <c r="W71" i="15"/>
  <c r="W13" i="15"/>
  <c r="W25" i="15"/>
  <c r="W35" i="15"/>
  <c r="W18" i="15"/>
  <c r="W37" i="15"/>
  <c r="W62" i="15"/>
  <c r="W16" i="15"/>
  <c r="W28" i="15"/>
  <c r="W57" i="15"/>
  <c r="W26" i="15"/>
  <c r="W61" i="15"/>
  <c r="W78" i="15"/>
  <c r="W24" i="15"/>
  <c r="W52" i="15"/>
  <c r="W46" i="15"/>
  <c r="W36" i="15"/>
  <c r="W42" i="15"/>
  <c r="W69" i="15"/>
  <c r="W32" i="15"/>
  <c r="W9" i="15"/>
  <c r="W20" i="15"/>
  <c r="W63" i="15"/>
  <c r="W44" i="15"/>
  <c r="W7" i="15"/>
  <c r="W4" i="15"/>
  <c r="W59" i="15"/>
  <c r="W50" i="15"/>
  <c r="W77" i="15"/>
  <c r="W31" i="15"/>
  <c r="W48" i="15"/>
  <c r="W27" i="15"/>
  <c r="W19" i="15"/>
  <c r="W74" i="15"/>
  <c r="W14" i="15"/>
  <c r="W39" i="15"/>
  <c r="W56" i="15"/>
  <c r="W33" i="15"/>
  <c r="W60" i="15"/>
  <c r="W5" i="15"/>
  <c r="W22" i="15"/>
  <c r="W47" i="15"/>
  <c r="W80" i="15"/>
  <c r="W46" i="23"/>
  <c r="CW1646" i="20" s="1"/>
  <c r="W31" i="23"/>
  <c r="CW1631" i="20" s="1"/>
  <c r="W16" i="23"/>
  <c r="CW1616" i="20" s="1"/>
  <c r="W4" i="23"/>
  <c r="CW1604" i="20" s="1"/>
  <c r="W80" i="23"/>
  <c r="CW1680" i="20" s="1"/>
  <c r="W59" i="23"/>
  <c r="CW1659" i="20" s="1"/>
  <c r="W11" i="23"/>
  <c r="CW1611" i="20" s="1"/>
  <c r="W10" i="23"/>
  <c r="CW1610" i="20" s="1"/>
  <c r="W74" i="23"/>
  <c r="CW1674" i="20" s="1"/>
  <c r="W61" i="23"/>
  <c r="CW1661" i="20" s="1"/>
  <c r="W72" i="24"/>
  <c r="W43" i="24"/>
  <c r="W14" i="24"/>
  <c r="W33" i="24"/>
  <c r="W37" i="24"/>
  <c r="W39" i="24"/>
  <c r="W21" i="24"/>
  <c r="W19" i="24"/>
  <c r="W51" i="24"/>
  <c r="W49" i="24"/>
  <c r="W53" i="24"/>
  <c r="W55" i="24"/>
  <c r="W24" i="24"/>
  <c r="W17" i="24"/>
  <c r="W23" i="24"/>
  <c r="W42" i="24"/>
  <c r="W74" i="24"/>
  <c r="W57" i="24"/>
  <c r="W61" i="24"/>
  <c r="W63" i="24"/>
  <c r="W12" i="24"/>
  <c r="W34" i="24"/>
  <c r="W22" i="24"/>
  <c r="W9" i="24"/>
  <c r="W48" i="24"/>
  <c r="W75" i="24"/>
  <c r="W36" i="24"/>
  <c r="W38" i="24"/>
  <c r="W20" i="24"/>
  <c r="W3" i="24"/>
  <c r="W5" i="24"/>
  <c r="W16" i="24"/>
  <c r="W52" i="24"/>
  <c r="W54" i="24"/>
  <c r="W66" i="24"/>
  <c r="W13" i="24"/>
  <c r="W35" i="24"/>
  <c r="W60" i="24"/>
  <c r="W62" i="24"/>
  <c r="W46" i="6"/>
  <c r="W36" i="6"/>
  <c r="W57" i="6"/>
  <c r="W62" i="6"/>
  <c r="W68" i="6"/>
  <c r="W18" i="6"/>
  <c r="W67" i="6"/>
  <c r="W23" i="6"/>
  <c r="W50" i="6"/>
  <c r="W70" i="6"/>
  <c r="W55" i="6"/>
  <c r="W75" i="6"/>
  <c r="W8" i="6"/>
  <c r="W77" i="6"/>
  <c r="W40" i="6"/>
  <c r="W78" i="6"/>
  <c r="W72" i="6"/>
  <c r="W4" i="6"/>
  <c r="W25" i="6"/>
  <c r="W76" i="5"/>
  <c r="W44" i="5"/>
  <c r="W73" i="5"/>
  <c r="W42" i="5"/>
  <c r="W45" i="5"/>
  <c r="W38" i="5"/>
  <c r="W31" i="5"/>
  <c r="W24" i="5"/>
  <c r="W11" i="5"/>
  <c r="W46" i="5"/>
  <c r="W36" i="5"/>
  <c r="W4" i="5"/>
  <c r="W52" i="5"/>
  <c r="W66" i="5"/>
  <c r="W61" i="5"/>
  <c r="W54" i="5"/>
  <c r="W47" i="5"/>
  <c r="W40" i="5"/>
  <c r="W17" i="5"/>
  <c r="W58" i="5"/>
  <c r="W39" i="5"/>
  <c r="W41" i="5"/>
  <c r="W59" i="5"/>
  <c r="W49" i="5"/>
  <c r="W75" i="5"/>
  <c r="W74" i="5"/>
  <c r="W69" i="5"/>
  <c r="W62" i="5"/>
  <c r="W55" i="5"/>
  <c r="W48" i="5"/>
  <c r="W57" i="5"/>
  <c r="W25" i="5"/>
  <c r="W34" i="5"/>
  <c r="W29" i="5"/>
  <c r="W30" i="5"/>
  <c r="W23" i="5"/>
  <c r="W16" i="5"/>
  <c r="W67" i="5"/>
  <c r="W53" i="5"/>
  <c r="W32" i="5"/>
  <c r="W60" i="5"/>
  <c r="W43" i="5"/>
  <c r="W68" i="5"/>
  <c r="W10" i="5"/>
  <c r="W5" i="5"/>
  <c r="W77" i="5"/>
  <c r="W70" i="5"/>
  <c r="W63" i="5"/>
  <c r="W64" i="5"/>
  <c r="W12" i="5"/>
  <c r="W65" i="5"/>
  <c r="W9" i="5"/>
  <c r="W18" i="5"/>
  <c r="W13" i="5"/>
  <c r="W6" i="5"/>
  <c r="W78" i="5"/>
  <c r="W79" i="5"/>
  <c r="W72" i="5"/>
  <c r="W51" i="5"/>
  <c r="W35" i="5"/>
  <c r="W3" i="5"/>
  <c r="W28" i="5"/>
  <c r="W26" i="5"/>
  <c r="W21" i="5"/>
  <c r="W14" i="5"/>
  <c r="W15" i="5"/>
  <c r="W8" i="5"/>
  <c r="W80" i="5"/>
  <c r="DD153" i="1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W69" i="6"/>
  <c r="W6" i="6"/>
  <c r="W13" i="6"/>
  <c r="W19" i="6"/>
  <c r="W44" i="6"/>
  <c r="W31" i="6"/>
  <c r="W16" i="6"/>
  <c r="W80" i="6"/>
  <c r="W65" i="6"/>
  <c r="W58" i="6"/>
  <c r="DD153" i="35"/>
  <c r="DD154" i="35" s="1"/>
  <c r="DD155" i="35" s="1"/>
  <c r="DD156" i="35" s="1"/>
  <c r="DD157" i="35" s="1"/>
  <c r="DD158" i="35" s="1"/>
  <c r="DD159" i="35" s="1"/>
  <c r="DD160" i="35" s="1"/>
  <c r="DD161" i="35" s="1"/>
  <c r="DD162" i="35" s="1"/>
  <c r="DD163" i="35" s="1"/>
  <c r="DD164" i="35" s="1"/>
  <c r="DD165" i="35" s="1"/>
  <c r="DD166" i="35" s="1"/>
  <c r="DD167" i="35" s="1"/>
  <c r="DD168" i="35" s="1"/>
  <c r="DD169" i="35" s="1"/>
  <c r="DD170" i="35" s="1"/>
  <c r="DD171" i="35" s="1"/>
  <c r="DD172" i="35" s="1"/>
  <c r="DD173" i="35" s="1"/>
  <c r="DD174" i="35" s="1"/>
  <c r="DD175" i="35" s="1"/>
  <c r="DD176" i="35" s="1"/>
  <c r="DD177" i="35" s="1"/>
  <c r="DD178" i="35" s="1"/>
  <c r="DD179" i="35" s="1"/>
  <c r="DD180" i="35" s="1"/>
  <c r="DD181" i="35" s="1"/>
  <c r="DD182" i="35" s="1"/>
  <c r="DD183" i="35" s="1"/>
  <c r="DD184" i="35" s="1"/>
  <c r="DD185" i="35" s="1"/>
  <c r="DD186" i="35" s="1"/>
  <c r="DD187" i="35" s="1"/>
  <c r="DD188" i="35" s="1"/>
  <c r="DD189" i="35" s="1"/>
  <c r="DD190" i="35" s="1"/>
  <c r="DD191" i="35" s="1"/>
  <c r="DD192" i="35" s="1"/>
  <c r="DD193" i="35" s="1"/>
  <c r="DD194" i="35" s="1"/>
  <c r="DD195" i="35" s="1"/>
  <c r="DD196" i="35" s="1"/>
  <c r="DD197" i="35" s="1"/>
  <c r="DD198" i="35" s="1"/>
  <c r="DD199" i="35" s="1"/>
  <c r="DD200" i="35" s="1"/>
  <c r="DD201" i="35" s="1"/>
  <c r="DD202" i="35" s="1"/>
  <c r="DD203" i="35" s="1"/>
  <c r="DD204" i="35" s="1"/>
  <c r="DD205" i="35" s="1"/>
  <c r="DD206" i="35" s="1"/>
  <c r="DD207" i="35" s="1"/>
  <c r="DD208" i="35" s="1"/>
  <c r="DD209" i="35" s="1"/>
  <c r="DD210" i="35" s="1"/>
  <c r="DD211" i="35" s="1"/>
  <c r="DD212" i="35" s="1"/>
  <c r="DD213" i="35" s="1"/>
  <c r="DD214" i="35" s="1"/>
  <c r="DD215" i="35" s="1"/>
  <c r="DD216" i="35" s="1"/>
  <c r="DD217" i="35" s="1"/>
  <c r="DD218" i="35" s="1"/>
  <c r="DD219" i="35" s="1"/>
  <c r="DD220" i="35" s="1"/>
  <c r="DD221" i="35" s="1"/>
  <c r="DD222" i="35" s="1"/>
  <c r="DD223" i="35" s="1"/>
  <c r="DD224" i="35" s="1"/>
  <c r="DD225" i="35" s="1"/>
  <c r="DD226" i="35" s="1"/>
  <c r="DD227" i="35" s="1"/>
  <c r="DD228" i="35" s="1"/>
  <c r="DD229" i="35" s="1"/>
  <c r="DD230" i="35" s="1"/>
  <c r="DD231" i="35" s="1"/>
  <c r="DD232" i="35" s="1"/>
  <c r="DD233" i="35" s="1"/>
  <c r="DD234" i="35" s="1"/>
  <c r="DD235" i="35" s="1"/>
  <c r="DD236" i="35" s="1"/>
  <c r="DD237" i="35" s="1"/>
  <c r="DD238" i="35" s="1"/>
  <c r="DD239" i="35" s="1"/>
  <c r="DD240" i="35" s="1"/>
  <c r="DD241" i="35" s="1"/>
  <c r="DD242" i="35" s="1"/>
  <c r="DD243" i="35" s="1"/>
  <c r="DD244" i="35" s="1"/>
  <c r="DD245" i="35" s="1"/>
  <c r="DD246" i="35" s="1"/>
  <c r="DD247" i="35" s="1"/>
  <c r="DD248" i="35" s="1"/>
  <c r="DD249" i="35" s="1"/>
  <c r="DD250" i="35" s="1"/>
  <c r="DD251" i="35" s="1"/>
  <c r="DD252" i="35" s="1"/>
  <c r="DD253" i="35" s="1"/>
  <c r="DD254" i="35" s="1"/>
  <c r="DD255" i="35" s="1"/>
  <c r="DD256" i="35" s="1"/>
  <c r="DD257" i="35" s="1"/>
  <c r="DD258" i="35" s="1"/>
  <c r="DD259" i="35" s="1"/>
  <c r="DD260" i="35" s="1"/>
  <c r="DD261" i="35" s="1"/>
  <c r="DD262" i="35" s="1"/>
  <c r="DD263" i="35" s="1"/>
  <c r="DD264" i="35" s="1"/>
  <c r="DD265" i="35" s="1"/>
  <c r="DD266" i="35" s="1"/>
  <c r="DD267" i="35" s="1"/>
  <c r="DD268" i="35" s="1"/>
  <c r="DD269" i="35" s="1"/>
  <c r="DD270" i="35" s="1"/>
  <c r="DD271" i="35" s="1"/>
  <c r="DD272" i="35" s="1"/>
  <c r="DD273" i="35" s="1"/>
  <c r="DD274" i="35" s="1"/>
  <c r="DD275" i="35" s="1"/>
  <c r="DD276" i="35" s="1"/>
  <c r="DD277" i="35" s="1"/>
  <c r="DD278" i="35" s="1"/>
  <c r="DD279" i="35" s="1"/>
  <c r="DD280" i="35" s="1"/>
  <c r="DD281" i="35" s="1"/>
  <c r="DD282" i="35" s="1"/>
  <c r="DD283" i="35" s="1"/>
  <c r="DD284" i="35" s="1"/>
  <c r="DD285" i="35" s="1"/>
  <c r="DD286" i="35" s="1"/>
  <c r="DD287" i="35" s="1"/>
  <c r="DD288" i="35" s="1"/>
  <c r="DD289" i="35" s="1"/>
  <c r="DD290" i="35" s="1"/>
  <c r="DD291" i="35" s="1"/>
  <c r="DD292" i="35" s="1"/>
  <c r="DD293" i="35" s="1"/>
  <c r="DD294" i="35" s="1"/>
  <c r="DD295" i="35" s="1"/>
  <c r="DD296" i="35" s="1"/>
  <c r="DD297" i="35" s="1"/>
  <c r="DD298" i="35" s="1"/>
  <c r="DD299" i="35" s="1"/>
  <c r="DD300" i="35" s="1"/>
  <c r="DD301" i="35" s="1"/>
  <c r="DD302" i="35" s="1"/>
  <c r="DD153" i="18"/>
  <c r="DD154" i="18" s="1"/>
  <c r="DD155" i="18" s="1"/>
  <c r="DD156" i="18" s="1"/>
  <c r="DD157" i="18" s="1"/>
  <c r="DD158" i="18" s="1"/>
  <c r="DD159" i="18" s="1"/>
  <c r="DD160" i="18" s="1"/>
  <c r="DD161" i="18" s="1"/>
  <c r="DD162" i="18" s="1"/>
  <c r="DD163" i="18" s="1"/>
  <c r="DD164" i="18" s="1"/>
  <c r="DD165" i="18" s="1"/>
  <c r="DD166" i="18" s="1"/>
  <c r="DD167" i="18" s="1"/>
  <c r="DD168" i="18" s="1"/>
  <c r="DD169" i="18" s="1"/>
  <c r="DD170" i="18" s="1"/>
  <c r="DD171" i="18" s="1"/>
  <c r="DD172" i="18" s="1"/>
  <c r="DD173" i="18" s="1"/>
  <c r="DD174" i="18" s="1"/>
  <c r="DD175" i="18" s="1"/>
  <c r="DD176" i="18" s="1"/>
  <c r="DD177" i="18" s="1"/>
  <c r="DD178" i="18" s="1"/>
  <c r="DD179" i="18" s="1"/>
  <c r="DD180" i="18" s="1"/>
  <c r="DD181" i="18" s="1"/>
  <c r="DD182" i="18" s="1"/>
  <c r="DD183" i="18" s="1"/>
  <c r="DD184" i="18" s="1"/>
  <c r="DD185" i="18" s="1"/>
  <c r="DD186" i="18" s="1"/>
  <c r="DD187" i="18" s="1"/>
  <c r="DD188" i="18" s="1"/>
  <c r="DD189" i="18" s="1"/>
  <c r="DD190" i="18" s="1"/>
  <c r="DD191" i="18" s="1"/>
  <c r="DD192" i="18" s="1"/>
  <c r="DD193" i="18" s="1"/>
  <c r="DD194" i="18" s="1"/>
  <c r="DD195" i="18" s="1"/>
  <c r="DD196" i="18" s="1"/>
  <c r="DD197" i="18" s="1"/>
  <c r="DD198" i="18" s="1"/>
  <c r="DD199" i="18" s="1"/>
  <c r="DD200" i="18" s="1"/>
  <c r="DD201" i="18" s="1"/>
  <c r="DD202" i="18" s="1"/>
  <c r="DD203" i="18" s="1"/>
  <c r="DD204" i="18" s="1"/>
  <c r="DD205" i="18" s="1"/>
  <c r="DD206" i="18" s="1"/>
  <c r="DD207" i="18" s="1"/>
  <c r="DD208" i="18" s="1"/>
  <c r="DD209" i="18" s="1"/>
  <c r="DD210" i="18" s="1"/>
  <c r="DD211" i="18" s="1"/>
  <c r="DD212" i="18" s="1"/>
  <c r="DD213" i="18" s="1"/>
  <c r="DD214" i="18" s="1"/>
  <c r="DD215" i="18" s="1"/>
  <c r="DD216" i="18" s="1"/>
  <c r="DD217" i="18" s="1"/>
  <c r="DD218" i="18" s="1"/>
  <c r="DD219" i="18" s="1"/>
  <c r="DD220" i="18" s="1"/>
  <c r="DD221" i="18" s="1"/>
  <c r="DD222" i="18" s="1"/>
  <c r="DD223" i="18" s="1"/>
  <c r="DD224" i="18" s="1"/>
  <c r="DD225" i="18" s="1"/>
  <c r="DD226" i="18" s="1"/>
  <c r="DD227" i="18" s="1"/>
  <c r="DD228" i="18" s="1"/>
  <c r="DD229" i="18" s="1"/>
  <c r="DD230" i="18" s="1"/>
  <c r="DD231" i="18" s="1"/>
  <c r="DD232" i="18" s="1"/>
  <c r="DD233" i="18" s="1"/>
  <c r="DD234" i="18" s="1"/>
  <c r="DD235" i="18" s="1"/>
  <c r="DD236" i="18" s="1"/>
  <c r="DD237" i="18" s="1"/>
  <c r="DD238" i="18" s="1"/>
  <c r="DD239" i="18" s="1"/>
  <c r="DD240" i="18" s="1"/>
  <c r="DD241" i="18" s="1"/>
  <c r="DD242" i="18" s="1"/>
  <c r="DD243" i="18" s="1"/>
  <c r="DD244" i="18" s="1"/>
  <c r="DD245" i="18" s="1"/>
  <c r="DD246" i="18" s="1"/>
  <c r="DD247" i="18" s="1"/>
  <c r="DD248" i="18" s="1"/>
  <c r="DD249" i="18" s="1"/>
  <c r="DD250" i="18" s="1"/>
  <c r="DD251" i="18" s="1"/>
  <c r="DD252" i="18" s="1"/>
  <c r="DD253" i="18" s="1"/>
  <c r="DD254" i="18" s="1"/>
  <c r="DD255" i="18" s="1"/>
  <c r="DD256" i="18" s="1"/>
  <c r="DD257" i="18" s="1"/>
  <c r="DD258" i="18" s="1"/>
  <c r="DD259" i="18" s="1"/>
  <c r="DD260" i="18" s="1"/>
  <c r="DD261" i="18" s="1"/>
  <c r="DD262" i="18" s="1"/>
  <c r="DD263" i="18" s="1"/>
  <c r="DD264" i="18" s="1"/>
  <c r="DD265" i="18" s="1"/>
  <c r="DD266" i="18" s="1"/>
  <c r="DD267" i="18" s="1"/>
  <c r="DD268" i="18" s="1"/>
  <c r="DD269" i="18" s="1"/>
  <c r="DD270" i="18" s="1"/>
  <c r="DD271" i="18" s="1"/>
  <c r="DD272" i="18" s="1"/>
  <c r="DD273" i="18" s="1"/>
  <c r="DD274" i="18" s="1"/>
  <c r="DD275" i="18" s="1"/>
  <c r="DD276" i="18" s="1"/>
  <c r="DD277" i="18" s="1"/>
  <c r="DD278" i="18" s="1"/>
  <c r="DD279" i="18" s="1"/>
  <c r="DD280" i="18" s="1"/>
  <c r="DD281" i="18" s="1"/>
  <c r="DD282" i="18" s="1"/>
  <c r="DD283" i="18" s="1"/>
  <c r="DD284" i="18" s="1"/>
  <c r="DD285" i="18" s="1"/>
  <c r="DD286" i="18" s="1"/>
  <c r="DD287" i="18" s="1"/>
  <c r="DD288" i="18" s="1"/>
  <c r="DD289" i="18" s="1"/>
  <c r="DD290" i="18" s="1"/>
  <c r="DD291" i="18" s="1"/>
  <c r="DD292" i="18" s="1"/>
  <c r="DD293" i="18" s="1"/>
  <c r="DD294" i="18" s="1"/>
  <c r="DD295" i="18" s="1"/>
  <c r="DD296" i="18" s="1"/>
  <c r="DD297" i="18" s="1"/>
  <c r="DD298" i="18" s="1"/>
  <c r="DD299" i="18" s="1"/>
  <c r="DD300" i="18" s="1"/>
  <c r="DD301" i="18" s="1"/>
  <c r="DD302" i="18" s="1"/>
  <c r="W3" i="23"/>
  <c r="CW1603" i="20" s="1"/>
  <c r="W27" i="23"/>
  <c r="CW1627" i="20" s="1"/>
  <c r="W33" i="23"/>
  <c r="CW1633" i="20" s="1"/>
  <c r="W18" i="23"/>
  <c r="CW1618" i="20" s="1"/>
  <c r="W5" i="23"/>
  <c r="CW1605" i="20" s="1"/>
  <c r="W69" i="23"/>
  <c r="CW1669" i="20" s="1"/>
  <c r="W54" i="23"/>
  <c r="CW1654" i="20" s="1"/>
  <c r="W39" i="23"/>
  <c r="CW1639" i="20" s="1"/>
  <c r="W24" i="23"/>
  <c r="CW1624" i="20" s="1"/>
  <c r="DD153" i="37"/>
  <c r="DD154" i="37" s="1"/>
  <c r="DD155" i="37" s="1"/>
  <c r="DD156" i="37" s="1"/>
  <c r="DD157" i="37" s="1"/>
  <c r="DD158" i="37" s="1"/>
  <c r="DD159" i="37" s="1"/>
  <c r="DD160" i="37" s="1"/>
  <c r="DD161" i="37" s="1"/>
  <c r="DD162" i="37" s="1"/>
  <c r="DD163" i="37" s="1"/>
  <c r="DD164" i="37" s="1"/>
  <c r="DD165" i="37" s="1"/>
  <c r="DD166" i="37" s="1"/>
  <c r="DD167" i="37" s="1"/>
  <c r="DD168" i="37" s="1"/>
  <c r="DD169" i="37" s="1"/>
  <c r="DD170" i="37" s="1"/>
  <c r="DD171" i="37" s="1"/>
  <c r="DD172" i="37" s="1"/>
  <c r="DD173" i="37" s="1"/>
  <c r="DD174" i="37" s="1"/>
  <c r="DD175" i="37" s="1"/>
  <c r="DD176" i="37" s="1"/>
  <c r="DD177" i="37" s="1"/>
  <c r="DD178" i="37" s="1"/>
  <c r="DD179" i="37" s="1"/>
  <c r="DD180" i="37" s="1"/>
  <c r="DD181" i="37" s="1"/>
  <c r="DD182" i="37" s="1"/>
  <c r="DD183" i="37" s="1"/>
  <c r="DD184" i="37" s="1"/>
  <c r="DD185" i="37" s="1"/>
  <c r="DD186" i="37" s="1"/>
  <c r="DD187" i="37" s="1"/>
  <c r="DD188" i="37" s="1"/>
  <c r="DD189" i="37" s="1"/>
  <c r="DD190" i="37" s="1"/>
  <c r="DD191" i="37" s="1"/>
  <c r="DD192" i="37" s="1"/>
  <c r="DD193" i="37" s="1"/>
  <c r="DD194" i="37" s="1"/>
  <c r="DD195" i="37" s="1"/>
  <c r="DD196" i="37" s="1"/>
  <c r="DD197" i="37" s="1"/>
  <c r="DD198" i="37" s="1"/>
  <c r="DD199" i="37" s="1"/>
  <c r="DD200" i="37" s="1"/>
  <c r="DD201" i="37" s="1"/>
  <c r="DD202" i="37" s="1"/>
  <c r="DD203" i="37" s="1"/>
  <c r="DD204" i="37" s="1"/>
  <c r="DD205" i="37" s="1"/>
  <c r="DD206" i="37" s="1"/>
  <c r="DD207" i="37" s="1"/>
  <c r="DD208" i="37" s="1"/>
  <c r="DD209" i="37" s="1"/>
  <c r="DD210" i="37" s="1"/>
  <c r="DD211" i="37" s="1"/>
  <c r="DD212" i="37" s="1"/>
  <c r="DD213" i="37" s="1"/>
  <c r="DD214" i="37" s="1"/>
  <c r="DD215" i="37" s="1"/>
  <c r="DD216" i="37" s="1"/>
  <c r="DD217" i="37" s="1"/>
  <c r="DD218" i="37" s="1"/>
  <c r="DD219" i="37" s="1"/>
  <c r="DD220" i="37" s="1"/>
  <c r="DD221" i="37" s="1"/>
  <c r="DD222" i="37" s="1"/>
  <c r="DD223" i="37" s="1"/>
  <c r="DD224" i="37" s="1"/>
  <c r="DD225" i="37" s="1"/>
  <c r="DD226" i="37" s="1"/>
  <c r="DD227" i="37" s="1"/>
  <c r="DD228" i="37" s="1"/>
  <c r="DD229" i="37" s="1"/>
  <c r="DD230" i="37" s="1"/>
  <c r="DD231" i="37" s="1"/>
  <c r="DD232" i="37" s="1"/>
  <c r="DD233" i="37" s="1"/>
  <c r="DD234" i="37" s="1"/>
  <c r="DD235" i="37" s="1"/>
  <c r="DD236" i="37" s="1"/>
  <c r="DD237" i="37" s="1"/>
  <c r="DD238" i="37" s="1"/>
  <c r="DD239" i="37" s="1"/>
  <c r="DD240" i="37" s="1"/>
  <c r="DD241" i="37" s="1"/>
  <c r="DD242" i="37" s="1"/>
  <c r="DD243" i="37" s="1"/>
  <c r="DD244" i="37" s="1"/>
  <c r="DD245" i="37" s="1"/>
  <c r="DD246" i="37" s="1"/>
  <c r="DD247" i="37" s="1"/>
  <c r="DD248" i="37" s="1"/>
  <c r="DD249" i="37" s="1"/>
  <c r="DD250" i="37" s="1"/>
  <c r="DD251" i="37" s="1"/>
  <c r="DD252" i="37" s="1"/>
  <c r="DD253" i="37" s="1"/>
  <c r="DD254" i="37" s="1"/>
  <c r="DD255" i="37" s="1"/>
  <c r="DD256" i="37" s="1"/>
  <c r="DD257" i="37" s="1"/>
  <c r="DD258" i="37" s="1"/>
  <c r="DD259" i="37" s="1"/>
  <c r="DD260" i="37" s="1"/>
  <c r="DD261" i="37" s="1"/>
  <c r="DD262" i="37" s="1"/>
  <c r="DD263" i="37" s="1"/>
  <c r="DD264" i="37" s="1"/>
  <c r="DD265" i="37" s="1"/>
  <c r="DD266" i="37" s="1"/>
  <c r="DD267" i="37" s="1"/>
  <c r="DD268" i="37" s="1"/>
  <c r="DD269" i="37" s="1"/>
  <c r="DD270" i="37" s="1"/>
  <c r="DD271" i="37" s="1"/>
  <c r="DD272" i="37" s="1"/>
  <c r="DD273" i="37" s="1"/>
  <c r="DD274" i="37" s="1"/>
  <c r="DD275" i="37" s="1"/>
  <c r="DD276" i="37" s="1"/>
  <c r="DD277" i="37" s="1"/>
  <c r="DD278" i="37" s="1"/>
  <c r="DD279" i="37" s="1"/>
  <c r="DD280" i="37" s="1"/>
  <c r="DD281" i="37" s="1"/>
  <c r="DD282" i="37" s="1"/>
  <c r="DD283" i="37" s="1"/>
  <c r="DD284" i="37" s="1"/>
  <c r="DD285" i="37" s="1"/>
  <c r="DD286" i="37" s="1"/>
  <c r="DD287" i="37" s="1"/>
  <c r="DD288" i="37" s="1"/>
  <c r="DD289" i="37" s="1"/>
  <c r="DD290" i="37" s="1"/>
  <c r="DD291" i="37" s="1"/>
  <c r="DD292" i="37" s="1"/>
  <c r="DD293" i="37" s="1"/>
  <c r="DD294" i="37" s="1"/>
  <c r="DD295" i="37" s="1"/>
  <c r="DD296" i="37" s="1"/>
  <c r="DD297" i="37" s="1"/>
  <c r="DD298" i="37" s="1"/>
  <c r="DD299" i="37" s="1"/>
  <c r="DD300" i="37" s="1"/>
  <c r="DD301" i="37" s="1"/>
  <c r="DD302" i="37" s="1"/>
  <c r="W49" i="23"/>
  <c r="CW1649" i="20" s="1"/>
  <c r="W26" i="23"/>
  <c r="CW1626" i="20" s="1"/>
  <c r="W13" i="23"/>
  <c r="CW1613" i="20" s="1"/>
  <c r="W62" i="23"/>
  <c r="CW1662" i="20" s="1"/>
  <c r="W47" i="23"/>
  <c r="CW1647" i="20" s="1"/>
  <c r="W32" i="23"/>
  <c r="CW1632" i="20" s="1"/>
  <c r="W21" i="6"/>
  <c r="W29" i="6"/>
  <c r="W35" i="6"/>
  <c r="W38" i="6"/>
  <c r="W52" i="6"/>
  <c r="W39" i="6"/>
  <c r="W24" i="6"/>
  <c r="W9" i="6"/>
  <c r="W73" i="6"/>
  <c r="W66" i="6"/>
  <c r="W73" i="15"/>
  <c r="W49" i="15"/>
  <c r="W76" i="15"/>
  <c r="W43" i="15"/>
  <c r="W58" i="15"/>
  <c r="W45" i="15"/>
  <c r="W30" i="15"/>
  <c r="W15" i="15"/>
  <c r="W79" i="15"/>
  <c r="W64" i="15"/>
  <c r="W11" i="24"/>
  <c r="W64" i="24"/>
  <c r="W27" i="24"/>
  <c r="W7" i="24"/>
  <c r="W58" i="24"/>
  <c r="W65" i="24"/>
  <c r="W68" i="24"/>
  <c r="W69" i="24"/>
  <c r="W70" i="24"/>
  <c r="W71" i="24"/>
  <c r="W48" i="33"/>
  <c r="CW932" i="21" s="1"/>
  <c r="W64" i="33"/>
  <c r="CW948" i="21" s="1"/>
  <c r="W74" i="33"/>
  <c r="CW958" i="21" s="1"/>
  <c r="W65" i="33"/>
  <c r="CW949" i="21" s="1"/>
  <c r="W51" i="33"/>
  <c r="CW935" i="21" s="1"/>
  <c r="W36" i="33"/>
  <c r="CW920" i="21" s="1"/>
  <c r="W21" i="33"/>
  <c r="CW905" i="21" s="1"/>
  <c r="W6" i="33"/>
  <c r="CW890" i="21" s="1"/>
  <c r="W70" i="33"/>
  <c r="CW954" i="21" s="1"/>
  <c r="W55" i="33"/>
  <c r="CW939" i="21" s="1"/>
  <c r="DD153" i="34"/>
  <c r="DD154" i="34" s="1"/>
  <c r="DD155" i="34" s="1"/>
  <c r="DD156" i="34" s="1"/>
  <c r="DD157" i="34" s="1"/>
  <c r="DD158" i="34" s="1"/>
  <c r="DD159" i="34" s="1"/>
  <c r="DD160" i="34" s="1"/>
  <c r="DD161" i="34" s="1"/>
  <c r="DD162" i="34" s="1"/>
  <c r="DD163" i="34" s="1"/>
  <c r="DD164" i="34" s="1"/>
  <c r="DD165" i="34" s="1"/>
  <c r="DD166" i="34" s="1"/>
  <c r="DD167" i="34" s="1"/>
  <c r="DD168" i="34" s="1"/>
  <c r="DD169" i="34" s="1"/>
  <c r="DD170" i="34" s="1"/>
  <c r="DD171" i="34" s="1"/>
  <c r="DD172" i="34" s="1"/>
  <c r="DD173" i="34" s="1"/>
  <c r="DD174" i="34" s="1"/>
  <c r="DD175" i="34" s="1"/>
  <c r="DD176" i="34" s="1"/>
  <c r="DD177" i="34" s="1"/>
  <c r="DD178" i="34" s="1"/>
  <c r="DD179" i="34" s="1"/>
  <c r="DD180" i="34" s="1"/>
  <c r="DD181" i="34" s="1"/>
  <c r="DD182" i="34" s="1"/>
  <c r="DD183" i="34" s="1"/>
  <c r="DD184" i="34" s="1"/>
  <c r="DD185" i="34" s="1"/>
  <c r="DD186" i="34" s="1"/>
  <c r="DD187" i="34" s="1"/>
  <c r="DD188" i="34" s="1"/>
  <c r="DD189" i="34" s="1"/>
  <c r="DD190" i="34" s="1"/>
  <c r="DD191" i="34" s="1"/>
  <c r="DD192" i="34" s="1"/>
  <c r="DD193" i="34" s="1"/>
  <c r="DD194" i="34" s="1"/>
  <c r="DD195" i="34" s="1"/>
  <c r="DD196" i="34" s="1"/>
  <c r="DD197" i="34" s="1"/>
  <c r="DD198" i="34" s="1"/>
  <c r="DD199" i="34" s="1"/>
  <c r="DD200" i="34" s="1"/>
  <c r="DD201" i="34" s="1"/>
  <c r="DD202" i="34" s="1"/>
  <c r="DD203" i="34" s="1"/>
  <c r="DD204" i="34" s="1"/>
  <c r="DD205" i="34" s="1"/>
  <c r="DD206" i="34" s="1"/>
  <c r="DD207" i="34" s="1"/>
  <c r="DD208" i="34" s="1"/>
  <c r="DD209" i="34" s="1"/>
  <c r="DD210" i="34" s="1"/>
  <c r="DD211" i="34" s="1"/>
  <c r="DD212" i="34" s="1"/>
  <c r="DD213" i="34" s="1"/>
  <c r="DD214" i="34" s="1"/>
  <c r="DD215" i="34" s="1"/>
  <c r="DD216" i="34" s="1"/>
  <c r="DD217" i="34" s="1"/>
  <c r="DD218" i="34" s="1"/>
  <c r="DD219" i="34" s="1"/>
  <c r="DD220" i="34" s="1"/>
  <c r="DD221" i="34" s="1"/>
  <c r="DD222" i="34" s="1"/>
  <c r="DD223" i="34" s="1"/>
  <c r="DD224" i="34" s="1"/>
  <c r="DD225" i="34" s="1"/>
  <c r="DD226" i="34" s="1"/>
  <c r="DD227" i="34" s="1"/>
  <c r="DD228" i="34" s="1"/>
  <c r="DD229" i="34" s="1"/>
  <c r="DD230" i="34" s="1"/>
  <c r="DD231" i="34" s="1"/>
  <c r="DD232" i="34" s="1"/>
  <c r="DD233" i="34" s="1"/>
  <c r="DD234" i="34" s="1"/>
  <c r="DD235" i="34" s="1"/>
  <c r="DD236" i="34" s="1"/>
  <c r="DD237" i="34" s="1"/>
  <c r="DD238" i="34" s="1"/>
  <c r="DD239" i="34" s="1"/>
  <c r="DD240" i="34" s="1"/>
  <c r="DD241" i="34" s="1"/>
  <c r="DD242" i="34" s="1"/>
  <c r="DD243" i="34" s="1"/>
  <c r="DD244" i="34" s="1"/>
  <c r="DD245" i="34" s="1"/>
  <c r="DD246" i="34" s="1"/>
  <c r="DD247" i="34" s="1"/>
  <c r="DD248" i="34" s="1"/>
  <c r="DD249" i="34" s="1"/>
  <c r="DD250" i="34" s="1"/>
  <c r="DD251" i="34" s="1"/>
  <c r="DD252" i="34" s="1"/>
  <c r="DD253" i="34" s="1"/>
  <c r="DD254" i="34" s="1"/>
  <c r="DD255" i="34" s="1"/>
  <c r="DD256" i="34" s="1"/>
  <c r="DD257" i="34" s="1"/>
  <c r="DD258" i="34" s="1"/>
  <c r="DD259" i="34" s="1"/>
  <c r="DD260" i="34" s="1"/>
  <c r="DD261" i="34" s="1"/>
  <c r="DD262" i="34" s="1"/>
  <c r="DD263" i="34" s="1"/>
  <c r="DD264" i="34" s="1"/>
  <c r="DD265" i="34" s="1"/>
  <c r="DD266" i="34" s="1"/>
  <c r="DD267" i="34" s="1"/>
  <c r="DD268" i="34" s="1"/>
  <c r="DD269" i="34" s="1"/>
  <c r="DD270" i="34" s="1"/>
  <c r="DD271" i="34" s="1"/>
  <c r="DD272" i="34" s="1"/>
  <c r="DD273" i="34" s="1"/>
  <c r="DD274" i="34" s="1"/>
  <c r="DD275" i="34" s="1"/>
  <c r="DD276" i="34" s="1"/>
  <c r="DD277" i="34" s="1"/>
  <c r="DD278" i="34" s="1"/>
  <c r="DD279" i="34" s="1"/>
  <c r="DD280" i="34" s="1"/>
  <c r="DD281" i="34" s="1"/>
  <c r="DD282" i="34" s="1"/>
  <c r="DD283" i="34" s="1"/>
  <c r="DD284" i="34" s="1"/>
  <c r="DD285" i="34" s="1"/>
  <c r="DD286" i="34" s="1"/>
  <c r="DD287" i="34" s="1"/>
  <c r="DD288" i="34" s="1"/>
  <c r="DD289" i="34" s="1"/>
  <c r="DD290" i="34" s="1"/>
  <c r="DD291" i="34" s="1"/>
  <c r="DD292" i="34" s="1"/>
  <c r="DD293" i="34" s="1"/>
  <c r="DD294" i="34" s="1"/>
  <c r="DD295" i="34" s="1"/>
  <c r="DD296" i="34" s="1"/>
  <c r="DD297" i="34" s="1"/>
  <c r="DD298" i="34" s="1"/>
  <c r="DD299" i="34" s="1"/>
  <c r="DD300" i="34" s="1"/>
  <c r="DD301" i="34" s="1"/>
  <c r="DD302" i="34" s="1"/>
  <c r="DD153" i="19"/>
  <c r="DD154" i="19" s="1"/>
  <c r="DD155" i="19" s="1"/>
  <c r="DD156" i="19" s="1"/>
  <c r="DD157" i="19" s="1"/>
  <c r="DD158" i="19" s="1"/>
  <c r="DD159" i="19" s="1"/>
  <c r="DD160" i="19" s="1"/>
  <c r="DD161" i="19" s="1"/>
  <c r="DD162" i="19" s="1"/>
  <c r="DD163" i="19" s="1"/>
  <c r="DD164" i="19" s="1"/>
  <c r="DD165" i="19" s="1"/>
  <c r="DD166" i="19" s="1"/>
  <c r="DD167" i="19" s="1"/>
  <c r="DD168" i="19" s="1"/>
  <c r="DD169" i="19" s="1"/>
  <c r="DD170" i="19" s="1"/>
  <c r="DD171" i="19" s="1"/>
  <c r="DD172" i="19" s="1"/>
  <c r="DD173" i="19" s="1"/>
  <c r="DD174" i="19" s="1"/>
  <c r="DD175" i="19" s="1"/>
  <c r="DD176" i="19" s="1"/>
  <c r="DD177" i="19" s="1"/>
  <c r="DD178" i="19" s="1"/>
  <c r="DD179" i="19" s="1"/>
  <c r="DD180" i="19" s="1"/>
  <c r="DD181" i="19" s="1"/>
  <c r="DD182" i="19" s="1"/>
  <c r="DD183" i="19" s="1"/>
  <c r="DD184" i="19" s="1"/>
  <c r="DD185" i="19" s="1"/>
  <c r="DD186" i="19" s="1"/>
  <c r="DD187" i="19" s="1"/>
  <c r="DD188" i="19" s="1"/>
  <c r="DD189" i="19" s="1"/>
  <c r="DD190" i="19" s="1"/>
  <c r="DD191" i="19" s="1"/>
  <c r="DD192" i="19" s="1"/>
  <c r="DD193" i="19" s="1"/>
  <c r="DD194" i="19" s="1"/>
  <c r="DD195" i="19" s="1"/>
  <c r="DD196" i="19" s="1"/>
  <c r="DD197" i="19" s="1"/>
  <c r="DD198" i="19" s="1"/>
  <c r="DD199" i="19" s="1"/>
  <c r="DD200" i="19" s="1"/>
  <c r="DD201" i="19" s="1"/>
  <c r="DD202" i="19" s="1"/>
  <c r="DD203" i="19" s="1"/>
  <c r="DD204" i="19" s="1"/>
  <c r="DD205" i="19" s="1"/>
  <c r="DD206" i="19" s="1"/>
  <c r="DD207" i="19" s="1"/>
  <c r="DD208" i="19" s="1"/>
  <c r="DD209" i="19" s="1"/>
  <c r="DD210" i="19" s="1"/>
  <c r="DD211" i="19" s="1"/>
  <c r="DD212" i="19" s="1"/>
  <c r="DD213" i="19" s="1"/>
  <c r="DD214" i="19" s="1"/>
  <c r="DD215" i="19" s="1"/>
  <c r="DD216" i="19" s="1"/>
  <c r="DD217" i="19" s="1"/>
  <c r="DD218" i="19" s="1"/>
  <c r="DD219" i="19" s="1"/>
  <c r="DD220" i="19" s="1"/>
  <c r="DD221" i="19" s="1"/>
  <c r="DD222" i="19" s="1"/>
  <c r="DD223" i="19" s="1"/>
  <c r="DD224" i="19" s="1"/>
  <c r="DD225" i="19" s="1"/>
  <c r="DD226" i="19" s="1"/>
  <c r="DD227" i="19" s="1"/>
  <c r="DD228" i="19" s="1"/>
  <c r="DD229" i="19" s="1"/>
  <c r="DD230" i="19" s="1"/>
  <c r="DD231" i="19" s="1"/>
  <c r="DD232" i="19" s="1"/>
  <c r="DD233" i="19" s="1"/>
  <c r="DD234" i="19" s="1"/>
  <c r="DD235" i="19" s="1"/>
  <c r="DD236" i="19" s="1"/>
  <c r="DD237" i="19" s="1"/>
  <c r="DD238" i="19" s="1"/>
  <c r="DD239" i="19" s="1"/>
  <c r="DD240" i="19" s="1"/>
  <c r="DD241" i="19" s="1"/>
  <c r="DD242" i="19" s="1"/>
  <c r="DD243" i="19" s="1"/>
  <c r="DD244" i="19" s="1"/>
  <c r="DD245" i="19" s="1"/>
  <c r="DD246" i="19" s="1"/>
  <c r="DD247" i="19" s="1"/>
  <c r="DD248" i="19" s="1"/>
  <c r="DD249" i="19" s="1"/>
  <c r="DD250" i="19" s="1"/>
  <c r="DD251" i="19" s="1"/>
  <c r="DD252" i="19" s="1"/>
  <c r="DD253" i="19" s="1"/>
  <c r="DD254" i="19" s="1"/>
  <c r="DD255" i="19" s="1"/>
  <c r="DD256" i="19" s="1"/>
  <c r="DD257" i="19" s="1"/>
  <c r="DD258" i="19" s="1"/>
  <c r="DD259" i="19" s="1"/>
  <c r="DD260" i="19" s="1"/>
  <c r="DD261" i="19" s="1"/>
  <c r="DD262" i="19" s="1"/>
  <c r="DD263" i="19" s="1"/>
  <c r="DD264" i="19" s="1"/>
  <c r="DD265" i="19" s="1"/>
  <c r="DD266" i="19" s="1"/>
  <c r="DD267" i="19" s="1"/>
  <c r="DD268" i="19" s="1"/>
  <c r="DD269" i="19" s="1"/>
  <c r="DD270" i="19" s="1"/>
  <c r="DD271" i="19" s="1"/>
  <c r="DD272" i="19" s="1"/>
  <c r="DD273" i="19" s="1"/>
  <c r="DD274" i="19" s="1"/>
  <c r="DD275" i="19" s="1"/>
  <c r="DD276" i="19" s="1"/>
  <c r="DD277" i="19" s="1"/>
  <c r="DD278" i="19" s="1"/>
  <c r="DD279" i="19" s="1"/>
  <c r="DD280" i="19" s="1"/>
  <c r="DD281" i="19" s="1"/>
  <c r="DD282" i="19" s="1"/>
  <c r="DD283" i="19" s="1"/>
  <c r="DD284" i="19" s="1"/>
  <c r="DD285" i="19" s="1"/>
  <c r="DD286" i="19" s="1"/>
  <c r="DD287" i="19" s="1"/>
  <c r="DD288" i="19" s="1"/>
  <c r="DD289" i="19" s="1"/>
  <c r="DD290" i="19" s="1"/>
  <c r="DD291" i="19" s="1"/>
  <c r="DD292" i="19" s="1"/>
  <c r="DD293" i="19" s="1"/>
  <c r="DD294" i="19" s="1"/>
  <c r="DD295" i="19" s="1"/>
  <c r="DD296" i="19" s="1"/>
  <c r="DD297" i="19" s="1"/>
  <c r="DD298" i="19" s="1"/>
  <c r="DD299" i="19" s="1"/>
  <c r="DD300" i="19" s="1"/>
  <c r="DD301" i="19" s="1"/>
  <c r="DD302" i="19" s="1"/>
  <c r="W65" i="23"/>
  <c r="CW1665" i="20" s="1"/>
  <c r="W52" i="23"/>
  <c r="CW1652" i="20" s="1"/>
  <c r="W77" i="23"/>
  <c r="CW1677" i="20" s="1"/>
  <c r="DD153" i="27"/>
  <c r="DD154" i="27" s="1"/>
  <c r="DD155" i="27" s="1"/>
  <c r="DD156" i="27" s="1"/>
  <c r="DD157" i="27" s="1"/>
  <c r="DD158" i="27" s="1"/>
  <c r="DD159" i="27" s="1"/>
  <c r="DD160" i="27" s="1"/>
  <c r="DD161" i="27" s="1"/>
  <c r="DD162" i="27" s="1"/>
  <c r="DD163" i="27" s="1"/>
  <c r="DD164" i="27" s="1"/>
  <c r="DD165" i="27" s="1"/>
  <c r="DD166" i="27" s="1"/>
  <c r="DD167" i="27" s="1"/>
  <c r="DD168" i="27" s="1"/>
  <c r="DD169" i="27" s="1"/>
  <c r="DD170" i="27" s="1"/>
  <c r="DD171" i="27" s="1"/>
  <c r="DD172" i="27" s="1"/>
  <c r="DD173" i="27" s="1"/>
  <c r="DD174" i="27" s="1"/>
  <c r="DD175" i="27" s="1"/>
  <c r="DD176" i="27" s="1"/>
  <c r="DD177" i="27" s="1"/>
  <c r="DD178" i="27" s="1"/>
  <c r="DD179" i="27" s="1"/>
  <c r="DD180" i="27" s="1"/>
  <c r="DD181" i="27" s="1"/>
  <c r="DD182" i="27" s="1"/>
  <c r="DD183" i="27" s="1"/>
  <c r="DD184" i="27" s="1"/>
  <c r="DD185" i="27" s="1"/>
  <c r="DD186" i="27" s="1"/>
  <c r="DD187" i="27" s="1"/>
  <c r="DD188" i="27" s="1"/>
  <c r="DD189" i="27" s="1"/>
  <c r="DD190" i="27" s="1"/>
  <c r="DD191" i="27" s="1"/>
  <c r="DD192" i="27" s="1"/>
  <c r="DD193" i="27" s="1"/>
  <c r="DD194" i="27" s="1"/>
  <c r="DD195" i="27" s="1"/>
  <c r="DD196" i="27" s="1"/>
  <c r="DD197" i="27" s="1"/>
  <c r="DD198" i="27" s="1"/>
  <c r="DD199" i="27" s="1"/>
  <c r="DD200" i="27" s="1"/>
  <c r="DD201" i="27" s="1"/>
  <c r="DD202" i="27" s="1"/>
  <c r="DD203" i="27" s="1"/>
  <c r="DD204" i="27" s="1"/>
  <c r="DD205" i="27" s="1"/>
  <c r="DD206" i="27" s="1"/>
  <c r="DD207" i="27" s="1"/>
  <c r="DD208" i="27" s="1"/>
  <c r="DD209" i="27" s="1"/>
  <c r="DD210" i="27" s="1"/>
  <c r="DD211" i="27" s="1"/>
  <c r="DD212" i="27" s="1"/>
  <c r="DD213" i="27" s="1"/>
  <c r="DD214" i="27" s="1"/>
  <c r="DD215" i="27" s="1"/>
  <c r="DD216" i="27" s="1"/>
  <c r="DD217" i="27" s="1"/>
  <c r="DD218" i="27" s="1"/>
  <c r="DD219" i="27" s="1"/>
  <c r="DD220" i="27" s="1"/>
  <c r="DD221" i="27" s="1"/>
  <c r="DD222" i="27" s="1"/>
  <c r="DD223" i="27" s="1"/>
  <c r="DD224" i="27" s="1"/>
  <c r="DD225" i="27" s="1"/>
  <c r="DD226" i="27" s="1"/>
  <c r="DD227" i="27" s="1"/>
  <c r="DD228" i="27" s="1"/>
  <c r="DD229" i="27" s="1"/>
  <c r="DD230" i="27" s="1"/>
  <c r="DD231" i="27" s="1"/>
  <c r="DD232" i="27" s="1"/>
  <c r="DD233" i="27" s="1"/>
  <c r="DD234" i="27" s="1"/>
  <c r="DD235" i="27" s="1"/>
  <c r="DD236" i="27" s="1"/>
  <c r="DD237" i="27" s="1"/>
  <c r="DD238" i="27" s="1"/>
  <c r="DD239" i="27" s="1"/>
  <c r="DD240" i="27" s="1"/>
  <c r="DD241" i="27" s="1"/>
  <c r="DD242" i="27" s="1"/>
  <c r="DD243" i="27" s="1"/>
  <c r="DD244" i="27" s="1"/>
  <c r="DD245" i="27" s="1"/>
  <c r="DD246" i="27" s="1"/>
  <c r="DD247" i="27" s="1"/>
  <c r="DD248" i="27" s="1"/>
  <c r="DD249" i="27" s="1"/>
  <c r="DD250" i="27" s="1"/>
  <c r="DD251" i="27" s="1"/>
  <c r="DD252" i="27" s="1"/>
  <c r="DD253" i="27" s="1"/>
  <c r="DD254" i="27" s="1"/>
  <c r="DD255" i="27" s="1"/>
  <c r="DD256" i="27" s="1"/>
  <c r="DD257" i="27" s="1"/>
  <c r="DD258" i="27" s="1"/>
  <c r="DD259" i="27" s="1"/>
  <c r="DD260" i="27" s="1"/>
  <c r="DD261" i="27" s="1"/>
  <c r="DD262" i="27" s="1"/>
  <c r="DD263" i="27" s="1"/>
  <c r="DD264" i="27" s="1"/>
  <c r="DD265" i="27" s="1"/>
  <c r="DD266" i="27" s="1"/>
  <c r="DD267" i="27" s="1"/>
  <c r="DD268" i="27" s="1"/>
  <c r="DD269" i="27" s="1"/>
  <c r="DD270" i="27" s="1"/>
  <c r="DD271" i="27" s="1"/>
  <c r="DD272" i="27" s="1"/>
  <c r="DD273" i="27" s="1"/>
  <c r="DD274" i="27" s="1"/>
  <c r="DD275" i="27" s="1"/>
  <c r="DD276" i="27" s="1"/>
  <c r="DD277" i="27" s="1"/>
  <c r="DD278" i="27" s="1"/>
  <c r="DD279" i="27" s="1"/>
  <c r="DD280" i="27" s="1"/>
  <c r="DD281" i="27" s="1"/>
  <c r="DD282" i="27" s="1"/>
  <c r="DD283" i="27" s="1"/>
  <c r="DD284" i="27" s="1"/>
  <c r="DD285" i="27" s="1"/>
  <c r="DD286" i="27" s="1"/>
  <c r="DD287" i="27" s="1"/>
  <c r="DD288" i="27" s="1"/>
  <c r="DD289" i="27" s="1"/>
  <c r="DD290" i="27" s="1"/>
  <c r="DD291" i="27" s="1"/>
  <c r="DD292" i="27" s="1"/>
  <c r="DD293" i="27" s="1"/>
  <c r="DD294" i="27" s="1"/>
  <c r="DD295" i="27" s="1"/>
  <c r="DD296" i="27" s="1"/>
  <c r="DD297" i="27" s="1"/>
  <c r="DD298" i="27" s="1"/>
  <c r="DD299" i="27" s="1"/>
  <c r="DD300" i="27" s="1"/>
  <c r="DD301" i="27" s="1"/>
  <c r="DD302" i="27" s="1"/>
  <c r="W20" i="23"/>
  <c r="CW1620" i="20" s="1"/>
  <c r="W17" i="23"/>
  <c r="CW1617" i="20" s="1"/>
  <c r="W68" i="23"/>
  <c r="CW1668" i="20" s="1"/>
  <c r="W75" i="23"/>
  <c r="CW1675" i="20" s="1"/>
  <c r="W34" i="23"/>
  <c r="CW1634" i="20" s="1"/>
  <c r="W21" i="23"/>
  <c r="CW1621" i="20" s="1"/>
  <c r="W6" i="23"/>
  <c r="CW1606" i="20" s="1"/>
  <c r="W70" i="23"/>
  <c r="CW1670" i="20" s="1"/>
  <c r="W55" i="23"/>
  <c r="CW1655" i="20" s="1"/>
  <c r="W40" i="23"/>
  <c r="CW1640" i="20" s="1"/>
  <c r="W43" i="6"/>
  <c r="W51" i="6"/>
  <c r="W54" i="6"/>
  <c r="W61" i="6"/>
  <c r="W60" i="6"/>
  <c r="W47" i="6"/>
  <c r="W32" i="6"/>
  <c r="W17" i="6"/>
  <c r="W10" i="6"/>
  <c r="W74" i="6"/>
  <c r="W19" i="5"/>
  <c r="W20" i="5"/>
  <c r="W27" i="5"/>
  <c r="W33" i="5"/>
  <c r="W50" i="5"/>
  <c r="W37" i="5"/>
  <c r="W22" i="5"/>
  <c r="W7" i="5"/>
  <c r="W71" i="5"/>
  <c r="W56" i="5"/>
  <c r="W35" i="16"/>
  <c r="W3" i="16"/>
  <c r="W51" i="16"/>
  <c r="W66" i="16"/>
  <c r="W74" i="16"/>
  <c r="W79" i="16"/>
  <c r="W80" i="16"/>
  <c r="W57" i="16"/>
  <c r="W76" i="16"/>
  <c r="W11" i="15"/>
  <c r="W68" i="15"/>
  <c r="W17" i="15"/>
  <c r="W65" i="15"/>
  <c r="W66" i="15"/>
  <c r="W53" i="15"/>
  <c r="W38" i="15"/>
  <c r="W23" i="15"/>
  <c r="W8" i="15"/>
  <c r="W72" i="15"/>
  <c r="W18" i="24"/>
  <c r="W4" i="24"/>
  <c r="W50" i="24"/>
  <c r="W15" i="24"/>
  <c r="W80" i="24"/>
  <c r="W73" i="24"/>
  <c r="W76" i="24"/>
  <c r="W77" i="24"/>
  <c r="W78" i="24"/>
  <c r="W79" i="24"/>
  <c r="W56" i="33"/>
  <c r="CW940" i="21" s="1"/>
  <c r="W34" i="33"/>
  <c r="CW918" i="21" s="1"/>
  <c r="W9" i="33"/>
  <c r="CW893" i="21" s="1"/>
  <c r="W73" i="33"/>
  <c r="CW957" i="21" s="1"/>
  <c r="W59" i="33"/>
  <c r="CW943" i="21" s="1"/>
  <c r="W44" i="33"/>
  <c r="CW928" i="21" s="1"/>
  <c r="W29" i="33"/>
  <c r="CW913" i="21" s="1"/>
  <c r="W14" i="33"/>
  <c r="CW898" i="21" s="1"/>
  <c r="W78" i="33"/>
  <c r="CW962" i="21" s="1"/>
  <c r="W63" i="33"/>
  <c r="CW947" i="21" s="1"/>
  <c r="DD153" i="38"/>
  <c r="DD154" i="38" s="1"/>
  <c r="DD155" i="38" s="1"/>
  <c r="DD156" i="38" s="1"/>
  <c r="DD157" i="38" s="1"/>
  <c r="DD158" i="38" s="1"/>
  <c r="DD159" i="38" s="1"/>
  <c r="DD160" i="38" s="1"/>
  <c r="DD161" i="38" s="1"/>
  <c r="DD162" i="38" s="1"/>
  <c r="DD163" i="38" s="1"/>
  <c r="DD164" i="38" s="1"/>
  <c r="DD165" i="38" s="1"/>
  <c r="DD166" i="38" s="1"/>
  <c r="DD167" i="38" s="1"/>
  <c r="DD168" i="38" s="1"/>
  <c r="DD169" i="38" s="1"/>
  <c r="DD170" i="38" s="1"/>
  <c r="DD171" i="38" s="1"/>
  <c r="DD172" i="38" s="1"/>
  <c r="DD173" i="38" s="1"/>
  <c r="DD174" i="38" s="1"/>
  <c r="DD175" i="38" s="1"/>
  <c r="DD176" i="38" s="1"/>
  <c r="DD177" i="38" s="1"/>
  <c r="DD178" i="38" s="1"/>
  <c r="DD179" i="38" s="1"/>
  <c r="DD180" i="38" s="1"/>
  <c r="DD181" i="38" s="1"/>
  <c r="DD182" i="38" s="1"/>
  <c r="DD183" i="38" s="1"/>
  <c r="DD184" i="38" s="1"/>
  <c r="DD185" i="38" s="1"/>
  <c r="DD186" i="38" s="1"/>
  <c r="DD187" i="38" s="1"/>
  <c r="DD188" i="38" s="1"/>
  <c r="DD189" i="38" s="1"/>
  <c r="DD190" i="38" s="1"/>
  <c r="DD191" i="38" s="1"/>
  <c r="DD192" i="38" s="1"/>
  <c r="DD193" i="38" s="1"/>
  <c r="DD194" i="38" s="1"/>
  <c r="DD195" i="38" s="1"/>
  <c r="DD196" i="38" s="1"/>
  <c r="DD197" i="38" s="1"/>
  <c r="DD198" i="38" s="1"/>
  <c r="DD199" i="38" s="1"/>
  <c r="DD200" i="38" s="1"/>
  <c r="DD201" i="38" s="1"/>
  <c r="DD202" i="38" s="1"/>
  <c r="DD203" i="38" s="1"/>
  <c r="DD204" i="38" s="1"/>
  <c r="DD205" i="38" s="1"/>
  <c r="DD206" i="38" s="1"/>
  <c r="DD207" i="38" s="1"/>
  <c r="DD208" i="38" s="1"/>
  <c r="DD209" i="38" s="1"/>
  <c r="DD210" i="38" s="1"/>
  <c r="DD211" i="38" s="1"/>
  <c r="DD212" i="38" s="1"/>
  <c r="DD213" i="38" s="1"/>
  <c r="DD214" i="38" s="1"/>
  <c r="DD215" i="38" s="1"/>
  <c r="DD216" i="38" s="1"/>
  <c r="DD217" i="38" s="1"/>
  <c r="DD218" i="38" s="1"/>
  <c r="DD219" i="38" s="1"/>
  <c r="DD220" i="38" s="1"/>
  <c r="DD221" i="38" s="1"/>
  <c r="DD222" i="38" s="1"/>
  <c r="DD223" i="38" s="1"/>
  <c r="DD224" i="38" s="1"/>
  <c r="DD225" i="38" s="1"/>
  <c r="DD226" i="38" s="1"/>
  <c r="DD227" i="38" s="1"/>
  <c r="DD228" i="38" s="1"/>
  <c r="DD229" i="38" s="1"/>
  <c r="DD230" i="38" s="1"/>
  <c r="DD231" i="38" s="1"/>
  <c r="DD232" i="38" s="1"/>
  <c r="DD233" i="38" s="1"/>
  <c r="DD234" i="38" s="1"/>
  <c r="DD235" i="38" s="1"/>
  <c r="DD236" i="38" s="1"/>
  <c r="DD237" i="38" s="1"/>
  <c r="DD238" i="38" s="1"/>
  <c r="DD239" i="38" s="1"/>
  <c r="DD240" i="38" s="1"/>
  <c r="DD241" i="38" s="1"/>
  <c r="DD242" i="38" s="1"/>
  <c r="DD243" i="38" s="1"/>
  <c r="DD244" i="38" s="1"/>
  <c r="DD245" i="38" s="1"/>
  <c r="DD246" i="38" s="1"/>
  <c r="DD247" i="38" s="1"/>
  <c r="DD248" i="38" s="1"/>
  <c r="DD249" i="38" s="1"/>
  <c r="DD250" i="38" s="1"/>
  <c r="DD251" i="38" s="1"/>
  <c r="DD252" i="38" s="1"/>
  <c r="DD253" i="38" s="1"/>
  <c r="DD254" i="38" s="1"/>
  <c r="DD255" i="38" s="1"/>
  <c r="DD256" i="38" s="1"/>
  <c r="DD257" i="38" s="1"/>
  <c r="DD258" i="38" s="1"/>
  <c r="DD259" i="38" s="1"/>
  <c r="DD260" i="38" s="1"/>
  <c r="DD261" i="38" s="1"/>
  <c r="DD262" i="38" s="1"/>
  <c r="DD263" i="38" s="1"/>
  <c r="DD264" i="38" s="1"/>
  <c r="DD265" i="38" s="1"/>
  <c r="DD266" i="38" s="1"/>
  <c r="DD267" i="38" s="1"/>
  <c r="DD268" i="38" s="1"/>
  <c r="DD269" i="38" s="1"/>
  <c r="DD270" i="38" s="1"/>
  <c r="DD271" i="38" s="1"/>
  <c r="DD272" i="38" s="1"/>
  <c r="DD273" i="38" s="1"/>
  <c r="DD274" i="38" s="1"/>
  <c r="DD275" i="38" s="1"/>
  <c r="DD276" i="38" s="1"/>
  <c r="DD277" i="38" s="1"/>
  <c r="DD278" i="38" s="1"/>
  <c r="DD279" i="38" s="1"/>
  <c r="DD280" i="38" s="1"/>
  <c r="DD281" i="38" s="1"/>
  <c r="DD282" i="38" s="1"/>
  <c r="DD283" i="38" s="1"/>
  <c r="DD284" i="38" s="1"/>
  <c r="DD285" i="38" s="1"/>
  <c r="DD286" i="38" s="1"/>
  <c r="DD287" i="38" s="1"/>
  <c r="DD288" i="38" s="1"/>
  <c r="DD289" i="38" s="1"/>
  <c r="DD290" i="38" s="1"/>
  <c r="DD291" i="38" s="1"/>
  <c r="DD292" i="38" s="1"/>
  <c r="DD293" i="38" s="1"/>
  <c r="DD294" i="38" s="1"/>
  <c r="DD295" i="38" s="1"/>
  <c r="DD296" i="38" s="1"/>
  <c r="DD297" i="38" s="1"/>
  <c r="DD298" i="38" s="1"/>
  <c r="DD299" i="38" s="1"/>
  <c r="DD300" i="38" s="1"/>
  <c r="DD301" i="38" s="1"/>
  <c r="DD302" i="38" s="1"/>
  <c r="W36" i="23"/>
  <c r="CW1636" i="20" s="1"/>
  <c r="W67" i="23"/>
  <c r="CW1667" i="20" s="1"/>
  <c r="W9" i="23"/>
  <c r="CW1609" i="20" s="1"/>
  <c r="W12" i="23"/>
  <c r="CW1612" i="20" s="1"/>
  <c r="W42" i="23"/>
  <c r="CW1642" i="20" s="1"/>
  <c r="W29" i="23"/>
  <c r="CW1629" i="20" s="1"/>
  <c r="W14" i="23"/>
  <c r="CW1614" i="20" s="1"/>
  <c r="W78" i="23"/>
  <c r="CW1678" i="20" s="1"/>
  <c r="W63" i="23"/>
  <c r="CW1663" i="20" s="1"/>
  <c r="W48" i="23"/>
  <c r="CW1648" i="20" s="1"/>
  <c r="W80" i="33"/>
  <c r="CW964" i="21" s="1"/>
  <c r="W66" i="33"/>
  <c r="CW950" i="21" s="1"/>
  <c r="W17" i="33"/>
  <c r="CW901" i="21" s="1"/>
  <c r="W3" i="33"/>
  <c r="CW887" i="21" s="1"/>
  <c r="W67" i="33"/>
  <c r="CW951" i="21" s="1"/>
  <c r="W52" i="33"/>
  <c r="CW936" i="21" s="1"/>
  <c r="W37" i="33"/>
  <c r="CW921" i="21" s="1"/>
  <c r="W22" i="33"/>
  <c r="CW906" i="21" s="1"/>
  <c r="W7" i="33"/>
  <c r="CW891" i="21" s="1"/>
  <c r="W71" i="33"/>
  <c r="CW955" i="21" s="1"/>
  <c r="DD153" i="8"/>
  <c r="DD154" i="8" s="1"/>
  <c r="DD155" i="8" s="1"/>
  <c r="DD156" i="8" s="1"/>
  <c r="DD157" i="8" s="1"/>
  <c r="DD158" i="8" s="1"/>
  <c r="DD159" i="8" s="1"/>
  <c r="DD160" i="8" s="1"/>
  <c r="DD161" i="8" s="1"/>
  <c r="DD162" i="8" s="1"/>
  <c r="DD163" i="8" s="1"/>
  <c r="DD164" i="8" s="1"/>
  <c r="DD165" i="8" s="1"/>
  <c r="DD166" i="8" s="1"/>
  <c r="DD167" i="8" s="1"/>
  <c r="DD168" i="8" s="1"/>
  <c r="DD169" i="8" s="1"/>
  <c r="DD170" i="8" s="1"/>
  <c r="DD171" i="8" s="1"/>
  <c r="DD172" i="8" s="1"/>
  <c r="DD173" i="8" s="1"/>
  <c r="DD174" i="8" s="1"/>
  <c r="DD175" i="8" s="1"/>
  <c r="DD176" i="8" s="1"/>
  <c r="DD177" i="8" s="1"/>
  <c r="DD178" i="8" s="1"/>
  <c r="DD179" i="8" s="1"/>
  <c r="DD180" i="8" s="1"/>
  <c r="DD181" i="8" s="1"/>
  <c r="DD182" i="8" s="1"/>
  <c r="DD183" i="8" s="1"/>
  <c r="DD184" i="8" s="1"/>
  <c r="DD185" i="8" s="1"/>
  <c r="DD186" i="8" s="1"/>
  <c r="DD187" i="8" s="1"/>
  <c r="DD188" i="8" s="1"/>
  <c r="DD189" i="8" s="1"/>
  <c r="DD190" i="8" s="1"/>
  <c r="DD191" i="8" s="1"/>
  <c r="DD192" i="8" s="1"/>
  <c r="DD193" i="8" s="1"/>
  <c r="DD194" i="8" s="1"/>
  <c r="DD195" i="8" s="1"/>
  <c r="DD196" i="8" s="1"/>
  <c r="DD197" i="8" s="1"/>
  <c r="DD198" i="8" s="1"/>
  <c r="DD199" i="8" s="1"/>
  <c r="DD200" i="8" s="1"/>
  <c r="DD201" i="8" s="1"/>
  <c r="DD202" i="8" s="1"/>
  <c r="DD203" i="8" s="1"/>
  <c r="DD204" i="8" s="1"/>
  <c r="DD205" i="8" s="1"/>
  <c r="DD206" i="8" s="1"/>
  <c r="DD207" i="8" s="1"/>
  <c r="DD208" i="8" s="1"/>
  <c r="DD209" i="8" s="1"/>
  <c r="DD210" i="8" s="1"/>
  <c r="DD211" i="8" s="1"/>
  <c r="DD212" i="8" s="1"/>
  <c r="DD213" i="8" s="1"/>
  <c r="DD214" i="8" s="1"/>
  <c r="DD215" i="8" s="1"/>
  <c r="DD216" i="8" s="1"/>
  <c r="DD217" i="8" s="1"/>
  <c r="DD218" i="8" s="1"/>
  <c r="DD219" i="8" s="1"/>
  <c r="DD220" i="8" s="1"/>
  <c r="DD221" i="8" s="1"/>
  <c r="DD222" i="8" s="1"/>
  <c r="DD223" i="8" s="1"/>
  <c r="DD224" i="8" s="1"/>
  <c r="DD225" i="8" s="1"/>
  <c r="DD226" i="8" s="1"/>
  <c r="DD227" i="8" s="1"/>
  <c r="DD228" i="8" s="1"/>
  <c r="DD229" i="8" s="1"/>
  <c r="DD230" i="8" s="1"/>
  <c r="DD231" i="8" s="1"/>
  <c r="DD232" i="8" s="1"/>
  <c r="DD233" i="8" s="1"/>
  <c r="DD234" i="8" s="1"/>
  <c r="DD235" i="8" s="1"/>
  <c r="DD236" i="8" s="1"/>
  <c r="DD237" i="8" s="1"/>
  <c r="DD238" i="8" s="1"/>
  <c r="DD239" i="8" s="1"/>
  <c r="DD240" i="8" s="1"/>
  <c r="DD241" i="8" s="1"/>
  <c r="DD242" i="8" s="1"/>
  <c r="DD243" i="8" s="1"/>
  <c r="DD244" i="8" s="1"/>
  <c r="DD245" i="8" s="1"/>
  <c r="DD246" i="8" s="1"/>
  <c r="DD247" i="8" s="1"/>
  <c r="DD248" i="8" s="1"/>
  <c r="DD249" i="8" s="1"/>
  <c r="DD250" i="8" s="1"/>
  <c r="DD251" i="8" s="1"/>
  <c r="DD252" i="8" s="1"/>
  <c r="DD253" i="8" s="1"/>
  <c r="DD254" i="8" s="1"/>
  <c r="DD255" i="8" s="1"/>
  <c r="DD256" i="8" s="1"/>
  <c r="DD257" i="8" s="1"/>
  <c r="DD258" i="8" s="1"/>
  <c r="DD259" i="8" s="1"/>
  <c r="DD260" i="8" s="1"/>
  <c r="DD261" i="8" s="1"/>
  <c r="DD262" i="8" s="1"/>
  <c r="DD263" i="8" s="1"/>
  <c r="DD264" i="8" s="1"/>
  <c r="DD265" i="8" s="1"/>
  <c r="DD266" i="8" s="1"/>
  <c r="DD267" i="8" s="1"/>
  <c r="DD268" i="8" s="1"/>
  <c r="DD269" i="8" s="1"/>
  <c r="DD270" i="8" s="1"/>
  <c r="DD271" i="8" s="1"/>
  <c r="DD272" i="8" s="1"/>
  <c r="DD273" i="8" s="1"/>
  <c r="DD274" i="8" s="1"/>
  <c r="DD275" i="8" s="1"/>
  <c r="DD276" i="8" s="1"/>
  <c r="DD277" i="8" s="1"/>
  <c r="DD278" i="8" s="1"/>
  <c r="DD279" i="8" s="1"/>
  <c r="DD280" i="8" s="1"/>
  <c r="DD281" i="8" s="1"/>
  <c r="DD282" i="8" s="1"/>
  <c r="DD283" i="8" s="1"/>
  <c r="DD284" i="8" s="1"/>
  <c r="DD285" i="8" s="1"/>
  <c r="DD286" i="8" s="1"/>
  <c r="DD287" i="8" s="1"/>
  <c r="DD288" i="8" s="1"/>
  <c r="DD289" i="8" s="1"/>
  <c r="DD290" i="8" s="1"/>
  <c r="DD291" i="8" s="1"/>
  <c r="DD292" i="8" s="1"/>
  <c r="DD293" i="8" s="1"/>
  <c r="DD294" i="8" s="1"/>
  <c r="DD295" i="8" s="1"/>
  <c r="DD296" i="8" s="1"/>
  <c r="DD297" i="8" s="1"/>
  <c r="DD298" i="8" s="1"/>
  <c r="DD299" i="8" s="1"/>
  <c r="DD300" i="8" s="1"/>
  <c r="DD301" i="8" s="1"/>
  <c r="DD302" i="8" s="1"/>
  <c r="DD153" i="28"/>
  <c r="DD154" i="28" s="1"/>
  <c r="DD155" i="28" s="1"/>
  <c r="DD156" i="28" s="1"/>
  <c r="DD157" i="28" s="1"/>
  <c r="DD158" i="28" s="1"/>
  <c r="DD159" i="28" s="1"/>
  <c r="DD160" i="28" s="1"/>
  <c r="DD161" i="28" s="1"/>
  <c r="DD162" i="28" s="1"/>
  <c r="DD163" i="28" s="1"/>
  <c r="DD164" i="28" s="1"/>
  <c r="DD165" i="28" s="1"/>
  <c r="DD166" i="28" s="1"/>
  <c r="DD167" i="28" s="1"/>
  <c r="DD168" i="28" s="1"/>
  <c r="DD169" i="28" s="1"/>
  <c r="DD170" i="28" s="1"/>
  <c r="DD171" i="28" s="1"/>
  <c r="DD172" i="28" s="1"/>
  <c r="DD173" i="28" s="1"/>
  <c r="DD174" i="28" s="1"/>
  <c r="DD175" i="28" s="1"/>
  <c r="DD176" i="28" s="1"/>
  <c r="DD177" i="28" s="1"/>
  <c r="DD178" i="28" s="1"/>
  <c r="DD179" i="28" s="1"/>
  <c r="DD180" i="28" s="1"/>
  <c r="DD181" i="28" s="1"/>
  <c r="DD182" i="28" s="1"/>
  <c r="DD183" i="28" s="1"/>
  <c r="DD184" i="28" s="1"/>
  <c r="DD185" i="28" s="1"/>
  <c r="DD186" i="28" s="1"/>
  <c r="DD187" i="28" s="1"/>
  <c r="DD188" i="28" s="1"/>
  <c r="DD189" i="28" s="1"/>
  <c r="DD190" i="28" s="1"/>
  <c r="DD191" i="28" s="1"/>
  <c r="DD192" i="28" s="1"/>
  <c r="DD193" i="28" s="1"/>
  <c r="DD194" i="28" s="1"/>
  <c r="DD195" i="28" s="1"/>
  <c r="DD196" i="28" s="1"/>
  <c r="DD197" i="28" s="1"/>
  <c r="DD198" i="28" s="1"/>
  <c r="DD199" i="28" s="1"/>
  <c r="DD200" i="28" s="1"/>
  <c r="DD201" i="28" s="1"/>
  <c r="DD202" i="28" s="1"/>
  <c r="DD203" i="28" s="1"/>
  <c r="DD204" i="28" s="1"/>
  <c r="DD205" i="28" s="1"/>
  <c r="DD206" i="28" s="1"/>
  <c r="DD207" i="28" s="1"/>
  <c r="DD208" i="28" s="1"/>
  <c r="DD209" i="28" s="1"/>
  <c r="DD210" i="28" s="1"/>
  <c r="DD211" i="28" s="1"/>
  <c r="DD212" i="28" s="1"/>
  <c r="DD213" i="28" s="1"/>
  <c r="DD214" i="28" s="1"/>
  <c r="DD215" i="28" s="1"/>
  <c r="DD216" i="28" s="1"/>
  <c r="DD217" i="28" s="1"/>
  <c r="DD218" i="28" s="1"/>
  <c r="DD219" i="28" s="1"/>
  <c r="DD220" i="28" s="1"/>
  <c r="DD221" i="28" s="1"/>
  <c r="DD222" i="28" s="1"/>
  <c r="DD223" i="28" s="1"/>
  <c r="DD224" i="28" s="1"/>
  <c r="DD225" i="28" s="1"/>
  <c r="DD226" i="28" s="1"/>
  <c r="DD227" i="28" s="1"/>
  <c r="DD228" i="28" s="1"/>
  <c r="DD229" i="28" s="1"/>
  <c r="DD230" i="28" s="1"/>
  <c r="DD231" i="28" s="1"/>
  <c r="DD232" i="28" s="1"/>
  <c r="DD233" i="28" s="1"/>
  <c r="DD234" i="28" s="1"/>
  <c r="DD235" i="28" s="1"/>
  <c r="DD236" i="28" s="1"/>
  <c r="DD237" i="28" s="1"/>
  <c r="DD238" i="28" s="1"/>
  <c r="DD239" i="28" s="1"/>
  <c r="DD240" i="28" s="1"/>
  <c r="DD241" i="28" s="1"/>
  <c r="DD242" i="28" s="1"/>
  <c r="DD243" i="28" s="1"/>
  <c r="DD244" i="28" s="1"/>
  <c r="DD245" i="28" s="1"/>
  <c r="DD246" i="28" s="1"/>
  <c r="DD247" i="28" s="1"/>
  <c r="DD248" i="28" s="1"/>
  <c r="DD249" i="28" s="1"/>
  <c r="DD250" i="28" s="1"/>
  <c r="DD251" i="28" s="1"/>
  <c r="DD252" i="28" s="1"/>
  <c r="DD253" i="28" s="1"/>
  <c r="DD254" i="28" s="1"/>
  <c r="DD255" i="28" s="1"/>
  <c r="DD256" i="28" s="1"/>
  <c r="DD257" i="28" s="1"/>
  <c r="DD258" i="28" s="1"/>
  <c r="DD259" i="28" s="1"/>
  <c r="DD260" i="28" s="1"/>
  <c r="DD261" i="28" s="1"/>
  <c r="DD262" i="28" s="1"/>
  <c r="DD263" i="28" s="1"/>
  <c r="DD264" i="28" s="1"/>
  <c r="DD265" i="28" s="1"/>
  <c r="DD266" i="28" s="1"/>
  <c r="DD267" i="28" s="1"/>
  <c r="DD268" i="28" s="1"/>
  <c r="DD269" i="28" s="1"/>
  <c r="DD270" i="28" s="1"/>
  <c r="DD271" i="28" s="1"/>
  <c r="DD272" i="28" s="1"/>
  <c r="DD273" i="28" s="1"/>
  <c r="DD274" i="28" s="1"/>
  <c r="DD275" i="28" s="1"/>
  <c r="DD276" i="28" s="1"/>
  <c r="DD277" i="28" s="1"/>
  <c r="DD278" i="28" s="1"/>
  <c r="DD279" i="28" s="1"/>
  <c r="DD280" i="28" s="1"/>
  <c r="DD281" i="28" s="1"/>
  <c r="DD282" i="28" s="1"/>
  <c r="DD283" i="28" s="1"/>
  <c r="DD284" i="28" s="1"/>
  <c r="DD285" i="28" s="1"/>
  <c r="DD286" i="28" s="1"/>
  <c r="DD287" i="28" s="1"/>
  <c r="DD288" i="28" s="1"/>
  <c r="DD289" i="28" s="1"/>
  <c r="DD290" i="28" s="1"/>
  <c r="DD291" i="28" s="1"/>
  <c r="DD292" i="28" s="1"/>
  <c r="DD293" i="28" s="1"/>
  <c r="DD294" i="28" s="1"/>
  <c r="DD295" i="28" s="1"/>
  <c r="DD296" i="28" s="1"/>
  <c r="DD297" i="28" s="1"/>
  <c r="DD298" i="28" s="1"/>
  <c r="DD299" i="28" s="1"/>
  <c r="DD300" i="28" s="1"/>
  <c r="DD301" i="28" s="1"/>
  <c r="DD302" i="28" s="1"/>
  <c r="W25" i="23"/>
  <c r="CW1625" i="20" s="1"/>
  <c r="W19" i="23"/>
  <c r="CW1619" i="20" s="1"/>
  <c r="W28" i="23"/>
  <c r="CW1628" i="20" s="1"/>
  <c r="W35" i="23"/>
  <c r="CW1635" i="20" s="1"/>
  <c r="W50" i="23"/>
  <c r="CW1650" i="20" s="1"/>
  <c r="W37" i="23"/>
  <c r="CW1637" i="20" s="1"/>
  <c r="W22" i="23"/>
  <c r="CW1622" i="20" s="1"/>
  <c r="W7" i="23"/>
  <c r="CW1607" i="20" s="1"/>
  <c r="W71" i="23"/>
  <c r="CW1671" i="20" s="1"/>
  <c r="W56" i="23"/>
  <c r="CW1656" i="20" s="1"/>
  <c r="W3" i="6"/>
  <c r="W11" i="6"/>
  <c r="W14" i="6"/>
  <c r="W12" i="6"/>
  <c r="W76" i="6"/>
  <c r="W63" i="6"/>
  <c r="W48" i="6"/>
  <c r="W33" i="6"/>
  <c r="W26" i="6"/>
  <c r="W40" i="24"/>
  <c r="W26" i="24"/>
  <c r="W6" i="24"/>
  <c r="W56" i="24"/>
  <c r="W25" i="24"/>
  <c r="W28" i="24"/>
  <c r="W29" i="24"/>
  <c r="W30" i="24"/>
  <c r="W31" i="24"/>
  <c r="W18" i="33"/>
  <c r="CW902" i="21" s="1"/>
  <c r="W8" i="33"/>
  <c r="CW892" i="21" s="1"/>
  <c r="W25" i="33"/>
  <c r="CW909" i="21" s="1"/>
  <c r="W11" i="33"/>
  <c r="CW895" i="21" s="1"/>
  <c r="W75" i="33"/>
  <c r="CW959" i="21" s="1"/>
  <c r="W60" i="33"/>
  <c r="CW944" i="21" s="1"/>
  <c r="W45" i="33"/>
  <c r="CW929" i="21" s="1"/>
  <c r="W30" i="33"/>
  <c r="CW914" i="21" s="1"/>
  <c r="W15" i="33"/>
  <c r="CW899" i="21" s="1"/>
  <c r="W79" i="33"/>
  <c r="CW963" i="21" s="1"/>
  <c r="DD153" i="39"/>
  <c r="DD154" i="39" s="1"/>
  <c r="DD155" i="39" s="1"/>
  <c r="DD156" i="39" s="1"/>
  <c r="DD157" i="39" s="1"/>
  <c r="DD158" i="39" s="1"/>
  <c r="DD159" i="39" s="1"/>
  <c r="DD160" i="39" s="1"/>
  <c r="DD161" i="39" s="1"/>
  <c r="DD162" i="39" s="1"/>
  <c r="DD163" i="39" s="1"/>
  <c r="DD164" i="39" s="1"/>
  <c r="DD165" i="39" s="1"/>
  <c r="DD166" i="39" s="1"/>
  <c r="DD167" i="39" s="1"/>
  <c r="DD168" i="39" s="1"/>
  <c r="DD169" i="39" s="1"/>
  <c r="DD170" i="39" s="1"/>
  <c r="DD171" i="39" s="1"/>
  <c r="DD172" i="39" s="1"/>
  <c r="DD173" i="39" s="1"/>
  <c r="DD174" i="39" s="1"/>
  <c r="DD175" i="39" s="1"/>
  <c r="DD176" i="39" s="1"/>
  <c r="DD177" i="39" s="1"/>
  <c r="DD178" i="39" s="1"/>
  <c r="DD179" i="39" s="1"/>
  <c r="DD180" i="39" s="1"/>
  <c r="DD181" i="39" s="1"/>
  <c r="DD182" i="39" s="1"/>
  <c r="DD183" i="39" s="1"/>
  <c r="DD184" i="39" s="1"/>
  <c r="DD185" i="39" s="1"/>
  <c r="DD186" i="39" s="1"/>
  <c r="DD187" i="39" s="1"/>
  <c r="DD188" i="39" s="1"/>
  <c r="DD189" i="39" s="1"/>
  <c r="DD190" i="39" s="1"/>
  <c r="DD191" i="39" s="1"/>
  <c r="DD192" i="39" s="1"/>
  <c r="DD193" i="39" s="1"/>
  <c r="DD194" i="39" s="1"/>
  <c r="DD195" i="39" s="1"/>
  <c r="DD196" i="39" s="1"/>
  <c r="DD197" i="39" s="1"/>
  <c r="DD198" i="39" s="1"/>
  <c r="DD199" i="39" s="1"/>
  <c r="DD200" i="39" s="1"/>
  <c r="DD201" i="39" s="1"/>
  <c r="DD202" i="39" s="1"/>
  <c r="DD203" i="39" s="1"/>
  <c r="DD204" i="39" s="1"/>
  <c r="DD205" i="39" s="1"/>
  <c r="DD206" i="39" s="1"/>
  <c r="DD207" i="39" s="1"/>
  <c r="DD208" i="39" s="1"/>
  <c r="DD209" i="39" s="1"/>
  <c r="DD210" i="39" s="1"/>
  <c r="DD211" i="39" s="1"/>
  <c r="DD212" i="39" s="1"/>
  <c r="DD213" i="39" s="1"/>
  <c r="DD214" i="39" s="1"/>
  <c r="DD215" i="39" s="1"/>
  <c r="DD216" i="39" s="1"/>
  <c r="DD217" i="39" s="1"/>
  <c r="DD218" i="39" s="1"/>
  <c r="DD219" i="39" s="1"/>
  <c r="DD220" i="39" s="1"/>
  <c r="DD221" i="39" s="1"/>
  <c r="DD222" i="39" s="1"/>
  <c r="DD223" i="39" s="1"/>
  <c r="DD224" i="39" s="1"/>
  <c r="DD225" i="39" s="1"/>
  <c r="DD226" i="39" s="1"/>
  <c r="DD227" i="39" s="1"/>
  <c r="DD228" i="39" s="1"/>
  <c r="DD229" i="39" s="1"/>
  <c r="DD230" i="39" s="1"/>
  <c r="DD231" i="39" s="1"/>
  <c r="DD232" i="39" s="1"/>
  <c r="DD233" i="39" s="1"/>
  <c r="DD234" i="39" s="1"/>
  <c r="DD235" i="39" s="1"/>
  <c r="DD236" i="39" s="1"/>
  <c r="DD237" i="39" s="1"/>
  <c r="DD238" i="39" s="1"/>
  <c r="DD239" i="39" s="1"/>
  <c r="DD240" i="39" s="1"/>
  <c r="DD241" i="39" s="1"/>
  <c r="DD242" i="39" s="1"/>
  <c r="DD243" i="39" s="1"/>
  <c r="DD244" i="39" s="1"/>
  <c r="DD245" i="39" s="1"/>
  <c r="DD246" i="39" s="1"/>
  <c r="DD247" i="39" s="1"/>
  <c r="DD248" i="39" s="1"/>
  <c r="DD249" i="39" s="1"/>
  <c r="DD250" i="39" s="1"/>
  <c r="DD251" i="39" s="1"/>
  <c r="DD252" i="39" s="1"/>
  <c r="DD253" i="39" s="1"/>
  <c r="DD254" i="39" s="1"/>
  <c r="DD255" i="39" s="1"/>
  <c r="DD256" i="39" s="1"/>
  <c r="DD257" i="39" s="1"/>
  <c r="DD258" i="39" s="1"/>
  <c r="DD259" i="39" s="1"/>
  <c r="DD260" i="39" s="1"/>
  <c r="DD261" i="39" s="1"/>
  <c r="DD262" i="39" s="1"/>
  <c r="DD263" i="39" s="1"/>
  <c r="DD264" i="39" s="1"/>
  <c r="DD265" i="39" s="1"/>
  <c r="DD266" i="39" s="1"/>
  <c r="DD267" i="39" s="1"/>
  <c r="DD268" i="39" s="1"/>
  <c r="DD269" i="39" s="1"/>
  <c r="DD270" i="39" s="1"/>
  <c r="DD271" i="39" s="1"/>
  <c r="DD272" i="39" s="1"/>
  <c r="DD273" i="39" s="1"/>
  <c r="DD274" i="39" s="1"/>
  <c r="DD275" i="39" s="1"/>
  <c r="DD276" i="39" s="1"/>
  <c r="DD277" i="39" s="1"/>
  <c r="DD278" i="39" s="1"/>
  <c r="DD279" i="39" s="1"/>
  <c r="DD280" i="39" s="1"/>
  <c r="DD281" i="39" s="1"/>
  <c r="DD282" i="39" s="1"/>
  <c r="DD283" i="39" s="1"/>
  <c r="DD284" i="39" s="1"/>
  <c r="DD285" i="39" s="1"/>
  <c r="DD286" i="39" s="1"/>
  <c r="DD287" i="39" s="1"/>
  <c r="DD288" i="39" s="1"/>
  <c r="DD289" i="39" s="1"/>
  <c r="DD290" i="39" s="1"/>
  <c r="DD291" i="39" s="1"/>
  <c r="DD292" i="39" s="1"/>
  <c r="DD293" i="39" s="1"/>
  <c r="DD294" i="39" s="1"/>
  <c r="DD295" i="39" s="1"/>
  <c r="DD296" i="39" s="1"/>
  <c r="DD297" i="39" s="1"/>
  <c r="DD298" i="39" s="1"/>
  <c r="DD299" i="39" s="1"/>
  <c r="DD300" i="39" s="1"/>
  <c r="DD301" i="39" s="1"/>
  <c r="DD302" i="39" s="1"/>
  <c r="W43" i="23"/>
  <c r="CW1643" i="20" s="1"/>
  <c r="W41" i="23"/>
  <c r="CW1641" i="20" s="1"/>
  <c r="W51" i="23"/>
  <c r="CW1651" i="20" s="1"/>
  <c r="W57" i="23"/>
  <c r="CW1657" i="20" s="1"/>
  <c r="W58" i="23"/>
  <c r="CW1658" i="20" s="1"/>
  <c r="W45" i="23"/>
  <c r="CW1645" i="20" s="1"/>
  <c r="W30" i="23"/>
  <c r="CW1630" i="20" s="1"/>
  <c r="W15" i="23"/>
  <c r="CW1615" i="20" s="1"/>
  <c r="W79" i="23"/>
  <c r="CW1679" i="20" s="1"/>
  <c r="W64" i="23"/>
  <c r="CW1664" i="20" s="1"/>
  <c r="W5" i="6"/>
  <c r="W22" i="6"/>
  <c r="W30" i="6"/>
  <c r="W37" i="6"/>
  <c r="W20" i="6"/>
  <c r="W7" i="6"/>
  <c r="W71" i="6"/>
  <c r="W56" i="6"/>
  <c r="W41" i="6"/>
  <c r="W34" i="6"/>
  <c r="DD153" i="4"/>
  <c r="DD154" i="4" s="1"/>
  <c r="DD155" i="4" s="1"/>
  <c r="DD156" i="4" s="1"/>
  <c r="DD157" i="4" s="1"/>
  <c r="DD158" i="4" s="1"/>
  <c r="DD159" i="4" s="1"/>
  <c r="DD160" i="4" s="1"/>
  <c r="DD161" i="4" s="1"/>
  <c r="DD162" i="4" s="1"/>
  <c r="DD163" i="4" s="1"/>
  <c r="DD164" i="4" s="1"/>
  <c r="DD165" i="4" s="1"/>
  <c r="DD166" i="4" s="1"/>
  <c r="DD167" i="4" s="1"/>
  <c r="DD168" i="4" s="1"/>
  <c r="DD169" i="4" s="1"/>
  <c r="DD170" i="4" s="1"/>
  <c r="DD171" i="4" s="1"/>
  <c r="DD172" i="4" s="1"/>
  <c r="DD173" i="4" s="1"/>
  <c r="DD174" i="4" s="1"/>
  <c r="DD175" i="4" s="1"/>
  <c r="DD176" i="4" s="1"/>
  <c r="DD177" i="4" s="1"/>
  <c r="DD178" i="4" s="1"/>
  <c r="DD179" i="4" s="1"/>
  <c r="DD180" i="4" s="1"/>
  <c r="DD181" i="4" s="1"/>
  <c r="DD182" i="4" s="1"/>
  <c r="DD183" i="4" s="1"/>
  <c r="DD184" i="4" s="1"/>
  <c r="DD185" i="4" s="1"/>
  <c r="DD186" i="4" s="1"/>
  <c r="DD187" i="4" s="1"/>
  <c r="DD188" i="4" s="1"/>
  <c r="DD189" i="4" s="1"/>
  <c r="DD190" i="4" s="1"/>
  <c r="DD191" i="4" s="1"/>
  <c r="DD192" i="4" s="1"/>
  <c r="DD193" i="4" s="1"/>
  <c r="DD194" i="4" s="1"/>
  <c r="DD195" i="4" s="1"/>
  <c r="DD196" i="4" s="1"/>
  <c r="DD197" i="4" s="1"/>
  <c r="DD198" i="4" s="1"/>
  <c r="DD199" i="4" s="1"/>
  <c r="DD200" i="4" s="1"/>
  <c r="DD201" i="4" s="1"/>
  <c r="DD202" i="4" s="1"/>
  <c r="DD203" i="4" s="1"/>
  <c r="DD204" i="4" s="1"/>
  <c r="DD205" i="4" s="1"/>
  <c r="DD206" i="4" s="1"/>
  <c r="DD207" i="4" s="1"/>
  <c r="DD208" i="4" s="1"/>
  <c r="DD209" i="4" s="1"/>
  <c r="DD210" i="4" s="1"/>
  <c r="DD211" i="4" s="1"/>
  <c r="DD212" i="4" s="1"/>
  <c r="DD213" i="4" s="1"/>
  <c r="DD214" i="4" s="1"/>
  <c r="DD215" i="4" s="1"/>
  <c r="DD216" i="4" s="1"/>
  <c r="DD217" i="4" s="1"/>
  <c r="DD218" i="4" s="1"/>
  <c r="DD219" i="4" s="1"/>
  <c r="DD220" i="4" s="1"/>
  <c r="DD221" i="4" s="1"/>
  <c r="DD222" i="4" s="1"/>
  <c r="DD223" i="4" s="1"/>
  <c r="DD224" i="4" s="1"/>
  <c r="DD225" i="4" s="1"/>
  <c r="DD226" i="4" s="1"/>
  <c r="DD227" i="4" s="1"/>
  <c r="DD228" i="4" s="1"/>
  <c r="DD229" i="4" s="1"/>
  <c r="DD230" i="4" s="1"/>
  <c r="DD231" i="4" s="1"/>
  <c r="DD232" i="4" s="1"/>
  <c r="DD233" i="4" s="1"/>
  <c r="DD234" i="4" s="1"/>
  <c r="DD235" i="4" s="1"/>
  <c r="DD236" i="4" s="1"/>
  <c r="DD237" i="4" s="1"/>
  <c r="DD238" i="4" s="1"/>
  <c r="DD239" i="4" s="1"/>
  <c r="DD240" i="4" s="1"/>
  <c r="DD241" i="4" s="1"/>
  <c r="DD242" i="4" s="1"/>
  <c r="DD243" i="4" s="1"/>
  <c r="DD244" i="4" s="1"/>
  <c r="DD245" i="4" s="1"/>
  <c r="DD246" i="4" s="1"/>
  <c r="DD247" i="4" s="1"/>
  <c r="DD248" i="4" s="1"/>
  <c r="DD249" i="4" s="1"/>
  <c r="DD250" i="4" s="1"/>
  <c r="DD251" i="4" s="1"/>
  <c r="DD252" i="4" s="1"/>
  <c r="DD253" i="4" s="1"/>
  <c r="DD254" i="4" s="1"/>
  <c r="DD255" i="4" s="1"/>
  <c r="DD256" i="4" s="1"/>
  <c r="DD257" i="4" s="1"/>
  <c r="DD258" i="4" s="1"/>
  <c r="DD259" i="4" s="1"/>
  <c r="DD260" i="4" s="1"/>
  <c r="DD261" i="4" s="1"/>
  <c r="DD262" i="4" s="1"/>
  <c r="DD263" i="4" s="1"/>
  <c r="DD264" i="4" s="1"/>
  <c r="DD265" i="4" s="1"/>
  <c r="DD266" i="4" s="1"/>
  <c r="DD267" i="4" s="1"/>
  <c r="DD268" i="4" s="1"/>
  <c r="DD269" i="4" s="1"/>
  <c r="DD270" i="4" s="1"/>
  <c r="DD271" i="4" s="1"/>
  <c r="DD272" i="4" s="1"/>
  <c r="DD273" i="4" s="1"/>
  <c r="DD274" i="4" s="1"/>
  <c r="DD275" i="4" s="1"/>
  <c r="DD276" i="4" s="1"/>
  <c r="DD277" i="4" s="1"/>
  <c r="DD278" i="4" s="1"/>
  <c r="DD279" i="4" s="1"/>
  <c r="DD280" i="4" s="1"/>
  <c r="DD281" i="4" s="1"/>
  <c r="DD282" i="4" s="1"/>
  <c r="DD283" i="4" s="1"/>
  <c r="DD284" i="4" s="1"/>
  <c r="DD285" i="4" s="1"/>
  <c r="DD286" i="4" s="1"/>
  <c r="DD287" i="4" s="1"/>
  <c r="DD288" i="4" s="1"/>
  <c r="DD289" i="4" s="1"/>
  <c r="DD290" i="4" s="1"/>
  <c r="DD291" i="4" s="1"/>
  <c r="DD292" i="4" s="1"/>
  <c r="DD293" i="4" s="1"/>
  <c r="DD294" i="4" s="1"/>
  <c r="DD295" i="4" s="1"/>
  <c r="DD296" i="4" s="1"/>
  <c r="DD297" i="4" s="1"/>
  <c r="DD298" i="4" s="1"/>
  <c r="DD299" i="4" s="1"/>
  <c r="DD300" i="4" s="1"/>
  <c r="DD301" i="4" s="1"/>
  <c r="DD302" i="4" s="1"/>
  <c r="DD153" i="13"/>
  <c r="DD154" i="13" s="1"/>
  <c r="DD155" i="13" s="1"/>
  <c r="DD156" i="13" s="1"/>
  <c r="DD157" i="13" s="1"/>
  <c r="DD158" i="13" s="1"/>
  <c r="DD159" i="13" s="1"/>
  <c r="DD160" i="13" s="1"/>
  <c r="DD161" i="13" s="1"/>
  <c r="DD162" i="13" s="1"/>
  <c r="DD163" i="13" s="1"/>
  <c r="DD164" i="13" s="1"/>
  <c r="DD165" i="13" s="1"/>
  <c r="DD166" i="13" s="1"/>
  <c r="DD167" i="13" s="1"/>
  <c r="DD168" i="13" s="1"/>
  <c r="DD169" i="13" s="1"/>
  <c r="DD170" i="13" s="1"/>
  <c r="DD171" i="13" s="1"/>
  <c r="DD172" i="13" s="1"/>
  <c r="DD173" i="13" s="1"/>
  <c r="DD174" i="13" s="1"/>
  <c r="DD175" i="13" s="1"/>
  <c r="DD176" i="13" s="1"/>
  <c r="DD177" i="13" s="1"/>
  <c r="DD178" i="13" s="1"/>
  <c r="DD179" i="13" s="1"/>
  <c r="DD180" i="13" s="1"/>
  <c r="DD181" i="13" s="1"/>
  <c r="DD182" i="13" s="1"/>
  <c r="DD183" i="13" s="1"/>
  <c r="DD184" i="13" s="1"/>
  <c r="DD185" i="13" s="1"/>
  <c r="DD186" i="13" s="1"/>
  <c r="DD187" i="13" s="1"/>
  <c r="DD188" i="13" s="1"/>
  <c r="DD189" i="13" s="1"/>
  <c r="DD190" i="13" s="1"/>
  <c r="DD191" i="13" s="1"/>
  <c r="DD192" i="13" s="1"/>
  <c r="DD193" i="13" s="1"/>
  <c r="DD194" i="13" s="1"/>
  <c r="DD195" i="13" s="1"/>
  <c r="DD196" i="13" s="1"/>
  <c r="DD197" i="13" s="1"/>
  <c r="DD198" i="13" s="1"/>
  <c r="DD199" i="13" s="1"/>
  <c r="DD200" i="13" s="1"/>
  <c r="DD201" i="13" s="1"/>
  <c r="DD202" i="13" s="1"/>
  <c r="DD203" i="13" s="1"/>
  <c r="DD204" i="13" s="1"/>
  <c r="DD205" i="13" s="1"/>
  <c r="DD206" i="13" s="1"/>
  <c r="DD207" i="13" s="1"/>
  <c r="DD208" i="13" s="1"/>
  <c r="DD209" i="13" s="1"/>
  <c r="DD210" i="13" s="1"/>
  <c r="DD211" i="13" s="1"/>
  <c r="DD212" i="13" s="1"/>
  <c r="DD213" i="13" s="1"/>
  <c r="DD214" i="13" s="1"/>
  <c r="DD215" i="13" s="1"/>
  <c r="DD216" i="13" s="1"/>
  <c r="DD217" i="13" s="1"/>
  <c r="DD218" i="13" s="1"/>
  <c r="DD219" i="13" s="1"/>
  <c r="DD220" i="13" s="1"/>
  <c r="DD221" i="13" s="1"/>
  <c r="DD222" i="13" s="1"/>
  <c r="DD223" i="13" s="1"/>
  <c r="DD224" i="13" s="1"/>
  <c r="DD225" i="13" s="1"/>
  <c r="DD226" i="13" s="1"/>
  <c r="DD227" i="13" s="1"/>
  <c r="DD153" i="10"/>
  <c r="DD154" i="10" s="1"/>
  <c r="DD155" i="10" s="1"/>
  <c r="DD156" i="10" s="1"/>
  <c r="DD157" i="10" s="1"/>
  <c r="DD158" i="10" s="1"/>
  <c r="DD159" i="10" s="1"/>
  <c r="DD160" i="10" s="1"/>
  <c r="DD161" i="10" s="1"/>
  <c r="DD162" i="10" s="1"/>
  <c r="DD163" i="10" s="1"/>
  <c r="DD164" i="10" s="1"/>
  <c r="DD165" i="10" s="1"/>
  <c r="DD166" i="10" s="1"/>
  <c r="DD167" i="10" s="1"/>
  <c r="DD168" i="10" s="1"/>
  <c r="DD169" i="10" s="1"/>
  <c r="DD170" i="10" s="1"/>
  <c r="DD171" i="10" s="1"/>
  <c r="DD172" i="10" s="1"/>
  <c r="DD173" i="10" s="1"/>
  <c r="DD174" i="10" s="1"/>
  <c r="DD175" i="10" s="1"/>
  <c r="DD176" i="10" s="1"/>
  <c r="DD177" i="10" s="1"/>
  <c r="DD178" i="10" s="1"/>
  <c r="DD179" i="10" s="1"/>
  <c r="DD180" i="10" s="1"/>
  <c r="DD181" i="10" s="1"/>
  <c r="DD182" i="10" s="1"/>
  <c r="DD183" i="10" s="1"/>
  <c r="DD184" i="10" s="1"/>
  <c r="DD185" i="10" s="1"/>
  <c r="DD186" i="10" s="1"/>
  <c r="DD187" i="10" s="1"/>
  <c r="DD188" i="10" s="1"/>
  <c r="DD189" i="10" s="1"/>
  <c r="DD190" i="10" s="1"/>
  <c r="DD191" i="10" s="1"/>
  <c r="DD192" i="10" s="1"/>
  <c r="DD193" i="10" s="1"/>
  <c r="DD194" i="10" s="1"/>
  <c r="DD195" i="10" s="1"/>
  <c r="DD196" i="10" s="1"/>
  <c r="DD197" i="10" s="1"/>
  <c r="DD198" i="10" s="1"/>
  <c r="DD199" i="10" s="1"/>
  <c r="DD200" i="10" s="1"/>
  <c r="DD201" i="10" s="1"/>
  <c r="DD202" i="10" s="1"/>
  <c r="DD203" i="10" s="1"/>
  <c r="DD204" i="10" s="1"/>
  <c r="DD205" i="10" s="1"/>
  <c r="DD206" i="10" s="1"/>
  <c r="DD207" i="10" s="1"/>
  <c r="DD208" i="10" s="1"/>
  <c r="DD209" i="10" s="1"/>
  <c r="DD210" i="10" s="1"/>
  <c r="DD211" i="10" s="1"/>
  <c r="DD212" i="10" s="1"/>
  <c r="DD213" i="10" s="1"/>
  <c r="DD214" i="10" s="1"/>
  <c r="DD215" i="10" s="1"/>
  <c r="DD216" i="10" s="1"/>
  <c r="DD217" i="10" s="1"/>
  <c r="DD218" i="10" s="1"/>
  <c r="DD219" i="10" s="1"/>
  <c r="DD220" i="10" s="1"/>
  <c r="DD221" i="10" s="1"/>
  <c r="DD222" i="10" s="1"/>
  <c r="DD223" i="10" s="1"/>
  <c r="DD224" i="10" s="1"/>
  <c r="DD225" i="10" s="1"/>
  <c r="DD226" i="10" s="1"/>
  <c r="DD227" i="10" s="1"/>
  <c r="W44" i="23"/>
  <c r="CW1644" i="20" s="1"/>
  <c r="W60" i="23"/>
  <c r="CW1660" i="20" s="1"/>
  <c r="W73" i="23"/>
  <c r="CW1673" i="20" s="1"/>
  <c r="W76" i="23"/>
  <c r="CW1676" i="20" s="1"/>
  <c r="W66" i="23"/>
  <c r="CW1666" i="20" s="1"/>
  <c r="W53" i="23"/>
  <c r="CW1653" i="20" s="1"/>
  <c r="W38" i="23"/>
  <c r="CW1638" i="20" s="1"/>
  <c r="W23" i="23"/>
  <c r="CW1623" i="20" s="1"/>
  <c r="W8" i="23"/>
  <c r="CW1608" i="20" s="1"/>
  <c r="W72" i="23"/>
  <c r="CW1672" i="20" s="1"/>
  <c r="W27" i="6"/>
  <c r="W45" i="6"/>
  <c r="W53" i="6"/>
  <c r="W59" i="6"/>
  <c r="W28" i="6"/>
  <c r="W15" i="6"/>
  <c r="W79" i="6"/>
  <c r="W64" i="6"/>
  <c r="W49" i="6"/>
  <c r="W42" i="6"/>
  <c r="W37" i="16"/>
  <c r="W71" i="16"/>
  <c r="W27" i="16"/>
  <c r="W28" i="16"/>
  <c r="W31" i="16"/>
  <c r="W32" i="16"/>
  <c r="W33" i="16"/>
  <c r="W34" i="16"/>
  <c r="W67" i="16"/>
  <c r="W62" i="16"/>
  <c r="W67" i="15"/>
  <c r="W51" i="15"/>
  <c r="W12" i="15"/>
  <c r="W41" i="15"/>
  <c r="W34" i="15"/>
  <c r="W21" i="15"/>
  <c r="W6" i="15"/>
  <c r="W70" i="15"/>
  <c r="W55" i="15"/>
  <c r="W40" i="15"/>
  <c r="W59" i="24"/>
  <c r="W10" i="24"/>
  <c r="W67" i="24"/>
  <c r="W32" i="24"/>
  <c r="W8" i="24"/>
  <c r="W41" i="24"/>
  <c r="W44" i="24"/>
  <c r="W45" i="24"/>
  <c r="W46" i="24"/>
  <c r="W47" i="24"/>
  <c r="W26" i="33"/>
  <c r="CW910" i="21" s="1"/>
  <c r="W72" i="33"/>
  <c r="CW956" i="21" s="1"/>
  <c r="W41" i="33"/>
  <c r="CW925" i="21" s="1"/>
  <c r="W27" i="33"/>
  <c r="CW911" i="21" s="1"/>
  <c r="W12" i="33"/>
  <c r="CW896" i="21" s="1"/>
  <c r="W76" i="33"/>
  <c r="CW960" i="21" s="1"/>
  <c r="W61" i="33"/>
  <c r="CW945" i="21" s="1"/>
  <c r="W46" i="33"/>
  <c r="CW930" i="21" s="1"/>
  <c r="W31" i="33"/>
  <c r="CW915" i="21" s="1"/>
  <c r="DD18" i="22"/>
  <c r="DD19" i="22" s="1"/>
  <c r="DD20" i="22" s="1"/>
  <c r="DD21" i="22" s="1"/>
  <c r="DD22" i="22" s="1"/>
  <c r="DD23" i="22" s="1"/>
  <c r="DD24" i="22" s="1"/>
  <c r="DD25" i="22" s="1"/>
  <c r="DD26" i="22" s="1"/>
  <c r="DD27" i="22" s="1"/>
  <c r="DD28" i="22" s="1"/>
  <c r="DD29" i="22" s="1"/>
  <c r="DD30" i="22" s="1"/>
  <c r="DD31" i="22" s="1"/>
  <c r="DD32" i="22" s="1"/>
  <c r="DD33" i="22" s="1"/>
  <c r="DD34" i="22" s="1"/>
  <c r="DD35" i="22" s="1"/>
  <c r="DD36" i="22" s="1"/>
  <c r="DD37" i="22" s="1"/>
  <c r="DD38" i="22" s="1"/>
  <c r="DD39" i="22" s="1"/>
  <c r="DD40" i="22" s="1"/>
  <c r="DD41" i="22" s="1"/>
  <c r="DD42" i="22" s="1"/>
  <c r="DD43" i="22" s="1"/>
  <c r="DD44" i="22" s="1"/>
  <c r="DD45" i="22" s="1"/>
  <c r="DD46" i="22" s="1"/>
  <c r="DD47" i="22" s="1"/>
  <c r="DD48" i="22" s="1"/>
  <c r="DD49" i="22" s="1"/>
  <c r="DD50" i="22" s="1"/>
  <c r="DD51" i="22" s="1"/>
  <c r="DD52" i="22" s="1"/>
  <c r="DD53" i="22" s="1"/>
  <c r="DD54" i="22" s="1"/>
  <c r="DD55" i="22" s="1"/>
  <c r="DD56" i="22" s="1"/>
  <c r="DD57" i="22" s="1"/>
  <c r="DD58" i="22" s="1"/>
  <c r="DD59" i="22" s="1"/>
  <c r="DD60" i="22" s="1"/>
  <c r="DD61" i="22" s="1"/>
  <c r="DD62" i="22" s="1"/>
  <c r="DD63" i="22" s="1"/>
  <c r="DD64" i="22" s="1"/>
  <c r="DD65" i="22" s="1"/>
  <c r="DD66" i="22" s="1"/>
  <c r="DD67" i="22" s="1"/>
  <c r="DD68" i="22" s="1"/>
  <c r="DD69" i="22" s="1"/>
  <c r="DD70" i="22" s="1"/>
  <c r="DD71" i="22" s="1"/>
  <c r="DD72" i="22" s="1"/>
  <c r="DD73" i="22" s="1"/>
  <c r="DD74" i="22" s="1"/>
  <c r="DD75" i="22" s="1"/>
  <c r="DD76" i="22" s="1"/>
  <c r="DD77" i="22" s="1"/>
  <c r="DD78" i="22" s="1"/>
  <c r="DD79" i="22" s="1"/>
  <c r="DD80" i="22" s="1"/>
  <c r="DD81" i="22" s="1"/>
  <c r="DD82" i="22" s="1"/>
  <c r="DD83" i="22" s="1"/>
  <c r="DD84" i="22" s="1"/>
  <c r="DD85" i="22" s="1"/>
  <c r="DD86" i="22" s="1"/>
  <c r="DD87" i="22" s="1"/>
  <c r="DD88" i="22" s="1"/>
  <c r="DD89" i="22" s="1"/>
  <c r="DD90" i="22" s="1"/>
  <c r="DD91" i="22" s="1"/>
  <c r="DD92" i="22" s="1"/>
  <c r="DD93" i="22" s="1"/>
  <c r="DD94" i="22" s="1"/>
  <c r="DD95" i="22" s="1"/>
  <c r="DD96" i="22" s="1"/>
  <c r="DD97" i="22" s="1"/>
  <c r="DD98" i="22" s="1"/>
  <c r="DD99" i="22" s="1"/>
  <c r="DD100" i="22" s="1"/>
  <c r="DD101" i="22" s="1"/>
  <c r="DD102" i="22" s="1"/>
  <c r="DD103" i="22" s="1"/>
  <c r="DD104" i="22" s="1"/>
  <c r="DD105" i="22" s="1"/>
  <c r="DD106" i="22" s="1"/>
  <c r="DD107" i="22" s="1"/>
  <c r="DD108" i="22" s="1"/>
  <c r="DD109" i="22" s="1"/>
  <c r="DD110" i="22" s="1"/>
  <c r="DD111" i="22" s="1"/>
  <c r="DD112" i="22" s="1"/>
  <c r="DD113" i="22" s="1"/>
  <c r="DD114" i="22" s="1"/>
  <c r="DD115" i="22" s="1"/>
  <c r="DD116" i="22" s="1"/>
  <c r="DD117" i="22" s="1"/>
  <c r="DD118" i="22" s="1"/>
  <c r="DD119" i="22" s="1"/>
  <c r="DD120" i="22" s="1"/>
  <c r="DD121" i="22" s="1"/>
  <c r="DD122" i="22" s="1"/>
  <c r="DD123" i="22" s="1"/>
  <c r="DD124" i="22" s="1"/>
  <c r="DD125" i="22" s="1"/>
  <c r="DD126" i="22" s="1"/>
  <c r="DD127" i="22" s="1"/>
  <c r="DD128" i="22" s="1"/>
  <c r="DD129" i="22" s="1"/>
  <c r="DD130" i="22" s="1"/>
  <c r="DD131" i="22" s="1"/>
  <c r="DD132" i="22" s="1"/>
  <c r="DD133" i="22" s="1"/>
  <c r="DD134" i="22" s="1"/>
  <c r="DD135" i="22" s="1"/>
  <c r="DD136" i="22" s="1"/>
  <c r="DD137" i="22" s="1"/>
  <c r="DD138" i="22" s="1"/>
  <c r="DD139" i="22" s="1"/>
  <c r="DD140" i="22" s="1"/>
  <c r="DD141" i="22" s="1"/>
  <c r="DD142" i="22" s="1"/>
  <c r="DD143" i="22" s="1"/>
  <c r="DD144" i="22" s="1"/>
  <c r="DD145" i="22" s="1"/>
  <c r="DD146" i="22" s="1"/>
  <c r="DD147" i="22" s="1"/>
  <c r="DD148" i="22" s="1"/>
  <c r="DD149" i="22" s="1"/>
  <c r="DD150" i="22" s="1"/>
  <c r="DD151" i="22" s="1"/>
  <c r="DD152" i="22" s="1"/>
  <c r="DD4" i="3"/>
  <c r="DD5" i="3" s="1"/>
  <c r="DD6" i="3" s="1"/>
  <c r="DD7" i="3" s="1"/>
  <c r="DD8" i="3" s="1"/>
  <c r="DD9" i="3" s="1"/>
  <c r="DD10" i="3" s="1"/>
  <c r="DD11" i="3" s="1"/>
  <c r="DD12" i="3" s="1"/>
  <c r="DD13" i="3" s="1"/>
  <c r="DD14" i="3" s="1"/>
  <c r="DD15" i="3" s="1"/>
  <c r="DD16" i="3" s="1"/>
  <c r="DD17" i="3" s="1"/>
  <c r="DG3" i="3"/>
  <c r="CW1601" i="20" l="1"/>
  <c r="CW1602" i="20"/>
  <c r="CW885" i="21"/>
  <c r="CW886" i="21"/>
  <c r="W2" i="30"/>
  <c r="W7" i="11"/>
  <c r="W8" i="11"/>
  <c r="W3" i="11"/>
  <c r="W4" i="11"/>
  <c r="W5" i="11"/>
  <c r="W6" i="11"/>
  <c r="W39" i="39"/>
  <c r="CW843" i="21" s="1"/>
  <c r="W79" i="39"/>
  <c r="CW883" i="21" s="1"/>
  <c r="W65" i="39"/>
  <c r="CW869" i="21" s="1"/>
  <c r="W3" i="39"/>
  <c r="CW807" i="21" s="1"/>
  <c r="W32" i="39"/>
  <c r="CW836" i="21" s="1"/>
  <c r="W67" i="39"/>
  <c r="CW871" i="21" s="1"/>
  <c r="W64" i="39"/>
  <c r="CW868" i="21" s="1"/>
  <c r="W13" i="39"/>
  <c r="CW817" i="21" s="1"/>
  <c r="W66" i="39"/>
  <c r="CW870" i="21" s="1"/>
  <c r="W48" i="39"/>
  <c r="CW852" i="21" s="1"/>
  <c r="W21" i="39"/>
  <c r="CW825" i="21" s="1"/>
  <c r="W69" i="28"/>
  <c r="CW793" i="21" s="1"/>
  <c r="W14" i="28"/>
  <c r="CW738" i="21" s="1"/>
  <c r="W6" i="28"/>
  <c r="CW730" i="21" s="1"/>
  <c r="W7" i="28"/>
  <c r="CW731" i="21" s="1"/>
  <c r="W40" i="28"/>
  <c r="CW764" i="21" s="1"/>
  <c r="W57" i="28"/>
  <c r="CW781" i="21" s="1"/>
  <c r="W11" i="28"/>
  <c r="CW735" i="21" s="1"/>
  <c r="W4" i="28"/>
  <c r="CW728" i="21" s="1"/>
  <c r="W46" i="28"/>
  <c r="CW770" i="21" s="1"/>
  <c r="W5" i="28"/>
  <c r="CW729" i="21" s="1"/>
  <c r="W23" i="28"/>
  <c r="CW747" i="21" s="1"/>
  <c r="W48" i="28"/>
  <c r="CW772" i="21" s="1"/>
  <c r="W65" i="28"/>
  <c r="CW789" i="21" s="1"/>
  <c r="W19" i="28"/>
  <c r="CW743" i="21" s="1"/>
  <c r="W68" i="28"/>
  <c r="CW792" i="21" s="1"/>
  <c r="W16" i="28"/>
  <c r="CW740" i="21" s="1"/>
  <c r="W31" i="28"/>
  <c r="CW755" i="21" s="1"/>
  <c r="W35" i="28"/>
  <c r="CW759" i="21" s="1"/>
  <c r="W44" i="28"/>
  <c r="CW768" i="21" s="1"/>
  <c r="W58" i="28"/>
  <c r="CW782" i="21" s="1"/>
  <c r="W77" i="28"/>
  <c r="CW801" i="21" s="1"/>
  <c r="W41" i="28"/>
  <c r="CW765" i="21" s="1"/>
  <c r="W22" i="28"/>
  <c r="CW746" i="21" s="1"/>
  <c r="W18" i="28"/>
  <c r="CW742" i="21" s="1"/>
  <c r="W54" i="28"/>
  <c r="CW778" i="21" s="1"/>
  <c r="W21" i="28"/>
  <c r="CW745" i="21" s="1"/>
  <c r="W55" i="28"/>
  <c r="CW779" i="21" s="1"/>
  <c r="W72" i="28"/>
  <c r="CW796" i="21" s="1"/>
  <c r="W26" i="28"/>
  <c r="CW750" i="21" s="1"/>
  <c r="W43" i="28"/>
  <c r="CW767" i="21" s="1"/>
  <c r="W8" i="28"/>
  <c r="CW732" i="21" s="1"/>
  <c r="W76" i="28"/>
  <c r="CW800" i="21" s="1"/>
  <c r="W3" i="28"/>
  <c r="CW727" i="21" s="1"/>
  <c r="W13" i="28"/>
  <c r="CW737" i="21" s="1"/>
  <c r="W56" i="28"/>
  <c r="CW780" i="21" s="1"/>
  <c r="W30" i="28"/>
  <c r="CW754" i="21" s="1"/>
  <c r="W37" i="28"/>
  <c r="CW761" i="21" s="1"/>
  <c r="W63" i="28"/>
  <c r="CW787" i="21" s="1"/>
  <c r="W80" i="28"/>
  <c r="CW804" i="21" s="1"/>
  <c r="W34" i="28"/>
  <c r="CW758" i="21" s="1"/>
  <c r="W67" i="28"/>
  <c r="CW791" i="21" s="1"/>
  <c r="W33" i="28"/>
  <c r="CW757" i="21" s="1"/>
  <c r="W12" i="28"/>
  <c r="CW736" i="21" s="1"/>
  <c r="W62" i="28"/>
  <c r="CW786" i="21" s="1"/>
  <c r="W45" i="28"/>
  <c r="CW769" i="21" s="1"/>
  <c r="W71" i="28"/>
  <c r="CW795" i="21" s="1"/>
  <c r="W25" i="28"/>
  <c r="CW749" i="21" s="1"/>
  <c r="W50" i="28"/>
  <c r="CW774" i="21" s="1"/>
  <c r="W75" i="28"/>
  <c r="CW799" i="21" s="1"/>
  <c r="W36" i="38"/>
  <c r="CW679" i="21" s="1"/>
  <c r="W12" i="38"/>
  <c r="CW655" i="21" s="1"/>
  <c r="W6" i="38"/>
  <c r="CW649" i="21" s="1"/>
  <c r="W8" i="38"/>
  <c r="CW651" i="21" s="1"/>
  <c r="W53" i="38"/>
  <c r="CW696" i="21" s="1"/>
  <c r="W18" i="38"/>
  <c r="CW661" i="21" s="1"/>
  <c r="W3" i="38"/>
  <c r="CW646" i="21" s="1"/>
  <c r="W14" i="38"/>
  <c r="CW657" i="21" s="1"/>
  <c r="W40" i="38"/>
  <c r="CW683" i="21" s="1"/>
  <c r="W41" i="38"/>
  <c r="CW684" i="21" s="1"/>
  <c r="W35" i="38"/>
  <c r="CW678" i="21" s="1"/>
  <c r="W38" i="38"/>
  <c r="CW681" i="21" s="1"/>
  <c r="W48" i="38"/>
  <c r="CW691" i="21" s="1"/>
  <c r="W52" i="38"/>
  <c r="CW695" i="21" s="1"/>
  <c r="W44" i="38"/>
  <c r="CW687" i="21" s="1"/>
  <c r="W43" i="38"/>
  <c r="CW686" i="21" s="1"/>
  <c r="W70" i="38"/>
  <c r="CW713" i="21" s="1"/>
  <c r="W72" i="38"/>
  <c r="CW715" i="21" s="1"/>
  <c r="W63" i="38"/>
  <c r="CW706" i="21" s="1"/>
  <c r="W67" i="38"/>
  <c r="CW710" i="21" s="1"/>
  <c r="W74" i="38"/>
  <c r="CW717" i="21" s="1"/>
  <c r="W21" i="38"/>
  <c r="CW664" i="21" s="1"/>
  <c r="W23" i="38"/>
  <c r="CW666" i="21" s="1"/>
  <c r="W49" i="38"/>
  <c r="CW692" i="21" s="1"/>
  <c r="W78" i="38"/>
  <c r="CW721" i="21" s="1"/>
  <c r="W50" i="38"/>
  <c r="CW693" i="21" s="1"/>
  <c r="W29" i="38"/>
  <c r="CW672" i="21" s="1"/>
  <c r="W55" i="38"/>
  <c r="CW698" i="21" s="1"/>
  <c r="W31" i="27"/>
  <c r="CW511" i="21" s="1"/>
  <c r="W50" i="27"/>
  <c r="CW530" i="21" s="1"/>
  <c r="W3" i="27"/>
  <c r="W22" i="27"/>
  <c r="CW502" i="21" s="1"/>
  <c r="W72" i="27"/>
  <c r="CW552" i="21" s="1"/>
  <c r="W43" i="27"/>
  <c r="CW523" i="21" s="1"/>
  <c r="W62" i="27"/>
  <c r="CW542" i="21" s="1"/>
  <c r="W57" i="27"/>
  <c r="CW537" i="21" s="1"/>
  <c r="W67" i="27"/>
  <c r="CW547" i="21" s="1"/>
  <c r="W23" i="27"/>
  <c r="CW503" i="21" s="1"/>
  <c r="W28" i="27"/>
  <c r="CW508" i="21" s="1"/>
  <c r="W55" i="27"/>
  <c r="CW535" i="21" s="1"/>
  <c r="W24" i="27"/>
  <c r="CW504" i="21" s="1"/>
  <c r="W52" i="27"/>
  <c r="CW532" i="21" s="1"/>
  <c r="W77" i="27"/>
  <c r="CW557" i="21" s="1"/>
  <c r="W48" i="27"/>
  <c r="CW528" i="21" s="1"/>
  <c r="W13" i="27"/>
  <c r="CW493" i="21" s="1"/>
  <c r="W17" i="27"/>
  <c r="CW497" i="21" s="1"/>
  <c r="W37" i="27"/>
  <c r="CW517" i="21" s="1"/>
  <c r="W32" i="19"/>
  <c r="W80" i="19"/>
  <c r="W63" i="19"/>
  <c r="W12" i="19"/>
  <c r="W70" i="19"/>
  <c r="W54" i="19"/>
  <c r="W40" i="19"/>
  <c r="W71" i="19"/>
  <c r="W19" i="19"/>
  <c r="W20" i="19"/>
  <c r="W72" i="19"/>
  <c r="W18" i="19"/>
  <c r="W29" i="19"/>
  <c r="W37" i="19"/>
  <c r="W7" i="19"/>
  <c r="W17" i="19"/>
  <c r="W34" i="19"/>
  <c r="W35" i="19"/>
  <c r="W44" i="19"/>
  <c r="W69" i="19"/>
  <c r="W3" i="19"/>
  <c r="W77" i="19"/>
  <c r="W62" i="19"/>
  <c r="W27" i="19"/>
  <c r="W36" i="19"/>
  <c r="W45" i="19"/>
  <c r="W30" i="19"/>
  <c r="W56" i="19"/>
  <c r="W23" i="19"/>
  <c r="W25" i="19"/>
  <c r="W42" i="19"/>
  <c r="W51" i="19"/>
  <c r="W52" i="19"/>
  <c r="W64" i="19"/>
  <c r="W61" i="19"/>
  <c r="W55" i="19"/>
  <c r="W57" i="19"/>
  <c r="W74" i="19"/>
  <c r="W4" i="19"/>
  <c r="W8" i="19"/>
  <c r="W73" i="19"/>
  <c r="W53" i="19"/>
  <c r="W24" i="19"/>
  <c r="W78" i="19"/>
  <c r="W31" i="19"/>
  <c r="W41" i="19"/>
  <c r="W50" i="19"/>
  <c r="W59" i="19"/>
  <c r="W68" i="19"/>
  <c r="W10" i="19"/>
  <c r="W9" i="19"/>
  <c r="W48" i="19"/>
  <c r="W46" i="19"/>
  <c r="W38" i="19"/>
  <c r="W39" i="19"/>
  <c r="W49" i="19"/>
  <c r="W66" i="19"/>
  <c r="W67" i="19"/>
  <c r="W76" i="19"/>
  <c r="W22" i="18"/>
  <c r="W4" i="18"/>
  <c r="W11" i="18"/>
  <c r="W5" i="18"/>
  <c r="W69" i="18"/>
  <c r="W18" i="18"/>
  <c r="W55" i="18"/>
  <c r="W40" i="18"/>
  <c r="W25" i="18"/>
  <c r="DD153" i="17"/>
  <c r="DD154" i="17" s="1"/>
  <c r="DD155" i="17" s="1"/>
  <c r="DD156" i="17" s="1"/>
  <c r="DD157" i="17" s="1"/>
  <c r="DD158" i="17" s="1"/>
  <c r="DD159" i="17" s="1"/>
  <c r="DD160" i="17" s="1"/>
  <c r="DD161" i="17" s="1"/>
  <c r="DD162" i="17" s="1"/>
  <c r="DD163" i="17" s="1"/>
  <c r="DD164" i="17" s="1"/>
  <c r="DD165" i="17" s="1"/>
  <c r="DD166" i="17" s="1"/>
  <c r="DD167" i="17" s="1"/>
  <c r="DD168" i="17" s="1"/>
  <c r="DD169" i="17" s="1"/>
  <c r="DD170" i="17" s="1"/>
  <c r="DD171" i="17" s="1"/>
  <c r="DD172" i="17" s="1"/>
  <c r="DD173" i="17" s="1"/>
  <c r="DD174" i="17" s="1"/>
  <c r="DD175" i="17" s="1"/>
  <c r="DD176" i="17" s="1"/>
  <c r="DD177" i="17" s="1"/>
  <c r="DD178" i="17" s="1"/>
  <c r="DD179" i="17" s="1"/>
  <c r="DD180" i="17" s="1"/>
  <c r="DD181" i="17" s="1"/>
  <c r="DD182" i="17" s="1"/>
  <c r="DD183" i="17" s="1"/>
  <c r="DD184" i="17" s="1"/>
  <c r="DD185" i="17" s="1"/>
  <c r="DD186" i="17" s="1"/>
  <c r="DD187" i="17" s="1"/>
  <c r="DD188" i="17" s="1"/>
  <c r="DD189" i="17" s="1"/>
  <c r="DD190" i="17" s="1"/>
  <c r="DD191" i="17" s="1"/>
  <c r="DD192" i="17" s="1"/>
  <c r="DD193" i="17" s="1"/>
  <c r="DD194" i="17" s="1"/>
  <c r="DD195" i="17" s="1"/>
  <c r="DD196" i="17" s="1"/>
  <c r="DD197" i="17" s="1"/>
  <c r="DD198" i="17" s="1"/>
  <c r="DD199" i="17" s="1"/>
  <c r="DD200" i="17" s="1"/>
  <c r="DD201" i="17" s="1"/>
  <c r="DD202" i="17" s="1"/>
  <c r="DD203" i="17" s="1"/>
  <c r="DD204" i="17" s="1"/>
  <c r="DD205" i="17" s="1"/>
  <c r="DD206" i="17" s="1"/>
  <c r="DD207" i="17" s="1"/>
  <c r="DD208" i="17" s="1"/>
  <c r="DD209" i="17" s="1"/>
  <c r="DD210" i="17" s="1"/>
  <c r="DD211" i="17" s="1"/>
  <c r="DD212" i="17" s="1"/>
  <c r="DD213" i="17" s="1"/>
  <c r="DD214" i="17" s="1"/>
  <c r="DD215" i="17" s="1"/>
  <c r="DD216" i="17" s="1"/>
  <c r="DD217" i="17" s="1"/>
  <c r="DD218" i="17" s="1"/>
  <c r="DD219" i="17" s="1"/>
  <c r="DD220" i="17" s="1"/>
  <c r="DD221" i="17" s="1"/>
  <c r="DD222" i="17" s="1"/>
  <c r="DD223" i="17" s="1"/>
  <c r="DD224" i="17" s="1"/>
  <c r="DD225" i="17" s="1"/>
  <c r="DD226" i="17" s="1"/>
  <c r="DD227" i="17" s="1"/>
  <c r="DD228" i="17" s="1"/>
  <c r="DD229" i="17" s="1"/>
  <c r="DD230" i="17" s="1"/>
  <c r="DD231" i="17" s="1"/>
  <c r="DD232" i="17" s="1"/>
  <c r="DD233" i="17" s="1"/>
  <c r="DD234" i="17" s="1"/>
  <c r="DD235" i="17" s="1"/>
  <c r="DD236" i="17" s="1"/>
  <c r="DD237" i="17" s="1"/>
  <c r="DD238" i="17" s="1"/>
  <c r="DD239" i="17" s="1"/>
  <c r="DD240" i="17" s="1"/>
  <c r="DD241" i="17" s="1"/>
  <c r="DD242" i="17" s="1"/>
  <c r="DD243" i="17" s="1"/>
  <c r="DD244" i="17" s="1"/>
  <c r="DD245" i="17" s="1"/>
  <c r="DD246" i="17" s="1"/>
  <c r="DD247" i="17" s="1"/>
  <c r="DD248" i="17" s="1"/>
  <c r="DD249" i="17" s="1"/>
  <c r="DD250" i="17" s="1"/>
  <c r="DD251" i="17" s="1"/>
  <c r="DD252" i="17" s="1"/>
  <c r="DD253" i="17" s="1"/>
  <c r="DD254" i="17" s="1"/>
  <c r="DD255" i="17" s="1"/>
  <c r="DD256" i="17" s="1"/>
  <c r="DD257" i="17" s="1"/>
  <c r="DD258" i="17" s="1"/>
  <c r="DD259" i="17" s="1"/>
  <c r="DD260" i="17" s="1"/>
  <c r="DD261" i="17" s="1"/>
  <c r="DD262" i="17" s="1"/>
  <c r="DD263" i="17" s="1"/>
  <c r="DD264" i="17" s="1"/>
  <c r="DD265" i="17" s="1"/>
  <c r="DD266" i="17" s="1"/>
  <c r="DD267" i="17" s="1"/>
  <c r="DD268" i="17" s="1"/>
  <c r="DD269" i="17" s="1"/>
  <c r="DD270" i="17" s="1"/>
  <c r="DD271" i="17" s="1"/>
  <c r="DD272" i="17" s="1"/>
  <c r="DD273" i="17" s="1"/>
  <c r="DD274" i="17" s="1"/>
  <c r="DD275" i="17" s="1"/>
  <c r="DD276" i="17" s="1"/>
  <c r="DD277" i="17" s="1"/>
  <c r="DD278" i="17" s="1"/>
  <c r="DD279" i="17" s="1"/>
  <c r="DD280" i="17" s="1"/>
  <c r="DD281" i="17" s="1"/>
  <c r="DD282" i="17" s="1"/>
  <c r="DD283" i="17" s="1"/>
  <c r="DD284" i="17" s="1"/>
  <c r="DD285" i="17" s="1"/>
  <c r="DD286" i="17" s="1"/>
  <c r="DD287" i="17" s="1"/>
  <c r="DD288" i="17" s="1"/>
  <c r="DD289" i="17" s="1"/>
  <c r="DD290" i="17" s="1"/>
  <c r="DD291" i="17" s="1"/>
  <c r="DD292" i="17" s="1"/>
  <c r="DD293" i="17" s="1"/>
  <c r="DD294" i="17" s="1"/>
  <c r="DD295" i="17" s="1"/>
  <c r="DD296" i="17" s="1"/>
  <c r="DD297" i="17" s="1"/>
  <c r="DD298" i="17" s="1"/>
  <c r="DD299" i="17" s="1"/>
  <c r="DD300" i="17" s="1"/>
  <c r="DD301" i="17" s="1"/>
  <c r="DD302" i="17" s="1"/>
  <c r="W7" i="17" s="1"/>
  <c r="W4" i="35"/>
  <c r="CW1444" i="20" s="1"/>
  <c r="W38" i="35"/>
  <c r="CW1478" i="20" s="1"/>
  <c r="W56" i="35"/>
  <c r="CW1496" i="20" s="1"/>
  <c r="W10" i="35"/>
  <c r="CW1450" i="20" s="1"/>
  <c r="W54" i="35"/>
  <c r="CW1494" i="20" s="1"/>
  <c r="W49" i="35"/>
  <c r="CW1489" i="20" s="1"/>
  <c r="W59" i="35"/>
  <c r="CW1499" i="20" s="1"/>
  <c r="W48" i="35"/>
  <c r="CW1488" i="20" s="1"/>
  <c r="W34" i="35"/>
  <c r="CW1474" i="20" s="1"/>
  <c r="W29" i="35"/>
  <c r="CW1469" i="20" s="1"/>
  <c r="W39" i="35"/>
  <c r="CW1479" i="20" s="1"/>
  <c r="W57" i="35"/>
  <c r="CW1497" i="20" s="1"/>
  <c r="W13" i="35"/>
  <c r="CW1453" i="20" s="1"/>
  <c r="W52" i="35"/>
  <c r="CW1492" i="20" s="1"/>
  <c r="W47" i="35"/>
  <c r="CW1487" i="20" s="1"/>
  <c r="W75" i="35"/>
  <c r="CW1515" i="20" s="1"/>
  <c r="W36" i="35"/>
  <c r="CW1476" i="20" s="1"/>
  <c r="W43" i="35"/>
  <c r="CW1483" i="20" s="1"/>
  <c r="W55" i="35"/>
  <c r="CW1495" i="20" s="1"/>
  <c r="W68" i="35"/>
  <c r="CW1508" i="20" s="1"/>
  <c r="W73" i="35"/>
  <c r="CW1513" i="20" s="1"/>
  <c r="W26" i="35"/>
  <c r="CW1466" i="20" s="1"/>
  <c r="W46" i="35"/>
  <c r="CW1486" i="20" s="1"/>
  <c r="W41" i="35"/>
  <c r="CW1481" i="20" s="1"/>
  <c r="W58" i="35"/>
  <c r="CW1498" i="20" s="1"/>
  <c r="W51" i="35"/>
  <c r="CW1491" i="20" s="1"/>
  <c r="W40" i="35"/>
  <c r="CW1480" i="20" s="1"/>
  <c r="W76" i="35"/>
  <c r="CW1516" i="20" s="1"/>
  <c r="W6" i="37"/>
  <c r="CW1206" i="20" s="1"/>
  <c r="W5" i="37"/>
  <c r="CW1205" i="20" s="1"/>
  <c r="W69" i="37"/>
  <c r="CW1269" i="20" s="1"/>
  <c r="W56" i="37"/>
  <c r="CW1256" i="20" s="1"/>
  <c r="W41" i="37"/>
  <c r="CW1241" i="20" s="1"/>
  <c r="W62" i="37"/>
  <c r="CW1262" i="20" s="1"/>
  <c r="W34" i="37"/>
  <c r="CW1234" i="20" s="1"/>
  <c r="W54" i="37"/>
  <c r="CW1254" i="20" s="1"/>
  <c r="W19" i="37"/>
  <c r="CW1219" i="20" s="1"/>
  <c r="W50" i="34"/>
  <c r="CW1170" i="20" s="1"/>
  <c r="W24" i="34"/>
  <c r="CW1144" i="20" s="1"/>
  <c r="W49" i="34"/>
  <c r="CW1169" i="20" s="1"/>
  <c r="W69" i="34"/>
  <c r="CW1189" i="20" s="1"/>
  <c r="W61" i="34"/>
  <c r="CW1181" i="20" s="1"/>
  <c r="W67" i="34"/>
  <c r="CW1187" i="20" s="1"/>
  <c r="W15" i="34"/>
  <c r="CW1135" i="20" s="1"/>
  <c r="W32" i="34"/>
  <c r="CW1152" i="20" s="1"/>
  <c r="W57" i="34"/>
  <c r="CW1177" i="20" s="1"/>
  <c r="W68" i="34"/>
  <c r="CW1188" i="20" s="1"/>
  <c r="W34" i="34"/>
  <c r="CW1154" i="20" s="1"/>
  <c r="W21" i="34"/>
  <c r="CW1141" i="20" s="1"/>
  <c r="W75" i="34"/>
  <c r="CW1195" i="20" s="1"/>
  <c r="W23" i="34"/>
  <c r="CW1143" i="20" s="1"/>
  <c r="W56" i="34"/>
  <c r="CW1176" i="20" s="1"/>
  <c r="W73" i="34"/>
  <c r="CW1193" i="20" s="1"/>
  <c r="W51" i="34"/>
  <c r="CW1171" i="20" s="1"/>
  <c r="W74" i="34"/>
  <c r="CW1194" i="20" s="1"/>
  <c r="W39" i="34"/>
  <c r="CW1159" i="20" s="1"/>
  <c r="W10" i="34"/>
  <c r="CW1130" i="20" s="1"/>
  <c r="W36" i="34"/>
  <c r="CW1156" i="20" s="1"/>
  <c r="W3" i="34"/>
  <c r="CW1123" i="20" s="1"/>
  <c r="W30" i="34"/>
  <c r="CW1150" i="20" s="1"/>
  <c r="W47" i="34"/>
  <c r="CW1167" i="20" s="1"/>
  <c r="W72" i="34"/>
  <c r="CW1192" i="20" s="1"/>
  <c r="W7" i="34"/>
  <c r="CW1127" i="20" s="1"/>
  <c r="W53" i="34"/>
  <c r="CW1173" i="20" s="1"/>
  <c r="W44" i="34"/>
  <c r="CW1164" i="20" s="1"/>
  <c r="W22" i="34"/>
  <c r="CW1142" i="20" s="1"/>
  <c r="W64" i="34"/>
  <c r="CW1184" i="20" s="1"/>
  <c r="W29" i="34"/>
  <c r="CW1149" i="20" s="1"/>
  <c r="W58" i="34"/>
  <c r="CW1178" i="20" s="1"/>
  <c r="W11" i="34"/>
  <c r="CW1131" i="20" s="1"/>
  <c r="W38" i="34"/>
  <c r="CW1158" i="20" s="1"/>
  <c r="W71" i="34"/>
  <c r="CW1191" i="20" s="1"/>
  <c r="W9" i="34"/>
  <c r="CW1129" i="20" s="1"/>
  <c r="W60" i="34"/>
  <c r="CW1180" i="20" s="1"/>
  <c r="W45" i="34"/>
  <c r="CW1165" i="20" s="1"/>
  <c r="W77" i="34"/>
  <c r="CW1197" i="20" s="1"/>
  <c r="W35" i="34"/>
  <c r="CW1155" i="20" s="1"/>
  <c r="W54" i="34"/>
  <c r="CW1174" i="20" s="1"/>
  <c r="W79" i="34"/>
  <c r="CW1199" i="20" s="1"/>
  <c r="W17" i="34"/>
  <c r="CW1137" i="20" s="1"/>
  <c r="W28" i="34"/>
  <c r="CW1148" i="20" s="1"/>
  <c r="W37" i="34"/>
  <c r="CW1157" i="20" s="1"/>
  <c r="W43" i="34"/>
  <c r="CW1163" i="20" s="1"/>
  <c r="W62" i="34"/>
  <c r="CW1182" i="20" s="1"/>
  <c r="W8" i="34"/>
  <c r="CW1128" i="20" s="1"/>
  <c r="W41" i="34"/>
  <c r="CW1161" i="20" s="1"/>
  <c r="W52" i="11"/>
  <c r="W49" i="11"/>
  <c r="W18" i="11"/>
  <c r="W60" i="11"/>
  <c r="W25" i="11"/>
  <c r="W26" i="11"/>
  <c r="W37" i="11"/>
  <c r="W39" i="11"/>
  <c r="W11" i="11"/>
  <c r="W45" i="11"/>
  <c r="W40" i="11"/>
  <c r="W71" i="11"/>
  <c r="W67" i="11"/>
  <c r="W75" i="11"/>
  <c r="W22" i="11"/>
  <c r="W32" i="11"/>
  <c r="W30" i="11"/>
  <c r="W63" i="8"/>
  <c r="W20" i="8"/>
  <c r="W57" i="8"/>
  <c r="W31" i="8"/>
  <c r="W80" i="8"/>
  <c r="W44" i="8"/>
  <c r="W14" i="8"/>
  <c r="W79" i="8"/>
  <c r="W50" i="8"/>
  <c r="W3" i="8"/>
  <c r="W52" i="8"/>
  <c r="W22" i="8"/>
  <c r="W49" i="8"/>
  <c r="W69" i="8"/>
  <c r="W58" i="8"/>
  <c r="W33" i="8"/>
  <c r="W27" i="8"/>
  <c r="W76" i="8"/>
  <c r="W46" i="8"/>
  <c r="W23" i="8"/>
  <c r="W55" i="8"/>
  <c r="W35" i="8"/>
  <c r="W5" i="8"/>
  <c r="W54" i="8"/>
  <c r="W56" i="8"/>
  <c r="W25" i="8"/>
  <c r="W16" i="8"/>
  <c r="W59" i="8"/>
  <c r="W29" i="8"/>
  <c r="W78" i="8"/>
  <c r="W47" i="8"/>
  <c r="W24" i="8"/>
  <c r="W67" i="8"/>
  <c r="W37" i="8"/>
  <c r="W41" i="8"/>
  <c r="W26" i="8"/>
  <c r="W48" i="8"/>
  <c r="W12" i="8"/>
  <c r="W61" i="8"/>
  <c r="W18" i="4"/>
  <c r="W46" i="4"/>
  <c r="W33" i="4"/>
  <c r="W73" i="4"/>
  <c r="W41" i="4"/>
  <c r="W16" i="4"/>
  <c r="W3" i="4"/>
  <c r="W75" i="4"/>
  <c r="W68" i="4"/>
  <c r="W61" i="4"/>
  <c r="W62" i="4"/>
  <c r="W8" i="4"/>
  <c r="W74" i="4"/>
  <c r="W15" i="4"/>
  <c r="W63" i="4"/>
  <c r="W24" i="4"/>
  <c r="W11" i="4"/>
  <c r="W4" i="4"/>
  <c r="W76" i="4"/>
  <c r="W77" i="4"/>
  <c r="W70" i="4"/>
  <c r="W10" i="4"/>
  <c r="W80" i="4"/>
  <c r="W7" i="4"/>
  <c r="W34" i="4"/>
  <c r="W23" i="4"/>
  <c r="W32" i="4"/>
  <c r="W19" i="4"/>
  <c r="W12" i="4"/>
  <c r="W13" i="4"/>
  <c r="W6" i="4"/>
  <c r="W78" i="4"/>
  <c r="W67" i="4"/>
  <c r="W42" i="4"/>
  <c r="W27" i="4"/>
  <c r="W14" i="4"/>
  <c r="W49" i="4"/>
  <c r="W79" i="4"/>
  <c r="W65" i="4"/>
  <c r="W48" i="4"/>
  <c r="W43" i="4"/>
  <c r="W36" i="4"/>
  <c r="W29" i="4"/>
  <c r="W22" i="4"/>
  <c r="W53" i="4"/>
  <c r="W26" i="4"/>
  <c r="W28" i="4"/>
  <c r="W71" i="4"/>
  <c r="W17" i="4"/>
  <c r="W25" i="4"/>
  <c r="W64" i="4"/>
  <c r="W51" i="4"/>
  <c r="W44" i="4"/>
  <c r="W37" i="4"/>
  <c r="W30" i="4"/>
  <c r="W31" i="4"/>
  <c r="W60" i="4"/>
  <c r="W57" i="4"/>
  <c r="W40" i="4"/>
  <c r="W21" i="4"/>
  <c r="W9" i="4"/>
  <c r="W39" i="4"/>
  <c r="W66" i="4"/>
  <c r="W72" i="4"/>
  <c r="W59" i="4"/>
  <c r="W52" i="4"/>
  <c r="W45" i="4"/>
  <c r="W38" i="4"/>
  <c r="DD153" i="30"/>
  <c r="DD154" i="30" s="1"/>
  <c r="DD155" i="30" s="1"/>
  <c r="DD156" i="30" s="1"/>
  <c r="DD157" i="30" s="1"/>
  <c r="DD158" i="30" s="1"/>
  <c r="DD159" i="30" s="1"/>
  <c r="DD160" i="30" s="1"/>
  <c r="DD161" i="30" s="1"/>
  <c r="DD162" i="30" s="1"/>
  <c r="DD163" i="30" s="1"/>
  <c r="DD164" i="30" s="1"/>
  <c r="DD165" i="30" s="1"/>
  <c r="DD166" i="30" s="1"/>
  <c r="DD167" i="30" s="1"/>
  <c r="DD168" i="30" s="1"/>
  <c r="DD169" i="30" s="1"/>
  <c r="DD170" i="30" s="1"/>
  <c r="DD171" i="30" s="1"/>
  <c r="DD172" i="30" s="1"/>
  <c r="DD173" i="30" s="1"/>
  <c r="DD174" i="30" s="1"/>
  <c r="DD175" i="30" s="1"/>
  <c r="DD176" i="30" s="1"/>
  <c r="DD177" i="30" s="1"/>
  <c r="DD178" i="30" s="1"/>
  <c r="DD179" i="30" s="1"/>
  <c r="DD180" i="30" s="1"/>
  <c r="DD181" i="30" s="1"/>
  <c r="DD182" i="30" s="1"/>
  <c r="DD183" i="30" s="1"/>
  <c r="DD184" i="30" s="1"/>
  <c r="DD185" i="30" s="1"/>
  <c r="DD186" i="30" s="1"/>
  <c r="DD187" i="30" s="1"/>
  <c r="DD188" i="30" s="1"/>
  <c r="DD189" i="30" s="1"/>
  <c r="DD190" i="30" s="1"/>
  <c r="DD191" i="30" s="1"/>
  <c r="DD192" i="30" s="1"/>
  <c r="DD193" i="30" s="1"/>
  <c r="DD194" i="30" s="1"/>
  <c r="DD195" i="30" s="1"/>
  <c r="DD196" i="30" s="1"/>
  <c r="DD197" i="30" s="1"/>
  <c r="DD198" i="30" s="1"/>
  <c r="DD199" i="30" s="1"/>
  <c r="DD200" i="30" s="1"/>
  <c r="DD201" i="30" s="1"/>
  <c r="DD202" i="30" s="1"/>
  <c r="DD203" i="30" s="1"/>
  <c r="DD204" i="30" s="1"/>
  <c r="DD205" i="30" s="1"/>
  <c r="DD206" i="30" s="1"/>
  <c r="DD207" i="30" s="1"/>
  <c r="DD208" i="30" s="1"/>
  <c r="DD209" i="30" s="1"/>
  <c r="DD210" i="30" s="1"/>
  <c r="DD211" i="30" s="1"/>
  <c r="DD212" i="30" s="1"/>
  <c r="DD213" i="30" s="1"/>
  <c r="DD214" i="30" s="1"/>
  <c r="DD215" i="30" s="1"/>
  <c r="DD216" i="30" s="1"/>
  <c r="DD217" i="30" s="1"/>
  <c r="DD218" i="30" s="1"/>
  <c r="DD219" i="30" s="1"/>
  <c r="DD220" i="30" s="1"/>
  <c r="DD221" i="30" s="1"/>
  <c r="DD222" i="30" s="1"/>
  <c r="DD223" i="30" s="1"/>
  <c r="DD224" i="30" s="1"/>
  <c r="DD225" i="30" s="1"/>
  <c r="DD226" i="30" s="1"/>
  <c r="DD227" i="30" s="1"/>
  <c r="DD228" i="30" s="1"/>
  <c r="DD229" i="30" s="1"/>
  <c r="DD230" i="30" s="1"/>
  <c r="DD231" i="30" s="1"/>
  <c r="DD232" i="30" s="1"/>
  <c r="DD233" i="30" s="1"/>
  <c r="DD234" i="30" s="1"/>
  <c r="DD235" i="30" s="1"/>
  <c r="DD236" i="30" s="1"/>
  <c r="DD237" i="30" s="1"/>
  <c r="DD238" i="30" s="1"/>
  <c r="DD239" i="30" s="1"/>
  <c r="DD240" i="30" s="1"/>
  <c r="DD241" i="30" s="1"/>
  <c r="DD242" i="30" s="1"/>
  <c r="DD243" i="30" s="1"/>
  <c r="DD244" i="30" s="1"/>
  <c r="DD245" i="30" s="1"/>
  <c r="DD246" i="30" s="1"/>
  <c r="DD247" i="30" s="1"/>
  <c r="DD248" i="30" s="1"/>
  <c r="DD249" i="30" s="1"/>
  <c r="DD250" i="30" s="1"/>
  <c r="DD251" i="30" s="1"/>
  <c r="DD252" i="30" s="1"/>
  <c r="DD253" i="30" s="1"/>
  <c r="DD254" i="30" s="1"/>
  <c r="DD255" i="30" s="1"/>
  <c r="DD256" i="30" s="1"/>
  <c r="DD257" i="30" s="1"/>
  <c r="DD258" i="30" s="1"/>
  <c r="DD259" i="30" s="1"/>
  <c r="DD260" i="30" s="1"/>
  <c r="DD261" i="30" s="1"/>
  <c r="DD262" i="30" s="1"/>
  <c r="DD263" i="30" s="1"/>
  <c r="DD264" i="30" s="1"/>
  <c r="DD265" i="30" s="1"/>
  <c r="DD266" i="30" s="1"/>
  <c r="DD267" i="30" s="1"/>
  <c r="DD268" i="30" s="1"/>
  <c r="DD269" i="30" s="1"/>
  <c r="DD270" i="30" s="1"/>
  <c r="DD271" i="30" s="1"/>
  <c r="DD272" i="30" s="1"/>
  <c r="DD273" i="30" s="1"/>
  <c r="DD274" i="30" s="1"/>
  <c r="DD275" i="30" s="1"/>
  <c r="DD276" i="30" s="1"/>
  <c r="DD277" i="30" s="1"/>
  <c r="DD278" i="30" s="1"/>
  <c r="DD279" i="30" s="1"/>
  <c r="DD280" i="30" s="1"/>
  <c r="DD281" i="30" s="1"/>
  <c r="DD282" i="30" s="1"/>
  <c r="DD283" i="30" s="1"/>
  <c r="DD284" i="30" s="1"/>
  <c r="DD285" i="30" s="1"/>
  <c r="DD286" i="30" s="1"/>
  <c r="DD287" i="30" s="1"/>
  <c r="DD288" i="30" s="1"/>
  <c r="DD289" i="30" s="1"/>
  <c r="DD290" i="30" s="1"/>
  <c r="DD291" i="30" s="1"/>
  <c r="DD292" i="30" s="1"/>
  <c r="DD293" i="30" s="1"/>
  <c r="DD294" i="30" s="1"/>
  <c r="DD295" i="30" s="1"/>
  <c r="DD296" i="30" s="1"/>
  <c r="DD297" i="30" s="1"/>
  <c r="DD298" i="30" s="1"/>
  <c r="DD299" i="30" s="1"/>
  <c r="DD300" i="30" s="1"/>
  <c r="DD301" i="30" s="1"/>
  <c r="DD302" i="30" s="1"/>
  <c r="W40" i="39"/>
  <c r="CW844" i="21" s="1"/>
  <c r="W9" i="39"/>
  <c r="CW813" i="21" s="1"/>
  <c r="W43" i="39"/>
  <c r="CW847" i="21" s="1"/>
  <c r="W37" i="39"/>
  <c r="CW841" i="21" s="1"/>
  <c r="W16" i="39"/>
  <c r="CW820" i="21" s="1"/>
  <c r="W25" i="39"/>
  <c r="CW829" i="21" s="1"/>
  <c r="W51" i="39"/>
  <c r="CW855" i="21" s="1"/>
  <c r="W77" i="39"/>
  <c r="CW881" i="21" s="1"/>
  <c r="DD228" i="14"/>
  <c r="DD229" i="14" s="1"/>
  <c r="DD230" i="14" s="1"/>
  <c r="DD231" i="14" s="1"/>
  <c r="DD232" i="14" s="1"/>
  <c r="DD233" i="14" s="1"/>
  <c r="DD234" i="14" s="1"/>
  <c r="DD235" i="14" s="1"/>
  <c r="DD236" i="14" s="1"/>
  <c r="DD237" i="14" s="1"/>
  <c r="DD238" i="14" s="1"/>
  <c r="DD239" i="14" s="1"/>
  <c r="DD240" i="14" s="1"/>
  <c r="DD241" i="14" s="1"/>
  <c r="DD242" i="14" s="1"/>
  <c r="DD243" i="14" s="1"/>
  <c r="DD244" i="14" s="1"/>
  <c r="DD245" i="14" s="1"/>
  <c r="DD246" i="14" s="1"/>
  <c r="DD247" i="14" s="1"/>
  <c r="DD248" i="14" s="1"/>
  <c r="DD249" i="14" s="1"/>
  <c r="DD250" i="14" s="1"/>
  <c r="DD251" i="14" s="1"/>
  <c r="DD252" i="14" s="1"/>
  <c r="DD253" i="14" s="1"/>
  <c r="DD254" i="14" s="1"/>
  <c r="DD255" i="14" s="1"/>
  <c r="DD256" i="14" s="1"/>
  <c r="DD257" i="14" s="1"/>
  <c r="DD258" i="14" s="1"/>
  <c r="DD259" i="14" s="1"/>
  <c r="DD260" i="14" s="1"/>
  <c r="DD261" i="14" s="1"/>
  <c r="DD262" i="14" s="1"/>
  <c r="DD263" i="14" s="1"/>
  <c r="DD264" i="14" s="1"/>
  <c r="DD265" i="14" s="1"/>
  <c r="DD228" i="10"/>
  <c r="DD229" i="10" s="1"/>
  <c r="DD230" i="10" s="1"/>
  <c r="DD231" i="10" s="1"/>
  <c r="DD232" i="10" s="1"/>
  <c r="DD233" i="10" s="1"/>
  <c r="DD234" i="10" s="1"/>
  <c r="DD235" i="10" s="1"/>
  <c r="DD236" i="10" s="1"/>
  <c r="DD237" i="10" s="1"/>
  <c r="DD238" i="10" s="1"/>
  <c r="DD239" i="10" s="1"/>
  <c r="DD240" i="10" s="1"/>
  <c r="DD241" i="10" s="1"/>
  <c r="DD242" i="10" s="1"/>
  <c r="DD243" i="10" s="1"/>
  <c r="DD244" i="10" s="1"/>
  <c r="DD245" i="10" s="1"/>
  <c r="DD246" i="10" s="1"/>
  <c r="DD247" i="10" s="1"/>
  <c r="DD248" i="10" s="1"/>
  <c r="DD249" i="10" s="1"/>
  <c r="DD250" i="10" s="1"/>
  <c r="DD251" i="10" s="1"/>
  <c r="DD252" i="10" s="1"/>
  <c r="DD253" i="10" s="1"/>
  <c r="DD254" i="10" s="1"/>
  <c r="DD255" i="10" s="1"/>
  <c r="DD256" i="10" s="1"/>
  <c r="DD257" i="10" s="1"/>
  <c r="DD258" i="10" s="1"/>
  <c r="DD259" i="10" s="1"/>
  <c r="DD260" i="10" s="1"/>
  <c r="DD261" i="10" s="1"/>
  <c r="DD262" i="10" s="1"/>
  <c r="DD263" i="10" s="1"/>
  <c r="DD264" i="10" s="1"/>
  <c r="DD265" i="10" s="1"/>
  <c r="W15" i="39"/>
  <c r="CW819" i="21" s="1"/>
  <c r="W18" i="39"/>
  <c r="CW822" i="21" s="1"/>
  <c r="W36" i="39"/>
  <c r="CW840" i="21" s="1"/>
  <c r="DD228" i="13"/>
  <c r="DD229" i="13" s="1"/>
  <c r="DD230" i="13" s="1"/>
  <c r="DD231" i="13" s="1"/>
  <c r="DD232" i="13" s="1"/>
  <c r="DD233" i="13" s="1"/>
  <c r="DD234" i="13" s="1"/>
  <c r="DD235" i="13" s="1"/>
  <c r="DD236" i="13" s="1"/>
  <c r="DD237" i="13" s="1"/>
  <c r="DD238" i="13" s="1"/>
  <c r="DD239" i="13" s="1"/>
  <c r="DD240" i="13" s="1"/>
  <c r="DD241" i="13" s="1"/>
  <c r="DD242" i="13" s="1"/>
  <c r="DD243" i="13" s="1"/>
  <c r="DD244" i="13" s="1"/>
  <c r="DD245" i="13" s="1"/>
  <c r="DD246" i="13" s="1"/>
  <c r="DD247" i="13" s="1"/>
  <c r="DD248" i="13" s="1"/>
  <c r="DD249" i="13" s="1"/>
  <c r="DD250" i="13" s="1"/>
  <c r="DD251" i="13" s="1"/>
  <c r="DD252" i="13" s="1"/>
  <c r="DD253" i="13" s="1"/>
  <c r="DD254" i="13" s="1"/>
  <c r="DD255" i="13" s="1"/>
  <c r="DD256" i="13" s="1"/>
  <c r="DD257" i="13" s="1"/>
  <c r="DD258" i="13" s="1"/>
  <c r="DD259" i="13" s="1"/>
  <c r="DD260" i="13" s="1"/>
  <c r="DD261" i="13" s="1"/>
  <c r="DD262" i="13" s="1"/>
  <c r="DD263" i="13" s="1"/>
  <c r="DD264" i="13" s="1"/>
  <c r="DD265" i="13" s="1"/>
  <c r="W22" i="39"/>
  <c r="CW826" i="21" s="1"/>
  <c r="W73" i="39"/>
  <c r="CW877" i="21" s="1"/>
  <c r="W28" i="39"/>
  <c r="CW832" i="21" s="1"/>
  <c r="W62" i="39"/>
  <c r="CW866" i="21" s="1"/>
  <c r="W23" i="39"/>
  <c r="CW827" i="21" s="1"/>
  <c r="W58" i="39"/>
  <c r="CW862" i="21" s="1"/>
  <c r="W52" i="39"/>
  <c r="CW856" i="21" s="1"/>
  <c r="W20" i="28"/>
  <c r="CW744" i="21" s="1"/>
  <c r="W28" i="28"/>
  <c r="CW752" i="21" s="1"/>
  <c r="W38" i="28"/>
  <c r="CW762" i="21" s="1"/>
  <c r="W53" i="28"/>
  <c r="CW777" i="21" s="1"/>
  <c r="W39" i="28"/>
  <c r="CW763" i="21" s="1"/>
  <c r="W24" i="28"/>
  <c r="CW748" i="21" s="1"/>
  <c r="W9" i="28"/>
  <c r="CW733" i="21" s="1"/>
  <c r="W73" i="28"/>
  <c r="CW797" i="21" s="1"/>
  <c r="W66" i="28"/>
  <c r="CW790" i="21" s="1"/>
  <c r="W51" i="28"/>
  <c r="CW775" i="21" s="1"/>
  <c r="W15" i="8"/>
  <c r="W42" i="8"/>
  <c r="W71" i="8"/>
  <c r="W74" i="8"/>
  <c r="W64" i="8"/>
  <c r="W43" i="8"/>
  <c r="W28" i="8"/>
  <c r="W13" i="8"/>
  <c r="W77" i="8"/>
  <c r="W62" i="8"/>
  <c r="W17" i="38"/>
  <c r="CW660" i="21" s="1"/>
  <c r="W60" i="38"/>
  <c r="CW703" i="21" s="1"/>
  <c r="W9" i="38"/>
  <c r="CW652" i="21" s="1"/>
  <c r="W34" i="38"/>
  <c r="CW677" i="21" s="1"/>
  <c r="W51" i="38"/>
  <c r="CW694" i="21" s="1"/>
  <c r="W37" i="38"/>
  <c r="CW680" i="21" s="1"/>
  <c r="W22" i="38"/>
  <c r="CW665" i="21" s="1"/>
  <c r="W7" i="38"/>
  <c r="CW650" i="21" s="1"/>
  <c r="W71" i="38"/>
  <c r="CW714" i="21" s="1"/>
  <c r="W56" i="38"/>
  <c r="CW699" i="21" s="1"/>
  <c r="W80" i="27"/>
  <c r="CW560" i="21" s="1"/>
  <c r="W10" i="27"/>
  <c r="CW490" i="21" s="1"/>
  <c r="W42" i="27"/>
  <c r="CW522" i="21" s="1"/>
  <c r="W71" i="27"/>
  <c r="CW551" i="21" s="1"/>
  <c r="W65" i="27"/>
  <c r="CW545" i="21" s="1"/>
  <c r="W51" i="27"/>
  <c r="CW531" i="21" s="1"/>
  <c r="W36" i="27"/>
  <c r="CW516" i="21" s="1"/>
  <c r="W21" i="27"/>
  <c r="CW501" i="21" s="1"/>
  <c r="W6" i="27"/>
  <c r="CW486" i="21" s="1"/>
  <c r="W70" i="27"/>
  <c r="CW550" i="21" s="1"/>
  <c r="W60" i="37"/>
  <c r="CW1260" i="20" s="1"/>
  <c r="W22" i="37"/>
  <c r="CW1222" i="20" s="1"/>
  <c r="W28" i="37"/>
  <c r="CW1228" i="20" s="1"/>
  <c r="W13" i="37"/>
  <c r="CW1213" i="20" s="1"/>
  <c r="W77" i="37"/>
  <c r="CW1277" i="20" s="1"/>
  <c r="W64" i="37"/>
  <c r="CW1264" i="20" s="1"/>
  <c r="W49" i="37"/>
  <c r="CW1249" i="20" s="1"/>
  <c r="W42" i="37"/>
  <c r="CW1242" i="20" s="1"/>
  <c r="W27" i="37"/>
  <c r="CW1227" i="20" s="1"/>
  <c r="W36" i="18"/>
  <c r="W27" i="18"/>
  <c r="W30" i="18"/>
  <c r="W13" i="18"/>
  <c r="W77" i="18"/>
  <c r="W63" i="18"/>
  <c r="W48" i="18"/>
  <c r="W33" i="18"/>
  <c r="W26" i="18"/>
  <c r="W55" i="4"/>
  <c r="W50" i="4"/>
  <c r="W58" i="4"/>
  <c r="W47" i="4"/>
  <c r="W56" i="4"/>
  <c r="W35" i="4"/>
  <c r="W20" i="4"/>
  <c r="W5" i="4"/>
  <c r="W69" i="4"/>
  <c r="W54" i="4"/>
  <c r="W8" i="39"/>
  <c r="CW812" i="21" s="1"/>
  <c r="W80" i="39"/>
  <c r="CW884" i="21" s="1"/>
  <c r="W31" i="39"/>
  <c r="CW835" i="21" s="1"/>
  <c r="W17" i="39"/>
  <c r="CW821" i="21" s="1"/>
  <c r="W10" i="39"/>
  <c r="CW814" i="21" s="1"/>
  <c r="W74" i="39"/>
  <c r="CW878" i="21" s="1"/>
  <c r="W59" i="39"/>
  <c r="CW863" i="21" s="1"/>
  <c r="W44" i="39"/>
  <c r="CW848" i="21" s="1"/>
  <c r="W29" i="39"/>
  <c r="CW833" i="21" s="1"/>
  <c r="W52" i="28"/>
  <c r="CW776" i="21" s="1"/>
  <c r="W60" i="28"/>
  <c r="CW784" i="21" s="1"/>
  <c r="W70" i="28"/>
  <c r="CW794" i="21" s="1"/>
  <c r="W61" i="28"/>
  <c r="CW785" i="21" s="1"/>
  <c r="W47" i="28"/>
  <c r="CW771" i="21" s="1"/>
  <c r="W32" i="28"/>
  <c r="CW756" i="21" s="1"/>
  <c r="W17" i="28"/>
  <c r="CW741" i="21" s="1"/>
  <c r="W10" i="28"/>
  <c r="CW734" i="21" s="1"/>
  <c r="W74" i="28"/>
  <c r="CW798" i="21" s="1"/>
  <c r="W59" i="28"/>
  <c r="CW783" i="21" s="1"/>
  <c r="W34" i="8"/>
  <c r="W65" i="8"/>
  <c r="W9" i="8"/>
  <c r="W8" i="8"/>
  <c r="W72" i="8"/>
  <c r="W51" i="8"/>
  <c r="W36" i="8"/>
  <c r="W21" i="8"/>
  <c r="W6" i="8"/>
  <c r="W70" i="8"/>
  <c r="W20" i="38"/>
  <c r="CW663" i="21" s="1"/>
  <c r="W25" i="38"/>
  <c r="CW668" i="21" s="1"/>
  <c r="W28" i="38"/>
  <c r="CW671" i="21" s="1"/>
  <c r="W57" i="38"/>
  <c r="CW700" i="21" s="1"/>
  <c r="W59" i="38"/>
  <c r="CW702" i="21" s="1"/>
  <c r="W45" i="38"/>
  <c r="CW688" i="21" s="1"/>
  <c r="W30" i="38"/>
  <c r="CW673" i="21" s="1"/>
  <c r="W15" i="38"/>
  <c r="CW658" i="21" s="1"/>
  <c r="W79" i="38"/>
  <c r="CW722" i="21" s="1"/>
  <c r="W64" i="38"/>
  <c r="CW707" i="21" s="1"/>
  <c r="W39" i="27"/>
  <c r="CW519" i="21" s="1"/>
  <c r="W32" i="27"/>
  <c r="CW512" i="21" s="1"/>
  <c r="W64" i="27"/>
  <c r="CW544" i="21" s="1"/>
  <c r="W9" i="27"/>
  <c r="CW489" i="21" s="1"/>
  <c r="W73" i="27"/>
  <c r="CW553" i="21" s="1"/>
  <c r="W59" i="27"/>
  <c r="CW539" i="21" s="1"/>
  <c r="W44" i="27"/>
  <c r="CW524" i="21" s="1"/>
  <c r="W29" i="27"/>
  <c r="CW509" i="21" s="1"/>
  <c r="W14" i="27"/>
  <c r="CW494" i="21" s="1"/>
  <c r="W78" i="27"/>
  <c r="CW558" i="21" s="1"/>
  <c r="W6" i="19"/>
  <c r="W5" i="19"/>
  <c r="W14" i="19"/>
  <c r="W21" i="19"/>
  <c r="W47" i="19"/>
  <c r="W33" i="19"/>
  <c r="W26" i="19"/>
  <c r="W11" i="19"/>
  <c r="W75" i="19"/>
  <c r="W60" i="19"/>
  <c r="W26" i="34"/>
  <c r="CW1146" i="20" s="1"/>
  <c r="W12" i="34"/>
  <c r="CW1132" i="20" s="1"/>
  <c r="W18" i="34"/>
  <c r="CW1138" i="20" s="1"/>
  <c r="W66" i="34"/>
  <c r="CW1186" i="20" s="1"/>
  <c r="W59" i="34"/>
  <c r="CW1179" i="20" s="1"/>
  <c r="W46" i="34"/>
  <c r="CW1166" i="20" s="1"/>
  <c r="W31" i="34"/>
  <c r="CW1151" i="20" s="1"/>
  <c r="W16" i="34"/>
  <c r="CW1136" i="20" s="1"/>
  <c r="W80" i="34"/>
  <c r="CW1200" i="20" s="1"/>
  <c r="W65" i="34"/>
  <c r="CW1185" i="20" s="1"/>
  <c r="W12" i="37"/>
  <c r="CW1212" i="20" s="1"/>
  <c r="W14" i="37"/>
  <c r="CW1214" i="20" s="1"/>
  <c r="W44" i="37"/>
  <c r="CW1244" i="20" s="1"/>
  <c r="W47" i="37"/>
  <c r="CW1247" i="20" s="1"/>
  <c r="W21" i="37"/>
  <c r="CW1221" i="20" s="1"/>
  <c r="W8" i="37"/>
  <c r="CW1208" i="20" s="1"/>
  <c r="W72" i="37"/>
  <c r="CW1272" i="20" s="1"/>
  <c r="W57" i="37"/>
  <c r="CW1257" i="20" s="1"/>
  <c r="W50" i="37"/>
  <c r="CW1250" i="20" s="1"/>
  <c r="W35" i="37"/>
  <c r="CW1235" i="20" s="1"/>
  <c r="W3" i="18"/>
  <c r="W43" i="18"/>
  <c r="W46" i="18"/>
  <c r="W52" i="18"/>
  <c r="W21" i="18"/>
  <c r="W7" i="18"/>
  <c r="W71" i="18"/>
  <c r="W56" i="18"/>
  <c r="W41" i="18"/>
  <c r="W34" i="18"/>
  <c r="W12" i="35"/>
  <c r="CW1452" i="20" s="1"/>
  <c r="W20" i="35"/>
  <c r="CW1460" i="20" s="1"/>
  <c r="W45" i="35"/>
  <c r="CW1485" i="20" s="1"/>
  <c r="W3" i="35"/>
  <c r="CW1443" i="20" s="1"/>
  <c r="W74" i="35"/>
  <c r="CW1514" i="20" s="1"/>
  <c r="W63" i="35"/>
  <c r="CW1503" i="20" s="1"/>
  <c r="W65" i="35"/>
  <c r="CW1505" i="20" s="1"/>
  <c r="W66" i="35"/>
  <c r="CW1506" i="20" s="1"/>
  <c r="W71" i="35"/>
  <c r="CW1511" i="20" s="1"/>
  <c r="W61" i="35"/>
  <c r="CW1501" i="20" s="1"/>
  <c r="W23" i="11"/>
  <c r="W57" i="11"/>
  <c r="W9" i="11"/>
  <c r="W48" i="11"/>
  <c r="W34" i="11"/>
  <c r="W19" i="11"/>
  <c r="W68" i="11"/>
  <c r="W53" i="11"/>
  <c r="W38" i="11"/>
  <c r="W76" i="37"/>
  <c r="CW1276" i="20" s="1"/>
  <c r="W36" i="37"/>
  <c r="CW1236" i="20" s="1"/>
  <c r="W63" i="37"/>
  <c r="CW1263" i="20" s="1"/>
  <c r="W70" i="37"/>
  <c r="CW1270" i="20" s="1"/>
  <c r="W29" i="37"/>
  <c r="CW1229" i="20" s="1"/>
  <c r="W16" i="37"/>
  <c r="CW1216" i="20" s="1"/>
  <c r="W80" i="37"/>
  <c r="CW1280" i="20" s="1"/>
  <c r="W65" i="37"/>
  <c r="CW1265" i="20" s="1"/>
  <c r="W58" i="37"/>
  <c r="CW1258" i="20" s="1"/>
  <c r="W43" i="37"/>
  <c r="CW1243" i="20" s="1"/>
  <c r="W20" i="18"/>
  <c r="W44" i="18"/>
  <c r="W68" i="18"/>
  <c r="W75" i="18"/>
  <c r="W29" i="18"/>
  <c r="W15" i="18"/>
  <c r="W79" i="18"/>
  <c r="W64" i="18"/>
  <c r="W49" i="18"/>
  <c r="W42" i="18"/>
  <c r="W18" i="35"/>
  <c r="CW1458" i="20" s="1"/>
  <c r="W42" i="35"/>
  <c r="CW1482" i="20" s="1"/>
  <c r="W79" i="35"/>
  <c r="CW1519" i="20" s="1"/>
  <c r="W11" i="35"/>
  <c r="CW1451" i="20" s="1"/>
  <c r="W6" i="35"/>
  <c r="CW1446" i="20" s="1"/>
  <c r="W7" i="35"/>
  <c r="CW1447" i="20" s="1"/>
  <c r="W8" i="35"/>
  <c r="CW1448" i="20" s="1"/>
  <c r="W9" i="35"/>
  <c r="CW1449" i="20" s="1"/>
  <c r="W64" i="35"/>
  <c r="CW1504" i="20" s="1"/>
  <c r="W69" i="35"/>
  <c r="CW1509" i="20" s="1"/>
  <c r="W55" i="11"/>
  <c r="W31" i="11"/>
  <c r="W41" i="11"/>
  <c r="W56" i="11"/>
  <c r="W42" i="11"/>
  <c r="W27" i="11"/>
  <c r="W12" i="11"/>
  <c r="W76" i="11"/>
  <c r="W61" i="11"/>
  <c r="W46" i="11"/>
  <c r="W70" i="39"/>
  <c r="CW874" i="21" s="1"/>
  <c r="W72" i="39"/>
  <c r="CW876" i="21" s="1"/>
  <c r="W54" i="39"/>
  <c r="CW858" i="21" s="1"/>
  <c r="W47" i="39"/>
  <c r="CW851" i="21" s="1"/>
  <c r="W33" i="39"/>
  <c r="CW837" i="21" s="1"/>
  <c r="W26" i="39"/>
  <c r="CW830" i="21" s="1"/>
  <c r="W11" i="39"/>
  <c r="CW815" i="21" s="1"/>
  <c r="W75" i="39"/>
  <c r="CW879" i="21" s="1"/>
  <c r="W60" i="39"/>
  <c r="CW864" i="21" s="1"/>
  <c r="W45" i="39"/>
  <c r="CW849" i="21" s="1"/>
  <c r="W42" i="38"/>
  <c r="CW685" i="21" s="1"/>
  <c r="W68" i="38"/>
  <c r="CW711" i="21" s="1"/>
  <c r="W76" i="38"/>
  <c r="CW719" i="21" s="1"/>
  <c r="W11" i="38"/>
  <c r="CW654" i="21" s="1"/>
  <c r="W75" i="38"/>
  <c r="CW718" i="21" s="1"/>
  <c r="W61" i="38"/>
  <c r="CW704" i="21" s="1"/>
  <c r="W46" i="38"/>
  <c r="CW689" i="21" s="1"/>
  <c r="W31" i="38"/>
  <c r="CW674" i="21" s="1"/>
  <c r="W16" i="38"/>
  <c r="CW659" i="21" s="1"/>
  <c r="W80" i="38"/>
  <c r="CW723" i="21" s="1"/>
  <c r="W56" i="27"/>
  <c r="CW536" i="21" s="1"/>
  <c r="W74" i="27"/>
  <c r="CW554" i="21" s="1"/>
  <c r="W47" i="27"/>
  <c r="CW527" i="21" s="1"/>
  <c r="W25" i="27"/>
  <c r="CW505" i="21" s="1"/>
  <c r="W11" i="27"/>
  <c r="CW491" i="21" s="1"/>
  <c r="W75" i="27"/>
  <c r="CW555" i="21" s="1"/>
  <c r="W60" i="27"/>
  <c r="CW540" i="21" s="1"/>
  <c r="W45" i="27"/>
  <c r="CW525" i="21" s="1"/>
  <c r="W30" i="27"/>
  <c r="CW510" i="21" s="1"/>
  <c r="W79" i="37"/>
  <c r="CW1279" i="20" s="1"/>
  <c r="W55" i="37"/>
  <c r="CW1255" i="20" s="1"/>
  <c r="W4" i="37"/>
  <c r="CW1204" i="20" s="1"/>
  <c r="W7" i="37"/>
  <c r="CW1207" i="20" s="1"/>
  <c r="W37" i="37"/>
  <c r="CW1237" i="20" s="1"/>
  <c r="W24" i="37"/>
  <c r="CW1224" i="20" s="1"/>
  <c r="W9" i="37"/>
  <c r="CW1209" i="20" s="1"/>
  <c r="W73" i="37"/>
  <c r="CW1273" i="20" s="1"/>
  <c r="W66" i="37"/>
  <c r="CW1266" i="20" s="1"/>
  <c r="W51" i="37"/>
  <c r="CW1251" i="20" s="1"/>
  <c r="W62" i="18"/>
  <c r="W59" i="18"/>
  <c r="W6" i="18"/>
  <c r="W12" i="18"/>
  <c r="W37" i="18"/>
  <c r="W23" i="18"/>
  <c r="W8" i="18"/>
  <c r="W72" i="18"/>
  <c r="W57" i="18"/>
  <c r="W50" i="18"/>
  <c r="W37" i="35"/>
  <c r="CW1477" i="20" s="1"/>
  <c r="W62" i="35"/>
  <c r="CW1502" i="20" s="1"/>
  <c r="W5" i="35"/>
  <c r="CW1445" i="20" s="1"/>
  <c r="W19" i="35"/>
  <c r="CW1459" i="20" s="1"/>
  <c r="W14" i="35"/>
  <c r="CW1454" i="20" s="1"/>
  <c r="W15" i="35"/>
  <c r="CW1455" i="20" s="1"/>
  <c r="W16" i="35"/>
  <c r="CW1456" i="20" s="1"/>
  <c r="W17" i="35"/>
  <c r="CW1457" i="20" s="1"/>
  <c r="W72" i="35"/>
  <c r="CW1512" i="20" s="1"/>
  <c r="W77" i="35"/>
  <c r="CW1517" i="20" s="1"/>
  <c r="W15" i="11"/>
  <c r="W63" i="11"/>
  <c r="W73" i="11"/>
  <c r="W64" i="11"/>
  <c r="W50" i="11"/>
  <c r="W35" i="11"/>
  <c r="W20" i="11"/>
  <c r="W69" i="11"/>
  <c r="W54" i="11"/>
  <c r="W6" i="39"/>
  <c r="CW810" i="21" s="1"/>
  <c r="W24" i="39"/>
  <c r="CW828" i="21" s="1"/>
  <c r="W55" i="39"/>
  <c r="CW859" i="21" s="1"/>
  <c r="W41" i="39"/>
  <c r="CW845" i="21" s="1"/>
  <c r="W34" i="39"/>
  <c r="CW838" i="21" s="1"/>
  <c r="W19" i="39"/>
  <c r="CW823" i="21" s="1"/>
  <c r="W4" i="39"/>
  <c r="CW808" i="21" s="1"/>
  <c r="W68" i="39"/>
  <c r="CW872" i="21" s="1"/>
  <c r="W53" i="39"/>
  <c r="CW857" i="21" s="1"/>
  <c r="W17" i="8"/>
  <c r="W66" i="8"/>
  <c r="W73" i="8"/>
  <c r="W32" i="8"/>
  <c r="W11" i="8"/>
  <c r="W75" i="8"/>
  <c r="W60" i="8"/>
  <c r="W45" i="8"/>
  <c r="W30" i="8"/>
  <c r="W58" i="38"/>
  <c r="CW701" i="21" s="1"/>
  <c r="W4" i="38"/>
  <c r="CW647" i="21" s="1"/>
  <c r="W10" i="38"/>
  <c r="CW653" i="21" s="1"/>
  <c r="W19" i="38"/>
  <c r="CW662" i="21" s="1"/>
  <c r="W5" i="38"/>
  <c r="CW648" i="21" s="1"/>
  <c r="W69" i="38"/>
  <c r="CW712" i="21" s="1"/>
  <c r="W54" i="38"/>
  <c r="CW697" i="21" s="1"/>
  <c r="W39" i="38"/>
  <c r="CW682" i="21" s="1"/>
  <c r="W24" i="38"/>
  <c r="CW667" i="21" s="1"/>
  <c r="W65" i="38"/>
  <c r="CW708" i="21" s="1"/>
  <c r="W16" i="27"/>
  <c r="CW496" i="21" s="1"/>
  <c r="W8" i="27"/>
  <c r="CW488" i="21" s="1"/>
  <c r="W18" i="27"/>
  <c r="CW498" i="21" s="1"/>
  <c r="W66" i="27"/>
  <c r="CW546" i="21" s="1"/>
  <c r="W33" i="27"/>
  <c r="CW513" i="21" s="1"/>
  <c r="W19" i="27"/>
  <c r="CW499" i="21" s="1"/>
  <c r="W4" i="27"/>
  <c r="CW484" i="21" s="1"/>
  <c r="W68" i="27"/>
  <c r="CW548" i="21" s="1"/>
  <c r="W53" i="27"/>
  <c r="CW533" i="21" s="1"/>
  <c r="W38" i="27"/>
  <c r="CW518" i="21" s="1"/>
  <c r="W52" i="34"/>
  <c r="CW1172" i="20" s="1"/>
  <c r="W76" i="34"/>
  <c r="CW1196" i="20" s="1"/>
  <c r="W20" i="34"/>
  <c r="CW1140" i="20" s="1"/>
  <c r="W19" i="34"/>
  <c r="CW1139" i="20" s="1"/>
  <c r="W6" i="34"/>
  <c r="CW1126" i="20" s="1"/>
  <c r="W70" i="34"/>
  <c r="CW1190" i="20" s="1"/>
  <c r="W55" i="34"/>
  <c r="CW1175" i="20" s="1"/>
  <c r="W40" i="34"/>
  <c r="CW1160" i="20" s="1"/>
  <c r="W25" i="34"/>
  <c r="CW1145" i="20" s="1"/>
  <c r="W15" i="37"/>
  <c r="CW1215" i="20" s="1"/>
  <c r="W78" i="37"/>
  <c r="CW1278" i="20" s="1"/>
  <c r="W23" i="37"/>
  <c r="CW1223" i="20" s="1"/>
  <c r="W30" i="37"/>
  <c r="CW1230" i="20" s="1"/>
  <c r="W45" i="37"/>
  <c r="CW1245" i="20" s="1"/>
  <c r="W32" i="37"/>
  <c r="CW1232" i="20" s="1"/>
  <c r="W17" i="37"/>
  <c r="CW1217" i="20" s="1"/>
  <c r="W10" i="37"/>
  <c r="CW1210" i="20" s="1"/>
  <c r="W74" i="37"/>
  <c r="CW1274" i="20" s="1"/>
  <c r="W59" i="37"/>
  <c r="CW1259" i="20" s="1"/>
  <c r="W78" i="18"/>
  <c r="W19" i="18"/>
  <c r="W28" i="18"/>
  <c r="W35" i="18"/>
  <c r="W45" i="18"/>
  <c r="W31" i="18"/>
  <c r="W16" i="18"/>
  <c r="W80" i="18"/>
  <c r="W65" i="18"/>
  <c r="W58" i="18"/>
  <c r="W53" i="35"/>
  <c r="CW1493" i="20" s="1"/>
  <c r="W21" i="35"/>
  <c r="CW1461" i="20" s="1"/>
  <c r="W28" i="35"/>
  <c r="CW1468" i="20" s="1"/>
  <c r="W27" i="35"/>
  <c r="CW1467" i="20" s="1"/>
  <c r="W22" i="35"/>
  <c r="CW1462" i="20" s="1"/>
  <c r="W23" i="35"/>
  <c r="CW1463" i="20" s="1"/>
  <c r="W24" i="35"/>
  <c r="CW1464" i="20" s="1"/>
  <c r="W25" i="35"/>
  <c r="CW1465" i="20" s="1"/>
  <c r="W80" i="35"/>
  <c r="CW1520" i="20" s="1"/>
  <c r="W70" i="35"/>
  <c r="CW1510" i="20" s="1"/>
  <c r="W47" i="11"/>
  <c r="W33" i="11"/>
  <c r="W72" i="11"/>
  <c r="W58" i="11"/>
  <c r="W43" i="11"/>
  <c r="W28" i="11"/>
  <c r="W13" i="11"/>
  <c r="W77" i="11"/>
  <c r="W62" i="11"/>
  <c r="W14" i="39"/>
  <c r="CW818" i="21" s="1"/>
  <c r="DD153" i="22"/>
  <c r="DD154" i="22" s="1"/>
  <c r="DD155" i="22" s="1"/>
  <c r="DD156" i="22" s="1"/>
  <c r="DD157" i="22" s="1"/>
  <c r="DD158" i="22" s="1"/>
  <c r="DD159" i="22" s="1"/>
  <c r="DD160" i="22" s="1"/>
  <c r="DD161" i="22" s="1"/>
  <c r="DD162" i="22" s="1"/>
  <c r="DD163" i="22" s="1"/>
  <c r="DD164" i="22" s="1"/>
  <c r="DD165" i="22" s="1"/>
  <c r="DD166" i="22" s="1"/>
  <c r="DD167" i="22" s="1"/>
  <c r="DD168" i="22" s="1"/>
  <c r="DD169" i="22" s="1"/>
  <c r="DD170" i="22" s="1"/>
  <c r="DD171" i="22" s="1"/>
  <c r="DD172" i="22" s="1"/>
  <c r="DD173" i="22" s="1"/>
  <c r="DD174" i="22" s="1"/>
  <c r="DD175" i="22" s="1"/>
  <c r="DD176" i="22" s="1"/>
  <c r="DD177" i="22" s="1"/>
  <c r="DD178" i="22" s="1"/>
  <c r="DD179" i="22" s="1"/>
  <c r="DD180" i="22" s="1"/>
  <c r="DD181" i="22" s="1"/>
  <c r="DD182" i="22" s="1"/>
  <c r="DD183" i="22" s="1"/>
  <c r="DD184" i="22" s="1"/>
  <c r="DD185" i="22" s="1"/>
  <c r="DD186" i="22" s="1"/>
  <c r="DD187" i="22" s="1"/>
  <c r="DD188" i="22" s="1"/>
  <c r="DD189" i="22" s="1"/>
  <c r="DD190" i="22" s="1"/>
  <c r="DD191" i="22" s="1"/>
  <c r="DD192" i="22" s="1"/>
  <c r="DD193" i="22" s="1"/>
  <c r="DD194" i="22" s="1"/>
  <c r="DD195" i="22" s="1"/>
  <c r="DD196" i="22" s="1"/>
  <c r="DD197" i="22" s="1"/>
  <c r="DD198" i="22" s="1"/>
  <c r="DD199" i="22" s="1"/>
  <c r="DD200" i="22" s="1"/>
  <c r="DD201" i="22" s="1"/>
  <c r="DD202" i="22" s="1"/>
  <c r="DD203" i="22" s="1"/>
  <c r="DD204" i="22" s="1"/>
  <c r="DD205" i="22" s="1"/>
  <c r="DD206" i="22" s="1"/>
  <c r="DD207" i="22" s="1"/>
  <c r="DD208" i="22" s="1"/>
  <c r="DD209" i="22" s="1"/>
  <c r="DD210" i="22" s="1"/>
  <c r="DD211" i="22" s="1"/>
  <c r="DD212" i="22" s="1"/>
  <c r="DD213" i="22" s="1"/>
  <c r="DD214" i="22" s="1"/>
  <c r="DD215" i="22" s="1"/>
  <c r="DD216" i="22" s="1"/>
  <c r="DD217" i="22" s="1"/>
  <c r="DD218" i="22" s="1"/>
  <c r="DD219" i="22" s="1"/>
  <c r="DD220" i="22" s="1"/>
  <c r="DD221" i="22" s="1"/>
  <c r="DD222" i="22" s="1"/>
  <c r="DD223" i="22" s="1"/>
  <c r="DD224" i="22" s="1"/>
  <c r="DD225" i="22" s="1"/>
  <c r="DD226" i="22" s="1"/>
  <c r="DD227" i="22" s="1"/>
  <c r="DD228" i="22" s="1"/>
  <c r="DD229" i="22" s="1"/>
  <c r="DD230" i="22" s="1"/>
  <c r="DD231" i="22" s="1"/>
  <c r="DD232" i="22" s="1"/>
  <c r="DD233" i="22" s="1"/>
  <c r="DD234" i="22" s="1"/>
  <c r="DD235" i="22" s="1"/>
  <c r="DD236" i="22" s="1"/>
  <c r="DD237" i="22" s="1"/>
  <c r="DD238" i="22" s="1"/>
  <c r="DD239" i="22" s="1"/>
  <c r="DD240" i="22" s="1"/>
  <c r="DD241" i="22" s="1"/>
  <c r="DD242" i="22" s="1"/>
  <c r="DD243" i="22" s="1"/>
  <c r="DD244" i="22" s="1"/>
  <c r="DD245" i="22" s="1"/>
  <c r="DD246" i="22" s="1"/>
  <c r="DD247" i="22" s="1"/>
  <c r="DD248" i="22" s="1"/>
  <c r="DD249" i="22" s="1"/>
  <c r="DD250" i="22" s="1"/>
  <c r="DD251" i="22" s="1"/>
  <c r="DD252" i="22" s="1"/>
  <c r="DD253" i="22" s="1"/>
  <c r="DD254" i="22" s="1"/>
  <c r="DD255" i="22" s="1"/>
  <c r="DD256" i="22" s="1"/>
  <c r="DD257" i="22" s="1"/>
  <c r="DD258" i="22" s="1"/>
  <c r="DD259" i="22" s="1"/>
  <c r="DD260" i="22" s="1"/>
  <c r="DD261" i="22" s="1"/>
  <c r="DD262" i="22" s="1"/>
  <c r="DD263" i="22" s="1"/>
  <c r="DD264" i="22" s="1"/>
  <c r="DD265" i="22" s="1"/>
  <c r="DD266" i="22" s="1"/>
  <c r="DD267" i="22" s="1"/>
  <c r="DD268" i="22" s="1"/>
  <c r="DD269" i="22" s="1"/>
  <c r="DD270" i="22" s="1"/>
  <c r="DD271" i="22" s="1"/>
  <c r="DD272" i="22" s="1"/>
  <c r="DD273" i="22" s="1"/>
  <c r="DD274" i="22" s="1"/>
  <c r="DD275" i="22" s="1"/>
  <c r="DD276" i="22" s="1"/>
  <c r="DD277" i="22" s="1"/>
  <c r="DD278" i="22" s="1"/>
  <c r="DD279" i="22" s="1"/>
  <c r="DD280" i="22" s="1"/>
  <c r="DD281" i="22" s="1"/>
  <c r="DD282" i="22" s="1"/>
  <c r="DD283" i="22" s="1"/>
  <c r="DD284" i="22" s="1"/>
  <c r="DD285" i="22" s="1"/>
  <c r="DD286" i="22" s="1"/>
  <c r="DD287" i="22" s="1"/>
  <c r="DD288" i="22" s="1"/>
  <c r="DD289" i="22" s="1"/>
  <c r="DD290" i="22" s="1"/>
  <c r="DD291" i="22" s="1"/>
  <c r="DD292" i="22" s="1"/>
  <c r="DD293" i="22" s="1"/>
  <c r="DD294" i="22" s="1"/>
  <c r="DD295" i="22" s="1"/>
  <c r="DD296" i="22" s="1"/>
  <c r="DD297" i="22" s="1"/>
  <c r="DD298" i="22" s="1"/>
  <c r="DD299" i="22" s="1"/>
  <c r="DD300" i="22" s="1"/>
  <c r="DD301" i="22" s="1"/>
  <c r="DD302" i="22" s="1"/>
  <c r="W30" i="39"/>
  <c r="CW834" i="21" s="1"/>
  <c r="W46" i="39"/>
  <c r="CW850" i="21" s="1"/>
  <c r="W56" i="39"/>
  <c r="CW860" i="21" s="1"/>
  <c r="W63" i="39"/>
  <c r="CW867" i="21" s="1"/>
  <c r="W49" i="39"/>
  <c r="CW853" i="21" s="1"/>
  <c r="W42" i="39"/>
  <c r="CW846" i="21" s="1"/>
  <c r="W27" i="39"/>
  <c r="CW831" i="21" s="1"/>
  <c r="W12" i="39"/>
  <c r="CW816" i="21" s="1"/>
  <c r="W76" i="39"/>
  <c r="CW880" i="21" s="1"/>
  <c r="W61" i="39"/>
  <c r="CW865" i="21" s="1"/>
  <c r="W78" i="28"/>
  <c r="CW802" i="21" s="1"/>
  <c r="W36" i="28"/>
  <c r="CW760" i="21" s="1"/>
  <c r="W29" i="28"/>
  <c r="CW753" i="21" s="1"/>
  <c r="W15" i="28"/>
  <c r="CW739" i="21" s="1"/>
  <c r="W79" i="28"/>
  <c r="CW803" i="21" s="1"/>
  <c r="W64" i="28"/>
  <c r="CW788" i="21" s="1"/>
  <c r="W49" i="28"/>
  <c r="CW773" i="21" s="1"/>
  <c r="W42" i="28"/>
  <c r="CW766" i="21" s="1"/>
  <c r="W27" i="28"/>
  <c r="CW751" i="21" s="1"/>
  <c r="W18" i="8"/>
  <c r="W39" i="8"/>
  <c r="W7" i="8"/>
  <c r="W10" i="8"/>
  <c r="W40" i="8"/>
  <c r="W19" i="8"/>
  <c r="W4" i="8"/>
  <c r="W68" i="8"/>
  <c r="W53" i="8"/>
  <c r="W38" i="8"/>
  <c r="W66" i="38"/>
  <c r="CW709" i="21" s="1"/>
  <c r="W26" i="38"/>
  <c r="CW669" i="21" s="1"/>
  <c r="W33" i="38"/>
  <c r="CW676" i="21" s="1"/>
  <c r="W27" i="38"/>
  <c r="CW670" i="21" s="1"/>
  <c r="W13" i="38"/>
  <c r="CW656" i="21" s="1"/>
  <c r="W77" i="38"/>
  <c r="CW720" i="21" s="1"/>
  <c r="W62" i="38"/>
  <c r="CW705" i="21" s="1"/>
  <c r="W47" i="38"/>
  <c r="CW690" i="21" s="1"/>
  <c r="W32" i="38"/>
  <c r="CW675" i="21" s="1"/>
  <c r="W73" i="38"/>
  <c r="CW716" i="21" s="1"/>
  <c r="W79" i="27"/>
  <c r="CW559" i="21" s="1"/>
  <c r="W58" i="27"/>
  <c r="CW538" i="21" s="1"/>
  <c r="W40" i="27"/>
  <c r="CW520" i="21" s="1"/>
  <c r="W7" i="27"/>
  <c r="CW487" i="21" s="1"/>
  <c r="W41" i="27"/>
  <c r="CW521" i="21" s="1"/>
  <c r="W27" i="27"/>
  <c r="CW507" i="21" s="1"/>
  <c r="W12" i="27"/>
  <c r="CW492" i="21" s="1"/>
  <c r="W76" i="27"/>
  <c r="CW556" i="21" s="1"/>
  <c r="W61" i="27"/>
  <c r="CW541" i="21" s="1"/>
  <c r="W46" i="27"/>
  <c r="CW526" i="21" s="1"/>
  <c r="W22" i="19"/>
  <c r="W13" i="19"/>
  <c r="W16" i="19"/>
  <c r="W15" i="19"/>
  <c r="W79" i="19"/>
  <c r="W65" i="19"/>
  <c r="W58" i="19"/>
  <c r="W43" i="19"/>
  <c r="W28" i="19"/>
  <c r="W4" i="34"/>
  <c r="CW1124" i="20" s="1"/>
  <c r="W5" i="34"/>
  <c r="CW1125" i="20" s="1"/>
  <c r="W13" i="34"/>
  <c r="CW1133" i="20" s="1"/>
  <c r="W42" i="34"/>
  <c r="CW1162" i="20" s="1"/>
  <c r="W27" i="34"/>
  <c r="CW1147" i="20" s="1"/>
  <c r="W14" i="34"/>
  <c r="CW1134" i="20" s="1"/>
  <c r="W78" i="34"/>
  <c r="CW1198" i="20" s="1"/>
  <c r="W63" i="34"/>
  <c r="CW1183" i="20" s="1"/>
  <c r="W48" i="34"/>
  <c r="CW1168" i="20" s="1"/>
  <c r="W33" i="34"/>
  <c r="CW1153" i="20" s="1"/>
  <c r="W31" i="37"/>
  <c r="CW1231" i="20" s="1"/>
  <c r="W20" i="37"/>
  <c r="CW1220" i="20" s="1"/>
  <c r="W46" i="37"/>
  <c r="CW1246" i="20" s="1"/>
  <c r="W52" i="37"/>
  <c r="CW1252" i="20" s="1"/>
  <c r="W53" i="37"/>
  <c r="CW1253" i="20" s="1"/>
  <c r="W40" i="37"/>
  <c r="CW1240" i="20" s="1"/>
  <c r="W25" i="37"/>
  <c r="CW1225" i="20" s="1"/>
  <c r="W18" i="37"/>
  <c r="CW1218" i="20" s="1"/>
  <c r="W3" i="37"/>
  <c r="CW1203" i="20" s="1"/>
  <c r="W67" i="37"/>
  <c r="CW1267" i="20" s="1"/>
  <c r="W14" i="18"/>
  <c r="W38" i="18"/>
  <c r="W51" i="18"/>
  <c r="W54" i="18"/>
  <c r="W53" i="18"/>
  <c r="W39" i="18"/>
  <c r="W24" i="18"/>
  <c r="W9" i="18"/>
  <c r="W73" i="18"/>
  <c r="W66" i="18"/>
  <c r="W60" i="35"/>
  <c r="CW1500" i="20" s="1"/>
  <c r="W44" i="35"/>
  <c r="CW1484" i="20" s="1"/>
  <c r="W50" i="35"/>
  <c r="CW1490" i="20" s="1"/>
  <c r="W35" i="35"/>
  <c r="CW1475" i="20" s="1"/>
  <c r="W30" i="35"/>
  <c r="CW1470" i="20" s="1"/>
  <c r="W31" i="35"/>
  <c r="CW1471" i="20" s="1"/>
  <c r="W32" i="35"/>
  <c r="CW1472" i="20" s="1"/>
  <c r="W33" i="35"/>
  <c r="CW1473" i="20" s="1"/>
  <c r="W67" i="35"/>
  <c r="CW1507" i="20" s="1"/>
  <c r="W78" i="35"/>
  <c r="CW1518" i="20" s="1"/>
  <c r="W79" i="11"/>
  <c r="W65" i="11"/>
  <c r="W16" i="11"/>
  <c r="W80" i="11"/>
  <c r="W66" i="11"/>
  <c r="W51" i="11"/>
  <c r="W36" i="11"/>
  <c r="W21" i="11"/>
  <c r="W70" i="11"/>
  <c r="W38" i="39"/>
  <c r="CW842" i="21" s="1"/>
  <c r="W78" i="39"/>
  <c r="CW882" i="21" s="1"/>
  <c r="W7" i="39"/>
  <c r="CW811" i="21" s="1"/>
  <c r="W71" i="39"/>
  <c r="CW875" i="21" s="1"/>
  <c r="W57" i="39"/>
  <c r="CW861" i="21" s="1"/>
  <c r="W50" i="39"/>
  <c r="CW854" i="21" s="1"/>
  <c r="W35" i="39"/>
  <c r="CW839" i="21" s="1"/>
  <c r="W20" i="39"/>
  <c r="CW824" i="21" s="1"/>
  <c r="W5" i="39"/>
  <c r="CW809" i="21" s="1"/>
  <c r="W69" i="39"/>
  <c r="CW873" i="21" s="1"/>
  <c r="W34" i="27"/>
  <c r="CW514" i="21" s="1"/>
  <c r="W15" i="27"/>
  <c r="CW495" i="21" s="1"/>
  <c r="W63" i="27"/>
  <c r="CW543" i="21" s="1"/>
  <c r="W26" i="27"/>
  <c r="CW506" i="21" s="1"/>
  <c r="W49" i="27"/>
  <c r="CW529" i="21" s="1"/>
  <c r="W35" i="27"/>
  <c r="CW515" i="21" s="1"/>
  <c r="W20" i="27"/>
  <c r="CW500" i="21" s="1"/>
  <c r="W5" i="27"/>
  <c r="CW485" i="21" s="1"/>
  <c r="W69" i="27"/>
  <c r="CW549" i="21" s="1"/>
  <c r="W54" i="27"/>
  <c r="CW534" i="21" s="1"/>
  <c r="W38" i="37"/>
  <c r="CW1238" i="20" s="1"/>
  <c r="W39" i="37"/>
  <c r="CW1239" i="20" s="1"/>
  <c r="W68" i="37"/>
  <c r="CW1268" i="20" s="1"/>
  <c r="W71" i="37"/>
  <c r="CW1271" i="20" s="1"/>
  <c r="W61" i="37"/>
  <c r="CW1261" i="20" s="1"/>
  <c r="W48" i="37"/>
  <c r="CW1248" i="20" s="1"/>
  <c r="W33" i="37"/>
  <c r="CW1233" i="20" s="1"/>
  <c r="W26" i="37"/>
  <c r="CW1226" i="20" s="1"/>
  <c r="W11" i="37"/>
  <c r="CW1211" i="20" s="1"/>
  <c r="W75" i="37"/>
  <c r="CW1275" i="20" s="1"/>
  <c r="W67" i="18"/>
  <c r="W60" i="18"/>
  <c r="W70" i="18"/>
  <c r="W76" i="18"/>
  <c r="W61" i="18"/>
  <c r="W47" i="18"/>
  <c r="W32" i="18"/>
  <c r="W17" i="18"/>
  <c r="W10" i="18"/>
  <c r="W74" i="18"/>
  <c r="W17" i="11"/>
  <c r="W24" i="11"/>
  <c r="W10" i="11"/>
  <c r="W74" i="11"/>
  <c r="W59" i="11"/>
  <c r="W44" i="11"/>
  <c r="W29" i="11"/>
  <c r="W14" i="11"/>
  <c r="W78" i="11"/>
  <c r="DD18" i="3"/>
  <c r="DD19" i="3" s="1"/>
  <c r="DD20" i="3" s="1"/>
  <c r="DD21" i="3" s="1"/>
  <c r="DD22" i="3" s="1"/>
  <c r="DD23" i="3" s="1"/>
  <c r="DD24" i="3" s="1"/>
  <c r="DD25" i="3" s="1"/>
  <c r="DD26" i="3" s="1"/>
  <c r="DD27" i="3" s="1"/>
  <c r="DD28" i="3" s="1"/>
  <c r="DD29" i="3" s="1"/>
  <c r="DD30" i="3" s="1"/>
  <c r="DD31" i="3" s="1"/>
  <c r="DD32" i="3" s="1"/>
  <c r="DD33" i="3" s="1"/>
  <c r="DD34" i="3" s="1"/>
  <c r="DD35" i="3" s="1"/>
  <c r="DD36" i="3" s="1"/>
  <c r="DD37" i="3" s="1"/>
  <c r="DD38" i="3" s="1"/>
  <c r="DD39" i="3" s="1"/>
  <c r="DD40" i="3" s="1"/>
  <c r="DD41" i="3" s="1"/>
  <c r="DD42" i="3" s="1"/>
  <c r="DD43" i="3" s="1"/>
  <c r="DD44" i="3" s="1"/>
  <c r="DD45" i="3" s="1"/>
  <c r="DD46" i="3" s="1"/>
  <c r="DD47" i="3" s="1"/>
  <c r="DD48" i="3" s="1"/>
  <c r="DD49" i="3" s="1"/>
  <c r="DD50" i="3" s="1"/>
  <c r="DD51" i="3" s="1"/>
  <c r="DD52" i="3" s="1"/>
  <c r="DD53" i="3" s="1"/>
  <c r="DD54" i="3" s="1"/>
  <c r="DD55" i="3" s="1"/>
  <c r="DD56" i="3" s="1"/>
  <c r="DD57" i="3" s="1"/>
  <c r="DD58" i="3" s="1"/>
  <c r="DD59" i="3" s="1"/>
  <c r="DD60" i="3" s="1"/>
  <c r="DD61" i="3" s="1"/>
  <c r="DD62" i="3" s="1"/>
  <c r="DD63" i="3" s="1"/>
  <c r="DD64" i="3" s="1"/>
  <c r="DD65" i="3" s="1"/>
  <c r="DD66" i="3" s="1"/>
  <c r="DD67" i="3" s="1"/>
  <c r="DD68" i="3" s="1"/>
  <c r="DD69" i="3" s="1"/>
  <c r="DD70" i="3" s="1"/>
  <c r="DD71" i="3" s="1"/>
  <c r="DD72" i="3" s="1"/>
  <c r="DD73" i="3" s="1"/>
  <c r="DD74" i="3" s="1"/>
  <c r="DD75" i="3" s="1"/>
  <c r="DD76" i="3" s="1"/>
  <c r="DD77" i="3" s="1"/>
  <c r="DD78" i="3" s="1"/>
  <c r="DD79" i="3" s="1"/>
  <c r="DD80" i="3" s="1"/>
  <c r="DD81" i="3" s="1"/>
  <c r="DD82" i="3" s="1"/>
  <c r="DD83" i="3" s="1"/>
  <c r="DD84" i="3" s="1"/>
  <c r="DD85" i="3" s="1"/>
  <c r="DD86" i="3" s="1"/>
  <c r="DD87" i="3" s="1"/>
  <c r="DD88" i="3" s="1"/>
  <c r="DD89" i="3" s="1"/>
  <c r="DD90" i="3" s="1"/>
  <c r="DD91" i="3" s="1"/>
  <c r="DD92" i="3" s="1"/>
  <c r="DD93" i="3" s="1"/>
  <c r="DD94" i="3" s="1"/>
  <c r="DD95" i="3" s="1"/>
  <c r="DD96" i="3" s="1"/>
  <c r="DD97" i="3" s="1"/>
  <c r="DD98" i="3" s="1"/>
  <c r="DD99" i="3" s="1"/>
  <c r="DD100" i="3" s="1"/>
  <c r="DD101" i="3" s="1"/>
  <c r="DD102" i="3" s="1"/>
  <c r="DD103" i="3" s="1"/>
  <c r="DD104" i="3" s="1"/>
  <c r="DD105" i="3" s="1"/>
  <c r="DD106" i="3" s="1"/>
  <c r="DD107" i="3" s="1"/>
  <c r="DD108" i="3" s="1"/>
  <c r="DD109" i="3" s="1"/>
  <c r="DD110" i="3" s="1"/>
  <c r="DD111" i="3" s="1"/>
  <c r="DD112" i="3" s="1"/>
  <c r="DD113" i="3" s="1"/>
  <c r="DD114" i="3" s="1"/>
  <c r="DD115" i="3" s="1"/>
  <c r="DD116" i="3" s="1"/>
  <c r="DD117" i="3" s="1"/>
  <c r="DD118" i="3" s="1"/>
  <c r="DD119" i="3" s="1"/>
  <c r="DD120" i="3" s="1"/>
  <c r="DD121" i="3" s="1"/>
  <c r="DD122" i="3" s="1"/>
  <c r="DD123" i="3" s="1"/>
  <c r="DD124" i="3" s="1"/>
  <c r="DD125" i="3" s="1"/>
  <c r="DD126" i="3" s="1"/>
  <c r="DD127" i="3" s="1"/>
  <c r="DD128" i="3" s="1"/>
  <c r="DD129" i="3" s="1"/>
  <c r="DD130" i="3" s="1"/>
  <c r="DD131" i="3" s="1"/>
  <c r="DD132" i="3" s="1"/>
  <c r="DD133" i="3" s="1"/>
  <c r="DD134" i="3" s="1"/>
  <c r="DD135" i="3" s="1"/>
  <c r="DD136" i="3" s="1"/>
  <c r="DD137" i="3" s="1"/>
  <c r="DD138" i="3" s="1"/>
  <c r="DD139" i="3" s="1"/>
  <c r="DD140" i="3" s="1"/>
  <c r="DD141" i="3" s="1"/>
  <c r="DD142" i="3" s="1"/>
  <c r="DD143" i="3" s="1"/>
  <c r="DD144" i="3" s="1"/>
  <c r="DD145" i="3" s="1"/>
  <c r="DD146" i="3" s="1"/>
  <c r="DD147" i="3" s="1"/>
  <c r="DD148" i="3" s="1"/>
  <c r="DD149" i="3" s="1"/>
  <c r="DD150" i="3" s="1"/>
  <c r="DD151" i="3" s="1"/>
  <c r="DD152" i="3" s="1"/>
  <c r="D22" i="1"/>
  <c r="D21" i="1"/>
  <c r="CW806" i="21" l="1"/>
  <c r="CW805" i="21"/>
  <c r="CW726" i="21"/>
  <c r="CW725" i="21"/>
  <c r="CW1441" i="20"/>
  <c r="CW1442" i="20"/>
  <c r="W3" i="30"/>
  <c r="CW1283" i="20" s="1"/>
  <c r="W4" i="30"/>
  <c r="CW1284" i="20" s="1"/>
  <c r="W5" i="30"/>
  <c r="CW1285" i="20" s="1"/>
  <c r="W6" i="30"/>
  <c r="CW1286" i="20" s="1"/>
  <c r="W63" i="17"/>
  <c r="W70" i="17"/>
  <c r="W75" i="17"/>
  <c r="W74" i="17"/>
  <c r="W78" i="17"/>
  <c r="W77" i="17"/>
  <c r="W11" i="17"/>
  <c r="W67" i="17"/>
  <c r="W59" i="17"/>
  <c r="W10" i="17"/>
  <c r="W56" i="17"/>
  <c r="W14" i="17"/>
  <c r="W21" i="17"/>
  <c r="W13" i="17"/>
  <c r="W25" i="17"/>
  <c r="W65" i="17"/>
  <c r="W42" i="17"/>
  <c r="W45" i="17"/>
  <c r="W39" i="17"/>
  <c r="W36" i="17"/>
  <c r="W38" i="17"/>
  <c r="W6" i="17"/>
  <c r="W34" i="17"/>
  <c r="W71" i="17"/>
  <c r="W29" i="17"/>
  <c r="W35" i="17"/>
  <c r="W27" i="17"/>
  <c r="W80" i="17"/>
  <c r="W52" i="17"/>
  <c r="W54" i="17"/>
  <c r="W57" i="17"/>
  <c r="W50" i="17"/>
  <c r="W15" i="17"/>
  <c r="W53" i="17"/>
  <c r="W49" i="17"/>
  <c r="W3" i="17"/>
  <c r="W62" i="17"/>
  <c r="W20" i="17"/>
  <c r="W4" i="17"/>
  <c r="W16" i="17"/>
  <c r="W41" i="17"/>
  <c r="W18" i="17"/>
  <c r="W31" i="17"/>
  <c r="W44" i="17"/>
  <c r="W37" i="17"/>
  <c r="W8" i="17"/>
  <c r="W79" i="17"/>
  <c r="W33" i="17"/>
  <c r="W5" i="17"/>
  <c r="W26" i="17"/>
  <c r="W60" i="17"/>
  <c r="W40" i="17"/>
  <c r="W73" i="17"/>
  <c r="W32" i="17"/>
  <c r="W12" i="17"/>
  <c r="W46" i="17"/>
  <c r="W58" i="17"/>
  <c r="W76" i="17"/>
  <c r="W22" i="17"/>
  <c r="W69" i="17"/>
  <c r="W23" i="17"/>
  <c r="W30" i="17"/>
  <c r="W43" i="17"/>
  <c r="W66" i="17"/>
  <c r="W9" i="17"/>
  <c r="W68" i="17"/>
  <c r="W48" i="17"/>
  <c r="W17" i="17"/>
  <c r="W55" i="17"/>
  <c r="W28" i="17"/>
  <c r="W47" i="17"/>
  <c r="W61" i="17"/>
  <c r="W64" i="17"/>
  <c r="W24" i="17"/>
  <c r="W51" i="17"/>
  <c r="W19" i="17"/>
  <c r="W72" i="17"/>
  <c r="W25" i="22"/>
  <c r="CW1705" i="20" s="1"/>
  <c r="W30" i="22"/>
  <c r="CW1710" i="20" s="1"/>
  <c r="W38" i="22"/>
  <c r="CW1718" i="20" s="1"/>
  <c r="W15" i="22"/>
  <c r="CW1695" i="20" s="1"/>
  <c r="W64" i="22"/>
  <c r="CW1744" i="20" s="1"/>
  <c r="W42" i="22"/>
  <c r="CW1722" i="20" s="1"/>
  <c r="W51" i="22"/>
  <c r="CW1731" i="20" s="1"/>
  <c r="W21" i="22"/>
  <c r="CW1701" i="20" s="1"/>
  <c r="W31" i="22"/>
  <c r="CW1711" i="20" s="1"/>
  <c r="W80" i="22"/>
  <c r="CW1760" i="20" s="1"/>
  <c r="W58" i="22"/>
  <c r="CW1738" i="20" s="1"/>
  <c r="W53" i="22"/>
  <c r="CW1733" i="20" s="1"/>
  <c r="W13" i="22"/>
  <c r="CW1693" i="20" s="1"/>
  <c r="W20" i="22"/>
  <c r="CW1700" i="20" s="1"/>
  <c r="W71" i="22"/>
  <c r="CW1751" i="20" s="1"/>
  <c r="W41" i="22"/>
  <c r="CW1721" i="20" s="1"/>
  <c r="W4" i="22"/>
  <c r="CW1684" i="20" s="1"/>
  <c r="W3" i="22"/>
  <c r="CW1683" i="20" s="1"/>
  <c r="W35" i="22"/>
  <c r="CW1715" i="20" s="1"/>
  <c r="W28" i="22"/>
  <c r="CW1708" i="20" s="1"/>
  <c r="W79" i="22"/>
  <c r="CW1759" i="20" s="1"/>
  <c r="W49" i="22"/>
  <c r="CW1729" i="20" s="1"/>
  <c r="W46" i="22"/>
  <c r="CW1726" i="20" s="1"/>
  <c r="W70" i="22"/>
  <c r="CW1750" i="20" s="1"/>
  <c r="W77" i="22"/>
  <c r="CW1757" i="20" s="1"/>
  <c r="W44" i="22"/>
  <c r="CW1724" i="20" s="1"/>
  <c r="W16" i="22"/>
  <c r="CW1696" i="20" s="1"/>
  <c r="W65" i="22"/>
  <c r="CW1745" i="20" s="1"/>
  <c r="W22" i="22"/>
  <c r="CW1702" i="20" s="1"/>
  <c r="W59" i="22"/>
  <c r="CW1739" i="20" s="1"/>
  <c r="W68" i="22"/>
  <c r="CW1748" i="20" s="1"/>
  <c r="W40" i="22"/>
  <c r="CW1720" i="20" s="1"/>
  <c r="W18" i="22"/>
  <c r="CW1698" i="20" s="1"/>
  <c r="W55" i="22"/>
  <c r="CW1735" i="20" s="1"/>
  <c r="W29" i="22"/>
  <c r="CW1709" i="20" s="1"/>
  <c r="W19" i="22"/>
  <c r="CW1699" i="20" s="1"/>
  <c r="W7" i="22"/>
  <c r="CW1687" i="20" s="1"/>
  <c r="W56" i="22"/>
  <c r="CW1736" i="20" s="1"/>
  <c r="W34" i="22"/>
  <c r="CW1714" i="20" s="1"/>
  <c r="W38" i="31"/>
  <c r="CW1398" i="20" s="1"/>
  <c r="W75" i="31"/>
  <c r="CW1435" i="20" s="1"/>
  <c r="W25" i="31"/>
  <c r="CW1385" i="20" s="1"/>
  <c r="W76" i="31"/>
  <c r="CW1436" i="20" s="1"/>
  <c r="W46" i="31"/>
  <c r="CW1406" i="20" s="1"/>
  <c r="W68" i="31"/>
  <c r="CW1428" i="20" s="1"/>
  <c r="W32" i="31"/>
  <c r="CW1392" i="20" s="1"/>
  <c r="W80" i="31"/>
  <c r="CW1440" i="20" s="1"/>
  <c r="W57" i="31"/>
  <c r="CW1417" i="20" s="1"/>
  <c r="W29" i="31"/>
  <c r="CW1389" i="20" s="1"/>
  <c r="W78" i="31"/>
  <c r="CW1438" i="20" s="1"/>
  <c r="W17" i="31"/>
  <c r="CW1377" i="20" s="1"/>
  <c r="W48" i="31"/>
  <c r="CW1408" i="20" s="1"/>
  <c r="W18" i="31"/>
  <c r="CW1378" i="20" s="1"/>
  <c r="W65" i="31"/>
  <c r="CW1425" i="20" s="1"/>
  <c r="W37" i="31"/>
  <c r="CW1397" i="20" s="1"/>
  <c r="W7" i="31"/>
  <c r="CW1367" i="20" s="1"/>
  <c r="W67" i="31"/>
  <c r="CW1427" i="20" s="1"/>
  <c r="W59" i="31"/>
  <c r="CW1419" i="20" s="1"/>
  <c r="W4" i="31"/>
  <c r="CW1364" i="20" s="1"/>
  <c r="W53" i="31"/>
  <c r="CW1413" i="20" s="1"/>
  <c r="W23" i="31"/>
  <c r="CW1383" i="20" s="1"/>
  <c r="W56" i="31"/>
  <c r="CW1416" i="20" s="1"/>
  <c r="W74" i="31"/>
  <c r="CW1434" i="20" s="1"/>
  <c r="W19" i="31"/>
  <c r="CW1379" i="20" s="1"/>
  <c r="W12" i="31"/>
  <c r="CW1372" i="20" s="1"/>
  <c r="W61" i="31"/>
  <c r="CW1421" i="20" s="1"/>
  <c r="W31" i="31"/>
  <c r="CW1391" i="20" s="1"/>
  <c r="W72" i="31"/>
  <c r="CW1432" i="20" s="1"/>
  <c r="W43" i="31"/>
  <c r="CW1403" i="20" s="1"/>
  <c r="W44" i="31"/>
  <c r="CW1404" i="20" s="1"/>
  <c r="W14" i="31"/>
  <c r="CW1374" i="20" s="1"/>
  <c r="W63" i="31"/>
  <c r="CW1423" i="20" s="1"/>
  <c r="W11" i="31"/>
  <c r="CW1371" i="20" s="1"/>
  <c r="W66" i="31"/>
  <c r="CW1426" i="20" s="1"/>
  <c r="W52" i="31"/>
  <c r="CW1412" i="20" s="1"/>
  <c r="W22" i="31"/>
  <c r="CW1382" i="20" s="1"/>
  <c r="W71" i="31"/>
  <c r="CW1431" i="20" s="1"/>
  <c r="W40" i="30"/>
  <c r="CW1320" i="20" s="1"/>
  <c r="W32" i="30"/>
  <c r="CW1312" i="20" s="1"/>
  <c r="W79" i="30"/>
  <c r="CW1359" i="20" s="1"/>
  <c r="W61" i="30"/>
  <c r="CW1341" i="20" s="1"/>
  <c r="W12" i="30"/>
  <c r="CW1292" i="20" s="1"/>
  <c r="W46" i="30"/>
  <c r="CW1326" i="20" s="1"/>
  <c r="W33" i="30"/>
  <c r="CW1313" i="20" s="1"/>
  <c r="W42" i="30"/>
  <c r="CW1322" i="20" s="1"/>
  <c r="W36" i="30"/>
  <c r="CW1316" i="20" s="1"/>
  <c r="W34" i="30"/>
  <c r="CW1314" i="20" s="1"/>
  <c r="W22" i="30"/>
  <c r="CW1302" i="20" s="1"/>
  <c r="W38" i="30"/>
  <c r="CW1318" i="20" s="1"/>
  <c r="W66" i="30"/>
  <c r="CW1346" i="20" s="1"/>
  <c r="W68" i="30"/>
  <c r="CW1348" i="20" s="1"/>
  <c r="W57" i="30"/>
  <c r="CW1337" i="20" s="1"/>
  <c r="W76" i="30"/>
  <c r="CW1356" i="20" s="1"/>
  <c r="W25" i="30"/>
  <c r="CW1305" i="20" s="1"/>
  <c r="W15" i="30"/>
  <c r="CW1295" i="20" s="1"/>
  <c r="W19" i="30"/>
  <c r="CW1299" i="20" s="1"/>
  <c r="W48" i="30"/>
  <c r="CW1328" i="20" s="1"/>
  <c r="W47" i="30"/>
  <c r="CW1327" i="20" s="1"/>
  <c r="W27" i="30"/>
  <c r="CW1307" i="20" s="1"/>
  <c r="W21" i="30"/>
  <c r="CW1301" i="20" s="1"/>
  <c r="W54" i="30"/>
  <c r="CW1334" i="20" s="1"/>
  <c r="W30" i="30"/>
  <c r="CW1310" i="20" s="1"/>
  <c r="W55" i="30"/>
  <c r="CW1335" i="20" s="1"/>
  <c r="W51" i="30"/>
  <c r="CW1331" i="20" s="1"/>
  <c r="W53" i="30"/>
  <c r="CW1333" i="20" s="1"/>
  <c r="DD266" i="14"/>
  <c r="W11" i="22"/>
  <c r="CW1691" i="20" s="1"/>
  <c r="W45" i="22"/>
  <c r="CW1725" i="20" s="1"/>
  <c r="W54" i="22"/>
  <c r="CW1734" i="20" s="1"/>
  <c r="W61" i="22"/>
  <c r="CW1741" i="20" s="1"/>
  <c r="W36" i="22"/>
  <c r="CW1716" i="20" s="1"/>
  <c r="W23" i="22"/>
  <c r="CW1703" i="20" s="1"/>
  <c r="W8" i="22"/>
  <c r="CW1688" i="20" s="1"/>
  <c r="W72" i="22"/>
  <c r="CW1752" i="20" s="1"/>
  <c r="W57" i="22"/>
  <c r="CW1737" i="20" s="1"/>
  <c r="W50" i="22"/>
  <c r="CW1730" i="20" s="1"/>
  <c r="W51" i="31"/>
  <c r="CW1411" i="20" s="1"/>
  <c r="W34" i="31"/>
  <c r="CW1394" i="20" s="1"/>
  <c r="W40" i="31"/>
  <c r="CW1400" i="20" s="1"/>
  <c r="W9" i="31"/>
  <c r="CW1369" i="20" s="1"/>
  <c r="W73" i="31"/>
  <c r="CW1433" i="20" s="1"/>
  <c r="W60" i="31"/>
  <c r="CW1420" i="20" s="1"/>
  <c r="W45" i="31"/>
  <c r="CW1405" i="20" s="1"/>
  <c r="W30" i="31"/>
  <c r="CW1390" i="20" s="1"/>
  <c r="W15" i="31"/>
  <c r="CW1375" i="20" s="1"/>
  <c r="W79" i="31"/>
  <c r="CW1439" i="20" s="1"/>
  <c r="W62" i="30"/>
  <c r="CW1342" i="20" s="1"/>
  <c r="W70" i="30"/>
  <c r="CW1350" i="20" s="1"/>
  <c r="W73" i="30"/>
  <c r="CW1353" i="20" s="1"/>
  <c r="W80" i="30"/>
  <c r="CW1360" i="20" s="1"/>
  <c r="W63" i="30"/>
  <c r="CW1343" i="20" s="1"/>
  <c r="W50" i="30"/>
  <c r="CW1330" i="20" s="1"/>
  <c r="W35" i="30"/>
  <c r="CW1315" i="20" s="1"/>
  <c r="W20" i="30"/>
  <c r="CW1300" i="20" s="1"/>
  <c r="W69" i="30"/>
  <c r="CW1349" i="20" s="1"/>
  <c r="W65" i="30"/>
  <c r="CW1345" i="20" s="1"/>
  <c r="W8" i="30"/>
  <c r="CW1288" i="20" s="1"/>
  <c r="W14" i="30"/>
  <c r="CW1294" i="20" s="1"/>
  <c r="W7" i="30"/>
  <c r="CW1287" i="20" s="1"/>
  <c r="W71" i="30"/>
  <c r="CW1351" i="20" s="1"/>
  <c r="W58" i="30"/>
  <c r="CW1338" i="20" s="1"/>
  <c r="W43" i="30"/>
  <c r="CW1323" i="20" s="1"/>
  <c r="W28" i="30"/>
  <c r="CW1308" i="20" s="1"/>
  <c r="W13" i="30"/>
  <c r="CW1293" i="20" s="1"/>
  <c r="W77" i="30"/>
  <c r="CW1357" i="20" s="1"/>
  <c r="W5" i="22"/>
  <c r="CW1685" i="20" s="1"/>
  <c r="W43" i="22"/>
  <c r="CW1723" i="20" s="1"/>
  <c r="W39" i="22"/>
  <c r="CW1719" i="20" s="1"/>
  <c r="W9" i="22"/>
  <c r="CW1689" i="20" s="1"/>
  <c r="W66" i="22"/>
  <c r="CW1746" i="20" s="1"/>
  <c r="DD266" i="10"/>
  <c r="DD267" i="10" s="1"/>
  <c r="DD268" i="10" s="1"/>
  <c r="DD269" i="10" s="1"/>
  <c r="DD270" i="10" s="1"/>
  <c r="DD271" i="10" s="1"/>
  <c r="DD272" i="10" s="1"/>
  <c r="DD273" i="10" s="1"/>
  <c r="DD274" i="10" s="1"/>
  <c r="DD275" i="10" s="1"/>
  <c r="DD276" i="10" s="1"/>
  <c r="DD277" i="10" s="1"/>
  <c r="DD278" i="10" s="1"/>
  <c r="DD279" i="10" s="1"/>
  <c r="DD280" i="10" s="1"/>
  <c r="DD281" i="10" s="1"/>
  <c r="DD282" i="10" s="1"/>
  <c r="DD283" i="10" s="1"/>
  <c r="DD284" i="10" s="1"/>
  <c r="DD285" i="10" s="1"/>
  <c r="DD286" i="10" s="1"/>
  <c r="DD287" i="10" s="1"/>
  <c r="DD288" i="10" s="1"/>
  <c r="DD289" i="10" s="1"/>
  <c r="DD290" i="10" s="1"/>
  <c r="DD291" i="10" s="1"/>
  <c r="DD292" i="10" s="1"/>
  <c r="DD293" i="10" s="1"/>
  <c r="DD294" i="10" s="1"/>
  <c r="DD295" i="10" s="1"/>
  <c r="DD296" i="10" s="1"/>
  <c r="DD297" i="10" s="1"/>
  <c r="DD298" i="10" s="1"/>
  <c r="DD299" i="10" s="1"/>
  <c r="DD300" i="10" s="1"/>
  <c r="DD301" i="10" s="1"/>
  <c r="DD302" i="10" s="1"/>
  <c r="W6" i="22"/>
  <c r="CW1686" i="20" s="1"/>
  <c r="W14" i="22"/>
  <c r="CW1694" i="20" s="1"/>
  <c r="W52" i="22"/>
  <c r="CW1732" i="20" s="1"/>
  <c r="W24" i="22"/>
  <c r="CW1704" i="20" s="1"/>
  <c r="W73" i="22"/>
  <c r="CW1753" i="20" s="1"/>
  <c r="W67" i="22"/>
  <c r="CW1747" i="20" s="1"/>
  <c r="W27" i="22"/>
  <c r="CW1707" i="20" s="1"/>
  <c r="W37" i="22"/>
  <c r="CW1717" i="20" s="1"/>
  <c r="W62" i="22"/>
  <c r="CW1742" i="20" s="1"/>
  <c r="W60" i="22"/>
  <c r="CW1740" i="20" s="1"/>
  <c r="W47" i="22"/>
  <c r="CW1727" i="20" s="1"/>
  <c r="W32" i="22"/>
  <c r="CW1712" i="20" s="1"/>
  <c r="W17" i="22"/>
  <c r="CW1697" i="20" s="1"/>
  <c r="W10" i="22"/>
  <c r="CW1690" i="20" s="1"/>
  <c r="W74" i="22"/>
  <c r="CW1754" i="20" s="1"/>
  <c r="W26" i="31"/>
  <c r="CW1386" i="20" s="1"/>
  <c r="W8" i="31"/>
  <c r="CW1368" i="20" s="1"/>
  <c r="W16" i="31"/>
  <c r="CW1376" i="20" s="1"/>
  <c r="W42" i="31"/>
  <c r="CW1402" i="20" s="1"/>
  <c r="W33" i="31"/>
  <c r="CW1393" i="20" s="1"/>
  <c r="W20" i="31"/>
  <c r="CW1380" i="20" s="1"/>
  <c r="W5" i="31"/>
  <c r="CW1365" i="20" s="1"/>
  <c r="W69" i="31"/>
  <c r="CW1429" i="20" s="1"/>
  <c r="W54" i="31"/>
  <c r="CW1414" i="20" s="1"/>
  <c r="W39" i="31"/>
  <c r="CW1399" i="20" s="1"/>
  <c r="W41" i="30"/>
  <c r="CW1321" i="20" s="1"/>
  <c r="W49" i="30"/>
  <c r="CW1329" i="20" s="1"/>
  <c r="W56" i="30"/>
  <c r="CW1336" i="20" s="1"/>
  <c r="W23" i="30"/>
  <c r="CW1303" i="20" s="1"/>
  <c r="W10" i="30"/>
  <c r="CW1290" i="20" s="1"/>
  <c r="W74" i="30"/>
  <c r="CW1354" i="20" s="1"/>
  <c r="W59" i="30"/>
  <c r="CW1339" i="20" s="1"/>
  <c r="W44" i="30"/>
  <c r="CW1324" i="20" s="1"/>
  <c r="W29" i="30"/>
  <c r="CW1309" i="20" s="1"/>
  <c r="W3" i="31"/>
  <c r="CW1363" i="20" s="1"/>
  <c r="W27" i="31"/>
  <c r="CW1387" i="20" s="1"/>
  <c r="W35" i="31"/>
  <c r="CW1395" i="20" s="1"/>
  <c r="W64" i="31"/>
  <c r="CW1424" i="20" s="1"/>
  <c r="W41" i="31"/>
  <c r="CW1401" i="20" s="1"/>
  <c r="W28" i="31"/>
  <c r="CW1388" i="20" s="1"/>
  <c r="W13" i="31"/>
  <c r="CW1373" i="20" s="1"/>
  <c r="W77" i="31"/>
  <c r="CW1437" i="20" s="1"/>
  <c r="W62" i="31"/>
  <c r="CW1422" i="20" s="1"/>
  <c r="W47" i="31"/>
  <c r="CW1407" i="20" s="1"/>
  <c r="W17" i="30"/>
  <c r="CW1297" i="20" s="1"/>
  <c r="W64" i="30"/>
  <c r="CW1344" i="20" s="1"/>
  <c r="W72" i="30"/>
  <c r="CW1352" i="20" s="1"/>
  <c r="W78" i="30"/>
  <c r="CW1358" i="20" s="1"/>
  <c r="W31" i="30"/>
  <c r="CW1311" i="20" s="1"/>
  <c r="W18" i="30"/>
  <c r="CW1298" i="20" s="1"/>
  <c r="W67" i="30"/>
  <c r="CW1347" i="20" s="1"/>
  <c r="W52" i="30"/>
  <c r="CW1332" i="20" s="1"/>
  <c r="W37" i="30"/>
  <c r="CW1317" i="20" s="1"/>
  <c r="DD153" i="3"/>
  <c r="DD154" i="3" s="1"/>
  <c r="DD155" i="3" s="1"/>
  <c r="DD156" i="3" s="1"/>
  <c r="DD157" i="3" s="1"/>
  <c r="DD158" i="3" s="1"/>
  <c r="DD159" i="3" s="1"/>
  <c r="DD160" i="3" s="1"/>
  <c r="DD161" i="3" s="1"/>
  <c r="DD162" i="3" s="1"/>
  <c r="DD163" i="3" s="1"/>
  <c r="DD164" i="3" s="1"/>
  <c r="DD165" i="3" s="1"/>
  <c r="DD166" i="3" s="1"/>
  <c r="DD167" i="3" s="1"/>
  <c r="DD168" i="3" s="1"/>
  <c r="DD169" i="3" s="1"/>
  <c r="DD170" i="3" s="1"/>
  <c r="DD171" i="3" s="1"/>
  <c r="DD172" i="3" s="1"/>
  <c r="DD173" i="3" s="1"/>
  <c r="DD174" i="3" s="1"/>
  <c r="DD175" i="3" s="1"/>
  <c r="DD176" i="3" s="1"/>
  <c r="DD177" i="3" s="1"/>
  <c r="DD178" i="3" s="1"/>
  <c r="DD179" i="3" s="1"/>
  <c r="DD180" i="3" s="1"/>
  <c r="DD181" i="3" s="1"/>
  <c r="DD182" i="3" s="1"/>
  <c r="DD183" i="3" s="1"/>
  <c r="DD184" i="3" s="1"/>
  <c r="DD185" i="3" s="1"/>
  <c r="DD186" i="3" s="1"/>
  <c r="DD187" i="3" s="1"/>
  <c r="DD188" i="3" s="1"/>
  <c r="DD189" i="3" s="1"/>
  <c r="DD190" i="3" s="1"/>
  <c r="DD191" i="3" s="1"/>
  <c r="DD192" i="3" s="1"/>
  <c r="DD193" i="3" s="1"/>
  <c r="DD194" i="3" s="1"/>
  <c r="DD195" i="3" s="1"/>
  <c r="DD196" i="3" s="1"/>
  <c r="DD197" i="3" s="1"/>
  <c r="DD198" i="3" s="1"/>
  <c r="DD199" i="3" s="1"/>
  <c r="DD200" i="3" s="1"/>
  <c r="DD201" i="3" s="1"/>
  <c r="DD202" i="3" s="1"/>
  <c r="DD203" i="3" s="1"/>
  <c r="DD204" i="3" s="1"/>
  <c r="DD205" i="3" s="1"/>
  <c r="DD206" i="3" s="1"/>
  <c r="DD207" i="3" s="1"/>
  <c r="DD208" i="3" s="1"/>
  <c r="DD209" i="3" s="1"/>
  <c r="DD210" i="3" s="1"/>
  <c r="DD211" i="3" s="1"/>
  <c r="DD212" i="3" s="1"/>
  <c r="DD213" i="3" s="1"/>
  <c r="DD214" i="3" s="1"/>
  <c r="DD215" i="3" s="1"/>
  <c r="DD216" i="3" s="1"/>
  <c r="DD217" i="3" s="1"/>
  <c r="DD218" i="3" s="1"/>
  <c r="DD219" i="3" s="1"/>
  <c r="DD220" i="3" s="1"/>
  <c r="DD221" i="3" s="1"/>
  <c r="DD222" i="3" s="1"/>
  <c r="DD223" i="3" s="1"/>
  <c r="DD224" i="3" s="1"/>
  <c r="DD225" i="3" s="1"/>
  <c r="DD226" i="3" s="1"/>
  <c r="DD227" i="3" s="1"/>
  <c r="DD228" i="3" s="1"/>
  <c r="DD229" i="3" s="1"/>
  <c r="DD230" i="3" s="1"/>
  <c r="DD231" i="3" s="1"/>
  <c r="DD232" i="3" s="1"/>
  <c r="DD233" i="3" s="1"/>
  <c r="DD234" i="3" s="1"/>
  <c r="DD235" i="3" s="1"/>
  <c r="DD236" i="3" s="1"/>
  <c r="DD237" i="3" s="1"/>
  <c r="DD238" i="3" s="1"/>
  <c r="DD239" i="3" s="1"/>
  <c r="DD240" i="3" s="1"/>
  <c r="DD241" i="3" s="1"/>
  <c r="DD242" i="3" s="1"/>
  <c r="DD243" i="3" s="1"/>
  <c r="DD244" i="3" s="1"/>
  <c r="DD245" i="3" s="1"/>
  <c r="DD246" i="3" s="1"/>
  <c r="DD247" i="3" s="1"/>
  <c r="DD248" i="3" s="1"/>
  <c r="DD249" i="3" s="1"/>
  <c r="DD250" i="3" s="1"/>
  <c r="DD251" i="3" s="1"/>
  <c r="DD252" i="3" s="1"/>
  <c r="DD253" i="3" s="1"/>
  <c r="DD254" i="3" s="1"/>
  <c r="DD255" i="3" s="1"/>
  <c r="DD256" i="3" s="1"/>
  <c r="DD257" i="3" s="1"/>
  <c r="DD258" i="3" s="1"/>
  <c r="DD259" i="3" s="1"/>
  <c r="DD260" i="3" s="1"/>
  <c r="DD261" i="3" s="1"/>
  <c r="DD262" i="3" s="1"/>
  <c r="DD263" i="3" s="1"/>
  <c r="DD264" i="3" s="1"/>
  <c r="DD265" i="3" s="1"/>
  <c r="DD266" i="3" s="1"/>
  <c r="DD267" i="3" s="1"/>
  <c r="DD268" i="3" s="1"/>
  <c r="DD269" i="3" s="1"/>
  <c r="DD270" i="3" s="1"/>
  <c r="DD271" i="3" s="1"/>
  <c r="DD272" i="3" s="1"/>
  <c r="DD273" i="3" s="1"/>
  <c r="DD274" i="3" s="1"/>
  <c r="DD275" i="3" s="1"/>
  <c r="DD276" i="3" s="1"/>
  <c r="DD277" i="3" s="1"/>
  <c r="DD278" i="3" s="1"/>
  <c r="DD279" i="3" s="1"/>
  <c r="DD280" i="3" s="1"/>
  <c r="DD281" i="3" s="1"/>
  <c r="DD282" i="3" s="1"/>
  <c r="DD283" i="3" s="1"/>
  <c r="DD284" i="3" s="1"/>
  <c r="DD285" i="3" s="1"/>
  <c r="DD286" i="3" s="1"/>
  <c r="DD287" i="3" s="1"/>
  <c r="DD288" i="3" s="1"/>
  <c r="DD289" i="3" s="1"/>
  <c r="DD290" i="3" s="1"/>
  <c r="DD291" i="3" s="1"/>
  <c r="DD292" i="3" s="1"/>
  <c r="DD293" i="3" s="1"/>
  <c r="DD294" i="3" s="1"/>
  <c r="DD295" i="3" s="1"/>
  <c r="DD296" i="3" s="1"/>
  <c r="DD297" i="3" s="1"/>
  <c r="DD298" i="3" s="1"/>
  <c r="DD299" i="3" s="1"/>
  <c r="DD300" i="3" s="1"/>
  <c r="DD301" i="3" s="1"/>
  <c r="DD302" i="3" s="1"/>
  <c r="W75" i="22"/>
  <c r="CW1755" i="20" s="1"/>
  <c r="W69" i="22"/>
  <c r="CW1749" i="20" s="1"/>
  <c r="W78" i="22"/>
  <c r="CW1758" i="20" s="1"/>
  <c r="W12" i="22"/>
  <c r="CW1692" i="20" s="1"/>
  <c r="W76" i="22"/>
  <c r="CW1756" i="20" s="1"/>
  <c r="W63" i="22"/>
  <c r="CW1743" i="20" s="1"/>
  <c r="W48" i="22"/>
  <c r="CW1728" i="20" s="1"/>
  <c r="W33" i="22"/>
  <c r="CW1713" i="20" s="1"/>
  <c r="W26" i="22"/>
  <c r="CW1706" i="20" s="1"/>
  <c r="DD266" i="13"/>
  <c r="W10" i="31"/>
  <c r="CW1370" i="20" s="1"/>
  <c r="W50" i="31"/>
  <c r="CW1410" i="20" s="1"/>
  <c r="W58" i="31"/>
  <c r="CW1418" i="20" s="1"/>
  <c r="W24" i="31"/>
  <c r="CW1384" i="20" s="1"/>
  <c r="W49" i="31"/>
  <c r="CW1409" i="20" s="1"/>
  <c r="W36" i="31"/>
  <c r="CW1396" i="20" s="1"/>
  <c r="W21" i="31"/>
  <c r="CW1381" i="20" s="1"/>
  <c r="W6" i="31"/>
  <c r="CW1366" i="20" s="1"/>
  <c r="W70" i="31"/>
  <c r="CW1430" i="20" s="1"/>
  <c r="W55" i="31"/>
  <c r="CW1415" i="20" s="1"/>
  <c r="W24" i="30"/>
  <c r="CW1304" i="20" s="1"/>
  <c r="W9" i="30"/>
  <c r="CW1289" i="20" s="1"/>
  <c r="W16" i="30"/>
  <c r="CW1296" i="20" s="1"/>
  <c r="W39" i="30"/>
  <c r="CW1319" i="20" s="1"/>
  <c r="W26" i="30"/>
  <c r="CW1306" i="20" s="1"/>
  <c r="W11" i="30"/>
  <c r="CW1291" i="20" s="1"/>
  <c r="W75" i="30"/>
  <c r="CW1355" i="20" s="1"/>
  <c r="W60" i="30"/>
  <c r="CW1340" i="20" s="1"/>
  <c r="W45" i="30"/>
  <c r="CW1325" i="20" s="1"/>
  <c r="CW1681" i="20" l="1"/>
  <c r="CW1682" i="20"/>
  <c r="CW1361" i="20"/>
  <c r="CW1362" i="20"/>
  <c r="W8" i="10"/>
  <c r="W32" i="10"/>
  <c r="W66" i="10"/>
  <c r="W41" i="10"/>
  <c r="W47" i="10"/>
  <c r="W54" i="10"/>
  <c r="W56" i="10"/>
  <c r="W55" i="10"/>
  <c r="W77" i="10"/>
  <c r="W51" i="10"/>
  <c r="W72" i="10"/>
  <c r="W43" i="10"/>
  <c r="W65" i="10"/>
  <c r="W62" i="10"/>
  <c r="W70" i="10"/>
  <c r="W18" i="10"/>
  <c r="W75" i="10"/>
  <c r="W35" i="10"/>
  <c r="W4" i="10"/>
  <c r="W57" i="10"/>
  <c r="W49" i="10"/>
  <c r="W59" i="10"/>
  <c r="W25" i="10"/>
  <c r="W5" i="10"/>
  <c r="W34" i="10"/>
  <c r="W47" i="3"/>
  <c r="W64" i="3"/>
  <c r="W72" i="3"/>
  <c r="W79" i="3"/>
  <c r="W30" i="3"/>
  <c r="W17" i="3"/>
  <c r="W10" i="3"/>
  <c r="W74" i="3"/>
  <c r="W59" i="3"/>
  <c r="W44" i="3"/>
  <c r="W29" i="10"/>
  <c r="W69" i="3"/>
  <c r="W7" i="3"/>
  <c r="W13" i="3"/>
  <c r="W16" i="3"/>
  <c r="W38" i="3"/>
  <c r="W25" i="3"/>
  <c r="W18" i="3"/>
  <c r="W3" i="3"/>
  <c r="W67" i="3"/>
  <c r="W52" i="3"/>
  <c r="W23" i="10"/>
  <c r="W52" i="10"/>
  <c r="W13" i="10"/>
  <c r="W79" i="10"/>
  <c r="W28" i="10"/>
  <c r="W63" i="10"/>
  <c r="W48" i="10"/>
  <c r="W46" i="10"/>
  <c r="W5" i="3"/>
  <c r="W32" i="3"/>
  <c r="W46" i="3"/>
  <c r="W11" i="3"/>
  <c r="W60" i="3"/>
  <c r="DD267" i="13"/>
  <c r="DD268" i="13" s="1"/>
  <c r="DD269" i="13" s="1"/>
  <c r="DD270" i="13" s="1"/>
  <c r="DD271" i="13" s="1"/>
  <c r="DD272" i="13" s="1"/>
  <c r="DD273" i="13" s="1"/>
  <c r="DD274" i="13" s="1"/>
  <c r="DD275" i="13" s="1"/>
  <c r="DD276" i="13" s="1"/>
  <c r="DD277" i="13" s="1"/>
  <c r="DD278" i="13" s="1"/>
  <c r="DD279" i="13" s="1"/>
  <c r="DD280" i="13" s="1"/>
  <c r="DD281" i="13" s="1"/>
  <c r="DD282" i="13" s="1"/>
  <c r="DD283" i="13" s="1"/>
  <c r="DD284" i="13" s="1"/>
  <c r="W21" i="3"/>
  <c r="W48" i="3"/>
  <c r="W55" i="3"/>
  <c r="W61" i="3"/>
  <c r="W54" i="3"/>
  <c r="W41" i="3"/>
  <c r="W34" i="3"/>
  <c r="W19" i="3"/>
  <c r="W4" i="3"/>
  <c r="W68" i="3"/>
  <c r="W71" i="10"/>
  <c r="W7" i="10"/>
  <c r="W24" i="10"/>
  <c r="W30" i="10"/>
  <c r="W53" i="10"/>
  <c r="W15" i="10"/>
  <c r="W16" i="10"/>
  <c r="W26" i="10"/>
  <c r="W39" i="10"/>
  <c r="W60" i="10"/>
  <c r="W21" i="10"/>
  <c r="W29" i="3"/>
  <c r="W39" i="3"/>
  <c r="W33" i="3"/>
  <c r="W26" i="3"/>
  <c r="W75" i="3"/>
  <c r="W40" i="3"/>
  <c r="W71" i="3"/>
  <c r="W77" i="3"/>
  <c r="W80" i="3"/>
  <c r="W62" i="3"/>
  <c r="W49" i="3"/>
  <c r="W42" i="3"/>
  <c r="W27" i="3"/>
  <c r="W12" i="3"/>
  <c r="W76" i="3"/>
  <c r="W50" i="10"/>
  <c r="W27" i="10"/>
  <c r="W12" i="10"/>
  <c r="W64" i="10"/>
  <c r="W42" i="10"/>
  <c r="W38" i="10"/>
  <c r="W69" i="10"/>
  <c r="W31" i="10"/>
  <c r="W40" i="10"/>
  <c r="W80" i="10"/>
  <c r="W3" i="10"/>
  <c r="W22" i="10"/>
  <c r="W10" i="10"/>
  <c r="W76" i="10"/>
  <c r="W61" i="10"/>
  <c r="W14" i="10"/>
  <c r="W6" i="10"/>
  <c r="W58" i="10"/>
  <c r="W11" i="10"/>
  <c r="W33" i="10"/>
  <c r="W19" i="10"/>
  <c r="W63" i="3"/>
  <c r="W8" i="3"/>
  <c r="W15" i="3"/>
  <c r="W6" i="3"/>
  <c r="W70" i="3"/>
  <c r="W57" i="3"/>
  <c r="W50" i="3"/>
  <c r="W35" i="3"/>
  <c r="W20" i="3"/>
  <c r="W37" i="3"/>
  <c r="W78" i="3"/>
  <c r="W58" i="3"/>
  <c r="W28" i="3"/>
  <c r="W37" i="10"/>
  <c r="W67" i="10"/>
  <c r="DD267" i="14"/>
  <c r="DD268" i="14" s="1"/>
  <c r="DD269" i="14" s="1"/>
  <c r="DD270" i="14" s="1"/>
  <c r="DD271" i="14" s="1"/>
  <c r="DD272" i="14" s="1"/>
  <c r="DD273" i="14" s="1"/>
  <c r="DD274" i="14" s="1"/>
  <c r="DD275" i="14" s="1"/>
  <c r="DD276" i="14" s="1"/>
  <c r="DD277" i="14" s="1"/>
  <c r="DD278" i="14" s="1"/>
  <c r="DD279" i="14" s="1"/>
  <c r="DD280" i="14" s="1"/>
  <c r="DD281" i="14" s="1"/>
  <c r="DD282" i="14" s="1"/>
  <c r="DD283" i="14" s="1"/>
  <c r="DD284" i="14" s="1"/>
  <c r="W20" i="10"/>
  <c r="W23" i="3"/>
  <c r="W31" i="3"/>
  <c r="W14" i="3"/>
  <c r="W65" i="3"/>
  <c r="W43" i="3"/>
  <c r="W24" i="3"/>
  <c r="W45" i="3"/>
  <c r="W53" i="3"/>
  <c r="W56" i="3"/>
  <c r="W22" i="3"/>
  <c r="W9" i="3"/>
  <c r="W73" i="3"/>
  <c r="W66" i="3"/>
  <c r="W51" i="3"/>
  <c r="W36" i="3"/>
  <c r="W74" i="10"/>
  <c r="W73" i="10"/>
  <c r="W45" i="10"/>
  <c r="W9" i="10"/>
  <c r="W44" i="10"/>
  <c r="W17" i="10"/>
  <c r="W36" i="10"/>
  <c r="W78" i="10"/>
  <c r="W68" i="10"/>
  <c r="DD285" i="14" l="1"/>
  <c r="DD286" i="14" s="1"/>
  <c r="DD287" i="14" s="1"/>
  <c r="DD288" i="14" s="1"/>
  <c r="DD289" i="14" s="1"/>
  <c r="DD290" i="14" s="1"/>
  <c r="DD291" i="14" s="1"/>
  <c r="DD292" i="14" s="1"/>
  <c r="DD293" i="14" s="1"/>
  <c r="DD294" i="14" s="1"/>
  <c r="DD295" i="14" s="1"/>
  <c r="DD296" i="14" s="1"/>
  <c r="DD297" i="14" s="1"/>
  <c r="DD298" i="14" s="1"/>
  <c r="DD299" i="14" s="1"/>
  <c r="DD300" i="14" s="1"/>
  <c r="DD301" i="14" s="1"/>
  <c r="DD302" i="14" s="1"/>
  <c r="W47" i="14" s="1"/>
  <c r="DD285" i="13"/>
  <c r="DD286" i="13" s="1"/>
  <c r="DD287" i="13" s="1"/>
  <c r="DD288" i="13" s="1"/>
  <c r="DD289" i="13" s="1"/>
  <c r="DD290" i="13" s="1"/>
  <c r="DD291" i="13" s="1"/>
  <c r="DD292" i="13" s="1"/>
  <c r="DD293" i="13" s="1"/>
  <c r="DD294" i="13" s="1"/>
  <c r="DD295" i="13" s="1"/>
  <c r="DD296" i="13" s="1"/>
  <c r="DD297" i="13" s="1"/>
  <c r="DD298" i="13" s="1"/>
  <c r="DD299" i="13" s="1"/>
  <c r="DD300" i="13" s="1"/>
  <c r="DD301" i="13" s="1"/>
  <c r="DD302" i="13" s="1"/>
  <c r="W47" i="13" s="1"/>
  <c r="W17" i="14" l="1"/>
  <c r="W32" i="14"/>
  <c r="W49" i="14"/>
  <c r="W11" i="14"/>
  <c r="W56" i="14"/>
  <c r="W76" i="14"/>
  <c r="W29" i="14"/>
  <c r="W30" i="14"/>
  <c r="W59" i="14"/>
  <c r="W16" i="14"/>
  <c r="W12" i="14"/>
  <c r="W8" i="14"/>
  <c r="W58" i="14"/>
  <c r="W52" i="14"/>
  <c r="W48" i="14"/>
  <c r="W70" i="14"/>
  <c r="W80" i="14"/>
  <c r="W37" i="14"/>
  <c r="W41" i="14"/>
  <c r="W73" i="14"/>
  <c r="W51" i="14"/>
  <c r="W67" i="14"/>
  <c r="W33" i="14"/>
  <c r="W68" i="14"/>
  <c r="W10" i="14"/>
  <c r="W46" i="14"/>
  <c r="W25" i="14"/>
  <c r="W45" i="13"/>
  <c r="W44" i="13"/>
  <c r="W53" i="13"/>
  <c r="W21" i="13"/>
  <c r="W51" i="13"/>
  <c r="W60" i="13"/>
  <c r="W10" i="13"/>
  <c r="W71" i="13"/>
  <c r="W6" i="13"/>
  <c r="W77" i="13"/>
  <c r="W43" i="13"/>
  <c r="W13" i="13"/>
  <c r="W74" i="13"/>
  <c r="W69" i="13"/>
  <c r="W32" i="13"/>
  <c r="W48" i="13"/>
  <c r="W3" i="13"/>
  <c r="W45" i="14"/>
  <c r="W66" i="14"/>
  <c r="W31" i="14"/>
  <c r="W55" i="14"/>
  <c r="W34" i="14"/>
  <c r="W27" i="14"/>
  <c r="W44" i="14"/>
  <c r="W60" i="14"/>
  <c r="W40" i="14"/>
  <c r="W72" i="13"/>
  <c r="W23" i="13"/>
  <c r="W57" i="13"/>
  <c r="W12" i="13"/>
  <c r="W61" i="13"/>
  <c r="W46" i="13"/>
  <c r="W24" i="13"/>
  <c r="W78" i="13"/>
  <c r="W55" i="13"/>
  <c r="W80" i="13"/>
  <c r="W56" i="13"/>
  <c r="W33" i="13"/>
  <c r="W7" i="13"/>
  <c r="W40" i="13"/>
  <c r="W67" i="13"/>
  <c r="W34" i="13"/>
  <c r="W22" i="14"/>
  <c r="W42" i="14"/>
  <c r="W71" i="14"/>
  <c r="W14" i="14"/>
  <c r="W5" i="14"/>
  <c r="W9" i="14"/>
  <c r="W15" i="14"/>
  <c r="W21" i="14"/>
  <c r="W19" i="14"/>
  <c r="W26" i="14"/>
  <c r="W26" i="13"/>
  <c r="W70" i="13"/>
  <c r="W5" i="13"/>
  <c r="W73" i="13"/>
  <c r="W30" i="13"/>
  <c r="W64" i="13"/>
  <c r="W14" i="13"/>
  <c r="W17" i="13"/>
  <c r="W16" i="13"/>
  <c r="W37" i="13"/>
  <c r="W68" i="13"/>
  <c r="W42" i="13"/>
  <c r="W29" i="13"/>
  <c r="W8" i="13"/>
  <c r="W63" i="13"/>
  <c r="W6" i="14"/>
  <c r="W7" i="14"/>
  <c r="W28" i="14"/>
  <c r="W43" i="14"/>
  <c r="W38" i="14"/>
  <c r="W65" i="14"/>
  <c r="W74" i="14"/>
  <c r="W57" i="14"/>
  <c r="W54" i="14"/>
  <c r="W18" i="14"/>
  <c r="W65" i="13"/>
  <c r="W54" i="13"/>
  <c r="W62" i="13"/>
  <c r="W75" i="13"/>
  <c r="W52" i="13"/>
  <c r="W35" i="13"/>
  <c r="W39" i="14"/>
  <c r="W20" i="14"/>
  <c r="W64" i="14"/>
  <c r="W36" i="14"/>
  <c r="W61" i="14"/>
  <c r="W63" i="14"/>
  <c r="W4" i="14"/>
  <c r="W77" i="14"/>
  <c r="W13" i="14"/>
  <c r="W22" i="13"/>
  <c r="W50" i="13"/>
  <c r="W59" i="13"/>
  <c r="W66" i="13"/>
  <c r="W28" i="13"/>
  <c r="W4" i="13"/>
  <c r="W39" i="13"/>
  <c r="W11" i="13"/>
  <c r="W27" i="13"/>
  <c r="W58" i="13"/>
  <c r="W41" i="13"/>
  <c r="W31" i="13"/>
  <c r="W79" i="13"/>
  <c r="W76" i="13"/>
  <c r="W36" i="13"/>
  <c r="W25" i="13"/>
  <c r="W15" i="13"/>
  <c r="W49" i="13"/>
  <c r="W9" i="13"/>
  <c r="W18" i="13"/>
  <c r="W19" i="13"/>
  <c r="W20" i="13"/>
  <c r="W79" i="14"/>
  <c r="W53" i="14"/>
  <c r="W35" i="14"/>
  <c r="W24" i="14"/>
  <c r="W62" i="14"/>
  <c r="W23" i="14"/>
  <c r="W50" i="14"/>
  <c r="W75" i="14"/>
  <c r="W72" i="14"/>
  <c r="W78" i="14"/>
  <c r="W38" i="13"/>
  <c r="W69" i="14"/>
  <c r="W3" i="14"/>
  <c r="DD243" i="21" l="1"/>
  <c r="DD244" i="21" l="1"/>
  <c r="DC39" i="21" l="1"/>
  <c r="DD246" i="21" l="1"/>
  <c r="DD245" i="21"/>
  <c r="DC40" i="21"/>
  <c r="J7" i="1" l="1"/>
  <c r="DC41" i="21" l="1"/>
  <c r="DC42" i="21" l="1"/>
  <c r="DC43" i="21" s="1"/>
  <c r="DC44" i="21" s="1"/>
  <c r="DC45" i="21" s="1"/>
  <c r="DC46" i="21" s="1"/>
  <c r="DC47" i="21" s="1"/>
  <c r="DC48" i="21" s="1"/>
  <c r="DC49" i="21" s="1"/>
  <c r="DC50" i="21" s="1"/>
  <c r="I17" i="1" l="1"/>
  <c r="DD50" i="21" l="1"/>
  <c r="DC51" i="21" s="1"/>
  <c r="DD51" i="21" l="1"/>
  <c r="DC52" i="21" s="1"/>
  <c r="DD52" i="21" l="1"/>
  <c r="DC53" i="21" s="1"/>
  <c r="DD53" i="21" l="1"/>
  <c r="DC54" i="21" s="1"/>
  <c r="DD54" i="21" l="1"/>
  <c r="DC55" i="21" s="1"/>
  <c r="DD55" i="21" l="1"/>
  <c r="DC56" i="21" s="1"/>
  <c r="DD56" i="21" l="1"/>
  <c r="DC57" i="21" s="1"/>
  <c r="DD57" i="21" l="1"/>
  <c r="DC58" i="21" s="1"/>
  <c r="DD58" i="21" l="1"/>
  <c r="DC59" i="21" s="1"/>
  <c r="DD59" i="21" l="1"/>
  <c r="DC60" i="21" s="1"/>
  <c r="DD60" i="21" l="1"/>
  <c r="DC61" i="21" s="1"/>
  <c r="DD61" i="21" l="1"/>
  <c r="DC62" i="21" s="1"/>
  <c r="DD62" i="21" l="1"/>
  <c r="DC63" i="21" s="1"/>
  <c r="DC64" i="21" s="1"/>
  <c r="DC65" i="21" s="1"/>
  <c r="J4" i="1"/>
  <c r="J3" i="1" s="1"/>
  <c r="DC66" i="21" l="1"/>
  <c r="DC67" i="21" s="1"/>
  <c r="DC68" i="21" s="1"/>
  <c r="DC69" i="21" s="1"/>
  <c r="DC70" i="21" s="1"/>
  <c r="DC71" i="21" s="1"/>
  <c r="DC72" i="21" s="1"/>
  <c r="DC73" i="21" s="1"/>
  <c r="DC74" i="21" s="1"/>
  <c r="DC75" i="21" s="1"/>
  <c r="DC76" i="21" s="1"/>
  <c r="DC77" i="21" s="1"/>
  <c r="DC78" i="21" s="1"/>
  <c r="DC79" i="21" s="1"/>
  <c r="DC80" i="21" s="1"/>
  <c r="DC81" i="21" s="1"/>
  <c r="DC82" i="21" s="1"/>
  <c r="DC83" i="21" s="1"/>
  <c r="DC84" i="21" s="1"/>
  <c r="DC85" i="21" s="1"/>
  <c r="DC86" i="21" s="1"/>
  <c r="DC87" i="21" s="1"/>
  <c r="DC88" i="21" s="1"/>
  <c r="DC89" i="21" s="1"/>
  <c r="DC90" i="21" s="1"/>
  <c r="DC91" i="21" s="1"/>
  <c r="DC92" i="21" s="1"/>
  <c r="DC93" i="21" s="1"/>
  <c r="DC94" i="21" s="1"/>
  <c r="DC95" i="21" s="1"/>
  <c r="DC96" i="21" s="1"/>
  <c r="DC97" i="21" s="1"/>
  <c r="DC98" i="21" s="1"/>
  <c r="DC99" i="21" s="1"/>
  <c r="DC100" i="21" s="1"/>
  <c r="DC101" i="21" s="1"/>
  <c r="DC102" i="21" s="1"/>
  <c r="DC103" i="21" s="1"/>
  <c r="DC104" i="21" s="1"/>
  <c r="DC105" i="21" s="1"/>
  <c r="DC106" i="21" s="1"/>
  <c r="DC107" i="21" s="1"/>
  <c r="DC108" i="21" s="1"/>
  <c r="DC109" i="21" s="1"/>
  <c r="DC110" i="21" s="1"/>
  <c r="DC111" i="21" s="1"/>
  <c r="DC112" i="21" s="1"/>
  <c r="DC113" i="21" s="1"/>
  <c r="DC114" i="21" s="1"/>
  <c r="DC115" i="21" s="1"/>
  <c r="DC116" i="21" s="1"/>
  <c r="DC117" i="21" s="1"/>
  <c r="DC118" i="21" s="1"/>
  <c r="DC119" i="21" s="1"/>
  <c r="DC120" i="21" s="1"/>
  <c r="DC121" i="21" s="1"/>
  <c r="DC122" i="21" s="1"/>
  <c r="DC123" i="21" s="1"/>
  <c r="DC124" i="21" s="1"/>
  <c r="DC125" i="21" s="1"/>
  <c r="DC126" i="21" s="1"/>
  <c r="DC127" i="21" s="1"/>
  <c r="DC128" i="21" s="1"/>
  <c r="DC129" i="21" s="1"/>
  <c r="DC130" i="21" s="1"/>
  <c r="DC131" i="21" s="1"/>
  <c r="DC132" i="21" s="1"/>
  <c r="DC133" i="21" s="1"/>
  <c r="DC134" i="21" s="1"/>
  <c r="DC135" i="21" s="1"/>
  <c r="DC136" i="21" s="1"/>
  <c r="DC137" i="21" s="1"/>
  <c r="DC138" i="21" s="1"/>
  <c r="DC139" i="21" s="1"/>
  <c r="DC140" i="21" s="1"/>
  <c r="DC141" i="21" s="1"/>
  <c r="DC142" i="21" s="1"/>
  <c r="DC143" i="21" s="1"/>
  <c r="DC144" i="21" s="1"/>
  <c r="DC145" i="21" s="1"/>
  <c r="DC146" i="21" s="1"/>
  <c r="DC147" i="21" s="1"/>
  <c r="DC148" i="21" s="1"/>
  <c r="DC149" i="21" s="1"/>
  <c r="DC150" i="21" s="1"/>
  <c r="DC151" i="21" s="1"/>
  <c r="DC152" i="21" s="1"/>
  <c r="DC153" i="21" s="1"/>
  <c r="DC154" i="21" s="1"/>
  <c r="DC155" i="21" s="1"/>
  <c r="DC156" i="21" s="1"/>
  <c r="DC157" i="21" s="1"/>
  <c r="DC158" i="21" s="1"/>
  <c r="DC159" i="21" s="1"/>
  <c r="DC160" i="21" s="1"/>
  <c r="DC161" i="21" s="1"/>
  <c r="DC162" i="21" s="1"/>
  <c r="DC163" i="21" s="1"/>
  <c r="DC164" i="21" s="1"/>
  <c r="DC165" i="21" s="1"/>
  <c r="DC166" i="21" s="1"/>
  <c r="DC167" i="21" s="1"/>
  <c r="DC168" i="21" s="1"/>
  <c r="DC169" i="21" s="1"/>
  <c r="DC170" i="21" s="1"/>
  <c r="DC171" i="21" s="1"/>
  <c r="DC172" i="21" s="1"/>
  <c r="DC173" i="21" s="1"/>
  <c r="DC174" i="21" s="1"/>
  <c r="DC175" i="21" s="1"/>
  <c r="DC176" i="21" s="1"/>
  <c r="DC177" i="21" s="1"/>
  <c r="DC178" i="21" s="1"/>
  <c r="DC179" i="21" s="1"/>
  <c r="DC180" i="21" s="1"/>
  <c r="DC181" i="21" s="1"/>
  <c r="DC182" i="21" s="1"/>
  <c r="DC183" i="21" s="1"/>
  <c r="DC184" i="21" s="1"/>
  <c r="DC185" i="21" s="1"/>
  <c r="DC186" i="21" s="1"/>
  <c r="DC187" i="21" s="1"/>
  <c r="DC188" i="21" s="1"/>
  <c r="DC189" i="21" s="1"/>
  <c r="DC190" i="21" s="1"/>
  <c r="DC191" i="21" s="1"/>
  <c r="DC192" i="21" s="1"/>
  <c r="DC193" i="21" s="1"/>
  <c r="DC194" i="21" s="1"/>
  <c r="DC195" i="21" s="1"/>
  <c r="DC196" i="21" s="1"/>
  <c r="DC197" i="21" s="1"/>
  <c r="DC198" i="21" s="1"/>
  <c r="DC199" i="21" s="1"/>
  <c r="DC200" i="21" s="1"/>
  <c r="DC201" i="21" s="1"/>
  <c r="DC202" i="21" s="1"/>
  <c r="DC203" i="21" s="1"/>
  <c r="DC204" i="21" s="1"/>
  <c r="DC205" i="21" s="1"/>
  <c r="DC206" i="21" s="1"/>
  <c r="DC207" i="21" s="1"/>
  <c r="DC208" i="21" s="1"/>
  <c r="DC209" i="21" s="1"/>
  <c r="DC210" i="21" s="1"/>
  <c r="DC211" i="21" s="1"/>
  <c r="DC212" i="21" s="1"/>
  <c r="DC213" i="21" s="1"/>
  <c r="DC214" i="21" s="1"/>
  <c r="DC215" i="21" s="1"/>
  <c r="DC216" i="21" s="1"/>
  <c r="DC217" i="21" s="1"/>
  <c r="DC218" i="21" s="1"/>
  <c r="DC219" i="21" s="1"/>
  <c r="DC220" i="21" s="1"/>
  <c r="DC221" i="21" s="1"/>
  <c r="DC222" i="21" s="1"/>
  <c r="DC223" i="21" s="1"/>
  <c r="DC224" i="21" s="1"/>
  <c r="DC225" i="21" s="1"/>
  <c r="DC226" i="21" s="1"/>
  <c r="DC227" i="21" s="1"/>
  <c r="DC228" i="21" s="1"/>
  <c r="DC229" i="21" s="1"/>
  <c r="DC230" i="21" s="1"/>
  <c r="DC231" i="21" s="1"/>
  <c r="DC232" i="21" s="1"/>
  <c r="DC233" i="21" s="1"/>
  <c r="DC234" i="21" s="1"/>
  <c r="DC235" i="21" s="1"/>
  <c r="DC236" i="21" s="1"/>
  <c r="DC237" i="21" s="1"/>
  <c r="DC238" i="21" s="1"/>
  <c r="DC239" i="21" s="1"/>
  <c r="DC240" i="21" s="1"/>
  <c r="DC241" i="21" s="1"/>
  <c r="DC242" i="21" s="1"/>
  <c r="DC243" i="21" s="1"/>
  <c r="DC244" i="21" s="1"/>
  <c r="DC245" i="21" s="1"/>
  <c r="DC246" i="21" s="1"/>
  <c r="DC247" i="21" s="1"/>
  <c r="DC248" i="21" s="1"/>
  <c r="DC249" i="21" s="1"/>
  <c r="DC250" i="21" s="1"/>
  <c r="DC251" i="21" s="1"/>
  <c r="DC252" i="21" s="1"/>
  <c r="DC253" i="21" s="1"/>
  <c r="DC254" i="21" s="1"/>
  <c r="DC255" i="21" s="1"/>
  <c r="DC256" i="21" s="1"/>
  <c r="DC257" i="21" s="1"/>
  <c r="DC258" i="21" s="1"/>
  <c r="DC259" i="21" s="1"/>
  <c r="DC260" i="21" s="1"/>
  <c r="DC261" i="21" s="1"/>
  <c r="DC262" i="21" s="1"/>
  <c r="DC263" i="21" s="1"/>
  <c r="DC264" i="21" s="1"/>
  <c r="DC265" i="21" s="1"/>
  <c r="DC266" i="21" s="1"/>
  <c r="DC267" i="21" s="1"/>
  <c r="DC268" i="21" s="1"/>
  <c r="DC269" i="21" s="1"/>
  <c r="DC270" i="21" s="1"/>
  <c r="DC271" i="21" s="1"/>
  <c r="DC272" i="21" s="1"/>
  <c r="DC273" i="21" s="1"/>
  <c r="DC274" i="21" s="1"/>
  <c r="DC275" i="21" s="1"/>
  <c r="DC276" i="21" s="1"/>
  <c r="DC277" i="21" s="1"/>
  <c r="DC278" i="21" s="1"/>
  <c r="DC279" i="21" s="1"/>
  <c r="DC280" i="21" s="1"/>
  <c r="DC281" i="21" s="1"/>
  <c r="DC282" i="21" s="1"/>
  <c r="DC283" i="21" s="1"/>
  <c r="DC284" i="21" s="1"/>
  <c r="DC285" i="21" s="1"/>
  <c r="DC286" i="21" s="1"/>
  <c r="DC287" i="21" s="1"/>
  <c r="DC288" i="21" s="1"/>
  <c r="DC289" i="21" s="1"/>
  <c r="DC290" i="21" s="1"/>
  <c r="DC291" i="21" s="1"/>
  <c r="DC292" i="21" s="1"/>
  <c r="DC293" i="21" s="1"/>
  <c r="DC294" i="21" s="1"/>
  <c r="DC295" i="21" s="1"/>
  <c r="DC296" i="21" s="1"/>
  <c r="DC297" i="21" s="1"/>
  <c r="DC298" i="21" s="1"/>
  <c r="DC299" i="21" s="1"/>
  <c r="DC300" i="21" s="1"/>
  <c r="DC301" i="21" s="1"/>
  <c r="DC302" i="21" s="1"/>
  <c r="DC303" i="21" s="1"/>
  <c r="DC304" i="21" s="1"/>
  <c r="DC305" i="21" s="1"/>
  <c r="DC306" i="21" s="1"/>
  <c r="DC307" i="21" s="1"/>
  <c r="DC308" i="21" s="1"/>
  <c r="DC309" i="21" s="1"/>
  <c r="DC310" i="21" s="1"/>
  <c r="DC311" i="21" s="1"/>
  <c r="DC312" i="21" s="1"/>
  <c r="DC313" i="21" s="1"/>
  <c r="DC314" i="21" s="1"/>
  <c r="DC315" i="21" s="1"/>
  <c r="DC316" i="21" s="1"/>
  <c r="DC317" i="21" s="1"/>
  <c r="DC318" i="21" s="1"/>
  <c r="DC319" i="21" s="1"/>
  <c r="DC320" i="21" s="1"/>
  <c r="DC321" i="21" s="1"/>
  <c r="DC322" i="21" s="1"/>
  <c r="DC323" i="21" s="1"/>
  <c r="DC324" i="21" s="1"/>
  <c r="DC325" i="21" s="1"/>
  <c r="DC326" i="21" s="1"/>
  <c r="DC327" i="21" s="1"/>
  <c r="DC328" i="21" s="1"/>
  <c r="DC329" i="21" s="1"/>
  <c r="DC330" i="21" s="1"/>
  <c r="DC331" i="21" s="1"/>
  <c r="DC332" i="21" s="1"/>
  <c r="DC333" i="21" s="1"/>
  <c r="DC334" i="21" s="1"/>
  <c r="DC335" i="21" s="1"/>
  <c r="DC336" i="21" s="1"/>
  <c r="DC337" i="21" s="1"/>
  <c r="DC338" i="21" s="1"/>
  <c r="DC339" i="21" s="1"/>
  <c r="DC340" i="21" s="1"/>
  <c r="DC341" i="21" s="1"/>
  <c r="DC342" i="21" s="1"/>
  <c r="DC343" i="21" s="1"/>
  <c r="DC344" i="21" s="1"/>
  <c r="DC345" i="21" s="1"/>
  <c r="DC346" i="21" s="1"/>
  <c r="DC347" i="21" s="1"/>
  <c r="DC348" i="21" s="1"/>
  <c r="DC349" i="21" s="1"/>
  <c r="DC350" i="21" s="1"/>
  <c r="DC351" i="21" s="1"/>
  <c r="DC352" i="21" s="1"/>
  <c r="DC353" i="21" s="1"/>
  <c r="DC354" i="21" s="1"/>
  <c r="DC355" i="21" s="1"/>
  <c r="DC356" i="21" s="1"/>
  <c r="DC357" i="21" s="1"/>
  <c r="DC358" i="21" s="1"/>
  <c r="DC359" i="21" s="1"/>
  <c r="DC360" i="21" s="1"/>
  <c r="DC361" i="21" s="1"/>
  <c r="DC362" i="21" s="1"/>
  <c r="DC363" i="21" s="1"/>
  <c r="DC364" i="21" s="1"/>
  <c r="DC365" i="21" s="1"/>
  <c r="DC366" i="21" s="1"/>
  <c r="DC367" i="21" s="1"/>
  <c r="DC368" i="21" s="1"/>
  <c r="DC369" i="21" s="1"/>
  <c r="DC370" i="21" s="1"/>
  <c r="DC371" i="21" s="1"/>
  <c r="DC372" i="21" s="1"/>
  <c r="DC373" i="21" s="1"/>
  <c r="DC374" i="21" s="1"/>
  <c r="DC375" i="21" s="1"/>
  <c r="DC376" i="21" s="1"/>
  <c r="DC377" i="21" s="1"/>
  <c r="DC378" i="21" s="1"/>
  <c r="DC379" i="21" s="1"/>
  <c r="DC380" i="21" s="1"/>
  <c r="DC381" i="21" s="1"/>
  <c r="DC382" i="21" s="1"/>
  <c r="DC383" i="21" s="1"/>
  <c r="DC384" i="21" s="1"/>
  <c r="DC385" i="21" s="1"/>
  <c r="DC386" i="21" s="1"/>
  <c r="DC387" i="21" s="1"/>
  <c r="DC388" i="21" s="1"/>
  <c r="DC389" i="21" s="1"/>
  <c r="DC390" i="21" s="1"/>
  <c r="DC391" i="21" s="1"/>
  <c r="DC392" i="21" s="1"/>
  <c r="DC393" i="21" s="1"/>
  <c r="DC394" i="21" s="1"/>
  <c r="DC395" i="21" s="1"/>
  <c r="DC396" i="21" s="1"/>
  <c r="DC397" i="21" s="1"/>
  <c r="DC398" i="21" s="1"/>
  <c r="DC399" i="21" s="1"/>
  <c r="DC400" i="21" s="1"/>
  <c r="DC401" i="21" s="1"/>
  <c r="DC402" i="21" s="1"/>
  <c r="DC403" i="21" s="1"/>
  <c r="DC404" i="21" s="1"/>
  <c r="DC405" i="21" s="1"/>
  <c r="DC406" i="21" s="1"/>
  <c r="DC407" i="21" s="1"/>
  <c r="DC408" i="21" s="1"/>
  <c r="DC409" i="21" s="1"/>
  <c r="DC410" i="21" s="1"/>
  <c r="DC411" i="21" s="1"/>
  <c r="DC412" i="21" s="1"/>
  <c r="DC413" i="21" s="1"/>
  <c r="DC414" i="21" s="1"/>
  <c r="DC415" i="21" s="1"/>
  <c r="DC416" i="21" s="1"/>
  <c r="DC417" i="21" s="1"/>
  <c r="DC418" i="21" s="1"/>
  <c r="DC419" i="21" s="1"/>
  <c r="DC420" i="21" s="1"/>
  <c r="DC421" i="21" s="1"/>
  <c r="DC422" i="21" s="1"/>
  <c r="DC423" i="21" s="1"/>
  <c r="DC424" i="21" s="1"/>
  <c r="DC425" i="21" s="1"/>
  <c r="DC426" i="21" s="1"/>
  <c r="DC427" i="21" s="1"/>
  <c r="DC428" i="21" s="1"/>
  <c r="DC429" i="21" s="1"/>
  <c r="DC430" i="21" s="1"/>
  <c r="DC431" i="21" s="1"/>
  <c r="DC432" i="21" s="1"/>
  <c r="DC433" i="21" s="1"/>
  <c r="DC434" i="21" s="1"/>
  <c r="DC435" i="21" s="1"/>
  <c r="DC436" i="21" s="1"/>
  <c r="DC437" i="21" s="1"/>
  <c r="DC438" i="21" s="1"/>
  <c r="DC439" i="21" s="1"/>
  <c r="DC440" i="21" s="1"/>
  <c r="DC441" i="21" s="1"/>
  <c r="DC442" i="21" s="1"/>
  <c r="DC443" i="21" s="1"/>
  <c r="DC444" i="21" s="1"/>
  <c r="DC445" i="21" s="1"/>
  <c r="DC446" i="21" s="1"/>
  <c r="DC447" i="21" s="1"/>
  <c r="DC448" i="21" s="1"/>
  <c r="DC449" i="21" s="1"/>
  <c r="DC450" i="21" s="1"/>
  <c r="DC451" i="21" s="1"/>
  <c r="DC452" i="21" s="1"/>
  <c r="DC453" i="21" s="1"/>
  <c r="DC454" i="21" s="1"/>
  <c r="DC455" i="21" s="1"/>
  <c r="DC456" i="21" s="1"/>
  <c r="DC457" i="21" s="1"/>
  <c r="DC458" i="21" s="1"/>
  <c r="DC459" i="21" s="1"/>
  <c r="DC460" i="21" s="1"/>
  <c r="DC461" i="21" s="1"/>
  <c r="DC462" i="21" s="1"/>
  <c r="DC463" i="21" s="1"/>
  <c r="DC464" i="21" s="1"/>
  <c r="DC465" i="21" s="1"/>
  <c r="DC466" i="21" s="1"/>
  <c r="DC467" i="21" s="1"/>
  <c r="DC468" i="21" s="1"/>
  <c r="DC469" i="21" s="1"/>
  <c r="DC470" i="21" s="1"/>
  <c r="DC471" i="21" s="1"/>
  <c r="DC472" i="21" s="1"/>
  <c r="DC473" i="21" s="1"/>
  <c r="DC474" i="21" s="1"/>
  <c r="DC475" i="21" s="1"/>
  <c r="DC476" i="21" s="1"/>
  <c r="DC477" i="21" s="1"/>
  <c r="DC478" i="21" s="1"/>
  <c r="DC479" i="21" s="1"/>
  <c r="DC480" i="21" s="1"/>
  <c r="DC481" i="21" s="1"/>
  <c r="DC482" i="21" s="1"/>
  <c r="DC483" i="21" s="1"/>
  <c r="DC484" i="21" s="1"/>
  <c r="DC485" i="21" s="1"/>
  <c r="DC486" i="21" s="1"/>
  <c r="DC487" i="21" s="1"/>
  <c r="DC488" i="21" s="1"/>
  <c r="DC489" i="21" s="1"/>
  <c r="DC490" i="21" s="1"/>
  <c r="DC491" i="21" s="1"/>
  <c r="DC492" i="21" s="1"/>
  <c r="DC493" i="21" s="1"/>
  <c r="DC494" i="21" s="1"/>
  <c r="DC495" i="21" s="1"/>
  <c r="DC496" i="21" s="1"/>
  <c r="DC497" i="21" s="1"/>
  <c r="DC498" i="21" s="1"/>
  <c r="DC499" i="21" s="1"/>
  <c r="DC500" i="21" s="1"/>
  <c r="DC501" i="21" s="1"/>
  <c r="DC502" i="21" s="1"/>
  <c r="DC503" i="21" s="1"/>
  <c r="DC504" i="21" s="1"/>
  <c r="DC505" i="21" s="1"/>
  <c r="DC506" i="21" s="1"/>
  <c r="DC507" i="21" s="1"/>
  <c r="DC508" i="21" s="1"/>
  <c r="DC509" i="21" s="1"/>
  <c r="DC510" i="21" s="1"/>
  <c r="DC511" i="21" s="1"/>
  <c r="DC512" i="21" s="1"/>
  <c r="Z2" i="33"/>
  <c r="Z2" i="19"/>
  <c r="AT19" i="21" s="1"/>
  <c r="Z2" i="38"/>
  <c r="Z2" i="15"/>
  <c r="Z2" i="26"/>
  <c r="Z2" i="16"/>
  <c r="Z2" i="28"/>
  <c r="Z2" i="27"/>
  <c r="Z2" i="14"/>
  <c r="Z2" i="39"/>
  <c r="Z2" i="17"/>
  <c r="G2" i="36"/>
  <c r="Z2" i="18"/>
  <c r="DC513" i="21" l="1"/>
  <c r="DC514" i="21" s="1"/>
  <c r="DC515" i="21" s="1"/>
  <c r="DC516" i="21" s="1"/>
  <c r="DC517" i="21" s="1"/>
  <c r="DC518" i="21" s="1"/>
  <c r="DC519" i="21" s="1"/>
  <c r="DC520" i="21" s="1"/>
  <c r="DC521" i="21" s="1"/>
  <c r="DC522" i="21" s="1"/>
  <c r="DC523" i="21" s="1"/>
  <c r="DC524" i="21" s="1"/>
  <c r="DC525" i="21" s="1"/>
  <c r="DC526" i="21" s="1"/>
  <c r="DC527" i="21" s="1"/>
  <c r="DC528" i="21" s="1"/>
  <c r="DC529" i="21" s="1"/>
  <c r="DC530" i="21" s="1"/>
  <c r="DC531" i="21" s="1"/>
  <c r="DC532" i="21" s="1"/>
  <c r="DC533" i="21" s="1"/>
  <c r="DC534" i="21" s="1"/>
  <c r="DC535" i="21" s="1"/>
  <c r="DC536" i="21" s="1"/>
  <c r="DC537" i="21" s="1"/>
  <c r="DC538" i="21" s="1"/>
  <c r="DC539" i="21" s="1"/>
  <c r="DC540" i="21" s="1"/>
  <c r="DC541" i="21" s="1"/>
  <c r="DC542" i="21" s="1"/>
  <c r="DC543" i="21" s="1"/>
  <c r="DC544" i="21" s="1"/>
  <c r="DC545" i="21" s="1"/>
  <c r="DC546" i="21" s="1"/>
  <c r="DC547" i="21" s="1"/>
  <c r="DC548" i="21" s="1"/>
  <c r="DC549" i="21" s="1"/>
  <c r="DC550" i="21" s="1"/>
  <c r="DC551" i="21" s="1"/>
  <c r="DC552" i="21" s="1"/>
  <c r="DC553" i="21" s="1"/>
  <c r="DC554" i="21" s="1"/>
  <c r="DC555" i="21" s="1"/>
  <c r="DC556" i="21" s="1"/>
  <c r="DC557" i="21" s="1"/>
  <c r="DC558" i="21" s="1"/>
  <c r="DC559" i="21" s="1"/>
  <c r="DC560" i="21" s="1"/>
  <c r="DC561" i="21" s="1"/>
  <c r="DC562" i="21" s="1"/>
  <c r="DC563" i="21" s="1"/>
  <c r="DC564" i="21" s="1"/>
  <c r="DC565" i="21" s="1"/>
  <c r="DC566" i="21" s="1"/>
  <c r="DC567" i="21" s="1"/>
  <c r="DC568" i="21" s="1"/>
  <c r="DC569" i="21" s="1"/>
  <c r="DC570" i="21" s="1"/>
  <c r="DC571" i="21" s="1"/>
  <c r="DC572" i="21" s="1"/>
  <c r="DC573" i="21" s="1"/>
  <c r="DC574" i="21" s="1"/>
  <c r="DC575" i="21" s="1"/>
  <c r="DC576" i="21" s="1"/>
  <c r="DC577" i="21" s="1"/>
  <c r="DC578" i="21" s="1"/>
  <c r="DC579" i="21" s="1"/>
  <c r="DC580" i="21" s="1"/>
  <c r="DC581" i="21" s="1"/>
  <c r="DC582" i="21" s="1"/>
  <c r="DC583" i="21" s="1"/>
  <c r="DC584" i="21" s="1"/>
  <c r="DC585" i="21" s="1"/>
  <c r="DC586" i="21" s="1"/>
  <c r="DC587" i="21" s="1"/>
  <c r="DC588" i="21" s="1"/>
  <c r="DC589" i="21" s="1"/>
  <c r="DC590" i="21" s="1"/>
  <c r="DC591" i="21" s="1"/>
  <c r="DC592" i="21" s="1"/>
  <c r="DC593" i="21" s="1"/>
  <c r="DC594" i="21" s="1"/>
  <c r="DC595" i="21" s="1"/>
  <c r="DC596" i="21" s="1"/>
  <c r="DC597" i="21" s="1"/>
  <c r="DC598" i="21" s="1"/>
  <c r="DC599" i="21" s="1"/>
  <c r="DC600" i="21" s="1"/>
  <c r="DC601" i="21" s="1"/>
  <c r="DC602" i="21" s="1"/>
  <c r="DC603" i="21" s="1"/>
  <c r="DC604" i="21" s="1"/>
  <c r="DC605" i="21" s="1"/>
  <c r="DC606" i="21" s="1"/>
  <c r="DC607" i="21" s="1"/>
  <c r="DC608" i="21" s="1"/>
  <c r="DC609" i="21" s="1"/>
  <c r="DC610" i="21" s="1"/>
  <c r="DC611" i="21" s="1"/>
  <c r="DC612" i="21" s="1"/>
  <c r="DC613" i="21" s="1"/>
  <c r="DC614" i="21" s="1"/>
  <c r="DC615" i="21" s="1"/>
  <c r="DC616" i="21" s="1"/>
  <c r="DC617" i="21" s="1"/>
  <c r="DC618" i="21" s="1"/>
  <c r="DC619" i="21" s="1"/>
  <c r="DC620" i="21" s="1"/>
  <c r="DC621" i="21" s="1"/>
  <c r="DC622" i="21" s="1"/>
  <c r="DC623" i="21" s="1"/>
  <c r="DC624" i="21" s="1"/>
  <c r="DC625" i="21" s="1"/>
  <c r="DC626" i="21" s="1"/>
  <c r="DC627" i="21" s="1"/>
  <c r="DC628" i="21" s="1"/>
  <c r="DC629" i="21" s="1"/>
  <c r="DC630" i="21" s="1"/>
  <c r="DC631" i="21" s="1"/>
  <c r="DC632" i="21" s="1"/>
  <c r="DC633" i="21" s="1"/>
  <c r="DC634" i="21" s="1"/>
  <c r="DC635" i="21" s="1"/>
  <c r="DC636" i="21" s="1"/>
  <c r="DC637" i="21" s="1"/>
  <c r="DC638" i="21" s="1"/>
  <c r="DC639" i="21" s="1"/>
  <c r="DC640" i="21" s="1"/>
  <c r="DC641" i="21" s="1"/>
  <c r="DC642" i="21" s="1"/>
  <c r="DC643" i="21" s="1"/>
  <c r="DC644" i="21" s="1"/>
  <c r="DC645" i="21" s="1"/>
  <c r="DC646" i="21" s="1"/>
  <c r="DC647" i="21" s="1"/>
  <c r="DC648" i="21" s="1"/>
  <c r="DC649" i="21" s="1"/>
  <c r="DC650" i="21" s="1"/>
  <c r="DC651" i="21" s="1"/>
  <c r="DC652" i="21" s="1"/>
  <c r="DC653" i="21" s="1"/>
  <c r="DC654" i="21" s="1"/>
  <c r="DC655" i="21" s="1"/>
  <c r="DC656" i="21" s="1"/>
  <c r="DC657" i="21" s="1"/>
  <c r="DC658" i="21" s="1"/>
  <c r="DC659" i="21" s="1"/>
  <c r="DC660" i="21" s="1"/>
  <c r="DC661" i="21" s="1"/>
  <c r="DC662" i="21" s="1"/>
  <c r="DC663" i="21" s="1"/>
  <c r="DC664" i="21" s="1"/>
  <c r="DC665" i="21" s="1"/>
  <c r="DC666" i="21" s="1"/>
  <c r="DC667" i="21" s="1"/>
  <c r="DC668" i="21" s="1"/>
  <c r="DC669" i="21" s="1"/>
  <c r="DC670" i="21" s="1"/>
  <c r="DC671" i="21" s="1"/>
  <c r="DC672" i="21" s="1"/>
  <c r="DC673" i="21" s="1"/>
  <c r="DC674" i="21" s="1"/>
  <c r="DC675" i="21" s="1"/>
  <c r="DC676" i="21" s="1"/>
  <c r="DC677" i="21" s="1"/>
  <c r="DC678" i="21" s="1"/>
  <c r="DC679" i="21" s="1"/>
  <c r="DC680" i="21" s="1"/>
  <c r="DC681" i="21" s="1"/>
  <c r="DC682" i="21" s="1"/>
  <c r="DC683" i="21" s="1"/>
  <c r="DC684" i="21" s="1"/>
  <c r="DC685" i="21" s="1"/>
  <c r="DC686" i="21" s="1"/>
  <c r="DC687" i="21" s="1"/>
  <c r="DC688" i="21" s="1"/>
  <c r="DC689" i="21" s="1"/>
  <c r="DC690" i="21" s="1"/>
  <c r="DC691" i="21" s="1"/>
  <c r="DC692" i="21" s="1"/>
  <c r="DC693" i="21" s="1"/>
  <c r="DC694" i="21" s="1"/>
  <c r="DC695" i="21" s="1"/>
  <c r="DC696" i="21" s="1"/>
  <c r="DC697" i="21" s="1"/>
  <c r="DC698" i="21" s="1"/>
  <c r="DC699" i="21" s="1"/>
  <c r="DC700" i="21" s="1"/>
  <c r="DC701" i="21" s="1"/>
  <c r="DC702" i="21" s="1"/>
  <c r="DC703" i="21" s="1"/>
  <c r="DC704" i="21" s="1"/>
  <c r="DC705" i="21" s="1"/>
  <c r="DC706" i="21" s="1"/>
  <c r="DC707" i="21" s="1"/>
  <c r="DC708" i="21" s="1"/>
  <c r="DC709" i="21" s="1"/>
  <c r="DC710" i="21" s="1"/>
  <c r="DC711" i="21" s="1"/>
  <c r="DC712" i="21" s="1"/>
  <c r="DC713" i="21" s="1"/>
  <c r="DC714" i="21" s="1"/>
  <c r="DC715" i="21" s="1"/>
  <c r="DC716" i="21" s="1"/>
  <c r="DC717" i="21" s="1"/>
  <c r="DC718" i="21" s="1"/>
  <c r="DC719" i="21" s="1"/>
  <c r="DC720" i="21" s="1"/>
  <c r="DC721" i="21" s="1"/>
  <c r="DC722" i="21" s="1"/>
  <c r="DC723" i="21" s="1"/>
  <c r="DC724" i="21" s="1"/>
  <c r="DC725" i="21" s="1"/>
  <c r="DC726" i="21" s="1"/>
  <c r="DC727" i="21" s="1"/>
  <c r="DC728" i="21" s="1"/>
  <c r="DC729" i="21" s="1"/>
  <c r="DC730" i="21" s="1"/>
  <c r="DC731" i="21" s="1"/>
  <c r="DC732" i="21" s="1"/>
  <c r="DC733" i="21" s="1"/>
  <c r="DC734" i="21" s="1"/>
  <c r="DC735" i="21" s="1"/>
  <c r="DC736" i="21" s="1"/>
  <c r="DC737" i="21" s="1"/>
  <c r="DC738" i="21" s="1"/>
  <c r="DC739" i="21" s="1"/>
  <c r="DC740" i="21" s="1"/>
  <c r="DC741" i="21" s="1"/>
  <c r="DC742" i="21" s="1"/>
  <c r="DC743" i="21" s="1"/>
  <c r="DC744" i="21" s="1"/>
  <c r="DC745" i="21" s="1"/>
  <c r="DC746" i="21" s="1"/>
  <c r="DC747" i="21" s="1"/>
  <c r="DC748" i="21" s="1"/>
  <c r="DC749" i="21" s="1"/>
  <c r="DC750" i="21" s="1"/>
  <c r="DC751" i="21" s="1"/>
  <c r="DC752" i="21" s="1"/>
  <c r="DC753" i="21" s="1"/>
  <c r="DC754" i="21" s="1"/>
  <c r="DC755" i="21" s="1"/>
  <c r="DC756" i="21" s="1"/>
  <c r="DC757" i="21" s="1"/>
  <c r="DC758" i="21" s="1"/>
  <c r="DC759" i="21" s="1"/>
  <c r="DC760" i="21" s="1"/>
  <c r="DC761" i="21" s="1"/>
  <c r="DC762" i="21" s="1"/>
  <c r="DC763" i="21" s="1"/>
  <c r="DC764" i="21" s="1"/>
  <c r="DC765" i="21" s="1"/>
  <c r="DC766" i="21" s="1"/>
  <c r="DC767" i="21" s="1"/>
  <c r="DC768" i="21" s="1"/>
  <c r="DC769" i="21" s="1"/>
  <c r="DC770" i="21" s="1"/>
  <c r="DC771" i="21" s="1"/>
  <c r="DC772" i="21" s="1"/>
  <c r="DC773" i="21" s="1"/>
  <c r="DC774" i="21" s="1"/>
  <c r="DC775" i="21" s="1"/>
  <c r="DC776" i="21" s="1"/>
  <c r="DC777" i="21" s="1"/>
  <c r="DC778" i="21" s="1"/>
  <c r="DC779" i="21" s="1"/>
  <c r="DC780" i="21" s="1"/>
  <c r="DC781" i="21" s="1"/>
  <c r="DC782" i="21" s="1"/>
  <c r="DC783" i="21" s="1"/>
  <c r="DC784" i="21" s="1"/>
  <c r="DC785" i="21" s="1"/>
  <c r="DC786" i="21" s="1"/>
  <c r="DC787" i="21" s="1"/>
  <c r="DC788" i="21" s="1"/>
  <c r="DC789" i="21" s="1"/>
  <c r="DC790" i="21" s="1"/>
  <c r="DC791" i="21" s="1"/>
  <c r="DC792" i="21" s="1"/>
  <c r="DC793" i="21" s="1"/>
  <c r="DC794" i="21" s="1"/>
  <c r="DC795" i="21" s="1"/>
  <c r="DC796" i="21" s="1"/>
  <c r="DC797" i="21" s="1"/>
  <c r="DC798" i="21" s="1"/>
  <c r="DC799" i="21" s="1"/>
  <c r="DC800" i="21" s="1"/>
  <c r="DC801" i="21" s="1"/>
  <c r="DC802" i="21" s="1"/>
  <c r="DC803" i="21" s="1"/>
  <c r="DC804" i="21" s="1"/>
  <c r="DC805" i="21" s="1"/>
  <c r="DC806" i="21" s="1"/>
  <c r="DC807" i="21" s="1"/>
  <c r="DC808" i="21" s="1"/>
  <c r="DC809" i="21" s="1"/>
  <c r="DC810" i="21" s="1"/>
  <c r="DC811" i="21" s="1"/>
  <c r="DC812" i="21" s="1"/>
  <c r="DC813" i="21" s="1"/>
  <c r="DC814" i="21" s="1"/>
  <c r="DC815" i="21" s="1"/>
  <c r="DC816" i="21" s="1"/>
  <c r="DC817" i="21" s="1"/>
  <c r="DC818" i="21" s="1"/>
  <c r="DC819" i="21" s="1"/>
  <c r="DC820" i="21" s="1"/>
  <c r="DC821" i="21" s="1"/>
  <c r="DC822" i="21" s="1"/>
  <c r="DC823" i="21" s="1"/>
  <c r="DC824" i="21" s="1"/>
  <c r="DC825" i="21" s="1"/>
  <c r="DC826" i="21" s="1"/>
  <c r="DC827" i="21" s="1"/>
  <c r="DC828" i="21" s="1"/>
  <c r="DC829" i="21" s="1"/>
  <c r="DC830" i="21" s="1"/>
  <c r="DC831" i="21" s="1"/>
  <c r="DC832" i="21" s="1"/>
  <c r="DC833" i="21" s="1"/>
  <c r="DC834" i="21" s="1"/>
  <c r="DC835" i="21" s="1"/>
  <c r="DC836" i="21" s="1"/>
  <c r="DC837" i="21" s="1"/>
  <c r="DC838" i="21" s="1"/>
  <c r="DC839" i="21" s="1"/>
  <c r="DC840" i="21" s="1"/>
  <c r="DC841" i="21" s="1"/>
  <c r="DC842" i="21" s="1"/>
  <c r="DC843" i="21" s="1"/>
  <c r="DC844" i="21" s="1"/>
  <c r="DC845" i="21" s="1"/>
  <c r="DC846" i="21" s="1"/>
  <c r="DC847" i="21" s="1"/>
  <c r="DC848" i="21" s="1"/>
  <c r="DC849" i="21" s="1"/>
  <c r="DC850" i="21" s="1"/>
  <c r="DC851" i="21" s="1"/>
  <c r="DC852" i="21" s="1"/>
  <c r="DC853" i="21" s="1"/>
  <c r="DC854" i="21" s="1"/>
  <c r="DC855" i="21" s="1"/>
  <c r="DC856" i="21" s="1"/>
  <c r="DC857" i="21" s="1"/>
  <c r="DC858" i="21" s="1"/>
  <c r="DC859" i="21" s="1"/>
  <c r="DC860" i="21" s="1"/>
  <c r="DC861" i="21" s="1"/>
  <c r="DC862" i="21" s="1"/>
  <c r="DC863" i="21" s="1"/>
  <c r="DC864" i="21" s="1"/>
  <c r="DC865" i="21" s="1"/>
  <c r="DC866" i="21" s="1"/>
  <c r="DC867" i="21" s="1"/>
  <c r="DC868" i="21" s="1"/>
  <c r="DC869" i="21" s="1"/>
  <c r="DC870" i="21" s="1"/>
  <c r="DC871" i="21" s="1"/>
  <c r="DC872" i="21" s="1"/>
  <c r="DC873" i="21" s="1"/>
  <c r="DC874" i="21" s="1"/>
  <c r="DC875" i="21" s="1"/>
  <c r="DC876" i="21" s="1"/>
  <c r="DC877" i="21" s="1"/>
  <c r="DC878" i="21" s="1"/>
  <c r="DC879" i="21" s="1"/>
  <c r="DC880" i="21" s="1"/>
  <c r="DC881" i="21" s="1"/>
  <c r="DC882" i="21" s="1"/>
  <c r="DC883" i="21" s="1"/>
  <c r="DC884" i="21" s="1"/>
  <c r="DC885" i="21" s="1"/>
  <c r="DC886" i="21" s="1"/>
  <c r="DC887" i="21" s="1"/>
  <c r="DC888" i="21" s="1"/>
  <c r="DC889" i="21" s="1"/>
  <c r="DC890" i="21" s="1"/>
  <c r="DC891" i="21" s="1"/>
  <c r="DC892" i="21" s="1"/>
  <c r="DC893" i="21" s="1"/>
  <c r="DC894" i="21" s="1"/>
  <c r="DC895" i="21" s="1"/>
  <c r="DC896" i="21" s="1"/>
  <c r="DC897" i="21" s="1"/>
  <c r="DC898" i="21" s="1"/>
  <c r="DC899" i="21" s="1"/>
  <c r="DC900" i="21" s="1"/>
  <c r="DC901" i="21" s="1"/>
  <c r="DC902" i="21" s="1"/>
  <c r="DC903" i="21" s="1"/>
  <c r="DC904" i="21" s="1"/>
  <c r="DC905" i="21" s="1"/>
  <c r="DC906" i="21" s="1"/>
  <c r="DC907" i="21" s="1"/>
  <c r="DC908" i="21" s="1"/>
  <c r="DC909" i="21" s="1"/>
  <c r="DC910" i="21" s="1"/>
  <c r="DC911" i="21" s="1"/>
  <c r="DC912" i="21" s="1"/>
  <c r="DC913" i="21" s="1"/>
  <c r="DC914" i="21" s="1"/>
  <c r="DC915" i="21" s="1"/>
  <c r="DC916" i="21" s="1"/>
  <c r="DC917" i="21" s="1"/>
  <c r="DC918" i="21" s="1"/>
  <c r="DC919" i="21" s="1"/>
  <c r="DC920" i="21" s="1"/>
  <c r="DC921" i="21" s="1"/>
  <c r="DC922" i="21" s="1"/>
  <c r="DC923" i="21" s="1"/>
  <c r="DC924" i="21" s="1"/>
  <c r="DC925" i="21" s="1"/>
  <c r="DC926" i="21" s="1"/>
  <c r="DC927" i="21" s="1"/>
  <c r="DC928" i="21" s="1"/>
  <c r="DC929" i="21" s="1"/>
  <c r="DC930" i="21" s="1"/>
  <c r="DC931" i="21" s="1"/>
  <c r="DC932" i="21" s="1"/>
  <c r="DC933" i="21" s="1"/>
  <c r="DC934" i="21" s="1"/>
  <c r="DC935" i="21" s="1"/>
  <c r="DC936" i="21" s="1"/>
  <c r="DC937" i="21" s="1"/>
  <c r="DC938" i="21" s="1"/>
  <c r="DC939" i="21" s="1"/>
  <c r="DC940" i="21" s="1"/>
  <c r="DC941" i="21" s="1"/>
  <c r="W2" i="28"/>
  <c r="ES180" i="21"/>
  <c r="ES12" i="21"/>
  <c r="ES32" i="21"/>
  <c r="ES293" i="21"/>
  <c r="ES14" i="21"/>
  <c r="ES128" i="21"/>
  <c r="ES13" i="21"/>
  <c r="ES11" i="21"/>
  <c r="ES127" i="21"/>
  <c r="ES10" i="21"/>
  <c r="ES86" i="21"/>
  <c r="ES33" i="21"/>
  <c r="DI6" i="21" l="1"/>
  <c r="DJ6" i="21"/>
  <c r="DI41" i="21"/>
  <c r="DI226" i="21"/>
  <c r="DK226" i="21" s="1"/>
  <c r="DL227" i="21" s="1"/>
  <c r="DM227" i="21" s="1"/>
  <c r="DI146" i="21"/>
  <c r="DK146" i="21" s="1"/>
  <c r="DI161" i="21"/>
  <c r="DK161" i="21" s="1"/>
  <c r="DL163" i="21" s="1"/>
  <c r="DM163" i="21" s="1"/>
  <c r="DI46" i="21"/>
  <c r="DI206" i="21"/>
  <c r="DK206" i="21" s="1"/>
  <c r="DL206" i="21" s="1"/>
  <c r="DM206" i="21" s="1"/>
  <c r="DV206" i="21" s="1"/>
  <c r="DJ271" i="21"/>
  <c r="EB271" i="21" s="1"/>
  <c r="DI141" i="21"/>
  <c r="DK141" i="21" s="1"/>
  <c r="DL141" i="21" s="1"/>
  <c r="DM141" i="21" s="1"/>
  <c r="DW141" i="21" s="1"/>
  <c r="DI166" i="21"/>
  <c r="DK166" i="21" s="1"/>
  <c r="DL166" i="21" s="1"/>
  <c r="DM166" i="21" s="1"/>
  <c r="DJ236" i="21"/>
  <c r="EB236" i="21" s="1"/>
  <c r="DJ56" i="21"/>
  <c r="EB56" i="21" s="1"/>
  <c r="DJ46" i="21"/>
  <c r="EB46" i="21" s="1"/>
  <c r="DI271" i="21"/>
  <c r="DK271" i="21" s="1"/>
  <c r="DL272" i="21" s="1"/>
  <c r="DM272" i="21" s="1"/>
  <c r="DU272" i="21" s="1"/>
  <c r="DJ216" i="21"/>
  <c r="EB216" i="21" s="1"/>
  <c r="DI241" i="21"/>
  <c r="DK241" i="21" s="1"/>
  <c r="DL243" i="21" s="1"/>
  <c r="DJ86" i="21"/>
  <c r="EB86" i="21" s="1"/>
  <c r="DI51" i="21"/>
  <c r="DJ71" i="21"/>
  <c r="EB71" i="21" s="1"/>
  <c r="DI281" i="21"/>
  <c r="DK281" i="21" s="1"/>
  <c r="DI106" i="21"/>
  <c r="DK106" i="21" s="1"/>
  <c r="DL110" i="21" s="1"/>
  <c r="DM110" i="21" s="1"/>
  <c r="DJ121" i="21"/>
  <c r="EB121" i="21" s="1"/>
  <c r="DI196" i="21"/>
  <c r="DK196" i="21" s="1"/>
  <c r="DL199" i="21" s="1"/>
  <c r="DM199" i="21" s="1"/>
  <c r="DN199" i="21" s="1"/>
  <c r="DJ116" i="21"/>
  <c r="EB116" i="21" s="1"/>
  <c r="DJ276" i="21"/>
  <c r="EB276" i="21" s="1"/>
  <c r="DI111" i="21"/>
  <c r="DK111" i="21" s="1"/>
  <c r="DJ246" i="21"/>
  <c r="EB246" i="21" s="1"/>
  <c r="DJ166" i="21"/>
  <c r="EB166" i="21" s="1"/>
  <c r="DI121" i="21"/>
  <c r="DK121" i="21" s="1"/>
  <c r="DL124" i="21" s="1"/>
  <c r="DM124" i="21" s="1"/>
  <c r="DR124" i="21" s="1"/>
  <c r="DI291" i="21"/>
  <c r="DK291" i="21" s="1"/>
  <c r="DL291" i="21" s="1"/>
  <c r="DM291" i="21" s="1"/>
  <c r="DY291" i="21" s="1"/>
  <c r="DI116" i="21"/>
  <c r="DK116" i="21" s="1"/>
  <c r="DL116" i="21" s="1"/>
  <c r="DM116" i="21" s="1"/>
  <c r="DR116" i="21" s="1"/>
  <c r="DI96" i="21"/>
  <c r="DK96" i="21" s="1"/>
  <c r="DL99" i="21" s="1"/>
  <c r="DM99" i="21" s="1"/>
  <c r="DK6" i="21"/>
  <c r="DL9" i="21" s="1"/>
  <c r="DM9" i="21" s="1"/>
  <c r="DW9" i="21" s="1"/>
  <c r="DI256" i="21"/>
  <c r="DK256" i="21" s="1"/>
  <c r="DL258" i="21" s="1"/>
  <c r="DM258" i="21" s="1"/>
  <c r="DI216" i="21"/>
  <c r="DK216" i="21" s="1"/>
  <c r="DL216" i="21" s="1"/>
  <c r="DM216" i="21" s="1"/>
  <c r="DY216" i="21" s="1"/>
  <c r="DI131" i="21"/>
  <c r="DK131" i="21" s="1"/>
  <c r="DI126" i="21"/>
  <c r="DK126" i="21" s="1"/>
  <c r="DL128" i="21" s="1"/>
  <c r="DM128" i="21" s="1"/>
  <c r="DI156" i="21"/>
  <c r="DK156" i="21" s="1"/>
  <c r="DL158" i="21" s="1"/>
  <c r="DM158" i="21" s="1"/>
  <c r="DU158" i="21" s="1"/>
  <c r="DJ26" i="21"/>
  <c r="EB26" i="21" s="1"/>
  <c r="DJ226" i="21"/>
  <c r="EB226" i="21" s="1"/>
  <c r="DJ286" i="21"/>
  <c r="EB286" i="21" s="1"/>
  <c r="DI11" i="21"/>
  <c r="DI136" i="21"/>
  <c r="DK136" i="21" s="1"/>
  <c r="DL136" i="21" s="1"/>
  <c r="DM136" i="21" s="1"/>
  <c r="DV136" i="21" s="1"/>
  <c r="DJ196" i="21"/>
  <c r="EB196" i="21" s="1"/>
  <c r="DJ131" i="21"/>
  <c r="EB131" i="21" s="1"/>
  <c r="DJ31" i="21"/>
  <c r="EB31" i="21" s="1"/>
  <c r="DI276" i="21"/>
  <c r="DK276" i="21" s="1"/>
  <c r="DL280" i="21" s="1"/>
  <c r="DM280" i="21" s="1"/>
  <c r="DR280" i="21" s="1"/>
  <c r="DJ191" i="21"/>
  <c r="EB191" i="21" s="1"/>
  <c r="DI176" i="21"/>
  <c r="DK176" i="21" s="1"/>
  <c r="DL180" i="21" s="1"/>
  <c r="DM180" i="21" s="1"/>
  <c r="DO180" i="21" s="1"/>
  <c r="DI76" i="21"/>
  <c r="DJ126" i="21"/>
  <c r="EB126" i="21" s="1"/>
  <c r="DJ11" i="21"/>
  <c r="DI261" i="21"/>
  <c r="DK261" i="21" s="1"/>
  <c r="DL261" i="21" s="1"/>
  <c r="DM261" i="21" s="1"/>
  <c r="DP261" i="21" s="1"/>
  <c r="DJ281" i="21"/>
  <c r="EB281" i="21" s="1"/>
  <c r="DI61" i="21"/>
  <c r="DI286" i="21"/>
  <c r="DK286" i="21" s="1"/>
  <c r="DJ36" i="21"/>
  <c r="EB36" i="21" s="1"/>
  <c r="DJ76" i="21"/>
  <c r="EB76" i="21" s="1"/>
  <c r="DI186" i="21"/>
  <c r="DK186" i="21" s="1"/>
  <c r="DL187" i="21" s="1"/>
  <c r="DM187" i="21" s="1"/>
  <c r="DQ187" i="21" s="1"/>
  <c r="DJ21" i="21"/>
  <c r="EB21" i="21" s="1"/>
  <c r="DJ171" i="21"/>
  <c r="EB171" i="21" s="1"/>
  <c r="DI221" i="21"/>
  <c r="DK221" i="21" s="1"/>
  <c r="DL225" i="21" s="1"/>
  <c r="DM225" i="21" s="1"/>
  <c r="DI236" i="21"/>
  <c r="DK236" i="21" s="1"/>
  <c r="DL236" i="21" s="1"/>
  <c r="DM236" i="21" s="1"/>
  <c r="DO236" i="21" s="1"/>
  <c r="DJ151" i="21"/>
  <c r="EB151" i="21" s="1"/>
  <c r="DI71" i="21"/>
  <c r="DK71" i="21" s="1"/>
  <c r="DL74" i="21" s="1"/>
  <c r="DM74" i="21" s="1"/>
  <c r="DO74" i="21" s="1"/>
  <c r="DI26" i="21"/>
  <c r="DJ241" i="21"/>
  <c r="EB241" i="21" s="1"/>
  <c r="DJ16" i="21"/>
  <c r="EB16" i="21" s="1"/>
  <c r="DI56" i="21"/>
  <c r="DK56" i="21" s="1"/>
  <c r="DL58" i="21" s="1"/>
  <c r="DM58" i="21" s="1"/>
  <c r="DV58" i="21" s="1"/>
  <c r="DJ176" i="21"/>
  <c r="EB176" i="21" s="1"/>
  <c r="DI16" i="21"/>
  <c r="DK16" i="21" s="1"/>
  <c r="DL18" i="21" s="1"/>
  <c r="DM18" i="21" s="1"/>
  <c r="DT18" i="21" s="1"/>
  <c r="DJ96" i="21"/>
  <c r="EB96" i="21" s="1"/>
  <c r="DI266" i="21"/>
  <c r="DK266" i="21" s="1"/>
  <c r="DL269" i="21" s="1"/>
  <c r="DM269" i="21" s="1"/>
  <c r="DV269" i="21" s="1"/>
  <c r="DI191" i="21"/>
  <c r="DK191" i="21" s="1"/>
  <c r="DL195" i="21" s="1"/>
  <c r="DM195" i="21" s="1"/>
  <c r="DY195" i="21" s="1"/>
  <c r="DI66" i="21"/>
  <c r="DJ111" i="21"/>
  <c r="EB111" i="21" s="1"/>
  <c r="DJ266" i="21"/>
  <c r="EB266" i="21" s="1"/>
  <c r="DI231" i="21"/>
  <c r="DK231" i="21" s="1"/>
  <c r="DL234" i="21" s="1"/>
  <c r="DM234" i="21" s="1"/>
  <c r="DR234" i="21" s="1"/>
  <c r="DJ51" i="21"/>
  <c r="EB51" i="21" s="1"/>
  <c r="DI251" i="21"/>
  <c r="DK251" i="21" s="1"/>
  <c r="DL253" i="21" s="1"/>
  <c r="DM253" i="21" s="1"/>
  <c r="DZ253" i="21" s="1"/>
  <c r="DJ41" i="21"/>
  <c r="EB41" i="21" s="1"/>
  <c r="DI86" i="21"/>
  <c r="DK86" i="21" s="1"/>
  <c r="DL86" i="21" s="1"/>
  <c r="DM86" i="21" s="1"/>
  <c r="DU86" i="21" s="1"/>
  <c r="DJ146" i="21"/>
  <c r="EB146" i="21" s="1"/>
  <c r="DJ181" i="21"/>
  <c r="EB181" i="21" s="1"/>
  <c r="DJ66" i="21"/>
  <c r="EB66" i="21" s="1"/>
  <c r="DJ141" i="21"/>
  <c r="EB141" i="21" s="1"/>
  <c r="DJ106" i="21"/>
  <c r="EB106" i="21" s="1"/>
  <c r="DJ221" i="21"/>
  <c r="EB221" i="21" s="1"/>
  <c r="DI211" i="21"/>
  <c r="DK211" i="21" s="1"/>
  <c r="DL215" i="21" s="1"/>
  <c r="DM215" i="21" s="1"/>
  <c r="DU215" i="21" s="1"/>
  <c r="DJ251" i="21"/>
  <c r="EB251" i="21" s="1"/>
  <c r="DI31" i="21"/>
  <c r="DJ161" i="21"/>
  <c r="EB161" i="21" s="1"/>
  <c r="DI81" i="21"/>
  <c r="DJ61" i="21"/>
  <c r="EB61" i="21" s="1"/>
  <c r="DJ186" i="21"/>
  <c r="EB186" i="21" s="1"/>
  <c r="DJ291" i="21"/>
  <c r="EB291" i="21" s="1"/>
  <c r="DJ261" i="21"/>
  <c r="EB261" i="21" s="1"/>
  <c r="EC261" i="21" s="1"/>
  <c r="DI101" i="21"/>
  <c r="DK101" i="21" s="1"/>
  <c r="DL101" i="21" s="1"/>
  <c r="DM101" i="21" s="1"/>
  <c r="DI21" i="21"/>
  <c r="DK21" i="21" s="1"/>
  <c r="DL25" i="21" s="1"/>
  <c r="DM25" i="21" s="1"/>
  <c r="DZ25" i="21" s="1"/>
  <c r="DI36" i="21"/>
  <c r="DJ136" i="21"/>
  <c r="EB136" i="21" s="1"/>
  <c r="DI181" i="21"/>
  <c r="DK181" i="21" s="1"/>
  <c r="DL181" i="21" s="1"/>
  <c r="DJ201" i="21"/>
  <c r="EB201" i="21" s="1"/>
  <c r="DI246" i="21"/>
  <c r="DK246" i="21" s="1"/>
  <c r="DL248" i="21" s="1"/>
  <c r="DM248" i="21" s="1"/>
  <c r="DO248" i="21" s="1"/>
  <c r="DJ81" i="21"/>
  <c r="EB81" i="21" s="1"/>
  <c r="DJ231" i="21"/>
  <c r="EB231" i="21" s="1"/>
  <c r="DJ256" i="21"/>
  <c r="EB256" i="21" s="1"/>
  <c r="DI171" i="21"/>
  <c r="DK171" i="21" s="1"/>
  <c r="DL174" i="21" s="1"/>
  <c r="DM174" i="21" s="1"/>
  <c r="DI201" i="21"/>
  <c r="DK201" i="21" s="1"/>
  <c r="DL201" i="21" s="1"/>
  <c r="DM201" i="21" s="1"/>
  <c r="DP201" i="21" s="1"/>
  <c r="DJ91" i="21"/>
  <c r="EB91" i="21" s="1"/>
  <c r="DJ156" i="21"/>
  <c r="EB156" i="21" s="1"/>
  <c r="DI91" i="21"/>
  <c r="DK91" i="21" s="1"/>
  <c r="DL93" i="21" s="1"/>
  <c r="DM93" i="21" s="1"/>
  <c r="DW93" i="21" s="1"/>
  <c r="DJ206" i="21"/>
  <c r="EB206" i="21" s="1"/>
  <c r="DJ101" i="21"/>
  <c r="EB101" i="21" s="1"/>
  <c r="DJ211" i="21"/>
  <c r="EB211" i="21" s="1"/>
  <c r="DI151" i="21"/>
  <c r="DK151" i="21" s="1"/>
  <c r="DL151" i="21" s="1"/>
  <c r="DM151" i="21" s="1"/>
  <c r="DU151" i="21" s="1"/>
  <c r="DL123" i="21"/>
  <c r="DM123" i="21" s="1"/>
  <c r="DP123" i="21" s="1"/>
  <c r="DL121" i="21"/>
  <c r="DM121" i="21" s="1"/>
  <c r="DQ121" i="21" s="1"/>
  <c r="DL122" i="21"/>
  <c r="DM122" i="21" s="1"/>
  <c r="DP122" i="21" s="1"/>
  <c r="DL125" i="21"/>
  <c r="DM125" i="21" s="1"/>
  <c r="DN125" i="21" s="1"/>
  <c r="DL230" i="21"/>
  <c r="DL229" i="21"/>
  <c r="DM229" i="21" s="1"/>
  <c r="DS229" i="21" s="1"/>
  <c r="DL226" i="21"/>
  <c r="DM226" i="21" s="1"/>
  <c r="DS226" i="21" s="1"/>
  <c r="EC124" i="21"/>
  <c r="DR227" i="21"/>
  <c r="DZ166" i="21"/>
  <c r="DL131" i="21"/>
  <c r="DM131" i="21" s="1"/>
  <c r="DR131" i="21" s="1"/>
  <c r="DL133" i="21"/>
  <c r="DM133" i="21" s="1"/>
  <c r="DN133" i="21" s="1"/>
  <c r="DL134" i="21"/>
  <c r="DM134" i="21" s="1"/>
  <c r="DL169" i="21"/>
  <c r="DM169" i="21" s="1"/>
  <c r="EC110" i="21"/>
  <c r="DL109" i="21"/>
  <c r="DM109" i="21" s="1"/>
  <c r="DL256" i="21"/>
  <c r="DM256" i="21" s="1"/>
  <c r="EC258" i="21"/>
  <c r="DL265" i="21"/>
  <c r="DM265" i="21" s="1"/>
  <c r="DL259" i="21"/>
  <c r="DM259" i="21" s="1"/>
  <c r="DL262" i="21"/>
  <c r="DM262" i="21" s="1"/>
  <c r="DL263" i="21"/>
  <c r="DM263" i="21" s="1"/>
  <c r="DL126" i="21"/>
  <c r="DM126" i="21" s="1"/>
  <c r="DL106" i="21"/>
  <c r="DM106" i="21" s="1"/>
  <c r="DL130" i="21"/>
  <c r="DM130" i="21" s="1"/>
  <c r="DL129" i="21"/>
  <c r="DM129" i="21" s="1"/>
  <c r="DL127" i="21"/>
  <c r="DM127" i="21" s="1"/>
  <c r="DL260" i="21"/>
  <c r="DM260" i="21" s="1"/>
  <c r="DL264" i="21"/>
  <c r="DM264" i="21" s="1"/>
  <c r="DL257" i="21"/>
  <c r="DM257" i="21" s="1"/>
  <c r="DL108" i="21"/>
  <c r="DM108" i="21" s="1"/>
  <c r="DL107" i="21"/>
  <c r="DM107" i="21" s="1"/>
  <c r="DL188" i="21"/>
  <c r="DM188" i="21" s="1"/>
  <c r="DL186" i="21"/>
  <c r="DM186" i="21" s="1"/>
  <c r="EC195" i="21"/>
  <c r="DL194" i="21"/>
  <c r="DM194" i="21" s="1"/>
  <c r="DL192" i="21"/>
  <c r="DM192" i="21" s="1"/>
  <c r="DL191" i="21"/>
  <c r="DM191" i="21" s="1"/>
  <c r="DL193" i="21"/>
  <c r="DM193" i="21" s="1"/>
  <c r="DL104" i="21"/>
  <c r="DM104" i="21" s="1"/>
  <c r="DL283" i="21"/>
  <c r="DM283" i="21" s="1"/>
  <c r="DL284" i="21"/>
  <c r="DM284" i="21" s="1"/>
  <c r="DL282" i="21"/>
  <c r="DM282" i="21" s="1"/>
  <c r="DL281" i="21"/>
  <c r="DM281" i="21" s="1"/>
  <c r="DL167" i="21"/>
  <c r="DM167" i="21" s="1"/>
  <c r="EC166" i="21"/>
  <c r="DL168" i="21"/>
  <c r="DM168" i="21" s="1"/>
  <c r="EC136" i="21"/>
  <c r="DL285" i="21"/>
  <c r="DM285" i="21" s="1"/>
  <c r="DL170" i="21"/>
  <c r="DM170" i="21" s="1"/>
  <c r="DL152" i="21"/>
  <c r="DM152" i="21" s="1"/>
  <c r="DL87" i="21"/>
  <c r="DM87" i="21" s="1"/>
  <c r="DL89" i="21"/>
  <c r="DM89" i="21" s="1"/>
  <c r="DL139" i="21"/>
  <c r="DM139" i="21" s="1"/>
  <c r="DL164" i="21"/>
  <c r="DM164" i="21" s="1"/>
  <c r="DL165" i="21"/>
  <c r="DM165" i="21" s="1"/>
  <c r="DL161" i="21"/>
  <c r="DM161" i="21" s="1"/>
  <c r="DL162" i="21"/>
  <c r="DM162" i="21" s="1"/>
  <c r="EC163" i="21"/>
  <c r="DP101" i="21"/>
  <c r="DZ101" i="21"/>
  <c r="EC101" i="21"/>
  <c r="DU261" i="21"/>
  <c r="DS261" i="21"/>
  <c r="DX261" i="21"/>
  <c r="DR261" i="21"/>
  <c r="DO261" i="21"/>
  <c r="DZ261" i="21"/>
  <c r="DQ261" i="21"/>
  <c r="DN261" i="21"/>
  <c r="DT136" i="21"/>
  <c r="DW261" i="21"/>
  <c r="DY261" i="21"/>
  <c r="DT261" i="21"/>
  <c r="DV261" i="21"/>
  <c r="DS258" i="21"/>
  <c r="DX258" i="21"/>
  <c r="DP258" i="21"/>
  <c r="DQ258" i="21"/>
  <c r="DU110" i="21"/>
  <c r="DS110" i="21"/>
  <c r="DN110" i="21"/>
  <c r="DW110" i="21"/>
  <c r="DP110" i="21"/>
  <c r="DT163" i="21"/>
  <c r="DU163" i="21"/>
  <c r="DW163" i="21"/>
  <c r="DP163" i="21"/>
  <c r="DY163" i="21"/>
  <c r="DR163" i="21"/>
  <c r="DV258" i="21"/>
  <c r="DO258" i="21"/>
  <c r="DX163" i="21"/>
  <c r="DZ258" i="21"/>
  <c r="DO163" i="21"/>
  <c r="DY110" i="21"/>
  <c r="DX110" i="21"/>
  <c r="DQ110" i="21"/>
  <c r="DW128" i="21"/>
  <c r="DR128" i="21"/>
  <c r="DY128" i="21"/>
  <c r="DP128" i="21"/>
  <c r="DQ128" i="21"/>
  <c r="DO128" i="21"/>
  <c r="DV128" i="21"/>
  <c r="DZ128" i="21"/>
  <c r="DX128" i="21"/>
  <c r="DT128" i="21"/>
  <c r="DS128" i="21"/>
  <c r="DU128" i="21"/>
  <c r="DW25" i="21"/>
  <c r="DN128" i="21"/>
  <c r="DW258" i="21"/>
  <c r="DR258" i="21"/>
  <c r="DZ163" i="21"/>
  <c r="DV110" i="21"/>
  <c r="DY258" i="21"/>
  <c r="DU258" i="21"/>
  <c r="DS163" i="21"/>
  <c r="DQ163" i="21"/>
  <c r="DT110" i="21"/>
  <c r="DO110" i="21"/>
  <c r="DT258" i="21"/>
  <c r="DN163" i="21"/>
  <c r="DV163" i="21"/>
  <c r="DR110" i="21"/>
  <c r="DZ110" i="21"/>
  <c r="DN258" i="21"/>
  <c r="DS101" i="21"/>
  <c r="DQ101" i="21"/>
  <c r="DT101" i="21"/>
  <c r="DP195" i="21"/>
  <c r="DQ124" i="21"/>
  <c r="DW101" i="21"/>
  <c r="DU101" i="21"/>
  <c r="DU58" i="21"/>
  <c r="DX216" i="21"/>
  <c r="DR216" i="21"/>
  <c r="DY201" i="21"/>
  <c r="DZ201" i="21"/>
  <c r="DO201" i="21"/>
  <c r="DQ201" i="21"/>
  <c r="DV201" i="21"/>
  <c r="DX201" i="21"/>
  <c r="DR215" i="21"/>
  <c r="DU195" i="21"/>
  <c r="DN195" i="21"/>
  <c r="DS195" i="21"/>
  <c r="DO195" i="21"/>
  <c r="DV195" i="21"/>
  <c r="DW195" i="21"/>
  <c r="DO123" i="21"/>
  <c r="DS123" i="21"/>
  <c r="DP124" i="21"/>
  <c r="DN124" i="21"/>
  <c r="DO101" i="21"/>
  <c r="DX123" i="21"/>
  <c r="DR195" i="21"/>
  <c r="DR201" i="21"/>
  <c r="DV101" i="21"/>
  <c r="DZ195" i="21"/>
  <c r="DY101" i="21"/>
  <c r="DQ195" i="21"/>
  <c r="DW216" i="21"/>
  <c r="DT195" i="21"/>
  <c r="DX101" i="21"/>
  <c r="DR101" i="21"/>
  <c r="DX195" i="21"/>
  <c r="DN101" i="21"/>
  <c r="DT58" i="21"/>
  <c r="DL60" i="21" l="1"/>
  <c r="DM60" i="21" s="1"/>
  <c r="DK81" i="21"/>
  <c r="DL105" i="21"/>
  <c r="DM105" i="21" s="1"/>
  <c r="DL57" i="21"/>
  <c r="DM57" i="21" s="1"/>
  <c r="DK76" i="21"/>
  <c r="DK66" i="21"/>
  <c r="DL67" i="21" s="1"/>
  <c r="DM67" i="21" s="1"/>
  <c r="DX67" i="21" s="1"/>
  <c r="DK61" i="21"/>
  <c r="DL62" i="21" s="1"/>
  <c r="DM62" i="21" s="1"/>
  <c r="DO62" i="21" s="1"/>
  <c r="DK51" i="21"/>
  <c r="DK46" i="21"/>
  <c r="DL50" i="21" s="1"/>
  <c r="DM50" i="21" s="1"/>
  <c r="DU50" i="21" s="1"/>
  <c r="DK31" i="21"/>
  <c r="DL31" i="21" s="1"/>
  <c r="DM31" i="21" s="1"/>
  <c r="DK41" i="21"/>
  <c r="DK36" i="21"/>
  <c r="DL38" i="21" s="1"/>
  <c r="DK26" i="21"/>
  <c r="DP234" i="21"/>
  <c r="DT131" i="21"/>
  <c r="DL172" i="21"/>
  <c r="DM172" i="21" s="1"/>
  <c r="DL171" i="21"/>
  <c r="DM171" i="21" s="1"/>
  <c r="DT123" i="21"/>
  <c r="DS201" i="21"/>
  <c r="DN201" i="21"/>
  <c r="DL153" i="21"/>
  <c r="DM153" i="21" s="1"/>
  <c r="DW201" i="21"/>
  <c r="DL175" i="21"/>
  <c r="DM175" i="21" s="1"/>
  <c r="DL173" i="21"/>
  <c r="DM173" i="21" s="1"/>
  <c r="DT201" i="21"/>
  <c r="DL154" i="21"/>
  <c r="DM154" i="21" s="1"/>
  <c r="DL155" i="21"/>
  <c r="DM155" i="21" s="1"/>
  <c r="DX155" i="21" s="1"/>
  <c r="DP131" i="21"/>
  <c r="DV131" i="21"/>
  <c r="DQ131" i="21"/>
  <c r="DU131" i="21"/>
  <c r="DU234" i="21"/>
  <c r="DL47" i="21"/>
  <c r="DM47" i="21" s="1"/>
  <c r="EC234" i="21"/>
  <c r="DZ131" i="21"/>
  <c r="DX131" i="21"/>
  <c r="DO131" i="21"/>
  <c r="DN291" i="21"/>
  <c r="DY131" i="21"/>
  <c r="DS131" i="21"/>
  <c r="DN131" i="21"/>
  <c r="DL295" i="21"/>
  <c r="DM295" i="21" s="1"/>
  <c r="DW131" i="21"/>
  <c r="DT291" i="21"/>
  <c r="DZ229" i="21"/>
  <c r="DQ25" i="21"/>
  <c r="DX25" i="21"/>
  <c r="DS25" i="21"/>
  <c r="DX229" i="21"/>
  <c r="DY31" i="21"/>
  <c r="DT199" i="21"/>
  <c r="DS116" i="21"/>
  <c r="DQ199" i="21"/>
  <c r="DV291" i="21"/>
  <c r="DS291" i="21"/>
  <c r="DT234" i="21"/>
  <c r="DL48" i="21"/>
  <c r="DM48" i="21" s="1"/>
  <c r="DL232" i="21"/>
  <c r="DM232" i="21" s="1"/>
  <c r="DR232" i="21" s="1"/>
  <c r="DL159" i="21"/>
  <c r="EC159" i="21" s="1"/>
  <c r="DX291" i="21"/>
  <c r="DW291" i="21"/>
  <c r="DS234" i="21"/>
  <c r="DN234" i="21"/>
  <c r="DL46" i="21"/>
  <c r="DM46" i="21" s="1"/>
  <c r="EC50" i="21"/>
  <c r="DL293" i="21"/>
  <c r="DM293" i="21" s="1"/>
  <c r="DQ293" i="21" s="1"/>
  <c r="DL292" i="21"/>
  <c r="DM292" i="21" s="1"/>
  <c r="DW292" i="21" s="1"/>
  <c r="DO291" i="21"/>
  <c r="DO234" i="21"/>
  <c r="DQ234" i="21"/>
  <c r="DL233" i="21"/>
  <c r="DM233" i="21" s="1"/>
  <c r="DX233" i="21" s="1"/>
  <c r="DL274" i="21"/>
  <c r="DM274" i="21" s="1"/>
  <c r="DL160" i="21"/>
  <c r="DM160" i="21" s="1"/>
  <c r="DR160" i="21" s="1"/>
  <c r="DL56" i="21"/>
  <c r="DM56" i="21" s="1"/>
  <c r="DV56" i="21" s="1"/>
  <c r="EC272" i="21"/>
  <c r="DP291" i="21"/>
  <c r="DX234" i="21"/>
  <c r="DW234" i="21"/>
  <c r="DL49" i="21"/>
  <c r="DM49" i="21" s="1"/>
  <c r="DL157" i="21"/>
  <c r="DM157" i="21" s="1"/>
  <c r="DL294" i="21"/>
  <c r="DM294" i="21" s="1"/>
  <c r="DZ294" i="21" s="1"/>
  <c r="DZ291" i="21"/>
  <c r="DV234" i="21"/>
  <c r="DL156" i="21"/>
  <c r="DM156" i="21" s="1"/>
  <c r="DY156" i="21" s="1"/>
  <c r="DQ291" i="21"/>
  <c r="DR291" i="21"/>
  <c r="DZ234" i="21"/>
  <c r="DL235" i="21"/>
  <c r="DM235" i="21" s="1"/>
  <c r="DV235" i="21" s="1"/>
  <c r="DL271" i="21"/>
  <c r="DM271" i="21" s="1"/>
  <c r="DP271" i="21" s="1"/>
  <c r="DL275" i="21"/>
  <c r="DM275" i="21" s="1"/>
  <c r="DO275" i="21" s="1"/>
  <c r="DU291" i="21"/>
  <c r="DY234" i="21"/>
  <c r="DL231" i="21"/>
  <c r="DM231" i="21" s="1"/>
  <c r="DL273" i="21"/>
  <c r="DM273" i="21" s="1"/>
  <c r="DP273" i="21" s="1"/>
  <c r="EB6" i="21"/>
  <c r="EC123" i="21"/>
  <c r="DL59" i="21"/>
  <c r="DM59" i="21" s="1"/>
  <c r="DS59" i="21" s="1"/>
  <c r="DL202" i="21"/>
  <c r="DM202" i="21" s="1"/>
  <c r="DW202" i="21" s="1"/>
  <c r="DY236" i="21"/>
  <c r="DN206" i="21"/>
  <c r="DL19" i="21"/>
  <c r="DM19" i="21" s="1"/>
  <c r="DL118" i="21"/>
  <c r="DM118" i="21" s="1"/>
  <c r="DQ118" i="21" s="1"/>
  <c r="DL277" i="21"/>
  <c r="DM277" i="21" s="1"/>
  <c r="DU206" i="21"/>
  <c r="DL120" i="21"/>
  <c r="DM120" i="21" s="1"/>
  <c r="DV120" i="21" s="1"/>
  <c r="EC199" i="21"/>
  <c r="EC158" i="21"/>
  <c r="DL88" i="21"/>
  <c r="DM88" i="21" s="1"/>
  <c r="DN88" i="21" s="1"/>
  <c r="EB11" i="21"/>
  <c r="DO206" i="21"/>
  <c r="DW199" i="21"/>
  <c r="DX199" i="21"/>
  <c r="DL279" i="21"/>
  <c r="DM279" i="21" s="1"/>
  <c r="DL210" i="21"/>
  <c r="DM210" i="21" s="1"/>
  <c r="DR210" i="21" s="1"/>
  <c r="DN236" i="21"/>
  <c r="DX206" i="21"/>
  <c r="DP206" i="21"/>
  <c r="DO199" i="21"/>
  <c r="DU199" i="21"/>
  <c r="DL278" i="21"/>
  <c r="DM278" i="21" s="1"/>
  <c r="DL17" i="21"/>
  <c r="DM17" i="21" s="1"/>
  <c r="EC280" i="21"/>
  <c r="DL117" i="21"/>
  <c r="DM117" i="21" s="1"/>
  <c r="DR117" i="21" s="1"/>
  <c r="DL237" i="21"/>
  <c r="DM237" i="21" s="1"/>
  <c r="DZ237" i="21" s="1"/>
  <c r="DY206" i="21"/>
  <c r="DS206" i="21"/>
  <c r="DS199" i="21"/>
  <c r="DY199" i="21"/>
  <c r="DL20" i="21"/>
  <c r="DM20" i="21" s="1"/>
  <c r="DL207" i="21"/>
  <c r="DM207" i="21" s="1"/>
  <c r="DL196" i="21"/>
  <c r="DM196" i="21" s="1"/>
  <c r="DW196" i="21" s="1"/>
  <c r="DL198" i="21"/>
  <c r="DM198" i="21" s="1"/>
  <c r="DW198" i="21" s="1"/>
  <c r="DW236" i="21"/>
  <c r="DQ236" i="21"/>
  <c r="DR206" i="21"/>
  <c r="DX236" i="21"/>
  <c r="DP236" i="21"/>
  <c r="DU236" i="21"/>
  <c r="DR199" i="21"/>
  <c r="DX116" i="21"/>
  <c r="DP199" i="21"/>
  <c r="DU116" i="21"/>
  <c r="DL209" i="21"/>
  <c r="DM209" i="21" s="1"/>
  <c r="DN209" i="21" s="1"/>
  <c r="DL119" i="21"/>
  <c r="DM119" i="21" s="1"/>
  <c r="DL239" i="21"/>
  <c r="DM239" i="21" s="1"/>
  <c r="DY116" i="21"/>
  <c r="DS236" i="21"/>
  <c r="DW206" i="21"/>
  <c r="DT206" i="21"/>
  <c r="DV116" i="21"/>
  <c r="DV199" i="21"/>
  <c r="DO116" i="21"/>
  <c r="DQ206" i="21"/>
  <c r="EC18" i="21"/>
  <c r="DK11" i="21"/>
  <c r="DL13" i="21" s="1"/>
  <c r="DZ236" i="21"/>
  <c r="DZ116" i="21"/>
  <c r="DN116" i="21"/>
  <c r="DZ199" i="21"/>
  <c r="DT116" i="21"/>
  <c r="DL16" i="21"/>
  <c r="DM16" i="21" s="1"/>
  <c r="DL208" i="21"/>
  <c r="DM208" i="21" s="1"/>
  <c r="DL200" i="21"/>
  <c r="DM200" i="21" s="1"/>
  <c r="EC206" i="21"/>
  <c r="DZ206" i="21"/>
  <c r="DT236" i="21"/>
  <c r="DW116" i="21"/>
  <c r="DQ116" i="21"/>
  <c r="DP116" i="21"/>
  <c r="DL276" i="21"/>
  <c r="DM276" i="21" s="1"/>
  <c r="DL197" i="21"/>
  <c r="DM197" i="21" s="1"/>
  <c r="EC291" i="21"/>
  <c r="DL21" i="21"/>
  <c r="DM21" i="21" s="1"/>
  <c r="DP21" i="21" s="1"/>
  <c r="DL205" i="21"/>
  <c r="DM205" i="21" s="1"/>
  <c r="DW205" i="21" s="1"/>
  <c r="DL33" i="21"/>
  <c r="DM33" i="21" s="1"/>
  <c r="DX33" i="21" s="1"/>
  <c r="DL90" i="21"/>
  <c r="DM90" i="21" s="1"/>
  <c r="DT90" i="21" s="1"/>
  <c r="DL204" i="21"/>
  <c r="DM204" i="21" s="1"/>
  <c r="DU136" i="21"/>
  <c r="DL182" i="21"/>
  <c r="EC182" i="21" s="1"/>
  <c r="DL238" i="21"/>
  <c r="DM238" i="21" s="1"/>
  <c r="DS238" i="21" s="1"/>
  <c r="EC128" i="21"/>
  <c r="EC201" i="21"/>
  <c r="DL140" i="21"/>
  <c r="DM140" i="21" s="1"/>
  <c r="DT140" i="21" s="1"/>
  <c r="EC236" i="21"/>
  <c r="DT216" i="21"/>
  <c r="DO25" i="21"/>
  <c r="DW31" i="21"/>
  <c r="DN136" i="21"/>
  <c r="DX136" i="21"/>
  <c r="DL218" i="21"/>
  <c r="DM218" i="21" s="1"/>
  <c r="DR218" i="21" s="1"/>
  <c r="EC187" i="21"/>
  <c r="DN216" i="21"/>
  <c r="DS31" i="21"/>
  <c r="DN25" i="21"/>
  <c r="DS122" i="21"/>
  <c r="DP269" i="21"/>
  <c r="DN31" i="21"/>
  <c r="DY136" i="21"/>
  <c r="DQ136" i="21"/>
  <c r="DP187" i="21"/>
  <c r="DS136" i="21"/>
  <c r="DL220" i="21"/>
  <c r="DM220" i="21" s="1"/>
  <c r="EC216" i="21"/>
  <c r="DL70" i="21"/>
  <c r="DM70" i="21" s="1"/>
  <c r="DZ70" i="21" s="1"/>
  <c r="DV216" i="21"/>
  <c r="DQ216" i="21"/>
  <c r="DO31" i="21"/>
  <c r="DV25" i="21"/>
  <c r="DR122" i="21"/>
  <c r="DO136" i="21"/>
  <c r="DZ31" i="21"/>
  <c r="DP136" i="21"/>
  <c r="DL35" i="21"/>
  <c r="DM35" i="21" s="1"/>
  <c r="EC31" i="21"/>
  <c r="DL22" i="21"/>
  <c r="DM22" i="21" s="1"/>
  <c r="DP22" i="21" s="1"/>
  <c r="DL66" i="21"/>
  <c r="DM66" i="21" s="1"/>
  <c r="DY66" i="21" s="1"/>
  <c r="DR31" i="21"/>
  <c r="DU25" i="21"/>
  <c r="DT25" i="21"/>
  <c r="DX31" i="21"/>
  <c r="DZ136" i="21"/>
  <c r="DL189" i="21"/>
  <c r="DM189" i="21" s="1"/>
  <c r="DW189" i="21" s="1"/>
  <c r="DL219" i="21"/>
  <c r="DM219" i="21" s="1"/>
  <c r="DL217" i="21"/>
  <c r="DM217" i="21" s="1"/>
  <c r="DP217" i="21" s="1"/>
  <c r="DL32" i="21"/>
  <c r="DM32" i="21" s="1"/>
  <c r="DL24" i="21"/>
  <c r="DM24" i="21" s="1"/>
  <c r="DX24" i="21" s="1"/>
  <c r="DL68" i="21"/>
  <c r="DM68" i="21" s="1"/>
  <c r="DT68" i="21" s="1"/>
  <c r="DU216" i="21"/>
  <c r="DZ216" i="21"/>
  <c r="DS216" i="21"/>
  <c r="DN74" i="21"/>
  <c r="DP216" i="21"/>
  <c r="DO216" i="21"/>
  <c r="DR25" i="21"/>
  <c r="DY25" i="21"/>
  <c r="DT31" i="21"/>
  <c r="DV31" i="21"/>
  <c r="DW136" i="21"/>
  <c r="DL137" i="21"/>
  <c r="DM137" i="21" s="1"/>
  <c r="DX137" i="21" s="1"/>
  <c r="DL34" i="21"/>
  <c r="DM34" i="21" s="1"/>
  <c r="DL177" i="21"/>
  <c r="DM177" i="21" s="1"/>
  <c r="DL178" i="21"/>
  <c r="DM178" i="21" s="1"/>
  <c r="DL23" i="21"/>
  <c r="DM23" i="21" s="1"/>
  <c r="DY23" i="21" s="1"/>
  <c r="EC25" i="21"/>
  <c r="DL69" i="21"/>
  <c r="DM69" i="21" s="1"/>
  <c r="DT69" i="21" s="1"/>
  <c r="DL138" i="21"/>
  <c r="DM138" i="21" s="1"/>
  <c r="DW138" i="21" s="1"/>
  <c r="DQ215" i="21"/>
  <c r="DP31" i="21"/>
  <c r="DP25" i="21"/>
  <c r="DR136" i="21"/>
  <c r="EC215" i="21"/>
  <c r="DL190" i="21"/>
  <c r="DM190" i="21" s="1"/>
  <c r="DX190" i="21" s="1"/>
  <c r="DL142" i="21"/>
  <c r="DM142" i="21" s="1"/>
  <c r="DP142" i="21" s="1"/>
  <c r="EC67" i="21"/>
  <c r="EC227" i="21"/>
  <c r="EC58" i="21"/>
  <c r="DL203" i="21"/>
  <c r="DM203" i="21" s="1"/>
  <c r="DL228" i="21"/>
  <c r="EC74" i="21"/>
  <c r="DL247" i="21"/>
  <c r="DM247" i="21" s="1"/>
  <c r="DQ269" i="21"/>
  <c r="DL240" i="21"/>
  <c r="DM240" i="21" s="1"/>
  <c r="DW240" i="21" s="1"/>
  <c r="DL102" i="21"/>
  <c r="DM102" i="21" s="1"/>
  <c r="DY215" i="21"/>
  <c r="DX74" i="21"/>
  <c r="DW74" i="21"/>
  <c r="DW215" i="21"/>
  <c r="DO122" i="21"/>
  <c r="DQ122" i="21"/>
  <c r="DL212" i="21"/>
  <c r="DM212" i="21" s="1"/>
  <c r="DY212" i="21" s="1"/>
  <c r="EC269" i="21"/>
  <c r="DU74" i="21"/>
  <c r="DR74" i="21"/>
  <c r="DZ215" i="21"/>
  <c r="DX122" i="21"/>
  <c r="DL213" i="21"/>
  <c r="DM213" i="21" s="1"/>
  <c r="DO213" i="21" s="1"/>
  <c r="DL176" i="21"/>
  <c r="DM176" i="21" s="1"/>
  <c r="DO176" i="21" s="1"/>
  <c r="DL73" i="21"/>
  <c r="DM73" i="21" s="1"/>
  <c r="DZ73" i="21" s="1"/>
  <c r="DT229" i="21"/>
  <c r="DS74" i="21"/>
  <c r="DN215" i="21"/>
  <c r="DX269" i="21"/>
  <c r="DN269" i="21"/>
  <c r="DY122" i="21"/>
  <c r="DL72" i="21"/>
  <c r="DM72" i="21" s="1"/>
  <c r="DL179" i="21"/>
  <c r="DM179" i="21" s="1"/>
  <c r="DS179" i="21" s="1"/>
  <c r="DV74" i="21"/>
  <c r="DL6" i="21"/>
  <c r="DZ74" i="21"/>
  <c r="DQ74" i="21"/>
  <c r="DS215" i="21"/>
  <c r="DS269" i="21"/>
  <c r="DY269" i="21"/>
  <c r="DZ122" i="21"/>
  <c r="DO269" i="21"/>
  <c r="DL71" i="21"/>
  <c r="DM71" i="21" s="1"/>
  <c r="DL8" i="21"/>
  <c r="DM8" i="21" s="1"/>
  <c r="DN8" i="21" s="1"/>
  <c r="DP74" i="21"/>
  <c r="DX215" i="21"/>
  <c r="DY74" i="21"/>
  <c r="DV215" i="21"/>
  <c r="DT215" i="21"/>
  <c r="DU269" i="21"/>
  <c r="DU122" i="21"/>
  <c r="DV122" i="21"/>
  <c r="DL214" i="21"/>
  <c r="DM214" i="21" s="1"/>
  <c r="DL211" i="21"/>
  <c r="DM211" i="21" s="1"/>
  <c r="DL268" i="21"/>
  <c r="DM268" i="21" s="1"/>
  <c r="DX268" i="21" s="1"/>
  <c r="DL270" i="21"/>
  <c r="DM270" i="21" s="1"/>
  <c r="DX270" i="21" s="1"/>
  <c r="DT74" i="21"/>
  <c r="DO215" i="21"/>
  <c r="DP215" i="21"/>
  <c r="DN122" i="21"/>
  <c r="DT122" i="21"/>
  <c r="DL267" i="21"/>
  <c r="DM267" i="21" s="1"/>
  <c r="DY267" i="21" s="1"/>
  <c r="DW122" i="21"/>
  <c r="DL266" i="21"/>
  <c r="DM266" i="21" s="1"/>
  <c r="DR266" i="21" s="1"/>
  <c r="EC122" i="21"/>
  <c r="DL75" i="21"/>
  <c r="DM75" i="21" s="1"/>
  <c r="DT75" i="21" s="1"/>
  <c r="EC180" i="21"/>
  <c r="DT121" i="21"/>
  <c r="DV253" i="21"/>
  <c r="DP121" i="21"/>
  <c r="DO121" i="21"/>
  <c r="DW253" i="21"/>
  <c r="EC151" i="21"/>
  <c r="EC116" i="21"/>
  <c r="DU121" i="21"/>
  <c r="DT253" i="21"/>
  <c r="DN253" i="21"/>
  <c r="DP253" i="21"/>
  <c r="DL254" i="21"/>
  <c r="DM254" i="21" s="1"/>
  <c r="DZ254" i="21" s="1"/>
  <c r="DO253" i="21"/>
  <c r="DW121" i="21"/>
  <c r="DS253" i="21"/>
  <c r="EC121" i="21"/>
  <c r="DL91" i="21"/>
  <c r="DM91" i="21" s="1"/>
  <c r="DW91" i="21" s="1"/>
  <c r="DL252" i="21"/>
  <c r="DM252" i="21" s="1"/>
  <c r="DR253" i="21"/>
  <c r="DU253" i="21"/>
  <c r="DL92" i="21"/>
  <c r="DM92" i="21" s="1"/>
  <c r="EC248" i="21"/>
  <c r="DY121" i="21"/>
  <c r="DN121" i="21"/>
  <c r="DS121" i="21"/>
  <c r="DQ253" i="21"/>
  <c r="DL95" i="21"/>
  <c r="DM95" i="21" s="1"/>
  <c r="DL97" i="21"/>
  <c r="DM97" i="21" s="1"/>
  <c r="DL246" i="21"/>
  <c r="DM246" i="21" s="1"/>
  <c r="DZ246" i="21" s="1"/>
  <c r="DL249" i="21"/>
  <c r="DM249" i="21" s="1"/>
  <c r="DS249" i="21" s="1"/>
  <c r="DL245" i="21"/>
  <c r="DM245" i="21" s="1"/>
  <c r="DY245" i="21" s="1"/>
  <c r="DX121" i="21"/>
  <c r="DR121" i="21"/>
  <c r="DV121" i="21"/>
  <c r="DX253" i="21"/>
  <c r="DL94" i="21"/>
  <c r="DM94" i="21" s="1"/>
  <c r="DL255" i="21"/>
  <c r="DM255" i="21" s="1"/>
  <c r="DU255" i="21" s="1"/>
  <c r="DL250" i="21"/>
  <c r="DM250" i="21" s="1"/>
  <c r="DU250" i="21" s="1"/>
  <c r="DL241" i="21"/>
  <c r="DM241" i="21" s="1"/>
  <c r="DP241" i="21" s="1"/>
  <c r="DY253" i="21"/>
  <c r="EC93" i="21"/>
  <c r="DL251" i="21"/>
  <c r="DM251" i="21" s="1"/>
  <c r="DU251" i="21" s="1"/>
  <c r="EC253" i="21"/>
  <c r="DL10" i="21"/>
  <c r="DL7" i="21"/>
  <c r="DL143" i="21"/>
  <c r="DL144" i="21"/>
  <c r="DL145" i="21"/>
  <c r="EC86" i="21"/>
  <c r="DL287" i="21"/>
  <c r="DL290" i="21"/>
  <c r="DL288" i="21"/>
  <c r="DL286" i="21"/>
  <c r="DL289" i="21"/>
  <c r="DL98" i="21"/>
  <c r="DL96" i="21"/>
  <c r="DL100" i="21"/>
  <c r="DL242" i="21"/>
  <c r="DL244" i="21"/>
  <c r="DL183" i="21"/>
  <c r="DL184" i="21"/>
  <c r="DL185" i="21"/>
  <c r="DL221" i="21"/>
  <c r="DL224" i="21"/>
  <c r="DL222" i="21"/>
  <c r="DL223" i="21"/>
  <c r="EC125" i="21"/>
  <c r="DL103" i="21"/>
  <c r="DM103" i="21" s="1"/>
  <c r="DT103" i="21" s="1"/>
  <c r="DL135" i="21"/>
  <c r="DL132" i="21"/>
  <c r="DL147" i="21"/>
  <c r="DL149" i="21"/>
  <c r="DL146" i="21"/>
  <c r="DL148" i="21"/>
  <c r="DL150" i="21"/>
  <c r="DL115" i="21"/>
  <c r="DL111" i="21"/>
  <c r="DL113" i="21"/>
  <c r="DL114" i="21"/>
  <c r="DL112" i="21"/>
  <c r="DL45" i="21"/>
  <c r="DL42" i="21"/>
  <c r="DL41" i="21"/>
  <c r="DQ133" i="21"/>
  <c r="DQ226" i="21"/>
  <c r="DS133" i="21"/>
  <c r="EC141" i="21"/>
  <c r="DW133" i="21"/>
  <c r="EC131" i="21"/>
  <c r="EC226" i="21"/>
  <c r="DV226" i="21"/>
  <c r="DZ226" i="21"/>
  <c r="DN226" i="21"/>
  <c r="DX226" i="21"/>
  <c r="DW226" i="21"/>
  <c r="DU226" i="21"/>
  <c r="DO226" i="21"/>
  <c r="DP226" i="21"/>
  <c r="DY226" i="21"/>
  <c r="DR226" i="21"/>
  <c r="DT226" i="21"/>
  <c r="DU133" i="21"/>
  <c r="DT133" i="21"/>
  <c r="DP133" i="21"/>
  <c r="DX133" i="21"/>
  <c r="DV133" i="21"/>
  <c r="DY133" i="21"/>
  <c r="DO133" i="21"/>
  <c r="DR133" i="21"/>
  <c r="DZ133" i="21"/>
  <c r="DV9" i="21"/>
  <c r="DR229" i="21"/>
  <c r="DV229" i="21"/>
  <c r="DU229" i="21"/>
  <c r="DQ229" i="21"/>
  <c r="DO229" i="21"/>
  <c r="EC229" i="21"/>
  <c r="DY229" i="21"/>
  <c r="DN229" i="21"/>
  <c r="DW229" i="21"/>
  <c r="DP229" i="21"/>
  <c r="DQ9" i="21"/>
  <c r="DO9" i="21"/>
  <c r="EC9" i="21"/>
  <c r="DS9" i="21"/>
  <c r="DM243" i="21"/>
  <c r="DN243" i="21" s="1"/>
  <c r="DP9" i="21"/>
  <c r="DT9" i="21"/>
  <c r="DZ9" i="21"/>
  <c r="DU9" i="21"/>
  <c r="DX9" i="21"/>
  <c r="EC181" i="21"/>
  <c r="DM181" i="21"/>
  <c r="DS181" i="21" s="1"/>
  <c r="DN9" i="21"/>
  <c r="DR9" i="21"/>
  <c r="DM230" i="21"/>
  <c r="DP230" i="21" s="1"/>
  <c r="DY9" i="21"/>
  <c r="DR269" i="21"/>
  <c r="DZ269" i="21"/>
  <c r="DU201" i="21"/>
  <c r="DV236" i="21"/>
  <c r="DT269" i="21"/>
  <c r="DW269" i="21"/>
  <c r="DN58" i="21"/>
  <c r="DX124" i="21"/>
  <c r="DO166" i="21"/>
  <c r="EC243" i="21"/>
  <c r="DV123" i="21"/>
  <c r="DY58" i="21"/>
  <c r="DW58" i="21"/>
  <c r="DZ58" i="21"/>
  <c r="DR58" i="21"/>
  <c r="DX58" i="21"/>
  <c r="DU124" i="21"/>
  <c r="DT124" i="21"/>
  <c r="DV124" i="21"/>
  <c r="DW123" i="21"/>
  <c r="DP58" i="21"/>
  <c r="DR123" i="21"/>
  <c r="DU123" i="21"/>
  <c r="DY123" i="21"/>
  <c r="DQ58" i="21"/>
  <c r="DS58" i="21"/>
  <c r="DZ124" i="21"/>
  <c r="DZ123" i="21"/>
  <c r="DQ123" i="21"/>
  <c r="DO58" i="21"/>
  <c r="DS124" i="21"/>
  <c r="DY124" i="21"/>
  <c r="DW124" i="21"/>
  <c r="DN123" i="21"/>
  <c r="DO124" i="21"/>
  <c r="DX166" i="21"/>
  <c r="DW187" i="21"/>
  <c r="DU166" i="21"/>
  <c r="DW166" i="21"/>
  <c r="DR166" i="21"/>
  <c r="DY166" i="21"/>
  <c r="DX187" i="21"/>
  <c r="DT187" i="21"/>
  <c r="DN187" i="21"/>
  <c r="DV166" i="21"/>
  <c r="DZ187" i="21"/>
  <c r="DU187" i="21"/>
  <c r="DY187" i="21"/>
  <c r="DS166" i="21"/>
  <c r="DT166" i="21"/>
  <c r="DN166" i="21"/>
  <c r="DV187" i="21"/>
  <c r="DQ166" i="21"/>
  <c r="DP166" i="21"/>
  <c r="DS187" i="21"/>
  <c r="DR187" i="21"/>
  <c r="DO187" i="21"/>
  <c r="EC230" i="21"/>
  <c r="DZ121" i="21"/>
  <c r="DZ227" i="21"/>
  <c r="DP227" i="21"/>
  <c r="DS227" i="21"/>
  <c r="DO227" i="21"/>
  <c r="DV227" i="21"/>
  <c r="DN227" i="21"/>
  <c r="DU227" i="21"/>
  <c r="DW227" i="21"/>
  <c r="DX227" i="21"/>
  <c r="DY227" i="21"/>
  <c r="DQ227" i="21"/>
  <c r="DT227" i="21"/>
  <c r="EC207" i="21"/>
  <c r="DP127" i="21"/>
  <c r="EC109" i="21"/>
  <c r="DY109" i="21"/>
  <c r="EC204" i="21"/>
  <c r="DP157" i="21"/>
  <c r="DV252" i="21"/>
  <c r="EC119" i="21"/>
  <c r="DP108" i="21"/>
  <c r="DW129" i="21"/>
  <c r="DO263" i="21"/>
  <c r="EC134" i="21"/>
  <c r="DX134" i="21"/>
  <c r="DO104" i="21"/>
  <c r="DR192" i="21"/>
  <c r="EC186" i="21"/>
  <c r="DT188" i="21"/>
  <c r="DZ257" i="21"/>
  <c r="DP130" i="21"/>
  <c r="DP262" i="21"/>
  <c r="DP139" i="21"/>
  <c r="DV264" i="21"/>
  <c r="DQ239" i="21"/>
  <c r="EC193" i="21"/>
  <c r="EC220" i="21"/>
  <c r="DN231" i="21"/>
  <c r="DY99" i="21"/>
  <c r="DP178" i="21"/>
  <c r="EC106" i="21"/>
  <c r="DP106" i="21"/>
  <c r="DY259" i="21"/>
  <c r="EC60" i="21"/>
  <c r="DU170" i="21"/>
  <c r="DT191" i="21"/>
  <c r="DZ105" i="21"/>
  <c r="EC107" i="21"/>
  <c r="DN260" i="21"/>
  <c r="DZ265" i="21"/>
  <c r="DO256" i="21"/>
  <c r="DU57" i="21"/>
  <c r="EC225" i="21"/>
  <c r="DO225" i="21"/>
  <c r="DR168" i="21"/>
  <c r="DQ194" i="21"/>
  <c r="DR200" i="21"/>
  <c r="DP274" i="21"/>
  <c r="DR295" i="21"/>
  <c r="DT126" i="21"/>
  <c r="DQ24" i="21"/>
  <c r="EC203" i="21"/>
  <c r="DU203" i="21"/>
  <c r="DP169" i="21"/>
  <c r="DN262" i="21"/>
  <c r="EC133" i="21"/>
  <c r="DZ125" i="21"/>
  <c r="EC239" i="21"/>
  <c r="EC157" i="21"/>
  <c r="DX170" i="21"/>
  <c r="DR260" i="21"/>
  <c r="DS169" i="21"/>
  <c r="DY200" i="21"/>
  <c r="DN169" i="21"/>
  <c r="DO169" i="21"/>
  <c r="DZ134" i="21"/>
  <c r="DU134" i="21"/>
  <c r="DS134" i="21"/>
  <c r="DN134" i="21"/>
  <c r="DV169" i="21"/>
  <c r="DU200" i="21"/>
  <c r="DY169" i="21"/>
  <c r="DU169" i="21"/>
  <c r="DP280" i="21"/>
  <c r="DW169" i="21"/>
  <c r="DX169" i="21"/>
  <c r="DZ169" i="21"/>
  <c r="DT169" i="21"/>
  <c r="EC169" i="21"/>
  <c r="DO125" i="21"/>
  <c r="DR125" i="21"/>
  <c r="DS125" i="21"/>
  <c r="DY125" i="21"/>
  <c r="DV125" i="21"/>
  <c r="DT125" i="21"/>
  <c r="DX125" i="21"/>
  <c r="DQ125" i="21"/>
  <c r="DW125" i="21"/>
  <c r="DP125" i="21"/>
  <c r="DZ57" i="21"/>
  <c r="DT57" i="21"/>
  <c r="DZ256" i="21"/>
  <c r="DW57" i="21"/>
  <c r="DV57" i="21"/>
  <c r="EC57" i="21"/>
  <c r="DQ256" i="21"/>
  <c r="DN57" i="21"/>
  <c r="DO57" i="21"/>
  <c r="DP57" i="21"/>
  <c r="DT256" i="21"/>
  <c r="DQ260" i="21"/>
  <c r="DQ57" i="21"/>
  <c r="DV256" i="21"/>
  <c r="DR256" i="21"/>
  <c r="DP256" i="21"/>
  <c r="DX57" i="21"/>
  <c r="DR57" i="21"/>
  <c r="DS67" i="21"/>
  <c r="DY67" i="21"/>
  <c r="DY248" i="21"/>
  <c r="DW67" i="21"/>
  <c r="DY134" i="21"/>
  <c r="DN248" i="21"/>
  <c r="DV134" i="21"/>
  <c r="DQ134" i="21"/>
  <c r="DT134" i="21"/>
  <c r="DO134" i="21"/>
  <c r="DZ67" i="21"/>
  <c r="DT67" i="21"/>
  <c r="DT248" i="21"/>
  <c r="DX248" i="21"/>
  <c r="DN67" i="21"/>
  <c r="DU67" i="21"/>
  <c r="DP248" i="21"/>
  <c r="DO67" i="21"/>
  <c r="DV67" i="21"/>
  <c r="DV248" i="21"/>
  <c r="DS248" i="21"/>
  <c r="DS129" i="21"/>
  <c r="DR67" i="21"/>
  <c r="DQ67" i="21"/>
  <c r="DW248" i="21"/>
  <c r="DZ248" i="21"/>
  <c r="DP67" i="21"/>
  <c r="DQ248" i="21"/>
  <c r="DU248" i="21"/>
  <c r="DR248" i="21"/>
  <c r="EC265" i="21"/>
  <c r="DV280" i="21"/>
  <c r="DO151" i="21"/>
  <c r="DY262" i="21"/>
  <c r="DT262" i="21"/>
  <c r="DQ262" i="21"/>
  <c r="DX130" i="21"/>
  <c r="DR236" i="21"/>
  <c r="DX262" i="21"/>
  <c r="DS262" i="21"/>
  <c r="EC130" i="21"/>
  <c r="DO262" i="21"/>
  <c r="EC262" i="21"/>
  <c r="DY130" i="21"/>
  <c r="DU130" i="21"/>
  <c r="DU262" i="21"/>
  <c r="DX18" i="21"/>
  <c r="DR262" i="21"/>
  <c r="DW262" i="21"/>
  <c r="DV262" i="21"/>
  <c r="DU18" i="21"/>
  <c r="DO18" i="21"/>
  <c r="DP18" i="21"/>
  <c r="DY18" i="21"/>
  <c r="DQ18" i="21"/>
  <c r="DW18" i="21"/>
  <c r="DU178" i="21"/>
  <c r="DR18" i="21"/>
  <c r="DS18" i="21"/>
  <c r="DZ18" i="21"/>
  <c r="DQ99" i="21"/>
  <c r="DV18" i="21"/>
  <c r="DN18" i="21"/>
  <c r="DN99" i="21"/>
  <c r="DR155" i="21"/>
  <c r="EC170" i="21"/>
  <c r="DU125" i="21"/>
  <c r="DQ272" i="21"/>
  <c r="DY126" i="21"/>
  <c r="DX272" i="21"/>
  <c r="DO272" i="21"/>
  <c r="DY272" i="21"/>
  <c r="DW272" i="21"/>
  <c r="DP295" i="21"/>
  <c r="DS272" i="21"/>
  <c r="DN272" i="21"/>
  <c r="DS50" i="21"/>
  <c r="DV272" i="21"/>
  <c r="DZ272" i="21"/>
  <c r="DS126" i="21"/>
  <c r="DT272" i="21"/>
  <c r="DY295" i="21"/>
  <c r="EC126" i="21"/>
  <c r="DO126" i="21"/>
  <c r="DR272" i="21"/>
  <c r="DO295" i="21"/>
  <c r="DU126" i="21"/>
  <c r="DN126" i="21"/>
  <c r="DP272" i="21"/>
  <c r="DV295" i="21"/>
  <c r="DN295" i="21"/>
  <c r="DX126" i="21"/>
  <c r="DZ126" i="21"/>
  <c r="DQ295" i="21"/>
  <c r="DW126" i="21"/>
  <c r="DV126" i="21"/>
  <c r="DU295" i="21"/>
  <c r="DX295" i="21"/>
  <c r="DQ126" i="21"/>
  <c r="DR126" i="21"/>
  <c r="EC295" i="21"/>
  <c r="DZ295" i="21"/>
  <c r="DW295" i="21"/>
  <c r="DP126" i="21"/>
  <c r="DO207" i="21"/>
  <c r="DT295" i="21"/>
  <c r="DS295" i="21"/>
  <c r="EC260" i="21"/>
  <c r="EC256" i="21"/>
  <c r="DO265" i="21"/>
  <c r="DO50" i="21"/>
  <c r="DZ264" i="21"/>
  <c r="EC259" i="21"/>
  <c r="DW50" i="21"/>
  <c r="DT180" i="21"/>
  <c r="DS105" i="21"/>
  <c r="DV50" i="21"/>
  <c r="DP50" i="21"/>
  <c r="DS264" i="21"/>
  <c r="DU264" i="21"/>
  <c r="DN180" i="21"/>
  <c r="DT105" i="21"/>
  <c r="DP105" i="21"/>
  <c r="DN105" i="21"/>
  <c r="DW105" i="21"/>
  <c r="DR50" i="21"/>
  <c r="DN50" i="21"/>
  <c r="DW264" i="21"/>
  <c r="DY180" i="21"/>
  <c r="DU105" i="21"/>
  <c r="DR105" i="21"/>
  <c r="DT264" i="21"/>
  <c r="DQ264" i="21"/>
  <c r="DN158" i="21"/>
  <c r="EC191" i="21"/>
  <c r="DQ105" i="21"/>
  <c r="DY50" i="21"/>
  <c r="DZ50" i="21"/>
  <c r="DX50" i="21"/>
  <c r="DN264" i="21"/>
  <c r="DR158" i="21"/>
  <c r="EC274" i="21"/>
  <c r="DX158" i="21"/>
  <c r="DO158" i="21"/>
  <c r="DY105" i="21"/>
  <c r="EC117" i="21"/>
  <c r="DQ50" i="21"/>
  <c r="DT50" i="21"/>
  <c r="DX105" i="21"/>
  <c r="DV105" i="21"/>
  <c r="DO105" i="21"/>
  <c r="EC264" i="21"/>
  <c r="DN194" i="21"/>
  <c r="DQ200" i="21"/>
  <c r="DN200" i="21"/>
  <c r="DT200" i="21"/>
  <c r="DU99" i="21"/>
  <c r="DR178" i="21"/>
  <c r="DW180" i="21"/>
  <c r="DV180" i="21"/>
  <c r="DV158" i="21"/>
  <c r="DP158" i="21"/>
  <c r="DR180" i="21"/>
  <c r="DV200" i="21"/>
  <c r="DO99" i="21"/>
  <c r="DS178" i="21"/>
  <c r="DT178" i="21"/>
  <c r="DX180" i="21"/>
  <c r="DS180" i="21"/>
  <c r="DW158" i="21"/>
  <c r="DS200" i="21"/>
  <c r="DX99" i="21"/>
  <c r="DY178" i="21"/>
  <c r="DX178" i="21"/>
  <c r="DU180" i="21"/>
  <c r="DQ180" i="21"/>
  <c r="DT158" i="21"/>
  <c r="DP200" i="21"/>
  <c r="DT99" i="21"/>
  <c r="DV99" i="21"/>
  <c r="DZ178" i="21"/>
  <c r="DN178" i="21"/>
  <c r="DP180" i="21"/>
  <c r="DZ158" i="21"/>
  <c r="EC178" i="21"/>
  <c r="EC200" i="21"/>
  <c r="DV194" i="21"/>
  <c r="DZ200" i="21"/>
  <c r="DO200" i="21"/>
  <c r="DW99" i="21"/>
  <c r="DR99" i="21"/>
  <c r="DO178" i="21"/>
  <c r="DZ180" i="21"/>
  <c r="DQ158" i="21"/>
  <c r="DX200" i="21"/>
  <c r="DP99" i="21"/>
  <c r="DW200" i="21"/>
  <c r="DZ99" i="21"/>
  <c r="DQ178" i="21"/>
  <c r="DS158" i="21"/>
  <c r="DY158" i="21"/>
  <c r="EC99" i="21"/>
  <c r="DO204" i="21"/>
  <c r="DV188" i="21"/>
  <c r="DX139" i="21"/>
  <c r="DN188" i="21"/>
  <c r="DZ280" i="21"/>
  <c r="DY280" i="21"/>
  <c r="DN280" i="21"/>
  <c r="DW280" i="21"/>
  <c r="DS280" i="21"/>
  <c r="DO280" i="21"/>
  <c r="DU280" i="21"/>
  <c r="DN263" i="21"/>
  <c r="DT263" i="21"/>
  <c r="DQ263" i="21"/>
  <c r="DT280" i="21"/>
  <c r="DQ280" i="21"/>
  <c r="DX263" i="21"/>
  <c r="DV127" i="21"/>
  <c r="DX280" i="21"/>
  <c r="DN252" i="21"/>
  <c r="DY252" i="21"/>
  <c r="DS252" i="21"/>
  <c r="DY192" i="21"/>
  <c r="DY139" i="21"/>
  <c r="DW192" i="21"/>
  <c r="DQ188" i="21"/>
  <c r="DS188" i="21"/>
  <c r="DZ188" i="21"/>
  <c r="DR139" i="21"/>
  <c r="DV192" i="21"/>
  <c r="DY93" i="21"/>
  <c r="DO127" i="21"/>
  <c r="DV93" i="21"/>
  <c r="DY188" i="21"/>
  <c r="DR188" i="21"/>
  <c r="DN139" i="21"/>
  <c r="DU139" i="21"/>
  <c r="DQ151" i="21"/>
  <c r="DN192" i="21"/>
  <c r="DR93" i="21"/>
  <c r="DS192" i="21"/>
  <c r="DV139" i="21"/>
  <c r="DY151" i="21"/>
  <c r="DT252" i="21"/>
  <c r="DQ192" i="21"/>
  <c r="DZ151" i="21"/>
  <c r="DX151" i="21"/>
  <c r="DO188" i="21"/>
  <c r="DX188" i="21"/>
  <c r="DT139" i="21"/>
  <c r="DT151" i="21"/>
  <c r="DU192" i="21"/>
  <c r="DR127" i="21"/>
  <c r="DW127" i="21"/>
  <c r="DT93" i="21"/>
  <c r="EC188" i="21"/>
  <c r="DT186" i="21"/>
  <c r="DS151" i="21"/>
  <c r="DZ139" i="21"/>
  <c r="DP188" i="21"/>
  <c r="DS139" i="21"/>
  <c r="DP151" i="21"/>
  <c r="DT127" i="21"/>
  <c r="DX127" i="21"/>
  <c r="EC192" i="21"/>
  <c r="DY127" i="21"/>
  <c r="DW188" i="21"/>
  <c r="DZ192" i="21"/>
  <c r="DO252" i="21"/>
  <c r="DP252" i="21"/>
  <c r="DQ139" i="21"/>
  <c r="DU188" i="21"/>
  <c r="DW24" i="21"/>
  <c r="DU225" i="21"/>
  <c r="DV151" i="21"/>
  <c r="DW151" i="21"/>
  <c r="DX93" i="21"/>
  <c r="DQ127" i="21"/>
  <c r="DN127" i="21"/>
  <c r="DZ127" i="21"/>
  <c r="DZ193" i="21"/>
  <c r="DU93" i="21"/>
  <c r="DS93" i="21"/>
  <c r="DU127" i="21"/>
  <c r="EC127" i="21"/>
  <c r="DR151" i="21"/>
  <c r="DN93" i="21"/>
  <c r="DZ93" i="21"/>
  <c r="DO93" i="21"/>
  <c r="DQ93" i="21"/>
  <c r="EC252" i="21"/>
  <c r="DO192" i="21"/>
  <c r="DW252" i="21"/>
  <c r="DP192" i="21"/>
  <c r="DN151" i="21"/>
  <c r="DT192" i="21"/>
  <c r="DS127" i="21"/>
  <c r="DP93" i="21"/>
  <c r="EC139" i="21"/>
  <c r="DZ263" i="21"/>
  <c r="DV263" i="21"/>
  <c r="DP263" i="21"/>
  <c r="DU263" i="21"/>
  <c r="DU108" i="21"/>
  <c r="DP220" i="21"/>
  <c r="DV108" i="21"/>
  <c r="DR263" i="21"/>
  <c r="DW263" i="21"/>
  <c r="DX108" i="21"/>
  <c r="DS263" i="21"/>
  <c r="DW108" i="21"/>
  <c r="EC129" i="21"/>
  <c r="DZ108" i="21"/>
  <c r="EC257" i="21"/>
  <c r="DY263" i="21"/>
  <c r="DR108" i="21"/>
  <c r="EC263" i="21"/>
  <c r="EC108" i="21"/>
  <c r="DZ194" i="21"/>
  <c r="DR194" i="21"/>
  <c r="EC194" i="21"/>
  <c r="EC231" i="21"/>
  <c r="DP194" i="21"/>
  <c r="DO194" i="21"/>
  <c r="DZ231" i="21"/>
  <c r="DS194" i="21"/>
  <c r="DW231" i="21"/>
  <c r="DW194" i="21"/>
  <c r="DY194" i="21"/>
  <c r="DT194" i="21"/>
  <c r="DU194" i="21"/>
  <c r="DX194" i="21"/>
  <c r="DP231" i="21"/>
  <c r="DS119" i="21"/>
  <c r="DN104" i="21"/>
  <c r="DP168" i="21"/>
  <c r="DT104" i="21"/>
  <c r="DV104" i="21"/>
  <c r="DT168" i="21"/>
  <c r="DR104" i="21"/>
  <c r="DX168" i="21"/>
  <c r="DQ168" i="21"/>
  <c r="DY168" i="21"/>
  <c r="DW168" i="21"/>
  <c r="DQ104" i="21"/>
  <c r="DP104" i="21"/>
  <c r="DO168" i="21"/>
  <c r="DZ168" i="21"/>
  <c r="DS104" i="21"/>
  <c r="DU104" i="21"/>
  <c r="DY191" i="21"/>
  <c r="DZ104" i="21"/>
  <c r="DU168" i="21"/>
  <c r="DS168" i="21"/>
  <c r="DV168" i="21"/>
  <c r="DN168" i="21"/>
  <c r="DX104" i="21"/>
  <c r="DW104" i="21"/>
  <c r="EC104" i="21"/>
  <c r="EC168" i="21"/>
  <c r="DY104" i="21"/>
  <c r="EC208" i="21"/>
  <c r="EC105" i="21"/>
  <c r="EC164" i="21"/>
  <c r="EC154" i="21"/>
  <c r="EC47" i="21"/>
  <c r="EC279" i="21"/>
  <c r="EC172" i="21"/>
  <c r="EC281" i="21"/>
  <c r="EC284" i="21"/>
  <c r="EC46" i="21"/>
  <c r="EC171" i="21"/>
  <c r="EC282" i="21"/>
  <c r="EC283" i="21"/>
  <c r="EC285" i="21"/>
  <c r="EC162" i="21"/>
  <c r="EC89" i="21"/>
  <c r="EC95" i="21"/>
  <c r="EC173" i="21"/>
  <c r="EC167" i="21"/>
  <c r="EC161" i="21"/>
  <c r="EC87" i="21"/>
  <c r="EC276" i="21"/>
  <c r="EC174" i="21"/>
  <c r="EC165" i="21"/>
  <c r="EC152" i="21"/>
  <c r="DV86" i="21"/>
  <c r="DP225" i="21"/>
  <c r="DN225" i="21"/>
  <c r="DS225" i="21"/>
  <c r="DQ225" i="21"/>
  <c r="DX225" i="21"/>
  <c r="DZ225" i="21"/>
  <c r="DR225" i="21"/>
  <c r="DW225" i="21"/>
  <c r="DV225" i="21"/>
  <c r="DY225" i="21"/>
  <c r="DT225" i="21"/>
  <c r="DQ191" i="21"/>
  <c r="DU191" i="21"/>
  <c r="DP191" i="21"/>
  <c r="DW86" i="21"/>
  <c r="DW191" i="21"/>
  <c r="DR191" i="21"/>
  <c r="DT86" i="21"/>
  <c r="DO86" i="21"/>
  <c r="DO191" i="21"/>
  <c r="DP86" i="21"/>
  <c r="DN86" i="21"/>
  <c r="DY86" i="21"/>
  <c r="DR86" i="21"/>
  <c r="DQ86" i="21"/>
  <c r="DZ86" i="21"/>
  <c r="DS86" i="21"/>
  <c r="DX86" i="21"/>
  <c r="DP141" i="21"/>
  <c r="DO141" i="21"/>
  <c r="DS141" i="21"/>
  <c r="DU141" i="21"/>
  <c r="DY141" i="21"/>
  <c r="DT141" i="21"/>
  <c r="DR141" i="21"/>
  <c r="DQ141" i="21"/>
  <c r="DZ141" i="21"/>
  <c r="DN141" i="21"/>
  <c r="DV141" i="21"/>
  <c r="DX141" i="21"/>
  <c r="DX191" i="21"/>
  <c r="DZ191" i="21"/>
  <c r="DS191" i="21"/>
  <c r="DN191" i="21"/>
  <c r="DV191" i="21"/>
  <c r="DQ209" i="21" l="1"/>
  <c r="EC49" i="21"/>
  <c r="DL63" i="21"/>
  <c r="DM63" i="21" s="1"/>
  <c r="DP63" i="21" s="1"/>
  <c r="DU62" i="21"/>
  <c r="DW62" i="21"/>
  <c r="DV33" i="21"/>
  <c r="DZ233" i="21"/>
  <c r="DQ62" i="21"/>
  <c r="DL61" i="21"/>
  <c r="DM61" i="21" s="1"/>
  <c r="DV61" i="21" s="1"/>
  <c r="DP233" i="21"/>
  <c r="DX62" i="21"/>
  <c r="DY233" i="21"/>
  <c r="DV62" i="21"/>
  <c r="DR62" i="21"/>
  <c r="DR233" i="21"/>
  <c r="DS62" i="21"/>
  <c r="DY62" i="21"/>
  <c r="DZ62" i="21"/>
  <c r="DU233" i="21"/>
  <c r="DS233" i="21"/>
  <c r="DL64" i="21"/>
  <c r="DN62" i="21"/>
  <c r="EC233" i="21"/>
  <c r="EC175" i="21"/>
  <c r="DT62" i="21"/>
  <c r="DL65" i="21"/>
  <c r="DM65" i="21" s="1"/>
  <c r="DN65" i="21" s="1"/>
  <c r="EC62" i="21"/>
  <c r="DP62" i="21"/>
  <c r="DL81" i="21"/>
  <c r="DL85" i="21"/>
  <c r="DL83" i="21"/>
  <c r="DL82" i="21"/>
  <c r="DL84" i="21"/>
  <c r="DL80" i="21"/>
  <c r="DL77" i="21"/>
  <c r="DL78" i="21"/>
  <c r="DL76" i="21"/>
  <c r="DL79" i="21"/>
  <c r="EC153" i="21"/>
  <c r="EC19" i="21"/>
  <c r="EC88" i="21"/>
  <c r="DZ218" i="21"/>
  <c r="EC273" i="21"/>
  <c r="DL54" i="21"/>
  <c r="DL53" i="21"/>
  <c r="DL51" i="21"/>
  <c r="DL55" i="21"/>
  <c r="DL52" i="21"/>
  <c r="DM38" i="21"/>
  <c r="DW38" i="21" s="1"/>
  <c r="EC38" i="21"/>
  <c r="DL39" i="21"/>
  <c r="DM39" i="21" s="1"/>
  <c r="DU39" i="21" s="1"/>
  <c r="DL36" i="21"/>
  <c r="DM36" i="21" s="1"/>
  <c r="DS36" i="21" s="1"/>
  <c r="DR190" i="21"/>
  <c r="DL43" i="21"/>
  <c r="DL44" i="21"/>
  <c r="DQ31" i="21"/>
  <c r="DU31" i="21"/>
  <c r="DL40" i="21"/>
  <c r="DL37" i="21"/>
  <c r="DS155" i="21"/>
  <c r="DU21" i="21"/>
  <c r="DW155" i="21"/>
  <c r="DO155" i="21"/>
  <c r="EC155" i="21"/>
  <c r="DV155" i="21"/>
  <c r="DN155" i="21"/>
  <c r="DZ155" i="21"/>
  <c r="DO56" i="21"/>
  <c r="DQ155" i="21"/>
  <c r="DP155" i="21"/>
  <c r="DY155" i="21"/>
  <c r="DU155" i="21"/>
  <c r="DT155" i="21"/>
  <c r="DZ176" i="21"/>
  <c r="DW21" i="21"/>
  <c r="DL27" i="21"/>
  <c r="DL26" i="21"/>
  <c r="DL30" i="21"/>
  <c r="DL28" i="21"/>
  <c r="DL29" i="21"/>
  <c r="EC65" i="21"/>
  <c r="DV275" i="21"/>
  <c r="DT65" i="21"/>
  <c r="DX275" i="21"/>
  <c r="DT202" i="21"/>
  <c r="DS117" i="21"/>
  <c r="DN237" i="21"/>
  <c r="DR156" i="21"/>
  <c r="DV237" i="21"/>
  <c r="DW156" i="21"/>
  <c r="DN156" i="21"/>
  <c r="DQ237" i="21"/>
  <c r="DQ33" i="21"/>
  <c r="DQ63" i="21"/>
  <c r="DO202" i="21"/>
  <c r="DY202" i="21"/>
  <c r="DV140" i="21"/>
  <c r="EC241" i="21"/>
  <c r="DP209" i="21"/>
  <c r="EC137" i="21"/>
  <c r="DQ65" i="21"/>
  <c r="DY65" i="21"/>
  <c r="DU65" i="21"/>
  <c r="DW275" i="21"/>
  <c r="EC275" i="21"/>
  <c r="DM159" i="21"/>
  <c r="DO159" i="21" s="1"/>
  <c r="DN218" i="21"/>
  <c r="DS65" i="21"/>
  <c r="DS218" i="21"/>
  <c r="DT189" i="21"/>
  <c r="DO205" i="21"/>
  <c r="DN275" i="21"/>
  <c r="DT218" i="21"/>
  <c r="DR65" i="21"/>
  <c r="DS189" i="21"/>
  <c r="EC292" i="21"/>
  <c r="EC205" i="21"/>
  <c r="DU275" i="21"/>
  <c r="DQ275" i="21"/>
  <c r="DY275" i="21"/>
  <c r="EC218" i="21"/>
  <c r="DW65" i="21"/>
  <c r="DX65" i="21"/>
  <c r="DO65" i="21"/>
  <c r="DT275" i="21"/>
  <c r="DZ275" i="21"/>
  <c r="DY218" i="21"/>
  <c r="DZ65" i="21"/>
  <c r="DV218" i="21"/>
  <c r="DO218" i="21"/>
  <c r="DP65" i="21"/>
  <c r="DP218" i="21"/>
  <c r="DV65" i="21"/>
  <c r="DR275" i="21"/>
  <c r="EC59" i="21"/>
  <c r="DS275" i="21"/>
  <c r="DP275" i="21"/>
  <c r="EC138" i="21"/>
  <c r="DR205" i="21"/>
  <c r="DS271" i="21"/>
  <c r="DZ266" i="21"/>
  <c r="DT293" i="21"/>
  <c r="DR271" i="21"/>
  <c r="DU270" i="21"/>
  <c r="DT176" i="21"/>
  <c r="DR56" i="21"/>
  <c r="DP270" i="21"/>
  <c r="DQ176" i="21"/>
  <c r="DX176" i="21"/>
  <c r="DT56" i="21"/>
  <c r="EC72" i="21"/>
  <c r="DZ142" i="21"/>
  <c r="DO270" i="21"/>
  <c r="DO266" i="21"/>
  <c r="DV293" i="21"/>
  <c r="EC142" i="21"/>
  <c r="DY138" i="21"/>
  <c r="EC61" i="21"/>
  <c r="DN142" i="21"/>
  <c r="DU142" i="21"/>
  <c r="DV270" i="21"/>
  <c r="DP266" i="21"/>
  <c r="DT270" i="21"/>
  <c r="DS56" i="21"/>
  <c r="DN271" i="21"/>
  <c r="DW271" i="21"/>
  <c r="DS142" i="21"/>
  <c r="DW142" i="21"/>
  <c r="DS270" i="21"/>
  <c r="DU266" i="21"/>
  <c r="DN266" i="21"/>
  <c r="EC35" i="21"/>
  <c r="DR21" i="21"/>
  <c r="DY21" i="21"/>
  <c r="DS176" i="21"/>
  <c r="DZ293" i="21"/>
  <c r="DN293" i="21"/>
  <c r="DX56" i="21"/>
  <c r="DZ56" i="21"/>
  <c r="DT271" i="21"/>
  <c r="DY271" i="21"/>
  <c r="DY293" i="21"/>
  <c r="DN176" i="21"/>
  <c r="DV142" i="21"/>
  <c r="DR270" i="21"/>
  <c r="DY270" i="21"/>
  <c r="DY176" i="21"/>
  <c r="DR176" i="21"/>
  <c r="DP293" i="21"/>
  <c r="DO293" i="21"/>
  <c r="DZ271" i="21"/>
  <c r="DV271" i="21"/>
  <c r="DO271" i="21"/>
  <c r="DO142" i="21"/>
  <c r="DV266" i="21"/>
  <c r="DQ270" i="21"/>
  <c r="DZ270" i="21"/>
  <c r="DW176" i="21"/>
  <c r="DV176" i="21"/>
  <c r="DQ21" i="21"/>
  <c r="EC293" i="21"/>
  <c r="DR293" i="21"/>
  <c r="DU56" i="21"/>
  <c r="DO21" i="21"/>
  <c r="DR142" i="21"/>
  <c r="DY266" i="21"/>
  <c r="DN270" i="21"/>
  <c r="EC266" i="21"/>
  <c r="EC176" i="21"/>
  <c r="DU176" i="21"/>
  <c r="DW293" i="21"/>
  <c r="DU293" i="21"/>
  <c r="EC271" i="21"/>
  <c r="DW56" i="21"/>
  <c r="DZ232" i="21"/>
  <c r="DS21" i="21"/>
  <c r="DW270" i="21"/>
  <c r="DX142" i="21"/>
  <c r="DT142" i="21"/>
  <c r="EC270" i="21"/>
  <c r="DQ266" i="21"/>
  <c r="DT266" i="21"/>
  <c r="DW266" i="21"/>
  <c r="DP176" i="21"/>
  <c r="DT21" i="21"/>
  <c r="DX21" i="21"/>
  <c r="DS293" i="21"/>
  <c r="DP56" i="21"/>
  <c r="DQ271" i="21"/>
  <c r="DX271" i="21"/>
  <c r="DU271" i="21"/>
  <c r="DZ21" i="21"/>
  <c r="DY142" i="21"/>
  <c r="DQ142" i="21"/>
  <c r="DX266" i="21"/>
  <c r="DS266" i="21"/>
  <c r="DV21" i="21"/>
  <c r="DN21" i="21"/>
  <c r="EC21" i="21"/>
  <c r="DY56" i="21"/>
  <c r="EC56" i="21"/>
  <c r="EC232" i="21"/>
  <c r="DN232" i="21"/>
  <c r="EC277" i="21"/>
  <c r="DS160" i="21"/>
  <c r="DZ160" i="21"/>
  <c r="EC294" i="21"/>
  <c r="EC17" i="21"/>
  <c r="DO190" i="21"/>
  <c r="DT190" i="21"/>
  <c r="EC213" i="21"/>
  <c r="EC160" i="21"/>
  <c r="DW190" i="21"/>
  <c r="DQ190" i="21"/>
  <c r="DP213" i="21"/>
  <c r="EC198" i="21"/>
  <c r="DU238" i="21"/>
  <c r="EC268" i="21"/>
  <c r="DP190" i="21"/>
  <c r="DW213" i="21"/>
  <c r="DT160" i="21"/>
  <c r="EC247" i="21"/>
  <c r="DY190" i="21"/>
  <c r="EC235" i="21"/>
  <c r="DU213" i="21"/>
  <c r="DV213" i="21"/>
  <c r="EC238" i="21"/>
  <c r="EC48" i="21"/>
  <c r="DN190" i="21"/>
  <c r="EC190" i="21"/>
  <c r="DS213" i="21"/>
  <c r="DX213" i="21"/>
  <c r="DZ190" i="21"/>
  <c r="DT213" i="21"/>
  <c r="DR33" i="21"/>
  <c r="DP33" i="21"/>
  <c r="DP202" i="21"/>
  <c r="DV202" i="21"/>
  <c r="DQ140" i="21"/>
  <c r="DV117" i="21"/>
  <c r="DS33" i="21"/>
  <c r="DX202" i="21"/>
  <c r="DU202" i="21"/>
  <c r="DY140" i="21"/>
  <c r="DU120" i="21"/>
  <c r="DL12" i="21"/>
  <c r="DM12" i="21" s="1"/>
  <c r="DP12" i="21" s="1"/>
  <c r="DV156" i="21"/>
  <c r="EC16" i="21"/>
  <c r="DV137" i="21"/>
  <c r="DN120" i="21"/>
  <c r="DS137" i="21"/>
  <c r="EC202" i="21"/>
  <c r="DS202" i="21"/>
  <c r="DZ202" i="21"/>
  <c r="DQ202" i="21"/>
  <c r="DR22" i="21"/>
  <c r="EC156" i="21"/>
  <c r="DN33" i="21"/>
  <c r="DZ33" i="21"/>
  <c r="DR202" i="21"/>
  <c r="DW140" i="21"/>
  <c r="DX22" i="21"/>
  <c r="DU33" i="21"/>
  <c r="DO33" i="21"/>
  <c r="DY33" i="21"/>
  <c r="DN202" i="21"/>
  <c r="DX156" i="21"/>
  <c r="DL14" i="21"/>
  <c r="DM14" i="21" s="1"/>
  <c r="DP156" i="21"/>
  <c r="EC219" i="21"/>
  <c r="EC33" i="21"/>
  <c r="EC120" i="21"/>
  <c r="DT33" i="21"/>
  <c r="DW33" i="21"/>
  <c r="EC140" i="21"/>
  <c r="DQ91" i="21"/>
  <c r="EC23" i="21"/>
  <c r="DS91" i="21"/>
  <c r="EC118" i="21"/>
  <c r="EC68" i="21"/>
  <c r="DN255" i="21"/>
  <c r="DY237" i="21"/>
  <c r="DY63" i="21"/>
  <c r="EC63" i="21"/>
  <c r="DX63" i="21"/>
  <c r="DX237" i="21"/>
  <c r="DU237" i="21"/>
  <c r="DT63" i="21"/>
  <c r="DX209" i="21"/>
  <c r="EC209" i="21"/>
  <c r="DO209" i="21"/>
  <c r="EC255" i="21"/>
  <c r="DX255" i="21"/>
  <c r="DR255" i="21"/>
  <c r="DS209" i="21"/>
  <c r="DT209" i="21"/>
  <c r="DT255" i="21"/>
  <c r="DR237" i="21"/>
  <c r="DZ63" i="21"/>
  <c r="DN63" i="21"/>
  <c r="DW209" i="21"/>
  <c r="DW255" i="21"/>
  <c r="DS255" i="21"/>
  <c r="DP237" i="21"/>
  <c r="DS63" i="21"/>
  <c r="DO63" i="21"/>
  <c r="DY255" i="21"/>
  <c r="DQ255" i="21"/>
  <c r="DT237" i="21"/>
  <c r="DO237" i="21"/>
  <c r="DW63" i="21"/>
  <c r="DP255" i="21"/>
  <c r="DY209" i="21"/>
  <c r="DZ209" i="21"/>
  <c r="DZ255" i="21"/>
  <c r="DO255" i="21"/>
  <c r="EC90" i="21"/>
  <c r="DU63" i="21"/>
  <c r="EC20" i="21"/>
  <c r="DR209" i="21"/>
  <c r="DU209" i="21"/>
  <c r="DV255" i="21"/>
  <c r="EC237" i="21"/>
  <c r="DS237" i="21"/>
  <c r="DW237" i="21"/>
  <c r="DV63" i="21"/>
  <c r="DW249" i="21"/>
  <c r="EC66" i="21"/>
  <c r="EC71" i="21"/>
  <c r="DV209" i="21"/>
  <c r="EC217" i="21"/>
  <c r="DR63" i="21"/>
  <c r="EC249" i="21"/>
  <c r="EC278" i="21"/>
  <c r="EC22" i="21"/>
  <c r="DV91" i="21"/>
  <c r="DU189" i="21"/>
  <c r="DO22" i="21"/>
  <c r="DV22" i="21"/>
  <c r="DZ36" i="21"/>
  <c r="DV36" i="21"/>
  <c r="DR36" i="21"/>
  <c r="DX36" i="21"/>
  <c r="DP36" i="21"/>
  <c r="DO36" i="21"/>
  <c r="DQ36" i="21"/>
  <c r="DY36" i="21"/>
  <c r="DN39" i="21"/>
  <c r="EC197" i="21"/>
  <c r="EC196" i="21"/>
  <c r="DO91" i="21"/>
  <c r="DU91" i="21"/>
  <c r="DR189" i="21"/>
  <c r="DV189" i="21"/>
  <c r="DS22" i="21"/>
  <c r="DW22" i="21"/>
  <c r="DY22" i="21"/>
  <c r="EC267" i="21"/>
  <c r="DT39" i="21"/>
  <c r="DZ91" i="21"/>
  <c r="DP91" i="21"/>
  <c r="DY189" i="21"/>
  <c r="DU22" i="21"/>
  <c r="DN22" i="21"/>
  <c r="DQ22" i="21"/>
  <c r="DM182" i="21"/>
  <c r="DV182" i="21" s="1"/>
  <c r="DN196" i="21"/>
  <c r="DX189" i="21"/>
  <c r="DZ267" i="21"/>
  <c r="EC39" i="21"/>
  <c r="EC36" i="21"/>
  <c r="DL11" i="21"/>
  <c r="DL15" i="21"/>
  <c r="DO189" i="21"/>
  <c r="DR91" i="21"/>
  <c r="DZ22" i="21"/>
  <c r="EC69" i="21"/>
  <c r="EC91" i="21"/>
  <c r="EC189" i="21"/>
  <c r="DY91" i="21"/>
  <c r="DT22" i="21"/>
  <c r="DT91" i="21"/>
  <c r="DN189" i="21"/>
  <c r="DP267" i="21"/>
  <c r="EC211" i="21"/>
  <c r="DX196" i="21"/>
  <c r="DQ189" i="21"/>
  <c r="DZ189" i="21"/>
  <c r="DP189" i="21"/>
  <c r="DN91" i="21"/>
  <c r="DX91" i="21"/>
  <c r="EC210" i="21"/>
  <c r="EC32" i="21"/>
  <c r="DS254" i="21"/>
  <c r="DT212" i="21"/>
  <c r="EC240" i="21"/>
  <c r="DT240" i="21"/>
  <c r="DQ73" i="21"/>
  <c r="EC34" i="21"/>
  <c r="DP212" i="21"/>
  <c r="DO24" i="21"/>
  <c r="DV24" i="21"/>
  <c r="DR70" i="21"/>
  <c r="DS24" i="21"/>
  <c r="DN24" i="21"/>
  <c r="DP24" i="21"/>
  <c r="DU70" i="21"/>
  <c r="EC177" i="21"/>
  <c r="DY24" i="21"/>
  <c r="DT24" i="21"/>
  <c r="DU24" i="21"/>
  <c r="DZ75" i="21"/>
  <c r="DR24" i="21"/>
  <c r="EC70" i="21"/>
  <c r="DZ24" i="21"/>
  <c r="DW70" i="21"/>
  <c r="EC24" i="21"/>
  <c r="DO70" i="21"/>
  <c r="DU12" i="21"/>
  <c r="DO102" i="21"/>
  <c r="DT102" i="21"/>
  <c r="EC75" i="21"/>
  <c r="EC94" i="21"/>
  <c r="EC102" i="21"/>
  <c r="DX246" i="21"/>
  <c r="DY103" i="21"/>
  <c r="DU103" i="21"/>
  <c r="EC92" i="21"/>
  <c r="EC246" i="21"/>
  <c r="DR212" i="21"/>
  <c r="DU212" i="21"/>
  <c r="DV254" i="21"/>
  <c r="DO254" i="21"/>
  <c r="EC254" i="21"/>
  <c r="DQ212" i="21"/>
  <c r="DN12" i="21"/>
  <c r="EC12" i="21"/>
  <c r="DS212" i="21"/>
  <c r="DN254" i="21"/>
  <c r="DX254" i="21"/>
  <c r="DY254" i="21"/>
  <c r="DV240" i="21"/>
  <c r="DS240" i="21"/>
  <c r="DV12" i="21"/>
  <c r="DW12" i="21"/>
  <c r="DU254" i="21"/>
  <c r="DR240" i="21"/>
  <c r="DS73" i="21"/>
  <c r="DT12" i="21"/>
  <c r="DZ212" i="21"/>
  <c r="DT254" i="21"/>
  <c r="DY240" i="21"/>
  <c r="DO73" i="21"/>
  <c r="DX12" i="21"/>
  <c r="DQ12" i="21"/>
  <c r="DP254" i="21"/>
  <c r="DZ240" i="21"/>
  <c r="EC73" i="21"/>
  <c r="EC179" i="21"/>
  <c r="DS12" i="21"/>
  <c r="DZ12" i="21"/>
  <c r="EC212" i="21"/>
  <c r="DW254" i="21"/>
  <c r="DY12" i="21"/>
  <c r="DQ254" i="21"/>
  <c r="DR254" i="21"/>
  <c r="DO240" i="21"/>
  <c r="DM228" i="21"/>
  <c r="EC228" i="21"/>
  <c r="DZ250" i="21"/>
  <c r="EC250" i="21"/>
  <c r="DR8" i="21"/>
  <c r="DW250" i="21"/>
  <c r="DT245" i="21"/>
  <c r="DX8" i="21"/>
  <c r="DN245" i="21"/>
  <c r="DW102" i="21"/>
  <c r="DW8" i="21"/>
  <c r="DV8" i="21"/>
  <c r="DS8" i="21"/>
  <c r="DQ8" i="21"/>
  <c r="DY8" i="21"/>
  <c r="EC8" i="21"/>
  <c r="DU8" i="21"/>
  <c r="DO8" i="21"/>
  <c r="DZ8" i="21"/>
  <c r="DT8" i="21"/>
  <c r="DP8" i="21"/>
  <c r="EC251" i="21"/>
  <c r="DO246" i="21"/>
  <c r="DN246" i="21"/>
  <c r="DT246" i="21"/>
  <c r="DP246" i="21"/>
  <c r="EC214" i="21"/>
  <c r="DU246" i="21"/>
  <c r="DW246" i="21"/>
  <c r="DM6" i="21"/>
  <c r="EC6" i="21"/>
  <c r="DW103" i="21"/>
  <c r="DN103" i="21"/>
  <c r="EC245" i="21"/>
  <c r="DV245" i="21"/>
  <c r="EC103" i="21"/>
  <c r="DP103" i="21"/>
  <c r="DO245" i="21"/>
  <c r="DU245" i="21"/>
  <c r="DX103" i="21"/>
  <c r="DP245" i="21"/>
  <c r="DS103" i="21"/>
  <c r="DR103" i="21"/>
  <c r="DR245" i="21"/>
  <c r="DQ103" i="21"/>
  <c r="DV103" i="21"/>
  <c r="DX245" i="21"/>
  <c r="DR12" i="21"/>
  <c r="DO12" i="21"/>
  <c r="DM13" i="21"/>
  <c r="EC13" i="21"/>
  <c r="EC97" i="21"/>
  <c r="DW245" i="21"/>
  <c r="DS245" i="21"/>
  <c r="DQ245" i="21"/>
  <c r="DZ245" i="21"/>
  <c r="DM42" i="21"/>
  <c r="EC42" i="21"/>
  <c r="DM150" i="21"/>
  <c r="EC150" i="21"/>
  <c r="DM244" i="21"/>
  <c r="EC244" i="21"/>
  <c r="DM290" i="21"/>
  <c r="EC290" i="21"/>
  <c r="DM45" i="21"/>
  <c r="EC45" i="21"/>
  <c r="DM148" i="21"/>
  <c r="EC148" i="21"/>
  <c r="DM223" i="21"/>
  <c r="EC223" i="21"/>
  <c r="DM242" i="21"/>
  <c r="EC242" i="21"/>
  <c r="DM287" i="21"/>
  <c r="EC287" i="21"/>
  <c r="DM112" i="21"/>
  <c r="EC112" i="21"/>
  <c r="DM146" i="21"/>
  <c r="EC146" i="21"/>
  <c r="DM222" i="21"/>
  <c r="EC222" i="21"/>
  <c r="DM100" i="21"/>
  <c r="EC100" i="21"/>
  <c r="DM114" i="21"/>
  <c r="EC114" i="21"/>
  <c r="DM149" i="21"/>
  <c r="EC149" i="21"/>
  <c r="DM224" i="21"/>
  <c r="EC224" i="21"/>
  <c r="DM96" i="21"/>
  <c r="EC96" i="21"/>
  <c r="DM145" i="21"/>
  <c r="EC145" i="21"/>
  <c r="DM113" i="21"/>
  <c r="EC113" i="21"/>
  <c r="DM147" i="21"/>
  <c r="EC147" i="21"/>
  <c r="DM221" i="21"/>
  <c r="EC221" i="21"/>
  <c r="DM98" i="21"/>
  <c r="EC98" i="21"/>
  <c r="DM144" i="21"/>
  <c r="EC144" i="21"/>
  <c r="DM111" i="21"/>
  <c r="EC111" i="21"/>
  <c r="DM132" i="21"/>
  <c r="EC132" i="21"/>
  <c r="DM185" i="21"/>
  <c r="EC185" i="21"/>
  <c r="DM289" i="21"/>
  <c r="EC289" i="21"/>
  <c r="DM143" i="21"/>
  <c r="EC143" i="21"/>
  <c r="DM115" i="21"/>
  <c r="EC115" i="21"/>
  <c r="DM135" i="21"/>
  <c r="EC135" i="21"/>
  <c r="DM184" i="21"/>
  <c r="EC184" i="21"/>
  <c r="DM286" i="21"/>
  <c r="EC286" i="21"/>
  <c r="DM7" i="21"/>
  <c r="EC7" i="21"/>
  <c r="DM41" i="21"/>
  <c r="EC41" i="21"/>
  <c r="DO103" i="21"/>
  <c r="DZ103" i="21"/>
  <c r="DM183" i="21"/>
  <c r="EC183" i="21"/>
  <c r="EC288" i="21"/>
  <c r="DM288" i="21"/>
  <c r="DM10" i="21"/>
  <c r="EC10" i="21"/>
  <c r="DQ102" i="21"/>
  <c r="DU102" i="21"/>
  <c r="DP102" i="21"/>
  <c r="DS102" i="21"/>
  <c r="DN102" i="21"/>
  <c r="DR102" i="21"/>
  <c r="DY102" i="21"/>
  <c r="DZ102" i="21"/>
  <c r="DX102" i="21"/>
  <c r="DZ159" i="21"/>
  <c r="DR243" i="21"/>
  <c r="DQ243" i="21"/>
  <c r="DZ243" i="21"/>
  <c r="DU243" i="21"/>
  <c r="DT243" i="21"/>
  <c r="DO243" i="21"/>
  <c r="DW243" i="21"/>
  <c r="DV243" i="21"/>
  <c r="DX243" i="21"/>
  <c r="DY243" i="21"/>
  <c r="DS243" i="21"/>
  <c r="DP243" i="21"/>
  <c r="DX241" i="21"/>
  <c r="DV102" i="21"/>
  <c r="DU230" i="21"/>
  <c r="DR230" i="21"/>
  <c r="DQ230" i="21"/>
  <c r="DW230" i="21"/>
  <c r="DV230" i="21"/>
  <c r="DX230" i="21"/>
  <c r="DS230" i="21"/>
  <c r="DZ230" i="21"/>
  <c r="DY230" i="21"/>
  <c r="DT230" i="21"/>
  <c r="DO230" i="21"/>
  <c r="DN230" i="21"/>
  <c r="DO241" i="21"/>
  <c r="DQ241" i="21"/>
  <c r="DV241" i="21"/>
  <c r="DW241" i="21"/>
  <c r="DR241" i="21"/>
  <c r="DZ241" i="21"/>
  <c r="DU241" i="21"/>
  <c r="DS241" i="21"/>
  <c r="DT241" i="21"/>
  <c r="DN241" i="21"/>
  <c r="DY241" i="21"/>
  <c r="DN170" i="21"/>
  <c r="DU117" i="21"/>
  <c r="DW117" i="21"/>
  <c r="DP170" i="21"/>
  <c r="DZ117" i="21"/>
  <c r="DV239" i="21"/>
  <c r="DT239" i="21"/>
  <c r="DZ239" i="21"/>
  <c r="DO170" i="21"/>
  <c r="DT117" i="21"/>
  <c r="DS239" i="21"/>
  <c r="DN239" i="21"/>
  <c r="DW170" i="21"/>
  <c r="DY117" i="21"/>
  <c r="DS170" i="21"/>
  <c r="DU239" i="21"/>
  <c r="DO117" i="21"/>
  <c r="DX239" i="21"/>
  <c r="DP117" i="21"/>
  <c r="DW239" i="21"/>
  <c r="DN117" i="21"/>
  <c r="DY170" i="21"/>
  <c r="DY239" i="21"/>
  <c r="DX117" i="21"/>
  <c r="DR239" i="21"/>
  <c r="DZ274" i="21"/>
  <c r="DY159" i="21"/>
  <c r="DV138" i="21"/>
  <c r="DN205" i="21"/>
  <c r="DO238" i="21"/>
  <c r="DU292" i="21"/>
  <c r="DR274" i="21"/>
  <c r="DU274" i="21"/>
  <c r="DZ260" i="21"/>
  <c r="DO138" i="21"/>
  <c r="DW260" i="21"/>
  <c r="DV205" i="21"/>
  <c r="DX205" i="21"/>
  <c r="DQ137" i="21"/>
  <c r="DN137" i="21"/>
  <c r="DR137" i="21"/>
  <c r="DX218" i="21"/>
  <c r="DW137" i="21"/>
  <c r="DT265" i="21"/>
  <c r="DY274" i="21"/>
  <c r="DT138" i="21"/>
  <c r="DQ205" i="21"/>
  <c r="DV246" i="21"/>
  <c r="DW134" i="21"/>
  <c r="DY108" i="21"/>
  <c r="DQ108" i="21"/>
  <c r="DY137" i="21"/>
  <c r="DO292" i="21"/>
  <c r="DQ218" i="21"/>
  <c r="DT137" i="21"/>
  <c r="DY57" i="21"/>
  <c r="DW159" i="21"/>
  <c r="DS57" i="21"/>
  <c r="DV159" i="21"/>
  <c r="DQ169" i="21"/>
  <c r="DR169" i="21"/>
  <c r="DN56" i="21"/>
  <c r="DX138" i="21"/>
  <c r="DV274" i="21"/>
  <c r="DY213" i="21"/>
  <c r="DZ213" i="21"/>
  <c r="DT238" i="21"/>
  <c r="DW238" i="21"/>
  <c r="DZ205" i="21"/>
  <c r="DU205" i="21"/>
  <c r="DX238" i="21"/>
  <c r="DV238" i="21"/>
  <c r="DR246" i="21"/>
  <c r="DQ246" i="21"/>
  <c r="DX212" i="21"/>
  <c r="DQ210" i="21"/>
  <c r="DO108" i="21"/>
  <c r="DS265" i="21"/>
  <c r="DV212" i="21"/>
  <c r="DS138" i="21"/>
  <c r="DN138" i="21"/>
  <c r="DU138" i="21"/>
  <c r="DY205" i="21"/>
  <c r="DP238" i="21"/>
  <c r="DT205" i="21"/>
  <c r="DR238" i="21"/>
  <c r="DZ238" i="21"/>
  <c r="DO212" i="21"/>
  <c r="DU190" i="21"/>
  <c r="DS190" i="21"/>
  <c r="DN108" i="21"/>
  <c r="DP137" i="21"/>
  <c r="DZ137" i="21"/>
  <c r="DP292" i="21"/>
  <c r="DX264" i="21"/>
  <c r="DP264" i="21"/>
  <c r="DY264" i="21"/>
  <c r="DO264" i="21"/>
  <c r="DQ265" i="21"/>
  <c r="DW274" i="21"/>
  <c r="DS274" i="21"/>
  <c r="DS256" i="21"/>
  <c r="DY256" i="21"/>
  <c r="DN256" i="21"/>
  <c r="DN212" i="21"/>
  <c r="DR159" i="21"/>
  <c r="DP138" i="21"/>
  <c r="DQ213" i="21"/>
  <c r="DQ138" i="21"/>
  <c r="DZ138" i="21"/>
  <c r="DQ56" i="21"/>
  <c r="DN213" i="21"/>
  <c r="DW256" i="21"/>
  <c r="DP205" i="21"/>
  <c r="DQ238" i="21"/>
  <c r="DV249" i="21"/>
  <c r="DN238" i="21"/>
  <c r="DY246" i="21"/>
  <c r="DS246" i="21"/>
  <c r="DT108" i="21"/>
  <c r="DS108" i="21"/>
  <c r="DO137" i="21"/>
  <c r="DV190" i="21"/>
  <c r="DW218" i="21"/>
  <c r="DU218" i="21"/>
  <c r="DN274" i="21"/>
  <c r="DO274" i="21"/>
  <c r="DX274" i="21"/>
  <c r="DU137" i="21"/>
  <c r="DQ159" i="21"/>
  <c r="DX159" i="21"/>
  <c r="DR138" i="21"/>
  <c r="DS205" i="21"/>
  <c r="DO249" i="21"/>
  <c r="DS130" i="21"/>
  <c r="DU88" i="21"/>
  <c r="DR88" i="21"/>
  <c r="DT260" i="21"/>
  <c r="DU140" i="21"/>
  <c r="DR140" i="21"/>
  <c r="DV73" i="21"/>
  <c r="DW139" i="21"/>
  <c r="DY88" i="21"/>
  <c r="DZ140" i="21"/>
  <c r="DW130" i="21"/>
  <c r="DS260" i="21"/>
  <c r="DX73" i="21"/>
  <c r="DX140" i="21"/>
  <c r="DS140" i="21"/>
  <c r="DO130" i="21"/>
  <c r="DV130" i="21"/>
  <c r="DU260" i="21"/>
  <c r="DY260" i="21"/>
  <c r="DN73" i="21"/>
  <c r="DY249" i="21"/>
  <c r="DR249" i="21"/>
  <c r="DN140" i="21"/>
  <c r="DP140" i="21"/>
  <c r="DX293" i="21"/>
  <c r="DS99" i="21"/>
  <c r="DO260" i="21"/>
  <c r="DV260" i="21"/>
  <c r="DY73" i="21"/>
  <c r="DT73" i="21"/>
  <c r="DW73" i="21"/>
  <c r="DR130" i="21"/>
  <c r="DO139" i="21"/>
  <c r="DP260" i="21"/>
  <c r="DX260" i="21"/>
  <c r="DR73" i="21"/>
  <c r="DU73" i="21"/>
  <c r="DO140" i="21"/>
  <c r="DX265" i="21"/>
  <c r="DY265" i="21"/>
  <c r="DN240" i="21"/>
  <c r="DQ240" i="21"/>
  <c r="DP265" i="21"/>
  <c r="DN265" i="21"/>
  <c r="DR264" i="21"/>
  <c r="DP240" i="21"/>
  <c r="DX240" i="21"/>
  <c r="DU240" i="21"/>
  <c r="DO88" i="21"/>
  <c r="DV88" i="21"/>
  <c r="DU265" i="21"/>
  <c r="DW212" i="21"/>
  <c r="DN130" i="21"/>
  <c r="DQ274" i="21"/>
  <c r="DQ130" i="21"/>
  <c r="DZ88" i="21"/>
  <c r="DW265" i="21"/>
  <c r="DR265" i="21"/>
  <c r="DT274" i="21"/>
  <c r="DP73" i="21"/>
  <c r="DQ88" i="21"/>
  <c r="DW88" i="21"/>
  <c r="DS88" i="21"/>
  <c r="DR252" i="21"/>
  <c r="DY232" i="21"/>
  <c r="DX232" i="21"/>
  <c r="DV178" i="21"/>
  <c r="DU235" i="21"/>
  <c r="DZ252" i="21"/>
  <c r="DX75" i="21"/>
  <c r="DX157" i="21"/>
  <c r="DS157" i="21"/>
  <c r="DO157" i="21"/>
  <c r="DZ157" i="21"/>
  <c r="DW232" i="21"/>
  <c r="DP257" i="21"/>
  <c r="DU75" i="21"/>
  <c r="DV75" i="21"/>
  <c r="DS75" i="21"/>
  <c r="DQ232" i="21"/>
  <c r="DV232" i="21"/>
  <c r="DN157" i="21"/>
  <c r="DY257" i="21"/>
  <c r="DW178" i="21"/>
  <c r="DQ252" i="21"/>
  <c r="DT88" i="21"/>
  <c r="DW75" i="21"/>
  <c r="DT210" i="21"/>
  <c r="DO75" i="21"/>
  <c r="DU232" i="21"/>
  <c r="DR157" i="21"/>
  <c r="DQ157" i="21"/>
  <c r="DX88" i="21"/>
  <c r="DU252" i="21"/>
  <c r="DT157" i="21"/>
  <c r="DP88" i="21"/>
  <c r="DR75" i="21"/>
  <c r="DP232" i="21"/>
  <c r="DO232" i="21"/>
  <c r="DW157" i="21"/>
  <c r="DX252" i="21"/>
  <c r="DP75" i="21"/>
  <c r="DN75" i="21"/>
  <c r="DQ75" i="21"/>
  <c r="DT232" i="21"/>
  <c r="DS232" i="21"/>
  <c r="DV157" i="21"/>
  <c r="DZ181" i="21"/>
  <c r="DQ249" i="21"/>
  <c r="DR213" i="21"/>
  <c r="DQ170" i="21"/>
  <c r="DZ130" i="21"/>
  <c r="DV170" i="21"/>
  <c r="DT170" i="21"/>
  <c r="DY238" i="21"/>
  <c r="DW179" i="21"/>
  <c r="DU196" i="21"/>
  <c r="DZ120" i="21"/>
  <c r="DS120" i="21"/>
  <c r="DV129" i="21"/>
  <c r="DR292" i="21"/>
  <c r="DY292" i="21"/>
  <c r="DW160" i="21"/>
  <c r="DS267" i="21"/>
  <c r="DW259" i="21"/>
  <c r="DZ210" i="21"/>
  <c r="DY235" i="21"/>
  <c r="DQ235" i="21"/>
  <c r="DS250" i="21"/>
  <c r="DT250" i="21"/>
  <c r="DR250" i="21"/>
  <c r="DP68" i="21"/>
  <c r="DU256" i="21"/>
  <c r="DX256" i="21"/>
  <c r="DS156" i="21"/>
  <c r="DO156" i="21"/>
  <c r="DO196" i="21"/>
  <c r="DZ196" i="21"/>
  <c r="DY196" i="21"/>
  <c r="DO231" i="21"/>
  <c r="DW90" i="21"/>
  <c r="DX120" i="21"/>
  <c r="DQ129" i="21"/>
  <c r="DU90" i="21"/>
  <c r="DQ90" i="21"/>
  <c r="DU160" i="21"/>
  <c r="DX160" i="21"/>
  <c r="DQ160" i="21"/>
  <c r="DV160" i="21"/>
  <c r="DN267" i="21"/>
  <c r="DV259" i="21"/>
  <c r="DT259" i="21"/>
  <c r="DW210" i="21"/>
  <c r="DT235" i="21"/>
  <c r="DO129" i="21"/>
  <c r="DR129" i="21"/>
  <c r="DO210" i="21"/>
  <c r="DZ170" i="21"/>
  <c r="DQ233" i="21"/>
  <c r="DX192" i="21"/>
  <c r="DV181" i="21"/>
  <c r="DZ259" i="21"/>
  <c r="DS231" i="21"/>
  <c r="DV210" i="21"/>
  <c r="DP160" i="21"/>
  <c r="DS235" i="21"/>
  <c r="DV267" i="21"/>
  <c r="DW257" i="21"/>
  <c r="DU257" i="21"/>
  <c r="DX257" i="21"/>
  <c r="DQ257" i="21"/>
  <c r="DS257" i="21"/>
  <c r="DV257" i="21"/>
  <c r="DO257" i="21"/>
  <c r="DT257" i="21"/>
  <c r="DR257" i="21"/>
  <c r="DV90" i="21"/>
  <c r="DN250" i="21"/>
  <c r="DZ129" i="21"/>
  <c r="DP196" i="21"/>
  <c r="DV292" i="21"/>
  <c r="DQ68" i="21"/>
  <c r="DZ156" i="21"/>
  <c r="DP120" i="21"/>
  <c r="DU156" i="21"/>
  <c r="DQ156" i="21"/>
  <c r="DT196" i="21"/>
  <c r="DY120" i="21"/>
  <c r="DW120" i="21"/>
  <c r="DO120" i="21"/>
  <c r="DZ292" i="21"/>
  <c r="DN292" i="21"/>
  <c r="DS90" i="21"/>
  <c r="DX90" i="21"/>
  <c r="DY160" i="21"/>
  <c r="DO160" i="21"/>
  <c r="DQ267" i="21"/>
  <c r="DS259" i="21"/>
  <c r="DU210" i="21"/>
  <c r="DP210" i="21"/>
  <c r="DZ235" i="21"/>
  <c r="DX250" i="21"/>
  <c r="DR267" i="21"/>
  <c r="DQ250" i="21"/>
  <c r="DN235" i="21"/>
  <c r="DO68" i="21"/>
  <c r="DY68" i="21"/>
  <c r="DR68" i="21"/>
  <c r="DT233" i="21"/>
  <c r="DV233" i="21"/>
  <c r="DV265" i="21"/>
  <c r="DY70" i="21"/>
  <c r="DS70" i="21"/>
  <c r="DV70" i="21"/>
  <c r="DQ70" i="21"/>
  <c r="DT70" i="21"/>
  <c r="DX70" i="21"/>
  <c r="DN70" i="21"/>
  <c r="DP70" i="21"/>
  <c r="DQ117" i="21"/>
  <c r="DN257" i="21"/>
  <c r="DU157" i="21"/>
  <c r="DY157" i="21"/>
  <c r="DU231" i="21"/>
  <c r="DO90" i="21"/>
  <c r="DQ292" i="21"/>
  <c r="DP129" i="21"/>
  <c r="DS292" i="21"/>
  <c r="DU179" i="21"/>
  <c r="DN259" i="21"/>
  <c r="DP259" i="21"/>
  <c r="DS210" i="21"/>
  <c r="DO235" i="21"/>
  <c r="DX267" i="21"/>
  <c r="DP250" i="21"/>
  <c r="DO250" i="21"/>
  <c r="DX210" i="21"/>
  <c r="DT292" i="21"/>
  <c r="DX68" i="21"/>
  <c r="DS68" i="21"/>
  <c r="DV68" i="21"/>
  <c r="DX181" i="21"/>
  <c r="DY181" i="21"/>
  <c r="DR181" i="21"/>
  <c r="DW181" i="21"/>
  <c r="DQ181" i="21"/>
  <c r="DP181" i="21"/>
  <c r="DU181" i="21"/>
  <c r="DO181" i="21"/>
  <c r="DT181" i="21"/>
  <c r="DX249" i="21"/>
  <c r="DN249" i="21"/>
  <c r="DT156" i="21"/>
  <c r="DP179" i="21"/>
  <c r="DS196" i="21"/>
  <c r="DQ196" i="21"/>
  <c r="DV231" i="21"/>
  <c r="DY231" i="21"/>
  <c r="DX231" i="21"/>
  <c r="DN210" i="21"/>
  <c r="DQ120" i="21"/>
  <c r="DR90" i="21"/>
  <c r="DP90" i="21"/>
  <c r="DR120" i="21"/>
  <c r="DU267" i="21"/>
  <c r="DQ259" i="21"/>
  <c r="DR259" i="21"/>
  <c r="DU259" i="21"/>
  <c r="DO259" i="21"/>
  <c r="DY210" i="21"/>
  <c r="DO267" i="21"/>
  <c r="DR235" i="21"/>
  <c r="DY250" i="21"/>
  <c r="DV250" i="21"/>
  <c r="DX235" i="21"/>
  <c r="DZ179" i="21"/>
  <c r="DY90" i="21"/>
  <c r="DP249" i="21"/>
  <c r="DX292" i="21"/>
  <c r="DU249" i="21"/>
  <c r="DN90" i="21"/>
  <c r="DW68" i="21"/>
  <c r="DZ68" i="21"/>
  <c r="DU68" i="21"/>
  <c r="DT130" i="21"/>
  <c r="DO233" i="21"/>
  <c r="DN181" i="21"/>
  <c r="DZ249" i="21"/>
  <c r="DY75" i="21"/>
  <c r="DR170" i="21"/>
  <c r="DO239" i="21"/>
  <c r="DP239" i="21"/>
  <c r="DV196" i="21"/>
  <c r="DR196" i="21"/>
  <c r="DQ231" i="21"/>
  <c r="DT231" i="21"/>
  <c r="DT129" i="21"/>
  <c r="DZ90" i="21"/>
  <c r="DN129" i="21"/>
  <c r="DN160" i="21"/>
  <c r="DR231" i="21"/>
  <c r="DT267" i="21"/>
  <c r="DW267" i="21"/>
  <c r="DX259" i="21"/>
  <c r="DP235" i="21"/>
  <c r="DY129" i="21"/>
  <c r="DU129" i="21"/>
  <c r="DN68" i="21"/>
  <c r="DT120" i="21"/>
  <c r="DX129" i="21"/>
  <c r="DW235" i="21"/>
  <c r="DT249" i="21"/>
  <c r="DN233" i="21"/>
  <c r="DP159" i="21"/>
  <c r="DU159" i="21"/>
  <c r="DS159" i="21"/>
  <c r="DN159" i="21"/>
  <c r="DT159" i="21"/>
  <c r="DZ262" i="21"/>
  <c r="DW233" i="21"/>
  <c r="DR134" i="21"/>
  <c r="DP134" i="21"/>
  <c r="DU59" i="21"/>
  <c r="DT59" i="21"/>
  <c r="DR39" i="21"/>
  <c r="DP39" i="21"/>
  <c r="DQ39" i="21"/>
  <c r="DV39" i="21"/>
  <c r="DX39" i="21"/>
  <c r="DS39" i="21"/>
  <c r="DY39" i="21"/>
  <c r="DO39" i="21"/>
  <c r="DW39" i="21"/>
  <c r="DZ39" i="21"/>
  <c r="DT109" i="21"/>
  <c r="DW109" i="21"/>
  <c r="DQ109" i="21"/>
  <c r="DO109" i="21"/>
  <c r="DR109" i="21"/>
  <c r="DU109" i="21"/>
  <c r="DX109" i="21"/>
  <c r="DZ109" i="21"/>
  <c r="DS109" i="21"/>
  <c r="DN109" i="21"/>
  <c r="DP109" i="21"/>
  <c r="DV109" i="21"/>
  <c r="DZ59" i="21"/>
  <c r="DR38" i="21"/>
  <c r="DO59" i="21"/>
  <c r="DW59" i="21"/>
  <c r="DX59" i="21"/>
  <c r="DY59" i="21"/>
  <c r="DU38" i="21"/>
  <c r="DR59" i="21"/>
  <c r="DP59" i="21"/>
  <c r="DV59" i="21"/>
  <c r="DN59" i="21"/>
  <c r="DQ59" i="21"/>
  <c r="DV38" i="21"/>
  <c r="DZ38" i="21"/>
  <c r="DQ38" i="21"/>
  <c r="DS38" i="21"/>
  <c r="DX38" i="21"/>
  <c r="DO38" i="21"/>
  <c r="DN38" i="21"/>
  <c r="DT38" i="21"/>
  <c r="DP38" i="21"/>
  <c r="DY38" i="21"/>
  <c r="DP193" i="21"/>
  <c r="DV23" i="21"/>
  <c r="DN193" i="21"/>
  <c r="DU23" i="21"/>
  <c r="DT193" i="21"/>
  <c r="DW193" i="21"/>
  <c r="DO193" i="21"/>
  <c r="DO23" i="21"/>
  <c r="DQ193" i="21"/>
  <c r="DV193" i="21"/>
  <c r="DR193" i="21"/>
  <c r="DZ23" i="21"/>
  <c r="DS193" i="21"/>
  <c r="DR23" i="21"/>
  <c r="DS23" i="21"/>
  <c r="DW23" i="21"/>
  <c r="DX193" i="21"/>
  <c r="DN23" i="21"/>
  <c r="DU193" i="21"/>
  <c r="DY193" i="21"/>
  <c r="DQ23" i="21"/>
  <c r="DX273" i="21"/>
  <c r="DO179" i="21"/>
  <c r="DX179" i="21"/>
  <c r="DN179" i="21"/>
  <c r="DQ179" i="21"/>
  <c r="DT179" i="21"/>
  <c r="DV179" i="21"/>
  <c r="DY179" i="21"/>
  <c r="DR179" i="21"/>
  <c r="DR294" i="21"/>
  <c r="DY294" i="21"/>
  <c r="DX294" i="21"/>
  <c r="DQ294" i="21"/>
  <c r="DU294" i="21"/>
  <c r="DW294" i="21"/>
  <c r="DT294" i="21"/>
  <c r="DO294" i="21"/>
  <c r="DN294" i="21"/>
  <c r="DP294" i="21"/>
  <c r="DX72" i="21"/>
  <c r="DR72" i="21"/>
  <c r="DZ72" i="21"/>
  <c r="DT72" i="21"/>
  <c r="DP72" i="21"/>
  <c r="DQ72" i="21"/>
  <c r="DV72" i="21"/>
  <c r="DY72" i="21"/>
  <c r="DO72" i="21"/>
  <c r="DN72" i="21"/>
  <c r="DU72" i="21"/>
  <c r="DS72" i="21"/>
  <c r="DW72" i="21"/>
  <c r="DQ251" i="21"/>
  <c r="DN251" i="21"/>
  <c r="DV251" i="21"/>
  <c r="DN69" i="21"/>
  <c r="DU273" i="21"/>
  <c r="DQ273" i="21"/>
  <c r="DW273" i="21"/>
  <c r="DV273" i="21"/>
  <c r="DY273" i="21"/>
  <c r="DT273" i="21"/>
  <c r="DZ273" i="21"/>
  <c r="DR273" i="21"/>
  <c r="DR69" i="21"/>
  <c r="DN273" i="21"/>
  <c r="DO273" i="21"/>
  <c r="DS273" i="21"/>
  <c r="DV66" i="21"/>
  <c r="DT119" i="21"/>
  <c r="DN61" i="21"/>
  <c r="DT251" i="21"/>
  <c r="DX251" i="21"/>
  <c r="DP251" i="21"/>
  <c r="DW251" i="21"/>
  <c r="DZ251" i="21"/>
  <c r="DW61" i="21"/>
  <c r="DO251" i="21"/>
  <c r="DU61" i="21"/>
  <c r="DY251" i="21"/>
  <c r="DX61" i="21"/>
  <c r="DZ61" i="21"/>
  <c r="DR251" i="21"/>
  <c r="DR61" i="21"/>
  <c r="DS251" i="21"/>
  <c r="DN217" i="21"/>
  <c r="DS61" i="21"/>
  <c r="DZ203" i="21"/>
  <c r="DN203" i="21"/>
  <c r="DR203" i="21"/>
  <c r="DU217" i="21"/>
  <c r="DT217" i="21"/>
  <c r="DY203" i="21"/>
  <c r="DV203" i="21"/>
  <c r="DT203" i="21"/>
  <c r="DX203" i="21"/>
  <c r="DQ203" i="21"/>
  <c r="DP203" i="21"/>
  <c r="DW203" i="21"/>
  <c r="DO203" i="21"/>
  <c r="DS203" i="21"/>
  <c r="DT198" i="21"/>
  <c r="DS186" i="21"/>
  <c r="DQ61" i="21"/>
  <c r="DP61" i="21"/>
  <c r="DO61" i="21"/>
  <c r="DT61" i="21"/>
  <c r="DR186" i="21"/>
  <c r="DX186" i="21"/>
  <c r="DR217" i="21"/>
  <c r="DZ217" i="21"/>
  <c r="DT66" i="21"/>
  <c r="DY61" i="21"/>
  <c r="DS66" i="21"/>
  <c r="DY217" i="21"/>
  <c r="DW66" i="21"/>
  <c r="DQ66" i="21"/>
  <c r="DU66" i="21"/>
  <c r="DO186" i="21"/>
  <c r="DP186" i="21"/>
  <c r="DS217" i="21"/>
  <c r="DN186" i="21"/>
  <c r="DZ186" i="21"/>
  <c r="DX217" i="21"/>
  <c r="DO66" i="21"/>
  <c r="DY186" i="21"/>
  <c r="DV186" i="21"/>
  <c r="DW186" i="21"/>
  <c r="DV217" i="21"/>
  <c r="DO217" i="21"/>
  <c r="DR66" i="21"/>
  <c r="DN66" i="21"/>
  <c r="DZ66" i="21"/>
  <c r="DQ186" i="21"/>
  <c r="DU186" i="21"/>
  <c r="DY220" i="21"/>
  <c r="DP66" i="21"/>
  <c r="DX66" i="21"/>
  <c r="DS69" i="21"/>
  <c r="DW220" i="21"/>
  <c r="DP204" i="21"/>
  <c r="DW69" i="21"/>
  <c r="DT204" i="21"/>
  <c r="DS204" i="21"/>
  <c r="DZ204" i="21"/>
  <c r="DS220" i="21"/>
  <c r="DW204" i="21"/>
  <c r="DQ69" i="21"/>
  <c r="DR220" i="21"/>
  <c r="DN204" i="21"/>
  <c r="DO69" i="21"/>
  <c r="DU69" i="21"/>
  <c r="DU204" i="21"/>
  <c r="DQ204" i="21"/>
  <c r="DY69" i="21"/>
  <c r="DZ69" i="21"/>
  <c r="DV69" i="21"/>
  <c r="DW119" i="21"/>
  <c r="DR204" i="21"/>
  <c r="DZ207" i="21"/>
  <c r="DX207" i="21"/>
  <c r="DY207" i="21"/>
  <c r="DU207" i="21"/>
  <c r="DW207" i="21"/>
  <c r="DR207" i="21"/>
  <c r="DQ207" i="21"/>
  <c r="DS207" i="21"/>
  <c r="DT207" i="21"/>
  <c r="DP207" i="21"/>
  <c r="DV207" i="21"/>
  <c r="DN207" i="21"/>
  <c r="DW107" i="21"/>
  <c r="DT107" i="21"/>
  <c r="DQ107" i="21"/>
  <c r="DU107" i="21"/>
  <c r="DV107" i="21"/>
  <c r="DR107" i="21"/>
  <c r="DZ107" i="21"/>
  <c r="DX107" i="21"/>
  <c r="DP107" i="21"/>
  <c r="DS107" i="21"/>
  <c r="DY107" i="21"/>
  <c r="DO107" i="21"/>
  <c r="DN107" i="21"/>
  <c r="DS294" i="21"/>
  <c r="DV294" i="21"/>
  <c r="DS60" i="21"/>
  <c r="DQ60" i="21"/>
  <c r="DW60" i="21"/>
  <c r="DV60" i="21"/>
  <c r="DX60" i="21"/>
  <c r="DT60" i="21"/>
  <c r="DZ60" i="21"/>
  <c r="DU60" i="21"/>
  <c r="DP60" i="21"/>
  <c r="DY60" i="21"/>
  <c r="DR60" i="21"/>
  <c r="DO60" i="21"/>
  <c r="DN60" i="21"/>
  <c r="DO118" i="21"/>
  <c r="DX118" i="21"/>
  <c r="DP118" i="21"/>
  <c r="DU118" i="21"/>
  <c r="DV118" i="21"/>
  <c r="DN118" i="21"/>
  <c r="DT118" i="21"/>
  <c r="DR118" i="21"/>
  <c r="DZ118" i="21"/>
  <c r="DW118" i="21"/>
  <c r="DY118" i="21"/>
  <c r="DS118" i="21"/>
  <c r="DN106" i="21"/>
  <c r="DY106" i="21"/>
  <c r="DV106" i="21"/>
  <c r="DV204" i="21"/>
  <c r="DP69" i="21"/>
  <c r="DX69" i="21"/>
  <c r="DT106" i="21"/>
  <c r="DO106" i="21"/>
  <c r="DZ106" i="21"/>
  <c r="DU106" i="21"/>
  <c r="DQ106" i="21"/>
  <c r="DR106" i="21"/>
  <c r="DX106" i="21"/>
  <c r="DW106" i="21"/>
  <c r="DS106" i="21"/>
  <c r="DT71" i="21"/>
  <c r="DV71" i="21"/>
  <c r="DZ71" i="21"/>
  <c r="DY71" i="21"/>
  <c r="DW71" i="21"/>
  <c r="DS71" i="21"/>
  <c r="DR71" i="21"/>
  <c r="DU71" i="21"/>
  <c r="DQ71" i="21"/>
  <c r="DO71" i="21"/>
  <c r="DP71" i="21"/>
  <c r="DX71" i="21"/>
  <c r="DN71" i="21"/>
  <c r="DV119" i="21"/>
  <c r="DV220" i="21"/>
  <c r="DN119" i="21"/>
  <c r="DT220" i="21"/>
  <c r="DN220" i="21"/>
  <c r="DX220" i="21"/>
  <c r="DZ119" i="21"/>
  <c r="DO119" i="21"/>
  <c r="DZ220" i="21"/>
  <c r="DP119" i="21"/>
  <c r="DU119" i="21"/>
  <c r="DY204" i="21"/>
  <c r="DX204" i="21"/>
  <c r="DY198" i="21"/>
  <c r="DS198" i="21"/>
  <c r="DU198" i="21"/>
  <c r="DV198" i="21"/>
  <c r="DN198" i="21"/>
  <c r="DQ198" i="21"/>
  <c r="DP198" i="21"/>
  <c r="DZ198" i="21"/>
  <c r="DS268" i="21"/>
  <c r="DQ268" i="21"/>
  <c r="DV268" i="21"/>
  <c r="DZ268" i="21"/>
  <c r="DU268" i="21"/>
  <c r="DN268" i="21"/>
  <c r="DT268" i="21"/>
  <c r="DY268" i="21"/>
  <c r="DR198" i="21"/>
  <c r="DX198" i="21"/>
  <c r="DO198" i="21"/>
  <c r="DT23" i="21"/>
  <c r="DP23" i="21"/>
  <c r="DX23" i="21"/>
  <c r="DQ34" i="21"/>
  <c r="DR34" i="21"/>
  <c r="DT34" i="21"/>
  <c r="DV34" i="21"/>
  <c r="DN34" i="21"/>
  <c r="DS34" i="21"/>
  <c r="DY34" i="21"/>
  <c r="DX34" i="21"/>
  <c r="DW34" i="21"/>
  <c r="DP34" i="21"/>
  <c r="DZ34" i="21"/>
  <c r="DU34" i="21"/>
  <c r="DO34" i="21"/>
  <c r="DO177" i="21"/>
  <c r="DS177" i="21"/>
  <c r="DT177" i="21"/>
  <c r="DP177" i="21"/>
  <c r="DY177" i="21"/>
  <c r="DW177" i="21"/>
  <c r="DN177" i="21"/>
  <c r="DU177" i="21"/>
  <c r="DX177" i="21"/>
  <c r="DQ177" i="21"/>
  <c r="DV177" i="21"/>
  <c r="DR177" i="21"/>
  <c r="DZ177" i="21"/>
  <c r="DU220" i="21"/>
  <c r="DO220" i="21"/>
  <c r="DQ220" i="21"/>
  <c r="DO268" i="21"/>
  <c r="DP268" i="21"/>
  <c r="DR268" i="21"/>
  <c r="DW268" i="21"/>
  <c r="DQ119" i="21"/>
  <c r="DY119" i="21"/>
  <c r="DX119" i="21"/>
  <c r="DR119" i="21"/>
  <c r="DW217" i="21"/>
  <c r="DQ217" i="21"/>
  <c r="DV197" i="21"/>
  <c r="DP197" i="21"/>
  <c r="DS197" i="21"/>
  <c r="DQ197" i="21"/>
  <c r="DW197" i="21"/>
  <c r="DR197" i="21"/>
  <c r="DN197" i="21"/>
  <c r="DZ197" i="21"/>
  <c r="DT197" i="21"/>
  <c r="DO197" i="21"/>
  <c r="DY197" i="21"/>
  <c r="DX197" i="21"/>
  <c r="DU197" i="21"/>
  <c r="DV32" i="21"/>
  <c r="DX32" i="21"/>
  <c r="DU32" i="21"/>
  <c r="DO32" i="21"/>
  <c r="DR32" i="21"/>
  <c r="DP32" i="21"/>
  <c r="DW32" i="21"/>
  <c r="DY32" i="21"/>
  <c r="DQ32" i="21"/>
  <c r="DT32" i="21"/>
  <c r="DS32" i="21"/>
  <c r="DN32" i="21"/>
  <c r="DZ32" i="21"/>
  <c r="DS97" i="21"/>
  <c r="DN97" i="21"/>
  <c r="DY97" i="21"/>
  <c r="DO97" i="21"/>
  <c r="DX97" i="21"/>
  <c r="DR97" i="21"/>
  <c r="DQ97" i="21"/>
  <c r="DU97" i="21"/>
  <c r="DZ97" i="21"/>
  <c r="DT97" i="21"/>
  <c r="DV97" i="21"/>
  <c r="DW97" i="21"/>
  <c r="DP97" i="21"/>
  <c r="DW35" i="21"/>
  <c r="DZ35" i="21"/>
  <c r="DS35" i="21"/>
  <c r="DR35" i="21"/>
  <c r="DV35" i="21"/>
  <c r="DU35" i="21"/>
  <c r="DP35" i="21"/>
  <c r="DO35" i="21"/>
  <c r="DN35" i="21"/>
  <c r="DY35" i="21"/>
  <c r="DT35" i="21"/>
  <c r="DQ35" i="21"/>
  <c r="DX35" i="21"/>
  <c r="DV247" i="21"/>
  <c r="DN247" i="21"/>
  <c r="DR247" i="21"/>
  <c r="DP247" i="21"/>
  <c r="DQ247" i="21"/>
  <c r="DW247" i="21"/>
  <c r="DS247" i="21"/>
  <c r="DO247" i="21"/>
  <c r="DT247" i="21"/>
  <c r="DU247" i="21"/>
  <c r="DY247" i="21"/>
  <c r="DZ247" i="21"/>
  <c r="DX247" i="21"/>
  <c r="DT208" i="21"/>
  <c r="DS208" i="21"/>
  <c r="DO208" i="21"/>
  <c r="DX208" i="21"/>
  <c r="DQ208" i="21"/>
  <c r="DU208" i="21"/>
  <c r="DV208" i="21"/>
  <c r="DP208" i="21"/>
  <c r="DN208" i="21"/>
  <c r="DY208" i="21"/>
  <c r="DW208" i="21"/>
  <c r="DZ208" i="21"/>
  <c r="DR208" i="21"/>
  <c r="DZ219" i="21"/>
  <c r="DS219" i="21"/>
  <c r="DY219" i="21"/>
  <c r="DX219" i="21"/>
  <c r="DO219" i="21"/>
  <c r="DP219" i="21"/>
  <c r="DQ219" i="21"/>
  <c r="DR219" i="21"/>
  <c r="DU219" i="21"/>
  <c r="DT219" i="21"/>
  <c r="DW219" i="21"/>
  <c r="DV219" i="21"/>
  <c r="DN219" i="21"/>
  <c r="DR214" i="21"/>
  <c r="DS214" i="21"/>
  <c r="DO214" i="21"/>
  <c r="DT214" i="21"/>
  <c r="DQ214" i="21"/>
  <c r="DP214" i="21"/>
  <c r="DV214" i="21"/>
  <c r="DY214" i="21"/>
  <c r="DX214" i="21"/>
  <c r="DU214" i="21"/>
  <c r="DW214" i="21"/>
  <c r="DZ214" i="21"/>
  <c r="DN214" i="21"/>
  <c r="DT49" i="21"/>
  <c r="DS49" i="21"/>
  <c r="DQ49" i="21"/>
  <c r="DP49" i="21"/>
  <c r="DU49" i="21"/>
  <c r="DN49" i="21"/>
  <c r="DR49" i="21"/>
  <c r="DY49" i="21"/>
  <c r="DX49" i="21"/>
  <c r="DW49" i="21"/>
  <c r="DV49" i="21"/>
  <c r="DO49" i="21"/>
  <c r="DZ49" i="21"/>
  <c r="DV94" i="21"/>
  <c r="DU94" i="21"/>
  <c r="DP94" i="21"/>
  <c r="DO94" i="21"/>
  <c r="DN94" i="21"/>
  <c r="DT94" i="21"/>
  <c r="DQ94" i="21"/>
  <c r="DZ94" i="21"/>
  <c r="DX94" i="21"/>
  <c r="DR94" i="21"/>
  <c r="DS94" i="21"/>
  <c r="DY94" i="21"/>
  <c r="DW94" i="21"/>
  <c r="DZ19" i="21"/>
  <c r="DY19" i="21"/>
  <c r="DP19" i="21"/>
  <c r="DN19" i="21"/>
  <c r="DV19" i="21"/>
  <c r="DS19" i="21"/>
  <c r="DR19" i="21"/>
  <c r="DO19" i="21"/>
  <c r="DX19" i="21"/>
  <c r="DT19" i="21"/>
  <c r="DU19" i="21"/>
  <c r="DW19" i="21"/>
  <c r="DQ19" i="21"/>
  <c r="DT16" i="21"/>
  <c r="DW16" i="21"/>
  <c r="DY16" i="21"/>
  <c r="DR16" i="21"/>
  <c r="DX16" i="21"/>
  <c r="DQ16" i="21"/>
  <c r="DN16" i="21"/>
  <c r="DP16" i="21"/>
  <c r="DO16" i="21"/>
  <c r="DZ16" i="21"/>
  <c r="DU16" i="21"/>
  <c r="DS16" i="21"/>
  <c r="DV16" i="21"/>
  <c r="DQ277" i="21"/>
  <c r="DO277" i="21"/>
  <c r="DX277" i="21"/>
  <c r="DT277" i="21"/>
  <c r="DU277" i="21"/>
  <c r="DY277" i="21"/>
  <c r="DN277" i="21"/>
  <c r="DV277" i="21"/>
  <c r="DW277" i="21"/>
  <c r="DP277" i="21"/>
  <c r="DS277" i="21"/>
  <c r="DZ277" i="21"/>
  <c r="DR277" i="21"/>
  <c r="DR48" i="21"/>
  <c r="DX48" i="21"/>
  <c r="DP48" i="21"/>
  <c r="DY48" i="21"/>
  <c r="DN48" i="21"/>
  <c r="DO48" i="21"/>
  <c r="DS48" i="21"/>
  <c r="DU48" i="21"/>
  <c r="DQ48" i="21"/>
  <c r="DT48" i="21"/>
  <c r="DV48" i="21"/>
  <c r="DZ48" i="21"/>
  <c r="DW48" i="21"/>
  <c r="DX282" i="21"/>
  <c r="DW282" i="21"/>
  <c r="DP282" i="21"/>
  <c r="DT282" i="21"/>
  <c r="DQ282" i="21"/>
  <c r="DO282" i="21"/>
  <c r="DU282" i="21"/>
  <c r="DV282" i="21"/>
  <c r="DY282" i="21"/>
  <c r="DN282" i="21"/>
  <c r="DR282" i="21"/>
  <c r="DZ282" i="21"/>
  <c r="DS282" i="21"/>
  <c r="DN92" i="21"/>
  <c r="DY92" i="21"/>
  <c r="DO92" i="21"/>
  <c r="DX92" i="21"/>
  <c r="DP92" i="21"/>
  <c r="DV92" i="21"/>
  <c r="DW92" i="21"/>
  <c r="DZ92" i="21"/>
  <c r="DS92" i="21"/>
  <c r="DR92" i="21"/>
  <c r="DQ92" i="21"/>
  <c r="DT92" i="21"/>
  <c r="DU92" i="21"/>
  <c r="DR279" i="21"/>
  <c r="DW279" i="21"/>
  <c r="DT279" i="21"/>
  <c r="DQ279" i="21"/>
  <c r="DZ279" i="21"/>
  <c r="DV279" i="21"/>
  <c r="DU279" i="21"/>
  <c r="DS279" i="21"/>
  <c r="DO279" i="21"/>
  <c r="DY279" i="21"/>
  <c r="DN279" i="21"/>
  <c r="DP279" i="21"/>
  <c r="DX279" i="21"/>
  <c r="DU276" i="21"/>
  <c r="DR276" i="21"/>
  <c r="DY276" i="21"/>
  <c r="DX276" i="21"/>
  <c r="DZ276" i="21"/>
  <c r="DO276" i="21"/>
  <c r="DS276" i="21"/>
  <c r="DV276" i="21"/>
  <c r="DT276" i="21"/>
  <c r="DN276" i="21"/>
  <c r="DP276" i="21"/>
  <c r="DW276" i="21"/>
  <c r="DQ276" i="21"/>
  <c r="DP95" i="21"/>
  <c r="DT95" i="21"/>
  <c r="DS95" i="21"/>
  <c r="DU95" i="21"/>
  <c r="DX95" i="21"/>
  <c r="DZ95" i="21"/>
  <c r="DO95" i="21"/>
  <c r="DR95" i="21"/>
  <c r="DV95" i="21"/>
  <c r="DN95" i="21"/>
  <c r="DY95" i="21"/>
  <c r="DQ95" i="21"/>
  <c r="DW95" i="21"/>
  <c r="DO171" i="21"/>
  <c r="DN171" i="21"/>
  <c r="DW171" i="21"/>
  <c r="DV171" i="21"/>
  <c r="DS171" i="21"/>
  <c r="DR171" i="21"/>
  <c r="DP171" i="21"/>
  <c r="DU171" i="21"/>
  <c r="DY171" i="21"/>
  <c r="DX171" i="21"/>
  <c r="DZ171" i="21"/>
  <c r="DQ171" i="21"/>
  <c r="DT171" i="21"/>
  <c r="DN284" i="21"/>
  <c r="DS284" i="21"/>
  <c r="DO284" i="21"/>
  <c r="DU284" i="21"/>
  <c r="DP284" i="21"/>
  <c r="DR284" i="21"/>
  <c r="DY284" i="21"/>
  <c r="DW284" i="21"/>
  <c r="DX284" i="21"/>
  <c r="DT284" i="21"/>
  <c r="DV284" i="21"/>
  <c r="DQ284" i="21"/>
  <c r="DZ284" i="21"/>
  <c r="DP47" i="21"/>
  <c r="DU47" i="21"/>
  <c r="DW47" i="21"/>
  <c r="DN47" i="21"/>
  <c r="DT47" i="21"/>
  <c r="DO47" i="21"/>
  <c r="DX47" i="21"/>
  <c r="DR47" i="21"/>
  <c r="DZ47" i="21"/>
  <c r="DQ47" i="21"/>
  <c r="DS47" i="21"/>
  <c r="DV47" i="21"/>
  <c r="DY47" i="21"/>
  <c r="DT285" i="21"/>
  <c r="DW285" i="21"/>
  <c r="DN285" i="21"/>
  <c r="DZ285" i="21"/>
  <c r="DU285" i="21"/>
  <c r="DY285" i="21"/>
  <c r="DS285" i="21"/>
  <c r="DR285" i="21"/>
  <c r="DP285" i="21"/>
  <c r="DO285" i="21"/>
  <c r="DQ285" i="21"/>
  <c r="DV285" i="21"/>
  <c r="DX285" i="21"/>
  <c r="DV152" i="21"/>
  <c r="DY152" i="21"/>
  <c r="DP152" i="21"/>
  <c r="DO152" i="21"/>
  <c r="DW152" i="21"/>
  <c r="DT152" i="21"/>
  <c r="DR152" i="21"/>
  <c r="DQ152" i="21"/>
  <c r="DS152" i="21"/>
  <c r="DZ152" i="21"/>
  <c r="DU152" i="21"/>
  <c r="DX152" i="21"/>
  <c r="DN152" i="21"/>
  <c r="DR17" i="21"/>
  <c r="DW17" i="21"/>
  <c r="DP17" i="21"/>
  <c r="DU17" i="21"/>
  <c r="DX17" i="21"/>
  <c r="DZ17" i="21"/>
  <c r="DY17" i="21"/>
  <c r="DV17" i="21"/>
  <c r="DQ17" i="21"/>
  <c r="DN17" i="21"/>
  <c r="DO17" i="21"/>
  <c r="DT17" i="21"/>
  <c r="DS17" i="21"/>
  <c r="DX87" i="21"/>
  <c r="DV87" i="21"/>
  <c r="DU87" i="21"/>
  <c r="DP87" i="21"/>
  <c r="DT87" i="21"/>
  <c r="DY87" i="21"/>
  <c r="DS87" i="21"/>
  <c r="DR87" i="21"/>
  <c r="DN87" i="21"/>
  <c r="DW87" i="21"/>
  <c r="DQ87" i="21"/>
  <c r="DZ87" i="21"/>
  <c r="DO87" i="21"/>
  <c r="DP89" i="21"/>
  <c r="DY89" i="21"/>
  <c r="DZ89" i="21"/>
  <c r="DO89" i="21"/>
  <c r="DX89" i="21"/>
  <c r="DU89" i="21"/>
  <c r="DQ89" i="21"/>
  <c r="DN89" i="21"/>
  <c r="DR89" i="21"/>
  <c r="DS89" i="21"/>
  <c r="DV89" i="21"/>
  <c r="DW89" i="21"/>
  <c r="DT89" i="21"/>
  <c r="DY278" i="21"/>
  <c r="DX278" i="21"/>
  <c r="DQ278" i="21"/>
  <c r="DN278" i="21"/>
  <c r="DS278" i="21"/>
  <c r="DT278" i="21"/>
  <c r="DU278" i="21"/>
  <c r="DV278" i="21"/>
  <c r="DO278" i="21"/>
  <c r="DW278" i="21"/>
  <c r="DZ278" i="21"/>
  <c r="DP278" i="21"/>
  <c r="DR278" i="21"/>
  <c r="DO281" i="21"/>
  <c r="DT281" i="21"/>
  <c r="DU281" i="21"/>
  <c r="DS281" i="21"/>
  <c r="DP281" i="21"/>
  <c r="DY281" i="21"/>
  <c r="DZ281" i="21"/>
  <c r="DV281" i="21"/>
  <c r="DR281" i="21"/>
  <c r="DQ281" i="21"/>
  <c r="DW281" i="21"/>
  <c r="DX281" i="21"/>
  <c r="DN281" i="21"/>
  <c r="DV154" i="21"/>
  <c r="DR154" i="21"/>
  <c r="DU154" i="21"/>
  <c r="DP154" i="21"/>
  <c r="DW154" i="21"/>
  <c r="DZ154" i="21"/>
  <c r="DY154" i="21"/>
  <c r="DN154" i="21"/>
  <c r="DX154" i="21"/>
  <c r="DQ154" i="21"/>
  <c r="DO154" i="21"/>
  <c r="DT154" i="21"/>
  <c r="DS154" i="21"/>
  <c r="DN173" i="21"/>
  <c r="DS173" i="21"/>
  <c r="DZ173" i="21"/>
  <c r="DR173" i="21"/>
  <c r="DX173" i="21"/>
  <c r="DV173" i="21"/>
  <c r="DY173" i="21"/>
  <c r="DQ173" i="21"/>
  <c r="DP173" i="21"/>
  <c r="DU173" i="21"/>
  <c r="DT173" i="21"/>
  <c r="DW173" i="21"/>
  <c r="DO173" i="21"/>
  <c r="DN165" i="21"/>
  <c r="DZ165" i="21"/>
  <c r="DT165" i="21"/>
  <c r="DX165" i="21"/>
  <c r="DO165" i="21"/>
  <c r="DW165" i="21"/>
  <c r="DY165" i="21"/>
  <c r="DS165" i="21"/>
  <c r="DU165" i="21"/>
  <c r="DQ165" i="21"/>
  <c r="DV165" i="21"/>
  <c r="DR165" i="21"/>
  <c r="DP165" i="21"/>
  <c r="DU211" i="21"/>
  <c r="DN211" i="21"/>
  <c r="DV211" i="21"/>
  <c r="DQ211" i="21"/>
  <c r="DR211" i="21"/>
  <c r="DT211" i="21"/>
  <c r="DO211" i="21"/>
  <c r="DZ211" i="21"/>
  <c r="DX211" i="21"/>
  <c r="DY211" i="21"/>
  <c r="DP211" i="21"/>
  <c r="DW211" i="21"/>
  <c r="DS211" i="21"/>
  <c r="DP167" i="21"/>
  <c r="DT167" i="21"/>
  <c r="DY167" i="21"/>
  <c r="DU167" i="21"/>
  <c r="DR167" i="21"/>
  <c r="DV167" i="21"/>
  <c r="DW167" i="21"/>
  <c r="DO167" i="21"/>
  <c r="DX167" i="21"/>
  <c r="DZ167" i="21"/>
  <c r="DQ167" i="21"/>
  <c r="DN167" i="21"/>
  <c r="DS167" i="21"/>
  <c r="DS172" i="21"/>
  <c r="DT172" i="21"/>
  <c r="DU172" i="21"/>
  <c r="DX172" i="21"/>
  <c r="DN172" i="21"/>
  <c r="DQ172" i="21"/>
  <c r="DO172" i="21"/>
  <c r="DY172" i="21"/>
  <c r="DP172" i="21"/>
  <c r="DV172" i="21"/>
  <c r="DZ172" i="21"/>
  <c r="DW172" i="21"/>
  <c r="DR172" i="21"/>
  <c r="DV175" i="21"/>
  <c r="DX175" i="21"/>
  <c r="DU175" i="21"/>
  <c r="DW175" i="21"/>
  <c r="DN175" i="21"/>
  <c r="DT175" i="21"/>
  <c r="DR175" i="21"/>
  <c r="DP175" i="21"/>
  <c r="DS175" i="21"/>
  <c r="DO175" i="21"/>
  <c r="DZ175" i="21"/>
  <c r="DY175" i="21"/>
  <c r="DQ175" i="21"/>
  <c r="DO161" i="21"/>
  <c r="DU161" i="21"/>
  <c r="DS161" i="21"/>
  <c r="DP161" i="21"/>
  <c r="DN161" i="21"/>
  <c r="DT161" i="21"/>
  <c r="DY161" i="21"/>
  <c r="DR161" i="21"/>
  <c r="DW161" i="21"/>
  <c r="DQ161" i="21"/>
  <c r="DV161" i="21"/>
  <c r="DZ161" i="21"/>
  <c r="DX161" i="21"/>
  <c r="DP162" i="21"/>
  <c r="DT162" i="21"/>
  <c r="DX162" i="21"/>
  <c r="DU162" i="21"/>
  <c r="DS162" i="21"/>
  <c r="DQ162" i="21"/>
  <c r="DY162" i="21"/>
  <c r="DW162" i="21"/>
  <c r="DO162" i="21"/>
  <c r="DV162" i="21"/>
  <c r="DN162" i="21"/>
  <c r="DR162" i="21"/>
  <c r="DZ162" i="21"/>
  <c r="DQ153" i="21"/>
  <c r="DR153" i="21"/>
  <c r="DU153" i="21"/>
  <c r="DV153" i="21"/>
  <c r="DS153" i="21"/>
  <c r="DZ153" i="21"/>
  <c r="DW153" i="21"/>
  <c r="DP153" i="21"/>
  <c r="DY153" i="21"/>
  <c r="DT153" i="21"/>
  <c r="DN153" i="21"/>
  <c r="DX153" i="21"/>
  <c r="DO153" i="21"/>
  <c r="DU283" i="21"/>
  <c r="DZ283" i="21"/>
  <c r="DP283" i="21"/>
  <c r="DO283" i="21"/>
  <c r="DW283" i="21"/>
  <c r="DR283" i="21"/>
  <c r="DT283" i="21"/>
  <c r="DS283" i="21"/>
  <c r="DV283" i="21"/>
  <c r="DQ283" i="21"/>
  <c r="DY283" i="21"/>
  <c r="DN283" i="21"/>
  <c r="DX283" i="21"/>
  <c r="DW164" i="21"/>
  <c r="DX164" i="21"/>
  <c r="DY164" i="21"/>
  <c r="DT164" i="21"/>
  <c r="DU164" i="21"/>
  <c r="DV164" i="21"/>
  <c r="DP164" i="21"/>
  <c r="DQ164" i="21"/>
  <c r="DR164" i="21"/>
  <c r="DN164" i="21"/>
  <c r="DO164" i="21"/>
  <c r="DZ164" i="21"/>
  <c r="DS164" i="21"/>
  <c r="DV174" i="21"/>
  <c r="DP174" i="21"/>
  <c r="DR174" i="21"/>
  <c r="DW174" i="21"/>
  <c r="DN174" i="21"/>
  <c r="DU174" i="21"/>
  <c r="DZ174" i="21"/>
  <c r="DQ174" i="21"/>
  <c r="DO174" i="21"/>
  <c r="DT174" i="21"/>
  <c r="DX174" i="21"/>
  <c r="DY174" i="21"/>
  <c r="DS174" i="21"/>
  <c r="DN20" i="21"/>
  <c r="DV20" i="21"/>
  <c r="DT20" i="21"/>
  <c r="DS20" i="21"/>
  <c r="DZ20" i="21"/>
  <c r="DP20" i="21"/>
  <c r="DU20" i="21"/>
  <c r="DW20" i="21"/>
  <c r="DR20" i="21"/>
  <c r="DQ20" i="21"/>
  <c r="DX20" i="21"/>
  <c r="DO20" i="21"/>
  <c r="DY20" i="21"/>
  <c r="DP46" i="21"/>
  <c r="DS46" i="21"/>
  <c r="DZ46" i="21"/>
  <c r="DN46" i="21"/>
  <c r="DU46" i="21"/>
  <c r="DV46" i="21"/>
  <c r="DY46" i="21"/>
  <c r="DT46" i="21"/>
  <c r="DQ46" i="21"/>
  <c r="DW46" i="21"/>
  <c r="DO46" i="21"/>
  <c r="DR46" i="21"/>
  <c r="DX46" i="21"/>
  <c r="DM64" i="21" l="1"/>
  <c r="EC64" i="21"/>
  <c r="DM84" i="21"/>
  <c r="EC84" i="21"/>
  <c r="DM82" i="21"/>
  <c r="EC82" i="21"/>
  <c r="DM83" i="21"/>
  <c r="EC83" i="21"/>
  <c r="DM85" i="21"/>
  <c r="EC85" i="21"/>
  <c r="DM81" i="21"/>
  <c r="EC81" i="21"/>
  <c r="DM79" i="21"/>
  <c r="EC79" i="21"/>
  <c r="DM76" i="21"/>
  <c r="EC76" i="21"/>
  <c r="DM78" i="21"/>
  <c r="EC78" i="21"/>
  <c r="DM77" i="21"/>
  <c r="EC77" i="21"/>
  <c r="DM80" i="21"/>
  <c r="EC80" i="21"/>
  <c r="DU36" i="21"/>
  <c r="DW36" i="21"/>
  <c r="DT36" i="21"/>
  <c r="DN36" i="21"/>
  <c r="DM52" i="21"/>
  <c r="EC52" i="21"/>
  <c r="DM55" i="21"/>
  <c r="EC55" i="21"/>
  <c r="DM51" i="21"/>
  <c r="EC51" i="21"/>
  <c r="DM53" i="21"/>
  <c r="EC53" i="21"/>
  <c r="DM54" i="21"/>
  <c r="EC54" i="21"/>
  <c r="EC44" i="21"/>
  <c r="DM44" i="21"/>
  <c r="DM43" i="21"/>
  <c r="EC43" i="21"/>
  <c r="DM37" i="21"/>
  <c r="EC37" i="21"/>
  <c r="DM40" i="21"/>
  <c r="EC40" i="21"/>
  <c r="DM29" i="21"/>
  <c r="EC29" i="21"/>
  <c r="DM28" i="21"/>
  <c r="EC28" i="21"/>
  <c r="DM30" i="21"/>
  <c r="EC30" i="21"/>
  <c r="DM26" i="21"/>
  <c r="EC26" i="21"/>
  <c r="DM27" i="21"/>
  <c r="EC27" i="21"/>
  <c r="DX182" i="21"/>
  <c r="EC14" i="21"/>
  <c r="DT182" i="21"/>
  <c r="DZ182" i="21"/>
  <c r="DW182" i="21"/>
  <c r="DQ182" i="21"/>
  <c r="DS182" i="21"/>
  <c r="DP182" i="21"/>
  <c r="DN182" i="21"/>
  <c r="DO182" i="21"/>
  <c r="DY182" i="21"/>
  <c r="DU182" i="21"/>
  <c r="DR182" i="21"/>
  <c r="DM15" i="21"/>
  <c r="EC15" i="21"/>
  <c r="DM11" i="21"/>
  <c r="EC11" i="21"/>
  <c r="DV228" i="21"/>
  <c r="DN228" i="21"/>
  <c r="DZ228" i="21"/>
  <c r="DX228" i="21"/>
  <c r="DS228" i="21"/>
  <c r="DU228" i="21"/>
  <c r="DT228" i="21"/>
  <c r="DY228" i="21"/>
  <c r="DP228" i="21"/>
  <c r="DQ228" i="21"/>
  <c r="DR228" i="21"/>
  <c r="DO228" i="21"/>
  <c r="DW228" i="21"/>
  <c r="DW6" i="21"/>
  <c r="DX6" i="21"/>
  <c r="DV6" i="21"/>
  <c r="DR6" i="21"/>
  <c r="DT6" i="21"/>
  <c r="DU6" i="21"/>
  <c r="DO6" i="21"/>
  <c r="DQ6" i="21"/>
  <c r="DS6" i="21"/>
  <c r="DN6" i="21"/>
  <c r="EA7" i="21" s="1"/>
  <c r="DZ6" i="21"/>
  <c r="DP6" i="21"/>
  <c r="DY6" i="21"/>
  <c r="DX13" i="21"/>
  <c r="DS13" i="21"/>
  <c r="DV13" i="21"/>
  <c r="DR13" i="21"/>
  <c r="DY13" i="21"/>
  <c r="DU13" i="21"/>
  <c r="DZ13" i="21"/>
  <c r="DW13" i="21"/>
  <c r="DT13" i="21"/>
  <c r="DN13" i="21"/>
  <c r="DQ13" i="21"/>
  <c r="DO13" i="21"/>
  <c r="DP13" i="21"/>
  <c r="DZ14" i="21"/>
  <c r="DN14" i="21"/>
  <c r="DY14" i="21"/>
  <c r="DW14" i="21"/>
  <c r="DT14" i="21"/>
  <c r="DP14" i="21"/>
  <c r="DO14" i="21"/>
  <c r="DQ14" i="21"/>
  <c r="DR14" i="21"/>
  <c r="DX14" i="21"/>
  <c r="DU14" i="21"/>
  <c r="DV14" i="21"/>
  <c r="DS14" i="21"/>
  <c r="DN183" i="21"/>
  <c r="DZ183" i="21"/>
  <c r="DS183" i="21"/>
  <c r="DO183" i="21"/>
  <c r="DR183" i="21"/>
  <c r="DW183" i="21"/>
  <c r="DT183" i="21"/>
  <c r="DV183" i="21"/>
  <c r="DX183" i="21"/>
  <c r="DY183" i="21"/>
  <c r="DQ183" i="21"/>
  <c r="DP183" i="21"/>
  <c r="DU183" i="21"/>
  <c r="DQ286" i="21"/>
  <c r="DO286" i="21"/>
  <c r="DY286" i="21"/>
  <c r="DV286" i="21"/>
  <c r="DP286" i="21"/>
  <c r="DZ286" i="21"/>
  <c r="DT286" i="21"/>
  <c r="DR286" i="21"/>
  <c r="DS286" i="21"/>
  <c r="DX286" i="21"/>
  <c r="DN286" i="21"/>
  <c r="DU286" i="21"/>
  <c r="DW286" i="21"/>
  <c r="DT143" i="21"/>
  <c r="DW143" i="21"/>
  <c r="DU143" i="21"/>
  <c r="DY143" i="21"/>
  <c r="DN143" i="21"/>
  <c r="DP143" i="21"/>
  <c r="DR143" i="21"/>
  <c r="DO143" i="21"/>
  <c r="DQ143" i="21"/>
  <c r="DS143" i="21"/>
  <c r="DZ143" i="21"/>
  <c r="DX143" i="21"/>
  <c r="DV143" i="21"/>
  <c r="DU111" i="21"/>
  <c r="DZ111" i="21"/>
  <c r="DN111" i="21"/>
  <c r="DP111" i="21"/>
  <c r="DV111" i="21"/>
  <c r="DX111" i="21"/>
  <c r="DR111" i="21"/>
  <c r="DQ111" i="21"/>
  <c r="DS111" i="21"/>
  <c r="DW111" i="21"/>
  <c r="DY111" i="21"/>
  <c r="DT111" i="21"/>
  <c r="DO111" i="21"/>
  <c r="DO147" i="21"/>
  <c r="DW147" i="21"/>
  <c r="DX147" i="21"/>
  <c r="DZ147" i="21"/>
  <c r="DY147" i="21"/>
  <c r="DR147" i="21"/>
  <c r="DN147" i="21"/>
  <c r="DU147" i="21"/>
  <c r="DQ147" i="21"/>
  <c r="DP147" i="21"/>
  <c r="DV147" i="21"/>
  <c r="DT147" i="21"/>
  <c r="DS147" i="21"/>
  <c r="DY224" i="21"/>
  <c r="DT224" i="21"/>
  <c r="DN224" i="21"/>
  <c r="DP224" i="21"/>
  <c r="DV224" i="21"/>
  <c r="DZ224" i="21"/>
  <c r="DS224" i="21"/>
  <c r="DR224" i="21"/>
  <c r="DQ224" i="21"/>
  <c r="DW224" i="21"/>
  <c r="DU224" i="21"/>
  <c r="DO224" i="21"/>
  <c r="DX224" i="21"/>
  <c r="DU222" i="21"/>
  <c r="DN222" i="21"/>
  <c r="DQ222" i="21"/>
  <c r="DT222" i="21"/>
  <c r="DX222" i="21"/>
  <c r="DP222" i="21"/>
  <c r="DO222" i="21"/>
  <c r="DS222" i="21"/>
  <c r="DY222" i="21"/>
  <c r="DW222" i="21"/>
  <c r="DZ222" i="21"/>
  <c r="DV222" i="21"/>
  <c r="DR222" i="21"/>
  <c r="DY242" i="21"/>
  <c r="DN242" i="21"/>
  <c r="DO242" i="21"/>
  <c r="DX242" i="21"/>
  <c r="DR242" i="21"/>
  <c r="DZ242" i="21"/>
  <c r="DT242" i="21"/>
  <c r="DV242" i="21"/>
  <c r="DW242" i="21"/>
  <c r="DP242" i="21"/>
  <c r="DQ242" i="21"/>
  <c r="DS242" i="21"/>
  <c r="DU242" i="21"/>
  <c r="DV290" i="21"/>
  <c r="DP290" i="21"/>
  <c r="DQ290" i="21"/>
  <c r="DO290" i="21"/>
  <c r="DW290" i="21"/>
  <c r="DR290" i="21"/>
  <c r="DX290" i="21"/>
  <c r="DY290" i="21"/>
  <c r="DU290" i="21"/>
  <c r="DN290" i="21"/>
  <c r="DT290" i="21"/>
  <c r="DZ290" i="21"/>
  <c r="DS290" i="21"/>
  <c r="DX184" i="21"/>
  <c r="DU184" i="21"/>
  <c r="DR184" i="21"/>
  <c r="DQ184" i="21"/>
  <c r="DN184" i="21"/>
  <c r="DO184" i="21"/>
  <c r="DW184" i="21"/>
  <c r="DS184" i="21"/>
  <c r="DT184" i="21"/>
  <c r="DV184" i="21"/>
  <c r="DP184" i="21"/>
  <c r="DZ184" i="21"/>
  <c r="DY184" i="21"/>
  <c r="DO289" i="21"/>
  <c r="DY289" i="21"/>
  <c r="DQ289" i="21"/>
  <c r="DV289" i="21"/>
  <c r="DT289" i="21"/>
  <c r="DS289" i="21"/>
  <c r="DW289" i="21"/>
  <c r="DN289" i="21"/>
  <c r="DP289" i="21"/>
  <c r="DX289" i="21"/>
  <c r="DU289" i="21"/>
  <c r="DZ289" i="21"/>
  <c r="DR289" i="21"/>
  <c r="DX144" i="21"/>
  <c r="DU144" i="21"/>
  <c r="DZ144" i="21"/>
  <c r="DS144" i="21"/>
  <c r="DY144" i="21"/>
  <c r="DP144" i="21"/>
  <c r="DN144" i="21"/>
  <c r="DT144" i="21"/>
  <c r="DO144" i="21"/>
  <c r="DR144" i="21"/>
  <c r="DV144" i="21"/>
  <c r="DW144" i="21"/>
  <c r="DQ144" i="21"/>
  <c r="DX113" i="21"/>
  <c r="DT113" i="21"/>
  <c r="DS113" i="21"/>
  <c r="DZ113" i="21"/>
  <c r="DP113" i="21"/>
  <c r="DW113" i="21"/>
  <c r="DV113" i="21"/>
  <c r="DO113" i="21"/>
  <c r="DN113" i="21"/>
  <c r="DQ113" i="21"/>
  <c r="DU113" i="21"/>
  <c r="DY113" i="21"/>
  <c r="DR113" i="21"/>
  <c r="DS149" i="21"/>
  <c r="DU149" i="21"/>
  <c r="DY149" i="21"/>
  <c r="DV149" i="21"/>
  <c r="DW149" i="21"/>
  <c r="DN149" i="21"/>
  <c r="DT149" i="21"/>
  <c r="DZ149" i="21"/>
  <c r="DX149" i="21"/>
  <c r="DQ149" i="21"/>
  <c r="DO149" i="21"/>
  <c r="DP149" i="21"/>
  <c r="DR149" i="21"/>
  <c r="DW146" i="21"/>
  <c r="DQ146" i="21"/>
  <c r="DO146" i="21"/>
  <c r="DP146" i="21"/>
  <c r="DN146" i="21"/>
  <c r="DU146" i="21"/>
  <c r="DX146" i="21"/>
  <c r="DY146" i="21"/>
  <c r="DR146" i="21"/>
  <c r="DV146" i="21"/>
  <c r="DS146" i="21"/>
  <c r="DZ146" i="21"/>
  <c r="DT146" i="21"/>
  <c r="DW223" i="21"/>
  <c r="DQ223" i="21"/>
  <c r="DR223" i="21"/>
  <c r="DO223" i="21"/>
  <c r="DP223" i="21"/>
  <c r="DV223" i="21"/>
  <c r="DZ223" i="21"/>
  <c r="DT223" i="21"/>
  <c r="DX223" i="21"/>
  <c r="DS223" i="21"/>
  <c r="DN223" i="21"/>
  <c r="DU223" i="21"/>
  <c r="DY223" i="21"/>
  <c r="DR244" i="21"/>
  <c r="DO244" i="21"/>
  <c r="DS244" i="21"/>
  <c r="DV244" i="21"/>
  <c r="DP244" i="21"/>
  <c r="DX244" i="21"/>
  <c r="DT244" i="21"/>
  <c r="DU244" i="21"/>
  <c r="DY244" i="21"/>
  <c r="DZ244" i="21"/>
  <c r="DN244" i="21"/>
  <c r="DW244" i="21"/>
  <c r="DQ244" i="21"/>
  <c r="DX10" i="21"/>
  <c r="DQ10" i="21"/>
  <c r="DV10" i="21"/>
  <c r="DR10" i="21"/>
  <c r="DN10" i="21"/>
  <c r="DY10" i="21"/>
  <c r="DP10" i="21"/>
  <c r="DS10" i="21"/>
  <c r="DT10" i="21"/>
  <c r="DW10" i="21"/>
  <c r="DZ10" i="21"/>
  <c r="DU10" i="21"/>
  <c r="DO10" i="21"/>
  <c r="DO41" i="21"/>
  <c r="DX41" i="21"/>
  <c r="DS41" i="21"/>
  <c r="DY41" i="21"/>
  <c r="DR41" i="21"/>
  <c r="DU41" i="21"/>
  <c r="DN41" i="21"/>
  <c r="DP41" i="21"/>
  <c r="DV41" i="21"/>
  <c r="DQ41" i="21"/>
  <c r="DZ41" i="21"/>
  <c r="DW41" i="21"/>
  <c r="DT41" i="21"/>
  <c r="DN135" i="21"/>
  <c r="DS135" i="21"/>
  <c r="DQ135" i="21"/>
  <c r="DY135" i="21"/>
  <c r="DZ135" i="21"/>
  <c r="DW135" i="21"/>
  <c r="DV135" i="21"/>
  <c r="DX135" i="21"/>
  <c r="DR135" i="21"/>
  <c r="DO135" i="21"/>
  <c r="DT135" i="21"/>
  <c r="DU135" i="21"/>
  <c r="DP135" i="21"/>
  <c r="DN185" i="21"/>
  <c r="DX185" i="21"/>
  <c r="DW185" i="21"/>
  <c r="DR185" i="21"/>
  <c r="DO185" i="21"/>
  <c r="DY185" i="21"/>
  <c r="DP185" i="21"/>
  <c r="DU185" i="21"/>
  <c r="DT185" i="21"/>
  <c r="DV185" i="21"/>
  <c r="DQ185" i="21"/>
  <c r="DZ185" i="21"/>
  <c r="DS185" i="21"/>
  <c r="DS98" i="21"/>
  <c r="DQ98" i="21"/>
  <c r="DO98" i="21"/>
  <c r="DY98" i="21"/>
  <c r="DV98" i="21"/>
  <c r="DN98" i="21"/>
  <c r="DR98" i="21"/>
  <c r="DT98" i="21"/>
  <c r="DW98" i="21"/>
  <c r="DZ98" i="21"/>
  <c r="DU98" i="21"/>
  <c r="DP98" i="21"/>
  <c r="DX98" i="21"/>
  <c r="DZ145" i="21"/>
  <c r="DT145" i="21"/>
  <c r="DU145" i="21"/>
  <c r="DQ145" i="21"/>
  <c r="DN145" i="21"/>
  <c r="DY145" i="21"/>
  <c r="DO145" i="21"/>
  <c r="DX145" i="21"/>
  <c r="DR145" i="21"/>
  <c r="DP145" i="21"/>
  <c r="DV145" i="21"/>
  <c r="DS145" i="21"/>
  <c r="DW145" i="21"/>
  <c r="DP114" i="21"/>
  <c r="DS114" i="21"/>
  <c r="DQ114" i="21"/>
  <c r="DO114" i="21"/>
  <c r="DZ114" i="21"/>
  <c r="DN114" i="21"/>
  <c r="DW114" i="21"/>
  <c r="DR114" i="21"/>
  <c r="DX114" i="21"/>
  <c r="DY114" i="21"/>
  <c r="DT114" i="21"/>
  <c r="DU114" i="21"/>
  <c r="DV114" i="21"/>
  <c r="DV112" i="21"/>
  <c r="DN112" i="21"/>
  <c r="DZ112" i="21"/>
  <c r="DO112" i="21"/>
  <c r="DP112" i="21"/>
  <c r="DY112" i="21"/>
  <c r="DX112" i="21"/>
  <c r="DW112" i="21"/>
  <c r="DR112" i="21"/>
  <c r="DS112" i="21"/>
  <c r="DQ112" i="21"/>
  <c r="DU112" i="21"/>
  <c r="DT112" i="21"/>
  <c r="DY148" i="21"/>
  <c r="DP148" i="21"/>
  <c r="DX148" i="21"/>
  <c r="DR148" i="21"/>
  <c r="DO148" i="21"/>
  <c r="DN148" i="21"/>
  <c r="DS148" i="21"/>
  <c r="DT148" i="21"/>
  <c r="DV148" i="21"/>
  <c r="DZ148" i="21"/>
  <c r="DQ148" i="21"/>
  <c r="DW148" i="21"/>
  <c r="DU148" i="21"/>
  <c r="DN150" i="21"/>
  <c r="DZ150" i="21"/>
  <c r="DS150" i="21"/>
  <c r="DO150" i="21"/>
  <c r="DW150" i="21"/>
  <c r="DY150" i="21"/>
  <c r="DR150" i="21"/>
  <c r="DX150" i="21"/>
  <c r="DP150" i="21"/>
  <c r="DT150" i="21"/>
  <c r="DQ150" i="21"/>
  <c r="DU150" i="21"/>
  <c r="DV150" i="21"/>
  <c r="DR288" i="21"/>
  <c r="DW288" i="21"/>
  <c r="DY288" i="21"/>
  <c r="DU288" i="21"/>
  <c r="DV288" i="21"/>
  <c r="DP288" i="21"/>
  <c r="DQ288" i="21"/>
  <c r="DX288" i="21"/>
  <c r="DO288" i="21"/>
  <c r="DT288" i="21"/>
  <c r="DN288" i="21"/>
  <c r="DS288" i="21"/>
  <c r="DZ288" i="21"/>
  <c r="DZ7" i="21"/>
  <c r="DQ7" i="21"/>
  <c r="DS7" i="21"/>
  <c r="DU7" i="21"/>
  <c r="DN7" i="21"/>
  <c r="DW7" i="21"/>
  <c r="DR7" i="21"/>
  <c r="DP7" i="21"/>
  <c r="DO7" i="21"/>
  <c r="DT7" i="21"/>
  <c r="DY7" i="21"/>
  <c r="DV7" i="21"/>
  <c r="DX7" i="21"/>
  <c r="DT115" i="21"/>
  <c r="DO115" i="21"/>
  <c r="DV115" i="21"/>
  <c r="DW115" i="21"/>
  <c r="DR115" i="21"/>
  <c r="DS115" i="21"/>
  <c r="DP115" i="21"/>
  <c r="DY115" i="21"/>
  <c r="DX115" i="21"/>
  <c r="DN115" i="21"/>
  <c r="DQ115" i="21"/>
  <c r="DZ115" i="21"/>
  <c r="DU115" i="21"/>
  <c r="DR132" i="21"/>
  <c r="DO132" i="21"/>
  <c r="DS132" i="21"/>
  <c r="DT132" i="21"/>
  <c r="DZ132" i="21"/>
  <c r="DX132" i="21"/>
  <c r="DQ132" i="21"/>
  <c r="DU132" i="21"/>
  <c r="DP132" i="21"/>
  <c r="DV132" i="21"/>
  <c r="DW132" i="21"/>
  <c r="DY132" i="21"/>
  <c r="DN132" i="21"/>
  <c r="DS221" i="21"/>
  <c r="DV221" i="21"/>
  <c r="DT221" i="21"/>
  <c r="DQ221" i="21"/>
  <c r="DR221" i="21"/>
  <c r="DN221" i="21"/>
  <c r="DZ221" i="21"/>
  <c r="DX221" i="21"/>
  <c r="DW221" i="21"/>
  <c r="DP221" i="21"/>
  <c r="DY221" i="21"/>
  <c r="DO221" i="21"/>
  <c r="DU221" i="21"/>
  <c r="DO96" i="21"/>
  <c r="DU96" i="21"/>
  <c r="DT96" i="21"/>
  <c r="DW96" i="21"/>
  <c r="DR96" i="21"/>
  <c r="DS96" i="21"/>
  <c r="DQ96" i="21"/>
  <c r="DZ96" i="21"/>
  <c r="DX96" i="21"/>
  <c r="DP96" i="21"/>
  <c r="DN96" i="21"/>
  <c r="DV96" i="21"/>
  <c r="DY96" i="21"/>
  <c r="DX100" i="21"/>
  <c r="DZ100" i="21"/>
  <c r="DV100" i="21"/>
  <c r="DN100" i="21"/>
  <c r="DP100" i="21"/>
  <c r="DQ100" i="21"/>
  <c r="DT100" i="21"/>
  <c r="DU100" i="21"/>
  <c r="DR100" i="21"/>
  <c r="DW100" i="21"/>
  <c r="DS100" i="21"/>
  <c r="DO100" i="21"/>
  <c r="DY100" i="21"/>
  <c r="DS287" i="21"/>
  <c r="DP287" i="21"/>
  <c r="DR287" i="21"/>
  <c r="DU287" i="21"/>
  <c r="DY287" i="21"/>
  <c r="DO287" i="21"/>
  <c r="DN287" i="21"/>
  <c r="DV287" i="21"/>
  <c r="DW287" i="21"/>
  <c r="DZ287" i="21"/>
  <c r="DQ287" i="21"/>
  <c r="DT287" i="21"/>
  <c r="DX287" i="21"/>
  <c r="DZ45" i="21"/>
  <c r="DY45" i="21"/>
  <c r="DW45" i="21"/>
  <c r="DP45" i="21"/>
  <c r="DS45" i="21"/>
  <c r="DV45" i="21"/>
  <c r="DO45" i="21"/>
  <c r="DX45" i="21"/>
  <c r="DR45" i="21"/>
  <c r="DQ45" i="21"/>
  <c r="DU45" i="21"/>
  <c r="DT45" i="21"/>
  <c r="DN45" i="21"/>
  <c r="DV42" i="21"/>
  <c r="DT42" i="21"/>
  <c r="DU42" i="21"/>
  <c r="DP42" i="21"/>
  <c r="DZ42" i="21"/>
  <c r="DX42" i="21"/>
  <c r="DN42" i="21"/>
  <c r="DS42" i="21"/>
  <c r="DY42" i="21"/>
  <c r="DR42" i="21"/>
  <c r="DO42" i="21"/>
  <c r="DQ42" i="21"/>
  <c r="DW42" i="21"/>
  <c r="DV64" i="21" l="1"/>
  <c r="DN64" i="21"/>
  <c r="DR64" i="21"/>
  <c r="DY64" i="21"/>
  <c r="DZ64" i="21"/>
  <c r="DT64" i="21"/>
  <c r="DQ64" i="21"/>
  <c r="DS64" i="21"/>
  <c r="DU64" i="21"/>
  <c r="DX64" i="21"/>
  <c r="DP64" i="21"/>
  <c r="DO64" i="21"/>
  <c r="DW64" i="21"/>
  <c r="DR85" i="21"/>
  <c r="DT85" i="21"/>
  <c r="DZ85" i="21"/>
  <c r="DO85" i="21"/>
  <c r="DW85" i="21"/>
  <c r="DV85" i="21"/>
  <c r="DX85" i="21"/>
  <c r="DU85" i="21"/>
  <c r="DS85" i="21"/>
  <c r="DP85" i="21"/>
  <c r="DN85" i="21"/>
  <c r="DQ85" i="21"/>
  <c r="DY85" i="21"/>
  <c r="DN83" i="21"/>
  <c r="DZ83" i="21"/>
  <c r="DU83" i="21"/>
  <c r="DQ83" i="21"/>
  <c r="DW83" i="21"/>
  <c r="DR83" i="21"/>
  <c r="DT83" i="21"/>
  <c r="DO83" i="21"/>
  <c r="DV83" i="21"/>
  <c r="DP83" i="21"/>
  <c r="DY83" i="21"/>
  <c r="DS83" i="21"/>
  <c r="DX83" i="21"/>
  <c r="DZ82" i="21"/>
  <c r="DQ82" i="21"/>
  <c r="DP82" i="21"/>
  <c r="DO82" i="21"/>
  <c r="DV82" i="21"/>
  <c r="DN82" i="21"/>
  <c r="DX82" i="21"/>
  <c r="DU82" i="21"/>
  <c r="DS82" i="21"/>
  <c r="DY82" i="21"/>
  <c r="DW82" i="21"/>
  <c r="DR82" i="21"/>
  <c r="DT82" i="21"/>
  <c r="DZ81" i="21"/>
  <c r="DT81" i="21"/>
  <c r="DS81" i="21"/>
  <c r="DY81" i="21"/>
  <c r="DQ81" i="21"/>
  <c r="DO81" i="21"/>
  <c r="DP81" i="21"/>
  <c r="DR81" i="21"/>
  <c r="DX81" i="21"/>
  <c r="DW81" i="21"/>
  <c r="DN81" i="21"/>
  <c r="DV81" i="21"/>
  <c r="DU81" i="21"/>
  <c r="DZ84" i="21"/>
  <c r="DQ84" i="21"/>
  <c r="DU84" i="21"/>
  <c r="DT84" i="21"/>
  <c r="DP84" i="21"/>
  <c r="DN84" i="21"/>
  <c r="DV84" i="21"/>
  <c r="DS84" i="21"/>
  <c r="DO84" i="21"/>
  <c r="DW84" i="21"/>
  <c r="DY84" i="21"/>
  <c r="DR84" i="21"/>
  <c r="DX84" i="21"/>
  <c r="DO77" i="21"/>
  <c r="DX77" i="21"/>
  <c r="DV77" i="21"/>
  <c r="DQ77" i="21"/>
  <c r="DN77" i="21"/>
  <c r="DT77" i="21"/>
  <c r="DP77" i="21"/>
  <c r="DZ77" i="21"/>
  <c r="DU77" i="21"/>
  <c r="DY77" i="21"/>
  <c r="DR77" i="21"/>
  <c r="DS77" i="21"/>
  <c r="DW77" i="21"/>
  <c r="DZ78" i="21"/>
  <c r="DS78" i="21"/>
  <c r="DQ78" i="21"/>
  <c r="DP78" i="21"/>
  <c r="DN78" i="21"/>
  <c r="DX78" i="21"/>
  <c r="DT78" i="21"/>
  <c r="DW78" i="21"/>
  <c r="DU78" i="21"/>
  <c r="DY78" i="21"/>
  <c r="DO78" i="21"/>
  <c r="DR78" i="21"/>
  <c r="DV78" i="21"/>
  <c r="DP76" i="21"/>
  <c r="DY76" i="21"/>
  <c r="DQ76" i="21"/>
  <c r="DW76" i="21"/>
  <c r="DS76" i="21"/>
  <c r="DO76" i="21"/>
  <c r="DU76" i="21"/>
  <c r="DZ76" i="21"/>
  <c r="DT76" i="21"/>
  <c r="DX76" i="21"/>
  <c r="DN76" i="21"/>
  <c r="DR76" i="21"/>
  <c r="DV76" i="21"/>
  <c r="DS80" i="21"/>
  <c r="DX80" i="21"/>
  <c r="DU80" i="21"/>
  <c r="DQ80" i="21"/>
  <c r="DW80" i="21"/>
  <c r="DP80" i="21"/>
  <c r="DO80" i="21"/>
  <c r="DR80" i="21"/>
  <c r="DZ80" i="21"/>
  <c r="DY80" i="21"/>
  <c r="DN80" i="21"/>
  <c r="DT80" i="21"/>
  <c r="DV80" i="21"/>
  <c r="DR79" i="21"/>
  <c r="DP79" i="21"/>
  <c r="DQ79" i="21"/>
  <c r="DT79" i="21"/>
  <c r="DS79" i="21"/>
  <c r="DV79" i="21"/>
  <c r="DW79" i="21"/>
  <c r="DU79" i="21"/>
  <c r="DZ79" i="21"/>
  <c r="DY79" i="21"/>
  <c r="DN79" i="21"/>
  <c r="DX79" i="21"/>
  <c r="DO79" i="21"/>
  <c r="DZ53" i="21"/>
  <c r="DV53" i="21"/>
  <c r="DN53" i="21"/>
  <c r="DO53" i="21"/>
  <c r="DX53" i="21"/>
  <c r="DP53" i="21"/>
  <c r="DY53" i="21"/>
  <c r="DU53" i="21"/>
  <c r="DQ53" i="21"/>
  <c r="DW53" i="21"/>
  <c r="DS53" i="21"/>
  <c r="DT53" i="21"/>
  <c r="DR53" i="21"/>
  <c r="DR51" i="21"/>
  <c r="DY51" i="21"/>
  <c r="DP51" i="21"/>
  <c r="DQ51" i="21"/>
  <c r="DO51" i="21"/>
  <c r="DW51" i="21"/>
  <c r="DV51" i="21"/>
  <c r="DN51" i="21"/>
  <c r="DU51" i="21"/>
  <c r="DZ51" i="21"/>
  <c r="DT51" i="21"/>
  <c r="DS51" i="21"/>
  <c r="DX51" i="21"/>
  <c r="DT55" i="21"/>
  <c r="DQ55" i="21"/>
  <c r="DN55" i="21"/>
  <c r="DX55" i="21"/>
  <c r="DS55" i="21"/>
  <c r="DO55" i="21"/>
  <c r="DP55" i="21"/>
  <c r="DW55" i="21"/>
  <c r="DZ55" i="21"/>
  <c r="DU55" i="21"/>
  <c r="DY55" i="21"/>
  <c r="DR55" i="21"/>
  <c r="DV55" i="21"/>
  <c r="DW54" i="21"/>
  <c r="DU54" i="21"/>
  <c r="DP54" i="21"/>
  <c r="DT54" i="21"/>
  <c r="DS54" i="21"/>
  <c r="DR54" i="21"/>
  <c r="DV54" i="21"/>
  <c r="DO54" i="21"/>
  <c r="DN54" i="21"/>
  <c r="DX54" i="21"/>
  <c r="DY54" i="21"/>
  <c r="DZ54" i="21"/>
  <c r="DQ54" i="21"/>
  <c r="DZ52" i="21"/>
  <c r="DN52" i="21"/>
  <c r="DS52" i="21"/>
  <c r="DV52" i="21"/>
  <c r="DT52" i="21"/>
  <c r="DP52" i="21"/>
  <c r="DO52" i="21"/>
  <c r="DQ52" i="21"/>
  <c r="DU52" i="21"/>
  <c r="DX52" i="21"/>
  <c r="DY52" i="21"/>
  <c r="DR52" i="21"/>
  <c r="DW52" i="21"/>
  <c r="DU43" i="21"/>
  <c r="DS43" i="21"/>
  <c r="DP43" i="21"/>
  <c r="DR43" i="21"/>
  <c r="DT43" i="21"/>
  <c r="DQ43" i="21"/>
  <c r="DW43" i="21"/>
  <c r="DO43" i="21"/>
  <c r="DN43" i="21"/>
  <c r="DY43" i="21"/>
  <c r="DX43" i="21"/>
  <c r="DV43" i="21"/>
  <c r="DZ43" i="21"/>
  <c r="DT44" i="21"/>
  <c r="DX44" i="21"/>
  <c r="DP44" i="21"/>
  <c r="DO44" i="21"/>
  <c r="DQ44" i="21"/>
  <c r="DR44" i="21"/>
  <c r="DY44" i="21"/>
  <c r="DU44" i="21"/>
  <c r="DN44" i="21"/>
  <c r="DV44" i="21"/>
  <c r="DS44" i="21"/>
  <c r="DW44" i="21"/>
  <c r="DZ44" i="21"/>
  <c r="DN40" i="21"/>
  <c r="DY40" i="21"/>
  <c r="DV40" i="21"/>
  <c r="DQ40" i="21"/>
  <c r="DO40" i="21"/>
  <c r="DT40" i="21"/>
  <c r="DW40" i="21"/>
  <c r="DZ40" i="21"/>
  <c r="DR40" i="21"/>
  <c r="DP40" i="21"/>
  <c r="DX40" i="21"/>
  <c r="DS40" i="21"/>
  <c r="DU40" i="21"/>
  <c r="DZ37" i="21"/>
  <c r="DQ37" i="21"/>
  <c r="DO37" i="21"/>
  <c r="DV37" i="21"/>
  <c r="DR37" i="21"/>
  <c r="DN37" i="21"/>
  <c r="DP37" i="21"/>
  <c r="DW37" i="21"/>
  <c r="DY37" i="21"/>
  <c r="DT37" i="21"/>
  <c r="DU37" i="21"/>
  <c r="DX37" i="21"/>
  <c r="DS37" i="21"/>
  <c r="DU26" i="21"/>
  <c r="DT26" i="21"/>
  <c r="DN26" i="21"/>
  <c r="DS26" i="21"/>
  <c r="DQ26" i="21"/>
  <c r="DP26" i="21"/>
  <c r="DR26" i="21"/>
  <c r="DY26" i="21"/>
  <c r="DX26" i="21"/>
  <c r="DW26" i="21"/>
  <c r="DV26" i="21"/>
  <c r="DO26" i="21"/>
  <c r="DZ26" i="21"/>
  <c r="DN30" i="21"/>
  <c r="DZ30" i="21"/>
  <c r="DU30" i="21"/>
  <c r="DS30" i="21"/>
  <c r="DR30" i="21"/>
  <c r="DY30" i="21"/>
  <c r="DX30" i="21"/>
  <c r="DQ30" i="21"/>
  <c r="DV30" i="21"/>
  <c r="DT30" i="21"/>
  <c r="DW30" i="21"/>
  <c r="DP30" i="21"/>
  <c r="DO30" i="21"/>
  <c r="DT28" i="21"/>
  <c r="DN28" i="21"/>
  <c r="DU28" i="21"/>
  <c r="DX28" i="21"/>
  <c r="DY28" i="21"/>
  <c r="DV28" i="21"/>
  <c r="DR28" i="21"/>
  <c r="DQ28" i="21"/>
  <c r="DZ28" i="21"/>
  <c r="DW28" i="21"/>
  <c r="DP28" i="21"/>
  <c r="DO28" i="21"/>
  <c r="DS28" i="21"/>
  <c r="DN27" i="21"/>
  <c r="DS27" i="21"/>
  <c r="DP27" i="21"/>
  <c r="DX27" i="21"/>
  <c r="DQ27" i="21"/>
  <c r="DY27" i="21"/>
  <c r="DO27" i="21"/>
  <c r="DR27" i="21"/>
  <c r="DW27" i="21"/>
  <c r="DU27" i="21"/>
  <c r="DV27" i="21"/>
  <c r="DT27" i="21"/>
  <c r="DZ27" i="21"/>
  <c r="DV29" i="21"/>
  <c r="DO29" i="21"/>
  <c r="DW29" i="21"/>
  <c r="DP29" i="21"/>
  <c r="DZ29" i="21"/>
  <c r="DS29" i="21"/>
  <c r="DT29" i="21"/>
  <c r="DY29" i="21"/>
  <c r="DU29" i="21"/>
  <c r="DR29" i="21"/>
  <c r="DQ29" i="21"/>
  <c r="DX29" i="21"/>
  <c r="DN29" i="21"/>
  <c r="DY11" i="21"/>
  <c r="DZ11" i="21"/>
  <c r="DT11" i="21"/>
  <c r="DU11" i="21"/>
  <c r="DO11" i="21"/>
  <c r="DP11" i="21"/>
  <c r="DW11" i="21"/>
  <c r="DS11" i="21"/>
  <c r="DR11" i="21"/>
  <c r="DQ11" i="21"/>
  <c r="DV11" i="21"/>
  <c r="DN11" i="21"/>
  <c r="DX11" i="21"/>
  <c r="DY15" i="21"/>
  <c r="DO15" i="21"/>
  <c r="DR15" i="21"/>
  <c r="DT15" i="21"/>
  <c r="DZ15" i="21"/>
  <c r="DU15" i="21"/>
  <c r="DW15" i="21"/>
  <c r="DQ15" i="21"/>
  <c r="DP15" i="21"/>
  <c r="DN15" i="21"/>
  <c r="DS15" i="21"/>
  <c r="DV15" i="21"/>
  <c r="DX15" i="21"/>
  <c r="EA8" i="21"/>
  <c r="EA9" i="21" s="1"/>
  <c r="EA10" i="21" s="1"/>
  <c r="EA11" i="21" s="1"/>
  <c r="EA12" i="21" l="1"/>
  <c r="EA13" i="21" s="1"/>
  <c r="EA14" i="21" s="1"/>
  <c r="EA15" i="21" s="1"/>
  <c r="EA16" i="21" s="1"/>
  <c r="EA17" i="21" s="1"/>
  <c r="EA18" i="21" s="1"/>
  <c r="EA19" i="21" s="1"/>
  <c r="EA20" i="21" s="1"/>
  <c r="EA21" i="21" s="1"/>
  <c r="EA22" i="21" s="1"/>
  <c r="EA23" i="21" s="1"/>
  <c r="EA24" i="21" s="1"/>
  <c r="EA25" i="21" s="1"/>
  <c r="EA26" i="21" s="1"/>
  <c r="EA27" i="21" s="1"/>
  <c r="EA28" i="21" s="1"/>
  <c r="EA29" i="21" s="1"/>
  <c r="EA30" i="21" s="1"/>
  <c r="EA31" i="21" s="1"/>
  <c r="EA32" i="21" s="1"/>
  <c r="EA33" i="21" s="1"/>
  <c r="EA34" i="21" s="1"/>
  <c r="EA35" i="21" s="1"/>
  <c r="EA36" i="21" s="1"/>
  <c r="EA37" i="21" s="1"/>
  <c r="EA38" i="21" s="1"/>
  <c r="EA39" i="21" s="1"/>
  <c r="EA40" i="21" s="1"/>
  <c r="EA41" i="21" s="1"/>
  <c r="EA42" i="21" s="1"/>
  <c r="EA43" i="21" s="1"/>
  <c r="EA44" i="21" s="1"/>
  <c r="EA45" i="21" s="1"/>
  <c r="EA46" i="21" s="1"/>
  <c r="EA47" i="21" s="1"/>
  <c r="EA48" i="21" s="1"/>
  <c r="EA49" i="21" s="1"/>
  <c r="EA50" i="21" s="1"/>
  <c r="EA51" i="21" s="1"/>
  <c r="EA52" i="21" s="1"/>
  <c r="EA53" i="21" s="1"/>
  <c r="EA54" i="21" s="1"/>
  <c r="EA55" i="21" s="1"/>
  <c r="EA56" i="21" s="1"/>
  <c r="EA57" i="21" s="1"/>
  <c r="EA58" i="21" s="1"/>
  <c r="EA59" i="21" s="1"/>
  <c r="EA60" i="21" s="1"/>
  <c r="EA61" i="21" s="1"/>
  <c r="EA62" i="21" s="1"/>
  <c r="EA63" i="21" s="1"/>
  <c r="EA64" i="21" s="1"/>
  <c r="EA65" i="21" s="1"/>
  <c r="EA66" i="21" s="1"/>
  <c r="EA67" i="21" s="1"/>
  <c r="EA68" i="21" s="1"/>
  <c r="EA69" i="21" s="1"/>
  <c r="EA70" i="21" s="1"/>
  <c r="EA71" i="21" s="1"/>
  <c r="EA72" i="21" s="1"/>
  <c r="EA73" i="21" s="1"/>
  <c r="EA74" i="21" s="1"/>
  <c r="EA75" i="21" s="1"/>
  <c r="EA76" i="21" s="1"/>
  <c r="EA77" i="21" s="1"/>
  <c r="EA78" i="21" s="1"/>
  <c r="EA79" i="21" s="1"/>
  <c r="EA80" i="21" s="1"/>
  <c r="EA81" i="21" s="1"/>
  <c r="EA82" i="21" s="1"/>
  <c r="EA83" i="21" s="1"/>
  <c r="EA84" i="21" s="1"/>
  <c r="EA85" i="21" s="1"/>
  <c r="EA86" i="21" s="1"/>
  <c r="EA87" i="21" s="1"/>
  <c r="EA88" i="21" s="1"/>
  <c r="EA89" i="21" s="1"/>
  <c r="EA90" i="21" s="1"/>
  <c r="EA91" i="21" s="1"/>
  <c r="EA92" i="21" s="1"/>
  <c r="EA93" i="21" s="1"/>
  <c r="EA94" i="21" s="1"/>
  <c r="EA95" i="21" s="1"/>
  <c r="EA96" i="21" s="1"/>
  <c r="EA97" i="21" s="1"/>
  <c r="EA98" i="21" s="1"/>
  <c r="EA99" i="21" s="1"/>
  <c r="EA100" i="21" s="1"/>
  <c r="EA101" i="21" s="1"/>
  <c r="EA102" i="21" s="1"/>
  <c r="EA103" i="21" s="1"/>
  <c r="EA104" i="21" s="1"/>
  <c r="EA105" i="21" s="1"/>
  <c r="EA106" i="21" s="1"/>
  <c r="EA107" i="21" s="1"/>
  <c r="EA108" i="21" s="1"/>
  <c r="EA109" i="21" s="1"/>
  <c r="EA110" i="21" s="1"/>
  <c r="EA111" i="21" s="1"/>
  <c r="EA112" i="21" s="1"/>
  <c r="EA113" i="21" s="1"/>
  <c r="EA114" i="21" s="1"/>
  <c r="EA115" i="21" s="1"/>
  <c r="EA116" i="21" s="1"/>
  <c r="EA117" i="21" s="1"/>
  <c r="EA118" i="21" s="1"/>
  <c r="EA119" i="21" s="1"/>
  <c r="EA120" i="21" s="1"/>
  <c r="EA121" i="21" s="1"/>
  <c r="EA122" i="21" s="1"/>
  <c r="EA123" i="21" s="1"/>
  <c r="EA124" i="21" s="1"/>
  <c r="EA125" i="21" s="1"/>
  <c r="EA126" i="21" s="1"/>
  <c r="EA127" i="21" s="1"/>
  <c r="EA128" i="21" s="1"/>
  <c r="EA129" i="21" s="1"/>
  <c r="EA130" i="21" s="1"/>
  <c r="EA131" i="21" s="1"/>
  <c r="EA132" i="21" s="1"/>
  <c r="EA133" i="21" s="1"/>
  <c r="EA134" i="21" s="1"/>
  <c r="EA135" i="21" s="1"/>
  <c r="EA136" i="21" s="1"/>
  <c r="EA137" i="21" s="1"/>
  <c r="EA138" i="21" s="1"/>
  <c r="EA139" i="21" s="1"/>
  <c r="EA140" i="21" s="1"/>
  <c r="EA141" i="21" s="1"/>
  <c r="EA142" i="21" s="1"/>
  <c r="EA143" i="21" s="1"/>
  <c r="EA144" i="21" s="1"/>
  <c r="EA145" i="21" s="1"/>
  <c r="EA146" i="21" s="1"/>
  <c r="EA147" i="21" s="1"/>
  <c r="EA148" i="21" s="1"/>
  <c r="EA149" i="21" s="1"/>
  <c r="EA150" i="21" s="1"/>
  <c r="EA151" i="21" s="1"/>
  <c r="EA152" i="21" s="1"/>
  <c r="EA153" i="21" s="1"/>
  <c r="EA154" i="21" s="1"/>
  <c r="EA155" i="21" s="1"/>
  <c r="EA156" i="21" s="1"/>
  <c r="EA157" i="21" s="1"/>
  <c r="EA158" i="21" s="1"/>
  <c r="EA159" i="21" s="1"/>
  <c r="EA160" i="21" s="1"/>
  <c r="EA161" i="21" s="1"/>
  <c r="EA162" i="21" s="1"/>
  <c r="EA163" i="21" s="1"/>
  <c r="EA164" i="21" s="1"/>
  <c r="EA165" i="21" s="1"/>
  <c r="EA166" i="21" s="1"/>
  <c r="EA167" i="21" s="1"/>
  <c r="EA168" i="21" s="1"/>
  <c r="EA169" i="21" s="1"/>
  <c r="EA170" i="21" s="1"/>
  <c r="EA171" i="21" s="1"/>
  <c r="EA172" i="21" s="1"/>
  <c r="EA173" i="21" s="1"/>
  <c r="EA174" i="21" s="1"/>
  <c r="EA175" i="21" s="1"/>
  <c r="EA176" i="21" s="1"/>
  <c r="EA177" i="21" s="1"/>
  <c r="EA178" i="21" s="1"/>
  <c r="EA179" i="21" s="1"/>
  <c r="EA180" i="21" s="1"/>
  <c r="EA181" i="21" s="1"/>
  <c r="EA182" i="21" s="1"/>
  <c r="EA183" i="21" s="1"/>
  <c r="EA184" i="21" s="1"/>
  <c r="EA185" i="21" s="1"/>
  <c r="EA186" i="21" s="1"/>
  <c r="EA187" i="21" s="1"/>
  <c r="EA188" i="21" s="1"/>
  <c r="EA189" i="21" s="1"/>
  <c r="EA190" i="21" s="1"/>
  <c r="EA191" i="21" s="1"/>
  <c r="EA192" i="21" s="1"/>
  <c r="EA193" i="21" s="1"/>
  <c r="EA194" i="21" s="1"/>
  <c r="EA195" i="21" s="1"/>
  <c r="EA196" i="21" s="1"/>
  <c r="EA197" i="21" s="1"/>
  <c r="EA198" i="21" s="1"/>
  <c r="EA199" i="21" s="1"/>
  <c r="EA200" i="21" s="1"/>
  <c r="EA201" i="21" s="1"/>
  <c r="EA202" i="21" s="1"/>
  <c r="EA203" i="21" s="1"/>
  <c r="EA204" i="21" s="1"/>
  <c r="EA205" i="21" s="1"/>
  <c r="EA206" i="21" s="1"/>
  <c r="EA207" i="21" s="1"/>
  <c r="EA208" i="21" s="1"/>
  <c r="EA209" i="21" s="1"/>
  <c r="EA210" i="21" s="1"/>
  <c r="EA211" i="21" s="1"/>
  <c r="EA212" i="21" s="1"/>
  <c r="EA213" i="21" s="1"/>
  <c r="EA214" i="21" s="1"/>
  <c r="EA215" i="21" s="1"/>
  <c r="EA216" i="21" s="1"/>
  <c r="EA217" i="21" s="1"/>
  <c r="EA218" i="21" s="1"/>
  <c r="EA219" i="21" s="1"/>
  <c r="EA220" i="21" s="1"/>
  <c r="EA221" i="21" s="1"/>
  <c r="EA222" i="21" s="1"/>
  <c r="EA223" i="21" s="1"/>
  <c r="EA224" i="21" s="1"/>
  <c r="EA225" i="21" s="1"/>
  <c r="EA226" i="21" s="1"/>
  <c r="EA227" i="21" s="1"/>
  <c r="EA228" i="21" s="1"/>
  <c r="EA229" i="21" s="1"/>
  <c r="EA230" i="21" s="1"/>
  <c r="EA231" i="21" s="1"/>
  <c r="EA232" i="21" s="1"/>
  <c r="EA233" i="21" s="1"/>
  <c r="EA234" i="21" s="1"/>
  <c r="EA235" i="21" s="1"/>
  <c r="EA236" i="21" s="1"/>
  <c r="EA237" i="21" s="1"/>
  <c r="EA238" i="21" s="1"/>
  <c r="EA239" i="21" s="1"/>
  <c r="EA240" i="21" s="1"/>
  <c r="EA241" i="21" s="1"/>
  <c r="EA242" i="21" s="1"/>
  <c r="EA243" i="21" s="1"/>
  <c r="EA244" i="21" s="1"/>
  <c r="EA245" i="21" s="1"/>
  <c r="EA246" i="21" s="1"/>
  <c r="EA247" i="21" s="1"/>
  <c r="EA248" i="21" s="1"/>
  <c r="EA249" i="21" s="1"/>
  <c r="EA250" i="21" s="1"/>
  <c r="EA251" i="21" s="1"/>
  <c r="EA252" i="21" s="1"/>
  <c r="EA253" i="21" s="1"/>
  <c r="EA254" i="21" s="1"/>
  <c r="EA255" i="21" s="1"/>
  <c r="EA256" i="21" s="1"/>
  <c r="EA257" i="21" s="1"/>
  <c r="I18" i="1"/>
  <c r="I8" i="1"/>
  <c r="D13" i="1"/>
  <c r="D5" i="1"/>
  <c r="I4" i="1"/>
  <c r="EA258" i="21" l="1"/>
  <c r="D29" i="1"/>
  <c r="D15" i="1"/>
  <c r="D11" i="1"/>
  <c r="D8" i="1"/>
  <c r="EA259" i="21" l="1"/>
  <c r="I11" i="1"/>
  <c r="I6" i="1"/>
  <c r="D27" i="1"/>
  <c r="D25" i="1"/>
  <c r="D10" i="1"/>
  <c r="D7" i="1"/>
  <c r="CW16" i="21"/>
  <c r="CW46" i="21"/>
  <c r="CW33" i="21"/>
  <c r="CW50" i="21"/>
  <c r="CW59" i="21"/>
  <c r="CW5" i="21"/>
  <c r="CW24" i="21"/>
  <c r="CW39" i="21"/>
  <c r="CW71" i="21"/>
  <c r="CW47" i="21"/>
  <c r="CW13" i="21"/>
  <c r="CW30" i="21"/>
  <c r="CW32" i="21"/>
  <c r="CW4" i="21"/>
  <c r="CW67" i="21"/>
  <c r="CW78" i="21"/>
  <c r="CW49" i="21"/>
  <c r="CW45" i="21"/>
  <c r="CW80" i="21"/>
  <c r="CW76" i="21"/>
  <c r="CW60" i="21"/>
  <c r="CW52" i="21"/>
  <c r="CW23" i="21"/>
  <c r="CW62" i="21"/>
  <c r="CW7" i="21"/>
  <c r="CW6" i="21"/>
  <c r="CW22" i="21"/>
  <c r="CW48" i="21"/>
  <c r="CW72" i="21"/>
  <c r="CW11" i="21"/>
  <c r="CW12" i="21"/>
  <c r="CW41" i="21"/>
  <c r="CW66" i="21"/>
  <c r="CW58" i="21"/>
  <c r="CW17" i="21"/>
  <c r="CW37" i="21"/>
  <c r="CW68" i="21"/>
  <c r="CW54" i="21"/>
  <c r="CW69" i="21"/>
  <c r="CW28" i="21"/>
  <c r="CW26" i="21"/>
  <c r="CW20" i="21"/>
  <c r="CW74" i="21"/>
  <c r="CW19" i="21"/>
  <c r="CW8" i="21"/>
  <c r="CW27" i="21"/>
  <c r="CW65" i="21"/>
  <c r="CW40" i="21"/>
  <c r="CW34" i="21"/>
  <c r="CW9" i="21"/>
  <c r="CW43" i="21"/>
  <c r="CW44" i="21"/>
  <c r="CW70" i="21"/>
  <c r="CW79" i="21"/>
  <c r="CW73" i="21"/>
  <c r="CW14" i="21"/>
  <c r="CW51" i="21"/>
  <c r="CW77" i="21"/>
  <c r="CW53" i="21"/>
  <c r="CW38" i="21"/>
  <c r="CW31" i="21"/>
  <c r="CW18" i="21"/>
  <c r="CW25" i="21"/>
  <c r="CW56" i="21"/>
  <c r="CW21" i="21"/>
  <c r="CW42" i="21"/>
  <c r="CW61" i="21"/>
  <c r="CW36" i="21"/>
  <c r="CW10" i="21"/>
  <c r="CW75" i="21"/>
  <c r="CW15" i="21"/>
  <c r="CW63" i="21"/>
  <c r="CW57" i="21"/>
  <c r="CW35" i="21"/>
  <c r="CW64" i="21"/>
  <c r="CW55" i="21"/>
  <c r="CW29" i="21"/>
  <c r="I20" i="1"/>
  <c r="EA260" i="21" l="1"/>
  <c r="CW128" i="21"/>
  <c r="D23" i="1"/>
  <c r="I13" i="1"/>
  <c r="I10" i="1"/>
  <c r="CW286" i="21"/>
  <c r="CW260" i="21"/>
  <c r="CW302" i="21"/>
  <c r="CW268" i="21"/>
  <c r="CW274" i="21"/>
  <c r="CW315" i="21"/>
  <c r="CW269" i="21"/>
  <c r="CW291" i="21"/>
  <c r="CW319" i="21"/>
  <c r="CW266" i="21"/>
  <c r="CW263" i="21"/>
  <c r="CW305" i="21"/>
  <c r="CW247" i="21"/>
  <c r="CW314" i="21"/>
  <c r="CW320" i="21"/>
  <c r="CW299" i="21"/>
  <c r="CW276" i="21"/>
  <c r="CW301" i="21"/>
  <c r="CW318" i="21"/>
  <c r="CW304" i="21"/>
  <c r="CW294" i="21"/>
  <c r="CW317" i="21"/>
  <c r="CW288" i="21"/>
  <c r="CW249" i="21"/>
  <c r="CW303" i="21"/>
  <c r="CW280" i="21"/>
  <c r="CW296" i="21"/>
  <c r="CW308" i="21"/>
  <c r="CW278" i="21"/>
  <c r="CW246" i="21"/>
  <c r="CW270" i="21"/>
  <c r="CW248" i="21"/>
  <c r="CW272" i="21"/>
  <c r="CW279" i="21"/>
  <c r="CW295" i="21"/>
  <c r="CW250" i="21"/>
  <c r="CW244" i="21"/>
  <c r="CW257" i="21"/>
  <c r="CW265" i="21"/>
  <c r="CW289" i="21"/>
  <c r="CW258" i="21"/>
  <c r="CW292" i="21"/>
  <c r="CW251" i="21"/>
  <c r="CW313" i="21"/>
  <c r="CW267" i="21"/>
  <c r="CW307" i="21"/>
  <c r="CW256" i="21"/>
  <c r="CW271" i="21"/>
  <c r="CW285" i="21"/>
  <c r="CW309" i="21"/>
  <c r="CW253" i="21"/>
  <c r="CW316" i="21"/>
  <c r="CW298" i="21"/>
  <c r="CW312" i="21"/>
  <c r="CW255" i="21"/>
  <c r="CW284" i="21"/>
  <c r="CW287" i="21"/>
  <c r="CW264" i="21"/>
  <c r="CW252" i="21"/>
  <c r="CW293" i="21"/>
  <c r="CW306" i="21"/>
  <c r="CW283" i="21"/>
  <c r="CW311" i="21"/>
  <c r="CW310" i="21"/>
  <c r="CW273" i="21"/>
  <c r="CW262" i="21"/>
  <c r="CW282" i="21"/>
  <c r="CW259" i="21"/>
  <c r="CW245" i="21"/>
  <c r="CW254" i="21"/>
  <c r="CW275" i="21"/>
  <c r="CW290" i="21"/>
  <c r="CW300" i="21"/>
  <c r="CW281" i="21"/>
  <c r="CW297" i="21"/>
  <c r="CW261" i="21"/>
  <c r="CW277" i="21"/>
  <c r="I7" i="1"/>
  <c r="D28" i="1"/>
  <c r="D24" i="1"/>
  <c r="D19" i="1"/>
  <c r="CW679" i="20"/>
  <c r="CW682" i="20"/>
  <c r="CW692" i="20"/>
  <c r="CW703" i="20"/>
  <c r="CW718" i="20"/>
  <c r="CW704" i="20"/>
  <c r="CW672" i="20"/>
  <c r="CW648" i="20"/>
  <c r="CW670" i="20"/>
  <c r="CW716" i="20"/>
  <c r="CW694" i="20"/>
  <c r="CW651" i="20"/>
  <c r="CW676" i="20"/>
  <c r="CW678" i="20"/>
  <c r="CW663" i="20"/>
  <c r="CW674" i="20"/>
  <c r="CW695" i="20"/>
  <c r="CW698" i="20"/>
  <c r="CW720" i="20"/>
  <c r="CW690" i="20"/>
  <c r="CW689" i="20"/>
  <c r="CW660" i="20"/>
  <c r="CW680" i="20"/>
  <c r="CW650" i="20"/>
  <c r="CW666" i="20"/>
  <c r="CW710" i="20"/>
  <c r="CW705" i="20"/>
  <c r="CW693" i="20"/>
  <c r="CW673" i="20"/>
  <c r="CW656" i="20"/>
  <c r="CW677" i="20"/>
  <c r="CW649" i="20"/>
  <c r="CW647" i="20"/>
  <c r="CW668" i="20"/>
  <c r="CW719" i="20"/>
  <c r="CW669" i="20"/>
  <c r="CW706" i="20"/>
  <c r="CW696" i="20"/>
  <c r="CW646" i="20"/>
  <c r="CW661" i="20"/>
  <c r="CW688" i="20"/>
  <c r="CW645" i="20"/>
  <c r="CW644" i="20"/>
  <c r="CW713" i="20"/>
  <c r="CW658" i="20"/>
  <c r="CW653" i="20"/>
  <c r="CW662" i="20"/>
  <c r="CW652" i="20"/>
  <c r="CW711" i="20"/>
  <c r="CW684" i="20"/>
  <c r="CW686" i="20"/>
  <c r="CW702" i="20"/>
  <c r="CW700" i="20"/>
  <c r="CW665" i="20"/>
  <c r="CW685" i="20"/>
  <c r="CW671" i="20"/>
  <c r="CW712" i="20"/>
  <c r="CW654" i="20"/>
  <c r="CW717" i="20"/>
  <c r="CW709" i="20"/>
  <c r="CW657" i="20"/>
  <c r="CW687" i="20"/>
  <c r="CW699" i="20"/>
  <c r="CW655" i="20"/>
  <c r="CW707" i="20"/>
  <c r="CW675" i="20"/>
  <c r="CW683" i="20"/>
  <c r="CW667" i="20"/>
  <c r="CW715" i="20"/>
  <c r="CW697" i="20"/>
  <c r="CW681" i="20"/>
  <c r="CW701" i="20"/>
  <c r="CW664" i="20"/>
  <c r="CW659" i="20"/>
  <c r="CW708" i="20"/>
  <c r="CW714" i="20"/>
  <c r="CW691" i="20"/>
  <c r="D12" i="1"/>
  <c r="CW489" i="20"/>
  <c r="CW486" i="20"/>
  <c r="CW507" i="20"/>
  <c r="CW549" i="20"/>
  <c r="CW509" i="20"/>
  <c r="CW545" i="20"/>
  <c r="CW546" i="20"/>
  <c r="CW528" i="20"/>
  <c r="CW541" i="20"/>
  <c r="CW492" i="20"/>
  <c r="CW497" i="20"/>
  <c r="CW521" i="20"/>
  <c r="CW494" i="20"/>
  <c r="CW551" i="20"/>
  <c r="CW519" i="20"/>
  <c r="CW553" i="20"/>
  <c r="CW491" i="20"/>
  <c r="CW505" i="20"/>
  <c r="CW518" i="20"/>
  <c r="CW536" i="20"/>
  <c r="CW514" i="20"/>
  <c r="CW554" i="20"/>
  <c r="CW548" i="20"/>
  <c r="CW496" i="20"/>
  <c r="CW533" i="20"/>
  <c r="CW503" i="20"/>
  <c r="CW484" i="20"/>
  <c r="CW538" i="20"/>
  <c r="CW556" i="20"/>
  <c r="CW544" i="20"/>
  <c r="CW493" i="20"/>
  <c r="CW490" i="20"/>
  <c r="CW523" i="20"/>
  <c r="CW560" i="20"/>
  <c r="CW557" i="20"/>
  <c r="CW520" i="20"/>
  <c r="CW516" i="20"/>
  <c r="CW487" i="20"/>
  <c r="CW552" i="20"/>
  <c r="CW555" i="20"/>
  <c r="CW485" i="20"/>
  <c r="CW530" i="20"/>
  <c r="CW511" i="20"/>
  <c r="CW499" i="20"/>
  <c r="CW515" i="20"/>
  <c r="CW539" i="20"/>
  <c r="CW500" i="20"/>
  <c r="CW495" i="20"/>
  <c r="CW559" i="20"/>
  <c r="CW529" i="20"/>
  <c r="CW513" i="20"/>
  <c r="CW543" i="20"/>
  <c r="CW488" i="20"/>
  <c r="CW508" i="20"/>
  <c r="CW525" i="20"/>
  <c r="CW504" i="20"/>
  <c r="CW524" i="20"/>
  <c r="CW512" i="20"/>
  <c r="CW517" i="20"/>
  <c r="CW531" i="20"/>
  <c r="CW534" i="20"/>
  <c r="CW502" i="20"/>
  <c r="CW558" i="20"/>
  <c r="CW526" i="20"/>
  <c r="CW510" i="20"/>
  <c r="CW506" i="20"/>
  <c r="CW527" i="20"/>
  <c r="CW535" i="20"/>
  <c r="CW532" i="20"/>
  <c r="CW547" i="20"/>
  <c r="CW498" i="20"/>
  <c r="CW542" i="20"/>
  <c r="CW522" i="20"/>
  <c r="CW501" i="20"/>
  <c r="CW550" i="20"/>
  <c r="CW540" i="20"/>
  <c r="CW537" i="20"/>
  <c r="D6" i="1"/>
  <c r="CW97" i="20"/>
  <c r="CW109" i="20"/>
  <c r="CW127" i="20"/>
  <c r="CW124" i="20"/>
  <c r="CW92" i="20"/>
  <c r="CW129" i="20"/>
  <c r="CW150" i="20"/>
  <c r="CW115" i="20"/>
  <c r="CW130" i="20"/>
  <c r="CW140" i="20"/>
  <c r="CW134" i="20"/>
  <c r="CW156" i="20"/>
  <c r="CW133" i="20"/>
  <c r="CW142" i="20"/>
  <c r="CW112" i="20"/>
  <c r="CW123" i="20"/>
  <c r="CW110" i="20"/>
  <c r="CW147" i="20"/>
  <c r="CW136" i="20"/>
  <c r="CW149" i="20"/>
  <c r="CW116" i="20"/>
  <c r="CW100" i="20"/>
  <c r="CW106" i="20"/>
  <c r="CW111" i="20"/>
  <c r="CW94" i="20"/>
  <c r="CW157" i="20"/>
  <c r="CW122" i="20"/>
  <c r="CW113" i="20"/>
  <c r="CW132" i="20"/>
  <c r="CW99" i="20"/>
  <c r="CW119" i="20"/>
  <c r="CW139" i="20"/>
  <c r="CW125" i="20"/>
  <c r="CW131" i="20"/>
  <c r="CW135" i="20"/>
  <c r="CW141" i="20"/>
  <c r="CW143" i="20"/>
  <c r="CW108" i="20"/>
  <c r="CW120" i="20"/>
  <c r="CW107" i="20"/>
  <c r="CW98" i="20"/>
  <c r="CW121" i="20"/>
  <c r="CW146" i="20"/>
  <c r="CW89" i="20"/>
  <c r="CW126" i="20"/>
  <c r="CW90" i="20"/>
  <c r="CW101" i="20"/>
  <c r="CW88" i="20"/>
  <c r="CW128" i="20"/>
  <c r="CW102" i="20"/>
  <c r="CW118" i="20"/>
  <c r="CW105" i="20"/>
  <c r="CW114" i="20"/>
  <c r="CW160" i="20"/>
  <c r="CW154" i="20"/>
  <c r="CW117" i="20"/>
  <c r="CW159" i="20"/>
  <c r="CW103" i="20"/>
  <c r="CW145" i="20"/>
  <c r="CW96" i="20"/>
  <c r="CW148" i="20"/>
  <c r="CW104" i="20"/>
  <c r="CW155" i="20"/>
  <c r="CW151" i="20"/>
  <c r="CW137" i="20"/>
  <c r="CW138" i="20"/>
  <c r="CW152" i="20"/>
  <c r="CW153" i="20"/>
  <c r="CW158" i="20"/>
  <c r="CW87" i="20"/>
  <c r="CW144" i="20"/>
  <c r="CW3" i="21"/>
  <c r="CW1" i="21" s="1"/>
  <c r="CV2" i="21" s="1"/>
  <c r="DM2" i="2"/>
  <c r="DB4" i="2" s="1"/>
  <c r="DB17" i="2" l="1"/>
  <c r="EA261" i="21"/>
  <c r="EA262" i="21" s="1"/>
  <c r="EA263" i="21" s="1"/>
  <c r="EA264" i="21" s="1"/>
  <c r="EA265" i="21" s="1"/>
  <c r="EA266" i="21" s="1"/>
  <c r="EA267" i="21" s="1"/>
  <c r="EA268" i="21" s="1"/>
  <c r="EA269" i="21" s="1"/>
  <c r="EA270" i="21" s="1"/>
  <c r="EA271" i="21" s="1"/>
  <c r="EA272" i="21" s="1"/>
  <c r="EA273" i="21" s="1"/>
  <c r="EA274" i="21" s="1"/>
  <c r="EA275" i="21" s="1"/>
  <c r="EA276" i="21" s="1"/>
  <c r="EA277" i="21" s="1"/>
  <c r="EA278" i="21" s="1"/>
  <c r="DI3" i="2"/>
  <c r="I3" i="1"/>
  <c r="Y2" i="18" s="1"/>
  <c r="CW432" i="21"/>
  <c r="CW243" i="21"/>
  <c r="CW87" i="21"/>
  <c r="CW138" i="21"/>
  <c r="CW149" i="21"/>
  <c r="CW139" i="21"/>
  <c r="CW98" i="21"/>
  <c r="CW150" i="21"/>
  <c r="CW95" i="21"/>
  <c r="CW111" i="21"/>
  <c r="CW112" i="21"/>
  <c r="CW122" i="21"/>
  <c r="CW144" i="21"/>
  <c r="CW153" i="21"/>
  <c r="CW97" i="21"/>
  <c r="CW134" i="21"/>
  <c r="CW123" i="21"/>
  <c r="CW121" i="21"/>
  <c r="CW142" i="21"/>
  <c r="CW91" i="21"/>
  <c r="CW151" i="21"/>
  <c r="CW116" i="21"/>
  <c r="CW85" i="21"/>
  <c r="CW126" i="21"/>
  <c r="CW113" i="21"/>
  <c r="CW119" i="21"/>
  <c r="CW102" i="21"/>
  <c r="CW148" i="21"/>
  <c r="CW84" i="21"/>
  <c r="CW105" i="21"/>
  <c r="CW140" i="21"/>
  <c r="CW152" i="21"/>
  <c r="CW129" i="21"/>
  <c r="CW92" i="21"/>
  <c r="CW109" i="21"/>
  <c r="CW115" i="21"/>
  <c r="CW131" i="21"/>
  <c r="CW103" i="21"/>
  <c r="CW127" i="21"/>
  <c r="CW147" i="21"/>
  <c r="CW141" i="21"/>
  <c r="CW114" i="21"/>
  <c r="CW154" i="21"/>
  <c r="CW108" i="21"/>
  <c r="CW106" i="21"/>
  <c r="CW93" i="21"/>
  <c r="CW90" i="21"/>
  <c r="CW101" i="21"/>
  <c r="CW160" i="21"/>
  <c r="CW110" i="21"/>
  <c r="CW124" i="21"/>
  <c r="CW145" i="21"/>
  <c r="CW107" i="21"/>
  <c r="CW117" i="21"/>
  <c r="CW137" i="21"/>
  <c r="CW96" i="21"/>
  <c r="CW155" i="21"/>
  <c r="CW89" i="21"/>
  <c r="CW159" i="21"/>
  <c r="CW130" i="21"/>
  <c r="CW132" i="21"/>
  <c r="CW104" i="21"/>
  <c r="CW157" i="21"/>
  <c r="CW94" i="21"/>
  <c r="CW135" i="21"/>
  <c r="CW133" i="21"/>
  <c r="CW136" i="21"/>
  <c r="CW156" i="21"/>
  <c r="CW158" i="21"/>
  <c r="CW120" i="21"/>
  <c r="CW86" i="21"/>
  <c r="CW146" i="21"/>
  <c r="CW100" i="21"/>
  <c r="CW99" i="21"/>
  <c r="CW88" i="21"/>
  <c r="CW118" i="21"/>
  <c r="CW143" i="21"/>
  <c r="CW125" i="21"/>
  <c r="CW643" i="20"/>
  <c r="CW483" i="20"/>
  <c r="CW383" i="20"/>
  <c r="CW348" i="20"/>
  <c r="CW365" i="20"/>
  <c r="CW359" i="20"/>
  <c r="CW393" i="20"/>
  <c r="CW342" i="20"/>
  <c r="CW368" i="20"/>
  <c r="CW361" i="20"/>
  <c r="CW366" i="20"/>
  <c r="CW338" i="20"/>
  <c r="CW333" i="20"/>
  <c r="CW356" i="20"/>
  <c r="CW376" i="20"/>
  <c r="CW372" i="20"/>
  <c r="CW325" i="20"/>
  <c r="CW364" i="20"/>
  <c r="CW395" i="20"/>
  <c r="CW354" i="20"/>
  <c r="CW388" i="20"/>
  <c r="CW326" i="20"/>
  <c r="CW399" i="20"/>
  <c r="CW355" i="20"/>
  <c r="CW391" i="20"/>
  <c r="CW400" i="20"/>
  <c r="CW341" i="20"/>
  <c r="CW357" i="20"/>
  <c r="CW360" i="20"/>
  <c r="CW345" i="20"/>
  <c r="CW352" i="20"/>
  <c r="CW353" i="20"/>
  <c r="CW336" i="20"/>
  <c r="CW330" i="20"/>
  <c r="CW377" i="20"/>
  <c r="CW381" i="20"/>
  <c r="CW386" i="20"/>
  <c r="CW340" i="20"/>
  <c r="CW343" i="20"/>
  <c r="CW332" i="20"/>
  <c r="CW367" i="20"/>
  <c r="CW378" i="20"/>
  <c r="CW396" i="20"/>
  <c r="CW385" i="20"/>
  <c r="CW392" i="20"/>
  <c r="CW374" i="20"/>
  <c r="CW347" i="20"/>
  <c r="CW375" i="20"/>
  <c r="CW387" i="20"/>
  <c r="CW331" i="20"/>
  <c r="CW384" i="20"/>
  <c r="CW337" i="20"/>
  <c r="CW379" i="20"/>
  <c r="CW380" i="20"/>
  <c r="CW370" i="20"/>
  <c r="CW349" i="20"/>
  <c r="CW344" i="20"/>
  <c r="CW334" i="20"/>
  <c r="CW390" i="20"/>
  <c r="CW394" i="20"/>
  <c r="CW363" i="20"/>
  <c r="CW328" i="20"/>
  <c r="CW358" i="20"/>
  <c r="CW327" i="20"/>
  <c r="CW373" i="20"/>
  <c r="CW346" i="20"/>
  <c r="CW362" i="20"/>
  <c r="CW389" i="20"/>
  <c r="CW398" i="20"/>
  <c r="CW339" i="20"/>
  <c r="CW382" i="20"/>
  <c r="CW369" i="20"/>
  <c r="CW397" i="20"/>
  <c r="CW350" i="20"/>
  <c r="CW371" i="20"/>
  <c r="CW351" i="20"/>
  <c r="CW335" i="20"/>
  <c r="CW329" i="20"/>
  <c r="CW317" i="20"/>
  <c r="CW248" i="20"/>
  <c r="CW269" i="20"/>
  <c r="CW294" i="20"/>
  <c r="CW303" i="20"/>
  <c r="CW287" i="20"/>
  <c r="CW295" i="20"/>
  <c r="CW276" i="20"/>
  <c r="CW273" i="20"/>
  <c r="CW312" i="20"/>
  <c r="CW290" i="20"/>
  <c r="CW252" i="20"/>
  <c r="CW278" i="20"/>
  <c r="CW306" i="20"/>
  <c r="CW291" i="20"/>
  <c r="CW255" i="20"/>
  <c r="CW286" i="20"/>
  <c r="CW305" i="20"/>
  <c r="CW313" i="20"/>
  <c r="CW319" i="20"/>
  <c r="CW296" i="20"/>
  <c r="CW283" i="20"/>
  <c r="CW307" i="20"/>
  <c r="CW265" i="20"/>
  <c r="CW302" i="20"/>
  <c r="CW261" i="20"/>
  <c r="CW274" i="20"/>
  <c r="CW298" i="20"/>
  <c r="CW262" i="20"/>
  <c r="CW257" i="20"/>
  <c r="CW282" i="20"/>
  <c r="CW275" i="20"/>
  <c r="CW293" i="20"/>
  <c r="CW272" i="20"/>
  <c r="CW251" i="20"/>
  <c r="CW264" i="20"/>
  <c r="CW280" i="20"/>
  <c r="CW281" i="20"/>
  <c r="CW288" i="20"/>
  <c r="CW304" i="20"/>
  <c r="CW316" i="20"/>
  <c r="CW247" i="20"/>
  <c r="CW253" i="20"/>
  <c r="CW263" i="20"/>
  <c r="CW311" i="20"/>
  <c r="CW289" i="20"/>
  <c r="CW258" i="20"/>
  <c r="CW267" i="20"/>
  <c r="CW285" i="20"/>
  <c r="CW308" i="20"/>
  <c r="CW297" i="20"/>
  <c r="CW266" i="20"/>
  <c r="CW254" i="20"/>
  <c r="CW315" i="20"/>
  <c r="CW246" i="20"/>
  <c r="CW245" i="20"/>
  <c r="CW320" i="20"/>
  <c r="CW256" i="20"/>
  <c r="CW259" i="20"/>
  <c r="CW250" i="20"/>
  <c r="CW310" i="20"/>
  <c r="CW270" i="20"/>
  <c r="CW318" i="20"/>
  <c r="CW260" i="20"/>
  <c r="CW249" i="20"/>
  <c r="CW268" i="20"/>
  <c r="CW301" i="20"/>
  <c r="CW314" i="20"/>
  <c r="CW299" i="20"/>
  <c r="CW292" i="20"/>
  <c r="CW309" i="20"/>
  <c r="CW271" i="20"/>
  <c r="CW284" i="20"/>
  <c r="CW244" i="20"/>
  <c r="CW277" i="20"/>
  <c r="CW279" i="20"/>
  <c r="CW300" i="20"/>
  <c r="CW86" i="20"/>
  <c r="CW85" i="20"/>
  <c r="CW91" i="20"/>
  <c r="CW95" i="20"/>
  <c r="CW93" i="20"/>
  <c r="CW83" i="20"/>
  <c r="CW84" i="20"/>
  <c r="CW2" i="21"/>
  <c r="CV3" i="21" s="1"/>
  <c r="CV4" i="21" s="1"/>
  <c r="CV5" i="21" s="1"/>
  <c r="CV6" i="21" s="1"/>
  <c r="CV7" i="21" s="1"/>
  <c r="CV8" i="21" s="1"/>
  <c r="CV9" i="21" s="1"/>
  <c r="CV10" i="21" s="1"/>
  <c r="CV11" i="21" s="1"/>
  <c r="CV12" i="21" s="1"/>
  <c r="CV13" i="21" s="1"/>
  <c r="CV14" i="21" s="1"/>
  <c r="CV15" i="21" s="1"/>
  <c r="CV16" i="21" s="1"/>
  <c r="CV17" i="21" s="1"/>
  <c r="CV18" i="21" s="1"/>
  <c r="CV19" i="21" s="1"/>
  <c r="CV20" i="21" s="1"/>
  <c r="CV21" i="21" s="1"/>
  <c r="CV22" i="21" s="1"/>
  <c r="CV23" i="21" s="1"/>
  <c r="CV24" i="21" s="1"/>
  <c r="CV25" i="21" s="1"/>
  <c r="CV26" i="21" s="1"/>
  <c r="CV27" i="21" s="1"/>
  <c r="CV28" i="21" s="1"/>
  <c r="CV29" i="21" s="1"/>
  <c r="CV30" i="21" s="1"/>
  <c r="CV31" i="21" s="1"/>
  <c r="CV32" i="21" s="1"/>
  <c r="CV33" i="21" s="1"/>
  <c r="CV34" i="21" s="1"/>
  <c r="CV35" i="21" s="1"/>
  <c r="CV36" i="21" s="1"/>
  <c r="CV37" i="21" s="1"/>
  <c r="CV38" i="21" s="1"/>
  <c r="CV39" i="21" s="1"/>
  <c r="CV40" i="21" s="1"/>
  <c r="CV41" i="21" s="1"/>
  <c r="CV42" i="21" s="1"/>
  <c r="CV43" i="21" s="1"/>
  <c r="CV44" i="21" s="1"/>
  <c r="CV45" i="21" s="1"/>
  <c r="CV46" i="21" s="1"/>
  <c r="CV47" i="21" s="1"/>
  <c r="CV48" i="21" s="1"/>
  <c r="CV49" i="21" s="1"/>
  <c r="CV50" i="21" s="1"/>
  <c r="CV51" i="21" s="1"/>
  <c r="CV52" i="21" s="1"/>
  <c r="CV53" i="21" s="1"/>
  <c r="CV54" i="21" s="1"/>
  <c r="CV55" i="21" s="1"/>
  <c r="CV56" i="21" s="1"/>
  <c r="CV57" i="21" s="1"/>
  <c r="CV58" i="21" s="1"/>
  <c r="CV59" i="21" s="1"/>
  <c r="CV60" i="21" s="1"/>
  <c r="CV61" i="21" s="1"/>
  <c r="CV62" i="21" s="1"/>
  <c r="CV63" i="21" s="1"/>
  <c r="CV64" i="21" s="1"/>
  <c r="CV65" i="21" s="1"/>
  <c r="CV66" i="21" s="1"/>
  <c r="CV67" i="21" s="1"/>
  <c r="CV68" i="21" s="1"/>
  <c r="CV69" i="21" s="1"/>
  <c r="CV70" i="21" s="1"/>
  <c r="CV71" i="21" s="1"/>
  <c r="CV72" i="21" s="1"/>
  <c r="CV73" i="21" s="1"/>
  <c r="CV74" i="21" s="1"/>
  <c r="CV75" i="21" s="1"/>
  <c r="CV76" i="21" s="1"/>
  <c r="CV77" i="21" s="1"/>
  <c r="CV78" i="21" s="1"/>
  <c r="CV79" i="21" s="1"/>
  <c r="CV80" i="21" s="1"/>
  <c r="CV81" i="21" s="1"/>
  <c r="CW865" i="20"/>
  <c r="CW819" i="20"/>
  <c r="CW811" i="20"/>
  <c r="CW848" i="20"/>
  <c r="CW818" i="20"/>
  <c r="CW869" i="20"/>
  <c r="CW880" i="20"/>
  <c r="CW822" i="20"/>
  <c r="CW847" i="20"/>
  <c r="CW837" i="20"/>
  <c r="CW829" i="20"/>
  <c r="CW825" i="20"/>
  <c r="CW846" i="20"/>
  <c r="CW849" i="20"/>
  <c r="CW853" i="20"/>
  <c r="CW875" i="20"/>
  <c r="EA279" i="21" l="1"/>
  <c r="DG3" i="2"/>
  <c r="DB3" i="2" s="1"/>
  <c r="Y2" i="38"/>
  <c r="Y2" i="27"/>
  <c r="CW83" i="21"/>
  <c r="CW81" i="21" s="1"/>
  <c r="CV82" i="21" s="1"/>
  <c r="Y2" i="14"/>
  <c r="Y2" i="28"/>
  <c r="Y2" i="33"/>
  <c r="Y2" i="26"/>
  <c r="Y2" i="39"/>
  <c r="Y2" i="15"/>
  <c r="F2" i="36"/>
  <c r="Y2" i="16"/>
  <c r="Y2" i="19"/>
  <c r="AT28" i="21" s="1"/>
  <c r="AT8" i="21" s="1"/>
  <c r="CW420" i="21"/>
  <c r="Y2" i="17"/>
  <c r="CW444" i="21"/>
  <c r="CW404" i="21"/>
  <c r="CW407" i="21"/>
  <c r="CW464" i="21"/>
  <c r="CW446" i="21"/>
  <c r="CW408" i="21"/>
  <c r="CW441" i="21"/>
  <c r="CW458" i="21"/>
  <c r="CW435" i="21"/>
  <c r="CW450" i="21"/>
  <c r="CW453" i="21"/>
  <c r="CW429" i="21"/>
  <c r="CW416" i="21"/>
  <c r="CW473" i="21"/>
  <c r="CW476" i="21"/>
  <c r="CW467" i="21"/>
  <c r="CW431" i="21"/>
  <c r="CW434" i="21"/>
  <c r="CW405" i="21"/>
  <c r="CW411" i="21"/>
  <c r="CW477" i="21"/>
  <c r="CW449" i="21"/>
  <c r="CW409" i="21"/>
  <c r="CW433" i="21"/>
  <c r="CW480" i="21"/>
  <c r="CW451" i="21"/>
  <c r="CW423" i="21"/>
  <c r="CW463" i="21"/>
  <c r="CW425" i="21"/>
  <c r="CW427" i="21"/>
  <c r="CW419" i="21"/>
  <c r="CW414" i="21"/>
  <c r="CW475" i="21"/>
  <c r="CW424" i="21"/>
  <c r="CW460" i="21"/>
  <c r="CW415" i="21"/>
  <c r="CW442" i="21"/>
  <c r="CW459" i="21"/>
  <c r="CW430" i="21"/>
  <c r="CW436" i="21"/>
  <c r="CW428" i="21"/>
  <c r="CW455" i="21"/>
  <c r="CW448" i="21"/>
  <c r="CW410" i="21"/>
  <c r="CW452" i="21"/>
  <c r="CW440" i="21"/>
  <c r="CW479" i="21"/>
  <c r="CW456" i="21"/>
  <c r="CW418" i="21"/>
  <c r="CW461" i="21"/>
  <c r="CW457" i="21"/>
  <c r="CW447" i="21"/>
  <c r="CW470" i="21"/>
  <c r="CW443" i="21"/>
  <c r="CW454" i="21"/>
  <c r="CW465" i="21"/>
  <c r="CW412" i="21"/>
  <c r="CW406" i="21"/>
  <c r="CW422" i="21"/>
  <c r="CW474" i="21"/>
  <c r="CW466" i="21"/>
  <c r="CW471" i="21"/>
  <c r="CW462" i="21"/>
  <c r="CW421" i="21"/>
  <c r="CW468" i="21"/>
  <c r="CW413" i="21"/>
  <c r="CW439" i="21"/>
  <c r="CW438" i="21"/>
  <c r="CW426" i="21"/>
  <c r="CW417" i="21"/>
  <c r="CW445" i="21"/>
  <c r="CW469" i="21"/>
  <c r="CW437" i="21"/>
  <c r="CW472" i="21"/>
  <c r="CW478" i="21"/>
  <c r="CW242" i="21"/>
  <c r="CW241" i="21"/>
  <c r="CW642" i="20"/>
  <c r="CW641" i="20"/>
  <c r="CW482" i="20"/>
  <c r="CW481" i="20"/>
  <c r="CW472" i="20"/>
  <c r="CW426" i="20"/>
  <c r="CW414" i="20"/>
  <c r="CW416" i="20"/>
  <c r="CW403" i="20"/>
  <c r="CW475" i="20"/>
  <c r="CW432" i="20"/>
  <c r="CW463" i="20"/>
  <c r="CW461" i="20"/>
  <c r="CW423" i="20"/>
  <c r="CW464" i="20"/>
  <c r="CW428" i="20"/>
  <c r="CW474" i="20"/>
  <c r="CW451" i="20"/>
  <c r="CW427" i="20"/>
  <c r="CW324" i="20"/>
  <c r="CW323" i="20"/>
  <c r="CW243" i="20"/>
  <c r="CW81" i="20"/>
  <c r="CW82" i="20"/>
  <c r="CW563" i="20"/>
  <c r="CW582" i="20"/>
  <c r="CW634" i="20"/>
  <c r="CW616" i="20"/>
  <c r="CW592" i="20"/>
  <c r="CW640" i="20"/>
  <c r="CW631" i="20"/>
  <c r="CW609" i="20"/>
  <c r="CW581" i="20"/>
  <c r="CW620" i="20"/>
  <c r="CW567" i="20"/>
  <c r="CW578" i="20"/>
  <c r="CW573" i="20"/>
  <c r="CW577" i="20"/>
  <c r="CW596" i="20"/>
  <c r="CW639" i="20"/>
  <c r="CW626" i="20"/>
  <c r="CW627" i="20"/>
  <c r="CW614" i="20"/>
  <c r="CW599" i="20"/>
  <c r="CW568" i="20"/>
  <c r="CW602" i="20"/>
  <c r="CW584" i="20"/>
  <c r="CW410" i="20"/>
  <c r="CW820" i="20"/>
  <c r="CW852" i="20"/>
  <c r="CW809" i="20"/>
  <c r="CW824" i="20"/>
  <c r="CW805" i="20"/>
  <c r="CW821" i="20"/>
  <c r="CW832" i="20"/>
  <c r="CW838" i="20"/>
  <c r="CW843" i="20"/>
  <c r="CW813" i="20"/>
  <c r="CW862" i="20"/>
  <c r="CW828" i="20"/>
  <c r="CW812" i="20"/>
  <c r="CW874" i="20"/>
  <c r="CW455" i="20"/>
  <c r="CW857" i="20"/>
  <c r="CW879" i="20"/>
  <c r="CW878" i="20"/>
  <c r="CW830" i="20"/>
  <c r="CW872" i="20"/>
  <c r="CW842" i="20"/>
  <c r="CW854" i="20"/>
  <c r="CW871" i="20"/>
  <c r="CW823" i="20"/>
  <c r="CW856" i="20"/>
  <c r="CW806" i="20"/>
  <c r="CW851" i="20"/>
  <c r="CW866" i="20"/>
  <c r="CW836" i="20"/>
  <c r="CW597" i="20"/>
  <c r="CW638" i="20"/>
  <c r="CW565" i="20"/>
  <c r="CW637" i="20"/>
  <c r="CW477" i="20"/>
  <c r="CW449" i="20"/>
  <c r="CW815" i="20"/>
  <c r="CW873" i="20"/>
  <c r="CW817" i="20"/>
  <c r="CW839" i="20"/>
  <c r="CW827" i="20"/>
  <c r="CW861" i="20"/>
  <c r="CW858" i="20"/>
  <c r="CW629" i="20"/>
  <c r="CW600" i="20"/>
  <c r="CW583" i="20"/>
  <c r="CW607" i="20"/>
  <c r="CW457" i="20"/>
  <c r="CW407" i="20"/>
  <c r="CW467" i="20"/>
  <c r="CW418" i="20"/>
  <c r="CW870" i="20"/>
  <c r="CW864" i="20"/>
  <c r="CW826" i="20"/>
  <c r="CW845" i="20"/>
  <c r="CW572" i="20"/>
  <c r="CW574" i="20"/>
  <c r="CW610" i="20"/>
  <c r="CW608" i="20"/>
  <c r="CW606" i="20"/>
  <c r="CW404" i="20"/>
  <c r="CW437" i="20"/>
  <c r="CW436" i="20"/>
  <c r="CW441" i="20"/>
  <c r="CW834" i="20"/>
  <c r="CW860" i="20"/>
  <c r="CW807" i="20"/>
  <c r="CW831" i="20"/>
  <c r="CW850" i="20"/>
  <c r="CW590" i="20"/>
  <c r="CW611" i="20"/>
  <c r="CW465" i="20"/>
  <c r="CW412" i="20"/>
  <c r="CW424" i="20"/>
  <c r="CW422" i="20"/>
  <c r="CW859" i="20"/>
  <c r="CW844" i="20"/>
  <c r="CW833" i="20"/>
  <c r="CW810" i="20"/>
  <c r="CW816" i="20"/>
  <c r="CW867" i="20"/>
  <c r="CW876" i="20"/>
  <c r="CW814" i="20"/>
  <c r="CW855" i="20"/>
  <c r="CW460" i="20"/>
  <c r="CW877" i="20"/>
  <c r="CW863" i="20"/>
  <c r="CW840" i="20"/>
  <c r="CW841" i="20"/>
  <c r="CW803" i="20"/>
  <c r="CW808" i="20"/>
  <c r="CW835" i="20"/>
  <c r="CW868" i="20"/>
  <c r="CW804" i="20"/>
  <c r="EA280" i="21" l="1"/>
  <c r="AT3" i="21"/>
  <c r="DD4" i="2"/>
  <c r="CW82" i="21"/>
  <c r="CV83" i="21" s="1"/>
  <c r="CV84" i="21" s="1"/>
  <c r="CV85" i="21" s="1"/>
  <c r="CV86" i="21" s="1"/>
  <c r="CV87" i="21" s="1"/>
  <c r="CV88" i="21" s="1"/>
  <c r="CV89" i="21" s="1"/>
  <c r="CV90" i="21" s="1"/>
  <c r="CV91" i="21" s="1"/>
  <c r="CV92" i="21" s="1"/>
  <c r="CV93" i="21" s="1"/>
  <c r="CV94" i="21" s="1"/>
  <c r="CV95" i="21" s="1"/>
  <c r="CV96" i="21" s="1"/>
  <c r="CV97" i="21" s="1"/>
  <c r="CV98" i="21" s="1"/>
  <c r="CV99" i="21" s="1"/>
  <c r="CV100" i="21" s="1"/>
  <c r="CV101" i="21" s="1"/>
  <c r="CV102" i="21" s="1"/>
  <c r="CV103" i="21" s="1"/>
  <c r="CV104" i="21" s="1"/>
  <c r="CV105" i="21" s="1"/>
  <c r="CV106" i="21" s="1"/>
  <c r="CV107" i="21" s="1"/>
  <c r="CV108" i="21" s="1"/>
  <c r="CV109" i="21" s="1"/>
  <c r="CV110" i="21" s="1"/>
  <c r="CV111" i="21" s="1"/>
  <c r="CV112" i="21" s="1"/>
  <c r="CV113" i="21" s="1"/>
  <c r="CV114" i="21" s="1"/>
  <c r="CV115" i="21" s="1"/>
  <c r="CV116" i="21" s="1"/>
  <c r="CV117" i="21" s="1"/>
  <c r="CV118" i="21" s="1"/>
  <c r="CV119" i="21" s="1"/>
  <c r="CV120" i="21" s="1"/>
  <c r="CV121" i="21" s="1"/>
  <c r="CV122" i="21" s="1"/>
  <c r="CV123" i="21" s="1"/>
  <c r="CV124" i="21" s="1"/>
  <c r="CV125" i="21" s="1"/>
  <c r="CV126" i="21" s="1"/>
  <c r="CV127" i="21" s="1"/>
  <c r="CV128" i="21" s="1"/>
  <c r="CV129" i="21" s="1"/>
  <c r="CV130" i="21" s="1"/>
  <c r="CV131" i="21" s="1"/>
  <c r="CV132" i="21" s="1"/>
  <c r="CV133" i="21" s="1"/>
  <c r="CV134" i="21" s="1"/>
  <c r="CV135" i="21" s="1"/>
  <c r="CV136" i="21" s="1"/>
  <c r="CV137" i="21" s="1"/>
  <c r="CV138" i="21" s="1"/>
  <c r="CV139" i="21" s="1"/>
  <c r="CV140" i="21" s="1"/>
  <c r="CV141" i="21" s="1"/>
  <c r="CV142" i="21" s="1"/>
  <c r="CV143" i="21" s="1"/>
  <c r="CV144" i="21" s="1"/>
  <c r="CV145" i="21" s="1"/>
  <c r="CV146" i="21" s="1"/>
  <c r="CV147" i="21" s="1"/>
  <c r="CV148" i="21" s="1"/>
  <c r="CV149" i="21" s="1"/>
  <c r="CV150" i="21" s="1"/>
  <c r="CV151" i="21" s="1"/>
  <c r="CV152" i="21" s="1"/>
  <c r="CV153" i="21" s="1"/>
  <c r="CV154" i="21" s="1"/>
  <c r="CV155" i="21" s="1"/>
  <c r="CV156" i="21" s="1"/>
  <c r="CV157" i="21" s="1"/>
  <c r="CV158" i="21" s="1"/>
  <c r="CV159" i="21" s="1"/>
  <c r="CV160" i="21" s="1"/>
  <c r="CV161" i="21" s="1"/>
  <c r="CW403" i="21"/>
  <c r="CW168" i="21"/>
  <c r="CW181" i="21"/>
  <c r="CW226" i="21"/>
  <c r="CW182" i="21"/>
  <c r="CW184" i="21"/>
  <c r="CW197" i="21"/>
  <c r="CW172" i="21"/>
  <c r="CW207" i="21"/>
  <c r="CW238" i="21"/>
  <c r="CW229" i="21"/>
  <c r="CW208" i="21"/>
  <c r="CW230" i="21"/>
  <c r="CW171" i="21"/>
  <c r="CW202" i="21"/>
  <c r="CW215" i="21"/>
  <c r="CW234" i="21"/>
  <c r="CW231" i="21"/>
  <c r="CW210" i="21"/>
  <c r="CW185" i="21"/>
  <c r="CW222" i="21"/>
  <c r="CW188" i="21"/>
  <c r="CW175" i="21"/>
  <c r="CW219" i="21"/>
  <c r="CW214" i="21"/>
  <c r="CW180" i="21"/>
  <c r="CW169" i="21"/>
  <c r="CW177" i="21"/>
  <c r="CW232" i="21"/>
  <c r="CW200" i="21"/>
  <c r="CW193" i="21"/>
  <c r="CW218" i="21"/>
  <c r="CW205" i="21"/>
  <c r="CW166" i="21"/>
  <c r="CW217" i="21"/>
  <c r="CW233" i="21"/>
  <c r="CW190" i="21"/>
  <c r="CW216" i="21"/>
  <c r="CW170" i="21"/>
  <c r="CW178" i="21"/>
  <c r="CW206" i="21"/>
  <c r="CW204" i="21"/>
  <c r="CW236" i="21"/>
  <c r="CW221" i="21"/>
  <c r="CW199" i="21"/>
  <c r="CW203" i="21"/>
  <c r="CW179" i="21"/>
  <c r="CW209" i="21"/>
  <c r="CW240" i="21"/>
  <c r="CW186" i="21"/>
  <c r="CW223" i="21"/>
  <c r="CW192" i="21"/>
  <c r="CW189" i="21"/>
  <c r="CW225" i="21"/>
  <c r="CW187" i="21"/>
  <c r="CW195" i="21"/>
  <c r="CW228" i="21"/>
  <c r="CW167" i="21"/>
  <c r="CW224" i="21"/>
  <c r="CW173" i="21"/>
  <c r="CW176" i="21"/>
  <c r="CW227" i="21"/>
  <c r="CW235" i="21"/>
  <c r="CW239" i="21"/>
  <c r="CW174" i="21"/>
  <c r="CW212" i="21"/>
  <c r="CW211" i="21"/>
  <c r="CW198" i="21"/>
  <c r="CW237" i="21"/>
  <c r="CW191" i="21"/>
  <c r="CW194" i="21"/>
  <c r="CW220" i="21"/>
  <c r="CW196" i="21"/>
  <c r="CW213" i="21"/>
  <c r="CW201" i="21"/>
  <c r="CW183" i="21"/>
  <c r="CW1102" i="20"/>
  <c r="CW1108" i="20"/>
  <c r="CW1079" i="20"/>
  <c r="CW1118" i="20"/>
  <c r="CW1093" i="20"/>
  <c r="CW1083" i="20"/>
  <c r="CW1114" i="20"/>
  <c r="CW1078" i="20"/>
  <c r="CW1069" i="20"/>
  <c r="CW1084" i="20"/>
  <c r="CW1076" i="20"/>
  <c r="CW1072" i="20"/>
  <c r="CW1065" i="20"/>
  <c r="CW1097" i="20"/>
  <c r="CW1086" i="20"/>
  <c r="CW1119" i="20"/>
  <c r="CW1117" i="20"/>
  <c r="CW1107" i="20"/>
  <c r="CW1111" i="20"/>
  <c r="CW1088" i="20"/>
  <c r="CW1066" i="20"/>
  <c r="CW1048" i="20"/>
  <c r="CW1094" i="20"/>
  <c r="CW1100" i="20"/>
  <c r="CW1063" i="20"/>
  <c r="CW1103" i="20"/>
  <c r="CW1054" i="20"/>
  <c r="CW1099" i="20"/>
  <c r="CW1112" i="20"/>
  <c r="CW1090" i="20"/>
  <c r="CW1057" i="20"/>
  <c r="CW1058" i="20"/>
  <c r="CW1077" i="20"/>
  <c r="CW1053" i="20"/>
  <c r="CW1071" i="20"/>
  <c r="CW1067" i="20"/>
  <c r="CW1060" i="20"/>
  <c r="CW1056" i="20"/>
  <c r="CW1045" i="20"/>
  <c r="CW1081" i="20"/>
  <c r="CW1098" i="20"/>
  <c r="CW1051" i="20"/>
  <c r="CW1061" i="20"/>
  <c r="CW1085" i="20"/>
  <c r="CW1055" i="20"/>
  <c r="CW1062" i="20"/>
  <c r="CW1120" i="20"/>
  <c r="CW1101" i="20"/>
  <c r="CW1095" i="20"/>
  <c r="CW1104" i="20"/>
  <c r="CW1049" i="20"/>
  <c r="CW1059" i="20"/>
  <c r="CW1074" i="20"/>
  <c r="CW1068" i="20"/>
  <c r="CW1110" i="20"/>
  <c r="CW1116" i="20"/>
  <c r="CW1113" i="20"/>
  <c r="CW1073" i="20"/>
  <c r="CW1075" i="20"/>
  <c r="CW1092" i="20"/>
  <c r="CW1096" i="20"/>
  <c r="CW1115" i="20"/>
  <c r="CW1087" i="20"/>
  <c r="CW1082" i="20"/>
  <c r="CW1052" i="20"/>
  <c r="CW1047" i="20"/>
  <c r="CW1105" i="20"/>
  <c r="CW1089" i="20"/>
  <c r="CW1064" i="20"/>
  <c r="CW1046" i="20"/>
  <c r="CW1091" i="20"/>
  <c r="CW1109" i="20"/>
  <c r="CW1106" i="20"/>
  <c r="CW1070" i="20"/>
  <c r="CW1050" i="20"/>
  <c r="CW1080" i="20"/>
  <c r="CW321" i="20"/>
  <c r="CW322" i="20"/>
  <c r="CW242" i="20"/>
  <c r="CW241" i="20"/>
  <c r="CW168" i="20"/>
  <c r="CW231" i="20"/>
  <c r="CW198" i="20"/>
  <c r="CW222" i="20"/>
  <c r="CW192" i="20"/>
  <c r="CW226" i="20"/>
  <c r="CW208" i="20"/>
  <c r="CW225" i="20"/>
  <c r="CW189" i="20"/>
  <c r="CW224" i="20"/>
  <c r="CW176" i="20"/>
  <c r="CW165" i="20"/>
  <c r="CW196" i="20"/>
  <c r="CW202" i="20"/>
  <c r="CW179" i="20"/>
  <c r="CW188" i="20"/>
  <c r="CW171" i="20"/>
  <c r="CW219" i="20"/>
  <c r="CW216" i="20"/>
  <c r="CW203" i="20"/>
  <c r="CW238" i="20"/>
  <c r="CW186" i="20"/>
  <c r="CW228" i="20"/>
  <c r="CW185" i="20"/>
  <c r="CW197" i="20"/>
  <c r="CW214" i="20"/>
  <c r="CW217" i="20"/>
  <c r="CW191" i="20"/>
  <c r="CW173" i="20"/>
  <c r="CW200" i="20"/>
  <c r="CW182" i="20"/>
  <c r="CW174" i="20"/>
  <c r="CW233" i="20"/>
  <c r="CW187" i="20"/>
  <c r="CW232" i="20"/>
  <c r="CW169" i="20"/>
  <c r="CW195" i="20"/>
  <c r="CW190" i="20"/>
  <c r="CW183" i="20"/>
  <c r="CW210" i="20"/>
  <c r="CW212" i="20"/>
  <c r="CW227" i="20"/>
  <c r="CW237" i="20"/>
  <c r="CW205" i="20"/>
  <c r="CW213" i="20"/>
  <c r="CW181" i="20"/>
  <c r="CW236" i="20"/>
  <c r="CW194" i="20"/>
  <c r="CW223" i="20"/>
  <c r="CW234" i="20"/>
  <c r="CW184" i="20"/>
  <c r="CW207" i="20"/>
  <c r="CW164" i="20"/>
  <c r="CW206" i="20"/>
  <c r="CW215" i="20"/>
  <c r="CW218" i="20"/>
  <c r="CW229" i="20"/>
  <c r="CW170" i="20"/>
  <c r="CW201" i="20"/>
  <c r="CW193" i="20"/>
  <c r="CW240" i="20"/>
  <c r="CW209" i="20"/>
  <c r="CW175" i="20"/>
  <c r="CW239" i="20"/>
  <c r="CW235" i="20"/>
  <c r="CW167" i="20"/>
  <c r="CW220" i="20"/>
  <c r="CW172" i="20"/>
  <c r="CW178" i="20"/>
  <c r="CW199" i="20"/>
  <c r="CW166" i="20"/>
  <c r="CW180" i="20"/>
  <c r="CW177" i="20"/>
  <c r="CW211" i="20"/>
  <c r="CW204" i="20"/>
  <c r="CW230" i="20"/>
  <c r="CW221" i="20"/>
  <c r="CW575" i="20"/>
  <c r="CW579" i="20"/>
  <c r="CW618" i="20"/>
  <c r="CW480" i="20"/>
  <c r="CW589" i="20"/>
  <c r="CW471" i="20"/>
  <c r="CW1282" i="20"/>
  <c r="CW1281" i="20"/>
  <c r="CW448" i="20"/>
  <c r="CW419" i="20"/>
  <c r="CW604" i="20"/>
  <c r="CW453" i="20"/>
  <c r="CW479" i="20"/>
  <c r="CW636" i="20"/>
  <c r="CW473" i="20"/>
  <c r="CW442" i="20"/>
  <c r="CW468" i="20"/>
  <c r="CW476" i="20"/>
  <c r="CW421" i="20"/>
  <c r="CW615" i="20"/>
  <c r="CW444" i="20"/>
  <c r="CW413" i="20"/>
  <c r="CW613" i="20"/>
  <c r="CW447" i="20"/>
  <c r="CW470" i="20"/>
  <c r="CW624" i="20"/>
  <c r="CW440" i="20"/>
  <c r="CW621" i="20"/>
  <c r="CW580" i="20"/>
  <c r="CW801" i="20"/>
  <c r="CW802" i="20"/>
  <c r="CW408" i="20"/>
  <c r="CW452" i="20"/>
  <c r="CW420" i="20"/>
  <c r="CW443" i="20"/>
  <c r="CW478" i="20"/>
  <c r="CW628" i="20"/>
  <c r="CW483" i="21"/>
  <c r="CW587" i="20"/>
  <c r="CW469" i="20"/>
  <c r="CW566" i="20"/>
  <c r="CW598" i="20"/>
  <c r="CW433" i="20"/>
  <c r="CW591" i="20"/>
  <c r="CW409" i="20"/>
  <c r="CW450" i="20"/>
  <c r="CW594" i="20"/>
  <c r="CW401" i="20"/>
  <c r="CW402" i="20"/>
  <c r="CW405" i="20"/>
  <c r="CW406" i="20"/>
  <c r="CW462" i="20"/>
  <c r="CW439" i="20"/>
  <c r="CW585" i="20"/>
  <c r="CW635" i="20"/>
  <c r="CW438" i="20"/>
  <c r="CW632" i="20"/>
  <c r="CW564" i="20"/>
  <c r="CW458" i="20"/>
  <c r="CW454" i="20"/>
  <c r="CW570" i="20"/>
  <c r="CW619" i="20"/>
  <c r="CW429" i="20"/>
  <c r="CW617" i="20"/>
  <c r="CW630" i="20"/>
  <c r="CW466" i="20"/>
  <c r="CW576" i="20"/>
  <c r="CW456" i="20"/>
  <c r="CW595" i="20"/>
  <c r="CW601" i="20"/>
  <c r="CW612" i="20"/>
  <c r="CW431" i="20"/>
  <c r="CW622" i="20"/>
  <c r="CW571" i="20"/>
  <c r="CW435" i="20"/>
  <c r="CW603" i="20"/>
  <c r="CW417" i="20"/>
  <c r="CW633" i="20"/>
  <c r="CW459" i="20"/>
  <c r="CW586" i="20"/>
  <c r="CW625" i="20"/>
  <c r="CW434" i="20"/>
  <c r="CW605" i="20"/>
  <c r="CW588" i="20"/>
  <c r="CW425" i="20"/>
  <c r="CW445" i="20"/>
  <c r="CW569" i="20"/>
  <c r="CW411" i="20"/>
  <c r="CW623" i="20"/>
  <c r="CW415" i="20"/>
  <c r="CW561" i="20"/>
  <c r="CW562" i="20"/>
  <c r="CW446" i="20"/>
  <c r="CW593" i="20"/>
  <c r="CW430" i="20"/>
  <c r="CW482" i="21" l="1"/>
  <c r="CW481" i="21"/>
  <c r="EA281" i="21"/>
  <c r="DD5" i="2"/>
  <c r="DL3" i="2"/>
  <c r="CW401" i="21"/>
  <c r="CW402" i="21"/>
  <c r="CW164" i="21"/>
  <c r="CW163" i="21"/>
  <c r="CW165" i="21"/>
  <c r="CW1122" i="20"/>
  <c r="CW1121" i="20"/>
  <c r="CW1044" i="20"/>
  <c r="CW1043" i="20"/>
  <c r="CW163" i="20"/>
  <c r="CW397" i="21"/>
  <c r="CW377" i="21"/>
  <c r="CW353" i="21"/>
  <c r="CW339" i="21"/>
  <c r="CW347" i="21"/>
  <c r="CW395" i="21"/>
  <c r="CW367" i="21"/>
  <c r="CW357" i="21"/>
  <c r="CW375" i="21"/>
  <c r="CW381" i="21"/>
  <c r="CW389" i="21"/>
  <c r="CW338" i="21"/>
  <c r="CW329" i="21"/>
  <c r="CW355" i="21"/>
  <c r="CW351" i="21"/>
  <c r="CW325" i="21"/>
  <c r="CW387" i="21"/>
  <c r="CW343" i="21"/>
  <c r="CW400" i="21"/>
  <c r="CW350" i="21"/>
  <c r="CW370" i="21"/>
  <c r="CW345" i="21"/>
  <c r="CW383" i="21"/>
  <c r="CW386" i="21"/>
  <c r="CW348" i="21"/>
  <c r="CW371" i="21"/>
  <c r="CW336" i="21"/>
  <c r="CW341" i="21"/>
  <c r="CW384" i="21"/>
  <c r="CW368" i="21"/>
  <c r="CW365" i="21"/>
  <c r="CW392" i="21"/>
  <c r="CW356" i="21"/>
  <c r="CW333" i="21"/>
  <c r="CW326" i="21"/>
  <c r="CW328" i="21"/>
  <c r="CW364" i="21"/>
  <c r="CW385" i="21"/>
  <c r="CW379" i="21"/>
  <c r="CW394" i="21"/>
  <c r="CW362" i="21"/>
  <c r="CW396" i="21"/>
  <c r="CW323" i="21"/>
  <c r="CW391" i="21"/>
  <c r="CW349" i="21"/>
  <c r="CW363" i="21"/>
  <c r="CW335" i="21"/>
  <c r="CW359" i="21"/>
  <c r="CW340" i="21"/>
  <c r="CW382" i="21"/>
  <c r="CW331" i="21"/>
  <c r="CW358" i="21"/>
  <c r="CW360" i="21"/>
  <c r="CW352" i="21"/>
  <c r="CW376" i="21"/>
  <c r="CW346" i="21"/>
  <c r="CW378" i="21"/>
  <c r="CW373" i="21"/>
  <c r="CW334" i="21"/>
  <c r="CW361" i="21"/>
  <c r="CW374" i="21"/>
  <c r="CW327" i="21"/>
  <c r="CW354" i="21"/>
  <c r="CW324" i="21"/>
  <c r="CW337" i="21"/>
  <c r="CW372" i="21"/>
  <c r="CW398" i="21"/>
  <c r="CW388" i="21"/>
  <c r="CW330" i="21"/>
  <c r="CW399" i="21"/>
  <c r="CW342" i="21"/>
  <c r="CW369" i="21"/>
  <c r="CW366" i="21"/>
  <c r="CW390" i="21"/>
  <c r="CW393" i="21"/>
  <c r="CW380" i="21"/>
  <c r="CW344" i="21"/>
  <c r="CW332" i="21"/>
  <c r="EA282" i="21" l="1"/>
  <c r="EA283" i="21" s="1"/>
  <c r="EA284" i="21" s="1"/>
  <c r="EA285" i="21" s="1"/>
  <c r="EA286" i="21" s="1"/>
  <c r="EA287" i="21" s="1"/>
  <c r="DD6" i="2"/>
  <c r="S3" i="2"/>
  <c r="DL4" i="2"/>
  <c r="S4" i="2" s="1"/>
  <c r="DD2" i="20" s="1"/>
  <c r="CW162" i="21"/>
  <c r="CW161" i="21"/>
  <c r="CV162" i="21" s="1"/>
  <c r="CW1201" i="20"/>
  <c r="CW1202" i="20"/>
  <c r="CW1041" i="20"/>
  <c r="CW1042" i="20"/>
  <c r="CW161" i="20"/>
  <c r="CW162" i="20"/>
  <c r="CW321" i="21"/>
  <c r="CW322" i="21"/>
  <c r="CW644" i="21"/>
  <c r="CW645" i="21"/>
  <c r="EA288" i="21" l="1"/>
  <c r="CV163" i="21"/>
  <c r="CV164" i="21" s="1"/>
  <c r="CV165" i="21" s="1"/>
  <c r="CV166" i="21" s="1"/>
  <c r="CV167" i="21" s="1"/>
  <c r="CV168" i="21" s="1"/>
  <c r="CV169" i="21" s="1"/>
  <c r="CV170" i="21" s="1"/>
  <c r="CV171" i="21" s="1"/>
  <c r="CV172" i="21" s="1"/>
  <c r="CV173" i="21" s="1"/>
  <c r="CV174" i="21" s="1"/>
  <c r="CV175" i="21" s="1"/>
  <c r="CV176" i="21" s="1"/>
  <c r="CV177" i="21" s="1"/>
  <c r="CV178" i="21" s="1"/>
  <c r="CV179" i="21" s="1"/>
  <c r="CV180" i="21" s="1"/>
  <c r="CV181" i="21" s="1"/>
  <c r="CV182" i="21" s="1"/>
  <c r="CV183" i="21" s="1"/>
  <c r="CV184" i="21" s="1"/>
  <c r="CV185" i="21" s="1"/>
  <c r="CV186" i="21" s="1"/>
  <c r="CV187" i="21" s="1"/>
  <c r="CV188" i="21" s="1"/>
  <c r="CV189" i="21" s="1"/>
  <c r="CV190" i="21" s="1"/>
  <c r="CV191" i="21" s="1"/>
  <c r="CV192" i="21" s="1"/>
  <c r="CV193" i="21" s="1"/>
  <c r="CV194" i="21" s="1"/>
  <c r="CV195" i="21" s="1"/>
  <c r="CV196" i="21" s="1"/>
  <c r="CV197" i="21" s="1"/>
  <c r="CV198" i="21" s="1"/>
  <c r="CV199" i="21" s="1"/>
  <c r="CV200" i="21" s="1"/>
  <c r="CV201" i="21" s="1"/>
  <c r="CV202" i="21" s="1"/>
  <c r="CV203" i="21" s="1"/>
  <c r="CV204" i="21" s="1"/>
  <c r="CV205" i="21" s="1"/>
  <c r="CV206" i="21" s="1"/>
  <c r="CV207" i="21" s="1"/>
  <c r="CV208" i="21" s="1"/>
  <c r="CV209" i="21" s="1"/>
  <c r="CV210" i="21" s="1"/>
  <c r="CV211" i="21" s="1"/>
  <c r="CV212" i="21" s="1"/>
  <c r="CV213" i="21" s="1"/>
  <c r="CV214" i="21" s="1"/>
  <c r="CV215" i="21" s="1"/>
  <c r="CV216" i="21" s="1"/>
  <c r="CV217" i="21" s="1"/>
  <c r="CV218" i="21" s="1"/>
  <c r="CV219" i="21" s="1"/>
  <c r="CV220" i="21" s="1"/>
  <c r="CV221" i="21" s="1"/>
  <c r="CV222" i="21" s="1"/>
  <c r="CV223" i="21" s="1"/>
  <c r="CV224" i="21" s="1"/>
  <c r="CV225" i="21" s="1"/>
  <c r="CV226" i="21" s="1"/>
  <c r="CV227" i="21" s="1"/>
  <c r="CV228" i="21" s="1"/>
  <c r="CV229" i="21" s="1"/>
  <c r="CV230" i="21" s="1"/>
  <c r="CV231" i="21" s="1"/>
  <c r="CV232" i="21" s="1"/>
  <c r="CV233" i="21" s="1"/>
  <c r="CV234" i="21" s="1"/>
  <c r="CV235" i="21" s="1"/>
  <c r="CV236" i="21" s="1"/>
  <c r="CV237" i="21" s="1"/>
  <c r="CV238" i="21" s="1"/>
  <c r="CV239" i="21" s="1"/>
  <c r="CV240" i="21" s="1"/>
  <c r="CV241" i="21" s="1"/>
  <c r="CV242" i="21" s="1"/>
  <c r="CV243" i="21" s="1"/>
  <c r="CV244" i="21" s="1"/>
  <c r="CV245" i="21" s="1"/>
  <c r="CV246" i="21" s="1"/>
  <c r="CV247" i="21" s="1"/>
  <c r="CV248" i="21" s="1"/>
  <c r="CV249" i="21" s="1"/>
  <c r="CV250" i="21" s="1"/>
  <c r="CV251" i="21" s="1"/>
  <c r="CV252" i="21" s="1"/>
  <c r="CV253" i="21" s="1"/>
  <c r="CV254" i="21" s="1"/>
  <c r="CV255" i="21" s="1"/>
  <c r="CV256" i="21" s="1"/>
  <c r="CV257" i="21" s="1"/>
  <c r="CV258" i="21" s="1"/>
  <c r="CV259" i="21" s="1"/>
  <c r="CV260" i="21" s="1"/>
  <c r="CV261" i="21" s="1"/>
  <c r="CV262" i="21" s="1"/>
  <c r="CV263" i="21" s="1"/>
  <c r="CV264" i="21" s="1"/>
  <c r="CV265" i="21" s="1"/>
  <c r="CV266" i="21" s="1"/>
  <c r="CV267" i="21" s="1"/>
  <c r="CV268" i="21" s="1"/>
  <c r="CV269" i="21" s="1"/>
  <c r="CV270" i="21" s="1"/>
  <c r="CV271" i="21" s="1"/>
  <c r="CV272" i="21" s="1"/>
  <c r="CV273" i="21" s="1"/>
  <c r="CV274" i="21" s="1"/>
  <c r="CV275" i="21" s="1"/>
  <c r="CV276" i="21" s="1"/>
  <c r="CV277" i="21" s="1"/>
  <c r="CV278" i="21" s="1"/>
  <c r="CV279" i="21" s="1"/>
  <c r="CV280" i="21" s="1"/>
  <c r="CV281" i="21" s="1"/>
  <c r="CV282" i="21" s="1"/>
  <c r="CV283" i="21" s="1"/>
  <c r="CV284" i="21" s="1"/>
  <c r="CV285" i="21" s="1"/>
  <c r="CV286" i="21" s="1"/>
  <c r="CV287" i="21" s="1"/>
  <c r="CV288" i="21" s="1"/>
  <c r="CV289" i="21" s="1"/>
  <c r="CV290" i="21" s="1"/>
  <c r="CV291" i="21" s="1"/>
  <c r="CV292" i="21" s="1"/>
  <c r="CV293" i="21" s="1"/>
  <c r="CV294" i="21" s="1"/>
  <c r="CV295" i="21" s="1"/>
  <c r="CV296" i="21" s="1"/>
  <c r="CV297" i="21" s="1"/>
  <c r="CV298" i="21" s="1"/>
  <c r="CV299" i="21" s="1"/>
  <c r="CV300" i="21" s="1"/>
  <c r="CV301" i="21" s="1"/>
  <c r="CV302" i="21" s="1"/>
  <c r="CV303" i="21" s="1"/>
  <c r="CV304" i="21" s="1"/>
  <c r="CV305" i="21" s="1"/>
  <c r="CV306" i="21" s="1"/>
  <c r="CV307" i="21" s="1"/>
  <c r="CV308" i="21" s="1"/>
  <c r="CV309" i="21" s="1"/>
  <c r="CV310" i="21" s="1"/>
  <c r="CV311" i="21" s="1"/>
  <c r="CV312" i="21" s="1"/>
  <c r="CV313" i="21" s="1"/>
  <c r="CV314" i="21" s="1"/>
  <c r="CV315" i="21" s="1"/>
  <c r="CV316" i="21" s="1"/>
  <c r="CV317" i="21" s="1"/>
  <c r="CV318" i="21" s="1"/>
  <c r="CV319" i="21" s="1"/>
  <c r="CV320" i="21" s="1"/>
  <c r="CV321" i="21" s="1"/>
  <c r="CV322" i="21" s="1"/>
  <c r="CV323" i="21" s="1"/>
  <c r="CV324" i="21" s="1"/>
  <c r="CV325" i="21" s="1"/>
  <c r="CV326" i="21" s="1"/>
  <c r="CV327" i="21" s="1"/>
  <c r="CV328" i="21" s="1"/>
  <c r="CV329" i="21" s="1"/>
  <c r="CV330" i="21" s="1"/>
  <c r="CV331" i="21" s="1"/>
  <c r="CV332" i="21" s="1"/>
  <c r="CV333" i="21" s="1"/>
  <c r="CV334" i="21" s="1"/>
  <c r="CV335" i="21" s="1"/>
  <c r="CV336" i="21" s="1"/>
  <c r="CV337" i="21" s="1"/>
  <c r="CV338" i="21" s="1"/>
  <c r="CV339" i="21" s="1"/>
  <c r="CV340" i="21" s="1"/>
  <c r="CV341" i="21" s="1"/>
  <c r="CV342" i="21" s="1"/>
  <c r="CV343" i="21" s="1"/>
  <c r="CV344" i="21" s="1"/>
  <c r="CV345" i="21" s="1"/>
  <c r="CV346" i="21" s="1"/>
  <c r="CV347" i="21" s="1"/>
  <c r="CV348" i="21" s="1"/>
  <c r="CV349" i="21" s="1"/>
  <c r="CV350" i="21" s="1"/>
  <c r="CV351" i="21" s="1"/>
  <c r="CV352" i="21" s="1"/>
  <c r="CV353" i="21" s="1"/>
  <c r="CV354" i="21" s="1"/>
  <c r="CV355" i="21" s="1"/>
  <c r="CV356" i="21" s="1"/>
  <c r="CV357" i="21" s="1"/>
  <c r="CV358" i="21" s="1"/>
  <c r="CV359" i="21" s="1"/>
  <c r="CV360" i="21" s="1"/>
  <c r="CV361" i="21" s="1"/>
  <c r="CV362" i="21" s="1"/>
  <c r="CV363" i="21" s="1"/>
  <c r="CV364" i="21" s="1"/>
  <c r="CV365" i="21" s="1"/>
  <c r="CV366" i="21" s="1"/>
  <c r="CV367" i="21" s="1"/>
  <c r="CV368" i="21" s="1"/>
  <c r="CV369" i="21" s="1"/>
  <c r="CV370" i="21" s="1"/>
  <c r="CV371" i="21" s="1"/>
  <c r="CV372" i="21" s="1"/>
  <c r="CV373" i="21" s="1"/>
  <c r="CV374" i="21" s="1"/>
  <c r="CV375" i="21" s="1"/>
  <c r="CV376" i="21" s="1"/>
  <c r="CV377" i="21" s="1"/>
  <c r="CV378" i="21" s="1"/>
  <c r="CV379" i="21" s="1"/>
  <c r="CV380" i="21" s="1"/>
  <c r="CV381" i="21" s="1"/>
  <c r="CV382" i="21" s="1"/>
  <c r="CV383" i="21" s="1"/>
  <c r="CV384" i="21" s="1"/>
  <c r="CV385" i="21" s="1"/>
  <c r="CV386" i="21" s="1"/>
  <c r="CV387" i="21" s="1"/>
  <c r="CV388" i="21" s="1"/>
  <c r="CV389" i="21" s="1"/>
  <c r="CV390" i="21" s="1"/>
  <c r="CV391" i="21" s="1"/>
  <c r="CV392" i="21" s="1"/>
  <c r="CV393" i="21" s="1"/>
  <c r="CV394" i="21" s="1"/>
  <c r="CV395" i="21" s="1"/>
  <c r="CV396" i="21" s="1"/>
  <c r="CV397" i="21" s="1"/>
  <c r="CV398" i="21" s="1"/>
  <c r="CV399" i="21" s="1"/>
  <c r="CV400" i="21" s="1"/>
  <c r="CV401" i="21" s="1"/>
  <c r="CV402" i="21" s="1"/>
  <c r="CV403" i="21" s="1"/>
  <c r="CV404" i="21" s="1"/>
  <c r="CV405" i="21" s="1"/>
  <c r="CV406" i="21" s="1"/>
  <c r="CV407" i="21" s="1"/>
  <c r="CV408" i="21" s="1"/>
  <c r="CV409" i="21" s="1"/>
  <c r="CV410" i="21" s="1"/>
  <c r="CV411" i="21" s="1"/>
  <c r="CV412" i="21" s="1"/>
  <c r="CV413" i="21" s="1"/>
  <c r="CV414" i="21" s="1"/>
  <c r="CV415" i="21" s="1"/>
  <c r="CV416" i="21" s="1"/>
  <c r="CV417" i="21" s="1"/>
  <c r="CV418" i="21" s="1"/>
  <c r="CV419" i="21" s="1"/>
  <c r="CV420" i="21" s="1"/>
  <c r="CV421" i="21" s="1"/>
  <c r="CV422" i="21" s="1"/>
  <c r="CV423" i="21" s="1"/>
  <c r="CV424" i="21" s="1"/>
  <c r="CV425" i="21" s="1"/>
  <c r="CV426" i="21" s="1"/>
  <c r="CV427" i="21" s="1"/>
  <c r="CV428" i="21" s="1"/>
  <c r="CV429" i="21" s="1"/>
  <c r="CV430" i="21" s="1"/>
  <c r="CV431" i="21" s="1"/>
  <c r="CV432" i="21" s="1"/>
  <c r="CV433" i="21" s="1"/>
  <c r="CV434" i="21" s="1"/>
  <c r="CV435" i="21" s="1"/>
  <c r="CV436" i="21" s="1"/>
  <c r="CV437" i="21" s="1"/>
  <c r="CV438" i="21" s="1"/>
  <c r="CV439" i="21" s="1"/>
  <c r="CV440" i="21" s="1"/>
  <c r="CV441" i="21" s="1"/>
  <c r="CV442" i="21" s="1"/>
  <c r="CV443" i="21" s="1"/>
  <c r="CV444" i="21" s="1"/>
  <c r="CV445" i="21" s="1"/>
  <c r="CV446" i="21" s="1"/>
  <c r="CV447" i="21" s="1"/>
  <c r="CV448" i="21" s="1"/>
  <c r="CV449" i="21" s="1"/>
  <c r="CV450" i="21" s="1"/>
  <c r="CV451" i="21" s="1"/>
  <c r="CV452" i="21" s="1"/>
  <c r="CV453" i="21" s="1"/>
  <c r="CV454" i="21" s="1"/>
  <c r="CV455" i="21" s="1"/>
  <c r="CV456" i="21" s="1"/>
  <c r="CV457" i="21" s="1"/>
  <c r="CV458" i="21" s="1"/>
  <c r="CV459" i="21" s="1"/>
  <c r="CV460" i="21" s="1"/>
  <c r="CV461" i="21" s="1"/>
  <c r="CV462" i="21" s="1"/>
  <c r="CV463" i="21" s="1"/>
  <c r="CV464" i="21" s="1"/>
  <c r="CV465" i="21" s="1"/>
  <c r="CV466" i="21" s="1"/>
  <c r="CV467" i="21" s="1"/>
  <c r="CV468" i="21" s="1"/>
  <c r="CV469" i="21" s="1"/>
  <c r="CV470" i="21" s="1"/>
  <c r="CV471" i="21" s="1"/>
  <c r="CV472" i="21" s="1"/>
  <c r="CV473" i="21" s="1"/>
  <c r="CV474" i="21" s="1"/>
  <c r="CV475" i="21" s="1"/>
  <c r="CV476" i="21" s="1"/>
  <c r="CV477" i="21" s="1"/>
  <c r="CV478" i="21" s="1"/>
  <c r="CV479" i="21" s="1"/>
  <c r="CV480" i="21" s="1"/>
  <c r="CV481" i="21" s="1"/>
  <c r="CV482" i="21" s="1"/>
  <c r="CV483" i="21" s="1"/>
  <c r="CV484" i="21" s="1"/>
  <c r="CV485" i="21" s="1"/>
  <c r="CV486" i="21" s="1"/>
  <c r="CV487" i="21" s="1"/>
  <c r="CV488" i="21" s="1"/>
  <c r="CV489" i="21" s="1"/>
  <c r="CV490" i="21" s="1"/>
  <c r="CV491" i="21" s="1"/>
  <c r="CV492" i="21" s="1"/>
  <c r="CV493" i="21" s="1"/>
  <c r="CV494" i="21" s="1"/>
  <c r="CV495" i="21" s="1"/>
  <c r="CV496" i="21" s="1"/>
  <c r="CV497" i="21" s="1"/>
  <c r="CV498" i="21" s="1"/>
  <c r="CV499" i="21" s="1"/>
  <c r="CV500" i="21" s="1"/>
  <c r="CV501" i="21" s="1"/>
  <c r="CV502" i="21" s="1"/>
  <c r="CV503" i="21" s="1"/>
  <c r="CV504" i="21" s="1"/>
  <c r="CV505" i="21" s="1"/>
  <c r="CV506" i="21" s="1"/>
  <c r="CV507" i="21" s="1"/>
  <c r="CV508" i="21" s="1"/>
  <c r="CV509" i="21" s="1"/>
  <c r="CV510" i="21" s="1"/>
  <c r="CV511" i="21" s="1"/>
  <c r="CV512" i="21" s="1"/>
  <c r="CV513" i="21" s="1"/>
  <c r="CV514" i="21" s="1"/>
  <c r="CV515" i="21" s="1"/>
  <c r="CV516" i="21" s="1"/>
  <c r="CV517" i="21" s="1"/>
  <c r="CV518" i="21" s="1"/>
  <c r="CV519" i="21" s="1"/>
  <c r="CV520" i="21" s="1"/>
  <c r="CV521" i="21" s="1"/>
  <c r="CV522" i="21" s="1"/>
  <c r="CV523" i="21" s="1"/>
  <c r="CV524" i="21" s="1"/>
  <c r="CV525" i="21" s="1"/>
  <c r="CV526" i="21" s="1"/>
  <c r="CV527" i="21" s="1"/>
  <c r="CV528" i="21" s="1"/>
  <c r="CV529" i="21" s="1"/>
  <c r="CV530" i="21" s="1"/>
  <c r="CV531" i="21" s="1"/>
  <c r="CV532" i="21" s="1"/>
  <c r="CV533" i="21" s="1"/>
  <c r="CV534" i="21" s="1"/>
  <c r="CV535" i="21" s="1"/>
  <c r="CV536" i="21" s="1"/>
  <c r="CV537" i="21" s="1"/>
  <c r="CV538" i="21" s="1"/>
  <c r="CV539" i="21" s="1"/>
  <c r="CV540" i="21" s="1"/>
  <c r="CV541" i="21" s="1"/>
  <c r="CV542" i="21" s="1"/>
  <c r="CV543" i="21" s="1"/>
  <c r="CV544" i="21" s="1"/>
  <c r="CV545" i="21" s="1"/>
  <c r="CV546" i="21" s="1"/>
  <c r="CV547" i="21" s="1"/>
  <c r="CV548" i="21" s="1"/>
  <c r="CV549" i="21" s="1"/>
  <c r="CV550" i="21" s="1"/>
  <c r="CV551" i="21" s="1"/>
  <c r="CV552" i="21" s="1"/>
  <c r="CV553" i="21" s="1"/>
  <c r="CV554" i="21" s="1"/>
  <c r="CV555" i="21" s="1"/>
  <c r="CV556" i="21" s="1"/>
  <c r="CV557" i="21" s="1"/>
  <c r="CV558" i="21" s="1"/>
  <c r="CV559" i="21" s="1"/>
  <c r="CV560" i="21" s="1"/>
  <c r="CV561" i="21" s="1"/>
  <c r="CV562" i="21" s="1"/>
  <c r="CV563" i="21" s="1"/>
  <c r="CV564" i="21" s="1"/>
  <c r="CV565" i="21" s="1"/>
  <c r="CV566" i="21" s="1"/>
  <c r="CV567" i="21" s="1"/>
  <c r="CV568" i="21" s="1"/>
  <c r="CV569" i="21" s="1"/>
  <c r="CV570" i="21" s="1"/>
  <c r="CV571" i="21" s="1"/>
  <c r="CV572" i="21" s="1"/>
  <c r="CV573" i="21" s="1"/>
  <c r="CV574" i="21" s="1"/>
  <c r="CV575" i="21" s="1"/>
  <c r="CV576" i="21" s="1"/>
  <c r="CV577" i="21" s="1"/>
  <c r="CV578" i="21" s="1"/>
  <c r="CV579" i="21" s="1"/>
  <c r="CV580" i="21" s="1"/>
  <c r="CV581" i="21" s="1"/>
  <c r="CV582" i="21" s="1"/>
  <c r="CV583" i="21" s="1"/>
  <c r="CV584" i="21" s="1"/>
  <c r="CV585" i="21" s="1"/>
  <c r="CV586" i="21" s="1"/>
  <c r="CV587" i="21" s="1"/>
  <c r="CV588" i="21" s="1"/>
  <c r="CV589" i="21" s="1"/>
  <c r="CV590" i="21" s="1"/>
  <c r="CV591" i="21" s="1"/>
  <c r="CV592" i="21" s="1"/>
  <c r="CV593" i="21" s="1"/>
  <c r="CV594" i="21" s="1"/>
  <c r="CV595" i="21" s="1"/>
  <c r="CV596" i="21" s="1"/>
  <c r="CV597" i="21" s="1"/>
  <c r="CV598" i="21" s="1"/>
  <c r="CV599" i="21" s="1"/>
  <c r="CV600" i="21" s="1"/>
  <c r="CV601" i="21" s="1"/>
  <c r="CV602" i="21" s="1"/>
  <c r="CV603" i="21" s="1"/>
  <c r="CV604" i="21" s="1"/>
  <c r="CV605" i="21" s="1"/>
  <c r="CV606" i="21" s="1"/>
  <c r="CV607" i="21" s="1"/>
  <c r="CV608" i="21" s="1"/>
  <c r="CV609" i="21" s="1"/>
  <c r="CV610" i="21" s="1"/>
  <c r="CV611" i="21" s="1"/>
  <c r="CV612" i="21" s="1"/>
  <c r="CV613" i="21" s="1"/>
  <c r="CV614" i="21" s="1"/>
  <c r="CV615" i="21" s="1"/>
  <c r="CV616" i="21" s="1"/>
  <c r="CV617" i="21" s="1"/>
  <c r="CV618" i="21" s="1"/>
  <c r="CV619" i="21" s="1"/>
  <c r="CV620" i="21" s="1"/>
  <c r="CV621" i="21" s="1"/>
  <c r="CV622" i="21" s="1"/>
  <c r="CV623" i="21" s="1"/>
  <c r="CV624" i="21" s="1"/>
  <c r="CV625" i="21" s="1"/>
  <c r="CV626" i="21" s="1"/>
  <c r="CV627" i="21" s="1"/>
  <c r="CV628" i="21" s="1"/>
  <c r="CV629" i="21" s="1"/>
  <c r="CV630" i="21" s="1"/>
  <c r="CV631" i="21" s="1"/>
  <c r="CV632" i="21" s="1"/>
  <c r="CV633" i="21" s="1"/>
  <c r="CV634" i="21" s="1"/>
  <c r="CV635" i="21" s="1"/>
  <c r="CV636" i="21" s="1"/>
  <c r="CV637" i="21" s="1"/>
  <c r="CV638" i="21" s="1"/>
  <c r="CV639" i="21" s="1"/>
  <c r="CV640" i="21" s="1"/>
  <c r="CV641" i="21" s="1"/>
  <c r="CV642" i="21" s="1"/>
  <c r="CV643" i="21" s="1"/>
  <c r="CV644" i="21" s="1"/>
  <c r="CV645" i="21" s="1"/>
  <c r="CV646" i="21" s="1"/>
  <c r="CV647" i="21" s="1"/>
  <c r="CV648" i="21" s="1"/>
  <c r="CV649" i="21" s="1"/>
  <c r="CV650" i="21" s="1"/>
  <c r="CV651" i="21" s="1"/>
  <c r="CV652" i="21" s="1"/>
  <c r="CV653" i="21" s="1"/>
  <c r="CV654" i="21" s="1"/>
  <c r="CV655" i="21" s="1"/>
  <c r="CV656" i="21" s="1"/>
  <c r="CV657" i="21" s="1"/>
  <c r="CV658" i="21" s="1"/>
  <c r="CV659" i="21" s="1"/>
  <c r="CV660" i="21" s="1"/>
  <c r="CV661" i="21" s="1"/>
  <c r="CV662" i="21" s="1"/>
  <c r="CV663" i="21" s="1"/>
  <c r="CV664" i="21" s="1"/>
  <c r="CV665" i="21" s="1"/>
  <c r="CV666" i="21" s="1"/>
  <c r="CV667" i="21" s="1"/>
  <c r="CV668" i="21" s="1"/>
  <c r="CV669" i="21" s="1"/>
  <c r="CV670" i="21" s="1"/>
  <c r="CV671" i="21" s="1"/>
  <c r="CV672" i="21" s="1"/>
  <c r="CV673" i="21" s="1"/>
  <c r="CV674" i="21" s="1"/>
  <c r="CV675" i="21" s="1"/>
  <c r="CV676" i="21" s="1"/>
  <c r="CV677" i="21" s="1"/>
  <c r="CV678" i="21" s="1"/>
  <c r="CV679" i="21" s="1"/>
  <c r="CV680" i="21" s="1"/>
  <c r="CV681" i="21" s="1"/>
  <c r="CV682" i="21" s="1"/>
  <c r="CV683" i="21" s="1"/>
  <c r="CV684" i="21" s="1"/>
  <c r="CV685" i="21" s="1"/>
  <c r="CV686" i="21" s="1"/>
  <c r="CV687" i="21" s="1"/>
  <c r="CV688" i="21" s="1"/>
  <c r="CV689" i="21" s="1"/>
  <c r="CV690" i="21" s="1"/>
  <c r="CV691" i="21" s="1"/>
  <c r="CV692" i="21" s="1"/>
  <c r="CV693" i="21" s="1"/>
  <c r="CV694" i="21" s="1"/>
  <c r="CV695" i="21" s="1"/>
  <c r="CV696" i="21" s="1"/>
  <c r="CV697" i="21" s="1"/>
  <c r="CV698" i="21" s="1"/>
  <c r="CV699" i="21" s="1"/>
  <c r="CV700" i="21" s="1"/>
  <c r="CV701" i="21" s="1"/>
  <c r="CV702" i="21" s="1"/>
  <c r="CV703" i="21" s="1"/>
  <c r="CV704" i="21" s="1"/>
  <c r="CV705" i="21" s="1"/>
  <c r="CV706" i="21" s="1"/>
  <c r="CV707" i="21" s="1"/>
  <c r="CV708" i="21" s="1"/>
  <c r="CV709" i="21" s="1"/>
  <c r="CV710" i="21" s="1"/>
  <c r="CV711" i="21" s="1"/>
  <c r="CV712" i="21" s="1"/>
  <c r="CV713" i="21" s="1"/>
  <c r="CV714" i="21" s="1"/>
  <c r="CV715" i="21" s="1"/>
  <c r="CV716" i="21" s="1"/>
  <c r="CV717" i="21" s="1"/>
  <c r="CV718" i="21" s="1"/>
  <c r="CV719" i="21" s="1"/>
  <c r="CV720" i="21" s="1"/>
  <c r="CV721" i="21" s="1"/>
  <c r="CV722" i="21" s="1"/>
  <c r="CV723" i="21" s="1"/>
  <c r="CV724" i="21" s="1"/>
  <c r="CV725" i="21" s="1"/>
  <c r="CV726" i="21" s="1"/>
  <c r="CV727" i="21" s="1"/>
  <c r="CV728" i="21" s="1"/>
  <c r="CV729" i="21" s="1"/>
  <c r="CV730" i="21" s="1"/>
  <c r="CV731" i="21" s="1"/>
  <c r="CV732" i="21" s="1"/>
  <c r="CV733" i="21" s="1"/>
  <c r="CV734" i="21" s="1"/>
  <c r="CV735" i="21" s="1"/>
  <c r="CV736" i="21" s="1"/>
  <c r="CV737" i="21" s="1"/>
  <c r="CV738" i="21" s="1"/>
  <c r="CV739" i="21" s="1"/>
  <c r="CV740" i="21" s="1"/>
  <c r="CV741" i="21" s="1"/>
  <c r="CV742" i="21" s="1"/>
  <c r="CV743" i="21" s="1"/>
  <c r="CV744" i="21" s="1"/>
  <c r="CV745" i="21" s="1"/>
  <c r="CV746" i="21" s="1"/>
  <c r="CV747" i="21" s="1"/>
  <c r="CV748" i="21" s="1"/>
  <c r="CV749" i="21" s="1"/>
  <c r="CV750" i="21" s="1"/>
  <c r="CV751" i="21" s="1"/>
  <c r="CV752" i="21" s="1"/>
  <c r="CV753" i="21" s="1"/>
  <c r="CV754" i="21" s="1"/>
  <c r="CV755" i="21" s="1"/>
  <c r="CV756" i="21" s="1"/>
  <c r="CV757" i="21" s="1"/>
  <c r="CV758" i="21" s="1"/>
  <c r="CV759" i="21" s="1"/>
  <c r="CV760" i="21" s="1"/>
  <c r="CV761" i="21" s="1"/>
  <c r="CV762" i="21" s="1"/>
  <c r="CV763" i="21" s="1"/>
  <c r="CV764" i="21" s="1"/>
  <c r="CV765" i="21" s="1"/>
  <c r="CV766" i="21" s="1"/>
  <c r="CV767" i="21" s="1"/>
  <c r="CV768" i="21" s="1"/>
  <c r="CV769" i="21" s="1"/>
  <c r="CV770" i="21" s="1"/>
  <c r="CV771" i="21" s="1"/>
  <c r="CV772" i="21" s="1"/>
  <c r="CV773" i="21" s="1"/>
  <c r="CV774" i="21" s="1"/>
  <c r="CV775" i="21" s="1"/>
  <c r="CV776" i="21" s="1"/>
  <c r="CV777" i="21" s="1"/>
  <c r="CV778" i="21" s="1"/>
  <c r="CV779" i="21" s="1"/>
  <c r="CV780" i="21" s="1"/>
  <c r="CV781" i="21" s="1"/>
  <c r="CV782" i="21" s="1"/>
  <c r="CV783" i="21" s="1"/>
  <c r="CV784" i="21" s="1"/>
  <c r="CV785" i="21" s="1"/>
  <c r="CV786" i="21" s="1"/>
  <c r="CV787" i="21" s="1"/>
  <c r="CV788" i="21" s="1"/>
  <c r="CV789" i="21" s="1"/>
  <c r="CV790" i="21" s="1"/>
  <c r="CV791" i="21" s="1"/>
  <c r="CV792" i="21" s="1"/>
  <c r="CV793" i="21" s="1"/>
  <c r="CV794" i="21" s="1"/>
  <c r="CV795" i="21" s="1"/>
  <c r="CV796" i="21" s="1"/>
  <c r="CV797" i="21" s="1"/>
  <c r="CV798" i="21" s="1"/>
  <c r="CV799" i="21" s="1"/>
  <c r="CV800" i="21" s="1"/>
  <c r="CV801" i="21" s="1"/>
  <c r="CV802" i="21" s="1"/>
  <c r="CV803" i="21" s="1"/>
  <c r="CV804" i="21" s="1"/>
  <c r="CV805" i="21" s="1"/>
  <c r="CV806" i="21" s="1"/>
  <c r="CV807" i="21" s="1"/>
  <c r="CV808" i="21" s="1"/>
  <c r="CV809" i="21" s="1"/>
  <c r="CV810" i="21" s="1"/>
  <c r="CV811" i="21" s="1"/>
  <c r="CV812" i="21" s="1"/>
  <c r="CV813" i="21" s="1"/>
  <c r="CV814" i="21" s="1"/>
  <c r="CV815" i="21" s="1"/>
  <c r="CV816" i="21" s="1"/>
  <c r="CV817" i="21" s="1"/>
  <c r="CV818" i="21" s="1"/>
  <c r="CV819" i="21" s="1"/>
  <c r="CV820" i="21" s="1"/>
  <c r="CV821" i="21" s="1"/>
  <c r="CV822" i="21" s="1"/>
  <c r="CV823" i="21" s="1"/>
  <c r="CV824" i="21" s="1"/>
  <c r="CV825" i="21" s="1"/>
  <c r="CV826" i="21" s="1"/>
  <c r="CV827" i="21" s="1"/>
  <c r="CV828" i="21" s="1"/>
  <c r="CV829" i="21" s="1"/>
  <c r="CV830" i="21" s="1"/>
  <c r="CV831" i="21" s="1"/>
  <c r="CV832" i="21" s="1"/>
  <c r="CV833" i="21" s="1"/>
  <c r="CV834" i="21" s="1"/>
  <c r="CV835" i="21" s="1"/>
  <c r="CV836" i="21" s="1"/>
  <c r="CV837" i="21" s="1"/>
  <c r="CV838" i="21" s="1"/>
  <c r="CV839" i="21" s="1"/>
  <c r="CV840" i="21" s="1"/>
  <c r="CV841" i="21" s="1"/>
  <c r="CV842" i="21" s="1"/>
  <c r="CV843" i="21" s="1"/>
  <c r="CV844" i="21" s="1"/>
  <c r="CV845" i="21" s="1"/>
  <c r="CV846" i="21" s="1"/>
  <c r="CV847" i="21" s="1"/>
  <c r="CV848" i="21" s="1"/>
  <c r="CV849" i="21" s="1"/>
  <c r="CV850" i="21" s="1"/>
  <c r="CV851" i="21" s="1"/>
  <c r="CV852" i="21" s="1"/>
  <c r="CV853" i="21" s="1"/>
  <c r="CV854" i="21" s="1"/>
  <c r="CV855" i="21" s="1"/>
  <c r="CV856" i="21" s="1"/>
  <c r="CV857" i="21" s="1"/>
  <c r="CV858" i="21" s="1"/>
  <c r="CV859" i="21" s="1"/>
  <c r="CV860" i="21" s="1"/>
  <c r="CV861" i="21" s="1"/>
  <c r="CV862" i="21" s="1"/>
  <c r="CV863" i="21" s="1"/>
  <c r="CV864" i="21" s="1"/>
  <c r="CV865" i="21" s="1"/>
  <c r="CV866" i="21" s="1"/>
  <c r="CV867" i="21" s="1"/>
  <c r="CV868" i="21" s="1"/>
  <c r="CV869" i="21" s="1"/>
  <c r="CV870" i="21" s="1"/>
  <c r="CV871" i="21" s="1"/>
  <c r="CV872" i="21" s="1"/>
  <c r="CV873" i="21" s="1"/>
  <c r="CV874" i="21" s="1"/>
  <c r="CV875" i="21" s="1"/>
  <c r="CV876" i="21" s="1"/>
  <c r="CV877" i="21" s="1"/>
  <c r="CV878" i="21" s="1"/>
  <c r="CV879" i="21" s="1"/>
  <c r="CV880" i="21" s="1"/>
  <c r="CV881" i="21" s="1"/>
  <c r="CV882" i="21" s="1"/>
  <c r="CV883" i="21" s="1"/>
  <c r="CV884" i="21" s="1"/>
  <c r="CV885" i="21" s="1"/>
  <c r="CV886" i="21" s="1"/>
  <c r="CV887" i="21" s="1"/>
  <c r="CV888" i="21" s="1"/>
  <c r="CV889" i="21" s="1"/>
  <c r="CV890" i="21" s="1"/>
  <c r="CV891" i="21" s="1"/>
  <c r="CV892" i="21" s="1"/>
  <c r="CV893" i="21" s="1"/>
  <c r="CV894" i="21" s="1"/>
  <c r="CV895" i="21" s="1"/>
  <c r="CV896" i="21" s="1"/>
  <c r="CV897" i="21" s="1"/>
  <c r="CV898" i="21" s="1"/>
  <c r="CV899" i="21" s="1"/>
  <c r="CV900" i="21" s="1"/>
  <c r="CV901" i="21" s="1"/>
  <c r="CV902" i="21" s="1"/>
  <c r="CV903" i="21" s="1"/>
  <c r="CV904" i="21" s="1"/>
  <c r="CV905" i="21" s="1"/>
  <c r="CV906" i="21" s="1"/>
  <c r="CV907" i="21" s="1"/>
  <c r="CV908" i="21" s="1"/>
  <c r="CV909" i="21" s="1"/>
  <c r="CV910" i="21" s="1"/>
  <c r="CV911" i="21" s="1"/>
  <c r="CV912" i="21" s="1"/>
  <c r="CV913" i="21" s="1"/>
  <c r="CV914" i="21" s="1"/>
  <c r="CV915" i="21" s="1"/>
  <c r="CV916" i="21" s="1"/>
  <c r="CV917" i="21" s="1"/>
  <c r="CV918" i="21" s="1"/>
  <c r="CV919" i="21" s="1"/>
  <c r="CV920" i="21" s="1"/>
  <c r="CV921" i="21" s="1"/>
  <c r="CV922" i="21" s="1"/>
  <c r="CV923" i="21" s="1"/>
  <c r="CV924" i="21" s="1"/>
  <c r="CV925" i="21" s="1"/>
  <c r="CV926" i="21" s="1"/>
  <c r="CV927" i="21" s="1"/>
  <c r="CV928" i="21" s="1"/>
  <c r="CV929" i="21" s="1"/>
  <c r="CV930" i="21" s="1"/>
  <c r="CV931" i="21" s="1"/>
  <c r="CV932" i="21" s="1"/>
  <c r="CV933" i="21" s="1"/>
  <c r="CV934" i="21" s="1"/>
  <c r="CV935" i="21" s="1"/>
  <c r="CV936" i="21" s="1"/>
  <c r="CV937" i="21" s="1"/>
  <c r="CV938" i="21" s="1"/>
  <c r="CV939" i="21" s="1"/>
  <c r="CV940" i="21" s="1"/>
  <c r="CV941" i="21" s="1"/>
  <c r="CV942" i="21" s="1"/>
  <c r="CV943" i="21" s="1"/>
  <c r="CV944" i="21" s="1"/>
  <c r="CV945" i="21" s="1"/>
  <c r="CV946" i="21" s="1"/>
  <c r="CV947" i="21" s="1"/>
  <c r="CV948" i="21" s="1"/>
  <c r="CV949" i="21" s="1"/>
  <c r="CV950" i="21" s="1"/>
  <c r="CV951" i="21" s="1"/>
  <c r="CV952" i="21" s="1"/>
  <c r="CV953" i="21" s="1"/>
  <c r="CV954" i="21" s="1"/>
  <c r="CV955" i="21" s="1"/>
  <c r="CV956" i="21" s="1"/>
  <c r="CV957" i="21" s="1"/>
  <c r="CV958" i="21" s="1"/>
  <c r="CV959" i="21" s="1"/>
  <c r="CV960" i="21" s="1"/>
  <c r="CV961" i="21" s="1"/>
  <c r="CV962" i="21" s="1"/>
  <c r="CV963" i="21" s="1"/>
  <c r="CV964" i="21" s="1"/>
  <c r="CV965" i="21" s="1"/>
  <c r="DD7" i="2"/>
  <c r="DL5" i="2"/>
  <c r="S5" i="2" s="1"/>
  <c r="DD3" i="20" s="1"/>
  <c r="DD1" i="20"/>
  <c r="DC2" i="20" s="1"/>
  <c r="DC3" i="20" s="1"/>
  <c r="DC4" i="20" l="1"/>
  <c r="EA289" i="21"/>
  <c r="EA290" i="21" s="1"/>
  <c r="EA291" i="21" s="1"/>
  <c r="EA292" i="21" s="1"/>
  <c r="DD8" i="2"/>
  <c r="DL6" i="2"/>
  <c r="AC1" i="21"/>
  <c r="BO1" i="21"/>
  <c r="T1" i="21"/>
  <c r="W1" i="21"/>
  <c r="J1" i="21"/>
  <c r="BD1" i="21"/>
  <c r="X1" i="21"/>
  <c r="AA1" i="21"/>
  <c r="BI1" i="21"/>
  <c r="P1" i="21"/>
  <c r="AS1" i="21"/>
  <c r="CM1" i="21"/>
  <c r="CL1" i="21"/>
  <c r="AN1" i="21"/>
  <c r="AQ1" i="21"/>
  <c r="Z1" i="21"/>
  <c r="AL1" i="21"/>
  <c r="CE1" i="21"/>
  <c r="L1" i="21"/>
  <c r="BK1" i="21"/>
  <c r="AI1" i="21"/>
  <c r="D1" i="21"/>
  <c r="BY1" i="21"/>
  <c r="AH1" i="21"/>
  <c r="AX1" i="21"/>
  <c r="BJ1" i="21"/>
  <c r="BF1" i="21"/>
  <c r="BU1" i="21"/>
  <c r="CD1" i="21"/>
  <c r="BL1" i="21"/>
  <c r="AK1" i="21"/>
  <c r="CK1" i="21"/>
  <c r="BS1" i="21"/>
  <c r="BV1" i="21"/>
  <c r="AO1" i="21"/>
  <c r="S1" i="21"/>
  <c r="BZ1" i="21"/>
  <c r="CA1" i="21"/>
  <c r="AP1" i="21"/>
  <c r="BE1" i="21"/>
  <c r="AD1" i="21"/>
  <c r="CG1" i="21"/>
  <c r="I1" i="21"/>
  <c r="Y1" i="21"/>
  <c r="N1" i="21"/>
  <c r="H1" i="21"/>
  <c r="BR1" i="21"/>
  <c r="AE1" i="21"/>
  <c r="BP1" i="21"/>
  <c r="R1" i="21"/>
  <c r="AJ1" i="21"/>
  <c r="AY1" i="21"/>
  <c r="Q1" i="21"/>
  <c r="C1" i="21"/>
  <c r="U1" i="21"/>
  <c r="AG1" i="21"/>
  <c r="AZ1" i="21"/>
  <c r="M1" i="21"/>
  <c r="AV1" i="21"/>
  <c r="CI1" i="21"/>
  <c r="E1" i="21"/>
  <c r="CH1" i="21"/>
  <c r="BA1" i="21"/>
  <c r="BT1" i="21"/>
  <c r="BM1" i="21"/>
  <c r="G1" i="21"/>
  <c r="BC1" i="21"/>
  <c r="B1" i="21"/>
  <c r="K1" i="21"/>
  <c r="F1" i="21"/>
  <c r="CB1" i="21"/>
  <c r="BX1" i="21"/>
  <c r="AR1" i="21"/>
  <c r="CJ1" i="21"/>
  <c r="BG1" i="21"/>
  <c r="AB1" i="21"/>
  <c r="AF1" i="21"/>
  <c r="CC1" i="21"/>
  <c r="BQ1" i="21"/>
  <c r="O1" i="21"/>
  <c r="AM1" i="21"/>
  <c r="CF1" i="21"/>
  <c r="BB1" i="21"/>
  <c r="V1" i="21"/>
  <c r="AW1" i="21"/>
  <c r="BN1" i="21"/>
  <c r="BH1" i="21"/>
  <c r="BW1" i="21"/>
  <c r="EA293" i="21" l="1"/>
  <c r="EA294" i="21" s="1"/>
  <c r="EA295" i="21" s="1"/>
  <c r="EA296" i="21" s="1"/>
  <c r="BH88" i="21" s="1"/>
  <c r="DD9" i="2"/>
  <c r="S6" i="2"/>
  <c r="DL7" i="2"/>
  <c r="S7" i="2" s="1"/>
  <c r="DD5" i="20" s="1"/>
  <c r="CN8" i="21"/>
  <c r="CN28" i="21"/>
  <c r="CN30" i="21"/>
  <c r="CN5" i="21"/>
  <c r="CN19" i="21"/>
  <c r="CN3" i="21"/>
  <c r="CN21" i="21"/>
  <c r="CN10" i="21"/>
  <c r="AU1" i="21"/>
  <c r="N93" i="21" l="1"/>
  <c r="N82" i="21"/>
  <c r="BH83" i="21"/>
  <c r="BH95" i="21"/>
  <c r="BH77" i="21"/>
  <c r="N90" i="21"/>
  <c r="N98" i="21"/>
  <c r="N72" i="21"/>
  <c r="BH86" i="21"/>
  <c r="N78" i="21"/>
  <c r="N95" i="21"/>
  <c r="N91" i="21"/>
  <c r="BH78" i="21"/>
  <c r="BH89" i="21"/>
  <c r="BH81" i="21"/>
  <c r="N75" i="21"/>
  <c r="N89" i="21"/>
  <c r="N87" i="21"/>
  <c r="BH73" i="21"/>
  <c r="BH85" i="21"/>
  <c r="BH80" i="21"/>
  <c r="N76" i="21"/>
  <c r="BH90" i="21"/>
  <c r="BH94" i="21"/>
  <c r="N79" i="21"/>
  <c r="BH99" i="21"/>
  <c r="N77" i="21"/>
  <c r="BH98" i="21"/>
  <c r="N84" i="21"/>
  <c r="N73" i="21"/>
  <c r="BH72" i="21"/>
  <c r="N99" i="21"/>
  <c r="BH96" i="21"/>
  <c r="N86" i="21"/>
  <c r="N97" i="21"/>
  <c r="BH87" i="21"/>
  <c r="BH93" i="21"/>
  <c r="N92" i="21"/>
  <c r="N74" i="21"/>
  <c r="N88" i="21"/>
  <c r="BH84" i="21"/>
  <c r="N83" i="21"/>
  <c r="N94" i="21"/>
  <c r="BH97" i="21"/>
  <c r="BH71" i="21"/>
  <c r="BH79" i="21"/>
  <c r="N80" i="21"/>
  <c r="N81" i="21"/>
  <c r="BH75" i="21"/>
  <c r="BH92" i="21"/>
  <c r="BH91" i="21"/>
  <c r="BH74" i="21"/>
  <c r="BH76" i="21"/>
  <c r="BH82" i="21"/>
  <c r="N85" i="21"/>
  <c r="BX60" i="21"/>
  <c r="AF40" i="21"/>
  <c r="AA40" i="21"/>
  <c r="AJ40" i="21"/>
  <c r="N71" i="21"/>
  <c r="N40" i="21"/>
  <c r="A71" i="21"/>
  <c r="A40" i="21"/>
  <c r="Z40" i="21"/>
  <c r="AC40" i="21"/>
  <c r="AB40" i="21"/>
  <c r="X40" i="21"/>
  <c r="AD40" i="21"/>
  <c r="N96" i="21"/>
  <c r="N63" i="21"/>
  <c r="AU87" i="21"/>
  <c r="N46" i="21"/>
  <c r="BV59" i="21"/>
  <c r="AC59" i="21"/>
  <c r="AD51" i="21"/>
  <c r="Z48" i="21"/>
  <c r="A95" i="21"/>
  <c r="AU76" i="21"/>
  <c r="BP59" i="21"/>
  <c r="BX51" i="21"/>
  <c r="AF42" i="21"/>
  <c r="CD41" i="21"/>
  <c r="CD49" i="21"/>
  <c r="BT60" i="21"/>
  <c r="N41" i="21"/>
  <c r="AU51" i="21"/>
  <c r="AC57" i="21"/>
  <c r="CB49" i="21"/>
  <c r="X54" i="21"/>
  <c r="BV48" i="21"/>
  <c r="X66" i="21"/>
  <c r="AJ49" i="21"/>
  <c r="Z56" i="21"/>
  <c r="BW43" i="21"/>
  <c r="BV61" i="21"/>
  <c r="A60" i="21"/>
  <c r="AU53" i="21"/>
  <c r="A76" i="21"/>
  <c r="BZ50" i="21"/>
  <c r="BX45" i="21"/>
  <c r="AA47" i="21"/>
  <c r="AC51" i="21"/>
  <c r="A67" i="21"/>
  <c r="BH58" i="21"/>
  <c r="BR52" i="21"/>
  <c r="V45" i="21"/>
  <c r="BX52" i="21"/>
  <c r="V68" i="21"/>
  <c r="AC61" i="21"/>
  <c r="BX49" i="21"/>
  <c r="AU60" i="21"/>
  <c r="A42" i="21"/>
  <c r="Z45" i="21"/>
  <c r="S64" i="21"/>
  <c r="AH59" i="21"/>
  <c r="AC50" i="21"/>
  <c r="AB43" i="21"/>
  <c r="AD60" i="21"/>
  <c r="N45" i="21"/>
  <c r="BH60" i="21"/>
  <c r="X51" i="21"/>
  <c r="AC66" i="21"/>
  <c r="A41" i="21"/>
  <c r="BP48" i="21"/>
  <c r="V61" i="21"/>
  <c r="AH45" i="21"/>
  <c r="S59" i="21"/>
  <c r="V63" i="21"/>
  <c r="N52" i="21"/>
  <c r="N44" i="21"/>
  <c r="AJ44" i="21"/>
  <c r="AB64" i="21"/>
  <c r="A73" i="21"/>
  <c r="Z51" i="21"/>
  <c r="AC54" i="21"/>
  <c r="AJ64" i="21"/>
  <c r="A55" i="21"/>
  <c r="A78" i="21"/>
  <c r="AJ51" i="21"/>
  <c r="AJ67" i="21"/>
  <c r="BV45" i="21"/>
  <c r="BV53" i="21"/>
  <c r="AF51" i="21"/>
  <c r="Z53" i="21"/>
  <c r="CD54" i="21"/>
  <c r="BT52" i="21"/>
  <c r="BZ46" i="21"/>
  <c r="BZ58" i="21"/>
  <c r="AU41" i="21"/>
  <c r="AB51" i="21"/>
  <c r="BW58" i="21"/>
  <c r="N48" i="21"/>
  <c r="AA67" i="21"/>
  <c r="AF48" i="21"/>
  <c r="BM46" i="21"/>
  <c r="AH42" i="21"/>
  <c r="S46" i="21"/>
  <c r="AC49" i="21"/>
  <c r="AU72" i="21"/>
  <c r="N50" i="21"/>
  <c r="BR56" i="21"/>
  <c r="BX58" i="21"/>
  <c r="BV46" i="21"/>
  <c r="AU43" i="21"/>
  <c r="AJ68" i="21"/>
  <c r="Z67" i="21"/>
  <c r="V67" i="21"/>
  <c r="BH47" i="21"/>
  <c r="BR58" i="21"/>
  <c r="AA54" i="21"/>
  <c r="A53" i="21"/>
  <c r="BM57" i="21"/>
  <c r="BW49" i="21"/>
  <c r="CD50" i="21"/>
  <c r="BU55" i="21"/>
  <c r="AJ52" i="21"/>
  <c r="AH61" i="21"/>
  <c r="S52" i="21"/>
  <c r="BV60" i="21"/>
  <c r="AF41" i="21"/>
  <c r="A87" i="21"/>
  <c r="BT40" i="21"/>
  <c r="AF44" i="21"/>
  <c r="BU45" i="21"/>
  <c r="S55" i="21"/>
  <c r="Z68" i="21"/>
  <c r="AU71" i="21"/>
  <c r="BH41" i="21"/>
  <c r="AU81" i="21"/>
  <c r="BZ42" i="21"/>
  <c r="BM42" i="21"/>
  <c r="AJ48" i="21"/>
  <c r="BW59" i="21"/>
  <c r="AB67" i="21"/>
  <c r="N59" i="21"/>
  <c r="BW47" i="21"/>
  <c r="BM59" i="21"/>
  <c r="AJ56" i="21"/>
  <c r="BX43" i="21"/>
  <c r="A83" i="21"/>
  <c r="AU74" i="21"/>
  <c r="BP58" i="21"/>
  <c r="X61" i="21"/>
  <c r="CD44" i="21"/>
  <c r="A63" i="21"/>
  <c r="CB52" i="21"/>
  <c r="S43" i="21"/>
  <c r="N57" i="21"/>
  <c r="AD41" i="21"/>
  <c r="Z52" i="21"/>
  <c r="CB42" i="21"/>
  <c r="AU91" i="21"/>
  <c r="BV51" i="21"/>
  <c r="AB62" i="21"/>
  <c r="AB58" i="21"/>
  <c r="AD62" i="21"/>
  <c r="AB47" i="21"/>
  <c r="AA57" i="21"/>
  <c r="BU52" i="21"/>
  <c r="AD54" i="21"/>
  <c r="BP49" i="21"/>
  <c r="AF45" i="21"/>
  <c r="X58" i="21"/>
  <c r="S63" i="21"/>
  <c r="Z61" i="21"/>
  <c r="N61" i="21"/>
  <c r="AA50" i="21"/>
  <c r="V46" i="21"/>
  <c r="S41" i="21"/>
  <c r="BZ53" i="21"/>
  <c r="AD66" i="21"/>
  <c r="BZ49" i="21"/>
  <c r="AH55" i="21"/>
  <c r="BU46" i="21"/>
  <c r="X47" i="21"/>
  <c r="A86" i="21"/>
  <c r="S61" i="21"/>
  <c r="BM47" i="21"/>
  <c r="S48" i="21"/>
  <c r="BV43" i="21"/>
  <c r="BH52" i="21"/>
  <c r="S53" i="21"/>
  <c r="BT50" i="21"/>
  <c r="AD56" i="21"/>
  <c r="S50" i="21"/>
  <c r="AU40" i="21"/>
  <c r="AJ43" i="21"/>
  <c r="AC46" i="21"/>
  <c r="CB61" i="21"/>
  <c r="AJ63" i="21"/>
  <c r="AF64" i="21"/>
  <c r="AF56" i="21"/>
  <c r="Z54" i="21"/>
  <c r="BR60" i="21"/>
  <c r="AJ61" i="21"/>
  <c r="AJ65" i="21"/>
  <c r="AD46" i="21"/>
  <c r="AA66" i="21"/>
  <c r="BT42" i="21"/>
  <c r="BU47" i="21"/>
  <c r="AB50" i="21"/>
  <c r="AH56" i="21"/>
  <c r="X46" i="21"/>
  <c r="CD46" i="21"/>
  <c r="BU57" i="21"/>
  <c r="S56" i="21"/>
  <c r="AU89" i="21"/>
  <c r="AA44" i="21"/>
  <c r="BU44" i="21"/>
  <c r="BV54" i="21"/>
  <c r="N66" i="21"/>
  <c r="BR45" i="21"/>
  <c r="Z55" i="21"/>
  <c r="X48" i="21"/>
  <c r="S47" i="21"/>
  <c r="BW56" i="21"/>
  <c r="BW53" i="21"/>
  <c r="N47" i="21"/>
  <c r="V41" i="21"/>
  <c r="BP51" i="21"/>
  <c r="CB43" i="21"/>
  <c r="CD45" i="21"/>
  <c r="AJ42" i="21"/>
  <c r="BU50" i="21"/>
  <c r="A75" i="21"/>
  <c r="CD58" i="21"/>
  <c r="A96" i="21"/>
  <c r="AB61" i="21"/>
  <c r="BM55" i="21"/>
  <c r="Z59" i="21"/>
  <c r="CB54" i="21"/>
  <c r="AC60" i="21"/>
  <c r="BU49" i="21"/>
  <c r="AC45" i="21"/>
  <c r="BP46" i="21"/>
  <c r="AH50" i="21"/>
  <c r="BP53" i="21"/>
  <c r="BZ59" i="21"/>
  <c r="S42" i="21"/>
  <c r="BR49" i="21"/>
  <c r="AA63" i="21"/>
  <c r="AA65" i="21"/>
  <c r="BV57" i="21"/>
  <c r="X68" i="21"/>
  <c r="CB45" i="21"/>
  <c r="N65" i="21"/>
  <c r="BT51" i="21"/>
  <c r="X64" i="21"/>
  <c r="BM60" i="21"/>
  <c r="S62" i="21"/>
  <c r="AF66" i="21"/>
  <c r="V52" i="21"/>
  <c r="BH54" i="21"/>
  <c r="A82" i="21"/>
  <c r="AU90" i="21"/>
  <c r="BX44" i="21"/>
  <c r="BM44" i="21"/>
  <c r="BX59" i="21"/>
  <c r="BT45" i="21"/>
  <c r="AB44" i="21"/>
  <c r="AF62" i="21"/>
  <c r="AU88" i="21"/>
  <c r="AJ66" i="21"/>
  <c r="AB52" i="21"/>
  <c r="BZ60" i="21"/>
  <c r="BZ44" i="21"/>
  <c r="AJ59" i="21"/>
  <c r="Z66" i="21"/>
  <c r="BH55" i="21"/>
  <c r="AH54" i="21"/>
  <c r="BH46" i="21"/>
  <c r="A43" i="21"/>
  <c r="BR51" i="21"/>
  <c r="AA48" i="21"/>
  <c r="V55" i="21"/>
  <c r="AU79" i="21"/>
  <c r="AA59" i="21"/>
  <c r="AH53" i="21"/>
  <c r="AC43" i="21"/>
  <c r="BT46" i="21"/>
  <c r="CD47" i="21"/>
  <c r="A88" i="21"/>
  <c r="A90" i="21"/>
  <c r="V49" i="21"/>
  <c r="CB51" i="21"/>
  <c r="BM58" i="21"/>
  <c r="BR43" i="21"/>
  <c r="CB44" i="21"/>
  <c r="AB41" i="21"/>
  <c r="BT54" i="21"/>
  <c r="BX42" i="21"/>
  <c r="AB57" i="21"/>
  <c r="AA58" i="21"/>
  <c r="AA60" i="21"/>
  <c r="X41" i="21"/>
  <c r="S67" i="21"/>
  <c r="AF59" i="21"/>
  <c r="BW60" i="21"/>
  <c r="AJ57" i="21"/>
  <c r="A58" i="21"/>
  <c r="A98" i="21"/>
  <c r="BX50" i="21"/>
  <c r="V51" i="21"/>
  <c r="AD49" i="21"/>
  <c r="X50" i="21"/>
  <c r="AF46" i="21"/>
  <c r="CD40" i="21"/>
  <c r="BM52" i="21"/>
  <c r="BR57" i="21"/>
  <c r="S51" i="21"/>
  <c r="N64" i="21"/>
  <c r="BH44" i="21"/>
  <c r="BM50" i="21"/>
  <c r="CB46" i="21"/>
  <c r="A50" i="21"/>
  <c r="AF50" i="21"/>
  <c r="A89" i="21"/>
  <c r="A92" i="21"/>
  <c r="N58" i="21"/>
  <c r="AU84" i="21"/>
  <c r="BW41" i="21"/>
  <c r="BP45" i="21"/>
  <c r="CB57" i="21"/>
  <c r="AH63" i="21"/>
  <c r="Z58" i="21"/>
  <c r="AU54" i="21"/>
  <c r="BH56" i="21"/>
  <c r="AD64" i="21"/>
  <c r="AU52" i="21"/>
  <c r="N56" i="21"/>
  <c r="BW55" i="21"/>
  <c r="AF55" i="21"/>
  <c r="V42" i="21"/>
  <c r="BW48" i="21"/>
  <c r="BP52" i="21"/>
  <c r="AC47" i="21"/>
  <c r="BU59" i="21"/>
  <c r="CB50" i="21"/>
  <c r="BP42" i="21"/>
  <c r="AC62" i="21"/>
  <c r="AU59" i="21"/>
  <c r="S45" i="21"/>
  <c r="BU60" i="21"/>
  <c r="A65" i="21"/>
  <c r="AD42" i="21"/>
  <c r="AH44" i="21"/>
  <c r="AU82" i="21"/>
  <c r="AD63" i="21"/>
  <c r="AU49" i="21"/>
  <c r="AA46" i="21"/>
  <c r="BR59" i="21"/>
  <c r="AJ50" i="21"/>
  <c r="A44" i="21"/>
  <c r="AJ62" i="21"/>
  <c r="V47" i="21"/>
  <c r="AH64" i="21"/>
  <c r="AB48" i="21"/>
  <c r="S68" i="21"/>
  <c r="V58" i="21"/>
  <c r="BU42" i="21"/>
  <c r="AU44" i="21"/>
  <c r="BM51" i="21"/>
  <c r="A74" i="21"/>
  <c r="AB49" i="21"/>
  <c r="AD44" i="21"/>
  <c r="AC48" i="21"/>
  <c r="N60" i="21"/>
  <c r="AB55" i="21"/>
  <c r="BW46" i="21"/>
  <c r="CB60" i="21"/>
  <c r="AB68" i="21"/>
  <c r="BZ45" i="21"/>
  <c r="CB55" i="21"/>
  <c r="BU41" i="21"/>
  <c r="AF68" i="21"/>
  <c r="N43" i="21"/>
  <c r="BZ56" i="21"/>
  <c r="BM48" i="21"/>
  <c r="A64" i="21"/>
  <c r="BP57" i="21"/>
  <c r="CD57" i="21"/>
  <c r="V59" i="21"/>
  <c r="AC55" i="21"/>
  <c r="Z42" i="21"/>
  <c r="BT56" i="21"/>
  <c r="A49" i="21"/>
  <c r="AU55" i="21"/>
  <c r="AH47" i="21"/>
  <c r="BP47" i="21"/>
  <c r="A97" i="21"/>
  <c r="V43" i="21"/>
  <c r="AC65" i="21"/>
  <c r="N55" i="21"/>
  <c r="BZ55" i="21"/>
  <c r="AH41" i="21"/>
  <c r="BM40" i="21"/>
  <c r="BZ48" i="21"/>
  <c r="V44" i="21"/>
  <c r="BX55" i="21"/>
  <c r="V62" i="21"/>
  <c r="AU46" i="21"/>
  <c r="BM49" i="21"/>
  <c r="BR46" i="21"/>
  <c r="AD61" i="21"/>
  <c r="V56" i="21"/>
  <c r="CD52" i="21"/>
  <c r="BW54" i="21"/>
  <c r="BM43" i="21"/>
  <c r="S66" i="21"/>
  <c r="BH43" i="21"/>
  <c r="AF63" i="21"/>
  <c r="BR42" i="21"/>
  <c r="Z62" i="21"/>
  <c r="BZ51" i="21"/>
  <c r="A77" i="21"/>
  <c r="AJ53" i="21"/>
  <c r="AF47" i="21"/>
  <c r="N54" i="21"/>
  <c r="A51" i="21"/>
  <c r="N53" i="21"/>
  <c r="AB60" i="21"/>
  <c r="AA45" i="21"/>
  <c r="BH49" i="21"/>
  <c r="AA56" i="21"/>
  <c r="AJ47" i="21"/>
  <c r="CD59" i="21"/>
  <c r="V66" i="21"/>
  <c r="BH53" i="21"/>
  <c r="CD60" i="21"/>
  <c r="BZ41" i="21"/>
  <c r="AF43" i="21"/>
  <c r="X67" i="21"/>
  <c r="BU51" i="21"/>
  <c r="AC58" i="21"/>
  <c r="A48" i="21"/>
  <c r="AA51" i="21"/>
  <c r="V53" i="21"/>
  <c r="BH45" i="21"/>
  <c r="BW52" i="21"/>
  <c r="AU50" i="21"/>
  <c r="X42" i="21"/>
  <c r="AH68" i="21"/>
  <c r="AU86" i="21"/>
  <c r="X52" i="21"/>
  <c r="BZ47" i="21"/>
  <c r="AF52" i="21"/>
  <c r="AF60" i="21"/>
  <c r="BT47" i="21"/>
  <c r="AB65" i="21"/>
  <c r="BR53" i="21"/>
  <c r="S57" i="21"/>
  <c r="AD57" i="21"/>
  <c r="Z46" i="21"/>
  <c r="BV50" i="21"/>
  <c r="BR40" i="21"/>
  <c r="BT57" i="21"/>
  <c r="BV44" i="21"/>
  <c r="BV40" i="21"/>
  <c r="AC42" i="21"/>
  <c r="A81" i="21"/>
  <c r="AB45" i="21"/>
  <c r="AD68" i="21"/>
  <c r="BR44" i="21"/>
  <c r="BX54" i="21"/>
  <c r="AH67" i="21"/>
  <c r="BZ57" i="21"/>
  <c r="A79" i="21"/>
  <c r="AD43" i="21"/>
  <c r="AU80" i="21"/>
  <c r="AD58" i="21"/>
  <c r="AB59" i="21"/>
  <c r="CD51" i="21"/>
  <c r="BW44" i="21"/>
  <c r="BU43" i="21"/>
  <c r="A57" i="21"/>
  <c r="Z50" i="21"/>
  <c r="Z43" i="21"/>
  <c r="X43" i="21"/>
  <c r="V48" i="21"/>
  <c r="BR54" i="21"/>
  <c r="N62" i="21"/>
  <c r="BM54" i="21"/>
  <c r="Z64" i="21"/>
  <c r="BP40" i="21"/>
  <c r="V64" i="21"/>
  <c r="BM53" i="21"/>
  <c r="AH49" i="21"/>
  <c r="BW57" i="21"/>
  <c r="BX41" i="21"/>
  <c r="S54" i="21"/>
  <c r="BU56" i="21"/>
  <c r="AA55" i="21"/>
  <c r="AD59" i="21"/>
  <c r="BH50" i="21"/>
  <c r="CD55" i="21"/>
  <c r="BZ43" i="21"/>
  <c r="AA41" i="21"/>
  <c r="X63" i="21"/>
  <c r="AC64" i="21"/>
  <c r="AD67" i="21"/>
  <c r="AC68" i="21"/>
  <c r="AF61" i="21"/>
  <c r="V54" i="21"/>
  <c r="X45" i="21"/>
  <c r="BR55" i="21"/>
  <c r="AU56" i="21"/>
  <c r="CB48" i="21"/>
  <c r="X56" i="21"/>
  <c r="AF57" i="21"/>
  <c r="A61" i="21"/>
  <c r="AF54" i="21"/>
  <c r="AA42" i="21"/>
  <c r="BR48" i="21"/>
  <c r="CD48" i="21"/>
  <c r="A47" i="21"/>
  <c r="AC53" i="21"/>
  <c r="AD47" i="21"/>
  <c r="BV55" i="21"/>
  <c r="BZ54" i="21"/>
  <c r="A99" i="21"/>
  <c r="AD52" i="21"/>
  <c r="BW40" i="21"/>
  <c r="X59" i="21"/>
  <c r="AU47" i="21"/>
  <c r="BU40" i="21"/>
  <c r="AH66" i="21"/>
  <c r="BH59" i="21"/>
  <c r="CD61" i="21"/>
  <c r="AD55" i="21"/>
  <c r="BP60" i="21"/>
  <c r="X60" i="21"/>
  <c r="CD43" i="21"/>
  <c r="X62" i="21"/>
  <c r="AC67" i="21"/>
  <c r="AB46" i="21"/>
  <c r="AD45" i="21"/>
  <c r="BM41" i="21"/>
  <c r="N67" i="21"/>
  <c r="BR47" i="21"/>
  <c r="BX47" i="21"/>
  <c r="AU77" i="21"/>
  <c r="BP50" i="21"/>
  <c r="BZ40" i="21"/>
  <c r="BX48" i="21"/>
  <c r="BH48" i="21"/>
  <c r="AA49" i="21"/>
  <c r="X44" i="21"/>
  <c r="BT49" i="21"/>
  <c r="AD48" i="21"/>
  <c r="AC41" i="21"/>
  <c r="AA53" i="21"/>
  <c r="BV47" i="21"/>
  <c r="AB56" i="21"/>
  <c r="BT53" i="21"/>
  <c r="BP54" i="21"/>
  <c r="BU54" i="21"/>
  <c r="AF53" i="21"/>
  <c r="AU57" i="21"/>
  <c r="AH57" i="21"/>
  <c r="AU75" i="21"/>
  <c r="X53" i="21"/>
  <c r="BH42" i="21"/>
  <c r="AB42" i="21"/>
  <c r="CD56" i="21"/>
  <c r="BP41" i="21"/>
  <c r="A68" i="21"/>
  <c r="BW51" i="21"/>
  <c r="BP43" i="21"/>
  <c r="AA62" i="21"/>
  <c r="AH43" i="21"/>
  <c r="BV41" i="21"/>
  <c r="X49" i="21"/>
  <c r="A52" i="21"/>
  <c r="AH58" i="21"/>
  <c r="BX40" i="21"/>
  <c r="BT55" i="21"/>
  <c r="BV52" i="21"/>
  <c r="AU73" i="21"/>
  <c r="AA68" i="21"/>
  <c r="Z44" i="21"/>
  <c r="AJ41" i="21"/>
  <c r="AU42" i="21"/>
  <c r="V60" i="21"/>
  <c r="A91" i="21"/>
  <c r="AC56" i="21"/>
  <c r="AF49" i="21"/>
  <c r="A85" i="21"/>
  <c r="AH48" i="21"/>
  <c r="AU48" i="21"/>
  <c r="BX53" i="21"/>
  <c r="AH52" i="21"/>
  <c r="A54" i="21"/>
  <c r="V50" i="21"/>
  <c r="BX56" i="21"/>
  <c r="A59" i="21"/>
  <c r="BU58" i="21"/>
  <c r="AJ45" i="21"/>
  <c r="S60" i="21"/>
  <c r="S49" i="21"/>
  <c r="A46" i="21"/>
  <c r="BX57" i="21"/>
  <c r="Z60" i="21"/>
  <c r="BH57" i="21"/>
  <c r="AH62" i="21"/>
  <c r="AU58" i="21"/>
  <c r="AC52" i="21"/>
  <c r="CB56" i="21"/>
  <c r="AJ60" i="21"/>
  <c r="BV56" i="21"/>
  <c r="CD42" i="21"/>
  <c r="BR50" i="21"/>
  <c r="V57" i="21"/>
  <c r="AH65" i="21"/>
  <c r="S44" i="21"/>
  <c r="BP55" i="21"/>
  <c r="A93" i="21"/>
  <c r="CB53" i="21"/>
  <c r="AB54" i="21"/>
  <c r="AH46" i="21"/>
  <c r="AB53" i="21"/>
  <c r="X55" i="21"/>
  <c r="A56" i="21"/>
  <c r="BH61" i="21"/>
  <c r="X65" i="21"/>
  <c r="A80" i="21"/>
  <c r="AH60" i="21"/>
  <c r="AA64" i="21"/>
  <c r="AJ55" i="21"/>
  <c r="N42" i="21"/>
  <c r="CB59" i="21"/>
  <c r="V65" i="21"/>
  <c r="CB47" i="21"/>
  <c r="Z49" i="21"/>
  <c r="CB41" i="21"/>
  <c r="N49" i="21"/>
  <c r="BV49" i="21"/>
  <c r="BH40" i="21"/>
  <c r="BW42" i="21"/>
  <c r="AJ46" i="21"/>
  <c r="BT44" i="21"/>
  <c r="X57" i="21"/>
  <c r="AC63" i="21"/>
  <c r="A45" i="21"/>
  <c r="BV58" i="21"/>
  <c r="AU83" i="21"/>
  <c r="A94" i="21"/>
  <c r="AJ54" i="21"/>
  <c r="Z57" i="21"/>
  <c r="BT58" i="21"/>
  <c r="A84" i="21"/>
  <c r="BU53" i="21"/>
  <c r="AA61" i="21"/>
  <c r="BH51" i="21"/>
  <c r="AA43" i="21"/>
  <c r="BW45" i="21"/>
  <c r="AD50" i="21"/>
  <c r="BU48" i="21"/>
  <c r="BT59" i="21"/>
  <c r="AC44" i="21"/>
  <c r="BM56" i="21"/>
  <c r="BX46" i="21"/>
  <c r="BP44" i="21"/>
  <c r="AH51" i="21"/>
  <c r="A62" i="21"/>
  <c r="AF58" i="21"/>
  <c r="A66" i="21"/>
  <c r="A72" i="21"/>
  <c r="Z63" i="21"/>
  <c r="AU85" i="21"/>
  <c r="BR41" i="21"/>
  <c r="AJ58" i="21"/>
  <c r="AD65" i="21"/>
  <c r="BV42" i="21"/>
  <c r="N68" i="21"/>
  <c r="BP56" i="21"/>
  <c r="BT48" i="21"/>
  <c r="AU45" i="21"/>
  <c r="N51" i="21"/>
  <c r="AU78" i="21"/>
  <c r="BM45" i="21"/>
  <c r="CD53" i="21"/>
  <c r="S65" i="21"/>
  <c r="AB63" i="21"/>
  <c r="BZ52" i="21"/>
  <c r="AF67" i="21"/>
  <c r="CB40" i="21"/>
  <c r="BZ61" i="21"/>
  <c r="BW62" i="21"/>
  <c r="BM67" i="21"/>
  <c r="BM66" i="21"/>
  <c r="BT62" i="21"/>
  <c r="BW63" i="21"/>
  <c r="CD64" i="21"/>
  <c r="AU66" i="21"/>
  <c r="CB65" i="21"/>
  <c r="BP62" i="21"/>
  <c r="BZ62" i="21"/>
  <c r="BT68" i="21"/>
  <c r="BZ63" i="21"/>
  <c r="AU68" i="21"/>
  <c r="AF65" i="21"/>
  <c r="AB66" i="21"/>
  <c r="AU61" i="21"/>
  <c r="BZ67" i="21"/>
  <c r="BW65" i="21"/>
  <c r="BU65" i="21"/>
  <c r="BR63" i="21"/>
  <c r="AU67" i="21"/>
  <c r="BP68" i="21"/>
  <c r="AU96" i="21"/>
  <c r="BT66" i="21"/>
  <c r="CD67" i="21"/>
  <c r="BV66" i="21"/>
  <c r="BP66" i="21"/>
  <c r="BU63" i="21"/>
  <c r="BV68" i="21"/>
  <c r="CB58" i="21"/>
  <c r="Z65" i="21"/>
  <c r="AU92" i="21"/>
  <c r="CB67" i="21"/>
  <c r="BU67" i="21"/>
  <c r="CB64" i="21"/>
  <c r="BX66" i="21"/>
  <c r="CD68" i="21"/>
  <c r="BR64" i="21"/>
  <c r="BT67" i="21"/>
  <c r="BX63" i="21"/>
  <c r="BT65" i="21"/>
  <c r="BX62" i="21"/>
  <c r="BV63" i="21"/>
  <c r="BH66" i="21"/>
  <c r="CB68" i="21"/>
  <c r="BT41" i="21"/>
  <c r="S58" i="21"/>
  <c r="BM61" i="21"/>
  <c r="BH65" i="21"/>
  <c r="BX64" i="21"/>
  <c r="BU68" i="21"/>
  <c r="BM63" i="21"/>
  <c r="BR66" i="21"/>
  <c r="BT64" i="21"/>
  <c r="AU95" i="21"/>
  <c r="BV65" i="21"/>
  <c r="BH67" i="21"/>
  <c r="BM64" i="21"/>
  <c r="BR65" i="21"/>
  <c r="BH68" i="21"/>
  <c r="S40" i="21"/>
  <c r="BW50" i="21"/>
  <c r="AA52" i="21"/>
  <c r="BW61" i="21"/>
  <c r="BZ68" i="21"/>
  <c r="BR68" i="21"/>
  <c r="BW64" i="21"/>
  <c r="BH64" i="21"/>
  <c r="BH63" i="21"/>
  <c r="BX68" i="21"/>
  <c r="BX67" i="21"/>
  <c r="BV67" i="21"/>
  <c r="CD63" i="21"/>
  <c r="BM62" i="21"/>
  <c r="BM65" i="21"/>
  <c r="AU99" i="21"/>
  <c r="AH40" i="21"/>
  <c r="Z41" i="21"/>
  <c r="BT43" i="21"/>
  <c r="BX61" i="21"/>
  <c r="BH62" i="21"/>
  <c r="BW66" i="21"/>
  <c r="BT63" i="21"/>
  <c r="BZ65" i="21"/>
  <c r="BZ64" i="21"/>
  <c r="BU62" i="21"/>
  <c r="AU65" i="21"/>
  <c r="CD66" i="21"/>
  <c r="CD62" i="21"/>
  <c r="AU93" i="21"/>
  <c r="AU94" i="21"/>
  <c r="BP64" i="21"/>
  <c r="V40" i="21"/>
  <c r="AD53" i="21"/>
  <c r="BR61" i="21"/>
  <c r="BP61" i="21"/>
  <c r="BU64" i="21"/>
  <c r="AU64" i="21"/>
  <c r="AU98" i="21"/>
  <c r="BW67" i="21"/>
  <c r="BR62" i="21"/>
  <c r="CD65" i="21"/>
  <c r="BP67" i="21"/>
  <c r="BR67" i="21"/>
  <c r="BV62" i="21"/>
  <c r="CB63" i="21"/>
  <c r="CB62" i="21"/>
  <c r="BX65" i="21"/>
  <c r="Z47" i="21"/>
  <c r="BU61" i="21"/>
  <c r="BT61" i="21"/>
  <c r="BV64" i="21"/>
  <c r="BP65" i="21"/>
  <c r="AU62" i="21"/>
  <c r="AU63" i="21"/>
  <c r="BZ66" i="21"/>
  <c r="AU97" i="21"/>
  <c r="BP63" i="21"/>
  <c r="BW68" i="21"/>
  <c r="BM68" i="21"/>
  <c r="BU66" i="21"/>
  <c r="CB66" i="21"/>
  <c r="DD10" i="2"/>
  <c r="DL8" i="2"/>
  <c r="S8" i="2" s="1"/>
  <c r="DD6" i="20" s="1"/>
  <c r="DD4" i="20"/>
  <c r="DC5" i="20" s="1"/>
  <c r="DC6" i="20" s="1"/>
  <c r="DC7" i="20" l="1"/>
  <c r="FL2" i="21"/>
  <c r="FQ2" i="21"/>
  <c r="BV39" i="21"/>
  <c r="BP39" i="21"/>
  <c r="BH39" i="21"/>
  <c r="BM39" i="21"/>
  <c r="BR39" i="21"/>
  <c r="CD39" i="21"/>
  <c r="AU39" i="21"/>
  <c r="BW39" i="21"/>
  <c r="BZ39" i="21"/>
  <c r="BX39" i="21"/>
  <c r="BU39" i="21"/>
  <c r="BT39" i="21"/>
  <c r="AU38" i="21"/>
  <c r="CB39" i="21"/>
  <c r="BH70" i="21"/>
  <c r="AU70" i="21"/>
  <c r="AU69" i="21"/>
  <c r="FK2" i="21"/>
  <c r="FR2" i="21"/>
  <c r="DD11" i="2"/>
  <c r="DL9" i="2"/>
  <c r="FQ1" i="21" l="1"/>
  <c r="FK1" i="21"/>
  <c r="DD12" i="2"/>
  <c r="DL10" i="2"/>
  <c r="S10" i="2" s="1"/>
  <c r="DD8" i="20" s="1"/>
  <c r="S9" i="2"/>
  <c r="FH888" i="21" l="1"/>
  <c r="FH887" i="21"/>
  <c r="FH775" i="21"/>
  <c r="FH807" i="21"/>
  <c r="FH847" i="21"/>
  <c r="FH886" i="21"/>
  <c r="FH779" i="21"/>
  <c r="FH812" i="21"/>
  <c r="FH852" i="21"/>
  <c r="FH782" i="21"/>
  <c r="FH817" i="21"/>
  <c r="FH858" i="21"/>
  <c r="FH786" i="21"/>
  <c r="FH820" i="21"/>
  <c r="FH863" i="21"/>
  <c r="FH791" i="21"/>
  <c r="FH828" i="21"/>
  <c r="FH866" i="21"/>
  <c r="FH796" i="21"/>
  <c r="FH833" i="21"/>
  <c r="FH872" i="21"/>
  <c r="FH763" i="21"/>
  <c r="FH800" i="21"/>
  <c r="FH837" i="21"/>
  <c r="FH877" i="21"/>
  <c r="FH768" i="21"/>
  <c r="FH804" i="21"/>
  <c r="FH842" i="21"/>
  <c r="FH881" i="21"/>
  <c r="FH649" i="21"/>
  <c r="FH596" i="21"/>
  <c r="FH736" i="21"/>
  <c r="FH580" i="21"/>
  <c r="FH733" i="21"/>
  <c r="FH703" i="21"/>
  <c r="FH689" i="21"/>
  <c r="FH639" i="21"/>
  <c r="FH692" i="21"/>
  <c r="FH717" i="21"/>
  <c r="FH720" i="21"/>
  <c r="FH584" i="21"/>
  <c r="FH727" i="21"/>
  <c r="FH630" i="21"/>
  <c r="FH600" i="21"/>
  <c r="FH665" i="21"/>
  <c r="FH708" i="21"/>
  <c r="FH655" i="21"/>
  <c r="FH576" i="21"/>
  <c r="FH660" i="21"/>
  <c r="FH623" i="21"/>
  <c r="FH683" i="21"/>
  <c r="FH588" i="21"/>
  <c r="FH636" i="21"/>
  <c r="FH573" i="21"/>
  <c r="FH604" i="21"/>
  <c r="FH712" i="21"/>
  <c r="FH674" i="21"/>
  <c r="FH698" i="21"/>
  <c r="FH669" i="21"/>
  <c r="FH592" i="21"/>
  <c r="FH613" i="21"/>
  <c r="FH642" i="21"/>
  <c r="FH627" i="21"/>
  <c r="FH609" i="21"/>
  <c r="FH679" i="21"/>
  <c r="FH619" i="21"/>
  <c r="FH771" i="21"/>
  <c r="FH787" i="21"/>
  <c r="FH795" i="21"/>
  <c r="FH803" i="21"/>
  <c r="FH811" i="21"/>
  <c r="FH819" i="21"/>
  <c r="FH827" i="21"/>
  <c r="FH835" i="21"/>
  <c r="FH843" i="21"/>
  <c r="FH851" i="21"/>
  <c r="FH859" i="21"/>
  <c r="FH867" i="21"/>
  <c r="FH875" i="21"/>
  <c r="FH883" i="21"/>
  <c r="FH785" i="21"/>
  <c r="FH825" i="21"/>
  <c r="FH873" i="21"/>
  <c r="FH764" i="21"/>
  <c r="FH772" i="21"/>
  <c r="FH780" i="21"/>
  <c r="FH788" i="21"/>
  <c r="FH836" i="21"/>
  <c r="FH844" i="21"/>
  <c r="FH860" i="21"/>
  <c r="FH868" i="21"/>
  <c r="FH876" i="21"/>
  <c r="FH884" i="21"/>
  <c r="FH777" i="21"/>
  <c r="FH841" i="21"/>
  <c r="FH765" i="21"/>
  <c r="FH773" i="21"/>
  <c r="FH781" i="21"/>
  <c r="FH789" i="21"/>
  <c r="FH797" i="21"/>
  <c r="FH805" i="21"/>
  <c r="FH813" i="21"/>
  <c r="FH821" i="21"/>
  <c r="FH829" i="21"/>
  <c r="FH845" i="21"/>
  <c r="FH853" i="21"/>
  <c r="FH861" i="21"/>
  <c r="FH869" i="21"/>
  <c r="FH885" i="21"/>
  <c r="FH793" i="21"/>
  <c r="FH849" i="21"/>
  <c r="FH766" i="21"/>
  <c r="FH774" i="21"/>
  <c r="FH790" i="21"/>
  <c r="FH798" i="21"/>
  <c r="FH806" i="21"/>
  <c r="FH814" i="21"/>
  <c r="FH822" i="21"/>
  <c r="FH830" i="21"/>
  <c r="FH838" i="21"/>
  <c r="FH846" i="21"/>
  <c r="FH854" i="21"/>
  <c r="FH862" i="21"/>
  <c r="FH870" i="21"/>
  <c r="FH878" i="21"/>
  <c r="FH809" i="21"/>
  <c r="FH767" i="21"/>
  <c r="FH783" i="21"/>
  <c r="FH799" i="21"/>
  <c r="FH815" i="21"/>
  <c r="FH823" i="21"/>
  <c r="FH831" i="21"/>
  <c r="FH839" i="21"/>
  <c r="FH855" i="21"/>
  <c r="FH871" i="21"/>
  <c r="FH879" i="21"/>
  <c r="FH769" i="21"/>
  <c r="FH761" i="21"/>
  <c r="FH776" i="21"/>
  <c r="FH784" i="21"/>
  <c r="FH792" i="21"/>
  <c r="FH808" i="21"/>
  <c r="FH816" i="21"/>
  <c r="FH824" i="21"/>
  <c r="FH832" i="21"/>
  <c r="FH840" i="21"/>
  <c r="FH848" i="21"/>
  <c r="FH856" i="21"/>
  <c r="FH864" i="21"/>
  <c r="FH880" i="21"/>
  <c r="FH801" i="21"/>
  <c r="FH857" i="21"/>
  <c r="FH762" i="21"/>
  <c r="FH770" i="21"/>
  <c r="FH778" i="21"/>
  <c r="FH794" i="21"/>
  <c r="FH802" i="21"/>
  <c r="FH810" i="21"/>
  <c r="FH818" i="21"/>
  <c r="FH826" i="21"/>
  <c r="FH834" i="21"/>
  <c r="FH850" i="21"/>
  <c r="FH874" i="21"/>
  <c r="FH882" i="21"/>
  <c r="FH865" i="21"/>
  <c r="FH753" i="21"/>
  <c r="FH757" i="21"/>
  <c r="FH748" i="21"/>
  <c r="FH742" i="21"/>
  <c r="FH739" i="21"/>
  <c r="FN25" i="21"/>
  <c r="FN178" i="21"/>
  <c r="FN171" i="21"/>
  <c r="FN137" i="21"/>
  <c r="FN80" i="21"/>
  <c r="FN147" i="21"/>
  <c r="FN132" i="21"/>
  <c r="FN72" i="21"/>
  <c r="FN127" i="21"/>
  <c r="FN64" i="21"/>
  <c r="FN166" i="21"/>
  <c r="FN120" i="21"/>
  <c r="FN56" i="21"/>
  <c r="FN161" i="21"/>
  <c r="FN112" i="21"/>
  <c r="FN48" i="21"/>
  <c r="FN157" i="21"/>
  <c r="FN104" i="21"/>
  <c r="FN39" i="21"/>
  <c r="FN152" i="21"/>
  <c r="FN96" i="21"/>
  <c r="FN177" i="21"/>
  <c r="FN142" i="21"/>
  <c r="FN88" i="21"/>
  <c r="FN139" i="21"/>
  <c r="FN165" i="21"/>
  <c r="FN70" i="21"/>
  <c r="FN119" i="21"/>
  <c r="FN87" i="21"/>
  <c r="FN8" i="21"/>
  <c r="FN105" i="21"/>
  <c r="FN10" i="21"/>
  <c r="FN140" i="21"/>
  <c r="FN174" i="21"/>
  <c r="FN95" i="21"/>
  <c r="FN135" i="21"/>
  <c r="FN35" i="21"/>
  <c r="FN116" i="21"/>
  <c r="FN45" i="21"/>
  <c r="FN123" i="21"/>
  <c r="FN6" i="21"/>
  <c r="FN34" i="21"/>
  <c r="FN61" i="21"/>
  <c r="FN27" i="21"/>
  <c r="FN75" i="21"/>
  <c r="FN169" i="21"/>
  <c r="FN148" i="21"/>
  <c r="FN100" i="21"/>
  <c r="FN33" i="21"/>
  <c r="FN66" i="21"/>
  <c r="FN50" i="21"/>
  <c r="FN23" i="21"/>
  <c r="FN130" i="21"/>
  <c r="FN28" i="21"/>
  <c r="FN67" i="21"/>
  <c r="FN76" i="21"/>
  <c r="FN101" i="21"/>
  <c r="FN108" i="21"/>
  <c r="FN168" i="21"/>
  <c r="FN117" i="21"/>
  <c r="FN84" i="21"/>
  <c r="FN111" i="21"/>
  <c r="FN69" i="21"/>
  <c r="FN164" i="21"/>
  <c r="FN55" i="21"/>
  <c r="FN176" i="21"/>
  <c r="FN133" i="21"/>
  <c r="FN121" i="21"/>
  <c r="FN155" i="21"/>
  <c r="FN118" i="21"/>
  <c r="FN131" i="21"/>
  <c r="FN175" i="21"/>
  <c r="FN103" i="21"/>
  <c r="FN97" i="21"/>
  <c r="FN54" i="21"/>
  <c r="FN158" i="21"/>
  <c r="FN18" i="21"/>
  <c r="FN82" i="21"/>
  <c r="FN78" i="21"/>
  <c r="FN150" i="21"/>
  <c r="FN52" i="21"/>
  <c r="FN57" i="21"/>
  <c r="FN7" i="21"/>
  <c r="FN154" i="21"/>
  <c r="FN36" i="21"/>
  <c r="FN99" i="21"/>
  <c r="FN71" i="21"/>
  <c r="FN22" i="21"/>
  <c r="FN79" i="21"/>
  <c r="FN115" i="21"/>
  <c r="FN20" i="21"/>
  <c r="FN85" i="21"/>
  <c r="FN59" i="21"/>
  <c r="FN162" i="21"/>
  <c r="FN49" i="21"/>
  <c r="FN47" i="21"/>
  <c r="FN65" i="21"/>
  <c r="FN5" i="21"/>
  <c r="FN107" i="21"/>
  <c r="FN109" i="21"/>
  <c r="FN138" i="21"/>
  <c r="FN77" i="21"/>
  <c r="FN86" i="21"/>
  <c r="FN124" i="21"/>
  <c r="FN11" i="21"/>
  <c r="FN89" i="21"/>
  <c r="FN24" i="21"/>
  <c r="FN68" i="21"/>
  <c r="FN46" i="21"/>
  <c r="FN38" i="21"/>
  <c r="FN122" i="21"/>
  <c r="FN63" i="21"/>
  <c r="FN94" i="21"/>
  <c r="FN3" i="21"/>
  <c r="FN90" i="21"/>
  <c r="FN2" i="21"/>
  <c r="FO3" i="21" s="1"/>
  <c r="FN83" i="21"/>
  <c r="FN153" i="21"/>
  <c r="FN151" i="21"/>
  <c r="FN17" i="21"/>
  <c r="FN29" i="21"/>
  <c r="FN60" i="21"/>
  <c r="FN13" i="21"/>
  <c r="FN93" i="21"/>
  <c r="FN43" i="21"/>
  <c r="FN134" i="21"/>
  <c r="FN53" i="21"/>
  <c r="FN144" i="21"/>
  <c r="FN12" i="21"/>
  <c r="FN44" i="21"/>
  <c r="FN102" i="21"/>
  <c r="FN37" i="21"/>
  <c r="FN156" i="21"/>
  <c r="FN141" i="21"/>
  <c r="FN4" i="21"/>
  <c r="FN163" i="21"/>
  <c r="FN167" i="21"/>
  <c r="FN40" i="21"/>
  <c r="FN41" i="21"/>
  <c r="FN173" i="21"/>
  <c r="FN91" i="21"/>
  <c r="FN114" i="21"/>
  <c r="FN129" i="21"/>
  <c r="FN19" i="21"/>
  <c r="FN143" i="21"/>
  <c r="FN126" i="21"/>
  <c r="FN145" i="21"/>
  <c r="FN110" i="21"/>
  <c r="FN62" i="21"/>
  <c r="FN81" i="21"/>
  <c r="FN160" i="21"/>
  <c r="FN98" i="21"/>
  <c r="FN159" i="21"/>
  <c r="FN42" i="21"/>
  <c r="FN125" i="21"/>
  <c r="FN172" i="21"/>
  <c r="FN149" i="21"/>
  <c r="FN73" i="21"/>
  <c r="FN170" i="21"/>
  <c r="FN30" i="21"/>
  <c r="FN92" i="21"/>
  <c r="FN106" i="21"/>
  <c r="FN113" i="21"/>
  <c r="FN58" i="21"/>
  <c r="FN14" i="21"/>
  <c r="FN51" i="21"/>
  <c r="FN128" i="21"/>
  <c r="FN136" i="21"/>
  <c r="FN32" i="21"/>
  <c r="FN15" i="21"/>
  <c r="FN146" i="21"/>
  <c r="FN74" i="21"/>
  <c r="FH319" i="21"/>
  <c r="FH53" i="21"/>
  <c r="FH719" i="21"/>
  <c r="FH390" i="21"/>
  <c r="FH356" i="21"/>
  <c r="FH32" i="21"/>
  <c r="FH475" i="21"/>
  <c r="FH167" i="21"/>
  <c r="FH317" i="21"/>
  <c r="FH534" i="21"/>
  <c r="FH5" i="21"/>
  <c r="FH500" i="21"/>
  <c r="FH442" i="21"/>
  <c r="FH399" i="21"/>
  <c r="FH88" i="21"/>
  <c r="FH711" i="21"/>
  <c r="FH230" i="21"/>
  <c r="FH687" i="21"/>
  <c r="FH163" i="21"/>
  <c r="FH71" i="21"/>
  <c r="FH10" i="21"/>
  <c r="FH70" i="21"/>
  <c r="FH148" i="21"/>
  <c r="FH283" i="21"/>
  <c r="FH145" i="21"/>
  <c r="FH605" i="21"/>
  <c r="FH484" i="21"/>
  <c r="FH421" i="21"/>
  <c r="FH234" i="21"/>
  <c r="FH520" i="21"/>
  <c r="FH30" i="21"/>
  <c r="FH686" i="21"/>
  <c r="FH304" i="21"/>
  <c r="FH335" i="21"/>
  <c r="FH51" i="21"/>
  <c r="FH65" i="21"/>
  <c r="FH538" i="21"/>
  <c r="FH629" i="21"/>
  <c r="FH695" i="21"/>
  <c r="FH666" i="21"/>
  <c r="FH586" i="21"/>
  <c r="FH750" i="21"/>
  <c r="FH734" i="21"/>
  <c r="FH367" i="21"/>
  <c r="FH109" i="21"/>
  <c r="FH638" i="21"/>
  <c r="FH614" i="21"/>
  <c r="FH143" i="21"/>
  <c r="FH379" i="21"/>
  <c r="FH60" i="21"/>
  <c r="FH346" i="21"/>
  <c r="FH460" i="21"/>
  <c r="FH28" i="21"/>
  <c r="FH34" i="21"/>
  <c r="FH131" i="21"/>
  <c r="FH22" i="21"/>
  <c r="FH337" i="21"/>
  <c r="FH709" i="21"/>
  <c r="FH722" i="21"/>
  <c r="FH476" i="21"/>
  <c r="FH355" i="21"/>
  <c r="FH754" i="21"/>
  <c r="FH7" i="21"/>
  <c r="FH436" i="21"/>
  <c r="FH662" i="21"/>
  <c r="FH480" i="21"/>
  <c r="FH504" i="21"/>
  <c r="FH215" i="21"/>
  <c r="FH618" i="21"/>
  <c r="FH457" i="21"/>
  <c r="FH478" i="21"/>
  <c r="FH33" i="21"/>
  <c r="FH141" i="21"/>
  <c r="FH553" i="21"/>
  <c r="FH331" i="21"/>
  <c r="FH654" i="21"/>
  <c r="FH122" i="21"/>
  <c r="FH14" i="21"/>
  <c r="FH323" i="21"/>
  <c r="FH252" i="21"/>
  <c r="FH120" i="21"/>
  <c r="FH530" i="21"/>
  <c r="FH307" i="21"/>
  <c r="FH400" i="21"/>
  <c r="FH179" i="21"/>
  <c r="FH192" i="21"/>
  <c r="FH714" i="21"/>
  <c r="FH330" i="21"/>
  <c r="FH326" i="21"/>
  <c r="FH407" i="21"/>
  <c r="FH454" i="21"/>
  <c r="FH97" i="21"/>
  <c r="FH231" i="21"/>
  <c r="FH463" i="21"/>
  <c r="FH574" i="21"/>
  <c r="FH512" i="21"/>
  <c r="FH621" i="21"/>
  <c r="FH187" i="21"/>
  <c r="FH193" i="21"/>
  <c r="FH505" i="21"/>
  <c r="FH277" i="21"/>
  <c r="FH398" i="21"/>
  <c r="FH128" i="21"/>
  <c r="FH664" i="21"/>
  <c r="FH375" i="21"/>
  <c r="FH668" i="21"/>
  <c r="FH238" i="21"/>
  <c r="FH567" i="21"/>
  <c r="FH624" i="21"/>
  <c r="FH149" i="21"/>
  <c r="FH491" i="21"/>
  <c r="FH657" i="21"/>
  <c r="FH510" i="21"/>
  <c r="FH548" i="21"/>
  <c r="FH705" i="21"/>
  <c r="FH507" i="21"/>
  <c r="FH651" i="21"/>
  <c r="FH571" i="21"/>
  <c r="FH177" i="21"/>
  <c r="FH15" i="21"/>
  <c r="FH370" i="21"/>
  <c r="FH369" i="21"/>
  <c r="FH98" i="21"/>
  <c r="FH382" i="21"/>
  <c r="FH440" i="21"/>
  <c r="FH430" i="21"/>
  <c r="FH54" i="21"/>
  <c r="FH464" i="21"/>
  <c r="FH80" i="21"/>
  <c r="FH226" i="21"/>
  <c r="FH268" i="21"/>
  <c r="FH552" i="21"/>
  <c r="FH579" i="21"/>
  <c r="FH485" i="21"/>
  <c r="FH361" i="21"/>
  <c r="FH758" i="21"/>
  <c r="FH675" i="21"/>
  <c r="FH197" i="21"/>
  <c r="FH603" i="21"/>
  <c r="FH401" i="21"/>
  <c r="FH262" i="21"/>
  <c r="FH103" i="21"/>
  <c r="FH69" i="21"/>
  <c r="FH633" i="21"/>
  <c r="FH678" i="21"/>
  <c r="FH694" i="21"/>
  <c r="FH598" i="21"/>
  <c r="FH144" i="21"/>
  <c r="FH513" i="21"/>
  <c r="FH158" i="21"/>
  <c r="FH526" i="21"/>
  <c r="FH166" i="21"/>
  <c r="FH458" i="21"/>
  <c r="FH95" i="21"/>
  <c r="FH224" i="21"/>
  <c r="FH113" i="21"/>
  <c r="FH597" i="21"/>
  <c r="FH182" i="21"/>
  <c r="FH743" i="21"/>
  <c r="FH213" i="21"/>
  <c r="FH127" i="21"/>
  <c r="FH150" i="21"/>
  <c r="FH587" i="21"/>
  <c r="FH92" i="21"/>
  <c r="FH599" i="21"/>
  <c r="FH61" i="21"/>
  <c r="FH290" i="21"/>
  <c r="FH351" i="21"/>
  <c r="FH697" i="21"/>
  <c r="FH99" i="21"/>
  <c r="FH362" i="21"/>
  <c r="FH285" i="21"/>
  <c r="FH595" i="21"/>
  <c r="FH201" i="21"/>
  <c r="FH247" i="21"/>
  <c r="FH199" i="21"/>
  <c r="FH590" i="21"/>
  <c r="FH583" i="21"/>
  <c r="FH194" i="21"/>
  <c r="FH165" i="21"/>
  <c r="FH645" i="21"/>
  <c r="FH254" i="21"/>
  <c r="FH341" i="21"/>
  <c r="FH292" i="21"/>
  <c r="FH153" i="21"/>
  <c r="FH223" i="21"/>
  <c r="FH577" i="21"/>
  <c r="FH547" i="21"/>
  <c r="FH25" i="21"/>
  <c r="FH470" i="21"/>
  <c r="FH41" i="21"/>
  <c r="FH582" i="21"/>
  <c r="FH101" i="21"/>
  <c r="FH322" i="21"/>
  <c r="FH607" i="21"/>
  <c r="FH517" i="21"/>
  <c r="FH366" i="21"/>
  <c r="FH449" i="21"/>
  <c r="FH206" i="21"/>
  <c r="FH363" i="21"/>
  <c r="FH273" i="21"/>
  <c r="FH468" i="21"/>
  <c r="FH691" i="21"/>
  <c r="FH414" i="21"/>
  <c r="FH635" i="21"/>
  <c r="FH282" i="21"/>
  <c r="FH152" i="21"/>
  <c r="FH281" i="21"/>
  <c r="FH672" i="21"/>
  <c r="FH59" i="21"/>
  <c r="FH699" i="21"/>
  <c r="FH451" i="21"/>
  <c r="FH568" i="21"/>
  <c r="FH210" i="21"/>
  <c r="FH696" i="21"/>
  <c r="FH467" i="21"/>
  <c r="FH107" i="21"/>
  <c r="FH670" i="21"/>
  <c r="FH3" i="21"/>
  <c r="FH371" i="21"/>
  <c r="FH222" i="21"/>
  <c r="FH9" i="21"/>
  <c r="FH680" i="21"/>
  <c r="FH311" i="21"/>
  <c r="FH620" i="21"/>
  <c r="FH384" i="21"/>
  <c r="FH560" i="21"/>
  <c r="FH63" i="21"/>
  <c r="FH291" i="21"/>
  <c r="FH302" i="21"/>
  <c r="FH349" i="21"/>
  <c r="FH333" i="21"/>
  <c r="FH615" i="21"/>
  <c r="FH185" i="21"/>
  <c r="FH682" i="21"/>
  <c r="FH572" i="21"/>
  <c r="FH653" i="21"/>
  <c r="FH487" i="21"/>
  <c r="FH251" i="21"/>
  <c r="FH751" i="21"/>
  <c r="FH294" i="21"/>
  <c r="FH511" i="21"/>
  <c r="FH718" i="21"/>
  <c r="FH439" i="21"/>
  <c r="FH300" i="21"/>
  <c r="FH93" i="21"/>
  <c r="FH329" i="21"/>
  <c r="FH528" i="21"/>
  <c r="FH189" i="21"/>
  <c r="FH139" i="21"/>
  <c r="FH229" i="21"/>
  <c r="FH241" i="21"/>
  <c r="FH237" i="21"/>
  <c r="FH593" i="21"/>
  <c r="FH324" i="21"/>
  <c r="FH255" i="21"/>
  <c r="FH169" i="21"/>
  <c r="FH12" i="21"/>
  <c r="FH685" i="21"/>
  <c r="FH759" i="21"/>
  <c r="FH721" i="21"/>
  <c r="FH394" i="21"/>
  <c r="FH205" i="21"/>
  <c r="FH652" i="21"/>
  <c r="FH612" i="21"/>
  <c r="FH305" i="21"/>
  <c r="FH132" i="21"/>
  <c r="FH314" i="21"/>
  <c r="FH250" i="21"/>
  <c r="FH298" i="21"/>
  <c r="FH270" i="21"/>
  <c r="FH249" i="21"/>
  <c r="FH295" i="21"/>
  <c r="FH18" i="21"/>
  <c r="FH658" i="21"/>
  <c r="FH297" i="21"/>
  <c r="FH13" i="21"/>
  <c r="FH542" i="21"/>
  <c r="FH690" i="21"/>
  <c r="FH498" i="21"/>
  <c r="FH45" i="21"/>
  <c r="FH489" i="21"/>
  <c r="FH728" i="21"/>
  <c r="FH344" i="21"/>
  <c r="FH342" i="21"/>
  <c r="FH731" i="21"/>
  <c r="FH643" i="21"/>
  <c r="FH208" i="21"/>
  <c r="FH539" i="21"/>
  <c r="FH564" i="21"/>
  <c r="FH286" i="21"/>
  <c r="FH198" i="21"/>
  <c r="FH471" i="21"/>
  <c r="FH422" i="21"/>
  <c r="FH622" i="21"/>
  <c r="FH745" i="21"/>
  <c r="FH246" i="21"/>
  <c r="FH348" i="21"/>
  <c r="FH321" i="21"/>
  <c r="FH723" i="21"/>
  <c r="FH428" i="21"/>
  <c r="FH676" i="21"/>
  <c r="FH23" i="21"/>
  <c r="FH264" i="21"/>
  <c r="FH537" i="21"/>
  <c r="FH558" i="21"/>
  <c r="FH359" i="21"/>
  <c r="FH437" i="21"/>
  <c r="FH265" i="21"/>
  <c r="FH693" i="21"/>
  <c r="FH540" i="21"/>
  <c r="FH410" i="21"/>
  <c r="FH671" i="21"/>
  <c r="FH269" i="21"/>
  <c r="FH209" i="21"/>
  <c r="FH387" i="21"/>
  <c r="FH81" i="21"/>
  <c r="FH381" i="21"/>
  <c r="FH444" i="21"/>
  <c r="FH625" i="21"/>
  <c r="FH647" i="21"/>
  <c r="FH543" i="21"/>
  <c r="FH49" i="21"/>
  <c r="FH409" i="21"/>
  <c r="FH681" i="21"/>
  <c r="FH82" i="21"/>
  <c r="FH413" i="21"/>
  <c r="FH216" i="21"/>
  <c r="FH417" i="21"/>
  <c r="FH111" i="21"/>
  <c r="FH105" i="21"/>
  <c r="FH47" i="21"/>
  <c r="FH481" i="21"/>
  <c r="FH744" i="21"/>
  <c r="FH656" i="21"/>
  <c r="FH566" i="21"/>
  <c r="FH157" i="21"/>
  <c r="FH637" i="21"/>
  <c r="FH419" i="21"/>
  <c r="FH129" i="21"/>
  <c r="FH303" i="21"/>
  <c r="FH196" i="21"/>
  <c r="FH443" i="21"/>
  <c r="FH730" i="21"/>
  <c r="FH218" i="21"/>
  <c r="FH162" i="21"/>
  <c r="FH102" i="21"/>
  <c r="FH502" i="21"/>
  <c r="FH445" i="21"/>
  <c r="FH245" i="21"/>
  <c r="FH154" i="21"/>
  <c r="FH704" i="21"/>
  <c r="FH56" i="21"/>
  <c r="FH715" i="21"/>
  <c r="FH43" i="21"/>
  <c r="FH646" i="21"/>
  <c r="FH416" i="21"/>
  <c r="FH106" i="21"/>
  <c r="FH352" i="21"/>
  <c r="FH535" i="21"/>
  <c r="FH24" i="21"/>
  <c r="FH256" i="21"/>
  <c r="FH434" i="21"/>
  <c r="FH74" i="21"/>
  <c r="FH545" i="21"/>
  <c r="FH288" i="21"/>
  <c r="FH301" i="21"/>
  <c r="FH640" i="21"/>
  <c r="FH741" i="21"/>
  <c r="FH76" i="21"/>
  <c r="FH173" i="21"/>
  <c r="FH334" i="21"/>
  <c r="FH490" i="21"/>
  <c r="FH519" i="21"/>
  <c r="FH559" i="21"/>
  <c r="FH261" i="21"/>
  <c r="FH726" i="21"/>
  <c r="FH115" i="21"/>
  <c r="FH673" i="21"/>
  <c r="FH474" i="21"/>
  <c r="FH136" i="21"/>
  <c r="FH735" i="21"/>
  <c r="FH501" i="21"/>
  <c r="FH29" i="21"/>
  <c r="FH202" i="21"/>
  <c r="FH172" i="21"/>
  <c r="FH760" i="21"/>
  <c r="FH332" i="21"/>
  <c r="FH55" i="21"/>
  <c r="FH38" i="21"/>
  <c r="FH492" i="21"/>
  <c r="FH114" i="21"/>
  <c r="FH37" i="21"/>
  <c r="FH142" i="21"/>
  <c r="FH724" i="21"/>
  <c r="FH446" i="21"/>
  <c r="FH541" i="21"/>
  <c r="FH272" i="21"/>
  <c r="FH562" i="21"/>
  <c r="FH376" i="21"/>
  <c r="FH532" i="21"/>
  <c r="FH19" i="21"/>
  <c r="FH240" i="21"/>
  <c r="FH134" i="21"/>
  <c r="FH190" i="21"/>
  <c r="FH397" i="21"/>
  <c r="FH494" i="21"/>
  <c r="FH518" i="21"/>
  <c r="FH174" i="21"/>
  <c r="FH79" i="21"/>
  <c r="FH110" i="21"/>
  <c r="FH257" i="21"/>
  <c r="FH523" i="21"/>
  <c r="FH279" i="21"/>
  <c r="FH677" i="21"/>
  <c r="FH628" i="21"/>
  <c r="FH425" i="21"/>
  <c r="FH403" i="21"/>
  <c r="FH393" i="21"/>
  <c r="FH610" i="21"/>
  <c r="FH235" i="21"/>
  <c r="FH36" i="21"/>
  <c r="FH372" i="21"/>
  <c r="FH126" i="21"/>
  <c r="FH258" i="21"/>
  <c r="FH133" i="21"/>
  <c r="FH137" i="21"/>
  <c r="FH667" i="21"/>
  <c r="FH589" i="21"/>
  <c r="FH716" i="21"/>
  <c r="FH89" i="21"/>
  <c r="FH227" i="21"/>
  <c r="FH626" i="21"/>
  <c r="FH591" i="21"/>
  <c r="FH186" i="21"/>
  <c r="FH354" i="21"/>
  <c r="FH170" i="21"/>
  <c r="FH466" i="21"/>
  <c r="FH50" i="21"/>
  <c r="FH418" i="21"/>
  <c r="FH287" i="21"/>
  <c r="FH188" i="21"/>
  <c r="FH67" i="21"/>
  <c r="FH515" i="21"/>
  <c r="FH473" i="21"/>
  <c r="FH525" i="21"/>
  <c r="FH243" i="21"/>
  <c r="FH16" i="21"/>
  <c r="FH684" i="21"/>
  <c r="FH308" i="21"/>
  <c r="FH116" i="21"/>
  <c r="FH631" i="21"/>
  <c r="FH508" i="21"/>
  <c r="FH509" i="21"/>
  <c r="FH549" i="21"/>
  <c r="FH452" i="21"/>
  <c r="FH432" i="21"/>
  <c r="FH725" i="21"/>
  <c r="FH569" i="21"/>
  <c r="FH556" i="21"/>
  <c r="FH2" i="21"/>
  <c r="FI3" i="21" s="1"/>
  <c r="FH737" i="21"/>
  <c r="FH752" i="21"/>
  <c r="FH309" i="21"/>
  <c r="FH601" i="21"/>
  <c r="FH740" i="21"/>
  <c r="FH497" i="21"/>
  <c r="FH391" i="21"/>
  <c r="FH700" i="21"/>
  <c r="FH259" i="21"/>
  <c r="FH373" i="21"/>
  <c r="FH146" i="21"/>
  <c r="FH276" i="21"/>
  <c r="FH611" i="21"/>
  <c r="FH365" i="21"/>
  <c r="FH396" i="21"/>
  <c r="FH204" i="21"/>
  <c r="FH461" i="21"/>
  <c r="FH433" i="21"/>
  <c r="FH616" i="21"/>
  <c r="FH529" i="21"/>
  <c r="FH578" i="21"/>
  <c r="FH493" i="21"/>
  <c r="FH555" i="21"/>
  <c r="FH661" i="21"/>
  <c r="FH533" i="21"/>
  <c r="FH176" i="21"/>
  <c r="FH184" i="21"/>
  <c r="FH550" i="21"/>
  <c r="FH426" i="21"/>
  <c r="FH482" i="21"/>
  <c r="FH336" i="21"/>
  <c r="FH368" i="21"/>
  <c r="FH160" i="21"/>
  <c r="FH448" i="21"/>
  <c r="FH345" i="21"/>
  <c r="FH522" i="21"/>
  <c r="FH263" i="21"/>
  <c r="FH151" i="21"/>
  <c r="FH94" i="21"/>
  <c r="FH42" i="21"/>
  <c r="FH688" i="21"/>
  <c r="FH278" i="21"/>
  <c r="FH756" i="21"/>
  <c r="FH706" i="21"/>
  <c r="FH423" i="21"/>
  <c r="FH455" i="21"/>
  <c r="FH338" i="21"/>
  <c r="FH581" i="21"/>
  <c r="FH84" i="21"/>
  <c r="FH64" i="21"/>
  <c r="FH575" i="21"/>
  <c r="FH527" i="21"/>
  <c r="FH87" i="21"/>
  <c r="FH479" i="21"/>
  <c r="FH340" i="21"/>
  <c r="FH713" i="21"/>
  <c r="FH181" i="21"/>
  <c r="FH544" i="21"/>
  <c r="FH233" i="21"/>
  <c r="FH477" i="21"/>
  <c r="FH266" i="21"/>
  <c r="FH388" i="21"/>
  <c r="FH46" i="21"/>
  <c r="FH312" i="21"/>
  <c r="FH404" i="21"/>
  <c r="FH732" i="21"/>
  <c r="FH641" i="21"/>
  <c r="FH358" i="21"/>
  <c r="FH710" i="21"/>
  <c r="FH707" i="21"/>
  <c r="FH585" i="21"/>
  <c r="FH85" i="21"/>
  <c r="FH496" i="21"/>
  <c r="FH124" i="21"/>
  <c r="FH483" i="21"/>
  <c r="FH117" i="21"/>
  <c r="FH327" i="21"/>
  <c r="FH606" i="21"/>
  <c r="FH219" i="21"/>
  <c r="FH6" i="21"/>
  <c r="FH594" i="21"/>
  <c r="FH389" i="21"/>
  <c r="FH27" i="21"/>
  <c r="FH91" i="21"/>
  <c r="FH73" i="21"/>
  <c r="FH634" i="21"/>
  <c r="FH632" i="21"/>
  <c r="FH221" i="21"/>
  <c r="FH155" i="21"/>
  <c r="FH729" i="21"/>
  <c r="FH608" i="21"/>
  <c r="FH602" i="21"/>
  <c r="FH140" i="21"/>
  <c r="FH429" i="21"/>
  <c r="FH749" i="21"/>
  <c r="FH506" i="21"/>
  <c r="FH746" i="21"/>
  <c r="FH617" i="21"/>
  <c r="FH412" i="21"/>
  <c r="FH274" i="21"/>
  <c r="FH68" i="21"/>
  <c r="FH563" i="21"/>
  <c r="FH702" i="21"/>
  <c r="FH180" i="21"/>
  <c r="FH58" i="21"/>
  <c r="FH551" i="21"/>
  <c r="FH248" i="21"/>
  <c r="FH75" i="21"/>
  <c r="FH659" i="21"/>
  <c r="FH161" i="21"/>
  <c r="FH747" i="21"/>
  <c r="FH212" i="21"/>
  <c r="FH663" i="21"/>
  <c r="FH315" i="21"/>
  <c r="FH123" i="21"/>
  <c r="FH516" i="21"/>
  <c r="FH119" i="21"/>
  <c r="FH328" i="21"/>
  <c r="FH244" i="21"/>
  <c r="FH40" i="21"/>
  <c r="FH21" i="21"/>
  <c r="FH406" i="21"/>
  <c r="FH738" i="21"/>
  <c r="FH267" i="21"/>
  <c r="FH644" i="21"/>
  <c r="FH755" i="21"/>
  <c r="FH486" i="21"/>
  <c r="FH514" i="21"/>
  <c r="FH385" i="21"/>
  <c r="FH78" i="21"/>
  <c r="FH648" i="21"/>
  <c r="FH318" i="21"/>
  <c r="FH701" i="21"/>
  <c r="FH242" i="21"/>
  <c r="FH378" i="21"/>
  <c r="FH125" i="21"/>
  <c r="FH650" i="21"/>
  <c r="FH293" i="21"/>
  <c r="FH236" i="21"/>
  <c r="DD13" i="2"/>
  <c r="DD7" i="20"/>
  <c r="DC8" i="20" s="1"/>
  <c r="DC9" i="20" s="1"/>
  <c r="DL11" i="2"/>
  <c r="S11" i="2" s="1"/>
  <c r="DD9" i="20" s="1"/>
  <c r="DC10" i="20" l="1"/>
  <c r="FO4" i="21"/>
  <c r="FO5" i="21" s="1"/>
  <c r="FO6" i="21" s="1"/>
  <c r="FO7" i="21" s="1"/>
  <c r="FO8" i="21" s="1"/>
  <c r="FO9" i="21" s="1"/>
  <c r="FO10" i="21" s="1"/>
  <c r="FO11" i="21" s="1"/>
  <c r="FO12" i="21" s="1"/>
  <c r="FO13" i="21" s="1"/>
  <c r="FO14" i="21" s="1"/>
  <c r="FO15" i="21" s="1"/>
  <c r="FO16" i="21" s="1"/>
  <c r="FO17" i="21" s="1"/>
  <c r="FO18" i="21" s="1"/>
  <c r="FO19" i="21" s="1"/>
  <c r="FO20" i="21" s="1"/>
  <c r="FO21" i="21" s="1"/>
  <c r="FO22" i="21" s="1"/>
  <c r="FO23" i="21" s="1"/>
  <c r="FO24" i="21" s="1"/>
  <c r="FO25" i="21" s="1"/>
  <c r="FO26" i="21" s="1"/>
  <c r="FO27" i="21" s="1"/>
  <c r="FO28" i="21" s="1"/>
  <c r="FO29" i="21" s="1"/>
  <c r="FO30" i="21" s="1"/>
  <c r="FO31" i="21" s="1"/>
  <c r="FO32" i="21" s="1"/>
  <c r="FO33" i="21" s="1"/>
  <c r="FO34" i="21" s="1"/>
  <c r="FO35" i="21" s="1"/>
  <c r="FO36" i="21" s="1"/>
  <c r="FO37" i="21" s="1"/>
  <c r="FO38" i="21" s="1"/>
  <c r="FO39" i="21" s="1"/>
  <c r="FO40" i="21" s="1"/>
  <c r="FO41" i="21" s="1"/>
  <c r="FO42" i="21" s="1"/>
  <c r="FO43" i="21" s="1"/>
  <c r="FO44" i="21" s="1"/>
  <c r="FO45" i="21" s="1"/>
  <c r="FO46" i="21" s="1"/>
  <c r="FO47" i="21" s="1"/>
  <c r="FO48" i="21" s="1"/>
  <c r="FO49" i="21" s="1"/>
  <c r="FO50" i="21" s="1"/>
  <c r="FO51" i="21" s="1"/>
  <c r="FO52" i="21" s="1"/>
  <c r="FO53" i="21" s="1"/>
  <c r="FO54" i="21" s="1"/>
  <c r="FO55" i="21" s="1"/>
  <c r="FO56" i="21" s="1"/>
  <c r="FO57" i="21" s="1"/>
  <c r="FO58" i="21" s="1"/>
  <c r="FO59" i="21" s="1"/>
  <c r="FO60" i="21" s="1"/>
  <c r="FO61" i="21" s="1"/>
  <c r="FO62" i="21" s="1"/>
  <c r="FO63" i="21" s="1"/>
  <c r="FO64" i="21" s="1"/>
  <c r="FO65" i="21" s="1"/>
  <c r="FO66" i="21" s="1"/>
  <c r="FO67" i="21" s="1"/>
  <c r="FO68" i="21" s="1"/>
  <c r="FO69" i="21" s="1"/>
  <c r="FO70" i="21" s="1"/>
  <c r="FO71" i="21" s="1"/>
  <c r="FO72" i="21" s="1"/>
  <c r="FO73" i="21" s="1"/>
  <c r="FO74" i="21" s="1"/>
  <c r="FO75" i="21" s="1"/>
  <c r="FO76" i="21" s="1"/>
  <c r="FO77" i="21" s="1"/>
  <c r="FO78" i="21" s="1"/>
  <c r="FO79" i="21" s="1"/>
  <c r="FO80" i="21" s="1"/>
  <c r="FO81" i="21" s="1"/>
  <c r="FO82" i="21" s="1"/>
  <c r="FO83" i="21" s="1"/>
  <c r="FO84" i="21" s="1"/>
  <c r="FO85" i="21" s="1"/>
  <c r="FO86" i="21" s="1"/>
  <c r="FO87" i="21" s="1"/>
  <c r="FO88" i="21" s="1"/>
  <c r="FO89" i="21" s="1"/>
  <c r="FO90" i="21" s="1"/>
  <c r="FO91" i="21" s="1"/>
  <c r="FO92" i="21" s="1"/>
  <c r="FO93" i="21" s="1"/>
  <c r="FO94" i="21" s="1"/>
  <c r="FO95" i="21" s="1"/>
  <c r="FO96" i="21" s="1"/>
  <c r="FO97" i="21" s="1"/>
  <c r="FO98" i="21" s="1"/>
  <c r="FO99" i="21" s="1"/>
  <c r="FO100" i="21" s="1"/>
  <c r="FO101" i="21" s="1"/>
  <c r="FO102" i="21" s="1"/>
  <c r="FO103" i="21" s="1"/>
  <c r="FO104" i="21" s="1"/>
  <c r="FO105" i="21" s="1"/>
  <c r="FO106" i="21" s="1"/>
  <c r="FO107" i="21" s="1"/>
  <c r="FO108" i="21" s="1"/>
  <c r="FO109" i="21" s="1"/>
  <c r="FO110" i="21" s="1"/>
  <c r="FO111" i="21" s="1"/>
  <c r="FO112" i="21" s="1"/>
  <c r="FO113" i="21" s="1"/>
  <c r="FO114" i="21" s="1"/>
  <c r="FO115" i="21" s="1"/>
  <c r="FO116" i="21" s="1"/>
  <c r="FO117" i="21" s="1"/>
  <c r="FO118" i="21" s="1"/>
  <c r="FO119" i="21" s="1"/>
  <c r="FO120" i="21" s="1"/>
  <c r="FO121" i="21" s="1"/>
  <c r="FO122" i="21" s="1"/>
  <c r="FO123" i="21" s="1"/>
  <c r="FO124" i="21" s="1"/>
  <c r="FO125" i="21" s="1"/>
  <c r="FO126" i="21" s="1"/>
  <c r="FO127" i="21" s="1"/>
  <c r="FO128" i="21" s="1"/>
  <c r="FI4" i="21"/>
  <c r="FI5" i="21" s="1"/>
  <c r="FI6" i="21" s="1"/>
  <c r="FI7" i="21" s="1"/>
  <c r="FI8" i="21" s="1"/>
  <c r="FI9" i="21" s="1"/>
  <c r="FI10" i="21" s="1"/>
  <c r="FI11" i="21" s="1"/>
  <c r="FI12" i="21" s="1"/>
  <c r="FI13" i="21" s="1"/>
  <c r="FI14" i="21" s="1"/>
  <c r="FI15" i="21" s="1"/>
  <c r="FI16" i="21" s="1"/>
  <c r="FI17" i="21" s="1"/>
  <c r="FI18" i="21" s="1"/>
  <c r="FI19" i="21" s="1"/>
  <c r="FI20" i="21" s="1"/>
  <c r="FI21" i="21" s="1"/>
  <c r="FI22" i="21" s="1"/>
  <c r="FI23" i="21" s="1"/>
  <c r="FI24" i="21" s="1"/>
  <c r="FI25" i="21" s="1"/>
  <c r="FI26" i="21" s="1"/>
  <c r="FI27" i="21" s="1"/>
  <c r="FI28" i="21" s="1"/>
  <c r="FI29" i="21" s="1"/>
  <c r="FI30" i="21" s="1"/>
  <c r="FI31" i="21" s="1"/>
  <c r="FI32" i="21" s="1"/>
  <c r="FI33" i="21" s="1"/>
  <c r="FI34" i="21" s="1"/>
  <c r="FI35" i="21" s="1"/>
  <c r="FI36" i="21" s="1"/>
  <c r="FI37" i="21" s="1"/>
  <c r="FI38" i="21" s="1"/>
  <c r="FI39" i="21" s="1"/>
  <c r="FI40" i="21" s="1"/>
  <c r="FI41" i="21" s="1"/>
  <c r="FI42" i="21" s="1"/>
  <c r="FI43" i="21" s="1"/>
  <c r="FI44" i="21" s="1"/>
  <c r="FI45" i="21" s="1"/>
  <c r="FI46" i="21" s="1"/>
  <c r="FI47" i="21" s="1"/>
  <c r="FI48" i="21" s="1"/>
  <c r="FI49" i="21" s="1"/>
  <c r="FI50" i="21" s="1"/>
  <c r="FI51" i="21" s="1"/>
  <c r="FI52" i="21" s="1"/>
  <c r="FI53" i="21" s="1"/>
  <c r="FI54" i="21" s="1"/>
  <c r="FI55" i="21" s="1"/>
  <c r="FI56" i="21" s="1"/>
  <c r="FI57" i="21" s="1"/>
  <c r="FI58" i="21" s="1"/>
  <c r="FI59" i="21" s="1"/>
  <c r="FI60" i="21" s="1"/>
  <c r="FI61" i="21" s="1"/>
  <c r="FI62" i="21" s="1"/>
  <c r="FI63" i="21" s="1"/>
  <c r="FI64" i="21" s="1"/>
  <c r="FI65" i="21" s="1"/>
  <c r="FI66" i="21" s="1"/>
  <c r="FI67" i="21" s="1"/>
  <c r="FI68" i="21" s="1"/>
  <c r="FI69" i="21" s="1"/>
  <c r="FI70" i="21" s="1"/>
  <c r="FI71" i="21" s="1"/>
  <c r="FI72" i="21" s="1"/>
  <c r="FI73" i="21" s="1"/>
  <c r="FI74" i="21" s="1"/>
  <c r="FI75" i="21" s="1"/>
  <c r="FI76" i="21" s="1"/>
  <c r="FI77" i="21" s="1"/>
  <c r="FI78" i="21" s="1"/>
  <c r="FI79" i="21" s="1"/>
  <c r="FI80" i="21" s="1"/>
  <c r="FI81" i="21" s="1"/>
  <c r="FI82" i="21" s="1"/>
  <c r="FI83" i="21" s="1"/>
  <c r="FI84" i="21" s="1"/>
  <c r="FI85" i="21" s="1"/>
  <c r="FI86" i="21" s="1"/>
  <c r="FI87" i="21" s="1"/>
  <c r="FI88" i="21" s="1"/>
  <c r="FI89" i="21" s="1"/>
  <c r="FI90" i="21" s="1"/>
  <c r="FI91" i="21" s="1"/>
  <c r="FI92" i="21" s="1"/>
  <c r="FI93" i="21" s="1"/>
  <c r="FI94" i="21" s="1"/>
  <c r="FI95" i="21" s="1"/>
  <c r="FI96" i="21" s="1"/>
  <c r="FI97" i="21" s="1"/>
  <c r="FI98" i="21" s="1"/>
  <c r="FI99" i="21" s="1"/>
  <c r="FI100" i="21" s="1"/>
  <c r="FI101" i="21" s="1"/>
  <c r="FI102" i="21" s="1"/>
  <c r="FI103" i="21" s="1"/>
  <c r="FI104" i="21" s="1"/>
  <c r="FI105" i="21" s="1"/>
  <c r="FI106" i="21" s="1"/>
  <c r="FI107" i="21" s="1"/>
  <c r="FI108" i="21" s="1"/>
  <c r="FI109" i="21" s="1"/>
  <c r="FI110" i="21" s="1"/>
  <c r="FI111" i="21" s="1"/>
  <c r="FI112" i="21" s="1"/>
  <c r="FI113" i="21" s="1"/>
  <c r="FI114" i="21" s="1"/>
  <c r="FI115" i="21" s="1"/>
  <c r="FI116" i="21" s="1"/>
  <c r="FI117" i="21" s="1"/>
  <c r="FI118" i="21" s="1"/>
  <c r="FI119" i="21" s="1"/>
  <c r="FI120" i="21" s="1"/>
  <c r="FI121" i="21" s="1"/>
  <c r="FI122" i="21" s="1"/>
  <c r="FI123" i="21" s="1"/>
  <c r="FI124" i="21" s="1"/>
  <c r="FI125" i="21" s="1"/>
  <c r="FI126" i="21" s="1"/>
  <c r="FI127" i="21" s="1"/>
  <c r="FI128" i="21" s="1"/>
  <c r="FI129" i="21" s="1"/>
  <c r="FI130" i="21" s="1"/>
  <c r="FI131" i="21" s="1"/>
  <c r="FI132" i="21" s="1"/>
  <c r="FI133" i="21" s="1"/>
  <c r="FI134" i="21" s="1"/>
  <c r="FI135" i="21" s="1"/>
  <c r="FI136" i="21" s="1"/>
  <c r="FI137" i="21" s="1"/>
  <c r="FI138" i="21" s="1"/>
  <c r="FI139" i="21" s="1"/>
  <c r="FI140" i="21" s="1"/>
  <c r="FI141" i="21" s="1"/>
  <c r="FI142" i="21" s="1"/>
  <c r="FI143" i="21" s="1"/>
  <c r="FI144" i="21" s="1"/>
  <c r="FI145" i="21" s="1"/>
  <c r="FI146" i="21" s="1"/>
  <c r="FI147" i="21" s="1"/>
  <c r="FI148" i="21" s="1"/>
  <c r="FI149" i="21" s="1"/>
  <c r="FI150" i="21" s="1"/>
  <c r="FI151" i="21" s="1"/>
  <c r="FI152" i="21" s="1"/>
  <c r="FI153" i="21" s="1"/>
  <c r="FI154" i="21" s="1"/>
  <c r="FI155" i="21" s="1"/>
  <c r="FI156" i="21" s="1"/>
  <c r="FI157" i="21" s="1"/>
  <c r="FI158" i="21" s="1"/>
  <c r="FI159" i="21" s="1"/>
  <c r="FI160" i="21" s="1"/>
  <c r="FI161" i="21" s="1"/>
  <c r="FI162" i="21" s="1"/>
  <c r="FI163" i="21" s="1"/>
  <c r="FI164" i="21" s="1"/>
  <c r="FI165" i="21" s="1"/>
  <c r="FI166" i="21" s="1"/>
  <c r="FI167" i="21" s="1"/>
  <c r="FI168" i="21" s="1"/>
  <c r="FI169" i="21" s="1"/>
  <c r="FI170" i="21" s="1"/>
  <c r="FI171" i="21" s="1"/>
  <c r="FI172" i="21" s="1"/>
  <c r="FI173" i="21" s="1"/>
  <c r="FI174" i="21" s="1"/>
  <c r="FI175" i="21" s="1"/>
  <c r="FI176" i="21" s="1"/>
  <c r="FI177" i="21" s="1"/>
  <c r="FI178" i="21" s="1"/>
  <c r="FI179" i="21" s="1"/>
  <c r="FI180" i="21" s="1"/>
  <c r="FI181" i="21" s="1"/>
  <c r="FI182" i="21" s="1"/>
  <c r="FI183" i="21" s="1"/>
  <c r="FI184" i="21" s="1"/>
  <c r="FI185" i="21" s="1"/>
  <c r="FI186" i="21" s="1"/>
  <c r="FI187" i="21" s="1"/>
  <c r="FI188" i="21" s="1"/>
  <c r="FI189" i="21" s="1"/>
  <c r="FI190" i="21" s="1"/>
  <c r="FI191" i="21" s="1"/>
  <c r="FI192" i="21" s="1"/>
  <c r="FI193" i="21" s="1"/>
  <c r="FI194" i="21" s="1"/>
  <c r="FI195" i="21" s="1"/>
  <c r="FI196" i="21" s="1"/>
  <c r="FI197" i="21" s="1"/>
  <c r="FI198" i="21" s="1"/>
  <c r="FI199" i="21" s="1"/>
  <c r="FI200" i="21" s="1"/>
  <c r="FI201" i="21" s="1"/>
  <c r="FI202" i="21" s="1"/>
  <c r="FI203" i="21" s="1"/>
  <c r="FI204" i="21" s="1"/>
  <c r="FI205" i="21" s="1"/>
  <c r="FI206" i="21" s="1"/>
  <c r="FI207" i="21" s="1"/>
  <c r="FI208" i="21" s="1"/>
  <c r="FI209" i="21" s="1"/>
  <c r="FI210" i="21" s="1"/>
  <c r="FI211" i="21" s="1"/>
  <c r="FI212" i="21" s="1"/>
  <c r="FI213" i="21" s="1"/>
  <c r="FI214" i="21" s="1"/>
  <c r="FI215" i="21" s="1"/>
  <c r="FI216" i="21" s="1"/>
  <c r="FI217" i="21" s="1"/>
  <c r="FI218" i="21" s="1"/>
  <c r="FI219" i="21" s="1"/>
  <c r="FI220" i="21" s="1"/>
  <c r="FI221" i="21" s="1"/>
  <c r="FI222" i="21" s="1"/>
  <c r="FI223" i="21" s="1"/>
  <c r="FI224" i="21" s="1"/>
  <c r="FI225" i="21" s="1"/>
  <c r="FI226" i="21" s="1"/>
  <c r="FI227" i="21" s="1"/>
  <c r="FI228" i="21" s="1"/>
  <c r="FI229" i="21" s="1"/>
  <c r="FI230" i="21" s="1"/>
  <c r="FI231" i="21" s="1"/>
  <c r="FI232" i="21" s="1"/>
  <c r="FI233" i="21" s="1"/>
  <c r="FI234" i="21" s="1"/>
  <c r="FI235" i="21" s="1"/>
  <c r="FI236" i="21" s="1"/>
  <c r="FI237" i="21" s="1"/>
  <c r="FI238" i="21" s="1"/>
  <c r="FI239" i="21" s="1"/>
  <c r="FI240" i="21" s="1"/>
  <c r="FI241" i="21" s="1"/>
  <c r="FI242" i="21" s="1"/>
  <c r="FI243" i="21" s="1"/>
  <c r="FI244" i="21" s="1"/>
  <c r="FI245" i="21" s="1"/>
  <c r="FI246" i="21" s="1"/>
  <c r="FI247" i="21" s="1"/>
  <c r="FI248" i="21" s="1"/>
  <c r="FI249" i="21" s="1"/>
  <c r="FI250" i="21" s="1"/>
  <c r="FI251" i="21" s="1"/>
  <c r="FI252" i="21" s="1"/>
  <c r="FI253" i="21" s="1"/>
  <c r="FI254" i="21" s="1"/>
  <c r="FI255" i="21" s="1"/>
  <c r="FI256" i="21" s="1"/>
  <c r="FI257" i="21" s="1"/>
  <c r="FI258" i="21" s="1"/>
  <c r="FI259" i="21" s="1"/>
  <c r="FI260" i="21" s="1"/>
  <c r="FI261" i="21" s="1"/>
  <c r="FI262" i="21" s="1"/>
  <c r="FI263" i="21" s="1"/>
  <c r="FI264" i="21" s="1"/>
  <c r="FI265" i="21" s="1"/>
  <c r="FI266" i="21" s="1"/>
  <c r="FI267" i="21" s="1"/>
  <c r="FI268" i="21" s="1"/>
  <c r="FI269" i="21" s="1"/>
  <c r="FI270" i="21" s="1"/>
  <c r="FI271" i="21" s="1"/>
  <c r="FI272" i="21" s="1"/>
  <c r="FI273" i="21" s="1"/>
  <c r="FI274" i="21" s="1"/>
  <c r="FI275" i="21" s="1"/>
  <c r="FI276" i="21" s="1"/>
  <c r="FI277" i="21" s="1"/>
  <c r="FI278" i="21" s="1"/>
  <c r="FI279" i="21" s="1"/>
  <c r="FI280" i="21" s="1"/>
  <c r="FI281" i="21" s="1"/>
  <c r="FI282" i="21" s="1"/>
  <c r="FI283" i="21" s="1"/>
  <c r="FI284" i="21" s="1"/>
  <c r="FI285" i="21" s="1"/>
  <c r="FI286" i="21" s="1"/>
  <c r="FI287" i="21" s="1"/>
  <c r="FI288" i="21" s="1"/>
  <c r="FI289" i="21" s="1"/>
  <c r="FI290" i="21" s="1"/>
  <c r="FI291" i="21" s="1"/>
  <c r="FI292" i="21" s="1"/>
  <c r="FI293" i="21" s="1"/>
  <c r="FI294" i="21" s="1"/>
  <c r="FI295" i="21" s="1"/>
  <c r="FI296" i="21" s="1"/>
  <c r="FI297" i="21" s="1"/>
  <c r="FI298" i="21" s="1"/>
  <c r="FI299" i="21" s="1"/>
  <c r="FI300" i="21" s="1"/>
  <c r="FI301" i="21" s="1"/>
  <c r="FI302" i="21" s="1"/>
  <c r="FI303" i="21" s="1"/>
  <c r="FI304" i="21" s="1"/>
  <c r="FI305" i="21" s="1"/>
  <c r="FI306" i="21" s="1"/>
  <c r="FI307" i="21" s="1"/>
  <c r="FI308" i="21" s="1"/>
  <c r="FI309" i="21" s="1"/>
  <c r="FI310" i="21" s="1"/>
  <c r="FI311" i="21" s="1"/>
  <c r="FI312" i="21" s="1"/>
  <c r="FI313" i="21" s="1"/>
  <c r="FI314" i="21" s="1"/>
  <c r="FI315" i="21" s="1"/>
  <c r="FI316" i="21" s="1"/>
  <c r="FI317" i="21" s="1"/>
  <c r="FI318" i="21" s="1"/>
  <c r="FI319" i="21" s="1"/>
  <c r="FI320" i="21" s="1"/>
  <c r="FI321" i="21" s="1"/>
  <c r="FI322" i="21" s="1"/>
  <c r="FI323" i="21" s="1"/>
  <c r="FI324" i="21" s="1"/>
  <c r="FI325" i="21" s="1"/>
  <c r="FI326" i="21" s="1"/>
  <c r="FI327" i="21" s="1"/>
  <c r="FI328" i="21" s="1"/>
  <c r="FI329" i="21" s="1"/>
  <c r="FI330" i="21" s="1"/>
  <c r="FI331" i="21" s="1"/>
  <c r="FI332" i="21" s="1"/>
  <c r="FI333" i="21" s="1"/>
  <c r="FI334" i="21" s="1"/>
  <c r="FI335" i="21" s="1"/>
  <c r="FI336" i="21" s="1"/>
  <c r="FI337" i="21" s="1"/>
  <c r="FI338" i="21" s="1"/>
  <c r="FI339" i="21" s="1"/>
  <c r="FI340" i="21" s="1"/>
  <c r="FI341" i="21" s="1"/>
  <c r="FI342" i="21" s="1"/>
  <c r="FI343" i="21" s="1"/>
  <c r="FI344" i="21" s="1"/>
  <c r="FI345" i="21" s="1"/>
  <c r="FI346" i="21" s="1"/>
  <c r="FI347" i="21" s="1"/>
  <c r="FI348" i="21" s="1"/>
  <c r="FI349" i="21" s="1"/>
  <c r="FI350" i="21" s="1"/>
  <c r="FI351" i="21" s="1"/>
  <c r="FI352" i="21" s="1"/>
  <c r="FI353" i="21" s="1"/>
  <c r="FI354" i="21" s="1"/>
  <c r="FI355" i="21" s="1"/>
  <c r="FI356" i="21" s="1"/>
  <c r="FI357" i="21" s="1"/>
  <c r="FI358" i="21" s="1"/>
  <c r="FI359" i="21" s="1"/>
  <c r="FI360" i="21" s="1"/>
  <c r="FI361" i="21" s="1"/>
  <c r="FI362" i="21" s="1"/>
  <c r="FI363" i="21" s="1"/>
  <c r="FI364" i="21" s="1"/>
  <c r="FI365" i="21" s="1"/>
  <c r="FI366" i="21" s="1"/>
  <c r="FI367" i="21" s="1"/>
  <c r="FI368" i="21" s="1"/>
  <c r="FI369" i="21" s="1"/>
  <c r="FI370" i="21" s="1"/>
  <c r="FI371" i="21" s="1"/>
  <c r="FI372" i="21" s="1"/>
  <c r="FI373" i="21" s="1"/>
  <c r="FI374" i="21" s="1"/>
  <c r="FI375" i="21" s="1"/>
  <c r="FI376" i="21" s="1"/>
  <c r="FI377" i="21" s="1"/>
  <c r="FI378" i="21" s="1"/>
  <c r="FI379" i="21" s="1"/>
  <c r="FI380" i="21" s="1"/>
  <c r="FI381" i="21" s="1"/>
  <c r="FI382" i="21" s="1"/>
  <c r="FI383" i="21" s="1"/>
  <c r="FI384" i="21" s="1"/>
  <c r="FI385" i="21" s="1"/>
  <c r="FI386" i="21" s="1"/>
  <c r="FI387" i="21" s="1"/>
  <c r="FI388" i="21" s="1"/>
  <c r="FI389" i="21" s="1"/>
  <c r="FI390" i="21" s="1"/>
  <c r="FI391" i="21" s="1"/>
  <c r="FI392" i="21" s="1"/>
  <c r="FI393" i="21" s="1"/>
  <c r="FI394" i="21" s="1"/>
  <c r="FI395" i="21" s="1"/>
  <c r="FI396" i="21" s="1"/>
  <c r="FI397" i="21" s="1"/>
  <c r="FI398" i="21" s="1"/>
  <c r="FI399" i="21" s="1"/>
  <c r="FI400" i="21" s="1"/>
  <c r="FI401" i="21" s="1"/>
  <c r="FI402" i="21" s="1"/>
  <c r="FI403" i="21" s="1"/>
  <c r="FI404" i="21" s="1"/>
  <c r="FI405" i="21" s="1"/>
  <c r="FI406" i="21" s="1"/>
  <c r="FI407" i="21" s="1"/>
  <c r="FI408" i="21" s="1"/>
  <c r="FI409" i="21" s="1"/>
  <c r="FI410" i="21" s="1"/>
  <c r="FI411" i="21" s="1"/>
  <c r="FI412" i="21" s="1"/>
  <c r="FI413" i="21" s="1"/>
  <c r="FI414" i="21" s="1"/>
  <c r="FI415" i="21" s="1"/>
  <c r="FI416" i="21" s="1"/>
  <c r="FI417" i="21" s="1"/>
  <c r="FI418" i="21" s="1"/>
  <c r="FI419" i="21" s="1"/>
  <c r="FI420" i="21" s="1"/>
  <c r="FI421" i="21" s="1"/>
  <c r="FI422" i="21" s="1"/>
  <c r="FI423" i="21" s="1"/>
  <c r="FI424" i="21" s="1"/>
  <c r="FI425" i="21" s="1"/>
  <c r="FI426" i="21" s="1"/>
  <c r="FI427" i="21" s="1"/>
  <c r="FI428" i="21" s="1"/>
  <c r="FI429" i="21" s="1"/>
  <c r="FI430" i="21" s="1"/>
  <c r="FI431" i="21" s="1"/>
  <c r="FI432" i="21" s="1"/>
  <c r="FI433" i="21" s="1"/>
  <c r="FI434" i="21" s="1"/>
  <c r="FI435" i="21" s="1"/>
  <c r="FI436" i="21" s="1"/>
  <c r="FI437" i="21" s="1"/>
  <c r="FI438" i="21" s="1"/>
  <c r="FI439" i="21" s="1"/>
  <c r="FI440" i="21" s="1"/>
  <c r="FI441" i="21" s="1"/>
  <c r="FI442" i="21" s="1"/>
  <c r="FI443" i="21" s="1"/>
  <c r="FI444" i="21" s="1"/>
  <c r="FI445" i="21" s="1"/>
  <c r="FI446" i="21" s="1"/>
  <c r="FI447" i="21" s="1"/>
  <c r="FI448" i="21" s="1"/>
  <c r="FI449" i="21" s="1"/>
  <c r="FI450" i="21" s="1"/>
  <c r="FI451" i="21" s="1"/>
  <c r="FI452" i="21" s="1"/>
  <c r="FI453" i="21" s="1"/>
  <c r="FI454" i="21" s="1"/>
  <c r="FI455" i="21" s="1"/>
  <c r="FI456" i="21" s="1"/>
  <c r="FI457" i="21" s="1"/>
  <c r="FI458" i="21" s="1"/>
  <c r="FI459" i="21" s="1"/>
  <c r="FI460" i="21" s="1"/>
  <c r="FI461" i="21" s="1"/>
  <c r="FI462" i="21" s="1"/>
  <c r="FI463" i="21" s="1"/>
  <c r="FI464" i="21" s="1"/>
  <c r="FI465" i="21" s="1"/>
  <c r="FI466" i="21" s="1"/>
  <c r="FI467" i="21" s="1"/>
  <c r="FI468" i="21" s="1"/>
  <c r="FI469" i="21" s="1"/>
  <c r="FI470" i="21" s="1"/>
  <c r="FI471" i="21" s="1"/>
  <c r="FI472" i="21" s="1"/>
  <c r="FI473" i="21" s="1"/>
  <c r="FI474" i="21" s="1"/>
  <c r="FI475" i="21" s="1"/>
  <c r="FI476" i="21" s="1"/>
  <c r="FI477" i="21" s="1"/>
  <c r="FI478" i="21" s="1"/>
  <c r="FI479" i="21" s="1"/>
  <c r="FI480" i="21" s="1"/>
  <c r="FI481" i="21" s="1"/>
  <c r="FI482" i="21" s="1"/>
  <c r="FI483" i="21" s="1"/>
  <c r="FI484" i="21" s="1"/>
  <c r="FI485" i="21" s="1"/>
  <c r="FI486" i="21" s="1"/>
  <c r="FI487" i="21" s="1"/>
  <c r="FI488" i="21" s="1"/>
  <c r="FI489" i="21" s="1"/>
  <c r="FI490" i="21" s="1"/>
  <c r="FI491" i="21" s="1"/>
  <c r="FI492" i="21" s="1"/>
  <c r="FI493" i="21" s="1"/>
  <c r="FI494" i="21" s="1"/>
  <c r="FI495" i="21" s="1"/>
  <c r="FI496" i="21" s="1"/>
  <c r="FI497" i="21" s="1"/>
  <c r="FI498" i="21" s="1"/>
  <c r="FI499" i="21" s="1"/>
  <c r="FI500" i="21" s="1"/>
  <c r="FI501" i="21" s="1"/>
  <c r="FI502" i="21" s="1"/>
  <c r="FI503" i="21" s="1"/>
  <c r="FI504" i="21" s="1"/>
  <c r="FI505" i="21" s="1"/>
  <c r="FI506" i="21" s="1"/>
  <c r="FI507" i="21" s="1"/>
  <c r="FI508" i="21" s="1"/>
  <c r="FI509" i="21" s="1"/>
  <c r="FI510" i="21" s="1"/>
  <c r="FI511" i="21" s="1"/>
  <c r="FI512" i="21" s="1"/>
  <c r="DD14" i="2"/>
  <c r="DL12" i="2"/>
  <c r="S12" i="2" s="1"/>
  <c r="DD10" i="20" s="1"/>
  <c r="DC11" i="20" s="1"/>
  <c r="FO129" i="21" l="1"/>
  <c r="FO130" i="21" s="1"/>
  <c r="FO131" i="21" s="1"/>
  <c r="FO132" i="21" s="1"/>
  <c r="FO133" i="21" s="1"/>
  <c r="FO134" i="21" s="1"/>
  <c r="FO135" i="21" s="1"/>
  <c r="FO136" i="21" s="1"/>
  <c r="FO137" i="21" s="1"/>
  <c r="FO138" i="21" s="1"/>
  <c r="FO139" i="21" s="1"/>
  <c r="FO140" i="21" s="1"/>
  <c r="FO141" i="21" s="1"/>
  <c r="FO142" i="21" s="1"/>
  <c r="FO143" i="21" s="1"/>
  <c r="FO144" i="21" s="1"/>
  <c r="FO145" i="21" s="1"/>
  <c r="FO146" i="21" s="1"/>
  <c r="FO147" i="21" s="1"/>
  <c r="FO148" i="21" s="1"/>
  <c r="FO149" i="21" s="1"/>
  <c r="FO150" i="21" s="1"/>
  <c r="FO151" i="21" s="1"/>
  <c r="FO152" i="21" s="1"/>
  <c r="FO153" i="21" s="1"/>
  <c r="FO154" i="21" s="1"/>
  <c r="FO155" i="21" s="1"/>
  <c r="FO156" i="21" s="1"/>
  <c r="FO157" i="21" s="1"/>
  <c r="FO158" i="21" s="1"/>
  <c r="FO159" i="21" s="1"/>
  <c r="FO160" i="21" s="1"/>
  <c r="FO161" i="21" s="1"/>
  <c r="FO162" i="21" s="1"/>
  <c r="FO163" i="21" s="1"/>
  <c r="FO164" i="21" s="1"/>
  <c r="FO165" i="21" s="1"/>
  <c r="FO166" i="21" s="1"/>
  <c r="FO167" i="21" s="1"/>
  <c r="FO168" i="21" s="1"/>
  <c r="FO169" i="21" s="1"/>
  <c r="FO170" i="21" s="1"/>
  <c r="FO171" i="21" s="1"/>
  <c r="FO172" i="21" s="1"/>
  <c r="FO173" i="21" s="1"/>
  <c r="FO174" i="21" s="1"/>
  <c r="FO175" i="21" s="1"/>
  <c r="FO176" i="21" s="1"/>
  <c r="FO177" i="21" s="1"/>
  <c r="FO178" i="21" s="1"/>
  <c r="FO179" i="21" s="1"/>
  <c r="FI513" i="21"/>
  <c r="FI514" i="21" s="1"/>
  <c r="FI515" i="21" s="1"/>
  <c r="FI516" i="21" s="1"/>
  <c r="FI517" i="21" s="1"/>
  <c r="FI518" i="21" s="1"/>
  <c r="FI519" i="21" s="1"/>
  <c r="FI520" i="21" s="1"/>
  <c r="FI521" i="21" s="1"/>
  <c r="FI522" i="21" s="1"/>
  <c r="FI523" i="21" s="1"/>
  <c r="FI524" i="21" s="1"/>
  <c r="FI525" i="21" s="1"/>
  <c r="FI526" i="21" s="1"/>
  <c r="FI527" i="21" s="1"/>
  <c r="FI528" i="21" s="1"/>
  <c r="FI529" i="21" s="1"/>
  <c r="FI530" i="21" s="1"/>
  <c r="FI531" i="21" s="1"/>
  <c r="FI532" i="21" s="1"/>
  <c r="FI533" i="21" s="1"/>
  <c r="FI534" i="21" s="1"/>
  <c r="FI535" i="21" s="1"/>
  <c r="FI536" i="21" s="1"/>
  <c r="FI537" i="21" s="1"/>
  <c r="FI538" i="21" s="1"/>
  <c r="FI539" i="21" s="1"/>
  <c r="FI540" i="21" s="1"/>
  <c r="FI541" i="21" s="1"/>
  <c r="FI542" i="21" s="1"/>
  <c r="FI543" i="21" s="1"/>
  <c r="FI544" i="21" s="1"/>
  <c r="FI545" i="21" s="1"/>
  <c r="FI546" i="21" s="1"/>
  <c r="FI547" i="21" s="1"/>
  <c r="FI548" i="21" s="1"/>
  <c r="FI549" i="21" s="1"/>
  <c r="FI550" i="21" s="1"/>
  <c r="FI551" i="21" s="1"/>
  <c r="FI552" i="21" s="1"/>
  <c r="FI553" i="21" s="1"/>
  <c r="FI554" i="21" s="1"/>
  <c r="FI555" i="21" s="1"/>
  <c r="FI556" i="21" s="1"/>
  <c r="FI557" i="21" s="1"/>
  <c r="FI558" i="21" s="1"/>
  <c r="FI559" i="21" s="1"/>
  <c r="FI560" i="21" s="1"/>
  <c r="FI561" i="21" s="1"/>
  <c r="FI562" i="21" s="1"/>
  <c r="FI563" i="21" s="1"/>
  <c r="FI564" i="21" s="1"/>
  <c r="FI565" i="21" s="1"/>
  <c r="FI566" i="21" s="1"/>
  <c r="FI567" i="21" s="1"/>
  <c r="FI568" i="21" s="1"/>
  <c r="FI569" i="21" s="1"/>
  <c r="FI570" i="21" s="1"/>
  <c r="FI571" i="21" s="1"/>
  <c r="FI572" i="21" s="1"/>
  <c r="FI573" i="21" s="1"/>
  <c r="FI574" i="21" s="1"/>
  <c r="FI575" i="21" s="1"/>
  <c r="FI576" i="21" s="1"/>
  <c r="FI577" i="21" s="1"/>
  <c r="FI578" i="21" s="1"/>
  <c r="FI579" i="21" s="1"/>
  <c r="FI580" i="21" s="1"/>
  <c r="FI581" i="21" s="1"/>
  <c r="FI582" i="21" s="1"/>
  <c r="FI583" i="21" s="1"/>
  <c r="FI584" i="21" s="1"/>
  <c r="FI585" i="21" s="1"/>
  <c r="FI586" i="21" s="1"/>
  <c r="FI587" i="21" s="1"/>
  <c r="FI588" i="21" s="1"/>
  <c r="FI589" i="21" s="1"/>
  <c r="FI590" i="21" s="1"/>
  <c r="FI591" i="21" s="1"/>
  <c r="FI592" i="21" s="1"/>
  <c r="FI593" i="21" s="1"/>
  <c r="FI594" i="21" s="1"/>
  <c r="FI595" i="21" s="1"/>
  <c r="FI596" i="21" s="1"/>
  <c r="FI597" i="21" s="1"/>
  <c r="FI598" i="21" s="1"/>
  <c r="FI599" i="21" s="1"/>
  <c r="FI600" i="21" s="1"/>
  <c r="FI601" i="21" s="1"/>
  <c r="FI602" i="21" s="1"/>
  <c r="FI603" i="21" s="1"/>
  <c r="FI604" i="21" s="1"/>
  <c r="FI605" i="21" s="1"/>
  <c r="FI606" i="21" s="1"/>
  <c r="FI607" i="21" s="1"/>
  <c r="FI608" i="21" s="1"/>
  <c r="FI609" i="21" s="1"/>
  <c r="FI610" i="21" s="1"/>
  <c r="FI611" i="21" s="1"/>
  <c r="FI612" i="21" s="1"/>
  <c r="FI613" i="21" s="1"/>
  <c r="FI614" i="21" s="1"/>
  <c r="FI615" i="21" s="1"/>
  <c r="FI616" i="21" s="1"/>
  <c r="FI617" i="21" s="1"/>
  <c r="FI618" i="21" s="1"/>
  <c r="FI619" i="21" s="1"/>
  <c r="FI620" i="21" s="1"/>
  <c r="FI621" i="21" s="1"/>
  <c r="FI622" i="21" s="1"/>
  <c r="FI623" i="21" s="1"/>
  <c r="FI624" i="21" s="1"/>
  <c r="FI625" i="21" s="1"/>
  <c r="FI626" i="21" s="1"/>
  <c r="FI627" i="21" s="1"/>
  <c r="FI628" i="21" s="1"/>
  <c r="FI629" i="21" s="1"/>
  <c r="FI630" i="21" s="1"/>
  <c r="FI631" i="21" s="1"/>
  <c r="FI632" i="21" s="1"/>
  <c r="FI633" i="21" s="1"/>
  <c r="FI634" i="21" s="1"/>
  <c r="FI635" i="21" s="1"/>
  <c r="FI636" i="21" s="1"/>
  <c r="FI637" i="21" s="1"/>
  <c r="FI638" i="21" s="1"/>
  <c r="FI639" i="21" s="1"/>
  <c r="FI640" i="21" s="1"/>
  <c r="FI641" i="21" s="1"/>
  <c r="FI642" i="21" s="1"/>
  <c r="FI643" i="21" s="1"/>
  <c r="FI644" i="21" s="1"/>
  <c r="FI645" i="21" s="1"/>
  <c r="FI646" i="21" s="1"/>
  <c r="FI647" i="21" s="1"/>
  <c r="FI648" i="21" s="1"/>
  <c r="FI649" i="21" s="1"/>
  <c r="FI650" i="21" s="1"/>
  <c r="FI651" i="21" s="1"/>
  <c r="FI652" i="21" s="1"/>
  <c r="FI653" i="21" s="1"/>
  <c r="FI654" i="21" s="1"/>
  <c r="FI655" i="21" s="1"/>
  <c r="FI656" i="21" s="1"/>
  <c r="FI657" i="21" s="1"/>
  <c r="FI658" i="21" s="1"/>
  <c r="FI659" i="21" s="1"/>
  <c r="FI660" i="21" s="1"/>
  <c r="FI661" i="21" s="1"/>
  <c r="FI662" i="21" s="1"/>
  <c r="FI663" i="21" s="1"/>
  <c r="FI664" i="21" s="1"/>
  <c r="FI665" i="21" s="1"/>
  <c r="FI666" i="21" s="1"/>
  <c r="FI667" i="21" s="1"/>
  <c r="FI668" i="21" s="1"/>
  <c r="FI669" i="21" s="1"/>
  <c r="FI670" i="21" s="1"/>
  <c r="FI671" i="21" s="1"/>
  <c r="FI672" i="21" s="1"/>
  <c r="FI673" i="21" s="1"/>
  <c r="FI674" i="21" s="1"/>
  <c r="FI675" i="21" s="1"/>
  <c r="FI676" i="21" s="1"/>
  <c r="FI677" i="21" s="1"/>
  <c r="FI678" i="21" s="1"/>
  <c r="FI679" i="21" s="1"/>
  <c r="FI680" i="21" s="1"/>
  <c r="FI681" i="21" s="1"/>
  <c r="FI682" i="21" s="1"/>
  <c r="FI683" i="21" s="1"/>
  <c r="FI684" i="21" s="1"/>
  <c r="FI685" i="21" s="1"/>
  <c r="FI686" i="21" s="1"/>
  <c r="FI687" i="21" s="1"/>
  <c r="FI688" i="21" s="1"/>
  <c r="FI689" i="21" s="1"/>
  <c r="FI690" i="21" s="1"/>
  <c r="FI691" i="21" s="1"/>
  <c r="FI692" i="21" s="1"/>
  <c r="FI693" i="21" s="1"/>
  <c r="FI694" i="21" s="1"/>
  <c r="FI695" i="21" s="1"/>
  <c r="FI696" i="21" s="1"/>
  <c r="FI697" i="21" s="1"/>
  <c r="FI698" i="21" s="1"/>
  <c r="FI699" i="21" s="1"/>
  <c r="FI700" i="21" s="1"/>
  <c r="FI701" i="21" s="1"/>
  <c r="FI702" i="21" s="1"/>
  <c r="FI703" i="21" s="1"/>
  <c r="FI704" i="21" s="1"/>
  <c r="FI705" i="21" s="1"/>
  <c r="FI706" i="21" s="1"/>
  <c r="FI707" i="21" s="1"/>
  <c r="FI708" i="21" s="1"/>
  <c r="FI709" i="21" s="1"/>
  <c r="FI710" i="21" s="1"/>
  <c r="FI711" i="21" s="1"/>
  <c r="FI712" i="21" s="1"/>
  <c r="FI713" i="21" s="1"/>
  <c r="FI714" i="21" s="1"/>
  <c r="FI715" i="21" s="1"/>
  <c r="FI716" i="21" s="1"/>
  <c r="FI717" i="21" s="1"/>
  <c r="FI718" i="21" s="1"/>
  <c r="FI719" i="21" s="1"/>
  <c r="FI720" i="21" s="1"/>
  <c r="FI721" i="21" s="1"/>
  <c r="FI722" i="21" s="1"/>
  <c r="FI723" i="21" s="1"/>
  <c r="FI724" i="21" s="1"/>
  <c r="FI725" i="21" s="1"/>
  <c r="FI726" i="21" s="1"/>
  <c r="FI727" i="21" s="1"/>
  <c r="FI728" i="21" s="1"/>
  <c r="FI729" i="21" s="1"/>
  <c r="FI730" i="21" s="1"/>
  <c r="FI731" i="21" s="1"/>
  <c r="FI732" i="21" s="1"/>
  <c r="FI733" i="21" s="1"/>
  <c r="FI734" i="21" s="1"/>
  <c r="FI735" i="21" s="1"/>
  <c r="FI736" i="21" s="1"/>
  <c r="FI737" i="21" s="1"/>
  <c r="FI738" i="21" s="1"/>
  <c r="FI739" i="21" s="1"/>
  <c r="FI740" i="21" s="1"/>
  <c r="FI741" i="21" s="1"/>
  <c r="FI742" i="21" s="1"/>
  <c r="FI743" i="21" s="1"/>
  <c r="FI744" i="21" s="1"/>
  <c r="FI745" i="21" s="1"/>
  <c r="FI746" i="21" s="1"/>
  <c r="FI747" i="21" s="1"/>
  <c r="FI748" i="21" s="1"/>
  <c r="FI749" i="21" s="1"/>
  <c r="FI750" i="21" s="1"/>
  <c r="FI751" i="21" s="1"/>
  <c r="FI752" i="21" s="1"/>
  <c r="FI753" i="21" s="1"/>
  <c r="FI754" i="21" s="1"/>
  <c r="FI755" i="21" s="1"/>
  <c r="FI756" i="21" s="1"/>
  <c r="FI757" i="21" s="1"/>
  <c r="FI758" i="21" s="1"/>
  <c r="FI759" i="21" s="1"/>
  <c r="FI760" i="21" s="1"/>
  <c r="FI761" i="21" s="1"/>
  <c r="FI762" i="21" s="1"/>
  <c r="FI763" i="21" s="1"/>
  <c r="FI764" i="21" s="1"/>
  <c r="FI765" i="21" s="1"/>
  <c r="FI766" i="21" s="1"/>
  <c r="FI767" i="21" s="1"/>
  <c r="FI768" i="21" s="1"/>
  <c r="FI769" i="21" s="1"/>
  <c r="FI770" i="21" s="1"/>
  <c r="FI771" i="21" s="1"/>
  <c r="FI772" i="21" s="1"/>
  <c r="FI773" i="21" s="1"/>
  <c r="FI774" i="21" s="1"/>
  <c r="FI775" i="21" s="1"/>
  <c r="FI776" i="21" s="1"/>
  <c r="FI777" i="21" s="1"/>
  <c r="FI778" i="21" s="1"/>
  <c r="FI779" i="21" s="1"/>
  <c r="FI780" i="21" s="1"/>
  <c r="FI781" i="21" s="1"/>
  <c r="FI782" i="21" s="1"/>
  <c r="FI783" i="21" s="1"/>
  <c r="FI784" i="21" s="1"/>
  <c r="FI785" i="21" s="1"/>
  <c r="FI786" i="21" s="1"/>
  <c r="FI787" i="21" s="1"/>
  <c r="FI788" i="21" s="1"/>
  <c r="FI789" i="21" s="1"/>
  <c r="FI790" i="21" s="1"/>
  <c r="FI791" i="21" s="1"/>
  <c r="FI792" i="21" s="1"/>
  <c r="FI793" i="21" s="1"/>
  <c r="FI794" i="21" s="1"/>
  <c r="FI795" i="21" s="1"/>
  <c r="FI796" i="21" s="1"/>
  <c r="FI797" i="21" s="1"/>
  <c r="FI798" i="21" s="1"/>
  <c r="FI799" i="21" s="1"/>
  <c r="FI800" i="21" s="1"/>
  <c r="FI801" i="21" s="1"/>
  <c r="FI802" i="21" s="1"/>
  <c r="FI803" i="21" s="1"/>
  <c r="FI804" i="21" s="1"/>
  <c r="FI805" i="21" s="1"/>
  <c r="FI806" i="21" s="1"/>
  <c r="FI807" i="21" s="1"/>
  <c r="FI808" i="21" s="1"/>
  <c r="FI809" i="21" s="1"/>
  <c r="FI810" i="21" s="1"/>
  <c r="FI811" i="21" s="1"/>
  <c r="FI812" i="21" s="1"/>
  <c r="FI813" i="21" s="1"/>
  <c r="FI814" i="21" s="1"/>
  <c r="FI815" i="21" s="1"/>
  <c r="FI816" i="21" s="1"/>
  <c r="FI817" i="21" s="1"/>
  <c r="FI818" i="21" s="1"/>
  <c r="FI819" i="21" s="1"/>
  <c r="FI820" i="21" s="1"/>
  <c r="FI821" i="21" s="1"/>
  <c r="FI822" i="21" s="1"/>
  <c r="FI823" i="21" s="1"/>
  <c r="FI824" i="21" s="1"/>
  <c r="FI825" i="21" s="1"/>
  <c r="FI826" i="21" s="1"/>
  <c r="FI827" i="21" s="1"/>
  <c r="FI828" i="21" s="1"/>
  <c r="FI829" i="21" s="1"/>
  <c r="FI830" i="21" s="1"/>
  <c r="FI831" i="21" s="1"/>
  <c r="FI832" i="21" s="1"/>
  <c r="FI833" i="21" s="1"/>
  <c r="FI834" i="21" s="1"/>
  <c r="FI835" i="21" s="1"/>
  <c r="FI836" i="21" s="1"/>
  <c r="FI837" i="21" s="1"/>
  <c r="FI838" i="21" s="1"/>
  <c r="FI839" i="21" s="1"/>
  <c r="FI840" i="21" s="1"/>
  <c r="FI841" i="21" s="1"/>
  <c r="FI842" i="21" s="1"/>
  <c r="FI843" i="21" s="1"/>
  <c r="FI844" i="21" s="1"/>
  <c r="FI845" i="21" s="1"/>
  <c r="FI846" i="21" s="1"/>
  <c r="FI847" i="21" s="1"/>
  <c r="FI848" i="21" s="1"/>
  <c r="FI849" i="21" s="1"/>
  <c r="FI850" i="21" s="1"/>
  <c r="FI851" i="21" s="1"/>
  <c r="FI852" i="21" s="1"/>
  <c r="FI853" i="21" s="1"/>
  <c r="FI854" i="21" s="1"/>
  <c r="FI855" i="21" s="1"/>
  <c r="FI856" i="21" s="1"/>
  <c r="FI857" i="21" s="1"/>
  <c r="FI858" i="21" s="1"/>
  <c r="FI859" i="21" s="1"/>
  <c r="FI860" i="21" s="1"/>
  <c r="FI861" i="21" s="1"/>
  <c r="FI862" i="21" s="1"/>
  <c r="FI863" i="21" s="1"/>
  <c r="FI864" i="21" s="1"/>
  <c r="FI865" i="21" s="1"/>
  <c r="FI866" i="21" s="1"/>
  <c r="FI867" i="21" s="1"/>
  <c r="FI868" i="21" s="1"/>
  <c r="FI869" i="21" s="1"/>
  <c r="FI870" i="21" s="1"/>
  <c r="FI871" i="21" s="1"/>
  <c r="FI872" i="21" s="1"/>
  <c r="FI873" i="21" s="1"/>
  <c r="FI874" i="21" s="1"/>
  <c r="FI875" i="21" s="1"/>
  <c r="FI876" i="21" s="1"/>
  <c r="FI877" i="21" s="1"/>
  <c r="FI878" i="21" s="1"/>
  <c r="FI879" i="21" s="1"/>
  <c r="FI880" i="21" s="1"/>
  <c r="FI881" i="21" s="1"/>
  <c r="FI882" i="21" s="1"/>
  <c r="FI883" i="21" s="1"/>
  <c r="FI884" i="21" s="1"/>
  <c r="FI885" i="21" s="1"/>
  <c r="FI886" i="21" s="1"/>
  <c r="FI887" i="21" s="1"/>
  <c r="FI888" i="21" s="1"/>
  <c r="FI889" i="21" s="1"/>
  <c r="FI890" i="21" s="1"/>
  <c r="DD15" i="2"/>
  <c r="DL13" i="2"/>
  <c r="S13" i="2" s="1"/>
  <c r="DD11" i="20" s="1"/>
  <c r="DC12" i="20" s="1"/>
  <c r="X138" i="21" l="1"/>
  <c r="Z157" i="21"/>
  <c r="BB157" i="21"/>
  <c r="V157" i="21"/>
  <c r="AC157" i="21"/>
  <c r="AF138" i="21"/>
  <c r="BU157" i="21"/>
  <c r="AA157" i="21"/>
  <c r="N157" i="21"/>
  <c r="BS138" i="21"/>
  <c r="AK157" i="21"/>
  <c r="B138" i="21"/>
  <c r="BP138" i="21"/>
  <c r="M157" i="21"/>
  <c r="CJ157" i="21"/>
  <c r="I157" i="21"/>
  <c r="J138" i="21"/>
  <c r="AP138" i="21"/>
  <c r="O157" i="21"/>
  <c r="AZ138" i="21"/>
  <c r="AB157" i="21"/>
  <c r="B157" i="21"/>
  <c r="BK157" i="21"/>
  <c r="BL157" i="21"/>
  <c r="AS138" i="21"/>
  <c r="F157" i="21"/>
  <c r="AR138" i="21"/>
  <c r="AH138" i="21"/>
  <c r="M138" i="21"/>
  <c r="CL157" i="21"/>
  <c r="T157" i="21"/>
  <c r="AD157" i="21"/>
  <c r="AJ157" i="21"/>
  <c r="CE157" i="21"/>
  <c r="BN138" i="21"/>
  <c r="CB138" i="21"/>
  <c r="AV138" i="21"/>
  <c r="F138" i="21"/>
  <c r="CG157" i="21"/>
  <c r="BM157" i="21"/>
  <c r="Q138" i="21"/>
  <c r="J157" i="21"/>
  <c r="AO138" i="21"/>
  <c r="AW157" i="21"/>
  <c r="BI138" i="21"/>
  <c r="BT138" i="21"/>
  <c r="BF157" i="21"/>
  <c r="L157" i="21"/>
  <c r="AM138" i="21"/>
  <c r="AR157" i="21"/>
  <c r="BH138" i="21"/>
  <c r="C138" i="21"/>
  <c r="AJ138" i="21"/>
  <c r="AQ157" i="21"/>
  <c r="K138" i="21"/>
  <c r="BM138" i="21"/>
  <c r="CA157" i="21"/>
  <c r="AL157" i="21"/>
  <c r="X157" i="21"/>
  <c r="S138" i="21"/>
  <c r="BJ138" i="21"/>
  <c r="BX138" i="21"/>
  <c r="BR138" i="21"/>
  <c r="BL138" i="21"/>
  <c r="Q157" i="21"/>
  <c r="BY157" i="21"/>
  <c r="CI157" i="21"/>
  <c r="BZ157" i="21"/>
  <c r="E157" i="21"/>
  <c r="S157" i="21"/>
  <c r="AW138" i="21"/>
  <c r="AO157" i="21"/>
  <c r="AG138" i="21"/>
  <c r="BH157" i="21"/>
  <c r="AF157" i="21"/>
  <c r="CM138" i="21"/>
  <c r="BV138" i="21"/>
  <c r="BC138" i="21"/>
  <c r="CI138" i="21"/>
  <c r="CB157" i="21"/>
  <c r="H138" i="21"/>
  <c r="AY138" i="21"/>
  <c r="CG138" i="21"/>
  <c r="BO138" i="21"/>
  <c r="AK138" i="21"/>
  <c r="AT157" i="21"/>
  <c r="CD157" i="21"/>
  <c r="CH138" i="21"/>
  <c r="BG138" i="21"/>
  <c r="BR157" i="21"/>
  <c r="AM157" i="21"/>
  <c r="AY157" i="21"/>
  <c r="AV157" i="21"/>
  <c r="Y138" i="21"/>
  <c r="CN138" i="21"/>
  <c r="CN155" i="21" s="1"/>
  <c r="U138" i="21"/>
  <c r="BO157" i="21"/>
  <c r="G157" i="21"/>
  <c r="BZ138" i="21"/>
  <c r="CJ138" i="21"/>
  <c r="BA138" i="21"/>
  <c r="AC138" i="21"/>
  <c r="BU138" i="21"/>
  <c r="AE157" i="21"/>
  <c r="V138" i="21"/>
  <c r="CD138" i="21"/>
  <c r="G138" i="21"/>
  <c r="BT157" i="21"/>
  <c r="AX157" i="21"/>
  <c r="CF138" i="21"/>
  <c r="W138" i="21"/>
  <c r="D157" i="21"/>
  <c r="BY138" i="21"/>
  <c r="BV157" i="21"/>
  <c r="H157" i="21"/>
  <c r="O138" i="21"/>
  <c r="CA138" i="21"/>
  <c r="AE138" i="21"/>
  <c r="AH157" i="21"/>
  <c r="CC157" i="21"/>
  <c r="AL138" i="21"/>
  <c r="CK157" i="21"/>
  <c r="BP157" i="21"/>
  <c r="P157" i="21"/>
  <c r="AN138" i="21"/>
  <c r="CC138" i="21"/>
  <c r="W157" i="21"/>
  <c r="L138" i="21"/>
  <c r="BW138" i="21"/>
  <c r="BJ157" i="21"/>
  <c r="BF138" i="21"/>
  <c r="BB138" i="21"/>
  <c r="Y157" i="21"/>
  <c r="I138" i="21"/>
  <c r="AZ157" i="21"/>
  <c r="AS157" i="21"/>
  <c r="AA138" i="21"/>
  <c r="C157" i="21"/>
  <c r="AT138" i="21"/>
  <c r="BD157" i="21"/>
  <c r="U157" i="21"/>
  <c r="N138" i="21"/>
  <c r="R157" i="21"/>
  <c r="BN157" i="21"/>
  <c r="AN157" i="21"/>
  <c r="BD138" i="21"/>
  <c r="CN157" i="21"/>
  <c r="AI157" i="21"/>
  <c r="CH157" i="21"/>
  <c r="D138" i="21"/>
  <c r="AD138" i="21"/>
  <c r="CM157" i="21"/>
  <c r="BE138" i="21"/>
  <c r="BE157" i="21"/>
  <c r="BI157" i="21"/>
  <c r="R138" i="21"/>
  <c r="CF157" i="21"/>
  <c r="BC157" i="21"/>
  <c r="K157" i="21"/>
  <c r="BQ138" i="21"/>
  <c r="BQ157" i="21"/>
  <c r="BK138" i="21"/>
  <c r="AP157" i="21"/>
  <c r="AB138" i="21"/>
  <c r="CL138" i="21"/>
  <c r="P138" i="21"/>
  <c r="BX157" i="21"/>
  <c r="AG157" i="21"/>
  <c r="AQ138" i="21"/>
  <c r="E138" i="21"/>
  <c r="CK138" i="21"/>
  <c r="BW157" i="21"/>
  <c r="T138" i="21"/>
  <c r="BS157" i="21"/>
  <c r="AI138" i="21"/>
  <c r="BG157" i="21"/>
  <c r="AX138" i="21"/>
  <c r="BA157" i="21"/>
  <c r="CE138" i="21"/>
  <c r="Z138" i="21"/>
  <c r="BB101" i="21"/>
  <c r="AJ101" i="21"/>
  <c r="BX101" i="21"/>
  <c r="AY101" i="21"/>
  <c r="AL101" i="21"/>
  <c r="AO101" i="21"/>
  <c r="BG101" i="21"/>
  <c r="BP101" i="21"/>
  <c r="BT101" i="21"/>
  <c r="BA101" i="21"/>
  <c r="M101" i="21"/>
  <c r="R101" i="21"/>
  <c r="AM101" i="21"/>
  <c r="D101" i="21"/>
  <c r="X101" i="21"/>
  <c r="CB101" i="21"/>
  <c r="AE101" i="21"/>
  <c r="BS101" i="21"/>
  <c r="AS101" i="21"/>
  <c r="BR101" i="21"/>
  <c r="U101" i="21"/>
  <c r="Z101" i="21"/>
  <c r="AG101" i="21"/>
  <c r="AI101" i="21"/>
  <c r="AX101" i="21"/>
  <c r="BL101" i="21"/>
  <c r="BU101" i="21"/>
  <c r="B101" i="21"/>
  <c r="BC101" i="21"/>
  <c r="AN101" i="21"/>
  <c r="AO136" i="21" s="1"/>
  <c r="E101" i="21"/>
  <c r="Q101" i="21"/>
  <c r="K101" i="21"/>
  <c r="AR101" i="21"/>
  <c r="CF101" i="21"/>
  <c r="AV101" i="21"/>
  <c r="CG101" i="21"/>
  <c r="G101" i="21"/>
  <c r="BW101" i="21"/>
  <c r="AH101" i="21"/>
  <c r="N101" i="21"/>
  <c r="BE101" i="21"/>
  <c r="BY101" i="21"/>
  <c r="AD101" i="21"/>
  <c r="CC101" i="21"/>
  <c r="AZ101" i="21"/>
  <c r="BF101" i="21"/>
  <c r="BG136" i="21" s="1"/>
  <c r="BI101" i="21"/>
  <c r="AW101" i="21"/>
  <c r="BO101" i="21"/>
  <c r="CE101" i="21"/>
  <c r="CF136" i="21" s="1"/>
  <c r="T101" i="21"/>
  <c r="BN101" i="21"/>
  <c r="Y101" i="21"/>
  <c r="Z136" i="21" s="1"/>
  <c r="P101" i="21"/>
  <c r="AP101" i="21"/>
  <c r="BZ101" i="21"/>
  <c r="I101" i="21"/>
  <c r="CN101" i="21"/>
  <c r="W101" i="21"/>
  <c r="BK101" i="21"/>
  <c r="V101" i="21"/>
  <c r="BH101" i="21"/>
  <c r="F101" i="21"/>
  <c r="CL101" i="21"/>
  <c r="L101" i="21"/>
  <c r="AF101" i="21"/>
  <c r="CD101" i="21"/>
  <c r="O101" i="21"/>
  <c r="AK101" i="21"/>
  <c r="H101" i="21"/>
  <c r="BJ101" i="21"/>
  <c r="CM101" i="21"/>
  <c r="CK101" i="21"/>
  <c r="BQ101" i="21"/>
  <c r="AA101" i="21"/>
  <c r="BD101" i="21"/>
  <c r="CA101" i="21"/>
  <c r="AC101" i="21"/>
  <c r="AB101" i="21"/>
  <c r="C101" i="21"/>
  <c r="BM101" i="21"/>
  <c r="CH101" i="21"/>
  <c r="J101" i="21"/>
  <c r="AT101" i="21"/>
  <c r="BV101" i="21"/>
  <c r="CJ101" i="21"/>
  <c r="CI101" i="21"/>
  <c r="S101" i="21"/>
  <c r="AQ101" i="21"/>
  <c r="AR136" i="21" s="1"/>
  <c r="DD16" i="2"/>
  <c r="DL14" i="2"/>
  <c r="S14" i="2" s="1"/>
  <c r="DD12" i="20" s="1"/>
  <c r="DC13" i="20" s="1"/>
  <c r="C176" i="21" l="1"/>
  <c r="E176" i="21" s="1"/>
  <c r="G176" i="21" s="1"/>
  <c r="I176" i="21" s="1"/>
  <c r="K176" i="21" s="1"/>
  <c r="M176" i="21" s="1"/>
  <c r="O176" i="21" s="1"/>
  <c r="Q176" i="21" s="1"/>
  <c r="S176" i="21" s="1"/>
  <c r="U176" i="21" s="1"/>
  <c r="W176" i="21" s="1"/>
  <c r="Y176" i="21" s="1"/>
  <c r="AA176" i="21" s="1"/>
  <c r="AC176" i="21" s="1"/>
  <c r="AE176" i="21" s="1"/>
  <c r="AG176" i="21" s="1"/>
  <c r="AI176" i="21" s="1"/>
  <c r="AK176" i="21" s="1"/>
  <c r="AM176" i="21" s="1"/>
  <c r="AO176" i="21" s="1"/>
  <c r="AQ176" i="21" s="1"/>
  <c r="AS176" i="21" s="1"/>
  <c r="B177" i="21" s="1"/>
  <c r="D177" i="21" s="1"/>
  <c r="F177" i="21" s="1"/>
  <c r="H177" i="21" s="1"/>
  <c r="J177" i="21" s="1"/>
  <c r="L177" i="21" s="1"/>
  <c r="N177" i="21" s="1"/>
  <c r="P177" i="21" s="1"/>
  <c r="R177" i="21" s="1"/>
  <c r="T177" i="21" s="1"/>
  <c r="V177" i="21" s="1"/>
  <c r="X177" i="21" s="1"/>
  <c r="Z177" i="21" s="1"/>
  <c r="AB177" i="21" s="1"/>
  <c r="AD177" i="21" s="1"/>
  <c r="AF177" i="21" s="1"/>
  <c r="AH177" i="21" s="1"/>
  <c r="AJ177" i="21" s="1"/>
  <c r="AL177" i="21" s="1"/>
  <c r="AN177" i="21" s="1"/>
  <c r="AP177" i="21" s="1"/>
  <c r="AR177" i="21" s="1"/>
  <c r="AT177" i="21" s="1"/>
  <c r="AW176" i="21" s="1"/>
  <c r="AY176" i="21" s="1"/>
  <c r="BA176" i="21" s="1"/>
  <c r="BC176" i="21" s="1"/>
  <c r="BE176" i="21" s="1"/>
  <c r="BG176" i="21" s="1"/>
  <c r="BI176" i="21" s="1"/>
  <c r="BK176" i="21" s="1"/>
  <c r="BM176" i="21" s="1"/>
  <c r="BO176" i="21" s="1"/>
  <c r="BQ176" i="21" s="1"/>
  <c r="BS176" i="21" s="1"/>
  <c r="BU176" i="21" s="1"/>
  <c r="BW176" i="21" s="1"/>
  <c r="BY176" i="21" s="1"/>
  <c r="CA176" i="21" s="1"/>
  <c r="CC176" i="21" s="1"/>
  <c r="CE176" i="21" s="1"/>
  <c r="CG176" i="21" s="1"/>
  <c r="CI176" i="21" s="1"/>
  <c r="CK176" i="21" s="1"/>
  <c r="CM176" i="21" s="1"/>
  <c r="AV177" i="21" s="1"/>
  <c r="AX177" i="21" s="1"/>
  <c r="AZ177" i="21" s="1"/>
  <c r="BB177" i="21" s="1"/>
  <c r="BD177" i="21" s="1"/>
  <c r="BF177" i="21" s="1"/>
  <c r="BH177" i="21" s="1"/>
  <c r="BJ177" i="21" s="1"/>
  <c r="BL177" i="21" s="1"/>
  <c r="BN177" i="21" s="1"/>
  <c r="BP177" i="21" s="1"/>
  <c r="BR177" i="21" s="1"/>
  <c r="BT177" i="21" s="1"/>
  <c r="BV177" i="21" s="1"/>
  <c r="BX177" i="21" s="1"/>
  <c r="BZ177" i="21" s="1"/>
  <c r="CB177" i="21" s="1"/>
  <c r="CD177" i="21" s="1"/>
  <c r="CF177" i="21" s="1"/>
  <c r="CH177" i="21" s="1"/>
  <c r="CJ177" i="21" s="1"/>
  <c r="CL177" i="21" s="1"/>
  <c r="CN177" i="21" s="1"/>
  <c r="D176" i="21"/>
  <c r="F176" i="21" s="1"/>
  <c r="H176" i="21" s="1"/>
  <c r="J176" i="21" s="1"/>
  <c r="L176" i="21" s="1"/>
  <c r="N176" i="21" s="1"/>
  <c r="P176" i="21" s="1"/>
  <c r="R176" i="21" s="1"/>
  <c r="T176" i="21" s="1"/>
  <c r="V176" i="21" s="1"/>
  <c r="X176" i="21" s="1"/>
  <c r="Z176" i="21" s="1"/>
  <c r="AB176" i="21" s="1"/>
  <c r="AD176" i="21" s="1"/>
  <c r="AF176" i="21" s="1"/>
  <c r="AH176" i="21" s="1"/>
  <c r="AJ176" i="21" s="1"/>
  <c r="AL176" i="21" s="1"/>
  <c r="AN176" i="21" s="1"/>
  <c r="AP176" i="21" s="1"/>
  <c r="AR176" i="21" s="1"/>
  <c r="AT176" i="21" s="1"/>
  <c r="C177" i="21" s="1"/>
  <c r="E177" i="21" s="1"/>
  <c r="G177" i="21" s="1"/>
  <c r="I177" i="21" s="1"/>
  <c r="K177" i="21" s="1"/>
  <c r="M177" i="21" s="1"/>
  <c r="O177" i="21" s="1"/>
  <c r="Q177" i="21" s="1"/>
  <c r="S177" i="21" s="1"/>
  <c r="U177" i="21" s="1"/>
  <c r="W177" i="21" s="1"/>
  <c r="Y177" i="21" s="1"/>
  <c r="AA177" i="21" s="1"/>
  <c r="AC177" i="21" s="1"/>
  <c r="AE177" i="21" s="1"/>
  <c r="AG177" i="21" s="1"/>
  <c r="AI177" i="21" s="1"/>
  <c r="AK177" i="21" s="1"/>
  <c r="AM177" i="21" s="1"/>
  <c r="AO177" i="21" s="1"/>
  <c r="AQ177" i="21" s="1"/>
  <c r="AS177" i="21" s="1"/>
  <c r="AV176" i="21" s="1"/>
  <c r="AX176" i="21" s="1"/>
  <c r="AZ176" i="21" s="1"/>
  <c r="BB176" i="21" s="1"/>
  <c r="BD176" i="21" s="1"/>
  <c r="BF176" i="21" s="1"/>
  <c r="BH176" i="21" s="1"/>
  <c r="BJ176" i="21" s="1"/>
  <c r="BL176" i="21" s="1"/>
  <c r="BN176" i="21" s="1"/>
  <c r="BP176" i="21" s="1"/>
  <c r="BR176" i="21" s="1"/>
  <c r="BT176" i="21" s="1"/>
  <c r="BV176" i="21" s="1"/>
  <c r="BX176" i="21" s="1"/>
  <c r="BZ176" i="21" s="1"/>
  <c r="CB176" i="21" s="1"/>
  <c r="CD176" i="21" s="1"/>
  <c r="CF176" i="21" s="1"/>
  <c r="CH176" i="21" s="1"/>
  <c r="CJ176" i="21" s="1"/>
  <c r="CL176" i="21" s="1"/>
  <c r="CN176" i="21" s="1"/>
  <c r="AW177" i="21" s="1"/>
  <c r="AY177" i="21" s="1"/>
  <c r="BA177" i="21" s="1"/>
  <c r="BC177" i="21" s="1"/>
  <c r="BE177" i="21" s="1"/>
  <c r="BG177" i="21" s="1"/>
  <c r="BI177" i="21" s="1"/>
  <c r="BK177" i="21" s="1"/>
  <c r="BM177" i="21" s="1"/>
  <c r="BO177" i="21" s="1"/>
  <c r="BQ177" i="21" s="1"/>
  <c r="BS177" i="21" s="1"/>
  <c r="BU177" i="21" s="1"/>
  <c r="BW177" i="21" s="1"/>
  <c r="BY177" i="21" s="1"/>
  <c r="CA177" i="21" s="1"/>
  <c r="CC177" i="21" s="1"/>
  <c r="CE177" i="21" s="1"/>
  <c r="CG177" i="21" s="1"/>
  <c r="CI177" i="21" s="1"/>
  <c r="CK177" i="21" s="1"/>
  <c r="CM177" i="21" s="1"/>
  <c r="CB155" i="21"/>
  <c r="B155" i="21"/>
  <c r="AX136" i="21"/>
  <c r="Q155" i="21"/>
  <c r="AI136" i="21"/>
  <c r="AR155" i="21"/>
  <c r="AP155" i="21"/>
  <c r="BT155" i="21"/>
  <c r="J155" i="21"/>
  <c r="D136" i="21"/>
  <c r="AV155" i="21"/>
  <c r="BR136" i="21"/>
  <c r="AY136" i="21"/>
  <c r="M155" i="21"/>
  <c r="AV136" i="21"/>
  <c r="AU138" i="21"/>
  <c r="AO155" i="21"/>
  <c r="BS155" i="21"/>
  <c r="P155" i="21"/>
  <c r="BA155" i="21"/>
  <c r="AZ155" i="21"/>
  <c r="AI155" i="21"/>
  <c r="BE155" i="21"/>
  <c r="AA155" i="21"/>
  <c r="BB155" i="21"/>
  <c r="O155" i="21"/>
  <c r="CF155" i="21"/>
  <c r="AC155" i="21"/>
  <c r="Y155" i="21"/>
  <c r="BC155" i="21"/>
  <c r="BX155" i="21"/>
  <c r="BF155" i="21"/>
  <c r="AK155" i="21"/>
  <c r="T155" i="21"/>
  <c r="CL155" i="21"/>
  <c r="AD155" i="21"/>
  <c r="CJ155" i="21"/>
  <c r="BO155" i="21"/>
  <c r="CM155" i="21"/>
  <c r="S155" i="21"/>
  <c r="K155" i="21"/>
  <c r="Z155" i="21"/>
  <c r="AB155" i="21"/>
  <c r="R155" i="21"/>
  <c r="D155" i="21"/>
  <c r="N155" i="21"/>
  <c r="BW155" i="21"/>
  <c r="AL155" i="21"/>
  <c r="BY155" i="21"/>
  <c r="G155" i="21"/>
  <c r="F155" i="21"/>
  <c r="BZ155" i="21"/>
  <c r="CG155" i="21"/>
  <c r="X155" i="21"/>
  <c r="BV155" i="21"/>
  <c r="CK136" i="21"/>
  <c r="I136" i="21"/>
  <c r="CE155" i="21"/>
  <c r="CK155" i="21"/>
  <c r="L155" i="21"/>
  <c r="CD155" i="21"/>
  <c r="AY155" i="21"/>
  <c r="AJ155" i="21"/>
  <c r="BI155" i="21"/>
  <c r="BJ155" i="21"/>
  <c r="BA136" i="21"/>
  <c r="E155" i="21"/>
  <c r="BK155" i="21"/>
  <c r="V155" i="21"/>
  <c r="BG155" i="21"/>
  <c r="H155" i="21"/>
  <c r="AG155" i="21"/>
  <c r="C155" i="21"/>
  <c r="AH155" i="21"/>
  <c r="BE136" i="21"/>
  <c r="BL136" i="21"/>
  <c r="AX155" i="21"/>
  <c r="AQ155" i="21"/>
  <c r="AT155" i="21"/>
  <c r="I155" i="21"/>
  <c r="CC155" i="21"/>
  <c r="AE155" i="21"/>
  <c r="U155" i="21"/>
  <c r="CH155" i="21"/>
  <c r="BL155" i="21"/>
  <c r="BM155" i="21"/>
  <c r="BH155" i="21"/>
  <c r="AS155" i="21"/>
  <c r="BP155" i="21"/>
  <c r="BQ155" i="21"/>
  <c r="BD155" i="21"/>
  <c r="AM155" i="21"/>
  <c r="AN155" i="21"/>
  <c r="CA155" i="21"/>
  <c r="W155" i="21"/>
  <c r="BU155" i="21"/>
  <c r="CI155" i="21"/>
  <c r="AW155" i="21"/>
  <c r="BR155" i="21"/>
  <c r="BN155" i="21"/>
  <c r="AF155" i="21"/>
  <c r="R136" i="21"/>
  <c r="AD136" i="21"/>
  <c r="BX136" i="21"/>
  <c r="CE136" i="21"/>
  <c r="M136" i="21"/>
  <c r="AH136" i="21"/>
  <c r="BW136" i="21"/>
  <c r="CB136" i="21"/>
  <c r="AL136" i="21"/>
  <c r="K136" i="21"/>
  <c r="AB136" i="21"/>
  <c r="X136" i="21"/>
  <c r="U136" i="21"/>
  <c r="AE136" i="21"/>
  <c r="Q136" i="21"/>
  <c r="CI136" i="21"/>
  <c r="AG136" i="21"/>
  <c r="CG136" i="21"/>
  <c r="BI136" i="21"/>
  <c r="F136" i="21"/>
  <c r="BN136" i="21"/>
  <c r="CL136" i="21"/>
  <c r="BP136" i="21"/>
  <c r="BT136" i="21"/>
  <c r="BB136" i="21"/>
  <c r="BK136" i="21"/>
  <c r="G136" i="21"/>
  <c r="AJ136" i="21"/>
  <c r="Y136" i="21"/>
  <c r="BO136" i="21"/>
  <c r="BS136" i="21"/>
  <c r="BZ136" i="21"/>
  <c r="N136" i="21"/>
  <c r="CJ136" i="21"/>
  <c r="AC136" i="21"/>
  <c r="AQ136" i="21"/>
  <c r="BJ136" i="21"/>
  <c r="CC136" i="21"/>
  <c r="BQ136" i="21"/>
  <c r="BH136" i="21"/>
  <c r="W136" i="21"/>
  <c r="H136" i="21"/>
  <c r="AA136" i="21"/>
  <c r="E136" i="21"/>
  <c r="AP136" i="21"/>
  <c r="P136" i="21"/>
  <c r="CD136" i="21"/>
  <c r="CH136" i="21"/>
  <c r="BD136" i="21"/>
  <c r="V136" i="21"/>
  <c r="AN136" i="21"/>
  <c r="AM136" i="21"/>
  <c r="AU101" i="21"/>
  <c r="AW136" i="21"/>
  <c r="C136" i="21"/>
  <c r="S136" i="21"/>
  <c r="AZ136" i="21"/>
  <c r="BV136" i="21"/>
  <c r="AT136" i="21"/>
  <c r="BY136" i="21"/>
  <c r="J136" i="21"/>
  <c r="BF136" i="21"/>
  <c r="AS136" i="21"/>
  <c r="BM136" i="21"/>
  <c r="AK136" i="21"/>
  <c r="T136" i="21"/>
  <c r="CN136" i="21"/>
  <c r="CM136" i="21"/>
  <c r="CA136" i="21"/>
  <c r="O136" i="21"/>
  <c r="L136" i="21"/>
  <c r="AF136" i="21"/>
  <c r="BU136" i="21"/>
  <c r="BC136" i="21"/>
  <c r="DD17" i="2"/>
  <c r="DL15" i="2"/>
  <c r="S15" i="2" s="1"/>
  <c r="DD13" i="20" s="1"/>
  <c r="DC14" i="20" s="1"/>
  <c r="DD18" i="2" l="1"/>
  <c r="DL16" i="2"/>
  <c r="S16" i="2" s="1"/>
  <c r="DD14" i="20" s="1"/>
  <c r="DC15" i="20" s="1"/>
  <c r="DD19" i="2" l="1"/>
  <c r="DL17" i="2"/>
  <c r="S17" i="2" s="1"/>
  <c r="DD15" i="20" s="1"/>
  <c r="DC16" i="20" s="1"/>
  <c r="DD20" i="2" l="1"/>
  <c r="DL18" i="2"/>
  <c r="S18" i="2" s="1"/>
  <c r="DD16" i="20" s="1"/>
  <c r="DC17" i="20" s="1"/>
  <c r="DD21" i="2" l="1"/>
  <c r="DL19" i="2"/>
  <c r="S19" i="2" s="1"/>
  <c r="DD17" i="20" s="1"/>
  <c r="DC18" i="20" s="1"/>
  <c r="DD22" i="2" l="1"/>
  <c r="DL20" i="2"/>
  <c r="S20" i="2" s="1"/>
  <c r="U2" i="2" s="1"/>
  <c r="DD23" i="2" l="1"/>
  <c r="DD18" i="20"/>
  <c r="DC19" i="20" s="1"/>
  <c r="DC20" i="20" s="1"/>
  <c r="DC21" i="20" s="1"/>
  <c r="DC22" i="20" s="1"/>
  <c r="DC23" i="20" s="1"/>
  <c r="DC24" i="20" s="1"/>
  <c r="DC25" i="20" s="1"/>
  <c r="DC26" i="20" s="1"/>
  <c r="DC27" i="20" s="1"/>
  <c r="DC28" i="20" s="1"/>
  <c r="DC29" i="20" s="1"/>
  <c r="DC30" i="20" s="1"/>
  <c r="DC31" i="20" s="1"/>
  <c r="DC32" i="20" s="1"/>
  <c r="DC33" i="20" s="1"/>
  <c r="DC34" i="20" s="1"/>
  <c r="DC35" i="20" s="1"/>
  <c r="DC36" i="20" s="1"/>
  <c r="DC37" i="20" s="1"/>
  <c r="DC38" i="20" s="1"/>
  <c r="DC39" i="20" s="1"/>
  <c r="DC40" i="20" s="1"/>
  <c r="DC41" i="20" s="1"/>
  <c r="DC42" i="20" s="1"/>
  <c r="DC43" i="20" s="1"/>
  <c r="DC44" i="20" s="1"/>
  <c r="DC45" i="20" s="1"/>
  <c r="DC46" i="20" s="1"/>
  <c r="DC47" i="20" s="1"/>
  <c r="DC48" i="20" s="1"/>
  <c r="DC49" i="20" s="1"/>
  <c r="DC50" i="20" s="1"/>
  <c r="DC51" i="20" s="1"/>
  <c r="DC52" i="20" s="1"/>
  <c r="DC53" i="20" s="1"/>
  <c r="DC54" i="20" s="1"/>
  <c r="DC55" i="20" s="1"/>
  <c r="DC56" i="20" s="1"/>
  <c r="DC57" i="20" s="1"/>
  <c r="DC58" i="20" s="1"/>
  <c r="DC59" i="20" s="1"/>
  <c r="DC60" i="20" s="1"/>
  <c r="DC61" i="20" s="1"/>
  <c r="DC62" i="20" s="1"/>
  <c r="DC63" i="20" s="1"/>
  <c r="DC64" i="20" s="1"/>
  <c r="DC65" i="20" s="1"/>
  <c r="DC66" i="20" s="1"/>
  <c r="DC67" i="20" s="1"/>
  <c r="DC68" i="20" s="1"/>
  <c r="DC69" i="20" s="1"/>
  <c r="DC70" i="20" s="1"/>
  <c r="DC71" i="20" s="1"/>
  <c r="DC72" i="20" s="1"/>
  <c r="DC73" i="20" s="1"/>
  <c r="DC74" i="20" s="1"/>
  <c r="DC75" i="20" s="1"/>
  <c r="DC76" i="20" s="1"/>
  <c r="DC77" i="20" s="1"/>
  <c r="DC78" i="20" s="1"/>
  <c r="DC79" i="20" s="1"/>
  <c r="DC80" i="20" s="1"/>
  <c r="DC81" i="20" s="1"/>
  <c r="DC82" i="20" s="1"/>
  <c r="DC83" i="20" s="1"/>
  <c r="DC84" i="20" s="1"/>
  <c r="DC85" i="20" s="1"/>
  <c r="DC86" i="20" s="1"/>
  <c r="DC87" i="20" s="1"/>
  <c r="DC88" i="20" s="1"/>
  <c r="DC89" i="20" s="1"/>
  <c r="DC90" i="20" s="1"/>
  <c r="DC91" i="20" s="1"/>
  <c r="DC92" i="20" s="1"/>
  <c r="DC93" i="20" s="1"/>
  <c r="DC94" i="20" s="1"/>
  <c r="DC95" i="20" s="1"/>
  <c r="DC96" i="20" s="1"/>
  <c r="DC97" i="20" s="1"/>
  <c r="DC98" i="20" s="1"/>
  <c r="DC99" i="20" s="1"/>
  <c r="DC100" i="20" s="1"/>
  <c r="DC101" i="20" s="1"/>
  <c r="DC102" i="20" s="1"/>
  <c r="DC103" i="20" s="1"/>
  <c r="DC104" i="20" s="1"/>
  <c r="DC105" i="20" s="1"/>
  <c r="DC106" i="20" s="1"/>
  <c r="DC107" i="20" s="1"/>
  <c r="DC108" i="20" s="1"/>
  <c r="DC109" i="20" s="1"/>
  <c r="DC110" i="20" s="1"/>
  <c r="DC111" i="20" s="1"/>
  <c r="DC112" i="20" s="1"/>
  <c r="DC113" i="20" s="1"/>
  <c r="DC114" i="20" s="1"/>
  <c r="DC115" i="20" s="1"/>
  <c r="DC116" i="20" s="1"/>
  <c r="DC117" i="20" s="1"/>
  <c r="DC118" i="20" s="1"/>
  <c r="DC119" i="20" s="1"/>
  <c r="DC120" i="20" s="1"/>
  <c r="DC121" i="20" s="1"/>
  <c r="DC122" i="20" s="1"/>
  <c r="DC123" i="20" s="1"/>
  <c r="DC124" i="20" s="1"/>
  <c r="DC125" i="20" s="1"/>
  <c r="DC126" i="20" s="1"/>
  <c r="DC127" i="20" s="1"/>
  <c r="DC128" i="20" s="1"/>
  <c r="DC129" i="20" s="1"/>
  <c r="DC130" i="20" s="1"/>
  <c r="DC131" i="20" s="1"/>
  <c r="DC132" i="20" s="1"/>
  <c r="DC133" i="20" s="1"/>
  <c r="DC134" i="20" s="1"/>
  <c r="DC135" i="20" s="1"/>
  <c r="DC136" i="20" s="1"/>
  <c r="DC137" i="20" s="1"/>
  <c r="DC138" i="20" s="1"/>
  <c r="DC139" i="20" s="1"/>
  <c r="DC140" i="20" s="1"/>
  <c r="DC141" i="20" s="1"/>
  <c r="DC142" i="20" s="1"/>
  <c r="DC143" i="20" s="1"/>
  <c r="DC144" i="20" s="1"/>
  <c r="DC145" i="20" s="1"/>
  <c r="DC146" i="20" s="1"/>
  <c r="DC147" i="20" s="1"/>
  <c r="DC148" i="20" s="1"/>
  <c r="DC149" i="20" s="1"/>
  <c r="DC150" i="20" s="1"/>
  <c r="DC151" i="20" s="1"/>
  <c r="DC152" i="20" s="1"/>
  <c r="DC153" i="20" s="1"/>
  <c r="DC154" i="20" s="1"/>
  <c r="DC155" i="20" s="1"/>
  <c r="DC156" i="20" s="1"/>
  <c r="DC157" i="20" s="1"/>
  <c r="DC158" i="20" s="1"/>
  <c r="DC159" i="20" s="1"/>
  <c r="DC160" i="20" s="1"/>
  <c r="DC161" i="20" s="1"/>
  <c r="DC162" i="20" s="1"/>
  <c r="DC163" i="20" s="1"/>
  <c r="DC164" i="20" s="1"/>
  <c r="DC165" i="20" s="1"/>
  <c r="DC166" i="20" s="1"/>
  <c r="DC167" i="20" s="1"/>
  <c r="DC168" i="20" s="1"/>
  <c r="DC169" i="20" s="1"/>
  <c r="DC170" i="20" s="1"/>
  <c r="DC171" i="20" s="1"/>
  <c r="DC172" i="20" s="1"/>
  <c r="DC173" i="20" s="1"/>
  <c r="DC174" i="20" s="1"/>
  <c r="DC175" i="20" s="1"/>
  <c r="DC176" i="20" s="1"/>
  <c r="DC177" i="20" s="1"/>
  <c r="DC178" i="20" s="1"/>
  <c r="DC179" i="20" s="1"/>
  <c r="DC180" i="20" s="1"/>
  <c r="DC181" i="20" s="1"/>
  <c r="DC182" i="20" s="1"/>
  <c r="DC183" i="20" s="1"/>
  <c r="DC184" i="20" s="1"/>
  <c r="DC185" i="20" s="1"/>
  <c r="DC186" i="20" s="1"/>
  <c r="DC187" i="20" s="1"/>
  <c r="DC188" i="20" s="1"/>
  <c r="DC189" i="20" s="1"/>
  <c r="DC190" i="20" s="1"/>
  <c r="DC191" i="20" s="1"/>
  <c r="DC192" i="20" s="1"/>
  <c r="DC193" i="20" s="1"/>
  <c r="DC194" i="20" s="1"/>
  <c r="DC195" i="20" s="1"/>
  <c r="DC196" i="20" s="1"/>
  <c r="DC197" i="20" s="1"/>
  <c r="DC198" i="20" s="1"/>
  <c r="DC199" i="20" s="1"/>
  <c r="DC200" i="20" s="1"/>
  <c r="DC201" i="20" s="1"/>
  <c r="DC202" i="20" s="1"/>
  <c r="DC203" i="20" s="1"/>
  <c r="DC204" i="20" s="1"/>
  <c r="DC205" i="20" s="1"/>
  <c r="DC206" i="20" s="1"/>
  <c r="DC207" i="20" s="1"/>
  <c r="DC208" i="20" s="1"/>
  <c r="DC209" i="20" s="1"/>
  <c r="DC210" i="20" s="1"/>
  <c r="DC211" i="20" s="1"/>
  <c r="DC212" i="20" s="1"/>
  <c r="DC213" i="20" s="1"/>
  <c r="DC214" i="20" s="1"/>
  <c r="DC215" i="20" s="1"/>
  <c r="DC216" i="20" s="1"/>
  <c r="DC217" i="20" s="1"/>
  <c r="DC218" i="20" s="1"/>
  <c r="DC219" i="20" s="1"/>
  <c r="DC220" i="20" s="1"/>
  <c r="DC221" i="20" s="1"/>
  <c r="DC222" i="20" s="1"/>
  <c r="DC223" i="20" s="1"/>
  <c r="DC224" i="20" s="1"/>
  <c r="DC225" i="20" s="1"/>
  <c r="DC226" i="20" s="1"/>
  <c r="DC227" i="20" s="1"/>
  <c r="DC228" i="20" s="1"/>
  <c r="DC229" i="20" s="1"/>
  <c r="DC230" i="20" s="1"/>
  <c r="DC231" i="20" s="1"/>
  <c r="DC232" i="20" s="1"/>
  <c r="DC233" i="20" s="1"/>
  <c r="DC234" i="20" s="1"/>
  <c r="DC235" i="20" s="1"/>
  <c r="DC236" i="20" s="1"/>
  <c r="DC237" i="20" s="1"/>
  <c r="DC238" i="20" s="1"/>
  <c r="DC239" i="20" s="1"/>
  <c r="DC240" i="20" s="1"/>
  <c r="DC241" i="20" s="1"/>
  <c r="DC242" i="20" s="1"/>
  <c r="DC243" i="20" s="1"/>
  <c r="DC244" i="20" s="1"/>
  <c r="DC245" i="20" s="1"/>
  <c r="DC246" i="20" s="1"/>
  <c r="DC247" i="20" s="1"/>
  <c r="DC248" i="20" s="1"/>
  <c r="DC249" i="20" s="1"/>
  <c r="DC250" i="20" s="1"/>
  <c r="DC251" i="20" s="1"/>
  <c r="DC252" i="20" s="1"/>
  <c r="DC253" i="20" s="1"/>
  <c r="DC254" i="20" s="1"/>
  <c r="DC255" i="20" s="1"/>
  <c r="DC256" i="20" s="1"/>
  <c r="DC257" i="20" s="1"/>
  <c r="DC258" i="20" s="1"/>
  <c r="DC259" i="20" s="1"/>
  <c r="DC260" i="20" s="1"/>
  <c r="DC261" i="20" s="1"/>
  <c r="DC262" i="20" s="1"/>
  <c r="DC263" i="20" s="1"/>
  <c r="DC264" i="20" s="1"/>
  <c r="DC265" i="20" s="1"/>
  <c r="DC266" i="20" s="1"/>
  <c r="DC267" i="20" s="1"/>
  <c r="DC268" i="20" s="1"/>
  <c r="DC269" i="20" s="1"/>
  <c r="DC270" i="20" s="1"/>
  <c r="DC271" i="20" s="1"/>
  <c r="DC272" i="20" s="1"/>
  <c r="DC273" i="20" s="1"/>
  <c r="DC274" i="20" s="1"/>
  <c r="DC275" i="20" s="1"/>
  <c r="DC276" i="20" s="1"/>
  <c r="DC277" i="20" s="1"/>
  <c r="DC278" i="20" s="1"/>
  <c r="DC279" i="20" s="1"/>
  <c r="DC280" i="20" s="1"/>
  <c r="DC281" i="20" s="1"/>
  <c r="DC282" i="20" s="1"/>
  <c r="DC283" i="20" s="1"/>
  <c r="DC284" i="20" s="1"/>
  <c r="DC285" i="20" s="1"/>
  <c r="DC286" i="20" s="1"/>
  <c r="DC287" i="20" s="1"/>
  <c r="DC288" i="20" s="1"/>
  <c r="DC289" i="20" s="1"/>
  <c r="DC290" i="20" s="1"/>
  <c r="DC291" i="20" s="1"/>
  <c r="DC292" i="20" s="1"/>
  <c r="DC293" i="20" s="1"/>
  <c r="DC294" i="20" s="1"/>
  <c r="DC295" i="20" s="1"/>
  <c r="DC296" i="20" s="1"/>
  <c r="DC297" i="20" s="1"/>
  <c r="DC298" i="20" s="1"/>
  <c r="DC299" i="20" s="1"/>
  <c r="DC300" i="20" s="1"/>
  <c r="DC301" i="20" s="1"/>
  <c r="DC302" i="20" s="1"/>
  <c r="DC303" i="20" s="1"/>
  <c r="DC304" i="20" s="1"/>
  <c r="DC305" i="20" s="1"/>
  <c r="DC306" i="20" s="1"/>
  <c r="DC307" i="20" s="1"/>
  <c r="DC308" i="20" s="1"/>
  <c r="DC309" i="20" s="1"/>
  <c r="DC310" i="20" s="1"/>
  <c r="DC311" i="20" s="1"/>
  <c r="DC312" i="20" s="1"/>
  <c r="DC313" i="20" s="1"/>
  <c r="DC314" i="20" s="1"/>
  <c r="DC315" i="20" s="1"/>
  <c r="DC316" i="20" s="1"/>
  <c r="DC317" i="20" s="1"/>
  <c r="DC318" i="20" s="1"/>
  <c r="DC319" i="20" s="1"/>
  <c r="DC320" i="20" s="1"/>
  <c r="DC321" i="20" s="1"/>
  <c r="DC322" i="20" s="1"/>
  <c r="DC323" i="20" s="1"/>
  <c r="DC324" i="20" s="1"/>
  <c r="DC325" i="20" s="1"/>
  <c r="DC326" i="20" s="1"/>
  <c r="DC327" i="20" s="1"/>
  <c r="DC328" i="20" s="1"/>
  <c r="DC329" i="20" s="1"/>
  <c r="DC330" i="20" s="1"/>
  <c r="DC331" i="20" s="1"/>
  <c r="DC332" i="20" s="1"/>
  <c r="DC333" i="20" s="1"/>
  <c r="DC334" i="20" s="1"/>
  <c r="DC335" i="20" s="1"/>
  <c r="DC336" i="20" s="1"/>
  <c r="DC337" i="20" s="1"/>
  <c r="DC338" i="20" s="1"/>
  <c r="DC339" i="20" s="1"/>
  <c r="DC340" i="20" s="1"/>
  <c r="DC341" i="20" s="1"/>
  <c r="DC342" i="20" s="1"/>
  <c r="DC343" i="20" s="1"/>
  <c r="DC344" i="20" s="1"/>
  <c r="DC345" i="20" s="1"/>
  <c r="DC346" i="20" s="1"/>
  <c r="DC347" i="20" s="1"/>
  <c r="DC348" i="20" s="1"/>
  <c r="DC349" i="20" s="1"/>
  <c r="DC350" i="20" s="1"/>
  <c r="DC351" i="20" s="1"/>
  <c r="DC352" i="20" s="1"/>
  <c r="DC353" i="20" s="1"/>
  <c r="DC354" i="20" s="1"/>
  <c r="DC355" i="20" s="1"/>
  <c r="DC356" i="20" s="1"/>
  <c r="DC357" i="20" s="1"/>
  <c r="DC358" i="20" s="1"/>
  <c r="DC359" i="20" s="1"/>
  <c r="DC360" i="20" s="1"/>
  <c r="DC361" i="20" s="1"/>
  <c r="DC362" i="20" s="1"/>
  <c r="DC363" i="20" s="1"/>
  <c r="DC364" i="20" s="1"/>
  <c r="DC365" i="20" s="1"/>
  <c r="DC366" i="20" s="1"/>
  <c r="DC367" i="20" s="1"/>
  <c r="DC368" i="20" s="1"/>
  <c r="DC369" i="20" s="1"/>
  <c r="DC370" i="20" s="1"/>
  <c r="DC371" i="20" s="1"/>
  <c r="DC372" i="20" s="1"/>
  <c r="DC373" i="20" s="1"/>
  <c r="DC374" i="20" s="1"/>
  <c r="DC375" i="20" s="1"/>
  <c r="DC376" i="20" s="1"/>
  <c r="DC377" i="20" s="1"/>
  <c r="DC378" i="20" s="1"/>
  <c r="DC379" i="20" s="1"/>
  <c r="E4" i="1"/>
  <c r="E3" i="1" s="1"/>
  <c r="DL21" i="2"/>
  <c r="Z2" i="3" l="1"/>
  <c r="Z2" i="40"/>
  <c r="DC380" i="20"/>
  <c r="DC381" i="20" s="1"/>
  <c r="DC382" i="20" s="1"/>
  <c r="DC383" i="20" s="1"/>
  <c r="DC384" i="20" s="1"/>
  <c r="DC385" i="20" s="1"/>
  <c r="DC386" i="20" s="1"/>
  <c r="DC387" i="20" s="1"/>
  <c r="DC388" i="20" s="1"/>
  <c r="DC389" i="20" s="1"/>
  <c r="DC390" i="20" s="1"/>
  <c r="DC391" i="20" s="1"/>
  <c r="DC392" i="20" s="1"/>
  <c r="DC393" i="20" s="1"/>
  <c r="DC394" i="20" s="1"/>
  <c r="DC395" i="20" s="1"/>
  <c r="DC396" i="20" s="1"/>
  <c r="DC397" i="20" s="1"/>
  <c r="DC398" i="20" s="1"/>
  <c r="DC399" i="20" s="1"/>
  <c r="DC400" i="20" s="1"/>
  <c r="DC401" i="20" s="1"/>
  <c r="DC402" i="20" s="1"/>
  <c r="DC403" i="20" s="1"/>
  <c r="DC404" i="20" s="1"/>
  <c r="DC405" i="20" s="1"/>
  <c r="DC406" i="20" s="1"/>
  <c r="DC407" i="20" s="1"/>
  <c r="DC408" i="20" s="1"/>
  <c r="DC409" i="20" s="1"/>
  <c r="DC410" i="20" s="1"/>
  <c r="DC411" i="20" s="1"/>
  <c r="DC412" i="20" s="1"/>
  <c r="DC413" i="20" s="1"/>
  <c r="DC414" i="20" s="1"/>
  <c r="DC415" i="20" s="1"/>
  <c r="DC416" i="20" s="1"/>
  <c r="DC417" i="20" s="1"/>
  <c r="DC418" i="20" s="1"/>
  <c r="DC419" i="20" s="1"/>
  <c r="DC420" i="20" s="1"/>
  <c r="DC421" i="20" s="1"/>
  <c r="DC422" i="20" s="1"/>
  <c r="DC423" i="20" s="1"/>
  <c r="DC424" i="20" s="1"/>
  <c r="DC425" i="20" s="1"/>
  <c r="DC426" i="20" s="1"/>
  <c r="DC427" i="20" s="1"/>
  <c r="DC428" i="20" s="1"/>
  <c r="DC429" i="20" s="1"/>
  <c r="DC430" i="20" s="1"/>
  <c r="DC431" i="20" s="1"/>
  <c r="DC432" i="20" s="1"/>
  <c r="DC433" i="20" s="1"/>
  <c r="DC434" i="20" s="1"/>
  <c r="DC435" i="20" s="1"/>
  <c r="DC436" i="20" s="1"/>
  <c r="DC437" i="20" s="1"/>
  <c r="DC438" i="20" s="1"/>
  <c r="DC439" i="20" s="1"/>
  <c r="DC440" i="20" s="1"/>
  <c r="DC441" i="20" s="1"/>
  <c r="DC442" i="20" s="1"/>
  <c r="DC443" i="20" s="1"/>
  <c r="DC444" i="20" s="1"/>
  <c r="DC445" i="20" s="1"/>
  <c r="DC446" i="20" s="1"/>
  <c r="DC447" i="20" s="1"/>
  <c r="DC448" i="20" s="1"/>
  <c r="DC449" i="20" s="1"/>
  <c r="DC450" i="20" s="1"/>
  <c r="DC451" i="20" s="1"/>
  <c r="DC452" i="20" s="1"/>
  <c r="DC453" i="20" s="1"/>
  <c r="DC454" i="20" s="1"/>
  <c r="DC455" i="20" s="1"/>
  <c r="DC456" i="20" s="1"/>
  <c r="DC457" i="20" s="1"/>
  <c r="DC458" i="20" s="1"/>
  <c r="DC459" i="20" s="1"/>
  <c r="DC460" i="20" s="1"/>
  <c r="DC461" i="20" s="1"/>
  <c r="DC462" i="20" s="1"/>
  <c r="DC463" i="20" s="1"/>
  <c r="DC464" i="20" s="1"/>
  <c r="DC465" i="20" s="1"/>
  <c r="DC466" i="20" s="1"/>
  <c r="DC467" i="20" s="1"/>
  <c r="DC468" i="20" s="1"/>
  <c r="DC469" i="20" s="1"/>
  <c r="DD24" i="2"/>
  <c r="DL22" i="2"/>
  <c r="Z2" i="22"/>
  <c r="Z2" i="4"/>
  <c r="Z2" i="2"/>
  <c r="Z2" i="5"/>
  <c r="Z2" i="8"/>
  <c r="Z2" i="9"/>
  <c r="Z2" i="25"/>
  <c r="Z2" i="23"/>
  <c r="Z2" i="34"/>
  <c r="Z2" i="29"/>
  <c r="Z2" i="31"/>
  <c r="Z2" i="37"/>
  <c r="Z2" i="6"/>
  <c r="Z2" i="13"/>
  <c r="Z2" i="24"/>
  <c r="Z2" i="30"/>
  <c r="Z2" i="7"/>
  <c r="Z2" i="35"/>
  <c r="Z2" i="12"/>
  <c r="AT19" i="20" s="1"/>
  <c r="Z2" i="10"/>
  <c r="Z2" i="11"/>
  <c r="FB217" i="20" l="1"/>
  <c r="FB215" i="20"/>
  <c r="DC470" i="20"/>
  <c r="DC471" i="20" s="1"/>
  <c r="DC472" i="20" s="1"/>
  <c r="DC473" i="20" s="1"/>
  <c r="DC474" i="20" s="1"/>
  <c r="DC475" i="20" s="1"/>
  <c r="DC476" i="20" s="1"/>
  <c r="DC477" i="20" s="1"/>
  <c r="DC478" i="20" s="1"/>
  <c r="DC479" i="20" s="1"/>
  <c r="DC480" i="20" s="1"/>
  <c r="DC481" i="20" s="1"/>
  <c r="DC482" i="20" s="1"/>
  <c r="DC483" i="20" s="1"/>
  <c r="DC484" i="20" s="1"/>
  <c r="DC485" i="20" s="1"/>
  <c r="DC486" i="20" s="1"/>
  <c r="DC487" i="20" s="1"/>
  <c r="ES362" i="20"/>
  <c r="ES361" i="20"/>
  <c r="ES54" i="20"/>
  <c r="ES53" i="20"/>
  <c r="FB288" i="20"/>
  <c r="FB87" i="20"/>
  <c r="FB286" i="20"/>
  <c r="FB81" i="20"/>
  <c r="FB77" i="20"/>
  <c r="FB216" i="20"/>
  <c r="FB44" i="20"/>
  <c r="FB214" i="20"/>
  <c r="FB42" i="20"/>
  <c r="FB341" i="20"/>
  <c r="FB211" i="20"/>
  <c r="FB31" i="20"/>
  <c r="FB340" i="20"/>
  <c r="FB210" i="20"/>
  <c r="FB19" i="20"/>
  <c r="FB290" i="20"/>
  <c r="FB169" i="20"/>
  <c r="FB184" i="20"/>
  <c r="FB173" i="20"/>
  <c r="FB304" i="20"/>
  <c r="FB305" i="20"/>
  <c r="FB306" i="20"/>
  <c r="DD25" i="2"/>
  <c r="DL23" i="2"/>
  <c r="DC488" i="20" l="1"/>
  <c r="DC489" i="20" s="1"/>
  <c r="DC490" i="20" s="1"/>
  <c r="DC491" i="20" s="1"/>
  <c r="DC492" i="20" s="1"/>
  <c r="DC493" i="20" s="1"/>
  <c r="DC494" i="20" s="1"/>
  <c r="DC495" i="20" s="1"/>
  <c r="DC496" i="20" s="1"/>
  <c r="DC497" i="20" s="1"/>
  <c r="DC498" i="20" s="1"/>
  <c r="DC499" i="20" s="1"/>
  <c r="DC500" i="20" s="1"/>
  <c r="DC501" i="20" s="1"/>
  <c r="DC502" i="20" s="1"/>
  <c r="DC503" i="20" s="1"/>
  <c r="DC504" i="20" s="1"/>
  <c r="DC505" i="20" s="1"/>
  <c r="DC506" i="20" s="1"/>
  <c r="DC507" i="20" s="1"/>
  <c r="DC508" i="20" s="1"/>
  <c r="DC509" i="20" s="1"/>
  <c r="DC510" i="20" s="1"/>
  <c r="DC511" i="20" s="1"/>
  <c r="DC512" i="20" s="1"/>
  <c r="DD26" i="2"/>
  <c r="DL24" i="2"/>
  <c r="DC513" i="20" l="1"/>
  <c r="DC514" i="20" s="1"/>
  <c r="DC515" i="20" s="1"/>
  <c r="DC516" i="20" s="1"/>
  <c r="DC517" i="20" s="1"/>
  <c r="DC518" i="20" s="1"/>
  <c r="DC519" i="20" s="1"/>
  <c r="DC520" i="20" s="1"/>
  <c r="DC521" i="20" s="1"/>
  <c r="DC522" i="20" s="1"/>
  <c r="DC523" i="20" s="1"/>
  <c r="DC524" i="20" s="1"/>
  <c r="DC525" i="20" s="1"/>
  <c r="DC526" i="20" s="1"/>
  <c r="DC527" i="20" s="1"/>
  <c r="DC528" i="20" s="1"/>
  <c r="DC529" i="20" s="1"/>
  <c r="DC530" i="20" s="1"/>
  <c r="DC531" i="20" s="1"/>
  <c r="DC532" i="20" s="1"/>
  <c r="DC533" i="20" s="1"/>
  <c r="DC534" i="20" s="1"/>
  <c r="DC535" i="20" s="1"/>
  <c r="DC536" i="20" s="1"/>
  <c r="DC537" i="20" s="1"/>
  <c r="DC538" i="20" s="1"/>
  <c r="DC539" i="20" s="1"/>
  <c r="DC540" i="20" s="1"/>
  <c r="DC541" i="20" s="1"/>
  <c r="DC542" i="20" s="1"/>
  <c r="DC543" i="20" s="1"/>
  <c r="DC544" i="20" s="1"/>
  <c r="DC545" i="20" s="1"/>
  <c r="DC546" i="20" s="1"/>
  <c r="DC547" i="20" s="1"/>
  <c r="DC548" i="20" s="1"/>
  <c r="DC549" i="20" s="1"/>
  <c r="DC550" i="20" s="1"/>
  <c r="DC551" i="20" s="1"/>
  <c r="DC552" i="20" s="1"/>
  <c r="DC553" i="20" s="1"/>
  <c r="DC554" i="20" s="1"/>
  <c r="DC555" i="20" s="1"/>
  <c r="DC556" i="20" s="1"/>
  <c r="DC557" i="20" s="1"/>
  <c r="DC558" i="20" s="1"/>
  <c r="DC559" i="20" s="1"/>
  <c r="DC560" i="20" s="1"/>
  <c r="DC561" i="20" s="1"/>
  <c r="DC562" i="20" s="1"/>
  <c r="DC563" i="20" s="1"/>
  <c r="DC564" i="20" s="1"/>
  <c r="DC565" i="20" s="1"/>
  <c r="DC566" i="20" s="1"/>
  <c r="DC567" i="20" s="1"/>
  <c r="DC568" i="20" s="1"/>
  <c r="DC569" i="20" s="1"/>
  <c r="DC570" i="20" s="1"/>
  <c r="DC571" i="20" s="1"/>
  <c r="DC572" i="20" s="1"/>
  <c r="DC573" i="20" s="1"/>
  <c r="DC574" i="20" s="1"/>
  <c r="DC575" i="20" s="1"/>
  <c r="DC576" i="20" s="1"/>
  <c r="DC577" i="20" s="1"/>
  <c r="DC578" i="20" s="1"/>
  <c r="DC579" i="20" s="1"/>
  <c r="DC580" i="20" s="1"/>
  <c r="DC581" i="20" s="1"/>
  <c r="DC582" i="20" s="1"/>
  <c r="DC583" i="20" s="1"/>
  <c r="DC584" i="20" s="1"/>
  <c r="DC585" i="20" s="1"/>
  <c r="DC586" i="20" s="1"/>
  <c r="DC587" i="20" s="1"/>
  <c r="DC588" i="20" s="1"/>
  <c r="DC589" i="20" s="1"/>
  <c r="DC590" i="20" s="1"/>
  <c r="DC591" i="20" s="1"/>
  <c r="DC592" i="20" s="1"/>
  <c r="DC593" i="20" s="1"/>
  <c r="DC594" i="20" s="1"/>
  <c r="DC595" i="20" s="1"/>
  <c r="DC596" i="20" s="1"/>
  <c r="DC597" i="20" s="1"/>
  <c r="DC598" i="20" s="1"/>
  <c r="DC599" i="20" s="1"/>
  <c r="DC600" i="20" s="1"/>
  <c r="DC601" i="20" s="1"/>
  <c r="DC602" i="20" s="1"/>
  <c r="DC603" i="20" s="1"/>
  <c r="DC604" i="20" s="1"/>
  <c r="DC605" i="20" s="1"/>
  <c r="DC606" i="20" s="1"/>
  <c r="DC607" i="20" s="1"/>
  <c r="DC608" i="20" s="1"/>
  <c r="DC609" i="20" s="1"/>
  <c r="DC610" i="20" s="1"/>
  <c r="DC611" i="20" s="1"/>
  <c r="DC612" i="20" s="1"/>
  <c r="DC613" i="20" s="1"/>
  <c r="DC614" i="20" s="1"/>
  <c r="DC615" i="20" s="1"/>
  <c r="DC616" i="20" s="1"/>
  <c r="DC617" i="20" s="1"/>
  <c r="DC618" i="20" s="1"/>
  <c r="DC619" i="20" s="1"/>
  <c r="DC620" i="20" s="1"/>
  <c r="DC621" i="20" s="1"/>
  <c r="DC622" i="20" s="1"/>
  <c r="DC623" i="20" s="1"/>
  <c r="DC624" i="20" s="1"/>
  <c r="DC625" i="20" s="1"/>
  <c r="DC626" i="20" s="1"/>
  <c r="DC627" i="20" s="1"/>
  <c r="DC628" i="20" s="1"/>
  <c r="DC629" i="20" s="1"/>
  <c r="DC630" i="20" s="1"/>
  <c r="DC631" i="20" s="1"/>
  <c r="DC632" i="20" s="1"/>
  <c r="DC633" i="20" s="1"/>
  <c r="DC634" i="20" s="1"/>
  <c r="DC635" i="20" s="1"/>
  <c r="DC636" i="20" s="1"/>
  <c r="DC637" i="20" s="1"/>
  <c r="DC638" i="20" s="1"/>
  <c r="DC639" i="20" s="1"/>
  <c r="DC640" i="20" s="1"/>
  <c r="DC641" i="20" s="1"/>
  <c r="DC642" i="20" s="1"/>
  <c r="DC643" i="20" s="1"/>
  <c r="DC644" i="20" s="1"/>
  <c r="DC645" i="20" s="1"/>
  <c r="DC646" i="20" s="1"/>
  <c r="DC647" i="20" s="1"/>
  <c r="DC648" i="20" s="1"/>
  <c r="DC649" i="20" s="1"/>
  <c r="DC650" i="20" s="1"/>
  <c r="DC651" i="20" s="1"/>
  <c r="DC652" i="20" s="1"/>
  <c r="DC653" i="20" s="1"/>
  <c r="DC654" i="20" s="1"/>
  <c r="DC655" i="20" s="1"/>
  <c r="DC656" i="20" s="1"/>
  <c r="DC657" i="20" s="1"/>
  <c r="DC658" i="20" s="1"/>
  <c r="DC659" i="20" s="1"/>
  <c r="DC660" i="20" s="1"/>
  <c r="DC661" i="20" s="1"/>
  <c r="DC662" i="20" s="1"/>
  <c r="DC663" i="20" s="1"/>
  <c r="DC664" i="20" s="1"/>
  <c r="DC665" i="20" s="1"/>
  <c r="DC666" i="20" s="1"/>
  <c r="DC667" i="20" s="1"/>
  <c r="DC668" i="20" s="1"/>
  <c r="DC669" i="20" s="1"/>
  <c r="DC670" i="20" s="1"/>
  <c r="DC671" i="20" s="1"/>
  <c r="DC672" i="20" s="1"/>
  <c r="DC673" i="20" s="1"/>
  <c r="DC674" i="20" s="1"/>
  <c r="DC675" i="20" s="1"/>
  <c r="DC676" i="20" s="1"/>
  <c r="DC677" i="20" s="1"/>
  <c r="DC678" i="20" s="1"/>
  <c r="DC679" i="20" s="1"/>
  <c r="DC680" i="20" s="1"/>
  <c r="DC681" i="20" s="1"/>
  <c r="DC682" i="20" s="1"/>
  <c r="DC683" i="20" s="1"/>
  <c r="DC684" i="20" s="1"/>
  <c r="DC685" i="20" s="1"/>
  <c r="DC686" i="20" s="1"/>
  <c r="DC687" i="20" s="1"/>
  <c r="DC688" i="20" s="1"/>
  <c r="DC689" i="20" s="1"/>
  <c r="DC690" i="20" s="1"/>
  <c r="DC691" i="20" s="1"/>
  <c r="DC692" i="20" s="1"/>
  <c r="DC693" i="20" s="1"/>
  <c r="DC694" i="20" s="1"/>
  <c r="DC695" i="20" s="1"/>
  <c r="DC696" i="20" s="1"/>
  <c r="DC697" i="20" s="1"/>
  <c r="DC698" i="20" s="1"/>
  <c r="DC699" i="20" s="1"/>
  <c r="DC700" i="20" s="1"/>
  <c r="DC701" i="20" s="1"/>
  <c r="DC702" i="20" s="1"/>
  <c r="DC703" i="20" s="1"/>
  <c r="DC704" i="20" s="1"/>
  <c r="DC705" i="20" s="1"/>
  <c r="DC706" i="20" s="1"/>
  <c r="DC707" i="20" s="1"/>
  <c r="DC708" i="20" s="1"/>
  <c r="DC709" i="20" s="1"/>
  <c r="DC710" i="20" s="1"/>
  <c r="DC711" i="20" s="1"/>
  <c r="DC712" i="20" s="1"/>
  <c r="DC713" i="20" s="1"/>
  <c r="DC714" i="20" s="1"/>
  <c r="DC715" i="20" s="1"/>
  <c r="DC716" i="20" s="1"/>
  <c r="DC717" i="20" s="1"/>
  <c r="DC718" i="20" s="1"/>
  <c r="DC719" i="20" s="1"/>
  <c r="DC720" i="20" s="1"/>
  <c r="DC721" i="20" s="1"/>
  <c r="DC722" i="20" s="1"/>
  <c r="DC723" i="20" s="1"/>
  <c r="DC724" i="20" s="1"/>
  <c r="DC725" i="20" s="1"/>
  <c r="DC726" i="20" s="1"/>
  <c r="DC727" i="20" s="1"/>
  <c r="DC728" i="20" s="1"/>
  <c r="DC729" i="20" s="1"/>
  <c r="DC730" i="20" s="1"/>
  <c r="DC731" i="20" s="1"/>
  <c r="DC732" i="20" s="1"/>
  <c r="DC733" i="20" s="1"/>
  <c r="DC734" i="20" s="1"/>
  <c r="DC735" i="20" s="1"/>
  <c r="DC736" i="20" s="1"/>
  <c r="DC737" i="20" s="1"/>
  <c r="DC738" i="20" s="1"/>
  <c r="DC739" i="20" s="1"/>
  <c r="DC740" i="20" s="1"/>
  <c r="DC741" i="20" s="1"/>
  <c r="DC742" i="20" s="1"/>
  <c r="DC743" i="20" s="1"/>
  <c r="DC744" i="20" s="1"/>
  <c r="DC745" i="20" s="1"/>
  <c r="DC746" i="20" s="1"/>
  <c r="DC747" i="20" s="1"/>
  <c r="DC748" i="20" s="1"/>
  <c r="DC749" i="20" s="1"/>
  <c r="DC750" i="20" s="1"/>
  <c r="DC751" i="20" s="1"/>
  <c r="DC752" i="20" s="1"/>
  <c r="DC753" i="20" s="1"/>
  <c r="DC754" i="20" s="1"/>
  <c r="DC755" i="20" s="1"/>
  <c r="DC756" i="20" s="1"/>
  <c r="DC757" i="20" s="1"/>
  <c r="DC758" i="20" s="1"/>
  <c r="DC759" i="20" s="1"/>
  <c r="DC760" i="20" s="1"/>
  <c r="DC761" i="20" s="1"/>
  <c r="DC762" i="20" s="1"/>
  <c r="DC763" i="20" s="1"/>
  <c r="DC764" i="20" s="1"/>
  <c r="DC765" i="20" s="1"/>
  <c r="DC766" i="20" s="1"/>
  <c r="DC767" i="20" s="1"/>
  <c r="DC768" i="20" s="1"/>
  <c r="DC769" i="20" s="1"/>
  <c r="DC770" i="20" s="1"/>
  <c r="DC771" i="20" s="1"/>
  <c r="DC772" i="20" s="1"/>
  <c r="DC773" i="20" s="1"/>
  <c r="DC774" i="20" s="1"/>
  <c r="DC775" i="20" s="1"/>
  <c r="DC776" i="20" s="1"/>
  <c r="DC777" i="20" s="1"/>
  <c r="DC778" i="20" s="1"/>
  <c r="DC779" i="20" s="1"/>
  <c r="DC780" i="20" s="1"/>
  <c r="DC781" i="20" s="1"/>
  <c r="DC782" i="20" s="1"/>
  <c r="DC783" i="20" s="1"/>
  <c r="DC784" i="20" s="1"/>
  <c r="DC785" i="20" s="1"/>
  <c r="DC786" i="20" s="1"/>
  <c r="DC787" i="20" s="1"/>
  <c r="DC788" i="20" s="1"/>
  <c r="DC789" i="20" s="1"/>
  <c r="DC790" i="20" s="1"/>
  <c r="DC791" i="20" s="1"/>
  <c r="DC792" i="20" s="1"/>
  <c r="DC793" i="20" s="1"/>
  <c r="DC794" i="20" s="1"/>
  <c r="DC795" i="20" s="1"/>
  <c r="DC796" i="20" s="1"/>
  <c r="DC797" i="20" s="1"/>
  <c r="DC798" i="20" s="1"/>
  <c r="DC799" i="20" s="1"/>
  <c r="DC800" i="20" s="1"/>
  <c r="DC801" i="20" s="1"/>
  <c r="DC802" i="20" s="1"/>
  <c r="DC803" i="20" s="1"/>
  <c r="DC804" i="20" s="1"/>
  <c r="DC805" i="20" s="1"/>
  <c r="DC806" i="20" s="1"/>
  <c r="DC807" i="20" s="1"/>
  <c r="DC808" i="20" s="1"/>
  <c r="DC809" i="20" s="1"/>
  <c r="DC810" i="20" s="1"/>
  <c r="DC811" i="20" s="1"/>
  <c r="DC812" i="20" s="1"/>
  <c r="DC813" i="20" s="1"/>
  <c r="DC814" i="20" s="1"/>
  <c r="DC815" i="20" s="1"/>
  <c r="DC816" i="20" s="1"/>
  <c r="DC817" i="20" s="1"/>
  <c r="DC818" i="20" s="1"/>
  <c r="DC819" i="20" s="1"/>
  <c r="DC820" i="20" s="1"/>
  <c r="DC821" i="20" s="1"/>
  <c r="DC822" i="20" s="1"/>
  <c r="DC823" i="20" s="1"/>
  <c r="DC824" i="20" s="1"/>
  <c r="DC825" i="20" s="1"/>
  <c r="DC826" i="20" s="1"/>
  <c r="DC827" i="20" s="1"/>
  <c r="DC828" i="20" s="1"/>
  <c r="DC829" i="20" s="1"/>
  <c r="DC830" i="20" s="1"/>
  <c r="DC831" i="20" s="1"/>
  <c r="DC832" i="20" s="1"/>
  <c r="DC833" i="20" s="1"/>
  <c r="DC834" i="20" s="1"/>
  <c r="DC835" i="20" s="1"/>
  <c r="DC836" i="20" s="1"/>
  <c r="DC837" i="20" s="1"/>
  <c r="DC838" i="20" s="1"/>
  <c r="DC839" i="20" s="1"/>
  <c r="DC840" i="20" s="1"/>
  <c r="DC841" i="20" s="1"/>
  <c r="DC842" i="20" s="1"/>
  <c r="DC843" i="20" s="1"/>
  <c r="DC844" i="20" s="1"/>
  <c r="DC845" i="20" s="1"/>
  <c r="DC846" i="20" s="1"/>
  <c r="DC847" i="20" s="1"/>
  <c r="DC848" i="20" s="1"/>
  <c r="DC849" i="20" s="1"/>
  <c r="DC850" i="20" s="1"/>
  <c r="DC851" i="20" s="1"/>
  <c r="DC852" i="20" s="1"/>
  <c r="DC853" i="20" s="1"/>
  <c r="DC854" i="20" s="1"/>
  <c r="DC855" i="20" s="1"/>
  <c r="DC856" i="20" s="1"/>
  <c r="DC857" i="20" s="1"/>
  <c r="DC858" i="20" s="1"/>
  <c r="DC859" i="20" s="1"/>
  <c r="DC860" i="20" s="1"/>
  <c r="DC861" i="20" s="1"/>
  <c r="DC862" i="20" s="1"/>
  <c r="DC863" i="20" s="1"/>
  <c r="DC864" i="20" s="1"/>
  <c r="DC865" i="20" s="1"/>
  <c r="DC866" i="20" s="1"/>
  <c r="DC867" i="20" s="1"/>
  <c r="DC868" i="20" s="1"/>
  <c r="DC869" i="20" s="1"/>
  <c r="DC870" i="20" s="1"/>
  <c r="DC871" i="20" s="1"/>
  <c r="DC872" i="20" s="1"/>
  <c r="DC873" i="20" s="1"/>
  <c r="DC874" i="20" s="1"/>
  <c r="DC875" i="20" s="1"/>
  <c r="DC876" i="20" s="1"/>
  <c r="DC877" i="20" s="1"/>
  <c r="DC878" i="20" s="1"/>
  <c r="DC879" i="20" s="1"/>
  <c r="DC880" i="20" s="1"/>
  <c r="DC881" i="20" s="1"/>
  <c r="DC882" i="20" s="1"/>
  <c r="DC883" i="20" s="1"/>
  <c r="DC884" i="20" s="1"/>
  <c r="DC885" i="20" s="1"/>
  <c r="DC886" i="20" s="1"/>
  <c r="DC887" i="20" s="1"/>
  <c r="DC888" i="20" s="1"/>
  <c r="DC889" i="20" s="1"/>
  <c r="DC890" i="20" s="1"/>
  <c r="DC891" i="20" s="1"/>
  <c r="DC892" i="20" s="1"/>
  <c r="DC893" i="20" s="1"/>
  <c r="DC894" i="20" s="1"/>
  <c r="DC895" i="20" s="1"/>
  <c r="DC896" i="20" s="1"/>
  <c r="DC897" i="20" s="1"/>
  <c r="DC898" i="20" s="1"/>
  <c r="DC899" i="20" s="1"/>
  <c r="DC900" i="20" s="1"/>
  <c r="DC901" i="20" s="1"/>
  <c r="DC902" i="20" s="1"/>
  <c r="DC903" i="20" s="1"/>
  <c r="DC904" i="20" s="1"/>
  <c r="DC905" i="20" s="1"/>
  <c r="DC906" i="20" s="1"/>
  <c r="DC907" i="20" s="1"/>
  <c r="DC908" i="20" s="1"/>
  <c r="DC909" i="20" s="1"/>
  <c r="DC910" i="20" s="1"/>
  <c r="DC911" i="20" s="1"/>
  <c r="DC912" i="20" s="1"/>
  <c r="DC913" i="20" s="1"/>
  <c r="DC914" i="20" s="1"/>
  <c r="DC915" i="20" s="1"/>
  <c r="DC916" i="20" s="1"/>
  <c r="DC917" i="20" s="1"/>
  <c r="DC918" i="20" s="1"/>
  <c r="DC919" i="20" s="1"/>
  <c r="DC920" i="20" s="1"/>
  <c r="DC921" i="20" s="1"/>
  <c r="DC922" i="20" s="1"/>
  <c r="DC923" i="20" s="1"/>
  <c r="DC924" i="20" s="1"/>
  <c r="DC925" i="20" s="1"/>
  <c r="DC926" i="20" s="1"/>
  <c r="DC927" i="20" s="1"/>
  <c r="DC928" i="20" s="1"/>
  <c r="DC929" i="20" s="1"/>
  <c r="DC930" i="20" s="1"/>
  <c r="DC931" i="20" s="1"/>
  <c r="DC932" i="20" s="1"/>
  <c r="DC933" i="20" s="1"/>
  <c r="DC934" i="20" s="1"/>
  <c r="DC935" i="20" s="1"/>
  <c r="DC936" i="20" s="1"/>
  <c r="DC937" i="20" s="1"/>
  <c r="DC938" i="20" s="1"/>
  <c r="DC939" i="20" s="1"/>
  <c r="DC940" i="20" s="1"/>
  <c r="DC941" i="20" s="1"/>
  <c r="DC942" i="20" s="1"/>
  <c r="DC943" i="20" s="1"/>
  <c r="DC944" i="20" s="1"/>
  <c r="DC945" i="20" s="1"/>
  <c r="DC946" i="20" s="1"/>
  <c r="DC947" i="20" s="1"/>
  <c r="DC948" i="20" s="1"/>
  <c r="DC949" i="20" s="1"/>
  <c r="DC950" i="20" s="1"/>
  <c r="DC951" i="20" s="1"/>
  <c r="DC952" i="20" s="1"/>
  <c r="DC953" i="20" s="1"/>
  <c r="DC954" i="20" s="1"/>
  <c r="DC955" i="20" s="1"/>
  <c r="DC956" i="20" s="1"/>
  <c r="DC957" i="20" s="1"/>
  <c r="DC958" i="20" s="1"/>
  <c r="DC959" i="20" s="1"/>
  <c r="DC960" i="20" s="1"/>
  <c r="DC961" i="20" s="1"/>
  <c r="DC962" i="20" s="1"/>
  <c r="DC963" i="20" s="1"/>
  <c r="DC964" i="20" s="1"/>
  <c r="DC965" i="20" s="1"/>
  <c r="DC966" i="20" s="1"/>
  <c r="DC967" i="20" s="1"/>
  <c r="DC968" i="20" s="1"/>
  <c r="DC969" i="20" s="1"/>
  <c r="DC970" i="20" s="1"/>
  <c r="DC971" i="20" s="1"/>
  <c r="DC972" i="20" s="1"/>
  <c r="DC973" i="20" s="1"/>
  <c r="DC974" i="20" s="1"/>
  <c r="DC975" i="20" s="1"/>
  <c r="DC976" i="20" s="1"/>
  <c r="DC977" i="20" s="1"/>
  <c r="DC978" i="20" s="1"/>
  <c r="DC979" i="20" s="1"/>
  <c r="DC980" i="20" s="1"/>
  <c r="DC981" i="20" s="1"/>
  <c r="DC982" i="20" s="1"/>
  <c r="DC983" i="20" s="1"/>
  <c r="DC984" i="20" s="1"/>
  <c r="DC985" i="20" s="1"/>
  <c r="DC986" i="20" s="1"/>
  <c r="DC987" i="20" s="1"/>
  <c r="DC988" i="20" s="1"/>
  <c r="DC989" i="20" s="1"/>
  <c r="DC990" i="20" s="1"/>
  <c r="DC991" i="20" s="1"/>
  <c r="DC992" i="20" s="1"/>
  <c r="DC993" i="20" s="1"/>
  <c r="DC994" i="20" s="1"/>
  <c r="DC995" i="20" s="1"/>
  <c r="DC996" i="20" s="1"/>
  <c r="DC997" i="20" s="1"/>
  <c r="DC998" i="20" s="1"/>
  <c r="DC999" i="20" s="1"/>
  <c r="DC1000" i="20" s="1"/>
  <c r="DC1001" i="20" s="1"/>
  <c r="DC1002" i="20" s="1"/>
  <c r="DC1003" i="20" s="1"/>
  <c r="DC1004" i="20" s="1"/>
  <c r="DC1005" i="20" s="1"/>
  <c r="DC1006" i="20" s="1"/>
  <c r="DC1007" i="20" s="1"/>
  <c r="DC1008" i="20" s="1"/>
  <c r="DD27" i="2"/>
  <c r="DL25" i="2"/>
  <c r="DJ6" i="20" l="1"/>
  <c r="DI6" i="20"/>
  <c r="DI11" i="20"/>
  <c r="DJ11" i="20"/>
  <c r="DK11" i="20" s="1"/>
  <c r="DL15" i="20" s="1"/>
  <c r="DM15" i="20" s="1"/>
  <c r="DJ16" i="20"/>
  <c r="EB16" i="20" s="1"/>
  <c r="DI16" i="20"/>
  <c r="DK16" i="20" s="1"/>
  <c r="DL16" i="20" s="1"/>
  <c r="DM16" i="20" s="1"/>
  <c r="DI271" i="20"/>
  <c r="DK271" i="20" s="1"/>
  <c r="DI186" i="20"/>
  <c r="DK186" i="20" s="1"/>
  <c r="DI206" i="20"/>
  <c r="DK206" i="20" s="1"/>
  <c r="DJ266" i="20"/>
  <c r="EB266" i="20" s="1"/>
  <c r="DI131" i="20"/>
  <c r="DK131" i="20" s="1"/>
  <c r="DJ211" i="20"/>
  <c r="EB211" i="20" s="1"/>
  <c r="DI86" i="20"/>
  <c r="DK86" i="20" s="1"/>
  <c r="DJ261" i="20"/>
  <c r="EB261" i="20" s="1"/>
  <c r="DI176" i="20"/>
  <c r="DK176" i="20" s="1"/>
  <c r="DI41" i="20"/>
  <c r="DK41" i="20" s="1"/>
  <c r="DJ246" i="20"/>
  <c r="EB246" i="20" s="1"/>
  <c r="DI66" i="20"/>
  <c r="DK66" i="20" s="1"/>
  <c r="DI241" i="20"/>
  <c r="DK241" i="20" s="1"/>
  <c r="DI281" i="20"/>
  <c r="DK281" i="20" s="1"/>
  <c r="DI191" i="20"/>
  <c r="DK191" i="20" s="1"/>
  <c r="DI171" i="20"/>
  <c r="DK171" i="20" s="1"/>
  <c r="DI51" i="20"/>
  <c r="DK51" i="20" s="1"/>
  <c r="DI286" i="20"/>
  <c r="DK286" i="20" s="1"/>
  <c r="DJ71" i="20"/>
  <c r="EB71" i="20" s="1"/>
  <c r="DJ271" i="20"/>
  <c r="EB271" i="20" s="1"/>
  <c r="DI126" i="20"/>
  <c r="DK126" i="20" s="1"/>
  <c r="DJ191" i="20"/>
  <c r="EB191" i="20" s="1"/>
  <c r="DI71" i="20"/>
  <c r="DK71" i="20" s="1"/>
  <c r="DJ186" i="20"/>
  <c r="EB186" i="20" s="1"/>
  <c r="DJ116" i="20"/>
  <c r="EB116" i="20" s="1"/>
  <c r="DJ91" i="20"/>
  <c r="EB91" i="20" s="1"/>
  <c r="EB6" i="20"/>
  <c r="DJ151" i="20"/>
  <c r="EB151" i="20" s="1"/>
  <c r="DJ176" i="20"/>
  <c r="EB176" i="20" s="1"/>
  <c r="DJ61" i="20"/>
  <c r="EB61" i="20" s="1"/>
  <c r="DJ201" i="20"/>
  <c r="EB201" i="20" s="1"/>
  <c r="DJ291" i="20"/>
  <c r="EB291" i="20" s="1"/>
  <c r="DI141" i="20"/>
  <c r="DK141" i="20" s="1"/>
  <c r="DJ31" i="20"/>
  <c r="EB31" i="20" s="1"/>
  <c r="DJ41" i="20"/>
  <c r="EB41" i="20" s="1"/>
  <c r="DI231" i="20"/>
  <c r="DK231" i="20" s="1"/>
  <c r="DI251" i="20"/>
  <c r="DK251" i="20" s="1"/>
  <c r="DI201" i="20"/>
  <c r="DK201" i="20" s="1"/>
  <c r="DJ56" i="20"/>
  <c r="EB56" i="20" s="1"/>
  <c r="DI226" i="20"/>
  <c r="DK226" i="20" s="1"/>
  <c r="DI246" i="20"/>
  <c r="DK246" i="20" s="1"/>
  <c r="DI101" i="20"/>
  <c r="DK101" i="20" s="1"/>
  <c r="DI261" i="20"/>
  <c r="DK261" i="20" s="1"/>
  <c r="DI156" i="20"/>
  <c r="DK156" i="20" s="1"/>
  <c r="DI56" i="20"/>
  <c r="DK56" i="20" s="1"/>
  <c r="DL60" i="20" s="1"/>
  <c r="DM60" i="20" s="1"/>
  <c r="DT60" i="20" s="1"/>
  <c r="DJ121" i="20"/>
  <c r="EB121" i="20" s="1"/>
  <c r="DJ206" i="20"/>
  <c r="EB206" i="20" s="1"/>
  <c r="DJ106" i="20"/>
  <c r="EB106" i="20" s="1"/>
  <c r="DI196" i="20"/>
  <c r="DK196" i="20" s="1"/>
  <c r="DJ166" i="20"/>
  <c r="EB166" i="20" s="1"/>
  <c r="DJ226" i="20"/>
  <c r="EB226" i="20" s="1"/>
  <c r="DJ146" i="20"/>
  <c r="EB146" i="20" s="1"/>
  <c r="DI26" i="20"/>
  <c r="DK26" i="20" s="1"/>
  <c r="DL26" i="20" s="1"/>
  <c r="DM26" i="20" s="1"/>
  <c r="DU26" i="20" s="1"/>
  <c r="DI236" i="20"/>
  <c r="DK236" i="20" s="1"/>
  <c r="DJ66" i="20"/>
  <c r="EB66" i="20" s="1"/>
  <c r="DJ251" i="20"/>
  <c r="EB251" i="20" s="1"/>
  <c r="DI121" i="20"/>
  <c r="DK121" i="20" s="1"/>
  <c r="DJ171" i="20"/>
  <c r="EB171" i="20" s="1"/>
  <c r="DJ216" i="20"/>
  <c r="EB216" i="20" s="1"/>
  <c r="DJ236" i="20"/>
  <c r="EB236" i="20" s="1"/>
  <c r="DI136" i="20"/>
  <c r="DK136" i="20" s="1"/>
  <c r="DJ101" i="20"/>
  <c r="EB101" i="20" s="1"/>
  <c r="DI146" i="20"/>
  <c r="DK146" i="20" s="1"/>
  <c r="DI221" i="20"/>
  <c r="DK221" i="20" s="1"/>
  <c r="DI36" i="20"/>
  <c r="DK36" i="20" s="1"/>
  <c r="DJ131" i="20"/>
  <c r="EB131" i="20" s="1"/>
  <c r="DI76" i="20"/>
  <c r="DK76" i="20" s="1"/>
  <c r="DL76" i="20" s="1"/>
  <c r="DM76" i="20" s="1"/>
  <c r="DU76" i="20" s="1"/>
  <c r="DI266" i="20"/>
  <c r="DK266" i="20" s="1"/>
  <c r="DI116" i="20"/>
  <c r="DK116" i="20" s="1"/>
  <c r="DJ86" i="20"/>
  <c r="EB86" i="20" s="1"/>
  <c r="DJ156" i="20"/>
  <c r="EB156" i="20" s="1"/>
  <c r="DI211" i="20"/>
  <c r="DK211" i="20" s="1"/>
  <c r="DI216" i="20"/>
  <c r="DK216" i="20" s="1"/>
  <c r="DJ256" i="20"/>
  <c r="EB256" i="20" s="1"/>
  <c r="DJ286" i="20"/>
  <c r="EB286" i="20" s="1"/>
  <c r="DJ231" i="20"/>
  <c r="EB231" i="20" s="1"/>
  <c r="DI291" i="20"/>
  <c r="DK291" i="20" s="1"/>
  <c r="DJ51" i="20"/>
  <c r="EB51" i="20" s="1"/>
  <c r="DI21" i="20"/>
  <c r="DK21" i="20" s="1"/>
  <c r="DL24" i="20" s="1"/>
  <c r="DM24" i="20" s="1"/>
  <c r="DJ96" i="20"/>
  <c r="EB96" i="20" s="1"/>
  <c r="DI276" i="20"/>
  <c r="DK276" i="20" s="1"/>
  <c r="DJ81" i="20"/>
  <c r="EB81" i="20" s="1"/>
  <c r="DI106" i="20"/>
  <c r="DK106" i="20" s="1"/>
  <c r="DI151" i="20"/>
  <c r="DK151" i="20" s="1"/>
  <c r="DI81" i="20"/>
  <c r="DK81" i="20" s="1"/>
  <c r="DI256" i="20"/>
  <c r="DK256" i="20" s="1"/>
  <c r="DJ136" i="20"/>
  <c r="EB136" i="20" s="1"/>
  <c r="DJ141" i="20"/>
  <c r="EB141" i="20" s="1"/>
  <c r="DJ196" i="20"/>
  <c r="EB196" i="20" s="1"/>
  <c r="DJ26" i="20"/>
  <c r="EB26" i="20" s="1"/>
  <c r="DJ46" i="20"/>
  <c r="EB46" i="20" s="1"/>
  <c r="DJ221" i="20"/>
  <c r="EB221" i="20" s="1"/>
  <c r="DI61" i="20"/>
  <c r="DK61" i="20" s="1"/>
  <c r="DI161" i="20"/>
  <c r="DK161" i="20" s="1"/>
  <c r="DI46" i="20"/>
  <c r="DK46" i="20" s="1"/>
  <c r="DJ126" i="20"/>
  <c r="EB126" i="20" s="1"/>
  <c r="DI31" i="20"/>
  <c r="DK31" i="20" s="1"/>
  <c r="DJ111" i="20"/>
  <c r="EB111" i="20" s="1"/>
  <c r="DJ21" i="20"/>
  <c r="EB21" i="20" s="1"/>
  <c r="DI96" i="20"/>
  <c r="DK96" i="20" s="1"/>
  <c r="DJ161" i="20"/>
  <c r="EB161" i="20" s="1"/>
  <c r="DJ76" i="20"/>
  <c r="EB76" i="20" s="1"/>
  <c r="DJ241" i="20"/>
  <c r="EB241" i="20" s="1"/>
  <c r="DI181" i="20"/>
  <c r="DK181" i="20" s="1"/>
  <c r="DI111" i="20"/>
  <c r="DK111" i="20" s="1"/>
  <c r="DI166" i="20"/>
  <c r="DK166" i="20" s="1"/>
  <c r="DJ181" i="20"/>
  <c r="EB181" i="20" s="1"/>
  <c r="DJ276" i="20"/>
  <c r="EB276" i="20" s="1"/>
  <c r="DJ281" i="20"/>
  <c r="EB281" i="20" s="1"/>
  <c r="DJ36" i="20"/>
  <c r="EB36" i="20" s="1"/>
  <c r="DI91" i="20"/>
  <c r="DK91" i="20" s="1"/>
  <c r="DL56" i="20"/>
  <c r="DL59" i="20"/>
  <c r="DM59" i="20" s="1"/>
  <c r="DZ59" i="20" s="1"/>
  <c r="DL57" i="20"/>
  <c r="DL58" i="20"/>
  <c r="DM58" i="20" s="1"/>
  <c r="DZ58" i="20" s="1"/>
  <c r="DL11" i="20"/>
  <c r="DM11" i="20" s="1"/>
  <c r="DL18" i="20"/>
  <c r="DM18" i="20" s="1"/>
  <c r="DL19" i="20"/>
  <c r="DM19" i="20" s="1"/>
  <c r="DL17" i="20"/>
  <c r="DM17" i="20" s="1"/>
  <c r="DL20" i="20"/>
  <c r="DM20" i="20" s="1"/>
  <c r="DD28" i="2"/>
  <c r="DX60" i="20"/>
  <c r="DS60" i="20"/>
  <c r="DU60" i="20"/>
  <c r="DW60" i="20"/>
  <c r="DY60" i="20"/>
  <c r="DL26" i="2"/>
  <c r="DK6" i="20" l="1"/>
  <c r="DO60" i="20"/>
  <c r="DL12" i="20"/>
  <c r="DM12" i="20" s="1"/>
  <c r="DN60" i="20"/>
  <c r="DL13" i="20"/>
  <c r="DM13" i="20" s="1"/>
  <c r="DS59" i="20"/>
  <c r="DQ60" i="20"/>
  <c r="DR60" i="20"/>
  <c r="DT59" i="20"/>
  <c r="DZ60" i="20"/>
  <c r="DW26" i="20"/>
  <c r="EC15" i="20"/>
  <c r="DT76" i="20"/>
  <c r="DP60" i="20"/>
  <c r="DL14" i="20"/>
  <c r="DM14" i="20" s="1"/>
  <c r="DO14" i="20" s="1"/>
  <c r="DP26" i="20"/>
  <c r="DL8" i="20"/>
  <c r="EC24" i="20"/>
  <c r="DO26" i="20"/>
  <c r="DV26" i="20"/>
  <c r="DL7" i="20"/>
  <c r="DM7" i="20" s="1"/>
  <c r="DR59" i="20"/>
  <c r="DL9" i="20"/>
  <c r="DN26" i="20"/>
  <c r="DU59" i="20"/>
  <c r="DT26" i="20"/>
  <c r="DR26" i="20"/>
  <c r="DP59" i="20"/>
  <c r="DX59" i="20"/>
  <c r="DX26" i="20"/>
  <c r="DV59" i="20"/>
  <c r="DQ26" i="20"/>
  <c r="DZ26" i="20"/>
  <c r="EB11" i="20"/>
  <c r="EC11" i="20" s="1"/>
  <c r="DS26" i="20"/>
  <c r="DN59" i="20"/>
  <c r="DW59" i="20"/>
  <c r="DY59" i="20"/>
  <c r="DQ59" i="20"/>
  <c r="DY26" i="20"/>
  <c r="DV60" i="20"/>
  <c r="DO59" i="20"/>
  <c r="EC59" i="20"/>
  <c r="DP76" i="20"/>
  <c r="DL79" i="20"/>
  <c r="DR76" i="20"/>
  <c r="EC26" i="20"/>
  <c r="DY76" i="20"/>
  <c r="DW76" i="20"/>
  <c r="EC58" i="20"/>
  <c r="DL30" i="20"/>
  <c r="EC30" i="20" s="1"/>
  <c r="EC76" i="20"/>
  <c r="DX76" i="20"/>
  <c r="DO76" i="20"/>
  <c r="DZ76" i="20"/>
  <c r="DV76" i="20"/>
  <c r="DL77" i="20"/>
  <c r="EC77" i="20" s="1"/>
  <c r="DN76" i="20"/>
  <c r="DS76" i="20"/>
  <c r="DL78" i="20"/>
  <c r="DQ76" i="20"/>
  <c r="EC60" i="20"/>
  <c r="DL80" i="20"/>
  <c r="DL96" i="20"/>
  <c r="DL100" i="20"/>
  <c r="DL99" i="20"/>
  <c r="DL97" i="20"/>
  <c r="DL98" i="20"/>
  <c r="DL61" i="20"/>
  <c r="DL63" i="20"/>
  <c r="DL65" i="20"/>
  <c r="DL62" i="20"/>
  <c r="DL64" i="20"/>
  <c r="DL82" i="20"/>
  <c r="DL81" i="20"/>
  <c r="DL83" i="20"/>
  <c r="DL85" i="20"/>
  <c r="DL84" i="20"/>
  <c r="DL72" i="20"/>
  <c r="DL71" i="20"/>
  <c r="DL75" i="20"/>
  <c r="DL74" i="20"/>
  <c r="DL73" i="20"/>
  <c r="DL237" i="20"/>
  <c r="DL236" i="20"/>
  <c r="DL239" i="20"/>
  <c r="DL240" i="20"/>
  <c r="DL238" i="20"/>
  <c r="DL171" i="20"/>
  <c r="DL172" i="20"/>
  <c r="DL173" i="20"/>
  <c r="DL174" i="20"/>
  <c r="DL175" i="20"/>
  <c r="DM57" i="20"/>
  <c r="EC57" i="20"/>
  <c r="DL155" i="20"/>
  <c r="DL152" i="20"/>
  <c r="DL153" i="20"/>
  <c r="DL154" i="20"/>
  <c r="DL151" i="20"/>
  <c r="DL295" i="20"/>
  <c r="DL291" i="20"/>
  <c r="DL293" i="20"/>
  <c r="DL292" i="20"/>
  <c r="DL294" i="20"/>
  <c r="DL120" i="20"/>
  <c r="DL116" i="20"/>
  <c r="DL117" i="20"/>
  <c r="DL119" i="20"/>
  <c r="DL118" i="20"/>
  <c r="DL138" i="20"/>
  <c r="DL137" i="20"/>
  <c r="DL140" i="20"/>
  <c r="DL136" i="20"/>
  <c r="DL139" i="20"/>
  <c r="DL204" i="20"/>
  <c r="DL202" i="20"/>
  <c r="DL201" i="20"/>
  <c r="DL205" i="20"/>
  <c r="DL203" i="20"/>
  <c r="DL194" i="20"/>
  <c r="DL195" i="20"/>
  <c r="DL191" i="20"/>
  <c r="DL193" i="20"/>
  <c r="DL192" i="20"/>
  <c r="DL87" i="20"/>
  <c r="DL88" i="20"/>
  <c r="DL89" i="20"/>
  <c r="DL86" i="20"/>
  <c r="DL90" i="20"/>
  <c r="DL167" i="20"/>
  <c r="DL168" i="20"/>
  <c r="DL169" i="20"/>
  <c r="DL170" i="20"/>
  <c r="DL166" i="20"/>
  <c r="DL110" i="20"/>
  <c r="DL106" i="20"/>
  <c r="DL109" i="20"/>
  <c r="DL108" i="20"/>
  <c r="DL107" i="20"/>
  <c r="DL267" i="20"/>
  <c r="DL266" i="20"/>
  <c r="DL268" i="20"/>
  <c r="DL270" i="20"/>
  <c r="DL269" i="20"/>
  <c r="DL158" i="20"/>
  <c r="DL157" i="20"/>
  <c r="DL156" i="20"/>
  <c r="DL160" i="20"/>
  <c r="DL159" i="20"/>
  <c r="DL252" i="20"/>
  <c r="DL255" i="20"/>
  <c r="DL254" i="20"/>
  <c r="DL251" i="20"/>
  <c r="DL253" i="20"/>
  <c r="DL126" i="20"/>
  <c r="DL130" i="20"/>
  <c r="DL127" i="20"/>
  <c r="DL128" i="20"/>
  <c r="DL129" i="20"/>
  <c r="DL281" i="20"/>
  <c r="DL285" i="20"/>
  <c r="DL282" i="20"/>
  <c r="DL284" i="20"/>
  <c r="DL283" i="20"/>
  <c r="DL112" i="20"/>
  <c r="DL111" i="20"/>
  <c r="DL114" i="20"/>
  <c r="DL113" i="20"/>
  <c r="DL115" i="20"/>
  <c r="DL35" i="20"/>
  <c r="DL31" i="20"/>
  <c r="DL34" i="20"/>
  <c r="DL32" i="20"/>
  <c r="DL33" i="20"/>
  <c r="DL233" i="20"/>
  <c r="DL235" i="20"/>
  <c r="DL231" i="20"/>
  <c r="DL232" i="20"/>
  <c r="DL234" i="20"/>
  <c r="DL242" i="20"/>
  <c r="DL243" i="20"/>
  <c r="DL244" i="20"/>
  <c r="DL245" i="20"/>
  <c r="DL241" i="20"/>
  <c r="DL134" i="20"/>
  <c r="DL131" i="20"/>
  <c r="DL133" i="20"/>
  <c r="DL135" i="20"/>
  <c r="DL132" i="20"/>
  <c r="DL184" i="20"/>
  <c r="DL185" i="20"/>
  <c r="DL181" i="20"/>
  <c r="DL182" i="20"/>
  <c r="DL183" i="20"/>
  <c r="DL276" i="20"/>
  <c r="DL278" i="20"/>
  <c r="DL280" i="20"/>
  <c r="DL279" i="20"/>
  <c r="DL277" i="20"/>
  <c r="DL264" i="20"/>
  <c r="DL263" i="20"/>
  <c r="DL265" i="20"/>
  <c r="DL261" i="20"/>
  <c r="DL262" i="20"/>
  <c r="DL66" i="20"/>
  <c r="DL70" i="20"/>
  <c r="DL67" i="20"/>
  <c r="DL68" i="20"/>
  <c r="DL69" i="20"/>
  <c r="DL28" i="20"/>
  <c r="DL27" i="20"/>
  <c r="DM27" i="20" s="1"/>
  <c r="DQ27" i="20" s="1"/>
  <c r="DL93" i="20"/>
  <c r="DL91" i="20"/>
  <c r="DL94" i="20"/>
  <c r="DL95" i="20"/>
  <c r="DL92" i="20"/>
  <c r="DL217" i="20"/>
  <c r="DL220" i="20"/>
  <c r="DL216" i="20"/>
  <c r="DL219" i="20"/>
  <c r="DL218" i="20"/>
  <c r="DL38" i="20"/>
  <c r="DL39" i="20"/>
  <c r="DL36" i="20"/>
  <c r="DL37" i="20"/>
  <c r="DL40" i="20"/>
  <c r="DL125" i="20"/>
  <c r="DL123" i="20"/>
  <c r="DL122" i="20"/>
  <c r="DL121" i="20"/>
  <c r="DL124" i="20"/>
  <c r="DL197" i="20"/>
  <c r="DL199" i="20"/>
  <c r="DL200" i="20"/>
  <c r="DL198" i="20"/>
  <c r="DL196" i="20"/>
  <c r="DL103" i="20"/>
  <c r="DL104" i="20"/>
  <c r="DL102" i="20"/>
  <c r="DL105" i="20"/>
  <c r="DL101" i="20"/>
  <c r="DL207" i="20"/>
  <c r="DL209" i="20"/>
  <c r="DL208" i="20"/>
  <c r="DL206" i="20"/>
  <c r="DL210" i="20"/>
  <c r="DL29" i="20"/>
  <c r="DL47" i="20"/>
  <c r="DL50" i="20"/>
  <c r="DL48" i="20"/>
  <c r="DL46" i="20"/>
  <c r="DL49" i="20"/>
  <c r="DL23" i="20"/>
  <c r="DL21" i="20"/>
  <c r="DL25" i="20"/>
  <c r="DL22" i="20"/>
  <c r="DL213" i="20"/>
  <c r="DL214" i="20"/>
  <c r="DL215" i="20"/>
  <c r="DL212" i="20"/>
  <c r="DL211" i="20"/>
  <c r="DL223" i="20"/>
  <c r="DL221" i="20"/>
  <c r="DL224" i="20"/>
  <c r="DL222" i="20"/>
  <c r="DL225" i="20"/>
  <c r="DL249" i="20"/>
  <c r="DL246" i="20"/>
  <c r="DL248" i="20"/>
  <c r="DL250" i="20"/>
  <c r="DL247" i="20"/>
  <c r="DL141" i="20"/>
  <c r="DL142" i="20"/>
  <c r="DL143" i="20"/>
  <c r="DL145" i="20"/>
  <c r="DL144" i="20"/>
  <c r="DL286" i="20"/>
  <c r="DL287" i="20"/>
  <c r="DL290" i="20"/>
  <c r="DL289" i="20"/>
  <c r="DL288" i="20"/>
  <c r="DL45" i="20"/>
  <c r="DL43" i="20"/>
  <c r="DL44" i="20"/>
  <c r="DL42" i="20"/>
  <c r="DL41" i="20"/>
  <c r="DL186" i="20"/>
  <c r="DL188" i="20"/>
  <c r="DL189" i="20"/>
  <c r="DL190" i="20"/>
  <c r="DL187" i="20"/>
  <c r="EC56" i="20"/>
  <c r="DL165" i="20"/>
  <c r="DL163" i="20"/>
  <c r="DL164" i="20"/>
  <c r="DL162" i="20"/>
  <c r="DL161" i="20"/>
  <c r="DL259" i="20"/>
  <c r="DL256" i="20"/>
  <c r="DL257" i="20"/>
  <c r="DL258" i="20"/>
  <c r="DL260" i="20"/>
  <c r="DL146" i="20"/>
  <c r="DL147" i="20"/>
  <c r="DL150" i="20"/>
  <c r="DL148" i="20"/>
  <c r="DL149" i="20"/>
  <c r="DL230" i="20"/>
  <c r="DL227" i="20"/>
  <c r="DL228" i="20"/>
  <c r="DL226" i="20"/>
  <c r="DL229" i="20"/>
  <c r="DL52" i="20"/>
  <c r="DL55" i="20"/>
  <c r="DL54" i="20"/>
  <c r="DL51" i="20"/>
  <c r="DL53" i="20"/>
  <c r="DL179" i="20"/>
  <c r="DL177" i="20"/>
  <c r="DL176" i="20"/>
  <c r="DL178" i="20"/>
  <c r="DL180" i="20"/>
  <c r="DL274" i="20"/>
  <c r="DL275" i="20"/>
  <c r="DL271" i="20"/>
  <c r="DL272" i="20"/>
  <c r="DL273" i="20"/>
  <c r="DM56" i="20"/>
  <c r="DP56" i="20" s="1"/>
  <c r="DM30" i="20"/>
  <c r="DQ30" i="20" s="1"/>
  <c r="EC20" i="20"/>
  <c r="EC17" i="20"/>
  <c r="EC19" i="20"/>
  <c r="EC18" i="20"/>
  <c r="EC16" i="20"/>
  <c r="DT56" i="20"/>
  <c r="DS58" i="20"/>
  <c r="DN58" i="20"/>
  <c r="DW58" i="20"/>
  <c r="DR58" i="20"/>
  <c r="DP58" i="20"/>
  <c r="DQ58" i="20"/>
  <c r="DX58" i="20"/>
  <c r="DV58" i="20"/>
  <c r="DY58" i="20"/>
  <c r="DO58" i="20"/>
  <c r="DT58" i="20"/>
  <c r="DU58" i="20"/>
  <c r="DD29" i="2"/>
  <c r="DQ24" i="20"/>
  <c r="DO24" i="20"/>
  <c r="DS24" i="20"/>
  <c r="DN24" i="20"/>
  <c r="DT24" i="20"/>
  <c r="DX24" i="20"/>
  <c r="DP24" i="20"/>
  <c r="DW24" i="20"/>
  <c r="DZ24" i="20"/>
  <c r="DV24" i="20"/>
  <c r="DR24" i="20"/>
  <c r="DY24" i="20"/>
  <c r="DU24" i="20"/>
  <c r="DX12" i="20"/>
  <c r="DR12" i="20"/>
  <c r="DZ12" i="20"/>
  <c r="DN12" i="20"/>
  <c r="DO12" i="20"/>
  <c r="DV12" i="20"/>
  <c r="DQ12" i="20"/>
  <c r="DS12" i="20"/>
  <c r="DY12" i="20"/>
  <c r="DW12" i="20"/>
  <c r="DT12" i="20"/>
  <c r="DP12" i="20"/>
  <c r="DU12" i="20"/>
  <c r="DY13" i="20"/>
  <c r="DS13" i="20"/>
  <c r="DX13" i="20"/>
  <c r="DO13" i="20"/>
  <c r="DV13" i="20"/>
  <c r="DQ13" i="20"/>
  <c r="DN13" i="20"/>
  <c r="DP13" i="20"/>
  <c r="DW13" i="20"/>
  <c r="DR13" i="20"/>
  <c r="DU13" i="20"/>
  <c r="DZ13" i="20"/>
  <c r="DT13" i="20"/>
  <c r="DL27" i="2"/>
  <c r="DY15" i="20"/>
  <c r="DO15" i="20"/>
  <c r="DN15" i="20"/>
  <c r="DZ15" i="20"/>
  <c r="DP15" i="20"/>
  <c r="DX15" i="20"/>
  <c r="DS15" i="20"/>
  <c r="DQ15" i="20"/>
  <c r="DR15" i="20"/>
  <c r="DW15" i="20"/>
  <c r="DT15" i="20"/>
  <c r="DV15" i="20"/>
  <c r="DU15" i="20"/>
  <c r="DS11" i="20"/>
  <c r="DX11" i="20"/>
  <c r="DQ11" i="20"/>
  <c r="DU11" i="20"/>
  <c r="DV11" i="20"/>
  <c r="DT11" i="20"/>
  <c r="DY11" i="20"/>
  <c r="DN11" i="20"/>
  <c r="DW11" i="20"/>
  <c r="DZ11" i="20"/>
  <c r="DR11" i="20"/>
  <c r="DP11" i="20"/>
  <c r="DO11" i="20"/>
  <c r="DQ7" i="20"/>
  <c r="DO7" i="20"/>
  <c r="DW7" i="20"/>
  <c r="DV7" i="20"/>
  <c r="DR7" i="20"/>
  <c r="DY7" i="20"/>
  <c r="DT7" i="20"/>
  <c r="DS7" i="20"/>
  <c r="DZ7" i="20"/>
  <c r="DN7" i="20"/>
  <c r="DP7" i="20"/>
  <c r="DX7" i="20"/>
  <c r="DU7" i="20"/>
  <c r="DR14" i="20" l="1"/>
  <c r="DR56" i="20"/>
  <c r="EC14" i="20"/>
  <c r="DX56" i="20"/>
  <c r="EC12" i="20"/>
  <c r="EC7" i="20"/>
  <c r="DN14" i="20"/>
  <c r="DU14" i="20"/>
  <c r="DP14" i="20"/>
  <c r="DY14" i="20"/>
  <c r="DX14" i="20"/>
  <c r="DQ14" i="20"/>
  <c r="DZ14" i="20"/>
  <c r="DS14" i="20"/>
  <c r="DV14" i="20"/>
  <c r="DT14" i="20"/>
  <c r="DW14" i="20"/>
  <c r="DL10" i="20"/>
  <c r="DL6" i="20"/>
  <c r="DQ56" i="20"/>
  <c r="DU56" i="20"/>
  <c r="DO56" i="20"/>
  <c r="DN27" i="20"/>
  <c r="DT27" i="20"/>
  <c r="DY30" i="20"/>
  <c r="EC13" i="20"/>
  <c r="EC8" i="20"/>
  <c r="DM8" i="20"/>
  <c r="DW27" i="20"/>
  <c r="DX27" i="20"/>
  <c r="DR27" i="20"/>
  <c r="DU27" i="20"/>
  <c r="DY27" i="20"/>
  <c r="DO27" i="20"/>
  <c r="DW56" i="20"/>
  <c r="DS27" i="20"/>
  <c r="DZ27" i="20"/>
  <c r="DO30" i="20"/>
  <c r="DP27" i="20"/>
  <c r="EC27" i="20"/>
  <c r="DV27" i="20"/>
  <c r="DP30" i="20"/>
  <c r="DM9" i="20"/>
  <c r="EC9" i="20"/>
  <c r="DT30" i="20"/>
  <c r="DN56" i="20"/>
  <c r="DV56" i="20"/>
  <c r="DM77" i="20"/>
  <c r="DS56" i="20"/>
  <c r="DZ56" i="20"/>
  <c r="DY56" i="20"/>
  <c r="EC80" i="20"/>
  <c r="DM80" i="20"/>
  <c r="DM78" i="20"/>
  <c r="EC78" i="20"/>
  <c r="DM79" i="20"/>
  <c r="EC79" i="20"/>
  <c r="DM45" i="20"/>
  <c r="EC45" i="20"/>
  <c r="DM40" i="20"/>
  <c r="EC40" i="20"/>
  <c r="DM35" i="20"/>
  <c r="EC35" i="20"/>
  <c r="EC148" i="20"/>
  <c r="DM148" i="20"/>
  <c r="DM48" i="20"/>
  <c r="EC48" i="20"/>
  <c r="DM265" i="20"/>
  <c r="EC265" i="20"/>
  <c r="DM157" i="20"/>
  <c r="EC157" i="20"/>
  <c r="DM259" i="20"/>
  <c r="EC259" i="20"/>
  <c r="DM225" i="20"/>
  <c r="EC225" i="20"/>
  <c r="DM28" i="20"/>
  <c r="EC28" i="20"/>
  <c r="DM253" i="20"/>
  <c r="EC253" i="20"/>
  <c r="DM143" i="20"/>
  <c r="EC143" i="20"/>
  <c r="DM220" i="20"/>
  <c r="EC220" i="20"/>
  <c r="EC282" i="20"/>
  <c r="DM282" i="20"/>
  <c r="EC180" i="20"/>
  <c r="DM180" i="20"/>
  <c r="DM214" i="20"/>
  <c r="EC214" i="20"/>
  <c r="DM183" i="20"/>
  <c r="EC183" i="20"/>
  <c r="DM55" i="20"/>
  <c r="EC55" i="20"/>
  <c r="DM207" i="20"/>
  <c r="EC207" i="20"/>
  <c r="DM131" i="20"/>
  <c r="EC131" i="20"/>
  <c r="EC190" i="20"/>
  <c r="DM190" i="20"/>
  <c r="EC200" i="20"/>
  <c r="DM200" i="20"/>
  <c r="EC232" i="20"/>
  <c r="DM232" i="20"/>
  <c r="DM108" i="20"/>
  <c r="EC108" i="20"/>
  <c r="DM167" i="20"/>
  <c r="EC167" i="20"/>
  <c r="EC191" i="20"/>
  <c r="DM191" i="20"/>
  <c r="DM139" i="20"/>
  <c r="EC139" i="20"/>
  <c r="EC116" i="20"/>
  <c r="DM116" i="20"/>
  <c r="EC154" i="20"/>
  <c r="DM154" i="20"/>
  <c r="DM173" i="20"/>
  <c r="EC173" i="20"/>
  <c r="DM85" i="20"/>
  <c r="EC85" i="20"/>
  <c r="DM61" i="20"/>
  <c r="EC61" i="20"/>
  <c r="DS30" i="20"/>
  <c r="DR30" i="20"/>
  <c r="DZ30" i="20"/>
  <c r="DX30" i="20"/>
  <c r="DW30" i="20"/>
  <c r="DV30" i="20"/>
  <c r="DN30" i="20"/>
  <c r="DU30" i="20"/>
  <c r="DM178" i="20"/>
  <c r="EC178" i="20"/>
  <c r="DM52" i="20"/>
  <c r="EC52" i="20"/>
  <c r="DM150" i="20"/>
  <c r="EC150" i="20"/>
  <c r="EC161" i="20"/>
  <c r="DM161" i="20"/>
  <c r="DM189" i="20"/>
  <c r="EC189" i="20"/>
  <c r="DM288" i="20"/>
  <c r="EC288" i="20"/>
  <c r="EC142" i="20"/>
  <c r="DM142" i="20"/>
  <c r="DM222" i="20"/>
  <c r="EC222" i="20"/>
  <c r="DM213" i="20"/>
  <c r="EC213" i="20"/>
  <c r="DM50" i="20"/>
  <c r="EC50" i="20"/>
  <c r="DM101" i="20"/>
  <c r="EC101" i="20"/>
  <c r="DM199" i="20"/>
  <c r="EC199" i="20"/>
  <c r="DM37" i="20"/>
  <c r="EC37" i="20"/>
  <c r="DM217" i="20"/>
  <c r="EC217" i="20"/>
  <c r="DM69" i="20"/>
  <c r="EC69" i="20"/>
  <c r="DM263" i="20"/>
  <c r="EC263" i="20"/>
  <c r="EC182" i="20"/>
  <c r="DM182" i="20"/>
  <c r="DM134" i="20"/>
  <c r="EC134" i="20"/>
  <c r="DM231" i="20"/>
  <c r="EC231" i="20"/>
  <c r="DM115" i="20"/>
  <c r="EC115" i="20"/>
  <c r="DM285" i="20"/>
  <c r="EC285" i="20"/>
  <c r="EC251" i="20"/>
  <c r="DM251" i="20"/>
  <c r="DM158" i="20"/>
  <c r="EC158" i="20"/>
  <c r="DM109" i="20"/>
  <c r="EC109" i="20"/>
  <c r="EC90" i="20"/>
  <c r="DM90" i="20"/>
  <c r="EC195" i="20"/>
  <c r="DM195" i="20"/>
  <c r="DM136" i="20"/>
  <c r="EC136" i="20"/>
  <c r="DM120" i="20"/>
  <c r="EC120" i="20"/>
  <c r="DM153" i="20"/>
  <c r="EC153" i="20"/>
  <c r="DM172" i="20"/>
  <c r="EC172" i="20"/>
  <c r="EC83" i="20"/>
  <c r="DM83" i="20"/>
  <c r="DM98" i="20"/>
  <c r="EC98" i="20"/>
  <c r="DM176" i="20"/>
  <c r="EC176" i="20"/>
  <c r="DM229" i="20"/>
  <c r="EC229" i="20"/>
  <c r="DM147" i="20"/>
  <c r="EC147" i="20"/>
  <c r="EC162" i="20"/>
  <c r="DM162" i="20"/>
  <c r="DM188" i="20"/>
  <c r="EC188" i="20"/>
  <c r="EC289" i="20"/>
  <c r="DM289" i="20"/>
  <c r="DM141" i="20"/>
  <c r="EC141" i="20"/>
  <c r="EC224" i="20"/>
  <c r="DM224" i="20"/>
  <c r="DM22" i="20"/>
  <c r="EC22" i="20"/>
  <c r="DM47" i="20"/>
  <c r="EC47" i="20"/>
  <c r="DM105" i="20"/>
  <c r="EC105" i="20"/>
  <c r="DM197" i="20"/>
  <c r="EC197" i="20"/>
  <c r="DM36" i="20"/>
  <c r="EC36" i="20"/>
  <c r="DM92" i="20"/>
  <c r="EC92" i="20"/>
  <c r="DM68" i="20"/>
  <c r="EC68" i="20"/>
  <c r="DM264" i="20"/>
  <c r="EC264" i="20"/>
  <c r="DM181" i="20"/>
  <c r="EC181" i="20"/>
  <c r="EC241" i="20"/>
  <c r="DM241" i="20"/>
  <c r="EC235" i="20"/>
  <c r="DM235" i="20"/>
  <c r="EC113" i="20"/>
  <c r="DM113" i="20"/>
  <c r="DM281" i="20"/>
  <c r="EC281" i="20"/>
  <c r="DM254" i="20"/>
  <c r="EC254" i="20"/>
  <c r="DM269" i="20"/>
  <c r="EC269" i="20"/>
  <c r="DM106" i="20"/>
  <c r="EC106" i="20"/>
  <c r="DM86" i="20"/>
  <c r="EC86" i="20"/>
  <c r="DM194" i="20"/>
  <c r="EC194" i="20"/>
  <c r="DM140" i="20"/>
  <c r="EC140" i="20"/>
  <c r="DM294" i="20"/>
  <c r="EC294" i="20"/>
  <c r="EC152" i="20"/>
  <c r="DM152" i="20"/>
  <c r="DM171" i="20"/>
  <c r="EC171" i="20"/>
  <c r="DM73" i="20"/>
  <c r="EC73" i="20"/>
  <c r="DM81" i="20"/>
  <c r="EC81" i="20"/>
  <c r="DM97" i="20"/>
  <c r="EC97" i="20"/>
  <c r="DM273" i="20"/>
  <c r="EC273" i="20"/>
  <c r="EC177" i="20"/>
  <c r="DM177" i="20"/>
  <c r="DM226" i="20"/>
  <c r="EC226" i="20"/>
  <c r="DM146" i="20"/>
  <c r="EC146" i="20"/>
  <c r="EC164" i="20"/>
  <c r="DM164" i="20"/>
  <c r="DM186" i="20"/>
  <c r="EC186" i="20"/>
  <c r="DM290" i="20"/>
  <c r="EC290" i="20"/>
  <c r="DM247" i="20"/>
  <c r="EC247" i="20"/>
  <c r="DM221" i="20"/>
  <c r="EC221" i="20"/>
  <c r="DM25" i="20"/>
  <c r="EC25" i="20"/>
  <c r="DM29" i="20"/>
  <c r="EC29" i="20"/>
  <c r="DM102" i="20"/>
  <c r="EC102" i="20"/>
  <c r="DM124" i="20"/>
  <c r="EC124" i="20"/>
  <c r="DM39" i="20"/>
  <c r="EC39" i="20"/>
  <c r="EC95" i="20"/>
  <c r="DM95" i="20"/>
  <c r="DM67" i="20"/>
  <c r="EC67" i="20"/>
  <c r="EC277" i="20"/>
  <c r="DM277" i="20"/>
  <c r="DM185" i="20"/>
  <c r="EC185" i="20"/>
  <c r="EC245" i="20"/>
  <c r="DM245" i="20"/>
  <c r="DM233" i="20"/>
  <c r="EC233" i="20"/>
  <c r="DM114" i="20"/>
  <c r="EC114" i="20"/>
  <c r="DM129" i="20"/>
  <c r="EC129" i="20"/>
  <c r="EC255" i="20"/>
  <c r="DM255" i="20"/>
  <c r="DM270" i="20"/>
  <c r="EC270" i="20"/>
  <c r="DM110" i="20"/>
  <c r="EC110" i="20"/>
  <c r="DM89" i="20"/>
  <c r="EC89" i="20"/>
  <c r="DM203" i="20"/>
  <c r="EC203" i="20"/>
  <c r="DM137" i="20"/>
  <c r="EC137" i="20"/>
  <c r="DM292" i="20"/>
  <c r="EC292" i="20"/>
  <c r="DM155" i="20"/>
  <c r="EC155" i="20"/>
  <c r="DM238" i="20"/>
  <c r="EC238" i="20"/>
  <c r="DM74" i="20"/>
  <c r="EC74" i="20"/>
  <c r="DM82" i="20"/>
  <c r="EC82" i="20"/>
  <c r="EC99" i="20"/>
  <c r="DM99" i="20"/>
  <c r="EC272" i="20"/>
  <c r="DM272" i="20"/>
  <c r="DM179" i="20"/>
  <c r="EC179" i="20"/>
  <c r="DM228" i="20"/>
  <c r="EC228" i="20"/>
  <c r="EC260" i="20"/>
  <c r="DM260" i="20"/>
  <c r="EC163" i="20"/>
  <c r="DM163" i="20"/>
  <c r="DM41" i="20"/>
  <c r="EC41" i="20"/>
  <c r="EC287" i="20"/>
  <c r="DM287" i="20"/>
  <c r="DM250" i="20"/>
  <c r="EC250" i="20"/>
  <c r="DM223" i="20"/>
  <c r="EC223" i="20"/>
  <c r="DM21" i="20"/>
  <c r="EC21" i="20"/>
  <c r="DM210" i="20"/>
  <c r="EC210" i="20"/>
  <c r="EC104" i="20"/>
  <c r="DM104" i="20"/>
  <c r="DM121" i="20"/>
  <c r="EC121" i="20"/>
  <c r="DM38" i="20"/>
  <c r="EC38" i="20"/>
  <c r="EC94" i="20"/>
  <c r="DM94" i="20"/>
  <c r="EC70" i="20"/>
  <c r="DM70" i="20"/>
  <c r="EC279" i="20"/>
  <c r="DM279" i="20"/>
  <c r="DM184" i="20"/>
  <c r="EC184" i="20"/>
  <c r="DM244" i="20"/>
  <c r="EC244" i="20"/>
  <c r="DM33" i="20"/>
  <c r="EC33" i="20"/>
  <c r="DM111" i="20"/>
  <c r="EC111" i="20"/>
  <c r="EC128" i="20"/>
  <c r="DM128" i="20"/>
  <c r="DM252" i="20"/>
  <c r="EC252" i="20"/>
  <c r="DM268" i="20"/>
  <c r="EC268" i="20"/>
  <c r="DM166" i="20"/>
  <c r="EC166" i="20"/>
  <c r="DM88" i="20"/>
  <c r="EC88" i="20"/>
  <c r="DM205" i="20"/>
  <c r="EC205" i="20"/>
  <c r="DM138" i="20"/>
  <c r="EC138" i="20"/>
  <c r="DM293" i="20"/>
  <c r="EC293" i="20"/>
  <c r="EC240" i="20"/>
  <c r="DM240" i="20"/>
  <c r="DM75" i="20"/>
  <c r="EC75" i="20"/>
  <c r="EC64" i="20"/>
  <c r="DM64" i="20"/>
  <c r="EC100" i="20"/>
  <c r="DM100" i="20"/>
  <c r="EC271" i="20"/>
  <c r="DM271" i="20"/>
  <c r="DM53" i="20"/>
  <c r="EC53" i="20"/>
  <c r="EC227" i="20"/>
  <c r="DM227" i="20"/>
  <c r="EC258" i="20"/>
  <c r="DM258" i="20"/>
  <c r="DM165" i="20"/>
  <c r="EC165" i="20"/>
  <c r="EC42" i="20"/>
  <c r="DM42" i="20"/>
  <c r="DM286" i="20"/>
  <c r="EC286" i="20"/>
  <c r="DM248" i="20"/>
  <c r="EC248" i="20"/>
  <c r="DM211" i="20"/>
  <c r="EC211" i="20"/>
  <c r="DM23" i="20"/>
  <c r="EC23" i="20"/>
  <c r="DM206" i="20"/>
  <c r="EC206" i="20"/>
  <c r="DM103" i="20"/>
  <c r="EC103" i="20"/>
  <c r="EC122" i="20"/>
  <c r="DM122" i="20"/>
  <c r="EC218" i="20"/>
  <c r="DM218" i="20"/>
  <c r="EC91" i="20"/>
  <c r="DM91" i="20"/>
  <c r="DM66" i="20"/>
  <c r="EC66" i="20"/>
  <c r="DM280" i="20"/>
  <c r="EC280" i="20"/>
  <c r="DM132" i="20"/>
  <c r="EC132" i="20"/>
  <c r="DM243" i="20"/>
  <c r="EC243" i="20"/>
  <c r="EC32" i="20"/>
  <c r="DM32" i="20"/>
  <c r="DM112" i="20"/>
  <c r="EC112" i="20"/>
  <c r="EC127" i="20"/>
  <c r="DM127" i="20"/>
  <c r="DM159" i="20"/>
  <c r="EC159" i="20"/>
  <c r="DM266" i="20"/>
  <c r="EC266" i="20"/>
  <c r="EC170" i="20"/>
  <c r="DM170" i="20"/>
  <c r="DM87" i="20"/>
  <c r="EC87" i="20"/>
  <c r="DM201" i="20"/>
  <c r="EC201" i="20"/>
  <c r="EC118" i="20"/>
  <c r="DM118" i="20"/>
  <c r="DM291" i="20"/>
  <c r="EC291" i="20"/>
  <c r="DR57" i="20"/>
  <c r="DO57" i="20"/>
  <c r="DT57" i="20"/>
  <c r="DQ57" i="20"/>
  <c r="DU57" i="20"/>
  <c r="DW57" i="20"/>
  <c r="DY57" i="20"/>
  <c r="DZ57" i="20"/>
  <c r="DN57" i="20"/>
  <c r="DP57" i="20"/>
  <c r="DX57" i="20"/>
  <c r="DV57" i="20"/>
  <c r="DS57" i="20"/>
  <c r="DM239" i="20"/>
  <c r="EC239" i="20"/>
  <c r="DM71" i="20"/>
  <c r="EC71" i="20"/>
  <c r="DM62" i="20"/>
  <c r="EC62" i="20"/>
  <c r="DM96" i="20"/>
  <c r="EC96" i="20"/>
  <c r="EC275" i="20"/>
  <c r="DM275" i="20"/>
  <c r="EC51" i="20"/>
  <c r="DM51" i="20"/>
  <c r="DM230" i="20"/>
  <c r="EC230" i="20"/>
  <c r="DM257" i="20"/>
  <c r="EC257" i="20"/>
  <c r="DM44" i="20"/>
  <c r="EC44" i="20"/>
  <c r="DM144" i="20"/>
  <c r="EC144" i="20"/>
  <c r="DM246" i="20"/>
  <c r="EC246" i="20"/>
  <c r="DM212" i="20"/>
  <c r="EC212" i="20"/>
  <c r="DM49" i="20"/>
  <c r="EC49" i="20"/>
  <c r="DM208" i="20"/>
  <c r="EC208" i="20"/>
  <c r="EC196" i="20"/>
  <c r="DM196" i="20"/>
  <c r="DM123" i="20"/>
  <c r="EC123" i="20"/>
  <c r="EC219" i="20"/>
  <c r="DM219" i="20"/>
  <c r="DM93" i="20"/>
  <c r="EC93" i="20"/>
  <c r="DM262" i="20"/>
  <c r="EC262" i="20"/>
  <c r="EC278" i="20"/>
  <c r="DM278" i="20"/>
  <c r="DM135" i="20"/>
  <c r="EC135" i="20"/>
  <c r="DM242" i="20"/>
  <c r="EC242" i="20"/>
  <c r="DM34" i="20"/>
  <c r="EC34" i="20"/>
  <c r="DM283" i="20"/>
  <c r="EC283" i="20"/>
  <c r="DM130" i="20"/>
  <c r="EC130" i="20"/>
  <c r="DM160" i="20"/>
  <c r="EC160" i="20"/>
  <c r="DM267" i="20"/>
  <c r="EC267" i="20"/>
  <c r="DM169" i="20"/>
  <c r="EC169" i="20"/>
  <c r="DM192" i="20"/>
  <c r="EC192" i="20"/>
  <c r="EC202" i="20"/>
  <c r="DM202" i="20"/>
  <c r="DM119" i="20"/>
  <c r="EC119" i="20"/>
  <c r="DM295" i="20"/>
  <c r="EC295" i="20"/>
  <c r="DM175" i="20"/>
  <c r="EC175" i="20"/>
  <c r="DM236" i="20"/>
  <c r="EC236" i="20"/>
  <c r="DM72" i="20"/>
  <c r="EC72" i="20"/>
  <c r="DM65" i="20"/>
  <c r="EC65" i="20"/>
  <c r="DM274" i="20"/>
  <c r="EC274" i="20"/>
  <c r="EC54" i="20"/>
  <c r="DM54" i="20"/>
  <c r="DM149" i="20"/>
  <c r="EC149" i="20"/>
  <c r="DM256" i="20"/>
  <c r="EC256" i="20"/>
  <c r="EC187" i="20"/>
  <c r="DM187" i="20"/>
  <c r="DM43" i="20"/>
  <c r="EC43" i="20"/>
  <c r="DM145" i="20"/>
  <c r="EC145" i="20"/>
  <c r="DM249" i="20"/>
  <c r="EC249" i="20"/>
  <c r="DM215" i="20"/>
  <c r="EC215" i="20"/>
  <c r="EC46" i="20"/>
  <c r="DM46" i="20"/>
  <c r="EC209" i="20"/>
  <c r="DM209" i="20"/>
  <c r="DM198" i="20"/>
  <c r="EC198" i="20"/>
  <c r="DM125" i="20"/>
  <c r="EC125" i="20"/>
  <c r="DM216" i="20"/>
  <c r="EC216" i="20"/>
  <c r="DM261" i="20"/>
  <c r="EC261" i="20"/>
  <c r="DM276" i="20"/>
  <c r="EC276" i="20"/>
  <c r="EC133" i="20"/>
  <c r="DM133" i="20"/>
  <c r="DM234" i="20"/>
  <c r="EC234" i="20"/>
  <c r="DM31" i="20"/>
  <c r="EC31" i="20"/>
  <c r="EC284" i="20"/>
  <c r="DM284" i="20"/>
  <c r="DM126" i="20"/>
  <c r="EC126" i="20"/>
  <c r="DM156" i="20"/>
  <c r="EC156" i="20"/>
  <c r="EC107" i="20"/>
  <c r="DM107" i="20"/>
  <c r="EC168" i="20"/>
  <c r="DM168" i="20"/>
  <c r="EC193" i="20"/>
  <c r="DM193" i="20"/>
  <c r="DM204" i="20"/>
  <c r="EC204" i="20"/>
  <c r="DM117" i="20"/>
  <c r="EC117" i="20"/>
  <c r="EC151" i="20"/>
  <c r="DM151" i="20"/>
  <c r="EC174" i="20"/>
  <c r="DM174" i="20"/>
  <c r="DM237" i="20"/>
  <c r="EC237" i="20"/>
  <c r="DM84" i="20"/>
  <c r="EC84" i="20"/>
  <c r="DM63" i="20"/>
  <c r="EC63" i="20"/>
  <c r="DN18" i="20"/>
  <c r="DP18" i="20"/>
  <c r="DY18" i="20"/>
  <c r="DR18" i="20"/>
  <c r="DW18" i="20"/>
  <c r="DQ18" i="20"/>
  <c r="DZ18" i="20"/>
  <c r="DX18" i="20"/>
  <c r="DO18" i="20"/>
  <c r="DU18" i="20"/>
  <c r="DS18" i="20"/>
  <c r="DV18" i="20"/>
  <c r="DT18" i="20"/>
  <c r="DX19" i="20"/>
  <c r="DV19" i="20"/>
  <c r="DQ19" i="20"/>
  <c r="DR19" i="20"/>
  <c r="DU19" i="20"/>
  <c r="DP19" i="20"/>
  <c r="DZ19" i="20"/>
  <c r="DY19" i="20"/>
  <c r="DT19" i="20"/>
  <c r="DW19" i="20"/>
  <c r="DS19" i="20"/>
  <c r="DO19" i="20"/>
  <c r="DN19" i="20"/>
  <c r="DR17" i="20"/>
  <c r="DT17" i="20"/>
  <c r="DX17" i="20"/>
  <c r="DY17" i="20"/>
  <c r="DP17" i="20"/>
  <c r="DV17" i="20"/>
  <c r="DU17" i="20"/>
  <c r="DZ17" i="20"/>
  <c r="DO17" i="20"/>
  <c r="DQ17" i="20"/>
  <c r="DW17" i="20"/>
  <c r="DN17" i="20"/>
  <c r="DS17" i="20"/>
  <c r="DO16" i="20"/>
  <c r="DZ16" i="20"/>
  <c r="DV16" i="20"/>
  <c r="DP16" i="20"/>
  <c r="DW16" i="20"/>
  <c r="DR16" i="20"/>
  <c r="DT16" i="20"/>
  <c r="DU16" i="20"/>
  <c r="DQ16" i="20"/>
  <c r="DY16" i="20"/>
  <c r="DS16" i="20"/>
  <c r="DX16" i="20"/>
  <c r="DN16" i="20"/>
  <c r="DZ20" i="20"/>
  <c r="DT20" i="20"/>
  <c r="DO20" i="20"/>
  <c r="DV20" i="20"/>
  <c r="DP20" i="20"/>
  <c r="DS20" i="20"/>
  <c r="DX20" i="20"/>
  <c r="DW20" i="20"/>
  <c r="DQ20" i="20"/>
  <c r="DN20" i="20"/>
  <c r="DY20" i="20"/>
  <c r="DR20" i="20"/>
  <c r="DU20" i="20"/>
  <c r="DD30" i="2"/>
  <c r="DL28" i="2"/>
  <c r="EC6" i="20" l="1"/>
  <c r="DM6" i="20"/>
  <c r="DM10" i="20"/>
  <c r="EC10" i="20"/>
  <c r="DV8" i="20"/>
  <c r="DS8" i="20"/>
  <c r="DZ8" i="20"/>
  <c r="DO8" i="20"/>
  <c r="DY8" i="20"/>
  <c r="DU8" i="20"/>
  <c r="DX8" i="20"/>
  <c r="DQ8" i="20"/>
  <c r="DW8" i="20"/>
  <c r="DT8" i="20"/>
  <c r="DR8" i="20"/>
  <c r="DP8" i="20"/>
  <c r="DN8" i="20"/>
  <c r="DW9" i="20"/>
  <c r="DP9" i="20"/>
  <c r="DY9" i="20"/>
  <c r="DN9" i="20"/>
  <c r="DR9" i="20"/>
  <c r="DX9" i="20"/>
  <c r="DZ9" i="20"/>
  <c r="DO9" i="20"/>
  <c r="DS9" i="20"/>
  <c r="DT9" i="20"/>
  <c r="DU9" i="20"/>
  <c r="DQ9" i="20"/>
  <c r="DV9" i="20"/>
  <c r="DT77" i="20"/>
  <c r="DY77" i="20"/>
  <c r="DP77" i="20"/>
  <c r="DR77" i="20"/>
  <c r="DS77" i="20"/>
  <c r="DV77" i="20"/>
  <c r="DO77" i="20"/>
  <c r="DW77" i="20"/>
  <c r="DX77" i="20"/>
  <c r="DZ77" i="20"/>
  <c r="DN77" i="20"/>
  <c r="DQ77" i="20"/>
  <c r="DU77" i="20"/>
  <c r="DS79" i="20"/>
  <c r="DN79" i="20"/>
  <c r="DV79" i="20"/>
  <c r="DU79" i="20"/>
  <c r="DW79" i="20"/>
  <c r="DQ79" i="20"/>
  <c r="DX79" i="20"/>
  <c r="DY79" i="20"/>
  <c r="DP79" i="20"/>
  <c r="DZ79" i="20"/>
  <c r="DO79" i="20"/>
  <c r="DR79" i="20"/>
  <c r="DT79" i="20"/>
  <c r="DQ78" i="20"/>
  <c r="DV78" i="20"/>
  <c r="DO78" i="20"/>
  <c r="DT78" i="20"/>
  <c r="DS78" i="20"/>
  <c r="DR78" i="20"/>
  <c r="DW78" i="20"/>
  <c r="DX78" i="20"/>
  <c r="DY78" i="20"/>
  <c r="DN78" i="20"/>
  <c r="DU78" i="20"/>
  <c r="DZ78" i="20"/>
  <c r="DP78" i="20"/>
  <c r="DY80" i="20"/>
  <c r="DU80" i="20"/>
  <c r="DX80" i="20"/>
  <c r="DN80" i="20"/>
  <c r="DR80" i="20"/>
  <c r="DO80" i="20"/>
  <c r="DP80" i="20"/>
  <c r="DS80" i="20"/>
  <c r="DZ80" i="20"/>
  <c r="DQ80" i="20"/>
  <c r="DV80" i="20"/>
  <c r="DT80" i="20"/>
  <c r="DW80" i="20"/>
  <c r="DQ126" i="20"/>
  <c r="DY126" i="20"/>
  <c r="DS126" i="20"/>
  <c r="DN126" i="20"/>
  <c r="DU126" i="20"/>
  <c r="DP126" i="20"/>
  <c r="DT126" i="20"/>
  <c r="DX126" i="20"/>
  <c r="DO126" i="20"/>
  <c r="DZ126" i="20"/>
  <c r="DW126" i="20"/>
  <c r="DR126" i="20"/>
  <c r="DV126" i="20"/>
  <c r="DR125" i="20"/>
  <c r="DV125" i="20"/>
  <c r="DQ125" i="20"/>
  <c r="DY125" i="20"/>
  <c r="DT125" i="20"/>
  <c r="DW125" i="20"/>
  <c r="DO125" i="20"/>
  <c r="DS125" i="20"/>
  <c r="DZ125" i="20"/>
  <c r="DP125" i="20"/>
  <c r="DN125" i="20"/>
  <c r="DU125" i="20"/>
  <c r="DX125" i="20"/>
  <c r="DW113" i="20"/>
  <c r="DX113" i="20"/>
  <c r="DV113" i="20"/>
  <c r="DQ113" i="20"/>
  <c r="DS113" i="20"/>
  <c r="DO113" i="20"/>
  <c r="DT113" i="20"/>
  <c r="DN113" i="20"/>
  <c r="DZ113" i="20"/>
  <c r="DY113" i="20"/>
  <c r="DP113" i="20"/>
  <c r="DR113" i="20"/>
  <c r="DU113" i="20"/>
  <c r="DQ148" i="20"/>
  <c r="DP148" i="20"/>
  <c r="DS148" i="20"/>
  <c r="DT148" i="20"/>
  <c r="DW148" i="20"/>
  <c r="DN148" i="20"/>
  <c r="DO148" i="20"/>
  <c r="DZ148" i="20"/>
  <c r="DR148" i="20"/>
  <c r="DV148" i="20"/>
  <c r="DU148" i="20"/>
  <c r="DX148" i="20"/>
  <c r="DY148" i="20"/>
  <c r="DX151" i="20"/>
  <c r="DT151" i="20"/>
  <c r="DZ151" i="20"/>
  <c r="DW151" i="20"/>
  <c r="DN151" i="20"/>
  <c r="DP151" i="20"/>
  <c r="DU151" i="20"/>
  <c r="DS151" i="20"/>
  <c r="DV151" i="20"/>
  <c r="DO151" i="20"/>
  <c r="DR151" i="20"/>
  <c r="DY151" i="20"/>
  <c r="DQ151" i="20"/>
  <c r="DX168" i="20"/>
  <c r="DN168" i="20"/>
  <c r="DR168" i="20"/>
  <c r="DU168" i="20"/>
  <c r="DY168" i="20"/>
  <c r="DS168" i="20"/>
  <c r="DP168" i="20"/>
  <c r="DT168" i="20"/>
  <c r="DW168" i="20"/>
  <c r="DQ168" i="20"/>
  <c r="DO168" i="20"/>
  <c r="DV168" i="20"/>
  <c r="DZ168" i="20"/>
  <c r="DO284" i="20"/>
  <c r="DQ284" i="20"/>
  <c r="DY284" i="20"/>
  <c r="DS284" i="20"/>
  <c r="DP284" i="20"/>
  <c r="DR284" i="20"/>
  <c r="DU284" i="20"/>
  <c r="DT284" i="20"/>
  <c r="DZ284" i="20"/>
  <c r="DW284" i="20"/>
  <c r="DX284" i="20"/>
  <c r="DV284" i="20"/>
  <c r="DN284" i="20"/>
  <c r="DV278" i="20"/>
  <c r="DZ278" i="20"/>
  <c r="DU278" i="20"/>
  <c r="DQ278" i="20"/>
  <c r="DT278" i="20"/>
  <c r="DO278" i="20"/>
  <c r="DS278" i="20"/>
  <c r="DN278" i="20"/>
  <c r="DX278" i="20"/>
  <c r="DW278" i="20"/>
  <c r="DY278" i="20"/>
  <c r="DP278" i="20"/>
  <c r="DR278" i="20"/>
  <c r="DZ266" i="20"/>
  <c r="DO266" i="20"/>
  <c r="DV266" i="20"/>
  <c r="DY266" i="20"/>
  <c r="DP266" i="20"/>
  <c r="DU266" i="20"/>
  <c r="DQ266" i="20"/>
  <c r="DW266" i="20"/>
  <c r="DR266" i="20"/>
  <c r="DT266" i="20"/>
  <c r="DX266" i="20"/>
  <c r="DN266" i="20"/>
  <c r="DS266" i="20"/>
  <c r="DS66" i="20"/>
  <c r="DU66" i="20"/>
  <c r="DZ66" i="20"/>
  <c r="DY66" i="20"/>
  <c r="DT66" i="20"/>
  <c r="DO66" i="20"/>
  <c r="DW66" i="20"/>
  <c r="DR66" i="20"/>
  <c r="DV66" i="20"/>
  <c r="DP66" i="20"/>
  <c r="DQ66" i="20"/>
  <c r="DX66" i="20"/>
  <c r="DN66" i="20"/>
  <c r="DW103" i="20"/>
  <c r="DX103" i="20"/>
  <c r="DY103" i="20"/>
  <c r="DU103" i="20"/>
  <c r="DQ103" i="20"/>
  <c r="DN103" i="20"/>
  <c r="DR103" i="20"/>
  <c r="DT103" i="20"/>
  <c r="DP103" i="20"/>
  <c r="DZ103" i="20"/>
  <c r="DO103" i="20"/>
  <c r="DV103" i="20"/>
  <c r="DS103" i="20"/>
  <c r="DW248" i="20"/>
  <c r="DV248" i="20"/>
  <c r="DT248" i="20"/>
  <c r="DZ248" i="20"/>
  <c r="DY248" i="20"/>
  <c r="DO248" i="20"/>
  <c r="DS248" i="20"/>
  <c r="DR248" i="20"/>
  <c r="DX248" i="20"/>
  <c r="DU248" i="20"/>
  <c r="DQ248" i="20"/>
  <c r="DN248" i="20"/>
  <c r="DP248" i="20"/>
  <c r="DQ293" i="20"/>
  <c r="DV293" i="20"/>
  <c r="DW293" i="20"/>
  <c r="DN293" i="20"/>
  <c r="DZ293" i="20"/>
  <c r="DT293" i="20"/>
  <c r="DS293" i="20"/>
  <c r="DX293" i="20"/>
  <c r="DO293" i="20"/>
  <c r="DU293" i="20"/>
  <c r="DR293" i="20"/>
  <c r="DP293" i="20"/>
  <c r="DY293" i="20"/>
  <c r="DX166" i="20"/>
  <c r="DS166" i="20"/>
  <c r="DR166" i="20"/>
  <c r="DU166" i="20"/>
  <c r="DW166" i="20"/>
  <c r="DV166" i="20"/>
  <c r="DZ166" i="20"/>
  <c r="DT166" i="20"/>
  <c r="DN166" i="20"/>
  <c r="DQ166" i="20"/>
  <c r="DY166" i="20"/>
  <c r="DP166" i="20"/>
  <c r="DO166" i="20"/>
  <c r="DY111" i="20"/>
  <c r="DZ111" i="20"/>
  <c r="DN111" i="20"/>
  <c r="DU111" i="20"/>
  <c r="DT111" i="20"/>
  <c r="DW111" i="20"/>
  <c r="DV111" i="20"/>
  <c r="DP111" i="20"/>
  <c r="DQ111" i="20"/>
  <c r="DR111" i="20"/>
  <c r="DS111" i="20"/>
  <c r="DX111" i="20"/>
  <c r="DO111" i="20"/>
  <c r="DS121" i="20"/>
  <c r="DP121" i="20"/>
  <c r="DR121" i="20"/>
  <c r="DQ121" i="20"/>
  <c r="DZ121" i="20"/>
  <c r="DV121" i="20"/>
  <c r="DO121" i="20"/>
  <c r="DT121" i="20"/>
  <c r="DX121" i="20"/>
  <c r="DY121" i="20"/>
  <c r="DU121" i="20"/>
  <c r="DN121" i="20"/>
  <c r="DW121" i="20"/>
  <c r="DQ223" i="20"/>
  <c r="DV223" i="20"/>
  <c r="DY223" i="20"/>
  <c r="DO223" i="20"/>
  <c r="DP223" i="20"/>
  <c r="DR223" i="20"/>
  <c r="DT223" i="20"/>
  <c r="DS223" i="20"/>
  <c r="DZ223" i="20"/>
  <c r="DW223" i="20"/>
  <c r="DN223" i="20"/>
  <c r="DX223" i="20"/>
  <c r="DU223" i="20"/>
  <c r="DP238" i="20"/>
  <c r="DZ238" i="20"/>
  <c r="DT238" i="20"/>
  <c r="DV238" i="20"/>
  <c r="DQ238" i="20"/>
  <c r="DW238" i="20"/>
  <c r="DY238" i="20"/>
  <c r="DX238" i="20"/>
  <c r="DO238" i="20"/>
  <c r="DR238" i="20"/>
  <c r="DU238" i="20"/>
  <c r="DS238" i="20"/>
  <c r="DN238" i="20"/>
  <c r="DP203" i="20"/>
  <c r="DN203" i="20"/>
  <c r="DS203" i="20"/>
  <c r="DT203" i="20"/>
  <c r="DO203" i="20"/>
  <c r="DY203" i="20"/>
  <c r="DW203" i="20"/>
  <c r="DR203" i="20"/>
  <c r="DQ203" i="20"/>
  <c r="DV203" i="20"/>
  <c r="DZ203" i="20"/>
  <c r="DX203" i="20"/>
  <c r="DU203" i="20"/>
  <c r="DW29" i="20"/>
  <c r="DT29" i="20"/>
  <c r="DX29" i="20"/>
  <c r="DS29" i="20"/>
  <c r="DU29" i="20"/>
  <c r="DO29" i="20"/>
  <c r="DV29" i="20"/>
  <c r="DR29" i="20"/>
  <c r="DZ29" i="20"/>
  <c r="DP29" i="20"/>
  <c r="DY29" i="20"/>
  <c r="DN29" i="20"/>
  <c r="DQ29" i="20"/>
  <c r="DZ290" i="20"/>
  <c r="DV290" i="20"/>
  <c r="DN290" i="20"/>
  <c r="DY290" i="20"/>
  <c r="DO290" i="20"/>
  <c r="DX290" i="20"/>
  <c r="DU290" i="20"/>
  <c r="DQ290" i="20"/>
  <c r="DR290" i="20"/>
  <c r="DS290" i="20"/>
  <c r="DW290" i="20"/>
  <c r="DP290" i="20"/>
  <c r="DT290" i="20"/>
  <c r="DO226" i="20"/>
  <c r="DN226" i="20"/>
  <c r="DX226" i="20"/>
  <c r="DW226" i="20"/>
  <c r="DS226" i="20"/>
  <c r="DU226" i="20"/>
  <c r="DT226" i="20"/>
  <c r="DQ226" i="20"/>
  <c r="DV226" i="20"/>
  <c r="DP226" i="20"/>
  <c r="DZ226" i="20"/>
  <c r="DY226" i="20"/>
  <c r="DR226" i="20"/>
  <c r="DP81" i="20"/>
  <c r="DQ81" i="20"/>
  <c r="DN81" i="20"/>
  <c r="DX81" i="20"/>
  <c r="DS81" i="20"/>
  <c r="DO81" i="20"/>
  <c r="DT81" i="20"/>
  <c r="DW81" i="20"/>
  <c r="DR81" i="20"/>
  <c r="DU81" i="20"/>
  <c r="DV81" i="20"/>
  <c r="DY81" i="20"/>
  <c r="DZ81" i="20"/>
  <c r="DY294" i="20"/>
  <c r="DX294" i="20"/>
  <c r="DN294" i="20"/>
  <c r="DW294" i="20"/>
  <c r="DS294" i="20"/>
  <c r="DV294" i="20"/>
  <c r="DO294" i="20"/>
  <c r="DR294" i="20"/>
  <c r="DZ294" i="20"/>
  <c r="DP294" i="20"/>
  <c r="DQ294" i="20"/>
  <c r="DU294" i="20"/>
  <c r="DT294" i="20"/>
  <c r="DN106" i="20"/>
  <c r="DQ106" i="20"/>
  <c r="DT106" i="20"/>
  <c r="DU106" i="20"/>
  <c r="DV106" i="20"/>
  <c r="DR106" i="20"/>
  <c r="DO106" i="20"/>
  <c r="DP106" i="20"/>
  <c r="DW106" i="20"/>
  <c r="DX106" i="20"/>
  <c r="DZ106" i="20"/>
  <c r="DS106" i="20"/>
  <c r="DY106" i="20"/>
  <c r="DO264" i="20"/>
  <c r="DN264" i="20"/>
  <c r="DT264" i="20"/>
  <c r="DU264" i="20"/>
  <c r="DQ264" i="20"/>
  <c r="DR264" i="20"/>
  <c r="DX264" i="20"/>
  <c r="DW264" i="20"/>
  <c r="DV264" i="20"/>
  <c r="DY264" i="20"/>
  <c r="DZ264" i="20"/>
  <c r="DP264" i="20"/>
  <c r="DS264" i="20"/>
  <c r="DT197" i="20"/>
  <c r="DP197" i="20"/>
  <c r="DQ197" i="20"/>
  <c r="DN197" i="20"/>
  <c r="DW197" i="20"/>
  <c r="DV197" i="20"/>
  <c r="DS197" i="20"/>
  <c r="DZ197" i="20"/>
  <c r="DO197" i="20"/>
  <c r="DR197" i="20"/>
  <c r="DX197" i="20"/>
  <c r="DU197" i="20"/>
  <c r="DY197" i="20"/>
  <c r="DO98" i="20"/>
  <c r="DQ98" i="20"/>
  <c r="DR98" i="20"/>
  <c r="DV98" i="20"/>
  <c r="DP98" i="20"/>
  <c r="DN98" i="20"/>
  <c r="DY98" i="20"/>
  <c r="DU98" i="20"/>
  <c r="DZ98" i="20"/>
  <c r="DT98" i="20"/>
  <c r="DX98" i="20"/>
  <c r="DW98" i="20"/>
  <c r="DS98" i="20"/>
  <c r="DW120" i="20"/>
  <c r="DU120" i="20"/>
  <c r="DN120" i="20"/>
  <c r="DV120" i="20"/>
  <c r="DR120" i="20"/>
  <c r="DP120" i="20"/>
  <c r="DZ120" i="20"/>
  <c r="DY120" i="20"/>
  <c r="DX120" i="20"/>
  <c r="DQ120" i="20"/>
  <c r="DT120" i="20"/>
  <c r="DS120" i="20"/>
  <c r="DO120" i="20"/>
  <c r="DS109" i="20"/>
  <c r="DX109" i="20"/>
  <c r="DP109" i="20"/>
  <c r="DU109" i="20"/>
  <c r="DN109" i="20"/>
  <c r="DQ109" i="20"/>
  <c r="DR109" i="20"/>
  <c r="DY109" i="20"/>
  <c r="DZ109" i="20"/>
  <c r="DO109" i="20"/>
  <c r="DV109" i="20"/>
  <c r="DT109" i="20"/>
  <c r="DW109" i="20"/>
  <c r="DY115" i="20"/>
  <c r="DV115" i="20"/>
  <c r="DP115" i="20"/>
  <c r="DN115" i="20"/>
  <c r="DZ115" i="20"/>
  <c r="DU115" i="20"/>
  <c r="DT115" i="20"/>
  <c r="DS115" i="20"/>
  <c r="DO115" i="20"/>
  <c r="DQ115" i="20"/>
  <c r="DR115" i="20"/>
  <c r="DX115" i="20"/>
  <c r="DW115" i="20"/>
  <c r="DR263" i="20"/>
  <c r="DY263" i="20"/>
  <c r="DO263" i="20"/>
  <c r="DU263" i="20"/>
  <c r="DQ263" i="20"/>
  <c r="DW263" i="20"/>
  <c r="DZ263" i="20"/>
  <c r="DV263" i="20"/>
  <c r="DX263" i="20"/>
  <c r="DT263" i="20"/>
  <c r="DS263" i="20"/>
  <c r="DN263" i="20"/>
  <c r="DP263" i="20"/>
  <c r="DO199" i="20"/>
  <c r="DV199" i="20"/>
  <c r="DT199" i="20"/>
  <c r="DS199" i="20"/>
  <c r="DZ199" i="20"/>
  <c r="DP199" i="20"/>
  <c r="DX199" i="20"/>
  <c r="DU199" i="20"/>
  <c r="DR199" i="20"/>
  <c r="DQ199" i="20"/>
  <c r="DW199" i="20"/>
  <c r="DY199" i="20"/>
  <c r="DN199" i="20"/>
  <c r="DP222" i="20"/>
  <c r="DY222" i="20"/>
  <c r="DQ222" i="20"/>
  <c r="DN222" i="20"/>
  <c r="DS222" i="20"/>
  <c r="DX222" i="20"/>
  <c r="DZ222" i="20"/>
  <c r="DV222" i="20"/>
  <c r="DW222" i="20"/>
  <c r="DR222" i="20"/>
  <c r="DT222" i="20"/>
  <c r="DU222" i="20"/>
  <c r="DO222" i="20"/>
  <c r="DQ61" i="20"/>
  <c r="DR61" i="20"/>
  <c r="DN61" i="20"/>
  <c r="DP61" i="20"/>
  <c r="DW61" i="20"/>
  <c r="DX61" i="20"/>
  <c r="DY61" i="20"/>
  <c r="DU61" i="20"/>
  <c r="DT61" i="20"/>
  <c r="DO61" i="20"/>
  <c r="DS61" i="20"/>
  <c r="DV61" i="20"/>
  <c r="DZ61" i="20"/>
  <c r="DO108" i="20"/>
  <c r="DT108" i="20"/>
  <c r="DP108" i="20"/>
  <c r="DQ108" i="20"/>
  <c r="DV108" i="20"/>
  <c r="DW108" i="20"/>
  <c r="DN108" i="20"/>
  <c r="DX108" i="20"/>
  <c r="DR108" i="20"/>
  <c r="DS108" i="20"/>
  <c r="DU108" i="20"/>
  <c r="DZ108" i="20"/>
  <c r="DY108" i="20"/>
  <c r="DW131" i="20"/>
  <c r="DP131" i="20"/>
  <c r="DY131" i="20"/>
  <c r="DT131" i="20"/>
  <c r="DS131" i="20"/>
  <c r="DR131" i="20"/>
  <c r="DN131" i="20"/>
  <c r="DU131" i="20"/>
  <c r="DO131" i="20"/>
  <c r="DV131" i="20"/>
  <c r="DX131" i="20"/>
  <c r="DQ131" i="20"/>
  <c r="DZ131" i="20"/>
  <c r="DW214" i="20"/>
  <c r="DU214" i="20"/>
  <c r="DT214" i="20"/>
  <c r="DP214" i="20"/>
  <c r="DO214" i="20"/>
  <c r="DN214" i="20"/>
  <c r="DS214" i="20"/>
  <c r="DV214" i="20"/>
  <c r="DX214" i="20"/>
  <c r="DZ214" i="20"/>
  <c r="DQ214" i="20"/>
  <c r="DY214" i="20"/>
  <c r="DR214" i="20"/>
  <c r="DQ143" i="20"/>
  <c r="DP143" i="20"/>
  <c r="DY143" i="20"/>
  <c r="DT143" i="20"/>
  <c r="DR143" i="20"/>
  <c r="DN143" i="20"/>
  <c r="DV143" i="20"/>
  <c r="DS143" i="20"/>
  <c r="DZ143" i="20"/>
  <c r="DX143" i="20"/>
  <c r="DU143" i="20"/>
  <c r="DO143" i="20"/>
  <c r="DW143" i="20"/>
  <c r="DT259" i="20"/>
  <c r="DX259" i="20"/>
  <c r="DV259" i="20"/>
  <c r="DZ259" i="20"/>
  <c r="DO259" i="20"/>
  <c r="DN259" i="20"/>
  <c r="DS259" i="20"/>
  <c r="DP259" i="20"/>
  <c r="DR259" i="20"/>
  <c r="DQ259" i="20"/>
  <c r="DU259" i="20"/>
  <c r="DY259" i="20"/>
  <c r="DW259" i="20"/>
  <c r="DQ274" i="20"/>
  <c r="DX274" i="20"/>
  <c r="DP274" i="20"/>
  <c r="DV274" i="20"/>
  <c r="DZ274" i="20"/>
  <c r="DT274" i="20"/>
  <c r="DR274" i="20"/>
  <c r="DY274" i="20"/>
  <c r="DO274" i="20"/>
  <c r="DN274" i="20"/>
  <c r="DU274" i="20"/>
  <c r="DS274" i="20"/>
  <c r="DW274" i="20"/>
  <c r="DZ175" i="20"/>
  <c r="DO175" i="20"/>
  <c r="DP175" i="20"/>
  <c r="DN175" i="20"/>
  <c r="DV175" i="20"/>
  <c r="DY175" i="20"/>
  <c r="DR175" i="20"/>
  <c r="DT175" i="20"/>
  <c r="DW175" i="20"/>
  <c r="DU175" i="20"/>
  <c r="DS175" i="20"/>
  <c r="DX175" i="20"/>
  <c r="DQ175" i="20"/>
  <c r="DP192" i="20"/>
  <c r="DX192" i="20"/>
  <c r="DV192" i="20"/>
  <c r="DY192" i="20"/>
  <c r="DN192" i="20"/>
  <c r="DU192" i="20"/>
  <c r="DR192" i="20"/>
  <c r="DO192" i="20"/>
  <c r="DZ192" i="20"/>
  <c r="DT192" i="20"/>
  <c r="DQ192" i="20"/>
  <c r="DW192" i="20"/>
  <c r="DS192" i="20"/>
  <c r="DY130" i="20"/>
  <c r="DZ130" i="20"/>
  <c r="DQ130" i="20"/>
  <c r="DT130" i="20"/>
  <c r="DR130" i="20"/>
  <c r="DV130" i="20"/>
  <c r="DW130" i="20"/>
  <c r="DX130" i="20"/>
  <c r="DN130" i="20"/>
  <c r="DS130" i="20"/>
  <c r="DO130" i="20"/>
  <c r="DU130" i="20"/>
  <c r="DP130" i="20"/>
  <c r="DU135" i="20"/>
  <c r="DX135" i="20"/>
  <c r="DO135" i="20"/>
  <c r="DT135" i="20"/>
  <c r="DN135" i="20"/>
  <c r="DY135" i="20"/>
  <c r="DW135" i="20"/>
  <c r="DZ135" i="20"/>
  <c r="DR135" i="20"/>
  <c r="DQ135" i="20"/>
  <c r="DV135" i="20"/>
  <c r="DP135" i="20"/>
  <c r="DS135" i="20"/>
  <c r="DN49" i="20"/>
  <c r="DT49" i="20"/>
  <c r="DV49" i="20"/>
  <c r="DQ49" i="20"/>
  <c r="DY49" i="20"/>
  <c r="DO49" i="20"/>
  <c r="DU49" i="20"/>
  <c r="DP49" i="20"/>
  <c r="DS49" i="20"/>
  <c r="DZ49" i="20"/>
  <c r="DX49" i="20"/>
  <c r="DW49" i="20"/>
  <c r="DR49" i="20"/>
  <c r="DU224" i="20"/>
  <c r="DR224" i="20"/>
  <c r="DS224" i="20"/>
  <c r="DV224" i="20"/>
  <c r="DY224" i="20"/>
  <c r="DQ224" i="20"/>
  <c r="DO224" i="20"/>
  <c r="DT224" i="20"/>
  <c r="DW224" i="20"/>
  <c r="DN224" i="20"/>
  <c r="DZ224" i="20"/>
  <c r="DP224" i="20"/>
  <c r="DX224" i="20"/>
  <c r="DR162" i="20"/>
  <c r="DX162" i="20"/>
  <c r="DN162" i="20"/>
  <c r="DQ162" i="20"/>
  <c r="DY162" i="20"/>
  <c r="DZ162" i="20"/>
  <c r="DP162" i="20"/>
  <c r="DW162" i="20"/>
  <c r="DO162" i="20"/>
  <c r="DV162" i="20"/>
  <c r="DT162" i="20"/>
  <c r="DS162" i="20"/>
  <c r="DU162" i="20"/>
  <c r="DX91" i="20"/>
  <c r="DU91" i="20"/>
  <c r="DN91" i="20"/>
  <c r="DW91" i="20"/>
  <c r="DP91" i="20"/>
  <c r="DR91" i="20"/>
  <c r="DO91" i="20"/>
  <c r="DS91" i="20"/>
  <c r="DY91" i="20"/>
  <c r="DQ91" i="20"/>
  <c r="DT91" i="20"/>
  <c r="DZ91" i="20"/>
  <c r="DV91" i="20"/>
  <c r="DO227" i="20"/>
  <c r="DX227" i="20"/>
  <c r="DY227" i="20"/>
  <c r="DS227" i="20"/>
  <c r="DZ227" i="20"/>
  <c r="DQ227" i="20"/>
  <c r="DU227" i="20"/>
  <c r="DR227" i="20"/>
  <c r="DW227" i="20"/>
  <c r="DP227" i="20"/>
  <c r="DV227" i="20"/>
  <c r="DT227" i="20"/>
  <c r="DN227" i="20"/>
  <c r="DT64" i="20"/>
  <c r="DZ64" i="20"/>
  <c r="DQ64" i="20"/>
  <c r="DS64" i="20"/>
  <c r="DX64" i="20"/>
  <c r="DR64" i="20"/>
  <c r="DN64" i="20"/>
  <c r="DU64" i="20"/>
  <c r="DW64" i="20"/>
  <c r="DP64" i="20"/>
  <c r="DO64" i="20"/>
  <c r="DV64" i="20"/>
  <c r="DY64" i="20"/>
  <c r="DP70" i="20"/>
  <c r="DV70" i="20"/>
  <c r="DX70" i="20"/>
  <c r="DZ70" i="20"/>
  <c r="DS70" i="20"/>
  <c r="DY70" i="20"/>
  <c r="DO70" i="20"/>
  <c r="DQ70" i="20"/>
  <c r="DT70" i="20"/>
  <c r="DU70" i="20"/>
  <c r="DW70" i="20"/>
  <c r="DN70" i="20"/>
  <c r="DR70" i="20"/>
  <c r="DP104" i="20"/>
  <c r="DY104" i="20"/>
  <c r="DV104" i="20"/>
  <c r="DW104" i="20"/>
  <c r="DX104" i="20"/>
  <c r="DN104" i="20"/>
  <c r="DS104" i="20"/>
  <c r="DR104" i="20"/>
  <c r="DO104" i="20"/>
  <c r="DZ104" i="20"/>
  <c r="DT104" i="20"/>
  <c r="DU104" i="20"/>
  <c r="DQ104" i="20"/>
  <c r="DT260" i="20"/>
  <c r="DQ260" i="20"/>
  <c r="DU260" i="20"/>
  <c r="DS260" i="20"/>
  <c r="DR260" i="20"/>
  <c r="DN260" i="20"/>
  <c r="DX260" i="20"/>
  <c r="DP260" i="20"/>
  <c r="DV260" i="20"/>
  <c r="DZ260" i="20"/>
  <c r="DY260" i="20"/>
  <c r="DW260" i="20"/>
  <c r="DO260" i="20"/>
  <c r="DT99" i="20"/>
  <c r="DU99" i="20"/>
  <c r="DO99" i="20"/>
  <c r="DQ99" i="20"/>
  <c r="DV99" i="20"/>
  <c r="DY99" i="20"/>
  <c r="DN99" i="20"/>
  <c r="DS99" i="20"/>
  <c r="DZ99" i="20"/>
  <c r="DX99" i="20"/>
  <c r="DW99" i="20"/>
  <c r="DP99" i="20"/>
  <c r="DR99" i="20"/>
  <c r="DX177" i="20"/>
  <c r="DN177" i="20"/>
  <c r="DT177" i="20"/>
  <c r="DU177" i="20"/>
  <c r="DO177" i="20"/>
  <c r="DS177" i="20"/>
  <c r="DP177" i="20"/>
  <c r="DY177" i="20"/>
  <c r="DR177" i="20"/>
  <c r="DQ177" i="20"/>
  <c r="DZ177" i="20"/>
  <c r="DV177" i="20"/>
  <c r="DW177" i="20"/>
  <c r="DS235" i="20"/>
  <c r="DR235" i="20"/>
  <c r="DZ235" i="20"/>
  <c r="DU235" i="20"/>
  <c r="DP235" i="20"/>
  <c r="DT235" i="20"/>
  <c r="DX235" i="20"/>
  <c r="DW235" i="20"/>
  <c r="DV235" i="20"/>
  <c r="DN235" i="20"/>
  <c r="DY235" i="20"/>
  <c r="DQ235" i="20"/>
  <c r="DO235" i="20"/>
  <c r="DZ83" i="20"/>
  <c r="DP83" i="20"/>
  <c r="DV83" i="20"/>
  <c r="DX83" i="20"/>
  <c r="DO83" i="20"/>
  <c r="DR83" i="20"/>
  <c r="DW83" i="20"/>
  <c r="DS83" i="20"/>
  <c r="DT83" i="20"/>
  <c r="DU83" i="20"/>
  <c r="DY83" i="20"/>
  <c r="DQ83" i="20"/>
  <c r="DN83" i="20"/>
  <c r="DU142" i="20"/>
  <c r="DY142" i="20"/>
  <c r="DR142" i="20"/>
  <c r="DQ142" i="20"/>
  <c r="DS142" i="20"/>
  <c r="DZ142" i="20"/>
  <c r="DV142" i="20"/>
  <c r="DT142" i="20"/>
  <c r="DN142" i="20"/>
  <c r="DP142" i="20"/>
  <c r="DO142" i="20"/>
  <c r="DW142" i="20"/>
  <c r="DX142" i="20"/>
  <c r="DZ232" i="20"/>
  <c r="DX232" i="20"/>
  <c r="DW232" i="20"/>
  <c r="DU232" i="20"/>
  <c r="DS232" i="20"/>
  <c r="DO232" i="20"/>
  <c r="DR232" i="20"/>
  <c r="DN232" i="20"/>
  <c r="DQ232" i="20"/>
  <c r="DV232" i="20"/>
  <c r="DT232" i="20"/>
  <c r="DY232" i="20"/>
  <c r="DP232" i="20"/>
  <c r="DU180" i="20"/>
  <c r="DV180" i="20"/>
  <c r="DR180" i="20"/>
  <c r="DZ180" i="20"/>
  <c r="DP180" i="20"/>
  <c r="DY180" i="20"/>
  <c r="DT180" i="20"/>
  <c r="DN180" i="20"/>
  <c r="DS180" i="20"/>
  <c r="DW180" i="20"/>
  <c r="DO180" i="20"/>
  <c r="DQ180" i="20"/>
  <c r="DX180" i="20"/>
  <c r="DS163" i="20"/>
  <c r="DT163" i="20"/>
  <c r="DR163" i="20"/>
  <c r="DO163" i="20"/>
  <c r="DV163" i="20"/>
  <c r="DU163" i="20"/>
  <c r="DW163" i="20"/>
  <c r="DN163" i="20"/>
  <c r="DY163" i="20"/>
  <c r="DP163" i="20"/>
  <c r="DX163" i="20"/>
  <c r="DZ163" i="20"/>
  <c r="DQ163" i="20"/>
  <c r="DO63" i="20"/>
  <c r="DN63" i="20"/>
  <c r="DX63" i="20"/>
  <c r="DS63" i="20"/>
  <c r="DV63" i="20"/>
  <c r="DU63" i="20"/>
  <c r="DP63" i="20"/>
  <c r="DY63" i="20"/>
  <c r="DT63" i="20"/>
  <c r="DR63" i="20"/>
  <c r="DQ63" i="20"/>
  <c r="DZ63" i="20"/>
  <c r="DW63" i="20"/>
  <c r="DU276" i="20"/>
  <c r="DX276" i="20"/>
  <c r="DP276" i="20"/>
  <c r="DN276" i="20"/>
  <c r="DQ276" i="20"/>
  <c r="DZ276" i="20"/>
  <c r="DW276" i="20"/>
  <c r="DV276" i="20"/>
  <c r="DO276" i="20"/>
  <c r="DY276" i="20"/>
  <c r="DT276" i="20"/>
  <c r="DR276" i="20"/>
  <c r="DS276" i="20"/>
  <c r="DY198" i="20"/>
  <c r="DN198" i="20"/>
  <c r="DT198" i="20"/>
  <c r="DR198" i="20"/>
  <c r="DU198" i="20"/>
  <c r="DQ198" i="20"/>
  <c r="DZ198" i="20"/>
  <c r="DW198" i="20"/>
  <c r="DS198" i="20"/>
  <c r="DP198" i="20"/>
  <c r="DO198" i="20"/>
  <c r="DX198" i="20"/>
  <c r="DV198" i="20"/>
  <c r="DT249" i="20"/>
  <c r="DP249" i="20"/>
  <c r="DN249" i="20"/>
  <c r="DO249" i="20"/>
  <c r="DR249" i="20"/>
  <c r="DW249" i="20"/>
  <c r="DV249" i="20"/>
  <c r="DS249" i="20"/>
  <c r="DY249" i="20"/>
  <c r="DQ249" i="20"/>
  <c r="DZ249" i="20"/>
  <c r="DX249" i="20"/>
  <c r="DU249" i="20"/>
  <c r="DO256" i="20"/>
  <c r="DN256" i="20"/>
  <c r="DR256" i="20"/>
  <c r="DS256" i="20"/>
  <c r="DW256" i="20"/>
  <c r="DU256" i="20"/>
  <c r="DT256" i="20"/>
  <c r="DP256" i="20"/>
  <c r="DY256" i="20"/>
  <c r="DV256" i="20"/>
  <c r="DX256" i="20"/>
  <c r="DZ256" i="20"/>
  <c r="DQ256" i="20"/>
  <c r="DT65" i="20"/>
  <c r="DO65" i="20"/>
  <c r="DQ65" i="20"/>
  <c r="DW65" i="20"/>
  <c r="DS65" i="20"/>
  <c r="DZ65" i="20"/>
  <c r="DU65" i="20"/>
  <c r="DV65" i="20"/>
  <c r="DY65" i="20"/>
  <c r="DN65" i="20"/>
  <c r="DX65" i="20"/>
  <c r="DP65" i="20"/>
  <c r="DR65" i="20"/>
  <c r="DV295" i="20"/>
  <c r="DY295" i="20"/>
  <c r="DP295" i="20"/>
  <c r="DW295" i="20"/>
  <c r="DX295" i="20"/>
  <c r="DU295" i="20"/>
  <c r="DT295" i="20"/>
  <c r="DN295" i="20"/>
  <c r="DR295" i="20"/>
  <c r="DO295" i="20"/>
  <c r="DZ295" i="20"/>
  <c r="DS295" i="20"/>
  <c r="DQ295" i="20"/>
  <c r="DS169" i="20"/>
  <c r="DT169" i="20"/>
  <c r="DV169" i="20"/>
  <c r="DR169" i="20"/>
  <c r="DP169" i="20"/>
  <c r="DN169" i="20"/>
  <c r="DY169" i="20"/>
  <c r="DW169" i="20"/>
  <c r="DQ169" i="20"/>
  <c r="DX169" i="20"/>
  <c r="DO169" i="20"/>
  <c r="DU169" i="20"/>
  <c r="DZ169" i="20"/>
  <c r="DN283" i="20"/>
  <c r="DO283" i="20"/>
  <c r="DP283" i="20"/>
  <c r="DV283" i="20"/>
  <c r="DW283" i="20"/>
  <c r="DQ283" i="20"/>
  <c r="DX283" i="20"/>
  <c r="DY283" i="20"/>
  <c r="DT283" i="20"/>
  <c r="DS283" i="20"/>
  <c r="DZ283" i="20"/>
  <c r="DR283" i="20"/>
  <c r="DU283" i="20"/>
  <c r="DQ123" i="20"/>
  <c r="DZ123" i="20"/>
  <c r="DT123" i="20"/>
  <c r="DY123" i="20"/>
  <c r="DP123" i="20"/>
  <c r="DX123" i="20"/>
  <c r="DV123" i="20"/>
  <c r="DO123" i="20"/>
  <c r="DU123" i="20"/>
  <c r="DW123" i="20"/>
  <c r="DS123" i="20"/>
  <c r="DR123" i="20"/>
  <c r="DN123" i="20"/>
  <c r="DS212" i="20"/>
  <c r="DY212" i="20"/>
  <c r="DR212" i="20"/>
  <c r="DP212" i="20"/>
  <c r="DN212" i="20"/>
  <c r="DX212" i="20"/>
  <c r="DQ212" i="20"/>
  <c r="DU212" i="20"/>
  <c r="DZ212" i="20"/>
  <c r="DV212" i="20"/>
  <c r="DW212" i="20"/>
  <c r="DO212" i="20"/>
  <c r="DT212" i="20"/>
  <c r="DS257" i="20"/>
  <c r="DX257" i="20"/>
  <c r="DR257" i="20"/>
  <c r="DZ257" i="20"/>
  <c r="DU257" i="20"/>
  <c r="DT257" i="20"/>
  <c r="DY257" i="20"/>
  <c r="DW257" i="20"/>
  <c r="DO257" i="20"/>
  <c r="DV257" i="20"/>
  <c r="DQ257" i="20"/>
  <c r="DN257" i="20"/>
  <c r="DP257" i="20"/>
  <c r="DQ96" i="20"/>
  <c r="DS96" i="20"/>
  <c r="DZ96" i="20"/>
  <c r="DT96" i="20"/>
  <c r="DO96" i="20"/>
  <c r="DN96" i="20"/>
  <c r="DW96" i="20"/>
  <c r="DX96" i="20"/>
  <c r="DV96" i="20"/>
  <c r="DP96" i="20"/>
  <c r="DR96" i="20"/>
  <c r="DY96" i="20"/>
  <c r="DU96" i="20"/>
  <c r="DZ107" i="20"/>
  <c r="DY107" i="20"/>
  <c r="DN107" i="20"/>
  <c r="DR107" i="20"/>
  <c r="DS107" i="20"/>
  <c r="DQ107" i="20"/>
  <c r="DO107" i="20"/>
  <c r="DT107" i="20"/>
  <c r="DP107" i="20"/>
  <c r="DV107" i="20"/>
  <c r="DU107" i="20"/>
  <c r="DX107" i="20"/>
  <c r="DW107" i="20"/>
  <c r="DN209" i="20"/>
  <c r="DY209" i="20"/>
  <c r="DU209" i="20"/>
  <c r="DV209" i="20"/>
  <c r="DR209" i="20"/>
  <c r="DS209" i="20"/>
  <c r="DZ209" i="20"/>
  <c r="DX209" i="20"/>
  <c r="DO209" i="20"/>
  <c r="DT209" i="20"/>
  <c r="DQ209" i="20"/>
  <c r="DW209" i="20"/>
  <c r="DP209" i="20"/>
  <c r="DQ196" i="20"/>
  <c r="DW196" i="20"/>
  <c r="DT196" i="20"/>
  <c r="DR196" i="20"/>
  <c r="DY196" i="20"/>
  <c r="DP196" i="20"/>
  <c r="DS196" i="20"/>
  <c r="DU196" i="20"/>
  <c r="DX196" i="20"/>
  <c r="DV196" i="20"/>
  <c r="DN196" i="20"/>
  <c r="DZ196" i="20"/>
  <c r="DO196" i="20"/>
  <c r="DY201" i="20"/>
  <c r="DN201" i="20"/>
  <c r="DV201" i="20"/>
  <c r="DT201" i="20"/>
  <c r="DS201" i="20"/>
  <c r="DR201" i="20"/>
  <c r="DQ201" i="20"/>
  <c r="DX201" i="20"/>
  <c r="DU201" i="20"/>
  <c r="DP201" i="20"/>
  <c r="DW201" i="20"/>
  <c r="DZ201" i="20"/>
  <c r="DO201" i="20"/>
  <c r="DX159" i="20"/>
  <c r="DO159" i="20"/>
  <c r="DV159" i="20"/>
  <c r="DR159" i="20"/>
  <c r="DP159" i="20"/>
  <c r="DW159" i="20"/>
  <c r="DZ159" i="20"/>
  <c r="DQ159" i="20"/>
  <c r="DY159" i="20"/>
  <c r="DU159" i="20"/>
  <c r="DT159" i="20"/>
  <c r="DN159" i="20"/>
  <c r="DS159" i="20"/>
  <c r="DR243" i="20"/>
  <c r="DT243" i="20"/>
  <c r="DU243" i="20"/>
  <c r="DZ243" i="20"/>
  <c r="DY243" i="20"/>
  <c r="DO243" i="20"/>
  <c r="DS243" i="20"/>
  <c r="DX243" i="20"/>
  <c r="DN243" i="20"/>
  <c r="DQ243" i="20"/>
  <c r="DW243" i="20"/>
  <c r="DV243" i="20"/>
  <c r="DP243" i="20"/>
  <c r="DZ206" i="20"/>
  <c r="DP206" i="20"/>
  <c r="DR206" i="20"/>
  <c r="DV206" i="20"/>
  <c r="DX206" i="20"/>
  <c r="DO206" i="20"/>
  <c r="DW206" i="20"/>
  <c r="DT206" i="20"/>
  <c r="DY206" i="20"/>
  <c r="DN206" i="20"/>
  <c r="DQ206" i="20"/>
  <c r="DU206" i="20"/>
  <c r="DS206" i="20"/>
  <c r="DT286" i="20"/>
  <c r="DZ286" i="20"/>
  <c r="DP286" i="20"/>
  <c r="DR286" i="20"/>
  <c r="DQ286" i="20"/>
  <c r="DY286" i="20"/>
  <c r="DS286" i="20"/>
  <c r="DU286" i="20"/>
  <c r="DN286" i="20"/>
  <c r="DO286" i="20"/>
  <c r="DV286" i="20"/>
  <c r="DX286" i="20"/>
  <c r="DW286" i="20"/>
  <c r="DY138" i="20"/>
  <c r="DT138" i="20"/>
  <c r="DW138" i="20"/>
  <c r="DX138" i="20"/>
  <c r="DO138" i="20"/>
  <c r="DR138" i="20"/>
  <c r="DS138" i="20"/>
  <c r="DQ138" i="20"/>
  <c r="DN138" i="20"/>
  <c r="DV138" i="20"/>
  <c r="DU138" i="20"/>
  <c r="DP138" i="20"/>
  <c r="DZ138" i="20"/>
  <c r="DY268" i="20"/>
  <c r="DZ268" i="20"/>
  <c r="DU268" i="20"/>
  <c r="DP268" i="20"/>
  <c r="DN268" i="20"/>
  <c r="DO268" i="20"/>
  <c r="DS268" i="20"/>
  <c r="DR268" i="20"/>
  <c r="DW268" i="20"/>
  <c r="DT268" i="20"/>
  <c r="DX268" i="20"/>
  <c r="DV268" i="20"/>
  <c r="DQ268" i="20"/>
  <c r="DN33" i="20"/>
  <c r="DX33" i="20"/>
  <c r="DT33" i="20"/>
  <c r="DO33" i="20"/>
  <c r="DP33" i="20"/>
  <c r="DY33" i="20"/>
  <c r="DS33" i="20"/>
  <c r="DZ33" i="20"/>
  <c r="DW33" i="20"/>
  <c r="DV33" i="20"/>
  <c r="DQ33" i="20"/>
  <c r="DU33" i="20"/>
  <c r="DR33" i="20"/>
  <c r="DU250" i="20"/>
  <c r="DO250" i="20"/>
  <c r="DQ250" i="20"/>
  <c r="DR250" i="20"/>
  <c r="DX250" i="20"/>
  <c r="DZ250" i="20"/>
  <c r="DY250" i="20"/>
  <c r="DT250" i="20"/>
  <c r="DV250" i="20"/>
  <c r="DN250" i="20"/>
  <c r="DS250" i="20"/>
  <c r="DW250" i="20"/>
  <c r="DP250" i="20"/>
  <c r="DZ155" i="20"/>
  <c r="DR155" i="20"/>
  <c r="DO155" i="20"/>
  <c r="DS155" i="20"/>
  <c r="DT155" i="20"/>
  <c r="DV155" i="20"/>
  <c r="DN155" i="20"/>
  <c r="DP155" i="20"/>
  <c r="DU155" i="20"/>
  <c r="DQ155" i="20"/>
  <c r="DX155" i="20"/>
  <c r="DY155" i="20"/>
  <c r="DW155" i="20"/>
  <c r="DO89" i="20"/>
  <c r="DU89" i="20"/>
  <c r="DZ89" i="20"/>
  <c r="DY89" i="20"/>
  <c r="DN89" i="20"/>
  <c r="DQ89" i="20"/>
  <c r="DT89" i="20"/>
  <c r="DV89" i="20"/>
  <c r="DS89" i="20"/>
  <c r="DX89" i="20"/>
  <c r="DW89" i="20"/>
  <c r="DP89" i="20"/>
  <c r="DR89" i="20"/>
  <c r="DT129" i="20"/>
  <c r="DQ129" i="20"/>
  <c r="DV129" i="20"/>
  <c r="DX129" i="20"/>
  <c r="DW129" i="20"/>
  <c r="DO129" i="20"/>
  <c r="DZ129" i="20"/>
  <c r="DU129" i="20"/>
  <c r="DR129" i="20"/>
  <c r="DS129" i="20"/>
  <c r="DP129" i="20"/>
  <c r="DY129" i="20"/>
  <c r="DN129" i="20"/>
  <c r="DZ185" i="20"/>
  <c r="DT185" i="20"/>
  <c r="DN185" i="20"/>
  <c r="DP185" i="20"/>
  <c r="DU185" i="20"/>
  <c r="DW185" i="20"/>
  <c r="DQ185" i="20"/>
  <c r="DV185" i="20"/>
  <c r="DR185" i="20"/>
  <c r="DX185" i="20"/>
  <c r="DS185" i="20"/>
  <c r="DO185" i="20"/>
  <c r="DY185" i="20"/>
  <c r="DW39" i="20"/>
  <c r="DO39" i="20"/>
  <c r="DP39" i="20"/>
  <c r="DX39" i="20"/>
  <c r="DU39" i="20"/>
  <c r="DT39" i="20"/>
  <c r="DN39" i="20"/>
  <c r="DV39" i="20"/>
  <c r="DS39" i="20"/>
  <c r="DY39" i="20"/>
  <c r="DR39" i="20"/>
  <c r="DQ39" i="20"/>
  <c r="DZ39" i="20"/>
  <c r="DT25" i="20"/>
  <c r="DS25" i="20"/>
  <c r="DR25" i="20"/>
  <c r="DV25" i="20"/>
  <c r="DU25" i="20"/>
  <c r="DN25" i="20"/>
  <c r="DZ25" i="20"/>
  <c r="DW25" i="20"/>
  <c r="DQ25" i="20"/>
  <c r="DY25" i="20"/>
  <c r="DO25" i="20"/>
  <c r="DP25" i="20"/>
  <c r="DX25" i="20"/>
  <c r="DZ186" i="20"/>
  <c r="DY186" i="20"/>
  <c r="DS186" i="20"/>
  <c r="DQ186" i="20"/>
  <c r="DR186" i="20"/>
  <c r="DT186" i="20"/>
  <c r="DW186" i="20"/>
  <c r="DO186" i="20"/>
  <c r="DU186" i="20"/>
  <c r="DN186" i="20"/>
  <c r="DV186" i="20"/>
  <c r="DX186" i="20"/>
  <c r="DP186" i="20"/>
  <c r="DX73" i="20"/>
  <c r="DZ73" i="20"/>
  <c r="DV73" i="20"/>
  <c r="DO73" i="20"/>
  <c r="DY73" i="20"/>
  <c r="DS73" i="20"/>
  <c r="DU73" i="20"/>
  <c r="DN73" i="20"/>
  <c r="DW73" i="20"/>
  <c r="DT73" i="20"/>
  <c r="DR73" i="20"/>
  <c r="DQ73" i="20"/>
  <c r="DP73" i="20"/>
  <c r="DV140" i="20"/>
  <c r="DT140" i="20"/>
  <c r="DQ140" i="20"/>
  <c r="DS140" i="20"/>
  <c r="DY140" i="20"/>
  <c r="DU140" i="20"/>
  <c r="DX140" i="20"/>
  <c r="DO140" i="20"/>
  <c r="DZ140" i="20"/>
  <c r="DR140" i="20"/>
  <c r="DN140" i="20"/>
  <c r="DP140" i="20"/>
  <c r="DW140" i="20"/>
  <c r="DY269" i="20"/>
  <c r="DV269" i="20"/>
  <c r="DX269" i="20"/>
  <c r="DU269" i="20"/>
  <c r="DQ269" i="20"/>
  <c r="DN269" i="20"/>
  <c r="DO269" i="20"/>
  <c r="DR269" i="20"/>
  <c r="DZ269" i="20"/>
  <c r="DT269" i="20"/>
  <c r="DS269" i="20"/>
  <c r="DW269" i="20"/>
  <c r="DP269" i="20"/>
  <c r="DZ68" i="20"/>
  <c r="DU68" i="20"/>
  <c r="DS68" i="20"/>
  <c r="DY68" i="20"/>
  <c r="DR68" i="20"/>
  <c r="DW68" i="20"/>
  <c r="DP68" i="20"/>
  <c r="DN68" i="20"/>
  <c r="DQ68" i="20"/>
  <c r="DV68" i="20"/>
  <c r="DT68" i="20"/>
  <c r="DO68" i="20"/>
  <c r="DX68" i="20"/>
  <c r="DT105" i="20"/>
  <c r="DU105" i="20"/>
  <c r="DZ105" i="20"/>
  <c r="DQ105" i="20"/>
  <c r="DX105" i="20"/>
  <c r="DR105" i="20"/>
  <c r="DP105" i="20"/>
  <c r="DV105" i="20"/>
  <c r="DY105" i="20"/>
  <c r="DW105" i="20"/>
  <c r="DS105" i="20"/>
  <c r="DN105" i="20"/>
  <c r="DO105" i="20"/>
  <c r="DZ141" i="20"/>
  <c r="DU141" i="20"/>
  <c r="DN141" i="20"/>
  <c r="DP141" i="20"/>
  <c r="DO141" i="20"/>
  <c r="DR141" i="20"/>
  <c r="DX141" i="20"/>
  <c r="DV141" i="20"/>
  <c r="DT141" i="20"/>
  <c r="DW141" i="20"/>
  <c r="DQ141" i="20"/>
  <c r="DS141" i="20"/>
  <c r="DY141" i="20"/>
  <c r="DW147" i="20"/>
  <c r="DY147" i="20"/>
  <c r="DO147" i="20"/>
  <c r="DV147" i="20"/>
  <c r="DX147" i="20"/>
  <c r="DQ147" i="20"/>
  <c r="DN147" i="20"/>
  <c r="DR147" i="20"/>
  <c r="DT147" i="20"/>
  <c r="DP147" i="20"/>
  <c r="DZ147" i="20"/>
  <c r="DU147" i="20"/>
  <c r="DS147" i="20"/>
  <c r="DU136" i="20"/>
  <c r="DP136" i="20"/>
  <c r="DX136" i="20"/>
  <c r="DS136" i="20"/>
  <c r="DQ136" i="20"/>
  <c r="DV136" i="20"/>
  <c r="DN136" i="20"/>
  <c r="DY136" i="20"/>
  <c r="DO136" i="20"/>
  <c r="DT136" i="20"/>
  <c r="DZ136" i="20"/>
  <c r="DR136" i="20"/>
  <c r="DW136" i="20"/>
  <c r="DQ158" i="20"/>
  <c r="DT158" i="20"/>
  <c r="DX158" i="20"/>
  <c r="DW158" i="20"/>
  <c r="DU158" i="20"/>
  <c r="DS158" i="20"/>
  <c r="DP158" i="20"/>
  <c r="DV158" i="20"/>
  <c r="DY158" i="20"/>
  <c r="DN158" i="20"/>
  <c r="DO158" i="20"/>
  <c r="DZ158" i="20"/>
  <c r="DR158" i="20"/>
  <c r="DV231" i="20"/>
  <c r="DZ231" i="20"/>
  <c r="DX231" i="20"/>
  <c r="DQ231" i="20"/>
  <c r="DW231" i="20"/>
  <c r="DU231" i="20"/>
  <c r="DN231" i="20"/>
  <c r="DR231" i="20"/>
  <c r="DY231" i="20"/>
  <c r="DP231" i="20"/>
  <c r="DO231" i="20"/>
  <c r="DT231" i="20"/>
  <c r="DS231" i="20"/>
  <c r="DX69" i="20"/>
  <c r="DV69" i="20"/>
  <c r="DR69" i="20"/>
  <c r="DP69" i="20"/>
  <c r="DU69" i="20"/>
  <c r="DN69" i="20"/>
  <c r="DT69" i="20"/>
  <c r="DQ69" i="20"/>
  <c r="DS69" i="20"/>
  <c r="DW69" i="20"/>
  <c r="DY69" i="20"/>
  <c r="DZ69" i="20"/>
  <c r="DO69" i="20"/>
  <c r="DV101" i="20"/>
  <c r="DN101" i="20"/>
  <c r="DZ101" i="20"/>
  <c r="DY101" i="20"/>
  <c r="DO101" i="20"/>
  <c r="DQ101" i="20"/>
  <c r="DT101" i="20"/>
  <c r="DR101" i="20"/>
  <c r="DP101" i="20"/>
  <c r="DS101" i="20"/>
  <c r="DX101" i="20"/>
  <c r="DW101" i="20"/>
  <c r="DU101" i="20"/>
  <c r="DZ150" i="20"/>
  <c r="DU150" i="20"/>
  <c r="DW150" i="20"/>
  <c r="DP150" i="20"/>
  <c r="DY150" i="20"/>
  <c r="DR150" i="20"/>
  <c r="DS150" i="20"/>
  <c r="DN150" i="20"/>
  <c r="DT150" i="20"/>
  <c r="DQ150" i="20"/>
  <c r="DV150" i="20"/>
  <c r="DX150" i="20"/>
  <c r="DO150" i="20"/>
  <c r="DY85" i="20"/>
  <c r="DR85" i="20"/>
  <c r="DX85" i="20"/>
  <c r="DV85" i="20"/>
  <c r="DU85" i="20"/>
  <c r="DN85" i="20"/>
  <c r="DZ85" i="20"/>
  <c r="DQ85" i="20"/>
  <c r="DS85" i="20"/>
  <c r="DW85" i="20"/>
  <c r="DT85" i="20"/>
  <c r="DO85" i="20"/>
  <c r="DP85" i="20"/>
  <c r="DN139" i="20"/>
  <c r="DY139" i="20"/>
  <c r="DT139" i="20"/>
  <c r="DU139" i="20"/>
  <c r="DX139" i="20"/>
  <c r="DP139" i="20"/>
  <c r="DZ139" i="20"/>
  <c r="DW139" i="20"/>
  <c r="DR139" i="20"/>
  <c r="DQ139" i="20"/>
  <c r="DS139" i="20"/>
  <c r="DO139" i="20"/>
  <c r="DV139" i="20"/>
  <c r="DZ207" i="20"/>
  <c r="DY207" i="20"/>
  <c r="DX207" i="20"/>
  <c r="DW207" i="20"/>
  <c r="DT207" i="20"/>
  <c r="DP207" i="20"/>
  <c r="DN207" i="20"/>
  <c r="DV207" i="20"/>
  <c r="DQ207" i="20"/>
  <c r="DR207" i="20"/>
  <c r="DS207" i="20"/>
  <c r="DU207" i="20"/>
  <c r="DO207" i="20"/>
  <c r="DZ253" i="20"/>
  <c r="DV253" i="20"/>
  <c r="DW253" i="20"/>
  <c r="DR253" i="20"/>
  <c r="DO253" i="20"/>
  <c r="DQ253" i="20"/>
  <c r="DY253" i="20"/>
  <c r="DN253" i="20"/>
  <c r="DP253" i="20"/>
  <c r="DS253" i="20"/>
  <c r="DX253" i="20"/>
  <c r="DU253" i="20"/>
  <c r="DT253" i="20"/>
  <c r="DS157" i="20"/>
  <c r="DQ157" i="20"/>
  <c r="DT157" i="20"/>
  <c r="DV157" i="20"/>
  <c r="DO157" i="20"/>
  <c r="DR157" i="20"/>
  <c r="DZ157" i="20"/>
  <c r="DN157" i="20"/>
  <c r="DW157" i="20"/>
  <c r="DP157" i="20"/>
  <c r="DX157" i="20"/>
  <c r="DY157" i="20"/>
  <c r="DU157" i="20"/>
  <c r="DV35" i="20"/>
  <c r="DT35" i="20"/>
  <c r="DY35" i="20"/>
  <c r="DQ35" i="20"/>
  <c r="DS35" i="20"/>
  <c r="DN35" i="20"/>
  <c r="DW35" i="20"/>
  <c r="DR35" i="20"/>
  <c r="DZ35" i="20"/>
  <c r="DP35" i="20"/>
  <c r="DX35" i="20"/>
  <c r="DO35" i="20"/>
  <c r="DU35" i="20"/>
  <c r="DQ116" i="20"/>
  <c r="DV116" i="20"/>
  <c r="DR116" i="20"/>
  <c r="DU116" i="20"/>
  <c r="DZ116" i="20"/>
  <c r="DW116" i="20"/>
  <c r="DX116" i="20"/>
  <c r="DY116" i="20"/>
  <c r="DN116" i="20"/>
  <c r="DO116" i="20"/>
  <c r="DS116" i="20"/>
  <c r="DP116" i="20"/>
  <c r="DT116" i="20"/>
  <c r="DX84" i="20"/>
  <c r="DO84" i="20"/>
  <c r="DR84" i="20"/>
  <c r="DZ84" i="20"/>
  <c r="DP84" i="20"/>
  <c r="DS84" i="20"/>
  <c r="DT84" i="20"/>
  <c r="DV84" i="20"/>
  <c r="DW84" i="20"/>
  <c r="DU84" i="20"/>
  <c r="DY84" i="20"/>
  <c r="DN84" i="20"/>
  <c r="DQ84" i="20"/>
  <c r="DO117" i="20"/>
  <c r="DS117" i="20"/>
  <c r="DW117" i="20"/>
  <c r="DU117" i="20"/>
  <c r="DY117" i="20"/>
  <c r="DP117" i="20"/>
  <c r="DN117" i="20"/>
  <c r="DR117" i="20"/>
  <c r="DZ117" i="20"/>
  <c r="DT117" i="20"/>
  <c r="DV117" i="20"/>
  <c r="DX117" i="20"/>
  <c r="DQ117" i="20"/>
  <c r="DW145" i="20"/>
  <c r="DS145" i="20"/>
  <c r="DV145" i="20"/>
  <c r="DO145" i="20"/>
  <c r="DY145" i="20"/>
  <c r="DQ145" i="20"/>
  <c r="DP145" i="20"/>
  <c r="DZ145" i="20"/>
  <c r="DU145" i="20"/>
  <c r="DX145" i="20"/>
  <c r="DR145" i="20"/>
  <c r="DT145" i="20"/>
  <c r="DN145" i="20"/>
  <c r="DW149" i="20"/>
  <c r="DU149" i="20"/>
  <c r="DZ149" i="20"/>
  <c r="DN149" i="20"/>
  <c r="DQ149" i="20"/>
  <c r="DR149" i="20"/>
  <c r="DX149" i="20"/>
  <c r="DP149" i="20"/>
  <c r="DO149" i="20"/>
  <c r="DY149" i="20"/>
  <c r="DV149" i="20"/>
  <c r="DS149" i="20"/>
  <c r="DT149" i="20"/>
  <c r="DO72" i="20"/>
  <c r="DQ72" i="20"/>
  <c r="DS72" i="20"/>
  <c r="DX72" i="20"/>
  <c r="DU72" i="20"/>
  <c r="DW72" i="20"/>
  <c r="DV72" i="20"/>
  <c r="DN72" i="20"/>
  <c r="DY72" i="20"/>
  <c r="DR72" i="20"/>
  <c r="DZ72" i="20"/>
  <c r="DT72" i="20"/>
  <c r="DP72" i="20"/>
  <c r="DT119" i="20"/>
  <c r="DZ119" i="20"/>
  <c r="DX119" i="20"/>
  <c r="DS119" i="20"/>
  <c r="DY119" i="20"/>
  <c r="DW119" i="20"/>
  <c r="DU119" i="20"/>
  <c r="DR119" i="20"/>
  <c r="DO119" i="20"/>
  <c r="DQ119" i="20"/>
  <c r="DV119" i="20"/>
  <c r="DP119" i="20"/>
  <c r="DN119" i="20"/>
  <c r="DU267" i="20"/>
  <c r="DY267" i="20"/>
  <c r="DX267" i="20"/>
  <c r="DT267" i="20"/>
  <c r="DN267" i="20"/>
  <c r="DO267" i="20"/>
  <c r="DV267" i="20"/>
  <c r="DQ267" i="20"/>
  <c r="DP267" i="20"/>
  <c r="DZ267" i="20"/>
  <c r="DW267" i="20"/>
  <c r="DR267" i="20"/>
  <c r="DS267" i="20"/>
  <c r="DS34" i="20"/>
  <c r="DR34" i="20"/>
  <c r="DN34" i="20"/>
  <c r="DY34" i="20"/>
  <c r="DW34" i="20"/>
  <c r="DT34" i="20"/>
  <c r="DV34" i="20"/>
  <c r="DZ34" i="20"/>
  <c r="DO34" i="20"/>
  <c r="DQ34" i="20"/>
  <c r="DP34" i="20"/>
  <c r="DU34" i="20"/>
  <c r="DX34" i="20"/>
  <c r="DO262" i="20"/>
  <c r="DR262" i="20"/>
  <c r="DQ262" i="20"/>
  <c r="DY262" i="20"/>
  <c r="DU262" i="20"/>
  <c r="DV262" i="20"/>
  <c r="DP262" i="20"/>
  <c r="DS262" i="20"/>
  <c r="DN262" i="20"/>
  <c r="DT262" i="20"/>
  <c r="DW262" i="20"/>
  <c r="DZ262" i="20"/>
  <c r="DX262" i="20"/>
  <c r="DS127" i="20"/>
  <c r="DY127" i="20"/>
  <c r="DU127" i="20"/>
  <c r="DN127" i="20"/>
  <c r="DQ127" i="20"/>
  <c r="DO127" i="20"/>
  <c r="DV127" i="20"/>
  <c r="DT127" i="20"/>
  <c r="DX127" i="20"/>
  <c r="DP127" i="20"/>
  <c r="DW127" i="20"/>
  <c r="DR127" i="20"/>
  <c r="DZ127" i="20"/>
  <c r="DX218" i="20"/>
  <c r="DT218" i="20"/>
  <c r="DW218" i="20"/>
  <c r="DV218" i="20"/>
  <c r="DO218" i="20"/>
  <c r="DR218" i="20"/>
  <c r="DZ218" i="20"/>
  <c r="DP218" i="20"/>
  <c r="DS218" i="20"/>
  <c r="DQ218" i="20"/>
  <c r="DU218" i="20"/>
  <c r="DY218" i="20"/>
  <c r="DN218" i="20"/>
  <c r="DT42" i="20"/>
  <c r="DS42" i="20"/>
  <c r="DW42" i="20"/>
  <c r="DU42" i="20"/>
  <c r="DO42" i="20"/>
  <c r="DR42" i="20"/>
  <c r="DP42" i="20"/>
  <c r="DZ42" i="20"/>
  <c r="DQ42" i="20"/>
  <c r="DV42" i="20"/>
  <c r="DX42" i="20"/>
  <c r="DN42" i="20"/>
  <c r="DY42" i="20"/>
  <c r="DT94" i="20"/>
  <c r="DU94" i="20"/>
  <c r="DW94" i="20"/>
  <c r="DX94" i="20"/>
  <c r="DV94" i="20"/>
  <c r="DO94" i="20"/>
  <c r="DS94" i="20"/>
  <c r="DY94" i="20"/>
  <c r="DP94" i="20"/>
  <c r="DZ94" i="20"/>
  <c r="DQ94" i="20"/>
  <c r="DR94" i="20"/>
  <c r="DN94" i="20"/>
  <c r="DS287" i="20"/>
  <c r="DN287" i="20"/>
  <c r="DX287" i="20"/>
  <c r="DY287" i="20"/>
  <c r="DR287" i="20"/>
  <c r="DP287" i="20"/>
  <c r="DT287" i="20"/>
  <c r="DV287" i="20"/>
  <c r="DQ287" i="20"/>
  <c r="DW287" i="20"/>
  <c r="DZ287" i="20"/>
  <c r="DU287" i="20"/>
  <c r="DO287" i="20"/>
  <c r="DN277" i="20"/>
  <c r="DU277" i="20"/>
  <c r="DQ277" i="20"/>
  <c r="DZ277" i="20"/>
  <c r="DW277" i="20"/>
  <c r="DT277" i="20"/>
  <c r="DR277" i="20"/>
  <c r="DY277" i="20"/>
  <c r="DS277" i="20"/>
  <c r="DX277" i="20"/>
  <c r="DP277" i="20"/>
  <c r="DV277" i="20"/>
  <c r="DO277" i="20"/>
  <c r="DV164" i="20"/>
  <c r="DZ164" i="20"/>
  <c r="DT164" i="20"/>
  <c r="DN164" i="20"/>
  <c r="DU164" i="20"/>
  <c r="DX164" i="20"/>
  <c r="DP164" i="20"/>
  <c r="DQ164" i="20"/>
  <c r="DY164" i="20"/>
  <c r="DR164" i="20"/>
  <c r="DO164" i="20"/>
  <c r="DS164" i="20"/>
  <c r="DW164" i="20"/>
  <c r="DU241" i="20"/>
  <c r="DQ241" i="20"/>
  <c r="DO241" i="20"/>
  <c r="DW241" i="20"/>
  <c r="DX241" i="20"/>
  <c r="DV241" i="20"/>
  <c r="DS241" i="20"/>
  <c r="DR241" i="20"/>
  <c r="DP241" i="20"/>
  <c r="DN241" i="20"/>
  <c r="DZ241" i="20"/>
  <c r="DY241" i="20"/>
  <c r="DT241" i="20"/>
  <c r="DO289" i="20"/>
  <c r="DS289" i="20"/>
  <c r="DY289" i="20"/>
  <c r="DV289" i="20"/>
  <c r="DN289" i="20"/>
  <c r="DT289" i="20"/>
  <c r="DX289" i="20"/>
  <c r="DZ289" i="20"/>
  <c r="DW289" i="20"/>
  <c r="DR289" i="20"/>
  <c r="DU289" i="20"/>
  <c r="DP289" i="20"/>
  <c r="DQ289" i="20"/>
  <c r="DW195" i="20"/>
  <c r="DX195" i="20"/>
  <c r="DV195" i="20"/>
  <c r="DR195" i="20"/>
  <c r="DP195" i="20"/>
  <c r="DS195" i="20"/>
  <c r="DN195" i="20"/>
  <c r="DO195" i="20"/>
  <c r="DZ195" i="20"/>
  <c r="DQ195" i="20"/>
  <c r="DU195" i="20"/>
  <c r="DY195" i="20"/>
  <c r="DT195" i="20"/>
  <c r="DZ251" i="20"/>
  <c r="DX251" i="20"/>
  <c r="DQ251" i="20"/>
  <c r="DO251" i="20"/>
  <c r="DT251" i="20"/>
  <c r="DU251" i="20"/>
  <c r="DS251" i="20"/>
  <c r="DN251" i="20"/>
  <c r="DV251" i="20"/>
  <c r="DP251" i="20"/>
  <c r="DR251" i="20"/>
  <c r="DY251" i="20"/>
  <c r="DW251" i="20"/>
  <c r="DX191" i="20"/>
  <c r="DO191" i="20"/>
  <c r="DZ191" i="20"/>
  <c r="DV191" i="20"/>
  <c r="DS191" i="20"/>
  <c r="DQ191" i="20"/>
  <c r="DN191" i="20"/>
  <c r="DY191" i="20"/>
  <c r="DP191" i="20"/>
  <c r="DW191" i="20"/>
  <c r="DU191" i="20"/>
  <c r="DR191" i="20"/>
  <c r="DT191" i="20"/>
  <c r="DP200" i="20"/>
  <c r="DN200" i="20"/>
  <c r="DS200" i="20"/>
  <c r="DO200" i="20"/>
  <c r="DQ200" i="20"/>
  <c r="DU200" i="20"/>
  <c r="DV200" i="20"/>
  <c r="DW200" i="20"/>
  <c r="DY200" i="20"/>
  <c r="DT200" i="20"/>
  <c r="DZ200" i="20"/>
  <c r="DX200" i="20"/>
  <c r="DR200" i="20"/>
  <c r="DW282" i="20"/>
  <c r="DX282" i="20"/>
  <c r="DR282" i="20"/>
  <c r="DP282" i="20"/>
  <c r="DU282" i="20"/>
  <c r="DV282" i="20"/>
  <c r="DQ282" i="20"/>
  <c r="DT282" i="20"/>
  <c r="DO282" i="20"/>
  <c r="DS282" i="20"/>
  <c r="DY282" i="20"/>
  <c r="DN282" i="20"/>
  <c r="DZ282" i="20"/>
  <c r="DN215" i="20"/>
  <c r="DP215" i="20"/>
  <c r="DS215" i="20"/>
  <c r="DU215" i="20"/>
  <c r="DW215" i="20"/>
  <c r="DX215" i="20"/>
  <c r="DT215" i="20"/>
  <c r="DQ215" i="20"/>
  <c r="DZ215" i="20"/>
  <c r="DV215" i="20"/>
  <c r="DY215" i="20"/>
  <c r="DR215" i="20"/>
  <c r="DO215" i="20"/>
  <c r="DV32" i="20"/>
  <c r="DY32" i="20"/>
  <c r="DT32" i="20"/>
  <c r="DR32" i="20"/>
  <c r="DW32" i="20"/>
  <c r="DS32" i="20"/>
  <c r="DZ32" i="20"/>
  <c r="DX32" i="20"/>
  <c r="DQ32" i="20"/>
  <c r="DP32" i="20"/>
  <c r="DU32" i="20"/>
  <c r="DN32" i="20"/>
  <c r="DO32" i="20"/>
  <c r="DQ272" i="20"/>
  <c r="DR272" i="20"/>
  <c r="DO272" i="20"/>
  <c r="DW272" i="20"/>
  <c r="DU272" i="20"/>
  <c r="DZ272" i="20"/>
  <c r="DS272" i="20"/>
  <c r="DY272" i="20"/>
  <c r="DN272" i="20"/>
  <c r="DX272" i="20"/>
  <c r="DV272" i="20"/>
  <c r="DP272" i="20"/>
  <c r="DT272" i="20"/>
  <c r="DY31" i="20"/>
  <c r="DS31" i="20"/>
  <c r="DQ31" i="20"/>
  <c r="DR31" i="20"/>
  <c r="DN31" i="20"/>
  <c r="DT31" i="20"/>
  <c r="DP31" i="20"/>
  <c r="DW31" i="20"/>
  <c r="DO31" i="20"/>
  <c r="DX31" i="20"/>
  <c r="DU31" i="20"/>
  <c r="DZ31" i="20"/>
  <c r="DV31" i="20"/>
  <c r="DP261" i="20"/>
  <c r="DO261" i="20"/>
  <c r="DZ261" i="20"/>
  <c r="DV261" i="20"/>
  <c r="DY261" i="20"/>
  <c r="DU261" i="20"/>
  <c r="DN261" i="20"/>
  <c r="DQ261" i="20"/>
  <c r="DT261" i="20"/>
  <c r="DR261" i="20"/>
  <c r="DX261" i="20"/>
  <c r="DW261" i="20"/>
  <c r="DS261" i="20"/>
  <c r="DN246" i="20"/>
  <c r="DU246" i="20"/>
  <c r="DY246" i="20"/>
  <c r="DZ246" i="20"/>
  <c r="DX246" i="20"/>
  <c r="DT246" i="20"/>
  <c r="DV246" i="20"/>
  <c r="DP246" i="20"/>
  <c r="DO246" i="20"/>
  <c r="DS246" i="20"/>
  <c r="DW246" i="20"/>
  <c r="DR246" i="20"/>
  <c r="DQ246" i="20"/>
  <c r="DU230" i="20"/>
  <c r="DZ230" i="20"/>
  <c r="DW230" i="20"/>
  <c r="DQ230" i="20"/>
  <c r="DP230" i="20"/>
  <c r="DV230" i="20"/>
  <c r="DX230" i="20"/>
  <c r="DO230" i="20"/>
  <c r="DR230" i="20"/>
  <c r="DT230" i="20"/>
  <c r="DS230" i="20"/>
  <c r="DY230" i="20"/>
  <c r="DN230" i="20"/>
  <c r="DW62" i="20"/>
  <c r="DQ62" i="20"/>
  <c r="DN62" i="20"/>
  <c r="DY62" i="20"/>
  <c r="DP62" i="20"/>
  <c r="DZ62" i="20"/>
  <c r="DR62" i="20"/>
  <c r="DO62" i="20"/>
  <c r="DU62" i="20"/>
  <c r="DV62" i="20"/>
  <c r="DX62" i="20"/>
  <c r="DT62" i="20"/>
  <c r="DS62" i="20"/>
  <c r="DY46" i="20"/>
  <c r="DW46" i="20"/>
  <c r="DQ46" i="20"/>
  <c r="DT46" i="20"/>
  <c r="DU46" i="20"/>
  <c r="DN46" i="20"/>
  <c r="DP46" i="20"/>
  <c r="DZ46" i="20"/>
  <c r="DX46" i="20"/>
  <c r="DR46" i="20"/>
  <c r="DV46" i="20"/>
  <c r="DS46" i="20"/>
  <c r="DO46" i="20"/>
  <c r="DN54" i="20"/>
  <c r="DS54" i="20"/>
  <c r="DV54" i="20"/>
  <c r="DP54" i="20"/>
  <c r="DQ54" i="20"/>
  <c r="DU54" i="20"/>
  <c r="DY54" i="20"/>
  <c r="DW54" i="20"/>
  <c r="DO54" i="20"/>
  <c r="DR54" i="20"/>
  <c r="DZ54" i="20"/>
  <c r="DT54" i="20"/>
  <c r="DX54" i="20"/>
  <c r="DV202" i="20"/>
  <c r="DO202" i="20"/>
  <c r="DY202" i="20"/>
  <c r="DS202" i="20"/>
  <c r="DW202" i="20"/>
  <c r="DT202" i="20"/>
  <c r="DZ202" i="20"/>
  <c r="DN202" i="20"/>
  <c r="DR202" i="20"/>
  <c r="DX202" i="20"/>
  <c r="DP202" i="20"/>
  <c r="DQ202" i="20"/>
  <c r="DU202" i="20"/>
  <c r="DT51" i="20"/>
  <c r="DO51" i="20"/>
  <c r="DZ51" i="20"/>
  <c r="DP51" i="20"/>
  <c r="DS51" i="20"/>
  <c r="DN51" i="20"/>
  <c r="DU51" i="20"/>
  <c r="DW51" i="20"/>
  <c r="DV51" i="20"/>
  <c r="DR51" i="20"/>
  <c r="DQ51" i="20"/>
  <c r="DY51" i="20"/>
  <c r="DX51" i="20"/>
  <c r="DV87" i="20"/>
  <c r="DR87" i="20"/>
  <c r="DU87" i="20"/>
  <c r="DS87" i="20"/>
  <c r="DP87" i="20"/>
  <c r="DO87" i="20"/>
  <c r="DW87" i="20"/>
  <c r="DX87" i="20"/>
  <c r="DQ87" i="20"/>
  <c r="DT87" i="20"/>
  <c r="DZ87" i="20"/>
  <c r="DY87" i="20"/>
  <c r="DN87" i="20"/>
  <c r="DN132" i="20"/>
  <c r="DT132" i="20"/>
  <c r="DZ132" i="20"/>
  <c r="DR132" i="20"/>
  <c r="DY132" i="20"/>
  <c r="DO132" i="20"/>
  <c r="DP132" i="20"/>
  <c r="DU132" i="20"/>
  <c r="DV132" i="20"/>
  <c r="DX132" i="20"/>
  <c r="DQ132" i="20"/>
  <c r="DS132" i="20"/>
  <c r="DW132" i="20"/>
  <c r="DO23" i="20"/>
  <c r="DR23" i="20"/>
  <c r="DP23" i="20"/>
  <c r="DU23" i="20"/>
  <c r="DZ23" i="20"/>
  <c r="DV23" i="20"/>
  <c r="DT23" i="20"/>
  <c r="DN23" i="20"/>
  <c r="DS23" i="20"/>
  <c r="DQ23" i="20"/>
  <c r="DW23" i="20"/>
  <c r="DX23" i="20"/>
  <c r="DY23" i="20"/>
  <c r="DZ53" i="20"/>
  <c r="DR53" i="20"/>
  <c r="DT53" i="20"/>
  <c r="DN53" i="20"/>
  <c r="DS53" i="20"/>
  <c r="DX53" i="20"/>
  <c r="DQ53" i="20"/>
  <c r="DW53" i="20"/>
  <c r="DO53" i="20"/>
  <c r="DY53" i="20"/>
  <c r="DV53" i="20"/>
  <c r="DU53" i="20"/>
  <c r="DP53" i="20"/>
  <c r="DT75" i="20"/>
  <c r="DU75" i="20"/>
  <c r="DS75" i="20"/>
  <c r="DP75" i="20"/>
  <c r="DO75" i="20"/>
  <c r="DN75" i="20"/>
  <c r="DR75" i="20"/>
  <c r="DX75" i="20"/>
  <c r="DQ75" i="20"/>
  <c r="DZ75" i="20"/>
  <c r="DW75" i="20"/>
  <c r="DY75" i="20"/>
  <c r="DV75" i="20"/>
  <c r="DR205" i="20"/>
  <c r="DP205" i="20"/>
  <c r="DO205" i="20"/>
  <c r="DV205" i="20"/>
  <c r="DN205" i="20"/>
  <c r="DX205" i="20"/>
  <c r="DU205" i="20"/>
  <c r="DT205" i="20"/>
  <c r="DZ205" i="20"/>
  <c r="DY205" i="20"/>
  <c r="DQ205" i="20"/>
  <c r="DW205" i="20"/>
  <c r="DS205" i="20"/>
  <c r="DZ252" i="20"/>
  <c r="DU252" i="20"/>
  <c r="DS252" i="20"/>
  <c r="DN252" i="20"/>
  <c r="DY252" i="20"/>
  <c r="DW252" i="20"/>
  <c r="DR252" i="20"/>
  <c r="DX252" i="20"/>
  <c r="DO252" i="20"/>
  <c r="DP252" i="20"/>
  <c r="DV252" i="20"/>
  <c r="DT252" i="20"/>
  <c r="DQ252" i="20"/>
  <c r="DZ244" i="20"/>
  <c r="DO244" i="20"/>
  <c r="DV244" i="20"/>
  <c r="DQ244" i="20"/>
  <c r="DU244" i="20"/>
  <c r="DX244" i="20"/>
  <c r="DS244" i="20"/>
  <c r="DW244" i="20"/>
  <c r="DN244" i="20"/>
  <c r="DT244" i="20"/>
  <c r="DP244" i="20"/>
  <c r="DY244" i="20"/>
  <c r="DR244" i="20"/>
  <c r="DX210" i="20"/>
  <c r="DR210" i="20"/>
  <c r="DP210" i="20"/>
  <c r="DQ210" i="20"/>
  <c r="DW210" i="20"/>
  <c r="DU210" i="20"/>
  <c r="DT210" i="20"/>
  <c r="DO210" i="20"/>
  <c r="DS210" i="20"/>
  <c r="DY210" i="20"/>
  <c r="DV210" i="20"/>
  <c r="DN210" i="20"/>
  <c r="DZ210" i="20"/>
  <c r="DT228" i="20"/>
  <c r="DY228" i="20"/>
  <c r="DO228" i="20"/>
  <c r="DN228" i="20"/>
  <c r="DP228" i="20"/>
  <c r="DS228" i="20"/>
  <c r="DV228" i="20"/>
  <c r="DQ228" i="20"/>
  <c r="DR228" i="20"/>
  <c r="DZ228" i="20"/>
  <c r="DX228" i="20"/>
  <c r="DW228" i="20"/>
  <c r="DU228" i="20"/>
  <c r="DW82" i="20"/>
  <c r="DY82" i="20"/>
  <c r="DX82" i="20"/>
  <c r="DS82" i="20"/>
  <c r="DT82" i="20"/>
  <c r="DO82" i="20"/>
  <c r="DP82" i="20"/>
  <c r="DR82" i="20"/>
  <c r="DU82" i="20"/>
  <c r="DV82" i="20"/>
  <c r="DZ82" i="20"/>
  <c r="DN82" i="20"/>
  <c r="DQ82" i="20"/>
  <c r="DZ292" i="20"/>
  <c r="DU292" i="20"/>
  <c r="DX292" i="20"/>
  <c r="DW292" i="20"/>
  <c r="DP292" i="20"/>
  <c r="DS292" i="20"/>
  <c r="DO292" i="20"/>
  <c r="DT292" i="20"/>
  <c r="DN292" i="20"/>
  <c r="DV292" i="20"/>
  <c r="DY292" i="20"/>
  <c r="DR292" i="20"/>
  <c r="DQ292" i="20"/>
  <c r="DT110" i="20"/>
  <c r="DP110" i="20"/>
  <c r="DV110" i="20"/>
  <c r="DZ110" i="20"/>
  <c r="DN110" i="20"/>
  <c r="DO110" i="20"/>
  <c r="DW110" i="20"/>
  <c r="DU110" i="20"/>
  <c r="DS110" i="20"/>
  <c r="DY110" i="20"/>
  <c r="DQ110" i="20"/>
  <c r="DX110" i="20"/>
  <c r="DR110" i="20"/>
  <c r="DS114" i="20"/>
  <c r="DV114" i="20"/>
  <c r="DR114" i="20"/>
  <c r="DZ114" i="20"/>
  <c r="DQ114" i="20"/>
  <c r="DX114" i="20"/>
  <c r="DT114" i="20"/>
  <c r="DW114" i="20"/>
  <c r="DO114" i="20"/>
  <c r="DU114" i="20"/>
  <c r="DP114" i="20"/>
  <c r="DY114" i="20"/>
  <c r="DN114" i="20"/>
  <c r="DS124" i="20"/>
  <c r="DN124" i="20"/>
  <c r="DP124" i="20"/>
  <c r="DQ124" i="20"/>
  <c r="DX124" i="20"/>
  <c r="DY124" i="20"/>
  <c r="DO124" i="20"/>
  <c r="DT124" i="20"/>
  <c r="DV124" i="20"/>
  <c r="DR124" i="20"/>
  <c r="DU124" i="20"/>
  <c r="DW124" i="20"/>
  <c r="DZ124" i="20"/>
  <c r="DV221" i="20"/>
  <c r="DS221" i="20"/>
  <c r="DQ221" i="20"/>
  <c r="DP221" i="20"/>
  <c r="DN221" i="20"/>
  <c r="DY221" i="20"/>
  <c r="DR221" i="20"/>
  <c r="DO221" i="20"/>
  <c r="DU221" i="20"/>
  <c r="DW221" i="20"/>
  <c r="DX221" i="20"/>
  <c r="DZ221" i="20"/>
  <c r="DT221" i="20"/>
  <c r="DN273" i="20"/>
  <c r="DQ273" i="20"/>
  <c r="DZ273" i="20"/>
  <c r="DU273" i="20"/>
  <c r="DX273" i="20"/>
  <c r="DT273" i="20"/>
  <c r="DV273" i="20"/>
  <c r="DY273" i="20"/>
  <c r="DW273" i="20"/>
  <c r="DR273" i="20"/>
  <c r="DP273" i="20"/>
  <c r="DS273" i="20"/>
  <c r="DO273" i="20"/>
  <c r="DN171" i="20"/>
  <c r="DU171" i="20"/>
  <c r="DZ171" i="20"/>
  <c r="DV171" i="20"/>
  <c r="DP171" i="20"/>
  <c r="DW171" i="20"/>
  <c r="DY171" i="20"/>
  <c r="DX171" i="20"/>
  <c r="DS171" i="20"/>
  <c r="DR171" i="20"/>
  <c r="DT171" i="20"/>
  <c r="DO171" i="20"/>
  <c r="DQ171" i="20"/>
  <c r="DS194" i="20"/>
  <c r="DU194" i="20"/>
  <c r="DW194" i="20"/>
  <c r="DO194" i="20"/>
  <c r="DQ194" i="20"/>
  <c r="DY194" i="20"/>
  <c r="DT194" i="20"/>
  <c r="DV194" i="20"/>
  <c r="DR194" i="20"/>
  <c r="DP194" i="20"/>
  <c r="DZ194" i="20"/>
  <c r="DN194" i="20"/>
  <c r="DX194" i="20"/>
  <c r="DO254" i="20"/>
  <c r="DW254" i="20"/>
  <c r="DZ254" i="20"/>
  <c r="DN254" i="20"/>
  <c r="DX254" i="20"/>
  <c r="DU254" i="20"/>
  <c r="DT254" i="20"/>
  <c r="DY254" i="20"/>
  <c r="DR254" i="20"/>
  <c r="DV254" i="20"/>
  <c r="DQ254" i="20"/>
  <c r="DP254" i="20"/>
  <c r="DS254" i="20"/>
  <c r="DN92" i="20"/>
  <c r="DR92" i="20"/>
  <c r="DO92" i="20"/>
  <c r="DS92" i="20"/>
  <c r="DW92" i="20"/>
  <c r="DQ92" i="20"/>
  <c r="DT92" i="20"/>
  <c r="DU92" i="20"/>
  <c r="DY92" i="20"/>
  <c r="DX92" i="20"/>
  <c r="DP92" i="20"/>
  <c r="DV92" i="20"/>
  <c r="DZ92" i="20"/>
  <c r="DO47" i="20"/>
  <c r="DS47" i="20"/>
  <c r="DP47" i="20"/>
  <c r="DZ47" i="20"/>
  <c r="DY47" i="20"/>
  <c r="DN47" i="20"/>
  <c r="DX47" i="20"/>
  <c r="DU47" i="20"/>
  <c r="DQ47" i="20"/>
  <c r="DT47" i="20"/>
  <c r="DR47" i="20"/>
  <c r="DV47" i="20"/>
  <c r="DW47" i="20"/>
  <c r="DY229" i="20"/>
  <c r="DS229" i="20"/>
  <c r="DR229" i="20"/>
  <c r="DW229" i="20"/>
  <c r="DT229" i="20"/>
  <c r="DN229" i="20"/>
  <c r="DP229" i="20"/>
  <c r="DZ229" i="20"/>
  <c r="DU229" i="20"/>
  <c r="DX229" i="20"/>
  <c r="DO229" i="20"/>
  <c r="DV229" i="20"/>
  <c r="DQ229" i="20"/>
  <c r="DQ172" i="20"/>
  <c r="DN172" i="20"/>
  <c r="DR172" i="20"/>
  <c r="DZ172" i="20"/>
  <c r="DP172" i="20"/>
  <c r="DX172" i="20"/>
  <c r="DT172" i="20"/>
  <c r="DV172" i="20"/>
  <c r="DY172" i="20"/>
  <c r="DO172" i="20"/>
  <c r="DW172" i="20"/>
  <c r="DU172" i="20"/>
  <c r="DS172" i="20"/>
  <c r="DS134" i="20"/>
  <c r="DP134" i="20"/>
  <c r="DX134" i="20"/>
  <c r="DQ134" i="20"/>
  <c r="DY134" i="20"/>
  <c r="DZ134" i="20"/>
  <c r="DV134" i="20"/>
  <c r="DT134" i="20"/>
  <c r="DN134" i="20"/>
  <c r="DR134" i="20"/>
  <c r="DU134" i="20"/>
  <c r="DW134" i="20"/>
  <c r="DO134" i="20"/>
  <c r="DR217" i="20"/>
  <c r="DP217" i="20"/>
  <c r="DO217" i="20"/>
  <c r="DN217" i="20"/>
  <c r="DZ217" i="20"/>
  <c r="DY217" i="20"/>
  <c r="DW217" i="20"/>
  <c r="DS217" i="20"/>
  <c r="DV217" i="20"/>
  <c r="DQ217" i="20"/>
  <c r="DU217" i="20"/>
  <c r="DX217" i="20"/>
  <c r="DT217" i="20"/>
  <c r="DX50" i="20"/>
  <c r="DW50" i="20"/>
  <c r="DR50" i="20"/>
  <c r="DQ50" i="20"/>
  <c r="DO50" i="20"/>
  <c r="DU50" i="20"/>
  <c r="DP50" i="20"/>
  <c r="DN50" i="20"/>
  <c r="DZ50" i="20"/>
  <c r="DS50" i="20"/>
  <c r="DV50" i="20"/>
  <c r="DT50" i="20"/>
  <c r="DY50" i="20"/>
  <c r="DU288" i="20"/>
  <c r="DT288" i="20"/>
  <c r="DR288" i="20"/>
  <c r="DQ288" i="20"/>
  <c r="DO288" i="20"/>
  <c r="DV288" i="20"/>
  <c r="DW288" i="20"/>
  <c r="DP288" i="20"/>
  <c r="DY288" i="20"/>
  <c r="DS288" i="20"/>
  <c r="DZ288" i="20"/>
  <c r="DX288" i="20"/>
  <c r="DN288" i="20"/>
  <c r="DQ52" i="20"/>
  <c r="DR52" i="20"/>
  <c r="DW52" i="20"/>
  <c r="DX52" i="20"/>
  <c r="DN52" i="20"/>
  <c r="DS52" i="20"/>
  <c r="DO52" i="20"/>
  <c r="DV52" i="20"/>
  <c r="DY52" i="20"/>
  <c r="DU52" i="20"/>
  <c r="DP52" i="20"/>
  <c r="DZ52" i="20"/>
  <c r="DT52" i="20"/>
  <c r="DR173" i="20"/>
  <c r="DP173" i="20"/>
  <c r="DO173" i="20"/>
  <c r="DV173" i="20"/>
  <c r="DS173" i="20"/>
  <c r="DQ173" i="20"/>
  <c r="DW173" i="20"/>
  <c r="DX173" i="20"/>
  <c r="DT173" i="20"/>
  <c r="DY173" i="20"/>
  <c r="DU173" i="20"/>
  <c r="DZ173" i="20"/>
  <c r="DN173" i="20"/>
  <c r="DV55" i="20"/>
  <c r="DS55" i="20"/>
  <c r="DW55" i="20"/>
  <c r="DO55" i="20"/>
  <c r="DT55" i="20"/>
  <c r="DY55" i="20"/>
  <c r="DR55" i="20"/>
  <c r="DU55" i="20"/>
  <c r="DN55" i="20"/>
  <c r="DX55" i="20"/>
  <c r="DZ55" i="20"/>
  <c r="DP55" i="20"/>
  <c r="DQ55" i="20"/>
  <c r="DT28" i="20"/>
  <c r="DY28" i="20"/>
  <c r="DX28" i="20"/>
  <c r="DP28" i="20"/>
  <c r="DZ28" i="20"/>
  <c r="DQ28" i="20"/>
  <c r="DR28" i="20"/>
  <c r="DS28" i="20"/>
  <c r="DW28" i="20"/>
  <c r="DV28" i="20"/>
  <c r="DU28" i="20"/>
  <c r="DO28" i="20"/>
  <c r="DN28" i="20"/>
  <c r="DN265" i="20"/>
  <c r="DV265" i="20"/>
  <c r="DQ265" i="20"/>
  <c r="DT265" i="20"/>
  <c r="DP265" i="20"/>
  <c r="DS265" i="20"/>
  <c r="DW265" i="20"/>
  <c r="DU265" i="20"/>
  <c r="DR265" i="20"/>
  <c r="DY265" i="20"/>
  <c r="DO265" i="20"/>
  <c r="DZ265" i="20"/>
  <c r="DX265" i="20"/>
  <c r="DS40" i="20"/>
  <c r="DX40" i="20"/>
  <c r="DZ40" i="20"/>
  <c r="DQ40" i="20"/>
  <c r="DP40" i="20"/>
  <c r="DW40" i="20"/>
  <c r="DV40" i="20"/>
  <c r="DT40" i="20"/>
  <c r="DU40" i="20"/>
  <c r="DY40" i="20"/>
  <c r="DO40" i="20"/>
  <c r="DR40" i="20"/>
  <c r="DN40" i="20"/>
  <c r="DP239" i="20"/>
  <c r="DQ239" i="20"/>
  <c r="DX239" i="20"/>
  <c r="DO239" i="20"/>
  <c r="DW239" i="20"/>
  <c r="DS239" i="20"/>
  <c r="DZ239" i="20"/>
  <c r="DR239" i="20"/>
  <c r="DT239" i="20"/>
  <c r="DN239" i="20"/>
  <c r="DU239" i="20"/>
  <c r="DY239" i="20"/>
  <c r="DV239" i="20"/>
  <c r="DQ118" i="20"/>
  <c r="DT118" i="20"/>
  <c r="DX118" i="20"/>
  <c r="DN118" i="20"/>
  <c r="DU118" i="20"/>
  <c r="DZ118" i="20"/>
  <c r="DV118" i="20"/>
  <c r="DY118" i="20"/>
  <c r="DO118" i="20"/>
  <c r="DS118" i="20"/>
  <c r="DR118" i="20"/>
  <c r="DP118" i="20"/>
  <c r="DW118" i="20"/>
  <c r="DW279" i="20"/>
  <c r="DV279" i="20"/>
  <c r="DQ279" i="20"/>
  <c r="DY279" i="20"/>
  <c r="DS279" i="20"/>
  <c r="DT279" i="20"/>
  <c r="DN279" i="20"/>
  <c r="DR279" i="20"/>
  <c r="DO279" i="20"/>
  <c r="DX279" i="20"/>
  <c r="DU279" i="20"/>
  <c r="DZ279" i="20"/>
  <c r="DP279" i="20"/>
  <c r="DS237" i="20"/>
  <c r="DU237" i="20"/>
  <c r="DP237" i="20"/>
  <c r="DV237" i="20"/>
  <c r="DX237" i="20"/>
  <c r="DN237" i="20"/>
  <c r="DW237" i="20"/>
  <c r="DQ237" i="20"/>
  <c r="DY237" i="20"/>
  <c r="DZ237" i="20"/>
  <c r="DR237" i="20"/>
  <c r="DT237" i="20"/>
  <c r="DO237" i="20"/>
  <c r="DP204" i="20"/>
  <c r="DZ204" i="20"/>
  <c r="DO204" i="20"/>
  <c r="DX204" i="20"/>
  <c r="DY204" i="20"/>
  <c r="DT204" i="20"/>
  <c r="DQ204" i="20"/>
  <c r="DW204" i="20"/>
  <c r="DS204" i="20"/>
  <c r="DN204" i="20"/>
  <c r="DV204" i="20"/>
  <c r="DR204" i="20"/>
  <c r="DU204" i="20"/>
  <c r="DZ156" i="20"/>
  <c r="DQ156" i="20"/>
  <c r="DO156" i="20"/>
  <c r="DW156" i="20"/>
  <c r="DX156" i="20"/>
  <c r="DV156" i="20"/>
  <c r="DT156" i="20"/>
  <c r="DR156" i="20"/>
  <c r="DS156" i="20"/>
  <c r="DY156" i="20"/>
  <c r="DP156" i="20"/>
  <c r="DU156" i="20"/>
  <c r="DN156" i="20"/>
  <c r="DP234" i="20"/>
  <c r="DN234" i="20"/>
  <c r="DU234" i="20"/>
  <c r="DS234" i="20"/>
  <c r="DV234" i="20"/>
  <c r="DZ234" i="20"/>
  <c r="DT234" i="20"/>
  <c r="DY234" i="20"/>
  <c r="DQ234" i="20"/>
  <c r="DR234" i="20"/>
  <c r="DW234" i="20"/>
  <c r="DO234" i="20"/>
  <c r="DX234" i="20"/>
  <c r="DW216" i="20"/>
  <c r="DX216" i="20"/>
  <c r="DY216" i="20"/>
  <c r="DZ216" i="20"/>
  <c r="DV216" i="20"/>
  <c r="DQ216" i="20"/>
  <c r="DR216" i="20"/>
  <c r="DU216" i="20"/>
  <c r="DP216" i="20"/>
  <c r="DO216" i="20"/>
  <c r="DT216" i="20"/>
  <c r="DS216" i="20"/>
  <c r="DN216" i="20"/>
  <c r="DS236" i="20"/>
  <c r="DN236" i="20"/>
  <c r="DW236" i="20"/>
  <c r="DY236" i="20"/>
  <c r="DV236" i="20"/>
  <c r="DR236" i="20"/>
  <c r="DO236" i="20"/>
  <c r="DT236" i="20"/>
  <c r="DX236" i="20"/>
  <c r="DZ236" i="20"/>
  <c r="DU236" i="20"/>
  <c r="DP236" i="20"/>
  <c r="DQ236" i="20"/>
  <c r="DV71" i="20"/>
  <c r="DZ71" i="20"/>
  <c r="DP71" i="20"/>
  <c r="DQ71" i="20"/>
  <c r="DN71" i="20"/>
  <c r="DR71" i="20"/>
  <c r="DX71" i="20"/>
  <c r="DS71" i="20"/>
  <c r="DT71" i="20"/>
  <c r="DY71" i="20"/>
  <c r="DU71" i="20"/>
  <c r="DW71" i="20"/>
  <c r="DO71" i="20"/>
  <c r="DZ170" i="20"/>
  <c r="DV170" i="20"/>
  <c r="DY170" i="20"/>
  <c r="DU170" i="20"/>
  <c r="DS170" i="20"/>
  <c r="DR170" i="20"/>
  <c r="DN170" i="20"/>
  <c r="DO170" i="20"/>
  <c r="DQ170" i="20"/>
  <c r="DP170" i="20"/>
  <c r="DT170" i="20"/>
  <c r="DX170" i="20"/>
  <c r="DW170" i="20"/>
  <c r="DN122" i="20"/>
  <c r="DU122" i="20"/>
  <c r="DS122" i="20"/>
  <c r="DR122" i="20"/>
  <c r="DY122" i="20"/>
  <c r="DQ122" i="20"/>
  <c r="DP122" i="20"/>
  <c r="DZ122" i="20"/>
  <c r="DT122" i="20"/>
  <c r="DO122" i="20"/>
  <c r="DX122" i="20"/>
  <c r="DW122" i="20"/>
  <c r="DV122" i="20"/>
  <c r="DQ271" i="20"/>
  <c r="DV271" i="20"/>
  <c r="DU271" i="20"/>
  <c r="DT271" i="20"/>
  <c r="DN271" i="20"/>
  <c r="DY271" i="20"/>
  <c r="DP271" i="20"/>
  <c r="DR271" i="20"/>
  <c r="DO271" i="20"/>
  <c r="DS271" i="20"/>
  <c r="DW271" i="20"/>
  <c r="DZ271" i="20"/>
  <c r="DX271" i="20"/>
  <c r="DQ240" i="20"/>
  <c r="DV240" i="20"/>
  <c r="DN240" i="20"/>
  <c r="DW240" i="20"/>
  <c r="DT240" i="20"/>
  <c r="DZ240" i="20"/>
  <c r="DP240" i="20"/>
  <c r="DX240" i="20"/>
  <c r="DR240" i="20"/>
  <c r="DU240" i="20"/>
  <c r="DS240" i="20"/>
  <c r="DO240" i="20"/>
  <c r="DY240" i="20"/>
  <c r="DY152" i="20"/>
  <c r="DO152" i="20"/>
  <c r="DZ152" i="20"/>
  <c r="DV152" i="20"/>
  <c r="DX152" i="20"/>
  <c r="DQ152" i="20"/>
  <c r="DW152" i="20"/>
  <c r="DU152" i="20"/>
  <c r="DN152" i="20"/>
  <c r="DP152" i="20"/>
  <c r="DS152" i="20"/>
  <c r="DR152" i="20"/>
  <c r="DT152" i="20"/>
  <c r="DN90" i="20"/>
  <c r="DZ90" i="20"/>
  <c r="DP90" i="20"/>
  <c r="DT90" i="20"/>
  <c r="DR90" i="20"/>
  <c r="DW90" i="20"/>
  <c r="DU90" i="20"/>
  <c r="DQ90" i="20"/>
  <c r="DX90" i="20"/>
  <c r="DV90" i="20"/>
  <c r="DY90" i="20"/>
  <c r="DS90" i="20"/>
  <c r="DO90" i="20"/>
  <c r="DT182" i="20"/>
  <c r="DR182" i="20"/>
  <c r="DN182" i="20"/>
  <c r="DZ182" i="20"/>
  <c r="DS182" i="20"/>
  <c r="DO182" i="20"/>
  <c r="DX182" i="20"/>
  <c r="DQ182" i="20"/>
  <c r="DV182" i="20"/>
  <c r="DP182" i="20"/>
  <c r="DU182" i="20"/>
  <c r="DW182" i="20"/>
  <c r="DY182" i="20"/>
  <c r="DQ154" i="20"/>
  <c r="DW154" i="20"/>
  <c r="DV154" i="20"/>
  <c r="DO154" i="20"/>
  <c r="DP154" i="20"/>
  <c r="DS154" i="20"/>
  <c r="DZ154" i="20"/>
  <c r="DR154" i="20"/>
  <c r="DX154" i="20"/>
  <c r="DT154" i="20"/>
  <c r="DU154" i="20"/>
  <c r="DY154" i="20"/>
  <c r="DN154" i="20"/>
  <c r="DY190" i="20"/>
  <c r="DO190" i="20"/>
  <c r="DR190" i="20"/>
  <c r="DZ190" i="20"/>
  <c r="DU190" i="20"/>
  <c r="DX190" i="20"/>
  <c r="DW190" i="20"/>
  <c r="DP190" i="20"/>
  <c r="DS190" i="20"/>
  <c r="DV190" i="20"/>
  <c r="DN190" i="20"/>
  <c r="DQ190" i="20"/>
  <c r="DT190" i="20"/>
  <c r="DQ44" i="20"/>
  <c r="DX44" i="20"/>
  <c r="DV44" i="20"/>
  <c r="DS44" i="20"/>
  <c r="DW44" i="20"/>
  <c r="DP44" i="20"/>
  <c r="DO44" i="20"/>
  <c r="DT44" i="20"/>
  <c r="DN44" i="20"/>
  <c r="DZ44" i="20"/>
  <c r="DR44" i="20"/>
  <c r="DU44" i="20"/>
  <c r="DY44" i="20"/>
  <c r="DS258" i="20"/>
  <c r="DX258" i="20"/>
  <c r="DP258" i="20"/>
  <c r="DY258" i="20"/>
  <c r="DT258" i="20"/>
  <c r="DR258" i="20"/>
  <c r="DQ258" i="20"/>
  <c r="DN258" i="20"/>
  <c r="DO258" i="20"/>
  <c r="DW258" i="20"/>
  <c r="DZ258" i="20"/>
  <c r="DV258" i="20"/>
  <c r="DU258" i="20"/>
  <c r="DT100" i="20"/>
  <c r="DN100" i="20"/>
  <c r="DQ100" i="20"/>
  <c r="DP100" i="20"/>
  <c r="DO100" i="20"/>
  <c r="DX100" i="20"/>
  <c r="DZ100" i="20"/>
  <c r="DY100" i="20"/>
  <c r="DR100" i="20"/>
  <c r="DU100" i="20"/>
  <c r="DW100" i="20"/>
  <c r="DV100" i="20"/>
  <c r="DS100" i="20"/>
  <c r="DQ255" i="20"/>
  <c r="DS255" i="20"/>
  <c r="DV255" i="20"/>
  <c r="DZ255" i="20"/>
  <c r="DW255" i="20"/>
  <c r="DO255" i="20"/>
  <c r="DP255" i="20"/>
  <c r="DN255" i="20"/>
  <c r="DY255" i="20"/>
  <c r="DR255" i="20"/>
  <c r="DT255" i="20"/>
  <c r="DU255" i="20"/>
  <c r="DX255" i="20"/>
  <c r="DZ245" i="20"/>
  <c r="DQ245" i="20"/>
  <c r="DN245" i="20"/>
  <c r="DO245" i="20"/>
  <c r="DT245" i="20"/>
  <c r="DV245" i="20"/>
  <c r="DY245" i="20"/>
  <c r="DP245" i="20"/>
  <c r="DW245" i="20"/>
  <c r="DS245" i="20"/>
  <c r="DR245" i="20"/>
  <c r="DX245" i="20"/>
  <c r="DU245" i="20"/>
  <c r="DN95" i="20"/>
  <c r="DX95" i="20"/>
  <c r="DR95" i="20"/>
  <c r="DS95" i="20"/>
  <c r="DZ95" i="20"/>
  <c r="DY95" i="20"/>
  <c r="DQ95" i="20"/>
  <c r="DW95" i="20"/>
  <c r="DT95" i="20"/>
  <c r="DV95" i="20"/>
  <c r="DO95" i="20"/>
  <c r="DU95" i="20"/>
  <c r="DP95" i="20"/>
  <c r="DN161" i="20"/>
  <c r="DV161" i="20"/>
  <c r="DW161" i="20"/>
  <c r="DR161" i="20"/>
  <c r="DX161" i="20"/>
  <c r="DQ161" i="20"/>
  <c r="DS161" i="20"/>
  <c r="DO161" i="20"/>
  <c r="DY161" i="20"/>
  <c r="DU161" i="20"/>
  <c r="DP161" i="20"/>
  <c r="DT161" i="20"/>
  <c r="DZ161" i="20"/>
  <c r="DY43" i="20"/>
  <c r="DN43" i="20"/>
  <c r="DR43" i="20"/>
  <c r="DP43" i="20"/>
  <c r="DT43" i="20"/>
  <c r="DU43" i="20"/>
  <c r="DO43" i="20"/>
  <c r="DS43" i="20"/>
  <c r="DW43" i="20"/>
  <c r="DV43" i="20"/>
  <c r="DX43" i="20"/>
  <c r="DZ43" i="20"/>
  <c r="DQ43" i="20"/>
  <c r="DT160" i="20"/>
  <c r="DX160" i="20"/>
  <c r="DU160" i="20"/>
  <c r="DS160" i="20"/>
  <c r="DR160" i="20"/>
  <c r="DV160" i="20"/>
  <c r="DP160" i="20"/>
  <c r="DN160" i="20"/>
  <c r="DZ160" i="20"/>
  <c r="DW160" i="20"/>
  <c r="DY160" i="20"/>
  <c r="DQ160" i="20"/>
  <c r="DO160" i="20"/>
  <c r="DO242" i="20"/>
  <c r="DT242" i="20"/>
  <c r="DS242" i="20"/>
  <c r="DY242" i="20"/>
  <c r="DZ242" i="20"/>
  <c r="DR242" i="20"/>
  <c r="DV242" i="20"/>
  <c r="DW242" i="20"/>
  <c r="DU242" i="20"/>
  <c r="DP242" i="20"/>
  <c r="DN242" i="20"/>
  <c r="DQ242" i="20"/>
  <c r="DX242" i="20"/>
  <c r="DS93" i="20"/>
  <c r="DV93" i="20"/>
  <c r="DU93" i="20"/>
  <c r="DQ93" i="20"/>
  <c r="DY93" i="20"/>
  <c r="DO93" i="20"/>
  <c r="DN93" i="20"/>
  <c r="DZ93" i="20"/>
  <c r="DX93" i="20"/>
  <c r="DR93" i="20"/>
  <c r="DW93" i="20"/>
  <c r="DP93" i="20"/>
  <c r="DT93" i="20"/>
  <c r="DX208" i="20"/>
  <c r="DR208" i="20"/>
  <c r="DV208" i="20"/>
  <c r="DP208" i="20"/>
  <c r="DU208" i="20"/>
  <c r="DQ208" i="20"/>
  <c r="DT208" i="20"/>
  <c r="DY208" i="20"/>
  <c r="DN208" i="20"/>
  <c r="DS208" i="20"/>
  <c r="DZ208" i="20"/>
  <c r="DO208" i="20"/>
  <c r="DW208" i="20"/>
  <c r="DQ144" i="20"/>
  <c r="DZ144" i="20"/>
  <c r="DO144" i="20"/>
  <c r="DN144" i="20"/>
  <c r="DX144" i="20"/>
  <c r="DR144" i="20"/>
  <c r="DY144" i="20"/>
  <c r="DW144" i="20"/>
  <c r="DV144" i="20"/>
  <c r="DS144" i="20"/>
  <c r="DT144" i="20"/>
  <c r="DU144" i="20"/>
  <c r="DP144" i="20"/>
  <c r="DX128" i="20"/>
  <c r="DN128" i="20"/>
  <c r="DT128" i="20"/>
  <c r="DW128" i="20"/>
  <c r="DV128" i="20"/>
  <c r="DY128" i="20"/>
  <c r="DP128" i="20"/>
  <c r="DR128" i="20"/>
  <c r="DZ128" i="20"/>
  <c r="DO128" i="20"/>
  <c r="DQ128" i="20"/>
  <c r="DS128" i="20"/>
  <c r="DU128" i="20"/>
  <c r="DT174" i="20"/>
  <c r="DW174" i="20"/>
  <c r="DO174" i="20"/>
  <c r="DR174" i="20"/>
  <c r="DS174" i="20"/>
  <c r="DN174" i="20"/>
  <c r="DX174" i="20"/>
  <c r="DU174" i="20"/>
  <c r="DZ174" i="20"/>
  <c r="DQ174" i="20"/>
  <c r="DY174" i="20"/>
  <c r="DP174" i="20"/>
  <c r="DV174" i="20"/>
  <c r="DO193" i="20"/>
  <c r="DX193" i="20"/>
  <c r="DN193" i="20"/>
  <c r="DS193" i="20"/>
  <c r="DU193" i="20"/>
  <c r="DP193" i="20"/>
  <c r="DT193" i="20"/>
  <c r="DV193" i="20"/>
  <c r="DQ193" i="20"/>
  <c r="DY193" i="20"/>
  <c r="DR193" i="20"/>
  <c r="DW193" i="20"/>
  <c r="DZ193" i="20"/>
  <c r="DO133" i="20"/>
  <c r="DX133" i="20"/>
  <c r="DY133" i="20"/>
  <c r="DR133" i="20"/>
  <c r="DT133" i="20"/>
  <c r="DS133" i="20"/>
  <c r="DW133" i="20"/>
  <c r="DZ133" i="20"/>
  <c r="DU133" i="20"/>
  <c r="DN133" i="20"/>
  <c r="DQ133" i="20"/>
  <c r="DP133" i="20"/>
  <c r="DV133" i="20"/>
  <c r="DU187" i="20"/>
  <c r="DN187" i="20"/>
  <c r="DP187" i="20"/>
  <c r="DV187" i="20"/>
  <c r="DS187" i="20"/>
  <c r="DT187" i="20"/>
  <c r="DX187" i="20"/>
  <c r="DW187" i="20"/>
  <c r="DZ187" i="20"/>
  <c r="DQ187" i="20"/>
  <c r="DR187" i="20"/>
  <c r="DY187" i="20"/>
  <c r="DO187" i="20"/>
  <c r="DP219" i="20"/>
  <c r="DQ219" i="20"/>
  <c r="DT219" i="20"/>
  <c r="DW219" i="20"/>
  <c r="DV219" i="20"/>
  <c r="DZ219" i="20"/>
  <c r="DU219" i="20"/>
  <c r="DR219" i="20"/>
  <c r="DN219" i="20"/>
  <c r="DY219" i="20"/>
  <c r="DX219" i="20"/>
  <c r="DO219" i="20"/>
  <c r="DS219" i="20"/>
  <c r="DS275" i="20"/>
  <c r="DT275" i="20"/>
  <c r="DN275" i="20"/>
  <c r="DV275" i="20"/>
  <c r="DX275" i="20"/>
  <c r="DU275" i="20"/>
  <c r="DP275" i="20"/>
  <c r="DZ275" i="20"/>
  <c r="DW275" i="20"/>
  <c r="DY275" i="20"/>
  <c r="DO275" i="20"/>
  <c r="DQ275" i="20"/>
  <c r="DR275" i="20"/>
  <c r="DZ291" i="20"/>
  <c r="DN291" i="20"/>
  <c r="DS291" i="20"/>
  <c r="DP291" i="20"/>
  <c r="DQ291" i="20"/>
  <c r="DV291" i="20"/>
  <c r="DX291" i="20"/>
  <c r="DT291" i="20"/>
  <c r="DR291" i="20"/>
  <c r="DW291" i="20"/>
  <c r="DY291" i="20"/>
  <c r="DO291" i="20"/>
  <c r="DU291" i="20"/>
  <c r="DN112" i="20"/>
  <c r="DY112" i="20"/>
  <c r="DX112" i="20"/>
  <c r="DT112" i="20"/>
  <c r="DQ112" i="20"/>
  <c r="DS112" i="20"/>
  <c r="DP112" i="20"/>
  <c r="DU112" i="20"/>
  <c r="DZ112" i="20"/>
  <c r="DV112" i="20"/>
  <c r="DO112" i="20"/>
  <c r="DW112" i="20"/>
  <c r="DR112" i="20"/>
  <c r="DX280" i="20"/>
  <c r="DU280" i="20"/>
  <c r="DR280" i="20"/>
  <c r="DW280" i="20"/>
  <c r="DP280" i="20"/>
  <c r="DT280" i="20"/>
  <c r="DN280" i="20"/>
  <c r="DQ280" i="20"/>
  <c r="DV280" i="20"/>
  <c r="DO280" i="20"/>
  <c r="DS280" i="20"/>
  <c r="DY280" i="20"/>
  <c r="DZ280" i="20"/>
  <c r="DQ211" i="20"/>
  <c r="DP211" i="20"/>
  <c r="DR211" i="20"/>
  <c r="DW211" i="20"/>
  <c r="DY211" i="20"/>
  <c r="DX211" i="20"/>
  <c r="DZ211" i="20"/>
  <c r="DV211" i="20"/>
  <c r="DN211" i="20"/>
  <c r="DS211" i="20"/>
  <c r="DU211" i="20"/>
  <c r="DT211" i="20"/>
  <c r="DO211" i="20"/>
  <c r="DQ165" i="20"/>
  <c r="DP165" i="20"/>
  <c r="DR165" i="20"/>
  <c r="DN165" i="20"/>
  <c r="DY165" i="20"/>
  <c r="DZ165" i="20"/>
  <c r="DW165" i="20"/>
  <c r="DV165" i="20"/>
  <c r="DU165" i="20"/>
  <c r="DS165" i="20"/>
  <c r="DT165" i="20"/>
  <c r="DX165" i="20"/>
  <c r="DO165" i="20"/>
  <c r="DN88" i="20"/>
  <c r="DR88" i="20"/>
  <c r="DQ88" i="20"/>
  <c r="DZ88" i="20"/>
  <c r="DO88" i="20"/>
  <c r="DX88" i="20"/>
  <c r="DY88" i="20"/>
  <c r="DU88" i="20"/>
  <c r="DS88" i="20"/>
  <c r="DT88" i="20"/>
  <c r="DW88" i="20"/>
  <c r="DP88" i="20"/>
  <c r="DV88" i="20"/>
  <c r="DO184" i="20"/>
  <c r="DR184" i="20"/>
  <c r="DS184" i="20"/>
  <c r="DT184" i="20"/>
  <c r="DN184" i="20"/>
  <c r="DP184" i="20"/>
  <c r="DY184" i="20"/>
  <c r="DV184" i="20"/>
  <c r="DX184" i="20"/>
  <c r="DW184" i="20"/>
  <c r="DZ184" i="20"/>
  <c r="DU184" i="20"/>
  <c r="DQ184" i="20"/>
  <c r="DT38" i="20"/>
  <c r="DP38" i="20"/>
  <c r="DV38" i="20"/>
  <c r="DS38" i="20"/>
  <c r="DZ38" i="20"/>
  <c r="DO38" i="20"/>
  <c r="DQ38" i="20"/>
  <c r="DY38" i="20"/>
  <c r="DX38" i="20"/>
  <c r="DN38" i="20"/>
  <c r="DW38" i="20"/>
  <c r="DU38" i="20"/>
  <c r="DR38" i="20"/>
  <c r="DP21" i="20"/>
  <c r="DU21" i="20"/>
  <c r="DR21" i="20"/>
  <c r="DV21" i="20"/>
  <c r="DY21" i="20"/>
  <c r="DW21" i="20"/>
  <c r="DN21" i="20"/>
  <c r="DZ21" i="20"/>
  <c r="DS21" i="20"/>
  <c r="DT21" i="20"/>
  <c r="DO21" i="20"/>
  <c r="DQ21" i="20"/>
  <c r="DX21" i="20"/>
  <c r="DZ41" i="20"/>
  <c r="DY41" i="20"/>
  <c r="DQ41" i="20"/>
  <c r="DX41" i="20"/>
  <c r="DV41" i="20"/>
  <c r="DO41" i="20"/>
  <c r="DN41" i="20"/>
  <c r="DR41" i="20"/>
  <c r="DW41" i="20"/>
  <c r="DS41" i="20"/>
  <c r="DU41" i="20"/>
  <c r="DP41" i="20"/>
  <c r="DT41" i="20"/>
  <c r="DN179" i="20"/>
  <c r="DR179" i="20"/>
  <c r="DP179" i="20"/>
  <c r="DQ179" i="20"/>
  <c r="DS179" i="20"/>
  <c r="DY179" i="20"/>
  <c r="DZ179" i="20"/>
  <c r="DW179" i="20"/>
  <c r="DU179" i="20"/>
  <c r="DT179" i="20"/>
  <c r="DX179" i="20"/>
  <c r="DV179" i="20"/>
  <c r="DO179" i="20"/>
  <c r="DT74" i="20"/>
  <c r="DO74" i="20"/>
  <c r="DS74" i="20"/>
  <c r="DW74" i="20"/>
  <c r="DN74" i="20"/>
  <c r="DY74" i="20"/>
  <c r="DV74" i="20"/>
  <c r="DR74" i="20"/>
  <c r="DZ74" i="20"/>
  <c r="DX74" i="20"/>
  <c r="DP74" i="20"/>
  <c r="DU74" i="20"/>
  <c r="DQ74" i="20"/>
  <c r="DO137" i="20"/>
  <c r="DT137" i="20"/>
  <c r="DR137" i="20"/>
  <c r="DQ137" i="20"/>
  <c r="DV137" i="20"/>
  <c r="DX137" i="20"/>
  <c r="DU137" i="20"/>
  <c r="DS137" i="20"/>
  <c r="DP137" i="20"/>
  <c r="DY137" i="20"/>
  <c r="DZ137" i="20"/>
  <c r="DW137" i="20"/>
  <c r="DN137" i="20"/>
  <c r="DS270" i="20"/>
  <c r="DT270" i="20"/>
  <c r="DO270" i="20"/>
  <c r="DW270" i="20"/>
  <c r="DN270" i="20"/>
  <c r="DX270" i="20"/>
  <c r="DU270" i="20"/>
  <c r="DZ270" i="20"/>
  <c r="DP270" i="20"/>
  <c r="DR270" i="20"/>
  <c r="DV270" i="20"/>
  <c r="DY270" i="20"/>
  <c r="DQ270" i="20"/>
  <c r="DS233" i="20"/>
  <c r="DO233" i="20"/>
  <c r="DW233" i="20"/>
  <c r="DN233" i="20"/>
  <c r="DV233" i="20"/>
  <c r="DY233" i="20"/>
  <c r="DU233" i="20"/>
  <c r="DZ233" i="20"/>
  <c r="DR233" i="20"/>
  <c r="DQ233" i="20"/>
  <c r="DT233" i="20"/>
  <c r="DX233" i="20"/>
  <c r="DP233" i="20"/>
  <c r="DS67" i="20"/>
  <c r="DT67" i="20"/>
  <c r="DV67" i="20"/>
  <c r="DR67" i="20"/>
  <c r="DO67" i="20"/>
  <c r="DX67" i="20"/>
  <c r="DQ67" i="20"/>
  <c r="DN67" i="20"/>
  <c r="DY67" i="20"/>
  <c r="DU67" i="20"/>
  <c r="DP67" i="20"/>
  <c r="DZ67" i="20"/>
  <c r="DW67" i="20"/>
  <c r="DN102" i="20"/>
  <c r="DQ102" i="20"/>
  <c r="DZ102" i="20"/>
  <c r="DR102" i="20"/>
  <c r="DV102" i="20"/>
  <c r="DO102" i="20"/>
  <c r="DT102" i="20"/>
  <c r="DP102" i="20"/>
  <c r="DS102" i="20"/>
  <c r="DW102" i="20"/>
  <c r="DX102" i="20"/>
  <c r="DU102" i="20"/>
  <c r="DY102" i="20"/>
  <c r="DV247" i="20"/>
  <c r="DR247" i="20"/>
  <c r="DN247" i="20"/>
  <c r="DU247" i="20"/>
  <c r="DP247" i="20"/>
  <c r="DW247" i="20"/>
  <c r="DY247" i="20"/>
  <c r="DQ247" i="20"/>
  <c r="DO247" i="20"/>
  <c r="DT247" i="20"/>
  <c r="DS247" i="20"/>
  <c r="DX247" i="20"/>
  <c r="DZ247" i="20"/>
  <c r="DP146" i="20"/>
  <c r="DS146" i="20"/>
  <c r="DR146" i="20"/>
  <c r="DV146" i="20"/>
  <c r="DX146" i="20"/>
  <c r="DT146" i="20"/>
  <c r="DW146" i="20"/>
  <c r="DO146" i="20"/>
  <c r="DU146" i="20"/>
  <c r="DN146" i="20"/>
  <c r="DY146" i="20"/>
  <c r="DQ146" i="20"/>
  <c r="DZ146" i="20"/>
  <c r="DT97" i="20"/>
  <c r="DY97" i="20"/>
  <c r="DW97" i="20"/>
  <c r="DU97" i="20"/>
  <c r="DR97" i="20"/>
  <c r="DN97" i="20"/>
  <c r="DV97" i="20"/>
  <c r="DQ97" i="20"/>
  <c r="DX97" i="20"/>
  <c r="DO97" i="20"/>
  <c r="DZ97" i="20"/>
  <c r="DS97" i="20"/>
  <c r="DP97" i="20"/>
  <c r="DZ86" i="20"/>
  <c r="DV86" i="20"/>
  <c r="DS86" i="20"/>
  <c r="DY86" i="20"/>
  <c r="DU86" i="20"/>
  <c r="DO86" i="20"/>
  <c r="DX86" i="20"/>
  <c r="DQ86" i="20"/>
  <c r="DT86" i="20"/>
  <c r="DN86" i="20"/>
  <c r="DW86" i="20"/>
  <c r="DP86" i="20"/>
  <c r="DR86" i="20"/>
  <c r="DO281" i="20"/>
  <c r="DZ281" i="20"/>
  <c r="DN281" i="20"/>
  <c r="DX281" i="20"/>
  <c r="DR281" i="20"/>
  <c r="DW281" i="20"/>
  <c r="DP281" i="20"/>
  <c r="DY281" i="20"/>
  <c r="DT281" i="20"/>
  <c r="DS281" i="20"/>
  <c r="DU281" i="20"/>
  <c r="DQ281" i="20"/>
  <c r="DV281" i="20"/>
  <c r="DV181" i="20"/>
  <c r="DZ181" i="20"/>
  <c r="DY181" i="20"/>
  <c r="DR181" i="20"/>
  <c r="DN181" i="20"/>
  <c r="DU181" i="20"/>
  <c r="DT181" i="20"/>
  <c r="DS181" i="20"/>
  <c r="DP181" i="20"/>
  <c r="DW181" i="20"/>
  <c r="DX181" i="20"/>
  <c r="DQ181" i="20"/>
  <c r="DO181" i="20"/>
  <c r="DN36" i="20"/>
  <c r="DX36" i="20"/>
  <c r="DQ36" i="20"/>
  <c r="DW36" i="20"/>
  <c r="DU36" i="20"/>
  <c r="DZ36" i="20"/>
  <c r="DT36" i="20"/>
  <c r="DY36" i="20"/>
  <c r="DP36" i="20"/>
  <c r="DS36" i="20"/>
  <c r="DO36" i="20"/>
  <c r="DR36" i="20"/>
  <c r="DV36" i="20"/>
  <c r="DQ22" i="20"/>
  <c r="DX22" i="20"/>
  <c r="DW22" i="20"/>
  <c r="DT22" i="20"/>
  <c r="DR22" i="20"/>
  <c r="DV22" i="20"/>
  <c r="DU22" i="20"/>
  <c r="DY22" i="20"/>
  <c r="DS22" i="20"/>
  <c r="DO22" i="20"/>
  <c r="DP22" i="20"/>
  <c r="DZ22" i="20"/>
  <c r="DN22" i="20"/>
  <c r="DW188" i="20"/>
  <c r="DN188" i="20"/>
  <c r="DP188" i="20"/>
  <c r="DU188" i="20"/>
  <c r="DQ188" i="20"/>
  <c r="DO188" i="20"/>
  <c r="DS188" i="20"/>
  <c r="DV188" i="20"/>
  <c r="DZ188" i="20"/>
  <c r="DT188" i="20"/>
  <c r="DR188" i="20"/>
  <c r="DX188" i="20"/>
  <c r="DY188" i="20"/>
  <c r="DT176" i="20"/>
  <c r="DQ176" i="20"/>
  <c r="DR176" i="20"/>
  <c r="DW176" i="20"/>
  <c r="DS176" i="20"/>
  <c r="DU176" i="20"/>
  <c r="DN176" i="20"/>
  <c r="DZ176" i="20"/>
  <c r="DX176" i="20"/>
  <c r="DV176" i="20"/>
  <c r="DP176" i="20"/>
  <c r="DY176" i="20"/>
  <c r="DO176" i="20"/>
  <c r="DX153" i="20"/>
  <c r="DZ153" i="20"/>
  <c r="DO153" i="20"/>
  <c r="DQ153" i="20"/>
  <c r="DV153" i="20"/>
  <c r="DT153" i="20"/>
  <c r="DU153" i="20"/>
  <c r="DW153" i="20"/>
  <c r="DS153" i="20"/>
  <c r="DR153" i="20"/>
  <c r="DN153" i="20"/>
  <c r="DY153" i="20"/>
  <c r="DP153" i="20"/>
  <c r="DV285" i="20"/>
  <c r="DP285" i="20"/>
  <c r="DO285" i="20"/>
  <c r="DR285" i="20"/>
  <c r="DX285" i="20"/>
  <c r="DU285" i="20"/>
  <c r="DS285" i="20"/>
  <c r="DZ285" i="20"/>
  <c r="DN285" i="20"/>
  <c r="DQ285" i="20"/>
  <c r="DT285" i="20"/>
  <c r="DW285" i="20"/>
  <c r="DY285" i="20"/>
  <c r="DU37" i="20"/>
  <c r="DW37" i="20"/>
  <c r="DN37" i="20"/>
  <c r="DY37" i="20"/>
  <c r="DR37" i="20"/>
  <c r="DQ37" i="20"/>
  <c r="DV37" i="20"/>
  <c r="DX37" i="20"/>
  <c r="DO37" i="20"/>
  <c r="DT37" i="20"/>
  <c r="DZ37" i="20"/>
  <c r="DP37" i="20"/>
  <c r="DS37" i="20"/>
  <c r="DP213" i="20"/>
  <c r="DY213" i="20"/>
  <c r="DV213" i="20"/>
  <c r="DX213" i="20"/>
  <c r="DS213" i="20"/>
  <c r="DO213" i="20"/>
  <c r="DZ213" i="20"/>
  <c r="DW213" i="20"/>
  <c r="DU213" i="20"/>
  <c r="DN213" i="20"/>
  <c r="DR213" i="20"/>
  <c r="DT213" i="20"/>
  <c r="DQ213" i="20"/>
  <c r="DP189" i="20"/>
  <c r="DZ189" i="20"/>
  <c r="DX189" i="20"/>
  <c r="DO189" i="20"/>
  <c r="DN189" i="20"/>
  <c r="DU189" i="20"/>
  <c r="DQ189" i="20"/>
  <c r="DT189" i="20"/>
  <c r="DS189" i="20"/>
  <c r="DW189" i="20"/>
  <c r="DV189" i="20"/>
  <c r="DR189" i="20"/>
  <c r="DY189" i="20"/>
  <c r="DT178" i="20"/>
  <c r="DP178" i="20"/>
  <c r="DX178" i="20"/>
  <c r="DO178" i="20"/>
  <c r="DY178" i="20"/>
  <c r="DU178" i="20"/>
  <c r="DV178" i="20"/>
  <c r="DS178" i="20"/>
  <c r="DQ178" i="20"/>
  <c r="DR178" i="20"/>
  <c r="DW178" i="20"/>
  <c r="DZ178" i="20"/>
  <c r="DN178" i="20"/>
  <c r="DT167" i="20"/>
  <c r="DO167" i="20"/>
  <c r="DN167" i="20"/>
  <c r="DQ167" i="20"/>
  <c r="DX167" i="20"/>
  <c r="DR167" i="20"/>
  <c r="DP167" i="20"/>
  <c r="DU167" i="20"/>
  <c r="DZ167" i="20"/>
  <c r="DS167" i="20"/>
  <c r="DV167" i="20"/>
  <c r="DY167" i="20"/>
  <c r="DW167" i="20"/>
  <c r="DQ183" i="20"/>
  <c r="DX183" i="20"/>
  <c r="DW183" i="20"/>
  <c r="DZ183" i="20"/>
  <c r="DU183" i="20"/>
  <c r="DY183" i="20"/>
  <c r="DP183" i="20"/>
  <c r="DR183" i="20"/>
  <c r="DN183" i="20"/>
  <c r="DV183" i="20"/>
  <c r="DT183" i="20"/>
  <c r="DO183" i="20"/>
  <c r="DS183" i="20"/>
  <c r="DW220" i="20"/>
  <c r="DO220" i="20"/>
  <c r="DV220" i="20"/>
  <c r="DX220" i="20"/>
  <c r="DP220" i="20"/>
  <c r="DQ220" i="20"/>
  <c r="DS220" i="20"/>
  <c r="DN220" i="20"/>
  <c r="DY220" i="20"/>
  <c r="DT220" i="20"/>
  <c r="DR220" i="20"/>
  <c r="DZ220" i="20"/>
  <c r="DU220" i="20"/>
  <c r="DP225" i="20"/>
  <c r="DT225" i="20"/>
  <c r="DZ225" i="20"/>
  <c r="DW225" i="20"/>
  <c r="DY225" i="20"/>
  <c r="DV225" i="20"/>
  <c r="DO225" i="20"/>
  <c r="DS225" i="20"/>
  <c r="DN225" i="20"/>
  <c r="DR225" i="20"/>
  <c r="DQ225" i="20"/>
  <c r="DX225" i="20"/>
  <c r="DU225" i="20"/>
  <c r="DZ48" i="20"/>
  <c r="DX48" i="20"/>
  <c r="DP48" i="20"/>
  <c r="DT48" i="20"/>
  <c r="DS48" i="20"/>
  <c r="DU48" i="20"/>
  <c r="DW48" i="20"/>
  <c r="DR48" i="20"/>
  <c r="DQ48" i="20"/>
  <c r="DO48" i="20"/>
  <c r="DV48" i="20"/>
  <c r="DY48" i="20"/>
  <c r="DN48" i="20"/>
  <c r="DP45" i="20"/>
  <c r="DO45" i="20"/>
  <c r="DX45" i="20"/>
  <c r="DQ45" i="20"/>
  <c r="DN45" i="20"/>
  <c r="DY45" i="20"/>
  <c r="DZ45" i="20"/>
  <c r="DW45" i="20"/>
  <c r="DR45" i="20"/>
  <c r="DS45" i="20"/>
  <c r="DV45" i="20"/>
  <c r="DU45" i="20"/>
  <c r="DT45" i="20"/>
  <c r="DD31" i="2"/>
  <c r="DL29" i="2"/>
  <c r="DQ10" i="20" l="1"/>
  <c r="DU10" i="20"/>
  <c r="DN10" i="20"/>
  <c r="DY10" i="20"/>
  <c r="DP10" i="20"/>
  <c r="DS10" i="20"/>
  <c r="DZ10" i="20"/>
  <c r="DO10" i="20"/>
  <c r="DW10" i="20"/>
  <c r="DX10" i="20"/>
  <c r="DR10" i="20"/>
  <c r="DV10" i="20"/>
  <c r="DT10" i="20"/>
  <c r="DX6" i="20"/>
  <c r="DP6" i="20"/>
  <c r="DW6" i="20"/>
  <c r="DR6" i="20"/>
  <c r="DQ6" i="20"/>
  <c r="DO6" i="20"/>
  <c r="DY6" i="20"/>
  <c r="DN6" i="20"/>
  <c r="EA7" i="20" s="1"/>
  <c r="EA8" i="20" s="1"/>
  <c r="EA9" i="20" s="1"/>
  <c r="EA10" i="20" s="1"/>
  <c r="EA11" i="20" s="1"/>
  <c r="EA12" i="20" s="1"/>
  <c r="EA13" i="20" s="1"/>
  <c r="EA14" i="20" s="1"/>
  <c r="EA15" i="20" s="1"/>
  <c r="EA16" i="20" s="1"/>
  <c r="EA17" i="20" s="1"/>
  <c r="EA18" i="20" s="1"/>
  <c r="EA19" i="20" s="1"/>
  <c r="EA20" i="20" s="1"/>
  <c r="EA21" i="20" s="1"/>
  <c r="EA22" i="20" s="1"/>
  <c r="EA23" i="20" s="1"/>
  <c r="EA24" i="20" s="1"/>
  <c r="EA25" i="20" s="1"/>
  <c r="EA26" i="20" s="1"/>
  <c r="EA27" i="20" s="1"/>
  <c r="EA28" i="20" s="1"/>
  <c r="EA29" i="20" s="1"/>
  <c r="EA30" i="20" s="1"/>
  <c r="EA31" i="20" s="1"/>
  <c r="EA32" i="20" s="1"/>
  <c r="EA33" i="20" s="1"/>
  <c r="EA34" i="20" s="1"/>
  <c r="EA35" i="20" s="1"/>
  <c r="EA36" i="20" s="1"/>
  <c r="EA37" i="20" s="1"/>
  <c r="EA38" i="20" s="1"/>
  <c r="EA39" i="20" s="1"/>
  <c r="EA40" i="20" s="1"/>
  <c r="EA41" i="20" s="1"/>
  <c r="EA42" i="20" s="1"/>
  <c r="EA43" i="20" s="1"/>
  <c r="EA44" i="20" s="1"/>
  <c r="EA45" i="20" s="1"/>
  <c r="EA46" i="20" s="1"/>
  <c r="EA47" i="20" s="1"/>
  <c r="EA48" i="20" s="1"/>
  <c r="EA49" i="20" s="1"/>
  <c r="EA50" i="20" s="1"/>
  <c r="EA51" i="20" s="1"/>
  <c r="EA52" i="20" s="1"/>
  <c r="EA53" i="20" s="1"/>
  <c r="EA54" i="20" s="1"/>
  <c r="EA55" i="20" s="1"/>
  <c r="EA56" i="20" s="1"/>
  <c r="EA57" i="20" s="1"/>
  <c r="EA58" i="20" s="1"/>
  <c r="EA59" i="20" s="1"/>
  <c r="EA60" i="20" s="1"/>
  <c r="EA61" i="20" s="1"/>
  <c r="EA62" i="20" s="1"/>
  <c r="EA63" i="20" s="1"/>
  <c r="EA64" i="20" s="1"/>
  <c r="EA65" i="20" s="1"/>
  <c r="EA66" i="20" s="1"/>
  <c r="EA67" i="20" s="1"/>
  <c r="EA68" i="20" s="1"/>
  <c r="EA69" i="20" s="1"/>
  <c r="EA70" i="20" s="1"/>
  <c r="EA71" i="20" s="1"/>
  <c r="EA72" i="20" s="1"/>
  <c r="EA73" i="20" s="1"/>
  <c r="EA74" i="20" s="1"/>
  <c r="EA75" i="20" s="1"/>
  <c r="EA76" i="20" s="1"/>
  <c r="EA77" i="20" s="1"/>
  <c r="EA78" i="20" s="1"/>
  <c r="EA79" i="20" s="1"/>
  <c r="EA80" i="20" s="1"/>
  <c r="EA81" i="20" s="1"/>
  <c r="EA82" i="20" s="1"/>
  <c r="EA83" i="20" s="1"/>
  <c r="EA84" i="20" s="1"/>
  <c r="EA85" i="20" s="1"/>
  <c r="EA86" i="20" s="1"/>
  <c r="EA87" i="20" s="1"/>
  <c r="EA88" i="20" s="1"/>
  <c r="EA89" i="20" s="1"/>
  <c r="EA90" i="20" s="1"/>
  <c r="EA91" i="20" s="1"/>
  <c r="EA92" i="20" s="1"/>
  <c r="EA93" i="20" s="1"/>
  <c r="EA94" i="20" s="1"/>
  <c r="EA95" i="20" s="1"/>
  <c r="EA96" i="20" s="1"/>
  <c r="EA97" i="20" s="1"/>
  <c r="EA98" i="20" s="1"/>
  <c r="EA99" i="20" s="1"/>
  <c r="EA100" i="20" s="1"/>
  <c r="EA101" i="20" s="1"/>
  <c r="EA102" i="20" s="1"/>
  <c r="EA103" i="20" s="1"/>
  <c r="EA104" i="20" s="1"/>
  <c r="EA105" i="20" s="1"/>
  <c r="EA106" i="20" s="1"/>
  <c r="EA107" i="20" s="1"/>
  <c r="EA108" i="20" s="1"/>
  <c r="EA109" i="20" s="1"/>
  <c r="EA110" i="20" s="1"/>
  <c r="EA111" i="20" s="1"/>
  <c r="EA112" i="20" s="1"/>
  <c r="EA113" i="20" s="1"/>
  <c r="EA114" i="20" s="1"/>
  <c r="EA115" i="20" s="1"/>
  <c r="EA116" i="20" s="1"/>
  <c r="EA117" i="20" s="1"/>
  <c r="EA118" i="20" s="1"/>
  <c r="EA119" i="20" s="1"/>
  <c r="EA120" i="20" s="1"/>
  <c r="EA121" i="20" s="1"/>
  <c r="EA122" i="20" s="1"/>
  <c r="EA123" i="20" s="1"/>
  <c r="EA124" i="20" s="1"/>
  <c r="EA125" i="20" s="1"/>
  <c r="EA126" i="20" s="1"/>
  <c r="EA127" i="20" s="1"/>
  <c r="EA128" i="20" s="1"/>
  <c r="EA129" i="20" s="1"/>
  <c r="EA130" i="20" s="1"/>
  <c r="EA131" i="20" s="1"/>
  <c r="EA132" i="20" s="1"/>
  <c r="EA133" i="20" s="1"/>
  <c r="EA134" i="20" s="1"/>
  <c r="EA135" i="20" s="1"/>
  <c r="EA136" i="20" s="1"/>
  <c r="EA137" i="20" s="1"/>
  <c r="EA138" i="20" s="1"/>
  <c r="EA139" i="20" s="1"/>
  <c r="EA140" i="20" s="1"/>
  <c r="EA141" i="20" s="1"/>
  <c r="EA142" i="20" s="1"/>
  <c r="EA143" i="20" s="1"/>
  <c r="EA144" i="20" s="1"/>
  <c r="EA145" i="20" s="1"/>
  <c r="EA146" i="20" s="1"/>
  <c r="EA147" i="20" s="1"/>
  <c r="EA148" i="20" s="1"/>
  <c r="EA149" i="20" s="1"/>
  <c r="EA150" i="20" s="1"/>
  <c r="EA151" i="20" s="1"/>
  <c r="DV6" i="20"/>
  <c r="DT6" i="20"/>
  <c r="DS6" i="20"/>
  <c r="DZ6" i="20"/>
  <c r="DU6" i="20"/>
  <c r="DD32" i="2"/>
  <c r="DL30" i="2"/>
  <c r="EA152" i="20" l="1"/>
  <c r="EA153" i="20" s="1"/>
  <c r="EA154" i="20" s="1"/>
  <c r="EA155" i="20" s="1"/>
  <c r="EA156" i="20" s="1"/>
  <c r="EA157" i="20" s="1"/>
  <c r="EA158" i="20" s="1"/>
  <c r="EA159" i="20" s="1"/>
  <c r="EA160" i="20" s="1"/>
  <c r="EA161" i="20" s="1"/>
  <c r="EA162" i="20" s="1"/>
  <c r="EA163" i="20" s="1"/>
  <c r="EA164" i="20" s="1"/>
  <c r="EA165" i="20" s="1"/>
  <c r="EA166" i="20" s="1"/>
  <c r="EA167" i="20" s="1"/>
  <c r="EA168" i="20" s="1"/>
  <c r="EA169" i="20" s="1"/>
  <c r="EA170" i="20" s="1"/>
  <c r="EA171" i="20" s="1"/>
  <c r="EA172" i="20" s="1"/>
  <c r="EA173" i="20" s="1"/>
  <c r="EA174" i="20" s="1"/>
  <c r="EA175" i="20" s="1"/>
  <c r="EA176" i="20" s="1"/>
  <c r="EA177" i="20" s="1"/>
  <c r="EA178" i="20" s="1"/>
  <c r="EA179" i="20" s="1"/>
  <c r="EA180" i="20" s="1"/>
  <c r="EA181" i="20" s="1"/>
  <c r="EA182" i="20" s="1"/>
  <c r="EA183" i="20" s="1"/>
  <c r="EA184" i="20" s="1"/>
  <c r="EA185" i="20" s="1"/>
  <c r="EA186" i="20" s="1"/>
  <c r="EA187" i="20" s="1"/>
  <c r="EA188" i="20" s="1"/>
  <c r="EA189" i="20" s="1"/>
  <c r="EA190" i="20" s="1"/>
  <c r="EA191" i="20" s="1"/>
  <c r="EA192" i="20" s="1"/>
  <c r="EA193" i="20" s="1"/>
  <c r="EA194" i="20" s="1"/>
  <c r="EA195" i="20" s="1"/>
  <c r="EA196" i="20" s="1"/>
  <c r="EA197" i="20" s="1"/>
  <c r="EA198" i="20" s="1"/>
  <c r="EA199" i="20" s="1"/>
  <c r="EA200" i="20" s="1"/>
  <c r="EA201" i="20" s="1"/>
  <c r="EA202" i="20" s="1"/>
  <c r="EA203" i="20" s="1"/>
  <c r="EA204" i="20" s="1"/>
  <c r="EA205" i="20" s="1"/>
  <c r="EA206" i="20" s="1"/>
  <c r="EA207" i="20" s="1"/>
  <c r="EA208" i="20" s="1"/>
  <c r="EA209" i="20" s="1"/>
  <c r="EA210" i="20" s="1"/>
  <c r="EA211" i="20" s="1"/>
  <c r="EA212" i="20" s="1"/>
  <c r="EA213" i="20" s="1"/>
  <c r="EA214" i="20" s="1"/>
  <c r="EA215" i="20" s="1"/>
  <c r="EA216" i="20" s="1"/>
  <c r="EA217" i="20" s="1"/>
  <c r="EA218" i="20" s="1"/>
  <c r="EA219" i="20" s="1"/>
  <c r="EA220" i="20" s="1"/>
  <c r="EA221" i="20" s="1"/>
  <c r="EA222" i="20" s="1"/>
  <c r="EA223" i="20" s="1"/>
  <c r="EA224" i="20" s="1"/>
  <c r="EA225" i="20" s="1"/>
  <c r="EA226" i="20" s="1"/>
  <c r="EA227" i="20" s="1"/>
  <c r="EA228" i="20" s="1"/>
  <c r="EA229" i="20" s="1"/>
  <c r="EA230" i="20" s="1"/>
  <c r="EA231" i="20" s="1"/>
  <c r="EA232" i="20" s="1"/>
  <c r="EA233" i="20" s="1"/>
  <c r="EA234" i="20" s="1"/>
  <c r="EA235" i="20" s="1"/>
  <c r="EA236" i="20" s="1"/>
  <c r="EA237" i="20" s="1"/>
  <c r="EA238" i="20" s="1"/>
  <c r="EA239" i="20" s="1"/>
  <c r="EA240" i="20" s="1"/>
  <c r="EA241" i="20" s="1"/>
  <c r="EA242" i="20" s="1"/>
  <c r="EA243" i="20" s="1"/>
  <c r="EA244" i="20" s="1"/>
  <c r="EA245" i="20" s="1"/>
  <c r="EA246" i="20" s="1"/>
  <c r="EA247" i="20" s="1"/>
  <c r="EA248" i="20" s="1"/>
  <c r="EA249" i="20" s="1"/>
  <c r="EA250" i="20" s="1"/>
  <c r="EA251" i="20" s="1"/>
  <c r="EA252" i="20" s="1"/>
  <c r="EA253" i="20" s="1"/>
  <c r="EA254" i="20" s="1"/>
  <c r="EA255" i="20" s="1"/>
  <c r="EA256" i="20" s="1"/>
  <c r="DD33" i="2"/>
  <c r="DL31" i="2"/>
  <c r="EA257" i="20" l="1"/>
  <c r="DD34" i="2"/>
  <c r="DL32" i="2"/>
  <c r="EA258" i="20" l="1"/>
  <c r="FH840" i="20"/>
  <c r="FH707" i="20"/>
  <c r="FH776" i="20"/>
  <c r="FH699" i="20"/>
  <c r="FH661" i="20"/>
  <c r="FH685" i="20"/>
  <c r="FH642" i="20"/>
  <c r="FH746" i="20"/>
  <c r="FH669" i="20"/>
  <c r="FH724" i="20"/>
  <c r="FH620" i="20"/>
  <c r="FH730" i="20"/>
  <c r="FH615" i="20"/>
  <c r="FH656" i="20"/>
  <c r="FH695" i="20"/>
  <c r="FH743" i="20"/>
  <c r="FH750" i="20"/>
  <c r="FH636" i="20"/>
  <c r="FH734" i="20"/>
  <c r="FH714" i="20"/>
  <c r="FH769" i="20"/>
  <c r="FH629" i="20"/>
  <c r="FH779" i="20"/>
  <c r="FH691" i="20"/>
  <c r="FH738" i="20"/>
  <c r="FH704" i="20"/>
  <c r="FH753" i="20"/>
  <c r="FH679" i="20"/>
  <c r="FH766" i="20"/>
  <c r="DD35" i="2"/>
  <c r="DL33" i="2"/>
  <c r="EA259" i="20" l="1"/>
  <c r="DD36" i="2"/>
  <c r="DL34" i="2"/>
  <c r="EA260" i="20" l="1"/>
  <c r="DD37" i="2"/>
  <c r="DL35" i="2"/>
  <c r="EA261" i="20" l="1"/>
  <c r="DD38" i="2"/>
  <c r="DL36" i="2"/>
  <c r="EA262" i="20" l="1"/>
  <c r="DD39" i="2"/>
  <c r="DL37" i="2"/>
  <c r="EA263" i="20" l="1"/>
  <c r="DD40" i="2"/>
  <c r="DL38" i="2"/>
  <c r="EA264" i="20" l="1"/>
  <c r="DD41" i="2"/>
  <c r="DL39" i="2"/>
  <c r="EA265" i="20" l="1"/>
  <c r="DD42" i="2"/>
  <c r="DL40" i="2"/>
  <c r="EA266" i="20" l="1"/>
  <c r="DD43" i="2"/>
  <c r="DL41" i="2"/>
  <c r="EA267" i="20" l="1"/>
  <c r="EA268" i="20" s="1"/>
  <c r="EA269" i="20" s="1"/>
  <c r="EA270" i="20" s="1"/>
  <c r="EA271" i="20" s="1"/>
  <c r="EA272" i="20" s="1"/>
  <c r="EA273" i="20" s="1"/>
  <c r="EA274" i="20" s="1"/>
  <c r="EA275" i="20" s="1"/>
  <c r="EA276" i="20" s="1"/>
  <c r="EA277" i="20" s="1"/>
  <c r="EA278" i="20" s="1"/>
  <c r="EA279" i="20" s="1"/>
  <c r="EA280" i="20" s="1"/>
  <c r="EA281" i="20" s="1"/>
  <c r="EA282" i="20" s="1"/>
  <c r="EA283" i="20" s="1"/>
  <c r="EA284" i="20" s="1"/>
  <c r="EA285" i="20" s="1"/>
  <c r="EA286" i="20" s="1"/>
  <c r="EA287" i="20" s="1"/>
  <c r="EA288" i="20" s="1"/>
  <c r="DD44" i="2"/>
  <c r="DL42" i="2"/>
  <c r="EA289" i="20" l="1"/>
  <c r="EA290" i="20" s="1"/>
  <c r="EA291" i="20" s="1"/>
  <c r="EA292" i="20" s="1"/>
  <c r="DD45" i="2"/>
  <c r="DL43" i="2"/>
  <c r="EA293" i="20" l="1"/>
  <c r="EA294" i="20" s="1"/>
  <c r="DD46" i="2"/>
  <c r="DL44" i="2"/>
  <c r="EA295" i="20" l="1"/>
  <c r="DD47" i="2"/>
  <c r="DL45" i="2"/>
  <c r="EA296" i="20" l="1"/>
  <c r="N96" i="20" s="1"/>
  <c r="DD48" i="2"/>
  <c r="DL46" i="2"/>
  <c r="N73" i="20" l="1"/>
  <c r="N98" i="20"/>
  <c r="N97" i="20"/>
  <c r="BH75" i="20"/>
  <c r="BH88" i="20"/>
  <c r="BH79" i="20"/>
  <c r="BH87" i="20"/>
  <c r="BH89" i="20"/>
  <c r="BH95" i="20"/>
  <c r="N93" i="20"/>
  <c r="X40" i="20"/>
  <c r="N71" i="20"/>
  <c r="AJ40" i="20"/>
  <c r="AC40" i="20"/>
  <c r="V40" i="20"/>
  <c r="A40" i="20"/>
  <c r="AH40" i="20"/>
  <c r="S40" i="20"/>
  <c r="AA40" i="20"/>
  <c r="AF40" i="20"/>
  <c r="AD40" i="20"/>
  <c r="Z40" i="20"/>
  <c r="AB40" i="20"/>
  <c r="A71" i="20"/>
  <c r="N40" i="20"/>
  <c r="V41" i="20"/>
  <c r="X42" i="20"/>
  <c r="N42" i="20"/>
  <c r="A72" i="20"/>
  <c r="AA41" i="20"/>
  <c r="AB42" i="20"/>
  <c r="AF41" i="20"/>
  <c r="AB41" i="20"/>
  <c r="S42" i="20"/>
  <c r="Z41" i="20"/>
  <c r="A41" i="20"/>
  <c r="Z42" i="20"/>
  <c r="AH42" i="20"/>
  <c r="AH41" i="20"/>
  <c r="S41" i="20"/>
  <c r="AC41" i="20"/>
  <c r="A42" i="20"/>
  <c r="AC42" i="20"/>
  <c r="A73" i="20"/>
  <c r="X41" i="20"/>
  <c r="V42" i="20"/>
  <c r="AA42" i="20"/>
  <c r="AJ41" i="20"/>
  <c r="AF42" i="20"/>
  <c r="AJ42" i="20"/>
  <c r="AD42" i="20"/>
  <c r="AD41" i="20"/>
  <c r="N41" i="20"/>
  <c r="N72" i="20"/>
  <c r="AH51" i="20"/>
  <c r="N74" i="20"/>
  <c r="N43" i="20"/>
  <c r="A74" i="20"/>
  <c r="AJ43" i="20"/>
  <c r="Z43" i="20"/>
  <c r="AB43" i="20"/>
  <c r="AF43" i="20"/>
  <c r="V43" i="20"/>
  <c r="X43" i="20"/>
  <c r="AD43" i="20"/>
  <c r="S43" i="20"/>
  <c r="AH43" i="20"/>
  <c r="AA43" i="20"/>
  <c r="AC43" i="20"/>
  <c r="A43" i="20"/>
  <c r="BH80" i="20"/>
  <c r="BH90" i="20"/>
  <c r="BH72" i="20"/>
  <c r="V48" i="20"/>
  <c r="BZ53" i="20"/>
  <c r="AA64" i="20"/>
  <c r="AH67" i="20"/>
  <c r="BZ54" i="20"/>
  <c r="BR44" i="20"/>
  <c r="BP57" i="20"/>
  <c r="CD64" i="20"/>
  <c r="BZ49" i="20"/>
  <c r="BW49" i="20"/>
  <c r="BX51" i="20"/>
  <c r="AC60" i="20"/>
  <c r="BV47" i="20"/>
  <c r="S56" i="20"/>
  <c r="AC67" i="20"/>
  <c r="AJ50" i="20"/>
  <c r="AC45" i="20"/>
  <c r="A84" i="20"/>
  <c r="AA47" i="20"/>
  <c r="BR45" i="20"/>
  <c r="N46" i="20"/>
  <c r="V68" i="20"/>
  <c r="N61" i="20"/>
  <c r="BR47" i="20"/>
  <c r="V59" i="20"/>
  <c r="BM63" i="20"/>
  <c r="AF67" i="20"/>
  <c r="BH66" i="20"/>
  <c r="V50" i="20"/>
  <c r="AU68" i="20"/>
  <c r="BV67" i="20"/>
  <c r="AB45" i="20"/>
  <c r="AU87" i="20"/>
  <c r="AJ51" i="20"/>
  <c r="AA45" i="20"/>
  <c r="A89" i="20"/>
  <c r="N51" i="20"/>
  <c r="AA54" i="20"/>
  <c r="AC65" i="20"/>
  <c r="BW41" i="20"/>
  <c r="AJ48" i="20"/>
  <c r="AC63" i="20"/>
  <c r="BX56" i="20"/>
  <c r="AH46" i="20"/>
  <c r="AU98" i="20"/>
  <c r="AH50" i="20"/>
  <c r="A98" i="20"/>
  <c r="AJ56" i="20"/>
  <c r="AD53" i="20"/>
  <c r="BR62" i="20"/>
  <c r="BT52" i="20"/>
  <c r="BZ51" i="20"/>
  <c r="V56" i="20"/>
  <c r="V60" i="20"/>
  <c r="CD63" i="20"/>
  <c r="BU40" i="20"/>
  <c r="CB59" i="20"/>
  <c r="AJ60" i="20"/>
  <c r="CD52" i="20"/>
  <c r="AD64" i="20"/>
  <c r="AF57" i="20"/>
  <c r="AD55" i="20"/>
  <c r="AH49" i="20"/>
  <c r="Z50" i="20"/>
  <c r="AC68" i="20"/>
  <c r="A47" i="20"/>
  <c r="BX61" i="20"/>
  <c r="AA56" i="20"/>
  <c r="S66" i="20"/>
  <c r="AU45" i="20"/>
  <c r="BZ63" i="20"/>
  <c r="V49" i="20"/>
  <c r="BM61" i="20"/>
  <c r="BM53" i="20"/>
  <c r="S48" i="20"/>
  <c r="BR57" i="20"/>
  <c r="BP68" i="20"/>
  <c r="BU60" i="20"/>
  <c r="CB65" i="20"/>
  <c r="BH71" i="20"/>
  <c r="BH86" i="20"/>
  <c r="AH62" i="20"/>
  <c r="BW61" i="20"/>
  <c r="CD40" i="20"/>
  <c r="BM62" i="20"/>
  <c r="CB66" i="20"/>
  <c r="BR46" i="20"/>
  <c r="A97" i="20"/>
  <c r="CD44" i="20"/>
  <c r="BP52" i="20"/>
  <c r="BV52" i="20"/>
  <c r="AC51" i="20"/>
  <c r="AU74" i="20"/>
  <c r="BR52" i="20"/>
  <c r="AC56" i="20"/>
  <c r="AU48" i="20"/>
  <c r="AU88" i="20"/>
  <c r="BV65" i="20"/>
  <c r="BU51" i="20"/>
  <c r="X48" i="20"/>
  <c r="BR41" i="20"/>
  <c r="AA66" i="20"/>
  <c r="AC57" i="20"/>
  <c r="AF59" i="20"/>
  <c r="AJ49" i="20"/>
  <c r="V52" i="20"/>
  <c r="BW66" i="20"/>
  <c r="N58" i="20"/>
  <c r="BW42" i="20"/>
  <c r="AC49" i="20"/>
  <c r="BR42" i="20"/>
  <c r="BT49" i="20"/>
  <c r="V53" i="20"/>
  <c r="BR64" i="20"/>
  <c r="S62" i="20"/>
  <c r="BX59" i="20"/>
  <c r="A46" i="20"/>
  <c r="AU72" i="20"/>
  <c r="BH62" i="20"/>
  <c r="CB50" i="20"/>
  <c r="AU43" i="20"/>
  <c r="A53" i="20"/>
  <c r="BU59" i="20"/>
  <c r="BH44" i="20"/>
  <c r="BU63" i="20"/>
  <c r="CD56" i="20"/>
  <c r="CD55" i="20"/>
  <c r="BW53" i="20"/>
  <c r="X54" i="20"/>
  <c r="AD67" i="20"/>
  <c r="V45" i="20"/>
  <c r="CB61" i="20"/>
  <c r="AJ54" i="20"/>
  <c r="A95" i="20"/>
  <c r="AF55" i="20"/>
  <c r="Z56" i="20"/>
  <c r="BW64" i="20"/>
  <c r="BT57" i="20"/>
  <c r="BX49" i="20"/>
  <c r="BH57" i="20"/>
  <c r="BT60" i="20"/>
  <c r="AA57" i="20"/>
  <c r="AF49" i="20"/>
  <c r="BH94" i="20"/>
  <c r="BH84" i="20"/>
  <c r="N84" i="20"/>
  <c r="BP46" i="20"/>
  <c r="BP49" i="20"/>
  <c r="BR49" i="20"/>
  <c r="BT40" i="20"/>
  <c r="BU56" i="20"/>
  <c r="BZ68" i="20"/>
  <c r="BT67" i="20"/>
  <c r="AF58" i="20"/>
  <c r="V66" i="20"/>
  <c r="BP48" i="20"/>
  <c r="CD49" i="20"/>
  <c r="V61" i="20"/>
  <c r="S51" i="20"/>
  <c r="AA68" i="20"/>
  <c r="AC62" i="20"/>
  <c r="A63" i="20"/>
  <c r="AB50" i="20"/>
  <c r="BR68" i="20"/>
  <c r="AF46" i="20"/>
  <c r="CB53" i="20"/>
  <c r="BW67" i="20"/>
  <c r="BU54" i="20"/>
  <c r="AU44" i="20"/>
  <c r="BP65" i="20"/>
  <c r="A55" i="20"/>
  <c r="BM58" i="20"/>
  <c r="BT42" i="20"/>
  <c r="AB57" i="20"/>
  <c r="BZ40" i="20"/>
  <c r="AJ59" i="20"/>
  <c r="BP51" i="20"/>
  <c r="BR55" i="20"/>
  <c r="A64" i="20"/>
  <c r="AU97" i="20"/>
  <c r="S60" i="20"/>
  <c r="AA46" i="20"/>
  <c r="AB65" i="20"/>
  <c r="AB47" i="20"/>
  <c r="AD61" i="20"/>
  <c r="AU71" i="20"/>
  <c r="BH43" i="20"/>
  <c r="BM42" i="20"/>
  <c r="BT47" i="20"/>
  <c r="AH48" i="20"/>
  <c r="CD45" i="20"/>
  <c r="A96" i="20"/>
  <c r="X55" i="20"/>
  <c r="A91" i="20"/>
  <c r="BR56" i="20"/>
  <c r="BR58" i="20"/>
  <c r="BZ45" i="20"/>
  <c r="BV40" i="20"/>
  <c r="BX40" i="20"/>
  <c r="CD65" i="20"/>
  <c r="BW55" i="20"/>
  <c r="A75" i="20"/>
  <c r="BM66" i="20"/>
  <c r="CD68" i="20"/>
  <c r="BH65" i="20"/>
  <c r="BV41" i="20"/>
  <c r="AU93" i="20"/>
  <c r="AD65" i="20"/>
  <c r="CD47" i="20"/>
  <c r="A62" i="20"/>
  <c r="BU47" i="20"/>
  <c r="BM54" i="20"/>
  <c r="A45" i="20"/>
  <c r="BU46" i="20"/>
  <c r="BM67" i="20"/>
  <c r="Z51" i="20"/>
  <c r="BZ47" i="20"/>
  <c r="BX48" i="20"/>
  <c r="BZ59" i="20"/>
  <c r="BX41" i="20"/>
  <c r="BX42" i="20"/>
  <c r="BP66" i="20"/>
  <c r="N81" i="20"/>
  <c r="BH98" i="20"/>
  <c r="N94" i="20"/>
  <c r="BH77" i="20"/>
  <c r="BT62" i="20"/>
  <c r="BT59" i="20"/>
  <c r="BW63" i="20"/>
  <c r="AA44" i="20"/>
  <c r="BV43" i="20"/>
  <c r="BV55" i="20"/>
  <c r="BR60" i="20"/>
  <c r="AU80" i="20"/>
  <c r="BZ64" i="20"/>
  <c r="CD43" i="20"/>
  <c r="BT53" i="20"/>
  <c r="BM64" i="20"/>
  <c r="AU99" i="20"/>
  <c r="AB61" i="20"/>
  <c r="N64" i="20"/>
  <c r="BU52" i="20"/>
  <c r="AF66" i="20"/>
  <c r="V63" i="20"/>
  <c r="BU66" i="20"/>
  <c r="BW60" i="20"/>
  <c r="AA50" i="20"/>
  <c r="AU86" i="20"/>
  <c r="BW57" i="20"/>
  <c r="V67" i="20"/>
  <c r="X63" i="20"/>
  <c r="BZ44" i="20"/>
  <c r="BP53" i="20"/>
  <c r="AA51" i="20"/>
  <c r="CD42" i="20"/>
  <c r="BT65" i="20"/>
  <c r="BV42" i="20"/>
  <c r="AJ46" i="20"/>
  <c r="BU45" i="20"/>
  <c r="BM41" i="20"/>
  <c r="BM52" i="20"/>
  <c r="AU85" i="20"/>
  <c r="N60" i="20"/>
  <c r="CB60" i="20"/>
  <c r="S57" i="20"/>
  <c r="AU96" i="20"/>
  <c r="BM65" i="20"/>
  <c r="S63" i="20"/>
  <c r="AA62" i="20"/>
  <c r="Z49" i="20"/>
  <c r="BT61" i="20"/>
  <c r="X62" i="20"/>
  <c r="Z60" i="20"/>
  <c r="A83" i="20"/>
  <c r="AD45" i="20"/>
  <c r="AU65" i="20"/>
  <c r="AJ53" i="20"/>
  <c r="AA52" i="20"/>
  <c r="AU56" i="20"/>
  <c r="AB62" i="20"/>
  <c r="CD67" i="20"/>
  <c r="BH45" i="20"/>
  <c r="AB51" i="20"/>
  <c r="AU53" i="20"/>
  <c r="CD51" i="20"/>
  <c r="CD66" i="20"/>
  <c r="A85" i="20"/>
  <c r="N80" i="20"/>
  <c r="N83" i="20"/>
  <c r="BP67" i="20"/>
  <c r="AU81" i="20"/>
  <c r="N63" i="20"/>
  <c r="AH47" i="20"/>
  <c r="V47" i="20"/>
  <c r="Z57" i="20"/>
  <c r="BH58" i="20"/>
  <c r="BH41" i="20"/>
  <c r="BW48" i="20"/>
  <c r="AJ63" i="20"/>
  <c r="BR59" i="20"/>
  <c r="BH59" i="20"/>
  <c r="CD50" i="20"/>
  <c r="X61" i="20"/>
  <c r="BT63" i="20"/>
  <c r="AU61" i="20"/>
  <c r="AB64" i="20"/>
  <c r="BV56" i="20"/>
  <c r="BZ52" i="20"/>
  <c r="N47" i="20"/>
  <c r="BR67" i="20"/>
  <c r="Z63" i="20"/>
  <c r="X68" i="20"/>
  <c r="A48" i="20"/>
  <c r="AH57" i="20"/>
  <c r="BX44" i="20"/>
  <c r="BW44" i="20"/>
  <c r="CB46" i="20"/>
  <c r="AJ68" i="20"/>
  <c r="BH56" i="20"/>
  <c r="Z54" i="20"/>
  <c r="AF60" i="20"/>
  <c r="A80" i="20"/>
  <c r="BX43" i="20"/>
  <c r="S53" i="20"/>
  <c r="X51" i="20"/>
  <c r="BW58" i="20"/>
  <c r="BW40" i="20"/>
  <c r="BV45" i="20"/>
  <c r="CB63" i="20"/>
  <c r="BW46" i="20"/>
  <c r="BW43" i="20"/>
  <c r="Z68" i="20"/>
  <c r="X64" i="20"/>
  <c r="BW68" i="20"/>
  <c r="Z46" i="20"/>
  <c r="AU58" i="20"/>
  <c r="V44" i="20"/>
  <c r="AF53" i="20"/>
  <c r="X65" i="20"/>
  <c r="S44" i="20"/>
  <c r="CD54" i="20"/>
  <c r="AJ45" i="20"/>
  <c r="BR61" i="20"/>
  <c r="BH51" i="20"/>
  <c r="AU63" i="20"/>
  <c r="BX60" i="20"/>
  <c r="A54" i="20"/>
  <c r="AH56" i="20"/>
  <c r="BV50" i="20"/>
  <c r="CB41" i="20"/>
  <c r="CD62" i="20"/>
  <c r="BR54" i="20"/>
  <c r="S58" i="20"/>
  <c r="BP60" i="20"/>
  <c r="AH52" i="20"/>
  <c r="N48" i="20"/>
  <c r="AB63" i="20"/>
  <c r="AB55" i="20"/>
  <c r="AH59" i="20"/>
  <c r="BT41" i="20"/>
  <c r="V54" i="20"/>
  <c r="BZ66" i="20"/>
  <c r="AJ64" i="20"/>
  <c r="AB44" i="20"/>
  <c r="X57" i="20"/>
  <c r="Z65" i="20"/>
  <c r="BV51" i="20"/>
  <c r="A52" i="20"/>
  <c r="BV61" i="20"/>
  <c r="N79" i="20"/>
  <c r="N75" i="20"/>
  <c r="N82" i="20"/>
  <c r="CD58" i="20"/>
  <c r="BX45" i="20"/>
  <c r="AH55" i="20"/>
  <c r="A65" i="20"/>
  <c r="CD46" i="20"/>
  <c r="CD57" i="20"/>
  <c r="BZ61" i="20"/>
  <c r="AJ47" i="20"/>
  <c r="AD51" i="20"/>
  <c r="BM43" i="20"/>
  <c r="A82" i="20"/>
  <c r="AJ58" i="20"/>
  <c r="V58" i="20"/>
  <c r="BP42" i="20"/>
  <c r="BM40" i="20"/>
  <c r="AU67" i="20"/>
  <c r="AF65" i="20"/>
  <c r="BH60" i="20"/>
  <c r="Z52" i="20"/>
  <c r="AC54" i="20"/>
  <c r="AJ52" i="20"/>
  <c r="S45" i="20"/>
  <c r="AU59" i="20"/>
  <c r="AB58" i="20"/>
  <c r="BZ62" i="20"/>
  <c r="BP45" i="20"/>
  <c r="BH40" i="20"/>
  <c r="AD56" i="20"/>
  <c r="AD60" i="20"/>
  <c r="Z62" i="20"/>
  <c r="AB59" i="20"/>
  <c r="AH60" i="20"/>
  <c r="BW59" i="20"/>
  <c r="X53" i="20"/>
  <c r="S50" i="20"/>
  <c r="BX52" i="20"/>
  <c r="N68" i="20"/>
  <c r="BP47" i="20"/>
  <c r="BP58" i="20"/>
  <c r="CB58" i="20"/>
  <c r="N50" i="20"/>
  <c r="BU65" i="20"/>
  <c r="BR53" i="20"/>
  <c r="X58" i="20"/>
  <c r="CB67" i="20"/>
  <c r="AB48" i="20"/>
  <c r="A67" i="20"/>
  <c r="V57" i="20"/>
  <c r="BT54" i="20"/>
  <c r="BX68" i="20"/>
  <c r="A56" i="20"/>
  <c r="CD59" i="20"/>
  <c r="AU83" i="20"/>
  <c r="S49" i="20"/>
  <c r="AH65" i="20"/>
  <c r="AU66" i="20"/>
  <c r="BM45" i="20"/>
  <c r="AF44" i="20"/>
  <c r="V55" i="20"/>
  <c r="BX50" i="20"/>
  <c r="AU77" i="20"/>
  <c r="A57" i="20"/>
  <c r="A51" i="20"/>
  <c r="CB62" i="20"/>
  <c r="BW47" i="20"/>
  <c r="BZ43" i="20"/>
  <c r="A87" i="20"/>
  <c r="BU58" i="20"/>
  <c r="Z55" i="20"/>
  <c r="BH55" i="20"/>
  <c r="BM51" i="20"/>
  <c r="BV59" i="20"/>
  <c r="AJ62" i="20"/>
  <c r="BV49" i="20"/>
  <c r="A49" i="20"/>
  <c r="AC46" i="20"/>
  <c r="BH99" i="20"/>
  <c r="BH91" i="20"/>
  <c r="N92" i="20"/>
  <c r="AF56" i="20"/>
  <c r="BH52" i="20"/>
  <c r="BV60" i="20"/>
  <c r="A92" i="20"/>
  <c r="BM55" i="20"/>
  <c r="AC53" i="20"/>
  <c r="AU42" i="20"/>
  <c r="CB43" i="20"/>
  <c r="AU78" i="20"/>
  <c r="BT58" i="20"/>
  <c r="AU41" i="20"/>
  <c r="S65" i="20"/>
  <c r="AH53" i="20"/>
  <c r="BM68" i="20"/>
  <c r="BR43" i="20"/>
  <c r="BZ58" i="20"/>
  <c r="N56" i="20"/>
  <c r="AJ55" i="20"/>
  <c r="A94" i="20"/>
  <c r="AA65" i="20"/>
  <c r="BZ50" i="20"/>
  <c r="AF51" i="20"/>
  <c r="V62" i="20"/>
  <c r="BU61" i="20"/>
  <c r="AU95" i="20"/>
  <c r="BX63" i="20"/>
  <c r="AD66" i="20"/>
  <c r="V51" i="20"/>
  <c r="X52" i="20"/>
  <c r="N66" i="20"/>
  <c r="BR63" i="20"/>
  <c r="BM50" i="20"/>
  <c r="BP59" i="20"/>
  <c r="AU75" i="20"/>
  <c r="AD50" i="20"/>
  <c r="AU47" i="20"/>
  <c r="BV63" i="20"/>
  <c r="X59" i="20"/>
  <c r="AD52" i="20"/>
  <c r="BH48" i="20"/>
  <c r="N44" i="20"/>
  <c r="BH42" i="20"/>
  <c r="BV44" i="20"/>
  <c r="AA53" i="20"/>
  <c r="N53" i="20"/>
  <c r="S61" i="20"/>
  <c r="AU64" i="20"/>
  <c r="BH50" i="20"/>
  <c r="X50" i="20"/>
  <c r="AU51" i="20"/>
  <c r="BH53" i="20"/>
  <c r="BZ60" i="20"/>
  <c r="BZ46" i="20"/>
  <c r="BV62" i="20"/>
  <c r="BT45" i="20"/>
  <c r="BX53" i="20"/>
  <c r="BX57" i="20"/>
  <c r="BZ41" i="20"/>
  <c r="BH81" i="20"/>
  <c r="BH83" i="20"/>
  <c r="N95" i="20"/>
  <c r="N91" i="20"/>
  <c r="BT46" i="20"/>
  <c r="BZ48" i="20"/>
  <c r="A61" i="20"/>
  <c r="AA48" i="20"/>
  <c r="Z48" i="20"/>
  <c r="BT55" i="20"/>
  <c r="BU67" i="20"/>
  <c r="Z53" i="20"/>
  <c r="AF48" i="20"/>
  <c r="N65" i="20"/>
  <c r="BU49" i="20"/>
  <c r="CB42" i="20"/>
  <c r="AA59" i="20"/>
  <c r="A68" i="20"/>
  <c r="BW65" i="20"/>
  <c r="BU55" i="20"/>
  <c r="AF63" i="20"/>
  <c r="BP61" i="20"/>
  <c r="AC44" i="20"/>
  <c r="BZ55" i="20"/>
  <c r="X46" i="20"/>
  <c r="CD60" i="20"/>
  <c r="N57" i="20"/>
  <c r="AU40" i="20"/>
  <c r="BX64" i="20"/>
  <c r="S52" i="20"/>
  <c r="BV58" i="20"/>
  <c r="Z59" i="20"/>
  <c r="AH45" i="20"/>
  <c r="BW52" i="20"/>
  <c r="AF61" i="20"/>
  <c r="BT51" i="20"/>
  <c r="AH68" i="20"/>
  <c r="A77" i="20"/>
  <c r="BU68" i="20"/>
  <c r="BP63" i="20"/>
  <c r="X49" i="20"/>
  <c r="BT43" i="20"/>
  <c r="A86" i="20"/>
  <c r="AF64" i="20"/>
  <c r="AU46" i="20"/>
  <c r="AC61" i="20"/>
  <c r="A93" i="20"/>
  <c r="BP54" i="20"/>
  <c r="BP44" i="20"/>
  <c r="BW50" i="20"/>
  <c r="AF68" i="20"/>
  <c r="BU53" i="20"/>
  <c r="AC47" i="20"/>
  <c r="BP55" i="20"/>
  <c r="BM49" i="20"/>
  <c r="AU49" i="20"/>
  <c r="BH64" i="20"/>
  <c r="AU62" i="20"/>
  <c r="BU44" i="20"/>
  <c r="N54" i="20"/>
  <c r="Z67" i="20"/>
  <c r="BX62" i="20"/>
  <c r="BU57" i="20"/>
  <c r="BM57" i="20"/>
  <c r="AA67" i="20"/>
  <c r="AF54" i="20"/>
  <c r="BT56" i="20"/>
  <c r="AU89" i="20"/>
  <c r="BT68" i="20"/>
  <c r="CD53" i="20"/>
  <c r="S67" i="20"/>
  <c r="A90" i="20"/>
  <c r="AU79" i="20"/>
  <c r="BX65" i="20"/>
  <c r="CB45" i="20"/>
  <c r="BU48" i="20"/>
  <c r="A81" i="20"/>
  <c r="BH54" i="20"/>
  <c r="CD61" i="20"/>
  <c r="BP64" i="20"/>
  <c r="CB55" i="20"/>
  <c r="BW51" i="20"/>
  <c r="Z66" i="20"/>
  <c r="AH61" i="20"/>
  <c r="AC64" i="20"/>
  <c r="BR48" i="20"/>
  <c r="N52" i="20"/>
  <c r="BM60" i="20"/>
  <c r="BR50" i="20"/>
  <c r="BV53" i="20"/>
  <c r="X47" i="20"/>
  <c r="BH61" i="20"/>
  <c r="AH63" i="20"/>
  <c r="CB49" i="20"/>
  <c r="BM47" i="20"/>
  <c r="BR66" i="20"/>
  <c r="BT48" i="20"/>
  <c r="Z44" i="20"/>
  <c r="AH44" i="20"/>
  <c r="BP50" i="20"/>
  <c r="AD57" i="20"/>
  <c r="A79" i="20"/>
  <c r="BR51" i="20"/>
  <c r="BV54" i="20"/>
  <c r="CB48" i="20"/>
  <c r="CB44" i="20"/>
  <c r="AA63" i="20"/>
  <c r="X66" i="20"/>
  <c r="BR40" i="20"/>
  <c r="AU55" i="20"/>
  <c r="CB57" i="20"/>
  <c r="BP40" i="20"/>
  <c r="AF62" i="20"/>
  <c r="A76" i="20"/>
  <c r="AB60" i="20"/>
  <c r="AU90" i="20"/>
  <c r="AD47" i="20"/>
  <c r="BV48" i="20"/>
  <c r="Z61" i="20"/>
  <c r="BZ65" i="20"/>
  <c r="BX67" i="20"/>
  <c r="AA55" i="20"/>
  <c r="AC66" i="20"/>
  <c r="BV68" i="20"/>
  <c r="S47" i="20"/>
  <c r="BT50" i="20"/>
  <c r="BT64" i="20"/>
  <c r="S55" i="20"/>
  <c r="BM48" i="20"/>
  <c r="AB66" i="20"/>
  <c r="V64" i="20"/>
  <c r="S54" i="20"/>
  <c r="BM44" i="20"/>
  <c r="S59" i="20"/>
  <c r="AB46" i="20"/>
  <c r="AD68" i="20"/>
  <c r="AJ44" i="20"/>
  <c r="A50" i="20"/>
  <c r="N88" i="20"/>
  <c r="A60" i="20"/>
  <c r="BM46" i="20"/>
  <c r="N59" i="20"/>
  <c r="BV46" i="20"/>
  <c r="AF52" i="20"/>
  <c r="BT66" i="20"/>
  <c r="AB68" i="20"/>
  <c r="BZ57" i="20"/>
  <c r="N62" i="20"/>
  <c r="CD41" i="20"/>
  <c r="AU60" i="20"/>
  <c r="V65" i="20"/>
  <c r="BZ67" i="20"/>
  <c r="BP56" i="20"/>
  <c r="N49" i="20"/>
  <c r="AA58" i="20"/>
  <c r="AH58" i="20"/>
  <c r="AD59" i="20"/>
  <c r="N55" i="20"/>
  <c r="AU54" i="20"/>
  <c r="BV66" i="20"/>
  <c r="AD58" i="20"/>
  <c r="BU41" i="20"/>
  <c r="A44" i="20"/>
  <c r="CB51" i="20"/>
  <c r="AC48" i="20"/>
  <c r="AC52" i="20"/>
  <c r="BU64" i="20"/>
  <c r="X67" i="20"/>
  <c r="BW45" i="20"/>
  <c r="BU42" i="20"/>
  <c r="AU82" i="20"/>
  <c r="Z64" i="20"/>
  <c r="A78" i="20"/>
  <c r="AJ67" i="20"/>
  <c r="Z47" i="20"/>
  <c r="BV57" i="20"/>
  <c r="AB54" i="20"/>
  <c r="CB56" i="20"/>
  <c r="AU91" i="20"/>
  <c r="AJ61" i="20"/>
  <c r="CB64" i="20"/>
  <c r="BX66" i="20"/>
  <c r="BH68" i="20"/>
  <c r="S46" i="20"/>
  <c r="N45" i="20"/>
  <c r="AU73" i="20"/>
  <c r="AC55" i="20"/>
  <c r="Z45" i="20"/>
  <c r="AD62" i="20"/>
  <c r="A88" i="20"/>
  <c r="AD49" i="20"/>
  <c r="AD48" i="20"/>
  <c r="BZ42" i="20"/>
  <c r="BH63" i="20"/>
  <c r="BH47" i="20"/>
  <c r="BZ56" i="20"/>
  <c r="S64" i="20"/>
  <c r="AF45" i="20"/>
  <c r="N86" i="20"/>
  <c r="AB56" i="20"/>
  <c r="BM56" i="20"/>
  <c r="AH66" i="20"/>
  <c r="X56" i="20"/>
  <c r="AJ57" i="20"/>
  <c r="A59" i="20"/>
  <c r="CB54" i="20"/>
  <c r="AD63" i="20"/>
  <c r="X44" i="20"/>
  <c r="S68" i="20"/>
  <c r="BP43" i="20"/>
  <c r="AF50" i="20"/>
  <c r="AB53" i="20"/>
  <c r="AB67" i="20"/>
  <c r="BX55" i="20"/>
  <c r="A66" i="20"/>
  <c r="BR65" i="20"/>
  <c r="AB52" i="20"/>
  <c r="BH46" i="20"/>
  <c r="AD44" i="20"/>
  <c r="AA61" i="20"/>
  <c r="BX47" i="20"/>
  <c r="X60" i="20"/>
  <c r="AF47" i="20"/>
  <c r="BX46" i="20"/>
  <c r="BP41" i="20"/>
  <c r="AD54" i="20"/>
  <c r="A99" i="20"/>
  <c r="AU92" i="20"/>
  <c r="CB68" i="20"/>
  <c r="AA49" i="20"/>
  <c r="CB40" i="20"/>
  <c r="AU76" i="20"/>
  <c r="BU43" i="20"/>
  <c r="BV64" i="20"/>
  <c r="BH49" i="20"/>
  <c r="CB47" i="20"/>
  <c r="BX58" i="20"/>
  <c r="BH67" i="20"/>
  <c r="AC50" i="20"/>
  <c r="BW54" i="20"/>
  <c r="V46" i="20"/>
  <c r="X45" i="20"/>
  <c r="AJ66" i="20"/>
  <c r="BT44" i="20"/>
  <c r="A58" i="20"/>
  <c r="BM59" i="20"/>
  <c r="AU94" i="20"/>
  <c r="BU62" i="20"/>
  <c r="BX54" i="20"/>
  <c r="Z58" i="20"/>
  <c r="AC58" i="20"/>
  <c r="AJ65" i="20"/>
  <c r="BP62" i="20"/>
  <c r="AH54" i="20"/>
  <c r="BW62" i="20"/>
  <c r="AU84" i="20"/>
  <c r="AD46" i="20"/>
  <c r="AC59" i="20"/>
  <c r="AA60" i="20"/>
  <c r="AU57" i="20"/>
  <c r="CD48" i="20"/>
  <c r="AB49" i="20"/>
  <c r="N67" i="20"/>
  <c r="BW56" i="20"/>
  <c r="BU50" i="20"/>
  <c r="AH64" i="20"/>
  <c r="CB52" i="20"/>
  <c r="AU50" i="20"/>
  <c r="AU52" i="20"/>
  <c r="BH74" i="20"/>
  <c r="N99" i="20"/>
  <c r="N77" i="20"/>
  <c r="N90" i="20"/>
  <c r="N87" i="20"/>
  <c r="BH73" i="20"/>
  <c r="N89" i="20"/>
  <c r="BH85" i="20"/>
  <c r="N78" i="20"/>
  <c r="BH92" i="20"/>
  <c r="BH82" i="20"/>
  <c r="N76" i="20"/>
  <c r="N85" i="20"/>
  <c r="BH97" i="20"/>
  <c r="BH78" i="20"/>
  <c r="BH93" i="20"/>
  <c r="BH96" i="20"/>
  <c r="BH76" i="20"/>
  <c r="DD49" i="2"/>
  <c r="DL47" i="2"/>
  <c r="FL2" i="20" l="1"/>
  <c r="BH70" i="20"/>
  <c r="AU70" i="20"/>
  <c r="AU69" i="20"/>
  <c r="FQ2" i="20"/>
  <c r="FR2" i="20"/>
  <c r="AU38" i="20"/>
  <c r="BR39" i="20"/>
  <c r="BW39" i="20"/>
  <c r="BU39" i="20"/>
  <c r="BM39" i="20"/>
  <c r="BZ39" i="20"/>
  <c r="BV39" i="20"/>
  <c r="CD39" i="20"/>
  <c r="CB39" i="20"/>
  <c r="BP39" i="20"/>
  <c r="BX39" i="20"/>
  <c r="AU39" i="20"/>
  <c r="BH39" i="20"/>
  <c r="BT39" i="20"/>
  <c r="FK2" i="20"/>
  <c r="DD50" i="2"/>
  <c r="DL48" i="2"/>
  <c r="FQ1" i="20" l="1"/>
  <c r="FN52" i="20" s="1"/>
  <c r="FK1" i="20"/>
  <c r="DD51" i="2"/>
  <c r="DL49" i="2"/>
  <c r="FN40" i="20" l="1"/>
  <c r="FN90" i="20"/>
  <c r="FN109" i="20"/>
  <c r="FN96" i="20"/>
  <c r="FN114" i="20"/>
  <c r="FN98" i="20"/>
  <c r="FN87" i="20"/>
  <c r="FN10" i="20"/>
  <c r="FN16" i="20"/>
  <c r="FN116" i="20"/>
  <c r="FN39" i="20"/>
  <c r="FN20" i="20"/>
  <c r="FN113" i="20"/>
  <c r="FN71" i="20"/>
  <c r="FN12" i="20"/>
  <c r="FN15" i="20"/>
  <c r="FN8" i="20"/>
  <c r="FN51" i="20"/>
  <c r="FN57" i="20"/>
  <c r="FN85" i="20"/>
  <c r="FN26" i="20"/>
  <c r="FN28" i="20"/>
  <c r="FN29" i="20"/>
  <c r="FN58" i="20"/>
  <c r="FN83" i="20"/>
  <c r="FN115" i="20"/>
  <c r="FN32" i="20"/>
  <c r="FN102" i="20"/>
  <c r="FN94" i="20"/>
  <c r="FN27" i="20"/>
  <c r="FN61" i="20"/>
  <c r="FN2" i="20"/>
  <c r="FO3" i="20" s="1"/>
  <c r="FN43" i="20"/>
  <c r="FN75" i="20"/>
  <c r="FN60" i="20"/>
  <c r="FN64" i="20"/>
  <c r="FN48" i="20"/>
  <c r="FN108" i="20"/>
  <c r="FN101" i="20"/>
  <c r="FN62" i="20"/>
  <c r="FN18" i="20"/>
  <c r="FN22" i="20"/>
  <c r="FN33" i="20"/>
  <c r="FN103" i="20"/>
  <c r="FN44" i="20"/>
  <c r="FN63" i="20"/>
  <c r="FN86" i="20"/>
  <c r="FN78" i="20"/>
  <c r="FN13" i="20"/>
  <c r="FN72" i="20"/>
  <c r="FN3" i="20"/>
  <c r="FN38" i="20"/>
  <c r="FN24" i="20"/>
  <c r="FN49" i="20"/>
  <c r="FN9" i="20"/>
  <c r="FN34" i="20"/>
  <c r="FN100" i="20"/>
  <c r="FN4" i="20"/>
  <c r="FN23" i="20"/>
  <c r="FN59" i="20"/>
  <c r="FN7" i="20"/>
  <c r="FN82" i="20"/>
  <c r="FN19" i="20"/>
  <c r="FN104" i="20"/>
  <c r="FN79" i="20"/>
  <c r="FN37" i="20"/>
  <c r="FN93" i="20"/>
  <c r="FN50" i="20"/>
  <c r="FN81" i="20"/>
  <c r="FN74" i="20"/>
  <c r="FN89" i="20"/>
  <c r="FN42" i="20"/>
  <c r="FN77" i="20"/>
  <c r="FN67" i="20"/>
  <c r="FN54" i="20"/>
  <c r="FN53" i="20"/>
  <c r="FN70" i="20"/>
  <c r="FN56" i="20"/>
  <c r="FN68" i="20"/>
  <c r="FN106" i="20"/>
  <c r="FN47" i="20"/>
  <c r="FN88" i="20"/>
  <c r="FN97" i="20"/>
  <c r="FN110" i="20"/>
  <c r="FN5" i="20"/>
  <c r="FN45" i="20"/>
  <c r="FN14" i="20"/>
  <c r="FN111" i="20"/>
  <c r="FN105" i="20"/>
  <c r="FN66" i="20"/>
  <c r="FN35" i="20"/>
  <c r="FN31" i="20"/>
  <c r="FN76" i="20"/>
  <c r="FN95" i="20"/>
  <c r="FN91" i="20"/>
  <c r="FH784" i="20"/>
  <c r="FH855" i="20"/>
  <c r="FH848" i="20"/>
  <c r="FH833" i="20"/>
  <c r="FH802" i="20"/>
  <c r="FH866" i="20"/>
  <c r="FH859" i="20"/>
  <c r="FH852" i="20"/>
  <c r="FH837" i="20"/>
  <c r="FH822" i="20"/>
  <c r="FH624" i="20"/>
  <c r="FH702" i="20"/>
  <c r="FH749" i="20"/>
  <c r="FH619" i="20"/>
  <c r="FH463" i="20"/>
  <c r="FH130" i="20"/>
  <c r="FH293" i="20"/>
  <c r="FH448" i="20"/>
  <c r="FH562" i="20"/>
  <c r="FH621" i="20"/>
  <c r="FH575" i="20"/>
  <c r="FH558" i="20"/>
  <c r="FH681" i="20"/>
  <c r="FH141" i="20"/>
  <c r="FH156" i="20"/>
  <c r="FH73" i="20"/>
  <c r="FH28" i="20"/>
  <c r="FH412" i="20"/>
  <c r="FH511" i="20"/>
  <c r="FH96" i="20"/>
  <c r="FH748" i="20"/>
  <c r="FH192" i="20"/>
  <c r="FH204" i="20"/>
  <c r="FH570" i="20"/>
  <c r="FH167" i="20"/>
  <c r="FH4" i="20"/>
  <c r="FH263" i="20"/>
  <c r="FH494" i="20"/>
  <c r="FH470" i="20"/>
  <c r="FH457" i="20"/>
  <c r="FH29" i="20"/>
  <c r="FH722" i="20"/>
  <c r="FH700" i="20"/>
  <c r="FH505" i="20"/>
  <c r="FH178" i="20"/>
  <c r="FH770" i="20"/>
  <c r="FH657" i="20"/>
  <c r="FH541" i="20"/>
  <c r="FH547" i="20"/>
  <c r="FH687" i="20"/>
  <c r="FH416" i="20"/>
  <c r="FH560" i="20"/>
  <c r="FH349" i="20"/>
  <c r="FH294" i="20"/>
  <c r="FH736" i="20"/>
  <c r="FH302" i="20"/>
  <c r="FH184" i="20"/>
  <c r="FH609" i="20"/>
  <c r="FH742" i="20"/>
  <c r="FH476" i="20"/>
  <c r="FH275" i="20"/>
  <c r="FH403" i="20"/>
  <c r="FH524" i="20"/>
  <c r="FH475" i="20"/>
  <c r="FH226" i="20"/>
  <c r="FH132" i="20"/>
  <c r="FH791" i="20"/>
  <c r="FH863" i="20"/>
  <c r="FH872" i="20"/>
  <c r="FH841" i="20"/>
  <c r="FH810" i="20"/>
  <c r="FH874" i="20"/>
  <c r="FH867" i="20"/>
  <c r="FH876" i="20"/>
  <c r="FH861" i="20"/>
  <c r="FH838" i="20"/>
  <c r="FH780" i="20"/>
  <c r="FH616" i="20"/>
  <c r="FH754" i="20"/>
  <c r="FH633" i="20"/>
  <c r="FH350" i="20"/>
  <c r="FH414" i="20"/>
  <c r="FH325" i="20"/>
  <c r="FH390" i="20"/>
  <c r="FH551" i="20"/>
  <c r="FH230" i="20"/>
  <c r="FH77" i="20"/>
  <c r="FH379" i="20"/>
  <c r="FH280" i="20"/>
  <c r="FH91" i="20"/>
  <c r="FH759" i="20"/>
  <c r="FH86" i="20"/>
  <c r="FH285" i="20"/>
  <c r="FH498" i="20"/>
  <c r="FH659" i="20"/>
  <c r="FH190" i="20"/>
  <c r="FH286" i="20"/>
  <c r="FH579" i="20"/>
  <c r="FH197" i="20"/>
  <c r="FH686" i="20"/>
  <c r="FH312" i="20"/>
  <c r="FH479" i="20"/>
  <c r="FH744" i="20"/>
  <c r="FH534" i="20"/>
  <c r="FH486" i="20"/>
  <c r="FH368" i="20"/>
  <c r="FH545" i="20"/>
  <c r="FH623" i="20"/>
  <c r="FH103" i="20"/>
  <c r="FH372" i="20"/>
  <c r="FH664" i="20"/>
  <c r="FH331" i="20"/>
  <c r="FH85" i="20"/>
  <c r="FH399" i="20"/>
  <c r="FH138" i="20"/>
  <c r="FH125" i="20"/>
  <c r="FH727" i="20"/>
  <c r="FH188" i="20"/>
  <c r="FH654" i="20"/>
  <c r="FH355" i="20"/>
  <c r="FH254" i="20"/>
  <c r="FH95" i="20"/>
  <c r="FH509" i="20"/>
  <c r="FH703" i="20"/>
  <c r="FH187" i="20"/>
  <c r="FH450" i="20"/>
  <c r="FH58" i="20"/>
  <c r="FH430" i="20"/>
  <c r="FH520" i="20"/>
  <c r="FH458" i="20"/>
  <c r="FH689" i="20"/>
  <c r="FH279" i="20"/>
  <c r="FH557" i="20"/>
  <c r="FH739" i="20"/>
  <c r="FH171" i="20"/>
  <c r="FH319" i="20"/>
  <c r="FH499" i="20"/>
  <c r="FH637" i="20"/>
  <c r="FH465" i="20"/>
  <c r="FH148" i="20"/>
  <c r="FH22" i="20"/>
  <c r="FH408" i="20"/>
  <c r="FH464" i="20"/>
  <c r="FH25" i="20"/>
  <c r="FH542" i="20"/>
  <c r="FH352" i="20"/>
  <c r="FH383" i="20"/>
  <c r="FH799" i="20"/>
  <c r="FH871" i="20"/>
  <c r="FH880" i="20"/>
  <c r="FH857" i="20"/>
  <c r="FH818" i="20"/>
  <c r="FH882" i="20"/>
  <c r="FH875" i="20"/>
  <c r="FH789" i="20"/>
  <c r="FH869" i="20"/>
  <c r="FH846" i="20"/>
  <c r="FH768" i="20"/>
  <c r="FH640" i="20"/>
  <c r="FH680" i="20"/>
  <c r="FH231" i="20"/>
  <c r="FH521" i="20"/>
  <c r="FH585" i="20"/>
  <c r="FH670" i="20"/>
  <c r="FH128" i="20"/>
  <c r="FH69" i="20"/>
  <c r="FH409" i="20"/>
  <c r="FH747" i="20"/>
  <c r="FH660" i="20"/>
  <c r="FH775" i="20"/>
  <c r="FH613" i="20"/>
  <c r="FH124" i="20"/>
  <c r="FH639" i="20"/>
  <c r="FH617" i="20"/>
  <c r="FH393" i="20"/>
  <c r="FH284" i="20"/>
  <c r="FH237" i="20"/>
  <c r="FH345" i="20"/>
  <c r="FH468" i="20"/>
  <c r="FH537" i="20"/>
  <c r="FH9" i="20"/>
  <c r="FH651" i="20"/>
  <c r="FH364" i="20"/>
  <c r="FH236" i="20"/>
  <c r="FH373" i="20"/>
  <c r="FH447" i="20"/>
  <c r="FH582" i="20"/>
  <c r="FH630" i="20"/>
  <c r="FH492" i="20"/>
  <c r="FH765" i="20"/>
  <c r="FH594" i="20"/>
  <c r="FH513" i="20"/>
  <c r="FH151" i="20"/>
  <c r="FH397" i="20"/>
  <c r="FH271" i="20"/>
  <c r="FH15" i="20"/>
  <c r="FH290" i="20"/>
  <c r="FH348" i="20"/>
  <c r="FH652" i="20"/>
  <c r="FH473" i="20"/>
  <c r="FH137" i="20"/>
  <c r="FH47" i="20"/>
  <c r="FH645" i="20"/>
  <c r="FH544" i="20"/>
  <c r="FH120" i="20"/>
  <c r="FH160" i="20"/>
  <c r="FH478" i="20"/>
  <c r="FH709" i="20"/>
  <c r="FH163" i="20"/>
  <c r="FH762" i="20"/>
  <c r="FH12" i="20"/>
  <c r="FH210" i="20"/>
  <c r="FH435" i="20"/>
  <c r="FH3" i="20"/>
  <c r="FH67" i="20"/>
  <c r="FH356" i="20"/>
  <c r="FH581" i="20"/>
  <c r="FH778" i="20"/>
  <c r="FH717" i="20"/>
  <c r="FH193" i="20"/>
  <c r="FH737" i="20"/>
  <c r="FH807" i="20"/>
  <c r="FH879" i="20"/>
  <c r="FH785" i="20"/>
  <c r="FH865" i="20"/>
  <c r="FH826" i="20"/>
  <c r="FH795" i="20"/>
  <c r="FH788" i="20"/>
  <c r="FH797" i="20"/>
  <c r="FH877" i="20"/>
  <c r="FH854" i="20"/>
  <c r="FH735" i="20"/>
  <c r="FH729" i="20"/>
  <c r="FH777" i="20"/>
  <c r="FH589" i="20"/>
  <c r="FH396" i="20"/>
  <c r="FH112" i="20"/>
  <c r="FH338" i="20"/>
  <c r="FH367" i="20"/>
  <c r="FH548" i="20"/>
  <c r="FH382" i="20"/>
  <c r="FH530" i="20"/>
  <c r="FH597" i="20"/>
  <c r="FH385" i="20"/>
  <c r="FH218" i="20"/>
  <c r="FH195" i="20"/>
  <c r="FH384" i="20"/>
  <c r="FH482" i="20"/>
  <c r="FH357" i="20"/>
  <c r="FH334" i="20"/>
  <c r="FH490" i="20"/>
  <c r="FH315" i="20"/>
  <c r="FH46" i="20"/>
  <c r="FH533" i="20"/>
  <c r="FH123" i="20"/>
  <c r="FH41" i="20"/>
  <c r="FH424" i="20"/>
  <c r="FH162" i="20"/>
  <c r="FH59" i="20"/>
  <c r="FH121" i="20"/>
  <c r="FH323" i="20"/>
  <c r="FH75" i="20"/>
  <c r="FH203" i="20"/>
  <c r="FH694" i="20"/>
  <c r="FH566" i="20"/>
  <c r="FH155" i="20"/>
  <c r="FH92" i="20"/>
  <c r="FH57" i="20"/>
  <c r="FH500" i="20"/>
  <c r="FH17" i="20"/>
  <c r="FH781" i="20"/>
  <c r="FH273" i="20"/>
  <c r="FH389" i="20"/>
  <c r="FH255" i="20"/>
  <c r="FH84" i="20"/>
  <c r="FH565" i="20"/>
  <c r="FH676" i="20"/>
  <c r="FH705" i="20"/>
  <c r="FH239" i="20"/>
  <c r="FH316" i="20"/>
  <c r="FH328" i="20"/>
  <c r="FH267" i="20"/>
  <c r="FH631" i="20"/>
  <c r="FH134" i="20"/>
  <c r="FH723" i="20"/>
  <c r="FH628" i="20"/>
  <c r="FH456" i="20"/>
  <c r="FH578" i="20"/>
  <c r="FH199" i="20"/>
  <c r="FH415" i="20"/>
  <c r="FH314" i="20"/>
  <c r="FH99" i="20"/>
  <c r="FH109" i="20"/>
  <c r="FH105" i="20"/>
  <c r="FH362" i="20"/>
  <c r="FH590" i="20"/>
  <c r="FH469" i="20"/>
  <c r="FH51" i="20"/>
  <c r="FH535" i="20"/>
  <c r="FH272" i="20"/>
  <c r="FH483" i="20"/>
  <c r="FH441" i="20"/>
  <c r="FH622" i="20"/>
  <c r="FH347" i="20"/>
  <c r="FH823" i="20"/>
  <c r="FH792" i="20"/>
  <c r="FH801" i="20"/>
  <c r="FH873" i="20"/>
  <c r="FH834" i="20"/>
  <c r="FH803" i="20"/>
  <c r="FH812" i="20"/>
  <c r="FH805" i="20"/>
  <c r="FH790" i="20"/>
  <c r="FH862" i="20"/>
  <c r="FH706" i="20"/>
  <c r="FH697" i="20"/>
  <c r="FH745" i="20"/>
  <c r="FH773" i="20"/>
  <c r="FH740" i="20"/>
  <c r="FH696" i="20"/>
  <c r="FH573" i="20"/>
  <c r="FH360" i="20"/>
  <c r="FH143" i="20"/>
  <c r="FH238" i="20"/>
  <c r="FH708" i="20"/>
  <c r="FH665" i="20"/>
  <c r="FH208" i="20"/>
  <c r="FH298" i="20"/>
  <c r="FH472" i="20"/>
  <c r="FH647" i="20"/>
  <c r="FH43" i="20"/>
  <c r="FH102" i="20"/>
  <c r="FH381" i="20"/>
  <c r="FH81" i="20"/>
  <c r="FH663" i="20"/>
  <c r="FH259" i="20"/>
  <c r="FH335" i="20"/>
  <c r="FH425" i="20"/>
  <c r="FH31" i="20"/>
  <c r="FH342" i="20"/>
  <c r="FH758" i="20"/>
  <c r="FH716" i="20"/>
  <c r="FH176" i="20"/>
  <c r="FH439" i="20"/>
  <c r="FH281" i="20"/>
  <c r="FH614" i="20"/>
  <c r="FH495" i="20"/>
  <c r="FH376" i="20"/>
  <c r="FH332" i="20"/>
  <c r="FH159" i="20"/>
  <c r="FH65" i="20"/>
  <c r="FH374" i="20"/>
  <c r="FH510" i="20"/>
  <c r="FH626" i="20"/>
  <c r="FH297" i="20"/>
  <c r="FH234" i="20"/>
  <c r="FH574" i="20"/>
  <c r="FH496" i="20"/>
  <c r="FH30" i="20"/>
  <c r="FH333" i="20"/>
  <c r="FH487" i="20"/>
  <c r="FH527" i="20"/>
  <c r="FH831" i="20"/>
  <c r="FH816" i="20"/>
  <c r="FH809" i="20"/>
  <c r="FH881" i="20"/>
  <c r="FH842" i="20"/>
  <c r="FH819" i="20"/>
  <c r="FH828" i="20"/>
  <c r="FH813" i="20"/>
  <c r="FH798" i="20"/>
  <c r="FH870" i="20"/>
  <c r="FH655" i="20"/>
  <c r="FH672" i="20"/>
  <c r="FH715" i="20"/>
  <c r="FH392" i="20"/>
  <c r="FH421" i="20"/>
  <c r="FH146" i="20"/>
  <c r="FH359" i="20"/>
  <c r="FH49" i="20"/>
  <c r="FH37" i="20"/>
  <c r="FH308" i="20"/>
  <c r="FH300" i="20"/>
  <c r="FH543" i="20"/>
  <c r="FH610" i="20"/>
  <c r="FH400" i="20"/>
  <c r="FH311" i="20"/>
  <c r="FH683" i="20"/>
  <c r="FH100" i="20"/>
  <c r="FH678" i="20"/>
  <c r="FH39" i="20"/>
  <c r="FH728" i="20"/>
  <c r="FH26" i="20"/>
  <c r="FH539" i="20"/>
  <c r="FH643" i="20"/>
  <c r="FH771" i="20"/>
  <c r="FH433" i="20"/>
  <c r="FH426" i="20"/>
  <c r="FH371" i="20"/>
  <c r="FH603" i="20"/>
  <c r="FH13" i="20"/>
  <c r="FH731" i="20"/>
  <c r="FH763" i="20"/>
  <c r="FH40" i="20"/>
  <c r="FH491" i="20"/>
  <c r="FH223" i="20"/>
  <c r="FH733" i="20"/>
  <c r="FH418" i="20"/>
  <c r="FH53" i="20"/>
  <c r="FH432" i="20"/>
  <c r="FH222" i="20"/>
  <c r="FH200" i="20"/>
  <c r="FH207" i="20"/>
  <c r="FH388" i="20"/>
  <c r="FH713" i="20"/>
  <c r="FH305" i="20"/>
  <c r="FH152" i="20"/>
  <c r="FH174" i="20"/>
  <c r="FH114" i="20"/>
  <c r="FH205" i="20"/>
  <c r="FH460" i="20"/>
  <c r="FH638" i="20"/>
  <c r="FH428" i="20"/>
  <c r="FH453" i="20"/>
  <c r="FH596" i="20"/>
  <c r="FH158" i="20"/>
  <c r="FH419" i="20"/>
  <c r="FH488" i="20"/>
  <c r="FH361" i="20"/>
  <c r="FH607" i="20"/>
  <c r="FH211" i="20"/>
  <c r="FH618" i="20"/>
  <c r="FH648" i="20"/>
  <c r="FH215" i="20"/>
  <c r="FH514" i="20"/>
  <c r="FH634" i="20"/>
  <c r="FH262" i="20"/>
  <c r="FH701" i="20"/>
  <c r="FH767" i="20"/>
  <c r="FH839" i="20"/>
  <c r="FH832" i="20"/>
  <c r="FH817" i="20"/>
  <c r="FH786" i="20"/>
  <c r="FH850" i="20"/>
  <c r="FH843" i="20"/>
  <c r="FH836" i="20"/>
  <c r="FH821" i="20"/>
  <c r="FH806" i="20"/>
  <c r="FH321" i="20"/>
  <c r="FH764" i="20"/>
  <c r="FH725" i="20"/>
  <c r="FH662" i="20"/>
  <c r="FH292" i="20"/>
  <c r="FH18" i="20"/>
  <c r="FH221" i="20"/>
  <c r="FH429" i="20"/>
  <c r="FH245" i="20"/>
  <c r="FH88" i="20"/>
  <c r="FH260" i="20"/>
  <c r="FH71" i="20"/>
  <c r="FH212" i="20"/>
  <c r="FH8" i="20"/>
  <c r="FH16" i="20"/>
  <c r="FH538" i="20"/>
  <c r="FH653" i="20"/>
  <c r="FH196" i="20"/>
  <c r="FH168" i="20"/>
  <c r="FH54" i="20"/>
  <c r="FH632" i="20"/>
  <c r="FH782" i="20"/>
  <c r="FH242" i="20"/>
  <c r="FH283" i="20"/>
  <c r="FH518" i="20"/>
  <c r="FH21" i="20"/>
  <c r="FH760" i="20"/>
  <c r="FH593" i="20"/>
  <c r="FH269" i="20"/>
  <c r="FH170" i="20"/>
  <c r="FH600" i="20"/>
  <c r="FH411" i="20"/>
  <c r="FH179" i="20"/>
  <c r="FH401" i="20"/>
  <c r="FH326" i="20"/>
  <c r="FH166" i="20"/>
  <c r="FH330" i="20"/>
  <c r="FH369" i="20"/>
  <c r="FH147" i="20"/>
  <c r="FH675" i="20"/>
  <c r="FH217" i="20"/>
  <c r="FH698" i="20"/>
  <c r="FH605" i="20"/>
  <c r="FH42" i="20"/>
  <c r="FH552" i="20"/>
  <c r="FH606" i="20"/>
  <c r="FH555" i="20"/>
  <c r="FH63" i="20"/>
  <c r="FH304" i="20"/>
  <c r="FH577" i="20"/>
  <c r="FH198" i="20"/>
  <c r="FH522" i="20"/>
  <c r="FH322" i="20"/>
  <c r="FH455" i="20"/>
  <c r="FH344" i="20"/>
  <c r="FH56" i="20"/>
  <c r="FH444" i="20"/>
  <c r="FH668" i="20"/>
  <c r="FH118" i="20"/>
  <c r="FH341" i="20"/>
  <c r="FH32" i="20"/>
  <c r="FH191" i="20"/>
  <c r="FH287" i="20"/>
  <c r="FH365" i="20"/>
  <c r="FH307" i="20"/>
  <c r="FH561" i="20"/>
  <c r="FH20" i="20"/>
  <c r="FH310" i="20"/>
  <c r="FH68" i="20"/>
  <c r="FH241" i="20"/>
  <c r="FH220" i="20"/>
  <c r="FH268" i="20"/>
  <c r="FH180" i="20"/>
  <c r="FH436" i="20"/>
  <c r="FH847" i="20"/>
  <c r="FH825" i="20"/>
  <c r="FH794" i="20"/>
  <c r="FH858" i="20"/>
  <c r="FH851" i="20"/>
  <c r="FH844" i="20"/>
  <c r="FH829" i="20"/>
  <c r="FH814" i="20"/>
  <c r="FH741" i="20"/>
  <c r="FH732" i="20"/>
  <c r="FH690" i="20"/>
  <c r="FH667" i="20"/>
  <c r="FH83" i="20"/>
  <c r="FH34" i="20"/>
  <c r="FH602" i="20"/>
  <c r="FH378" i="20"/>
  <c r="FH79" i="20"/>
  <c r="FH554" i="20"/>
  <c r="FH346" i="20"/>
  <c r="FH692" i="20"/>
  <c r="FH276" i="20"/>
  <c r="FH674" i="20"/>
  <c r="FH525" i="20"/>
  <c r="FH89" i="20"/>
  <c r="FH61" i="20"/>
  <c r="FH258" i="20"/>
  <c r="FH719" i="20"/>
  <c r="FH588" i="20"/>
  <c r="FH405" i="20"/>
  <c r="FH407" i="20"/>
  <c r="FH712" i="20"/>
  <c r="FH438" i="20"/>
  <c r="FH649" i="20"/>
  <c r="FH563" i="20"/>
  <c r="FH451" i="20"/>
  <c r="FH445" i="20"/>
  <c r="FH318" i="20"/>
  <c r="FH247" i="20"/>
  <c r="FH339" i="20"/>
  <c r="FH682" i="20"/>
  <c r="FH70" i="20"/>
  <c r="FH627" i="20"/>
  <c r="FH227" i="20"/>
  <c r="FH117" i="20"/>
  <c r="FH291" i="20"/>
  <c r="FH136" i="20"/>
  <c r="FH244" i="20"/>
  <c r="FH27" i="20"/>
  <c r="FH35" i="20"/>
  <c r="FH277" i="20"/>
  <c r="FH386" i="20"/>
  <c r="FH503" i="20"/>
  <c r="FH165" i="20"/>
  <c r="FH502" i="20"/>
  <c r="FH644" i="20"/>
  <c r="FH635" i="20"/>
  <c r="FH484" i="20"/>
  <c r="FH173" i="20"/>
  <c r="FH233" i="20"/>
  <c r="FH442" i="20"/>
  <c r="FH461" i="20"/>
  <c r="FH711" i="20"/>
  <c r="FH567" i="20"/>
  <c r="FH480" i="20"/>
  <c r="FH182" i="20"/>
  <c r="FH36" i="20"/>
  <c r="FH666" i="20"/>
  <c r="FH202" i="20"/>
  <c r="FH301" i="20"/>
  <c r="FH154" i="20"/>
  <c r="FH11" i="20"/>
  <c r="FH454" i="20"/>
  <c r="FH404" i="20"/>
  <c r="FH751" i="20"/>
  <c r="FH395" i="20"/>
  <c r="FH78" i="20"/>
  <c r="FH252" i="20"/>
  <c r="FH327" i="20"/>
  <c r="FH611" i="20"/>
  <c r="FH224" i="20"/>
  <c r="FH249" i="20"/>
  <c r="FH641" i="20"/>
  <c r="FH115" i="20"/>
  <c r="FH531" i="20"/>
  <c r="FH288" i="20"/>
  <c r="FH278" i="20"/>
  <c r="FH592" i="20"/>
  <c r="FH93" i="20"/>
  <c r="FH353" i="20"/>
  <c r="FH526" i="20"/>
  <c r="FH82" i="20"/>
  <c r="FH586" i="20"/>
  <c r="FH572" i="20"/>
  <c r="FH720" i="20"/>
  <c r="FH144" i="20"/>
  <c r="FH752" i="20"/>
  <c r="FH62" i="20"/>
  <c r="FH774" i="20"/>
  <c r="FH264" i="20"/>
  <c r="FH6" i="20"/>
  <c r="FH183" i="20"/>
  <c r="FH106" i="20"/>
  <c r="FH673" i="20"/>
  <c r="FH569" i="20"/>
  <c r="FH599" i="20"/>
  <c r="FH529" i="20"/>
  <c r="FH107" i="20"/>
  <c r="FH726" i="20"/>
  <c r="FH110" i="20"/>
  <c r="FH228" i="20"/>
  <c r="FH755" i="20"/>
  <c r="FH256" i="20"/>
  <c r="FH516" i="20"/>
  <c r="FH282" i="20"/>
  <c r="FH98" i="20"/>
  <c r="FH506" i="20"/>
  <c r="FH677" i="20"/>
  <c r="FH131" i="20"/>
  <c r="FH266" i="20"/>
  <c r="FH507" i="20"/>
  <c r="FH175" i="20"/>
  <c r="FH693" i="20"/>
  <c r="FH7" i="20"/>
  <c r="FH111" i="20"/>
  <c r="FH688" i="20"/>
  <c r="FH296" i="20"/>
  <c r="FH251" i="20"/>
  <c r="FH377" i="20"/>
  <c r="FH140" i="20"/>
  <c r="FH44" i="20"/>
  <c r="FH66" i="20"/>
  <c r="FH23" i="20"/>
  <c r="FH550" i="20"/>
  <c r="FH2" i="20"/>
  <c r="FI3" i="20" s="1"/>
  <c r="FH214" i="20"/>
  <c r="FH149" i="20"/>
  <c r="FH133" i="20"/>
  <c r="FH337" i="20"/>
  <c r="FH584" i="20"/>
  <c r="FH671" i="20"/>
  <c r="FH684" i="20"/>
  <c r="FH422" i="20"/>
  <c r="FH74" i="20"/>
  <c r="FH625" i="20"/>
  <c r="FH658" i="20"/>
  <c r="FH50" i="20"/>
  <c r="FH517" i="20"/>
  <c r="FH467" i="20"/>
  <c r="FH186" i="20"/>
  <c r="FH127" i="20"/>
  <c r="FH756" i="20"/>
  <c r="FH248" i="20"/>
  <c r="DD52" i="2"/>
  <c r="DL50" i="2"/>
  <c r="FO4" i="20" l="1"/>
  <c r="FO5" i="20" s="1"/>
  <c r="FO6" i="20" s="1"/>
  <c r="FO7" i="20" s="1"/>
  <c r="FO8" i="20" s="1"/>
  <c r="FO9" i="20" s="1"/>
  <c r="FO10" i="20" s="1"/>
  <c r="FO11" i="20" s="1"/>
  <c r="FO12" i="20" s="1"/>
  <c r="FO13" i="20" s="1"/>
  <c r="FO14" i="20" s="1"/>
  <c r="FO15" i="20" s="1"/>
  <c r="FO16" i="20" s="1"/>
  <c r="FO17" i="20" s="1"/>
  <c r="FO18" i="20" s="1"/>
  <c r="FO19" i="20" s="1"/>
  <c r="FO20" i="20" s="1"/>
  <c r="FO21" i="20" s="1"/>
  <c r="FO22" i="20" s="1"/>
  <c r="FO23" i="20" s="1"/>
  <c r="FO24" i="20" s="1"/>
  <c r="FO25" i="20" s="1"/>
  <c r="FO26" i="20" s="1"/>
  <c r="FO27" i="20" s="1"/>
  <c r="FO28" i="20" s="1"/>
  <c r="FO29" i="20" s="1"/>
  <c r="FO30" i="20" s="1"/>
  <c r="FO31" i="20" s="1"/>
  <c r="FO32" i="20" s="1"/>
  <c r="FO33" i="20" s="1"/>
  <c r="FO34" i="20" s="1"/>
  <c r="FO35" i="20" s="1"/>
  <c r="FO36" i="20" s="1"/>
  <c r="FO37" i="20" s="1"/>
  <c r="FO38" i="20" s="1"/>
  <c r="FO39" i="20" s="1"/>
  <c r="FO40" i="20" s="1"/>
  <c r="FO41" i="20" s="1"/>
  <c r="FO42" i="20" s="1"/>
  <c r="FO43" i="20" s="1"/>
  <c r="FO44" i="20" s="1"/>
  <c r="FO45" i="20" s="1"/>
  <c r="FO46" i="20" s="1"/>
  <c r="FO47" i="20" s="1"/>
  <c r="FO48" i="20" s="1"/>
  <c r="FO49" i="20" s="1"/>
  <c r="FO50" i="20" s="1"/>
  <c r="FO51" i="20" s="1"/>
  <c r="FO52" i="20" s="1"/>
  <c r="FO53" i="20" s="1"/>
  <c r="FO54" i="20" s="1"/>
  <c r="FO55" i="20" s="1"/>
  <c r="FO56" i="20" s="1"/>
  <c r="FO57" i="20" s="1"/>
  <c r="FO58" i="20" s="1"/>
  <c r="FO59" i="20" s="1"/>
  <c r="FO60" i="20" s="1"/>
  <c r="FO61" i="20" s="1"/>
  <c r="FO62" i="20" s="1"/>
  <c r="FO63" i="20" s="1"/>
  <c r="FO64" i="20" s="1"/>
  <c r="FO65" i="20" s="1"/>
  <c r="FO66" i="20" s="1"/>
  <c r="FO67" i="20" s="1"/>
  <c r="FO68" i="20" s="1"/>
  <c r="FO69" i="20" s="1"/>
  <c r="FO70" i="20" s="1"/>
  <c r="FO71" i="20" s="1"/>
  <c r="FO72" i="20" s="1"/>
  <c r="FO73" i="20" s="1"/>
  <c r="FO74" i="20" s="1"/>
  <c r="FO75" i="20" s="1"/>
  <c r="FO76" i="20" s="1"/>
  <c r="FO77" i="20" s="1"/>
  <c r="FO78" i="20" s="1"/>
  <c r="FO79" i="20" s="1"/>
  <c r="FO80" i="20" s="1"/>
  <c r="FO81" i="20" s="1"/>
  <c r="FO82" i="20" s="1"/>
  <c r="FO83" i="20" s="1"/>
  <c r="FO84" i="20" s="1"/>
  <c r="FO85" i="20" s="1"/>
  <c r="FO86" i="20" s="1"/>
  <c r="FO87" i="20" s="1"/>
  <c r="FO88" i="20" s="1"/>
  <c r="FO89" i="20" s="1"/>
  <c r="FO90" i="20" s="1"/>
  <c r="FO91" i="20" s="1"/>
  <c r="FO92" i="20" s="1"/>
  <c r="FO93" i="20" s="1"/>
  <c r="FO94" i="20" s="1"/>
  <c r="FO95" i="20" s="1"/>
  <c r="FO96" i="20" s="1"/>
  <c r="FO97" i="20" s="1"/>
  <c r="FO98" i="20" s="1"/>
  <c r="FO99" i="20" s="1"/>
  <c r="FO100" i="20" s="1"/>
  <c r="FO101" i="20" s="1"/>
  <c r="FO102" i="20" s="1"/>
  <c r="FO103" i="20" s="1"/>
  <c r="FO104" i="20" s="1"/>
  <c r="FO105" i="20" s="1"/>
  <c r="FO106" i="20" s="1"/>
  <c r="FO107" i="20" s="1"/>
  <c r="FO108" i="20" s="1"/>
  <c r="FO109" i="20" s="1"/>
  <c r="FO110" i="20" s="1"/>
  <c r="FO111" i="20" s="1"/>
  <c r="FO112" i="20" s="1"/>
  <c r="FO113" i="20" s="1"/>
  <c r="FO114" i="20" s="1"/>
  <c r="FO115" i="20" s="1"/>
  <c r="FO116" i="20" s="1"/>
  <c r="FO117" i="20" s="1"/>
  <c r="FI4" i="20"/>
  <c r="FI5" i="20" s="1"/>
  <c r="FI6" i="20" s="1"/>
  <c r="FI7" i="20" s="1"/>
  <c r="FI8" i="20" s="1"/>
  <c r="FI9" i="20" s="1"/>
  <c r="FI10" i="20" s="1"/>
  <c r="FI11" i="20" s="1"/>
  <c r="FI12" i="20" s="1"/>
  <c r="FI13" i="20" s="1"/>
  <c r="FI14" i="20" s="1"/>
  <c r="FI15" i="20" s="1"/>
  <c r="FI16" i="20" s="1"/>
  <c r="FI17" i="20" s="1"/>
  <c r="FI18" i="20" s="1"/>
  <c r="FI19" i="20" s="1"/>
  <c r="FI20" i="20" s="1"/>
  <c r="FI21" i="20" s="1"/>
  <c r="FI22" i="20" s="1"/>
  <c r="FI23" i="20" s="1"/>
  <c r="FI24" i="20" s="1"/>
  <c r="FI25" i="20" s="1"/>
  <c r="FI26" i="20" s="1"/>
  <c r="FI27" i="20" s="1"/>
  <c r="FI28" i="20" s="1"/>
  <c r="FI29" i="20" s="1"/>
  <c r="FI30" i="20" s="1"/>
  <c r="FI31" i="20" s="1"/>
  <c r="FI32" i="20" s="1"/>
  <c r="FI33" i="20" s="1"/>
  <c r="FI34" i="20" s="1"/>
  <c r="FI35" i="20" s="1"/>
  <c r="FI36" i="20" s="1"/>
  <c r="FI37" i="20" s="1"/>
  <c r="FI38" i="20" s="1"/>
  <c r="FI39" i="20" s="1"/>
  <c r="FI40" i="20" s="1"/>
  <c r="FI41" i="20" s="1"/>
  <c r="FI42" i="20" s="1"/>
  <c r="FI43" i="20" s="1"/>
  <c r="FI44" i="20" s="1"/>
  <c r="FI45" i="20" s="1"/>
  <c r="FI46" i="20" s="1"/>
  <c r="FI47" i="20" s="1"/>
  <c r="FI48" i="20" s="1"/>
  <c r="FI49" i="20" s="1"/>
  <c r="FI50" i="20" s="1"/>
  <c r="FI51" i="20" s="1"/>
  <c r="FI52" i="20" s="1"/>
  <c r="FI53" i="20" s="1"/>
  <c r="FI54" i="20" s="1"/>
  <c r="FI55" i="20" s="1"/>
  <c r="FI56" i="20" s="1"/>
  <c r="FI57" i="20" s="1"/>
  <c r="FI58" i="20" s="1"/>
  <c r="FI59" i="20" s="1"/>
  <c r="FI60" i="20" s="1"/>
  <c r="FI61" i="20" s="1"/>
  <c r="FI62" i="20" s="1"/>
  <c r="FI63" i="20" s="1"/>
  <c r="FI64" i="20" s="1"/>
  <c r="FI65" i="20" s="1"/>
  <c r="FI66" i="20" s="1"/>
  <c r="FI67" i="20" s="1"/>
  <c r="FI68" i="20" s="1"/>
  <c r="FI69" i="20" s="1"/>
  <c r="FI70" i="20" s="1"/>
  <c r="FI71" i="20" s="1"/>
  <c r="FI72" i="20" s="1"/>
  <c r="FI73" i="20" s="1"/>
  <c r="FI74" i="20" s="1"/>
  <c r="FI75" i="20" s="1"/>
  <c r="FI76" i="20" s="1"/>
  <c r="FI77" i="20" s="1"/>
  <c r="FI78" i="20" s="1"/>
  <c r="FI79" i="20" s="1"/>
  <c r="FI80" i="20" s="1"/>
  <c r="FI81" i="20" s="1"/>
  <c r="FI82" i="20" s="1"/>
  <c r="FI83" i="20" s="1"/>
  <c r="FI84" i="20" s="1"/>
  <c r="FI85" i="20" s="1"/>
  <c r="FI86" i="20" s="1"/>
  <c r="FI87" i="20" s="1"/>
  <c r="FI88" i="20" s="1"/>
  <c r="FI89" i="20" s="1"/>
  <c r="FI90" i="20" s="1"/>
  <c r="FI91" i="20" s="1"/>
  <c r="FI92" i="20" s="1"/>
  <c r="FI93" i="20" s="1"/>
  <c r="FI94" i="20" s="1"/>
  <c r="FI95" i="20" s="1"/>
  <c r="FI96" i="20" s="1"/>
  <c r="FI97" i="20" s="1"/>
  <c r="FI98" i="20" s="1"/>
  <c r="FI99" i="20" s="1"/>
  <c r="FI100" i="20" s="1"/>
  <c r="FI101" i="20" s="1"/>
  <c r="FI102" i="20" s="1"/>
  <c r="FI103" i="20" s="1"/>
  <c r="FI104" i="20" s="1"/>
  <c r="FI105" i="20" s="1"/>
  <c r="FI106" i="20" s="1"/>
  <c r="FI107" i="20" s="1"/>
  <c r="FI108" i="20" s="1"/>
  <c r="FI109" i="20" s="1"/>
  <c r="FI110" i="20" s="1"/>
  <c r="FI111" i="20" s="1"/>
  <c r="FI112" i="20" s="1"/>
  <c r="FI113" i="20" s="1"/>
  <c r="FI114" i="20" s="1"/>
  <c r="FI115" i="20" s="1"/>
  <c r="FI116" i="20" s="1"/>
  <c r="FI117" i="20" s="1"/>
  <c r="FI118" i="20" s="1"/>
  <c r="FI119" i="20" s="1"/>
  <c r="FI120" i="20" s="1"/>
  <c r="FI121" i="20" s="1"/>
  <c r="FI122" i="20" s="1"/>
  <c r="FI123" i="20" s="1"/>
  <c r="FI124" i="20" s="1"/>
  <c r="FI125" i="20" s="1"/>
  <c r="FI126" i="20" s="1"/>
  <c r="FI127" i="20" s="1"/>
  <c r="FI128" i="20" s="1"/>
  <c r="FI129" i="20" s="1"/>
  <c r="FI130" i="20" s="1"/>
  <c r="FI131" i="20" s="1"/>
  <c r="FI132" i="20" s="1"/>
  <c r="FI133" i="20" s="1"/>
  <c r="FI134" i="20" s="1"/>
  <c r="FI135" i="20" s="1"/>
  <c r="FI136" i="20" s="1"/>
  <c r="FI137" i="20" s="1"/>
  <c r="FI138" i="20" s="1"/>
  <c r="FI139" i="20" s="1"/>
  <c r="FI140" i="20" s="1"/>
  <c r="FI141" i="20" s="1"/>
  <c r="FI142" i="20" s="1"/>
  <c r="FI143" i="20" s="1"/>
  <c r="FI144" i="20" s="1"/>
  <c r="FI145" i="20" s="1"/>
  <c r="FI146" i="20" s="1"/>
  <c r="FI147" i="20" s="1"/>
  <c r="FI148" i="20" s="1"/>
  <c r="FI149" i="20" s="1"/>
  <c r="FI150" i="20" s="1"/>
  <c r="FI151" i="20" s="1"/>
  <c r="FI152" i="20" s="1"/>
  <c r="FI153" i="20" s="1"/>
  <c r="FI154" i="20" s="1"/>
  <c r="FI155" i="20" s="1"/>
  <c r="FI156" i="20" s="1"/>
  <c r="FI157" i="20" s="1"/>
  <c r="FI158" i="20" s="1"/>
  <c r="FI159" i="20" s="1"/>
  <c r="FI160" i="20" s="1"/>
  <c r="FI161" i="20" s="1"/>
  <c r="FI162" i="20" s="1"/>
  <c r="FI163" i="20" s="1"/>
  <c r="FI164" i="20" s="1"/>
  <c r="FI165" i="20" s="1"/>
  <c r="FI166" i="20" s="1"/>
  <c r="FI167" i="20" s="1"/>
  <c r="FI168" i="20" s="1"/>
  <c r="FI169" i="20" s="1"/>
  <c r="FI170" i="20" s="1"/>
  <c r="FI171" i="20" s="1"/>
  <c r="FI172" i="20" s="1"/>
  <c r="FI173" i="20" s="1"/>
  <c r="FI174" i="20" s="1"/>
  <c r="FI175" i="20" s="1"/>
  <c r="FI176" i="20" s="1"/>
  <c r="FI177" i="20" s="1"/>
  <c r="FI178" i="20" s="1"/>
  <c r="FI179" i="20" s="1"/>
  <c r="FI180" i="20" s="1"/>
  <c r="FI181" i="20" s="1"/>
  <c r="FI182" i="20" s="1"/>
  <c r="FI183" i="20" s="1"/>
  <c r="FI184" i="20" s="1"/>
  <c r="FI185" i="20" s="1"/>
  <c r="FI186" i="20" s="1"/>
  <c r="FI187" i="20" s="1"/>
  <c r="FI188" i="20" s="1"/>
  <c r="FI189" i="20" s="1"/>
  <c r="FI190" i="20" s="1"/>
  <c r="FI191" i="20" s="1"/>
  <c r="FI192" i="20" s="1"/>
  <c r="FI193" i="20" s="1"/>
  <c r="FI194" i="20" s="1"/>
  <c r="FI195" i="20" s="1"/>
  <c r="FI196" i="20" s="1"/>
  <c r="FI197" i="20" s="1"/>
  <c r="FI198" i="20" s="1"/>
  <c r="FI199" i="20" s="1"/>
  <c r="FI200" i="20" s="1"/>
  <c r="FI201" i="20" s="1"/>
  <c r="FI202" i="20" s="1"/>
  <c r="FI203" i="20" s="1"/>
  <c r="FI204" i="20" s="1"/>
  <c r="FI205" i="20" s="1"/>
  <c r="FI206" i="20" s="1"/>
  <c r="FI207" i="20" s="1"/>
  <c r="FI208" i="20" s="1"/>
  <c r="FI209" i="20" s="1"/>
  <c r="FI210" i="20" s="1"/>
  <c r="FI211" i="20" s="1"/>
  <c r="FI212" i="20" s="1"/>
  <c r="FI213" i="20" s="1"/>
  <c r="FI214" i="20" s="1"/>
  <c r="FI215" i="20" s="1"/>
  <c r="FI216" i="20" s="1"/>
  <c r="FI217" i="20" s="1"/>
  <c r="FI218" i="20" s="1"/>
  <c r="FI219" i="20" s="1"/>
  <c r="FI220" i="20" s="1"/>
  <c r="FI221" i="20" s="1"/>
  <c r="FI222" i="20" s="1"/>
  <c r="FI223" i="20" s="1"/>
  <c r="FI224" i="20" s="1"/>
  <c r="FI225" i="20" s="1"/>
  <c r="FI226" i="20" s="1"/>
  <c r="FI227" i="20" s="1"/>
  <c r="FI228" i="20" s="1"/>
  <c r="FI229" i="20" s="1"/>
  <c r="FI230" i="20" s="1"/>
  <c r="FI231" i="20" s="1"/>
  <c r="FI232" i="20" s="1"/>
  <c r="FI233" i="20" s="1"/>
  <c r="FI234" i="20" s="1"/>
  <c r="FI235" i="20" s="1"/>
  <c r="FI236" i="20" s="1"/>
  <c r="FI237" i="20" s="1"/>
  <c r="FI238" i="20" s="1"/>
  <c r="FI239" i="20" s="1"/>
  <c r="FI240" i="20" s="1"/>
  <c r="FI241" i="20" s="1"/>
  <c r="FI242" i="20" s="1"/>
  <c r="FI243" i="20" s="1"/>
  <c r="FI244" i="20" s="1"/>
  <c r="FI245" i="20" s="1"/>
  <c r="FI246" i="20" s="1"/>
  <c r="FI247" i="20" s="1"/>
  <c r="FI248" i="20" s="1"/>
  <c r="FI249" i="20" s="1"/>
  <c r="FI250" i="20" s="1"/>
  <c r="FI251" i="20" s="1"/>
  <c r="FI252" i="20" s="1"/>
  <c r="FI253" i="20" s="1"/>
  <c r="FI254" i="20" s="1"/>
  <c r="FI255" i="20" s="1"/>
  <c r="FI256" i="20" s="1"/>
  <c r="FI257" i="20" s="1"/>
  <c r="FI258" i="20" s="1"/>
  <c r="FI259" i="20" s="1"/>
  <c r="FI260" i="20" s="1"/>
  <c r="FI261" i="20" s="1"/>
  <c r="FI262" i="20" s="1"/>
  <c r="FI263" i="20" s="1"/>
  <c r="FI264" i="20" s="1"/>
  <c r="FI265" i="20" s="1"/>
  <c r="FI266" i="20" s="1"/>
  <c r="FI267" i="20" s="1"/>
  <c r="FI268" i="20" s="1"/>
  <c r="FI269" i="20" s="1"/>
  <c r="FI270" i="20" s="1"/>
  <c r="FI271" i="20" s="1"/>
  <c r="FI272" i="20" s="1"/>
  <c r="FI273" i="20" s="1"/>
  <c r="FI274" i="20" s="1"/>
  <c r="FI275" i="20" s="1"/>
  <c r="FI276" i="20" s="1"/>
  <c r="FI277" i="20" s="1"/>
  <c r="FI278" i="20" s="1"/>
  <c r="FI279" i="20" s="1"/>
  <c r="FI280" i="20" s="1"/>
  <c r="FI281" i="20" s="1"/>
  <c r="FI282" i="20" s="1"/>
  <c r="FI283" i="20" s="1"/>
  <c r="FI284" i="20" s="1"/>
  <c r="FI285" i="20" s="1"/>
  <c r="FI286" i="20" s="1"/>
  <c r="FI287" i="20" s="1"/>
  <c r="FI288" i="20" s="1"/>
  <c r="FI289" i="20" s="1"/>
  <c r="FI290" i="20" s="1"/>
  <c r="FI291" i="20" s="1"/>
  <c r="FI292" i="20" s="1"/>
  <c r="FI293" i="20" s="1"/>
  <c r="FI294" i="20" s="1"/>
  <c r="FI295" i="20" s="1"/>
  <c r="FI296" i="20" s="1"/>
  <c r="FI297" i="20" s="1"/>
  <c r="FI298" i="20" s="1"/>
  <c r="FI299" i="20" s="1"/>
  <c r="FI300" i="20" s="1"/>
  <c r="FI301" i="20" s="1"/>
  <c r="FI302" i="20" s="1"/>
  <c r="FI303" i="20" s="1"/>
  <c r="FI304" i="20" s="1"/>
  <c r="FI305" i="20" s="1"/>
  <c r="FI306" i="20" s="1"/>
  <c r="FI307" i="20" s="1"/>
  <c r="FI308" i="20" s="1"/>
  <c r="FI309" i="20" s="1"/>
  <c r="FI310" i="20" s="1"/>
  <c r="FI311" i="20" s="1"/>
  <c r="FI312" i="20" s="1"/>
  <c r="FI313" i="20" s="1"/>
  <c r="FI314" i="20" s="1"/>
  <c r="FI315" i="20" s="1"/>
  <c r="FI316" i="20" s="1"/>
  <c r="FI317" i="20" s="1"/>
  <c r="FI318" i="20" s="1"/>
  <c r="FI319" i="20" s="1"/>
  <c r="FI320" i="20" s="1"/>
  <c r="FI321" i="20" s="1"/>
  <c r="FI322" i="20" s="1"/>
  <c r="FI323" i="20" s="1"/>
  <c r="FI324" i="20" s="1"/>
  <c r="FI325" i="20" s="1"/>
  <c r="FI326" i="20" s="1"/>
  <c r="FI327" i="20" s="1"/>
  <c r="FI328" i="20" s="1"/>
  <c r="FI329" i="20" s="1"/>
  <c r="FI330" i="20" s="1"/>
  <c r="FI331" i="20" s="1"/>
  <c r="FI332" i="20" s="1"/>
  <c r="FI333" i="20" s="1"/>
  <c r="FI334" i="20" s="1"/>
  <c r="FI335" i="20" s="1"/>
  <c r="FI336" i="20" s="1"/>
  <c r="FI337" i="20" s="1"/>
  <c r="FI338" i="20" s="1"/>
  <c r="FI339" i="20" s="1"/>
  <c r="FI340" i="20" s="1"/>
  <c r="FI341" i="20" s="1"/>
  <c r="FI342" i="20" s="1"/>
  <c r="FI343" i="20" s="1"/>
  <c r="FI344" i="20" s="1"/>
  <c r="FI345" i="20" s="1"/>
  <c r="FI346" i="20" s="1"/>
  <c r="FI347" i="20" s="1"/>
  <c r="FI348" i="20" s="1"/>
  <c r="FI349" i="20" s="1"/>
  <c r="FI350" i="20" s="1"/>
  <c r="FI351" i="20" s="1"/>
  <c r="FI352" i="20" s="1"/>
  <c r="FI353" i="20" s="1"/>
  <c r="FI354" i="20" s="1"/>
  <c r="FI355" i="20" s="1"/>
  <c r="FI356" i="20" s="1"/>
  <c r="FI357" i="20" s="1"/>
  <c r="FI358" i="20" s="1"/>
  <c r="FI359" i="20" s="1"/>
  <c r="FI360" i="20" s="1"/>
  <c r="FI361" i="20" s="1"/>
  <c r="FI362" i="20" s="1"/>
  <c r="FI363" i="20" s="1"/>
  <c r="FI364" i="20" s="1"/>
  <c r="FI365" i="20" s="1"/>
  <c r="FI366" i="20" s="1"/>
  <c r="FI367" i="20" s="1"/>
  <c r="FI368" i="20" s="1"/>
  <c r="FI369" i="20" s="1"/>
  <c r="FI370" i="20" s="1"/>
  <c r="FI371" i="20" s="1"/>
  <c r="FI372" i="20" s="1"/>
  <c r="FI373" i="20" s="1"/>
  <c r="FI374" i="20" s="1"/>
  <c r="FI375" i="20" s="1"/>
  <c r="FI376" i="20" s="1"/>
  <c r="FI377" i="20" s="1"/>
  <c r="FI378" i="20" s="1"/>
  <c r="FI379" i="20" s="1"/>
  <c r="FI380" i="20" s="1"/>
  <c r="FI381" i="20" s="1"/>
  <c r="FI382" i="20" s="1"/>
  <c r="FI383" i="20" s="1"/>
  <c r="FI384" i="20" s="1"/>
  <c r="FI385" i="20" s="1"/>
  <c r="FI386" i="20" s="1"/>
  <c r="FI387" i="20" s="1"/>
  <c r="FI388" i="20" s="1"/>
  <c r="FI389" i="20" s="1"/>
  <c r="FI390" i="20" s="1"/>
  <c r="FI391" i="20" s="1"/>
  <c r="FI392" i="20" s="1"/>
  <c r="FI393" i="20" s="1"/>
  <c r="FI394" i="20" s="1"/>
  <c r="FI395" i="20" s="1"/>
  <c r="FI396" i="20" s="1"/>
  <c r="FI397" i="20" s="1"/>
  <c r="FI398" i="20" s="1"/>
  <c r="FI399" i="20" s="1"/>
  <c r="FI400" i="20" s="1"/>
  <c r="FI401" i="20" s="1"/>
  <c r="FI402" i="20" s="1"/>
  <c r="FI403" i="20" s="1"/>
  <c r="FI404" i="20" s="1"/>
  <c r="FI405" i="20" s="1"/>
  <c r="FI406" i="20" s="1"/>
  <c r="FI407" i="20" s="1"/>
  <c r="FI408" i="20" s="1"/>
  <c r="FI409" i="20" s="1"/>
  <c r="FI410" i="20" s="1"/>
  <c r="FI411" i="20" s="1"/>
  <c r="FI412" i="20" s="1"/>
  <c r="FI413" i="20" s="1"/>
  <c r="FI414" i="20" s="1"/>
  <c r="FI415" i="20" s="1"/>
  <c r="FI416" i="20" s="1"/>
  <c r="FI417" i="20" s="1"/>
  <c r="FI418" i="20" s="1"/>
  <c r="FI419" i="20" s="1"/>
  <c r="FI420" i="20" s="1"/>
  <c r="FI421" i="20" s="1"/>
  <c r="FI422" i="20" s="1"/>
  <c r="FI423" i="20" s="1"/>
  <c r="FI424" i="20" s="1"/>
  <c r="FI425" i="20" s="1"/>
  <c r="FI426" i="20" s="1"/>
  <c r="FI427" i="20" s="1"/>
  <c r="FI428" i="20" s="1"/>
  <c r="FI429" i="20" s="1"/>
  <c r="FI430" i="20" s="1"/>
  <c r="FI431" i="20" s="1"/>
  <c r="FI432" i="20" s="1"/>
  <c r="FI433" i="20" s="1"/>
  <c r="FI434" i="20" s="1"/>
  <c r="FI435" i="20" s="1"/>
  <c r="FI436" i="20" s="1"/>
  <c r="FI437" i="20" s="1"/>
  <c r="FI438" i="20" s="1"/>
  <c r="FI439" i="20" s="1"/>
  <c r="FI440" i="20" s="1"/>
  <c r="FI441" i="20" s="1"/>
  <c r="FI442" i="20" s="1"/>
  <c r="FI443" i="20" s="1"/>
  <c r="FI444" i="20" s="1"/>
  <c r="FI445" i="20" s="1"/>
  <c r="FI446" i="20" s="1"/>
  <c r="FI447" i="20" s="1"/>
  <c r="FI448" i="20" s="1"/>
  <c r="FI449" i="20" s="1"/>
  <c r="FI450" i="20" s="1"/>
  <c r="FI451" i="20" s="1"/>
  <c r="FI452" i="20" s="1"/>
  <c r="FI453" i="20" s="1"/>
  <c r="FI454" i="20" s="1"/>
  <c r="FI455" i="20" s="1"/>
  <c r="FI456" i="20" s="1"/>
  <c r="FI457" i="20" s="1"/>
  <c r="FI458" i="20" s="1"/>
  <c r="FI459" i="20" s="1"/>
  <c r="FI460" i="20" s="1"/>
  <c r="FI461" i="20" s="1"/>
  <c r="FI462" i="20" s="1"/>
  <c r="FI463" i="20" s="1"/>
  <c r="FI464" i="20" s="1"/>
  <c r="FI465" i="20" s="1"/>
  <c r="FI466" i="20" s="1"/>
  <c r="FI467" i="20" s="1"/>
  <c r="FI468" i="20" s="1"/>
  <c r="FI469" i="20" s="1"/>
  <c r="FI470" i="20" s="1"/>
  <c r="FI471" i="20" s="1"/>
  <c r="FI472" i="20" s="1"/>
  <c r="FI473" i="20" s="1"/>
  <c r="FI474" i="20" s="1"/>
  <c r="FI475" i="20" s="1"/>
  <c r="FI476" i="20" s="1"/>
  <c r="FI477" i="20" s="1"/>
  <c r="FI478" i="20" s="1"/>
  <c r="FI479" i="20" s="1"/>
  <c r="FI480" i="20" s="1"/>
  <c r="FI481" i="20" s="1"/>
  <c r="FI482" i="20" s="1"/>
  <c r="FI483" i="20" s="1"/>
  <c r="FI484" i="20" s="1"/>
  <c r="FI485" i="20" s="1"/>
  <c r="FI486" i="20" s="1"/>
  <c r="FI487" i="20" s="1"/>
  <c r="FI488" i="20" s="1"/>
  <c r="FI489" i="20" s="1"/>
  <c r="FI490" i="20" s="1"/>
  <c r="FI491" i="20" s="1"/>
  <c r="FI492" i="20" s="1"/>
  <c r="FI493" i="20" s="1"/>
  <c r="FI494" i="20" s="1"/>
  <c r="FI495" i="20" s="1"/>
  <c r="FI496" i="20" s="1"/>
  <c r="FI497" i="20" s="1"/>
  <c r="FI498" i="20" s="1"/>
  <c r="FI499" i="20" s="1"/>
  <c r="FI500" i="20" s="1"/>
  <c r="FI501" i="20" s="1"/>
  <c r="FI502" i="20" s="1"/>
  <c r="FI503" i="20" s="1"/>
  <c r="FI504" i="20" s="1"/>
  <c r="FI505" i="20" s="1"/>
  <c r="FI506" i="20" s="1"/>
  <c r="FI507" i="20" s="1"/>
  <c r="FI508" i="20" s="1"/>
  <c r="FI509" i="20" s="1"/>
  <c r="FI510" i="20" s="1"/>
  <c r="FI511" i="20" s="1"/>
  <c r="FI512" i="20" s="1"/>
  <c r="DD53" i="2"/>
  <c r="DL51" i="2"/>
  <c r="AD138" i="20" l="1"/>
  <c r="AE177" i="20" s="1"/>
  <c r="AZ157" i="20"/>
  <c r="BA176" i="20" s="1"/>
  <c r="AL138" i="20"/>
  <c r="M138" i="20"/>
  <c r="AH138" i="20"/>
  <c r="I138" i="20"/>
  <c r="BF138" i="20"/>
  <c r="BG177" i="20" s="1"/>
  <c r="AD157" i="20"/>
  <c r="BI138" i="20"/>
  <c r="K157" i="20"/>
  <c r="AS157" i="20"/>
  <c r="BP138" i="20"/>
  <c r="AK157" i="20"/>
  <c r="AP157" i="20"/>
  <c r="BW138" i="20"/>
  <c r="BX177" i="20" s="1"/>
  <c r="AY138" i="20"/>
  <c r="AZ177" i="20" s="1"/>
  <c r="AO138" i="20"/>
  <c r="W138" i="20"/>
  <c r="AR138" i="20"/>
  <c r="AO157" i="20"/>
  <c r="AC157" i="20"/>
  <c r="AH157" i="20"/>
  <c r="BM157" i="20"/>
  <c r="BN176" i="20" s="1"/>
  <c r="E157" i="20"/>
  <c r="W157" i="20"/>
  <c r="CG138" i="20"/>
  <c r="BV138" i="20"/>
  <c r="BL138" i="20"/>
  <c r="BM177" i="20" s="1"/>
  <c r="AK138" i="20"/>
  <c r="BJ138" i="20"/>
  <c r="BK177" i="20" s="1"/>
  <c r="CK138" i="20"/>
  <c r="CL177" i="20" s="1"/>
  <c r="CE157" i="20"/>
  <c r="CF176" i="20" s="1"/>
  <c r="BV157" i="20"/>
  <c r="BW176" i="20" s="1"/>
  <c r="Y157" i="20"/>
  <c r="CI157" i="20"/>
  <c r="CJ176" i="20" s="1"/>
  <c r="BK157" i="20"/>
  <c r="BL176" i="20" s="1"/>
  <c r="BX138" i="20"/>
  <c r="BD138" i="20"/>
  <c r="CJ138" i="20"/>
  <c r="AP138" i="20"/>
  <c r="AO155" i="20" s="1"/>
  <c r="CF138" i="20"/>
  <c r="E138" i="20"/>
  <c r="P157" i="20"/>
  <c r="BU157" i="20"/>
  <c r="BV176" i="20" s="1"/>
  <c r="AS138" i="20"/>
  <c r="C157" i="20"/>
  <c r="D176" i="20" s="1"/>
  <c r="BP157" i="20"/>
  <c r="BQ176" i="20" s="1"/>
  <c r="BD157" i="20"/>
  <c r="BE176" i="20" s="1"/>
  <c r="CM138" i="20"/>
  <c r="Q157" i="20"/>
  <c r="AW138" i="20"/>
  <c r="BN157" i="20"/>
  <c r="BO176" i="20" s="1"/>
  <c r="CI138" i="20"/>
  <c r="BE138" i="20"/>
  <c r="AT157" i="20"/>
  <c r="AW157" i="20"/>
  <c r="AX176" i="20" s="1"/>
  <c r="AJ138" i="20"/>
  <c r="D138" i="20"/>
  <c r="D155" i="20" s="1"/>
  <c r="U138" i="20"/>
  <c r="M157" i="20"/>
  <c r="BG138" i="20"/>
  <c r="H138" i="20"/>
  <c r="H155" i="20" s="1"/>
  <c r="L138" i="20"/>
  <c r="BN138" i="20"/>
  <c r="CC138" i="20"/>
  <c r="AG157" i="20"/>
  <c r="O138" i="20"/>
  <c r="CN157" i="20"/>
  <c r="AV177" i="20" s="1"/>
  <c r="F157" i="20"/>
  <c r="BJ177" i="20"/>
  <c r="H157" i="20"/>
  <c r="BW157" i="20"/>
  <c r="BX176" i="20" s="1"/>
  <c r="AN157" i="20"/>
  <c r="CG157" i="20"/>
  <c r="CH176" i="20" s="1"/>
  <c r="AZ138" i="20"/>
  <c r="S157" i="20"/>
  <c r="BT138" i="20"/>
  <c r="O157" i="20"/>
  <c r="CE138" i="20"/>
  <c r="P138" i="20"/>
  <c r="K138" i="20"/>
  <c r="BR138" i="20"/>
  <c r="CH138" i="20"/>
  <c r="J138" i="20"/>
  <c r="U157" i="20"/>
  <c r="AY157" i="20"/>
  <c r="AZ176" i="20" s="1"/>
  <c r="CB138" i="20"/>
  <c r="Z157" i="20"/>
  <c r="AI177" i="20"/>
  <c r="X177" i="20"/>
  <c r="AS177" i="20"/>
  <c r="BM138" i="20"/>
  <c r="BL155" i="20" s="1"/>
  <c r="BX157" i="20"/>
  <c r="BY176" i="20" s="1"/>
  <c r="CL157" i="20"/>
  <c r="CM176" i="20" s="1"/>
  <c r="AJ157" i="20"/>
  <c r="AC138" i="20"/>
  <c r="BC157" i="20"/>
  <c r="BD176" i="20" s="1"/>
  <c r="X157" i="20"/>
  <c r="T138" i="20"/>
  <c r="AE157" i="20"/>
  <c r="CD157" i="20"/>
  <c r="CE176" i="20" s="1"/>
  <c r="AI157" i="20"/>
  <c r="G138" i="20"/>
  <c r="BH157" i="20"/>
  <c r="BI176" i="20" s="1"/>
  <c r="T157" i="20"/>
  <c r="AB138" i="20"/>
  <c r="S138" i="20"/>
  <c r="AQ157" i="20"/>
  <c r="BE157" i="20"/>
  <c r="BF176" i="20" s="1"/>
  <c r="I157" i="20"/>
  <c r="BY138" i="20"/>
  <c r="R157" i="20"/>
  <c r="Y138" i="20"/>
  <c r="BA157" i="20"/>
  <c r="BB176" i="20" s="1"/>
  <c r="BG157" i="20"/>
  <c r="BH176" i="20" s="1"/>
  <c r="AB157" i="20"/>
  <c r="J157" i="20"/>
  <c r="X138" i="20"/>
  <c r="W155" i="20" s="1"/>
  <c r="L157" i="20"/>
  <c r="BL157" i="20"/>
  <c r="BM176" i="20" s="1"/>
  <c r="AF157" i="20"/>
  <c r="BY157" i="20"/>
  <c r="BZ176" i="20" s="1"/>
  <c r="AT138" i="20"/>
  <c r="AM138" i="20"/>
  <c r="AX138" i="20"/>
  <c r="BZ157" i="20"/>
  <c r="CA176" i="20" s="1"/>
  <c r="BI157" i="20"/>
  <c r="BJ176" i="20" s="1"/>
  <c r="BS138" i="20"/>
  <c r="CK157" i="20"/>
  <c r="CL176" i="20" s="1"/>
  <c r="CA157" i="20"/>
  <c r="CB176" i="20" s="1"/>
  <c r="AM177" i="20"/>
  <c r="AP177" i="20"/>
  <c r="AK155" i="20"/>
  <c r="AL177" i="20"/>
  <c r="BQ157" i="20"/>
  <c r="BR176" i="20" s="1"/>
  <c r="BA138" i="20"/>
  <c r="AR157" i="20"/>
  <c r="AV138" i="20"/>
  <c r="CB157" i="20"/>
  <c r="CC176" i="20" s="1"/>
  <c r="B138" i="20"/>
  <c r="AE138" i="20"/>
  <c r="BF157" i="20"/>
  <c r="BG176" i="20" s="1"/>
  <c r="AA157" i="20"/>
  <c r="Q138" i="20"/>
  <c r="AL157" i="20"/>
  <c r="BU138" i="20"/>
  <c r="BR157" i="20"/>
  <c r="BS176" i="20" s="1"/>
  <c r="B157" i="20"/>
  <c r="C176" i="20" s="1"/>
  <c r="BJ157" i="20"/>
  <c r="BK176" i="20" s="1"/>
  <c r="AV157" i="20"/>
  <c r="AW176" i="20" s="1"/>
  <c r="AN138" i="20"/>
  <c r="CD138" i="20"/>
  <c r="CH177" i="20"/>
  <c r="AA138" i="20"/>
  <c r="AI138" i="20"/>
  <c r="AH155" i="20" s="1"/>
  <c r="F138" i="20"/>
  <c r="AG138" i="20"/>
  <c r="AF138" i="20"/>
  <c r="CL138" i="20"/>
  <c r="CA138" i="20"/>
  <c r="BQ138" i="20"/>
  <c r="V157" i="20"/>
  <c r="BO157" i="20"/>
  <c r="BP176" i="20" s="1"/>
  <c r="BH138" i="20"/>
  <c r="Z138" i="20"/>
  <c r="BT157" i="20"/>
  <c r="BU176" i="20" s="1"/>
  <c r="V138" i="20"/>
  <c r="CN138" i="20"/>
  <c r="CN155" i="20" s="1"/>
  <c r="AQ138" i="20"/>
  <c r="CM157" i="20"/>
  <c r="CN176" i="20" s="1"/>
  <c r="BB138" i="20"/>
  <c r="AX157" i="20"/>
  <c r="AY176" i="20" s="1"/>
  <c r="CF157" i="20"/>
  <c r="CG176" i="20" s="1"/>
  <c r="N157" i="20"/>
  <c r="CC157" i="20"/>
  <c r="CD176" i="20" s="1"/>
  <c r="BB157" i="20"/>
  <c r="BC176" i="20" s="1"/>
  <c r="G157" i="20"/>
  <c r="CJ157" i="20"/>
  <c r="CK176" i="20" s="1"/>
  <c r="BO138" i="20"/>
  <c r="BZ138" i="20"/>
  <c r="BK138" i="20"/>
  <c r="BJ155" i="20" s="1"/>
  <c r="N138" i="20"/>
  <c r="N155" i="20" s="1"/>
  <c r="C138" i="20"/>
  <c r="C155" i="20" s="1"/>
  <c r="D157" i="20"/>
  <c r="R138" i="20"/>
  <c r="BS157" i="20"/>
  <c r="BT176" i="20" s="1"/>
  <c r="CH157" i="20"/>
  <c r="CI176" i="20" s="1"/>
  <c r="AM157" i="20"/>
  <c r="BC138" i="20"/>
  <c r="BQ177" i="20"/>
  <c r="BW177" i="20"/>
  <c r="FI513" i="20"/>
  <c r="FI514" i="20" s="1"/>
  <c r="FI515" i="20" s="1"/>
  <c r="FI516" i="20" s="1"/>
  <c r="FI517" i="20" s="1"/>
  <c r="FI518" i="20" s="1"/>
  <c r="FI519" i="20" s="1"/>
  <c r="FI520" i="20" s="1"/>
  <c r="FI521" i="20" s="1"/>
  <c r="FI522" i="20" s="1"/>
  <c r="FI523" i="20" s="1"/>
  <c r="FI524" i="20" s="1"/>
  <c r="FI525" i="20" s="1"/>
  <c r="FI526" i="20" s="1"/>
  <c r="FI527" i="20" s="1"/>
  <c r="FI528" i="20" s="1"/>
  <c r="FI529" i="20" s="1"/>
  <c r="FI530" i="20" s="1"/>
  <c r="FI531" i="20" s="1"/>
  <c r="FI532" i="20" s="1"/>
  <c r="FI533" i="20" s="1"/>
  <c r="FI534" i="20" s="1"/>
  <c r="FI535" i="20" s="1"/>
  <c r="FI536" i="20" s="1"/>
  <c r="FI537" i="20" s="1"/>
  <c r="FI538" i="20" s="1"/>
  <c r="FI539" i="20" s="1"/>
  <c r="FI540" i="20" s="1"/>
  <c r="FI541" i="20" s="1"/>
  <c r="FI542" i="20" s="1"/>
  <c r="FI543" i="20" s="1"/>
  <c r="FI544" i="20" s="1"/>
  <c r="FI545" i="20" s="1"/>
  <c r="FI546" i="20" s="1"/>
  <c r="FI547" i="20" s="1"/>
  <c r="FI548" i="20" s="1"/>
  <c r="FI549" i="20" s="1"/>
  <c r="FI550" i="20" s="1"/>
  <c r="FI551" i="20" s="1"/>
  <c r="FI552" i="20" s="1"/>
  <c r="FI553" i="20" s="1"/>
  <c r="FI554" i="20" s="1"/>
  <c r="FI555" i="20" s="1"/>
  <c r="FI556" i="20" s="1"/>
  <c r="FI557" i="20" s="1"/>
  <c r="FI558" i="20" s="1"/>
  <c r="FI559" i="20" s="1"/>
  <c r="FI560" i="20" s="1"/>
  <c r="FI561" i="20" s="1"/>
  <c r="FI562" i="20" s="1"/>
  <c r="FI563" i="20" s="1"/>
  <c r="FI564" i="20" s="1"/>
  <c r="FI565" i="20" s="1"/>
  <c r="FI566" i="20" s="1"/>
  <c r="FI567" i="20" s="1"/>
  <c r="FI568" i="20" s="1"/>
  <c r="FI569" i="20" s="1"/>
  <c r="FI570" i="20" s="1"/>
  <c r="FI571" i="20" s="1"/>
  <c r="FI572" i="20" s="1"/>
  <c r="FI573" i="20" s="1"/>
  <c r="FI574" i="20" s="1"/>
  <c r="FI575" i="20" s="1"/>
  <c r="FI576" i="20" s="1"/>
  <c r="FI577" i="20" s="1"/>
  <c r="FI578" i="20" s="1"/>
  <c r="FI579" i="20" s="1"/>
  <c r="FI580" i="20" s="1"/>
  <c r="FI581" i="20" s="1"/>
  <c r="FI582" i="20" s="1"/>
  <c r="FI583" i="20" s="1"/>
  <c r="FI584" i="20" s="1"/>
  <c r="FI585" i="20" s="1"/>
  <c r="FI586" i="20" s="1"/>
  <c r="FI587" i="20" s="1"/>
  <c r="FI588" i="20" s="1"/>
  <c r="FI589" i="20" s="1"/>
  <c r="FI590" i="20" s="1"/>
  <c r="FI591" i="20" s="1"/>
  <c r="FI592" i="20" s="1"/>
  <c r="FI593" i="20" s="1"/>
  <c r="FI594" i="20" s="1"/>
  <c r="FI595" i="20" s="1"/>
  <c r="FI596" i="20" s="1"/>
  <c r="FI597" i="20" s="1"/>
  <c r="FI598" i="20" s="1"/>
  <c r="FI599" i="20" s="1"/>
  <c r="FI600" i="20" s="1"/>
  <c r="FI601" i="20" s="1"/>
  <c r="FI602" i="20" s="1"/>
  <c r="FI603" i="20" s="1"/>
  <c r="FI604" i="20" s="1"/>
  <c r="FI605" i="20" s="1"/>
  <c r="FI606" i="20" s="1"/>
  <c r="FI607" i="20" s="1"/>
  <c r="FI608" i="20" s="1"/>
  <c r="FI609" i="20" s="1"/>
  <c r="FI610" i="20" s="1"/>
  <c r="FI611" i="20" s="1"/>
  <c r="FI612" i="20" s="1"/>
  <c r="FI613" i="20" s="1"/>
  <c r="FI614" i="20" s="1"/>
  <c r="FI615" i="20" s="1"/>
  <c r="FI616" i="20" s="1"/>
  <c r="FI617" i="20" s="1"/>
  <c r="FI618" i="20" s="1"/>
  <c r="FI619" i="20" s="1"/>
  <c r="FI620" i="20" s="1"/>
  <c r="FI621" i="20" s="1"/>
  <c r="FI622" i="20" s="1"/>
  <c r="FI623" i="20" s="1"/>
  <c r="FI624" i="20" s="1"/>
  <c r="FI625" i="20" s="1"/>
  <c r="FI626" i="20" s="1"/>
  <c r="FI627" i="20" s="1"/>
  <c r="FI628" i="20" s="1"/>
  <c r="FI629" i="20" s="1"/>
  <c r="FI630" i="20" s="1"/>
  <c r="FI631" i="20" s="1"/>
  <c r="FI632" i="20" s="1"/>
  <c r="FI633" i="20" s="1"/>
  <c r="FI634" i="20" s="1"/>
  <c r="FI635" i="20" s="1"/>
  <c r="FI636" i="20" s="1"/>
  <c r="FI637" i="20" s="1"/>
  <c r="FI638" i="20" s="1"/>
  <c r="FI639" i="20" s="1"/>
  <c r="FI640" i="20" s="1"/>
  <c r="FI641" i="20" s="1"/>
  <c r="FI642" i="20" s="1"/>
  <c r="FI643" i="20" s="1"/>
  <c r="FI644" i="20" s="1"/>
  <c r="FI645" i="20" s="1"/>
  <c r="FI646" i="20" s="1"/>
  <c r="FI647" i="20" s="1"/>
  <c r="FI648" i="20" s="1"/>
  <c r="FI649" i="20" s="1"/>
  <c r="FI650" i="20" s="1"/>
  <c r="FI651" i="20" s="1"/>
  <c r="FI652" i="20" s="1"/>
  <c r="FI653" i="20" s="1"/>
  <c r="FI654" i="20" s="1"/>
  <c r="FI655" i="20" s="1"/>
  <c r="FI656" i="20" s="1"/>
  <c r="FI657" i="20" s="1"/>
  <c r="FI658" i="20" s="1"/>
  <c r="FI659" i="20" s="1"/>
  <c r="FI660" i="20" s="1"/>
  <c r="FI661" i="20" s="1"/>
  <c r="FI662" i="20" s="1"/>
  <c r="FI663" i="20" s="1"/>
  <c r="FI664" i="20" s="1"/>
  <c r="FI665" i="20" s="1"/>
  <c r="FI666" i="20" s="1"/>
  <c r="FI667" i="20" s="1"/>
  <c r="FI668" i="20" s="1"/>
  <c r="FI669" i="20" s="1"/>
  <c r="FI670" i="20" s="1"/>
  <c r="FI671" i="20" s="1"/>
  <c r="FI672" i="20" s="1"/>
  <c r="FI673" i="20" s="1"/>
  <c r="FI674" i="20" s="1"/>
  <c r="FI675" i="20" s="1"/>
  <c r="FI676" i="20" s="1"/>
  <c r="FI677" i="20" s="1"/>
  <c r="FI678" i="20" s="1"/>
  <c r="FI679" i="20" s="1"/>
  <c r="FI680" i="20" s="1"/>
  <c r="FI681" i="20" s="1"/>
  <c r="FI682" i="20" s="1"/>
  <c r="FI683" i="20" s="1"/>
  <c r="FI684" i="20" s="1"/>
  <c r="FI685" i="20" s="1"/>
  <c r="FI686" i="20" s="1"/>
  <c r="FI687" i="20" s="1"/>
  <c r="FI688" i="20" s="1"/>
  <c r="FI689" i="20" s="1"/>
  <c r="FI690" i="20" s="1"/>
  <c r="FI691" i="20" s="1"/>
  <c r="FI692" i="20" s="1"/>
  <c r="FI693" i="20" s="1"/>
  <c r="FI694" i="20" s="1"/>
  <c r="FI695" i="20" s="1"/>
  <c r="FI696" i="20" s="1"/>
  <c r="FI697" i="20" s="1"/>
  <c r="FI698" i="20" s="1"/>
  <c r="FI699" i="20" s="1"/>
  <c r="FI700" i="20" s="1"/>
  <c r="FI701" i="20" s="1"/>
  <c r="FI702" i="20" s="1"/>
  <c r="FI703" i="20" s="1"/>
  <c r="FI704" i="20" s="1"/>
  <c r="FI705" i="20" s="1"/>
  <c r="FI706" i="20" s="1"/>
  <c r="FI707" i="20" s="1"/>
  <c r="FI708" i="20" s="1"/>
  <c r="FI709" i="20" s="1"/>
  <c r="FI710" i="20" s="1"/>
  <c r="FI711" i="20" s="1"/>
  <c r="FI712" i="20" s="1"/>
  <c r="FI713" i="20" s="1"/>
  <c r="FI714" i="20" s="1"/>
  <c r="FI715" i="20" s="1"/>
  <c r="FI716" i="20" s="1"/>
  <c r="FI717" i="20" s="1"/>
  <c r="FI718" i="20" s="1"/>
  <c r="FI719" i="20" s="1"/>
  <c r="FI720" i="20" s="1"/>
  <c r="FI721" i="20" s="1"/>
  <c r="FI722" i="20" s="1"/>
  <c r="FI723" i="20" s="1"/>
  <c r="FI724" i="20" s="1"/>
  <c r="FI725" i="20" s="1"/>
  <c r="FI726" i="20" s="1"/>
  <c r="FI727" i="20" s="1"/>
  <c r="FI728" i="20" s="1"/>
  <c r="FI729" i="20" s="1"/>
  <c r="FI730" i="20" s="1"/>
  <c r="FI731" i="20" s="1"/>
  <c r="FI732" i="20" s="1"/>
  <c r="FI733" i="20" s="1"/>
  <c r="FI734" i="20" s="1"/>
  <c r="FI735" i="20" s="1"/>
  <c r="FI736" i="20" s="1"/>
  <c r="FI737" i="20" s="1"/>
  <c r="FI738" i="20" s="1"/>
  <c r="FI739" i="20" s="1"/>
  <c r="FI740" i="20" s="1"/>
  <c r="FI741" i="20" s="1"/>
  <c r="FI742" i="20" s="1"/>
  <c r="FI743" i="20" s="1"/>
  <c r="FI744" i="20" s="1"/>
  <c r="FI745" i="20" s="1"/>
  <c r="FI746" i="20" s="1"/>
  <c r="FI747" i="20" s="1"/>
  <c r="FI748" i="20" s="1"/>
  <c r="FI749" i="20" s="1"/>
  <c r="FI750" i="20" s="1"/>
  <c r="FI751" i="20" s="1"/>
  <c r="FI752" i="20" s="1"/>
  <c r="FI753" i="20" s="1"/>
  <c r="FI754" i="20" s="1"/>
  <c r="FI755" i="20" s="1"/>
  <c r="FI756" i="20" s="1"/>
  <c r="FI757" i="20" s="1"/>
  <c r="FI758" i="20" s="1"/>
  <c r="FI759" i="20" s="1"/>
  <c r="FI760" i="20" s="1"/>
  <c r="FI761" i="20" s="1"/>
  <c r="FI762" i="20" s="1"/>
  <c r="FI763" i="20" s="1"/>
  <c r="FI764" i="20" s="1"/>
  <c r="FI765" i="20" s="1"/>
  <c r="FI766" i="20" s="1"/>
  <c r="FI767" i="20" s="1"/>
  <c r="FI768" i="20" s="1"/>
  <c r="FI769" i="20" s="1"/>
  <c r="FI770" i="20" s="1"/>
  <c r="FI771" i="20" s="1"/>
  <c r="FI772" i="20" s="1"/>
  <c r="FI773" i="20" s="1"/>
  <c r="FI774" i="20" s="1"/>
  <c r="FI775" i="20" s="1"/>
  <c r="FI776" i="20" s="1"/>
  <c r="FI777" i="20" s="1"/>
  <c r="FI778" i="20" s="1"/>
  <c r="FI779" i="20" s="1"/>
  <c r="FI780" i="20" s="1"/>
  <c r="FI781" i="20" s="1"/>
  <c r="FI782" i="20" s="1"/>
  <c r="FI783" i="20" s="1"/>
  <c r="FI784" i="20" s="1"/>
  <c r="FI785" i="20" s="1"/>
  <c r="FI786" i="20" s="1"/>
  <c r="FI787" i="20" s="1"/>
  <c r="FI788" i="20" s="1"/>
  <c r="FI789" i="20" s="1"/>
  <c r="FI790" i="20" s="1"/>
  <c r="FI791" i="20" s="1"/>
  <c r="FI792" i="20" s="1"/>
  <c r="FI793" i="20" s="1"/>
  <c r="FI794" i="20" s="1"/>
  <c r="FI795" i="20" s="1"/>
  <c r="FI796" i="20" s="1"/>
  <c r="FI797" i="20" s="1"/>
  <c r="FI798" i="20" s="1"/>
  <c r="FI799" i="20" s="1"/>
  <c r="FI800" i="20" s="1"/>
  <c r="FI801" i="20" s="1"/>
  <c r="FI802" i="20" s="1"/>
  <c r="FI803" i="20" s="1"/>
  <c r="FI804" i="20" s="1"/>
  <c r="FI805" i="20" s="1"/>
  <c r="FI806" i="20" s="1"/>
  <c r="FI807" i="20" s="1"/>
  <c r="FI808" i="20" s="1"/>
  <c r="FI809" i="20" s="1"/>
  <c r="FI810" i="20" s="1"/>
  <c r="FI811" i="20" s="1"/>
  <c r="FI812" i="20" s="1"/>
  <c r="FI813" i="20" s="1"/>
  <c r="FI814" i="20" s="1"/>
  <c r="FI815" i="20" s="1"/>
  <c r="FI816" i="20" s="1"/>
  <c r="FI817" i="20" s="1"/>
  <c r="FI818" i="20" s="1"/>
  <c r="FI819" i="20" s="1"/>
  <c r="FI820" i="20" s="1"/>
  <c r="FI821" i="20" s="1"/>
  <c r="FI822" i="20" s="1"/>
  <c r="FI823" i="20" s="1"/>
  <c r="FI824" i="20" s="1"/>
  <c r="FI825" i="20" s="1"/>
  <c r="FI826" i="20" s="1"/>
  <c r="FI827" i="20" s="1"/>
  <c r="FI828" i="20" s="1"/>
  <c r="FI829" i="20" s="1"/>
  <c r="FI830" i="20" s="1"/>
  <c r="FI831" i="20" s="1"/>
  <c r="FI832" i="20" s="1"/>
  <c r="FI833" i="20" s="1"/>
  <c r="FI834" i="20" s="1"/>
  <c r="FI835" i="20" s="1"/>
  <c r="FI836" i="20" s="1"/>
  <c r="FI837" i="20" s="1"/>
  <c r="FI838" i="20" s="1"/>
  <c r="FI839" i="20" s="1"/>
  <c r="FI840" i="20" s="1"/>
  <c r="FI841" i="20" s="1"/>
  <c r="FI842" i="20" s="1"/>
  <c r="FI843" i="20" s="1"/>
  <c r="FI844" i="20" s="1"/>
  <c r="FI845" i="20" s="1"/>
  <c r="FI846" i="20" s="1"/>
  <c r="FI847" i="20" s="1"/>
  <c r="FI848" i="20" s="1"/>
  <c r="FI849" i="20" s="1"/>
  <c r="FI850" i="20" s="1"/>
  <c r="FI851" i="20" s="1"/>
  <c r="FI852" i="20" s="1"/>
  <c r="FI853" i="20" s="1"/>
  <c r="FI854" i="20" s="1"/>
  <c r="FI855" i="20" s="1"/>
  <c r="FI856" i="20" s="1"/>
  <c r="FI857" i="20" s="1"/>
  <c r="FI858" i="20" s="1"/>
  <c r="FI859" i="20" s="1"/>
  <c r="FI860" i="20" s="1"/>
  <c r="FI861" i="20" s="1"/>
  <c r="FI862" i="20" s="1"/>
  <c r="FI863" i="20" s="1"/>
  <c r="FI864" i="20" s="1"/>
  <c r="FI865" i="20" s="1"/>
  <c r="FI866" i="20" s="1"/>
  <c r="FI867" i="20" s="1"/>
  <c r="FI868" i="20" s="1"/>
  <c r="FI869" i="20" s="1"/>
  <c r="FI870" i="20" s="1"/>
  <c r="FI871" i="20" s="1"/>
  <c r="FI872" i="20" s="1"/>
  <c r="FI873" i="20" s="1"/>
  <c r="FI874" i="20" s="1"/>
  <c r="FI875" i="20" s="1"/>
  <c r="FI876" i="20" s="1"/>
  <c r="FI877" i="20" s="1"/>
  <c r="FI878" i="20" s="1"/>
  <c r="FI879" i="20" s="1"/>
  <c r="FI880" i="20" s="1"/>
  <c r="FI881" i="20" s="1"/>
  <c r="FI882" i="20" s="1"/>
  <c r="FI883" i="20" s="1"/>
  <c r="DD54" i="2"/>
  <c r="DL52" i="2"/>
  <c r="AR155" i="20" l="1"/>
  <c r="G155" i="20"/>
  <c r="BF155" i="20"/>
  <c r="BW155" i="20"/>
  <c r="J155" i="20"/>
  <c r="BV155" i="20"/>
  <c r="CK155" i="20"/>
  <c r="F155" i="20"/>
  <c r="L155" i="20"/>
  <c r="E176" i="20"/>
  <c r="BI155" i="20"/>
  <c r="AY155" i="20"/>
  <c r="N101" i="20"/>
  <c r="I101" i="20"/>
  <c r="H101" i="20"/>
  <c r="Q101" i="20"/>
  <c r="L101" i="20"/>
  <c r="K155" i="20"/>
  <c r="G176" i="20"/>
  <c r="I176" i="20" s="1"/>
  <c r="K176" i="20" s="1"/>
  <c r="D101" i="20"/>
  <c r="K101" i="20"/>
  <c r="C101" i="20"/>
  <c r="F101" i="20"/>
  <c r="M101" i="20"/>
  <c r="O101" i="20"/>
  <c r="I155" i="20"/>
  <c r="J101" i="20"/>
  <c r="B101" i="20"/>
  <c r="G101" i="20"/>
  <c r="P101" i="20"/>
  <c r="E101" i="20"/>
  <c r="F136" i="20" s="1"/>
  <c r="F176" i="20"/>
  <c r="BP177" i="20"/>
  <c r="BO155" i="20"/>
  <c r="BC177" i="20"/>
  <c r="BB155" i="20"/>
  <c r="AI155" i="20"/>
  <c r="AJ177" i="20"/>
  <c r="CE177" i="20"/>
  <c r="CD155" i="20"/>
  <c r="Q155" i="20"/>
  <c r="R177" i="20"/>
  <c r="BB177" i="20"/>
  <c r="BA155" i="20"/>
  <c r="Y177" i="20"/>
  <c r="X155" i="20"/>
  <c r="BS177" i="20"/>
  <c r="BR155" i="20"/>
  <c r="P177" i="20"/>
  <c r="O155" i="20"/>
  <c r="V177" i="20"/>
  <c r="U155" i="20"/>
  <c r="AX177" i="20"/>
  <c r="AW155" i="20"/>
  <c r="BH101" i="20"/>
  <c r="BZ177" i="20"/>
  <c r="BY155" i="20"/>
  <c r="AC101" i="20"/>
  <c r="CD101" i="20"/>
  <c r="CH101" i="20"/>
  <c r="AL101" i="20"/>
  <c r="AA155" i="20"/>
  <c r="AB177" i="20"/>
  <c r="AN155" i="20"/>
  <c r="AO177" i="20"/>
  <c r="AY177" i="20"/>
  <c r="AX155" i="20"/>
  <c r="M155" i="20"/>
  <c r="E155" i="20"/>
  <c r="CJ101" i="20"/>
  <c r="CN101" i="20"/>
  <c r="BI177" i="20"/>
  <c r="BH155" i="20"/>
  <c r="CG101" i="20"/>
  <c r="BX101" i="20"/>
  <c r="CA101" i="20"/>
  <c r="AN101" i="20"/>
  <c r="BZ101" i="20"/>
  <c r="AG101" i="20"/>
  <c r="BR177" i="20"/>
  <c r="BQ155" i="20"/>
  <c r="AM155" i="20"/>
  <c r="AN177" i="20"/>
  <c r="BM155" i="20"/>
  <c r="BN177" i="20"/>
  <c r="P155" i="20"/>
  <c r="Q177" i="20"/>
  <c r="CC155" i="20"/>
  <c r="CD177" i="20"/>
  <c r="AJ155" i="20"/>
  <c r="AK177" i="20"/>
  <c r="CM155" i="20"/>
  <c r="CN177" i="20"/>
  <c r="CF155" i="20"/>
  <c r="CG177" i="20"/>
  <c r="BP101" i="20"/>
  <c r="CI177" i="20"/>
  <c r="CH155" i="20"/>
  <c r="BI101" i="20"/>
  <c r="BT101" i="20"/>
  <c r="AB101" i="20"/>
  <c r="BO101" i="20"/>
  <c r="Y101" i="20"/>
  <c r="T101" i="20"/>
  <c r="AY101" i="20"/>
  <c r="AO101" i="20"/>
  <c r="S177" i="20"/>
  <c r="R155" i="20"/>
  <c r="AR177" i="20"/>
  <c r="AQ155" i="20"/>
  <c r="AV101" i="20"/>
  <c r="AI101" i="20"/>
  <c r="CI101" i="20"/>
  <c r="AQ101" i="20"/>
  <c r="CL101" i="20"/>
  <c r="BF101" i="20"/>
  <c r="CM101" i="20"/>
  <c r="BA101" i="20"/>
  <c r="AD101" i="20"/>
  <c r="CA155" i="20"/>
  <c r="CB177" i="20"/>
  <c r="AF177" i="20"/>
  <c r="AE155" i="20"/>
  <c r="AL155" i="20"/>
  <c r="AV176" i="20"/>
  <c r="AT155" i="20"/>
  <c r="T177" i="20"/>
  <c r="S155" i="20"/>
  <c r="T155" i="20"/>
  <c r="U177" i="20"/>
  <c r="CC177" i="20"/>
  <c r="CB155" i="20"/>
  <c r="CF177" i="20"/>
  <c r="CE155" i="20"/>
  <c r="BO177" i="20"/>
  <c r="BN155" i="20"/>
  <c r="AP155" i="20"/>
  <c r="AQ177" i="20"/>
  <c r="U101" i="20"/>
  <c r="AW101" i="20"/>
  <c r="BN101" i="20"/>
  <c r="AR101" i="20"/>
  <c r="BJ101" i="20"/>
  <c r="CK101" i="20"/>
  <c r="CE101" i="20"/>
  <c r="AF101" i="20"/>
  <c r="CB101" i="20"/>
  <c r="V101" i="20"/>
  <c r="BQ101" i="20"/>
  <c r="BL101" i="20"/>
  <c r="BW101" i="20"/>
  <c r="W101" i="20"/>
  <c r="BR101" i="20"/>
  <c r="BE101" i="20"/>
  <c r="S101" i="20"/>
  <c r="AE101" i="20"/>
  <c r="BP155" i="20"/>
  <c r="W177" i="20"/>
  <c r="V155" i="20"/>
  <c r="CM177" i="20"/>
  <c r="CL155" i="20"/>
  <c r="CG155" i="20"/>
  <c r="M176" i="20"/>
  <c r="O176" i="20" s="1"/>
  <c r="Q176" i="20" s="1"/>
  <c r="S176" i="20" s="1"/>
  <c r="U176" i="20" s="1"/>
  <c r="W176" i="20" s="1"/>
  <c r="Y176" i="20" s="1"/>
  <c r="AA176" i="20" s="1"/>
  <c r="AC176" i="20" s="1"/>
  <c r="AE176" i="20" s="1"/>
  <c r="AG176" i="20" s="1"/>
  <c r="AI176" i="20" s="1"/>
  <c r="AK176" i="20" s="1"/>
  <c r="AM176" i="20" s="1"/>
  <c r="AO176" i="20" s="1"/>
  <c r="AQ176" i="20" s="1"/>
  <c r="AS176" i="20" s="1"/>
  <c r="B177" i="20" s="1"/>
  <c r="D177" i="20" s="1"/>
  <c r="F177" i="20" s="1"/>
  <c r="H177" i="20" s="1"/>
  <c r="J177" i="20" s="1"/>
  <c r="L177" i="20" s="1"/>
  <c r="N177" i="20" s="1"/>
  <c r="C177" i="20"/>
  <c r="E177" i="20" s="1"/>
  <c r="G177" i="20" s="1"/>
  <c r="I177" i="20" s="1"/>
  <c r="K177" i="20" s="1"/>
  <c r="M177" i="20" s="1"/>
  <c r="O177" i="20" s="1"/>
  <c r="B155" i="20"/>
  <c r="AC177" i="20"/>
  <c r="AB155" i="20"/>
  <c r="CJ155" i="20"/>
  <c r="CK177" i="20"/>
  <c r="AH101" i="20"/>
  <c r="AA101" i="20"/>
  <c r="BZ155" i="20"/>
  <c r="CA177" i="20"/>
  <c r="BA177" i="20"/>
  <c r="AZ155" i="20"/>
  <c r="BC101" i="20"/>
  <c r="R101" i="20"/>
  <c r="BS101" i="20"/>
  <c r="BD101" i="20"/>
  <c r="AG177" i="20"/>
  <c r="AF155" i="20"/>
  <c r="Z177" i="20"/>
  <c r="Y155" i="20"/>
  <c r="BT155" i="20"/>
  <c r="BU177" i="20"/>
  <c r="BF177" i="20"/>
  <c r="BE155" i="20"/>
  <c r="H176" i="20"/>
  <c r="J176" i="20" s="1"/>
  <c r="L176" i="20" s="1"/>
  <c r="N176" i="20" s="1"/>
  <c r="P176" i="20" s="1"/>
  <c r="R176" i="20" s="1"/>
  <c r="T176" i="20" s="1"/>
  <c r="V176" i="20" s="1"/>
  <c r="X176" i="20" s="1"/>
  <c r="Z176" i="20" s="1"/>
  <c r="AB176" i="20" s="1"/>
  <c r="AD176" i="20" s="1"/>
  <c r="AF176" i="20" s="1"/>
  <c r="AH176" i="20" s="1"/>
  <c r="AJ176" i="20" s="1"/>
  <c r="AL176" i="20" s="1"/>
  <c r="AN176" i="20" s="1"/>
  <c r="AP176" i="20" s="1"/>
  <c r="AR176" i="20" s="1"/>
  <c r="AT176" i="20" s="1"/>
  <c r="BE177" i="20"/>
  <c r="BD155" i="20"/>
  <c r="AS101" i="20"/>
  <c r="BV101" i="20"/>
  <c r="AX101" i="20"/>
  <c r="AY136" i="20" s="1"/>
  <c r="AP101" i="20"/>
  <c r="AQ136" i="20" s="1"/>
  <c r="BY101" i="20"/>
  <c r="BB101" i="20"/>
  <c r="AT101" i="20"/>
  <c r="AZ101" i="20"/>
  <c r="BM101" i="20"/>
  <c r="BU101" i="20"/>
  <c r="Z101" i="20"/>
  <c r="CF101" i="20"/>
  <c r="CG136" i="20" s="1"/>
  <c r="BK101" i="20"/>
  <c r="BG101" i="20"/>
  <c r="BH136" i="20" s="1"/>
  <c r="X101" i="20"/>
  <c r="AJ101" i="20"/>
  <c r="AM101" i="20"/>
  <c r="AK101" i="20"/>
  <c r="AL136" i="20" s="1"/>
  <c r="CC101" i="20"/>
  <c r="BD177" i="20"/>
  <c r="BC155" i="20"/>
  <c r="BK155" i="20"/>
  <c r="BL177" i="20"/>
  <c r="AA177" i="20"/>
  <c r="Z155" i="20"/>
  <c r="AH177" i="20"/>
  <c r="AG155" i="20"/>
  <c r="BU155" i="20"/>
  <c r="BV177" i="20"/>
  <c r="AW177" i="20"/>
  <c r="AU138" i="20"/>
  <c r="AV155" i="20"/>
  <c r="BT177" i="20"/>
  <c r="BS155" i="20"/>
  <c r="AD177" i="20"/>
  <c r="AC155" i="20"/>
  <c r="BH177" i="20"/>
  <c r="BG155" i="20"/>
  <c r="CI155" i="20"/>
  <c r="CJ177" i="20"/>
  <c r="AS155" i="20"/>
  <c r="AT177" i="20"/>
  <c r="BY177" i="20"/>
  <c r="BX155" i="20"/>
  <c r="AD155" i="20"/>
  <c r="DD55" i="2"/>
  <c r="DL53" i="2"/>
  <c r="N136" i="20" l="1"/>
  <c r="C136" i="20"/>
  <c r="BZ136" i="20"/>
  <c r="AN136" i="20"/>
  <c r="BL136" i="20"/>
  <c r="BE136" i="20"/>
  <c r="AB136" i="20"/>
  <c r="M136" i="20"/>
  <c r="BN136" i="20"/>
  <c r="I136" i="20"/>
  <c r="Q136" i="20"/>
  <c r="T136" i="20"/>
  <c r="P136" i="20"/>
  <c r="CM136" i="20"/>
  <c r="K136" i="20"/>
  <c r="CJ136" i="20"/>
  <c r="BW136" i="20"/>
  <c r="BO136" i="20"/>
  <c r="AG136" i="20"/>
  <c r="Y136" i="20"/>
  <c r="AV136" i="20"/>
  <c r="AC136" i="20"/>
  <c r="CD136" i="20"/>
  <c r="BT136" i="20"/>
  <c r="AI136" i="20"/>
  <c r="BF136" i="20"/>
  <c r="AS136" i="20"/>
  <c r="H136" i="20"/>
  <c r="L136" i="20"/>
  <c r="BV136" i="20"/>
  <c r="S136" i="20"/>
  <c r="CH136" i="20"/>
  <c r="CL136" i="20"/>
  <c r="BA136" i="20"/>
  <c r="BX136" i="20"/>
  <c r="J136" i="20"/>
  <c r="G136" i="20"/>
  <c r="BC136" i="20"/>
  <c r="CN136" i="20"/>
  <c r="D136" i="20"/>
  <c r="AF136" i="20"/>
  <c r="O136" i="20"/>
  <c r="E136" i="20"/>
  <c r="BM136" i="20"/>
  <c r="BB136" i="20"/>
  <c r="Z136" i="20"/>
  <c r="BQ136" i="20"/>
  <c r="BR136" i="20"/>
  <c r="BP136" i="20"/>
  <c r="AH136" i="20"/>
  <c r="BI136" i="20"/>
  <c r="W136" i="20"/>
  <c r="AX136" i="20"/>
  <c r="BG136" i="20"/>
  <c r="CA136" i="20"/>
  <c r="CK136" i="20"/>
  <c r="CC136" i="20"/>
  <c r="V136" i="20"/>
  <c r="BU136" i="20"/>
  <c r="AO136" i="20"/>
  <c r="AM136" i="20"/>
  <c r="AA136" i="20"/>
  <c r="AR136" i="20"/>
  <c r="AP136" i="20"/>
  <c r="BJ136" i="20"/>
  <c r="CB136" i="20"/>
  <c r="CI136" i="20"/>
  <c r="BS136" i="20"/>
  <c r="CF136" i="20"/>
  <c r="AZ136" i="20"/>
  <c r="R136" i="20"/>
  <c r="BY136" i="20"/>
  <c r="CE136" i="20"/>
  <c r="BD136" i="20"/>
  <c r="X136" i="20"/>
  <c r="AJ136" i="20"/>
  <c r="U136" i="20"/>
  <c r="AD136" i="20"/>
  <c r="AK136" i="20"/>
  <c r="AT136" i="20"/>
  <c r="BK136" i="20"/>
  <c r="AE136" i="20"/>
  <c r="AU101" i="20"/>
  <c r="AW136" i="20"/>
  <c r="DD56" i="2"/>
  <c r="DL54" i="2"/>
  <c r="DD57" i="2" l="1"/>
  <c r="DL55" i="2"/>
  <c r="DD58" i="2" l="1"/>
  <c r="DL56" i="2"/>
  <c r="DD59" i="2" l="1"/>
  <c r="DL57" i="2"/>
  <c r="DD60" i="2" l="1"/>
  <c r="DL58" i="2"/>
  <c r="DD61" i="2" l="1"/>
  <c r="DL59" i="2"/>
  <c r="DD62" i="2" l="1"/>
  <c r="DL60" i="2"/>
  <c r="DD63" i="2" l="1"/>
  <c r="DL61" i="2"/>
  <c r="DD64" i="2" l="1"/>
  <c r="DL62" i="2"/>
  <c r="DD65" i="2" l="1"/>
  <c r="DL63" i="2"/>
  <c r="DD66" i="2" l="1"/>
  <c r="DL64" i="2"/>
  <c r="DD67" i="2" l="1"/>
  <c r="DL65" i="2"/>
  <c r="DD68" i="2" l="1"/>
  <c r="DL66" i="2"/>
  <c r="DD69" i="2" l="1"/>
  <c r="DL67" i="2"/>
  <c r="DD70" i="2" l="1"/>
  <c r="DL68" i="2"/>
  <c r="DD71" i="2" l="1"/>
  <c r="DL69" i="2"/>
  <c r="DD72" i="2" l="1"/>
  <c r="DL70" i="2"/>
  <c r="DD73" i="2" l="1"/>
  <c r="DL71" i="2"/>
  <c r="DD74" i="2" l="1"/>
  <c r="DL72" i="2"/>
  <c r="DD75" i="2" l="1"/>
  <c r="DL73" i="2"/>
  <c r="DD76" i="2" l="1"/>
  <c r="DL74" i="2"/>
  <c r="DD77" i="2" l="1"/>
  <c r="DL75" i="2"/>
  <c r="DD78" i="2" l="1"/>
  <c r="DL76" i="2"/>
  <c r="DD79" i="2" l="1"/>
  <c r="DL77" i="2"/>
  <c r="DD80" i="2" l="1"/>
  <c r="DD81" i="2" s="1"/>
  <c r="DD82" i="2" s="1"/>
  <c r="DD83" i="2" s="1"/>
  <c r="DD84" i="2" s="1"/>
  <c r="DD85" i="2" s="1"/>
  <c r="DD86" i="2" s="1"/>
  <c r="DD87" i="2" s="1"/>
  <c r="DD88" i="2" s="1"/>
  <c r="DD89" i="2" s="1"/>
  <c r="DD90" i="2" s="1"/>
  <c r="DD91" i="2" s="1"/>
  <c r="DD92" i="2" s="1"/>
  <c r="DD93" i="2" s="1"/>
  <c r="DU2" i="2"/>
  <c r="DB124" i="2" s="1"/>
  <c r="DL78" i="2"/>
  <c r="DB123" i="2" l="1"/>
  <c r="DB137" i="2"/>
  <c r="DI123" i="2"/>
  <c r="DG123" i="2" s="1"/>
  <c r="DS2" i="2"/>
  <c r="DB94" i="2" s="1"/>
  <c r="DL79" i="2"/>
  <c r="DL2" i="2" s="1"/>
  <c r="T2" i="2" s="1"/>
  <c r="D4" i="1" s="1"/>
  <c r="D3" i="1" s="1"/>
  <c r="Y2" i="40" s="1"/>
  <c r="DL80" i="2"/>
  <c r="DB93" i="2" l="1"/>
  <c r="DB107" i="2"/>
  <c r="Y2" i="8"/>
  <c r="Y2" i="30"/>
  <c r="Y2" i="37"/>
  <c r="Y2" i="7"/>
  <c r="Y2" i="29"/>
  <c r="Y2" i="4"/>
  <c r="Y2" i="10"/>
  <c r="Y2" i="12"/>
  <c r="AT28" i="20" s="1"/>
  <c r="Y2" i="22"/>
  <c r="Y2" i="23"/>
  <c r="Y2" i="34"/>
  <c r="Y2" i="24"/>
  <c r="Y2" i="3"/>
  <c r="Y2" i="9"/>
  <c r="Y2" i="31"/>
  <c r="Y2" i="11"/>
  <c r="Y2" i="35"/>
  <c r="Y2" i="5"/>
  <c r="Y2" i="2"/>
  <c r="Y2" i="6"/>
  <c r="Y2" i="25"/>
  <c r="Y2" i="13"/>
  <c r="DI93" i="2"/>
  <c r="DG93" i="2" s="1"/>
  <c r="DD94" i="2" s="1"/>
  <c r="DD95" i="2" s="1"/>
  <c r="DD96" i="2" s="1"/>
  <c r="DD97" i="2" s="1"/>
  <c r="DD98" i="2" s="1"/>
  <c r="DD99" i="2" s="1"/>
  <c r="DD100" i="2" s="1"/>
  <c r="DD101" i="2" s="1"/>
  <c r="DD102" i="2" s="1"/>
  <c r="DD103" i="2" s="1"/>
  <c r="DD104" i="2" s="1"/>
  <c r="DD105" i="2" s="1"/>
  <c r="DD106" i="2" s="1"/>
  <c r="DD107" i="2" s="1"/>
  <c r="DD108" i="2" s="1"/>
  <c r="DD109" i="2" s="1"/>
  <c r="DD110" i="2" s="1"/>
  <c r="DD111" i="2" s="1"/>
  <c r="DD112" i="2" s="1"/>
  <c r="DD113" i="2" s="1"/>
  <c r="DD114" i="2" s="1"/>
  <c r="DD115" i="2" s="1"/>
  <c r="DD116" i="2" s="1"/>
  <c r="DD117" i="2" s="1"/>
  <c r="DD118" i="2" s="1"/>
  <c r="DD119" i="2" s="1"/>
  <c r="DD120" i="2" s="1"/>
  <c r="DD121" i="2" s="1"/>
  <c r="DD122" i="2" s="1"/>
  <c r="DD123" i="2" s="1"/>
  <c r="DD124" i="2" s="1"/>
  <c r="DD125" i="2" s="1"/>
  <c r="DD126" i="2" s="1"/>
  <c r="DD127" i="2" s="1"/>
  <c r="DD128" i="2" s="1"/>
  <c r="DD129" i="2" s="1"/>
  <c r="DD130" i="2" s="1"/>
  <c r="DD131" i="2" s="1"/>
  <c r="DD132" i="2" s="1"/>
  <c r="DD133" i="2" s="1"/>
  <c r="DD134" i="2" s="1"/>
  <c r="DD135" i="2" s="1"/>
  <c r="DD136" i="2" s="1"/>
  <c r="DD137" i="2" s="1"/>
  <c r="DD138" i="2" s="1"/>
  <c r="DD139" i="2" s="1"/>
  <c r="DD140" i="2" s="1"/>
  <c r="DD141" i="2" s="1"/>
  <c r="DD142" i="2" s="1"/>
  <c r="DD143" i="2" s="1"/>
  <c r="DD144" i="2" s="1"/>
  <c r="DD145" i="2" s="1"/>
  <c r="DD146" i="2" s="1"/>
  <c r="DD147" i="2" s="1"/>
  <c r="DD148" i="2" s="1"/>
  <c r="DD149" i="2" s="1"/>
  <c r="DD150" i="2" s="1"/>
  <c r="DD151" i="2" s="1"/>
  <c r="DD152" i="2" s="1"/>
  <c r="AT8" i="20" l="1"/>
  <c r="AT3" i="20"/>
  <c r="DD153" i="2"/>
  <c r="DD154" i="2" s="1"/>
  <c r="DD155" i="2" s="1"/>
  <c r="DD156" i="2" s="1"/>
  <c r="DD157" i="2" s="1"/>
  <c r="DD158" i="2" s="1"/>
  <c r="DD159" i="2" s="1"/>
  <c r="DD160" i="2" s="1"/>
  <c r="DD161" i="2" s="1"/>
  <c r="DD162" i="2" s="1"/>
  <c r="DD163" i="2" s="1"/>
  <c r="DD164" i="2" s="1"/>
  <c r="DD165" i="2" s="1"/>
  <c r="DD166" i="2" s="1"/>
  <c r="DD167" i="2" s="1"/>
  <c r="DD168" i="2" s="1"/>
  <c r="DD169" i="2" s="1"/>
  <c r="DD170" i="2" s="1"/>
  <c r="DD171" i="2" s="1"/>
  <c r="DD172" i="2" s="1"/>
  <c r="DD173" i="2" s="1"/>
  <c r="DD174" i="2" s="1"/>
  <c r="DD175" i="2" s="1"/>
  <c r="DD176" i="2" s="1"/>
  <c r="DD177" i="2" s="1"/>
  <c r="DD178" i="2" s="1"/>
  <c r="DD179" i="2" s="1"/>
  <c r="DD180" i="2" s="1"/>
  <c r="DD181" i="2" s="1"/>
  <c r="DD182" i="2" s="1"/>
  <c r="DD183" i="2" s="1"/>
  <c r="DD184" i="2" s="1"/>
  <c r="DD185" i="2" s="1"/>
  <c r="DD186" i="2" s="1"/>
  <c r="DD187" i="2" s="1"/>
  <c r="DD188" i="2" s="1"/>
  <c r="DD189" i="2" s="1"/>
  <c r="DD190" i="2" s="1"/>
  <c r="DD191" i="2" s="1"/>
  <c r="DD192" i="2" s="1"/>
  <c r="DD193" i="2" s="1"/>
  <c r="DD194" i="2" s="1"/>
  <c r="DD195" i="2" s="1"/>
  <c r="DD196" i="2" s="1"/>
  <c r="DD197" i="2" s="1"/>
  <c r="DD198" i="2" s="1"/>
  <c r="DD199" i="2" s="1"/>
  <c r="DD200" i="2" s="1"/>
  <c r="DD201" i="2" s="1"/>
  <c r="DD202" i="2" s="1"/>
  <c r="DD203" i="2" s="1"/>
  <c r="DD204" i="2" s="1"/>
  <c r="DD205" i="2" s="1"/>
  <c r="DD206" i="2" s="1"/>
  <c r="DD207" i="2" s="1"/>
  <c r="DD208" i="2" s="1"/>
  <c r="DD209" i="2" s="1"/>
  <c r="DD210" i="2" s="1"/>
  <c r="DD211" i="2" s="1"/>
  <c r="DD212" i="2" s="1"/>
  <c r="DD213" i="2" s="1"/>
  <c r="DD214" i="2" s="1"/>
  <c r="DD215" i="2" s="1"/>
  <c r="DD216" i="2" s="1"/>
  <c r="DD217" i="2" s="1"/>
  <c r="DD218" i="2" s="1"/>
  <c r="DD219" i="2" s="1"/>
  <c r="DD220" i="2" s="1"/>
  <c r="DD221" i="2" s="1"/>
  <c r="DD222" i="2" s="1"/>
  <c r="DD223" i="2" s="1"/>
  <c r="DD224" i="2" s="1"/>
  <c r="DD225" i="2" s="1"/>
  <c r="DD226" i="2" s="1"/>
  <c r="DD227" i="2" s="1"/>
  <c r="DD228" i="2" s="1"/>
  <c r="DD229" i="2" s="1"/>
  <c r="DD230" i="2" s="1"/>
  <c r="DD231" i="2" s="1"/>
  <c r="DD232" i="2" s="1"/>
  <c r="DD233" i="2" s="1"/>
  <c r="DD234" i="2" s="1"/>
  <c r="DD235" i="2" s="1"/>
  <c r="DD236" i="2" s="1"/>
  <c r="DD237" i="2" s="1"/>
  <c r="DD238" i="2" s="1"/>
  <c r="DD239" i="2" s="1"/>
  <c r="DD240" i="2" s="1"/>
  <c r="DD241" i="2" s="1"/>
  <c r="DD242" i="2" s="1"/>
  <c r="DD243" i="2" s="1"/>
  <c r="DD244" i="2" s="1"/>
  <c r="DD245" i="2" s="1"/>
  <c r="DD246" i="2" s="1"/>
  <c r="DD247" i="2" s="1"/>
  <c r="DD248" i="2" s="1"/>
  <c r="DD249" i="2" s="1"/>
  <c r="DD250" i="2" s="1"/>
  <c r="DD251" i="2" s="1"/>
  <c r="DD252" i="2" s="1"/>
  <c r="DD253" i="2" s="1"/>
  <c r="DD254" i="2" s="1"/>
  <c r="DD255" i="2" s="1"/>
  <c r="DD256" i="2" s="1"/>
  <c r="DD257" i="2" s="1"/>
  <c r="DD258" i="2" s="1"/>
  <c r="DD259" i="2" s="1"/>
  <c r="DD260" i="2" s="1"/>
  <c r="DD261" i="2" s="1"/>
  <c r="DD262" i="2" s="1"/>
  <c r="DD263" i="2" s="1"/>
  <c r="DD264" i="2" s="1"/>
  <c r="DD265" i="2" s="1"/>
  <c r="DD266" i="2" s="1"/>
  <c r="DD267" i="2" s="1"/>
  <c r="DD268" i="2" s="1"/>
  <c r="DD269" i="2" s="1"/>
  <c r="DD270" i="2" s="1"/>
  <c r="DD271" i="2" s="1"/>
  <c r="DD272" i="2" s="1"/>
  <c r="DD273" i="2" s="1"/>
  <c r="DD274" i="2" s="1"/>
  <c r="DD275" i="2" s="1"/>
  <c r="DD276" i="2" s="1"/>
  <c r="DD277" i="2" s="1"/>
  <c r="DD278" i="2" s="1"/>
  <c r="DD279" i="2" s="1"/>
  <c r="DD280" i="2" s="1"/>
  <c r="DD281" i="2" s="1"/>
  <c r="DD282" i="2" s="1"/>
  <c r="DD283" i="2" s="1"/>
  <c r="DD284" i="2" s="1"/>
  <c r="DD285" i="2" s="1"/>
  <c r="DD286" i="2" s="1"/>
  <c r="DD287" i="2" s="1"/>
  <c r="DD288" i="2" s="1"/>
  <c r="DD289" i="2" s="1"/>
  <c r="DD290" i="2" s="1"/>
  <c r="DD291" i="2" s="1"/>
  <c r="DD292" i="2" s="1"/>
  <c r="DD293" i="2" s="1"/>
  <c r="DD294" i="2" s="1"/>
  <c r="DD295" i="2" s="1"/>
  <c r="DD296" i="2" s="1"/>
  <c r="DD297" i="2" s="1"/>
  <c r="DD298" i="2" s="1"/>
  <c r="DD299" i="2" s="1"/>
  <c r="DD300" i="2" s="1"/>
  <c r="DD301" i="2" s="1"/>
  <c r="DD302" i="2" s="1"/>
  <c r="W4" i="2" l="1"/>
  <c r="CW4" i="20" s="1"/>
  <c r="W5" i="2"/>
  <c r="CW5" i="20" s="1"/>
  <c r="W3" i="2"/>
  <c r="CW3" i="20" s="1"/>
  <c r="CW1" i="20" s="1"/>
  <c r="CV2" i="20" s="1"/>
  <c r="W7" i="2"/>
  <c r="CW7" i="20" s="1"/>
  <c r="W6" i="2"/>
  <c r="CW6" i="20" s="1"/>
  <c r="W8" i="2"/>
  <c r="CW8" i="20" s="1"/>
  <c r="W11" i="2"/>
  <c r="CW11" i="20" s="1"/>
  <c r="W10" i="2"/>
  <c r="CW10" i="20" s="1"/>
  <c r="W9" i="2"/>
  <c r="CW9" i="20" s="1"/>
  <c r="W12" i="2"/>
  <c r="CW12" i="20" s="1"/>
  <c r="W13" i="2"/>
  <c r="CW13" i="20" s="1"/>
  <c r="W16" i="2"/>
  <c r="CW16" i="20" s="1"/>
  <c r="W15" i="2"/>
  <c r="CW15" i="20" s="1"/>
  <c r="W14" i="2"/>
  <c r="CW14" i="20" s="1"/>
  <c r="W33" i="2"/>
  <c r="CW33" i="20" s="1"/>
  <c r="W18" i="2"/>
  <c r="CW18" i="20" s="1"/>
  <c r="W37" i="2"/>
  <c r="CW37" i="20" s="1"/>
  <c r="W44" i="2"/>
  <c r="CW44" i="20" s="1"/>
  <c r="W21" i="2"/>
  <c r="CW21" i="20" s="1"/>
  <c r="W26" i="2"/>
  <c r="CW26" i="20" s="1"/>
  <c r="W43" i="2"/>
  <c r="CW43" i="20" s="1"/>
  <c r="W63" i="2"/>
  <c r="CW63" i="20" s="1"/>
  <c r="W48" i="2"/>
  <c r="CW48" i="20" s="1"/>
  <c r="W78" i="2"/>
  <c r="CW78" i="20" s="1"/>
  <c r="W67" i="2"/>
  <c r="CW67" i="20" s="1"/>
  <c r="W59" i="2"/>
  <c r="CW59" i="20" s="1"/>
  <c r="W70" i="2"/>
  <c r="CW70" i="20" s="1"/>
  <c r="W42" i="2"/>
  <c r="CW42" i="20" s="1"/>
  <c r="W17" i="2"/>
  <c r="CW17" i="20" s="1"/>
  <c r="W20" i="2"/>
  <c r="CW20" i="20" s="1"/>
  <c r="W61" i="2"/>
  <c r="CW61" i="20" s="1"/>
  <c r="W79" i="2"/>
  <c r="CW79" i="20" s="1"/>
  <c r="W50" i="2"/>
  <c r="CW50" i="20" s="1"/>
  <c r="W71" i="2"/>
  <c r="CW71" i="20" s="1"/>
  <c r="W31" i="2"/>
  <c r="CW31" i="20" s="1"/>
  <c r="W27" i="2"/>
  <c r="CW27" i="20" s="1"/>
  <c r="W24" i="2"/>
  <c r="CW24" i="20" s="1"/>
  <c r="W23" i="2"/>
  <c r="CW23" i="20" s="1"/>
  <c r="W32" i="2"/>
  <c r="CW32" i="20" s="1"/>
  <c r="W40" i="2"/>
  <c r="CW40" i="20" s="1"/>
  <c r="W53" i="2"/>
  <c r="CW53" i="20" s="1"/>
  <c r="W54" i="2"/>
  <c r="CW54" i="20" s="1"/>
  <c r="W35" i="2"/>
  <c r="CW35" i="20" s="1"/>
  <c r="W25" i="2"/>
  <c r="CW25" i="20" s="1"/>
  <c r="W65" i="2"/>
  <c r="CW65" i="20" s="1"/>
  <c r="W77" i="2"/>
  <c r="CW77" i="20" s="1"/>
  <c r="W36" i="2"/>
  <c r="CW36" i="20" s="1"/>
  <c r="W47" i="2"/>
  <c r="CW47" i="20" s="1"/>
  <c r="W74" i="2"/>
  <c r="CW74" i="20" s="1"/>
  <c r="W34" i="2"/>
  <c r="CW34" i="20" s="1"/>
  <c r="W80" i="2"/>
  <c r="CW80" i="20" s="1"/>
  <c r="W38" i="2"/>
  <c r="CW38" i="20" s="1"/>
  <c r="W39" i="2"/>
  <c r="CW39" i="20" s="1"/>
  <c r="W29" i="2"/>
  <c r="CW29" i="20" s="1"/>
  <c r="W68" i="2"/>
  <c r="CW68" i="20" s="1"/>
  <c r="W55" i="2"/>
  <c r="CW55" i="20" s="1"/>
  <c r="W62" i="2"/>
  <c r="CW62" i="20" s="1"/>
  <c r="W56" i="2"/>
  <c r="CW56" i="20" s="1"/>
  <c r="W52" i="2"/>
  <c r="CW52" i="20" s="1"/>
  <c r="W69" i="2"/>
  <c r="CW69" i="20" s="1"/>
  <c r="W76" i="2"/>
  <c r="CW76" i="20" s="1"/>
  <c r="W49" i="2"/>
  <c r="CW49" i="20" s="1"/>
  <c r="W57" i="2"/>
  <c r="CW57" i="20" s="1"/>
  <c r="W60" i="2"/>
  <c r="CW60" i="20" s="1"/>
  <c r="W28" i="2"/>
  <c r="CW28" i="20" s="1"/>
  <c r="W22" i="2"/>
  <c r="CW22" i="20" s="1"/>
  <c r="W64" i="2"/>
  <c r="CW64" i="20" s="1"/>
  <c r="W72" i="2"/>
  <c r="CW72" i="20" s="1"/>
  <c r="W19" i="2"/>
  <c r="CW19" i="20" s="1"/>
  <c r="W46" i="2"/>
  <c r="CW46" i="20" s="1"/>
  <c r="W51" i="2"/>
  <c r="CW51" i="20" s="1"/>
  <c r="W58" i="2"/>
  <c r="CW58" i="20" s="1"/>
  <c r="W41" i="2"/>
  <c r="CW41" i="20" s="1"/>
  <c r="W45" i="2"/>
  <c r="CW45" i="20" s="1"/>
  <c r="W30" i="2"/>
  <c r="CW30" i="20" s="1"/>
  <c r="W73" i="2"/>
  <c r="CW73" i="20" s="1"/>
  <c r="W66" i="2"/>
  <c r="CW66" i="20" s="1"/>
  <c r="W75" i="2"/>
  <c r="CW75" i="20" s="1"/>
  <c r="CW2" i="20" l="1"/>
  <c r="CV3" i="20" s="1"/>
  <c r="CV4" i="20" s="1"/>
  <c r="CV5" i="20" s="1"/>
  <c r="CV6" i="20" s="1"/>
  <c r="CV7" i="20" s="1"/>
  <c r="CV8" i="20" s="1"/>
  <c r="CV9" i="20" s="1"/>
  <c r="CV10" i="20" s="1"/>
  <c r="CV11" i="20" s="1"/>
  <c r="CV12" i="20" s="1"/>
  <c r="CV13" i="20" s="1"/>
  <c r="CV14" i="20" s="1"/>
  <c r="CV15" i="20" s="1"/>
  <c r="CV16" i="20" s="1"/>
  <c r="CV17" i="20" s="1"/>
  <c r="CV18" i="20" s="1"/>
  <c r="CV19" i="20" s="1"/>
  <c r="CV20" i="20" s="1"/>
  <c r="CV21" i="20" s="1"/>
  <c r="CV22" i="20" s="1"/>
  <c r="CV23" i="20" s="1"/>
  <c r="CV24" i="20" s="1"/>
  <c r="CV25" i="20" s="1"/>
  <c r="CV26" i="20" s="1"/>
  <c r="CV27" i="20" s="1"/>
  <c r="CV28" i="20" s="1"/>
  <c r="CV29" i="20" s="1"/>
  <c r="CV30" i="20" s="1"/>
  <c r="CV31" i="20" s="1"/>
  <c r="CV32" i="20" s="1"/>
  <c r="CV33" i="20" s="1"/>
  <c r="CV34" i="20" s="1"/>
  <c r="CV35" i="20" s="1"/>
  <c r="CV36" i="20" s="1"/>
  <c r="CV37" i="20" s="1"/>
  <c r="CV38" i="20" s="1"/>
  <c r="CV39" i="20" s="1"/>
  <c r="CV40" i="20" s="1"/>
  <c r="CV41" i="20" s="1"/>
  <c r="CV42" i="20" s="1"/>
  <c r="CV43" i="20" s="1"/>
  <c r="CV44" i="20" s="1"/>
  <c r="CV45" i="20" s="1"/>
  <c r="CV46" i="20" s="1"/>
  <c r="CV47" i="20" s="1"/>
  <c r="CV48" i="20" s="1"/>
  <c r="CV49" i="20" s="1"/>
  <c r="CV50" i="20" s="1"/>
  <c r="CV51" i="20" s="1"/>
  <c r="CV52" i="20" s="1"/>
  <c r="CV53" i="20" s="1"/>
  <c r="CV54" i="20" s="1"/>
  <c r="CV55" i="20" s="1"/>
  <c r="CV56" i="20" s="1"/>
  <c r="CV57" i="20" s="1"/>
  <c r="CV58" i="20" s="1"/>
  <c r="CV59" i="20" s="1"/>
  <c r="CV60" i="20" s="1"/>
  <c r="CV61" i="20" s="1"/>
  <c r="CV62" i="20" s="1"/>
  <c r="CV63" i="20" s="1"/>
  <c r="CV64" i="20" s="1"/>
  <c r="CV65" i="20" s="1"/>
  <c r="CV66" i="20" s="1"/>
  <c r="CV67" i="20" s="1"/>
  <c r="CV68" i="20" s="1"/>
  <c r="CV69" i="20" s="1"/>
  <c r="CV70" i="20" s="1"/>
  <c r="CV71" i="20" s="1"/>
  <c r="CV72" i="20" s="1"/>
  <c r="CV73" i="20" s="1"/>
  <c r="CV74" i="20" s="1"/>
  <c r="CV75" i="20" s="1"/>
  <c r="CV76" i="20" s="1"/>
  <c r="CV77" i="20" s="1"/>
  <c r="CV78" i="20" s="1"/>
  <c r="CV79" i="20" s="1"/>
  <c r="CV80" i="20" s="1"/>
  <c r="CV81" i="20" s="1"/>
  <c r="CV82" i="20" s="1"/>
  <c r="CV83" i="20" s="1"/>
  <c r="CV84" i="20" s="1"/>
  <c r="CV85" i="20" s="1"/>
  <c r="CV86" i="20" s="1"/>
  <c r="CV87" i="20" s="1"/>
  <c r="CV88" i="20" s="1"/>
  <c r="CV89" i="20" s="1"/>
  <c r="CV90" i="20" s="1"/>
  <c r="CV91" i="20" s="1"/>
  <c r="CV92" i="20" s="1"/>
  <c r="CV93" i="20" s="1"/>
  <c r="CV94" i="20" s="1"/>
  <c r="CV95" i="20" s="1"/>
  <c r="CV96" i="20" s="1"/>
  <c r="CV97" i="20" s="1"/>
  <c r="CV98" i="20" s="1"/>
  <c r="CV99" i="20" s="1"/>
  <c r="CV100" i="20" s="1"/>
  <c r="CV101" i="20" s="1"/>
  <c r="CV102" i="20" s="1"/>
  <c r="CV103" i="20" s="1"/>
  <c r="CV104" i="20" s="1"/>
  <c r="CV105" i="20" s="1"/>
  <c r="CV106" i="20" s="1"/>
  <c r="CV107" i="20" s="1"/>
  <c r="CV108" i="20" s="1"/>
  <c r="CV109" i="20" s="1"/>
  <c r="CV110" i="20" s="1"/>
  <c r="CV111" i="20" s="1"/>
  <c r="CV112" i="20" s="1"/>
  <c r="CV113" i="20" s="1"/>
  <c r="CV114" i="20" s="1"/>
  <c r="CV115" i="20" s="1"/>
  <c r="CV116" i="20" s="1"/>
  <c r="CV117" i="20" s="1"/>
  <c r="CV118" i="20" s="1"/>
  <c r="CV119" i="20" s="1"/>
  <c r="CV120" i="20" s="1"/>
  <c r="CV121" i="20" s="1"/>
  <c r="CV122" i="20" s="1"/>
  <c r="CV123" i="20" s="1"/>
  <c r="CV124" i="20" s="1"/>
  <c r="CV125" i="20" s="1"/>
  <c r="CV126" i="20" s="1"/>
  <c r="CV127" i="20" s="1"/>
  <c r="CV128" i="20" s="1"/>
  <c r="CV129" i="20" s="1"/>
  <c r="CV130" i="20" s="1"/>
  <c r="CV131" i="20" s="1"/>
  <c r="CV132" i="20" s="1"/>
  <c r="CV133" i="20" s="1"/>
  <c r="CV134" i="20" s="1"/>
  <c r="CV135" i="20" s="1"/>
  <c r="CV136" i="20" s="1"/>
  <c r="CV137" i="20" s="1"/>
  <c r="CV138" i="20" s="1"/>
  <c r="CV139" i="20" s="1"/>
  <c r="CV140" i="20" s="1"/>
  <c r="CV141" i="20" s="1"/>
  <c r="CV142" i="20" s="1"/>
  <c r="CV143" i="20" s="1"/>
  <c r="CV144" i="20" s="1"/>
  <c r="CV145" i="20" s="1"/>
  <c r="CV146" i="20" s="1"/>
  <c r="CV147" i="20" s="1"/>
  <c r="CV148" i="20" s="1"/>
  <c r="CV149" i="20" s="1"/>
  <c r="CV150" i="20" s="1"/>
  <c r="CV151" i="20" s="1"/>
  <c r="CV152" i="20" s="1"/>
  <c r="CV153" i="20" s="1"/>
  <c r="CV154" i="20" s="1"/>
  <c r="CV155" i="20" s="1"/>
  <c r="CV156" i="20" s="1"/>
  <c r="CV157" i="20" s="1"/>
  <c r="CV158" i="20" s="1"/>
  <c r="CV159" i="20" s="1"/>
  <c r="CV160" i="20" s="1"/>
  <c r="CV161" i="20" s="1"/>
  <c r="CV162" i="20" s="1"/>
  <c r="CV163" i="20" s="1"/>
  <c r="CV164" i="20" s="1"/>
  <c r="CV165" i="20" s="1"/>
  <c r="CV166" i="20" s="1"/>
  <c r="CV167" i="20" s="1"/>
  <c r="CV168" i="20" s="1"/>
  <c r="CV169" i="20" s="1"/>
  <c r="CV170" i="20" s="1"/>
  <c r="CV171" i="20" s="1"/>
  <c r="CV172" i="20" s="1"/>
  <c r="CV173" i="20" s="1"/>
  <c r="CV174" i="20" s="1"/>
  <c r="CV175" i="20" s="1"/>
  <c r="CV176" i="20" s="1"/>
  <c r="CV177" i="20" s="1"/>
  <c r="CV178" i="20" s="1"/>
  <c r="CV179" i="20" s="1"/>
  <c r="CV180" i="20" s="1"/>
  <c r="CV181" i="20" s="1"/>
  <c r="CV182" i="20" s="1"/>
  <c r="CV183" i="20" s="1"/>
  <c r="CV184" i="20" s="1"/>
  <c r="CV185" i="20" s="1"/>
  <c r="CV186" i="20" s="1"/>
  <c r="CV187" i="20" s="1"/>
  <c r="CV188" i="20" s="1"/>
  <c r="CV189" i="20" s="1"/>
  <c r="CV190" i="20" s="1"/>
  <c r="CV191" i="20" s="1"/>
  <c r="CV192" i="20" s="1"/>
  <c r="CV193" i="20" s="1"/>
  <c r="CV194" i="20" s="1"/>
  <c r="CV195" i="20" s="1"/>
  <c r="CV196" i="20" s="1"/>
  <c r="CV197" i="20" s="1"/>
  <c r="CV198" i="20" s="1"/>
  <c r="CV199" i="20" s="1"/>
  <c r="CV200" i="20" s="1"/>
  <c r="CV201" i="20" s="1"/>
  <c r="CV202" i="20" s="1"/>
  <c r="CV203" i="20" s="1"/>
  <c r="CV204" i="20" s="1"/>
  <c r="CV205" i="20" s="1"/>
  <c r="CV206" i="20" s="1"/>
  <c r="CV207" i="20" s="1"/>
  <c r="CV208" i="20" s="1"/>
  <c r="CV209" i="20" s="1"/>
  <c r="CV210" i="20" s="1"/>
  <c r="CV211" i="20" s="1"/>
  <c r="CV212" i="20" s="1"/>
  <c r="CV213" i="20" s="1"/>
  <c r="CV214" i="20" s="1"/>
  <c r="CV215" i="20" s="1"/>
  <c r="CV216" i="20" s="1"/>
  <c r="CV217" i="20" s="1"/>
  <c r="CV218" i="20" s="1"/>
  <c r="CV219" i="20" s="1"/>
  <c r="CV220" i="20" s="1"/>
  <c r="CV221" i="20" s="1"/>
  <c r="CV222" i="20" s="1"/>
  <c r="CV223" i="20" s="1"/>
  <c r="CV224" i="20" s="1"/>
  <c r="CV225" i="20" s="1"/>
  <c r="CV226" i="20" s="1"/>
  <c r="CV227" i="20" s="1"/>
  <c r="CV228" i="20" s="1"/>
  <c r="CV229" i="20" s="1"/>
  <c r="CV230" i="20" s="1"/>
  <c r="CV231" i="20" s="1"/>
  <c r="CV232" i="20" s="1"/>
  <c r="CV233" i="20" s="1"/>
  <c r="CV234" i="20" s="1"/>
  <c r="CV235" i="20" s="1"/>
  <c r="CV236" i="20" s="1"/>
  <c r="CV237" i="20" s="1"/>
  <c r="CV238" i="20" s="1"/>
  <c r="CV239" i="20" s="1"/>
  <c r="CV240" i="20" s="1"/>
  <c r="CV241" i="20" s="1"/>
  <c r="CV242" i="20" s="1"/>
  <c r="CV243" i="20" s="1"/>
  <c r="CV244" i="20" s="1"/>
  <c r="CV245" i="20" s="1"/>
  <c r="CV246" i="20" s="1"/>
  <c r="CV247" i="20" s="1"/>
  <c r="CV248" i="20" s="1"/>
  <c r="CV249" i="20" s="1"/>
  <c r="CV250" i="20" s="1"/>
  <c r="CV251" i="20" s="1"/>
  <c r="CV252" i="20" s="1"/>
  <c r="CV253" i="20" s="1"/>
  <c r="CV254" i="20" s="1"/>
  <c r="CV255" i="20" s="1"/>
  <c r="CV256" i="20" s="1"/>
  <c r="CV257" i="20" s="1"/>
  <c r="CV258" i="20" s="1"/>
  <c r="CV259" i="20" s="1"/>
  <c r="CV260" i="20" s="1"/>
  <c r="CV261" i="20" s="1"/>
  <c r="CV262" i="20" s="1"/>
  <c r="CV263" i="20" s="1"/>
  <c r="CV264" i="20" s="1"/>
  <c r="CV265" i="20" s="1"/>
  <c r="CV266" i="20" s="1"/>
  <c r="CV267" i="20" s="1"/>
  <c r="CV268" i="20" s="1"/>
  <c r="CV269" i="20" s="1"/>
  <c r="CV270" i="20" s="1"/>
  <c r="CV271" i="20" s="1"/>
  <c r="CV272" i="20" s="1"/>
  <c r="CV273" i="20" s="1"/>
  <c r="CV274" i="20" s="1"/>
  <c r="CV275" i="20" s="1"/>
  <c r="CV276" i="20" s="1"/>
  <c r="CV277" i="20" s="1"/>
  <c r="CV278" i="20" s="1"/>
  <c r="CV279" i="20" s="1"/>
  <c r="CV280" i="20" s="1"/>
  <c r="CV281" i="20" s="1"/>
  <c r="CV282" i="20" s="1"/>
  <c r="CV283" i="20" s="1"/>
  <c r="CV284" i="20" s="1"/>
  <c r="CV285" i="20" s="1"/>
  <c r="CV286" i="20" s="1"/>
  <c r="CV287" i="20" s="1"/>
  <c r="CV288" i="20" s="1"/>
  <c r="CV289" i="20" s="1"/>
  <c r="CV290" i="20" s="1"/>
  <c r="CV291" i="20" s="1"/>
  <c r="CV292" i="20" s="1"/>
  <c r="CV293" i="20" s="1"/>
  <c r="CV294" i="20" s="1"/>
  <c r="CV295" i="20" s="1"/>
  <c r="CV296" i="20" s="1"/>
  <c r="CV297" i="20" s="1"/>
  <c r="CV298" i="20" s="1"/>
  <c r="CV299" i="20" s="1"/>
  <c r="CV300" i="20" s="1"/>
  <c r="CV301" i="20" s="1"/>
  <c r="CV302" i="20" s="1"/>
  <c r="CV303" i="20" s="1"/>
  <c r="CV304" i="20" s="1"/>
  <c r="CV305" i="20" s="1"/>
  <c r="CV306" i="20" s="1"/>
  <c r="CV307" i="20" s="1"/>
  <c r="CV308" i="20" s="1"/>
  <c r="CV309" i="20" s="1"/>
  <c r="CV310" i="20" s="1"/>
  <c r="CV311" i="20" s="1"/>
  <c r="CV312" i="20" s="1"/>
  <c r="CV313" i="20" s="1"/>
  <c r="CV314" i="20" s="1"/>
  <c r="CV315" i="20" s="1"/>
  <c r="CV316" i="20" s="1"/>
  <c r="CV317" i="20" s="1"/>
  <c r="CV318" i="20" s="1"/>
  <c r="CV319" i="20" s="1"/>
  <c r="CV320" i="20" s="1"/>
  <c r="CV321" i="20" s="1"/>
  <c r="CV322" i="20" s="1"/>
  <c r="CV323" i="20" s="1"/>
  <c r="CV324" i="20" s="1"/>
  <c r="CV325" i="20" s="1"/>
  <c r="CV326" i="20" s="1"/>
  <c r="CV327" i="20" s="1"/>
  <c r="CV328" i="20" s="1"/>
  <c r="CV329" i="20" s="1"/>
  <c r="CV330" i="20" s="1"/>
  <c r="CV331" i="20" s="1"/>
  <c r="CV332" i="20" s="1"/>
  <c r="CV333" i="20" s="1"/>
  <c r="CV334" i="20" s="1"/>
  <c r="CV335" i="20" s="1"/>
  <c r="CV336" i="20" s="1"/>
  <c r="CV337" i="20" s="1"/>
  <c r="CV338" i="20" s="1"/>
  <c r="CV339" i="20" s="1"/>
  <c r="CV340" i="20" s="1"/>
  <c r="CV341" i="20" s="1"/>
  <c r="CV342" i="20" s="1"/>
  <c r="CV343" i="20" s="1"/>
  <c r="CV344" i="20" s="1"/>
  <c r="CV345" i="20" s="1"/>
  <c r="CV346" i="20" s="1"/>
  <c r="CV347" i="20" s="1"/>
  <c r="CV348" i="20" s="1"/>
  <c r="CV349" i="20" s="1"/>
  <c r="CV350" i="20" s="1"/>
  <c r="CV351" i="20" s="1"/>
  <c r="CV352" i="20" s="1"/>
  <c r="CV353" i="20" s="1"/>
  <c r="CV354" i="20" s="1"/>
  <c r="CV355" i="20" s="1"/>
  <c r="CV356" i="20" s="1"/>
  <c r="CV357" i="20" s="1"/>
  <c r="CV358" i="20" s="1"/>
  <c r="CV359" i="20" s="1"/>
  <c r="CV360" i="20" s="1"/>
  <c r="CV361" i="20" s="1"/>
  <c r="CV362" i="20" s="1"/>
  <c r="CV363" i="20" s="1"/>
  <c r="CV364" i="20" s="1"/>
  <c r="CV365" i="20" s="1"/>
  <c r="CV366" i="20" s="1"/>
  <c r="CV367" i="20" s="1"/>
  <c r="CV368" i="20" s="1"/>
  <c r="CV369" i="20" s="1"/>
  <c r="CV370" i="20" s="1"/>
  <c r="CV371" i="20" s="1"/>
  <c r="CV372" i="20" s="1"/>
  <c r="CV373" i="20" s="1"/>
  <c r="CV374" i="20" s="1"/>
  <c r="CV375" i="20" s="1"/>
  <c r="CV376" i="20" s="1"/>
  <c r="CV377" i="20" s="1"/>
  <c r="CV378" i="20" s="1"/>
  <c r="CV379" i="20" s="1"/>
  <c r="CV380" i="20" s="1"/>
  <c r="CV381" i="20" s="1"/>
  <c r="CV382" i="20" s="1"/>
  <c r="CV383" i="20" s="1"/>
  <c r="CV384" i="20" s="1"/>
  <c r="CV385" i="20" s="1"/>
  <c r="CV386" i="20" s="1"/>
  <c r="CV387" i="20" s="1"/>
  <c r="CV388" i="20" s="1"/>
  <c r="CV389" i="20" s="1"/>
  <c r="CV390" i="20" s="1"/>
  <c r="CV391" i="20" s="1"/>
  <c r="CV392" i="20" s="1"/>
  <c r="CV393" i="20" s="1"/>
  <c r="CV394" i="20" s="1"/>
  <c r="CV395" i="20" s="1"/>
  <c r="CV396" i="20" s="1"/>
  <c r="CV397" i="20" s="1"/>
  <c r="CV398" i="20" s="1"/>
  <c r="CV399" i="20" s="1"/>
  <c r="CV400" i="20" s="1"/>
  <c r="CV401" i="20" s="1"/>
  <c r="CV402" i="20" s="1"/>
  <c r="CV403" i="20" s="1"/>
  <c r="CV404" i="20" s="1"/>
  <c r="CV405" i="20" s="1"/>
  <c r="CV406" i="20" s="1"/>
  <c r="CV407" i="20" s="1"/>
  <c r="CV408" i="20" s="1"/>
  <c r="CV409" i="20" s="1"/>
  <c r="CV410" i="20" s="1"/>
  <c r="CV411" i="20" s="1"/>
  <c r="CV412" i="20" s="1"/>
  <c r="CV413" i="20" s="1"/>
  <c r="CV414" i="20" s="1"/>
  <c r="CV415" i="20" s="1"/>
  <c r="CV416" i="20" s="1"/>
  <c r="CV417" i="20" s="1"/>
  <c r="CV418" i="20" s="1"/>
  <c r="CV419" i="20" s="1"/>
  <c r="CV420" i="20" s="1"/>
  <c r="CV421" i="20" s="1"/>
  <c r="CV422" i="20" s="1"/>
  <c r="CV423" i="20" s="1"/>
  <c r="CV424" i="20" s="1"/>
  <c r="CV425" i="20" s="1"/>
  <c r="CV426" i="20" s="1"/>
  <c r="CV427" i="20" s="1"/>
  <c r="CV428" i="20" s="1"/>
  <c r="CV429" i="20" s="1"/>
  <c r="CV430" i="20" s="1"/>
  <c r="CV431" i="20" s="1"/>
  <c r="CV432" i="20" s="1"/>
  <c r="CV433" i="20" s="1"/>
  <c r="CV434" i="20" s="1"/>
  <c r="CV435" i="20" s="1"/>
  <c r="CV436" i="20" s="1"/>
  <c r="CV437" i="20" s="1"/>
  <c r="CV438" i="20" s="1"/>
  <c r="CV439" i="20" s="1"/>
  <c r="CV440" i="20" s="1"/>
  <c r="CV441" i="20" s="1"/>
  <c r="CV442" i="20" s="1"/>
  <c r="CV443" i="20" s="1"/>
  <c r="CV444" i="20" s="1"/>
  <c r="CV445" i="20" s="1"/>
  <c r="CV446" i="20" s="1"/>
  <c r="CV447" i="20" s="1"/>
  <c r="CV448" i="20" s="1"/>
  <c r="CV449" i="20" s="1"/>
  <c r="CV450" i="20" s="1"/>
  <c r="CV451" i="20" s="1"/>
  <c r="CV452" i="20" s="1"/>
  <c r="CV453" i="20" s="1"/>
  <c r="CV454" i="20" s="1"/>
  <c r="CV455" i="20" s="1"/>
  <c r="CV456" i="20" s="1"/>
  <c r="CV457" i="20" s="1"/>
  <c r="CV458" i="20" s="1"/>
  <c r="CV459" i="20" s="1"/>
  <c r="CV460" i="20" s="1"/>
  <c r="CV461" i="20" s="1"/>
  <c r="CV462" i="20" s="1"/>
  <c r="CV463" i="20" s="1"/>
  <c r="CV464" i="20" s="1"/>
  <c r="CV465" i="20" s="1"/>
  <c r="CV466" i="20" s="1"/>
  <c r="CV467" i="20" s="1"/>
  <c r="CV468" i="20" s="1"/>
  <c r="CV469" i="20" s="1"/>
  <c r="CV470" i="20" s="1"/>
  <c r="CV471" i="20" s="1"/>
  <c r="CV472" i="20" s="1"/>
  <c r="CV473" i="20" s="1"/>
  <c r="CV474" i="20" s="1"/>
  <c r="CV475" i="20" s="1"/>
  <c r="CV476" i="20" s="1"/>
  <c r="CV477" i="20" s="1"/>
  <c r="CV478" i="20" s="1"/>
  <c r="CV479" i="20" s="1"/>
  <c r="CV480" i="20" s="1"/>
  <c r="CV481" i="20" s="1"/>
  <c r="CV482" i="20" s="1"/>
  <c r="CV483" i="20" s="1"/>
  <c r="CV484" i="20" s="1"/>
  <c r="CV485" i="20" s="1"/>
  <c r="CV486" i="20" s="1"/>
  <c r="CV487" i="20" s="1"/>
  <c r="CV488" i="20" s="1"/>
  <c r="CV489" i="20" s="1"/>
  <c r="CV490" i="20" s="1"/>
  <c r="CV491" i="20" s="1"/>
  <c r="CV492" i="20" s="1"/>
  <c r="CV493" i="20" s="1"/>
  <c r="CV494" i="20" s="1"/>
  <c r="CV495" i="20" s="1"/>
  <c r="CV496" i="20" s="1"/>
  <c r="CV497" i="20" s="1"/>
  <c r="CV498" i="20" s="1"/>
  <c r="CV499" i="20" s="1"/>
  <c r="CV500" i="20" s="1"/>
  <c r="CV501" i="20" s="1"/>
  <c r="CV502" i="20" s="1"/>
  <c r="CV503" i="20" s="1"/>
  <c r="CV504" i="20" s="1"/>
  <c r="CV505" i="20" s="1"/>
  <c r="CV506" i="20" s="1"/>
  <c r="CV507" i="20" s="1"/>
  <c r="CV508" i="20" s="1"/>
  <c r="CV509" i="20" s="1"/>
  <c r="CV510" i="20" s="1"/>
  <c r="CV511" i="20" s="1"/>
  <c r="CV512" i="20" s="1"/>
  <c r="CV513" i="20" s="1"/>
  <c r="CV514" i="20" s="1"/>
  <c r="CV515" i="20" s="1"/>
  <c r="CV516" i="20" s="1"/>
  <c r="CV517" i="20" s="1"/>
  <c r="CV518" i="20" s="1"/>
  <c r="CV519" i="20" s="1"/>
  <c r="CV520" i="20" s="1"/>
  <c r="CV521" i="20" s="1"/>
  <c r="CV522" i="20" s="1"/>
  <c r="CV523" i="20" s="1"/>
  <c r="CV524" i="20" s="1"/>
  <c r="CV525" i="20" s="1"/>
  <c r="CV526" i="20" s="1"/>
  <c r="CV527" i="20" s="1"/>
  <c r="CV528" i="20" s="1"/>
  <c r="CV529" i="20" s="1"/>
  <c r="CV530" i="20" s="1"/>
  <c r="CV531" i="20" s="1"/>
  <c r="CV532" i="20" s="1"/>
  <c r="CV533" i="20" s="1"/>
  <c r="CV534" i="20" s="1"/>
  <c r="CV535" i="20" s="1"/>
  <c r="CV536" i="20" s="1"/>
  <c r="CV537" i="20" s="1"/>
  <c r="CV538" i="20" s="1"/>
  <c r="CV539" i="20" s="1"/>
  <c r="CV540" i="20" s="1"/>
  <c r="CV541" i="20" s="1"/>
  <c r="CV542" i="20" s="1"/>
  <c r="CV543" i="20" s="1"/>
  <c r="CV544" i="20" s="1"/>
  <c r="CV545" i="20" s="1"/>
  <c r="CV546" i="20" s="1"/>
  <c r="CV547" i="20" s="1"/>
  <c r="CV548" i="20" s="1"/>
  <c r="CV549" i="20" s="1"/>
  <c r="CV550" i="20" s="1"/>
  <c r="CV551" i="20" s="1"/>
  <c r="CV552" i="20" s="1"/>
  <c r="CV553" i="20" s="1"/>
  <c r="CV554" i="20" s="1"/>
  <c r="CV555" i="20" s="1"/>
  <c r="CV556" i="20" s="1"/>
  <c r="CV557" i="20" s="1"/>
  <c r="CV558" i="20" s="1"/>
  <c r="CV559" i="20" s="1"/>
  <c r="CV560" i="20" s="1"/>
  <c r="CV561" i="20" s="1"/>
  <c r="CV562" i="20" s="1"/>
  <c r="CV563" i="20" s="1"/>
  <c r="CV564" i="20" s="1"/>
  <c r="CV565" i="20" s="1"/>
  <c r="CV566" i="20" s="1"/>
  <c r="CV567" i="20" s="1"/>
  <c r="CV568" i="20" s="1"/>
  <c r="CV569" i="20" s="1"/>
  <c r="CV570" i="20" s="1"/>
  <c r="CV571" i="20" s="1"/>
  <c r="CV572" i="20" s="1"/>
  <c r="CV573" i="20" s="1"/>
  <c r="CV574" i="20" s="1"/>
  <c r="CV575" i="20" s="1"/>
  <c r="CV576" i="20" s="1"/>
  <c r="CV577" i="20" s="1"/>
  <c r="CV578" i="20" s="1"/>
  <c r="CV579" i="20" s="1"/>
  <c r="CV580" i="20" s="1"/>
  <c r="CV581" i="20" s="1"/>
  <c r="CV582" i="20" s="1"/>
  <c r="CV583" i="20" s="1"/>
  <c r="CV584" i="20" s="1"/>
  <c r="CV585" i="20" s="1"/>
  <c r="CV586" i="20" s="1"/>
  <c r="CV587" i="20" s="1"/>
  <c r="CV588" i="20" s="1"/>
  <c r="CV589" i="20" s="1"/>
  <c r="CV590" i="20" s="1"/>
  <c r="CV591" i="20" s="1"/>
  <c r="CV592" i="20" s="1"/>
  <c r="CV593" i="20" s="1"/>
  <c r="CV594" i="20" s="1"/>
  <c r="CV595" i="20" s="1"/>
  <c r="CV596" i="20" s="1"/>
  <c r="CV597" i="20" s="1"/>
  <c r="CV598" i="20" s="1"/>
  <c r="CV599" i="20" s="1"/>
  <c r="CV600" i="20" s="1"/>
  <c r="CV601" i="20" s="1"/>
  <c r="CV602" i="20" s="1"/>
  <c r="CV603" i="20" s="1"/>
  <c r="CV604" i="20" s="1"/>
  <c r="CV605" i="20" s="1"/>
  <c r="CV606" i="20" s="1"/>
  <c r="CV607" i="20" s="1"/>
  <c r="CV608" i="20" s="1"/>
  <c r="CV609" i="20" s="1"/>
  <c r="CV610" i="20" s="1"/>
  <c r="CV611" i="20" s="1"/>
  <c r="CV612" i="20" s="1"/>
  <c r="CV613" i="20" s="1"/>
  <c r="CV614" i="20" s="1"/>
  <c r="CV615" i="20" s="1"/>
  <c r="CV616" i="20" s="1"/>
  <c r="CV617" i="20" s="1"/>
  <c r="CV618" i="20" s="1"/>
  <c r="CV619" i="20" s="1"/>
  <c r="CV620" i="20" s="1"/>
  <c r="CV621" i="20" s="1"/>
  <c r="CV622" i="20" s="1"/>
  <c r="CV623" i="20" s="1"/>
  <c r="CV624" i="20" s="1"/>
  <c r="CV625" i="20" s="1"/>
  <c r="CV626" i="20" s="1"/>
  <c r="CV627" i="20" s="1"/>
  <c r="CV628" i="20" s="1"/>
  <c r="CV629" i="20" s="1"/>
  <c r="CV630" i="20" s="1"/>
  <c r="CV631" i="20" s="1"/>
  <c r="CV632" i="20" s="1"/>
  <c r="CV633" i="20" s="1"/>
  <c r="CV634" i="20" s="1"/>
  <c r="CV635" i="20" s="1"/>
  <c r="CV636" i="20" s="1"/>
  <c r="CV637" i="20" s="1"/>
  <c r="CV638" i="20" s="1"/>
  <c r="CV639" i="20" s="1"/>
  <c r="CV640" i="20" s="1"/>
  <c r="CV641" i="20" s="1"/>
  <c r="CV642" i="20" s="1"/>
  <c r="CV643" i="20" s="1"/>
  <c r="CV644" i="20" s="1"/>
  <c r="CV645" i="20" s="1"/>
  <c r="CV646" i="20" s="1"/>
  <c r="CV647" i="20" s="1"/>
  <c r="CV648" i="20" s="1"/>
  <c r="CV649" i="20" s="1"/>
  <c r="CV650" i="20" s="1"/>
  <c r="CV651" i="20" s="1"/>
  <c r="CV652" i="20" s="1"/>
  <c r="CV653" i="20" s="1"/>
  <c r="CV654" i="20" s="1"/>
  <c r="CV655" i="20" s="1"/>
  <c r="CV656" i="20" s="1"/>
  <c r="CV657" i="20" s="1"/>
  <c r="CV658" i="20" s="1"/>
  <c r="CV659" i="20" s="1"/>
  <c r="CV660" i="20" s="1"/>
  <c r="CV661" i="20" s="1"/>
  <c r="CV662" i="20" s="1"/>
  <c r="CV663" i="20" s="1"/>
  <c r="CV664" i="20" s="1"/>
  <c r="CV665" i="20" s="1"/>
  <c r="CV666" i="20" s="1"/>
  <c r="CV667" i="20" s="1"/>
  <c r="CV668" i="20" s="1"/>
  <c r="CV669" i="20" s="1"/>
  <c r="CV670" i="20" s="1"/>
  <c r="CV671" i="20" s="1"/>
  <c r="CV672" i="20" s="1"/>
  <c r="CV673" i="20" s="1"/>
  <c r="CV674" i="20" s="1"/>
  <c r="CV675" i="20" s="1"/>
  <c r="CV676" i="20" s="1"/>
  <c r="CV677" i="20" s="1"/>
  <c r="CV678" i="20" s="1"/>
  <c r="CV679" i="20" s="1"/>
  <c r="CV680" i="20" s="1"/>
  <c r="CV681" i="20" s="1"/>
  <c r="CV682" i="20" s="1"/>
  <c r="CV683" i="20" s="1"/>
  <c r="CV684" i="20" s="1"/>
  <c r="CV685" i="20" s="1"/>
  <c r="CV686" i="20" s="1"/>
  <c r="CV687" i="20" s="1"/>
  <c r="CV688" i="20" s="1"/>
  <c r="CV689" i="20" s="1"/>
  <c r="CV690" i="20" s="1"/>
  <c r="CV691" i="20" s="1"/>
  <c r="CV692" i="20" s="1"/>
  <c r="CV693" i="20" s="1"/>
  <c r="CV694" i="20" s="1"/>
  <c r="CV695" i="20" s="1"/>
  <c r="CV696" i="20" s="1"/>
  <c r="CV697" i="20" s="1"/>
  <c r="CV698" i="20" s="1"/>
  <c r="CV699" i="20" s="1"/>
  <c r="CV700" i="20" s="1"/>
  <c r="CV701" i="20" s="1"/>
  <c r="CV702" i="20" s="1"/>
  <c r="CV703" i="20" s="1"/>
  <c r="CV704" i="20" s="1"/>
  <c r="CV705" i="20" s="1"/>
  <c r="CV706" i="20" s="1"/>
  <c r="CV707" i="20" s="1"/>
  <c r="CV708" i="20" s="1"/>
  <c r="CV709" i="20" s="1"/>
  <c r="CV710" i="20" s="1"/>
  <c r="CV711" i="20" s="1"/>
  <c r="CV712" i="20" s="1"/>
  <c r="CV713" i="20" s="1"/>
  <c r="CV714" i="20" s="1"/>
  <c r="CV715" i="20" s="1"/>
  <c r="CV716" i="20" s="1"/>
  <c r="CV717" i="20" s="1"/>
  <c r="CV718" i="20" s="1"/>
  <c r="CV719" i="20" s="1"/>
  <c r="CV720" i="20" s="1"/>
  <c r="CV721" i="20" s="1"/>
  <c r="CV722" i="20" s="1"/>
  <c r="CV723" i="20" s="1"/>
  <c r="CV724" i="20" s="1"/>
  <c r="CV725" i="20" s="1"/>
  <c r="CV726" i="20" s="1"/>
  <c r="CV727" i="20" s="1"/>
  <c r="CV728" i="20" s="1"/>
  <c r="CV729" i="20" s="1"/>
  <c r="CV730" i="20" s="1"/>
  <c r="CV731" i="20" s="1"/>
  <c r="CV732" i="20" s="1"/>
  <c r="CV733" i="20" s="1"/>
  <c r="CV734" i="20" s="1"/>
  <c r="CV735" i="20" s="1"/>
  <c r="CV736" i="20" s="1"/>
  <c r="CV737" i="20" s="1"/>
  <c r="CV738" i="20" s="1"/>
  <c r="CV739" i="20" s="1"/>
  <c r="CV740" i="20" s="1"/>
  <c r="CV741" i="20" s="1"/>
  <c r="CV742" i="20" s="1"/>
  <c r="CV743" i="20" s="1"/>
  <c r="CV744" i="20" s="1"/>
  <c r="CV745" i="20" s="1"/>
  <c r="CV746" i="20" s="1"/>
  <c r="CV747" i="20" s="1"/>
  <c r="CV748" i="20" s="1"/>
  <c r="CV749" i="20" s="1"/>
  <c r="CV750" i="20" s="1"/>
  <c r="CV751" i="20" s="1"/>
  <c r="CV752" i="20" s="1"/>
  <c r="CV753" i="20" s="1"/>
  <c r="CV754" i="20" s="1"/>
  <c r="CV755" i="20" s="1"/>
  <c r="CV756" i="20" s="1"/>
  <c r="CV757" i="20" s="1"/>
  <c r="CV758" i="20" s="1"/>
  <c r="CV759" i="20" s="1"/>
  <c r="CV760" i="20" s="1"/>
  <c r="CV761" i="20" s="1"/>
  <c r="CV762" i="20" s="1"/>
  <c r="CV763" i="20" s="1"/>
  <c r="CV764" i="20" s="1"/>
  <c r="CV765" i="20" s="1"/>
  <c r="CV766" i="20" s="1"/>
  <c r="CV767" i="20" s="1"/>
  <c r="CV768" i="20" s="1"/>
  <c r="CV769" i="20" s="1"/>
  <c r="CV770" i="20" s="1"/>
  <c r="CV771" i="20" s="1"/>
  <c r="CV772" i="20" s="1"/>
  <c r="CV773" i="20" s="1"/>
  <c r="CV774" i="20" s="1"/>
  <c r="CV775" i="20" s="1"/>
  <c r="CV776" i="20" s="1"/>
  <c r="CV777" i="20" s="1"/>
  <c r="CV778" i="20" s="1"/>
  <c r="CV779" i="20" s="1"/>
  <c r="CV780" i="20" s="1"/>
  <c r="CV781" i="20" s="1"/>
  <c r="CV782" i="20" s="1"/>
  <c r="CV783" i="20" s="1"/>
  <c r="CV784" i="20" s="1"/>
  <c r="CV785" i="20" s="1"/>
  <c r="CV786" i="20" s="1"/>
  <c r="CV787" i="20" s="1"/>
  <c r="CV788" i="20" s="1"/>
  <c r="CV789" i="20" s="1"/>
  <c r="CV790" i="20" s="1"/>
  <c r="CV791" i="20" s="1"/>
  <c r="CV792" i="20" s="1"/>
  <c r="CV793" i="20" s="1"/>
  <c r="CV794" i="20" s="1"/>
  <c r="CV795" i="20" s="1"/>
  <c r="CV796" i="20" s="1"/>
  <c r="CV797" i="20" s="1"/>
  <c r="CV798" i="20" s="1"/>
  <c r="CV799" i="20" s="1"/>
  <c r="CV800" i="20" s="1"/>
  <c r="CV801" i="20" s="1"/>
  <c r="CV802" i="20" s="1"/>
  <c r="CV803" i="20" s="1"/>
  <c r="CV804" i="20" s="1"/>
  <c r="CV805" i="20" s="1"/>
  <c r="CV806" i="20" s="1"/>
  <c r="CV807" i="20" s="1"/>
  <c r="CV808" i="20" s="1"/>
  <c r="CV809" i="20" s="1"/>
  <c r="CV810" i="20" s="1"/>
  <c r="CV811" i="20" s="1"/>
  <c r="CV812" i="20" s="1"/>
  <c r="CV813" i="20" s="1"/>
  <c r="CV814" i="20" s="1"/>
  <c r="CV815" i="20" s="1"/>
  <c r="CV816" i="20" s="1"/>
  <c r="CV817" i="20" s="1"/>
  <c r="CV818" i="20" s="1"/>
  <c r="CV819" i="20" s="1"/>
  <c r="CV820" i="20" s="1"/>
  <c r="CV821" i="20" s="1"/>
  <c r="CV822" i="20" s="1"/>
  <c r="CV823" i="20" s="1"/>
  <c r="CV824" i="20" s="1"/>
  <c r="CV825" i="20" s="1"/>
  <c r="CV826" i="20" s="1"/>
  <c r="CV827" i="20" s="1"/>
  <c r="CV828" i="20" s="1"/>
  <c r="CV829" i="20" s="1"/>
  <c r="CV830" i="20" s="1"/>
  <c r="CV831" i="20" s="1"/>
  <c r="CV832" i="20" s="1"/>
  <c r="CV833" i="20" s="1"/>
  <c r="CV834" i="20" s="1"/>
  <c r="CV835" i="20" s="1"/>
  <c r="CV836" i="20" s="1"/>
  <c r="CV837" i="20" s="1"/>
  <c r="CV838" i="20" s="1"/>
  <c r="CV839" i="20" s="1"/>
  <c r="CV840" i="20" s="1"/>
  <c r="CV841" i="20" s="1"/>
  <c r="CV842" i="20" s="1"/>
  <c r="CV843" i="20" s="1"/>
  <c r="CV844" i="20" s="1"/>
  <c r="CV845" i="20" s="1"/>
  <c r="CV846" i="20" s="1"/>
  <c r="CV847" i="20" s="1"/>
  <c r="CV848" i="20" s="1"/>
  <c r="CV849" i="20" s="1"/>
  <c r="CV850" i="20" s="1"/>
  <c r="CV851" i="20" s="1"/>
  <c r="CV852" i="20" s="1"/>
  <c r="CV853" i="20" s="1"/>
  <c r="CV854" i="20" s="1"/>
  <c r="CV855" i="20" s="1"/>
  <c r="CV856" i="20" s="1"/>
  <c r="CV857" i="20" s="1"/>
  <c r="CV858" i="20" s="1"/>
  <c r="CV859" i="20" s="1"/>
  <c r="CV860" i="20" s="1"/>
  <c r="CV861" i="20" s="1"/>
  <c r="CV862" i="20" s="1"/>
  <c r="CV863" i="20" s="1"/>
  <c r="CV864" i="20" s="1"/>
  <c r="CV865" i="20" s="1"/>
  <c r="CV866" i="20" s="1"/>
  <c r="CV867" i="20" s="1"/>
  <c r="CV868" i="20" s="1"/>
  <c r="CV869" i="20" s="1"/>
  <c r="CV870" i="20" s="1"/>
  <c r="CV871" i="20" s="1"/>
  <c r="CV872" i="20" s="1"/>
  <c r="CV873" i="20" s="1"/>
  <c r="CV874" i="20" s="1"/>
  <c r="CV875" i="20" s="1"/>
  <c r="CV876" i="20" s="1"/>
  <c r="CV877" i="20" s="1"/>
  <c r="CV878" i="20" s="1"/>
  <c r="CV879" i="20" s="1"/>
  <c r="CV880" i="20" s="1"/>
  <c r="CV881" i="20" s="1"/>
  <c r="CV882" i="20" s="1"/>
  <c r="CV883" i="20" s="1"/>
  <c r="CV884" i="20" s="1"/>
  <c r="CV885" i="20" s="1"/>
  <c r="CV886" i="20" s="1"/>
  <c r="CV887" i="20" s="1"/>
  <c r="CV888" i="20" s="1"/>
  <c r="CV889" i="20" s="1"/>
  <c r="CV890" i="20" s="1"/>
  <c r="CV891" i="20" s="1"/>
  <c r="CV892" i="20" s="1"/>
  <c r="CV893" i="20" s="1"/>
  <c r="CV894" i="20" s="1"/>
  <c r="CV895" i="20" s="1"/>
  <c r="CV896" i="20" s="1"/>
  <c r="CV897" i="20" s="1"/>
  <c r="CV898" i="20" s="1"/>
  <c r="CV899" i="20" s="1"/>
  <c r="CV900" i="20" s="1"/>
  <c r="CV901" i="20" s="1"/>
  <c r="CV902" i="20" s="1"/>
  <c r="CV903" i="20" s="1"/>
  <c r="CV904" i="20" s="1"/>
  <c r="CV905" i="20" s="1"/>
  <c r="CV906" i="20" s="1"/>
  <c r="CV907" i="20" s="1"/>
  <c r="CV908" i="20" s="1"/>
  <c r="CV909" i="20" s="1"/>
  <c r="CV910" i="20" s="1"/>
  <c r="CV911" i="20" s="1"/>
  <c r="CV912" i="20" s="1"/>
  <c r="CV913" i="20" s="1"/>
  <c r="CV914" i="20" s="1"/>
  <c r="CV915" i="20" s="1"/>
  <c r="CV916" i="20" s="1"/>
  <c r="CV917" i="20" s="1"/>
  <c r="CV918" i="20" s="1"/>
  <c r="CV919" i="20" s="1"/>
  <c r="CV920" i="20" s="1"/>
  <c r="CV921" i="20" s="1"/>
  <c r="CV922" i="20" s="1"/>
  <c r="CV923" i="20" s="1"/>
  <c r="CV924" i="20" s="1"/>
  <c r="CV925" i="20" s="1"/>
  <c r="CV926" i="20" s="1"/>
  <c r="CV927" i="20" s="1"/>
  <c r="CV928" i="20" s="1"/>
  <c r="CV929" i="20" s="1"/>
  <c r="CV930" i="20" s="1"/>
  <c r="CV931" i="20" s="1"/>
  <c r="CV932" i="20" s="1"/>
  <c r="CV933" i="20" s="1"/>
  <c r="CV934" i="20" s="1"/>
  <c r="CV935" i="20" s="1"/>
  <c r="CV936" i="20" s="1"/>
  <c r="CV937" i="20" s="1"/>
  <c r="CV938" i="20" s="1"/>
  <c r="CV939" i="20" s="1"/>
  <c r="CV940" i="20" s="1"/>
  <c r="CV941" i="20" s="1"/>
  <c r="CV942" i="20" s="1"/>
  <c r="CV943" i="20" s="1"/>
  <c r="CV944" i="20" s="1"/>
  <c r="CV945" i="20" s="1"/>
  <c r="CV946" i="20" s="1"/>
  <c r="CV947" i="20" s="1"/>
  <c r="CV948" i="20" s="1"/>
  <c r="CV949" i="20" s="1"/>
  <c r="CV950" i="20" s="1"/>
  <c r="CV951" i="20" s="1"/>
  <c r="CV952" i="20" s="1"/>
  <c r="CV953" i="20" s="1"/>
  <c r="CV954" i="20" s="1"/>
  <c r="CV955" i="20" s="1"/>
  <c r="CV956" i="20" s="1"/>
  <c r="CV957" i="20" s="1"/>
  <c r="CV958" i="20" s="1"/>
  <c r="CV959" i="20" s="1"/>
  <c r="CV960" i="20" s="1"/>
  <c r="CV961" i="20" s="1"/>
  <c r="CV962" i="20" s="1"/>
  <c r="CV963" i="20" s="1"/>
  <c r="CV964" i="20" s="1"/>
  <c r="CV965" i="20" s="1"/>
  <c r="CV966" i="20" s="1"/>
  <c r="CV967" i="20" s="1"/>
  <c r="CV968" i="20" s="1"/>
  <c r="CV969" i="20" s="1"/>
  <c r="CV970" i="20" s="1"/>
  <c r="CV971" i="20" s="1"/>
  <c r="CV972" i="20" s="1"/>
  <c r="CV973" i="20" s="1"/>
  <c r="CV974" i="20" s="1"/>
  <c r="CV975" i="20" s="1"/>
  <c r="CV976" i="20" s="1"/>
  <c r="CV977" i="20" s="1"/>
  <c r="CV978" i="20" s="1"/>
  <c r="CV979" i="20" s="1"/>
  <c r="CV980" i="20" s="1"/>
  <c r="CV981" i="20" s="1"/>
  <c r="CV982" i="20" s="1"/>
  <c r="CV983" i="20" s="1"/>
  <c r="CV984" i="20" s="1"/>
  <c r="CV985" i="20" s="1"/>
  <c r="CV986" i="20" s="1"/>
  <c r="CV987" i="20" s="1"/>
  <c r="CV988" i="20" s="1"/>
  <c r="CV989" i="20" s="1"/>
  <c r="CV990" i="20" s="1"/>
  <c r="CV991" i="20" s="1"/>
  <c r="CV992" i="20" s="1"/>
  <c r="CV993" i="20" s="1"/>
  <c r="CV994" i="20" s="1"/>
  <c r="CV995" i="20" s="1"/>
  <c r="CV996" i="20" s="1"/>
  <c r="CV997" i="20" s="1"/>
  <c r="CV998" i="20" s="1"/>
  <c r="CV999" i="20" s="1"/>
  <c r="CV1000" i="20" s="1"/>
  <c r="CV1001" i="20" s="1"/>
  <c r="CV1002" i="20" s="1"/>
  <c r="CV1003" i="20" s="1"/>
  <c r="CV1004" i="20" s="1"/>
  <c r="CV1005" i="20" s="1"/>
  <c r="CV1006" i="20" s="1"/>
  <c r="CV1007" i="20" s="1"/>
  <c r="CV1008" i="20" s="1"/>
  <c r="CV1009" i="20" s="1"/>
  <c r="CV1010" i="20" s="1"/>
  <c r="CV1011" i="20" s="1"/>
  <c r="CV1012" i="20" s="1"/>
  <c r="CV1013" i="20" s="1"/>
  <c r="CV1014" i="20" s="1"/>
  <c r="CV1015" i="20" s="1"/>
  <c r="CV1016" i="20" s="1"/>
  <c r="CV1017" i="20" s="1"/>
  <c r="CV1018" i="20" s="1"/>
  <c r="CV1019" i="20" s="1"/>
  <c r="CV1020" i="20" s="1"/>
  <c r="CV1021" i="20" s="1"/>
  <c r="CV1022" i="20" s="1"/>
  <c r="CV1023" i="20" s="1"/>
  <c r="CV1024" i="20" s="1"/>
  <c r="CV1025" i="20" l="1"/>
  <c r="CV1026" i="20" s="1"/>
  <c r="CV1027" i="20" s="1"/>
  <c r="CV1028" i="20" s="1"/>
  <c r="CV1029" i="20" s="1"/>
  <c r="CV1030" i="20" s="1"/>
  <c r="CV1031" i="20" s="1"/>
  <c r="CV1032" i="20" s="1"/>
  <c r="CV1033" i="20" s="1"/>
  <c r="CV1034" i="20" s="1"/>
  <c r="CV1035" i="20" s="1"/>
  <c r="CV1036" i="20" s="1"/>
  <c r="CV1037" i="20" s="1"/>
  <c r="CV1038" i="20" s="1"/>
  <c r="CV1039" i="20" s="1"/>
  <c r="CV1040" i="20" s="1"/>
  <c r="CV1041" i="20" s="1"/>
  <c r="CV1042" i="20" s="1"/>
  <c r="CV1043" i="20" s="1"/>
  <c r="CV1044" i="20" s="1"/>
  <c r="CV1045" i="20" s="1"/>
  <c r="CV1046" i="20" s="1"/>
  <c r="CV1047" i="20" s="1"/>
  <c r="CV1048" i="20" s="1"/>
  <c r="CV1049" i="20" s="1"/>
  <c r="CV1050" i="20" s="1"/>
  <c r="CV1051" i="20" s="1"/>
  <c r="CV1052" i="20" s="1"/>
  <c r="CV1053" i="20" s="1"/>
  <c r="CV1054" i="20" s="1"/>
  <c r="CV1055" i="20" s="1"/>
  <c r="CV1056" i="20" s="1"/>
  <c r="CV1057" i="20" s="1"/>
  <c r="CV1058" i="20" s="1"/>
  <c r="CV1059" i="20" s="1"/>
  <c r="CV1060" i="20" s="1"/>
  <c r="CV1061" i="20" s="1"/>
  <c r="CV1062" i="20" s="1"/>
  <c r="CV1063" i="20" s="1"/>
  <c r="CV1064" i="20" s="1"/>
  <c r="CV1065" i="20" s="1"/>
  <c r="CV1066" i="20" s="1"/>
  <c r="CV1067" i="20" s="1"/>
  <c r="CV1068" i="20" s="1"/>
  <c r="CV1069" i="20" s="1"/>
  <c r="CV1070" i="20" s="1"/>
  <c r="CV1071" i="20" s="1"/>
  <c r="CV1072" i="20" s="1"/>
  <c r="CV1073" i="20" s="1"/>
  <c r="CV1074" i="20" s="1"/>
  <c r="CV1075" i="20" s="1"/>
  <c r="CV1076" i="20" s="1"/>
  <c r="CV1077" i="20" s="1"/>
  <c r="CV1078" i="20" s="1"/>
  <c r="CV1079" i="20" s="1"/>
  <c r="CV1080" i="20" s="1"/>
  <c r="CV1081" i="20" s="1"/>
  <c r="CV1082" i="20" s="1"/>
  <c r="CV1083" i="20" s="1"/>
  <c r="CV1084" i="20" s="1"/>
  <c r="CV1085" i="20" s="1"/>
  <c r="CV1086" i="20" s="1"/>
  <c r="CV1087" i="20" s="1"/>
  <c r="CV1088" i="20" s="1"/>
  <c r="CV1089" i="20" s="1"/>
  <c r="CV1090" i="20" s="1"/>
  <c r="CV1091" i="20" s="1"/>
  <c r="CV1092" i="20" s="1"/>
  <c r="CV1093" i="20" s="1"/>
  <c r="CV1094" i="20" s="1"/>
  <c r="CV1095" i="20" s="1"/>
  <c r="CV1096" i="20" s="1"/>
  <c r="CV1097" i="20" s="1"/>
  <c r="CV1098" i="20" s="1"/>
  <c r="CV1099" i="20" s="1"/>
  <c r="CV1100" i="20" s="1"/>
  <c r="CV1101" i="20" s="1"/>
  <c r="CV1102" i="20" s="1"/>
  <c r="CV1103" i="20" s="1"/>
  <c r="CV1104" i="20" s="1"/>
  <c r="CV1105" i="20" s="1"/>
  <c r="CV1106" i="20" s="1"/>
  <c r="CV1107" i="20" s="1"/>
  <c r="CV1108" i="20" s="1"/>
  <c r="CV1109" i="20" s="1"/>
  <c r="CV1110" i="20" s="1"/>
  <c r="CV1111" i="20" s="1"/>
  <c r="CV1112" i="20" s="1"/>
  <c r="CV1113" i="20" s="1"/>
  <c r="CV1114" i="20" s="1"/>
  <c r="CV1115" i="20" s="1"/>
  <c r="CV1116" i="20" s="1"/>
  <c r="CV1117" i="20" s="1"/>
  <c r="CV1118" i="20" s="1"/>
  <c r="CV1119" i="20" s="1"/>
  <c r="CV1120" i="20" s="1"/>
  <c r="CV1121" i="20" s="1"/>
  <c r="CV1122" i="20" s="1"/>
  <c r="CV1123" i="20" s="1"/>
  <c r="CV1124" i="20" s="1"/>
  <c r="CV1125" i="20" s="1"/>
  <c r="CV1126" i="20" s="1"/>
  <c r="CV1127" i="20" s="1"/>
  <c r="CV1128" i="20" s="1"/>
  <c r="CV1129" i="20" s="1"/>
  <c r="CV1130" i="20" s="1"/>
  <c r="CV1131" i="20" s="1"/>
  <c r="CV1132" i="20" s="1"/>
  <c r="CV1133" i="20" s="1"/>
  <c r="CV1134" i="20" s="1"/>
  <c r="CV1135" i="20" s="1"/>
  <c r="CV1136" i="20" s="1"/>
  <c r="CV1137" i="20" s="1"/>
  <c r="CV1138" i="20" s="1"/>
  <c r="CV1139" i="20" s="1"/>
  <c r="CV1140" i="20" s="1"/>
  <c r="CV1141" i="20" s="1"/>
  <c r="CV1142" i="20" s="1"/>
  <c r="CV1143" i="20" s="1"/>
  <c r="CV1144" i="20" s="1"/>
  <c r="CV1145" i="20" s="1"/>
  <c r="CV1146" i="20" s="1"/>
  <c r="CV1147" i="20" s="1"/>
  <c r="CV1148" i="20" s="1"/>
  <c r="CV1149" i="20" s="1"/>
  <c r="CV1150" i="20" s="1"/>
  <c r="CV1151" i="20" s="1"/>
  <c r="CV1152" i="20" s="1"/>
  <c r="CV1153" i="20" s="1"/>
  <c r="CV1154" i="20" s="1"/>
  <c r="CV1155" i="20" s="1"/>
  <c r="CV1156" i="20" s="1"/>
  <c r="CV1157" i="20" s="1"/>
  <c r="CV1158" i="20" s="1"/>
  <c r="CV1159" i="20" s="1"/>
  <c r="CV1160" i="20" s="1"/>
  <c r="CV1161" i="20" s="1"/>
  <c r="CV1162" i="20" s="1"/>
  <c r="CV1163" i="20" s="1"/>
  <c r="CV1164" i="20" s="1"/>
  <c r="CV1165" i="20" s="1"/>
  <c r="CV1166" i="20" s="1"/>
  <c r="CV1167" i="20" s="1"/>
  <c r="CV1168" i="20" s="1"/>
  <c r="CV1169" i="20" s="1"/>
  <c r="CV1170" i="20" s="1"/>
  <c r="CV1171" i="20" s="1"/>
  <c r="CV1172" i="20" s="1"/>
  <c r="CV1173" i="20" s="1"/>
  <c r="CV1174" i="20" s="1"/>
  <c r="CV1175" i="20" s="1"/>
  <c r="CV1176" i="20" s="1"/>
  <c r="CV1177" i="20" s="1"/>
  <c r="CV1178" i="20" s="1"/>
  <c r="CV1179" i="20" s="1"/>
  <c r="CV1180" i="20" s="1"/>
  <c r="CV1181" i="20" s="1"/>
  <c r="CV1182" i="20" s="1"/>
  <c r="CV1183" i="20" s="1"/>
  <c r="CV1184" i="20" s="1"/>
  <c r="CV1185" i="20" s="1"/>
  <c r="CV1186" i="20" s="1"/>
  <c r="CV1187" i="20" s="1"/>
  <c r="CV1188" i="20" s="1"/>
  <c r="CV1189" i="20" s="1"/>
  <c r="CV1190" i="20" s="1"/>
  <c r="CV1191" i="20" s="1"/>
  <c r="CV1192" i="20" s="1"/>
  <c r="CV1193" i="20" s="1"/>
  <c r="CV1194" i="20" s="1"/>
  <c r="CV1195" i="20" s="1"/>
  <c r="CV1196" i="20" s="1"/>
  <c r="CV1197" i="20" s="1"/>
  <c r="CV1198" i="20" s="1"/>
  <c r="CV1199" i="20" s="1"/>
  <c r="CV1200" i="20" s="1"/>
  <c r="CV1201" i="20" s="1"/>
  <c r="CV1202" i="20" s="1"/>
  <c r="CV1203" i="20" s="1"/>
  <c r="CV1204" i="20" s="1"/>
  <c r="CV1205" i="20" s="1"/>
  <c r="CV1206" i="20" s="1"/>
  <c r="CV1207" i="20" s="1"/>
  <c r="CV1208" i="20" s="1"/>
  <c r="CV1209" i="20" s="1"/>
  <c r="CV1210" i="20" s="1"/>
  <c r="CV1211" i="20" s="1"/>
  <c r="CV1212" i="20" s="1"/>
  <c r="CV1213" i="20" s="1"/>
  <c r="CV1214" i="20" s="1"/>
  <c r="CV1215" i="20" s="1"/>
  <c r="CV1216" i="20" s="1"/>
  <c r="CV1217" i="20" s="1"/>
  <c r="CV1218" i="20" s="1"/>
  <c r="CV1219" i="20" s="1"/>
  <c r="CV1220" i="20" s="1"/>
  <c r="CV1221" i="20" s="1"/>
  <c r="CV1222" i="20" s="1"/>
  <c r="CV1223" i="20" s="1"/>
  <c r="CV1224" i="20" s="1"/>
  <c r="CV1225" i="20" s="1"/>
  <c r="CV1226" i="20" s="1"/>
  <c r="CV1227" i="20" s="1"/>
  <c r="CV1228" i="20" s="1"/>
  <c r="CV1229" i="20" s="1"/>
  <c r="CV1230" i="20" s="1"/>
  <c r="CV1231" i="20" s="1"/>
  <c r="CV1232" i="20" s="1"/>
  <c r="CV1233" i="20" s="1"/>
  <c r="CV1234" i="20" s="1"/>
  <c r="CV1235" i="20" s="1"/>
  <c r="CV1236" i="20" s="1"/>
  <c r="CV1237" i="20" s="1"/>
  <c r="CV1238" i="20" s="1"/>
  <c r="CV1239" i="20" s="1"/>
  <c r="CV1240" i="20" s="1"/>
  <c r="CV1241" i="20" s="1"/>
  <c r="CV1242" i="20" s="1"/>
  <c r="CV1243" i="20" s="1"/>
  <c r="CV1244" i="20" s="1"/>
  <c r="CV1245" i="20" s="1"/>
  <c r="CV1246" i="20" s="1"/>
  <c r="CV1247" i="20" s="1"/>
  <c r="CV1248" i="20" s="1"/>
  <c r="CV1249" i="20" s="1"/>
  <c r="CV1250" i="20" s="1"/>
  <c r="CV1251" i="20" s="1"/>
  <c r="CV1252" i="20" s="1"/>
  <c r="CV1253" i="20" s="1"/>
  <c r="CV1254" i="20" s="1"/>
  <c r="CV1255" i="20" s="1"/>
  <c r="CV1256" i="20" s="1"/>
  <c r="CV1257" i="20" s="1"/>
  <c r="CV1258" i="20" s="1"/>
  <c r="CV1259" i="20" s="1"/>
  <c r="CV1260" i="20" s="1"/>
  <c r="CV1261" i="20" s="1"/>
  <c r="CV1262" i="20" s="1"/>
  <c r="CV1263" i="20" s="1"/>
  <c r="CV1264" i="20" s="1"/>
  <c r="CV1265" i="20" s="1"/>
  <c r="CV1266" i="20" s="1"/>
  <c r="CV1267" i="20" s="1"/>
  <c r="CV1268" i="20" s="1"/>
  <c r="CV1269" i="20" s="1"/>
  <c r="CV1270" i="20" s="1"/>
  <c r="CV1271" i="20" s="1"/>
  <c r="CV1272" i="20" s="1"/>
  <c r="CV1273" i="20" s="1"/>
  <c r="CV1274" i="20" s="1"/>
  <c r="CV1275" i="20" s="1"/>
  <c r="CV1276" i="20" s="1"/>
  <c r="CV1277" i="20" s="1"/>
  <c r="CV1278" i="20" s="1"/>
  <c r="CV1279" i="20" s="1"/>
  <c r="CV1280" i="20" s="1"/>
  <c r="CV1281" i="20" s="1"/>
  <c r="CV1282" i="20" s="1"/>
  <c r="CV1283" i="20" s="1"/>
  <c r="CV1284" i="20" s="1"/>
  <c r="CV1285" i="20" s="1"/>
  <c r="CV1286" i="20" s="1"/>
  <c r="CV1287" i="20" s="1"/>
  <c r="CV1288" i="20" s="1"/>
  <c r="CV1289" i="20" s="1"/>
  <c r="CV1290" i="20" s="1"/>
  <c r="CV1291" i="20" s="1"/>
  <c r="CV1292" i="20" s="1"/>
  <c r="CV1293" i="20" s="1"/>
  <c r="CV1294" i="20" s="1"/>
  <c r="CV1295" i="20" s="1"/>
  <c r="CV1296" i="20" s="1"/>
  <c r="CV1297" i="20" s="1"/>
  <c r="CV1298" i="20" s="1"/>
  <c r="CV1299" i="20" s="1"/>
  <c r="CV1300" i="20" s="1"/>
  <c r="CV1301" i="20" s="1"/>
  <c r="CV1302" i="20" s="1"/>
  <c r="CV1303" i="20" s="1"/>
  <c r="CV1304" i="20" s="1"/>
  <c r="CV1305" i="20" s="1"/>
  <c r="CV1306" i="20" s="1"/>
  <c r="CV1307" i="20" s="1"/>
  <c r="CV1308" i="20" s="1"/>
  <c r="CV1309" i="20" s="1"/>
  <c r="CV1310" i="20" s="1"/>
  <c r="CV1311" i="20" s="1"/>
  <c r="CV1312" i="20" s="1"/>
  <c r="CV1313" i="20" s="1"/>
  <c r="CV1314" i="20" s="1"/>
  <c r="CV1315" i="20" s="1"/>
  <c r="CV1316" i="20" s="1"/>
  <c r="CV1317" i="20" s="1"/>
  <c r="CV1318" i="20" s="1"/>
  <c r="CV1319" i="20" s="1"/>
  <c r="CV1320" i="20" s="1"/>
  <c r="CV1321" i="20" s="1"/>
  <c r="CV1322" i="20" s="1"/>
  <c r="CV1323" i="20" s="1"/>
  <c r="CV1324" i="20" s="1"/>
  <c r="CV1325" i="20" s="1"/>
  <c r="CV1326" i="20" s="1"/>
  <c r="CV1327" i="20" s="1"/>
  <c r="CV1328" i="20" s="1"/>
  <c r="CV1329" i="20" s="1"/>
  <c r="CV1330" i="20" s="1"/>
  <c r="CV1331" i="20" s="1"/>
  <c r="CV1332" i="20" s="1"/>
  <c r="CV1333" i="20" s="1"/>
  <c r="CV1334" i="20" s="1"/>
  <c r="CV1335" i="20" s="1"/>
  <c r="CV1336" i="20" s="1"/>
  <c r="CV1337" i="20" s="1"/>
  <c r="CV1338" i="20" s="1"/>
  <c r="CV1339" i="20" s="1"/>
  <c r="CV1340" i="20" s="1"/>
  <c r="CV1341" i="20" s="1"/>
  <c r="CV1342" i="20" s="1"/>
  <c r="CV1343" i="20" s="1"/>
  <c r="CV1344" i="20" s="1"/>
  <c r="CV1345" i="20" s="1"/>
  <c r="CV1346" i="20" s="1"/>
  <c r="CV1347" i="20" s="1"/>
  <c r="CV1348" i="20" s="1"/>
  <c r="CV1349" i="20" s="1"/>
  <c r="CV1350" i="20" s="1"/>
  <c r="CV1351" i="20" s="1"/>
  <c r="CV1352" i="20" s="1"/>
  <c r="CV1353" i="20" s="1"/>
  <c r="CV1354" i="20" s="1"/>
  <c r="CV1355" i="20" s="1"/>
  <c r="CV1356" i="20" s="1"/>
  <c r="CV1357" i="20" s="1"/>
  <c r="CV1358" i="20" s="1"/>
  <c r="CV1359" i="20" s="1"/>
  <c r="CV1360" i="20" s="1"/>
  <c r="CV1361" i="20" s="1"/>
  <c r="CV1362" i="20" s="1"/>
  <c r="CV1363" i="20" s="1"/>
  <c r="CV1364" i="20" s="1"/>
  <c r="CV1365" i="20" s="1"/>
  <c r="CV1366" i="20" s="1"/>
  <c r="CV1367" i="20" s="1"/>
  <c r="CV1368" i="20" s="1"/>
  <c r="CV1369" i="20" s="1"/>
  <c r="CV1370" i="20" s="1"/>
  <c r="CV1371" i="20" s="1"/>
  <c r="CV1372" i="20" s="1"/>
  <c r="CV1373" i="20" s="1"/>
  <c r="CV1374" i="20" s="1"/>
  <c r="CV1375" i="20" s="1"/>
  <c r="CV1376" i="20" s="1"/>
  <c r="CV1377" i="20" s="1"/>
  <c r="CV1378" i="20" s="1"/>
  <c r="CV1379" i="20" s="1"/>
  <c r="CV1380" i="20" s="1"/>
  <c r="CV1381" i="20" s="1"/>
  <c r="CV1382" i="20" s="1"/>
  <c r="CV1383" i="20" s="1"/>
  <c r="CV1384" i="20" s="1"/>
  <c r="CV1385" i="20" s="1"/>
  <c r="CV1386" i="20" s="1"/>
  <c r="CV1387" i="20" s="1"/>
  <c r="CV1388" i="20" s="1"/>
  <c r="CV1389" i="20" s="1"/>
  <c r="CV1390" i="20" s="1"/>
  <c r="CV1391" i="20" s="1"/>
  <c r="CV1392" i="20" s="1"/>
  <c r="CV1393" i="20" s="1"/>
  <c r="CV1394" i="20" s="1"/>
  <c r="CV1395" i="20" s="1"/>
  <c r="CV1396" i="20" s="1"/>
  <c r="CV1397" i="20" s="1"/>
  <c r="CV1398" i="20" s="1"/>
  <c r="CV1399" i="20" s="1"/>
  <c r="CV1400" i="20" s="1"/>
  <c r="CV1401" i="20" s="1"/>
  <c r="CV1402" i="20" s="1"/>
  <c r="CV1403" i="20" s="1"/>
  <c r="CV1404" i="20" s="1"/>
  <c r="CV1405" i="20" s="1"/>
  <c r="CV1406" i="20" s="1"/>
  <c r="CV1407" i="20" s="1"/>
  <c r="CV1408" i="20" s="1"/>
  <c r="CV1409" i="20" s="1"/>
  <c r="CV1410" i="20" s="1"/>
  <c r="CV1411" i="20" s="1"/>
  <c r="CV1412" i="20" s="1"/>
  <c r="CV1413" i="20" s="1"/>
  <c r="CV1414" i="20" s="1"/>
  <c r="CV1415" i="20" s="1"/>
  <c r="CV1416" i="20" s="1"/>
  <c r="CV1417" i="20" s="1"/>
  <c r="CV1418" i="20" s="1"/>
  <c r="CV1419" i="20" s="1"/>
  <c r="CV1420" i="20" s="1"/>
  <c r="CV1421" i="20" s="1"/>
  <c r="CV1422" i="20" s="1"/>
  <c r="CV1423" i="20" s="1"/>
  <c r="CV1424" i="20" s="1"/>
  <c r="CV1425" i="20" s="1"/>
  <c r="CV1426" i="20" s="1"/>
  <c r="CV1427" i="20" s="1"/>
  <c r="CV1428" i="20" s="1"/>
  <c r="CV1429" i="20" s="1"/>
  <c r="CV1430" i="20" s="1"/>
  <c r="CV1431" i="20" s="1"/>
  <c r="CV1432" i="20" s="1"/>
  <c r="CV1433" i="20" s="1"/>
  <c r="CV1434" i="20" s="1"/>
  <c r="CV1435" i="20" s="1"/>
  <c r="CV1436" i="20" s="1"/>
  <c r="CV1437" i="20" s="1"/>
  <c r="CV1438" i="20" s="1"/>
  <c r="CV1439" i="20" s="1"/>
  <c r="CV1440" i="20" s="1"/>
  <c r="CV1441" i="20" l="1"/>
  <c r="CV1442" i="20" s="1"/>
  <c r="CV1443" i="20" s="1"/>
  <c r="CV1444" i="20" s="1"/>
  <c r="CV1445" i="20" s="1"/>
  <c r="CV1446" i="20" s="1"/>
  <c r="CV1447" i="20" s="1"/>
  <c r="CV1448" i="20" s="1"/>
  <c r="CV1449" i="20" s="1"/>
  <c r="CV1450" i="20" s="1"/>
  <c r="CV1451" i="20" s="1"/>
  <c r="CV1452" i="20" s="1"/>
  <c r="CV1453" i="20" s="1"/>
  <c r="CV1454" i="20" s="1"/>
  <c r="CV1455" i="20" s="1"/>
  <c r="CV1456" i="20" s="1"/>
  <c r="CV1457" i="20" s="1"/>
  <c r="CV1458" i="20" s="1"/>
  <c r="CV1459" i="20" s="1"/>
  <c r="CV1460" i="20" s="1"/>
  <c r="CV1461" i="20" s="1"/>
  <c r="CV1462" i="20" s="1"/>
  <c r="CV1463" i="20" s="1"/>
  <c r="CV1464" i="20" s="1"/>
  <c r="CV1465" i="20" s="1"/>
  <c r="CV1466" i="20" s="1"/>
  <c r="CV1467" i="20" s="1"/>
  <c r="CV1468" i="20" s="1"/>
  <c r="CV1469" i="20" s="1"/>
  <c r="CV1470" i="20" s="1"/>
  <c r="CV1471" i="20" s="1"/>
  <c r="CV1472" i="20" s="1"/>
  <c r="CV1473" i="20" s="1"/>
  <c r="CV1474" i="20" s="1"/>
  <c r="CV1475" i="20" s="1"/>
  <c r="CV1476" i="20" s="1"/>
  <c r="CV1477" i="20" s="1"/>
  <c r="CV1478" i="20" s="1"/>
  <c r="CV1479" i="20" s="1"/>
  <c r="CV1480" i="20" s="1"/>
  <c r="CV1481" i="20" s="1"/>
  <c r="CV1482" i="20" s="1"/>
  <c r="CV1483" i="20" s="1"/>
  <c r="CV1484" i="20" s="1"/>
  <c r="CV1485" i="20" s="1"/>
  <c r="CV1486" i="20" s="1"/>
  <c r="CV1487" i="20" s="1"/>
  <c r="CV1488" i="20" s="1"/>
  <c r="CV1489" i="20" s="1"/>
  <c r="CV1490" i="20" s="1"/>
  <c r="CV1491" i="20" s="1"/>
  <c r="CV1492" i="20" s="1"/>
  <c r="CV1493" i="20" s="1"/>
  <c r="CV1494" i="20" s="1"/>
  <c r="CV1495" i="20" s="1"/>
  <c r="CV1496" i="20" s="1"/>
  <c r="CV1497" i="20" s="1"/>
  <c r="CV1498" i="20" s="1"/>
  <c r="CV1499" i="20" s="1"/>
  <c r="CV1500" i="20" s="1"/>
  <c r="CV1501" i="20" s="1"/>
  <c r="CV1502" i="20" s="1"/>
  <c r="CV1503" i="20" s="1"/>
  <c r="CV1504" i="20" s="1"/>
  <c r="CV1505" i="20" s="1"/>
  <c r="CV1506" i="20" s="1"/>
  <c r="CV1507" i="20" s="1"/>
  <c r="CV1508" i="20" s="1"/>
  <c r="CV1509" i="20" s="1"/>
  <c r="CV1510" i="20" s="1"/>
  <c r="CV1511" i="20" s="1"/>
  <c r="CV1512" i="20" s="1"/>
  <c r="CV1513" i="20" s="1"/>
  <c r="CV1514" i="20" s="1"/>
  <c r="CV1515" i="20" s="1"/>
  <c r="CV1516" i="20" s="1"/>
  <c r="CV1517" i="20" s="1"/>
  <c r="CV1518" i="20" s="1"/>
  <c r="CV1519" i="20" s="1"/>
  <c r="CV1520" i="20" s="1"/>
  <c r="CV1521" i="20" s="1"/>
  <c r="CV1522" i="20" s="1"/>
  <c r="CV1523" i="20" s="1"/>
  <c r="CV1524" i="20" s="1"/>
  <c r="CV1525" i="20" s="1"/>
  <c r="CV1526" i="20" s="1"/>
  <c r="CV1527" i="20" s="1"/>
  <c r="CV1528" i="20" s="1"/>
  <c r="CV1529" i="20" s="1"/>
  <c r="CV1530" i="20" s="1"/>
  <c r="CV1531" i="20" s="1"/>
  <c r="CV1532" i="20" s="1"/>
  <c r="CV1533" i="20" s="1"/>
  <c r="CV1534" i="20" s="1"/>
  <c r="CV1535" i="20" s="1"/>
  <c r="CV1536" i="20" s="1"/>
  <c r="CV1537" i="20" s="1"/>
  <c r="CV1538" i="20" s="1"/>
  <c r="CV1539" i="20" s="1"/>
  <c r="CV1540" i="20" s="1"/>
  <c r="CV1541" i="20" s="1"/>
  <c r="CV1542" i="20" s="1"/>
  <c r="CV1543" i="20" s="1"/>
  <c r="CV1544" i="20" s="1"/>
  <c r="CV1545" i="20" s="1"/>
  <c r="CV1546" i="20" s="1"/>
  <c r="CV1547" i="20" s="1"/>
  <c r="CV1548" i="20" s="1"/>
  <c r="CV1549" i="20" s="1"/>
  <c r="CV1550" i="20" s="1"/>
  <c r="CV1551" i="20" s="1"/>
  <c r="CV1552" i="20" s="1"/>
  <c r="CV1553" i="20" s="1"/>
  <c r="CV1554" i="20" s="1"/>
  <c r="CV1555" i="20" s="1"/>
  <c r="CV1556" i="20" s="1"/>
  <c r="CV1557" i="20" s="1"/>
  <c r="CV1558" i="20" s="1"/>
  <c r="CV1559" i="20" s="1"/>
  <c r="CV1560" i="20" s="1"/>
  <c r="CV1561" i="20" s="1"/>
  <c r="CV1562" i="20" s="1"/>
  <c r="CV1563" i="20" s="1"/>
  <c r="CV1564" i="20" s="1"/>
  <c r="CV1565" i="20" s="1"/>
  <c r="CV1566" i="20" s="1"/>
  <c r="CV1567" i="20" s="1"/>
  <c r="CV1568" i="20" s="1"/>
  <c r="CV1569" i="20" s="1"/>
  <c r="CV1570" i="20" s="1"/>
  <c r="CV1571" i="20" s="1"/>
  <c r="CV1572" i="20" s="1"/>
  <c r="CV1573" i="20" s="1"/>
  <c r="CV1574" i="20" s="1"/>
  <c r="CV1575" i="20" s="1"/>
  <c r="CV1576" i="20" s="1"/>
  <c r="CV1577" i="20" s="1"/>
  <c r="CV1578" i="20" s="1"/>
  <c r="CV1579" i="20" s="1"/>
  <c r="CV1580" i="20" s="1"/>
  <c r="CV1581" i="20" s="1"/>
  <c r="CV1582" i="20" s="1"/>
  <c r="CV1583" i="20" s="1"/>
  <c r="CV1584" i="20" s="1"/>
  <c r="CV1585" i="20" s="1"/>
  <c r="CV1586" i="20" s="1"/>
  <c r="CV1587" i="20" s="1"/>
  <c r="CV1588" i="20" s="1"/>
  <c r="CV1589" i="20" s="1"/>
  <c r="CV1590" i="20" s="1"/>
  <c r="CV1591" i="20" s="1"/>
  <c r="CV1592" i="20" s="1"/>
  <c r="CV1593" i="20" s="1"/>
  <c r="CV1594" i="20" s="1"/>
  <c r="CV1595" i="20" s="1"/>
  <c r="CV1596" i="20" s="1"/>
  <c r="CV1597" i="20" s="1"/>
  <c r="CV1598" i="20" s="1"/>
  <c r="CV1599" i="20" s="1"/>
  <c r="CV1600" i="20" s="1"/>
  <c r="CV1601" i="20" s="1"/>
  <c r="CV1602" i="20" s="1"/>
  <c r="CV1603" i="20" s="1"/>
  <c r="CV1604" i="20" s="1"/>
  <c r="CV1605" i="20" s="1"/>
  <c r="CV1606" i="20" s="1"/>
  <c r="CV1607" i="20" s="1"/>
  <c r="CV1608" i="20" s="1"/>
  <c r="CV1609" i="20" s="1"/>
  <c r="CV1610" i="20" s="1"/>
  <c r="CV1611" i="20" s="1"/>
  <c r="CV1612" i="20" s="1"/>
  <c r="CV1613" i="20" s="1"/>
  <c r="CV1614" i="20" s="1"/>
  <c r="CV1615" i="20" s="1"/>
  <c r="CV1616" i="20" s="1"/>
  <c r="CV1617" i="20" s="1"/>
  <c r="CV1618" i="20" s="1"/>
  <c r="CV1619" i="20" s="1"/>
  <c r="CV1620" i="20" s="1"/>
  <c r="CV1621" i="20" s="1"/>
  <c r="CV1622" i="20" s="1"/>
  <c r="CV1623" i="20" s="1"/>
  <c r="CV1624" i="20" s="1"/>
  <c r="CV1625" i="20" s="1"/>
  <c r="CV1626" i="20" s="1"/>
  <c r="CV1627" i="20" s="1"/>
  <c r="CV1628" i="20" s="1"/>
  <c r="CV1629" i="20" s="1"/>
  <c r="CV1630" i="20" s="1"/>
  <c r="CV1631" i="20" s="1"/>
  <c r="CV1632" i="20" s="1"/>
  <c r="CV1633" i="20" s="1"/>
  <c r="CV1634" i="20" s="1"/>
  <c r="CV1635" i="20" s="1"/>
  <c r="CV1636" i="20" s="1"/>
  <c r="CV1637" i="20" s="1"/>
  <c r="CV1638" i="20" s="1"/>
  <c r="CV1639" i="20" s="1"/>
  <c r="CV1640" i="20" s="1"/>
  <c r="CV1641" i="20" s="1"/>
  <c r="CV1642" i="20" s="1"/>
  <c r="CV1643" i="20" s="1"/>
  <c r="CV1644" i="20" s="1"/>
  <c r="CV1645" i="20" s="1"/>
  <c r="CV1646" i="20" s="1"/>
  <c r="CV1647" i="20" s="1"/>
  <c r="CV1648" i="20" s="1"/>
  <c r="CV1649" i="20" s="1"/>
  <c r="CV1650" i="20" s="1"/>
  <c r="CV1651" i="20" s="1"/>
  <c r="CV1652" i="20" s="1"/>
  <c r="CV1653" i="20" s="1"/>
  <c r="CV1654" i="20" s="1"/>
  <c r="CV1655" i="20" s="1"/>
  <c r="CV1656" i="20" s="1"/>
  <c r="CV1657" i="20" s="1"/>
  <c r="CV1658" i="20" s="1"/>
  <c r="CV1659" i="20" s="1"/>
  <c r="CV1660" i="20" s="1"/>
  <c r="CV1661" i="20" s="1"/>
  <c r="CV1662" i="20" s="1"/>
  <c r="CV1663" i="20" s="1"/>
  <c r="CV1664" i="20" s="1"/>
  <c r="CV1665" i="20" s="1"/>
  <c r="CV1666" i="20" s="1"/>
  <c r="CV1667" i="20" s="1"/>
  <c r="CV1668" i="20" s="1"/>
  <c r="CV1669" i="20" s="1"/>
  <c r="CV1670" i="20" s="1"/>
  <c r="CV1671" i="20" s="1"/>
  <c r="CV1672" i="20" s="1"/>
  <c r="CV1673" i="20" s="1"/>
  <c r="CV1674" i="20" s="1"/>
  <c r="CV1675" i="20" s="1"/>
  <c r="CV1676" i="20" s="1"/>
  <c r="CV1677" i="20" s="1"/>
  <c r="CV1678" i="20" s="1"/>
  <c r="CV1679" i="20" s="1"/>
  <c r="CV1680" i="20" s="1"/>
  <c r="CV1681" i="20" s="1"/>
  <c r="CV1682" i="20" s="1"/>
  <c r="CV1683" i="20" s="1"/>
  <c r="CV1684" i="20" s="1"/>
  <c r="CV1685" i="20" s="1"/>
  <c r="CV1686" i="20" s="1"/>
  <c r="CV1687" i="20" s="1"/>
  <c r="CV1688" i="20" s="1"/>
  <c r="CV1689" i="20" s="1"/>
  <c r="CV1690" i="20" s="1"/>
  <c r="CV1691" i="20" s="1"/>
  <c r="CV1692" i="20" s="1"/>
  <c r="CV1693" i="20" s="1"/>
  <c r="CV1694" i="20" s="1"/>
  <c r="CV1695" i="20" s="1"/>
  <c r="CV1696" i="20" s="1"/>
  <c r="CV1697" i="20" s="1"/>
  <c r="CV1698" i="20" s="1"/>
  <c r="CV1699" i="20" s="1"/>
  <c r="CV1700" i="20" s="1"/>
  <c r="CV1701" i="20" s="1"/>
  <c r="CV1702" i="20" s="1"/>
  <c r="CV1703" i="20" s="1"/>
  <c r="CV1704" i="20" s="1"/>
  <c r="CV1705" i="20" s="1"/>
  <c r="CV1706" i="20" s="1"/>
  <c r="CV1707" i="20" s="1"/>
  <c r="CV1708" i="20" s="1"/>
  <c r="CV1709" i="20" s="1"/>
  <c r="CV1710" i="20" s="1"/>
  <c r="CV1711" i="20" s="1"/>
  <c r="CV1712" i="20" s="1"/>
  <c r="CV1713" i="20" s="1"/>
  <c r="CV1714" i="20" s="1"/>
  <c r="CV1715" i="20" s="1"/>
  <c r="CV1716" i="20" s="1"/>
  <c r="CV1717" i="20" s="1"/>
  <c r="CV1718" i="20" s="1"/>
  <c r="CV1719" i="20" s="1"/>
  <c r="CV1720" i="20" s="1"/>
  <c r="CV1721" i="20" s="1"/>
  <c r="CV1722" i="20" s="1"/>
  <c r="CV1723" i="20" s="1"/>
  <c r="CV1724" i="20" s="1"/>
  <c r="CV1725" i="20" s="1"/>
  <c r="CV1726" i="20" s="1"/>
  <c r="CV1727" i="20" s="1"/>
  <c r="CV1728" i="20" s="1"/>
  <c r="CV1729" i="20" s="1"/>
  <c r="CV1730" i="20" s="1"/>
  <c r="CV1731" i="20" s="1"/>
  <c r="CV1732" i="20" s="1"/>
  <c r="CV1733" i="20" s="1"/>
  <c r="CV1734" i="20" s="1"/>
  <c r="CV1735" i="20" s="1"/>
  <c r="CV1736" i="20" s="1"/>
  <c r="CV1737" i="20" s="1"/>
  <c r="CV1738" i="20" s="1"/>
  <c r="CV1739" i="20" s="1"/>
  <c r="CV1740" i="20" s="1"/>
  <c r="CV1741" i="20" s="1"/>
  <c r="CV1742" i="20" s="1"/>
  <c r="CV1743" i="20" s="1"/>
  <c r="CV1744" i="20" s="1"/>
  <c r="CV1745" i="20" s="1"/>
  <c r="CV1746" i="20" s="1"/>
  <c r="CV1747" i="20" s="1"/>
  <c r="CV1748" i="20" s="1"/>
  <c r="CV1749" i="20" s="1"/>
  <c r="CV1750" i="20" s="1"/>
  <c r="CV1751" i="20" s="1"/>
  <c r="CV1752" i="20" s="1"/>
  <c r="CV1753" i="20" s="1"/>
  <c r="CV1754" i="20" s="1"/>
  <c r="CV1755" i="20" s="1"/>
  <c r="CV1756" i="20" s="1"/>
  <c r="CV1757" i="20" s="1"/>
  <c r="CV1758" i="20" s="1"/>
  <c r="CV1759" i="20" s="1"/>
  <c r="CV1760" i="20" s="1"/>
  <c r="CV1761" i="20" s="1"/>
  <c r="CV1762" i="20" s="1"/>
  <c r="CV1763" i="20" s="1"/>
  <c r="CV1764" i="20" s="1"/>
  <c r="CV1765" i="20" s="1"/>
  <c r="CV1766" i="20" s="1"/>
  <c r="CV1767" i="20" s="1"/>
  <c r="CV1768" i="20" s="1"/>
  <c r="CV1769" i="20" s="1"/>
  <c r="CV1770" i="20" s="1"/>
  <c r="CV1771" i="20" s="1"/>
  <c r="CV1772" i="20" s="1"/>
  <c r="CV1773" i="20" s="1"/>
  <c r="CV1774" i="20" s="1"/>
  <c r="CV1775" i="20" s="1"/>
  <c r="CV1776" i="20" s="1"/>
  <c r="CV1777" i="20" s="1"/>
  <c r="CV1778" i="20" s="1"/>
  <c r="CV1779" i="20" s="1"/>
  <c r="CV1780" i="20" s="1"/>
  <c r="CV1781" i="20" s="1"/>
  <c r="CV1782" i="20" s="1"/>
  <c r="CV1783" i="20" s="1"/>
  <c r="CV1784" i="20" s="1"/>
  <c r="CV1785" i="20" s="1"/>
  <c r="CV1786" i="20" s="1"/>
  <c r="CV1787" i="20" s="1"/>
  <c r="CV1788" i="20" s="1"/>
  <c r="CV1789" i="20" s="1"/>
  <c r="CV1790" i="20" s="1"/>
  <c r="CV1791" i="20" s="1"/>
  <c r="CV1792" i="20" s="1"/>
  <c r="CV1793" i="20" s="1"/>
  <c r="CV1794" i="20" s="1"/>
  <c r="CV1795" i="20" s="1"/>
  <c r="CV1796" i="20" s="1"/>
  <c r="CV1797" i="20" s="1"/>
  <c r="CV1798" i="20" s="1"/>
  <c r="CV1799" i="20" s="1"/>
  <c r="CV1800" i="20" s="1"/>
  <c r="CV1801" i="20" s="1"/>
  <c r="CV1802" i="20" s="1"/>
  <c r="CV1803" i="20" s="1"/>
  <c r="CV1804" i="20" s="1"/>
  <c r="CV1805" i="20" s="1"/>
  <c r="CV1806" i="20" s="1"/>
  <c r="CV1807" i="20" s="1"/>
  <c r="CV1808" i="20" s="1"/>
  <c r="CV1809" i="20" s="1"/>
  <c r="CV1810" i="20" s="1"/>
  <c r="CV1811" i="20" s="1"/>
  <c r="CV1812" i="20" s="1"/>
  <c r="CV1813" i="20" s="1"/>
  <c r="CV1814" i="20" s="1"/>
  <c r="CV1815" i="20" s="1"/>
  <c r="CV1816" i="20" s="1"/>
  <c r="CV1817" i="20" s="1"/>
  <c r="CV1818" i="20" s="1"/>
  <c r="CV1819" i="20" s="1"/>
  <c r="CV1820" i="20" s="1"/>
  <c r="CV1821" i="20" s="1"/>
  <c r="CV1822" i="20" s="1"/>
  <c r="CV1823" i="20" s="1"/>
  <c r="CV1824" i="20" s="1"/>
  <c r="CV1825" i="20" s="1"/>
  <c r="CV1826" i="20" s="1"/>
  <c r="CV1827" i="20" s="1"/>
  <c r="CV1828" i="20" s="1"/>
  <c r="CV1829" i="20" s="1"/>
  <c r="CV1830" i="20" s="1"/>
  <c r="CV1831" i="20" s="1"/>
  <c r="CV1832" i="20" s="1"/>
  <c r="CV1833" i="20" s="1"/>
  <c r="CV1834" i="20" s="1"/>
  <c r="CV1835" i="20" s="1"/>
  <c r="CV1836" i="20" s="1"/>
  <c r="CV1837" i="20" s="1"/>
  <c r="CV1838" i="20" s="1"/>
  <c r="CV1839" i="20" s="1"/>
  <c r="CV1840" i="20" s="1"/>
  <c r="CV1841" i="20" s="1"/>
  <c r="B1" i="20" l="1"/>
  <c r="CK1" i="20"/>
  <c r="CI1" i="20"/>
  <c r="AD1" i="20"/>
  <c r="BQ1" i="20"/>
  <c r="H1" i="20"/>
  <c r="S1" i="20"/>
  <c r="F1" i="20"/>
  <c r="AF1" i="20"/>
  <c r="CB1" i="20"/>
  <c r="V1" i="20"/>
  <c r="BH1" i="20"/>
  <c r="BM1" i="20"/>
  <c r="CC1" i="20"/>
  <c r="AL1" i="20"/>
  <c r="Z1" i="20"/>
  <c r="AB1" i="20"/>
  <c r="CH1" i="20"/>
  <c r="AN1" i="20"/>
  <c r="CF1" i="20"/>
  <c r="CL1" i="20"/>
  <c r="BS1" i="20"/>
  <c r="CD1" i="20"/>
  <c r="BI1" i="20"/>
  <c r="G1" i="20"/>
  <c r="U1" i="20"/>
  <c r="D1" i="20"/>
  <c r="CA1" i="20"/>
  <c r="AV1" i="20"/>
  <c r="CN3" i="20" s="1"/>
  <c r="O1" i="20"/>
  <c r="CG1" i="20"/>
  <c r="BK1" i="20"/>
  <c r="CE1" i="20"/>
  <c r="BV1" i="20"/>
  <c r="P1" i="20"/>
  <c r="BD1" i="20"/>
  <c r="AA1" i="20"/>
  <c r="BB1" i="20"/>
  <c r="BU1" i="20"/>
  <c r="CM1" i="20"/>
  <c r="AR1" i="20"/>
  <c r="BE1" i="20"/>
  <c r="AP1" i="20"/>
  <c r="BA1" i="20"/>
  <c r="I1" i="20"/>
  <c r="K1" i="20"/>
  <c r="E1" i="20"/>
  <c r="BN1" i="20"/>
  <c r="AJ1" i="20"/>
  <c r="Y1" i="20"/>
  <c r="BF1" i="20"/>
  <c r="BJ1" i="20"/>
  <c r="C1" i="20"/>
  <c r="AZ1" i="20"/>
  <c r="Q1" i="20"/>
  <c r="BT1" i="20"/>
  <c r="AY1" i="20"/>
  <c r="BW1" i="20"/>
  <c r="BG1" i="20"/>
  <c r="AE1" i="20"/>
  <c r="AH1" i="20"/>
  <c r="AX1" i="20"/>
  <c r="AC1" i="20"/>
  <c r="BO1" i="20"/>
  <c r="AS1" i="20"/>
  <c r="BL1" i="20"/>
  <c r="N1" i="20"/>
  <c r="L1" i="20"/>
  <c r="M1" i="20"/>
  <c r="BP1" i="20"/>
  <c r="AI1" i="20"/>
  <c r="AM1" i="20"/>
  <c r="BR1" i="20"/>
  <c r="X1" i="20"/>
  <c r="AO1" i="20"/>
  <c r="T1" i="20"/>
  <c r="AW1" i="20"/>
  <c r="BZ1" i="20"/>
  <c r="AK1" i="20"/>
  <c r="CJ1" i="20"/>
  <c r="BC1" i="20"/>
  <c r="AG1" i="20"/>
  <c r="BX1" i="20"/>
  <c r="AQ1" i="20"/>
  <c r="BY1" i="20"/>
  <c r="W1" i="20"/>
  <c r="R1" i="20"/>
  <c r="J1" i="20"/>
  <c r="CN19" i="20" l="1"/>
  <c r="CN28" i="20"/>
  <c r="CN5" i="20"/>
  <c r="CN30" i="20"/>
  <c r="CN8" i="20"/>
  <c r="CN21" i="20"/>
  <c r="CN10" i="20"/>
  <c r="AU1" i="20"/>
</calcChain>
</file>

<file path=xl/sharedStrings.xml><?xml version="1.0" encoding="utf-8"?>
<sst xmlns="http://schemas.openxmlformats.org/spreadsheetml/2006/main" count="16758" uniqueCount="2965">
  <si>
    <t>THE ARMIES OF GOOD</t>
  </si>
  <si>
    <t>THE ARMIES OF EVIL</t>
  </si>
  <si>
    <t>OTHER TOOLS</t>
  </si>
  <si>
    <t>PRINTABLE ARMY LISTS</t>
  </si>
  <si>
    <t>Forces of Good</t>
  </si>
  <si>
    <t>Forces of Evil</t>
  </si>
  <si>
    <t>Minas Tirith</t>
  </si>
  <si>
    <t>the Fiefdoms</t>
  </si>
  <si>
    <t>Rohan</t>
  </si>
  <si>
    <t>Arnor</t>
  </si>
  <si>
    <t>Númenor</t>
  </si>
  <si>
    <t>THE FREE PEOPLES..........................</t>
  </si>
  <si>
    <t>Eregion and Rivendell</t>
  </si>
  <si>
    <t>Lothlórien and Mirkwood</t>
  </si>
  <si>
    <t>the Fellowship</t>
  </si>
  <si>
    <t>the Shire</t>
  </si>
  <si>
    <t>Wanderers in the Wild</t>
  </si>
  <si>
    <t>the White Council</t>
  </si>
  <si>
    <t>Durin's Folk</t>
  </si>
  <si>
    <t>Mordor</t>
  </si>
  <si>
    <t>THE FALLEN REALMS..........................</t>
  </si>
  <si>
    <t>MORDOR..........................</t>
  </si>
  <si>
    <t>KINGDOMS OF MEN..........................</t>
  </si>
  <si>
    <t>Isengard</t>
  </si>
  <si>
    <t>Harad and Umbar</t>
  </si>
  <si>
    <t>Eastern Kingdoms</t>
  </si>
  <si>
    <t>MORIA AND ANGMAR..........................</t>
  </si>
  <si>
    <t>Moria</t>
  </si>
  <si>
    <t>Angmar</t>
  </si>
  <si>
    <t>Aragorn, King Elessar</t>
  </si>
  <si>
    <t>Faramir, Captain of Gondor</t>
  </si>
  <si>
    <t>armoured horse</t>
  </si>
  <si>
    <t>Horse</t>
  </si>
  <si>
    <t>Bow</t>
  </si>
  <si>
    <t>Lance</t>
  </si>
  <si>
    <t>Shield</t>
  </si>
  <si>
    <t>Ind</t>
  </si>
  <si>
    <t>Peregrin, Guard of the Citadel</t>
  </si>
  <si>
    <t>Elven Cloak</t>
  </si>
  <si>
    <t>Pony</t>
  </si>
  <si>
    <t>Boromir, Captain of the White Tower</t>
  </si>
  <si>
    <t>The Banner of Minas Tirith</t>
  </si>
  <si>
    <t>Madril, Captain of Ithilien</t>
  </si>
  <si>
    <t>Damrod, Ranger of Ithilien</t>
  </si>
  <si>
    <t>Denethor, Steward of Gondor</t>
  </si>
  <si>
    <t>Beregond</t>
  </si>
  <si>
    <t>Cirion, Lieutenant of Amon Barad</t>
  </si>
  <si>
    <t>Knight of the White Tower</t>
  </si>
  <si>
    <t>Captain of Minas Tirith</t>
  </si>
  <si>
    <t>King of Men</t>
  </si>
  <si>
    <t>Warrior of Minas Tirith</t>
  </si>
  <si>
    <t>Spear</t>
  </si>
  <si>
    <t>Ithilien Guard</t>
  </si>
  <si>
    <t>Knight of Minas Tirith</t>
  </si>
  <si>
    <t>Ranger of Gondor</t>
  </si>
  <si>
    <t>Ranger of Ithilien</t>
  </si>
  <si>
    <t>Citadel Guard</t>
  </si>
  <si>
    <t>Longbow</t>
  </si>
  <si>
    <t>Warrior of Minas Tirith with Banner</t>
  </si>
  <si>
    <t>Ithilien Guard with Banner</t>
  </si>
  <si>
    <t>Knight of Minas Tirith with Banner</t>
  </si>
  <si>
    <t>Guard of the Fountain Court</t>
  </si>
  <si>
    <t>Guard of the Fountain Court with Banner</t>
  </si>
  <si>
    <t>Osgiliath Veteran</t>
  </si>
  <si>
    <t>Points</t>
  </si>
  <si>
    <t>Engineer Captain</t>
  </si>
  <si>
    <t>Flaming ammunition</t>
  </si>
  <si>
    <t>Swift reload</t>
  </si>
  <si>
    <t>War horn</t>
  </si>
  <si>
    <t>Superior construction</t>
  </si>
  <si>
    <t>Siege Veterans</t>
  </si>
  <si>
    <t>Battlecry Trebuchet</t>
  </si>
  <si>
    <t>Avenger Bolt Thrower</t>
  </si>
  <si>
    <t>Extra Crew</t>
  </si>
  <si>
    <t>Prince Imrahil of Dol Amroth</t>
  </si>
  <si>
    <t>Forlong the Fat</t>
  </si>
  <si>
    <t>Angbor the Fearless</t>
  </si>
  <si>
    <t>Duinhir</t>
  </si>
  <si>
    <t>The King of the Dead</t>
  </si>
  <si>
    <t>Captain of Dol Amroth</t>
  </si>
  <si>
    <t>Knight of Dol Amroth</t>
  </si>
  <si>
    <t>Knight of Dol Amroth with Banner</t>
  </si>
  <si>
    <t>Man-at-arms of Dol Amroth</t>
  </si>
  <si>
    <t>Pike</t>
  </si>
  <si>
    <t>Man-at-arms of Dol Amroth with Banner</t>
  </si>
  <si>
    <t>Axeman of Lossarnach</t>
  </si>
  <si>
    <t>Axeman of Lossarnach with Banner</t>
  </si>
  <si>
    <t>Clansman of Lamedon</t>
  </si>
  <si>
    <t>Blackroot Vale Archer</t>
  </si>
  <si>
    <t>Blackroot Vale Archer with Banner</t>
  </si>
  <si>
    <t>Rider of the Dead</t>
  </si>
  <si>
    <t>Warrior of the Dead</t>
  </si>
  <si>
    <t>Warrior of the Dead with Banner</t>
  </si>
  <si>
    <t>Théoden, King of Rohan</t>
  </si>
  <si>
    <t>Heavy armour</t>
  </si>
  <si>
    <t>Théodred, Heir of Rohan</t>
  </si>
  <si>
    <t>Throwing spears</t>
  </si>
  <si>
    <t>Háma, Captain of Rohan</t>
  </si>
  <si>
    <t>Éomer, Marshal of the Riddermark</t>
  </si>
  <si>
    <t>Éomer, Knight of the Pelennor</t>
  </si>
  <si>
    <t>Éowyn, Shield Maiden of Rohan</t>
  </si>
  <si>
    <t>Armour</t>
  </si>
  <si>
    <t>Grimbold of Grimslade</t>
  </si>
  <si>
    <t>Meriadoc, Knight of the Mark</t>
  </si>
  <si>
    <t>Horn of the Riddermark</t>
  </si>
  <si>
    <t>Gamling, Captain of Rohan</t>
  </si>
  <si>
    <t>Royal Standard of Rohan</t>
  </si>
  <si>
    <t>Erkenbrand, Captain of Rohan</t>
  </si>
  <si>
    <t>Captain of Rohan</t>
  </si>
  <si>
    <t>King's Huntsman</t>
  </si>
  <si>
    <t>Eorl the Young</t>
  </si>
  <si>
    <t>Rider of Rohan</t>
  </si>
  <si>
    <t>Rider of Rohan with Banner</t>
  </si>
  <si>
    <t>Rider of Rohan (can't shoot)</t>
  </si>
  <si>
    <t>Westfold Redshield with Banner</t>
  </si>
  <si>
    <t>Westfold Redshield</t>
  </si>
  <si>
    <t>Rohan Outrider</t>
  </si>
  <si>
    <t>Rohan Royal Guard</t>
  </si>
  <si>
    <t>Rohan Royal Guard with Banner</t>
  </si>
  <si>
    <t>Son of Eorl</t>
  </si>
  <si>
    <t>Warrior of Rohan</t>
  </si>
  <si>
    <t>Warrior of Rohan with Banner</t>
  </si>
  <si>
    <t>Helmingas with Banner</t>
  </si>
  <si>
    <t>Helmingas</t>
  </si>
  <si>
    <t>Arvedui, Last King of Arnor</t>
  </si>
  <si>
    <t>Malbeth the Seer</t>
  </si>
  <si>
    <t>Arathorn</t>
  </si>
  <si>
    <t>Captain of Arnor</t>
  </si>
  <si>
    <t>Aragorn, Isildur's Heir</t>
  </si>
  <si>
    <t>Elven cloak</t>
  </si>
  <si>
    <t>Dúnedain</t>
  </si>
  <si>
    <t>Elladan and Elrohir</t>
  </si>
  <si>
    <t>Elf Bow</t>
  </si>
  <si>
    <t>Halbarad Dúnadan</t>
  </si>
  <si>
    <t>Banner of Arwen Evenstar</t>
  </si>
  <si>
    <t>Ranger of the North</t>
  </si>
  <si>
    <t>Ranger of Arnor</t>
  </si>
  <si>
    <t>Warrior of Arnor</t>
  </si>
  <si>
    <t>Warrior of Arnor with Banner</t>
  </si>
  <si>
    <t>Elendil, High King of Gondor and Arnor</t>
  </si>
  <si>
    <t>Isildur</t>
  </si>
  <si>
    <t>Captain of Númenor</t>
  </si>
  <si>
    <t>Warrior of Númenor</t>
  </si>
  <si>
    <t>Warrior of Númenor with Banner</t>
  </si>
  <si>
    <t>Elrond</t>
  </si>
  <si>
    <t>Elrond, Master of Rivendell</t>
  </si>
  <si>
    <t>Gil-galad</t>
  </si>
  <si>
    <t>Erestor</t>
  </si>
  <si>
    <t>Círdan</t>
  </si>
  <si>
    <t>Elf bow</t>
  </si>
  <si>
    <t>Arwen</t>
  </si>
  <si>
    <t>Glorfindel, Lord of the West</t>
  </si>
  <si>
    <t>Gildor Inglorion</t>
  </si>
  <si>
    <t>High Elf Stormcaller</t>
  </si>
  <si>
    <t>High Elf Captain</t>
  </si>
  <si>
    <t>High Elf Warrior</t>
  </si>
  <si>
    <t>High Elf Warrior with Banner</t>
  </si>
  <si>
    <t>Elven Blade</t>
  </si>
  <si>
    <t>King's Guard with Banner</t>
  </si>
  <si>
    <t>King's Guard</t>
  </si>
  <si>
    <t>Galadriel</t>
  </si>
  <si>
    <t>Mirror of Galadriel</t>
  </si>
  <si>
    <t>Celeborn</t>
  </si>
  <si>
    <t>Elven blade</t>
  </si>
  <si>
    <t>Haldir</t>
  </si>
  <si>
    <t>Haldir, Defender of Helm's deep</t>
  </si>
  <si>
    <t>Rúmil</t>
  </si>
  <si>
    <t>Legolas</t>
  </si>
  <si>
    <t>Wood Elf Captain</t>
  </si>
  <si>
    <t>Throwing daggers</t>
  </si>
  <si>
    <t>Wood Elf spear</t>
  </si>
  <si>
    <t>Galadhrim Stormcaller</t>
  </si>
  <si>
    <t>Galadhrim Captain</t>
  </si>
  <si>
    <t>Wood Elf Warrior</t>
  </si>
  <si>
    <t>Wood Elf Warrior with Banner</t>
  </si>
  <si>
    <t>Noldorin Exile with Banner</t>
  </si>
  <si>
    <t>Mirkwood Guard with Banner</t>
  </si>
  <si>
    <t>Mirkwood Guard</t>
  </si>
  <si>
    <t>Noldorin Exile</t>
  </si>
  <si>
    <t>Galadhrim Warrior</t>
  </si>
  <si>
    <t>Galadhrim Warrior with Banner</t>
  </si>
  <si>
    <t>Galadhrim Guard with Banner</t>
  </si>
  <si>
    <t>Galadhrim Guard</t>
  </si>
  <si>
    <t>Galadhrim Knight with Banner</t>
  </si>
  <si>
    <t>Galadhrim Knight</t>
  </si>
  <si>
    <t>Galadhrim Knight Elite with Banner</t>
  </si>
  <si>
    <t>Galadhrim Knight Elite</t>
  </si>
  <si>
    <t>Wood Elf Sentinel</t>
  </si>
  <si>
    <t>Guard of the Galadhrim Court</t>
  </si>
  <si>
    <t>Guard of the Galadhrim Court with Banner</t>
  </si>
  <si>
    <t>Durin, King of Khazad-dûm</t>
  </si>
  <si>
    <t>Mardin</t>
  </si>
  <si>
    <t>Durin's Axe</t>
  </si>
  <si>
    <t>Balin, son of Fundin</t>
  </si>
  <si>
    <t>Dain Ironfoot, King of Erebor</t>
  </si>
  <si>
    <t>Gimli, son of Glóin</t>
  </si>
  <si>
    <t>Flói Stonehand</t>
  </si>
  <si>
    <t>Múrin and Drár</t>
  </si>
  <si>
    <t>Dwarf Captain</t>
  </si>
  <si>
    <t>Throwing axes</t>
  </si>
  <si>
    <t>Dwarf King</t>
  </si>
  <si>
    <t>Shieldbearer</t>
  </si>
  <si>
    <t>Dwarf Warrior</t>
  </si>
  <si>
    <t>Dwarf Warrior with Banner</t>
  </si>
  <si>
    <t>Dwarf bow</t>
  </si>
  <si>
    <t>Two-handed weapon</t>
  </si>
  <si>
    <t>Hearthguard with Banner</t>
  </si>
  <si>
    <t>Hearthguard</t>
  </si>
  <si>
    <t>Dwarf Warrior Iron Hills Vet with Banner</t>
  </si>
  <si>
    <t>Dwarf longbow</t>
  </si>
  <si>
    <t>Dwarf Ranger</t>
  </si>
  <si>
    <t>Dwarf Ranger Iron Hills Veteran</t>
  </si>
  <si>
    <t>Dwarf Warrior Iron Hills Veteran</t>
  </si>
  <si>
    <t>Iron Guard</t>
  </si>
  <si>
    <t>Vault Warden</t>
  </si>
  <si>
    <t>Khazâd Guard</t>
  </si>
  <si>
    <t>Dwarf Ballista</t>
  </si>
  <si>
    <t>Frodo of the Nine Fingers</t>
  </si>
  <si>
    <t>Samwise the Brave</t>
  </si>
  <si>
    <t>Peregrin, Captain of the Shire</t>
  </si>
  <si>
    <t>Meriadoc, Captain of the Shire</t>
  </si>
  <si>
    <t>Paladin Took</t>
  </si>
  <si>
    <t>Lobelia Sackville-Baggins</t>
  </si>
  <si>
    <t>Fredegar Bolger</t>
  </si>
  <si>
    <t>Farmer Maggot</t>
  </si>
  <si>
    <t>Hobbit Militia</t>
  </si>
  <si>
    <t>Battlin' Brandybuck</t>
  </si>
  <si>
    <t>Hobbit Archer</t>
  </si>
  <si>
    <t>Tookish Hunter</t>
  </si>
  <si>
    <t>Shirrif</t>
  </si>
  <si>
    <t>Gandalf the Grey</t>
  </si>
  <si>
    <t>Gandalf's Cart</t>
  </si>
  <si>
    <t>Gandalf the White</t>
  </si>
  <si>
    <t>Shadowfax</t>
  </si>
  <si>
    <t>Aragorn - Strider</t>
  </si>
  <si>
    <t>Andúril, Flame of the West</t>
  </si>
  <si>
    <t>Boromir of Gondor</t>
  </si>
  <si>
    <t>Frodo</t>
  </si>
  <si>
    <t>Mithril Coat</t>
  </si>
  <si>
    <t>Sting</t>
  </si>
  <si>
    <t>Samwise Gamgee</t>
  </si>
  <si>
    <t>Meriadoc Brandybuck</t>
  </si>
  <si>
    <t>Peregrin Took</t>
  </si>
  <si>
    <t>Bill the Pony</t>
  </si>
  <si>
    <t>Sméagol</t>
  </si>
  <si>
    <t>Tom Bombadil</t>
  </si>
  <si>
    <t>Goldberry</t>
  </si>
  <si>
    <t>Treebeard</t>
  </si>
  <si>
    <t>Gwaihir</t>
  </si>
  <si>
    <t>Ghân-buri-Ghân</t>
  </si>
  <si>
    <t>Bilbo Baggins</t>
  </si>
  <si>
    <t>Bandobras Took, the Bullroarer</t>
  </si>
  <si>
    <t>Great Eagle</t>
  </si>
  <si>
    <t>Ent</t>
  </si>
  <si>
    <t>Woses Warrior</t>
  </si>
  <si>
    <t>Saruman the White</t>
  </si>
  <si>
    <t>Galadriel, Protectress of Lothlórien</t>
  </si>
  <si>
    <t>Radagast the Brown</t>
  </si>
  <si>
    <t>Warband 1</t>
  </si>
  <si>
    <t>Warband 2</t>
  </si>
  <si>
    <t>Warband 3</t>
  </si>
  <si>
    <t>Warband 4</t>
  </si>
  <si>
    <t>Warband 5</t>
  </si>
  <si>
    <t>Warband 6</t>
  </si>
  <si>
    <t>Warband 7</t>
  </si>
  <si>
    <t>Warband 8</t>
  </si>
  <si>
    <t>Warband 9</t>
  </si>
  <si>
    <t>Warband 10</t>
  </si>
  <si>
    <t>Warband 11</t>
  </si>
  <si>
    <t>Warband 12</t>
  </si>
  <si>
    <t>Warband 13</t>
  </si>
  <si>
    <t>Warband 14</t>
  </si>
  <si>
    <t>Warband 15</t>
  </si>
  <si>
    <t>Warband 16</t>
  </si>
  <si>
    <t>Warband 17</t>
  </si>
  <si>
    <t>Warband 18</t>
  </si>
  <si>
    <t>Warband 19</t>
  </si>
  <si>
    <t>Warband 20</t>
  </si>
  <si>
    <t>Leader</t>
  </si>
  <si>
    <t>warrior key</t>
  </si>
  <si>
    <t>final key</t>
  </si>
  <si>
    <t>Durbûrz, the Goblin King of Moria</t>
  </si>
  <si>
    <t>Drûzhag the Beastcaller</t>
  </si>
  <si>
    <t>Grôblog</t>
  </si>
  <si>
    <t>Wild Warg Chieftain</t>
  </si>
  <si>
    <t>Moria Goblin Captain</t>
  </si>
  <si>
    <t>Orc bow</t>
  </si>
  <si>
    <t>Moria Goblin Shaman</t>
  </si>
  <si>
    <t>Gundabad Blackshield Captain</t>
  </si>
  <si>
    <t>Gundabad Blackshield Shaman</t>
  </si>
  <si>
    <t>Ashrâk</t>
  </si>
  <si>
    <t>The Balrog</t>
  </si>
  <si>
    <t>Dragon</t>
  </si>
  <si>
    <t>Breathe Fire</t>
  </si>
  <si>
    <t>Fly</t>
  </si>
  <si>
    <t>Tough hide</t>
  </si>
  <si>
    <t>Wyrmtongue</t>
  </si>
  <si>
    <t>Cave Drake</t>
  </si>
  <si>
    <t>The Watcher in the Water</t>
  </si>
  <si>
    <t>Spider Queen</t>
  </si>
  <si>
    <t>Moria Goblin Warrior</t>
  </si>
  <si>
    <t>Moria Goblin Drum</t>
  </si>
  <si>
    <t>Gundabad Blackshield Drummers</t>
  </si>
  <si>
    <t>Bat Swarm</t>
  </si>
  <si>
    <t>Warg Marauder</t>
  </si>
  <si>
    <t>Moria Goblin Prowler</t>
  </si>
  <si>
    <t>Gundabad Blackshield</t>
  </si>
  <si>
    <t>Dweller in the Dark</t>
  </si>
  <si>
    <t>Wild Warg</t>
  </si>
  <si>
    <t>Giant Spider</t>
  </si>
  <si>
    <t>Venom-back Spider</t>
  </si>
  <si>
    <t>Cave Troll</t>
  </si>
  <si>
    <t>Troll Chain</t>
  </si>
  <si>
    <t>The Witch-king of Angmar</t>
  </si>
  <si>
    <t>Horned Fell beast</t>
  </si>
  <si>
    <t>Fell Beast</t>
  </si>
  <si>
    <t>Crown of Morgul</t>
  </si>
  <si>
    <t>armoured Fell beast</t>
  </si>
  <si>
    <t>Morgul blade</t>
  </si>
  <si>
    <t>Flail (two-handed)</t>
  </si>
  <si>
    <t>Extra Might</t>
  </si>
  <si>
    <t>Extra Will</t>
  </si>
  <si>
    <t>Extra Fate</t>
  </si>
  <si>
    <t>The Dwimmerlaik</t>
  </si>
  <si>
    <t>The Tainted</t>
  </si>
  <si>
    <t>Gûlavhar, the Terror of Arnor</t>
  </si>
  <si>
    <t>Buhrdûr, Troll Chieftain</t>
  </si>
  <si>
    <t>Barrow-wight</t>
  </si>
  <si>
    <t>Shade</t>
  </si>
  <si>
    <t>Orc Captain</t>
  </si>
  <si>
    <t>Warg</t>
  </si>
  <si>
    <t>Angmar Orc Shaman</t>
  </si>
  <si>
    <t>Orc Warrior</t>
  </si>
  <si>
    <t>Orc Warrior with Banner</t>
  </si>
  <si>
    <t>Orc Tracker</t>
  </si>
  <si>
    <t>Warg Rider</t>
  </si>
  <si>
    <t>Warg Rider with Banner</t>
  </si>
  <si>
    <t>Spectre</t>
  </si>
  <si>
    <t>Troll chain</t>
  </si>
  <si>
    <t>The Dark Lord Sauron</t>
  </si>
  <si>
    <t>The One Ring</t>
  </si>
  <si>
    <t>The Mouth of Sauron</t>
  </si>
  <si>
    <t>Gothmog, Lieutenant of Morgul</t>
  </si>
  <si>
    <t>Shelob</t>
  </si>
  <si>
    <t>Shagrat, War Leader of Cirith Ungol</t>
  </si>
  <si>
    <t>Shagrat, Captain of Cirith Ungol</t>
  </si>
  <si>
    <t>Grishnákh, Orc Captain</t>
  </si>
  <si>
    <t>Gorbag, Orc Captain</t>
  </si>
  <si>
    <t>Kardûsh the Firecaller</t>
  </si>
  <si>
    <t>Mordor Orc Shaman</t>
  </si>
  <si>
    <t>Morannon Orc Captain</t>
  </si>
  <si>
    <t>Captain of the Black Guard</t>
  </si>
  <si>
    <t>Black Guard Drummer</t>
  </si>
  <si>
    <t>Orc Drummer</t>
  </si>
  <si>
    <t>Castellan of Dol Guldur</t>
  </si>
  <si>
    <t>Black Númenórean Marshall</t>
  </si>
  <si>
    <t>Mordor Uruk-hai Captain</t>
  </si>
  <si>
    <t>Mordor Orc Taskmaster</t>
  </si>
  <si>
    <t>The Necromancer</t>
  </si>
  <si>
    <t>Dol Guldur Orc Shaman</t>
  </si>
  <si>
    <t>Orc Captain of Dol Guldur</t>
  </si>
  <si>
    <t>Orc of Dol Guldur with Banner</t>
  </si>
  <si>
    <t>Orc of Dol Guldur</t>
  </si>
  <si>
    <t>Mordor Troll Chieftain</t>
  </si>
  <si>
    <t>The Betrayer</t>
  </si>
  <si>
    <t>The Dark Marshal</t>
  </si>
  <si>
    <t>Khamûl the Easterling</t>
  </si>
  <si>
    <t>The Knight of Umbar</t>
  </si>
  <si>
    <t>The Shadow Lord</t>
  </si>
  <si>
    <t>The Undying</t>
  </si>
  <si>
    <t>Mordor Uruk-hai</t>
  </si>
  <si>
    <t>Mordor Uruk-hai with Banner</t>
  </si>
  <si>
    <t>Morannon Orc</t>
  </si>
  <si>
    <t>Morannon Orc with Banner</t>
  </si>
  <si>
    <t>Morgul Stalker</t>
  </si>
  <si>
    <t>Morgul Knight</t>
  </si>
  <si>
    <t>Morgul Knight with Banner</t>
  </si>
  <si>
    <t>Black Númenórean with Banner</t>
  </si>
  <si>
    <t>Black Númenórean</t>
  </si>
  <si>
    <t>Black Guard of Barad-dûr</t>
  </si>
  <si>
    <t>Black Guard of Barad-dûr with Banner</t>
  </si>
  <si>
    <t>Great Beast of Gorgoroth</t>
  </si>
  <si>
    <t>Mordor Troll</t>
  </si>
  <si>
    <t>War Drum</t>
  </si>
  <si>
    <t>Troll</t>
  </si>
  <si>
    <t>Mordor Siege Bow</t>
  </si>
  <si>
    <t>Mordor War Catapult</t>
  </si>
  <si>
    <t>Severed Heads</t>
  </si>
  <si>
    <t>Upgraded Crew</t>
  </si>
  <si>
    <t>Saruman</t>
  </si>
  <si>
    <t>Lurtz</t>
  </si>
  <si>
    <t>Uglúk</t>
  </si>
  <si>
    <t>Gríma Wormtongue</t>
  </si>
  <si>
    <t>Thrydan Wolfsbane</t>
  </si>
  <si>
    <t>Sharku</t>
  </si>
  <si>
    <t>Vraskû</t>
  </si>
  <si>
    <t>Mauhúr</t>
  </si>
  <si>
    <t>Uruk-hai Captain</t>
  </si>
  <si>
    <t>Crossbow</t>
  </si>
  <si>
    <t>Uruk-hai Shaman</t>
  </si>
  <si>
    <t>Dunlending Chieftain</t>
  </si>
  <si>
    <t>Sharkey and Worm</t>
  </si>
  <si>
    <t>Uruk-hai Scout</t>
  </si>
  <si>
    <t>Uruk-hai Scout with Banner</t>
  </si>
  <si>
    <t>Uruk-hai Warrior</t>
  </si>
  <si>
    <t>Uruk-hai Warrior with Banner</t>
  </si>
  <si>
    <t>Uruk-hai Berserker</t>
  </si>
  <si>
    <t>Feral Uruk-hai</t>
  </si>
  <si>
    <t>Isengard Troll</t>
  </si>
  <si>
    <t>Dunlending Warrior</t>
  </si>
  <si>
    <t>Dunlending Warrior with Banner</t>
  </si>
  <si>
    <t>Wild Man of Dunland</t>
  </si>
  <si>
    <t>Ruffian</t>
  </si>
  <si>
    <t>Whip</t>
  </si>
  <si>
    <t>Uruk-hai Demolition Team</t>
  </si>
  <si>
    <t>Flaming brand</t>
  </si>
  <si>
    <t>Isengard Assault Ballista</t>
  </si>
  <si>
    <t>Suladân the Serpent Lord</t>
  </si>
  <si>
    <t>Hâsharin</t>
  </si>
  <si>
    <t>Dalamyr, Fleetmaster of Umbar</t>
  </si>
  <si>
    <t>The Golden King of Abrakhân</t>
  </si>
  <si>
    <t>Haradrim King</t>
  </si>
  <si>
    <t>War spear</t>
  </si>
  <si>
    <t>Haradrim Chieftain</t>
  </si>
  <si>
    <t>Haradrim Taskmaster</t>
  </si>
  <si>
    <t>Corsair Captain</t>
  </si>
  <si>
    <t>Corsair Bo'sun</t>
  </si>
  <si>
    <t>Mâhud King</t>
  </si>
  <si>
    <t>War camel</t>
  </si>
  <si>
    <t>Blowpipe</t>
  </si>
  <si>
    <t>Mâhud Tribesmaster</t>
  </si>
  <si>
    <t>War Mûmak of Harad</t>
  </si>
  <si>
    <t>Gnarled Hide</t>
  </si>
  <si>
    <t>Mahûd Beastmaster</t>
  </si>
  <si>
    <t>Rappelling Lines</t>
  </si>
  <si>
    <t>Foul Temperament</t>
  </si>
  <si>
    <t>Sigils of Defiance</t>
  </si>
  <si>
    <t>Tusk Weapons</t>
  </si>
  <si>
    <t>Haradrim Warrior</t>
  </si>
  <si>
    <t>Haradrim Warrior with Banner</t>
  </si>
  <si>
    <t>Warrior of Abrakhân with Banner</t>
  </si>
  <si>
    <t>Warrior of Abrakhân</t>
  </si>
  <si>
    <t>Warrior of Kârna with Banner</t>
  </si>
  <si>
    <t>Warrior of Kârna</t>
  </si>
  <si>
    <t>Haradrim Raider</t>
  </si>
  <si>
    <t>Haradrim Raider with Banner</t>
  </si>
  <si>
    <t>Abrakhân Raider with Banner</t>
  </si>
  <si>
    <t>Abrakhân Raider</t>
  </si>
  <si>
    <t>Serpent Guard</t>
  </si>
  <si>
    <t>Serpent Rider</t>
  </si>
  <si>
    <t>Watcher of Kârna</t>
  </si>
  <si>
    <t>Abrakhân Merchant Guard</t>
  </si>
  <si>
    <t>Corsair of Umbar</t>
  </si>
  <si>
    <t>Corsair Reaver</t>
  </si>
  <si>
    <t>Corsair Arbalester</t>
  </si>
  <si>
    <t>Castellan of Umbar with Banner</t>
  </si>
  <si>
    <t>Castellan of Umbar</t>
  </si>
  <si>
    <t>Venomblade Knight with Banner</t>
  </si>
  <si>
    <t>Venomblade Knight</t>
  </si>
  <si>
    <t>Mahûd Warrior</t>
  </si>
  <si>
    <t>Mahûd Warrior with Banner</t>
  </si>
  <si>
    <t>Mahûd Raider</t>
  </si>
  <si>
    <t>Mahûd Raider with Banner</t>
  </si>
  <si>
    <t>Half Troll of Far Harad</t>
  </si>
  <si>
    <t>Amdûr, Lord of Blades</t>
  </si>
  <si>
    <t>Easterling Captain</t>
  </si>
  <si>
    <t>Easterling halberd</t>
  </si>
  <si>
    <t>Easterling Dragon Knight</t>
  </si>
  <si>
    <t>Easterling War Priest</t>
  </si>
  <si>
    <t>Khandish King</t>
  </si>
  <si>
    <t>Khandish chariot</t>
  </si>
  <si>
    <t>Khandish Chieftain</t>
  </si>
  <si>
    <t>Easterling Warrior</t>
  </si>
  <si>
    <t>Easterling Warrior with Banner</t>
  </si>
  <si>
    <t>Black Dragon Warrior with Banner</t>
  </si>
  <si>
    <t>Black Dragon Warrior</t>
  </si>
  <si>
    <t>Easterling war drum</t>
  </si>
  <si>
    <t>Easterling Kataphrakt</t>
  </si>
  <si>
    <t>Easterling Kataphrakt with Banner</t>
  </si>
  <si>
    <t>Black Dragon Kataphrakt with Banner</t>
  </si>
  <si>
    <t>Black Dragon Kataphrakt</t>
  </si>
  <si>
    <t>Khandish Warrior</t>
  </si>
  <si>
    <t>Khandish Charioteer</t>
  </si>
  <si>
    <t>Khandish Horseman</t>
  </si>
  <si>
    <t>Khandish Horseman (can't shoot)</t>
  </si>
  <si>
    <t>Total Points</t>
  </si>
  <si>
    <t>Total Units</t>
  </si>
  <si>
    <t>Units</t>
  </si>
  <si>
    <t>Bow Limit</t>
  </si>
  <si>
    <t>Bow limit</t>
  </si>
  <si>
    <t>Warrior units</t>
  </si>
  <si>
    <t>Orc Engineer Captain</t>
  </si>
  <si>
    <t>Uruk-hai Engineer Captain</t>
  </si>
  <si>
    <t>Rocks</t>
  </si>
  <si>
    <t>pika</t>
  </si>
  <si>
    <t>warning</t>
  </si>
  <si>
    <t>limit</t>
  </si>
  <si>
    <t>units</t>
  </si>
  <si>
    <t>Uruk-hai Marauder with Banner</t>
  </si>
  <si>
    <t>Uruk-hai Marauder</t>
  </si>
  <si>
    <t>extra</t>
  </si>
  <si>
    <t>King's Champion &amp; Heralds</t>
  </si>
  <si>
    <t>Dwarf Engineer Captain</t>
  </si>
  <si>
    <t>auxiliar de 1</t>
  </si>
  <si>
    <t>Introduction</t>
  </si>
  <si>
    <t>This is very important: NEVER drag cells around, seriously it messes up the formulas.</t>
  </si>
  <si>
    <t>The file may be set as read only, since the army creator has an allies system it would be unadvisable to leave an army on the creator. This can also be easily changed in the file’s properties if you wish to do it.</t>
  </si>
  <si>
    <t>Navigating</t>
  </si>
  <si>
    <t>Building Armies</t>
  </si>
  <si>
    <t>Allies</t>
  </si>
  <si>
    <t>Extras</t>
  </si>
  <si>
    <t>Feedback and errors</t>
  </si>
  <si>
    <t>For feedback or to report bugs look me up in this site:</t>
  </si>
  <si>
    <t>In case you forgot where to get the file, you can download the latest version at:</t>
  </si>
  <si>
    <t>LK's files</t>
  </si>
  <si>
    <t>This is an Excel file created to aid in army building. It does not include certain restrictions such as being only able to take a single named hero or one banner per hero so keep those in mind when using this tool.</t>
  </si>
  <si>
    <t>The entire document might be protected as a precaution but there is no password so feel free to unprotect it.</t>
  </si>
  <si>
    <t>The Units and Points in that army list can be found in the top bar along with the Bow Limit count and the Total Units and Total Points across all allied armies. The Bow Limit count turns red if you go over the limit.</t>
  </si>
  <si>
    <t>Right below these values there is a blank space where the warbands you select will appear, if you take too many warriors in a warband it will turn red. You can see how many Warriors  you can still add next to the warband number.</t>
  </si>
  <si>
    <t>Or you could just use the tabs below to navigate, up to you.</t>
  </si>
  <si>
    <t>Odds of winning a fight calculator (because I like probabilities and I never did finish my old file)</t>
  </si>
  <si>
    <t>Hope you find the file useful, LonelyKnight</t>
  </si>
  <si>
    <t>Warbands</t>
  </si>
  <si>
    <t>You can also navigate the file using the bottom tabs if you prefer.</t>
  </si>
  <si>
    <t>In this sheet you can also find a few extras to the right and… well these instructions.</t>
  </si>
  <si>
    <t>Ringwraith (1)</t>
  </si>
  <si>
    <t>Ringwraith (2)</t>
  </si>
  <si>
    <t>Ringwraith (3)</t>
  </si>
  <si>
    <t>Ringwraith (4)</t>
  </si>
  <si>
    <t>FORCES OF GOOD</t>
  </si>
  <si>
    <t>Total Units:</t>
  </si>
  <si>
    <t>Total Points:</t>
  </si>
  <si>
    <t>Break Point:</t>
  </si>
  <si>
    <t>25%:</t>
  </si>
  <si>
    <t>Name</t>
  </si>
  <si>
    <t>Race</t>
  </si>
  <si>
    <t>Movement</t>
  </si>
  <si>
    <t>F</t>
  </si>
  <si>
    <t>S</t>
  </si>
  <si>
    <t>D</t>
  </si>
  <si>
    <t>A</t>
  </si>
  <si>
    <t>W</t>
  </si>
  <si>
    <t>C</t>
  </si>
  <si>
    <t>Might</t>
  </si>
  <si>
    <t>Will</t>
  </si>
  <si>
    <t>Fate</t>
  </si>
  <si>
    <t xml:space="preserve"> ---- </t>
  </si>
  <si>
    <t>-</t>
  </si>
  <si>
    <t>Aragorn, King Elessar2.</t>
  </si>
  <si>
    <t>Armoured Horse</t>
  </si>
  <si>
    <t>Faramir, Captain of Gondor1.</t>
  </si>
  <si>
    <t>Faramir, Captain of Gondor2.</t>
  </si>
  <si>
    <t>Peregrin, Guard of the Citadel1.</t>
  </si>
  <si>
    <t>Boromir, Captain of the White Tower1.</t>
  </si>
  <si>
    <t>Beregond1.</t>
  </si>
  <si>
    <t>Captain of Minas Tirith1.</t>
  </si>
  <si>
    <t>King of Men1.</t>
  </si>
  <si>
    <t>King of Men2.</t>
  </si>
  <si>
    <t>Citadel Guard1.</t>
  </si>
  <si>
    <t>Minas Tirith Crewman</t>
  </si>
  <si>
    <t>Battlecry Trebuchet3.</t>
  </si>
  <si>
    <t>Minas Tirith Engineer Captain</t>
  </si>
  <si>
    <t>Avenger Bolt Thrower3.</t>
  </si>
  <si>
    <t>Prince Imrahil of Dol Amroth2.</t>
  </si>
  <si>
    <t>Forlong the Fat1.</t>
  </si>
  <si>
    <t>Captain of Dol Amroth2.</t>
  </si>
  <si>
    <t>Knight of Dol Amroth with Banner2.</t>
  </si>
  <si>
    <t>Knight of Dol Amroth2.</t>
  </si>
  <si>
    <t>Théoden, King of Rohan1.</t>
  </si>
  <si>
    <t>Théoden, King of Rohan2.</t>
  </si>
  <si>
    <t>Théodred, Heir of Rohan1.</t>
  </si>
  <si>
    <t>Háma, Captain of Rohan1.</t>
  </si>
  <si>
    <t>Éomer, Marshal of the Riddermark1.</t>
  </si>
  <si>
    <t>Éomer, Knight of the Pelennor2.</t>
  </si>
  <si>
    <t>Éowyn, Shield Maiden of Rohan1.</t>
  </si>
  <si>
    <t>Meriadoc, Knight of the Mark1.</t>
  </si>
  <si>
    <t>Gamling, Captain of Rohan1.</t>
  </si>
  <si>
    <t>Erkenbrand, Captain of Rohan1.</t>
  </si>
  <si>
    <t>Captain of Rohan1.</t>
  </si>
  <si>
    <t>Pureblood Steed</t>
  </si>
  <si>
    <t>Westfold Redshield  (can't shoot)</t>
  </si>
  <si>
    <t>Rohan Outrider1.</t>
  </si>
  <si>
    <t>Rohan Royal Guard with Banner1.</t>
  </si>
  <si>
    <t>Rohan Royal Guard1.</t>
  </si>
  <si>
    <t>Elladan and Elrohir1.</t>
  </si>
  <si>
    <t>Halbarad Dúnadan1.</t>
  </si>
  <si>
    <t>Ranger of the North1.</t>
  </si>
  <si>
    <t>Elendil, High King of Gondor and Arnor1.</t>
  </si>
  <si>
    <t>Isildur1.</t>
  </si>
  <si>
    <t>Captain of Númenor1.</t>
  </si>
  <si>
    <t>Arwen1.</t>
  </si>
  <si>
    <t>Glorfindel, Lord of the West1.</t>
  </si>
  <si>
    <t>High Elf Captain1.</t>
  </si>
  <si>
    <t>Legolas1.</t>
  </si>
  <si>
    <t>Galadhrim Captain2.</t>
  </si>
  <si>
    <t>Galadhrim Guard1.</t>
  </si>
  <si>
    <t>Múrin</t>
  </si>
  <si>
    <t>Drár</t>
  </si>
  <si>
    <t>King's Champion</t>
  </si>
  <si>
    <t>Herald</t>
  </si>
  <si>
    <t>Vault Warden Iron Shield</t>
  </si>
  <si>
    <t>Vault Warden Foe Spear</t>
  </si>
  <si>
    <t>Dwarf Crewman</t>
  </si>
  <si>
    <t>Dwarf Ballista3.</t>
  </si>
  <si>
    <t>Frodo of the Nine Fingers1.</t>
  </si>
  <si>
    <t>Samwise the Brave1.</t>
  </si>
  <si>
    <t>Peregrin, Captain of the Shire1.</t>
  </si>
  <si>
    <t>Meriadoc, Captain of the Shire1.</t>
  </si>
  <si>
    <t>Grip, Fang and Wolf</t>
  </si>
  <si>
    <t>Gandalf the Grey1.</t>
  </si>
  <si>
    <t>Gandalf the Grey2.</t>
  </si>
  <si>
    <t>Boromir of Gondor1.</t>
  </si>
  <si>
    <t>Saruman the White1.</t>
  </si>
  <si>
    <t>Radagast the Brown1.</t>
  </si>
  <si>
    <t>Mov</t>
  </si>
  <si>
    <t>Mi</t>
  </si>
  <si>
    <t>Wi</t>
  </si>
  <si>
    <t>Fa</t>
  </si>
  <si>
    <t>SR</t>
  </si>
  <si>
    <t>Man</t>
  </si>
  <si>
    <t>6/3+</t>
  </si>
  <si>
    <t>4</t>
  </si>
  <si>
    <t>7</t>
  </si>
  <si>
    <t>3</t>
  </si>
  <si>
    <t>6</t>
  </si>
  <si>
    <t>3*</t>
  </si>
  <si>
    <t>*Mighty Hero. Andúril, Flame of the West.</t>
  </si>
  <si>
    <t>5/3+</t>
  </si>
  <si>
    <t>5</t>
  </si>
  <si>
    <t>2</t>
  </si>
  <si>
    <t>Faramir, Captain of Gondor3.</t>
  </si>
  <si>
    <t>Faramir, Captain of Gondor1.3.</t>
  </si>
  <si>
    <t>Hobbit</t>
  </si>
  <si>
    <t>4"/10cm</t>
  </si>
  <si>
    <t>3/3+</t>
  </si>
  <si>
    <t>1</t>
  </si>
  <si>
    <t>Resistant to Magic. Throw Stones.</t>
  </si>
  <si>
    <t>6/4+</t>
  </si>
  <si>
    <t>The Horn of Gondor.</t>
  </si>
  <si>
    <t>Boromir, Captain of the White Tower4.</t>
  </si>
  <si>
    <t>The Horn of Gondor. The Banner of Minas Tirith.</t>
  </si>
  <si>
    <t>Boromir, Captain of the White Tower1.4.</t>
  </si>
  <si>
    <t>4/3+</t>
  </si>
  <si>
    <t>Master of Ambush.</t>
  </si>
  <si>
    <t>5/4+</t>
  </si>
  <si>
    <t>0</t>
  </si>
  <si>
    <t>Broken Mind.</t>
  </si>
  <si>
    <t>4/4+</t>
  </si>
  <si>
    <t>Boldest of the Bold.</t>
  </si>
  <si>
    <t>White Sword of Gondor.</t>
  </si>
  <si>
    <t>King of Men3.</t>
  </si>
  <si>
    <t>King of Men1.3.</t>
  </si>
  <si>
    <t>3/4+</t>
  </si>
  <si>
    <t>Warrior of Minas Tirith1.</t>
  </si>
  <si>
    <t>Ithilien warrior.</t>
  </si>
  <si>
    <t>Ithilien Guard1.</t>
  </si>
  <si>
    <t>Knight of Minas Tirith1.</t>
  </si>
  <si>
    <t>Bodyguard (Gondor).</t>
  </si>
  <si>
    <t>Guard of the Fountain Court1.</t>
  </si>
  <si>
    <t>Loyal to the Captains.</t>
  </si>
  <si>
    <t>Osgiliath Veteran1.</t>
  </si>
  <si>
    <t>(10)</t>
  </si>
  <si>
    <t>10</t>
  </si>
  <si>
    <t>Indirect Fire. Area Effect. Wall-breaker.</t>
  </si>
  <si>
    <t>(7)</t>
  </si>
  <si>
    <t>The Lineage of Númenor.</t>
  </si>
  <si>
    <t>Pathfinder. Go for the Eyes!</t>
  </si>
  <si>
    <t>Spirit</t>
  </si>
  <si>
    <t>8</t>
  </si>
  <si>
    <t>Terror. Blades of the Dead. Drain Soul. The Dead and the Living.</t>
  </si>
  <si>
    <t>Dol Amroth for Gondor!</t>
  </si>
  <si>
    <t>Axe of Lossarnach.</t>
  </si>
  <si>
    <t>The Honour of Lamedon.</t>
  </si>
  <si>
    <t>Terror. Blades of the Dead.</t>
  </si>
  <si>
    <t>Warrior of the Dead1.</t>
  </si>
  <si>
    <t>Expert Rider.</t>
  </si>
  <si>
    <t>Théoden, King of Rohan3.</t>
  </si>
  <si>
    <t>Théoden, King of Rohan1.3.</t>
  </si>
  <si>
    <t>Expert Rider. King's Man.</t>
  </si>
  <si>
    <t>Expert Rider. Devastating Charge</t>
  </si>
  <si>
    <t>Éowyn, Shield Maiden of Rohan2.</t>
  </si>
  <si>
    <t>Éowyn, Shield Maiden of Rohan1.2.</t>
  </si>
  <si>
    <t>Meriadoc, Knight of the Mark4.</t>
  </si>
  <si>
    <t>Meriadoc, Knight of the Mark1.4.</t>
  </si>
  <si>
    <t>Gamling, Captain of Rohan4.</t>
  </si>
  <si>
    <t>Expert Rider. Royal Standard of Rohan.</t>
  </si>
  <si>
    <t>Expert Rider. Horn of the Hammerhand.</t>
  </si>
  <si>
    <t>Captain of Rohan3.</t>
  </si>
  <si>
    <t>Captain of Rohan1.3.</t>
  </si>
  <si>
    <t>Master Archer.</t>
  </si>
  <si>
    <t>Expert Rider. *Legendary Hero.</t>
  </si>
  <si>
    <t>Expert Rider. Vanguard.</t>
  </si>
  <si>
    <t>Warrior of Rohan1.</t>
  </si>
  <si>
    <t>Helmingas1.</t>
  </si>
  <si>
    <t>The King in the North.</t>
  </si>
  <si>
    <t>Gift of Foresight.</t>
  </si>
  <si>
    <t>Captain of Arnor1.</t>
  </si>
  <si>
    <t>*Mighty Hero. Chieftain of Forgotten Arnor. Master of the Wilderness.</t>
  </si>
  <si>
    <t>Elves</t>
  </si>
  <si>
    <t>Woodland Creature. Twin Elven Blades. Unbreakable bond.</t>
  </si>
  <si>
    <t>Elladan and Elrohir3.</t>
  </si>
  <si>
    <t>Halbarad Dúnadan4.</t>
  </si>
  <si>
    <t>The Banner of Arwen Evenstar.</t>
  </si>
  <si>
    <t>7/4+</t>
  </si>
  <si>
    <t>Narsil.</t>
  </si>
  <si>
    <t>The Ring.</t>
  </si>
  <si>
    <t>Captain of Númenor3.</t>
  </si>
  <si>
    <t>Captain of Númenor1.3.</t>
  </si>
  <si>
    <t>Warrior of Númenor1.</t>
  </si>
  <si>
    <t>Elf</t>
  </si>
  <si>
    <t>Vilya. Terror. Woodland Creature. Caster.</t>
  </si>
  <si>
    <t>Vilya. Terror. Woodland Creature. Foresight of the Eldar. Caster.</t>
  </si>
  <si>
    <t>9/3+</t>
  </si>
  <si>
    <t>Aeglos. Terror. Woodland Creature. High King of the Elves.</t>
  </si>
  <si>
    <t>Gil-galad1.</t>
  </si>
  <si>
    <t>Noldorin Throwing Daggers. Terror. Woodland Creature.</t>
  </si>
  <si>
    <t>Terror. Woodland Creature. Caster.</t>
  </si>
  <si>
    <t>Expert Rider. Woodland Creature. Caster.</t>
  </si>
  <si>
    <t>7/3+</t>
  </si>
  <si>
    <t>Expert Rider. Woodland Creature.</t>
  </si>
  <si>
    <t>Glorfindel, Lord of the West3.</t>
  </si>
  <si>
    <t>8"/20cm</t>
  </si>
  <si>
    <t>Woodland Creature. Wild Channelling. Caster.</t>
  </si>
  <si>
    <t>Woodland Creature.</t>
  </si>
  <si>
    <t>High Elf Warrior1.</t>
  </si>
  <si>
    <t>King's Guard1.</t>
  </si>
  <si>
    <t>6*</t>
  </si>
  <si>
    <t>Nenya. Terror. Woodland Creature. *The Lady of Lothlórien. Caster.</t>
  </si>
  <si>
    <t>Galadriel4.</t>
  </si>
  <si>
    <t>Nenya. Mirror of Galadriel. Terror. Woodland Creature. *The Lady of Lothlórien. Caster.</t>
  </si>
  <si>
    <t>Celeborn1.</t>
  </si>
  <si>
    <t>Celeborn3.</t>
  </si>
  <si>
    <t>Celeborn1.3.</t>
  </si>
  <si>
    <t>Woodland Creature. Expert Shot.</t>
  </si>
  <si>
    <t>Haldir2.</t>
  </si>
  <si>
    <t>Woodland Creature. Allies 'till the End. One Final Blow.</t>
  </si>
  <si>
    <t>Woodland Creature. Swift Parry.</t>
  </si>
  <si>
    <t>Woodland Creature. Deadly Shot.</t>
  </si>
  <si>
    <t>Legolas2.</t>
  </si>
  <si>
    <t>6/2+</t>
  </si>
  <si>
    <t>The Circlet of Kings. Woodland Creature.</t>
  </si>
  <si>
    <t>Galadhrim Captain1.</t>
  </si>
  <si>
    <t>5/2+</t>
  </si>
  <si>
    <t>Galadhrim Warrior1.</t>
  </si>
  <si>
    <t>Galadhrim Knight1.</t>
  </si>
  <si>
    <t>Galadhrim Knight Elite1.</t>
  </si>
  <si>
    <t>Woodland Creature. Enchanting Song.</t>
  </si>
  <si>
    <t>Woodland Creature. Caras Galadhon Fighting Style.</t>
  </si>
  <si>
    <t>Dwarf</t>
  </si>
  <si>
    <t>9</t>
  </si>
  <si>
    <t>Durin's Axe. The Crown of Kings. The Horn of Zirakzigil.</t>
  </si>
  <si>
    <t>Torozûl. Sworn Protector.</t>
  </si>
  <si>
    <t>Balin, son of Fundin4.</t>
  </si>
  <si>
    <t>Durin's Axe.</t>
  </si>
  <si>
    <t>Barazantathûl. The King under the Mountain. Venerable.</t>
  </si>
  <si>
    <t>Axes of the Dwarves!</t>
  </si>
  <si>
    <t>Loremaster. The Living Lore.</t>
  </si>
  <si>
    <t>Kalazâl.</t>
  </si>
  <si>
    <t>Expert Shot.</t>
  </si>
  <si>
    <t>Dwarf Captain1.</t>
  </si>
  <si>
    <t>In Defence of the King. Lead by Example.</t>
  </si>
  <si>
    <t>The Herald's Duty. The Life Guard.</t>
  </si>
  <si>
    <t>Dwarf Warrior1.</t>
  </si>
  <si>
    <t>Hearthguard.</t>
  </si>
  <si>
    <t>Hearthguard1.</t>
  </si>
  <si>
    <t>Dwarf Warrior Iron Hills Veteran1.</t>
  </si>
  <si>
    <t>Mountain Dwellers.</t>
  </si>
  <si>
    <t>Spear and Shield.</t>
  </si>
  <si>
    <t>Bodyguard (Durin's Folk)</t>
  </si>
  <si>
    <t>(9)</t>
  </si>
  <si>
    <t>Piercing shot (short). Accurate.</t>
  </si>
  <si>
    <t>Resistant to Magic. Throw Stones. It will never really heal. Home is the Hero.</t>
  </si>
  <si>
    <t>Horn of the Riddermark. Resistant to Magic. Throw Stones.</t>
  </si>
  <si>
    <t>2/3+</t>
  </si>
  <si>
    <t>Resistant to Magic. Throw Stones. To me, Shire-folk!</t>
  </si>
  <si>
    <t>Resistant to Magic. Throw Stones. Furious Tirade. The Umbrella is not Mightier than the Sword.</t>
  </si>
  <si>
    <t>Dogs</t>
  </si>
  <si>
    <t>3/5+</t>
  </si>
  <si>
    <t>1/3+</t>
  </si>
  <si>
    <t>Wizard</t>
  </si>
  <si>
    <t>Glamdring. Narya. *Staff of Power. Caster.</t>
  </si>
  <si>
    <t>*Mighty Hero</t>
  </si>
  <si>
    <t>Aragorn - Strider2.</t>
  </si>
  <si>
    <t>Aragorn - Strider4.</t>
  </si>
  <si>
    <t>Aragorn - Strider2.4.</t>
  </si>
  <si>
    <t>The Ring. Resistant to Magic. Throw Stones.</t>
  </si>
  <si>
    <t>Frodo1.</t>
  </si>
  <si>
    <t>Frodo3.</t>
  </si>
  <si>
    <t>Frodo1.3.</t>
  </si>
  <si>
    <t>1/6+</t>
  </si>
  <si>
    <t>Official meals. Second breakfast. Only a pony.</t>
  </si>
  <si>
    <t>Serve the master of the precious. Cave Dweller.</t>
  </si>
  <si>
    <t>?</t>
  </si>
  <si>
    <t>?*</t>
  </si>
  <si>
    <t>Tom is Master. *Laugh and be Merry! Caster.</t>
  </si>
  <si>
    <t>River-Daughter. Tom has his house to mind, and Goldberry is waiting. *Laugh and be Merry! Caster.</t>
  </si>
  <si>
    <t>Ent, M</t>
  </si>
  <si>
    <t>8/4+</t>
  </si>
  <si>
    <t>Terror. Woodland Creature. Break Stone. Throw Stone.</t>
  </si>
  <si>
    <t>Great Eagle, M</t>
  </si>
  <si>
    <t>Poisoned Blowpipe. Woodland Creature. Hate Orc-folk. Stalk Unseen.</t>
  </si>
  <si>
    <t>Ent, Monster</t>
  </si>
  <si>
    <t>*Staff of Power. Voice of Curunír. Consuming Rivalry. Caster.</t>
  </si>
  <si>
    <t>Nenya. Terror. Woodland Creature. War Aspect. Caster.</t>
  </si>
  <si>
    <t>The Mouth of Sauron1.</t>
  </si>
  <si>
    <t>Gothmog, Lieutenant of Morgul1.</t>
  </si>
  <si>
    <t>Orc Captain1.</t>
  </si>
  <si>
    <t>Orc Captain of Dol Guldur1.</t>
  </si>
  <si>
    <t>Mordor Orc Shaman1.</t>
  </si>
  <si>
    <t>Dol Guldur Orc Shaman1.</t>
  </si>
  <si>
    <t>Black Númenórean Marshall1.</t>
  </si>
  <si>
    <t>Broodlings</t>
  </si>
  <si>
    <t>The Witch-king of Angmar1.</t>
  </si>
  <si>
    <t>The Witch-king of Angmar2.</t>
  </si>
  <si>
    <t>The Witch-king of Angmar3.</t>
  </si>
  <si>
    <t>The Witch-king of Angmar4.</t>
  </si>
  <si>
    <t>Armoured Fell Beast</t>
  </si>
  <si>
    <t>The Witch-king of Angmar5.</t>
  </si>
  <si>
    <t>Horned Fell Beast</t>
  </si>
  <si>
    <t>Ringwraith (1)1.</t>
  </si>
  <si>
    <t>Ringwraith (1)2.</t>
  </si>
  <si>
    <t>Ringwraith (1)3.</t>
  </si>
  <si>
    <t>Ringwraith (1)4.</t>
  </si>
  <si>
    <t>Ringwraith (1)5.</t>
  </si>
  <si>
    <t>Ringwraith (2)1.</t>
  </si>
  <si>
    <t>Ringwraith (2)2.</t>
  </si>
  <si>
    <t>Ringwraith (2)3.</t>
  </si>
  <si>
    <t>Ringwraith (2)4.</t>
  </si>
  <si>
    <t>Ringwraith (2)5.</t>
  </si>
  <si>
    <t>Ringwraith (3)1.</t>
  </si>
  <si>
    <t>Ringwraith (3)2.</t>
  </si>
  <si>
    <t>Ringwraith (3)3.</t>
  </si>
  <si>
    <t>Ringwraith (3)4.</t>
  </si>
  <si>
    <t>Ringwraith (3)5.</t>
  </si>
  <si>
    <t>Ringwraith (4)1.</t>
  </si>
  <si>
    <t>Ringwraith (4)2.</t>
  </si>
  <si>
    <t>Ringwraith (4)3.</t>
  </si>
  <si>
    <t>Ringwraith (4)4.</t>
  </si>
  <si>
    <t>Ringwraith (4)5.</t>
  </si>
  <si>
    <t>The Betrayer1.</t>
  </si>
  <si>
    <t>The Betrayer2.</t>
  </si>
  <si>
    <t>The Betrayer3.</t>
  </si>
  <si>
    <t>The Betrayer4.</t>
  </si>
  <si>
    <t>The Betrayer5.</t>
  </si>
  <si>
    <t>The Dark Marshal1.</t>
  </si>
  <si>
    <t>The Dark Marshal2.</t>
  </si>
  <si>
    <t>The Dark Marshal3.</t>
  </si>
  <si>
    <t>The Dark Marshal4.</t>
  </si>
  <si>
    <t>The Dark Marshal5.</t>
  </si>
  <si>
    <t>The Dwimmerlaik1.</t>
  </si>
  <si>
    <t>The Dwimmerlaik2.</t>
  </si>
  <si>
    <t>The Dwimmerlaik3.</t>
  </si>
  <si>
    <t>The Dwimmerlaik4.</t>
  </si>
  <si>
    <t>The Dwimmerlaik5.</t>
  </si>
  <si>
    <t>Khamûl the Easterling1.</t>
  </si>
  <si>
    <t>Khamûl the Easterling2.</t>
  </si>
  <si>
    <t>Khamûl the Easterling3.</t>
  </si>
  <si>
    <t>Khamûl the Easterling4.</t>
  </si>
  <si>
    <t>Khamûl the Easterling5.</t>
  </si>
  <si>
    <t>The Knight of Umbar1.</t>
  </si>
  <si>
    <t>The Knight of Umbar2.</t>
  </si>
  <si>
    <t>The Knight of Umbar3.</t>
  </si>
  <si>
    <t>The Knight of Umbar4.</t>
  </si>
  <si>
    <t>The Knight of Umbar5.</t>
  </si>
  <si>
    <t>The Shadow Lord1.</t>
  </si>
  <si>
    <t>The Shadow Lord2.</t>
  </si>
  <si>
    <t>The Shadow Lord3.</t>
  </si>
  <si>
    <t>The Shadow Lord4.</t>
  </si>
  <si>
    <t>The Shadow Lord5.</t>
  </si>
  <si>
    <t>The Tainted1.</t>
  </si>
  <si>
    <t>The Tainted2.</t>
  </si>
  <si>
    <t>The Tainted3.</t>
  </si>
  <si>
    <t>The Tainted4.</t>
  </si>
  <si>
    <t>The Tainted5.</t>
  </si>
  <si>
    <t>The Undying1.</t>
  </si>
  <si>
    <t>The Undying2.</t>
  </si>
  <si>
    <t>The Undying3.</t>
  </si>
  <si>
    <t>The Undying4.</t>
  </si>
  <si>
    <t>The Undying5.</t>
  </si>
  <si>
    <t>Orc Tracker1.</t>
  </si>
  <si>
    <t>Orc Crewman</t>
  </si>
  <si>
    <t>Mordor Siege Bow1.</t>
  </si>
  <si>
    <t>Mordor War Catapult1.</t>
  </si>
  <si>
    <t>Mordor War Catapult2.</t>
  </si>
  <si>
    <t>Mordor War Catapult3.</t>
  </si>
  <si>
    <t>Black Númenórean Crewman</t>
  </si>
  <si>
    <t>Mordor War Catapult1.2.</t>
  </si>
  <si>
    <t>Mordor War Catapult1.3.</t>
  </si>
  <si>
    <t>Mordor War Catapult2.3.</t>
  </si>
  <si>
    <t>Mordor War Catapult1.2.3.</t>
  </si>
  <si>
    <t>Saruman1.</t>
  </si>
  <si>
    <t>Gríma Wormtongue1.</t>
  </si>
  <si>
    <t>Thrydan Wolfsbane1.</t>
  </si>
  <si>
    <t>Sharku1.</t>
  </si>
  <si>
    <t>Sharkey</t>
  </si>
  <si>
    <t>Worm</t>
  </si>
  <si>
    <t>Uruk-hai Berserker!</t>
  </si>
  <si>
    <t>Demolition Charge</t>
  </si>
  <si>
    <t>Uruk-hai Crewman</t>
  </si>
  <si>
    <t>Isengard Assault Ballista1.</t>
  </si>
  <si>
    <t>Suladân the Serpent Lord1.</t>
  </si>
  <si>
    <t>Haradrim King1.</t>
  </si>
  <si>
    <t>Haradrim Chieftain1.</t>
  </si>
  <si>
    <t>Mâhud King1</t>
  </si>
  <si>
    <t>War Camel</t>
  </si>
  <si>
    <t>Mâhud Tribesmaster1.</t>
  </si>
  <si>
    <t>Howdah</t>
  </si>
  <si>
    <t>War Mûmak of Harad2.</t>
  </si>
  <si>
    <t>Amdûr, Lord of Blades2.</t>
  </si>
  <si>
    <t>Easterling Captain1.</t>
  </si>
  <si>
    <t>Easterling Captain2.</t>
  </si>
  <si>
    <t>Easterling Dragon Knight2.</t>
  </si>
  <si>
    <t>Easterling War Priest2.</t>
  </si>
  <si>
    <t>Khandish King1.</t>
  </si>
  <si>
    <t>Khandish King3.</t>
  </si>
  <si>
    <t>Khandish Chariot</t>
  </si>
  <si>
    <t>Khandish Chieftain1.</t>
  </si>
  <si>
    <t>Khandish Chieftain3.</t>
  </si>
  <si>
    <t>Moria Goblin Drummer</t>
  </si>
  <si>
    <t>Angmar Orc Shaman1.</t>
  </si>
  <si>
    <t>9/4+</t>
  </si>
  <si>
    <t>**</t>
  </si>
  <si>
    <t>Terror. Ancient Evil. *The Lord of the Rings. Unstoppable! Caster.</t>
  </si>
  <si>
    <t>The Dark Lord Sauron1.</t>
  </si>
  <si>
    <t>**The One Ring. Terror. Ancient Evil. *The Lord of the Rings. Unstoppable! Caster.</t>
  </si>
  <si>
    <t>Caster.</t>
  </si>
  <si>
    <t>Orc</t>
  </si>
  <si>
    <t>5/5+</t>
  </si>
  <si>
    <t>Master of Battle.</t>
  </si>
  <si>
    <t>Giant Spider, M</t>
  </si>
  <si>
    <t>10"/20cm</t>
  </si>
  <si>
    <t>7/6+</t>
  </si>
  <si>
    <t>Movement. Terror. Venom. Pounce. Hunting Instinct.</t>
  </si>
  <si>
    <t>Uruk-hai</t>
  </si>
  <si>
    <t>Shagrat, Captain of Cirith Ungol1.</t>
  </si>
  <si>
    <t>4/5+</t>
  </si>
  <si>
    <t>Grishnákh, Orc Captain1.</t>
  </si>
  <si>
    <t>Gorbag, Orc Captain1.</t>
  </si>
  <si>
    <t>Heart of Darkness. Shadown Pawn. Caster.</t>
  </si>
  <si>
    <t>Morannon Orc Captain1.</t>
  </si>
  <si>
    <t>War Drum (Orcs).</t>
  </si>
  <si>
    <t>12</t>
  </si>
  <si>
    <t>Terror. The Will of the Necromancer. Automatons.</t>
  </si>
  <si>
    <t>Terror.</t>
  </si>
  <si>
    <t>Mordor Uruk-hai Captain1.</t>
  </si>
  <si>
    <t>Whip of the Masters.</t>
  </si>
  <si>
    <t>6/6+</t>
  </si>
  <si>
    <t>Movement. Terror. Venom. Pounce. Progeny.</t>
  </si>
  <si>
    <t>Spider</t>
  </si>
  <si>
    <t>2/6+</t>
  </si>
  <si>
    <t>Dragon, M</t>
  </si>
  <si>
    <t>7/2+</t>
  </si>
  <si>
    <t>Dragon1.</t>
  </si>
  <si>
    <t>Dragon2.</t>
  </si>
  <si>
    <t>Dragon3.</t>
  </si>
  <si>
    <t>Dragon4.</t>
  </si>
  <si>
    <t>Dragon1.2.</t>
  </si>
  <si>
    <t>Dragon1.3.</t>
  </si>
  <si>
    <t>Dragon1.4.</t>
  </si>
  <si>
    <t>Dragon2.3.</t>
  </si>
  <si>
    <t>Dragon2.4.</t>
  </si>
  <si>
    <t>Dragon3.4.</t>
  </si>
  <si>
    <t>Drake, M</t>
  </si>
  <si>
    <t>6/5+</t>
  </si>
  <si>
    <t>Resistant to Magic. Terror. Cornered Beast. Draconic Charge. Swift and Lithe. Gaping Maw.</t>
  </si>
  <si>
    <t>25</t>
  </si>
  <si>
    <t>*</t>
  </si>
  <si>
    <t>Troll, M</t>
  </si>
  <si>
    <t>7/5+</t>
  </si>
  <si>
    <t>Terror. Throw Stones.</t>
  </si>
  <si>
    <t>14</t>
  </si>
  <si>
    <t>16</t>
  </si>
  <si>
    <t>20</t>
  </si>
  <si>
    <t>Orc Warrior1.</t>
  </si>
  <si>
    <t>Orc of Dol Guldur1.</t>
  </si>
  <si>
    <t>Warg Rider1.</t>
  </si>
  <si>
    <t>Morannon Orc1.</t>
  </si>
  <si>
    <t>Shadow Hunters.</t>
  </si>
  <si>
    <t>4/6+</t>
  </si>
  <si>
    <t>Movement(g). Venom (weak).</t>
  </si>
  <si>
    <t>Movement(g). Venom.</t>
  </si>
  <si>
    <t>2/4+</t>
  </si>
  <si>
    <t>Great Beast, M</t>
  </si>
  <si>
    <t>3/6+</t>
  </si>
  <si>
    <t>Mordor Troll2.</t>
  </si>
  <si>
    <t>Terror. Throw Stones. War Drum.</t>
  </si>
  <si>
    <t>Piercing Shot. Accurate.</t>
  </si>
  <si>
    <t>Indirect Fire. Area Effect</t>
  </si>
  <si>
    <t>*Staff of Power. Voice of Command. Palantir. Caster.</t>
  </si>
  <si>
    <t>A Traitor Within. Wormtongue.</t>
  </si>
  <si>
    <t>Miighty Blow. Lord of Dunland.</t>
  </si>
  <si>
    <t>Uruk-hai Captain1.</t>
  </si>
  <si>
    <t>Uruk-hai Captain3.</t>
  </si>
  <si>
    <t>Uruk-hai Captain1.3.</t>
  </si>
  <si>
    <t>Uruk-hai Shaman2.</t>
  </si>
  <si>
    <t>Dunlending Chieftain1.</t>
  </si>
  <si>
    <t>Broken Loyalties. Caster.</t>
  </si>
  <si>
    <t>Broken Loyalties.</t>
  </si>
  <si>
    <t>Uruk-hai Scout1.</t>
  </si>
  <si>
    <t>Uruk-hai Marauder1.</t>
  </si>
  <si>
    <t>Uruk-hai Warrior1.</t>
  </si>
  <si>
    <t>Dunlending Warrior1.</t>
  </si>
  <si>
    <t>Alchemical Fury.</t>
  </si>
  <si>
    <t>Flaming Brand.</t>
  </si>
  <si>
    <t>Poisoned Arrows. Ascendant.</t>
  </si>
  <si>
    <t>The Bane of Kings. Stalk Unseen. Preternatural Agility.</t>
  </si>
  <si>
    <t>The Bane of Kings. Stalk Unseen. Preternatural Agility. Smoke Bombs.</t>
  </si>
  <si>
    <t>Chop! Riches Beyond Renown.</t>
  </si>
  <si>
    <t>Poisoned Arrows.</t>
  </si>
  <si>
    <t>Corsair Captain1.</t>
  </si>
  <si>
    <t>Commanding Bellow.</t>
  </si>
  <si>
    <t>Corsair Bo'sun1.</t>
  </si>
  <si>
    <t>Poisoned Darts.</t>
  </si>
  <si>
    <t>Mâhud King1.</t>
  </si>
  <si>
    <t>Mûmak, M</t>
  </si>
  <si>
    <t>8"/20cm *</t>
  </si>
  <si>
    <t>War Mûmak of Harad3.</t>
  </si>
  <si>
    <t>War Mûmak of Harad4.</t>
  </si>
  <si>
    <t>War Mûmak of Harad3.4.</t>
  </si>
  <si>
    <t>Poisoned Blades.</t>
  </si>
  <si>
    <t>Resistant to Magic. Poisoned Arrows. Steely Nerve.</t>
  </si>
  <si>
    <t>Chop!</t>
  </si>
  <si>
    <t>Corsair of Umbar1.</t>
  </si>
  <si>
    <t>Pavise.</t>
  </si>
  <si>
    <t>Venom (weak).</t>
  </si>
  <si>
    <t>5/6+</t>
  </si>
  <si>
    <t>Blood and Glory. Herald of Victory. Unyielding Combat Stance.</t>
  </si>
  <si>
    <t>Blood and Glory. Unyielding Combat Stance. Shield of Blades.</t>
  </si>
  <si>
    <t>Commanding Presence.</t>
  </si>
  <si>
    <t>Phalanx.</t>
  </si>
  <si>
    <t>Easterling Warrior1.</t>
  </si>
  <si>
    <t>Black Dragon Warrior1.</t>
  </si>
  <si>
    <t>Easterling Kataphrakt4.</t>
  </si>
  <si>
    <t>Sound the Advance.</t>
  </si>
  <si>
    <t>Black Dragon Kataphrakt4.</t>
  </si>
  <si>
    <t>Goblin</t>
  </si>
  <si>
    <t>Cave Dweller. Iron Fist.</t>
  </si>
  <si>
    <t>Cave Dweller. Master of the Dark Wild. Caster.</t>
  </si>
  <si>
    <t>The Mithril Crown. Cave Dweller.</t>
  </si>
  <si>
    <t>Terror. Packlord.</t>
  </si>
  <si>
    <t>Cave Dweller.</t>
  </si>
  <si>
    <t>Moria Goblin Captain1.</t>
  </si>
  <si>
    <t>2/5+</t>
  </si>
  <si>
    <t>Cave Dweller. Caster.</t>
  </si>
  <si>
    <t>Ancient Enemies. Cave Dweller.</t>
  </si>
  <si>
    <t>Ancient Enemies. Cave Dweller. Caster.</t>
  </si>
  <si>
    <t>Spirit, M</t>
  </si>
  <si>
    <t>10/3+</t>
  </si>
  <si>
    <t>Fiery Lash. Resistant to Magic. Terror. Ancient Evil.</t>
  </si>
  <si>
    <t>Kraken, M</t>
  </si>
  <si>
    <t>Moria Goblin Warrior1.</t>
  </si>
  <si>
    <t>Cave Dweller. Drums in the Deep.</t>
  </si>
  <si>
    <t>Moving the Drum. Destroying the Drum.</t>
  </si>
  <si>
    <t>Ancient Enemies. Cave Dweller. Run and Drum. Doom, Doom! Take up the Drum.</t>
  </si>
  <si>
    <t>Bat</t>
  </si>
  <si>
    <t>1/5+</t>
  </si>
  <si>
    <t>Fly. Blinding Swarm.</t>
  </si>
  <si>
    <t>Terror. On the hunt.</t>
  </si>
  <si>
    <t>Cave Dweller. Back-stabbers.</t>
  </si>
  <si>
    <t>Moria Goblin Prowler1.</t>
  </si>
  <si>
    <t>Resistant to Magic. Terror. Murderous Power.</t>
  </si>
  <si>
    <t>Resistant to Magic. Terror. Fly. Immortal Hunger. *Strength of Body, Strength of Will.</t>
  </si>
  <si>
    <t>Terror. Caster.</t>
  </si>
  <si>
    <t>1/4+</t>
  </si>
  <si>
    <t>Terror. Blades of the Dead. Chill Aura.</t>
  </si>
  <si>
    <t>Fly. Feral.</t>
  </si>
  <si>
    <t>Camel</t>
  </si>
  <si>
    <t>Impaler.</t>
  </si>
  <si>
    <t>The Fallen Realms pg43</t>
  </si>
  <si>
    <t>Mordor Troll Chieftain2.</t>
  </si>
  <si>
    <t>Isengard Troll2.</t>
  </si>
  <si>
    <t>Half Troll of Far Harad2.</t>
  </si>
  <si>
    <t>Cave Troll2.</t>
  </si>
  <si>
    <t>Buhrdûr, Troll Chieftain2.</t>
  </si>
  <si>
    <t>FORCES OF EVIL</t>
  </si>
  <si>
    <t>Resistant to Magic. Throw Stones. Horn of the Riddermark.</t>
  </si>
  <si>
    <t>Expert Rider. Bodyguard (Rohan).</t>
  </si>
  <si>
    <t>Bodyguard (Durin's Folk).</t>
  </si>
  <si>
    <t>War Drum (Uruk-hai).</t>
  </si>
  <si>
    <t>Terror. Spectral Blades. A Fell light is in them.</t>
  </si>
  <si>
    <t>Head Taker.</t>
  </si>
  <si>
    <t xml:space="preserve">Resistant to Magic. Terror. Harbinger of Evil. Draconic Charge. Survival Instinct. </t>
  </si>
  <si>
    <t>Resistant to Magic. Terror. Harbinger of Evil. Draconic Charge. Survival Instinct. Breathe fire.</t>
  </si>
  <si>
    <t>Resistant to Magic. Terror. Harbinger of Evil. Draconic Charge. Survival Instinct. Breathe fire. Fly</t>
  </si>
  <si>
    <t>Resistant to Magic. Terror. Harbinger of Evil. Draconic Charge. Survival Instinct. Breathe Fire.</t>
  </si>
  <si>
    <t>Resistant to Magic. Terror. Harbinger of Evil. Draconic Charge. Survival Instinct. Breathe Fire. Wyrmtongue.</t>
  </si>
  <si>
    <t>Resistant to Magic. Terror. Harbinger of Evil. Draconic Charge. Survival Instinct. Fly.</t>
  </si>
  <si>
    <t>Resistant to Magic. Terror. Harbinger of Evil. Draconic Charge. Survival Instinct. Fly. Wyrmtongue.</t>
  </si>
  <si>
    <t>Resistant to Magic. Terror. Harbinger of Evil. Draconic Charge. Survival Instinct. Wyrmtongue.</t>
  </si>
  <si>
    <t>Terror. Harbinger of Evil. The Will of Evil. Essence Leech. Caster.</t>
  </si>
  <si>
    <t>Terror. Harbinger of Evil. The Will of Evil. Caster.</t>
  </si>
  <si>
    <t>Terror. Harbinger of Evil. The Will of Evil. The Bane of Kings. Master of Poisons. Caster.</t>
  </si>
  <si>
    <t>Terror. Harbinger of Evil. The Will of Evil. Rule through Fear. Caster.</t>
  </si>
  <si>
    <t>Terror. Harbinger of Evil. The Will of Evil. Sap Fortitude. Caster.</t>
  </si>
  <si>
    <t>Terror. Harbinger of Evil. The Will of Evil. Pall of Darkness. Caster.</t>
  </si>
  <si>
    <t>Terror. Harbinger of Evil. The Will of Evil. Eternal Willpower. Arcana Leech. Caster.</t>
  </si>
  <si>
    <t>Resistant to Magic. Terror. From the Deep. Tentacles. Many Tentacles. Harbinger of Evil. Water Dweller.</t>
  </si>
  <si>
    <t>*Mighty Hero.</t>
  </si>
  <si>
    <t xml:space="preserve">Aragorn can expend 1 point of Might per turn without reducing his Might store. Any additional points of Might </t>
  </si>
  <si>
    <t>expended during his turn reduce his Might store as normal.</t>
  </si>
  <si>
    <t>Andúril, Flame of the West.</t>
  </si>
  <si>
    <t>When fighting with Andúril, Aragorn never needs to roll more than 4+ to score a Wound, regardless of the</t>
  </si>
  <si>
    <t>opponent's Defence (this rule has no effect against targets that have Batter Points instead of Wounds). His</t>
  </si>
  <si>
    <t>rolls To Wound can be modified by using Might as normal.</t>
  </si>
  <si>
    <t>Resistant to Magic.</t>
  </si>
  <si>
    <t>Throw Stones.</t>
  </si>
  <si>
    <t>If a Hobbit does not move at all, he can declare he's 'stooping for a stone', and in the subsequent Shoot phase</t>
  </si>
  <si>
    <t>he can throw it, provided that he is not engaged in combat. This works exactly like a crossbow with a range of</t>
  </si>
  <si>
    <t>8"/20cm and a Strength of 1.</t>
  </si>
  <si>
    <t>Boromir can blow the horn at the start of a fight if he is outnumbered by two-to-one or more. The enemy</t>
  </si>
  <si>
    <t>combatant with the highest Courage must take a Courage test. If this is passed the combat is fought as</t>
  </si>
  <si>
    <t xml:space="preserve"> normal. If the test is failed, Boromir automatically wins the fight and can strike blows against his enemies.</t>
  </si>
  <si>
    <t>The Banner of Minas Tirith.</t>
  </si>
  <si>
    <t xml:space="preserve">The Banner of Minas Tirith is a banner. If Boromir carries the Banner of Minas Tirith, all Warriors from the </t>
  </si>
  <si>
    <t xml:space="preserve"> -1 penalty to his dice roll when determining who wins the combat, although he gains no benefit from </t>
  </si>
  <si>
    <t>carrying a shield or lance. If you wish to model Boromir with a shield he will gain no benefit from it if he also</t>
  </si>
  <si>
    <t>carries the banner, so you need not pay the points. Note that this bonus is cumulative with other fight value</t>
  </si>
  <si>
    <t>bonuses.</t>
  </si>
  <si>
    <t>In scenarios where you can roll for additional forces to arrive (such as those that use the Reinforcements rule)</t>
  </si>
  <si>
    <t xml:space="preserve">, you receive a +1 bonus to the dice rolls if Madril is on the board. If Madril is not on the board and is waiting </t>
  </si>
  <si>
    <t>to arrive as part of the reinforcements, this bonus may only be applied to Madril's roll to arrive.</t>
  </si>
  <si>
    <t xml:space="preserve">At the start of every turn, before players roll for priority, the Good player must take a Courage test for </t>
  </si>
  <si>
    <t>Denethor. If the test is passed, all is fine. If the test is failed, Denethor is controlled by the Evil player this</t>
  </si>
  <si>
    <t>turn. The only difference between Denethor and other Evil models is that Good models cannot target</t>
  </si>
  <si>
    <t>Denethor with missile fire, magical powers that cause damage and cannot strike blows against him if they</t>
  </si>
  <si>
    <t>defeat him in a fight.</t>
  </si>
  <si>
    <t>When attempting to charge an enemy that causes Terror, Cirion receives a +2 bonus to his Courage.</t>
  </si>
  <si>
    <t>A White Sword is a two-handed weapon. Additionally, each Wound inflicted by a White Sword (after Fate</t>
  </si>
  <si>
    <t>rolls) causes two Wounds, instead of one.</t>
  </si>
  <si>
    <t>This Warrior does not treat woods and areas of woodland or forest terrain as difficult terrain.</t>
  </si>
  <si>
    <t xml:space="preserve">At the start of the game, choose one Hero of Gondor among those in your force for all your models with the </t>
  </si>
  <si>
    <t xml:space="preserve">Bodyguard (Gondor) special rule to protect. As long as this Hero is alive and on the board, models with this </t>
  </si>
  <si>
    <t>special rule automatically pass all Courage tests they have to take. You cannot choose Beregond.</t>
  </si>
  <si>
    <t>Fight value. Note that this bonus is cumulative with other fight value bonuses.</t>
  </si>
  <si>
    <t>Indirect Fire.</t>
  </si>
  <si>
    <t>Trebuchet, follow the rules for siege engines in the main rules manual, with the following exceptions:</t>
  </si>
  <si>
    <t>• A Trebuchet hits the target on the roll of a 4+.</t>
  </si>
  <si>
    <t>• If a hit is rolled and the target is a Siege target, the shot will hit it automatically (no scattering).</t>
  </si>
  <si>
    <t xml:space="preserve">• If the target is a Battlefield target, roll on the Siege Engines' Scatter chart instead of following the normal </t>
  </si>
  <si>
    <t xml:space="preserve">   rules for allocating hits with a volley.</t>
  </si>
  <si>
    <t>Area Effect.</t>
  </si>
  <si>
    <t>Strength 5 (this hit does not kill Battlefield targets outright).</t>
  </si>
  <si>
    <t>Wall-breaker.</t>
  </si>
  <si>
    <t>When a Trebuchet rolls To Wound against a Siege target, the controlling player may roll two dice and pick the</t>
  </si>
  <si>
    <t>highest. If a Wound is caused, roll on the Batter chart as normal.</t>
  </si>
  <si>
    <t>Rapid Fire.</t>
  </si>
  <si>
    <t>An Avenger Bolt Thrower fires D6 shots each turn rather than one. Resolve each shot individually, rolling To</t>
  </si>
  <si>
    <t>Hit, to scatter, and To Wound for each before proceeding with the next. Shots from an Avenger Bolt Thrower</t>
  </si>
  <si>
    <t xml:space="preserve">do not kill Battlefield targets outright nor knock them to the ground. The usual restrictions on targetting </t>
  </si>
  <si>
    <t>target.</t>
  </si>
  <si>
    <t>Accurate.</t>
  </si>
  <si>
    <t xml:space="preserve">Imrahil commands great respect and loyalty from all the free folk of Middle-earth. The range of Prince </t>
  </si>
  <si>
    <t>Pathfinder.</t>
  </si>
  <si>
    <t>Duinhir moves through boulders, scree and other rocky areas of difficult terrain without penalty.</t>
  </si>
  <si>
    <t>Go for the Eyes!</t>
  </si>
  <si>
    <t>When shooting, Duinhir can re-roll failed To Wound rolls and causes D3 Wounds (rather that 1) against</t>
  </si>
  <si>
    <t>Monsters.</t>
  </si>
  <si>
    <t>Blades of the Dead.</t>
  </si>
  <si>
    <t>When determining what number the Dead need to wound their opponents, use the opponent's Courage</t>
  </si>
  <si>
    <t>rather than its Defence on the Wound chart.</t>
  </si>
  <si>
    <t>Drain Soul.</t>
  </si>
  <si>
    <t xml:space="preserve">An enemy that suffers a Wound from this model is automatically slain regardless of the number of Wounds </t>
  </si>
  <si>
    <t xml:space="preserve">on its profile. Heroes can use Fate to avoid Wounds suffered from this model but if even a single Wound is </t>
  </si>
  <si>
    <t>not avoided, they are slain.</t>
  </si>
  <si>
    <t>The Dead and the Living.</t>
  </si>
  <si>
    <t>Only Warriors and Riders of the Dead may use the King's Stand Fast!</t>
  </si>
  <si>
    <t>An Axeman of Lossarnach can use his axe as either a spear or a two-handed weapon.</t>
  </si>
  <si>
    <t xml:space="preserve">Clansmen of Lamedon always count as being within the area of effect of a banner if Angbor the Fearless is </t>
  </si>
  <si>
    <t>When shooting, this model can re-roll failed To Wound rolls against monsters.</t>
  </si>
  <si>
    <t>King's Man.</t>
  </si>
  <si>
    <t xml:space="preserve">If the Good force includes Théoden, Háma automatically passes all Courage tests he has to take so long as </t>
  </si>
  <si>
    <t>Théoden is alive and on the board.</t>
  </si>
  <si>
    <t>Devastating Charge.</t>
  </si>
  <si>
    <t>If Éomer charges, he is Strength 5 until the end of the turn.</t>
  </si>
  <si>
    <t>Horn of the Riddermark.</t>
  </si>
  <si>
    <t>If Merry carries the Horn of the Riddermark, all Hobbits gain +1 courage. If Merry is slain, the horn is lost.</t>
  </si>
  <si>
    <t>Royal Standard of Rohan.</t>
  </si>
  <si>
    <t>This precious heirloom is a banner. In addition, any Hero of Rohan who has 0 might points at the start of the</t>
  </si>
  <si>
    <t>turn automatically adds 1 Might point to his store if he starts the turn within 3"/8cm of the Royal Standard of</t>
  </si>
  <si>
    <t>Rohan. This does not include Gamling himself.</t>
  </si>
  <si>
    <t>Horn of the Hammerhand.</t>
  </si>
  <si>
    <t>This is a war horn that adds +2 Courage, rather than +1.</t>
  </si>
  <si>
    <t>Models with this rule only fail an 'in the way' roll on the roll of a 1. Each time this model slays a Hero or</t>
  </si>
  <si>
    <t>Monster he restores his Might to it's starting value.</t>
  </si>
  <si>
    <t>*Legendary Hero.</t>
  </si>
  <si>
    <t xml:space="preserve">Roll a dice when Eorl first spends a point of Might each turn. On a 1-3, there is no effect. On a 4-6, do not </t>
  </si>
  <si>
    <t>reduce Eorl's Might store - the Might point was effectively 'free'.</t>
  </si>
  <si>
    <t>Vanguard.</t>
  </si>
  <si>
    <t>Outriders can use a friendly Hero's Stand Fast! Regardless of range.</t>
  </si>
  <si>
    <t>Bodyguard (Rohan).</t>
  </si>
  <si>
    <t xml:space="preserve">At the start of the game, choose one Hero of Rohan among those in your force for all your models with the </t>
  </si>
  <si>
    <t xml:space="preserve">Bodyguard (Rohan) special rule to protect. As long as this Hero is alive and on the board, models with this </t>
  </si>
  <si>
    <t>special rule automatically pass all Courage tests they have to take.</t>
  </si>
  <si>
    <t xml:space="preserve">Wound is prevented, exactly as if a point of Fate had been expended. Note that if this roll is failed, Fate </t>
  </si>
  <si>
    <t>points may still be expended as normal.</t>
  </si>
  <si>
    <t>Chieftain of Forgotten Arnor.</t>
  </si>
  <si>
    <t>Legolas, Gimli and both Heroes and Warriors of Arnor count as being in range of a banner if Aragorn Isildur's</t>
  </si>
  <si>
    <t>Master of the Wilderness.</t>
  </si>
  <si>
    <t>Aragorn, Isildur's Heir, moves through difficult terrain without penalty, as do Legolas, Gimli and both Heroes</t>
  </si>
  <si>
    <t>This model is perfectly in tune with nature and therefore it never considers areas of wood to be difficult</t>
  </si>
  <si>
    <t>Twin Elven Blades.</t>
  </si>
  <si>
    <t>When fighting on foot, the brothers must choose to fight in one of three different ways in each Fight phase.</t>
  </si>
  <si>
    <t>Each brother may fight either with a single sword (counts as two-handed weapon), fight with two swords (for</t>
  </si>
  <si>
    <t xml:space="preserve"> +1 Attack), or parry (counts as shielding).</t>
  </si>
  <si>
    <t>Unbreakable bond.</t>
  </si>
  <si>
    <t>If one of the twins is killed, the other will be driven mad by desperate grief. To represent this, the surviving</t>
  </si>
  <si>
    <t>twin's Strength is increased to 5 and his Defence is reduced to 4. The survivor always passes Courage tests and</t>
  </si>
  <si>
    <t xml:space="preserve">must do everything he can to charge the model that killed his brother as quickly as possible. Once that model </t>
  </si>
  <si>
    <t>is killed, the surviving twin will then move as fast as possible towards the closest visible enemy for the rest</t>
  </si>
  <si>
    <t>of the game, charging it if able.</t>
  </si>
  <si>
    <t>can still use his bow if he carries this banner.</t>
  </si>
  <si>
    <t>Elendil can fight a heroic combat in the Fight phase without expending Might.</t>
  </si>
  <si>
    <t>Vilya.</t>
  </si>
  <si>
    <t>Thanks to the power of Vilya, one of the Three Elven Rings, Elrond can re-roll his dice when using Fate points.</t>
  </si>
  <si>
    <t>This isn't an actual special rule, it just means the model has Magical Powers.</t>
  </si>
  <si>
    <t>Foresight of the Eldar.</t>
  </si>
  <si>
    <t>Before the game begins, roll a D6 and make a note of the result - these are Elrond's 'foresight' points for the</t>
  </si>
  <si>
    <t xml:space="preserve">remainder of the battle. Elrond can spend these points in the Priority phase, after both players have made </t>
  </si>
  <si>
    <t xml:space="preserve">their priority rolls. For each foresight point expended, Elrond can alter either priority roll by +1 or -1, to a </t>
  </si>
  <si>
    <t>minimum of 1 and a maximum of 6.</t>
  </si>
  <si>
    <t>Aeglos.</t>
  </si>
  <si>
    <t xml:space="preserve">Aeglos does not follow the normal rules for spears, but instead it confers Gil-galad +1 to his dice roll on the </t>
  </si>
  <si>
    <t>Wound chart.</t>
  </si>
  <si>
    <t>High King of the Elves.</t>
  </si>
  <si>
    <t>Noldorin Throwing Daggers.</t>
  </si>
  <si>
    <t>Erestor re-rolls any failed roll To Wound made when throwing these daggers of using them in a fight.</t>
  </si>
  <si>
    <t>Wild Channelling.</t>
  </si>
  <si>
    <t>If, when casting a spell, one or more of the dice rolled result in a natural 6 (for example, not another number</t>
  </si>
  <si>
    <t>modified by Might etc.) the Will points used in casting the spell are not expended but are returned to the</t>
  </si>
  <si>
    <t>Stormcaller's pool of Will.</t>
  </si>
  <si>
    <t>Nenya.</t>
  </si>
  <si>
    <t>Thanks to this, one of the Three Elven Rings, Galadriel can re-roll her dice when using Fate points.</t>
  </si>
  <si>
    <t>*The Lady of Lothlórien.</t>
  </si>
  <si>
    <t>Galadriel can expend a single point of Will each turn without depleting her own store.</t>
  </si>
  <si>
    <t>Mirror of Galadriel.</t>
  </si>
  <si>
    <t xml:space="preserve">The mirror is deployed within 6" of Galadriel at the start of the game - it cannot subsequently be moved. At </t>
  </si>
  <si>
    <t>This model can shoot its bow twice in the Shoot phase, instead of once.</t>
  </si>
  <si>
    <t>Allies 'till the End.</t>
  </si>
  <si>
    <t xml:space="preserve">Haldir is counted as being in range of a Banner and automatically passes Courage tests if he is within </t>
  </si>
  <si>
    <t>One Final Blow.</t>
  </si>
  <si>
    <t>If Haldir is slain in close combat, he immediately makes a single Strength 4 hit on every model that was part of</t>
  </si>
  <si>
    <t>the fatal fight.</t>
  </si>
  <si>
    <t>Swift Parry.</t>
  </si>
  <si>
    <t xml:space="preserve">If an Evil model in a fight with Rúmil rolls one or more 6s to win the fight those dice must immediately be </t>
  </si>
  <si>
    <t>re-rolled (remenber that you cannot re-roll a re-roll).</t>
  </si>
  <si>
    <t>Deadly Shot.</t>
  </si>
  <si>
    <t xml:space="preserve">Legolas is allowed to shoot his bow three times in the Shoot phase instead of once, hitting his targets </t>
  </si>
  <si>
    <t>normally on 3+. Alternatively, he can decide to fire just one arrow, but in this case, he will hit automatically,</t>
  </si>
  <si>
    <t>regardless of objects 'in the way' or if the target is in combat.</t>
  </si>
  <si>
    <t>The Circlet of Kings.</t>
  </si>
  <si>
    <t>This crown allows Thranduil to cast the Magical Powers Aura of Dismay and Nature's Wrath once each per</t>
  </si>
  <si>
    <t>Enchanting Song.</t>
  </si>
  <si>
    <t>A Sentinel may sing one song each turn. These function exaclty like Magical Powers, except that they are cast</t>
  </si>
  <si>
    <t>automatically, cannot be resisted, and they do not require will to use.</t>
  </si>
  <si>
    <t xml:space="preserve">       </t>
  </si>
  <si>
    <t xml:space="preserve">       automatically pass any Courage tests for the remainder of the turn.</t>
  </si>
  <si>
    <t xml:space="preserve">       under the control of the Good player, even if it has already moved. This move cannot be used to enter</t>
  </si>
  <si>
    <t xml:space="preserve">       another model's control zone or perform an action that would cause harm to the target (such as jumping</t>
  </si>
  <si>
    <t xml:space="preserve">       down a cliff etc). Affected models may not move further that turn.</t>
  </si>
  <si>
    <t xml:space="preserve">       The Lay of Gondolin. This sombre verse recalls the mighty Elf city of Gondolin - a name fit to freeze the </t>
  </si>
  <si>
    <t xml:space="preserve">       hearts of Evil creatures. If the Sentinel sings this song, he causes Terror until the end of the turn.</t>
  </si>
  <si>
    <t>Caras Galadhon Fighting Style.</t>
  </si>
  <si>
    <t>In addition to the normal rules for pikes, the Guards of the Galadhrim Court can use the rules for shielding.</t>
  </si>
  <si>
    <t>Note that the usual restrictions concerning shielding still apply, chiefly that a Guard of the Galadhrim Court</t>
  </si>
  <si>
    <t>that is shielding  cannot be supported by another model with spear or pike, not even another Guard of the</t>
  </si>
  <si>
    <t>Galadhrim Court.</t>
  </si>
  <si>
    <t xml:space="preserve">The wielder adds +1 to his dice rolls on the Wound chart. In addition the wielder of Durin's Axe may re-roll </t>
  </si>
  <si>
    <t>one of his dice when determining who wins a fight.</t>
  </si>
  <si>
    <t>The Crown of Kings.</t>
  </si>
  <si>
    <t>If Durin suffers a Wound, roll a D6. On the roll of a 6, the Wound is ignored. If this test is failed, Durin can still</t>
  </si>
  <si>
    <t>make use of his Fate point as normal.</t>
  </si>
  <si>
    <t>The Horn of Zirakzigil.</t>
  </si>
  <si>
    <t>This is a war horn. It also makes Durin cause Terror.</t>
  </si>
  <si>
    <t>Torozûl.</t>
  </si>
  <si>
    <t>When rolling to Wound against Trolls, the bearer of this weapon adds +1 to his dice roll on the Wound chart.</t>
  </si>
  <si>
    <t>Sworn Protector.</t>
  </si>
  <si>
    <t>slain or leaves the table, Mardin reverts to the normal rules for Courage.</t>
  </si>
  <si>
    <t>Barazantathûl.</t>
  </si>
  <si>
    <t>Two-handed weapon. When Dáin fights with this axe, he adds +1 to his dice rolls on the Wound chart, but he</t>
  </si>
  <si>
    <t>does not suffer the usual -1 penalty on the roll to win the fight.</t>
  </si>
  <si>
    <t>The King under the Mountain.</t>
  </si>
  <si>
    <t>Venerable.</t>
  </si>
  <si>
    <t xml:space="preserve">Dáin is not so agile as he once was. Whenever Dáin has to make a Jump or Climb test, the Good player rolls </t>
  </si>
  <si>
    <t>two dice and must choose the lowest. This roll can be influenced by Might in the usual way.</t>
  </si>
  <si>
    <t>Axes of the Dwarves.</t>
  </si>
  <si>
    <t xml:space="preserve">At the beggining of each fight, Gimli can choose to use either an axe in each hand, in which case he fights </t>
  </si>
  <si>
    <t xml:space="preserve">with 3 Attacks, or to use his two-handed axe, in which case he adds +1 to his dice rolls on the Wound chart but </t>
  </si>
  <si>
    <t>Loremaster.</t>
  </si>
  <si>
    <t>At the start of his Move, Flói can spend a Will point to negate an enemy special rule for the rest of the turn.</t>
  </si>
  <si>
    <t>There is no range to this ability - as long as Flói can see the foe, and has a Will point to spend, it works. For</t>
  </si>
  <si>
    <t>example, this could prevent an enemy from causing Terror, stop Gothmog's Master of Battle, and so on.</t>
  </si>
  <si>
    <t>Note: In this excel spreadsheet many of the things listed as special rules are actually special equipment</t>
  </si>
  <si>
    <t>and as such are unaffected by this rule. Check the books to be sure.</t>
  </si>
  <si>
    <t>The Living Lore.</t>
  </si>
  <si>
    <t>Each time a friendly Dwarf kills an enemy Hero or multi-Wound model, Flói receives an additional Will point -</t>
  </si>
  <si>
    <t>this can take him above his initial starting level.</t>
  </si>
  <si>
    <t>Kalazâl</t>
  </si>
  <si>
    <t>The sword Kalazâl allows Múrin to re-roll any Wound rolls made against Orcs, Goblins and Uruk-hai.</t>
  </si>
  <si>
    <t>In Defence of the King.</t>
  </si>
  <si>
    <t xml:space="preserve">At the start of the game, nominate a single Dwarf Hero for the Shieldbearer to protect. If, at the start of the </t>
  </si>
  <si>
    <t xml:space="preserve">one or more enemy models, the Shieldbearer must immediately call a heroic fight without expending any </t>
  </si>
  <si>
    <t xml:space="preserve">Might. However, the Shieldbearer must use the free Move to reach the protected Hero's fight, if possible. If </t>
  </si>
  <si>
    <t xml:space="preserve">you have more than one Shieldbearer, each may protect a different Hero if you wish, just make sure that this </t>
  </si>
  <si>
    <t>is absolutely clear to your opponent!</t>
  </si>
  <si>
    <t>Lead by Example.</t>
  </si>
  <si>
    <t>The Herald's Duty.</t>
  </si>
  <si>
    <t>When two Heralds or the King's Champion and a Herald are in base contact, they receive +1 Defence. If two</t>
  </si>
  <si>
    <t>Heralds and a King's Champion are all in base contact with one another, they instead receive +2 Defence.</t>
  </si>
  <si>
    <t>The Life Guard.</t>
  </si>
  <si>
    <t xml:space="preserve">If the King's Champion is wounded, either Herald may expend his own Fate points on the Champion's behalf </t>
  </si>
  <si>
    <t xml:space="preserve">as long as they are in base contact. Note, that a Herald may not actually suffer Wounds on the King's </t>
  </si>
  <si>
    <t>Champion behalf - only expend Fate points.</t>
  </si>
  <si>
    <t>Hearthguard automatically pass Courage tests if Durin is alive and on the battlefield.</t>
  </si>
  <si>
    <t>Such is the weight of the Iron Shield, that the bearer relies on the presence of his companion to fight</t>
  </si>
  <si>
    <t xml:space="preserve">effectively. Unless supported by a model with a spear, the Iron Shield applies -1 to his roll to win the fight, </t>
  </si>
  <si>
    <t>even when shielding.</t>
  </si>
  <si>
    <t>At the start of the game, choose one Hero of Durin's Folk among those in your force for all your models with</t>
  </si>
  <si>
    <t xml:space="preserve">the Bodyguard (Durin's Folk) special rule to protect. As long as this Hero is on the table, models with this </t>
  </si>
  <si>
    <t>Piercing shot (short).</t>
  </si>
  <si>
    <t>If shooting at a Battlefield target, the missile can conceivably hit several enemies. The target model is struck</t>
  </si>
  <si>
    <t>It will never really heal.</t>
  </si>
  <si>
    <t>Frodo can never charge an enemy for any reason. He will still fight to defend himself if he is himself charged,</t>
  </si>
  <si>
    <t>but will not strike blows if he wins.</t>
  </si>
  <si>
    <t>Home is the Hero.</t>
  </si>
  <si>
    <t>Frodo counts as being a Banner (note that he cannot of course, be picked up and wielded by another model).</t>
  </si>
  <si>
    <t>To me, Shire-folk!</t>
  </si>
  <si>
    <t>Only Hobbits may benefit from Paladin's Stand Fast! rule. Howeve, the range of Paladin's Stand Fast! Is</t>
  </si>
  <si>
    <t>Furious Tirade.</t>
  </si>
  <si>
    <t>benefit from Lobelia's Stand Fast! rule.</t>
  </si>
  <si>
    <t>The Umbrella is not Mightier than the Sword.</t>
  </si>
  <si>
    <t xml:space="preserve">If Lobelia wins a combat, she will not strike blows (in actual fact, she will gamely batter her opponent, but </t>
  </si>
  <si>
    <t>with no effect).</t>
  </si>
  <si>
    <t>Glamdring.</t>
  </si>
  <si>
    <t>When Gandalf fights with Glamdring (rather than his staff), he adds +1 to his Strength characteristic, giving</t>
  </si>
  <si>
    <t>him a Strength value of 5.</t>
  </si>
  <si>
    <t>Narya.</t>
  </si>
  <si>
    <t>Gandalf can re-roll his dice when using Fate points.</t>
  </si>
  <si>
    <t>*Staff of Power.</t>
  </si>
  <si>
    <t>The wielder can expend 1 point of Will each turn without reducing his own Will store.</t>
  </si>
  <si>
    <t>Official meals.</t>
  </si>
  <si>
    <t>Hobbits treat Bill as a banner.</t>
  </si>
  <si>
    <t>Second breakfast.</t>
  </si>
  <si>
    <t xml:space="preserve">Each turn, a single member of the Fellowship that ends its move in base contact with Bill, may attempt to </t>
  </si>
  <si>
    <t>regain a point of Might, Will or Fate. Roll a dice - on the score of a 6, the point is restored.</t>
  </si>
  <si>
    <t>Only a pony.</t>
  </si>
  <si>
    <t xml:space="preserve">Bill may never charge the enemy and no other models may use his Stand Fast! Rolls. He may, however, </t>
  </si>
  <si>
    <t>benefit from the Stand Fast! roll of any friendly Hobbit.</t>
  </si>
  <si>
    <t>Serve the master of the precious.</t>
  </si>
  <si>
    <t>The army must include Frodo to include Sméagol.</t>
  </si>
  <si>
    <t>Tom is Master.</t>
  </si>
  <si>
    <t>The Free Peoples page 49.</t>
  </si>
  <si>
    <t>*Laugh and be Merry!</t>
  </si>
  <si>
    <t>This model can expend 1 point of Will each turn.</t>
  </si>
  <si>
    <t>River-Daughter.</t>
  </si>
  <si>
    <t>Tom has his house to mind, and Goldberry is waiting.</t>
  </si>
  <si>
    <t>Goldberry cannot be used in a force that does not include Tom Bombadil as well.</t>
  </si>
  <si>
    <t>Break Stone.</t>
  </si>
  <si>
    <t>Each strike against a target with Batter Points is doubled (just as if it is trapped) and is resolved at Strength 10.</t>
  </si>
  <si>
    <t>Throw Stone.</t>
  </si>
  <si>
    <t xml:space="preserve">If an Ent does not move at all, he can rip a suitable rock from the ground (provided he's not engaged in </t>
  </si>
  <si>
    <t>combat) and in subsequent Shoot phase, he can throw it. This works exactly like a crossbow with a range of</t>
  </si>
  <si>
    <t>building. If this is the case, the Good player nominates a target point and rolls To Hit and To Wound as normal.</t>
  </si>
  <si>
    <t>If the shot causes sufficient damage to create a breach, the breach occurs at the point the shot was aimed at.</t>
  </si>
  <si>
    <t>Fly.</t>
  </si>
  <si>
    <t>This model can fly over the top of any models or terrain without penalty.</t>
  </si>
  <si>
    <t>Lord of the Eagles.</t>
  </si>
  <si>
    <t>Though Gwaihir is a noble creature, his keen intelligence is known only to a few. Only Great Eagles may use</t>
  </si>
  <si>
    <t>his Stand Fast! or benefit from his heroic actions.</t>
  </si>
  <si>
    <t>Poisoned Blowpipe.</t>
  </si>
  <si>
    <t>The poisoned blowpipe can be fired in the Shooting phase if the bearer did not move in the preceding Move</t>
  </si>
  <si>
    <t>blowpipe shot, the player must re-roll it.</t>
  </si>
  <si>
    <t>Hate Orc-folk.</t>
  </si>
  <si>
    <t>This model adds +1 to the dice when rolling To Wound Orcs, Goblins and Uruk-hai in close combat.</t>
  </si>
  <si>
    <t>Stalk Unseen.</t>
  </si>
  <si>
    <t>This model counts as wearing an Elven cloak.</t>
  </si>
  <si>
    <t>Voice of Curunír.</t>
  </si>
  <si>
    <t>Fast! rolls, can affect other Heroes.</t>
  </si>
  <si>
    <t>Consuming Rivalry.</t>
  </si>
  <si>
    <t>Saruman will never move as part of a heroic action called by Gandalf, nor will he accept Gandalf's aid in the</t>
  </si>
  <si>
    <t>form of the Strengthen Will spell - if Gandalf casts this magical power on Saruman, it has no effect.</t>
  </si>
  <si>
    <t>War Aspect.</t>
  </si>
  <si>
    <t>Master of Birds.</t>
  </si>
  <si>
    <t>To represent birds scouting the battlefield on his behalf, Radagast is always assumed to have line of sight to</t>
  </si>
  <si>
    <t>any point on the battlefield.</t>
  </si>
  <si>
    <t>One with Nature.</t>
  </si>
  <si>
    <t>Whilst on foot, Radagast may move through areas of difficult terrain without penalty and always counts as</t>
  </si>
  <si>
    <t>wearing an Elven cloak.</t>
  </si>
  <si>
    <t>Shield of Cirith Ungol.</t>
  </si>
  <si>
    <t>For the Dark Lord!</t>
  </si>
  <si>
    <t>Terror. Harbinger of Evil. The Will of Evil. Armour of the Sundered Land. Combat Mimicry. Caster.</t>
  </si>
  <si>
    <t>Terror. Harbinger of Evil. The Will of Evil. Miasmatic Presence. Seeping Decay. Caster.</t>
  </si>
  <si>
    <t>Raise the Ladders! Piercing Shot.</t>
  </si>
  <si>
    <t>Cave Dweller. Death-touch.</t>
  </si>
  <si>
    <t>Ancient Evil.</t>
  </si>
  <si>
    <t>of range (note that this is not cumulative with other rules that confer similar penalties).</t>
  </si>
  <si>
    <t>*The Lord of the Rings.</t>
  </si>
  <si>
    <t>Sauron can use 1 point of Will per turn without reducing his own Will store.</t>
  </si>
  <si>
    <t>Unstoppable!</t>
  </si>
  <si>
    <t xml:space="preserve">Every time Sauron wins a fight, he can choose to strike at the enemy three times as normal or to sweep his </t>
  </si>
  <si>
    <t>mace around in a deadly arc. If Sauron chooses this second option, all the enemies that have taken part in the</t>
  </si>
  <si>
    <t>fight (those in base contact and even those supporting friendly models with spears or pikes) suffer one strike</t>
  </si>
  <si>
    <t>from the Dark Lord.</t>
  </si>
  <si>
    <t>**The One Ring.</t>
  </si>
  <si>
    <t>Every time Sauron is removed as a casualty, he can roll a dice. On a roll of 2 or more, the power of the Ring</t>
  </si>
  <si>
    <t>sustains him and he is left on the table with 1 Wound remaining. If Sauron has the Ring then no Good model</t>
  </si>
  <si>
    <t>can have it. If Sauron does not have the Ring and a Good model is carrying it, that model is automatically</t>
  </si>
  <si>
    <t>removed as a casualty if he puts the Ring on, as he falls under Sauron's control.</t>
  </si>
  <si>
    <t>the same type without expending a point of Might. He cannot use this ability to call a heroic shoot or heroic</t>
  </si>
  <si>
    <t>move action if he has already been engaged in combat that turn.</t>
  </si>
  <si>
    <t>Movement.</t>
  </si>
  <si>
    <t>This model can move at full speed over any type of difficult terrain and ignores all obstacles except for water</t>
  </si>
  <si>
    <t>features and gaps such as chasms, ditches and other open spaces, which she has to jump as normal.</t>
  </si>
  <si>
    <t>Venom.</t>
  </si>
  <si>
    <t>Pounce.</t>
  </si>
  <si>
    <t>When charging, this model counts as a Monstrous Mount, and therefore gets both bonuses that cavalry</t>
  </si>
  <si>
    <t>models get (Extra Attack and Knock to the Ground). As usual with Monstrous Mounts, these bonuses are not</t>
  </si>
  <si>
    <t>lost if this model is engaged by enemy cavalry, but are lost if she is engaged by another Monstrous Mount.</t>
  </si>
  <si>
    <t>Hunting Instinct.</t>
  </si>
  <si>
    <t>Every time Shelob suffers a Wound, she must take a Courage test. If the test is failed, she flees - the model is</t>
  </si>
  <si>
    <t>removed and counts as a casualty.</t>
  </si>
  <si>
    <t>In any turn that he charges, Shagrat gains the Knock to the Ground special rule, exactly as if he was a cavalry</t>
  </si>
  <si>
    <t>model.</t>
  </si>
  <si>
    <t>Heart of Darkness.</t>
  </si>
  <si>
    <t>At the start of any Priority phase (before any dice are rolled), Kardûsh can drain the life essence from a</t>
  </si>
  <si>
    <t>Kardûsh, as a casualty. Kardûsh regains D3 Will points. This cannot take his total beyond 3.</t>
  </si>
  <si>
    <t>Shadow Pawn.</t>
  </si>
  <si>
    <t>At the start of any Priority phase (before any dice are rolled), Kardûsh's controlling player can remove him as</t>
  </si>
  <si>
    <t>total beyond its starting value.</t>
  </si>
  <si>
    <t>Whilst at least one Ringwraith or Sauron himself is alive and on the battlefield, a Captain of the Black Guard is</t>
  </si>
  <si>
    <t>treated as being Courage 6.</t>
  </si>
  <si>
    <t>At the start of the Move phase (after any heroic actions have been called and executed), the Drummer can</t>
  </si>
  <si>
    <t>charge.</t>
  </si>
  <si>
    <t>The Will of the Necromancer.</t>
  </si>
  <si>
    <t>Castellans can use their Will in the same manner as Fate points. However, a Castellan must give up 1 point of</t>
  </si>
  <si>
    <t xml:space="preserve">Will at the end of the Fight phase if he has been in a fight. Note that a Castellan in base contact with an </t>
  </si>
  <si>
    <t>enemy model must fight - they cannot choose not to fight! Once a Castellan suffers 1 Wound or has 0 Will</t>
  </si>
  <si>
    <t>remaining, it is banished and removed as a casualty.</t>
  </si>
  <si>
    <t>Automatons.</t>
  </si>
  <si>
    <t>Castellans do not grant their Stand Fast! Rule to nearby Warriors.</t>
  </si>
  <si>
    <t>Progeny.</t>
  </si>
  <si>
    <t>During any point in her move, a Spider Queen can expend a Will point to put a Broodling base into play</t>
  </si>
  <si>
    <t>summoned. A Spider Queen may summon multiple Broodlings in a single turn, provided she has sufficient</t>
  </si>
  <si>
    <t>Will remaining.</t>
  </si>
  <si>
    <t>Harbinger of Evil.</t>
  </si>
  <si>
    <t>Draconic Charge.</t>
  </si>
  <si>
    <t>If this model charges into combat, it will knock enemy models to the ground, in the same way as a monstrous</t>
  </si>
  <si>
    <t>mount, if it wins the fight.</t>
  </si>
  <si>
    <t>Survival Instinct.</t>
  </si>
  <si>
    <t>Each time a Dragon is wounded, it must take a Courage test. If the test is failed, he flees - the model is</t>
  </si>
  <si>
    <t>Breathe fire.</t>
  </si>
  <si>
    <t xml:space="preserve">Each time a Dragon breathes fire, it expends a point of Will. Treat the Dragon's fiery breath as a bow with a </t>
  </si>
  <si>
    <t>10 hit (Fate rolls may be taken as normal). Any model that suffers a Wound caused by Dragon breath is</t>
  </si>
  <si>
    <t>automatically slain.</t>
  </si>
  <si>
    <t>Wyrmtongue.</t>
  </si>
  <si>
    <t xml:space="preserve">A Dragon with this ability can cast a spell using one dice, without reducing his Will store. The controlling </t>
  </si>
  <si>
    <t>player can choose to increase the number of dice rolled by reducing the Dragon's Will store in the usual way.</t>
  </si>
  <si>
    <t>A Dragon with Wyrmtongue has the following magical powers:</t>
  </si>
  <si>
    <t xml:space="preserve">                            Range        Dice Score</t>
  </si>
  <si>
    <t>Cornered Beast.</t>
  </si>
  <si>
    <t>this is the case, roll To Wound the Cave Drake as normal. If it is not slain by the strikes, all models (both friend</t>
  </si>
  <si>
    <t>Swift and Lithe.</t>
  </si>
  <si>
    <t>The Cave Drake can move through difficult terrain of any sort without penalty.</t>
  </si>
  <si>
    <t>Gaping Maw.</t>
  </si>
  <si>
    <t>If you win a fight with your Cave Drake, you can either strike as normal or attempt to swallow a single</t>
  </si>
  <si>
    <t>man-sized (or smaller) model in the same fight, in which case, make a single roll To Wound against your</t>
  </si>
  <si>
    <t>target - if sucessful, the victim is gobbled up and very dead.</t>
  </si>
  <si>
    <t>Fate rolls can be made against this special attack as normal. If the Fate roll is passed, the target survives and</t>
  </si>
  <si>
    <t>is unharmed. If the Fate roll is failed, the target model loses any remaining Wounds and is removed as a</t>
  </si>
  <si>
    <t>casualty.</t>
  </si>
  <si>
    <t>The Will of Evil.</t>
  </si>
  <si>
    <t>During the game, this model must give up 1 point of Will at the end of the Fight phase if it has been in a fight.</t>
  </si>
  <si>
    <t>Note that if the model is touching an enemy, it must fight - it cannot choose not to fight! Once the model has</t>
  </si>
  <si>
    <t>0 Will remaining, it is banished and removed as a casualty.</t>
  </si>
  <si>
    <t xml:space="preserve">      </t>
  </si>
  <si>
    <t xml:space="preserve">A Hero wearing the Ring is not invisible to this model as he is to others. Furthermore, this model does not </t>
  </si>
  <si>
    <t xml:space="preserve">have to give up Will if he is fighting against a model wearing the Ring - not even if other enemies are </t>
  </si>
  <si>
    <t>included as part of a multiple combat.</t>
  </si>
  <si>
    <t>*He Cannot Yet Take Physical Form.</t>
  </si>
  <si>
    <t>The Necromancer can use Will points as Fate points if he wishes.</t>
  </si>
  <si>
    <t xml:space="preserve">An enemy that suffers a Wound from this model in close combat is automatically slain regardless of the </t>
  </si>
  <si>
    <t>number of Wounds on its profile. Heroes can use Fate to avoid Wounds suffered from this model but if even</t>
  </si>
  <si>
    <t>a single Wound is not avoided, they are slain.</t>
  </si>
  <si>
    <t xml:space="preserve">If the Troll does not move at all, he can throw a stone in the subsequent Shoot phase. This works exactly like </t>
  </si>
  <si>
    <t>The Bane of Kings.</t>
  </si>
  <si>
    <t>Master of Poisons.</t>
  </si>
  <si>
    <t>Rule through Fear.</t>
  </si>
  <si>
    <t>Sap Fortitude.</t>
  </si>
  <si>
    <t>D6. On a 4 or more, an extra point (of the same type) must be spent, or the deed is cancelled and does not</t>
  </si>
  <si>
    <t>take effect, and Might, Will or Fate already committed to it is lost.</t>
  </si>
  <si>
    <t>Essence Leech.</t>
  </si>
  <si>
    <t>If Khamûl causes a Wound he instantly regains a point of Will for each Wound caused (unless that Wound is</t>
  </si>
  <si>
    <t>saved' with a point of Fate). This ability cannot be used to take his Will above 12.</t>
  </si>
  <si>
    <t xml:space="preserve">           </t>
  </si>
  <si>
    <t xml:space="preserve">In addition, Khamûl may expend a single point of Will at the start of the Fight phase (before heroic combats </t>
  </si>
  <si>
    <t>are resolved) to increase either his Strength, Fight, or Attacks value by 1 for the remainder of the Fight phase.</t>
  </si>
  <si>
    <t>He may only expend a single point of Will in this way each turn.</t>
  </si>
  <si>
    <t>Armour of the Sundered Land.</t>
  </si>
  <si>
    <t>The Knight of Umbar only loses a point of Will for having been in a fight if he loses that fight (for example, if</t>
  </si>
  <si>
    <t>he doesn't win the roll to see which side strikes blows in the fight).</t>
  </si>
  <si>
    <t>Combat Mimicry.</t>
  </si>
  <si>
    <t>Pall of Darkness.</t>
  </si>
  <si>
    <t>Miasmatic Presence.</t>
  </si>
  <si>
    <t>moves.</t>
  </si>
  <si>
    <t>Seeping Decay.</t>
  </si>
  <si>
    <t>At the start of the Fight phase, roll a D6 for each model (friendly or enemy) in base contact with the Tainted.</t>
  </si>
  <si>
    <t>On the roll of a 6, they suffer a Wound.</t>
  </si>
  <si>
    <t>Eternal Willpower.</t>
  </si>
  <si>
    <t>The Undying may expend Will points in the same manner as Fate points.</t>
  </si>
  <si>
    <t>Arcana Leech.</t>
  </si>
  <si>
    <t>Morgul Stalkers always count as though they are equipped with Elven cloaks.</t>
  </si>
  <si>
    <t>Movement(g).</t>
  </si>
  <si>
    <t>Giant spiders can climb on any surface, regardless of angle. Giant Spiders can therefore move at full speed</t>
  </si>
  <si>
    <t>over any type of difficult terrain and ignore all obstacles except for water features and gaps such as chasms,</t>
  </si>
  <si>
    <t>ditches and other spaces, which they have to jump as normal.</t>
  </si>
  <si>
    <t>This model re-rolls 1s when rolling To Wound.</t>
  </si>
  <si>
    <t>Spectral Blades.</t>
  </si>
  <si>
    <t xml:space="preserve">When determining what number this model needs to wound its opponent, use the opponent's Courage </t>
  </si>
  <si>
    <t>rather than its Defence on the Wound Chart.</t>
  </si>
  <si>
    <t>A Fell light is in them.</t>
  </si>
  <si>
    <t>Spectre. This target must pass a Courage test or it will make a full move under the control of the Evil player,</t>
  </si>
  <si>
    <t>even if it has already moved. This move cannot be used to enter another model's control zone, or perform</t>
  </si>
  <si>
    <t>an action that would cause harm to the target (such as jumping down a cliff, etc). Affected models may not</t>
  </si>
  <si>
    <t>move further that turn.</t>
  </si>
  <si>
    <t>Battle Platform.</t>
  </si>
  <si>
    <t xml:space="preserve">The battle platform holds nine Orc Warrior passengers (see the main rules manual). Orc Warriors on the </t>
  </si>
  <si>
    <t>battle platform can shoot even if the Great Beast has moved its full speed, and can shoot (and be shot at) if</t>
  </si>
  <si>
    <t>If the Great Beast is slain, roll on the Thrown Rider table for each Orc Warrior remaining on the battle</t>
  </si>
  <si>
    <t>platform.</t>
  </si>
  <si>
    <t>Dead Weight.</t>
  </si>
  <si>
    <t>If the Great Beast is slain in a Fight, the remaining passengers and all models within 2" each suffer a Strength</t>
  </si>
  <si>
    <t>6 hit on a roll of a 4+ (roll separatly for each model).</t>
  </si>
  <si>
    <t>Slam.</t>
  </si>
  <si>
    <t>If the Great Beast charges into combat with one or more enemy models, each foe contacted automatically</t>
  </si>
  <si>
    <t>suffers a Strength 6 hit. If these models are all slain, the Great Beast can continue to move - potentially</t>
  </si>
  <si>
    <t>charging and crushing more foes along it's way.</t>
  </si>
  <si>
    <t>Only Counts as One.</t>
  </si>
  <si>
    <t xml:space="preserve">The Great Beast of Gorgoroth and it's crew count as a single model in a warband and a single model for the </t>
  </si>
  <si>
    <t>purposes of working out the number of bows in your force.</t>
  </si>
  <si>
    <t>War Drum.</t>
  </si>
  <si>
    <t>Piercing Shot.</t>
  </si>
  <si>
    <t>away from it. Except as noted below, any other models that lie within the path of the victim suffer a single</t>
  </si>
  <si>
    <t>Strength 6 hit and are knocked to the ground if they have Strength 5 or less. If the propelled model hits an</t>
  </si>
  <si>
    <t>obstacle or Siege target, it immediately stops and inflicts a single Strength 6 hit upon it.</t>
  </si>
  <si>
    <t>When firing a Mordor Siege Bow at a Battlefield target, the shot will only Scatter 3"/8cm rather than 6"/14cm.</t>
  </si>
  <si>
    <t>War Catapult, follow the rules for siege engines in the main rules manual, with the following exceptions. A</t>
  </si>
  <si>
    <t>War Catapult hits the target on the roll of a 4+. If a hit is rolled and the target is a Siege target, the shot will hit</t>
  </si>
  <si>
    <t xml:space="preserve">it automatically (no scattering). If the target is a Battlefield target, roll on the siege engines' Scatter chart </t>
  </si>
  <si>
    <t>instead of following the normal rules for allocating hits with a volley.</t>
  </si>
  <si>
    <t>Strength 6 (this hit does not kill Battlefield targets outright).</t>
  </si>
  <si>
    <t>Voice of Command.</t>
  </si>
  <si>
    <t>Palantir.</t>
  </si>
  <si>
    <t>Once per game, the Evil player can use the ability of the Palantir to automatically win a Priority roll - he must</t>
  </si>
  <si>
    <t>declare he is using this ability before any dice are rolled for Priority.</t>
  </si>
  <si>
    <t>Instead of rolling the dice to make a Courage test when the Evil force is Broken, Uglúk can remove any Evil</t>
  </si>
  <si>
    <t>model in base contact from play. If he does this, Uglúk is considered to have passed his Courage test and his</t>
  </si>
  <si>
    <t>A Traitor Within.</t>
  </si>
  <si>
    <t>Before deployment begins attach Gríma to an enemy warband. When this warband is deployed or moves</t>
  </si>
  <si>
    <t>onto the battlefield you must immediately place Gríma as if he was a member of that Warband.</t>
  </si>
  <si>
    <t xml:space="preserve">    </t>
  </si>
  <si>
    <t>Gríma is always controlled by the Evil player and is moved and fights when it is the Evil side's turn to do so as</t>
  </si>
  <si>
    <t>usual. So long as Saruman is alive, no Good models can shoot or strike blows against Gríma. Nor can they</t>
  </si>
  <si>
    <t>shoot if Gríma is in the way of the shot. Good models are allowed to charge Gríma and fight, but strike no</t>
  </si>
  <si>
    <t>blows if they win.</t>
  </si>
  <si>
    <t>This restriction ends if Saruman is slain, if Gríma voluntarily charges a Good model or if Gríma scores a Wound</t>
  </si>
  <si>
    <t>with hiss dagger (even if the Wound is avoided with Fate). Gríima can decide not to strike blows if he wins a</t>
  </si>
  <si>
    <t>combat in order not to reveal his real allegiance. Once one of these conditions is met, the depth of Gríma's</t>
  </si>
  <si>
    <t>evil is revealed and he becomes an enemy who can be shot and fought in the same way as any other model.</t>
  </si>
  <si>
    <t>Wormtongue.</t>
  </si>
  <si>
    <t>heroic abilities instead of 1.</t>
  </si>
  <si>
    <t>Mighty Blow.</t>
  </si>
  <si>
    <t>For each sucessful roll To Wound in close combat, he inflicts 2 Wounds rather than 1. Fate rolls can be made</t>
  </si>
  <si>
    <t>against both of these Wounds as normal.</t>
  </si>
  <si>
    <t>Lord of Dunland.</t>
  </si>
  <si>
    <t xml:space="preserve">If Sharkey is reduced to one Wound and has no Fate remaining, Worm becomes a Good model and must move </t>
  </si>
  <si>
    <t>towards and attack Sharkey if possible. If Sharkey is slain, Worm reverts to being an Evil model.</t>
  </si>
  <si>
    <t>A model carrying a flaming brand cannot use a two-handed weapon (if he has one). If a model carrying a</t>
  </si>
  <si>
    <t xml:space="preserve">flaming brand is killed, the brand is extinguished and lost in the chaos of battle. </t>
  </si>
  <si>
    <t>Raise the Ladders!</t>
  </si>
  <si>
    <t>The Assault Ballista can attempt to raise a ladder to the enemy battlements during the Shoot phase. To do</t>
  </si>
  <si>
    <t>this, the player must first nominate a point on the battlements within range and which at least one crew</t>
  </si>
  <si>
    <t>member and the machine have line of sight to. Roll To Hit as usual - if a hit is scored, the grapple has struck</t>
  </si>
  <si>
    <t>home; if the machine misses, there is no further effect. When the grappling hook hits, a single siege ladder</t>
  </si>
  <si>
    <t>All ladder carriers drop their ladder as it is raised. Any one of the carriers can grab the top of the ladder and</t>
  </si>
  <si>
    <t>ride to the top as it ascends. The warrior is then treated exactly as if he had climbed to the top of the ladder</t>
  </si>
  <si>
    <t>that turn.</t>
  </si>
  <si>
    <t>This model re-rolls 1s when rolling To Wound with a shooting attack.</t>
  </si>
  <si>
    <t>Ascendant.</t>
  </si>
  <si>
    <t>Preternatural Agility.</t>
  </si>
  <si>
    <t>A Hâsharin can never be trapped whilst still standing.</t>
  </si>
  <si>
    <t>Smoke Bombs.</t>
  </si>
  <si>
    <t>These are throwing weapons with a Strength of 1. If hit and not killed, the target must expend a Will point or</t>
  </si>
  <si>
    <t>be stunned by the fiery detonation for the rest of the turn, exactly as if subject to a Transfix magical power.</t>
  </si>
  <si>
    <t>If Dalamyr ever rolls a 1 To Hit with a Smoke Bomb, his supplies have run out and he cannot use them for the</t>
  </si>
  <si>
    <t>remainder of the battle.</t>
  </si>
  <si>
    <t>This model does not suffer the -1 penalty for wielding a two-handed weapon.</t>
  </si>
  <si>
    <t>Riches Beyond Renown.</t>
  </si>
  <si>
    <t>The Golden King can expend any number of Will points if an enemy Hero takes a Courage test within 12"/</t>
  </si>
  <si>
    <t>Golden King can wait for the Courage test dice to be rolled before deciding whether or not to expend his Will.</t>
  </si>
  <si>
    <t>If both players wish to alter the result, then they must both secretly indicate how much they wish to alter it</t>
  </si>
  <si>
    <t>by (minimum 1) and reveal simultaneously.</t>
  </si>
  <si>
    <t>All Corsairs and Corsair Captains treat a Corsair Bo'sun as a banner.</t>
  </si>
  <si>
    <t>This model re-rolls 1s when rolling To Wound  in a fight.</t>
  </si>
  <si>
    <t>Steely Nerve.</t>
  </si>
  <si>
    <t>A Watcher of Kârna attempting to charge a Terror-causing enemy receives a +2 bonus to his Courage for that</t>
  </si>
  <si>
    <t>test.</t>
  </si>
  <si>
    <t>If the bearer of the pavise is not in base contact with an enemy model he receives +3 Defence. If the bearer is</t>
  </si>
  <si>
    <t>in combat, he is able to use the rules for shielding but does not receive a Defence bonus as he also carries a</t>
  </si>
  <si>
    <t>crossbow.</t>
  </si>
  <si>
    <t>Blood and Glory.</t>
  </si>
  <si>
    <t xml:space="preserve">If this model kills an enemy Hero in a fight, he immediately regains a Might point expended earlier in the </t>
  </si>
  <si>
    <t>battle.</t>
  </si>
  <si>
    <t>Herald of Victory.</t>
  </si>
  <si>
    <t>Easterlings treat Amdûr as a Banner.</t>
  </si>
  <si>
    <t>Unyielding Combat Stance.</t>
  </si>
  <si>
    <t xml:space="preserve">Whenever this model is knocked down for any reason, roll a D6 - on a 4+, he keeps his footing and is not </t>
  </si>
  <si>
    <t>knocked down.</t>
  </si>
  <si>
    <t>Shield of Blades.</t>
  </si>
  <si>
    <t>Before he fights, an Easterling Dragon Knight can choose to whirl his blades in a defensive pattern. If he does</t>
  </si>
  <si>
    <t>so, he uses the rules for shielding in ensuing combat.</t>
  </si>
  <si>
    <t>All Khandish Warriors, Horsemen, Charioteers and Chieftains treat a Khandish King as a Banner.</t>
  </si>
  <si>
    <t>Easterlings can use pikes and shields at the same time without penalty.</t>
  </si>
  <si>
    <t>At the start of the move phase, after any heroic actions have been called and executed, an Easterling</t>
  </si>
  <si>
    <t>may not charge.</t>
  </si>
  <si>
    <t>Iron Fist.</t>
  </si>
  <si>
    <t>Master of the Dark Wild.</t>
  </si>
  <si>
    <t>The Mithril Crown.</t>
  </si>
  <si>
    <t>While Grôblog is alive, Goblins pass the Fate save provided by Fury on a 5+ instead of just the roll of a 6.</t>
  </si>
  <si>
    <t>Packlord.</t>
  </si>
  <si>
    <t>Only other Wild Wargs may use a Wild Warg Chieftain's Stand Fast! rule or benefit from its heroic actions.</t>
  </si>
  <si>
    <t>Ancient Enemies.</t>
  </si>
  <si>
    <t>Death-touch.</t>
  </si>
  <si>
    <t>Any model who wounds, or is wounded by Ashrâk in a fight must roll a D6 - on a 4+, they are Paralysed exactly</t>
  </si>
  <si>
    <t>Fiery Lash</t>
  </si>
  <si>
    <t>From the Deep.</t>
  </si>
  <si>
    <t xml:space="preserve">When you deploy your army, do not place the Watcher in the Water on the board - instead keep it to one side </t>
  </si>
  <si>
    <t>ready for use later in the game. At the start of each turn, before rolling for priority, announce if you would</t>
  </si>
  <si>
    <t>like the Watcher to arrive, and then roll a D6. On the score of a 3+ it is ready to enter play. Once you have</t>
  </si>
  <si>
    <t xml:space="preserve">declared that you would like the Watcher to arrive, you must roll at the start of each turn thereafter until it is </t>
  </si>
  <si>
    <t>available.</t>
  </si>
  <si>
    <t xml:space="preserve">     </t>
  </si>
  <si>
    <t>When the Watcher is ready to enter play, immediately place it anywhere on the battlefield - it can displace</t>
  </si>
  <si>
    <t xml:space="preserve">the Watcher (or as close as space will allow). In this situation, players take it in turns to reposition his own </t>
  </si>
  <si>
    <t>displaced models, with the player that controls the Watcher going first. This may create some strange</t>
  </si>
  <si>
    <t>situations, but represents the Watcher bursting up from below the ground and scattering warriors (friend and</t>
  </si>
  <si>
    <t>foe alike) with its shocking arrival and incredible bulk.</t>
  </si>
  <si>
    <t>The Watcher cannot charge in the turn that it arrives.</t>
  </si>
  <si>
    <t>Tentacles.</t>
  </si>
  <si>
    <t xml:space="preserve">and never require 'in the way' rolls. Any model hit by a tentacle, but not slain, is dragged into base contact </t>
  </si>
  <si>
    <t xml:space="preserve">with the Watcher by the shortest route, even over the heads of other models. Models moved in this way do </t>
  </si>
  <si>
    <t xml:space="preserve">not count as having charged. If there is no space for the model to fit into combat with the Watcher, it is not </t>
  </si>
  <si>
    <t>moved at all. The Watcher can make these special attacks even if it is in base contact with an enemy.</t>
  </si>
  <si>
    <t>Many Tentacles.</t>
  </si>
  <si>
    <t xml:space="preserve">As the Watcher in the Water is wounded, it becomes less menacing. Each time the Watcher loses a Wound it </t>
  </si>
  <si>
    <t>also loses an Attack.</t>
  </si>
  <si>
    <t>Water Dweller.</t>
  </si>
  <si>
    <t xml:space="preserve">The Watcher in the Water is not slowed when entering a water feature and always counts as having rolled a 6 </t>
  </si>
  <si>
    <t xml:space="preserve">on the Swimming chart. Additionally, it doubles its movement while it is wholly within a water feature. </t>
  </si>
  <si>
    <t>Drums in the Deep.</t>
  </si>
  <si>
    <t xml:space="preserve">At the beginning of the game, deploy the Moria Goblin Drum model following the instructions of the scenario </t>
  </si>
  <si>
    <t xml:space="preserve">like any other Evil model, and place the Drummers in base contact with it. For the Drum to be struck, at least </t>
  </si>
  <si>
    <t xml:space="preserve">one Drummer must start the turn in base contact with it and must not move or be engaged in combat. It may </t>
  </si>
  <si>
    <t xml:space="preserve">not be moved and played in the same turn. If one or more Drums meet these conditions, then the following </t>
  </si>
  <si>
    <t xml:space="preserve">effects apply: </t>
  </si>
  <si>
    <t xml:space="preserve">        </t>
  </si>
  <si>
    <t xml:space="preserve">can re-roll any one of the dice he rolled when determining who wins the fight. You must stick with the result </t>
  </si>
  <si>
    <t>of the re- roll (dice cannot be re-rolled more than once).</t>
  </si>
  <si>
    <t xml:space="preserve">All Moria Goblins on the battlefield (including Heroes) add +1 to their Courage values and all Good models on </t>
  </si>
  <si>
    <t xml:space="preserve">the battlefield suffer a -1 penalty to their Courage values (note that this is not cumulative with other rules </t>
  </si>
  <si>
    <t>that confer similar modifiers).</t>
  </si>
  <si>
    <t xml:space="preserve">For the purposes of counting the total number of models in the Evil force, only the Drummers count and not </t>
  </si>
  <si>
    <t>the Drum itself.</t>
  </si>
  <si>
    <t>Moving the Drum.</t>
  </si>
  <si>
    <t>Destroying the Drum.</t>
  </si>
  <si>
    <t xml:space="preserve">The Drum can be shot at normally by the Good side, and has a Defence of 10 and 3 Wounds. If reduced to 0 </t>
  </si>
  <si>
    <t xml:space="preserve">Wounds, the model is destroyed - leave the Drum in place - but it cannot be played any more. The Drum </t>
  </si>
  <si>
    <t xml:space="preserve">model has no control zone and if a Good model spends a full turn in base contact with the Drum, without </t>
  </si>
  <si>
    <t xml:space="preserve">doing anything else (such as shooting, using magical powers or fighting in combat), the Drum is automatically </t>
  </si>
  <si>
    <t>destroyed as described above.</t>
  </si>
  <si>
    <t>Run and Drum.</t>
  </si>
  <si>
    <t xml:space="preserve">The drums brought to war by the Gundabad Blackshields are carried upon the back of one Goblin while </t>
  </si>
  <si>
    <t xml:space="preserve">another beats upon it. The drum is considered to be 'playing' as long as the Drummer and Bearer are in base </t>
  </si>
  <si>
    <t>contact together.</t>
  </si>
  <si>
    <t>Doom, Doom!</t>
  </si>
  <si>
    <t>While one or more Gundabad Blackshield drums are playing:</t>
  </si>
  <si>
    <t xml:space="preserve">         </t>
  </si>
  <si>
    <t xml:space="preserve">   can re-roll any one of the dice he rolled in the same way as if there was a banner nearby - see ORB pg 47.</t>
  </si>
  <si>
    <t xml:space="preserve"> - All Goblins on the battlefield (including Heroes) add + 1 to their Courage value and all Good models suffer a </t>
  </si>
  <si>
    <t xml:space="preserve">    -1 penalty to their Courage value (note that this is not cumulative with other rules that confer a similar </t>
  </si>
  <si>
    <t xml:space="preserve">    modifiers).</t>
  </si>
  <si>
    <t>Take up the Drum.</t>
  </si>
  <si>
    <t xml:space="preserve">If either model in the drum team is killed, the controlling player can choose to 'pass on' the model's wargear </t>
  </si>
  <si>
    <t>slain drummer/bearer.</t>
  </si>
  <si>
    <t xml:space="preserve">                  </t>
  </si>
  <si>
    <t xml:space="preserve">Models that are already engaged in close combat cannot take up the wargear (they're too busy fighting for </t>
  </si>
  <si>
    <t xml:space="preserve">their lives). If there are no models available, the equipment is lost in the maelstrom of combat. </t>
  </si>
  <si>
    <t>Blinding Swarm.</t>
  </si>
  <si>
    <t>The Fight value of any enemy model in base contact with a Bat Swarm is halved (round fractions down).</t>
  </si>
  <si>
    <t>On the hunt.</t>
  </si>
  <si>
    <t xml:space="preserve">The Warg Marauder can always fire two Orc bow shots, even if it has moved its full movement or is locked in a </t>
  </si>
  <si>
    <t>fight.</t>
  </si>
  <si>
    <t>Back-stabbers.</t>
  </si>
  <si>
    <t>When striking models that are trapped, Moria Goblin Prowlers receive a +1 on their rolls To Wound. Note that</t>
  </si>
  <si>
    <t>this bonus is cumulative with the +1 bonus for using a two-handed weapon.</t>
  </si>
  <si>
    <t>Murderous Power.</t>
  </si>
  <si>
    <t>Whenever a Dweller in the Dark slays an enemy model, it regains a single Wound suffered previously in the</t>
  </si>
  <si>
    <t>batlle. This cannot take it above its starting total.</t>
  </si>
  <si>
    <t>Immortal Hunger.</t>
  </si>
  <si>
    <t>At the end of a turn in which Gûlavhar slays a model, he regains a single Wound lost earlier in the battle.</t>
  </si>
  <si>
    <t>*Strength of Body, Strength of Will.</t>
  </si>
  <si>
    <t>Gûlavhar always has an Attacks and Courage value equal to his remaining Wounds.</t>
  </si>
  <si>
    <t>Chill Aura.</t>
  </si>
  <si>
    <t>cumulative with other such penalties, such as for wieldiing a two-handed weapon).</t>
  </si>
  <si>
    <t>Feral.</t>
  </si>
  <si>
    <t>If the Ringwraith riding the Fell Beast is killed or dismounts, the creature automatically fails its Courage test</t>
  </si>
  <si>
    <t>and flees the field.</t>
  </si>
  <si>
    <t>When a model riding a war camel charges into combat, the camel inflicts a Strength 4 hit on one enemy</t>
  </si>
  <si>
    <t>model in base contact as soon as the charge is complete.</t>
  </si>
  <si>
    <t xml:space="preserve">                                              Range   Dice Score   Page</t>
  </si>
  <si>
    <t>Wrath of Bruinen                -                4+           TFP17</t>
  </si>
  <si>
    <t>Call Winds                      12"/28cm      2+            TFP20</t>
  </si>
  <si>
    <t>Call Winds                      12"/28cm      2+            TFP26</t>
  </si>
  <si>
    <t>Hey! Come merry dol! 3"/8cm        2+            TFP49</t>
  </si>
  <si>
    <t>Refreshing Song             3"/8cm        2+            TFP49</t>
  </si>
  <si>
    <t>Flameburst                       6"/14cm      3+            Mo26</t>
  </si>
  <si>
    <t>Wither                              12"/28cm      5+            Mo32</t>
  </si>
  <si>
    <t>Ringwraith</t>
  </si>
  <si>
    <t>Bestial Fury                            -                3+         M&amp;A17</t>
  </si>
  <si>
    <t>Enrage Beast                  12"/28cm      3+         M&amp;A17</t>
  </si>
  <si>
    <t>Tremor                              Special          5+         M&amp;A19</t>
  </si>
  <si>
    <t>Shatter                             12"/28cm      3+         M&amp;A19</t>
  </si>
  <si>
    <t>terrain. This model can move in any wooded area classed as difficult terrain just as if he were in the open.</t>
  </si>
  <si>
    <t>Here is a list of other possible extras:</t>
  </si>
  <si>
    <t>In every army list the top bar is fixed, in this bar you can see a list of equipment/options that each unit may take.</t>
  </si>
  <si>
    <t>To select a certain equipment for a unit insert a 1 in the proper square in front of the unit’s name, the squares turn green to show the equipment is selected. Some equipment can be purchased more than once, for those you may insert an appropriate number</t>
  </si>
  <si>
    <t xml:space="preserve">Once you have selected all the options you desire you can select the unit using the Warband column(s). </t>
  </si>
  <si>
    <t>If you are selecting a Hero insert the number of the warband you wish said hero to lead. Each army list allows you to select up to 20 warbands so insert a number between 1 and 20 to have the Hero lead the chosen warband. If you wish to have equal Heroes leading different warbands just write both warbands like this: 1 2 or 1,2 or 1;2 or any other combination. Separate the numbers in some way. Remember that you can't have 2 of any named Hero.</t>
  </si>
  <si>
    <t>If you are selecting a Warrior just insert the number you wish to take in the column of the warband you wish to place them in. You can use the same line to place similar Warriors in all warbands if you choose to.</t>
  </si>
  <si>
    <t>Mordor Uruk-hai1.</t>
  </si>
  <si>
    <t>Wild Warg1.</t>
  </si>
  <si>
    <t>Wild Warg Chieftain1.</t>
  </si>
  <si>
    <t>Warg Marauder1.</t>
  </si>
  <si>
    <t>Uruk-hai Drummer</t>
  </si>
  <si>
    <t>Expert Rider. Woodland Creature. Terror.</t>
  </si>
  <si>
    <t>Resistant to Magic. Expert Rider. Woodland Creature. Terror.</t>
  </si>
  <si>
    <t>Glamdring. Narya. *Staff of Power. The White Rider. Caster.</t>
  </si>
  <si>
    <t>game. The spell is automatically cast on a 6 and no Will points need be expended.</t>
  </si>
  <si>
    <t>The White Rider.</t>
  </si>
  <si>
    <t>When Gandalf unveils his inner light, his presence is enough to steel the resolve of the Good warriors around</t>
  </si>
  <si>
    <t/>
  </si>
  <si>
    <t xml:space="preserve">the Great Beast is engaged in a fight. When shooting with or at the Orc passengers, measure from the nearest </t>
  </si>
  <si>
    <t>edge of the battle platform. If passengers are shot at, the firer doesn't need to randomise to see who is hit</t>
  </si>
  <si>
    <t xml:space="preserve">(as he would normally for passengers) but hits the nearest model instead, though he must treat the battle </t>
  </si>
  <si>
    <t xml:space="preserve">platform as being in the way. If the Great Beast's controller is slain, one of the passengers immediately takes </t>
  </si>
  <si>
    <t xml:space="preserve">his place, abandoning his bow as he does so.  Because the Orc Warriors on the battle platform are integral </t>
  </si>
  <si>
    <t xml:space="preserve">models, each time one is slain, use a marker or dice to remind you there is one less passenger. The Great </t>
  </si>
  <si>
    <t>Beast cannot carry any passengers other than those travelling on the battle platform.</t>
  </si>
  <si>
    <t xml:space="preserve">   </t>
  </si>
  <si>
    <t>The Great Beast of Gorgoroth and its crew count as a single model in a warband, and a single model for the</t>
  </si>
  <si>
    <t>purposes of working out your Break Point and the number of bows in your force. The Great Beast counts as a</t>
  </si>
  <si>
    <t xml:space="preserve">single model for establishing your army's Break Point and for Courage tests. If your army is Broken, unless </t>
  </si>
  <si>
    <t>Magical Powers and the GBoG.</t>
  </si>
  <si>
    <t>The Great Beast is immune to the effects of all Transfix, Immobilise, Command and Compel magical powers</t>
  </si>
  <si>
    <t xml:space="preserve"> - or indeed any other magical powers that would prevent it from moving normally. These spells can, however</t>
  </si>
  <si>
    <t>, be directed against the model controlling the Great Beast - in this case, the Great Beast will be affected</t>
  </si>
  <si>
    <t>instead.</t>
  </si>
  <si>
    <t>A Sorcerous Blast can inflict damage on the Great Beast but cannot move it. If a model on the battle platform</t>
  </si>
  <si>
    <t>is hit by a Sorcerous Blast, it is damaged as normal but not moved. Instead, the controlling player rolls a D6.</t>
  </si>
  <si>
    <t>On a 1-3, the model is knocked to the ground on the battle platform. On the roll of a 4-6, the model falls to</t>
  </si>
  <si>
    <t>the ground below - roll on the Thrown Rider table as normal.</t>
  </si>
  <si>
    <t>Terror. Battle Platform. Dead Weight. Slam. Only Counts as One. Magical Powers and the GBoG.</t>
  </si>
  <si>
    <t>Warg Rider with Banner1.</t>
  </si>
  <si>
    <t xml:space="preserve">  </t>
  </si>
  <si>
    <t>Thorin's Company</t>
  </si>
  <si>
    <t>Elrond's Household</t>
  </si>
  <si>
    <t>Radagast's Alliance</t>
  </si>
  <si>
    <t>Army of Thror</t>
  </si>
  <si>
    <t>Azog's Hunters</t>
  </si>
  <si>
    <t>Goblin Town</t>
  </si>
  <si>
    <t>The Trolls</t>
  </si>
  <si>
    <t>Thorin Oakenshield</t>
  </si>
  <si>
    <t>Dwalin</t>
  </si>
  <si>
    <t>Balin</t>
  </si>
  <si>
    <t>Bifur</t>
  </si>
  <si>
    <t>Bofur</t>
  </si>
  <si>
    <t>Bombur</t>
  </si>
  <si>
    <t>Ori</t>
  </si>
  <si>
    <t>Nori</t>
  </si>
  <si>
    <t>Dori</t>
  </si>
  <si>
    <t>Oin</t>
  </si>
  <si>
    <t>Gloin</t>
  </si>
  <si>
    <t>Fili</t>
  </si>
  <si>
    <t>Kili</t>
  </si>
  <si>
    <t>Lindir</t>
  </si>
  <si>
    <t>Rivendell Knight Captain</t>
  </si>
  <si>
    <t>Knight of Rivendell with Banner</t>
  </si>
  <si>
    <t>Knight of Rivendell</t>
  </si>
  <si>
    <t>Thror</t>
  </si>
  <si>
    <t>Thrain</t>
  </si>
  <si>
    <t>Captain of Erebor</t>
  </si>
  <si>
    <t>Grim Hammer Captain</t>
  </si>
  <si>
    <t>Warrior of Erebor with Banner</t>
  </si>
  <si>
    <t>Warrior of Erebor</t>
  </si>
  <si>
    <t>Grim Hammer with Banner</t>
  </si>
  <si>
    <t>Grim Hammer</t>
  </si>
  <si>
    <t>Tom</t>
  </si>
  <si>
    <t>Bert</t>
  </si>
  <si>
    <t>Azog</t>
  </si>
  <si>
    <t>Bolg</t>
  </si>
  <si>
    <t>Fimbul</t>
  </si>
  <si>
    <t>Narzug</t>
  </si>
  <si>
    <t>Hunter Orc Captain</t>
  </si>
  <si>
    <t>Hunter Orc</t>
  </si>
  <si>
    <t>Fell Warg</t>
  </si>
  <si>
    <t>The Goblin King</t>
  </si>
  <si>
    <t>Grinnah</t>
  </si>
  <si>
    <t>The Goblin Scribe</t>
  </si>
  <si>
    <t>Gollum</t>
  </si>
  <si>
    <t>Goblin Captain</t>
  </si>
  <si>
    <t>Goblin Warrior</t>
  </si>
  <si>
    <t>Sebastian</t>
  </si>
  <si>
    <t>Sleigh</t>
  </si>
  <si>
    <t>The Oakenshield</t>
  </si>
  <si>
    <t>Orcrist</t>
  </si>
  <si>
    <t>The white warg</t>
  </si>
  <si>
    <t>Fell warg</t>
  </si>
  <si>
    <t>Two-handed axe</t>
  </si>
  <si>
    <t>Campfire</t>
  </si>
  <si>
    <t>Elrond1.</t>
  </si>
  <si>
    <t>Radagast the Brown2.</t>
  </si>
  <si>
    <t>Thorin Oakenshield1.</t>
  </si>
  <si>
    <t>Dwalin1.</t>
  </si>
  <si>
    <t>Balin1.</t>
  </si>
  <si>
    <t>Bifur1.</t>
  </si>
  <si>
    <t>Bofur1.</t>
  </si>
  <si>
    <t>Bombur1.</t>
  </si>
  <si>
    <t>Ori1.</t>
  </si>
  <si>
    <t>Nori1.</t>
  </si>
  <si>
    <t>Dori1.</t>
  </si>
  <si>
    <t>Oin1.</t>
  </si>
  <si>
    <t>Gloin1.</t>
  </si>
  <si>
    <t>Fili1.</t>
  </si>
  <si>
    <t>Kili1.</t>
  </si>
  <si>
    <t>Lindir1.</t>
  </si>
  <si>
    <t>6"/15cm</t>
  </si>
  <si>
    <t>Elrond3.</t>
  </si>
  <si>
    <t>5"/12.5cm</t>
  </si>
  <si>
    <t>12"/30cm</t>
  </si>
  <si>
    <t>10"/25cm</t>
  </si>
  <si>
    <t>Rabbits</t>
  </si>
  <si>
    <t>The Oakenshield.</t>
  </si>
  <si>
    <t>Thorin Oakenshield3.</t>
  </si>
  <si>
    <t>Orcrist.</t>
  </si>
  <si>
    <t>Thorin Oakenshield1.3.</t>
  </si>
  <si>
    <t>The Oakenshield. Orcrist.</t>
  </si>
  <si>
    <t>Burly. Fearless. Weapon Master.</t>
  </si>
  <si>
    <t>Sword-mace. Longbeard.</t>
  </si>
  <si>
    <t>Boar Spear. Throw Stones. Battle Damaged.</t>
  </si>
  <si>
    <t>Mattock. Steadfast.</t>
  </si>
  <si>
    <t>Lumbering. Beefy. Raising Spirits.</t>
  </si>
  <si>
    <t>Chronicler. Deadeye.</t>
  </si>
  <si>
    <t>Weapon Master.</t>
  </si>
  <si>
    <t>A Good Sort Really.</t>
  </si>
  <si>
    <t>Healing Herbs. Prognostication.</t>
  </si>
  <si>
    <t>A Warrior Born.</t>
  </si>
  <si>
    <t>Bodyguard (Thorin). Combat Synergy.</t>
  </si>
  <si>
    <t>Resistant to Magic. Throw Stones. It Has Not Yet Awoken.</t>
  </si>
  <si>
    <t>Woodland Creature. Song to Elbereth. Wise Council.</t>
  </si>
  <si>
    <t>Lindir3.</t>
  </si>
  <si>
    <t>Woodland Creature. Expert Rider.</t>
  </si>
  <si>
    <t>Rivendell Knight Captain1.</t>
  </si>
  <si>
    <t>Durin's Heir. Blood Feud.</t>
  </si>
  <si>
    <t>Captain of Erebor1.</t>
  </si>
  <si>
    <t>Pick-hammer.</t>
  </si>
  <si>
    <t>Knight of Rivendell1.</t>
  </si>
  <si>
    <t>If this model is targeted by a magical power and has no Will points to resist it with, it may still take a Resist</t>
  </si>
  <si>
    <t>test with a single dice.</t>
  </si>
  <si>
    <t>Minas Tirith army list within 3"/7.5cm receive a +1 bonus to their Fight value. Boromir also receives this bonus</t>
  </si>
  <si>
    <t>,although other Heroes do not. Unlike other banner bearers, such is Boromir's skill in battle that he suffers no</t>
  </si>
  <si>
    <t>So long as an Osgiliath Veteran is within 6"/15cm of either Boromir or Faramir (or both) he receives a +1 to his</t>
  </si>
  <si>
    <t xml:space="preserve">A Trebuchet always follows the rules for Volley Fire, giving it a range of 18-96"/45-240cm. When firing a </t>
  </si>
  <si>
    <t>If the Trebuchet scores a hit against a Battlefield target, all models within 2"/5cm of the target take a hit of</t>
  </si>
  <si>
    <t xml:space="preserve">apply. In addition, the second and following shots must be targeted at models within 3"/7.5cm of the first </t>
  </si>
  <si>
    <t>When firing this siege engine at a Battlefield target, the shot will only Scatter 3"/7.5cm rather than 6"/15cm.</t>
  </si>
  <si>
    <t>Imrahil's Stand Fast! Is 12"/30cm rather than 6"/15cm.</t>
  </si>
  <si>
    <t>HRB page 83.</t>
  </si>
  <si>
    <t>This model always counts as being within the area of effect of a banner if Prince Imrahil is within 12"/30cm.</t>
  </si>
  <si>
    <t>within 6"/15cm.</t>
  </si>
  <si>
    <t>While mounted, an Expert Rider may re-roll the dice when making Jump, Swim and Thrown Rider tests.</t>
  </si>
  <si>
    <t>While mounted, an Expert Rider carrying a shield and bow still gains the +1 Defence bonus. If the model</t>
  </si>
  <si>
    <t>dismounts, he will lose the bonus for carrying a shield.</t>
  </si>
  <si>
    <t>Additionally, an Expert Rider can pick up a Light Object without having to dismount first (HRB pg85).</t>
  </si>
  <si>
    <t>Arvedui's Stand Fast! Has a range of 12"/30cm.</t>
  </si>
  <si>
    <t xml:space="preserve">Every time a Good model within 6"/15cm of Malbeth suffers a Wound, roll a D6. On the roll of a 5+, the </t>
  </si>
  <si>
    <t>Heir, is within 3"/7.5cm</t>
  </si>
  <si>
    <t>and Warriors of Arnor, if they are on foot and within 6"/15cm of Aragorn.</t>
  </si>
  <si>
    <t>The Banner of Arwen Evenstar is a banner but affects all friendly models within 6"/15cm, not 3"/7.5cm. Good</t>
  </si>
  <si>
    <t>models within 6"/15cm of the banner automatically pass any Courage test they are required to take. Halbarad</t>
  </si>
  <si>
    <t>The range of Gil-galad's Stand Fast! rule is 12"/30cm.</t>
  </si>
  <si>
    <t>the end of each turn, one Good Hero within 6"/15cm of the mirror can recover their Fate to its starting value.</t>
  </si>
  <si>
    <t>12"/30cm of Aragorn or Théoden.</t>
  </si>
  <si>
    <t xml:space="preserve">       The Hymn of Elbereth. Range 12"/30cm. This song raises the spirits of the targeted model - the target will</t>
  </si>
  <si>
    <t xml:space="preserve">       Eldamar Madrigal. Range 12"/30cm. The target Evil model must pass a Courage test of make a full move</t>
  </si>
  <si>
    <t>As long as Durin is within 12"/30cm, Mardin will automatically pass all Courage tests he has to take. If Durin is</t>
  </si>
  <si>
    <t>The range of Dáin's Stand Fast! rule is 12"/30cm rather than 6"/15cm.</t>
  </si>
  <si>
    <t xml:space="preserve">Fight phase, the Shieldbearer is within 3"/7.5cm of the protected Hero, and that Hero is in base contact with </t>
  </si>
  <si>
    <t>Dwarven Warriors and Heroes within 12"/30cm of a Shieldbearer re-roll failed Courage tests.</t>
  </si>
  <si>
    <t xml:space="preserve">This model can re-roll any Jump, Leap and Climb tests and move through rocky areas that are classed as </t>
  </si>
  <si>
    <t>difficult terrain as if it were open ground.</t>
  </si>
  <si>
    <t xml:space="preserve">one blow at the strength of the siege engine, is knocked to the ground, and is flung 1D6"/x2.5cm directly </t>
  </si>
  <si>
    <t>away from the Dwarf Ballista. Any other models that lie within the path of the victim suffer a single Strength</t>
  </si>
  <si>
    <t>6 hit,and are knocked to the ground if they have a Strength of 5 or less. If the propelled model hits an obstacle</t>
  </si>
  <si>
    <t>or Siege target, it immediately stops and inflicts a single Strength 6 upon it.</t>
  </si>
  <si>
    <t>12"/30cm instead of 6"/15cm.</t>
  </si>
  <si>
    <t>No warrior (Good or Evil) can use a Hero's Stand Fast! rule if Lobelia is within 6"/15cm. Warriors cannot</t>
  </si>
  <si>
    <t>him. The range of Gandalf's 'Stand Fast' rule is 12"/30cm rather than 6"/15cm.</t>
  </si>
  <si>
    <t>Cave Dwellers add 1 to all Jump, Leap and Climb tests. They also suffer no penalties for fighting in the dark</t>
  </si>
  <si>
    <t>18"/45cm and a Strength of 10. If the Good player wishes, this rock can be hurled at a castle wall or other</t>
  </si>
  <si>
    <t xml:space="preserve">phase. It has a range of 12"/30cm and a Strength of 2. Every time a 1 is rolled on the D6 To Wound from a </t>
  </si>
  <si>
    <t>The range of Saruman the White's Stand Fast! is 12"/30, rather than 6"/15cm and unlike other Heroes' Stand</t>
  </si>
  <si>
    <t>Sebastian.</t>
  </si>
  <si>
    <t>If Radagast is accompanied by Sebastian, he may always make an additional Attack in close combat, with a</t>
  </si>
  <si>
    <t>Fight value and Strength of 1 (roll a separate dice for Sebastian) which cannot be altered by might points.</t>
  </si>
  <si>
    <t>It Has Not Yet Awoken.</t>
  </si>
  <si>
    <t>Bilbo Baggins ignores the My Precious and Sauron's Will sections of the Ring's rules</t>
  </si>
  <si>
    <t>Bodyguard (Thorin)</t>
  </si>
  <si>
    <t xml:space="preserve">As long as Thorin is on the table, models with this special rule automatically pass all Courage tests they have </t>
  </si>
  <si>
    <t>to take.</t>
  </si>
  <si>
    <t>Combat Synergy.</t>
  </si>
  <si>
    <t>If they are in base contact, Fili and Kili may choose to swap places with one another at the start of any Phase -</t>
  </si>
  <si>
    <t>this does not count as moving.</t>
  </si>
  <si>
    <t>Boar Spear.</t>
  </si>
  <si>
    <t>A boar spear can be used as either a spear or a two-handed axe.</t>
  </si>
  <si>
    <t>Battle Damaged.</t>
  </si>
  <si>
    <t>Once Bifur is reduced to 1 Wound, he may use a single Heroic Action each turn without reducing his store of</t>
  </si>
  <si>
    <t>Might. However, only Bifur may benefit from this Heroic Action.</t>
  </si>
  <si>
    <t>Mattock.</t>
  </si>
  <si>
    <t>A mattock is a two-handed weapon, which can be used as either a hammer or a pick (choose which at the start</t>
  </si>
  <si>
    <t>of each Fight).</t>
  </si>
  <si>
    <t>Steadfast.</t>
  </si>
  <si>
    <t>Each time Bofur is targeted by a magical power or special ability he may try to ignore its effects. Roll a D6; on</t>
  </si>
  <si>
    <t>the score of a 2+ its effects are ignored. This roll may be modified by Might. If you wish to try to Resist a</t>
  </si>
  <si>
    <t>magical power you must do so before making Bofur's Steadfast roll.</t>
  </si>
  <si>
    <t>Lumbering.</t>
  </si>
  <si>
    <t>When making Jump or Climb tests, Bombur must re-roll scores of 6. Additionally, he may not call Heroic</t>
  </si>
  <si>
    <t>Moves or Heroic Marches.</t>
  </si>
  <si>
    <t>Beefy.</t>
  </si>
  <si>
    <t>mace.</t>
  </si>
  <si>
    <t>Raising Spirits.</t>
  </si>
  <si>
    <t>Once each turn, at any point in his Move phase, choose a friendly model in base contact with Bombur and roll</t>
  </si>
  <si>
    <t>a D6. On a score of 4+, the chosen model regains a point of Will spent earlier in the battle (or campaign)</t>
  </si>
  <si>
    <t>Burly.</t>
  </si>
  <si>
    <t>When fighting with a two-handed weapon, a model with this special rule does not suffer a penalty to his</t>
  </si>
  <si>
    <t>Duel rolls.</t>
  </si>
  <si>
    <t>Additionally, Burly models can carry a Heavy Object and still move their full distance.</t>
  </si>
  <si>
    <t>Fearless.</t>
  </si>
  <si>
    <t>This model automatically passes Courage tests, but cannot use the rules for Shielding.</t>
  </si>
  <si>
    <t xml:space="preserve">This model is never considered unarmed, and never suffers the usual -1 penalty to the Duel roll for fighting </t>
  </si>
  <si>
    <t>with a Two-handed weapon.</t>
  </si>
  <si>
    <t>Sword-mace.</t>
  </si>
  <si>
    <t>This weapon may use the Feint or Bash Special Strikes.</t>
  </si>
  <si>
    <t>Longbeard.</t>
  </si>
  <si>
    <t>In the Priority phase, Balin may spend a Will point to enable his side to re-roll their D6 in the Priority roll.</t>
  </si>
  <si>
    <t>Healing Herbs.</t>
  </si>
  <si>
    <t>In the Move phase, instead of moving, Oin may attempt to heal a friend in base contact. Roll a D6. On a 1-3</t>
  </si>
  <si>
    <t>there is no effect. On a score of a 4 or 5, the model regains a Wound lost  previously in the game (or campaign)</t>
  </si>
  <si>
    <t>. On a 6, the model regains all its lost Wounds.</t>
  </si>
  <si>
    <t>Prognostication.</t>
  </si>
  <si>
    <t>Once per turn, in the Fight phase, Oin can expend a Will point to enable a friendly model within 3" to re-roll</t>
  </si>
  <si>
    <t>Gloin must re-roll scores of 1 to Wound in combat.</t>
  </si>
  <si>
    <t>Chronicler.</t>
  </si>
  <si>
    <t>Any time a member of Thorin's Company slays an enemy Hero or Monster within 3" of Ori, that model</t>
  </si>
  <si>
    <t>immediately regains a point of Might, Will or Fate (your choice) that has previously been spent in that game</t>
  </si>
  <si>
    <t>(or campaign.</t>
  </si>
  <si>
    <t>Deadeye.</t>
  </si>
  <si>
    <t>If Ori scores 6 when rolling To Hit, do not take any In The Way tests, and do not roll To Wound. His target</t>
  </si>
  <si>
    <t>automatically suffers a single Wound.</t>
  </si>
  <si>
    <t>If Bilbo Baggins is within 3" of Dori, he may spend Dori's Might, Will and Fate points as if they were his own.</t>
  </si>
  <si>
    <t>Song to Elbereth.</t>
  </si>
  <si>
    <t>When he moves, Lindir may sing out the words of a beautiful, haunting song. All friendly models within 6" of</t>
  </si>
  <si>
    <t>Lindir before he moves gain the Resistant to Magic special rule until the end of the turn.</t>
  </si>
  <si>
    <t>Wise Council.</t>
  </si>
  <si>
    <t>If Lindir is within 3" of Elrond, Elrond may spend a single Will point per turn without deducting it from his</t>
  </si>
  <si>
    <t>store - Elrond may do this even if he has no Will remaining.</t>
  </si>
  <si>
    <t>Arkenstone.</t>
  </si>
  <si>
    <t>The bearer of the Arkenstone passes Fate rolls on the score of a 3+. In addition, when taking a Fate roll, if the</t>
  </si>
  <si>
    <t>roll is a 4 or better, there is no need to expent the Fate point at all; it is free.</t>
  </si>
  <si>
    <t>Ring of Thror.</t>
  </si>
  <si>
    <t>While he possesses it, Thror is Fearless.</t>
  </si>
  <si>
    <t>Durin's Heir.</t>
  </si>
  <si>
    <t>Blood Feud.</t>
  </si>
  <si>
    <t>Thrain re-rolls all failed close combat To Wound rolls against Azog, and any model in the same army as Azog.</t>
  </si>
  <si>
    <t>Pick-hammers are two-handed weapons, which can use either the Bash or Piercing Strike Special Strikes (see</t>
  </si>
  <si>
    <t>page 70).</t>
  </si>
  <si>
    <t>Nature's Wrath                    -                4+           HRB79</t>
  </si>
  <si>
    <t>Renew                             12"/28cm      3+           HRB80</t>
  </si>
  <si>
    <t>Aura of Command               -               2+           HRB78</t>
  </si>
  <si>
    <t>Blinding Light                        -               2+           HRB78</t>
  </si>
  <si>
    <t>Aura of Dismay                     -               5+           HRB78</t>
  </si>
  <si>
    <t>Immobilise                    12"/28cm      3+           HRB79</t>
  </si>
  <si>
    <t>Strengthen Will           12"/28cm      4+            HRB80</t>
  </si>
  <si>
    <t>Command                      12"/28cm      4+           HRB78</t>
  </si>
  <si>
    <t>Terrifying Aura                     -               2+           HRB80</t>
  </si>
  <si>
    <t>Strengthen Will           12"/28cm      4+           HRB80</t>
  </si>
  <si>
    <t>Sorcerous Blast            12"/28cm      5+           HRB80</t>
  </si>
  <si>
    <t>Immobilise                    12"/28cm      2+           HRB79</t>
  </si>
  <si>
    <t>Command                      12"/28cm      3+           HRB78</t>
  </si>
  <si>
    <t>Strengthen Will           12"/28cm      3+           HRB80</t>
  </si>
  <si>
    <t>Your Staff is Broken!  12"/28cm      3+           HRB80</t>
  </si>
  <si>
    <t>Sorcerous Blast            12"/28cm      4+           HRB80</t>
  </si>
  <si>
    <t>Immobilise                    18"/42cm      2+           HRB79</t>
  </si>
  <si>
    <t>Command                      18"/42cm      3+           HRB78</t>
  </si>
  <si>
    <t>Panic Steed                   12"/28cm      2+           HRB79</t>
  </si>
  <si>
    <t>Azog1.</t>
  </si>
  <si>
    <t>The White Warg</t>
  </si>
  <si>
    <t>Fimbul1.</t>
  </si>
  <si>
    <t>Fell Warg1.</t>
  </si>
  <si>
    <t>Narzug1.</t>
  </si>
  <si>
    <t>Hunter Orc Captain1.</t>
  </si>
  <si>
    <t>Hunter Orc1.</t>
  </si>
  <si>
    <t>William (Bill)</t>
  </si>
  <si>
    <t>Expert Rider. Hunt Master.</t>
  </si>
  <si>
    <t>3/-</t>
  </si>
  <si>
    <t>Fell Sight.</t>
  </si>
  <si>
    <t>Expert Rider. Lethal Aim.</t>
  </si>
  <si>
    <t>Many Blades.</t>
  </si>
  <si>
    <t>Troll, Monster</t>
  </si>
  <si>
    <t>Magic Purse. Terror. Throw Stones. Keep 'em for Later. Mince 'em Fine - Brutal Power Attack.</t>
  </si>
  <si>
    <t>William (Bill)1.</t>
  </si>
  <si>
    <t>Magic Purse. Terror. Throw Stones. Keep 'em for Later. Mince 'em Fine - Brutal Power Attack. Campfire.</t>
  </si>
  <si>
    <t>Terror. Throw Stones. Keep 'em for Later. Roast 'em Slowly - Brutal Power Attack. Lingering Cold.</t>
  </si>
  <si>
    <t>Terror. Throw Stones. Keep 'em for Later. Squash 'em to Jelly - Brutal Power Attack.</t>
  </si>
  <si>
    <t>Goblin, M</t>
  </si>
  <si>
    <t>Terror. Burly. Cave Dweller. Resistant to Magic. Relentless Advance. Blubbery Mass. Goblin Projectile.</t>
  </si>
  <si>
    <t>Scourge. Cave Dweller. Chittering Hordes. Swap With Me.</t>
  </si>
  <si>
    <t>0"</t>
  </si>
  <si>
    <t>Always More Where They Came From. Immobile.</t>
  </si>
  <si>
    <t>Cave Dweller. Chittering Hordes.</t>
  </si>
  <si>
    <t>Cave Dweller. The Precious. Strangler.</t>
  </si>
  <si>
    <t>HRB page83.</t>
  </si>
  <si>
    <t>All Good models within 18"/45cm of this model suffer a -1 penalty to their Courage value until they move out</t>
  </si>
  <si>
    <t xml:space="preserve">If Gothmog is within 6"/15cm of an enemy Hero calling a heroic action, he can immediately call an action of </t>
  </si>
  <si>
    <t xml:space="preserve">nearby Orc to replenish his own sorcerous powers. Remove one of your Orc models, within 6"/15cm of </t>
  </si>
  <si>
    <t>a casualty to restore D6 Will to a single Ringwraith within 6"/15cm. This cannot increase the Ringwraith's Will</t>
  </si>
  <si>
    <t xml:space="preserve">sound the advance. All Orcs (including Morannon Orcs, Warg Riders, etc) within 12"/30cm of one or more </t>
  </si>
  <si>
    <t xml:space="preserve">Drummers sounding the advance increase their Movement value by 3"/7.5cm for that turn, though they cannot </t>
  </si>
  <si>
    <t>sound the advance. All Uruk-hai within 12"/30cm of one or more Drummers sounding the advance increase</t>
  </si>
  <si>
    <t>their Movement value by 3"/7.5cm for that turn, though they cannot charge.</t>
  </si>
  <si>
    <t>anywhere within 3"/7.5cm. Broodling have a Move of 6"/15cm and may move and charge on the turn they are</t>
  </si>
  <si>
    <t>All Good models within 12"/30cm of this model suffer a -1 penalty to their Courage value until they move out</t>
  </si>
  <si>
    <t>range of 12"/30cm. If the shot hits, the target and any model (Good or Evil) within 2"/5cm suffers a Strength</t>
  </si>
  <si>
    <t>Transfix         12"/30cm           3+                 HRB pg 79</t>
  </si>
  <si>
    <t>Compel         12"/30cm           4+                 HRB pg 78</t>
  </si>
  <si>
    <t>Sap Will         12"/30cm           4+                 HRB pg 80</t>
  </si>
  <si>
    <t xml:space="preserve">If a Cave Drake is defeated in a fight, check to see if it is trapped (and so cannot back away a full 1"/2.5cm). If </t>
  </si>
  <si>
    <t>and foe) within 1"/2.5cm of the Cave Drake suffer a Strength 4 hit.</t>
  </si>
  <si>
    <t>a crossbow with a range of 12"/30cm and a Strength of 8.</t>
  </si>
  <si>
    <t>All Evil Warriors (not heroes) within 6"/15cm of the Dark Marshal count as being within range of a banner.</t>
  </si>
  <si>
    <t xml:space="preserve">Whenever an enemy Hero spends a point of Might, Will or Fate within 12"/30cm of the Dwimmerlaik, roll a </t>
  </si>
  <si>
    <t>Shots againts the Shadow Lord, or any model within 6"/15cm of him will only hit on the roll of a 6.</t>
  </si>
  <si>
    <t xml:space="preserve">Warriors within 6""/15cm of the Tainted may not use a Hero's Stand Fast! Nor may they take part in heroic </t>
  </si>
  <si>
    <t>The Undying regains one Will point for each magical power sucessfully cast by other Heroes within 6"/15cm.</t>
  </si>
  <si>
    <t>At any point in its move, a Spectre can choose a single enemy model anywhere within 12"/30cm of the</t>
  </si>
  <si>
    <t>sound the advance. All friendly models within 12"/30cm of one or more Drummers sounding the advance</t>
  </si>
  <si>
    <t>increase their Movement value by 3"/7.5cm for that turn, though they cannot charge.</t>
  </si>
  <si>
    <t>one blow at the Strength of the siege engine, is knocked to the ground, and is flung 2D6"/x2.5cm directly</t>
  </si>
  <si>
    <t>A War Catapult always follows the rules for Volley Fire, giving it a range of 18-96"/45-240cm. When firing a</t>
  </si>
  <si>
    <t>If the catapult scores a hit against a Battlefield target, all models within 2"/5cm of the target take a hit of</t>
  </si>
  <si>
    <t>The range of Saruman's Stand Fast! rule is 12"/30cm.</t>
  </si>
  <si>
    <t>Stand Fast! has a range of 12"/30cm.</t>
  </si>
  <si>
    <t>If a Good Hero is within 6"/15cm of Gríma, 2 Might points must be expended to modify dice scores or use</t>
  </si>
  <si>
    <t>The range of Thrydan's Stand Fast! rule is 12"/30cm.</t>
  </si>
  <si>
    <t>HRB page 95.</t>
  </si>
  <si>
    <t>within 6"/15cm of the wall base below the target point is moved forward to the wall and raised immediately.</t>
  </si>
  <si>
    <t>The range of Suladân's Stand Fast! rule is 12"/30cm.</t>
  </si>
  <si>
    <t>30cm. The enemy's Courage is reduced by 1 for every point of Will  the Golden King expends. Note that the</t>
  </si>
  <si>
    <t>Kataphrakt with a drum can sound the advance. All Easterling and Khandish models within 12"/30cm of one or</t>
  </si>
  <si>
    <t>more drummers sounding the advance increase their Movement value by 3"/7.5cm for that turn, though they</t>
  </si>
  <si>
    <t>The range of Durbûrz's Stand Fast! rule is 12"/30cm.</t>
  </si>
  <si>
    <t>All Bats, Wargs and Spiders within 12"/30cm of Drûzhag use his Courage instead of their own.</t>
  </si>
  <si>
    <t>as if they had failed to resist the Paralyse Magical Power (HRB pag80).</t>
  </si>
  <si>
    <t>The Balrog's flaming whip counts as a throwing weapon with a range of 6"/15cm and Strength of 7.</t>
  </si>
  <si>
    <t>models. Move any displaced miniatures by the shortest possible distance so that they are 1"/2.5cm away from</t>
  </si>
  <si>
    <t xml:space="preserve">In the Shoot phase, the Watcher can make D6 shooting attacks. These have a range of 6"/15cm, a Strength of 3 </t>
  </si>
  <si>
    <t xml:space="preserve">All fights within 18"/45cm of one or more struck Drums that include at least one Moria Goblin, the Evil player </t>
  </si>
  <si>
    <t>The Moria Goblin Drum is moved in the same way as a Heavy Object (HRB pg 86).</t>
  </si>
  <si>
    <t xml:space="preserve"> - In all fights within 18"/45cm of one or more playing Drums that include at least one Goblin, the Evil player </t>
  </si>
  <si>
    <t xml:space="preserve">to any other Gundabad Blackshield within 1"/2.5cm - immediately replace the model with the model of the </t>
  </si>
  <si>
    <t>Any enemy model within 6"/15cm of one or more Shades suffers a -1 on its roll to win a Fight (this is</t>
  </si>
  <si>
    <t>I am the Master.</t>
  </si>
  <si>
    <t>When rolling To Wound an enemy Hero after winning a Fight, Azog always wounds his foe on a 3+, regardless</t>
  </si>
  <si>
    <t>of their Defence.</t>
  </si>
  <si>
    <t>Raging Beast.</t>
  </si>
  <si>
    <t>When Azog dismounts, the White Warg automatically passes its Courage test to stay and fight. Additionally,</t>
  </si>
  <si>
    <t>Pack Master.</t>
  </si>
  <si>
    <t>Only Wild Wargs, Fell Wargs and Wild Warg Chieftains may use the White Warg's Stand Fast! rule or benefit</t>
  </si>
  <si>
    <t>from its Heroic Actions.</t>
  </si>
  <si>
    <t>Hunt Master.</t>
  </si>
  <si>
    <t>Fimbul ignores the penalties suffered by Cavalry models attempting to move in difficult terrain - this even</t>
  </si>
  <si>
    <t>enables him to gain the bonuses for charging!</t>
  </si>
  <si>
    <t>Lethal Aim.</t>
  </si>
  <si>
    <t>A Fell Warg (or a model riding one) does not require Line of Sight to its enemy to Charge it.</t>
  </si>
  <si>
    <t>The Bringer of Death.</t>
  </si>
  <si>
    <t>Every time that Bolg slays an enemy model take note of it. Once he has killed two or more enemies, he</t>
  </si>
  <si>
    <t>causes Terror. Once he has killed five or more enemies, he also gains the Harbringer of Evil special rule. Once</t>
  </si>
  <si>
    <t>he has killed ten or more enemies, he may spend a single Might point each turn without depleting his Might</t>
  </si>
  <si>
    <t>store.</t>
  </si>
  <si>
    <t>When fighting on foot, this models receives +1 Attack.</t>
  </si>
  <si>
    <t>Magic Purse.</t>
  </si>
  <si>
    <t>Enemy models never double their Attacks when making Strikes against Bill if he is Trapped in a Fight.</t>
  </si>
  <si>
    <t>Keep 'em for Later.</t>
  </si>
  <si>
    <t>If a Troll wins a Fight he may choose one man-sized model (including mounted models, and smaller foes such</t>
  </si>
  <si>
    <t>as Dwarves and Hobbits) from the Fight and Keep 'em for Later instead of rolling for Strikes or using a Brutal</t>
  </si>
  <si>
    <t xml:space="preserve">Power Attack. Replace the model with a counter that represents the unfortunate victim stuffed in a bag. The </t>
  </si>
  <si>
    <t>model thereafter counts as Paralysed (HRB pg 80). A model with this special rule can use it as many times as</t>
  </si>
  <si>
    <t>he wants.</t>
  </si>
  <si>
    <t>Mince 'em Fine - Brutal Power Attack.</t>
  </si>
  <si>
    <t>When Bill wins a Fight, he may choose to perform Mince 'em Fine instead of making Strikes as normal. Choose</t>
  </si>
  <si>
    <t>a loser in the Fight - that models and Bill roll a D6 and add their Strength value. If Bill wins, the victim suffers</t>
  </si>
  <si>
    <t xml:space="preserve">a number of Wounds equal to the difference - each of which may be prevented by a Fate point in the usual </t>
  </si>
  <si>
    <t>way. Regardless of who wins, the victim then Backs Away as normal.</t>
  </si>
  <si>
    <t>Campfire.</t>
  </si>
  <si>
    <t>After forces are deployed, but before the first turn begins, place the campfire anywhere on the board outside</t>
  </si>
  <si>
    <t>of the Good deployment area. If Tom, Bill or Bert are within 6" of the campfire, they receive the Resistant to</t>
  </si>
  <si>
    <t>Magic special rule, and +1 Courage.</t>
  </si>
  <si>
    <t>Roast 'em Slowly - Brutal Power Attack.</t>
  </si>
  <si>
    <t xml:space="preserve">When Bert wins a Fight he may choose to perform Roast 'em Slowly instead of making Strikes as normal if </t>
  </si>
  <si>
    <t>there is a fire within 6" of him. Choose a losing model in the Fight and remove it from play, replacing it</t>
  </si>
  <si>
    <t>touching the fire. That model is immediately Set Ablaze, as explained on page 83 of the HRB.</t>
  </si>
  <si>
    <t>Lingering Cold.</t>
  </si>
  <si>
    <t>During a Fight that involves him, before making a Duel roll, Bert may expend a Will point to halve the Fight</t>
  </si>
  <si>
    <t>value of a single foe in base contact, as he sneezes on his victim.</t>
  </si>
  <si>
    <t>Squash 'em to Jelly - Brutal Power Attack.</t>
  </si>
  <si>
    <t>When Tom wins a Fight, he may opt to Squash 'em to Jelly instead of making Strikes as normal. Every enemy</t>
  </si>
  <si>
    <t>model involved in the Fight (not those supporting with spears or pikes) suffers a Strength 7 hit. Any who</t>
  </si>
  <si>
    <t>survive are knocked Prone.</t>
  </si>
  <si>
    <t>Relentless Advance.</t>
  </si>
  <si>
    <t>When the Goblin King Charges into combat, he can pass 'through' friendly Goblins when he moves. Each</t>
  </si>
  <si>
    <t xml:space="preserve">Goblin he moves through suffers a Strength 3 hit. Any Goblin that he ends his move on is automatically </t>
  </si>
  <si>
    <t>Blubbery Mass.</t>
  </si>
  <si>
    <t>Every time the Goblin King is wounded, roll a D6. On a 3+, the Wound is ignored. Magical powers, Glamdring,</t>
  </si>
  <si>
    <t>Orcrist and Sting ignore this ability.</t>
  </si>
  <si>
    <t>Goblin Projectile.</t>
  </si>
  <si>
    <t>In the Shoot phase, if there is a Goblin in base contact with the Goblin King (and neither are engaged in</t>
  </si>
  <si>
    <t>combat), the Goblin King may make a special shooting attack with a range of 12". Remove the Goblin, roll to</t>
  </si>
  <si>
    <t>Hit and take any In The Way tests for the shooting attack. The shot is resolved at Strength 8 and will</t>
  </si>
  <si>
    <t>automatically knock Prone any model that it hits.</t>
  </si>
  <si>
    <t>Scourge.</t>
  </si>
  <si>
    <t>This is a throwing weapon with a Range of 2"  and a Strength of 2.</t>
  </si>
  <si>
    <t>Swap With Me.</t>
  </si>
  <si>
    <t>Swap With Me is a special Heroic Action that Grinnah can use at the start of any phase. Using Swap With Me</t>
  </si>
  <si>
    <t>enables Grinnah to swap places with a friendly Goblin (except the Goblin Scribe) within 3". This does not</t>
  </si>
  <si>
    <t>count as moving. If there is no room to place the swapped model, you must choose another, or the Heroic</t>
  </si>
  <si>
    <t>Action is wasted.</t>
  </si>
  <si>
    <t>Chittering Hordes.</t>
  </si>
  <si>
    <t>Models with this rule can support as if they had spears (HRB pg 69), with the exception that they can only ever</t>
  </si>
  <si>
    <t>support another model with the Chittering Hordes rule. A supporting model does get the benefit of having a</t>
  </si>
  <si>
    <t>two-handed weapon, if he has one.</t>
  </si>
  <si>
    <t>Always More Where They Came From.</t>
  </si>
  <si>
    <t>At the end of his move phase, the Goblin Scribe may opt to take a Courage test. If he passes, you may move</t>
  </si>
  <si>
    <t xml:space="preserve">D3 (+1 for each point that he passed the test by) extra Goblin Warriors onto the board - from an edge chosen </t>
  </si>
  <si>
    <t>by the controlling player.</t>
  </si>
  <si>
    <t>Immobile.</t>
  </si>
  <si>
    <t>The Goblin Scribe is automatically Trapped if he loses a Fight. In the Move phase friendly models may move</t>
  </si>
  <si>
    <t>him and his frame, in which case he is treated as a Heavy Object (HRB pg 86).</t>
  </si>
  <si>
    <t>The Precious.</t>
  </si>
  <si>
    <t>Unless there is another Ringbearer (such as Bilbo Baggins, Frodo or even Isildur or Sauron himself) in play</t>
  </si>
  <si>
    <t>Gollum always has the Ring. Should the Ringbearer be slain in a Fight involving Gollum, Gollum automatically</t>
  </si>
  <si>
    <t>recovers the Ring; add it to his wargear.</t>
  </si>
  <si>
    <t>Strangler.</t>
  </si>
  <si>
    <t>Gollum is never considered to be unarmed.</t>
  </si>
  <si>
    <t>Drain Courage               18"/42cm      2+           HRB79</t>
  </si>
  <si>
    <t>Transfix                            18"/42cm      2+           HRB79</t>
  </si>
  <si>
    <t>Compel                            18"/42cm      3+           HRB78</t>
  </si>
  <si>
    <t>Sap Will                            18"/42cm     3+           HRB80</t>
  </si>
  <si>
    <t>Chill Soul                         18"/42cm      4+           HRB78</t>
  </si>
  <si>
    <t>Drain Courage               12"/28cm      2+           HRB79</t>
  </si>
  <si>
    <t>Terrifying Aura                     -                2+          HRB80</t>
  </si>
  <si>
    <t>Transfix                            12"/28cm      3+          HRB79</t>
  </si>
  <si>
    <t>Sap Will                            12"/28cm      4+          HRB80</t>
  </si>
  <si>
    <t>Fury                                           -                3+           HRB79</t>
  </si>
  <si>
    <t>Transfix                            12"/28cm      5+           HRB79</t>
  </si>
  <si>
    <t>Transfix                            12"/28cm      2+           HRB79</t>
  </si>
  <si>
    <t>Compel                            12"/28cm      3+           HRB78</t>
  </si>
  <si>
    <t>Chill Soul                         12"/28cm      5+           HRB78</t>
  </si>
  <si>
    <t>Sap Will                            12"/28cm      3+          HRB80</t>
  </si>
  <si>
    <t>Transfix                            12"/28cm      3+           HRB79</t>
  </si>
  <si>
    <t>Compel                            12"/28cm      4+           HRB78</t>
  </si>
  <si>
    <t>Your Staff is Broken!  12"/28cm      4+           HRB80</t>
  </si>
  <si>
    <t>Black Dart                        12"/28cm      5+           HRB78</t>
  </si>
  <si>
    <t>Drain Courage               12"/28cm      3+           HRB79</t>
  </si>
  <si>
    <t>Transfix                            12"/28cm      4+           HRB79</t>
  </si>
  <si>
    <t>Sap Will                            12"/28cm      5+          HRB80</t>
  </si>
  <si>
    <t>Compel                            12"/28cm      5+           HRB78</t>
  </si>
  <si>
    <t>Black Dart                        12"/28cm      6+           HRB78</t>
  </si>
  <si>
    <t>Compel                             12"/28cm      5+          HRB78</t>
  </si>
  <si>
    <t>Paralyse                             6"/14cm      4+           HRB80</t>
  </si>
  <si>
    <t>Warrior of Erebor1.</t>
  </si>
  <si>
    <t>Gil-galad2.</t>
  </si>
  <si>
    <t xml:space="preserve">Each turn, when making a shooting attack, Narzug may spend a single Might point without having to reduce </t>
  </si>
  <si>
    <t>his store (even if he has none remaining) to modify either a To Hit roll, an In The Way roll or a To Wound roll.</t>
  </si>
  <si>
    <t>Fury (Eastern Kingdoms)  -                3+           HRB79</t>
  </si>
  <si>
    <t>Bladewrath                       6"/15cm      2+           TFR42</t>
  </si>
  <si>
    <t>Galadhrim Steed</t>
  </si>
  <si>
    <t>Banner</t>
  </si>
  <si>
    <t>Captain of Dale</t>
  </si>
  <si>
    <t>Warrior of Dale</t>
  </si>
  <si>
    <t>Captain of Dale1.</t>
  </si>
  <si>
    <t>Warrior of Dale1.</t>
  </si>
  <si>
    <t xml:space="preserve"> Special Rules/Equipment</t>
  </si>
  <si>
    <t>Bilbo Baggins (old)</t>
  </si>
  <si>
    <t>Heavy armour; Andúril;</t>
  </si>
  <si>
    <t>Armour;</t>
  </si>
  <si>
    <t>Heavy armour; the Horn of Gondor;</t>
  </si>
  <si>
    <t>Armour; Bow;</t>
  </si>
  <si>
    <t>Heavy armour; Longbow;</t>
  </si>
  <si>
    <t>Armour; Shield;</t>
  </si>
  <si>
    <t>Heavy armour; White Sword of Gondor;</t>
  </si>
  <si>
    <t>Heavy armour;</t>
  </si>
  <si>
    <t>Heavy armour; Lance; Horse</t>
  </si>
  <si>
    <t>Very heavy armour; Spear;</t>
  </si>
  <si>
    <t>Heavy armour; Shield;</t>
  </si>
  <si>
    <t>Heavy armour; Spear;</t>
  </si>
  <si>
    <t>Armour; Two-handed weapon;</t>
  </si>
  <si>
    <t>Armour; Bow; Spear;</t>
  </si>
  <si>
    <t>Heavy armour; Axe of Lossarnach</t>
  </si>
  <si>
    <t>Armour; Two-handed sword;</t>
  </si>
  <si>
    <t>Armour; Shield; Horse;</t>
  </si>
  <si>
    <t>Heavy armour; Shield; Horn of the Hammerhand;</t>
  </si>
  <si>
    <t>Armour; Longbow;</t>
  </si>
  <si>
    <t>Heavy armour; Shield; Throwing spears; Felaróf;</t>
  </si>
  <si>
    <t>Armour; Bow; Shield; Horse;</t>
  </si>
  <si>
    <t>Heavy armour; Shield; Pureblood Steed;</t>
  </si>
  <si>
    <t>Bow;</t>
  </si>
  <si>
    <t>Armour; Elven blade;</t>
  </si>
  <si>
    <t>Heavy armour; Spear; Shield;</t>
  </si>
  <si>
    <t>Very heavy armour; Narsil;</t>
  </si>
  <si>
    <t>Very heavy armour;</t>
  </si>
  <si>
    <t>Heavy armour; Elven blade; Vilya;</t>
  </si>
  <si>
    <t>Elven blade; Vilya;</t>
  </si>
  <si>
    <t>Heavy armour; Aeglos;</t>
  </si>
  <si>
    <t>Heavy armour; Elven blade; Noldorin throwing daggers;</t>
  </si>
  <si>
    <t>Unarmed</t>
  </si>
  <si>
    <t>Elven blade;</t>
  </si>
  <si>
    <t>Elven blade; Elven cloak;</t>
  </si>
  <si>
    <t>Heavy armour; Elven blade;</t>
  </si>
  <si>
    <t>Unarmed; Nenya;</t>
  </si>
  <si>
    <t>Unarmed;</t>
  </si>
  <si>
    <t>Elven blade; Elf bow; Armour;</t>
  </si>
  <si>
    <t>Armour; Shield; Elven blade;</t>
  </si>
  <si>
    <t>Elf bow;</t>
  </si>
  <si>
    <t>Armour; armoured horse;</t>
  </si>
  <si>
    <t>Elf bow; Elven cloak;</t>
  </si>
  <si>
    <t>Heavy armour; Pike;</t>
  </si>
  <si>
    <t>Heavy mithril armour; Crown of Kings; Durin's Axe; Horn of Zirakzigil;</t>
  </si>
  <si>
    <t>Dwarf armour; Torozûl;</t>
  </si>
  <si>
    <t>Heavy Dwarf armour; Two-handed axe; Throwing axes;</t>
  </si>
  <si>
    <t>Heavy mithril armour; Barazantathûl;</t>
  </si>
  <si>
    <t>Dwarf armour;</t>
  </si>
  <si>
    <t>Dwarf armour; Shield; Kalazâl;</t>
  </si>
  <si>
    <t>Dwarf armour; Dwarf bow;</t>
  </si>
  <si>
    <t>Heavy Dwarf armour;</t>
  </si>
  <si>
    <t>Dwarf armour; Shield;</t>
  </si>
  <si>
    <t>Dwarf armour; Shield; Banner;</t>
  </si>
  <si>
    <t>Dwarf armour; Throwing axes;</t>
  </si>
  <si>
    <t>Dwarf heavy armour; Shield;</t>
  </si>
  <si>
    <t>Dwarf armour; Spear;</t>
  </si>
  <si>
    <t>Dwarf heavy armour; Two-handed axe;</t>
  </si>
  <si>
    <t>Mithril coat;</t>
  </si>
  <si>
    <t>Sting;</t>
  </si>
  <si>
    <t>Armour; Horn of the Riddermark;</t>
  </si>
  <si>
    <t>Two-handed weapon.</t>
  </si>
  <si>
    <t>Staff (two-handed weapon); Glamdring; Narya;</t>
  </si>
  <si>
    <t>Armour; Shield; Horn of Gondor;</t>
  </si>
  <si>
    <t>The Ring;</t>
  </si>
  <si>
    <t>Strong strangling fingers.</t>
  </si>
  <si>
    <t>Spear; Poisoned blowpipe;</t>
  </si>
  <si>
    <t>Staff (two-handed weapon);</t>
  </si>
  <si>
    <t>Armour; Nenya;</t>
  </si>
  <si>
    <t>Two-handed hammer;</t>
  </si>
  <si>
    <t>Sword-mace;</t>
  </si>
  <si>
    <t>Boar Spear;</t>
  </si>
  <si>
    <t>Mattock;</t>
  </si>
  <si>
    <t>Slingshot;</t>
  </si>
  <si>
    <t>Two-handed mace;</t>
  </si>
  <si>
    <t>Flail;</t>
  </si>
  <si>
    <t>Two-handed staff;</t>
  </si>
  <si>
    <t>Throwing axes;</t>
  </si>
  <si>
    <t>Dwarf bow;</t>
  </si>
  <si>
    <t>Heavy armour; Lance; Elven blade; Elf bow; Horse;</t>
  </si>
  <si>
    <t>Dwarf armour; Two-handed pick-hammer; Throwing weapons;</t>
  </si>
  <si>
    <t>Heavy armour; Shield of Cirith Ungol;</t>
  </si>
  <si>
    <t>Armour; Spear;</t>
  </si>
  <si>
    <t>Heavy armour; War drum;</t>
  </si>
  <si>
    <t>Armour; War drum;</t>
  </si>
  <si>
    <t>Armour; Whip;</t>
  </si>
  <si>
    <t>Heavy armour; Two-handed weapon;</t>
  </si>
  <si>
    <t>Armour of the Sundered Land;</t>
  </si>
  <si>
    <t>Orc bow;</t>
  </si>
  <si>
    <t>Armour; Warg;</t>
  </si>
  <si>
    <t>Heavy armour; Lance; Shield; armoured horse;</t>
  </si>
  <si>
    <t>Staff (two-handed weapon)</t>
  </si>
  <si>
    <t>Armour; Shield; Orc bow;</t>
  </si>
  <si>
    <t>Two-handed weapon; Armour;</t>
  </si>
  <si>
    <t>Crossbow; Armour;</t>
  </si>
  <si>
    <t>Spear;</t>
  </si>
  <si>
    <t>Two-handed weapon;</t>
  </si>
  <si>
    <t>Throwing daggers; Blowpipe;</t>
  </si>
  <si>
    <t>Throwing daggers;</t>
  </si>
  <si>
    <t>Two-handed weapon; Counts as banner;</t>
  </si>
  <si>
    <t>Armour; Horse;</t>
  </si>
  <si>
    <t>Armour; War spear; Horse;</t>
  </si>
  <si>
    <t>Crossbow; Pavise;</t>
  </si>
  <si>
    <t>Armour; Shield; War camel;</t>
  </si>
  <si>
    <t>Heavy armour; Easterling falchion (Elven blade);</t>
  </si>
  <si>
    <t>Armour; Chieftain's axe (Elven blade);</t>
  </si>
  <si>
    <t>Heavy armour; Shield; armoured horse;</t>
  </si>
  <si>
    <t>Armour; Two-handed axe;</t>
  </si>
  <si>
    <t>Armour; Two-handed axe; Khandish Chariot;</t>
  </si>
  <si>
    <t>Armour; Bow; Horse;</t>
  </si>
  <si>
    <t>Armour; Mithril Crown;</t>
  </si>
  <si>
    <t>Fiery Lash;</t>
  </si>
  <si>
    <t>Heavy armour; One carries a drum;</t>
  </si>
  <si>
    <t>Armour; Orc bow;</t>
  </si>
  <si>
    <t>Armour; Throwing weapons;</t>
  </si>
  <si>
    <t>Spear; Heavy armour;</t>
  </si>
  <si>
    <t>Armour; Sword; Orc bow;</t>
  </si>
  <si>
    <t>Heavy armour; Two-handed pick;</t>
  </si>
  <si>
    <t>Dagger; Magic Purse;</t>
  </si>
  <si>
    <t>Dagger;</t>
  </si>
  <si>
    <t>Two-handed pick;</t>
  </si>
  <si>
    <t>Scourge;</t>
  </si>
  <si>
    <t>Wargear / Upgrades</t>
  </si>
  <si>
    <t>Mithril Coat; Sting;</t>
  </si>
  <si>
    <t>Bilbo Baggins1.</t>
  </si>
  <si>
    <t>Bilbo Baggins3.</t>
  </si>
  <si>
    <t>Bilbo Baggins1.3.</t>
  </si>
  <si>
    <t>Master of Ambush. Woodland Creature.</t>
  </si>
  <si>
    <t>At the start of the Fight phase, the Knight of Umbar can elect to use the unmodified Fight, Strength and/or</t>
  </si>
  <si>
    <t xml:space="preserve"> Attack values of any single opponent instead of his own. He does not need to adopt all of the statistics; he </t>
  </si>
  <si>
    <t>could, for example, adopt only the Fight value.</t>
  </si>
  <si>
    <t>Gaping Maw is a Brutal Power Attack.</t>
  </si>
  <si>
    <t>Rend is the only Brutal Power Attack that enables a Dweller in the Dark to regain a wound in this manner</t>
  </si>
  <si>
    <t>Gandalf the Grey3.</t>
  </si>
  <si>
    <t>Gandalf the White3.</t>
  </si>
  <si>
    <t>Yazneg</t>
  </si>
  <si>
    <t>Yazneg1.</t>
  </si>
  <si>
    <t>Gundabad Orc Captain</t>
  </si>
  <si>
    <t>Gundabad Orc Warrior</t>
  </si>
  <si>
    <t>Bard the Bowman</t>
  </si>
  <si>
    <t>Beorn</t>
  </si>
  <si>
    <t>Thrain the Broken</t>
  </si>
  <si>
    <t>Girion Lord of Dale</t>
  </si>
  <si>
    <t>Dark Denizens of Mirkwood</t>
  </si>
  <si>
    <t>Thranduil's Hall</t>
  </si>
  <si>
    <t>Tauriel</t>
  </si>
  <si>
    <t>Mirkwood Ranger Captain</t>
  </si>
  <si>
    <t>Mirkwood Ranger</t>
  </si>
  <si>
    <t>Palace Guard</t>
  </si>
  <si>
    <t>Palace Guard Captain</t>
  </si>
  <si>
    <t>Mirkwood Spider</t>
  </si>
  <si>
    <t>Elven cloak; Elven blade; Circlet of Kings;</t>
  </si>
  <si>
    <t>Elven cloak; Elf bow; Two daggers;</t>
  </si>
  <si>
    <t>Two-handed axe;</t>
  </si>
  <si>
    <t>Armour; Sword;</t>
  </si>
  <si>
    <t>Aragorn - Strider1.</t>
  </si>
  <si>
    <t>Beorn the Bear</t>
  </si>
  <si>
    <t>Rapid Fire(S). Accurate.</t>
  </si>
  <si>
    <t>Woodland Creature. Bodyguard. King's Guard.</t>
  </si>
  <si>
    <t>Woodland Creature. Knife Fighters.</t>
  </si>
  <si>
    <t>Shattered Spirit.</t>
  </si>
  <si>
    <t>Burly. Fearless. Resistant to Magic. Woodland Creature. *Skin-changer.</t>
  </si>
  <si>
    <t>Bear, M</t>
  </si>
  <si>
    <t>Burly. Fearless. Resistant to Magic. Woodland Creature. *Skin-changer. Terror. Crushing Strength. Berserk.</t>
  </si>
  <si>
    <t>Moneybags. Dragon-sickness.</t>
  </si>
  <si>
    <t>Dubious Counsel.</t>
  </si>
  <si>
    <t>Palace Guard1.</t>
  </si>
  <si>
    <t>Heavy armour; Sword;</t>
  </si>
  <si>
    <t>Expert Rider. The Price of Failure.</t>
  </si>
  <si>
    <t>Gundabad Orc Captain1.</t>
  </si>
  <si>
    <t>Gundabad Orc Warrior1.</t>
  </si>
  <si>
    <t>Re-roll 1s when attempting to wound Elves or Dwarves.</t>
  </si>
  <si>
    <t>The Price of Failure.</t>
  </si>
  <si>
    <t>If your army contains both Azog and Yazneg, and the two are in base contact at the beggining of your Move</t>
  </si>
  <si>
    <t>phase, instead of rolling the dice to make a Courage test when the Evil force is Broken, you can remove</t>
  </si>
  <si>
    <t>Yazneg from play. If you do so, Azog is considered to have automatically passed his Courage test and his Stand</t>
  </si>
  <si>
    <t>Fast! has a range of 12". Furthermore, if Yazneg is removed from play in this way, then whilst Azog is still alive</t>
  </si>
  <si>
    <t>, all Hunter Orcs, Hunter Orc Captains, Fimbul the Hunter and Narzug re-roll failed Courage tests.</t>
  </si>
  <si>
    <t>Spider Webs.</t>
  </si>
  <si>
    <t>target is hit, do not roll To Wound. Instead, the model is Paralysed (HRB80). A model hit by a Spider Web can</t>
  </si>
  <si>
    <t>choose to expend a Fate point in the same manner as if it had just suffered a Wound in order to dodge the</t>
  </si>
  <si>
    <t>Rapid Fire(S).</t>
  </si>
  <si>
    <t>Blade Mistress.</t>
  </si>
  <si>
    <t>Tauriel receives an additional Attack for each enemy model she is engaged with after the first. This bonus is</t>
  </si>
  <si>
    <t>determined at the start of each Fight, and lasts until all Strikes from that Fight have been resolved.</t>
  </si>
  <si>
    <t>King's Guard.</t>
  </si>
  <si>
    <t>Knife Fighters.</t>
  </si>
  <si>
    <t xml:space="preserve">This model receives an additional Attack for each enemy model he is engaged with after the first (to a </t>
  </si>
  <si>
    <t>maximum of 3). This bonus is determined at the start of each Fight, and lasts until all Strikes from that Fight</t>
  </si>
  <si>
    <t>have been resolved.</t>
  </si>
  <si>
    <t>At the start of every Priority phase, before rolling for Priority, Thrain must take a Courage test. If the test is</t>
  </si>
  <si>
    <t>passed, he acts normally. If it is passed on a double, Thrain adds +2 to his Fight, Strength, Attacks and Courage</t>
  </si>
  <si>
    <t>until the end of the turn. If the Courage test is failed with a score of double 1, Thrain is controlled by the Evil</t>
  </si>
  <si>
    <t>player as if he was one of his models. The only difference between him and other Evil models is that Good</t>
  </si>
  <si>
    <t>models cannot target Thrain with missile fire or magical powers that cause damage and cannot make Strikes</t>
  </si>
  <si>
    <t>*Skin-changer.</t>
  </si>
  <si>
    <t>To change Beorn's form, roll a D6 at the start of his Move; on a 4+, Beorn changes shape from a man into a bear</t>
  </si>
  <si>
    <t>(or vice-versa). Replace the current shape with the appropriate model. Beorn can then continue with his</t>
  </si>
  <si>
    <t>move as normal, including making charges. Beorn cannot change form if there is an enemy model in base</t>
  </si>
  <si>
    <t>contact. Also, when he changes, he adopts the appropriate profile and characteristics. Beorn's Might, Will,</t>
  </si>
  <si>
    <t>Fate and Wounds remain unchanged when he changes.</t>
  </si>
  <si>
    <t>Crushing Strength.</t>
  </si>
  <si>
    <t>(Brutal Power Attack). Instead of striking as normal, choose a losing model - that model immediately suffers</t>
  </si>
  <si>
    <t xml:space="preserve">a Strength 10 hit as Beorn engulfs him in a deadly embrace. If the To Wound roll is sucessful (and is not </t>
  </si>
  <si>
    <t>prevented by a Fate roll), the victim suffers another Strength 10 hit, and so on, until the victim is dead or</t>
  </si>
  <si>
    <t>Beorn fails to wound his victim.</t>
  </si>
  <si>
    <t>Berserk.</t>
  </si>
  <si>
    <t>Beorn the Bear must always Charge an enemy if he is able to. Additionally, Beorn may not use the Stand Fast!</t>
  </si>
  <si>
    <t>or Heroic Actions of other models, and other models may not use his, whilst he is in bear form.</t>
  </si>
  <si>
    <t>The Black Arrow.</t>
  </si>
  <si>
    <t>Moneybags.</t>
  </si>
  <si>
    <t>Dragon-sickness.</t>
  </si>
  <si>
    <t>At the start of the game, your enemy may select a single Hero to be the bearer of a large sum of gold. If the</t>
  </si>
  <si>
    <t>Courage test or be removed as if he had just lost his last Wound.</t>
  </si>
  <si>
    <t>SBG army building instructions</t>
  </si>
  <si>
    <t>Dead-eye shot.</t>
  </si>
  <si>
    <t>This model re-rolls failed To Wound rolls.</t>
  </si>
  <si>
    <t>This model always counts as wearing an Elven cloak.</t>
  </si>
  <si>
    <t>Thranduil, King of Mirkwood</t>
  </si>
  <si>
    <t>Thranduil, King of the Woodland Realm</t>
  </si>
  <si>
    <t>Legolas, Prince of Mirkwood</t>
  </si>
  <si>
    <t>Mirkwood Captain</t>
  </si>
  <si>
    <t>Mirkwood Cavalry</t>
  </si>
  <si>
    <t>Thorin Oakenshield, King Under the Mountain</t>
  </si>
  <si>
    <t>Bilbo Baggins, Master Burglar</t>
  </si>
  <si>
    <t>Dwalin, CoE</t>
  </si>
  <si>
    <t>Balin, CoE</t>
  </si>
  <si>
    <t>Bifur, CoE</t>
  </si>
  <si>
    <t>Bofur, CoE</t>
  </si>
  <si>
    <t>Bombur, CoE</t>
  </si>
  <si>
    <t>Ori, CoE</t>
  </si>
  <si>
    <t>Nori, CoE</t>
  </si>
  <si>
    <t>Dori, CoE</t>
  </si>
  <si>
    <t>Oin, CoE</t>
  </si>
  <si>
    <t>Gloin, CoE</t>
  </si>
  <si>
    <t>Fili, CoE</t>
  </si>
  <si>
    <t>Kili, CoE</t>
  </si>
  <si>
    <t>Radagast the Brown riding Great Eagle</t>
  </si>
  <si>
    <t>Saruman the Wise</t>
  </si>
  <si>
    <t>Galadriel, Lady of Light</t>
  </si>
  <si>
    <t>Elrond, Lord of the West</t>
  </si>
  <si>
    <t>Azog, Lieutenant of Sauron</t>
  </si>
  <si>
    <t>Bolg, Castellan of Mount Gundabad</t>
  </si>
  <si>
    <t>Windlance</t>
  </si>
  <si>
    <t>Elven glaive</t>
  </si>
  <si>
    <t>Desolator of the North</t>
  </si>
  <si>
    <t>Erebor Reclaimed</t>
  </si>
  <si>
    <t>Survivors of Lake-town</t>
  </si>
  <si>
    <t>Smaug</t>
  </si>
  <si>
    <t>Heavy Dwarf armour; Sword;</t>
  </si>
  <si>
    <t>Heavy Dwarf armour; Two-handed axe; Two Axes</t>
  </si>
  <si>
    <t>Heavy Dwarf armour; Two-handed mace;</t>
  </si>
  <si>
    <t>Heavy Dwarf armour; Two-handed axe;</t>
  </si>
  <si>
    <t>Heavy Dwarf armour; Two-handed hammer;</t>
  </si>
  <si>
    <t>Heavy Dwarf armour; Flail;</t>
  </si>
  <si>
    <t>Heavy Dwarf armour; Mace; Shield;</t>
  </si>
  <si>
    <t>Heavy Dwarf armour; Sword; Shield</t>
  </si>
  <si>
    <t>The One Ring; Mithril Coat; Sting;</t>
  </si>
  <si>
    <t>Staff of Power;</t>
  </si>
  <si>
    <t>Nenya;</t>
  </si>
  <si>
    <t>Heavy armour; Elven cloak; Two Elven blades;</t>
  </si>
  <si>
    <t>Armour; Elf bow; Orcrist;</t>
  </si>
  <si>
    <t>Elven cloak; Armour; Two Daggers;</t>
  </si>
  <si>
    <t>Mirkwood Elf</t>
  </si>
  <si>
    <t>Thranduil, King of the Woodland Realm1.</t>
  </si>
  <si>
    <t>Legolas, Prince of Mirkwood1.</t>
  </si>
  <si>
    <t>Thranduil, King of Mirkwood2.</t>
  </si>
  <si>
    <t>The Windlance.</t>
  </si>
  <si>
    <t>Thorin Oakenshield, King Under the Mountain3.</t>
  </si>
  <si>
    <t>Bodyguard (Thorin,KutM). Combat Synergy*. Du Bekâr!</t>
  </si>
  <si>
    <t>Nenya. Terror. Woodland Creature. *The Lady of Lothlórien. The Light of Eärendil. War Aspect. Caster.</t>
  </si>
  <si>
    <t>Vilya. Terror. Woodland Creature. Champion of the Free Peoples. Caster.</t>
  </si>
  <si>
    <t>Expert Rider. Woodland Creature. Bladelord.</t>
  </si>
  <si>
    <t>Woodland Creature. Blade Mistress. Vengeful Fury.</t>
  </si>
  <si>
    <t>Woodland Creature. Elven glaive.</t>
  </si>
  <si>
    <t>Woodland Creature. Expert Rider. King's Knights.</t>
  </si>
  <si>
    <t>Mirkwood Elf1.</t>
  </si>
  <si>
    <t>Mirkwood Elf2.</t>
  </si>
  <si>
    <t>All enemy models within 6"/14cm of Galadriel suffer a -1 penalty to their Courage. The version "Lady of Light"</t>
  </si>
  <si>
    <t>never counts as unarmed.</t>
  </si>
  <si>
    <t xml:space="preserve">When Bombur makes Strikes, he may choose to use the Bash special strike (pg 70) just as if he were using a </t>
  </si>
  <si>
    <t>a single dice when making a Duel roll.</t>
  </si>
  <si>
    <t>against him. If the Courage test is failed, Thrain cannot move for the rest of the turn, but will fight as normal</t>
  </si>
  <si>
    <t>if subsequently charged.</t>
  </si>
  <si>
    <t>The Windlance follows all of the rules for a Siege Engine with the Superior Construction upgrade as described</t>
  </si>
  <si>
    <t>in The Hobbit: An Unexpected Journey rules manual.</t>
  </si>
  <si>
    <t>Saviour of Lake-town.</t>
  </si>
  <si>
    <t>One of Purpose.</t>
  </si>
  <si>
    <t>A member of The White Council adds 1 to the dice roll when attempting to Resist magical powers so long as</t>
  </si>
  <si>
    <t>there is another member of The White Council within 6".</t>
  </si>
  <si>
    <t>The Oakenshield is a shield (pg74). Additionally, should Thorin opt to use it for Shielding during a Fight and</t>
  </si>
  <si>
    <t>he wins, he may make a single Strike at his Strength (receiving no bonuses from any weapons).</t>
  </si>
  <si>
    <t>Orcrist is an Elven blade (pg 68). When Orcrist causes a Wound on an Orc, Goblin or Uruk-hai it causes not 1</t>
  </si>
  <si>
    <t>Wound but D3 Wounds instead (determine the number of Wounds before Fate points are used). Additionally</t>
  </si>
  <si>
    <t>, the bearer of Orcrist has the Terror (Goblins, Orcs &amp; Uruk-hai) special rule.</t>
  </si>
  <si>
    <t>A Score to Settle.</t>
  </si>
  <si>
    <t>Ancestral Fury.</t>
  </si>
  <si>
    <t>Thorin may call a Heroic Combat every Fight phase without expending Might.</t>
  </si>
  <si>
    <t>Bodyguard (Thorin,KutM).</t>
  </si>
  <si>
    <t>As long as Thorin, KutM is on the table, models with this special rule automatically pass all Courage tests they</t>
  </si>
  <si>
    <t>have to take.</t>
  </si>
  <si>
    <t>Combat Synergy*.</t>
  </si>
  <si>
    <t>If they are in base contact, Fili,CoE and Kili,CoE may choose to swap places with one another at the start of</t>
  </si>
  <si>
    <t>any Phase -this does not count as moving.</t>
  </si>
  <si>
    <t>Du Bekâr!</t>
  </si>
  <si>
    <t>A model with this special rule counts as being in range of a banner if he is within 6" of Thorin, KutM.</t>
  </si>
  <si>
    <t>Sworn Protector (Thorin, KutM).</t>
  </si>
  <si>
    <t>As long as Thorin, KutM is within 12", this model will automatically pass all Courage tests he has to take.</t>
  </si>
  <si>
    <t>I Need That!</t>
  </si>
  <si>
    <t>If they are in base contact, Bofur, CoE can rip the axe from the head of Bifur. If he does so, Bifur immediately</t>
  </si>
  <si>
    <t>suffers 1 Wound (Fate rolls cannot be taken against this), but loses his Battle Damaged special rule. He may</t>
  </si>
  <si>
    <t>then use a single Heroic Action each turn without reducing his store of Might. However, only Bifur may</t>
  </si>
  <si>
    <t>benefit from this Heroic Action.</t>
  </si>
  <si>
    <t xml:space="preserve">The King's Axeman. </t>
  </si>
  <si>
    <t xml:space="preserve">At the beggining of each fight, Dwalin can choose to use either an axe in each hand, in which case he fights </t>
  </si>
  <si>
    <t>with 4 Attacks, or use a two-handed axe.</t>
  </si>
  <si>
    <t>A Good Sort Really*.</t>
  </si>
  <si>
    <t>If Bilbo Baggins, Master Burglas is within 3" of Dori, he may spend Dori's Might, Will and Fate points as if they</t>
  </si>
  <si>
    <t>were his own.</t>
  </si>
  <si>
    <t>Chronicler*.</t>
  </si>
  <si>
    <t>Any time a member of Erebor Reclaimed slays an enemy Hero or Monster within 3" of Ori, that model</t>
  </si>
  <si>
    <t>Lord of the Istari.</t>
  </si>
  <si>
    <t>Saruman the Wise can choose to re-roll one dice when making Casting or Resist tests.</t>
  </si>
  <si>
    <t>Noble Beast.</t>
  </si>
  <si>
    <t>If Radagast dismounts, the Great Eagle automatically passes its Courage test to stay and fight.</t>
  </si>
  <si>
    <t>Note that whilst Radagast is mounted upon the eagle, it counts as a Monstrous Mount.</t>
  </si>
  <si>
    <t>King's Knights.</t>
  </si>
  <si>
    <t>Whilst mounted, and within 6" of Thranduil, KotWR, this model counts as being in range of a banner.</t>
  </si>
  <si>
    <t>Elven glaive.</t>
  </si>
  <si>
    <t>An Elven glaive can be used either as a spear or an Elven blade. Alternatively, the bearer of an Elven glaive</t>
  </si>
  <si>
    <t>can use the Shielding rule.</t>
  </si>
  <si>
    <t>Vengeful Fury.</t>
  </si>
  <si>
    <t>If Kili, CoE is in your army as is killed, Tauriel's Strength is immediately increased to 5 and her Defence</t>
  </si>
  <si>
    <t>lowered to 4 for the remainder of the battle.</t>
  </si>
  <si>
    <t>Bladelord.</t>
  </si>
  <si>
    <t>for each enemy model he is engaged with after the first. This bonus is determined at the start of each Fight,</t>
  </si>
  <si>
    <t>and lasts until all Strikes from that Fight have been resolved.</t>
  </si>
  <si>
    <t>The Light of Eärendil.</t>
  </si>
  <si>
    <t>Shooting attacks directed against Galadriel, or any model within 6" of her will only hit on a To Hit roll of a 6.</t>
  </si>
  <si>
    <t>Champion of the Free Peoples.</t>
  </si>
  <si>
    <t>Elrond may call a Heroic Strike every Fight phase without expending Might.</t>
  </si>
  <si>
    <t>Banishment                   12"/28cm      3+           HRB78</t>
  </si>
  <si>
    <t>Fortify Spirit                  12"/28cm      2+           HRB79</t>
  </si>
  <si>
    <t>This model must re-roll any failed to Wound rolls when making Striked in the Fight phase. Note that this does</t>
  </si>
  <si>
    <t xml:space="preserve"> not apply to Brutal Power Attacks.</t>
  </si>
  <si>
    <t>Each time a Taskmaster, or an Evil Hero within 6" of one or more Taskmasters, attempts a heroic action, roll a</t>
  </si>
  <si>
    <t>D6. On the score of a 4+, there is no need to expend a point of Might - the heroic action is free.</t>
  </si>
  <si>
    <t>All friendly models with the Poisoned Arrows, Poisoned Darts or Poisoned Blades special rules within</t>
  </si>
  <si>
    <t xml:space="preserve"> 6"/14cm of the Betrayer must re-roll failed To Wound rolls of 1 or 2, rather than a 1.</t>
  </si>
  <si>
    <t>subject to a friendly Hero's Stand Fast! rule, make a single Courage test using the Great Beast's Courage value</t>
  </si>
  <si>
    <t>to see if the model flees from the battlefield along with its Orc passengers or can be moved normally.</t>
  </si>
  <si>
    <t>it will automatically pass all Courage tests for the rest of the battle.</t>
  </si>
  <si>
    <t>Deadly Union.</t>
  </si>
  <si>
    <t xml:space="preserve">As long as Azog is mounted upon the White Warg, you can expend either Azog’s or the White Warg’s stores </t>
  </si>
  <si>
    <t>of Might, Will and Fate as if they shared the same profile (though you should still mark down which of the</t>
  </si>
  <si>
    <t>two actually expended each point).</t>
  </si>
  <si>
    <t>Brutal Power Attacks.</t>
  </si>
  <si>
    <t>The War Mûmak of Harad cannot perform Barge Brutal Power Attacks.</t>
  </si>
  <si>
    <t>General of the North.</t>
  </si>
  <si>
    <t xml:space="preserve">Smaug must expend a point of Will to breathe fire. Treat Smaug's fiery breath as a bow with a range of </t>
  </si>
  <si>
    <t>Immovable Object.</t>
  </si>
  <si>
    <t xml:space="preserve">Smaug cannot be knocked to the ground or otherwise moved against his will, and never backs away if he </t>
  </si>
  <si>
    <t>loses a Fight - his opponents must back away, even if they win! As a result of this, Smaug can never be</t>
  </si>
  <si>
    <t>trapped.</t>
  </si>
  <si>
    <t>Missing Scale.</t>
  </si>
  <si>
    <t>If a model rolls a 6 To Hit Smaug with a shooting attack, then makes a sucessful roll To Wound, Smaug suffers</t>
  </si>
  <si>
    <t>a number of Wounds equal to the Strength value of the missile weapon used by the shooting model.</t>
  </si>
  <si>
    <t>Unstoppable Momentum.</t>
  </si>
  <si>
    <t>If Smaug Charges into combat and wins the ensuing Fight, all of his opponents are Knocked to the Ground,</t>
  </si>
  <si>
    <t>The Fallen Realms pgs 32-34. Brutal Power Attacks.</t>
  </si>
  <si>
    <t>Burly. I am the Master. General of the North.</t>
  </si>
  <si>
    <t>Burly. The Bringer of Death. Ancients Enemies.</t>
  </si>
  <si>
    <t>8/2+</t>
  </si>
  <si>
    <t>Azog, Lieutenant of Sauron1.</t>
  </si>
  <si>
    <t>Bolg, Castellan of Mount Gundabad1.</t>
  </si>
  <si>
    <t>Why would I need such silly things?</t>
  </si>
  <si>
    <t>Venom (weak). Terror.</t>
  </si>
  <si>
    <t>THE HOBBIT UJ..........................</t>
  </si>
  <si>
    <t>THE HOBBIT TRILOGY..........................</t>
  </si>
  <si>
    <t>Army of Lake-town</t>
  </si>
  <si>
    <t>the Iron Hills</t>
  </si>
  <si>
    <t>the Garrison of Dale</t>
  </si>
  <si>
    <t>Azog's Legion</t>
  </si>
  <si>
    <t>Dark Powers of Dol Guldur</t>
  </si>
  <si>
    <t>Dain Ironfoot, Lord of the Iron Hills</t>
  </si>
  <si>
    <t>Iron Hills Captain</t>
  </si>
  <si>
    <t>Iron Hills Dwarf</t>
  </si>
  <si>
    <t>Iron Hills Goat Rider</t>
  </si>
  <si>
    <t>Iron Hills Chariot, CoE</t>
  </si>
  <si>
    <t>Iron Hills Chariot</t>
  </si>
  <si>
    <t>Iron Hills Chariot with Captain</t>
  </si>
  <si>
    <t>Iron Hills Ballista</t>
  </si>
  <si>
    <t>Sigrid &amp; Tilda</t>
  </si>
  <si>
    <t>Bain, Son of Bard</t>
  </si>
  <si>
    <t>Percy</t>
  </si>
  <si>
    <t>Hilda-Bianca</t>
  </si>
  <si>
    <t>Young Thorin Oakenshield</t>
  </si>
  <si>
    <t>Young Balin</t>
  </si>
  <si>
    <t>Young Dwalin</t>
  </si>
  <si>
    <t>Goblin Mercenary Captain</t>
  </si>
  <si>
    <t>Goblin Mercenary</t>
  </si>
  <si>
    <t>Gundabad Berserker</t>
  </si>
  <si>
    <t>Gundabad Troll</t>
  </si>
  <si>
    <t>Troll Brute</t>
  </si>
  <si>
    <t>Catapult Troll</t>
  </si>
  <si>
    <t>Gundabad Ogre</t>
  </si>
  <si>
    <t>War Bat</t>
  </si>
  <si>
    <t>Wargs 6</t>
  </si>
  <si>
    <t>Spiders 2</t>
  </si>
  <si>
    <t>Mixed 10</t>
  </si>
  <si>
    <t>NoDG Witch-king</t>
  </si>
  <si>
    <t>NoDG Khamûl the Easterling</t>
  </si>
  <si>
    <t>NoDG The Dark Headsman</t>
  </si>
  <si>
    <t>NoDG The Forsaken</t>
  </si>
  <si>
    <t>NoDG The Lingering Shadow</t>
  </si>
  <si>
    <t>NoDG Abyssal Knight</t>
  </si>
  <si>
    <t>NoDG Slayer of Men</t>
  </si>
  <si>
    <t>the Keeper of the Dungeons</t>
  </si>
  <si>
    <t>When you enter you see links to every army list on the file arranged according to the sourcebooks where you can find them. Every page has a link back to this page, but you can easily select it by clicking the 'INDEX' tab on the bottom.</t>
  </si>
  <si>
    <t>If you are using allies you can use the INDEX to check the current points in each army.</t>
  </si>
  <si>
    <t>The extras are currently the printable army lists.</t>
  </si>
  <si>
    <t>INDEX</t>
  </si>
  <si>
    <t>mod</t>
  </si>
  <si>
    <t xml:space="preserve">mod </t>
  </si>
  <si>
    <t>Signal Tower</t>
  </si>
  <si>
    <t>Stone Flail</t>
  </si>
  <si>
    <t>Orc Bow with Morgul Arrows</t>
  </si>
  <si>
    <t>Orc bow with Morgul Arrows</t>
  </si>
  <si>
    <t>Two-handed pick</t>
  </si>
  <si>
    <t>Esgaroth Bow</t>
  </si>
  <si>
    <t>Great bow</t>
  </si>
  <si>
    <t>Elk</t>
  </si>
  <si>
    <t>War Goat</t>
  </si>
  <si>
    <t>War Boar</t>
  </si>
  <si>
    <t>Mattock</t>
  </si>
  <si>
    <t>Braga, Captain of the Guard</t>
  </si>
  <si>
    <t>Alfrid the councillor</t>
  </si>
  <si>
    <t>Master of Lake-town</t>
  </si>
  <si>
    <t>Lake-town Guard</t>
  </si>
  <si>
    <t>Lake-town Guard Captain</t>
  </si>
  <si>
    <t>Lake-town Militia</t>
  </si>
  <si>
    <t>Lake-town Militia Captain</t>
  </si>
  <si>
    <t>Dwarf heavy armour; Sword; Shield;</t>
  </si>
  <si>
    <t>Dwarf armour; Sword-Mace;</t>
  </si>
  <si>
    <t>Dwarf armour; Axes;</t>
  </si>
  <si>
    <t>Great bow; Sword;</t>
  </si>
  <si>
    <t>Armour; Sword or Axe;</t>
  </si>
  <si>
    <t>Hilda Bianca</t>
  </si>
  <si>
    <t>Sigrid</t>
  </si>
  <si>
    <t>Tilda</t>
  </si>
  <si>
    <t>Sword; Bow; Armour;</t>
  </si>
  <si>
    <t>Iron Hills Crew</t>
  </si>
  <si>
    <t>Heavy armour; Elven Glaive;</t>
  </si>
  <si>
    <t>Girion Lord of Dale2.</t>
  </si>
  <si>
    <t>Sigrid and Tilda</t>
  </si>
  <si>
    <t>Bard the Bowman1.</t>
  </si>
  <si>
    <t>Bard the Bowman2.</t>
  </si>
  <si>
    <t>Bard the Bowman1.2.</t>
  </si>
  <si>
    <t>Thorin Oakenshield, King Under the Mountain1.</t>
  </si>
  <si>
    <t>Dwalin, CoE1.</t>
  </si>
  <si>
    <t>Fili, CoE1.</t>
  </si>
  <si>
    <t>Kili, CoE1.</t>
  </si>
  <si>
    <t>Dain Ironfoot, Lord of the Iron Hills1.</t>
  </si>
  <si>
    <t>Iron Hills Captain1.</t>
  </si>
  <si>
    <t>Iron Hills Dwarf1.</t>
  </si>
  <si>
    <t>Iron Hills Ballista3.</t>
  </si>
  <si>
    <t>Thranduil, King of the Woodland Realm2.</t>
  </si>
  <si>
    <t>Arkenstone. Ring of Thror. Army of Thror.</t>
  </si>
  <si>
    <t>To Arms!</t>
  </si>
  <si>
    <t>Young Thorin Oakenshield1.</t>
  </si>
  <si>
    <t>To Arms! The Oakenshield.</t>
  </si>
  <si>
    <t>Sword-mace. The Young Sage.</t>
  </si>
  <si>
    <t>Fearless. Weapon Master. Dwarven Fury.</t>
  </si>
  <si>
    <t>Rapid Fire. The Black Arrow. Saviour of Lake-town.</t>
  </si>
  <si>
    <t>Family Bond.</t>
  </si>
  <si>
    <t>Da, Down Here! Something to Fight for.</t>
  </si>
  <si>
    <t>The Master's Puppet. Air of Self-importance.</t>
  </si>
  <si>
    <t>Archers, This Way!</t>
  </si>
  <si>
    <t>Stand by our Men!</t>
  </si>
  <si>
    <t>The Windlance. Accurate.</t>
  </si>
  <si>
    <t>Lake-town Militia Captain1.</t>
  </si>
  <si>
    <t>Lake-town Militia1.</t>
  </si>
  <si>
    <t>Shieldwall.</t>
  </si>
  <si>
    <t>Boar</t>
  </si>
  <si>
    <t>Goat</t>
  </si>
  <si>
    <t>Elk Charge.</t>
  </si>
  <si>
    <t>The Hobbit Trilogy - page 100</t>
  </si>
  <si>
    <t>(8)</t>
  </si>
  <si>
    <t>Reliable. The Old Twirly Whirlies. Tremendous Impact.</t>
  </si>
  <si>
    <t>*Staff of Power. Resistant to Magic. Voice of Curunír. Consuming Rivalry. Lord of the Istari. Caster.</t>
  </si>
  <si>
    <t>Legolas, Prince of Mirkwood3.</t>
  </si>
  <si>
    <t>Woodland Creature. Deadly Shot. Orcrist.</t>
  </si>
  <si>
    <t>Mirkwood Cavalry1.</t>
  </si>
  <si>
    <t>When Thrain passes a Stand Fast! Roll, every friendly Dwarf on the battlefield is affected, including Heroes.</t>
  </si>
  <si>
    <t>If this model hits a target with a shooting attack, he may take another shot at a target within 3" of it (it may</t>
  </si>
  <si>
    <t>even be the same target). If that shot is also a hit, he may shoot again - to a maximum of three shots in total.</t>
  </si>
  <si>
    <t>The Master of Lake-town can choose to expend a single point of Might at the start of the Fight phase. If he</t>
  </si>
  <si>
    <t xml:space="preserve">does so, Braga, Captain of the Guard, any Lake-town Guard Captains or Lake-town Guard within 6" receive a </t>
  </si>
  <si>
    <t>bonus of +1 to their Fight value until the end of the phase. If your army consists solely of models from the</t>
  </si>
  <si>
    <t>Army of Lake-town army list then the range is increased to 12".</t>
  </si>
  <si>
    <t>Master of Lake-town is ever in base contact with the bearer at the end of a Move phase, he must pass a</t>
  </si>
  <si>
    <t>Alfrid can choose to expend any number of Will points at the start of the Priority phase, before any dice are</t>
  </si>
  <si>
    <t>rolled. For each point of Will he expends, he may nominate a single friendly Hero from a Lake-town army list</t>
  </si>
  <si>
    <t xml:space="preserve">within 6" and roll a D6. On a roll of 2-5, the nominated Hero gains a point of Might. On the roll of a 6 the </t>
  </si>
  <si>
    <t xml:space="preserve">nominated Hero instead gains D3 points of Might. On the roll of a 1, however, the nominated Hero instead </t>
  </si>
  <si>
    <t xml:space="preserve">loses D3 points of Might and Alfrid the councillor gains a point of Might. Might gained this way can take the </t>
  </si>
  <si>
    <t>chosen Hero's store of Might points beyond its initial level.</t>
  </si>
  <si>
    <t>This model counts as the Siege Engine's only crew. Note that this means that he cannot move the Windlance,</t>
  </si>
  <si>
    <t>though unlike normal crew, he can choose to move more than 6" away from it even if it has not yet been</t>
  </si>
  <si>
    <t>destroyed.</t>
  </si>
  <si>
    <t>Provided that he is in base contact with the Windlance and is not engaged in combat, this model can fire the</t>
  </si>
  <si>
    <t xml:space="preserve">Windlance every turn. This model may use his Might to influence To Hit, To Wound and Scatter table rolls </t>
  </si>
  <si>
    <t>made for the Windlance.</t>
  </si>
  <si>
    <t xml:space="preserve">Once per game, Bard can fire his Black Arrow instead of shooting the Windlance normally. If you choose to do </t>
  </si>
  <si>
    <t>so, declare that he is firing his Black Arrow before rolling To Hit. When shooting the Black Arrow, Bard re-rolls</t>
  </si>
  <si>
    <t xml:space="preserve">a failed To Hit roll and any failed In The Way tests. Furthermore, do not roll on the Scatter table when firing </t>
  </si>
  <si>
    <t>the Black Arrow - a sucessful To Hit roll against a Battlefield target automatically counts as a Dead On! Result.</t>
  </si>
  <si>
    <t>Bard's Stand Fast! Rule has a range of 12". Furthermore, all Lake-town Militia and Lake-town Militia Captains</t>
  </si>
  <si>
    <t>within 12" of Bard receive a +1 bonus to their Fight value and count as being in range of a banner. If your army</t>
  </si>
  <si>
    <t>consists solely of models from the Survivors of Lake-town army list then Bard's Stand Fast! will affect other</t>
  </si>
  <si>
    <t>Heroes from this list as well as warriors.</t>
  </si>
  <si>
    <t>Thorin re-rolls all failed rolls To Wound when making Strikes against Azog.</t>
  </si>
  <si>
    <t>Once per game when moving Young Thorin Oakenshield, the controlling player may declare "To Arms!" At the</t>
  </si>
  <si>
    <t>start of the following Fight phase, all Dwarves within 3" increase their Strength by 1 for that phase.</t>
  </si>
  <si>
    <t>The Young Sage.</t>
  </si>
  <si>
    <t>Dwarven Fury.</t>
  </si>
  <si>
    <t>Before rolling a Duel, Young Dwalin the Dwarf may choose to reduce his Fight value by D3. If he does this,</t>
  </si>
  <si>
    <t>Young Dwalin the Dwarf may re-roll all failed To Wound rolls in the following fight.</t>
  </si>
  <si>
    <t>Army of Thror.</t>
  </si>
  <si>
    <t>If your army consists solely of models from the Army of Thror army list then all Dwarves within your army will</t>
  </si>
  <si>
    <t>always  count as being in the area of effect of a banner if Thror is within 6".</t>
  </si>
  <si>
    <t>Embedded Axe-blade.</t>
  </si>
  <si>
    <t>If Bifur wins a fight, he may choose to head butt his enemy with the axe-blade embedded in his skull. Instead</t>
  </si>
  <si>
    <t>of striking normally, he may make a single Strike against his opponent. If Bifur manages to successfully wound</t>
  </si>
  <si>
    <t>his opponent then the axe has been removed from his skull. Once the axe-blade is removed, Bifur may call a</t>
  </si>
  <si>
    <t>Heroic Move each turn without reducing his own Might store.</t>
  </si>
  <si>
    <t>Weapon Synergy.</t>
  </si>
  <si>
    <t>Nori may re-roll one dice to win a Duel and may re-roll one dice when making Strikes.</t>
  </si>
  <si>
    <t>A Good Sort Really, CoE.</t>
  </si>
  <si>
    <t>If Bilbo Baggins, Master Burglar is within 3" of Dori, he may spend Dori's Might, Will and Fate points as if they</t>
  </si>
  <si>
    <t>Lord of the Iron Hills.</t>
  </si>
  <si>
    <t>Whilst Dain is alive on the battlefield, all Iron Hills Dwarves, Iron Hills Captains, Iron Hills Goat Riders and Iron</t>
  </si>
  <si>
    <t>Hills Chariots within 12" of Dain automatically pass all Courage tests they are required to make.</t>
  </si>
  <si>
    <t>Fiery Temper.</t>
  </si>
  <si>
    <t>As soon as Dain kills an enemy model, for the rest of the game if Dain is in range to Charge, he must do so if</t>
  </si>
  <si>
    <t>he is able to.</t>
  </si>
  <si>
    <t>Fearsome Charge.</t>
  </si>
  <si>
    <t>In a turn that Dain charges into battle, he causes Terror until the end of the turn.</t>
  </si>
  <si>
    <t>Head-butt.</t>
  </si>
  <si>
    <t>If Dain wins a Duel roll but fails to slay his opponent, select one Man-sized (or smaller) model in the fight and</t>
  </si>
  <si>
    <t>roll a D6. On a 5+, Dain will head-butt that model and it will be Knocked to the Ground.</t>
  </si>
  <si>
    <t>Tactical Awareness.</t>
  </si>
  <si>
    <t>When an enemy model within 6" calls a Heroic Action, roll a D6. On a 5+, this model may immediately call the</t>
  </si>
  <si>
    <t>same Heroic Action without expending Might.</t>
  </si>
  <si>
    <t>If Thranduil charges into combat whilst riding his Elk, Thranduil's Strikes are resolved at Strength 5.</t>
  </si>
  <si>
    <t>Whilst Bain is within 6" of Bard, he gains a bonus of +1 to his Courage value.</t>
  </si>
  <si>
    <t>Da, Down Here!</t>
  </si>
  <si>
    <t>Bard and Bain receive a bonus of +1 to their Fight value if they are within 6" of either Sigrid or Tilda. If Bard or</t>
  </si>
  <si>
    <t>Bain are within 6" of both Sigrid and Tilda then Bard and/or Bain receive a bonus of +1 to their Fight value and</t>
  </si>
  <si>
    <t>may call a Heroic Combat each turn without spending Might.</t>
  </si>
  <si>
    <t>Something to Fight for.</t>
  </si>
  <si>
    <t>If either Sigrid of Tilda are slain, Bard will automatically pass all Courage tests and must do everything he can</t>
  </si>
  <si>
    <t>to charge the model that killed his daughter as quickly as possible. Once that model is killed, Bard must move</t>
  </si>
  <si>
    <t>as fast as possible towards the nearest visible enemy model for the rest of the game, charging if possible.</t>
  </si>
  <si>
    <t>It is possible for two models to be the target of Bard's rage if both Sigrid and Tilda have been slain. In this case</t>
  </si>
  <si>
    <t>Bard will target the closest model until it has been slain, following which he will immediately target the</t>
  </si>
  <si>
    <t>second model. Once both models have been slain, Bard must continue to move as fast as possible towards</t>
  </si>
  <si>
    <t>the nearest visible enemy model for the rest of the game, charging if possible.</t>
  </si>
  <si>
    <t>The Master's Puppet.</t>
  </si>
  <si>
    <t>As long as the Master of Lake-town has Will points remaining, if Braga calls a Heroic Action within 6" of the</t>
  </si>
  <si>
    <t>Master of Lake-town, roll a D6. On a 4+, the Heroic Action is 'free' and no points of Might are spent.</t>
  </si>
  <si>
    <t>Air of Self-importance.</t>
  </si>
  <si>
    <t>Braga and any Lake-town Guard within 3" of him may not take part in any Heroic actions called by Bard, Bain,</t>
  </si>
  <si>
    <t>Sigrid or Tilda.</t>
  </si>
  <si>
    <t>Percy and Lake-town Militia within 6" of Percy may re-roll 1s To Hit when making shooting attacks with a bow</t>
  </si>
  <si>
    <t>During the Fight phase, Hilda Bianca and Lake-town Militia within 3" of her gain a bonus of +1 To Wound if</t>
  </si>
  <si>
    <t>they charged that turn.</t>
  </si>
  <si>
    <t>Devastating charge.</t>
  </si>
  <si>
    <t>When this model charges into combat against one or more Man-sized (or smaller) models, roll a D6 for each.</t>
  </si>
  <si>
    <t>On a 5+, that model is immediately Knocked to the Ground.</t>
  </si>
  <si>
    <t>Reliable.</t>
  </si>
  <si>
    <t>When firing an Iron Hills Ballista at a target, the shot will only scatter 3" rather than 6". Furthermore, the Iron</t>
  </si>
  <si>
    <t>Hills Crew may re-roll 1s to hit.</t>
  </si>
  <si>
    <t>The Old Twirly Whirlies.</t>
  </si>
  <si>
    <t>The Iron Hills Ballista always counts as calling a Heroic Shoot - there is no need to spend Might. Additionally,</t>
  </si>
  <si>
    <t>the Ballista follows the rules for Volley Fire. When the Ballista hits a target, place a marker under the centre</t>
  </si>
  <si>
    <t>of the target model. Draw a line from the centre of the Ballista to the centre of the marker. Shooting attacks</t>
  </si>
  <si>
    <t>that are Strength 6 or less cannot target any model within 3" of that line for the remainder of the turn.</t>
  </si>
  <si>
    <t>Additionally, shooting attacks that are Strength 6 or less cannot be made if they cross the line at any point. If</t>
  </si>
  <si>
    <t>a shooting attack that is Strength 7 or more targets a model that is either within 3" of the line or the shot</t>
  </si>
  <si>
    <t>crosses the line, roll a D6. On the roll of a 5+, the shooting attack is prevented. At the end of the turn, remove</t>
  </si>
  <si>
    <t>any marker placed due to this special rule.</t>
  </si>
  <si>
    <t>Tremendous Impact.</t>
  </si>
  <si>
    <t>If an Iron Hills Ballista scores a hit against a battlefield target, all Man-sized (or smaller) models within 2" are</t>
  </si>
  <si>
    <t>Knocked to the Ground. Cavalry within 2" must take a Throw Rider test. Additionally, any model within 2" also</t>
  </si>
  <si>
    <t>suffers a Strength 4 hit.</t>
  </si>
  <si>
    <t>Sword; Mace;</t>
  </si>
  <si>
    <t>Azog's Lieutenant</t>
  </si>
  <si>
    <t>Armour; Sword or Pick;</t>
  </si>
  <si>
    <t>Heavy armour; Crushing Club or Scythe Gauntlets;</t>
  </si>
  <si>
    <t>Flails</t>
  </si>
  <si>
    <t>Catapult; Metal Gauntlets;</t>
  </si>
  <si>
    <t>Wooden Clubs;</t>
  </si>
  <si>
    <t>Razor-sharp talons and teeth;</t>
  </si>
  <si>
    <t>Armour;Two-handed Mace;</t>
  </si>
  <si>
    <t>Armour; Axe;</t>
  </si>
  <si>
    <t>Armour; Trident Spear;</t>
  </si>
  <si>
    <t>Armour; Sword; Two-handed pick;</t>
  </si>
  <si>
    <t>Azog2.</t>
  </si>
  <si>
    <t>Azog1.2.</t>
  </si>
  <si>
    <t>Bolg1.</t>
  </si>
  <si>
    <t>Terror. Ancient Evil. The Will of Evil. *He Cannot Yet Take Physical Form. Drain Soul. Master of the Nazgûl.  Dark Power of Dol Guldur. Caster.</t>
  </si>
  <si>
    <t>Terror. Raging Beast. Pack Master. Deadly Union.</t>
  </si>
  <si>
    <t>Burly. I am the Master. General of the North. Stone Flail.</t>
  </si>
  <si>
    <t>Azog3.</t>
  </si>
  <si>
    <t>Azog1.3.</t>
  </si>
  <si>
    <t>The Hobbit Trilogy - page 107</t>
  </si>
  <si>
    <t>Burly. The Bringer of Death. Ancients Enemies. Morgul Arrows.</t>
  </si>
  <si>
    <t>Terror. Venom (weak). Movement(g).Woodland Creature. Spider Webs.</t>
  </si>
  <si>
    <t>Ancient Evil. Fearless. Fly. Resistant to Magic. Terror. Breathe Fire. *Desolator of the North. Immovable Object. Missing Scale. Unstoppable Momentum. Caster.</t>
  </si>
  <si>
    <t>Cave Dweller. Chittering Hordes. Mercenary Ambush.</t>
  </si>
  <si>
    <t>Ancient Enemies. Oblivious to Pain.</t>
  </si>
  <si>
    <t>Terror. Ancient Enemies. Crushing Club. Scythe Gauntlets.</t>
  </si>
  <si>
    <t>Terror. Fearless. Crushing Blow.</t>
  </si>
  <si>
    <t>Ogre, M</t>
  </si>
  <si>
    <t>Fly. Piercing Talons. Pluck.</t>
  </si>
  <si>
    <t>Terror. Harbringer of Evil. Unholy Resurection.</t>
  </si>
  <si>
    <t>Terror. Harbringer of Evil. Unholy Resurection. Executioner.</t>
  </si>
  <si>
    <t>Terror. Harbringer of Evil. Unholy Resurection. Trident Spear.</t>
  </si>
  <si>
    <t>Terror. Harbringer of Evil. Unholy Resurection. Unnatural Speed.</t>
  </si>
  <si>
    <t>Terror. Harbringer of Evil. Unholy Resurection. Spiritual Displacement.</t>
  </si>
  <si>
    <t>Terror. Harbringer of Evil. Unholy Resurection. Deadly Strength.</t>
  </si>
  <si>
    <t>Burly. Torturer. You have something my Master wants!</t>
  </si>
  <si>
    <t>Curse                                12"/28cm      4+           HRB79</t>
  </si>
  <si>
    <t>This model can shoot a web in the Shoot phase. This is treated as a missile weapon with a range of 8". If the</t>
  </si>
  <si>
    <t>attack. If successful, the target model is not Paralysed.</t>
  </si>
  <si>
    <t xml:space="preserve">Azog's Stand Fast! rule has a range of 12" and, unlike other Heroes' Stand Fast! Rolls, can affect other Orc </t>
  </si>
  <si>
    <t>Heroes.</t>
  </si>
  <si>
    <t>Breathe Fire.</t>
  </si>
  <si>
    <t xml:space="preserve">18"/45cm. If the shot hits, the target and all models (Good or Evil) within 2"/5cm of the target suffer from the </t>
  </si>
  <si>
    <t xml:space="preserve">Set Ablaze special rule, though the immediate hit these models suffer is Strength 10 hit. Fate rolls may be </t>
  </si>
  <si>
    <t xml:space="preserve">taken as normal to prevent Wounds, but any model that suffers a Wound from Smaug's fiery breath is </t>
  </si>
  <si>
    <t>*Desolator of the North.</t>
  </si>
  <si>
    <t>Smaug may expend a single point of Will every turn without depleting his own store. Furthermore, Smaug</t>
  </si>
  <si>
    <t>re-rolls To Wound rolls of 1 when making Strikes against Dwarves.</t>
  </si>
  <si>
    <t xml:space="preserve">regardless of their size (except a War Mûmak of Harad! or an Iron Hills Chariot). Furthermore, should Smaug </t>
  </si>
  <si>
    <t>choose to make a Barge Brutal Power Attack, any models forced to Back Away also suffer a Strength 9 hit.</t>
  </si>
  <si>
    <t>Stone Flail.</t>
  </si>
  <si>
    <t>The Stone Flail is a two-handed weapon that follows the normal rules for flails, with the following exceptions</t>
  </si>
  <si>
    <t>. When fighting with the stone flail, Azog's Fight value is reduced to 6/5+. Azog does not reduce his Fight value</t>
  </si>
  <si>
    <t>for using the Whirl special strike. Additionally, Wounds inflicted by the stone flail cause not 1 Wounds but D3</t>
  </si>
  <si>
    <t>Wounds instead (determine the number of Wounds before Fate points are used), and any model that is struck</t>
  </si>
  <si>
    <t>, but not slain, is Knocked to the Ground.</t>
  </si>
  <si>
    <t>Morgul Arrows.</t>
  </si>
  <si>
    <t>Any model that suffers a wound from a model with this special rule's shooting attacks, and isn't slain, must</t>
  </si>
  <si>
    <t>roll a D6 at the start of each subsequent turn. On the roll of a 1, that model suffers a wound.</t>
  </si>
  <si>
    <t>Mercenary Ambush.</t>
  </si>
  <si>
    <t>The Hobbit Trilogy - page 109</t>
  </si>
  <si>
    <t>Master of the Nazgûl.</t>
  </si>
  <si>
    <t>Any Nazgûl of Dol Guldur in the same army as the Necromancer of Dol Guldur gains a bonus of +1 to their rolls</t>
  </si>
  <si>
    <t>for their Unholy Resurrection special rule whilst he is alive on the board.</t>
  </si>
  <si>
    <t>Dark Power of Dol Guldur.</t>
  </si>
  <si>
    <t xml:space="preserve">If your army consists solely of models from the Dark Powers of Dol Guldur army list then whenever the </t>
  </si>
  <si>
    <t>Necromancer of Dol Guldur attempts to cast a Magical Power, by expending one or more Will points, he</t>
  </si>
  <si>
    <t>automatically adds an extra free Will point to the Casting test.</t>
  </si>
  <si>
    <t>Torturer.</t>
  </si>
  <si>
    <t>Every time the Keeper of the Dungeons slays a model, keep a note of it. Once he has killed one or more</t>
  </si>
  <si>
    <t>models, he may re-roll To Wound rolls of a 1. Once he has killed three or more models, he causes Terror.</t>
  </si>
  <si>
    <t>Once he has killed five or more models, he re-rolls all failed To Wound rolls.</t>
  </si>
  <si>
    <t>You have something my Master wants!</t>
  </si>
  <si>
    <t>The Keeper gets a bonus of +1 To Wound against any model that bears one the three Elven rings: Nenya,</t>
  </si>
  <si>
    <t>Narya or Vilya.</t>
  </si>
  <si>
    <t>Executioner.</t>
  </si>
  <si>
    <t>If the Dark Headsman scores a natural 6 when rolling to Wound then the Strike causes not 1 Wound but D3</t>
  </si>
  <si>
    <t>Wounds instead (determine the number of Wounds before Fate points are used).</t>
  </si>
  <si>
    <t>Trident Spear.</t>
  </si>
  <si>
    <t>The Trident Spear is a spear. Additionally, the Forsaken must re-roll all failed rolls To Wound.</t>
  </si>
  <si>
    <t>Unnatural Speed.</t>
  </si>
  <si>
    <t>After priority has been rolled, the controlling player may remove the Lingering Shadow from the board and</t>
  </si>
  <si>
    <t>place him anywhere within 3" of where he originally was. Note, the Lingering Shadow may not be placed in</t>
  </si>
  <si>
    <t>base contact with an enemy model.</t>
  </si>
  <si>
    <t>Spiritual Displacement.</t>
  </si>
  <si>
    <t>In the Priority phase, after priority has been rolled, the controlling player can choose to remove one of the</t>
  </si>
  <si>
    <t>Abyssal Knights from the board and immediately place it into base contact with the other so long as it is not</t>
  </si>
  <si>
    <t>also placed in base contact with an enemy model. This does not count as moving.</t>
  </si>
  <si>
    <t>Deadly Strength.</t>
  </si>
  <si>
    <t>A Slayer of Men never suffers the -1 penalty for wielding a two-handed weapon.</t>
  </si>
  <si>
    <t>Unholy Resurection.</t>
  </si>
  <si>
    <t>If this model is slain, place a marker where it was removed from the board. In the next Priority phase, after</t>
  </si>
  <si>
    <t>Priority has been rolled, roll a D6. On a 3+, the model regains 1 wound and may be placed anywhere within 6"</t>
  </si>
  <si>
    <t>of the marker so long as it is not placed in base contact with an enemy model. Any Might or Will points that</t>
  </si>
  <si>
    <t>were spent remain spent. Whilst the marker is in play, the Nazgûl counts as on the board for all intents and</t>
  </si>
  <si>
    <t>purposes. If the roll is a 1 or a 2 then the Nazgûl from play. Wounds caused by Magical Powers or Elven Blades</t>
  </si>
  <si>
    <t>inflict a -1 penalty to the Unholy Resurrection roll.</t>
  </si>
  <si>
    <t xml:space="preserve">When a Gundabad Ogre charges into combat, they can pass "through" friendly Orcs, Goblins and War Bats </t>
  </si>
  <si>
    <t>when they move and each model that they pass through suffers a Strength 3 hit. A model that they end their</t>
  </si>
  <si>
    <t>Metal Gauntlets.</t>
  </si>
  <si>
    <t>Catapult Trolls never count as being unarmed. Furthermore, count their Strength as 10 when rolling for</t>
  </si>
  <si>
    <t>distance with a Hurl Brutal Power Attack.</t>
  </si>
  <si>
    <t>Catapult.</t>
  </si>
  <si>
    <t xml:space="preserve">A Catapult Troll always follows the rules for Volley Fire, giving it a range of 12"-96". Shots fired from the </t>
  </si>
  <si>
    <t>Catapult are resolved at Strength 10. When firing the Catapult, follow the rules for Siege Engines in the main</t>
  </si>
  <si>
    <t>rules manual with the following exceptions:</t>
  </si>
  <si>
    <t>The Catapult Troll may still fire in the same turn that it has moved, even if this is up to its full Move value.</t>
  </si>
  <si>
    <t xml:space="preserve">However, if the Catapult Troll has moved, it will only hit on the roll of a 6. The Catapult may still be fired </t>
  </si>
  <si>
    <t>whilst the Troll is in combat. If you wish to do this and a 1 is rolled when rolling To Hit, the Catapult will</t>
  </si>
  <si>
    <t>malfunction and the Catapult Troll will suffer a wound.</t>
  </si>
  <si>
    <t>If the Catapult scores a hit against a battlefield target, all Man-sized (or smaller) models within 2" are Knocked</t>
  </si>
  <si>
    <t>to the Ground. Cavalry within 2" must take a Thrown Rider test. Additionally, any model within 2" also suffers</t>
  </si>
  <si>
    <t>a Strength 6 hit.</t>
  </si>
  <si>
    <t>Goblin Crew.</t>
  </si>
  <si>
    <t>If the Catapult Troll wins the fight, in addition to any Strikes that the Troll makes, the Goblin crew may also</t>
  </si>
  <si>
    <t>make Strikes against those in combat with the Troll. The Goblins inflict D6 Strength 3 Strikes if the Troll wins</t>
  </si>
  <si>
    <t xml:space="preserve">the fight. Note that if the Catapult Troll uses a Brutal Power Attack then the Goblins do not get these </t>
  </si>
  <si>
    <t>additional Strikes.</t>
  </si>
  <si>
    <t>Crushing Club.</t>
  </si>
  <si>
    <t>Strikes cause not 1 Wound but D3 Wounds instead - determine the number of Wounds caused before Fate</t>
  </si>
  <si>
    <t>points are used. Any model that is targeted with strikes from a Crushing Club, and survives, is also Knocked</t>
  </si>
  <si>
    <t>to the Ground on a roll of a 3+.</t>
  </si>
  <si>
    <t>Scythe Gauntlets.</t>
  </si>
  <si>
    <t>Strikes receive a +1 bonus when rolling To Wound.</t>
  </si>
  <si>
    <t>Crushing Blow.</t>
  </si>
  <si>
    <t>Each time a Troll Brute moves into base contact with another model, it must inflict a single Strength 10 hit</t>
  </si>
  <si>
    <t>upon that model. If the model is slain then the Troll Brute may continue its move. If it is not slain then the</t>
  </si>
  <si>
    <t>Troll Brute stops (exactly like a charging model would) and, if the model is an enemy, will fight it as normal</t>
  </si>
  <si>
    <t>in the Fight phase.</t>
  </si>
  <si>
    <t>Oblivious to Pain.</t>
  </si>
  <si>
    <t>Every time a Gundabad Berserker suffers a wound, roll a D6. On the roll of a 6 (or 5+ if the Banner of Angmar</t>
  </si>
  <si>
    <t>on Azog's Signal Tower is on the battlefield and manned), the wound is ignored exactly as if a point of Fate</t>
  </si>
  <si>
    <t>had been spent. This is not cumulative with other special rules that confer the same effect.</t>
  </si>
  <si>
    <t>Piercing Talons.</t>
  </si>
  <si>
    <t>When a War Bat charges, the Defence of the charged model, and any models that subsequently counter-</t>
  </si>
  <si>
    <t>charge, is reduced by 2 against Strikes from a War Bat.</t>
  </si>
  <si>
    <t>Pluck.</t>
  </si>
  <si>
    <t>At the end of a War Bat's Move, pick an unengaged Man-sized (or smaller) enemy model that it has moved</t>
  </si>
  <si>
    <t>over and roll a D6. On a 4+, that model suffers a Strength 4 hit. If it survives, roll another die. On a 4+, that</t>
  </si>
  <si>
    <t>model is Knocked to the Ground.</t>
  </si>
  <si>
    <t>Rend is the only Brutal Power Attack that enables Gûlavhar to regain a Wound in this manner.</t>
  </si>
  <si>
    <t xml:space="preserve">The Hobbit an Unexpected Journey page 73. If Frodo is not in the force Bilbo can take the Ring. If neither are </t>
  </si>
  <si>
    <t>in the force Isildur can take the Ring.</t>
  </si>
  <si>
    <t>Terror. Relentless Advance!</t>
  </si>
  <si>
    <t>Relentless Advance!</t>
  </si>
  <si>
    <t>Terror. Metal Gauntlets. Catapult. Area Effect! Goblin Crew.</t>
  </si>
  <si>
    <t>Area Effect!</t>
  </si>
  <si>
    <t>When fighting on foot, Thranduils receives +1 Attack. Furthermore, Thranduil receives an additional Attack</t>
  </si>
  <si>
    <t xml:space="preserve">If this model is armed with a shield, whilst in a base contact with two or more non-Prone models with this </t>
  </si>
  <si>
    <t>special rule that are armed with a shield, this model gains a bonus of +1 to its Defence value. This bonus is</t>
  </si>
  <si>
    <t>only available whilst the model is on foot.</t>
  </si>
  <si>
    <t xml:space="preserve">removed as a casualty. A model with this special rule cannot be Compelled/Commanded over friendly </t>
  </si>
  <si>
    <t>models if it is forced to Charge as part of that Magical Power.</t>
  </si>
  <si>
    <t>move on is automatically removed as a casualty. A model with this special rule cannot be Compelled/</t>
  </si>
  <si>
    <t>Commanded over friendly models if it is forced to Charge as part of that Magical Power.</t>
  </si>
  <si>
    <t>Whilst within 3" of Thranduil, KoWR, this model receives a bonus of +1 to his fight value.</t>
  </si>
  <si>
    <t>Mountain Dwellers. Devastating charge.</t>
  </si>
  <si>
    <t>armour of Gondolin</t>
  </si>
  <si>
    <t>Iron Hills Dwarf Engineer Captain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</si>
</sst>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quot;€&quot;_-;\-* #,##0.00\ &quot;€&quot;_-;_-* &quot;-&quot;??\ &quot;€&quot;_-;_-@_-"/>
  </numFmts>
  <fonts count="42" x14ac:knownFonts="1">
    <font>
      <sz val="11"/>
      <color theme="1"/>
      <name val="Calibri"/>
      <family val="2"/>
      <scheme val="minor"/>
    </font>
    <font>
      <b/>
      <sz val="12"/>
      <name val="Arial"/>
      <family val="2"/>
    </font>
    <font>
      <u/>
      <sz val="10"/>
      <color indexed="12"/>
      <name val="Arial"/>
      <family val="2"/>
    </font>
    <font>
      <b/>
      <sz val="26"/>
      <name val="Arial"/>
      <family val="2"/>
    </font>
    <font>
      <sz val="10"/>
      <color indexed="9"/>
      <name val="Arial"/>
      <family val="2"/>
    </font>
    <font>
      <b/>
      <sz val="10"/>
      <name val="Arial"/>
      <family val="2"/>
    </font>
    <font>
      <sz val="11"/>
      <color indexed="10"/>
      <name val="Calibri"/>
      <family val="2"/>
    </font>
    <font>
      <b/>
      <sz val="11"/>
      <color indexed="8"/>
      <name val="Calibri"/>
      <family val="2"/>
    </font>
    <font>
      <u/>
      <sz val="11"/>
      <color indexed="12"/>
      <name val="Calibri"/>
      <family val="2"/>
    </font>
    <font>
      <b/>
      <sz val="12"/>
      <color indexed="8"/>
      <name val="Calibri"/>
      <family val="2"/>
    </font>
    <font>
      <sz val="11"/>
      <color indexed="55"/>
      <name val="Calibri"/>
      <family val="2"/>
    </font>
    <font>
      <sz val="8"/>
      <name val="Calibri"/>
      <family val="2"/>
    </font>
    <font>
      <sz val="11"/>
      <name val="Calibri"/>
      <family val="2"/>
    </font>
    <font>
      <sz val="10"/>
      <name val="Arial"/>
      <family val="2"/>
    </font>
    <font>
      <u/>
      <sz val="10"/>
      <color indexed="12"/>
      <name val="Arial"/>
      <family val="2"/>
    </font>
    <font>
      <b/>
      <sz val="11"/>
      <name val="Arial"/>
      <family val="2"/>
    </font>
    <font>
      <sz val="11"/>
      <color theme="0"/>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7"/>
      <color theme="1"/>
      <name val="Calibri"/>
      <family val="2"/>
      <scheme val="minor"/>
    </font>
    <font>
      <b/>
      <u/>
      <sz val="11"/>
      <color theme="1"/>
      <name val="Calibri"/>
      <family val="2"/>
      <scheme val="minor"/>
    </font>
    <font>
      <b/>
      <sz val="11"/>
      <name val="Calibri"/>
      <family val="2"/>
      <scheme val="minor"/>
    </font>
    <font>
      <sz val="10"/>
      <color theme="1"/>
      <name val="Calibri"/>
      <family val="2"/>
      <scheme val="minor"/>
    </font>
    <font>
      <sz val="11"/>
      <color theme="1"/>
      <name val="Calibri"/>
      <family val="2"/>
    </font>
    <font>
      <sz val="11"/>
      <name val="Calibri"/>
      <family val="2"/>
      <scheme val="minor"/>
    </font>
    <font>
      <b/>
      <sz val="11"/>
      <color rgb="FFFF0000"/>
      <name val="Calibri"/>
      <family val="2"/>
      <scheme val="minor"/>
    </font>
    <font>
      <u/>
      <sz val="11"/>
      <color indexed="12"/>
      <name val="Calibri"/>
      <family val="2"/>
      <scheme val="minor"/>
    </font>
    <font>
      <sz val="7"/>
      <color rgb="FFFF0000"/>
      <name val="Calibri"/>
      <family val="2"/>
      <scheme val="minor"/>
    </font>
    <font>
      <sz val="14"/>
      <color theme="1"/>
      <name val="Calibri"/>
      <family val="2"/>
      <scheme val="minor"/>
    </font>
    <font>
      <b/>
      <sz val="14"/>
      <color indexed="9"/>
      <name val="Calibri"/>
      <family val="2"/>
      <scheme val="minor"/>
    </font>
    <font>
      <sz val="12"/>
      <name val="Calibri"/>
      <family val="2"/>
      <scheme val="minor"/>
    </font>
    <font>
      <u/>
      <sz val="12"/>
      <color indexed="12"/>
      <name val="Calibri"/>
      <family val="2"/>
      <scheme val="minor"/>
    </font>
    <font>
      <b/>
      <sz val="12"/>
      <color rgb="FFFFC000"/>
      <name val="Harrington"/>
      <family val="5"/>
    </font>
    <font>
      <b/>
      <sz val="10"/>
      <name val="Calibri"/>
      <family val="2"/>
      <scheme val="minor"/>
    </font>
    <font>
      <b/>
      <sz val="12"/>
      <color theme="1"/>
      <name val="Calibri"/>
      <family val="2"/>
      <scheme val="minor"/>
    </font>
    <font>
      <u/>
      <sz val="11"/>
      <color indexed="12"/>
      <name val="Arial"/>
      <family val="2"/>
    </font>
    <font>
      <b/>
      <u/>
      <sz val="11"/>
      <color theme="0"/>
      <name val="Arial"/>
      <family val="2"/>
    </font>
    <font>
      <b/>
      <sz val="11"/>
      <color theme="0"/>
      <name val="Calibri"/>
      <family val="2"/>
    </font>
    <font>
      <sz val="11"/>
      <color rgb="FFFF0000"/>
      <name val="Calibri"/>
      <family val="2"/>
    </font>
    <font>
      <u/>
      <sz val="11"/>
      <color theme="1"/>
      <name val="Calibri"/>
      <family val="2"/>
      <scheme val="minor"/>
    </font>
  </fonts>
  <fills count="16">
    <fill>
      <patternFill patternType="none"/>
    </fill>
    <fill>
      <patternFill patternType="gray125"/>
    </fill>
    <fill>
      <patternFill patternType="solid">
        <fgColor indexed="43"/>
        <bgColor indexed="64"/>
      </patternFill>
    </fill>
    <fill>
      <patternFill patternType="solid">
        <fgColor indexed="51"/>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indexed="42"/>
        <bgColor indexed="64"/>
      </patternFill>
    </fill>
    <fill>
      <patternFill patternType="solid">
        <fgColor indexed="16"/>
        <bgColor indexed="64"/>
      </patternFill>
    </fill>
    <fill>
      <patternFill patternType="solid">
        <fgColor rgb="FFC6EFCE"/>
      </patternFill>
    </fill>
    <fill>
      <patternFill patternType="solid">
        <fgColor rgb="FFFFEB9C"/>
      </patternFill>
    </fill>
    <fill>
      <patternFill patternType="solid">
        <fgColor theme="0"/>
        <bgColor indexed="64"/>
      </patternFill>
    </fill>
    <fill>
      <patternFill patternType="solid">
        <fgColor theme="0" tint="-4.9989318521683403E-2"/>
        <bgColor indexed="64"/>
      </patternFill>
    </fill>
    <fill>
      <patternFill patternType="solid">
        <fgColor theme="1"/>
        <bgColor indexed="64"/>
      </patternFill>
    </fill>
    <fill>
      <patternFill patternType="solid">
        <fgColor theme="9" tint="0.79998168889431442"/>
        <bgColor indexed="64"/>
      </patternFill>
    </fill>
    <fill>
      <patternFill patternType="solid">
        <fgColor theme="6"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right style="thin">
        <color indexed="64"/>
      </right>
      <top/>
      <bottom/>
      <diagonal/>
    </border>
    <border>
      <left style="thin">
        <color indexed="64"/>
      </left>
      <right/>
      <top/>
      <bottom/>
      <diagonal/>
    </border>
    <border>
      <left style="thick">
        <color indexed="64"/>
      </left>
      <right style="double">
        <color indexed="64"/>
      </right>
      <top/>
      <bottom/>
      <diagonal/>
    </border>
    <border>
      <left style="double">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8">
    <xf numFmtId="0" fontId="0" fillId="0" borderId="0"/>
    <xf numFmtId="0" fontId="17" fillId="9" borderId="0" applyNumberFormat="0" applyBorder="0" applyAlignment="0" applyProtection="0"/>
    <xf numFmtId="0" fontId="2"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164" fontId="13" fillId="0" borderId="0" applyFont="0" applyFill="0" applyBorder="0" applyAlignment="0" applyProtection="0"/>
    <xf numFmtId="0" fontId="18" fillId="10" borderId="0" applyNumberFormat="0" applyBorder="0" applyAlignment="0" applyProtection="0"/>
    <xf numFmtId="0" fontId="13" fillId="0" borderId="0"/>
    <xf numFmtId="9" fontId="13" fillId="0" borderId="0" applyFont="0" applyFill="0" applyBorder="0" applyAlignment="0" applyProtection="0"/>
  </cellStyleXfs>
  <cellXfs count="243">
    <xf numFmtId="0" fontId="0" fillId="0" borderId="0" xfId="0"/>
    <xf numFmtId="0" fontId="0" fillId="2" borderId="0" xfId="0" applyFill="1"/>
    <xf numFmtId="0" fontId="0" fillId="3" borderId="0" xfId="0" applyFill="1"/>
    <xf numFmtId="0" fontId="0" fillId="2" borderId="0" xfId="0" applyFill="1" applyAlignment="1">
      <alignment vertical="center"/>
    </xf>
    <xf numFmtId="0" fontId="0" fillId="4" borderId="0" xfId="0" applyFill="1" applyAlignment="1">
      <alignment vertical="center"/>
    </xf>
    <xf numFmtId="0" fontId="0" fillId="4" borderId="0" xfId="0" applyFill="1" applyAlignment="1">
      <alignment horizontal="center" vertical="center"/>
    </xf>
    <xf numFmtId="0" fontId="0" fillId="3" borderId="0" xfId="0" applyFill="1" applyAlignment="1">
      <alignment vertical="center"/>
    </xf>
    <xf numFmtId="0" fontId="3" fillId="3" borderId="0" xfId="0" applyFont="1" applyFill="1" applyAlignment="1">
      <alignment vertical="center"/>
    </xf>
    <xf numFmtId="0" fontId="0" fillId="4" borderId="0" xfId="0" applyFont="1" applyFill="1" applyAlignment="1">
      <alignment vertical="center"/>
    </xf>
    <xf numFmtId="0" fontId="8" fillId="4" borderId="0" xfId="2" applyFont="1" applyFill="1" applyAlignment="1" applyProtection="1">
      <alignment vertical="center"/>
    </xf>
    <xf numFmtId="0" fontId="0" fillId="2" borderId="0" xfId="0" applyFont="1" applyFill="1"/>
    <xf numFmtId="0" fontId="0" fillId="3" borderId="0" xfId="0" applyFont="1" applyFill="1"/>
    <xf numFmtId="0" fontId="0" fillId="0" borderId="0" xfId="0" applyFont="1"/>
    <xf numFmtId="0" fontId="0" fillId="4" borderId="0" xfId="0" applyFill="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horizontal="center" textRotation="90"/>
    </xf>
    <xf numFmtId="0" fontId="0" fillId="5" borderId="0" xfId="0" applyFill="1" applyAlignment="1">
      <alignment horizontal="center" vertical="center"/>
    </xf>
    <xf numFmtId="0" fontId="0" fillId="6" borderId="0" xfId="0" applyFill="1" applyAlignment="1">
      <alignment horizontal="center" vertical="center"/>
    </xf>
    <xf numFmtId="0" fontId="4" fillId="0" borderId="1" xfId="0" applyFont="1" applyBorder="1" applyAlignment="1" applyProtection="1">
      <alignment horizontal="center" vertical="center"/>
      <protection locked="0"/>
    </xf>
    <xf numFmtId="0" fontId="6" fillId="0" borderId="0" xfId="0" applyFont="1" applyAlignment="1">
      <alignment horizontal="left" vertical="center"/>
    </xf>
    <xf numFmtId="0" fontId="5" fillId="0" borderId="1" xfId="0" applyFont="1" applyBorder="1" applyAlignment="1" applyProtection="1">
      <alignment horizontal="center" vertical="center"/>
      <protection locked="0"/>
    </xf>
    <xf numFmtId="0" fontId="0" fillId="0" borderId="0"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 xfId="0" applyBorder="1" applyAlignment="1">
      <alignment horizontal="left" vertical="center"/>
    </xf>
    <xf numFmtId="0" fontId="0" fillId="0" borderId="0" xfId="0"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2" fillId="0" borderId="0" xfId="2" applyAlignment="1" applyProtection="1">
      <alignment horizontal="left"/>
    </xf>
    <xf numFmtId="0" fontId="7" fillId="0" borderId="0" xfId="0" applyFont="1" applyAlignment="1">
      <alignment horizontal="center" vertical="center"/>
    </xf>
    <xf numFmtId="0" fontId="0" fillId="0" borderId="0" xfId="0" applyAlignment="1">
      <alignment horizontal="center" vertical="top"/>
    </xf>
    <xf numFmtId="0" fontId="17" fillId="9" borderId="0" xfId="1" applyAlignment="1">
      <alignment horizontal="center" vertical="center"/>
    </xf>
    <xf numFmtId="0" fontId="0" fillId="0" borderId="8" xfId="0" applyBorder="1" applyAlignment="1">
      <alignment horizontal="center" vertical="center"/>
    </xf>
    <xf numFmtId="0" fontId="18" fillId="10" borderId="0" xfId="5" applyAlignment="1">
      <alignment horizontal="center" vertical="center"/>
    </xf>
    <xf numFmtId="0" fontId="0" fillId="0" borderId="8" xfId="0" applyBorder="1" applyAlignment="1">
      <alignment horizontal="center"/>
    </xf>
    <xf numFmtId="0" fontId="18" fillId="10" borderId="9" xfId="5" applyBorder="1" applyAlignment="1">
      <alignment horizontal="center" vertical="center"/>
    </xf>
    <xf numFmtId="0" fontId="18" fillId="10" borderId="8" xfId="5" applyBorder="1" applyAlignment="1">
      <alignment horizontal="center" vertical="center"/>
    </xf>
    <xf numFmtId="0" fontId="0" fillId="0" borderId="9" xfId="0" applyBorder="1" applyAlignment="1">
      <alignment horizontal="center" vertical="center"/>
    </xf>
    <xf numFmtId="0" fontId="9" fillId="4" borderId="0" xfId="0" applyFont="1" applyFill="1" applyAlignment="1">
      <alignment horizontal="center" vertical="center"/>
    </xf>
    <xf numFmtId="0" fontId="10" fillId="4" borderId="0" xfId="0" applyFont="1" applyFill="1" applyAlignment="1">
      <alignment horizontal="center" vertical="center"/>
    </xf>
    <xf numFmtId="0" fontId="0" fillId="4" borderId="0" xfId="0" applyFill="1" applyBorder="1" applyAlignment="1">
      <alignment horizontal="center" vertical="center"/>
    </xf>
    <xf numFmtId="0" fontId="0" fillId="0" borderId="5" xfId="0" applyBorder="1" applyAlignment="1" applyProtection="1">
      <alignment horizontal="center" vertical="center"/>
    </xf>
    <xf numFmtId="0" fontId="0" fillId="0" borderId="1" xfId="0" applyBorder="1" applyAlignment="1">
      <alignment horizontal="center" vertical="center"/>
    </xf>
    <xf numFmtId="0" fontId="0" fillId="7" borderId="0" xfId="0" applyFill="1" applyAlignment="1">
      <alignment horizontal="center"/>
    </xf>
    <xf numFmtId="0" fontId="12" fillId="0" borderId="0" xfId="0" applyFont="1" applyAlignment="1">
      <alignment horizontal="left" vertical="center"/>
    </xf>
    <xf numFmtId="0" fontId="0" fillId="2" borderId="0" xfId="0" applyFill="1" applyAlignment="1">
      <alignment horizontal="right"/>
    </xf>
    <xf numFmtId="0" fontId="0" fillId="3" borderId="0" xfId="0" applyFill="1" applyAlignment="1">
      <alignment horizontal="right"/>
    </xf>
    <xf numFmtId="0" fontId="0" fillId="0" borderId="0" xfId="0" applyAlignment="1">
      <alignment horizontal="right"/>
    </xf>
    <xf numFmtId="0" fontId="0" fillId="0" borderId="0" xfId="0" applyAlignment="1">
      <alignment horizontal="center" textRotation="90"/>
    </xf>
    <xf numFmtId="0" fontId="0" fillId="0" borderId="0" xfId="0" applyAlignment="1">
      <alignment horizontal="center" vertical="center"/>
    </xf>
    <xf numFmtId="0" fontId="12" fillId="4" borderId="0" xfId="0" applyFont="1" applyFill="1" applyAlignment="1">
      <alignment horizontal="center" vertical="center"/>
    </xf>
    <xf numFmtId="0" fontId="0" fillId="0" borderId="9" xfId="0" applyBorder="1"/>
    <xf numFmtId="0" fontId="0" fillId="0" borderId="0" xfId="0" applyBorder="1"/>
    <xf numFmtId="0" fontId="16" fillId="0" borderId="0" xfId="0" applyFont="1"/>
    <xf numFmtId="0" fontId="0" fillId="0" borderId="0" xfId="0" applyAlignment="1">
      <alignment vertical="center"/>
    </xf>
    <xf numFmtId="0" fontId="0" fillId="0" borderId="0" xfId="0" applyAlignment="1" applyProtection="1">
      <alignment horizontal="left" vertical="center"/>
    </xf>
    <xf numFmtId="0" fontId="0" fillId="0" borderId="10" xfId="0" applyBorder="1" applyAlignment="1" applyProtection="1">
      <alignment horizontal="left" vertical="center"/>
    </xf>
    <xf numFmtId="0" fontId="0" fillId="0" borderId="11" xfId="0" applyBorder="1"/>
    <xf numFmtId="49" fontId="0" fillId="0" borderId="0" xfId="0" applyNumberFormat="1" applyAlignment="1">
      <alignment horizontal="left" vertical="center"/>
    </xf>
    <xf numFmtId="49" fontId="0" fillId="0" borderId="11" xfId="0" applyNumberFormat="1" applyBorder="1" applyAlignment="1">
      <alignment horizontal="left" vertical="center"/>
    </xf>
    <xf numFmtId="49" fontId="15" fillId="0" borderId="0" xfId="0" applyNumberFormat="1" applyFont="1" applyFill="1" applyAlignment="1">
      <alignment horizontal="center" vertical="center"/>
    </xf>
    <xf numFmtId="49" fontId="15" fillId="0" borderId="0" xfId="0" applyNumberFormat="1" applyFont="1" applyFill="1" applyAlignment="1">
      <alignment horizontal="left" vertical="center"/>
    </xf>
    <xf numFmtId="49" fontId="0" fillId="0" borderId="0" xfId="0" applyNumberFormat="1" applyAlignment="1">
      <alignment horizontal="center" vertical="center"/>
    </xf>
    <xf numFmtId="49" fontId="21" fillId="0" borderId="0" xfId="0" applyNumberFormat="1" applyFont="1" applyAlignment="1">
      <alignment horizontal="left" vertical="center" wrapText="1"/>
    </xf>
    <xf numFmtId="0" fontId="22" fillId="0" borderId="0" xfId="0" applyFont="1" applyAlignment="1">
      <alignment horizontal="left" vertical="center"/>
    </xf>
    <xf numFmtId="49" fontId="22" fillId="0" borderId="0" xfId="0" applyNumberFormat="1" applyFont="1" applyAlignment="1">
      <alignment horizontal="left" vertical="center"/>
    </xf>
    <xf numFmtId="49" fontId="21" fillId="0" borderId="0" xfId="0" applyNumberFormat="1" applyFont="1" applyAlignment="1">
      <alignment horizontal="left" vertical="center"/>
    </xf>
    <xf numFmtId="0" fontId="0" fillId="11" borderId="0" xfId="0" applyFill="1"/>
    <xf numFmtId="0" fontId="0" fillId="0" borderId="11" xfId="0" applyFill="1" applyBorder="1"/>
    <xf numFmtId="49" fontId="23" fillId="0" borderId="0" xfId="0" applyNumberFormat="1" applyFont="1" applyFill="1" applyAlignment="1">
      <alignment horizontal="center" vertical="center"/>
    </xf>
    <xf numFmtId="49" fontId="5" fillId="0" borderId="0" xfId="0" applyNumberFormat="1" applyFont="1" applyFill="1" applyAlignment="1">
      <alignment horizontal="center" vertical="center"/>
    </xf>
    <xf numFmtId="49" fontId="24" fillId="0" borderId="0" xfId="0" applyNumberFormat="1" applyFont="1" applyAlignment="1">
      <alignment horizontal="center" vertical="center"/>
    </xf>
    <xf numFmtId="0" fontId="24" fillId="0" borderId="0" xfId="0" applyFont="1"/>
    <xf numFmtId="0" fontId="23" fillId="11" borderId="0" xfId="0" applyFont="1" applyFill="1"/>
    <xf numFmtId="0" fontId="0" fillId="11" borderId="0" xfId="0" applyFill="1" applyAlignment="1">
      <alignment vertical="center"/>
    </xf>
    <xf numFmtId="0" fontId="21" fillId="0" borderId="0" xfId="0" applyFont="1"/>
    <xf numFmtId="0" fontId="0" fillId="0" borderId="0" xfId="0" applyAlignment="1"/>
    <xf numFmtId="0" fontId="0" fillId="0" borderId="0" xfId="0"/>
    <xf numFmtId="0" fontId="0" fillId="0" borderId="0" xfId="0" applyAlignment="1">
      <alignment horizontal="left"/>
    </xf>
    <xf numFmtId="0" fontId="25" fillId="0" borderId="0" xfId="0" applyFont="1" applyAlignment="1">
      <alignment horizontal="left"/>
    </xf>
    <xf numFmtId="0" fontId="26" fillId="12" borderId="0" xfId="0" applyFont="1" applyFill="1"/>
    <xf numFmtId="0" fontId="0" fillId="12" borderId="0" xfId="0" applyFill="1"/>
    <xf numFmtId="0" fontId="16" fillId="11" borderId="0" xfId="0" applyFont="1" applyFill="1"/>
    <xf numFmtId="0" fontId="0" fillId="0" borderId="0" xfId="0" quotePrefix="1" applyAlignment="1">
      <alignment horizontal="left"/>
    </xf>
    <xf numFmtId="0" fontId="0" fillId="11" borderId="0" xfId="0" applyFill="1" applyAlignment="1">
      <alignment textRotation="90"/>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27" fillId="0" borderId="5" xfId="0" applyFont="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19" fillId="0" borderId="0" xfId="0" applyFont="1" applyAlignment="1">
      <alignment horizontal="left" vertical="center"/>
    </xf>
    <xf numFmtId="49" fontId="19" fillId="0" borderId="0" xfId="0" applyNumberFormat="1" applyFont="1" applyAlignment="1">
      <alignment horizontal="center" vertical="center"/>
    </xf>
    <xf numFmtId="0" fontId="0" fillId="0" borderId="0" xfId="0" applyAlignment="1">
      <alignment horizontal="center" vertical="center"/>
    </xf>
    <xf numFmtId="0" fontId="1" fillId="4" borderId="0" xfId="0" applyFont="1" applyFill="1"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28" fillId="4" borderId="0" xfId="2" applyFont="1" applyFill="1" applyAlignment="1" applyProtection="1">
      <alignment vertical="center"/>
    </xf>
    <xf numFmtId="0" fontId="0" fillId="0" borderId="0" xfId="0" applyAlignment="1">
      <alignment horizontal="center" textRotation="90"/>
    </xf>
    <xf numFmtId="0" fontId="0" fillId="0" borderId="0" xfId="0" applyAlignment="1">
      <alignment horizontal="center" vertical="center"/>
    </xf>
    <xf numFmtId="0" fontId="19" fillId="0" borderId="0" xfId="0" applyFont="1" applyAlignment="1">
      <alignment horizontal="center" textRotation="90"/>
    </xf>
    <xf numFmtId="49" fontId="19" fillId="0" borderId="0" xfId="0" applyNumberFormat="1" applyFont="1" applyAlignment="1">
      <alignment horizontal="left" vertical="center"/>
    </xf>
    <xf numFmtId="49" fontId="29" fillId="0" borderId="0" xfId="0" applyNumberFormat="1" applyFont="1" applyAlignment="1">
      <alignment horizontal="left" vertical="center" wrapText="1"/>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0" fillId="0" borderId="1" xfId="0" applyBorder="1"/>
    <xf numFmtId="0" fontId="0" fillId="13" borderId="0" xfId="0" applyFill="1"/>
    <xf numFmtId="0" fontId="0" fillId="14" borderId="0" xfId="0" applyFill="1"/>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32" fillId="4" borderId="0" xfId="0" applyFont="1" applyFill="1" applyAlignment="1">
      <alignment horizontal="center" vertical="top" wrapText="1"/>
    </xf>
    <xf numFmtId="0" fontId="32" fillId="4" borderId="0" xfId="0" applyFont="1" applyFill="1" applyAlignment="1">
      <alignment horizontal="justify" vertical="top" wrapText="1"/>
    </xf>
    <xf numFmtId="0" fontId="0" fillId="4" borderId="0" xfId="0" applyFont="1" applyFill="1" applyAlignment="1">
      <alignment horizontal="center"/>
    </xf>
    <xf numFmtId="0" fontId="31" fillId="8" borderId="0" xfId="0" applyFont="1" applyFill="1" applyAlignment="1">
      <alignment horizontal="center" vertical="center"/>
    </xf>
    <xf numFmtId="0" fontId="32" fillId="4" borderId="0" xfId="0" applyFont="1" applyFill="1" applyAlignment="1">
      <alignment horizontal="center" wrapText="1"/>
    </xf>
    <xf numFmtId="0" fontId="33" fillId="4" borderId="0" xfId="2" applyFont="1" applyFill="1" applyAlignment="1" applyProtection="1">
      <alignment horizontal="center" vertical="top" wrapText="1"/>
    </xf>
    <xf numFmtId="0" fontId="0" fillId="4" borderId="0" xfId="0" applyFont="1" applyFill="1" applyAlignment="1">
      <alignment horizontal="center" vertical="center"/>
    </xf>
    <xf numFmtId="0" fontId="32" fillId="4" borderId="0" xfId="0" applyFont="1" applyFill="1" applyAlignment="1">
      <alignment horizontal="center" vertical="center" wrapText="1"/>
    </xf>
    <xf numFmtId="0" fontId="0" fillId="0" borderId="0" xfId="0" applyAlignment="1">
      <alignment horizontal="center" textRotation="90"/>
    </xf>
    <xf numFmtId="0" fontId="0" fillId="0" borderId="0" xfId="0" applyAlignment="1">
      <alignment horizontal="center" vertical="center"/>
    </xf>
    <xf numFmtId="0" fontId="0" fillId="4" borderId="14" xfId="0" applyFill="1" applyBorder="1" applyAlignment="1">
      <alignment horizontal="center" vertical="center"/>
    </xf>
    <xf numFmtId="0" fontId="0" fillId="4" borderId="15" xfId="0" applyFill="1" applyBorder="1" applyAlignment="1">
      <alignment horizontal="center" vertical="center"/>
    </xf>
    <xf numFmtId="0" fontId="0" fillId="4" borderId="16" xfId="0" applyFill="1" applyBorder="1" applyAlignment="1">
      <alignment horizontal="center" vertical="center"/>
    </xf>
    <xf numFmtId="0" fontId="0" fillId="4" borderId="17" xfId="0" applyFill="1" applyBorder="1" applyAlignment="1">
      <alignment horizontal="center" vertical="center"/>
    </xf>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28" fillId="4" borderId="20" xfId="2" applyFont="1" applyFill="1" applyBorder="1" applyAlignment="1" applyProtection="1">
      <alignment vertical="center"/>
    </xf>
    <xf numFmtId="0" fontId="28" fillId="4" borderId="21" xfId="2" applyFont="1" applyFill="1" applyBorder="1" applyAlignment="1" applyProtection="1">
      <alignment vertical="center"/>
    </xf>
    <xf numFmtId="0" fontId="8" fillId="4" borderId="21" xfId="2" applyFont="1" applyFill="1" applyBorder="1" applyAlignment="1" applyProtection="1">
      <alignment vertical="center"/>
    </xf>
    <xf numFmtId="0" fontId="8" fillId="4" borderId="22" xfId="2" applyFont="1" applyFill="1" applyBorder="1" applyAlignment="1" applyProtection="1">
      <alignment vertical="center"/>
    </xf>
    <xf numFmtId="0" fontId="8" fillId="4" borderId="20" xfId="2" applyFont="1" applyFill="1" applyBorder="1" applyAlignment="1" applyProtection="1">
      <alignment vertical="center"/>
    </xf>
    <xf numFmtId="0" fontId="0" fillId="4" borderId="0" xfId="0" applyFill="1" applyBorder="1" applyAlignment="1">
      <alignment vertical="center"/>
    </xf>
    <xf numFmtId="0" fontId="8" fillId="4" borderId="0" xfId="2" applyFont="1" applyFill="1" applyBorder="1" applyAlignment="1" applyProtection="1">
      <alignmen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0" fontId="0" fillId="4" borderId="0" xfId="0" applyFont="1" applyFill="1" applyBorder="1" applyAlignment="1">
      <alignment vertical="center"/>
    </xf>
    <xf numFmtId="0" fontId="36" fillId="4" borderId="0" xfId="0" applyFont="1" applyFill="1" applyAlignment="1">
      <alignment horizontal="center" vertical="center"/>
    </xf>
    <xf numFmtId="0" fontId="37" fillId="0" borderId="0" xfId="2" applyFont="1" applyAlignment="1" applyProtection="1">
      <alignment horizontal="center" vertical="center" wrapText="1"/>
    </xf>
    <xf numFmtId="0" fontId="38" fillId="13" borderId="0" xfId="2" applyFont="1" applyFill="1" applyAlignment="1" applyProtection="1">
      <alignment horizontal="center" vertical="center" wrapText="1"/>
    </xf>
    <xf numFmtId="0" fontId="39" fillId="13" borderId="0" xfId="0" applyFont="1" applyFill="1" applyAlignment="1">
      <alignment horizontal="center" vertical="center"/>
    </xf>
    <xf numFmtId="0" fontId="16" fillId="13" borderId="0" xfId="0" applyFont="1" applyFill="1" applyAlignment="1">
      <alignment horizontal="center" vertical="top"/>
    </xf>
    <xf numFmtId="0" fontId="0" fillId="11" borderId="1" xfId="0" applyFill="1" applyBorder="1" applyAlignment="1" applyProtection="1">
      <alignment horizontal="center"/>
      <protection locked="0"/>
    </xf>
    <xf numFmtId="0" fontId="0" fillId="13" borderId="0" xfId="0" applyFill="1" applyAlignment="1">
      <alignment horizontal="center" vertical="center"/>
    </xf>
    <xf numFmtId="0" fontId="0" fillId="0" borderId="0" xfId="0" applyBorder="1" applyAlignment="1">
      <alignment horizontal="center"/>
    </xf>
    <xf numFmtId="0" fontId="18" fillId="14" borderId="0" xfId="5" applyFill="1" applyBorder="1"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0" xfId="0" applyAlignment="1">
      <alignment horizontal="center" textRotation="90"/>
    </xf>
    <xf numFmtId="0" fontId="0" fillId="11" borderId="0" xfId="0" applyFill="1" applyAlignment="1">
      <alignment horizontal="center"/>
    </xf>
    <xf numFmtId="0" fontId="0" fillId="11" borderId="0" xfId="0" applyFill="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0" xfId="0" applyAlignment="1">
      <alignment horizontal="center" textRotation="90"/>
    </xf>
    <xf numFmtId="0" fontId="0" fillId="11" borderId="0" xfId="0" applyFill="1" applyAlignment="1">
      <alignment horizontal="center"/>
    </xf>
    <xf numFmtId="0" fontId="0" fillId="11" borderId="0" xfId="0" applyFill="1" applyAlignment="1">
      <alignment horizontal="center" vertical="center"/>
    </xf>
    <xf numFmtId="0" fontId="0" fillId="0" borderId="0" xfId="0" applyAlignment="1">
      <alignment horizontal="right" vertical="center"/>
    </xf>
    <xf numFmtId="0" fontId="4" fillId="0" borderId="1" xfId="0" applyFont="1" applyBorder="1" applyAlignment="1" applyProtection="1">
      <alignment horizontal="center" vertical="center"/>
    </xf>
    <xf numFmtId="0" fontId="40" fillId="0" borderId="0" xfId="0" applyFont="1" applyAlignment="1">
      <alignment horizontal="left" vertical="center"/>
    </xf>
    <xf numFmtId="0" fontId="17" fillId="15" borderId="0" xfId="1" applyFill="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29" fillId="15" borderId="0" xfId="0" applyNumberFormat="1" applyFont="1" applyFill="1" applyAlignment="1">
      <alignment horizontal="left" vertical="center"/>
    </xf>
    <xf numFmtId="0" fontId="29" fillId="15" borderId="0" xfId="0" applyNumberFormat="1" applyFont="1" applyFill="1" applyAlignment="1">
      <alignment horizontal="left" vertical="center" wrapText="1"/>
    </xf>
    <xf numFmtId="0" fontId="19" fillId="15" borderId="0" xfId="0" applyNumberFormat="1" applyFont="1" applyFill="1" applyAlignment="1">
      <alignment horizontal="center"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24" fillId="11" borderId="0" xfId="0" applyNumberFormat="1" applyFont="1" applyFill="1" applyAlignment="1">
      <alignment horizontal="center" vertical="center"/>
    </xf>
    <xf numFmtId="49" fontId="21" fillId="11" borderId="0" xfId="0" applyNumberFormat="1" applyFont="1" applyFill="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0" fillId="0" borderId="0" xfId="0" applyFill="1" applyAlignment="1">
      <alignment horizontal="left" vertical="center"/>
    </xf>
    <xf numFmtId="0" fontId="12" fillId="0" borderId="0" xfId="0" applyFont="1" applyFill="1" applyAlignment="1">
      <alignment horizontal="left" vertical="center"/>
    </xf>
    <xf numFmtId="0" fontId="26" fillId="0" borderId="0" xfId="0" applyFont="1" applyFill="1" applyAlignment="1">
      <alignment horizontal="left" vertical="center"/>
    </xf>
    <xf numFmtId="0" fontId="28" fillId="4" borderId="22" xfId="2" applyFont="1" applyFill="1" applyBorder="1" applyAlignment="1" applyProtection="1">
      <alignment vertical="center"/>
    </xf>
    <xf numFmtId="0" fontId="28" fillId="4" borderId="0" xfId="2" applyFont="1" applyFill="1" applyBorder="1" applyAlignment="1" applyProtection="1">
      <alignment vertical="center"/>
    </xf>
    <xf numFmtId="0" fontId="0" fillId="0" borderId="0" xfId="0" applyAlignment="1">
      <alignment horizontal="center" vertical="center"/>
    </xf>
    <xf numFmtId="0" fontId="33" fillId="4" borderId="0" xfId="2" applyFont="1" applyFill="1" applyAlignment="1" applyProtection="1">
      <alignment horizontal="center" vertical="center"/>
    </xf>
    <xf numFmtId="0" fontId="0" fillId="0" borderId="0" xfId="0" applyAlignment="1">
      <alignment horizontal="center" vertical="center"/>
    </xf>
    <xf numFmtId="0" fontId="0" fillId="0" borderId="0" xfId="0" applyAlignment="1">
      <alignment horizontal="center" vertical="center"/>
    </xf>
    <xf numFmtId="0" fontId="41" fillId="0" borderId="0" xfId="0" applyFont="1"/>
    <xf numFmtId="0" fontId="31" fillId="8" borderId="0" xfId="0" applyFont="1" applyFill="1" applyAlignment="1">
      <alignment horizontal="center" vertical="center"/>
    </xf>
    <xf numFmtId="0" fontId="32" fillId="4" borderId="0" xfId="0" applyFont="1" applyFill="1" applyAlignment="1">
      <alignment horizontal="center" wrapText="1"/>
    </xf>
    <xf numFmtId="0" fontId="32" fillId="4" borderId="0" xfId="0" applyFont="1" applyFill="1" applyAlignment="1">
      <alignment horizontal="justify" vertical="top" wrapText="1"/>
    </xf>
    <xf numFmtId="0" fontId="33" fillId="4" borderId="0" xfId="2" applyFont="1" applyFill="1" applyAlignment="1" applyProtection="1">
      <alignment horizontal="center" vertical="top" wrapText="1"/>
    </xf>
    <xf numFmtId="0" fontId="0" fillId="4" borderId="0" xfId="0" applyFont="1" applyFill="1" applyAlignment="1">
      <alignment horizontal="center"/>
    </xf>
    <xf numFmtId="0" fontId="32" fillId="4" borderId="0" xfId="0" applyFont="1" applyFill="1" applyAlignment="1">
      <alignment horizontal="center" vertical="top" wrapText="1"/>
    </xf>
    <xf numFmtId="0" fontId="0" fillId="4" borderId="0" xfId="0" applyFont="1" applyFill="1" applyAlignment="1">
      <alignment horizontal="center" vertical="center"/>
    </xf>
    <xf numFmtId="0" fontId="1" fillId="4" borderId="0" xfId="0" applyFont="1" applyFill="1" applyAlignment="1">
      <alignment horizontal="center" vertical="center"/>
    </xf>
    <xf numFmtId="0" fontId="30" fillId="0" borderId="0" xfId="0" applyFont="1" applyAlignment="1">
      <alignment horizontal="center"/>
    </xf>
    <xf numFmtId="0" fontId="32" fillId="4" borderId="0" xfId="0" applyFont="1" applyFill="1" applyAlignment="1">
      <alignment horizontal="center" vertical="center" wrapText="1"/>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0" xfId="0" applyAlignment="1">
      <alignment horizontal="center" textRotation="90"/>
    </xf>
    <xf numFmtId="0" fontId="34" fillId="13" borderId="0" xfId="0" applyFont="1" applyFill="1" applyAlignment="1">
      <alignment horizontal="center" vertical="center" wrapText="1"/>
    </xf>
    <xf numFmtId="0" fontId="0" fillId="11" borderId="0" xfId="0" applyFill="1" applyAlignment="1">
      <alignment horizontal="left" vertical="center"/>
    </xf>
    <xf numFmtId="0" fontId="23" fillId="11" borderId="0" xfId="0" applyFont="1" applyFill="1" applyAlignment="1">
      <alignment horizontal="left"/>
    </xf>
    <xf numFmtId="0" fontId="0" fillId="11" borderId="0" xfId="0" applyFill="1" applyAlignment="1">
      <alignment horizontal="center"/>
    </xf>
    <xf numFmtId="0" fontId="20" fillId="11" borderId="0" xfId="0" applyFont="1" applyFill="1" applyAlignment="1">
      <alignment horizontal="left"/>
    </xf>
    <xf numFmtId="0" fontId="0" fillId="11" borderId="0" xfId="0" applyFill="1" applyAlignment="1">
      <alignment horizontal="center" vertical="center"/>
    </xf>
    <xf numFmtId="0" fontId="21" fillId="11" borderId="0" xfId="0" applyFont="1" applyFill="1" applyAlignment="1">
      <alignment horizontal="left" vertical="center" wrapText="1"/>
    </xf>
    <xf numFmtId="0" fontId="20" fillId="11" borderId="0" xfId="0" applyFont="1" applyFill="1" applyAlignment="1">
      <alignment horizontal="center" textRotation="90"/>
    </xf>
    <xf numFmtId="0" fontId="0" fillId="11" borderId="0" xfId="0" applyFill="1" applyAlignment="1">
      <alignment horizontal="center" textRotation="90"/>
    </xf>
    <xf numFmtId="0" fontId="23" fillId="11" borderId="0" xfId="0" applyFont="1" applyFill="1" applyAlignment="1">
      <alignment horizontal="center"/>
    </xf>
    <xf numFmtId="0" fontId="35" fillId="11" borderId="0" xfId="0" applyFont="1" applyFill="1" applyAlignment="1">
      <alignment horizontal="center"/>
    </xf>
    <xf numFmtId="0" fontId="0" fillId="11" borderId="0" xfId="0" applyFill="1" applyAlignment="1">
      <alignment horizontal="center" vertical="center" textRotation="90"/>
    </xf>
    <xf numFmtId="0" fontId="0" fillId="11" borderId="0" xfId="0" applyFill="1" applyAlignment="1">
      <alignment horizontal="center" vertical="top" textRotation="90"/>
    </xf>
    <xf numFmtId="0" fontId="20" fillId="11" borderId="0" xfId="0" applyFont="1" applyFill="1" applyAlignment="1">
      <alignment horizontal="center" vertical="center" textRotation="90"/>
    </xf>
  </cellXfs>
  <cellStyles count="8">
    <cellStyle name="Correto" xfId="1" builtinId="26"/>
    <cellStyle name="Hiperligação" xfId="2" builtinId="8"/>
    <cellStyle name="Hiperligação 2" xfId="3"/>
    <cellStyle name="Moeda 2" xfId="4"/>
    <cellStyle name="Neutro" xfId="5" builtinId="28"/>
    <cellStyle name="Normal" xfId="0" builtinId="0"/>
    <cellStyle name="Normal 2" xfId="6"/>
    <cellStyle name="Percentagem 2" xfId="7"/>
  </cellStyles>
  <dxfs count="654">
    <dxf>
      <fill>
        <patternFill>
          <bgColor rgb="FFC0C0C0"/>
        </patternFill>
      </fill>
    </dxf>
    <dxf>
      <fill>
        <patternFill>
          <bgColor rgb="FFC0C0C0"/>
        </patternFill>
      </fill>
    </dxf>
    <dxf>
      <font>
        <b/>
        <i val="0"/>
      </font>
    </dxf>
    <dxf>
      <fill>
        <patternFill>
          <bgColor rgb="FFDDDDDD"/>
        </patternFill>
      </fill>
    </dxf>
    <dxf>
      <font>
        <b/>
        <i val="0"/>
      </font>
    </dxf>
    <dxf>
      <fill>
        <patternFill>
          <bgColor rgb="FFDDDDDD"/>
        </patternFill>
      </fill>
    </dxf>
    <dxf>
      <font>
        <b/>
        <i val="0"/>
      </font>
    </dxf>
    <dxf>
      <fill>
        <patternFill>
          <bgColor rgb="FFDDDDDD"/>
        </patternFill>
      </fill>
    </dxf>
    <dxf>
      <font>
        <b/>
        <i val="0"/>
      </font>
    </dxf>
    <dxf>
      <fill>
        <patternFill>
          <bgColor rgb="FFDDDDDD"/>
        </patternFill>
      </fill>
    </dxf>
    <dxf>
      <font>
        <b/>
        <i val="0"/>
      </font>
    </dxf>
    <dxf>
      <font>
        <b/>
        <i val="0"/>
      </font>
    </dxf>
    <dxf>
      <font>
        <b/>
        <i val="0"/>
      </font>
    </dxf>
    <dxf>
      <fill>
        <patternFill>
          <bgColor rgb="FFC0C0C0"/>
        </patternFill>
      </fill>
    </dxf>
    <dxf>
      <fill>
        <patternFill>
          <bgColor rgb="FFC0C0C0"/>
        </patternFill>
      </fill>
    </dxf>
    <dxf>
      <fill>
        <patternFill>
          <bgColor rgb="FFC0C0C0"/>
        </patternFill>
      </fill>
    </dxf>
    <dxf>
      <fill>
        <patternFill>
          <bgColor rgb="FFC0C0C0"/>
        </patternFill>
      </fill>
    </dxf>
    <dxf>
      <font>
        <b/>
        <i val="0"/>
      </font>
    </dxf>
    <dxf>
      <fill>
        <patternFill>
          <bgColor rgb="FFDDDDDD"/>
        </patternFill>
      </fill>
    </dxf>
    <dxf>
      <font>
        <b/>
        <i val="0"/>
      </font>
    </dxf>
    <dxf>
      <fill>
        <patternFill>
          <bgColor rgb="FFDDDDDD"/>
        </patternFill>
      </fill>
    </dxf>
    <dxf>
      <font>
        <b/>
        <i val="0"/>
      </font>
    </dxf>
    <dxf>
      <fill>
        <patternFill>
          <bgColor rgb="FFDDDDDD"/>
        </patternFill>
      </fill>
    </dxf>
    <dxf>
      <font>
        <b/>
        <i val="0"/>
      </font>
    </dxf>
    <dxf>
      <fill>
        <patternFill>
          <bgColor rgb="FFDDDDDD"/>
        </patternFill>
      </fill>
    </dxf>
    <dxf>
      <font>
        <b/>
        <i val="0"/>
      </font>
    </dxf>
    <dxf>
      <fill>
        <patternFill>
          <bgColor rgb="FFDDDDDD"/>
        </patternFill>
      </fill>
    </dxf>
    <dxf>
      <font>
        <b/>
        <i val="0"/>
      </font>
    </dxf>
    <dxf>
      <fill>
        <patternFill>
          <bgColor rgb="FFDDDDDD"/>
        </patternFill>
      </fill>
    </dxf>
    <dxf>
      <font>
        <b/>
        <i val="0"/>
      </font>
    </dxf>
    <dxf>
      <font>
        <b/>
        <i val="0"/>
      </font>
    </dxf>
    <dxf>
      <font>
        <b/>
        <i val="0"/>
      </font>
    </dxf>
    <dxf>
      <fill>
        <patternFill>
          <bgColor rgb="FFC0C0C0"/>
        </patternFill>
      </fill>
    </dxf>
    <dxf>
      <fill>
        <patternFill>
          <bgColor rgb="FFC0C0C0"/>
        </patternFill>
      </fill>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lor auto="1"/>
      </font>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strike val="0"/>
        <color rgb="FFFF0000"/>
        <name val="Cambria"/>
        <scheme val="none"/>
      </font>
    </dxf>
    <dxf>
      <font>
        <b/>
        <i val="0"/>
        <color rgb="FFFF0000"/>
      </font>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strike val="0"/>
        <condense val="0"/>
        <extend val="0"/>
        <color auto="1"/>
      </font>
    </dxf>
    <dxf>
      <font>
        <color auto="1"/>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condense val="0"/>
        <extend val="0"/>
        <color indexed="17"/>
      </font>
      <fill>
        <patternFill>
          <bgColor indexed="17"/>
        </patternFill>
      </fill>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strike val="0"/>
        <condense val="0"/>
        <extend val="0"/>
        <color auto="1"/>
      </font>
    </dxf>
    <dxf>
      <font>
        <color auto="1"/>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lor auto="1"/>
      </font>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b/>
        <i val="0"/>
        <strike val="0"/>
        <color rgb="FFFF0000"/>
        <name val="Cambria"/>
        <scheme val="none"/>
      </font>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lor auto="1"/>
      </font>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lor auto="1"/>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strike val="0"/>
        <color rgb="FFFF0000"/>
        <name val="Cambria"/>
        <scheme val="none"/>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strike val="0"/>
        <color rgb="FFFF0000"/>
        <name val="Cambria"/>
        <scheme val="none"/>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b/>
        <i val="0"/>
        <strike val="0"/>
        <color rgb="FFFF0000"/>
        <name val="Cambria"/>
        <scheme val="none"/>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lor auto="1"/>
      </font>
    </dxf>
    <dxf>
      <font>
        <color auto="1"/>
      </font>
    </dxf>
    <dxf>
      <font>
        <b/>
        <i val="0"/>
        <color rgb="FFFF0000"/>
      </font>
    </dxf>
    <dxf>
      <font>
        <b/>
        <i val="0"/>
        <strike val="0"/>
        <condense val="0"/>
        <extend val="0"/>
        <color indexed="10"/>
      </font>
    </dxf>
    <dxf>
      <font>
        <strike val="0"/>
        <condense val="0"/>
        <extend val="0"/>
        <color auto="1"/>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lor auto="1"/>
      </font>
    </dxf>
    <dxf>
      <font>
        <color auto="1"/>
      </font>
    </dxf>
    <dxf>
      <font>
        <b/>
        <i val="0"/>
        <color rgb="FFFF0000"/>
      </font>
    </dxf>
    <dxf>
      <font>
        <b/>
        <i val="0"/>
        <strike val="0"/>
        <condense val="0"/>
        <extend val="0"/>
        <color indexed="10"/>
      </font>
    </dxf>
    <dxf>
      <font>
        <strike val="0"/>
        <condense val="0"/>
        <extend val="0"/>
        <color auto="1"/>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lor auto="1"/>
      </font>
    </dxf>
    <dxf>
      <font>
        <color auto="1"/>
      </font>
    </dxf>
    <dxf>
      <font>
        <color auto="1"/>
      </font>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lor auto="1"/>
      </font>
    </dxf>
    <dxf>
      <font>
        <color auto="1"/>
      </font>
    </dxf>
    <dxf>
      <font>
        <b/>
        <i val="0"/>
        <color rgb="FFFF0000"/>
      </font>
    </dxf>
    <dxf>
      <font>
        <b/>
        <i val="0"/>
        <strike val="0"/>
        <condense val="0"/>
        <extend val="0"/>
        <color indexed="10"/>
      </font>
    </dxf>
    <dxf>
      <font>
        <b val="0"/>
        <i val="0"/>
        <color theme="1"/>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lor auto="1"/>
      </font>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strike val="0"/>
        <condense val="0"/>
        <extend val="0"/>
        <color auto="1"/>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strike val="0"/>
        <condense val="0"/>
        <extend val="0"/>
        <color indexed="1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color rgb="FFFF0000"/>
      </font>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condense val="0"/>
        <extend val="0"/>
        <color indexed="17"/>
      </font>
      <fill>
        <patternFill>
          <bgColor indexed="17"/>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653"/>
      <tableStyleElement type="headerRow" dxfId="652"/>
    </tableStyle>
  </tableStyles>
  <colors>
    <mruColors>
      <color rgb="FFFFEB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1" Type="http://schemas.openxmlformats.org/officeDocument/2006/relationships/image" Target="../media/image1.jp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percentStacked"/>
        <c:varyColors val="0"/>
        <c:ser>
          <c:idx val="0"/>
          <c:order val="0"/>
          <c:spPr>
            <a:solidFill>
              <a:schemeClr val="tx1"/>
            </a:solidFill>
            <a:ln>
              <a:noFill/>
            </a:ln>
            <a:effectLst/>
          </c:spPr>
          <c:cat>
            <c:numRef>
              <c:f>'Desolator of the North'!$G$4:$G$5</c:f>
              <c:numCache>
                <c:formatCode>General</c:formatCode>
                <c:ptCount val="2"/>
                <c:pt idx="0">
                  <c:v>1</c:v>
                </c:pt>
                <c:pt idx="1">
                  <c:v>1</c:v>
                </c:pt>
              </c:numCache>
            </c:numRef>
          </c:cat>
          <c:val>
            <c:numRef>
              <c:f>'Desolator of the North'!$F$4:$F$5</c:f>
              <c:numCache>
                <c:formatCode>General</c:formatCode>
                <c:ptCount val="2"/>
                <c:pt idx="0">
                  <c:v>1</c:v>
                </c:pt>
                <c:pt idx="1">
                  <c:v>1</c:v>
                </c:pt>
              </c:numCache>
            </c:numRef>
          </c:val>
        </c:ser>
        <c:dLbls>
          <c:showLegendKey val="0"/>
          <c:showVal val="0"/>
          <c:showCatName val="0"/>
          <c:showSerName val="0"/>
          <c:showPercent val="0"/>
          <c:showBubbleSize val="0"/>
        </c:dLbls>
        <c:axId val="1958710048"/>
        <c:axId val="1958692096"/>
      </c:areaChart>
      <c:catAx>
        <c:axId val="1958710048"/>
        <c:scaling>
          <c:orientation val="minMax"/>
        </c:scaling>
        <c:delete val="1"/>
        <c:axPos val="b"/>
        <c:numFmt formatCode="General" sourceLinked="1"/>
        <c:majorTickMark val="out"/>
        <c:minorTickMark val="none"/>
        <c:tickLblPos val="nextTo"/>
        <c:crossAx val="1958692096"/>
        <c:crosses val="autoZero"/>
        <c:auto val="1"/>
        <c:lblAlgn val="ctr"/>
        <c:lblOffset val="100"/>
        <c:noMultiLvlLbl val="0"/>
      </c:catAx>
      <c:valAx>
        <c:axId val="1958692096"/>
        <c:scaling>
          <c:orientation val="minMax"/>
        </c:scaling>
        <c:delete val="1"/>
        <c:axPos val="l"/>
        <c:numFmt formatCode="0%" sourceLinked="1"/>
        <c:majorTickMark val="out"/>
        <c:minorTickMark val="none"/>
        <c:tickLblPos val="nextTo"/>
        <c:crossAx val="1958710048"/>
        <c:crosses val="autoZero"/>
        <c:crossBetween val="midCat"/>
      </c:valAx>
      <c:spPr>
        <a:noFill/>
        <a:ln w="25400">
          <a:noFill/>
        </a:ln>
      </c:spPr>
    </c:plotArea>
    <c:plotVisOnly val="1"/>
    <c:dispBlanksAs val="zero"/>
    <c:showDLblsOverMax val="0"/>
  </c:chart>
  <c:spPr>
    <a:blipFill>
      <a:blip xmlns:r="http://schemas.openxmlformats.org/officeDocument/2006/relationships" r:embed="rId1"/>
      <a:stretch>
        <a:fillRect/>
      </a:stretch>
    </a:blipFill>
    <a:ln w="9525" cap="flat" cmpd="sng" algn="ctr">
      <a:solidFill>
        <a:sysClr val="windowText" lastClr="000000"/>
      </a:solidFill>
      <a:round/>
    </a:ln>
    <a:effectLst/>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0</xdr:col>
      <xdr:colOff>155864</xdr:colOff>
      <xdr:row>5</xdr:row>
      <xdr:rowOff>63212</xdr:rowOff>
    </xdr:from>
    <xdr:to>
      <xdr:col>6</xdr:col>
      <xdr:colOff>411307</xdr:colOff>
      <xdr:row>19</xdr:row>
      <xdr:rowOff>4330</xdr:rowOff>
    </xdr:to>
    <xdr:graphicFrame macro="">
      <xdr:nvGraphicFramePr>
        <xdr:cNvPr id="36080"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xdr:colOff>
      <xdr:row>0</xdr:row>
      <xdr:rowOff>1</xdr:rowOff>
    </xdr:from>
    <xdr:to>
      <xdr:col>30</xdr:col>
      <xdr:colOff>89649</xdr:colOff>
      <xdr:row>3</xdr:row>
      <xdr:rowOff>44825</xdr:rowOff>
    </xdr:to>
    <xdr:sp macro="" textlink="">
      <xdr:nvSpPr>
        <xdr:cNvPr id="2" name="CaixaDeTexto 1">
          <a:hlinkClick xmlns:r="http://schemas.openxmlformats.org/officeDocument/2006/relationships" r:id="rId1"/>
        </xdr:cNvPr>
        <xdr:cNvSpPr txBox="1"/>
      </xdr:nvSpPr>
      <xdr:spPr>
        <a:xfrm>
          <a:off x="3" y="1"/>
          <a:ext cx="6140822" cy="61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00"/>
            <a:t>Page Setup: Horizontal with 1 cm (0.4") margins. Make sure your printing order is up-down and not left to right.</a:t>
          </a:r>
        </a:p>
        <a:p>
          <a:r>
            <a:rPr lang="pt-PT" sz="1000"/>
            <a:t>Print the relevant</a:t>
          </a:r>
          <a:r>
            <a:rPr lang="pt-PT" sz="1000" baseline="0"/>
            <a:t> pages. Don't worry this text box won't be printed. Have a nice game.</a:t>
          </a:r>
        </a:p>
        <a:p>
          <a:r>
            <a:rPr lang="pt-PT" sz="1000" baseline="0"/>
            <a:t>Click this box to go back to the index</a:t>
          </a:r>
          <a:endParaRPr lang="pt-PT" sz="1000"/>
        </a:p>
      </xdr:txBody>
    </xdr:sp>
    <xdr:clientData fPrintsWithSheet="0"/>
  </xdr:twoCellAnchor>
  <xdr:twoCellAnchor>
    <xdr:from>
      <xdr:col>46</xdr:col>
      <xdr:colOff>0</xdr:colOff>
      <xdr:row>0</xdr:row>
      <xdr:rowOff>0</xdr:rowOff>
    </xdr:from>
    <xdr:to>
      <xdr:col>55</xdr:col>
      <xdr:colOff>40821</xdr:colOff>
      <xdr:row>3</xdr:row>
      <xdr:rowOff>40822</xdr:rowOff>
    </xdr:to>
    <xdr:sp macro="" textlink="">
      <xdr:nvSpPr>
        <xdr:cNvPr id="5" name="CaixaDeTexto 4"/>
        <xdr:cNvSpPr txBox="1"/>
      </xdr:nvSpPr>
      <xdr:spPr>
        <a:xfrm>
          <a:off x="9388929" y="0"/>
          <a:ext cx="1877785" cy="612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In case your army spills</a:t>
          </a:r>
          <a:r>
            <a:rPr lang="pt-PT" sz="1100" baseline="0"/>
            <a:t> over to this second page. This page is page 28</a:t>
          </a:r>
          <a:endParaRPr lang="pt-PT" sz="11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30</xdr:col>
      <xdr:colOff>89646</xdr:colOff>
      <xdr:row>3</xdr:row>
      <xdr:rowOff>44824</xdr:rowOff>
    </xdr:to>
    <xdr:sp macro="" textlink="">
      <xdr:nvSpPr>
        <xdr:cNvPr id="2" name="CaixaDeTexto 1">
          <a:hlinkClick xmlns:r="http://schemas.openxmlformats.org/officeDocument/2006/relationships" r:id="rId1"/>
        </xdr:cNvPr>
        <xdr:cNvSpPr txBox="1"/>
      </xdr:nvSpPr>
      <xdr:spPr>
        <a:xfrm>
          <a:off x="0" y="0"/>
          <a:ext cx="6212860" cy="61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00"/>
            <a:t>Page Setup: Horizontal with 1 cm (0.4") margins. Make sure your printing order is up-down and not left to right.</a:t>
          </a:r>
        </a:p>
        <a:p>
          <a:r>
            <a:rPr lang="pt-PT" sz="1000"/>
            <a:t>Print the relevant</a:t>
          </a:r>
          <a:r>
            <a:rPr lang="pt-PT" sz="1000" baseline="0"/>
            <a:t> pages. Don't worry this text box won't be printed. Have a nice game.</a:t>
          </a:r>
        </a:p>
        <a:p>
          <a:r>
            <a:rPr lang="pt-PT" sz="1000" baseline="0"/>
            <a:t>Click this box to go back to the index</a:t>
          </a:r>
          <a:endParaRPr lang="pt-PT" sz="1000"/>
        </a:p>
      </xdr:txBody>
    </xdr:sp>
    <xdr:clientData fPrintsWithSheet="0"/>
  </xdr:twoCellAnchor>
  <xdr:twoCellAnchor>
    <xdr:from>
      <xdr:col>46</xdr:col>
      <xdr:colOff>0</xdr:colOff>
      <xdr:row>0</xdr:row>
      <xdr:rowOff>0</xdr:rowOff>
    </xdr:from>
    <xdr:to>
      <xdr:col>55</xdr:col>
      <xdr:colOff>40821</xdr:colOff>
      <xdr:row>3</xdr:row>
      <xdr:rowOff>40822</xdr:rowOff>
    </xdr:to>
    <xdr:sp macro="" textlink="">
      <xdr:nvSpPr>
        <xdr:cNvPr id="5" name="CaixaDeTexto 4"/>
        <xdr:cNvSpPr txBox="1"/>
      </xdr:nvSpPr>
      <xdr:spPr>
        <a:xfrm>
          <a:off x="9388929" y="0"/>
          <a:ext cx="1877785" cy="612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In case your army spills</a:t>
          </a:r>
          <a:r>
            <a:rPr lang="pt-PT" sz="1100" baseline="0"/>
            <a:t> over to this second page. This page is page 28</a:t>
          </a:r>
          <a:endParaRPr lang="pt-PT" sz="1100"/>
        </a:p>
      </xdr:txBody>
    </xdr:sp>
    <xdr:clientData fPrintsWithSheet="0"/>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e-ring.co.uk/viewtopic.php?f=42&amp;t=22221" TargetMode="External"/><Relationship Id="rId2" Type="http://schemas.openxmlformats.org/officeDocument/2006/relationships/hyperlink" Target="http://www.lonelyknight.0fees.net/" TargetMode="External"/><Relationship Id="rId1" Type="http://schemas.openxmlformats.org/officeDocument/2006/relationships/hyperlink" Target="http://www.terrainguild.com/thelastalliance/index.php"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14"/>
  <sheetViews>
    <sheetView tabSelected="1" workbookViewId="0"/>
  </sheetViews>
  <sheetFormatPr defaultColWidth="0" defaultRowHeight="15" zeroHeight="1" x14ac:dyDescent="0.25"/>
  <cols>
    <col min="1" max="1" width="1.42578125" customWidth="1"/>
    <col min="2" max="2" width="21.42578125" style="12" customWidth="1"/>
    <col min="3" max="3" width="26.85546875" style="12" bestFit="1" customWidth="1"/>
    <col min="4" max="5" width="7.140625" style="12" customWidth="1"/>
    <col min="6" max="6" width="1.42578125" customWidth="1"/>
    <col min="7" max="7" width="21.42578125" customWidth="1"/>
    <col min="8" max="8" width="26.85546875" customWidth="1"/>
    <col min="9" max="10" width="7.140625" style="84" customWidth="1"/>
    <col min="11" max="11" width="1.42578125" customWidth="1"/>
    <col min="12" max="12" width="2.85546875" customWidth="1"/>
    <col min="13" max="13" width="1.42578125" customWidth="1"/>
    <col min="14" max="14" width="21.42578125" bestFit="1" customWidth="1"/>
    <col min="15" max="15" width="1.42578125" customWidth="1"/>
    <col min="16" max="16" width="2.85546875" customWidth="1"/>
    <col min="17" max="17" width="1.42578125" style="54" customWidth="1"/>
    <col min="18" max="85" width="0" hidden="1" customWidth="1"/>
    <col min="86" max="16384" width="9.140625" hidden="1"/>
  </cols>
  <sheetData>
    <row r="1" spans="1:17" ht="7.5" customHeight="1" x14ac:dyDescent="0.25">
      <c r="A1" s="10"/>
      <c r="B1" s="10"/>
      <c r="C1" s="10"/>
      <c r="D1" s="10"/>
      <c r="E1" s="10"/>
      <c r="F1" s="1"/>
      <c r="G1" s="1"/>
      <c r="H1" s="1"/>
      <c r="I1" s="1"/>
      <c r="J1" s="1"/>
      <c r="K1" s="1"/>
      <c r="L1" s="2"/>
      <c r="M1" s="1"/>
      <c r="N1" s="1"/>
      <c r="O1" s="1"/>
      <c r="P1" s="2"/>
      <c r="Q1" s="52"/>
    </row>
    <row r="2" spans="1:17" ht="22.5" customHeight="1" x14ac:dyDescent="0.25">
      <c r="A2" s="1"/>
      <c r="B2" s="220" t="s">
        <v>0</v>
      </c>
      <c r="C2" s="220"/>
      <c r="D2" s="45" t="s">
        <v>487</v>
      </c>
      <c r="E2" s="45" t="s">
        <v>64</v>
      </c>
      <c r="F2" s="3"/>
      <c r="G2" s="220" t="s">
        <v>1</v>
      </c>
      <c r="H2" s="220"/>
      <c r="I2" s="45" t="s">
        <v>487</v>
      </c>
      <c r="J2" s="45" t="s">
        <v>64</v>
      </c>
      <c r="K2" s="1"/>
      <c r="L2" s="2"/>
      <c r="M2" s="1"/>
      <c r="N2" s="102" t="s">
        <v>2</v>
      </c>
      <c r="O2" s="1"/>
      <c r="P2" s="2"/>
      <c r="Q2" s="52"/>
    </row>
    <row r="3" spans="1:17" ht="22.5" customHeight="1" x14ac:dyDescent="0.25">
      <c r="A3" s="1"/>
      <c r="B3" s="4"/>
      <c r="C3" s="4"/>
      <c r="D3" s="160">
        <f>SUM(D4:D29)</f>
        <v>0</v>
      </c>
      <c r="E3" s="160">
        <f>SUM(E4:E29)</f>
        <v>0</v>
      </c>
      <c r="F3" s="3"/>
      <c r="G3" s="4"/>
      <c r="H3" s="4"/>
      <c r="I3" s="160">
        <f>SUM(I4:I29)</f>
        <v>0</v>
      </c>
      <c r="J3" s="160">
        <f>SUM(J4:J29)</f>
        <v>0</v>
      </c>
      <c r="K3" s="1"/>
      <c r="L3" s="2"/>
      <c r="M3" s="1"/>
      <c r="N3" s="13"/>
      <c r="O3" s="1"/>
      <c r="P3" s="2"/>
      <c r="Q3" s="52"/>
    </row>
    <row r="4" spans="1:17" ht="22.5" customHeight="1" x14ac:dyDescent="0.25">
      <c r="A4" s="1"/>
      <c r="B4" s="8" t="s">
        <v>22</v>
      </c>
      <c r="C4" s="154" t="s">
        <v>6</v>
      </c>
      <c r="D4" s="144">
        <f>'Minas Tirith'!T2</f>
        <v>0</v>
      </c>
      <c r="E4" s="145">
        <f>'Minas Tirith'!U2</f>
        <v>0</v>
      </c>
      <c r="F4" s="3"/>
      <c r="G4" s="4" t="s">
        <v>21</v>
      </c>
      <c r="H4" s="156" t="s">
        <v>19</v>
      </c>
      <c r="I4" s="157">
        <f>Mordor!T2</f>
        <v>0</v>
      </c>
      <c r="J4" s="158">
        <f>Mordor!U2</f>
        <v>0</v>
      </c>
      <c r="K4" s="1"/>
      <c r="L4" s="2"/>
      <c r="M4" s="1"/>
      <c r="N4" s="57" t="s">
        <v>3</v>
      </c>
      <c r="O4" s="1"/>
      <c r="P4" s="2"/>
      <c r="Q4" s="52"/>
    </row>
    <row r="5" spans="1:17" ht="22.5" customHeight="1" x14ac:dyDescent="0.25">
      <c r="A5" s="1"/>
      <c r="B5" s="8"/>
      <c r="C5" s="152" t="s">
        <v>7</v>
      </c>
      <c r="D5" s="146">
        <f>'the Fiefdoms'!T2</f>
        <v>0</v>
      </c>
      <c r="E5" s="147">
        <f>'the Fiefdoms'!U2</f>
        <v>0</v>
      </c>
      <c r="F5" s="3"/>
      <c r="G5" s="4"/>
      <c r="H5" s="159"/>
      <c r="I5" s="159"/>
      <c r="J5" s="159"/>
      <c r="K5" s="1"/>
      <c r="L5" s="2"/>
      <c r="M5" s="1"/>
      <c r="N5" s="209" t="s">
        <v>4</v>
      </c>
      <c r="O5" s="1"/>
      <c r="P5" s="2"/>
      <c r="Q5" s="52"/>
    </row>
    <row r="6" spans="1:17" ht="22.5" customHeight="1" x14ac:dyDescent="0.25">
      <c r="A6" s="1"/>
      <c r="B6" s="8"/>
      <c r="C6" s="152" t="s">
        <v>8</v>
      </c>
      <c r="D6" s="146">
        <f>Rohan!T2</f>
        <v>0</v>
      </c>
      <c r="E6" s="147">
        <f>Rohan!U2</f>
        <v>0</v>
      </c>
      <c r="F6" s="3"/>
      <c r="G6" s="4" t="s">
        <v>20</v>
      </c>
      <c r="H6" s="154" t="s">
        <v>23</v>
      </c>
      <c r="I6" s="144">
        <f>Isengard!T2</f>
        <v>0</v>
      </c>
      <c r="J6" s="145">
        <f>Isengard!U2</f>
        <v>0</v>
      </c>
      <c r="K6" s="1"/>
      <c r="L6" s="2"/>
      <c r="M6" s="1"/>
      <c r="N6" s="209" t="s">
        <v>5</v>
      </c>
      <c r="O6" s="1"/>
      <c r="P6" s="2"/>
      <c r="Q6" s="52"/>
    </row>
    <row r="7" spans="1:17" ht="22.5" customHeight="1" x14ac:dyDescent="0.25">
      <c r="A7" s="1"/>
      <c r="B7" s="8"/>
      <c r="C7" s="152" t="s">
        <v>9</v>
      </c>
      <c r="D7" s="146">
        <f>Arnor!T2</f>
        <v>0</v>
      </c>
      <c r="E7" s="147">
        <f>Arnor!U2</f>
        <v>0</v>
      </c>
      <c r="F7" s="3"/>
      <c r="G7" s="4"/>
      <c r="H7" s="152" t="s">
        <v>24</v>
      </c>
      <c r="I7" s="146">
        <f>'Harad and Umbar'!T2</f>
        <v>0</v>
      </c>
      <c r="J7" s="147">
        <f>'Harad and Umbar'!U2</f>
        <v>0</v>
      </c>
      <c r="K7" s="1"/>
      <c r="L7" s="2"/>
      <c r="M7" s="1"/>
      <c r="N7" s="46"/>
      <c r="O7" s="1"/>
      <c r="P7" s="2"/>
      <c r="Q7" s="52"/>
    </row>
    <row r="8" spans="1:17" ht="22.5" customHeight="1" x14ac:dyDescent="0.25">
      <c r="A8" s="1"/>
      <c r="B8" s="8"/>
      <c r="C8" s="153" t="s">
        <v>10</v>
      </c>
      <c r="D8" s="148">
        <f>Númenor!T2</f>
        <v>0</v>
      </c>
      <c r="E8" s="149">
        <f>Númenor!U2</f>
        <v>0</v>
      </c>
      <c r="F8" s="3"/>
      <c r="G8" s="4"/>
      <c r="H8" s="153" t="s">
        <v>25</v>
      </c>
      <c r="I8" s="148">
        <f>'Eastern Kingdoms'!T2</f>
        <v>0</v>
      </c>
      <c r="J8" s="149">
        <f>'Eastern Kingdoms'!U2</f>
        <v>0</v>
      </c>
      <c r="K8" s="1"/>
      <c r="L8" s="2"/>
      <c r="M8" s="1"/>
      <c r="N8" s="5"/>
      <c r="O8" s="1"/>
      <c r="P8" s="2"/>
      <c r="Q8" s="52"/>
    </row>
    <row r="9" spans="1:17" ht="22.5" customHeight="1" x14ac:dyDescent="0.25">
      <c r="A9" s="1"/>
      <c r="B9" s="8"/>
      <c r="C9" s="8"/>
      <c r="D9" s="5"/>
      <c r="E9" s="5"/>
      <c r="F9" s="3"/>
      <c r="G9" s="4"/>
      <c r="H9" s="159"/>
      <c r="I9" s="159"/>
      <c r="J9" s="159"/>
      <c r="K9" s="1"/>
      <c r="L9" s="2"/>
      <c r="M9" s="1"/>
      <c r="N9" s="13"/>
      <c r="O9" s="1"/>
      <c r="P9" s="2"/>
      <c r="Q9" s="52"/>
    </row>
    <row r="10" spans="1:17" ht="22.5" customHeight="1" x14ac:dyDescent="0.25">
      <c r="A10" s="1"/>
      <c r="B10" s="8" t="s">
        <v>11</v>
      </c>
      <c r="C10" s="154" t="s">
        <v>12</v>
      </c>
      <c r="D10" s="144">
        <f>'Eregion and Rivendell'!T2</f>
        <v>0</v>
      </c>
      <c r="E10" s="145">
        <f>'Eregion and Rivendell'!U2</f>
        <v>0</v>
      </c>
      <c r="F10" s="3"/>
      <c r="G10" s="4" t="s">
        <v>26</v>
      </c>
      <c r="H10" s="154" t="s">
        <v>27</v>
      </c>
      <c r="I10" s="144">
        <f>Moria!T2</f>
        <v>0</v>
      </c>
      <c r="J10" s="145">
        <f>Moria!U2</f>
        <v>0</v>
      </c>
      <c r="K10" s="1"/>
      <c r="L10" s="2"/>
      <c r="M10" s="1"/>
      <c r="N10" s="13"/>
      <c r="O10" s="1"/>
      <c r="P10" s="2"/>
      <c r="Q10" s="52"/>
    </row>
    <row r="11" spans="1:17" ht="22.5" customHeight="1" x14ac:dyDescent="0.25">
      <c r="A11" s="1"/>
      <c r="B11" s="8"/>
      <c r="C11" s="152" t="s">
        <v>13</v>
      </c>
      <c r="D11" s="146">
        <f>'Lothlórien and Mirkwood'!T2</f>
        <v>0</v>
      </c>
      <c r="E11" s="147">
        <f>'Lothlórien and Mirkwood'!U2</f>
        <v>0</v>
      </c>
      <c r="F11" s="3"/>
      <c r="G11" s="4"/>
      <c r="H11" s="153" t="s">
        <v>28</v>
      </c>
      <c r="I11" s="148">
        <f>Angmar!T2</f>
        <v>0</v>
      </c>
      <c r="J11" s="149">
        <f>Angmar!U2</f>
        <v>0</v>
      </c>
      <c r="K11" s="1"/>
      <c r="L11" s="2"/>
      <c r="M11" s="1"/>
      <c r="N11" s="13"/>
      <c r="O11" s="1"/>
      <c r="P11" s="2"/>
      <c r="Q11" s="52"/>
    </row>
    <row r="12" spans="1:17" ht="22.5" customHeight="1" x14ac:dyDescent="0.25">
      <c r="A12" s="1"/>
      <c r="B12" s="8"/>
      <c r="C12" s="152" t="s">
        <v>18</v>
      </c>
      <c r="D12" s="146">
        <f>'Durin''s Folk'!T2</f>
        <v>0</v>
      </c>
      <c r="E12" s="147">
        <f>'Durin''s Folk'!U2</f>
        <v>0</v>
      </c>
      <c r="F12" s="3"/>
      <c r="G12" s="4"/>
      <c r="H12" s="159"/>
      <c r="I12" s="159"/>
      <c r="J12" s="159"/>
      <c r="K12" s="1"/>
      <c r="L12" s="2"/>
      <c r="M12" s="1"/>
      <c r="N12" s="13"/>
      <c r="O12" s="1"/>
      <c r="P12" s="2"/>
      <c r="Q12" s="52"/>
    </row>
    <row r="13" spans="1:17" ht="22.5" customHeight="1" x14ac:dyDescent="0.25">
      <c r="A13" s="1"/>
      <c r="B13" s="8"/>
      <c r="C13" s="152" t="s">
        <v>15</v>
      </c>
      <c r="D13" s="146">
        <f>'the Shire'!T2</f>
        <v>0</v>
      </c>
      <c r="E13" s="147">
        <f>'the Shire'!U2</f>
        <v>0</v>
      </c>
      <c r="F13" s="3"/>
      <c r="G13" s="8" t="s">
        <v>2586</v>
      </c>
      <c r="H13" s="154" t="s">
        <v>1777</v>
      </c>
      <c r="I13" s="144">
        <f>'Goblin Town'!T2</f>
        <v>0</v>
      </c>
      <c r="J13" s="145">
        <f>'Goblin Town'!U2</f>
        <v>0</v>
      </c>
      <c r="K13" s="1"/>
      <c r="L13" s="2"/>
      <c r="M13" s="1"/>
      <c r="N13" s="13"/>
      <c r="O13" s="1"/>
      <c r="P13" s="2"/>
      <c r="Q13" s="52"/>
    </row>
    <row r="14" spans="1:17" ht="22.5" customHeight="1" x14ac:dyDescent="0.25">
      <c r="A14" s="1"/>
      <c r="B14" s="8"/>
      <c r="C14" s="152" t="s">
        <v>14</v>
      </c>
      <c r="D14" s="146">
        <f>'the Fellowship'!T2</f>
        <v>0</v>
      </c>
      <c r="E14" s="147">
        <f>'the Fellowship'!U2</f>
        <v>0</v>
      </c>
      <c r="F14" s="3"/>
      <c r="G14" s="4"/>
      <c r="H14" s="153" t="s">
        <v>1778</v>
      </c>
      <c r="I14" s="148">
        <f>'The Trolls'!T2</f>
        <v>0</v>
      </c>
      <c r="J14" s="149">
        <f>'The Trolls'!U2</f>
        <v>0</v>
      </c>
      <c r="K14" s="1"/>
      <c r="L14" s="2"/>
      <c r="M14" s="1"/>
      <c r="N14" s="13"/>
      <c r="O14" s="1"/>
      <c r="P14" s="2"/>
      <c r="Q14" s="52"/>
    </row>
    <row r="15" spans="1:17" ht="22.5" customHeight="1" x14ac:dyDescent="0.25">
      <c r="A15" s="1"/>
      <c r="B15" s="8"/>
      <c r="C15" s="152" t="s">
        <v>16</v>
      </c>
      <c r="D15" s="146">
        <f>'Wanderers in the Wild'!T2</f>
        <v>0</v>
      </c>
      <c r="E15" s="147">
        <f>'Wanderers in the Wild'!U2</f>
        <v>0</v>
      </c>
      <c r="F15" s="3"/>
      <c r="G15" s="4"/>
      <c r="H15" s="155"/>
      <c r="I15" s="155"/>
      <c r="J15" s="155"/>
      <c r="K15" s="1"/>
      <c r="L15" s="2"/>
      <c r="M15" s="1"/>
      <c r="N15" s="13"/>
      <c r="O15" s="1"/>
      <c r="P15" s="2"/>
      <c r="Q15" s="52"/>
    </row>
    <row r="16" spans="1:17" ht="22.5" customHeight="1" x14ac:dyDescent="0.25">
      <c r="A16" s="1"/>
      <c r="B16" s="8"/>
      <c r="C16" s="153" t="s">
        <v>17</v>
      </c>
      <c r="D16" s="148">
        <f>'the White Council'!T2</f>
        <v>0</v>
      </c>
      <c r="E16" s="149">
        <f>'the White Council'!U2</f>
        <v>0</v>
      </c>
      <c r="F16" s="3"/>
      <c r="G16" s="8" t="s">
        <v>2587</v>
      </c>
      <c r="H16" s="154" t="s">
        <v>2454</v>
      </c>
      <c r="I16" s="144">
        <f>'Desolator of the North'!T2</f>
        <v>0</v>
      </c>
      <c r="J16" s="145">
        <f>'Desolator of the North'!U2</f>
        <v>0</v>
      </c>
      <c r="K16" s="1"/>
      <c r="L16" s="2"/>
      <c r="M16" s="1"/>
      <c r="N16" s="13"/>
      <c r="O16" s="1"/>
      <c r="P16" s="2"/>
      <c r="Q16" s="52"/>
    </row>
    <row r="17" spans="1:17" s="84" customFormat="1" ht="22.5" customHeight="1" x14ac:dyDescent="0.25">
      <c r="A17" s="1"/>
      <c r="B17" s="8"/>
      <c r="C17" s="9"/>
      <c r="D17" s="13"/>
      <c r="E17" s="13"/>
      <c r="F17" s="3"/>
      <c r="G17" s="8"/>
      <c r="H17" s="152" t="s">
        <v>2591</v>
      </c>
      <c r="I17" s="146">
        <f>'Azog''s Legion'!T2</f>
        <v>0</v>
      </c>
      <c r="J17" s="147">
        <f>'Azog''s Legion'!U2</f>
        <v>0</v>
      </c>
      <c r="K17" s="1"/>
      <c r="L17" s="2"/>
      <c r="M17" s="1"/>
      <c r="N17" s="13"/>
      <c r="O17" s="1"/>
      <c r="P17" s="2"/>
      <c r="Q17" s="52"/>
    </row>
    <row r="18" spans="1:17" s="84" customFormat="1" ht="22.5" customHeight="1" x14ac:dyDescent="0.25">
      <c r="A18" s="1"/>
      <c r="B18" s="8" t="s">
        <v>2586</v>
      </c>
      <c r="C18" s="154" t="s">
        <v>1772</v>
      </c>
      <c r="D18" s="144">
        <f>'Thorin''s Company'!T2</f>
        <v>0</v>
      </c>
      <c r="E18" s="145">
        <f>'Thorin''s Company'!U2</f>
        <v>0</v>
      </c>
      <c r="F18" s="3"/>
      <c r="G18" s="4"/>
      <c r="H18" s="152" t="s">
        <v>1776</v>
      </c>
      <c r="I18" s="146">
        <f>'Azog''s Hunters'!T2</f>
        <v>0</v>
      </c>
      <c r="J18" s="147">
        <f>'Azog''s Hunters'!U2</f>
        <v>0</v>
      </c>
      <c r="K18" s="1"/>
      <c r="L18" s="2"/>
      <c r="M18" s="1"/>
      <c r="N18" s="13"/>
      <c r="O18" s="1"/>
      <c r="P18" s="2"/>
      <c r="Q18" s="52"/>
    </row>
    <row r="19" spans="1:17" s="84" customFormat="1" ht="22.5" customHeight="1" x14ac:dyDescent="0.25">
      <c r="A19" s="1"/>
      <c r="B19" s="8"/>
      <c r="C19" s="153" t="s">
        <v>1773</v>
      </c>
      <c r="D19" s="148">
        <f>'Elrond''s Household'!T2</f>
        <v>0</v>
      </c>
      <c r="E19" s="149">
        <f>'Elrond''s Household'!U2</f>
        <v>0</v>
      </c>
      <c r="F19" s="3"/>
      <c r="G19" s="4"/>
      <c r="H19" s="152" t="s">
        <v>2592</v>
      </c>
      <c r="I19" s="146">
        <f>'Dark Powers of Dol Guldur'!T2</f>
        <v>0</v>
      </c>
      <c r="J19" s="147">
        <f>'Dark Powers of Dol Guldur'!U2</f>
        <v>0</v>
      </c>
      <c r="K19" s="1"/>
      <c r="L19" s="2"/>
      <c r="M19" s="1"/>
      <c r="N19" s="13"/>
      <c r="O19" s="1"/>
      <c r="P19" s="2"/>
      <c r="Q19" s="52"/>
    </row>
    <row r="20" spans="1:17" s="84" customFormat="1" ht="22.5" customHeight="1" x14ac:dyDescent="0.25">
      <c r="A20" s="1"/>
      <c r="B20" s="8"/>
      <c r="C20" s="8"/>
      <c r="D20" s="5"/>
      <c r="E20" s="5"/>
      <c r="F20" s="3"/>
      <c r="G20" s="4"/>
      <c r="H20" s="153" t="s">
        <v>2352</v>
      </c>
      <c r="I20" s="148">
        <f>'Dark Denizens of Mirkwood'!T2</f>
        <v>0</v>
      </c>
      <c r="J20" s="149">
        <f>'Dark Denizens of Mirkwood'!U2</f>
        <v>0</v>
      </c>
      <c r="K20" s="1"/>
      <c r="L20" s="2"/>
      <c r="M20" s="1"/>
      <c r="N20" s="13"/>
      <c r="O20" s="1"/>
      <c r="P20" s="2"/>
      <c r="Q20" s="52"/>
    </row>
    <row r="21" spans="1:17" s="84" customFormat="1" ht="22.5" customHeight="1" x14ac:dyDescent="0.25">
      <c r="A21" s="1"/>
      <c r="B21" s="8" t="s">
        <v>2587</v>
      </c>
      <c r="C21" s="150" t="s">
        <v>2455</v>
      </c>
      <c r="D21" s="144">
        <f>'Erebor Reclaimed'!T2</f>
        <v>0</v>
      </c>
      <c r="E21" s="145">
        <f>'Erebor Reclaimed'!U2</f>
        <v>0</v>
      </c>
      <c r="F21" s="3"/>
      <c r="G21" s="4"/>
      <c r="H21" s="4"/>
      <c r="I21" s="4"/>
      <c r="J21" s="4"/>
      <c r="K21" s="1"/>
      <c r="L21" s="2"/>
      <c r="M21" s="1"/>
      <c r="N21" s="13"/>
      <c r="O21" s="1"/>
      <c r="P21" s="2"/>
      <c r="Q21" s="52"/>
    </row>
    <row r="22" spans="1:17" s="84" customFormat="1" ht="22.5" customHeight="1" x14ac:dyDescent="0.25">
      <c r="A22" s="1"/>
      <c r="B22" s="8"/>
      <c r="C22" s="151" t="s">
        <v>2589</v>
      </c>
      <c r="D22" s="146">
        <f>'the Iron Hills'!T2</f>
        <v>0</v>
      </c>
      <c r="E22" s="147">
        <f>'the Iron Hills'!U2</f>
        <v>0</v>
      </c>
      <c r="F22" s="3"/>
      <c r="G22" s="4"/>
      <c r="H22" s="4"/>
      <c r="I22" s="4"/>
      <c r="J22" s="4"/>
      <c r="K22" s="1"/>
      <c r="L22" s="2"/>
      <c r="M22" s="1"/>
      <c r="N22" s="13"/>
      <c r="O22" s="1"/>
      <c r="P22" s="2"/>
      <c r="Q22" s="52"/>
    </row>
    <row r="23" spans="1:17" s="84" customFormat="1" ht="22.5" customHeight="1" x14ac:dyDescent="0.25">
      <c r="A23" s="1"/>
      <c r="B23" s="8"/>
      <c r="C23" s="151" t="s">
        <v>2353</v>
      </c>
      <c r="D23" s="146">
        <f>'Thranduil''s Hall'!T2</f>
        <v>0</v>
      </c>
      <c r="E23" s="147">
        <f>'Thranduil''s Hall'!U2</f>
        <v>0</v>
      </c>
      <c r="F23" s="3"/>
      <c r="G23" s="4"/>
      <c r="H23" s="4"/>
      <c r="I23" s="4"/>
      <c r="J23" s="4"/>
      <c r="K23" s="1"/>
      <c r="L23" s="2"/>
      <c r="M23" s="1"/>
      <c r="N23" s="13"/>
      <c r="O23" s="1"/>
      <c r="P23" s="2"/>
      <c r="Q23" s="52"/>
    </row>
    <row r="24" spans="1:17" s="84" customFormat="1" ht="22.5" customHeight="1" x14ac:dyDescent="0.25">
      <c r="A24" s="1"/>
      <c r="B24" s="8"/>
      <c r="C24" s="151" t="s">
        <v>2588</v>
      </c>
      <c r="D24" s="146">
        <f>'Army of Lake-town'!T2</f>
        <v>0</v>
      </c>
      <c r="E24" s="147">
        <f>'Army of Lake-town'!U2</f>
        <v>0</v>
      </c>
      <c r="F24" s="3"/>
      <c r="G24" s="4"/>
      <c r="H24" s="4"/>
      <c r="I24" s="4"/>
      <c r="J24" s="4"/>
      <c r="K24" s="1"/>
      <c r="L24" s="2"/>
      <c r="M24" s="1"/>
      <c r="N24" s="13"/>
      <c r="O24" s="1"/>
      <c r="P24" s="2"/>
      <c r="Q24" s="52"/>
    </row>
    <row r="25" spans="1:17" s="84" customFormat="1" ht="22.5" customHeight="1" x14ac:dyDescent="0.25">
      <c r="A25" s="1"/>
      <c r="B25" s="8"/>
      <c r="C25" s="151" t="s">
        <v>2456</v>
      </c>
      <c r="D25" s="146">
        <f>'Survivors of Lake-town'!T2</f>
        <v>0</v>
      </c>
      <c r="E25" s="147">
        <f>'Survivors of Lake-town'!U2</f>
        <v>0</v>
      </c>
      <c r="F25" s="3"/>
      <c r="G25" s="4"/>
      <c r="H25" s="4"/>
      <c r="I25" s="4"/>
      <c r="J25" s="4"/>
      <c r="K25" s="1"/>
      <c r="L25" s="2"/>
      <c r="M25" s="1"/>
      <c r="N25" s="13"/>
      <c r="O25" s="1"/>
      <c r="P25" s="2"/>
      <c r="Q25" s="52"/>
    </row>
    <row r="26" spans="1:17" s="84" customFormat="1" ht="22.5" customHeight="1" x14ac:dyDescent="0.25">
      <c r="A26" s="1"/>
      <c r="B26" s="8"/>
      <c r="C26" s="151" t="s">
        <v>17</v>
      </c>
      <c r="D26" s="146">
        <f>'White Council'!T2</f>
        <v>0</v>
      </c>
      <c r="E26" s="147">
        <f>'White Council'!U2</f>
        <v>0</v>
      </c>
      <c r="F26" s="3"/>
      <c r="G26" s="4"/>
      <c r="H26" s="4"/>
      <c r="I26" s="4"/>
      <c r="J26" s="4"/>
      <c r="K26" s="1"/>
      <c r="L26" s="2"/>
      <c r="M26" s="1"/>
      <c r="N26" s="13"/>
      <c r="O26" s="1"/>
      <c r="P26" s="2"/>
      <c r="Q26" s="52"/>
    </row>
    <row r="27" spans="1:17" s="84" customFormat="1" ht="22.5" customHeight="1" x14ac:dyDescent="0.25">
      <c r="A27" s="1"/>
      <c r="B27" s="8"/>
      <c r="C27" s="151" t="s">
        <v>1774</v>
      </c>
      <c r="D27" s="146">
        <f>'Radagast''s Alliance'!T2</f>
        <v>0</v>
      </c>
      <c r="E27" s="147">
        <f>'Radagast''s Alliance'!U2</f>
        <v>0</v>
      </c>
      <c r="F27" s="3"/>
      <c r="G27" s="4"/>
      <c r="H27" s="4"/>
      <c r="I27" s="4"/>
      <c r="J27" s="4"/>
      <c r="K27" s="1"/>
      <c r="L27" s="2"/>
      <c r="M27" s="1"/>
      <c r="N27" s="13"/>
      <c r="O27" s="1"/>
      <c r="P27" s="2"/>
      <c r="Q27" s="52"/>
    </row>
    <row r="28" spans="1:17" s="84" customFormat="1" ht="22.5" customHeight="1" x14ac:dyDescent="0.25">
      <c r="A28" s="1"/>
      <c r="B28" s="8"/>
      <c r="C28" s="151" t="s">
        <v>1775</v>
      </c>
      <c r="D28" s="146">
        <f>'Army of Thror'!T2</f>
        <v>0</v>
      </c>
      <c r="E28" s="147">
        <f>'Army of Thror'!U2</f>
        <v>0</v>
      </c>
      <c r="F28" s="3"/>
      <c r="G28" s="4"/>
      <c r="H28" s="4"/>
      <c r="I28" s="4"/>
      <c r="J28" s="4"/>
      <c r="K28" s="1"/>
      <c r="L28" s="2"/>
      <c r="M28" s="1"/>
      <c r="N28" s="13"/>
      <c r="O28" s="1"/>
      <c r="P28" s="2"/>
      <c r="Q28" s="52"/>
    </row>
    <row r="29" spans="1:17" s="84" customFormat="1" ht="22.5" customHeight="1" x14ac:dyDescent="0.25">
      <c r="A29" s="1"/>
      <c r="B29" s="4"/>
      <c r="C29" s="206" t="s">
        <v>2590</v>
      </c>
      <c r="D29" s="148">
        <f>'the Garrison of Dale'!T2</f>
        <v>0</v>
      </c>
      <c r="E29" s="149">
        <f>'the Garrison of Dale'!U2</f>
        <v>0</v>
      </c>
      <c r="F29" s="3"/>
      <c r="G29" s="4"/>
      <c r="H29" s="4"/>
      <c r="I29" s="4"/>
      <c r="J29" s="4"/>
      <c r="K29" s="1"/>
      <c r="L29" s="2"/>
      <c r="M29" s="1"/>
      <c r="N29" s="13"/>
      <c r="O29" s="1"/>
      <c r="P29" s="2"/>
      <c r="Q29" s="52"/>
    </row>
    <row r="30" spans="1:17" s="84" customFormat="1" ht="22.5" customHeight="1" x14ac:dyDescent="0.25">
      <c r="A30" s="1"/>
      <c r="B30" s="8"/>
      <c r="C30" s="207"/>
      <c r="D30" s="114"/>
      <c r="E30" s="114"/>
      <c r="F30" s="3"/>
      <c r="G30" s="4"/>
      <c r="H30" s="4"/>
      <c r="I30" s="4"/>
      <c r="J30" s="4"/>
      <c r="K30" s="1"/>
      <c r="L30" s="2"/>
      <c r="M30" s="1"/>
      <c r="N30" s="13"/>
      <c r="O30" s="1"/>
      <c r="P30" s="2"/>
      <c r="Q30" s="52"/>
    </row>
    <row r="31" spans="1:17" ht="7.5" customHeight="1" x14ac:dyDescent="0.25">
      <c r="A31" s="1"/>
      <c r="B31" s="10"/>
      <c r="C31" s="10"/>
      <c r="D31" s="10"/>
      <c r="E31" s="10"/>
      <c r="F31" s="3"/>
      <c r="G31" s="1"/>
      <c r="H31" s="1"/>
      <c r="I31" s="1"/>
      <c r="J31" s="1"/>
      <c r="K31" s="1"/>
      <c r="L31" s="2"/>
      <c r="M31" s="1"/>
      <c r="N31" s="1"/>
      <c r="O31" s="1"/>
      <c r="P31" s="2"/>
      <c r="Q31" s="52"/>
    </row>
    <row r="32" spans="1:17" ht="15" customHeight="1" x14ac:dyDescent="0.25">
      <c r="A32" s="2"/>
      <c r="B32" s="11"/>
      <c r="C32" s="11"/>
      <c r="D32" s="11"/>
      <c r="E32" s="11"/>
      <c r="F32" s="6"/>
      <c r="G32" s="2"/>
      <c r="H32" s="7"/>
      <c r="I32" s="7"/>
      <c r="J32" s="7"/>
      <c r="K32" s="2"/>
      <c r="L32" s="2"/>
      <c r="M32" s="2"/>
      <c r="N32" s="2"/>
      <c r="O32" s="2"/>
      <c r="P32" s="2"/>
      <c r="Q32" s="53"/>
    </row>
    <row r="33" spans="1:17" ht="7.5" customHeight="1" x14ac:dyDescent="0.25">
      <c r="A33" s="1"/>
      <c r="B33" s="10"/>
      <c r="C33" s="10"/>
      <c r="D33" s="10"/>
      <c r="E33" s="10"/>
      <c r="F33" s="1"/>
      <c r="G33" s="1"/>
      <c r="H33" s="1"/>
      <c r="I33" s="1"/>
      <c r="J33" s="1"/>
      <c r="K33" s="1"/>
      <c r="L33" s="2"/>
      <c r="M33" s="1"/>
      <c r="N33" s="1"/>
      <c r="O33" s="1"/>
      <c r="P33" s="2"/>
      <c r="Q33" s="52"/>
    </row>
    <row r="34" spans="1:17" ht="18.75" x14ac:dyDescent="0.3">
      <c r="A34" s="1"/>
      <c r="B34" s="221" t="s">
        <v>2423</v>
      </c>
      <c r="C34" s="221"/>
      <c r="D34" s="221"/>
      <c r="E34" s="221"/>
      <c r="F34" s="221"/>
      <c r="G34" s="221"/>
      <c r="H34" s="221"/>
      <c r="I34" s="221"/>
      <c r="J34" s="221"/>
      <c r="K34" s="1"/>
      <c r="L34" s="2"/>
      <c r="M34" s="1"/>
      <c r="N34" s="74"/>
      <c r="O34" s="1"/>
      <c r="P34" s="2"/>
      <c r="Q34" s="52"/>
    </row>
    <row r="35" spans="1:17" x14ac:dyDescent="0.25">
      <c r="A35" s="1"/>
      <c r="B35" s="219"/>
      <c r="C35" s="219"/>
      <c r="D35" s="219"/>
      <c r="E35" s="219"/>
      <c r="F35" s="219"/>
      <c r="G35" s="219"/>
      <c r="H35" s="219"/>
      <c r="I35" s="140"/>
      <c r="J35" s="140"/>
      <c r="K35" s="1"/>
      <c r="L35" s="2"/>
      <c r="M35" s="1"/>
      <c r="N35" s="74"/>
      <c r="O35" s="1"/>
      <c r="P35" s="2"/>
      <c r="Q35" s="52"/>
    </row>
    <row r="36" spans="1:17" ht="18.75" customHeight="1" x14ac:dyDescent="0.25">
      <c r="A36" s="1"/>
      <c r="B36" s="213" t="s">
        <v>504</v>
      </c>
      <c r="C36" s="213"/>
      <c r="D36" s="213"/>
      <c r="E36" s="213"/>
      <c r="F36" s="213"/>
      <c r="G36" s="213"/>
      <c r="H36" s="213"/>
      <c r="I36" s="137"/>
      <c r="J36" s="137"/>
      <c r="K36" s="1"/>
      <c r="L36" s="2"/>
      <c r="M36" s="1"/>
      <c r="N36" s="74"/>
      <c r="O36" s="1"/>
      <c r="P36" s="2"/>
      <c r="Q36" s="52"/>
    </row>
    <row r="37" spans="1:17" ht="48" customHeight="1" x14ac:dyDescent="0.25">
      <c r="A37" s="1"/>
      <c r="B37" s="215" t="s">
        <v>515</v>
      </c>
      <c r="C37" s="215"/>
      <c r="D37" s="215"/>
      <c r="E37" s="215"/>
      <c r="F37" s="215"/>
      <c r="G37" s="215"/>
      <c r="H37" s="215"/>
      <c r="I37" s="135"/>
      <c r="J37" s="135"/>
      <c r="K37" s="1"/>
      <c r="L37" s="2"/>
      <c r="M37" s="1"/>
      <c r="N37" s="74"/>
      <c r="O37" s="1"/>
      <c r="P37" s="2"/>
      <c r="Q37" s="52"/>
    </row>
    <row r="38" spans="1:17" ht="19.5" customHeight="1" x14ac:dyDescent="0.25">
      <c r="A38" s="1"/>
      <c r="B38" s="215" t="s">
        <v>505</v>
      </c>
      <c r="C38" s="215"/>
      <c r="D38" s="215"/>
      <c r="E38" s="215"/>
      <c r="F38" s="215"/>
      <c r="G38" s="215"/>
      <c r="H38" s="215"/>
      <c r="I38" s="135"/>
      <c r="J38" s="135"/>
      <c r="K38" s="1"/>
      <c r="L38" s="2"/>
      <c r="M38" s="1"/>
      <c r="N38" s="74"/>
      <c r="O38" s="1"/>
      <c r="P38" s="2"/>
      <c r="Q38" s="52"/>
    </row>
    <row r="39" spans="1:17" ht="38.25" customHeight="1" x14ac:dyDescent="0.25">
      <c r="A39" s="1"/>
      <c r="B39" s="215" t="s">
        <v>516</v>
      </c>
      <c r="C39" s="215"/>
      <c r="D39" s="215"/>
      <c r="E39" s="215"/>
      <c r="F39" s="215"/>
      <c r="G39" s="215"/>
      <c r="H39" s="215"/>
      <c r="I39" s="135"/>
      <c r="J39" s="135"/>
      <c r="K39" s="1"/>
      <c r="L39" s="2"/>
      <c r="M39" s="1"/>
      <c r="N39" s="74"/>
      <c r="O39" s="1"/>
      <c r="P39" s="2"/>
      <c r="Q39" s="52"/>
    </row>
    <row r="40" spans="1:17" ht="48" customHeight="1" x14ac:dyDescent="0.25">
      <c r="A40" s="1"/>
      <c r="B40" s="215" t="s">
        <v>506</v>
      </c>
      <c r="C40" s="215"/>
      <c r="D40" s="215"/>
      <c r="E40" s="215"/>
      <c r="F40" s="215"/>
      <c r="G40" s="215"/>
      <c r="H40" s="215"/>
      <c r="I40" s="135"/>
      <c r="J40" s="135"/>
      <c r="K40" s="1"/>
      <c r="L40" s="2"/>
      <c r="M40" s="1"/>
      <c r="N40" s="74"/>
      <c r="O40" s="1"/>
      <c r="P40" s="2"/>
      <c r="Q40" s="52"/>
    </row>
    <row r="41" spans="1:17" x14ac:dyDescent="0.25">
      <c r="A41" s="1"/>
      <c r="B41" s="219"/>
      <c r="C41" s="219"/>
      <c r="D41" s="219"/>
      <c r="E41" s="219"/>
      <c r="F41" s="219"/>
      <c r="G41" s="219"/>
      <c r="H41" s="219"/>
      <c r="I41" s="140"/>
      <c r="J41" s="140"/>
      <c r="K41" s="1"/>
      <c r="L41" s="2"/>
      <c r="M41" s="1"/>
      <c r="N41" s="74"/>
      <c r="O41" s="1"/>
      <c r="P41" s="2"/>
      <c r="Q41" s="52"/>
    </row>
    <row r="42" spans="1:17" ht="18.75" customHeight="1" x14ac:dyDescent="0.25">
      <c r="A42" s="1"/>
      <c r="B42" s="213" t="s">
        <v>507</v>
      </c>
      <c r="C42" s="213"/>
      <c r="D42" s="213"/>
      <c r="E42" s="213"/>
      <c r="F42" s="213"/>
      <c r="G42" s="213"/>
      <c r="H42" s="213"/>
      <c r="I42" s="137"/>
      <c r="J42" s="137"/>
      <c r="K42" s="1"/>
      <c r="L42" s="2"/>
      <c r="M42" s="1"/>
      <c r="N42" s="74"/>
      <c r="O42" s="1"/>
      <c r="P42" s="2"/>
      <c r="Q42" s="52"/>
    </row>
    <row r="43" spans="1:17" ht="51" customHeight="1" x14ac:dyDescent="0.25">
      <c r="A43" s="1"/>
      <c r="B43" s="215" t="s">
        <v>2627</v>
      </c>
      <c r="C43" s="215"/>
      <c r="D43" s="215"/>
      <c r="E43" s="215"/>
      <c r="F43" s="215"/>
      <c r="G43" s="215"/>
      <c r="H43" s="215"/>
      <c r="I43" s="135"/>
      <c r="J43" s="135"/>
      <c r="K43" s="1"/>
      <c r="L43" s="2"/>
      <c r="M43" s="1"/>
      <c r="N43" s="74"/>
      <c r="O43" s="1"/>
      <c r="P43" s="2"/>
      <c r="Q43" s="52"/>
    </row>
    <row r="44" spans="1:17" ht="24.75" customHeight="1" x14ac:dyDescent="0.25">
      <c r="A44" s="1"/>
      <c r="B44" s="215" t="s">
        <v>523</v>
      </c>
      <c r="C44" s="215"/>
      <c r="D44" s="215"/>
      <c r="E44" s="215"/>
      <c r="F44" s="215"/>
      <c r="G44" s="215"/>
      <c r="H44" s="215"/>
      <c r="I44" s="135"/>
      <c r="J44" s="135"/>
      <c r="K44" s="1"/>
      <c r="L44" s="2"/>
      <c r="M44" s="1"/>
      <c r="N44" s="74"/>
      <c r="O44" s="1"/>
      <c r="P44" s="2"/>
      <c r="Q44" s="52"/>
    </row>
    <row r="45" spans="1:17" ht="24.75" customHeight="1" x14ac:dyDescent="0.25">
      <c r="A45" s="1"/>
      <c r="B45" s="215" t="s">
        <v>524</v>
      </c>
      <c r="C45" s="215"/>
      <c r="D45" s="215"/>
      <c r="E45" s="215"/>
      <c r="F45" s="215"/>
      <c r="G45" s="215"/>
      <c r="H45" s="215"/>
      <c r="I45" s="135"/>
      <c r="J45" s="135"/>
      <c r="K45" s="1"/>
      <c r="L45" s="2"/>
      <c r="M45" s="1"/>
      <c r="N45" s="74"/>
      <c r="O45" s="1"/>
      <c r="P45" s="2"/>
      <c r="Q45" s="52"/>
    </row>
    <row r="46" spans="1:17" ht="15.75" x14ac:dyDescent="0.25">
      <c r="A46" s="1"/>
      <c r="B46" s="222"/>
      <c r="C46" s="222"/>
      <c r="D46" s="222"/>
      <c r="E46" s="222"/>
      <c r="F46" s="222"/>
      <c r="G46" s="222"/>
      <c r="H46" s="222"/>
      <c r="I46" s="141"/>
      <c r="J46" s="141"/>
      <c r="K46" s="1"/>
      <c r="L46" s="2"/>
      <c r="M46" s="1"/>
      <c r="N46" s="74"/>
      <c r="O46" s="1"/>
      <c r="P46" s="2"/>
      <c r="Q46" s="52"/>
    </row>
    <row r="47" spans="1:17" ht="18.75" customHeight="1" x14ac:dyDescent="0.25">
      <c r="A47" s="1"/>
      <c r="B47" s="213" t="s">
        <v>508</v>
      </c>
      <c r="C47" s="213"/>
      <c r="D47" s="213"/>
      <c r="E47" s="213"/>
      <c r="F47" s="213"/>
      <c r="G47" s="213"/>
      <c r="H47" s="213"/>
      <c r="I47" s="137"/>
      <c r="J47" s="137"/>
      <c r="K47" s="1"/>
      <c r="L47" s="2"/>
      <c r="M47" s="1"/>
      <c r="N47" s="74"/>
      <c r="O47" s="1"/>
      <c r="P47" s="2"/>
      <c r="Q47" s="52"/>
    </row>
    <row r="48" spans="1:17" ht="37.5" customHeight="1" x14ac:dyDescent="0.25">
      <c r="A48" s="1"/>
      <c r="B48" s="215" t="s">
        <v>1732</v>
      </c>
      <c r="C48" s="215"/>
      <c r="D48" s="215"/>
      <c r="E48" s="215"/>
      <c r="F48" s="215"/>
      <c r="G48" s="215"/>
      <c r="H48" s="215"/>
      <c r="I48" s="135"/>
      <c r="J48" s="135"/>
      <c r="K48" s="1"/>
      <c r="L48" s="2"/>
      <c r="M48" s="1"/>
      <c r="N48" s="74"/>
      <c r="O48" s="1"/>
      <c r="P48" s="2"/>
      <c r="Q48" s="52"/>
    </row>
    <row r="49" spans="1:17" ht="54" customHeight="1" x14ac:dyDescent="0.25">
      <c r="A49" s="1"/>
      <c r="B49" s="215" t="s">
        <v>1733</v>
      </c>
      <c r="C49" s="215"/>
      <c r="D49" s="215"/>
      <c r="E49" s="215"/>
      <c r="F49" s="215"/>
      <c r="G49" s="215"/>
      <c r="H49" s="215"/>
      <c r="I49" s="135"/>
      <c r="J49" s="135"/>
      <c r="K49" s="1"/>
      <c r="L49" s="2"/>
      <c r="M49" s="1"/>
      <c r="N49" s="74"/>
      <c r="O49" s="1"/>
      <c r="P49" s="2"/>
      <c r="Q49" s="52"/>
    </row>
    <row r="50" spans="1:17" ht="38.25" customHeight="1" x14ac:dyDescent="0.25">
      <c r="A50" s="1"/>
      <c r="B50" s="215" t="s">
        <v>1734</v>
      </c>
      <c r="C50" s="215"/>
      <c r="D50" s="215"/>
      <c r="E50" s="215"/>
      <c r="F50" s="215"/>
      <c r="G50" s="215"/>
      <c r="H50" s="215"/>
      <c r="I50" s="135"/>
      <c r="J50" s="135"/>
      <c r="K50" s="1"/>
      <c r="L50" s="2"/>
      <c r="M50" s="1"/>
      <c r="N50" s="74"/>
      <c r="O50" s="1"/>
      <c r="P50" s="2"/>
      <c r="Q50" s="52"/>
    </row>
    <row r="51" spans="1:17" ht="84.75" customHeight="1" x14ac:dyDescent="0.25">
      <c r="A51" s="1"/>
      <c r="B51" s="215" t="s">
        <v>1735</v>
      </c>
      <c r="C51" s="215"/>
      <c r="D51" s="215"/>
      <c r="E51" s="215"/>
      <c r="F51" s="215"/>
      <c r="G51" s="215"/>
      <c r="H51" s="215"/>
      <c r="I51" s="135"/>
      <c r="J51" s="135"/>
      <c r="K51" s="1"/>
      <c r="L51" s="2"/>
      <c r="M51" s="1"/>
      <c r="N51" s="74"/>
      <c r="O51" s="1"/>
      <c r="P51" s="2"/>
      <c r="Q51" s="52"/>
    </row>
    <row r="52" spans="1:17" ht="57.75" customHeight="1" x14ac:dyDescent="0.25">
      <c r="A52" s="1"/>
      <c r="B52" s="215" t="s">
        <v>1736</v>
      </c>
      <c r="C52" s="215"/>
      <c r="D52" s="215"/>
      <c r="E52" s="215"/>
      <c r="F52" s="215"/>
      <c r="G52" s="215"/>
      <c r="H52" s="215"/>
      <c r="I52" s="135"/>
      <c r="J52" s="135"/>
      <c r="K52" s="1"/>
      <c r="L52" s="2"/>
      <c r="M52" s="1"/>
      <c r="N52" s="74"/>
      <c r="O52" s="1"/>
      <c r="P52" s="2"/>
      <c r="Q52" s="52"/>
    </row>
    <row r="53" spans="1:17" ht="56.25" customHeight="1" x14ac:dyDescent="0.25">
      <c r="A53" s="1"/>
      <c r="B53" s="215" t="s">
        <v>517</v>
      </c>
      <c r="C53" s="215"/>
      <c r="D53" s="215"/>
      <c r="E53" s="215"/>
      <c r="F53" s="215"/>
      <c r="G53" s="215"/>
      <c r="H53" s="215"/>
      <c r="I53" s="135"/>
      <c r="J53" s="135"/>
      <c r="K53" s="1"/>
      <c r="L53" s="2"/>
      <c r="M53" s="1"/>
      <c r="N53" s="74"/>
      <c r="O53" s="1"/>
      <c r="P53" s="2"/>
      <c r="Q53" s="52"/>
    </row>
    <row r="54" spans="1:17" ht="51.75" customHeight="1" x14ac:dyDescent="0.25">
      <c r="A54" s="1"/>
      <c r="B54" s="215" t="s">
        <v>518</v>
      </c>
      <c r="C54" s="215"/>
      <c r="D54" s="215"/>
      <c r="E54" s="215"/>
      <c r="F54" s="215"/>
      <c r="G54" s="215"/>
      <c r="H54" s="215"/>
      <c r="I54" s="135"/>
      <c r="J54" s="135"/>
      <c r="K54" s="1"/>
      <c r="L54" s="2"/>
      <c r="M54" s="1"/>
      <c r="N54" s="74"/>
      <c r="O54" s="1"/>
      <c r="P54" s="2"/>
      <c r="Q54" s="52"/>
    </row>
    <row r="55" spans="1:17" x14ac:dyDescent="0.25">
      <c r="A55" s="1"/>
      <c r="B55" s="219"/>
      <c r="C55" s="219"/>
      <c r="D55" s="219"/>
      <c r="E55" s="219"/>
      <c r="F55" s="219"/>
      <c r="G55" s="219"/>
      <c r="H55" s="219"/>
      <c r="I55" s="140"/>
      <c r="J55" s="140"/>
      <c r="K55" s="1"/>
      <c r="L55" s="2"/>
      <c r="M55" s="1"/>
      <c r="N55" s="74"/>
      <c r="O55" s="1"/>
      <c r="P55" s="2"/>
      <c r="Q55" s="52"/>
    </row>
    <row r="56" spans="1:17" ht="18.75" customHeight="1" x14ac:dyDescent="0.25">
      <c r="A56" s="1"/>
      <c r="B56" s="213" t="s">
        <v>509</v>
      </c>
      <c r="C56" s="213"/>
      <c r="D56" s="213"/>
      <c r="E56" s="213"/>
      <c r="F56" s="213"/>
      <c r="G56" s="213"/>
      <c r="H56" s="213"/>
      <c r="I56" s="137"/>
      <c r="J56" s="137"/>
      <c r="K56" s="1"/>
      <c r="L56" s="2"/>
      <c r="M56" s="1"/>
      <c r="N56" s="74"/>
      <c r="O56" s="1"/>
      <c r="P56" s="2"/>
      <c r="Q56" s="52"/>
    </row>
    <row r="57" spans="1:17" ht="22.5" customHeight="1" x14ac:dyDescent="0.25">
      <c r="A57" s="1"/>
      <c r="B57" s="215" t="s">
        <v>2628</v>
      </c>
      <c r="C57" s="215"/>
      <c r="D57" s="215"/>
      <c r="E57" s="215"/>
      <c r="F57" s="215"/>
      <c r="G57" s="215"/>
      <c r="H57" s="215"/>
      <c r="I57" s="135"/>
      <c r="J57" s="135"/>
      <c r="K57" s="1"/>
      <c r="L57" s="2"/>
      <c r="M57" s="1"/>
      <c r="N57" s="74"/>
      <c r="O57" s="1"/>
      <c r="P57" s="2"/>
      <c r="Q57" s="52"/>
    </row>
    <row r="58" spans="1:17" ht="24" customHeight="1" x14ac:dyDescent="0.25">
      <c r="A58" s="1"/>
      <c r="B58" s="215" t="s">
        <v>519</v>
      </c>
      <c r="C58" s="215"/>
      <c r="D58" s="215"/>
      <c r="E58" s="215"/>
      <c r="F58" s="215"/>
      <c r="G58" s="215"/>
      <c r="H58" s="215"/>
      <c r="I58" s="135"/>
      <c r="J58" s="135"/>
      <c r="K58" s="1"/>
      <c r="L58" s="2"/>
      <c r="M58" s="1"/>
      <c r="N58" s="74"/>
      <c r="O58" s="1"/>
      <c r="P58" s="2"/>
      <c r="Q58" s="52"/>
    </row>
    <row r="59" spans="1:17" ht="15.75" x14ac:dyDescent="0.25">
      <c r="A59" s="1"/>
      <c r="B59" s="214"/>
      <c r="C59" s="214"/>
      <c r="D59" s="214"/>
      <c r="E59" s="214"/>
      <c r="F59" s="214"/>
      <c r="G59" s="214"/>
      <c r="H59" s="214"/>
      <c r="I59" s="138"/>
      <c r="J59" s="138"/>
      <c r="K59" s="1"/>
      <c r="L59" s="2"/>
      <c r="M59" s="1"/>
      <c r="N59" s="74"/>
      <c r="O59" s="1"/>
      <c r="P59" s="2"/>
      <c r="Q59" s="52"/>
    </row>
    <row r="60" spans="1:17" ht="18.75" customHeight="1" x14ac:dyDescent="0.25">
      <c r="A60" s="1"/>
      <c r="B60" s="213" t="s">
        <v>510</v>
      </c>
      <c r="C60" s="213"/>
      <c r="D60" s="213"/>
      <c r="E60" s="213"/>
      <c r="F60" s="213"/>
      <c r="G60" s="213"/>
      <c r="H60" s="213"/>
      <c r="I60" s="137"/>
      <c r="J60" s="137"/>
      <c r="K60" s="1"/>
      <c r="L60" s="2"/>
      <c r="M60" s="1"/>
      <c r="N60" s="74"/>
      <c r="O60" s="1"/>
      <c r="P60" s="2"/>
      <c r="Q60" s="52"/>
    </row>
    <row r="61" spans="1:17" ht="34.5" customHeight="1" x14ac:dyDescent="0.25">
      <c r="A61" s="1"/>
      <c r="B61" s="215" t="s">
        <v>2629</v>
      </c>
      <c r="C61" s="215"/>
      <c r="D61" s="215"/>
      <c r="E61" s="215"/>
      <c r="F61" s="215"/>
      <c r="G61" s="215"/>
      <c r="H61" s="215"/>
      <c r="I61" s="135"/>
      <c r="J61" s="135"/>
      <c r="K61" s="1"/>
      <c r="L61" s="2"/>
      <c r="M61" s="1"/>
      <c r="N61" s="74"/>
      <c r="O61" s="1"/>
      <c r="P61" s="2"/>
      <c r="Q61" s="52"/>
    </row>
    <row r="62" spans="1:17" ht="23.25" customHeight="1" x14ac:dyDescent="0.25">
      <c r="A62" s="1"/>
      <c r="B62" s="215" t="s">
        <v>1731</v>
      </c>
      <c r="C62" s="215"/>
      <c r="D62" s="215"/>
      <c r="E62" s="215"/>
      <c r="F62" s="215"/>
      <c r="G62" s="215"/>
      <c r="H62" s="215"/>
      <c r="I62" s="135"/>
      <c r="J62" s="135"/>
      <c r="K62" s="1"/>
      <c r="L62" s="2"/>
      <c r="M62" s="1"/>
      <c r="N62" s="74"/>
      <c r="O62" s="1"/>
      <c r="P62" s="2"/>
      <c r="Q62" s="52"/>
    </row>
    <row r="63" spans="1:17" ht="21" customHeight="1" x14ac:dyDescent="0.25">
      <c r="A63" s="1"/>
      <c r="B63" s="215" t="s">
        <v>520</v>
      </c>
      <c r="C63" s="215"/>
      <c r="D63" s="215"/>
      <c r="E63" s="215"/>
      <c r="F63" s="215"/>
      <c r="G63" s="215"/>
      <c r="H63" s="215"/>
      <c r="I63" s="135"/>
      <c r="J63" s="135"/>
      <c r="K63" s="1"/>
      <c r="L63" s="2"/>
      <c r="M63" s="1"/>
      <c r="N63" s="74"/>
      <c r="O63" s="1"/>
      <c r="P63" s="2"/>
      <c r="Q63" s="52"/>
    </row>
    <row r="64" spans="1:17" ht="20.25" customHeight="1" x14ac:dyDescent="0.25">
      <c r="A64" s="1"/>
      <c r="B64" s="215"/>
      <c r="C64" s="215"/>
      <c r="D64" s="215"/>
      <c r="E64" s="215"/>
      <c r="F64" s="215"/>
      <c r="G64" s="215"/>
      <c r="H64" s="215"/>
      <c r="I64" s="135"/>
      <c r="J64" s="135"/>
      <c r="K64" s="1"/>
      <c r="L64" s="2"/>
      <c r="M64" s="1"/>
      <c r="N64" s="74"/>
      <c r="O64" s="1"/>
      <c r="P64" s="2"/>
      <c r="Q64" s="52"/>
    </row>
    <row r="65" spans="1:17" ht="21" customHeight="1" x14ac:dyDescent="0.25">
      <c r="A65" s="1"/>
      <c r="B65" s="217"/>
      <c r="C65" s="217"/>
      <c r="D65" s="217"/>
      <c r="E65" s="217"/>
      <c r="F65" s="217"/>
      <c r="G65" s="217"/>
      <c r="H65" s="217"/>
      <c r="I65" s="136"/>
      <c r="J65" s="136"/>
      <c r="K65" s="1"/>
      <c r="L65" s="2"/>
      <c r="M65" s="1"/>
      <c r="N65" s="74"/>
      <c r="O65" s="1"/>
      <c r="P65" s="2"/>
      <c r="Q65" s="52"/>
    </row>
    <row r="66" spans="1:17" x14ac:dyDescent="0.25">
      <c r="A66" s="1"/>
      <c r="B66" s="217"/>
      <c r="C66" s="217"/>
      <c r="D66" s="217"/>
      <c r="E66" s="217"/>
      <c r="F66" s="217"/>
      <c r="G66" s="217"/>
      <c r="H66" s="217"/>
      <c r="I66" s="136"/>
      <c r="J66" s="136"/>
      <c r="K66" s="1"/>
      <c r="L66" s="2"/>
      <c r="M66" s="1"/>
      <c r="N66" s="74"/>
      <c r="O66" s="1"/>
      <c r="P66" s="2"/>
      <c r="Q66" s="52"/>
    </row>
    <row r="67" spans="1:17" ht="18.75" customHeight="1" x14ac:dyDescent="0.25">
      <c r="A67" s="1"/>
      <c r="B67" s="213" t="s">
        <v>511</v>
      </c>
      <c r="C67" s="213"/>
      <c r="D67" s="213"/>
      <c r="E67" s="213"/>
      <c r="F67" s="213"/>
      <c r="G67" s="213"/>
      <c r="H67" s="213"/>
      <c r="I67" s="137"/>
      <c r="J67" s="137"/>
      <c r="K67" s="1"/>
      <c r="L67" s="2"/>
      <c r="M67" s="1"/>
      <c r="N67" s="74"/>
      <c r="O67" s="1"/>
      <c r="P67" s="2"/>
      <c r="Q67" s="52"/>
    </row>
    <row r="68" spans="1:17" ht="15.75" x14ac:dyDescent="0.25">
      <c r="A68" s="1"/>
      <c r="B68" s="218" t="s">
        <v>512</v>
      </c>
      <c r="C68" s="218"/>
      <c r="D68" s="218"/>
      <c r="E68" s="218"/>
      <c r="F68" s="218"/>
      <c r="G68" s="218"/>
      <c r="H68" s="218"/>
      <c r="I68" s="134"/>
      <c r="J68" s="134"/>
      <c r="K68" s="1"/>
      <c r="L68" s="2"/>
      <c r="M68" s="1"/>
      <c r="N68" s="74"/>
      <c r="O68" s="1"/>
      <c r="P68" s="2"/>
      <c r="Q68" s="52"/>
    </row>
    <row r="69" spans="1:17" ht="15.75" x14ac:dyDescent="0.25">
      <c r="A69" s="1"/>
      <c r="B69" s="216" t="s">
        <v>340</v>
      </c>
      <c r="C69" s="216"/>
      <c r="D69" s="216"/>
      <c r="E69" s="216"/>
      <c r="F69" s="216"/>
      <c r="G69" s="216"/>
      <c r="H69" s="216"/>
      <c r="I69" s="139"/>
      <c r="J69" s="139"/>
      <c r="K69" s="1"/>
      <c r="L69" s="2"/>
      <c r="M69" s="1"/>
      <c r="N69" s="74"/>
      <c r="O69" s="1"/>
      <c r="P69" s="2"/>
      <c r="Q69" s="52"/>
    </row>
    <row r="70" spans="1:17" ht="15.75" x14ac:dyDescent="0.25">
      <c r="A70" s="1"/>
      <c r="B70" s="214"/>
      <c r="C70" s="214"/>
      <c r="D70" s="214"/>
      <c r="E70" s="214"/>
      <c r="F70" s="214"/>
      <c r="G70" s="214"/>
      <c r="H70" s="214"/>
      <c r="I70" s="138"/>
      <c r="J70" s="138"/>
      <c r="K70" s="1"/>
      <c r="L70" s="2"/>
      <c r="M70" s="1"/>
      <c r="N70" s="74"/>
      <c r="O70" s="1"/>
      <c r="P70" s="2"/>
      <c r="Q70" s="52"/>
    </row>
    <row r="71" spans="1:17" ht="15.75" x14ac:dyDescent="0.25">
      <c r="A71" s="1"/>
      <c r="B71" s="218" t="s">
        <v>513</v>
      </c>
      <c r="C71" s="218"/>
      <c r="D71" s="218"/>
      <c r="E71" s="218"/>
      <c r="F71" s="218"/>
      <c r="G71" s="218"/>
      <c r="H71" s="218"/>
      <c r="I71" s="134"/>
      <c r="J71" s="134"/>
      <c r="K71" s="1"/>
      <c r="L71" s="2"/>
      <c r="M71" s="1"/>
      <c r="N71" s="74"/>
      <c r="O71" s="1"/>
      <c r="P71" s="2"/>
      <c r="Q71" s="52"/>
    </row>
    <row r="72" spans="1:17" ht="28.5" customHeight="1" x14ac:dyDescent="0.25">
      <c r="A72" s="1"/>
      <c r="B72" s="216" t="s">
        <v>514</v>
      </c>
      <c r="C72" s="216"/>
      <c r="D72" s="216"/>
      <c r="E72" s="216"/>
      <c r="F72" s="216"/>
      <c r="G72" s="216"/>
      <c r="H72" s="216"/>
      <c r="I72" s="139"/>
      <c r="J72" s="139"/>
      <c r="K72" s="1"/>
      <c r="L72" s="2"/>
      <c r="M72" s="1"/>
      <c r="N72" s="74"/>
      <c r="O72" s="1"/>
      <c r="P72" s="2"/>
      <c r="Q72" s="52"/>
    </row>
    <row r="73" spans="1:17" ht="30" customHeight="1" x14ac:dyDescent="0.25">
      <c r="A73" s="1"/>
      <c r="B73" s="218" t="s">
        <v>521</v>
      </c>
      <c r="C73" s="218"/>
      <c r="D73" s="218"/>
      <c r="E73" s="218"/>
      <c r="F73" s="218"/>
      <c r="G73" s="218"/>
      <c r="H73" s="218"/>
      <c r="I73" s="134"/>
      <c r="J73" s="134"/>
      <c r="K73" s="1"/>
      <c r="L73" s="2"/>
      <c r="M73" s="1"/>
      <c r="N73" s="74"/>
      <c r="O73" s="1"/>
      <c r="P73" s="2"/>
      <c r="Q73" s="52"/>
    </row>
    <row r="74" spans="1:17" ht="7.5" customHeight="1" x14ac:dyDescent="0.25">
      <c r="A74" s="1"/>
      <c r="B74" s="10"/>
      <c r="C74" s="10"/>
      <c r="D74" s="10"/>
      <c r="E74" s="10"/>
      <c r="F74" s="3"/>
      <c r="G74" s="1"/>
      <c r="H74" s="1"/>
      <c r="I74" s="1"/>
      <c r="J74" s="1"/>
      <c r="K74" s="1"/>
      <c r="L74" s="2"/>
      <c r="M74" s="1"/>
      <c r="N74" s="1"/>
      <c r="O74" s="1"/>
      <c r="P74" s="2"/>
      <c r="Q74" s="52"/>
    </row>
    <row r="75" spans="1:17" ht="15" customHeight="1" x14ac:dyDescent="0.25">
      <c r="A75" s="2"/>
      <c r="B75" s="11"/>
      <c r="C75" s="11"/>
      <c r="D75" s="11"/>
      <c r="E75" s="11"/>
      <c r="F75" s="6"/>
      <c r="G75" s="2"/>
      <c r="H75" s="7"/>
      <c r="I75" s="7"/>
      <c r="J75" s="7"/>
      <c r="K75" s="2"/>
      <c r="L75" s="2"/>
      <c r="M75" s="2"/>
      <c r="N75" s="2"/>
      <c r="O75" s="2"/>
      <c r="P75" s="2"/>
      <c r="Q75" s="2"/>
    </row>
    <row r="76" spans="1:17" ht="7.5" customHeight="1" x14ac:dyDescent="0.25">
      <c r="A76" s="1"/>
      <c r="B76" s="10"/>
      <c r="C76" s="10"/>
      <c r="D76" s="10"/>
      <c r="E76" s="10"/>
      <c r="F76" s="1"/>
      <c r="G76" s="1"/>
      <c r="H76" s="1"/>
      <c r="I76" s="1"/>
      <c r="J76" s="1"/>
      <c r="K76" s="1"/>
      <c r="L76" s="2"/>
      <c r="M76" s="1"/>
      <c r="N76" s="1"/>
      <c r="O76" s="1"/>
      <c r="P76" s="2"/>
      <c r="Q76" s="52"/>
    </row>
    <row r="77" spans="1:17" hidden="1" x14ac:dyDescent="0.25"/>
    <row r="78" spans="1:17" hidden="1" x14ac:dyDescent="0.25"/>
    <row r="79" spans="1:17" hidden="1" x14ac:dyDescent="0.25"/>
    <row r="80" spans="1:17"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sheetData>
  <mergeCells count="42">
    <mergeCell ref="B57:H57"/>
    <mergeCell ref="B58:H58"/>
    <mergeCell ref="B43:H43"/>
    <mergeCell ref="B45:H45"/>
    <mergeCell ref="B46:H46"/>
    <mergeCell ref="B47:H47"/>
    <mergeCell ref="B48:H48"/>
    <mergeCell ref="B53:H53"/>
    <mergeCell ref="B54:H54"/>
    <mergeCell ref="B56:H56"/>
    <mergeCell ref="B55:H55"/>
    <mergeCell ref="B49:H49"/>
    <mergeCell ref="B44:H44"/>
    <mergeCell ref="B50:H50"/>
    <mergeCell ref="B51:H51"/>
    <mergeCell ref="B52:H52"/>
    <mergeCell ref="B2:C2"/>
    <mergeCell ref="G2:H2"/>
    <mergeCell ref="B36:H36"/>
    <mergeCell ref="B35:H35"/>
    <mergeCell ref="B37:H37"/>
    <mergeCell ref="B34:J34"/>
    <mergeCell ref="B38:H38"/>
    <mergeCell ref="B39:H39"/>
    <mergeCell ref="B40:H40"/>
    <mergeCell ref="B42:H42"/>
    <mergeCell ref="B41:H41"/>
    <mergeCell ref="B73:H73"/>
    <mergeCell ref="B63:H63"/>
    <mergeCell ref="B66:H66"/>
    <mergeCell ref="B67:H67"/>
    <mergeCell ref="B68:H68"/>
    <mergeCell ref="B64:H64"/>
    <mergeCell ref="B70:H70"/>
    <mergeCell ref="B71:H71"/>
    <mergeCell ref="B72:H72"/>
    <mergeCell ref="B60:H60"/>
    <mergeCell ref="B59:H59"/>
    <mergeCell ref="B61:H61"/>
    <mergeCell ref="B62:H62"/>
    <mergeCell ref="B69:H69"/>
    <mergeCell ref="B65:H65"/>
  </mergeCells>
  <phoneticPr fontId="11" type="noConversion"/>
  <hyperlinks>
    <hyperlink ref="C5" location="'the Fiefdoms'!A1" display="the Fiefdoms"/>
    <hyperlink ref="C6" location="Rohan!A1" display="Rohan"/>
    <hyperlink ref="C7" location="Arnor!A1" display="Arnor"/>
    <hyperlink ref="C8" location="Númenor!A1" display="Númenor"/>
    <hyperlink ref="C10" location="'Eregion and Rivendell'!A1" display="Eregion and Rivendell"/>
    <hyperlink ref="C11" location="'Lothlórien and Mirkwood'!A1" display="Lothlórien and Mirkwood"/>
    <hyperlink ref="C14" location="'the Fellowship'!A1" display="the Fellowship"/>
    <hyperlink ref="C13" location="'the Shire'!A1" display="the Shire"/>
    <hyperlink ref="C15" location="'Wanderers in the Wild'!A1" display="Wanderers in the Wild"/>
    <hyperlink ref="C16" location="'the White Council'!A1" display="the White Council"/>
    <hyperlink ref="C12" location="'Durin''s Folk'!A1" display="Durin's Folk"/>
    <hyperlink ref="H4" location="Mordor!A1" display="Mordor"/>
    <hyperlink ref="H6" location="Isengard!A1" display="Isengard"/>
    <hyperlink ref="H7" location="'Harad and Umbar'!A1" display="Harad and Umbar"/>
    <hyperlink ref="H8" location="'Eastern Kingdoms'!A1" display="Eastern Kingdoms"/>
    <hyperlink ref="H10" location="Moria!A1" display="Moria"/>
    <hyperlink ref="H11" location="Angmar!A1" display="Angmar"/>
    <hyperlink ref="B69" r:id="rId1" display="The Last Alliance"/>
    <hyperlink ref="B72" r:id="rId2"/>
    <hyperlink ref="B69:H69" r:id="rId3" display="The One Ring"/>
    <hyperlink ref="N5" location="'Forces of Good'!A1" display="Forces of Good"/>
    <hyperlink ref="C18" location="'Thorin''s Company'!A1" display="Thorin's Company"/>
    <hyperlink ref="C19" location="'Elrond''s Household'!A1" display="Elrond's Household"/>
    <hyperlink ref="C27" location="'Radagast''s Alliance'!A1" display="Radagast's Alliance"/>
    <hyperlink ref="C28" location="'Army of Thror'!A1" display="Army of Thror"/>
    <hyperlink ref="H18" location="'Azog''s Hunters'!A1" display="Azog's Hunters"/>
    <hyperlink ref="H13" location="'Goblin Town'!A1" display="Goblin Town"/>
    <hyperlink ref="H14" location="'The Trolls'!A1" display="The Trolls"/>
    <hyperlink ref="H20" location="'Dark Denizens of Mirkwood'!A1" display="Dark Denizens of Mirkwood"/>
    <hyperlink ref="C24" location="'Army of Lake-town'!A1" display="Army of Lake-town"/>
    <hyperlink ref="C29" location="'the Garrison of Dale'!A1" display="the Garrison of Dale"/>
    <hyperlink ref="H16" location="'Desolator of the North'!D4" display="Desolator of the North"/>
    <hyperlink ref="C21" location="'Erebor Reclaimed'!A1" display="Erebor Reclaimed"/>
    <hyperlink ref="C25" location="'Survivors of Lake-town'!A1" display="Survivors of Lake-town"/>
    <hyperlink ref="C23" location="'Thranduil''s Hall'!A1" display="Thranduil''s Hall"/>
    <hyperlink ref="C22" location="'the Iron Hills'!A1" display="the Iron Hills"/>
    <hyperlink ref="H17" location="'Azog''s Legion'!A1" display="Azog's Legion"/>
    <hyperlink ref="H19" location="'Dark Powers of Dol Guldur'!A1" display="Dark Powers of Dol Guldur"/>
    <hyperlink ref="C4" location="'Minas Tirith'!A1" display="Minas Tirith"/>
    <hyperlink ref="C26" location="'White Council'!A1" display="the White Council"/>
    <hyperlink ref="N6" location="'Forces of Evil'!A1" display="Forces of Evil"/>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29.5703125" style="16" bestFit="1" customWidth="1"/>
    <col min="3" max="3" width="5.7109375" style="15" customWidth="1"/>
    <col min="4" max="6" width="2.85546875" style="15" customWidth="1"/>
    <col min="7" max="7" width="2.85546875" style="172" customWidth="1"/>
    <col min="8"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19.140625" style="16" bestFit="1" customWidth="1"/>
    <col min="28" max="28" width="5.7109375" style="15" customWidth="1"/>
    <col min="29" max="29" width="2.85546875" style="15" customWidth="1"/>
    <col min="30" max="30" width="5.7109375" style="15" customWidth="1"/>
    <col min="31" max="41" width="2.85546875" style="172" hidden="1" customWidth="1"/>
    <col min="42" max="42" width="6.5703125" style="15" customWidth="1"/>
    <col min="43" max="62" width="3.7109375" style="15"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5" width="9.140625" style="15" customWidth="1"/>
    <col min="166"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61.5" x14ac:dyDescent="0.25">
      <c r="A2" s="161" t="s">
        <v>2630</v>
      </c>
      <c r="B2" s="17"/>
      <c r="D2" s="18" t="s">
        <v>129</v>
      </c>
      <c r="E2" s="18" t="s">
        <v>39</v>
      </c>
      <c r="F2" s="18" t="s">
        <v>35</v>
      </c>
      <c r="G2" s="174"/>
      <c r="H2" s="174"/>
      <c r="I2" s="174"/>
      <c r="J2" s="174"/>
      <c r="K2" s="174"/>
      <c r="L2" s="174"/>
      <c r="M2" s="174"/>
      <c r="N2" s="174"/>
      <c r="O2" s="174"/>
      <c r="P2" s="174"/>
      <c r="Q2" s="174"/>
      <c r="R2" s="14" t="s">
        <v>522</v>
      </c>
      <c r="S2" s="14" t="s">
        <v>64</v>
      </c>
      <c r="T2" s="37">
        <f>DL2+BW2</f>
        <v>0</v>
      </c>
      <c r="U2" s="37">
        <f>SUM(S3:S11,AP3:AP9)</f>
        <v>0</v>
      </c>
      <c r="W2" s="37">
        <f>ROUNDUP(BX2/3,0)-BZ2</f>
        <v>0</v>
      </c>
      <c r="Y2" s="37">
        <f>GoodUnits</f>
        <v>0</v>
      </c>
      <c r="Z2" s="37">
        <f>GoodPoints</f>
        <v>0</v>
      </c>
      <c r="AA2" s="17"/>
      <c r="AC2" s="18" t="s">
        <v>68</v>
      </c>
      <c r="AD2" s="18"/>
      <c r="AE2" s="174"/>
      <c r="AF2" s="174"/>
      <c r="AG2" s="174"/>
      <c r="AH2" s="174"/>
      <c r="AI2" s="174"/>
      <c r="AJ2" s="174"/>
      <c r="AK2" s="174"/>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SUM(DL3:DL79)+DL10*3</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217</v>
      </c>
      <c r="C3" s="15">
        <v>65</v>
      </c>
      <c r="D3" s="21"/>
      <c r="E3" s="21"/>
      <c r="F3" s="19"/>
      <c r="G3" s="19"/>
      <c r="H3" s="19"/>
      <c r="I3" s="19"/>
      <c r="J3" s="19"/>
      <c r="K3" s="19"/>
      <c r="L3" s="19"/>
      <c r="M3" s="19"/>
      <c r="N3" s="19"/>
      <c r="O3" s="19"/>
      <c r="P3" s="19"/>
      <c r="Q3" s="19"/>
      <c r="R3" s="31"/>
      <c r="S3" s="15">
        <f>DL3*(C3+10*D3+5*E3)</f>
        <v>0</v>
      </c>
      <c r="T3" s="5"/>
      <c r="U3" s="13"/>
      <c r="V3" s="5"/>
      <c r="W3" s="5" t="str">
        <f t="shared" ref="W3:W66" si="2">T(LOOKUP(DE3,$DD$3:$DD$302,$DB$3:$DB$302))</f>
        <v/>
      </c>
      <c r="X3" s="5"/>
      <c r="Y3" s="5"/>
      <c r="Z3" s="5"/>
      <c r="AA3" s="16" t="s">
        <v>225</v>
      </c>
      <c r="AB3" s="15">
        <v>3</v>
      </c>
      <c r="AC3" s="19"/>
      <c r="AD3" s="19"/>
      <c r="AE3" s="19"/>
      <c r="AF3" s="19"/>
      <c r="AG3" s="19"/>
      <c r="AH3" s="19"/>
      <c r="AI3" s="19"/>
      <c r="AJ3" s="19"/>
      <c r="AK3" s="19"/>
      <c r="AL3" s="19"/>
      <c r="AM3" s="19"/>
      <c r="AN3" s="19"/>
      <c r="AO3" s="19"/>
      <c r="AP3" s="15">
        <f>SUM(AQ3:BJ3)*AB3</f>
        <v>0</v>
      </c>
      <c r="AQ3" s="28"/>
      <c r="AR3" s="29"/>
      <c r="AS3" s="29"/>
      <c r="AT3" s="29"/>
      <c r="AU3" s="29"/>
      <c r="AV3" s="29"/>
      <c r="AW3" s="29"/>
      <c r="AX3" s="29"/>
      <c r="AY3" s="29"/>
      <c r="AZ3" s="29"/>
      <c r="BA3" s="29"/>
      <c r="BB3" s="29"/>
      <c r="BC3" s="29"/>
      <c r="BD3" s="29"/>
      <c r="BE3" s="29"/>
      <c r="BF3" s="29"/>
      <c r="BG3" s="29"/>
      <c r="BH3" s="29"/>
      <c r="BI3" s="29"/>
      <c r="BJ3" s="30"/>
      <c r="BV3" s="168">
        <v>1</v>
      </c>
      <c r="BW3" s="40">
        <f t="shared" ref="BW3:BW9" si="3">SUM(AQ3:BJ3)*BV3</f>
        <v>0</v>
      </c>
      <c r="BX3" s="42">
        <f>BW3</f>
        <v>0</v>
      </c>
      <c r="BY3" s="168"/>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1" si="4">IF(R3=0,"-",CONCATENATE(B3,IF(SUM(D3:Q3)=0,""," with "),IF(D3=1,D$2,""),IF(D3=1,"; ",""),IF(E3=1,E$2,""),IF(E3=1,"; ",""),IF(F3=1,F$2,""),IF(F3=1,"; ",""),IF(G3=1,G$2,""),IF(G3=1,"; ",""),IF(H3=1,H$2,""),IF(H3=1,"; ",""),IF(I3=1,I$2,""),IF(I3=1,"; ",""),IF(J3=1,J$2,""),IF(J3=1,"; ",""),IF(K3=1,K$2,""),IF(K3=1,"; ",""),IF(L3=1,L$2,""),IF(L3=1,"; ",""),IF(M3=1,M$2,""),IF(M3=1,"; ",""),IF(N3=1,N$2,""),IF(N3=1,"; ",""),IF(O3=1,O$2,""),IF(O3=1,"; ",""),IF(P3=1,P$2,""),IF(P3=1,"; ",""),IF(Q3=1,Q$2,""),IF(Q3=1,"; ","")))</f>
        <v>-</v>
      </c>
      <c r="CX3" s="38">
        <f t="shared" ref="CX3:CX11" si="5">R3</f>
        <v>0</v>
      </c>
      <c r="DA3" s="172"/>
      <c r="DB3" s="32" t="str">
        <f>IF(DB4="","",CONCATENATE("Warband ",CZ4," ",DG3))</f>
        <v/>
      </c>
      <c r="DD3" s="172">
        <v>1</v>
      </c>
      <c r="DE3" s="172">
        <v>1</v>
      </c>
      <c r="DG3" s="49" t="str">
        <f>CONCATENATE("   ",DH3,"/",DI3,IF(DH3&gt;DI3," !",""))</f>
        <v xml:space="preserve">   0/12</v>
      </c>
      <c r="DH3" s="172">
        <f>INDEX($CB$1:$CU$1,CZ4)+DJ3</f>
        <v>0</v>
      </c>
      <c r="DI3" s="172">
        <f>IF(OR(DB4=$CW$8,DB4=$CW$9,DB4=$CW$10),0,12)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16" t="s">
        <v>218</v>
      </c>
      <c r="C4" s="15">
        <v>50</v>
      </c>
      <c r="D4" s="21"/>
      <c r="E4" s="21"/>
      <c r="F4" s="20"/>
      <c r="G4" s="20"/>
      <c r="H4" s="20"/>
      <c r="I4" s="20"/>
      <c r="J4" s="20"/>
      <c r="K4" s="20"/>
      <c r="L4" s="20"/>
      <c r="M4" s="20"/>
      <c r="N4" s="20"/>
      <c r="O4" s="20"/>
      <c r="P4" s="20"/>
      <c r="Q4" s="20"/>
      <c r="R4" s="31"/>
      <c r="S4" s="172">
        <f t="shared" ref="S4:S5" si="7">DL4*(C4+10*D4+5*E4)</f>
        <v>0</v>
      </c>
      <c r="T4" s="5"/>
      <c r="U4" s="13"/>
      <c r="V4" s="5"/>
      <c r="W4" s="5" t="str">
        <f t="shared" si="2"/>
        <v/>
      </c>
      <c r="X4" s="5"/>
      <c r="Y4" s="5"/>
      <c r="Z4" s="5"/>
      <c r="AA4" s="22" t="s">
        <v>226</v>
      </c>
      <c r="AB4" s="15">
        <v>4</v>
      </c>
      <c r="AC4" s="20"/>
      <c r="AD4" s="20"/>
      <c r="AE4" s="20"/>
      <c r="AF4" s="20"/>
      <c r="AG4" s="20"/>
      <c r="AH4" s="20"/>
      <c r="AI4" s="20"/>
      <c r="AJ4" s="20"/>
      <c r="AK4" s="20"/>
      <c r="AL4" s="20"/>
      <c r="AM4" s="20"/>
      <c r="AN4" s="20"/>
      <c r="AO4" s="20"/>
      <c r="AP4" s="15">
        <f>SUM(AQ4:BJ4)*AB4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9" si="8">BW4</f>
        <v>0</v>
      </c>
      <c r="BY4" s="168"/>
      <c r="BZ4" s="43">
        <f t="shared" ref="BZ4:BZ9" si="9">BX4*BY4</f>
        <v>0</v>
      </c>
      <c r="CA4" s="38" t="str">
        <f t="shared" ref="CA4:CA9" si="10">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1">IF(AQ3="",CB3,CB3+1)</f>
        <v>1</v>
      </c>
      <c r="CC4" s="172">
        <f t="shared" si="11"/>
        <v>1</v>
      </c>
      <c r="CD4" s="172">
        <f t="shared" si="11"/>
        <v>1</v>
      </c>
      <c r="CE4" s="172">
        <f t="shared" si="11"/>
        <v>1</v>
      </c>
      <c r="CF4" s="172">
        <f t="shared" si="11"/>
        <v>1</v>
      </c>
      <c r="CG4" s="172">
        <f t="shared" si="11"/>
        <v>1</v>
      </c>
      <c r="CH4" s="172">
        <f t="shared" si="11"/>
        <v>1</v>
      </c>
      <c r="CI4" s="172">
        <f t="shared" si="11"/>
        <v>1</v>
      </c>
      <c r="CJ4" s="172">
        <f t="shared" si="11"/>
        <v>1</v>
      </c>
      <c r="CK4" s="172">
        <f t="shared" si="11"/>
        <v>1</v>
      </c>
      <c r="CL4" s="172">
        <f t="shared" si="11"/>
        <v>1</v>
      </c>
      <c r="CM4" s="172">
        <f t="shared" si="11"/>
        <v>1</v>
      </c>
      <c r="CN4" s="172">
        <f t="shared" si="11"/>
        <v>1</v>
      </c>
      <c r="CO4" s="172">
        <f t="shared" si="11"/>
        <v>1</v>
      </c>
      <c r="CP4" s="172">
        <f t="shared" si="11"/>
        <v>1</v>
      </c>
      <c r="CQ4" s="172">
        <f t="shared" si="11"/>
        <v>1</v>
      </c>
      <c r="CR4" s="172">
        <f t="shared" si="11"/>
        <v>1</v>
      </c>
      <c r="CS4" s="172">
        <f t="shared" si="11"/>
        <v>1</v>
      </c>
      <c r="CT4" s="172">
        <f t="shared" si="11"/>
        <v>1</v>
      </c>
      <c r="CU4" s="172">
        <f t="shared" si="11"/>
        <v>1</v>
      </c>
      <c r="CW4" s="38" t="str">
        <f t="shared" si="4"/>
        <v>-</v>
      </c>
      <c r="CX4" s="38">
        <f t="shared" si="5"/>
        <v>0</v>
      </c>
      <c r="CZ4" s="172">
        <v>1</v>
      </c>
      <c r="DA4" s="172" t="s">
        <v>278</v>
      </c>
      <c r="DB4" s="32" t="str">
        <f>T(LOOKUP(CZ4,$DM$1:$EF$1,$DM$2:$EF$2))</f>
        <v/>
      </c>
      <c r="DD4" s="172">
        <f>IF(OR(DB3="",DB3=" "),DD3,DD3+1)</f>
        <v>1</v>
      </c>
      <c r="DE4" s="172">
        <v>2</v>
      </c>
      <c r="DL4" s="172">
        <f t="shared" ref="DL4:DL67" si="12">SUM(DM5:EF5)-SUM(DM4:EF4)</f>
        <v>0</v>
      </c>
      <c r="DM4" s="172">
        <f t="shared" ref="DM4:DM67" si="13">IF(OR(CX3=0,ISERROR(SEARCH(DM$1,SUBSTITUTE(SUBSTITUTE($EG3,"10",""),"11","")))),DM3,DM3+1)</f>
        <v>1</v>
      </c>
      <c r="DN4" s="172">
        <f t="shared" ref="DN4:DN67" si="14">IF(OR(CX3=0,ISERROR(SEARCH(DN$1,SUBSTITUTE(SUBSTITUTE($CX3,"12",""),"20","")))),DN3,DN3+1)</f>
        <v>1</v>
      </c>
      <c r="DO4" s="172">
        <f t="shared" ref="DO4:DU19" si="15">IF(OR($CX3=0,ISERROR(SEARCH(DO$1,SUBSTITUTE($CX3,DY$1,"")))),DO3,DO3+1)</f>
        <v>1</v>
      </c>
      <c r="DP4" s="172">
        <f t="shared" si="15"/>
        <v>1</v>
      </c>
      <c r="DQ4" s="172">
        <f t="shared" si="15"/>
        <v>1</v>
      </c>
      <c r="DR4" s="172">
        <f t="shared" si="15"/>
        <v>1</v>
      </c>
      <c r="DS4" s="172">
        <f t="shared" si="15"/>
        <v>1</v>
      </c>
      <c r="DT4" s="172">
        <f t="shared" si="15"/>
        <v>1</v>
      </c>
      <c r="DU4" s="172">
        <f t="shared" si="15"/>
        <v>1</v>
      </c>
      <c r="DV4" s="172">
        <f>IF(OR($CX3=0,ISERROR(SEARCH(DV$1,$CX3))),DV3,DV3+1)</f>
        <v>1</v>
      </c>
      <c r="DW4" s="172">
        <f t="shared" ref="DW4:EF19" si="16">IF(OR($CX3=0,ISERROR(SEARCH(DW$1,$CX3))),DW3,DW3+1)</f>
        <v>1</v>
      </c>
      <c r="DX4" s="172">
        <f t="shared" si="16"/>
        <v>1</v>
      </c>
      <c r="DY4" s="172">
        <f t="shared" si="16"/>
        <v>1</v>
      </c>
      <c r="DZ4" s="172">
        <f t="shared" si="16"/>
        <v>1</v>
      </c>
      <c r="EA4" s="172">
        <f t="shared" si="16"/>
        <v>1</v>
      </c>
      <c r="EB4" s="172">
        <f t="shared" si="16"/>
        <v>1</v>
      </c>
      <c r="EC4" s="172">
        <f t="shared" si="16"/>
        <v>1</v>
      </c>
      <c r="ED4" s="172">
        <f t="shared" si="16"/>
        <v>1</v>
      </c>
      <c r="EE4" s="172">
        <f t="shared" si="16"/>
        <v>1</v>
      </c>
      <c r="EF4" s="172">
        <f t="shared" si="16"/>
        <v>1</v>
      </c>
      <c r="EG4" s="172">
        <f t="shared" si="6"/>
        <v>0</v>
      </c>
    </row>
    <row r="5" spans="1:137" x14ac:dyDescent="0.25">
      <c r="B5" s="51" t="s">
        <v>219</v>
      </c>
      <c r="C5" s="15">
        <v>30</v>
      </c>
      <c r="D5" s="21"/>
      <c r="E5" s="21"/>
      <c r="F5" s="19"/>
      <c r="G5" s="19"/>
      <c r="H5" s="19"/>
      <c r="I5" s="19"/>
      <c r="J5" s="19"/>
      <c r="K5" s="19"/>
      <c r="L5" s="19"/>
      <c r="M5" s="19"/>
      <c r="N5" s="19"/>
      <c r="O5" s="19"/>
      <c r="P5" s="19"/>
      <c r="Q5" s="19"/>
      <c r="R5" s="31"/>
      <c r="S5" s="172">
        <f t="shared" si="7"/>
        <v>0</v>
      </c>
      <c r="T5" s="5"/>
      <c r="U5" s="13"/>
      <c r="V5" s="5"/>
      <c r="W5" s="5" t="str">
        <f t="shared" si="2"/>
        <v/>
      </c>
      <c r="X5" s="5"/>
      <c r="Y5" s="5"/>
      <c r="Z5" s="5"/>
      <c r="AA5" s="16" t="s">
        <v>227</v>
      </c>
      <c r="AB5" s="15">
        <v>4</v>
      </c>
      <c r="AC5" s="21"/>
      <c r="AD5" s="19"/>
      <c r="AE5" s="19"/>
      <c r="AF5" s="19"/>
      <c r="AG5" s="19"/>
      <c r="AH5" s="19"/>
      <c r="AI5" s="19"/>
      <c r="AJ5" s="19"/>
      <c r="AK5" s="19"/>
      <c r="AL5" s="19"/>
      <c r="AM5" s="19"/>
      <c r="AN5" s="19"/>
      <c r="AO5" s="19"/>
      <c r="AP5" s="15">
        <f>SUM(AQ5:BJ5)*(AB5+20*AC5)</f>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8"/>
        <v>0</v>
      </c>
      <c r="BY5" s="168">
        <v>1</v>
      </c>
      <c r="BZ5" s="43">
        <f t="shared" si="9"/>
        <v>0</v>
      </c>
      <c r="CA5" s="38" t="str">
        <f t="shared" si="10"/>
        <v>-</v>
      </c>
      <c r="CB5" s="172">
        <f t="shared" si="11"/>
        <v>1</v>
      </c>
      <c r="CC5" s="172">
        <f t="shared" si="11"/>
        <v>1</v>
      </c>
      <c r="CD5" s="172">
        <f t="shared" si="11"/>
        <v>1</v>
      </c>
      <c r="CE5" s="172">
        <f t="shared" si="11"/>
        <v>1</v>
      </c>
      <c r="CF5" s="172">
        <f t="shared" si="11"/>
        <v>1</v>
      </c>
      <c r="CG5" s="172">
        <f t="shared" si="11"/>
        <v>1</v>
      </c>
      <c r="CH5" s="172">
        <f t="shared" si="11"/>
        <v>1</v>
      </c>
      <c r="CI5" s="172">
        <f t="shared" si="11"/>
        <v>1</v>
      </c>
      <c r="CJ5" s="172">
        <f t="shared" si="11"/>
        <v>1</v>
      </c>
      <c r="CK5" s="172">
        <f t="shared" si="11"/>
        <v>1</v>
      </c>
      <c r="CL5" s="172">
        <f t="shared" si="11"/>
        <v>1</v>
      </c>
      <c r="CM5" s="172">
        <f t="shared" si="11"/>
        <v>1</v>
      </c>
      <c r="CN5" s="172">
        <f t="shared" si="11"/>
        <v>1</v>
      </c>
      <c r="CO5" s="172">
        <f t="shared" si="11"/>
        <v>1</v>
      </c>
      <c r="CP5" s="172">
        <f t="shared" si="11"/>
        <v>1</v>
      </c>
      <c r="CQ5" s="172">
        <f t="shared" si="11"/>
        <v>1</v>
      </c>
      <c r="CR5" s="172">
        <f t="shared" si="11"/>
        <v>1</v>
      </c>
      <c r="CS5" s="172">
        <f t="shared" si="11"/>
        <v>1</v>
      </c>
      <c r="CT5" s="172">
        <f t="shared" si="11"/>
        <v>1</v>
      </c>
      <c r="CU5" s="172">
        <f t="shared" si="11"/>
        <v>1</v>
      </c>
      <c r="CW5" s="38" t="str">
        <f t="shared" si="4"/>
        <v>-</v>
      </c>
      <c r="CX5" s="38">
        <f t="shared" si="5"/>
        <v>0</v>
      </c>
      <c r="DA5" s="172">
        <v>1</v>
      </c>
      <c r="DB5" s="32" t="str">
        <f>T(CONCATENATE(LOOKUP(DA5,CB$3:CB$80,$AQ$3:$AQ$80)," ",LOOKUP(DA5,CB$3:CB$80,$CA$3:$CA$80)))</f>
        <v xml:space="preserve"> </v>
      </c>
      <c r="DD5" s="172">
        <f t="shared" ref="DD5:DD68" si="17">IF(OR(DB4="",DB4=" "),DD4,DD4+1)</f>
        <v>1</v>
      </c>
      <c r="DE5" s="172">
        <v>3</v>
      </c>
      <c r="DL5" s="172">
        <f t="shared" si="12"/>
        <v>0</v>
      </c>
      <c r="DM5" s="172">
        <f t="shared" si="13"/>
        <v>1</v>
      </c>
      <c r="DN5" s="172">
        <f t="shared" si="14"/>
        <v>1</v>
      </c>
      <c r="DO5" s="172">
        <f t="shared" si="15"/>
        <v>1</v>
      </c>
      <c r="DP5" s="172">
        <f t="shared" si="15"/>
        <v>1</v>
      </c>
      <c r="DQ5" s="172">
        <f t="shared" si="15"/>
        <v>1</v>
      </c>
      <c r="DR5" s="172">
        <f t="shared" si="15"/>
        <v>1</v>
      </c>
      <c r="DS5" s="172">
        <f t="shared" si="15"/>
        <v>1</v>
      </c>
      <c r="DT5" s="172">
        <f t="shared" si="15"/>
        <v>1</v>
      </c>
      <c r="DU5" s="172">
        <f t="shared" si="15"/>
        <v>1</v>
      </c>
      <c r="DV5" s="172">
        <f t="shared" ref="DV5:EF20" si="18">IF(OR($CX4=0,ISERROR(SEARCH(DV$1,$CX4))),DV4,DV4+1)</f>
        <v>1</v>
      </c>
      <c r="DW5" s="172">
        <f t="shared" si="16"/>
        <v>1</v>
      </c>
      <c r="DX5" s="172">
        <f t="shared" si="16"/>
        <v>1</v>
      </c>
      <c r="DY5" s="172">
        <f t="shared" si="16"/>
        <v>1</v>
      </c>
      <c r="DZ5" s="172">
        <f t="shared" si="16"/>
        <v>1</v>
      </c>
      <c r="EA5" s="172">
        <f t="shared" si="16"/>
        <v>1</v>
      </c>
      <c r="EB5" s="172">
        <f t="shared" si="16"/>
        <v>1</v>
      </c>
      <c r="EC5" s="172">
        <f t="shared" si="16"/>
        <v>1</v>
      </c>
      <c r="ED5" s="172">
        <f t="shared" si="16"/>
        <v>1</v>
      </c>
      <c r="EE5" s="172">
        <f t="shared" si="16"/>
        <v>1</v>
      </c>
      <c r="EF5" s="172">
        <f t="shared" si="16"/>
        <v>1</v>
      </c>
      <c r="EG5" s="172">
        <f t="shared" si="6"/>
        <v>0</v>
      </c>
    </row>
    <row r="6" spans="1:137" x14ac:dyDescent="0.25">
      <c r="B6" s="51" t="s">
        <v>220</v>
      </c>
      <c r="C6" s="15">
        <v>30</v>
      </c>
      <c r="D6" s="21"/>
      <c r="E6" s="21"/>
      <c r="F6" s="21"/>
      <c r="G6" s="20"/>
      <c r="H6" s="20"/>
      <c r="I6" s="20"/>
      <c r="J6" s="20"/>
      <c r="K6" s="20"/>
      <c r="L6" s="20"/>
      <c r="M6" s="20"/>
      <c r="N6" s="20"/>
      <c r="O6" s="20"/>
      <c r="P6" s="20"/>
      <c r="Q6" s="20"/>
      <c r="R6" s="31"/>
      <c r="S6" s="15">
        <f>DL6*(C6+10*D6+5*(E6+F6))</f>
        <v>0</v>
      </c>
      <c r="T6" s="5"/>
      <c r="U6" s="13"/>
      <c r="V6" s="5"/>
      <c r="W6" s="5" t="str">
        <f t="shared" si="2"/>
        <v/>
      </c>
      <c r="X6" s="5"/>
      <c r="Y6" s="5"/>
      <c r="Z6" s="5"/>
      <c r="AA6" s="16" t="s">
        <v>227</v>
      </c>
      <c r="AB6" s="15">
        <v>4</v>
      </c>
      <c r="AC6" s="21"/>
      <c r="AD6" s="20"/>
      <c r="AE6" s="20"/>
      <c r="AF6" s="20"/>
      <c r="AG6" s="20"/>
      <c r="AH6" s="20"/>
      <c r="AI6" s="20"/>
      <c r="AJ6" s="20"/>
      <c r="AK6" s="20"/>
      <c r="AL6" s="20"/>
      <c r="AM6" s="20"/>
      <c r="AN6" s="20"/>
      <c r="AO6" s="20"/>
      <c r="AP6" s="15">
        <f>SUM(AQ6:BJ6)*(AB6+20*AC6)</f>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f t="shared" si="8"/>
        <v>0</v>
      </c>
      <c r="BY6" s="168">
        <v>1</v>
      </c>
      <c r="BZ6" s="43">
        <f t="shared" si="9"/>
        <v>0</v>
      </c>
      <c r="CA6" s="38" t="str">
        <f t="shared" si="10"/>
        <v>-</v>
      </c>
      <c r="CB6" s="172">
        <f t="shared" si="11"/>
        <v>1</v>
      </c>
      <c r="CC6" s="172">
        <f t="shared" si="11"/>
        <v>1</v>
      </c>
      <c r="CD6" s="172">
        <f t="shared" si="11"/>
        <v>1</v>
      </c>
      <c r="CE6" s="172">
        <f t="shared" si="11"/>
        <v>1</v>
      </c>
      <c r="CF6" s="172">
        <f t="shared" si="11"/>
        <v>1</v>
      </c>
      <c r="CG6" s="172">
        <f t="shared" si="11"/>
        <v>1</v>
      </c>
      <c r="CH6" s="172">
        <f t="shared" si="11"/>
        <v>1</v>
      </c>
      <c r="CI6" s="172">
        <f t="shared" si="11"/>
        <v>1</v>
      </c>
      <c r="CJ6" s="172">
        <f t="shared" si="11"/>
        <v>1</v>
      </c>
      <c r="CK6" s="172">
        <f t="shared" si="11"/>
        <v>1</v>
      </c>
      <c r="CL6" s="172">
        <f t="shared" si="11"/>
        <v>1</v>
      </c>
      <c r="CM6" s="172">
        <f t="shared" si="11"/>
        <v>1</v>
      </c>
      <c r="CN6" s="172">
        <f t="shared" si="11"/>
        <v>1</v>
      </c>
      <c r="CO6" s="172">
        <f t="shared" si="11"/>
        <v>1</v>
      </c>
      <c r="CP6" s="172">
        <f t="shared" si="11"/>
        <v>1</v>
      </c>
      <c r="CQ6" s="172">
        <f t="shared" si="11"/>
        <v>1</v>
      </c>
      <c r="CR6" s="172">
        <f t="shared" si="11"/>
        <v>1</v>
      </c>
      <c r="CS6" s="172">
        <f t="shared" si="11"/>
        <v>1</v>
      </c>
      <c r="CT6" s="172">
        <f t="shared" si="11"/>
        <v>1</v>
      </c>
      <c r="CU6" s="172">
        <f t="shared" si="11"/>
        <v>1</v>
      </c>
      <c r="CW6" s="38" t="str">
        <f t="shared" si="4"/>
        <v>-</v>
      </c>
      <c r="CX6" s="38">
        <f t="shared" si="5"/>
        <v>0</v>
      </c>
      <c r="DA6" s="172">
        <v>2</v>
      </c>
      <c r="DB6" s="32" t="str">
        <f t="shared" ref="DB6:DB16" si="19">T(CONCATENATE(LOOKUP(DA6,CB$3:CB$80,$AQ$3:$AQ$80)," ",LOOKUP(DA6,CB$3:CB$80,$CA$3:$CA$80)))</f>
        <v xml:space="preserve"> </v>
      </c>
      <c r="DD6" s="172">
        <f t="shared" si="17"/>
        <v>1</v>
      </c>
      <c r="DE6" s="172">
        <v>4</v>
      </c>
      <c r="DL6" s="172">
        <f t="shared" si="12"/>
        <v>0</v>
      </c>
      <c r="DM6" s="172">
        <f t="shared" si="13"/>
        <v>1</v>
      </c>
      <c r="DN6" s="172">
        <f t="shared" si="14"/>
        <v>1</v>
      </c>
      <c r="DO6" s="172">
        <f t="shared" si="15"/>
        <v>1</v>
      </c>
      <c r="DP6" s="172">
        <f t="shared" si="15"/>
        <v>1</v>
      </c>
      <c r="DQ6" s="172">
        <f t="shared" si="15"/>
        <v>1</v>
      </c>
      <c r="DR6" s="172">
        <f t="shared" si="15"/>
        <v>1</v>
      </c>
      <c r="DS6" s="172">
        <f t="shared" si="15"/>
        <v>1</v>
      </c>
      <c r="DT6" s="172">
        <f t="shared" si="15"/>
        <v>1</v>
      </c>
      <c r="DU6" s="172">
        <f t="shared" si="15"/>
        <v>1</v>
      </c>
      <c r="DV6" s="172">
        <f t="shared" si="18"/>
        <v>1</v>
      </c>
      <c r="DW6" s="172">
        <f t="shared" si="16"/>
        <v>1</v>
      </c>
      <c r="DX6" s="172">
        <f t="shared" si="16"/>
        <v>1</v>
      </c>
      <c r="DY6" s="172">
        <f t="shared" si="16"/>
        <v>1</v>
      </c>
      <c r="DZ6" s="172">
        <f t="shared" si="16"/>
        <v>1</v>
      </c>
      <c r="EA6" s="172">
        <f t="shared" si="16"/>
        <v>1</v>
      </c>
      <c r="EB6" s="172">
        <f t="shared" si="16"/>
        <v>1</v>
      </c>
      <c r="EC6" s="172">
        <f t="shared" si="16"/>
        <v>1</v>
      </c>
      <c r="ED6" s="172">
        <f t="shared" si="16"/>
        <v>1</v>
      </c>
      <c r="EE6" s="172">
        <f t="shared" si="16"/>
        <v>1</v>
      </c>
      <c r="EF6" s="172">
        <f t="shared" si="16"/>
        <v>1</v>
      </c>
      <c r="EG6" s="172">
        <f t="shared" si="6"/>
        <v>0</v>
      </c>
    </row>
    <row r="7" spans="1:137" x14ac:dyDescent="0.25">
      <c r="B7" s="16" t="s">
        <v>221</v>
      </c>
      <c r="C7" s="15">
        <v>25</v>
      </c>
      <c r="D7" s="19"/>
      <c r="E7" s="19"/>
      <c r="F7" s="19"/>
      <c r="G7" s="19"/>
      <c r="H7" s="19"/>
      <c r="I7" s="19"/>
      <c r="J7" s="19"/>
      <c r="K7" s="19"/>
      <c r="L7" s="19"/>
      <c r="M7" s="19"/>
      <c r="N7" s="19"/>
      <c r="O7" s="19"/>
      <c r="P7" s="19"/>
      <c r="Q7" s="19"/>
      <c r="R7" s="31"/>
      <c r="S7" s="15">
        <f>DL7*C7</f>
        <v>0</v>
      </c>
      <c r="T7" s="5"/>
      <c r="U7" s="13"/>
      <c r="V7" s="5"/>
      <c r="W7" s="5" t="str">
        <f t="shared" si="2"/>
        <v/>
      </c>
      <c r="X7" s="5"/>
      <c r="Y7" s="5"/>
      <c r="Z7" s="5"/>
      <c r="AA7" s="22" t="s">
        <v>228</v>
      </c>
      <c r="AB7" s="15">
        <v>5</v>
      </c>
      <c r="AC7" s="21"/>
      <c r="AD7" s="19"/>
      <c r="AE7" s="19"/>
      <c r="AF7" s="19"/>
      <c r="AG7" s="19"/>
      <c r="AH7" s="19"/>
      <c r="AI7" s="19"/>
      <c r="AJ7" s="19"/>
      <c r="AK7" s="19"/>
      <c r="AL7" s="19"/>
      <c r="AM7" s="19"/>
      <c r="AN7" s="19"/>
      <c r="AO7" s="19"/>
      <c r="AP7" s="15">
        <f>SUM(AQ7:BJ7)*(AB7+20*AC7)</f>
        <v>0</v>
      </c>
      <c r="AQ7" s="28"/>
      <c r="AR7" s="29"/>
      <c r="AS7" s="29"/>
      <c r="AT7" s="29"/>
      <c r="AU7" s="29"/>
      <c r="AV7" s="29"/>
      <c r="AW7" s="29"/>
      <c r="AX7" s="29"/>
      <c r="AY7" s="29"/>
      <c r="AZ7" s="29"/>
      <c r="BA7" s="29"/>
      <c r="BB7" s="29"/>
      <c r="BC7" s="29"/>
      <c r="BD7" s="29"/>
      <c r="BE7" s="29"/>
      <c r="BF7" s="29"/>
      <c r="BG7" s="29"/>
      <c r="BH7" s="29"/>
      <c r="BI7" s="29"/>
      <c r="BJ7" s="30"/>
      <c r="BV7" s="168">
        <v>1</v>
      </c>
      <c r="BW7" s="40">
        <f t="shared" si="3"/>
        <v>0</v>
      </c>
      <c r="BX7" s="42">
        <f t="shared" si="8"/>
        <v>0</v>
      </c>
      <c r="BY7" s="168">
        <v>1</v>
      </c>
      <c r="BZ7" s="43">
        <f t="shared" si="9"/>
        <v>0</v>
      </c>
      <c r="CA7" s="38" t="str">
        <f t="shared" si="10"/>
        <v>-</v>
      </c>
      <c r="CB7" s="172">
        <f t="shared" si="11"/>
        <v>1</v>
      </c>
      <c r="CC7" s="172">
        <f t="shared" si="11"/>
        <v>1</v>
      </c>
      <c r="CD7" s="172">
        <f t="shared" si="11"/>
        <v>1</v>
      </c>
      <c r="CE7" s="172">
        <f t="shared" si="11"/>
        <v>1</v>
      </c>
      <c r="CF7" s="172">
        <f t="shared" si="11"/>
        <v>1</v>
      </c>
      <c r="CG7" s="172">
        <f t="shared" si="11"/>
        <v>1</v>
      </c>
      <c r="CH7" s="172">
        <f t="shared" si="11"/>
        <v>1</v>
      </c>
      <c r="CI7" s="172">
        <f t="shared" si="11"/>
        <v>1</v>
      </c>
      <c r="CJ7" s="172">
        <f t="shared" si="11"/>
        <v>1</v>
      </c>
      <c r="CK7" s="172">
        <f t="shared" si="11"/>
        <v>1</v>
      </c>
      <c r="CL7" s="172">
        <f t="shared" si="11"/>
        <v>1</v>
      </c>
      <c r="CM7" s="172">
        <f t="shared" si="11"/>
        <v>1</v>
      </c>
      <c r="CN7" s="172">
        <f t="shared" si="11"/>
        <v>1</v>
      </c>
      <c r="CO7" s="172">
        <f t="shared" si="11"/>
        <v>1</v>
      </c>
      <c r="CP7" s="172">
        <f t="shared" si="11"/>
        <v>1</v>
      </c>
      <c r="CQ7" s="172">
        <f t="shared" si="11"/>
        <v>1</v>
      </c>
      <c r="CR7" s="172">
        <f t="shared" si="11"/>
        <v>1</v>
      </c>
      <c r="CS7" s="172">
        <f t="shared" si="11"/>
        <v>1</v>
      </c>
      <c r="CT7" s="172">
        <f t="shared" si="11"/>
        <v>1</v>
      </c>
      <c r="CU7" s="172">
        <f t="shared" si="11"/>
        <v>1</v>
      </c>
      <c r="CW7" s="38" t="str">
        <f t="shared" si="4"/>
        <v>-</v>
      </c>
      <c r="CX7" s="38">
        <f t="shared" si="5"/>
        <v>0</v>
      </c>
      <c r="DA7" s="172">
        <v>3</v>
      </c>
      <c r="DB7" s="32" t="str">
        <f t="shared" si="19"/>
        <v xml:space="preserve"> </v>
      </c>
      <c r="DD7" s="172">
        <f t="shared" si="17"/>
        <v>1</v>
      </c>
      <c r="DE7" s="172">
        <v>5</v>
      </c>
      <c r="DL7" s="172">
        <f t="shared" si="12"/>
        <v>0</v>
      </c>
      <c r="DM7" s="172">
        <f t="shared" si="13"/>
        <v>1</v>
      </c>
      <c r="DN7" s="172">
        <f t="shared" si="14"/>
        <v>1</v>
      </c>
      <c r="DO7" s="172">
        <f t="shared" si="15"/>
        <v>1</v>
      </c>
      <c r="DP7" s="172">
        <f t="shared" si="15"/>
        <v>1</v>
      </c>
      <c r="DQ7" s="172">
        <f t="shared" si="15"/>
        <v>1</v>
      </c>
      <c r="DR7" s="172">
        <f t="shared" si="15"/>
        <v>1</v>
      </c>
      <c r="DS7" s="172">
        <f t="shared" si="15"/>
        <v>1</v>
      </c>
      <c r="DT7" s="172">
        <f t="shared" si="15"/>
        <v>1</v>
      </c>
      <c r="DU7" s="172">
        <f t="shared" si="15"/>
        <v>1</v>
      </c>
      <c r="DV7" s="172">
        <f t="shared" si="18"/>
        <v>1</v>
      </c>
      <c r="DW7" s="172">
        <f t="shared" si="16"/>
        <v>1</v>
      </c>
      <c r="DX7" s="172">
        <f t="shared" si="16"/>
        <v>1</v>
      </c>
      <c r="DY7" s="172">
        <f t="shared" si="16"/>
        <v>1</v>
      </c>
      <c r="DZ7" s="172">
        <f t="shared" si="16"/>
        <v>1</v>
      </c>
      <c r="EA7" s="172">
        <f t="shared" si="16"/>
        <v>1</v>
      </c>
      <c r="EB7" s="172">
        <f t="shared" si="16"/>
        <v>1</v>
      </c>
      <c r="EC7" s="172">
        <f t="shared" si="16"/>
        <v>1</v>
      </c>
      <c r="ED7" s="172">
        <f t="shared" si="16"/>
        <v>1</v>
      </c>
      <c r="EE7" s="172">
        <f t="shared" si="16"/>
        <v>1</v>
      </c>
      <c r="EF7" s="172">
        <f t="shared" si="16"/>
        <v>1</v>
      </c>
      <c r="EG7" s="172">
        <f t="shared" si="6"/>
        <v>0</v>
      </c>
    </row>
    <row r="8" spans="1:137" x14ac:dyDescent="0.25">
      <c r="A8" s="15" t="s">
        <v>36</v>
      </c>
      <c r="B8" s="16" t="s">
        <v>222</v>
      </c>
      <c r="C8" s="15">
        <v>10</v>
      </c>
      <c r="D8" s="20"/>
      <c r="E8" s="20"/>
      <c r="F8" s="20"/>
      <c r="G8" s="20"/>
      <c r="H8" s="20"/>
      <c r="I8" s="20"/>
      <c r="J8" s="20"/>
      <c r="K8" s="20"/>
      <c r="L8" s="20"/>
      <c r="M8" s="20"/>
      <c r="N8" s="20"/>
      <c r="O8" s="20"/>
      <c r="P8" s="20"/>
      <c r="Q8" s="20"/>
      <c r="R8" s="31"/>
      <c r="S8" s="172">
        <f t="shared" ref="S8:S11" si="20">DL8*C8</f>
        <v>0</v>
      </c>
      <c r="T8" s="5"/>
      <c r="U8" s="13"/>
      <c r="V8" s="5"/>
      <c r="W8" s="5" t="str">
        <f t="shared" si="2"/>
        <v/>
      </c>
      <c r="X8" s="5"/>
      <c r="Y8" s="5"/>
      <c r="Z8" s="5"/>
      <c r="AA8" s="22" t="s">
        <v>228</v>
      </c>
      <c r="AB8" s="15">
        <v>5</v>
      </c>
      <c r="AC8" s="21"/>
      <c r="AD8" s="20"/>
      <c r="AE8" s="20"/>
      <c r="AF8" s="20"/>
      <c r="AG8" s="20"/>
      <c r="AH8" s="20"/>
      <c r="AI8" s="20"/>
      <c r="AJ8" s="20"/>
      <c r="AK8" s="20"/>
      <c r="AL8" s="20"/>
      <c r="AM8" s="20"/>
      <c r="AN8" s="20"/>
      <c r="AO8" s="20"/>
      <c r="AP8" s="15">
        <f>SUM(AQ8:BJ8)*(AB8+20*AC8)</f>
        <v>0</v>
      </c>
      <c r="AQ8" s="28"/>
      <c r="AR8" s="29"/>
      <c r="AS8" s="29"/>
      <c r="AT8" s="29"/>
      <c r="AU8" s="29"/>
      <c r="AV8" s="29"/>
      <c r="AW8" s="29"/>
      <c r="AX8" s="29"/>
      <c r="AY8" s="29"/>
      <c r="AZ8" s="29"/>
      <c r="BA8" s="29"/>
      <c r="BB8" s="29"/>
      <c r="BC8" s="29"/>
      <c r="BD8" s="29"/>
      <c r="BE8" s="29"/>
      <c r="BF8" s="29"/>
      <c r="BG8" s="29"/>
      <c r="BH8" s="29"/>
      <c r="BI8" s="29"/>
      <c r="BJ8" s="30"/>
      <c r="BV8" s="168">
        <v>1</v>
      </c>
      <c r="BW8" s="40">
        <f t="shared" si="3"/>
        <v>0</v>
      </c>
      <c r="BX8" s="42">
        <f t="shared" si="8"/>
        <v>0</v>
      </c>
      <c r="BY8" s="168">
        <v>1</v>
      </c>
      <c r="BZ8" s="43">
        <f t="shared" si="9"/>
        <v>0</v>
      </c>
      <c r="CA8" s="38" t="str">
        <f t="shared" si="10"/>
        <v>-</v>
      </c>
      <c r="CB8" s="172">
        <f t="shared" si="11"/>
        <v>1</v>
      </c>
      <c r="CC8" s="172">
        <f t="shared" si="11"/>
        <v>1</v>
      </c>
      <c r="CD8" s="172">
        <f t="shared" si="11"/>
        <v>1</v>
      </c>
      <c r="CE8" s="172">
        <f t="shared" si="11"/>
        <v>1</v>
      </c>
      <c r="CF8" s="172">
        <f t="shared" si="11"/>
        <v>1</v>
      </c>
      <c r="CG8" s="172">
        <f t="shared" si="11"/>
        <v>1</v>
      </c>
      <c r="CH8" s="172">
        <f t="shared" si="11"/>
        <v>1</v>
      </c>
      <c r="CI8" s="172">
        <f t="shared" si="11"/>
        <v>1</v>
      </c>
      <c r="CJ8" s="172">
        <f t="shared" si="11"/>
        <v>1</v>
      </c>
      <c r="CK8" s="172">
        <f t="shared" si="11"/>
        <v>1</v>
      </c>
      <c r="CL8" s="172">
        <f t="shared" si="11"/>
        <v>1</v>
      </c>
      <c r="CM8" s="172">
        <f t="shared" si="11"/>
        <v>1</v>
      </c>
      <c r="CN8" s="172">
        <f t="shared" si="11"/>
        <v>1</v>
      </c>
      <c r="CO8" s="172">
        <f t="shared" si="11"/>
        <v>1</v>
      </c>
      <c r="CP8" s="172">
        <f t="shared" si="11"/>
        <v>1</v>
      </c>
      <c r="CQ8" s="172">
        <f t="shared" si="11"/>
        <v>1</v>
      </c>
      <c r="CR8" s="172">
        <f t="shared" si="11"/>
        <v>1</v>
      </c>
      <c r="CS8" s="172">
        <f t="shared" si="11"/>
        <v>1</v>
      </c>
      <c r="CT8" s="172">
        <f t="shared" si="11"/>
        <v>1</v>
      </c>
      <c r="CU8" s="172">
        <f t="shared" si="11"/>
        <v>1</v>
      </c>
      <c r="CW8" s="38" t="str">
        <f t="shared" si="4"/>
        <v>-</v>
      </c>
      <c r="CX8" s="38">
        <f t="shared" si="5"/>
        <v>0</v>
      </c>
      <c r="DA8" s="172">
        <v>4</v>
      </c>
      <c r="DB8" s="32" t="str">
        <f t="shared" si="19"/>
        <v xml:space="preserve"> </v>
      </c>
      <c r="DD8" s="172">
        <f t="shared" si="17"/>
        <v>1</v>
      </c>
      <c r="DE8" s="172">
        <v>6</v>
      </c>
      <c r="DL8" s="172">
        <f t="shared" si="12"/>
        <v>0</v>
      </c>
      <c r="DM8" s="172">
        <f t="shared" si="13"/>
        <v>1</v>
      </c>
      <c r="DN8" s="172">
        <f t="shared" si="14"/>
        <v>1</v>
      </c>
      <c r="DO8" s="172">
        <f t="shared" si="15"/>
        <v>1</v>
      </c>
      <c r="DP8" s="172">
        <f t="shared" si="15"/>
        <v>1</v>
      </c>
      <c r="DQ8" s="172">
        <f t="shared" si="15"/>
        <v>1</v>
      </c>
      <c r="DR8" s="172">
        <f t="shared" si="15"/>
        <v>1</v>
      </c>
      <c r="DS8" s="172">
        <f t="shared" si="15"/>
        <v>1</v>
      </c>
      <c r="DT8" s="172">
        <f t="shared" si="15"/>
        <v>1</v>
      </c>
      <c r="DU8" s="172">
        <f t="shared" si="15"/>
        <v>1</v>
      </c>
      <c r="DV8" s="172">
        <f t="shared" si="18"/>
        <v>1</v>
      </c>
      <c r="DW8" s="172">
        <f t="shared" si="16"/>
        <v>1</v>
      </c>
      <c r="DX8" s="172">
        <f t="shared" si="16"/>
        <v>1</v>
      </c>
      <c r="DY8" s="172">
        <f t="shared" si="16"/>
        <v>1</v>
      </c>
      <c r="DZ8" s="172">
        <f t="shared" si="16"/>
        <v>1</v>
      </c>
      <c r="EA8" s="172">
        <f t="shared" si="16"/>
        <v>1</v>
      </c>
      <c r="EB8" s="172">
        <f t="shared" si="16"/>
        <v>1</v>
      </c>
      <c r="EC8" s="172">
        <f t="shared" si="16"/>
        <v>1</v>
      </c>
      <c r="ED8" s="172">
        <f t="shared" si="16"/>
        <v>1</v>
      </c>
      <c r="EE8" s="172">
        <f t="shared" si="16"/>
        <v>1</v>
      </c>
      <c r="EF8" s="172">
        <f t="shared" si="16"/>
        <v>1</v>
      </c>
      <c r="EG8" s="172">
        <f t="shared" si="6"/>
        <v>0</v>
      </c>
    </row>
    <row r="9" spans="1:137" x14ac:dyDescent="0.25">
      <c r="A9" s="15" t="s">
        <v>36</v>
      </c>
      <c r="B9" s="16" t="s">
        <v>223</v>
      </c>
      <c r="C9" s="15">
        <v>5</v>
      </c>
      <c r="D9" s="19"/>
      <c r="E9" s="19"/>
      <c r="F9" s="19"/>
      <c r="G9" s="19"/>
      <c r="H9" s="19"/>
      <c r="I9" s="19"/>
      <c r="J9" s="19"/>
      <c r="K9" s="19"/>
      <c r="L9" s="19"/>
      <c r="M9" s="19"/>
      <c r="N9" s="19"/>
      <c r="O9" s="19"/>
      <c r="P9" s="19"/>
      <c r="Q9" s="19"/>
      <c r="R9" s="31"/>
      <c r="S9" s="172">
        <f t="shared" si="20"/>
        <v>0</v>
      </c>
      <c r="T9" s="5"/>
      <c r="U9" s="13"/>
      <c r="V9" s="5"/>
      <c r="W9" s="5" t="str">
        <f t="shared" si="2"/>
        <v/>
      </c>
      <c r="X9" s="5"/>
      <c r="Y9" s="5"/>
      <c r="Z9" s="5"/>
      <c r="AA9" s="16" t="s">
        <v>229</v>
      </c>
      <c r="AB9" s="15">
        <v>4</v>
      </c>
      <c r="AC9" s="19"/>
      <c r="AD9" s="19"/>
      <c r="AE9" s="19"/>
      <c r="AF9" s="19"/>
      <c r="AG9" s="19"/>
      <c r="AH9" s="19"/>
      <c r="AI9" s="19"/>
      <c r="AJ9" s="19"/>
      <c r="AK9" s="19"/>
      <c r="AL9" s="19"/>
      <c r="AM9" s="19"/>
      <c r="AN9" s="19"/>
      <c r="AO9" s="19"/>
      <c r="AP9" s="15">
        <f>SUM(AQ9:BJ9)*AB9</f>
        <v>0</v>
      </c>
      <c r="AQ9" s="28"/>
      <c r="AR9" s="29"/>
      <c r="AS9" s="29"/>
      <c r="AT9" s="29"/>
      <c r="AU9" s="29"/>
      <c r="AV9" s="29"/>
      <c r="AW9" s="29"/>
      <c r="AX9" s="29"/>
      <c r="AY9" s="29"/>
      <c r="AZ9" s="29"/>
      <c r="BA9" s="29"/>
      <c r="BB9" s="29"/>
      <c r="BC9" s="29"/>
      <c r="BD9" s="29"/>
      <c r="BE9" s="29"/>
      <c r="BF9" s="29"/>
      <c r="BG9" s="29"/>
      <c r="BH9" s="29"/>
      <c r="BI9" s="29"/>
      <c r="BJ9" s="30"/>
      <c r="BV9" s="168">
        <v>1</v>
      </c>
      <c r="BW9" s="40">
        <f t="shared" si="3"/>
        <v>0</v>
      </c>
      <c r="BX9" s="42">
        <f t="shared" si="8"/>
        <v>0</v>
      </c>
      <c r="BY9" s="168"/>
      <c r="BZ9" s="43">
        <f t="shared" si="9"/>
        <v>0</v>
      </c>
      <c r="CA9" s="38" t="str">
        <f t="shared" si="10"/>
        <v>-</v>
      </c>
      <c r="CB9" s="172">
        <f t="shared" si="11"/>
        <v>1</v>
      </c>
      <c r="CC9" s="172">
        <f t="shared" si="11"/>
        <v>1</v>
      </c>
      <c r="CD9" s="172">
        <f t="shared" si="11"/>
        <v>1</v>
      </c>
      <c r="CE9" s="172">
        <f t="shared" si="11"/>
        <v>1</v>
      </c>
      <c r="CF9" s="172">
        <f t="shared" si="11"/>
        <v>1</v>
      </c>
      <c r="CG9" s="172">
        <f t="shared" si="11"/>
        <v>1</v>
      </c>
      <c r="CH9" s="172">
        <f t="shared" si="11"/>
        <v>1</v>
      </c>
      <c r="CI9" s="172">
        <f t="shared" si="11"/>
        <v>1</v>
      </c>
      <c r="CJ9" s="172">
        <f t="shared" si="11"/>
        <v>1</v>
      </c>
      <c r="CK9" s="172">
        <f t="shared" si="11"/>
        <v>1</v>
      </c>
      <c r="CL9" s="172">
        <f t="shared" si="11"/>
        <v>1</v>
      </c>
      <c r="CM9" s="172">
        <f t="shared" si="11"/>
        <v>1</v>
      </c>
      <c r="CN9" s="172">
        <f t="shared" si="11"/>
        <v>1</v>
      </c>
      <c r="CO9" s="172">
        <f t="shared" si="11"/>
        <v>1</v>
      </c>
      <c r="CP9" s="172">
        <f t="shared" si="11"/>
        <v>1</v>
      </c>
      <c r="CQ9" s="172">
        <f t="shared" si="11"/>
        <v>1</v>
      </c>
      <c r="CR9" s="172">
        <f t="shared" si="11"/>
        <v>1</v>
      </c>
      <c r="CS9" s="172">
        <f t="shared" si="11"/>
        <v>1</v>
      </c>
      <c r="CT9" s="172">
        <f t="shared" si="11"/>
        <v>1</v>
      </c>
      <c r="CU9" s="172">
        <f t="shared" si="11"/>
        <v>1</v>
      </c>
      <c r="CW9" s="38" t="str">
        <f t="shared" si="4"/>
        <v>-</v>
      </c>
      <c r="CX9" s="38">
        <f t="shared" si="5"/>
        <v>0</v>
      </c>
      <c r="DA9" s="172">
        <v>5</v>
      </c>
      <c r="DB9" s="32" t="str">
        <f t="shared" si="19"/>
        <v xml:space="preserve"> </v>
      </c>
      <c r="DD9" s="172">
        <f t="shared" si="17"/>
        <v>1</v>
      </c>
      <c r="DE9" s="172">
        <v>7</v>
      </c>
      <c r="DL9" s="172">
        <f t="shared" si="12"/>
        <v>0</v>
      </c>
      <c r="DM9" s="172">
        <f t="shared" si="13"/>
        <v>1</v>
      </c>
      <c r="DN9" s="172">
        <f t="shared" si="14"/>
        <v>1</v>
      </c>
      <c r="DO9" s="172">
        <f t="shared" si="15"/>
        <v>1</v>
      </c>
      <c r="DP9" s="172">
        <f t="shared" si="15"/>
        <v>1</v>
      </c>
      <c r="DQ9" s="172">
        <f t="shared" si="15"/>
        <v>1</v>
      </c>
      <c r="DR9" s="172">
        <f t="shared" si="15"/>
        <v>1</v>
      </c>
      <c r="DS9" s="172">
        <f t="shared" si="15"/>
        <v>1</v>
      </c>
      <c r="DT9" s="172">
        <f t="shared" si="15"/>
        <v>1</v>
      </c>
      <c r="DU9" s="172">
        <f t="shared" si="15"/>
        <v>1</v>
      </c>
      <c r="DV9" s="172">
        <f t="shared" si="18"/>
        <v>1</v>
      </c>
      <c r="DW9" s="172">
        <f t="shared" si="16"/>
        <v>1</v>
      </c>
      <c r="DX9" s="172">
        <f t="shared" si="16"/>
        <v>1</v>
      </c>
      <c r="DY9" s="172">
        <f t="shared" si="16"/>
        <v>1</v>
      </c>
      <c r="DZ9" s="172">
        <f t="shared" si="16"/>
        <v>1</v>
      </c>
      <c r="EA9" s="172">
        <f t="shared" si="16"/>
        <v>1</v>
      </c>
      <c r="EB9" s="172">
        <f t="shared" si="16"/>
        <v>1</v>
      </c>
      <c r="EC9" s="172">
        <f t="shared" si="16"/>
        <v>1</v>
      </c>
      <c r="ED9" s="172">
        <f t="shared" si="16"/>
        <v>1</v>
      </c>
      <c r="EE9" s="172">
        <f t="shared" si="16"/>
        <v>1</v>
      </c>
      <c r="EF9" s="172">
        <f t="shared" si="16"/>
        <v>1</v>
      </c>
      <c r="EG9" s="172">
        <f t="shared" si="6"/>
        <v>0</v>
      </c>
    </row>
    <row r="10" spans="1:137" x14ac:dyDescent="0.25">
      <c r="A10" s="15" t="s">
        <v>36</v>
      </c>
      <c r="B10" s="16" t="s">
        <v>224</v>
      </c>
      <c r="C10" s="15">
        <v>50</v>
      </c>
      <c r="D10" s="20"/>
      <c r="E10" s="20"/>
      <c r="F10" s="20"/>
      <c r="G10" s="20"/>
      <c r="H10" s="20"/>
      <c r="I10" s="20"/>
      <c r="J10" s="20"/>
      <c r="K10" s="20"/>
      <c r="L10" s="20"/>
      <c r="M10" s="20"/>
      <c r="N10" s="20"/>
      <c r="O10" s="20"/>
      <c r="P10" s="20"/>
      <c r="Q10" s="20"/>
      <c r="R10" s="31"/>
      <c r="S10" s="172">
        <f t="shared" si="20"/>
        <v>0</v>
      </c>
      <c r="T10" s="5"/>
      <c r="U10" s="13"/>
      <c r="V10" s="5"/>
      <c r="W10" s="5" t="str">
        <f t="shared" si="2"/>
        <v/>
      </c>
      <c r="X10" s="5"/>
      <c r="Y10" s="5"/>
      <c r="Z10" s="5"/>
      <c r="CB10" s="172">
        <f t="shared" si="11"/>
        <v>1</v>
      </c>
      <c r="CC10" s="172">
        <f t="shared" si="11"/>
        <v>1</v>
      </c>
      <c r="CD10" s="172">
        <f t="shared" si="11"/>
        <v>1</v>
      </c>
      <c r="CE10" s="172">
        <f t="shared" si="11"/>
        <v>1</v>
      </c>
      <c r="CF10" s="172">
        <f t="shared" si="11"/>
        <v>1</v>
      </c>
      <c r="CG10" s="172">
        <f t="shared" si="11"/>
        <v>1</v>
      </c>
      <c r="CH10" s="172">
        <f t="shared" si="11"/>
        <v>1</v>
      </c>
      <c r="CI10" s="172">
        <f t="shared" si="11"/>
        <v>1</v>
      </c>
      <c r="CJ10" s="172">
        <f t="shared" si="11"/>
        <v>1</v>
      </c>
      <c r="CK10" s="172">
        <f t="shared" si="11"/>
        <v>1</v>
      </c>
      <c r="CL10" s="172">
        <f t="shared" si="11"/>
        <v>1</v>
      </c>
      <c r="CM10" s="172">
        <f t="shared" si="11"/>
        <v>1</v>
      </c>
      <c r="CN10" s="172">
        <f t="shared" si="11"/>
        <v>1</v>
      </c>
      <c r="CO10" s="172">
        <f t="shared" si="11"/>
        <v>1</v>
      </c>
      <c r="CP10" s="172">
        <f t="shared" si="11"/>
        <v>1</v>
      </c>
      <c r="CQ10" s="172">
        <f t="shared" si="11"/>
        <v>1</v>
      </c>
      <c r="CR10" s="172">
        <f t="shared" si="11"/>
        <v>1</v>
      </c>
      <c r="CS10" s="172">
        <f t="shared" si="11"/>
        <v>1</v>
      </c>
      <c r="CT10" s="172">
        <f t="shared" si="11"/>
        <v>1</v>
      </c>
      <c r="CU10" s="172">
        <f t="shared" si="11"/>
        <v>1</v>
      </c>
      <c r="CW10" s="38" t="str">
        <f t="shared" si="4"/>
        <v>-</v>
      </c>
      <c r="CX10" s="38">
        <f t="shared" si="5"/>
        <v>0</v>
      </c>
      <c r="DA10" s="172">
        <v>6</v>
      </c>
      <c r="DB10" s="32" t="str">
        <f t="shared" si="19"/>
        <v xml:space="preserve"> </v>
      </c>
      <c r="DD10" s="172">
        <f t="shared" si="17"/>
        <v>1</v>
      </c>
      <c r="DE10" s="172">
        <v>8</v>
      </c>
      <c r="DL10" s="172">
        <f t="shared" si="12"/>
        <v>0</v>
      </c>
      <c r="DM10" s="172">
        <f t="shared" si="13"/>
        <v>1</v>
      </c>
      <c r="DN10" s="172">
        <f t="shared" si="14"/>
        <v>1</v>
      </c>
      <c r="DO10" s="172">
        <f t="shared" si="15"/>
        <v>1</v>
      </c>
      <c r="DP10" s="172">
        <f t="shared" si="15"/>
        <v>1</v>
      </c>
      <c r="DQ10" s="172">
        <f t="shared" si="15"/>
        <v>1</v>
      </c>
      <c r="DR10" s="172">
        <f t="shared" si="15"/>
        <v>1</v>
      </c>
      <c r="DS10" s="172">
        <f t="shared" si="15"/>
        <v>1</v>
      </c>
      <c r="DT10" s="172">
        <f t="shared" si="15"/>
        <v>1</v>
      </c>
      <c r="DU10" s="172">
        <f t="shared" si="15"/>
        <v>1</v>
      </c>
      <c r="DV10" s="172">
        <f t="shared" si="18"/>
        <v>1</v>
      </c>
      <c r="DW10" s="172">
        <f t="shared" si="16"/>
        <v>1</v>
      </c>
      <c r="DX10" s="172">
        <f t="shared" si="16"/>
        <v>1</v>
      </c>
      <c r="DY10" s="172">
        <f t="shared" si="16"/>
        <v>1</v>
      </c>
      <c r="DZ10" s="172">
        <f t="shared" si="16"/>
        <v>1</v>
      </c>
      <c r="EA10" s="172">
        <f t="shared" si="16"/>
        <v>1</v>
      </c>
      <c r="EB10" s="172">
        <f t="shared" si="16"/>
        <v>1</v>
      </c>
      <c r="EC10" s="172">
        <f t="shared" si="16"/>
        <v>1</v>
      </c>
      <c r="ED10" s="172">
        <f t="shared" si="16"/>
        <v>1</v>
      </c>
      <c r="EE10" s="172">
        <f t="shared" si="16"/>
        <v>1</v>
      </c>
      <c r="EF10" s="172">
        <f t="shared" si="16"/>
        <v>1</v>
      </c>
      <c r="EG10" s="172">
        <f t="shared" si="6"/>
        <v>0</v>
      </c>
    </row>
    <row r="11" spans="1:137" x14ac:dyDescent="0.25">
      <c r="B11" s="16" t="s">
        <v>251</v>
      </c>
      <c r="C11" s="95">
        <v>40</v>
      </c>
      <c r="D11" s="19"/>
      <c r="E11" s="19"/>
      <c r="F11" s="19"/>
      <c r="G11" s="19"/>
      <c r="H11" s="19"/>
      <c r="I11" s="19"/>
      <c r="J11" s="19"/>
      <c r="K11" s="19"/>
      <c r="L11" s="19"/>
      <c r="M11" s="19"/>
      <c r="N11" s="19"/>
      <c r="O11" s="19"/>
      <c r="P11" s="19"/>
      <c r="Q11" s="19"/>
      <c r="R11" s="31"/>
      <c r="S11" s="172">
        <f t="shared" si="20"/>
        <v>0</v>
      </c>
      <c r="T11" s="5"/>
      <c r="U11" s="13"/>
      <c r="V11" s="5"/>
      <c r="W11" s="5" t="str">
        <f t="shared" si="2"/>
        <v/>
      </c>
      <c r="X11" s="5"/>
      <c r="Y11" s="5"/>
      <c r="Z11" s="5"/>
      <c r="CB11" s="172">
        <f t="shared" si="11"/>
        <v>1</v>
      </c>
      <c r="CC11" s="172">
        <f t="shared" si="11"/>
        <v>1</v>
      </c>
      <c r="CD11" s="172">
        <f t="shared" si="11"/>
        <v>1</v>
      </c>
      <c r="CE11" s="172">
        <f t="shared" si="11"/>
        <v>1</v>
      </c>
      <c r="CF11" s="172">
        <f t="shared" si="11"/>
        <v>1</v>
      </c>
      <c r="CG11" s="172">
        <f t="shared" si="11"/>
        <v>1</v>
      </c>
      <c r="CH11" s="172">
        <f t="shared" si="11"/>
        <v>1</v>
      </c>
      <c r="CI11" s="172">
        <f t="shared" si="11"/>
        <v>1</v>
      </c>
      <c r="CJ11" s="172">
        <f t="shared" si="11"/>
        <v>1</v>
      </c>
      <c r="CK11" s="172">
        <f t="shared" si="11"/>
        <v>1</v>
      </c>
      <c r="CL11" s="172">
        <f t="shared" si="11"/>
        <v>1</v>
      </c>
      <c r="CM11" s="172">
        <f t="shared" si="11"/>
        <v>1</v>
      </c>
      <c r="CN11" s="172">
        <f t="shared" si="11"/>
        <v>1</v>
      </c>
      <c r="CO11" s="172">
        <f t="shared" si="11"/>
        <v>1</v>
      </c>
      <c r="CP11" s="172">
        <f t="shared" si="11"/>
        <v>1</v>
      </c>
      <c r="CQ11" s="172">
        <f t="shared" si="11"/>
        <v>1</v>
      </c>
      <c r="CR11" s="172">
        <f t="shared" si="11"/>
        <v>1</v>
      </c>
      <c r="CS11" s="172">
        <f t="shared" si="11"/>
        <v>1</v>
      </c>
      <c r="CT11" s="172">
        <f t="shared" si="11"/>
        <v>1</v>
      </c>
      <c r="CU11" s="172">
        <f t="shared" si="11"/>
        <v>1</v>
      </c>
      <c r="CW11" s="38" t="str">
        <f t="shared" si="4"/>
        <v>-</v>
      </c>
      <c r="CX11" s="38">
        <f t="shared" si="5"/>
        <v>0</v>
      </c>
      <c r="DA11" s="172">
        <v>7</v>
      </c>
      <c r="DB11" s="32" t="str">
        <f t="shared" si="19"/>
        <v xml:space="preserve"> </v>
      </c>
      <c r="DD11" s="172">
        <f t="shared" si="17"/>
        <v>1</v>
      </c>
      <c r="DE11" s="172">
        <v>9</v>
      </c>
      <c r="DL11" s="172">
        <f t="shared" si="12"/>
        <v>0</v>
      </c>
      <c r="DM11" s="172">
        <f t="shared" si="13"/>
        <v>1</v>
      </c>
      <c r="DN11" s="172">
        <f t="shared" si="14"/>
        <v>1</v>
      </c>
      <c r="DO11" s="172">
        <f t="shared" si="15"/>
        <v>1</v>
      </c>
      <c r="DP11" s="172">
        <f t="shared" si="15"/>
        <v>1</v>
      </c>
      <c r="DQ11" s="172">
        <f t="shared" si="15"/>
        <v>1</v>
      </c>
      <c r="DR11" s="172">
        <f t="shared" si="15"/>
        <v>1</v>
      </c>
      <c r="DS11" s="172">
        <f t="shared" si="15"/>
        <v>1</v>
      </c>
      <c r="DT11" s="172">
        <f t="shared" si="15"/>
        <v>1</v>
      </c>
      <c r="DU11" s="172">
        <f t="shared" si="15"/>
        <v>1</v>
      </c>
      <c r="DV11" s="172">
        <f t="shared" si="18"/>
        <v>1</v>
      </c>
      <c r="DW11" s="172">
        <f t="shared" si="16"/>
        <v>1</v>
      </c>
      <c r="DX11" s="172">
        <f t="shared" si="16"/>
        <v>1</v>
      </c>
      <c r="DY11" s="172">
        <f t="shared" si="16"/>
        <v>1</v>
      </c>
      <c r="DZ11" s="172">
        <f t="shared" si="16"/>
        <v>1</v>
      </c>
      <c r="EA11" s="172">
        <f t="shared" si="16"/>
        <v>1</v>
      </c>
      <c r="EB11" s="172">
        <f t="shared" si="16"/>
        <v>1</v>
      </c>
      <c r="EC11" s="172">
        <f t="shared" si="16"/>
        <v>1</v>
      </c>
      <c r="ED11" s="172">
        <f t="shared" si="16"/>
        <v>1</v>
      </c>
      <c r="EE11" s="172">
        <f t="shared" si="16"/>
        <v>1</v>
      </c>
      <c r="EF11" s="172">
        <f t="shared" si="16"/>
        <v>1</v>
      </c>
      <c r="EG11" s="172">
        <f t="shared" si="6"/>
        <v>0</v>
      </c>
    </row>
    <row r="12" spans="1:137" x14ac:dyDescent="0.25">
      <c r="R12" s="31"/>
      <c r="T12" s="5"/>
      <c r="U12" s="13"/>
      <c r="V12" s="5"/>
      <c r="W12" s="5" t="str">
        <f t="shared" si="2"/>
        <v/>
      </c>
      <c r="X12" s="5"/>
      <c r="Y12" s="5"/>
      <c r="Z12" s="5"/>
      <c r="CB12" s="172">
        <f t="shared" si="11"/>
        <v>1</v>
      </c>
      <c r="CC12" s="172">
        <f t="shared" si="11"/>
        <v>1</v>
      </c>
      <c r="CD12" s="172">
        <f t="shared" si="11"/>
        <v>1</v>
      </c>
      <c r="CE12" s="172">
        <f t="shared" si="11"/>
        <v>1</v>
      </c>
      <c r="CF12" s="172">
        <f t="shared" si="11"/>
        <v>1</v>
      </c>
      <c r="CG12" s="172">
        <f t="shared" si="11"/>
        <v>1</v>
      </c>
      <c r="CH12" s="172">
        <f t="shared" si="11"/>
        <v>1</v>
      </c>
      <c r="CI12" s="172">
        <f t="shared" si="11"/>
        <v>1</v>
      </c>
      <c r="CJ12" s="172">
        <f t="shared" si="11"/>
        <v>1</v>
      </c>
      <c r="CK12" s="172">
        <f t="shared" si="11"/>
        <v>1</v>
      </c>
      <c r="CL12" s="172">
        <f t="shared" si="11"/>
        <v>1</v>
      </c>
      <c r="CM12" s="172">
        <f t="shared" si="11"/>
        <v>1</v>
      </c>
      <c r="CN12" s="172">
        <f t="shared" si="11"/>
        <v>1</v>
      </c>
      <c r="CO12" s="172">
        <f t="shared" si="11"/>
        <v>1</v>
      </c>
      <c r="CP12" s="172">
        <f t="shared" si="11"/>
        <v>1</v>
      </c>
      <c r="CQ12" s="172">
        <f t="shared" si="11"/>
        <v>1</v>
      </c>
      <c r="CR12" s="172">
        <f t="shared" si="11"/>
        <v>1</v>
      </c>
      <c r="CS12" s="172">
        <f t="shared" si="11"/>
        <v>1</v>
      </c>
      <c r="CT12" s="172">
        <f t="shared" si="11"/>
        <v>1</v>
      </c>
      <c r="CU12" s="172">
        <f t="shared" si="11"/>
        <v>1</v>
      </c>
      <c r="DA12" s="172">
        <v>8</v>
      </c>
      <c r="DB12" s="32" t="str">
        <f t="shared" si="19"/>
        <v xml:space="preserve"> </v>
      </c>
      <c r="DD12" s="172">
        <f t="shared" si="17"/>
        <v>1</v>
      </c>
      <c r="DE12" s="172">
        <v>10</v>
      </c>
      <c r="DL12" s="172">
        <f t="shared" si="12"/>
        <v>0</v>
      </c>
      <c r="DM12" s="172">
        <f t="shared" si="13"/>
        <v>1</v>
      </c>
      <c r="DN12" s="172">
        <f t="shared" si="14"/>
        <v>1</v>
      </c>
      <c r="DO12" s="172">
        <f t="shared" si="15"/>
        <v>1</v>
      </c>
      <c r="DP12" s="172">
        <f t="shared" si="15"/>
        <v>1</v>
      </c>
      <c r="DQ12" s="172">
        <f t="shared" si="15"/>
        <v>1</v>
      </c>
      <c r="DR12" s="172">
        <f t="shared" si="15"/>
        <v>1</v>
      </c>
      <c r="DS12" s="172">
        <f t="shared" si="15"/>
        <v>1</v>
      </c>
      <c r="DT12" s="172">
        <f t="shared" si="15"/>
        <v>1</v>
      </c>
      <c r="DU12" s="172">
        <f t="shared" si="15"/>
        <v>1</v>
      </c>
      <c r="DV12" s="172">
        <f t="shared" si="18"/>
        <v>1</v>
      </c>
      <c r="DW12" s="172">
        <f t="shared" si="16"/>
        <v>1</v>
      </c>
      <c r="DX12" s="172">
        <f t="shared" si="16"/>
        <v>1</v>
      </c>
      <c r="DY12" s="172">
        <f t="shared" si="16"/>
        <v>1</v>
      </c>
      <c r="DZ12" s="172">
        <f t="shared" si="16"/>
        <v>1</v>
      </c>
      <c r="EA12" s="172">
        <f t="shared" si="16"/>
        <v>1</v>
      </c>
      <c r="EB12" s="172">
        <f t="shared" si="16"/>
        <v>1</v>
      </c>
      <c r="EC12" s="172">
        <f t="shared" si="16"/>
        <v>1</v>
      </c>
      <c r="ED12" s="172">
        <f t="shared" si="16"/>
        <v>1</v>
      </c>
      <c r="EE12" s="172">
        <f t="shared" si="16"/>
        <v>1</v>
      </c>
      <c r="EF12" s="172">
        <f t="shared" si="16"/>
        <v>1</v>
      </c>
      <c r="EG12" s="172">
        <f t="shared" si="6"/>
        <v>0</v>
      </c>
    </row>
    <row r="13" spans="1:137" x14ac:dyDescent="0.25">
      <c r="R13" s="31"/>
      <c r="T13" s="5"/>
      <c r="U13" s="13"/>
      <c r="V13" s="5"/>
      <c r="W13" s="5" t="str">
        <f t="shared" si="2"/>
        <v/>
      </c>
      <c r="X13" s="5"/>
      <c r="Y13" s="5"/>
      <c r="Z13" s="5"/>
      <c r="CB13" s="172">
        <f t="shared" si="11"/>
        <v>1</v>
      </c>
      <c r="CC13" s="172">
        <f t="shared" si="11"/>
        <v>1</v>
      </c>
      <c r="CD13" s="172">
        <f t="shared" si="11"/>
        <v>1</v>
      </c>
      <c r="CE13" s="172">
        <f t="shared" si="11"/>
        <v>1</v>
      </c>
      <c r="CF13" s="172">
        <f t="shared" si="11"/>
        <v>1</v>
      </c>
      <c r="CG13" s="172">
        <f t="shared" si="11"/>
        <v>1</v>
      </c>
      <c r="CH13" s="172">
        <f t="shared" si="11"/>
        <v>1</v>
      </c>
      <c r="CI13" s="172">
        <f t="shared" si="11"/>
        <v>1</v>
      </c>
      <c r="CJ13" s="172">
        <f t="shared" si="11"/>
        <v>1</v>
      </c>
      <c r="CK13" s="172">
        <f t="shared" si="11"/>
        <v>1</v>
      </c>
      <c r="CL13" s="172">
        <f t="shared" si="11"/>
        <v>1</v>
      </c>
      <c r="CM13" s="172">
        <f t="shared" si="11"/>
        <v>1</v>
      </c>
      <c r="CN13" s="172">
        <f t="shared" si="11"/>
        <v>1</v>
      </c>
      <c r="CO13" s="172">
        <f t="shared" si="11"/>
        <v>1</v>
      </c>
      <c r="CP13" s="172">
        <f t="shared" si="11"/>
        <v>1</v>
      </c>
      <c r="CQ13" s="172">
        <f t="shared" si="11"/>
        <v>1</v>
      </c>
      <c r="CR13" s="172">
        <f t="shared" si="11"/>
        <v>1</v>
      </c>
      <c r="CS13" s="172">
        <f t="shared" si="11"/>
        <v>1</v>
      </c>
      <c r="CT13" s="172">
        <f t="shared" si="11"/>
        <v>1</v>
      </c>
      <c r="CU13" s="172">
        <f t="shared" si="11"/>
        <v>1</v>
      </c>
      <c r="DA13" s="172">
        <v>9</v>
      </c>
      <c r="DB13" s="32" t="str">
        <f t="shared" si="19"/>
        <v xml:space="preserve"> </v>
      </c>
      <c r="DD13" s="172">
        <f t="shared" si="17"/>
        <v>1</v>
      </c>
      <c r="DE13" s="172">
        <v>11</v>
      </c>
      <c r="DL13" s="172">
        <f>SUM(DM14:EF14)-SUM(DM13:EF13)</f>
        <v>0</v>
      </c>
      <c r="DM13" s="172">
        <f t="shared" si="13"/>
        <v>1</v>
      </c>
      <c r="DN13" s="172">
        <f t="shared" si="14"/>
        <v>1</v>
      </c>
      <c r="DO13" s="172">
        <f t="shared" si="15"/>
        <v>1</v>
      </c>
      <c r="DP13" s="172">
        <f t="shared" si="15"/>
        <v>1</v>
      </c>
      <c r="DQ13" s="172">
        <f t="shared" si="15"/>
        <v>1</v>
      </c>
      <c r="DR13" s="172">
        <f t="shared" si="15"/>
        <v>1</v>
      </c>
      <c r="DS13" s="172">
        <f t="shared" si="15"/>
        <v>1</v>
      </c>
      <c r="DT13" s="172">
        <f t="shared" si="15"/>
        <v>1</v>
      </c>
      <c r="DU13" s="172">
        <f t="shared" si="15"/>
        <v>1</v>
      </c>
      <c r="DV13" s="172">
        <f t="shared" si="18"/>
        <v>1</v>
      </c>
      <c r="DW13" s="172">
        <f t="shared" si="16"/>
        <v>1</v>
      </c>
      <c r="DX13" s="172">
        <f t="shared" si="16"/>
        <v>1</v>
      </c>
      <c r="DY13" s="172">
        <f t="shared" si="16"/>
        <v>1</v>
      </c>
      <c r="DZ13" s="172">
        <f t="shared" si="16"/>
        <v>1</v>
      </c>
      <c r="EA13" s="172">
        <f t="shared" si="16"/>
        <v>1</v>
      </c>
      <c r="EB13" s="172">
        <f t="shared" si="16"/>
        <v>1</v>
      </c>
      <c r="EC13" s="172">
        <f t="shared" si="16"/>
        <v>1</v>
      </c>
      <c r="ED13" s="172">
        <f t="shared" si="16"/>
        <v>1</v>
      </c>
      <c r="EE13" s="172">
        <f t="shared" si="16"/>
        <v>1</v>
      </c>
      <c r="EF13" s="172">
        <f t="shared" si="16"/>
        <v>1</v>
      </c>
      <c r="EG13" s="172">
        <f t="shared" si="6"/>
        <v>0</v>
      </c>
    </row>
    <row r="14" spans="1:137" x14ac:dyDescent="0.25">
      <c r="R14" s="31"/>
      <c r="T14" s="5"/>
      <c r="U14" s="13"/>
      <c r="V14" s="5"/>
      <c r="W14" s="5" t="str">
        <f t="shared" si="2"/>
        <v/>
      </c>
      <c r="X14" s="5"/>
      <c r="Y14" s="5"/>
      <c r="Z14" s="5"/>
      <c r="CB14" s="172">
        <f t="shared" si="11"/>
        <v>1</v>
      </c>
      <c r="CC14" s="172">
        <f t="shared" si="11"/>
        <v>1</v>
      </c>
      <c r="CD14" s="172">
        <f t="shared" si="11"/>
        <v>1</v>
      </c>
      <c r="CE14" s="172">
        <f t="shared" si="11"/>
        <v>1</v>
      </c>
      <c r="CF14" s="172">
        <f t="shared" si="11"/>
        <v>1</v>
      </c>
      <c r="CG14" s="172">
        <f t="shared" si="11"/>
        <v>1</v>
      </c>
      <c r="CH14" s="172">
        <f t="shared" si="11"/>
        <v>1</v>
      </c>
      <c r="CI14" s="172">
        <f t="shared" si="11"/>
        <v>1</v>
      </c>
      <c r="CJ14" s="172">
        <f t="shared" si="11"/>
        <v>1</v>
      </c>
      <c r="CK14" s="172">
        <f t="shared" si="11"/>
        <v>1</v>
      </c>
      <c r="CL14" s="172">
        <f t="shared" si="11"/>
        <v>1</v>
      </c>
      <c r="CM14" s="172">
        <f t="shared" si="11"/>
        <v>1</v>
      </c>
      <c r="CN14" s="172">
        <f t="shared" si="11"/>
        <v>1</v>
      </c>
      <c r="CO14" s="172">
        <f t="shared" si="11"/>
        <v>1</v>
      </c>
      <c r="CP14" s="172">
        <f t="shared" si="11"/>
        <v>1</v>
      </c>
      <c r="CQ14" s="172">
        <f t="shared" si="11"/>
        <v>1</v>
      </c>
      <c r="CR14" s="172">
        <f t="shared" si="11"/>
        <v>1</v>
      </c>
      <c r="CS14" s="172">
        <f t="shared" si="11"/>
        <v>1</v>
      </c>
      <c r="CT14" s="172">
        <f t="shared" si="11"/>
        <v>1</v>
      </c>
      <c r="CU14" s="172">
        <f t="shared" si="11"/>
        <v>1</v>
      </c>
      <c r="DA14" s="172">
        <v>10</v>
      </c>
      <c r="DB14" s="32" t="str">
        <f t="shared" si="19"/>
        <v xml:space="preserve"> </v>
      </c>
      <c r="DD14" s="172">
        <f t="shared" si="17"/>
        <v>1</v>
      </c>
      <c r="DE14" s="172">
        <v>12</v>
      </c>
      <c r="DL14" s="172">
        <f t="shared" si="12"/>
        <v>0</v>
      </c>
      <c r="DM14" s="172">
        <f t="shared" si="13"/>
        <v>1</v>
      </c>
      <c r="DN14" s="172">
        <f t="shared" si="14"/>
        <v>1</v>
      </c>
      <c r="DO14" s="172">
        <f t="shared" si="15"/>
        <v>1</v>
      </c>
      <c r="DP14" s="172">
        <f t="shared" si="15"/>
        <v>1</v>
      </c>
      <c r="DQ14" s="172">
        <f t="shared" si="15"/>
        <v>1</v>
      </c>
      <c r="DR14" s="172">
        <f t="shared" si="15"/>
        <v>1</v>
      </c>
      <c r="DS14" s="172">
        <f t="shared" si="15"/>
        <v>1</v>
      </c>
      <c r="DT14" s="172">
        <f t="shared" si="15"/>
        <v>1</v>
      </c>
      <c r="DU14" s="172">
        <f t="shared" si="15"/>
        <v>1</v>
      </c>
      <c r="DV14" s="172">
        <f t="shared" si="18"/>
        <v>1</v>
      </c>
      <c r="DW14" s="172">
        <f t="shared" si="16"/>
        <v>1</v>
      </c>
      <c r="DX14" s="172">
        <f t="shared" si="16"/>
        <v>1</v>
      </c>
      <c r="DY14" s="172">
        <f t="shared" si="16"/>
        <v>1</v>
      </c>
      <c r="DZ14" s="172">
        <f t="shared" si="16"/>
        <v>1</v>
      </c>
      <c r="EA14" s="172">
        <f t="shared" si="16"/>
        <v>1</v>
      </c>
      <c r="EB14" s="172">
        <f t="shared" si="16"/>
        <v>1</v>
      </c>
      <c r="EC14" s="172">
        <f t="shared" si="16"/>
        <v>1</v>
      </c>
      <c r="ED14" s="172">
        <f t="shared" si="16"/>
        <v>1</v>
      </c>
      <c r="EE14" s="172">
        <f t="shared" si="16"/>
        <v>1</v>
      </c>
      <c r="EF14" s="172">
        <f t="shared" si="16"/>
        <v>1</v>
      </c>
      <c r="EG14" s="172">
        <f t="shared" si="6"/>
        <v>0</v>
      </c>
    </row>
    <row r="15" spans="1:137" x14ac:dyDescent="0.25">
      <c r="R15" s="31"/>
      <c r="T15" s="5"/>
      <c r="U15" s="13"/>
      <c r="V15" s="5"/>
      <c r="W15" s="5" t="str">
        <f t="shared" si="2"/>
        <v/>
      </c>
      <c r="X15" s="5"/>
      <c r="Y15" s="5"/>
      <c r="Z15" s="5"/>
      <c r="CB15" s="172">
        <f t="shared" si="11"/>
        <v>1</v>
      </c>
      <c r="CC15" s="172">
        <f t="shared" si="11"/>
        <v>1</v>
      </c>
      <c r="CD15" s="172">
        <f t="shared" si="11"/>
        <v>1</v>
      </c>
      <c r="CE15" s="172">
        <f t="shared" si="11"/>
        <v>1</v>
      </c>
      <c r="CF15" s="172">
        <f t="shared" si="11"/>
        <v>1</v>
      </c>
      <c r="CG15" s="172">
        <f t="shared" si="11"/>
        <v>1</v>
      </c>
      <c r="CH15" s="172">
        <f t="shared" si="11"/>
        <v>1</v>
      </c>
      <c r="CI15" s="172">
        <f t="shared" si="11"/>
        <v>1</v>
      </c>
      <c r="CJ15" s="172">
        <f t="shared" si="11"/>
        <v>1</v>
      </c>
      <c r="CK15" s="172">
        <f t="shared" si="11"/>
        <v>1</v>
      </c>
      <c r="CL15" s="172">
        <f t="shared" si="11"/>
        <v>1</v>
      </c>
      <c r="CM15" s="172">
        <f t="shared" si="11"/>
        <v>1</v>
      </c>
      <c r="CN15" s="172">
        <f t="shared" si="11"/>
        <v>1</v>
      </c>
      <c r="CO15" s="172">
        <f t="shared" si="11"/>
        <v>1</v>
      </c>
      <c r="CP15" s="172">
        <f t="shared" si="11"/>
        <v>1</v>
      </c>
      <c r="CQ15" s="172">
        <f t="shared" si="11"/>
        <v>1</v>
      </c>
      <c r="CR15" s="172">
        <f t="shared" si="11"/>
        <v>1</v>
      </c>
      <c r="CS15" s="172">
        <f t="shared" si="11"/>
        <v>1</v>
      </c>
      <c r="CT15" s="172">
        <f t="shared" si="11"/>
        <v>1</v>
      </c>
      <c r="CU15" s="172">
        <f t="shared" si="11"/>
        <v>1</v>
      </c>
      <c r="DA15" s="172">
        <v>11</v>
      </c>
      <c r="DB15" s="32" t="str">
        <f t="shared" si="19"/>
        <v xml:space="preserve"> </v>
      </c>
      <c r="DD15" s="172">
        <f t="shared" si="17"/>
        <v>1</v>
      </c>
      <c r="DE15" s="172">
        <v>13</v>
      </c>
      <c r="DL15" s="172">
        <f t="shared" si="12"/>
        <v>0</v>
      </c>
      <c r="DM15" s="172">
        <f t="shared" si="13"/>
        <v>1</v>
      </c>
      <c r="DN15" s="172">
        <f t="shared" si="14"/>
        <v>1</v>
      </c>
      <c r="DO15" s="172">
        <f t="shared" si="15"/>
        <v>1</v>
      </c>
      <c r="DP15" s="172">
        <f t="shared" si="15"/>
        <v>1</v>
      </c>
      <c r="DQ15" s="172">
        <f t="shared" si="15"/>
        <v>1</v>
      </c>
      <c r="DR15" s="172">
        <f t="shared" si="15"/>
        <v>1</v>
      </c>
      <c r="DS15" s="172">
        <f t="shared" si="15"/>
        <v>1</v>
      </c>
      <c r="DT15" s="172">
        <f t="shared" si="15"/>
        <v>1</v>
      </c>
      <c r="DU15" s="172">
        <f t="shared" si="15"/>
        <v>1</v>
      </c>
      <c r="DV15" s="172">
        <f t="shared" si="18"/>
        <v>1</v>
      </c>
      <c r="DW15" s="172">
        <f t="shared" si="16"/>
        <v>1</v>
      </c>
      <c r="DX15" s="172">
        <f t="shared" si="16"/>
        <v>1</v>
      </c>
      <c r="DY15" s="172">
        <f t="shared" si="16"/>
        <v>1</v>
      </c>
      <c r="DZ15" s="172">
        <f t="shared" si="16"/>
        <v>1</v>
      </c>
      <c r="EA15" s="172">
        <f t="shared" si="16"/>
        <v>1</v>
      </c>
      <c r="EB15" s="172">
        <f t="shared" si="16"/>
        <v>1</v>
      </c>
      <c r="EC15" s="172">
        <f t="shared" si="16"/>
        <v>1</v>
      </c>
      <c r="ED15" s="172">
        <f t="shared" si="16"/>
        <v>1</v>
      </c>
      <c r="EE15" s="172">
        <f t="shared" si="16"/>
        <v>1</v>
      </c>
      <c r="EF15" s="172">
        <f t="shared" si="16"/>
        <v>1</v>
      </c>
      <c r="EG15" s="172">
        <f t="shared" si="6"/>
        <v>0</v>
      </c>
    </row>
    <row r="16" spans="1:137" x14ac:dyDescent="0.25">
      <c r="R16" s="31"/>
      <c r="T16" s="5"/>
      <c r="U16" s="13"/>
      <c r="V16" s="5"/>
      <c r="W16" s="5" t="str">
        <f t="shared" si="2"/>
        <v/>
      </c>
      <c r="X16" s="5"/>
      <c r="Y16" s="5"/>
      <c r="Z16" s="5"/>
      <c r="CB16" s="172">
        <f t="shared" si="11"/>
        <v>1</v>
      </c>
      <c r="CC16" s="172">
        <f t="shared" si="11"/>
        <v>1</v>
      </c>
      <c r="CD16" s="172">
        <f t="shared" si="11"/>
        <v>1</v>
      </c>
      <c r="CE16" s="172">
        <f t="shared" si="11"/>
        <v>1</v>
      </c>
      <c r="CF16" s="172">
        <f t="shared" si="11"/>
        <v>1</v>
      </c>
      <c r="CG16" s="172">
        <f t="shared" si="11"/>
        <v>1</v>
      </c>
      <c r="CH16" s="172">
        <f t="shared" si="11"/>
        <v>1</v>
      </c>
      <c r="CI16" s="172">
        <f t="shared" si="11"/>
        <v>1</v>
      </c>
      <c r="CJ16" s="172">
        <f t="shared" si="11"/>
        <v>1</v>
      </c>
      <c r="CK16" s="172">
        <f t="shared" si="11"/>
        <v>1</v>
      </c>
      <c r="CL16" s="172">
        <f t="shared" si="11"/>
        <v>1</v>
      </c>
      <c r="CM16" s="172">
        <f t="shared" si="11"/>
        <v>1</v>
      </c>
      <c r="CN16" s="172">
        <f t="shared" si="11"/>
        <v>1</v>
      </c>
      <c r="CO16" s="172">
        <f t="shared" si="11"/>
        <v>1</v>
      </c>
      <c r="CP16" s="172">
        <f t="shared" si="11"/>
        <v>1</v>
      </c>
      <c r="CQ16" s="172">
        <f t="shared" ref="CQ16:CU31" si="21">IF(BF15="",CQ15,CQ15+1)</f>
        <v>1</v>
      </c>
      <c r="CR16" s="172">
        <f t="shared" si="21"/>
        <v>1</v>
      </c>
      <c r="CS16" s="172">
        <f t="shared" si="21"/>
        <v>1</v>
      </c>
      <c r="CT16" s="172">
        <f t="shared" si="21"/>
        <v>1</v>
      </c>
      <c r="CU16" s="172">
        <f t="shared" si="21"/>
        <v>1</v>
      </c>
      <c r="DA16" s="172">
        <v>12</v>
      </c>
      <c r="DB16" s="32" t="str">
        <f t="shared" si="19"/>
        <v xml:space="preserve"> </v>
      </c>
      <c r="DD16" s="172">
        <f t="shared" si="17"/>
        <v>1</v>
      </c>
      <c r="DE16" s="172">
        <v>14</v>
      </c>
      <c r="DL16" s="172">
        <f t="shared" si="12"/>
        <v>0</v>
      </c>
      <c r="DM16" s="172">
        <f t="shared" si="13"/>
        <v>1</v>
      </c>
      <c r="DN16" s="172">
        <f t="shared" si="14"/>
        <v>1</v>
      </c>
      <c r="DO16" s="172">
        <f t="shared" si="15"/>
        <v>1</v>
      </c>
      <c r="DP16" s="172">
        <f t="shared" si="15"/>
        <v>1</v>
      </c>
      <c r="DQ16" s="172">
        <f t="shared" si="15"/>
        <v>1</v>
      </c>
      <c r="DR16" s="172">
        <f t="shared" si="15"/>
        <v>1</v>
      </c>
      <c r="DS16" s="172">
        <f t="shared" si="15"/>
        <v>1</v>
      </c>
      <c r="DT16" s="172">
        <f t="shared" si="15"/>
        <v>1</v>
      </c>
      <c r="DU16" s="172">
        <f t="shared" si="15"/>
        <v>1</v>
      </c>
      <c r="DV16" s="172">
        <f t="shared" si="18"/>
        <v>1</v>
      </c>
      <c r="DW16" s="172">
        <f t="shared" si="16"/>
        <v>1</v>
      </c>
      <c r="DX16" s="172">
        <f t="shared" si="16"/>
        <v>1</v>
      </c>
      <c r="DY16" s="172">
        <f t="shared" si="16"/>
        <v>1</v>
      </c>
      <c r="DZ16" s="172">
        <f t="shared" si="16"/>
        <v>1</v>
      </c>
      <c r="EA16" s="172">
        <f t="shared" si="16"/>
        <v>1</v>
      </c>
      <c r="EB16" s="172">
        <f t="shared" si="16"/>
        <v>1</v>
      </c>
      <c r="EC16" s="172">
        <f t="shared" si="16"/>
        <v>1</v>
      </c>
      <c r="ED16" s="172">
        <f t="shared" si="16"/>
        <v>1</v>
      </c>
      <c r="EE16" s="172">
        <f t="shared" si="16"/>
        <v>1</v>
      </c>
      <c r="EF16" s="172">
        <f t="shared" si="16"/>
        <v>1</v>
      </c>
      <c r="EG16" s="172">
        <f t="shared" si="6"/>
        <v>0</v>
      </c>
    </row>
    <row r="17" spans="18:137" x14ac:dyDescent="0.25">
      <c r="R17" s="31"/>
      <c r="T17" s="5"/>
      <c r="U17" s="13"/>
      <c r="V17" s="5"/>
      <c r="W17" s="5" t="str">
        <f t="shared" si="2"/>
        <v/>
      </c>
      <c r="X17" s="5"/>
      <c r="Y17" s="5"/>
      <c r="Z17" s="5"/>
      <c r="CB17" s="172">
        <f t="shared" ref="CB17:CQ32" si="22">IF(AQ16="",CB16,CB16+1)</f>
        <v>1</v>
      </c>
      <c r="CC17" s="172">
        <f t="shared" si="22"/>
        <v>1</v>
      </c>
      <c r="CD17" s="172">
        <f t="shared" si="22"/>
        <v>1</v>
      </c>
      <c r="CE17" s="172">
        <f t="shared" si="22"/>
        <v>1</v>
      </c>
      <c r="CF17" s="172">
        <f t="shared" si="22"/>
        <v>1</v>
      </c>
      <c r="CG17" s="172">
        <f t="shared" si="22"/>
        <v>1</v>
      </c>
      <c r="CH17" s="172">
        <f t="shared" si="22"/>
        <v>1</v>
      </c>
      <c r="CI17" s="172">
        <f t="shared" si="22"/>
        <v>1</v>
      </c>
      <c r="CJ17" s="172">
        <f t="shared" si="22"/>
        <v>1</v>
      </c>
      <c r="CK17" s="172">
        <f t="shared" si="22"/>
        <v>1</v>
      </c>
      <c r="CL17" s="172">
        <f t="shared" si="22"/>
        <v>1</v>
      </c>
      <c r="CM17" s="172">
        <f t="shared" si="22"/>
        <v>1</v>
      </c>
      <c r="CN17" s="172">
        <f t="shared" si="22"/>
        <v>1</v>
      </c>
      <c r="CO17" s="172">
        <f t="shared" si="22"/>
        <v>1</v>
      </c>
      <c r="CP17" s="172">
        <f t="shared" si="22"/>
        <v>1</v>
      </c>
      <c r="CQ17" s="172">
        <f t="shared" si="21"/>
        <v>1</v>
      </c>
      <c r="CR17" s="172">
        <f t="shared" si="21"/>
        <v>1</v>
      </c>
      <c r="CS17" s="172">
        <f t="shared" si="21"/>
        <v>1</v>
      </c>
      <c r="CT17" s="172">
        <f t="shared" si="21"/>
        <v>1</v>
      </c>
      <c r="CU17" s="172">
        <f t="shared" si="21"/>
        <v>1</v>
      </c>
      <c r="DB17" s="196" t="str">
        <f>IF(DB4="","","----")</f>
        <v/>
      </c>
      <c r="DD17" s="172">
        <f t="shared" si="17"/>
        <v>1</v>
      </c>
      <c r="DE17" s="172">
        <v>15</v>
      </c>
      <c r="DL17" s="172">
        <f t="shared" si="12"/>
        <v>0</v>
      </c>
      <c r="DM17" s="172">
        <f t="shared" si="13"/>
        <v>1</v>
      </c>
      <c r="DN17" s="172">
        <f t="shared" si="14"/>
        <v>1</v>
      </c>
      <c r="DO17" s="172">
        <f t="shared" si="15"/>
        <v>1</v>
      </c>
      <c r="DP17" s="172">
        <f t="shared" si="15"/>
        <v>1</v>
      </c>
      <c r="DQ17" s="172">
        <f t="shared" si="15"/>
        <v>1</v>
      </c>
      <c r="DR17" s="172">
        <f t="shared" si="15"/>
        <v>1</v>
      </c>
      <c r="DS17" s="172">
        <f t="shared" si="15"/>
        <v>1</v>
      </c>
      <c r="DT17" s="172">
        <f t="shared" si="15"/>
        <v>1</v>
      </c>
      <c r="DU17" s="172">
        <f t="shared" si="15"/>
        <v>1</v>
      </c>
      <c r="DV17" s="172">
        <f t="shared" si="18"/>
        <v>1</v>
      </c>
      <c r="DW17" s="172">
        <f t="shared" si="16"/>
        <v>1</v>
      </c>
      <c r="DX17" s="172">
        <f t="shared" si="16"/>
        <v>1</v>
      </c>
      <c r="DY17" s="172">
        <f t="shared" si="16"/>
        <v>1</v>
      </c>
      <c r="DZ17" s="172">
        <f t="shared" si="16"/>
        <v>1</v>
      </c>
      <c r="EA17" s="172">
        <f t="shared" si="16"/>
        <v>1</v>
      </c>
      <c r="EB17" s="172">
        <f t="shared" si="16"/>
        <v>1</v>
      </c>
      <c r="EC17" s="172">
        <f t="shared" si="16"/>
        <v>1</v>
      </c>
      <c r="ED17" s="172">
        <f t="shared" si="16"/>
        <v>1</v>
      </c>
      <c r="EE17" s="172">
        <f t="shared" si="16"/>
        <v>1</v>
      </c>
      <c r="EF17" s="172">
        <f t="shared" si="16"/>
        <v>1</v>
      </c>
      <c r="EG17" s="172">
        <f t="shared" si="6"/>
        <v>0</v>
      </c>
    </row>
    <row r="18" spans="18:137" x14ac:dyDescent="0.25">
      <c r="R18" s="31"/>
      <c r="T18" s="5"/>
      <c r="U18" s="13"/>
      <c r="V18" s="5"/>
      <c r="W18" s="5" t="str">
        <f t="shared" si="2"/>
        <v/>
      </c>
      <c r="X18" s="5"/>
      <c r="Y18" s="5"/>
      <c r="Z18" s="5"/>
      <c r="CB18" s="172">
        <f t="shared" si="22"/>
        <v>1</v>
      </c>
      <c r="CC18" s="172">
        <f t="shared" si="22"/>
        <v>1</v>
      </c>
      <c r="CD18" s="172">
        <f t="shared" si="22"/>
        <v>1</v>
      </c>
      <c r="CE18" s="172">
        <f t="shared" si="22"/>
        <v>1</v>
      </c>
      <c r="CF18" s="172">
        <f t="shared" si="22"/>
        <v>1</v>
      </c>
      <c r="CG18" s="172">
        <f t="shared" si="22"/>
        <v>1</v>
      </c>
      <c r="CH18" s="172">
        <f t="shared" si="22"/>
        <v>1</v>
      </c>
      <c r="CI18" s="172">
        <f t="shared" si="22"/>
        <v>1</v>
      </c>
      <c r="CJ18" s="172">
        <f t="shared" si="22"/>
        <v>1</v>
      </c>
      <c r="CK18" s="172">
        <f t="shared" si="22"/>
        <v>1</v>
      </c>
      <c r="CL18" s="172">
        <f t="shared" si="22"/>
        <v>1</v>
      </c>
      <c r="CM18" s="172">
        <f t="shared" si="22"/>
        <v>1</v>
      </c>
      <c r="CN18" s="172">
        <f t="shared" si="22"/>
        <v>1</v>
      </c>
      <c r="CO18" s="172">
        <f t="shared" si="22"/>
        <v>1</v>
      </c>
      <c r="CP18" s="172">
        <f t="shared" si="22"/>
        <v>1</v>
      </c>
      <c r="CQ18" s="172">
        <f t="shared" si="21"/>
        <v>1</v>
      </c>
      <c r="CR18" s="172">
        <f t="shared" si="21"/>
        <v>1</v>
      </c>
      <c r="CS18" s="172">
        <f t="shared" si="21"/>
        <v>1</v>
      </c>
      <c r="CT18" s="172">
        <f t="shared" si="21"/>
        <v>1</v>
      </c>
      <c r="CU18" s="172">
        <f t="shared" si="21"/>
        <v>1</v>
      </c>
      <c r="DA18" s="172"/>
      <c r="DB18" s="32" t="str">
        <f>IF(DB19="","",CONCATENATE("Warband ",CZ19," ",DG18))</f>
        <v/>
      </c>
      <c r="DD18" s="172">
        <f t="shared" si="17"/>
        <v>1</v>
      </c>
      <c r="DE18" s="172">
        <v>16</v>
      </c>
      <c r="DG18" s="49" t="str">
        <f>CONCATENATE("   ",DH18,"/",DI18,IF(DH18&gt;DI18," !",""))</f>
        <v xml:space="preserve">   0/12</v>
      </c>
      <c r="DH18" s="172">
        <f t="shared" ref="DH18" si="23">INDEX($CB$1:$CU$1,CZ19)+DJ18</f>
        <v>0</v>
      </c>
      <c r="DI18" s="172">
        <f t="shared" ref="DI18" si="24">IF(OR(DB19=$CW$8,DB19=$CW$9,DB19=$CW$10),0,12)</f>
        <v>12</v>
      </c>
      <c r="DL18" s="172">
        <f t="shared" si="12"/>
        <v>0</v>
      </c>
      <c r="DM18" s="172">
        <f t="shared" si="13"/>
        <v>1</v>
      </c>
      <c r="DN18" s="172">
        <f t="shared" si="14"/>
        <v>1</v>
      </c>
      <c r="DO18" s="172">
        <f t="shared" si="15"/>
        <v>1</v>
      </c>
      <c r="DP18" s="172">
        <f t="shared" si="15"/>
        <v>1</v>
      </c>
      <c r="DQ18" s="172">
        <f t="shared" si="15"/>
        <v>1</v>
      </c>
      <c r="DR18" s="172">
        <f t="shared" si="15"/>
        <v>1</v>
      </c>
      <c r="DS18" s="172">
        <f t="shared" si="15"/>
        <v>1</v>
      </c>
      <c r="DT18" s="172">
        <f t="shared" si="15"/>
        <v>1</v>
      </c>
      <c r="DU18" s="172">
        <f t="shared" si="15"/>
        <v>1</v>
      </c>
      <c r="DV18" s="172">
        <f t="shared" si="18"/>
        <v>1</v>
      </c>
      <c r="DW18" s="172">
        <f t="shared" si="16"/>
        <v>1</v>
      </c>
      <c r="DX18" s="172">
        <f t="shared" si="16"/>
        <v>1</v>
      </c>
      <c r="DY18" s="172">
        <f t="shared" si="16"/>
        <v>1</v>
      </c>
      <c r="DZ18" s="172">
        <f t="shared" si="16"/>
        <v>1</v>
      </c>
      <c r="EA18" s="172">
        <f t="shared" si="16"/>
        <v>1</v>
      </c>
      <c r="EB18" s="172">
        <f t="shared" si="16"/>
        <v>1</v>
      </c>
      <c r="EC18" s="172">
        <f t="shared" si="16"/>
        <v>1</v>
      </c>
      <c r="ED18" s="172">
        <f t="shared" si="16"/>
        <v>1</v>
      </c>
      <c r="EE18" s="172">
        <f t="shared" si="16"/>
        <v>1</v>
      </c>
      <c r="EF18" s="172">
        <f t="shared" si="16"/>
        <v>1</v>
      </c>
      <c r="EG18" s="172">
        <f t="shared" si="6"/>
        <v>0</v>
      </c>
    </row>
    <row r="19" spans="18:137" x14ac:dyDescent="0.25">
      <c r="R19" s="31"/>
      <c r="T19" s="5"/>
      <c r="U19" s="13"/>
      <c r="V19" s="5"/>
      <c r="W19" s="5" t="str">
        <f t="shared" si="2"/>
        <v/>
      </c>
      <c r="X19" s="5"/>
      <c r="Y19" s="5"/>
      <c r="Z19" s="5"/>
      <c r="CB19" s="172">
        <f t="shared" si="22"/>
        <v>1</v>
      </c>
      <c r="CC19" s="172">
        <f t="shared" si="22"/>
        <v>1</v>
      </c>
      <c r="CD19" s="172">
        <f t="shared" si="22"/>
        <v>1</v>
      </c>
      <c r="CE19" s="172">
        <f t="shared" si="22"/>
        <v>1</v>
      </c>
      <c r="CF19" s="172">
        <f t="shared" si="22"/>
        <v>1</v>
      </c>
      <c r="CG19" s="172">
        <f t="shared" si="22"/>
        <v>1</v>
      </c>
      <c r="CH19" s="172">
        <f t="shared" si="22"/>
        <v>1</v>
      </c>
      <c r="CI19" s="172">
        <f t="shared" si="22"/>
        <v>1</v>
      </c>
      <c r="CJ19" s="172">
        <f t="shared" si="22"/>
        <v>1</v>
      </c>
      <c r="CK19" s="172">
        <f t="shared" si="22"/>
        <v>1</v>
      </c>
      <c r="CL19" s="172">
        <f t="shared" si="22"/>
        <v>1</v>
      </c>
      <c r="CM19" s="172">
        <f t="shared" si="22"/>
        <v>1</v>
      </c>
      <c r="CN19" s="172">
        <f t="shared" si="22"/>
        <v>1</v>
      </c>
      <c r="CO19" s="172">
        <f t="shared" si="22"/>
        <v>1</v>
      </c>
      <c r="CP19" s="172">
        <f t="shared" si="22"/>
        <v>1</v>
      </c>
      <c r="CQ19" s="172">
        <f t="shared" si="21"/>
        <v>1</v>
      </c>
      <c r="CR19" s="172">
        <f t="shared" si="21"/>
        <v>1</v>
      </c>
      <c r="CS19" s="172">
        <f t="shared" si="21"/>
        <v>1</v>
      </c>
      <c r="CT19" s="172">
        <f t="shared" si="21"/>
        <v>1</v>
      </c>
      <c r="CU19" s="172">
        <f t="shared" si="21"/>
        <v>1</v>
      </c>
      <c r="CZ19" s="172">
        <v>2</v>
      </c>
      <c r="DA19" s="172" t="s">
        <v>278</v>
      </c>
      <c r="DB19" s="32" t="str">
        <f>T(LOOKUP(CZ19,$DM$1:$EF$1,$DM$2:$EF$2))</f>
        <v/>
      </c>
      <c r="DD19" s="172">
        <f t="shared" si="17"/>
        <v>1</v>
      </c>
      <c r="DE19" s="172">
        <v>17</v>
      </c>
      <c r="DL19" s="172">
        <f t="shared" si="12"/>
        <v>0</v>
      </c>
      <c r="DM19" s="172">
        <f t="shared" si="13"/>
        <v>1</v>
      </c>
      <c r="DN19" s="172">
        <f t="shared" si="14"/>
        <v>1</v>
      </c>
      <c r="DO19" s="172">
        <f t="shared" si="15"/>
        <v>1</v>
      </c>
      <c r="DP19" s="172">
        <f t="shared" si="15"/>
        <v>1</v>
      </c>
      <c r="DQ19" s="172">
        <f t="shared" si="15"/>
        <v>1</v>
      </c>
      <c r="DR19" s="172">
        <f t="shared" si="15"/>
        <v>1</v>
      </c>
      <c r="DS19" s="172">
        <f t="shared" si="15"/>
        <v>1</v>
      </c>
      <c r="DT19" s="172">
        <f t="shared" si="15"/>
        <v>1</v>
      </c>
      <c r="DU19" s="172">
        <f t="shared" si="15"/>
        <v>1</v>
      </c>
      <c r="DV19" s="172">
        <f t="shared" si="18"/>
        <v>1</v>
      </c>
      <c r="DW19" s="172">
        <f t="shared" si="16"/>
        <v>1</v>
      </c>
      <c r="DX19" s="172">
        <f t="shared" si="16"/>
        <v>1</v>
      </c>
      <c r="DY19" s="172">
        <f t="shared" si="16"/>
        <v>1</v>
      </c>
      <c r="DZ19" s="172">
        <f t="shared" si="16"/>
        <v>1</v>
      </c>
      <c r="EA19" s="172">
        <f t="shared" si="16"/>
        <v>1</v>
      </c>
      <c r="EB19" s="172">
        <f t="shared" si="16"/>
        <v>1</v>
      </c>
      <c r="EC19" s="172">
        <f t="shared" si="16"/>
        <v>1</v>
      </c>
      <c r="ED19" s="172">
        <f t="shared" si="16"/>
        <v>1</v>
      </c>
      <c r="EE19" s="172">
        <f t="shared" si="16"/>
        <v>1</v>
      </c>
      <c r="EF19" s="172">
        <f t="shared" si="16"/>
        <v>1</v>
      </c>
      <c r="EG19" s="172">
        <f t="shared" si="6"/>
        <v>0</v>
      </c>
    </row>
    <row r="20" spans="18:137" x14ac:dyDescent="0.25">
      <c r="R20" s="31"/>
      <c r="T20" s="5"/>
      <c r="U20" s="13"/>
      <c r="V20" s="5"/>
      <c r="W20" s="5" t="str">
        <f t="shared" si="2"/>
        <v/>
      </c>
      <c r="X20" s="5"/>
      <c r="Y20" s="5"/>
      <c r="Z20" s="5"/>
      <c r="CB20" s="172">
        <f t="shared" si="22"/>
        <v>1</v>
      </c>
      <c r="CC20" s="172">
        <f t="shared" si="22"/>
        <v>1</v>
      </c>
      <c r="CD20" s="172">
        <f t="shared" si="22"/>
        <v>1</v>
      </c>
      <c r="CE20" s="172">
        <f t="shared" si="22"/>
        <v>1</v>
      </c>
      <c r="CF20" s="172">
        <f t="shared" si="22"/>
        <v>1</v>
      </c>
      <c r="CG20" s="172">
        <f t="shared" si="22"/>
        <v>1</v>
      </c>
      <c r="CH20" s="172">
        <f t="shared" si="22"/>
        <v>1</v>
      </c>
      <c r="CI20" s="172">
        <f t="shared" si="22"/>
        <v>1</v>
      </c>
      <c r="CJ20" s="172">
        <f t="shared" si="22"/>
        <v>1</v>
      </c>
      <c r="CK20" s="172">
        <f t="shared" si="22"/>
        <v>1</v>
      </c>
      <c r="CL20" s="172">
        <f t="shared" si="22"/>
        <v>1</v>
      </c>
      <c r="CM20" s="172">
        <f t="shared" si="22"/>
        <v>1</v>
      </c>
      <c r="CN20" s="172">
        <f t="shared" si="22"/>
        <v>1</v>
      </c>
      <c r="CO20" s="172">
        <f t="shared" si="22"/>
        <v>1</v>
      </c>
      <c r="CP20" s="172">
        <f t="shared" si="22"/>
        <v>1</v>
      </c>
      <c r="CQ20" s="172">
        <f t="shared" si="21"/>
        <v>1</v>
      </c>
      <c r="CR20" s="172">
        <f t="shared" si="21"/>
        <v>1</v>
      </c>
      <c r="CS20" s="172">
        <f t="shared" si="21"/>
        <v>1</v>
      </c>
      <c r="CT20" s="172">
        <f t="shared" si="21"/>
        <v>1</v>
      </c>
      <c r="CU20" s="172">
        <f t="shared" si="21"/>
        <v>1</v>
      </c>
      <c r="DA20" s="172">
        <v>1</v>
      </c>
      <c r="DB20" s="32" t="str">
        <f t="shared" ref="DB20:DB31" si="25">T(CONCATENATE(LOOKUP(DA20,CC$3:CC$80,AR$3:AR$80)," ",LOOKUP(DA20,CC$3:CC$80,$CA$3:$CA$80)))</f>
        <v xml:space="preserve"> </v>
      </c>
      <c r="DD20" s="172">
        <f t="shared" si="17"/>
        <v>1</v>
      </c>
      <c r="DE20" s="172">
        <v>18</v>
      </c>
      <c r="DL20" s="172">
        <f t="shared" si="12"/>
        <v>0</v>
      </c>
      <c r="DM20" s="172">
        <f t="shared" si="13"/>
        <v>1</v>
      </c>
      <c r="DN20" s="172">
        <f t="shared" si="14"/>
        <v>1</v>
      </c>
      <c r="DO20" s="172">
        <f t="shared" ref="DO20:DU35" si="26">IF(OR($CX19=0,ISERROR(SEARCH(DO$1,SUBSTITUTE($CX19,DY$1,"")))),DO19,DO19+1)</f>
        <v>1</v>
      </c>
      <c r="DP20" s="172">
        <f t="shared" si="26"/>
        <v>1</v>
      </c>
      <c r="DQ20" s="172">
        <f t="shared" si="26"/>
        <v>1</v>
      </c>
      <c r="DR20" s="172">
        <f t="shared" si="26"/>
        <v>1</v>
      </c>
      <c r="DS20" s="172">
        <f t="shared" si="26"/>
        <v>1</v>
      </c>
      <c r="DT20" s="172">
        <f t="shared" si="26"/>
        <v>1</v>
      </c>
      <c r="DU20" s="172">
        <f t="shared" si="26"/>
        <v>1</v>
      </c>
      <c r="DV20" s="172">
        <f t="shared" si="18"/>
        <v>1</v>
      </c>
      <c r="DW20" s="172">
        <f t="shared" si="18"/>
        <v>1</v>
      </c>
      <c r="DX20" s="172">
        <f t="shared" si="18"/>
        <v>1</v>
      </c>
      <c r="DY20" s="172">
        <f t="shared" si="18"/>
        <v>1</v>
      </c>
      <c r="DZ20" s="172">
        <f t="shared" si="18"/>
        <v>1</v>
      </c>
      <c r="EA20" s="172">
        <f t="shared" si="18"/>
        <v>1</v>
      </c>
      <c r="EB20" s="172">
        <f t="shared" si="18"/>
        <v>1</v>
      </c>
      <c r="EC20" s="172">
        <f t="shared" si="18"/>
        <v>1</v>
      </c>
      <c r="ED20" s="172">
        <f t="shared" si="18"/>
        <v>1</v>
      </c>
      <c r="EE20" s="172">
        <f t="shared" si="18"/>
        <v>1</v>
      </c>
      <c r="EF20" s="172">
        <f t="shared" si="18"/>
        <v>1</v>
      </c>
      <c r="EG20" s="172">
        <f t="shared" si="6"/>
        <v>0</v>
      </c>
    </row>
    <row r="21" spans="18:137" x14ac:dyDescent="0.25">
      <c r="T21" s="5"/>
      <c r="U21" s="13"/>
      <c r="V21" s="5"/>
      <c r="W21" s="5" t="str">
        <f t="shared" si="2"/>
        <v/>
      </c>
      <c r="X21" s="5"/>
      <c r="Y21" s="5"/>
      <c r="Z21" s="5"/>
      <c r="CB21" s="172">
        <f t="shared" si="22"/>
        <v>1</v>
      </c>
      <c r="CC21" s="172">
        <f t="shared" si="22"/>
        <v>1</v>
      </c>
      <c r="CD21" s="172">
        <f t="shared" si="22"/>
        <v>1</v>
      </c>
      <c r="CE21" s="172">
        <f t="shared" si="22"/>
        <v>1</v>
      </c>
      <c r="CF21" s="172">
        <f t="shared" si="22"/>
        <v>1</v>
      </c>
      <c r="CG21" s="172">
        <f t="shared" si="22"/>
        <v>1</v>
      </c>
      <c r="CH21" s="172">
        <f t="shared" si="22"/>
        <v>1</v>
      </c>
      <c r="CI21" s="172">
        <f t="shared" si="22"/>
        <v>1</v>
      </c>
      <c r="CJ21" s="172">
        <f t="shared" si="22"/>
        <v>1</v>
      </c>
      <c r="CK21" s="172">
        <f t="shared" si="22"/>
        <v>1</v>
      </c>
      <c r="CL21" s="172">
        <f t="shared" si="22"/>
        <v>1</v>
      </c>
      <c r="CM21" s="172">
        <f t="shared" si="22"/>
        <v>1</v>
      </c>
      <c r="CN21" s="172">
        <f t="shared" si="22"/>
        <v>1</v>
      </c>
      <c r="CO21" s="172">
        <f t="shared" si="22"/>
        <v>1</v>
      </c>
      <c r="CP21" s="172">
        <f t="shared" si="22"/>
        <v>1</v>
      </c>
      <c r="CQ21" s="172">
        <f t="shared" si="21"/>
        <v>1</v>
      </c>
      <c r="CR21" s="172">
        <f t="shared" si="21"/>
        <v>1</v>
      </c>
      <c r="CS21" s="172">
        <f t="shared" si="21"/>
        <v>1</v>
      </c>
      <c r="CT21" s="172">
        <f t="shared" si="21"/>
        <v>1</v>
      </c>
      <c r="CU21" s="172">
        <f t="shared" si="21"/>
        <v>1</v>
      </c>
      <c r="DA21" s="172">
        <v>2</v>
      </c>
      <c r="DB21" s="32" t="str">
        <f t="shared" si="25"/>
        <v xml:space="preserve"> </v>
      </c>
      <c r="DD21" s="172">
        <f t="shared" si="17"/>
        <v>1</v>
      </c>
      <c r="DE21" s="172">
        <v>19</v>
      </c>
      <c r="DL21" s="172">
        <f t="shared" si="12"/>
        <v>0</v>
      </c>
      <c r="DM21" s="172">
        <f t="shared" si="13"/>
        <v>1</v>
      </c>
      <c r="DN21" s="172">
        <f t="shared" si="14"/>
        <v>1</v>
      </c>
      <c r="DO21" s="172">
        <f t="shared" si="26"/>
        <v>1</v>
      </c>
      <c r="DP21" s="172">
        <f t="shared" si="26"/>
        <v>1</v>
      </c>
      <c r="DQ21" s="172">
        <f t="shared" si="26"/>
        <v>1</v>
      </c>
      <c r="DR21" s="172">
        <f t="shared" si="26"/>
        <v>1</v>
      </c>
      <c r="DS21" s="172">
        <f t="shared" si="26"/>
        <v>1</v>
      </c>
      <c r="DT21" s="172">
        <f t="shared" si="26"/>
        <v>1</v>
      </c>
      <c r="DU21" s="172">
        <f t="shared" si="26"/>
        <v>1</v>
      </c>
      <c r="DV21" s="172">
        <f t="shared" ref="DV21:EF36" si="27">IF(OR($CX20=0,ISERROR(SEARCH(DV$1,$CX20))),DV20,DV20+1)</f>
        <v>1</v>
      </c>
      <c r="DW21" s="172">
        <f t="shared" si="27"/>
        <v>1</v>
      </c>
      <c r="DX21" s="172">
        <f t="shared" si="27"/>
        <v>1</v>
      </c>
      <c r="DY21" s="172">
        <f t="shared" si="27"/>
        <v>1</v>
      </c>
      <c r="DZ21" s="172">
        <f t="shared" si="27"/>
        <v>1</v>
      </c>
      <c r="EA21" s="172">
        <f t="shared" si="27"/>
        <v>1</v>
      </c>
      <c r="EB21" s="172">
        <f t="shared" si="27"/>
        <v>1</v>
      </c>
      <c r="EC21" s="172">
        <f t="shared" si="27"/>
        <v>1</v>
      </c>
      <c r="ED21" s="172">
        <f t="shared" si="27"/>
        <v>1</v>
      </c>
      <c r="EE21" s="172">
        <f t="shared" si="27"/>
        <v>1</v>
      </c>
      <c r="EF21" s="172">
        <f t="shared" si="27"/>
        <v>1</v>
      </c>
      <c r="EG21" s="172">
        <f t="shared" si="6"/>
        <v>0</v>
      </c>
    </row>
    <row r="22" spans="18:137" x14ac:dyDescent="0.25">
      <c r="T22" s="5"/>
      <c r="U22" s="13"/>
      <c r="V22" s="5"/>
      <c r="W22" s="5" t="str">
        <f t="shared" si="2"/>
        <v/>
      </c>
      <c r="X22" s="5"/>
      <c r="Y22" s="5"/>
      <c r="Z22" s="5"/>
      <c r="CB22" s="172">
        <f t="shared" si="22"/>
        <v>1</v>
      </c>
      <c r="CC22" s="172">
        <f t="shared" si="22"/>
        <v>1</v>
      </c>
      <c r="CD22" s="172">
        <f t="shared" si="22"/>
        <v>1</v>
      </c>
      <c r="CE22" s="172">
        <f t="shared" si="22"/>
        <v>1</v>
      </c>
      <c r="CF22" s="172">
        <f t="shared" si="22"/>
        <v>1</v>
      </c>
      <c r="CG22" s="172">
        <f t="shared" si="22"/>
        <v>1</v>
      </c>
      <c r="CH22" s="172">
        <f t="shared" si="22"/>
        <v>1</v>
      </c>
      <c r="CI22" s="172">
        <f t="shared" si="22"/>
        <v>1</v>
      </c>
      <c r="CJ22" s="172">
        <f t="shared" si="22"/>
        <v>1</v>
      </c>
      <c r="CK22" s="172">
        <f t="shared" si="22"/>
        <v>1</v>
      </c>
      <c r="CL22" s="172">
        <f t="shared" si="22"/>
        <v>1</v>
      </c>
      <c r="CM22" s="172">
        <f t="shared" si="22"/>
        <v>1</v>
      </c>
      <c r="CN22" s="172">
        <f t="shared" si="22"/>
        <v>1</v>
      </c>
      <c r="CO22" s="172">
        <f t="shared" si="22"/>
        <v>1</v>
      </c>
      <c r="CP22" s="172">
        <f t="shared" si="22"/>
        <v>1</v>
      </c>
      <c r="CQ22" s="172">
        <f t="shared" si="21"/>
        <v>1</v>
      </c>
      <c r="CR22" s="172">
        <f t="shared" si="21"/>
        <v>1</v>
      </c>
      <c r="CS22" s="172">
        <f t="shared" si="21"/>
        <v>1</v>
      </c>
      <c r="CT22" s="172">
        <f t="shared" si="21"/>
        <v>1</v>
      </c>
      <c r="CU22" s="172">
        <f t="shared" si="21"/>
        <v>1</v>
      </c>
      <c r="DA22" s="172">
        <v>3</v>
      </c>
      <c r="DB22" s="32" t="str">
        <f t="shared" si="25"/>
        <v xml:space="preserve"> </v>
      </c>
      <c r="DD22" s="172">
        <f t="shared" si="17"/>
        <v>1</v>
      </c>
      <c r="DE22" s="172">
        <v>20</v>
      </c>
      <c r="DL22" s="172">
        <f t="shared" si="12"/>
        <v>0</v>
      </c>
      <c r="DM22" s="172">
        <f t="shared" si="13"/>
        <v>1</v>
      </c>
      <c r="DN22" s="172">
        <f t="shared" si="14"/>
        <v>1</v>
      </c>
      <c r="DO22" s="172">
        <f t="shared" si="26"/>
        <v>1</v>
      </c>
      <c r="DP22" s="172">
        <f t="shared" si="26"/>
        <v>1</v>
      </c>
      <c r="DQ22" s="172">
        <f t="shared" si="26"/>
        <v>1</v>
      </c>
      <c r="DR22" s="172">
        <f t="shared" si="26"/>
        <v>1</v>
      </c>
      <c r="DS22" s="172">
        <f t="shared" si="26"/>
        <v>1</v>
      </c>
      <c r="DT22" s="172">
        <f t="shared" si="26"/>
        <v>1</v>
      </c>
      <c r="DU22" s="172">
        <f t="shared" si="26"/>
        <v>1</v>
      </c>
      <c r="DV22" s="172">
        <f t="shared" si="27"/>
        <v>1</v>
      </c>
      <c r="DW22" s="172">
        <f t="shared" si="27"/>
        <v>1</v>
      </c>
      <c r="DX22" s="172">
        <f t="shared" si="27"/>
        <v>1</v>
      </c>
      <c r="DY22" s="172">
        <f t="shared" si="27"/>
        <v>1</v>
      </c>
      <c r="DZ22" s="172">
        <f t="shared" si="27"/>
        <v>1</v>
      </c>
      <c r="EA22" s="172">
        <f t="shared" si="27"/>
        <v>1</v>
      </c>
      <c r="EB22" s="172">
        <f t="shared" si="27"/>
        <v>1</v>
      </c>
      <c r="EC22" s="172">
        <f t="shared" si="27"/>
        <v>1</v>
      </c>
      <c r="ED22" s="172">
        <f t="shared" si="27"/>
        <v>1</v>
      </c>
      <c r="EE22" s="172">
        <f t="shared" si="27"/>
        <v>1</v>
      </c>
      <c r="EF22" s="172">
        <f t="shared" si="27"/>
        <v>1</v>
      </c>
      <c r="EG22" s="172">
        <f t="shared" si="6"/>
        <v>0</v>
      </c>
    </row>
    <row r="23" spans="18:137" x14ac:dyDescent="0.25">
      <c r="T23" s="5"/>
      <c r="U23" s="13"/>
      <c r="V23" s="5"/>
      <c r="W23" s="5" t="str">
        <f t="shared" si="2"/>
        <v/>
      </c>
      <c r="X23" s="5"/>
      <c r="Y23" s="5"/>
      <c r="Z23" s="5"/>
      <c r="CB23" s="172">
        <f t="shared" si="22"/>
        <v>1</v>
      </c>
      <c r="CC23" s="172">
        <f t="shared" si="22"/>
        <v>1</v>
      </c>
      <c r="CD23" s="172">
        <f t="shared" si="22"/>
        <v>1</v>
      </c>
      <c r="CE23" s="172">
        <f t="shared" si="22"/>
        <v>1</v>
      </c>
      <c r="CF23" s="172">
        <f t="shared" si="22"/>
        <v>1</v>
      </c>
      <c r="CG23" s="172">
        <f t="shared" si="22"/>
        <v>1</v>
      </c>
      <c r="CH23" s="172">
        <f t="shared" si="22"/>
        <v>1</v>
      </c>
      <c r="CI23" s="172">
        <f t="shared" si="22"/>
        <v>1</v>
      </c>
      <c r="CJ23" s="172">
        <f t="shared" si="22"/>
        <v>1</v>
      </c>
      <c r="CK23" s="172">
        <f t="shared" si="22"/>
        <v>1</v>
      </c>
      <c r="CL23" s="172">
        <f t="shared" si="22"/>
        <v>1</v>
      </c>
      <c r="CM23" s="172">
        <f t="shared" si="22"/>
        <v>1</v>
      </c>
      <c r="CN23" s="172">
        <f t="shared" si="22"/>
        <v>1</v>
      </c>
      <c r="CO23" s="172">
        <f t="shared" si="22"/>
        <v>1</v>
      </c>
      <c r="CP23" s="172">
        <f t="shared" si="22"/>
        <v>1</v>
      </c>
      <c r="CQ23" s="172">
        <f t="shared" si="21"/>
        <v>1</v>
      </c>
      <c r="CR23" s="172">
        <f t="shared" si="21"/>
        <v>1</v>
      </c>
      <c r="CS23" s="172">
        <f t="shared" si="21"/>
        <v>1</v>
      </c>
      <c r="CT23" s="172">
        <f t="shared" si="21"/>
        <v>1</v>
      </c>
      <c r="CU23" s="172">
        <f t="shared" si="21"/>
        <v>1</v>
      </c>
      <c r="DA23" s="172">
        <v>4</v>
      </c>
      <c r="DB23" s="32" t="str">
        <f t="shared" si="25"/>
        <v xml:space="preserve"> </v>
      </c>
      <c r="DD23" s="172">
        <f t="shared" si="17"/>
        <v>1</v>
      </c>
      <c r="DE23" s="172">
        <v>21</v>
      </c>
      <c r="DL23" s="172">
        <f t="shared" si="12"/>
        <v>0</v>
      </c>
      <c r="DM23" s="172">
        <f t="shared" si="13"/>
        <v>1</v>
      </c>
      <c r="DN23" s="172">
        <f t="shared" si="14"/>
        <v>1</v>
      </c>
      <c r="DO23" s="172">
        <f t="shared" si="26"/>
        <v>1</v>
      </c>
      <c r="DP23" s="172">
        <f t="shared" si="26"/>
        <v>1</v>
      </c>
      <c r="DQ23" s="172">
        <f t="shared" si="26"/>
        <v>1</v>
      </c>
      <c r="DR23" s="172">
        <f t="shared" si="26"/>
        <v>1</v>
      </c>
      <c r="DS23" s="172">
        <f t="shared" si="26"/>
        <v>1</v>
      </c>
      <c r="DT23" s="172">
        <f t="shared" si="26"/>
        <v>1</v>
      </c>
      <c r="DU23" s="172">
        <f t="shared" si="26"/>
        <v>1</v>
      </c>
      <c r="DV23" s="172">
        <f t="shared" si="27"/>
        <v>1</v>
      </c>
      <c r="DW23" s="172">
        <f t="shared" si="27"/>
        <v>1</v>
      </c>
      <c r="DX23" s="172">
        <f t="shared" si="27"/>
        <v>1</v>
      </c>
      <c r="DY23" s="172">
        <f t="shared" si="27"/>
        <v>1</v>
      </c>
      <c r="DZ23" s="172">
        <f t="shared" si="27"/>
        <v>1</v>
      </c>
      <c r="EA23" s="172">
        <f t="shared" si="27"/>
        <v>1</v>
      </c>
      <c r="EB23" s="172">
        <f t="shared" si="27"/>
        <v>1</v>
      </c>
      <c r="EC23" s="172">
        <f t="shared" si="27"/>
        <v>1</v>
      </c>
      <c r="ED23" s="172">
        <f t="shared" si="27"/>
        <v>1</v>
      </c>
      <c r="EE23" s="172">
        <f t="shared" si="27"/>
        <v>1</v>
      </c>
      <c r="EF23" s="172">
        <f t="shared" si="27"/>
        <v>1</v>
      </c>
      <c r="EG23" s="172">
        <f t="shared" si="6"/>
        <v>0</v>
      </c>
    </row>
    <row r="24" spans="18:137" x14ac:dyDescent="0.25">
      <c r="T24" s="5"/>
      <c r="U24" s="13"/>
      <c r="V24" s="5"/>
      <c r="W24" s="5" t="str">
        <f t="shared" si="2"/>
        <v/>
      </c>
      <c r="X24" s="5"/>
      <c r="Y24" s="5"/>
      <c r="Z24" s="5"/>
      <c r="CB24" s="172">
        <f t="shared" si="22"/>
        <v>1</v>
      </c>
      <c r="CC24" s="172">
        <f t="shared" si="22"/>
        <v>1</v>
      </c>
      <c r="CD24" s="172">
        <f t="shared" si="22"/>
        <v>1</v>
      </c>
      <c r="CE24" s="172">
        <f t="shared" si="22"/>
        <v>1</v>
      </c>
      <c r="CF24" s="172">
        <f t="shared" si="22"/>
        <v>1</v>
      </c>
      <c r="CG24" s="172">
        <f t="shared" si="22"/>
        <v>1</v>
      </c>
      <c r="CH24" s="172">
        <f t="shared" si="22"/>
        <v>1</v>
      </c>
      <c r="CI24" s="172">
        <f t="shared" si="22"/>
        <v>1</v>
      </c>
      <c r="CJ24" s="172">
        <f t="shared" si="22"/>
        <v>1</v>
      </c>
      <c r="CK24" s="172">
        <f t="shared" si="22"/>
        <v>1</v>
      </c>
      <c r="CL24" s="172">
        <f t="shared" si="22"/>
        <v>1</v>
      </c>
      <c r="CM24" s="172">
        <f t="shared" si="22"/>
        <v>1</v>
      </c>
      <c r="CN24" s="172">
        <f t="shared" si="22"/>
        <v>1</v>
      </c>
      <c r="CO24" s="172">
        <f t="shared" si="22"/>
        <v>1</v>
      </c>
      <c r="CP24" s="172">
        <f t="shared" si="22"/>
        <v>1</v>
      </c>
      <c r="CQ24" s="172">
        <f t="shared" si="21"/>
        <v>1</v>
      </c>
      <c r="CR24" s="172">
        <f t="shared" si="21"/>
        <v>1</v>
      </c>
      <c r="CS24" s="172">
        <f t="shared" si="21"/>
        <v>1</v>
      </c>
      <c r="CT24" s="172">
        <f t="shared" si="21"/>
        <v>1</v>
      </c>
      <c r="CU24" s="172">
        <f t="shared" si="21"/>
        <v>1</v>
      </c>
      <c r="DA24" s="172">
        <v>5</v>
      </c>
      <c r="DB24" s="32" t="str">
        <f t="shared" si="25"/>
        <v xml:space="preserve"> </v>
      </c>
      <c r="DD24" s="172">
        <f t="shared" si="17"/>
        <v>1</v>
      </c>
      <c r="DE24" s="172">
        <v>22</v>
      </c>
      <c r="DL24" s="172">
        <f t="shared" si="12"/>
        <v>0</v>
      </c>
      <c r="DM24" s="172">
        <f t="shared" si="13"/>
        <v>1</v>
      </c>
      <c r="DN24" s="172">
        <f t="shared" si="14"/>
        <v>1</v>
      </c>
      <c r="DO24" s="172">
        <f t="shared" si="26"/>
        <v>1</v>
      </c>
      <c r="DP24" s="172">
        <f t="shared" si="26"/>
        <v>1</v>
      </c>
      <c r="DQ24" s="172">
        <f t="shared" si="26"/>
        <v>1</v>
      </c>
      <c r="DR24" s="172">
        <f t="shared" si="26"/>
        <v>1</v>
      </c>
      <c r="DS24" s="172">
        <f t="shared" si="26"/>
        <v>1</v>
      </c>
      <c r="DT24" s="172">
        <f t="shared" si="26"/>
        <v>1</v>
      </c>
      <c r="DU24" s="172">
        <f t="shared" si="26"/>
        <v>1</v>
      </c>
      <c r="DV24" s="172">
        <f t="shared" si="27"/>
        <v>1</v>
      </c>
      <c r="DW24" s="172">
        <f t="shared" si="27"/>
        <v>1</v>
      </c>
      <c r="DX24" s="172">
        <f t="shared" si="27"/>
        <v>1</v>
      </c>
      <c r="DY24" s="172">
        <f t="shared" si="27"/>
        <v>1</v>
      </c>
      <c r="DZ24" s="172">
        <f t="shared" si="27"/>
        <v>1</v>
      </c>
      <c r="EA24" s="172">
        <f t="shared" si="27"/>
        <v>1</v>
      </c>
      <c r="EB24" s="172">
        <f t="shared" si="27"/>
        <v>1</v>
      </c>
      <c r="EC24" s="172">
        <f t="shared" si="27"/>
        <v>1</v>
      </c>
      <c r="ED24" s="172">
        <f t="shared" si="27"/>
        <v>1</v>
      </c>
      <c r="EE24" s="172">
        <f t="shared" si="27"/>
        <v>1</v>
      </c>
      <c r="EF24" s="172">
        <f t="shared" si="27"/>
        <v>1</v>
      </c>
      <c r="EG24" s="172">
        <f t="shared" si="6"/>
        <v>0</v>
      </c>
    </row>
    <row r="25" spans="18:137" x14ac:dyDescent="0.25">
      <c r="T25" s="5"/>
      <c r="U25" s="13"/>
      <c r="V25" s="5"/>
      <c r="W25" s="5" t="str">
        <f t="shared" si="2"/>
        <v/>
      </c>
      <c r="X25" s="5"/>
      <c r="Y25" s="5"/>
      <c r="Z25" s="5"/>
      <c r="CB25" s="172">
        <f t="shared" si="22"/>
        <v>1</v>
      </c>
      <c r="CC25" s="172">
        <f t="shared" si="22"/>
        <v>1</v>
      </c>
      <c r="CD25" s="172">
        <f t="shared" si="22"/>
        <v>1</v>
      </c>
      <c r="CE25" s="172">
        <f t="shared" si="22"/>
        <v>1</v>
      </c>
      <c r="CF25" s="172">
        <f t="shared" si="22"/>
        <v>1</v>
      </c>
      <c r="CG25" s="172">
        <f t="shared" si="22"/>
        <v>1</v>
      </c>
      <c r="CH25" s="172">
        <f t="shared" si="22"/>
        <v>1</v>
      </c>
      <c r="CI25" s="172">
        <f t="shared" si="22"/>
        <v>1</v>
      </c>
      <c r="CJ25" s="172">
        <f t="shared" si="22"/>
        <v>1</v>
      </c>
      <c r="CK25" s="172">
        <f t="shared" si="22"/>
        <v>1</v>
      </c>
      <c r="CL25" s="172">
        <f t="shared" si="22"/>
        <v>1</v>
      </c>
      <c r="CM25" s="172">
        <f t="shared" si="22"/>
        <v>1</v>
      </c>
      <c r="CN25" s="172">
        <f t="shared" si="22"/>
        <v>1</v>
      </c>
      <c r="CO25" s="172">
        <f t="shared" si="22"/>
        <v>1</v>
      </c>
      <c r="CP25" s="172">
        <f t="shared" si="22"/>
        <v>1</v>
      </c>
      <c r="CQ25" s="172">
        <f t="shared" si="21"/>
        <v>1</v>
      </c>
      <c r="CR25" s="172">
        <f t="shared" si="21"/>
        <v>1</v>
      </c>
      <c r="CS25" s="172">
        <f t="shared" si="21"/>
        <v>1</v>
      </c>
      <c r="CT25" s="172">
        <f t="shared" si="21"/>
        <v>1</v>
      </c>
      <c r="CU25" s="172">
        <f t="shared" si="21"/>
        <v>1</v>
      </c>
      <c r="DA25" s="172">
        <v>6</v>
      </c>
      <c r="DB25" s="32" t="str">
        <f t="shared" si="25"/>
        <v xml:space="preserve"> </v>
      </c>
      <c r="DD25" s="172">
        <f t="shared" si="17"/>
        <v>1</v>
      </c>
      <c r="DE25" s="172">
        <v>23</v>
      </c>
      <c r="DL25" s="172">
        <f t="shared" si="12"/>
        <v>0</v>
      </c>
      <c r="DM25" s="172">
        <f t="shared" si="13"/>
        <v>1</v>
      </c>
      <c r="DN25" s="172">
        <f t="shared" si="14"/>
        <v>1</v>
      </c>
      <c r="DO25" s="172">
        <f t="shared" si="26"/>
        <v>1</v>
      </c>
      <c r="DP25" s="172">
        <f t="shared" si="26"/>
        <v>1</v>
      </c>
      <c r="DQ25" s="172">
        <f t="shared" si="26"/>
        <v>1</v>
      </c>
      <c r="DR25" s="172">
        <f t="shared" si="26"/>
        <v>1</v>
      </c>
      <c r="DS25" s="172">
        <f t="shared" si="26"/>
        <v>1</v>
      </c>
      <c r="DT25" s="172">
        <f t="shared" si="26"/>
        <v>1</v>
      </c>
      <c r="DU25" s="172">
        <f t="shared" si="26"/>
        <v>1</v>
      </c>
      <c r="DV25" s="172">
        <f t="shared" si="27"/>
        <v>1</v>
      </c>
      <c r="DW25" s="172">
        <f t="shared" si="27"/>
        <v>1</v>
      </c>
      <c r="DX25" s="172">
        <f t="shared" si="27"/>
        <v>1</v>
      </c>
      <c r="DY25" s="172">
        <f t="shared" si="27"/>
        <v>1</v>
      </c>
      <c r="DZ25" s="172">
        <f t="shared" si="27"/>
        <v>1</v>
      </c>
      <c r="EA25" s="172">
        <f t="shared" si="27"/>
        <v>1</v>
      </c>
      <c r="EB25" s="172">
        <f t="shared" si="27"/>
        <v>1</v>
      </c>
      <c r="EC25" s="172">
        <f t="shared" si="27"/>
        <v>1</v>
      </c>
      <c r="ED25" s="172">
        <f t="shared" si="27"/>
        <v>1</v>
      </c>
      <c r="EE25" s="172">
        <f t="shared" si="27"/>
        <v>1</v>
      </c>
      <c r="EF25" s="172">
        <f t="shared" si="27"/>
        <v>1</v>
      </c>
      <c r="EG25" s="172">
        <f t="shared" si="6"/>
        <v>0</v>
      </c>
    </row>
    <row r="26" spans="18:137" x14ac:dyDescent="0.25">
      <c r="T26" s="5"/>
      <c r="U26" s="13"/>
      <c r="V26" s="5"/>
      <c r="W26" s="5" t="str">
        <f t="shared" si="2"/>
        <v/>
      </c>
      <c r="X26" s="5"/>
      <c r="Y26" s="5"/>
      <c r="Z26" s="5"/>
      <c r="CB26" s="172">
        <f t="shared" si="22"/>
        <v>1</v>
      </c>
      <c r="CC26" s="172">
        <f t="shared" si="22"/>
        <v>1</v>
      </c>
      <c r="CD26" s="172">
        <f t="shared" si="22"/>
        <v>1</v>
      </c>
      <c r="CE26" s="172">
        <f t="shared" si="22"/>
        <v>1</v>
      </c>
      <c r="CF26" s="172">
        <f t="shared" si="22"/>
        <v>1</v>
      </c>
      <c r="CG26" s="172">
        <f t="shared" si="22"/>
        <v>1</v>
      </c>
      <c r="CH26" s="172">
        <f t="shared" si="22"/>
        <v>1</v>
      </c>
      <c r="CI26" s="172">
        <f t="shared" si="22"/>
        <v>1</v>
      </c>
      <c r="CJ26" s="172">
        <f t="shared" si="22"/>
        <v>1</v>
      </c>
      <c r="CK26" s="172">
        <f t="shared" si="22"/>
        <v>1</v>
      </c>
      <c r="CL26" s="172">
        <f t="shared" si="22"/>
        <v>1</v>
      </c>
      <c r="CM26" s="172">
        <f t="shared" si="22"/>
        <v>1</v>
      </c>
      <c r="CN26" s="172">
        <f t="shared" si="22"/>
        <v>1</v>
      </c>
      <c r="CO26" s="172">
        <f t="shared" si="22"/>
        <v>1</v>
      </c>
      <c r="CP26" s="172">
        <f t="shared" si="22"/>
        <v>1</v>
      </c>
      <c r="CQ26" s="172">
        <f t="shared" si="21"/>
        <v>1</v>
      </c>
      <c r="CR26" s="172">
        <f t="shared" si="21"/>
        <v>1</v>
      </c>
      <c r="CS26" s="172">
        <f t="shared" si="21"/>
        <v>1</v>
      </c>
      <c r="CT26" s="172">
        <f t="shared" si="21"/>
        <v>1</v>
      </c>
      <c r="CU26" s="172">
        <f t="shared" si="21"/>
        <v>1</v>
      </c>
      <c r="DA26" s="172">
        <v>7</v>
      </c>
      <c r="DB26" s="32" t="str">
        <f t="shared" si="25"/>
        <v xml:space="preserve"> </v>
      </c>
      <c r="DD26" s="172">
        <f t="shared" si="17"/>
        <v>1</v>
      </c>
      <c r="DE26" s="172">
        <v>24</v>
      </c>
      <c r="DL26" s="172">
        <f t="shared" si="12"/>
        <v>0</v>
      </c>
      <c r="DM26" s="172">
        <f t="shared" si="13"/>
        <v>1</v>
      </c>
      <c r="DN26" s="172">
        <f t="shared" si="14"/>
        <v>1</v>
      </c>
      <c r="DO26" s="172">
        <f t="shared" si="26"/>
        <v>1</v>
      </c>
      <c r="DP26" s="172">
        <f t="shared" si="26"/>
        <v>1</v>
      </c>
      <c r="DQ26" s="172">
        <f t="shared" si="26"/>
        <v>1</v>
      </c>
      <c r="DR26" s="172">
        <f t="shared" si="26"/>
        <v>1</v>
      </c>
      <c r="DS26" s="172">
        <f t="shared" si="26"/>
        <v>1</v>
      </c>
      <c r="DT26" s="172">
        <f t="shared" si="26"/>
        <v>1</v>
      </c>
      <c r="DU26" s="172">
        <f t="shared" si="26"/>
        <v>1</v>
      </c>
      <c r="DV26" s="172">
        <f t="shared" si="27"/>
        <v>1</v>
      </c>
      <c r="DW26" s="172">
        <f t="shared" si="27"/>
        <v>1</v>
      </c>
      <c r="DX26" s="172">
        <f t="shared" si="27"/>
        <v>1</v>
      </c>
      <c r="DY26" s="172">
        <f t="shared" si="27"/>
        <v>1</v>
      </c>
      <c r="DZ26" s="172">
        <f t="shared" si="27"/>
        <v>1</v>
      </c>
      <c r="EA26" s="172">
        <f t="shared" si="27"/>
        <v>1</v>
      </c>
      <c r="EB26" s="172">
        <f t="shared" si="27"/>
        <v>1</v>
      </c>
      <c r="EC26" s="172">
        <f t="shared" si="27"/>
        <v>1</v>
      </c>
      <c r="ED26" s="172">
        <f t="shared" si="27"/>
        <v>1</v>
      </c>
      <c r="EE26" s="172">
        <f t="shared" si="27"/>
        <v>1</v>
      </c>
      <c r="EF26" s="172">
        <f t="shared" si="27"/>
        <v>1</v>
      </c>
      <c r="EG26" s="172">
        <f t="shared" si="6"/>
        <v>0</v>
      </c>
    </row>
    <row r="27" spans="18:137" x14ac:dyDescent="0.25">
      <c r="T27" s="5"/>
      <c r="U27" s="13"/>
      <c r="V27" s="5"/>
      <c r="W27" s="5" t="str">
        <f t="shared" si="2"/>
        <v/>
      </c>
      <c r="X27" s="5"/>
      <c r="Y27" s="5"/>
      <c r="Z27" s="5"/>
      <c r="CB27" s="172">
        <f t="shared" si="22"/>
        <v>1</v>
      </c>
      <c r="CC27" s="172">
        <f t="shared" si="22"/>
        <v>1</v>
      </c>
      <c r="CD27" s="172">
        <f t="shared" si="22"/>
        <v>1</v>
      </c>
      <c r="CE27" s="172">
        <f t="shared" si="22"/>
        <v>1</v>
      </c>
      <c r="CF27" s="172">
        <f t="shared" si="22"/>
        <v>1</v>
      </c>
      <c r="CG27" s="172">
        <f t="shared" si="22"/>
        <v>1</v>
      </c>
      <c r="CH27" s="172">
        <f t="shared" si="22"/>
        <v>1</v>
      </c>
      <c r="CI27" s="172">
        <f t="shared" si="22"/>
        <v>1</v>
      </c>
      <c r="CJ27" s="172">
        <f t="shared" si="22"/>
        <v>1</v>
      </c>
      <c r="CK27" s="172">
        <f t="shared" si="22"/>
        <v>1</v>
      </c>
      <c r="CL27" s="172">
        <f t="shared" si="22"/>
        <v>1</v>
      </c>
      <c r="CM27" s="172">
        <f t="shared" si="22"/>
        <v>1</v>
      </c>
      <c r="CN27" s="172">
        <f t="shared" si="22"/>
        <v>1</v>
      </c>
      <c r="CO27" s="172">
        <f t="shared" si="22"/>
        <v>1</v>
      </c>
      <c r="CP27" s="172">
        <f t="shared" si="22"/>
        <v>1</v>
      </c>
      <c r="CQ27" s="172">
        <f t="shared" si="21"/>
        <v>1</v>
      </c>
      <c r="CR27" s="172">
        <f t="shared" si="21"/>
        <v>1</v>
      </c>
      <c r="CS27" s="172">
        <f t="shared" si="21"/>
        <v>1</v>
      </c>
      <c r="CT27" s="172">
        <f t="shared" si="21"/>
        <v>1</v>
      </c>
      <c r="CU27" s="172">
        <f t="shared" si="21"/>
        <v>1</v>
      </c>
      <c r="DA27" s="172">
        <v>8</v>
      </c>
      <c r="DB27" s="32" t="str">
        <f t="shared" si="25"/>
        <v xml:space="preserve"> </v>
      </c>
      <c r="DD27" s="172">
        <f t="shared" si="17"/>
        <v>1</v>
      </c>
      <c r="DE27" s="172">
        <v>25</v>
      </c>
      <c r="DL27" s="172">
        <f t="shared" si="12"/>
        <v>0</v>
      </c>
      <c r="DM27" s="172">
        <f t="shared" si="13"/>
        <v>1</v>
      </c>
      <c r="DN27" s="172">
        <f t="shared" si="14"/>
        <v>1</v>
      </c>
      <c r="DO27" s="172">
        <f t="shared" si="26"/>
        <v>1</v>
      </c>
      <c r="DP27" s="172">
        <f t="shared" si="26"/>
        <v>1</v>
      </c>
      <c r="DQ27" s="172">
        <f t="shared" si="26"/>
        <v>1</v>
      </c>
      <c r="DR27" s="172">
        <f t="shared" si="26"/>
        <v>1</v>
      </c>
      <c r="DS27" s="172">
        <f t="shared" si="26"/>
        <v>1</v>
      </c>
      <c r="DT27" s="172">
        <f t="shared" si="26"/>
        <v>1</v>
      </c>
      <c r="DU27" s="172">
        <f t="shared" si="26"/>
        <v>1</v>
      </c>
      <c r="DV27" s="172">
        <f t="shared" si="27"/>
        <v>1</v>
      </c>
      <c r="DW27" s="172">
        <f t="shared" si="27"/>
        <v>1</v>
      </c>
      <c r="DX27" s="172">
        <f t="shared" si="27"/>
        <v>1</v>
      </c>
      <c r="DY27" s="172">
        <f t="shared" si="27"/>
        <v>1</v>
      </c>
      <c r="DZ27" s="172">
        <f t="shared" si="27"/>
        <v>1</v>
      </c>
      <c r="EA27" s="172">
        <f t="shared" si="27"/>
        <v>1</v>
      </c>
      <c r="EB27" s="172">
        <f t="shared" si="27"/>
        <v>1</v>
      </c>
      <c r="EC27" s="172">
        <f t="shared" si="27"/>
        <v>1</v>
      </c>
      <c r="ED27" s="172">
        <f t="shared" si="27"/>
        <v>1</v>
      </c>
      <c r="EE27" s="172">
        <f t="shared" si="27"/>
        <v>1</v>
      </c>
      <c r="EF27" s="172">
        <f t="shared" si="27"/>
        <v>1</v>
      </c>
      <c r="EG27" s="172">
        <f t="shared" si="6"/>
        <v>0</v>
      </c>
    </row>
    <row r="28" spans="18:137" x14ac:dyDescent="0.25">
      <c r="T28" s="5"/>
      <c r="U28" s="13"/>
      <c r="V28" s="5"/>
      <c r="W28" s="5" t="str">
        <f t="shared" si="2"/>
        <v/>
      </c>
      <c r="X28" s="5"/>
      <c r="Y28" s="5"/>
      <c r="Z28" s="5"/>
      <c r="CB28" s="172">
        <f t="shared" si="22"/>
        <v>1</v>
      </c>
      <c r="CC28" s="172">
        <f t="shared" si="22"/>
        <v>1</v>
      </c>
      <c r="CD28" s="172">
        <f t="shared" si="22"/>
        <v>1</v>
      </c>
      <c r="CE28" s="172">
        <f t="shared" si="22"/>
        <v>1</v>
      </c>
      <c r="CF28" s="172">
        <f t="shared" si="22"/>
        <v>1</v>
      </c>
      <c r="CG28" s="172">
        <f t="shared" si="22"/>
        <v>1</v>
      </c>
      <c r="CH28" s="172">
        <f t="shared" si="22"/>
        <v>1</v>
      </c>
      <c r="CI28" s="172">
        <f t="shared" si="22"/>
        <v>1</v>
      </c>
      <c r="CJ28" s="172">
        <f t="shared" si="22"/>
        <v>1</v>
      </c>
      <c r="CK28" s="172">
        <f t="shared" si="22"/>
        <v>1</v>
      </c>
      <c r="CL28" s="172">
        <f t="shared" si="22"/>
        <v>1</v>
      </c>
      <c r="CM28" s="172">
        <f t="shared" si="22"/>
        <v>1</v>
      </c>
      <c r="CN28" s="172">
        <f t="shared" si="22"/>
        <v>1</v>
      </c>
      <c r="CO28" s="172">
        <f t="shared" si="22"/>
        <v>1</v>
      </c>
      <c r="CP28" s="172">
        <f t="shared" si="22"/>
        <v>1</v>
      </c>
      <c r="CQ28" s="172">
        <f t="shared" si="21"/>
        <v>1</v>
      </c>
      <c r="CR28" s="172">
        <f t="shared" si="21"/>
        <v>1</v>
      </c>
      <c r="CS28" s="172">
        <f t="shared" si="21"/>
        <v>1</v>
      </c>
      <c r="CT28" s="172">
        <f t="shared" si="21"/>
        <v>1</v>
      </c>
      <c r="CU28" s="172">
        <f t="shared" si="21"/>
        <v>1</v>
      </c>
      <c r="DA28" s="172">
        <v>9</v>
      </c>
      <c r="DB28" s="32" t="str">
        <f t="shared" si="25"/>
        <v xml:space="preserve"> </v>
      </c>
      <c r="DD28" s="172">
        <f t="shared" si="17"/>
        <v>1</v>
      </c>
      <c r="DE28" s="172">
        <v>26</v>
      </c>
      <c r="DL28" s="172">
        <f t="shared" si="12"/>
        <v>0</v>
      </c>
      <c r="DM28" s="172">
        <f t="shared" si="13"/>
        <v>1</v>
      </c>
      <c r="DN28" s="172">
        <f t="shared" si="14"/>
        <v>1</v>
      </c>
      <c r="DO28" s="172">
        <f t="shared" si="26"/>
        <v>1</v>
      </c>
      <c r="DP28" s="172">
        <f t="shared" si="26"/>
        <v>1</v>
      </c>
      <c r="DQ28" s="172">
        <f t="shared" si="26"/>
        <v>1</v>
      </c>
      <c r="DR28" s="172">
        <f t="shared" si="26"/>
        <v>1</v>
      </c>
      <c r="DS28" s="172">
        <f t="shared" si="26"/>
        <v>1</v>
      </c>
      <c r="DT28" s="172">
        <f t="shared" si="26"/>
        <v>1</v>
      </c>
      <c r="DU28" s="172">
        <f t="shared" si="26"/>
        <v>1</v>
      </c>
      <c r="DV28" s="172">
        <f t="shared" si="27"/>
        <v>1</v>
      </c>
      <c r="DW28" s="172">
        <f t="shared" si="27"/>
        <v>1</v>
      </c>
      <c r="DX28" s="172">
        <f t="shared" si="27"/>
        <v>1</v>
      </c>
      <c r="DY28" s="172">
        <f t="shared" si="27"/>
        <v>1</v>
      </c>
      <c r="DZ28" s="172">
        <f t="shared" si="27"/>
        <v>1</v>
      </c>
      <c r="EA28" s="172">
        <f t="shared" si="27"/>
        <v>1</v>
      </c>
      <c r="EB28" s="172">
        <f t="shared" si="27"/>
        <v>1</v>
      </c>
      <c r="EC28" s="172">
        <f t="shared" si="27"/>
        <v>1</v>
      </c>
      <c r="ED28" s="172">
        <f t="shared" si="27"/>
        <v>1</v>
      </c>
      <c r="EE28" s="172">
        <f t="shared" si="27"/>
        <v>1</v>
      </c>
      <c r="EF28" s="172">
        <f t="shared" si="27"/>
        <v>1</v>
      </c>
      <c r="EG28" s="172">
        <f t="shared" si="6"/>
        <v>0</v>
      </c>
    </row>
    <row r="29" spans="18:137" x14ac:dyDescent="0.25">
      <c r="T29" s="5"/>
      <c r="U29" s="13"/>
      <c r="V29" s="5"/>
      <c r="W29" s="5" t="str">
        <f t="shared" si="2"/>
        <v/>
      </c>
      <c r="X29" s="5"/>
      <c r="Y29" s="5"/>
      <c r="Z29" s="5"/>
      <c r="CB29" s="172">
        <f t="shared" si="22"/>
        <v>1</v>
      </c>
      <c r="CC29" s="172">
        <f t="shared" si="22"/>
        <v>1</v>
      </c>
      <c r="CD29" s="172">
        <f t="shared" si="22"/>
        <v>1</v>
      </c>
      <c r="CE29" s="172">
        <f t="shared" si="22"/>
        <v>1</v>
      </c>
      <c r="CF29" s="172">
        <f t="shared" si="22"/>
        <v>1</v>
      </c>
      <c r="CG29" s="172">
        <f t="shared" si="22"/>
        <v>1</v>
      </c>
      <c r="CH29" s="172">
        <f t="shared" si="22"/>
        <v>1</v>
      </c>
      <c r="CI29" s="172">
        <f t="shared" si="22"/>
        <v>1</v>
      </c>
      <c r="CJ29" s="172">
        <f t="shared" si="22"/>
        <v>1</v>
      </c>
      <c r="CK29" s="172">
        <f t="shared" si="22"/>
        <v>1</v>
      </c>
      <c r="CL29" s="172">
        <f t="shared" si="22"/>
        <v>1</v>
      </c>
      <c r="CM29" s="172">
        <f t="shared" si="22"/>
        <v>1</v>
      </c>
      <c r="CN29" s="172">
        <f t="shared" si="22"/>
        <v>1</v>
      </c>
      <c r="CO29" s="172">
        <f t="shared" si="22"/>
        <v>1</v>
      </c>
      <c r="CP29" s="172">
        <f t="shared" si="22"/>
        <v>1</v>
      </c>
      <c r="CQ29" s="172">
        <f t="shared" si="21"/>
        <v>1</v>
      </c>
      <c r="CR29" s="172">
        <f t="shared" si="21"/>
        <v>1</v>
      </c>
      <c r="CS29" s="172">
        <f t="shared" si="21"/>
        <v>1</v>
      </c>
      <c r="CT29" s="172">
        <f t="shared" si="21"/>
        <v>1</v>
      </c>
      <c r="CU29" s="172">
        <f t="shared" si="21"/>
        <v>1</v>
      </c>
      <c r="DA29" s="172">
        <v>10</v>
      </c>
      <c r="DB29" s="32" t="str">
        <f t="shared" si="25"/>
        <v xml:space="preserve"> </v>
      </c>
      <c r="DD29" s="172">
        <f t="shared" si="17"/>
        <v>1</v>
      </c>
      <c r="DE29" s="172">
        <v>27</v>
      </c>
      <c r="DL29" s="172">
        <f t="shared" si="12"/>
        <v>0</v>
      </c>
      <c r="DM29" s="172">
        <f t="shared" si="13"/>
        <v>1</v>
      </c>
      <c r="DN29" s="172">
        <f t="shared" si="14"/>
        <v>1</v>
      </c>
      <c r="DO29" s="172">
        <f t="shared" si="26"/>
        <v>1</v>
      </c>
      <c r="DP29" s="172">
        <f t="shared" si="26"/>
        <v>1</v>
      </c>
      <c r="DQ29" s="172">
        <f t="shared" si="26"/>
        <v>1</v>
      </c>
      <c r="DR29" s="172">
        <f t="shared" si="26"/>
        <v>1</v>
      </c>
      <c r="DS29" s="172">
        <f t="shared" si="26"/>
        <v>1</v>
      </c>
      <c r="DT29" s="172">
        <f t="shared" si="26"/>
        <v>1</v>
      </c>
      <c r="DU29" s="172">
        <f t="shared" si="26"/>
        <v>1</v>
      </c>
      <c r="DV29" s="172">
        <f t="shared" si="27"/>
        <v>1</v>
      </c>
      <c r="DW29" s="172">
        <f t="shared" si="27"/>
        <v>1</v>
      </c>
      <c r="DX29" s="172">
        <f t="shared" si="27"/>
        <v>1</v>
      </c>
      <c r="DY29" s="172">
        <f t="shared" si="27"/>
        <v>1</v>
      </c>
      <c r="DZ29" s="172">
        <f t="shared" si="27"/>
        <v>1</v>
      </c>
      <c r="EA29" s="172">
        <f t="shared" si="27"/>
        <v>1</v>
      </c>
      <c r="EB29" s="172">
        <f t="shared" si="27"/>
        <v>1</v>
      </c>
      <c r="EC29" s="172">
        <f t="shared" si="27"/>
        <v>1</v>
      </c>
      <c r="ED29" s="172">
        <f t="shared" si="27"/>
        <v>1</v>
      </c>
      <c r="EE29" s="172">
        <f t="shared" si="27"/>
        <v>1</v>
      </c>
      <c r="EF29" s="172">
        <f t="shared" si="27"/>
        <v>1</v>
      </c>
      <c r="EG29" s="172">
        <f t="shared" si="6"/>
        <v>0</v>
      </c>
    </row>
    <row r="30" spans="18:137" x14ac:dyDescent="0.25">
      <c r="T30" s="5"/>
      <c r="U30" s="13"/>
      <c r="V30" s="5"/>
      <c r="W30" s="5" t="str">
        <f t="shared" si="2"/>
        <v/>
      </c>
      <c r="X30" s="5"/>
      <c r="Y30" s="5"/>
      <c r="Z30" s="5"/>
      <c r="CB30" s="172">
        <f t="shared" si="22"/>
        <v>1</v>
      </c>
      <c r="CC30" s="172">
        <f t="shared" si="22"/>
        <v>1</v>
      </c>
      <c r="CD30" s="172">
        <f t="shared" si="22"/>
        <v>1</v>
      </c>
      <c r="CE30" s="172">
        <f t="shared" si="22"/>
        <v>1</v>
      </c>
      <c r="CF30" s="172">
        <f t="shared" si="22"/>
        <v>1</v>
      </c>
      <c r="CG30" s="172">
        <f t="shared" si="22"/>
        <v>1</v>
      </c>
      <c r="CH30" s="172">
        <f t="shared" si="22"/>
        <v>1</v>
      </c>
      <c r="CI30" s="172">
        <f t="shared" si="22"/>
        <v>1</v>
      </c>
      <c r="CJ30" s="172">
        <f t="shared" si="22"/>
        <v>1</v>
      </c>
      <c r="CK30" s="172">
        <f t="shared" si="22"/>
        <v>1</v>
      </c>
      <c r="CL30" s="172">
        <f t="shared" si="22"/>
        <v>1</v>
      </c>
      <c r="CM30" s="172">
        <f t="shared" si="22"/>
        <v>1</v>
      </c>
      <c r="CN30" s="172">
        <f t="shared" si="22"/>
        <v>1</v>
      </c>
      <c r="CO30" s="172">
        <f t="shared" si="22"/>
        <v>1</v>
      </c>
      <c r="CP30" s="172">
        <f t="shared" si="22"/>
        <v>1</v>
      </c>
      <c r="CQ30" s="172">
        <f t="shared" si="21"/>
        <v>1</v>
      </c>
      <c r="CR30" s="172">
        <f t="shared" si="21"/>
        <v>1</v>
      </c>
      <c r="CS30" s="172">
        <f t="shared" si="21"/>
        <v>1</v>
      </c>
      <c r="CT30" s="172">
        <f t="shared" si="21"/>
        <v>1</v>
      </c>
      <c r="CU30" s="172">
        <f t="shared" si="21"/>
        <v>1</v>
      </c>
      <c r="DA30" s="172">
        <v>11</v>
      </c>
      <c r="DB30" s="32" t="str">
        <f t="shared" si="25"/>
        <v xml:space="preserve"> </v>
      </c>
      <c r="DD30" s="172">
        <f t="shared" si="17"/>
        <v>1</v>
      </c>
      <c r="DE30" s="172">
        <v>28</v>
      </c>
      <c r="DL30" s="172">
        <f t="shared" si="12"/>
        <v>0</v>
      </c>
      <c r="DM30" s="172">
        <f t="shared" si="13"/>
        <v>1</v>
      </c>
      <c r="DN30" s="172">
        <f t="shared" si="14"/>
        <v>1</v>
      </c>
      <c r="DO30" s="172">
        <f t="shared" si="26"/>
        <v>1</v>
      </c>
      <c r="DP30" s="172">
        <f t="shared" si="26"/>
        <v>1</v>
      </c>
      <c r="DQ30" s="172">
        <f t="shared" si="26"/>
        <v>1</v>
      </c>
      <c r="DR30" s="172">
        <f t="shared" si="26"/>
        <v>1</v>
      </c>
      <c r="DS30" s="172">
        <f t="shared" si="26"/>
        <v>1</v>
      </c>
      <c r="DT30" s="172">
        <f t="shared" si="26"/>
        <v>1</v>
      </c>
      <c r="DU30" s="172">
        <f t="shared" si="26"/>
        <v>1</v>
      </c>
      <c r="DV30" s="172">
        <f t="shared" si="27"/>
        <v>1</v>
      </c>
      <c r="DW30" s="172">
        <f t="shared" si="27"/>
        <v>1</v>
      </c>
      <c r="DX30" s="172">
        <f t="shared" si="27"/>
        <v>1</v>
      </c>
      <c r="DY30" s="172">
        <f t="shared" si="27"/>
        <v>1</v>
      </c>
      <c r="DZ30" s="172">
        <f t="shared" si="27"/>
        <v>1</v>
      </c>
      <c r="EA30" s="172">
        <f t="shared" si="27"/>
        <v>1</v>
      </c>
      <c r="EB30" s="172">
        <f t="shared" si="27"/>
        <v>1</v>
      </c>
      <c r="EC30" s="172">
        <f t="shared" si="27"/>
        <v>1</v>
      </c>
      <c r="ED30" s="172">
        <f t="shared" si="27"/>
        <v>1</v>
      </c>
      <c r="EE30" s="172">
        <f t="shared" si="27"/>
        <v>1</v>
      </c>
      <c r="EF30" s="172">
        <f t="shared" si="27"/>
        <v>1</v>
      </c>
      <c r="EG30" s="172">
        <f t="shared" si="6"/>
        <v>0</v>
      </c>
    </row>
    <row r="31" spans="18:137" x14ac:dyDescent="0.25">
      <c r="T31" s="5"/>
      <c r="U31" s="13"/>
      <c r="V31" s="5"/>
      <c r="W31" s="5" t="str">
        <f t="shared" si="2"/>
        <v/>
      </c>
      <c r="X31" s="5"/>
      <c r="Y31" s="5"/>
      <c r="Z31" s="5"/>
      <c r="CB31" s="172">
        <f t="shared" si="22"/>
        <v>1</v>
      </c>
      <c r="CC31" s="172">
        <f t="shared" si="22"/>
        <v>1</v>
      </c>
      <c r="CD31" s="172">
        <f t="shared" si="22"/>
        <v>1</v>
      </c>
      <c r="CE31" s="172">
        <f t="shared" si="22"/>
        <v>1</v>
      </c>
      <c r="CF31" s="172">
        <f t="shared" si="22"/>
        <v>1</v>
      </c>
      <c r="CG31" s="172">
        <f t="shared" si="22"/>
        <v>1</v>
      </c>
      <c r="CH31" s="172">
        <f t="shared" si="22"/>
        <v>1</v>
      </c>
      <c r="CI31" s="172">
        <f t="shared" si="22"/>
        <v>1</v>
      </c>
      <c r="CJ31" s="172">
        <f t="shared" si="22"/>
        <v>1</v>
      </c>
      <c r="CK31" s="172">
        <f t="shared" si="22"/>
        <v>1</v>
      </c>
      <c r="CL31" s="172">
        <f t="shared" si="22"/>
        <v>1</v>
      </c>
      <c r="CM31" s="172">
        <f t="shared" si="22"/>
        <v>1</v>
      </c>
      <c r="CN31" s="172">
        <f t="shared" si="22"/>
        <v>1</v>
      </c>
      <c r="CO31" s="172">
        <f t="shared" si="22"/>
        <v>1</v>
      </c>
      <c r="CP31" s="172">
        <f t="shared" si="22"/>
        <v>1</v>
      </c>
      <c r="CQ31" s="172">
        <f t="shared" si="21"/>
        <v>1</v>
      </c>
      <c r="CR31" s="172">
        <f t="shared" si="21"/>
        <v>1</v>
      </c>
      <c r="CS31" s="172">
        <f t="shared" si="21"/>
        <v>1</v>
      </c>
      <c r="CT31" s="172">
        <f t="shared" si="21"/>
        <v>1</v>
      </c>
      <c r="CU31" s="172">
        <f t="shared" si="21"/>
        <v>1</v>
      </c>
      <c r="DA31" s="172">
        <v>12</v>
      </c>
      <c r="DB31" s="32" t="str">
        <f t="shared" si="25"/>
        <v xml:space="preserve"> </v>
      </c>
      <c r="DD31" s="172">
        <f t="shared" si="17"/>
        <v>1</v>
      </c>
      <c r="DE31" s="172">
        <v>29</v>
      </c>
      <c r="DL31" s="172">
        <f t="shared" si="12"/>
        <v>0</v>
      </c>
      <c r="DM31" s="172">
        <f t="shared" si="13"/>
        <v>1</v>
      </c>
      <c r="DN31" s="172">
        <f t="shared" si="14"/>
        <v>1</v>
      </c>
      <c r="DO31" s="172">
        <f t="shared" si="26"/>
        <v>1</v>
      </c>
      <c r="DP31" s="172">
        <f t="shared" si="26"/>
        <v>1</v>
      </c>
      <c r="DQ31" s="172">
        <f t="shared" si="26"/>
        <v>1</v>
      </c>
      <c r="DR31" s="172">
        <f t="shared" si="26"/>
        <v>1</v>
      </c>
      <c r="DS31" s="172">
        <f t="shared" si="26"/>
        <v>1</v>
      </c>
      <c r="DT31" s="172">
        <f t="shared" si="26"/>
        <v>1</v>
      </c>
      <c r="DU31" s="172">
        <f t="shared" si="26"/>
        <v>1</v>
      </c>
      <c r="DV31" s="172">
        <f t="shared" si="27"/>
        <v>1</v>
      </c>
      <c r="DW31" s="172">
        <f t="shared" si="27"/>
        <v>1</v>
      </c>
      <c r="DX31" s="172">
        <f t="shared" si="27"/>
        <v>1</v>
      </c>
      <c r="DY31" s="172">
        <f t="shared" si="27"/>
        <v>1</v>
      </c>
      <c r="DZ31" s="172">
        <f t="shared" si="27"/>
        <v>1</v>
      </c>
      <c r="EA31" s="172">
        <f t="shared" si="27"/>
        <v>1</v>
      </c>
      <c r="EB31" s="172">
        <f t="shared" si="27"/>
        <v>1</v>
      </c>
      <c r="EC31" s="172">
        <f t="shared" si="27"/>
        <v>1</v>
      </c>
      <c r="ED31" s="172">
        <f t="shared" si="27"/>
        <v>1</v>
      </c>
      <c r="EE31" s="172">
        <f t="shared" si="27"/>
        <v>1</v>
      </c>
      <c r="EF31" s="172">
        <f t="shared" si="27"/>
        <v>1</v>
      </c>
      <c r="EG31" s="172">
        <f t="shared" si="6"/>
        <v>0</v>
      </c>
    </row>
    <row r="32" spans="18:137" x14ac:dyDescent="0.25">
      <c r="T32" s="5"/>
      <c r="U32" s="13"/>
      <c r="V32" s="5"/>
      <c r="W32" s="5" t="str">
        <f t="shared" si="2"/>
        <v/>
      </c>
      <c r="X32" s="5"/>
      <c r="Y32" s="5"/>
      <c r="Z32" s="5"/>
      <c r="CB32" s="172">
        <f t="shared" si="22"/>
        <v>1</v>
      </c>
      <c r="CC32" s="172">
        <f t="shared" si="22"/>
        <v>1</v>
      </c>
      <c r="CD32" s="172">
        <f t="shared" si="22"/>
        <v>1</v>
      </c>
      <c r="CE32" s="172">
        <f t="shared" si="22"/>
        <v>1</v>
      </c>
      <c r="CF32" s="172">
        <f t="shared" si="22"/>
        <v>1</v>
      </c>
      <c r="CG32" s="172">
        <f t="shared" si="22"/>
        <v>1</v>
      </c>
      <c r="CH32" s="172">
        <f t="shared" si="22"/>
        <v>1</v>
      </c>
      <c r="CI32" s="172">
        <f t="shared" si="22"/>
        <v>1</v>
      </c>
      <c r="CJ32" s="172">
        <f t="shared" si="22"/>
        <v>1</v>
      </c>
      <c r="CK32" s="172">
        <f t="shared" si="22"/>
        <v>1</v>
      </c>
      <c r="CL32" s="172">
        <f t="shared" si="22"/>
        <v>1</v>
      </c>
      <c r="CM32" s="172">
        <f t="shared" si="22"/>
        <v>1</v>
      </c>
      <c r="CN32" s="172">
        <f t="shared" si="22"/>
        <v>1</v>
      </c>
      <c r="CO32" s="172">
        <f t="shared" si="22"/>
        <v>1</v>
      </c>
      <c r="CP32" s="172">
        <f t="shared" si="22"/>
        <v>1</v>
      </c>
      <c r="CQ32" s="172">
        <f t="shared" si="22"/>
        <v>1</v>
      </c>
      <c r="CR32" s="172">
        <f t="shared" ref="CR32:CU47" si="28">IF(BG31="",CR31,CR31+1)</f>
        <v>1</v>
      </c>
      <c r="CS32" s="172">
        <f t="shared" si="28"/>
        <v>1</v>
      </c>
      <c r="CT32" s="172">
        <f t="shared" si="28"/>
        <v>1</v>
      </c>
      <c r="CU32" s="172">
        <f t="shared" si="28"/>
        <v>1</v>
      </c>
      <c r="DB32" s="196" t="str">
        <f>IF(DB19="","","----")</f>
        <v/>
      </c>
      <c r="DD32" s="172">
        <f t="shared" si="17"/>
        <v>1</v>
      </c>
      <c r="DE32" s="172">
        <v>30</v>
      </c>
      <c r="DL32" s="172">
        <f t="shared" si="12"/>
        <v>0</v>
      </c>
      <c r="DM32" s="172">
        <f t="shared" si="13"/>
        <v>1</v>
      </c>
      <c r="DN32" s="172">
        <f t="shared" si="14"/>
        <v>1</v>
      </c>
      <c r="DO32" s="172">
        <f t="shared" si="26"/>
        <v>1</v>
      </c>
      <c r="DP32" s="172">
        <f t="shared" si="26"/>
        <v>1</v>
      </c>
      <c r="DQ32" s="172">
        <f t="shared" si="26"/>
        <v>1</v>
      </c>
      <c r="DR32" s="172">
        <f t="shared" si="26"/>
        <v>1</v>
      </c>
      <c r="DS32" s="172">
        <f t="shared" si="26"/>
        <v>1</v>
      </c>
      <c r="DT32" s="172">
        <f t="shared" si="26"/>
        <v>1</v>
      </c>
      <c r="DU32" s="172">
        <f t="shared" si="26"/>
        <v>1</v>
      </c>
      <c r="DV32" s="172">
        <f t="shared" si="27"/>
        <v>1</v>
      </c>
      <c r="DW32" s="172">
        <f t="shared" si="27"/>
        <v>1</v>
      </c>
      <c r="DX32" s="172">
        <f t="shared" si="27"/>
        <v>1</v>
      </c>
      <c r="DY32" s="172">
        <f t="shared" si="27"/>
        <v>1</v>
      </c>
      <c r="DZ32" s="172">
        <f t="shared" si="27"/>
        <v>1</v>
      </c>
      <c r="EA32" s="172">
        <f t="shared" si="27"/>
        <v>1</v>
      </c>
      <c r="EB32" s="172">
        <f t="shared" si="27"/>
        <v>1</v>
      </c>
      <c r="EC32" s="172">
        <f t="shared" si="27"/>
        <v>1</v>
      </c>
      <c r="ED32" s="172">
        <f t="shared" si="27"/>
        <v>1</v>
      </c>
      <c r="EE32" s="172">
        <f t="shared" si="27"/>
        <v>1</v>
      </c>
      <c r="EF32" s="172">
        <f t="shared" si="27"/>
        <v>1</v>
      </c>
      <c r="EG32" s="172">
        <f t="shared" si="6"/>
        <v>0</v>
      </c>
    </row>
    <row r="33" spans="20:137" x14ac:dyDescent="0.25">
      <c r="T33" s="5"/>
      <c r="U33" s="13"/>
      <c r="V33" s="5"/>
      <c r="W33" s="5" t="str">
        <f t="shared" si="2"/>
        <v/>
      </c>
      <c r="X33" s="5"/>
      <c r="Y33" s="5"/>
      <c r="Z33" s="5"/>
      <c r="CB33" s="172">
        <f t="shared" ref="CB33:CQ48" si="29">IF(AQ32="",CB32,CB32+1)</f>
        <v>1</v>
      </c>
      <c r="CC33" s="172">
        <f t="shared" si="29"/>
        <v>1</v>
      </c>
      <c r="CD33" s="172">
        <f t="shared" si="29"/>
        <v>1</v>
      </c>
      <c r="CE33" s="172">
        <f t="shared" si="29"/>
        <v>1</v>
      </c>
      <c r="CF33" s="172">
        <f t="shared" si="29"/>
        <v>1</v>
      </c>
      <c r="CG33" s="172">
        <f t="shared" si="29"/>
        <v>1</v>
      </c>
      <c r="CH33" s="172">
        <f t="shared" si="29"/>
        <v>1</v>
      </c>
      <c r="CI33" s="172">
        <f t="shared" si="29"/>
        <v>1</v>
      </c>
      <c r="CJ33" s="172">
        <f t="shared" si="29"/>
        <v>1</v>
      </c>
      <c r="CK33" s="172">
        <f t="shared" si="29"/>
        <v>1</v>
      </c>
      <c r="CL33" s="172">
        <f t="shared" si="29"/>
        <v>1</v>
      </c>
      <c r="CM33" s="172">
        <f t="shared" si="29"/>
        <v>1</v>
      </c>
      <c r="CN33" s="172">
        <f t="shared" si="29"/>
        <v>1</v>
      </c>
      <c r="CO33" s="172">
        <f t="shared" si="29"/>
        <v>1</v>
      </c>
      <c r="CP33" s="172">
        <f t="shared" si="29"/>
        <v>1</v>
      </c>
      <c r="CQ33" s="172">
        <f t="shared" si="29"/>
        <v>1</v>
      </c>
      <c r="CR33" s="172">
        <f t="shared" si="28"/>
        <v>1</v>
      </c>
      <c r="CS33" s="172">
        <f t="shared" si="28"/>
        <v>1</v>
      </c>
      <c r="CT33" s="172">
        <f t="shared" si="28"/>
        <v>1</v>
      </c>
      <c r="CU33" s="172">
        <f t="shared" si="28"/>
        <v>1</v>
      </c>
      <c r="DA33" s="172"/>
      <c r="DB33" s="32" t="str">
        <f>IF(DB34="","",CONCATENATE("Warband ",CZ34," ",DG33))</f>
        <v/>
      </c>
      <c r="DD33" s="172">
        <f t="shared" si="17"/>
        <v>1</v>
      </c>
      <c r="DE33" s="172">
        <v>31</v>
      </c>
      <c r="DG33" s="49" t="str">
        <f>CONCATENATE("   ",DH33,"/",DI33,IF(DH33&gt;DI33," !",""))</f>
        <v xml:space="preserve">   0/12</v>
      </c>
      <c r="DH33" s="172">
        <f t="shared" ref="DH33" si="30">INDEX($CB$1:$CU$1,CZ34)+DJ33</f>
        <v>0</v>
      </c>
      <c r="DI33" s="172">
        <f t="shared" ref="DI33" si="31">IF(OR(DB34=$CW$8,DB34=$CW$9,DB34=$CW$10),0,12)</f>
        <v>12</v>
      </c>
      <c r="DL33" s="172">
        <f t="shared" si="12"/>
        <v>0</v>
      </c>
      <c r="DM33" s="172">
        <f t="shared" si="13"/>
        <v>1</v>
      </c>
      <c r="DN33" s="172">
        <f t="shared" si="14"/>
        <v>1</v>
      </c>
      <c r="DO33" s="172">
        <f t="shared" si="26"/>
        <v>1</v>
      </c>
      <c r="DP33" s="172">
        <f t="shared" si="26"/>
        <v>1</v>
      </c>
      <c r="DQ33" s="172">
        <f t="shared" si="26"/>
        <v>1</v>
      </c>
      <c r="DR33" s="172">
        <f t="shared" si="26"/>
        <v>1</v>
      </c>
      <c r="DS33" s="172">
        <f t="shared" si="26"/>
        <v>1</v>
      </c>
      <c r="DT33" s="172">
        <f t="shared" si="26"/>
        <v>1</v>
      </c>
      <c r="DU33" s="172">
        <f t="shared" si="26"/>
        <v>1</v>
      </c>
      <c r="DV33" s="172">
        <f t="shared" si="27"/>
        <v>1</v>
      </c>
      <c r="DW33" s="172">
        <f t="shared" si="27"/>
        <v>1</v>
      </c>
      <c r="DX33" s="172">
        <f t="shared" si="27"/>
        <v>1</v>
      </c>
      <c r="DY33" s="172">
        <f t="shared" si="27"/>
        <v>1</v>
      </c>
      <c r="DZ33" s="172">
        <f t="shared" si="27"/>
        <v>1</v>
      </c>
      <c r="EA33" s="172">
        <f t="shared" si="27"/>
        <v>1</v>
      </c>
      <c r="EB33" s="172">
        <f t="shared" si="27"/>
        <v>1</v>
      </c>
      <c r="EC33" s="172">
        <f t="shared" si="27"/>
        <v>1</v>
      </c>
      <c r="ED33" s="172">
        <f t="shared" si="27"/>
        <v>1</v>
      </c>
      <c r="EE33" s="172">
        <f t="shared" si="27"/>
        <v>1</v>
      </c>
      <c r="EF33" s="172">
        <f t="shared" si="27"/>
        <v>1</v>
      </c>
      <c r="EG33" s="172">
        <f t="shared" si="6"/>
        <v>0</v>
      </c>
    </row>
    <row r="34" spans="20:137" x14ac:dyDescent="0.25">
      <c r="T34" s="5"/>
      <c r="U34" s="13"/>
      <c r="V34" s="5"/>
      <c r="W34" s="5" t="str">
        <f t="shared" si="2"/>
        <v/>
      </c>
      <c r="X34" s="5"/>
      <c r="Y34" s="5"/>
      <c r="Z34" s="5"/>
      <c r="CB34" s="172">
        <f t="shared" si="29"/>
        <v>1</v>
      </c>
      <c r="CC34" s="172">
        <f t="shared" si="29"/>
        <v>1</v>
      </c>
      <c r="CD34" s="172">
        <f t="shared" si="29"/>
        <v>1</v>
      </c>
      <c r="CE34" s="172">
        <f t="shared" si="29"/>
        <v>1</v>
      </c>
      <c r="CF34" s="172">
        <f t="shared" si="29"/>
        <v>1</v>
      </c>
      <c r="CG34" s="172">
        <f t="shared" si="29"/>
        <v>1</v>
      </c>
      <c r="CH34" s="172">
        <f t="shared" si="29"/>
        <v>1</v>
      </c>
      <c r="CI34" s="172">
        <f t="shared" si="29"/>
        <v>1</v>
      </c>
      <c r="CJ34" s="172">
        <f t="shared" si="29"/>
        <v>1</v>
      </c>
      <c r="CK34" s="172">
        <f t="shared" si="29"/>
        <v>1</v>
      </c>
      <c r="CL34" s="172">
        <f t="shared" si="29"/>
        <v>1</v>
      </c>
      <c r="CM34" s="172">
        <f t="shared" si="29"/>
        <v>1</v>
      </c>
      <c r="CN34" s="172">
        <f t="shared" si="29"/>
        <v>1</v>
      </c>
      <c r="CO34" s="172">
        <f t="shared" si="29"/>
        <v>1</v>
      </c>
      <c r="CP34" s="172">
        <f t="shared" si="29"/>
        <v>1</v>
      </c>
      <c r="CQ34" s="172">
        <f t="shared" si="29"/>
        <v>1</v>
      </c>
      <c r="CR34" s="172">
        <f t="shared" si="28"/>
        <v>1</v>
      </c>
      <c r="CS34" s="172">
        <f t="shared" si="28"/>
        <v>1</v>
      </c>
      <c r="CT34" s="172">
        <f t="shared" si="28"/>
        <v>1</v>
      </c>
      <c r="CU34" s="172">
        <f t="shared" si="28"/>
        <v>1</v>
      </c>
      <c r="CZ34" s="172">
        <v>3</v>
      </c>
      <c r="DA34" s="172" t="s">
        <v>278</v>
      </c>
      <c r="DB34" s="32" t="str">
        <f>T(LOOKUP(CZ34,$DM$1:$EF$1,$DM$2:$EF$2))</f>
        <v/>
      </c>
      <c r="DD34" s="172">
        <f t="shared" si="17"/>
        <v>1</v>
      </c>
      <c r="DE34" s="172">
        <v>32</v>
      </c>
      <c r="DL34" s="172">
        <f t="shared" si="12"/>
        <v>0</v>
      </c>
      <c r="DM34" s="172">
        <f t="shared" si="13"/>
        <v>1</v>
      </c>
      <c r="DN34" s="172">
        <f t="shared" si="14"/>
        <v>1</v>
      </c>
      <c r="DO34" s="172">
        <f t="shared" si="26"/>
        <v>1</v>
      </c>
      <c r="DP34" s="172">
        <f t="shared" si="26"/>
        <v>1</v>
      </c>
      <c r="DQ34" s="172">
        <f t="shared" si="26"/>
        <v>1</v>
      </c>
      <c r="DR34" s="172">
        <f t="shared" si="26"/>
        <v>1</v>
      </c>
      <c r="DS34" s="172">
        <f t="shared" si="26"/>
        <v>1</v>
      </c>
      <c r="DT34" s="172">
        <f t="shared" si="26"/>
        <v>1</v>
      </c>
      <c r="DU34" s="172">
        <f t="shared" si="26"/>
        <v>1</v>
      </c>
      <c r="DV34" s="172">
        <f t="shared" si="27"/>
        <v>1</v>
      </c>
      <c r="DW34" s="172">
        <f t="shared" si="27"/>
        <v>1</v>
      </c>
      <c r="DX34" s="172">
        <f t="shared" si="27"/>
        <v>1</v>
      </c>
      <c r="DY34" s="172">
        <f t="shared" si="27"/>
        <v>1</v>
      </c>
      <c r="DZ34" s="172">
        <f t="shared" si="27"/>
        <v>1</v>
      </c>
      <c r="EA34" s="172">
        <f t="shared" si="27"/>
        <v>1</v>
      </c>
      <c r="EB34" s="172">
        <f t="shared" si="27"/>
        <v>1</v>
      </c>
      <c r="EC34" s="172">
        <f t="shared" si="27"/>
        <v>1</v>
      </c>
      <c r="ED34" s="172">
        <f t="shared" si="27"/>
        <v>1</v>
      </c>
      <c r="EE34" s="172">
        <f t="shared" si="27"/>
        <v>1</v>
      </c>
      <c r="EF34" s="172">
        <f t="shared" si="27"/>
        <v>1</v>
      </c>
      <c r="EG34" s="172">
        <f t="shared" si="6"/>
        <v>0</v>
      </c>
    </row>
    <row r="35" spans="20:137" x14ac:dyDescent="0.25">
      <c r="T35" s="5"/>
      <c r="U35" s="13"/>
      <c r="V35" s="5"/>
      <c r="W35" s="5" t="str">
        <f t="shared" si="2"/>
        <v/>
      </c>
      <c r="X35" s="5"/>
      <c r="Y35" s="5"/>
      <c r="Z35" s="5"/>
      <c r="CB35" s="172">
        <f t="shared" si="29"/>
        <v>1</v>
      </c>
      <c r="CC35" s="172">
        <f t="shared" si="29"/>
        <v>1</v>
      </c>
      <c r="CD35" s="172">
        <f t="shared" si="29"/>
        <v>1</v>
      </c>
      <c r="CE35" s="172">
        <f t="shared" si="29"/>
        <v>1</v>
      </c>
      <c r="CF35" s="172">
        <f t="shared" si="29"/>
        <v>1</v>
      </c>
      <c r="CG35" s="172">
        <f t="shared" si="29"/>
        <v>1</v>
      </c>
      <c r="CH35" s="172">
        <f t="shared" si="29"/>
        <v>1</v>
      </c>
      <c r="CI35" s="172">
        <f t="shared" si="29"/>
        <v>1</v>
      </c>
      <c r="CJ35" s="172">
        <f t="shared" si="29"/>
        <v>1</v>
      </c>
      <c r="CK35" s="172">
        <f t="shared" si="29"/>
        <v>1</v>
      </c>
      <c r="CL35" s="172">
        <f t="shared" si="29"/>
        <v>1</v>
      </c>
      <c r="CM35" s="172">
        <f t="shared" si="29"/>
        <v>1</v>
      </c>
      <c r="CN35" s="172">
        <f t="shared" si="29"/>
        <v>1</v>
      </c>
      <c r="CO35" s="172">
        <f t="shared" si="29"/>
        <v>1</v>
      </c>
      <c r="CP35" s="172">
        <f t="shared" si="29"/>
        <v>1</v>
      </c>
      <c r="CQ35" s="172">
        <f t="shared" si="29"/>
        <v>1</v>
      </c>
      <c r="CR35" s="172">
        <f t="shared" si="28"/>
        <v>1</v>
      </c>
      <c r="CS35" s="172">
        <f t="shared" si="28"/>
        <v>1</v>
      </c>
      <c r="CT35" s="172">
        <f t="shared" si="28"/>
        <v>1</v>
      </c>
      <c r="CU35" s="172">
        <f t="shared" si="28"/>
        <v>1</v>
      </c>
      <c r="DA35" s="172">
        <v>1</v>
      </c>
      <c r="DB35" s="32" t="str">
        <f t="shared" ref="DB35:DB46" si="32">T(CONCATENATE(LOOKUP(DA35,CD$3:CD$80,AS$3:AS$80)," ",LOOKUP(DA35,CD$3:CD$80,$CA$3:$CA$80)))</f>
        <v xml:space="preserve"> </v>
      </c>
      <c r="DD35" s="172">
        <f t="shared" si="17"/>
        <v>1</v>
      </c>
      <c r="DE35" s="172">
        <v>33</v>
      </c>
      <c r="DL35" s="172">
        <f t="shared" si="12"/>
        <v>0</v>
      </c>
      <c r="DM35" s="172">
        <f t="shared" si="13"/>
        <v>1</v>
      </c>
      <c r="DN35" s="172">
        <f t="shared" si="14"/>
        <v>1</v>
      </c>
      <c r="DO35" s="172">
        <f t="shared" si="26"/>
        <v>1</v>
      </c>
      <c r="DP35" s="172">
        <f t="shared" si="26"/>
        <v>1</v>
      </c>
      <c r="DQ35" s="172">
        <f t="shared" si="26"/>
        <v>1</v>
      </c>
      <c r="DR35" s="172">
        <f t="shared" si="26"/>
        <v>1</v>
      </c>
      <c r="DS35" s="172">
        <f t="shared" si="26"/>
        <v>1</v>
      </c>
      <c r="DT35" s="172">
        <f t="shared" si="26"/>
        <v>1</v>
      </c>
      <c r="DU35" s="172">
        <f t="shared" si="26"/>
        <v>1</v>
      </c>
      <c r="DV35" s="172">
        <f t="shared" si="27"/>
        <v>1</v>
      </c>
      <c r="DW35" s="172">
        <f t="shared" si="27"/>
        <v>1</v>
      </c>
      <c r="DX35" s="172">
        <f t="shared" si="27"/>
        <v>1</v>
      </c>
      <c r="DY35" s="172">
        <f t="shared" si="27"/>
        <v>1</v>
      </c>
      <c r="DZ35" s="172">
        <f t="shared" si="27"/>
        <v>1</v>
      </c>
      <c r="EA35" s="172">
        <f t="shared" si="27"/>
        <v>1</v>
      </c>
      <c r="EB35" s="172">
        <f t="shared" si="27"/>
        <v>1</v>
      </c>
      <c r="EC35" s="172">
        <f t="shared" si="27"/>
        <v>1</v>
      </c>
      <c r="ED35" s="172">
        <f t="shared" si="27"/>
        <v>1</v>
      </c>
      <c r="EE35" s="172">
        <f t="shared" si="27"/>
        <v>1</v>
      </c>
      <c r="EF35" s="172">
        <f t="shared" si="27"/>
        <v>1</v>
      </c>
      <c r="EG35" s="172">
        <f t="shared" si="6"/>
        <v>0</v>
      </c>
    </row>
    <row r="36" spans="20:137" x14ac:dyDescent="0.25">
      <c r="T36" s="5"/>
      <c r="U36" s="13"/>
      <c r="V36" s="5"/>
      <c r="W36" s="5" t="str">
        <f t="shared" si="2"/>
        <v/>
      </c>
      <c r="X36" s="5"/>
      <c r="Y36" s="5"/>
      <c r="Z36" s="5"/>
      <c r="CB36" s="172">
        <f t="shared" si="29"/>
        <v>1</v>
      </c>
      <c r="CC36" s="172">
        <f t="shared" si="29"/>
        <v>1</v>
      </c>
      <c r="CD36" s="172">
        <f t="shared" si="29"/>
        <v>1</v>
      </c>
      <c r="CE36" s="172">
        <f t="shared" si="29"/>
        <v>1</v>
      </c>
      <c r="CF36" s="172">
        <f t="shared" si="29"/>
        <v>1</v>
      </c>
      <c r="CG36" s="172">
        <f t="shared" si="29"/>
        <v>1</v>
      </c>
      <c r="CH36" s="172">
        <f t="shared" si="29"/>
        <v>1</v>
      </c>
      <c r="CI36" s="172">
        <f t="shared" si="29"/>
        <v>1</v>
      </c>
      <c r="CJ36" s="172">
        <f t="shared" si="29"/>
        <v>1</v>
      </c>
      <c r="CK36" s="172">
        <f t="shared" si="29"/>
        <v>1</v>
      </c>
      <c r="CL36" s="172">
        <f t="shared" si="29"/>
        <v>1</v>
      </c>
      <c r="CM36" s="172">
        <f t="shared" si="29"/>
        <v>1</v>
      </c>
      <c r="CN36" s="172">
        <f t="shared" si="29"/>
        <v>1</v>
      </c>
      <c r="CO36" s="172">
        <f t="shared" si="29"/>
        <v>1</v>
      </c>
      <c r="CP36" s="172">
        <f t="shared" si="29"/>
        <v>1</v>
      </c>
      <c r="CQ36" s="172">
        <f t="shared" si="29"/>
        <v>1</v>
      </c>
      <c r="CR36" s="172">
        <f t="shared" si="28"/>
        <v>1</v>
      </c>
      <c r="CS36" s="172">
        <f t="shared" si="28"/>
        <v>1</v>
      </c>
      <c r="CT36" s="172">
        <f t="shared" si="28"/>
        <v>1</v>
      </c>
      <c r="CU36" s="172">
        <f t="shared" si="28"/>
        <v>1</v>
      </c>
      <c r="DA36" s="172">
        <v>2</v>
      </c>
      <c r="DB36" s="32" t="str">
        <f t="shared" si="32"/>
        <v xml:space="preserve"> </v>
      </c>
      <c r="DD36" s="172">
        <f t="shared" si="17"/>
        <v>1</v>
      </c>
      <c r="DE36" s="172">
        <v>34</v>
      </c>
      <c r="DL36" s="172">
        <f t="shared" si="12"/>
        <v>0</v>
      </c>
      <c r="DM36" s="172">
        <f t="shared" si="13"/>
        <v>1</v>
      </c>
      <c r="DN36" s="172">
        <f t="shared" si="14"/>
        <v>1</v>
      </c>
      <c r="DO36" s="172">
        <f t="shared" ref="DO36:DU51" si="33">IF(OR($CX35=0,ISERROR(SEARCH(DO$1,SUBSTITUTE($CX35,DY$1,"")))),DO35,DO35+1)</f>
        <v>1</v>
      </c>
      <c r="DP36" s="172">
        <f t="shared" si="33"/>
        <v>1</v>
      </c>
      <c r="DQ36" s="172">
        <f t="shared" si="33"/>
        <v>1</v>
      </c>
      <c r="DR36" s="172">
        <f t="shared" si="33"/>
        <v>1</v>
      </c>
      <c r="DS36" s="172">
        <f t="shared" si="33"/>
        <v>1</v>
      </c>
      <c r="DT36" s="172">
        <f t="shared" si="33"/>
        <v>1</v>
      </c>
      <c r="DU36" s="172">
        <f t="shared" si="33"/>
        <v>1</v>
      </c>
      <c r="DV36" s="172">
        <f t="shared" si="27"/>
        <v>1</v>
      </c>
      <c r="DW36" s="172">
        <f t="shared" si="27"/>
        <v>1</v>
      </c>
      <c r="DX36" s="172">
        <f t="shared" si="27"/>
        <v>1</v>
      </c>
      <c r="DY36" s="172">
        <f t="shared" si="27"/>
        <v>1</v>
      </c>
      <c r="DZ36" s="172">
        <f t="shared" si="27"/>
        <v>1</v>
      </c>
      <c r="EA36" s="172">
        <f t="shared" si="27"/>
        <v>1</v>
      </c>
      <c r="EB36" s="172">
        <f t="shared" si="27"/>
        <v>1</v>
      </c>
      <c r="EC36" s="172">
        <f t="shared" si="27"/>
        <v>1</v>
      </c>
      <c r="ED36" s="172">
        <f t="shared" si="27"/>
        <v>1</v>
      </c>
      <c r="EE36" s="172">
        <f t="shared" si="27"/>
        <v>1</v>
      </c>
      <c r="EF36" s="172">
        <f t="shared" si="27"/>
        <v>1</v>
      </c>
      <c r="EG36" s="172">
        <f t="shared" si="6"/>
        <v>0</v>
      </c>
    </row>
    <row r="37" spans="20:137" x14ac:dyDescent="0.25">
      <c r="T37" s="5"/>
      <c r="U37" s="13"/>
      <c r="V37" s="5"/>
      <c r="W37" s="5" t="str">
        <f t="shared" si="2"/>
        <v/>
      </c>
      <c r="X37" s="5"/>
      <c r="Y37" s="5"/>
      <c r="Z37" s="5"/>
      <c r="CB37" s="172">
        <f t="shared" si="29"/>
        <v>1</v>
      </c>
      <c r="CC37" s="172">
        <f t="shared" si="29"/>
        <v>1</v>
      </c>
      <c r="CD37" s="172">
        <f t="shared" si="29"/>
        <v>1</v>
      </c>
      <c r="CE37" s="172">
        <f t="shared" si="29"/>
        <v>1</v>
      </c>
      <c r="CF37" s="172">
        <f t="shared" si="29"/>
        <v>1</v>
      </c>
      <c r="CG37" s="172">
        <f t="shared" si="29"/>
        <v>1</v>
      </c>
      <c r="CH37" s="172">
        <f t="shared" si="29"/>
        <v>1</v>
      </c>
      <c r="CI37" s="172">
        <f t="shared" si="29"/>
        <v>1</v>
      </c>
      <c r="CJ37" s="172">
        <f t="shared" si="29"/>
        <v>1</v>
      </c>
      <c r="CK37" s="172">
        <f t="shared" si="29"/>
        <v>1</v>
      </c>
      <c r="CL37" s="172">
        <f t="shared" si="29"/>
        <v>1</v>
      </c>
      <c r="CM37" s="172">
        <f t="shared" si="29"/>
        <v>1</v>
      </c>
      <c r="CN37" s="172">
        <f t="shared" si="29"/>
        <v>1</v>
      </c>
      <c r="CO37" s="172">
        <f t="shared" si="29"/>
        <v>1</v>
      </c>
      <c r="CP37" s="172">
        <f t="shared" si="29"/>
        <v>1</v>
      </c>
      <c r="CQ37" s="172">
        <f t="shared" si="29"/>
        <v>1</v>
      </c>
      <c r="CR37" s="172">
        <f t="shared" si="28"/>
        <v>1</v>
      </c>
      <c r="CS37" s="172">
        <f t="shared" si="28"/>
        <v>1</v>
      </c>
      <c r="CT37" s="172">
        <f t="shared" si="28"/>
        <v>1</v>
      </c>
      <c r="CU37" s="172">
        <f t="shared" si="28"/>
        <v>1</v>
      </c>
      <c r="DA37" s="172">
        <v>3</v>
      </c>
      <c r="DB37" s="32" t="str">
        <f t="shared" si="32"/>
        <v xml:space="preserve"> </v>
      </c>
      <c r="DD37" s="172">
        <f t="shared" si="17"/>
        <v>1</v>
      </c>
      <c r="DE37" s="172">
        <v>35</v>
      </c>
      <c r="DL37" s="172">
        <f t="shared" si="12"/>
        <v>0</v>
      </c>
      <c r="DM37" s="172">
        <f t="shared" si="13"/>
        <v>1</v>
      </c>
      <c r="DN37" s="172">
        <f t="shared" si="14"/>
        <v>1</v>
      </c>
      <c r="DO37" s="172">
        <f t="shared" si="33"/>
        <v>1</v>
      </c>
      <c r="DP37" s="172">
        <f t="shared" si="33"/>
        <v>1</v>
      </c>
      <c r="DQ37" s="172">
        <f t="shared" si="33"/>
        <v>1</v>
      </c>
      <c r="DR37" s="172">
        <f t="shared" si="33"/>
        <v>1</v>
      </c>
      <c r="DS37" s="172">
        <f t="shared" si="33"/>
        <v>1</v>
      </c>
      <c r="DT37" s="172">
        <f t="shared" si="33"/>
        <v>1</v>
      </c>
      <c r="DU37" s="172">
        <f t="shared" si="33"/>
        <v>1</v>
      </c>
      <c r="DV37" s="172">
        <f t="shared" ref="DV37:EF52" si="34">IF(OR($CX36=0,ISERROR(SEARCH(DV$1,$CX36))),DV36,DV36+1)</f>
        <v>1</v>
      </c>
      <c r="DW37" s="172">
        <f t="shared" si="34"/>
        <v>1</v>
      </c>
      <c r="DX37" s="172">
        <f t="shared" si="34"/>
        <v>1</v>
      </c>
      <c r="DY37" s="172">
        <f t="shared" si="34"/>
        <v>1</v>
      </c>
      <c r="DZ37" s="172">
        <f t="shared" si="34"/>
        <v>1</v>
      </c>
      <c r="EA37" s="172">
        <f t="shared" si="34"/>
        <v>1</v>
      </c>
      <c r="EB37" s="172">
        <f t="shared" si="34"/>
        <v>1</v>
      </c>
      <c r="EC37" s="172">
        <f t="shared" si="34"/>
        <v>1</v>
      </c>
      <c r="ED37" s="172">
        <f t="shared" si="34"/>
        <v>1</v>
      </c>
      <c r="EE37" s="172">
        <f t="shared" si="34"/>
        <v>1</v>
      </c>
      <c r="EF37" s="172">
        <f t="shared" si="34"/>
        <v>1</v>
      </c>
      <c r="EG37" s="172">
        <f t="shared" si="6"/>
        <v>0</v>
      </c>
    </row>
    <row r="38" spans="20:137" x14ac:dyDescent="0.25">
      <c r="T38" s="5"/>
      <c r="U38" s="13"/>
      <c r="V38" s="5"/>
      <c r="W38" s="5" t="str">
        <f t="shared" si="2"/>
        <v/>
      </c>
      <c r="X38" s="5"/>
      <c r="Y38" s="5"/>
      <c r="Z38" s="5"/>
      <c r="CB38" s="172">
        <f t="shared" si="29"/>
        <v>1</v>
      </c>
      <c r="CC38" s="172">
        <f t="shared" si="29"/>
        <v>1</v>
      </c>
      <c r="CD38" s="172">
        <f t="shared" si="29"/>
        <v>1</v>
      </c>
      <c r="CE38" s="172">
        <f t="shared" si="29"/>
        <v>1</v>
      </c>
      <c r="CF38" s="172">
        <f t="shared" si="29"/>
        <v>1</v>
      </c>
      <c r="CG38" s="172">
        <f t="shared" si="29"/>
        <v>1</v>
      </c>
      <c r="CH38" s="172">
        <f t="shared" si="29"/>
        <v>1</v>
      </c>
      <c r="CI38" s="172">
        <f t="shared" si="29"/>
        <v>1</v>
      </c>
      <c r="CJ38" s="172">
        <f t="shared" si="29"/>
        <v>1</v>
      </c>
      <c r="CK38" s="172">
        <f t="shared" si="29"/>
        <v>1</v>
      </c>
      <c r="CL38" s="172">
        <f t="shared" si="29"/>
        <v>1</v>
      </c>
      <c r="CM38" s="172">
        <f t="shared" si="29"/>
        <v>1</v>
      </c>
      <c r="CN38" s="172">
        <f t="shared" si="29"/>
        <v>1</v>
      </c>
      <c r="CO38" s="172">
        <f t="shared" si="29"/>
        <v>1</v>
      </c>
      <c r="CP38" s="172">
        <f t="shared" si="29"/>
        <v>1</v>
      </c>
      <c r="CQ38" s="172">
        <f t="shared" si="29"/>
        <v>1</v>
      </c>
      <c r="CR38" s="172">
        <f t="shared" si="28"/>
        <v>1</v>
      </c>
      <c r="CS38" s="172">
        <f t="shared" si="28"/>
        <v>1</v>
      </c>
      <c r="CT38" s="172">
        <f t="shared" si="28"/>
        <v>1</v>
      </c>
      <c r="CU38" s="172">
        <f t="shared" si="28"/>
        <v>1</v>
      </c>
      <c r="DA38" s="172">
        <v>4</v>
      </c>
      <c r="DB38" s="32" t="str">
        <f t="shared" si="32"/>
        <v xml:space="preserve"> </v>
      </c>
      <c r="DD38" s="172">
        <f t="shared" si="17"/>
        <v>1</v>
      </c>
      <c r="DE38" s="172">
        <v>36</v>
      </c>
      <c r="DL38" s="172">
        <f t="shared" si="12"/>
        <v>0</v>
      </c>
      <c r="DM38" s="172">
        <f t="shared" si="13"/>
        <v>1</v>
      </c>
      <c r="DN38" s="172">
        <f t="shared" si="14"/>
        <v>1</v>
      </c>
      <c r="DO38" s="172">
        <f t="shared" si="33"/>
        <v>1</v>
      </c>
      <c r="DP38" s="172">
        <f t="shared" si="33"/>
        <v>1</v>
      </c>
      <c r="DQ38" s="172">
        <f t="shared" si="33"/>
        <v>1</v>
      </c>
      <c r="DR38" s="172">
        <f t="shared" si="33"/>
        <v>1</v>
      </c>
      <c r="DS38" s="172">
        <f t="shared" si="33"/>
        <v>1</v>
      </c>
      <c r="DT38" s="172">
        <f t="shared" si="33"/>
        <v>1</v>
      </c>
      <c r="DU38" s="172">
        <f t="shared" si="33"/>
        <v>1</v>
      </c>
      <c r="DV38" s="172">
        <f t="shared" si="34"/>
        <v>1</v>
      </c>
      <c r="DW38" s="172">
        <f t="shared" si="34"/>
        <v>1</v>
      </c>
      <c r="DX38" s="172">
        <f t="shared" si="34"/>
        <v>1</v>
      </c>
      <c r="DY38" s="172">
        <f t="shared" si="34"/>
        <v>1</v>
      </c>
      <c r="DZ38" s="172">
        <f t="shared" si="34"/>
        <v>1</v>
      </c>
      <c r="EA38" s="172">
        <f t="shared" si="34"/>
        <v>1</v>
      </c>
      <c r="EB38" s="172">
        <f t="shared" si="34"/>
        <v>1</v>
      </c>
      <c r="EC38" s="172">
        <f t="shared" si="34"/>
        <v>1</v>
      </c>
      <c r="ED38" s="172">
        <f t="shared" si="34"/>
        <v>1</v>
      </c>
      <c r="EE38" s="172">
        <f t="shared" si="34"/>
        <v>1</v>
      </c>
      <c r="EF38" s="172">
        <f t="shared" si="34"/>
        <v>1</v>
      </c>
      <c r="EG38" s="172">
        <f t="shared" si="6"/>
        <v>0</v>
      </c>
    </row>
    <row r="39" spans="20:137" x14ac:dyDescent="0.25">
      <c r="T39" s="5"/>
      <c r="U39" s="13"/>
      <c r="V39" s="5"/>
      <c r="W39" s="5" t="str">
        <f t="shared" si="2"/>
        <v/>
      </c>
      <c r="X39" s="5"/>
      <c r="Y39" s="5"/>
      <c r="Z39" s="5"/>
      <c r="CB39" s="172">
        <f t="shared" si="29"/>
        <v>1</v>
      </c>
      <c r="CC39" s="172">
        <f t="shared" si="29"/>
        <v>1</v>
      </c>
      <c r="CD39" s="172">
        <f t="shared" si="29"/>
        <v>1</v>
      </c>
      <c r="CE39" s="172">
        <f t="shared" si="29"/>
        <v>1</v>
      </c>
      <c r="CF39" s="172">
        <f t="shared" si="29"/>
        <v>1</v>
      </c>
      <c r="CG39" s="172">
        <f t="shared" si="29"/>
        <v>1</v>
      </c>
      <c r="CH39" s="172">
        <f t="shared" si="29"/>
        <v>1</v>
      </c>
      <c r="CI39" s="172">
        <f t="shared" si="29"/>
        <v>1</v>
      </c>
      <c r="CJ39" s="172">
        <f t="shared" si="29"/>
        <v>1</v>
      </c>
      <c r="CK39" s="172">
        <f t="shared" si="29"/>
        <v>1</v>
      </c>
      <c r="CL39" s="172">
        <f t="shared" si="29"/>
        <v>1</v>
      </c>
      <c r="CM39" s="172">
        <f t="shared" si="29"/>
        <v>1</v>
      </c>
      <c r="CN39" s="172">
        <f t="shared" si="29"/>
        <v>1</v>
      </c>
      <c r="CO39" s="172">
        <f t="shared" si="29"/>
        <v>1</v>
      </c>
      <c r="CP39" s="172">
        <f t="shared" si="29"/>
        <v>1</v>
      </c>
      <c r="CQ39" s="172">
        <f t="shared" si="29"/>
        <v>1</v>
      </c>
      <c r="CR39" s="172">
        <f t="shared" si="28"/>
        <v>1</v>
      </c>
      <c r="CS39" s="172">
        <f t="shared" si="28"/>
        <v>1</v>
      </c>
      <c r="CT39" s="172">
        <f t="shared" si="28"/>
        <v>1</v>
      </c>
      <c r="CU39" s="172">
        <f t="shared" si="28"/>
        <v>1</v>
      </c>
      <c r="DA39" s="172">
        <v>5</v>
      </c>
      <c r="DB39" s="32" t="str">
        <f t="shared" si="32"/>
        <v xml:space="preserve"> </v>
      </c>
      <c r="DD39" s="172">
        <f t="shared" si="17"/>
        <v>1</v>
      </c>
      <c r="DE39" s="172">
        <v>37</v>
      </c>
      <c r="DL39" s="172">
        <f t="shared" si="12"/>
        <v>0</v>
      </c>
      <c r="DM39" s="172">
        <f t="shared" si="13"/>
        <v>1</v>
      </c>
      <c r="DN39" s="172">
        <f t="shared" si="14"/>
        <v>1</v>
      </c>
      <c r="DO39" s="172">
        <f t="shared" si="33"/>
        <v>1</v>
      </c>
      <c r="DP39" s="172">
        <f t="shared" si="33"/>
        <v>1</v>
      </c>
      <c r="DQ39" s="172">
        <f t="shared" si="33"/>
        <v>1</v>
      </c>
      <c r="DR39" s="172">
        <f t="shared" si="33"/>
        <v>1</v>
      </c>
      <c r="DS39" s="172">
        <f t="shared" si="33"/>
        <v>1</v>
      </c>
      <c r="DT39" s="172">
        <f t="shared" si="33"/>
        <v>1</v>
      </c>
      <c r="DU39" s="172">
        <f t="shared" si="33"/>
        <v>1</v>
      </c>
      <c r="DV39" s="172">
        <f t="shared" si="34"/>
        <v>1</v>
      </c>
      <c r="DW39" s="172">
        <f t="shared" si="34"/>
        <v>1</v>
      </c>
      <c r="DX39" s="172">
        <f t="shared" si="34"/>
        <v>1</v>
      </c>
      <c r="DY39" s="172">
        <f t="shared" si="34"/>
        <v>1</v>
      </c>
      <c r="DZ39" s="172">
        <f t="shared" si="34"/>
        <v>1</v>
      </c>
      <c r="EA39" s="172">
        <f t="shared" si="34"/>
        <v>1</v>
      </c>
      <c r="EB39" s="172">
        <f t="shared" si="34"/>
        <v>1</v>
      </c>
      <c r="EC39" s="172">
        <f t="shared" si="34"/>
        <v>1</v>
      </c>
      <c r="ED39" s="172">
        <f t="shared" si="34"/>
        <v>1</v>
      </c>
      <c r="EE39" s="172">
        <f t="shared" si="34"/>
        <v>1</v>
      </c>
      <c r="EF39" s="172">
        <f t="shared" si="34"/>
        <v>1</v>
      </c>
      <c r="EG39" s="172">
        <f t="shared" si="6"/>
        <v>0</v>
      </c>
    </row>
    <row r="40" spans="20:137" x14ac:dyDescent="0.25">
      <c r="T40" s="5"/>
      <c r="U40" s="13"/>
      <c r="V40" s="5"/>
      <c r="W40" s="5" t="str">
        <f t="shared" si="2"/>
        <v/>
      </c>
      <c r="X40" s="5"/>
      <c r="Y40" s="5"/>
      <c r="Z40" s="5"/>
      <c r="CB40" s="172">
        <f t="shared" si="29"/>
        <v>1</v>
      </c>
      <c r="CC40" s="172">
        <f t="shared" si="29"/>
        <v>1</v>
      </c>
      <c r="CD40" s="172">
        <f t="shared" si="29"/>
        <v>1</v>
      </c>
      <c r="CE40" s="172">
        <f t="shared" si="29"/>
        <v>1</v>
      </c>
      <c r="CF40" s="172">
        <f t="shared" si="29"/>
        <v>1</v>
      </c>
      <c r="CG40" s="172">
        <f t="shared" si="29"/>
        <v>1</v>
      </c>
      <c r="CH40" s="172">
        <f t="shared" si="29"/>
        <v>1</v>
      </c>
      <c r="CI40" s="172">
        <f t="shared" si="29"/>
        <v>1</v>
      </c>
      <c r="CJ40" s="172">
        <f t="shared" si="29"/>
        <v>1</v>
      </c>
      <c r="CK40" s="172">
        <f t="shared" si="29"/>
        <v>1</v>
      </c>
      <c r="CL40" s="172">
        <f t="shared" si="29"/>
        <v>1</v>
      </c>
      <c r="CM40" s="172">
        <f t="shared" si="29"/>
        <v>1</v>
      </c>
      <c r="CN40" s="172">
        <f t="shared" si="29"/>
        <v>1</v>
      </c>
      <c r="CO40" s="172">
        <f t="shared" si="29"/>
        <v>1</v>
      </c>
      <c r="CP40" s="172">
        <f t="shared" si="29"/>
        <v>1</v>
      </c>
      <c r="CQ40" s="172">
        <f t="shared" si="29"/>
        <v>1</v>
      </c>
      <c r="CR40" s="172">
        <f t="shared" si="28"/>
        <v>1</v>
      </c>
      <c r="CS40" s="172">
        <f t="shared" si="28"/>
        <v>1</v>
      </c>
      <c r="CT40" s="172">
        <f t="shared" si="28"/>
        <v>1</v>
      </c>
      <c r="CU40" s="172">
        <f t="shared" si="28"/>
        <v>1</v>
      </c>
      <c r="DA40" s="172">
        <v>6</v>
      </c>
      <c r="DB40" s="32" t="str">
        <f t="shared" si="32"/>
        <v xml:space="preserve"> </v>
      </c>
      <c r="DD40" s="172">
        <f t="shared" si="17"/>
        <v>1</v>
      </c>
      <c r="DE40" s="172">
        <v>38</v>
      </c>
      <c r="DL40" s="172">
        <f t="shared" si="12"/>
        <v>0</v>
      </c>
      <c r="DM40" s="172">
        <f t="shared" si="13"/>
        <v>1</v>
      </c>
      <c r="DN40" s="172">
        <f t="shared" si="14"/>
        <v>1</v>
      </c>
      <c r="DO40" s="172">
        <f t="shared" si="33"/>
        <v>1</v>
      </c>
      <c r="DP40" s="172">
        <f t="shared" si="33"/>
        <v>1</v>
      </c>
      <c r="DQ40" s="172">
        <f t="shared" si="33"/>
        <v>1</v>
      </c>
      <c r="DR40" s="172">
        <f t="shared" si="33"/>
        <v>1</v>
      </c>
      <c r="DS40" s="172">
        <f t="shared" si="33"/>
        <v>1</v>
      </c>
      <c r="DT40" s="172">
        <f t="shared" si="33"/>
        <v>1</v>
      </c>
      <c r="DU40" s="172">
        <f t="shared" si="33"/>
        <v>1</v>
      </c>
      <c r="DV40" s="172">
        <f t="shared" si="34"/>
        <v>1</v>
      </c>
      <c r="DW40" s="172">
        <f t="shared" si="34"/>
        <v>1</v>
      </c>
      <c r="DX40" s="172">
        <f t="shared" si="34"/>
        <v>1</v>
      </c>
      <c r="DY40" s="172">
        <f t="shared" si="34"/>
        <v>1</v>
      </c>
      <c r="DZ40" s="172">
        <f t="shared" si="34"/>
        <v>1</v>
      </c>
      <c r="EA40" s="172">
        <f t="shared" si="34"/>
        <v>1</v>
      </c>
      <c r="EB40" s="172">
        <f t="shared" si="34"/>
        <v>1</v>
      </c>
      <c r="EC40" s="172">
        <f t="shared" si="34"/>
        <v>1</v>
      </c>
      <c r="ED40" s="172">
        <f t="shared" si="34"/>
        <v>1</v>
      </c>
      <c r="EE40" s="172">
        <f t="shared" si="34"/>
        <v>1</v>
      </c>
      <c r="EF40" s="172">
        <f t="shared" si="34"/>
        <v>1</v>
      </c>
      <c r="EG40" s="172">
        <f t="shared" si="6"/>
        <v>0</v>
      </c>
    </row>
    <row r="41" spans="20:137" x14ac:dyDescent="0.25">
      <c r="T41" s="5"/>
      <c r="U41" s="13"/>
      <c r="V41" s="5"/>
      <c r="W41" s="5" t="str">
        <f t="shared" si="2"/>
        <v/>
      </c>
      <c r="X41" s="5"/>
      <c r="Y41" s="5"/>
      <c r="Z41" s="5"/>
      <c r="CB41" s="172">
        <f t="shared" si="29"/>
        <v>1</v>
      </c>
      <c r="CC41" s="172">
        <f t="shared" si="29"/>
        <v>1</v>
      </c>
      <c r="CD41" s="172">
        <f t="shared" si="29"/>
        <v>1</v>
      </c>
      <c r="CE41" s="172">
        <f t="shared" si="29"/>
        <v>1</v>
      </c>
      <c r="CF41" s="172">
        <f t="shared" si="29"/>
        <v>1</v>
      </c>
      <c r="CG41" s="172">
        <f t="shared" si="29"/>
        <v>1</v>
      </c>
      <c r="CH41" s="172">
        <f t="shared" si="29"/>
        <v>1</v>
      </c>
      <c r="CI41" s="172">
        <f t="shared" si="29"/>
        <v>1</v>
      </c>
      <c r="CJ41" s="172">
        <f t="shared" si="29"/>
        <v>1</v>
      </c>
      <c r="CK41" s="172">
        <f t="shared" si="29"/>
        <v>1</v>
      </c>
      <c r="CL41" s="172">
        <f t="shared" si="29"/>
        <v>1</v>
      </c>
      <c r="CM41" s="172">
        <f t="shared" si="29"/>
        <v>1</v>
      </c>
      <c r="CN41" s="172">
        <f t="shared" si="29"/>
        <v>1</v>
      </c>
      <c r="CO41" s="172">
        <f t="shared" si="29"/>
        <v>1</v>
      </c>
      <c r="CP41" s="172">
        <f t="shared" si="29"/>
        <v>1</v>
      </c>
      <c r="CQ41" s="172">
        <f t="shared" si="29"/>
        <v>1</v>
      </c>
      <c r="CR41" s="172">
        <f t="shared" si="28"/>
        <v>1</v>
      </c>
      <c r="CS41" s="172">
        <f t="shared" si="28"/>
        <v>1</v>
      </c>
      <c r="CT41" s="172">
        <f t="shared" si="28"/>
        <v>1</v>
      </c>
      <c r="CU41" s="172">
        <f t="shared" si="28"/>
        <v>1</v>
      </c>
      <c r="DA41" s="172">
        <v>7</v>
      </c>
      <c r="DB41" s="32" t="str">
        <f t="shared" si="32"/>
        <v xml:space="preserve"> </v>
      </c>
      <c r="DD41" s="172">
        <f t="shared" si="17"/>
        <v>1</v>
      </c>
      <c r="DE41" s="172">
        <v>39</v>
      </c>
      <c r="DL41" s="172">
        <f t="shared" si="12"/>
        <v>0</v>
      </c>
      <c r="DM41" s="172">
        <f t="shared" si="13"/>
        <v>1</v>
      </c>
      <c r="DN41" s="172">
        <f t="shared" si="14"/>
        <v>1</v>
      </c>
      <c r="DO41" s="172">
        <f t="shared" si="33"/>
        <v>1</v>
      </c>
      <c r="DP41" s="172">
        <f t="shared" si="33"/>
        <v>1</v>
      </c>
      <c r="DQ41" s="172">
        <f t="shared" si="33"/>
        <v>1</v>
      </c>
      <c r="DR41" s="172">
        <f t="shared" si="33"/>
        <v>1</v>
      </c>
      <c r="DS41" s="172">
        <f t="shared" si="33"/>
        <v>1</v>
      </c>
      <c r="DT41" s="172">
        <f t="shared" si="33"/>
        <v>1</v>
      </c>
      <c r="DU41" s="172">
        <f t="shared" si="33"/>
        <v>1</v>
      </c>
      <c r="DV41" s="172">
        <f t="shared" si="34"/>
        <v>1</v>
      </c>
      <c r="DW41" s="172">
        <f t="shared" si="34"/>
        <v>1</v>
      </c>
      <c r="DX41" s="172">
        <f t="shared" si="34"/>
        <v>1</v>
      </c>
      <c r="DY41" s="172">
        <f t="shared" si="34"/>
        <v>1</v>
      </c>
      <c r="DZ41" s="172">
        <f t="shared" si="34"/>
        <v>1</v>
      </c>
      <c r="EA41" s="172">
        <f t="shared" si="34"/>
        <v>1</v>
      </c>
      <c r="EB41" s="172">
        <f t="shared" si="34"/>
        <v>1</v>
      </c>
      <c r="EC41" s="172">
        <f t="shared" si="34"/>
        <v>1</v>
      </c>
      <c r="ED41" s="172">
        <f t="shared" si="34"/>
        <v>1</v>
      </c>
      <c r="EE41" s="172">
        <f t="shared" si="34"/>
        <v>1</v>
      </c>
      <c r="EF41" s="172">
        <f t="shared" si="34"/>
        <v>1</v>
      </c>
      <c r="EG41" s="172">
        <f t="shared" si="6"/>
        <v>0</v>
      </c>
    </row>
    <row r="42" spans="20:137" x14ac:dyDescent="0.25">
      <c r="T42" s="5"/>
      <c r="U42" s="13"/>
      <c r="V42" s="5"/>
      <c r="W42" s="5" t="str">
        <f t="shared" si="2"/>
        <v/>
      </c>
      <c r="X42" s="5"/>
      <c r="Y42" s="5"/>
      <c r="Z42" s="5"/>
      <c r="CB42" s="172">
        <f t="shared" si="29"/>
        <v>1</v>
      </c>
      <c r="CC42" s="172">
        <f t="shared" si="29"/>
        <v>1</v>
      </c>
      <c r="CD42" s="172">
        <f t="shared" si="29"/>
        <v>1</v>
      </c>
      <c r="CE42" s="172">
        <f t="shared" si="29"/>
        <v>1</v>
      </c>
      <c r="CF42" s="172">
        <f t="shared" si="29"/>
        <v>1</v>
      </c>
      <c r="CG42" s="172">
        <f t="shared" si="29"/>
        <v>1</v>
      </c>
      <c r="CH42" s="172">
        <f t="shared" si="29"/>
        <v>1</v>
      </c>
      <c r="CI42" s="172">
        <f t="shared" si="29"/>
        <v>1</v>
      </c>
      <c r="CJ42" s="172">
        <f t="shared" si="29"/>
        <v>1</v>
      </c>
      <c r="CK42" s="172">
        <f t="shared" si="29"/>
        <v>1</v>
      </c>
      <c r="CL42" s="172">
        <f t="shared" si="29"/>
        <v>1</v>
      </c>
      <c r="CM42" s="172">
        <f t="shared" si="29"/>
        <v>1</v>
      </c>
      <c r="CN42" s="172">
        <f t="shared" si="29"/>
        <v>1</v>
      </c>
      <c r="CO42" s="172">
        <f t="shared" si="29"/>
        <v>1</v>
      </c>
      <c r="CP42" s="172">
        <f t="shared" si="29"/>
        <v>1</v>
      </c>
      <c r="CQ42" s="172">
        <f t="shared" si="29"/>
        <v>1</v>
      </c>
      <c r="CR42" s="172">
        <f t="shared" si="28"/>
        <v>1</v>
      </c>
      <c r="CS42" s="172">
        <f t="shared" si="28"/>
        <v>1</v>
      </c>
      <c r="CT42" s="172">
        <f t="shared" si="28"/>
        <v>1</v>
      </c>
      <c r="CU42" s="172">
        <f t="shared" si="28"/>
        <v>1</v>
      </c>
      <c r="DA42" s="172">
        <v>8</v>
      </c>
      <c r="DB42" s="32" t="str">
        <f t="shared" si="32"/>
        <v xml:space="preserve"> </v>
      </c>
      <c r="DD42" s="172">
        <f t="shared" si="17"/>
        <v>1</v>
      </c>
      <c r="DE42" s="172">
        <v>40</v>
      </c>
      <c r="DL42" s="172">
        <f t="shared" si="12"/>
        <v>0</v>
      </c>
      <c r="DM42" s="172">
        <f t="shared" si="13"/>
        <v>1</v>
      </c>
      <c r="DN42" s="172">
        <f t="shared" si="14"/>
        <v>1</v>
      </c>
      <c r="DO42" s="172">
        <f t="shared" si="33"/>
        <v>1</v>
      </c>
      <c r="DP42" s="172">
        <f t="shared" si="33"/>
        <v>1</v>
      </c>
      <c r="DQ42" s="172">
        <f t="shared" si="33"/>
        <v>1</v>
      </c>
      <c r="DR42" s="172">
        <f t="shared" si="33"/>
        <v>1</v>
      </c>
      <c r="DS42" s="172">
        <f t="shared" si="33"/>
        <v>1</v>
      </c>
      <c r="DT42" s="172">
        <f t="shared" si="33"/>
        <v>1</v>
      </c>
      <c r="DU42" s="172">
        <f t="shared" si="33"/>
        <v>1</v>
      </c>
      <c r="DV42" s="172">
        <f t="shared" si="34"/>
        <v>1</v>
      </c>
      <c r="DW42" s="172">
        <f t="shared" si="34"/>
        <v>1</v>
      </c>
      <c r="DX42" s="172">
        <f t="shared" si="34"/>
        <v>1</v>
      </c>
      <c r="DY42" s="172">
        <f t="shared" si="34"/>
        <v>1</v>
      </c>
      <c r="DZ42" s="172">
        <f t="shared" si="34"/>
        <v>1</v>
      </c>
      <c r="EA42" s="172">
        <f t="shared" si="34"/>
        <v>1</v>
      </c>
      <c r="EB42" s="172">
        <f t="shared" si="34"/>
        <v>1</v>
      </c>
      <c r="EC42" s="172">
        <f t="shared" si="34"/>
        <v>1</v>
      </c>
      <c r="ED42" s="172">
        <f t="shared" si="34"/>
        <v>1</v>
      </c>
      <c r="EE42" s="172">
        <f t="shared" si="34"/>
        <v>1</v>
      </c>
      <c r="EF42" s="172">
        <f t="shared" si="34"/>
        <v>1</v>
      </c>
      <c r="EG42" s="172">
        <f t="shared" si="6"/>
        <v>0</v>
      </c>
    </row>
    <row r="43" spans="20:137" x14ac:dyDescent="0.25">
      <c r="T43" s="5"/>
      <c r="U43" s="13"/>
      <c r="V43" s="5"/>
      <c r="W43" s="5" t="str">
        <f t="shared" si="2"/>
        <v/>
      </c>
      <c r="X43" s="5"/>
      <c r="Y43" s="5"/>
      <c r="Z43" s="5"/>
      <c r="CB43" s="172">
        <f t="shared" si="29"/>
        <v>1</v>
      </c>
      <c r="CC43" s="172">
        <f t="shared" si="29"/>
        <v>1</v>
      </c>
      <c r="CD43" s="172">
        <f t="shared" si="29"/>
        <v>1</v>
      </c>
      <c r="CE43" s="172">
        <f t="shared" si="29"/>
        <v>1</v>
      </c>
      <c r="CF43" s="172">
        <f t="shared" si="29"/>
        <v>1</v>
      </c>
      <c r="CG43" s="172">
        <f t="shared" si="29"/>
        <v>1</v>
      </c>
      <c r="CH43" s="172">
        <f t="shared" si="29"/>
        <v>1</v>
      </c>
      <c r="CI43" s="172">
        <f t="shared" si="29"/>
        <v>1</v>
      </c>
      <c r="CJ43" s="172">
        <f t="shared" si="29"/>
        <v>1</v>
      </c>
      <c r="CK43" s="172">
        <f t="shared" si="29"/>
        <v>1</v>
      </c>
      <c r="CL43" s="172">
        <f t="shared" si="29"/>
        <v>1</v>
      </c>
      <c r="CM43" s="172">
        <f t="shared" si="29"/>
        <v>1</v>
      </c>
      <c r="CN43" s="172">
        <f t="shared" si="29"/>
        <v>1</v>
      </c>
      <c r="CO43" s="172">
        <f t="shared" si="29"/>
        <v>1</v>
      </c>
      <c r="CP43" s="172">
        <f t="shared" si="29"/>
        <v>1</v>
      </c>
      <c r="CQ43" s="172">
        <f t="shared" si="29"/>
        <v>1</v>
      </c>
      <c r="CR43" s="172">
        <f t="shared" si="28"/>
        <v>1</v>
      </c>
      <c r="CS43" s="172">
        <f t="shared" si="28"/>
        <v>1</v>
      </c>
      <c r="CT43" s="172">
        <f t="shared" si="28"/>
        <v>1</v>
      </c>
      <c r="CU43" s="172">
        <f t="shared" si="28"/>
        <v>1</v>
      </c>
      <c r="DA43" s="172">
        <v>9</v>
      </c>
      <c r="DB43" s="32" t="str">
        <f t="shared" si="32"/>
        <v xml:space="preserve"> </v>
      </c>
      <c r="DD43" s="172">
        <f t="shared" si="17"/>
        <v>1</v>
      </c>
      <c r="DE43" s="172">
        <v>41</v>
      </c>
      <c r="DL43" s="172">
        <f t="shared" si="12"/>
        <v>0</v>
      </c>
      <c r="DM43" s="172">
        <f t="shared" si="13"/>
        <v>1</v>
      </c>
      <c r="DN43" s="172">
        <f t="shared" si="14"/>
        <v>1</v>
      </c>
      <c r="DO43" s="172">
        <f t="shared" si="33"/>
        <v>1</v>
      </c>
      <c r="DP43" s="172">
        <f t="shared" si="33"/>
        <v>1</v>
      </c>
      <c r="DQ43" s="172">
        <f t="shared" si="33"/>
        <v>1</v>
      </c>
      <c r="DR43" s="172">
        <f t="shared" si="33"/>
        <v>1</v>
      </c>
      <c r="DS43" s="172">
        <f t="shared" si="33"/>
        <v>1</v>
      </c>
      <c r="DT43" s="172">
        <f t="shared" si="33"/>
        <v>1</v>
      </c>
      <c r="DU43" s="172">
        <f t="shared" si="33"/>
        <v>1</v>
      </c>
      <c r="DV43" s="172">
        <f t="shared" si="34"/>
        <v>1</v>
      </c>
      <c r="DW43" s="172">
        <f t="shared" si="34"/>
        <v>1</v>
      </c>
      <c r="DX43" s="172">
        <f t="shared" si="34"/>
        <v>1</v>
      </c>
      <c r="DY43" s="172">
        <f t="shared" si="34"/>
        <v>1</v>
      </c>
      <c r="DZ43" s="172">
        <f t="shared" si="34"/>
        <v>1</v>
      </c>
      <c r="EA43" s="172">
        <f t="shared" si="34"/>
        <v>1</v>
      </c>
      <c r="EB43" s="172">
        <f t="shared" si="34"/>
        <v>1</v>
      </c>
      <c r="EC43" s="172">
        <f t="shared" si="34"/>
        <v>1</v>
      </c>
      <c r="ED43" s="172">
        <f t="shared" si="34"/>
        <v>1</v>
      </c>
      <c r="EE43" s="172">
        <f t="shared" si="34"/>
        <v>1</v>
      </c>
      <c r="EF43" s="172">
        <f t="shared" si="34"/>
        <v>1</v>
      </c>
      <c r="EG43" s="172">
        <f t="shared" si="6"/>
        <v>0</v>
      </c>
    </row>
    <row r="44" spans="20:137" x14ac:dyDescent="0.25">
      <c r="T44" s="5"/>
      <c r="U44" s="13"/>
      <c r="V44" s="5"/>
      <c r="W44" s="5" t="str">
        <f t="shared" si="2"/>
        <v/>
      </c>
      <c r="X44" s="5"/>
      <c r="Y44" s="5"/>
      <c r="Z44" s="5"/>
      <c r="CB44" s="172">
        <f t="shared" si="29"/>
        <v>1</v>
      </c>
      <c r="CC44" s="172">
        <f t="shared" si="29"/>
        <v>1</v>
      </c>
      <c r="CD44" s="172">
        <f t="shared" si="29"/>
        <v>1</v>
      </c>
      <c r="CE44" s="172">
        <f t="shared" si="29"/>
        <v>1</v>
      </c>
      <c r="CF44" s="172">
        <f t="shared" si="29"/>
        <v>1</v>
      </c>
      <c r="CG44" s="172">
        <f t="shared" si="29"/>
        <v>1</v>
      </c>
      <c r="CH44" s="172">
        <f t="shared" si="29"/>
        <v>1</v>
      </c>
      <c r="CI44" s="172">
        <f t="shared" si="29"/>
        <v>1</v>
      </c>
      <c r="CJ44" s="172">
        <f t="shared" si="29"/>
        <v>1</v>
      </c>
      <c r="CK44" s="172">
        <f t="shared" si="29"/>
        <v>1</v>
      </c>
      <c r="CL44" s="172">
        <f t="shared" si="29"/>
        <v>1</v>
      </c>
      <c r="CM44" s="172">
        <f t="shared" si="29"/>
        <v>1</v>
      </c>
      <c r="CN44" s="172">
        <f t="shared" si="29"/>
        <v>1</v>
      </c>
      <c r="CO44" s="172">
        <f t="shared" si="29"/>
        <v>1</v>
      </c>
      <c r="CP44" s="172">
        <f t="shared" si="29"/>
        <v>1</v>
      </c>
      <c r="CQ44" s="172">
        <f t="shared" si="29"/>
        <v>1</v>
      </c>
      <c r="CR44" s="172">
        <f t="shared" si="28"/>
        <v>1</v>
      </c>
      <c r="CS44" s="172">
        <f t="shared" si="28"/>
        <v>1</v>
      </c>
      <c r="CT44" s="172">
        <f t="shared" si="28"/>
        <v>1</v>
      </c>
      <c r="CU44" s="172">
        <f t="shared" si="28"/>
        <v>1</v>
      </c>
      <c r="DA44" s="172">
        <v>10</v>
      </c>
      <c r="DB44" s="32" t="str">
        <f t="shared" si="32"/>
        <v xml:space="preserve"> </v>
      </c>
      <c r="DD44" s="172">
        <f t="shared" si="17"/>
        <v>1</v>
      </c>
      <c r="DE44" s="172">
        <v>42</v>
      </c>
      <c r="DL44" s="172">
        <f t="shared" si="12"/>
        <v>0</v>
      </c>
      <c r="DM44" s="172">
        <f t="shared" si="13"/>
        <v>1</v>
      </c>
      <c r="DN44" s="172">
        <f t="shared" si="14"/>
        <v>1</v>
      </c>
      <c r="DO44" s="172">
        <f t="shared" si="33"/>
        <v>1</v>
      </c>
      <c r="DP44" s="172">
        <f t="shared" si="33"/>
        <v>1</v>
      </c>
      <c r="DQ44" s="172">
        <f t="shared" si="33"/>
        <v>1</v>
      </c>
      <c r="DR44" s="172">
        <f t="shared" si="33"/>
        <v>1</v>
      </c>
      <c r="DS44" s="172">
        <f t="shared" si="33"/>
        <v>1</v>
      </c>
      <c r="DT44" s="172">
        <f t="shared" si="33"/>
        <v>1</v>
      </c>
      <c r="DU44" s="172">
        <f t="shared" si="33"/>
        <v>1</v>
      </c>
      <c r="DV44" s="172">
        <f t="shared" si="34"/>
        <v>1</v>
      </c>
      <c r="DW44" s="172">
        <f t="shared" si="34"/>
        <v>1</v>
      </c>
      <c r="DX44" s="172">
        <f t="shared" si="34"/>
        <v>1</v>
      </c>
      <c r="DY44" s="172">
        <f t="shared" si="34"/>
        <v>1</v>
      </c>
      <c r="DZ44" s="172">
        <f t="shared" si="34"/>
        <v>1</v>
      </c>
      <c r="EA44" s="172">
        <f t="shared" si="34"/>
        <v>1</v>
      </c>
      <c r="EB44" s="172">
        <f t="shared" si="34"/>
        <v>1</v>
      </c>
      <c r="EC44" s="172">
        <f t="shared" si="34"/>
        <v>1</v>
      </c>
      <c r="ED44" s="172">
        <f t="shared" si="34"/>
        <v>1</v>
      </c>
      <c r="EE44" s="172">
        <f t="shared" si="34"/>
        <v>1</v>
      </c>
      <c r="EF44" s="172">
        <f t="shared" si="34"/>
        <v>1</v>
      </c>
      <c r="EG44" s="172">
        <f t="shared" si="6"/>
        <v>0</v>
      </c>
    </row>
    <row r="45" spans="20:137" x14ac:dyDescent="0.25">
      <c r="T45" s="5"/>
      <c r="U45" s="13"/>
      <c r="V45" s="5"/>
      <c r="W45" s="5" t="str">
        <f t="shared" si="2"/>
        <v/>
      </c>
      <c r="X45" s="5"/>
      <c r="Y45" s="5"/>
      <c r="Z45" s="5"/>
      <c r="CB45" s="172">
        <f t="shared" si="29"/>
        <v>1</v>
      </c>
      <c r="CC45" s="172">
        <f t="shared" si="29"/>
        <v>1</v>
      </c>
      <c r="CD45" s="172">
        <f t="shared" si="29"/>
        <v>1</v>
      </c>
      <c r="CE45" s="172">
        <f t="shared" si="29"/>
        <v>1</v>
      </c>
      <c r="CF45" s="172">
        <f t="shared" si="29"/>
        <v>1</v>
      </c>
      <c r="CG45" s="172">
        <f t="shared" si="29"/>
        <v>1</v>
      </c>
      <c r="CH45" s="172">
        <f t="shared" si="29"/>
        <v>1</v>
      </c>
      <c r="CI45" s="172">
        <f t="shared" si="29"/>
        <v>1</v>
      </c>
      <c r="CJ45" s="172">
        <f t="shared" si="29"/>
        <v>1</v>
      </c>
      <c r="CK45" s="172">
        <f t="shared" si="29"/>
        <v>1</v>
      </c>
      <c r="CL45" s="172">
        <f t="shared" si="29"/>
        <v>1</v>
      </c>
      <c r="CM45" s="172">
        <f t="shared" si="29"/>
        <v>1</v>
      </c>
      <c r="CN45" s="172">
        <f t="shared" si="29"/>
        <v>1</v>
      </c>
      <c r="CO45" s="172">
        <f t="shared" si="29"/>
        <v>1</v>
      </c>
      <c r="CP45" s="172">
        <f t="shared" si="29"/>
        <v>1</v>
      </c>
      <c r="CQ45" s="172">
        <f t="shared" si="29"/>
        <v>1</v>
      </c>
      <c r="CR45" s="172">
        <f t="shared" si="28"/>
        <v>1</v>
      </c>
      <c r="CS45" s="172">
        <f t="shared" si="28"/>
        <v>1</v>
      </c>
      <c r="CT45" s="172">
        <f t="shared" si="28"/>
        <v>1</v>
      </c>
      <c r="CU45" s="172">
        <f t="shared" si="28"/>
        <v>1</v>
      </c>
      <c r="DA45" s="172">
        <v>11</v>
      </c>
      <c r="DB45" s="32" t="str">
        <f t="shared" si="32"/>
        <v xml:space="preserve"> </v>
      </c>
      <c r="DD45" s="172">
        <f t="shared" si="17"/>
        <v>1</v>
      </c>
      <c r="DE45" s="172">
        <v>43</v>
      </c>
      <c r="DL45" s="172">
        <f t="shared" si="12"/>
        <v>0</v>
      </c>
      <c r="DM45" s="172">
        <f t="shared" si="13"/>
        <v>1</v>
      </c>
      <c r="DN45" s="172">
        <f t="shared" si="14"/>
        <v>1</v>
      </c>
      <c r="DO45" s="172">
        <f t="shared" si="33"/>
        <v>1</v>
      </c>
      <c r="DP45" s="172">
        <f t="shared" si="33"/>
        <v>1</v>
      </c>
      <c r="DQ45" s="172">
        <f t="shared" si="33"/>
        <v>1</v>
      </c>
      <c r="DR45" s="172">
        <f t="shared" si="33"/>
        <v>1</v>
      </c>
      <c r="DS45" s="172">
        <f t="shared" si="33"/>
        <v>1</v>
      </c>
      <c r="DT45" s="172">
        <f t="shared" si="33"/>
        <v>1</v>
      </c>
      <c r="DU45" s="172">
        <f t="shared" si="33"/>
        <v>1</v>
      </c>
      <c r="DV45" s="172">
        <f t="shared" si="34"/>
        <v>1</v>
      </c>
      <c r="DW45" s="172">
        <f t="shared" si="34"/>
        <v>1</v>
      </c>
      <c r="DX45" s="172">
        <f t="shared" si="34"/>
        <v>1</v>
      </c>
      <c r="DY45" s="172">
        <f t="shared" si="34"/>
        <v>1</v>
      </c>
      <c r="DZ45" s="172">
        <f t="shared" si="34"/>
        <v>1</v>
      </c>
      <c r="EA45" s="172">
        <f t="shared" si="34"/>
        <v>1</v>
      </c>
      <c r="EB45" s="172">
        <f t="shared" si="34"/>
        <v>1</v>
      </c>
      <c r="EC45" s="172">
        <f t="shared" si="34"/>
        <v>1</v>
      </c>
      <c r="ED45" s="172">
        <f t="shared" si="34"/>
        <v>1</v>
      </c>
      <c r="EE45" s="172">
        <f t="shared" si="34"/>
        <v>1</v>
      </c>
      <c r="EF45" s="172">
        <f t="shared" si="34"/>
        <v>1</v>
      </c>
      <c r="EG45" s="172">
        <f t="shared" si="6"/>
        <v>0</v>
      </c>
    </row>
    <row r="46" spans="20:137" x14ac:dyDescent="0.25">
      <c r="T46" s="5"/>
      <c r="U46" s="13"/>
      <c r="V46" s="5"/>
      <c r="W46" s="5" t="str">
        <f t="shared" si="2"/>
        <v/>
      </c>
      <c r="X46" s="5"/>
      <c r="Y46" s="5"/>
      <c r="Z46" s="5"/>
      <c r="CB46" s="172">
        <f t="shared" si="29"/>
        <v>1</v>
      </c>
      <c r="CC46" s="172">
        <f t="shared" si="29"/>
        <v>1</v>
      </c>
      <c r="CD46" s="172">
        <f t="shared" si="29"/>
        <v>1</v>
      </c>
      <c r="CE46" s="172">
        <f t="shared" si="29"/>
        <v>1</v>
      </c>
      <c r="CF46" s="172">
        <f t="shared" si="29"/>
        <v>1</v>
      </c>
      <c r="CG46" s="172">
        <f t="shared" si="29"/>
        <v>1</v>
      </c>
      <c r="CH46" s="172">
        <f t="shared" si="29"/>
        <v>1</v>
      </c>
      <c r="CI46" s="172">
        <f t="shared" si="29"/>
        <v>1</v>
      </c>
      <c r="CJ46" s="172">
        <f t="shared" si="29"/>
        <v>1</v>
      </c>
      <c r="CK46" s="172">
        <f t="shared" si="29"/>
        <v>1</v>
      </c>
      <c r="CL46" s="172">
        <f t="shared" si="29"/>
        <v>1</v>
      </c>
      <c r="CM46" s="172">
        <f t="shared" si="29"/>
        <v>1</v>
      </c>
      <c r="CN46" s="172">
        <f t="shared" si="29"/>
        <v>1</v>
      </c>
      <c r="CO46" s="172">
        <f t="shared" si="29"/>
        <v>1</v>
      </c>
      <c r="CP46" s="172">
        <f t="shared" si="29"/>
        <v>1</v>
      </c>
      <c r="CQ46" s="172">
        <f t="shared" si="29"/>
        <v>1</v>
      </c>
      <c r="CR46" s="172">
        <f t="shared" si="28"/>
        <v>1</v>
      </c>
      <c r="CS46" s="172">
        <f t="shared" si="28"/>
        <v>1</v>
      </c>
      <c r="CT46" s="172">
        <f t="shared" si="28"/>
        <v>1</v>
      </c>
      <c r="CU46" s="172">
        <f t="shared" si="28"/>
        <v>1</v>
      </c>
      <c r="DA46" s="172">
        <v>12</v>
      </c>
      <c r="DB46" s="32" t="str">
        <f t="shared" si="32"/>
        <v xml:space="preserve"> </v>
      </c>
      <c r="DD46" s="172">
        <f t="shared" si="17"/>
        <v>1</v>
      </c>
      <c r="DE46" s="172">
        <v>44</v>
      </c>
      <c r="DL46" s="172">
        <f t="shared" si="12"/>
        <v>0</v>
      </c>
      <c r="DM46" s="172">
        <f t="shared" si="13"/>
        <v>1</v>
      </c>
      <c r="DN46" s="172">
        <f t="shared" si="14"/>
        <v>1</v>
      </c>
      <c r="DO46" s="172">
        <f t="shared" si="33"/>
        <v>1</v>
      </c>
      <c r="DP46" s="172">
        <f t="shared" si="33"/>
        <v>1</v>
      </c>
      <c r="DQ46" s="172">
        <f t="shared" si="33"/>
        <v>1</v>
      </c>
      <c r="DR46" s="172">
        <f t="shared" si="33"/>
        <v>1</v>
      </c>
      <c r="DS46" s="172">
        <f t="shared" si="33"/>
        <v>1</v>
      </c>
      <c r="DT46" s="172">
        <f t="shared" si="33"/>
        <v>1</v>
      </c>
      <c r="DU46" s="172">
        <f t="shared" si="33"/>
        <v>1</v>
      </c>
      <c r="DV46" s="172">
        <f t="shared" si="34"/>
        <v>1</v>
      </c>
      <c r="DW46" s="172">
        <f t="shared" si="34"/>
        <v>1</v>
      </c>
      <c r="DX46" s="172">
        <f t="shared" si="34"/>
        <v>1</v>
      </c>
      <c r="DY46" s="172">
        <f t="shared" si="34"/>
        <v>1</v>
      </c>
      <c r="DZ46" s="172">
        <f t="shared" si="34"/>
        <v>1</v>
      </c>
      <c r="EA46" s="172">
        <f t="shared" si="34"/>
        <v>1</v>
      </c>
      <c r="EB46" s="172">
        <f t="shared" si="34"/>
        <v>1</v>
      </c>
      <c r="EC46" s="172">
        <f t="shared" si="34"/>
        <v>1</v>
      </c>
      <c r="ED46" s="172">
        <f t="shared" si="34"/>
        <v>1</v>
      </c>
      <c r="EE46" s="172">
        <f t="shared" si="34"/>
        <v>1</v>
      </c>
      <c r="EF46" s="172">
        <f t="shared" si="34"/>
        <v>1</v>
      </c>
      <c r="EG46" s="172">
        <f t="shared" si="6"/>
        <v>0</v>
      </c>
    </row>
    <row r="47" spans="20:137" x14ac:dyDescent="0.25">
      <c r="T47" s="5"/>
      <c r="U47" s="13"/>
      <c r="V47" s="5"/>
      <c r="W47" s="5" t="str">
        <f t="shared" si="2"/>
        <v/>
      </c>
      <c r="X47" s="5"/>
      <c r="Y47" s="5"/>
      <c r="Z47" s="5"/>
      <c r="CB47" s="172">
        <f t="shared" si="29"/>
        <v>1</v>
      </c>
      <c r="CC47" s="172">
        <f t="shared" si="29"/>
        <v>1</v>
      </c>
      <c r="CD47" s="172">
        <f t="shared" si="29"/>
        <v>1</v>
      </c>
      <c r="CE47" s="172">
        <f t="shared" si="29"/>
        <v>1</v>
      </c>
      <c r="CF47" s="172">
        <f t="shared" si="29"/>
        <v>1</v>
      </c>
      <c r="CG47" s="172">
        <f t="shared" si="29"/>
        <v>1</v>
      </c>
      <c r="CH47" s="172">
        <f t="shared" si="29"/>
        <v>1</v>
      </c>
      <c r="CI47" s="172">
        <f t="shared" si="29"/>
        <v>1</v>
      </c>
      <c r="CJ47" s="172">
        <f t="shared" si="29"/>
        <v>1</v>
      </c>
      <c r="CK47" s="172">
        <f t="shared" si="29"/>
        <v>1</v>
      </c>
      <c r="CL47" s="172">
        <f t="shared" si="29"/>
        <v>1</v>
      </c>
      <c r="CM47" s="172">
        <f t="shared" si="29"/>
        <v>1</v>
      </c>
      <c r="CN47" s="172">
        <f t="shared" si="29"/>
        <v>1</v>
      </c>
      <c r="CO47" s="172">
        <f t="shared" si="29"/>
        <v>1</v>
      </c>
      <c r="CP47" s="172">
        <f t="shared" si="29"/>
        <v>1</v>
      </c>
      <c r="CQ47" s="172">
        <f t="shared" si="29"/>
        <v>1</v>
      </c>
      <c r="CR47" s="172">
        <f t="shared" si="28"/>
        <v>1</v>
      </c>
      <c r="CS47" s="172">
        <f t="shared" si="28"/>
        <v>1</v>
      </c>
      <c r="CT47" s="172">
        <f t="shared" si="28"/>
        <v>1</v>
      </c>
      <c r="CU47" s="172">
        <f t="shared" si="28"/>
        <v>1</v>
      </c>
      <c r="DB47" s="196" t="str">
        <f>IF(DB34="","","----")</f>
        <v/>
      </c>
      <c r="DD47" s="172">
        <f t="shared" si="17"/>
        <v>1</v>
      </c>
      <c r="DE47" s="172">
        <v>45</v>
      </c>
      <c r="DL47" s="172">
        <f t="shared" si="12"/>
        <v>0</v>
      </c>
      <c r="DM47" s="172">
        <f t="shared" si="13"/>
        <v>1</v>
      </c>
      <c r="DN47" s="172">
        <f t="shared" si="14"/>
        <v>1</v>
      </c>
      <c r="DO47" s="172">
        <f t="shared" si="33"/>
        <v>1</v>
      </c>
      <c r="DP47" s="172">
        <f t="shared" si="33"/>
        <v>1</v>
      </c>
      <c r="DQ47" s="172">
        <f t="shared" si="33"/>
        <v>1</v>
      </c>
      <c r="DR47" s="172">
        <f t="shared" si="33"/>
        <v>1</v>
      </c>
      <c r="DS47" s="172">
        <f t="shared" si="33"/>
        <v>1</v>
      </c>
      <c r="DT47" s="172">
        <f t="shared" si="33"/>
        <v>1</v>
      </c>
      <c r="DU47" s="172">
        <f t="shared" si="33"/>
        <v>1</v>
      </c>
      <c r="DV47" s="172">
        <f t="shared" si="34"/>
        <v>1</v>
      </c>
      <c r="DW47" s="172">
        <f t="shared" si="34"/>
        <v>1</v>
      </c>
      <c r="DX47" s="172">
        <f t="shared" si="34"/>
        <v>1</v>
      </c>
      <c r="DY47" s="172">
        <f t="shared" si="34"/>
        <v>1</v>
      </c>
      <c r="DZ47" s="172">
        <f t="shared" si="34"/>
        <v>1</v>
      </c>
      <c r="EA47" s="172">
        <f t="shared" si="34"/>
        <v>1</v>
      </c>
      <c r="EB47" s="172">
        <f t="shared" si="34"/>
        <v>1</v>
      </c>
      <c r="EC47" s="172">
        <f t="shared" si="34"/>
        <v>1</v>
      </c>
      <c r="ED47" s="172">
        <f t="shared" si="34"/>
        <v>1</v>
      </c>
      <c r="EE47" s="172">
        <f t="shared" si="34"/>
        <v>1</v>
      </c>
      <c r="EF47" s="172">
        <f t="shared" si="34"/>
        <v>1</v>
      </c>
      <c r="EG47" s="172">
        <f t="shared" si="6"/>
        <v>0</v>
      </c>
    </row>
    <row r="48" spans="20:137" x14ac:dyDescent="0.25">
      <c r="T48" s="5"/>
      <c r="U48" s="13"/>
      <c r="V48" s="5"/>
      <c r="W48" s="5" t="str">
        <f t="shared" si="2"/>
        <v/>
      </c>
      <c r="X48" s="5"/>
      <c r="Y48" s="5"/>
      <c r="Z48" s="5"/>
      <c r="CB48" s="172">
        <f t="shared" si="29"/>
        <v>1</v>
      </c>
      <c r="CC48" s="172">
        <f t="shared" si="29"/>
        <v>1</v>
      </c>
      <c r="CD48" s="172">
        <f t="shared" si="29"/>
        <v>1</v>
      </c>
      <c r="CE48" s="172">
        <f t="shared" si="29"/>
        <v>1</v>
      </c>
      <c r="CF48" s="172">
        <f t="shared" si="29"/>
        <v>1</v>
      </c>
      <c r="CG48" s="172">
        <f t="shared" si="29"/>
        <v>1</v>
      </c>
      <c r="CH48" s="172">
        <f t="shared" si="29"/>
        <v>1</v>
      </c>
      <c r="CI48" s="172">
        <f t="shared" si="29"/>
        <v>1</v>
      </c>
      <c r="CJ48" s="172">
        <f t="shared" si="29"/>
        <v>1</v>
      </c>
      <c r="CK48" s="172">
        <f t="shared" si="29"/>
        <v>1</v>
      </c>
      <c r="CL48" s="172">
        <f t="shared" si="29"/>
        <v>1</v>
      </c>
      <c r="CM48" s="172">
        <f t="shared" si="29"/>
        <v>1</v>
      </c>
      <c r="CN48" s="172">
        <f t="shared" si="29"/>
        <v>1</v>
      </c>
      <c r="CO48" s="172">
        <f t="shared" si="29"/>
        <v>1</v>
      </c>
      <c r="CP48" s="172">
        <f t="shared" si="29"/>
        <v>1</v>
      </c>
      <c r="CQ48" s="172">
        <f t="shared" ref="CQ48:CU63" si="35">IF(BF47="",CQ47,CQ47+1)</f>
        <v>1</v>
      </c>
      <c r="CR48" s="172">
        <f t="shared" si="35"/>
        <v>1</v>
      </c>
      <c r="CS48" s="172">
        <f t="shared" si="35"/>
        <v>1</v>
      </c>
      <c r="CT48" s="172">
        <f t="shared" si="35"/>
        <v>1</v>
      </c>
      <c r="CU48" s="172">
        <f t="shared" si="35"/>
        <v>1</v>
      </c>
      <c r="DA48" s="172"/>
      <c r="DB48" s="32" t="str">
        <f>IF(DB49="","",CONCATENATE("Warband ",CZ49," ",DG48))</f>
        <v/>
      </c>
      <c r="DD48" s="172">
        <f t="shared" si="17"/>
        <v>1</v>
      </c>
      <c r="DE48" s="172">
        <v>46</v>
      </c>
      <c r="DG48" s="49" t="str">
        <f>CONCATENATE("   ",DH48,"/",DI48,IF(DH48&gt;DI48," !",""))</f>
        <v xml:space="preserve">   0/12</v>
      </c>
      <c r="DH48" s="172">
        <f t="shared" ref="DH48" si="36">INDEX($CB$1:$CU$1,CZ49)+DJ48</f>
        <v>0</v>
      </c>
      <c r="DI48" s="172">
        <f t="shared" ref="DI48" si="37">IF(OR(DB49=$CW$8,DB49=$CW$9,DB49=$CW$10),0,12)</f>
        <v>12</v>
      </c>
      <c r="DL48" s="172">
        <f t="shared" si="12"/>
        <v>0</v>
      </c>
      <c r="DM48" s="172">
        <f t="shared" si="13"/>
        <v>1</v>
      </c>
      <c r="DN48" s="172">
        <f t="shared" si="14"/>
        <v>1</v>
      </c>
      <c r="DO48" s="172">
        <f t="shared" si="33"/>
        <v>1</v>
      </c>
      <c r="DP48" s="172">
        <f t="shared" si="33"/>
        <v>1</v>
      </c>
      <c r="DQ48" s="172">
        <f t="shared" si="33"/>
        <v>1</v>
      </c>
      <c r="DR48" s="172">
        <f t="shared" si="33"/>
        <v>1</v>
      </c>
      <c r="DS48" s="172">
        <f t="shared" si="33"/>
        <v>1</v>
      </c>
      <c r="DT48" s="172">
        <f t="shared" si="33"/>
        <v>1</v>
      </c>
      <c r="DU48" s="172">
        <f t="shared" si="33"/>
        <v>1</v>
      </c>
      <c r="DV48" s="172">
        <f t="shared" si="34"/>
        <v>1</v>
      </c>
      <c r="DW48" s="172">
        <f t="shared" si="34"/>
        <v>1</v>
      </c>
      <c r="DX48" s="172">
        <f t="shared" si="34"/>
        <v>1</v>
      </c>
      <c r="DY48" s="172">
        <f t="shared" si="34"/>
        <v>1</v>
      </c>
      <c r="DZ48" s="172">
        <f t="shared" si="34"/>
        <v>1</v>
      </c>
      <c r="EA48" s="172">
        <f t="shared" si="34"/>
        <v>1</v>
      </c>
      <c r="EB48" s="172">
        <f t="shared" si="34"/>
        <v>1</v>
      </c>
      <c r="EC48" s="172">
        <f t="shared" si="34"/>
        <v>1</v>
      </c>
      <c r="ED48" s="172">
        <f t="shared" si="34"/>
        <v>1</v>
      </c>
      <c r="EE48" s="172">
        <f t="shared" si="34"/>
        <v>1</v>
      </c>
      <c r="EF48" s="172">
        <f t="shared" si="34"/>
        <v>1</v>
      </c>
      <c r="EG48" s="172">
        <f t="shared" si="6"/>
        <v>0</v>
      </c>
    </row>
    <row r="49" spans="20:137" x14ac:dyDescent="0.25">
      <c r="T49" s="5"/>
      <c r="U49" s="13"/>
      <c r="V49" s="5"/>
      <c r="W49" s="5" t="str">
        <f t="shared" si="2"/>
        <v/>
      </c>
      <c r="X49" s="5"/>
      <c r="Y49" s="5"/>
      <c r="Z49" s="5"/>
      <c r="CB49" s="172">
        <f t="shared" ref="CB49:CQ64" si="38">IF(AQ48="",CB48,CB48+1)</f>
        <v>1</v>
      </c>
      <c r="CC49" s="172">
        <f t="shared" si="38"/>
        <v>1</v>
      </c>
      <c r="CD49" s="172">
        <f t="shared" si="38"/>
        <v>1</v>
      </c>
      <c r="CE49" s="172">
        <f t="shared" si="38"/>
        <v>1</v>
      </c>
      <c r="CF49" s="172">
        <f t="shared" si="38"/>
        <v>1</v>
      </c>
      <c r="CG49" s="172">
        <f t="shared" si="38"/>
        <v>1</v>
      </c>
      <c r="CH49" s="172">
        <f t="shared" si="38"/>
        <v>1</v>
      </c>
      <c r="CI49" s="172">
        <f t="shared" si="38"/>
        <v>1</v>
      </c>
      <c r="CJ49" s="172">
        <f t="shared" si="38"/>
        <v>1</v>
      </c>
      <c r="CK49" s="172">
        <f t="shared" si="38"/>
        <v>1</v>
      </c>
      <c r="CL49" s="172">
        <f t="shared" si="38"/>
        <v>1</v>
      </c>
      <c r="CM49" s="172">
        <f t="shared" si="38"/>
        <v>1</v>
      </c>
      <c r="CN49" s="172">
        <f t="shared" si="38"/>
        <v>1</v>
      </c>
      <c r="CO49" s="172">
        <f t="shared" si="38"/>
        <v>1</v>
      </c>
      <c r="CP49" s="172">
        <f t="shared" si="38"/>
        <v>1</v>
      </c>
      <c r="CQ49" s="172">
        <f t="shared" si="35"/>
        <v>1</v>
      </c>
      <c r="CR49" s="172">
        <f t="shared" si="35"/>
        <v>1</v>
      </c>
      <c r="CS49" s="172">
        <f t="shared" si="35"/>
        <v>1</v>
      </c>
      <c r="CT49" s="172">
        <f t="shared" si="35"/>
        <v>1</v>
      </c>
      <c r="CU49" s="172">
        <f t="shared" si="35"/>
        <v>1</v>
      </c>
      <c r="CZ49" s="172">
        <v>4</v>
      </c>
      <c r="DA49" s="172" t="s">
        <v>278</v>
      </c>
      <c r="DB49" s="32" t="str">
        <f>T(LOOKUP(CZ49,$DM$1:$EF$1,$DM$2:$EF$2))</f>
        <v/>
      </c>
      <c r="DD49" s="172">
        <f t="shared" si="17"/>
        <v>1</v>
      </c>
      <c r="DE49" s="172">
        <v>47</v>
      </c>
      <c r="DL49" s="172">
        <f t="shared" si="12"/>
        <v>0</v>
      </c>
      <c r="DM49" s="172">
        <f t="shared" si="13"/>
        <v>1</v>
      </c>
      <c r="DN49" s="172">
        <f t="shared" si="14"/>
        <v>1</v>
      </c>
      <c r="DO49" s="172">
        <f t="shared" si="33"/>
        <v>1</v>
      </c>
      <c r="DP49" s="172">
        <f t="shared" si="33"/>
        <v>1</v>
      </c>
      <c r="DQ49" s="172">
        <f t="shared" si="33"/>
        <v>1</v>
      </c>
      <c r="DR49" s="172">
        <f t="shared" si="33"/>
        <v>1</v>
      </c>
      <c r="DS49" s="172">
        <f t="shared" si="33"/>
        <v>1</v>
      </c>
      <c r="DT49" s="172">
        <f t="shared" si="33"/>
        <v>1</v>
      </c>
      <c r="DU49" s="172">
        <f t="shared" si="33"/>
        <v>1</v>
      </c>
      <c r="DV49" s="172">
        <f t="shared" si="34"/>
        <v>1</v>
      </c>
      <c r="DW49" s="172">
        <f t="shared" si="34"/>
        <v>1</v>
      </c>
      <c r="DX49" s="172">
        <f t="shared" si="34"/>
        <v>1</v>
      </c>
      <c r="DY49" s="172">
        <f t="shared" si="34"/>
        <v>1</v>
      </c>
      <c r="DZ49" s="172">
        <f t="shared" si="34"/>
        <v>1</v>
      </c>
      <c r="EA49" s="172">
        <f t="shared" si="34"/>
        <v>1</v>
      </c>
      <c r="EB49" s="172">
        <f t="shared" si="34"/>
        <v>1</v>
      </c>
      <c r="EC49" s="172">
        <f t="shared" si="34"/>
        <v>1</v>
      </c>
      <c r="ED49" s="172">
        <f t="shared" si="34"/>
        <v>1</v>
      </c>
      <c r="EE49" s="172">
        <f t="shared" si="34"/>
        <v>1</v>
      </c>
      <c r="EF49" s="172">
        <f t="shared" si="34"/>
        <v>1</v>
      </c>
      <c r="EG49" s="172">
        <f t="shared" si="6"/>
        <v>0</v>
      </c>
    </row>
    <row r="50" spans="20:137" x14ac:dyDescent="0.25">
      <c r="T50" s="5"/>
      <c r="U50" s="13"/>
      <c r="V50" s="5"/>
      <c r="W50" s="5" t="str">
        <f t="shared" si="2"/>
        <v/>
      </c>
      <c r="X50" s="5"/>
      <c r="Y50" s="5"/>
      <c r="Z50" s="5"/>
      <c r="CB50" s="172">
        <f t="shared" si="38"/>
        <v>1</v>
      </c>
      <c r="CC50" s="172">
        <f t="shared" si="38"/>
        <v>1</v>
      </c>
      <c r="CD50" s="172">
        <f t="shared" si="38"/>
        <v>1</v>
      </c>
      <c r="CE50" s="172">
        <f t="shared" si="38"/>
        <v>1</v>
      </c>
      <c r="CF50" s="172">
        <f t="shared" si="38"/>
        <v>1</v>
      </c>
      <c r="CG50" s="172">
        <f t="shared" si="38"/>
        <v>1</v>
      </c>
      <c r="CH50" s="172">
        <f t="shared" si="38"/>
        <v>1</v>
      </c>
      <c r="CI50" s="172">
        <f t="shared" si="38"/>
        <v>1</v>
      </c>
      <c r="CJ50" s="172">
        <f t="shared" si="38"/>
        <v>1</v>
      </c>
      <c r="CK50" s="172">
        <f t="shared" si="38"/>
        <v>1</v>
      </c>
      <c r="CL50" s="172">
        <f t="shared" si="38"/>
        <v>1</v>
      </c>
      <c r="CM50" s="172">
        <f t="shared" si="38"/>
        <v>1</v>
      </c>
      <c r="CN50" s="172">
        <f t="shared" si="38"/>
        <v>1</v>
      </c>
      <c r="CO50" s="172">
        <f t="shared" si="38"/>
        <v>1</v>
      </c>
      <c r="CP50" s="172">
        <f t="shared" si="38"/>
        <v>1</v>
      </c>
      <c r="CQ50" s="172">
        <f t="shared" si="35"/>
        <v>1</v>
      </c>
      <c r="CR50" s="172">
        <f t="shared" si="35"/>
        <v>1</v>
      </c>
      <c r="CS50" s="172">
        <f t="shared" si="35"/>
        <v>1</v>
      </c>
      <c r="CT50" s="172">
        <f t="shared" si="35"/>
        <v>1</v>
      </c>
      <c r="CU50" s="172">
        <f t="shared" si="35"/>
        <v>1</v>
      </c>
      <c r="DA50" s="172">
        <v>1</v>
      </c>
      <c r="DB50" s="32" t="str">
        <f t="shared" ref="DB50:DB61" si="39">T(CONCATENATE(LOOKUP(DA50,CE$3:CE$80,AT$3:AT$80)," ",LOOKUP(DA50,CE$3:CE$80,$CA$3:$CA$80)))</f>
        <v xml:space="preserve"> </v>
      </c>
      <c r="DD50" s="172">
        <f t="shared" si="17"/>
        <v>1</v>
      </c>
      <c r="DE50" s="172">
        <v>48</v>
      </c>
      <c r="DL50" s="172">
        <f t="shared" si="12"/>
        <v>0</v>
      </c>
      <c r="DM50" s="172">
        <f t="shared" si="13"/>
        <v>1</v>
      </c>
      <c r="DN50" s="172">
        <f t="shared" si="14"/>
        <v>1</v>
      </c>
      <c r="DO50" s="172">
        <f t="shared" si="33"/>
        <v>1</v>
      </c>
      <c r="DP50" s="172">
        <f t="shared" si="33"/>
        <v>1</v>
      </c>
      <c r="DQ50" s="172">
        <f t="shared" si="33"/>
        <v>1</v>
      </c>
      <c r="DR50" s="172">
        <f t="shared" si="33"/>
        <v>1</v>
      </c>
      <c r="DS50" s="172">
        <f t="shared" si="33"/>
        <v>1</v>
      </c>
      <c r="DT50" s="172">
        <f t="shared" si="33"/>
        <v>1</v>
      </c>
      <c r="DU50" s="172">
        <f t="shared" si="33"/>
        <v>1</v>
      </c>
      <c r="DV50" s="172">
        <f t="shared" si="34"/>
        <v>1</v>
      </c>
      <c r="DW50" s="172">
        <f t="shared" si="34"/>
        <v>1</v>
      </c>
      <c r="DX50" s="172">
        <f t="shared" si="34"/>
        <v>1</v>
      </c>
      <c r="DY50" s="172">
        <f t="shared" si="34"/>
        <v>1</v>
      </c>
      <c r="DZ50" s="172">
        <f t="shared" si="34"/>
        <v>1</v>
      </c>
      <c r="EA50" s="172">
        <f t="shared" si="34"/>
        <v>1</v>
      </c>
      <c r="EB50" s="172">
        <f t="shared" si="34"/>
        <v>1</v>
      </c>
      <c r="EC50" s="172">
        <f t="shared" si="34"/>
        <v>1</v>
      </c>
      <c r="ED50" s="172">
        <f t="shared" si="34"/>
        <v>1</v>
      </c>
      <c r="EE50" s="172">
        <f t="shared" si="34"/>
        <v>1</v>
      </c>
      <c r="EF50" s="172">
        <f t="shared" si="34"/>
        <v>1</v>
      </c>
      <c r="EG50" s="172">
        <f t="shared" si="6"/>
        <v>0</v>
      </c>
    </row>
    <row r="51" spans="20:137" x14ac:dyDescent="0.25">
      <c r="T51" s="5"/>
      <c r="U51" s="13"/>
      <c r="V51" s="5"/>
      <c r="W51" s="5" t="str">
        <f t="shared" si="2"/>
        <v/>
      </c>
      <c r="X51" s="5"/>
      <c r="Y51" s="5"/>
      <c r="Z51" s="5"/>
      <c r="CB51" s="172">
        <f t="shared" si="38"/>
        <v>1</v>
      </c>
      <c r="CC51" s="172">
        <f t="shared" si="38"/>
        <v>1</v>
      </c>
      <c r="CD51" s="172">
        <f t="shared" si="38"/>
        <v>1</v>
      </c>
      <c r="CE51" s="172">
        <f t="shared" si="38"/>
        <v>1</v>
      </c>
      <c r="CF51" s="172">
        <f t="shared" si="38"/>
        <v>1</v>
      </c>
      <c r="CG51" s="172">
        <f t="shared" si="38"/>
        <v>1</v>
      </c>
      <c r="CH51" s="172">
        <f t="shared" si="38"/>
        <v>1</v>
      </c>
      <c r="CI51" s="172">
        <f t="shared" si="38"/>
        <v>1</v>
      </c>
      <c r="CJ51" s="172">
        <f t="shared" si="38"/>
        <v>1</v>
      </c>
      <c r="CK51" s="172">
        <f t="shared" si="38"/>
        <v>1</v>
      </c>
      <c r="CL51" s="172">
        <f t="shared" si="38"/>
        <v>1</v>
      </c>
      <c r="CM51" s="172">
        <f t="shared" si="38"/>
        <v>1</v>
      </c>
      <c r="CN51" s="172">
        <f t="shared" si="38"/>
        <v>1</v>
      </c>
      <c r="CO51" s="172">
        <f t="shared" si="38"/>
        <v>1</v>
      </c>
      <c r="CP51" s="172">
        <f t="shared" si="38"/>
        <v>1</v>
      </c>
      <c r="CQ51" s="172">
        <f t="shared" si="35"/>
        <v>1</v>
      </c>
      <c r="CR51" s="172">
        <f t="shared" si="35"/>
        <v>1</v>
      </c>
      <c r="CS51" s="172">
        <f t="shared" si="35"/>
        <v>1</v>
      </c>
      <c r="CT51" s="172">
        <f t="shared" si="35"/>
        <v>1</v>
      </c>
      <c r="CU51" s="172">
        <f t="shared" si="35"/>
        <v>1</v>
      </c>
      <c r="DA51" s="172">
        <v>2</v>
      </c>
      <c r="DB51" s="32" t="str">
        <f t="shared" si="39"/>
        <v xml:space="preserve"> </v>
      </c>
      <c r="DD51" s="172">
        <f t="shared" si="17"/>
        <v>1</v>
      </c>
      <c r="DE51" s="172">
        <v>49</v>
      </c>
      <c r="DL51" s="172">
        <f t="shared" si="12"/>
        <v>0</v>
      </c>
      <c r="DM51" s="172">
        <f t="shared" si="13"/>
        <v>1</v>
      </c>
      <c r="DN51" s="172">
        <f t="shared" si="14"/>
        <v>1</v>
      </c>
      <c r="DO51" s="172">
        <f t="shared" si="33"/>
        <v>1</v>
      </c>
      <c r="DP51" s="172">
        <f t="shared" si="33"/>
        <v>1</v>
      </c>
      <c r="DQ51" s="172">
        <f t="shared" si="33"/>
        <v>1</v>
      </c>
      <c r="DR51" s="172">
        <f t="shared" si="33"/>
        <v>1</v>
      </c>
      <c r="DS51" s="172">
        <f t="shared" si="33"/>
        <v>1</v>
      </c>
      <c r="DT51" s="172">
        <f t="shared" si="33"/>
        <v>1</v>
      </c>
      <c r="DU51" s="172">
        <f t="shared" si="33"/>
        <v>1</v>
      </c>
      <c r="DV51" s="172">
        <f t="shared" si="34"/>
        <v>1</v>
      </c>
      <c r="DW51" s="172">
        <f t="shared" si="34"/>
        <v>1</v>
      </c>
      <c r="DX51" s="172">
        <f t="shared" si="34"/>
        <v>1</v>
      </c>
      <c r="DY51" s="172">
        <f t="shared" si="34"/>
        <v>1</v>
      </c>
      <c r="DZ51" s="172">
        <f t="shared" si="34"/>
        <v>1</v>
      </c>
      <c r="EA51" s="172">
        <f t="shared" si="34"/>
        <v>1</v>
      </c>
      <c r="EB51" s="172">
        <f t="shared" si="34"/>
        <v>1</v>
      </c>
      <c r="EC51" s="172">
        <f t="shared" si="34"/>
        <v>1</v>
      </c>
      <c r="ED51" s="172">
        <f t="shared" si="34"/>
        <v>1</v>
      </c>
      <c r="EE51" s="172">
        <f t="shared" si="34"/>
        <v>1</v>
      </c>
      <c r="EF51" s="172">
        <f t="shared" si="34"/>
        <v>1</v>
      </c>
      <c r="EG51" s="172">
        <f t="shared" si="6"/>
        <v>0</v>
      </c>
    </row>
    <row r="52" spans="20:137" x14ac:dyDescent="0.25">
      <c r="T52" s="5"/>
      <c r="U52" s="13"/>
      <c r="V52" s="5"/>
      <c r="W52" s="5" t="str">
        <f t="shared" si="2"/>
        <v/>
      </c>
      <c r="X52" s="5"/>
      <c r="Y52" s="5"/>
      <c r="Z52" s="5"/>
      <c r="CB52" s="172">
        <f t="shared" si="38"/>
        <v>1</v>
      </c>
      <c r="CC52" s="172">
        <f t="shared" si="38"/>
        <v>1</v>
      </c>
      <c r="CD52" s="172">
        <f t="shared" si="38"/>
        <v>1</v>
      </c>
      <c r="CE52" s="172">
        <f t="shared" si="38"/>
        <v>1</v>
      </c>
      <c r="CF52" s="172">
        <f t="shared" si="38"/>
        <v>1</v>
      </c>
      <c r="CG52" s="172">
        <f t="shared" si="38"/>
        <v>1</v>
      </c>
      <c r="CH52" s="172">
        <f t="shared" si="38"/>
        <v>1</v>
      </c>
      <c r="CI52" s="172">
        <f t="shared" si="38"/>
        <v>1</v>
      </c>
      <c r="CJ52" s="172">
        <f t="shared" si="38"/>
        <v>1</v>
      </c>
      <c r="CK52" s="172">
        <f t="shared" si="38"/>
        <v>1</v>
      </c>
      <c r="CL52" s="172">
        <f t="shared" si="38"/>
        <v>1</v>
      </c>
      <c r="CM52" s="172">
        <f t="shared" si="38"/>
        <v>1</v>
      </c>
      <c r="CN52" s="172">
        <f t="shared" si="38"/>
        <v>1</v>
      </c>
      <c r="CO52" s="172">
        <f t="shared" si="38"/>
        <v>1</v>
      </c>
      <c r="CP52" s="172">
        <f t="shared" si="38"/>
        <v>1</v>
      </c>
      <c r="CQ52" s="172">
        <f t="shared" si="35"/>
        <v>1</v>
      </c>
      <c r="CR52" s="172">
        <f t="shared" si="35"/>
        <v>1</v>
      </c>
      <c r="CS52" s="172">
        <f t="shared" si="35"/>
        <v>1</v>
      </c>
      <c r="CT52" s="172">
        <f t="shared" si="35"/>
        <v>1</v>
      </c>
      <c r="CU52" s="172">
        <f t="shared" si="35"/>
        <v>1</v>
      </c>
      <c r="DA52" s="172">
        <v>3</v>
      </c>
      <c r="DB52" s="32" t="str">
        <f t="shared" si="39"/>
        <v xml:space="preserve"> </v>
      </c>
      <c r="DD52" s="172">
        <f t="shared" si="17"/>
        <v>1</v>
      </c>
      <c r="DE52" s="172">
        <v>50</v>
      </c>
      <c r="DL52" s="172">
        <f t="shared" si="12"/>
        <v>0</v>
      </c>
      <c r="DM52" s="172">
        <f t="shared" si="13"/>
        <v>1</v>
      </c>
      <c r="DN52" s="172">
        <f t="shared" si="14"/>
        <v>1</v>
      </c>
      <c r="DO52" s="172">
        <f t="shared" ref="DO52:DU67" si="40">IF(OR($CX51=0,ISERROR(SEARCH(DO$1,SUBSTITUTE($CX51,DY$1,"")))),DO51,DO51+1)</f>
        <v>1</v>
      </c>
      <c r="DP52" s="172">
        <f t="shared" si="40"/>
        <v>1</v>
      </c>
      <c r="DQ52" s="172">
        <f t="shared" si="40"/>
        <v>1</v>
      </c>
      <c r="DR52" s="172">
        <f t="shared" si="40"/>
        <v>1</v>
      </c>
      <c r="DS52" s="172">
        <f t="shared" si="40"/>
        <v>1</v>
      </c>
      <c r="DT52" s="172">
        <f t="shared" si="40"/>
        <v>1</v>
      </c>
      <c r="DU52" s="172">
        <f t="shared" si="40"/>
        <v>1</v>
      </c>
      <c r="DV52" s="172">
        <f t="shared" si="34"/>
        <v>1</v>
      </c>
      <c r="DW52" s="172">
        <f t="shared" si="34"/>
        <v>1</v>
      </c>
      <c r="DX52" s="172">
        <f t="shared" si="34"/>
        <v>1</v>
      </c>
      <c r="DY52" s="172">
        <f t="shared" si="34"/>
        <v>1</v>
      </c>
      <c r="DZ52" s="172">
        <f t="shared" si="34"/>
        <v>1</v>
      </c>
      <c r="EA52" s="172">
        <f t="shared" si="34"/>
        <v>1</v>
      </c>
      <c r="EB52" s="172">
        <f t="shared" si="34"/>
        <v>1</v>
      </c>
      <c r="EC52" s="172">
        <f t="shared" si="34"/>
        <v>1</v>
      </c>
      <c r="ED52" s="172">
        <f t="shared" si="34"/>
        <v>1</v>
      </c>
      <c r="EE52" s="172">
        <f t="shared" si="34"/>
        <v>1</v>
      </c>
      <c r="EF52" s="172">
        <f t="shared" si="34"/>
        <v>1</v>
      </c>
      <c r="EG52" s="172">
        <f t="shared" si="6"/>
        <v>0</v>
      </c>
    </row>
    <row r="53" spans="20:137" x14ac:dyDescent="0.25">
      <c r="T53" s="5"/>
      <c r="U53" s="13"/>
      <c r="V53" s="5"/>
      <c r="W53" s="5" t="str">
        <f t="shared" si="2"/>
        <v/>
      </c>
      <c r="X53" s="5"/>
      <c r="Y53" s="5"/>
      <c r="Z53" s="5"/>
      <c r="CB53" s="172">
        <f t="shared" si="38"/>
        <v>1</v>
      </c>
      <c r="CC53" s="172">
        <f t="shared" si="38"/>
        <v>1</v>
      </c>
      <c r="CD53" s="172">
        <f t="shared" si="38"/>
        <v>1</v>
      </c>
      <c r="CE53" s="172">
        <f t="shared" si="38"/>
        <v>1</v>
      </c>
      <c r="CF53" s="172">
        <f t="shared" si="38"/>
        <v>1</v>
      </c>
      <c r="CG53" s="172">
        <f t="shared" si="38"/>
        <v>1</v>
      </c>
      <c r="CH53" s="172">
        <f t="shared" si="38"/>
        <v>1</v>
      </c>
      <c r="CI53" s="172">
        <f t="shared" si="38"/>
        <v>1</v>
      </c>
      <c r="CJ53" s="172">
        <f t="shared" si="38"/>
        <v>1</v>
      </c>
      <c r="CK53" s="172">
        <f t="shared" si="38"/>
        <v>1</v>
      </c>
      <c r="CL53" s="172">
        <f t="shared" si="38"/>
        <v>1</v>
      </c>
      <c r="CM53" s="172">
        <f t="shared" si="38"/>
        <v>1</v>
      </c>
      <c r="CN53" s="172">
        <f t="shared" si="38"/>
        <v>1</v>
      </c>
      <c r="CO53" s="172">
        <f t="shared" si="38"/>
        <v>1</v>
      </c>
      <c r="CP53" s="172">
        <f t="shared" si="38"/>
        <v>1</v>
      </c>
      <c r="CQ53" s="172">
        <f t="shared" si="35"/>
        <v>1</v>
      </c>
      <c r="CR53" s="172">
        <f t="shared" si="35"/>
        <v>1</v>
      </c>
      <c r="CS53" s="172">
        <f t="shared" si="35"/>
        <v>1</v>
      </c>
      <c r="CT53" s="172">
        <f t="shared" si="35"/>
        <v>1</v>
      </c>
      <c r="CU53" s="172">
        <f t="shared" si="35"/>
        <v>1</v>
      </c>
      <c r="DA53" s="172">
        <v>4</v>
      </c>
      <c r="DB53" s="32" t="str">
        <f t="shared" si="39"/>
        <v xml:space="preserve"> </v>
      </c>
      <c r="DD53" s="172">
        <f t="shared" si="17"/>
        <v>1</v>
      </c>
      <c r="DE53" s="172">
        <v>51</v>
      </c>
      <c r="DL53" s="172">
        <f t="shared" si="12"/>
        <v>0</v>
      </c>
      <c r="DM53" s="172">
        <f t="shared" si="13"/>
        <v>1</v>
      </c>
      <c r="DN53" s="172">
        <f t="shared" si="14"/>
        <v>1</v>
      </c>
      <c r="DO53" s="172">
        <f t="shared" si="40"/>
        <v>1</v>
      </c>
      <c r="DP53" s="172">
        <f t="shared" si="40"/>
        <v>1</v>
      </c>
      <c r="DQ53" s="172">
        <f t="shared" si="40"/>
        <v>1</v>
      </c>
      <c r="DR53" s="172">
        <f t="shared" si="40"/>
        <v>1</v>
      </c>
      <c r="DS53" s="172">
        <f t="shared" si="40"/>
        <v>1</v>
      </c>
      <c r="DT53" s="172">
        <f t="shared" si="40"/>
        <v>1</v>
      </c>
      <c r="DU53" s="172">
        <f t="shared" si="40"/>
        <v>1</v>
      </c>
      <c r="DV53" s="172">
        <f t="shared" ref="DV53:EF68" si="41">IF(OR($CX52=0,ISERROR(SEARCH(DV$1,$CX52))),DV52,DV52+1)</f>
        <v>1</v>
      </c>
      <c r="DW53" s="172">
        <f t="shared" si="41"/>
        <v>1</v>
      </c>
      <c r="DX53" s="172">
        <f t="shared" si="41"/>
        <v>1</v>
      </c>
      <c r="DY53" s="172">
        <f t="shared" si="41"/>
        <v>1</v>
      </c>
      <c r="DZ53" s="172">
        <f t="shared" si="41"/>
        <v>1</v>
      </c>
      <c r="EA53" s="172">
        <f t="shared" si="41"/>
        <v>1</v>
      </c>
      <c r="EB53" s="172">
        <f t="shared" si="41"/>
        <v>1</v>
      </c>
      <c r="EC53" s="172">
        <f t="shared" si="41"/>
        <v>1</v>
      </c>
      <c r="ED53" s="172">
        <f t="shared" si="41"/>
        <v>1</v>
      </c>
      <c r="EE53" s="172">
        <f t="shared" si="41"/>
        <v>1</v>
      </c>
      <c r="EF53" s="172">
        <f t="shared" si="41"/>
        <v>1</v>
      </c>
      <c r="EG53" s="172">
        <f t="shared" si="6"/>
        <v>0</v>
      </c>
    </row>
    <row r="54" spans="20:137" x14ac:dyDescent="0.25">
      <c r="T54" s="5"/>
      <c r="U54" s="13"/>
      <c r="V54" s="5"/>
      <c r="W54" s="5" t="str">
        <f t="shared" si="2"/>
        <v/>
      </c>
      <c r="X54" s="5"/>
      <c r="Y54" s="5"/>
      <c r="Z54" s="5"/>
      <c r="CB54" s="172">
        <f t="shared" si="38"/>
        <v>1</v>
      </c>
      <c r="CC54" s="172">
        <f t="shared" si="38"/>
        <v>1</v>
      </c>
      <c r="CD54" s="172">
        <f t="shared" si="38"/>
        <v>1</v>
      </c>
      <c r="CE54" s="172">
        <f t="shared" si="38"/>
        <v>1</v>
      </c>
      <c r="CF54" s="172">
        <f t="shared" si="38"/>
        <v>1</v>
      </c>
      <c r="CG54" s="172">
        <f t="shared" si="38"/>
        <v>1</v>
      </c>
      <c r="CH54" s="172">
        <f t="shared" si="38"/>
        <v>1</v>
      </c>
      <c r="CI54" s="172">
        <f t="shared" si="38"/>
        <v>1</v>
      </c>
      <c r="CJ54" s="172">
        <f t="shared" si="38"/>
        <v>1</v>
      </c>
      <c r="CK54" s="172">
        <f t="shared" si="38"/>
        <v>1</v>
      </c>
      <c r="CL54" s="172">
        <f t="shared" si="38"/>
        <v>1</v>
      </c>
      <c r="CM54" s="172">
        <f t="shared" si="38"/>
        <v>1</v>
      </c>
      <c r="CN54" s="172">
        <f t="shared" si="38"/>
        <v>1</v>
      </c>
      <c r="CO54" s="172">
        <f t="shared" si="38"/>
        <v>1</v>
      </c>
      <c r="CP54" s="172">
        <f t="shared" si="38"/>
        <v>1</v>
      </c>
      <c r="CQ54" s="172">
        <f t="shared" si="35"/>
        <v>1</v>
      </c>
      <c r="CR54" s="172">
        <f t="shared" si="35"/>
        <v>1</v>
      </c>
      <c r="CS54" s="172">
        <f t="shared" si="35"/>
        <v>1</v>
      </c>
      <c r="CT54" s="172">
        <f t="shared" si="35"/>
        <v>1</v>
      </c>
      <c r="CU54" s="172">
        <f t="shared" si="35"/>
        <v>1</v>
      </c>
      <c r="DA54" s="172">
        <v>5</v>
      </c>
      <c r="DB54" s="32" t="str">
        <f t="shared" si="39"/>
        <v xml:space="preserve"> </v>
      </c>
      <c r="DD54" s="172">
        <f t="shared" si="17"/>
        <v>1</v>
      </c>
      <c r="DE54" s="172">
        <v>52</v>
      </c>
      <c r="DL54" s="172">
        <f t="shared" si="12"/>
        <v>0</v>
      </c>
      <c r="DM54" s="172">
        <f t="shared" si="13"/>
        <v>1</v>
      </c>
      <c r="DN54" s="172">
        <f t="shared" si="14"/>
        <v>1</v>
      </c>
      <c r="DO54" s="172">
        <f t="shared" si="40"/>
        <v>1</v>
      </c>
      <c r="DP54" s="172">
        <f t="shared" si="40"/>
        <v>1</v>
      </c>
      <c r="DQ54" s="172">
        <f t="shared" si="40"/>
        <v>1</v>
      </c>
      <c r="DR54" s="172">
        <f t="shared" si="40"/>
        <v>1</v>
      </c>
      <c r="DS54" s="172">
        <f t="shared" si="40"/>
        <v>1</v>
      </c>
      <c r="DT54" s="172">
        <f t="shared" si="40"/>
        <v>1</v>
      </c>
      <c r="DU54" s="172">
        <f t="shared" si="40"/>
        <v>1</v>
      </c>
      <c r="DV54" s="172">
        <f t="shared" si="41"/>
        <v>1</v>
      </c>
      <c r="DW54" s="172">
        <f t="shared" si="41"/>
        <v>1</v>
      </c>
      <c r="DX54" s="172">
        <f t="shared" si="41"/>
        <v>1</v>
      </c>
      <c r="DY54" s="172">
        <f t="shared" si="41"/>
        <v>1</v>
      </c>
      <c r="DZ54" s="172">
        <f t="shared" si="41"/>
        <v>1</v>
      </c>
      <c r="EA54" s="172">
        <f t="shared" si="41"/>
        <v>1</v>
      </c>
      <c r="EB54" s="172">
        <f t="shared" si="41"/>
        <v>1</v>
      </c>
      <c r="EC54" s="172">
        <f t="shared" si="41"/>
        <v>1</v>
      </c>
      <c r="ED54" s="172">
        <f t="shared" si="41"/>
        <v>1</v>
      </c>
      <c r="EE54" s="172">
        <f t="shared" si="41"/>
        <v>1</v>
      </c>
      <c r="EF54" s="172">
        <f t="shared" si="41"/>
        <v>1</v>
      </c>
      <c r="EG54" s="172">
        <f t="shared" si="6"/>
        <v>0</v>
      </c>
    </row>
    <row r="55" spans="20:137" x14ac:dyDescent="0.25">
      <c r="T55" s="5"/>
      <c r="U55" s="13"/>
      <c r="V55" s="5"/>
      <c r="W55" s="5" t="str">
        <f t="shared" si="2"/>
        <v/>
      </c>
      <c r="X55" s="5"/>
      <c r="Y55" s="5"/>
      <c r="Z55" s="5"/>
      <c r="CB55" s="172">
        <f t="shared" si="38"/>
        <v>1</v>
      </c>
      <c r="CC55" s="172">
        <f t="shared" si="38"/>
        <v>1</v>
      </c>
      <c r="CD55" s="172">
        <f t="shared" si="38"/>
        <v>1</v>
      </c>
      <c r="CE55" s="172">
        <f t="shared" si="38"/>
        <v>1</v>
      </c>
      <c r="CF55" s="172">
        <f t="shared" si="38"/>
        <v>1</v>
      </c>
      <c r="CG55" s="172">
        <f t="shared" si="38"/>
        <v>1</v>
      </c>
      <c r="CH55" s="172">
        <f t="shared" si="38"/>
        <v>1</v>
      </c>
      <c r="CI55" s="172">
        <f t="shared" si="38"/>
        <v>1</v>
      </c>
      <c r="CJ55" s="172">
        <f t="shared" si="38"/>
        <v>1</v>
      </c>
      <c r="CK55" s="172">
        <f t="shared" si="38"/>
        <v>1</v>
      </c>
      <c r="CL55" s="172">
        <f t="shared" si="38"/>
        <v>1</v>
      </c>
      <c r="CM55" s="172">
        <f t="shared" si="38"/>
        <v>1</v>
      </c>
      <c r="CN55" s="172">
        <f t="shared" si="38"/>
        <v>1</v>
      </c>
      <c r="CO55" s="172">
        <f t="shared" si="38"/>
        <v>1</v>
      </c>
      <c r="CP55" s="172">
        <f t="shared" si="38"/>
        <v>1</v>
      </c>
      <c r="CQ55" s="172">
        <f t="shared" si="35"/>
        <v>1</v>
      </c>
      <c r="CR55" s="172">
        <f t="shared" si="35"/>
        <v>1</v>
      </c>
      <c r="CS55" s="172">
        <f t="shared" si="35"/>
        <v>1</v>
      </c>
      <c r="CT55" s="172">
        <f t="shared" si="35"/>
        <v>1</v>
      </c>
      <c r="CU55" s="172">
        <f t="shared" si="35"/>
        <v>1</v>
      </c>
      <c r="DA55" s="172">
        <v>6</v>
      </c>
      <c r="DB55" s="32" t="str">
        <f t="shared" si="39"/>
        <v xml:space="preserve"> </v>
      </c>
      <c r="DD55" s="172">
        <f t="shared" si="17"/>
        <v>1</v>
      </c>
      <c r="DE55" s="172">
        <v>53</v>
      </c>
      <c r="DL55" s="172">
        <f t="shared" si="12"/>
        <v>0</v>
      </c>
      <c r="DM55" s="172">
        <f t="shared" si="13"/>
        <v>1</v>
      </c>
      <c r="DN55" s="172">
        <f t="shared" si="14"/>
        <v>1</v>
      </c>
      <c r="DO55" s="172">
        <f t="shared" si="40"/>
        <v>1</v>
      </c>
      <c r="DP55" s="172">
        <f t="shared" si="40"/>
        <v>1</v>
      </c>
      <c r="DQ55" s="172">
        <f t="shared" si="40"/>
        <v>1</v>
      </c>
      <c r="DR55" s="172">
        <f t="shared" si="40"/>
        <v>1</v>
      </c>
      <c r="DS55" s="172">
        <f t="shared" si="40"/>
        <v>1</v>
      </c>
      <c r="DT55" s="172">
        <f t="shared" si="40"/>
        <v>1</v>
      </c>
      <c r="DU55" s="172">
        <f t="shared" si="40"/>
        <v>1</v>
      </c>
      <c r="DV55" s="172">
        <f t="shared" si="41"/>
        <v>1</v>
      </c>
      <c r="DW55" s="172">
        <f t="shared" si="41"/>
        <v>1</v>
      </c>
      <c r="DX55" s="172">
        <f t="shared" si="41"/>
        <v>1</v>
      </c>
      <c r="DY55" s="172">
        <f t="shared" si="41"/>
        <v>1</v>
      </c>
      <c r="DZ55" s="172">
        <f t="shared" si="41"/>
        <v>1</v>
      </c>
      <c r="EA55" s="172">
        <f t="shared" si="41"/>
        <v>1</v>
      </c>
      <c r="EB55" s="172">
        <f t="shared" si="41"/>
        <v>1</v>
      </c>
      <c r="EC55" s="172">
        <f t="shared" si="41"/>
        <v>1</v>
      </c>
      <c r="ED55" s="172">
        <f t="shared" si="41"/>
        <v>1</v>
      </c>
      <c r="EE55" s="172">
        <f t="shared" si="41"/>
        <v>1</v>
      </c>
      <c r="EF55" s="172">
        <f t="shared" si="41"/>
        <v>1</v>
      </c>
      <c r="EG55" s="172">
        <f t="shared" si="6"/>
        <v>0</v>
      </c>
    </row>
    <row r="56" spans="20:137" x14ac:dyDescent="0.25">
      <c r="T56" s="5"/>
      <c r="U56" s="13"/>
      <c r="V56" s="5"/>
      <c r="W56" s="5" t="str">
        <f t="shared" si="2"/>
        <v/>
      </c>
      <c r="X56" s="5"/>
      <c r="Y56" s="5"/>
      <c r="Z56" s="5"/>
      <c r="CB56" s="172">
        <f t="shared" si="38"/>
        <v>1</v>
      </c>
      <c r="CC56" s="172">
        <f t="shared" si="38"/>
        <v>1</v>
      </c>
      <c r="CD56" s="172">
        <f t="shared" si="38"/>
        <v>1</v>
      </c>
      <c r="CE56" s="172">
        <f t="shared" si="38"/>
        <v>1</v>
      </c>
      <c r="CF56" s="172">
        <f t="shared" si="38"/>
        <v>1</v>
      </c>
      <c r="CG56" s="172">
        <f t="shared" si="38"/>
        <v>1</v>
      </c>
      <c r="CH56" s="172">
        <f t="shared" si="38"/>
        <v>1</v>
      </c>
      <c r="CI56" s="172">
        <f t="shared" si="38"/>
        <v>1</v>
      </c>
      <c r="CJ56" s="172">
        <f t="shared" si="38"/>
        <v>1</v>
      </c>
      <c r="CK56" s="172">
        <f t="shared" si="38"/>
        <v>1</v>
      </c>
      <c r="CL56" s="172">
        <f t="shared" si="38"/>
        <v>1</v>
      </c>
      <c r="CM56" s="172">
        <f t="shared" si="38"/>
        <v>1</v>
      </c>
      <c r="CN56" s="172">
        <f t="shared" si="38"/>
        <v>1</v>
      </c>
      <c r="CO56" s="172">
        <f t="shared" si="38"/>
        <v>1</v>
      </c>
      <c r="CP56" s="172">
        <f t="shared" si="38"/>
        <v>1</v>
      </c>
      <c r="CQ56" s="172">
        <f t="shared" si="35"/>
        <v>1</v>
      </c>
      <c r="CR56" s="172">
        <f t="shared" si="35"/>
        <v>1</v>
      </c>
      <c r="CS56" s="172">
        <f t="shared" si="35"/>
        <v>1</v>
      </c>
      <c r="CT56" s="172">
        <f t="shared" si="35"/>
        <v>1</v>
      </c>
      <c r="CU56" s="172">
        <f t="shared" si="35"/>
        <v>1</v>
      </c>
      <c r="DA56" s="172">
        <v>7</v>
      </c>
      <c r="DB56" s="32" t="str">
        <f t="shared" si="39"/>
        <v xml:space="preserve"> </v>
      </c>
      <c r="DD56" s="172">
        <f t="shared" si="17"/>
        <v>1</v>
      </c>
      <c r="DE56" s="172">
        <v>54</v>
      </c>
      <c r="DL56" s="172">
        <f t="shared" si="12"/>
        <v>0</v>
      </c>
      <c r="DM56" s="172">
        <f t="shared" si="13"/>
        <v>1</v>
      </c>
      <c r="DN56" s="172">
        <f t="shared" si="14"/>
        <v>1</v>
      </c>
      <c r="DO56" s="172">
        <f t="shared" si="40"/>
        <v>1</v>
      </c>
      <c r="DP56" s="172">
        <f t="shared" si="40"/>
        <v>1</v>
      </c>
      <c r="DQ56" s="172">
        <f t="shared" si="40"/>
        <v>1</v>
      </c>
      <c r="DR56" s="172">
        <f t="shared" si="40"/>
        <v>1</v>
      </c>
      <c r="DS56" s="172">
        <f t="shared" si="40"/>
        <v>1</v>
      </c>
      <c r="DT56" s="172">
        <f t="shared" si="40"/>
        <v>1</v>
      </c>
      <c r="DU56" s="172">
        <f t="shared" si="40"/>
        <v>1</v>
      </c>
      <c r="DV56" s="172">
        <f t="shared" si="41"/>
        <v>1</v>
      </c>
      <c r="DW56" s="172">
        <f t="shared" si="41"/>
        <v>1</v>
      </c>
      <c r="DX56" s="172">
        <f t="shared" si="41"/>
        <v>1</v>
      </c>
      <c r="DY56" s="172">
        <f t="shared" si="41"/>
        <v>1</v>
      </c>
      <c r="DZ56" s="172">
        <f t="shared" si="41"/>
        <v>1</v>
      </c>
      <c r="EA56" s="172">
        <f t="shared" si="41"/>
        <v>1</v>
      </c>
      <c r="EB56" s="172">
        <f t="shared" si="41"/>
        <v>1</v>
      </c>
      <c r="EC56" s="172">
        <f t="shared" si="41"/>
        <v>1</v>
      </c>
      <c r="ED56" s="172">
        <f t="shared" si="41"/>
        <v>1</v>
      </c>
      <c r="EE56" s="172">
        <f t="shared" si="41"/>
        <v>1</v>
      </c>
      <c r="EF56" s="172">
        <f t="shared" si="41"/>
        <v>1</v>
      </c>
      <c r="EG56" s="172">
        <f t="shared" si="6"/>
        <v>0</v>
      </c>
    </row>
    <row r="57" spans="20:137" x14ac:dyDescent="0.25">
      <c r="T57" s="5"/>
      <c r="U57" s="13"/>
      <c r="V57" s="5"/>
      <c r="W57" s="5" t="str">
        <f t="shared" si="2"/>
        <v/>
      </c>
      <c r="X57" s="5"/>
      <c r="Y57" s="5"/>
      <c r="Z57" s="5"/>
      <c r="CB57" s="172">
        <f t="shared" si="38"/>
        <v>1</v>
      </c>
      <c r="CC57" s="172">
        <f t="shared" si="38"/>
        <v>1</v>
      </c>
      <c r="CD57" s="172">
        <f t="shared" si="38"/>
        <v>1</v>
      </c>
      <c r="CE57" s="172">
        <f t="shared" si="38"/>
        <v>1</v>
      </c>
      <c r="CF57" s="172">
        <f t="shared" si="38"/>
        <v>1</v>
      </c>
      <c r="CG57" s="172">
        <f t="shared" si="38"/>
        <v>1</v>
      </c>
      <c r="CH57" s="172">
        <f t="shared" si="38"/>
        <v>1</v>
      </c>
      <c r="CI57" s="172">
        <f t="shared" si="38"/>
        <v>1</v>
      </c>
      <c r="CJ57" s="172">
        <f t="shared" si="38"/>
        <v>1</v>
      </c>
      <c r="CK57" s="172">
        <f t="shared" si="38"/>
        <v>1</v>
      </c>
      <c r="CL57" s="172">
        <f t="shared" si="38"/>
        <v>1</v>
      </c>
      <c r="CM57" s="172">
        <f t="shared" si="38"/>
        <v>1</v>
      </c>
      <c r="CN57" s="172">
        <f t="shared" si="38"/>
        <v>1</v>
      </c>
      <c r="CO57" s="172">
        <f t="shared" si="38"/>
        <v>1</v>
      </c>
      <c r="CP57" s="172">
        <f t="shared" si="38"/>
        <v>1</v>
      </c>
      <c r="CQ57" s="172">
        <f t="shared" si="35"/>
        <v>1</v>
      </c>
      <c r="CR57" s="172">
        <f t="shared" si="35"/>
        <v>1</v>
      </c>
      <c r="CS57" s="172">
        <f t="shared" si="35"/>
        <v>1</v>
      </c>
      <c r="CT57" s="172">
        <f t="shared" si="35"/>
        <v>1</v>
      </c>
      <c r="CU57" s="172">
        <f t="shared" si="35"/>
        <v>1</v>
      </c>
      <c r="DA57" s="172">
        <v>8</v>
      </c>
      <c r="DB57" s="32" t="str">
        <f t="shared" si="39"/>
        <v xml:space="preserve"> </v>
      </c>
      <c r="DD57" s="172">
        <f t="shared" si="17"/>
        <v>1</v>
      </c>
      <c r="DE57" s="172">
        <v>55</v>
      </c>
      <c r="DL57" s="172">
        <f t="shared" si="12"/>
        <v>0</v>
      </c>
      <c r="DM57" s="172">
        <f t="shared" si="13"/>
        <v>1</v>
      </c>
      <c r="DN57" s="172">
        <f t="shared" si="14"/>
        <v>1</v>
      </c>
      <c r="DO57" s="172">
        <f t="shared" si="40"/>
        <v>1</v>
      </c>
      <c r="DP57" s="172">
        <f t="shared" si="40"/>
        <v>1</v>
      </c>
      <c r="DQ57" s="172">
        <f t="shared" si="40"/>
        <v>1</v>
      </c>
      <c r="DR57" s="172">
        <f t="shared" si="40"/>
        <v>1</v>
      </c>
      <c r="DS57" s="172">
        <f t="shared" si="40"/>
        <v>1</v>
      </c>
      <c r="DT57" s="172">
        <f t="shared" si="40"/>
        <v>1</v>
      </c>
      <c r="DU57" s="172">
        <f t="shared" si="40"/>
        <v>1</v>
      </c>
      <c r="DV57" s="172">
        <f t="shared" si="41"/>
        <v>1</v>
      </c>
      <c r="DW57" s="172">
        <f t="shared" si="41"/>
        <v>1</v>
      </c>
      <c r="DX57" s="172">
        <f t="shared" si="41"/>
        <v>1</v>
      </c>
      <c r="DY57" s="172">
        <f t="shared" si="41"/>
        <v>1</v>
      </c>
      <c r="DZ57" s="172">
        <f t="shared" si="41"/>
        <v>1</v>
      </c>
      <c r="EA57" s="172">
        <f t="shared" si="41"/>
        <v>1</v>
      </c>
      <c r="EB57" s="172">
        <f t="shared" si="41"/>
        <v>1</v>
      </c>
      <c r="EC57" s="172">
        <f t="shared" si="41"/>
        <v>1</v>
      </c>
      <c r="ED57" s="172">
        <f t="shared" si="41"/>
        <v>1</v>
      </c>
      <c r="EE57" s="172">
        <f t="shared" si="41"/>
        <v>1</v>
      </c>
      <c r="EF57" s="172">
        <f t="shared" si="41"/>
        <v>1</v>
      </c>
      <c r="EG57" s="172">
        <f t="shared" si="6"/>
        <v>0</v>
      </c>
    </row>
    <row r="58" spans="20:137" x14ac:dyDescent="0.25">
      <c r="T58" s="5"/>
      <c r="U58" s="13"/>
      <c r="V58" s="5"/>
      <c r="W58" s="5" t="str">
        <f t="shared" si="2"/>
        <v/>
      </c>
      <c r="X58" s="5"/>
      <c r="Y58" s="5"/>
      <c r="Z58" s="5"/>
      <c r="CB58" s="172">
        <f t="shared" si="38"/>
        <v>1</v>
      </c>
      <c r="CC58" s="172">
        <f t="shared" si="38"/>
        <v>1</v>
      </c>
      <c r="CD58" s="172">
        <f t="shared" si="38"/>
        <v>1</v>
      </c>
      <c r="CE58" s="172">
        <f t="shared" si="38"/>
        <v>1</v>
      </c>
      <c r="CF58" s="172">
        <f t="shared" si="38"/>
        <v>1</v>
      </c>
      <c r="CG58" s="172">
        <f t="shared" si="38"/>
        <v>1</v>
      </c>
      <c r="CH58" s="172">
        <f t="shared" si="38"/>
        <v>1</v>
      </c>
      <c r="CI58" s="172">
        <f t="shared" si="38"/>
        <v>1</v>
      </c>
      <c r="CJ58" s="172">
        <f t="shared" si="38"/>
        <v>1</v>
      </c>
      <c r="CK58" s="172">
        <f t="shared" si="38"/>
        <v>1</v>
      </c>
      <c r="CL58" s="172">
        <f t="shared" si="38"/>
        <v>1</v>
      </c>
      <c r="CM58" s="172">
        <f t="shared" si="38"/>
        <v>1</v>
      </c>
      <c r="CN58" s="172">
        <f t="shared" si="38"/>
        <v>1</v>
      </c>
      <c r="CO58" s="172">
        <f t="shared" si="38"/>
        <v>1</v>
      </c>
      <c r="CP58" s="172">
        <f t="shared" si="38"/>
        <v>1</v>
      </c>
      <c r="CQ58" s="172">
        <f t="shared" si="35"/>
        <v>1</v>
      </c>
      <c r="CR58" s="172">
        <f t="shared" si="35"/>
        <v>1</v>
      </c>
      <c r="CS58" s="172">
        <f t="shared" si="35"/>
        <v>1</v>
      </c>
      <c r="CT58" s="172">
        <f t="shared" si="35"/>
        <v>1</v>
      </c>
      <c r="CU58" s="172">
        <f t="shared" si="35"/>
        <v>1</v>
      </c>
      <c r="DA58" s="172">
        <v>9</v>
      </c>
      <c r="DB58" s="32" t="str">
        <f t="shared" si="39"/>
        <v xml:space="preserve"> </v>
      </c>
      <c r="DD58" s="172">
        <f t="shared" si="17"/>
        <v>1</v>
      </c>
      <c r="DE58" s="172">
        <v>56</v>
      </c>
      <c r="DL58" s="172">
        <f t="shared" si="12"/>
        <v>0</v>
      </c>
      <c r="DM58" s="172">
        <f t="shared" si="13"/>
        <v>1</v>
      </c>
      <c r="DN58" s="172">
        <f t="shared" si="14"/>
        <v>1</v>
      </c>
      <c r="DO58" s="172">
        <f t="shared" si="40"/>
        <v>1</v>
      </c>
      <c r="DP58" s="172">
        <f t="shared" si="40"/>
        <v>1</v>
      </c>
      <c r="DQ58" s="172">
        <f t="shared" si="40"/>
        <v>1</v>
      </c>
      <c r="DR58" s="172">
        <f t="shared" si="40"/>
        <v>1</v>
      </c>
      <c r="DS58" s="172">
        <f t="shared" si="40"/>
        <v>1</v>
      </c>
      <c r="DT58" s="172">
        <f t="shared" si="40"/>
        <v>1</v>
      </c>
      <c r="DU58" s="172">
        <f t="shared" si="40"/>
        <v>1</v>
      </c>
      <c r="DV58" s="172">
        <f t="shared" si="41"/>
        <v>1</v>
      </c>
      <c r="DW58" s="172">
        <f t="shared" si="41"/>
        <v>1</v>
      </c>
      <c r="DX58" s="172">
        <f t="shared" si="41"/>
        <v>1</v>
      </c>
      <c r="DY58" s="172">
        <f t="shared" si="41"/>
        <v>1</v>
      </c>
      <c r="DZ58" s="172">
        <f t="shared" si="41"/>
        <v>1</v>
      </c>
      <c r="EA58" s="172">
        <f t="shared" si="41"/>
        <v>1</v>
      </c>
      <c r="EB58" s="172">
        <f t="shared" si="41"/>
        <v>1</v>
      </c>
      <c r="EC58" s="172">
        <f t="shared" si="41"/>
        <v>1</v>
      </c>
      <c r="ED58" s="172">
        <f t="shared" si="41"/>
        <v>1</v>
      </c>
      <c r="EE58" s="172">
        <f t="shared" si="41"/>
        <v>1</v>
      </c>
      <c r="EF58" s="172">
        <f t="shared" si="41"/>
        <v>1</v>
      </c>
      <c r="EG58" s="172">
        <f t="shared" si="6"/>
        <v>0</v>
      </c>
    </row>
    <row r="59" spans="20:137" x14ac:dyDescent="0.25">
      <c r="T59" s="5"/>
      <c r="U59" s="13"/>
      <c r="V59" s="5"/>
      <c r="W59" s="5" t="str">
        <f t="shared" si="2"/>
        <v/>
      </c>
      <c r="X59" s="5"/>
      <c r="Y59" s="5"/>
      <c r="Z59" s="5"/>
      <c r="CB59" s="172">
        <f t="shared" si="38"/>
        <v>1</v>
      </c>
      <c r="CC59" s="172">
        <f t="shared" si="38"/>
        <v>1</v>
      </c>
      <c r="CD59" s="172">
        <f t="shared" si="38"/>
        <v>1</v>
      </c>
      <c r="CE59" s="172">
        <f t="shared" si="38"/>
        <v>1</v>
      </c>
      <c r="CF59" s="172">
        <f t="shared" si="38"/>
        <v>1</v>
      </c>
      <c r="CG59" s="172">
        <f t="shared" si="38"/>
        <v>1</v>
      </c>
      <c r="CH59" s="172">
        <f t="shared" si="38"/>
        <v>1</v>
      </c>
      <c r="CI59" s="172">
        <f t="shared" si="38"/>
        <v>1</v>
      </c>
      <c r="CJ59" s="172">
        <f t="shared" si="38"/>
        <v>1</v>
      </c>
      <c r="CK59" s="172">
        <f t="shared" si="38"/>
        <v>1</v>
      </c>
      <c r="CL59" s="172">
        <f t="shared" si="38"/>
        <v>1</v>
      </c>
      <c r="CM59" s="172">
        <f t="shared" si="38"/>
        <v>1</v>
      </c>
      <c r="CN59" s="172">
        <f t="shared" si="38"/>
        <v>1</v>
      </c>
      <c r="CO59" s="172">
        <f t="shared" si="38"/>
        <v>1</v>
      </c>
      <c r="CP59" s="172">
        <f t="shared" si="38"/>
        <v>1</v>
      </c>
      <c r="CQ59" s="172">
        <f t="shared" si="35"/>
        <v>1</v>
      </c>
      <c r="CR59" s="172">
        <f t="shared" si="35"/>
        <v>1</v>
      </c>
      <c r="CS59" s="172">
        <f t="shared" si="35"/>
        <v>1</v>
      </c>
      <c r="CT59" s="172">
        <f t="shared" si="35"/>
        <v>1</v>
      </c>
      <c r="CU59" s="172">
        <f t="shared" si="35"/>
        <v>1</v>
      </c>
      <c r="DA59" s="172">
        <v>10</v>
      </c>
      <c r="DB59" s="32" t="str">
        <f t="shared" si="39"/>
        <v xml:space="preserve"> </v>
      </c>
      <c r="DD59" s="172">
        <f t="shared" si="17"/>
        <v>1</v>
      </c>
      <c r="DE59" s="172">
        <v>57</v>
      </c>
      <c r="DL59" s="172">
        <f t="shared" si="12"/>
        <v>0</v>
      </c>
      <c r="DM59" s="172">
        <f t="shared" si="13"/>
        <v>1</v>
      </c>
      <c r="DN59" s="172">
        <f t="shared" si="14"/>
        <v>1</v>
      </c>
      <c r="DO59" s="172">
        <f t="shared" si="40"/>
        <v>1</v>
      </c>
      <c r="DP59" s="172">
        <f t="shared" si="40"/>
        <v>1</v>
      </c>
      <c r="DQ59" s="172">
        <f t="shared" si="40"/>
        <v>1</v>
      </c>
      <c r="DR59" s="172">
        <f t="shared" si="40"/>
        <v>1</v>
      </c>
      <c r="DS59" s="172">
        <f t="shared" si="40"/>
        <v>1</v>
      </c>
      <c r="DT59" s="172">
        <f t="shared" si="40"/>
        <v>1</v>
      </c>
      <c r="DU59" s="172">
        <f t="shared" si="40"/>
        <v>1</v>
      </c>
      <c r="DV59" s="172">
        <f t="shared" si="41"/>
        <v>1</v>
      </c>
      <c r="DW59" s="172">
        <f t="shared" si="41"/>
        <v>1</v>
      </c>
      <c r="DX59" s="172">
        <f t="shared" si="41"/>
        <v>1</v>
      </c>
      <c r="DY59" s="172">
        <f t="shared" si="41"/>
        <v>1</v>
      </c>
      <c r="DZ59" s="172">
        <f t="shared" si="41"/>
        <v>1</v>
      </c>
      <c r="EA59" s="172">
        <f t="shared" si="41"/>
        <v>1</v>
      </c>
      <c r="EB59" s="172">
        <f t="shared" si="41"/>
        <v>1</v>
      </c>
      <c r="EC59" s="172">
        <f t="shared" si="41"/>
        <v>1</v>
      </c>
      <c r="ED59" s="172">
        <f t="shared" si="41"/>
        <v>1</v>
      </c>
      <c r="EE59" s="172">
        <f t="shared" si="41"/>
        <v>1</v>
      </c>
      <c r="EF59" s="172">
        <f t="shared" si="41"/>
        <v>1</v>
      </c>
      <c r="EG59" s="172">
        <f t="shared" si="6"/>
        <v>0</v>
      </c>
    </row>
    <row r="60" spans="20:137" x14ac:dyDescent="0.25">
      <c r="T60" s="5"/>
      <c r="U60" s="13"/>
      <c r="V60" s="5"/>
      <c r="W60" s="5" t="str">
        <f t="shared" si="2"/>
        <v/>
      </c>
      <c r="X60" s="5"/>
      <c r="Y60" s="5"/>
      <c r="Z60" s="5"/>
      <c r="CB60" s="172">
        <f t="shared" si="38"/>
        <v>1</v>
      </c>
      <c r="CC60" s="172">
        <f t="shared" si="38"/>
        <v>1</v>
      </c>
      <c r="CD60" s="172">
        <f t="shared" si="38"/>
        <v>1</v>
      </c>
      <c r="CE60" s="172">
        <f t="shared" si="38"/>
        <v>1</v>
      </c>
      <c r="CF60" s="172">
        <f t="shared" si="38"/>
        <v>1</v>
      </c>
      <c r="CG60" s="172">
        <f t="shared" si="38"/>
        <v>1</v>
      </c>
      <c r="CH60" s="172">
        <f t="shared" si="38"/>
        <v>1</v>
      </c>
      <c r="CI60" s="172">
        <f t="shared" si="38"/>
        <v>1</v>
      </c>
      <c r="CJ60" s="172">
        <f t="shared" si="38"/>
        <v>1</v>
      </c>
      <c r="CK60" s="172">
        <f t="shared" si="38"/>
        <v>1</v>
      </c>
      <c r="CL60" s="172">
        <f t="shared" si="38"/>
        <v>1</v>
      </c>
      <c r="CM60" s="172">
        <f t="shared" si="38"/>
        <v>1</v>
      </c>
      <c r="CN60" s="172">
        <f t="shared" si="38"/>
        <v>1</v>
      </c>
      <c r="CO60" s="172">
        <f t="shared" si="38"/>
        <v>1</v>
      </c>
      <c r="CP60" s="172">
        <f t="shared" si="38"/>
        <v>1</v>
      </c>
      <c r="CQ60" s="172">
        <f t="shared" si="35"/>
        <v>1</v>
      </c>
      <c r="CR60" s="172">
        <f t="shared" si="35"/>
        <v>1</v>
      </c>
      <c r="CS60" s="172">
        <f t="shared" si="35"/>
        <v>1</v>
      </c>
      <c r="CT60" s="172">
        <f t="shared" si="35"/>
        <v>1</v>
      </c>
      <c r="CU60" s="172">
        <f t="shared" si="35"/>
        <v>1</v>
      </c>
      <c r="DA60" s="172">
        <v>11</v>
      </c>
      <c r="DB60" s="32" t="str">
        <f t="shared" si="39"/>
        <v xml:space="preserve"> </v>
      </c>
      <c r="DD60" s="172">
        <f t="shared" si="17"/>
        <v>1</v>
      </c>
      <c r="DE60" s="172">
        <v>58</v>
      </c>
      <c r="DL60" s="172">
        <f t="shared" si="12"/>
        <v>0</v>
      </c>
      <c r="DM60" s="172">
        <f t="shared" si="13"/>
        <v>1</v>
      </c>
      <c r="DN60" s="172">
        <f t="shared" si="14"/>
        <v>1</v>
      </c>
      <c r="DO60" s="172">
        <f t="shared" si="40"/>
        <v>1</v>
      </c>
      <c r="DP60" s="172">
        <f t="shared" si="40"/>
        <v>1</v>
      </c>
      <c r="DQ60" s="172">
        <f t="shared" si="40"/>
        <v>1</v>
      </c>
      <c r="DR60" s="172">
        <f t="shared" si="40"/>
        <v>1</v>
      </c>
      <c r="DS60" s="172">
        <f t="shared" si="40"/>
        <v>1</v>
      </c>
      <c r="DT60" s="172">
        <f t="shared" si="40"/>
        <v>1</v>
      </c>
      <c r="DU60" s="172">
        <f t="shared" si="40"/>
        <v>1</v>
      </c>
      <c r="DV60" s="172">
        <f t="shared" si="41"/>
        <v>1</v>
      </c>
      <c r="DW60" s="172">
        <f t="shared" si="41"/>
        <v>1</v>
      </c>
      <c r="DX60" s="172">
        <f t="shared" si="41"/>
        <v>1</v>
      </c>
      <c r="DY60" s="172">
        <f t="shared" si="41"/>
        <v>1</v>
      </c>
      <c r="DZ60" s="172">
        <f t="shared" si="41"/>
        <v>1</v>
      </c>
      <c r="EA60" s="172">
        <f t="shared" si="41"/>
        <v>1</v>
      </c>
      <c r="EB60" s="172">
        <f t="shared" si="41"/>
        <v>1</v>
      </c>
      <c r="EC60" s="172">
        <f t="shared" si="41"/>
        <v>1</v>
      </c>
      <c r="ED60" s="172">
        <f t="shared" si="41"/>
        <v>1</v>
      </c>
      <c r="EE60" s="172">
        <f t="shared" si="41"/>
        <v>1</v>
      </c>
      <c r="EF60" s="172">
        <f t="shared" si="41"/>
        <v>1</v>
      </c>
      <c r="EG60" s="172">
        <f t="shared" si="6"/>
        <v>0</v>
      </c>
    </row>
    <row r="61" spans="20:137" x14ac:dyDescent="0.25">
      <c r="T61" s="5"/>
      <c r="U61" s="13"/>
      <c r="V61" s="5"/>
      <c r="W61" s="5" t="str">
        <f t="shared" si="2"/>
        <v/>
      </c>
      <c r="X61" s="5"/>
      <c r="Y61" s="5"/>
      <c r="Z61" s="5"/>
      <c r="CB61" s="172">
        <f t="shared" si="38"/>
        <v>1</v>
      </c>
      <c r="CC61" s="172">
        <f t="shared" si="38"/>
        <v>1</v>
      </c>
      <c r="CD61" s="172">
        <f t="shared" si="38"/>
        <v>1</v>
      </c>
      <c r="CE61" s="172">
        <f t="shared" si="38"/>
        <v>1</v>
      </c>
      <c r="CF61" s="172">
        <f t="shared" si="38"/>
        <v>1</v>
      </c>
      <c r="CG61" s="172">
        <f t="shared" si="38"/>
        <v>1</v>
      </c>
      <c r="CH61" s="172">
        <f t="shared" si="38"/>
        <v>1</v>
      </c>
      <c r="CI61" s="172">
        <f t="shared" si="38"/>
        <v>1</v>
      </c>
      <c r="CJ61" s="172">
        <f t="shared" si="38"/>
        <v>1</v>
      </c>
      <c r="CK61" s="172">
        <f t="shared" si="38"/>
        <v>1</v>
      </c>
      <c r="CL61" s="172">
        <f t="shared" si="38"/>
        <v>1</v>
      </c>
      <c r="CM61" s="172">
        <f t="shared" si="38"/>
        <v>1</v>
      </c>
      <c r="CN61" s="172">
        <f t="shared" si="38"/>
        <v>1</v>
      </c>
      <c r="CO61" s="172">
        <f t="shared" si="38"/>
        <v>1</v>
      </c>
      <c r="CP61" s="172">
        <f t="shared" si="38"/>
        <v>1</v>
      </c>
      <c r="CQ61" s="172">
        <f t="shared" si="35"/>
        <v>1</v>
      </c>
      <c r="CR61" s="172">
        <f t="shared" si="35"/>
        <v>1</v>
      </c>
      <c r="CS61" s="172">
        <f t="shared" si="35"/>
        <v>1</v>
      </c>
      <c r="CT61" s="172">
        <f t="shared" si="35"/>
        <v>1</v>
      </c>
      <c r="CU61" s="172">
        <f t="shared" si="35"/>
        <v>1</v>
      </c>
      <c r="DA61" s="172">
        <v>12</v>
      </c>
      <c r="DB61" s="32" t="str">
        <f t="shared" si="39"/>
        <v xml:space="preserve"> </v>
      </c>
      <c r="DD61" s="172">
        <f t="shared" si="17"/>
        <v>1</v>
      </c>
      <c r="DE61" s="172">
        <v>59</v>
      </c>
      <c r="DL61" s="172">
        <f t="shared" si="12"/>
        <v>0</v>
      </c>
      <c r="DM61" s="172">
        <f t="shared" si="13"/>
        <v>1</v>
      </c>
      <c r="DN61" s="172">
        <f t="shared" si="14"/>
        <v>1</v>
      </c>
      <c r="DO61" s="172">
        <f t="shared" si="40"/>
        <v>1</v>
      </c>
      <c r="DP61" s="172">
        <f t="shared" si="40"/>
        <v>1</v>
      </c>
      <c r="DQ61" s="172">
        <f t="shared" si="40"/>
        <v>1</v>
      </c>
      <c r="DR61" s="172">
        <f t="shared" si="40"/>
        <v>1</v>
      </c>
      <c r="DS61" s="172">
        <f t="shared" si="40"/>
        <v>1</v>
      </c>
      <c r="DT61" s="172">
        <f t="shared" si="40"/>
        <v>1</v>
      </c>
      <c r="DU61" s="172">
        <f t="shared" si="40"/>
        <v>1</v>
      </c>
      <c r="DV61" s="172">
        <f t="shared" si="41"/>
        <v>1</v>
      </c>
      <c r="DW61" s="172">
        <f t="shared" si="41"/>
        <v>1</v>
      </c>
      <c r="DX61" s="172">
        <f t="shared" si="41"/>
        <v>1</v>
      </c>
      <c r="DY61" s="172">
        <f t="shared" si="41"/>
        <v>1</v>
      </c>
      <c r="DZ61" s="172">
        <f t="shared" si="41"/>
        <v>1</v>
      </c>
      <c r="EA61" s="172">
        <f t="shared" si="41"/>
        <v>1</v>
      </c>
      <c r="EB61" s="172">
        <f t="shared" si="41"/>
        <v>1</v>
      </c>
      <c r="EC61" s="172">
        <f t="shared" si="41"/>
        <v>1</v>
      </c>
      <c r="ED61" s="172">
        <f t="shared" si="41"/>
        <v>1</v>
      </c>
      <c r="EE61" s="172">
        <f t="shared" si="41"/>
        <v>1</v>
      </c>
      <c r="EF61" s="172">
        <f t="shared" si="41"/>
        <v>1</v>
      </c>
      <c r="EG61" s="172">
        <f t="shared" si="6"/>
        <v>0</v>
      </c>
    </row>
    <row r="62" spans="20:137" x14ac:dyDescent="0.25">
      <c r="T62" s="5"/>
      <c r="U62" s="13"/>
      <c r="V62" s="5"/>
      <c r="W62" s="5" t="str">
        <f t="shared" si="2"/>
        <v/>
      </c>
      <c r="X62" s="5"/>
      <c r="Y62" s="5"/>
      <c r="Z62" s="5"/>
      <c r="CB62" s="172">
        <f t="shared" si="38"/>
        <v>1</v>
      </c>
      <c r="CC62" s="172">
        <f t="shared" si="38"/>
        <v>1</v>
      </c>
      <c r="CD62" s="172">
        <f t="shared" si="38"/>
        <v>1</v>
      </c>
      <c r="CE62" s="172">
        <f t="shared" si="38"/>
        <v>1</v>
      </c>
      <c r="CF62" s="172">
        <f t="shared" si="38"/>
        <v>1</v>
      </c>
      <c r="CG62" s="172">
        <f t="shared" si="38"/>
        <v>1</v>
      </c>
      <c r="CH62" s="172">
        <f t="shared" si="38"/>
        <v>1</v>
      </c>
      <c r="CI62" s="172">
        <f t="shared" si="38"/>
        <v>1</v>
      </c>
      <c r="CJ62" s="172">
        <f t="shared" si="38"/>
        <v>1</v>
      </c>
      <c r="CK62" s="172">
        <f t="shared" si="38"/>
        <v>1</v>
      </c>
      <c r="CL62" s="172">
        <f t="shared" si="38"/>
        <v>1</v>
      </c>
      <c r="CM62" s="172">
        <f t="shared" si="38"/>
        <v>1</v>
      </c>
      <c r="CN62" s="172">
        <f t="shared" si="38"/>
        <v>1</v>
      </c>
      <c r="CO62" s="172">
        <f t="shared" si="38"/>
        <v>1</v>
      </c>
      <c r="CP62" s="172">
        <f t="shared" si="38"/>
        <v>1</v>
      </c>
      <c r="CQ62" s="172">
        <f t="shared" si="35"/>
        <v>1</v>
      </c>
      <c r="CR62" s="172">
        <f t="shared" si="35"/>
        <v>1</v>
      </c>
      <c r="CS62" s="172">
        <f t="shared" si="35"/>
        <v>1</v>
      </c>
      <c r="CT62" s="172">
        <f t="shared" si="35"/>
        <v>1</v>
      </c>
      <c r="CU62" s="172">
        <f t="shared" si="35"/>
        <v>1</v>
      </c>
      <c r="DB62" s="196" t="str">
        <f>IF(DB49="","","----")</f>
        <v/>
      </c>
      <c r="DD62" s="172">
        <f t="shared" si="17"/>
        <v>1</v>
      </c>
      <c r="DE62" s="172">
        <v>60</v>
      </c>
      <c r="DL62" s="172">
        <f t="shared" si="12"/>
        <v>0</v>
      </c>
      <c r="DM62" s="172">
        <f t="shared" si="13"/>
        <v>1</v>
      </c>
      <c r="DN62" s="172">
        <f t="shared" si="14"/>
        <v>1</v>
      </c>
      <c r="DO62" s="172">
        <f t="shared" si="40"/>
        <v>1</v>
      </c>
      <c r="DP62" s="172">
        <f t="shared" si="40"/>
        <v>1</v>
      </c>
      <c r="DQ62" s="172">
        <f t="shared" si="40"/>
        <v>1</v>
      </c>
      <c r="DR62" s="172">
        <f t="shared" si="40"/>
        <v>1</v>
      </c>
      <c r="DS62" s="172">
        <f t="shared" si="40"/>
        <v>1</v>
      </c>
      <c r="DT62" s="172">
        <f t="shared" si="40"/>
        <v>1</v>
      </c>
      <c r="DU62" s="172">
        <f t="shared" si="40"/>
        <v>1</v>
      </c>
      <c r="DV62" s="172">
        <f t="shared" si="41"/>
        <v>1</v>
      </c>
      <c r="DW62" s="172">
        <f t="shared" si="41"/>
        <v>1</v>
      </c>
      <c r="DX62" s="172">
        <f t="shared" si="41"/>
        <v>1</v>
      </c>
      <c r="DY62" s="172">
        <f t="shared" si="41"/>
        <v>1</v>
      </c>
      <c r="DZ62" s="172">
        <f t="shared" si="41"/>
        <v>1</v>
      </c>
      <c r="EA62" s="172">
        <f t="shared" si="41"/>
        <v>1</v>
      </c>
      <c r="EB62" s="172">
        <f t="shared" si="41"/>
        <v>1</v>
      </c>
      <c r="EC62" s="172">
        <f t="shared" si="41"/>
        <v>1</v>
      </c>
      <c r="ED62" s="172">
        <f t="shared" si="41"/>
        <v>1</v>
      </c>
      <c r="EE62" s="172">
        <f t="shared" si="41"/>
        <v>1</v>
      </c>
      <c r="EF62" s="172">
        <f t="shared" si="41"/>
        <v>1</v>
      </c>
      <c r="EG62" s="172">
        <f t="shared" si="6"/>
        <v>0</v>
      </c>
    </row>
    <row r="63" spans="20:137" x14ac:dyDescent="0.25">
      <c r="T63" s="5"/>
      <c r="U63" s="13"/>
      <c r="V63" s="5"/>
      <c r="W63" s="5" t="str">
        <f t="shared" si="2"/>
        <v/>
      </c>
      <c r="X63" s="5"/>
      <c r="Y63" s="5"/>
      <c r="Z63" s="5"/>
      <c r="CB63" s="172">
        <f t="shared" si="38"/>
        <v>1</v>
      </c>
      <c r="CC63" s="172">
        <f t="shared" si="38"/>
        <v>1</v>
      </c>
      <c r="CD63" s="172">
        <f t="shared" si="38"/>
        <v>1</v>
      </c>
      <c r="CE63" s="172">
        <f t="shared" si="38"/>
        <v>1</v>
      </c>
      <c r="CF63" s="172">
        <f t="shared" si="38"/>
        <v>1</v>
      </c>
      <c r="CG63" s="172">
        <f t="shared" si="38"/>
        <v>1</v>
      </c>
      <c r="CH63" s="172">
        <f t="shared" si="38"/>
        <v>1</v>
      </c>
      <c r="CI63" s="172">
        <f t="shared" si="38"/>
        <v>1</v>
      </c>
      <c r="CJ63" s="172">
        <f t="shared" si="38"/>
        <v>1</v>
      </c>
      <c r="CK63" s="172">
        <f t="shared" si="38"/>
        <v>1</v>
      </c>
      <c r="CL63" s="172">
        <f t="shared" si="38"/>
        <v>1</v>
      </c>
      <c r="CM63" s="172">
        <f t="shared" si="38"/>
        <v>1</v>
      </c>
      <c r="CN63" s="172">
        <f t="shared" si="38"/>
        <v>1</v>
      </c>
      <c r="CO63" s="172">
        <f t="shared" si="38"/>
        <v>1</v>
      </c>
      <c r="CP63" s="172">
        <f t="shared" si="38"/>
        <v>1</v>
      </c>
      <c r="CQ63" s="172">
        <f t="shared" si="35"/>
        <v>1</v>
      </c>
      <c r="CR63" s="172">
        <f t="shared" si="35"/>
        <v>1</v>
      </c>
      <c r="CS63" s="172">
        <f t="shared" si="35"/>
        <v>1</v>
      </c>
      <c r="CT63" s="172">
        <f t="shared" si="35"/>
        <v>1</v>
      </c>
      <c r="CU63" s="172">
        <f t="shared" si="35"/>
        <v>1</v>
      </c>
      <c r="DA63" s="172"/>
      <c r="DB63" s="32" t="str">
        <f>IF(DB64="","",CONCATENATE("Warband ",CZ64," ",DG63))</f>
        <v/>
      </c>
      <c r="DD63" s="172">
        <f t="shared" si="17"/>
        <v>1</v>
      </c>
      <c r="DE63" s="172">
        <v>61</v>
      </c>
      <c r="DG63" s="49" t="str">
        <f>CONCATENATE("   ",DH63,"/",DI63,IF(DH63&gt;DI63," !",""))</f>
        <v xml:space="preserve">   0/12</v>
      </c>
      <c r="DH63" s="172">
        <f t="shared" ref="DH63" si="42">INDEX($CB$1:$CU$1,CZ64)+DJ63</f>
        <v>0</v>
      </c>
      <c r="DI63" s="172">
        <f t="shared" ref="DI63" si="43">IF(OR(DB64=$CW$8,DB64=$CW$9,DB64=$CW$10),0,12)</f>
        <v>12</v>
      </c>
      <c r="DL63" s="172">
        <f t="shared" si="12"/>
        <v>0</v>
      </c>
      <c r="DM63" s="172">
        <f t="shared" si="13"/>
        <v>1</v>
      </c>
      <c r="DN63" s="172">
        <f t="shared" si="14"/>
        <v>1</v>
      </c>
      <c r="DO63" s="172">
        <f t="shared" si="40"/>
        <v>1</v>
      </c>
      <c r="DP63" s="172">
        <f t="shared" si="40"/>
        <v>1</v>
      </c>
      <c r="DQ63" s="172">
        <f t="shared" si="40"/>
        <v>1</v>
      </c>
      <c r="DR63" s="172">
        <f t="shared" si="40"/>
        <v>1</v>
      </c>
      <c r="DS63" s="172">
        <f t="shared" si="40"/>
        <v>1</v>
      </c>
      <c r="DT63" s="172">
        <f t="shared" si="40"/>
        <v>1</v>
      </c>
      <c r="DU63" s="172">
        <f t="shared" si="40"/>
        <v>1</v>
      </c>
      <c r="DV63" s="172">
        <f t="shared" si="41"/>
        <v>1</v>
      </c>
      <c r="DW63" s="172">
        <f t="shared" si="41"/>
        <v>1</v>
      </c>
      <c r="DX63" s="172">
        <f t="shared" si="41"/>
        <v>1</v>
      </c>
      <c r="DY63" s="172">
        <f t="shared" si="41"/>
        <v>1</v>
      </c>
      <c r="DZ63" s="172">
        <f t="shared" si="41"/>
        <v>1</v>
      </c>
      <c r="EA63" s="172">
        <f t="shared" si="41"/>
        <v>1</v>
      </c>
      <c r="EB63" s="172">
        <f t="shared" si="41"/>
        <v>1</v>
      </c>
      <c r="EC63" s="172">
        <f t="shared" si="41"/>
        <v>1</v>
      </c>
      <c r="ED63" s="172">
        <f t="shared" si="41"/>
        <v>1</v>
      </c>
      <c r="EE63" s="172">
        <f t="shared" si="41"/>
        <v>1</v>
      </c>
      <c r="EF63" s="172">
        <f t="shared" si="41"/>
        <v>1</v>
      </c>
      <c r="EG63" s="172">
        <f t="shared" si="6"/>
        <v>0</v>
      </c>
    </row>
    <row r="64" spans="20:137" x14ac:dyDescent="0.25">
      <c r="T64" s="5"/>
      <c r="U64" s="13"/>
      <c r="V64" s="5"/>
      <c r="W64" s="5" t="str">
        <f t="shared" si="2"/>
        <v/>
      </c>
      <c r="X64" s="5"/>
      <c r="Y64" s="5"/>
      <c r="Z64" s="5"/>
      <c r="CB64" s="172">
        <f t="shared" si="38"/>
        <v>1</v>
      </c>
      <c r="CC64" s="172">
        <f t="shared" si="38"/>
        <v>1</v>
      </c>
      <c r="CD64" s="172">
        <f t="shared" si="38"/>
        <v>1</v>
      </c>
      <c r="CE64" s="172">
        <f t="shared" si="38"/>
        <v>1</v>
      </c>
      <c r="CF64" s="172">
        <f t="shared" si="38"/>
        <v>1</v>
      </c>
      <c r="CG64" s="172">
        <f t="shared" si="38"/>
        <v>1</v>
      </c>
      <c r="CH64" s="172">
        <f t="shared" si="38"/>
        <v>1</v>
      </c>
      <c r="CI64" s="172">
        <f t="shared" si="38"/>
        <v>1</v>
      </c>
      <c r="CJ64" s="172">
        <f t="shared" si="38"/>
        <v>1</v>
      </c>
      <c r="CK64" s="172">
        <f t="shared" si="38"/>
        <v>1</v>
      </c>
      <c r="CL64" s="172">
        <f t="shared" si="38"/>
        <v>1</v>
      </c>
      <c r="CM64" s="172">
        <f t="shared" si="38"/>
        <v>1</v>
      </c>
      <c r="CN64" s="172">
        <f t="shared" si="38"/>
        <v>1</v>
      </c>
      <c r="CO64" s="172">
        <f t="shared" si="38"/>
        <v>1</v>
      </c>
      <c r="CP64" s="172">
        <f t="shared" si="38"/>
        <v>1</v>
      </c>
      <c r="CQ64" s="172">
        <f t="shared" si="38"/>
        <v>1</v>
      </c>
      <c r="CR64" s="172">
        <f t="shared" ref="CR64:CU79" si="44">IF(BG63="",CR63,CR63+1)</f>
        <v>1</v>
      </c>
      <c r="CS64" s="172">
        <f t="shared" si="44"/>
        <v>1</v>
      </c>
      <c r="CT64" s="172">
        <f t="shared" si="44"/>
        <v>1</v>
      </c>
      <c r="CU64" s="172">
        <f t="shared" si="44"/>
        <v>1</v>
      </c>
      <c r="CZ64" s="172">
        <v>5</v>
      </c>
      <c r="DA64" s="172" t="s">
        <v>278</v>
      </c>
      <c r="DB64" s="32" t="str">
        <f>T(LOOKUP(CZ64,$DM$1:$EF$1,$DM$2:$EF$2))</f>
        <v/>
      </c>
      <c r="DD64" s="172">
        <f t="shared" si="17"/>
        <v>1</v>
      </c>
      <c r="DE64" s="172">
        <v>62</v>
      </c>
      <c r="DL64" s="172">
        <f t="shared" si="12"/>
        <v>0</v>
      </c>
      <c r="DM64" s="172">
        <f t="shared" si="13"/>
        <v>1</v>
      </c>
      <c r="DN64" s="172">
        <f t="shared" si="14"/>
        <v>1</v>
      </c>
      <c r="DO64" s="172">
        <f t="shared" si="40"/>
        <v>1</v>
      </c>
      <c r="DP64" s="172">
        <f t="shared" si="40"/>
        <v>1</v>
      </c>
      <c r="DQ64" s="172">
        <f t="shared" si="40"/>
        <v>1</v>
      </c>
      <c r="DR64" s="172">
        <f t="shared" si="40"/>
        <v>1</v>
      </c>
      <c r="DS64" s="172">
        <f t="shared" si="40"/>
        <v>1</v>
      </c>
      <c r="DT64" s="172">
        <f t="shared" si="40"/>
        <v>1</v>
      </c>
      <c r="DU64" s="172">
        <f t="shared" si="40"/>
        <v>1</v>
      </c>
      <c r="DV64" s="172">
        <f t="shared" si="41"/>
        <v>1</v>
      </c>
      <c r="DW64" s="172">
        <f t="shared" si="41"/>
        <v>1</v>
      </c>
      <c r="DX64" s="172">
        <f t="shared" si="41"/>
        <v>1</v>
      </c>
      <c r="DY64" s="172">
        <f t="shared" si="41"/>
        <v>1</v>
      </c>
      <c r="DZ64" s="172">
        <f t="shared" si="41"/>
        <v>1</v>
      </c>
      <c r="EA64" s="172">
        <f t="shared" si="41"/>
        <v>1</v>
      </c>
      <c r="EB64" s="172">
        <f t="shared" si="41"/>
        <v>1</v>
      </c>
      <c r="EC64" s="172">
        <f t="shared" si="41"/>
        <v>1</v>
      </c>
      <c r="ED64" s="172">
        <f t="shared" si="41"/>
        <v>1</v>
      </c>
      <c r="EE64" s="172">
        <f t="shared" si="41"/>
        <v>1</v>
      </c>
      <c r="EF64" s="172">
        <f t="shared" si="41"/>
        <v>1</v>
      </c>
      <c r="EG64" s="172">
        <f t="shared" si="6"/>
        <v>0</v>
      </c>
    </row>
    <row r="65" spans="20:137" x14ac:dyDescent="0.25">
      <c r="T65" s="5"/>
      <c r="U65" s="13"/>
      <c r="V65" s="5"/>
      <c r="W65" s="5" t="str">
        <f t="shared" si="2"/>
        <v/>
      </c>
      <c r="X65" s="5"/>
      <c r="Y65" s="5"/>
      <c r="Z65" s="5"/>
      <c r="CB65" s="172">
        <f t="shared" ref="CB65:CQ80" si="45">IF(AQ64="",CB64,CB64+1)</f>
        <v>1</v>
      </c>
      <c r="CC65" s="172">
        <f t="shared" si="45"/>
        <v>1</v>
      </c>
      <c r="CD65" s="172">
        <f t="shared" si="45"/>
        <v>1</v>
      </c>
      <c r="CE65" s="172">
        <f t="shared" si="45"/>
        <v>1</v>
      </c>
      <c r="CF65" s="172">
        <f t="shared" si="45"/>
        <v>1</v>
      </c>
      <c r="CG65" s="172">
        <f t="shared" si="45"/>
        <v>1</v>
      </c>
      <c r="CH65" s="172">
        <f t="shared" si="45"/>
        <v>1</v>
      </c>
      <c r="CI65" s="172">
        <f t="shared" si="45"/>
        <v>1</v>
      </c>
      <c r="CJ65" s="172">
        <f t="shared" si="45"/>
        <v>1</v>
      </c>
      <c r="CK65" s="172">
        <f t="shared" si="45"/>
        <v>1</v>
      </c>
      <c r="CL65" s="172">
        <f t="shared" si="45"/>
        <v>1</v>
      </c>
      <c r="CM65" s="172">
        <f t="shared" si="45"/>
        <v>1</v>
      </c>
      <c r="CN65" s="172">
        <f t="shared" si="45"/>
        <v>1</v>
      </c>
      <c r="CO65" s="172">
        <f t="shared" si="45"/>
        <v>1</v>
      </c>
      <c r="CP65" s="172">
        <f t="shared" si="45"/>
        <v>1</v>
      </c>
      <c r="CQ65" s="172">
        <f t="shared" si="45"/>
        <v>1</v>
      </c>
      <c r="CR65" s="172">
        <f t="shared" si="44"/>
        <v>1</v>
      </c>
      <c r="CS65" s="172">
        <f t="shared" si="44"/>
        <v>1</v>
      </c>
      <c r="CT65" s="172">
        <f t="shared" si="44"/>
        <v>1</v>
      </c>
      <c r="CU65" s="172">
        <f t="shared" si="44"/>
        <v>1</v>
      </c>
      <c r="DA65" s="172">
        <v>1</v>
      </c>
      <c r="DB65" s="32" t="str">
        <f t="shared" ref="DB65:DB76" si="46">T(CONCATENATE(LOOKUP(DA65,CF$3:CF$80,AU$3:AU$80)," ",LOOKUP(DA65,CF$3:CF$80,$CA$3:$CA$80)))</f>
        <v xml:space="preserve"> </v>
      </c>
      <c r="DD65" s="172">
        <f t="shared" si="17"/>
        <v>1</v>
      </c>
      <c r="DE65" s="172">
        <v>63</v>
      </c>
      <c r="DL65" s="172">
        <f t="shared" si="12"/>
        <v>0</v>
      </c>
      <c r="DM65" s="172">
        <f t="shared" si="13"/>
        <v>1</v>
      </c>
      <c r="DN65" s="172">
        <f t="shared" si="14"/>
        <v>1</v>
      </c>
      <c r="DO65" s="172">
        <f t="shared" si="40"/>
        <v>1</v>
      </c>
      <c r="DP65" s="172">
        <f t="shared" si="40"/>
        <v>1</v>
      </c>
      <c r="DQ65" s="172">
        <f t="shared" si="40"/>
        <v>1</v>
      </c>
      <c r="DR65" s="172">
        <f t="shared" si="40"/>
        <v>1</v>
      </c>
      <c r="DS65" s="172">
        <f t="shared" si="40"/>
        <v>1</v>
      </c>
      <c r="DT65" s="172">
        <f t="shared" si="40"/>
        <v>1</v>
      </c>
      <c r="DU65" s="172">
        <f t="shared" si="40"/>
        <v>1</v>
      </c>
      <c r="DV65" s="172">
        <f t="shared" si="41"/>
        <v>1</v>
      </c>
      <c r="DW65" s="172">
        <f t="shared" si="41"/>
        <v>1</v>
      </c>
      <c r="DX65" s="172">
        <f t="shared" si="41"/>
        <v>1</v>
      </c>
      <c r="DY65" s="172">
        <f t="shared" si="41"/>
        <v>1</v>
      </c>
      <c r="DZ65" s="172">
        <f t="shared" si="41"/>
        <v>1</v>
      </c>
      <c r="EA65" s="172">
        <f t="shared" si="41"/>
        <v>1</v>
      </c>
      <c r="EB65" s="172">
        <f t="shared" si="41"/>
        <v>1</v>
      </c>
      <c r="EC65" s="172">
        <f t="shared" si="41"/>
        <v>1</v>
      </c>
      <c r="ED65" s="172">
        <f t="shared" si="41"/>
        <v>1</v>
      </c>
      <c r="EE65" s="172">
        <f t="shared" si="41"/>
        <v>1</v>
      </c>
      <c r="EF65" s="172">
        <f t="shared" si="41"/>
        <v>1</v>
      </c>
      <c r="EG65" s="172">
        <f t="shared" si="6"/>
        <v>0</v>
      </c>
    </row>
    <row r="66" spans="20:137" x14ac:dyDescent="0.25">
      <c r="T66" s="5"/>
      <c r="U66" s="13"/>
      <c r="V66" s="5"/>
      <c r="W66" s="5" t="str">
        <f t="shared" si="2"/>
        <v/>
      </c>
      <c r="X66" s="5"/>
      <c r="Y66" s="5"/>
      <c r="Z66" s="5"/>
      <c r="CB66" s="172">
        <f t="shared" si="45"/>
        <v>1</v>
      </c>
      <c r="CC66" s="172">
        <f t="shared" si="45"/>
        <v>1</v>
      </c>
      <c r="CD66" s="172">
        <f t="shared" si="45"/>
        <v>1</v>
      </c>
      <c r="CE66" s="172">
        <f t="shared" si="45"/>
        <v>1</v>
      </c>
      <c r="CF66" s="172">
        <f t="shared" si="45"/>
        <v>1</v>
      </c>
      <c r="CG66" s="172">
        <f t="shared" si="45"/>
        <v>1</v>
      </c>
      <c r="CH66" s="172">
        <f t="shared" si="45"/>
        <v>1</v>
      </c>
      <c r="CI66" s="172">
        <f t="shared" si="45"/>
        <v>1</v>
      </c>
      <c r="CJ66" s="172">
        <f t="shared" si="45"/>
        <v>1</v>
      </c>
      <c r="CK66" s="172">
        <f t="shared" si="45"/>
        <v>1</v>
      </c>
      <c r="CL66" s="172">
        <f t="shared" si="45"/>
        <v>1</v>
      </c>
      <c r="CM66" s="172">
        <f t="shared" si="45"/>
        <v>1</v>
      </c>
      <c r="CN66" s="172">
        <f t="shared" si="45"/>
        <v>1</v>
      </c>
      <c r="CO66" s="172">
        <f t="shared" si="45"/>
        <v>1</v>
      </c>
      <c r="CP66" s="172">
        <f t="shared" si="45"/>
        <v>1</v>
      </c>
      <c r="CQ66" s="172">
        <f t="shared" si="45"/>
        <v>1</v>
      </c>
      <c r="CR66" s="172">
        <f t="shared" si="44"/>
        <v>1</v>
      </c>
      <c r="CS66" s="172">
        <f t="shared" si="44"/>
        <v>1</v>
      </c>
      <c r="CT66" s="172">
        <f t="shared" si="44"/>
        <v>1</v>
      </c>
      <c r="CU66" s="172">
        <f t="shared" si="44"/>
        <v>1</v>
      </c>
      <c r="DA66" s="172">
        <v>2</v>
      </c>
      <c r="DB66" s="32" t="str">
        <f t="shared" si="46"/>
        <v xml:space="preserve"> </v>
      </c>
      <c r="DD66" s="172">
        <f t="shared" si="17"/>
        <v>1</v>
      </c>
      <c r="DE66" s="172">
        <v>64</v>
      </c>
      <c r="DL66" s="172">
        <f t="shared" si="12"/>
        <v>0</v>
      </c>
      <c r="DM66" s="172">
        <f t="shared" si="13"/>
        <v>1</v>
      </c>
      <c r="DN66" s="172">
        <f t="shared" si="14"/>
        <v>1</v>
      </c>
      <c r="DO66" s="172">
        <f t="shared" si="40"/>
        <v>1</v>
      </c>
      <c r="DP66" s="172">
        <f t="shared" si="40"/>
        <v>1</v>
      </c>
      <c r="DQ66" s="172">
        <f t="shared" si="40"/>
        <v>1</v>
      </c>
      <c r="DR66" s="172">
        <f t="shared" si="40"/>
        <v>1</v>
      </c>
      <c r="DS66" s="172">
        <f t="shared" si="40"/>
        <v>1</v>
      </c>
      <c r="DT66" s="172">
        <f t="shared" si="40"/>
        <v>1</v>
      </c>
      <c r="DU66" s="172">
        <f t="shared" si="40"/>
        <v>1</v>
      </c>
      <c r="DV66" s="172">
        <f t="shared" si="41"/>
        <v>1</v>
      </c>
      <c r="DW66" s="172">
        <f t="shared" si="41"/>
        <v>1</v>
      </c>
      <c r="DX66" s="172">
        <f t="shared" si="41"/>
        <v>1</v>
      </c>
      <c r="DY66" s="172">
        <f t="shared" si="41"/>
        <v>1</v>
      </c>
      <c r="DZ66" s="172">
        <f t="shared" si="41"/>
        <v>1</v>
      </c>
      <c r="EA66" s="172">
        <f t="shared" si="41"/>
        <v>1</v>
      </c>
      <c r="EB66" s="172">
        <f t="shared" si="41"/>
        <v>1</v>
      </c>
      <c r="EC66" s="172">
        <f t="shared" si="41"/>
        <v>1</v>
      </c>
      <c r="ED66" s="172">
        <f t="shared" si="41"/>
        <v>1</v>
      </c>
      <c r="EE66" s="172">
        <f t="shared" si="41"/>
        <v>1</v>
      </c>
      <c r="EF66" s="172">
        <f t="shared" si="41"/>
        <v>1</v>
      </c>
      <c r="EG66" s="172">
        <f t="shared" si="6"/>
        <v>0</v>
      </c>
    </row>
    <row r="67" spans="20:137" x14ac:dyDescent="0.25">
      <c r="T67" s="5"/>
      <c r="U67" s="13"/>
      <c r="V67" s="5"/>
      <c r="W67" s="5" t="str">
        <f t="shared" ref="W67:W80" si="47">T(LOOKUP(DE67,$DD$3:$DD$302,$DB$3:$DB$302))</f>
        <v/>
      </c>
      <c r="X67" s="5"/>
      <c r="Y67" s="5"/>
      <c r="Z67" s="5"/>
      <c r="CB67" s="172">
        <f t="shared" si="45"/>
        <v>1</v>
      </c>
      <c r="CC67" s="172">
        <f t="shared" si="45"/>
        <v>1</v>
      </c>
      <c r="CD67" s="172">
        <f t="shared" si="45"/>
        <v>1</v>
      </c>
      <c r="CE67" s="172">
        <f t="shared" si="45"/>
        <v>1</v>
      </c>
      <c r="CF67" s="172">
        <f t="shared" si="45"/>
        <v>1</v>
      </c>
      <c r="CG67" s="172">
        <f t="shared" si="45"/>
        <v>1</v>
      </c>
      <c r="CH67" s="172">
        <f t="shared" si="45"/>
        <v>1</v>
      </c>
      <c r="CI67" s="172">
        <f t="shared" si="45"/>
        <v>1</v>
      </c>
      <c r="CJ67" s="172">
        <f t="shared" si="45"/>
        <v>1</v>
      </c>
      <c r="CK67" s="172">
        <f t="shared" si="45"/>
        <v>1</v>
      </c>
      <c r="CL67" s="172">
        <f t="shared" si="45"/>
        <v>1</v>
      </c>
      <c r="CM67" s="172">
        <f t="shared" si="45"/>
        <v>1</v>
      </c>
      <c r="CN67" s="172">
        <f t="shared" si="45"/>
        <v>1</v>
      </c>
      <c r="CO67" s="172">
        <f t="shared" si="45"/>
        <v>1</v>
      </c>
      <c r="CP67" s="172">
        <f t="shared" si="45"/>
        <v>1</v>
      </c>
      <c r="CQ67" s="172">
        <f t="shared" si="45"/>
        <v>1</v>
      </c>
      <c r="CR67" s="172">
        <f t="shared" si="44"/>
        <v>1</v>
      </c>
      <c r="CS67" s="172">
        <f t="shared" si="44"/>
        <v>1</v>
      </c>
      <c r="CT67" s="172">
        <f t="shared" si="44"/>
        <v>1</v>
      </c>
      <c r="CU67" s="172">
        <f t="shared" si="44"/>
        <v>1</v>
      </c>
      <c r="DA67" s="172">
        <v>3</v>
      </c>
      <c r="DB67" s="32" t="str">
        <f t="shared" si="46"/>
        <v xml:space="preserve"> </v>
      </c>
      <c r="DD67" s="172">
        <f t="shared" si="17"/>
        <v>1</v>
      </c>
      <c r="DE67" s="172">
        <v>65</v>
      </c>
      <c r="DL67" s="172">
        <f t="shared" si="12"/>
        <v>0</v>
      </c>
      <c r="DM67" s="172">
        <f t="shared" si="13"/>
        <v>1</v>
      </c>
      <c r="DN67" s="172">
        <f t="shared" si="14"/>
        <v>1</v>
      </c>
      <c r="DO67" s="172">
        <f t="shared" si="40"/>
        <v>1</v>
      </c>
      <c r="DP67" s="172">
        <f t="shared" si="40"/>
        <v>1</v>
      </c>
      <c r="DQ67" s="172">
        <f t="shared" si="40"/>
        <v>1</v>
      </c>
      <c r="DR67" s="172">
        <f t="shared" si="40"/>
        <v>1</v>
      </c>
      <c r="DS67" s="172">
        <f t="shared" si="40"/>
        <v>1</v>
      </c>
      <c r="DT67" s="172">
        <f t="shared" si="40"/>
        <v>1</v>
      </c>
      <c r="DU67" s="172">
        <f t="shared" si="40"/>
        <v>1</v>
      </c>
      <c r="DV67" s="172">
        <f t="shared" si="41"/>
        <v>1</v>
      </c>
      <c r="DW67" s="172">
        <f t="shared" si="41"/>
        <v>1</v>
      </c>
      <c r="DX67" s="172">
        <f t="shared" si="41"/>
        <v>1</v>
      </c>
      <c r="DY67" s="172">
        <f t="shared" si="41"/>
        <v>1</v>
      </c>
      <c r="DZ67" s="172">
        <f t="shared" si="41"/>
        <v>1</v>
      </c>
      <c r="EA67" s="172">
        <f t="shared" si="41"/>
        <v>1</v>
      </c>
      <c r="EB67" s="172">
        <f t="shared" si="41"/>
        <v>1</v>
      </c>
      <c r="EC67" s="172">
        <f t="shared" si="41"/>
        <v>1</v>
      </c>
      <c r="ED67" s="172">
        <f t="shared" si="41"/>
        <v>1</v>
      </c>
      <c r="EE67" s="172">
        <f t="shared" si="41"/>
        <v>1</v>
      </c>
      <c r="EF67" s="172">
        <f t="shared" si="41"/>
        <v>1</v>
      </c>
      <c r="EG67" s="172">
        <f t="shared" ref="EG67:EG80" si="48">IF(CX67=0,0,SUBSTITUTE(SUBSTITUTE(SUBSTITUTE(SUBSTITUTE(SUBSTITUTE(SUBSTITUTE(SUBSTITUTE(SUBSTITUTE($CX67,"12",""),"13",""),"14",""),"15",""),"16",""),"17",""),"18",""),"19",""))</f>
        <v>0</v>
      </c>
    </row>
    <row r="68" spans="20:137" x14ac:dyDescent="0.25">
      <c r="T68" s="5"/>
      <c r="U68" s="13"/>
      <c r="V68" s="5"/>
      <c r="W68" s="5" t="str">
        <f t="shared" si="47"/>
        <v/>
      </c>
      <c r="X68" s="5"/>
      <c r="Y68" s="5"/>
      <c r="Z68" s="5"/>
      <c r="CB68" s="172">
        <f t="shared" si="45"/>
        <v>1</v>
      </c>
      <c r="CC68" s="172">
        <f t="shared" si="45"/>
        <v>1</v>
      </c>
      <c r="CD68" s="172">
        <f t="shared" si="45"/>
        <v>1</v>
      </c>
      <c r="CE68" s="172">
        <f t="shared" si="45"/>
        <v>1</v>
      </c>
      <c r="CF68" s="172">
        <f t="shared" si="45"/>
        <v>1</v>
      </c>
      <c r="CG68" s="172">
        <f t="shared" si="45"/>
        <v>1</v>
      </c>
      <c r="CH68" s="172">
        <f t="shared" si="45"/>
        <v>1</v>
      </c>
      <c r="CI68" s="172">
        <f t="shared" si="45"/>
        <v>1</v>
      </c>
      <c r="CJ68" s="172">
        <f t="shared" si="45"/>
        <v>1</v>
      </c>
      <c r="CK68" s="172">
        <f t="shared" si="45"/>
        <v>1</v>
      </c>
      <c r="CL68" s="172">
        <f t="shared" si="45"/>
        <v>1</v>
      </c>
      <c r="CM68" s="172">
        <f t="shared" si="45"/>
        <v>1</v>
      </c>
      <c r="CN68" s="172">
        <f t="shared" si="45"/>
        <v>1</v>
      </c>
      <c r="CO68" s="172">
        <f t="shared" si="45"/>
        <v>1</v>
      </c>
      <c r="CP68" s="172">
        <f t="shared" si="45"/>
        <v>1</v>
      </c>
      <c r="CQ68" s="172">
        <f t="shared" si="45"/>
        <v>1</v>
      </c>
      <c r="CR68" s="172">
        <f t="shared" si="44"/>
        <v>1</v>
      </c>
      <c r="CS68" s="172">
        <f t="shared" si="44"/>
        <v>1</v>
      </c>
      <c r="CT68" s="172">
        <f t="shared" si="44"/>
        <v>1</v>
      </c>
      <c r="CU68" s="172">
        <f t="shared" si="44"/>
        <v>1</v>
      </c>
      <c r="DA68" s="172">
        <v>4</v>
      </c>
      <c r="DB68" s="32" t="str">
        <f t="shared" si="46"/>
        <v xml:space="preserve"> </v>
      </c>
      <c r="DD68" s="172">
        <f t="shared" si="17"/>
        <v>1</v>
      </c>
      <c r="DE68" s="172">
        <v>66</v>
      </c>
      <c r="DL68" s="172">
        <f t="shared" ref="DL68:DL79" si="49">SUM(DM69:EF69)-SUM(DM68:EF68)</f>
        <v>0</v>
      </c>
      <c r="DM68" s="172">
        <f t="shared" ref="DM68:DM80" si="50">IF(OR(CX67=0,ISERROR(SEARCH(DM$1,SUBSTITUTE(SUBSTITUTE($EG67,"10",""),"11","")))),DM67,DM67+1)</f>
        <v>1</v>
      </c>
      <c r="DN68" s="172">
        <f t="shared" ref="DN68:DN80" si="51">IF(OR(CX67=0,ISERROR(SEARCH(DN$1,SUBSTITUTE(SUBSTITUTE($CX67,"12",""),"20","")))),DN67,DN67+1)</f>
        <v>1</v>
      </c>
      <c r="DO68" s="172">
        <f t="shared" ref="DO68:DU80" si="52">IF(OR($CX67=0,ISERROR(SEARCH(DO$1,SUBSTITUTE($CX67,DY$1,"")))),DO67,DO67+1)</f>
        <v>1</v>
      </c>
      <c r="DP68" s="172">
        <f t="shared" si="52"/>
        <v>1</v>
      </c>
      <c r="DQ68" s="172">
        <f t="shared" si="52"/>
        <v>1</v>
      </c>
      <c r="DR68" s="172">
        <f t="shared" si="52"/>
        <v>1</v>
      </c>
      <c r="DS68" s="172">
        <f t="shared" si="52"/>
        <v>1</v>
      </c>
      <c r="DT68" s="172">
        <f t="shared" si="52"/>
        <v>1</v>
      </c>
      <c r="DU68" s="172">
        <f t="shared" si="52"/>
        <v>1</v>
      </c>
      <c r="DV68" s="172">
        <f t="shared" si="41"/>
        <v>1</v>
      </c>
      <c r="DW68" s="172">
        <f t="shared" si="41"/>
        <v>1</v>
      </c>
      <c r="DX68" s="172">
        <f t="shared" si="41"/>
        <v>1</v>
      </c>
      <c r="DY68" s="172">
        <f t="shared" si="41"/>
        <v>1</v>
      </c>
      <c r="DZ68" s="172">
        <f t="shared" si="41"/>
        <v>1</v>
      </c>
      <c r="EA68" s="172">
        <f t="shared" si="41"/>
        <v>1</v>
      </c>
      <c r="EB68" s="172">
        <f t="shared" si="41"/>
        <v>1</v>
      </c>
      <c r="EC68" s="172">
        <f t="shared" si="41"/>
        <v>1</v>
      </c>
      <c r="ED68" s="172">
        <f t="shared" si="41"/>
        <v>1</v>
      </c>
      <c r="EE68" s="172">
        <f t="shared" si="41"/>
        <v>1</v>
      </c>
      <c r="EF68" s="172">
        <f t="shared" si="41"/>
        <v>1</v>
      </c>
      <c r="EG68" s="172">
        <f t="shared" si="48"/>
        <v>0</v>
      </c>
    </row>
    <row r="69" spans="20:137" x14ac:dyDescent="0.25">
      <c r="T69" s="5"/>
      <c r="U69" s="13"/>
      <c r="V69" s="5"/>
      <c r="W69" s="5" t="str">
        <f t="shared" si="47"/>
        <v/>
      </c>
      <c r="X69" s="5"/>
      <c r="Y69" s="5"/>
      <c r="Z69" s="5"/>
      <c r="CB69" s="172">
        <f t="shared" si="45"/>
        <v>1</v>
      </c>
      <c r="CC69" s="172">
        <f t="shared" si="45"/>
        <v>1</v>
      </c>
      <c r="CD69" s="172">
        <f t="shared" si="45"/>
        <v>1</v>
      </c>
      <c r="CE69" s="172">
        <f t="shared" si="45"/>
        <v>1</v>
      </c>
      <c r="CF69" s="172">
        <f t="shared" si="45"/>
        <v>1</v>
      </c>
      <c r="CG69" s="172">
        <f t="shared" si="45"/>
        <v>1</v>
      </c>
      <c r="CH69" s="172">
        <f t="shared" si="45"/>
        <v>1</v>
      </c>
      <c r="CI69" s="172">
        <f t="shared" si="45"/>
        <v>1</v>
      </c>
      <c r="CJ69" s="172">
        <f t="shared" si="45"/>
        <v>1</v>
      </c>
      <c r="CK69" s="172">
        <f t="shared" si="45"/>
        <v>1</v>
      </c>
      <c r="CL69" s="172">
        <f t="shared" si="45"/>
        <v>1</v>
      </c>
      <c r="CM69" s="172">
        <f t="shared" si="45"/>
        <v>1</v>
      </c>
      <c r="CN69" s="172">
        <f t="shared" si="45"/>
        <v>1</v>
      </c>
      <c r="CO69" s="172">
        <f t="shared" si="45"/>
        <v>1</v>
      </c>
      <c r="CP69" s="172">
        <f t="shared" si="45"/>
        <v>1</v>
      </c>
      <c r="CQ69" s="172">
        <f t="shared" si="45"/>
        <v>1</v>
      </c>
      <c r="CR69" s="172">
        <f t="shared" si="44"/>
        <v>1</v>
      </c>
      <c r="CS69" s="172">
        <f t="shared" si="44"/>
        <v>1</v>
      </c>
      <c r="CT69" s="172">
        <f t="shared" si="44"/>
        <v>1</v>
      </c>
      <c r="CU69" s="172">
        <f t="shared" si="44"/>
        <v>1</v>
      </c>
      <c r="DA69" s="172">
        <v>5</v>
      </c>
      <c r="DB69" s="32" t="str">
        <f t="shared" si="46"/>
        <v xml:space="preserve"> </v>
      </c>
      <c r="DD69" s="172">
        <f t="shared" ref="DD69:DD132" si="53">IF(OR(DB68="",DB68=" "),DD68,DD68+1)</f>
        <v>1</v>
      </c>
      <c r="DE69" s="172">
        <v>67</v>
      </c>
      <c r="DL69" s="172">
        <f t="shared" si="49"/>
        <v>0</v>
      </c>
      <c r="DM69" s="172">
        <f t="shared" si="50"/>
        <v>1</v>
      </c>
      <c r="DN69" s="172">
        <f t="shared" si="51"/>
        <v>1</v>
      </c>
      <c r="DO69" s="172">
        <f t="shared" si="52"/>
        <v>1</v>
      </c>
      <c r="DP69" s="172">
        <f t="shared" si="52"/>
        <v>1</v>
      </c>
      <c r="DQ69" s="172">
        <f t="shared" si="52"/>
        <v>1</v>
      </c>
      <c r="DR69" s="172">
        <f t="shared" si="52"/>
        <v>1</v>
      </c>
      <c r="DS69" s="172">
        <f t="shared" si="52"/>
        <v>1</v>
      </c>
      <c r="DT69" s="172">
        <f t="shared" si="52"/>
        <v>1</v>
      </c>
      <c r="DU69" s="172">
        <f t="shared" si="52"/>
        <v>1</v>
      </c>
      <c r="DV69" s="172">
        <f t="shared" ref="DV69:EF80" si="54">IF(OR($CX68=0,ISERROR(SEARCH(DV$1,$CX68))),DV68,DV68+1)</f>
        <v>1</v>
      </c>
      <c r="DW69" s="172">
        <f t="shared" si="54"/>
        <v>1</v>
      </c>
      <c r="DX69" s="172">
        <f t="shared" si="54"/>
        <v>1</v>
      </c>
      <c r="DY69" s="172">
        <f t="shared" si="54"/>
        <v>1</v>
      </c>
      <c r="DZ69" s="172">
        <f t="shared" si="54"/>
        <v>1</v>
      </c>
      <c r="EA69" s="172">
        <f t="shared" si="54"/>
        <v>1</v>
      </c>
      <c r="EB69" s="172">
        <f t="shared" si="54"/>
        <v>1</v>
      </c>
      <c r="EC69" s="172">
        <f t="shared" si="54"/>
        <v>1</v>
      </c>
      <c r="ED69" s="172">
        <f t="shared" si="54"/>
        <v>1</v>
      </c>
      <c r="EE69" s="172">
        <f t="shared" si="54"/>
        <v>1</v>
      </c>
      <c r="EF69" s="172">
        <f t="shared" si="54"/>
        <v>1</v>
      </c>
      <c r="EG69" s="172">
        <f t="shared" si="48"/>
        <v>0</v>
      </c>
    </row>
    <row r="70" spans="20:137" x14ac:dyDescent="0.25">
      <c r="T70" s="5"/>
      <c r="U70" s="13"/>
      <c r="V70" s="5"/>
      <c r="W70" s="5" t="str">
        <f t="shared" si="47"/>
        <v/>
      </c>
      <c r="X70" s="5"/>
      <c r="Y70" s="5"/>
      <c r="Z70" s="5"/>
      <c r="CB70" s="172">
        <f t="shared" si="45"/>
        <v>1</v>
      </c>
      <c r="CC70" s="172">
        <f t="shared" si="45"/>
        <v>1</v>
      </c>
      <c r="CD70" s="172">
        <f t="shared" si="45"/>
        <v>1</v>
      </c>
      <c r="CE70" s="172">
        <f t="shared" si="45"/>
        <v>1</v>
      </c>
      <c r="CF70" s="172">
        <f t="shared" si="45"/>
        <v>1</v>
      </c>
      <c r="CG70" s="172">
        <f t="shared" si="45"/>
        <v>1</v>
      </c>
      <c r="CH70" s="172">
        <f t="shared" si="45"/>
        <v>1</v>
      </c>
      <c r="CI70" s="172">
        <f t="shared" si="45"/>
        <v>1</v>
      </c>
      <c r="CJ70" s="172">
        <f t="shared" si="45"/>
        <v>1</v>
      </c>
      <c r="CK70" s="172">
        <f t="shared" si="45"/>
        <v>1</v>
      </c>
      <c r="CL70" s="172">
        <f t="shared" si="45"/>
        <v>1</v>
      </c>
      <c r="CM70" s="172">
        <f t="shared" si="45"/>
        <v>1</v>
      </c>
      <c r="CN70" s="172">
        <f t="shared" si="45"/>
        <v>1</v>
      </c>
      <c r="CO70" s="172">
        <f t="shared" si="45"/>
        <v>1</v>
      </c>
      <c r="CP70" s="172">
        <f t="shared" si="45"/>
        <v>1</v>
      </c>
      <c r="CQ70" s="172">
        <f t="shared" si="45"/>
        <v>1</v>
      </c>
      <c r="CR70" s="172">
        <f t="shared" si="44"/>
        <v>1</v>
      </c>
      <c r="CS70" s="172">
        <f t="shared" si="44"/>
        <v>1</v>
      </c>
      <c r="CT70" s="172">
        <f t="shared" si="44"/>
        <v>1</v>
      </c>
      <c r="CU70" s="172">
        <f t="shared" si="44"/>
        <v>1</v>
      </c>
      <c r="DA70" s="172">
        <v>6</v>
      </c>
      <c r="DB70" s="32" t="str">
        <f t="shared" si="46"/>
        <v xml:space="preserve"> </v>
      </c>
      <c r="DD70" s="172">
        <f t="shared" si="53"/>
        <v>1</v>
      </c>
      <c r="DE70" s="172">
        <v>68</v>
      </c>
      <c r="DL70" s="172">
        <f t="shared" si="49"/>
        <v>0</v>
      </c>
      <c r="DM70" s="172">
        <f t="shared" si="50"/>
        <v>1</v>
      </c>
      <c r="DN70" s="172">
        <f t="shared" si="51"/>
        <v>1</v>
      </c>
      <c r="DO70" s="172">
        <f t="shared" si="52"/>
        <v>1</v>
      </c>
      <c r="DP70" s="172">
        <f t="shared" si="52"/>
        <v>1</v>
      </c>
      <c r="DQ70" s="172">
        <f t="shared" si="52"/>
        <v>1</v>
      </c>
      <c r="DR70" s="172">
        <f t="shared" si="52"/>
        <v>1</v>
      </c>
      <c r="DS70" s="172">
        <f t="shared" si="52"/>
        <v>1</v>
      </c>
      <c r="DT70" s="172">
        <f t="shared" si="52"/>
        <v>1</v>
      </c>
      <c r="DU70" s="172">
        <f t="shared" si="52"/>
        <v>1</v>
      </c>
      <c r="DV70" s="172">
        <f t="shared" si="54"/>
        <v>1</v>
      </c>
      <c r="DW70" s="172">
        <f t="shared" si="54"/>
        <v>1</v>
      </c>
      <c r="DX70" s="172">
        <f t="shared" si="54"/>
        <v>1</v>
      </c>
      <c r="DY70" s="172">
        <f t="shared" si="54"/>
        <v>1</v>
      </c>
      <c r="DZ70" s="172">
        <f t="shared" si="54"/>
        <v>1</v>
      </c>
      <c r="EA70" s="172">
        <f t="shared" si="54"/>
        <v>1</v>
      </c>
      <c r="EB70" s="172">
        <f t="shared" si="54"/>
        <v>1</v>
      </c>
      <c r="EC70" s="172">
        <f t="shared" si="54"/>
        <v>1</v>
      </c>
      <c r="ED70" s="172">
        <f t="shared" si="54"/>
        <v>1</v>
      </c>
      <c r="EE70" s="172">
        <f t="shared" si="54"/>
        <v>1</v>
      </c>
      <c r="EF70" s="172">
        <f t="shared" si="54"/>
        <v>1</v>
      </c>
      <c r="EG70" s="172">
        <f t="shared" si="48"/>
        <v>0</v>
      </c>
    </row>
    <row r="71" spans="20:137" x14ac:dyDescent="0.25">
      <c r="T71" s="5"/>
      <c r="U71" s="13"/>
      <c r="V71" s="5"/>
      <c r="W71" s="5" t="str">
        <f t="shared" si="47"/>
        <v/>
      </c>
      <c r="X71" s="5"/>
      <c r="Y71" s="5"/>
      <c r="Z71" s="5"/>
      <c r="CB71" s="172">
        <f t="shared" si="45"/>
        <v>1</v>
      </c>
      <c r="CC71" s="172">
        <f t="shared" si="45"/>
        <v>1</v>
      </c>
      <c r="CD71" s="172">
        <f t="shared" si="45"/>
        <v>1</v>
      </c>
      <c r="CE71" s="172">
        <f t="shared" si="45"/>
        <v>1</v>
      </c>
      <c r="CF71" s="172">
        <f t="shared" si="45"/>
        <v>1</v>
      </c>
      <c r="CG71" s="172">
        <f t="shared" si="45"/>
        <v>1</v>
      </c>
      <c r="CH71" s="172">
        <f t="shared" si="45"/>
        <v>1</v>
      </c>
      <c r="CI71" s="172">
        <f t="shared" si="45"/>
        <v>1</v>
      </c>
      <c r="CJ71" s="172">
        <f t="shared" si="45"/>
        <v>1</v>
      </c>
      <c r="CK71" s="172">
        <f t="shared" si="45"/>
        <v>1</v>
      </c>
      <c r="CL71" s="172">
        <f t="shared" si="45"/>
        <v>1</v>
      </c>
      <c r="CM71" s="172">
        <f t="shared" si="45"/>
        <v>1</v>
      </c>
      <c r="CN71" s="172">
        <f t="shared" si="45"/>
        <v>1</v>
      </c>
      <c r="CO71" s="172">
        <f t="shared" si="45"/>
        <v>1</v>
      </c>
      <c r="CP71" s="172">
        <f t="shared" si="45"/>
        <v>1</v>
      </c>
      <c r="CQ71" s="172">
        <f t="shared" si="45"/>
        <v>1</v>
      </c>
      <c r="CR71" s="172">
        <f t="shared" si="44"/>
        <v>1</v>
      </c>
      <c r="CS71" s="172">
        <f t="shared" si="44"/>
        <v>1</v>
      </c>
      <c r="CT71" s="172">
        <f t="shared" si="44"/>
        <v>1</v>
      </c>
      <c r="CU71" s="172">
        <f t="shared" si="44"/>
        <v>1</v>
      </c>
      <c r="DA71" s="172">
        <v>7</v>
      </c>
      <c r="DB71" s="32" t="str">
        <f t="shared" si="46"/>
        <v xml:space="preserve"> </v>
      </c>
      <c r="DD71" s="172">
        <f t="shared" si="53"/>
        <v>1</v>
      </c>
      <c r="DE71" s="172">
        <v>69</v>
      </c>
      <c r="DL71" s="172">
        <f t="shared" si="49"/>
        <v>0</v>
      </c>
      <c r="DM71" s="172">
        <f t="shared" si="50"/>
        <v>1</v>
      </c>
      <c r="DN71" s="172">
        <f t="shared" si="51"/>
        <v>1</v>
      </c>
      <c r="DO71" s="172">
        <f t="shared" si="52"/>
        <v>1</v>
      </c>
      <c r="DP71" s="172">
        <f t="shared" si="52"/>
        <v>1</v>
      </c>
      <c r="DQ71" s="172">
        <f t="shared" si="52"/>
        <v>1</v>
      </c>
      <c r="DR71" s="172">
        <f t="shared" si="52"/>
        <v>1</v>
      </c>
      <c r="DS71" s="172">
        <f t="shared" si="52"/>
        <v>1</v>
      </c>
      <c r="DT71" s="172">
        <f t="shared" si="52"/>
        <v>1</v>
      </c>
      <c r="DU71" s="172">
        <f t="shared" si="52"/>
        <v>1</v>
      </c>
      <c r="DV71" s="172">
        <f t="shared" si="54"/>
        <v>1</v>
      </c>
      <c r="DW71" s="172">
        <f t="shared" si="54"/>
        <v>1</v>
      </c>
      <c r="DX71" s="172">
        <f t="shared" si="54"/>
        <v>1</v>
      </c>
      <c r="DY71" s="172">
        <f t="shared" si="54"/>
        <v>1</v>
      </c>
      <c r="DZ71" s="172">
        <f t="shared" si="54"/>
        <v>1</v>
      </c>
      <c r="EA71" s="172">
        <f t="shared" si="54"/>
        <v>1</v>
      </c>
      <c r="EB71" s="172">
        <f t="shared" si="54"/>
        <v>1</v>
      </c>
      <c r="EC71" s="172">
        <f t="shared" si="54"/>
        <v>1</v>
      </c>
      <c r="ED71" s="172">
        <f t="shared" si="54"/>
        <v>1</v>
      </c>
      <c r="EE71" s="172">
        <f t="shared" si="54"/>
        <v>1</v>
      </c>
      <c r="EF71" s="172">
        <f t="shared" si="54"/>
        <v>1</v>
      </c>
      <c r="EG71" s="172">
        <f t="shared" si="48"/>
        <v>0</v>
      </c>
    </row>
    <row r="72" spans="20:137" x14ac:dyDescent="0.25">
      <c r="T72" s="5"/>
      <c r="U72" s="13"/>
      <c r="V72" s="5"/>
      <c r="W72" s="5" t="str">
        <f t="shared" si="47"/>
        <v/>
      </c>
      <c r="X72" s="5"/>
      <c r="Y72" s="5"/>
      <c r="Z72" s="5"/>
      <c r="CB72" s="172">
        <f t="shared" si="45"/>
        <v>1</v>
      </c>
      <c r="CC72" s="172">
        <f t="shared" si="45"/>
        <v>1</v>
      </c>
      <c r="CD72" s="172">
        <f t="shared" si="45"/>
        <v>1</v>
      </c>
      <c r="CE72" s="172">
        <f t="shared" si="45"/>
        <v>1</v>
      </c>
      <c r="CF72" s="172">
        <f t="shared" si="45"/>
        <v>1</v>
      </c>
      <c r="CG72" s="172">
        <f t="shared" si="45"/>
        <v>1</v>
      </c>
      <c r="CH72" s="172">
        <f t="shared" si="45"/>
        <v>1</v>
      </c>
      <c r="CI72" s="172">
        <f t="shared" si="45"/>
        <v>1</v>
      </c>
      <c r="CJ72" s="172">
        <f t="shared" si="45"/>
        <v>1</v>
      </c>
      <c r="CK72" s="172">
        <f t="shared" si="45"/>
        <v>1</v>
      </c>
      <c r="CL72" s="172">
        <f t="shared" si="45"/>
        <v>1</v>
      </c>
      <c r="CM72" s="172">
        <f t="shared" si="45"/>
        <v>1</v>
      </c>
      <c r="CN72" s="172">
        <f t="shared" si="45"/>
        <v>1</v>
      </c>
      <c r="CO72" s="172">
        <f t="shared" si="45"/>
        <v>1</v>
      </c>
      <c r="CP72" s="172">
        <f t="shared" si="45"/>
        <v>1</v>
      </c>
      <c r="CQ72" s="172">
        <f t="shared" si="45"/>
        <v>1</v>
      </c>
      <c r="CR72" s="172">
        <f t="shared" si="44"/>
        <v>1</v>
      </c>
      <c r="CS72" s="172">
        <f t="shared" si="44"/>
        <v>1</v>
      </c>
      <c r="CT72" s="172">
        <f t="shared" si="44"/>
        <v>1</v>
      </c>
      <c r="CU72" s="172">
        <f t="shared" si="44"/>
        <v>1</v>
      </c>
      <c r="DA72" s="172">
        <v>8</v>
      </c>
      <c r="DB72" s="32" t="str">
        <f t="shared" si="46"/>
        <v xml:space="preserve"> </v>
      </c>
      <c r="DD72" s="172">
        <f t="shared" si="53"/>
        <v>1</v>
      </c>
      <c r="DE72" s="172">
        <v>70</v>
      </c>
      <c r="DL72" s="172">
        <f t="shared" si="49"/>
        <v>0</v>
      </c>
      <c r="DM72" s="172">
        <f t="shared" si="50"/>
        <v>1</v>
      </c>
      <c r="DN72" s="172">
        <f t="shared" si="51"/>
        <v>1</v>
      </c>
      <c r="DO72" s="172">
        <f t="shared" si="52"/>
        <v>1</v>
      </c>
      <c r="DP72" s="172">
        <f t="shared" si="52"/>
        <v>1</v>
      </c>
      <c r="DQ72" s="172">
        <f t="shared" si="52"/>
        <v>1</v>
      </c>
      <c r="DR72" s="172">
        <f t="shared" si="52"/>
        <v>1</v>
      </c>
      <c r="DS72" s="172">
        <f t="shared" si="52"/>
        <v>1</v>
      </c>
      <c r="DT72" s="172">
        <f t="shared" si="52"/>
        <v>1</v>
      </c>
      <c r="DU72" s="172">
        <f t="shared" si="52"/>
        <v>1</v>
      </c>
      <c r="DV72" s="172">
        <f t="shared" si="54"/>
        <v>1</v>
      </c>
      <c r="DW72" s="172">
        <f t="shared" si="54"/>
        <v>1</v>
      </c>
      <c r="DX72" s="172">
        <f t="shared" si="54"/>
        <v>1</v>
      </c>
      <c r="DY72" s="172">
        <f t="shared" si="54"/>
        <v>1</v>
      </c>
      <c r="DZ72" s="172">
        <f t="shared" si="54"/>
        <v>1</v>
      </c>
      <c r="EA72" s="172">
        <f t="shared" si="54"/>
        <v>1</v>
      </c>
      <c r="EB72" s="172">
        <f t="shared" si="54"/>
        <v>1</v>
      </c>
      <c r="EC72" s="172">
        <f t="shared" si="54"/>
        <v>1</v>
      </c>
      <c r="ED72" s="172">
        <f t="shared" si="54"/>
        <v>1</v>
      </c>
      <c r="EE72" s="172">
        <f t="shared" si="54"/>
        <v>1</v>
      </c>
      <c r="EF72" s="172">
        <f t="shared" si="54"/>
        <v>1</v>
      </c>
      <c r="EG72" s="172">
        <f t="shared" si="48"/>
        <v>0</v>
      </c>
    </row>
    <row r="73" spans="20:137" x14ac:dyDescent="0.25">
      <c r="T73" s="5"/>
      <c r="U73" s="13"/>
      <c r="V73" s="5"/>
      <c r="W73" s="5" t="str">
        <f t="shared" si="47"/>
        <v/>
      </c>
      <c r="X73" s="5"/>
      <c r="Y73" s="5"/>
      <c r="Z73" s="5"/>
      <c r="CB73" s="172">
        <f t="shared" si="45"/>
        <v>1</v>
      </c>
      <c r="CC73" s="172">
        <f t="shared" si="45"/>
        <v>1</v>
      </c>
      <c r="CD73" s="172">
        <f t="shared" si="45"/>
        <v>1</v>
      </c>
      <c r="CE73" s="172">
        <f t="shared" si="45"/>
        <v>1</v>
      </c>
      <c r="CF73" s="172">
        <f t="shared" si="45"/>
        <v>1</v>
      </c>
      <c r="CG73" s="172">
        <f t="shared" si="45"/>
        <v>1</v>
      </c>
      <c r="CH73" s="172">
        <f t="shared" si="45"/>
        <v>1</v>
      </c>
      <c r="CI73" s="172">
        <f t="shared" si="45"/>
        <v>1</v>
      </c>
      <c r="CJ73" s="172">
        <f t="shared" si="45"/>
        <v>1</v>
      </c>
      <c r="CK73" s="172">
        <f t="shared" si="45"/>
        <v>1</v>
      </c>
      <c r="CL73" s="172">
        <f t="shared" si="45"/>
        <v>1</v>
      </c>
      <c r="CM73" s="172">
        <f t="shared" si="45"/>
        <v>1</v>
      </c>
      <c r="CN73" s="172">
        <f t="shared" si="45"/>
        <v>1</v>
      </c>
      <c r="CO73" s="172">
        <f t="shared" si="45"/>
        <v>1</v>
      </c>
      <c r="CP73" s="172">
        <f t="shared" si="45"/>
        <v>1</v>
      </c>
      <c r="CQ73" s="172">
        <f t="shared" si="45"/>
        <v>1</v>
      </c>
      <c r="CR73" s="172">
        <f t="shared" si="44"/>
        <v>1</v>
      </c>
      <c r="CS73" s="172">
        <f t="shared" si="44"/>
        <v>1</v>
      </c>
      <c r="CT73" s="172">
        <f t="shared" si="44"/>
        <v>1</v>
      </c>
      <c r="CU73" s="172">
        <f t="shared" si="44"/>
        <v>1</v>
      </c>
      <c r="DA73" s="172">
        <v>9</v>
      </c>
      <c r="DB73" s="32" t="str">
        <f t="shared" si="46"/>
        <v xml:space="preserve"> </v>
      </c>
      <c r="DD73" s="172">
        <f t="shared" si="53"/>
        <v>1</v>
      </c>
      <c r="DE73" s="172">
        <v>71</v>
      </c>
      <c r="DL73" s="172">
        <f t="shared" si="49"/>
        <v>0</v>
      </c>
      <c r="DM73" s="172">
        <f t="shared" si="50"/>
        <v>1</v>
      </c>
      <c r="DN73" s="172">
        <f t="shared" si="51"/>
        <v>1</v>
      </c>
      <c r="DO73" s="172">
        <f t="shared" si="52"/>
        <v>1</v>
      </c>
      <c r="DP73" s="172">
        <f t="shared" si="52"/>
        <v>1</v>
      </c>
      <c r="DQ73" s="172">
        <f t="shared" si="52"/>
        <v>1</v>
      </c>
      <c r="DR73" s="172">
        <f t="shared" si="52"/>
        <v>1</v>
      </c>
      <c r="DS73" s="172">
        <f t="shared" si="52"/>
        <v>1</v>
      </c>
      <c r="DT73" s="172">
        <f t="shared" si="52"/>
        <v>1</v>
      </c>
      <c r="DU73" s="172">
        <f t="shared" si="52"/>
        <v>1</v>
      </c>
      <c r="DV73" s="172">
        <f t="shared" si="54"/>
        <v>1</v>
      </c>
      <c r="DW73" s="172">
        <f t="shared" si="54"/>
        <v>1</v>
      </c>
      <c r="DX73" s="172">
        <f t="shared" si="54"/>
        <v>1</v>
      </c>
      <c r="DY73" s="172">
        <f t="shared" si="54"/>
        <v>1</v>
      </c>
      <c r="DZ73" s="172">
        <f t="shared" si="54"/>
        <v>1</v>
      </c>
      <c r="EA73" s="172">
        <f t="shared" si="54"/>
        <v>1</v>
      </c>
      <c r="EB73" s="172">
        <f t="shared" si="54"/>
        <v>1</v>
      </c>
      <c r="EC73" s="172">
        <f t="shared" si="54"/>
        <v>1</v>
      </c>
      <c r="ED73" s="172">
        <f t="shared" si="54"/>
        <v>1</v>
      </c>
      <c r="EE73" s="172">
        <f t="shared" si="54"/>
        <v>1</v>
      </c>
      <c r="EF73" s="172">
        <f t="shared" si="54"/>
        <v>1</v>
      </c>
      <c r="EG73" s="172">
        <f t="shared" si="48"/>
        <v>0</v>
      </c>
    </row>
    <row r="74" spans="20:137" x14ac:dyDescent="0.25">
      <c r="T74" s="5"/>
      <c r="U74" s="13"/>
      <c r="V74" s="5"/>
      <c r="W74" s="5" t="str">
        <f t="shared" si="47"/>
        <v/>
      </c>
      <c r="X74" s="5"/>
      <c r="Y74" s="5"/>
      <c r="Z74" s="5"/>
      <c r="CB74" s="172">
        <f t="shared" si="45"/>
        <v>1</v>
      </c>
      <c r="CC74" s="172">
        <f t="shared" si="45"/>
        <v>1</v>
      </c>
      <c r="CD74" s="172">
        <f t="shared" si="45"/>
        <v>1</v>
      </c>
      <c r="CE74" s="172">
        <f t="shared" si="45"/>
        <v>1</v>
      </c>
      <c r="CF74" s="172">
        <f t="shared" si="45"/>
        <v>1</v>
      </c>
      <c r="CG74" s="172">
        <f t="shared" si="45"/>
        <v>1</v>
      </c>
      <c r="CH74" s="172">
        <f t="shared" si="45"/>
        <v>1</v>
      </c>
      <c r="CI74" s="172">
        <f t="shared" si="45"/>
        <v>1</v>
      </c>
      <c r="CJ74" s="172">
        <f t="shared" si="45"/>
        <v>1</v>
      </c>
      <c r="CK74" s="172">
        <f t="shared" si="45"/>
        <v>1</v>
      </c>
      <c r="CL74" s="172">
        <f t="shared" si="45"/>
        <v>1</v>
      </c>
      <c r="CM74" s="172">
        <f t="shared" si="45"/>
        <v>1</v>
      </c>
      <c r="CN74" s="172">
        <f t="shared" si="45"/>
        <v>1</v>
      </c>
      <c r="CO74" s="172">
        <f t="shared" si="45"/>
        <v>1</v>
      </c>
      <c r="CP74" s="172">
        <f t="shared" si="45"/>
        <v>1</v>
      </c>
      <c r="CQ74" s="172">
        <f t="shared" si="45"/>
        <v>1</v>
      </c>
      <c r="CR74" s="172">
        <f t="shared" si="44"/>
        <v>1</v>
      </c>
      <c r="CS74" s="172">
        <f t="shared" si="44"/>
        <v>1</v>
      </c>
      <c r="CT74" s="172">
        <f t="shared" si="44"/>
        <v>1</v>
      </c>
      <c r="CU74" s="172">
        <f t="shared" si="44"/>
        <v>1</v>
      </c>
      <c r="DA74" s="172">
        <v>10</v>
      </c>
      <c r="DB74" s="32" t="str">
        <f t="shared" si="46"/>
        <v xml:space="preserve"> </v>
      </c>
      <c r="DD74" s="172">
        <f t="shared" si="53"/>
        <v>1</v>
      </c>
      <c r="DE74" s="172">
        <v>72</v>
      </c>
      <c r="DL74" s="172">
        <f t="shared" si="49"/>
        <v>0</v>
      </c>
      <c r="DM74" s="172">
        <f t="shared" si="50"/>
        <v>1</v>
      </c>
      <c r="DN74" s="172">
        <f t="shared" si="51"/>
        <v>1</v>
      </c>
      <c r="DO74" s="172">
        <f t="shared" si="52"/>
        <v>1</v>
      </c>
      <c r="DP74" s="172">
        <f t="shared" si="52"/>
        <v>1</v>
      </c>
      <c r="DQ74" s="172">
        <f t="shared" si="52"/>
        <v>1</v>
      </c>
      <c r="DR74" s="172">
        <f t="shared" si="52"/>
        <v>1</v>
      </c>
      <c r="DS74" s="172">
        <f t="shared" si="52"/>
        <v>1</v>
      </c>
      <c r="DT74" s="172">
        <f t="shared" si="52"/>
        <v>1</v>
      </c>
      <c r="DU74" s="172">
        <f t="shared" si="52"/>
        <v>1</v>
      </c>
      <c r="DV74" s="172">
        <f t="shared" si="54"/>
        <v>1</v>
      </c>
      <c r="DW74" s="172">
        <f t="shared" si="54"/>
        <v>1</v>
      </c>
      <c r="DX74" s="172">
        <f t="shared" si="54"/>
        <v>1</v>
      </c>
      <c r="DY74" s="172">
        <f t="shared" si="54"/>
        <v>1</v>
      </c>
      <c r="DZ74" s="172">
        <f t="shared" si="54"/>
        <v>1</v>
      </c>
      <c r="EA74" s="172">
        <f t="shared" si="54"/>
        <v>1</v>
      </c>
      <c r="EB74" s="172">
        <f t="shared" si="54"/>
        <v>1</v>
      </c>
      <c r="EC74" s="172">
        <f t="shared" si="54"/>
        <v>1</v>
      </c>
      <c r="ED74" s="172">
        <f t="shared" si="54"/>
        <v>1</v>
      </c>
      <c r="EE74" s="172">
        <f t="shared" si="54"/>
        <v>1</v>
      </c>
      <c r="EF74" s="172">
        <f t="shared" si="54"/>
        <v>1</v>
      </c>
      <c r="EG74" s="172">
        <f t="shared" si="48"/>
        <v>0</v>
      </c>
    </row>
    <row r="75" spans="20:137" x14ac:dyDescent="0.25">
      <c r="T75" s="5"/>
      <c r="U75" s="13"/>
      <c r="V75" s="5"/>
      <c r="W75" s="5" t="str">
        <f t="shared" si="47"/>
        <v/>
      </c>
      <c r="X75" s="5"/>
      <c r="Y75" s="5"/>
      <c r="Z75" s="5"/>
      <c r="CB75" s="172">
        <f t="shared" si="45"/>
        <v>1</v>
      </c>
      <c r="CC75" s="172">
        <f t="shared" si="45"/>
        <v>1</v>
      </c>
      <c r="CD75" s="172">
        <f t="shared" si="45"/>
        <v>1</v>
      </c>
      <c r="CE75" s="172">
        <f t="shared" si="45"/>
        <v>1</v>
      </c>
      <c r="CF75" s="172">
        <f t="shared" si="45"/>
        <v>1</v>
      </c>
      <c r="CG75" s="172">
        <f t="shared" si="45"/>
        <v>1</v>
      </c>
      <c r="CH75" s="172">
        <f t="shared" si="45"/>
        <v>1</v>
      </c>
      <c r="CI75" s="172">
        <f t="shared" si="45"/>
        <v>1</v>
      </c>
      <c r="CJ75" s="172">
        <f t="shared" si="45"/>
        <v>1</v>
      </c>
      <c r="CK75" s="172">
        <f t="shared" si="45"/>
        <v>1</v>
      </c>
      <c r="CL75" s="172">
        <f t="shared" si="45"/>
        <v>1</v>
      </c>
      <c r="CM75" s="172">
        <f t="shared" si="45"/>
        <v>1</v>
      </c>
      <c r="CN75" s="172">
        <f t="shared" si="45"/>
        <v>1</v>
      </c>
      <c r="CO75" s="172">
        <f t="shared" si="45"/>
        <v>1</v>
      </c>
      <c r="CP75" s="172">
        <f t="shared" si="45"/>
        <v>1</v>
      </c>
      <c r="CQ75" s="172">
        <f t="shared" si="45"/>
        <v>1</v>
      </c>
      <c r="CR75" s="172">
        <f t="shared" si="44"/>
        <v>1</v>
      </c>
      <c r="CS75" s="172">
        <f t="shared" si="44"/>
        <v>1</v>
      </c>
      <c r="CT75" s="172">
        <f t="shared" si="44"/>
        <v>1</v>
      </c>
      <c r="CU75" s="172">
        <f t="shared" si="44"/>
        <v>1</v>
      </c>
      <c r="DA75" s="172">
        <v>11</v>
      </c>
      <c r="DB75" s="32" t="str">
        <f t="shared" si="46"/>
        <v xml:space="preserve"> </v>
      </c>
      <c r="DD75" s="172">
        <f t="shared" si="53"/>
        <v>1</v>
      </c>
      <c r="DE75" s="172">
        <v>73</v>
      </c>
      <c r="DL75" s="172">
        <f t="shared" si="49"/>
        <v>0</v>
      </c>
      <c r="DM75" s="172">
        <f t="shared" si="50"/>
        <v>1</v>
      </c>
      <c r="DN75" s="172">
        <f t="shared" si="51"/>
        <v>1</v>
      </c>
      <c r="DO75" s="172">
        <f t="shared" si="52"/>
        <v>1</v>
      </c>
      <c r="DP75" s="172">
        <f t="shared" si="52"/>
        <v>1</v>
      </c>
      <c r="DQ75" s="172">
        <f t="shared" si="52"/>
        <v>1</v>
      </c>
      <c r="DR75" s="172">
        <f t="shared" si="52"/>
        <v>1</v>
      </c>
      <c r="DS75" s="172">
        <f t="shared" si="52"/>
        <v>1</v>
      </c>
      <c r="DT75" s="172">
        <f t="shared" si="52"/>
        <v>1</v>
      </c>
      <c r="DU75" s="172">
        <f t="shared" si="52"/>
        <v>1</v>
      </c>
      <c r="DV75" s="172">
        <f t="shared" si="54"/>
        <v>1</v>
      </c>
      <c r="DW75" s="172">
        <f t="shared" si="54"/>
        <v>1</v>
      </c>
      <c r="DX75" s="172">
        <f t="shared" si="54"/>
        <v>1</v>
      </c>
      <c r="DY75" s="172">
        <f t="shared" si="54"/>
        <v>1</v>
      </c>
      <c r="DZ75" s="172">
        <f t="shared" si="54"/>
        <v>1</v>
      </c>
      <c r="EA75" s="172">
        <f t="shared" si="54"/>
        <v>1</v>
      </c>
      <c r="EB75" s="172">
        <f t="shared" si="54"/>
        <v>1</v>
      </c>
      <c r="EC75" s="172">
        <f t="shared" si="54"/>
        <v>1</v>
      </c>
      <c r="ED75" s="172">
        <f t="shared" si="54"/>
        <v>1</v>
      </c>
      <c r="EE75" s="172">
        <f t="shared" si="54"/>
        <v>1</v>
      </c>
      <c r="EF75" s="172">
        <f t="shared" si="54"/>
        <v>1</v>
      </c>
      <c r="EG75" s="172">
        <f t="shared" si="48"/>
        <v>0</v>
      </c>
    </row>
    <row r="76" spans="20:137" x14ac:dyDescent="0.25">
      <c r="T76" s="5"/>
      <c r="U76" s="13"/>
      <c r="V76" s="5"/>
      <c r="W76" s="5" t="str">
        <f t="shared" si="47"/>
        <v/>
      </c>
      <c r="X76" s="5"/>
      <c r="Y76" s="5"/>
      <c r="Z76" s="5"/>
      <c r="CB76" s="172">
        <f t="shared" si="45"/>
        <v>1</v>
      </c>
      <c r="CC76" s="172">
        <f t="shared" si="45"/>
        <v>1</v>
      </c>
      <c r="CD76" s="172">
        <f t="shared" si="45"/>
        <v>1</v>
      </c>
      <c r="CE76" s="172">
        <f t="shared" si="45"/>
        <v>1</v>
      </c>
      <c r="CF76" s="172">
        <f t="shared" si="45"/>
        <v>1</v>
      </c>
      <c r="CG76" s="172">
        <f t="shared" si="45"/>
        <v>1</v>
      </c>
      <c r="CH76" s="172">
        <f t="shared" si="45"/>
        <v>1</v>
      </c>
      <c r="CI76" s="172">
        <f t="shared" si="45"/>
        <v>1</v>
      </c>
      <c r="CJ76" s="172">
        <f t="shared" si="45"/>
        <v>1</v>
      </c>
      <c r="CK76" s="172">
        <f t="shared" si="45"/>
        <v>1</v>
      </c>
      <c r="CL76" s="172">
        <f t="shared" si="45"/>
        <v>1</v>
      </c>
      <c r="CM76" s="172">
        <f t="shared" si="45"/>
        <v>1</v>
      </c>
      <c r="CN76" s="172">
        <f t="shared" si="45"/>
        <v>1</v>
      </c>
      <c r="CO76" s="172">
        <f t="shared" si="45"/>
        <v>1</v>
      </c>
      <c r="CP76" s="172">
        <f t="shared" si="45"/>
        <v>1</v>
      </c>
      <c r="CQ76" s="172">
        <f t="shared" si="45"/>
        <v>1</v>
      </c>
      <c r="CR76" s="172">
        <f t="shared" si="44"/>
        <v>1</v>
      </c>
      <c r="CS76" s="172">
        <f t="shared" si="44"/>
        <v>1</v>
      </c>
      <c r="CT76" s="172">
        <f t="shared" si="44"/>
        <v>1</v>
      </c>
      <c r="CU76" s="172">
        <f t="shared" si="44"/>
        <v>1</v>
      </c>
      <c r="DA76" s="172">
        <v>12</v>
      </c>
      <c r="DB76" s="32" t="str">
        <f t="shared" si="46"/>
        <v xml:space="preserve"> </v>
      </c>
      <c r="DD76" s="172">
        <f t="shared" si="53"/>
        <v>1</v>
      </c>
      <c r="DE76" s="172">
        <v>74</v>
      </c>
      <c r="DL76" s="172">
        <f t="shared" si="49"/>
        <v>0</v>
      </c>
      <c r="DM76" s="172">
        <f t="shared" si="50"/>
        <v>1</v>
      </c>
      <c r="DN76" s="172">
        <f t="shared" si="51"/>
        <v>1</v>
      </c>
      <c r="DO76" s="172">
        <f t="shared" si="52"/>
        <v>1</v>
      </c>
      <c r="DP76" s="172">
        <f t="shared" si="52"/>
        <v>1</v>
      </c>
      <c r="DQ76" s="172">
        <f t="shared" si="52"/>
        <v>1</v>
      </c>
      <c r="DR76" s="172">
        <f t="shared" si="52"/>
        <v>1</v>
      </c>
      <c r="DS76" s="172">
        <f t="shared" si="52"/>
        <v>1</v>
      </c>
      <c r="DT76" s="172">
        <f t="shared" si="52"/>
        <v>1</v>
      </c>
      <c r="DU76" s="172">
        <f t="shared" si="52"/>
        <v>1</v>
      </c>
      <c r="DV76" s="172">
        <f t="shared" si="54"/>
        <v>1</v>
      </c>
      <c r="DW76" s="172">
        <f t="shared" si="54"/>
        <v>1</v>
      </c>
      <c r="DX76" s="172">
        <f t="shared" si="54"/>
        <v>1</v>
      </c>
      <c r="DY76" s="172">
        <f t="shared" si="54"/>
        <v>1</v>
      </c>
      <c r="DZ76" s="172">
        <f t="shared" si="54"/>
        <v>1</v>
      </c>
      <c r="EA76" s="172">
        <f t="shared" si="54"/>
        <v>1</v>
      </c>
      <c r="EB76" s="172">
        <f t="shared" si="54"/>
        <v>1</v>
      </c>
      <c r="EC76" s="172">
        <f t="shared" si="54"/>
        <v>1</v>
      </c>
      <c r="ED76" s="172">
        <f t="shared" si="54"/>
        <v>1</v>
      </c>
      <c r="EE76" s="172">
        <f t="shared" si="54"/>
        <v>1</v>
      </c>
      <c r="EF76" s="172">
        <f t="shared" si="54"/>
        <v>1</v>
      </c>
      <c r="EG76" s="172">
        <f t="shared" si="48"/>
        <v>0</v>
      </c>
    </row>
    <row r="77" spans="20:137" x14ac:dyDescent="0.25">
      <c r="T77" s="5"/>
      <c r="U77" s="13"/>
      <c r="V77" s="5"/>
      <c r="W77" s="5" t="str">
        <f t="shared" si="47"/>
        <v/>
      </c>
      <c r="X77" s="5"/>
      <c r="Y77" s="5"/>
      <c r="Z77" s="5"/>
      <c r="CB77" s="172">
        <f t="shared" si="45"/>
        <v>1</v>
      </c>
      <c r="CC77" s="172">
        <f t="shared" si="45"/>
        <v>1</v>
      </c>
      <c r="CD77" s="172">
        <f t="shared" si="45"/>
        <v>1</v>
      </c>
      <c r="CE77" s="172">
        <f t="shared" si="45"/>
        <v>1</v>
      </c>
      <c r="CF77" s="172">
        <f t="shared" si="45"/>
        <v>1</v>
      </c>
      <c r="CG77" s="172">
        <f t="shared" si="45"/>
        <v>1</v>
      </c>
      <c r="CH77" s="172">
        <f t="shared" si="45"/>
        <v>1</v>
      </c>
      <c r="CI77" s="172">
        <f t="shared" si="45"/>
        <v>1</v>
      </c>
      <c r="CJ77" s="172">
        <f t="shared" si="45"/>
        <v>1</v>
      </c>
      <c r="CK77" s="172">
        <f t="shared" si="45"/>
        <v>1</v>
      </c>
      <c r="CL77" s="172">
        <f t="shared" si="45"/>
        <v>1</v>
      </c>
      <c r="CM77" s="172">
        <f t="shared" si="45"/>
        <v>1</v>
      </c>
      <c r="CN77" s="172">
        <f t="shared" si="45"/>
        <v>1</v>
      </c>
      <c r="CO77" s="172">
        <f t="shared" si="45"/>
        <v>1</v>
      </c>
      <c r="CP77" s="172">
        <f t="shared" si="45"/>
        <v>1</v>
      </c>
      <c r="CQ77" s="172">
        <f t="shared" si="45"/>
        <v>1</v>
      </c>
      <c r="CR77" s="172">
        <f t="shared" si="44"/>
        <v>1</v>
      </c>
      <c r="CS77" s="172">
        <f t="shared" si="44"/>
        <v>1</v>
      </c>
      <c r="CT77" s="172">
        <f t="shared" si="44"/>
        <v>1</v>
      </c>
      <c r="CU77" s="172">
        <f t="shared" si="44"/>
        <v>1</v>
      </c>
      <c r="DB77" s="196" t="str">
        <f>IF(DB64="","","----")</f>
        <v/>
      </c>
      <c r="DD77" s="172">
        <f t="shared" si="53"/>
        <v>1</v>
      </c>
      <c r="DE77" s="172">
        <v>75</v>
      </c>
      <c r="DL77" s="172">
        <f t="shared" si="49"/>
        <v>0</v>
      </c>
      <c r="DM77" s="172">
        <f t="shared" si="50"/>
        <v>1</v>
      </c>
      <c r="DN77" s="172">
        <f t="shared" si="51"/>
        <v>1</v>
      </c>
      <c r="DO77" s="172">
        <f t="shared" si="52"/>
        <v>1</v>
      </c>
      <c r="DP77" s="172">
        <f t="shared" si="52"/>
        <v>1</v>
      </c>
      <c r="DQ77" s="172">
        <f t="shared" si="52"/>
        <v>1</v>
      </c>
      <c r="DR77" s="172">
        <f t="shared" si="52"/>
        <v>1</v>
      </c>
      <c r="DS77" s="172">
        <f t="shared" si="52"/>
        <v>1</v>
      </c>
      <c r="DT77" s="172">
        <f t="shared" si="52"/>
        <v>1</v>
      </c>
      <c r="DU77" s="172">
        <f t="shared" si="52"/>
        <v>1</v>
      </c>
      <c r="DV77" s="172">
        <f t="shared" si="54"/>
        <v>1</v>
      </c>
      <c r="DW77" s="172">
        <f t="shared" si="54"/>
        <v>1</v>
      </c>
      <c r="DX77" s="172">
        <f t="shared" si="54"/>
        <v>1</v>
      </c>
      <c r="DY77" s="172">
        <f t="shared" si="54"/>
        <v>1</v>
      </c>
      <c r="DZ77" s="172">
        <f t="shared" si="54"/>
        <v>1</v>
      </c>
      <c r="EA77" s="172">
        <f t="shared" si="54"/>
        <v>1</v>
      </c>
      <c r="EB77" s="172">
        <f t="shared" si="54"/>
        <v>1</v>
      </c>
      <c r="EC77" s="172">
        <f t="shared" si="54"/>
        <v>1</v>
      </c>
      <c r="ED77" s="172">
        <f t="shared" si="54"/>
        <v>1</v>
      </c>
      <c r="EE77" s="172">
        <f t="shared" si="54"/>
        <v>1</v>
      </c>
      <c r="EF77" s="172">
        <f t="shared" si="54"/>
        <v>1</v>
      </c>
      <c r="EG77" s="172">
        <f t="shared" si="48"/>
        <v>0</v>
      </c>
    </row>
    <row r="78" spans="20:137" x14ac:dyDescent="0.25">
      <c r="T78" s="5"/>
      <c r="U78" s="13"/>
      <c r="V78" s="5"/>
      <c r="W78" s="5" t="str">
        <f t="shared" si="47"/>
        <v/>
      </c>
      <c r="X78" s="5"/>
      <c r="Y78" s="5"/>
      <c r="Z78" s="5"/>
      <c r="CB78" s="172">
        <f t="shared" si="45"/>
        <v>1</v>
      </c>
      <c r="CC78" s="172">
        <f t="shared" si="45"/>
        <v>1</v>
      </c>
      <c r="CD78" s="172">
        <f t="shared" si="45"/>
        <v>1</v>
      </c>
      <c r="CE78" s="172">
        <f t="shared" si="45"/>
        <v>1</v>
      </c>
      <c r="CF78" s="172">
        <f t="shared" si="45"/>
        <v>1</v>
      </c>
      <c r="CG78" s="172">
        <f t="shared" si="45"/>
        <v>1</v>
      </c>
      <c r="CH78" s="172">
        <f t="shared" si="45"/>
        <v>1</v>
      </c>
      <c r="CI78" s="172">
        <f t="shared" si="45"/>
        <v>1</v>
      </c>
      <c r="CJ78" s="172">
        <f t="shared" si="45"/>
        <v>1</v>
      </c>
      <c r="CK78" s="172">
        <f t="shared" si="45"/>
        <v>1</v>
      </c>
      <c r="CL78" s="172">
        <f t="shared" si="45"/>
        <v>1</v>
      </c>
      <c r="CM78" s="172">
        <f t="shared" si="45"/>
        <v>1</v>
      </c>
      <c r="CN78" s="172">
        <f t="shared" si="45"/>
        <v>1</v>
      </c>
      <c r="CO78" s="172">
        <f t="shared" si="45"/>
        <v>1</v>
      </c>
      <c r="CP78" s="172">
        <f t="shared" si="45"/>
        <v>1</v>
      </c>
      <c r="CQ78" s="172">
        <f t="shared" si="45"/>
        <v>1</v>
      </c>
      <c r="CR78" s="172">
        <f t="shared" si="44"/>
        <v>1</v>
      </c>
      <c r="CS78" s="172">
        <f t="shared" si="44"/>
        <v>1</v>
      </c>
      <c r="CT78" s="172">
        <f t="shared" si="44"/>
        <v>1</v>
      </c>
      <c r="CU78" s="172">
        <f t="shared" si="44"/>
        <v>1</v>
      </c>
      <c r="DA78" s="172"/>
      <c r="DB78" s="32" t="str">
        <f>IF(DB79="","",CONCATENATE("Warband ",CZ79," ",DG78))</f>
        <v/>
      </c>
      <c r="DD78" s="172">
        <f t="shared" si="53"/>
        <v>1</v>
      </c>
      <c r="DE78" s="172">
        <v>76</v>
      </c>
      <c r="DG78" s="49" t="str">
        <f>CONCATENATE("   ",DH78,"/",DI78,IF(DH78&gt;DI78," !",""))</f>
        <v xml:space="preserve">   0/12</v>
      </c>
      <c r="DH78" s="172">
        <f t="shared" ref="DH78" si="55">INDEX($CB$1:$CU$1,CZ79)+DJ78</f>
        <v>0</v>
      </c>
      <c r="DI78" s="172">
        <f t="shared" ref="DI78" si="56">IF(OR(DB79=$CW$8,DB79=$CW$9,DB79=$CW$10),0,12)</f>
        <v>12</v>
      </c>
      <c r="DL78" s="172">
        <f t="shared" si="49"/>
        <v>0</v>
      </c>
      <c r="DM78" s="172">
        <f t="shared" si="50"/>
        <v>1</v>
      </c>
      <c r="DN78" s="172">
        <f t="shared" si="51"/>
        <v>1</v>
      </c>
      <c r="DO78" s="172">
        <f t="shared" si="52"/>
        <v>1</v>
      </c>
      <c r="DP78" s="172">
        <f t="shared" si="52"/>
        <v>1</v>
      </c>
      <c r="DQ78" s="172">
        <f t="shared" si="52"/>
        <v>1</v>
      </c>
      <c r="DR78" s="172">
        <f t="shared" si="52"/>
        <v>1</v>
      </c>
      <c r="DS78" s="172">
        <f t="shared" si="52"/>
        <v>1</v>
      </c>
      <c r="DT78" s="172">
        <f t="shared" si="52"/>
        <v>1</v>
      </c>
      <c r="DU78" s="172">
        <f t="shared" si="52"/>
        <v>1</v>
      </c>
      <c r="DV78" s="172">
        <f t="shared" si="54"/>
        <v>1</v>
      </c>
      <c r="DW78" s="172">
        <f t="shared" si="54"/>
        <v>1</v>
      </c>
      <c r="DX78" s="172">
        <f t="shared" si="54"/>
        <v>1</v>
      </c>
      <c r="DY78" s="172">
        <f t="shared" si="54"/>
        <v>1</v>
      </c>
      <c r="DZ78" s="172">
        <f t="shared" si="54"/>
        <v>1</v>
      </c>
      <c r="EA78" s="172">
        <f t="shared" si="54"/>
        <v>1</v>
      </c>
      <c r="EB78" s="172">
        <f t="shared" si="54"/>
        <v>1</v>
      </c>
      <c r="EC78" s="172">
        <f t="shared" si="54"/>
        <v>1</v>
      </c>
      <c r="ED78" s="172">
        <f t="shared" si="54"/>
        <v>1</v>
      </c>
      <c r="EE78" s="172">
        <f t="shared" si="54"/>
        <v>1</v>
      </c>
      <c r="EF78" s="172">
        <f t="shared" si="54"/>
        <v>1</v>
      </c>
      <c r="EG78" s="172">
        <f t="shared" si="48"/>
        <v>0</v>
      </c>
    </row>
    <row r="79" spans="20:137" x14ac:dyDescent="0.25">
      <c r="T79" s="5"/>
      <c r="U79" s="13"/>
      <c r="V79" s="5"/>
      <c r="W79" s="5" t="str">
        <f t="shared" si="47"/>
        <v/>
      </c>
      <c r="X79" s="5"/>
      <c r="Y79" s="5"/>
      <c r="Z79" s="5"/>
      <c r="CB79" s="172">
        <f t="shared" si="45"/>
        <v>1</v>
      </c>
      <c r="CC79" s="172">
        <f t="shared" si="45"/>
        <v>1</v>
      </c>
      <c r="CD79" s="172">
        <f t="shared" si="45"/>
        <v>1</v>
      </c>
      <c r="CE79" s="172">
        <f t="shared" si="45"/>
        <v>1</v>
      </c>
      <c r="CF79" s="172">
        <f t="shared" si="45"/>
        <v>1</v>
      </c>
      <c r="CG79" s="172">
        <f t="shared" si="45"/>
        <v>1</v>
      </c>
      <c r="CH79" s="172">
        <f t="shared" si="45"/>
        <v>1</v>
      </c>
      <c r="CI79" s="172">
        <f t="shared" si="45"/>
        <v>1</v>
      </c>
      <c r="CJ79" s="172">
        <f t="shared" si="45"/>
        <v>1</v>
      </c>
      <c r="CK79" s="172">
        <f t="shared" si="45"/>
        <v>1</v>
      </c>
      <c r="CL79" s="172">
        <f t="shared" si="45"/>
        <v>1</v>
      </c>
      <c r="CM79" s="172">
        <f t="shared" si="45"/>
        <v>1</v>
      </c>
      <c r="CN79" s="172">
        <f t="shared" si="45"/>
        <v>1</v>
      </c>
      <c r="CO79" s="172">
        <f t="shared" si="45"/>
        <v>1</v>
      </c>
      <c r="CP79" s="172">
        <f t="shared" si="45"/>
        <v>1</v>
      </c>
      <c r="CQ79" s="172">
        <f t="shared" si="45"/>
        <v>1</v>
      </c>
      <c r="CR79" s="172">
        <f t="shared" si="44"/>
        <v>1</v>
      </c>
      <c r="CS79" s="172">
        <f t="shared" si="44"/>
        <v>1</v>
      </c>
      <c r="CT79" s="172">
        <f t="shared" si="44"/>
        <v>1</v>
      </c>
      <c r="CU79" s="172">
        <f t="shared" si="44"/>
        <v>1</v>
      </c>
      <c r="CZ79" s="172">
        <v>6</v>
      </c>
      <c r="DA79" s="172" t="s">
        <v>278</v>
      </c>
      <c r="DB79" s="32" t="str">
        <f>T(LOOKUP(CZ79,$DM$1:$EF$1,$DM$2:$EF$2))</f>
        <v/>
      </c>
      <c r="DD79" s="172">
        <f t="shared" si="53"/>
        <v>1</v>
      </c>
      <c r="DE79" s="172">
        <v>77</v>
      </c>
      <c r="DL79" s="172">
        <f t="shared" si="49"/>
        <v>0</v>
      </c>
      <c r="DM79" s="172">
        <f t="shared" si="50"/>
        <v>1</v>
      </c>
      <c r="DN79" s="172">
        <f t="shared" si="51"/>
        <v>1</v>
      </c>
      <c r="DO79" s="172">
        <f t="shared" si="52"/>
        <v>1</v>
      </c>
      <c r="DP79" s="172">
        <f t="shared" si="52"/>
        <v>1</v>
      </c>
      <c r="DQ79" s="172">
        <f t="shared" si="52"/>
        <v>1</v>
      </c>
      <c r="DR79" s="172">
        <f t="shared" si="52"/>
        <v>1</v>
      </c>
      <c r="DS79" s="172">
        <f t="shared" si="52"/>
        <v>1</v>
      </c>
      <c r="DT79" s="172">
        <f t="shared" si="52"/>
        <v>1</v>
      </c>
      <c r="DU79" s="172">
        <f t="shared" si="52"/>
        <v>1</v>
      </c>
      <c r="DV79" s="172">
        <f t="shared" si="54"/>
        <v>1</v>
      </c>
      <c r="DW79" s="172">
        <f t="shared" si="54"/>
        <v>1</v>
      </c>
      <c r="DX79" s="172">
        <f t="shared" si="54"/>
        <v>1</v>
      </c>
      <c r="DY79" s="172">
        <f t="shared" si="54"/>
        <v>1</v>
      </c>
      <c r="DZ79" s="172">
        <f t="shared" si="54"/>
        <v>1</v>
      </c>
      <c r="EA79" s="172">
        <f t="shared" si="54"/>
        <v>1</v>
      </c>
      <c r="EB79" s="172">
        <f t="shared" si="54"/>
        <v>1</v>
      </c>
      <c r="EC79" s="172">
        <f t="shared" si="54"/>
        <v>1</v>
      </c>
      <c r="ED79" s="172">
        <f t="shared" si="54"/>
        <v>1</v>
      </c>
      <c r="EE79" s="172">
        <f t="shared" si="54"/>
        <v>1</v>
      </c>
      <c r="EF79" s="172">
        <f t="shared" si="54"/>
        <v>1</v>
      </c>
      <c r="EG79" s="172">
        <f t="shared" si="48"/>
        <v>0</v>
      </c>
    </row>
    <row r="80" spans="20:137" x14ac:dyDescent="0.25">
      <c r="T80" s="5"/>
      <c r="U80" s="13"/>
      <c r="V80" s="5"/>
      <c r="W80" s="5" t="str">
        <f t="shared" si="47"/>
        <v/>
      </c>
      <c r="X80" s="5"/>
      <c r="Y80" s="5"/>
      <c r="Z80" s="5"/>
      <c r="CB80" s="172">
        <f t="shared" si="45"/>
        <v>1</v>
      </c>
      <c r="CC80" s="172">
        <f t="shared" si="45"/>
        <v>1</v>
      </c>
      <c r="CD80" s="172">
        <f t="shared" si="45"/>
        <v>1</v>
      </c>
      <c r="CE80" s="172">
        <f t="shared" si="45"/>
        <v>1</v>
      </c>
      <c r="CF80" s="172">
        <f t="shared" si="45"/>
        <v>1</v>
      </c>
      <c r="CG80" s="172">
        <f t="shared" si="45"/>
        <v>1</v>
      </c>
      <c r="CH80" s="172">
        <f t="shared" si="45"/>
        <v>1</v>
      </c>
      <c r="CI80" s="172">
        <f t="shared" si="45"/>
        <v>1</v>
      </c>
      <c r="CJ80" s="172">
        <f t="shared" si="45"/>
        <v>1</v>
      </c>
      <c r="CK80" s="172">
        <f t="shared" si="45"/>
        <v>1</v>
      </c>
      <c r="CL80" s="172">
        <f t="shared" si="45"/>
        <v>1</v>
      </c>
      <c r="CM80" s="172">
        <f t="shared" si="45"/>
        <v>1</v>
      </c>
      <c r="CN80" s="172">
        <f t="shared" si="45"/>
        <v>1</v>
      </c>
      <c r="CO80" s="172">
        <f t="shared" si="45"/>
        <v>1</v>
      </c>
      <c r="CP80" s="172">
        <f t="shared" si="45"/>
        <v>1</v>
      </c>
      <c r="CQ80" s="172">
        <f t="shared" ref="CQ80:CU80" si="57">IF(BF79="",CQ79,CQ79+1)</f>
        <v>1</v>
      </c>
      <c r="CR80" s="172">
        <f t="shared" si="57"/>
        <v>1</v>
      </c>
      <c r="CS80" s="172">
        <f t="shared" si="57"/>
        <v>1</v>
      </c>
      <c r="CT80" s="172">
        <f t="shared" si="57"/>
        <v>1</v>
      </c>
      <c r="CU80" s="172">
        <f t="shared" si="57"/>
        <v>1</v>
      </c>
      <c r="DA80" s="172">
        <v>1</v>
      </c>
      <c r="DB80" s="32" t="str">
        <f t="shared" ref="DB80:DB91" si="58">T(CONCATENATE(LOOKUP(DA80,CG$3:CG$80,AV$3:AV$80)," ",LOOKUP(DA80,CG$3:CG$80,$CA$3:$CA$80)))</f>
        <v xml:space="preserve"> </v>
      </c>
      <c r="DD80" s="172">
        <f t="shared" si="53"/>
        <v>1</v>
      </c>
      <c r="DE80" s="172">
        <v>78</v>
      </c>
      <c r="DL80" s="172">
        <f>SUM(DM81:EF81)-SUM(DM80:EF80)</f>
        <v>-20</v>
      </c>
      <c r="DM80" s="172">
        <f t="shared" si="50"/>
        <v>1</v>
      </c>
      <c r="DN80" s="172">
        <f t="shared" si="51"/>
        <v>1</v>
      </c>
      <c r="DO80" s="172">
        <f t="shared" si="52"/>
        <v>1</v>
      </c>
      <c r="DP80" s="172">
        <f t="shared" si="52"/>
        <v>1</v>
      </c>
      <c r="DQ80" s="172">
        <f t="shared" si="52"/>
        <v>1</v>
      </c>
      <c r="DR80" s="172">
        <f t="shared" si="52"/>
        <v>1</v>
      </c>
      <c r="DS80" s="172">
        <f t="shared" si="52"/>
        <v>1</v>
      </c>
      <c r="DT80" s="172">
        <f t="shared" si="52"/>
        <v>1</v>
      </c>
      <c r="DU80" s="172">
        <f t="shared" si="52"/>
        <v>1</v>
      </c>
      <c r="DV80" s="172">
        <f t="shared" si="54"/>
        <v>1</v>
      </c>
      <c r="DW80" s="172">
        <f t="shared" si="54"/>
        <v>1</v>
      </c>
      <c r="DX80" s="172">
        <f t="shared" si="54"/>
        <v>1</v>
      </c>
      <c r="DY80" s="172">
        <f t="shared" si="54"/>
        <v>1</v>
      </c>
      <c r="DZ80" s="172">
        <f t="shared" si="54"/>
        <v>1</v>
      </c>
      <c r="EA80" s="172">
        <f t="shared" si="54"/>
        <v>1</v>
      </c>
      <c r="EB80" s="172">
        <f t="shared" si="54"/>
        <v>1</v>
      </c>
      <c r="EC80" s="172">
        <f t="shared" si="54"/>
        <v>1</v>
      </c>
      <c r="ED80" s="172">
        <f t="shared" si="54"/>
        <v>1</v>
      </c>
      <c r="EE80" s="172">
        <f t="shared" si="54"/>
        <v>1</v>
      </c>
      <c r="EF80" s="172">
        <f t="shared" si="54"/>
        <v>1</v>
      </c>
      <c r="EG80" s="172">
        <f t="shared" si="48"/>
        <v>0</v>
      </c>
    </row>
    <row r="81" spans="104:113" x14ac:dyDescent="0.25">
      <c r="DA81" s="172">
        <v>2</v>
      </c>
      <c r="DB81" s="32" t="str">
        <f t="shared" si="58"/>
        <v xml:space="preserve"> </v>
      </c>
      <c r="DD81" s="172">
        <f t="shared" si="53"/>
        <v>1</v>
      </c>
    </row>
    <row r="82" spans="104:113" x14ac:dyDescent="0.25">
      <c r="DA82" s="172">
        <v>3</v>
      </c>
      <c r="DB82" s="32" t="str">
        <f t="shared" si="58"/>
        <v xml:space="preserve"> </v>
      </c>
      <c r="DD82" s="172">
        <f t="shared" si="53"/>
        <v>1</v>
      </c>
    </row>
    <row r="83" spans="104:113" x14ac:dyDescent="0.25">
      <c r="DA83" s="172">
        <v>4</v>
      </c>
      <c r="DB83" s="32" t="str">
        <f t="shared" si="58"/>
        <v xml:space="preserve"> </v>
      </c>
      <c r="DD83" s="172">
        <f t="shared" si="53"/>
        <v>1</v>
      </c>
    </row>
    <row r="84" spans="104:113" x14ac:dyDescent="0.25">
      <c r="DA84" s="172">
        <v>5</v>
      </c>
      <c r="DB84" s="32" t="str">
        <f t="shared" si="58"/>
        <v xml:space="preserve"> </v>
      </c>
      <c r="DD84" s="172">
        <f t="shared" si="53"/>
        <v>1</v>
      </c>
    </row>
    <row r="85" spans="104:113" x14ac:dyDescent="0.25">
      <c r="DA85" s="172">
        <v>6</v>
      </c>
      <c r="DB85" s="32" t="str">
        <f t="shared" si="58"/>
        <v xml:space="preserve"> </v>
      </c>
      <c r="DD85" s="172">
        <f t="shared" si="53"/>
        <v>1</v>
      </c>
    </row>
    <row r="86" spans="104:113" x14ac:dyDescent="0.25">
      <c r="DA86" s="172">
        <v>7</v>
      </c>
      <c r="DB86" s="32" t="str">
        <f t="shared" si="58"/>
        <v xml:space="preserve"> </v>
      </c>
      <c r="DD86" s="172">
        <f t="shared" si="53"/>
        <v>1</v>
      </c>
    </row>
    <row r="87" spans="104:113" x14ac:dyDescent="0.25">
      <c r="DA87" s="172">
        <v>8</v>
      </c>
      <c r="DB87" s="32" t="str">
        <f t="shared" si="58"/>
        <v xml:space="preserve"> </v>
      </c>
      <c r="DD87" s="172">
        <f t="shared" si="53"/>
        <v>1</v>
      </c>
    </row>
    <row r="88" spans="104:113" x14ac:dyDescent="0.25">
      <c r="DA88" s="172">
        <v>9</v>
      </c>
      <c r="DB88" s="32" t="str">
        <f t="shared" si="58"/>
        <v xml:space="preserve"> </v>
      </c>
      <c r="DD88" s="172">
        <f t="shared" si="53"/>
        <v>1</v>
      </c>
    </row>
    <row r="89" spans="104:113" x14ac:dyDescent="0.25">
      <c r="DA89" s="172">
        <v>10</v>
      </c>
      <c r="DB89" s="32" t="str">
        <f t="shared" si="58"/>
        <v xml:space="preserve"> </v>
      </c>
      <c r="DD89" s="172">
        <f t="shared" si="53"/>
        <v>1</v>
      </c>
    </row>
    <row r="90" spans="104:113" x14ac:dyDescent="0.25">
      <c r="DA90" s="172">
        <v>11</v>
      </c>
      <c r="DB90" s="32" t="str">
        <f t="shared" si="58"/>
        <v xml:space="preserve"> </v>
      </c>
      <c r="DD90" s="172">
        <f t="shared" si="53"/>
        <v>1</v>
      </c>
    </row>
    <row r="91" spans="104:113" x14ac:dyDescent="0.25">
      <c r="DA91" s="172">
        <v>12</v>
      </c>
      <c r="DB91" s="32" t="str">
        <f t="shared" si="58"/>
        <v xml:space="preserve"> </v>
      </c>
      <c r="DD91" s="172">
        <f t="shared" si="53"/>
        <v>1</v>
      </c>
    </row>
    <row r="92" spans="104:113" x14ac:dyDescent="0.25">
      <c r="DB92" s="196" t="str">
        <f>IF(DB79="","","----")</f>
        <v/>
      </c>
      <c r="DD92" s="172">
        <f t="shared" si="53"/>
        <v>1</v>
      </c>
    </row>
    <row r="93" spans="104:113" x14ac:dyDescent="0.25">
      <c r="DA93" s="172"/>
      <c r="DB93" s="32" t="str">
        <f>IF(DB94="","",CONCATENATE("Warband ",CZ94," ",DG93))</f>
        <v/>
      </c>
      <c r="DD93" s="172">
        <f t="shared" si="53"/>
        <v>1</v>
      </c>
      <c r="DG93" s="49" t="str">
        <f>CONCATENATE("   ",DH93,"/",DI93,IF(DH93&gt;DI93," !",""))</f>
        <v xml:space="preserve">   0/12</v>
      </c>
      <c r="DH93" s="172">
        <f t="shared" ref="DH93" si="59">INDEX($CB$1:$CU$1,CZ94)+DJ93</f>
        <v>0</v>
      </c>
      <c r="DI93" s="172">
        <f t="shared" ref="DI93" si="60">IF(OR(DB94=$CW$8,DB94=$CW$9,DB94=$CW$10),0,12)</f>
        <v>12</v>
      </c>
    </row>
    <row r="94" spans="104:113" x14ac:dyDescent="0.25">
      <c r="CZ94" s="172">
        <v>7</v>
      </c>
      <c r="DA94" s="172" t="s">
        <v>278</v>
      </c>
      <c r="DB94" s="32" t="str">
        <f>T(LOOKUP(CZ94,$DM$1:$EF$1,$DM$2:$EF$2))</f>
        <v/>
      </c>
      <c r="DD94" s="172">
        <f t="shared" si="53"/>
        <v>1</v>
      </c>
    </row>
    <row r="95" spans="104:113" x14ac:dyDescent="0.25">
      <c r="DA95" s="172">
        <v>1</v>
      </c>
      <c r="DB95" s="32" t="str">
        <f t="shared" ref="DB95:DB106" si="61">T(CONCATENATE(LOOKUP(DA95,CH$3:CH$80,AW$3:AW$80)," ",LOOKUP(DA95,CH$3:CH$80,$CA$3:$CA$80)))</f>
        <v xml:space="preserve"> </v>
      </c>
      <c r="DD95" s="172">
        <f t="shared" si="53"/>
        <v>1</v>
      </c>
    </row>
    <row r="96" spans="104:113" x14ac:dyDescent="0.25">
      <c r="DA96" s="172">
        <v>2</v>
      </c>
      <c r="DB96" s="32" t="str">
        <f t="shared" si="61"/>
        <v xml:space="preserve"> </v>
      </c>
      <c r="DD96" s="172">
        <f t="shared" si="53"/>
        <v>1</v>
      </c>
    </row>
    <row r="97" spans="104:113" x14ac:dyDescent="0.25">
      <c r="DA97" s="172">
        <v>3</v>
      </c>
      <c r="DB97" s="32" t="str">
        <f t="shared" si="61"/>
        <v xml:space="preserve"> </v>
      </c>
      <c r="DD97" s="172">
        <f t="shared" si="53"/>
        <v>1</v>
      </c>
    </row>
    <row r="98" spans="104:113" x14ac:dyDescent="0.25">
      <c r="DA98" s="172">
        <v>4</v>
      </c>
      <c r="DB98" s="32" t="str">
        <f t="shared" si="61"/>
        <v xml:space="preserve"> </v>
      </c>
      <c r="DD98" s="172">
        <f t="shared" si="53"/>
        <v>1</v>
      </c>
    </row>
    <row r="99" spans="104:113" x14ac:dyDescent="0.25">
      <c r="DA99" s="172">
        <v>5</v>
      </c>
      <c r="DB99" s="32" t="str">
        <f t="shared" si="61"/>
        <v xml:space="preserve"> </v>
      </c>
      <c r="DD99" s="172">
        <f t="shared" si="53"/>
        <v>1</v>
      </c>
    </row>
    <row r="100" spans="104:113" x14ac:dyDescent="0.25">
      <c r="DA100" s="172">
        <v>6</v>
      </c>
      <c r="DB100" s="32" t="str">
        <f t="shared" si="61"/>
        <v xml:space="preserve"> </v>
      </c>
      <c r="DD100" s="172">
        <f t="shared" si="53"/>
        <v>1</v>
      </c>
    </row>
    <row r="101" spans="104:113" x14ac:dyDescent="0.25">
      <c r="DA101" s="172">
        <v>7</v>
      </c>
      <c r="DB101" s="32" t="str">
        <f t="shared" si="61"/>
        <v xml:space="preserve"> </v>
      </c>
      <c r="DD101" s="172">
        <f t="shared" si="53"/>
        <v>1</v>
      </c>
    </row>
    <row r="102" spans="104:113" x14ac:dyDescent="0.25">
      <c r="DA102" s="172">
        <v>8</v>
      </c>
      <c r="DB102" s="32" t="str">
        <f t="shared" si="61"/>
        <v xml:space="preserve"> </v>
      </c>
      <c r="DD102" s="172">
        <f t="shared" si="53"/>
        <v>1</v>
      </c>
    </row>
    <row r="103" spans="104:113" x14ac:dyDescent="0.25">
      <c r="DA103" s="172">
        <v>9</v>
      </c>
      <c r="DB103" s="32" t="str">
        <f t="shared" si="61"/>
        <v xml:space="preserve"> </v>
      </c>
      <c r="DD103" s="172">
        <f t="shared" si="53"/>
        <v>1</v>
      </c>
    </row>
    <row r="104" spans="104:113" x14ac:dyDescent="0.25">
      <c r="DA104" s="172">
        <v>10</v>
      </c>
      <c r="DB104" s="32" t="str">
        <f t="shared" si="61"/>
        <v xml:space="preserve"> </v>
      </c>
      <c r="DD104" s="172">
        <f t="shared" si="53"/>
        <v>1</v>
      </c>
    </row>
    <row r="105" spans="104:113" x14ac:dyDescent="0.25">
      <c r="DA105" s="172">
        <v>11</v>
      </c>
      <c r="DB105" s="32" t="str">
        <f t="shared" si="61"/>
        <v xml:space="preserve"> </v>
      </c>
      <c r="DD105" s="172">
        <f t="shared" si="53"/>
        <v>1</v>
      </c>
    </row>
    <row r="106" spans="104:113" x14ac:dyDescent="0.25">
      <c r="DA106" s="172">
        <v>12</v>
      </c>
      <c r="DB106" s="32" t="str">
        <f t="shared" si="61"/>
        <v xml:space="preserve"> </v>
      </c>
      <c r="DD106" s="172">
        <f t="shared" si="53"/>
        <v>1</v>
      </c>
    </row>
    <row r="107" spans="104:113" x14ac:dyDescent="0.25">
      <c r="DB107" s="196" t="str">
        <f>IF(DB94="","","----")</f>
        <v/>
      </c>
      <c r="DD107" s="172">
        <f t="shared" si="53"/>
        <v>1</v>
      </c>
    </row>
    <row r="108" spans="104:113" x14ac:dyDescent="0.25">
      <c r="DA108" s="172"/>
      <c r="DB108" s="32" t="str">
        <f>IF(DB109="","",CONCATENATE("Warband ",CZ109," ",DG108))</f>
        <v/>
      </c>
      <c r="DD108" s="172">
        <f t="shared" si="53"/>
        <v>1</v>
      </c>
      <c r="DG108" s="49" t="str">
        <f>CONCATENATE("   ",DH108,"/",DI108,IF(DH108&gt;DI108," !",""))</f>
        <v xml:space="preserve">   0/12</v>
      </c>
      <c r="DH108" s="172">
        <f t="shared" ref="DH108" si="62">INDEX($CB$1:$CU$1,CZ109)+DJ108</f>
        <v>0</v>
      </c>
      <c r="DI108" s="172">
        <f t="shared" ref="DI108" si="63">IF(OR(DB109=$CW$8,DB109=$CW$9,DB109=$CW$10),0,12)</f>
        <v>12</v>
      </c>
    </row>
    <row r="109" spans="104:113" x14ac:dyDescent="0.25">
      <c r="CZ109" s="172">
        <v>8</v>
      </c>
      <c r="DA109" s="172" t="s">
        <v>278</v>
      </c>
      <c r="DB109" s="32" t="str">
        <f>T(LOOKUP(CZ109,$DM$1:$EF$1,$DM$2:$EF$2))</f>
        <v/>
      </c>
      <c r="DD109" s="172">
        <f t="shared" si="53"/>
        <v>1</v>
      </c>
    </row>
    <row r="110" spans="104:113" x14ac:dyDescent="0.25">
      <c r="DA110" s="172">
        <v>1</v>
      </c>
      <c r="DB110" s="32" t="str">
        <f t="shared" ref="DB110:DB121" si="64">T(CONCATENATE(LOOKUP(DA110,CI$3:CI$80,AX$3:AX$80)," ",LOOKUP(DA110,CI$3:CI$80,$CA$3:$CA$80)))</f>
        <v xml:space="preserve"> </v>
      </c>
      <c r="DD110" s="172">
        <f t="shared" si="53"/>
        <v>1</v>
      </c>
    </row>
    <row r="111" spans="104:113" x14ac:dyDescent="0.25">
      <c r="DA111" s="172">
        <v>2</v>
      </c>
      <c r="DB111" s="32" t="str">
        <f t="shared" si="64"/>
        <v xml:space="preserve"> </v>
      </c>
      <c r="DD111" s="172">
        <f t="shared" si="53"/>
        <v>1</v>
      </c>
    </row>
    <row r="112" spans="104:113" x14ac:dyDescent="0.25">
      <c r="DA112" s="172">
        <v>3</v>
      </c>
      <c r="DB112" s="32" t="str">
        <f t="shared" si="64"/>
        <v xml:space="preserve"> </v>
      </c>
      <c r="DD112" s="172">
        <f t="shared" si="53"/>
        <v>1</v>
      </c>
    </row>
    <row r="113" spans="104:113" x14ac:dyDescent="0.25">
      <c r="DA113" s="172">
        <v>4</v>
      </c>
      <c r="DB113" s="32" t="str">
        <f t="shared" si="64"/>
        <v xml:space="preserve"> </v>
      </c>
      <c r="DD113" s="172">
        <f t="shared" si="53"/>
        <v>1</v>
      </c>
    </row>
    <row r="114" spans="104:113" x14ac:dyDescent="0.25">
      <c r="DA114" s="172">
        <v>5</v>
      </c>
      <c r="DB114" s="32" t="str">
        <f t="shared" si="64"/>
        <v xml:space="preserve"> </v>
      </c>
      <c r="DD114" s="172">
        <f t="shared" si="53"/>
        <v>1</v>
      </c>
    </row>
    <row r="115" spans="104:113" x14ac:dyDescent="0.25">
      <c r="DA115" s="172">
        <v>6</v>
      </c>
      <c r="DB115" s="32" t="str">
        <f t="shared" si="64"/>
        <v xml:space="preserve"> </v>
      </c>
      <c r="DD115" s="172">
        <f t="shared" si="53"/>
        <v>1</v>
      </c>
    </row>
    <row r="116" spans="104:113" x14ac:dyDescent="0.25">
      <c r="DA116" s="172">
        <v>7</v>
      </c>
      <c r="DB116" s="32" t="str">
        <f t="shared" si="64"/>
        <v xml:space="preserve"> </v>
      </c>
      <c r="DD116" s="172">
        <f t="shared" si="53"/>
        <v>1</v>
      </c>
    </row>
    <row r="117" spans="104:113" x14ac:dyDescent="0.25">
      <c r="DA117" s="172">
        <v>8</v>
      </c>
      <c r="DB117" s="32" t="str">
        <f t="shared" si="64"/>
        <v xml:space="preserve"> </v>
      </c>
      <c r="DD117" s="172">
        <f t="shared" si="53"/>
        <v>1</v>
      </c>
    </row>
    <row r="118" spans="104:113" x14ac:dyDescent="0.25">
      <c r="DA118" s="172">
        <v>9</v>
      </c>
      <c r="DB118" s="32" t="str">
        <f t="shared" si="64"/>
        <v xml:space="preserve"> </v>
      </c>
      <c r="DD118" s="172">
        <f t="shared" si="53"/>
        <v>1</v>
      </c>
    </row>
    <row r="119" spans="104:113" x14ac:dyDescent="0.25">
      <c r="DA119" s="172">
        <v>10</v>
      </c>
      <c r="DB119" s="32" t="str">
        <f t="shared" si="64"/>
        <v xml:space="preserve"> </v>
      </c>
      <c r="DD119" s="172">
        <f t="shared" si="53"/>
        <v>1</v>
      </c>
    </row>
    <row r="120" spans="104:113" x14ac:dyDescent="0.25">
      <c r="DA120" s="172">
        <v>11</v>
      </c>
      <c r="DB120" s="32" t="str">
        <f t="shared" si="64"/>
        <v xml:space="preserve"> </v>
      </c>
      <c r="DD120" s="172">
        <f t="shared" si="53"/>
        <v>1</v>
      </c>
    </row>
    <row r="121" spans="104:113" x14ac:dyDescent="0.25">
      <c r="DA121" s="172">
        <v>12</v>
      </c>
      <c r="DB121" s="32" t="str">
        <f t="shared" si="64"/>
        <v xml:space="preserve"> </v>
      </c>
      <c r="DD121" s="172">
        <f t="shared" si="53"/>
        <v>1</v>
      </c>
    </row>
    <row r="122" spans="104:113" x14ac:dyDescent="0.25">
      <c r="DB122" s="196" t="str">
        <f>IF(DB109="","","----")</f>
        <v/>
      </c>
      <c r="DD122" s="172">
        <f t="shared" si="53"/>
        <v>1</v>
      </c>
    </row>
    <row r="123" spans="104:113" x14ac:dyDescent="0.25">
      <c r="DA123" s="172"/>
      <c r="DB123" s="32" t="str">
        <f>IF(DB124="","",CONCATENATE("Warband ",CZ124," ",DG123))</f>
        <v/>
      </c>
      <c r="DD123" s="172">
        <f t="shared" si="53"/>
        <v>1</v>
      </c>
      <c r="DG123" s="49" t="str">
        <f>CONCATENATE("   ",DH123,"/",DI123,IF(DH123&gt;DI123," !",""))</f>
        <v xml:space="preserve">   0/12</v>
      </c>
      <c r="DH123" s="172">
        <f t="shared" ref="DH123" si="65">INDEX($CB$1:$CU$1,CZ124)+DJ123</f>
        <v>0</v>
      </c>
      <c r="DI123" s="172">
        <f t="shared" ref="DI123" si="66">IF(OR(DB124=$CW$8,DB124=$CW$9,DB124=$CW$10),0,12)</f>
        <v>12</v>
      </c>
    </row>
    <row r="124" spans="104:113" x14ac:dyDescent="0.25">
      <c r="CZ124" s="172">
        <v>9</v>
      </c>
      <c r="DA124" s="172" t="s">
        <v>278</v>
      </c>
      <c r="DB124" s="32" t="str">
        <f>T(LOOKUP(CZ124,$DM$1:$EF$1,$DM$2:$EF$2))</f>
        <v/>
      </c>
      <c r="DD124" s="172">
        <f t="shared" si="53"/>
        <v>1</v>
      </c>
    </row>
    <row r="125" spans="104:113" x14ac:dyDescent="0.25">
      <c r="DA125" s="172">
        <v>1</v>
      </c>
      <c r="DB125" s="32" t="str">
        <f t="shared" ref="DB125:DB136" si="67">T(CONCATENATE(LOOKUP(DA125,CJ$3:CJ$80,AY$3:AY$80)," ",LOOKUP(DA125,CJ$3:CJ$80,$CA$3:$CA$80)))</f>
        <v xml:space="preserve"> </v>
      </c>
      <c r="DD125" s="172">
        <f t="shared" si="53"/>
        <v>1</v>
      </c>
    </row>
    <row r="126" spans="104:113" x14ac:dyDescent="0.25">
      <c r="DA126" s="172">
        <v>2</v>
      </c>
      <c r="DB126" s="32" t="str">
        <f t="shared" si="67"/>
        <v xml:space="preserve"> </v>
      </c>
      <c r="DD126" s="172">
        <f t="shared" si="53"/>
        <v>1</v>
      </c>
    </row>
    <row r="127" spans="104:113" x14ac:dyDescent="0.25">
      <c r="DA127" s="172">
        <v>3</v>
      </c>
      <c r="DB127" s="32" t="str">
        <f t="shared" si="67"/>
        <v xml:space="preserve"> </v>
      </c>
      <c r="DD127" s="172">
        <f t="shared" si="53"/>
        <v>1</v>
      </c>
    </row>
    <row r="128" spans="104:113" x14ac:dyDescent="0.25">
      <c r="DA128" s="172">
        <v>4</v>
      </c>
      <c r="DB128" s="32" t="str">
        <f t="shared" si="67"/>
        <v xml:space="preserve"> </v>
      </c>
      <c r="DD128" s="172">
        <f t="shared" si="53"/>
        <v>1</v>
      </c>
    </row>
    <row r="129" spans="104:113" x14ac:dyDescent="0.25">
      <c r="DA129" s="172">
        <v>5</v>
      </c>
      <c r="DB129" s="32" t="str">
        <f t="shared" si="67"/>
        <v xml:space="preserve"> </v>
      </c>
      <c r="DD129" s="172">
        <f t="shared" si="53"/>
        <v>1</v>
      </c>
    </row>
    <row r="130" spans="104:113" x14ac:dyDescent="0.25">
      <c r="DA130" s="172">
        <v>6</v>
      </c>
      <c r="DB130" s="32" t="str">
        <f t="shared" si="67"/>
        <v xml:space="preserve"> </v>
      </c>
      <c r="DD130" s="172">
        <f t="shared" si="53"/>
        <v>1</v>
      </c>
    </row>
    <row r="131" spans="104:113" x14ac:dyDescent="0.25">
      <c r="DA131" s="172">
        <v>7</v>
      </c>
      <c r="DB131" s="32" t="str">
        <f t="shared" si="67"/>
        <v xml:space="preserve"> </v>
      </c>
      <c r="DD131" s="172">
        <f t="shared" si="53"/>
        <v>1</v>
      </c>
    </row>
    <row r="132" spans="104:113" x14ac:dyDescent="0.25">
      <c r="DA132" s="172">
        <v>8</v>
      </c>
      <c r="DB132" s="32" t="str">
        <f t="shared" si="67"/>
        <v xml:space="preserve"> </v>
      </c>
      <c r="DD132" s="172">
        <f t="shared" si="53"/>
        <v>1</v>
      </c>
    </row>
    <row r="133" spans="104:113" x14ac:dyDescent="0.25">
      <c r="DA133" s="172">
        <v>9</v>
      </c>
      <c r="DB133" s="32" t="str">
        <f t="shared" si="67"/>
        <v xml:space="preserve"> </v>
      </c>
      <c r="DD133" s="172">
        <f t="shared" ref="DD133:DD196" si="68">IF(OR(DB132="",DB132=" "),DD132,DD132+1)</f>
        <v>1</v>
      </c>
    </row>
    <row r="134" spans="104:113" x14ac:dyDescent="0.25">
      <c r="DA134" s="172">
        <v>10</v>
      </c>
      <c r="DB134" s="32" t="str">
        <f t="shared" si="67"/>
        <v xml:space="preserve"> </v>
      </c>
      <c r="DD134" s="172">
        <f t="shared" si="68"/>
        <v>1</v>
      </c>
    </row>
    <row r="135" spans="104:113" x14ac:dyDescent="0.25">
      <c r="DA135" s="172">
        <v>11</v>
      </c>
      <c r="DB135" s="32" t="str">
        <f t="shared" si="67"/>
        <v xml:space="preserve"> </v>
      </c>
      <c r="DD135" s="172">
        <f t="shared" si="68"/>
        <v>1</v>
      </c>
    </row>
    <row r="136" spans="104:113" x14ac:dyDescent="0.25">
      <c r="DA136" s="172">
        <v>12</v>
      </c>
      <c r="DB136" s="32" t="str">
        <f t="shared" si="67"/>
        <v xml:space="preserve"> </v>
      </c>
      <c r="DD136" s="172">
        <f t="shared" si="68"/>
        <v>1</v>
      </c>
    </row>
    <row r="137" spans="104:113" x14ac:dyDescent="0.25">
      <c r="DB137" s="196" t="str">
        <f>IF(DB124="","","----")</f>
        <v/>
      </c>
      <c r="DD137" s="172">
        <f t="shared" si="68"/>
        <v>1</v>
      </c>
    </row>
    <row r="138" spans="104:113" x14ac:dyDescent="0.25">
      <c r="DA138" s="172"/>
      <c r="DB138" s="32" t="str">
        <f>IF(DB139="","",CONCATENATE("Warband ",CZ139," ",DG138))</f>
        <v/>
      </c>
      <c r="DD138" s="172">
        <f t="shared" si="68"/>
        <v>1</v>
      </c>
      <c r="DG138" s="49" t="str">
        <f>CONCATENATE("   ",DH138,"/",DI138,IF(DH138&gt;DI138," !",""))</f>
        <v xml:space="preserve">   0/12</v>
      </c>
      <c r="DH138" s="172">
        <f t="shared" ref="DH138" si="69">INDEX($CB$1:$CU$1,CZ139)+DJ138</f>
        <v>0</v>
      </c>
      <c r="DI138" s="172">
        <f t="shared" ref="DI138" si="70">IF(OR(DB139=$CW$8,DB139=$CW$9,DB139=$CW$10),0,12)</f>
        <v>12</v>
      </c>
    </row>
    <row r="139" spans="104:113" x14ac:dyDescent="0.25">
      <c r="CZ139" s="172">
        <v>10</v>
      </c>
      <c r="DA139" s="172" t="s">
        <v>278</v>
      </c>
      <c r="DB139" s="32" t="str">
        <f>T(LOOKUP(CZ139,$DM$1:$EF$1,$DM$2:$EF$2))</f>
        <v/>
      </c>
      <c r="DD139" s="172">
        <f t="shared" si="68"/>
        <v>1</v>
      </c>
    </row>
    <row r="140" spans="104:113" x14ac:dyDescent="0.25">
      <c r="DA140" s="172">
        <v>1</v>
      </c>
      <c r="DB140" s="32" t="str">
        <f t="shared" ref="DB140:DB151" si="71">T(CONCATENATE(LOOKUP(DA140,CK$3:CK$80,AZ$3:AZ$80)," ",LOOKUP(DA140,CK$3:CK$80,$CA$3:$CA$80)))</f>
        <v xml:space="preserve"> </v>
      </c>
      <c r="DD140" s="172">
        <f t="shared" si="68"/>
        <v>1</v>
      </c>
    </row>
    <row r="141" spans="104:113" x14ac:dyDescent="0.25">
      <c r="DA141" s="172">
        <v>2</v>
      </c>
      <c r="DB141" s="32" t="str">
        <f t="shared" si="71"/>
        <v xml:space="preserve"> </v>
      </c>
      <c r="DD141" s="172">
        <f t="shared" si="68"/>
        <v>1</v>
      </c>
    </row>
    <row r="142" spans="104:113" x14ac:dyDescent="0.25">
      <c r="DA142" s="172">
        <v>3</v>
      </c>
      <c r="DB142" s="32" t="str">
        <f t="shared" si="71"/>
        <v xml:space="preserve"> </v>
      </c>
      <c r="DD142" s="172">
        <f t="shared" si="68"/>
        <v>1</v>
      </c>
    </row>
    <row r="143" spans="104:113" x14ac:dyDescent="0.25">
      <c r="DA143" s="172">
        <v>4</v>
      </c>
      <c r="DB143" s="32" t="str">
        <f t="shared" si="71"/>
        <v xml:space="preserve"> </v>
      </c>
      <c r="DD143" s="172">
        <f t="shared" si="68"/>
        <v>1</v>
      </c>
    </row>
    <row r="144" spans="104:113" x14ac:dyDescent="0.25">
      <c r="DA144" s="172">
        <v>5</v>
      </c>
      <c r="DB144" s="32" t="str">
        <f t="shared" si="71"/>
        <v xml:space="preserve"> </v>
      </c>
      <c r="DD144" s="172">
        <f t="shared" si="68"/>
        <v>1</v>
      </c>
    </row>
    <row r="145" spans="104:113" x14ac:dyDescent="0.25">
      <c r="DA145" s="172">
        <v>6</v>
      </c>
      <c r="DB145" s="32" t="str">
        <f t="shared" si="71"/>
        <v xml:space="preserve"> </v>
      </c>
      <c r="DD145" s="172">
        <f t="shared" si="68"/>
        <v>1</v>
      </c>
    </row>
    <row r="146" spans="104:113" x14ac:dyDescent="0.25">
      <c r="DA146" s="172">
        <v>7</v>
      </c>
      <c r="DB146" s="32" t="str">
        <f t="shared" si="71"/>
        <v xml:space="preserve"> </v>
      </c>
      <c r="DD146" s="172">
        <f t="shared" si="68"/>
        <v>1</v>
      </c>
    </row>
    <row r="147" spans="104:113" x14ac:dyDescent="0.25">
      <c r="DA147" s="172">
        <v>8</v>
      </c>
      <c r="DB147" s="32" t="str">
        <f t="shared" si="71"/>
        <v xml:space="preserve"> </v>
      </c>
      <c r="DD147" s="172">
        <f t="shared" si="68"/>
        <v>1</v>
      </c>
    </row>
    <row r="148" spans="104:113" x14ac:dyDescent="0.25">
      <c r="DA148" s="172">
        <v>9</v>
      </c>
      <c r="DB148" s="32" t="str">
        <f t="shared" si="71"/>
        <v xml:space="preserve"> </v>
      </c>
      <c r="DD148" s="172">
        <f t="shared" si="68"/>
        <v>1</v>
      </c>
    </row>
    <row r="149" spans="104:113" x14ac:dyDescent="0.25">
      <c r="DA149" s="172">
        <v>10</v>
      </c>
      <c r="DB149" s="32" t="str">
        <f t="shared" si="71"/>
        <v xml:space="preserve"> </v>
      </c>
      <c r="DD149" s="172">
        <f t="shared" si="68"/>
        <v>1</v>
      </c>
    </row>
    <row r="150" spans="104:113" x14ac:dyDescent="0.25">
      <c r="DA150" s="172">
        <v>11</v>
      </c>
      <c r="DB150" s="32" t="str">
        <f t="shared" si="71"/>
        <v xml:space="preserve"> </v>
      </c>
      <c r="DD150" s="172">
        <f t="shared" si="68"/>
        <v>1</v>
      </c>
    </row>
    <row r="151" spans="104:113" x14ac:dyDescent="0.25">
      <c r="DA151" s="172">
        <v>12</v>
      </c>
      <c r="DB151" s="32" t="str">
        <f t="shared" si="71"/>
        <v xml:space="preserve"> </v>
      </c>
      <c r="DD151" s="172">
        <f t="shared" si="68"/>
        <v>1</v>
      </c>
    </row>
    <row r="152" spans="104:113" x14ac:dyDescent="0.25">
      <c r="DB152" s="196" t="str">
        <f>IF(DB139="","","----")</f>
        <v/>
      </c>
      <c r="DD152" s="172">
        <f t="shared" si="68"/>
        <v>1</v>
      </c>
    </row>
    <row r="153" spans="104:113" x14ac:dyDescent="0.25">
      <c r="DA153" s="172"/>
      <c r="DB153" s="32" t="str">
        <f>IF(DB154="","",CONCATENATE("Warband ",CZ154," ",DG153))</f>
        <v/>
      </c>
      <c r="DD153" s="172">
        <f t="shared" si="68"/>
        <v>1</v>
      </c>
      <c r="DG153" s="49" t="str">
        <f>CONCATENATE("   ",DH153,"/",DI153,IF(DH153&gt;DI153," !",""))</f>
        <v xml:space="preserve">   0/12</v>
      </c>
      <c r="DH153" s="172">
        <f t="shared" ref="DH153" si="72">INDEX($CB$1:$CU$1,CZ154)+DJ153</f>
        <v>0</v>
      </c>
      <c r="DI153" s="172">
        <f t="shared" ref="DI153" si="73">IF(OR(DB154=$CW$8,DB154=$CW$9,DB154=$CW$10),0,12)</f>
        <v>12</v>
      </c>
    </row>
    <row r="154" spans="104:113" x14ac:dyDescent="0.25">
      <c r="CZ154" s="172">
        <v>11</v>
      </c>
      <c r="DA154" s="172" t="s">
        <v>278</v>
      </c>
      <c r="DB154" s="32" t="str">
        <f>T(LOOKUP(CZ154,$DM$1:$EF$1,$DM$2:$EF$2))</f>
        <v/>
      </c>
      <c r="DD154" s="172">
        <f t="shared" si="68"/>
        <v>1</v>
      </c>
    </row>
    <row r="155" spans="104:113" x14ac:dyDescent="0.25">
      <c r="DA155" s="172">
        <v>1</v>
      </c>
      <c r="DB155" s="32" t="str">
        <f t="shared" ref="DB155:DB166" si="74">T(CONCATENATE(LOOKUP(DA155,CL$3:CL$80,BA$3:BA$80)," ",LOOKUP(DA155,CL$3:CL$80,$CA$3:$CA$80)))</f>
        <v xml:space="preserve"> </v>
      </c>
      <c r="DD155" s="172">
        <f t="shared" si="68"/>
        <v>1</v>
      </c>
    </row>
    <row r="156" spans="104:113" x14ac:dyDescent="0.25">
      <c r="DA156" s="172">
        <v>2</v>
      </c>
      <c r="DB156" s="32" t="str">
        <f t="shared" si="74"/>
        <v xml:space="preserve"> </v>
      </c>
      <c r="DD156" s="172">
        <f t="shared" si="68"/>
        <v>1</v>
      </c>
    </row>
    <row r="157" spans="104:113" x14ac:dyDescent="0.25">
      <c r="DA157" s="172">
        <v>3</v>
      </c>
      <c r="DB157" s="32" t="str">
        <f t="shared" si="74"/>
        <v xml:space="preserve"> </v>
      </c>
      <c r="DD157" s="172">
        <f t="shared" si="68"/>
        <v>1</v>
      </c>
    </row>
    <row r="158" spans="104:113" x14ac:dyDescent="0.25">
      <c r="DA158" s="172">
        <v>4</v>
      </c>
      <c r="DB158" s="32" t="str">
        <f t="shared" si="74"/>
        <v xml:space="preserve"> </v>
      </c>
      <c r="DD158" s="172">
        <f t="shared" si="68"/>
        <v>1</v>
      </c>
    </row>
    <row r="159" spans="104:113" x14ac:dyDescent="0.25">
      <c r="DA159" s="172">
        <v>5</v>
      </c>
      <c r="DB159" s="32" t="str">
        <f t="shared" si="74"/>
        <v xml:space="preserve"> </v>
      </c>
      <c r="DD159" s="172">
        <f t="shared" si="68"/>
        <v>1</v>
      </c>
    </row>
    <row r="160" spans="104:113" x14ac:dyDescent="0.25">
      <c r="DA160" s="172">
        <v>6</v>
      </c>
      <c r="DB160" s="32" t="str">
        <f t="shared" si="74"/>
        <v xml:space="preserve"> </v>
      </c>
      <c r="DD160" s="172">
        <f t="shared" si="68"/>
        <v>1</v>
      </c>
    </row>
    <row r="161" spans="104:113" x14ac:dyDescent="0.25">
      <c r="DA161" s="172">
        <v>7</v>
      </c>
      <c r="DB161" s="32" t="str">
        <f t="shared" si="74"/>
        <v xml:space="preserve"> </v>
      </c>
      <c r="DD161" s="172">
        <f t="shared" si="68"/>
        <v>1</v>
      </c>
    </row>
    <row r="162" spans="104:113" x14ac:dyDescent="0.25">
      <c r="DA162" s="172">
        <v>8</v>
      </c>
      <c r="DB162" s="32" t="str">
        <f t="shared" si="74"/>
        <v xml:space="preserve"> </v>
      </c>
      <c r="DD162" s="172">
        <f t="shared" si="68"/>
        <v>1</v>
      </c>
    </row>
    <row r="163" spans="104:113" x14ac:dyDescent="0.25">
      <c r="DA163" s="172">
        <v>9</v>
      </c>
      <c r="DB163" s="32" t="str">
        <f t="shared" si="74"/>
        <v xml:space="preserve"> </v>
      </c>
      <c r="DD163" s="172">
        <f t="shared" si="68"/>
        <v>1</v>
      </c>
    </row>
    <row r="164" spans="104:113" x14ac:dyDescent="0.25">
      <c r="DA164" s="172">
        <v>10</v>
      </c>
      <c r="DB164" s="32" t="str">
        <f t="shared" si="74"/>
        <v xml:space="preserve"> </v>
      </c>
      <c r="DD164" s="172">
        <f t="shared" si="68"/>
        <v>1</v>
      </c>
    </row>
    <row r="165" spans="104:113" x14ac:dyDescent="0.25">
      <c r="DA165" s="172">
        <v>11</v>
      </c>
      <c r="DB165" s="32" t="str">
        <f t="shared" si="74"/>
        <v xml:space="preserve"> </v>
      </c>
      <c r="DD165" s="172">
        <f t="shared" si="68"/>
        <v>1</v>
      </c>
    </row>
    <row r="166" spans="104:113" x14ac:dyDescent="0.25">
      <c r="DA166" s="172">
        <v>12</v>
      </c>
      <c r="DB166" s="32" t="str">
        <f t="shared" si="74"/>
        <v xml:space="preserve"> </v>
      </c>
      <c r="DD166" s="172">
        <f t="shared" si="68"/>
        <v>1</v>
      </c>
    </row>
    <row r="167" spans="104:113" x14ac:dyDescent="0.25">
      <c r="DB167" s="196" t="str">
        <f>IF(DB154="","","----")</f>
        <v/>
      </c>
      <c r="DD167" s="172">
        <f t="shared" si="68"/>
        <v>1</v>
      </c>
    </row>
    <row r="168" spans="104:113" x14ac:dyDescent="0.25">
      <c r="DA168" s="172"/>
      <c r="DB168" s="32" t="str">
        <f>IF(DB169="","",CONCATENATE("Warband ",CZ169," ",DG168))</f>
        <v/>
      </c>
      <c r="DD168" s="172">
        <f t="shared" si="68"/>
        <v>1</v>
      </c>
      <c r="DG168" s="49" t="str">
        <f>CONCATENATE("   ",DH168,"/",DI168,IF(DH168&gt;DI168," !",""))</f>
        <v xml:space="preserve">   0/12</v>
      </c>
      <c r="DH168" s="172">
        <f t="shared" ref="DH168" si="75">INDEX($CB$1:$CU$1,CZ169)+DJ168</f>
        <v>0</v>
      </c>
      <c r="DI168" s="172">
        <f t="shared" ref="DI168" si="76">IF(OR(DB169=$CW$8,DB169=$CW$9,DB169=$CW$10),0,12)</f>
        <v>12</v>
      </c>
    </row>
    <row r="169" spans="104:113" x14ac:dyDescent="0.25">
      <c r="CZ169" s="172">
        <v>12</v>
      </c>
      <c r="DA169" s="172" t="s">
        <v>278</v>
      </c>
      <c r="DB169" s="32" t="str">
        <f>T(LOOKUP(CZ169,$DM$1:$EF$1,$DM$2:$EF$2))</f>
        <v/>
      </c>
      <c r="DD169" s="172">
        <f t="shared" si="68"/>
        <v>1</v>
      </c>
    </row>
    <row r="170" spans="104:113" x14ac:dyDescent="0.25">
      <c r="DA170" s="172">
        <v>1</v>
      </c>
      <c r="DB170" s="32" t="str">
        <f t="shared" ref="DB170:DB181" si="77">T(CONCATENATE(LOOKUP(DA170,CM$3:CM$80,BB$3:BB$80)," ",LOOKUP(DA170,CM$3:CM$80,$CA$3:$CA$80)))</f>
        <v xml:space="preserve"> </v>
      </c>
      <c r="DD170" s="172">
        <f t="shared" si="68"/>
        <v>1</v>
      </c>
    </row>
    <row r="171" spans="104:113" x14ac:dyDescent="0.25">
      <c r="DA171" s="172">
        <v>2</v>
      </c>
      <c r="DB171" s="32" t="str">
        <f t="shared" si="77"/>
        <v xml:space="preserve"> </v>
      </c>
      <c r="DD171" s="172">
        <f t="shared" si="68"/>
        <v>1</v>
      </c>
    </row>
    <row r="172" spans="104:113" x14ac:dyDescent="0.25">
      <c r="DA172" s="172">
        <v>3</v>
      </c>
      <c r="DB172" s="32" t="str">
        <f t="shared" si="77"/>
        <v xml:space="preserve"> </v>
      </c>
      <c r="DD172" s="172">
        <f t="shared" si="68"/>
        <v>1</v>
      </c>
    </row>
    <row r="173" spans="104:113" x14ac:dyDescent="0.25">
      <c r="DA173" s="172">
        <v>4</v>
      </c>
      <c r="DB173" s="32" t="str">
        <f t="shared" si="77"/>
        <v xml:space="preserve"> </v>
      </c>
      <c r="DD173" s="172">
        <f t="shared" si="68"/>
        <v>1</v>
      </c>
    </row>
    <row r="174" spans="104:113" x14ac:dyDescent="0.25">
      <c r="DA174" s="172">
        <v>5</v>
      </c>
      <c r="DB174" s="32" t="str">
        <f t="shared" si="77"/>
        <v xml:space="preserve"> </v>
      </c>
      <c r="DD174" s="172">
        <f t="shared" si="68"/>
        <v>1</v>
      </c>
    </row>
    <row r="175" spans="104:113" x14ac:dyDescent="0.25">
      <c r="DA175" s="172">
        <v>6</v>
      </c>
      <c r="DB175" s="32" t="str">
        <f t="shared" si="77"/>
        <v xml:space="preserve"> </v>
      </c>
      <c r="DD175" s="172">
        <f t="shared" si="68"/>
        <v>1</v>
      </c>
    </row>
    <row r="176" spans="104:113" x14ac:dyDescent="0.25">
      <c r="DA176" s="172">
        <v>7</v>
      </c>
      <c r="DB176" s="32" t="str">
        <f t="shared" si="77"/>
        <v xml:space="preserve"> </v>
      </c>
      <c r="DD176" s="172">
        <f t="shared" si="68"/>
        <v>1</v>
      </c>
    </row>
    <row r="177" spans="104:113" x14ac:dyDescent="0.25">
      <c r="DA177" s="172">
        <v>8</v>
      </c>
      <c r="DB177" s="32" t="str">
        <f t="shared" si="77"/>
        <v xml:space="preserve"> </v>
      </c>
      <c r="DD177" s="172">
        <f t="shared" si="68"/>
        <v>1</v>
      </c>
    </row>
    <row r="178" spans="104:113" x14ac:dyDescent="0.25">
      <c r="DA178" s="172">
        <v>9</v>
      </c>
      <c r="DB178" s="32" t="str">
        <f t="shared" si="77"/>
        <v xml:space="preserve"> </v>
      </c>
      <c r="DD178" s="172">
        <f t="shared" si="68"/>
        <v>1</v>
      </c>
    </row>
    <row r="179" spans="104:113" x14ac:dyDescent="0.25">
      <c r="DA179" s="172">
        <v>10</v>
      </c>
      <c r="DB179" s="32" t="str">
        <f t="shared" si="77"/>
        <v xml:space="preserve"> </v>
      </c>
      <c r="DD179" s="172">
        <f t="shared" si="68"/>
        <v>1</v>
      </c>
    </row>
    <row r="180" spans="104:113" x14ac:dyDescent="0.25">
      <c r="DA180" s="172">
        <v>11</v>
      </c>
      <c r="DB180" s="32" t="str">
        <f t="shared" si="77"/>
        <v xml:space="preserve"> </v>
      </c>
      <c r="DD180" s="172">
        <f t="shared" si="68"/>
        <v>1</v>
      </c>
    </row>
    <row r="181" spans="104:113" x14ac:dyDescent="0.25">
      <c r="DA181" s="172">
        <v>12</v>
      </c>
      <c r="DB181" s="32" t="str">
        <f t="shared" si="77"/>
        <v xml:space="preserve"> </v>
      </c>
      <c r="DD181" s="172">
        <f t="shared" si="68"/>
        <v>1</v>
      </c>
    </row>
    <row r="182" spans="104:113" x14ac:dyDescent="0.25">
      <c r="DB182" s="196" t="str">
        <f>IF(DB169="","","----")</f>
        <v/>
      </c>
      <c r="DD182" s="172">
        <f t="shared" si="68"/>
        <v>1</v>
      </c>
    </row>
    <row r="183" spans="104:113" x14ac:dyDescent="0.25">
      <c r="DA183" s="172"/>
      <c r="DB183" s="32" t="str">
        <f>IF(DB184="","",CONCATENATE("Warband ",CZ184," ",DG183))</f>
        <v/>
      </c>
      <c r="DD183" s="172">
        <f t="shared" si="68"/>
        <v>1</v>
      </c>
      <c r="DG183" s="49" t="str">
        <f>CONCATENATE("   ",DH183,"/",DI183,IF(DH183&gt;DI183," !",""))</f>
        <v xml:space="preserve">   0/12</v>
      </c>
      <c r="DH183" s="172">
        <f t="shared" ref="DH183" si="78">INDEX($CB$1:$CU$1,CZ184)+DJ183</f>
        <v>0</v>
      </c>
      <c r="DI183" s="172">
        <f t="shared" ref="DI183" si="79">IF(OR(DB184=$CW$8,DB184=$CW$9,DB184=$CW$10),0,12)</f>
        <v>12</v>
      </c>
    </row>
    <row r="184" spans="104:113" x14ac:dyDescent="0.25">
      <c r="CZ184" s="172">
        <v>13</v>
      </c>
      <c r="DA184" s="172" t="s">
        <v>278</v>
      </c>
      <c r="DB184" s="32" t="str">
        <f>T(LOOKUP(CZ184,$DM$1:$EF$1,$DM$2:$EF$2))</f>
        <v/>
      </c>
      <c r="DD184" s="172">
        <f t="shared" si="68"/>
        <v>1</v>
      </c>
    </row>
    <row r="185" spans="104:113" x14ac:dyDescent="0.25">
      <c r="DA185" s="172">
        <v>1</v>
      </c>
      <c r="DB185" s="32" t="str">
        <f t="shared" ref="DB185:DB196" si="80">T(CONCATENATE(LOOKUP(DA185,CN$3:CN$80,BC$3:BC$80)," ",LOOKUP(DA185,CN$3:CN$80,$CA$3:$CA$80)))</f>
        <v xml:space="preserve"> </v>
      </c>
      <c r="DD185" s="172">
        <f t="shared" si="68"/>
        <v>1</v>
      </c>
    </row>
    <row r="186" spans="104:113" x14ac:dyDescent="0.25">
      <c r="DA186" s="172">
        <v>2</v>
      </c>
      <c r="DB186" s="32" t="str">
        <f t="shared" si="80"/>
        <v xml:space="preserve"> </v>
      </c>
      <c r="DD186" s="172">
        <f t="shared" si="68"/>
        <v>1</v>
      </c>
    </row>
    <row r="187" spans="104:113" x14ac:dyDescent="0.25">
      <c r="DA187" s="172">
        <v>3</v>
      </c>
      <c r="DB187" s="32" t="str">
        <f t="shared" si="80"/>
        <v xml:space="preserve"> </v>
      </c>
      <c r="DD187" s="172">
        <f t="shared" si="68"/>
        <v>1</v>
      </c>
    </row>
    <row r="188" spans="104:113" x14ac:dyDescent="0.25">
      <c r="DA188" s="172">
        <v>4</v>
      </c>
      <c r="DB188" s="32" t="str">
        <f t="shared" si="80"/>
        <v xml:space="preserve"> </v>
      </c>
      <c r="DD188" s="172">
        <f t="shared" si="68"/>
        <v>1</v>
      </c>
    </row>
    <row r="189" spans="104:113" x14ac:dyDescent="0.25">
      <c r="DA189" s="172">
        <v>5</v>
      </c>
      <c r="DB189" s="32" t="str">
        <f t="shared" si="80"/>
        <v xml:space="preserve"> </v>
      </c>
      <c r="DD189" s="172">
        <f t="shared" si="68"/>
        <v>1</v>
      </c>
    </row>
    <row r="190" spans="104:113" x14ac:dyDescent="0.25">
      <c r="DA190" s="172">
        <v>6</v>
      </c>
      <c r="DB190" s="32" t="str">
        <f t="shared" si="80"/>
        <v xml:space="preserve"> </v>
      </c>
      <c r="DD190" s="172">
        <f t="shared" si="68"/>
        <v>1</v>
      </c>
    </row>
    <row r="191" spans="104:113" x14ac:dyDescent="0.25">
      <c r="DA191" s="172">
        <v>7</v>
      </c>
      <c r="DB191" s="32" t="str">
        <f t="shared" si="80"/>
        <v xml:space="preserve"> </v>
      </c>
      <c r="DD191" s="172">
        <f t="shared" si="68"/>
        <v>1</v>
      </c>
    </row>
    <row r="192" spans="104:113" x14ac:dyDescent="0.25">
      <c r="DA192" s="172">
        <v>8</v>
      </c>
      <c r="DB192" s="32" t="str">
        <f t="shared" si="80"/>
        <v xml:space="preserve"> </v>
      </c>
      <c r="DD192" s="172">
        <f t="shared" si="68"/>
        <v>1</v>
      </c>
    </row>
    <row r="193" spans="104:113" x14ac:dyDescent="0.25">
      <c r="DA193" s="172">
        <v>9</v>
      </c>
      <c r="DB193" s="32" t="str">
        <f t="shared" si="80"/>
        <v xml:space="preserve"> </v>
      </c>
      <c r="DD193" s="172">
        <f t="shared" si="68"/>
        <v>1</v>
      </c>
    </row>
    <row r="194" spans="104:113" x14ac:dyDescent="0.25">
      <c r="DA194" s="172">
        <v>10</v>
      </c>
      <c r="DB194" s="32" t="str">
        <f t="shared" si="80"/>
        <v xml:space="preserve"> </v>
      </c>
      <c r="DD194" s="172">
        <f t="shared" si="68"/>
        <v>1</v>
      </c>
    </row>
    <row r="195" spans="104:113" x14ac:dyDescent="0.25">
      <c r="DA195" s="172">
        <v>11</v>
      </c>
      <c r="DB195" s="32" t="str">
        <f t="shared" si="80"/>
        <v xml:space="preserve"> </v>
      </c>
      <c r="DD195" s="172">
        <f t="shared" si="68"/>
        <v>1</v>
      </c>
    </row>
    <row r="196" spans="104:113" x14ac:dyDescent="0.25">
      <c r="DA196" s="172">
        <v>12</v>
      </c>
      <c r="DB196" s="32" t="str">
        <f t="shared" si="80"/>
        <v xml:space="preserve"> </v>
      </c>
      <c r="DD196" s="172">
        <f t="shared" si="68"/>
        <v>1</v>
      </c>
    </row>
    <row r="197" spans="104:113" x14ac:dyDescent="0.25">
      <c r="DB197" s="196" t="str">
        <f>IF(DB184="","","----")</f>
        <v/>
      </c>
      <c r="DD197" s="172">
        <f t="shared" ref="DD197:DD260" si="81">IF(OR(DB196="",DB196=" "),DD196,DD196+1)</f>
        <v>1</v>
      </c>
    </row>
    <row r="198" spans="104:113" x14ac:dyDescent="0.25">
      <c r="DA198" s="172"/>
      <c r="DB198" s="32" t="str">
        <f>IF(DB199="","",CONCATENATE("Warband ",CZ199," ",DG198))</f>
        <v/>
      </c>
      <c r="DD198" s="172">
        <f t="shared" si="81"/>
        <v>1</v>
      </c>
      <c r="DG198" s="49" t="str">
        <f>CONCATENATE("   ",DH198,"/",DI198,IF(DH198&gt;DI198," !",""))</f>
        <v xml:space="preserve">   0/12</v>
      </c>
      <c r="DH198" s="172">
        <f t="shared" ref="DH198" si="82">INDEX($CB$1:$CU$1,CZ199)+DJ198</f>
        <v>0</v>
      </c>
      <c r="DI198" s="172">
        <f t="shared" ref="DI198" si="83">IF(OR(DB199=$CW$8,DB199=$CW$9,DB199=$CW$10),0,12)</f>
        <v>12</v>
      </c>
    </row>
    <row r="199" spans="104:113" x14ac:dyDescent="0.25">
      <c r="CZ199" s="172">
        <v>14</v>
      </c>
      <c r="DA199" s="172" t="s">
        <v>278</v>
      </c>
      <c r="DB199" s="32" t="str">
        <f>T(LOOKUP(CZ199,$DM$1:$EF$1,$DM$2:$EF$2))</f>
        <v/>
      </c>
      <c r="DD199" s="172">
        <f t="shared" si="81"/>
        <v>1</v>
      </c>
    </row>
    <row r="200" spans="104:113" x14ac:dyDescent="0.25">
      <c r="DA200" s="172">
        <v>1</v>
      </c>
      <c r="DB200" s="32" t="str">
        <f t="shared" ref="DB200:DB211" si="84">T(CONCATENATE(LOOKUP(DA200,CO$3:CO$80,BD$3:BD$80)," ",LOOKUP(DA200,CO$3:CO$80,$CA$3:$CA$80)))</f>
        <v xml:space="preserve"> </v>
      </c>
      <c r="DD200" s="172">
        <f t="shared" si="81"/>
        <v>1</v>
      </c>
    </row>
    <row r="201" spans="104:113" x14ac:dyDescent="0.25">
      <c r="DA201" s="172">
        <v>2</v>
      </c>
      <c r="DB201" s="32" t="str">
        <f t="shared" si="84"/>
        <v xml:space="preserve"> </v>
      </c>
      <c r="DD201" s="172">
        <f t="shared" si="81"/>
        <v>1</v>
      </c>
    </row>
    <row r="202" spans="104:113" x14ac:dyDescent="0.25">
      <c r="DA202" s="172">
        <v>3</v>
      </c>
      <c r="DB202" s="32" t="str">
        <f t="shared" si="84"/>
        <v xml:space="preserve"> </v>
      </c>
      <c r="DD202" s="172">
        <f t="shared" si="81"/>
        <v>1</v>
      </c>
    </row>
    <row r="203" spans="104:113" x14ac:dyDescent="0.25">
      <c r="DA203" s="172">
        <v>4</v>
      </c>
      <c r="DB203" s="32" t="str">
        <f t="shared" si="84"/>
        <v xml:space="preserve"> </v>
      </c>
      <c r="DD203" s="172">
        <f t="shared" si="81"/>
        <v>1</v>
      </c>
    </row>
    <row r="204" spans="104:113" x14ac:dyDescent="0.25">
      <c r="DA204" s="172">
        <v>5</v>
      </c>
      <c r="DB204" s="32" t="str">
        <f t="shared" si="84"/>
        <v xml:space="preserve"> </v>
      </c>
      <c r="DD204" s="172">
        <f t="shared" si="81"/>
        <v>1</v>
      </c>
    </row>
    <row r="205" spans="104:113" x14ac:dyDescent="0.25">
      <c r="DA205" s="172">
        <v>6</v>
      </c>
      <c r="DB205" s="32" t="str">
        <f t="shared" si="84"/>
        <v xml:space="preserve"> </v>
      </c>
      <c r="DD205" s="172">
        <f t="shared" si="81"/>
        <v>1</v>
      </c>
    </row>
    <row r="206" spans="104:113" x14ac:dyDescent="0.25">
      <c r="DA206" s="172">
        <v>7</v>
      </c>
      <c r="DB206" s="32" t="str">
        <f t="shared" si="84"/>
        <v xml:space="preserve"> </v>
      </c>
      <c r="DD206" s="172">
        <f t="shared" si="81"/>
        <v>1</v>
      </c>
    </row>
    <row r="207" spans="104:113" x14ac:dyDescent="0.25">
      <c r="DA207" s="172">
        <v>8</v>
      </c>
      <c r="DB207" s="32" t="str">
        <f t="shared" si="84"/>
        <v xml:space="preserve"> </v>
      </c>
      <c r="DD207" s="172">
        <f t="shared" si="81"/>
        <v>1</v>
      </c>
    </row>
    <row r="208" spans="104:113" x14ac:dyDescent="0.25">
      <c r="DA208" s="172">
        <v>9</v>
      </c>
      <c r="DB208" s="32" t="str">
        <f t="shared" si="84"/>
        <v xml:space="preserve"> </v>
      </c>
      <c r="DD208" s="172">
        <f t="shared" si="81"/>
        <v>1</v>
      </c>
    </row>
    <row r="209" spans="104:113" x14ac:dyDescent="0.25">
      <c r="DA209" s="172">
        <v>10</v>
      </c>
      <c r="DB209" s="32" t="str">
        <f t="shared" si="84"/>
        <v xml:space="preserve"> </v>
      </c>
      <c r="DD209" s="172">
        <f t="shared" si="81"/>
        <v>1</v>
      </c>
    </row>
    <row r="210" spans="104:113" x14ac:dyDescent="0.25">
      <c r="DA210" s="172">
        <v>11</v>
      </c>
      <c r="DB210" s="32" t="str">
        <f t="shared" si="84"/>
        <v xml:space="preserve"> </v>
      </c>
      <c r="DD210" s="172">
        <f t="shared" si="81"/>
        <v>1</v>
      </c>
    </row>
    <row r="211" spans="104:113" x14ac:dyDescent="0.25">
      <c r="DA211" s="172">
        <v>12</v>
      </c>
      <c r="DB211" s="32" t="str">
        <f t="shared" si="84"/>
        <v xml:space="preserve"> </v>
      </c>
      <c r="DD211" s="172">
        <f t="shared" si="81"/>
        <v>1</v>
      </c>
    </row>
    <row r="212" spans="104:113" x14ac:dyDescent="0.25">
      <c r="DB212" s="196" t="str">
        <f>IF(DB199="","","----")</f>
        <v/>
      </c>
      <c r="DD212" s="172">
        <f t="shared" si="81"/>
        <v>1</v>
      </c>
    </row>
    <row r="213" spans="104:113" x14ac:dyDescent="0.25">
      <c r="DA213" s="172"/>
      <c r="DB213" s="32" t="str">
        <f>IF(DB214="","",CONCATENATE("Warband ",CZ214," ",DG213))</f>
        <v/>
      </c>
      <c r="DD213" s="172">
        <f t="shared" si="81"/>
        <v>1</v>
      </c>
      <c r="DG213" s="49" t="str">
        <f>CONCATENATE("   ",DH213,"/",DI213,IF(DH213&gt;DI213," !",""))</f>
        <v xml:space="preserve">   0/12</v>
      </c>
      <c r="DH213" s="172">
        <f t="shared" ref="DH213" si="85">INDEX($CB$1:$CU$1,CZ214)+DJ213</f>
        <v>0</v>
      </c>
      <c r="DI213" s="172">
        <f t="shared" ref="DI213" si="86">IF(OR(DB214=$CW$8,DB214=$CW$9,DB214=$CW$10),0,12)</f>
        <v>12</v>
      </c>
    </row>
    <row r="214" spans="104:113" x14ac:dyDescent="0.25">
      <c r="CZ214" s="172">
        <v>15</v>
      </c>
      <c r="DA214" s="172" t="s">
        <v>278</v>
      </c>
      <c r="DB214" s="32" t="str">
        <f>T(LOOKUP(CZ214,$DM$1:$EF$1,$DM$2:$EF$2))</f>
        <v/>
      </c>
      <c r="DD214" s="172">
        <f t="shared" si="81"/>
        <v>1</v>
      </c>
    </row>
    <row r="215" spans="104:113" x14ac:dyDescent="0.25">
      <c r="DA215" s="172">
        <v>1</v>
      </c>
      <c r="DB215" s="32" t="str">
        <f t="shared" ref="DB215:DB226" si="87">T(CONCATENATE(LOOKUP(DA215,CP$3:CP$80,BE$3:BE$80)," ",LOOKUP(DA215,CP$3:CP$80,$CA$3:$CA$80)))</f>
        <v xml:space="preserve"> </v>
      </c>
      <c r="DD215" s="172">
        <f t="shared" si="81"/>
        <v>1</v>
      </c>
    </row>
    <row r="216" spans="104:113" x14ac:dyDescent="0.25">
      <c r="DA216" s="172">
        <v>2</v>
      </c>
      <c r="DB216" s="32" t="str">
        <f t="shared" si="87"/>
        <v xml:space="preserve"> </v>
      </c>
      <c r="DD216" s="172">
        <f t="shared" si="81"/>
        <v>1</v>
      </c>
    </row>
    <row r="217" spans="104:113" x14ac:dyDescent="0.25">
      <c r="DA217" s="172">
        <v>3</v>
      </c>
      <c r="DB217" s="32" t="str">
        <f t="shared" si="87"/>
        <v xml:space="preserve"> </v>
      </c>
      <c r="DD217" s="172">
        <f t="shared" si="81"/>
        <v>1</v>
      </c>
    </row>
    <row r="218" spans="104:113" x14ac:dyDescent="0.25">
      <c r="DA218" s="172">
        <v>4</v>
      </c>
      <c r="DB218" s="32" t="str">
        <f t="shared" si="87"/>
        <v xml:space="preserve"> </v>
      </c>
      <c r="DD218" s="172">
        <f t="shared" si="81"/>
        <v>1</v>
      </c>
    </row>
    <row r="219" spans="104:113" x14ac:dyDescent="0.25">
      <c r="DA219" s="172">
        <v>5</v>
      </c>
      <c r="DB219" s="32" t="str">
        <f t="shared" si="87"/>
        <v xml:space="preserve"> </v>
      </c>
      <c r="DD219" s="172">
        <f t="shared" si="81"/>
        <v>1</v>
      </c>
    </row>
    <row r="220" spans="104:113" x14ac:dyDescent="0.25">
      <c r="DA220" s="172">
        <v>6</v>
      </c>
      <c r="DB220" s="32" t="str">
        <f t="shared" si="87"/>
        <v xml:space="preserve"> </v>
      </c>
      <c r="DD220" s="172">
        <f t="shared" si="81"/>
        <v>1</v>
      </c>
    </row>
    <row r="221" spans="104:113" x14ac:dyDescent="0.25">
      <c r="DA221" s="172">
        <v>7</v>
      </c>
      <c r="DB221" s="32" t="str">
        <f t="shared" si="87"/>
        <v xml:space="preserve"> </v>
      </c>
      <c r="DD221" s="172">
        <f t="shared" si="81"/>
        <v>1</v>
      </c>
    </row>
    <row r="222" spans="104:113" x14ac:dyDescent="0.25">
      <c r="DA222" s="172">
        <v>8</v>
      </c>
      <c r="DB222" s="32" t="str">
        <f t="shared" si="87"/>
        <v xml:space="preserve"> </v>
      </c>
      <c r="DD222" s="172">
        <f t="shared" si="81"/>
        <v>1</v>
      </c>
    </row>
    <row r="223" spans="104:113" x14ac:dyDescent="0.25">
      <c r="DA223" s="172">
        <v>9</v>
      </c>
      <c r="DB223" s="32" t="str">
        <f t="shared" si="87"/>
        <v xml:space="preserve"> </v>
      </c>
      <c r="DD223" s="172">
        <f t="shared" si="81"/>
        <v>1</v>
      </c>
    </row>
    <row r="224" spans="104:113" x14ac:dyDescent="0.25">
      <c r="DA224" s="172">
        <v>10</v>
      </c>
      <c r="DB224" s="32" t="str">
        <f t="shared" si="87"/>
        <v xml:space="preserve"> </v>
      </c>
      <c r="DD224" s="172">
        <f t="shared" si="81"/>
        <v>1</v>
      </c>
    </row>
    <row r="225" spans="104:113" x14ac:dyDescent="0.25">
      <c r="DA225" s="172">
        <v>11</v>
      </c>
      <c r="DB225" s="32" t="str">
        <f t="shared" si="87"/>
        <v xml:space="preserve"> </v>
      </c>
      <c r="DD225" s="172">
        <f t="shared" si="81"/>
        <v>1</v>
      </c>
    </row>
    <row r="226" spans="104:113" x14ac:dyDescent="0.25">
      <c r="DA226" s="172">
        <v>12</v>
      </c>
      <c r="DB226" s="32" t="str">
        <f t="shared" si="87"/>
        <v xml:space="preserve"> </v>
      </c>
      <c r="DD226" s="172">
        <f t="shared" si="81"/>
        <v>1</v>
      </c>
    </row>
    <row r="227" spans="104:113" x14ac:dyDescent="0.25">
      <c r="DB227" s="196" t="str">
        <f>IF(DB214="","","----")</f>
        <v/>
      </c>
      <c r="DD227" s="172">
        <f t="shared" si="81"/>
        <v>1</v>
      </c>
    </row>
    <row r="228" spans="104:113" x14ac:dyDescent="0.25">
      <c r="DA228" s="172"/>
      <c r="DB228" s="32" t="str">
        <f>IF(DB229="","",CONCATENATE("Warband ",CZ229," ",DG228))</f>
        <v/>
      </c>
      <c r="DD228" s="172">
        <f t="shared" si="81"/>
        <v>1</v>
      </c>
      <c r="DG228" s="49" t="str">
        <f>CONCATENATE("   ",DH228,"/",DI228,IF(DH228&gt;DI228," !",""))</f>
        <v xml:space="preserve">   0/12</v>
      </c>
      <c r="DH228" s="172">
        <f t="shared" ref="DH228" si="88">INDEX($CB$1:$CU$1,CZ229)+DJ228</f>
        <v>0</v>
      </c>
      <c r="DI228" s="172">
        <f t="shared" ref="DI228" si="89">IF(OR(DB229=$CW$8,DB229=$CW$9,DB229=$CW$10),0,12)</f>
        <v>12</v>
      </c>
    </row>
    <row r="229" spans="104:113" x14ac:dyDescent="0.25">
      <c r="CZ229" s="172">
        <v>16</v>
      </c>
      <c r="DA229" s="172" t="s">
        <v>278</v>
      </c>
      <c r="DB229" s="32" t="str">
        <f>T(LOOKUP(CZ229,$DM$1:$EF$1,$DM$2:$EF$2))</f>
        <v/>
      </c>
      <c r="DD229" s="172">
        <f t="shared" si="81"/>
        <v>1</v>
      </c>
    </row>
    <row r="230" spans="104:113" x14ac:dyDescent="0.25">
      <c r="DA230" s="172">
        <v>1</v>
      </c>
      <c r="DB230" s="32" t="str">
        <f t="shared" ref="DB230:DB241" si="90">T(CONCATENATE(LOOKUP(DA230,CQ$3:CQ$80,BF$3:BF$80)," ",LOOKUP(DA230,CQ$3:CQ$80,$CA$3:$CA$80)))</f>
        <v xml:space="preserve"> </v>
      </c>
      <c r="DD230" s="172">
        <f t="shared" si="81"/>
        <v>1</v>
      </c>
    </row>
    <row r="231" spans="104:113" x14ac:dyDescent="0.25">
      <c r="DA231" s="172">
        <v>2</v>
      </c>
      <c r="DB231" s="32" t="str">
        <f t="shared" si="90"/>
        <v xml:space="preserve"> </v>
      </c>
      <c r="DD231" s="172">
        <f t="shared" si="81"/>
        <v>1</v>
      </c>
    </row>
    <row r="232" spans="104:113" x14ac:dyDescent="0.25">
      <c r="DA232" s="172">
        <v>3</v>
      </c>
      <c r="DB232" s="32" t="str">
        <f t="shared" si="90"/>
        <v xml:space="preserve"> </v>
      </c>
      <c r="DD232" s="172">
        <f t="shared" si="81"/>
        <v>1</v>
      </c>
    </row>
    <row r="233" spans="104:113" x14ac:dyDescent="0.25">
      <c r="DA233" s="172">
        <v>4</v>
      </c>
      <c r="DB233" s="32" t="str">
        <f t="shared" si="90"/>
        <v xml:space="preserve"> </v>
      </c>
      <c r="DD233" s="172">
        <f t="shared" si="81"/>
        <v>1</v>
      </c>
    </row>
    <row r="234" spans="104:113" x14ac:dyDescent="0.25">
      <c r="DA234" s="172">
        <v>5</v>
      </c>
      <c r="DB234" s="32" t="str">
        <f t="shared" si="90"/>
        <v xml:space="preserve"> </v>
      </c>
      <c r="DD234" s="172">
        <f t="shared" si="81"/>
        <v>1</v>
      </c>
    </row>
    <row r="235" spans="104:113" x14ac:dyDescent="0.25">
      <c r="DA235" s="172">
        <v>6</v>
      </c>
      <c r="DB235" s="32" t="str">
        <f t="shared" si="90"/>
        <v xml:space="preserve"> </v>
      </c>
      <c r="DD235" s="172">
        <f t="shared" si="81"/>
        <v>1</v>
      </c>
    </row>
    <row r="236" spans="104:113" x14ac:dyDescent="0.25">
      <c r="DA236" s="172">
        <v>7</v>
      </c>
      <c r="DB236" s="32" t="str">
        <f t="shared" si="90"/>
        <v xml:space="preserve"> </v>
      </c>
      <c r="DD236" s="172">
        <f t="shared" si="81"/>
        <v>1</v>
      </c>
    </row>
    <row r="237" spans="104:113" x14ac:dyDescent="0.25">
      <c r="DA237" s="172">
        <v>8</v>
      </c>
      <c r="DB237" s="32" t="str">
        <f t="shared" si="90"/>
        <v xml:space="preserve"> </v>
      </c>
      <c r="DD237" s="172">
        <f t="shared" si="81"/>
        <v>1</v>
      </c>
    </row>
    <row r="238" spans="104:113" x14ac:dyDescent="0.25">
      <c r="DA238" s="172">
        <v>9</v>
      </c>
      <c r="DB238" s="32" t="str">
        <f t="shared" si="90"/>
        <v xml:space="preserve"> </v>
      </c>
      <c r="DD238" s="172">
        <f t="shared" si="81"/>
        <v>1</v>
      </c>
    </row>
    <row r="239" spans="104:113" x14ac:dyDescent="0.25">
      <c r="DA239" s="172">
        <v>10</v>
      </c>
      <c r="DB239" s="32" t="str">
        <f t="shared" si="90"/>
        <v xml:space="preserve"> </v>
      </c>
      <c r="DD239" s="172">
        <f t="shared" si="81"/>
        <v>1</v>
      </c>
    </row>
    <row r="240" spans="104:113" x14ac:dyDescent="0.25">
      <c r="DA240" s="172">
        <v>11</v>
      </c>
      <c r="DB240" s="32" t="str">
        <f t="shared" si="90"/>
        <v xml:space="preserve"> </v>
      </c>
      <c r="DD240" s="172">
        <f t="shared" si="81"/>
        <v>1</v>
      </c>
    </row>
    <row r="241" spans="104:113" x14ac:dyDescent="0.25">
      <c r="DA241" s="172">
        <v>12</v>
      </c>
      <c r="DB241" s="32" t="str">
        <f t="shared" si="90"/>
        <v xml:space="preserve"> </v>
      </c>
      <c r="DD241" s="172">
        <f t="shared" si="81"/>
        <v>1</v>
      </c>
    </row>
    <row r="242" spans="104:113" x14ac:dyDescent="0.25">
      <c r="DB242" s="196" t="str">
        <f>IF(DB229="","","----")</f>
        <v/>
      </c>
      <c r="DD242" s="172">
        <f t="shared" si="81"/>
        <v>1</v>
      </c>
    </row>
    <row r="243" spans="104:113" x14ac:dyDescent="0.25">
      <c r="DA243" s="172"/>
      <c r="DB243" s="32" t="str">
        <f>IF(DB244="","",CONCATENATE("Warband ",CZ244," ",DG243))</f>
        <v/>
      </c>
      <c r="DD243" s="172">
        <f t="shared" si="81"/>
        <v>1</v>
      </c>
      <c r="DG243" s="49" t="str">
        <f>CONCATENATE("   ",DH243,"/",DI243,IF(DH243&gt;DI243," !",""))</f>
        <v xml:space="preserve">   0/12</v>
      </c>
      <c r="DH243" s="172">
        <f t="shared" ref="DH243" si="91">INDEX($CB$1:$CU$1,CZ244)+DJ243</f>
        <v>0</v>
      </c>
      <c r="DI243" s="172">
        <f t="shared" ref="DI243" si="92">IF(OR(DB244=$CW$8,DB244=$CW$9,DB244=$CW$10),0,12)</f>
        <v>12</v>
      </c>
    </row>
    <row r="244" spans="104:113" x14ac:dyDescent="0.25">
      <c r="CZ244" s="172">
        <v>17</v>
      </c>
      <c r="DA244" s="172" t="s">
        <v>278</v>
      </c>
      <c r="DB244" s="32" t="str">
        <f>T(LOOKUP(CZ244,$DM$1:$EF$1,$DM$2:$EF$2))</f>
        <v/>
      </c>
      <c r="DD244" s="172">
        <f t="shared" si="81"/>
        <v>1</v>
      </c>
    </row>
    <row r="245" spans="104:113" x14ac:dyDescent="0.25">
      <c r="DA245" s="172">
        <v>1</v>
      </c>
      <c r="DB245" s="32" t="str">
        <f t="shared" ref="DB245:DB256" si="93">T(CONCATENATE(LOOKUP(DA245,CR$3:CR$80,BG$3:BG$80)," ",LOOKUP(DA245,CR$3:CR$80,$CA$3:$CA$80)))</f>
        <v xml:space="preserve"> </v>
      </c>
      <c r="DD245" s="172">
        <f t="shared" si="81"/>
        <v>1</v>
      </c>
    </row>
    <row r="246" spans="104:113" x14ac:dyDescent="0.25">
      <c r="DA246" s="172">
        <v>2</v>
      </c>
      <c r="DB246" s="32" t="str">
        <f t="shared" si="93"/>
        <v xml:space="preserve"> </v>
      </c>
      <c r="DD246" s="172">
        <f t="shared" si="81"/>
        <v>1</v>
      </c>
    </row>
    <row r="247" spans="104:113" x14ac:dyDescent="0.25">
      <c r="DA247" s="172">
        <v>3</v>
      </c>
      <c r="DB247" s="32" t="str">
        <f t="shared" si="93"/>
        <v xml:space="preserve"> </v>
      </c>
      <c r="DD247" s="172">
        <f t="shared" si="81"/>
        <v>1</v>
      </c>
    </row>
    <row r="248" spans="104:113" x14ac:dyDescent="0.25">
      <c r="DA248" s="172">
        <v>4</v>
      </c>
      <c r="DB248" s="32" t="str">
        <f t="shared" si="93"/>
        <v xml:space="preserve"> </v>
      </c>
      <c r="DD248" s="172">
        <f t="shared" si="81"/>
        <v>1</v>
      </c>
    </row>
    <row r="249" spans="104:113" x14ac:dyDescent="0.25">
      <c r="DA249" s="172">
        <v>5</v>
      </c>
      <c r="DB249" s="32" t="str">
        <f t="shared" si="93"/>
        <v xml:space="preserve"> </v>
      </c>
      <c r="DD249" s="172">
        <f t="shared" si="81"/>
        <v>1</v>
      </c>
    </row>
    <row r="250" spans="104:113" x14ac:dyDescent="0.25">
      <c r="DA250" s="172">
        <v>6</v>
      </c>
      <c r="DB250" s="32" t="str">
        <f t="shared" si="93"/>
        <v xml:space="preserve"> </v>
      </c>
      <c r="DD250" s="172">
        <f t="shared" si="81"/>
        <v>1</v>
      </c>
    </row>
    <row r="251" spans="104:113" x14ac:dyDescent="0.25">
      <c r="DA251" s="172">
        <v>7</v>
      </c>
      <c r="DB251" s="32" t="str">
        <f t="shared" si="93"/>
        <v xml:space="preserve"> </v>
      </c>
      <c r="DD251" s="172">
        <f t="shared" si="81"/>
        <v>1</v>
      </c>
    </row>
    <row r="252" spans="104:113" x14ac:dyDescent="0.25">
      <c r="DA252" s="172">
        <v>8</v>
      </c>
      <c r="DB252" s="32" t="str">
        <f t="shared" si="93"/>
        <v xml:space="preserve"> </v>
      </c>
      <c r="DD252" s="172">
        <f t="shared" si="81"/>
        <v>1</v>
      </c>
    </row>
    <row r="253" spans="104:113" x14ac:dyDescent="0.25">
      <c r="DA253" s="172">
        <v>9</v>
      </c>
      <c r="DB253" s="32" t="str">
        <f t="shared" si="93"/>
        <v xml:space="preserve"> </v>
      </c>
      <c r="DD253" s="172">
        <f t="shared" si="81"/>
        <v>1</v>
      </c>
    </row>
    <row r="254" spans="104:113" x14ac:dyDescent="0.25">
      <c r="DA254" s="172">
        <v>10</v>
      </c>
      <c r="DB254" s="32" t="str">
        <f t="shared" si="93"/>
        <v xml:space="preserve"> </v>
      </c>
      <c r="DD254" s="172">
        <f t="shared" si="81"/>
        <v>1</v>
      </c>
    </row>
    <row r="255" spans="104:113" x14ac:dyDescent="0.25">
      <c r="DA255" s="172">
        <v>11</v>
      </c>
      <c r="DB255" s="32" t="str">
        <f t="shared" si="93"/>
        <v xml:space="preserve"> </v>
      </c>
      <c r="DD255" s="172">
        <f t="shared" si="81"/>
        <v>1</v>
      </c>
    </row>
    <row r="256" spans="104:113" x14ac:dyDescent="0.25">
      <c r="DA256" s="172">
        <v>12</v>
      </c>
      <c r="DB256" s="32" t="str">
        <f t="shared" si="93"/>
        <v xml:space="preserve"> </v>
      </c>
      <c r="DD256" s="172">
        <f t="shared" si="81"/>
        <v>1</v>
      </c>
    </row>
    <row r="257" spans="104:113" x14ac:dyDescent="0.25">
      <c r="DB257" s="196" t="str">
        <f>IF(DB244="","","----")</f>
        <v/>
      </c>
      <c r="DD257" s="172">
        <f t="shared" si="81"/>
        <v>1</v>
      </c>
    </row>
    <row r="258" spans="104:113" x14ac:dyDescent="0.25">
      <c r="DA258" s="172"/>
      <c r="DB258" s="32" t="str">
        <f>IF(DB259="","",CONCATENATE("Warband ",CZ259," ",DG258))</f>
        <v/>
      </c>
      <c r="DD258" s="172">
        <f t="shared" si="81"/>
        <v>1</v>
      </c>
      <c r="DG258" s="49" t="str">
        <f>CONCATENATE("   ",DH258,"/",DI258,IF(DH258&gt;DI258," !",""))</f>
        <v xml:space="preserve">   0/12</v>
      </c>
      <c r="DH258" s="172">
        <f t="shared" ref="DH258" si="94">INDEX($CB$1:$CU$1,CZ259)+DJ258</f>
        <v>0</v>
      </c>
      <c r="DI258" s="172">
        <f t="shared" ref="DI258" si="95">IF(OR(DB259=$CW$8,DB259=$CW$9,DB259=$CW$10),0,12)</f>
        <v>12</v>
      </c>
    </row>
    <row r="259" spans="104:113" x14ac:dyDescent="0.25">
      <c r="CZ259" s="172">
        <v>18</v>
      </c>
      <c r="DA259" s="172" t="s">
        <v>278</v>
      </c>
      <c r="DB259" s="32" t="str">
        <f>T(LOOKUP(CZ259,$DM$1:$EF$1,$DM$2:$EF$2))</f>
        <v/>
      </c>
      <c r="DD259" s="172">
        <f t="shared" si="81"/>
        <v>1</v>
      </c>
    </row>
    <row r="260" spans="104:113" x14ac:dyDescent="0.25">
      <c r="DA260" s="172">
        <v>1</v>
      </c>
      <c r="DB260" s="32" t="str">
        <f t="shared" ref="DB260:DB271" si="96">T(CONCATENATE(LOOKUP(DA260,CS$3:CS$80,BH$3:BH$80)," ",LOOKUP(DA260,CS$3:CS$80,$CA$3:$CA$80)))</f>
        <v xml:space="preserve"> </v>
      </c>
      <c r="DD260" s="172">
        <f t="shared" si="81"/>
        <v>1</v>
      </c>
    </row>
    <row r="261" spans="104:113" x14ac:dyDescent="0.25">
      <c r="DA261" s="172">
        <v>2</v>
      </c>
      <c r="DB261" s="32" t="str">
        <f t="shared" si="96"/>
        <v xml:space="preserve"> </v>
      </c>
      <c r="DD261" s="172">
        <f t="shared" ref="DD261:DD302" si="97">IF(OR(DB260="",DB260=" "),DD260,DD260+1)</f>
        <v>1</v>
      </c>
    </row>
    <row r="262" spans="104:113" x14ac:dyDescent="0.25">
      <c r="DA262" s="172">
        <v>3</v>
      </c>
      <c r="DB262" s="32" t="str">
        <f t="shared" si="96"/>
        <v xml:space="preserve"> </v>
      </c>
      <c r="DD262" s="172">
        <f t="shared" si="97"/>
        <v>1</v>
      </c>
    </row>
    <row r="263" spans="104:113" x14ac:dyDescent="0.25">
      <c r="DA263" s="172">
        <v>4</v>
      </c>
      <c r="DB263" s="32" t="str">
        <f t="shared" si="96"/>
        <v xml:space="preserve"> </v>
      </c>
      <c r="DD263" s="172">
        <f t="shared" si="97"/>
        <v>1</v>
      </c>
    </row>
    <row r="264" spans="104:113" x14ac:dyDescent="0.25">
      <c r="DA264" s="172">
        <v>5</v>
      </c>
      <c r="DB264" s="32" t="str">
        <f t="shared" si="96"/>
        <v xml:space="preserve"> </v>
      </c>
      <c r="DD264" s="172">
        <f t="shared" si="97"/>
        <v>1</v>
      </c>
    </row>
    <row r="265" spans="104:113" x14ac:dyDescent="0.25">
      <c r="DA265" s="172">
        <v>6</v>
      </c>
      <c r="DB265" s="32" t="str">
        <f t="shared" si="96"/>
        <v xml:space="preserve"> </v>
      </c>
      <c r="DD265" s="172">
        <f t="shared" si="97"/>
        <v>1</v>
      </c>
    </row>
    <row r="266" spans="104:113" x14ac:dyDescent="0.25">
      <c r="DA266" s="172">
        <v>7</v>
      </c>
      <c r="DB266" s="32" t="str">
        <f t="shared" si="96"/>
        <v xml:space="preserve"> </v>
      </c>
      <c r="DD266" s="172">
        <f t="shared" si="97"/>
        <v>1</v>
      </c>
    </row>
    <row r="267" spans="104:113" x14ac:dyDescent="0.25">
      <c r="DA267" s="172">
        <v>8</v>
      </c>
      <c r="DB267" s="32" t="str">
        <f t="shared" si="96"/>
        <v xml:space="preserve"> </v>
      </c>
      <c r="DD267" s="172">
        <f t="shared" si="97"/>
        <v>1</v>
      </c>
    </row>
    <row r="268" spans="104:113" x14ac:dyDescent="0.25">
      <c r="DA268" s="172">
        <v>9</v>
      </c>
      <c r="DB268" s="32" t="str">
        <f t="shared" si="96"/>
        <v xml:space="preserve"> </v>
      </c>
      <c r="DD268" s="172">
        <f t="shared" si="97"/>
        <v>1</v>
      </c>
    </row>
    <row r="269" spans="104:113" x14ac:dyDescent="0.25">
      <c r="DA269" s="172">
        <v>10</v>
      </c>
      <c r="DB269" s="32" t="str">
        <f t="shared" si="96"/>
        <v xml:space="preserve"> </v>
      </c>
      <c r="DD269" s="172">
        <f t="shared" si="97"/>
        <v>1</v>
      </c>
    </row>
    <row r="270" spans="104:113" x14ac:dyDescent="0.25">
      <c r="DA270" s="172">
        <v>11</v>
      </c>
      <c r="DB270" s="32" t="str">
        <f t="shared" si="96"/>
        <v xml:space="preserve"> </v>
      </c>
      <c r="DD270" s="172">
        <f t="shared" si="97"/>
        <v>1</v>
      </c>
    </row>
    <row r="271" spans="104:113" x14ac:dyDescent="0.25">
      <c r="DA271" s="172">
        <v>12</v>
      </c>
      <c r="DB271" s="32" t="str">
        <f t="shared" si="96"/>
        <v xml:space="preserve"> </v>
      </c>
      <c r="DD271" s="172">
        <f t="shared" si="97"/>
        <v>1</v>
      </c>
    </row>
    <row r="272" spans="104:113" x14ac:dyDescent="0.25">
      <c r="DB272" s="196" t="str">
        <f>IF(DB259="","","----")</f>
        <v/>
      </c>
      <c r="DD272" s="172">
        <f t="shared" si="97"/>
        <v>1</v>
      </c>
    </row>
    <row r="273" spans="104:113" x14ac:dyDescent="0.25">
      <c r="DA273" s="172"/>
      <c r="DB273" s="32" t="str">
        <f>IF(DB274="","",CONCATENATE("Warband ",CZ274," ",DG273))</f>
        <v/>
      </c>
      <c r="DD273" s="172">
        <f t="shared" si="97"/>
        <v>1</v>
      </c>
      <c r="DG273" s="49" t="str">
        <f>CONCATENATE("   ",DH273,"/",DI273,IF(DH273&gt;DI273," !",""))</f>
        <v xml:space="preserve">   0/12</v>
      </c>
      <c r="DH273" s="172">
        <f t="shared" ref="DH273" si="98">INDEX($CB$1:$CU$1,CZ274)+DJ273</f>
        <v>0</v>
      </c>
      <c r="DI273" s="172">
        <f t="shared" ref="DI273" si="99">IF(OR(DB274=$CW$8,DB274=$CW$9,DB274=$CW$10),0,12)</f>
        <v>12</v>
      </c>
    </row>
    <row r="274" spans="104:113" x14ac:dyDescent="0.25">
      <c r="CZ274" s="172">
        <v>19</v>
      </c>
      <c r="DA274" s="172" t="s">
        <v>278</v>
      </c>
      <c r="DB274" s="32" t="str">
        <f>T(LOOKUP(CZ274,$DM$1:$EF$1,$DM$2:$EF$2))</f>
        <v/>
      </c>
      <c r="DD274" s="172">
        <f t="shared" si="97"/>
        <v>1</v>
      </c>
    </row>
    <row r="275" spans="104:113" x14ac:dyDescent="0.25">
      <c r="DA275" s="172">
        <v>1</v>
      </c>
      <c r="DB275" s="32" t="str">
        <f t="shared" ref="DB275:DB286" si="100">T(CONCATENATE(LOOKUP(DA275,CT$3:CT$80,BI$3:BI$80)," ",LOOKUP(DA275,CT$3:CT$80,$CA$3:$CA$80)))</f>
        <v xml:space="preserve"> </v>
      </c>
      <c r="DD275" s="172">
        <f t="shared" si="97"/>
        <v>1</v>
      </c>
    </row>
    <row r="276" spans="104:113" x14ac:dyDescent="0.25">
      <c r="DA276" s="172">
        <v>2</v>
      </c>
      <c r="DB276" s="32" t="str">
        <f t="shared" si="100"/>
        <v xml:space="preserve"> </v>
      </c>
      <c r="DD276" s="172">
        <f t="shared" si="97"/>
        <v>1</v>
      </c>
    </row>
    <row r="277" spans="104:113" x14ac:dyDescent="0.25">
      <c r="DA277" s="172">
        <v>3</v>
      </c>
      <c r="DB277" s="32" t="str">
        <f t="shared" si="100"/>
        <v xml:space="preserve"> </v>
      </c>
      <c r="DD277" s="172">
        <f t="shared" si="97"/>
        <v>1</v>
      </c>
    </row>
    <row r="278" spans="104:113" x14ac:dyDescent="0.25">
      <c r="DA278" s="172">
        <v>4</v>
      </c>
      <c r="DB278" s="32" t="str">
        <f t="shared" si="100"/>
        <v xml:space="preserve"> </v>
      </c>
      <c r="DD278" s="172">
        <f t="shared" si="97"/>
        <v>1</v>
      </c>
    </row>
    <row r="279" spans="104:113" x14ac:dyDescent="0.25">
      <c r="DA279" s="172">
        <v>5</v>
      </c>
      <c r="DB279" s="32" t="str">
        <f t="shared" si="100"/>
        <v xml:space="preserve"> </v>
      </c>
      <c r="DD279" s="172">
        <f t="shared" si="97"/>
        <v>1</v>
      </c>
    </row>
    <row r="280" spans="104:113" x14ac:dyDescent="0.25">
      <c r="DA280" s="172">
        <v>6</v>
      </c>
      <c r="DB280" s="32" t="str">
        <f t="shared" si="100"/>
        <v xml:space="preserve"> </v>
      </c>
      <c r="DD280" s="172">
        <f t="shared" si="97"/>
        <v>1</v>
      </c>
    </row>
    <row r="281" spans="104:113" x14ac:dyDescent="0.25">
      <c r="DA281" s="172">
        <v>7</v>
      </c>
      <c r="DB281" s="32" t="str">
        <f t="shared" si="100"/>
        <v xml:space="preserve"> </v>
      </c>
      <c r="DD281" s="172">
        <f t="shared" si="97"/>
        <v>1</v>
      </c>
    </row>
    <row r="282" spans="104:113" x14ac:dyDescent="0.25">
      <c r="DA282" s="172">
        <v>8</v>
      </c>
      <c r="DB282" s="32" t="str">
        <f t="shared" si="100"/>
        <v xml:space="preserve"> </v>
      </c>
      <c r="DD282" s="172">
        <f t="shared" si="97"/>
        <v>1</v>
      </c>
    </row>
    <row r="283" spans="104:113" x14ac:dyDescent="0.25">
      <c r="DA283" s="172">
        <v>9</v>
      </c>
      <c r="DB283" s="32" t="str">
        <f t="shared" si="100"/>
        <v xml:space="preserve"> </v>
      </c>
      <c r="DD283" s="172">
        <f t="shared" si="97"/>
        <v>1</v>
      </c>
    </row>
    <row r="284" spans="104:113" x14ac:dyDescent="0.25">
      <c r="DA284" s="172">
        <v>10</v>
      </c>
      <c r="DB284" s="32" t="str">
        <f t="shared" si="100"/>
        <v xml:space="preserve"> </v>
      </c>
      <c r="DD284" s="172">
        <f t="shared" si="97"/>
        <v>1</v>
      </c>
    </row>
    <row r="285" spans="104:113" x14ac:dyDescent="0.25">
      <c r="DA285" s="172">
        <v>11</v>
      </c>
      <c r="DB285" s="32" t="str">
        <f t="shared" si="100"/>
        <v xml:space="preserve"> </v>
      </c>
      <c r="DD285" s="172">
        <f t="shared" si="97"/>
        <v>1</v>
      </c>
    </row>
    <row r="286" spans="104:113" x14ac:dyDescent="0.25">
      <c r="DA286" s="172">
        <v>12</v>
      </c>
      <c r="DB286" s="32" t="str">
        <f t="shared" si="100"/>
        <v xml:space="preserve"> </v>
      </c>
      <c r="DD286" s="172">
        <f t="shared" si="97"/>
        <v>1</v>
      </c>
    </row>
    <row r="287" spans="104:113" x14ac:dyDescent="0.25">
      <c r="DB287" s="196" t="str">
        <f>IF(DB274="","","----")</f>
        <v/>
      </c>
      <c r="DD287" s="172">
        <f t="shared" si="97"/>
        <v>1</v>
      </c>
    </row>
    <row r="288" spans="104:113" x14ac:dyDescent="0.25">
      <c r="DA288" s="172"/>
      <c r="DB288" s="32" t="str">
        <f>IF(DB289="","",CONCATENATE("Warband ",CZ289," ",DG288))</f>
        <v/>
      </c>
      <c r="DD288" s="172">
        <f t="shared" si="97"/>
        <v>1</v>
      </c>
      <c r="DG288" s="49" t="str">
        <f>CONCATENATE("   ",DH288,"/",DI288,IF(DH288&gt;DI288," !",""))</f>
        <v xml:space="preserve">   0/12</v>
      </c>
      <c r="DH288" s="172">
        <f t="shared" ref="DH288" si="101">INDEX($CB$1:$CU$1,CZ289)+DJ288</f>
        <v>0</v>
      </c>
      <c r="DI288" s="172">
        <f t="shared" ref="DI288" si="102">IF(OR(DB289=$CW$8,DB289=$CW$9,DB289=$CW$10),0,12)</f>
        <v>12</v>
      </c>
    </row>
    <row r="289" spans="104:108" x14ac:dyDescent="0.25">
      <c r="CZ289" s="172">
        <v>20</v>
      </c>
      <c r="DA289" s="172" t="s">
        <v>278</v>
      </c>
      <c r="DB289" s="32" t="str">
        <f>T(LOOKUP(CZ289,$DM$1:$EF$1,$DM$2:$EF$2))</f>
        <v/>
      </c>
      <c r="DD289" s="172">
        <f t="shared" si="97"/>
        <v>1</v>
      </c>
    </row>
    <row r="290" spans="104:108" x14ac:dyDescent="0.25">
      <c r="DA290" s="172">
        <v>1</v>
      </c>
      <c r="DB290" s="32" t="str">
        <f t="shared" ref="DB290:DB301" si="103">T(CONCATENATE(LOOKUP(DA290,CU$3:CU$80,BJ$3:BJ$80)," ",LOOKUP(DA290,CU$3:CU$80,$CA$3:$CA$80)))</f>
        <v xml:space="preserve"> </v>
      </c>
      <c r="DD290" s="172">
        <f t="shared" si="97"/>
        <v>1</v>
      </c>
    </row>
    <row r="291" spans="104:108" x14ac:dyDescent="0.25">
      <c r="DA291" s="172">
        <v>2</v>
      </c>
      <c r="DB291" s="32" t="str">
        <f t="shared" si="103"/>
        <v xml:space="preserve"> </v>
      </c>
      <c r="DD291" s="172">
        <f t="shared" si="97"/>
        <v>1</v>
      </c>
    </row>
    <row r="292" spans="104:108" x14ac:dyDescent="0.25">
      <c r="DA292" s="172">
        <v>3</v>
      </c>
      <c r="DB292" s="32" t="str">
        <f t="shared" si="103"/>
        <v xml:space="preserve"> </v>
      </c>
      <c r="DD292" s="172">
        <f t="shared" si="97"/>
        <v>1</v>
      </c>
    </row>
    <row r="293" spans="104:108" x14ac:dyDescent="0.25">
      <c r="DA293" s="172">
        <v>4</v>
      </c>
      <c r="DB293" s="32" t="str">
        <f t="shared" si="103"/>
        <v xml:space="preserve"> </v>
      </c>
      <c r="DD293" s="172">
        <f t="shared" si="97"/>
        <v>1</v>
      </c>
    </row>
    <row r="294" spans="104:108" x14ac:dyDescent="0.25">
      <c r="DA294" s="172">
        <v>5</v>
      </c>
      <c r="DB294" s="32" t="str">
        <f t="shared" si="103"/>
        <v xml:space="preserve"> </v>
      </c>
      <c r="DD294" s="172">
        <f t="shared" si="97"/>
        <v>1</v>
      </c>
    </row>
    <row r="295" spans="104:108" x14ac:dyDescent="0.25">
      <c r="DA295" s="172">
        <v>6</v>
      </c>
      <c r="DB295" s="32" t="str">
        <f t="shared" si="103"/>
        <v xml:space="preserve"> </v>
      </c>
      <c r="DD295" s="172">
        <f t="shared" si="97"/>
        <v>1</v>
      </c>
    </row>
    <row r="296" spans="104:108" x14ac:dyDescent="0.25">
      <c r="DA296" s="172">
        <v>7</v>
      </c>
      <c r="DB296" s="32" t="str">
        <f t="shared" si="103"/>
        <v xml:space="preserve"> </v>
      </c>
      <c r="DD296" s="172">
        <f t="shared" si="97"/>
        <v>1</v>
      </c>
    </row>
    <row r="297" spans="104:108" x14ac:dyDescent="0.25">
      <c r="DA297" s="172">
        <v>8</v>
      </c>
      <c r="DB297" s="32" t="str">
        <f t="shared" si="103"/>
        <v xml:space="preserve"> </v>
      </c>
      <c r="DD297" s="172">
        <f t="shared" si="97"/>
        <v>1</v>
      </c>
    </row>
    <row r="298" spans="104:108" x14ac:dyDescent="0.25">
      <c r="DA298" s="172">
        <v>9</v>
      </c>
      <c r="DB298" s="32" t="str">
        <f t="shared" si="103"/>
        <v xml:space="preserve"> </v>
      </c>
      <c r="DD298" s="172">
        <f t="shared" si="97"/>
        <v>1</v>
      </c>
    </row>
    <row r="299" spans="104:108" x14ac:dyDescent="0.25">
      <c r="DA299" s="172">
        <v>10</v>
      </c>
      <c r="DB299" s="32" t="str">
        <f t="shared" si="103"/>
        <v xml:space="preserve"> </v>
      </c>
      <c r="DD299" s="172">
        <f t="shared" si="97"/>
        <v>1</v>
      </c>
    </row>
    <row r="300" spans="104:108" x14ac:dyDescent="0.25">
      <c r="DA300" s="172">
        <v>11</v>
      </c>
      <c r="DB300" s="32" t="str">
        <f t="shared" si="103"/>
        <v xml:space="preserve"> </v>
      </c>
      <c r="DD300" s="172">
        <f t="shared" si="97"/>
        <v>1</v>
      </c>
    </row>
    <row r="301" spans="104:108" x14ac:dyDescent="0.25">
      <c r="DA301" s="172">
        <v>12</v>
      </c>
      <c r="DB301" s="32" t="str">
        <f t="shared" si="103"/>
        <v xml:space="preserve"> </v>
      </c>
      <c r="DD301" s="172">
        <f t="shared" si="97"/>
        <v>1</v>
      </c>
    </row>
    <row r="302" spans="104:108" x14ac:dyDescent="0.25">
      <c r="DD302" s="172">
        <f t="shared" si="97"/>
        <v>1</v>
      </c>
    </row>
  </sheetData>
  <mergeCells count="2">
    <mergeCell ref="BV1:BW1"/>
    <mergeCell ref="BX1:BZ1"/>
  </mergeCells>
  <phoneticPr fontId="11" type="noConversion"/>
  <conditionalFormatting sqref="D3:E6">
    <cfRule type="cellIs" dxfId="437" priority="8" stopIfTrue="1" operator="equal">
      <formula>1</formula>
    </cfRule>
  </conditionalFormatting>
  <conditionalFormatting sqref="F6">
    <cfRule type="cellIs" dxfId="436" priority="7" stopIfTrue="1" operator="equal">
      <formula>1</formula>
    </cfRule>
  </conditionalFormatting>
  <conditionalFormatting sqref="AC6:AC8">
    <cfRule type="cellIs" dxfId="435" priority="6" stopIfTrue="1" operator="equal">
      <formula>1</formula>
    </cfRule>
  </conditionalFormatting>
  <conditionalFormatting sqref="AC5">
    <cfRule type="cellIs" dxfId="434" priority="5" stopIfTrue="1" operator="equal">
      <formula>1</formula>
    </cfRule>
  </conditionalFormatting>
  <conditionalFormatting sqref="AA4 AA7:AA8">
    <cfRule type="cellIs" dxfId="433" priority="119" stopIfTrue="1" operator="equal">
      <formula>#REF!</formula>
    </cfRule>
  </conditionalFormatting>
  <conditionalFormatting sqref="W3:W80">
    <cfRule type="containsText" dxfId="432" priority="4" stopIfTrue="1" operator="containsText" text="!">
      <formula>NOT(ISERROR(SEARCH("!",W3)))</formula>
    </cfRule>
  </conditionalFormatting>
  <conditionalFormatting sqref="W2">
    <cfRule type="cellIs" dxfId="431" priority="3" stopIfTrue="1" operator="lessThan">
      <formula>0</formula>
    </cfRule>
  </conditionalFormatting>
  <conditionalFormatting sqref="AA4">
    <cfRule type="expression" dxfId="430" priority="2">
      <formula>IF($R$6="",AA4,1)</formula>
    </cfRule>
  </conditionalFormatting>
  <conditionalFormatting sqref="AA7:AA8">
    <cfRule type="expression" dxfId="429" priority="1">
      <formula>IF($R$5="",AA7,1)</formula>
    </cfRule>
  </conditionalFormatting>
  <dataValidations count="1">
    <dataValidation type="whole" allowBlank="1" showInputMessage="1" showErrorMessage="1" error="You may only purchase each equipment once_x000a_Insert &quot;1&quot; to purchase the equipment" sqref="D3:E5 D6:F6 AC5:AC8">
      <formula1>0</formula1>
      <formula2>1</formula2>
    </dataValidation>
  </dataValidations>
  <hyperlinks>
    <hyperlink ref="A2" location="INDEX!A1" display="INDEX"/>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302"/>
  <sheetViews>
    <sheetView workbookViewId="0"/>
  </sheetViews>
  <sheetFormatPr defaultColWidth="9.140625" defaultRowHeight="15" x14ac:dyDescent="0.25"/>
  <cols>
    <col min="1" max="1" width="9.140625" style="15" customWidth="1"/>
    <col min="2" max="2" width="21" style="16" bestFit="1" customWidth="1"/>
    <col min="3" max="3" width="5.7109375" style="15" customWidth="1"/>
    <col min="4" max="12" width="2.85546875" style="15" customWidth="1"/>
    <col min="13" max="13" width="6.5703125" style="15" customWidth="1"/>
    <col min="14" max="18" width="3.7109375" style="15" bestFit="1" customWidth="1"/>
    <col min="19" max="19" width="9.140625" hidden="1"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37.140625" style="16" bestFit="1" customWidth="1"/>
    <col min="28" max="28" width="9" style="15" customWidth="1"/>
    <col min="29" max="77" width="2.7109375" style="15" customWidth="1"/>
    <col min="78" max="78" width="9.140625" style="15" customWidth="1"/>
    <col min="79" max="79" width="34.5703125" style="15" bestFit="1" customWidth="1"/>
    <col min="80" max="89" width="3.7109375" style="15" bestFit="1" customWidth="1"/>
    <col min="90" max="90" width="3.7109375" style="15" customWidth="1"/>
    <col min="91" max="91" width="24.85546875" style="15" customWidth="1"/>
    <col min="92" max="96" width="3.7109375" style="15" bestFit="1" customWidth="1"/>
    <col min="97" max="97" width="20.7109375" style="15" bestFit="1" customWidth="1"/>
    <col min="98" max="99" width="11" style="15" bestFit="1" customWidth="1"/>
    <col min="100" max="100" width="11.5703125" style="16" customWidth="1"/>
    <col min="101" max="101" width="37.42578125" style="15" customWidth="1"/>
    <col min="102" max="256" width="9.140625" style="15" customWidth="1"/>
    <col min="257" max="16384" width="9.140625" style="15"/>
  </cols>
  <sheetData>
    <row r="1" spans="1:108" x14ac:dyDescent="0.25">
      <c r="T1" s="36" t="s">
        <v>487</v>
      </c>
      <c r="U1" s="36" t="s">
        <v>64</v>
      </c>
      <c r="W1" s="36"/>
      <c r="Y1" s="36" t="s">
        <v>486</v>
      </c>
      <c r="Z1" s="36" t="s">
        <v>485</v>
      </c>
      <c r="CB1" s="226"/>
      <c r="CC1" s="226"/>
      <c r="CD1" s="226"/>
      <c r="CE1" s="226"/>
      <c r="CF1" s="226"/>
      <c r="CG1" s="226" t="s">
        <v>279</v>
      </c>
      <c r="CH1" s="226"/>
      <c r="CI1" s="226"/>
      <c r="CJ1" s="226"/>
      <c r="CK1" s="226"/>
    </row>
    <row r="2" spans="1:108" s="14" customFormat="1" ht="132" x14ac:dyDescent="0.25">
      <c r="A2" s="161" t="s">
        <v>2630</v>
      </c>
      <c r="B2" s="17"/>
      <c r="D2" s="117" t="s">
        <v>231</v>
      </c>
      <c r="E2" s="18" t="s">
        <v>32</v>
      </c>
      <c r="F2" s="18" t="s">
        <v>233</v>
      </c>
      <c r="G2" s="18" t="s">
        <v>129</v>
      </c>
      <c r="H2" s="18" t="s">
        <v>235</v>
      </c>
      <c r="I2" s="18" t="s">
        <v>101</v>
      </c>
      <c r="J2" s="18" t="s">
        <v>33</v>
      </c>
      <c r="K2" s="18" t="s">
        <v>238</v>
      </c>
      <c r="L2" s="18" t="s">
        <v>239</v>
      </c>
      <c r="M2" s="14" t="s">
        <v>64</v>
      </c>
      <c r="N2" s="18" t="s">
        <v>258</v>
      </c>
      <c r="O2" s="18" t="s">
        <v>259</v>
      </c>
      <c r="P2" s="18" t="s">
        <v>260</v>
      </c>
      <c r="Q2" s="18" t="s">
        <v>261</v>
      </c>
      <c r="R2" s="18" t="s">
        <v>262</v>
      </c>
      <c r="T2" s="37">
        <f>SUM(N3:R14)</f>
        <v>0</v>
      </c>
      <c r="U2" s="37">
        <f>SUM(M3:M14)</f>
        <v>0</v>
      </c>
      <c r="W2" s="37"/>
      <c r="Y2" s="37">
        <f>GoodUnits</f>
        <v>0</v>
      </c>
      <c r="Z2" s="37">
        <f>GoodPoints</f>
        <v>0</v>
      </c>
      <c r="AA2" s="17"/>
      <c r="AC2" s="18"/>
      <c r="AD2" s="18"/>
      <c r="AE2" s="18"/>
      <c r="AF2" s="18"/>
      <c r="AG2" s="18"/>
      <c r="AH2" s="18"/>
      <c r="AI2" s="18"/>
      <c r="AJ2" s="18"/>
      <c r="CB2" s="18" t="s">
        <v>258</v>
      </c>
      <c r="CC2" s="18" t="s">
        <v>259</v>
      </c>
      <c r="CD2" s="18" t="s">
        <v>260</v>
      </c>
      <c r="CE2" s="18" t="s">
        <v>261</v>
      </c>
      <c r="CF2" s="18" t="s">
        <v>262</v>
      </c>
      <c r="CG2" s="18" t="s">
        <v>258</v>
      </c>
      <c r="CH2" s="18" t="s">
        <v>259</v>
      </c>
      <c r="CI2" s="18" t="s">
        <v>260</v>
      </c>
      <c r="CJ2" s="18" t="s">
        <v>261</v>
      </c>
      <c r="CK2" s="18" t="s">
        <v>262</v>
      </c>
      <c r="CL2" s="18"/>
      <c r="CM2" s="18"/>
      <c r="CN2" s="18" t="s">
        <v>258</v>
      </c>
      <c r="CO2" s="18" t="s">
        <v>259</v>
      </c>
      <c r="CP2" s="18" t="s">
        <v>260</v>
      </c>
      <c r="CQ2" s="18" t="s">
        <v>261</v>
      </c>
      <c r="CR2" s="18" t="s">
        <v>262</v>
      </c>
      <c r="CV2" s="17"/>
      <c r="CY2" s="14" t="s">
        <v>280</v>
      </c>
    </row>
    <row r="3" spans="1:108" x14ac:dyDescent="0.25">
      <c r="B3" s="16" t="s">
        <v>230</v>
      </c>
      <c r="C3" s="15">
        <v>170</v>
      </c>
      <c r="D3" s="21"/>
      <c r="E3" s="21"/>
      <c r="F3" s="21"/>
      <c r="G3" s="19"/>
      <c r="H3" s="19"/>
      <c r="I3" s="19"/>
      <c r="J3" s="19"/>
      <c r="K3" s="19"/>
      <c r="L3" s="19"/>
      <c r="M3" s="15">
        <f>SUM(N3:R3)*(C3+25*D3+10*E3+15*F3)</f>
        <v>0</v>
      </c>
      <c r="N3" s="28"/>
      <c r="O3" s="29"/>
      <c r="P3" s="29"/>
      <c r="Q3" s="29"/>
      <c r="R3" s="30"/>
      <c r="T3" s="47"/>
      <c r="U3" s="13"/>
      <c r="V3" s="5"/>
      <c r="W3" s="5" t="str">
        <f t="shared" ref="W3:W66" si="0">T(LOOKUP(CZ3,$CY$3:$CY$302,$CW$3:$CW$302))</f>
        <v/>
      </c>
      <c r="X3" s="5"/>
      <c r="Y3" s="5"/>
      <c r="Z3" s="5"/>
      <c r="CA3" s="38" t="str">
        <f>IF(M3=0,"-",CONCATENATE(B3,IF(SUM(D3:L3)=0,""," with "),IF(D3=1,D$2,""),IF(D3=1,"; ",""),IF(E3=1,E$2,""),IF(E3=1,"; ",""),IF(F3=1,F$2,""),IF(F3=1,"; ",""),IF(G3=1,G$2,""),IF(G3=1,"; ",""),IF(H3=1,H$2,""),IF(H3=1,"; ",""),IF(I3=1,I$2,""),IF(I3=1,"; ",""),IF(J3=1,J$2,""),IF(J3=1,"; ",""),IF(K3=1,K$2,""),IF(K3=1,"; ",""),IF(L3=1,L$2,""),IF(L3=1,"; ","")))</f>
        <v>-</v>
      </c>
      <c r="CB3" s="38" t="str">
        <f t="shared" ref="CB3:CB14" si="1">IF(N3=0,"",N3)</f>
        <v/>
      </c>
      <c r="CC3" s="38" t="str">
        <f t="shared" ref="CC3:CC14" si="2">IF(O3=0,"",O3)</f>
        <v/>
      </c>
      <c r="CD3" s="38" t="str">
        <f t="shared" ref="CD3:CD14" si="3">IF(P3=0,"",P3)</f>
        <v/>
      </c>
      <c r="CE3" s="38" t="str">
        <f t="shared" ref="CE3:CE14" si="4">IF(Q3=0,"",Q3)</f>
        <v/>
      </c>
      <c r="CF3" s="38" t="str">
        <f t="shared" ref="CF3:CF14" si="5">IF(R3=0,"",R3)</f>
        <v/>
      </c>
      <c r="CG3" s="15">
        <v>1</v>
      </c>
      <c r="CH3" s="15">
        <v>1</v>
      </c>
      <c r="CI3" s="15">
        <v>1</v>
      </c>
      <c r="CJ3" s="15">
        <v>1</v>
      </c>
      <c r="CK3" s="15">
        <v>1</v>
      </c>
      <c r="CM3" s="15" t="str">
        <f>B3</f>
        <v>Gandalf the Grey</v>
      </c>
      <c r="CN3" s="48">
        <f>N3</f>
        <v>0</v>
      </c>
      <c r="CO3" s="48">
        <f>O3</f>
        <v>0</v>
      </c>
      <c r="CP3" s="48">
        <f>P3</f>
        <v>0</v>
      </c>
      <c r="CQ3" s="48">
        <f>Q3</f>
        <v>0</v>
      </c>
      <c r="CR3" s="48">
        <f>R3</f>
        <v>0</v>
      </c>
      <c r="CV3" s="15"/>
      <c r="CW3" s="32" t="str">
        <f>IF(CW4="","",CONCATENATE("Warband ",CU4," ",DB3))</f>
        <v/>
      </c>
      <c r="CY3" s="15">
        <v>1</v>
      </c>
      <c r="CZ3" s="15">
        <v>1</v>
      </c>
      <c r="DB3" s="49" t="str">
        <f>CN20</f>
        <v/>
      </c>
      <c r="DD3" s="16"/>
    </row>
    <row r="4" spans="1:108" x14ac:dyDescent="0.25">
      <c r="B4" s="16" t="s">
        <v>232</v>
      </c>
      <c r="C4" s="15">
        <v>220</v>
      </c>
      <c r="D4" s="20"/>
      <c r="E4" s="20"/>
      <c r="F4" s="21"/>
      <c r="G4" s="21"/>
      <c r="H4" s="20"/>
      <c r="I4" s="20"/>
      <c r="J4" s="20"/>
      <c r="K4" s="20"/>
      <c r="L4" s="20"/>
      <c r="M4" s="15">
        <f>SUM(N4:R4)*(C4+15*F4+10*G4)</f>
        <v>0</v>
      </c>
      <c r="N4" s="28"/>
      <c r="O4" s="29"/>
      <c r="P4" s="29"/>
      <c r="Q4" s="29"/>
      <c r="R4" s="30"/>
      <c r="T4" s="47"/>
      <c r="U4" s="13"/>
      <c r="V4" s="5"/>
      <c r="W4" s="5" t="str">
        <f t="shared" si="0"/>
        <v/>
      </c>
      <c r="X4" s="5"/>
      <c r="Y4" s="5"/>
      <c r="Z4" s="5"/>
      <c r="CA4" s="38" t="str">
        <f t="shared" ref="CA4:CA14" si="6">IF(M4=0,"-",CONCATENATE(B4,IF(SUM(D4:L4)=0,""," with "),IF(D4=1,D$2,""),IF(D4=1,"; ",""),IF(E4=1,E$2,""),IF(E4=1,"; ",""),IF(F4=1,F$2,""),IF(F4=1,"; ",""),IF(G4=1,G$2,""),IF(G4=1,"; ",""),IF(H4=1,H$2,""),IF(H4=1,"; ",""),IF(I4=1,I$2,""),IF(I4=1,"; ",""),IF(J4=1,J$2,""),IF(J4=1,"; ",""),IF(K4=1,K$2,""),IF(K4=1,"; ",""),IF(L4=1,L$2,""),IF(L4=1,"; ","")))</f>
        <v>-</v>
      </c>
      <c r="CB4" s="38" t="str">
        <f t="shared" si="1"/>
        <v/>
      </c>
      <c r="CC4" s="38" t="str">
        <f t="shared" si="2"/>
        <v/>
      </c>
      <c r="CD4" s="38" t="str">
        <f t="shared" si="3"/>
        <v/>
      </c>
      <c r="CE4" s="38" t="str">
        <f t="shared" si="4"/>
        <v/>
      </c>
      <c r="CF4" s="38" t="str">
        <f t="shared" si="5"/>
        <v/>
      </c>
      <c r="CG4" s="15">
        <f t="shared" ref="CG4:CG15" si="7">IF(CB3="",CG3,CG3+1)</f>
        <v>1</v>
      </c>
      <c r="CH4" s="15">
        <f t="shared" ref="CH4:CH15" si="8">IF(CC3="",CH3,CH3+1)</f>
        <v>1</v>
      </c>
      <c r="CI4" s="15">
        <f t="shared" ref="CI4:CI15" si="9">IF(CD3="",CI3,CI3+1)</f>
        <v>1</v>
      </c>
      <c r="CJ4" s="15">
        <f t="shared" ref="CJ4:CJ15" si="10">IF(CE3="",CJ3,CJ3+1)</f>
        <v>1</v>
      </c>
      <c r="CK4" s="15">
        <f t="shared" ref="CK4:CK15" si="11">IF(CF3="",CK3,CK3+1)</f>
        <v>1</v>
      </c>
      <c r="CM4" s="15" t="str">
        <f t="shared" ref="CM4:CM14" si="12">B4</f>
        <v>Gandalf the White</v>
      </c>
      <c r="CN4" s="48">
        <f t="shared" ref="CN4:CN14" si="13">N4</f>
        <v>0</v>
      </c>
      <c r="CO4" s="48">
        <f t="shared" ref="CO4:CO14" si="14">O4</f>
        <v>0</v>
      </c>
      <c r="CP4" s="48">
        <f t="shared" ref="CP4:CP14" si="15">P4</f>
        <v>0</v>
      </c>
      <c r="CQ4" s="48">
        <f t="shared" ref="CQ4:CQ14" si="16">Q4</f>
        <v>0</v>
      </c>
      <c r="CR4" s="48">
        <f t="shared" ref="CR4:CR14" si="17">R4</f>
        <v>0</v>
      </c>
      <c r="CU4" s="15">
        <v>1</v>
      </c>
      <c r="CV4" s="15">
        <v>1</v>
      </c>
      <c r="CW4" s="32" t="str">
        <f>T(LOOKUP(CV4,CG$3:CG$80,$CA$3:$CA$80))</f>
        <v/>
      </c>
      <c r="CY4" s="15">
        <f>IF(OR(CW3="",CW3=" "),CY3,CY3+1)</f>
        <v>1</v>
      </c>
      <c r="CZ4" s="15">
        <v>2</v>
      </c>
      <c r="DD4" s="16"/>
    </row>
    <row r="5" spans="1:108" x14ac:dyDescent="0.25">
      <c r="B5" s="16" t="s">
        <v>234</v>
      </c>
      <c r="C5" s="15">
        <v>175</v>
      </c>
      <c r="D5" s="19"/>
      <c r="E5" s="21"/>
      <c r="F5" s="19"/>
      <c r="G5" s="21"/>
      <c r="H5" s="21"/>
      <c r="I5" s="21"/>
      <c r="J5" s="21"/>
      <c r="K5" s="19"/>
      <c r="L5" s="19"/>
      <c r="M5" s="15">
        <f>SUM(N5:R5)*(C5+10*(E5+G5)+75*H5+5*(I5+J5))</f>
        <v>0</v>
      </c>
      <c r="N5" s="28"/>
      <c r="O5" s="29"/>
      <c r="P5" s="29"/>
      <c r="Q5" s="29"/>
      <c r="R5" s="30"/>
      <c r="T5" s="47"/>
      <c r="U5" s="13"/>
      <c r="V5" s="5"/>
      <c r="W5" s="5" t="str">
        <f t="shared" si="0"/>
        <v/>
      </c>
      <c r="X5" s="5"/>
      <c r="Y5" s="5"/>
      <c r="Z5" s="5"/>
      <c r="CA5" s="38" t="str">
        <f t="shared" si="6"/>
        <v>-</v>
      </c>
      <c r="CB5" s="38" t="str">
        <f t="shared" si="1"/>
        <v/>
      </c>
      <c r="CC5" s="38" t="str">
        <f t="shared" si="2"/>
        <v/>
      </c>
      <c r="CD5" s="38" t="str">
        <f t="shared" si="3"/>
        <v/>
      </c>
      <c r="CE5" s="38" t="str">
        <f t="shared" si="4"/>
        <v/>
      </c>
      <c r="CF5" s="38" t="str">
        <f t="shared" si="5"/>
        <v/>
      </c>
      <c r="CG5" s="15">
        <f t="shared" si="7"/>
        <v>1</v>
      </c>
      <c r="CH5" s="15">
        <f t="shared" si="8"/>
        <v>1</v>
      </c>
      <c r="CI5" s="15">
        <f t="shared" si="9"/>
        <v>1</v>
      </c>
      <c r="CJ5" s="15">
        <f t="shared" si="10"/>
        <v>1</v>
      </c>
      <c r="CK5" s="15">
        <f t="shared" si="11"/>
        <v>1</v>
      </c>
      <c r="CM5" s="15" t="str">
        <f t="shared" si="12"/>
        <v>Aragorn - Strider</v>
      </c>
      <c r="CN5" s="48">
        <f t="shared" si="13"/>
        <v>0</v>
      </c>
      <c r="CO5" s="48">
        <f t="shared" si="14"/>
        <v>0</v>
      </c>
      <c r="CP5" s="48">
        <f t="shared" si="15"/>
        <v>0</v>
      </c>
      <c r="CQ5" s="48">
        <f t="shared" si="16"/>
        <v>0</v>
      </c>
      <c r="CR5" s="48">
        <f t="shared" si="17"/>
        <v>0</v>
      </c>
      <c r="CV5" s="15">
        <v>2</v>
      </c>
      <c r="CW5" s="32" t="str">
        <f t="shared" ref="CW5:CW13" si="18">T(LOOKUP(CV5,CG$3:CG$80,$CA$3:$CA$80))</f>
        <v/>
      </c>
      <c r="CY5" s="15">
        <f t="shared" ref="CY5:CY68" si="19">IF(OR(CW4="",CW4=" "),CY4,CY4+1)</f>
        <v>1</v>
      </c>
      <c r="CZ5" s="15">
        <v>3</v>
      </c>
      <c r="DD5" s="16"/>
    </row>
    <row r="6" spans="1:108" x14ac:dyDescent="0.25">
      <c r="B6" s="16" t="s">
        <v>236</v>
      </c>
      <c r="C6" s="15">
        <v>105</v>
      </c>
      <c r="D6" s="20"/>
      <c r="E6" s="21"/>
      <c r="F6" s="20"/>
      <c r="G6" s="21"/>
      <c r="H6" s="20"/>
      <c r="I6" s="20"/>
      <c r="J6" s="20"/>
      <c r="K6" s="20"/>
      <c r="L6" s="20"/>
      <c r="M6" s="15">
        <f>SUM(N6:R6)*(C6+10*(E6+G6))</f>
        <v>0</v>
      </c>
      <c r="N6" s="28"/>
      <c r="O6" s="29"/>
      <c r="P6" s="29"/>
      <c r="Q6" s="29"/>
      <c r="R6" s="30"/>
      <c r="T6" s="47"/>
      <c r="U6" s="13"/>
      <c r="V6" s="5"/>
      <c r="W6" s="5" t="str">
        <f t="shared" si="0"/>
        <v/>
      </c>
      <c r="X6" s="5"/>
      <c r="Y6" s="5"/>
      <c r="Z6" s="5"/>
      <c r="CA6" s="38" t="str">
        <f t="shared" si="6"/>
        <v>-</v>
      </c>
      <c r="CB6" s="38" t="str">
        <f t="shared" si="1"/>
        <v/>
      </c>
      <c r="CC6" s="38" t="str">
        <f t="shared" si="2"/>
        <v/>
      </c>
      <c r="CD6" s="38" t="str">
        <f t="shared" si="3"/>
        <v/>
      </c>
      <c r="CE6" s="38" t="str">
        <f t="shared" si="4"/>
        <v/>
      </c>
      <c r="CF6" s="38" t="str">
        <f t="shared" si="5"/>
        <v/>
      </c>
      <c r="CG6" s="15">
        <f t="shared" si="7"/>
        <v>1</v>
      </c>
      <c r="CH6" s="15">
        <f t="shared" si="8"/>
        <v>1</v>
      </c>
      <c r="CI6" s="15">
        <f t="shared" si="9"/>
        <v>1</v>
      </c>
      <c r="CJ6" s="15">
        <f t="shared" si="10"/>
        <v>1</v>
      </c>
      <c r="CK6" s="15">
        <f t="shared" si="11"/>
        <v>1</v>
      </c>
      <c r="CM6" s="15" t="str">
        <f t="shared" si="12"/>
        <v>Boromir of Gondor</v>
      </c>
      <c r="CN6" s="48">
        <f t="shared" si="13"/>
        <v>0</v>
      </c>
      <c r="CO6" s="48">
        <f t="shared" si="14"/>
        <v>0</v>
      </c>
      <c r="CP6" s="48">
        <f t="shared" si="15"/>
        <v>0</v>
      </c>
      <c r="CQ6" s="48">
        <f t="shared" si="16"/>
        <v>0</v>
      </c>
      <c r="CR6" s="48">
        <f t="shared" si="17"/>
        <v>0</v>
      </c>
      <c r="CV6" s="15">
        <v>3</v>
      </c>
      <c r="CW6" s="32" t="str">
        <f t="shared" si="18"/>
        <v/>
      </c>
      <c r="CY6" s="15">
        <f t="shared" si="19"/>
        <v>1</v>
      </c>
      <c r="CZ6" s="15">
        <v>4</v>
      </c>
      <c r="DD6" s="16"/>
    </row>
    <row r="7" spans="1:108" x14ac:dyDescent="0.25">
      <c r="B7" s="16" t="s">
        <v>167</v>
      </c>
      <c r="C7" s="15">
        <v>90</v>
      </c>
      <c r="D7" s="19"/>
      <c r="E7" s="21"/>
      <c r="F7" s="19"/>
      <c r="G7" s="21"/>
      <c r="H7" s="19"/>
      <c r="I7" s="21"/>
      <c r="J7" s="19"/>
      <c r="K7" s="19"/>
      <c r="L7" s="19"/>
      <c r="M7" s="15">
        <f>SUM(N7:R7)*(C7+10*(E7+G7)+5*I7)</f>
        <v>0</v>
      </c>
      <c r="N7" s="28"/>
      <c r="O7" s="29"/>
      <c r="P7" s="29"/>
      <c r="Q7" s="29"/>
      <c r="R7" s="30"/>
      <c r="T7" s="47"/>
      <c r="U7" s="13"/>
      <c r="V7" s="5"/>
      <c r="W7" s="5" t="str">
        <f t="shared" si="0"/>
        <v/>
      </c>
      <c r="X7" s="5"/>
      <c r="Y7" s="5"/>
      <c r="Z7" s="5"/>
      <c r="CA7" s="38" t="str">
        <f t="shared" si="6"/>
        <v>-</v>
      </c>
      <c r="CB7" s="38" t="str">
        <f t="shared" si="1"/>
        <v/>
      </c>
      <c r="CC7" s="38" t="str">
        <f t="shared" si="2"/>
        <v/>
      </c>
      <c r="CD7" s="38" t="str">
        <f t="shared" si="3"/>
        <v/>
      </c>
      <c r="CE7" s="38" t="str">
        <f t="shared" si="4"/>
        <v/>
      </c>
      <c r="CF7" s="38" t="str">
        <f t="shared" si="5"/>
        <v/>
      </c>
      <c r="CG7" s="15">
        <f t="shared" si="7"/>
        <v>1</v>
      </c>
      <c r="CH7" s="15">
        <f t="shared" si="8"/>
        <v>1</v>
      </c>
      <c r="CI7" s="15">
        <f t="shared" si="9"/>
        <v>1</v>
      </c>
      <c r="CJ7" s="15">
        <f t="shared" si="10"/>
        <v>1</v>
      </c>
      <c r="CK7" s="15">
        <f t="shared" si="11"/>
        <v>1</v>
      </c>
      <c r="CM7" s="15" t="str">
        <f t="shared" si="12"/>
        <v>Legolas</v>
      </c>
      <c r="CN7" s="48">
        <f t="shared" si="13"/>
        <v>0</v>
      </c>
      <c r="CO7" s="48">
        <f t="shared" si="14"/>
        <v>0</v>
      </c>
      <c r="CP7" s="48">
        <f t="shared" si="15"/>
        <v>0</v>
      </c>
      <c r="CQ7" s="48">
        <f t="shared" si="16"/>
        <v>0</v>
      </c>
      <c r="CR7" s="48">
        <f t="shared" si="17"/>
        <v>0</v>
      </c>
      <c r="CV7" s="15">
        <v>4</v>
      </c>
      <c r="CW7" s="32" t="str">
        <f t="shared" si="18"/>
        <v/>
      </c>
      <c r="CY7" s="15">
        <f t="shared" si="19"/>
        <v>1</v>
      </c>
      <c r="CZ7" s="15">
        <v>5</v>
      </c>
      <c r="DD7" s="16"/>
    </row>
    <row r="8" spans="1:108" x14ac:dyDescent="0.25">
      <c r="B8" s="16" t="s">
        <v>237</v>
      </c>
      <c r="C8" s="15">
        <v>60</v>
      </c>
      <c r="D8" s="20"/>
      <c r="E8" s="20"/>
      <c r="F8" s="20"/>
      <c r="G8" s="21"/>
      <c r="H8" s="20"/>
      <c r="I8" s="20"/>
      <c r="J8" s="20"/>
      <c r="K8" s="21"/>
      <c r="L8" s="21"/>
      <c r="M8" s="15">
        <f>SUM(N8:R8)*(C8+10*G8+25*K8+15*L8)</f>
        <v>0</v>
      </c>
      <c r="N8" s="28"/>
      <c r="O8" s="29"/>
      <c r="P8" s="29"/>
      <c r="Q8" s="29"/>
      <c r="R8" s="30"/>
      <c r="T8" s="47"/>
      <c r="U8" s="13"/>
      <c r="V8" s="5"/>
      <c r="W8" s="5" t="str">
        <f t="shared" si="0"/>
        <v/>
      </c>
      <c r="X8" s="5"/>
      <c r="Y8" s="5"/>
      <c r="Z8" s="5"/>
      <c r="CA8" s="38" t="str">
        <f t="shared" si="6"/>
        <v>-</v>
      </c>
      <c r="CB8" s="38" t="str">
        <f t="shared" si="1"/>
        <v/>
      </c>
      <c r="CC8" s="38" t="str">
        <f t="shared" si="2"/>
        <v/>
      </c>
      <c r="CD8" s="38" t="str">
        <f t="shared" si="3"/>
        <v/>
      </c>
      <c r="CE8" s="38" t="str">
        <f t="shared" si="4"/>
        <v/>
      </c>
      <c r="CF8" s="38" t="str">
        <f t="shared" si="5"/>
        <v/>
      </c>
      <c r="CG8" s="15">
        <f t="shared" si="7"/>
        <v>1</v>
      </c>
      <c r="CH8" s="15">
        <f t="shared" si="8"/>
        <v>1</v>
      </c>
      <c r="CI8" s="15">
        <f t="shared" si="9"/>
        <v>1</v>
      </c>
      <c r="CJ8" s="15">
        <f t="shared" si="10"/>
        <v>1</v>
      </c>
      <c r="CK8" s="15">
        <f t="shared" si="11"/>
        <v>1</v>
      </c>
      <c r="CM8" s="15" t="str">
        <f t="shared" si="12"/>
        <v>Frodo</v>
      </c>
      <c r="CN8" s="48">
        <f t="shared" si="13"/>
        <v>0</v>
      </c>
      <c r="CO8" s="48">
        <f t="shared" si="14"/>
        <v>0</v>
      </c>
      <c r="CP8" s="48">
        <f t="shared" si="15"/>
        <v>0</v>
      </c>
      <c r="CQ8" s="48">
        <f t="shared" si="16"/>
        <v>0</v>
      </c>
      <c r="CR8" s="48">
        <f t="shared" si="17"/>
        <v>0</v>
      </c>
      <c r="CV8" s="15">
        <v>5</v>
      </c>
      <c r="CW8" s="32" t="str">
        <f t="shared" si="18"/>
        <v/>
      </c>
      <c r="CY8" s="15">
        <f t="shared" si="19"/>
        <v>1</v>
      </c>
      <c r="CZ8" s="15">
        <v>6</v>
      </c>
      <c r="DD8" s="16"/>
    </row>
    <row r="9" spans="1:108" x14ac:dyDescent="0.25">
      <c r="B9" s="16" t="s">
        <v>195</v>
      </c>
      <c r="C9" s="15">
        <v>90</v>
      </c>
      <c r="D9" s="19"/>
      <c r="E9" s="19"/>
      <c r="F9" s="19"/>
      <c r="G9" s="21"/>
      <c r="H9" s="19"/>
      <c r="I9" s="19"/>
      <c r="J9" s="19"/>
      <c r="K9" s="19"/>
      <c r="L9" s="19"/>
      <c r="M9" s="15">
        <f>SUM(N9:R9)*(C9+10*G9)</f>
        <v>0</v>
      </c>
      <c r="N9" s="28"/>
      <c r="O9" s="29"/>
      <c r="P9" s="29"/>
      <c r="Q9" s="29"/>
      <c r="R9" s="30"/>
      <c r="T9" s="47"/>
      <c r="U9" s="13"/>
      <c r="V9" s="5"/>
      <c r="W9" s="5" t="str">
        <f t="shared" si="0"/>
        <v/>
      </c>
      <c r="X9" s="5"/>
      <c r="Y9" s="5"/>
      <c r="Z9" s="5"/>
      <c r="CA9" s="38" t="str">
        <f t="shared" si="6"/>
        <v>-</v>
      </c>
      <c r="CB9" s="38" t="str">
        <f t="shared" si="1"/>
        <v/>
      </c>
      <c r="CC9" s="38" t="str">
        <f t="shared" si="2"/>
        <v/>
      </c>
      <c r="CD9" s="38" t="str">
        <f t="shared" si="3"/>
        <v/>
      </c>
      <c r="CE9" s="38" t="str">
        <f t="shared" si="4"/>
        <v/>
      </c>
      <c r="CF9" s="38" t="str">
        <f t="shared" si="5"/>
        <v/>
      </c>
      <c r="CG9" s="15">
        <f t="shared" si="7"/>
        <v>1</v>
      </c>
      <c r="CH9" s="15">
        <f t="shared" si="8"/>
        <v>1</v>
      </c>
      <c r="CI9" s="15">
        <f t="shared" si="9"/>
        <v>1</v>
      </c>
      <c r="CJ9" s="15">
        <f t="shared" si="10"/>
        <v>1</v>
      </c>
      <c r="CK9" s="15">
        <f t="shared" si="11"/>
        <v>1</v>
      </c>
      <c r="CM9" s="15" t="str">
        <f t="shared" si="12"/>
        <v>Gimli, son of Glóin</v>
      </c>
      <c r="CN9" s="48">
        <f t="shared" si="13"/>
        <v>0</v>
      </c>
      <c r="CO9" s="48">
        <f t="shared" si="14"/>
        <v>0</v>
      </c>
      <c r="CP9" s="48">
        <f t="shared" si="15"/>
        <v>0</v>
      </c>
      <c r="CQ9" s="48">
        <f t="shared" si="16"/>
        <v>0</v>
      </c>
      <c r="CR9" s="48">
        <f t="shared" si="17"/>
        <v>0</v>
      </c>
      <c r="CV9" s="15">
        <v>6</v>
      </c>
      <c r="CW9" s="32" t="str">
        <f t="shared" si="18"/>
        <v/>
      </c>
      <c r="CY9" s="15">
        <f t="shared" si="19"/>
        <v>1</v>
      </c>
      <c r="CZ9" s="15">
        <v>7</v>
      </c>
      <c r="DD9" s="16"/>
    </row>
    <row r="10" spans="1:108" x14ac:dyDescent="0.25">
      <c r="B10" s="16" t="s">
        <v>240</v>
      </c>
      <c r="C10" s="15">
        <v>30</v>
      </c>
      <c r="D10" s="20"/>
      <c r="E10" s="20"/>
      <c r="F10" s="20"/>
      <c r="G10" s="21"/>
      <c r="H10" s="20"/>
      <c r="I10" s="20"/>
      <c r="J10" s="20"/>
      <c r="K10" s="20"/>
      <c r="L10" s="20"/>
      <c r="M10" s="15">
        <f>SUM(N10:R10)*(C10+10*G10)</f>
        <v>0</v>
      </c>
      <c r="N10" s="28"/>
      <c r="O10" s="29"/>
      <c r="P10" s="29"/>
      <c r="Q10" s="29"/>
      <c r="R10" s="30"/>
      <c r="T10" s="47"/>
      <c r="U10" s="13"/>
      <c r="V10" s="5"/>
      <c r="W10" s="5" t="str">
        <f t="shared" si="0"/>
        <v/>
      </c>
      <c r="X10" s="5"/>
      <c r="Y10" s="5"/>
      <c r="Z10" s="5"/>
      <c r="CA10" s="38" t="str">
        <f t="shared" si="6"/>
        <v>-</v>
      </c>
      <c r="CB10" s="38" t="str">
        <f t="shared" si="1"/>
        <v/>
      </c>
      <c r="CC10" s="38" t="str">
        <f t="shared" si="2"/>
        <v/>
      </c>
      <c r="CD10" s="38" t="str">
        <f t="shared" si="3"/>
        <v/>
      </c>
      <c r="CE10" s="38" t="str">
        <f t="shared" si="4"/>
        <v/>
      </c>
      <c r="CF10" s="38" t="str">
        <f t="shared" si="5"/>
        <v/>
      </c>
      <c r="CG10" s="15">
        <f t="shared" si="7"/>
        <v>1</v>
      </c>
      <c r="CH10" s="15">
        <f t="shared" si="8"/>
        <v>1</v>
      </c>
      <c r="CI10" s="15">
        <f t="shared" si="9"/>
        <v>1</v>
      </c>
      <c r="CJ10" s="15">
        <f t="shared" si="10"/>
        <v>1</v>
      </c>
      <c r="CK10" s="15">
        <f t="shared" si="11"/>
        <v>1</v>
      </c>
      <c r="CM10" s="15" t="str">
        <f t="shared" si="12"/>
        <v>Samwise Gamgee</v>
      </c>
      <c r="CN10" s="48">
        <f t="shared" si="13"/>
        <v>0</v>
      </c>
      <c r="CO10" s="48">
        <f t="shared" si="14"/>
        <v>0</v>
      </c>
      <c r="CP10" s="48">
        <f t="shared" si="15"/>
        <v>0</v>
      </c>
      <c r="CQ10" s="48">
        <f t="shared" si="16"/>
        <v>0</v>
      </c>
      <c r="CR10" s="48">
        <f t="shared" si="17"/>
        <v>0</v>
      </c>
      <c r="CV10" s="15">
        <v>7</v>
      </c>
      <c r="CW10" s="32" t="str">
        <f t="shared" si="18"/>
        <v/>
      </c>
      <c r="CY10" s="15">
        <f t="shared" si="19"/>
        <v>1</v>
      </c>
      <c r="CZ10" s="15">
        <v>8</v>
      </c>
      <c r="DD10" s="16"/>
    </row>
    <row r="11" spans="1:108" x14ac:dyDescent="0.25">
      <c r="B11" s="16" t="s">
        <v>241</v>
      </c>
      <c r="C11" s="15">
        <v>10</v>
      </c>
      <c r="D11" s="19"/>
      <c r="E11" s="19"/>
      <c r="F11" s="19"/>
      <c r="G11" s="21"/>
      <c r="H11" s="19"/>
      <c r="I11" s="19"/>
      <c r="J11" s="19"/>
      <c r="K11" s="19"/>
      <c r="L11" s="19"/>
      <c r="M11" s="15">
        <f>SUM(N11:R11)*(C11+10*G11)</f>
        <v>0</v>
      </c>
      <c r="N11" s="28"/>
      <c r="O11" s="29"/>
      <c r="P11" s="29"/>
      <c r="Q11" s="29"/>
      <c r="R11" s="30"/>
      <c r="T11" s="47"/>
      <c r="U11" s="13"/>
      <c r="V11" s="5"/>
      <c r="W11" s="5" t="str">
        <f t="shared" si="0"/>
        <v/>
      </c>
      <c r="X11" s="5"/>
      <c r="Y11" s="5"/>
      <c r="Z11" s="5"/>
      <c r="CA11" s="38" t="str">
        <f t="shared" si="6"/>
        <v>-</v>
      </c>
      <c r="CB11" s="38" t="str">
        <f t="shared" si="1"/>
        <v/>
      </c>
      <c r="CC11" s="38" t="str">
        <f t="shared" si="2"/>
        <v/>
      </c>
      <c r="CD11" s="38" t="str">
        <f t="shared" si="3"/>
        <v/>
      </c>
      <c r="CE11" s="38" t="str">
        <f t="shared" si="4"/>
        <v/>
      </c>
      <c r="CF11" s="38" t="str">
        <f t="shared" si="5"/>
        <v/>
      </c>
      <c r="CG11" s="15">
        <f t="shared" si="7"/>
        <v>1</v>
      </c>
      <c r="CH11" s="15">
        <f t="shared" si="8"/>
        <v>1</v>
      </c>
      <c r="CI11" s="15">
        <f t="shared" si="9"/>
        <v>1</v>
      </c>
      <c r="CJ11" s="15">
        <f t="shared" si="10"/>
        <v>1</v>
      </c>
      <c r="CK11" s="15">
        <f t="shared" si="11"/>
        <v>1</v>
      </c>
      <c r="CM11" s="15" t="str">
        <f t="shared" si="12"/>
        <v>Meriadoc Brandybuck</v>
      </c>
      <c r="CN11" s="48">
        <f t="shared" si="13"/>
        <v>0</v>
      </c>
      <c r="CO11" s="48">
        <f t="shared" si="14"/>
        <v>0</v>
      </c>
      <c r="CP11" s="48">
        <f t="shared" si="15"/>
        <v>0</v>
      </c>
      <c r="CQ11" s="48">
        <f t="shared" si="16"/>
        <v>0</v>
      </c>
      <c r="CR11" s="48">
        <f t="shared" si="17"/>
        <v>0</v>
      </c>
      <c r="CV11" s="15">
        <v>8</v>
      </c>
      <c r="CW11" s="32" t="str">
        <f t="shared" si="18"/>
        <v/>
      </c>
      <c r="CY11" s="15">
        <f t="shared" si="19"/>
        <v>1</v>
      </c>
      <c r="CZ11" s="15">
        <v>9</v>
      </c>
      <c r="DD11" s="16"/>
    </row>
    <row r="12" spans="1:108" x14ac:dyDescent="0.25">
      <c r="B12" s="16" t="s">
        <v>242</v>
      </c>
      <c r="C12" s="15">
        <v>10</v>
      </c>
      <c r="D12" s="20"/>
      <c r="E12" s="20"/>
      <c r="F12" s="20"/>
      <c r="G12" s="21"/>
      <c r="H12" s="20"/>
      <c r="I12" s="20"/>
      <c r="J12" s="20"/>
      <c r="K12" s="20"/>
      <c r="L12" s="20"/>
      <c r="M12" s="15">
        <f>SUM(N12:R12)*(C12+10*G12)</f>
        <v>0</v>
      </c>
      <c r="N12" s="28"/>
      <c r="O12" s="29"/>
      <c r="P12" s="29"/>
      <c r="Q12" s="29"/>
      <c r="R12" s="30"/>
      <c r="T12" s="47"/>
      <c r="U12" s="13"/>
      <c r="V12" s="5"/>
      <c r="W12" s="5" t="str">
        <f t="shared" si="0"/>
        <v/>
      </c>
      <c r="X12" s="5"/>
      <c r="Y12" s="5"/>
      <c r="Z12" s="5"/>
      <c r="CA12" s="38" t="str">
        <f t="shared" si="6"/>
        <v>-</v>
      </c>
      <c r="CB12" s="38" t="str">
        <f t="shared" si="1"/>
        <v/>
      </c>
      <c r="CC12" s="38" t="str">
        <f t="shared" si="2"/>
        <v/>
      </c>
      <c r="CD12" s="38" t="str">
        <f t="shared" si="3"/>
        <v/>
      </c>
      <c r="CE12" s="38" t="str">
        <f t="shared" si="4"/>
        <v/>
      </c>
      <c r="CF12" s="38" t="str">
        <f t="shared" si="5"/>
        <v/>
      </c>
      <c r="CG12" s="15">
        <f t="shared" si="7"/>
        <v>1</v>
      </c>
      <c r="CH12" s="15">
        <f t="shared" si="8"/>
        <v>1</v>
      </c>
      <c r="CI12" s="15">
        <f t="shared" si="9"/>
        <v>1</v>
      </c>
      <c r="CJ12" s="15">
        <f t="shared" si="10"/>
        <v>1</v>
      </c>
      <c r="CK12" s="15">
        <f t="shared" si="11"/>
        <v>1</v>
      </c>
      <c r="CM12" s="15" t="str">
        <f t="shared" si="12"/>
        <v>Peregrin Took</v>
      </c>
      <c r="CN12" s="48">
        <f t="shared" si="13"/>
        <v>0</v>
      </c>
      <c r="CO12" s="48">
        <f t="shared" si="14"/>
        <v>0</v>
      </c>
      <c r="CP12" s="48">
        <f t="shared" si="15"/>
        <v>0</v>
      </c>
      <c r="CQ12" s="48">
        <f t="shared" si="16"/>
        <v>0</v>
      </c>
      <c r="CR12" s="48">
        <f t="shared" si="17"/>
        <v>0</v>
      </c>
      <c r="CV12" s="15">
        <v>9</v>
      </c>
      <c r="CW12" s="32" t="str">
        <f t="shared" si="18"/>
        <v/>
      </c>
      <c r="CY12" s="15">
        <f t="shared" si="19"/>
        <v>1</v>
      </c>
      <c r="CZ12" s="15">
        <v>10</v>
      </c>
      <c r="DD12" s="16"/>
    </row>
    <row r="13" spans="1:108" x14ac:dyDescent="0.25">
      <c r="A13" s="15" t="s">
        <v>36</v>
      </c>
      <c r="B13" s="16" t="s">
        <v>243</v>
      </c>
      <c r="C13" s="15">
        <v>30</v>
      </c>
      <c r="D13" s="19"/>
      <c r="E13" s="19"/>
      <c r="F13" s="19"/>
      <c r="G13" s="19"/>
      <c r="H13" s="19"/>
      <c r="I13" s="19"/>
      <c r="J13" s="19"/>
      <c r="K13" s="19"/>
      <c r="L13" s="19"/>
      <c r="M13" s="15">
        <f>SUM(N13:R13)*(C13+25*D13+10*E13)</f>
        <v>0</v>
      </c>
      <c r="N13" s="28"/>
      <c r="O13" s="29"/>
      <c r="P13" s="29"/>
      <c r="Q13" s="29"/>
      <c r="R13" s="30"/>
      <c r="T13" s="47"/>
      <c r="U13" s="13"/>
      <c r="V13" s="5"/>
      <c r="W13" s="5" t="str">
        <f t="shared" si="0"/>
        <v/>
      </c>
      <c r="X13" s="5"/>
      <c r="Y13" s="5"/>
      <c r="Z13" s="5"/>
      <c r="CA13" s="38" t="str">
        <f t="shared" si="6"/>
        <v>-</v>
      </c>
      <c r="CB13" s="38" t="str">
        <f t="shared" si="1"/>
        <v/>
      </c>
      <c r="CC13" s="38" t="str">
        <f t="shared" si="2"/>
        <v/>
      </c>
      <c r="CD13" s="38" t="str">
        <f t="shared" si="3"/>
        <v/>
      </c>
      <c r="CE13" s="38" t="str">
        <f t="shared" si="4"/>
        <v/>
      </c>
      <c r="CF13" s="38" t="str">
        <f t="shared" si="5"/>
        <v/>
      </c>
      <c r="CG13" s="15">
        <f t="shared" si="7"/>
        <v>1</v>
      </c>
      <c r="CH13" s="15">
        <f t="shared" si="8"/>
        <v>1</v>
      </c>
      <c r="CI13" s="15">
        <f t="shared" si="9"/>
        <v>1</v>
      </c>
      <c r="CJ13" s="15">
        <f t="shared" si="10"/>
        <v>1</v>
      </c>
      <c r="CK13" s="15">
        <f t="shared" si="11"/>
        <v>1</v>
      </c>
      <c r="CM13" s="15" t="str">
        <f t="shared" si="12"/>
        <v>Bill the Pony</v>
      </c>
      <c r="CN13" s="48">
        <f t="shared" si="13"/>
        <v>0</v>
      </c>
      <c r="CO13" s="48">
        <f t="shared" si="14"/>
        <v>0</v>
      </c>
      <c r="CP13" s="48">
        <f t="shared" si="15"/>
        <v>0</v>
      </c>
      <c r="CQ13" s="48">
        <f t="shared" si="16"/>
        <v>0</v>
      </c>
      <c r="CR13" s="48">
        <f t="shared" si="17"/>
        <v>0</v>
      </c>
      <c r="CV13" s="15">
        <v>10</v>
      </c>
      <c r="CW13" s="32" t="str">
        <f t="shared" si="18"/>
        <v/>
      </c>
      <c r="CY13" s="15">
        <f t="shared" si="19"/>
        <v>1</v>
      </c>
      <c r="CZ13" s="15">
        <v>11</v>
      </c>
      <c r="DD13" s="16"/>
    </row>
    <row r="14" spans="1:108" x14ac:dyDescent="0.25">
      <c r="A14" s="15" t="s">
        <v>36</v>
      </c>
      <c r="B14" s="16" t="s">
        <v>244</v>
      </c>
      <c r="C14" s="15">
        <v>35</v>
      </c>
      <c r="D14" s="20"/>
      <c r="E14" s="20"/>
      <c r="F14" s="20"/>
      <c r="G14" s="20"/>
      <c r="H14" s="20"/>
      <c r="I14" s="20"/>
      <c r="J14" s="20"/>
      <c r="K14" s="20"/>
      <c r="L14" s="20"/>
      <c r="M14" s="15">
        <f>SUM(N14:R14)*(C14+25*D14+10*E14)</f>
        <v>0</v>
      </c>
      <c r="N14" s="28"/>
      <c r="O14" s="29"/>
      <c r="P14" s="29"/>
      <c r="Q14" s="29"/>
      <c r="R14" s="30"/>
      <c r="T14" s="47"/>
      <c r="U14" s="13"/>
      <c r="V14" s="5"/>
      <c r="W14" s="5" t="str">
        <f t="shared" si="0"/>
        <v/>
      </c>
      <c r="X14" s="5"/>
      <c r="Y14" s="5"/>
      <c r="Z14" s="5"/>
      <c r="CA14" s="38" t="str">
        <f t="shared" si="6"/>
        <v>-</v>
      </c>
      <c r="CB14" s="38" t="str">
        <f t="shared" si="1"/>
        <v/>
      </c>
      <c r="CC14" s="38" t="str">
        <f t="shared" si="2"/>
        <v/>
      </c>
      <c r="CD14" s="38" t="str">
        <f t="shared" si="3"/>
        <v/>
      </c>
      <c r="CE14" s="38" t="str">
        <f t="shared" si="4"/>
        <v/>
      </c>
      <c r="CF14" s="38" t="str">
        <f t="shared" si="5"/>
        <v/>
      </c>
      <c r="CG14" s="15">
        <f t="shared" si="7"/>
        <v>1</v>
      </c>
      <c r="CH14" s="15">
        <f t="shared" si="8"/>
        <v>1</v>
      </c>
      <c r="CI14" s="15">
        <f t="shared" si="9"/>
        <v>1</v>
      </c>
      <c r="CJ14" s="15">
        <f t="shared" si="10"/>
        <v>1</v>
      </c>
      <c r="CK14" s="15">
        <f t="shared" si="11"/>
        <v>1</v>
      </c>
      <c r="CM14" s="15" t="str">
        <f t="shared" si="12"/>
        <v>Sméagol</v>
      </c>
      <c r="CN14" s="48">
        <f t="shared" si="13"/>
        <v>0</v>
      </c>
      <c r="CO14" s="48">
        <f t="shared" si="14"/>
        <v>0</v>
      </c>
      <c r="CP14" s="48">
        <f t="shared" si="15"/>
        <v>0</v>
      </c>
      <c r="CQ14" s="48">
        <f t="shared" si="16"/>
        <v>0</v>
      </c>
      <c r="CR14" s="48">
        <f t="shared" si="17"/>
        <v>0</v>
      </c>
      <c r="CV14" s="15"/>
      <c r="CW14" s="15" t="str">
        <f>IF(CW3="","","----")</f>
        <v/>
      </c>
      <c r="CY14" s="15">
        <f t="shared" si="19"/>
        <v>1</v>
      </c>
      <c r="CZ14" s="15">
        <v>12</v>
      </c>
      <c r="DD14" s="16"/>
    </row>
    <row r="15" spans="1:108" x14ac:dyDescent="0.25">
      <c r="T15" s="5"/>
      <c r="U15" s="13"/>
      <c r="V15" s="5"/>
      <c r="W15" s="5" t="str">
        <f t="shared" si="0"/>
        <v/>
      </c>
      <c r="X15" s="5"/>
      <c r="Y15" s="5"/>
      <c r="Z15" s="5"/>
      <c r="CG15" s="15">
        <f t="shared" si="7"/>
        <v>1</v>
      </c>
      <c r="CH15" s="15">
        <f t="shared" si="8"/>
        <v>1</v>
      </c>
      <c r="CI15" s="15">
        <f t="shared" si="9"/>
        <v>1</v>
      </c>
      <c r="CJ15" s="15">
        <f t="shared" si="10"/>
        <v>1</v>
      </c>
      <c r="CK15" s="15">
        <f t="shared" si="11"/>
        <v>1</v>
      </c>
      <c r="CV15" s="15"/>
      <c r="CW15" s="32" t="str">
        <f>IF(CW16="","",CONCATENATE("Warband ",CU16," ",DB15))</f>
        <v/>
      </c>
      <c r="CY15" s="15">
        <f t="shared" si="19"/>
        <v>1</v>
      </c>
      <c r="CZ15" s="15">
        <v>13</v>
      </c>
      <c r="DB15" s="49" t="str">
        <f>CO20</f>
        <v/>
      </c>
      <c r="DD15" s="16"/>
    </row>
    <row r="16" spans="1:108" x14ac:dyDescent="0.25">
      <c r="T16" s="5"/>
      <c r="U16" s="13"/>
      <c r="V16" s="5"/>
      <c r="W16" s="5" t="str">
        <f t="shared" si="0"/>
        <v/>
      </c>
      <c r="X16" s="5"/>
      <c r="Y16" s="5"/>
      <c r="Z16" s="5"/>
      <c r="CN16" s="15">
        <f>IF(CN14=0,0,CN14-2*SUM(CN11:CN13,CN9,CN3:CN7))</f>
        <v>0</v>
      </c>
      <c r="CO16" s="15">
        <f>IF(CO14=0,0,CO14-2*SUM(CO11:CO13,CO9,CO3:CO7))</f>
        <v>0</v>
      </c>
      <c r="CP16" s="15">
        <f>IF(CP14=0,0,CP14-2*SUM(CP11:CP13,CP9,CP3:CP7))</f>
        <v>0</v>
      </c>
      <c r="CQ16" s="15">
        <f>IF(CQ14=0,0,CQ14-2*SUM(CQ11:CQ13,CQ9,CQ3:CQ7))</f>
        <v>0</v>
      </c>
      <c r="CR16" s="15">
        <f>IF(CR14=0,0,CR14-2*SUM(CR11:CR13,CR9,CR3:CR7))</f>
        <v>0</v>
      </c>
      <c r="CU16" s="15">
        <v>2</v>
      </c>
      <c r="CV16" s="15">
        <v>1</v>
      </c>
      <c r="CW16" s="32" t="str">
        <f>T(LOOKUP(CV16,CH$3:CH$80,$CA$3:$CA$80))</f>
        <v/>
      </c>
      <c r="CY16" s="15">
        <f t="shared" si="19"/>
        <v>1</v>
      </c>
      <c r="CZ16" s="15">
        <v>14</v>
      </c>
      <c r="DD16" s="16"/>
    </row>
    <row r="17" spans="20:108" x14ac:dyDescent="0.25">
      <c r="T17" s="5"/>
      <c r="U17" s="13"/>
      <c r="V17" s="5"/>
      <c r="W17" s="5" t="str">
        <f t="shared" si="0"/>
        <v/>
      </c>
      <c r="X17" s="5"/>
      <c r="Y17" s="5"/>
      <c r="Z17" s="5"/>
      <c r="CN17" s="15">
        <f>1-CN3-CN4</f>
        <v>1</v>
      </c>
      <c r="CO17" s="15">
        <f>1-CO3-CO4</f>
        <v>1</v>
      </c>
      <c r="CP17" s="15">
        <f>1-CP3-CP4</f>
        <v>1</v>
      </c>
      <c r="CQ17" s="15">
        <f>1-CQ3-CQ4</f>
        <v>1</v>
      </c>
      <c r="CR17" s="15">
        <f>1-CR3-CR4</f>
        <v>1</v>
      </c>
      <c r="CV17" s="15">
        <v>2</v>
      </c>
      <c r="CW17" s="32" t="str">
        <f t="shared" ref="CW17:CW25" si="20">T(LOOKUP(CV17,CH$3:CH$80,$CA$3:$CA$80))</f>
        <v/>
      </c>
      <c r="CY17" s="15">
        <f t="shared" si="19"/>
        <v>1</v>
      </c>
      <c r="CZ17" s="15">
        <v>15</v>
      </c>
      <c r="DD17" s="16"/>
    </row>
    <row r="18" spans="20:108" x14ac:dyDescent="0.25">
      <c r="T18" s="5"/>
      <c r="U18" s="13"/>
      <c r="V18" s="5"/>
      <c r="W18" s="5" t="str">
        <f t="shared" si="0"/>
        <v/>
      </c>
      <c r="X18" s="5"/>
      <c r="Y18" s="5"/>
      <c r="Z18" s="5"/>
      <c r="CN18" s="15">
        <f>IF(CN10=0,9-SUM(CN3:CN12)-9*CN13,10-SUM(CN3:CN13))</f>
        <v>9</v>
      </c>
      <c r="CO18" s="15">
        <f>IF(CO10=0,9-SUM(CO3:CO12)-9*CO13,10-SUM(CO3:CO13))</f>
        <v>9</v>
      </c>
      <c r="CP18" s="15">
        <f>IF(CP10=0,9-SUM(CP3:CP12)-9*CP13,10-SUM(CP3:CP13))</f>
        <v>9</v>
      </c>
      <c r="CQ18" s="15">
        <f>IF(CQ10=0,9-SUM(CQ3:CQ12)-9*CQ13,10-SUM(CQ3:CQ13))</f>
        <v>9</v>
      </c>
      <c r="CR18" s="15">
        <f>IF(CR10=0,9-SUM(CR3:CR12)-9*CR13,10-SUM(CR3:CR13))</f>
        <v>9</v>
      </c>
      <c r="CV18" s="15">
        <v>3</v>
      </c>
      <c r="CW18" s="32" t="str">
        <f t="shared" si="20"/>
        <v/>
      </c>
      <c r="CY18" s="15">
        <f t="shared" si="19"/>
        <v>1</v>
      </c>
      <c r="CZ18" s="15">
        <v>16</v>
      </c>
      <c r="DD18" s="16"/>
    </row>
    <row r="19" spans="20:108" x14ac:dyDescent="0.25">
      <c r="T19" s="5"/>
      <c r="U19" s="13"/>
      <c r="V19" s="5"/>
      <c r="W19" s="5" t="str">
        <f t="shared" si="0"/>
        <v/>
      </c>
      <c r="X19" s="5"/>
      <c r="Y19" s="5"/>
      <c r="Z19" s="5"/>
      <c r="CV19" s="15">
        <v>4</v>
      </c>
      <c r="CW19" s="32" t="str">
        <f t="shared" si="20"/>
        <v/>
      </c>
      <c r="CY19" s="15">
        <f t="shared" si="19"/>
        <v>1</v>
      </c>
      <c r="CZ19" s="15">
        <v>17</v>
      </c>
      <c r="DD19" s="16"/>
    </row>
    <row r="20" spans="20:108" x14ac:dyDescent="0.25">
      <c r="T20" s="5"/>
      <c r="U20" s="13"/>
      <c r="V20" s="5"/>
      <c r="W20" s="5" t="str">
        <f t="shared" si="0"/>
        <v/>
      </c>
      <c r="X20" s="5"/>
      <c r="Y20" s="5"/>
      <c r="Z20" s="5"/>
      <c r="CN20" s="49" t="str">
        <f>IF(MIN(CN16:CN18)&lt;0,"!","")</f>
        <v/>
      </c>
      <c r="CO20" s="49" t="str">
        <f>IF(MIN(CO16:CO18)&lt;0,"!","")</f>
        <v/>
      </c>
      <c r="CP20" s="49" t="str">
        <f>IF(MIN(CP16:CP18)&lt;0,"!","")</f>
        <v/>
      </c>
      <c r="CQ20" s="49" t="str">
        <f>IF(MIN(CQ16:CQ18)&lt;0,"!","")</f>
        <v/>
      </c>
      <c r="CR20" s="49" t="str">
        <f>IF(MIN(CR16:CR18)&lt;0,"!","")</f>
        <v/>
      </c>
      <c r="CV20" s="15">
        <v>5</v>
      </c>
      <c r="CW20" s="32" t="str">
        <f t="shared" si="20"/>
        <v/>
      </c>
      <c r="CY20" s="15">
        <f t="shared" si="19"/>
        <v>1</v>
      </c>
      <c r="CZ20" s="15">
        <v>18</v>
      </c>
      <c r="DD20" s="16"/>
    </row>
    <row r="21" spans="20:108" x14ac:dyDescent="0.25">
      <c r="T21" s="5"/>
      <c r="U21" s="13"/>
      <c r="V21" s="5"/>
      <c r="W21" s="5" t="str">
        <f t="shared" si="0"/>
        <v/>
      </c>
      <c r="X21" s="5"/>
      <c r="Y21" s="5"/>
      <c r="Z21" s="5"/>
      <c r="CV21" s="15">
        <v>6</v>
      </c>
      <c r="CW21" s="32" t="str">
        <f t="shared" si="20"/>
        <v/>
      </c>
      <c r="CY21" s="15">
        <f t="shared" si="19"/>
        <v>1</v>
      </c>
      <c r="CZ21" s="15">
        <v>19</v>
      </c>
      <c r="DD21" s="16"/>
    </row>
    <row r="22" spans="20:108" x14ac:dyDescent="0.25">
      <c r="T22" s="5"/>
      <c r="U22" s="13"/>
      <c r="V22" s="5"/>
      <c r="W22" s="5" t="str">
        <f t="shared" si="0"/>
        <v/>
      </c>
      <c r="X22" s="5"/>
      <c r="Y22" s="5"/>
      <c r="Z22" s="5"/>
      <c r="CV22" s="15">
        <v>7</v>
      </c>
      <c r="CW22" s="32" t="str">
        <f t="shared" si="20"/>
        <v/>
      </c>
      <c r="CY22" s="15">
        <f t="shared" si="19"/>
        <v>1</v>
      </c>
      <c r="CZ22" s="15">
        <v>20</v>
      </c>
      <c r="DD22" s="16"/>
    </row>
    <row r="23" spans="20:108" x14ac:dyDescent="0.25">
      <c r="T23" s="5"/>
      <c r="U23" s="13"/>
      <c r="V23" s="5"/>
      <c r="W23" s="5" t="str">
        <f t="shared" si="0"/>
        <v/>
      </c>
      <c r="X23" s="5"/>
      <c r="Y23" s="5"/>
      <c r="Z23" s="5"/>
      <c r="CV23" s="15">
        <v>8</v>
      </c>
      <c r="CW23" s="32" t="str">
        <f t="shared" si="20"/>
        <v/>
      </c>
      <c r="CY23" s="15">
        <f t="shared" si="19"/>
        <v>1</v>
      </c>
      <c r="CZ23" s="15">
        <v>21</v>
      </c>
      <c r="DD23" s="16"/>
    </row>
    <row r="24" spans="20:108" x14ac:dyDescent="0.25">
      <c r="T24" s="5"/>
      <c r="U24" s="13"/>
      <c r="V24" s="5"/>
      <c r="W24" s="5" t="str">
        <f t="shared" si="0"/>
        <v/>
      </c>
      <c r="X24" s="5"/>
      <c r="Y24" s="5"/>
      <c r="Z24" s="5"/>
      <c r="CV24" s="15">
        <v>9</v>
      </c>
      <c r="CW24" s="32" t="str">
        <f t="shared" si="20"/>
        <v/>
      </c>
      <c r="CY24" s="15">
        <f t="shared" si="19"/>
        <v>1</v>
      </c>
      <c r="CZ24" s="15">
        <v>22</v>
      </c>
      <c r="DD24" s="16"/>
    </row>
    <row r="25" spans="20:108" x14ac:dyDescent="0.25">
      <c r="T25" s="5"/>
      <c r="U25" s="13"/>
      <c r="V25" s="5"/>
      <c r="W25" s="5" t="str">
        <f t="shared" si="0"/>
        <v/>
      </c>
      <c r="X25" s="5"/>
      <c r="Y25" s="5"/>
      <c r="Z25" s="5"/>
      <c r="CV25" s="15">
        <v>10</v>
      </c>
      <c r="CW25" s="32" t="str">
        <f t="shared" si="20"/>
        <v/>
      </c>
      <c r="CY25" s="15">
        <f t="shared" si="19"/>
        <v>1</v>
      </c>
      <c r="CZ25" s="15">
        <v>23</v>
      </c>
      <c r="DD25" s="16"/>
    </row>
    <row r="26" spans="20:108" x14ac:dyDescent="0.25">
      <c r="T26" s="5"/>
      <c r="U26" s="13"/>
      <c r="V26" s="5"/>
      <c r="W26" s="5" t="str">
        <f t="shared" si="0"/>
        <v/>
      </c>
      <c r="X26" s="5"/>
      <c r="Y26" s="5"/>
      <c r="Z26" s="5"/>
      <c r="CV26" s="15"/>
      <c r="CW26" s="92" t="str">
        <f>IF(CW15="","","----")</f>
        <v/>
      </c>
      <c r="CY26" s="15">
        <f t="shared" si="19"/>
        <v>1</v>
      </c>
      <c r="CZ26" s="15">
        <v>24</v>
      </c>
      <c r="DD26" s="16"/>
    </row>
    <row r="27" spans="20:108" x14ac:dyDescent="0.25">
      <c r="T27" s="5"/>
      <c r="U27" s="13"/>
      <c r="V27" s="5"/>
      <c r="W27" s="5" t="str">
        <f t="shared" si="0"/>
        <v/>
      </c>
      <c r="X27" s="5"/>
      <c r="Y27" s="5"/>
      <c r="Z27" s="5"/>
      <c r="CV27" s="15"/>
      <c r="CW27" s="32" t="str">
        <f>IF(CW28="","",CONCATENATE("Warband ",CU28," ",DB27))</f>
        <v/>
      </c>
      <c r="CY27" s="15">
        <f t="shared" si="19"/>
        <v>1</v>
      </c>
      <c r="CZ27" s="15">
        <v>25</v>
      </c>
      <c r="DB27" s="49" t="str">
        <f>CP20</f>
        <v/>
      </c>
      <c r="DD27" s="16"/>
    </row>
    <row r="28" spans="20:108" x14ac:dyDescent="0.25">
      <c r="T28" s="5"/>
      <c r="U28" s="13"/>
      <c r="V28" s="5"/>
      <c r="W28" s="5" t="str">
        <f t="shared" si="0"/>
        <v/>
      </c>
      <c r="X28" s="5"/>
      <c r="Y28" s="5"/>
      <c r="Z28" s="5"/>
      <c r="CU28" s="15">
        <v>3</v>
      </c>
      <c r="CV28" s="15">
        <v>1</v>
      </c>
      <c r="CW28" s="32" t="str">
        <f>T(LOOKUP(CV28,CI$3:CI$80,$CA$3:$CA$80))</f>
        <v/>
      </c>
      <c r="CY28" s="15">
        <f t="shared" si="19"/>
        <v>1</v>
      </c>
      <c r="CZ28" s="15">
        <v>26</v>
      </c>
      <c r="DD28" s="16"/>
    </row>
    <row r="29" spans="20:108" x14ac:dyDescent="0.25">
      <c r="T29" s="5"/>
      <c r="U29" s="13"/>
      <c r="V29" s="5"/>
      <c r="W29" s="5" t="str">
        <f t="shared" si="0"/>
        <v/>
      </c>
      <c r="X29" s="5"/>
      <c r="Y29" s="5"/>
      <c r="Z29" s="5"/>
      <c r="CV29" s="15">
        <v>2</v>
      </c>
      <c r="CW29" s="32" t="str">
        <f t="shared" ref="CW29:CW37" si="21">T(LOOKUP(CV29,CI$3:CI$80,$CA$3:$CA$80))</f>
        <v/>
      </c>
      <c r="CY29" s="15">
        <f t="shared" si="19"/>
        <v>1</v>
      </c>
      <c r="CZ29" s="15">
        <v>27</v>
      </c>
      <c r="DD29" s="16"/>
    </row>
    <row r="30" spans="20:108" x14ac:dyDescent="0.25">
      <c r="T30" s="5"/>
      <c r="U30" s="13"/>
      <c r="V30" s="5"/>
      <c r="W30" s="5" t="str">
        <f t="shared" si="0"/>
        <v/>
      </c>
      <c r="X30" s="5"/>
      <c r="Y30" s="5"/>
      <c r="Z30" s="5"/>
      <c r="CV30" s="15">
        <v>3</v>
      </c>
      <c r="CW30" s="32" t="str">
        <f t="shared" si="21"/>
        <v/>
      </c>
      <c r="CY30" s="15">
        <f t="shared" si="19"/>
        <v>1</v>
      </c>
      <c r="CZ30" s="15">
        <v>28</v>
      </c>
      <c r="DD30" s="16"/>
    </row>
    <row r="31" spans="20:108" x14ac:dyDescent="0.25">
      <c r="T31" s="5"/>
      <c r="U31" s="13"/>
      <c r="V31" s="5"/>
      <c r="W31" s="5" t="str">
        <f t="shared" si="0"/>
        <v/>
      </c>
      <c r="X31" s="5"/>
      <c r="Y31" s="5"/>
      <c r="Z31" s="5"/>
      <c r="CV31" s="15">
        <v>4</v>
      </c>
      <c r="CW31" s="32" t="str">
        <f t="shared" si="21"/>
        <v/>
      </c>
      <c r="CY31" s="15">
        <f t="shared" si="19"/>
        <v>1</v>
      </c>
      <c r="CZ31" s="15">
        <v>29</v>
      </c>
      <c r="DD31" s="16"/>
    </row>
    <row r="32" spans="20:108" x14ac:dyDescent="0.25">
      <c r="T32" s="5"/>
      <c r="U32" s="13"/>
      <c r="V32" s="5"/>
      <c r="W32" s="5" t="str">
        <f t="shared" si="0"/>
        <v/>
      </c>
      <c r="X32" s="5"/>
      <c r="Y32" s="5"/>
      <c r="Z32" s="5"/>
      <c r="CV32" s="15">
        <v>5</v>
      </c>
      <c r="CW32" s="32" t="str">
        <f t="shared" si="21"/>
        <v/>
      </c>
      <c r="CY32" s="15">
        <f t="shared" si="19"/>
        <v>1</v>
      </c>
      <c r="CZ32" s="15">
        <v>30</v>
      </c>
      <c r="DD32" s="16"/>
    </row>
    <row r="33" spans="20:108" x14ac:dyDescent="0.25">
      <c r="T33" s="5"/>
      <c r="U33" s="13"/>
      <c r="V33" s="5"/>
      <c r="W33" s="5" t="str">
        <f t="shared" si="0"/>
        <v/>
      </c>
      <c r="X33" s="5"/>
      <c r="Y33" s="5"/>
      <c r="Z33" s="5"/>
      <c r="CV33" s="15">
        <v>6</v>
      </c>
      <c r="CW33" s="32" t="str">
        <f t="shared" si="21"/>
        <v/>
      </c>
      <c r="CY33" s="15">
        <f t="shared" si="19"/>
        <v>1</v>
      </c>
      <c r="CZ33" s="15">
        <v>31</v>
      </c>
      <c r="DD33" s="16"/>
    </row>
    <row r="34" spans="20:108" x14ac:dyDescent="0.25">
      <c r="T34" s="5"/>
      <c r="U34" s="13"/>
      <c r="V34" s="5"/>
      <c r="W34" s="5" t="str">
        <f t="shared" si="0"/>
        <v/>
      </c>
      <c r="X34" s="5"/>
      <c r="Y34" s="5"/>
      <c r="Z34" s="5"/>
      <c r="CV34" s="15">
        <v>7</v>
      </c>
      <c r="CW34" s="32" t="str">
        <f t="shared" si="21"/>
        <v/>
      </c>
      <c r="CY34" s="15">
        <f t="shared" si="19"/>
        <v>1</v>
      </c>
      <c r="CZ34" s="15">
        <v>32</v>
      </c>
      <c r="DD34" s="16"/>
    </row>
    <row r="35" spans="20:108" x14ac:dyDescent="0.25">
      <c r="T35" s="5"/>
      <c r="U35" s="13"/>
      <c r="V35" s="5"/>
      <c r="W35" s="5" t="str">
        <f t="shared" si="0"/>
        <v/>
      </c>
      <c r="X35" s="5"/>
      <c r="Y35" s="5"/>
      <c r="Z35" s="5"/>
      <c r="CV35" s="15">
        <v>8</v>
      </c>
      <c r="CW35" s="32" t="str">
        <f t="shared" si="21"/>
        <v/>
      </c>
      <c r="CY35" s="15">
        <f t="shared" si="19"/>
        <v>1</v>
      </c>
      <c r="CZ35" s="15">
        <v>33</v>
      </c>
      <c r="DD35" s="16"/>
    </row>
    <row r="36" spans="20:108" x14ac:dyDescent="0.25">
      <c r="T36" s="5"/>
      <c r="U36" s="13"/>
      <c r="V36" s="5"/>
      <c r="W36" s="5" t="str">
        <f t="shared" si="0"/>
        <v/>
      </c>
      <c r="X36" s="5"/>
      <c r="Y36" s="5"/>
      <c r="Z36" s="5"/>
      <c r="CV36" s="15">
        <v>9</v>
      </c>
      <c r="CW36" s="32" t="str">
        <f t="shared" si="21"/>
        <v/>
      </c>
      <c r="CY36" s="15">
        <f t="shared" si="19"/>
        <v>1</v>
      </c>
      <c r="CZ36" s="15">
        <v>34</v>
      </c>
      <c r="DD36" s="16"/>
    </row>
    <row r="37" spans="20:108" x14ac:dyDescent="0.25">
      <c r="T37" s="5"/>
      <c r="U37" s="13"/>
      <c r="V37" s="5"/>
      <c r="W37" s="5" t="str">
        <f t="shared" si="0"/>
        <v/>
      </c>
      <c r="X37" s="5"/>
      <c r="Y37" s="5"/>
      <c r="Z37" s="5"/>
      <c r="CV37" s="15">
        <v>10</v>
      </c>
      <c r="CW37" s="32" t="str">
        <f t="shared" si="21"/>
        <v/>
      </c>
      <c r="CY37" s="15">
        <f t="shared" si="19"/>
        <v>1</v>
      </c>
      <c r="CZ37" s="15">
        <v>35</v>
      </c>
      <c r="DD37" s="16"/>
    </row>
    <row r="38" spans="20:108" x14ac:dyDescent="0.25">
      <c r="T38" s="5"/>
      <c r="U38" s="13"/>
      <c r="V38" s="5"/>
      <c r="W38" s="5" t="str">
        <f t="shared" si="0"/>
        <v/>
      </c>
      <c r="X38" s="5"/>
      <c r="Y38" s="5"/>
      <c r="Z38" s="5"/>
      <c r="CV38" s="15"/>
      <c r="CW38" s="92" t="str">
        <f>IF(CW27="","","----")</f>
        <v/>
      </c>
      <c r="CY38" s="15">
        <f t="shared" si="19"/>
        <v>1</v>
      </c>
      <c r="CZ38" s="15">
        <v>36</v>
      </c>
      <c r="DD38" s="16"/>
    </row>
    <row r="39" spans="20:108" x14ac:dyDescent="0.25">
      <c r="T39" s="5"/>
      <c r="U39" s="13"/>
      <c r="V39" s="5"/>
      <c r="W39" s="5" t="str">
        <f t="shared" si="0"/>
        <v/>
      </c>
      <c r="X39" s="5"/>
      <c r="Y39" s="5"/>
      <c r="Z39" s="5"/>
      <c r="CV39" s="15"/>
      <c r="CW39" s="32" t="str">
        <f>IF(CW40="","",CONCATENATE("Warband ",CU40," ",DB39))</f>
        <v/>
      </c>
      <c r="CY39" s="15">
        <f t="shared" si="19"/>
        <v>1</v>
      </c>
      <c r="CZ39" s="15">
        <v>37</v>
      </c>
      <c r="DB39" s="49" t="str">
        <f>CQ20</f>
        <v/>
      </c>
      <c r="DD39" s="16"/>
    </row>
    <row r="40" spans="20:108" x14ac:dyDescent="0.25">
      <c r="T40" s="5"/>
      <c r="U40" s="13"/>
      <c r="V40" s="5"/>
      <c r="W40" s="5" t="str">
        <f t="shared" si="0"/>
        <v/>
      </c>
      <c r="X40" s="5"/>
      <c r="Y40" s="5"/>
      <c r="Z40" s="5"/>
      <c r="CU40" s="15">
        <v>4</v>
      </c>
      <c r="CV40" s="15">
        <v>1</v>
      </c>
      <c r="CW40" s="32" t="str">
        <f>T(LOOKUP(CV40,CJ$3:CJ$80,$CA$3:$CA$80))</f>
        <v/>
      </c>
      <c r="CY40" s="15">
        <f t="shared" si="19"/>
        <v>1</v>
      </c>
      <c r="CZ40" s="15">
        <v>38</v>
      </c>
      <c r="DD40" s="16"/>
    </row>
    <row r="41" spans="20:108" x14ac:dyDescent="0.25">
      <c r="T41" s="5"/>
      <c r="U41" s="13"/>
      <c r="V41" s="5"/>
      <c r="W41" s="5" t="str">
        <f t="shared" si="0"/>
        <v/>
      </c>
      <c r="X41" s="5"/>
      <c r="Y41" s="5"/>
      <c r="Z41" s="5"/>
      <c r="CV41" s="15">
        <v>2</v>
      </c>
      <c r="CW41" s="32" t="str">
        <f t="shared" ref="CW41:CW49" si="22">T(LOOKUP(CV41,CJ$3:CJ$80,$CA$3:$CA$80))</f>
        <v/>
      </c>
      <c r="CY41" s="15">
        <f t="shared" si="19"/>
        <v>1</v>
      </c>
      <c r="CZ41" s="15">
        <v>39</v>
      </c>
      <c r="DD41" s="16"/>
    </row>
    <row r="42" spans="20:108" x14ac:dyDescent="0.25">
      <c r="T42" s="5"/>
      <c r="U42" s="13"/>
      <c r="V42" s="5"/>
      <c r="W42" s="5" t="str">
        <f t="shared" si="0"/>
        <v/>
      </c>
      <c r="X42" s="5"/>
      <c r="Y42" s="5"/>
      <c r="Z42" s="5"/>
      <c r="CV42" s="15">
        <v>3</v>
      </c>
      <c r="CW42" s="32" t="str">
        <f t="shared" si="22"/>
        <v/>
      </c>
      <c r="CY42" s="15">
        <f t="shared" si="19"/>
        <v>1</v>
      </c>
      <c r="CZ42" s="15">
        <v>40</v>
      </c>
      <c r="DD42" s="16"/>
    </row>
    <row r="43" spans="20:108" x14ac:dyDescent="0.25">
      <c r="T43" s="5"/>
      <c r="U43" s="13"/>
      <c r="V43" s="5"/>
      <c r="W43" s="5" t="str">
        <f t="shared" si="0"/>
        <v/>
      </c>
      <c r="X43" s="5"/>
      <c r="Y43" s="5"/>
      <c r="Z43" s="5"/>
      <c r="CV43" s="15">
        <v>4</v>
      </c>
      <c r="CW43" s="32" t="str">
        <f t="shared" si="22"/>
        <v/>
      </c>
      <c r="CY43" s="15">
        <f t="shared" si="19"/>
        <v>1</v>
      </c>
      <c r="CZ43" s="15">
        <v>41</v>
      </c>
      <c r="DD43" s="16"/>
    </row>
    <row r="44" spans="20:108" x14ac:dyDescent="0.25">
      <c r="T44" s="5"/>
      <c r="U44" s="13"/>
      <c r="V44" s="5"/>
      <c r="W44" s="5" t="str">
        <f t="shared" si="0"/>
        <v/>
      </c>
      <c r="X44" s="5"/>
      <c r="Y44" s="5"/>
      <c r="Z44" s="5"/>
      <c r="CV44" s="15">
        <v>5</v>
      </c>
      <c r="CW44" s="32" t="str">
        <f t="shared" si="22"/>
        <v/>
      </c>
      <c r="CY44" s="15">
        <f t="shared" si="19"/>
        <v>1</v>
      </c>
      <c r="CZ44" s="15">
        <v>42</v>
      </c>
      <c r="DD44" s="16"/>
    </row>
    <row r="45" spans="20:108" x14ac:dyDescent="0.25">
      <c r="T45" s="5"/>
      <c r="U45" s="13"/>
      <c r="V45" s="5"/>
      <c r="W45" s="5" t="str">
        <f t="shared" si="0"/>
        <v/>
      </c>
      <c r="X45" s="5"/>
      <c r="Y45" s="5"/>
      <c r="Z45" s="5"/>
      <c r="CV45" s="15">
        <v>6</v>
      </c>
      <c r="CW45" s="32" t="str">
        <f t="shared" si="22"/>
        <v/>
      </c>
      <c r="CY45" s="15">
        <f t="shared" si="19"/>
        <v>1</v>
      </c>
      <c r="CZ45" s="15">
        <v>43</v>
      </c>
      <c r="DD45" s="16"/>
    </row>
    <row r="46" spans="20:108" x14ac:dyDescent="0.25">
      <c r="T46" s="5"/>
      <c r="U46" s="13"/>
      <c r="V46" s="5"/>
      <c r="W46" s="5" t="str">
        <f t="shared" si="0"/>
        <v/>
      </c>
      <c r="X46" s="5"/>
      <c r="Y46" s="5"/>
      <c r="Z46" s="5"/>
      <c r="CV46" s="15">
        <v>7</v>
      </c>
      <c r="CW46" s="32" t="str">
        <f t="shared" si="22"/>
        <v/>
      </c>
      <c r="CY46" s="15">
        <f t="shared" si="19"/>
        <v>1</v>
      </c>
      <c r="CZ46" s="15">
        <v>44</v>
      </c>
      <c r="DD46" s="16"/>
    </row>
    <row r="47" spans="20:108" x14ac:dyDescent="0.25">
      <c r="T47" s="5"/>
      <c r="U47" s="13"/>
      <c r="V47" s="5"/>
      <c r="W47" s="5" t="str">
        <f t="shared" si="0"/>
        <v/>
      </c>
      <c r="X47" s="5"/>
      <c r="Y47" s="5"/>
      <c r="Z47" s="5"/>
      <c r="CV47" s="15">
        <v>8</v>
      </c>
      <c r="CW47" s="32" t="str">
        <f t="shared" si="22"/>
        <v/>
      </c>
      <c r="CY47" s="15">
        <f t="shared" si="19"/>
        <v>1</v>
      </c>
      <c r="CZ47" s="15">
        <v>45</v>
      </c>
      <c r="DD47" s="16"/>
    </row>
    <row r="48" spans="20:108" x14ac:dyDescent="0.25">
      <c r="T48" s="5"/>
      <c r="U48" s="13"/>
      <c r="V48" s="5"/>
      <c r="W48" s="5" t="str">
        <f t="shared" si="0"/>
        <v/>
      </c>
      <c r="X48" s="5"/>
      <c r="Y48" s="5"/>
      <c r="Z48" s="5"/>
      <c r="CV48" s="15">
        <v>9</v>
      </c>
      <c r="CW48" s="32" t="str">
        <f t="shared" si="22"/>
        <v/>
      </c>
      <c r="CY48" s="15">
        <f t="shared" si="19"/>
        <v>1</v>
      </c>
      <c r="CZ48" s="15">
        <v>46</v>
      </c>
      <c r="DD48" s="16"/>
    </row>
    <row r="49" spans="20:108" x14ac:dyDescent="0.25">
      <c r="T49" s="5"/>
      <c r="U49" s="13"/>
      <c r="V49" s="5"/>
      <c r="W49" s="5" t="str">
        <f t="shared" si="0"/>
        <v/>
      </c>
      <c r="X49" s="5"/>
      <c r="Y49" s="5"/>
      <c r="Z49" s="5"/>
      <c r="CV49" s="15">
        <v>10</v>
      </c>
      <c r="CW49" s="32" t="str">
        <f t="shared" si="22"/>
        <v/>
      </c>
      <c r="CY49" s="15">
        <f t="shared" si="19"/>
        <v>1</v>
      </c>
      <c r="CZ49" s="15">
        <v>47</v>
      </c>
      <c r="DD49" s="16"/>
    </row>
    <row r="50" spans="20:108" x14ac:dyDescent="0.25">
      <c r="T50" s="5"/>
      <c r="U50" s="13"/>
      <c r="V50" s="5"/>
      <c r="W50" s="5" t="str">
        <f t="shared" si="0"/>
        <v/>
      </c>
      <c r="X50" s="5"/>
      <c r="Y50" s="5"/>
      <c r="Z50" s="5"/>
      <c r="CV50" s="15"/>
      <c r="CW50" s="92" t="str">
        <f>IF(CW39="","","----")</f>
        <v/>
      </c>
      <c r="CY50" s="15">
        <f t="shared" si="19"/>
        <v>1</v>
      </c>
      <c r="CZ50" s="15">
        <v>48</v>
      </c>
      <c r="DD50" s="16"/>
    </row>
    <row r="51" spans="20:108" x14ac:dyDescent="0.25">
      <c r="T51" s="5"/>
      <c r="U51" s="13"/>
      <c r="V51" s="5"/>
      <c r="W51" s="5" t="str">
        <f t="shared" si="0"/>
        <v/>
      </c>
      <c r="X51" s="5"/>
      <c r="Y51" s="5"/>
      <c r="Z51" s="5"/>
      <c r="CV51" s="15"/>
      <c r="CW51" s="32" t="str">
        <f>IF(CW52="","",CONCATENATE("Warband ",CU52," ",DB51))</f>
        <v/>
      </c>
      <c r="CY51" s="15">
        <f t="shared" si="19"/>
        <v>1</v>
      </c>
      <c r="CZ51" s="15">
        <v>49</v>
      </c>
      <c r="DB51" s="49" t="str">
        <f>CR20</f>
        <v/>
      </c>
      <c r="DD51" s="16"/>
    </row>
    <row r="52" spans="20:108" x14ac:dyDescent="0.25">
      <c r="T52" s="5"/>
      <c r="U52" s="13"/>
      <c r="V52" s="5"/>
      <c r="W52" s="5" t="str">
        <f t="shared" si="0"/>
        <v/>
      </c>
      <c r="X52" s="5"/>
      <c r="Y52" s="5"/>
      <c r="Z52" s="5"/>
      <c r="CU52" s="15">
        <v>5</v>
      </c>
      <c r="CV52" s="15">
        <v>1</v>
      </c>
      <c r="CW52" s="32" t="str">
        <f>T(LOOKUP(CV52,CK$3:CK$80,$CA$3:$CA$80))</f>
        <v/>
      </c>
      <c r="CY52" s="15">
        <f t="shared" si="19"/>
        <v>1</v>
      </c>
      <c r="CZ52" s="15">
        <v>50</v>
      </c>
      <c r="DD52" s="16"/>
    </row>
    <row r="53" spans="20:108" x14ac:dyDescent="0.25">
      <c r="T53" s="5"/>
      <c r="U53" s="13"/>
      <c r="V53" s="5"/>
      <c r="W53" s="5" t="str">
        <f t="shared" si="0"/>
        <v/>
      </c>
      <c r="X53" s="5"/>
      <c r="Y53" s="5"/>
      <c r="Z53" s="5"/>
      <c r="CV53" s="15">
        <v>2</v>
      </c>
      <c r="CW53" s="32" t="str">
        <f t="shared" ref="CW53:CW61" si="23">T(LOOKUP(CV53,CK$3:CK$80,$CA$3:$CA$80))</f>
        <v/>
      </c>
      <c r="CY53" s="15">
        <f t="shared" si="19"/>
        <v>1</v>
      </c>
      <c r="CZ53" s="15">
        <v>51</v>
      </c>
      <c r="DD53" s="16"/>
    </row>
    <row r="54" spans="20:108" x14ac:dyDescent="0.25">
      <c r="T54" s="5"/>
      <c r="U54" s="13"/>
      <c r="V54" s="5"/>
      <c r="W54" s="5" t="str">
        <f t="shared" si="0"/>
        <v/>
      </c>
      <c r="X54" s="5"/>
      <c r="Y54" s="5"/>
      <c r="Z54" s="5"/>
      <c r="CV54" s="15">
        <v>3</v>
      </c>
      <c r="CW54" s="32" t="str">
        <f t="shared" si="23"/>
        <v/>
      </c>
      <c r="CY54" s="15">
        <f t="shared" si="19"/>
        <v>1</v>
      </c>
      <c r="CZ54" s="15">
        <v>52</v>
      </c>
      <c r="DD54" s="16"/>
    </row>
    <row r="55" spans="20:108" x14ac:dyDescent="0.25">
      <c r="T55" s="5"/>
      <c r="U55" s="13"/>
      <c r="V55" s="5"/>
      <c r="W55" s="5" t="str">
        <f t="shared" si="0"/>
        <v/>
      </c>
      <c r="X55" s="5"/>
      <c r="Y55" s="5"/>
      <c r="Z55" s="5"/>
      <c r="CV55" s="15">
        <v>4</v>
      </c>
      <c r="CW55" s="32" t="str">
        <f t="shared" si="23"/>
        <v/>
      </c>
      <c r="CY55" s="15">
        <f t="shared" si="19"/>
        <v>1</v>
      </c>
      <c r="CZ55" s="15">
        <v>53</v>
      </c>
      <c r="DD55" s="16"/>
    </row>
    <row r="56" spans="20:108" x14ac:dyDescent="0.25">
      <c r="T56" s="5"/>
      <c r="U56" s="13"/>
      <c r="V56" s="5"/>
      <c r="W56" s="5" t="str">
        <f t="shared" si="0"/>
        <v/>
      </c>
      <c r="X56" s="5"/>
      <c r="Y56" s="5"/>
      <c r="Z56" s="5"/>
      <c r="CV56" s="15">
        <v>5</v>
      </c>
      <c r="CW56" s="32" t="str">
        <f t="shared" si="23"/>
        <v/>
      </c>
      <c r="CY56" s="15">
        <f t="shared" si="19"/>
        <v>1</v>
      </c>
      <c r="CZ56" s="15">
        <v>54</v>
      </c>
      <c r="DD56" s="16"/>
    </row>
    <row r="57" spans="20:108" x14ac:dyDescent="0.25">
      <c r="T57" s="5"/>
      <c r="U57" s="13"/>
      <c r="V57" s="5"/>
      <c r="W57" s="5" t="str">
        <f t="shared" si="0"/>
        <v/>
      </c>
      <c r="X57" s="5"/>
      <c r="Y57" s="5"/>
      <c r="Z57" s="5"/>
      <c r="CV57" s="15">
        <v>6</v>
      </c>
      <c r="CW57" s="32" t="str">
        <f t="shared" si="23"/>
        <v/>
      </c>
      <c r="CY57" s="15">
        <f t="shared" si="19"/>
        <v>1</v>
      </c>
      <c r="CZ57" s="15">
        <v>55</v>
      </c>
      <c r="DD57" s="16"/>
    </row>
    <row r="58" spans="20:108" x14ac:dyDescent="0.25">
      <c r="T58" s="5"/>
      <c r="U58" s="13"/>
      <c r="V58" s="5"/>
      <c r="W58" s="5" t="str">
        <f t="shared" si="0"/>
        <v/>
      </c>
      <c r="X58" s="5"/>
      <c r="Y58" s="5"/>
      <c r="Z58" s="5"/>
      <c r="CV58" s="15">
        <v>7</v>
      </c>
      <c r="CW58" s="32" t="str">
        <f t="shared" si="23"/>
        <v/>
      </c>
      <c r="CY58" s="15">
        <f t="shared" si="19"/>
        <v>1</v>
      </c>
      <c r="CZ58" s="15">
        <v>56</v>
      </c>
      <c r="DD58" s="16"/>
    </row>
    <row r="59" spans="20:108" x14ac:dyDescent="0.25">
      <c r="T59" s="5"/>
      <c r="U59" s="13"/>
      <c r="V59" s="5"/>
      <c r="W59" s="5" t="str">
        <f t="shared" si="0"/>
        <v/>
      </c>
      <c r="X59" s="5"/>
      <c r="Y59" s="5"/>
      <c r="Z59" s="5"/>
      <c r="CV59" s="15">
        <v>8</v>
      </c>
      <c r="CW59" s="32" t="str">
        <f t="shared" si="23"/>
        <v/>
      </c>
      <c r="CY59" s="15">
        <f t="shared" si="19"/>
        <v>1</v>
      </c>
      <c r="CZ59" s="15">
        <v>57</v>
      </c>
      <c r="DD59" s="16"/>
    </row>
    <row r="60" spans="20:108" x14ac:dyDescent="0.25">
      <c r="T60" s="5"/>
      <c r="U60" s="13"/>
      <c r="V60" s="5"/>
      <c r="W60" s="5" t="str">
        <f t="shared" si="0"/>
        <v/>
      </c>
      <c r="X60" s="5"/>
      <c r="Y60" s="5"/>
      <c r="Z60" s="5"/>
      <c r="CV60" s="15">
        <v>9</v>
      </c>
      <c r="CW60" s="32" t="str">
        <f t="shared" si="23"/>
        <v/>
      </c>
      <c r="CY60" s="15">
        <f t="shared" si="19"/>
        <v>1</v>
      </c>
      <c r="CZ60" s="15">
        <v>58</v>
      </c>
      <c r="DD60" s="16"/>
    </row>
    <row r="61" spans="20:108" x14ac:dyDescent="0.25">
      <c r="T61" s="5"/>
      <c r="U61" s="13"/>
      <c r="V61" s="5"/>
      <c r="W61" s="5" t="str">
        <f t="shared" si="0"/>
        <v/>
      </c>
      <c r="X61" s="5"/>
      <c r="Y61" s="5"/>
      <c r="Z61" s="5"/>
      <c r="CV61" s="15">
        <v>10</v>
      </c>
      <c r="CW61" s="32" t="str">
        <f t="shared" si="23"/>
        <v/>
      </c>
      <c r="CY61" s="15">
        <f t="shared" si="19"/>
        <v>1</v>
      </c>
      <c r="CZ61" s="15">
        <v>59</v>
      </c>
      <c r="DD61" s="16"/>
    </row>
    <row r="62" spans="20:108" x14ac:dyDescent="0.25">
      <c r="T62" s="5"/>
      <c r="U62" s="13"/>
      <c r="V62" s="5"/>
      <c r="W62" s="5" t="str">
        <f t="shared" si="0"/>
        <v/>
      </c>
      <c r="X62" s="5"/>
      <c r="Y62" s="5"/>
      <c r="Z62" s="5"/>
      <c r="CV62" s="15"/>
      <c r="CW62" s="92" t="str">
        <f>IF(CW51="","","----")</f>
        <v/>
      </c>
      <c r="CY62" s="15">
        <f t="shared" si="19"/>
        <v>1</v>
      </c>
      <c r="CZ62" s="15">
        <v>60</v>
      </c>
      <c r="DD62" s="16"/>
    </row>
    <row r="63" spans="20:108" x14ac:dyDescent="0.25">
      <c r="T63" s="5"/>
      <c r="U63" s="13"/>
      <c r="V63" s="5"/>
      <c r="W63" s="5" t="str">
        <f t="shared" si="0"/>
        <v/>
      </c>
      <c r="X63" s="5"/>
      <c r="Y63" s="5"/>
      <c r="Z63" s="5"/>
      <c r="CV63" s="15"/>
      <c r="CY63" s="15">
        <f t="shared" si="19"/>
        <v>1</v>
      </c>
      <c r="CZ63" s="15">
        <v>61</v>
      </c>
      <c r="DD63" s="16"/>
    </row>
    <row r="64" spans="20:108" x14ac:dyDescent="0.25">
      <c r="T64" s="5"/>
      <c r="U64" s="13"/>
      <c r="V64" s="5"/>
      <c r="W64" s="5" t="str">
        <f t="shared" si="0"/>
        <v/>
      </c>
      <c r="X64" s="5"/>
      <c r="Y64" s="5"/>
      <c r="Z64" s="5"/>
      <c r="CV64" s="15"/>
      <c r="CY64" s="15">
        <f t="shared" si="19"/>
        <v>1</v>
      </c>
      <c r="CZ64" s="15">
        <v>62</v>
      </c>
      <c r="DD64" s="16"/>
    </row>
    <row r="65" spans="20:108" x14ac:dyDescent="0.25">
      <c r="T65" s="5"/>
      <c r="U65" s="13"/>
      <c r="V65" s="5"/>
      <c r="W65" s="5" t="str">
        <f t="shared" si="0"/>
        <v/>
      </c>
      <c r="X65" s="5"/>
      <c r="Y65" s="5"/>
      <c r="Z65" s="5"/>
      <c r="CV65" s="15"/>
      <c r="CY65" s="15">
        <f t="shared" si="19"/>
        <v>1</v>
      </c>
      <c r="CZ65" s="15">
        <v>63</v>
      </c>
      <c r="DD65" s="16"/>
    </row>
    <row r="66" spans="20:108" x14ac:dyDescent="0.25">
      <c r="T66" s="5"/>
      <c r="U66" s="13"/>
      <c r="V66" s="5"/>
      <c r="W66" s="5" t="str">
        <f t="shared" si="0"/>
        <v/>
      </c>
      <c r="X66" s="5"/>
      <c r="Y66" s="5"/>
      <c r="Z66" s="5"/>
      <c r="CV66" s="15"/>
      <c r="CY66" s="15">
        <f t="shared" si="19"/>
        <v>1</v>
      </c>
      <c r="CZ66" s="15">
        <v>64</v>
      </c>
      <c r="DD66" s="16"/>
    </row>
    <row r="67" spans="20:108" x14ac:dyDescent="0.25">
      <c r="T67" s="5"/>
      <c r="U67" s="13"/>
      <c r="V67" s="5"/>
      <c r="W67" s="5" t="str">
        <f t="shared" ref="W67:W80" si="24">T(LOOKUP(CZ67,$CY$3:$CY$302,$CW$3:$CW$302))</f>
        <v/>
      </c>
      <c r="X67" s="5"/>
      <c r="Y67" s="5"/>
      <c r="Z67" s="5"/>
      <c r="CV67" s="15"/>
      <c r="CY67" s="15">
        <f t="shared" si="19"/>
        <v>1</v>
      </c>
      <c r="CZ67" s="15">
        <v>65</v>
      </c>
      <c r="DD67" s="16"/>
    </row>
    <row r="68" spans="20:108" x14ac:dyDescent="0.25">
      <c r="T68" s="5"/>
      <c r="U68" s="13"/>
      <c r="V68" s="5"/>
      <c r="W68" s="5" t="str">
        <f t="shared" si="24"/>
        <v/>
      </c>
      <c r="X68" s="5"/>
      <c r="Y68" s="5"/>
      <c r="Z68" s="5"/>
      <c r="CV68" s="15"/>
      <c r="CY68" s="15">
        <f t="shared" si="19"/>
        <v>1</v>
      </c>
      <c r="CZ68" s="15">
        <v>66</v>
      </c>
      <c r="DD68" s="16"/>
    </row>
    <row r="69" spans="20:108" x14ac:dyDescent="0.25">
      <c r="T69" s="5"/>
      <c r="U69" s="13"/>
      <c r="V69" s="5"/>
      <c r="W69" s="5" t="str">
        <f t="shared" si="24"/>
        <v/>
      </c>
      <c r="X69" s="5"/>
      <c r="Y69" s="5"/>
      <c r="Z69" s="5"/>
      <c r="CV69" s="15"/>
      <c r="CY69" s="15">
        <f t="shared" ref="CY69:CY80" si="25">IF(OR(CW68="",CW68=" "),CY68,CY68+1)</f>
        <v>1</v>
      </c>
      <c r="CZ69" s="15">
        <v>67</v>
      </c>
      <c r="DD69" s="16"/>
    </row>
    <row r="70" spans="20:108" x14ac:dyDescent="0.25">
      <c r="T70" s="5"/>
      <c r="U70" s="13"/>
      <c r="V70" s="5"/>
      <c r="W70" s="5" t="str">
        <f t="shared" si="24"/>
        <v/>
      </c>
      <c r="X70" s="5"/>
      <c r="Y70" s="5"/>
      <c r="Z70" s="5"/>
      <c r="CV70" s="15"/>
      <c r="CY70" s="15">
        <f t="shared" si="25"/>
        <v>1</v>
      </c>
      <c r="CZ70" s="15">
        <v>68</v>
      </c>
      <c r="DD70" s="16"/>
    </row>
    <row r="71" spans="20:108" x14ac:dyDescent="0.25">
      <c r="T71" s="5"/>
      <c r="U71" s="13"/>
      <c r="V71" s="5"/>
      <c r="W71" s="5" t="str">
        <f t="shared" si="24"/>
        <v/>
      </c>
      <c r="X71" s="5"/>
      <c r="Y71" s="5"/>
      <c r="Z71" s="5"/>
      <c r="CV71" s="15"/>
      <c r="CY71" s="15">
        <f t="shared" si="25"/>
        <v>1</v>
      </c>
      <c r="CZ71" s="15">
        <v>69</v>
      </c>
      <c r="DD71" s="16"/>
    </row>
    <row r="72" spans="20:108" x14ac:dyDescent="0.25">
      <c r="T72" s="5"/>
      <c r="U72" s="13"/>
      <c r="V72" s="5"/>
      <c r="W72" s="5" t="str">
        <f t="shared" si="24"/>
        <v/>
      </c>
      <c r="X72" s="5"/>
      <c r="Y72" s="5"/>
      <c r="Z72" s="5"/>
      <c r="CV72" s="15"/>
      <c r="CY72" s="15">
        <f t="shared" si="25"/>
        <v>1</v>
      </c>
      <c r="CZ72" s="15">
        <v>70</v>
      </c>
      <c r="DD72" s="16"/>
    </row>
    <row r="73" spans="20:108" x14ac:dyDescent="0.25">
      <c r="T73" s="5"/>
      <c r="U73" s="13"/>
      <c r="V73" s="5"/>
      <c r="W73" s="5" t="str">
        <f t="shared" si="24"/>
        <v/>
      </c>
      <c r="X73" s="5"/>
      <c r="Y73" s="5"/>
      <c r="Z73" s="5"/>
      <c r="CV73" s="15"/>
      <c r="CY73" s="15">
        <f t="shared" si="25"/>
        <v>1</v>
      </c>
      <c r="CZ73" s="15">
        <v>71</v>
      </c>
      <c r="DD73" s="16"/>
    </row>
    <row r="74" spans="20:108" x14ac:dyDescent="0.25">
      <c r="T74" s="5"/>
      <c r="U74" s="13"/>
      <c r="V74" s="5"/>
      <c r="W74" s="5" t="str">
        <f t="shared" si="24"/>
        <v/>
      </c>
      <c r="X74" s="5"/>
      <c r="Y74" s="5"/>
      <c r="Z74" s="5"/>
      <c r="CV74" s="15"/>
      <c r="CY74" s="15">
        <f t="shared" si="25"/>
        <v>1</v>
      </c>
      <c r="CZ74" s="15">
        <v>72</v>
      </c>
      <c r="DD74" s="16"/>
    </row>
    <row r="75" spans="20:108" x14ac:dyDescent="0.25">
      <c r="T75" s="5"/>
      <c r="U75" s="13"/>
      <c r="V75" s="5"/>
      <c r="W75" s="5" t="str">
        <f t="shared" si="24"/>
        <v/>
      </c>
      <c r="X75" s="5"/>
      <c r="Y75" s="5"/>
      <c r="Z75" s="5"/>
      <c r="CV75" s="15"/>
      <c r="CY75" s="15">
        <f t="shared" si="25"/>
        <v>1</v>
      </c>
      <c r="CZ75" s="15">
        <v>73</v>
      </c>
      <c r="DD75" s="16"/>
    </row>
    <row r="76" spans="20:108" x14ac:dyDescent="0.25">
      <c r="T76" s="5"/>
      <c r="U76" s="13"/>
      <c r="V76" s="5"/>
      <c r="W76" s="5" t="str">
        <f t="shared" si="24"/>
        <v/>
      </c>
      <c r="X76" s="5"/>
      <c r="Y76" s="5"/>
      <c r="Z76" s="5"/>
      <c r="CV76" s="15"/>
      <c r="CY76" s="15">
        <f t="shared" si="25"/>
        <v>1</v>
      </c>
      <c r="CZ76" s="15">
        <v>74</v>
      </c>
      <c r="DD76" s="16"/>
    </row>
    <row r="77" spans="20:108" x14ac:dyDescent="0.25">
      <c r="T77" s="5"/>
      <c r="U77" s="13"/>
      <c r="V77" s="5"/>
      <c r="W77" s="5" t="str">
        <f t="shared" si="24"/>
        <v/>
      </c>
      <c r="X77" s="5"/>
      <c r="Y77" s="5"/>
      <c r="Z77" s="5"/>
      <c r="CV77" s="15"/>
      <c r="CY77" s="15">
        <f t="shared" si="25"/>
        <v>1</v>
      </c>
      <c r="CZ77" s="15">
        <v>75</v>
      </c>
      <c r="DD77" s="16"/>
    </row>
    <row r="78" spans="20:108" x14ac:dyDescent="0.25">
      <c r="T78" s="5"/>
      <c r="U78" s="13"/>
      <c r="V78" s="5"/>
      <c r="W78" s="5" t="str">
        <f t="shared" si="24"/>
        <v/>
      </c>
      <c r="X78" s="5"/>
      <c r="Y78" s="5"/>
      <c r="Z78" s="5"/>
      <c r="CV78" s="15"/>
      <c r="CY78" s="15">
        <f t="shared" si="25"/>
        <v>1</v>
      </c>
      <c r="CZ78" s="15">
        <v>76</v>
      </c>
      <c r="DD78" s="16"/>
    </row>
    <row r="79" spans="20:108" x14ac:dyDescent="0.25">
      <c r="T79" s="5"/>
      <c r="U79" s="13"/>
      <c r="V79" s="5"/>
      <c r="W79" s="5" t="str">
        <f t="shared" si="24"/>
        <v/>
      </c>
      <c r="X79" s="5"/>
      <c r="Y79" s="5"/>
      <c r="Z79" s="5"/>
      <c r="CV79" s="15"/>
      <c r="CY79" s="15">
        <f t="shared" si="25"/>
        <v>1</v>
      </c>
      <c r="CZ79" s="15">
        <v>77</v>
      </c>
      <c r="DD79" s="16"/>
    </row>
    <row r="80" spans="20:108" x14ac:dyDescent="0.25">
      <c r="T80" s="5"/>
      <c r="U80" s="13"/>
      <c r="V80" s="5"/>
      <c r="W80" s="5" t="str">
        <f t="shared" si="24"/>
        <v/>
      </c>
      <c r="X80" s="5"/>
      <c r="Y80" s="5"/>
      <c r="Z80" s="5"/>
      <c r="CV80" s="15"/>
      <c r="CY80" s="15">
        <f t="shared" si="25"/>
        <v>1</v>
      </c>
      <c r="CZ80" s="15">
        <v>78</v>
      </c>
      <c r="DD80" s="16"/>
    </row>
    <row r="81" spans="100:100" x14ac:dyDescent="0.25">
      <c r="CV81" s="15"/>
    </row>
    <row r="82" spans="100:100" x14ac:dyDescent="0.25">
      <c r="CV82" s="15"/>
    </row>
    <row r="83" spans="100:100" x14ac:dyDescent="0.25">
      <c r="CV83" s="15"/>
    </row>
    <row r="84" spans="100:100" x14ac:dyDescent="0.25">
      <c r="CV84" s="15"/>
    </row>
    <row r="85" spans="100:100" x14ac:dyDescent="0.25">
      <c r="CV85" s="15"/>
    </row>
    <row r="86" spans="100:100" x14ac:dyDescent="0.25">
      <c r="CV86" s="15"/>
    </row>
    <row r="87" spans="100:100" x14ac:dyDescent="0.25">
      <c r="CV87" s="15"/>
    </row>
    <row r="88" spans="100:100" x14ac:dyDescent="0.25">
      <c r="CV88" s="15"/>
    </row>
    <row r="89" spans="100:100" x14ac:dyDescent="0.25">
      <c r="CV89" s="15"/>
    </row>
    <row r="90" spans="100:100" x14ac:dyDescent="0.25">
      <c r="CV90" s="15"/>
    </row>
    <row r="91" spans="100:100" x14ac:dyDescent="0.25">
      <c r="CV91" s="15"/>
    </row>
    <row r="92" spans="100:100" x14ac:dyDescent="0.25">
      <c r="CV92" s="15"/>
    </row>
    <row r="93" spans="100:100" x14ac:dyDescent="0.25">
      <c r="CV93" s="15"/>
    </row>
    <row r="94" spans="100:100" x14ac:dyDescent="0.25">
      <c r="CV94" s="15"/>
    </row>
    <row r="95" spans="100:100" x14ac:dyDescent="0.25">
      <c r="CV95" s="15"/>
    </row>
    <row r="96" spans="100:100" x14ac:dyDescent="0.25">
      <c r="CV96" s="15"/>
    </row>
    <row r="97" spans="100:100" x14ac:dyDescent="0.25">
      <c r="CV97" s="15"/>
    </row>
    <row r="98" spans="100:100" x14ac:dyDescent="0.25">
      <c r="CV98" s="15"/>
    </row>
    <row r="99" spans="100:100" x14ac:dyDescent="0.25">
      <c r="CV99" s="15"/>
    </row>
    <row r="100" spans="100:100" x14ac:dyDescent="0.25">
      <c r="CV100" s="15"/>
    </row>
    <row r="101" spans="100:100" x14ac:dyDescent="0.25">
      <c r="CV101" s="15"/>
    </row>
    <row r="102" spans="100:100" x14ac:dyDescent="0.25">
      <c r="CV102" s="15"/>
    </row>
    <row r="103" spans="100:100" x14ac:dyDescent="0.25">
      <c r="CV103" s="15"/>
    </row>
    <row r="104" spans="100:100" x14ac:dyDescent="0.25">
      <c r="CV104" s="15"/>
    </row>
    <row r="105" spans="100:100" x14ac:dyDescent="0.25">
      <c r="CV105" s="15"/>
    </row>
    <row r="106" spans="100:100" x14ac:dyDescent="0.25">
      <c r="CV106" s="15"/>
    </row>
    <row r="107" spans="100:100" x14ac:dyDescent="0.25">
      <c r="CV107" s="15"/>
    </row>
    <row r="108" spans="100:100" x14ac:dyDescent="0.25">
      <c r="CV108" s="15"/>
    </row>
    <row r="109" spans="100:100" x14ac:dyDescent="0.25">
      <c r="CV109" s="15"/>
    </row>
    <row r="110" spans="100:100" x14ac:dyDescent="0.25">
      <c r="CV110" s="15"/>
    </row>
    <row r="111" spans="100:100" x14ac:dyDescent="0.25">
      <c r="CV111" s="15"/>
    </row>
    <row r="112" spans="100:100" x14ac:dyDescent="0.25">
      <c r="CV112" s="15"/>
    </row>
    <row r="113" spans="100:100" x14ac:dyDescent="0.25">
      <c r="CV113" s="15"/>
    </row>
    <row r="114" spans="100:100" x14ac:dyDescent="0.25">
      <c r="CV114" s="15"/>
    </row>
    <row r="115" spans="100:100" x14ac:dyDescent="0.25">
      <c r="CV115" s="15"/>
    </row>
    <row r="116" spans="100:100" x14ac:dyDescent="0.25">
      <c r="CV116" s="15"/>
    </row>
    <row r="117" spans="100:100" x14ac:dyDescent="0.25">
      <c r="CV117" s="15"/>
    </row>
    <row r="118" spans="100:100" x14ac:dyDescent="0.25">
      <c r="CV118" s="15"/>
    </row>
    <row r="119" spans="100:100" x14ac:dyDescent="0.25">
      <c r="CV119" s="15"/>
    </row>
    <row r="120" spans="100:100" x14ac:dyDescent="0.25">
      <c r="CV120" s="15"/>
    </row>
    <row r="121" spans="100:100" x14ac:dyDescent="0.25">
      <c r="CV121" s="15"/>
    </row>
    <row r="122" spans="100:100" x14ac:dyDescent="0.25">
      <c r="CV122" s="15"/>
    </row>
    <row r="123" spans="100:100" x14ac:dyDescent="0.25">
      <c r="CV123" s="15"/>
    </row>
    <row r="124" spans="100:100" x14ac:dyDescent="0.25">
      <c r="CV124" s="15"/>
    </row>
    <row r="125" spans="100:100" x14ac:dyDescent="0.25">
      <c r="CV125" s="15"/>
    </row>
    <row r="126" spans="100:100" x14ac:dyDescent="0.25">
      <c r="CV126" s="15"/>
    </row>
    <row r="127" spans="100:100" x14ac:dyDescent="0.25">
      <c r="CV127" s="15"/>
    </row>
    <row r="128" spans="100:100" x14ac:dyDescent="0.25">
      <c r="CV128" s="15"/>
    </row>
    <row r="129" spans="100:100" x14ac:dyDescent="0.25">
      <c r="CV129" s="15"/>
    </row>
    <row r="130" spans="100:100" x14ac:dyDescent="0.25">
      <c r="CV130" s="15"/>
    </row>
    <row r="131" spans="100:100" x14ac:dyDescent="0.25">
      <c r="CV131" s="15"/>
    </row>
    <row r="132" spans="100:100" x14ac:dyDescent="0.25">
      <c r="CV132" s="15"/>
    </row>
    <row r="133" spans="100:100" x14ac:dyDescent="0.25">
      <c r="CV133" s="15"/>
    </row>
    <row r="134" spans="100:100" x14ac:dyDescent="0.25">
      <c r="CV134" s="15"/>
    </row>
    <row r="135" spans="100:100" x14ac:dyDescent="0.25">
      <c r="CV135" s="15"/>
    </row>
    <row r="136" spans="100:100" x14ac:dyDescent="0.25">
      <c r="CV136" s="15"/>
    </row>
    <row r="137" spans="100:100" x14ac:dyDescent="0.25">
      <c r="CV137" s="15"/>
    </row>
    <row r="138" spans="100:100" x14ac:dyDescent="0.25">
      <c r="CV138" s="15"/>
    </row>
    <row r="139" spans="100:100" x14ac:dyDescent="0.25">
      <c r="CV139" s="15"/>
    </row>
    <row r="140" spans="100:100" x14ac:dyDescent="0.25">
      <c r="CV140" s="15"/>
    </row>
    <row r="141" spans="100:100" x14ac:dyDescent="0.25">
      <c r="CV141" s="15"/>
    </row>
    <row r="142" spans="100:100" x14ac:dyDescent="0.25">
      <c r="CV142" s="15"/>
    </row>
    <row r="143" spans="100:100" x14ac:dyDescent="0.25">
      <c r="CV143" s="15"/>
    </row>
    <row r="144" spans="100:100" x14ac:dyDescent="0.25">
      <c r="CV144" s="15"/>
    </row>
    <row r="145" spans="100:100" x14ac:dyDescent="0.25">
      <c r="CV145" s="15"/>
    </row>
    <row r="146" spans="100:100" x14ac:dyDescent="0.25">
      <c r="CV146" s="15"/>
    </row>
    <row r="147" spans="100:100" x14ac:dyDescent="0.25">
      <c r="CV147" s="15"/>
    </row>
    <row r="148" spans="100:100" x14ac:dyDescent="0.25">
      <c r="CV148" s="15"/>
    </row>
    <row r="149" spans="100:100" x14ac:dyDescent="0.25">
      <c r="CV149" s="15"/>
    </row>
    <row r="150" spans="100:100" x14ac:dyDescent="0.25">
      <c r="CV150" s="15"/>
    </row>
    <row r="151" spans="100:100" x14ac:dyDescent="0.25">
      <c r="CV151" s="15"/>
    </row>
    <row r="152" spans="100:100" x14ac:dyDescent="0.25">
      <c r="CV152" s="15"/>
    </row>
    <row r="153" spans="100:100" x14ac:dyDescent="0.25">
      <c r="CV153" s="15"/>
    </row>
    <row r="154" spans="100:100" x14ac:dyDescent="0.25">
      <c r="CV154" s="15"/>
    </row>
    <row r="155" spans="100:100" x14ac:dyDescent="0.25">
      <c r="CV155" s="15"/>
    </row>
    <row r="156" spans="100:100" x14ac:dyDescent="0.25">
      <c r="CV156" s="15"/>
    </row>
    <row r="157" spans="100:100" x14ac:dyDescent="0.25">
      <c r="CV157" s="15"/>
    </row>
    <row r="158" spans="100:100" x14ac:dyDescent="0.25">
      <c r="CV158" s="15"/>
    </row>
    <row r="159" spans="100:100" x14ac:dyDescent="0.25">
      <c r="CV159" s="15"/>
    </row>
    <row r="160" spans="100:100" x14ac:dyDescent="0.25">
      <c r="CV160" s="15"/>
    </row>
    <row r="161" spans="100:100" x14ac:dyDescent="0.25">
      <c r="CV161" s="15"/>
    </row>
    <row r="162" spans="100:100" x14ac:dyDescent="0.25">
      <c r="CV162" s="15"/>
    </row>
    <row r="163" spans="100:100" x14ac:dyDescent="0.25">
      <c r="CV163" s="15"/>
    </row>
    <row r="164" spans="100:100" x14ac:dyDescent="0.25">
      <c r="CV164" s="15"/>
    </row>
    <row r="165" spans="100:100" x14ac:dyDescent="0.25">
      <c r="CV165" s="15"/>
    </row>
    <row r="166" spans="100:100" x14ac:dyDescent="0.25">
      <c r="CV166" s="15"/>
    </row>
    <row r="167" spans="100:100" x14ac:dyDescent="0.25">
      <c r="CV167" s="15"/>
    </row>
    <row r="168" spans="100:100" x14ac:dyDescent="0.25">
      <c r="CV168" s="15"/>
    </row>
    <row r="169" spans="100:100" x14ac:dyDescent="0.25">
      <c r="CV169" s="15"/>
    </row>
    <row r="170" spans="100:100" x14ac:dyDescent="0.25">
      <c r="CV170" s="15"/>
    </row>
    <row r="171" spans="100:100" x14ac:dyDescent="0.25">
      <c r="CV171" s="15"/>
    </row>
    <row r="172" spans="100:100" x14ac:dyDescent="0.25">
      <c r="CV172" s="15"/>
    </row>
    <row r="173" spans="100:100" x14ac:dyDescent="0.25">
      <c r="CV173" s="15"/>
    </row>
    <row r="174" spans="100:100" x14ac:dyDescent="0.25">
      <c r="CV174" s="15"/>
    </row>
    <row r="175" spans="100:100" x14ac:dyDescent="0.25">
      <c r="CV175" s="15"/>
    </row>
    <row r="176" spans="100:100" x14ac:dyDescent="0.25">
      <c r="CV176" s="15"/>
    </row>
    <row r="177" spans="100:100" x14ac:dyDescent="0.25">
      <c r="CV177" s="15"/>
    </row>
    <row r="178" spans="100:100" x14ac:dyDescent="0.25">
      <c r="CV178" s="15"/>
    </row>
    <row r="179" spans="100:100" x14ac:dyDescent="0.25">
      <c r="CV179" s="15"/>
    </row>
    <row r="180" spans="100:100" x14ac:dyDescent="0.25">
      <c r="CV180" s="15"/>
    </row>
    <row r="181" spans="100:100" x14ac:dyDescent="0.25">
      <c r="CV181" s="15"/>
    </row>
    <row r="182" spans="100:100" x14ac:dyDescent="0.25">
      <c r="CV182" s="15"/>
    </row>
    <row r="183" spans="100:100" x14ac:dyDescent="0.25">
      <c r="CV183" s="15"/>
    </row>
    <row r="184" spans="100:100" x14ac:dyDescent="0.25">
      <c r="CV184" s="15"/>
    </row>
    <row r="185" spans="100:100" x14ac:dyDescent="0.25">
      <c r="CV185" s="15"/>
    </row>
    <row r="186" spans="100:100" x14ac:dyDescent="0.25">
      <c r="CV186" s="15"/>
    </row>
    <row r="187" spans="100:100" x14ac:dyDescent="0.25">
      <c r="CV187" s="15"/>
    </row>
    <row r="188" spans="100:100" x14ac:dyDescent="0.25">
      <c r="CV188" s="15"/>
    </row>
    <row r="189" spans="100:100" x14ac:dyDescent="0.25">
      <c r="CV189" s="15"/>
    </row>
    <row r="190" spans="100:100" x14ac:dyDescent="0.25">
      <c r="CV190" s="15"/>
    </row>
    <row r="191" spans="100:100" x14ac:dyDescent="0.25">
      <c r="CV191" s="15"/>
    </row>
    <row r="192" spans="100:100" x14ac:dyDescent="0.25">
      <c r="CV192" s="15"/>
    </row>
    <row r="193" spans="100:100" x14ac:dyDescent="0.25">
      <c r="CV193" s="15"/>
    </row>
    <row r="194" spans="100:100" x14ac:dyDescent="0.25">
      <c r="CV194" s="15"/>
    </row>
    <row r="195" spans="100:100" x14ac:dyDescent="0.25">
      <c r="CV195" s="15"/>
    </row>
    <row r="196" spans="100:100" x14ac:dyDescent="0.25">
      <c r="CV196" s="15"/>
    </row>
    <row r="197" spans="100:100" x14ac:dyDescent="0.25">
      <c r="CV197" s="15"/>
    </row>
    <row r="198" spans="100:100" x14ac:dyDescent="0.25">
      <c r="CV198" s="15"/>
    </row>
    <row r="199" spans="100:100" x14ac:dyDescent="0.25">
      <c r="CV199" s="15"/>
    </row>
    <row r="200" spans="100:100" x14ac:dyDescent="0.25">
      <c r="CV200" s="15"/>
    </row>
    <row r="201" spans="100:100" x14ac:dyDescent="0.25">
      <c r="CV201" s="15"/>
    </row>
    <row r="202" spans="100:100" x14ac:dyDescent="0.25">
      <c r="CV202" s="15"/>
    </row>
    <row r="203" spans="100:100" x14ac:dyDescent="0.25">
      <c r="CV203" s="15"/>
    </row>
    <row r="204" spans="100:100" x14ac:dyDescent="0.25">
      <c r="CV204" s="15"/>
    </row>
    <row r="205" spans="100:100" x14ac:dyDescent="0.25">
      <c r="CV205" s="15"/>
    </row>
    <row r="206" spans="100:100" x14ac:dyDescent="0.25">
      <c r="CV206" s="15"/>
    </row>
    <row r="207" spans="100:100" x14ac:dyDescent="0.25">
      <c r="CV207" s="15"/>
    </row>
    <row r="208" spans="100:100" x14ac:dyDescent="0.25">
      <c r="CV208" s="15"/>
    </row>
    <row r="209" spans="100:100" x14ac:dyDescent="0.25">
      <c r="CV209" s="15"/>
    </row>
    <row r="210" spans="100:100" x14ac:dyDescent="0.25">
      <c r="CV210" s="15"/>
    </row>
    <row r="211" spans="100:100" x14ac:dyDescent="0.25">
      <c r="CV211" s="15"/>
    </row>
    <row r="212" spans="100:100" x14ac:dyDescent="0.25">
      <c r="CV212" s="15"/>
    </row>
    <row r="213" spans="100:100" x14ac:dyDescent="0.25">
      <c r="CV213" s="15"/>
    </row>
    <row r="214" spans="100:100" x14ac:dyDescent="0.25">
      <c r="CV214" s="15"/>
    </row>
    <row r="215" spans="100:100" x14ac:dyDescent="0.25">
      <c r="CV215" s="15"/>
    </row>
    <row r="216" spans="100:100" x14ac:dyDescent="0.25">
      <c r="CV216" s="15"/>
    </row>
    <row r="217" spans="100:100" x14ac:dyDescent="0.25">
      <c r="CV217" s="15"/>
    </row>
    <row r="218" spans="100:100" x14ac:dyDescent="0.25">
      <c r="CV218" s="15"/>
    </row>
    <row r="219" spans="100:100" x14ac:dyDescent="0.25">
      <c r="CV219" s="15"/>
    </row>
    <row r="220" spans="100:100" x14ac:dyDescent="0.25">
      <c r="CV220" s="15"/>
    </row>
    <row r="221" spans="100:100" x14ac:dyDescent="0.25">
      <c r="CV221" s="15"/>
    </row>
    <row r="222" spans="100:100" x14ac:dyDescent="0.25">
      <c r="CV222" s="15"/>
    </row>
    <row r="223" spans="100:100" x14ac:dyDescent="0.25">
      <c r="CV223" s="15"/>
    </row>
    <row r="224" spans="100:100" x14ac:dyDescent="0.25">
      <c r="CV224" s="15"/>
    </row>
    <row r="225" spans="100:100" x14ac:dyDescent="0.25">
      <c r="CV225" s="15"/>
    </row>
    <row r="226" spans="100:100" x14ac:dyDescent="0.25">
      <c r="CV226" s="15"/>
    </row>
    <row r="227" spans="100:100" x14ac:dyDescent="0.25">
      <c r="CV227" s="15"/>
    </row>
    <row r="228" spans="100:100" x14ac:dyDescent="0.25">
      <c r="CV228" s="15"/>
    </row>
    <row r="229" spans="100:100" x14ac:dyDescent="0.25">
      <c r="CV229" s="15"/>
    </row>
    <row r="230" spans="100:100" x14ac:dyDescent="0.25">
      <c r="CV230" s="15"/>
    </row>
    <row r="231" spans="100:100" x14ac:dyDescent="0.25">
      <c r="CV231" s="15"/>
    </row>
    <row r="232" spans="100:100" x14ac:dyDescent="0.25">
      <c r="CV232" s="15"/>
    </row>
    <row r="233" spans="100:100" x14ac:dyDescent="0.25">
      <c r="CV233" s="15"/>
    </row>
    <row r="234" spans="100:100" x14ac:dyDescent="0.25">
      <c r="CV234" s="15"/>
    </row>
    <row r="235" spans="100:100" x14ac:dyDescent="0.25">
      <c r="CV235" s="15"/>
    </row>
    <row r="236" spans="100:100" x14ac:dyDescent="0.25">
      <c r="CV236" s="15"/>
    </row>
    <row r="237" spans="100:100" x14ac:dyDescent="0.25">
      <c r="CV237" s="15"/>
    </row>
    <row r="238" spans="100:100" x14ac:dyDescent="0.25">
      <c r="CV238" s="15"/>
    </row>
    <row r="239" spans="100:100" x14ac:dyDescent="0.25">
      <c r="CV239" s="15"/>
    </row>
    <row r="240" spans="100:100" x14ac:dyDescent="0.25">
      <c r="CV240" s="15"/>
    </row>
    <row r="241" spans="100:100" x14ac:dyDescent="0.25">
      <c r="CV241" s="15"/>
    </row>
    <row r="242" spans="100:100" x14ac:dyDescent="0.25">
      <c r="CV242" s="15"/>
    </row>
    <row r="243" spans="100:100" x14ac:dyDescent="0.25">
      <c r="CV243" s="15"/>
    </row>
    <row r="244" spans="100:100" x14ac:dyDescent="0.25">
      <c r="CV244" s="15"/>
    </row>
    <row r="245" spans="100:100" x14ac:dyDescent="0.25">
      <c r="CV245" s="15"/>
    </row>
    <row r="246" spans="100:100" x14ac:dyDescent="0.25">
      <c r="CV246" s="15"/>
    </row>
    <row r="247" spans="100:100" x14ac:dyDescent="0.25">
      <c r="CV247" s="15"/>
    </row>
    <row r="248" spans="100:100" x14ac:dyDescent="0.25">
      <c r="CV248" s="15"/>
    </row>
    <row r="249" spans="100:100" x14ac:dyDescent="0.25">
      <c r="CV249" s="15"/>
    </row>
    <row r="250" spans="100:100" x14ac:dyDescent="0.25">
      <c r="CV250" s="15"/>
    </row>
    <row r="251" spans="100:100" x14ac:dyDescent="0.25">
      <c r="CV251" s="15"/>
    </row>
    <row r="252" spans="100:100" x14ac:dyDescent="0.25">
      <c r="CV252" s="15"/>
    </row>
    <row r="253" spans="100:100" x14ac:dyDescent="0.25">
      <c r="CV253" s="15"/>
    </row>
    <row r="254" spans="100:100" x14ac:dyDescent="0.25">
      <c r="CV254" s="15"/>
    </row>
    <row r="255" spans="100:100" x14ac:dyDescent="0.25">
      <c r="CV255" s="15"/>
    </row>
    <row r="256" spans="100:100" x14ac:dyDescent="0.25">
      <c r="CV256" s="15"/>
    </row>
    <row r="257" spans="100:100" x14ac:dyDescent="0.25">
      <c r="CV257" s="15"/>
    </row>
    <row r="258" spans="100:100" x14ac:dyDescent="0.25">
      <c r="CV258" s="15"/>
    </row>
    <row r="259" spans="100:100" x14ac:dyDescent="0.25">
      <c r="CV259" s="15"/>
    </row>
    <row r="260" spans="100:100" x14ac:dyDescent="0.25">
      <c r="CV260" s="15"/>
    </row>
    <row r="261" spans="100:100" x14ac:dyDescent="0.25">
      <c r="CV261" s="15"/>
    </row>
    <row r="262" spans="100:100" x14ac:dyDescent="0.25">
      <c r="CV262" s="15"/>
    </row>
    <row r="263" spans="100:100" x14ac:dyDescent="0.25">
      <c r="CV263" s="15"/>
    </row>
    <row r="264" spans="100:100" x14ac:dyDescent="0.25">
      <c r="CV264" s="15"/>
    </row>
    <row r="265" spans="100:100" x14ac:dyDescent="0.25">
      <c r="CV265" s="15"/>
    </row>
    <row r="266" spans="100:100" x14ac:dyDescent="0.25">
      <c r="CV266" s="15"/>
    </row>
    <row r="267" spans="100:100" x14ac:dyDescent="0.25">
      <c r="CV267" s="15"/>
    </row>
    <row r="268" spans="100:100" x14ac:dyDescent="0.25">
      <c r="CV268" s="15"/>
    </row>
    <row r="269" spans="100:100" x14ac:dyDescent="0.25">
      <c r="CV269" s="15"/>
    </row>
    <row r="270" spans="100:100" x14ac:dyDescent="0.25">
      <c r="CV270" s="15"/>
    </row>
    <row r="271" spans="100:100" x14ac:dyDescent="0.25">
      <c r="CV271" s="15"/>
    </row>
    <row r="272" spans="100:100" x14ac:dyDescent="0.25">
      <c r="CV272" s="15"/>
    </row>
    <row r="273" spans="100:100" x14ac:dyDescent="0.25">
      <c r="CV273" s="15"/>
    </row>
    <row r="274" spans="100:100" x14ac:dyDescent="0.25">
      <c r="CV274" s="15"/>
    </row>
    <row r="275" spans="100:100" x14ac:dyDescent="0.25">
      <c r="CV275" s="15"/>
    </row>
    <row r="276" spans="100:100" x14ac:dyDescent="0.25">
      <c r="CV276" s="15"/>
    </row>
    <row r="277" spans="100:100" x14ac:dyDescent="0.25">
      <c r="CV277" s="15"/>
    </row>
    <row r="278" spans="100:100" x14ac:dyDescent="0.25">
      <c r="CV278" s="15"/>
    </row>
    <row r="279" spans="100:100" x14ac:dyDescent="0.25">
      <c r="CV279" s="15"/>
    </row>
    <row r="280" spans="100:100" x14ac:dyDescent="0.25">
      <c r="CV280" s="15"/>
    </row>
    <row r="281" spans="100:100" x14ac:dyDescent="0.25">
      <c r="CV281" s="15"/>
    </row>
    <row r="282" spans="100:100" x14ac:dyDescent="0.25">
      <c r="CV282" s="15"/>
    </row>
    <row r="283" spans="100:100" x14ac:dyDescent="0.25">
      <c r="CV283" s="15"/>
    </row>
    <row r="284" spans="100:100" x14ac:dyDescent="0.25">
      <c r="CV284" s="15"/>
    </row>
    <row r="285" spans="100:100" x14ac:dyDescent="0.25">
      <c r="CV285" s="15"/>
    </row>
    <row r="286" spans="100:100" x14ac:dyDescent="0.25">
      <c r="CV286" s="15"/>
    </row>
    <row r="287" spans="100:100" x14ac:dyDescent="0.25">
      <c r="CV287" s="15"/>
    </row>
    <row r="288" spans="100:100" x14ac:dyDescent="0.25">
      <c r="CV288" s="15"/>
    </row>
    <row r="289" spans="100:100" x14ac:dyDescent="0.25">
      <c r="CV289" s="15"/>
    </row>
    <row r="290" spans="100:100" x14ac:dyDescent="0.25">
      <c r="CV290" s="15"/>
    </row>
    <row r="291" spans="100:100" x14ac:dyDescent="0.25">
      <c r="CV291" s="15"/>
    </row>
    <row r="292" spans="100:100" x14ac:dyDescent="0.25">
      <c r="CV292" s="15"/>
    </row>
    <row r="293" spans="100:100" x14ac:dyDescent="0.25">
      <c r="CV293" s="15"/>
    </row>
    <row r="294" spans="100:100" x14ac:dyDescent="0.25">
      <c r="CV294" s="15"/>
    </row>
    <row r="295" spans="100:100" x14ac:dyDescent="0.25">
      <c r="CV295" s="15"/>
    </row>
    <row r="296" spans="100:100" x14ac:dyDescent="0.25">
      <c r="CV296" s="15"/>
    </row>
    <row r="297" spans="100:100" x14ac:dyDescent="0.25">
      <c r="CV297" s="15"/>
    </row>
    <row r="298" spans="100:100" x14ac:dyDescent="0.25">
      <c r="CV298" s="15"/>
    </row>
    <row r="299" spans="100:100" x14ac:dyDescent="0.25">
      <c r="CV299" s="15"/>
    </row>
    <row r="300" spans="100:100" x14ac:dyDescent="0.25">
      <c r="CV300" s="15"/>
    </row>
    <row r="301" spans="100:100" x14ac:dyDescent="0.25">
      <c r="CV301" s="15"/>
    </row>
    <row r="302" spans="100:100" x14ac:dyDescent="0.25">
      <c r="CV302" s="15"/>
    </row>
  </sheetData>
  <mergeCells count="2">
    <mergeCell ref="CB1:CF1"/>
    <mergeCell ref="CG1:CK1"/>
  </mergeCells>
  <phoneticPr fontId="11" type="noConversion"/>
  <conditionalFormatting sqref="G5:J5">
    <cfRule type="cellIs" dxfId="428" priority="9" stopIfTrue="1" operator="equal">
      <formula>1</formula>
    </cfRule>
  </conditionalFormatting>
  <conditionalFormatting sqref="E5:E7">
    <cfRule type="cellIs" dxfId="427" priority="6" stopIfTrue="1" operator="equal">
      <formula>1</formula>
    </cfRule>
  </conditionalFormatting>
  <conditionalFormatting sqref="K8:L8">
    <cfRule type="cellIs" dxfId="426" priority="10" stopIfTrue="1" operator="equal">
      <formula>1</formula>
    </cfRule>
  </conditionalFormatting>
  <conditionalFormatting sqref="I7">
    <cfRule type="cellIs" dxfId="425" priority="5" stopIfTrue="1" operator="equal">
      <formula>1</formula>
    </cfRule>
  </conditionalFormatting>
  <conditionalFormatting sqref="W2">
    <cfRule type="cellIs" dxfId="424" priority="3" stopIfTrue="1" operator="lessThan">
      <formula>0</formula>
    </cfRule>
  </conditionalFormatting>
  <conditionalFormatting sqref="F4:G4">
    <cfRule type="cellIs" dxfId="423" priority="8" stopIfTrue="1" operator="equal">
      <formula>1</formula>
    </cfRule>
  </conditionalFormatting>
  <conditionalFormatting sqref="D3:F3">
    <cfRule type="cellIs" dxfId="422" priority="7" stopIfTrue="1" operator="equal">
      <formula>1</formula>
    </cfRule>
  </conditionalFormatting>
  <conditionalFormatting sqref="G6:G12">
    <cfRule type="cellIs" dxfId="421" priority="4" stopIfTrue="1" operator="equal">
      <formula>1</formula>
    </cfRule>
  </conditionalFormatting>
  <conditionalFormatting sqref="W3:W80">
    <cfRule type="cellIs" dxfId="420" priority="37" stopIfTrue="1" operator="equal">
      <formula>DD3</formula>
    </cfRule>
  </conditionalFormatting>
  <dataValidations disablePrompts="1" count="1">
    <dataValidation type="whole" allowBlank="1" showInputMessage="1" showErrorMessage="1" error="You may only purchase each equipment once_x000a_Insert &quot;1&quot; to purchase the equipment" sqref="F3:F4 D3:E3 H5:J5 I7 E5:E7 K8:L8 G4:G12">
      <formula1>0</formula1>
      <formula2>1</formula2>
    </dataValidation>
  </dataValidations>
  <hyperlinks>
    <hyperlink ref="A2" location="INDEX!A1" display="INDEX"/>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30.5703125" style="16" bestFit="1" customWidth="1"/>
    <col min="3" max="3" width="5.7109375" style="15" customWidth="1"/>
    <col min="4" max="4" width="2.85546875" style="15" customWidth="1"/>
    <col min="5" max="6" width="2.85546875" style="116" customWidth="1"/>
    <col min="7" max="7" width="2.85546875" style="172" customWidth="1"/>
    <col min="8"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15" style="16" bestFit="1" customWidth="1"/>
    <col min="28" max="28" width="5.7109375" style="15" customWidth="1"/>
    <col min="29" max="31" width="2.85546875" style="172" customWidth="1"/>
    <col min="32" max="41" width="2.85546875" style="172" hidden="1" customWidth="1"/>
    <col min="42" max="42" width="6.5703125" style="15" customWidth="1"/>
    <col min="43" max="62" width="3.7109375" style="15" bestFit="1"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5" width="9.140625" style="15" customWidth="1"/>
    <col min="166"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61.5" x14ac:dyDescent="0.25">
      <c r="A2" s="161" t="s">
        <v>2630</v>
      </c>
      <c r="B2" s="17"/>
      <c r="D2" s="18"/>
      <c r="E2" s="117" t="s">
        <v>238</v>
      </c>
      <c r="F2" s="115" t="s">
        <v>239</v>
      </c>
      <c r="G2" s="174"/>
      <c r="H2" s="174"/>
      <c r="I2" s="174"/>
      <c r="J2" s="174"/>
      <c r="K2" s="174"/>
      <c r="L2" s="174"/>
      <c r="M2" s="174"/>
      <c r="N2" s="174"/>
      <c r="O2" s="174"/>
      <c r="P2" s="174"/>
      <c r="Q2" s="174"/>
      <c r="R2" s="14" t="s">
        <v>522</v>
      </c>
      <c r="S2" s="14" t="s">
        <v>64</v>
      </c>
      <c r="T2" s="37">
        <f>DL2+BW2</f>
        <v>0</v>
      </c>
      <c r="U2" s="37">
        <f>SUM(S3:S10,AP3:AP5)</f>
        <v>0</v>
      </c>
      <c r="W2" s="37">
        <f>ROUNDUP(BX2/3,0)-BZ2</f>
        <v>0</v>
      </c>
      <c r="Y2" s="37">
        <f>GoodUnits</f>
        <v>0</v>
      </c>
      <c r="Z2" s="37">
        <f>GoodPoints</f>
        <v>0</v>
      </c>
      <c r="AA2" s="17"/>
      <c r="AC2" s="174"/>
      <c r="AD2" s="174"/>
      <c r="AE2" s="174"/>
      <c r="AF2" s="174"/>
      <c r="AG2" s="174"/>
      <c r="AH2" s="174"/>
      <c r="AI2" s="174"/>
      <c r="AJ2" s="174"/>
      <c r="AK2" s="174"/>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A3" s="15" t="s">
        <v>36</v>
      </c>
      <c r="B3" s="16" t="s">
        <v>245</v>
      </c>
      <c r="C3" s="15">
        <v>160</v>
      </c>
      <c r="D3" s="19"/>
      <c r="E3" s="19"/>
      <c r="F3" s="19"/>
      <c r="G3" s="19"/>
      <c r="H3" s="19"/>
      <c r="I3" s="19"/>
      <c r="J3" s="19"/>
      <c r="K3" s="19"/>
      <c r="L3" s="19"/>
      <c r="M3" s="19"/>
      <c r="N3" s="19"/>
      <c r="O3" s="19"/>
      <c r="P3" s="19"/>
      <c r="Q3" s="19"/>
      <c r="R3" s="31"/>
      <c r="S3" s="15">
        <f>DL3*C3</f>
        <v>0</v>
      </c>
      <c r="T3" s="5"/>
      <c r="U3" s="13"/>
      <c r="V3" s="5"/>
      <c r="W3" s="5" t="str">
        <f t="shared" ref="W3:W66" si="2">T(LOOKUP(DE3,$DD$3:$DD$302,$DB$3:$DB$302))</f>
        <v/>
      </c>
      <c r="X3" s="5"/>
      <c r="Y3" s="5"/>
      <c r="Z3" s="5"/>
      <c r="AA3" s="16" t="s">
        <v>252</v>
      </c>
      <c r="AB3" s="15">
        <v>90</v>
      </c>
      <c r="AC3" s="19"/>
      <c r="AD3" s="19"/>
      <c r="AE3" s="19"/>
      <c r="AF3" s="19"/>
      <c r="AG3" s="19"/>
      <c r="AH3" s="19"/>
      <c r="AI3" s="19"/>
      <c r="AJ3" s="19"/>
      <c r="AK3" s="19"/>
      <c r="AL3" s="19"/>
      <c r="AM3" s="19"/>
      <c r="AN3" s="19"/>
      <c r="AO3" s="19"/>
      <c r="AP3" s="15">
        <f>SUM(AQ3:BJ3)*AB3</f>
        <v>0</v>
      </c>
      <c r="AQ3" s="28"/>
      <c r="AR3" s="29"/>
      <c r="AS3" s="29"/>
      <c r="AT3" s="29"/>
      <c r="AU3" s="29"/>
      <c r="AV3" s="29"/>
      <c r="AW3" s="29"/>
      <c r="AX3" s="29"/>
      <c r="AY3" s="29"/>
      <c r="AZ3" s="29"/>
      <c r="BA3" s="29"/>
      <c r="BB3" s="29"/>
      <c r="BC3" s="29"/>
      <c r="BD3" s="29"/>
      <c r="BE3" s="29"/>
      <c r="BF3" s="29"/>
      <c r="BG3" s="29"/>
      <c r="BH3" s="29"/>
      <c r="BI3" s="29"/>
      <c r="BJ3" s="30"/>
      <c r="BV3" s="168">
        <v>1</v>
      </c>
      <c r="BW3" s="40">
        <f t="shared" ref="BW3:BW5" si="3">SUM(AQ3:BJ3)*BV3</f>
        <v>0</v>
      </c>
      <c r="BX3" s="42">
        <f>BW3</f>
        <v>0</v>
      </c>
      <c r="BY3" s="168"/>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0" si="4">IF(R3=0,"-",CONCATENATE(B3,IF(SUM(D3:Q3)=0,""," with "),IF(D3=1,D$2,""),IF(D3=1,"; ",""),IF(E3=1,E$2,""),IF(E3=1,"; ",""),IF(F3=1,F$2,""),IF(F3=1,"; ",""),IF(G3=1,G$2,""),IF(G3=1,"; ",""),IF(H3=1,H$2,""),IF(H3=1,"; ",""),IF(I3=1,I$2,""),IF(I3=1,"; ",""),IF(J3=1,J$2,""),IF(J3=1,"; ",""),IF(K3=1,K$2,""),IF(K3=1,"; ",""),IF(L3=1,L$2,""),IF(L3=1,"; ",""),IF(M3=1,M$2,""),IF(M3=1,"; ",""),IF(N3=1,N$2,""),IF(N3=1,"; ",""),IF(O3=1,O$2,""),IF(O3=1,"; ",""),IF(P3=1,P$2,""),IF(P3=1,"; ",""),IF(Q3=1,Q$2,""),IF(Q3=1,"; ","")))</f>
        <v>-</v>
      </c>
      <c r="CX3" s="38">
        <f t="shared" ref="CX3:CX10" si="5">R3</f>
        <v>0</v>
      </c>
      <c r="DA3" s="172"/>
      <c r="DB3" s="32" t="str">
        <f>IF(DB4="","",CONCATENATE("Warband ",CZ4," ",DG3))</f>
        <v/>
      </c>
      <c r="DD3" s="172">
        <v>1</v>
      </c>
      <c r="DE3" s="172">
        <v>1</v>
      </c>
      <c r="DG3" s="49" t="str">
        <f>CONCATENATE("   ",DH3,"/",DI3,IF(DH3&gt;DI3," !",""))</f>
        <v xml:space="preserve">   0/12</v>
      </c>
      <c r="DH3" s="172">
        <f>INDEX($CB$1:$CU$1,CZ4)+DJ3</f>
        <v>0</v>
      </c>
      <c r="DI3" s="172">
        <f>IF(OR(DB4=$CW$3,DB4=$CW$4,DB4=$CW$10),0,12)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A4" s="15" t="s">
        <v>36</v>
      </c>
      <c r="B4" s="16" t="s">
        <v>246</v>
      </c>
      <c r="C4" s="15">
        <v>140</v>
      </c>
      <c r="D4" s="20"/>
      <c r="E4" s="20"/>
      <c r="F4" s="20"/>
      <c r="G4" s="20"/>
      <c r="H4" s="20"/>
      <c r="I4" s="20"/>
      <c r="J4" s="20"/>
      <c r="K4" s="20"/>
      <c r="L4" s="20"/>
      <c r="M4" s="20"/>
      <c r="N4" s="20"/>
      <c r="O4" s="20"/>
      <c r="P4" s="20"/>
      <c r="Q4" s="20"/>
      <c r="R4" s="31"/>
      <c r="S4" s="172">
        <f t="shared" ref="S4:S10" si="7">DL4*C4</f>
        <v>0</v>
      </c>
      <c r="T4" s="5"/>
      <c r="U4" s="13"/>
      <c r="V4" s="5"/>
      <c r="W4" s="5" t="str">
        <f t="shared" si="2"/>
        <v/>
      </c>
      <c r="X4" s="5"/>
      <c r="Y4" s="5"/>
      <c r="Z4" s="5"/>
      <c r="AA4" s="16" t="s">
        <v>253</v>
      </c>
      <c r="AB4" s="15">
        <v>120</v>
      </c>
      <c r="AC4" s="20"/>
      <c r="AD4" s="20"/>
      <c r="AE4" s="20"/>
      <c r="AF4" s="20"/>
      <c r="AG4" s="20"/>
      <c r="AH4" s="20"/>
      <c r="AI4" s="20"/>
      <c r="AJ4" s="20"/>
      <c r="AK4" s="20"/>
      <c r="AL4" s="20"/>
      <c r="AM4" s="20"/>
      <c r="AN4" s="20"/>
      <c r="AO4" s="20"/>
      <c r="AP4" s="15">
        <f>SUM(AQ4:BJ4)*AB4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5" si="8">BW4</f>
        <v>0</v>
      </c>
      <c r="BY4" s="168"/>
      <c r="BZ4" s="43">
        <f t="shared" ref="BZ4:BZ5" si="9">BX4*BY4</f>
        <v>0</v>
      </c>
      <c r="CA4" s="38" t="str">
        <f t="shared" ref="CA4:CA5" si="10">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1">IF(AQ3="",CB3,CB3+1)</f>
        <v>1</v>
      </c>
      <c r="CC4" s="172">
        <f t="shared" si="11"/>
        <v>1</v>
      </c>
      <c r="CD4" s="172">
        <f t="shared" si="11"/>
        <v>1</v>
      </c>
      <c r="CE4" s="172">
        <f t="shared" si="11"/>
        <v>1</v>
      </c>
      <c r="CF4" s="172">
        <f t="shared" si="11"/>
        <v>1</v>
      </c>
      <c r="CG4" s="172">
        <f t="shared" si="11"/>
        <v>1</v>
      </c>
      <c r="CH4" s="172">
        <f t="shared" si="11"/>
        <v>1</v>
      </c>
      <c r="CI4" s="172">
        <f t="shared" si="11"/>
        <v>1</v>
      </c>
      <c r="CJ4" s="172">
        <f t="shared" si="11"/>
        <v>1</v>
      </c>
      <c r="CK4" s="172">
        <f t="shared" si="11"/>
        <v>1</v>
      </c>
      <c r="CL4" s="172">
        <f t="shared" si="11"/>
        <v>1</v>
      </c>
      <c r="CM4" s="172">
        <f t="shared" si="11"/>
        <v>1</v>
      </c>
      <c r="CN4" s="172">
        <f t="shared" si="11"/>
        <v>1</v>
      </c>
      <c r="CO4" s="172">
        <f t="shared" si="11"/>
        <v>1</v>
      </c>
      <c r="CP4" s="172">
        <f t="shared" si="11"/>
        <v>1</v>
      </c>
      <c r="CQ4" s="172">
        <f t="shared" si="11"/>
        <v>1</v>
      </c>
      <c r="CR4" s="172">
        <f t="shared" si="11"/>
        <v>1</v>
      </c>
      <c r="CS4" s="172">
        <f t="shared" si="11"/>
        <v>1</v>
      </c>
      <c r="CT4" s="172">
        <f t="shared" si="11"/>
        <v>1</v>
      </c>
      <c r="CU4" s="172">
        <f t="shared" si="11"/>
        <v>1</v>
      </c>
      <c r="CW4" s="38" t="str">
        <f t="shared" si="4"/>
        <v>-</v>
      </c>
      <c r="CX4" s="38">
        <f t="shared" si="5"/>
        <v>0</v>
      </c>
      <c r="CZ4" s="172">
        <v>1</v>
      </c>
      <c r="DA4" s="172" t="s">
        <v>278</v>
      </c>
      <c r="DB4" s="32" t="str">
        <f>T(LOOKUP(CZ4,$DM$1:$EF$1,$DM$2:$EF$2))</f>
        <v/>
      </c>
      <c r="DD4" s="172">
        <f>IF(OR(DB3="",DB3=" "),DD3,DD3+1)</f>
        <v>1</v>
      </c>
      <c r="DE4" s="172">
        <v>2</v>
      </c>
      <c r="DL4" s="172">
        <f t="shared" ref="DL4:DL67" si="12">SUM(DM5:EF5)-SUM(DM4:EF4)</f>
        <v>0</v>
      </c>
      <c r="DM4" s="172">
        <f t="shared" ref="DM4:DM67" si="13">IF(OR(CX3=0,ISERROR(SEARCH(DM$1,SUBSTITUTE(SUBSTITUTE($EG3,"10",""),"11","")))),DM3,DM3+1)</f>
        <v>1</v>
      </c>
      <c r="DN4" s="172">
        <f t="shared" ref="DN4:DN67" si="14">IF(OR(CX3=0,ISERROR(SEARCH(DN$1,SUBSTITUTE(SUBSTITUTE($CX3,"12",""),"20","")))),DN3,DN3+1)</f>
        <v>1</v>
      </c>
      <c r="DO4" s="172">
        <f t="shared" ref="DO4:DU19" si="15">IF(OR($CX3=0,ISERROR(SEARCH(DO$1,SUBSTITUTE($CX3,DY$1,"")))),DO3,DO3+1)</f>
        <v>1</v>
      </c>
      <c r="DP4" s="172">
        <f t="shared" si="15"/>
        <v>1</v>
      </c>
      <c r="DQ4" s="172">
        <f t="shared" si="15"/>
        <v>1</v>
      </c>
      <c r="DR4" s="172">
        <f t="shared" si="15"/>
        <v>1</v>
      </c>
      <c r="DS4" s="172">
        <f t="shared" si="15"/>
        <v>1</v>
      </c>
      <c r="DT4" s="172">
        <f t="shared" si="15"/>
        <v>1</v>
      </c>
      <c r="DU4" s="172">
        <f t="shared" si="15"/>
        <v>1</v>
      </c>
      <c r="DV4" s="172">
        <f>IF(OR($CX3=0,ISERROR(SEARCH(DV$1,$CX3))),DV3,DV3+1)</f>
        <v>1</v>
      </c>
      <c r="DW4" s="172">
        <f t="shared" ref="DW4:EF19" si="16">IF(OR($CX3=0,ISERROR(SEARCH(DW$1,$CX3))),DW3,DW3+1)</f>
        <v>1</v>
      </c>
      <c r="DX4" s="172">
        <f t="shared" si="16"/>
        <v>1</v>
      </c>
      <c r="DY4" s="172">
        <f t="shared" si="16"/>
        <v>1</v>
      </c>
      <c r="DZ4" s="172">
        <f t="shared" si="16"/>
        <v>1</v>
      </c>
      <c r="EA4" s="172">
        <f t="shared" si="16"/>
        <v>1</v>
      </c>
      <c r="EB4" s="172">
        <f t="shared" si="16"/>
        <v>1</v>
      </c>
      <c r="EC4" s="172">
        <f t="shared" si="16"/>
        <v>1</v>
      </c>
      <c r="ED4" s="172">
        <f t="shared" si="16"/>
        <v>1</v>
      </c>
      <c r="EE4" s="172">
        <f t="shared" si="16"/>
        <v>1</v>
      </c>
      <c r="EF4" s="172">
        <f t="shared" si="16"/>
        <v>1</v>
      </c>
      <c r="EG4" s="172">
        <f t="shared" si="6"/>
        <v>0</v>
      </c>
    </row>
    <row r="5" spans="1:137" x14ac:dyDescent="0.25">
      <c r="B5" s="16" t="s">
        <v>247</v>
      </c>
      <c r="C5" s="15">
        <v>190</v>
      </c>
      <c r="D5" s="19"/>
      <c r="E5" s="19"/>
      <c r="F5" s="19"/>
      <c r="G5" s="19"/>
      <c r="H5" s="19"/>
      <c r="I5" s="19"/>
      <c r="J5" s="19"/>
      <c r="K5" s="19"/>
      <c r="L5" s="19"/>
      <c r="M5" s="19"/>
      <c r="N5" s="19"/>
      <c r="O5" s="19"/>
      <c r="P5" s="19"/>
      <c r="Q5" s="19"/>
      <c r="R5" s="31"/>
      <c r="S5" s="172">
        <f t="shared" si="7"/>
        <v>0</v>
      </c>
      <c r="T5" s="5"/>
      <c r="U5" s="13"/>
      <c r="V5" s="5"/>
      <c r="W5" s="5" t="str">
        <f t="shared" si="2"/>
        <v/>
      </c>
      <c r="X5" s="5"/>
      <c r="Y5" s="5"/>
      <c r="Z5" s="5"/>
      <c r="AA5" s="16" t="s">
        <v>254</v>
      </c>
      <c r="AB5" s="15">
        <v>7</v>
      </c>
      <c r="AC5" s="19"/>
      <c r="AD5" s="19"/>
      <c r="AE5" s="19"/>
      <c r="AF5" s="19"/>
      <c r="AG5" s="19"/>
      <c r="AH5" s="19"/>
      <c r="AI5" s="19"/>
      <c r="AJ5" s="19"/>
      <c r="AK5" s="19"/>
      <c r="AL5" s="19"/>
      <c r="AM5" s="19"/>
      <c r="AN5" s="19"/>
      <c r="AO5" s="19"/>
      <c r="AP5" s="15">
        <f>SUM(AQ5:BJ5)*AB5</f>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8"/>
        <v>0</v>
      </c>
      <c r="BY5" s="168"/>
      <c r="BZ5" s="43">
        <f t="shared" si="9"/>
        <v>0</v>
      </c>
      <c r="CA5" s="38" t="str">
        <f t="shared" si="10"/>
        <v>-</v>
      </c>
      <c r="CB5" s="172">
        <f t="shared" si="11"/>
        <v>1</v>
      </c>
      <c r="CC5" s="172">
        <f t="shared" si="11"/>
        <v>1</v>
      </c>
      <c r="CD5" s="172">
        <f t="shared" si="11"/>
        <v>1</v>
      </c>
      <c r="CE5" s="172">
        <f t="shared" si="11"/>
        <v>1</v>
      </c>
      <c r="CF5" s="172">
        <f t="shared" si="11"/>
        <v>1</v>
      </c>
      <c r="CG5" s="172">
        <f t="shared" si="11"/>
        <v>1</v>
      </c>
      <c r="CH5" s="172">
        <f t="shared" si="11"/>
        <v>1</v>
      </c>
      <c r="CI5" s="172">
        <f t="shared" si="11"/>
        <v>1</v>
      </c>
      <c r="CJ5" s="172">
        <f t="shared" si="11"/>
        <v>1</v>
      </c>
      <c r="CK5" s="172">
        <f t="shared" si="11"/>
        <v>1</v>
      </c>
      <c r="CL5" s="172">
        <f t="shared" si="11"/>
        <v>1</v>
      </c>
      <c r="CM5" s="172">
        <f t="shared" si="11"/>
        <v>1</v>
      </c>
      <c r="CN5" s="172">
        <f t="shared" si="11"/>
        <v>1</v>
      </c>
      <c r="CO5" s="172">
        <f t="shared" si="11"/>
        <v>1</v>
      </c>
      <c r="CP5" s="172">
        <f t="shared" si="11"/>
        <v>1</v>
      </c>
      <c r="CQ5" s="172">
        <f t="shared" si="11"/>
        <v>1</v>
      </c>
      <c r="CR5" s="172">
        <f t="shared" si="11"/>
        <v>1</v>
      </c>
      <c r="CS5" s="172">
        <f t="shared" si="11"/>
        <v>1</v>
      </c>
      <c r="CT5" s="172">
        <f t="shared" si="11"/>
        <v>1</v>
      </c>
      <c r="CU5" s="172">
        <f t="shared" si="11"/>
        <v>1</v>
      </c>
      <c r="CW5" s="38" t="str">
        <f t="shared" si="4"/>
        <v>-</v>
      </c>
      <c r="CX5" s="38">
        <f t="shared" si="5"/>
        <v>0</v>
      </c>
      <c r="DA5" s="172">
        <v>1</v>
      </c>
      <c r="DB5" s="32" t="str">
        <f>T(CONCATENATE(LOOKUP(DA5,CB$3:CB$80,$AQ$3:$AQ$80)," ",LOOKUP(DA5,CB$3:CB$80,$CA$3:$CA$80)))</f>
        <v xml:space="preserve"> </v>
      </c>
      <c r="DD5" s="172">
        <f t="shared" ref="DD5:DD68" si="17">IF(OR(DB4="",DB4=" "),DD4,DD4+1)</f>
        <v>1</v>
      </c>
      <c r="DE5" s="172">
        <v>3</v>
      </c>
      <c r="DL5" s="172">
        <f t="shared" si="12"/>
        <v>0</v>
      </c>
      <c r="DM5" s="172">
        <f t="shared" si="13"/>
        <v>1</v>
      </c>
      <c r="DN5" s="172">
        <f t="shared" si="14"/>
        <v>1</v>
      </c>
      <c r="DO5" s="172">
        <f t="shared" si="15"/>
        <v>1</v>
      </c>
      <c r="DP5" s="172">
        <f t="shared" si="15"/>
        <v>1</v>
      </c>
      <c r="DQ5" s="172">
        <f t="shared" si="15"/>
        <v>1</v>
      </c>
      <c r="DR5" s="172">
        <f t="shared" si="15"/>
        <v>1</v>
      </c>
      <c r="DS5" s="172">
        <f t="shared" si="15"/>
        <v>1</v>
      </c>
      <c r="DT5" s="172">
        <f t="shared" si="15"/>
        <v>1</v>
      </c>
      <c r="DU5" s="172">
        <f t="shared" si="15"/>
        <v>1</v>
      </c>
      <c r="DV5" s="172">
        <f t="shared" ref="DV5:EF20" si="18">IF(OR($CX4=0,ISERROR(SEARCH(DV$1,$CX4))),DV4,DV4+1)</f>
        <v>1</v>
      </c>
      <c r="DW5" s="172">
        <f t="shared" si="16"/>
        <v>1</v>
      </c>
      <c r="DX5" s="172">
        <f t="shared" si="16"/>
        <v>1</v>
      </c>
      <c r="DY5" s="172">
        <f t="shared" si="16"/>
        <v>1</v>
      </c>
      <c r="DZ5" s="172">
        <f t="shared" si="16"/>
        <v>1</v>
      </c>
      <c r="EA5" s="172">
        <f t="shared" si="16"/>
        <v>1</v>
      </c>
      <c r="EB5" s="172">
        <f t="shared" si="16"/>
        <v>1</v>
      </c>
      <c r="EC5" s="172">
        <f t="shared" si="16"/>
        <v>1</v>
      </c>
      <c r="ED5" s="172">
        <f t="shared" si="16"/>
        <v>1</v>
      </c>
      <c r="EE5" s="172">
        <f t="shared" si="16"/>
        <v>1</v>
      </c>
      <c r="EF5" s="172">
        <f t="shared" si="16"/>
        <v>1</v>
      </c>
      <c r="EG5" s="172">
        <f t="shared" si="6"/>
        <v>0</v>
      </c>
    </row>
    <row r="6" spans="1:137" x14ac:dyDescent="0.25">
      <c r="B6" s="16" t="s">
        <v>248</v>
      </c>
      <c r="C6" s="15">
        <v>125</v>
      </c>
      <c r="D6" s="20"/>
      <c r="E6" s="20"/>
      <c r="F6" s="20"/>
      <c r="G6" s="20"/>
      <c r="H6" s="20"/>
      <c r="I6" s="20"/>
      <c r="J6" s="20"/>
      <c r="K6" s="20"/>
      <c r="L6" s="20"/>
      <c r="M6" s="20"/>
      <c r="N6" s="20"/>
      <c r="O6" s="20"/>
      <c r="P6" s="20"/>
      <c r="Q6" s="20"/>
      <c r="R6" s="31"/>
      <c r="S6" s="172">
        <f t="shared" si="7"/>
        <v>0</v>
      </c>
      <c r="T6" s="5"/>
      <c r="U6" s="13"/>
      <c r="V6" s="5"/>
      <c r="W6" s="5" t="str">
        <f t="shared" si="2"/>
        <v/>
      </c>
      <c r="X6" s="5"/>
      <c r="Y6" s="5"/>
      <c r="Z6" s="5"/>
      <c r="CB6" s="172">
        <f t="shared" si="11"/>
        <v>1</v>
      </c>
      <c r="CC6" s="172">
        <f t="shared" si="11"/>
        <v>1</v>
      </c>
      <c r="CD6" s="172">
        <f t="shared" si="11"/>
        <v>1</v>
      </c>
      <c r="CE6" s="172">
        <f t="shared" si="11"/>
        <v>1</v>
      </c>
      <c r="CF6" s="172">
        <f t="shared" si="11"/>
        <v>1</v>
      </c>
      <c r="CG6" s="172">
        <f t="shared" si="11"/>
        <v>1</v>
      </c>
      <c r="CH6" s="172">
        <f t="shared" si="11"/>
        <v>1</v>
      </c>
      <c r="CI6" s="172">
        <f t="shared" si="11"/>
        <v>1</v>
      </c>
      <c r="CJ6" s="172">
        <f t="shared" si="11"/>
        <v>1</v>
      </c>
      <c r="CK6" s="172">
        <f t="shared" si="11"/>
        <v>1</v>
      </c>
      <c r="CL6" s="172">
        <f t="shared" si="11"/>
        <v>1</v>
      </c>
      <c r="CM6" s="172">
        <f t="shared" si="11"/>
        <v>1</v>
      </c>
      <c r="CN6" s="172">
        <f t="shared" si="11"/>
        <v>1</v>
      </c>
      <c r="CO6" s="172">
        <f t="shared" si="11"/>
        <v>1</v>
      </c>
      <c r="CP6" s="172">
        <f t="shared" si="11"/>
        <v>1</v>
      </c>
      <c r="CQ6" s="172">
        <f t="shared" si="11"/>
        <v>1</v>
      </c>
      <c r="CR6" s="172">
        <f t="shared" si="11"/>
        <v>1</v>
      </c>
      <c r="CS6" s="172">
        <f t="shared" si="11"/>
        <v>1</v>
      </c>
      <c r="CT6" s="172">
        <f t="shared" si="11"/>
        <v>1</v>
      </c>
      <c r="CU6" s="172">
        <f t="shared" si="11"/>
        <v>1</v>
      </c>
      <c r="CW6" s="38" t="str">
        <f t="shared" si="4"/>
        <v>-</v>
      </c>
      <c r="CX6" s="38">
        <f t="shared" si="5"/>
        <v>0</v>
      </c>
      <c r="DA6" s="172">
        <v>2</v>
      </c>
      <c r="DB6" s="32" t="str">
        <f t="shared" ref="DB6:DB16" si="19">T(CONCATENATE(LOOKUP(DA6,CB$3:CB$80,$AQ$3:$AQ$80)," ",LOOKUP(DA6,CB$3:CB$80,$CA$3:$CA$80)))</f>
        <v xml:space="preserve"> </v>
      </c>
      <c r="DD6" s="172">
        <f t="shared" si="17"/>
        <v>1</v>
      </c>
      <c r="DE6" s="172">
        <v>4</v>
      </c>
      <c r="DL6" s="172">
        <f t="shared" si="12"/>
        <v>0</v>
      </c>
      <c r="DM6" s="172">
        <f t="shared" si="13"/>
        <v>1</v>
      </c>
      <c r="DN6" s="172">
        <f t="shared" si="14"/>
        <v>1</v>
      </c>
      <c r="DO6" s="172">
        <f t="shared" si="15"/>
        <v>1</v>
      </c>
      <c r="DP6" s="172">
        <f t="shared" si="15"/>
        <v>1</v>
      </c>
      <c r="DQ6" s="172">
        <f t="shared" si="15"/>
        <v>1</v>
      </c>
      <c r="DR6" s="172">
        <f t="shared" si="15"/>
        <v>1</v>
      </c>
      <c r="DS6" s="172">
        <f t="shared" si="15"/>
        <v>1</v>
      </c>
      <c r="DT6" s="172">
        <f t="shared" si="15"/>
        <v>1</v>
      </c>
      <c r="DU6" s="172">
        <f t="shared" si="15"/>
        <v>1</v>
      </c>
      <c r="DV6" s="172">
        <f t="shared" si="18"/>
        <v>1</v>
      </c>
      <c r="DW6" s="172">
        <f t="shared" si="16"/>
        <v>1</v>
      </c>
      <c r="DX6" s="172">
        <f t="shared" si="16"/>
        <v>1</v>
      </c>
      <c r="DY6" s="172">
        <f t="shared" si="16"/>
        <v>1</v>
      </c>
      <c r="DZ6" s="172">
        <f t="shared" si="16"/>
        <v>1</v>
      </c>
      <c r="EA6" s="172">
        <f t="shared" si="16"/>
        <v>1</v>
      </c>
      <c r="EB6" s="172">
        <f t="shared" si="16"/>
        <v>1</v>
      </c>
      <c r="EC6" s="172">
        <f t="shared" si="16"/>
        <v>1</v>
      </c>
      <c r="ED6" s="172">
        <f t="shared" si="16"/>
        <v>1</v>
      </c>
      <c r="EE6" s="172">
        <f t="shared" si="16"/>
        <v>1</v>
      </c>
      <c r="EF6" s="172">
        <f t="shared" si="16"/>
        <v>1</v>
      </c>
      <c r="EG6" s="172">
        <f t="shared" si="6"/>
        <v>0</v>
      </c>
    </row>
    <row r="7" spans="1:137" x14ac:dyDescent="0.25">
      <c r="B7" s="16" t="s">
        <v>249</v>
      </c>
      <c r="C7" s="15">
        <v>45</v>
      </c>
      <c r="D7" s="19"/>
      <c r="E7" s="19"/>
      <c r="F7" s="19"/>
      <c r="G7" s="19"/>
      <c r="H7" s="19"/>
      <c r="I7" s="19"/>
      <c r="J7" s="19"/>
      <c r="K7" s="19"/>
      <c r="L7" s="19"/>
      <c r="M7" s="19"/>
      <c r="N7" s="19"/>
      <c r="O7" s="19"/>
      <c r="P7" s="19"/>
      <c r="Q7" s="19"/>
      <c r="R7" s="31"/>
      <c r="S7" s="172">
        <f t="shared" si="7"/>
        <v>0</v>
      </c>
      <c r="T7" s="5"/>
      <c r="U7" s="13"/>
      <c r="V7" s="5"/>
      <c r="W7" s="5" t="str">
        <f t="shared" si="2"/>
        <v/>
      </c>
      <c r="X7" s="5"/>
      <c r="Y7" s="5"/>
      <c r="Z7" s="5"/>
      <c r="CB7" s="172">
        <f t="shared" si="11"/>
        <v>1</v>
      </c>
      <c r="CC7" s="172">
        <f t="shared" si="11"/>
        <v>1</v>
      </c>
      <c r="CD7" s="172">
        <f t="shared" si="11"/>
        <v>1</v>
      </c>
      <c r="CE7" s="172">
        <f t="shared" si="11"/>
        <v>1</v>
      </c>
      <c r="CF7" s="172">
        <f t="shared" si="11"/>
        <v>1</v>
      </c>
      <c r="CG7" s="172">
        <f t="shared" si="11"/>
        <v>1</v>
      </c>
      <c r="CH7" s="172">
        <f t="shared" si="11"/>
        <v>1</v>
      </c>
      <c r="CI7" s="172">
        <f t="shared" si="11"/>
        <v>1</v>
      </c>
      <c r="CJ7" s="172">
        <f t="shared" si="11"/>
        <v>1</v>
      </c>
      <c r="CK7" s="172">
        <f t="shared" si="11"/>
        <v>1</v>
      </c>
      <c r="CL7" s="172">
        <f t="shared" si="11"/>
        <v>1</v>
      </c>
      <c r="CM7" s="172">
        <f t="shared" si="11"/>
        <v>1</v>
      </c>
      <c r="CN7" s="172">
        <f t="shared" si="11"/>
        <v>1</v>
      </c>
      <c r="CO7" s="172">
        <f t="shared" si="11"/>
        <v>1</v>
      </c>
      <c r="CP7" s="172">
        <f t="shared" si="11"/>
        <v>1</v>
      </c>
      <c r="CQ7" s="172">
        <f t="shared" si="11"/>
        <v>1</v>
      </c>
      <c r="CR7" s="172">
        <f t="shared" si="11"/>
        <v>1</v>
      </c>
      <c r="CS7" s="172">
        <f t="shared" si="11"/>
        <v>1</v>
      </c>
      <c r="CT7" s="172">
        <f t="shared" si="11"/>
        <v>1</v>
      </c>
      <c r="CU7" s="172">
        <f t="shared" si="11"/>
        <v>1</v>
      </c>
      <c r="CW7" s="38" t="str">
        <f t="shared" si="4"/>
        <v>-</v>
      </c>
      <c r="CX7" s="38">
        <f t="shared" si="5"/>
        <v>0</v>
      </c>
      <c r="DA7" s="172">
        <v>3</v>
      </c>
      <c r="DB7" s="32" t="str">
        <f t="shared" si="19"/>
        <v xml:space="preserve"> </v>
      </c>
      <c r="DD7" s="172">
        <f t="shared" si="17"/>
        <v>1</v>
      </c>
      <c r="DE7" s="172">
        <v>5</v>
      </c>
      <c r="DL7" s="172">
        <f t="shared" si="12"/>
        <v>0</v>
      </c>
      <c r="DM7" s="172">
        <f t="shared" si="13"/>
        <v>1</v>
      </c>
      <c r="DN7" s="172">
        <f t="shared" si="14"/>
        <v>1</v>
      </c>
      <c r="DO7" s="172">
        <f t="shared" si="15"/>
        <v>1</v>
      </c>
      <c r="DP7" s="172">
        <f t="shared" si="15"/>
        <v>1</v>
      </c>
      <c r="DQ7" s="172">
        <f t="shared" si="15"/>
        <v>1</v>
      </c>
      <c r="DR7" s="172">
        <f t="shared" si="15"/>
        <v>1</v>
      </c>
      <c r="DS7" s="172">
        <f t="shared" si="15"/>
        <v>1</v>
      </c>
      <c r="DT7" s="172">
        <f t="shared" si="15"/>
        <v>1</v>
      </c>
      <c r="DU7" s="172">
        <f t="shared" si="15"/>
        <v>1</v>
      </c>
      <c r="DV7" s="172">
        <f t="shared" si="18"/>
        <v>1</v>
      </c>
      <c r="DW7" s="172">
        <f t="shared" si="16"/>
        <v>1</v>
      </c>
      <c r="DX7" s="172">
        <f t="shared" si="16"/>
        <v>1</v>
      </c>
      <c r="DY7" s="172">
        <f t="shared" si="16"/>
        <v>1</v>
      </c>
      <c r="DZ7" s="172">
        <f t="shared" si="16"/>
        <v>1</v>
      </c>
      <c r="EA7" s="172">
        <f t="shared" si="16"/>
        <v>1</v>
      </c>
      <c r="EB7" s="172">
        <f t="shared" si="16"/>
        <v>1</v>
      </c>
      <c r="EC7" s="172">
        <f t="shared" si="16"/>
        <v>1</v>
      </c>
      <c r="ED7" s="172">
        <f t="shared" si="16"/>
        <v>1</v>
      </c>
      <c r="EE7" s="172">
        <f t="shared" si="16"/>
        <v>1</v>
      </c>
      <c r="EF7" s="172">
        <f t="shared" si="16"/>
        <v>1</v>
      </c>
      <c r="EG7" s="172">
        <f t="shared" si="6"/>
        <v>0</v>
      </c>
    </row>
    <row r="8" spans="1:137" x14ac:dyDescent="0.25">
      <c r="B8" s="16" t="s">
        <v>250</v>
      </c>
      <c r="C8" s="15">
        <v>60</v>
      </c>
      <c r="D8" s="20"/>
      <c r="E8" s="21"/>
      <c r="F8" s="21"/>
      <c r="G8" s="20"/>
      <c r="H8" s="20"/>
      <c r="I8" s="20"/>
      <c r="J8" s="20"/>
      <c r="K8" s="20"/>
      <c r="L8" s="20"/>
      <c r="M8" s="20"/>
      <c r="N8" s="20"/>
      <c r="O8" s="20"/>
      <c r="P8" s="20"/>
      <c r="Q8" s="20"/>
      <c r="R8" s="31"/>
      <c r="S8" s="56">
        <f>DL8*(C8+25*E8+5*F8)</f>
        <v>0</v>
      </c>
      <c r="T8" s="5"/>
      <c r="U8" s="13"/>
      <c r="V8" s="5"/>
      <c r="W8" s="5" t="str">
        <f t="shared" si="2"/>
        <v/>
      </c>
      <c r="X8" s="5"/>
      <c r="Y8" s="5"/>
      <c r="Z8" s="5"/>
      <c r="CB8" s="172">
        <f t="shared" si="11"/>
        <v>1</v>
      </c>
      <c r="CC8" s="172">
        <f t="shared" si="11"/>
        <v>1</v>
      </c>
      <c r="CD8" s="172">
        <f t="shared" si="11"/>
        <v>1</v>
      </c>
      <c r="CE8" s="172">
        <f t="shared" si="11"/>
        <v>1</v>
      </c>
      <c r="CF8" s="172">
        <f t="shared" si="11"/>
        <v>1</v>
      </c>
      <c r="CG8" s="172">
        <f t="shared" si="11"/>
        <v>1</v>
      </c>
      <c r="CH8" s="172">
        <f t="shared" si="11"/>
        <v>1</v>
      </c>
      <c r="CI8" s="172">
        <f t="shared" si="11"/>
        <v>1</v>
      </c>
      <c r="CJ8" s="172">
        <f t="shared" si="11"/>
        <v>1</v>
      </c>
      <c r="CK8" s="172">
        <f t="shared" si="11"/>
        <v>1</v>
      </c>
      <c r="CL8" s="172">
        <f t="shared" si="11"/>
        <v>1</v>
      </c>
      <c r="CM8" s="172">
        <f t="shared" si="11"/>
        <v>1</v>
      </c>
      <c r="CN8" s="172">
        <f t="shared" si="11"/>
        <v>1</v>
      </c>
      <c r="CO8" s="172">
        <f t="shared" si="11"/>
        <v>1</v>
      </c>
      <c r="CP8" s="172">
        <f t="shared" si="11"/>
        <v>1</v>
      </c>
      <c r="CQ8" s="172">
        <f t="shared" si="11"/>
        <v>1</v>
      </c>
      <c r="CR8" s="172">
        <f t="shared" si="11"/>
        <v>1</v>
      </c>
      <c r="CS8" s="172">
        <f t="shared" si="11"/>
        <v>1</v>
      </c>
      <c r="CT8" s="172">
        <f t="shared" si="11"/>
        <v>1</v>
      </c>
      <c r="CU8" s="172">
        <f t="shared" si="11"/>
        <v>1</v>
      </c>
      <c r="CW8" s="38" t="str">
        <f t="shared" si="4"/>
        <v>-</v>
      </c>
      <c r="CX8" s="38">
        <f t="shared" si="5"/>
        <v>0</v>
      </c>
      <c r="DA8" s="172">
        <v>4</v>
      </c>
      <c r="DB8" s="32" t="str">
        <f t="shared" si="19"/>
        <v xml:space="preserve"> </v>
      </c>
      <c r="DD8" s="172">
        <f t="shared" si="17"/>
        <v>1</v>
      </c>
      <c r="DE8" s="172">
        <v>6</v>
      </c>
      <c r="DL8" s="172">
        <f t="shared" si="12"/>
        <v>0</v>
      </c>
      <c r="DM8" s="172">
        <f t="shared" si="13"/>
        <v>1</v>
      </c>
      <c r="DN8" s="172">
        <f t="shared" si="14"/>
        <v>1</v>
      </c>
      <c r="DO8" s="172">
        <f t="shared" si="15"/>
        <v>1</v>
      </c>
      <c r="DP8" s="172">
        <f t="shared" si="15"/>
        <v>1</v>
      </c>
      <c r="DQ8" s="172">
        <f t="shared" si="15"/>
        <v>1</v>
      </c>
      <c r="DR8" s="172">
        <f t="shared" si="15"/>
        <v>1</v>
      </c>
      <c r="DS8" s="172">
        <f t="shared" si="15"/>
        <v>1</v>
      </c>
      <c r="DT8" s="172">
        <f t="shared" si="15"/>
        <v>1</v>
      </c>
      <c r="DU8" s="172">
        <f t="shared" si="15"/>
        <v>1</v>
      </c>
      <c r="DV8" s="172">
        <f t="shared" si="18"/>
        <v>1</v>
      </c>
      <c r="DW8" s="172">
        <f t="shared" si="16"/>
        <v>1</v>
      </c>
      <c r="DX8" s="172">
        <f t="shared" si="16"/>
        <v>1</v>
      </c>
      <c r="DY8" s="172">
        <f t="shared" si="16"/>
        <v>1</v>
      </c>
      <c r="DZ8" s="172">
        <f t="shared" si="16"/>
        <v>1</v>
      </c>
      <c r="EA8" s="172">
        <f t="shared" si="16"/>
        <v>1</v>
      </c>
      <c r="EB8" s="172">
        <f t="shared" si="16"/>
        <v>1</v>
      </c>
      <c r="EC8" s="172">
        <f t="shared" si="16"/>
        <v>1</v>
      </c>
      <c r="ED8" s="172">
        <f t="shared" si="16"/>
        <v>1</v>
      </c>
      <c r="EE8" s="172">
        <f t="shared" si="16"/>
        <v>1</v>
      </c>
      <c r="EF8" s="172">
        <f t="shared" si="16"/>
        <v>1</v>
      </c>
      <c r="EG8" s="172">
        <f t="shared" si="6"/>
        <v>0</v>
      </c>
    </row>
    <row r="9" spans="1:137" x14ac:dyDescent="0.25">
      <c r="B9" s="16" t="s">
        <v>251</v>
      </c>
      <c r="C9" s="15">
        <v>40</v>
      </c>
      <c r="D9" s="19"/>
      <c r="E9" s="19"/>
      <c r="F9" s="19"/>
      <c r="G9" s="19"/>
      <c r="H9" s="19"/>
      <c r="I9" s="19"/>
      <c r="J9" s="19"/>
      <c r="K9" s="19"/>
      <c r="L9" s="19"/>
      <c r="M9" s="19"/>
      <c r="N9" s="19"/>
      <c r="O9" s="19"/>
      <c r="P9" s="19"/>
      <c r="Q9" s="19"/>
      <c r="R9" s="31"/>
      <c r="S9" s="172">
        <f t="shared" si="7"/>
        <v>0</v>
      </c>
      <c r="T9" s="5"/>
      <c r="U9" s="13"/>
      <c r="V9" s="5"/>
      <c r="W9" s="5" t="str">
        <f t="shared" si="2"/>
        <v/>
      </c>
      <c r="X9" s="5"/>
      <c r="Y9" s="5"/>
      <c r="Z9" s="5"/>
      <c r="CB9" s="172">
        <f t="shared" si="11"/>
        <v>1</v>
      </c>
      <c r="CC9" s="172">
        <f t="shared" si="11"/>
        <v>1</v>
      </c>
      <c r="CD9" s="172">
        <f t="shared" si="11"/>
        <v>1</v>
      </c>
      <c r="CE9" s="172">
        <f t="shared" si="11"/>
        <v>1</v>
      </c>
      <c r="CF9" s="172">
        <f t="shared" si="11"/>
        <v>1</v>
      </c>
      <c r="CG9" s="172">
        <f t="shared" si="11"/>
        <v>1</v>
      </c>
      <c r="CH9" s="172">
        <f t="shared" si="11"/>
        <v>1</v>
      </c>
      <c r="CI9" s="172">
        <f t="shared" si="11"/>
        <v>1</v>
      </c>
      <c r="CJ9" s="172">
        <f t="shared" si="11"/>
        <v>1</v>
      </c>
      <c r="CK9" s="172">
        <f t="shared" si="11"/>
        <v>1</v>
      </c>
      <c r="CL9" s="172">
        <f t="shared" si="11"/>
        <v>1</v>
      </c>
      <c r="CM9" s="172">
        <f t="shared" si="11"/>
        <v>1</v>
      </c>
      <c r="CN9" s="172">
        <f t="shared" si="11"/>
        <v>1</v>
      </c>
      <c r="CO9" s="172">
        <f t="shared" si="11"/>
        <v>1</v>
      </c>
      <c r="CP9" s="172">
        <f t="shared" si="11"/>
        <v>1</v>
      </c>
      <c r="CQ9" s="172">
        <f t="shared" si="11"/>
        <v>1</v>
      </c>
      <c r="CR9" s="172">
        <f t="shared" si="11"/>
        <v>1</v>
      </c>
      <c r="CS9" s="172">
        <f t="shared" si="11"/>
        <v>1</v>
      </c>
      <c r="CT9" s="172">
        <f t="shared" si="11"/>
        <v>1</v>
      </c>
      <c r="CU9" s="172">
        <f t="shared" si="11"/>
        <v>1</v>
      </c>
      <c r="CW9" s="38" t="str">
        <f t="shared" si="4"/>
        <v>-</v>
      </c>
      <c r="CX9" s="38">
        <f t="shared" si="5"/>
        <v>0</v>
      </c>
      <c r="DA9" s="172">
        <v>5</v>
      </c>
      <c r="DB9" s="32" t="str">
        <f t="shared" si="19"/>
        <v xml:space="preserve"> </v>
      </c>
      <c r="DD9" s="172">
        <f t="shared" si="17"/>
        <v>1</v>
      </c>
      <c r="DE9" s="172">
        <v>7</v>
      </c>
      <c r="DL9" s="172">
        <f t="shared" si="12"/>
        <v>0</v>
      </c>
      <c r="DM9" s="172">
        <f t="shared" si="13"/>
        <v>1</v>
      </c>
      <c r="DN9" s="172">
        <f t="shared" si="14"/>
        <v>1</v>
      </c>
      <c r="DO9" s="172">
        <f t="shared" si="15"/>
        <v>1</v>
      </c>
      <c r="DP9" s="172">
        <f t="shared" si="15"/>
        <v>1</v>
      </c>
      <c r="DQ9" s="172">
        <f t="shared" si="15"/>
        <v>1</v>
      </c>
      <c r="DR9" s="172">
        <f t="shared" si="15"/>
        <v>1</v>
      </c>
      <c r="DS9" s="172">
        <f t="shared" si="15"/>
        <v>1</v>
      </c>
      <c r="DT9" s="172">
        <f t="shared" si="15"/>
        <v>1</v>
      </c>
      <c r="DU9" s="172">
        <f t="shared" si="15"/>
        <v>1</v>
      </c>
      <c r="DV9" s="172">
        <f t="shared" si="18"/>
        <v>1</v>
      </c>
      <c r="DW9" s="172">
        <f t="shared" si="16"/>
        <v>1</v>
      </c>
      <c r="DX9" s="172">
        <f t="shared" si="16"/>
        <v>1</v>
      </c>
      <c r="DY9" s="172">
        <f t="shared" si="16"/>
        <v>1</v>
      </c>
      <c r="DZ9" s="172">
        <f t="shared" si="16"/>
        <v>1</v>
      </c>
      <c r="EA9" s="172">
        <f t="shared" si="16"/>
        <v>1</v>
      </c>
      <c r="EB9" s="172">
        <f t="shared" si="16"/>
        <v>1</v>
      </c>
      <c r="EC9" s="172">
        <f t="shared" si="16"/>
        <v>1</v>
      </c>
      <c r="ED9" s="172">
        <f t="shared" si="16"/>
        <v>1</v>
      </c>
      <c r="EE9" s="172">
        <f t="shared" si="16"/>
        <v>1</v>
      </c>
      <c r="EF9" s="172">
        <f t="shared" si="16"/>
        <v>1</v>
      </c>
      <c r="EG9" s="172">
        <f t="shared" si="6"/>
        <v>0</v>
      </c>
    </row>
    <row r="10" spans="1:137" x14ac:dyDescent="0.25">
      <c r="A10" s="15" t="s">
        <v>36</v>
      </c>
      <c r="B10" s="16" t="s">
        <v>2350</v>
      </c>
      <c r="C10" s="15">
        <v>10</v>
      </c>
      <c r="D10" s="20"/>
      <c r="E10" s="20"/>
      <c r="F10" s="20"/>
      <c r="G10" s="20"/>
      <c r="H10" s="20"/>
      <c r="I10" s="20"/>
      <c r="J10" s="20"/>
      <c r="K10" s="20"/>
      <c r="L10" s="20"/>
      <c r="M10" s="20"/>
      <c r="N10" s="20"/>
      <c r="O10" s="20"/>
      <c r="P10" s="20"/>
      <c r="Q10" s="20"/>
      <c r="R10" s="31"/>
      <c r="S10" s="172">
        <f t="shared" si="7"/>
        <v>0</v>
      </c>
      <c r="T10" s="5"/>
      <c r="U10" s="13"/>
      <c r="V10" s="5"/>
      <c r="W10" s="5" t="str">
        <f t="shared" si="2"/>
        <v/>
      </c>
      <c r="X10" s="5"/>
      <c r="Y10" s="5"/>
      <c r="Z10" s="5"/>
      <c r="CB10" s="172">
        <f t="shared" si="11"/>
        <v>1</v>
      </c>
      <c r="CC10" s="172">
        <f t="shared" si="11"/>
        <v>1</v>
      </c>
      <c r="CD10" s="172">
        <f t="shared" si="11"/>
        <v>1</v>
      </c>
      <c r="CE10" s="172">
        <f t="shared" si="11"/>
        <v>1</v>
      </c>
      <c r="CF10" s="172">
        <f t="shared" si="11"/>
        <v>1</v>
      </c>
      <c r="CG10" s="172">
        <f t="shared" si="11"/>
        <v>1</v>
      </c>
      <c r="CH10" s="172">
        <f t="shared" si="11"/>
        <v>1</v>
      </c>
      <c r="CI10" s="172">
        <f t="shared" si="11"/>
        <v>1</v>
      </c>
      <c r="CJ10" s="172">
        <f t="shared" si="11"/>
        <v>1</v>
      </c>
      <c r="CK10" s="172">
        <f t="shared" si="11"/>
        <v>1</v>
      </c>
      <c r="CL10" s="172">
        <f t="shared" si="11"/>
        <v>1</v>
      </c>
      <c r="CM10" s="172">
        <f t="shared" si="11"/>
        <v>1</v>
      </c>
      <c r="CN10" s="172">
        <f t="shared" si="11"/>
        <v>1</v>
      </c>
      <c r="CO10" s="172">
        <f t="shared" si="11"/>
        <v>1</v>
      </c>
      <c r="CP10" s="172">
        <f t="shared" si="11"/>
        <v>1</v>
      </c>
      <c r="CQ10" s="172">
        <f t="shared" si="11"/>
        <v>1</v>
      </c>
      <c r="CR10" s="172">
        <f t="shared" si="11"/>
        <v>1</v>
      </c>
      <c r="CS10" s="172">
        <f t="shared" si="11"/>
        <v>1</v>
      </c>
      <c r="CT10" s="172">
        <f t="shared" si="11"/>
        <v>1</v>
      </c>
      <c r="CU10" s="172">
        <f t="shared" si="11"/>
        <v>1</v>
      </c>
      <c r="CW10" s="38" t="str">
        <f t="shared" si="4"/>
        <v>-</v>
      </c>
      <c r="CX10" s="38">
        <f t="shared" si="5"/>
        <v>0</v>
      </c>
      <c r="DA10" s="172">
        <v>6</v>
      </c>
      <c r="DB10" s="32" t="str">
        <f t="shared" si="19"/>
        <v xml:space="preserve"> </v>
      </c>
      <c r="DD10" s="172">
        <f t="shared" si="17"/>
        <v>1</v>
      </c>
      <c r="DE10" s="172">
        <v>8</v>
      </c>
      <c r="DL10" s="172">
        <f t="shared" si="12"/>
        <v>0</v>
      </c>
      <c r="DM10" s="172">
        <f t="shared" si="13"/>
        <v>1</v>
      </c>
      <c r="DN10" s="172">
        <f t="shared" si="14"/>
        <v>1</v>
      </c>
      <c r="DO10" s="172">
        <f t="shared" si="15"/>
        <v>1</v>
      </c>
      <c r="DP10" s="172">
        <f t="shared" si="15"/>
        <v>1</v>
      </c>
      <c r="DQ10" s="172">
        <f t="shared" si="15"/>
        <v>1</v>
      </c>
      <c r="DR10" s="172">
        <f t="shared" si="15"/>
        <v>1</v>
      </c>
      <c r="DS10" s="172">
        <f t="shared" si="15"/>
        <v>1</v>
      </c>
      <c r="DT10" s="172">
        <f t="shared" si="15"/>
        <v>1</v>
      </c>
      <c r="DU10" s="172">
        <f t="shared" si="15"/>
        <v>1</v>
      </c>
      <c r="DV10" s="172">
        <f t="shared" si="18"/>
        <v>1</v>
      </c>
      <c r="DW10" s="172">
        <f t="shared" si="16"/>
        <v>1</v>
      </c>
      <c r="DX10" s="172">
        <f t="shared" si="16"/>
        <v>1</v>
      </c>
      <c r="DY10" s="172">
        <f t="shared" si="16"/>
        <v>1</v>
      </c>
      <c r="DZ10" s="172">
        <f t="shared" si="16"/>
        <v>1</v>
      </c>
      <c r="EA10" s="172">
        <f t="shared" si="16"/>
        <v>1</v>
      </c>
      <c r="EB10" s="172">
        <f t="shared" si="16"/>
        <v>1</v>
      </c>
      <c r="EC10" s="172">
        <f t="shared" si="16"/>
        <v>1</v>
      </c>
      <c r="ED10" s="172">
        <f t="shared" si="16"/>
        <v>1</v>
      </c>
      <c r="EE10" s="172">
        <f t="shared" si="16"/>
        <v>1</v>
      </c>
      <c r="EF10" s="172">
        <f t="shared" si="16"/>
        <v>1</v>
      </c>
      <c r="EG10" s="172">
        <f t="shared" si="6"/>
        <v>0</v>
      </c>
    </row>
    <row r="11" spans="1:137" x14ac:dyDescent="0.25">
      <c r="F11" s="172"/>
      <c r="R11" s="31"/>
      <c r="T11" s="5"/>
      <c r="U11" s="13"/>
      <c r="V11" s="5"/>
      <c r="W11" s="5" t="str">
        <f t="shared" si="2"/>
        <v/>
      </c>
      <c r="X11" s="5"/>
      <c r="Y11" s="5"/>
      <c r="Z11" s="5"/>
      <c r="CB11" s="172">
        <f t="shared" si="11"/>
        <v>1</v>
      </c>
      <c r="CC11" s="172">
        <f t="shared" si="11"/>
        <v>1</v>
      </c>
      <c r="CD11" s="172">
        <f t="shared" si="11"/>
        <v>1</v>
      </c>
      <c r="CE11" s="172">
        <f t="shared" si="11"/>
        <v>1</v>
      </c>
      <c r="CF11" s="172">
        <f t="shared" si="11"/>
        <v>1</v>
      </c>
      <c r="CG11" s="172">
        <f t="shared" si="11"/>
        <v>1</v>
      </c>
      <c r="CH11" s="172">
        <f t="shared" si="11"/>
        <v>1</v>
      </c>
      <c r="CI11" s="172">
        <f t="shared" si="11"/>
        <v>1</v>
      </c>
      <c r="CJ11" s="172">
        <f t="shared" si="11"/>
        <v>1</v>
      </c>
      <c r="CK11" s="172">
        <f t="shared" si="11"/>
        <v>1</v>
      </c>
      <c r="CL11" s="172">
        <f t="shared" si="11"/>
        <v>1</v>
      </c>
      <c r="CM11" s="172">
        <f t="shared" si="11"/>
        <v>1</v>
      </c>
      <c r="CN11" s="172">
        <f t="shared" si="11"/>
        <v>1</v>
      </c>
      <c r="CO11" s="172">
        <f t="shared" si="11"/>
        <v>1</v>
      </c>
      <c r="CP11" s="172">
        <f t="shared" si="11"/>
        <v>1</v>
      </c>
      <c r="CQ11" s="172">
        <f t="shared" si="11"/>
        <v>1</v>
      </c>
      <c r="CR11" s="172">
        <f t="shared" si="11"/>
        <v>1</v>
      </c>
      <c r="CS11" s="172">
        <f t="shared" si="11"/>
        <v>1</v>
      </c>
      <c r="CT11" s="172">
        <f t="shared" si="11"/>
        <v>1</v>
      </c>
      <c r="CU11" s="172">
        <f t="shared" si="11"/>
        <v>1</v>
      </c>
      <c r="DA11" s="172">
        <v>7</v>
      </c>
      <c r="DB11" s="32" t="str">
        <f t="shared" si="19"/>
        <v xml:space="preserve"> </v>
      </c>
      <c r="DD11" s="172">
        <f t="shared" si="17"/>
        <v>1</v>
      </c>
      <c r="DE11" s="172">
        <v>9</v>
      </c>
      <c r="DL11" s="172">
        <f t="shared" si="12"/>
        <v>0</v>
      </c>
      <c r="DM11" s="172">
        <f t="shared" si="13"/>
        <v>1</v>
      </c>
      <c r="DN11" s="172">
        <f t="shared" si="14"/>
        <v>1</v>
      </c>
      <c r="DO11" s="172">
        <f t="shared" si="15"/>
        <v>1</v>
      </c>
      <c r="DP11" s="172">
        <f t="shared" si="15"/>
        <v>1</v>
      </c>
      <c r="DQ11" s="172">
        <f t="shared" si="15"/>
        <v>1</v>
      </c>
      <c r="DR11" s="172">
        <f t="shared" si="15"/>
        <v>1</v>
      </c>
      <c r="DS11" s="172">
        <f t="shared" si="15"/>
        <v>1</v>
      </c>
      <c r="DT11" s="172">
        <f t="shared" si="15"/>
        <v>1</v>
      </c>
      <c r="DU11" s="172">
        <f t="shared" si="15"/>
        <v>1</v>
      </c>
      <c r="DV11" s="172">
        <f t="shared" si="18"/>
        <v>1</v>
      </c>
      <c r="DW11" s="172">
        <f t="shared" si="16"/>
        <v>1</v>
      </c>
      <c r="DX11" s="172">
        <f t="shared" si="16"/>
        <v>1</v>
      </c>
      <c r="DY11" s="172">
        <f t="shared" si="16"/>
        <v>1</v>
      </c>
      <c r="DZ11" s="172">
        <f t="shared" si="16"/>
        <v>1</v>
      </c>
      <c r="EA11" s="172">
        <f t="shared" si="16"/>
        <v>1</v>
      </c>
      <c r="EB11" s="172">
        <f t="shared" si="16"/>
        <v>1</v>
      </c>
      <c r="EC11" s="172">
        <f t="shared" si="16"/>
        <v>1</v>
      </c>
      <c r="ED11" s="172">
        <f t="shared" si="16"/>
        <v>1</v>
      </c>
      <c r="EE11" s="172">
        <f t="shared" si="16"/>
        <v>1</v>
      </c>
      <c r="EF11" s="172">
        <f t="shared" si="16"/>
        <v>1</v>
      </c>
      <c r="EG11" s="172">
        <f t="shared" si="6"/>
        <v>0</v>
      </c>
    </row>
    <row r="12" spans="1:137" x14ac:dyDescent="0.25">
      <c r="R12" s="31"/>
      <c r="T12" s="5"/>
      <c r="U12" s="13"/>
      <c r="V12" s="5"/>
      <c r="W12" s="5" t="str">
        <f t="shared" si="2"/>
        <v/>
      </c>
      <c r="X12" s="5"/>
      <c r="Y12" s="5"/>
      <c r="Z12" s="5"/>
      <c r="CB12" s="172">
        <f t="shared" si="11"/>
        <v>1</v>
      </c>
      <c r="CC12" s="172">
        <f t="shared" si="11"/>
        <v>1</v>
      </c>
      <c r="CD12" s="172">
        <f t="shared" si="11"/>
        <v>1</v>
      </c>
      <c r="CE12" s="172">
        <f t="shared" si="11"/>
        <v>1</v>
      </c>
      <c r="CF12" s="172">
        <f t="shared" si="11"/>
        <v>1</v>
      </c>
      <c r="CG12" s="172">
        <f t="shared" si="11"/>
        <v>1</v>
      </c>
      <c r="CH12" s="172">
        <f t="shared" si="11"/>
        <v>1</v>
      </c>
      <c r="CI12" s="172">
        <f t="shared" si="11"/>
        <v>1</v>
      </c>
      <c r="CJ12" s="172">
        <f t="shared" si="11"/>
        <v>1</v>
      </c>
      <c r="CK12" s="172">
        <f t="shared" si="11"/>
        <v>1</v>
      </c>
      <c r="CL12" s="172">
        <f t="shared" si="11"/>
        <v>1</v>
      </c>
      <c r="CM12" s="172">
        <f t="shared" si="11"/>
        <v>1</v>
      </c>
      <c r="CN12" s="172">
        <f t="shared" si="11"/>
        <v>1</v>
      </c>
      <c r="CO12" s="172">
        <f t="shared" si="11"/>
        <v>1</v>
      </c>
      <c r="CP12" s="172">
        <f t="shared" si="11"/>
        <v>1</v>
      </c>
      <c r="CQ12" s="172">
        <f t="shared" si="11"/>
        <v>1</v>
      </c>
      <c r="CR12" s="172">
        <f t="shared" si="11"/>
        <v>1</v>
      </c>
      <c r="CS12" s="172">
        <f t="shared" si="11"/>
        <v>1</v>
      </c>
      <c r="CT12" s="172">
        <f t="shared" si="11"/>
        <v>1</v>
      </c>
      <c r="CU12" s="172">
        <f t="shared" si="11"/>
        <v>1</v>
      </c>
      <c r="DA12" s="172">
        <v>8</v>
      </c>
      <c r="DB12" s="32" t="str">
        <f t="shared" si="19"/>
        <v xml:space="preserve"> </v>
      </c>
      <c r="DD12" s="172">
        <f t="shared" si="17"/>
        <v>1</v>
      </c>
      <c r="DE12" s="172">
        <v>10</v>
      </c>
      <c r="DL12" s="172">
        <f t="shared" si="12"/>
        <v>0</v>
      </c>
      <c r="DM12" s="172">
        <f t="shared" si="13"/>
        <v>1</v>
      </c>
      <c r="DN12" s="172">
        <f t="shared" si="14"/>
        <v>1</v>
      </c>
      <c r="DO12" s="172">
        <f t="shared" si="15"/>
        <v>1</v>
      </c>
      <c r="DP12" s="172">
        <f t="shared" si="15"/>
        <v>1</v>
      </c>
      <c r="DQ12" s="172">
        <f t="shared" si="15"/>
        <v>1</v>
      </c>
      <c r="DR12" s="172">
        <f t="shared" si="15"/>
        <v>1</v>
      </c>
      <c r="DS12" s="172">
        <f t="shared" si="15"/>
        <v>1</v>
      </c>
      <c r="DT12" s="172">
        <f t="shared" si="15"/>
        <v>1</v>
      </c>
      <c r="DU12" s="172">
        <f t="shared" si="15"/>
        <v>1</v>
      </c>
      <c r="DV12" s="172">
        <f t="shared" si="18"/>
        <v>1</v>
      </c>
      <c r="DW12" s="172">
        <f t="shared" si="16"/>
        <v>1</v>
      </c>
      <c r="DX12" s="172">
        <f t="shared" si="16"/>
        <v>1</v>
      </c>
      <c r="DY12" s="172">
        <f t="shared" si="16"/>
        <v>1</v>
      </c>
      <c r="DZ12" s="172">
        <f t="shared" si="16"/>
        <v>1</v>
      </c>
      <c r="EA12" s="172">
        <f t="shared" si="16"/>
        <v>1</v>
      </c>
      <c r="EB12" s="172">
        <f t="shared" si="16"/>
        <v>1</v>
      </c>
      <c r="EC12" s="172">
        <f t="shared" si="16"/>
        <v>1</v>
      </c>
      <c r="ED12" s="172">
        <f t="shared" si="16"/>
        <v>1</v>
      </c>
      <c r="EE12" s="172">
        <f t="shared" si="16"/>
        <v>1</v>
      </c>
      <c r="EF12" s="172">
        <f t="shared" si="16"/>
        <v>1</v>
      </c>
      <c r="EG12" s="172">
        <f t="shared" si="6"/>
        <v>0</v>
      </c>
    </row>
    <row r="13" spans="1:137" x14ac:dyDescent="0.25">
      <c r="R13" s="31"/>
      <c r="T13" s="5"/>
      <c r="U13" s="13"/>
      <c r="V13" s="5"/>
      <c r="W13" s="5" t="str">
        <f t="shared" si="2"/>
        <v/>
      </c>
      <c r="X13" s="5"/>
      <c r="Y13" s="5"/>
      <c r="Z13" s="5"/>
      <c r="CB13" s="172">
        <f t="shared" si="11"/>
        <v>1</v>
      </c>
      <c r="CC13" s="172">
        <f t="shared" si="11"/>
        <v>1</v>
      </c>
      <c r="CD13" s="172">
        <f t="shared" si="11"/>
        <v>1</v>
      </c>
      <c r="CE13" s="172">
        <f t="shared" si="11"/>
        <v>1</v>
      </c>
      <c r="CF13" s="172">
        <f t="shared" si="11"/>
        <v>1</v>
      </c>
      <c r="CG13" s="172">
        <f t="shared" si="11"/>
        <v>1</v>
      </c>
      <c r="CH13" s="172">
        <f t="shared" si="11"/>
        <v>1</v>
      </c>
      <c r="CI13" s="172">
        <f t="shared" si="11"/>
        <v>1</v>
      </c>
      <c r="CJ13" s="172">
        <f t="shared" si="11"/>
        <v>1</v>
      </c>
      <c r="CK13" s="172">
        <f t="shared" si="11"/>
        <v>1</v>
      </c>
      <c r="CL13" s="172">
        <f t="shared" si="11"/>
        <v>1</v>
      </c>
      <c r="CM13" s="172">
        <f t="shared" si="11"/>
        <v>1</v>
      </c>
      <c r="CN13" s="172">
        <f t="shared" si="11"/>
        <v>1</v>
      </c>
      <c r="CO13" s="172">
        <f t="shared" si="11"/>
        <v>1</v>
      </c>
      <c r="CP13" s="172">
        <f t="shared" si="11"/>
        <v>1</v>
      </c>
      <c r="CQ13" s="172">
        <f t="shared" si="11"/>
        <v>1</v>
      </c>
      <c r="CR13" s="172">
        <f t="shared" si="11"/>
        <v>1</v>
      </c>
      <c r="CS13" s="172">
        <f t="shared" si="11"/>
        <v>1</v>
      </c>
      <c r="CT13" s="172">
        <f t="shared" si="11"/>
        <v>1</v>
      </c>
      <c r="CU13" s="172">
        <f t="shared" si="11"/>
        <v>1</v>
      </c>
      <c r="DA13" s="172">
        <v>9</v>
      </c>
      <c r="DB13" s="32" t="str">
        <f t="shared" si="19"/>
        <v xml:space="preserve"> </v>
      </c>
      <c r="DD13" s="172">
        <f t="shared" si="17"/>
        <v>1</v>
      </c>
      <c r="DE13" s="172">
        <v>11</v>
      </c>
      <c r="DL13" s="172">
        <f>SUM(DM14:EF14)-SUM(DM13:EF13)</f>
        <v>0</v>
      </c>
      <c r="DM13" s="172">
        <f t="shared" si="13"/>
        <v>1</v>
      </c>
      <c r="DN13" s="172">
        <f t="shared" si="14"/>
        <v>1</v>
      </c>
      <c r="DO13" s="172">
        <f t="shared" si="15"/>
        <v>1</v>
      </c>
      <c r="DP13" s="172">
        <f t="shared" si="15"/>
        <v>1</v>
      </c>
      <c r="DQ13" s="172">
        <f t="shared" si="15"/>
        <v>1</v>
      </c>
      <c r="DR13" s="172">
        <f t="shared" si="15"/>
        <v>1</v>
      </c>
      <c r="DS13" s="172">
        <f t="shared" si="15"/>
        <v>1</v>
      </c>
      <c r="DT13" s="172">
        <f t="shared" si="15"/>
        <v>1</v>
      </c>
      <c r="DU13" s="172">
        <f t="shared" si="15"/>
        <v>1</v>
      </c>
      <c r="DV13" s="172">
        <f t="shared" si="18"/>
        <v>1</v>
      </c>
      <c r="DW13" s="172">
        <f t="shared" si="16"/>
        <v>1</v>
      </c>
      <c r="DX13" s="172">
        <f t="shared" si="16"/>
        <v>1</v>
      </c>
      <c r="DY13" s="172">
        <f t="shared" si="16"/>
        <v>1</v>
      </c>
      <c r="DZ13" s="172">
        <f t="shared" si="16"/>
        <v>1</v>
      </c>
      <c r="EA13" s="172">
        <f t="shared" si="16"/>
        <v>1</v>
      </c>
      <c r="EB13" s="172">
        <f t="shared" si="16"/>
        <v>1</v>
      </c>
      <c r="EC13" s="172">
        <f t="shared" si="16"/>
        <v>1</v>
      </c>
      <c r="ED13" s="172">
        <f t="shared" si="16"/>
        <v>1</v>
      </c>
      <c r="EE13" s="172">
        <f t="shared" si="16"/>
        <v>1</v>
      </c>
      <c r="EF13" s="172">
        <f t="shared" si="16"/>
        <v>1</v>
      </c>
      <c r="EG13" s="172">
        <f t="shared" si="6"/>
        <v>0</v>
      </c>
    </row>
    <row r="14" spans="1:137" x14ac:dyDescent="0.25">
      <c r="R14" s="31"/>
      <c r="T14" s="5"/>
      <c r="U14" s="13"/>
      <c r="V14" s="5"/>
      <c r="W14" s="5" t="str">
        <f t="shared" si="2"/>
        <v/>
      </c>
      <c r="X14" s="5"/>
      <c r="Y14" s="5"/>
      <c r="Z14" s="5"/>
      <c r="CB14" s="172">
        <f t="shared" si="11"/>
        <v>1</v>
      </c>
      <c r="CC14" s="172">
        <f t="shared" si="11"/>
        <v>1</v>
      </c>
      <c r="CD14" s="172">
        <f t="shared" si="11"/>
        <v>1</v>
      </c>
      <c r="CE14" s="172">
        <f t="shared" si="11"/>
        <v>1</v>
      </c>
      <c r="CF14" s="172">
        <f t="shared" si="11"/>
        <v>1</v>
      </c>
      <c r="CG14" s="172">
        <f t="shared" si="11"/>
        <v>1</v>
      </c>
      <c r="CH14" s="172">
        <f t="shared" si="11"/>
        <v>1</v>
      </c>
      <c r="CI14" s="172">
        <f t="shared" si="11"/>
        <v>1</v>
      </c>
      <c r="CJ14" s="172">
        <f t="shared" si="11"/>
        <v>1</v>
      </c>
      <c r="CK14" s="172">
        <f t="shared" si="11"/>
        <v>1</v>
      </c>
      <c r="CL14" s="172">
        <f t="shared" si="11"/>
        <v>1</v>
      </c>
      <c r="CM14" s="172">
        <f t="shared" si="11"/>
        <v>1</v>
      </c>
      <c r="CN14" s="172">
        <f t="shared" si="11"/>
        <v>1</v>
      </c>
      <c r="CO14" s="172">
        <f t="shared" si="11"/>
        <v>1</v>
      </c>
      <c r="CP14" s="172">
        <f t="shared" si="11"/>
        <v>1</v>
      </c>
      <c r="CQ14" s="172">
        <f t="shared" si="11"/>
        <v>1</v>
      </c>
      <c r="CR14" s="172">
        <f t="shared" si="11"/>
        <v>1</v>
      </c>
      <c r="CS14" s="172">
        <f t="shared" si="11"/>
        <v>1</v>
      </c>
      <c r="CT14" s="172">
        <f t="shared" si="11"/>
        <v>1</v>
      </c>
      <c r="CU14" s="172">
        <f t="shared" si="11"/>
        <v>1</v>
      </c>
      <c r="DA14" s="172">
        <v>10</v>
      </c>
      <c r="DB14" s="32" t="str">
        <f t="shared" si="19"/>
        <v xml:space="preserve"> </v>
      </c>
      <c r="DD14" s="172">
        <f t="shared" si="17"/>
        <v>1</v>
      </c>
      <c r="DE14" s="172">
        <v>12</v>
      </c>
      <c r="DL14" s="172">
        <f t="shared" si="12"/>
        <v>0</v>
      </c>
      <c r="DM14" s="172">
        <f t="shared" si="13"/>
        <v>1</v>
      </c>
      <c r="DN14" s="172">
        <f t="shared" si="14"/>
        <v>1</v>
      </c>
      <c r="DO14" s="172">
        <f t="shared" si="15"/>
        <v>1</v>
      </c>
      <c r="DP14" s="172">
        <f t="shared" si="15"/>
        <v>1</v>
      </c>
      <c r="DQ14" s="172">
        <f t="shared" si="15"/>
        <v>1</v>
      </c>
      <c r="DR14" s="172">
        <f t="shared" si="15"/>
        <v>1</v>
      </c>
      <c r="DS14" s="172">
        <f t="shared" si="15"/>
        <v>1</v>
      </c>
      <c r="DT14" s="172">
        <f t="shared" si="15"/>
        <v>1</v>
      </c>
      <c r="DU14" s="172">
        <f t="shared" si="15"/>
        <v>1</v>
      </c>
      <c r="DV14" s="172">
        <f t="shared" si="18"/>
        <v>1</v>
      </c>
      <c r="DW14" s="172">
        <f t="shared" si="16"/>
        <v>1</v>
      </c>
      <c r="DX14" s="172">
        <f t="shared" si="16"/>
        <v>1</v>
      </c>
      <c r="DY14" s="172">
        <f t="shared" si="16"/>
        <v>1</v>
      </c>
      <c r="DZ14" s="172">
        <f t="shared" si="16"/>
        <v>1</v>
      </c>
      <c r="EA14" s="172">
        <f t="shared" si="16"/>
        <v>1</v>
      </c>
      <c r="EB14" s="172">
        <f t="shared" si="16"/>
        <v>1</v>
      </c>
      <c r="EC14" s="172">
        <f t="shared" si="16"/>
        <v>1</v>
      </c>
      <c r="ED14" s="172">
        <f t="shared" si="16"/>
        <v>1</v>
      </c>
      <c r="EE14" s="172">
        <f t="shared" si="16"/>
        <v>1</v>
      </c>
      <c r="EF14" s="172">
        <f t="shared" si="16"/>
        <v>1</v>
      </c>
      <c r="EG14" s="172">
        <f t="shared" si="6"/>
        <v>0</v>
      </c>
    </row>
    <row r="15" spans="1:137" x14ac:dyDescent="0.25">
      <c r="R15" s="31"/>
      <c r="T15" s="5"/>
      <c r="U15" s="13"/>
      <c r="V15" s="5"/>
      <c r="W15" s="5" t="str">
        <f t="shared" si="2"/>
        <v/>
      </c>
      <c r="X15" s="5"/>
      <c r="Y15" s="5"/>
      <c r="Z15" s="5"/>
      <c r="CB15" s="172">
        <f t="shared" si="11"/>
        <v>1</v>
      </c>
      <c r="CC15" s="172">
        <f t="shared" si="11"/>
        <v>1</v>
      </c>
      <c r="CD15" s="172">
        <f t="shared" si="11"/>
        <v>1</v>
      </c>
      <c r="CE15" s="172">
        <f t="shared" si="11"/>
        <v>1</v>
      </c>
      <c r="CF15" s="172">
        <f t="shared" si="11"/>
        <v>1</v>
      </c>
      <c r="CG15" s="172">
        <f t="shared" si="11"/>
        <v>1</v>
      </c>
      <c r="CH15" s="172">
        <f t="shared" si="11"/>
        <v>1</v>
      </c>
      <c r="CI15" s="172">
        <f t="shared" si="11"/>
        <v>1</v>
      </c>
      <c r="CJ15" s="172">
        <f t="shared" si="11"/>
        <v>1</v>
      </c>
      <c r="CK15" s="172">
        <f t="shared" si="11"/>
        <v>1</v>
      </c>
      <c r="CL15" s="172">
        <f t="shared" si="11"/>
        <v>1</v>
      </c>
      <c r="CM15" s="172">
        <f t="shared" si="11"/>
        <v>1</v>
      </c>
      <c r="CN15" s="172">
        <f t="shared" si="11"/>
        <v>1</v>
      </c>
      <c r="CO15" s="172">
        <f t="shared" si="11"/>
        <v>1</v>
      </c>
      <c r="CP15" s="172">
        <f t="shared" si="11"/>
        <v>1</v>
      </c>
      <c r="CQ15" s="172">
        <f t="shared" si="11"/>
        <v>1</v>
      </c>
      <c r="CR15" s="172">
        <f t="shared" si="11"/>
        <v>1</v>
      </c>
      <c r="CS15" s="172">
        <f t="shared" si="11"/>
        <v>1</v>
      </c>
      <c r="CT15" s="172">
        <f t="shared" si="11"/>
        <v>1</v>
      </c>
      <c r="CU15" s="172">
        <f t="shared" si="11"/>
        <v>1</v>
      </c>
      <c r="DA15" s="172">
        <v>11</v>
      </c>
      <c r="DB15" s="32" t="str">
        <f t="shared" si="19"/>
        <v xml:space="preserve"> </v>
      </c>
      <c r="DD15" s="172">
        <f t="shared" si="17"/>
        <v>1</v>
      </c>
      <c r="DE15" s="172">
        <v>13</v>
      </c>
      <c r="DL15" s="172">
        <f t="shared" si="12"/>
        <v>0</v>
      </c>
      <c r="DM15" s="172">
        <f t="shared" si="13"/>
        <v>1</v>
      </c>
      <c r="DN15" s="172">
        <f t="shared" si="14"/>
        <v>1</v>
      </c>
      <c r="DO15" s="172">
        <f t="shared" si="15"/>
        <v>1</v>
      </c>
      <c r="DP15" s="172">
        <f t="shared" si="15"/>
        <v>1</v>
      </c>
      <c r="DQ15" s="172">
        <f t="shared" si="15"/>
        <v>1</v>
      </c>
      <c r="DR15" s="172">
        <f t="shared" si="15"/>
        <v>1</v>
      </c>
      <c r="DS15" s="172">
        <f t="shared" si="15"/>
        <v>1</v>
      </c>
      <c r="DT15" s="172">
        <f t="shared" si="15"/>
        <v>1</v>
      </c>
      <c r="DU15" s="172">
        <f t="shared" si="15"/>
        <v>1</v>
      </c>
      <c r="DV15" s="172">
        <f t="shared" si="18"/>
        <v>1</v>
      </c>
      <c r="DW15" s="172">
        <f t="shared" si="16"/>
        <v>1</v>
      </c>
      <c r="DX15" s="172">
        <f t="shared" si="16"/>
        <v>1</v>
      </c>
      <c r="DY15" s="172">
        <f t="shared" si="16"/>
        <v>1</v>
      </c>
      <c r="DZ15" s="172">
        <f t="shared" si="16"/>
        <v>1</v>
      </c>
      <c r="EA15" s="172">
        <f t="shared" si="16"/>
        <v>1</v>
      </c>
      <c r="EB15" s="172">
        <f t="shared" si="16"/>
        <v>1</v>
      </c>
      <c r="EC15" s="172">
        <f t="shared" si="16"/>
        <v>1</v>
      </c>
      <c r="ED15" s="172">
        <f t="shared" si="16"/>
        <v>1</v>
      </c>
      <c r="EE15" s="172">
        <f t="shared" si="16"/>
        <v>1</v>
      </c>
      <c r="EF15" s="172">
        <f t="shared" si="16"/>
        <v>1</v>
      </c>
      <c r="EG15" s="172">
        <f t="shared" si="6"/>
        <v>0</v>
      </c>
    </row>
    <row r="16" spans="1:137" x14ac:dyDescent="0.25">
      <c r="R16" s="31"/>
      <c r="T16" s="5"/>
      <c r="U16" s="13"/>
      <c r="V16" s="5"/>
      <c r="W16" s="5" t="str">
        <f t="shared" si="2"/>
        <v/>
      </c>
      <c r="X16" s="5"/>
      <c r="Y16" s="5"/>
      <c r="Z16" s="5"/>
      <c r="CB16" s="172">
        <f t="shared" si="11"/>
        <v>1</v>
      </c>
      <c r="CC16" s="172">
        <f t="shared" si="11"/>
        <v>1</v>
      </c>
      <c r="CD16" s="172">
        <f t="shared" si="11"/>
        <v>1</v>
      </c>
      <c r="CE16" s="172">
        <f t="shared" si="11"/>
        <v>1</v>
      </c>
      <c r="CF16" s="172">
        <f t="shared" si="11"/>
        <v>1</v>
      </c>
      <c r="CG16" s="172">
        <f t="shared" si="11"/>
        <v>1</v>
      </c>
      <c r="CH16" s="172">
        <f t="shared" si="11"/>
        <v>1</v>
      </c>
      <c r="CI16" s="172">
        <f t="shared" si="11"/>
        <v>1</v>
      </c>
      <c r="CJ16" s="172">
        <f t="shared" si="11"/>
        <v>1</v>
      </c>
      <c r="CK16" s="172">
        <f t="shared" si="11"/>
        <v>1</v>
      </c>
      <c r="CL16" s="172">
        <f t="shared" si="11"/>
        <v>1</v>
      </c>
      <c r="CM16" s="172">
        <f t="shared" si="11"/>
        <v>1</v>
      </c>
      <c r="CN16" s="172">
        <f t="shared" si="11"/>
        <v>1</v>
      </c>
      <c r="CO16" s="172">
        <f t="shared" si="11"/>
        <v>1</v>
      </c>
      <c r="CP16" s="172">
        <f t="shared" si="11"/>
        <v>1</v>
      </c>
      <c r="CQ16" s="172">
        <f t="shared" ref="CQ16:CU31" si="20">IF(BF15="",CQ15,CQ15+1)</f>
        <v>1</v>
      </c>
      <c r="CR16" s="172">
        <f t="shared" si="20"/>
        <v>1</v>
      </c>
      <c r="CS16" s="172">
        <f t="shared" si="20"/>
        <v>1</v>
      </c>
      <c r="CT16" s="172">
        <f t="shared" si="20"/>
        <v>1</v>
      </c>
      <c r="CU16" s="172">
        <f t="shared" si="20"/>
        <v>1</v>
      </c>
      <c r="DA16" s="172">
        <v>12</v>
      </c>
      <c r="DB16" s="32" t="str">
        <f t="shared" si="19"/>
        <v xml:space="preserve"> </v>
      </c>
      <c r="DD16" s="172">
        <f t="shared" si="17"/>
        <v>1</v>
      </c>
      <c r="DE16" s="172">
        <v>14</v>
      </c>
      <c r="DL16" s="172">
        <f t="shared" si="12"/>
        <v>0</v>
      </c>
      <c r="DM16" s="172">
        <f t="shared" si="13"/>
        <v>1</v>
      </c>
      <c r="DN16" s="172">
        <f t="shared" si="14"/>
        <v>1</v>
      </c>
      <c r="DO16" s="172">
        <f t="shared" si="15"/>
        <v>1</v>
      </c>
      <c r="DP16" s="172">
        <f t="shared" si="15"/>
        <v>1</v>
      </c>
      <c r="DQ16" s="172">
        <f t="shared" si="15"/>
        <v>1</v>
      </c>
      <c r="DR16" s="172">
        <f t="shared" si="15"/>
        <v>1</v>
      </c>
      <c r="DS16" s="172">
        <f t="shared" si="15"/>
        <v>1</v>
      </c>
      <c r="DT16" s="172">
        <f t="shared" si="15"/>
        <v>1</v>
      </c>
      <c r="DU16" s="172">
        <f t="shared" si="15"/>
        <v>1</v>
      </c>
      <c r="DV16" s="172">
        <f t="shared" si="18"/>
        <v>1</v>
      </c>
      <c r="DW16" s="172">
        <f t="shared" si="16"/>
        <v>1</v>
      </c>
      <c r="DX16" s="172">
        <f t="shared" si="16"/>
        <v>1</v>
      </c>
      <c r="DY16" s="172">
        <f t="shared" si="16"/>
        <v>1</v>
      </c>
      <c r="DZ16" s="172">
        <f t="shared" si="16"/>
        <v>1</v>
      </c>
      <c r="EA16" s="172">
        <f t="shared" si="16"/>
        <v>1</v>
      </c>
      <c r="EB16" s="172">
        <f t="shared" si="16"/>
        <v>1</v>
      </c>
      <c r="EC16" s="172">
        <f t="shared" si="16"/>
        <v>1</v>
      </c>
      <c r="ED16" s="172">
        <f t="shared" si="16"/>
        <v>1</v>
      </c>
      <c r="EE16" s="172">
        <f t="shared" si="16"/>
        <v>1</v>
      </c>
      <c r="EF16" s="172">
        <f t="shared" si="16"/>
        <v>1</v>
      </c>
      <c r="EG16" s="172">
        <f t="shared" si="6"/>
        <v>0</v>
      </c>
    </row>
    <row r="17" spans="18:137" x14ac:dyDescent="0.25">
      <c r="R17" s="31"/>
      <c r="T17" s="5"/>
      <c r="U17" s="13"/>
      <c r="V17" s="5"/>
      <c r="W17" s="5" t="str">
        <f t="shared" si="2"/>
        <v/>
      </c>
      <c r="X17" s="5"/>
      <c r="Y17" s="5"/>
      <c r="Z17" s="5"/>
      <c r="CB17" s="172">
        <f t="shared" ref="CB17:CQ32" si="21">IF(AQ16="",CB16,CB16+1)</f>
        <v>1</v>
      </c>
      <c r="CC17" s="172">
        <f t="shared" si="21"/>
        <v>1</v>
      </c>
      <c r="CD17" s="172">
        <f t="shared" si="21"/>
        <v>1</v>
      </c>
      <c r="CE17" s="172">
        <f t="shared" si="21"/>
        <v>1</v>
      </c>
      <c r="CF17" s="172">
        <f t="shared" si="21"/>
        <v>1</v>
      </c>
      <c r="CG17" s="172">
        <f t="shared" si="21"/>
        <v>1</v>
      </c>
      <c r="CH17" s="172">
        <f t="shared" si="21"/>
        <v>1</v>
      </c>
      <c r="CI17" s="172">
        <f t="shared" si="21"/>
        <v>1</v>
      </c>
      <c r="CJ17" s="172">
        <f t="shared" si="21"/>
        <v>1</v>
      </c>
      <c r="CK17" s="172">
        <f t="shared" si="21"/>
        <v>1</v>
      </c>
      <c r="CL17" s="172">
        <f t="shared" si="21"/>
        <v>1</v>
      </c>
      <c r="CM17" s="172">
        <f t="shared" si="21"/>
        <v>1</v>
      </c>
      <c r="CN17" s="172">
        <f t="shared" si="21"/>
        <v>1</v>
      </c>
      <c r="CO17" s="172">
        <f t="shared" si="21"/>
        <v>1</v>
      </c>
      <c r="CP17" s="172">
        <f t="shared" si="21"/>
        <v>1</v>
      </c>
      <c r="CQ17" s="172">
        <f t="shared" si="20"/>
        <v>1</v>
      </c>
      <c r="CR17" s="172">
        <f t="shared" si="20"/>
        <v>1</v>
      </c>
      <c r="CS17" s="172">
        <f t="shared" si="20"/>
        <v>1</v>
      </c>
      <c r="CT17" s="172">
        <f t="shared" si="20"/>
        <v>1</v>
      </c>
      <c r="CU17" s="172">
        <f t="shared" si="20"/>
        <v>1</v>
      </c>
      <c r="DB17" s="196" t="str">
        <f>IF(DB4="","","----")</f>
        <v/>
      </c>
      <c r="DD17" s="172">
        <f t="shared" si="17"/>
        <v>1</v>
      </c>
      <c r="DE17" s="172">
        <v>15</v>
      </c>
      <c r="DL17" s="172">
        <f t="shared" si="12"/>
        <v>0</v>
      </c>
      <c r="DM17" s="172">
        <f t="shared" si="13"/>
        <v>1</v>
      </c>
      <c r="DN17" s="172">
        <f t="shared" si="14"/>
        <v>1</v>
      </c>
      <c r="DO17" s="172">
        <f t="shared" si="15"/>
        <v>1</v>
      </c>
      <c r="DP17" s="172">
        <f t="shared" si="15"/>
        <v>1</v>
      </c>
      <c r="DQ17" s="172">
        <f t="shared" si="15"/>
        <v>1</v>
      </c>
      <c r="DR17" s="172">
        <f t="shared" si="15"/>
        <v>1</v>
      </c>
      <c r="DS17" s="172">
        <f t="shared" si="15"/>
        <v>1</v>
      </c>
      <c r="DT17" s="172">
        <f t="shared" si="15"/>
        <v>1</v>
      </c>
      <c r="DU17" s="172">
        <f t="shared" si="15"/>
        <v>1</v>
      </c>
      <c r="DV17" s="172">
        <f t="shared" si="18"/>
        <v>1</v>
      </c>
      <c r="DW17" s="172">
        <f t="shared" si="16"/>
        <v>1</v>
      </c>
      <c r="DX17" s="172">
        <f t="shared" si="16"/>
        <v>1</v>
      </c>
      <c r="DY17" s="172">
        <f t="shared" si="16"/>
        <v>1</v>
      </c>
      <c r="DZ17" s="172">
        <f t="shared" si="16"/>
        <v>1</v>
      </c>
      <c r="EA17" s="172">
        <f t="shared" si="16"/>
        <v>1</v>
      </c>
      <c r="EB17" s="172">
        <f t="shared" si="16"/>
        <v>1</v>
      </c>
      <c r="EC17" s="172">
        <f t="shared" si="16"/>
        <v>1</v>
      </c>
      <c r="ED17" s="172">
        <f t="shared" si="16"/>
        <v>1</v>
      </c>
      <c r="EE17" s="172">
        <f t="shared" si="16"/>
        <v>1</v>
      </c>
      <c r="EF17" s="172">
        <f t="shared" si="16"/>
        <v>1</v>
      </c>
      <c r="EG17" s="172">
        <f t="shared" si="6"/>
        <v>0</v>
      </c>
    </row>
    <row r="18" spans="18:137" x14ac:dyDescent="0.25">
      <c r="R18" s="31"/>
      <c r="T18" s="5"/>
      <c r="U18" s="13"/>
      <c r="V18" s="5"/>
      <c r="W18" s="5" t="str">
        <f t="shared" si="2"/>
        <v/>
      </c>
      <c r="X18" s="5"/>
      <c r="Y18" s="5"/>
      <c r="Z18" s="5"/>
      <c r="CB18" s="172">
        <f t="shared" si="21"/>
        <v>1</v>
      </c>
      <c r="CC18" s="172">
        <f t="shared" si="21"/>
        <v>1</v>
      </c>
      <c r="CD18" s="172">
        <f t="shared" si="21"/>
        <v>1</v>
      </c>
      <c r="CE18" s="172">
        <f t="shared" si="21"/>
        <v>1</v>
      </c>
      <c r="CF18" s="172">
        <f t="shared" si="21"/>
        <v>1</v>
      </c>
      <c r="CG18" s="172">
        <f t="shared" si="21"/>
        <v>1</v>
      </c>
      <c r="CH18" s="172">
        <f t="shared" si="21"/>
        <v>1</v>
      </c>
      <c r="CI18" s="172">
        <f t="shared" si="21"/>
        <v>1</v>
      </c>
      <c r="CJ18" s="172">
        <f t="shared" si="21"/>
        <v>1</v>
      </c>
      <c r="CK18" s="172">
        <f t="shared" si="21"/>
        <v>1</v>
      </c>
      <c r="CL18" s="172">
        <f t="shared" si="21"/>
        <v>1</v>
      </c>
      <c r="CM18" s="172">
        <f t="shared" si="21"/>
        <v>1</v>
      </c>
      <c r="CN18" s="172">
        <f t="shared" si="21"/>
        <v>1</v>
      </c>
      <c r="CO18" s="172">
        <f t="shared" si="21"/>
        <v>1</v>
      </c>
      <c r="CP18" s="172">
        <f t="shared" si="21"/>
        <v>1</v>
      </c>
      <c r="CQ18" s="172">
        <f t="shared" si="20"/>
        <v>1</v>
      </c>
      <c r="CR18" s="172">
        <f t="shared" si="20"/>
        <v>1</v>
      </c>
      <c r="CS18" s="172">
        <f t="shared" si="20"/>
        <v>1</v>
      </c>
      <c r="CT18" s="172">
        <f t="shared" si="20"/>
        <v>1</v>
      </c>
      <c r="CU18" s="172">
        <f t="shared" si="20"/>
        <v>1</v>
      </c>
      <c r="DA18" s="172"/>
      <c r="DB18" s="32" t="str">
        <f>IF(DB19="","",CONCATENATE("Warband ",CZ19," ",DG18))</f>
        <v/>
      </c>
      <c r="DD18" s="172">
        <f t="shared" si="17"/>
        <v>1</v>
      </c>
      <c r="DE18" s="172">
        <v>16</v>
      </c>
      <c r="DG18" s="49" t="str">
        <f>CONCATENATE("   ",DH18,"/",DI18,IF(DH18&gt;DI18," !",""))</f>
        <v xml:space="preserve">   0/12</v>
      </c>
      <c r="DH18" s="172">
        <f t="shared" ref="DH18" si="22">INDEX($CB$1:$CU$1,CZ19)+DJ18</f>
        <v>0</v>
      </c>
      <c r="DI18" s="172">
        <f t="shared" ref="DI18" si="23">IF(OR(DB19=$CW$3,DB19=$CW$4,DB19=$CW$10),0,12)</f>
        <v>12</v>
      </c>
      <c r="DL18" s="172">
        <f t="shared" si="12"/>
        <v>0</v>
      </c>
      <c r="DM18" s="172">
        <f t="shared" si="13"/>
        <v>1</v>
      </c>
      <c r="DN18" s="172">
        <f t="shared" si="14"/>
        <v>1</v>
      </c>
      <c r="DO18" s="172">
        <f t="shared" si="15"/>
        <v>1</v>
      </c>
      <c r="DP18" s="172">
        <f t="shared" si="15"/>
        <v>1</v>
      </c>
      <c r="DQ18" s="172">
        <f t="shared" si="15"/>
        <v>1</v>
      </c>
      <c r="DR18" s="172">
        <f t="shared" si="15"/>
        <v>1</v>
      </c>
      <c r="DS18" s="172">
        <f t="shared" si="15"/>
        <v>1</v>
      </c>
      <c r="DT18" s="172">
        <f t="shared" si="15"/>
        <v>1</v>
      </c>
      <c r="DU18" s="172">
        <f t="shared" si="15"/>
        <v>1</v>
      </c>
      <c r="DV18" s="172">
        <f t="shared" si="18"/>
        <v>1</v>
      </c>
      <c r="DW18" s="172">
        <f t="shared" si="16"/>
        <v>1</v>
      </c>
      <c r="DX18" s="172">
        <f t="shared" si="16"/>
        <v>1</v>
      </c>
      <c r="DY18" s="172">
        <f t="shared" si="16"/>
        <v>1</v>
      </c>
      <c r="DZ18" s="172">
        <f t="shared" si="16"/>
        <v>1</v>
      </c>
      <c r="EA18" s="172">
        <f t="shared" si="16"/>
        <v>1</v>
      </c>
      <c r="EB18" s="172">
        <f t="shared" si="16"/>
        <v>1</v>
      </c>
      <c r="EC18" s="172">
        <f t="shared" si="16"/>
        <v>1</v>
      </c>
      <c r="ED18" s="172">
        <f t="shared" si="16"/>
        <v>1</v>
      </c>
      <c r="EE18" s="172">
        <f t="shared" si="16"/>
        <v>1</v>
      </c>
      <c r="EF18" s="172">
        <f t="shared" si="16"/>
        <v>1</v>
      </c>
      <c r="EG18" s="172">
        <f t="shared" si="6"/>
        <v>0</v>
      </c>
    </row>
    <row r="19" spans="18:137" x14ac:dyDescent="0.25">
      <c r="R19" s="31"/>
      <c r="T19" s="5"/>
      <c r="U19" s="13"/>
      <c r="V19" s="5"/>
      <c r="W19" s="5" t="str">
        <f t="shared" si="2"/>
        <v/>
      </c>
      <c r="X19" s="5"/>
      <c r="Y19" s="5"/>
      <c r="Z19" s="5"/>
      <c r="CB19" s="172">
        <f t="shared" si="21"/>
        <v>1</v>
      </c>
      <c r="CC19" s="172">
        <f t="shared" si="21"/>
        <v>1</v>
      </c>
      <c r="CD19" s="172">
        <f t="shared" si="21"/>
        <v>1</v>
      </c>
      <c r="CE19" s="172">
        <f t="shared" si="21"/>
        <v>1</v>
      </c>
      <c r="CF19" s="172">
        <f t="shared" si="21"/>
        <v>1</v>
      </c>
      <c r="CG19" s="172">
        <f t="shared" si="21"/>
        <v>1</v>
      </c>
      <c r="CH19" s="172">
        <f t="shared" si="21"/>
        <v>1</v>
      </c>
      <c r="CI19" s="172">
        <f t="shared" si="21"/>
        <v>1</v>
      </c>
      <c r="CJ19" s="172">
        <f t="shared" si="21"/>
        <v>1</v>
      </c>
      <c r="CK19" s="172">
        <f t="shared" si="21"/>
        <v>1</v>
      </c>
      <c r="CL19" s="172">
        <f t="shared" si="21"/>
        <v>1</v>
      </c>
      <c r="CM19" s="172">
        <f t="shared" si="21"/>
        <v>1</v>
      </c>
      <c r="CN19" s="172">
        <f t="shared" si="21"/>
        <v>1</v>
      </c>
      <c r="CO19" s="172">
        <f t="shared" si="21"/>
        <v>1</v>
      </c>
      <c r="CP19" s="172">
        <f t="shared" si="21"/>
        <v>1</v>
      </c>
      <c r="CQ19" s="172">
        <f t="shared" si="20"/>
        <v>1</v>
      </c>
      <c r="CR19" s="172">
        <f t="shared" si="20"/>
        <v>1</v>
      </c>
      <c r="CS19" s="172">
        <f t="shared" si="20"/>
        <v>1</v>
      </c>
      <c r="CT19" s="172">
        <f t="shared" si="20"/>
        <v>1</v>
      </c>
      <c r="CU19" s="172">
        <f t="shared" si="20"/>
        <v>1</v>
      </c>
      <c r="CZ19" s="172">
        <v>2</v>
      </c>
      <c r="DA19" s="172" t="s">
        <v>278</v>
      </c>
      <c r="DB19" s="32" t="str">
        <f>T(LOOKUP(CZ19,$DM$1:$EF$1,$DM$2:$EF$2))</f>
        <v/>
      </c>
      <c r="DD19" s="172">
        <f t="shared" si="17"/>
        <v>1</v>
      </c>
      <c r="DE19" s="172">
        <v>17</v>
      </c>
      <c r="DL19" s="172">
        <f t="shared" si="12"/>
        <v>0</v>
      </c>
      <c r="DM19" s="172">
        <f t="shared" si="13"/>
        <v>1</v>
      </c>
      <c r="DN19" s="172">
        <f t="shared" si="14"/>
        <v>1</v>
      </c>
      <c r="DO19" s="172">
        <f t="shared" si="15"/>
        <v>1</v>
      </c>
      <c r="DP19" s="172">
        <f t="shared" si="15"/>
        <v>1</v>
      </c>
      <c r="DQ19" s="172">
        <f t="shared" si="15"/>
        <v>1</v>
      </c>
      <c r="DR19" s="172">
        <f t="shared" si="15"/>
        <v>1</v>
      </c>
      <c r="DS19" s="172">
        <f t="shared" si="15"/>
        <v>1</v>
      </c>
      <c r="DT19" s="172">
        <f t="shared" si="15"/>
        <v>1</v>
      </c>
      <c r="DU19" s="172">
        <f t="shared" si="15"/>
        <v>1</v>
      </c>
      <c r="DV19" s="172">
        <f t="shared" si="18"/>
        <v>1</v>
      </c>
      <c r="DW19" s="172">
        <f t="shared" si="16"/>
        <v>1</v>
      </c>
      <c r="DX19" s="172">
        <f t="shared" si="16"/>
        <v>1</v>
      </c>
      <c r="DY19" s="172">
        <f t="shared" si="16"/>
        <v>1</v>
      </c>
      <c r="DZ19" s="172">
        <f t="shared" si="16"/>
        <v>1</v>
      </c>
      <c r="EA19" s="172">
        <f t="shared" si="16"/>
        <v>1</v>
      </c>
      <c r="EB19" s="172">
        <f t="shared" si="16"/>
        <v>1</v>
      </c>
      <c r="EC19" s="172">
        <f t="shared" si="16"/>
        <v>1</v>
      </c>
      <c r="ED19" s="172">
        <f t="shared" si="16"/>
        <v>1</v>
      </c>
      <c r="EE19" s="172">
        <f t="shared" si="16"/>
        <v>1</v>
      </c>
      <c r="EF19" s="172">
        <f t="shared" si="16"/>
        <v>1</v>
      </c>
      <c r="EG19" s="172">
        <f t="shared" si="6"/>
        <v>0</v>
      </c>
    </row>
    <row r="20" spans="18:137" x14ac:dyDescent="0.25">
      <c r="R20" s="31"/>
      <c r="T20" s="5"/>
      <c r="U20" s="13"/>
      <c r="V20" s="5"/>
      <c r="W20" s="5" t="str">
        <f t="shared" si="2"/>
        <v/>
      </c>
      <c r="X20" s="5"/>
      <c r="Y20" s="5"/>
      <c r="Z20" s="5"/>
      <c r="CB20" s="172">
        <f t="shared" si="21"/>
        <v>1</v>
      </c>
      <c r="CC20" s="172">
        <f t="shared" si="21"/>
        <v>1</v>
      </c>
      <c r="CD20" s="172">
        <f t="shared" si="21"/>
        <v>1</v>
      </c>
      <c r="CE20" s="172">
        <f t="shared" si="21"/>
        <v>1</v>
      </c>
      <c r="CF20" s="172">
        <f t="shared" si="21"/>
        <v>1</v>
      </c>
      <c r="CG20" s="172">
        <f t="shared" si="21"/>
        <v>1</v>
      </c>
      <c r="CH20" s="172">
        <f t="shared" si="21"/>
        <v>1</v>
      </c>
      <c r="CI20" s="172">
        <f t="shared" si="21"/>
        <v>1</v>
      </c>
      <c r="CJ20" s="172">
        <f t="shared" si="21"/>
        <v>1</v>
      </c>
      <c r="CK20" s="172">
        <f t="shared" si="21"/>
        <v>1</v>
      </c>
      <c r="CL20" s="172">
        <f t="shared" si="21"/>
        <v>1</v>
      </c>
      <c r="CM20" s="172">
        <f t="shared" si="21"/>
        <v>1</v>
      </c>
      <c r="CN20" s="172">
        <f t="shared" si="21"/>
        <v>1</v>
      </c>
      <c r="CO20" s="172">
        <f t="shared" si="21"/>
        <v>1</v>
      </c>
      <c r="CP20" s="172">
        <f t="shared" si="21"/>
        <v>1</v>
      </c>
      <c r="CQ20" s="172">
        <f t="shared" si="20"/>
        <v>1</v>
      </c>
      <c r="CR20" s="172">
        <f t="shared" si="20"/>
        <v>1</v>
      </c>
      <c r="CS20" s="172">
        <f t="shared" si="20"/>
        <v>1</v>
      </c>
      <c r="CT20" s="172">
        <f t="shared" si="20"/>
        <v>1</v>
      </c>
      <c r="CU20" s="172">
        <f t="shared" si="20"/>
        <v>1</v>
      </c>
      <c r="DA20" s="172">
        <v>1</v>
      </c>
      <c r="DB20" s="32" t="str">
        <f t="shared" ref="DB20:DB31" si="24">T(CONCATENATE(LOOKUP(DA20,CC$3:CC$80,AR$3:AR$80)," ",LOOKUP(DA20,CC$3:CC$80,$CA$3:$CA$80)))</f>
        <v xml:space="preserve"> </v>
      </c>
      <c r="DD20" s="172">
        <f t="shared" si="17"/>
        <v>1</v>
      </c>
      <c r="DE20" s="172">
        <v>18</v>
      </c>
      <c r="DL20" s="172">
        <f t="shared" si="12"/>
        <v>0</v>
      </c>
      <c r="DM20" s="172">
        <f t="shared" si="13"/>
        <v>1</v>
      </c>
      <c r="DN20" s="172">
        <f t="shared" si="14"/>
        <v>1</v>
      </c>
      <c r="DO20" s="172">
        <f t="shared" ref="DO20:DU35" si="25">IF(OR($CX19=0,ISERROR(SEARCH(DO$1,SUBSTITUTE($CX19,DY$1,"")))),DO19,DO19+1)</f>
        <v>1</v>
      </c>
      <c r="DP20" s="172">
        <f t="shared" si="25"/>
        <v>1</v>
      </c>
      <c r="DQ20" s="172">
        <f t="shared" si="25"/>
        <v>1</v>
      </c>
      <c r="DR20" s="172">
        <f t="shared" si="25"/>
        <v>1</v>
      </c>
      <c r="DS20" s="172">
        <f t="shared" si="25"/>
        <v>1</v>
      </c>
      <c r="DT20" s="172">
        <f t="shared" si="25"/>
        <v>1</v>
      </c>
      <c r="DU20" s="172">
        <f t="shared" si="25"/>
        <v>1</v>
      </c>
      <c r="DV20" s="172">
        <f t="shared" si="18"/>
        <v>1</v>
      </c>
      <c r="DW20" s="172">
        <f t="shared" si="18"/>
        <v>1</v>
      </c>
      <c r="DX20" s="172">
        <f t="shared" si="18"/>
        <v>1</v>
      </c>
      <c r="DY20" s="172">
        <f t="shared" si="18"/>
        <v>1</v>
      </c>
      <c r="DZ20" s="172">
        <f t="shared" si="18"/>
        <v>1</v>
      </c>
      <c r="EA20" s="172">
        <f t="shared" si="18"/>
        <v>1</v>
      </c>
      <c r="EB20" s="172">
        <f t="shared" si="18"/>
        <v>1</v>
      </c>
      <c r="EC20" s="172">
        <f t="shared" si="18"/>
        <v>1</v>
      </c>
      <c r="ED20" s="172">
        <f t="shared" si="18"/>
        <v>1</v>
      </c>
      <c r="EE20" s="172">
        <f t="shared" si="18"/>
        <v>1</v>
      </c>
      <c r="EF20" s="172">
        <f t="shared" si="18"/>
        <v>1</v>
      </c>
      <c r="EG20" s="172">
        <f t="shared" si="6"/>
        <v>0</v>
      </c>
    </row>
    <row r="21" spans="18:137" x14ac:dyDescent="0.25">
      <c r="T21" s="5"/>
      <c r="U21" s="13"/>
      <c r="V21" s="5"/>
      <c r="W21" s="5" t="str">
        <f t="shared" si="2"/>
        <v/>
      </c>
      <c r="X21" s="5"/>
      <c r="Y21" s="5"/>
      <c r="Z21" s="5"/>
      <c r="CB21" s="172">
        <f t="shared" si="21"/>
        <v>1</v>
      </c>
      <c r="CC21" s="172">
        <f t="shared" si="21"/>
        <v>1</v>
      </c>
      <c r="CD21" s="172">
        <f t="shared" si="21"/>
        <v>1</v>
      </c>
      <c r="CE21" s="172">
        <f t="shared" si="21"/>
        <v>1</v>
      </c>
      <c r="CF21" s="172">
        <f t="shared" si="21"/>
        <v>1</v>
      </c>
      <c r="CG21" s="172">
        <f t="shared" si="21"/>
        <v>1</v>
      </c>
      <c r="CH21" s="172">
        <f t="shared" si="21"/>
        <v>1</v>
      </c>
      <c r="CI21" s="172">
        <f t="shared" si="21"/>
        <v>1</v>
      </c>
      <c r="CJ21" s="172">
        <f t="shared" si="21"/>
        <v>1</v>
      </c>
      <c r="CK21" s="172">
        <f t="shared" si="21"/>
        <v>1</v>
      </c>
      <c r="CL21" s="172">
        <f t="shared" si="21"/>
        <v>1</v>
      </c>
      <c r="CM21" s="172">
        <f t="shared" si="21"/>
        <v>1</v>
      </c>
      <c r="CN21" s="172">
        <f t="shared" si="21"/>
        <v>1</v>
      </c>
      <c r="CO21" s="172">
        <f t="shared" si="21"/>
        <v>1</v>
      </c>
      <c r="CP21" s="172">
        <f t="shared" si="21"/>
        <v>1</v>
      </c>
      <c r="CQ21" s="172">
        <f t="shared" si="20"/>
        <v>1</v>
      </c>
      <c r="CR21" s="172">
        <f t="shared" si="20"/>
        <v>1</v>
      </c>
      <c r="CS21" s="172">
        <f t="shared" si="20"/>
        <v>1</v>
      </c>
      <c r="CT21" s="172">
        <f t="shared" si="20"/>
        <v>1</v>
      </c>
      <c r="CU21" s="172">
        <f t="shared" si="20"/>
        <v>1</v>
      </c>
      <c r="DA21" s="172">
        <v>2</v>
      </c>
      <c r="DB21" s="32" t="str">
        <f t="shared" si="24"/>
        <v xml:space="preserve"> </v>
      </c>
      <c r="DD21" s="172">
        <f t="shared" si="17"/>
        <v>1</v>
      </c>
      <c r="DE21" s="172">
        <v>19</v>
      </c>
      <c r="DL21" s="172">
        <f t="shared" si="12"/>
        <v>0</v>
      </c>
      <c r="DM21" s="172">
        <f t="shared" si="13"/>
        <v>1</v>
      </c>
      <c r="DN21" s="172">
        <f t="shared" si="14"/>
        <v>1</v>
      </c>
      <c r="DO21" s="172">
        <f t="shared" si="25"/>
        <v>1</v>
      </c>
      <c r="DP21" s="172">
        <f t="shared" si="25"/>
        <v>1</v>
      </c>
      <c r="DQ21" s="172">
        <f t="shared" si="25"/>
        <v>1</v>
      </c>
      <c r="DR21" s="172">
        <f t="shared" si="25"/>
        <v>1</v>
      </c>
      <c r="DS21" s="172">
        <f t="shared" si="25"/>
        <v>1</v>
      </c>
      <c r="DT21" s="172">
        <f t="shared" si="25"/>
        <v>1</v>
      </c>
      <c r="DU21" s="172">
        <f t="shared" si="25"/>
        <v>1</v>
      </c>
      <c r="DV21" s="172">
        <f t="shared" ref="DV21:EF36" si="26">IF(OR($CX20=0,ISERROR(SEARCH(DV$1,$CX20))),DV20,DV20+1)</f>
        <v>1</v>
      </c>
      <c r="DW21" s="172">
        <f t="shared" si="26"/>
        <v>1</v>
      </c>
      <c r="DX21" s="172">
        <f t="shared" si="26"/>
        <v>1</v>
      </c>
      <c r="DY21" s="172">
        <f t="shared" si="26"/>
        <v>1</v>
      </c>
      <c r="DZ21" s="172">
        <f t="shared" si="26"/>
        <v>1</v>
      </c>
      <c r="EA21" s="172">
        <f t="shared" si="26"/>
        <v>1</v>
      </c>
      <c r="EB21" s="172">
        <f t="shared" si="26"/>
        <v>1</v>
      </c>
      <c r="EC21" s="172">
        <f t="shared" si="26"/>
        <v>1</v>
      </c>
      <c r="ED21" s="172">
        <f t="shared" si="26"/>
        <v>1</v>
      </c>
      <c r="EE21" s="172">
        <f t="shared" si="26"/>
        <v>1</v>
      </c>
      <c r="EF21" s="172">
        <f t="shared" si="26"/>
        <v>1</v>
      </c>
      <c r="EG21" s="172">
        <f t="shared" si="6"/>
        <v>0</v>
      </c>
    </row>
    <row r="22" spans="18:137" x14ac:dyDescent="0.25">
      <c r="T22" s="5"/>
      <c r="U22" s="13"/>
      <c r="V22" s="5"/>
      <c r="W22" s="5" t="str">
        <f t="shared" si="2"/>
        <v/>
      </c>
      <c r="X22" s="5"/>
      <c r="Y22" s="5"/>
      <c r="Z22" s="5"/>
      <c r="CB22" s="172">
        <f t="shared" si="21"/>
        <v>1</v>
      </c>
      <c r="CC22" s="172">
        <f t="shared" si="21"/>
        <v>1</v>
      </c>
      <c r="CD22" s="172">
        <f t="shared" si="21"/>
        <v>1</v>
      </c>
      <c r="CE22" s="172">
        <f t="shared" si="21"/>
        <v>1</v>
      </c>
      <c r="CF22" s="172">
        <f t="shared" si="21"/>
        <v>1</v>
      </c>
      <c r="CG22" s="172">
        <f t="shared" si="21"/>
        <v>1</v>
      </c>
      <c r="CH22" s="172">
        <f t="shared" si="21"/>
        <v>1</v>
      </c>
      <c r="CI22" s="172">
        <f t="shared" si="21"/>
        <v>1</v>
      </c>
      <c r="CJ22" s="172">
        <f t="shared" si="21"/>
        <v>1</v>
      </c>
      <c r="CK22" s="172">
        <f t="shared" si="21"/>
        <v>1</v>
      </c>
      <c r="CL22" s="172">
        <f t="shared" si="21"/>
        <v>1</v>
      </c>
      <c r="CM22" s="172">
        <f t="shared" si="21"/>
        <v>1</v>
      </c>
      <c r="CN22" s="172">
        <f t="shared" si="21"/>
        <v>1</v>
      </c>
      <c r="CO22" s="172">
        <f t="shared" si="21"/>
        <v>1</v>
      </c>
      <c r="CP22" s="172">
        <f t="shared" si="21"/>
        <v>1</v>
      </c>
      <c r="CQ22" s="172">
        <f t="shared" si="20"/>
        <v>1</v>
      </c>
      <c r="CR22" s="172">
        <f t="shared" si="20"/>
        <v>1</v>
      </c>
      <c r="CS22" s="172">
        <f t="shared" si="20"/>
        <v>1</v>
      </c>
      <c r="CT22" s="172">
        <f t="shared" si="20"/>
        <v>1</v>
      </c>
      <c r="CU22" s="172">
        <f t="shared" si="20"/>
        <v>1</v>
      </c>
      <c r="DA22" s="172">
        <v>3</v>
      </c>
      <c r="DB22" s="32" t="str">
        <f t="shared" si="24"/>
        <v xml:space="preserve"> </v>
      </c>
      <c r="DD22" s="172">
        <f t="shared" si="17"/>
        <v>1</v>
      </c>
      <c r="DE22" s="172">
        <v>20</v>
      </c>
      <c r="DL22" s="172">
        <f t="shared" si="12"/>
        <v>0</v>
      </c>
      <c r="DM22" s="172">
        <f t="shared" si="13"/>
        <v>1</v>
      </c>
      <c r="DN22" s="172">
        <f t="shared" si="14"/>
        <v>1</v>
      </c>
      <c r="DO22" s="172">
        <f t="shared" si="25"/>
        <v>1</v>
      </c>
      <c r="DP22" s="172">
        <f t="shared" si="25"/>
        <v>1</v>
      </c>
      <c r="DQ22" s="172">
        <f t="shared" si="25"/>
        <v>1</v>
      </c>
      <c r="DR22" s="172">
        <f t="shared" si="25"/>
        <v>1</v>
      </c>
      <c r="DS22" s="172">
        <f t="shared" si="25"/>
        <v>1</v>
      </c>
      <c r="DT22" s="172">
        <f t="shared" si="25"/>
        <v>1</v>
      </c>
      <c r="DU22" s="172">
        <f t="shared" si="25"/>
        <v>1</v>
      </c>
      <c r="DV22" s="172">
        <f t="shared" si="26"/>
        <v>1</v>
      </c>
      <c r="DW22" s="172">
        <f t="shared" si="26"/>
        <v>1</v>
      </c>
      <c r="DX22" s="172">
        <f t="shared" si="26"/>
        <v>1</v>
      </c>
      <c r="DY22" s="172">
        <f t="shared" si="26"/>
        <v>1</v>
      </c>
      <c r="DZ22" s="172">
        <f t="shared" si="26"/>
        <v>1</v>
      </c>
      <c r="EA22" s="172">
        <f t="shared" si="26"/>
        <v>1</v>
      </c>
      <c r="EB22" s="172">
        <f t="shared" si="26"/>
        <v>1</v>
      </c>
      <c r="EC22" s="172">
        <f t="shared" si="26"/>
        <v>1</v>
      </c>
      <c r="ED22" s="172">
        <f t="shared" si="26"/>
        <v>1</v>
      </c>
      <c r="EE22" s="172">
        <f t="shared" si="26"/>
        <v>1</v>
      </c>
      <c r="EF22" s="172">
        <f t="shared" si="26"/>
        <v>1</v>
      </c>
      <c r="EG22" s="172">
        <f t="shared" si="6"/>
        <v>0</v>
      </c>
    </row>
    <row r="23" spans="18:137" x14ac:dyDescent="0.25">
      <c r="T23" s="5"/>
      <c r="U23" s="13"/>
      <c r="V23" s="5"/>
      <c r="W23" s="5" t="str">
        <f t="shared" si="2"/>
        <v/>
      </c>
      <c r="X23" s="5"/>
      <c r="Y23" s="5"/>
      <c r="Z23" s="5"/>
      <c r="CB23" s="172">
        <f t="shared" si="21"/>
        <v>1</v>
      </c>
      <c r="CC23" s="172">
        <f t="shared" si="21"/>
        <v>1</v>
      </c>
      <c r="CD23" s="172">
        <f t="shared" si="21"/>
        <v>1</v>
      </c>
      <c r="CE23" s="172">
        <f t="shared" si="21"/>
        <v>1</v>
      </c>
      <c r="CF23" s="172">
        <f t="shared" si="21"/>
        <v>1</v>
      </c>
      <c r="CG23" s="172">
        <f t="shared" si="21"/>
        <v>1</v>
      </c>
      <c r="CH23" s="172">
        <f t="shared" si="21"/>
        <v>1</v>
      </c>
      <c r="CI23" s="172">
        <f t="shared" si="21"/>
        <v>1</v>
      </c>
      <c r="CJ23" s="172">
        <f t="shared" si="21"/>
        <v>1</v>
      </c>
      <c r="CK23" s="172">
        <f t="shared" si="21"/>
        <v>1</v>
      </c>
      <c r="CL23" s="172">
        <f t="shared" si="21"/>
        <v>1</v>
      </c>
      <c r="CM23" s="172">
        <f t="shared" si="21"/>
        <v>1</v>
      </c>
      <c r="CN23" s="172">
        <f t="shared" si="21"/>
        <v>1</v>
      </c>
      <c r="CO23" s="172">
        <f t="shared" si="21"/>
        <v>1</v>
      </c>
      <c r="CP23" s="172">
        <f t="shared" si="21"/>
        <v>1</v>
      </c>
      <c r="CQ23" s="172">
        <f t="shared" si="20"/>
        <v>1</v>
      </c>
      <c r="CR23" s="172">
        <f t="shared" si="20"/>
        <v>1</v>
      </c>
      <c r="CS23" s="172">
        <f t="shared" si="20"/>
        <v>1</v>
      </c>
      <c r="CT23" s="172">
        <f t="shared" si="20"/>
        <v>1</v>
      </c>
      <c r="CU23" s="172">
        <f t="shared" si="20"/>
        <v>1</v>
      </c>
      <c r="DA23" s="172">
        <v>4</v>
      </c>
      <c r="DB23" s="32" t="str">
        <f t="shared" si="24"/>
        <v xml:space="preserve"> </v>
      </c>
      <c r="DD23" s="172">
        <f t="shared" si="17"/>
        <v>1</v>
      </c>
      <c r="DE23" s="172">
        <v>21</v>
      </c>
      <c r="DL23" s="172">
        <f t="shared" si="12"/>
        <v>0</v>
      </c>
      <c r="DM23" s="172">
        <f t="shared" si="13"/>
        <v>1</v>
      </c>
      <c r="DN23" s="172">
        <f t="shared" si="14"/>
        <v>1</v>
      </c>
      <c r="DO23" s="172">
        <f t="shared" si="25"/>
        <v>1</v>
      </c>
      <c r="DP23" s="172">
        <f t="shared" si="25"/>
        <v>1</v>
      </c>
      <c r="DQ23" s="172">
        <f t="shared" si="25"/>
        <v>1</v>
      </c>
      <c r="DR23" s="172">
        <f t="shared" si="25"/>
        <v>1</v>
      </c>
      <c r="DS23" s="172">
        <f t="shared" si="25"/>
        <v>1</v>
      </c>
      <c r="DT23" s="172">
        <f t="shared" si="25"/>
        <v>1</v>
      </c>
      <c r="DU23" s="172">
        <f t="shared" si="25"/>
        <v>1</v>
      </c>
      <c r="DV23" s="172">
        <f t="shared" si="26"/>
        <v>1</v>
      </c>
      <c r="DW23" s="172">
        <f t="shared" si="26"/>
        <v>1</v>
      </c>
      <c r="DX23" s="172">
        <f t="shared" si="26"/>
        <v>1</v>
      </c>
      <c r="DY23" s="172">
        <f t="shared" si="26"/>
        <v>1</v>
      </c>
      <c r="DZ23" s="172">
        <f t="shared" si="26"/>
        <v>1</v>
      </c>
      <c r="EA23" s="172">
        <f t="shared" si="26"/>
        <v>1</v>
      </c>
      <c r="EB23" s="172">
        <f t="shared" si="26"/>
        <v>1</v>
      </c>
      <c r="EC23" s="172">
        <f t="shared" si="26"/>
        <v>1</v>
      </c>
      <c r="ED23" s="172">
        <f t="shared" si="26"/>
        <v>1</v>
      </c>
      <c r="EE23" s="172">
        <f t="shared" si="26"/>
        <v>1</v>
      </c>
      <c r="EF23" s="172">
        <f t="shared" si="26"/>
        <v>1</v>
      </c>
      <c r="EG23" s="172">
        <f t="shared" si="6"/>
        <v>0</v>
      </c>
    </row>
    <row r="24" spans="18:137" x14ac:dyDescent="0.25">
      <c r="T24" s="5"/>
      <c r="U24" s="13"/>
      <c r="V24" s="5"/>
      <c r="W24" s="5" t="str">
        <f t="shared" si="2"/>
        <v/>
      </c>
      <c r="X24" s="5"/>
      <c r="Y24" s="5"/>
      <c r="Z24" s="5"/>
      <c r="CB24" s="172">
        <f t="shared" si="21"/>
        <v>1</v>
      </c>
      <c r="CC24" s="172">
        <f t="shared" si="21"/>
        <v>1</v>
      </c>
      <c r="CD24" s="172">
        <f t="shared" si="21"/>
        <v>1</v>
      </c>
      <c r="CE24" s="172">
        <f t="shared" si="21"/>
        <v>1</v>
      </c>
      <c r="CF24" s="172">
        <f t="shared" si="21"/>
        <v>1</v>
      </c>
      <c r="CG24" s="172">
        <f t="shared" si="21"/>
        <v>1</v>
      </c>
      <c r="CH24" s="172">
        <f t="shared" si="21"/>
        <v>1</v>
      </c>
      <c r="CI24" s="172">
        <f t="shared" si="21"/>
        <v>1</v>
      </c>
      <c r="CJ24" s="172">
        <f t="shared" si="21"/>
        <v>1</v>
      </c>
      <c r="CK24" s="172">
        <f t="shared" si="21"/>
        <v>1</v>
      </c>
      <c r="CL24" s="172">
        <f t="shared" si="21"/>
        <v>1</v>
      </c>
      <c r="CM24" s="172">
        <f t="shared" si="21"/>
        <v>1</v>
      </c>
      <c r="CN24" s="172">
        <f t="shared" si="21"/>
        <v>1</v>
      </c>
      <c r="CO24" s="172">
        <f t="shared" si="21"/>
        <v>1</v>
      </c>
      <c r="CP24" s="172">
        <f t="shared" si="21"/>
        <v>1</v>
      </c>
      <c r="CQ24" s="172">
        <f t="shared" si="20"/>
        <v>1</v>
      </c>
      <c r="CR24" s="172">
        <f t="shared" si="20"/>
        <v>1</v>
      </c>
      <c r="CS24" s="172">
        <f t="shared" si="20"/>
        <v>1</v>
      </c>
      <c r="CT24" s="172">
        <f t="shared" si="20"/>
        <v>1</v>
      </c>
      <c r="CU24" s="172">
        <f t="shared" si="20"/>
        <v>1</v>
      </c>
      <c r="DA24" s="172">
        <v>5</v>
      </c>
      <c r="DB24" s="32" t="str">
        <f t="shared" si="24"/>
        <v xml:space="preserve"> </v>
      </c>
      <c r="DD24" s="172">
        <f t="shared" si="17"/>
        <v>1</v>
      </c>
      <c r="DE24" s="172">
        <v>22</v>
      </c>
      <c r="DL24" s="172">
        <f t="shared" si="12"/>
        <v>0</v>
      </c>
      <c r="DM24" s="172">
        <f t="shared" si="13"/>
        <v>1</v>
      </c>
      <c r="DN24" s="172">
        <f t="shared" si="14"/>
        <v>1</v>
      </c>
      <c r="DO24" s="172">
        <f t="shared" si="25"/>
        <v>1</v>
      </c>
      <c r="DP24" s="172">
        <f t="shared" si="25"/>
        <v>1</v>
      </c>
      <c r="DQ24" s="172">
        <f t="shared" si="25"/>
        <v>1</v>
      </c>
      <c r="DR24" s="172">
        <f t="shared" si="25"/>
        <v>1</v>
      </c>
      <c r="DS24" s="172">
        <f t="shared" si="25"/>
        <v>1</v>
      </c>
      <c r="DT24" s="172">
        <f t="shared" si="25"/>
        <v>1</v>
      </c>
      <c r="DU24" s="172">
        <f t="shared" si="25"/>
        <v>1</v>
      </c>
      <c r="DV24" s="172">
        <f t="shared" si="26"/>
        <v>1</v>
      </c>
      <c r="DW24" s="172">
        <f t="shared" si="26"/>
        <v>1</v>
      </c>
      <c r="DX24" s="172">
        <f t="shared" si="26"/>
        <v>1</v>
      </c>
      <c r="DY24" s="172">
        <f t="shared" si="26"/>
        <v>1</v>
      </c>
      <c r="DZ24" s="172">
        <f t="shared" si="26"/>
        <v>1</v>
      </c>
      <c r="EA24" s="172">
        <f t="shared" si="26"/>
        <v>1</v>
      </c>
      <c r="EB24" s="172">
        <f t="shared" si="26"/>
        <v>1</v>
      </c>
      <c r="EC24" s="172">
        <f t="shared" si="26"/>
        <v>1</v>
      </c>
      <c r="ED24" s="172">
        <f t="shared" si="26"/>
        <v>1</v>
      </c>
      <c r="EE24" s="172">
        <f t="shared" si="26"/>
        <v>1</v>
      </c>
      <c r="EF24" s="172">
        <f t="shared" si="26"/>
        <v>1</v>
      </c>
      <c r="EG24" s="172">
        <f t="shared" si="6"/>
        <v>0</v>
      </c>
    </row>
    <row r="25" spans="18:137" x14ac:dyDescent="0.25">
      <c r="T25" s="5"/>
      <c r="U25" s="13"/>
      <c r="V25" s="5"/>
      <c r="W25" s="5" t="str">
        <f t="shared" si="2"/>
        <v/>
      </c>
      <c r="X25" s="5"/>
      <c r="Y25" s="5"/>
      <c r="Z25" s="5"/>
      <c r="CB25" s="172">
        <f t="shared" si="21"/>
        <v>1</v>
      </c>
      <c r="CC25" s="172">
        <f t="shared" si="21"/>
        <v>1</v>
      </c>
      <c r="CD25" s="172">
        <f t="shared" si="21"/>
        <v>1</v>
      </c>
      <c r="CE25" s="172">
        <f t="shared" si="21"/>
        <v>1</v>
      </c>
      <c r="CF25" s="172">
        <f t="shared" si="21"/>
        <v>1</v>
      </c>
      <c r="CG25" s="172">
        <f t="shared" si="21"/>
        <v>1</v>
      </c>
      <c r="CH25" s="172">
        <f t="shared" si="21"/>
        <v>1</v>
      </c>
      <c r="CI25" s="172">
        <f t="shared" si="21"/>
        <v>1</v>
      </c>
      <c r="CJ25" s="172">
        <f t="shared" si="21"/>
        <v>1</v>
      </c>
      <c r="CK25" s="172">
        <f t="shared" si="21"/>
        <v>1</v>
      </c>
      <c r="CL25" s="172">
        <f t="shared" si="21"/>
        <v>1</v>
      </c>
      <c r="CM25" s="172">
        <f t="shared" si="21"/>
        <v>1</v>
      </c>
      <c r="CN25" s="172">
        <f t="shared" si="21"/>
        <v>1</v>
      </c>
      <c r="CO25" s="172">
        <f t="shared" si="21"/>
        <v>1</v>
      </c>
      <c r="CP25" s="172">
        <f t="shared" si="21"/>
        <v>1</v>
      </c>
      <c r="CQ25" s="172">
        <f t="shared" si="20"/>
        <v>1</v>
      </c>
      <c r="CR25" s="172">
        <f t="shared" si="20"/>
        <v>1</v>
      </c>
      <c r="CS25" s="172">
        <f t="shared" si="20"/>
        <v>1</v>
      </c>
      <c r="CT25" s="172">
        <f t="shared" si="20"/>
        <v>1</v>
      </c>
      <c r="CU25" s="172">
        <f t="shared" si="20"/>
        <v>1</v>
      </c>
      <c r="DA25" s="172">
        <v>6</v>
      </c>
      <c r="DB25" s="32" t="str">
        <f t="shared" si="24"/>
        <v xml:space="preserve"> </v>
      </c>
      <c r="DD25" s="172">
        <f t="shared" si="17"/>
        <v>1</v>
      </c>
      <c r="DE25" s="172">
        <v>23</v>
      </c>
      <c r="DL25" s="172">
        <f t="shared" si="12"/>
        <v>0</v>
      </c>
      <c r="DM25" s="172">
        <f t="shared" si="13"/>
        <v>1</v>
      </c>
      <c r="DN25" s="172">
        <f t="shared" si="14"/>
        <v>1</v>
      </c>
      <c r="DO25" s="172">
        <f t="shared" si="25"/>
        <v>1</v>
      </c>
      <c r="DP25" s="172">
        <f t="shared" si="25"/>
        <v>1</v>
      </c>
      <c r="DQ25" s="172">
        <f t="shared" si="25"/>
        <v>1</v>
      </c>
      <c r="DR25" s="172">
        <f t="shared" si="25"/>
        <v>1</v>
      </c>
      <c r="DS25" s="172">
        <f t="shared" si="25"/>
        <v>1</v>
      </c>
      <c r="DT25" s="172">
        <f t="shared" si="25"/>
        <v>1</v>
      </c>
      <c r="DU25" s="172">
        <f t="shared" si="25"/>
        <v>1</v>
      </c>
      <c r="DV25" s="172">
        <f t="shared" si="26"/>
        <v>1</v>
      </c>
      <c r="DW25" s="172">
        <f t="shared" si="26"/>
        <v>1</v>
      </c>
      <c r="DX25" s="172">
        <f t="shared" si="26"/>
        <v>1</v>
      </c>
      <c r="DY25" s="172">
        <f t="shared" si="26"/>
        <v>1</v>
      </c>
      <c r="DZ25" s="172">
        <f t="shared" si="26"/>
        <v>1</v>
      </c>
      <c r="EA25" s="172">
        <f t="shared" si="26"/>
        <v>1</v>
      </c>
      <c r="EB25" s="172">
        <f t="shared" si="26"/>
        <v>1</v>
      </c>
      <c r="EC25" s="172">
        <f t="shared" si="26"/>
        <v>1</v>
      </c>
      <c r="ED25" s="172">
        <f t="shared" si="26"/>
        <v>1</v>
      </c>
      <c r="EE25" s="172">
        <f t="shared" si="26"/>
        <v>1</v>
      </c>
      <c r="EF25" s="172">
        <f t="shared" si="26"/>
        <v>1</v>
      </c>
      <c r="EG25" s="172">
        <f t="shared" si="6"/>
        <v>0</v>
      </c>
    </row>
    <row r="26" spans="18:137" x14ac:dyDescent="0.25">
      <c r="T26" s="5"/>
      <c r="U26" s="13"/>
      <c r="V26" s="5"/>
      <c r="W26" s="5" t="str">
        <f t="shared" si="2"/>
        <v/>
      </c>
      <c r="X26" s="5"/>
      <c r="Y26" s="5"/>
      <c r="Z26" s="5"/>
      <c r="CB26" s="172">
        <f t="shared" si="21"/>
        <v>1</v>
      </c>
      <c r="CC26" s="172">
        <f t="shared" si="21"/>
        <v>1</v>
      </c>
      <c r="CD26" s="172">
        <f t="shared" si="21"/>
        <v>1</v>
      </c>
      <c r="CE26" s="172">
        <f t="shared" si="21"/>
        <v>1</v>
      </c>
      <c r="CF26" s="172">
        <f t="shared" si="21"/>
        <v>1</v>
      </c>
      <c r="CG26" s="172">
        <f t="shared" si="21"/>
        <v>1</v>
      </c>
      <c r="CH26" s="172">
        <f t="shared" si="21"/>
        <v>1</v>
      </c>
      <c r="CI26" s="172">
        <f t="shared" si="21"/>
        <v>1</v>
      </c>
      <c r="CJ26" s="172">
        <f t="shared" si="21"/>
        <v>1</v>
      </c>
      <c r="CK26" s="172">
        <f t="shared" si="21"/>
        <v>1</v>
      </c>
      <c r="CL26" s="172">
        <f t="shared" si="21"/>
        <v>1</v>
      </c>
      <c r="CM26" s="172">
        <f t="shared" si="21"/>
        <v>1</v>
      </c>
      <c r="CN26" s="172">
        <f t="shared" si="21"/>
        <v>1</v>
      </c>
      <c r="CO26" s="172">
        <f t="shared" si="21"/>
        <v>1</v>
      </c>
      <c r="CP26" s="172">
        <f t="shared" si="21"/>
        <v>1</v>
      </c>
      <c r="CQ26" s="172">
        <f t="shared" si="20"/>
        <v>1</v>
      </c>
      <c r="CR26" s="172">
        <f t="shared" si="20"/>
        <v>1</v>
      </c>
      <c r="CS26" s="172">
        <f t="shared" si="20"/>
        <v>1</v>
      </c>
      <c r="CT26" s="172">
        <f t="shared" si="20"/>
        <v>1</v>
      </c>
      <c r="CU26" s="172">
        <f t="shared" si="20"/>
        <v>1</v>
      </c>
      <c r="DA26" s="172">
        <v>7</v>
      </c>
      <c r="DB26" s="32" t="str">
        <f t="shared" si="24"/>
        <v xml:space="preserve"> </v>
      </c>
      <c r="DD26" s="172">
        <f t="shared" si="17"/>
        <v>1</v>
      </c>
      <c r="DE26" s="172">
        <v>24</v>
      </c>
      <c r="DL26" s="172">
        <f t="shared" si="12"/>
        <v>0</v>
      </c>
      <c r="DM26" s="172">
        <f t="shared" si="13"/>
        <v>1</v>
      </c>
      <c r="DN26" s="172">
        <f t="shared" si="14"/>
        <v>1</v>
      </c>
      <c r="DO26" s="172">
        <f t="shared" si="25"/>
        <v>1</v>
      </c>
      <c r="DP26" s="172">
        <f t="shared" si="25"/>
        <v>1</v>
      </c>
      <c r="DQ26" s="172">
        <f t="shared" si="25"/>
        <v>1</v>
      </c>
      <c r="DR26" s="172">
        <f t="shared" si="25"/>
        <v>1</v>
      </c>
      <c r="DS26" s="172">
        <f t="shared" si="25"/>
        <v>1</v>
      </c>
      <c r="DT26" s="172">
        <f t="shared" si="25"/>
        <v>1</v>
      </c>
      <c r="DU26" s="172">
        <f t="shared" si="25"/>
        <v>1</v>
      </c>
      <c r="DV26" s="172">
        <f t="shared" si="26"/>
        <v>1</v>
      </c>
      <c r="DW26" s="172">
        <f t="shared" si="26"/>
        <v>1</v>
      </c>
      <c r="DX26" s="172">
        <f t="shared" si="26"/>
        <v>1</v>
      </c>
      <c r="DY26" s="172">
        <f t="shared" si="26"/>
        <v>1</v>
      </c>
      <c r="DZ26" s="172">
        <f t="shared" si="26"/>
        <v>1</v>
      </c>
      <c r="EA26" s="172">
        <f t="shared" si="26"/>
        <v>1</v>
      </c>
      <c r="EB26" s="172">
        <f t="shared" si="26"/>
        <v>1</v>
      </c>
      <c r="EC26" s="172">
        <f t="shared" si="26"/>
        <v>1</v>
      </c>
      <c r="ED26" s="172">
        <f t="shared" si="26"/>
        <v>1</v>
      </c>
      <c r="EE26" s="172">
        <f t="shared" si="26"/>
        <v>1</v>
      </c>
      <c r="EF26" s="172">
        <f t="shared" si="26"/>
        <v>1</v>
      </c>
      <c r="EG26" s="172">
        <f t="shared" si="6"/>
        <v>0</v>
      </c>
    </row>
    <row r="27" spans="18:137" x14ac:dyDescent="0.25">
      <c r="T27" s="5"/>
      <c r="U27" s="13"/>
      <c r="V27" s="5"/>
      <c r="W27" s="5" t="str">
        <f t="shared" si="2"/>
        <v/>
      </c>
      <c r="X27" s="5"/>
      <c r="Y27" s="5"/>
      <c r="Z27" s="5"/>
      <c r="CB27" s="172">
        <f t="shared" si="21"/>
        <v>1</v>
      </c>
      <c r="CC27" s="172">
        <f t="shared" si="21"/>
        <v>1</v>
      </c>
      <c r="CD27" s="172">
        <f t="shared" si="21"/>
        <v>1</v>
      </c>
      <c r="CE27" s="172">
        <f t="shared" si="21"/>
        <v>1</v>
      </c>
      <c r="CF27" s="172">
        <f t="shared" si="21"/>
        <v>1</v>
      </c>
      <c r="CG27" s="172">
        <f t="shared" si="21"/>
        <v>1</v>
      </c>
      <c r="CH27" s="172">
        <f t="shared" si="21"/>
        <v>1</v>
      </c>
      <c r="CI27" s="172">
        <f t="shared" si="21"/>
        <v>1</v>
      </c>
      <c r="CJ27" s="172">
        <f t="shared" si="21"/>
        <v>1</v>
      </c>
      <c r="CK27" s="172">
        <f t="shared" si="21"/>
        <v>1</v>
      </c>
      <c r="CL27" s="172">
        <f t="shared" si="21"/>
        <v>1</v>
      </c>
      <c r="CM27" s="172">
        <f t="shared" si="21"/>
        <v>1</v>
      </c>
      <c r="CN27" s="172">
        <f t="shared" si="21"/>
        <v>1</v>
      </c>
      <c r="CO27" s="172">
        <f t="shared" si="21"/>
        <v>1</v>
      </c>
      <c r="CP27" s="172">
        <f t="shared" si="21"/>
        <v>1</v>
      </c>
      <c r="CQ27" s="172">
        <f t="shared" si="20"/>
        <v>1</v>
      </c>
      <c r="CR27" s="172">
        <f t="shared" si="20"/>
        <v>1</v>
      </c>
      <c r="CS27" s="172">
        <f t="shared" si="20"/>
        <v>1</v>
      </c>
      <c r="CT27" s="172">
        <f t="shared" si="20"/>
        <v>1</v>
      </c>
      <c r="CU27" s="172">
        <f t="shared" si="20"/>
        <v>1</v>
      </c>
      <c r="DA27" s="172">
        <v>8</v>
      </c>
      <c r="DB27" s="32" t="str">
        <f t="shared" si="24"/>
        <v xml:space="preserve"> </v>
      </c>
      <c r="DD27" s="172">
        <f t="shared" si="17"/>
        <v>1</v>
      </c>
      <c r="DE27" s="172">
        <v>25</v>
      </c>
      <c r="DL27" s="172">
        <f t="shared" si="12"/>
        <v>0</v>
      </c>
      <c r="DM27" s="172">
        <f t="shared" si="13"/>
        <v>1</v>
      </c>
      <c r="DN27" s="172">
        <f t="shared" si="14"/>
        <v>1</v>
      </c>
      <c r="DO27" s="172">
        <f t="shared" si="25"/>
        <v>1</v>
      </c>
      <c r="DP27" s="172">
        <f t="shared" si="25"/>
        <v>1</v>
      </c>
      <c r="DQ27" s="172">
        <f t="shared" si="25"/>
        <v>1</v>
      </c>
      <c r="DR27" s="172">
        <f t="shared" si="25"/>
        <v>1</v>
      </c>
      <c r="DS27" s="172">
        <f t="shared" si="25"/>
        <v>1</v>
      </c>
      <c r="DT27" s="172">
        <f t="shared" si="25"/>
        <v>1</v>
      </c>
      <c r="DU27" s="172">
        <f t="shared" si="25"/>
        <v>1</v>
      </c>
      <c r="DV27" s="172">
        <f t="shared" si="26"/>
        <v>1</v>
      </c>
      <c r="DW27" s="172">
        <f t="shared" si="26"/>
        <v>1</v>
      </c>
      <c r="DX27" s="172">
        <f t="shared" si="26"/>
        <v>1</v>
      </c>
      <c r="DY27" s="172">
        <f t="shared" si="26"/>
        <v>1</v>
      </c>
      <c r="DZ27" s="172">
        <f t="shared" si="26"/>
        <v>1</v>
      </c>
      <c r="EA27" s="172">
        <f t="shared" si="26"/>
        <v>1</v>
      </c>
      <c r="EB27" s="172">
        <f t="shared" si="26"/>
        <v>1</v>
      </c>
      <c r="EC27" s="172">
        <f t="shared" si="26"/>
        <v>1</v>
      </c>
      <c r="ED27" s="172">
        <f t="shared" si="26"/>
        <v>1</v>
      </c>
      <c r="EE27" s="172">
        <f t="shared" si="26"/>
        <v>1</v>
      </c>
      <c r="EF27" s="172">
        <f t="shared" si="26"/>
        <v>1</v>
      </c>
      <c r="EG27" s="172">
        <f t="shared" si="6"/>
        <v>0</v>
      </c>
    </row>
    <row r="28" spans="18:137" x14ac:dyDescent="0.25">
      <c r="T28" s="5"/>
      <c r="U28" s="13"/>
      <c r="V28" s="5"/>
      <c r="W28" s="5" t="str">
        <f t="shared" si="2"/>
        <v/>
      </c>
      <c r="X28" s="5"/>
      <c r="Y28" s="5"/>
      <c r="Z28" s="5"/>
      <c r="CB28" s="172">
        <f t="shared" si="21"/>
        <v>1</v>
      </c>
      <c r="CC28" s="172">
        <f t="shared" si="21"/>
        <v>1</v>
      </c>
      <c r="CD28" s="172">
        <f t="shared" si="21"/>
        <v>1</v>
      </c>
      <c r="CE28" s="172">
        <f t="shared" si="21"/>
        <v>1</v>
      </c>
      <c r="CF28" s="172">
        <f t="shared" si="21"/>
        <v>1</v>
      </c>
      <c r="CG28" s="172">
        <f t="shared" si="21"/>
        <v>1</v>
      </c>
      <c r="CH28" s="172">
        <f t="shared" si="21"/>
        <v>1</v>
      </c>
      <c r="CI28" s="172">
        <f t="shared" si="21"/>
        <v>1</v>
      </c>
      <c r="CJ28" s="172">
        <f t="shared" si="21"/>
        <v>1</v>
      </c>
      <c r="CK28" s="172">
        <f t="shared" si="21"/>
        <v>1</v>
      </c>
      <c r="CL28" s="172">
        <f t="shared" si="21"/>
        <v>1</v>
      </c>
      <c r="CM28" s="172">
        <f t="shared" si="21"/>
        <v>1</v>
      </c>
      <c r="CN28" s="172">
        <f t="shared" si="21"/>
        <v>1</v>
      </c>
      <c r="CO28" s="172">
        <f t="shared" si="21"/>
        <v>1</v>
      </c>
      <c r="CP28" s="172">
        <f t="shared" si="21"/>
        <v>1</v>
      </c>
      <c r="CQ28" s="172">
        <f t="shared" si="20"/>
        <v>1</v>
      </c>
      <c r="CR28" s="172">
        <f t="shared" si="20"/>
        <v>1</v>
      </c>
      <c r="CS28" s="172">
        <f t="shared" si="20"/>
        <v>1</v>
      </c>
      <c r="CT28" s="172">
        <f t="shared" si="20"/>
        <v>1</v>
      </c>
      <c r="CU28" s="172">
        <f t="shared" si="20"/>
        <v>1</v>
      </c>
      <c r="DA28" s="172">
        <v>9</v>
      </c>
      <c r="DB28" s="32" t="str">
        <f t="shared" si="24"/>
        <v xml:space="preserve"> </v>
      </c>
      <c r="DD28" s="172">
        <f t="shared" si="17"/>
        <v>1</v>
      </c>
      <c r="DE28" s="172">
        <v>26</v>
      </c>
      <c r="DL28" s="172">
        <f t="shared" si="12"/>
        <v>0</v>
      </c>
      <c r="DM28" s="172">
        <f t="shared" si="13"/>
        <v>1</v>
      </c>
      <c r="DN28" s="172">
        <f t="shared" si="14"/>
        <v>1</v>
      </c>
      <c r="DO28" s="172">
        <f t="shared" si="25"/>
        <v>1</v>
      </c>
      <c r="DP28" s="172">
        <f t="shared" si="25"/>
        <v>1</v>
      </c>
      <c r="DQ28" s="172">
        <f t="shared" si="25"/>
        <v>1</v>
      </c>
      <c r="DR28" s="172">
        <f t="shared" si="25"/>
        <v>1</v>
      </c>
      <c r="DS28" s="172">
        <f t="shared" si="25"/>
        <v>1</v>
      </c>
      <c r="DT28" s="172">
        <f t="shared" si="25"/>
        <v>1</v>
      </c>
      <c r="DU28" s="172">
        <f t="shared" si="25"/>
        <v>1</v>
      </c>
      <c r="DV28" s="172">
        <f t="shared" si="26"/>
        <v>1</v>
      </c>
      <c r="DW28" s="172">
        <f t="shared" si="26"/>
        <v>1</v>
      </c>
      <c r="DX28" s="172">
        <f t="shared" si="26"/>
        <v>1</v>
      </c>
      <c r="DY28" s="172">
        <f t="shared" si="26"/>
        <v>1</v>
      </c>
      <c r="DZ28" s="172">
        <f t="shared" si="26"/>
        <v>1</v>
      </c>
      <c r="EA28" s="172">
        <f t="shared" si="26"/>
        <v>1</v>
      </c>
      <c r="EB28" s="172">
        <f t="shared" si="26"/>
        <v>1</v>
      </c>
      <c r="EC28" s="172">
        <f t="shared" si="26"/>
        <v>1</v>
      </c>
      <c r="ED28" s="172">
        <f t="shared" si="26"/>
        <v>1</v>
      </c>
      <c r="EE28" s="172">
        <f t="shared" si="26"/>
        <v>1</v>
      </c>
      <c r="EF28" s="172">
        <f t="shared" si="26"/>
        <v>1</v>
      </c>
      <c r="EG28" s="172">
        <f t="shared" si="6"/>
        <v>0</v>
      </c>
    </row>
    <row r="29" spans="18:137" x14ac:dyDescent="0.25">
      <c r="T29" s="5"/>
      <c r="U29" s="13"/>
      <c r="V29" s="5"/>
      <c r="W29" s="5" t="str">
        <f t="shared" si="2"/>
        <v/>
      </c>
      <c r="X29" s="5"/>
      <c r="Y29" s="5"/>
      <c r="Z29" s="5"/>
      <c r="CB29" s="172">
        <f t="shared" si="21"/>
        <v>1</v>
      </c>
      <c r="CC29" s="172">
        <f t="shared" si="21"/>
        <v>1</v>
      </c>
      <c r="CD29" s="172">
        <f t="shared" si="21"/>
        <v>1</v>
      </c>
      <c r="CE29" s="172">
        <f t="shared" si="21"/>
        <v>1</v>
      </c>
      <c r="CF29" s="172">
        <f t="shared" si="21"/>
        <v>1</v>
      </c>
      <c r="CG29" s="172">
        <f t="shared" si="21"/>
        <v>1</v>
      </c>
      <c r="CH29" s="172">
        <f t="shared" si="21"/>
        <v>1</v>
      </c>
      <c r="CI29" s="172">
        <f t="shared" si="21"/>
        <v>1</v>
      </c>
      <c r="CJ29" s="172">
        <f t="shared" si="21"/>
        <v>1</v>
      </c>
      <c r="CK29" s="172">
        <f t="shared" si="21"/>
        <v>1</v>
      </c>
      <c r="CL29" s="172">
        <f t="shared" si="21"/>
        <v>1</v>
      </c>
      <c r="CM29" s="172">
        <f t="shared" si="21"/>
        <v>1</v>
      </c>
      <c r="CN29" s="172">
        <f t="shared" si="21"/>
        <v>1</v>
      </c>
      <c r="CO29" s="172">
        <f t="shared" si="21"/>
        <v>1</v>
      </c>
      <c r="CP29" s="172">
        <f t="shared" si="21"/>
        <v>1</v>
      </c>
      <c r="CQ29" s="172">
        <f t="shared" si="20"/>
        <v>1</v>
      </c>
      <c r="CR29" s="172">
        <f t="shared" si="20"/>
        <v>1</v>
      </c>
      <c r="CS29" s="172">
        <f t="shared" si="20"/>
        <v>1</v>
      </c>
      <c r="CT29" s="172">
        <f t="shared" si="20"/>
        <v>1</v>
      </c>
      <c r="CU29" s="172">
        <f t="shared" si="20"/>
        <v>1</v>
      </c>
      <c r="DA29" s="172">
        <v>10</v>
      </c>
      <c r="DB29" s="32" t="str">
        <f t="shared" si="24"/>
        <v xml:space="preserve"> </v>
      </c>
      <c r="DD29" s="172">
        <f t="shared" si="17"/>
        <v>1</v>
      </c>
      <c r="DE29" s="172">
        <v>27</v>
      </c>
      <c r="DL29" s="172">
        <f t="shared" si="12"/>
        <v>0</v>
      </c>
      <c r="DM29" s="172">
        <f t="shared" si="13"/>
        <v>1</v>
      </c>
      <c r="DN29" s="172">
        <f t="shared" si="14"/>
        <v>1</v>
      </c>
      <c r="DO29" s="172">
        <f t="shared" si="25"/>
        <v>1</v>
      </c>
      <c r="DP29" s="172">
        <f t="shared" si="25"/>
        <v>1</v>
      </c>
      <c r="DQ29" s="172">
        <f t="shared" si="25"/>
        <v>1</v>
      </c>
      <c r="DR29" s="172">
        <f t="shared" si="25"/>
        <v>1</v>
      </c>
      <c r="DS29" s="172">
        <f t="shared" si="25"/>
        <v>1</v>
      </c>
      <c r="DT29" s="172">
        <f t="shared" si="25"/>
        <v>1</v>
      </c>
      <c r="DU29" s="172">
        <f t="shared" si="25"/>
        <v>1</v>
      </c>
      <c r="DV29" s="172">
        <f t="shared" si="26"/>
        <v>1</v>
      </c>
      <c r="DW29" s="172">
        <f t="shared" si="26"/>
        <v>1</v>
      </c>
      <c r="DX29" s="172">
        <f t="shared" si="26"/>
        <v>1</v>
      </c>
      <c r="DY29" s="172">
        <f t="shared" si="26"/>
        <v>1</v>
      </c>
      <c r="DZ29" s="172">
        <f t="shared" si="26"/>
        <v>1</v>
      </c>
      <c r="EA29" s="172">
        <f t="shared" si="26"/>
        <v>1</v>
      </c>
      <c r="EB29" s="172">
        <f t="shared" si="26"/>
        <v>1</v>
      </c>
      <c r="EC29" s="172">
        <f t="shared" si="26"/>
        <v>1</v>
      </c>
      <c r="ED29" s="172">
        <f t="shared" si="26"/>
        <v>1</v>
      </c>
      <c r="EE29" s="172">
        <f t="shared" si="26"/>
        <v>1</v>
      </c>
      <c r="EF29" s="172">
        <f t="shared" si="26"/>
        <v>1</v>
      </c>
      <c r="EG29" s="172">
        <f t="shared" si="6"/>
        <v>0</v>
      </c>
    </row>
    <row r="30" spans="18:137" x14ac:dyDescent="0.25">
      <c r="T30" s="5"/>
      <c r="U30" s="13"/>
      <c r="V30" s="5"/>
      <c r="W30" s="5" t="str">
        <f t="shared" si="2"/>
        <v/>
      </c>
      <c r="X30" s="5"/>
      <c r="Y30" s="5"/>
      <c r="Z30" s="5"/>
      <c r="CB30" s="172">
        <f t="shared" si="21"/>
        <v>1</v>
      </c>
      <c r="CC30" s="172">
        <f t="shared" si="21"/>
        <v>1</v>
      </c>
      <c r="CD30" s="172">
        <f t="shared" si="21"/>
        <v>1</v>
      </c>
      <c r="CE30" s="172">
        <f t="shared" si="21"/>
        <v>1</v>
      </c>
      <c r="CF30" s="172">
        <f t="shared" si="21"/>
        <v>1</v>
      </c>
      <c r="CG30" s="172">
        <f t="shared" si="21"/>
        <v>1</v>
      </c>
      <c r="CH30" s="172">
        <f t="shared" si="21"/>
        <v>1</v>
      </c>
      <c r="CI30" s="172">
        <f t="shared" si="21"/>
        <v>1</v>
      </c>
      <c r="CJ30" s="172">
        <f t="shared" si="21"/>
        <v>1</v>
      </c>
      <c r="CK30" s="172">
        <f t="shared" si="21"/>
        <v>1</v>
      </c>
      <c r="CL30" s="172">
        <f t="shared" si="21"/>
        <v>1</v>
      </c>
      <c r="CM30" s="172">
        <f t="shared" si="21"/>
        <v>1</v>
      </c>
      <c r="CN30" s="172">
        <f t="shared" si="21"/>
        <v>1</v>
      </c>
      <c r="CO30" s="172">
        <f t="shared" si="21"/>
        <v>1</v>
      </c>
      <c r="CP30" s="172">
        <f t="shared" si="21"/>
        <v>1</v>
      </c>
      <c r="CQ30" s="172">
        <f t="shared" si="20"/>
        <v>1</v>
      </c>
      <c r="CR30" s="172">
        <f t="shared" si="20"/>
        <v>1</v>
      </c>
      <c r="CS30" s="172">
        <f t="shared" si="20"/>
        <v>1</v>
      </c>
      <c r="CT30" s="172">
        <f t="shared" si="20"/>
        <v>1</v>
      </c>
      <c r="CU30" s="172">
        <f t="shared" si="20"/>
        <v>1</v>
      </c>
      <c r="DA30" s="172">
        <v>11</v>
      </c>
      <c r="DB30" s="32" t="str">
        <f t="shared" si="24"/>
        <v xml:space="preserve"> </v>
      </c>
      <c r="DD30" s="172">
        <f t="shared" si="17"/>
        <v>1</v>
      </c>
      <c r="DE30" s="172">
        <v>28</v>
      </c>
      <c r="DL30" s="172">
        <f t="shared" si="12"/>
        <v>0</v>
      </c>
      <c r="DM30" s="172">
        <f t="shared" si="13"/>
        <v>1</v>
      </c>
      <c r="DN30" s="172">
        <f t="shared" si="14"/>
        <v>1</v>
      </c>
      <c r="DO30" s="172">
        <f t="shared" si="25"/>
        <v>1</v>
      </c>
      <c r="DP30" s="172">
        <f t="shared" si="25"/>
        <v>1</v>
      </c>
      <c r="DQ30" s="172">
        <f t="shared" si="25"/>
        <v>1</v>
      </c>
      <c r="DR30" s="172">
        <f t="shared" si="25"/>
        <v>1</v>
      </c>
      <c r="DS30" s="172">
        <f t="shared" si="25"/>
        <v>1</v>
      </c>
      <c r="DT30" s="172">
        <f t="shared" si="25"/>
        <v>1</v>
      </c>
      <c r="DU30" s="172">
        <f t="shared" si="25"/>
        <v>1</v>
      </c>
      <c r="DV30" s="172">
        <f t="shared" si="26"/>
        <v>1</v>
      </c>
      <c r="DW30" s="172">
        <f t="shared" si="26"/>
        <v>1</v>
      </c>
      <c r="DX30" s="172">
        <f t="shared" si="26"/>
        <v>1</v>
      </c>
      <c r="DY30" s="172">
        <f t="shared" si="26"/>
        <v>1</v>
      </c>
      <c r="DZ30" s="172">
        <f t="shared" si="26"/>
        <v>1</v>
      </c>
      <c r="EA30" s="172">
        <f t="shared" si="26"/>
        <v>1</v>
      </c>
      <c r="EB30" s="172">
        <f t="shared" si="26"/>
        <v>1</v>
      </c>
      <c r="EC30" s="172">
        <f t="shared" si="26"/>
        <v>1</v>
      </c>
      <c r="ED30" s="172">
        <f t="shared" si="26"/>
        <v>1</v>
      </c>
      <c r="EE30" s="172">
        <f t="shared" si="26"/>
        <v>1</v>
      </c>
      <c r="EF30" s="172">
        <f t="shared" si="26"/>
        <v>1</v>
      </c>
      <c r="EG30" s="172">
        <f t="shared" si="6"/>
        <v>0</v>
      </c>
    </row>
    <row r="31" spans="18:137" x14ac:dyDescent="0.25">
      <c r="T31" s="5"/>
      <c r="U31" s="13"/>
      <c r="V31" s="5"/>
      <c r="W31" s="5" t="str">
        <f t="shared" si="2"/>
        <v/>
      </c>
      <c r="X31" s="5"/>
      <c r="Y31" s="5"/>
      <c r="Z31" s="5"/>
      <c r="CB31" s="172">
        <f t="shared" si="21"/>
        <v>1</v>
      </c>
      <c r="CC31" s="172">
        <f t="shared" si="21"/>
        <v>1</v>
      </c>
      <c r="CD31" s="172">
        <f t="shared" si="21"/>
        <v>1</v>
      </c>
      <c r="CE31" s="172">
        <f t="shared" si="21"/>
        <v>1</v>
      </c>
      <c r="CF31" s="172">
        <f t="shared" si="21"/>
        <v>1</v>
      </c>
      <c r="CG31" s="172">
        <f t="shared" si="21"/>
        <v>1</v>
      </c>
      <c r="CH31" s="172">
        <f t="shared" si="21"/>
        <v>1</v>
      </c>
      <c r="CI31" s="172">
        <f t="shared" si="21"/>
        <v>1</v>
      </c>
      <c r="CJ31" s="172">
        <f t="shared" si="21"/>
        <v>1</v>
      </c>
      <c r="CK31" s="172">
        <f t="shared" si="21"/>
        <v>1</v>
      </c>
      <c r="CL31" s="172">
        <f t="shared" si="21"/>
        <v>1</v>
      </c>
      <c r="CM31" s="172">
        <f t="shared" si="21"/>
        <v>1</v>
      </c>
      <c r="CN31" s="172">
        <f t="shared" si="21"/>
        <v>1</v>
      </c>
      <c r="CO31" s="172">
        <f t="shared" si="21"/>
        <v>1</v>
      </c>
      <c r="CP31" s="172">
        <f t="shared" si="21"/>
        <v>1</v>
      </c>
      <c r="CQ31" s="172">
        <f t="shared" si="20"/>
        <v>1</v>
      </c>
      <c r="CR31" s="172">
        <f t="shared" si="20"/>
        <v>1</v>
      </c>
      <c r="CS31" s="172">
        <f t="shared" si="20"/>
        <v>1</v>
      </c>
      <c r="CT31" s="172">
        <f t="shared" si="20"/>
        <v>1</v>
      </c>
      <c r="CU31" s="172">
        <f t="shared" si="20"/>
        <v>1</v>
      </c>
      <c r="DA31" s="172">
        <v>12</v>
      </c>
      <c r="DB31" s="32" t="str">
        <f t="shared" si="24"/>
        <v xml:space="preserve"> </v>
      </c>
      <c r="DD31" s="172">
        <f t="shared" si="17"/>
        <v>1</v>
      </c>
      <c r="DE31" s="172">
        <v>29</v>
      </c>
      <c r="DL31" s="172">
        <f t="shared" si="12"/>
        <v>0</v>
      </c>
      <c r="DM31" s="172">
        <f t="shared" si="13"/>
        <v>1</v>
      </c>
      <c r="DN31" s="172">
        <f t="shared" si="14"/>
        <v>1</v>
      </c>
      <c r="DO31" s="172">
        <f t="shared" si="25"/>
        <v>1</v>
      </c>
      <c r="DP31" s="172">
        <f t="shared" si="25"/>
        <v>1</v>
      </c>
      <c r="DQ31" s="172">
        <f t="shared" si="25"/>
        <v>1</v>
      </c>
      <c r="DR31" s="172">
        <f t="shared" si="25"/>
        <v>1</v>
      </c>
      <c r="DS31" s="172">
        <f t="shared" si="25"/>
        <v>1</v>
      </c>
      <c r="DT31" s="172">
        <f t="shared" si="25"/>
        <v>1</v>
      </c>
      <c r="DU31" s="172">
        <f t="shared" si="25"/>
        <v>1</v>
      </c>
      <c r="DV31" s="172">
        <f t="shared" si="26"/>
        <v>1</v>
      </c>
      <c r="DW31" s="172">
        <f t="shared" si="26"/>
        <v>1</v>
      </c>
      <c r="DX31" s="172">
        <f t="shared" si="26"/>
        <v>1</v>
      </c>
      <c r="DY31" s="172">
        <f t="shared" si="26"/>
        <v>1</v>
      </c>
      <c r="DZ31" s="172">
        <f t="shared" si="26"/>
        <v>1</v>
      </c>
      <c r="EA31" s="172">
        <f t="shared" si="26"/>
        <v>1</v>
      </c>
      <c r="EB31" s="172">
        <f t="shared" si="26"/>
        <v>1</v>
      </c>
      <c r="EC31" s="172">
        <f t="shared" si="26"/>
        <v>1</v>
      </c>
      <c r="ED31" s="172">
        <f t="shared" si="26"/>
        <v>1</v>
      </c>
      <c r="EE31" s="172">
        <f t="shared" si="26"/>
        <v>1</v>
      </c>
      <c r="EF31" s="172">
        <f t="shared" si="26"/>
        <v>1</v>
      </c>
      <c r="EG31" s="172">
        <f t="shared" si="6"/>
        <v>0</v>
      </c>
    </row>
    <row r="32" spans="18:137" x14ac:dyDescent="0.25">
      <c r="T32" s="5"/>
      <c r="U32" s="13"/>
      <c r="V32" s="5"/>
      <c r="W32" s="5" t="str">
        <f t="shared" si="2"/>
        <v/>
      </c>
      <c r="X32" s="5"/>
      <c r="Y32" s="5"/>
      <c r="Z32" s="5"/>
      <c r="CB32" s="172">
        <f t="shared" si="21"/>
        <v>1</v>
      </c>
      <c r="CC32" s="172">
        <f t="shared" si="21"/>
        <v>1</v>
      </c>
      <c r="CD32" s="172">
        <f t="shared" si="21"/>
        <v>1</v>
      </c>
      <c r="CE32" s="172">
        <f t="shared" si="21"/>
        <v>1</v>
      </c>
      <c r="CF32" s="172">
        <f t="shared" si="21"/>
        <v>1</v>
      </c>
      <c r="CG32" s="172">
        <f t="shared" si="21"/>
        <v>1</v>
      </c>
      <c r="CH32" s="172">
        <f t="shared" si="21"/>
        <v>1</v>
      </c>
      <c r="CI32" s="172">
        <f t="shared" si="21"/>
        <v>1</v>
      </c>
      <c r="CJ32" s="172">
        <f t="shared" si="21"/>
        <v>1</v>
      </c>
      <c r="CK32" s="172">
        <f t="shared" si="21"/>
        <v>1</v>
      </c>
      <c r="CL32" s="172">
        <f t="shared" si="21"/>
        <v>1</v>
      </c>
      <c r="CM32" s="172">
        <f t="shared" si="21"/>
        <v>1</v>
      </c>
      <c r="CN32" s="172">
        <f t="shared" si="21"/>
        <v>1</v>
      </c>
      <c r="CO32" s="172">
        <f t="shared" si="21"/>
        <v>1</v>
      </c>
      <c r="CP32" s="172">
        <f t="shared" si="21"/>
        <v>1</v>
      </c>
      <c r="CQ32" s="172">
        <f t="shared" si="21"/>
        <v>1</v>
      </c>
      <c r="CR32" s="172">
        <f t="shared" ref="CR32:CU47" si="27">IF(BG31="",CR31,CR31+1)</f>
        <v>1</v>
      </c>
      <c r="CS32" s="172">
        <f t="shared" si="27"/>
        <v>1</v>
      </c>
      <c r="CT32" s="172">
        <f t="shared" si="27"/>
        <v>1</v>
      </c>
      <c r="CU32" s="172">
        <f t="shared" si="27"/>
        <v>1</v>
      </c>
      <c r="DB32" s="196" t="str">
        <f>IF(DB19="","","----")</f>
        <v/>
      </c>
      <c r="DD32" s="172">
        <f t="shared" si="17"/>
        <v>1</v>
      </c>
      <c r="DE32" s="172">
        <v>30</v>
      </c>
      <c r="DL32" s="172">
        <f t="shared" si="12"/>
        <v>0</v>
      </c>
      <c r="DM32" s="172">
        <f t="shared" si="13"/>
        <v>1</v>
      </c>
      <c r="DN32" s="172">
        <f t="shared" si="14"/>
        <v>1</v>
      </c>
      <c r="DO32" s="172">
        <f t="shared" si="25"/>
        <v>1</v>
      </c>
      <c r="DP32" s="172">
        <f t="shared" si="25"/>
        <v>1</v>
      </c>
      <c r="DQ32" s="172">
        <f t="shared" si="25"/>
        <v>1</v>
      </c>
      <c r="DR32" s="172">
        <f t="shared" si="25"/>
        <v>1</v>
      </c>
      <c r="DS32" s="172">
        <f t="shared" si="25"/>
        <v>1</v>
      </c>
      <c r="DT32" s="172">
        <f t="shared" si="25"/>
        <v>1</v>
      </c>
      <c r="DU32" s="172">
        <f t="shared" si="25"/>
        <v>1</v>
      </c>
      <c r="DV32" s="172">
        <f t="shared" si="26"/>
        <v>1</v>
      </c>
      <c r="DW32" s="172">
        <f t="shared" si="26"/>
        <v>1</v>
      </c>
      <c r="DX32" s="172">
        <f t="shared" si="26"/>
        <v>1</v>
      </c>
      <c r="DY32" s="172">
        <f t="shared" si="26"/>
        <v>1</v>
      </c>
      <c r="DZ32" s="172">
        <f t="shared" si="26"/>
        <v>1</v>
      </c>
      <c r="EA32" s="172">
        <f t="shared" si="26"/>
        <v>1</v>
      </c>
      <c r="EB32" s="172">
        <f t="shared" si="26"/>
        <v>1</v>
      </c>
      <c r="EC32" s="172">
        <f t="shared" si="26"/>
        <v>1</v>
      </c>
      <c r="ED32" s="172">
        <f t="shared" si="26"/>
        <v>1</v>
      </c>
      <c r="EE32" s="172">
        <f t="shared" si="26"/>
        <v>1</v>
      </c>
      <c r="EF32" s="172">
        <f t="shared" si="26"/>
        <v>1</v>
      </c>
      <c r="EG32" s="172">
        <f t="shared" si="6"/>
        <v>0</v>
      </c>
    </row>
    <row r="33" spans="20:137" x14ac:dyDescent="0.25">
      <c r="T33" s="5"/>
      <c r="U33" s="13"/>
      <c r="V33" s="5"/>
      <c r="W33" s="5" t="str">
        <f t="shared" si="2"/>
        <v/>
      </c>
      <c r="X33" s="5"/>
      <c r="Y33" s="5"/>
      <c r="Z33" s="5"/>
      <c r="CB33" s="172">
        <f t="shared" ref="CB33:CQ48" si="28">IF(AQ32="",CB32,CB32+1)</f>
        <v>1</v>
      </c>
      <c r="CC33" s="172">
        <f t="shared" si="28"/>
        <v>1</v>
      </c>
      <c r="CD33" s="172">
        <f t="shared" si="28"/>
        <v>1</v>
      </c>
      <c r="CE33" s="172">
        <f t="shared" si="28"/>
        <v>1</v>
      </c>
      <c r="CF33" s="172">
        <f t="shared" si="28"/>
        <v>1</v>
      </c>
      <c r="CG33" s="172">
        <f t="shared" si="28"/>
        <v>1</v>
      </c>
      <c r="CH33" s="172">
        <f t="shared" si="28"/>
        <v>1</v>
      </c>
      <c r="CI33" s="172">
        <f t="shared" si="28"/>
        <v>1</v>
      </c>
      <c r="CJ33" s="172">
        <f t="shared" si="28"/>
        <v>1</v>
      </c>
      <c r="CK33" s="172">
        <f t="shared" si="28"/>
        <v>1</v>
      </c>
      <c r="CL33" s="172">
        <f t="shared" si="28"/>
        <v>1</v>
      </c>
      <c r="CM33" s="172">
        <f t="shared" si="28"/>
        <v>1</v>
      </c>
      <c r="CN33" s="172">
        <f t="shared" si="28"/>
        <v>1</v>
      </c>
      <c r="CO33" s="172">
        <f t="shared" si="28"/>
        <v>1</v>
      </c>
      <c r="CP33" s="172">
        <f t="shared" si="28"/>
        <v>1</v>
      </c>
      <c r="CQ33" s="172">
        <f t="shared" si="28"/>
        <v>1</v>
      </c>
      <c r="CR33" s="172">
        <f t="shared" si="27"/>
        <v>1</v>
      </c>
      <c r="CS33" s="172">
        <f t="shared" si="27"/>
        <v>1</v>
      </c>
      <c r="CT33" s="172">
        <f t="shared" si="27"/>
        <v>1</v>
      </c>
      <c r="CU33" s="172">
        <f t="shared" si="27"/>
        <v>1</v>
      </c>
      <c r="DA33" s="172"/>
      <c r="DB33" s="32" t="str">
        <f>IF(DB34="","",CONCATENATE("Warband ",CZ34," ",DG33))</f>
        <v/>
      </c>
      <c r="DD33" s="172">
        <f t="shared" si="17"/>
        <v>1</v>
      </c>
      <c r="DE33" s="172">
        <v>31</v>
      </c>
      <c r="DG33" s="49" t="str">
        <f>CONCATENATE("   ",DH33,"/",DI33,IF(DH33&gt;DI33," !",""))</f>
        <v xml:space="preserve">   0/12</v>
      </c>
      <c r="DH33" s="172">
        <f t="shared" ref="DH33" si="29">INDEX($CB$1:$CU$1,CZ34)+DJ33</f>
        <v>0</v>
      </c>
      <c r="DI33" s="172">
        <f t="shared" ref="DI33" si="30">IF(OR(DB34=$CW$3,DB34=$CW$4,DB34=$CW$10),0,12)</f>
        <v>12</v>
      </c>
      <c r="DL33" s="172">
        <f t="shared" si="12"/>
        <v>0</v>
      </c>
      <c r="DM33" s="172">
        <f t="shared" si="13"/>
        <v>1</v>
      </c>
      <c r="DN33" s="172">
        <f t="shared" si="14"/>
        <v>1</v>
      </c>
      <c r="DO33" s="172">
        <f t="shared" si="25"/>
        <v>1</v>
      </c>
      <c r="DP33" s="172">
        <f t="shared" si="25"/>
        <v>1</v>
      </c>
      <c r="DQ33" s="172">
        <f t="shared" si="25"/>
        <v>1</v>
      </c>
      <c r="DR33" s="172">
        <f t="shared" si="25"/>
        <v>1</v>
      </c>
      <c r="DS33" s="172">
        <f t="shared" si="25"/>
        <v>1</v>
      </c>
      <c r="DT33" s="172">
        <f t="shared" si="25"/>
        <v>1</v>
      </c>
      <c r="DU33" s="172">
        <f t="shared" si="25"/>
        <v>1</v>
      </c>
      <c r="DV33" s="172">
        <f t="shared" si="26"/>
        <v>1</v>
      </c>
      <c r="DW33" s="172">
        <f t="shared" si="26"/>
        <v>1</v>
      </c>
      <c r="DX33" s="172">
        <f t="shared" si="26"/>
        <v>1</v>
      </c>
      <c r="DY33" s="172">
        <f t="shared" si="26"/>
        <v>1</v>
      </c>
      <c r="DZ33" s="172">
        <f t="shared" si="26"/>
        <v>1</v>
      </c>
      <c r="EA33" s="172">
        <f t="shared" si="26"/>
        <v>1</v>
      </c>
      <c r="EB33" s="172">
        <f t="shared" si="26"/>
        <v>1</v>
      </c>
      <c r="EC33" s="172">
        <f t="shared" si="26"/>
        <v>1</v>
      </c>
      <c r="ED33" s="172">
        <f t="shared" si="26"/>
        <v>1</v>
      </c>
      <c r="EE33" s="172">
        <f t="shared" si="26"/>
        <v>1</v>
      </c>
      <c r="EF33" s="172">
        <f t="shared" si="26"/>
        <v>1</v>
      </c>
      <c r="EG33" s="172">
        <f t="shared" si="6"/>
        <v>0</v>
      </c>
    </row>
    <row r="34" spans="20:137" x14ac:dyDescent="0.25">
      <c r="T34" s="5"/>
      <c r="U34" s="13"/>
      <c r="V34" s="5"/>
      <c r="W34" s="5" t="str">
        <f t="shared" si="2"/>
        <v/>
      </c>
      <c r="X34" s="5"/>
      <c r="Y34" s="5"/>
      <c r="Z34" s="5"/>
      <c r="CB34" s="172">
        <f t="shared" si="28"/>
        <v>1</v>
      </c>
      <c r="CC34" s="172">
        <f t="shared" si="28"/>
        <v>1</v>
      </c>
      <c r="CD34" s="172">
        <f t="shared" si="28"/>
        <v>1</v>
      </c>
      <c r="CE34" s="172">
        <f t="shared" si="28"/>
        <v>1</v>
      </c>
      <c r="CF34" s="172">
        <f t="shared" si="28"/>
        <v>1</v>
      </c>
      <c r="CG34" s="172">
        <f t="shared" si="28"/>
        <v>1</v>
      </c>
      <c r="CH34" s="172">
        <f t="shared" si="28"/>
        <v>1</v>
      </c>
      <c r="CI34" s="172">
        <f t="shared" si="28"/>
        <v>1</v>
      </c>
      <c r="CJ34" s="172">
        <f t="shared" si="28"/>
        <v>1</v>
      </c>
      <c r="CK34" s="172">
        <f t="shared" si="28"/>
        <v>1</v>
      </c>
      <c r="CL34" s="172">
        <f t="shared" si="28"/>
        <v>1</v>
      </c>
      <c r="CM34" s="172">
        <f t="shared" si="28"/>
        <v>1</v>
      </c>
      <c r="CN34" s="172">
        <f t="shared" si="28"/>
        <v>1</v>
      </c>
      <c r="CO34" s="172">
        <f t="shared" si="28"/>
        <v>1</v>
      </c>
      <c r="CP34" s="172">
        <f t="shared" si="28"/>
        <v>1</v>
      </c>
      <c r="CQ34" s="172">
        <f t="shared" si="28"/>
        <v>1</v>
      </c>
      <c r="CR34" s="172">
        <f t="shared" si="27"/>
        <v>1</v>
      </c>
      <c r="CS34" s="172">
        <f t="shared" si="27"/>
        <v>1</v>
      </c>
      <c r="CT34" s="172">
        <f t="shared" si="27"/>
        <v>1</v>
      </c>
      <c r="CU34" s="172">
        <f t="shared" si="27"/>
        <v>1</v>
      </c>
      <c r="CZ34" s="172">
        <v>3</v>
      </c>
      <c r="DA34" s="172" t="s">
        <v>278</v>
      </c>
      <c r="DB34" s="32" t="str">
        <f>T(LOOKUP(CZ34,$DM$1:$EF$1,$DM$2:$EF$2))</f>
        <v/>
      </c>
      <c r="DD34" s="172">
        <f t="shared" si="17"/>
        <v>1</v>
      </c>
      <c r="DE34" s="172">
        <v>32</v>
      </c>
      <c r="DL34" s="172">
        <f t="shared" si="12"/>
        <v>0</v>
      </c>
      <c r="DM34" s="172">
        <f t="shared" si="13"/>
        <v>1</v>
      </c>
      <c r="DN34" s="172">
        <f t="shared" si="14"/>
        <v>1</v>
      </c>
      <c r="DO34" s="172">
        <f t="shared" si="25"/>
        <v>1</v>
      </c>
      <c r="DP34" s="172">
        <f t="shared" si="25"/>
        <v>1</v>
      </c>
      <c r="DQ34" s="172">
        <f t="shared" si="25"/>
        <v>1</v>
      </c>
      <c r="DR34" s="172">
        <f t="shared" si="25"/>
        <v>1</v>
      </c>
      <c r="DS34" s="172">
        <f t="shared" si="25"/>
        <v>1</v>
      </c>
      <c r="DT34" s="172">
        <f t="shared" si="25"/>
        <v>1</v>
      </c>
      <c r="DU34" s="172">
        <f t="shared" si="25"/>
        <v>1</v>
      </c>
      <c r="DV34" s="172">
        <f t="shared" si="26"/>
        <v>1</v>
      </c>
      <c r="DW34" s="172">
        <f t="shared" si="26"/>
        <v>1</v>
      </c>
      <c r="DX34" s="172">
        <f t="shared" si="26"/>
        <v>1</v>
      </c>
      <c r="DY34" s="172">
        <f t="shared" si="26"/>
        <v>1</v>
      </c>
      <c r="DZ34" s="172">
        <f t="shared" si="26"/>
        <v>1</v>
      </c>
      <c r="EA34" s="172">
        <f t="shared" si="26"/>
        <v>1</v>
      </c>
      <c r="EB34" s="172">
        <f t="shared" si="26"/>
        <v>1</v>
      </c>
      <c r="EC34" s="172">
        <f t="shared" si="26"/>
        <v>1</v>
      </c>
      <c r="ED34" s="172">
        <f t="shared" si="26"/>
        <v>1</v>
      </c>
      <c r="EE34" s="172">
        <f t="shared" si="26"/>
        <v>1</v>
      </c>
      <c r="EF34" s="172">
        <f t="shared" si="26"/>
        <v>1</v>
      </c>
      <c r="EG34" s="172">
        <f t="shared" si="6"/>
        <v>0</v>
      </c>
    </row>
    <row r="35" spans="20:137" x14ac:dyDescent="0.25">
      <c r="T35" s="5"/>
      <c r="U35" s="13"/>
      <c r="V35" s="5"/>
      <c r="W35" s="5" t="str">
        <f t="shared" si="2"/>
        <v/>
      </c>
      <c r="X35" s="5"/>
      <c r="Y35" s="5"/>
      <c r="Z35" s="5"/>
      <c r="CB35" s="172">
        <f t="shared" si="28"/>
        <v>1</v>
      </c>
      <c r="CC35" s="172">
        <f t="shared" si="28"/>
        <v>1</v>
      </c>
      <c r="CD35" s="172">
        <f t="shared" si="28"/>
        <v>1</v>
      </c>
      <c r="CE35" s="172">
        <f t="shared" si="28"/>
        <v>1</v>
      </c>
      <c r="CF35" s="172">
        <f t="shared" si="28"/>
        <v>1</v>
      </c>
      <c r="CG35" s="172">
        <f t="shared" si="28"/>
        <v>1</v>
      </c>
      <c r="CH35" s="172">
        <f t="shared" si="28"/>
        <v>1</v>
      </c>
      <c r="CI35" s="172">
        <f t="shared" si="28"/>
        <v>1</v>
      </c>
      <c r="CJ35" s="172">
        <f t="shared" si="28"/>
        <v>1</v>
      </c>
      <c r="CK35" s="172">
        <f t="shared" si="28"/>
        <v>1</v>
      </c>
      <c r="CL35" s="172">
        <f t="shared" si="28"/>
        <v>1</v>
      </c>
      <c r="CM35" s="172">
        <f t="shared" si="28"/>
        <v>1</v>
      </c>
      <c r="CN35" s="172">
        <f t="shared" si="28"/>
        <v>1</v>
      </c>
      <c r="CO35" s="172">
        <f t="shared" si="28"/>
        <v>1</v>
      </c>
      <c r="CP35" s="172">
        <f t="shared" si="28"/>
        <v>1</v>
      </c>
      <c r="CQ35" s="172">
        <f t="shared" si="28"/>
        <v>1</v>
      </c>
      <c r="CR35" s="172">
        <f t="shared" si="27"/>
        <v>1</v>
      </c>
      <c r="CS35" s="172">
        <f t="shared" si="27"/>
        <v>1</v>
      </c>
      <c r="CT35" s="172">
        <f t="shared" si="27"/>
        <v>1</v>
      </c>
      <c r="CU35" s="172">
        <f t="shared" si="27"/>
        <v>1</v>
      </c>
      <c r="DA35" s="172">
        <v>1</v>
      </c>
      <c r="DB35" s="32" t="str">
        <f t="shared" ref="DB35:DB46" si="31">T(CONCATENATE(LOOKUP(DA35,CD$3:CD$80,AS$3:AS$80)," ",LOOKUP(DA35,CD$3:CD$80,$CA$3:$CA$80)))</f>
        <v xml:space="preserve"> </v>
      </c>
      <c r="DD35" s="172">
        <f t="shared" si="17"/>
        <v>1</v>
      </c>
      <c r="DE35" s="172">
        <v>33</v>
      </c>
      <c r="DL35" s="172">
        <f t="shared" si="12"/>
        <v>0</v>
      </c>
      <c r="DM35" s="172">
        <f t="shared" si="13"/>
        <v>1</v>
      </c>
      <c r="DN35" s="172">
        <f t="shared" si="14"/>
        <v>1</v>
      </c>
      <c r="DO35" s="172">
        <f t="shared" si="25"/>
        <v>1</v>
      </c>
      <c r="DP35" s="172">
        <f t="shared" si="25"/>
        <v>1</v>
      </c>
      <c r="DQ35" s="172">
        <f t="shared" si="25"/>
        <v>1</v>
      </c>
      <c r="DR35" s="172">
        <f t="shared" si="25"/>
        <v>1</v>
      </c>
      <c r="DS35" s="172">
        <f t="shared" si="25"/>
        <v>1</v>
      </c>
      <c r="DT35" s="172">
        <f t="shared" si="25"/>
        <v>1</v>
      </c>
      <c r="DU35" s="172">
        <f t="shared" si="25"/>
        <v>1</v>
      </c>
      <c r="DV35" s="172">
        <f t="shared" si="26"/>
        <v>1</v>
      </c>
      <c r="DW35" s="172">
        <f t="shared" si="26"/>
        <v>1</v>
      </c>
      <c r="DX35" s="172">
        <f t="shared" si="26"/>
        <v>1</v>
      </c>
      <c r="DY35" s="172">
        <f t="shared" si="26"/>
        <v>1</v>
      </c>
      <c r="DZ35" s="172">
        <f t="shared" si="26"/>
        <v>1</v>
      </c>
      <c r="EA35" s="172">
        <f t="shared" si="26"/>
        <v>1</v>
      </c>
      <c r="EB35" s="172">
        <f t="shared" si="26"/>
        <v>1</v>
      </c>
      <c r="EC35" s="172">
        <f t="shared" si="26"/>
        <v>1</v>
      </c>
      <c r="ED35" s="172">
        <f t="shared" si="26"/>
        <v>1</v>
      </c>
      <c r="EE35" s="172">
        <f t="shared" si="26"/>
        <v>1</v>
      </c>
      <c r="EF35" s="172">
        <f t="shared" si="26"/>
        <v>1</v>
      </c>
      <c r="EG35" s="172">
        <f t="shared" si="6"/>
        <v>0</v>
      </c>
    </row>
    <row r="36" spans="20:137" x14ac:dyDescent="0.25">
      <c r="T36" s="5"/>
      <c r="U36" s="13"/>
      <c r="V36" s="5"/>
      <c r="W36" s="5" t="str">
        <f t="shared" si="2"/>
        <v/>
      </c>
      <c r="X36" s="5"/>
      <c r="Y36" s="5"/>
      <c r="Z36" s="5"/>
      <c r="CB36" s="172">
        <f t="shared" si="28"/>
        <v>1</v>
      </c>
      <c r="CC36" s="172">
        <f t="shared" si="28"/>
        <v>1</v>
      </c>
      <c r="CD36" s="172">
        <f t="shared" si="28"/>
        <v>1</v>
      </c>
      <c r="CE36" s="172">
        <f t="shared" si="28"/>
        <v>1</v>
      </c>
      <c r="CF36" s="172">
        <f t="shared" si="28"/>
        <v>1</v>
      </c>
      <c r="CG36" s="172">
        <f t="shared" si="28"/>
        <v>1</v>
      </c>
      <c r="CH36" s="172">
        <f t="shared" si="28"/>
        <v>1</v>
      </c>
      <c r="CI36" s="172">
        <f t="shared" si="28"/>
        <v>1</v>
      </c>
      <c r="CJ36" s="172">
        <f t="shared" si="28"/>
        <v>1</v>
      </c>
      <c r="CK36" s="172">
        <f t="shared" si="28"/>
        <v>1</v>
      </c>
      <c r="CL36" s="172">
        <f t="shared" si="28"/>
        <v>1</v>
      </c>
      <c r="CM36" s="172">
        <f t="shared" si="28"/>
        <v>1</v>
      </c>
      <c r="CN36" s="172">
        <f t="shared" si="28"/>
        <v>1</v>
      </c>
      <c r="CO36" s="172">
        <f t="shared" si="28"/>
        <v>1</v>
      </c>
      <c r="CP36" s="172">
        <f t="shared" si="28"/>
        <v>1</v>
      </c>
      <c r="CQ36" s="172">
        <f t="shared" si="28"/>
        <v>1</v>
      </c>
      <c r="CR36" s="172">
        <f t="shared" si="27"/>
        <v>1</v>
      </c>
      <c r="CS36" s="172">
        <f t="shared" si="27"/>
        <v>1</v>
      </c>
      <c r="CT36" s="172">
        <f t="shared" si="27"/>
        <v>1</v>
      </c>
      <c r="CU36" s="172">
        <f t="shared" si="27"/>
        <v>1</v>
      </c>
      <c r="DA36" s="172">
        <v>2</v>
      </c>
      <c r="DB36" s="32" t="str">
        <f t="shared" si="31"/>
        <v xml:space="preserve"> </v>
      </c>
      <c r="DD36" s="172">
        <f t="shared" si="17"/>
        <v>1</v>
      </c>
      <c r="DE36" s="172">
        <v>34</v>
      </c>
      <c r="DL36" s="172">
        <f t="shared" si="12"/>
        <v>0</v>
      </c>
      <c r="DM36" s="172">
        <f t="shared" si="13"/>
        <v>1</v>
      </c>
      <c r="DN36" s="172">
        <f t="shared" si="14"/>
        <v>1</v>
      </c>
      <c r="DO36" s="172">
        <f t="shared" ref="DO36:DU51" si="32">IF(OR($CX35=0,ISERROR(SEARCH(DO$1,SUBSTITUTE($CX35,DY$1,"")))),DO35,DO35+1)</f>
        <v>1</v>
      </c>
      <c r="DP36" s="172">
        <f t="shared" si="32"/>
        <v>1</v>
      </c>
      <c r="DQ36" s="172">
        <f t="shared" si="32"/>
        <v>1</v>
      </c>
      <c r="DR36" s="172">
        <f t="shared" si="32"/>
        <v>1</v>
      </c>
      <c r="DS36" s="172">
        <f t="shared" si="32"/>
        <v>1</v>
      </c>
      <c r="DT36" s="172">
        <f t="shared" si="32"/>
        <v>1</v>
      </c>
      <c r="DU36" s="172">
        <f t="shared" si="32"/>
        <v>1</v>
      </c>
      <c r="DV36" s="172">
        <f t="shared" si="26"/>
        <v>1</v>
      </c>
      <c r="DW36" s="172">
        <f t="shared" si="26"/>
        <v>1</v>
      </c>
      <c r="DX36" s="172">
        <f t="shared" si="26"/>
        <v>1</v>
      </c>
      <c r="DY36" s="172">
        <f t="shared" si="26"/>
        <v>1</v>
      </c>
      <c r="DZ36" s="172">
        <f t="shared" si="26"/>
        <v>1</v>
      </c>
      <c r="EA36" s="172">
        <f t="shared" si="26"/>
        <v>1</v>
      </c>
      <c r="EB36" s="172">
        <f t="shared" si="26"/>
        <v>1</v>
      </c>
      <c r="EC36" s="172">
        <f t="shared" si="26"/>
        <v>1</v>
      </c>
      <c r="ED36" s="172">
        <f t="shared" si="26"/>
        <v>1</v>
      </c>
      <c r="EE36" s="172">
        <f t="shared" si="26"/>
        <v>1</v>
      </c>
      <c r="EF36" s="172">
        <f t="shared" si="26"/>
        <v>1</v>
      </c>
      <c r="EG36" s="172">
        <f t="shared" si="6"/>
        <v>0</v>
      </c>
    </row>
    <row r="37" spans="20:137" x14ac:dyDescent="0.25">
      <c r="T37" s="5"/>
      <c r="U37" s="13"/>
      <c r="V37" s="5"/>
      <c r="W37" s="5" t="str">
        <f t="shared" si="2"/>
        <v/>
      </c>
      <c r="X37" s="5"/>
      <c r="Y37" s="5"/>
      <c r="Z37" s="5"/>
      <c r="CB37" s="172">
        <f t="shared" si="28"/>
        <v>1</v>
      </c>
      <c r="CC37" s="172">
        <f t="shared" si="28"/>
        <v>1</v>
      </c>
      <c r="CD37" s="172">
        <f t="shared" si="28"/>
        <v>1</v>
      </c>
      <c r="CE37" s="172">
        <f t="shared" si="28"/>
        <v>1</v>
      </c>
      <c r="CF37" s="172">
        <f t="shared" si="28"/>
        <v>1</v>
      </c>
      <c r="CG37" s="172">
        <f t="shared" si="28"/>
        <v>1</v>
      </c>
      <c r="CH37" s="172">
        <f t="shared" si="28"/>
        <v>1</v>
      </c>
      <c r="CI37" s="172">
        <f t="shared" si="28"/>
        <v>1</v>
      </c>
      <c r="CJ37" s="172">
        <f t="shared" si="28"/>
        <v>1</v>
      </c>
      <c r="CK37" s="172">
        <f t="shared" si="28"/>
        <v>1</v>
      </c>
      <c r="CL37" s="172">
        <f t="shared" si="28"/>
        <v>1</v>
      </c>
      <c r="CM37" s="172">
        <f t="shared" si="28"/>
        <v>1</v>
      </c>
      <c r="CN37" s="172">
        <f t="shared" si="28"/>
        <v>1</v>
      </c>
      <c r="CO37" s="172">
        <f t="shared" si="28"/>
        <v>1</v>
      </c>
      <c r="CP37" s="172">
        <f t="shared" si="28"/>
        <v>1</v>
      </c>
      <c r="CQ37" s="172">
        <f t="shared" si="28"/>
        <v>1</v>
      </c>
      <c r="CR37" s="172">
        <f t="shared" si="27"/>
        <v>1</v>
      </c>
      <c r="CS37" s="172">
        <f t="shared" si="27"/>
        <v>1</v>
      </c>
      <c r="CT37" s="172">
        <f t="shared" si="27"/>
        <v>1</v>
      </c>
      <c r="CU37" s="172">
        <f t="shared" si="27"/>
        <v>1</v>
      </c>
      <c r="DA37" s="172">
        <v>3</v>
      </c>
      <c r="DB37" s="32" t="str">
        <f t="shared" si="31"/>
        <v xml:space="preserve"> </v>
      </c>
      <c r="DD37" s="172">
        <f t="shared" si="17"/>
        <v>1</v>
      </c>
      <c r="DE37" s="172">
        <v>35</v>
      </c>
      <c r="DL37" s="172">
        <f t="shared" si="12"/>
        <v>0</v>
      </c>
      <c r="DM37" s="172">
        <f t="shared" si="13"/>
        <v>1</v>
      </c>
      <c r="DN37" s="172">
        <f t="shared" si="14"/>
        <v>1</v>
      </c>
      <c r="DO37" s="172">
        <f t="shared" si="32"/>
        <v>1</v>
      </c>
      <c r="DP37" s="172">
        <f t="shared" si="32"/>
        <v>1</v>
      </c>
      <c r="DQ37" s="172">
        <f t="shared" si="32"/>
        <v>1</v>
      </c>
      <c r="DR37" s="172">
        <f t="shared" si="32"/>
        <v>1</v>
      </c>
      <c r="DS37" s="172">
        <f t="shared" si="32"/>
        <v>1</v>
      </c>
      <c r="DT37" s="172">
        <f t="shared" si="32"/>
        <v>1</v>
      </c>
      <c r="DU37" s="172">
        <f t="shared" si="32"/>
        <v>1</v>
      </c>
      <c r="DV37" s="172">
        <f t="shared" ref="DV37:EF52" si="33">IF(OR($CX36=0,ISERROR(SEARCH(DV$1,$CX36))),DV36,DV36+1)</f>
        <v>1</v>
      </c>
      <c r="DW37" s="172">
        <f t="shared" si="33"/>
        <v>1</v>
      </c>
      <c r="DX37" s="172">
        <f t="shared" si="33"/>
        <v>1</v>
      </c>
      <c r="DY37" s="172">
        <f t="shared" si="33"/>
        <v>1</v>
      </c>
      <c r="DZ37" s="172">
        <f t="shared" si="33"/>
        <v>1</v>
      </c>
      <c r="EA37" s="172">
        <f t="shared" si="33"/>
        <v>1</v>
      </c>
      <c r="EB37" s="172">
        <f t="shared" si="33"/>
        <v>1</v>
      </c>
      <c r="EC37" s="172">
        <f t="shared" si="33"/>
        <v>1</v>
      </c>
      <c r="ED37" s="172">
        <f t="shared" si="33"/>
        <v>1</v>
      </c>
      <c r="EE37" s="172">
        <f t="shared" si="33"/>
        <v>1</v>
      </c>
      <c r="EF37" s="172">
        <f t="shared" si="33"/>
        <v>1</v>
      </c>
      <c r="EG37" s="172">
        <f t="shared" si="6"/>
        <v>0</v>
      </c>
    </row>
    <row r="38" spans="20:137" x14ac:dyDescent="0.25">
      <c r="T38" s="5"/>
      <c r="U38" s="13"/>
      <c r="V38" s="5"/>
      <c r="W38" s="5" t="str">
        <f t="shared" si="2"/>
        <v/>
      </c>
      <c r="X38" s="5"/>
      <c r="Y38" s="5"/>
      <c r="Z38" s="5"/>
      <c r="CB38" s="172">
        <f t="shared" si="28"/>
        <v>1</v>
      </c>
      <c r="CC38" s="172">
        <f t="shared" si="28"/>
        <v>1</v>
      </c>
      <c r="CD38" s="172">
        <f t="shared" si="28"/>
        <v>1</v>
      </c>
      <c r="CE38" s="172">
        <f t="shared" si="28"/>
        <v>1</v>
      </c>
      <c r="CF38" s="172">
        <f t="shared" si="28"/>
        <v>1</v>
      </c>
      <c r="CG38" s="172">
        <f t="shared" si="28"/>
        <v>1</v>
      </c>
      <c r="CH38" s="172">
        <f t="shared" si="28"/>
        <v>1</v>
      </c>
      <c r="CI38" s="172">
        <f t="shared" si="28"/>
        <v>1</v>
      </c>
      <c r="CJ38" s="172">
        <f t="shared" si="28"/>
        <v>1</v>
      </c>
      <c r="CK38" s="172">
        <f t="shared" si="28"/>
        <v>1</v>
      </c>
      <c r="CL38" s="172">
        <f t="shared" si="28"/>
        <v>1</v>
      </c>
      <c r="CM38" s="172">
        <f t="shared" si="28"/>
        <v>1</v>
      </c>
      <c r="CN38" s="172">
        <f t="shared" si="28"/>
        <v>1</v>
      </c>
      <c r="CO38" s="172">
        <f t="shared" si="28"/>
        <v>1</v>
      </c>
      <c r="CP38" s="172">
        <f t="shared" si="28"/>
        <v>1</v>
      </c>
      <c r="CQ38" s="172">
        <f t="shared" si="28"/>
        <v>1</v>
      </c>
      <c r="CR38" s="172">
        <f t="shared" si="27"/>
        <v>1</v>
      </c>
      <c r="CS38" s="172">
        <f t="shared" si="27"/>
        <v>1</v>
      </c>
      <c r="CT38" s="172">
        <f t="shared" si="27"/>
        <v>1</v>
      </c>
      <c r="CU38" s="172">
        <f t="shared" si="27"/>
        <v>1</v>
      </c>
      <c r="DA38" s="172">
        <v>4</v>
      </c>
      <c r="DB38" s="32" t="str">
        <f t="shared" si="31"/>
        <v xml:space="preserve"> </v>
      </c>
      <c r="DD38" s="172">
        <f t="shared" si="17"/>
        <v>1</v>
      </c>
      <c r="DE38" s="172">
        <v>36</v>
      </c>
      <c r="DL38" s="172">
        <f t="shared" si="12"/>
        <v>0</v>
      </c>
      <c r="DM38" s="172">
        <f t="shared" si="13"/>
        <v>1</v>
      </c>
      <c r="DN38" s="172">
        <f t="shared" si="14"/>
        <v>1</v>
      </c>
      <c r="DO38" s="172">
        <f t="shared" si="32"/>
        <v>1</v>
      </c>
      <c r="DP38" s="172">
        <f t="shared" si="32"/>
        <v>1</v>
      </c>
      <c r="DQ38" s="172">
        <f t="shared" si="32"/>
        <v>1</v>
      </c>
      <c r="DR38" s="172">
        <f t="shared" si="32"/>
        <v>1</v>
      </c>
      <c r="DS38" s="172">
        <f t="shared" si="32"/>
        <v>1</v>
      </c>
      <c r="DT38" s="172">
        <f t="shared" si="32"/>
        <v>1</v>
      </c>
      <c r="DU38" s="172">
        <f t="shared" si="32"/>
        <v>1</v>
      </c>
      <c r="DV38" s="172">
        <f t="shared" si="33"/>
        <v>1</v>
      </c>
      <c r="DW38" s="172">
        <f t="shared" si="33"/>
        <v>1</v>
      </c>
      <c r="DX38" s="172">
        <f t="shared" si="33"/>
        <v>1</v>
      </c>
      <c r="DY38" s="172">
        <f t="shared" si="33"/>
        <v>1</v>
      </c>
      <c r="DZ38" s="172">
        <f t="shared" si="33"/>
        <v>1</v>
      </c>
      <c r="EA38" s="172">
        <f t="shared" si="33"/>
        <v>1</v>
      </c>
      <c r="EB38" s="172">
        <f t="shared" si="33"/>
        <v>1</v>
      </c>
      <c r="EC38" s="172">
        <f t="shared" si="33"/>
        <v>1</v>
      </c>
      <c r="ED38" s="172">
        <f t="shared" si="33"/>
        <v>1</v>
      </c>
      <c r="EE38" s="172">
        <f t="shared" si="33"/>
        <v>1</v>
      </c>
      <c r="EF38" s="172">
        <f t="shared" si="33"/>
        <v>1</v>
      </c>
      <c r="EG38" s="172">
        <f t="shared" si="6"/>
        <v>0</v>
      </c>
    </row>
    <row r="39" spans="20:137" x14ac:dyDescent="0.25">
      <c r="T39" s="5"/>
      <c r="U39" s="13"/>
      <c r="V39" s="5"/>
      <c r="W39" s="5" t="str">
        <f t="shared" si="2"/>
        <v/>
      </c>
      <c r="X39" s="5"/>
      <c r="Y39" s="5"/>
      <c r="Z39" s="5"/>
      <c r="CB39" s="172">
        <f t="shared" si="28"/>
        <v>1</v>
      </c>
      <c r="CC39" s="172">
        <f t="shared" si="28"/>
        <v>1</v>
      </c>
      <c r="CD39" s="172">
        <f t="shared" si="28"/>
        <v>1</v>
      </c>
      <c r="CE39" s="172">
        <f t="shared" si="28"/>
        <v>1</v>
      </c>
      <c r="CF39" s="172">
        <f t="shared" si="28"/>
        <v>1</v>
      </c>
      <c r="CG39" s="172">
        <f t="shared" si="28"/>
        <v>1</v>
      </c>
      <c r="CH39" s="172">
        <f t="shared" si="28"/>
        <v>1</v>
      </c>
      <c r="CI39" s="172">
        <f t="shared" si="28"/>
        <v>1</v>
      </c>
      <c r="CJ39" s="172">
        <f t="shared" si="28"/>
        <v>1</v>
      </c>
      <c r="CK39" s="172">
        <f t="shared" si="28"/>
        <v>1</v>
      </c>
      <c r="CL39" s="172">
        <f t="shared" si="28"/>
        <v>1</v>
      </c>
      <c r="CM39" s="172">
        <f t="shared" si="28"/>
        <v>1</v>
      </c>
      <c r="CN39" s="172">
        <f t="shared" si="28"/>
        <v>1</v>
      </c>
      <c r="CO39" s="172">
        <f t="shared" si="28"/>
        <v>1</v>
      </c>
      <c r="CP39" s="172">
        <f t="shared" si="28"/>
        <v>1</v>
      </c>
      <c r="CQ39" s="172">
        <f t="shared" si="28"/>
        <v>1</v>
      </c>
      <c r="CR39" s="172">
        <f t="shared" si="27"/>
        <v>1</v>
      </c>
      <c r="CS39" s="172">
        <f t="shared" si="27"/>
        <v>1</v>
      </c>
      <c r="CT39" s="172">
        <f t="shared" si="27"/>
        <v>1</v>
      </c>
      <c r="CU39" s="172">
        <f t="shared" si="27"/>
        <v>1</v>
      </c>
      <c r="DA39" s="172">
        <v>5</v>
      </c>
      <c r="DB39" s="32" t="str">
        <f t="shared" si="31"/>
        <v xml:space="preserve"> </v>
      </c>
      <c r="DD39" s="172">
        <f t="shared" si="17"/>
        <v>1</v>
      </c>
      <c r="DE39" s="172">
        <v>37</v>
      </c>
      <c r="DL39" s="172">
        <f t="shared" si="12"/>
        <v>0</v>
      </c>
      <c r="DM39" s="172">
        <f t="shared" si="13"/>
        <v>1</v>
      </c>
      <c r="DN39" s="172">
        <f t="shared" si="14"/>
        <v>1</v>
      </c>
      <c r="DO39" s="172">
        <f t="shared" si="32"/>
        <v>1</v>
      </c>
      <c r="DP39" s="172">
        <f t="shared" si="32"/>
        <v>1</v>
      </c>
      <c r="DQ39" s="172">
        <f t="shared" si="32"/>
        <v>1</v>
      </c>
      <c r="DR39" s="172">
        <f t="shared" si="32"/>
        <v>1</v>
      </c>
      <c r="DS39" s="172">
        <f t="shared" si="32"/>
        <v>1</v>
      </c>
      <c r="DT39" s="172">
        <f t="shared" si="32"/>
        <v>1</v>
      </c>
      <c r="DU39" s="172">
        <f t="shared" si="32"/>
        <v>1</v>
      </c>
      <c r="DV39" s="172">
        <f t="shared" si="33"/>
        <v>1</v>
      </c>
      <c r="DW39" s="172">
        <f t="shared" si="33"/>
        <v>1</v>
      </c>
      <c r="DX39" s="172">
        <f t="shared" si="33"/>
        <v>1</v>
      </c>
      <c r="DY39" s="172">
        <f t="shared" si="33"/>
        <v>1</v>
      </c>
      <c r="DZ39" s="172">
        <f t="shared" si="33"/>
        <v>1</v>
      </c>
      <c r="EA39" s="172">
        <f t="shared" si="33"/>
        <v>1</v>
      </c>
      <c r="EB39" s="172">
        <f t="shared" si="33"/>
        <v>1</v>
      </c>
      <c r="EC39" s="172">
        <f t="shared" si="33"/>
        <v>1</v>
      </c>
      <c r="ED39" s="172">
        <f t="shared" si="33"/>
        <v>1</v>
      </c>
      <c r="EE39" s="172">
        <f t="shared" si="33"/>
        <v>1</v>
      </c>
      <c r="EF39" s="172">
        <f t="shared" si="33"/>
        <v>1</v>
      </c>
      <c r="EG39" s="172">
        <f t="shared" si="6"/>
        <v>0</v>
      </c>
    </row>
    <row r="40" spans="20:137" x14ac:dyDescent="0.25">
      <c r="T40" s="5"/>
      <c r="U40" s="13"/>
      <c r="V40" s="5"/>
      <c r="W40" s="5" t="str">
        <f t="shared" si="2"/>
        <v/>
      </c>
      <c r="X40" s="5"/>
      <c r="Y40" s="5"/>
      <c r="Z40" s="5"/>
      <c r="CB40" s="172">
        <f t="shared" si="28"/>
        <v>1</v>
      </c>
      <c r="CC40" s="172">
        <f t="shared" si="28"/>
        <v>1</v>
      </c>
      <c r="CD40" s="172">
        <f t="shared" si="28"/>
        <v>1</v>
      </c>
      <c r="CE40" s="172">
        <f t="shared" si="28"/>
        <v>1</v>
      </c>
      <c r="CF40" s="172">
        <f t="shared" si="28"/>
        <v>1</v>
      </c>
      <c r="CG40" s="172">
        <f t="shared" si="28"/>
        <v>1</v>
      </c>
      <c r="CH40" s="172">
        <f t="shared" si="28"/>
        <v>1</v>
      </c>
      <c r="CI40" s="172">
        <f t="shared" si="28"/>
        <v>1</v>
      </c>
      <c r="CJ40" s="172">
        <f t="shared" si="28"/>
        <v>1</v>
      </c>
      <c r="CK40" s="172">
        <f t="shared" si="28"/>
        <v>1</v>
      </c>
      <c r="CL40" s="172">
        <f t="shared" si="28"/>
        <v>1</v>
      </c>
      <c r="CM40" s="172">
        <f t="shared" si="28"/>
        <v>1</v>
      </c>
      <c r="CN40" s="172">
        <f t="shared" si="28"/>
        <v>1</v>
      </c>
      <c r="CO40" s="172">
        <f t="shared" si="28"/>
        <v>1</v>
      </c>
      <c r="CP40" s="172">
        <f t="shared" si="28"/>
        <v>1</v>
      </c>
      <c r="CQ40" s="172">
        <f t="shared" si="28"/>
        <v>1</v>
      </c>
      <c r="CR40" s="172">
        <f t="shared" si="27"/>
        <v>1</v>
      </c>
      <c r="CS40" s="172">
        <f t="shared" si="27"/>
        <v>1</v>
      </c>
      <c r="CT40" s="172">
        <f t="shared" si="27"/>
        <v>1</v>
      </c>
      <c r="CU40" s="172">
        <f t="shared" si="27"/>
        <v>1</v>
      </c>
      <c r="DA40" s="172">
        <v>6</v>
      </c>
      <c r="DB40" s="32" t="str">
        <f t="shared" si="31"/>
        <v xml:space="preserve"> </v>
      </c>
      <c r="DD40" s="172">
        <f t="shared" si="17"/>
        <v>1</v>
      </c>
      <c r="DE40" s="172">
        <v>38</v>
      </c>
      <c r="DL40" s="172">
        <f t="shared" si="12"/>
        <v>0</v>
      </c>
      <c r="DM40" s="172">
        <f t="shared" si="13"/>
        <v>1</v>
      </c>
      <c r="DN40" s="172">
        <f t="shared" si="14"/>
        <v>1</v>
      </c>
      <c r="DO40" s="172">
        <f t="shared" si="32"/>
        <v>1</v>
      </c>
      <c r="DP40" s="172">
        <f t="shared" si="32"/>
        <v>1</v>
      </c>
      <c r="DQ40" s="172">
        <f t="shared" si="32"/>
        <v>1</v>
      </c>
      <c r="DR40" s="172">
        <f t="shared" si="32"/>
        <v>1</v>
      </c>
      <c r="DS40" s="172">
        <f t="shared" si="32"/>
        <v>1</v>
      </c>
      <c r="DT40" s="172">
        <f t="shared" si="32"/>
        <v>1</v>
      </c>
      <c r="DU40" s="172">
        <f t="shared" si="32"/>
        <v>1</v>
      </c>
      <c r="DV40" s="172">
        <f t="shared" si="33"/>
        <v>1</v>
      </c>
      <c r="DW40" s="172">
        <f t="shared" si="33"/>
        <v>1</v>
      </c>
      <c r="DX40" s="172">
        <f t="shared" si="33"/>
        <v>1</v>
      </c>
      <c r="DY40" s="172">
        <f t="shared" si="33"/>
        <v>1</v>
      </c>
      <c r="DZ40" s="172">
        <f t="shared" si="33"/>
        <v>1</v>
      </c>
      <c r="EA40" s="172">
        <f t="shared" si="33"/>
        <v>1</v>
      </c>
      <c r="EB40" s="172">
        <f t="shared" si="33"/>
        <v>1</v>
      </c>
      <c r="EC40" s="172">
        <f t="shared" si="33"/>
        <v>1</v>
      </c>
      <c r="ED40" s="172">
        <f t="shared" si="33"/>
        <v>1</v>
      </c>
      <c r="EE40" s="172">
        <f t="shared" si="33"/>
        <v>1</v>
      </c>
      <c r="EF40" s="172">
        <f t="shared" si="33"/>
        <v>1</v>
      </c>
      <c r="EG40" s="172">
        <f t="shared" si="6"/>
        <v>0</v>
      </c>
    </row>
    <row r="41" spans="20:137" x14ac:dyDescent="0.25">
      <c r="T41" s="5"/>
      <c r="U41" s="13"/>
      <c r="V41" s="5"/>
      <c r="W41" s="5" t="str">
        <f t="shared" si="2"/>
        <v/>
      </c>
      <c r="X41" s="5"/>
      <c r="Y41" s="5"/>
      <c r="Z41" s="5"/>
      <c r="CB41" s="172">
        <f t="shared" si="28"/>
        <v>1</v>
      </c>
      <c r="CC41" s="172">
        <f t="shared" si="28"/>
        <v>1</v>
      </c>
      <c r="CD41" s="172">
        <f t="shared" si="28"/>
        <v>1</v>
      </c>
      <c r="CE41" s="172">
        <f t="shared" si="28"/>
        <v>1</v>
      </c>
      <c r="CF41" s="172">
        <f t="shared" si="28"/>
        <v>1</v>
      </c>
      <c r="CG41" s="172">
        <f t="shared" si="28"/>
        <v>1</v>
      </c>
      <c r="CH41" s="172">
        <f t="shared" si="28"/>
        <v>1</v>
      </c>
      <c r="CI41" s="172">
        <f t="shared" si="28"/>
        <v>1</v>
      </c>
      <c r="CJ41" s="172">
        <f t="shared" si="28"/>
        <v>1</v>
      </c>
      <c r="CK41" s="172">
        <f t="shared" si="28"/>
        <v>1</v>
      </c>
      <c r="CL41" s="172">
        <f t="shared" si="28"/>
        <v>1</v>
      </c>
      <c r="CM41" s="172">
        <f t="shared" si="28"/>
        <v>1</v>
      </c>
      <c r="CN41" s="172">
        <f t="shared" si="28"/>
        <v>1</v>
      </c>
      <c r="CO41" s="172">
        <f t="shared" si="28"/>
        <v>1</v>
      </c>
      <c r="CP41" s="172">
        <f t="shared" si="28"/>
        <v>1</v>
      </c>
      <c r="CQ41" s="172">
        <f t="shared" si="28"/>
        <v>1</v>
      </c>
      <c r="CR41" s="172">
        <f t="shared" si="27"/>
        <v>1</v>
      </c>
      <c r="CS41" s="172">
        <f t="shared" si="27"/>
        <v>1</v>
      </c>
      <c r="CT41" s="172">
        <f t="shared" si="27"/>
        <v>1</v>
      </c>
      <c r="CU41" s="172">
        <f t="shared" si="27"/>
        <v>1</v>
      </c>
      <c r="DA41" s="172">
        <v>7</v>
      </c>
      <c r="DB41" s="32" t="str">
        <f t="shared" si="31"/>
        <v xml:space="preserve"> </v>
      </c>
      <c r="DD41" s="172">
        <f t="shared" si="17"/>
        <v>1</v>
      </c>
      <c r="DE41" s="172">
        <v>39</v>
      </c>
      <c r="DL41" s="172">
        <f t="shared" si="12"/>
        <v>0</v>
      </c>
      <c r="DM41" s="172">
        <f t="shared" si="13"/>
        <v>1</v>
      </c>
      <c r="DN41" s="172">
        <f t="shared" si="14"/>
        <v>1</v>
      </c>
      <c r="DO41" s="172">
        <f t="shared" si="32"/>
        <v>1</v>
      </c>
      <c r="DP41" s="172">
        <f t="shared" si="32"/>
        <v>1</v>
      </c>
      <c r="DQ41" s="172">
        <f t="shared" si="32"/>
        <v>1</v>
      </c>
      <c r="DR41" s="172">
        <f t="shared" si="32"/>
        <v>1</v>
      </c>
      <c r="DS41" s="172">
        <f t="shared" si="32"/>
        <v>1</v>
      </c>
      <c r="DT41" s="172">
        <f t="shared" si="32"/>
        <v>1</v>
      </c>
      <c r="DU41" s="172">
        <f t="shared" si="32"/>
        <v>1</v>
      </c>
      <c r="DV41" s="172">
        <f t="shared" si="33"/>
        <v>1</v>
      </c>
      <c r="DW41" s="172">
        <f t="shared" si="33"/>
        <v>1</v>
      </c>
      <c r="DX41" s="172">
        <f t="shared" si="33"/>
        <v>1</v>
      </c>
      <c r="DY41" s="172">
        <f t="shared" si="33"/>
        <v>1</v>
      </c>
      <c r="DZ41" s="172">
        <f t="shared" si="33"/>
        <v>1</v>
      </c>
      <c r="EA41" s="172">
        <f t="shared" si="33"/>
        <v>1</v>
      </c>
      <c r="EB41" s="172">
        <f t="shared" si="33"/>
        <v>1</v>
      </c>
      <c r="EC41" s="172">
        <f t="shared" si="33"/>
        <v>1</v>
      </c>
      <c r="ED41" s="172">
        <f t="shared" si="33"/>
        <v>1</v>
      </c>
      <c r="EE41" s="172">
        <f t="shared" si="33"/>
        <v>1</v>
      </c>
      <c r="EF41" s="172">
        <f t="shared" si="33"/>
        <v>1</v>
      </c>
      <c r="EG41" s="172">
        <f t="shared" si="6"/>
        <v>0</v>
      </c>
    </row>
    <row r="42" spans="20:137" x14ac:dyDescent="0.25">
      <c r="T42" s="5"/>
      <c r="U42" s="13"/>
      <c r="V42" s="5"/>
      <c r="W42" s="5" t="str">
        <f t="shared" si="2"/>
        <v/>
      </c>
      <c r="X42" s="5"/>
      <c r="Y42" s="5"/>
      <c r="Z42" s="5"/>
      <c r="CB42" s="172">
        <f t="shared" si="28"/>
        <v>1</v>
      </c>
      <c r="CC42" s="172">
        <f t="shared" si="28"/>
        <v>1</v>
      </c>
      <c r="CD42" s="172">
        <f t="shared" si="28"/>
        <v>1</v>
      </c>
      <c r="CE42" s="172">
        <f t="shared" si="28"/>
        <v>1</v>
      </c>
      <c r="CF42" s="172">
        <f t="shared" si="28"/>
        <v>1</v>
      </c>
      <c r="CG42" s="172">
        <f t="shared" si="28"/>
        <v>1</v>
      </c>
      <c r="CH42" s="172">
        <f t="shared" si="28"/>
        <v>1</v>
      </c>
      <c r="CI42" s="172">
        <f t="shared" si="28"/>
        <v>1</v>
      </c>
      <c r="CJ42" s="172">
        <f t="shared" si="28"/>
        <v>1</v>
      </c>
      <c r="CK42" s="172">
        <f t="shared" si="28"/>
        <v>1</v>
      </c>
      <c r="CL42" s="172">
        <f t="shared" si="28"/>
        <v>1</v>
      </c>
      <c r="CM42" s="172">
        <f t="shared" si="28"/>
        <v>1</v>
      </c>
      <c r="CN42" s="172">
        <f t="shared" si="28"/>
        <v>1</v>
      </c>
      <c r="CO42" s="172">
        <f t="shared" si="28"/>
        <v>1</v>
      </c>
      <c r="CP42" s="172">
        <f t="shared" si="28"/>
        <v>1</v>
      </c>
      <c r="CQ42" s="172">
        <f t="shared" si="28"/>
        <v>1</v>
      </c>
      <c r="CR42" s="172">
        <f t="shared" si="27"/>
        <v>1</v>
      </c>
      <c r="CS42" s="172">
        <f t="shared" si="27"/>
        <v>1</v>
      </c>
      <c r="CT42" s="172">
        <f t="shared" si="27"/>
        <v>1</v>
      </c>
      <c r="CU42" s="172">
        <f t="shared" si="27"/>
        <v>1</v>
      </c>
      <c r="DA42" s="172">
        <v>8</v>
      </c>
      <c r="DB42" s="32" t="str">
        <f t="shared" si="31"/>
        <v xml:space="preserve"> </v>
      </c>
      <c r="DD42" s="172">
        <f t="shared" si="17"/>
        <v>1</v>
      </c>
      <c r="DE42" s="172">
        <v>40</v>
      </c>
      <c r="DL42" s="172">
        <f t="shared" si="12"/>
        <v>0</v>
      </c>
      <c r="DM42" s="172">
        <f t="shared" si="13"/>
        <v>1</v>
      </c>
      <c r="DN42" s="172">
        <f t="shared" si="14"/>
        <v>1</v>
      </c>
      <c r="DO42" s="172">
        <f t="shared" si="32"/>
        <v>1</v>
      </c>
      <c r="DP42" s="172">
        <f t="shared" si="32"/>
        <v>1</v>
      </c>
      <c r="DQ42" s="172">
        <f t="shared" si="32"/>
        <v>1</v>
      </c>
      <c r="DR42" s="172">
        <f t="shared" si="32"/>
        <v>1</v>
      </c>
      <c r="DS42" s="172">
        <f t="shared" si="32"/>
        <v>1</v>
      </c>
      <c r="DT42" s="172">
        <f t="shared" si="32"/>
        <v>1</v>
      </c>
      <c r="DU42" s="172">
        <f t="shared" si="32"/>
        <v>1</v>
      </c>
      <c r="DV42" s="172">
        <f t="shared" si="33"/>
        <v>1</v>
      </c>
      <c r="DW42" s="172">
        <f t="shared" si="33"/>
        <v>1</v>
      </c>
      <c r="DX42" s="172">
        <f t="shared" si="33"/>
        <v>1</v>
      </c>
      <c r="DY42" s="172">
        <f t="shared" si="33"/>
        <v>1</v>
      </c>
      <c r="DZ42" s="172">
        <f t="shared" si="33"/>
        <v>1</v>
      </c>
      <c r="EA42" s="172">
        <f t="shared" si="33"/>
        <v>1</v>
      </c>
      <c r="EB42" s="172">
        <f t="shared" si="33"/>
        <v>1</v>
      </c>
      <c r="EC42" s="172">
        <f t="shared" si="33"/>
        <v>1</v>
      </c>
      <c r="ED42" s="172">
        <f t="shared" si="33"/>
        <v>1</v>
      </c>
      <c r="EE42" s="172">
        <f t="shared" si="33"/>
        <v>1</v>
      </c>
      <c r="EF42" s="172">
        <f t="shared" si="33"/>
        <v>1</v>
      </c>
      <c r="EG42" s="172">
        <f t="shared" si="6"/>
        <v>0</v>
      </c>
    </row>
    <row r="43" spans="20:137" x14ac:dyDescent="0.25">
      <c r="T43" s="5"/>
      <c r="U43" s="13"/>
      <c r="V43" s="5"/>
      <c r="W43" s="5" t="str">
        <f t="shared" si="2"/>
        <v/>
      </c>
      <c r="X43" s="5"/>
      <c r="Y43" s="5"/>
      <c r="Z43" s="5"/>
      <c r="CB43" s="172">
        <f t="shared" si="28"/>
        <v>1</v>
      </c>
      <c r="CC43" s="172">
        <f t="shared" si="28"/>
        <v>1</v>
      </c>
      <c r="CD43" s="172">
        <f t="shared" si="28"/>
        <v>1</v>
      </c>
      <c r="CE43" s="172">
        <f t="shared" si="28"/>
        <v>1</v>
      </c>
      <c r="CF43" s="172">
        <f t="shared" si="28"/>
        <v>1</v>
      </c>
      <c r="CG43" s="172">
        <f t="shared" si="28"/>
        <v>1</v>
      </c>
      <c r="CH43" s="172">
        <f t="shared" si="28"/>
        <v>1</v>
      </c>
      <c r="CI43" s="172">
        <f t="shared" si="28"/>
        <v>1</v>
      </c>
      <c r="CJ43" s="172">
        <f t="shared" si="28"/>
        <v>1</v>
      </c>
      <c r="CK43" s="172">
        <f t="shared" si="28"/>
        <v>1</v>
      </c>
      <c r="CL43" s="172">
        <f t="shared" si="28"/>
        <v>1</v>
      </c>
      <c r="CM43" s="172">
        <f t="shared" si="28"/>
        <v>1</v>
      </c>
      <c r="CN43" s="172">
        <f t="shared" si="28"/>
        <v>1</v>
      </c>
      <c r="CO43" s="172">
        <f t="shared" si="28"/>
        <v>1</v>
      </c>
      <c r="CP43" s="172">
        <f t="shared" si="28"/>
        <v>1</v>
      </c>
      <c r="CQ43" s="172">
        <f t="shared" si="28"/>
        <v>1</v>
      </c>
      <c r="CR43" s="172">
        <f t="shared" si="27"/>
        <v>1</v>
      </c>
      <c r="CS43" s="172">
        <f t="shared" si="27"/>
        <v>1</v>
      </c>
      <c r="CT43" s="172">
        <f t="shared" si="27"/>
        <v>1</v>
      </c>
      <c r="CU43" s="172">
        <f t="shared" si="27"/>
        <v>1</v>
      </c>
      <c r="DA43" s="172">
        <v>9</v>
      </c>
      <c r="DB43" s="32" t="str">
        <f t="shared" si="31"/>
        <v xml:space="preserve"> </v>
      </c>
      <c r="DD43" s="172">
        <f t="shared" si="17"/>
        <v>1</v>
      </c>
      <c r="DE43" s="172">
        <v>41</v>
      </c>
      <c r="DL43" s="172">
        <f t="shared" si="12"/>
        <v>0</v>
      </c>
      <c r="DM43" s="172">
        <f t="shared" si="13"/>
        <v>1</v>
      </c>
      <c r="DN43" s="172">
        <f t="shared" si="14"/>
        <v>1</v>
      </c>
      <c r="DO43" s="172">
        <f t="shared" si="32"/>
        <v>1</v>
      </c>
      <c r="DP43" s="172">
        <f t="shared" si="32"/>
        <v>1</v>
      </c>
      <c r="DQ43" s="172">
        <f t="shared" si="32"/>
        <v>1</v>
      </c>
      <c r="DR43" s="172">
        <f t="shared" si="32"/>
        <v>1</v>
      </c>
      <c r="DS43" s="172">
        <f t="shared" si="32"/>
        <v>1</v>
      </c>
      <c r="DT43" s="172">
        <f t="shared" si="32"/>
        <v>1</v>
      </c>
      <c r="DU43" s="172">
        <f t="shared" si="32"/>
        <v>1</v>
      </c>
      <c r="DV43" s="172">
        <f t="shared" si="33"/>
        <v>1</v>
      </c>
      <c r="DW43" s="172">
        <f t="shared" si="33"/>
        <v>1</v>
      </c>
      <c r="DX43" s="172">
        <f t="shared" si="33"/>
        <v>1</v>
      </c>
      <c r="DY43" s="172">
        <f t="shared" si="33"/>
        <v>1</v>
      </c>
      <c r="DZ43" s="172">
        <f t="shared" si="33"/>
        <v>1</v>
      </c>
      <c r="EA43" s="172">
        <f t="shared" si="33"/>
        <v>1</v>
      </c>
      <c r="EB43" s="172">
        <f t="shared" si="33"/>
        <v>1</v>
      </c>
      <c r="EC43" s="172">
        <f t="shared" si="33"/>
        <v>1</v>
      </c>
      <c r="ED43" s="172">
        <f t="shared" si="33"/>
        <v>1</v>
      </c>
      <c r="EE43" s="172">
        <f t="shared" si="33"/>
        <v>1</v>
      </c>
      <c r="EF43" s="172">
        <f t="shared" si="33"/>
        <v>1</v>
      </c>
      <c r="EG43" s="172">
        <f t="shared" si="6"/>
        <v>0</v>
      </c>
    </row>
    <row r="44" spans="20:137" x14ac:dyDescent="0.25">
      <c r="T44" s="5"/>
      <c r="U44" s="13"/>
      <c r="V44" s="5"/>
      <c r="W44" s="5" t="str">
        <f t="shared" si="2"/>
        <v/>
      </c>
      <c r="X44" s="5"/>
      <c r="Y44" s="5"/>
      <c r="Z44" s="5"/>
      <c r="CB44" s="172">
        <f t="shared" si="28"/>
        <v>1</v>
      </c>
      <c r="CC44" s="172">
        <f t="shared" si="28"/>
        <v>1</v>
      </c>
      <c r="CD44" s="172">
        <f t="shared" si="28"/>
        <v>1</v>
      </c>
      <c r="CE44" s="172">
        <f t="shared" si="28"/>
        <v>1</v>
      </c>
      <c r="CF44" s="172">
        <f t="shared" si="28"/>
        <v>1</v>
      </c>
      <c r="CG44" s="172">
        <f t="shared" si="28"/>
        <v>1</v>
      </c>
      <c r="CH44" s="172">
        <f t="shared" si="28"/>
        <v>1</v>
      </c>
      <c r="CI44" s="172">
        <f t="shared" si="28"/>
        <v>1</v>
      </c>
      <c r="CJ44" s="172">
        <f t="shared" si="28"/>
        <v>1</v>
      </c>
      <c r="CK44" s="172">
        <f t="shared" si="28"/>
        <v>1</v>
      </c>
      <c r="CL44" s="172">
        <f t="shared" si="28"/>
        <v>1</v>
      </c>
      <c r="CM44" s="172">
        <f t="shared" si="28"/>
        <v>1</v>
      </c>
      <c r="CN44" s="172">
        <f t="shared" si="28"/>
        <v>1</v>
      </c>
      <c r="CO44" s="172">
        <f t="shared" si="28"/>
        <v>1</v>
      </c>
      <c r="CP44" s="172">
        <f t="shared" si="28"/>
        <v>1</v>
      </c>
      <c r="CQ44" s="172">
        <f t="shared" si="28"/>
        <v>1</v>
      </c>
      <c r="CR44" s="172">
        <f t="shared" si="27"/>
        <v>1</v>
      </c>
      <c r="CS44" s="172">
        <f t="shared" si="27"/>
        <v>1</v>
      </c>
      <c r="CT44" s="172">
        <f t="shared" si="27"/>
        <v>1</v>
      </c>
      <c r="CU44" s="172">
        <f t="shared" si="27"/>
        <v>1</v>
      </c>
      <c r="DA44" s="172">
        <v>10</v>
      </c>
      <c r="DB44" s="32" t="str">
        <f t="shared" si="31"/>
        <v xml:space="preserve"> </v>
      </c>
      <c r="DD44" s="172">
        <f t="shared" si="17"/>
        <v>1</v>
      </c>
      <c r="DE44" s="172">
        <v>42</v>
      </c>
      <c r="DL44" s="172">
        <f t="shared" si="12"/>
        <v>0</v>
      </c>
      <c r="DM44" s="172">
        <f t="shared" si="13"/>
        <v>1</v>
      </c>
      <c r="DN44" s="172">
        <f t="shared" si="14"/>
        <v>1</v>
      </c>
      <c r="DO44" s="172">
        <f t="shared" si="32"/>
        <v>1</v>
      </c>
      <c r="DP44" s="172">
        <f t="shared" si="32"/>
        <v>1</v>
      </c>
      <c r="DQ44" s="172">
        <f t="shared" si="32"/>
        <v>1</v>
      </c>
      <c r="DR44" s="172">
        <f t="shared" si="32"/>
        <v>1</v>
      </c>
      <c r="DS44" s="172">
        <f t="shared" si="32"/>
        <v>1</v>
      </c>
      <c r="DT44" s="172">
        <f t="shared" si="32"/>
        <v>1</v>
      </c>
      <c r="DU44" s="172">
        <f t="shared" si="32"/>
        <v>1</v>
      </c>
      <c r="DV44" s="172">
        <f t="shared" si="33"/>
        <v>1</v>
      </c>
      <c r="DW44" s="172">
        <f t="shared" si="33"/>
        <v>1</v>
      </c>
      <c r="DX44" s="172">
        <f t="shared" si="33"/>
        <v>1</v>
      </c>
      <c r="DY44" s="172">
        <f t="shared" si="33"/>
        <v>1</v>
      </c>
      <c r="DZ44" s="172">
        <f t="shared" si="33"/>
        <v>1</v>
      </c>
      <c r="EA44" s="172">
        <f t="shared" si="33"/>
        <v>1</v>
      </c>
      <c r="EB44" s="172">
        <f t="shared" si="33"/>
        <v>1</v>
      </c>
      <c r="EC44" s="172">
        <f t="shared" si="33"/>
        <v>1</v>
      </c>
      <c r="ED44" s="172">
        <f t="shared" si="33"/>
        <v>1</v>
      </c>
      <c r="EE44" s="172">
        <f t="shared" si="33"/>
        <v>1</v>
      </c>
      <c r="EF44" s="172">
        <f t="shared" si="33"/>
        <v>1</v>
      </c>
      <c r="EG44" s="172">
        <f t="shared" si="6"/>
        <v>0</v>
      </c>
    </row>
    <row r="45" spans="20:137" x14ac:dyDescent="0.25">
      <c r="T45" s="5"/>
      <c r="U45" s="13"/>
      <c r="V45" s="5"/>
      <c r="W45" s="5" t="str">
        <f t="shared" si="2"/>
        <v/>
      </c>
      <c r="X45" s="5"/>
      <c r="Y45" s="5"/>
      <c r="Z45" s="5"/>
      <c r="CB45" s="172">
        <f t="shared" si="28"/>
        <v>1</v>
      </c>
      <c r="CC45" s="172">
        <f t="shared" si="28"/>
        <v>1</v>
      </c>
      <c r="CD45" s="172">
        <f t="shared" si="28"/>
        <v>1</v>
      </c>
      <c r="CE45" s="172">
        <f t="shared" si="28"/>
        <v>1</v>
      </c>
      <c r="CF45" s="172">
        <f t="shared" si="28"/>
        <v>1</v>
      </c>
      <c r="CG45" s="172">
        <f t="shared" si="28"/>
        <v>1</v>
      </c>
      <c r="CH45" s="172">
        <f t="shared" si="28"/>
        <v>1</v>
      </c>
      <c r="CI45" s="172">
        <f t="shared" si="28"/>
        <v>1</v>
      </c>
      <c r="CJ45" s="172">
        <f t="shared" si="28"/>
        <v>1</v>
      </c>
      <c r="CK45" s="172">
        <f t="shared" si="28"/>
        <v>1</v>
      </c>
      <c r="CL45" s="172">
        <f t="shared" si="28"/>
        <v>1</v>
      </c>
      <c r="CM45" s="172">
        <f t="shared" si="28"/>
        <v>1</v>
      </c>
      <c r="CN45" s="172">
        <f t="shared" si="28"/>
        <v>1</v>
      </c>
      <c r="CO45" s="172">
        <f t="shared" si="28"/>
        <v>1</v>
      </c>
      <c r="CP45" s="172">
        <f t="shared" si="28"/>
        <v>1</v>
      </c>
      <c r="CQ45" s="172">
        <f t="shared" si="28"/>
        <v>1</v>
      </c>
      <c r="CR45" s="172">
        <f t="shared" si="27"/>
        <v>1</v>
      </c>
      <c r="CS45" s="172">
        <f t="shared" si="27"/>
        <v>1</v>
      </c>
      <c r="CT45" s="172">
        <f t="shared" si="27"/>
        <v>1</v>
      </c>
      <c r="CU45" s="172">
        <f t="shared" si="27"/>
        <v>1</v>
      </c>
      <c r="DA45" s="172">
        <v>11</v>
      </c>
      <c r="DB45" s="32" t="str">
        <f t="shared" si="31"/>
        <v xml:space="preserve"> </v>
      </c>
      <c r="DD45" s="172">
        <f t="shared" si="17"/>
        <v>1</v>
      </c>
      <c r="DE45" s="172">
        <v>43</v>
      </c>
      <c r="DL45" s="172">
        <f t="shared" si="12"/>
        <v>0</v>
      </c>
      <c r="DM45" s="172">
        <f t="shared" si="13"/>
        <v>1</v>
      </c>
      <c r="DN45" s="172">
        <f t="shared" si="14"/>
        <v>1</v>
      </c>
      <c r="DO45" s="172">
        <f t="shared" si="32"/>
        <v>1</v>
      </c>
      <c r="DP45" s="172">
        <f t="shared" si="32"/>
        <v>1</v>
      </c>
      <c r="DQ45" s="172">
        <f t="shared" si="32"/>
        <v>1</v>
      </c>
      <c r="DR45" s="172">
        <f t="shared" si="32"/>
        <v>1</v>
      </c>
      <c r="DS45" s="172">
        <f t="shared" si="32"/>
        <v>1</v>
      </c>
      <c r="DT45" s="172">
        <f t="shared" si="32"/>
        <v>1</v>
      </c>
      <c r="DU45" s="172">
        <f t="shared" si="32"/>
        <v>1</v>
      </c>
      <c r="DV45" s="172">
        <f t="shared" si="33"/>
        <v>1</v>
      </c>
      <c r="DW45" s="172">
        <f t="shared" si="33"/>
        <v>1</v>
      </c>
      <c r="DX45" s="172">
        <f t="shared" si="33"/>
        <v>1</v>
      </c>
      <c r="DY45" s="172">
        <f t="shared" si="33"/>
        <v>1</v>
      </c>
      <c r="DZ45" s="172">
        <f t="shared" si="33"/>
        <v>1</v>
      </c>
      <c r="EA45" s="172">
        <f t="shared" si="33"/>
        <v>1</v>
      </c>
      <c r="EB45" s="172">
        <f t="shared" si="33"/>
        <v>1</v>
      </c>
      <c r="EC45" s="172">
        <f t="shared" si="33"/>
        <v>1</v>
      </c>
      <c r="ED45" s="172">
        <f t="shared" si="33"/>
        <v>1</v>
      </c>
      <c r="EE45" s="172">
        <f t="shared" si="33"/>
        <v>1</v>
      </c>
      <c r="EF45" s="172">
        <f t="shared" si="33"/>
        <v>1</v>
      </c>
      <c r="EG45" s="172">
        <f t="shared" si="6"/>
        <v>0</v>
      </c>
    </row>
    <row r="46" spans="20:137" x14ac:dyDescent="0.25">
      <c r="T46" s="5"/>
      <c r="U46" s="13"/>
      <c r="V46" s="5"/>
      <c r="W46" s="5" t="str">
        <f t="shared" si="2"/>
        <v/>
      </c>
      <c r="X46" s="5"/>
      <c r="Y46" s="5"/>
      <c r="Z46" s="5"/>
      <c r="CB46" s="172">
        <f t="shared" si="28"/>
        <v>1</v>
      </c>
      <c r="CC46" s="172">
        <f t="shared" si="28"/>
        <v>1</v>
      </c>
      <c r="CD46" s="172">
        <f t="shared" si="28"/>
        <v>1</v>
      </c>
      <c r="CE46" s="172">
        <f t="shared" si="28"/>
        <v>1</v>
      </c>
      <c r="CF46" s="172">
        <f t="shared" si="28"/>
        <v>1</v>
      </c>
      <c r="CG46" s="172">
        <f t="shared" si="28"/>
        <v>1</v>
      </c>
      <c r="CH46" s="172">
        <f t="shared" si="28"/>
        <v>1</v>
      </c>
      <c r="CI46" s="172">
        <f t="shared" si="28"/>
        <v>1</v>
      </c>
      <c r="CJ46" s="172">
        <f t="shared" si="28"/>
        <v>1</v>
      </c>
      <c r="CK46" s="172">
        <f t="shared" si="28"/>
        <v>1</v>
      </c>
      <c r="CL46" s="172">
        <f t="shared" si="28"/>
        <v>1</v>
      </c>
      <c r="CM46" s="172">
        <f t="shared" si="28"/>
        <v>1</v>
      </c>
      <c r="CN46" s="172">
        <f t="shared" si="28"/>
        <v>1</v>
      </c>
      <c r="CO46" s="172">
        <f t="shared" si="28"/>
        <v>1</v>
      </c>
      <c r="CP46" s="172">
        <f t="shared" si="28"/>
        <v>1</v>
      </c>
      <c r="CQ46" s="172">
        <f t="shared" si="28"/>
        <v>1</v>
      </c>
      <c r="CR46" s="172">
        <f t="shared" si="27"/>
        <v>1</v>
      </c>
      <c r="CS46" s="172">
        <f t="shared" si="27"/>
        <v>1</v>
      </c>
      <c r="CT46" s="172">
        <f t="shared" si="27"/>
        <v>1</v>
      </c>
      <c r="CU46" s="172">
        <f t="shared" si="27"/>
        <v>1</v>
      </c>
      <c r="DA46" s="172">
        <v>12</v>
      </c>
      <c r="DB46" s="32" t="str">
        <f t="shared" si="31"/>
        <v xml:space="preserve"> </v>
      </c>
      <c r="DD46" s="172">
        <f t="shared" si="17"/>
        <v>1</v>
      </c>
      <c r="DE46" s="172">
        <v>44</v>
      </c>
      <c r="DL46" s="172">
        <f t="shared" si="12"/>
        <v>0</v>
      </c>
      <c r="DM46" s="172">
        <f t="shared" si="13"/>
        <v>1</v>
      </c>
      <c r="DN46" s="172">
        <f t="shared" si="14"/>
        <v>1</v>
      </c>
      <c r="DO46" s="172">
        <f t="shared" si="32"/>
        <v>1</v>
      </c>
      <c r="DP46" s="172">
        <f t="shared" si="32"/>
        <v>1</v>
      </c>
      <c r="DQ46" s="172">
        <f t="shared" si="32"/>
        <v>1</v>
      </c>
      <c r="DR46" s="172">
        <f t="shared" si="32"/>
        <v>1</v>
      </c>
      <c r="DS46" s="172">
        <f t="shared" si="32"/>
        <v>1</v>
      </c>
      <c r="DT46" s="172">
        <f t="shared" si="32"/>
        <v>1</v>
      </c>
      <c r="DU46" s="172">
        <f t="shared" si="32"/>
        <v>1</v>
      </c>
      <c r="DV46" s="172">
        <f t="shared" si="33"/>
        <v>1</v>
      </c>
      <c r="DW46" s="172">
        <f t="shared" si="33"/>
        <v>1</v>
      </c>
      <c r="DX46" s="172">
        <f t="shared" si="33"/>
        <v>1</v>
      </c>
      <c r="DY46" s="172">
        <f t="shared" si="33"/>
        <v>1</v>
      </c>
      <c r="DZ46" s="172">
        <f t="shared" si="33"/>
        <v>1</v>
      </c>
      <c r="EA46" s="172">
        <f t="shared" si="33"/>
        <v>1</v>
      </c>
      <c r="EB46" s="172">
        <f t="shared" si="33"/>
        <v>1</v>
      </c>
      <c r="EC46" s="172">
        <f t="shared" si="33"/>
        <v>1</v>
      </c>
      <c r="ED46" s="172">
        <f t="shared" si="33"/>
        <v>1</v>
      </c>
      <c r="EE46" s="172">
        <f t="shared" si="33"/>
        <v>1</v>
      </c>
      <c r="EF46" s="172">
        <f t="shared" si="33"/>
        <v>1</v>
      </c>
      <c r="EG46" s="172">
        <f t="shared" si="6"/>
        <v>0</v>
      </c>
    </row>
    <row r="47" spans="20:137" x14ac:dyDescent="0.25">
      <c r="T47" s="5"/>
      <c r="U47" s="13"/>
      <c r="V47" s="5"/>
      <c r="W47" s="5" t="str">
        <f t="shared" si="2"/>
        <v/>
      </c>
      <c r="X47" s="5"/>
      <c r="Y47" s="5"/>
      <c r="Z47" s="5"/>
      <c r="CB47" s="172">
        <f t="shared" si="28"/>
        <v>1</v>
      </c>
      <c r="CC47" s="172">
        <f t="shared" si="28"/>
        <v>1</v>
      </c>
      <c r="CD47" s="172">
        <f t="shared" si="28"/>
        <v>1</v>
      </c>
      <c r="CE47" s="172">
        <f t="shared" si="28"/>
        <v>1</v>
      </c>
      <c r="CF47" s="172">
        <f t="shared" si="28"/>
        <v>1</v>
      </c>
      <c r="CG47" s="172">
        <f t="shared" si="28"/>
        <v>1</v>
      </c>
      <c r="CH47" s="172">
        <f t="shared" si="28"/>
        <v>1</v>
      </c>
      <c r="CI47" s="172">
        <f t="shared" si="28"/>
        <v>1</v>
      </c>
      <c r="CJ47" s="172">
        <f t="shared" si="28"/>
        <v>1</v>
      </c>
      <c r="CK47" s="172">
        <f t="shared" si="28"/>
        <v>1</v>
      </c>
      <c r="CL47" s="172">
        <f t="shared" si="28"/>
        <v>1</v>
      </c>
      <c r="CM47" s="172">
        <f t="shared" si="28"/>
        <v>1</v>
      </c>
      <c r="CN47" s="172">
        <f t="shared" si="28"/>
        <v>1</v>
      </c>
      <c r="CO47" s="172">
        <f t="shared" si="28"/>
        <v>1</v>
      </c>
      <c r="CP47" s="172">
        <f t="shared" si="28"/>
        <v>1</v>
      </c>
      <c r="CQ47" s="172">
        <f t="shared" si="28"/>
        <v>1</v>
      </c>
      <c r="CR47" s="172">
        <f t="shared" si="27"/>
        <v>1</v>
      </c>
      <c r="CS47" s="172">
        <f t="shared" si="27"/>
        <v>1</v>
      </c>
      <c r="CT47" s="172">
        <f t="shared" si="27"/>
        <v>1</v>
      </c>
      <c r="CU47" s="172">
        <f t="shared" si="27"/>
        <v>1</v>
      </c>
      <c r="DB47" s="196" t="str">
        <f>IF(DB34="","","----")</f>
        <v/>
      </c>
      <c r="DD47" s="172">
        <f t="shared" si="17"/>
        <v>1</v>
      </c>
      <c r="DE47" s="172">
        <v>45</v>
      </c>
      <c r="DL47" s="172">
        <f t="shared" si="12"/>
        <v>0</v>
      </c>
      <c r="DM47" s="172">
        <f t="shared" si="13"/>
        <v>1</v>
      </c>
      <c r="DN47" s="172">
        <f t="shared" si="14"/>
        <v>1</v>
      </c>
      <c r="DO47" s="172">
        <f t="shared" si="32"/>
        <v>1</v>
      </c>
      <c r="DP47" s="172">
        <f t="shared" si="32"/>
        <v>1</v>
      </c>
      <c r="DQ47" s="172">
        <f t="shared" si="32"/>
        <v>1</v>
      </c>
      <c r="DR47" s="172">
        <f t="shared" si="32"/>
        <v>1</v>
      </c>
      <c r="DS47" s="172">
        <f t="shared" si="32"/>
        <v>1</v>
      </c>
      <c r="DT47" s="172">
        <f t="shared" si="32"/>
        <v>1</v>
      </c>
      <c r="DU47" s="172">
        <f t="shared" si="32"/>
        <v>1</v>
      </c>
      <c r="DV47" s="172">
        <f t="shared" si="33"/>
        <v>1</v>
      </c>
      <c r="DW47" s="172">
        <f t="shared" si="33"/>
        <v>1</v>
      </c>
      <c r="DX47" s="172">
        <f t="shared" si="33"/>
        <v>1</v>
      </c>
      <c r="DY47" s="172">
        <f t="shared" si="33"/>
        <v>1</v>
      </c>
      <c r="DZ47" s="172">
        <f t="shared" si="33"/>
        <v>1</v>
      </c>
      <c r="EA47" s="172">
        <f t="shared" si="33"/>
        <v>1</v>
      </c>
      <c r="EB47" s="172">
        <f t="shared" si="33"/>
        <v>1</v>
      </c>
      <c r="EC47" s="172">
        <f t="shared" si="33"/>
        <v>1</v>
      </c>
      <c r="ED47" s="172">
        <f t="shared" si="33"/>
        <v>1</v>
      </c>
      <c r="EE47" s="172">
        <f t="shared" si="33"/>
        <v>1</v>
      </c>
      <c r="EF47" s="172">
        <f t="shared" si="33"/>
        <v>1</v>
      </c>
      <c r="EG47" s="172">
        <f t="shared" si="6"/>
        <v>0</v>
      </c>
    </row>
    <row r="48" spans="20:137" x14ac:dyDescent="0.25">
      <c r="T48" s="5"/>
      <c r="U48" s="13"/>
      <c r="V48" s="5"/>
      <c r="W48" s="5" t="str">
        <f t="shared" si="2"/>
        <v/>
      </c>
      <c r="X48" s="5"/>
      <c r="Y48" s="5"/>
      <c r="Z48" s="5"/>
      <c r="CB48" s="172">
        <f t="shared" si="28"/>
        <v>1</v>
      </c>
      <c r="CC48" s="172">
        <f t="shared" si="28"/>
        <v>1</v>
      </c>
      <c r="CD48" s="172">
        <f t="shared" si="28"/>
        <v>1</v>
      </c>
      <c r="CE48" s="172">
        <f t="shared" si="28"/>
        <v>1</v>
      </c>
      <c r="CF48" s="172">
        <f t="shared" si="28"/>
        <v>1</v>
      </c>
      <c r="CG48" s="172">
        <f t="shared" si="28"/>
        <v>1</v>
      </c>
      <c r="CH48" s="172">
        <f t="shared" si="28"/>
        <v>1</v>
      </c>
      <c r="CI48" s="172">
        <f t="shared" si="28"/>
        <v>1</v>
      </c>
      <c r="CJ48" s="172">
        <f t="shared" si="28"/>
        <v>1</v>
      </c>
      <c r="CK48" s="172">
        <f t="shared" si="28"/>
        <v>1</v>
      </c>
      <c r="CL48" s="172">
        <f t="shared" si="28"/>
        <v>1</v>
      </c>
      <c r="CM48" s="172">
        <f t="shared" si="28"/>
        <v>1</v>
      </c>
      <c r="CN48" s="172">
        <f t="shared" si="28"/>
        <v>1</v>
      </c>
      <c r="CO48" s="172">
        <f t="shared" si="28"/>
        <v>1</v>
      </c>
      <c r="CP48" s="172">
        <f t="shared" si="28"/>
        <v>1</v>
      </c>
      <c r="CQ48" s="172">
        <f t="shared" ref="CQ48:CU63" si="34">IF(BF47="",CQ47,CQ47+1)</f>
        <v>1</v>
      </c>
      <c r="CR48" s="172">
        <f t="shared" si="34"/>
        <v>1</v>
      </c>
      <c r="CS48" s="172">
        <f t="shared" si="34"/>
        <v>1</v>
      </c>
      <c r="CT48" s="172">
        <f t="shared" si="34"/>
        <v>1</v>
      </c>
      <c r="CU48" s="172">
        <f t="shared" si="34"/>
        <v>1</v>
      </c>
      <c r="DA48" s="172"/>
      <c r="DB48" s="32" t="str">
        <f>IF(DB49="","",CONCATENATE("Warband ",CZ49," ",DG48))</f>
        <v/>
      </c>
      <c r="DD48" s="172">
        <f t="shared" si="17"/>
        <v>1</v>
      </c>
      <c r="DE48" s="172">
        <v>46</v>
      </c>
      <c r="DG48" s="49" t="str">
        <f>CONCATENATE("   ",DH48,"/",DI48,IF(DH48&gt;DI48," !",""))</f>
        <v xml:space="preserve">   0/12</v>
      </c>
      <c r="DH48" s="172">
        <f t="shared" ref="DH48" si="35">INDEX($CB$1:$CU$1,CZ49)+DJ48</f>
        <v>0</v>
      </c>
      <c r="DI48" s="172">
        <f t="shared" ref="DI48" si="36">IF(OR(DB49=$CW$3,DB49=$CW$4,DB49=$CW$10),0,12)</f>
        <v>12</v>
      </c>
      <c r="DL48" s="172">
        <f t="shared" si="12"/>
        <v>0</v>
      </c>
      <c r="DM48" s="172">
        <f t="shared" si="13"/>
        <v>1</v>
      </c>
      <c r="DN48" s="172">
        <f t="shared" si="14"/>
        <v>1</v>
      </c>
      <c r="DO48" s="172">
        <f t="shared" si="32"/>
        <v>1</v>
      </c>
      <c r="DP48" s="172">
        <f t="shared" si="32"/>
        <v>1</v>
      </c>
      <c r="DQ48" s="172">
        <f t="shared" si="32"/>
        <v>1</v>
      </c>
      <c r="DR48" s="172">
        <f t="shared" si="32"/>
        <v>1</v>
      </c>
      <c r="DS48" s="172">
        <f t="shared" si="32"/>
        <v>1</v>
      </c>
      <c r="DT48" s="172">
        <f t="shared" si="32"/>
        <v>1</v>
      </c>
      <c r="DU48" s="172">
        <f t="shared" si="32"/>
        <v>1</v>
      </c>
      <c r="DV48" s="172">
        <f t="shared" si="33"/>
        <v>1</v>
      </c>
      <c r="DW48" s="172">
        <f t="shared" si="33"/>
        <v>1</v>
      </c>
      <c r="DX48" s="172">
        <f t="shared" si="33"/>
        <v>1</v>
      </c>
      <c r="DY48" s="172">
        <f t="shared" si="33"/>
        <v>1</v>
      </c>
      <c r="DZ48" s="172">
        <f t="shared" si="33"/>
        <v>1</v>
      </c>
      <c r="EA48" s="172">
        <f t="shared" si="33"/>
        <v>1</v>
      </c>
      <c r="EB48" s="172">
        <f t="shared" si="33"/>
        <v>1</v>
      </c>
      <c r="EC48" s="172">
        <f t="shared" si="33"/>
        <v>1</v>
      </c>
      <c r="ED48" s="172">
        <f t="shared" si="33"/>
        <v>1</v>
      </c>
      <c r="EE48" s="172">
        <f t="shared" si="33"/>
        <v>1</v>
      </c>
      <c r="EF48" s="172">
        <f t="shared" si="33"/>
        <v>1</v>
      </c>
      <c r="EG48" s="172">
        <f t="shared" si="6"/>
        <v>0</v>
      </c>
    </row>
    <row r="49" spans="20:137" x14ac:dyDescent="0.25">
      <c r="T49" s="5"/>
      <c r="U49" s="13"/>
      <c r="V49" s="5"/>
      <c r="W49" s="5" t="str">
        <f t="shared" si="2"/>
        <v/>
      </c>
      <c r="X49" s="5"/>
      <c r="Y49" s="5"/>
      <c r="Z49" s="5"/>
      <c r="CB49" s="172">
        <f t="shared" ref="CB49:CQ64" si="37">IF(AQ48="",CB48,CB48+1)</f>
        <v>1</v>
      </c>
      <c r="CC49" s="172">
        <f t="shared" si="37"/>
        <v>1</v>
      </c>
      <c r="CD49" s="172">
        <f t="shared" si="37"/>
        <v>1</v>
      </c>
      <c r="CE49" s="172">
        <f t="shared" si="37"/>
        <v>1</v>
      </c>
      <c r="CF49" s="172">
        <f t="shared" si="37"/>
        <v>1</v>
      </c>
      <c r="CG49" s="172">
        <f t="shared" si="37"/>
        <v>1</v>
      </c>
      <c r="CH49" s="172">
        <f t="shared" si="37"/>
        <v>1</v>
      </c>
      <c r="CI49" s="172">
        <f t="shared" si="37"/>
        <v>1</v>
      </c>
      <c r="CJ49" s="172">
        <f t="shared" si="37"/>
        <v>1</v>
      </c>
      <c r="CK49" s="172">
        <f t="shared" si="37"/>
        <v>1</v>
      </c>
      <c r="CL49" s="172">
        <f t="shared" si="37"/>
        <v>1</v>
      </c>
      <c r="CM49" s="172">
        <f t="shared" si="37"/>
        <v>1</v>
      </c>
      <c r="CN49" s="172">
        <f t="shared" si="37"/>
        <v>1</v>
      </c>
      <c r="CO49" s="172">
        <f t="shared" si="37"/>
        <v>1</v>
      </c>
      <c r="CP49" s="172">
        <f t="shared" si="37"/>
        <v>1</v>
      </c>
      <c r="CQ49" s="172">
        <f t="shared" si="34"/>
        <v>1</v>
      </c>
      <c r="CR49" s="172">
        <f t="shared" si="34"/>
        <v>1</v>
      </c>
      <c r="CS49" s="172">
        <f t="shared" si="34"/>
        <v>1</v>
      </c>
      <c r="CT49" s="172">
        <f t="shared" si="34"/>
        <v>1</v>
      </c>
      <c r="CU49" s="172">
        <f t="shared" si="34"/>
        <v>1</v>
      </c>
      <c r="CZ49" s="172">
        <v>4</v>
      </c>
      <c r="DA49" s="172" t="s">
        <v>278</v>
      </c>
      <c r="DB49" s="32" t="str">
        <f>T(LOOKUP(CZ49,$DM$1:$EF$1,$DM$2:$EF$2))</f>
        <v/>
      </c>
      <c r="DD49" s="172">
        <f t="shared" si="17"/>
        <v>1</v>
      </c>
      <c r="DE49" s="172">
        <v>47</v>
      </c>
      <c r="DL49" s="172">
        <f t="shared" si="12"/>
        <v>0</v>
      </c>
      <c r="DM49" s="172">
        <f t="shared" si="13"/>
        <v>1</v>
      </c>
      <c r="DN49" s="172">
        <f t="shared" si="14"/>
        <v>1</v>
      </c>
      <c r="DO49" s="172">
        <f t="shared" si="32"/>
        <v>1</v>
      </c>
      <c r="DP49" s="172">
        <f t="shared" si="32"/>
        <v>1</v>
      </c>
      <c r="DQ49" s="172">
        <f t="shared" si="32"/>
        <v>1</v>
      </c>
      <c r="DR49" s="172">
        <f t="shared" si="32"/>
        <v>1</v>
      </c>
      <c r="DS49" s="172">
        <f t="shared" si="32"/>
        <v>1</v>
      </c>
      <c r="DT49" s="172">
        <f t="shared" si="32"/>
        <v>1</v>
      </c>
      <c r="DU49" s="172">
        <f t="shared" si="32"/>
        <v>1</v>
      </c>
      <c r="DV49" s="172">
        <f t="shared" si="33"/>
        <v>1</v>
      </c>
      <c r="DW49" s="172">
        <f t="shared" si="33"/>
        <v>1</v>
      </c>
      <c r="DX49" s="172">
        <f t="shared" si="33"/>
        <v>1</v>
      </c>
      <c r="DY49" s="172">
        <f t="shared" si="33"/>
        <v>1</v>
      </c>
      <c r="DZ49" s="172">
        <f t="shared" si="33"/>
        <v>1</v>
      </c>
      <c r="EA49" s="172">
        <f t="shared" si="33"/>
        <v>1</v>
      </c>
      <c r="EB49" s="172">
        <f t="shared" si="33"/>
        <v>1</v>
      </c>
      <c r="EC49" s="172">
        <f t="shared" si="33"/>
        <v>1</v>
      </c>
      <c r="ED49" s="172">
        <f t="shared" si="33"/>
        <v>1</v>
      </c>
      <c r="EE49" s="172">
        <f t="shared" si="33"/>
        <v>1</v>
      </c>
      <c r="EF49" s="172">
        <f t="shared" si="33"/>
        <v>1</v>
      </c>
      <c r="EG49" s="172">
        <f t="shared" si="6"/>
        <v>0</v>
      </c>
    </row>
    <row r="50" spans="20:137" x14ac:dyDescent="0.25">
      <c r="T50" s="5"/>
      <c r="U50" s="13"/>
      <c r="V50" s="5"/>
      <c r="W50" s="5" t="str">
        <f t="shared" si="2"/>
        <v/>
      </c>
      <c r="X50" s="5"/>
      <c r="Y50" s="5"/>
      <c r="Z50" s="5"/>
      <c r="CB50" s="172">
        <f t="shared" si="37"/>
        <v>1</v>
      </c>
      <c r="CC50" s="172">
        <f t="shared" si="37"/>
        <v>1</v>
      </c>
      <c r="CD50" s="172">
        <f t="shared" si="37"/>
        <v>1</v>
      </c>
      <c r="CE50" s="172">
        <f t="shared" si="37"/>
        <v>1</v>
      </c>
      <c r="CF50" s="172">
        <f t="shared" si="37"/>
        <v>1</v>
      </c>
      <c r="CG50" s="172">
        <f t="shared" si="37"/>
        <v>1</v>
      </c>
      <c r="CH50" s="172">
        <f t="shared" si="37"/>
        <v>1</v>
      </c>
      <c r="CI50" s="172">
        <f t="shared" si="37"/>
        <v>1</v>
      </c>
      <c r="CJ50" s="172">
        <f t="shared" si="37"/>
        <v>1</v>
      </c>
      <c r="CK50" s="172">
        <f t="shared" si="37"/>
        <v>1</v>
      </c>
      <c r="CL50" s="172">
        <f t="shared" si="37"/>
        <v>1</v>
      </c>
      <c r="CM50" s="172">
        <f t="shared" si="37"/>
        <v>1</v>
      </c>
      <c r="CN50" s="172">
        <f t="shared" si="37"/>
        <v>1</v>
      </c>
      <c r="CO50" s="172">
        <f t="shared" si="37"/>
        <v>1</v>
      </c>
      <c r="CP50" s="172">
        <f t="shared" si="37"/>
        <v>1</v>
      </c>
      <c r="CQ50" s="172">
        <f t="shared" si="34"/>
        <v>1</v>
      </c>
      <c r="CR50" s="172">
        <f t="shared" si="34"/>
        <v>1</v>
      </c>
      <c r="CS50" s="172">
        <f t="shared" si="34"/>
        <v>1</v>
      </c>
      <c r="CT50" s="172">
        <f t="shared" si="34"/>
        <v>1</v>
      </c>
      <c r="CU50" s="172">
        <f t="shared" si="34"/>
        <v>1</v>
      </c>
      <c r="DA50" s="172">
        <v>1</v>
      </c>
      <c r="DB50" s="32" t="str">
        <f t="shared" ref="DB50:DB61" si="38">T(CONCATENATE(LOOKUP(DA50,CE$3:CE$80,AT$3:AT$80)," ",LOOKUP(DA50,CE$3:CE$80,$CA$3:$CA$80)))</f>
        <v xml:space="preserve"> </v>
      </c>
      <c r="DD50" s="172">
        <f t="shared" si="17"/>
        <v>1</v>
      </c>
      <c r="DE50" s="172">
        <v>48</v>
      </c>
      <c r="DL50" s="172">
        <f t="shared" si="12"/>
        <v>0</v>
      </c>
      <c r="DM50" s="172">
        <f t="shared" si="13"/>
        <v>1</v>
      </c>
      <c r="DN50" s="172">
        <f t="shared" si="14"/>
        <v>1</v>
      </c>
      <c r="DO50" s="172">
        <f t="shared" si="32"/>
        <v>1</v>
      </c>
      <c r="DP50" s="172">
        <f t="shared" si="32"/>
        <v>1</v>
      </c>
      <c r="DQ50" s="172">
        <f t="shared" si="32"/>
        <v>1</v>
      </c>
      <c r="DR50" s="172">
        <f t="shared" si="32"/>
        <v>1</v>
      </c>
      <c r="DS50" s="172">
        <f t="shared" si="32"/>
        <v>1</v>
      </c>
      <c r="DT50" s="172">
        <f t="shared" si="32"/>
        <v>1</v>
      </c>
      <c r="DU50" s="172">
        <f t="shared" si="32"/>
        <v>1</v>
      </c>
      <c r="DV50" s="172">
        <f t="shared" si="33"/>
        <v>1</v>
      </c>
      <c r="DW50" s="172">
        <f t="shared" si="33"/>
        <v>1</v>
      </c>
      <c r="DX50" s="172">
        <f t="shared" si="33"/>
        <v>1</v>
      </c>
      <c r="DY50" s="172">
        <f t="shared" si="33"/>
        <v>1</v>
      </c>
      <c r="DZ50" s="172">
        <f t="shared" si="33"/>
        <v>1</v>
      </c>
      <c r="EA50" s="172">
        <f t="shared" si="33"/>
        <v>1</v>
      </c>
      <c r="EB50" s="172">
        <f t="shared" si="33"/>
        <v>1</v>
      </c>
      <c r="EC50" s="172">
        <f t="shared" si="33"/>
        <v>1</v>
      </c>
      <c r="ED50" s="172">
        <f t="shared" si="33"/>
        <v>1</v>
      </c>
      <c r="EE50" s="172">
        <f t="shared" si="33"/>
        <v>1</v>
      </c>
      <c r="EF50" s="172">
        <f t="shared" si="33"/>
        <v>1</v>
      </c>
      <c r="EG50" s="172">
        <f t="shared" si="6"/>
        <v>0</v>
      </c>
    </row>
    <row r="51" spans="20:137" x14ac:dyDescent="0.25">
      <c r="T51" s="5"/>
      <c r="U51" s="13"/>
      <c r="V51" s="5"/>
      <c r="W51" s="5" t="str">
        <f t="shared" si="2"/>
        <v/>
      </c>
      <c r="X51" s="5"/>
      <c r="Y51" s="5"/>
      <c r="Z51" s="5"/>
      <c r="CB51" s="172">
        <f t="shared" si="37"/>
        <v>1</v>
      </c>
      <c r="CC51" s="172">
        <f t="shared" si="37"/>
        <v>1</v>
      </c>
      <c r="CD51" s="172">
        <f t="shared" si="37"/>
        <v>1</v>
      </c>
      <c r="CE51" s="172">
        <f t="shared" si="37"/>
        <v>1</v>
      </c>
      <c r="CF51" s="172">
        <f t="shared" si="37"/>
        <v>1</v>
      </c>
      <c r="CG51" s="172">
        <f t="shared" si="37"/>
        <v>1</v>
      </c>
      <c r="CH51" s="172">
        <f t="shared" si="37"/>
        <v>1</v>
      </c>
      <c r="CI51" s="172">
        <f t="shared" si="37"/>
        <v>1</v>
      </c>
      <c r="CJ51" s="172">
        <f t="shared" si="37"/>
        <v>1</v>
      </c>
      <c r="CK51" s="172">
        <f t="shared" si="37"/>
        <v>1</v>
      </c>
      <c r="CL51" s="172">
        <f t="shared" si="37"/>
        <v>1</v>
      </c>
      <c r="CM51" s="172">
        <f t="shared" si="37"/>
        <v>1</v>
      </c>
      <c r="CN51" s="172">
        <f t="shared" si="37"/>
        <v>1</v>
      </c>
      <c r="CO51" s="172">
        <f t="shared" si="37"/>
        <v>1</v>
      </c>
      <c r="CP51" s="172">
        <f t="shared" si="37"/>
        <v>1</v>
      </c>
      <c r="CQ51" s="172">
        <f t="shared" si="34"/>
        <v>1</v>
      </c>
      <c r="CR51" s="172">
        <f t="shared" si="34"/>
        <v>1</v>
      </c>
      <c r="CS51" s="172">
        <f t="shared" si="34"/>
        <v>1</v>
      </c>
      <c r="CT51" s="172">
        <f t="shared" si="34"/>
        <v>1</v>
      </c>
      <c r="CU51" s="172">
        <f t="shared" si="34"/>
        <v>1</v>
      </c>
      <c r="DA51" s="172">
        <v>2</v>
      </c>
      <c r="DB51" s="32" t="str">
        <f t="shared" si="38"/>
        <v xml:space="preserve"> </v>
      </c>
      <c r="DD51" s="172">
        <f t="shared" si="17"/>
        <v>1</v>
      </c>
      <c r="DE51" s="172">
        <v>49</v>
      </c>
      <c r="DL51" s="172">
        <f t="shared" si="12"/>
        <v>0</v>
      </c>
      <c r="DM51" s="172">
        <f t="shared" si="13"/>
        <v>1</v>
      </c>
      <c r="DN51" s="172">
        <f t="shared" si="14"/>
        <v>1</v>
      </c>
      <c r="DO51" s="172">
        <f t="shared" si="32"/>
        <v>1</v>
      </c>
      <c r="DP51" s="172">
        <f t="shared" si="32"/>
        <v>1</v>
      </c>
      <c r="DQ51" s="172">
        <f t="shared" si="32"/>
        <v>1</v>
      </c>
      <c r="DR51" s="172">
        <f t="shared" si="32"/>
        <v>1</v>
      </c>
      <c r="DS51" s="172">
        <f t="shared" si="32"/>
        <v>1</v>
      </c>
      <c r="DT51" s="172">
        <f t="shared" si="32"/>
        <v>1</v>
      </c>
      <c r="DU51" s="172">
        <f t="shared" si="32"/>
        <v>1</v>
      </c>
      <c r="DV51" s="172">
        <f t="shared" si="33"/>
        <v>1</v>
      </c>
      <c r="DW51" s="172">
        <f t="shared" si="33"/>
        <v>1</v>
      </c>
      <c r="DX51" s="172">
        <f t="shared" si="33"/>
        <v>1</v>
      </c>
      <c r="DY51" s="172">
        <f t="shared" si="33"/>
        <v>1</v>
      </c>
      <c r="DZ51" s="172">
        <f t="shared" si="33"/>
        <v>1</v>
      </c>
      <c r="EA51" s="172">
        <f t="shared" si="33"/>
        <v>1</v>
      </c>
      <c r="EB51" s="172">
        <f t="shared" si="33"/>
        <v>1</v>
      </c>
      <c r="EC51" s="172">
        <f t="shared" si="33"/>
        <v>1</v>
      </c>
      <c r="ED51" s="172">
        <f t="shared" si="33"/>
        <v>1</v>
      </c>
      <c r="EE51" s="172">
        <f t="shared" si="33"/>
        <v>1</v>
      </c>
      <c r="EF51" s="172">
        <f t="shared" si="33"/>
        <v>1</v>
      </c>
      <c r="EG51" s="172">
        <f t="shared" si="6"/>
        <v>0</v>
      </c>
    </row>
    <row r="52" spans="20:137" x14ac:dyDescent="0.25">
      <c r="T52" s="5"/>
      <c r="U52" s="13"/>
      <c r="V52" s="5"/>
      <c r="W52" s="5" t="str">
        <f t="shared" si="2"/>
        <v/>
      </c>
      <c r="X52" s="5"/>
      <c r="Y52" s="5"/>
      <c r="Z52" s="5"/>
      <c r="CB52" s="172">
        <f t="shared" si="37"/>
        <v>1</v>
      </c>
      <c r="CC52" s="172">
        <f t="shared" si="37"/>
        <v>1</v>
      </c>
      <c r="CD52" s="172">
        <f t="shared" si="37"/>
        <v>1</v>
      </c>
      <c r="CE52" s="172">
        <f t="shared" si="37"/>
        <v>1</v>
      </c>
      <c r="CF52" s="172">
        <f t="shared" si="37"/>
        <v>1</v>
      </c>
      <c r="CG52" s="172">
        <f t="shared" si="37"/>
        <v>1</v>
      </c>
      <c r="CH52" s="172">
        <f t="shared" si="37"/>
        <v>1</v>
      </c>
      <c r="CI52" s="172">
        <f t="shared" si="37"/>
        <v>1</v>
      </c>
      <c r="CJ52" s="172">
        <f t="shared" si="37"/>
        <v>1</v>
      </c>
      <c r="CK52" s="172">
        <f t="shared" si="37"/>
        <v>1</v>
      </c>
      <c r="CL52" s="172">
        <f t="shared" si="37"/>
        <v>1</v>
      </c>
      <c r="CM52" s="172">
        <f t="shared" si="37"/>
        <v>1</v>
      </c>
      <c r="CN52" s="172">
        <f t="shared" si="37"/>
        <v>1</v>
      </c>
      <c r="CO52" s="172">
        <f t="shared" si="37"/>
        <v>1</v>
      </c>
      <c r="CP52" s="172">
        <f t="shared" si="37"/>
        <v>1</v>
      </c>
      <c r="CQ52" s="172">
        <f t="shared" si="34"/>
        <v>1</v>
      </c>
      <c r="CR52" s="172">
        <f t="shared" si="34"/>
        <v>1</v>
      </c>
      <c r="CS52" s="172">
        <f t="shared" si="34"/>
        <v>1</v>
      </c>
      <c r="CT52" s="172">
        <f t="shared" si="34"/>
        <v>1</v>
      </c>
      <c r="CU52" s="172">
        <f t="shared" si="34"/>
        <v>1</v>
      </c>
      <c r="DA52" s="172">
        <v>3</v>
      </c>
      <c r="DB52" s="32" t="str">
        <f t="shared" si="38"/>
        <v xml:space="preserve"> </v>
      </c>
      <c r="DD52" s="172">
        <f t="shared" si="17"/>
        <v>1</v>
      </c>
      <c r="DE52" s="172">
        <v>50</v>
      </c>
      <c r="DL52" s="172">
        <f t="shared" si="12"/>
        <v>0</v>
      </c>
      <c r="DM52" s="172">
        <f t="shared" si="13"/>
        <v>1</v>
      </c>
      <c r="DN52" s="172">
        <f t="shared" si="14"/>
        <v>1</v>
      </c>
      <c r="DO52" s="172">
        <f t="shared" ref="DO52:DU67" si="39">IF(OR($CX51=0,ISERROR(SEARCH(DO$1,SUBSTITUTE($CX51,DY$1,"")))),DO51,DO51+1)</f>
        <v>1</v>
      </c>
      <c r="DP52" s="172">
        <f t="shared" si="39"/>
        <v>1</v>
      </c>
      <c r="DQ52" s="172">
        <f t="shared" si="39"/>
        <v>1</v>
      </c>
      <c r="DR52" s="172">
        <f t="shared" si="39"/>
        <v>1</v>
      </c>
      <c r="DS52" s="172">
        <f t="shared" si="39"/>
        <v>1</v>
      </c>
      <c r="DT52" s="172">
        <f t="shared" si="39"/>
        <v>1</v>
      </c>
      <c r="DU52" s="172">
        <f t="shared" si="39"/>
        <v>1</v>
      </c>
      <c r="DV52" s="172">
        <f t="shared" si="33"/>
        <v>1</v>
      </c>
      <c r="DW52" s="172">
        <f t="shared" si="33"/>
        <v>1</v>
      </c>
      <c r="DX52" s="172">
        <f t="shared" si="33"/>
        <v>1</v>
      </c>
      <c r="DY52" s="172">
        <f t="shared" si="33"/>
        <v>1</v>
      </c>
      <c r="DZ52" s="172">
        <f t="shared" si="33"/>
        <v>1</v>
      </c>
      <c r="EA52" s="172">
        <f t="shared" si="33"/>
        <v>1</v>
      </c>
      <c r="EB52" s="172">
        <f t="shared" si="33"/>
        <v>1</v>
      </c>
      <c r="EC52" s="172">
        <f t="shared" si="33"/>
        <v>1</v>
      </c>
      <c r="ED52" s="172">
        <f t="shared" si="33"/>
        <v>1</v>
      </c>
      <c r="EE52" s="172">
        <f t="shared" si="33"/>
        <v>1</v>
      </c>
      <c r="EF52" s="172">
        <f t="shared" si="33"/>
        <v>1</v>
      </c>
      <c r="EG52" s="172">
        <f t="shared" si="6"/>
        <v>0</v>
      </c>
    </row>
    <row r="53" spans="20:137" x14ac:dyDescent="0.25">
      <c r="T53" s="5"/>
      <c r="U53" s="13"/>
      <c r="V53" s="5"/>
      <c r="W53" s="5" t="str">
        <f t="shared" si="2"/>
        <v/>
      </c>
      <c r="X53" s="5"/>
      <c r="Y53" s="5"/>
      <c r="Z53" s="5"/>
      <c r="CB53" s="172">
        <f t="shared" si="37"/>
        <v>1</v>
      </c>
      <c r="CC53" s="172">
        <f t="shared" si="37"/>
        <v>1</v>
      </c>
      <c r="CD53" s="172">
        <f t="shared" si="37"/>
        <v>1</v>
      </c>
      <c r="CE53" s="172">
        <f t="shared" si="37"/>
        <v>1</v>
      </c>
      <c r="CF53" s="172">
        <f t="shared" si="37"/>
        <v>1</v>
      </c>
      <c r="CG53" s="172">
        <f t="shared" si="37"/>
        <v>1</v>
      </c>
      <c r="CH53" s="172">
        <f t="shared" si="37"/>
        <v>1</v>
      </c>
      <c r="CI53" s="172">
        <f t="shared" si="37"/>
        <v>1</v>
      </c>
      <c r="CJ53" s="172">
        <f t="shared" si="37"/>
        <v>1</v>
      </c>
      <c r="CK53" s="172">
        <f t="shared" si="37"/>
        <v>1</v>
      </c>
      <c r="CL53" s="172">
        <f t="shared" si="37"/>
        <v>1</v>
      </c>
      <c r="CM53" s="172">
        <f t="shared" si="37"/>
        <v>1</v>
      </c>
      <c r="CN53" s="172">
        <f t="shared" si="37"/>
        <v>1</v>
      </c>
      <c r="CO53" s="172">
        <f t="shared" si="37"/>
        <v>1</v>
      </c>
      <c r="CP53" s="172">
        <f t="shared" si="37"/>
        <v>1</v>
      </c>
      <c r="CQ53" s="172">
        <f t="shared" si="34"/>
        <v>1</v>
      </c>
      <c r="CR53" s="172">
        <f t="shared" si="34"/>
        <v>1</v>
      </c>
      <c r="CS53" s="172">
        <f t="shared" si="34"/>
        <v>1</v>
      </c>
      <c r="CT53" s="172">
        <f t="shared" si="34"/>
        <v>1</v>
      </c>
      <c r="CU53" s="172">
        <f t="shared" si="34"/>
        <v>1</v>
      </c>
      <c r="DA53" s="172">
        <v>4</v>
      </c>
      <c r="DB53" s="32" t="str">
        <f t="shared" si="38"/>
        <v xml:space="preserve"> </v>
      </c>
      <c r="DD53" s="172">
        <f t="shared" si="17"/>
        <v>1</v>
      </c>
      <c r="DE53" s="172">
        <v>51</v>
      </c>
      <c r="DL53" s="172">
        <f t="shared" si="12"/>
        <v>0</v>
      </c>
      <c r="DM53" s="172">
        <f t="shared" si="13"/>
        <v>1</v>
      </c>
      <c r="DN53" s="172">
        <f t="shared" si="14"/>
        <v>1</v>
      </c>
      <c r="DO53" s="172">
        <f t="shared" si="39"/>
        <v>1</v>
      </c>
      <c r="DP53" s="172">
        <f t="shared" si="39"/>
        <v>1</v>
      </c>
      <c r="DQ53" s="172">
        <f t="shared" si="39"/>
        <v>1</v>
      </c>
      <c r="DR53" s="172">
        <f t="shared" si="39"/>
        <v>1</v>
      </c>
      <c r="DS53" s="172">
        <f t="shared" si="39"/>
        <v>1</v>
      </c>
      <c r="DT53" s="172">
        <f t="shared" si="39"/>
        <v>1</v>
      </c>
      <c r="DU53" s="172">
        <f t="shared" si="39"/>
        <v>1</v>
      </c>
      <c r="DV53" s="172">
        <f t="shared" ref="DV53:EF68" si="40">IF(OR($CX52=0,ISERROR(SEARCH(DV$1,$CX52))),DV52,DV52+1)</f>
        <v>1</v>
      </c>
      <c r="DW53" s="172">
        <f t="shared" si="40"/>
        <v>1</v>
      </c>
      <c r="DX53" s="172">
        <f t="shared" si="40"/>
        <v>1</v>
      </c>
      <c r="DY53" s="172">
        <f t="shared" si="40"/>
        <v>1</v>
      </c>
      <c r="DZ53" s="172">
        <f t="shared" si="40"/>
        <v>1</v>
      </c>
      <c r="EA53" s="172">
        <f t="shared" si="40"/>
        <v>1</v>
      </c>
      <c r="EB53" s="172">
        <f t="shared" si="40"/>
        <v>1</v>
      </c>
      <c r="EC53" s="172">
        <f t="shared" si="40"/>
        <v>1</v>
      </c>
      <c r="ED53" s="172">
        <f t="shared" si="40"/>
        <v>1</v>
      </c>
      <c r="EE53" s="172">
        <f t="shared" si="40"/>
        <v>1</v>
      </c>
      <c r="EF53" s="172">
        <f t="shared" si="40"/>
        <v>1</v>
      </c>
      <c r="EG53" s="172">
        <f t="shared" si="6"/>
        <v>0</v>
      </c>
    </row>
    <row r="54" spans="20:137" x14ac:dyDescent="0.25">
      <c r="T54" s="5"/>
      <c r="U54" s="13"/>
      <c r="V54" s="5"/>
      <c r="W54" s="5" t="str">
        <f t="shared" si="2"/>
        <v/>
      </c>
      <c r="X54" s="5"/>
      <c r="Y54" s="5"/>
      <c r="Z54" s="5"/>
      <c r="CB54" s="172">
        <f t="shared" si="37"/>
        <v>1</v>
      </c>
      <c r="CC54" s="172">
        <f t="shared" si="37"/>
        <v>1</v>
      </c>
      <c r="CD54" s="172">
        <f t="shared" si="37"/>
        <v>1</v>
      </c>
      <c r="CE54" s="172">
        <f t="shared" si="37"/>
        <v>1</v>
      </c>
      <c r="CF54" s="172">
        <f t="shared" si="37"/>
        <v>1</v>
      </c>
      <c r="CG54" s="172">
        <f t="shared" si="37"/>
        <v>1</v>
      </c>
      <c r="CH54" s="172">
        <f t="shared" si="37"/>
        <v>1</v>
      </c>
      <c r="CI54" s="172">
        <f t="shared" si="37"/>
        <v>1</v>
      </c>
      <c r="CJ54" s="172">
        <f t="shared" si="37"/>
        <v>1</v>
      </c>
      <c r="CK54" s="172">
        <f t="shared" si="37"/>
        <v>1</v>
      </c>
      <c r="CL54" s="172">
        <f t="shared" si="37"/>
        <v>1</v>
      </c>
      <c r="CM54" s="172">
        <f t="shared" si="37"/>
        <v>1</v>
      </c>
      <c r="CN54" s="172">
        <f t="shared" si="37"/>
        <v>1</v>
      </c>
      <c r="CO54" s="172">
        <f t="shared" si="37"/>
        <v>1</v>
      </c>
      <c r="CP54" s="172">
        <f t="shared" si="37"/>
        <v>1</v>
      </c>
      <c r="CQ54" s="172">
        <f t="shared" si="34"/>
        <v>1</v>
      </c>
      <c r="CR54" s="172">
        <f t="shared" si="34"/>
        <v>1</v>
      </c>
      <c r="CS54" s="172">
        <f t="shared" si="34"/>
        <v>1</v>
      </c>
      <c r="CT54" s="172">
        <f t="shared" si="34"/>
        <v>1</v>
      </c>
      <c r="CU54" s="172">
        <f t="shared" si="34"/>
        <v>1</v>
      </c>
      <c r="DA54" s="172">
        <v>5</v>
      </c>
      <c r="DB54" s="32" t="str">
        <f t="shared" si="38"/>
        <v xml:space="preserve"> </v>
      </c>
      <c r="DD54" s="172">
        <f t="shared" si="17"/>
        <v>1</v>
      </c>
      <c r="DE54" s="172">
        <v>52</v>
      </c>
      <c r="DL54" s="172">
        <f t="shared" si="12"/>
        <v>0</v>
      </c>
      <c r="DM54" s="172">
        <f t="shared" si="13"/>
        <v>1</v>
      </c>
      <c r="DN54" s="172">
        <f t="shared" si="14"/>
        <v>1</v>
      </c>
      <c r="DO54" s="172">
        <f t="shared" si="39"/>
        <v>1</v>
      </c>
      <c r="DP54" s="172">
        <f t="shared" si="39"/>
        <v>1</v>
      </c>
      <c r="DQ54" s="172">
        <f t="shared" si="39"/>
        <v>1</v>
      </c>
      <c r="DR54" s="172">
        <f t="shared" si="39"/>
        <v>1</v>
      </c>
      <c r="DS54" s="172">
        <f t="shared" si="39"/>
        <v>1</v>
      </c>
      <c r="DT54" s="172">
        <f t="shared" si="39"/>
        <v>1</v>
      </c>
      <c r="DU54" s="172">
        <f t="shared" si="39"/>
        <v>1</v>
      </c>
      <c r="DV54" s="172">
        <f t="shared" si="40"/>
        <v>1</v>
      </c>
      <c r="DW54" s="172">
        <f t="shared" si="40"/>
        <v>1</v>
      </c>
      <c r="DX54" s="172">
        <f t="shared" si="40"/>
        <v>1</v>
      </c>
      <c r="DY54" s="172">
        <f t="shared" si="40"/>
        <v>1</v>
      </c>
      <c r="DZ54" s="172">
        <f t="shared" si="40"/>
        <v>1</v>
      </c>
      <c r="EA54" s="172">
        <f t="shared" si="40"/>
        <v>1</v>
      </c>
      <c r="EB54" s="172">
        <f t="shared" si="40"/>
        <v>1</v>
      </c>
      <c r="EC54" s="172">
        <f t="shared" si="40"/>
        <v>1</v>
      </c>
      <c r="ED54" s="172">
        <f t="shared" si="40"/>
        <v>1</v>
      </c>
      <c r="EE54" s="172">
        <f t="shared" si="40"/>
        <v>1</v>
      </c>
      <c r="EF54" s="172">
        <f t="shared" si="40"/>
        <v>1</v>
      </c>
      <c r="EG54" s="172">
        <f t="shared" si="6"/>
        <v>0</v>
      </c>
    </row>
    <row r="55" spans="20:137" x14ac:dyDescent="0.25">
      <c r="T55" s="5"/>
      <c r="U55" s="13"/>
      <c r="V55" s="5"/>
      <c r="W55" s="5" t="str">
        <f t="shared" si="2"/>
        <v/>
      </c>
      <c r="X55" s="5"/>
      <c r="Y55" s="5"/>
      <c r="Z55" s="5"/>
      <c r="CB55" s="172">
        <f t="shared" si="37"/>
        <v>1</v>
      </c>
      <c r="CC55" s="172">
        <f t="shared" si="37"/>
        <v>1</v>
      </c>
      <c r="CD55" s="172">
        <f t="shared" si="37"/>
        <v>1</v>
      </c>
      <c r="CE55" s="172">
        <f t="shared" si="37"/>
        <v>1</v>
      </c>
      <c r="CF55" s="172">
        <f t="shared" si="37"/>
        <v>1</v>
      </c>
      <c r="CG55" s="172">
        <f t="shared" si="37"/>
        <v>1</v>
      </c>
      <c r="CH55" s="172">
        <f t="shared" si="37"/>
        <v>1</v>
      </c>
      <c r="CI55" s="172">
        <f t="shared" si="37"/>
        <v>1</v>
      </c>
      <c r="CJ55" s="172">
        <f t="shared" si="37"/>
        <v>1</v>
      </c>
      <c r="CK55" s="172">
        <f t="shared" si="37"/>
        <v>1</v>
      </c>
      <c r="CL55" s="172">
        <f t="shared" si="37"/>
        <v>1</v>
      </c>
      <c r="CM55" s="172">
        <f t="shared" si="37"/>
        <v>1</v>
      </c>
      <c r="CN55" s="172">
        <f t="shared" si="37"/>
        <v>1</v>
      </c>
      <c r="CO55" s="172">
        <f t="shared" si="37"/>
        <v>1</v>
      </c>
      <c r="CP55" s="172">
        <f t="shared" si="37"/>
        <v>1</v>
      </c>
      <c r="CQ55" s="172">
        <f t="shared" si="34"/>
        <v>1</v>
      </c>
      <c r="CR55" s="172">
        <f t="shared" si="34"/>
        <v>1</v>
      </c>
      <c r="CS55" s="172">
        <f t="shared" si="34"/>
        <v>1</v>
      </c>
      <c r="CT55" s="172">
        <f t="shared" si="34"/>
        <v>1</v>
      </c>
      <c r="CU55" s="172">
        <f t="shared" si="34"/>
        <v>1</v>
      </c>
      <c r="DA55" s="172">
        <v>6</v>
      </c>
      <c r="DB55" s="32" t="str">
        <f t="shared" si="38"/>
        <v xml:space="preserve"> </v>
      </c>
      <c r="DD55" s="172">
        <f t="shared" si="17"/>
        <v>1</v>
      </c>
      <c r="DE55" s="172">
        <v>53</v>
      </c>
      <c r="DL55" s="172">
        <f t="shared" si="12"/>
        <v>0</v>
      </c>
      <c r="DM55" s="172">
        <f t="shared" si="13"/>
        <v>1</v>
      </c>
      <c r="DN55" s="172">
        <f t="shared" si="14"/>
        <v>1</v>
      </c>
      <c r="DO55" s="172">
        <f t="shared" si="39"/>
        <v>1</v>
      </c>
      <c r="DP55" s="172">
        <f t="shared" si="39"/>
        <v>1</v>
      </c>
      <c r="DQ55" s="172">
        <f t="shared" si="39"/>
        <v>1</v>
      </c>
      <c r="DR55" s="172">
        <f t="shared" si="39"/>
        <v>1</v>
      </c>
      <c r="DS55" s="172">
        <f t="shared" si="39"/>
        <v>1</v>
      </c>
      <c r="DT55" s="172">
        <f t="shared" si="39"/>
        <v>1</v>
      </c>
      <c r="DU55" s="172">
        <f t="shared" si="39"/>
        <v>1</v>
      </c>
      <c r="DV55" s="172">
        <f t="shared" si="40"/>
        <v>1</v>
      </c>
      <c r="DW55" s="172">
        <f t="shared" si="40"/>
        <v>1</v>
      </c>
      <c r="DX55" s="172">
        <f t="shared" si="40"/>
        <v>1</v>
      </c>
      <c r="DY55" s="172">
        <f t="shared" si="40"/>
        <v>1</v>
      </c>
      <c r="DZ55" s="172">
        <f t="shared" si="40"/>
        <v>1</v>
      </c>
      <c r="EA55" s="172">
        <f t="shared" si="40"/>
        <v>1</v>
      </c>
      <c r="EB55" s="172">
        <f t="shared" si="40"/>
        <v>1</v>
      </c>
      <c r="EC55" s="172">
        <f t="shared" si="40"/>
        <v>1</v>
      </c>
      <c r="ED55" s="172">
        <f t="shared" si="40"/>
        <v>1</v>
      </c>
      <c r="EE55" s="172">
        <f t="shared" si="40"/>
        <v>1</v>
      </c>
      <c r="EF55" s="172">
        <f t="shared" si="40"/>
        <v>1</v>
      </c>
      <c r="EG55" s="172">
        <f t="shared" si="6"/>
        <v>0</v>
      </c>
    </row>
    <row r="56" spans="20:137" x14ac:dyDescent="0.25">
      <c r="T56" s="5"/>
      <c r="U56" s="13"/>
      <c r="V56" s="5"/>
      <c r="W56" s="5" t="str">
        <f t="shared" si="2"/>
        <v/>
      </c>
      <c r="X56" s="5"/>
      <c r="Y56" s="5"/>
      <c r="Z56" s="5"/>
      <c r="CB56" s="172">
        <f t="shared" si="37"/>
        <v>1</v>
      </c>
      <c r="CC56" s="172">
        <f t="shared" si="37"/>
        <v>1</v>
      </c>
      <c r="CD56" s="172">
        <f t="shared" si="37"/>
        <v>1</v>
      </c>
      <c r="CE56" s="172">
        <f t="shared" si="37"/>
        <v>1</v>
      </c>
      <c r="CF56" s="172">
        <f t="shared" si="37"/>
        <v>1</v>
      </c>
      <c r="CG56" s="172">
        <f t="shared" si="37"/>
        <v>1</v>
      </c>
      <c r="CH56" s="172">
        <f t="shared" si="37"/>
        <v>1</v>
      </c>
      <c r="CI56" s="172">
        <f t="shared" si="37"/>
        <v>1</v>
      </c>
      <c r="CJ56" s="172">
        <f t="shared" si="37"/>
        <v>1</v>
      </c>
      <c r="CK56" s="172">
        <f t="shared" si="37"/>
        <v>1</v>
      </c>
      <c r="CL56" s="172">
        <f t="shared" si="37"/>
        <v>1</v>
      </c>
      <c r="CM56" s="172">
        <f t="shared" si="37"/>
        <v>1</v>
      </c>
      <c r="CN56" s="172">
        <f t="shared" si="37"/>
        <v>1</v>
      </c>
      <c r="CO56" s="172">
        <f t="shared" si="37"/>
        <v>1</v>
      </c>
      <c r="CP56" s="172">
        <f t="shared" si="37"/>
        <v>1</v>
      </c>
      <c r="CQ56" s="172">
        <f t="shared" si="34"/>
        <v>1</v>
      </c>
      <c r="CR56" s="172">
        <f t="shared" si="34"/>
        <v>1</v>
      </c>
      <c r="CS56" s="172">
        <f t="shared" si="34"/>
        <v>1</v>
      </c>
      <c r="CT56" s="172">
        <f t="shared" si="34"/>
        <v>1</v>
      </c>
      <c r="CU56" s="172">
        <f t="shared" si="34"/>
        <v>1</v>
      </c>
      <c r="DA56" s="172">
        <v>7</v>
      </c>
      <c r="DB56" s="32" t="str">
        <f t="shared" si="38"/>
        <v xml:space="preserve"> </v>
      </c>
      <c r="DD56" s="172">
        <f t="shared" si="17"/>
        <v>1</v>
      </c>
      <c r="DE56" s="172">
        <v>54</v>
      </c>
      <c r="DL56" s="172">
        <f t="shared" si="12"/>
        <v>0</v>
      </c>
      <c r="DM56" s="172">
        <f t="shared" si="13"/>
        <v>1</v>
      </c>
      <c r="DN56" s="172">
        <f t="shared" si="14"/>
        <v>1</v>
      </c>
      <c r="DO56" s="172">
        <f t="shared" si="39"/>
        <v>1</v>
      </c>
      <c r="DP56" s="172">
        <f t="shared" si="39"/>
        <v>1</v>
      </c>
      <c r="DQ56" s="172">
        <f t="shared" si="39"/>
        <v>1</v>
      </c>
      <c r="DR56" s="172">
        <f t="shared" si="39"/>
        <v>1</v>
      </c>
      <c r="DS56" s="172">
        <f t="shared" si="39"/>
        <v>1</v>
      </c>
      <c r="DT56" s="172">
        <f t="shared" si="39"/>
        <v>1</v>
      </c>
      <c r="DU56" s="172">
        <f t="shared" si="39"/>
        <v>1</v>
      </c>
      <c r="DV56" s="172">
        <f t="shared" si="40"/>
        <v>1</v>
      </c>
      <c r="DW56" s="172">
        <f t="shared" si="40"/>
        <v>1</v>
      </c>
      <c r="DX56" s="172">
        <f t="shared" si="40"/>
        <v>1</v>
      </c>
      <c r="DY56" s="172">
        <f t="shared" si="40"/>
        <v>1</v>
      </c>
      <c r="DZ56" s="172">
        <f t="shared" si="40"/>
        <v>1</v>
      </c>
      <c r="EA56" s="172">
        <f t="shared" si="40"/>
        <v>1</v>
      </c>
      <c r="EB56" s="172">
        <f t="shared" si="40"/>
        <v>1</v>
      </c>
      <c r="EC56" s="172">
        <f t="shared" si="40"/>
        <v>1</v>
      </c>
      <c r="ED56" s="172">
        <f t="shared" si="40"/>
        <v>1</v>
      </c>
      <c r="EE56" s="172">
        <f t="shared" si="40"/>
        <v>1</v>
      </c>
      <c r="EF56" s="172">
        <f t="shared" si="40"/>
        <v>1</v>
      </c>
      <c r="EG56" s="172">
        <f t="shared" si="6"/>
        <v>0</v>
      </c>
    </row>
    <row r="57" spans="20:137" x14ac:dyDescent="0.25">
      <c r="T57" s="5"/>
      <c r="U57" s="13"/>
      <c r="V57" s="5"/>
      <c r="W57" s="5" t="str">
        <f t="shared" si="2"/>
        <v/>
      </c>
      <c r="X57" s="5"/>
      <c r="Y57" s="5"/>
      <c r="Z57" s="5"/>
      <c r="CB57" s="172">
        <f t="shared" si="37"/>
        <v>1</v>
      </c>
      <c r="CC57" s="172">
        <f t="shared" si="37"/>
        <v>1</v>
      </c>
      <c r="CD57" s="172">
        <f t="shared" si="37"/>
        <v>1</v>
      </c>
      <c r="CE57" s="172">
        <f t="shared" si="37"/>
        <v>1</v>
      </c>
      <c r="CF57" s="172">
        <f t="shared" si="37"/>
        <v>1</v>
      </c>
      <c r="CG57" s="172">
        <f t="shared" si="37"/>
        <v>1</v>
      </c>
      <c r="CH57" s="172">
        <f t="shared" si="37"/>
        <v>1</v>
      </c>
      <c r="CI57" s="172">
        <f t="shared" si="37"/>
        <v>1</v>
      </c>
      <c r="CJ57" s="172">
        <f t="shared" si="37"/>
        <v>1</v>
      </c>
      <c r="CK57" s="172">
        <f t="shared" si="37"/>
        <v>1</v>
      </c>
      <c r="CL57" s="172">
        <f t="shared" si="37"/>
        <v>1</v>
      </c>
      <c r="CM57" s="172">
        <f t="shared" si="37"/>
        <v>1</v>
      </c>
      <c r="CN57" s="172">
        <f t="shared" si="37"/>
        <v>1</v>
      </c>
      <c r="CO57" s="172">
        <f t="shared" si="37"/>
        <v>1</v>
      </c>
      <c r="CP57" s="172">
        <f t="shared" si="37"/>
        <v>1</v>
      </c>
      <c r="CQ57" s="172">
        <f t="shared" si="34"/>
        <v>1</v>
      </c>
      <c r="CR57" s="172">
        <f t="shared" si="34"/>
        <v>1</v>
      </c>
      <c r="CS57" s="172">
        <f t="shared" si="34"/>
        <v>1</v>
      </c>
      <c r="CT57" s="172">
        <f t="shared" si="34"/>
        <v>1</v>
      </c>
      <c r="CU57" s="172">
        <f t="shared" si="34"/>
        <v>1</v>
      </c>
      <c r="DA57" s="172">
        <v>8</v>
      </c>
      <c r="DB57" s="32" t="str">
        <f t="shared" si="38"/>
        <v xml:space="preserve"> </v>
      </c>
      <c r="DD57" s="172">
        <f t="shared" si="17"/>
        <v>1</v>
      </c>
      <c r="DE57" s="172">
        <v>55</v>
      </c>
      <c r="DL57" s="172">
        <f t="shared" si="12"/>
        <v>0</v>
      </c>
      <c r="DM57" s="172">
        <f t="shared" si="13"/>
        <v>1</v>
      </c>
      <c r="DN57" s="172">
        <f t="shared" si="14"/>
        <v>1</v>
      </c>
      <c r="DO57" s="172">
        <f t="shared" si="39"/>
        <v>1</v>
      </c>
      <c r="DP57" s="172">
        <f t="shared" si="39"/>
        <v>1</v>
      </c>
      <c r="DQ57" s="172">
        <f t="shared" si="39"/>
        <v>1</v>
      </c>
      <c r="DR57" s="172">
        <f t="shared" si="39"/>
        <v>1</v>
      </c>
      <c r="DS57" s="172">
        <f t="shared" si="39"/>
        <v>1</v>
      </c>
      <c r="DT57" s="172">
        <f t="shared" si="39"/>
        <v>1</v>
      </c>
      <c r="DU57" s="172">
        <f t="shared" si="39"/>
        <v>1</v>
      </c>
      <c r="DV57" s="172">
        <f t="shared" si="40"/>
        <v>1</v>
      </c>
      <c r="DW57" s="172">
        <f t="shared" si="40"/>
        <v>1</v>
      </c>
      <c r="DX57" s="172">
        <f t="shared" si="40"/>
        <v>1</v>
      </c>
      <c r="DY57" s="172">
        <f t="shared" si="40"/>
        <v>1</v>
      </c>
      <c r="DZ57" s="172">
        <f t="shared" si="40"/>
        <v>1</v>
      </c>
      <c r="EA57" s="172">
        <f t="shared" si="40"/>
        <v>1</v>
      </c>
      <c r="EB57" s="172">
        <f t="shared" si="40"/>
        <v>1</v>
      </c>
      <c r="EC57" s="172">
        <f t="shared" si="40"/>
        <v>1</v>
      </c>
      <c r="ED57" s="172">
        <f t="shared" si="40"/>
        <v>1</v>
      </c>
      <c r="EE57" s="172">
        <f t="shared" si="40"/>
        <v>1</v>
      </c>
      <c r="EF57" s="172">
        <f t="shared" si="40"/>
        <v>1</v>
      </c>
      <c r="EG57" s="172">
        <f t="shared" si="6"/>
        <v>0</v>
      </c>
    </row>
    <row r="58" spans="20:137" x14ac:dyDescent="0.25">
      <c r="T58" s="5"/>
      <c r="U58" s="13"/>
      <c r="V58" s="5"/>
      <c r="W58" s="5" t="str">
        <f t="shared" si="2"/>
        <v/>
      </c>
      <c r="X58" s="5"/>
      <c r="Y58" s="5"/>
      <c r="Z58" s="5"/>
      <c r="CB58" s="172">
        <f t="shared" si="37"/>
        <v>1</v>
      </c>
      <c r="CC58" s="172">
        <f t="shared" si="37"/>
        <v>1</v>
      </c>
      <c r="CD58" s="172">
        <f t="shared" si="37"/>
        <v>1</v>
      </c>
      <c r="CE58" s="172">
        <f t="shared" si="37"/>
        <v>1</v>
      </c>
      <c r="CF58" s="172">
        <f t="shared" si="37"/>
        <v>1</v>
      </c>
      <c r="CG58" s="172">
        <f t="shared" si="37"/>
        <v>1</v>
      </c>
      <c r="CH58" s="172">
        <f t="shared" si="37"/>
        <v>1</v>
      </c>
      <c r="CI58" s="172">
        <f t="shared" si="37"/>
        <v>1</v>
      </c>
      <c r="CJ58" s="172">
        <f t="shared" si="37"/>
        <v>1</v>
      </c>
      <c r="CK58" s="172">
        <f t="shared" si="37"/>
        <v>1</v>
      </c>
      <c r="CL58" s="172">
        <f t="shared" si="37"/>
        <v>1</v>
      </c>
      <c r="CM58" s="172">
        <f t="shared" si="37"/>
        <v>1</v>
      </c>
      <c r="CN58" s="172">
        <f t="shared" si="37"/>
        <v>1</v>
      </c>
      <c r="CO58" s="172">
        <f t="shared" si="37"/>
        <v>1</v>
      </c>
      <c r="CP58" s="172">
        <f t="shared" si="37"/>
        <v>1</v>
      </c>
      <c r="CQ58" s="172">
        <f t="shared" si="34"/>
        <v>1</v>
      </c>
      <c r="CR58" s="172">
        <f t="shared" si="34"/>
        <v>1</v>
      </c>
      <c r="CS58" s="172">
        <f t="shared" si="34"/>
        <v>1</v>
      </c>
      <c r="CT58" s="172">
        <f t="shared" si="34"/>
        <v>1</v>
      </c>
      <c r="CU58" s="172">
        <f t="shared" si="34"/>
        <v>1</v>
      </c>
      <c r="DA58" s="172">
        <v>9</v>
      </c>
      <c r="DB58" s="32" t="str">
        <f t="shared" si="38"/>
        <v xml:space="preserve"> </v>
      </c>
      <c r="DD58" s="172">
        <f t="shared" si="17"/>
        <v>1</v>
      </c>
      <c r="DE58" s="172">
        <v>56</v>
      </c>
      <c r="DL58" s="172">
        <f t="shared" si="12"/>
        <v>0</v>
      </c>
      <c r="DM58" s="172">
        <f t="shared" si="13"/>
        <v>1</v>
      </c>
      <c r="DN58" s="172">
        <f t="shared" si="14"/>
        <v>1</v>
      </c>
      <c r="DO58" s="172">
        <f t="shared" si="39"/>
        <v>1</v>
      </c>
      <c r="DP58" s="172">
        <f t="shared" si="39"/>
        <v>1</v>
      </c>
      <c r="DQ58" s="172">
        <f t="shared" si="39"/>
        <v>1</v>
      </c>
      <c r="DR58" s="172">
        <f t="shared" si="39"/>
        <v>1</v>
      </c>
      <c r="DS58" s="172">
        <f t="shared" si="39"/>
        <v>1</v>
      </c>
      <c r="DT58" s="172">
        <f t="shared" si="39"/>
        <v>1</v>
      </c>
      <c r="DU58" s="172">
        <f t="shared" si="39"/>
        <v>1</v>
      </c>
      <c r="DV58" s="172">
        <f t="shared" si="40"/>
        <v>1</v>
      </c>
      <c r="DW58" s="172">
        <f t="shared" si="40"/>
        <v>1</v>
      </c>
      <c r="DX58" s="172">
        <f t="shared" si="40"/>
        <v>1</v>
      </c>
      <c r="DY58" s="172">
        <f t="shared" si="40"/>
        <v>1</v>
      </c>
      <c r="DZ58" s="172">
        <f t="shared" si="40"/>
        <v>1</v>
      </c>
      <c r="EA58" s="172">
        <f t="shared" si="40"/>
        <v>1</v>
      </c>
      <c r="EB58" s="172">
        <f t="shared" si="40"/>
        <v>1</v>
      </c>
      <c r="EC58" s="172">
        <f t="shared" si="40"/>
        <v>1</v>
      </c>
      <c r="ED58" s="172">
        <f t="shared" si="40"/>
        <v>1</v>
      </c>
      <c r="EE58" s="172">
        <f t="shared" si="40"/>
        <v>1</v>
      </c>
      <c r="EF58" s="172">
        <f t="shared" si="40"/>
        <v>1</v>
      </c>
      <c r="EG58" s="172">
        <f t="shared" si="6"/>
        <v>0</v>
      </c>
    </row>
    <row r="59" spans="20:137" x14ac:dyDescent="0.25">
      <c r="T59" s="5"/>
      <c r="U59" s="13"/>
      <c r="V59" s="5"/>
      <c r="W59" s="5" t="str">
        <f t="shared" si="2"/>
        <v/>
      </c>
      <c r="X59" s="5"/>
      <c r="Y59" s="5"/>
      <c r="Z59" s="5"/>
      <c r="CB59" s="172">
        <f t="shared" si="37"/>
        <v>1</v>
      </c>
      <c r="CC59" s="172">
        <f t="shared" si="37"/>
        <v>1</v>
      </c>
      <c r="CD59" s="172">
        <f t="shared" si="37"/>
        <v>1</v>
      </c>
      <c r="CE59" s="172">
        <f t="shared" si="37"/>
        <v>1</v>
      </c>
      <c r="CF59" s="172">
        <f t="shared" si="37"/>
        <v>1</v>
      </c>
      <c r="CG59" s="172">
        <f t="shared" si="37"/>
        <v>1</v>
      </c>
      <c r="CH59" s="172">
        <f t="shared" si="37"/>
        <v>1</v>
      </c>
      <c r="CI59" s="172">
        <f t="shared" si="37"/>
        <v>1</v>
      </c>
      <c r="CJ59" s="172">
        <f t="shared" si="37"/>
        <v>1</v>
      </c>
      <c r="CK59" s="172">
        <f t="shared" si="37"/>
        <v>1</v>
      </c>
      <c r="CL59" s="172">
        <f t="shared" si="37"/>
        <v>1</v>
      </c>
      <c r="CM59" s="172">
        <f t="shared" si="37"/>
        <v>1</v>
      </c>
      <c r="CN59" s="172">
        <f t="shared" si="37"/>
        <v>1</v>
      </c>
      <c r="CO59" s="172">
        <f t="shared" si="37"/>
        <v>1</v>
      </c>
      <c r="CP59" s="172">
        <f t="shared" si="37"/>
        <v>1</v>
      </c>
      <c r="CQ59" s="172">
        <f t="shared" si="34"/>
        <v>1</v>
      </c>
      <c r="CR59" s="172">
        <f t="shared" si="34"/>
        <v>1</v>
      </c>
      <c r="CS59" s="172">
        <f t="shared" si="34"/>
        <v>1</v>
      </c>
      <c r="CT59" s="172">
        <f t="shared" si="34"/>
        <v>1</v>
      </c>
      <c r="CU59" s="172">
        <f t="shared" si="34"/>
        <v>1</v>
      </c>
      <c r="DA59" s="172">
        <v>10</v>
      </c>
      <c r="DB59" s="32" t="str">
        <f t="shared" si="38"/>
        <v xml:space="preserve"> </v>
      </c>
      <c r="DD59" s="172">
        <f t="shared" si="17"/>
        <v>1</v>
      </c>
      <c r="DE59" s="172">
        <v>57</v>
      </c>
      <c r="DL59" s="172">
        <f t="shared" si="12"/>
        <v>0</v>
      </c>
      <c r="DM59" s="172">
        <f t="shared" si="13"/>
        <v>1</v>
      </c>
      <c r="DN59" s="172">
        <f t="shared" si="14"/>
        <v>1</v>
      </c>
      <c r="DO59" s="172">
        <f t="shared" si="39"/>
        <v>1</v>
      </c>
      <c r="DP59" s="172">
        <f t="shared" si="39"/>
        <v>1</v>
      </c>
      <c r="DQ59" s="172">
        <f t="shared" si="39"/>
        <v>1</v>
      </c>
      <c r="DR59" s="172">
        <f t="shared" si="39"/>
        <v>1</v>
      </c>
      <c r="DS59" s="172">
        <f t="shared" si="39"/>
        <v>1</v>
      </c>
      <c r="DT59" s="172">
        <f t="shared" si="39"/>
        <v>1</v>
      </c>
      <c r="DU59" s="172">
        <f t="shared" si="39"/>
        <v>1</v>
      </c>
      <c r="DV59" s="172">
        <f t="shared" si="40"/>
        <v>1</v>
      </c>
      <c r="DW59" s="172">
        <f t="shared" si="40"/>
        <v>1</v>
      </c>
      <c r="DX59" s="172">
        <f t="shared" si="40"/>
        <v>1</v>
      </c>
      <c r="DY59" s="172">
        <f t="shared" si="40"/>
        <v>1</v>
      </c>
      <c r="DZ59" s="172">
        <f t="shared" si="40"/>
        <v>1</v>
      </c>
      <c r="EA59" s="172">
        <f t="shared" si="40"/>
        <v>1</v>
      </c>
      <c r="EB59" s="172">
        <f t="shared" si="40"/>
        <v>1</v>
      </c>
      <c r="EC59" s="172">
        <f t="shared" si="40"/>
        <v>1</v>
      </c>
      <c r="ED59" s="172">
        <f t="shared" si="40"/>
        <v>1</v>
      </c>
      <c r="EE59" s="172">
        <f t="shared" si="40"/>
        <v>1</v>
      </c>
      <c r="EF59" s="172">
        <f t="shared" si="40"/>
        <v>1</v>
      </c>
      <c r="EG59" s="172">
        <f t="shared" si="6"/>
        <v>0</v>
      </c>
    </row>
    <row r="60" spans="20:137" x14ac:dyDescent="0.25">
      <c r="T60" s="5"/>
      <c r="U60" s="13"/>
      <c r="V60" s="5"/>
      <c r="W60" s="5" t="str">
        <f t="shared" si="2"/>
        <v/>
      </c>
      <c r="X60" s="5"/>
      <c r="Y60" s="5"/>
      <c r="Z60" s="5"/>
      <c r="CB60" s="172">
        <f t="shared" si="37"/>
        <v>1</v>
      </c>
      <c r="CC60" s="172">
        <f t="shared" si="37"/>
        <v>1</v>
      </c>
      <c r="CD60" s="172">
        <f t="shared" si="37"/>
        <v>1</v>
      </c>
      <c r="CE60" s="172">
        <f t="shared" si="37"/>
        <v>1</v>
      </c>
      <c r="CF60" s="172">
        <f t="shared" si="37"/>
        <v>1</v>
      </c>
      <c r="CG60" s="172">
        <f t="shared" si="37"/>
        <v>1</v>
      </c>
      <c r="CH60" s="172">
        <f t="shared" si="37"/>
        <v>1</v>
      </c>
      <c r="CI60" s="172">
        <f t="shared" si="37"/>
        <v>1</v>
      </c>
      <c r="CJ60" s="172">
        <f t="shared" si="37"/>
        <v>1</v>
      </c>
      <c r="CK60" s="172">
        <f t="shared" si="37"/>
        <v>1</v>
      </c>
      <c r="CL60" s="172">
        <f t="shared" si="37"/>
        <v>1</v>
      </c>
      <c r="CM60" s="172">
        <f t="shared" si="37"/>
        <v>1</v>
      </c>
      <c r="CN60" s="172">
        <f t="shared" si="37"/>
        <v>1</v>
      </c>
      <c r="CO60" s="172">
        <f t="shared" si="37"/>
        <v>1</v>
      </c>
      <c r="CP60" s="172">
        <f t="shared" si="37"/>
        <v>1</v>
      </c>
      <c r="CQ60" s="172">
        <f t="shared" si="34"/>
        <v>1</v>
      </c>
      <c r="CR60" s="172">
        <f t="shared" si="34"/>
        <v>1</v>
      </c>
      <c r="CS60" s="172">
        <f t="shared" si="34"/>
        <v>1</v>
      </c>
      <c r="CT60" s="172">
        <f t="shared" si="34"/>
        <v>1</v>
      </c>
      <c r="CU60" s="172">
        <f t="shared" si="34"/>
        <v>1</v>
      </c>
      <c r="DA60" s="172">
        <v>11</v>
      </c>
      <c r="DB60" s="32" t="str">
        <f t="shared" si="38"/>
        <v xml:space="preserve"> </v>
      </c>
      <c r="DD60" s="172">
        <f t="shared" si="17"/>
        <v>1</v>
      </c>
      <c r="DE60" s="172">
        <v>58</v>
      </c>
      <c r="DL60" s="172">
        <f t="shared" si="12"/>
        <v>0</v>
      </c>
      <c r="DM60" s="172">
        <f t="shared" si="13"/>
        <v>1</v>
      </c>
      <c r="DN60" s="172">
        <f t="shared" si="14"/>
        <v>1</v>
      </c>
      <c r="DO60" s="172">
        <f t="shared" si="39"/>
        <v>1</v>
      </c>
      <c r="DP60" s="172">
        <f t="shared" si="39"/>
        <v>1</v>
      </c>
      <c r="DQ60" s="172">
        <f t="shared" si="39"/>
        <v>1</v>
      </c>
      <c r="DR60" s="172">
        <f t="shared" si="39"/>
        <v>1</v>
      </c>
      <c r="DS60" s="172">
        <f t="shared" si="39"/>
        <v>1</v>
      </c>
      <c r="DT60" s="172">
        <f t="shared" si="39"/>
        <v>1</v>
      </c>
      <c r="DU60" s="172">
        <f t="shared" si="39"/>
        <v>1</v>
      </c>
      <c r="DV60" s="172">
        <f t="shared" si="40"/>
        <v>1</v>
      </c>
      <c r="DW60" s="172">
        <f t="shared" si="40"/>
        <v>1</v>
      </c>
      <c r="DX60" s="172">
        <f t="shared" si="40"/>
        <v>1</v>
      </c>
      <c r="DY60" s="172">
        <f t="shared" si="40"/>
        <v>1</v>
      </c>
      <c r="DZ60" s="172">
        <f t="shared" si="40"/>
        <v>1</v>
      </c>
      <c r="EA60" s="172">
        <f t="shared" si="40"/>
        <v>1</v>
      </c>
      <c r="EB60" s="172">
        <f t="shared" si="40"/>
        <v>1</v>
      </c>
      <c r="EC60" s="172">
        <f t="shared" si="40"/>
        <v>1</v>
      </c>
      <c r="ED60" s="172">
        <f t="shared" si="40"/>
        <v>1</v>
      </c>
      <c r="EE60" s="172">
        <f t="shared" si="40"/>
        <v>1</v>
      </c>
      <c r="EF60" s="172">
        <f t="shared" si="40"/>
        <v>1</v>
      </c>
      <c r="EG60" s="172">
        <f t="shared" si="6"/>
        <v>0</v>
      </c>
    </row>
    <row r="61" spans="20:137" x14ac:dyDescent="0.25">
      <c r="T61" s="5"/>
      <c r="U61" s="13"/>
      <c r="V61" s="5"/>
      <c r="W61" s="5" t="str">
        <f t="shared" si="2"/>
        <v/>
      </c>
      <c r="X61" s="5"/>
      <c r="Y61" s="5"/>
      <c r="Z61" s="5"/>
      <c r="CB61" s="172">
        <f t="shared" si="37"/>
        <v>1</v>
      </c>
      <c r="CC61" s="172">
        <f t="shared" si="37"/>
        <v>1</v>
      </c>
      <c r="CD61" s="172">
        <f t="shared" si="37"/>
        <v>1</v>
      </c>
      <c r="CE61" s="172">
        <f t="shared" si="37"/>
        <v>1</v>
      </c>
      <c r="CF61" s="172">
        <f t="shared" si="37"/>
        <v>1</v>
      </c>
      <c r="CG61" s="172">
        <f t="shared" si="37"/>
        <v>1</v>
      </c>
      <c r="CH61" s="172">
        <f t="shared" si="37"/>
        <v>1</v>
      </c>
      <c r="CI61" s="172">
        <f t="shared" si="37"/>
        <v>1</v>
      </c>
      <c r="CJ61" s="172">
        <f t="shared" si="37"/>
        <v>1</v>
      </c>
      <c r="CK61" s="172">
        <f t="shared" si="37"/>
        <v>1</v>
      </c>
      <c r="CL61" s="172">
        <f t="shared" si="37"/>
        <v>1</v>
      </c>
      <c r="CM61" s="172">
        <f t="shared" si="37"/>
        <v>1</v>
      </c>
      <c r="CN61" s="172">
        <f t="shared" si="37"/>
        <v>1</v>
      </c>
      <c r="CO61" s="172">
        <f t="shared" si="37"/>
        <v>1</v>
      </c>
      <c r="CP61" s="172">
        <f t="shared" si="37"/>
        <v>1</v>
      </c>
      <c r="CQ61" s="172">
        <f t="shared" si="34"/>
        <v>1</v>
      </c>
      <c r="CR61" s="172">
        <f t="shared" si="34"/>
        <v>1</v>
      </c>
      <c r="CS61" s="172">
        <f t="shared" si="34"/>
        <v>1</v>
      </c>
      <c r="CT61" s="172">
        <f t="shared" si="34"/>
        <v>1</v>
      </c>
      <c r="CU61" s="172">
        <f t="shared" si="34"/>
        <v>1</v>
      </c>
      <c r="DA61" s="172">
        <v>12</v>
      </c>
      <c r="DB61" s="32" t="str">
        <f t="shared" si="38"/>
        <v xml:space="preserve"> </v>
      </c>
      <c r="DD61" s="172">
        <f t="shared" si="17"/>
        <v>1</v>
      </c>
      <c r="DE61" s="172">
        <v>59</v>
      </c>
      <c r="DL61" s="172">
        <f t="shared" si="12"/>
        <v>0</v>
      </c>
      <c r="DM61" s="172">
        <f t="shared" si="13"/>
        <v>1</v>
      </c>
      <c r="DN61" s="172">
        <f t="shared" si="14"/>
        <v>1</v>
      </c>
      <c r="DO61" s="172">
        <f t="shared" si="39"/>
        <v>1</v>
      </c>
      <c r="DP61" s="172">
        <f t="shared" si="39"/>
        <v>1</v>
      </c>
      <c r="DQ61" s="172">
        <f t="shared" si="39"/>
        <v>1</v>
      </c>
      <c r="DR61" s="172">
        <f t="shared" si="39"/>
        <v>1</v>
      </c>
      <c r="DS61" s="172">
        <f t="shared" si="39"/>
        <v>1</v>
      </c>
      <c r="DT61" s="172">
        <f t="shared" si="39"/>
        <v>1</v>
      </c>
      <c r="DU61" s="172">
        <f t="shared" si="39"/>
        <v>1</v>
      </c>
      <c r="DV61" s="172">
        <f t="shared" si="40"/>
        <v>1</v>
      </c>
      <c r="DW61" s="172">
        <f t="shared" si="40"/>
        <v>1</v>
      </c>
      <c r="DX61" s="172">
        <f t="shared" si="40"/>
        <v>1</v>
      </c>
      <c r="DY61" s="172">
        <f t="shared" si="40"/>
        <v>1</v>
      </c>
      <c r="DZ61" s="172">
        <f t="shared" si="40"/>
        <v>1</v>
      </c>
      <c r="EA61" s="172">
        <f t="shared" si="40"/>
        <v>1</v>
      </c>
      <c r="EB61" s="172">
        <f t="shared" si="40"/>
        <v>1</v>
      </c>
      <c r="EC61" s="172">
        <f t="shared" si="40"/>
        <v>1</v>
      </c>
      <c r="ED61" s="172">
        <f t="shared" si="40"/>
        <v>1</v>
      </c>
      <c r="EE61" s="172">
        <f t="shared" si="40"/>
        <v>1</v>
      </c>
      <c r="EF61" s="172">
        <f t="shared" si="40"/>
        <v>1</v>
      </c>
      <c r="EG61" s="172">
        <f t="shared" si="6"/>
        <v>0</v>
      </c>
    </row>
    <row r="62" spans="20:137" x14ac:dyDescent="0.25">
      <c r="T62" s="5"/>
      <c r="U62" s="13"/>
      <c r="V62" s="5"/>
      <c r="W62" s="5" t="str">
        <f t="shared" si="2"/>
        <v/>
      </c>
      <c r="X62" s="5"/>
      <c r="Y62" s="5"/>
      <c r="Z62" s="5"/>
      <c r="CB62" s="172">
        <f t="shared" si="37"/>
        <v>1</v>
      </c>
      <c r="CC62" s="172">
        <f t="shared" si="37"/>
        <v>1</v>
      </c>
      <c r="CD62" s="172">
        <f t="shared" si="37"/>
        <v>1</v>
      </c>
      <c r="CE62" s="172">
        <f t="shared" si="37"/>
        <v>1</v>
      </c>
      <c r="CF62" s="172">
        <f t="shared" si="37"/>
        <v>1</v>
      </c>
      <c r="CG62" s="172">
        <f t="shared" si="37"/>
        <v>1</v>
      </c>
      <c r="CH62" s="172">
        <f t="shared" si="37"/>
        <v>1</v>
      </c>
      <c r="CI62" s="172">
        <f t="shared" si="37"/>
        <v>1</v>
      </c>
      <c r="CJ62" s="172">
        <f t="shared" si="37"/>
        <v>1</v>
      </c>
      <c r="CK62" s="172">
        <f t="shared" si="37"/>
        <v>1</v>
      </c>
      <c r="CL62" s="172">
        <f t="shared" si="37"/>
        <v>1</v>
      </c>
      <c r="CM62" s="172">
        <f t="shared" si="37"/>
        <v>1</v>
      </c>
      <c r="CN62" s="172">
        <f t="shared" si="37"/>
        <v>1</v>
      </c>
      <c r="CO62" s="172">
        <f t="shared" si="37"/>
        <v>1</v>
      </c>
      <c r="CP62" s="172">
        <f t="shared" si="37"/>
        <v>1</v>
      </c>
      <c r="CQ62" s="172">
        <f t="shared" si="34"/>
        <v>1</v>
      </c>
      <c r="CR62" s="172">
        <f t="shared" si="34"/>
        <v>1</v>
      </c>
      <c r="CS62" s="172">
        <f t="shared" si="34"/>
        <v>1</v>
      </c>
      <c r="CT62" s="172">
        <f t="shared" si="34"/>
        <v>1</v>
      </c>
      <c r="CU62" s="172">
        <f t="shared" si="34"/>
        <v>1</v>
      </c>
      <c r="DB62" s="196" t="str">
        <f>IF(DB49="","","----")</f>
        <v/>
      </c>
      <c r="DD62" s="172">
        <f t="shared" si="17"/>
        <v>1</v>
      </c>
      <c r="DE62" s="172">
        <v>60</v>
      </c>
      <c r="DL62" s="172">
        <f t="shared" si="12"/>
        <v>0</v>
      </c>
      <c r="DM62" s="172">
        <f t="shared" si="13"/>
        <v>1</v>
      </c>
      <c r="DN62" s="172">
        <f t="shared" si="14"/>
        <v>1</v>
      </c>
      <c r="DO62" s="172">
        <f t="shared" si="39"/>
        <v>1</v>
      </c>
      <c r="DP62" s="172">
        <f t="shared" si="39"/>
        <v>1</v>
      </c>
      <c r="DQ62" s="172">
        <f t="shared" si="39"/>
        <v>1</v>
      </c>
      <c r="DR62" s="172">
        <f t="shared" si="39"/>
        <v>1</v>
      </c>
      <c r="DS62" s="172">
        <f t="shared" si="39"/>
        <v>1</v>
      </c>
      <c r="DT62" s="172">
        <f t="shared" si="39"/>
        <v>1</v>
      </c>
      <c r="DU62" s="172">
        <f t="shared" si="39"/>
        <v>1</v>
      </c>
      <c r="DV62" s="172">
        <f t="shared" si="40"/>
        <v>1</v>
      </c>
      <c r="DW62" s="172">
        <f t="shared" si="40"/>
        <v>1</v>
      </c>
      <c r="DX62" s="172">
        <f t="shared" si="40"/>
        <v>1</v>
      </c>
      <c r="DY62" s="172">
        <f t="shared" si="40"/>
        <v>1</v>
      </c>
      <c r="DZ62" s="172">
        <f t="shared" si="40"/>
        <v>1</v>
      </c>
      <c r="EA62" s="172">
        <f t="shared" si="40"/>
        <v>1</v>
      </c>
      <c r="EB62" s="172">
        <f t="shared" si="40"/>
        <v>1</v>
      </c>
      <c r="EC62" s="172">
        <f t="shared" si="40"/>
        <v>1</v>
      </c>
      <c r="ED62" s="172">
        <f t="shared" si="40"/>
        <v>1</v>
      </c>
      <c r="EE62" s="172">
        <f t="shared" si="40"/>
        <v>1</v>
      </c>
      <c r="EF62" s="172">
        <f t="shared" si="40"/>
        <v>1</v>
      </c>
      <c r="EG62" s="172">
        <f t="shared" si="6"/>
        <v>0</v>
      </c>
    </row>
    <row r="63" spans="20:137" x14ac:dyDescent="0.25">
      <c r="T63" s="5"/>
      <c r="U63" s="13"/>
      <c r="V63" s="5"/>
      <c r="W63" s="5" t="str">
        <f t="shared" si="2"/>
        <v/>
      </c>
      <c r="X63" s="5"/>
      <c r="Y63" s="5"/>
      <c r="Z63" s="5"/>
      <c r="CB63" s="172">
        <f t="shared" si="37"/>
        <v>1</v>
      </c>
      <c r="CC63" s="172">
        <f t="shared" si="37"/>
        <v>1</v>
      </c>
      <c r="CD63" s="172">
        <f t="shared" si="37"/>
        <v>1</v>
      </c>
      <c r="CE63" s="172">
        <f t="shared" si="37"/>
        <v>1</v>
      </c>
      <c r="CF63" s="172">
        <f t="shared" si="37"/>
        <v>1</v>
      </c>
      <c r="CG63" s="172">
        <f t="shared" si="37"/>
        <v>1</v>
      </c>
      <c r="CH63" s="172">
        <f t="shared" si="37"/>
        <v>1</v>
      </c>
      <c r="CI63" s="172">
        <f t="shared" si="37"/>
        <v>1</v>
      </c>
      <c r="CJ63" s="172">
        <f t="shared" si="37"/>
        <v>1</v>
      </c>
      <c r="CK63" s="172">
        <f t="shared" si="37"/>
        <v>1</v>
      </c>
      <c r="CL63" s="172">
        <f t="shared" si="37"/>
        <v>1</v>
      </c>
      <c r="CM63" s="172">
        <f t="shared" si="37"/>
        <v>1</v>
      </c>
      <c r="CN63" s="172">
        <f t="shared" si="37"/>
        <v>1</v>
      </c>
      <c r="CO63" s="172">
        <f t="shared" si="37"/>
        <v>1</v>
      </c>
      <c r="CP63" s="172">
        <f t="shared" si="37"/>
        <v>1</v>
      </c>
      <c r="CQ63" s="172">
        <f t="shared" si="34"/>
        <v>1</v>
      </c>
      <c r="CR63" s="172">
        <f t="shared" si="34"/>
        <v>1</v>
      </c>
      <c r="CS63" s="172">
        <f t="shared" si="34"/>
        <v>1</v>
      </c>
      <c r="CT63" s="172">
        <f t="shared" si="34"/>
        <v>1</v>
      </c>
      <c r="CU63" s="172">
        <f t="shared" si="34"/>
        <v>1</v>
      </c>
      <c r="DA63" s="172"/>
      <c r="DB63" s="32" t="str">
        <f>IF(DB64="","",CONCATENATE("Warband ",CZ64," ",DG63))</f>
        <v/>
      </c>
      <c r="DD63" s="172">
        <f t="shared" si="17"/>
        <v>1</v>
      </c>
      <c r="DE63" s="172">
        <v>61</v>
      </c>
      <c r="DG63" s="49" t="str">
        <f>CONCATENATE("   ",DH63,"/",DI63,IF(DH63&gt;DI63," !",""))</f>
        <v xml:space="preserve">   0/12</v>
      </c>
      <c r="DH63" s="172">
        <f t="shared" ref="DH63" si="41">INDEX($CB$1:$CU$1,CZ64)+DJ63</f>
        <v>0</v>
      </c>
      <c r="DI63" s="172">
        <f t="shared" ref="DI63" si="42">IF(OR(DB64=$CW$3,DB64=$CW$4,DB64=$CW$10),0,12)</f>
        <v>12</v>
      </c>
      <c r="DL63" s="172">
        <f t="shared" si="12"/>
        <v>0</v>
      </c>
      <c r="DM63" s="172">
        <f t="shared" si="13"/>
        <v>1</v>
      </c>
      <c r="DN63" s="172">
        <f t="shared" si="14"/>
        <v>1</v>
      </c>
      <c r="DO63" s="172">
        <f t="shared" si="39"/>
        <v>1</v>
      </c>
      <c r="DP63" s="172">
        <f t="shared" si="39"/>
        <v>1</v>
      </c>
      <c r="DQ63" s="172">
        <f t="shared" si="39"/>
        <v>1</v>
      </c>
      <c r="DR63" s="172">
        <f t="shared" si="39"/>
        <v>1</v>
      </c>
      <c r="DS63" s="172">
        <f t="shared" si="39"/>
        <v>1</v>
      </c>
      <c r="DT63" s="172">
        <f t="shared" si="39"/>
        <v>1</v>
      </c>
      <c r="DU63" s="172">
        <f t="shared" si="39"/>
        <v>1</v>
      </c>
      <c r="DV63" s="172">
        <f t="shared" si="40"/>
        <v>1</v>
      </c>
      <c r="DW63" s="172">
        <f t="shared" si="40"/>
        <v>1</v>
      </c>
      <c r="DX63" s="172">
        <f t="shared" si="40"/>
        <v>1</v>
      </c>
      <c r="DY63" s="172">
        <f t="shared" si="40"/>
        <v>1</v>
      </c>
      <c r="DZ63" s="172">
        <f t="shared" si="40"/>
        <v>1</v>
      </c>
      <c r="EA63" s="172">
        <f t="shared" si="40"/>
        <v>1</v>
      </c>
      <c r="EB63" s="172">
        <f t="shared" si="40"/>
        <v>1</v>
      </c>
      <c r="EC63" s="172">
        <f t="shared" si="40"/>
        <v>1</v>
      </c>
      <c r="ED63" s="172">
        <f t="shared" si="40"/>
        <v>1</v>
      </c>
      <c r="EE63" s="172">
        <f t="shared" si="40"/>
        <v>1</v>
      </c>
      <c r="EF63" s="172">
        <f t="shared" si="40"/>
        <v>1</v>
      </c>
      <c r="EG63" s="172">
        <f t="shared" si="6"/>
        <v>0</v>
      </c>
    </row>
    <row r="64" spans="20:137" x14ac:dyDescent="0.25">
      <c r="T64" s="5"/>
      <c r="U64" s="13"/>
      <c r="V64" s="5"/>
      <c r="W64" s="5" t="str">
        <f t="shared" si="2"/>
        <v/>
      </c>
      <c r="X64" s="5"/>
      <c r="Y64" s="5"/>
      <c r="Z64" s="5"/>
      <c r="CB64" s="172">
        <f t="shared" si="37"/>
        <v>1</v>
      </c>
      <c r="CC64" s="172">
        <f t="shared" si="37"/>
        <v>1</v>
      </c>
      <c r="CD64" s="172">
        <f t="shared" si="37"/>
        <v>1</v>
      </c>
      <c r="CE64" s="172">
        <f t="shared" si="37"/>
        <v>1</v>
      </c>
      <c r="CF64" s="172">
        <f t="shared" si="37"/>
        <v>1</v>
      </c>
      <c r="CG64" s="172">
        <f t="shared" si="37"/>
        <v>1</v>
      </c>
      <c r="CH64" s="172">
        <f t="shared" si="37"/>
        <v>1</v>
      </c>
      <c r="CI64" s="172">
        <f t="shared" si="37"/>
        <v>1</v>
      </c>
      <c r="CJ64" s="172">
        <f t="shared" si="37"/>
        <v>1</v>
      </c>
      <c r="CK64" s="172">
        <f t="shared" si="37"/>
        <v>1</v>
      </c>
      <c r="CL64" s="172">
        <f t="shared" si="37"/>
        <v>1</v>
      </c>
      <c r="CM64" s="172">
        <f t="shared" si="37"/>
        <v>1</v>
      </c>
      <c r="CN64" s="172">
        <f t="shared" si="37"/>
        <v>1</v>
      </c>
      <c r="CO64" s="172">
        <f t="shared" si="37"/>
        <v>1</v>
      </c>
      <c r="CP64" s="172">
        <f t="shared" si="37"/>
        <v>1</v>
      </c>
      <c r="CQ64" s="172">
        <f t="shared" si="37"/>
        <v>1</v>
      </c>
      <c r="CR64" s="172">
        <f t="shared" ref="CR64:CU79" si="43">IF(BG63="",CR63,CR63+1)</f>
        <v>1</v>
      </c>
      <c r="CS64" s="172">
        <f t="shared" si="43"/>
        <v>1</v>
      </c>
      <c r="CT64" s="172">
        <f t="shared" si="43"/>
        <v>1</v>
      </c>
      <c r="CU64" s="172">
        <f t="shared" si="43"/>
        <v>1</v>
      </c>
      <c r="CZ64" s="172">
        <v>5</v>
      </c>
      <c r="DA64" s="172" t="s">
        <v>278</v>
      </c>
      <c r="DB64" s="32" t="str">
        <f>T(LOOKUP(CZ64,$DM$1:$EF$1,$DM$2:$EF$2))</f>
        <v/>
      </c>
      <c r="DD64" s="172">
        <f t="shared" si="17"/>
        <v>1</v>
      </c>
      <c r="DE64" s="172">
        <v>62</v>
      </c>
      <c r="DL64" s="172">
        <f t="shared" si="12"/>
        <v>0</v>
      </c>
      <c r="DM64" s="172">
        <f t="shared" si="13"/>
        <v>1</v>
      </c>
      <c r="DN64" s="172">
        <f t="shared" si="14"/>
        <v>1</v>
      </c>
      <c r="DO64" s="172">
        <f t="shared" si="39"/>
        <v>1</v>
      </c>
      <c r="DP64" s="172">
        <f t="shared" si="39"/>
        <v>1</v>
      </c>
      <c r="DQ64" s="172">
        <f t="shared" si="39"/>
        <v>1</v>
      </c>
      <c r="DR64" s="172">
        <f t="shared" si="39"/>
        <v>1</v>
      </c>
      <c r="DS64" s="172">
        <f t="shared" si="39"/>
        <v>1</v>
      </c>
      <c r="DT64" s="172">
        <f t="shared" si="39"/>
        <v>1</v>
      </c>
      <c r="DU64" s="172">
        <f t="shared" si="39"/>
        <v>1</v>
      </c>
      <c r="DV64" s="172">
        <f t="shared" si="40"/>
        <v>1</v>
      </c>
      <c r="DW64" s="172">
        <f t="shared" si="40"/>
        <v>1</v>
      </c>
      <c r="DX64" s="172">
        <f t="shared" si="40"/>
        <v>1</v>
      </c>
      <c r="DY64" s="172">
        <f t="shared" si="40"/>
        <v>1</v>
      </c>
      <c r="DZ64" s="172">
        <f t="shared" si="40"/>
        <v>1</v>
      </c>
      <c r="EA64" s="172">
        <f t="shared" si="40"/>
        <v>1</v>
      </c>
      <c r="EB64" s="172">
        <f t="shared" si="40"/>
        <v>1</v>
      </c>
      <c r="EC64" s="172">
        <f t="shared" si="40"/>
        <v>1</v>
      </c>
      <c r="ED64" s="172">
        <f t="shared" si="40"/>
        <v>1</v>
      </c>
      <c r="EE64" s="172">
        <f t="shared" si="40"/>
        <v>1</v>
      </c>
      <c r="EF64" s="172">
        <f t="shared" si="40"/>
        <v>1</v>
      </c>
      <c r="EG64" s="172">
        <f t="shared" si="6"/>
        <v>0</v>
      </c>
    </row>
    <row r="65" spans="20:137" x14ac:dyDescent="0.25">
      <c r="T65" s="5"/>
      <c r="U65" s="13"/>
      <c r="V65" s="5"/>
      <c r="W65" s="5" t="str">
        <f t="shared" si="2"/>
        <v/>
      </c>
      <c r="X65" s="5"/>
      <c r="Y65" s="5"/>
      <c r="Z65" s="5"/>
      <c r="CB65" s="172">
        <f t="shared" ref="CB65:CQ80" si="44">IF(AQ64="",CB64,CB64+1)</f>
        <v>1</v>
      </c>
      <c r="CC65" s="172">
        <f t="shared" si="44"/>
        <v>1</v>
      </c>
      <c r="CD65" s="172">
        <f t="shared" si="44"/>
        <v>1</v>
      </c>
      <c r="CE65" s="172">
        <f t="shared" si="44"/>
        <v>1</v>
      </c>
      <c r="CF65" s="172">
        <f t="shared" si="44"/>
        <v>1</v>
      </c>
      <c r="CG65" s="172">
        <f t="shared" si="44"/>
        <v>1</v>
      </c>
      <c r="CH65" s="172">
        <f t="shared" si="44"/>
        <v>1</v>
      </c>
      <c r="CI65" s="172">
        <f t="shared" si="44"/>
        <v>1</v>
      </c>
      <c r="CJ65" s="172">
        <f t="shared" si="44"/>
        <v>1</v>
      </c>
      <c r="CK65" s="172">
        <f t="shared" si="44"/>
        <v>1</v>
      </c>
      <c r="CL65" s="172">
        <f t="shared" si="44"/>
        <v>1</v>
      </c>
      <c r="CM65" s="172">
        <f t="shared" si="44"/>
        <v>1</v>
      </c>
      <c r="CN65" s="172">
        <f t="shared" si="44"/>
        <v>1</v>
      </c>
      <c r="CO65" s="172">
        <f t="shared" si="44"/>
        <v>1</v>
      </c>
      <c r="CP65" s="172">
        <f t="shared" si="44"/>
        <v>1</v>
      </c>
      <c r="CQ65" s="172">
        <f t="shared" si="44"/>
        <v>1</v>
      </c>
      <c r="CR65" s="172">
        <f t="shared" si="43"/>
        <v>1</v>
      </c>
      <c r="CS65" s="172">
        <f t="shared" si="43"/>
        <v>1</v>
      </c>
      <c r="CT65" s="172">
        <f t="shared" si="43"/>
        <v>1</v>
      </c>
      <c r="CU65" s="172">
        <f t="shared" si="43"/>
        <v>1</v>
      </c>
      <c r="DA65" s="172">
        <v>1</v>
      </c>
      <c r="DB65" s="32" t="str">
        <f t="shared" ref="DB65:DB76" si="45">T(CONCATENATE(LOOKUP(DA65,CF$3:CF$80,AU$3:AU$80)," ",LOOKUP(DA65,CF$3:CF$80,$CA$3:$CA$80)))</f>
        <v xml:space="preserve"> </v>
      </c>
      <c r="DD65" s="172">
        <f t="shared" si="17"/>
        <v>1</v>
      </c>
      <c r="DE65" s="172">
        <v>63</v>
      </c>
      <c r="DL65" s="172">
        <f t="shared" si="12"/>
        <v>0</v>
      </c>
      <c r="DM65" s="172">
        <f t="shared" si="13"/>
        <v>1</v>
      </c>
      <c r="DN65" s="172">
        <f t="shared" si="14"/>
        <v>1</v>
      </c>
      <c r="DO65" s="172">
        <f t="shared" si="39"/>
        <v>1</v>
      </c>
      <c r="DP65" s="172">
        <f t="shared" si="39"/>
        <v>1</v>
      </c>
      <c r="DQ65" s="172">
        <f t="shared" si="39"/>
        <v>1</v>
      </c>
      <c r="DR65" s="172">
        <f t="shared" si="39"/>
        <v>1</v>
      </c>
      <c r="DS65" s="172">
        <f t="shared" si="39"/>
        <v>1</v>
      </c>
      <c r="DT65" s="172">
        <f t="shared" si="39"/>
        <v>1</v>
      </c>
      <c r="DU65" s="172">
        <f t="shared" si="39"/>
        <v>1</v>
      </c>
      <c r="DV65" s="172">
        <f t="shared" si="40"/>
        <v>1</v>
      </c>
      <c r="DW65" s="172">
        <f t="shared" si="40"/>
        <v>1</v>
      </c>
      <c r="DX65" s="172">
        <f t="shared" si="40"/>
        <v>1</v>
      </c>
      <c r="DY65" s="172">
        <f t="shared" si="40"/>
        <v>1</v>
      </c>
      <c r="DZ65" s="172">
        <f t="shared" si="40"/>
        <v>1</v>
      </c>
      <c r="EA65" s="172">
        <f t="shared" si="40"/>
        <v>1</v>
      </c>
      <c r="EB65" s="172">
        <f t="shared" si="40"/>
        <v>1</v>
      </c>
      <c r="EC65" s="172">
        <f t="shared" si="40"/>
        <v>1</v>
      </c>
      <c r="ED65" s="172">
        <f t="shared" si="40"/>
        <v>1</v>
      </c>
      <c r="EE65" s="172">
        <f t="shared" si="40"/>
        <v>1</v>
      </c>
      <c r="EF65" s="172">
        <f t="shared" si="40"/>
        <v>1</v>
      </c>
      <c r="EG65" s="172">
        <f t="shared" si="6"/>
        <v>0</v>
      </c>
    </row>
    <row r="66" spans="20:137" x14ac:dyDescent="0.25">
      <c r="T66" s="5"/>
      <c r="U66" s="13"/>
      <c r="V66" s="5"/>
      <c r="W66" s="5" t="str">
        <f t="shared" si="2"/>
        <v/>
      </c>
      <c r="X66" s="5"/>
      <c r="Y66" s="5"/>
      <c r="Z66" s="5"/>
      <c r="CB66" s="172">
        <f t="shared" si="44"/>
        <v>1</v>
      </c>
      <c r="CC66" s="172">
        <f t="shared" si="44"/>
        <v>1</v>
      </c>
      <c r="CD66" s="172">
        <f t="shared" si="44"/>
        <v>1</v>
      </c>
      <c r="CE66" s="172">
        <f t="shared" si="44"/>
        <v>1</v>
      </c>
      <c r="CF66" s="172">
        <f t="shared" si="44"/>
        <v>1</v>
      </c>
      <c r="CG66" s="172">
        <f t="shared" si="44"/>
        <v>1</v>
      </c>
      <c r="CH66" s="172">
        <f t="shared" si="44"/>
        <v>1</v>
      </c>
      <c r="CI66" s="172">
        <f t="shared" si="44"/>
        <v>1</v>
      </c>
      <c r="CJ66" s="172">
        <f t="shared" si="44"/>
        <v>1</v>
      </c>
      <c r="CK66" s="172">
        <f t="shared" si="44"/>
        <v>1</v>
      </c>
      <c r="CL66" s="172">
        <f t="shared" si="44"/>
        <v>1</v>
      </c>
      <c r="CM66" s="172">
        <f t="shared" si="44"/>
        <v>1</v>
      </c>
      <c r="CN66" s="172">
        <f t="shared" si="44"/>
        <v>1</v>
      </c>
      <c r="CO66" s="172">
        <f t="shared" si="44"/>
        <v>1</v>
      </c>
      <c r="CP66" s="172">
        <f t="shared" si="44"/>
        <v>1</v>
      </c>
      <c r="CQ66" s="172">
        <f t="shared" si="44"/>
        <v>1</v>
      </c>
      <c r="CR66" s="172">
        <f t="shared" si="43"/>
        <v>1</v>
      </c>
      <c r="CS66" s="172">
        <f t="shared" si="43"/>
        <v>1</v>
      </c>
      <c r="CT66" s="172">
        <f t="shared" si="43"/>
        <v>1</v>
      </c>
      <c r="CU66" s="172">
        <f t="shared" si="43"/>
        <v>1</v>
      </c>
      <c r="DA66" s="172">
        <v>2</v>
      </c>
      <c r="DB66" s="32" t="str">
        <f t="shared" si="45"/>
        <v xml:space="preserve"> </v>
      </c>
      <c r="DD66" s="172">
        <f t="shared" si="17"/>
        <v>1</v>
      </c>
      <c r="DE66" s="172">
        <v>64</v>
      </c>
      <c r="DL66" s="172">
        <f t="shared" si="12"/>
        <v>0</v>
      </c>
      <c r="DM66" s="172">
        <f t="shared" si="13"/>
        <v>1</v>
      </c>
      <c r="DN66" s="172">
        <f t="shared" si="14"/>
        <v>1</v>
      </c>
      <c r="DO66" s="172">
        <f t="shared" si="39"/>
        <v>1</v>
      </c>
      <c r="DP66" s="172">
        <f t="shared" si="39"/>
        <v>1</v>
      </c>
      <c r="DQ66" s="172">
        <f t="shared" si="39"/>
        <v>1</v>
      </c>
      <c r="DR66" s="172">
        <f t="shared" si="39"/>
        <v>1</v>
      </c>
      <c r="DS66" s="172">
        <f t="shared" si="39"/>
        <v>1</v>
      </c>
      <c r="DT66" s="172">
        <f t="shared" si="39"/>
        <v>1</v>
      </c>
      <c r="DU66" s="172">
        <f t="shared" si="39"/>
        <v>1</v>
      </c>
      <c r="DV66" s="172">
        <f t="shared" si="40"/>
        <v>1</v>
      </c>
      <c r="DW66" s="172">
        <f t="shared" si="40"/>
        <v>1</v>
      </c>
      <c r="DX66" s="172">
        <f t="shared" si="40"/>
        <v>1</v>
      </c>
      <c r="DY66" s="172">
        <f t="shared" si="40"/>
        <v>1</v>
      </c>
      <c r="DZ66" s="172">
        <f t="shared" si="40"/>
        <v>1</v>
      </c>
      <c r="EA66" s="172">
        <f t="shared" si="40"/>
        <v>1</v>
      </c>
      <c r="EB66" s="172">
        <f t="shared" si="40"/>
        <v>1</v>
      </c>
      <c r="EC66" s="172">
        <f t="shared" si="40"/>
        <v>1</v>
      </c>
      <c r="ED66" s="172">
        <f t="shared" si="40"/>
        <v>1</v>
      </c>
      <c r="EE66" s="172">
        <f t="shared" si="40"/>
        <v>1</v>
      </c>
      <c r="EF66" s="172">
        <f t="shared" si="40"/>
        <v>1</v>
      </c>
      <c r="EG66" s="172">
        <f t="shared" si="6"/>
        <v>0</v>
      </c>
    </row>
    <row r="67" spans="20:137" x14ac:dyDescent="0.25">
      <c r="T67" s="5"/>
      <c r="U67" s="13"/>
      <c r="V67" s="5"/>
      <c r="W67" s="5" t="str">
        <f t="shared" ref="W67:W80" si="46">T(LOOKUP(DE67,$DD$3:$DD$302,$DB$3:$DB$302))</f>
        <v/>
      </c>
      <c r="X67" s="5"/>
      <c r="Y67" s="5"/>
      <c r="Z67" s="5"/>
      <c r="CB67" s="172">
        <f t="shared" si="44"/>
        <v>1</v>
      </c>
      <c r="CC67" s="172">
        <f t="shared" si="44"/>
        <v>1</v>
      </c>
      <c r="CD67" s="172">
        <f t="shared" si="44"/>
        <v>1</v>
      </c>
      <c r="CE67" s="172">
        <f t="shared" si="44"/>
        <v>1</v>
      </c>
      <c r="CF67" s="172">
        <f t="shared" si="44"/>
        <v>1</v>
      </c>
      <c r="CG67" s="172">
        <f t="shared" si="44"/>
        <v>1</v>
      </c>
      <c r="CH67" s="172">
        <f t="shared" si="44"/>
        <v>1</v>
      </c>
      <c r="CI67" s="172">
        <f t="shared" si="44"/>
        <v>1</v>
      </c>
      <c r="CJ67" s="172">
        <f t="shared" si="44"/>
        <v>1</v>
      </c>
      <c r="CK67" s="172">
        <f t="shared" si="44"/>
        <v>1</v>
      </c>
      <c r="CL67" s="172">
        <f t="shared" si="44"/>
        <v>1</v>
      </c>
      <c r="CM67" s="172">
        <f t="shared" si="44"/>
        <v>1</v>
      </c>
      <c r="CN67" s="172">
        <f t="shared" si="44"/>
        <v>1</v>
      </c>
      <c r="CO67" s="172">
        <f t="shared" si="44"/>
        <v>1</v>
      </c>
      <c r="CP67" s="172">
        <f t="shared" si="44"/>
        <v>1</v>
      </c>
      <c r="CQ67" s="172">
        <f t="shared" si="44"/>
        <v>1</v>
      </c>
      <c r="CR67" s="172">
        <f t="shared" si="43"/>
        <v>1</v>
      </c>
      <c r="CS67" s="172">
        <f t="shared" si="43"/>
        <v>1</v>
      </c>
      <c r="CT67" s="172">
        <f t="shared" si="43"/>
        <v>1</v>
      </c>
      <c r="CU67" s="172">
        <f t="shared" si="43"/>
        <v>1</v>
      </c>
      <c r="DA67" s="172">
        <v>3</v>
      </c>
      <c r="DB67" s="32" t="str">
        <f t="shared" si="45"/>
        <v xml:space="preserve"> </v>
      </c>
      <c r="DD67" s="172">
        <f t="shared" si="17"/>
        <v>1</v>
      </c>
      <c r="DE67" s="172">
        <v>65</v>
      </c>
      <c r="DL67" s="172">
        <f t="shared" si="12"/>
        <v>0</v>
      </c>
      <c r="DM67" s="172">
        <f t="shared" si="13"/>
        <v>1</v>
      </c>
      <c r="DN67" s="172">
        <f t="shared" si="14"/>
        <v>1</v>
      </c>
      <c r="DO67" s="172">
        <f t="shared" si="39"/>
        <v>1</v>
      </c>
      <c r="DP67" s="172">
        <f t="shared" si="39"/>
        <v>1</v>
      </c>
      <c r="DQ67" s="172">
        <f t="shared" si="39"/>
        <v>1</v>
      </c>
      <c r="DR67" s="172">
        <f t="shared" si="39"/>
        <v>1</v>
      </c>
      <c r="DS67" s="172">
        <f t="shared" si="39"/>
        <v>1</v>
      </c>
      <c r="DT67" s="172">
        <f t="shared" si="39"/>
        <v>1</v>
      </c>
      <c r="DU67" s="172">
        <f t="shared" si="39"/>
        <v>1</v>
      </c>
      <c r="DV67" s="172">
        <f t="shared" si="40"/>
        <v>1</v>
      </c>
      <c r="DW67" s="172">
        <f t="shared" si="40"/>
        <v>1</v>
      </c>
      <c r="DX67" s="172">
        <f t="shared" si="40"/>
        <v>1</v>
      </c>
      <c r="DY67" s="172">
        <f t="shared" si="40"/>
        <v>1</v>
      </c>
      <c r="DZ67" s="172">
        <f t="shared" si="40"/>
        <v>1</v>
      </c>
      <c r="EA67" s="172">
        <f t="shared" si="40"/>
        <v>1</v>
      </c>
      <c r="EB67" s="172">
        <f t="shared" si="40"/>
        <v>1</v>
      </c>
      <c r="EC67" s="172">
        <f t="shared" si="40"/>
        <v>1</v>
      </c>
      <c r="ED67" s="172">
        <f t="shared" si="40"/>
        <v>1</v>
      </c>
      <c r="EE67" s="172">
        <f t="shared" si="40"/>
        <v>1</v>
      </c>
      <c r="EF67" s="172">
        <f t="shared" si="40"/>
        <v>1</v>
      </c>
      <c r="EG67" s="172">
        <f t="shared" ref="EG67:EG80" si="47">IF(CX67=0,0,SUBSTITUTE(SUBSTITUTE(SUBSTITUTE(SUBSTITUTE(SUBSTITUTE(SUBSTITUTE(SUBSTITUTE(SUBSTITUTE($CX67,"12",""),"13",""),"14",""),"15",""),"16",""),"17",""),"18",""),"19",""))</f>
        <v>0</v>
      </c>
    </row>
    <row r="68" spans="20:137" x14ac:dyDescent="0.25">
      <c r="T68" s="5"/>
      <c r="U68" s="13"/>
      <c r="V68" s="5"/>
      <c r="W68" s="5" t="str">
        <f t="shared" si="46"/>
        <v/>
      </c>
      <c r="X68" s="5"/>
      <c r="Y68" s="5"/>
      <c r="Z68" s="5"/>
      <c r="CB68" s="172">
        <f t="shared" si="44"/>
        <v>1</v>
      </c>
      <c r="CC68" s="172">
        <f t="shared" si="44"/>
        <v>1</v>
      </c>
      <c r="CD68" s="172">
        <f t="shared" si="44"/>
        <v>1</v>
      </c>
      <c r="CE68" s="172">
        <f t="shared" si="44"/>
        <v>1</v>
      </c>
      <c r="CF68" s="172">
        <f t="shared" si="44"/>
        <v>1</v>
      </c>
      <c r="CG68" s="172">
        <f t="shared" si="44"/>
        <v>1</v>
      </c>
      <c r="CH68" s="172">
        <f t="shared" si="44"/>
        <v>1</v>
      </c>
      <c r="CI68" s="172">
        <f t="shared" si="44"/>
        <v>1</v>
      </c>
      <c r="CJ68" s="172">
        <f t="shared" si="44"/>
        <v>1</v>
      </c>
      <c r="CK68" s="172">
        <f t="shared" si="44"/>
        <v>1</v>
      </c>
      <c r="CL68" s="172">
        <f t="shared" si="44"/>
        <v>1</v>
      </c>
      <c r="CM68" s="172">
        <f t="shared" si="44"/>
        <v>1</v>
      </c>
      <c r="CN68" s="172">
        <f t="shared" si="44"/>
        <v>1</v>
      </c>
      <c r="CO68" s="172">
        <f t="shared" si="44"/>
        <v>1</v>
      </c>
      <c r="CP68" s="172">
        <f t="shared" si="44"/>
        <v>1</v>
      </c>
      <c r="CQ68" s="172">
        <f t="shared" si="44"/>
        <v>1</v>
      </c>
      <c r="CR68" s="172">
        <f t="shared" si="43"/>
        <v>1</v>
      </c>
      <c r="CS68" s="172">
        <f t="shared" si="43"/>
        <v>1</v>
      </c>
      <c r="CT68" s="172">
        <f t="shared" si="43"/>
        <v>1</v>
      </c>
      <c r="CU68" s="172">
        <f t="shared" si="43"/>
        <v>1</v>
      </c>
      <c r="DA68" s="172">
        <v>4</v>
      </c>
      <c r="DB68" s="32" t="str">
        <f t="shared" si="45"/>
        <v xml:space="preserve"> </v>
      </c>
      <c r="DD68" s="172">
        <f t="shared" si="17"/>
        <v>1</v>
      </c>
      <c r="DE68" s="172">
        <v>66</v>
      </c>
      <c r="DL68" s="172">
        <f t="shared" ref="DL68:DL79" si="48">SUM(DM69:EF69)-SUM(DM68:EF68)</f>
        <v>0</v>
      </c>
      <c r="DM68" s="172">
        <f t="shared" ref="DM68:DM80" si="49">IF(OR(CX67=0,ISERROR(SEARCH(DM$1,SUBSTITUTE(SUBSTITUTE($EG67,"10",""),"11","")))),DM67,DM67+1)</f>
        <v>1</v>
      </c>
      <c r="DN68" s="172">
        <f t="shared" ref="DN68:DN80" si="50">IF(OR(CX67=0,ISERROR(SEARCH(DN$1,SUBSTITUTE(SUBSTITUTE($CX67,"12",""),"20","")))),DN67,DN67+1)</f>
        <v>1</v>
      </c>
      <c r="DO68" s="172">
        <f t="shared" ref="DO68:DU80" si="51">IF(OR($CX67=0,ISERROR(SEARCH(DO$1,SUBSTITUTE($CX67,DY$1,"")))),DO67,DO67+1)</f>
        <v>1</v>
      </c>
      <c r="DP68" s="172">
        <f t="shared" si="51"/>
        <v>1</v>
      </c>
      <c r="DQ68" s="172">
        <f t="shared" si="51"/>
        <v>1</v>
      </c>
      <c r="DR68" s="172">
        <f t="shared" si="51"/>
        <v>1</v>
      </c>
      <c r="DS68" s="172">
        <f t="shared" si="51"/>
        <v>1</v>
      </c>
      <c r="DT68" s="172">
        <f t="shared" si="51"/>
        <v>1</v>
      </c>
      <c r="DU68" s="172">
        <f t="shared" si="51"/>
        <v>1</v>
      </c>
      <c r="DV68" s="172">
        <f t="shared" si="40"/>
        <v>1</v>
      </c>
      <c r="DW68" s="172">
        <f t="shared" si="40"/>
        <v>1</v>
      </c>
      <c r="DX68" s="172">
        <f t="shared" si="40"/>
        <v>1</v>
      </c>
      <c r="DY68" s="172">
        <f t="shared" si="40"/>
        <v>1</v>
      </c>
      <c r="DZ68" s="172">
        <f t="shared" si="40"/>
        <v>1</v>
      </c>
      <c r="EA68" s="172">
        <f t="shared" si="40"/>
        <v>1</v>
      </c>
      <c r="EB68" s="172">
        <f t="shared" si="40"/>
        <v>1</v>
      </c>
      <c r="EC68" s="172">
        <f t="shared" si="40"/>
        <v>1</v>
      </c>
      <c r="ED68" s="172">
        <f t="shared" si="40"/>
        <v>1</v>
      </c>
      <c r="EE68" s="172">
        <f t="shared" si="40"/>
        <v>1</v>
      </c>
      <c r="EF68" s="172">
        <f t="shared" si="40"/>
        <v>1</v>
      </c>
      <c r="EG68" s="172">
        <f t="shared" si="47"/>
        <v>0</v>
      </c>
    </row>
    <row r="69" spans="20:137" x14ac:dyDescent="0.25">
      <c r="T69" s="5"/>
      <c r="U69" s="13"/>
      <c r="V69" s="5"/>
      <c r="W69" s="5" t="str">
        <f t="shared" si="46"/>
        <v/>
      </c>
      <c r="X69" s="5"/>
      <c r="Y69" s="5"/>
      <c r="Z69" s="5"/>
      <c r="CB69" s="172">
        <f t="shared" si="44"/>
        <v>1</v>
      </c>
      <c r="CC69" s="172">
        <f t="shared" si="44"/>
        <v>1</v>
      </c>
      <c r="CD69" s="172">
        <f t="shared" si="44"/>
        <v>1</v>
      </c>
      <c r="CE69" s="172">
        <f t="shared" si="44"/>
        <v>1</v>
      </c>
      <c r="CF69" s="172">
        <f t="shared" si="44"/>
        <v>1</v>
      </c>
      <c r="CG69" s="172">
        <f t="shared" si="44"/>
        <v>1</v>
      </c>
      <c r="CH69" s="172">
        <f t="shared" si="44"/>
        <v>1</v>
      </c>
      <c r="CI69" s="172">
        <f t="shared" si="44"/>
        <v>1</v>
      </c>
      <c r="CJ69" s="172">
        <f t="shared" si="44"/>
        <v>1</v>
      </c>
      <c r="CK69" s="172">
        <f t="shared" si="44"/>
        <v>1</v>
      </c>
      <c r="CL69" s="172">
        <f t="shared" si="44"/>
        <v>1</v>
      </c>
      <c r="CM69" s="172">
        <f t="shared" si="44"/>
        <v>1</v>
      </c>
      <c r="CN69" s="172">
        <f t="shared" si="44"/>
        <v>1</v>
      </c>
      <c r="CO69" s="172">
        <f t="shared" si="44"/>
        <v>1</v>
      </c>
      <c r="CP69" s="172">
        <f t="shared" si="44"/>
        <v>1</v>
      </c>
      <c r="CQ69" s="172">
        <f t="shared" si="44"/>
        <v>1</v>
      </c>
      <c r="CR69" s="172">
        <f t="shared" si="43"/>
        <v>1</v>
      </c>
      <c r="CS69" s="172">
        <f t="shared" si="43"/>
        <v>1</v>
      </c>
      <c r="CT69" s="172">
        <f t="shared" si="43"/>
        <v>1</v>
      </c>
      <c r="CU69" s="172">
        <f t="shared" si="43"/>
        <v>1</v>
      </c>
      <c r="DA69" s="172">
        <v>5</v>
      </c>
      <c r="DB69" s="32" t="str">
        <f t="shared" si="45"/>
        <v xml:space="preserve"> </v>
      </c>
      <c r="DD69" s="172">
        <f t="shared" ref="DD69:DD132" si="52">IF(OR(DB68="",DB68=" "),DD68,DD68+1)</f>
        <v>1</v>
      </c>
      <c r="DE69" s="172">
        <v>67</v>
      </c>
      <c r="DL69" s="172">
        <f t="shared" si="48"/>
        <v>0</v>
      </c>
      <c r="DM69" s="172">
        <f t="shared" si="49"/>
        <v>1</v>
      </c>
      <c r="DN69" s="172">
        <f t="shared" si="50"/>
        <v>1</v>
      </c>
      <c r="DO69" s="172">
        <f t="shared" si="51"/>
        <v>1</v>
      </c>
      <c r="DP69" s="172">
        <f t="shared" si="51"/>
        <v>1</v>
      </c>
      <c r="DQ69" s="172">
        <f t="shared" si="51"/>
        <v>1</v>
      </c>
      <c r="DR69" s="172">
        <f t="shared" si="51"/>
        <v>1</v>
      </c>
      <c r="DS69" s="172">
        <f t="shared" si="51"/>
        <v>1</v>
      </c>
      <c r="DT69" s="172">
        <f t="shared" si="51"/>
        <v>1</v>
      </c>
      <c r="DU69" s="172">
        <f t="shared" si="51"/>
        <v>1</v>
      </c>
      <c r="DV69" s="172">
        <f t="shared" ref="DV69:EF80" si="53">IF(OR($CX68=0,ISERROR(SEARCH(DV$1,$CX68))),DV68,DV68+1)</f>
        <v>1</v>
      </c>
      <c r="DW69" s="172">
        <f t="shared" si="53"/>
        <v>1</v>
      </c>
      <c r="DX69" s="172">
        <f t="shared" si="53"/>
        <v>1</v>
      </c>
      <c r="DY69" s="172">
        <f t="shared" si="53"/>
        <v>1</v>
      </c>
      <c r="DZ69" s="172">
        <f t="shared" si="53"/>
        <v>1</v>
      </c>
      <c r="EA69" s="172">
        <f t="shared" si="53"/>
        <v>1</v>
      </c>
      <c r="EB69" s="172">
        <f t="shared" si="53"/>
        <v>1</v>
      </c>
      <c r="EC69" s="172">
        <f t="shared" si="53"/>
        <v>1</v>
      </c>
      <c r="ED69" s="172">
        <f t="shared" si="53"/>
        <v>1</v>
      </c>
      <c r="EE69" s="172">
        <f t="shared" si="53"/>
        <v>1</v>
      </c>
      <c r="EF69" s="172">
        <f t="shared" si="53"/>
        <v>1</v>
      </c>
      <c r="EG69" s="172">
        <f t="shared" si="47"/>
        <v>0</v>
      </c>
    </row>
    <row r="70" spans="20:137" x14ac:dyDescent="0.25">
      <c r="T70" s="5"/>
      <c r="U70" s="13"/>
      <c r="V70" s="5"/>
      <c r="W70" s="5" t="str">
        <f t="shared" si="46"/>
        <v/>
      </c>
      <c r="X70" s="5"/>
      <c r="Y70" s="5"/>
      <c r="Z70" s="5"/>
      <c r="CB70" s="172">
        <f t="shared" si="44"/>
        <v>1</v>
      </c>
      <c r="CC70" s="172">
        <f t="shared" si="44"/>
        <v>1</v>
      </c>
      <c r="CD70" s="172">
        <f t="shared" si="44"/>
        <v>1</v>
      </c>
      <c r="CE70" s="172">
        <f t="shared" si="44"/>
        <v>1</v>
      </c>
      <c r="CF70" s="172">
        <f t="shared" si="44"/>
        <v>1</v>
      </c>
      <c r="CG70" s="172">
        <f t="shared" si="44"/>
        <v>1</v>
      </c>
      <c r="CH70" s="172">
        <f t="shared" si="44"/>
        <v>1</v>
      </c>
      <c r="CI70" s="172">
        <f t="shared" si="44"/>
        <v>1</v>
      </c>
      <c r="CJ70" s="172">
        <f t="shared" si="44"/>
        <v>1</v>
      </c>
      <c r="CK70" s="172">
        <f t="shared" si="44"/>
        <v>1</v>
      </c>
      <c r="CL70" s="172">
        <f t="shared" si="44"/>
        <v>1</v>
      </c>
      <c r="CM70" s="172">
        <f t="shared" si="44"/>
        <v>1</v>
      </c>
      <c r="CN70" s="172">
        <f t="shared" si="44"/>
        <v>1</v>
      </c>
      <c r="CO70" s="172">
        <f t="shared" si="44"/>
        <v>1</v>
      </c>
      <c r="CP70" s="172">
        <f t="shared" si="44"/>
        <v>1</v>
      </c>
      <c r="CQ70" s="172">
        <f t="shared" si="44"/>
        <v>1</v>
      </c>
      <c r="CR70" s="172">
        <f t="shared" si="43"/>
        <v>1</v>
      </c>
      <c r="CS70" s="172">
        <f t="shared" si="43"/>
        <v>1</v>
      </c>
      <c r="CT70" s="172">
        <f t="shared" si="43"/>
        <v>1</v>
      </c>
      <c r="CU70" s="172">
        <f t="shared" si="43"/>
        <v>1</v>
      </c>
      <c r="DA70" s="172">
        <v>6</v>
      </c>
      <c r="DB70" s="32" t="str">
        <f t="shared" si="45"/>
        <v xml:space="preserve"> </v>
      </c>
      <c r="DD70" s="172">
        <f t="shared" si="52"/>
        <v>1</v>
      </c>
      <c r="DE70" s="172">
        <v>68</v>
      </c>
      <c r="DL70" s="172">
        <f t="shared" si="48"/>
        <v>0</v>
      </c>
      <c r="DM70" s="172">
        <f t="shared" si="49"/>
        <v>1</v>
      </c>
      <c r="DN70" s="172">
        <f t="shared" si="50"/>
        <v>1</v>
      </c>
      <c r="DO70" s="172">
        <f t="shared" si="51"/>
        <v>1</v>
      </c>
      <c r="DP70" s="172">
        <f t="shared" si="51"/>
        <v>1</v>
      </c>
      <c r="DQ70" s="172">
        <f t="shared" si="51"/>
        <v>1</v>
      </c>
      <c r="DR70" s="172">
        <f t="shared" si="51"/>
        <v>1</v>
      </c>
      <c r="DS70" s="172">
        <f t="shared" si="51"/>
        <v>1</v>
      </c>
      <c r="DT70" s="172">
        <f t="shared" si="51"/>
        <v>1</v>
      </c>
      <c r="DU70" s="172">
        <f t="shared" si="51"/>
        <v>1</v>
      </c>
      <c r="DV70" s="172">
        <f t="shared" si="53"/>
        <v>1</v>
      </c>
      <c r="DW70" s="172">
        <f t="shared" si="53"/>
        <v>1</v>
      </c>
      <c r="DX70" s="172">
        <f t="shared" si="53"/>
        <v>1</v>
      </c>
      <c r="DY70" s="172">
        <f t="shared" si="53"/>
        <v>1</v>
      </c>
      <c r="DZ70" s="172">
        <f t="shared" si="53"/>
        <v>1</v>
      </c>
      <c r="EA70" s="172">
        <f t="shared" si="53"/>
        <v>1</v>
      </c>
      <c r="EB70" s="172">
        <f t="shared" si="53"/>
        <v>1</v>
      </c>
      <c r="EC70" s="172">
        <f t="shared" si="53"/>
        <v>1</v>
      </c>
      <c r="ED70" s="172">
        <f t="shared" si="53"/>
        <v>1</v>
      </c>
      <c r="EE70" s="172">
        <f t="shared" si="53"/>
        <v>1</v>
      </c>
      <c r="EF70" s="172">
        <f t="shared" si="53"/>
        <v>1</v>
      </c>
      <c r="EG70" s="172">
        <f t="shared" si="47"/>
        <v>0</v>
      </c>
    </row>
    <row r="71" spans="20:137" x14ac:dyDescent="0.25">
      <c r="T71" s="5"/>
      <c r="U71" s="13"/>
      <c r="V71" s="5"/>
      <c r="W71" s="5" t="str">
        <f t="shared" si="46"/>
        <v/>
      </c>
      <c r="X71" s="5"/>
      <c r="Y71" s="5"/>
      <c r="Z71" s="5"/>
      <c r="CB71" s="172">
        <f t="shared" si="44"/>
        <v>1</v>
      </c>
      <c r="CC71" s="172">
        <f t="shared" si="44"/>
        <v>1</v>
      </c>
      <c r="CD71" s="172">
        <f t="shared" si="44"/>
        <v>1</v>
      </c>
      <c r="CE71" s="172">
        <f t="shared" si="44"/>
        <v>1</v>
      </c>
      <c r="CF71" s="172">
        <f t="shared" si="44"/>
        <v>1</v>
      </c>
      <c r="CG71" s="172">
        <f t="shared" si="44"/>
        <v>1</v>
      </c>
      <c r="CH71" s="172">
        <f t="shared" si="44"/>
        <v>1</v>
      </c>
      <c r="CI71" s="172">
        <f t="shared" si="44"/>
        <v>1</v>
      </c>
      <c r="CJ71" s="172">
        <f t="shared" si="44"/>
        <v>1</v>
      </c>
      <c r="CK71" s="172">
        <f t="shared" si="44"/>
        <v>1</v>
      </c>
      <c r="CL71" s="172">
        <f t="shared" si="44"/>
        <v>1</v>
      </c>
      <c r="CM71" s="172">
        <f t="shared" si="44"/>
        <v>1</v>
      </c>
      <c r="CN71" s="172">
        <f t="shared" si="44"/>
        <v>1</v>
      </c>
      <c r="CO71" s="172">
        <f t="shared" si="44"/>
        <v>1</v>
      </c>
      <c r="CP71" s="172">
        <f t="shared" si="44"/>
        <v>1</v>
      </c>
      <c r="CQ71" s="172">
        <f t="shared" si="44"/>
        <v>1</v>
      </c>
      <c r="CR71" s="172">
        <f t="shared" si="43"/>
        <v>1</v>
      </c>
      <c r="CS71" s="172">
        <f t="shared" si="43"/>
        <v>1</v>
      </c>
      <c r="CT71" s="172">
        <f t="shared" si="43"/>
        <v>1</v>
      </c>
      <c r="CU71" s="172">
        <f t="shared" si="43"/>
        <v>1</v>
      </c>
      <c r="DA71" s="172">
        <v>7</v>
      </c>
      <c r="DB71" s="32" t="str">
        <f t="shared" si="45"/>
        <v xml:space="preserve"> </v>
      </c>
      <c r="DD71" s="172">
        <f t="shared" si="52"/>
        <v>1</v>
      </c>
      <c r="DE71" s="172">
        <v>69</v>
      </c>
      <c r="DL71" s="172">
        <f t="shared" si="48"/>
        <v>0</v>
      </c>
      <c r="DM71" s="172">
        <f t="shared" si="49"/>
        <v>1</v>
      </c>
      <c r="DN71" s="172">
        <f t="shared" si="50"/>
        <v>1</v>
      </c>
      <c r="DO71" s="172">
        <f t="shared" si="51"/>
        <v>1</v>
      </c>
      <c r="DP71" s="172">
        <f t="shared" si="51"/>
        <v>1</v>
      </c>
      <c r="DQ71" s="172">
        <f t="shared" si="51"/>
        <v>1</v>
      </c>
      <c r="DR71" s="172">
        <f t="shared" si="51"/>
        <v>1</v>
      </c>
      <c r="DS71" s="172">
        <f t="shared" si="51"/>
        <v>1</v>
      </c>
      <c r="DT71" s="172">
        <f t="shared" si="51"/>
        <v>1</v>
      </c>
      <c r="DU71" s="172">
        <f t="shared" si="51"/>
        <v>1</v>
      </c>
      <c r="DV71" s="172">
        <f t="shared" si="53"/>
        <v>1</v>
      </c>
      <c r="DW71" s="172">
        <f t="shared" si="53"/>
        <v>1</v>
      </c>
      <c r="DX71" s="172">
        <f t="shared" si="53"/>
        <v>1</v>
      </c>
      <c r="DY71" s="172">
        <f t="shared" si="53"/>
        <v>1</v>
      </c>
      <c r="DZ71" s="172">
        <f t="shared" si="53"/>
        <v>1</v>
      </c>
      <c r="EA71" s="172">
        <f t="shared" si="53"/>
        <v>1</v>
      </c>
      <c r="EB71" s="172">
        <f t="shared" si="53"/>
        <v>1</v>
      </c>
      <c r="EC71" s="172">
        <f t="shared" si="53"/>
        <v>1</v>
      </c>
      <c r="ED71" s="172">
        <f t="shared" si="53"/>
        <v>1</v>
      </c>
      <c r="EE71" s="172">
        <f t="shared" si="53"/>
        <v>1</v>
      </c>
      <c r="EF71" s="172">
        <f t="shared" si="53"/>
        <v>1</v>
      </c>
      <c r="EG71" s="172">
        <f t="shared" si="47"/>
        <v>0</v>
      </c>
    </row>
    <row r="72" spans="20:137" x14ac:dyDescent="0.25">
      <c r="T72" s="5"/>
      <c r="U72" s="13"/>
      <c r="V72" s="5"/>
      <c r="W72" s="5" t="str">
        <f t="shared" si="46"/>
        <v/>
      </c>
      <c r="X72" s="5"/>
      <c r="Y72" s="5"/>
      <c r="Z72" s="5"/>
      <c r="CB72" s="172">
        <f t="shared" si="44"/>
        <v>1</v>
      </c>
      <c r="CC72" s="172">
        <f t="shared" si="44"/>
        <v>1</v>
      </c>
      <c r="CD72" s="172">
        <f t="shared" si="44"/>
        <v>1</v>
      </c>
      <c r="CE72" s="172">
        <f t="shared" si="44"/>
        <v>1</v>
      </c>
      <c r="CF72" s="172">
        <f t="shared" si="44"/>
        <v>1</v>
      </c>
      <c r="CG72" s="172">
        <f t="shared" si="44"/>
        <v>1</v>
      </c>
      <c r="CH72" s="172">
        <f t="shared" si="44"/>
        <v>1</v>
      </c>
      <c r="CI72" s="172">
        <f t="shared" si="44"/>
        <v>1</v>
      </c>
      <c r="CJ72" s="172">
        <f t="shared" si="44"/>
        <v>1</v>
      </c>
      <c r="CK72" s="172">
        <f t="shared" si="44"/>
        <v>1</v>
      </c>
      <c r="CL72" s="172">
        <f t="shared" si="44"/>
        <v>1</v>
      </c>
      <c r="CM72" s="172">
        <f t="shared" si="44"/>
        <v>1</v>
      </c>
      <c r="CN72" s="172">
        <f t="shared" si="44"/>
        <v>1</v>
      </c>
      <c r="CO72" s="172">
        <f t="shared" si="44"/>
        <v>1</v>
      </c>
      <c r="CP72" s="172">
        <f t="shared" si="44"/>
        <v>1</v>
      </c>
      <c r="CQ72" s="172">
        <f t="shared" si="44"/>
        <v>1</v>
      </c>
      <c r="CR72" s="172">
        <f t="shared" si="43"/>
        <v>1</v>
      </c>
      <c r="CS72" s="172">
        <f t="shared" si="43"/>
        <v>1</v>
      </c>
      <c r="CT72" s="172">
        <f t="shared" si="43"/>
        <v>1</v>
      </c>
      <c r="CU72" s="172">
        <f t="shared" si="43"/>
        <v>1</v>
      </c>
      <c r="DA72" s="172">
        <v>8</v>
      </c>
      <c r="DB72" s="32" t="str">
        <f t="shared" si="45"/>
        <v xml:space="preserve"> </v>
      </c>
      <c r="DD72" s="172">
        <f t="shared" si="52"/>
        <v>1</v>
      </c>
      <c r="DE72" s="172">
        <v>70</v>
      </c>
      <c r="DL72" s="172">
        <f t="shared" si="48"/>
        <v>0</v>
      </c>
      <c r="DM72" s="172">
        <f t="shared" si="49"/>
        <v>1</v>
      </c>
      <c r="DN72" s="172">
        <f t="shared" si="50"/>
        <v>1</v>
      </c>
      <c r="DO72" s="172">
        <f t="shared" si="51"/>
        <v>1</v>
      </c>
      <c r="DP72" s="172">
        <f t="shared" si="51"/>
        <v>1</v>
      </c>
      <c r="DQ72" s="172">
        <f t="shared" si="51"/>
        <v>1</v>
      </c>
      <c r="DR72" s="172">
        <f t="shared" si="51"/>
        <v>1</v>
      </c>
      <c r="DS72" s="172">
        <f t="shared" si="51"/>
        <v>1</v>
      </c>
      <c r="DT72" s="172">
        <f t="shared" si="51"/>
        <v>1</v>
      </c>
      <c r="DU72" s="172">
        <f t="shared" si="51"/>
        <v>1</v>
      </c>
      <c r="DV72" s="172">
        <f t="shared" si="53"/>
        <v>1</v>
      </c>
      <c r="DW72" s="172">
        <f t="shared" si="53"/>
        <v>1</v>
      </c>
      <c r="DX72" s="172">
        <f t="shared" si="53"/>
        <v>1</v>
      </c>
      <c r="DY72" s="172">
        <f t="shared" si="53"/>
        <v>1</v>
      </c>
      <c r="DZ72" s="172">
        <f t="shared" si="53"/>
        <v>1</v>
      </c>
      <c r="EA72" s="172">
        <f t="shared" si="53"/>
        <v>1</v>
      </c>
      <c r="EB72" s="172">
        <f t="shared" si="53"/>
        <v>1</v>
      </c>
      <c r="EC72" s="172">
        <f t="shared" si="53"/>
        <v>1</v>
      </c>
      <c r="ED72" s="172">
        <f t="shared" si="53"/>
        <v>1</v>
      </c>
      <c r="EE72" s="172">
        <f t="shared" si="53"/>
        <v>1</v>
      </c>
      <c r="EF72" s="172">
        <f t="shared" si="53"/>
        <v>1</v>
      </c>
      <c r="EG72" s="172">
        <f t="shared" si="47"/>
        <v>0</v>
      </c>
    </row>
    <row r="73" spans="20:137" x14ac:dyDescent="0.25">
      <c r="T73" s="5"/>
      <c r="U73" s="13"/>
      <c r="V73" s="5"/>
      <c r="W73" s="5" t="str">
        <f t="shared" si="46"/>
        <v/>
      </c>
      <c r="X73" s="5"/>
      <c r="Y73" s="5"/>
      <c r="Z73" s="5"/>
      <c r="CB73" s="172">
        <f t="shared" si="44"/>
        <v>1</v>
      </c>
      <c r="CC73" s="172">
        <f t="shared" si="44"/>
        <v>1</v>
      </c>
      <c r="CD73" s="172">
        <f t="shared" si="44"/>
        <v>1</v>
      </c>
      <c r="CE73" s="172">
        <f t="shared" si="44"/>
        <v>1</v>
      </c>
      <c r="CF73" s="172">
        <f t="shared" si="44"/>
        <v>1</v>
      </c>
      <c r="CG73" s="172">
        <f t="shared" si="44"/>
        <v>1</v>
      </c>
      <c r="CH73" s="172">
        <f t="shared" si="44"/>
        <v>1</v>
      </c>
      <c r="CI73" s="172">
        <f t="shared" si="44"/>
        <v>1</v>
      </c>
      <c r="CJ73" s="172">
        <f t="shared" si="44"/>
        <v>1</v>
      </c>
      <c r="CK73" s="172">
        <f t="shared" si="44"/>
        <v>1</v>
      </c>
      <c r="CL73" s="172">
        <f t="shared" si="44"/>
        <v>1</v>
      </c>
      <c r="CM73" s="172">
        <f t="shared" si="44"/>
        <v>1</v>
      </c>
      <c r="CN73" s="172">
        <f t="shared" si="44"/>
        <v>1</v>
      </c>
      <c r="CO73" s="172">
        <f t="shared" si="44"/>
        <v>1</v>
      </c>
      <c r="CP73" s="172">
        <f t="shared" si="44"/>
        <v>1</v>
      </c>
      <c r="CQ73" s="172">
        <f t="shared" si="44"/>
        <v>1</v>
      </c>
      <c r="CR73" s="172">
        <f t="shared" si="43"/>
        <v>1</v>
      </c>
      <c r="CS73" s="172">
        <f t="shared" si="43"/>
        <v>1</v>
      </c>
      <c r="CT73" s="172">
        <f t="shared" si="43"/>
        <v>1</v>
      </c>
      <c r="CU73" s="172">
        <f t="shared" si="43"/>
        <v>1</v>
      </c>
      <c r="DA73" s="172">
        <v>9</v>
      </c>
      <c r="DB73" s="32" t="str">
        <f t="shared" si="45"/>
        <v xml:space="preserve"> </v>
      </c>
      <c r="DD73" s="172">
        <f t="shared" si="52"/>
        <v>1</v>
      </c>
      <c r="DE73" s="172">
        <v>71</v>
      </c>
      <c r="DL73" s="172">
        <f t="shared" si="48"/>
        <v>0</v>
      </c>
      <c r="DM73" s="172">
        <f t="shared" si="49"/>
        <v>1</v>
      </c>
      <c r="DN73" s="172">
        <f t="shared" si="50"/>
        <v>1</v>
      </c>
      <c r="DO73" s="172">
        <f t="shared" si="51"/>
        <v>1</v>
      </c>
      <c r="DP73" s="172">
        <f t="shared" si="51"/>
        <v>1</v>
      </c>
      <c r="DQ73" s="172">
        <f t="shared" si="51"/>
        <v>1</v>
      </c>
      <c r="DR73" s="172">
        <f t="shared" si="51"/>
        <v>1</v>
      </c>
      <c r="DS73" s="172">
        <f t="shared" si="51"/>
        <v>1</v>
      </c>
      <c r="DT73" s="172">
        <f t="shared" si="51"/>
        <v>1</v>
      </c>
      <c r="DU73" s="172">
        <f t="shared" si="51"/>
        <v>1</v>
      </c>
      <c r="DV73" s="172">
        <f t="shared" si="53"/>
        <v>1</v>
      </c>
      <c r="DW73" s="172">
        <f t="shared" si="53"/>
        <v>1</v>
      </c>
      <c r="DX73" s="172">
        <f t="shared" si="53"/>
        <v>1</v>
      </c>
      <c r="DY73" s="172">
        <f t="shared" si="53"/>
        <v>1</v>
      </c>
      <c r="DZ73" s="172">
        <f t="shared" si="53"/>
        <v>1</v>
      </c>
      <c r="EA73" s="172">
        <f t="shared" si="53"/>
        <v>1</v>
      </c>
      <c r="EB73" s="172">
        <f t="shared" si="53"/>
        <v>1</v>
      </c>
      <c r="EC73" s="172">
        <f t="shared" si="53"/>
        <v>1</v>
      </c>
      <c r="ED73" s="172">
        <f t="shared" si="53"/>
        <v>1</v>
      </c>
      <c r="EE73" s="172">
        <f t="shared" si="53"/>
        <v>1</v>
      </c>
      <c r="EF73" s="172">
        <f t="shared" si="53"/>
        <v>1</v>
      </c>
      <c r="EG73" s="172">
        <f t="shared" si="47"/>
        <v>0</v>
      </c>
    </row>
    <row r="74" spans="20:137" x14ac:dyDescent="0.25">
      <c r="T74" s="5"/>
      <c r="U74" s="13"/>
      <c r="V74" s="5"/>
      <c r="W74" s="5" t="str">
        <f t="shared" si="46"/>
        <v/>
      </c>
      <c r="X74" s="5"/>
      <c r="Y74" s="5"/>
      <c r="Z74" s="5"/>
      <c r="CB74" s="172">
        <f t="shared" si="44"/>
        <v>1</v>
      </c>
      <c r="CC74" s="172">
        <f t="shared" si="44"/>
        <v>1</v>
      </c>
      <c r="CD74" s="172">
        <f t="shared" si="44"/>
        <v>1</v>
      </c>
      <c r="CE74" s="172">
        <f t="shared" si="44"/>
        <v>1</v>
      </c>
      <c r="CF74" s="172">
        <f t="shared" si="44"/>
        <v>1</v>
      </c>
      <c r="CG74" s="172">
        <f t="shared" si="44"/>
        <v>1</v>
      </c>
      <c r="CH74" s="172">
        <f t="shared" si="44"/>
        <v>1</v>
      </c>
      <c r="CI74" s="172">
        <f t="shared" si="44"/>
        <v>1</v>
      </c>
      <c r="CJ74" s="172">
        <f t="shared" si="44"/>
        <v>1</v>
      </c>
      <c r="CK74" s="172">
        <f t="shared" si="44"/>
        <v>1</v>
      </c>
      <c r="CL74" s="172">
        <f t="shared" si="44"/>
        <v>1</v>
      </c>
      <c r="CM74" s="172">
        <f t="shared" si="44"/>
        <v>1</v>
      </c>
      <c r="CN74" s="172">
        <f t="shared" si="44"/>
        <v>1</v>
      </c>
      <c r="CO74" s="172">
        <f t="shared" si="44"/>
        <v>1</v>
      </c>
      <c r="CP74" s="172">
        <f t="shared" si="44"/>
        <v>1</v>
      </c>
      <c r="CQ74" s="172">
        <f t="shared" si="44"/>
        <v>1</v>
      </c>
      <c r="CR74" s="172">
        <f t="shared" si="43"/>
        <v>1</v>
      </c>
      <c r="CS74" s="172">
        <f t="shared" si="43"/>
        <v>1</v>
      </c>
      <c r="CT74" s="172">
        <f t="shared" si="43"/>
        <v>1</v>
      </c>
      <c r="CU74" s="172">
        <f t="shared" si="43"/>
        <v>1</v>
      </c>
      <c r="DA74" s="172">
        <v>10</v>
      </c>
      <c r="DB74" s="32" t="str">
        <f t="shared" si="45"/>
        <v xml:space="preserve"> </v>
      </c>
      <c r="DD74" s="172">
        <f t="shared" si="52"/>
        <v>1</v>
      </c>
      <c r="DE74" s="172">
        <v>72</v>
      </c>
      <c r="DL74" s="172">
        <f t="shared" si="48"/>
        <v>0</v>
      </c>
      <c r="DM74" s="172">
        <f t="shared" si="49"/>
        <v>1</v>
      </c>
      <c r="DN74" s="172">
        <f t="shared" si="50"/>
        <v>1</v>
      </c>
      <c r="DO74" s="172">
        <f t="shared" si="51"/>
        <v>1</v>
      </c>
      <c r="DP74" s="172">
        <f t="shared" si="51"/>
        <v>1</v>
      </c>
      <c r="DQ74" s="172">
        <f t="shared" si="51"/>
        <v>1</v>
      </c>
      <c r="DR74" s="172">
        <f t="shared" si="51"/>
        <v>1</v>
      </c>
      <c r="DS74" s="172">
        <f t="shared" si="51"/>
        <v>1</v>
      </c>
      <c r="DT74" s="172">
        <f t="shared" si="51"/>
        <v>1</v>
      </c>
      <c r="DU74" s="172">
        <f t="shared" si="51"/>
        <v>1</v>
      </c>
      <c r="DV74" s="172">
        <f t="shared" si="53"/>
        <v>1</v>
      </c>
      <c r="DW74" s="172">
        <f t="shared" si="53"/>
        <v>1</v>
      </c>
      <c r="DX74" s="172">
        <f t="shared" si="53"/>
        <v>1</v>
      </c>
      <c r="DY74" s="172">
        <f t="shared" si="53"/>
        <v>1</v>
      </c>
      <c r="DZ74" s="172">
        <f t="shared" si="53"/>
        <v>1</v>
      </c>
      <c r="EA74" s="172">
        <f t="shared" si="53"/>
        <v>1</v>
      </c>
      <c r="EB74" s="172">
        <f t="shared" si="53"/>
        <v>1</v>
      </c>
      <c r="EC74" s="172">
        <f t="shared" si="53"/>
        <v>1</v>
      </c>
      <c r="ED74" s="172">
        <f t="shared" si="53"/>
        <v>1</v>
      </c>
      <c r="EE74" s="172">
        <f t="shared" si="53"/>
        <v>1</v>
      </c>
      <c r="EF74" s="172">
        <f t="shared" si="53"/>
        <v>1</v>
      </c>
      <c r="EG74" s="172">
        <f t="shared" si="47"/>
        <v>0</v>
      </c>
    </row>
    <row r="75" spans="20:137" x14ac:dyDescent="0.25">
      <c r="T75" s="5"/>
      <c r="U75" s="13"/>
      <c r="V75" s="5"/>
      <c r="W75" s="5" t="str">
        <f t="shared" si="46"/>
        <v/>
      </c>
      <c r="X75" s="5"/>
      <c r="Y75" s="5"/>
      <c r="Z75" s="5"/>
      <c r="CB75" s="172">
        <f t="shared" si="44"/>
        <v>1</v>
      </c>
      <c r="CC75" s="172">
        <f t="shared" si="44"/>
        <v>1</v>
      </c>
      <c r="CD75" s="172">
        <f t="shared" si="44"/>
        <v>1</v>
      </c>
      <c r="CE75" s="172">
        <f t="shared" si="44"/>
        <v>1</v>
      </c>
      <c r="CF75" s="172">
        <f t="shared" si="44"/>
        <v>1</v>
      </c>
      <c r="CG75" s="172">
        <f t="shared" si="44"/>
        <v>1</v>
      </c>
      <c r="CH75" s="172">
        <f t="shared" si="44"/>
        <v>1</v>
      </c>
      <c r="CI75" s="172">
        <f t="shared" si="44"/>
        <v>1</v>
      </c>
      <c r="CJ75" s="172">
        <f t="shared" si="44"/>
        <v>1</v>
      </c>
      <c r="CK75" s="172">
        <f t="shared" si="44"/>
        <v>1</v>
      </c>
      <c r="CL75" s="172">
        <f t="shared" si="44"/>
        <v>1</v>
      </c>
      <c r="CM75" s="172">
        <f t="shared" si="44"/>
        <v>1</v>
      </c>
      <c r="CN75" s="172">
        <f t="shared" si="44"/>
        <v>1</v>
      </c>
      <c r="CO75" s="172">
        <f t="shared" si="44"/>
        <v>1</v>
      </c>
      <c r="CP75" s="172">
        <f t="shared" si="44"/>
        <v>1</v>
      </c>
      <c r="CQ75" s="172">
        <f t="shared" si="44"/>
        <v>1</v>
      </c>
      <c r="CR75" s="172">
        <f t="shared" si="43"/>
        <v>1</v>
      </c>
      <c r="CS75" s="172">
        <f t="shared" si="43"/>
        <v>1</v>
      </c>
      <c r="CT75" s="172">
        <f t="shared" si="43"/>
        <v>1</v>
      </c>
      <c r="CU75" s="172">
        <f t="shared" si="43"/>
        <v>1</v>
      </c>
      <c r="DA75" s="172">
        <v>11</v>
      </c>
      <c r="DB75" s="32" t="str">
        <f t="shared" si="45"/>
        <v xml:space="preserve"> </v>
      </c>
      <c r="DD75" s="172">
        <f t="shared" si="52"/>
        <v>1</v>
      </c>
      <c r="DE75" s="172">
        <v>73</v>
      </c>
      <c r="DL75" s="172">
        <f t="shared" si="48"/>
        <v>0</v>
      </c>
      <c r="DM75" s="172">
        <f t="shared" si="49"/>
        <v>1</v>
      </c>
      <c r="DN75" s="172">
        <f t="shared" si="50"/>
        <v>1</v>
      </c>
      <c r="DO75" s="172">
        <f t="shared" si="51"/>
        <v>1</v>
      </c>
      <c r="DP75" s="172">
        <f t="shared" si="51"/>
        <v>1</v>
      </c>
      <c r="DQ75" s="172">
        <f t="shared" si="51"/>
        <v>1</v>
      </c>
      <c r="DR75" s="172">
        <f t="shared" si="51"/>
        <v>1</v>
      </c>
      <c r="DS75" s="172">
        <f t="shared" si="51"/>
        <v>1</v>
      </c>
      <c r="DT75" s="172">
        <f t="shared" si="51"/>
        <v>1</v>
      </c>
      <c r="DU75" s="172">
        <f t="shared" si="51"/>
        <v>1</v>
      </c>
      <c r="DV75" s="172">
        <f t="shared" si="53"/>
        <v>1</v>
      </c>
      <c r="DW75" s="172">
        <f t="shared" si="53"/>
        <v>1</v>
      </c>
      <c r="DX75" s="172">
        <f t="shared" si="53"/>
        <v>1</v>
      </c>
      <c r="DY75" s="172">
        <f t="shared" si="53"/>
        <v>1</v>
      </c>
      <c r="DZ75" s="172">
        <f t="shared" si="53"/>
        <v>1</v>
      </c>
      <c r="EA75" s="172">
        <f t="shared" si="53"/>
        <v>1</v>
      </c>
      <c r="EB75" s="172">
        <f t="shared" si="53"/>
        <v>1</v>
      </c>
      <c r="EC75" s="172">
        <f t="shared" si="53"/>
        <v>1</v>
      </c>
      <c r="ED75" s="172">
        <f t="shared" si="53"/>
        <v>1</v>
      </c>
      <c r="EE75" s="172">
        <f t="shared" si="53"/>
        <v>1</v>
      </c>
      <c r="EF75" s="172">
        <f t="shared" si="53"/>
        <v>1</v>
      </c>
      <c r="EG75" s="172">
        <f t="shared" si="47"/>
        <v>0</v>
      </c>
    </row>
    <row r="76" spans="20:137" x14ac:dyDescent="0.25">
      <c r="T76" s="5"/>
      <c r="U76" s="13"/>
      <c r="V76" s="5"/>
      <c r="W76" s="5" t="str">
        <f t="shared" si="46"/>
        <v/>
      </c>
      <c r="X76" s="5"/>
      <c r="Y76" s="5"/>
      <c r="Z76" s="5"/>
      <c r="CB76" s="172">
        <f t="shared" si="44"/>
        <v>1</v>
      </c>
      <c r="CC76" s="172">
        <f t="shared" si="44"/>
        <v>1</v>
      </c>
      <c r="CD76" s="172">
        <f t="shared" si="44"/>
        <v>1</v>
      </c>
      <c r="CE76" s="172">
        <f t="shared" si="44"/>
        <v>1</v>
      </c>
      <c r="CF76" s="172">
        <f t="shared" si="44"/>
        <v>1</v>
      </c>
      <c r="CG76" s="172">
        <f t="shared" si="44"/>
        <v>1</v>
      </c>
      <c r="CH76" s="172">
        <f t="shared" si="44"/>
        <v>1</v>
      </c>
      <c r="CI76" s="172">
        <f t="shared" si="44"/>
        <v>1</v>
      </c>
      <c r="CJ76" s="172">
        <f t="shared" si="44"/>
        <v>1</v>
      </c>
      <c r="CK76" s="172">
        <f t="shared" si="44"/>
        <v>1</v>
      </c>
      <c r="CL76" s="172">
        <f t="shared" si="44"/>
        <v>1</v>
      </c>
      <c r="CM76" s="172">
        <f t="shared" si="44"/>
        <v>1</v>
      </c>
      <c r="CN76" s="172">
        <f t="shared" si="44"/>
        <v>1</v>
      </c>
      <c r="CO76" s="172">
        <f t="shared" si="44"/>
        <v>1</v>
      </c>
      <c r="CP76" s="172">
        <f t="shared" si="44"/>
        <v>1</v>
      </c>
      <c r="CQ76" s="172">
        <f t="shared" si="44"/>
        <v>1</v>
      </c>
      <c r="CR76" s="172">
        <f t="shared" si="43"/>
        <v>1</v>
      </c>
      <c r="CS76" s="172">
        <f t="shared" si="43"/>
        <v>1</v>
      </c>
      <c r="CT76" s="172">
        <f t="shared" si="43"/>
        <v>1</v>
      </c>
      <c r="CU76" s="172">
        <f t="shared" si="43"/>
        <v>1</v>
      </c>
      <c r="DA76" s="172">
        <v>12</v>
      </c>
      <c r="DB76" s="32" t="str">
        <f t="shared" si="45"/>
        <v xml:space="preserve"> </v>
      </c>
      <c r="DD76" s="172">
        <f t="shared" si="52"/>
        <v>1</v>
      </c>
      <c r="DE76" s="172">
        <v>74</v>
      </c>
      <c r="DL76" s="172">
        <f t="shared" si="48"/>
        <v>0</v>
      </c>
      <c r="DM76" s="172">
        <f t="shared" si="49"/>
        <v>1</v>
      </c>
      <c r="DN76" s="172">
        <f t="shared" si="50"/>
        <v>1</v>
      </c>
      <c r="DO76" s="172">
        <f t="shared" si="51"/>
        <v>1</v>
      </c>
      <c r="DP76" s="172">
        <f t="shared" si="51"/>
        <v>1</v>
      </c>
      <c r="DQ76" s="172">
        <f t="shared" si="51"/>
        <v>1</v>
      </c>
      <c r="DR76" s="172">
        <f t="shared" si="51"/>
        <v>1</v>
      </c>
      <c r="DS76" s="172">
        <f t="shared" si="51"/>
        <v>1</v>
      </c>
      <c r="DT76" s="172">
        <f t="shared" si="51"/>
        <v>1</v>
      </c>
      <c r="DU76" s="172">
        <f t="shared" si="51"/>
        <v>1</v>
      </c>
      <c r="DV76" s="172">
        <f t="shared" si="53"/>
        <v>1</v>
      </c>
      <c r="DW76" s="172">
        <f t="shared" si="53"/>
        <v>1</v>
      </c>
      <c r="DX76" s="172">
        <f t="shared" si="53"/>
        <v>1</v>
      </c>
      <c r="DY76" s="172">
        <f t="shared" si="53"/>
        <v>1</v>
      </c>
      <c r="DZ76" s="172">
        <f t="shared" si="53"/>
        <v>1</v>
      </c>
      <c r="EA76" s="172">
        <f t="shared" si="53"/>
        <v>1</v>
      </c>
      <c r="EB76" s="172">
        <f t="shared" si="53"/>
        <v>1</v>
      </c>
      <c r="EC76" s="172">
        <f t="shared" si="53"/>
        <v>1</v>
      </c>
      <c r="ED76" s="172">
        <f t="shared" si="53"/>
        <v>1</v>
      </c>
      <c r="EE76" s="172">
        <f t="shared" si="53"/>
        <v>1</v>
      </c>
      <c r="EF76" s="172">
        <f t="shared" si="53"/>
        <v>1</v>
      </c>
      <c r="EG76" s="172">
        <f t="shared" si="47"/>
        <v>0</v>
      </c>
    </row>
    <row r="77" spans="20:137" x14ac:dyDescent="0.25">
      <c r="T77" s="5"/>
      <c r="U77" s="13"/>
      <c r="V77" s="5"/>
      <c r="W77" s="5" t="str">
        <f t="shared" si="46"/>
        <v/>
      </c>
      <c r="X77" s="5"/>
      <c r="Y77" s="5"/>
      <c r="Z77" s="5"/>
      <c r="CB77" s="172">
        <f t="shared" si="44"/>
        <v>1</v>
      </c>
      <c r="CC77" s="172">
        <f t="shared" si="44"/>
        <v>1</v>
      </c>
      <c r="CD77" s="172">
        <f t="shared" si="44"/>
        <v>1</v>
      </c>
      <c r="CE77" s="172">
        <f t="shared" si="44"/>
        <v>1</v>
      </c>
      <c r="CF77" s="172">
        <f t="shared" si="44"/>
        <v>1</v>
      </c>
      <c r="CG77" s="172">
        <f t="shared" si="44"/>
        <v>1</v>
      </c>
      <c r="CH77" s="172">
        <f t="shared" si="44"/>
        <v>1</v>
      </c>
      <c r="CI77" s="172">
        <f t="shared" si="44"/>
        <v>1</v>
      </c>
      <c r="CJ77" s="172">
        <f t="shared" si="44"/>
        <v>1</v>
      </c>
      <c r="CK77" s="172">
        <f t="shared" si="44"/>
        <v>1</v>
      </c>
      <c r="CL77" s="172">
        <f t="shared" si="44"/>
        <v>1</v>
      </c>
      <c r="CM77" s="172">
        <f t="shared" si="44"/>
        <v>1</v>
      </c>
      <c r="CN77" s="172">
        <f t="shared" si="44"/>
        <v>1</v>
      </c>
      <c r="CO77" s="172">
        <f t="shared" si="44"/>
        <v>1</v>
      </c>
      <c r="CP77" s="172">
        <f t="shared" si="44"/>
        <v>1</v>
      </c>
      <c r="CQ77" s="172">
        <f t="shared" si="44"/>
        <v>1</v>
      </c>
      <c r="CR77" s="172">
        <f t="shared" si="43"/>
        <v>1</v>
      </c>
      <c r="CS77" s="172">
        <f t="shared" si="43"/>
        <v>1</v>
      </c>
      <c r="CT77" s="172">
        <f t="shared" si="43"/>
        <v>1</v>
      </c>
      <c r="CU77" s="172">
        <f t="shared" si="43"/>
        <v>1</v>
      </c>
      <c r="DB77" s="196" t="str">
        <f>IF(DB64="","","----")</f>
        <v/>
      </c>
      <c r="DD77" s="172">
        <f t="shared" si="52"/>
        <v>1</v>
      </c>
      <c r="DE77" s="172">
        <v>75</v>
      </c>
      <c r="DL77" s="172">
        <f t="shared" si="48"/>
        <v>0</v>
      </c>
      <c r="DM77" s="172">
        <f t="shared" si="49"/>
        <v>1</v>
      </c>
      <c r="DN77" s="172">
        <f t="shared" si="50"/>
        <v>1</v>
      </c>
      <c r="DO77" s="172">
        <f t="shared" si="51"/>
        <v>1</v>
      </c>
      <c r="DP77" s="172">
        <f t="shared" si="51"/>
        <v>1</v>
      </c>
      <c r="DQ77" s="172">
        <f t="shared" si="51"/>
        <v>1</v>
      </c>
      <c r="DR77" s="172">
        <f t="shared" si="51"/>
        <v>1</v>
      </c>
      <c r="DS77" s="172">
        <f t="shared" si="51"/>
        <v>1</v>
      </c>
      <c r="DT77" s="172">
        <f t="shared" si="51"/>
        <v>1</v>
      </c>
      <c r="DU77" s="172">
        <f t="shared" si="51"/>
        <v>1</v>
      </c>
      <c r="DV77" s="172">
        <f t="shared" si="53"/>
        <v>1</v>
      </c>
      <c r="DW77" s="172">
        <f t="shared" si="53"/>
        <v>1</v>
      </c>
      <c r="DX77" s="172">
        <f t="shared" si="53"/>
        <v>1</v>
      </c>
      <c r="DY77" s="172">
        <f t="shared" si="53"/>
        <v>1</v>
      </c>
      <c r="DZ77" s="172">
        <f t="shared" si="53"/>
        <v>1</v>
      </c>
      <c r="EA77" s="172">
        <f t="shared" si="53"/>
        <v>1</v>
      </c>
      <c r="EB77" s="172">
        <f t="shared" si="53"/>
        <v>1</v>
      </c>
      <c r="EC77" s="172">
        <f t="shared" si="53"/>
        <v>1</v>
      </c>
      <c r="ED77" s="172">
        <f t="shared" si="53"/>
        <v>1</v>
      </c>
      <c r="EE77" s="172">
        <f t="shared" si="53"/>
        <v>1</v>
      </c>
      <c r="EF77" s="172">
        <f t="shared" si="53"/>
        <v>1</v>
      </c>
      <c r="EG77" s="172">
        <f t="shared" si="47"/>
        <v>0</v>
      </c>
    </row>
    <row r="78" spans="20:137" x14ac:dyDescent="0.25">
      <c r="T78" s="5"/>
      <c r="U78" s="13"/>
      <c r="V78" s="5"/>
      <c r="W78" s="5" t="str">
        <f t="shared" si="46"/>
        <v/>
      </c>
      <c r="X78" s="5"/>
      <c r="Y78" s="5"/>
      <c r="Z78" s="5"/>
      <c r="CB78" s="172">
        <f t="shared" si="44"/>
        <v>1</v>
      </c>
      <c r="CC78" s="172">
        <f t="shared" si="44"/>
        <v>1</v>
      </c>
      <c r="CD78" s="172">
        <f t="shared" si="44"/>
        <v>1</v>
      </c>
      <c r="CE78" s="172">
        <f t="shared" si="44"/>
        <v>1</v>
      </c>
      <c r="CF78" s="172">
        <f t="shared" si="44"/>
        <v>1</v>
      </c>
      <c r="CG78" s="172">
        <f t="shared" si="44"/>
        <v>1</v>
      </c>
      <c r="CH78" s="172">
        <f t="shared" si="44"/>
        <v>1</v>
      </c>
      <c r="CI78" s="172">
        <f t="shared" si="44"/>
        <v>1</v>
      </c>
      <c r="CJ78" s="172">
        <f t="shared" si="44"/>
        <v>1</v>
      </c>
      <c r="CK78" s="172">
        <f t="shared" si="44"/>
        <v>1</v>
      </c>
      <c r="CL78" s="172">
        <f t="shared" si="44"/>
        <v>1</v>
      </c>
      <c r="CM78" s="172">
        <f t="shared" si="44"/>
        <v>1</v>
      </c>
      <c r="CN78" s="172">
        <f t="shared" si="44"/>
        <v>1</v>
      </c>
      <c r="CO78" s="172">
        <f t="shared" si="44"/>
        <v>1</v>
      </c>
      <c r="CP78" s="172">
        <f t="shared" si="44"/>
        <v>1</v>
      </c>
      <c r="CQ78" s="172">
        <f t="shared" si="44"/>
        <v>1</v>
      </c>
      <c r="CR78" s="172">
        <f t="shared" si="43"/>
        <v>1</v>
      </c>
      <c r="CS78" s="172">
        <f t="shared" si="43"/>
        <v>1</v>
      </c>
      <c r="CT78" s="172">
        <f t="shared" si="43"/>
        <v>1</v>
      </c>
      <c r="CU78" s="172">
        <f t="shared" si="43"/>
        <v>1</v>
      </c>
      <c r="DA78" s="172"/>
      <c r="DB78" s="32" t="str">
        <f>IF(DB79="","",CONCATENATE("Warband ",CZ79," ",DG78))</f>
        <v/>
      </c>
      <c r="DD78" s="172">
        <f t="shared" si="52"/>
        <v>1</v>
      </c>
      <c r="DE78" s="172">
        <v>76</v>
      </c>
      <c r="DG78" s="49" t="str">
        <f>CONCATENATE("   ",DH78,"/",DI78,IF(DH78&gt;DI78," !",""))</f>
        <v xml:space="preserve">   0/12</v>
      </c>
      <c r="DH78" s="172">
        <f t="shared" ref="DH78" si="54">INDEX($CB$1:$CU$1,CZ79)+DJ78</f>
        <v>0</v>
      </c>
      <c r="DI78" s="172">
        <f t="shared" ref="DI78" si="55">IF(OR(DB79=$CW$3,DB79=$CW$4,DB79=$CW$10),0,12)</f>
        <v>12</v>
      </c>
      <c r="DL78" s="172">
        <f t="shared" si="48"/>
        <v>0</v>
      </c>
      <c r="DM78" s="172">
        <f t="shared" si="49"/>
        <v>1</v>
      </c>
      <c r="DN78" s="172">
        <f t="shared" si="50"/>
        <v>1</v>
      </c>
      <c r="DO78" s="172">
        <f t="shared" si="51"/>
        <v>1</v>
      </c>
      <c r="DP78" s="172">
        <f t="shared" si="51"/>
        <v>1</v>
      </c>
      <c r="DQ78" s="172">
        <f t="shared" si="51"/>
        <v>1</v>
      </c>
      <c r="DR78" s="172">
        <f t="shared" si="51"/>
        <v>1</v>
      </c>
      <c r="DS78" s="172">
        <f t="shared" si="51"/>
        <v>1</v>
      </c>
      <c r="DT78" s="172">
        <f t="shared" si="51"/>
        <v>1</v>
      </c>
      <c r="DU78" s="172">
        <f t="shared" si="51"/>
        <v>1</v>
      </c>
      <c r="DV78" s="172">
        <f t="shared" si="53"/>
        <v>1</v>
      </c>
      <c r="DW78" s="172">
        <f t="shared" si="53"/>
        <v>1</v>
      </c>
      <c r="DX78" s="172">
        <f t="shared" si="53"/>
        <v>1</v>
      </c>
      <c r="DY78" s="172">
        <f t="shared" si="53"/>
        <v>1</v>
      </c>
      <c r="DZ78" s="172">
        <f t="shared" si="53"/>
        <v>1</v>
      </c>
      <c r="EA78" s="172">
        <f t="shared" si="53"/>
        <v>1</v>
      </c>
      <c r="EB78" s="172">
        <f t="shared" si="53"/>
        <v>1</v>
      </c>
      <c r="EC78" s="172">
        <f t="shared" si="53"/>
        <v>1</v>
      </c>
      <c r="ED78" s="172">
        <f t="shared" si="53"/>
        <v>1</v>
      </c>
      <c r="EE78" s="172">
        <f t="shared" si="53"/>
        <v>1</v>
      </c>
      <c r="EF78" s="172">
        <f t="shared" si="53"/>
        <v>1</v>
      </c>
      <c r="EG78" s="172">
        <f t="shared" si="47"/>
        <v>0</v>
      </c>
    </row>
    <row r="79" spans="20:137" x14ac:dyDescent="0.25">
      <c r="T79" s="5"/>
      <c r="U79" s="13"/>
      <c r="V79" s="5"/>
      <c r="W79" s="5" t="str">
        <f t="shared" si="46"/>
        <v/>
      </c>
      <c r="X79" s="5"/>
      <c r="Y79" s="5"/>
      <c r="Z79" s="5"/>
      <c r="CB79" s="172">
        <f t="shared" si="44"/>
        <v>1</v>
      </c>
      <c r="CC79" s="172">
        <f t="shared" si="44"/>
        <v>1</v>
      </c>
      <c r="CD79" s="172">
        <f t="shared" si="44"/>
        <v>1</v>
      </c>
      <c r="CE79" s="172">
        <f t="shared" si="44"/>
        <v>1</v>
      </c>
      <c r="CF79" s="172">
        <f t="shared" si="44"/>
        <v>1</v>
      </c>
      <c r="CG79" s="172">
        <f t="shared" si="44"/>
        <v>1</v>
      </c>
      <c r="CH79" s="172">
        <f t="shared" si="44"/>
        <v>1</v>
      </c>
      <c r="CI79" s="172">
        <f t="shared" si="44"/>
        <v>1</v>
      </c>
      <c r="CJ79" s="172">
        <f t="shared" si="44"/>
        <v>1</v>
      </c>
      <c r="CK79" s="172">
        <f t="shared" si="44"/>
        <v>1</v>
      </c>
      <c r="CL79" s="172">
        <f t="shared" si="44"/>
        <v>1</v>
      </c>
      <c r="CM79" s="172">
        <f t="shared" si="44"/>
        <v>1</v>
      </c>
      <c r="CN79" s="172">
        <f t="shared" si="44"/>
        <v>1</v>
      </c>
      <c r="CO79" s="172">
        <f t="shared" si="44"/>
        <v>1</v>
      </c>
      <c r="CP79" s="172">
        <f t="shared" si="44"/>
        <v>1</v>
      </c>
      <c r="CQ79" s="172">
        <f t="shared" si="44"/>
        <v>1</v>
      </c>
      <c r="CR79" s="172">
        <f t="shared" si="43"/>
        <v>1</v>
      </c>
      <c r="CS79" s="172">
        <f t="shared" si="43"/>
        <v>1</v>
      </c>
      <c r="CT79" s="172">
        <f t="shared" si="43"/>
        <v>1</v>
      </c>
      <c r="CU79" s="172">
        <f t="shared" si="43"/>
        <v>1</v>
      </c>
      <c r="CZ79" s="172">
        <v>6</v>
      </c>
      <c r="DA79" s="172" t="s">
        <v>278</v>
      </c>
      <c r="DB79" s="32" t="str">
        <f>T(LOOKUP(CZ79,$DM$1:$EF$1,$DM$2:$EF$2))</f>
        <v/>
      </c>
      <c r="DD79" s="172">
        <f t="shared" si="52"/>
        <v>1</v>
      </c>
      <c r="DE79" s="172">
        <v>77</v>
      </c>
      <c r="DL79" s="172">
        <f t="shared" si="48"/>
        <v>0</v>
      </c>
      <c r="DM79" s="172">
        <f t="shared" si="49"/>
        <v>1</v>
      </c>
      <c r="DN79" s="172">
        <f t="shared" si="50"/>
        <v>1</v>
      </c>
      <c r="DO79" s="172">
        <f t="shared" si="51"/>
        <v>1</v>
      </c>
      <c r="DP79" s="172">
        <f t="shared" si="51"/>
        <v>1</v>
      </c>
      <c r="DQ79" s="172">
        <f t="shared" si="51"/>
        <v>1</v>
      </c>
      <c r="DR79" s="172">
        <f t="shared" si="51"/>
        <v>1</v>
      </c>
      <c r="DS79" s="172">
        <f t="shared" si="51"/>
        <v>1</v>
      </c>
      <c r="DT79" s="172">
        <f t="shared" si="51"/>
        <v>1</v>
      </c>
      <c r="DU79" s="172">
        <f t="shared" si="51"/>
        <v>1</v>
      </c>
      <c r="DV79" s="172">
        <f t="shared" si="53"/>
        <v>1</v>
      </c>
      <c r="DW79" s="172">
        <f t="shared" si="53"/>
        <v>1</v>
      </c>
      <c r="DX79" s="172">
        <f t="shared" si="53"/>
        <v>1</v>
      </c>
      <c r="DY79" s="172">
        <f t="shared" si="53"/>
        <v>1</v>
      </c>
      <c r="DZ79" s="172">
        <f t="shared" si="53"/>
        <v>1</v>
      </c>
      <c r="EA79" s="172">
        <f t="shared" si="53"/>
        <v>1</v>
      </c>
      <c r="EB79" s="172">
        <f t="shared" si="53"/>
        <v>1</v>
      </c>
      <c r="EC79" s="172">
        <f t="shared" si="53"/>
        <v>1</v>
      </c>
      <c r="ED79" s="172">
        <f t="shared" si="53"/>
        <v>1</v>
      </c>
      <c r="EE79" s="172">
        <f t="shared" si="53"/>
        <v>1</v>
      </c>
      <c r="EF79" s="172">
        <f t="shared" si="53"/>
        <v>1</v>
      </c>
      <c r="EG79" s="172">
        <f t="shared" si="47"/>
        <v>0</v>
      </c>
    </row>
    <row r="80" spans="20:137" x14ac:dyDescent="0.25">
      <c r="T80" s="5"/>
      <c r="U80" s="13"/>
      <c r="V80" s="5"/>
      <c r="W80" s="5" t="str">
        <f t="shared" si="46"/>
        <v/>
      </c>
      <c r="X80" s="5"/>
      <c r="Y80" s="5"/>
      <c r="Z80" s="5"/>
      <c r="CB80" s="172">
        <f t="shared" si="44"/>
        <v>1</v>
      </c>
      <c r="CC80" s="172">
        <f t="shared" si="44"/>
        <v>1</v>
      </c>
      <c r="CD80" s="172">
        <f t="shared" si="44"/>
        <v>1</v>
      </c>
      <c r="CE80" s="172">
        <f t="shared" si="44"/>
        <v>1</v>
      </c>
      <c r="CF80" s="172">
        <f t="shared" si="44"/>
        <v>1</v>
      </c>
      <c r="CG80" s="172">
        <f t="shared" si="44"/>
        <v>1</v>
      </c>
      <c r="CH80" s="172">
        <f t="shared" si="44"/>
        <v>1</v>
      </c>
      <c r="CI80" s="172">
        <f t="shared" si="44"/>
        <v>1</v>
      </c>
      <c r="CJ80" s="172">
        <f t="shared" si="44"/>
        <v>1</v>
      </c>
      <c r="CK80" s="172">
        <f t="shared" si="44"/>
        <v>1</v>
      </c>
      <c r="CL80" s="172">
        <f t="shared" si="44"/>
        <v>1</v>
      </c>
      <c r="CM80" s="172">
        <f t="shared" si="44"/>
        <v>1</v>
      </c>
      <c r="CN80" s="172">
        <f t="shared" si="44"/>
        <v>1</v>
      </c>
      <c r="CO80" s="172">
        <f t="shared" si="44"/>
        <v>1</v>
      </c>
      <c r="CP80" s="172">
        <f t="shared" si="44"/>
        <v>1</v>
      </c>
      <c r="CQ80" s="172">
        <f t="shared" ref="CQ80:CU80" si="56">IF(BF79="",CQ79,CQ79+1)</f>
        <v>1</v>
      </c>
      <c r="CR80" s="172">
        <f t="shared" si="56"/>
        <v>1</v>
      </c>
      <c r="CS80" s="172">
        <f t="shared" si="56"/>
        <v>1</v>
      </c>
      <c r="CT80" s="172">
        <f t="shared" si="56"/>
        <v>1</v>
      </c>
      <c r="CU80" s="172">
        <f t="shared" si="56"/>
        <v>1</v>
      </c>
      <c r="DA80" s="172">
        <v>1</v>
      </c>
      <c r="DB80" s="32" t="str">
        <f t="shared" ref="DB80:DB91" si="57">T(CONCATENATE(LOOKUP(DA80,CG$3:CG$80,AV$3:AV$80)," ",LOOKUP(DA80,CG$3:CG$80,$CA$3:$CA$80)))</f>
        <v xml:space="preserve"> </v>
      </c>
      <c r="DD80" s="172">
        <f t="shared" si="52"/>
        <v>1</v>
      </c>
      <c r="DE80" s="172">
        <v>78</v>
      </c>
      <c r="DL80" s="172">
        <f>SUM(DM81:EF81)-SUM(DM80:EF80)</f>
        <v>-20</v>
      </c>
      <c r="DM80" s="172">
        <f t="shared" si="49"/>
        <v>1</v>
      </c>
      <c r="DN80" s="172">
        <f t="shared" si="50"/>
        <v>1</v>
      </c>
      <c r="DO80" s="172">
        <f t="shared" si="51"/>
        <v>1</v>
      </c>
      <c r="DP80" s="172">
        <f t="shared" si="51"/>
        <v>1</v>
      </c>
      <c r="DQ80" s="172">
        <f t="shared" si="51"/>
        <v>1</v>
      </c>
      <c r="DR80" s="172">
        <f t="shared" si="51"/>
        <v>1</v>
      </c>
      <c r="DS80" s="172">
        <f t="shared" si="51"/>
        <v>1</v>
      </c>
      <c r="DT80" s="172">
        <f t="shared" si="51"/>
        <v>1</v>
      </c>
      <c r="DU80" s="172">
        <f t="shared" si="51"/>
        <v>1</v>
      </c>
      <c r="DV80" s="172">
        <f t="shared" si="53"/>
        <v>1</v>
      </c>
      <c r="DW80" s="172">
        <f t="shared" si="53"/>
        <v>1</v>
      </c>
      <c r="DX80" s="172">
        <f t="shared" si="53"/>
        <v>1</v>
      </c>
      <c r="DY80" s="172">
        <f t="shared" si="53"/>
        <v>1</v>
      </c>
      <c r="DZ80" s="172">
        <f t="shared" si="53"/>
        <v>1</v>
      </c>
      <c r="EA80" s="172">
        <f t="shared" si="53"/>
        <v>1</v>
      </c>
      <c r="EB80" s="172">
        <f t="shared" si="53"/>
        <v>1</v>
      </c>
      <c r="EC80" s="172">
        <f t="shared" si="53"/>
        <v>1</v>
      </c>
      <c r="ED80" s="172">
        <f t="shared" si="53"/>
        <v>1</v>
      </c>
      <c r="EE80" s="172">
        <f t="shared" si="53"/>
        <v>1</v>
      </c>
      <c r="EF80" s="172">
        <f t="shared" si="53"/>
        <v>1</v>
      </c>
      <c r="EG80" s="172">
        <f t="shared" si="47"/>
        <v>0</v>
      </c>
    </row>
    <row r="81" spans="104:113" x14ac:dyDescent="0.25">
      <c r="DA81" s="172">
        <v>2</v>
      </c>
      <c r="DB81" s="32" t="str">
        <f t="shared" si="57"/>
        <v xml:space="preserve"> </v>
      </c>
      <c r="DD81" s="172">
        <f t="shared" si="52"/>
        <v>1</v>
      </c>
    </row>
    <row r="82" spans="104:113" x14ac:dyDescent="0.25">
      <c r="DA82" s="172">
        <v>3</v>
      </c>
      <c r="DB82" s="32" t="str">
        <f t="shared" si="57"/>
        <v xml:space="preserve"> </v>
      </c>
      <c r="DD82" s="172">
        <f t="shared" si="52"/>
        <v>1</v>
      </c>
    </row>
    <row r="83" spans="104:113" x14ac:dyDescent="0.25">
      <c r="DA83" s="172">
        <v>4</v>
      </c>
      <c r="DB83" s="32" t="str">
        <f t="shared" si="57"/>
        <v xml:space="preserve"> </v>
      </c>
      <c r="DD83" s="172">
        <f t="shared" si="52"/>
        <v>1</v>
      </c>
    </row>
    <row r="84" spans="104:113" x14ac:dyDescent="0.25">
      <c r="DA84" s="172">
        <v>5</v>
      </c>
      <c r="DB84" s="32" t="str">
        <f t="shared" si="57"/>
        <v xml:space="preserve"> </v>
      </c>
      <c r="DD84" s="172">
        <f t="shared" si="52"/>
        <v>1</v>
      </c>
    </row>
    <row r="85" spans="104:113" x14ac:dyDescent="0.25">
      <c r="DA85" s="172">
        <v>6</v>
      </c>
      <c r="DB85" s="32" t="str">
        <f t="shared" si="57"/>
        <v xml:space="preserve"> </v>
      </c>
      <c r="DD85" s="172">
        <f t="shared" si="52"/>
        <v>1</v>
      </c>
    </row>
    <row r="86" spans="104:113" x14ac:dyDescent="0.25">
      <c r="DA86" s="172">
        <v>7</v>
      </c>
      <c r="DB86" s="32" t="str">
        <f t="shared" si="57"/>
        <v xml:space="preserve"> </v>
      </c>
      <c r="DD86" s="172">
        <f t="shared" si="52"/>
        <v>1</v>
      </c>
    </row>
    <row r="87" spans="104:113" x14ac:dyDescent="0.25">
      <c r="DA87" s="172">
        <v>8</v>
      </c>
      <c r="DB87" s="32" t="str">
        <f t="shared" si="57"/>
        <v xml:space="preserve"> </v>
      </c>
      <c r="DD87" s="172">
        <f t="shared" si="52"/>
        <v>1</v>
      </c>
    </row>
    <row r="88" spans="104:113" x14ac:dyDescent="0.25">
      <c r="DA88" s="172">
        <v>9</v>
      </c>
      <c r="DB88" s="32" t="str">
        <f t="shared" si="57"/>
        <v xml:space="preserve"> </v>
      </c>
      <c r="DD88" s="172">
        <f t="shared" si="52"/>
        <v>1</v>
      </c>
    </row>
    <row r="89" spans="104:113" x14ac:dyDescent="0.25">
      <c r="DA89" s="172">
        <v>10</v>
      </c>
      <c r="DB89" s="32" t="str">
        <f t="shared" si="57"/>
        <v xml:space="preserve"> </v>
      </c>
      <c r="DD89" s="172">
        <f t="shared" si="52"/>
        <v>1</v>
      </c>
    </row>
    <row r="90" spans="104:113" x14ac:dyDescent="0.25">
      <c r="DA90" s="172">
        <v>11</v>
      </c>
      <c r="DB90" s="32" t="str">
        <f t="shared" si="57"/>
        <v xml:space="preserve"> </v>
      </c>
      <c r="DD90" s="172">
        <f t="shared" si="52"/>
        <v>1</v>
      </c>
    </row>
    <row r="91" spans="104:113" x14ac:dyDescent="0.25">
      <c r="DA91" s="172">
        <v>12</v>
      </c>
      <c r="DB91" s="32" t="str">
        <f t="shared" si="57"/>
        <v xml:space="preserve"> </v>
      </c>
      <c r="DD91" s="172">
        <f t="shared" si="52"/>
        <v>1</v>
      </c>
    </row>
    <row r="92" spans="104:113" x14ac:dyDescent="0.25">
      <c r="DB92" s="196" t="str">
        <f>IF(DB79="","","----")</f>
        <v/>
      </c>
      <c r="DD92" s="172">
        <f t="shared" si="52"/>
        <v>1</v>
      </c>
    </row>
    <row r="93" spans="104:113" x14ac:dyDescent="0.25">
      <c r="DA93" s="172"/>
      <c r="DB93" s="32" t="str">
        <f>IF(DB94="","",CONCATENATE("Warband ",CZ94," ",DG93))</f>
        <v/>
      </c>
      <c r="DD93" s="172">
        <f t="shared" si="52"/>
        <v>1</v>
      </c>
      <c r="DG93" s="49" t="str">
        <f>CONCATENATE("   ",DH93,"/",DI93,IF(DH93&gt;DI93," !",""))</f>
        <v xml:space="preserve">   0/12</v>
      </c>
      <c r="DH93" s="172">
        <f t="shared" ref="DH93" si="58">INDEX($CB$1:$CU$1,CZ94)+DJ93</f>
        <v>0</v>
      </c>
      <c r="DI93" s="172">
        <f t="shared" ref="DI93" si="59">IF(OR(DB94=$CW$3,DB94=$CW$4,DB94=$CW$10),0,12)</f>
        <v>12</v>
      </c>
    </row>
    <row r="94" spans="104:113" x14ac:dyDescent="0.25">
      <c r="CZ94" s="172">
        <v>7</v>
      </c>
      <c r="DA94" s="172" t="s">
        <v>278</v>
      </c>
      <c r="DB94" s="32" t="str">
        <f>T(LOOKUP(CZ94,$DM$1:$EF$1,$DM$2:$EF$2))</f>
        <v/>
      </c>
      <c r="DD94" s="172">
        <f t="shared" si="52"/>
        <v>1</v>
      </c>
    </row>
    <row r="95" spans="104:113" x14ac:dyDescent="0.25">
      <c r="DA95" s="172">
        <v>1</v>
      </c>
      <c r="DB95" s="32" t="str">
        <f t="shared" ref="DB95:DB106" si="60">T(CONCATENATE(LOOKUP(DA95,CH$3:CH$80,AW$3:AW$80)," ",LOOKUP(DA95,CH$3:CH$80,$CA$3:$CA$80)))</f>
        <v xml:space="preserve"> </v>
      </c>
      <c r="DD95" s="172">
        <f t="shared" si="52"/>
        <v>1</v>
      </c>
    </row>
    <row r="96" spans="104:113" x14ac:dyDescent="0.25">
      <c r="DA96" s="172">
        <v>2</v>
      </c>
      <c r="DB96" s="32" t="str">
        <f t="shared" si="60"/>
        <v xml:space="preserve"> </v>
      </c>
      <c r="DD96" s="172">
        <f t="shared" si="52"/>
        <v>1</v>
      </c>
    </row>
    <row r="97" spans="104:113" x14ac:dyDescent="0.25">
      <c r="DA97" s="172">
        <v>3</v>
      </c>
      <c r="DB97" s="32" t="str">
        <f t="shared" si="60"/>
        <v xml:space="preserve"> </v>
      </c>
      <c r="DD97" s="172">
        <f t="shared" si="52"/>
        <v>1</v>
      </c>
    </row>
    <row r="98" spans="104:113" x14ac:dyDescent="0.25">
      <c r="DA98" s="172">
        <v>4</v>
      </c>
      <c r="DB98" s="32" t="str">
        <f t="shared" si="60"/>
        <v xml:space="preserve"> </v>
      </c>
      <c r="DD98" s="172">
        <f t="shared" si="52"/>
        <v>1</v>
      </c>
    </row>
    <row r="99" spans="104:113" x14ac:dyDescent="0.25">
      <c r="DA99" s="172">
        <v>5</v>
      </c>
      <c r="DB99" s="32" t="str">
        <f t="shared" si="60"/>
        <v xml:space="preserve"> </v>
      </c>
      <c r="DD99" s="172">
        <f t="shared" si="52"/>
        <v>1</v>
      </c>
    </row>
    <row r="100" spans="104:113" x14ac:dyDescent="0.25">
      <c r="DA100" s="172">
        <v>6</v>
      </c>
      <c r="DB100" s="32" t="str">
        <f t="shared" si="60"/>
        <v xml:space="preserve"> </v>
      </c>
      <c r="DD100" s="172">
        <f t="shared" si="52"/>
        <v>1</v>
      </c>
    </row>
    <row r="101" spans="104:113" x14ac:dyDescent="0.25">
      <c r="DA101" s="172">
        <v>7</v>
      </c>
      <c r="DB101" s="32" t="str">
        <f t="shared" si="60"/>
        <v xml:space="preserve"> </v>
      </c>
      <c r="DD101" s="172">
        <f t="shared" si="52"/>
        <v>1</v>
      </c>
    </row>
    <row r="102" spans="104:113" x14ac:dyDescent="0.25">
      <c r="DA102" s="172">
        <v>8</v>
      </c>
      <c r="DB102" s="32" t="str">
        <f t="shared" si="60"/>
        <v xml:space="preserve"> </v>
      </c>
      <c r="DD102" s="172">
        <f t="shared" si="52"/>
        <v>1</v>
      </c>
    </row>
    <row r="103" spans="104:113" x14ac:dyDescent="0.25">
      <c r="DA103" s="172">
        <v>9</v>
      </c>
      <c r="DB103" s="32" t="str">
        <f t="shared" si="60"/>
        <v xml:space="preserve"> </v>
      </c>
      <c r="DD103" s="172">
        <f t="shared" si="52"/>
        <v>1</v>
      </c>
    </row>
    <row r="104" spans="104:113" x14ac:dyDescent="0.25">
      <c r="DA104" s="172">
        <v>10</v>
      </c>
      <c r="DB104" s="32" t="str">
        <f t="shared" si="60"/>
        <v xml:space="preserve"> </v>
      </c>
      <c r="DD104" s="172">
        <f t="shared" si="52"/>
        <v>1</v>
      </c>
    </row>
    <row r="105" spans="104:113" x14ac:dyDescent="0.25">
      <c r="DA105" s="172">
        <v>11</v>
      </c>
      <c r="DB105" s="32" t="str">
        <f t="shared" si="60"/>
        <v xml:space="preserve"> </v>
      </c>
      <c r="DD105" s="172">
        <f t="shared" si="52"/>
        <v>1</v>
      </c>
    </row>
    <row r="106" spans="104:113" x14ac:dyDescent="0.25">
      <c r="DA106" s="172">
        <v>12</v>
      </c>
      <c r="DB106" s="32" t="str">
        <f t="shared" si="60"/>
        <v xml:space="preserve"> </v>
      </c>
      <c r="DD106" s="172">
        <f t="shared" si="52"/>
        <v>1</v>
      </c>
    </row>
    <row r="107" spans="104:113" x14ac:dyDescent="0.25">
      <c r="DB107" s="196" t="str">
        <f>IF(DB94="","","----")</f>
        <v/>
      </c>
      <c r="DD107" s="172">
        <f t="shared" si="52"/>
        <v>1</v>
      </c>
    </row>
    <row r="108" spans="104:113" x14ac:dyDescent="0.25">
      <c r="DA108" s="172"/>
      <c r="DB108" s="32" t="str">
        <f>IF(DB109="","",CONCATENATE("Warband ",CZ109," ",DG108))</f>
        <v/>
      </c>
      <c r="DD108" s="172">
        <f t="shared" si="52"/>
        <v>1</v>
      </c>
      <c r="DG108" s="49" t="str">
        <f>CONCATENATE("   ",DH108,"/",DI108,IF(DH108&gt;DI108," !",""))</f>
        <v xml:space="preserve">   0/12</v>
      </c>
      <c r="DH108" s="172">
        <f t="shared" ref="DH108" si="61">INDEX($CB$1:$CU$1,CZ109)+DJ108</f>
        <v>0</v>
      </c>
      <c r="DI108" s="172">
        <f t="shared" ref="DI108" si="62">IF(OR(DB109=$CW$3,DB109=$CW$4,DB109=$CW$10),0,12)</f>
        <v>12</v>
      </c>
    </row>
    <row r="109" spans="104:113" x14ac:dyDescent="0.25">
      <c r="CZ109" s="172">
        <v>8</v>
      </c>
      <c r="DA109" s="172" t="s">
        <v>278</v>
      </c>
      <c r="DB109" s="32" t="str">
        <f>T(LOOKUP(CZ109,$DM$1:$EF$1,$DM$2:$EF$2))</f>
        <v/>
      </c>
      <c r="DD109" s="172">
        <f t="shared" si="52"/>
        <v>1</v>
      </c>
    </row>
    <row r="110" spans="104:113" x14ac:dyDescent="0.25">
      <c r="DA110" s="172">
        <v>1</v>
      </c>
      <c r="DB110" s="32" t="str">
        <f t="shared" ref="DB110:DB121" si="63">T(CONCATENATE(LOOKUP(DA110,CI$3:CI$80,AX$3:AX$80)," ",LOOKUP(DA110,CI$3:CI$80,$CA$3:$CA$80)))</f>
        <v xml:space="preserve"> </v>
      </c>
      <c r="DD110" s="172">
        <f t="shared" si="52"/>
        <v>1</v>
      </c>
    </row>
    <row r="111" spans="104:113" x14ac:dyDescent="0.25">
      <c r="DA111" s="172">
        <v>2</v>
      </c>
      <c r="DB111" s="32" t="str">
        <f t="shared" si="63"/>
        <v xml:space="preserve"> </v>
      </c>
      <c r="DD111" s="172">
        <f t="shared" si="52"/>
        <v>1</v>
      </c>
    </row>
    <row r="112" spans="104:113" x14ac:dyDescent="0.25">
      <c r="DA112" s="172">
        <v>3</v>
      </c>
      <c r="DB112" s="32" t="str">
        <f t="shared" si="63"/>
        <v xml:space="preserve"> </v>
      </c>
      <c r="DD112" s="172">
        <f t="shared" si="52"/>
        <v>1</v>
      </c>
    </row>
    <row r="113" spans="104:113" x14ac:dyDescent="0.25">
      <c r="DA113" s="172">
        <v>4</v>
      </c>
      <c r="DB113" s="32" t="str">
        <f t="shared" si="63"/>
        <v xml:space="preserve"> </v>
      </c>
      <c r="DD113" s="172">
        <f t="shared" si="52"/>
        <v>1</v>
      </c>
    </row>
    <row r="114" spans="104:113" x14ac:dyDescent="0.25">
      <c r="DA114" s="172">
        <v>5</v>
      </c>
      <c r="DB114" s="32" t="str">
        <f t="shared" si="63"/>
        <v xml:space="preserve"> </v>
      </c>
      <c r="DD114" s="172">
        <f t="shared" si="52"/>
        <v>1</v>
      </c>
    </row>
    <row r="115" spans="104:113" x14ac:dyDescent="0.25">
      <c r="DA115" s="172">
        <v>6</v>
      </c>
      <c r="DB115" s="32" t="str">
        <f t="shared" si="63"/>
        <v xml:space="preserve"> </v>
      </c>
      <c r="DD115" s="172">
        <f t="shared" si="52"/>
        <v>1</v>
      </c>
    </row>
    <row r="116" spans="104:113" x14ac:dyDescent="0.25">
      <c r="DA116" s="172">
        <v>7</v>
      </c>
      <c r="DB116" s="32" t="str">
        <f t="shared" si="63"/>
        <v xml:space="preserve"> </v>
      </c>
      <c r="DD116" s="172">
        <f t="shared" si="52"/>
        <v>1</v>
      </c>
    </row>
    <row r="117" spans="104:113" x14ac:dyDescent="0.25">
      <c r="DA117" s="172">
        <v>8</v>
      </c>
      <c r="DB117" s="32" t="str">
        <f t="shared" si="63"/>
        <v xml:space="preserve"> </v>
      </c>
      <c r="DD117" s="172">
        <f t="shared" si="52"/>
        <v>1</v>
      </c>
    </row>
    <row r="118" spans="104:113" x14ac:dyDescent="0.25">
      <c r="DA118" s="172">
        <v>9</v>
      </c>
      <c r="DB118" s="32" t="str">
        <f t="shared" si="63"/>
        <v xml:space="preserve"> </v>
      </c>
      <c r="DD118" s="172">
        <f t="shared" si="52"/>
        <v>1</v>
      </c>
    </row>
    <row r="119" spans="104:113" x14ac:dyDescent="0.25">
      <c r="DA119" s="172">
        <v>10</v>
      </c>
      <c r="DB119" s="32" t="str">
        <f t="shared" si="63"/>
        <v xml:space="preserve"> </v>
      </c>
      <c r="DD119" s="172">
        <f t="shared" si="52"/>
        <v>1</v>
      </c>
    </row>
    <row r="120" spans="104:113" x14ac:dyDescent="0.25">
      <c r="DA120" s="172">
        <v>11</v>
      </c>
      <c r="DB120" s="32" t="str">
        <f t="shared" si="63"/>
        <v xml:space="preserve"> </v>
      </c>
      <c r="DD120" s="172">
        <f t="shared" si="52"/>
        <v>1</v>
      </c>
    </row>
    <row r="121" spans="104:113" x14ac:dyDescent="0.25">
      <c r="DA121" s="172">
        <v>12</v>
      </c>
      <c r="DB121" s="32" t="str">
        <f t="shared" si="63"/>
        <v xml:space="preserve"> </v>
      </c>
      <c r="DD121" s="172">
        <f t="shared" si="52"/>
        <v>1</v>
      </c>
    </row>
    <row r="122" spans="104:113" x14ac:dyDescent="0.25">
      <c r="DB122" s="196" t="str">
        <f>IF(DB109="","","----")</f>
        <v/>
      </c>
      <c r="DD122" s="172">
        <f t="shared" si="52"/>
        <v>1</v>
      </c>
    </row>
    <row r="123" spans="104:113" x14ac:dyDescent="0.25">
      <c r="DA123" s="172"/>
      <c r="DB123" s="32" t="str">
        <f>IF(DB124="","",CONCATENATE("Warband ",CZ124," ",DG123))</f>
        <v/>
      </c>
      <c r="DD123" s="172">
        <f t="shared" si="52"/>
        <v>1</v>
      </c>
      <c r="DG123" s="49" t="str">
        <f>CONCATENATE("   ",DH123,"/",DI123,IF(DH123&gt;DI123," !",""))</f>
        <v xml:space="preserve">   0/12</v>
      </c>
      <c r="DH123" s="172">
        <f t="shared" ref="DH123" si="64">INDEX($CB$1:$CU$1,CZ124)+DJ123</f>
        <v>0</v>
      </c>
      <c r="DI123" s="172">
        <f t="shared" ref="DI123" si="65">IF(OR(DB124=$CW$3,DB124=$CW$4,DB124=$CW$10),0,12)</f>
        <v>12</v>
      </c>
    </row>
    <row r="124" spans="104:113" x14ac:dyDescent="0.25">
      <c r="CZ124" s="172">
        <v>9</v>
      </c>
      <c r="DA124" s="172" t="s">
        <v>278</v>
      </c>
      <c r="DB124" s="32" t="str">
        <f>T(LOOKUP(CZ124,$DM$1:$EF$1,$DM$2:$EF$2))</f>
        <v/>
      </c>
      <c r="DD124" s="172">
        <f t="shared" si="52"/>
        <v>1</v>
      </c>
    </row>
    <row r="125" spans="104:113" x14ac:dyDescent="0.25">
      <c r="DA125" s="172">
        <v>1</v>
      </c>
      <c r="DB125" s="32" t="str">
        <f t="shared" ref="DB125:DB136" si="66">T(CONCATENATE(LOOKUP(DA125,CJ$3:CJ$80,AY$3:AY$80)," ",LOOKUP(DA125,CJ$3:CJ$80,$CA$3:$CA$80)))</f>
        <v xml:space="preserve"> </v>
      </c>
      <c r="DD125" s="172">
        <f t="shared" si="52"/>
        <v>1</v>
      </c>
    </row>
    <row r="126" spans="104:113" x14ac:dyDescent="0.25">
      <c r="DA126" s="172">
        <v>2</v>
      </c>
      <c r="DB126" s="32" t="str">
        <f t="shared" si="66"/>
        <v xml:space="preserve"> </v>
      </c>
      <c r="DD126" s="172">
        <f t="shared" si="52"/>
        <v>1</v>
      </c>
    </row>
    <row r="127" spans="104:113" x14ac:dyDescent="0.25">
      <c r="DA127" s="172">
        <v>3</v>
      </c>
      <c r="DB127" s="32" t="str">
        <f t="shared" si="66"/>
        <v xml:space="preserve"> </v>
      </c>
      <c r="DD127" s="172">
        <f t="shared" si="52"/>
        <v>1</v>
      </c>
    </row>
    <row r="128" spans="104:113" x14ac:dyDescent="0.25">
      <c r="DA128" s="172">
        <v>4</v>
      </c>
      <c r="DB128" s="32" t="str">
        <f t="shared" si="66"/>
        <v xml:space="preserve"> </v>
      </c>
      <c r="DD128" s="172">
        <f t="shared" si="52"/>
        <v>1</v>
      </c>
    </row>
    <row r="129" spans="104:113" x14ac:dyDescent="0.25">
      <c r="DA129" s="172">
        <v>5</v>
      </c>
      <c r="DB129" s="32" t="str">
        <f t="shared" si="66"/>
        <v xml:space="preserve"> </v>
      </c>
      <c r="DD129" s="172">
        <f t="shared" si="52"/>
        <v>1</v>
      </c>
    </row>
    <row r="130" spans="104:113" x14ac:dyDescent="0.25">
      <c r="DA130" s="172">
        <v>6</v>
      </c>
      <c r="DB130" s="32" t="str">
        <f t="shared" si="66"/>
        <v xml:space="preserve"> </v>
      </c>
      <c r="DD130" s="172">
        <f t="shared" si="52"/>
        <v>1</v>
      </c>
    </row>
    <row r="131" spans="104:113" x14ac:dyDescent="0.25">
      <c r="DA131" s="172">
        <v>7</v>
      </c>
      <c r="DB131" s="32" t="str">
        <f t="shared" si="66"/>
        <v xml:space="preserve"> </v>
      </c>
      <c r="DD131" s="172">
        <f t="shared" si="52"/>
        <v>1</v>
      </c>
    </row>
    <row r="132" spans="104:113" x14ac:dyDescent="0.25">
      <c r="DA132" s="172">
        <v>8</v>
      </c>
      <c r="DB132" s="32" t="str">
        <f t="shared" si="66"/>
        <v xml:space="preserve"> </v>
      </c>
      <c r="DD132" s="172">
        <f t="shared" si="52"/>
        <v>1</v>
      </c>
    </row>
    <row r="133" spans="104:113" x14ac:dyDescent="0.25">
      <c r="DA133" s="172">
        <v>9</v>
      </c>
      <c r="DB133" s="32" t="str">
        <f t="shared" si="66"/>
        <v xml:space="preserve"> </v>
      </c>
      <c r="DD133" s="172">
        <f t="shared" ref="DD133:DD196" si="67">IF(OR(DB132="",DB132=" "),DD132,DD132+1)</f>
        <v>1</v>
      </c>
    </row>
    <row r="134" spans="104:113" x14ac:dyDescent="0.25">
      <c r="DA134" s="172">
        <v>10</v>
      </c>
      <c r="DB134" s="32" t="str">
        <f t="shared" si="66"/>
        <v xml:space="preserve"> </v>
      </c>
      <c r="DD134" s="172">
        <f t="shared" si="67"/>
        <v>1</v>
      </c>
    </row>
    <row r="135" spans="104:113" x14ac:dyDescent="0.25">
      <c r="DA135" s="172">
        <v>11</v>
      </c>
      <c r="DB135" s="32" t="str">
        <f t="shared" si="66"/>
        <v xml:space="preserve"> </v>
      </c>
      <c r="DD135" s="172">
        <f t="shared" si="67"/>
        <v>1</v>
      </c>
    </row>
    <row r="136" spans="104:113" x14ac:dyDescent="0.25">
      <c r="DA136" s="172">
        <v>12</v>
      </c>
      <c r="DB136" s="32" t="str">
        <f t="shared" si="66"/>
        <v xml:space="preserve"> </v>
      </c>
      <c r="DD136" s="172">
        <f t="shared" si="67"/>
        <v>1</v>
      </c>
    </row>
    <row r="137" spans="104:113" x14ac:dyDescent="0.25">
      <c r="DB137" s="196" t="str">
        <f>IF(DB124="","","----")</f>
        <v/>
      </c>
      <c r="DD137" s="172">
        <f t="shared" si="67"/>
        <v>1</v>
      </c>
    </row>
    <row r="138" spans="104:113" x14ac:dyDescent="0.25">
      <c r="DA138" s="172"/>
      <c r="DB138" s="32" t="str">
        <f>IF(DB139="","",CONCATENATE("Warband ",CZ139," ",DG138))</f>
        <v/>
      </c>
      <c r="DD138" s="172">
        <f t="shared" si="67"/>
        <v>1</v>
      </c>
      <c r="DG138" s="49" t="str">
        <f>CONCATENATE("   ",DH138,"/",DI138,IF(DH138&gt;DI138," !",""))</f>
        <v xml:space="preserve">   0/12</v>
      </c>
      <c r="DH138" s="172">
        <f t="shared" ref="DH138" si="68">INDEX($CB$1:$CU$1,CZ139)+DJ138</f>
        <v>0</v>
      </c>
      <c r="DI138" s="172">
        <f t="shared" ref="DI138" si="69">IF(OR(DB139=$CW$3,DB139=$CW$4,DB139=$CW$10),0,12)</f>
        <v>12</v>
      </c>
    </row>
    <row r="139" spans="104:113" x14ac:dyDescent="0.25">
      <c r="CZ139" s="172">
        <v>10</v>
      </c>
      <c r="DA139" s="172" t="s">
        <v>278</v>
      </c>
      <c r="DB139" s="32" t="str">
        <f>T(LOOKUP(CZ139,$DM$1:$EF$1,$DM$2:$EF$2))</f>
        <v/>
      </c>
      <c r="DD139" s="172">
        <f t="shared" si="67"/>
        <v>1</v>
      </c>
    </row>
    <row r="140" spans="104:113" x14ac:dyDescent="0.25">
      <c r="DA140" s="172">
        <v>1</v>
      </c>
      <c r="DB140" s="32" t="str">
        <f t="shared" ref="DB140:DB151" si="70">T(CONCATENATE(LOOKUP(DA140,CK$3:CK$80,AZ$3:AZ$80)," ",LOOKUP(DA140,CK$3:CK$80,$CA$3:$CA$80)))</f>
        <v xml:space="preserve"> </v>
      </c>
      <c r="DD140" s="172">
        <f t="shared" si="67"/>
        <v>1</v>
      </c>
    </row>
    <row r="141" spans="104:113" x14ac:dyDescent="0.25">
      <c r="DA141" s="172">
        <v>2</v>
      </c>
      <c r="DB141" s="32" t="str">
        <f t="shared" si="70"/>
        <v xml:space="preserve"> </v>
      </c>
      <c r="DD141" s="172">
        <f t="shared" si="67"/>
        <v>1</v>
      </c>
    </row>
    <row r="142" spans="104:113" x14ac:dyDescent="0.25">
      <c r="DA142" s="172">
        <v>3</v>
      </c>
      <c r="DB142" s="32" t="str">
        <f t="shared" si="70"/>
        <v xml:space="preserve"> </v>
      </c>
      <c r="DD142" s="172">
        <f t="shared" si="67"/>
        <v>1</v>
      </c>
    </row>
    <row r="143" spans="104:113" x14ac:dyDescent="0.25">
      <c r="DA143" s="172">
        <v>4</v>
      </c>
      <c r="DB143" s="32" t="str">
        <f t="shared" si="70"/>
        <v xml:space="preserve"> </v>
      </c>
      <c r="DD143" s="172">
        <f t="shared" si="67"/>
        <v>1</v>
      </c>
    </row>
    <row r="144" spans="104:113" x14ac:dyDescent="0.25">
      <c r="DA144" s="172">
        <v>5</v>
      </c>
      <c r="DB144" s="32" t="str">
        <f t="shared" si="70"/>
        <v xml:space="preserve"> </v>
      </c>
      <c r="DD144" s="172">
        <f t="shared" si="67"/>
        <v>1</v>
      </c>
    </row>
    <row r="145" spans="104:113" x14ac:dyDescent="0.25">
      <c r="DA145" s="172">
        <v>6</v>
      </c>
      <c r="DB145" s="32" t="str">
        <f t="shared" si="70"/>
        <v xml:space="preserve"> </v>
      </c>
      <c r="DD145" s="172">
        <f t="shared" si="67"/>
        <v>1</v>
      </c>
    </row>
    <row r="146" spans="104:113" x14ac:dyDescent="0.25">
      <c r="DA146" s="172">
        <v>7</v>
      </c>
      <c r="DB146" s="32" t="str">
        <f t="shared" si="70"/>
        <v xml:space="preserve"> </v>
      </c>
      <c r="DD146" s="172">
        <f t="shared" si="67"/>
        <v>1</v>
      </c>
    </row>
    <row r="147" spans="104:113" x14ac:dyDescent="0.25">
      <c r="DA147" s="172">
        <v>8</v>
      </c>
      <c r="DB147" s="32" t="str">
        <f t="shared" si="70"/>
        <v xml:space="preserve"> </v>
      </c>
      <c r="DD147" s="172">
        <f t="shared" si="67"/>
        <v>1</v>
      </c>
    </row>
    <row r="148" spans="104:113" x14ac:dyDescent="0.25">
      <c r="DA148" s="172">
        <v>9</v>
      </c>
      <c r="DB148" s="32" t="str">
        <f t="shared" si="70"/>
        <v xml:space="preserve"> </v>
      </c>
      <c r="DD148" s="172">
        <f t="shared" si="67"/>
        <v>1</v>
      </c>
    </row>
    <row r="149" spans="104:113" x14ac:dyDescent="0.25">
      <c r="DA149" s="172">
        <v>10</v>
      </c>
      <c r="DB149" s="32" t="str">
        <f t="shared" si="70"/>
        <v xml:space="preserve"> </v>
      </c>
      <c r="DD149" s="172">
        <f t="shared" si="67"/>
        <v>1</v>
      </c>
    </row>
    <row r="150" spans="104:113" x14ac:dyDescent="0.25">
      <c r="DA150" s="172">
        <v>11</v>
      </c>
      <c r="DB150" s="32" t="str">
        <f t="shared" si="70"/>
        <v xml:space="preserve"> </v>
      </c>
      <c r="DD150" s="172">
        <f t="shared" si="67"/>
        <v>1</v>
      </c>
    </row>
    <row r="151" spans="104:113" x14ac:dyDescent="0.25">
      <c r="DA151" s="172">
        <v>12</v>
      </c>
      <c r="DB151" s="32" t="str">
        <f t="shared" si="70"/>
        <v xml:space="preserve"> </v>
      </c>
      <c r="DD151" s="172">
        <f t="shared" si="67"/>
        <v>1</v>
      </c>
    </row>
    <row r="152" spans="104:113" x14ac:dyDescent="0.25">
      <c r="DB152" s="196" t="str">
        <f>IF(DB139="","","----")</f>
        <v/>
      </c>
      <c r="DD152" s="172">
        <f t="shared" si="67"/>
        <v>1</v>
      </c>
    </row>
    <row r="153" spans="104:113" x14ac:dyDescent="0.25">
      <c r="DA153" s="172"/>
      <c r="DB153" s="32" t="str">
        <f>IF(DB154="","",CONCATENATE("Warband ",CZ154," ",DG153))</f>
        <v/>
      </c>
      <c r="DD153" s="172">
        <f t="shared" si="67"/>
        <v>1</v>
      </c>
      <c r="DG153" s="49" t="str">
        <f>CONCATENATE("   ",DH153,"/",DI153,IF(DH153&gt;DI153," !",""))</f>
        <v xml:space="preserve">   0/12</v>
      </c>
      <c r="DH153" s="172">
        <f t="shared" ref="DH153" si="71">INDEX($CB$1:$CU$1,CZ154)+DJ153</f>
        <v>0</v>
      </c>
      <c r="DI153" s="172">
        <f t="shared" ref="DI153" si="72">IF(OR(DB154=$CW$3,DB154=$CW$4,DB154=$CW$10),0,12)</f>
        <v>12</v>
      </c>
    </row>
    <row r="154" spans="104:113" x14ac:dyDescent="0.25">
      <c r="CZ154" s="172">
        <v>11</v>
      </c>
      <c r="DA154" s="172" t="s">
        <v>278</v>
      </c>
      <c r="DB154" s="32" t="str">
        <f>T(LOOKUP(CZ154,$DM$1:$EF$1,$DM$2:$EF$2))</f>
        <v/>
      </c>
      <c r="DD154" s="172">
        <f t="shared" si="67"/>
        <v>1</v>
      </c>
    </row>
    <row r="155" spans="104:113" x14ac:dyDescent="0.25">
      <c r="DA155" s="172">
        <v>1</v>
      </c>
      <c r="DB155" s="32" t="str">
        <f t="shared" ref="DB155:DB166" si="73">T(CONCATENATE(LOOKUP(DA155,CL$3:CL$80,BA$3:BA$80)," ",LOOKUP(DA155,CL$3:CL$80,$CA$3:$CA$80)))</f>
        <v xml:space="preserve"> </v>
      </c>
      <c r="DD155" s="172">
        <f t="shared" si="67"/>
        <v>1</v>
      </c>
    </row>
    <row r="156" spans="104:113" x14ac:dyDescent="0.25">
      <c r="DA156" s="172">
        <v>2</v>
      </c>
      <c r="DB156" s="32" t="str">
        <f t="shared" si="73"/>
        <v xml:space="preserve"> </v>
      </c>
      <c r="DD156" s="172">
        <f t="shared" si="67"/>
        <v>1</v>
      </c>
    </row>
    <row r="157" spans="104:113" x14ac:dyDescent="0.25">
      <c r="DA157" s="172">
        <v>3</v>
      </c>
      <c r="DB157" s="32" t="str">
        <f t="shared" si="73"/>
        <v xml:space="preserve"> </v>
      </c>
      <c r="DD157" s="172">
        <f t="shared" si="67"/>
        <v>1</v>
      </c>
    </row>
    <row r="158" spans="104:113" x14ac:dyDescent="0.25">
      <c r="DA158" s="172">
        <v>4</v>
      </c>
      <c r="DB158" s="32" t="str">
        <f t="shared" si="73"/>
        <v xml:space="preserve"> </v>
      </c>
      <c r="DD158" s="172">
        <f t="shared" si="67"/>
        <v>1</v>
      </c>
    </row>
    <row r="159" spans="104:113" x14ac:dyDescent="0.25">
      <c r="DA159" s="172">
        <v>5</v>
      </c>
      <c r="DB159" s="32" t="str">
        <f t="shared" si="73"/>
        <v xml:space="preserve"> </v>
      </c>
      <c r="DD159" s="172">
        <f t="shared" si="67"/>
        <v>1</v>
      </c>
    </row>
    <row r="160" spans="104:113" x14ac:dyDescent="0.25">
      <c r="DA160" s="172">
        <v>6</v>
      </c>
      <c r="DB160" s="32" t="str">
        <f t="shared" si="73"/>
        <v xml:space="preserve"> </v>
      </c>
      <c r="DD160" s="172">
        <f t="shared" si="67"/>
        <v>1</v>
      </c>
    </row>
    <row r="161" spans="104:113" x14ac:dyDescent="0.25">
      <c r="DA161" s="172">
        <v>7</v>
      </c>
      <c r="DB161" s="32" t="str">
        <f t="shared" si="73"/>
        <v xml:space="preserve"> </v>
      </c>
      <c r="DD161" s="172">
        <f t="shared" si="67"/>
        <v>1</v>
      </c>
    </row>
    <row r="162" spans="104:113" x14ac:dyDescent="0.25">
      <c r="DA162" s="172">
        <v>8</v>
      </c>
      <c r="DB162" s="32" t="str">
        <f t="shared" si="73"/>
        <v xml:space="preserve"> </v>
      </c>
      <c r="DD162" s="172">
        <f t="shared" si="67"/>
        <v>1</v>
      </c>
    </row>
    <row r="163" spans="104:113" x14ac:dyDescent="0.25">
      <c r="DA163" s="172">
        <v>9</v>
      </c>
      <c r="DB163" s="32" t="str">
        <f t="shared" si="73"/>
        <v xml:space="preserve"> </v>
      </c>
      <c r="DD163" s="172">
        <f t="shared" si="67"/>
        <v>1</v>
      </c>
    </row>
    <row r="164" spans="104:113" x14ac:dyDescent="0.25">
      <c r="DA164" s="172">
        <v>10</v>
      </c>
      <c r="DB164" s="32" t="str">
        <f t="shared" si="73"/>
        <v xml:space="preserve"> </v>
      </c>
      <c r="DD164" s="172">
        <f t="shared" si="67"/>
        <v>1</v>
      </c>
    </row>
    <row r="165" spans="104:113" x14ac:dyDescent="0.25">
      <c r="DA165" s="172">
        <v>11</v>
      </c>
      <c r="DB165" s="32" t="str">
        <f t="shared" si="73"/>
        <v xml:space="preserve"> </v>
      </c>
      <c r="DD165" s="172">
        <f t="shared" si="67"/>
        <v>1</v>
      </c>
    </row>
    <row r="166" spans="104:113" x14ac:dyDescent="0.25">
      <c r="DA166" s="172">
        <v>12</v>
      </c>
      <c r="DB166" s="32" t="str">
        <f t="shared" si="73"/>
        <v xml:space="preserve"> </v>
      </c>
      <c r="DD166" s="172">
        <f t="shared" si="67"/>
        <v>1</v>
      </c>
    </row>
    <row r="167" spans="104:113" x14ac:dyDescent="0.25">
      <c r="DB167" s="196" t="str">
        <f>IF(DB154="","","----")</f>
        <v/>
      </c>
      <c r="DD167" s="172">
        <f t="shared" si="67"/>
        <v>1</v>
      </c>
    </row>
    <row r="168" spans="104:113" x14ac:dyDescent="0.25">
      <c r="DA168" s="172"/>
      <c r="DB168" s="32" t="str">
        <f>IF(DB169="","",CONCATENATE("Warband ",CZ169," ",DG168))</f>
        <v/>
      </c>
      <c r="DD168" s="172">
        <f t="shared" si="67"/>
        <v>1</v>
      </c>
      <c r="DG168" s="49" t="str">
        <f>CONCATENATE("   ",DH168,"/",DI168,IF(DH168&gt;DI168," !",""))</f>
        <v xml:space="preserve">   0/12</v>
      </c>
      <c r="DH168" s="172">
        <f t="shared" ref="DH168" si="74">INDEX($CB$1:$CU$1,CZ169)+DJ168</f>
        <v>0</v>
      </c>
      <c r="DI168" s="172">
        <f t="shared" ref="DI168" si="75">IF(OR(DB169=$CW$3,DB169=$CW$4,DB169=$CW$10),0,12)</f>
        <v>12</v>
      </c>
    </row>
    <row r="169" spans="104:113" x14ac:dyDescent="0.25">
      <c r="CZ169" s="172">
        <v>12</v>
      </c>
      <c r="DA169" s="172" t="s">
        <v>278</v>
      </c>
      <c r="DB169" s="32" t="str">
        <f>T(LOOKUP(CZ169,$DM$1:$EF$1,$DM$2:$EF$2))</f>
        <v/>
      </c>
      <c r="DD169" s="172">
        <f t="shared" si="67"/>
        <v>1</v>
      </c>
    </row>
    <row r="170" spans="104:113" x14ac:dyDescent="0.25">
      <c r="DA170" s="172">
        <v>1</v>
      </c>
      <c r="DB170" s="32" t="str">
        <f t="shared" ref="DB170:DB181" si="76">T(CONCATENATE(LOOKUP(DA170,CM$3:CM$80,BB$3:BB$80)," ",LOOKUP(DA170,CM$3:CM$80,$CA$3:$CA$80)))</f>
        <v xml:space="preserve"> </v>
      </c>
      <c r="DD170" s="172">
        <f t="shared" si="67"/>
        <v>1</v>
      </c>
    </row>
    <row r="171" spans="104:113" x14ac:dyDescent="0.25">
      <c r="DA171" s="172">
        <v>2</v>
      </c>
      <c r="DB171" s="32" t="str">
        <f t="shared" si="76"/>
        <v xml:space="preserve"> </v>
      </c>
      <c r="DD171" s="172">
        <f t="shared" si="67"/>
        <v>1</v>
      </c>
    </row>
    <row r="172" spans="104:113" x14ac:dyDescent="0.25">
      <c r="DA172" s="172">
        <v>3</v>
      </c>
      <c r="DB172" s="32" t="str">
        <f t="shared" si="76"/>
        <v xml:space="preserve"> </v>
      </c>
      <c r="DD172" s="172">
        <f t="shared" si="67"/>
        <v>1</v>
      </c>
    </row>
    <row r="173" spans="104:113" x14ac:dyDescent="0.25">
      <c r="DA173" s="172">
        <v>4</v>
      </c>
      <c r="DB173" s="32" t="str">
        <f t="shared" si="76"/>
        <v xml:space="preserve"> </v>
      </c>
      <c r="DD173" s="172">
        <f t="shared" si="67"/>
        <v>1</v>
      </c>
    </row>
    <row r="174" spans="104:113" x14ac:dyDescent="0.25">
      <c r="DA174" s="172">
        <v>5</v>
      </c>
      <c r="DB174" s="32" t="str">
        <f t="shared" si="76"/>
        <v xml:space="preserve"> </v>
      </c>
      <c r="DD174" s="172">
        <f t="shared" si="67"/>
        <v>1</v>
      </c>
    </row>
    <row r="175" spans="104:113" x14ac:dyDescent="0.25">
      <c r="DA175" s="172">
        <v>6</v>
      </c>
      <c r="DB175" s="32" t="str">
        <f t="shared" si="76"/>
        <v xml:space="preserve"> </v>
      </c>
      <c r="DD175" s="172">
        <f t="shared" si="67"/>
        <v>1</v>
      </c>
    </row>
    <row r="176" spans="104:113" x14ac:dyDescent="0.25">
      <c r="DA176" s="172">
        <v>7</v>
      </c>
      <c r="DB176" s="32" t="str">
        <f t="shared" si="76"/>
        <v xml:space="preserve"> </v>
      </c>
      <c r="DD176" s="172">
        <f t="shared" si="67"/>
        <v>1</v>
      </c>
    </row>
    <row r="177" spans="104:113" x14ac:dyDescent="0.25">
      <c r="DA177" s="172">
        <v>8</v>
      </c>
      <c r="DB177" s="32" t="str">
        <f t="shared" si="76"/>
        <v xml:space="preserve"> </v>
      </c>
      <c r="DD177" s="172">
        <f t="shared" si="67"/>
        <v>1</v>
      </c>
    </row>
    <row r="178" spans="104:113" x14ac:dyDescent="0.25">
      <c r="DA178" s="172">
        <v>9</v>
      </c>
      <c r="DB178" s="32" t="str">
        <f t="shared" si="76"/>
        <v xml:space="preserve"> </v>
      </c>
      <c r="DD178" s="172">
        <f t="shared" si="67"/>
        <v>1</v>
      </c>
    </row>
    <row r="179" spans="104:113" x14ac:dyDescent="0.25">
      <c r="DA179" s="172">
        <v>10</v>
      </c>
      <c r="DB179" s="32" t="str">
        <f t="shared" si="76"/>
        <v xml:space="preserve"> </v>
      </c>
      <c r="DD179" s="172">
        <f t="shared" si="67"/>
        <v>1</v>
      </c>
    </row>
    <row r="180" spans="104:113" x14ac:dyDescent="0.25">
      <c r="DA180" s="172">
        <v>11</v>
      </c>
      <c r="DB180" s="32" t="str">
        <f t="shared" si="76"/>
        <v xml:space="preserve"> </v>
      </c>
      <c r="DD180" s="172">
        <f t="shared" si="67"/>
        <v>1</v>
      </c>
    </row>
    <row r="181" spans="104:113" x14ac:dyDescent="0.25">
      <c r="DA181" s="172">
        <v>12</v>
      </c>
      <c r="DB181" s="32" t="str">
        <f t="shared" si="76"/>
        <v xml:space="preserve"> </v>
      </c>
      <c r="DD181" s="172">
        <f t="shared" si="67"/>
        <v>1</v>
      </c>
    </row>
    <row r="182" spans="104:113" x14ac:dyDescent="0.25">
      <c r="DB182" s="196" t="str">
        <f>IF(DB169="","","----")</f>
        <v/>
      </c>
      <c r="DD182" s="172">
        <f t="shared" si="67"/>
        <v>1</v>
      </c>
    </row>
    <row r="183" spans="104:113" x14ac:dyDescent="0.25">
      <c r="DA183" s="172"/>
      <c r="DB183" s="32" t="str">
        <f>IF(DB184="","",CONCATENATE("Warband ",CZ184," ",DG183))</f>
        <v/>
      </c>
      <c r="DD183" s="172">
        <f t="shared" si="67"/>
        <v>1</v>
      </c>
      <c r="DG183" s="49" t="str">
        <f>CONCATENATE("   ",DH183,"/",DI183,IF(DH183&gt;DI183," !",""))</f>
        <v xml:space="preserve">   0/12</v>
      </c>
      <c r="DH183" s="172">
        <f t="shared" ref="DH183" si="77">INDEX($CB$1:$CU$1,CZ184)+DJ183</f>
        <v>0</v>
      </c>
      <c r="DI183" s="172">
        <f t="shared" ref="DI183" si="78">IF(OR(DB184=$CW$3,DB184=$CW$4,DB184=$CW$10),0,12)</f>
        <v>12</v>
      </c>
    </row>
    <row r="184" spans="104:113" x14ac:dyDescent="0.25">
      <c r="CZ184" s="172">
        <v>13</v>
      </c>
      <c r="DA184" s="172" t="s">
        <v>278</v>
      </c>
      <c r="DB184" s="32" t="str">
        <f>T(LOOKUP(CZ184,$DM$1:$EF$1,$DM$2:$EF$2))</f>
        <v/>
      </c>
      <c r="DD184" s="172">
        <f t="shared" si="67"/>
        <v>1</v>
      </c>
    </row>
    <row r="185" spans="104:113" x14ac:dyDescent="0.25">
      <c r="DA185" s="172">
        <v>1</v>
      </c>
      <c r="DB185" s="32" t="str">
        <f t="shared" ref="DB185:DB196" si="79">T(CONCATENATE(LOOKUP(DA185,CN$3:CN$80,BC$3:BC$80)," ",LOOKUP(DA185,CN$3:CN$80,$CA$3:$CA$80)))</f>
        <v xml:space="preserve"> </v>
      </c>
      <c r="DD185" s="172">
        <f t="shared" si="67"/>
        <v>1</v>
      </c>
    </row>
    <row r="186" spans="104:113" x14ac:dyDescent="0.25">
      <c r="DA186" s="172">
        <v>2</v>
      </c>
      <c r="DB186" s="32" t="str">
        <f t="shared" si="79"/>
        <v xml:space="preserve"> </v>
      </c>
      <c r="DD186" s="172">
        <f t="shared" si="67"/>
        <v>1</v>
      </c>
    </row>
    <row r="187" spans="104:113" x14ac:dyDescent="0.25">
      <c r="DA187" s="172">
        <v>3</v>
      </c>
      <c r="DB187" s="32" t="str">
        <f t="shared" si="79"/>
        <v xml:space="preserve"> </v>
      </c>
      <c r="DD187" s="172">
        <f t="shared" si="67"/>
        <v>1</v>
      </c>
    </row>
    <row r="188" spans="104:113" x14ac:dyDescent="0.25">
      <c r="DA188" s="172">
        <v>4</v>
      </c>
      <c r="DB188" s="32" t="str">
        <f t="shared" si="79"/>
        <v xml:space="preserve"> </v>
      </c>
      <c r="DD188" s="172">
        <f t="shared" si="67"/>
        <v>1</v>
      </c>
    </row>
    <row r="189" spans="104:113" x14ac:dyDescent="0.25">
      <c r="DA189" s="172">
        <v>5</v>
      </c>
      <c r="DB189" s="32" t="str">
        <f t="shared" si="79"/>
        <v xml:space="preserve"> </v>
      </c>
      <c r="DD189" s="172">
        <f t="shared" si="67"/>
        <v>1</v>
      </c>
    </row>
    <row r="190" spans="104:113" x14ac:dyDescent="0.25">
      <c r="DA190" s="172">
        <v>6</v>
      </c>
      <c r="DB190" s="32" t="str">
        <f t="shared" si="79"/>
        <v xml:space="preserve"> </v>
      </c>
      <c r="DD190" s="172">
        <f t="shared" si="67"/>
        <v>1</v>
      </c>
    </row>
    <row r="191" spans="104:113" x14ac:dyDescent="0.25">
      <c r="DA191" s="172">
        <v>7</v>
      </c>
      <c r="DB191" s="32" t="str">
        <f t="shared" si="79"/>
        <v xml:space="preserve"> </v>
      </c>
      <c r="DD191" s="172">
        <f t="shared" si="67"/>
        <v>1</v>
      </c>
    </row>
    <row r="192" spans="104:113" x14ac:dyDescent="0.25">
      <c r="DA192" s="172">
        <v>8</v>
      </c>
      <c r="DB192" s="32" t="str">
        <f t="shared" si="79"/>
        <v xml:space="preserve"> </v>
      </c>
      <c r="DD192" s="172">
        <f t="shared" si="67"/>
        <v>1</v>
      </c>
    </row>
    <row r="193" spans="104:113" x14ac:dyDescent="0.25">
      <c r="DA193" s="172">
        <v>9</v>
      </c>
      <c r="DB193" s="32" t="str">
        <f t="shared" si="79"/>
        <v xml:space="preserve"> </v>
      </c>
      <c r="DD193" s="172">
        <f t="shared" si="67"/>
        <v>1</v>
      </c>
    </row>
    <row r="194" spans="104:113" x14ac:dyDescent="0.25">
      <c r="DA194" s="172">
        <v>10</v>
      </c>
      <c r="DB194" s="32" t="str">
        <f t="shared" si="79"/>
        <v xml:space="preserve"> </v>
      </c>
      <c r="DD194" s="172">
        <f t="shared" si="67"/>
        <v>1</v>
      </c>
    </row>
    <row r="195" spans="104:113" x14ac:dyDescent="0.25">
      <c r="DA195" s="172">
        <v>11</v>
      </c>
      <c r="DB195" s="32" t="str">
        <f t="shared" si="79"/>
        <v xml:space="preserve"> </v>
      </c>
      <c r="DD195" s="172">
        <f t="shared" si="67"/>
        <v>1</v>
      </c>
    </row>
    <row r="196" spans="104:113" x14ac:dyDescent="0.25">
      <c r="DA196" s="172">
        <v>12</v>
      </c>
      <c r="DB196" s="32" t="str">
        <f t="shared" si="79"/>
        <v xml:space="preserve"> </v>
      </c>
      <c r="DD196" s="172">
        <f t="shared" si="67"/>
        <v>1</v>
      </c>
    </row>
    <row r="197" spans="104:113" x14ac:dyDescent="0.25">
      <c r="DB197" s="196" t="str">
        <f>IF(DB184="","","----")</f>
        <v/>
      </c>
      <c r="DD197" s="172">
        <f t="shared" ref="DD197:DD260" si="80">IF(OR(DB196="",DB196=" "),DD196,DD196+1)</f>
        <v>1</v>
      </c>
    </row>
    <row r="198" spans="104:113" x14ac:dyDescent="0.25">
      <c r="DA198" s="172"/>
      <c r="DB198" s="32" t="str">
        <f>IF(DB199="","",CONCATENATE("Warband ",CZ199," ",DG198))</f>
        <v/>
      </c>
      <c r="DD198" s="172">
        <f t="shared" si="80"/>
        <v>1</v>
      </c>
      <c r="DG198" s="49" t="str">
        <f>CONCATENATE("   ",DH198,"/",DI198,IF(DH198&gt;DI198," !",""))</f>
        <v xml:space="preserve">   0/12</v>
      </c>
      <c r="DH198" s="172">
        <f t="shared" ref="DH198" si="81">INDEX($CB$1:$CU$1,CZ199)+DJ198</f>
        <v>0</v>
      </c>
      <c r="DI198" s="172">
        <f t="shared" ref="DI198" si="82">IF(OR(DB199=$CW$3,DB199=$CW$4,DB199=$CW$10),0,12)</f>
        <v>12</v>
      </c>
    </row>
    <row r="199" spans="104:113" x14ac:dyDescent="0.25">
      <c r="CZ199" s="172">
        <v>14</v>
      </c>
      <c r="DA199" s="172" t="s">
        <v>278</v>
      </c>
      <c r="DB199" s="32" t="str">
        <f>T(LOOKUP(CZ199,$DM$1:$EF$1,$DM$2:$EF$2))</f>
        <v/>
      </c>
      <c r="DD199" s="172">
        <f t="shared" si="80"/>
        <v>1</v>
      </c>
    </row>
    <row r="200" spans="104:113" x14ac:dyDescent="0.25">
      <c r="DA200" s="172">
        <v>1</v>
      </c>
      <c r="DB200" s="32" t="str">
        <f t="shared" ref="DB200:DB211" si="83">T(CONCATENATE(LOOKUP(DA200,CO$3:CO$80,BD$3:BD$80)," ",LOOKUP(DA200,CO$3:CO$80,$CA$3:$CA$80)))</f>
        <v xml:space="preserve"> </v>
      </c>
      <c r="DD200" s="172">
        <f t="shared" si="80"/>
        <v>1</v>
      </c>
    </row>
    <row r="201" spans="104:113" x14ac:dyDescent="0.25">
      <c r="DA201" s="172">
        <v>2</v>
      </c>
      <c r="DB201" s="32" t="str">
        <f t="shared" si="83"/>
        <v xml:space="preserve"> </v>
      </c>
      <c r="DD201" s="172">
        <f t="shared" si="80"/>
        <v>1</v>
      </c>
    </row>
    <row r="202" spans="104:113" x14ac:dyDescent="0.25">
      <c r="DA202" s="172">
        <v>3</v>
      </c>
      <c r="DB202" s="32" t="str">
        <f t="shared" si="83"/>
        <v xml:space="preserve"> </v>
      </c>
      <c r="DD202" s="172">
        <f t="shared" si="80"/>
        <v>1</v>
      </c>
    </row>
    <row r="203" spans="104:113" x14ac:dyDescent="0.25">
      <c r="DA203" s="172">
        <v>4</v>
      </c>
      <c r="DB203" s="32" t="str">
        <f t="shared" si="83"/>
        <v xml:space="preserve"> </v>
      </c>
      <c r="DD203" s="172">
        <f t="shared" si="80"/>
        <v>1</v>
      </c>
    </row>
    <row r="204" spans="104:113" x14ac:dyDescent="0.25">
      <c r="DA204" s="172">
        <v>5</v>
      </c>
      <c r="DB204" s="32" t="str">
        <f t="shared" si="83"/>
        <v xml:space="preserve"> </v>
      </c>
      <c r="DD204" s="172">
        <f t="shared" si="80"/>
        <v>1</v>
      </c>
    </row>
    <row r="205" spans="104:113" x14ac:dyDescent="0.25">
      <c r="DA205" s="172">
        <v>6</v>
      </c>
      <c r="DB205" s="32" t="str">
        <f t="shared" si="83"/>
        <v xml:space="preserve"> </v>
      </c>
      <c r="DD205" s="172">
        <f t="shared" si="80"/>
        <v>1</v>
      </c>
    </row>
    <row r="206" spans="104:113" x14ac:dyDescent="0.25">
      <c r="DA206" s="172">
        <v>7</v>
      </c>
      <c r="DB206" s="32" t="str">
        <f t="shared" si="83"/>
        <v xml:space="preserve"> </v>
      </c>
      <c r="DD206" s="172">
        <f t="shared" si="80"/>
        <v>1</v>
      </c>
    </row>
    <row r="207" spans="104:113" x14ac:dyDescent="0.25">
      <c r="DA207" s="172">
        <v>8</v>
      </c>
      <c r="DB207" s="32" t="str">
        <f t="shared" si="83"/>
        <v xml:space="preserve"> </v>
      </c>
      <c r="DD207" s="172">
        <f t="shared" si="80"/>
        <v>1</v>
      </c>
    </row>
    <row r="208" spans="104:113" x14ac:dyDescent="0.25">
      <c r="DA208" s="172">
        <v>9</v>
      </c>
      <c r="DB208" s="32" t="str">
        <f t="shared" si="83"/>
        <v xml:space="preserve"> </v>
      </c>
      <c r="DD208" s="172">
        <f t="shared" si="80"/>
        <v>1</v>
      </c>
    </row>
    <row r="209" spans="104:113" x14ac:dyDescent="0.25">
      <c r="DA209" s="172">
        <v>10</v>
      </c>
      <c r="DB209" s="32" t="str">
        <f t="shared" si="83"/>
        <v xml:space="preserve"> </v>
      </c>
      <c r="DD209" s="172">
        <f t="shared" si="80"/>
        <v>1</v>
      </c>
    </row>
    <row r="210" spans="104:113" x14ac:dyDescent="0.25">
      <c r="DA210" s="172">
        <v>11</v>
      </c>
      <c r="DB210" s="32" t="str">
        <f t="shared" si="83"/>
        <v xml:space="preserve"> </v>
      </c>
      <c r="DD210" s="172">
        <f t="shared" si="80"/>
        <v>1</v>
      </c>
    </row>
    <row r="211" spans="104:113" x14ac:dyDescent="0.25">
      <c r="DA211" s="172">
        <v>12</v>
      </c>
      <c r="DB211" s="32" t="str">
        <f t="shared" si="83"/>
        <v xml:space="preserve"> </v>
      </c>
      <c r="DD211" s="172">
        <f t="shared" si="80"/>
        <v>1</v>
      </c>
    </row>
    <row r="212" spans="104:113" x14ac:dyDescent="0.25">
      <c r="DB212" s="196" t="str">
        <f>IF(DB199="","","----")</f>
        <v/>
      </c>
      <c r="DD212" s="172">
        <f t="shared" si="80"/>
        <v>1</v>
      </c>
    </row>
    <row r="213" spans="104:113" x14ac:dyDescent="0.25">
      <c r="DA213" s="172"/>
      <c r="DB213" s="32" t="str">
        <f>IF(DB214="","",CONCATENATE("Warband ",CZ214," ",DG213))</f>
        <v/>
      </c>
      <c r="DD213" s="172">
        <f t="shared" si="80"/>
        <v>1</v>
      </c>
      <c r="DG213" s="49" t="str">
        <f>CONCATENATE("   ",DH213,"/",DI213,IF(DH213&gt;DI213," !",""))</f>
        <v xml:space="preserve">   0/12</v>
      </c>
      <c r="DH213" s="172">
        <f t="shared" ref="DH213" si="84">INDEX($CB$1:$CU$1,CZ214)+DJ213</f>
        <v>0</v>
      </c>
      <c r="DI213" s="172">
        <f t="shared" ref="DI213" si="85">IF(OR(DB214=$CW$3,DB214=$CW$4,DB214=$CW$10),0,12)</f>
        <v>12</v>
      </c>
    </row>
    <row r="214" spans="104:113" x14ac:dyDescent="0.25">
      <c r="CZ214" s="172">
        <v>15</v>
      </c>
      <c r="DA214" s="172" t="s">
        <v>278</v>
      </c>
      <c r="DB214" s="32" t="str">
        <f>T(LOOKUP(CZ214,$DM$1:$EF$1,$DM$2:$EF$2))</f>
        <v/>
      </c>
      <c r="DD214" s="172">
        <f t="shared" si="80"/>
        <v>1</v>
      </c>
    </row>
    <row r="215" spans="104:113" x14ac:dyDescent="0.25">
      <c r="DA215" s="172">
        <v>1</v>
      </c>
      <c r="DB215" s="32" t="str">
        <f t="shared" ref="DB215:DB226" si="86">T(CONCATENATE(LOOKUP(DA215,CP$3:CP$80,BE$3:BE$80)," ",LOOKUP(DA215,CP$3:CP$80,$CA$3:$CA$80)))</f>
        <v xml:space="preserve"> </v>
      </c>
      <c r="DD215" s="172">
        <f t="shared" si="80"/>
        <v>1</v>
      </c>
    </row>
    <row r="216" spans="104:113" x14ac:dyDescent="0.25">
      <c r="DA216" s="172">
        <v>2</v>
      </c>
      <c r="DB216" s="32" t="str">
        <f t="shared" si="86"/>
        <v xml:space="preserve"> </v>
      </c>
      <c r="DD216" s="172">
        <f t="shared" si="80"/>
        <v>1</v>
      </c>
    </row>
    <row r="217" spans="104:113" x14ac:dyDescent="0.25">
      <c r="DA217" s="172">
        <v>3</v>
      </c>
      <c r="DB217" s="32" t="str">
        <f t="shared" si="86"/>
        <v xml:space="preserve"> </v>
      </c>
      <c r="DD217" s="172">
        <f t="shared" si="80"/>
        <v>1</v>
      </c>
    </row>
    <row r="218" spans="104:113" x14ac:dyDescent="0.25">
      <c r="DA218" s="172">
        <v>4</v>
      </c>
      <c r="DB218" s="32" t="str">
        <f t="shared" si="86"/>
        <v xml:space="preserve"> </v>
      </c>
      <c r="DD218" s="172">
        <f t="shared" si="80"/>
        <v>1</v>
      </c>
    </row>
    <row r="219" spans="104:113" x14ac:dyDescent="0.25">
      <c r="DA219" s="172">
        <v>5</v>
      </c>
      <c r="DB219" s="32" t="str">
        <f t="shared" si="86"/>
        <v xml:space="preserve"> </v>
      </c>
      <c r="DD219" s="172">
        <f t="shared" si="80"/>
        <v>1</v>
      </c>
    </row>
    <row r="220" spans="104:113" x14ac:dyDescent="0.25">
      <c r="DA220" s="172">
        <v>6</v>
      </c>
      <c r="DB220" s="32" t="str">
        <f t="shared" si="86"/>
        <v xml:space="preserve"> </v>
      </c>
      <c r="DD220" s="172">
        <f t="shared" si="80"/>
        <v>1</v>
      </c>
    </row>
    <row r="221" spans="104:113" x14ac:dyDescent="0.25">
      <c r="DA221" s="172">
        <v>7</v>
      </c>
      <c r="DB221" s="32" t="str">
        <f t="shared" si="86"/>
        <v xml:space="preserve"> </v>
      </c>
      <c r="DD221" s="172">
        <f t="shared" si="80"/>
        <v>1</v>
      </c>
    </row>
    <row r="222" spans="104:113" x14ac:dyDescent="0.25">
      <c r="DA222" s="172">
        <v>8</v>
      </c>
      <c r="DB222" s="32" t="str">
        <f t="shared" si="86"/>
        <v xml:space="preserve"> </v>
      </c>
      <c r="DD222" s="172">
        <f t="shared" si="80"/>
        <v>1</v>
      </c>
    </row>
    <row r="223" spans="104:113" x14ac:dyDescent="0.25">
      <c r="DA223" s="172">
        <v>9</v>
      </c>
      <c r="DB223" s="32" t="str">
        <f t="shared" si="86"/>
        <v xml:space="preserve"> </v>
      </c>
      <c r="DD223" s="172">
        <f t="shared" si="80"/>
        <v>1</v>
      </c>
    </row>
    <row r="224" spans="104:113" x14ac:dyDescent="0.25">
      <c r="DA224" s="172">
        <v>10</v>
      </c>
      <c r="DB224" s="32" t="str">
        <f t="shared" si="86"/>
        <v xml:space="preserve"> </v>
      </c>
      <c r="DD224" s="172">
        <f t="shared" si="80"/>
        <v>1</v>
      </c>
    </row>
    <row r="225" spans="104:113" x14ac:dyDescent="0.25">
      <c r="DA225" s="172">
        <v>11</v>
      </c>
      <c r="DB225" s="32" t="str">
        <f t="shared" si="86"/>
        <v xml:space="preserve"> </v>
      </c>
      <c r="DD225" s="172">
        <f t="shared" si="80"/>
        <v>1</v>
      </c>
    </row>
    <row r="226" spans="104:113" x14ac:dyDescent="0.25">
      <c r="DA226" s="172">
        <v>12</v>
      </c>
      <c r="DB226" s="32" t="str">
        <f t="shared" si="86"/>
        <v xml:space="preserve"> </v>
      </c>
      <c r="DD226" s="172">
        <f t="shared" si="80"/>
        <v>1</v>
      </c>
    </row>
    <row r="227" spans="104:113" x14ac:dyDescent="0.25">
      <c r="DB227" s="196" t="str">
        <f>IF(DB214="","","----")</f>
        <v/>
      </c>
      <c r="DD227" s="172">
        <f t="shared" si="80"/>
        <v>1</v>
      </c>
    </row>
    <row r="228" spans="104:113" x14ac:dyDescent="0.25">
      <c r="DA228" s="172"/>
      <c r="DB228" s="32" t="str">
        <f>IF(DB229="","",CONCATENATE("Warband ",CZ229," ",DG228))</f>
        <v/>
      </c>
      <c r="DD228" s="172">
        <f t="shared" si="80"/>
        <v>1</v>
      </c>
      <c r="DG228" s="49" t="str">
        <f>CONCATENATE("   ",DH228,"/",DI228,IF(DH228&gt;DI228," !",""))</f>
        <v xml:space="preserve">   0/12</v>
      </c>
      <c r="DH228" s="172">
        <f t="shared" ref="DH228" si="87">INDEX($CB$1:$CU$1,CZ229)+DJ228</f>
        <v>0</v>
      </c>
      <c r="DI228" s="172">
        <f t="shared" ref="DI228" si="88">IF(OR(DB229=$CW$3,DB229=$CW$4,DB229=$CW$10),0,12)</f>
        <v>12</v>
      </c>
    </row>
    <row r="229" spans="104:113" x14ac:dyDescent="0.25">
      <c r="CZ229" s="172">
        <v>16</v>
      </c>
      <c r="DA229" s="172" t="s">
        <v>278</v>
      </c>
      <c r="DB229" s="32" t="str">
        <f>T(LOOKUP(CZ229,$DM$1:$EF$1,$DM$2:$EF$2))</f>
        <v/>
      </c>
      <c r="DD229" s="172">
        <f t="shared" si="80"/>
        <v>1</v>
      </c>
    </row>
    <row r="230" spans="104:113" x14ac:dyDescent="0.25">
      <c r="DA230" s="172">
        <v>1</v>
      </c>
      <c r="DB230" s="32" t="str">
        <f t="shared" ref="DB230:DB241" si="89">T(CONCATENATE(LOOKUP(DA230,CQ$3:CQ$80,BF$3:BF$80)," ",LOOKUP(DA230,CQ$3:CQ$80,$CA$3:$CA$80)))</f>
        <v xml:space="preserve"> </v>
      </c>
      <c r="DD230" s="172">
        <f t="shared" si="80"/>
        <v>1</v>
      </c>
    </row>
    <row r="231" spans="104:113" x14ac:dyDescent="0.25">
      <c r="DA231" s="172">
        <v>2</v>
      </c>
      <c r="DB231" s="32" t="str">
        <f t="shared" si="89"/>
        <v xml:space="preserve"> </v>
      </c>
      <c r="DD231" s="172">
        <f t="shared" si="80"/>
        <v>1</v>
      </c>
    </row>
    <row r="232" spans="104:113" x14ac:dyDescent="0.25">
      <c r="DA232" s="172">
        <v>3</v>
      </c>
      <c r="DB232" s="32" t="str">
        <f t="shared" si="89"/>
        <v xml:space="preserve"> </v>
      </c>
      <c r="DD232" s="172">
        <f t="shared" si="80"/>
        <v>1</v>
      </c>
    </row>
    <row r="233" spans="104:113" x14ac:dyDescent="0.25">
      <c r="DA233" s="172">
        <v>4</v>
      </c>
      <c r="DB233" s="32" t="str">
        <f t="shared" si="89"/>
        <v xml:space="preserve"> </v>
      </c>
      <c r="DD233" s="172">
        <f t="shared" si="80"/>
        <v>1</v>
      </c>
    </row>
    <row r="234" spans="104:113" x14ac:dyDescent="0.25">
      <c r="DA234" s="172">
        <v>5</v>
      </c>
      <c r="DB234" s="32" t="str">
        <f t="shared" si="89"/>
        <v xml:space="preserve"> </v>
      </c>
      <c r="DD234" s="172">
        <f t="shared" si="80"/>
        <v>1</v>
      </c>
    </row>
    <row r="235" spans="104:113" x14ac:dyDescent="0.25">
      <c r="DA235" s="172">
        <v>6</v>
      </c>
      <c r="DB235" s="32" t="str">
        <f t="shared" si="89"/>
        <v xml:space="preserve"> </v>
      </c>
      <c r="DD235" s="172">
        <f t="shared" si="80"/>
        <v>1</v>
      </c>
    </row>
    <row r="236" spans="104:113" x14ac:dyDescent="0.25">
      <c r="DA236" s="172">
        <v>7</v>
      </c>
      <c r="DB236" s="32" t="str">
        <f t="shared" si="89"/>
        <v xml:space="preserve"> </v>
      </c>
      <c r="DD236" s="172">
        <f t="shared" si="80"/>
        <v>1</v>
      </c>
    </row>
    <row r="237" spans="104:113" x14ac:dyDescent="0.25">
      <c r="DA237" s="172">
        <v>8</v>
      </c>
      <c r="DB237" s="32" t="str">
        <f t="shared" si="89"/>
        <v xml:space="preserve"> </v>
      </c>
      <c r="DD237" s="172">
        <f t="shared" si="80"/>
        <v>1</v>
      </c>
    </row>
    <row r="238" spans="104:113" x14ac:dyDescent="0.25">
      <c r="DA238" s="172">
        <v>9</v>
      </c>
      <c r="DB238" s="32" t="str">
        <f t="shared" si="89"/>
        <v xml:space="preserve"> </v>
      </c>
      <c r="DD238" s="172">
        <f t="shared" si="80"/>
        <v>1</v>
      </c>
    </row>
    <row r="239" spans="104:113" x14ac:dyDescent="0.25">
      <c r="DA239" s="172">
        <v>10</v>
      </c>
      <c r="DB239" s="32" t="str">
        <f t="shared" si="89"/>
        <v xml:space="preserve"> </v>
      </c>
      <c r="DD239" s="172">
        <f t="shared" si="80"/>
        <v>1</v>
      </c>
    </row>
    <row r="240" spans="104:113" x14ac:dyDescent="0.25">
      <c r="DA240" s="172">
        <v>11</v>
      </c>
      <c r="DB240" s="32" t="str">
        <f t="shared" si="89"/>
        <v xml:space="preserve"> </v>
      </c>
      <c r="DD240" s="172">
        <f t="shared" si="80"/>
        <v>1</v>
      </c>
    </row>
    <row r="241" spans="104:113" x14ac:dyDescent="0.25">
      <c r="DA241" s="172">
        <v>12</v>
      </c>
      <c r="DB241" s="32" t="str">
        <f t="shared" si="89"/>
        <v xml:space="preserve"> </v>
      </c>
      <c r="DD241" s="172">
        <f t="shared" si="80"/>
        <v>1</v>
      </c>
    </row>
    <row r="242" spans="104:113" x14ac:dyDescent="0.25">
      <c r="DB242" s="196" t="str">
        <f>IF(DB229="","","----")</f>
        <v/>
      </c>
      <c r="DD242" s="172">
        <f t="shared" si="80"/>
        <v>1</v>
      </c>
    </row>
    <row r="243" spans="104:113" x14ac:dyDescent="0.25">
      <c r="DA243" s="172"/>
      <c r="DB243" s="32" t="str">
        <f>IF(DB244="","",CONCATENATE("Warband ",CZ244," ",DG243))</f>
        <v/>
      </c>
      <c r="DD243" s="172">
        <f t="shared" si="80"/>
        <v>1</v>
      </c>
      <c r="DG243" s="49" t="str">
        <f>CONCATENATE("   ",DH243,"/",DI243,IF(DH243&gt;DI243," !",""))</f>
        <v xml:space="preserve">   0/12</v>
      </c>
      <c r="DH243" s="172">
        <f t="shared" ref="DH243" si="90">INDEX($CB$1:$CU$1,CZ244)+DJ243</f>
        <v>0</v>
      </c>
      <c r="DI243" s="172">
        <f t="shared" ref="DI243" si="91">IF(OR(DB244=$CW$3,DB244=$CW$4,DB244=$CW$10),0,12)</f>
        <v>12</v>
      </c>
    </row>
    <row r="244" spans="104:113" x14ac:dyDescent="0.25">
      <c r="CZ244" s="172">
        <v>17</v>
      </c>
      <c r="DA244" s="172" t="s">
        <v>278</v>
      </c>
      <c r="DB244" s="32" t="str">
        <f>T(LOOKUP(CZ244,$DM$1:$EF$1,$DM$2:$EF$2))</f>
        <v/>
      </c>
      <c r="DD244" s="172">
        <f t="shared" si="80"/>
        <v>1</v>
      </c>
    </row>
    <row r="245" spans="104:113" x14ac:dyDescent="0.25">
      <c r="DA245" s="172">
        <v>1</v>
      </c>
      <c r="DB245" s="32" t="str">
        <f t="shared" ref="DB245:DB256" si="92">T(CONCATENATE(LOOKUP(DA245,CR$3:CR$80,BG$3:BG$80)," ",LOOKUP(DA245,CR$3:CR$80,$CA$3:$CA$80)))</f>
        <v xml:space="preserve"> </v>
      </c>
      <c r="DD245" s="172">
        <f t="shared" si="80"/>
        <v>1</v>
      </c>
    </row>
    <row r="246" spans="104:113" x14ac:dyDescent="0.25">
      <c r="DA246" s="172">
        <v>2</v>
      </c>
      <c r="DB246" s="32" t="str">
        <f t="shared" si="92"/>
        <v xml:space="preserve"> </v>
      </c>
      <c r="DD246" s="172">
        <f t="shared" si="80"/>
        <v>1</v>
      </c>
    </row>
    <row r="247" spans="104:113" x14ac:dyDescent="0.25">
      <c r="DA247" s="172">
        <v>3</v>
      </c>
      <c r="DB247" s="32" t="str">
        <f t="shared" si="92"/>
        <v xml:space="preserve"> </v>
      </c>
      <c r="DD247" s="172">
        <f t="shared" si="80"/>
        <v>1</v>
      </c>
    </row>
    <row r="248" spans="104:113" x14ac:dyDescent="0.25">
      <c r="DA248" s="172">
        <v>4</v>
      </c>
      <c r="DB248" s="32" t="str">
        <f t="shared" si="92"/>
        <v xml:space="preserve"> </v>
      </c>
      <c r="DD248" s="172">
        <f t="shared" si="80"/>
        <v>1</v>
      </c>
    </row>
    <row r="249" spans="104:113" x14ac:dyDescent="0.25">
      <c r="DA249" s="172">
        <v>5</v>
      </c>
      <c r="DB249" s="32" t="str">
        <f t="shared" si="92"/>
        <v xml:space="preserve"> </v>
      </c>
      <c r="DD249" s="172">
        <f t="shared" si="80"/>
        <v>1</v>
      </c>
    </row>
    <row r="250" spans="104:113" x14ac:dyDescent="0.25">
      <c r="DA250" s="172">
        <v>6</v>
      </c>
      <c r="DB250" s="32" t="str">
        <f t="shared" si="92"/>
        <v xml:space="preserve"> </v>
      </c>
      <c r="DD250" s="172">
        <f t="shared" si="80"/>
        <v>1</v>
      </c>
    </row>
    <row r="251" spans="104:113" x14ac:dyDescent="0.25">
      <c r="DA251" s="172">
        <v>7</v>
      </c>
      <c r="DB251" s="32" t="str">
        <f t="shared" si="92"/>
        <v xml:space="preserve"> </v>
      </c>
      <c r="DD251" s="172">
        <f t="shared" si="80"/>
        <v>1</v>
      </c>
    </row>
    <row r="252" spans="104:113" x14ac:dyDescent="0.25">
      <c r="DA252" s="172">
        <v>8</v>
      </c>
      <c r="DB252" s="32" t="str">
        <f t="shared" si="92"/>
        <v xml:space="preserve"> </v>
      </c>
      <c r="DD252" s="172">
        <f t="shared" si="80"/>
        <v>1</v>
      </c>
    </row>
    <row r="253" spans="104:113" x14ac:dyDescent="0.25">
      <c r="DA253" s="172">
        <v>9</v>
      </c>
      <c r="DB253" s="32" t="str">
        <f t="shared" si="92"/>
        <v xml:space="preserve"> </v>
      </c>
      <c r="DD253" s="172">
        <f t="shared" si="80"/>
        <v>1</v>
      </c>
    </row>
    <row r="254" spans="104:113" x14ac:dyDescent="0.25">
      <c r="DA254" s="172">
        <v>10</v>
      </c>
      <c r="DB254" s="32" t="str">
        <f t="shared" si="92"/>
        <v xml:space="preserve"> </v>
      </c>
      <c r="DD254" s="172">
        <f t="shared" si="80"/>
        <v>1</v>
      </c>
    </row>
    <row r="255" spans="104:113" x14ac:dyDescent="0.25">
      <c r="DA255" s="172">
        <v>11</v>
      </c>
      <c r="DB255" s="32" t="str">
        <f t="shared" si="92"/>
        <v xml:space="preserve"> </v>
      </c>
      <c r="DD255" s="172">
        <f t="shared" si="80"/>
        <v>1</v>
      </c>
    </row>
    <row r="256" spans="104:113" x14ac:dyDescent="0.25">
      <c r="DA256" s="172">
        <v>12</v>
      </c>
      <c r="DB256" s="32" t="str">
        <f t="shared" si="92"/>
        <v xml:space="preserve"> </v>
      </c>
      <c r="DD256" s="172">
        <f t="shared" si="80"/>
        <v>1</v>
      </c>
    </row>
    <row r="257" spans="104:113" x14ac:dyDescent="0.25">
      <c r="DB257" s="196" t="str">
        <f>IF(DB244="","","----")</f>
        <v/>
      </c>
      <c r="DD257" s="172">
        <f t="shared" si="80"/>
        <v>1</v>
      </c>
    </row>
    <row r="258" spans="104:113" x14ac:dyDescent="0.25">
      <c r="DA258" s="172"/>
      <c r="DB258" s="32" t="str">
        <f>IF(DB259="","",CONCATENATE("Warband ",CZ259," ",DG258))</f>
        <v/>
      </c>
      <c r="DD258" s="172">
        <f t="shared" si="80"/>
        <v>1</v>
      </c>
      <c r="DG258" s="49" t="str">
        <f>CONCATENATE("   ",DH258,"/",DI258,IF(DH258&gt;DI258," !",""))</f>
        <v xml:space="preserve">   0/12</v>
      </c>
      <c r="DH258" s="172">
        <f t="shared" ref="DH258" si="93">INDEX($CB$1:$CU$1,CZ259)+DJ258</f>
        <v>0</v>
      </c>
      <c r="DI258" s="172">
        <f t="shared" ref="DI258" si="94">IF(OR(DB259=$CW$3,DB259=$CW$4,DB259=$CW$10),0,12)</f>
        <v>12</v>
      </c>
    </row>
    <row r="259" spans="104:113" x14ac:dyDescent="0.25">
      <c r="CZ259" s="172">
        <v>18</v>
      </c>
      <c r="DA259" s="172" t="s">
        <v>278</v>
      </c>
      <c r="DB259" s="32" t="str">
        <f>T(LOOKUP(CZ259,$DM$1:$EF$1,$DM$2:$EF$2))</f>
        <v/>
      </c>
      <c r="DD259" s="172">
        <f t="shared" si="80"/>
        <v>1</v>
      </c>
    </row>
    <row r="260" spans="104:113" x14ac:dyDescent="0.25">
      <c r="DA260" s="172">
        <v>1</v>
      </c>
      <c r="DB260" s="32" t="str">
        <f t="shared" ref="DB260:DB271" si="95">T(CONCATENATE(LOOKUP(DA260,CS$3:CS$80,BH$3:BH$80)," ",LOOKUP(DA260,CS$3:CS$80,$CA$3:$CA$80)))</f>
        <v xml:space="preserve"> </v>
      </c>
      <c r="DD260" s="172">
        <f t="shared" si="80"/>
        <v>1</v>
      </c>
    </row>
    <row r="261" spans="104:113" x14ac:dyDescent="0.25">
      <c r="DA261" s="172">
        <v>2</v>
      </c>
      <c r="DB261" s="32" t="str">
        <f t="shared" si="95"/>
        <v xml:space="preserve"> </v>
      </c>
      <c r="DD261" s="172">
        <f t="shared" ref="DD261:DD302" si="96">IF(OR(DB260="",DB260=" "),DD260,DD260+1)</f>
        <v>1</v>
      </c>
    </row>
    <row r="262" spans="104:113" x14ac:dyDescent="0.25">
      <c r="DA262" s="172">
        <v>3</v>
      </c>
      <c r="DB262" s="32" t="str">
        <f t="shared" si="95"/>
        <v xml:space="preserve"> </v>
      </c>
      <c r="DD262" s="172">
        <f t="shared" si="96"/>
        <v>1</v>
      </c>
    </row>
    <row r="263" spans="104:113" x14ac:dyDescent="0.25">
      <c r="DA263" s="172">
        <v>4</v>
      </c>
      <c r="DB263" s="32" t="str">
        <f t="shared" si="95"/>
        <v xml:space="preserve"> </v>
      </c>
      <c r="DD263" s="172">
        <f t="shared" si="96"/>
        <v>1</v>
      </c>
    </row>
    <row r="264" spans="104:113" x14ac:dyDescent="0.25">
      <c r="DA264" s="172">
        <v>5</v>
      </c>
      <c r="DB264" s="32" t="str">
        <f t="shared" si="95"/>
        <v xml:space="preserve"> </v>
      </c>
      <c r="DD264" s="172">
        <f t="shared" si="96"/>
        <v>1</v>
      </c>
    </row>
    <row r="265" spans="104:113" x14ac:dyDescent="0.25">
      <c r="DA265" s="172">
        <v>6</v>
      </c>
      <c r="DB265" s="32" t="str">
        <f t="shared" si="95"/>
        <v xml:space="preserve"> </v>
      </c>
      <c r="DD265" s="172">
        <f t="shared" si="96"/>
        <v>1</v>
      </c>
    </row>
    <row r="266" spans="104:113" x14ac:dyDescent="0.25">
      <c r="DA266" s="172">
        <v>7</v>
      </c>
      <c r="DB266" s="32" t="str">
        <f t="shared" si="95"/>
        <v xml:space="preserve"> </v>
      </c>
      <c r="DD266" s="172">
        <f t="shared" si="96"/>
        <v>1</v>
      </c>
    </row>
    <row r="267" spans="104:113" x14ac:dyDescent="0.25">
      <c r="DA267" s="172">
        <v>8</v>
      </c>
      <c r="DB267" s="32" t="str">
        <f t="shared" si="95"/>
        <v xml:space="preserve"> </v>
      </c>
      <c r="DD267" s="172">
        <f t="shared" si="96"/>
        <v>1</v>
      </c>
    </row>
    <row r="268" spans="104:113" x14ac:dyDescent="0.25">
      <c r="DA268" s="172">
        <v>9</v>
      </c>
      <c r="DB268" s="32" t="str">
        <f t="shared" si="95"/>
        <v xml:space="preserve"> </v>
      </c>
      <c r="DD268" s="172">
        <f t="shared" si="96"/>
        <v>1</v>
      </c>
    </row>
    <row r="269" spans="104:113" x14ac:dyDescent="0.25">
      <c r="DA269" s="172">
        <v>10</v>
      </c>
      <c r="DB269" s="32" t="str">
        <f t="shared" si="95"/>
        <v xml:space="preserve"> </v>
      </c>
      <c r="DD269" s="172">
        <f t="shared" si="96"/>
        <v>1</v>
      </c>
    </row>
    <row r="270" spans="104:113" x14ac:dyDescent="0.25">
      <c r="DA270" s="172">
        <v>11</v>
      </c>
      <c r="DB270" s="32" t="str">
        <f t="shared" si="95"/>
        <v xml:space="preserve"> </v>
      </c>
      <c r="DD270" s="172">
        <f t="shared" si="96"/>
        <v>1</v>
      </c>
    </row>
    <row r="271" spans="104:113" x14ac:dyDescent="0.25">
      <c r="DA271" s="172">
        <v>12</v>
      </c>
      <c r="DB271" s="32" t="str">
        <f t="shared" si="95"/>
        <v xml:space="preserve"> </v>
      </c>
      <c r="DD271" s="172">
        <f t="shared" si="96"/>
        <v>1</v>
      </c>
    </row>
    <row r="272" spans="104:113" x14ac:dyDescent="0.25">
      <c r="DB272" s="196" t="str">
        <f>IF(DB259="","","----")</f>
        <v/>
      </c>
      <c r="DD272" s="172">
        <f t="shared" si="96"/>
        <v>1</v>
      </c>
    </row>
    <row r="273" spans="104:113" x14ac:dyDescent="0.25">
      <c r="DA273" s="172"/>
      <c r="DB273" s="32" t="str">
        <f>IF(DB274="","",CONCATENATE("Warband ",CZ274," ",DG273))</f>
        <v/>
      </c>
      <c r="DD273" s="172">
        <f t="shared" si="96"/>
        <v>1</v>
      </c>
      <c r="DG273" s="49" t="str">
        <f>CONCATENATE("   ",DH273,"/",DI273,IF(DH273&gt;DI273," !",""))</f>
        <v xml:space="preserve">   0/12</v>
      </c>
      <c r="DH273" s="172">
        <f t="shared" ref="DH273" si="97">INDEX($CB$1:$CU$1,CZ274)+DJ273</f>
        <v>0</v>
      </c>
      <c r="DI273" s="172">
        <f t="shared" ref="DI273" si="98">IF(OR(DB274=$CW$3,DB274=$CW$4,DB274=$CW$10),0,12)</f>
        <v>12</v>
      </c>
    </row>
    <row r="274" spans="104:113" x14ac:dyDescent="0.25">
      <c r="CZ274" s="172">
        <v>19</v>
      </c>
      <c r="DA274" s="172" t="s">
        <v>278</v>
      </c>
      <c r="DB274" s="32" t="str">
        <f>T(LOOKUP(CZ274,$DM$1:$EF$1,$DM$2:$EF$2))</f>
        <v/>
      </c>
      <c r="DD274" s="172">
        <f t="shared" si="96"/>
        <v>1</v>
      </c>
    </row>
    <row r="275" spans="104:113" x14ac:dyDescent="0.25">
      <c r="DA275" s="172">
        <v>1</v>
      </c>
      <c r="DB275" s="32" t="str">
        <f t="shared" ref="DB275:DB286" si="99">T(CONCATENATE(LOOKUP(DA275,CT$3:CT$80,BI$3:BI$80)," ",LOOKUP(DA275,CT$3:CT$80,$CA$3:$CA$80)))</f>
        <v xml:space="preserve"> </v>
      </c>
      <c r="DD275" s="172">
        <f t="shared" si="96"/>
        <v>1</v>
      </c>
    </row>
    <row r="276" spans="104:113" x14ac:dyDescent="0.25">
      <c r="DA276" s="172">
        <v>2</v>
      </c>
      <c r="DB276" s="32" t="str">
        <f t="shared" si="99"/>
        <v xml:space="preserve"> </v>
      </c>
      <c r="DD276" s="172">
        <f t="shared" si="96"/>
        <v>1</v>
      </c>
    </row>
    <row r="277" spans="104:113" x14ac:dyDescent="0.25">
      <c r="DA277" s="172">
        <v>3</v>
      </c>
      <c r="DB277" s="32" t="str">
        <f t="shared" si="99"/>
        <v xml:space="preserve"> </v>
      </c>
      <c r="DD277" s="172">
        <f t="shared" si="96"/>
        <v>1</v>
      </c>
    </row>
    <row r="278" spans="104:113" x14ac:dyDescent="0.25">
      <c r="DA278" s="172">
        <v>4</v>
      </c>
      <c r="DB278" s="32" t="str">
        <f t="shared" si="99"/>
        <v xml:space="preserve"> </v>
      </c>
      <c r="DD278" s="172">
        <f t="shared" si="96"/>
        <v>1</v>
      </c>
    </row>
    <row r="279" spans="104:113" x14ac:dyDescent="0.25">
      <c r="DA279" s="172">
        <v>5</v>
      </c>
      <c r="DB279" s="32" t="str">
        <f t="shared" si="99"/>
        <v xml:space="preserve"> </v>
      </c>
      <c r="DD279" s="172">
        <f t="shared" si="96"/>
        <v>1</v>
      </c>
    </row>
    <row r="280" spans="104:113" x14ac:dyDescent="0.25">
      <c r="DA280" s="172">
        <v>6</v>
      </c>
      <c r="DB280" s="32" t="str">
        <f t="shared" si="99"/>
        <v xml:space="preserve"> </v>
      </c>
      <c r="DD280" s="172">
        <f t="shared" si="96"/>
        <v>1</v>
      </c>
    </row>
    <row r="281" spans="104:113" x14ac:dyDescent="0.25">
      <c r="DA281" s="172">
        <v>7</v>
      </c>
      <c r="DB281" s="32" t="str">
        <f t="shared" si="99"/>
        <v xml:space="preserve"> </v>
      </c>
      <c r="DD281" s="172">
        <f t="shared" si="96"/>
        <v>1</v>
      </c>
    </row>
    <row r="282" spans="104:113" x14ac:dyDescent="0.25">
      <c r="DA282" s="172">
        <v>8</v>
      </c>
      <c r="DB282" s="32" t="str">
        <f t="shared" si="99"/>
        <v xml:space="preserve"> </v>
      </c>
      <c r="DD282" s="172">
        <f t="shared" si="96"/>
        <v>1</v>
      </c>
    </row>
    <row r="283" spans="104:113" x14ac:dyDescent="0.25">
      <c r="DA283" s="172">
        <v>9</v>
      </c>
      <c r="DB283" s="32" t="str">
        <f t="shared" si="99"/>
        <v xml:space="preserve"> </v>
      </c>
      <c r="DD283" s="172">
        <f t="shared" si="96"/>
        <v>1</v>
      </c>
    </row>
    <row r="284" spans="104:113" x14ac:dyDescent="0.25">
      <c r="DA284" s="172">
        <v>10</v>
      </c>
      <c r="DB284" s="32" t="str">
        <f t="shared" si="99"/>
        <v xml:space="preserve"> </v>
      </c>
      <c r="DD284" s="172">
        <f t="shared" si="96"/>
        <v>1</v>
      </c>
    </row>
    <row r="285" spans="104:113" x14ac:dyDescent="0.25">
      <c r="DA285" s="172">
        <v>11</v>
      </c>
      <c r="DB285" s="32" t="str">
        <f t="shared" si="99"/>
        <v xml:space="preserve"> </v>
      </c>
      <c r="DD285" s="172">
        <f t="shared" si="96"/>
        <v>1</v>
      </c>
    </row>
    <row r="286" spans="104:113" x14ac:dyDescent="0.25">
      <c r="DA286" s="172">
        <v>12</v>
      </c>
      <c r="DB286" s="32" t="str">
        <f t="shared" si="99"/>
        <v xml:space="preserve"> </v>
      </c>
      <c r="DD286" s="172">
        <f t="shared" si="96"/>
        <v>1</v>
      </c>
    </row>
    <row r="287" spans="104:113" x14ac:dyDescent="0.25">
      <c r="DB287" s="196" t="str">
        <f>IF(DB274="","","----")</f>
        <v/>
      </c>
      <c r="DD287" s="172">
        <f t="shared" si="96"/>
        <v>1</v>
      </c>
    </row>
    <row r="288" spans="104:113" x14ac:dyDescent="0.25">
      <c r="DA288" s="172"/>
      <c r="DB288" s="32" t="str">
        <f>IF(DB289="","",CONCATENATE("Warband ",CZ289," ",DG288))</f>
        <v/>
      </c>
      <c r="DD288" s="172">
        <f t="shared" si="96"/>
        <v>1</v>
      </c>
      <c r="DG288" s="49" t="str">
        <f>CONCATENATE("   ",DH288,"/",DI288,IF(DH288&gt;DI288," !",""))</f>
        <v xml:space="preserve">   0/12</v>
      </c>
      <c r="DH288" s="172">
        <f t="shared" ref="DH288" si="100">INDEX($CB$1:$CU$1,CZ289)+DJ288</f>
        <v>0</v>
      </c>
      <c r="DI288" s="172">
        <f t="shared" ref="DI288" si="101">IF(OR(DB289=$CW$3,DB289=$CW$4,DB289=$CW$10),0,12)</f>
        <v>12</v>
      </c>
    </row>
    <row r="289" spans="104:108" x14ac:dyDescent="0.25">
      <c r="CZ289" s="172">
        <v>20</v>
      </c>
      <c r="DA289" s="172" t="s">
        <v>278</v>
      </c>
      <c r="DB289" s="32" t="str">
        <f>T(LOOKUP(CZ289,$DM$1:$EF$1,$DM$2:$EF$2))</f>
        <v/>
      </c>
      <c r="DD289" s="172">
        <f t="shared" si="96"/>
        <v>1</v>
      </c>
    </row>
    <row r="290" spans="104:108" x14ac:dyDescent="0.25">
      <c r="DA290" s="172">
        <v>1</v>
      </c>
      <c r="DB290" s="32" t="str">
        <f t="shared" ref="DB290:DB301" si="102">T(CONCATENATE(LOOKUP(DA290,CU$3:CU$80,BJ$3:BJ$80)," ",LOOKUP(DA290,CU$3:CU$80,$CA$3:$CA$80)))</f>
        <v xml:space="preserve"> </v>
      </c>
      <c r="DD290" s="172">
        <f t="shared" si="96"/>
        <v>1</v>
      </c>
    </row>
    <row r="291" spans="104:108" x14ac:dyDescent="0.25">
      <c r="DA291" s="172">
        <v>2</v>
      </c>
      <c r="DB291" s="32" t="str">
        <f t="shared" si="102"/>
        <v xml:space="preserve"> </v>
      </c>
      <c r="DD291" s="172">
        <f t="shared" si="96"/>
        <v>1</v>
      </c>
    </row>
    <row r="292" spans="104:108" x14ac:dyDescent="0.25">
      <c r="DA292" s="172">
        <v>3</v>
      </c>
      <c r="DB292" s="32" t="str">
        <f t="shared" si="102"/>
        <v xml:space="preserve"> </v>
      </c>
      <c r="DD292" s="172">
        <f t="shared" si="96"/>
        <v>1</v>
      </c>
    </row>
    <row r="293" spans="104:108" x14ac:dyDescent="0.25">
      <c r="DA293" s="172">
        <v>4</v>
      </c>
      <c r="DB293" s="32" t="str">
        <f t="shared" si="102"/>
        <v xml:space="preserve"> </v>
      </c>
      <c r="DD293" s="172">
        <f t="shared" si="96"/>
        <v>1</v>
      </c>
    </row>
    <row r="294" spans="104:108" x14ac:dyDescent="0.25">
      <c r="DA294" s="172">
        <v>5</v>
      </c>
      <c r="DB294" s="32" t="str">
        <f t="shared" si="102"/>
        <v xml:space="preserve"> </v>
      </c>
      <c r="DD294" s="172">
        <f t="shared" si="96"/>
        <v>1</v>
      </c>
    </row>
    <row r="295" spans="104:108" x14ac:dyDescent="0.25">
      <c r="DA295" s="172">
        <v>6</v>
      </c>
      <c r="DB295" s="32" t="str">
        <f t="shared" si="102"/>
        <v xml:space="preserve"> </v>
      </c>
      <c r="DD295" s="172">
        <f t="shared" si="96"/>
        <v>1</v>
      </c>
    </row>
    <row r="296" spans="104:108" x14ac:dyDescent="0.25">
      <c r="DA296" s="172">
        <v>7</v>
      </c>
      <c r="DB296" s="32" t="str">
        <f t="shared" si="102"/>
        <v xml:space="preserve"> </v>
      </c>
      <c r="DD296" s="172">
        <f t="shared" si="96"/>
        <v>1</v>
      </c>
    </row>
    <row r="297" spans="104:108" x14ac:dyDescent="0.25">
      <c r="DA297" s="172">
        <v>8</v>
      </c>
      <c r="DB297" s="32" t="str">
        <f t="shared" si="102"/>
        <v xml:space="preserve"> </v>
      </c>
      <c r="DD297" s="172">
        <f t="shared" si="96"/>
        <v>1</v>
      </c>
    </row>
    <row r="298" spans="104:108" x14ac:dyDescent="0.25">
      <c r="DA298" s="172">
        <v>9</v>
      </c>
      <c r="DB298" s="32" t="str">
        <f t="shared" si="102"/>
        <v xml:space="preserve"> </v>
      </c>
      <c r="DD298" s="172">
        <f t="shared" si="96"/>
        <v>1</v>
      </c>
    </row>
    <row r="299" spans="104:108" x14ac:dyDescent="0.25">
      <c r="DA299" s="172">
        <v>10</v>
      </c>
      <c r="DB299" s="32" t="str">
        <f t="shared" si="102"/>
        <v xml:space="preserve"> </v>
      </c>
      <c r="DD299" s="172">
        <f t="shared" si="96"/>
        <v>1</v>
      </c>
    </row>
    <row r="300" spans="104:108" x14ac:dyDescent="0.25">
      <c r="DA300" s="172">
        <v>11</v>
      </c>
      <c r="DB300" s="32" t="str">
        <f t="shared" si="102"/>
        <v xml:space="preserve"> </v>
      </c>
      <c r="DD300" s="172">
        <f t="shared" si="96"/>
        <v>1</v>
      </c>
    </row>
    <row r="301" spans="104:108" x14ac:dyDescent="0.25">
      <c r="DA301" s="172">
        <v>12</v>
      </c>
      <c r="DB301" s="32" t="str">
        <f t="shared" si="102"/>
        <v xml:space="preserve"> </v>
      </c>
      <c r="DD301" s="172">
        <f t="shared" si="96"/>
        <v>1</v>
      </c>
    </row>
    <row r="302" spans="104:108" x14ac:dyDescent="0.25">
      <c r="DD302" s="172">
        <f t="shared" si="96"/>
        <v>1</v>
      </c>
    </row>
  </sheetData>
  <mergeCells count="2">
    <mergeCell ref="BV1:BW1"/>
    <mergeCell ref="BX1:BZ1"/>
  </mergeCells>
  <phoneticPr fontId="11" type="noConversion"/>
  <conditionalFormatting sqref="E8:F8">
    <cfRule type="cellIs" dxfId="419" priority="3" stopIfTrue="1" operator="equal">
      <formula>1</formula>
    </cfRule>
  </conditionalFormatting>
  <conditionalFormatting sqref="W3:W80">
    <cfRule type="containsText" dxfId="418" priority="2" stopIfTrue="1" operator="containsText" text="!">
      <formula>NOT(ISERROR(SEARCH("!",W3)))</formula>
    </cfRule>
  </conditionalFormatting>
  <conditionalFormatting sqref="W2">
    <cfRule type="cellIs" dxfId="417" priority="1" stopIfTrue="1" operator="lessThan">
      <formula>0</formula>
    </cfRule>
  </conditionalFormatting>
  <dataValidations disablePrompts="1" count="1">
    <dataValidation type="whole" allowBlank="1" showInputMessage="1" showErrorMessage="1" error="You may only purchase each equipment once_x000a_Insert &quot;1&quot; to purchase the equipment" sqref="E8:F8">
      <formula1>0</formula1>
      <formula2>1</formula2>
    </dataValidation>
  </dataValidations>
  <hyperlinks>
    <hyperlink ref="A2" location="INDEX!A1" display="INDEX"/>
  </hyperlinks>
  <pageMargins left="0.7" right="0.7" top="0.75" bottom="0.75" header="0.3" footer="0.3"/>
  <ignoredErrors>
    <ignoredError sqref="S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02"/>
  <sheetViews>
    <sheetView workbookViewId="0"/>
  </sheetViews>
  <sheetFormatPr defaultColWidth="9.140625" defaultRowHeight="15" x14ac:dyDescent="0.25"/>
  <cols>
    <col min="1" max="1" width="9.140625" style="15" customWidth="1"/>
    <col min="2" max="2" width="32.5703125" style="16" bestFit="1" customWidth="1"/>
    <col min="3" max="3" width="5.7109375" style="15" customWidth="1"/>
    <col min="4" max="9" width="2.85546875" style="15" customWidth="1"/>
    <col min="10" max="10" width="2.85546875" style="122" customWidth="1"/>
    <col min="11" max="12" width="2.85546875" style="15" customWidth="1"/>
    <col min="13" max="15" width="2.85546875" style="104" customWidth="1"/>
    <col min="16" max="16" width="6.5703125" style="15" customWidth="1"/>
    <col min="17" max="19" width="3.7109375" style="200" bestFit="1"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37.140625" style="16" bestFit="1" customWidth="1"/>
    <col min="28" max="28" width="9" style="15" customWidth="1"/>
    <col min="29" max="77" width="2.7109375" style="15" customWidth="1"/>
    <col min="78" max="78" width="9" style="15" customWidth="1"/>
    <col min="79" max="79" width="34.5703125" style="15" bestFit="1" customWidth="1"/>
    <col min="80" max="80" width="3.7109375" style="15" bestFit="1" customWidth="1"/>
    <col min="81" max="82" width="3.7109375" style="200" customWidth="1"/>
    <col min="83" max="83" width="3.7109375" style="15" bestFit="1" customWidth="1"/>
    <col min="84" max="85" width="3.7109375" style="200" customWidth="1"/>
    <col min="86" max="86" width="3.7109375" style="15" customWidth="1"/>
    <col min="87" max="87" width="24.85546875" style="15" customWidth="1"/>
    <col min="88" max="88" width="3.7109375" style="15" bestFit="1" customWidth="1"/>
    <col min="89" max="90" width="3.7109375" style="200" customWidth="1"/>
    <col min="91" max="91" width="20.7109375" style="15" bestFit="1" customWidth="1"/>
    <col min="92" max="93" width="11" style="15" bestFit="1" customWidth="1"/>
    <col min="94" max="94" width="11.5703125" style="16" customWidth="1"/>
    <col min="95" max="95" width="37.42578125" style="15" customWidth="1"/>
    <col min="96" max="249" width="9.140625" style="15" customWidth="1"/>
    <col min="250" max="16384" width="9.140625" style="15"/>
  </cols>
  <sheetData>
    <row r="1" spans="1:101" x14ac:dyDescent="0.25">
      <c r="T1" s="36" t="s">
        <v>487</v>
      </c>
      <c r="U1" s="36" t="s">
        <v>64</v>
      </c>
      <c r="W1" s="36"/>
      <c r="Y1" s="36" t="s">
        <v>486</v>
      </c>
      <c r="Z1" s="36" t="s">
        <v>485</v>
      </c>
      <c r="CB1" s="172"/>
      <c r="CE1" s="172" t="s">
        <v>279</v>
      </c>
      <c r="CP1" s="226" t="s">
        <v>279</v>
      </c>
      <c r="CQ1" s="226"/>
      <c r="CR1" s="226"/>
      <c r="CS1" s="226"/>
      <c r="CT1" s="226"/>
      <c r="CU1" s="226"/>
      <c r="CV1" s="226"/>
      <c r="CW1" s="226"/>
    </row>
    <row r="2" spans="1:101" s="14" customFormat="1" ht="97.5" x14ac:dyDescent="0.25">
      <c r="A2" s="161" t="s">
        <v>2630</v>
      </c>
      <c r="B2" s="17"/>
      <c r="D2" s="18" t="s">
        <v>32</v>
      </c>
      <c r="E2" s="117" t="s">
        <v>231</v>
      </c>
      <c r="F2" s="18" t="s">
        <v>129</v>
      </c>
      <c r="G2" s="18" t="s">
        <v>101</v>
      </c>
      <c r="H2" s="18" t="s">
        <v>94</v>
      </c>
      <c r="I2" s="18" t="s">
        <v>163</v>
      </c>
      <c r="J2" s="121" t="s">
        <v>129</v>
      </c>
      <c r="K2" s="18" t="s">
        <v>35</v>
      </c>
      <c r="L2" s="18" t="s">
        <v>2963</v>
      </c>
      <c r="M2" s="103" t="s">
        <v>149</v>
      </c>
      <c r="N2" s="103" t="s">
        <v>1819</v>
      </c>
      <c r="O2" s="103" t="s">
        <v>1820</v>
      </c>
      <c r="P2" s="14" t="s">
        <v>64</v>
      </c>
      <c r="Q2" s="201" t="s">
        <v>258</v>
      </c>
      <c r="R2" s="201" t="s">
        <v>259</v>
      </c>
      <c r="S2" s="201" t="s">
        <v>260</v>
      </c>
      <c r="T2" s="37">
        <f>SUM(Q3:S17)</f>
        <v>0</v>
      </c>
      <c r="U2" s="37">
        <f>SUM(P3:P17)</f>
        <v>0</v>
      </c>
      <c r="W2" s="37"/>
      <c r="Y2" s="37">
        <f>GoodUnits</f>
        <v>0</v>
      </c>
      <c r="Z2" s="37">
        <f>GoodPoints</f>
        <v>0</v>
      </c>
      <c r="AA2" s="17"/>
      <c r="AC2" s="18"/>
      <c r="AD2" s="18"/>
      <c r="AE2" s="18"/>
      <c r="AF2" s="18"/>
      <c r="AG2" s="18"/>
      <c r="AH2" s="18"/>
      <c r="AI2" s="18"/>
      <c r="AJ2" s="18"/>
      <c r="CB2" s="18" t="s">
        <v>258</v>
      </c>
      <c r="CC2" s="201" t="s">
        <v>259</v>
      </c>
      <c r="CD2" s="201" t="s">
        <v>260</v>
      </c>
      <c r="CE2" s="18" t="s">
        <v>258</v>
      </c>
      <c r="CF2" s="201" t="s">
        <v>259</v>
      </c>
      <c r="CG2" s="201" t="s">
        <v>260</v>
      </c>
      <c r="CH2" s="18"/>
      <c r="CI2" s="18"/>
      <c r="CJ2" s="18" t="s">
        <v>258</v>
      </c>
      <c r="CK2" s="201" t="s">
        <v>259</v>
      </c>
      <c r="CL2" s="201" t="s">
        <v>260</v>
      </c>
      <c r="CP2" s="17"/>
      <c r="CS2" s="14" t="s">
        <v>280</v>
      </c>
    </row>
    <row r="3" spans="1:101" x14ac:dyDescent="0.25">
      <c r="B3" s="16" t="s">
        <v>255</v>
      </c>
      <c r="C3" s="15">
        <v>150</v>
      </c>
      <c r="D3" s="21"/>
      <c r="E3" s="19"/>
      <c r="F3" s="19"/>
      <c r="G3" s="19"/>
      <c r="H3" s="19"/>
      <c r="I3" s="19"/>
      <c r="J3" s="19"/>
      <c r="K3" s="19"/>
      <c r="L3" s="19"/>
      <c r="M3" s="19"/>
      <c r="N3" s="19"/>
      <c r="O3" s="19"/>
      <c r="P3" s="15">
        <f>Q3*(C3+10*D3)</f>
        <v>0</v>
      </c>
      <c r="Q3" s="28"/>
      <c r="R3" s="29"/>
      <c r="S3" s="29"/>
      <c r="T3" s="5"/>
      <c r="U3" s="13"/>
      <c r="V3" s="5"/>
      <c r="W3" s="5" t="str">
        <f t="shared" ref="W3:W34" ca="1" si="0">T(LOOKUP(CT3,$CS$3:$CS$302,$CQ$3:$CQ$302))</f>
        <v/>
      </c>
      <c r="X3" s="5"/>
      <c r="Y3" s="5"/>
      <c r="Z3" s="5"/>
      <c r="CA3" s="38" t="str">
        <f>IF(P3=0,"-",CONCATENATE(B3,IF(SUM(D3:L3)=0,""," with "),IF(D3=1,D$2,""),IF(D3=1,"; ",""),IF(E3=1,E$2,""),IF(E3=1,"; ",""),IF(F3=1,F$2,""),IF(F3=1,"; ",""),IF(G3=1,G$2,""),IF(G3=1,"; ",""),IF(H3=1,H$2,""),IF(H3=1,"; ",""),IF(I3=1,I$2,""),IF(I3=1,"; ",""),IF(K3=1,K$2,""),IF(K3=1,"; ",""),IF(L3=1,L$2,""),IF(L3=1,"; ",""),IF(M3=1,M$2,""),IF(M3=1,"; ",""),IF(N3=1,N$2,""),IF(N3=1,"; ",""),IF(O3=1,O$2,""),IF(O3=1,"; ","")))</f>
        <v>-</v>
      </c>
      <c r="CB3" s="38" t="str">
        <f>IF(Q3=0,"",Q3)</f>
        <v/>
      </c>
      <c r="CC3" s="38" t="str">
        <f t="shared" ref="CC3:CD3" si="1">IF(R3=0,"",R3)</f>
        <v/>
      </c>
      <c r="CD3" s="38" t="str">
        <f t="shared" si="1"/>
        <v/>
      </c>
      <c r="CE3" s="15">
        <v>1</v>
      </c>
      <c r="CF3" s="200">
        <v>1</v>
      </c>
      <c r="CG3" s="200">
        <v>1</v>
      </c>
      <c r="CI3" s="15" t="str">
        <f>B3</f>
        <v>Saruman the White</v>
      </c>
      <c r="CJ3" s="48">
        <f>Q3</f>
        <v>0</v>
      </c>
      <c r="CK3" s="48">
        <f t="shared" ref="CK3:CL3" si="2">R3</f>
        <v>0</v>
      </c>
      <c r="CL3" s="48">
        <f t="shared" si="2"/>
        <v>0</v>
      </c>
      <c r="CP3" s="15"/>
      <c r="CQ3" s="32" t="str">
        <f ca="1">IF(CQ4="","",CONCATENATE("Warband ",CO4," ",CV3))</f>
        <v/>
      </c>
      <c r="CS3" s="15">
        <v>1</v>
      </c>
      <c r="CT3" s="15">
        <v>1</v>
      </c>
      <c r="CV3" s="49" t="str">
        <f>CJ26</f>
        <v/>
      </c>
    </row>
    <row r="4" spans="1:101" x14ac:dyDescent="0.25">
      <c r="B4" s="203" t="s">
        <v>256</v>
      </c>
      <c r="C4" s="15">
        <v>125</v>
      </c>
      <c r="D4" s="20"/>
      <c r="E4" s="20"/>
      <c r="F4" s="20"/>
      <c r="G4" s="20"/>
      <c r="H4" s="20"/>
      <c r="I4" s="20"/>
      <c r="J4" s="20"/>
      <c r="K4" s="20"/>
      <c r="L4" s="20"/>
      <c r="M4" s="20"/>
      <c r="N4" s="20"/>
      <c r="O4" s="20"/>
      <c r="P4" s="15">
        <f>Q4*C4</f>
        <v>0</v>
      </c>
      <c r="Q4" s="28"/>
      <c r="R4" s="29"/>
      <c r="S4" s="29"/>
      <c r="T4" s="5"/>
      <c r="U4" s="13"/>
      <c r="V4" s="5"/>
      <c r="W4" s="5" t="str">
        <f t="shared" ca="1" si="0"/>
        <v/>
      </c>
      <c r="X4" s="5"/>
      <c r="Y4" s="5"/>
      <c r="Z4" s="5"/>
      <c r="CA4" s="38" t="str">
        <f t="shared" ref="CA4:CA21" si="3">IF(P4=0,"-",CONCATENATE(B4,IF(SUM(D4:L4)=0,""," with "),IF(D4=1,D$2,""),IF(D4=1,"; ",""),IF(E4=1,E$2,""),IF(E4=1,"; ",""),IF(F4=1,F$2,""),IF(F4=1,"; ",""),IF(G4=1,G$2,""),IF(G4=1,"; ",""),IF(H4=1,H$2,""),IF(H4=1,"; ",""),IF(I4=1,I$2,""),IF(I4=1,"; ",""),IF(K4=1,K$2,""),IF(K4=1,"; ",""),IF(L4=1,L$2,""),IF(L4=1,"; ",""),IF(M4=1,M$2,""),IF(M4=1,"; ",""),IF(N4=1,N$2,""),IF(N4=1,"; ",""),IF(O4=1,O$2,""),IF(O4=1,"; ","")))</f>
        <v>-</v>
      </c>
      <c r="CB4" s="38" t="str">
        <f t="shared" ref="CB4:CB21" si="4">IF(Q4=0,"",Q4)</f>
        <v/>
      </c>
      <c r="CC4" s="38" t="str">
        <f t="shared" ref="CC4:CC21" si="5">IF(R4=0,"",R4)</f>
        <v/>
      </c>
      <c r="CD4" s="38" t="str">
        <f t="shared" ref="CD4:CD21" si="6">IF(S4=0,"",S4)</f>
        <v/>
      </c>
      <c r="CE4" s="15">
        <f>IF(CB3="",CE3,CE3+1)</f>
        <v>1</v>
      </c>
      <c r="CF4" s="200">
        <f t="shared" ref="CF4:CG4" si="7">IF(CC3="",CF3,CF3+1)</f>
        <v>1</v>
      </c>
      <c r="CG4" s="200">
        <f t="shared" si="7"/>
        <v>1</v>
      </c>
      <c r="CI4" s="200" t="str">
        <f t="shared" ref="CI4:CI21" si="8">B4</f>
        <v>Galadriel, Protectress of Lothlórien</v>
      </c>
      <c r="CJ4" s="48">
        <f t="shared" ref="CJ4:CJ21" si="9">Q4</f>
        <v>0</v>
      </c>
      <c r="CK4" s="48">
        <f t="shared" ref="CK4:CK21" si="10">R4</f>
        <v>0</v>
      </c>
      <c r="CL4" s="48">
        <f t="shared" ref="CL4:CL21" si="11">S4</f>
        <v>0</v>
      </c>
      <c r="CO4" s="15">
        <v>1</v>
      </c>
      <c r="CP4" s="15">
        <v>1</v>
      </c>
      <c r="CQ4" s="32" t="str">
        <f t="shared" ref="CQ4:CQ15" ca="1" si="12">T(LOOKUP(CP4,CE$3:CE$80,$CA$3:$CA$78))</f>
        <v/>
      </c>
      <c r="CS4" s="15">
        <f ca="1">IF(OR(CQ3="",CQ3=" "),CS3,CS3+1)</f>
        <v>1</v>
      </c>
      <c r="CT4" s="15">
        <v>2</v>
      </c>
    </row>
    <row r="5" spans="1:101" x14ac:dyDescent="0.25">
      <c r="B5" s="203" t="s">
        <v>257</v>
      </c>
      <c r="C5" s="15">
        <v>150</v>
      </c>
      <c r="D5" s="21"/>
      <c r="E5" s="19"/>
      <c r="F5" s="19"/>
      <c r="G5" s="19"/>
      <c r="H5" s="19"/>
      <c r="I5" s="19"/>
      <c r="J5" s="19"/>
      <c r="K5" s="19"/>
      <c r="L5" s="19"/>
      <c r="M5" s="19"/>
      <c r="N5" s="21"/>
      <c r="O5" s="21"/>
      <c r="P5" s="15">
        <f>SUM(Q5:R5)*(C5+10*D5+5*N5+45*O5)</f>
        <v>0</v>
      </c>
      <c r="Q5" s="28"/>
      <c r="R5" s="29"/>
      <c r="S5" s="29"/>
      <c r="T5" s="5"/>
      <c r="U5" s="13"/>
      <c r="V5" s="5"/>
      <c r="W5" s="5" t="str">
        <f t="shared" ca="1" si="0"/>
        <v/>
      </c>
      <c r="X5" s="5"/>
      <c r="Y5" s="5"/>
      <c r="Z5" s="5"/>
      <c r="CA5" s="38" t="str">
        <f t="shared" si="3"/>
        <v>-</v>
      </c>
      <c r="CB5" s="38" t="str">
        <f t="shared" si="4"/>
        <v/>
      </c>
      <c r="CC5" s="38" t="str">
        <f t="shared" si="5"/>
        <v/>
      </c>
      <c r="CD5" s="38" t="str">
        <f t="shared" si="6"/>
        <v/>
      </c>
      <c r="CE5" s="130">
        <f t="shared" ref="CE5:CE22" si="13">IF(CB4="",CE4,CE4+1)</f>
        <v>1</v>
      </c>
      <c r="CF5" s="200">
        <f t="shared" ref="CF5:CF22" si="14">IF(CC4="",CF4,CF4+1)</f>
        <v>1</v>
      </c>
      <c r="CG5" s="200">
        <f t="shared" ref="CG5:CG22" si="15">IF(CD4="",CG4,CG4+1)</f>
        <v>1</v>
      </c>
      <c r="CI5" s="200" t="str">
        <f t="shared" si="8"/>
        <v>Radagast the Brown</v>
      </c>
      <c r="CJ5" s="48">
        <f t="shared" si="9"/>
        <v>0</v>
      </c>
      <c r="CK5" s="48">
        <f t="shared" si="10"/>
        <v>0</v>
      </c>
      <c r="CL5" s="48">
        <f t="shared" si="11"/>
        <v>0</v>
      </c>
      <c r="CP5" s="15">
        <v>2</v>
      </c>
      <c r="CQ5" s="32" t="str">
        <f t="shared" ca="1" si="12"/>
        <v/>
      </c>
      <c r="CS5" s="15">
        <f t="shared" ref="CS5:CS68" ca="1" si="16">IF(OR(CQ4="",CQ4=" "),CS4,CS4+1)</f>
        <v>1</v>
      </c>
      <c r="CT5" s="15">
        <v>3</v>
      </c>
    </row>
    <row r="6" spans="1:101" x14ac:dyDescent="0.25">
      <c r="B6" s="203" t="s">
        <v>230</v>
      </c>
      <c r="C6" s="15">
        <v>170</v>
      </c>
      <c r="D6" s="21"/>
      <c r="E6" s="21"/>
      <c r="F6" s="20"/>
      <c r="G6" s="20"/>
      <c r="H6" s="20"/>
      <c r="I6" s="20"/>
      <c r="J6" s="20"/>
      <c r="K6" s="20"/>
      <c r="L6" s="20"/>
      <c r="M6" s="20"/>
      <c r="N6" s="20"/>
      <c r="O6" s="20"/>
      <c r="P6" s="15">
        <f>Q6*(C6+10*D6+25*E6)</f>
        <v>0</v>
      </c>
      <c r="Q6" s="28"/>
      <c r="R6" s="29"/>
      <c r="S6" s="29"/>
      <c r="T6" s="5"/>
      <c r="U6" s="13"/>
      <c r="V6" s="5"/>
      <c r="W6" s="5" t="str">
        <f t="shared" ca="1" si="0"/>
        <v/>
      </c>
      <c r="X6" s="5"/>
      <c r="Y6" s="5"/>
      <c r="Z6" s="5"/>
      <c r="CA6" s="38" t="str">
        <f t="shared" si="3"/>
        <v>-</v>
      </c>
      <c r="CB6" s="38" t="str">
        <f t="shared" si="4"/>
        <v/>
      </c>
      <c r="CC6" s="38" t="str">
        <f t="shared" si="5"/>
        <v/>
      </c>
      <c r="CD6" s="38" t="str">
        <f t="shared" si="6"/>
        <v/>
      </c>
      <c r="CE6" s="130">
        <f t="shared" si="13"/>
        <v>1</v>
      </c>
      <c r="CF6" s="200">
        <f t="shared" si="14"/>
        <v>1</v>
      </c>
      <c r="CG6" s="200">
        <f t="shared" si="15"/>
        <v>1</v>
      </c>
      <c r="CI6" s="200" t="str">
        <f t="shared" si="8"/>
        <v>Gandalf the Grey</v>
      </c>
      <c r="CJ6" s="48">
        <f t="shared" si="9"/>
        <v>0</v>
      </c>
      <c r="CK6" s="48">
        <f t="shared" si="10"/>
        <v>0</v>
      </c>
      <c r="CL6" s="48">
        <f t="shared" si="11"/>
        <v>0</v>
      </c>
      <c r="CP6" s="15">
        <v>3</v>
      </c>
      <c r="CQ6" s="32" t="str">
        <f t="shared" ca="1" si="12"/>
        <v/>
      </c>
      <c r="CS6" s="15">
        <f t="shared" ca="1" si="16"/>
        <v>1</v>
      </c>
      <c r="CT6" s="15">
        <v>4</v>
      </c>
    </row>
    <row r="7" spans="1:101" x14ac:dyDescent="0.25">
      <c r="B7" s="204" t="s">
        <v>162</v>
      </c>
      <c r="C7" s="15">
        <v>130</v>
      </c>
      <c r="D7" s="19"/>
      <c r="E7" s="19"/>
      <c r="F7" s="19"/>
      <c r="G7" s="19"/>
      <c r="H7" s="21"/>
      <c r="I7" s="21"/>
      <c r="J7" s="19"/>
      <c r="K7" s="21"/>
      <c r="L7" s="19"/>
      <c r="M7" s="19"/>
      <c r="N7" s="19"/>
      <c r="O7" s="19"/>
      <c r="P7" s="15">
        <f>Q7*(C7+10*H7+5*(I7+K7))</f>
        <v>0</v>
      </c>
      <c r="Q7" s="28"/>
      <c r="R7" s="29"/>
      <c r="S7" s="29"/>
      <c r="T7" s="5"/>
      <c r="U7" s="13"/>
      <c r="V7" s="5"/>
      <c r="W7" s="5" t="str">
        <f t="shared" ca="1" si="0"/>
        <v/>
      </c>
      <c r="X7" s="5"/>
      <c r="Y7" s="5"/>
      <c r="Z7" s="5"/>
      <c r="CA7" s="38" t="str">
        <f t="shared" si="3"/>
        <v>-</v>
      </c>
      <c r="CB7" s="38" t="str">
        <f t="shared" si="4"/>
        <v/>
      </c>
      <c r="CC7" s="38" t="str">
        <f t="shared" si="5"/>
        <v/>
      </c>
      <c r="CD7" s="38" t="str">
        <f t="shared" si="6"/>
        <v/>
      </c>
      <c r="CE7" s="130">
        <f t="shared" si="13"/>
        <v>1</v>
      </c>
      <c r="CF7" s="200">
        <f t="shared" si="14"/>
        <v>1</v>
      </c>
      <c r="CG7" s="200">
        <f t="shared" si="15"/>
        <v>1</v>
      </c>
      <c r="CI7" s="200" t="str">
        <f t="shared" si="8"/>
        <v>Celeborn</v>
      </c>
      <c r="CJ7" s="48">
        <f t="shared" si="9"/>
        <v>0</v>
      </c>
      <c r="CK7" s="48">
        <f t="shared" si="10"/>
        <v>0</v>
      </c>
      <c r="CL7" s="48">
        <f t="shared" si="11"/>
        <v>0</v>
      </c>
      <c r="CP7" s="15">
        <v>4</v>
      </c>
      <c r="CQ7" s="32" t="str">
        <f t="shared" ca="1" si="12"/>
        <v/>
      </c>
      <c r="CS7" s="15">
        <f t="shared" ca="1" si="16"/>
        <v>1</v>
      </c>
      <c r="CT7" s="15">
        <v>5</v>
      </c>
    </row>
    <row r="8" spans="1:101" x14ac:dyDescent="0.25">
      <c r="B8" s="205" t="s">
        <v>148</v>
      </c>
      <c r="C8" s="15">
        <v>90</v>
      </c>
      <c r="D8" s="20"/>
      <c r="E8" s="20"/>
      <c r="F8" s="20"/>
      <c r="G8" s="20"/>
      <c r="H8" s="20"/>
      <c r="I8" s="20"/>
      <c r="J8" s="20"/>
      <c r="K8" s="20"/>
      <c r="L8" s="20"/>
      <c r="M8" s="20"/>
      <c r="N8" s="20"/>
      <c r="O8" s="20"/>
      <c r="P8" s="15">
        <f>Q8*C8</f>
        <v>0</v>
      </c>
      <c r="Q8" s="28"/>
      <c r="R8" s="29"/>
      <c r="S8" s="29"/>
      <c r="T8" s="5"/>
      <c r="U8" s="13"/>
      <c r="V8" s="5"/>
      <c r="W8" s="5" t="str">
        <f t="shared" ca="1" si="0"/>
        <v/>
      </c>
      <c r="X8" s="5"/>
      <c r="Y8" s="5"/>
      <c r="Z8" s="5"/>
      <c r="CA8" s="38" t="str">
        <f t="shared" si="3"/>
        <v>-</v>
      </c>
      <c r="CB8" s="38" t="str">
        <f t="shared" si="4"/>
        <v/>
      </c>
      <c r="CC8" s="38" t="str">
        <f t="shared" si="5"/>
        <v/>
      </c>
      <c r="CD8" s="38" t="str">
        <f t="shared" si="6"/>
        <v/>
      </c>
      <c r="CE8" s="130">
        <f t="shared" si="13"/>
        <v>1</v>
      </c>
      <c r="CF8" s="200">
        <f t="shared" si="14"/>
        <v>1</v>
      </c>
      <c r="CG8" s="200">
        <f t="shared" si="15"/>
        <v>1</v>
      </c>
      <c r="CI8" s="200" t="str">
        <f t="shared" si="8"/>
        <v>Círdan</v>
      </c>
      <c r="CJ8" s="48">
        <f t="shared" si="9"/>
        <v>0</v>
      </c>
      <c r="CK8" s="48">
        <f t="shared" si="10"/>
        <v>0</v>
      </c>
      <c r="CL8" s="48">
        <f t="shared" si="11"/>
        <v>0</v>
      </c>
      <c r="CP8" s="15">
        <v>5</v>
      </c>
      <c r="CQ8" s="32" t="str">
        <f t="shared" ca="1" si="12"/>
        <v/>
      </c>
      <c r="CS8" s="15">
        <f t="shared" ca="1" si="16"/>
        <v>1</v>
      </c>
      <c r="CT8" s="15">
        <v>6</v>
      </c>
    </row>
    <row r="9" spans="1:101" x14ac:dyDescent="0.25">
      <c r="B9" s="205" t="s">
        <v>151</v>
      </c>
      <c r="C9" s="15">
        <v>130</v>
      </c>
      <c r="D9" s="21"/>
      <c r="E9" s="19"/>
      <c r="F9" s="19"/>
      <c r="G9" s="19"/>
      <c r="H9" s="19"/>
      <c r="I9" s="19"/>
      <c r="J9" s="19"/>
      <c r="K9" s="19"/>
      <c r="L9" s="21"/>
      <c r="M9" s="19"/>
      <c r="N9" s="19"/>
      <c r="O9" s="19"/>
      <c r="P9" s="15">
        <f>Q9*(C9+10*(D9+L9))</f>
        <v>0</v>
      </c>
      <c r="Q9" s="28"/>
      <c r="R9" s="29"/>
      <c r="S9" s="29"/>
      <c r="T9" s="5"/>
      <c r="U9" s="13"/>
      <c r="V9" s="5"/>
      <c r="W9" s="5" t="str">
        <f t="shared" ca="1" si="0"/>
        <v/>
      </c>
      <c r="X9" s="5"/>
      <c r="Y9" s="5"/>
      <c r="Z9" s="5"/>
      <c r="CA9" s="38" t="str">
        <f t="shared" si="3"/>
        <v>-</v>
      </c>
      <c r="CB9" s="38" t="str">
        <f t="shared" si="4"/>
        <v/>
      </c>
      <c r="CC9" s="38" t="str">
        <f t="shared" si="5"/>
        <v/>
      </c>
      <c r="CD9" s="38" t="str">
        <f t="shared" si="6"/>
        <v/>
      </c>
      <c r="CE9" s="130">
        <f t="shared" si="13"/>
        <v>1</v>
      </c>
      <c r="CF9" s="200">
        <f t="shared" si="14"/>
        <v>1</v>
      </c>
      <c r="CG9" s="200">
        <f t="shared" si="15"/>
        <v>1</v>
      </c>
      <c r="CI9" s="200" t="str">
        <f t="shared" si="8"/>
        <v>Glorfindel, Lord of the West</v>
      </c>
      <c r="CJ9" s="48">
        <f t="shared" si="9"/>
        <v>0</v>
      </c>
      <c r="CK9" s="48">
        <f t="shared" si="10"/>
        <v>0</v>
      </c>
      <c r="CL9" s="48">
        <f t="shared" si="11"/>
        <v>0</v>
      </c>
      <c r="CP9" s="15">
        <v>6</v>
      </c>
      <c r="CQ9" s="32" t="str">
        <f t="shared" ca="1" si="12"/>
        <v/>
      </c>
      <c r="CS9" s="15">
        <f t="shared" ca="1" si="16"/>
        <v>1</v>
      </c>
      <c r="CT9" s="15">
        <v>7</v>
      </c>
    </row>
    <row r="10" spans="1:101" x14ac:dyDescent="0.25">
      <c r="B10" s="205" t="s">
        <v>147</v>
      </c>
      <c r="C10" s="15">
        <v>80</v>
      </c>
      <c r="D10" s="20"/>
      <c r="E10" s="20"/>
      <c r="F10" s="21"/>
      <c r="G10" s="20"/>
      <c r="H10" s="20"/>
      <c r="I10" s="20"/>
      <c r="J10" s="20"/>
      <c r="K10" s="20"/>
      <c r="L10" s="20"/>
      <c r="M10" s="20"/>
      <c r="N10" s="20"/>
      <c r="O10" s="20"/>
      <c r="P10" s="15">
        <f>Q10*(C10+10*F10)</f>
        <v>0</v>
      </c>
      <c r="Q10" s="28"/>
      <c r="R10" s="29"/>
      <c r="S10" s="29"/>
      <c r="T10" s="5"/>
      <c r="U10" s="13"/>
      <c r="V10" s="5"/>
      <c r="W10" s="5" t="str">
        <f t="shared" ca="1" si="0"/>
        <v/>
      </c>
      <c r="X10" s="5"/>
      <c r="Y10" s="5"/>
      <c r="Z10" s="5"/>
      <c r="CA10" s="38" t="str">
        <f t="shared" si="3"/>
        <v>-</v>
      </c>
      <c r="CB10" s="38" t="str">
        <f t="shared" si="4"/>
        <v/>
      </c>
      <c r="CC10" s="38" t="str">
        <f t="shared" si="5"/>
        <v/>
      </c>
      <c r="CD10" s="38" t="str">
        <f t="shared" si="6"/>
        <v/>
      </c>
      <c r="CE10" s="130">
        <f t="shared" si="13"/>
        <v>1</v>
      </c>
      <c r="CF10" s="200">
        <f t="shared" si="14"/>
        <v>1</v>
      </c>
      <c r="CG10" s="200">
        <f t="shared" si="15"/>
        <v>1</v>
      </c>
      <c r="CI10" s="200" t="str">
        <f t="shared" si="8"/>
        <v>Erestor</v>
      </c>
      <c r="CJ10" s="48">
        <f t="shared" si="9"/>
        <v>0</v>
      </c>
      <c r="CK10" s="48">
        <f t="shared" si="10"/>
        <v>0</v>
      </c>
      <c r="CL10" s="48">
        <f t="shared" si="11"/>
        <v>0</v>
      </c>
      <c r="CP10" s="15">
        <v>7</v>
      </c>
      <c r="CQ10" s="32" t="str">
        <f t="shared" ca="1" si="12"/>
        <v/>
      </c>
      <c r="CS10" s="15">
        <f t="shared" ca="1" si="16"/>
        <v>1</v>
      </c>
      <c r="CT10" s="15">
        <v>8</v>
      </c>
    </row>
    <row r="11" spans="1:101" x14ac:dyDescent="0.25">
      <c r="B11" s="205" t="s">
        <v>144</v>
      </c>
      <c r="C11" s="15">
        <v>160</v>
      </c>
      <c r="D11" s="21"/>
      <c r="E11" s="19"/>
      <c r="F11" s="19"/>
      <c r="G11" s="19"/>
      <c r="H11" s="21"/>
      <c r="I11" s="19"/>
      <c r="J11" s="19"/>
      <c r="K11" s="19"/>
      <c r="L11" s="19"/>
      <c r="M11" s="19"/>
      <c r="N11" s="19"/>
      <c r="O11" s="19"/>
      <c r="P11" s="15">
        <f>Q11*(10*(D11+H11)+C11)</f>
        <v>0</v>
      </c>
      <c r="Q11" s="28"/>
      <c r="R11" s="29"/>
      <c r="S11" s="29"/>
      <c r="T11" s="5"/>
      <c r="U11" s="13"/>
      <c r="V11" s="5"/>
      <c r="W11" s="5" t="str">
        <f t="shared" ca="1" si="0"/>
        <v/>
      </c>
      <c r="X11" s="5"/>
      <c r="Y11" s="5"/>
      <c r="Z11" s="5"/>
      <c r="CA11" s="38" t="str">
        <f t="shared" si="3"/>
        <v>-</v>
      </c>
      <c r="CB11" s="38" t="str">
        <f t="shared" si="4"/>
        <v/>
      </c>
      <c r="CC11" s="38" t="str">
        <f t="shared" si="5"/>
        <v/>
      </c>
      <c r="CD11" s="38" t="str">
        <f t="shared" si="6"/>
        <v/>
      </c>
      <c r="CE11" s="130">
        <f t="shared" si="13"/>
        <v>1</v>
      </c>
      <c r="CF11" s="200">
        <f t="shared" si="14"/>
        <v>1</v>
      </c>
      <c r="CG11" s="200">
        <f t="shared" si="15"/>
        <v>1</v>
      </c>
      <c r="CI11" s="200" t="str">
        <f t="shared" si="8"/>
        <v>Elrond</v>
      </c>
      <c r="CJ11" s="48">
        <f t="shared" si="9"/>
        <v>0</v>
      </c>
      <c r="CK11" s="48">
        <f t="shared" si="10"/>
        <v>0</v>
      </c>
      <c r="CL11" s="48">
        <f t="shared" si="11"/>
        <v>0</v>
      </c>
      <c r="CP11" s="15">
        <v>8</v>
      </c>
      <c r="CQ11" s="32" t="str">
        <f t="shared" ca="1" si="12"/>
        <v/>
      </c>
      <c r="CS11" s="15">
        <f t="shared" ca="1" si="16"/>
        <v>1</v>
      </c>
      <c r="CT11" s="15">
        <v>9</v>
      </c>
    </row>
    <row r="12" spans="1:101" x14ac:dyDescent="0.25">
      <c r="B12" s="205" t="s">
        <v>150</v>
      </c>
      <c r="C12" s="15">
        <v>60</v>
      </c>
      <c r="D12" s="21"/>
      <c r="E12" s="20"/>
      <c r="F12" s="21"/>
      <c r="G12" s="20"/>
      <c r="H12" s="20"/>
      <c r="I12" s="20"/>
      <c r="J12" s="20"/>
      <c r="K12" s="20"/>
      <c r="L12" s="20"/>
      <c r="M12" s="20"/>
      <c r="N12" s="20"/>
      <c r="O12" s="20"/>
      <c r="P12" s="15">
        <f>Q12*(C12+10*(D12+F12))</f>
        <v>0</v>
      </c>
      <c r="Q12" s="28"/>
      <c r="R12" s="29"/>
      <c r="S12" s="29"/>
      <c r="T12" s="5"/>
      <c r="U12" s="13"/>
      <c r="V12" s="5"/>
      <c r="W12" s="5" t="str">
        <f t="shared" ca="1" si="0"/>
        <v/>
      </c>
      <c r="X12" s="5"/>
      <c r="Y12" s="5"/>
      <c r="Z12" s="5"/>
      <c r="CA12" s="38" t="str">
        <f t="shared" si="3"/>
        <v>-</v>
      </c>
      <c r="CB12" s="38" t="str">
        <f t="shared" si="4"/>
        <v/>
      </c>
      <c r="CC12" s="38" t="str">
        <f t="shared" si="5"/>
        <v/>
      </c>
      <c r="CD12" s="38" t="str">
        <f t="shared" si="6"/>
        <v/>
      </c>
      <c r="CE12" s="130">
        <f t="shared" si="13"/>
        <v>1</v>
      </c>
      <c r="CF12" s="200">
        <f t="shared" si="14"/>
        <v>1</v>
      </c>
      <c r="CG12" s="200">
        <f t="shared" si="15"/>
        <v>1</v>
      </c>
      <c r="CI12" s="200" t="str">
        <f t="shared" si="8"/>
        <v>Arwen</v>
      </c>
      <c r="CJ12" s="48">
        <f t="shared" si="9"/>
        <v>0</v>
      </c>
      <c r="CK12" s="48">
        <f t="shared" si="10"/>
        <v>0</v>
      </c>
      <c r="CL12" s="48">
        <f t="shared" si="11"/>
        <v>0</v>
      </c>
      <c r="CP12" s="15">
        <v>9</v>
      </c>
      <c r="CQ12" s="32" t="str">
        <f t="shared" ca="1" si="12"/>
        <v/>
      </c>
      <c r="CS12" s="15">
        <f t="shared" ca="1" si="16"/>
        <v>1</v>
      </c>
      <c r="CT12" s="15">
        <v>10</v>
      </c>
    </row>
    <row r="13" spans="1:101" x14ac:dyDescent="0.25">
      <c r="B13" s="203" t="s">
        <v>167</v>
      </c>
      <c r="C13" s="200">
        <v>90</v>
      </c>
      <c r="D13" s="21"/>
      <c r="E13" s="19"/>
      <c r="F13" s="19"/>
      <c r="G13" s="21"/>
      <c r="H13" s="19"/>
      <c r="I13" s="19"/>
      <c r="J13" s="21"/>
      <c r="K13" s="19"/>
      <c r="L13" s="19"/>
      <c r="M13" s="19"/>
      <c r="N13" s="19"/>
      <c r="O13" s="19"/>
      <c r="P13" s="200">
        <f>Q13*(C13+10*(D13+J13)+5*(G13))</f>
        <v>0</v>
      </c>
      <c r="Q13" s="28"/>
      <c r="R13" s="29"/>
      <c r="S13" s="29"/>
      <c r="T13" s="5"/>
      <c r="U13" s="13"/>
      <c r="V13" s="5"/>
      <c r="W13" s="5" t="str">
        <f t="shared" ca="1" si="0"/>
        <v/>
      </c>
      <c r="X13" s="5"/>
      <c r="Y13" s="5"/>
      <c r="Z13" s="5"/>
      <c r="CA13" s="38" t="str">
        <f t="shared" si="3"/>
        <v>-</v>
      </c>
      <c r="CB13" s="38" t="str">
        <f t="shared" si="4"/>
        <v/>
      </c>
      <c r="CC13" s="38" t="str">
        <f t="shared" si="5"/>
        <v/>
      </c>
      <c r="CD13" s="38" t="str">
        <f t="shared" si="6"/>
        <v/>
      </c>
      <c r="CE13" s="130">
        <f t="shared" si="13"/>
        <v>1</v>
      </c>
      <c r="CF13" s="200">
        <f t="shared" si="14"/>
        <v>1</v>
      </c>
      <c r="CG13" s="200">
        <f t="shared" si="15"/>
        <v>1</v>
      </c>
      <c r="CI13" s="200" t="str">
        <f t="shared" si="8"/>
        <v>Legolas</v>
      </c>
      <c r="CJ13" s="48">
        <f t="shared" si="9"/>
        <v>0</v>
      </c>
      <c r="CK13" s="48">
        <f t="shared" si="10"/>
        <v>0</v>
      </c>
      <c r="CL13" s="48">
        <f t="shared" si="11"/>
        <v>0</v>
      </c>
      <c r="CP13" s="15">
        <v>10</v>
      </c>
      <c r="CQ13" s="32" t="str">
        <f t="shared" ca="1" si="12"/>
        <v/>
      </c>
      <c r="CS13" s="15">
        <f t="shared" ca="1" si="16"/>
        <v>1</v>
      </c>
      <c r="CT13" s="15">
        <v>11</v>
      </c>
    </row>
    <row r="14" spans="1:101" x14ac:dyDescent="0.25">
      <c r="B14" s="51" t="s">
        <v>2427</v>
      </c>
      <c r="C14" s="200">
        <v>80</v>
      </c>
      <c r="D14" s="20"/>
      <c r="E14" s="20"/>
      <c r="F14" s="20"/>
      <c r="G14" s="21"/>
      <c r="H14" s="20"/>
      <c r="I14" s="20"/>
      <c r="J14" s="20"/>
      <c r="K14" s="20"/>
      <c r="L14" s="20"/>
      <c r="M14" s="21"/>
      <c r="N14" s="20"/>
      <c r="O14" s="20"/>
      <c r="P14" s="200">
        <f>Q14*(C14+5*(G14+M14))</f>
        <v>0</v>
      </c>
      <c r="Q14" s="28"/>
      <c r="R14" s="29"/>
      <c r="S14" s="29"/>
      <c r="T14" s="5"/>
      <c r="U14" s="13"/>
      <c r="V14" s="5"/>
      <c r="W14" s="5" t="str">
        <f t="shared" ca="1" si="0"/>
        <v/>
      </c>
      <c r="X14" s="5"/>
      <c r="Y14" s="5"/>
      <c r="Z14" s="5"/>
      <c r="CA14" s="38" t="str">
        <f t="shared" si="3"/>
        <v>-</v>
      </c>
      <c r="CB14" s="38" t="str">
        <f t="shared" si="4"/>
        <v/>
      </c>
      <c r="CC14" s="38" t="str">
        <f t="shared" si="5"/>
        <v/>
      </c>
      <c r="CD14" s="38" t="str">
        <f t="shared" si="6"/>
        <v/>
      </c>
      <c r="CE14" s="130">
        <f t="shared" si="13"/>
        <v>1</v>
      </c>
      <c r="CF14" s="200">
        <f t="shared" si="14"/>
        <v>1</v>
      </c>
      <c r="CG14" s="200">
        <f t="shared" si="15"/>
        <v>1</v>
      </c>
      <c r="CI14" s="200" t="str">
        <f t="shared" si="8"/>
        <v>Thranduil, King of Mirkwood</v>
      </c>
      <c r="CJ14" s="48">
        <f t="shared" si="9"/>
        <v>0</v>
      </c>
      <c r="CK14" s="48">
        <f t="shared" si="10"/>
        <v>0</v>
      </c>
      <c r="CL14" s="48">
        <f t="shared" si="11"/>
        <v>0</v>
      </c>
      <c r="CP14" s="15">
        <v>11</v>
      </c>
      <c r="CQ14" s="32" t="str">
        <f t="shared" ca="1" si="12"/>
        <v/>
      </c>
      <c r="CS14" s="15">
        <f t="shared" ca="1" si="16"/>
        <v>1</v>
      </c>
      <c r="CT14" s="15">
        <v>12</v>
      </c>
    </row>
    <row r="15" spans="1:101" x14ac:dyDescent="0.25">
      <c r="C15" s="172"/>
      <c r="D15" s="172"/>
      <c r="E15" s="172"/>
      <c r="F15" s="172"/>
      <c r="G15" s="172"/>
      <c r="H15" s="172"/>
      <c r="I15" s="172"/>
      <c r="J15" s="172"/>
      <c r="K15" s="172"/>
      <c r="L15" s="172"/>
      <c r="M15" s="172"/>
      <c r="N15" s="172"/>
      <c r="O15" s="172"/>
      <c r="P15" s="172"/>
      <c r="T15" s="5"/>
      <c r="U15" s="13"/>
      <c r="V15" s="5"/>
      <c r="W15" s="5" t="str">
        <f t="shared" ca="1" si="0"/>
        <v/>
      </c>
      <c r="X15" s="5"/>
      <c r="Y15" s="5"/>
      <c r="Z15" s="5"/>
      <c r="CA15" s="38" t="str">
        <f t="shared" si="3"/>
        <v>-</v>
      </c>
      <c r="CB15" s="38" t="str">
        <f t="shared" si="4"/>
        <v/>
      </c>
      <c r="CC15" s="38" t="str">
        <f t="shared" si="5"/>
        <v/>
      </c>
      <c r="CD15" s="38" t="str">
        <f t="shared" si="6"/>
        <v/>
      </c>
      <c r="CE15" s="130">
        <f t="shared" si="13"/>
        <v>1</v>
      </c>
      <c r="CF15" s="200">
        <f t="shared" si="14"/>
        <v>1</v>
      </c>
      <c r="CG15" s="200">
        <f t="shared" si="15"/>
        <v>1</v>
      </c>
      <c r="CI15" s="200">
        <f t="shared" si="8"/>
        <v>0</v>
      </c>
      <c r="CJ15" s="48">
        <f t="shared" si="9"/>
        <v>0</v>
      </c>
      <c r="CK15" s="48">
        <f t="shared" si="10"/>
        <v>0</v>
      </c>
      <c r="CL15" s="48">
        <f t="shared" si="11"/>
        <v>0</v>
      </c>
      <c r="CP15" s="15">
        <v>12</v>
      </c>
      <c r="CQ15" s="32" t="str">
        <f t="shared" ca="1" si="12"/>
        <v/>
      </c>
      <c r="CS15" s="15">
        <f t="shared" ca="1" si="16"/>
        <v>1</v>
      </c>
      <c r="CT15" s="15">
        <v>13</v>
      </c>
    </row>
    <row r="16" spans="1:101" x14ac:dyDescent="0.25">
      <c r="C16" s="172"/>
      <c r="D16" s="172"/>
      <c r="E16" s="172"/>
      <c r="F16" s="172"/>
      <c r="G16" s="172"/>
      <c r="H16" s="172"/>
      <c r="I16" s="172"/>
      <c r="J16" s="172"/>
      <c r="K16" s="172"/>
      <c r="L16" s="172"/>
      <c r="M16" s="172"/>
      <c r="N16" s="172"/>
      <c r="O16" s="172"/>
      <c r="P16" s="172"/>
      <c r="T16" s="5"/>
      <c r="U16" s="13"/>
      <c r="V16" s="5"/>
      <c r="W16" s="5" t="str">
        <f t="shared" ca="1" si="0"/>
        <v/>
      </c>
      <c r="X16" s="5"/>
      <c r="Y16" s="5"/>
      <c r="Z16" s="5"/>
      <c r="CA16" s="38" t="str">
        <f t="shared" si="3"/>
        <v>-</v>
      </c>
      <c r="CB16" s="38" t="str">
        <f t="shared" si="4"/>
        <v/>
      </c>
      <c r="CC16" s="38" t="str">
        <f t="shared" si="5"/>
        <v/>
      </c>
      <c r="CD16" s="38" t="str">
        <f t="shared" si="6"/>
        <v/>
      </c>
      <c r="CE16" s="130">
        <f t="shared" si="13"/>
        <v>1</v>
      </c>
      <c r="CF16" s="200">
        <f t="shared" si="14"/>
        <v>1</v>
      </c>
      <c r="CG16" s="200">
        <f t="shared" si="15"/>
        <v>1</v>
      </c>
      <c r="CI16" s="200">
        <f t="shared" si="8"/>
        <v>0</v>
      </c>
      <c r="CJ16" s="48">
        <f t="shared" si="9"/>
        <v>0</v>
      </c>
      <c r="CK16" s="48">
        <f t="shared" si="10"/>
        <v>0</v>
      </c>
      <c r="CL16" s="48">
        <f t="shared" si="11"/>
        <v>0</v>
      </c>
      <c r="CP16" s="15"/>
      <c r="CQ16" s="15" t="str">
        <f ca="1">IF(CQ3="","","----")</f>
        <v/>
      </c>
      <c r="CS16" s="15">
        <f t="shared" ca="1" si="16"/>
        <v>1</v>
      </c>
      <c r="CT16" s="15">
        <v>14</v>
      </c>
    </row>
    <row r="17" spans="3:100" x14ac:dyDescent="0.25">
      <c r="C17" s="172"/>
      <c r="D17" s="172"/>
      <c r="E17" s="172"/>
      <c r="F17" s="172"/>
      <c r="G17" s="172"/>
      <c r="H17" s="172"/>
      <c r="I17" s="172"/>
      <c r="J17" s="172"/>
      <c r="K17" s="172"/>
      <c r="L17" s="172"/>
      <c r="M17" s="172"/>
      <c r="N17" s="172"/>
      <c r="O17" s="172"/>
      <c r="P17" s="172"/>
      <c r="T17" s="5"/>
      <c r="U17" s="13"/>
      <c r="V17" s="5"/>
      <c r="W17" s="5" t="str">
        <f t="shared" ca="1" si="0"/>
        <v/>
      </c>
      <c r="X17" s="5"/>
      <c r="Y17" s="5"/>
      <c r="Z17" s="5"/>
      <c r="CA17" s="38" t="str">
        <f t="shared" si="3"/>
        <v>-</v>
      </c>
      <c r="CB17" s="38" t="str">
        <f t="shared" si="4"/>
        <v/>
      </c>
      <c r="CC17" s="38" t="str">
        <f t="shared" si="5"/>
        <v/>
      </c>
      <c r="CD17" s="38" t="str">
        <f t="shared" si="6"/>
        <v/>
      </c>
      <c r="CE17" s="130">
        <f t="shared" si="13"/>
        <v>1</v>
      </c>
      <c r="CF17" s="200">
        <f t="shared" si="14"/>
        <v>1</v>
      </c>
      <c r="CG17" s="200">
        <f t="shared" si="15"/>
        <v>1</v>
      </c>
      <c r="CI17" s="200">
        <f t="shared" si="8"/>
        <v>0</v>
      </c>
      <c r="CJ17" s="48">
        <f t="shared" si="9"/>
        <v>0</v>
      </c>
      <c r="CK17" s="48">
        <f t="shared" si="10"/>
        <v>0</v>
      </c>
      <c r="CL17" s="48">
        <f t="shared" si="11"/>
        <v>0</v>
      </c>
      <c r="CO17" s="200"/>
      <c r="CP17" s="200"/>
      <c r="CQ17" s="32" t="str">
        <f ca="1">IF(CQ18="","",CONCATENATE("Warband ",CO18," ",CV17))</f>
        <v/>
      </c>
      <c r="CS17" s="172">
        <f t="shared" ca="1" si="16"/>
        <v>1</v>
      </c>
      <c r="CT17" s="15">
        <v>15</v>
      </c>
      <c r="CV17" s="49" t="str">
        <f>CK26</f>
        <v/>
      </c>
    </row>
    <row r="18" spans="3:100" x14ac:dyDescent="0.25">
      <c r="T18" s="5"/>
      <c r="U18" s="13"/>
      <c r="V18" s="5"/>
      <c r="W18" s="5" t="str">
        <f t="shared" ca="1" si="0"/>
        <v/>
      </c>
      <c r="X18" s="5"/>
      <c r="Y18" s="5"/>
      <c r="Z18" s="5"/>
      <c r="CA18" s="38" t="str">
        <f t="shared" si="3"/>
        <v>-</v>
      </c>
      <c r="CB18" s="38" t="str">
        <f t="shared" si="4"/>
        <v/>
      </c>
      <c r="CC18" s="38" t="str">
        <f t="shared" si="5"/>
        <v/>
      </c>
      <c r="CD18" s="38" t="str">
        <f t="shared" si="6"/>
        <v/>
      </c>
      <c r="CE18" s="130">
        <f t="shared" si="13"/>
        <v>1</v>
      </c>
      <c r="CF18" s="200">
        <f t="shared" si="14"/>
        <v>1</v>
      </c>
      <c r="CG18" s="200">
        <f t="shared" si="15"/>
        <v>1</v>
      </c>
      <c r="CI18" s="200">
        <f t="shared" si="8"/>
        <v>0</v>
      </c>
      <c r="CJ18" s="48">
        <f t="shared" si="9"/>
        <v>0</v>
      </c>
      <c r="CK18" s="48">
        <f t="shared" si="10"/>
        <v>0</v>
      </c>
      <c r="CL18" s="48">
        <f t="shared" si="11"/>
        <v>0</v>
      </c>
      <c r="CO18" s="200">
        <v>2</v>
      </c>
      <c r="CP18" s="200">
        <v>1</v>
      </c>
      <c r="CQ18" s="32" t="str">
        <f ca="1">T(LOOKUP(CP18,CF$3:CF$80,$CA$3:$CA$78))</f>
        <v/>
      </c>
      <c r="CS18" s="172">
        <f t="shared" ca="1" si="16"/>
        <v>1</v>
      </c>
      <c r="CT18" s="15">
        <v>16</v>
      </c>
      <c r="CV18" s="172"/>
    </row>
    <row r="19" spans="3:100" x14ac:dyDescent="0.25">
      <c r="T19" s="5"/>
      <c r="U19" s="13"/>
      <c r="V19" s="5"/>
      <c r="W19" s="5" t="str">
        <f t="shared" ca="1" si="0"/>
        <v/>
      </c>
      <c r="X19" s="5"/>
      <c r="Y19" s="5"/>
      <c r="Z19" s="5"/>
      <c r="CA19" s="38" t="str">
        <f t="shared" si="3"/>
        <v>-</v>
      </c>
      <c r="CB19" s="38" t="str">
        <f t="shared" si="4"/>
        <v/>
      </c>
      <c r="CC19" s="38" t="str">
        <f t="shared" si="5"/>
        <v/>
      </c>
      <c r="CD19" s="38" t="str">
        <f t="shared" si="6"/>
        <v/>
      </c>
      <c r="CE19" s="130">
        <f t="shared" si="13"/>
        <v>1</v>
      </c>
      <c r="CF19" s="200">
        <f t="shared" si="14"/>
        <v>1</v>
      </c>
      <c r="CG19" s="200">
        <f t="shared" si="15"/>
        <v>1</v>
      </c>
      <c r="CI19" s="200">
        <f t="shared" si="8"/>
        <v>0</v>
      </c>
      <c r="CJ19" s="48">
        <f t="shared" si="9"/>
        <v>0</v>
      </c>
      <c r="CK19" s="48">
        <f t="shared" si="10"/>
        <v>0</v>
      </c>
      <c r="CL19" s="48">
        <f t="shared" si="11"/>
        <v>0</v>
      </c>
      <c r="CO19" s="200"/>
      <c r="CP19" s="200">
        <v>2</v>
      </c>
      <c r="CQ19" s="32" t="str">
        <f t="shared" ref="CQ19:CQ29" ca="1" si="17">T(LOOKUP(CP19,CF$3:CF$80,$CA$3:$CA$78))</f>
        <v/>
      </c>
      <c r="CS19" s="172">
        <f t="shared" ca="1" si="16"/>
        <v>1</v>
      </c>
      <c r="CT19" s="15">
        <v>17</v>
      </c>
      <c r="CV19" s="172"/>
    </row>
    <row r="20" spans="3:100" x14ac:dyDescent="0.25">
      <c r="T20" s="5"/>
      <c r="U20" s="13"/>
      <c r="V20" s="5"/>
      <c r="W20" s="5" t="str">
        <f t="shared" ca="1" si="0"/>
        <v/>
      </c>
      <c r="X20" s="5"/>
      <c r="Y20" s="5"/>
      <c r="Z20" s="5"/>
      <c r="CA20" s="38" t="str">
        <f t="shared" si="3"/>
        <v>-</v>
      </c>
      <c r="CB20" s="38" t="str">
        <f t="shared" si="4"/>
        <v/>
      </c>
      <c r="CC20" s="38" t="str">
        <f t="shared" si="5"/>
        <v/>
      </c>
      <c r="CD20" s="38" t="str">
        <f t="shared" si="6"/>
        <v/>
      </c>
      <c r="CE20" s="130">
        <f t="shared" si="13"/>
        <v>1</v>
      </c>
      <c r="CF20" s="200">
        <f t="shared" si="14"/>
        <v>1</v>
      </c>
      <c r="CG20" s="200">
        <f t="shared" si="15"/>
        <v>1</v>
      </c>
      <c r="CI20" s="200">
        <f t="shared" si="8"/>
        <v>0</v>
      </c>
      <c r="CJ20" s="48">
        <f t="shared" si="9"/>
        <v>0</v>
      </c>
      <c r="CK20" s="48">
        <f t="shared" si="10"/>
        <v>0</v>
      </c>
      <c r="CL20" s="48">
        <f t="shared" si="11"/>
        <v>0</v>
      </c>
      <c r="CO20" s="200"/>
      <c r="CP20" s="200">
        <v>3</v>
      </c>
      <c r="CQ20" s="32" t="str">
        <f t="shared" ca="1" si="17"/>
        <v/>
      </c>
      <c r="CS20" s="172">
        <f t="shared" ca="1" si="16"/>
        <v>1</v>
      </c>
      <c r="CT20" s="15">
        <v>18</v>
      </c>
      <c r="CV20" s="172"/>
    </row>
    <row r="21" spans="3:100" x14ac:dyDescent="0.25">
      <c r="T21" s="5"/>
      <c r="U21" s="13"/>
      <c r="V21" s="5"/>
      <c r="W21" s="5" t="str">
        <f t="shared" ca="1" si="0"/>
        <v/>
      </c>
      <c r="X21" s="5"/>
      <c r="Y21" s="5"/>
      <c r="Z21" s="5"/>
      <c r="CA21" s="38" t="str">
        <f t="shared" si="3"/>
        <v>-</v>
      </c>
      <c r="CB21" s="38" t="str">
        <f t="shared" si="4"/>
        <v/>
      </c>
      <c r="CC21" s="38" t="str">
        <f t="shared" si="5"/>
        <v/>
      </c>
      <c r="CD21" s="38" t="str">
        <f t="shared" si="6"/>
        <v/>
      </c>
      <c r="CE21" s="130">
        <f t="shared" si="13"/>
        <v>1</v>
      </c>
      <c r="CF21" s="200">
        <f t="shared" si="14"/>
        <v>1</v>
      </c>
      <c r="CG21" s="200">
        <f t="shared" si="15"/>
        <v>1</v>
      </c>
      <c r="CI21" s="200">
        <f t="shared" si="8"/>
        <v>0</v>
      </c>
      <c r="CJ21" s="48">
        <f t="shared" si="9"/>
        <v>0</v>
      </c>
      <c r="CK21" s="48">
        <f t="shared" si="10"/>
        <v>0</v>
      </c>
      <c r="CL21" s="48">
        <f t="shared" si="11"/>
        <v>0</v>
      </c>
      <c r="CO21" s="200"/>
      <c r="CP21" s="200">
        <v>4</v>
      </c>
      <c r="CQ21" s="32" t="str">
        <f t="shared" ca="1" si="17"/>
        <v/>
      </c>
      <c r="CS21" s="172">
        <f t="shared" ca="1" si="16"/>
        <v>1</v>
      </c>
      <c r="CT21" s="15">
        <v>19</v>
      </c>
      <c r="CV21" s="172"/>
    </row>
    <row r="22" spans="3:100" x14ac:dyDescent="0.25">
      <c r="T22" s="5"/>
      <c r="U22" s="13"/>
      <c r="V22" s="5"/>
      <c r="W22" s="5" t="str">
        <f t="shared" ca="1" si="0"/>
        <v/>
      </c>
      <c r="X22" s="5"/>
      <c r="Y22" s="5"/>
      <c r="Z22" s="5"/>
      <c r="CA22" s="15" t="str">
        <f>""</f>
        <v/>
      </c>
      <c r="CE22" s="130">
        <f t="shared" si="13"/>
        <v>1</v>
      </c>
      <c r="CF22" s="200">
        <f t="shared" si="14"/>
        <v>1</v>
      </c>
      <c r="CG22" s="200">
        <f t="shared" si="15"/>
        <v>1</v>
      </c>
      <c r="CO22" s="200"/>
      <c r="CP22" s="200">
        <v>5</v>
      </c>
      <c r="CQ22" s="32" t="str">
        <f t="shared" ca="1" si="17"/>
        <v/>
      </c>
      <c r="CS22" s="172">
        <f t="shared" ca="1" si="16"/>
        <v>1</v>
      </c>
      <c r="CT22" s="15">
        <v>20</v>
      </c>
      <c r="CV22" s="172"/>
    </row>
    <row r="23" spans="3:100" x14ac:dyDescent="0.25">
      <c r="T23" s="5"/>
      <c r="U23" s="13"/>
      <c r="V23" s="5"/>
      <c r="W23" s="5" t="str">
        <f t="shared" ca="1" si="0"/>
        <v/>
      </c>
      <c r="X23" s="5"/>
      <c r="Y23" s="5"/>
      <c r="Z23" s="5"/>
      <c r="CJ23" s="15">
        <f>-1*COUNTIF(CJ3:CJ15,"&gt;1")</f>
        <v>0</v>
      </c>
      <c r="CK23" s="200">
        <f t="shared" ref="CK23:CL23" si="18">-1*COUNTIF(CK3:CK15,"&gt;1")</f>
        <v>0</v>
      </c>
      <c r="CL23" s="200">
        <f t="shared" si="18"/>
        <v>0</v>
      </c>
      <c r="CO23" s="200"/>
      <c r="CP23" s="200">
        <v>6</v>
      </c>
      <c r="CQ23" s="32" t="str">
        <f t="shared" ca="1" si="17"/>
        <v/>
      </c>
      <c r="CS23" s="172">
        <f t="shared" ca="1" si="16"/>
        <v>1</v>
      </c>
      <c r="CT23" s="15">
        <v>21</v>
      </c>
      <c r="CV23" s="172"/>
    </row>
    <row r="24" spans="3:100" x14ac:dyDescent="0.25">
      <c r="T24" s="5"/>
      <c r="U24" s="13"/>
      <c r="V24" s="5"/>
      <c r="W24" s="5" t="str">
        <f t="shared" ca="1" si="0"/>
        <v/>
      </c>
      <c r="X24" s="5"/>
      <c r="Y24" s="5"/>
      <c r="Z24" s="5"/>
      <c r="CO24" s="200"/>
      <c r="CP24" s="200">
        <v>7</v>
      </c>
      <c r="CQ24" s="32" t="str">
        <f t="shared" ca="1" si="17"/>
        <v/>
      </c>
      <c r="CS24" s="172">
        <f t="shared" ca="1" si="16"/>
        <v>1</v>
      </c>
      <c r="CT24" s="15">
        <v>22</v>
      </c>
      <c r="CV24" s="172"/>
    </row>
    <row r="25" spans="3:100" x14ac:dyDescent="0.25">
      <c r="T25" s="5"/>
      <c r="U25" s="13"/>
      <c r="V25" s="5"/>
      <c r="W25" s="5" t="str">
        <f t="shared" ca="1" si="0"/>
        <v/>
      </c>
      <c r="X25" s="5"/>
      <c r="Y25" s="5"/>
      <c r="Z25" s="5"/>
      <c r="CO25" s="200"/>
      <c r="CP25" s="200">
        <v>8</v>
      </c>
      <c r="CQ25" s="32" t="str">
        <f t="shared" ca="1" si="17"/>
        <v/>
      </c>
      <c r="CS25" s="172">
        <f t="shared" ca="1" si="16"/>
        <v>1</v>
      </c>
      <c r="CT25" s="15">
        <v>23</v>
      </c>
      <c r="CV25" s="172"/>
    </row>
    <row r="26" spans="3:100" x14ac:dyDescent="0.25">
      <c r="T26" s="5"/>
      <c r="U26" s="13"/>
      <c r="V26" s="5"/>
      <c r="W26" s="5" t="str">
        <f t="shared" ca="1" si="0"/>
        <v/>
      </c>
      <c r="X26" s="5"/>
      <c r="Y26" s="5"/>
      <c r="Z26" s="5"/>
      <c r="CJ26" s="49" t="str">
        <f>IF(MIN(CJ23:CJ24)&lt;0,"!","")</f>
        <v/>
      </c>
      <c r="CK26" s="49" t="str">
        <f t="shared" ref="CK26:CL26" si="19">IF(MIN(CK23:CK24)&lt;0,"!","")</f>
        <v/>
      </c>
      <c r="CL26" s="49" t="str">
        <f t="shared" si="19"/>
        <v/>
      </c>
      <c r="CO26" s="200"/>
      <c r="CP26" s="200">
        <v>9</v>
      </c>
      <c r="CQ26" s="32" t="str">
        <f t="shared" ca="1" si="17"/>
        <v/>
      </c>
      <c r="CS26" s="172">
        <f t="shared" ca="1" si="16"/>
        <v>1</v>
      </c>
      <c r="CT26" s="15">
        <v>24</v>
      </c>
      <c r="CV26" s="172"/>
    </row>
    <row r="27" spans="3:100" x14ac:dyDescent="0.25">
      <c r="T27" s="5"/>
      <c r="U27" s="13"/>
      <c r="V27" s="5"/>
      <c r="W27" s="5" t="str">
        <f t="shared" ca="1" si="0"/>
        <v/>
      </c>
      <c r="X27" s="5"/>
      <c r="Y27" s="5"/>
      <c r="Z27" s="5"/>
      <c r="CO27" s="200"/>
      <c r="CP27" s="200">
        <v>10</v>
      </c>
      <c r="CQ27" s="32" t="str">
        <f t="shared" ca="1" si="17"/>
        <v/>
      </c>
      <c r="CS27" s="172">
        <f t="shared" ca="1" si="16"/>
        <v>1</v>
      </c>
      <c r="CT27" s="15">
        <v>25</v>
      </c>
      <c r="CV27" s="172"/>
    </row>
    <row r="28" spans="3:100" x14ac:dyDescent="0.25">
      <c r="T28" s="5"/>
      <c r="U28" s="13"/>
      <c r="V28" s="5"/>
      <c r="W28" s="5" t="str">
        <f t="shared" ca="1" si="0"/>
        <v/>
      </c>
      <c r="X28" s="5"/>
      <c r="Y28" s="5"/>
      <c r="Z28" s="5"/>
      <c r="CO28" s="200"/>
      <c r="CP28" s="200">
        <v>11</v>
      </c>
      <c r="CQ28" s="32" t="str">
        <f t="shared" ca="1" si="17"/>
        <v/>
      </c>
      <c r="CS28" s="172">
        <f t="shared" ca="1" si="16"/>
        <v>1</v>
      </c>
      <c r="CT28" s="15">
        <v>26</v>
      </c>
      <c r="CV28" s="172"/>
    </row>
    <row r="29" spans="3:100" x14ac:dyDescent="0.25">
      <c r="T29" s="5"/>
      <c r="U29" s="13"/>
      <c r="V29" s="5"/>
      <c r="W29" s="5" t="str">
        <f t="shared" ca="1" si="0"/>
        <v/>
      </c>
      <c r="X29" s="5"/>
      <c r="Y29" s="5"/>
      <c r="Z29" s="5"/>
      <c r="CO29" s="200"/>
      <c r="CP29" s="200">
        <v>12</v>
      </c>
      <c r="CQ29" s="32" t="str">
        <f t="shared" ca="1" si="17"/>
        <v/>
      </c>
      <c r="CS29" s="172">
        <f t="shared" ca="1" si="16"/>
        <v>1</v>
      </c>
      <c r="CT29" s="15">
        <v>27</v>
      </c>
      <c r="CV29" s="172"/>
    </row>
    <row r="30" spans="3:100" x14ac:dyDescent="0.25">
      <c r="T30" s="5"/>
      <c r="U30" s="13"/>
      <c r="V30" s="5"/>
      <c r="W30" s="5" t="str">
        <f t="shared" ca="1" si="0"/>
        <v/>
      </c>
      <c r="X30" s="5"/>
      <c r="Y30" s="5"/>
      <c r="Z30" s="5"/>
      <c r="CO30" s="200"/>
      <c r="CP30" s="200"/>
      <c r="CQ30" s="200" t="str">
        <f ca="1">IF(CQ17="","","----")</f>
        <v/>
      </c>
      <c r="CS30" s="172">
        <f t="shared" ca="1" si="16"/>
        <v>1</v>
      </c>
      <c r="CT30" s="15">
        <v>28</v>
      </c>
      <c r="CV30" s="172"/>
    </row>
    <row r="31" spans="3:100" x14ac:dyDescent="0.25">
      <c r="T31" s="5"/>
      <c r="U31" s="13"/>
      <c r="V31" s="5"/>
      <c r="W31" s="5" t="str">
        <f t="shared" ca="1" si="0"/>
        <v/>
      </c>
      <c r="X31" s="5"/>
      <c r="Y31" s="5"/>
      <c r="Z31" s="5"/>
      <c r="CO31" s="200"/>
      <c r="CP31" s="200"/>
      <c r="CQ31" s="32" t="str">
        <f ca="1">IF(CQ32="","",CONCATENATE("Warband ",CO32," ",CV31))</f>
        <v/>
      </c>
      <c r="CS31" s="172">
        <f t="shared" ca="1" si="16"/>
        <v>1</v>
      </c>
      <c r="CT31" s="15">
        <v>29</v>
      </c>
      <c r="CV31" s="49" t="str">
        <f>CL26</f>
        <v/>
      </c>
    </row>
    <row r="32" spans="3:100" x14ac:dyDescent="0.25">
      <c r="T32" s="5"/>
      <c r="U32" s="13"/>
      <c r="V32" s="5"/>
      <c r="W32" s="5" t="str">
        <f t="shared" ca="1" si="0"/>
        <v/>
      </c>
      <c r="X32" s="5"/>
      <c r="Y32" s="5"/>
      <c r="Z32" s="5"/>
      <c r="CO32" s="200">
        <v>3</v>
      </c>
      <c r="CP32" s="200">
        <v>1</v>
      </c>
      <c r="CQ32" s="32" t="str">
        <f ca="1">T(LOOKUP(CP32,CG$3:CG$80,$CA$3:$CA$78))</f>
        <v/>
      </c>
      <c r="CS32" s="172">
        <f t="shared" ca="1" si="16"/>
        <v>1</v>
      </c>
      <c r="CT32" s="15">
        <v>30</v>
      </c>
      <c r="CV32" s="172"/>
    </row>
    <row r="33" spans="20:100" x14ac:dyDescent="0.25">
      <c r="T33" s="5"/>
      <c r="U33" s="13"/>
      <c r="V33" s="5"/>
      <c r="W33" s="5" t="str">
        <f t="shared" ca="1" si="0"/>
        <v/>
      </c>
      <c r="X33" s="5"/>
      <c r="Y33" s="5"/>
      <c r="Z33" s="5"/>
      <c r="CO33" s="200"/>
      <c r="CP33" s="200">
        <v>2</v>
      </c>
      <c r="CQ33" s="32" t="str">
        <f t="shared" ref="CQ33:CQ43" ca="1" si="20">T(LOOKUP(CP33,CG$3:CG$80,$CA$3:$CA$78))</f>
        <v/>
      </c>
      <c r="CS33" s="172">
        <f t="shared" ca="1" si="16"/>
        <v>1</v>
      </c>
      <c r="CT33" s="15">
        <v>31</v>
      </c>
      <c r="CV33" s="172"/>
    </row>
    <row r="34" spans="20:100" x14ac:dyDescent="0.25">
      <c r="T34" s="5"/>
      <c r="U34" s="13"/>
      <c r="V34" s="5"/>
      <c r="W34" s="5" t="str">
        <f t="shared" ca="1" si="0"/>
        <v/>
      </c>
      <c r="X34" s="5"/>
      <c r="Y34" s="5"/>
      <c r="Z34" s="5"/>
      <c r="CO34" s="200"/>
      <c r="CP34" s="200">
        <v>3</v>
      </c>
      <c r="CQ34" s="32" t="str">
        <f t="shared" ca="1" si="20"/>
        <v/>
      </c>
      <c r="CS34" s="172">
        <f t="shared" ca="1" si="16"/>
        <v>1</v>
      </c>
      <c r="CT34" s="15">
        <v>32</v>
      </c>
      <c r="CV34" s="172"/>
    </row>
    <row r="35" spans="20:100" x14ac:dyDescent="0.25">
      <c r="T35" s="5"/>
      <c r="U35" s="13"/>
      <c r="V35" s="5"/>
      <c r="W35" s="5" t="str">
        <f t="shared" ref="W35:W66" ca="1" si="21">T(LOOKUP(CT35,$CS$3:$CS$302,$CQ$3:$CQ$302))</f>
        <v/>
      </c>
      <c r="X35" s="5"/>
      <c r="Y35" s="5"/>
      <c r="Z35" s="5"/>
      <c r="CO35" s="200"/>
      <c r="CP35" s="200">
        <v>4</v>
      </c>
      <c r="CQ35" s="32" t="str">
        <f t="shared" ca="1" si="20"/>
        <v/>
      </c>
      <c r="CS35" s="172">
        <f t="shared" ca="1" si="16"/>
        <v>1</v>
      </c>
      <c r="CT35" s="15">
        <v>33</v>
      </c>
      <c r="CV35" s="172"/>
    </row>
    <row r="36" spans="20:100" x14ac:dyDescent="0.25">
      <c r="T36" s="5"/>
      <c r="U36" s="13"/>
      <c r="V36" s="5"/>
      <c r="W36" s="5" t="str">
        <f t="shared" ca="1" si="21"/>
        <v/>
      </c>
      <c r="X36" s="5"/>
      <c r="Y36" s="5"/>
      <c r="Z36" s="5"/>
      <c r="CO36" s="200"/>
      <c r="CP36" s="200">
        <v>5</v>
      </c>
      <c r="CQ36" s="32" t="str">
        <f t="shared" ca="1" si="20"/>
        <v/>
      </c>
      <c r="CS36" s="172">
        <f t="shared" ca="1" si="16"/>
        <v>1</v>
      </c>
      <c r="CT36" s="15">
        <v>34</v>
      </c>
      <c r="CV36" s="172"/>
    </row>
    <row r="37" spans="20:100" x14ac:dyDescent="0.25">
      <c r="T37" s="5"/>
      <c r="U37" s="13"/>
      <c r="V37" s="5"/>
      <c r="W37" s="5" t="str">
        <f t="shared" ca="1" si="21"/>
        <v/>
      </c>
      <c r="X37" s="5"/>
      <c r="Y37" s="5"/>
      <c r="Z37" s="5"/>
      <c r="CO37" s="200"/>
      <c r="CP37" s="200">
        <v>6</v>
      </c>
      <c r="CQ37" s="32" t="str">
        <f t="shared" ca="1" si="20"/>
        <v/>
      </c>
      <c r="CS37" s="172">
        <f t="shared" ca="1" si="16"/>
        <v>1</v>
      </c>
      <c r="CT37" s="15">
        <v>35</v>
      </c>
      <c r="CV37" s="172"/>
    </row>
    <row r="38" spans="20:100" x14ac:dyDescent="0.25">
      <c r="T38" s="5"/>
      <c r="U38" s="13"/>
      <c r="V38" s="5"/>
      <c r="W38" s="5" t="str">
        <f t="shared" ca="1" si="21"/>
        <v/>
      </c>
      <c r="X38" s="5"/>
      <c r="Y38" s="5"/>
      <c r="Z38" s="5"/>
      <c r="CO38" s="200"/>
      <c r="CP38" s="200">
        <v>7</v>
      </c>
      <c r="CQ38" s="32" t="str">
        <f t="shared" ca="1" si="20"/>
        <v/>
      </c>
      <c r="CS38" s="172">
        <f t="shared" ca="1" si="16"/>
        <v>1</v>
      </c>
      <c r="CT38" s="15">
        <v>36</v>
      </c>
      <c r="CV38" s="172"/>
    </row>
    <row r="39" spans="20:100" x14ac:dyDescent="0.25">
      <c r="T39" s="5"/>
      <c r="U39" s="13"/>
      <c r="V39" s="5"/>
      <c r="W39" s="5" t="str">
        <f t="shared" ca="1" si="21"/>
        <v/>
      </c>
      <c r="X39" s="5"/>
      <c r="Y39" s="5"/>
      <c r="Z39" s="5"/>
      <c r="CO39" s="200"/>
      <c r="CP39" s="200">
        <v>8</v>
      </c>
      <c r="CQ39" s="32" t="str">
        <f t="shared" ca="1" si="20"/>
        <v/>
      </c>
      <c r="CS39" s="172">
        <f t="shared" ca="1" si="16"/>
        <v>1</v>
      </c>
      <c r="CT39" s="15">
        <v>37</v>
      </c>
      <c r="CV39" s="172"/>
    </row>
    <row r="40" spans="20:100" x14ac:dyDescent="0.25">
      <c r="T40" s="5"/>
      <c r="U40" s="13"/>
      <c r="V40" s="5"/>
      <c r="W40" s="5" t="str">
        <f t="shared" ca="1" si="21"/>
        <v/>
      </c>
      <c r="X40" s="5"/>
      <c r="Y40" s="5"/>
      <c r="Z40" s="5"/>
      <c r="CO40" s="200"/>
      <c r="CP40" s="200">
        <v>9</v>
      </c>
      <c r="CQ40" s="32" t="str">
        <f t="shared" ca="1" si="20"/>
        <v/>
      </c>
      <c r="CS40" s="172">
        <f t="shared" ca="1" si="16"/>
        <v>1</v>
      </c>
      <c r="CT40" s="15">
        <v>38</v>
      </c>
      <c r="CV40" s="172"/>
    </row>
    <row r="41" spans="20:100" x14ac:dyDescent="0.25">
      <c r="T41" s="5"/>
      <c r="U41" s="13"/>
      <c r="V41" s="5"/>
      <c r="W41" s="5" t="str">
        <f t="shared" ca="1" si="21"/>
        <v/>
      </c>
      <c r="X41" s="5"/>
      <c r="Y41" s="5"/>
      <c r="Z41" s="5"/>
      <c r="CO41" s="200"/>
      <c r="CP41" s="200">
        <v>10</v>
      </c>
      <c r="CQ41" s="32" t="str">
        <f t="shared" ca="1" si="20"/>
        <v/>
      </c>
      <c r="CS41" s="172">
        <f t="shared" ca="1" si="16"/>
        <v>1</v>
      </c>
      <c r="CT41" s="15">
        <v>39</v>
      </c>
      <c r="CV41" s="172"/>
    </row>
    <row r="42" spans="20:100" x14ac:dyDescent="0.25">
      <c r="T42" s="5"/>
      <c r="U42" s="13"/>
      <c r="V42" s="5"/>
      <c r="W42" s="5" t="str">
        <f t="shared" ca="1" si="21"/>
        <v/>
      </c>
      <c r="X42" s="5"/>
      <c r="Y42" s="5"/>
      <c r="Z42" s="5"/>
      <c r="CO42" s="200"/>
      <c r="CP42" s="200">
        <v>11</v>
      </c>
      <c r="CQ42" s="32" t="str">
        <f t="shared" ca="1" si="20"/>
        <v/>
      </c>
      <c r="CS42" s="172">
        <f t="shared" ca="1" si="16"/>
        <v>1</v>
      </c>
      <c r="CT42" s="15">
        <v>40</v>
      </c>
      <c r="CV42" s="172"/>
    </row>
    <row r="43" spans="20:100" x14ac:dyDescent="0.25">
      <c r="T43" s="5"/>
      <c r="U43" s="13"/>
      <c r="V43" s="5"/>
      <c r="W43" s="5" t="str">
        <f t="shared" ca="1" si="21"/>
        <v/>
      </c>
      <c r="X43" s="5"/>
      <c r="Y43" s="5"/>
      <c r="Z43" s="5"/>
      <c r="CO43" s="200"/>
      <c r="CP43" s="200">
        <v>12</v>
      </c>
      <c r="CQ43" s="32" t="str">
        <f t="shared" ca="1" si="20"/>
        <v/>
      </c>
      <c r="CS43" s="172">
        <f t="shared" ca="1" si="16"/>
        <v>1</v>
      </c>
      <c r="CT43" s="15">
        <v>41</v>
      </c>
      <c r="CV43" s="172"/>
    </row>
    <row r="44" spans="20:100" x14ac:dyDescent="0.25">
      <c r="T44" s="5"/>
      <c r="U44" s="13"/>
      <c r="V44" s="5"/>
      <c r="W44" s="5" t="str">
        <f t="shared" ca="1" si="21"/>
        <v/>
      </c>
      <c r="X44" s="5"/>
      <c r="Y44" s="5"/>
      <c r="Z44" s="5"/>
      <c r="CO44" s="200"/>
      <c r="CP44" s="200"/>
      <c r="CQ44" s="200" t="str">
        <f ca="1">IF(CQ31="","","----")</f>
        <v/>
      </c>
      <c r="CS44" s="172">
        <f t="shared" ca="1" si="16"/>
        <v>1</v>
      </c>
      <c r="CT44" s="15">
        <v>42</v>
      </c>
      <c r="CV44" s="172"/>
    </row>
    <row r="45" spans="20:100" x14ac:dyDescent="0.25">
      <c r="T45" s="5"/>
      <c r="U45" s="13"/>
      <c r="V45" s="5"/>
      <c r="W45" s="5" t="str">
        <f t="shared" ca="1" si="21"/>
        <v/>
      </c>
      <c r="X45" s="5"/>
      <c r="Y45" s="5"/>
      <c r="Z45" s="5"/>
      <c r="CO45" s="172"/>
      <c r="CP45" s="172"/>
      <c r="CQ45" s="172"/>
      <c r="CS45" s="172">
        <f t="shared" ca="1" si="16"/>
        <v>1</v>
      </c>
      <c r="CT45" s="15">
        <v>43</v>
      </c>
      <c r="CV45" s="172"/>
    </row>
    <row r="46" spans="20:100" x14ac:dyDescent="0.25">
      <c r="T46" s="5"/>
      <c r="U46" s="13"/>
      <c r="V46" s="5"/>
      <c r="W46" s="5" t="str">
        <f t="shared" ca="1" si="21"/>
        <v/>
      </c>
      <c r="X46" s="5"/>
      <c r="Y46" s="5"/>
      <c r="Z46" s="5"/>
      <c r="CO46" s="172"/>
      <c r="CP46" s="172"/>
      <c r="CQ46" s="172"/>
      <c r="CS46" s="172">
        <f t="shared" ca="1" si="16"/>
        <v>1</v>
      </c>
      <c r="CT46" s="15">
        <v>44</v>
      </c>
      <c r="CV46" s="172"/>
    </row>
    <row r="47" spans="20:100" x14ac:dyDescent="0.25">
      <c r="T47" s="5"/>
      <c r="U47" s="13"/>
      <c r="V47" s="5"/>
      <c r="W47" s="5" t="str">
        <f t="shared" ca="1" si="21"/>
        <v/>
      </c>
      <c r="X47" s="5"/>
      <c r="Y47" s="5"/>
      <c r="Z47" s="5"/>
      <c r="CO47" s="172"/>
      <c r="CP47" s="172"/>
      <c r="CQ47" s="172"/>
      <c r="CS47" s="172">
        <f t="shared" ca="1" si="16"/>
        <v>1</v>
      </c>
      <c r="CT47" s="15">
        <v>45</v>
      </c>
      <c r="CV47" s="172"/>
    </row>
    <row r="48" spans="20:100" x14ac:dyDescent="0.25">
      <c r="T48" s="5"/>
      <c r="U48" s="13"/>
      <c r="V48" s="5"/>
      <c r="W48" s="5" t="str">
        <f t="shared" ca="1" si="21"/>
        <v/>
      </c>
      <c r="X48" s="5"/>
      <c r="Y48" s="5"/>
      <c r="Z48" s="5"/>
      <c r="CO48" s="172"/>
      <c r="CP48" s="172"/>
      <c r="CQ48" s="172"/>
      <c r="CS48" s="172">
        <f t="shared" ca="1" si="16"/>
        <v>1</v>
      </c>
      <c r="CT48" s="15">
        <v>46</v>
      </c>
      <c r="CV48" s="172"/>
    </row>
    <row r="49" spans="20:100" x14ac:dyDescent="0.25">
      <c r="T49" s="5"/>
      <c r="U49" s="13"/>
      <c r="V49" s="5"/>
      <c r="W49" s="5" t="str">
        <f t="shared" ca="1" si="21"/>
        <v/>
      </c>
      <c r="X49" s="5"/>
      <c r="Y49" s="5"/>
      <c r="Z49" s="5"/>
      <c r="CO49" s="172"/>
      <c r="CP49" s="172"/>
      <c r="CQ49" s="172"/>
      <c r="CS49" s="172">
        <f t="shared" ca="1" si="16"/>
        <v>1</v>
      </c>
      <c r="CT49" s="15">
        <v>47</v>
      </c>
      <c r="CV49" s="172"/>
    </row>
    <row r="50" spans="20:100" x14ac:dyDescent="0.25">
      <c r="T50" s="5"/>
      <c r="U50" s="13"/>
      <c r="V50" s="5"/>
      <c r="W50" s="5" t="str">
        <f t="shared" ca="1" si="21"/>
        <v/>
      </c>
      <c r="X50" s="5"/>
      <c r="Y50" s="5"/>
      <c r="Z50" s="5"/>
      <c r="CO50" s="172"/>
      <c r="CP50" s="172"/>
      <c r="CQ50" s="172"/>
      <c r="CS50" s="172">
        <f t="shared" ca="1" si="16"/>
        <v>1</v>
      </c>
      <c r="CT50" s="15">
        <v>48</v>
      </c>
      <c r="CV50" s="172"/>
    </row>
    <row r="51" spans="20:100" x14ac:dyDescent="0.25">
      <c r="T51" s="5"/>
      <c r="U51" s="13"/>
      <c r="V51" s="5"/>
      <c r="W51" s="5" t="str">
        <f t="shared" ca="1" si="21"/>
        <v/>
      </c>
      <c r="X51" s="5"/>
      <c r="Y51" s="5"/>
      <c r="Z51" s="5"/>
      <c r="CO51" s="172"/>
      <c r="CP51" s="172"/>
      <c r="CQ51" s="172"/>
      <c r="CS51" s="172">
        <f t="shared" ca="1" si="16"/>
        <v>1</v>
      </c>
      <c r="CT51" s="15">
        <v>49</v>
      </c>
      <c r="CV51" s="172"/>
    </row>
    <row r="52" spans="20:100" x14ac:dyDescent="0.25">
      <c r="T52" s="5"/>
      <c r="U52" s="13"/>
      <c r="V52" s="5"/>
      <c r="W52" s="5" t="str">
        <f t="shared" ca="1" si="21"/>
        <v/>
      </c>
      <c r="X52" s="5"/>
      <c r="Y52" s="5"/>
      <c r="Z52" s="5"/>
      <c r="CO52" s="172"/>
      <c r="CP52" s="172"/>
      <c r="CQ52" s="172"/>
      <c r="CS52" s="172">
        <f t="shared" ca="1" si="16"/>
        <v>1</v>
      </c>
      <c r="CT52" s="15">
        <v>50</v>
      </c>
      <c r="CV52" s="172"/>
    </row>
    <row r="53" spans="20:100" x14ac:dyDescent="0.25">
      <c r="T53" s="5"/>
      <c r="U53" s="13"/>
      <c r="V53" s="5"/>
      <c r="W53" s="5" t="str">
        <f t="shared" ca="1" si="21"/>
        <v/>
      </c>
      <c r="X53" s="5"/>
      <c r="Y53" s="5"/>
      <c r="Z53" s="5"/>
      <c r="CO53" s="172"/>
      <c r="CP53" s="172"/>
      <c r="CQ53" s="172"/>
      <c r="CS53" s="172">
        <f t="shared" ca="1" si="16"/>
        <v>1</v>
      </c>
      <c r="CT53" s="15">
        <v>51</v>
      </c>
      <c r="CV53" s="172"/>
    </row>
    <row r="54" spans="20:100" x14ac:dyDescent="0.25">
      <c r="T54" s="5"/>
      <c r="U54" s="13"/>
      <c r="V54" s="5"/>
      <c r="W54" s="5" t="str">
        <f t="shared" ca="1" si="21"/>
        <v/>
      </c>
      <c r="X54" s="5"/>
      <c r="Y54" s="5"/>
      <c r="Z54" s="5"/>
      <c r="CO54" s="172"/>
      <c r="CP54" s="172"/>
      <c r="CQ54" s="172"/>
      <c r="CS54" s="172">
        <f t="shared" ca="1" si="16"/>
        <v>1</v>
      </c>
      <c r="CT54" s="15">
        <v>52</v>
      </c>
      <c r="CV54" s="172"/>
    </row>
    <row r="55" spans="20:100" x14ac:dyDescent="0.25">
      <c r="T55" s="5"/>
      <c r="U55" s="13"/>
      <c r="V55" s="5"/>
      <c r="W55" s="5" t="str">
        <f t="shared" ca="1" si="21"/>
        <v/>
      </c>
      <c r="X55" s="5"/>
      <c r="Y55" s="5"/>
      <c r="Z55" s="5"/>
      <c r="CO55" s="172"/>
      <c r="CP55" s="172"/>
      <c r="CQ55" s="172"/>
      <c r="CS55" s="172">
        <f t="shared" ca="1" si="16"/>
        <v>1</v>
      </c>
      <c r="CT55" s="15">
        <v>53</v>
      </c>
      <c r="CV55" s="172"/>
    </row>
    <row r="56" spans="20:100" x14ac:dyDescent="0.25">
      <c r="T56" s="5"/>
      <c r="U56" s="13"/>
      <c r="V56" s="5"/>
      <c r="W56" s="5" t="str">
        <f t="shared" ca="1" si="21"/>
        <v/>
      </c>
      <c r="X56" s="5"/>
      <c r="Y56" s="5"/>
      <c r="Z56" s="5"/>
      <c r="CO56" s="172"/>
      <c r="CP56" s="172"/>
      <c r="CQ56" s="172"/>
      <c r="CS56" s="172">
        <f t="shared" ca="1" si="16"/>
        <v>1</v>
      </c>
      <c r="CT56" s="15">
        <v>54</v>
      </c>
      <c r="CV56" s="172"/>
    </row>
    <row r="57" spans="20:100" x14ac:dyDescent="0.25">
      <c r="T57" s="5"/>
      <c r="U57" s="13"/>
      <c r="V57" s="5"/>
      <c r="W57" s="5" t="str">
        <f t="shared" ca="1" si="21"/>
        <v/>
      </c>
      <c r="X57" s="5"/>
      <c r="Y57" s="5"/>
      <c r="Z57" s="5"/>
      <c r="CO57" s="172"/>
      <c r="CP57" s="172"/>
      <c r="CQ57" s="172"/>
      <c r="CS57" s="172">
        <f t="shared" ca="1" si="16"/>
        <v>1</v>
      </c>
      <c r="CT57" s="15">
        <v>55</v>
      </c>
      <c r="CV57" s="172"/>
    </row>
    <row r="58" spans="20:100" x14ac:dyDescent="0.25">
      <c r="T58" s="5"/>
      <c r="U58" s="13"/>
      <c r="V58" s="5"/>
      <c r="W58" s="5" t="str">
        <f t="shared" ca="1" si="21"/>
        <v/>
      </c>
      <c r="X58" s="5"/>
      <c r="Y58" s="5"/>
      <c r="Z58" s="5"/>
      <c r="CO58" s="172"/>
      <c r="CP58" s="172"/>
      <c r="CQ58" s="172"/>
      <c r="CS58" s="172">
        <f t="shared" ca="1" si="16"/>
        <v>1</v>
      </c>
      <c r="CT58" s="15">
        <v>56</v>
      </c>
      <c r="CV58" s="172"/>
    </row>
    <row r="59" spans="20:100" x14ac:dyDescent="0.25">
      <c r="T59" s="5"/>
      <c r="U59" s="13"/>
      <c r="V59" s="5"/>
      <c r="W59" s="5" t="str">
        <f t="shared" ca="1" si="21"/>
        <v/>
      </c>
      <c r="X59" s="5"/>
      <c r="Y59" s="5"/>
      <c r="Z59" s="5"/>
      <c r="CO59" s="172"/>
      <c r="CP59" s="172"/>
      <c r="CQ59" s="172"/>
      <c r="CS59" s="172">
        <f t="shared" ca="1" si="16"/>
        <v>1</v>
      </c>
      <c r="CT59" s="15">
        <v>57</v>
      </c>
      <c r="CV59" s="172"/>
    </row>
    <row r="60" spans="20:100" x14ac:dyDescent="0.25">
      <c r="T60" s="5"/>
      <c r="U60" s="13"/>
      <c r="V60" s="5"/>
      <c r="W60" s="5" t="str">
        <f t="shared" ca="1" si="21"/>
        <v/>
      </c>
      <c r="X60" s="5"/>
      <c r="Y60" s="5"/>
      <c r="Z60" s="5"/>
      <c r="CO60" s="172"/>
      <c r="CP60" s="172"/>
      <c r="CQ60" s="172"/>
      <c r="CS60" s="172">
        <f t="shared" ca="1" si="16"/>
        <v>1</v>
      </c>
      <c r="CT60" s="15">
        <v>58</v>
      </c>
      <c r="CV60" s="172"/>
    </row>
    <row r="61" spans="20:100" x14ac:dyDescent="0.25">
      <c r="T61" s="5"/>
      <c r="U61" s="13"/>
      <c r="V61" s="5"/>
      <c r="W61" s="5" t="str">
        <f t="shared" ca="1" si="21"/>
        <v/>
      </c>
      <c r="X61" s="5"/>
      <c r="Y61" s="5"/>
      <c r="Z61" s="5"/>
      <c r="CO61" s="172"/>
      <c r="CP61" s="172"/>
      <c r="CQ61" s="172"/>
      <c r="CS61" s="172">
        <f t="shared" ca="1" si="16"/>
        <v>1</v>
      </c>
      <c r="CT61" s="15">
        <v>59</v>
      </c>
      <c r="CV61" s="172"/>
    </row>
    <row r="62" spans="20:100" x14ac:dyDescent="0.25">
      <c r="T62" s="5"/>
      <c r="U62" s="13"/>
      <c r="V62" s="5"/>
      <c r="W62" s="5" t="str">
        <f t="shared" ca="1" si="21"/>
        <v/>
      </c>
      <c r="X62" s="5"/>
      <c r="Y62" s="5"/>
      <c r="Z62" s="5"/>
      <c r="CO62" s="172"/>
      <c r="CP62" s="172"/>
      <c r="CQ62" s="172"/>
      <c r="CS62" s="172">
        <f t="shared" ca="1" si="16"/>
        <v>1</v>
      </c>
      <c r="CT62" s="15">
        <v>60</v>
      </c>
      <c r="CV62" s="172"/>
    </row>
    <row r="63" spans="20:100" x14ac:dyDescent="0.25">
      <c r="T63" s="5"/>
      <c r="U63" s="13"/>
      <c r="V63" s="5"/>
      <c r="W63" s="5" t="str">
        <f t="shared" ca="1" si="21"/>
        <v/>
      </c>
      <c r="X63" s="5"/>
      <c r="Y63" s="5"/>
      <c r="Z63" s="5"/>
      <c r="CO63" s="172"/>
      <c r="CP63" s="172"/>
      <c r="CQ63" s="172"/>
      <c r="CS63" s="172">
        <f t="shared" ca="1" si="16"/>
        <v>1</v>
      </c>
      <c r="CT63" s="15">
        <v>61</v>
      </c>
      <c r="CV63" s="172"/>
    </row>
    <row r="64" spans="20:100" x14ac:dyDescent="0.25">
      <c r="T64" s="5"/>
      <c r="U64" s="13"/>
      <c r="V64" s="5"/>
      <c r="W64" s="5" t="str">
        <f t="shared" ca="1" si="21"/>
        <v/>
      </c>
      <c r="X64" s="5"/>
      <c r="Y64" s="5"/>
      <c r="Z64" s="5"/>
      <c r="CO64" s="172"/>
      <c r="CP64" s="172"/>
      <c r="CQ64" s="172"/>
      <c r="CS64" s="172">
        <f t="shared" ca="1" si="16"/>
        <v>1</v>
      </c>
      <c r="CT64" s="15">
        <v>62</v>
      </c>
      <c r="CV64" s="172"/>
    </row>
    <row r="65" spans="20:100" x14ac:dyDescent="0.25">
      <c r="T65" s="5"/>
      <c r="U65" s="13"/>
      <c r="V65" s="5"/>
      <c r="W65" s="5" t="str">
        <f t="shared" ca="1" si="21"/>
        <v/>
      </c>
      <c r="X65" s="5"/>
      <c r="Y65" s="5"/>
      <c r="Z65" s="5"/>
      <c r="CO65" s="172"/>
      <c r="CP65" s="172"/>
      <c r="CQ65" s="172"/>
      <c r="CS65" s="172">
        <f t="shared" ca="1" si="16"/>
        <v>1</v>
      </c>
      <c r="CT65" s="15">
        <v>63</v>
      </c>
      <c r="CV65" s="172"/>
    </row>
    <row r="66" spans="20:100" x14ac:dyDescent="0.25">
      <c r="T66" s="5"/>
      <c r="U66" s="13"/>
      <c r="V66" s="5"/>
      <c r="W66" s="5" t="str">
        <f t="shared" ca="1" si="21"/>
        <v/>
      </c>
      <c r="X66" s="5"/>
      <c r="Y66" s="5"/>
      <c r="Z66" s="5"/>
      <c r="CO66" s="172"/>
      <c r="CP66" s="172"/>
      <c r="CQ66" s="172"/>
      <c r="CS66" s="172">
        <f t="shared" ca="1" si="16"/>
        <v>1</v>
      </c>
      <c r="CT66" s="15">
        <v>64</v>
      </c>
      <c r="CV66" s="172"/>
    </row>
    <row r="67" spans="20:100" x14ac:dyDescent="0.25">
      <c r="T67" s="5"/>
      <c r="U67" s="13"/>
      <c r="V67" s="5"/>
      <c r="W67" s="5" t="str">
        <f t="shared" ref="W67:W80" ca="1" si="22">T(LOOKUP(CT67,$CS$3:$CS$302,$CQ$3:$CQ$302))</f>
        <v/>
      </c>
      <c r="X67" s="5"/>
      <c r="Y67" s="5"/>
      <c r="Z67" s="5"/>
      <c r="CO67" s="172"/>
      <c r="CP67" s="172"/>
      <c r="CQ67" s="172"/>
      <c r="CS67" s="172">
        <f t="shared" ca="1" si="16"/>
        <v>1</v>
      </c>
      <c r="CT67" s="15">
        <v>65</v>
      </c>
      <c r="CV67" s="172"/>
    </row>
    <row r="68" spans="20:100" x14ac:dyDescent="0.25">
      <c r="T68" s="5"/>
      <c r="U68" s="13"/>
      <c r="V68" s="5"/>
      <c r="W68" s="5" t="str">
        <f t="shared" ca="1" si="22"/>
        <v/>
      </c>
      <c r="X68" s="5"/>
      <c r="Y68" s="5"/>
      <c r="Z68" s="5"/>
      <c r="CO68" s="172"/>
      <c r="CP68" s="172"/>
      <c r="CQ68" s="172"/>
      <c r="CS68" s="172">
        <f t="shared" ca="1" si="16"/>
        <v>1</v>
      </c>
      <c r="CT68" s="15">
        <v>66</v>
      </c>
      <c r="CV68" s="172"/>
    </row>
    <row r="69" spans="20:100" x14ac:dyDescent="0.25">
      <c r="T69" s="5"/>
      <c r="U69" s="13"/>
      <c r="V69" s="5"/>
      <c r="W69" s="5" t="str">
        <f t="shared" ca="1" si="22"/>
        <v/>
      </c>
      <c r="X69" s="5"/>
      <c r="Y69" s="5"/>
      <c r="Z69" s="5"/>
      <c r="CO69" s="172"/>
      <c r="CP69" s="172"/>
      <c r="CQ69" s="172"/>
      <c r="CS69" s="172">
        <f t="shared" ref="CS69:CS80" ca="1" si="23">IF(OR(CQ68="",CQ68=" "),CS68,CS68+1)</f>
        <v>1</v>
      </c>
      <c r="CT69" s="15">
        <v>67</v>
      </c>
      <c r="CV69" s="172"/>
    </row>
    <row r="70" spans="20:100" x14ac:dyDescent="0.25">
      <c r="T70" s="5"/>
      <c r="U70" s="13"/>
      <c r="V70" s="5"/>
      <c r="W70" s="5" t="str">
        <f t="shared" ca="1" si="22"/>
        <v/>
      </c>
      <c r="X70" s="5"/>
      <c r="Y70" s="5"/>
      <c r="Z70" s="5"/>
      <c r="CO70" s="172"/>
      <c r="CP70" s="172"/>
      <c r="CQ70" s="172"/>
      <c r="CS70" s="172">
        <f t="shared" ca="1" si="23"/>
        <v>1</v>
      </c>
      <c r="CT70" s="15">
        <v>68</v>
      </c>
      <c r="CV70" s="172"/>
    </row>
    <row r="71" spans="20:100" x14ac:dyDescent="0.25">
      <c r="T71" s="5"/>
      <c r="U71" s="13"/>
      <c r="V71" s="5"/>
      <c r="W71" s="5" t="str">
        <f t="shared" ca="1" si="22"/>
        <v/>
      </c>
      <c r="X71" s="5"/>
      <c r="Y71" s="5"/>
      <c r="Z71" s="5"/>
      <c r="CO71" s="172"/>
      <c r="CP71" s="172"/>
      <c r="CQ71" s="172"/>
      <c r="CS71" s="172">
        <f t="shared" ca="1" si="23"/>
        <v>1</v>
      </c>
      <c r="CT71" s="15">
        <v>69</v>
      </c>
      <c r="CV71" s="172"/>
    </row>
    <row r="72" spans="20:100" x14ac:dyDescent="0.25">
      <c r="T72" s="5"/>
      <c r="U72" s="13"/>
      <c r="V72" s="5"/>
      <c r="W72" s="5" t="str">
        <f t="shared" ca="1" si="22"/>
        <v/>
      </c>
      <c r="X72" s="5"/>
      <c r="Y72" s="5"/>
      <c r="Z72" s="5"/>
      <c r="CO72" s="172"/>
      <c r="CP72" s="172"/>
      <c r="CQ72" s="172"/>
      <c r="CS72" s="172">
        <f t="shared" ca="1" si="23"/>
        <v>1</v>
      </c>
      <c r="CT72" s="15">
        <v>70</v>
      </c>
      <c r="CV72" s="172"/>
    </row>
    <row r="73" spans="20:100" x14ac:dyDescent="0.25">
      <c r="T73" s="5"/>
      <c r="U73" s="13"/>
      <c r="V73" s="5"/>
      <c r="W73" s="5" t="str">
        <f t="shared" ca="1" si="22"/>
        <v/>
      </c>
      <c r="X73" s="5"/>
      <c r="Y73" s="5"/>
      <c r="Z73" s="5"/>
      <c r="CP73" s="15"/>
      <c r="CS73" s="172">
        <f t="shared" ca="1" si="23"/>
        <v>1</v>
      </c>
      <c r="CT73" s="15">
        <v>71</v>
      </c>
      <c r="CV73" s="172"/>
    </row>
    <row r="74" spans="20:100" x14ac:dyDescent="0.25">
      <c r="T74" s="5"/>
      <c r="U74" s="13"/>
      <c r="V74" s="5"/>
      <c r="W74" s="5" t="str">
        <f t="shared" ca="1" si="22"/>
        <v/>
      </c>
      <c r="X74" s="5"/>
      <c r="Y74" s="5"/>
      <c r="Z74" s="5"/>
      <c r="CP74" s="15"/>
      <c r="CS74" s="172">
        <f t="shared" ca="1" si="23"/>
        <v>1</v>
      </c>
      <c r="CT74" s="15">
        <v>72</v>
      </c>
      <c r="CV74" s="172"/>
    </row>
    <row r="75" spans="20:100" x14ac:dyDescent="0.25">
      <c r="T75" s="5"/>
      <c r="U75" s="13"/>
      <c r="V75" s="5"/>
      <c r="W75" s="5" t="str">
        <f t="shared" ca="1" si="22"/>
        <v/>
      </c>
      <c r="X75" s="5"/>
      <c r="Y75" s="5"/>
      <c r="Z75" s="5"/>
      <c r="CP75" s="15"/>
      <c r="CS75" s="172">
        <f t="shared" ca="1" si="23"/>
        <v>1</v>
      </c>
      <c r="CT75" s="15">
        <v>73</v>
      </c>
      <c r="CV75" s="172"/>
    </row>
    <row r="76" spans="20:100" x14ac:dyDescent="0.25">
      <c r="T76" s="5"/>
      <c r="U76" s="13"/>
      <c r="V76" s="5"/>
      <c r="W76" s="5" t="str">
        <f t="shared" ca="1" si="22"/>
        <v/>
      </c>
      <c r="X76" s="5"/>
      <c r="Y76" s="5"/>
      <c r="Z76" s="5"/>
      <c r="CP76" s="15"/>
      <c r="CS76" s="172">
        <f t="shared" ca="1" si="23"/>
        <v>1</v>
      </c>
      <c r="CT76" s="15">
        <v>74</v>
      </c>
      <c r="CV76" s="172"/>
    </row>
    <row r="77" spans="20:100" x14ac:dyDescent="0.25">
      <c r="T77" s="5"/>
      <c r="U77" s="13"/>
      <c r="V77" s="5"/>
      <c r="W77" s="5" t="str">
        <f t="shared" ca="1" si="22"/>
        <v/>
      </c>
      <c r="X77" s="5"/>
      <c r="Y77" s="5"/>
      <c r="Z77" s="5"/>
      <c r="CP77" s="15"/>
      <c r="CS77" s="172">
        <f t="shared" ca="1" si="23"/>
        <v>1</v>
      </c>
      <c r="CT77" s="15">
        <v>75</v>
      </c>
      <c r="CV77" s="172"/>
    </row>
    <row r="78" spans="20:100" x14ac:dyDescent="0.25">
      <c r="T78" s="5"/>
      <c r="U78" s="13"/>
      <c r="V78" s="5"/>
      <c r="W78" s="5" t="str">
        <f t="shared" ca="1" si="22"/>
        <v/>
      </c>
      <c r="X78" s="5"/>
      <c r="Y78" s="5"/>
      <c r="Z78" s="5"/>
      <c r="CP78" s="15"/>
      <c r="CS78" s="172">
        <f t="shared" ca="1" si="23"/>
        <v>1</v>
      </c>
      <c r="CT78" s="15">
        <v>76</v>
      </c>
      <c r="CV78" s="172"/>
    </row>
    <row r="79" spans="20:100" x14ac:dyDescent="0.25">
      <c r="T79" s="5"/>
      <c r="U79" s="13"/>
      <c r="V79" s="5"/>
      <c r="W79" s="5" t="str">
        <f t="shared" ca="1" si="22"/>
        <v/>
      </c>
      <c r="X79" s="5"/>
      <c r="Y79" s="5"/>
      <c r="Z79" s="5"/>
      <c r="CP79" s="15"/>
      <c r="CS79" s="172">
        <f t="shared" ca="1" si="23"/>
        <v>1</v>
      </c>
      <c r="CT79" s="15">
        <v>77</v>
      </c>
      <c r="CV79" s="172"/>
    </row>
    <row r="80" spans="20:100" x14ac:dyDescent="0.25">
      <c r="T80" s="5"/>
      <c r="U80" s="13"/>
      <c r="V80" s="5"/>
      <c r="W80" s="5" t="str">
        <f t="shared" ca="1" si="22"/>
        <v/>
      </c>
      <c r="X80" s="5"/>
      <c r="Y80" s="5"/>
      <c r="Z80" s="5"/>
      <c r="CP80" s="15"/>
      <c r="CS80" s="172">
        <f t="shared" ca="1" si="23"/>
        <v>1</v>
      </c>
      <c r="CT80" s="15">
        <v>78</v>
      </c>
      <c r="CV80" s="172"/>
    </row>
    <row r="81" spans="94:100" x14ac:dyDescent="0.25">
      <c r="CP81" s="15"/>
      <c r="CV81" s="172"/>
    </row>
    <row r="82" spans="94:100" x14ac:dyDescent="0.25">
      <c r="CP82" s="15"/>
      <c r="CV82" s="172"/>
    </row>
    <row r="83" spans="94:100" x14ac:dyDescent="0.25">
      <c r="CP83" s="15"/>
      <c r="CV83" s="172"/>
    </row>
    <row r="84" spans="94:100" x14ac:dyDescent="0.25">
      <c r="CP84" s="15"/>
      <c r="CV84" s="172"/>
    </row>
    <row r="85" spans="94:100" x14ac:dyDescent="0.25">
      <c r="CP85" s="15"/>
      <c r="CV85" s="172"/>
    </row>
    <row r="86" spans="94:100" x14ac:dyDescent="0.25">
      <c r="CP86" s="15"/>
      <c r="CV86" s="172"/>
    </row>
    <row r="87" spans="94:100" x14ac:dyDescent="0.25">
      <c r="CP87" s="15"/>
      <c r="CV87" s="172"/>
    </row>
    <row r="88" spans="94:100" x14ac:dyDescent="0.25">
      <c r="CP88" s="15"/>
      <c r="CV88" s="172"/>
    </row>
    <row r="89" spans="94:100" x14ac:dyDescent="0.25">
      <c r="CP89" s="15"/>
      <c r="CV89" s="172"/>
    </row>
    <row r="90" spans="94:100" x14ac:dyDescent="0.25">
      <c r="CP90" s="15"/>
      <c r="CV90" s="172"/>
    </row>
    <row r="91" spans="94:100" x14ac:dyDescent="0.25">
      <c r="CP91" s="15"/>
      <c r="CV91" s="172"/>
    </row>
    <row r="92" spans="94:100" x14ac:dyDescent="0.25">
      <c r="CP92" s="15"/>
      <c r="CV92" s="172"/>
    </row>
    <row r="93" spans="94:100" x14ac:dyDescent="0.25">
      <c r="CP93" s="15"/>
      <c r="CV93" s="172"/>
    </row>
    <row r="94" spans="94:100" x14ac:dyDescent="0.25">
      <c r="CP94" s="15"/>
      <c r="CV94" s="172"/>
    </row>
    <row r="95" spans="94:100" x14ac:dyDescent="0.25">
      <c r="CP95" s="15"/>
      <c r="CV95" s="172"/>
    </row>
    <row r="96" spans="94:100" x14ac:dyDescent="0.25">
      <c r="CP96" s="15"/>
      <c r="CV96" s="172"/>
    </row>
    <row r="97" spans="94:100" x14ac:dyDescent="0.25">
      <c r="CP97" s="15"/>
      <c r="CV97" s="172"/>
    </row>
    <row r="98" spans="94:100" x14ac:dyDescent="0.25">
      <c r="CP98" s="15"/>
      <c r="CV98" s="172"/>
    </row>
    <row r="99" spans="94:100" x14ac:dyDescent="0.25">
      <c r="CP99" s="15"/>
      <c r="CV99" s="172"/>
    </row>
    <row r="100" spans="94:100" x14ac:dyDescent="0.25">
      <c r="CP100" s="15"/>
      <c r="CV100" s="172"/>
    </row>
    <row r="101" spans="94:100" x14ac:dyDescent="0.25">
      <c r="CP101" s="15"/>
      <c r="CV101" s="172"/>
    </row>
    <row r="102" spans="94:100" x14ac:dyDescent="0.25">
      <c r="CP102" s="15"/>
      <c r="CV102" s="172"/>
    </row>
    <row r="103" spans="94:100" x14ac:dyDescent="0.25">
      <c r="CP103" s="15"/>
      <c r="CV103" s="172"/>
    </row>
    <row r="104" spans="94:100" x14ac:dyDescent="0.25">
      <c r="CP104" s="15"/>
      <c r="CV104" s="172"/>
    </row>
    <row r="105" spans="94:100" x14ac:dyDescent="0.25">
      <c r="CP105" s="15"/>
      <c r="CV105" s="172"/>
    </row>
    <row r="106" spans="94:100" x14ac:dyDescent="0.25">
      <c r="CP106" s="15"/>
      <c r="CV106" s="172"/>
    </row>
    <row r="107" spans="94:100" x14ac:dyDescent="0.25">
      <c r="CP107" s="15"/>
      <c r="CV107" s="172"/>
    </row>
    <row r="108" spans="94:100" x14ac:dyDescent="0.25">
      <c r="CP108" s="15"/>
      <c r="CV108" s="172"/>
    </row>
    <row r="109" spans="94:100" x14ac:dyDescent="0.25">
      <c r="CP109" s="15"/>
      <c r="CV109" s="172"/>
    </row>
    <row r="110" spans="94:100" x14ac:dyDescent="0.25">
      <c r="CP110" s="15"/>
      <c r="CV110" s="172"/>
    </row>
    <row r="111" spans="94:100" x14ac:dyDescent="0.25">
      <c r="CP111" s="15"/>
      <c r="CV111" s="172"/>
    </row>
    <row r="112" spans="94:100" x14ac:dyDescent="0.25">
      <c r="CP112" s="15"/>
      <c r="CV112" s="172"/>
    </row>
    <row r="113" spans="94:100" x14ac:dyDescent="0.25">
      <c r="CP113" s="15"/>
      <c r="CV113" s="172"/>
    </row>
    <row r="114" spans="94:100" x14ac:dyDescent="0.25">
      <c r="CP114" s="15"/>
      <c r="CV114" s="172"/>
    </row>
    <row r="115" spans="94:100" x14ac:dyDescent="0.25">
      <c r="CP115" s="15"/>
      <c r="CV115" s="172"/>
    </row>
    <row r="116" spans="94:100" x14ac:dyDescent="0.25">
      <c r="CP116" s="15"/>
      <c r="CV116" s="172"/>
    </row>
    <row r="117" spans="94:100" x14ac:dyDescent="0.25">
      <c r="CP117" s="15"/>
      <c r="CV117" s="172"/>
    </row>
    <row r="118" spans="94:100" x14ac:dyDescent="0.25">
      <c r="CP118" s="15"/>
      <c r="CV118" s="172"/>
    </row>
    <row r="119" spans="94:100" x14ac:dyDescent="0.25">
      <c r="CP119" s="15"/>
      <c r="CV119" s="172"/>
    </row>
    <row r="120" spans="94:100" x14ac:dyDescent="0.25">
      <c r="CP120" s="15"/>
      <c r="CV120" s="172"/>
    </row>
    <row r="121" spans="94:100" x14ac:dyDescent="0.25">
      <c r="CP121" s="15"/>
      <c r="CV121" s="172"/>
    </row>
    <row r="122" spans="94:100" x14ac:dyDescent="0.25">
      <c r="CP122" s="15"/>
      <c r="CV122" s="172"/>
    </row>
    <row r="123" spans="94:100" x14ac:dyDescent="0.25">
      <c r="CP123" s="15"/>
      <c r="CV123" s="172"/>
    </row>
    <row r="124" spans="94:100" x14ac:dyDescent="0.25">
      <c r="CP124" s="15"/>
      <c r="CV124" s="172"/>
    </row>
    <row r="125" spans="94:100" x14ac:dyDescent="0.25">
      <c r="CP125" s="15"/>
      <c r="CV125" s="172"/>
    </row>
    <row r="126" spans="94:100" x14ac:dyDescent="0.25">
      <c r="CP126" s="15"/>
      <c r="CV126" s="172"/>
    </row>
    <row r="127" spans="94:100" x14ac:dyDescent="0.25">
      <c r="CP127" s="15"/>
      <c r="CV127" s="172"/>
    </row>
    <row r="128" spans="94:100" x14ac:dyDescent="0.25">
      <c r="CP128" s="15"/>
      <c r="CV128" s="172"/>
    </row>
    <row r="129" spans="94:100" x14ac:dyDescent="0.25">
      <c r="CP129" s="15"/>
      <c r="CV129" s="172"/>
    </row>
    <row r="130" spans="94:100" x14ac:dyDescent="0.25">
      <c r="CP130" s="15"/>
      <c r="CV130" s="172"/>
    </row>
    <row r="131" spans="94:100" x14ac:dyDescent="0.25">
      <c r="CP131" s="15"/>
      <c r="CV131" s="172"/>
    </row>
    <row r="132" spans="94:100" x14ac:dyDescent="0.25">
      <c r="CP132" s="15"/>
      <c r="CV132" s="172"/>
    </row>
    <row r="133" spans="94:100" x14ac:dyDescent="0.25">
      <c r="CP133" s="15"/>
      <c r="CV133" s="172"/>
    </row>
    <row r="134" spans="94:100" x14ac:dyDescent="0.25">
      <c r="CP134" s="15"/>
      <c r="CV134" s="172"/>
    </row>
    <row r="135" spans="94:100" x14ac:dyDescent="0.25">
      <c r="CP135" s="15"/>
      <c r="CV135" s="172"/>
    </row>
    <row r="136" spans="94:100" x14ac:dyDescent="0.25">
      <c r="CP136" s="15"/>
      <c r="CV136" s="172"/>
    </row>
    <row r="137" spans="94:100" x14ac:dyDescent="0.25">
      <c r="CP137" s="15"/>
      <c r="CV137" s="172"/>
    </row>
    <row r="138" spans="94:100" x14ac:dyDescent="0.25">
      <c r="CP138" s="15"/>
      <c r="CV138" s="172"/>
    </row>
    <row r="139" spans="94:100" x14ac:dyDescent="0.25">
      <c r="CP139" s="15"/>
      <c r="CV139" s="172"/>
    </row>
    <row r="140" spans="94:100" x14ac:dyDescent="0.25">
      <c r="CP140" s="15"/>
      <c r="CV140" s="172"/>
    </row>
    <row r="141" spans="94:100" x14ac:dyDescent="0.25">
      <c r="CP141" s="15"/>
      <c r="CV141" s="172"/>
    </row>
    <row r="142" spans="94:100" x14ac:dyDescent="0.25">
      <c r="CP142" s="15"/>
      <c r="CV142" s="172"/>
    </row>
    <row r="143" spans="94:100" x14ac:dyDescent="0.25">
      <c r="CP143" s="15"/>
      <c r="CV143" s="172"/>
    </row>
    <row r="144" spans="94:100" x14ac:dyDescent="0.25">
      <c r="CP144" s="15"/>
      <c r="CV144" s="172"/>
    </row>
    <row r="145" spans="94:100" x14ac:dyDescent="0.25">
      <c r="CP145" s="15"/>
      <c r="CV145" s="172"/>
    </row>
    <row r="146" spans="94:100" x14ac:dyDescent="0.25">
      <c r="CP146" s="15"/>
      <c r="CV146" s="172"/>
    </row>
    <row r="147" spans="94:100" x14ac:dyDescent="0.25">
      <c r="CP147" s="15"/>
      <c r="CV147" s="172"/>
    </row>
    <row r="148" spans="94:100" x14ac:dyDescent="0.25">
      <c r="CP148" s="15"/>
      <c r="CV148" s="172"/>
    </row>
    <row r="149" spans="94:100" x14ac:dyDescent="0.25">
      <c r="CP149" s="15"/>
      <c r="CV149" s="172"/>
    </row>
    <row r="150" spans="94:100" x14ac:dyDescent="0.25">
      <c r="CP150" s="15"/>
      <c r="CV150" s="172"/>
    </row>
    <row r="151" spans="94:100" x14ac:dyDescent="0.25">
      <c r="CP151" s="15"/>
      <c r="CV151" s="172"/>
    </row>
    <row r="152" spans="94:100" x14ac:dyDescent="0.25">
      <c r="CP152" s="15"/>
      <c r="CV152" s="172"/>
    </row>
    <row r="153" spans="94:100" x14ac:dyDescent="0.25">
      <c r="CP153" s="15"/>
      <c r="CV153" s="172"/>
    </row>
    <row r="154" spans="94:100" x14ac:dyDescent="0.25">
      <c r="CP154" s="15"/>
      <c r="CV154" s="172"/>
    </row>
    <row r="155" spans="94:100" x14ac:dyDescent="0.25">
      <c r="CP155" s="15"/>
      <c r="CV155" s="172"/>
    </row>
    <row r="156" spans="94:100" x14ac:dyDescent="0.25">
      <c r="CP156" s="15"/>
      <c r="CV156" s="172"/>
    </row>
    <row r="157" spans="94:100" x14ac:dyDescent="0.25">
      <c r="CP157" s="15"/>
      <c r="CV157" s="172"/>
    </row>
    <row r="158" spans="94:100" x14ac:dyDescent="0.25">
      <c r="CP158" s="15"/>
      <c r="CV158" s="172"/>
    </row>
    <row r="159" spans="94:100" x14ac:dyDescent="0.25">
      <c r="CP159" s="15"/>
      <c r="CV159" s="172"/>
    </row>
    <row r="160" spans="94:100" x14ac:dyDescent="0.25">
      <c r="CP160" s="15"/>
      <c r="CV160" s="172"/>
    </row>
    <row r="161" spans="94:100" x14ac:dyDescent="0.25">
      <c r="CP161" s="15"/>
      <c r="CV161" s="172"/>
    </row>
    <row r="162" spans="94:100" x14ac:dyDescent="0.25">
      <c r="CP162" s="15"/>
      <c r="CV162" s="172"/>
    </row>
    <row r="163" spans="94:100" x14ac:dyDescent="0.25">
      <c r="CP163" s="15"/>
      <c r="CV163" s="172"/>
    </row>
    <row r="164" spans="94:100" x14ac:dyDescent="0.25">
      <c r="CP164" s="15"/>
      <c r="CV164" s="172"/>
    </row>
    <row r="165" spans="94:100" x14ac:dyDescent="0.25">
      <c r="CP165" s="15"/>
      <c r="CV165" s="172"/>
    </row>
    <row r="166" spans="94:100" x14ac:dyDescent="0.25">
      <c r="CP166" s="15"/>
      <c r="CV166" s="172"/>
    </row>
    <row r="167" spans="94:100" x14ac:dyDescent="0.25">
      <c r="CP167" s="15"/>
      <c r="CV167" s="172"/>
    </row>
    <row r="168" spans="94:100" x14ac:dyDescent="0.25">
      <c r="CP168" s="15"/>
      <c r="CV168" s="172"/>
    </row>
    <row r="169" spans="94:100" x14ac:dyDescent="0.25">
      <c r="CP169" s="15"/>
      <c r="CV169" s="172"/>
    </row>
    <row r="170" spans="94:100" x14ac:dyDescent="0.25">
      <c r="CP170" s="15"/>
      <c r="CV170" s="172"/>
    </row>
    <row r="171" spans="94:100" x14ac:dyDescent="0.25">
      <c r="CP171" s="15"/>
      <c r="CV171" s="172"/>
    </row>
    <row r="172" spans="94:100" x14ac:dyDescent="0.25">
      <c r="CP172" s="15"/>
      <c r="CV172" s="172"/>
    </row>
    <row r="173" spans="94:100" x14ac:dyDescent="0.25">
      <c r="CP173" s="15"/>
      <c r="CV173" s="172"/>
    </row>
    <row r="174" spans="94:100" x14ac:dyDescent="0.25">
      <c r="CP174" s="15"/>
      <c r="CV174" s="172"/>
    </row>
    <row r="175" spans="94:100" x14ac:dyDescent="0.25">
      <c r="CP175" s="15"/>
      <c r="CV175" s="172"/>
    </row>
    <row r="176" spans="94:100" x14ac:dyDescent="0.25">
      <c r="CP176" s="15"/>
      <c r="CV176" s="172"/>
    </row>
    <row r="177" spans="94:100" x14ac:dyDescent="0.25">
      <c r="CP177" s="15"/>
      <c r="CV177" s="172"/>
    </row>
    <row r="178" spans="94:100" x14ac:dyDescent="0.25">
      <c r="CP178" s="15"/>
      <c r="CV178" s="172"/>
    </row>
    <row r="179" spans="94:100" x14ac:dyDescent="0.25">
      <c r="CP179" s="15"/>
      <c r="CV179" s="172"/>
    </row>
    <row r="180" spans="94:100" x14ac:dyDescent="0.25">
      <c r="CP180" s="15"/>
      <c r="CV180" s="172"/>
    </row>
    <row r="181" spans="94:100" x14ac:dyDescent="0.25">
      <c r="CP181" s="15"/>
      <c r="CV181" s="172"/>
    </row>
    <row r="182" spans="94:100" x14ac:dyDescent="0.25">
      <c r="CP182" s="15"/>
      <c r="CV182" s="172"/>
    </row>
    <row r="183" spans="94:100" x14ac:dyDescent="0.25">
      <c r="CP183" s="15"/>
      <c r="CV183" s="172"/>
    </row>
    <row r="184" spans="94:100" x14ac:dyDescent="0.25">
      <c r="CP184" s="15"/>
      <c r="CV184" s="172"/>
    </row>
    <row r="185" spans="94:100" x14ac:dyDescent="0.25">
      <c r="CP185" s="15"/>
      <c r="CV185" s="172"/>
    </row>
    <row r="186" spans="94:100" x14ac:dyDescent="0.25">
      <c r="CP186" s="15"/>
      <c r="CV186" s="172"/>
    </row>
    <row r="187" spans="94:100" x14ac:dyDescent="0.25">
      <c r="CP187" s="15"/>
      <c r="CV187" s="172"/>
    </row>
    <row r="188" spans="94:100" x14ac:dyDescent="0.25">
      <c r="CP188" s="15"/>
      <c r="CV188" s="172"/>
    </row>
    <row r="189" spans="94:100" x14ac:dyDescent="0.25">
      <c r="CP189" s="15"/>
      <c r="CV189" s="172"/>
    </row>
    <row r="190" spans="94:100" x14ac:dyDescent="0.25">
      <c r="CP190" s="15"/>
      <c r="CV190" s="172"/>
    </row>
    <row r="191" spans="94:100" x14ac:dyDescent="0.25">
      <c r="CP191" s="15"/>
      <c r="CV191" s="172"/>
    </row>
    <row r="192" spans="94:100" x14ac:dyDescent="0.25">
      <c r="CP192" s="15"/>
      <c r="CV192" s="172"/>
    </row>
    <row r="193" spans="94:100" x14ac:dyDescent="0.25">
      <c r="CP193" s="15"/>
      <c r="CV193" s="172"/>
    </row>
    <row r="194" spans="94:100" x14ac:dyDescent="0.25">
      <c r="CP194" s="15"/>
      <c r="CV194" s="172"/>
    </row>
    <row r="195" spans="94:100" x14ac:dyDescent="0.25">
      <c r="CP195" s="15"/>
      <c r="CV195" s="172"/>
    </row>
    <row r="196" spans="94:100" x14ac:dyDescent="0.25">
      <c r="CP196" s="15"/>
      <c r="CV196" s="172"/>
    </row>
    <row r="197" spans="94:100" x14ac:dyDescent="0.25">
      <c r="CP197" s="15"/>
      <c r="CV197" s="172"/>
    </row>
    <row r="198" spans="94:100" x14ac:dyDescent="0.25">
      <c r="CP198" s="15"/>
      <c r="CV198" s="172"/>
    </row>
    <row r="199" spans="94:100" x14ac:dyDescent="0.25">
      <c r="CP199" s="15"/>
      <c r="CV199" s="172"/>
    </row>
    <row r="200" spans="94:100" x14ac:dyDescent="0.25">
      <c r="CP200" s="15"/>
      <c r="CV200" s="172"/>
    </row>
    <row r="201" spans="94:100" x14ac:dyDescent="0.25">
      <c r="CP201" s="15"/>
      <c r="CV201" s="172"/>
    </row>
    <row r="202" spans="94:100" x14ac:dyDescent="0.25">
      <c r="CP202" s="15"/>
      <c r="CV202" s="172"/>
    </row>
    <row r="203" spans="94:100" x14ac:dyDescent="0.25">
      <c r="CP203" s="15"/>
      <c r="CV203" s="172"/>
    </row>
    <row r="204" spans="94:100" x14ac:dyDescent="0.25">
      <c r="CP204" s="15"/>
      <c r="CV204" s="172"/>
    </row>
    <row r="205" spans="94:100" x14ac:dyDescent="0.25">
      <c r="CP205" s="15"/>
      <c r="CV205" s="172"/>
    </row>
    <row r="206" spans="94:100" x14ac:dyDescent="0.25">
      <c r="CP206" s="15"/>
      <c r="CV206" s="172"/>
    </row>
    <row r="207" spans="94:100" x14ac:dyDescent="0.25">
      <c r="CP207" s="15"/>
      <c r="CV207" s="172"/>
    </row>
    <row r="208" spans="94:100" x14ac:dyDescent="0.25">
      <c r="CP208" s="15"/>
      <c r="CV208" s="172"/>
    </row>
    <row r="209" spans="94:100" x14ac:dyDescent="0.25">
      <c r="CP209" s="15"/>
      <c r="CV209" s="172"/>
    </row>
    <row r="210" spans="94:100" x14ac:dyDescent="0.25">
      <c r="CP210" s="15"/>
      <c r="CV210" s="172"/>
    </row>
    <row r="211" spans="94:100" x14ac:dyDescent="0.25">
      <c r="CP211" s="15"/>
      <c r="CV211" s="172"/>
    </row>
    <row r="212" spans="94:100" x14ac:dyDescent="0.25">
      <c r="CP212" s="15"/>
      <c r="CV212" s="172"/>
    </row>
    <row r="213" spans="94:100" x14ac:dyDescent="0.25">
      <c r="CP213" s="15"/>
      <c r="CV213" s="172"/>
    </row>
    <row r="214" spans="94:100" x14ac:dyDescent="0.25">
      <c r="CP214" s="15"/>
      <c r="CV214" s="172"/>
    </row>
    <row r="215" spans="94:100" x14ac:dyDescent="0.25">
      <c r="CP215" s="15"/>
      <c r="CV215" s="172"/>
    </row>
    <row r="216" spans="94:100" x14ac:dyDescent="0.25">
      <c r="CP216" s="15"/>
      <c r="CV216" s="172"/>
    </row>
    <row r="217" spans="94:100" x14ac:dyDescent="0.25">
      <c r="CP217" s="15"/>
      <c r="CV217" s="172"/>
    </row>
    <row r="218" spans="94:100" x14ac:dyDescent="0.25">
      <c r="CP218" s="15"/>
      <c r="CV218" s="172"/>
    </row>
    <row r="219" spans="94:100" x14ac:dyDescent="0.25">
      <c r="CP219" s="15"/>
      <c r="CV219" s="172"/>
    </row>
    <row r="220" spans="94:100" x14ac:dyDescent="0.25">
      <c r="CP220" s="15"/>
      <c r="CV220" s="172"/>
    </row>
    <row r="221" spans="94:100" x14ac:dyDescent="0.25">
      <c r="CP221" s="15"/>
      <c r="CV221" s="172"/>
    </row>
    <row r="222" spans="94:100" x14ac:dyDescent="0.25">
      <c r="CP222" s="15"/>
      <c r="CV222" s="172"/>
    </row>
    <row r="223" spans="94:100" x14ac:dyDescent="0.25">
      <c r="CP223" s="15"/>
      <c r="CV223" s="172"/>
    </row>
    <row r="224" spans="94:100" x14ac:dyDescent="0.25">
      <c r="CP224" s="15"/>
      <c r="CV224" s="172"/>
    </row>
    <row r="225" spans="94:100" x14ac:dyDescent="0.25">
      <c r="CP225" s="15"/>
      <c r="CV225" s="172"/>
    </row>
    <row r="226" spans="94:100" x14ac:dyDescent="0.25">
      <c r="CP226" s="15"/>
      <c r="CV226" s="172"/>
    </row>
    <row r="227" spans="94:100" x14ac:dyDescent="0.25">
      <c r="CP227" s="15"/>
      <c r="CV227" s="172"/>
    </row>
    <row r="228" spans="94:100" x14ac:dyDescent="0.25">
      <c r="CP228" s="15"/>
    </row>
    <row r="229" spans="94:100" x14ac:dyDescent="0.25">
      <c r="CP229" s="15"/>
    </row>
    <row r="230" spans="94:100" x14ac:dyDescent="0.25">
      <c r="CP230" s="15"/>
    </row>
    <row r="231" spans="94:100" x14ac:dyDescent="0.25">
      <c r="CP231" s="15"/>
    </row>
    <row r="232" spans="94:100" x14ac:dyDescent="0.25">
      <c r="CP232" s="15"/>
    </row>
    <row r="233" spans="94:100" x14ac:dyDescent="0.25">
      <c r="CP233" s="15"/>
    </row>
    <row r="234" spans="94:100" x14ac:dyDescent="0.25">
      <c r="CP234" s="15"/>
    </row>
    <row r="235" spans="94:100" x14ac:dyDescent="0.25">
      <c r="CP235" s="15"/>
    </row>
    <row r="236" spans="94:100" x14ac:dyDescent="0.25">
      <c r="CP236" s="15"/>
    </row>
    <row r="237" spans="94:100" x14ac:dyDescent="0.25">
      <c r="CP237" s="15"/>
    </row>
    <row r="238" spans="94:100" x14ac:dyDescent="0.25">
      <c r="CP238" s="15"/>
    </row>
    <row r="239" spans="94:100" x14ac:dyDescent="0.25">
      <c r="CP239" s="15"/>
    </row>
    <row r="240" spans="94:100" x14ac:dyDescent="0.25">
      <c r="CP240" s="15"/>
    </row>
    <row r="241" spans="94:94" x14ac:dyDescent="0.25">
      <c r="CP241" s="15"/>
    </row>
    <row r="242" spans="94:94" x14ac:dyDescent="0.25">
      <c r="CP242" s="15"/>
    </row>
    <row r="243" spans="94:94" x14ac:dyDescent="0.25">
      <c r="CP243" s="15"/>
    </row>
    <row r="244" spans="94:94" x14ac:dyDescent="0.25">
      <c r="CP244" s="15"/>
    </row>
    <row r="245" spans="94:94" x14ac:dyDescent="0.25">
      <c r="CP245" s="15"/>
    </row>
    <row r="246" spans="94:94" x14ac:dyDescent="0.25">
      <c r="CP246" s="15"/>
    </row>
    <row r="247" spans="94:94" x14ac:dyDescent="0.25">
      <c r="CP247" s="15"/>
    </row>
    <row r="248" spans="94:94" x14ac:dyDescent="0.25">
      <c r="CP248" s="15"/>
    </row>
    <row r="249" spans="94:94" x14ac:dyDescent="0.25">
      <c r="CP249" s="15"/>
    </row>
    <row r="250" spans="94:94" x14ac:dyDescent="0.25">
      <c r="CP250" s="15"/>
    </row>
    <row r="251" spans="94:94" x14ac:dyDescent="0.25">
      <c r="CP251" s="15"/>
    </row>
    <row r="252" spans="94:94" x14ac:dyDescent="0.25">
      <c r="CP252" s="15"/>
    </row>
    <row r="253" spans="94:94" x14ac:dyDescent="0.25">
      <c r="CP253" s="15"/>
    </row>
    <row r="254" spans="94:94" x14ac:dyDescent="0.25">
      <c r="CP254" s="15"/>
    </row>
    <row r="255" spans="94:94" x14ac:dyDescent="0.25">
      <c r="CP255" s="15"/>
    </row>
    <row r="256" spans="94:94" x14ac:dyDescent="0.25">
      <c r="CP256" s="15"/>
    </row>
    <row r="257" spans="94:94" x14ac:dyDescent="0.25">
      <c r="CP257" s="15"/>
    </row>
    <row r="258" spans="94:94" x14ac:dyDescent="0.25">
      <c r="CP258" s="15"/>
    </row>
    <row r="259" spans="94:94" x14ac:dyDescent="0.25">
      <c r="CP259" s="15"/>
    </row>
    <row r="260" spans="94:94" x14ac:dyDescent="0.25">
      <c r="CP260" s="15"/>
    </row>
    <row r="261" spans="94:94" x14ac:dyDescent="0.25">
      <c r="CP261" s="15"/>
    </row>
    <row r="262" spans="94:94" x14ac:dyDescent="0.25">
      <c r="CP262" s="15"/>
    </row>
    <row r="263" spans="94:94" x14ac:dyDescent="0.25">
      <c r="CP263" s="15"/>
    </row>
    <row r="264" spans="94:94" x14ac:dyDescent="0.25">
      <c r="CP264" s="15"/>
    </row>
    <row r="265" spans="94:94" x14ac:dyDescent="0.25">
      <c r="CP265" s="15"/>
    </row>
    <row r="266" spans="94:94" x14ac:dyDescent="0.25">
      <c r="CP266" s="15"/>
    </row>
    <row r="267" spans="94:94" x14ac:dyDescent="0.25">
      <c r="CP267" s="15"/>
    </row>
    <row r="268" spans="94:94" x14ac:dyDescent="0.25">
      <c r="CP268" s="15"/>
    </row>
    <row r="269" spans="94:94" x14ac:dyDescent="0.25">
      <c r="CP269" s="15"/>
    </row>
    <row r="270" spans="94:94" x14ac:dyDescent="0.25">
      <c r="CP270" s="15"/>
    </row>
    <row r="271" spans="94:94" x14ac:dyDescent="0.25">
      <c r="CP271" s="15"/>
    </row>
    <row r="272" spans="94:94" x14ac:dyDescent="0.25">
      <c r="CP272" s="15"/>
    </row>
    <row r="273" spans="94:94" x14ac:dyDescent="0.25">
      <c r="CP273" s="15"/>
    </row>
    <row r="274" spans="94:94" x14ac:dyDescent="0.25">
      <c r="CP274" s="15"/>
    </row>
    <row r="275" spans="94:94" x14ac:dyDescent="0.25">
      <c r="CP275" s="15"/>
    </row>
    <row r="276" spans="94:94" x14ac:dyDescent="0.25">
      <c r="CP276" s="15"/>
    </row>
    <row r="277" spans="94:94" x14ac:dyDescent="0.25">
      <c r="CP277" s="15"/>
    </row>
    <row r="278" spans="94:94" x14ac:dyDescent="0.25">
      <c r="CP278" s="15"/>
    </row>
    <row r="279" spans="94:94" x14ac:dyDescent="0.25">
      <c r="CP279" s="15"/>
    </row>
    <row r="280" spans="94:94" x14ac:dyDescent="0.25">
      <c r="CP280" s="15"/>
    </row>
    <row r="281" spans="94:94" x14ac:dyDescent="0.25">
      <c r="CP281" s="15"/>
    </row>
    <row r="282" spans="94:94" x14ac:dyDescent="0.25">
      <c r="CP282" s="15"/>
    </row>
    <row r="283" spans="94:94" x14ac:dyDescent="0.25">
      <c r="CP283" s="15"/>
    </row>
    <row r="284" spans="94:94" x14ac:dyDescent="0.25">
      <c r="CP284" s="15"/>
    </row>
    <row r="285" spans="94:94" x14ac:dyDescent="0.25">
      <c r="CP285" s="15"/>
    </row>
    <row r="286" spans="94:94" x14ac:dyDescent="0.25">
      <c r="CP286" s="15"/>
    </row>
    <row r="287" spans="94:94" x14ac:dyDescent="0.25">
      <c r="CP287" s="15"/>
    </row>
    <row r="288" spans="94:94" x14ac:dyDescent="0.25">
      <c r="CP288" s="15"/>
    </row>
    <row r="289" spans="94:94" x14ac:dyDescent="0.25">
      <c r="CP289" s="15"/>
    </row>
    <row r="290" spans="94:94" x14ac:dyDescent="0.25">
      <c r="CP290" s="15"/>
    </row>
    <row r="291" spans="94:94" x14ac:dyDescent="0.25">
      <c r="CP291" s="15"/>
    </row>
    <row r="292" spans="94:94" x14ac:dyDescent="0.25">
      <c r="CP292" s="15"/>
    </row>
    <row r="293" spans="94:94" x14ac:dyDescent="0.25">
      <c r="CP293" s="15"/>
    </row>
    <row r="294" spans="94:94" x14ac:dyDescent="0.25">
      <c r="CP294" s="15"/>
    </row>
    <row r="295" spans="94:94" x14ac:dyDescent="0.25">
      <c r="CP295" s="15"/>
    </row>
    <row r="296" spans="94:94" x14ac:dyDescent="0.25">
      <c r="CP296" s="15"/>
    </row>
    <row r="297" spans="94:94" x14ac:dyDescent="0.25">
      <c r="CP297" s="15"/>
    </row>
    <row r="298" spans="94:94" x14ac:dyDescent="0.25">
      <c r="CP298" s="15"/>
    </row>
    <row r="299" spans="94:94" x14ac:dyDescent="0.25">
      <c r="CP299" s="15"/>
    </row>
    <row r="300" spans="94:94" x14ac:dyDescent="0.25">
      <c r="CP300" s="15"/>
    </row>
    <row r="301" spans="94:94" x14ac:dyDescent="0.25">
      <c r="CP301" s="15"/>
    </row>
    <row r="302" spans="94:94" x14ac:dyDescent="0.25">
      <c r="CP302" s="15"/>
    </row>
  </sheetData>
  <mergeCells count="1">
    <mergeCell ref="CP1:CW1"/>
  </mergeCells>
  <phoneticPr fontId="11" type="noConversion"/>
  <conditionalFormatting sqref="L9 H7:I7 K7">
    <cfRule type="cellIs" dxfId="416" priority="34" stopIfTrue="1" operator="equal">
      <formula>1</formula>
    </cfRule>
  </conditionalFormatting>
  <conditionalFormatting sqref="F12">
    <cfRule type="cellIs" dxfId="415" priority="26" stopIfTrue="1" operator="equal">
      <formula>1</formula>
    </cfRule>
  </conditionalFormatting>
  <conditionalFormatting sqref="D6:E6">
    <cfRule type="cellIs" dxfId="414" priority="32" stopIfTrue="1" operator="equal">
      <formula>1</formula>
    </cfRule>
  </conditionalFormatting>
  <conditionalFormatting sqref="D5">
    <cfRule type="cellIs" dxfId="413" priority="31" stopIfTrue="1" operator="equal">
      <formula>1</formula>
    </cfRule>
  </conditionalFormatting>
  <conditionalFormatting sqref="D3">
    <cfRule type="cellIs" dxfId="412" priority="30" stopIfTrue="1" operator="equal">
      <formula>1</formula>
    </cfRule>
  </conditionalFormatting>
  <conditionalFormatting sqref="D9">
    <cfRule type="cellIs" dxfId="411" priority="29" stopIfTrue="1" operator="equal">
      <formula>1</formula>
    </cfRule>
  </conditionalFormatting>
  <conditionalFormatting sqref="D12">
    <cfRule type="cellIs" dxfId="410" priority="28" stopIfTrue="1" operator="equal">
      <formula>1</formula>
    </cfRule>
  </conditionalFormatting>
  <conditionalFormatting sqref="F10">
    <cfRule type="cellIs" dxfId="409" priority="27" stopIfTrue="1" operator="equal">
      <formula>1</formula>
    </cfRule>
  </conditionalFormatting>
  <conditionalFormatting sqref="W2">
    <cfRule type="cellIs" dxfId="408" priority="24" stopIfTrue="1" operator="lessThan">
      <formula>0</formula>
    </cfRule>
  </conditionalFormatting>
  <conditionalFormatting sqref="D11">
    <cfRule type="cellIs" dxfId="407" priority="19" stopIfTrue="1" operator="equal">
      <formula>1</formula>
    </cfRule>
  </conditionalFormatting>
  <conditionalFormatting sqref="H11">
    <cfRule type="cellIs" dxfId="406" priority="20" stopIfTrue="1" operator="equal">
      <formula>1</formula>
    </cfRule>
  </conditionalFormatting>
  <conditionalFormatting sqref="O5">
    <cfRule type="cellIs" dxfId="405" priority="14" stopIfTrue="1" operator="equal">
      <formula>1</formula>
    </cfRule>
  </conditionalFormatting>
  <conditionalFormatting sqref="N5">
    <cfRule type="cellIs" dxfId="404" priority="15" stopIfTrue="1" operator="equal">
      <formula>1</formula>
    </cfRule>
  </conditionalFormatting>
  <conditionalFormatting sqref="W3:W80">
    <cfRule type="cellIs" dxfId="403" priority="122" stopIfTrue="1" operator="equal">
      <formula>#REF!</formula>
    </cfRule>
  </conditionalFormatting>
  <conditionalFormatting sqref="G13">
    <cfRule type="cellIs" dxfId="402" priority="5" stopIfTrue="1" operator="equal">
      <formula>1</formula>
    </cfRule>
  </conditionalFormatting>
  <conditionalFormatting sqref="J13">
    <cfRule type="cellIs" dxfId="401" priority="4" stopIfTrue="1" operator="equal">
      <formula>1</formula>
    </cfRule>
  </conditionalFormatting>
  <conditionalFormatting sqref="D13">
    <cfRule type="cellIs" dxfId="400" priority="3" stopIfTrue="1" operator="equal">
      <formula>1</formula>
    </cfRule>
  </conditionalFormatting>
  <conditionalFormatting sqref="M14">
    <cfRule type="cellIs" dxfId="399" priority="2" stopIfTrue="1" operator="equal">
      <formula>1</formula>
    </cfRule>
  </conditionalFormatting>
  <conditionalFormatting sqref="G14">
    <cfRule type="cellIs" dxfId="398" priority="1" stopIfTrue="1" operator="equal">
      <formula>1</formula>
    </cfRule>
  </conditionalFormatting>
  <dataValidations disablePrompts="1" count="1">
    <dataValidation type="whole" allowBlank="1" showInputMessage="1" showErrorMessage="1" error="You may only purchase each equipment once_x000a_Insert &quot;1&quot; to purchase the equipment" sqref="D3 D9 F10 F12 L9 H11 N5:O5 H7:I7 K7 D6:E6 D5 G13:G14 J13 D11:D13 M14">
      <formula1>0</formula1>
      <formula2>1</formula2>
    </dataValidation>
  </dataValidations>
  <hyperlinks>
    <hyperlink ref="A2" location="INDEX!A1" display="INDEX"/>
  </hyperlinks>
  <pageMargins left="0.7" right="0.7" top="0.75" bottom="0.75" header="0.3" footer="0.3"/>
  <ignoredErrors>
    <ignoredError sqref="P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302"/>
  <sheetViews>
    <sheetView workbookViewId="0"/>
  </sheetViews>
  <sheetFormatPr defaultColWidth="9.140625" defaultRowHeight="15" x14ac:dyDescent="0.25"/>
  <cols>
    <col min="1" max="1" width="9.140625" style="104" customWidth="1"/>
    <col min="2" max="2" width="21.28515625" style="16" bestFit="1" customWidth="1"/>
    <col min="3" max="3" width="5.7109375" style="104" customWidth="1"/>
    <col min="4" max="12" width="2.85546875" style="104" customWidth="1"/>
    <col min="13" max="13" width="6.5703125" style="104" customWidth="1"/>
    <col min="14" max="14" width="6.7109375" style="104" customWidth="1"/>
    <col min="15" max="18" width="9.140625" hidden="1" customWidth="1"/>
    <col min="19" max="19" width="9.140625" style="104" hidden="1" customWidth="1"/>
    <col min="20" max="20" width="9.140625" style="104" customWidth="1"/>
    <col min="21" max="21" width="9.140625" style="84" customWidth="1"/>
    <col min="22" max="22" width="9.140625" style="104" customWidth="1"/>
    <col min="23" max="23" width="10.85546875" style="104" customWidth="1"/>
    <col min="24" max="25" width="10.5703125" style="104" bestFit="1" customWidth="1"/>
    <col min="26" max="26" width="11.42578125" style="104" bestFit="1" customWidth="1"/>
    <col min="27" max="27" width="37.140625" style="16" bestFit="1" customWidth="1"/>
    <col min="28" max="28" width="9" style="104" customWidth="1"/>
    <col min="29" max="76" width="2.7109375" style="104" customWidth="1"/>
    <col min="77" max="78" width="9" style="104" customWidth="1"/>
    <col min="79" max="79" width="34.5703125" style="104" bestFit="1" customWidth="1"/>
    <col min="80" max="89" width="3.7109375" style="104" bestFit="1" customWidth="1"/>
    <col min="90" max="90" width="3.7109375" style="104" customWidth="1"/>
    <col min="91" max="91" width="24.85546875" style="104" customWidth="1"/>
    <col min="92" max="96" width="3.7109375" style="104" bestFit="1" customWidth="1"/>
    <col min="97" max="97" width="20.7109375" style="104" bestFit="1" customWidth="1"/>
    <col min="98" max="99" width="11" style="104" bestFit="1" customWidth="1"/>
    <col min="100" max="100" width="11.5703125" style="16" customWidth="1"/>
    <col min="101" max="101" width="37.42578125" style="104" customWidth="1"/>
    <col min="102" max="255" width="9.140625" style="104" customWidth="1"/>
    <col min="256" max="16384" width="9.140625" style="104"/>
  </cols>
  <sheetData>
    <row r="1" spans="1:107" x14ac:dyDescent="0.25">
      <c r="T1" s="36" t="s">
        <v>487</v>
      </c>
      <c r="U1" s="36" t="s">
        <v>64</v>
      </c>
      <c r="W1" s="36"/>
      <c r="Y1" s="36" t="s">
        <v>486</v>
      </c>
      <c r="Z1" s="36" t="s">
        <v>485</v>
      </c>
      <c r="CB1" s="226"/>
      <c r="CC1" s="226"/>
      <c r="CD1" s="226"/>
      <c r="CE1" s="226"/>
      <c r="CF1" s="226"/>
      <c r="CG1" s="226" t="s">
        <v>279</v>
      </c>
      <c r="CH1" s="226"/>
      <c r="CI1" s="226"/>
      <c r="CJ1" s="226"/>
      <c r="CK1" s="226"/>
      <c r="CV1" s="226" t="s">
        <v>279</v>
      </c>
      <c r="CW1" s="226"/>
      <c r="CX1" s="226"/>
      <c r="CY1" s="226"/>
      <c r="CZ1" s="226"/>
      <c r="DA1" s="226"/>
      <c r="DB1" s="226"/>
      <c r="DC1" s="226"/>
    </row>
    <row r="2" spans="1:107" s="14" customFormat="1" ht="84" x14ac:dyDescent="0.25">
      <c r="A2" s="161" t="s">
        <v>2630</v>
      </c>
      <c r="B2" s="85"/>
      <c r="D2" s="103" t="s">
        <v>32</v>
      </c>
      <c r="E2" s="103" t="s">
        <v>39</v>
      </c>
      <c r="F2" s="103" t="s">
        <v>239</v>
      </c>
      <c r="G2" s="103" t="s">
        <v>204</v>
      </c>
      <c r="H2" s="103" t="s">
        <v>1821</v>
      </c>
      <c r="I2" s="103" t="s">
        <v>1822</v>
      </c>
      <c r="J2" s="103"/>
      <c r="K2" s="103"/>
      <c r="L2" s="103"/>
      <c r="M2" s="14" t="s">
        <v>64</v>
      </c>
      <c r="N2" s="103" t="s">
        <v>258</v>
      </c>
      <c r="T2" s="37">
        <f>SUM(N3:N17)</f>
        <v>0</v>
      </c>
      <c r="U2" s="37">
        <f>SUM(M3:M17)</f>
        <v>0</v>
      </c>
      <c r="W2" s="37"/>
      <c r="Y2" s="37">
        <f>GoodUnits</f>
        <v>0</v>
      </c>
      <c r="Z2" s="37">
        <f>GoodPoints</f>
        <v>0</v>
      </c>
      <c r="AA2" s="85"/>
      <c r="AC2" s="103"/>
      <c r="AD2" s="103"/>
      <c r="AE2" s="103"/>
      <c r="AF2" s="103"/>
      <c r="AG2" s="103"/>
      <c r="AH2" s="103"/>
      <c r="AI2" s="103"/>
      <c r="AJ2" s="103"/>
      <c r="CB2" s="103" t="s">
        <v>258</v>
      </c>
      <c r="CC2" s="103" t="s">
        <v>259</v>
      </c>
      <c r="CD2" s="103" t="s">
        <v>260</v>
      </c>
      <c r="CE2" s="103" t="s">
        <v>261</v>
      </c>
      <c r="CF2" s="103" t="s">
        <v>262</v>
      </c>
      <c r="CG2" s="103" t="s">
        <v>258</v>
      </c>
      <c r="CH2" s="103" t="s">
        <v>259</v>
      </c>
      <c r="CI2" s="103" t="s">
        <v>260</v>
      </c>
      <c r="CJ2" s="103" t="s">
        <v>261</v>
      </c>
      <c r="CK2" s="103" t="s">
        <v>262</v>
      </c>
      <c r="CL2" s="103"/>
      <c r="CM2" s="103"/>
      <c r="CN2" s="103" t="s">
        <v>258</v>
      </c>
      <c r="CO2" s="103" t="s">
        <v>259</v>
      </c>
      <c r="CP2" s="103" t="s">
        <v>260</v>
      </c>
      <c r="CQ2" s="103" t="s">
        <v>261</v>
      </c>
      <c r="CR2" s="103" t="s">
        <v>262</v>
      </c>
      <c r="CV2" s="85"/>
      <c r="CY2" s="14" t="s">
        <v>280</v>
      </c>
    </row>
    <row r="3" spans="1:107" x14ac:dyDescent="0.25">
      <c r="B3" s="16" t="s">
        <v>1779</v>
      </c>
      <c r="C3" s="104">
        <v>100</v>
      </c>
      <c r="D3" s="19"/>
      <c r="E3" s="21"/>
      <c r="F3" s="19"/>
      <c r="G3" s="21"/>
      <c r="H3" s="21"/>
      <c r="I3" s="21"/>
      <c r="J3" s="19"/>
      <c r="K3" s="19"/>
      <c r="L3" s="19"/>
      <c r="M3" s="104">
        <f>N3*(C3+5*(G3+E3+H3)+10*I3)</f>
        <v>0</v>
      </c>
      <c r="N3" s="28"/>
      <c r="S3" s="24"/>
      <c r="T3" s="5"/>
      <c r="U3" s="13"/>
      <c r="V3" s="5"/>
      <c r="W3" s="5" t="str">
        <f t="shared" ref="W3:W66" ca="1" si="0">T(LOOKUP(CZ3,$CY$3:$CY$302,$CW$3:$CW$302))</f>
        <v/>
      </c>
      <c r="X3" s="5"/>
      <c r="Y3" s="5"/>
      <c r="Z3" s="5"/>
      <c r="CA3" s="38" t="str">
        <f>IF(M3=0,"-",CONCATENATE(B3,IF(SUM(D3:K3)=0,""," with "),IF(D3=1,D$2,""),IF(D3=1,"; ",""),IF(E3=1,E$2,""),IF(E3=1,"; ",""),IF(F3=1,F$2,""),IF(F3=1,"; ",""),IF(G3=1,G$2,""),IF(G3=1,"; ",""),IF(H3=1,H$2,""),IF(H3=1,"; ",""),IF(I3=1,I$2,""),IF(I3=1,"; ",""),IF(J3=1,J$2,""),IF(J3=1,"; ",""),IF(K3=1,K$2,""),IF(K3=1,"; ",""),IF(L3=1,L$2,""),IF(L3=1,"; ","")))</f>
        <v>-</v>
      </c>
      <c r="CB3" s="38" t="str">
        <f>IF(N3=0,"",N3)</f>
        <v/>
      </c>
      <c r="CC3" s="38"/>
      <c r="CD3" s="38"/>
      <c r="CE3" s="38"/>
      <c r="CF3" s="38"/>
      <c r="CG3" s="104">
        <v>1</v>
      </c>
      <c r="CH3" s="104">
        <v>1</v>
      </c>
      <c r="CI3" s="104">
        <v>1</v>
      </c>
      <c r="CJ3" s="104">
        <v>1</v>
      </c>
      <c r="CK3" s="104">
        <v>1</v>
      </c>
      <c r="CM3" s="104" t="str">
        <f t="shared" ref="CM3:CM17" si="1">B3</f>
        <v>Thorin Oakenshield</v>
      </c>
      <c r="CN3" s="48">
        <f t="shared" ref="CN3:CN17" si="2">N3</f>
        <v>0</v>
      </c>
      <c r="CO3" s="48"/>
      <c r="CP3" s="48"/>
      <c r="CQ3" s="48"/>
      <c r="CR3" s="48"/>
      <c r="CV3" s="104"/>
      <c r="CW3" s="32" t="str">
        <f ca="1">IF(CW4="","",CONCATENATE("Warband ",CU4," ",DB3))</f>
        <v/>
      </c>
      <c r="CY3" s="104">
        <v>1</v>
      </c>
      <c r="CZ3" s="104">
        <v>1</v>
      </c>
      <c r="DB3" s="49" t="str">
        <f>CN22</f>
        <v/>
      </c>
    </row>
    <row r="4" spans="1:107" x14ac:dyDescent="0.25">
      <c r="B4" s="16" t="s">
        <v>1780</v>
      </c>
      <c r="C4" s="104">
        <v>95</v>
      </c>
      <c r="D4" s="20"/>
      <c r="E4" s="21"/>
      <c r="F4" s="20"/>
      <c r="G4" s="20"/>
      <c r="H4" s="20"/>
      <c r="I4" s="20"/>
      <c r="J4" s="20"/>
      <c r="K4" s="20"/>
      <c r="L4" s="20"/>
      <c r="M4" s="104">
        <f t="shared" ref="M4:M15" si="3">N4*(C4+5*E4)</f>
        <v>0</v>
      </c>
      <c r="N4" s="28"/>
      <c r="S4" s="24"/>
      <c r="T4" s="5"/>
      <c r="U4" s="13"/>
      <c r="V4" s="5"/>
      <c r="W4" s="5" t="str">
        <f t="shared" ca="1" si="0"/>
        <v/>
      </c>
      <c r="X4" s="5"/>
      <c r="Y4" s="5"/>
      <c r="Z4" s="5"/>
      <c r="CA4" s="38" t="str">
        <f t="shared" ref="CA4:CA17" si="4">IF(M4=0,"-",CONCATENATE(B4,IF(SUM(D4:K4)=0,""," with "),IF(D4=1,D$2,""),IF(D4=1,"; ",""),IF(E4=1,E$2,""),IF(E4=1,"; ",""),IF(F4=1,F$2,""),IF(F4=1,"; ",""),IF(G4=1,G$2,""),IF(G4=1,"; ",""),IF(H4=1,H$2,""),IF(H4=1,"; ",""),IF(I4=1,I$2,""),IF(I4=1,"; ",""),IF(J4=1,J$2,""),IF(J4=1,"; ",""),IF(K4=1,K$2,""),IF(K4=1,"; ",""),IF(L4=1,L$2,""),IF(L4=1,"; ","")))</f>
        <v>-</v>
      </c>
      <c r="CB4" s="38" t="str">
        <f t="shared" ref="CB4:CB18" si="5">IF(N4=0,"",N4)</f>
        <v/>
      </c>
      <c r="CC4" s="38"/>
      <c r="CD4" s="38"/>
      <c r="CE4" s="38"/>
      <c r="CF4" s="38"/>
      <c r="CG4" s="104">
        <f t="shared" ref="CG4:CK18" si="6">IF(CB3="",CG3,CG3+1)</f>
        <v>1</v>
      </c>
      <c r="CH4" s="104">
        <f t="shared" si="6"/>
        <v>1</v>
      </c>
      <c r="CI4" s="104">
        <f t="shared" si="6"/>
        <v>1</v>
      </c>
      <c r="CJ4" s="104">
        <f t="shared" si="6"/>
        <v>1</v>
      </c>
      <c r="CK4" s="104">
        <f t="shared" si="6"/>
        <v>1</v>
      </c>
      <c r="CM4" s="104" t="str">
        <f t="shared" si="1"/>
        <v>Dwalin</v>
      </c>
      <c r="CN4" s="48">
        <f t="shared" si="2"/>
        <v>0</v>
      </c>
      <c r="CO4" s="48"/>
      <c r="CP4" s="48"/>
      <c r="CQ4" s="48"/>
      <c r="CR4" s="48"/>
      <c r="CU4" s="104">
        <v>1</v>
      </c>
      <c r="CV4" s="104">
        <v>1</v>
      </c>
      <c r="CW4" s="32" t="str">
        <f t="shared" ref="CW4:CW15" ca="1" si="7">T(LOOKUP(CV4,CG$3:CG$80,$CA$3:$CA$78))</f>
        <v/>
      </c>
      <c r="CY4" s="104">
        <f ca="1">IF(OR(CW3="",CW3=" "),CY3,CY3+1)</f>
        <v>1</v>
      </c>
      <c r="CZ4" s="104">
        <v>2</v>
      </c>
    </row>
    <row r="5" spans="1:107" x14ac:dyDescent="0.25">
      <c r="B5" s="16" t="s">
        <v>1781</v>
      </c>
      <c r="C5" s="104">
        <v>45</v>
      </c>
      <c r="D5" s="19"/>
      <c r="E5" s="21"/>
      <c r="F5" s="19"/>
      <c r="G5" s="19"/>
      <c r="H5" s="19"/>
      <c r="I5" s="19"/>
      <c r="J5" s="19"/>
      <c r="K5" s="19"/>
      <c r="L5" s="19"/>
      <c r="M5" s="104">
        <f t="shared" si="3"/>
        <v>0</v>
      </c>
      <c r="N5" s="28"/>
      <c r="S5" s="24"/>
      <c r="T5" s="5"/>
      <c r="U5" s="13"/>
      <c r="V5" s="5"/>
      <c r="W5" s="5" t="str">
        <f t="shared" ca="1" si="0"/>
        <v/>
      </c>
      <c r="X5" s="5"/>
      <c r="Y5" s="5"/>
      <c r="Z5" s="5"/>
      <c r="CA5" s="38" t="str">
        <f t="shared" si="4"/>
        <v>-</v>
      </c>
      <c r="CB5" s="38" t="str">
        <f t="shared" si="5"/>
        <v/>
      </c>
      <c r="CC5" s="38"/>
      <c r="CD5" s="38"/>
      <c r="CE5" s="38"/>
      <c r="CF5" s="38"/>
      <c r="CG5" s="104">
        <f t="shared" si="6"/>
        <v>1</v>
      </c>
      <c r="CH5" s="104">
        <f t="shared" si="6"/>
        <v>1</v>
      </c>
      <c r="CI5" s="104">
        <f t="shared" si="6"/>
        <v>1</v>
      </c>
      <c r="CJ5" s="104">
        <f t="shared" si="6"/>
        <v>1</v>
      </c>
      <c r="CK5" s="104">
        <f t="shared" si="6"/>
        <v>1</v>
      </c>
      <c r="CM5" s="104" t="str">
        <f t="shared" si="1"/>
        <v>Balin</v>
      </c>
      <c r="CN5" s="48">
        <f t="shared" si="2"/>
        <v>0</v>
      </c>
      <c r="CO5" s="48"/>
      <c r="CP5" s="48"/>
      <c r="CQ5" s="48"/>
      <c r="CR5" s="48"/>
      <c r="CV5" s="104">
        <v>2</v>
      </c>
      <c r="CW5" s="32" t="str">
        <f t="shared" ca="1" si="7"/>
        <v/>
      </c>
      <c r="CY5" s="104">
        <f t="shared" ref="CY5:CY68" ca="1" si="8">IF(OR(CW4="",CW4=" "),CY4,CY4+1)</f>
        <v>1</v>
      </c>
      <c r="CZ5" s="104">
        <v>3</v>
      </c>
    </row>
    <row r="6" spans="1:107" x14ac:dyDescent="0.25">
      <c r="B6" s="16" t="s">
        <v>1782</v>
      </c>
      <c r="C6" s="104">
        <v>50</v>
      </c>
      <c r="D6" s="20"/>
      <c r="E6" s="21"/>
      <c r="F6" s="20"/>
      <c r="G6" s="20"/>
      <c r="H6" s="20"/>
      <c r="I6" s="20"/>
      <c r="J6" s="20"/>
      <c r="K6" s="20"/>
      <c r="L6" s="20"/>
      <c r="M6" s="104">
        <f t="shared" si="3"/>
        <v>0</v>
      </c>
      <c r="N6" s="28"/>
      <c r="S6" s="24"/>
      <c r="T6" s="5"/>
      <c r="U6" s="13"/>
      <c r="V6" s="5"/>
      <c r="W6" s="5" t="str">
        <f t="shared" ca="1" si="0"/>
        <v/>
      </c>
      <c r="X6" s="5"/>
      <c r="Y6" s="5"/>
      <c r="Z6" s="5"/>
      <c r="CA6" s="38" t="str">
        <f t="shared" si="4"/>
        <v>-</v>
      </c>
      <c r="CB6" s="38" t="str">
        <f t="shared" si="5"/>
        <v/>
      </c>
      <c r="CC6" s="38"/>
      <c r="CD6" s="38"/>
      <c r="CE6" s="38"/>
      <c r="CF6" s="38"/>
      <c r="CG6" s="104">
        <f t="shared" si="6"/>
        <v>1</v>
      </c>
      <c r="CH6" s="104">
        <f t="shared" si="6"/>
        <v>1</v>
      </c>
      <c r="CI6" s="104">
        <f t="shared" si="6"/>
        <v>1</v>
      </c>
      <c r="CJ6" s="104">
        <f t="shared" si="6"/>
        <v>1</v>
      </c>
      <c r="CK6" s="104">
        <f t="shared" si="6"/>
        <v>1</v>
      </c>
      <c r="CM6" s="104" t="str">
        <f t="shared" si="1"/>
        <v>Bifur</v>
      </c>
      <c r="CN6" s="48">
        <f t="shared" si="2"/>
        <v>0</v>
      </c>
      <c r="CO6" s="48"/>
      <c r="CP6" s="48"/>
      <c r="CQ6" s="48"/>
      <c r="CR6" s="48"/>
      <c r="CV6" s="104">
        <v>3</v>
      </c>
      <c r="CW6" s="32" t="str">
        <f t="shared" ca="1" si="7"/>
        <v/>
      </c>
      <c r="CY6" s="104">
        <f t="shared" ca="1" si="8"/>
        <v>1</v>
      </c>
      <c r="CZ6" s="104">
        <v>4</v>
      </c>
    </row>
    <row r="7" spans="1:107" x14ac:dyDescent="0.25">
      <c r="B7" s="51" t="s">
        <v>1783</v>
      </c>
      <c r="C7" s="104">
        <v>50</v>
      </c>
      <c r="D7" s="19"/>
      <c r="E7" s="21"/>
      <c r="F7" s="19"/>
      <c r="G7" s="19"/>
      <c r="H7" s="19"/>
      <c r="I7" s="19"/>
      <c r="J7" s="19"/>
      <c r="K7" s="19"/>
      <c r="L7" s="19"/>
      <c r="M7" s="104">
        <f t="shared" si="3"/>
        <v>0</v>
      </c>
      <c r="N7" s="28"/>
      <c r="S7" s="24"/>
      <c r="T7" s="5"/>
      <c r="U7" s="13"/>
      <c r="V7" s="5"/>
      <c r="W7" s="5" t="str">
        <f t="shared" ca="1" si="0"/>
        <v/>
      </c>
      <c r="X7" s="5"/>
      <c r="Y7" s="5"/>
      <c r="Z7" s="5"/>
      <c r="CA7" s="38" t="str">
        <f t="shared" si="4"/>
        <v>-</v>
      </c>
      <c r="CB7" s="38" t="str">
        <f t="shared" si="5"/>
        <v/>
      </c>
      <c r="CC7" s="38"/>
      <c r="CD7" s="38"/>
      <c r="CE7" s="38"/>
      <c r="CF7" s="38"/>
      <c r="CG7" s="104">
        <f t="shared" si="6"/>
        <v>1</v>
      </c>
      <c r="CH7" s="104">
        <f t="shared" si="6"/>
        <v>1</v>
      </c>
      <c r="CI7" s="104">
        <f t="shared" si="6"/>
        <v>1</v>
      </c>
      <c r="CJ7" s="104">
        <f t="shared" si="6"/>
        <v>1</v>
      </c>
      <c r="CK7" s="104">
        <f t="shared" si="6"/>
        <v>1</v>
      </c>
      <c r="CM7" s="104" t="str">
        <f t="shared" si="1"/>
        <v>Bofur</v>
      </c>
      <c r="CN7" s="48">
        <f t="shared" si="2"/>
        <v>0</v>
      </c>
      <c r="CO7" s="48"/>
      <c r="CP7" s="48"/>
      <c r="CQ7" s="48"/>
      <c r="CR7" s="48"/>
      <c r="CV7" s="104">
        <v>4</v>
      </c>
      <c r="CW7" s="32" t="str">
        <f t="shared" ca="1" si="7"/>
        <v/>
      </c>
      <c r="CY7" s="104">
        <f t="shared" ca="1" si="8"/>
        <v>1</v>
      </c>
      <c r="CZ7" s="104">
        <v>5</v>
      </c>
    </row>
    <row r="8" spans="1:107" x14ac:dyDescent="0.25">
      <c r="B8" s="16" t="s">
        <v>1784</v>
      </c>
      <c r="C8" s="104">
        <v>45</v>
      </c>
      <c r="D8" s="20"/>
      <c r="E8" s="21"/>
      <c r="F8" s="20"/>
      <c r="G8" s="20"/>
      <c r="H8" s="20"/>
      <c r="I8" s="20"/>
      <c r="J8" s="20"/>
      <c r="K8" s="20"/>
      <c r="L8" s="20"/>
      <c r="M8" s="104">
        <f t="shared" si="3"/>
        <v>0</v>
      </c>
      <c r="N8" s="28"/>
      <c r="S8" s="24"/>
      <c r="T8" s="5"/>
      <c r="U8" s="13"/>
      <c r="V8" s="5"/>
      <c r="W8" s="5" t="str">
        <f t="shared" ca="1" si="0"/>
        <v/>
      </c>
      <c r="X8" s="5"/>
      <c r="Y8" s="5"/>
      <c r="Z8" s="5"/>
      <c r="CA8" s="38" t="str">
        <f t="shared" si="4"/>
        <v>-</v>
      </c>
      <c r="CB8" s="38" t="str">
        <f t="shared" si="5"/>
        <v/>
      </c>
      <c r="CC8" s="38"/>
      <c r="CD8" s="38"/>
      <c r="CE8" s="38"/>
      <c r="CF8" s="38"/>
      <c r="CG8" s="104">
        <f t="shared" si="6"/>
        <v>1</v>
      </c>
      <c r="CH8" s="104">
        <f t="shared" si="6"/>
        <v>1</v>
      </c>
      <c r="CI8" s="104">
        <f t="shared" si="6"/>
        <v>1</v>
      </c>
      <c r="CJ8" s="104">
        <f t="shared" si="6"/>
        <v>1</v>
      </c>
      <c r="CK8" s="104">
        <f t="shared" si="6"/>
        <v>1</v>
      </c>
      <c r="CM8" s="104" t="str">
        <f t="shared" si="1"/>
        <v>Bombur</v>
      </c>
      <c r="CN8" s="48">
        <f t="shared" si="2"/>
        <v>0</v>
      </c>
      <c r="CO8" s="48"/>
      <c r="CP8" s="48"/>
      <c r="CQ8" s="48"/>
      <c r="CR8" s="48"/>
      <c r="CV8" s="104">
        <v>5</v>
      </c>
      <c r="CW8" s="32" t="str">
        <f t="shared" ca="1" si="7"/>
        <v/>
      </c>
      <c r="CY8" s="104">
        <f t="shared" ca="1" si="8"/>
        <v>1</v>
      </c>
      <c r="CZ8" s="104">
        <v>6</v>
      </c>
    </row>
    <row r="9" spans="1:107" x14ac:dyDescent="0.25">
      <c r="B9" s="16" t="s">
        <v>1785</v>
      </c>
      <c r="C9" s="104">
        <v>40</v>
      </c>
      <c r="D9" s="19"/>
      <c r="E9" s="21"/>
      <c r="F9" s="19"/>
      <c r="G9" s="19"/>
      <c r="H9" s="19"/>
      <c r="I9" s="19"/>
      <c r="J9" s="19"/>
      <c r="K9" s="19"/>
      <c r="L9" s="19"/>
      <c r="M9" s="104">
        <f t="shared" si="3"/>
        <v>0</v>
      </c>
      <c r="N9" s="28"/>
      <c r="T9" s="5"/>
      <c r="U9" s="13"/>
      <c r="V9" s="5"/>
      <c r="W9" s="5" t="str">
        <f t="shared" ca="1" si="0"/>
        <v/>
      </c>
      <c r="X9" s="5"/>
      <c r="Y9" s="5"/>
      <c r="Z9" s="5"/>
      <c r="CA9" s="38" t="str">
        <f t="shared" si="4"/>
        <v>-</v>
      </c>
      <c r="CB9" s="38" t="str">
        <f t="shared" si="5"/>
        <v/>
      </c>
      <c r="CC9" s="38"/>
      <c r="CD9" s="38"/>
      <c r="CE9" s="38"/>
      <c r="CF9" s="38"/>
      <c r="CG9" s="104">
        <f t="shared" si="6"/>
        <v>1</v>
      </c>
      <c r="CH9" s="104">
        <f t="shared" si="6"/>
        <v>1</v>
      </c>
      <c r="CI9" s="104">
        <f t="shared" si="6"/>
        <v>1</v>
      </c>
      <c r="CJ9" s="104">
        <f t="shared" si="6"/>
        <v>1</v>
      </c>
      <c r="CK9" s="104">
        <f t="shared" si="6"/>
        <v>1</v>
      </c>
      <c r="CM9" s="104" t="str">
        <f t="shared" si="1"/>
        <v>Ori</v>
      </c>
      <c r="CN9" s="48">
        <f t="shared" si="2"/>
        <v>0</v>
      </c>
      <c r="CO9" s="48"/>
      <c r="CP9" s="48"/>
      <c r="CQ9" s="48"/>
      <c r="CR9" s="48"/>
      <c r="CV9" s="104">
        <v>6</v>
      </c>
      <c r="CW9" s="32" t="str">
        <f t="shared" ca="1" si="7"/>
        <v/>
      </c>
      <c r="CY9" s="104">
        <f t="shared" ca="1" si="8"/>
        <v>1</v>
      </c>
      <c r="CZ9" s="104">
        <v>7</v>
      </c>
    </row>
    <row r="10" spans="1:107" x14ac:dyDescent="0.25">
      <c r="B10" s="16" t="s">
        <v>1786</v>
      </c>
      <c r="C10" s="104">
        <v>60</v>
      </c>
      <c r="D10" s="20"/>
      <c r="E10" s="21"/>
      <c r="F10" s="20"/>
      <c r="G10" s="20"/>
      <c r="H10" s="20"/>
      <c r="I10" s="20"/>
      <c r="J10" s="20"/>
      <c r="K10" s="20"/>
      <c r="L10" s="20"/>
      <c r="M10" s="104">
        <f t="shared" si="3"/>
        <v>0</v>
      </c>
      <c r="N10" s="28"/>
      <c r="T10" s="5"/>
      <c r="U10" s="13"/>
      <c r="V10" s="5"/>
      <c r="W10" s="5" t="str">
        <f t="shared" ca="1" si="0"/>
        <v/>
      </c>
      <c r="X10" s="5"/>
      <c r="Y10" s="5"/>
      <c r="Z10" s="5"/>
      <c r="CA10" s="38" t="str">
        <f t="shared" si="4"/>
        <v>-</v>
      </c>
      <c r="CB10" s="38" t="str">
        <f t="shared" si="5"/>
        <v/>
      </c>
      <c r="CC10" s="38"/>
      <c r="CD10" s="38"/>
      <c r="CE10" s="38"/>
      <c r="CF10" s="38"/>
      <c r="CG10" s="104">
        <f t="shared" si="6"/>
        <v>1</v>
      </c>
      <c r="CH10" s="104">
        <f t="shared" si="6"/>
        <v>1</v>
      </c>
      <c r="CI10" s="104">
        <f t="shared" si="6"/>
        <v>1</v>
      </c>
      <c r="CJ10" s="104">
        <f t="shared" si="6"/>
        <v>1</v>
      </c>
      <c r="CK10" s="104">
        <f t="shared" si="6"/>
        <v>1</v>
      </c>
      <c r="CM10" s="104" t="str">
        <f t="shared" si="1"/>
        <v>Nori</v>
      </c>
      <c r="CN10" s="48">
        <f t="shared" si="2"/>
        <v>0</v>
      </c>
      <c r="CO10" s="48"/>
      <c r="CP10" s="48"/>
      <c r="CQ10" s="48"/>
      <c r="CR10" s="48"/>
      <c r="CV10" s="104">
        <v>7</v>
      </c>
      <c r="CW10" s="32" t="str">
        <f t="shared" ca="1" si="7"/>
        <v/>
      </c>
      <c r="CY10" s="104">
        <f t="shared" ca="1" si="8"/>
        <v>1</v>
      </c>
      <c r="CZ10" s="104">
        <v>8</v>
      </c>
    </row>
    <row r="11" spans="1:107" x14ac:dyDescent="0.25">
      <c r="B11" s="16" t="s">
        <v>1787</v>
      </c>
      <c r="C11" s="104">
        <v>55</v>
      </c>
      <c r="D11" s="19"/>
      <c r="E11" s="21"/>
      <c r="F11" s="19"/>
      <c r="G11" s="19"/>
      <c r="H11" s="19"/>
      <c r="I11" s="19"/>
      <c r="J11" s="19"/>
      <c r="K11" s="19"/>
      <c r="L11" s="19"/>
      <c r="M11" s="104">
        <f t="shared" si="3"/>
        <v>0</v>
      </c>
      <c r="N11" s="28"/>
      <c r="T11" s="5"/>
      <c r="U11" s="13"/>
      <c r="V11" s="5"/>
      <c r="W11" s="5" t="str">
        <f t="shared" ca="1" si="0"/>
        <v/>
      </c>
      <c r="X11" s="5"/>
      <c r="Y11" s="5"/>
      <c r="Z11" s="5"/>
      <c r="CA11" s="38" t="str">
        <f t="shared" si="4"/>
        <v>-</v>
      </c>
      <c r="CB11" s="38" t="str">
        <f t="shared" si="5"/>
        <v/>
      </c>
      <c r="CC11" s="38"/>
      <c r="CD11" s="38"/>
      <c r="CE11" s="38"/>
      <c r="CF11" s="38"/>
      <c r="CG11" s="104">
        <f t="shared" si="6"/>
        <v>1</v>
      </c>
      <c r="CH11" s="104">
        <f t="shared" si="6"/>
        <v>1</v>
      </c>
      <c r="CI11" s="104">
        <f t="shared" si="6"/>
        <v>1</v>
      </c>
      <c r="CJ11" s="104">
        <f t="shared" si="6"/>
        <v>1</v>
      </c>
      <c r="CK11" s="104">
        <f t="shared" si="6"/>
        <v>1</v>
      </c>
      <c r="CM11" s="104" t="str">
        <f t="shared" si="1"/>
        <v>Dori</v>
      </c>
      <c r="CN11" s="48">
        <f t="shared" si="2"/>
        <v>0</v>
      </c>
      <c r="CO11" s="48"/>
      <c r="CP11" s="48"/>
      <c r="CQ11" s="48"/>
      <c r="CR11" s="48"/>
      <c r="CV11" s="104">
        <v>8</v>
      </c>
      <c r="CW11" s="32" t="str">
        <f t="shared" ca="1" si="7"/>
        <v/>
      </c>
      <c r="CY11" s="104">
        <f t="shared" ca="1" si="8"/>
        <v>1</v>
      </c>
      <c r="CZ11" s="104">
        <v>9</v>
      </c>
    </row>
    <row r="12" spans="1:107" x14ac:dyDescent="0.25">
      <c r="B12" s="16" t="s">
        <v>1788</v>
      </c>
      <c r="C12" s="104">
        <v>45</v>
      </c>
      <c r="D12" s="20"/>
      <c r="E12" s="21"/>
      <c r="F12" s="20"/>
      <c r="G12" s="20"/>
      <c r="H12" s="20"/>
      <c r="I12" s="20"/>
      <c r="J12" s="20"/>
      <c r="K12" s="20"/>
      <c r="L12" s="20"/>
      <c r="M12" s="104">
        <f t="shared" si="3"/>
        <v>0</v>
      </c>
      <c r="N12" s="28"/>
      <c r="T12" s="5"/>
      <c r="U12" s="13"/>
      <c r="V12" s="5"/>
      <c r="W12" s="5" t="str">
        <f t="shared" ca="1" si="0"/>
        <v/>
      </c>
      <c r="X12" s="5"/>
      <c r="Y12" s="5"/>
      <c r="Z12" s="5"/>
      <c r="CA12" s="38" t="str">
        <f t="shared" si="4"/>
        <v>-</v>
      </c>
      <c r="CB12" s="38" t="str">
        <f t="shared" si="5"/>
        <v/>
      </c>
      <c r="CC12" s="38"/>
      <c r="CD12" s="38"/>
      <c r="CE12" s="38"/>
      <c r="CF12" s="38"/>
      <c r="CG12" s="104">
        <f t="shared" si="6"/>
        <v>1</v>
      </c>
      <c r="CH12" s="104">
        <f t="shared" si="6"/>
        <v>1</v>
      </c>
      <c r="CI12" s="104">
        <f t="shared" si="6"/>
        <v>1</v>
      </c>
      <c r="CJ12" s="104">
        <f t="shared" si="6"/>
        <v>1</v>
      </c>
      <c r="CK12" s="104">
        <f t="shared" si="6"/>
        <v>1</v>
      </c>
      <c r="CM12" s="104" t="str">
        <f t="shared" si="1"/>
        <v>Oin</v>
      </c>
      <c r="CN12" s="48">
        <f t="shared" si="2"/>
        <v>0</v>
      </c>
      <c r="CO12" s="48"/>
      <c r="CP12" s="48"/>
      <c r="CQ12" s="48"/>
      <c r="CR12" s="48"/>
      <c r="CV12" s="104">
        <v>9</v>
      </c>
      <c r="CW12" s="32" t="str">
        <f t="shared" ca="1" si="7"/>
        <v/>
      </c>
      <c r="CY12" s="104">
        <f t="shared" ca="1" si="8"/>
        <v>1</v>
      </c>
      <c r="CZ12" s="104">
        <v>10</v>
      </c>
    </row>
    <row r="13" spans="1:107" x14ac:dyDescent="0.25">
      <c r="B13" s="16" t="s">
        <v>1789</v>
      </c>
      <c r="C13" s="104">
        <v>85</v>
      </c>
      <c r="D13" s="19"/>
      <c r="E13" s="21"/>
      <c r="F13" s="19"/>
      <c r="G13" s="19"/>
      <c r="H13" s="19"/>
      <c r="I13" s="19"/>
      <c r="J13" s="19"/>
      <c r="K13" s="19"/>
      <c r="L13" s="19"/>
      <c r="M13" s="104">
        <f t="shared" si="3"/>
        <v>0</v>
      </c>
      <c r="N13" s="28"/>
      <c r="T13" s="5"/>
      <c r="U13" s="13"/>
      <c r="V13" s="5"/>
      <c r="W13" s="5" t="str">
        <f t="shared" ca="1" si="0"/>
        <v/>
      </c>
      <c r="X13" s="5"/>
      <c r="Y13" s="5"/>
      <c r="Z13" s="5"/>
      <c r="CA13" s="38" t="str">
        <f t="shared" si="4"/>
        <v>-</v>
      </c>
      <c r="CB13" s="38" t="str">
        <f t="shared" si="5"/>
        <v/>
      </c>
      <c r="CC13" s="38"/>
      <c r="CD13" s="38"/>
      <c r="CE13" s="38"/>
      <c r="CF13" s="38"/>
      <c r="CG13" s="104">
        <f t="shared" si="6"/>
        <v>1</v>
      </c>
      <c r="CH13" s="104">
        <f t="shared" si="6"/>
        <v>1</v>
      </c>
      <c r="CI13" s="104">
        <f t="shared" si="6"/>
        <v>1</v>
      </c>
      <c r="CJ13" s="104">
        <f t="shared" si="6"/>
        <v>1</v>
      </c>
      <c r="CK13" s="104">
        <f t="shared" si="6"/>
        <v>1</v>
      </c>
      <c r="CM13" s="104" t="str">
        <f t="shared" si="1"/>
        <v>Gloin</v>
      </c>
      <c r="CN13" s="48">
        <f t="shared" si="2"/>
        <v>0</v>
      </c>
      <c r="CO13" s="48"/>
      <c r="CP13" s="48"/>
      <c r="CQ13" s="48"/>
      <c r="CR13" s="48"/>
      <c r="CV13" s="104">
        <v>10</v>
      </c>
      <c r="CW13" s="32" t="str">
        <f t="shared" ca="1" si="7"/>
        <v/>
      </c>
      <c r="CY13" s="104">
        <f t="shared" ca="1" si="8"/>
        <v>1</v>
      </c>
      <c r="CZ13" s="104">
        <v>11</v>
      </c>
    </row>
    <row r="14" spans="1:107" x14ac:dyDescent="0.25">
      <c r="B14" s="16" t="s">
        <v>1790</v>
      </c>
      <c r="C14" s="104">
        <v>55</v>
      </c>
      <c r="D14" s="20"/>
      <c r="E14" s="21"/>
      <c r="F14" s="20"/>
      <c r="G14" s="20"/>
      <c r="H14" s="20"/>
      <c r="I14" s="20"/>
      <c r="J14" s="20"/>
      <c r="K14" s="20"/>
      <c r="L14" s="20"/>
      <c r="M14" s="104">
        <f t="shared" si="3"/>
        <v>0</v>
      </c>
      <c r="N14" s="28"/>
      <c r="O14" s="84"/>
      <c r="T14" s="5"/>
      <c r="U14" s="13"/>
      <c r="V14" s="5"/>
      <c r="W14" s="5" t="str">
        <f t="shared" ca="1" si="0"/>
        <v/>
      </c>
      <c r="X14" s="5"/>
      <c r="Y14" s="5"/>
      <c r="Z14" s="5"/>
      <c r="CA14" s="38" t="str">
        <f t="shared" si="4"/>
        <v>-</v>
      </c>
      <c r="CB14" s="38" t="str">
        <f t="shared" si="5"/>
        <v/>
      </c>
      <c r="CC14" s="38"/>
      <c r="CD14" s="38"/>
      <c r="CE14" s="38"/>
      <c r="CF14" s="38"/>
      <c r="CG14" s="104">
        <f t="shared" si="6"/>
        <v>1</v>
      </c>
      <c r="CH14" s="104">
        <f t="shared" si="6"/>
        <v>1</v>
      </c>
      <c r="CI14" s="104">
        <f t="shared" si="6"/>
        <v>1</v>
      </c>
      <c r="CJ14" s="104">
        <f t="shared" si="6"/>
        <v>1</v>
      </c>
      <c r="CK14" s="104">
        <f t="shared" si="6"/>
        <v>1</v>
      </c>
      <c r="CM14" s="104" t="str">
        <f t="shared" si="1"/>
        <v>Fili</v>
      </c>
      <c r="CN14" s="48">
        <f t="shared" si="2"/>
        <v>0</v>
      </c>
      <c r="CO14" s="48"/>
      <c r="CP14" s="48"/>
      <c r="CQ14" s="48"/>
      <c r="CR14" s="48"/>
      <c r="CV14" s="104">
        <v>11</v>
      </c>
      <c r="CW14" s="32" t="str">
        <f t="shared" ca="1" si="7"/>
        <v/>
      </c>
      <c r="CY14" s="104">
        <f t="shared" ca="1" si="8"/>
        <v>1</v>
      </c>
      <c r="CZ14" s="104">
        <v>12</v>
      </c>
    </row>
    <row r="15" spans="1:107" x14ac:dyDescent="0.25">
      <c r="B15" s="16" t="s">
        <v>1791</v>
      </c>
      <c r="C15" s="104">
        <v>55</v>
      </c>
      <c r="D15" s="19"/>
      <c r="E15" s="21"/>
      <c r="F15" s="19"/>
      <c r="G15" s="19"/>
      <c r="H15" s="19"/>
      <c r="I15" s="19"/>
      <c r="J15" s="19"/>
      <c r="K15" s="19"/>
      <c r="L15" s="19"/>
      <c r="M15" s="104">
        <f t="shared" si="3"/>
        <v>0</v>
      </c>
      <c r="N15" s="28"/>
      <c r="O15" s="84"/>
      <c r="T15" s="5"/>
      <c r="U15" s="13"/>
      <c r="V15" s="5"/>
      <c r="W15" s="5" t="str">
        <f t="shared" ca="1" si="0"/>
        <v/>
      </c>
      <c r="X15" s="5"/>
      <c r="Y15" s="5"/>
      <c r="Z15" s="5"/>
      <c r="CA15" s="38" t="str">
        <f t="shared" si="4"/>
        <v>-</v>
      </c>
      <c r="CB15" s="38" t="str">
        <f t="shared" si="5"/>
        <v/>
      </c>
      <c r="CC15" s="38"/>
      <c r="CD15" s="38"/>
      <c r="CE15" s="38"/>
      <c r="CF15" s="38"/>
      <c r="CG15" s="104">
        <f t="shared" si="6"/>
        <v>1</v>
      </c>
      <c r="CH15" s="104">
        <v>1</v>
      </c>
      <c r="CI15" s="104">
        <v>1</v>
      </c>
      <c r="CJ15" s="104">
        <v>1</v>
      </c>
      <c r="CK15" s="104">
        <v>1</v>
      </c>
      <c r="CM15" s="104" t="str">
        <f t="shared" si="1"/>
        <v>Kili</v>
      </c>
      <c r="CN15" s="48">
        <f t="shared" si="2"/>
        <v>0</v>
      </c>
      <c r="CO15" s="48"/>
      <c r="CP15" s="48"/>
      <c r="CQ15" s="48"/>
      <c r="CR15" s="48"/>
      <c r="CV15" s="104">
        <v>12</v>
      </c>
      <c r="CW15" s="32" t="str">
        <f t="shared" ca="1" si="7"/>
        <v/>
      </c>
      <c r="CY15" s="104">
        <f t="shared" ca="1" si="8"/>
        <v>1</v>
      </c>
      <c r="CZ15" s="104">
        <v>13</v>
      </c>
    </row>
    <row r="16" spans="1:107" x14ac:dyDescent="0.25">
      <c r="B16" s="16" t="s">
        <v>250</v>
      </c>
      <c r="C16" s="104">
        <v>60</v>
      </c>
      <c r="D16" s="20"/>
      <c r="E16" s="21"/>
      <c r="F16" s="21"/>
      <c r="G16" s="20"/>
      <c r="H16" s="20"/>
      <c r="I16" s="20"/>
      <c r="J16" s="20"/>
      <c r="K16" s="20"/>
      <c r="L16" s="20"/>
      <c r="M16" s="104">
        <f>N16*(C16+5*(F16+E16))</f>
        <v>0</v>
      </c>
      <c r="N16" s="28"/>
      <c r="O16" s="84"/>
      <c r="T16" s="5"/>
      <c r="U16" s="13"/>
      <c r="V16" s="5"/>
      <c r="W16" s="5" t="str">
        <f t="shared" ca="1" si="0"/>
        <v/>
      </c>
      <c r="X16" s="5"/>
      <c r="Y16" s="5"/>
      <c r="Z16" s="5"/>
      <c r="CA16" s="38" t="str">
        <f t="shared" si="4"/>
        <v>-</v>
      </c>
      <c r="CB16" s="38" t="str">
        <f t="shared" si="5"/>
        <v/>
      </c>
      <c r="CC16" s="38"/>
      <c r="CD16" s="38"/>
      <c r="CE16" s="38"/>
      <c r="CF16" s="38"/>
      <c r="CG16" s="104">
        <f t="shared" si="6"/>
        <v>1</v>
      </c>
      <c r="CH16" s="104">
        <f t="shared" ref="CH16:CK18" si="9">IF(CC15="",CH15,CH15+1)</f>
        <v>1</v>
      </c>
      <c r="CI16" s="104">
        <f t="shared" si="9"/>
        <v>1</v>
      </c>
      <c r="CJ16" s="104">
        <f t="shared" si="9"/>
        <v>1</v>
      </c>
      <c r="CK16" s="104">
        <f t="shared" si="9"/>
        <v>1</v>
      </c>
      <c r="CM16" s="104" t="str">
        <f t="shared" si="1"/>
        <v>Bilbo Baggins</v>
      </c>
      <c r="CN16" s="48">
        <f t="shared" si="2"/>
        <v>0</v>
      </c>
      <c r="CO16" s="48"/>
      <c r="CP16" s="48"/>
      <c r="CQ16" s="48"/>
      <c r="CR16" s="48"/>
      <c r="CV16" s="104">
        <v>13</v>
      </c>
      <c r="CW16" s="32" t="str">
        <f t="shared" ref="CW16:CW22" ca="1" si="10">T(LOOKUP(CV16,CG$3:CG$80,$CA$3:$CA$78))</f>
        <v/>
      </c>
      <c r="CY16" s="104">
        <f t="shared" ca="1" si="8"/>
        <v>1</v>
      </c>
      <c r="CZ16" s="104">
        <v>14</v>
      </c>
    </row>
    <row r="17" spans="2:106" x14ac:dyDescent="0.25">
      <c r="B17" s="16" t="s">
        <v>230</v>
      </c>
      <c r="C17" s="104">
        <v>170</v>
      </c>
      <c r="D17" s="21"/>
      <c r="E17" s="19"/>
      <c r="F17" s="19"/>
      <c r="G17" s="19"/>
      <c r="H17" s="19"/>
      <c r="I17" s="19"/>
      <c r="J17" s="19"/>
      <c r="K17" s="19"/>
      <c r="L17" s="19"/>
      <c r="M17" s="104">
        <f>N17*(C17+10*D17)</f>
        <v>0</v>
      </c>
      <c r="N17" s="28"/>
      <c r="O17" s="84"/>
      <c r="T17" s="5"/>
      <c r="U17" s="13"/>
      <c r="V17" s="5"/>
      <c r="W17" s="5" t="str">
        <f t="shared" ca="1" si="0"/>
        <v/>
      </c>
      <c r="X17" s="5"/>
      <c r="Y17" s="5"/>
      <c r="Z17" s="5"/>
      <c r="CA17" s="38" t="str">
        <f t="shared" si="4"/>
        <v>-</v>
      </c>
      <c r="CB17" s="38" t="str">
        <f t="shared" si="5"/>
        <v/>
      </c>
      <c r="CC17" s="38"/>
      <c r="CD17" s="38"/>
      <c r="CE17" s="38"/>
      <c r="CF17" s="38"/>
      <c r="CG17" s="104">
        <f t="shared" si="6"/>
        <v>1</v>
      </c>
      <c r="CH17" s="104">
        <f t="shared" si="9"/>
        <v>1</v>
      </c>
      <c r="CI17" s="104">
        <f t="shared" si="9"/>
        <v>1</v>
      </c>
      <c r="CJ17" s="104">
        <f t="shared" si="9"/>
        <v>1</v>
      </c>
      <c r="CK17" s="104">
        <f t="shared" si="9"/>
        <v>1</v>
      </c>
      <c r="CM17" s="104" t="str">
        <f t="shared" si="1"/>
        <v>Gandalf the Grey</v>
      </c>
      <c r="CN17" s="48">
        <f t="shared" si="2"/>
        <v>0</v>
      </c>
      <c r="CO17" s="48"/>
      <c r="CP17" s="48"/>
      <c r="CQ17" s="48"/>
      <c r="CR17" s="48"/>
      <c r="CV17" s="104">
        <v>14</v>
      </c>
      <c r="CW17" s="32" t="str">
        <f t="shared" ca="1" si="10"/>
        <v/>
      </c>
      <c r="CY17" s="104">
        <f t="shared" ca="1" si="8"/>
        <v>1</v>
      </c>
      <c r="CZ17" s="104">
        <v>15</v>
      </c>
      <c r="DB17" s="49" t="str">
        <f>CO22</f>
        <v/>
      </c>
    </row>
    <row r="18" spans="2:106" x14ac:dyDescent="0.25">
      <c r="T18" s="5"/>
      <c r="U18" s="13"/>
      <c r="V18" s="5"/>
      <c r="W18" s="5" t="str">
        <f t="shared" ca="1" si="0"/>
        <v/>
      </c>
      <c r="X18" s="5"/>
      <c r="Y18" s="5"/>
      <c r="Z18" s="5"/>
      <c r="CA18" s="38"/>
      <c r="CB18" s="38" t="str">
        <f t="shared" si="5"/>
        <v/>
      </c>
      <c r="CC18" s="38"/>
      <c r="CD18" s="38"/>
      <c r="CE18" s="38"/>
      <c r="CF18" s="38"/>
      <c r="CG18" s="104">
        <f t="shared" si="6"/>
        <v>1</v>
      </c>
      <c r="CH18" s="104">
        <f t="shared" si="9"/>
        <v>1</v>
      </c>
      <c r="CI18" s="104">
        <f t="shared" si="9"/>
        <v>1</v>
      </c>
      <c r="CJ18" s="104">
        <f t="shared" si="9"/>
        <v>1</v>
      </c>
      <c r="CK18" s="104">
        <f t="shared" si="9"/>
        <v>1</v>
      </c>
      <c r="CU18" s="104">
        <v>2</v>
      </c>
      <c r="CV18" s="104">
        <v>15</v>
      </c>
      <c r="CW18" s="32" t="str">
        <f t="shared" ca="1" si="10"/>
        <v/>
      </c>
      <c r="CY18" s="104">
        <f t="shared" ca="1" si="8"/>
        <v>1</v>
      </c>
      <c r="CZ18" s="104">
        <v>16</v>
      </c>
    </row>
    <row r="19" spans="2:106" x14ac:dyDescent="0.25">
      <c r="T19" s="5"/>
      <c r="U19" s="13"/>
      <c r="V19" s="5"/>
      <c r="W19" s="5" t="str">
        <f t="shared" ca="1" si="0"/>
        <v/>
      </c>
      <c r="X19" s="5"/>
      <c r="Y19" s="5"/>
      <c r="Z19" s="5"/>
      <c r="CA19" s="38"/>
      <c r="CN19" s="104">
        <f>-1*COUNTIF(CN3:CN13,"&gt;1")</f>
        <v>0</v>
      </c>
      <c r="CO19" s="104">
        <f>-1*COUNTIF(CO3:CO13,"&gt;1")</f>
        <v>0</v>
      </c>
      <c r="CP19" s="104">
        <f>-1*COUNTIF(CP3:CP13,"&gt;1")</f>
        <v>0</v>
      </c>
      <c r="CQ19" s="104">
        <f>-1*COUNTIF(CQ3:CQ13,"&gt;1")</f>
        <v>0</v>
      </c>
      <c r="CR19" s="104">
        <f>-1*COUNTIF(CR3:CR13,"&gt;1")</f>
        <v>0</v>
      </c>
      <c r="CV19" s="104">
        <v>16</v>
      </c>
      <c r="CW19" s="32" t="str">
        <f t="shared" ca="1" si="10"/>
        <v/>
      </c>
      <c r="CY19" s="104">
        <f t="shared" ca="1" si="8"/>
        <v>1</v>
      </c>
      <c r="CZ19" s="104">
        <v>17</v>
      </c>
    </row>
    <row r="20" spans="2:106" x14ac:dyDescent="0.25">
      <c r="T20" s="5"/>
      <c r="U20" s="13"/>
      <c r="V20" s="5"/>
      <c r="W20" s="5" t="str">
        <f t="shared" ca="1" si="0"/>
        <v/>
      </c>
      <c r="X20" s="5"/>
      <c r="Y20" s="5"/>
      <c r="Z20" s="5"/>
      <c r="CA20" s="38"/>
      <c r="CV20" s="104">
        <v>17</v>
      </c>
      <c r="CW20" s="32" t="str">
        <f t="shared" ca="1" si="10"/>
        <v/>
      </c>
      <c r="CY20" s="104">
        <f t="shared" ca="1" si="8"/>
        <v>1</v>
      </c>
      <c r="CZ20" s="104">
        <v>18</v>
      </c>
    </row>
    <row r="21" spans="2:106" x14ac:dyDescent="0.25">
      <c r="T21" s="5"/>
      <c r="U21" s="13"/>
      <c r="V21" s="5"/>
      <c r="W21" s="5" t="str">
        <f t="shared" ca="1" si="0"/>
        <v/>
      </c>
      <c r="X21" s="5"/>
      <c r="Y21" s="5"/>
      <c r="Z21" s="5"/>
      <c r="CV21" s="104">
        <v>18</v>
      </c>
      <c r="CW21" s="32" t="str">
        <f t="shared" ca="1" si="10"/>
        <v/>
      </c>
      <c r="CY21" s="104">
        <f t="shared" ca="1" si="8"/>
        <v>1</v>
      </c>
      <c r="CZ21" s="104">
        <v>19</v>
      </c>
    </row>
    <row r="22" spans="2:106" x14ac:dyDescent="0.25">
      <c r="T22" s="5"/>
      <c r="U22" s="13"/>
      <c r="V22" s="5"/>
      <c r="W22" s="5" t="str">
        <f t="shared" ca="1" si="0"/>
        <v/>
      </c>
      <c r="X22" s="5"/>
      <c r="Y22" s="5"/>
      <c r="Z22" s="5"/>
      <c r="CN22" s="49" t="str">
        <f>IF(MIN(CN14:CN20)&lt;0,"!","")</f>
        <v/>
      </c>
      <c r="CO22" s="49" t="str">
        <f>IF(MIN(CO14:CO20)&lt;0,"!","")</f>
        <v/>
      </c>
      <c r="CP22" s="49" t="str">
        <f>IF(MIN(CP14:CP20)&lt;0,"!","")</f>
        <v/>
      </c>
      <c r="CQ22" s="49" t="str">
        <f>IF(MIN(CQ14:CQ20)&lt;0,"!","")</f>
        <v/>
      </c>
      <c r="CR22" s="49" t="str">
        <f>IF(MIN(CR14:CR20)&lt;0,"!","")</f>
        <v/>
      </c>
      <c r="CV22" s="104">
        <v>19</v>
      </c>
      <c r="CW22" s="32" t="str">
        <f t="shared" ca="1" si="10"/>
        <v/>
      </c>
      <c r="CY22" s="104">
        <f t="shared" ca="1" si="8"/>
        <v>1</v>
      </c>
      <c r="CZ22" s="104">
        <v>20</v>
      </c>
    </row>
    <row r="23" spans="2:106" x14ac:dyDescent="0.25">
      <c r="T23" s="5"/>
      <c r="U23" s="13"/>
      <c r="V23" s="5"/>
      <c r="W23" s="5" t="str">
        <f t="shared" ca="1" si="0"/>
        <v/>
      </c>
      <c r="X23" s="5"/>
      <c r="Y23" s="5"/>
      <c r="Z23" s="5"/>
      <c r="CV23" s="104">
        <v>6</v>
      </c>
      <c r="CW23" s="32" t="str">
        <f t="shared" ref="CW23:CW29" ca="1" si="11">T(LOOKUP(CV23,CH$3:CH$80,$CA$3:$CA$78))</f>
        <v/>
      </c>
      <c r="CY23" s="104">
        <f t="shared" ca="1" si="8"/>
        <v>1</v>
      </c>
      <c r="CZ23" s="104">
        <v>21</v>
      </c>
    </row>
    <row r="24" spans="2:106" x14ac:dyDescent="0.25">
      <c r="T24" s="5"/>
      <c r="U24" s="13"/>
      <c r="V24" s="5"/>
      <c r="W24" s="5" t="str">
        <f t="shared" ca="1" si="0"/>
        <v/>
      </c>
      <c r="X24" s="5"/>
      <c r="Y24" s="5"/>
      <c r="Z24" s="5"/>
      <c r="CV24" s="104">
        <v>7</v>
      </c>
      <c r="CW24" s="32" t="str">
        <f t="shared" ca="1" si="11"/>
        <v/>
      </c>
      <c r="CY24" s="104">
        <f t="shared" ca="1" si="8"/>
        <v>1</v>
      </c>
      <c r="CZ24" s="104">
        <v>22</v>
      </c>
    </row>
    <row r="25" spans="2:106" x14ac:dyDescent="0.25">
      <c r="T25" s="5"/>
      <c r="U25" s="13"/>
      <c r="V25" s="5"/>
      <c r="W25" s="5" t="str">
        <f t="shared" ca="1" si="0"/>
        <v/>
      </c>
      <c r="X25" s="5"/>
      <c r="Y25" s="5"/>
      <c r="Z25" s="5"/>
      <c r="CV25" s="104">
        <v>8</v>
      </c>
      <c r="CW25" s="32" t="str">
        <f t="shared" ca="1" si="11"/>
        <v/>
      </c>
      <c r="CY25" s="104">
        <f t="shared" ca="1" si="8"/>
        <v>1</v>
      </c>
      <c r="CZ25" s="104">
        <v>23</v>
      </c>
    </row>
    <row r="26" spans="2:106" x14ac:dyDescent="0.25">
      <c r="T26" s="5"/>
      <c r="U26" s="13"/>
      <c r="V26" s="5"/>
      <c r="W26" s="5" t="str">
        <f t="shared" ca="1" si="0"/>
        <v/>
      </c>
      <c r="X26" s="5"/>
      <c r="Y26" s="5"/>
      <c r="Z26" s="5"/>
      <c r="CV26" s="104">
        <v>9</v>
      </c>
      <c r="CW26" s="32" t="str">
        <f t="shared" ca="1" si="11"/>
        <v/>
      </c>
      <c r="CY26" s="104">
        <f t="shared" ca="1" si="8"/>
        <v>1</v>
      </c>
      <c r="CZ26" s="104">
        <v>24</v>
      </c>
    </row>
    <row r="27" spans="2:106" x14ac:dyDescent="0.25">
      <c r="T27" s="5"/>
      <c r="U27" s="13"/>
      <c r="V27" s="5"/>
      <c r="W27" s="5" t="str">
        <f t="shared" ca="1" si="0"/>
        <v/>
      </c>
      <c r="X27" s="5"/>
      <c r="Y27" s="5"/>
      <c r="Z27" s="5"/>
      <c r="CV27" s="104">
        <v>10</v>
      </c>
      <c r="CW27" s="32" t="str">
        <f t="shared" ca="1" si="11"/>
        <v/>
      </c>
      <c r="CY27" s="104">
        <f t="shared" ca="1" si="8"/>
        <v>1</v>
      </c>
      <c r="CZ27" s="104">
        <v>25</v>
      </c>
    </row>
    <row r="28" spans="2:106" x14ac:dyDescent="0.25">
      <c r="T28" s="5"/>
      <c r="U28" s="13"/>
      <c r="V28" s="5"/>
      <c r="W28" s="5" t="str">
        <f t="shared" ca="1" si="0"/>
        <v/>
      </c>
      <c r="X28" s="5"/>
      <c r="Y28" s="5"/>
      <c r="Z28" s="5"/>
      <c r="CV28" s="104">
        <v>11</v>
      </c>
      <c r="CW28" s="32" t="str">
        <f t="shared" ca="1" si="11"/>
        <v/>
      </c>
      <c r="CY28" s="104">
        <f t="shared" ca="1" si="8"/>
        <v>1</v>
      </c>
      <c r="CZ28" s="104">
        <v>26</v>
      </c>
    </row>
    <row r="29" spans="2:106" x14ac:dyDescent="0.25">
      <c r="T29" s="5"/>
      <c r="U29" s="13"/>
      <c r="V29" s="5"/>
      <c r="W29" s="5" t="str">
        <f t="shared" ca="1" si="0"/>
        <v/>
      </c>
      <c r="X29" s="5"/>
      <c r="Y29" s="5"/>
      <c r="Z29" s="5"/>
      <c r="CV29" s="104">
        <v>12</v>
      </c>
      <c r="CW29" s="32" t="str">
        <f t="shared" ca="1" si="11"/>
        <v/>
      </c>
      <c r="CY29" s="104">
        <f t="shared" ca="1" si="8"/>
        <v>1</v>
      </c>
      <c r="CZ29" s="104">
        <v>27</v>
      </c>
    </row>
    <row r="30" spans="2:106" x14ac:dyDescent="0.25">
      <c r="T30" s="5"/>
      <c r="U30" s="13"/>
      <c r="V30" s="5"/>
      <c r="W30" s="5" t="str">
        <f t="shared" ca="1" si="0"/>
        <v/>
      </c>
      <c r="X30" s="5"/>
      <c r="Y30" s="5"/>
      <c r="Z30" s="5"/>
      <c r="CV30" s="104"/>
      <c r="CW30" s="104" t="str">
        <f ca="1">IF(CW17="","","----")</f>
        <v/>
      </c>
      <c r="CY30" s="104">
        <f t="shared" ca="1" si="8"/>
        <v>1</v>
      </c>
      <c r="CZ30" s="104">
        <v>28</v>
      </c>
    </row>
    <row r="31" spans="2:106" x14ac:dyDescent="0.25">
      <c r="T31" s="5"/>
      <c r="U31" s="13"/>
      <c r="V31" s="5"/>
      <c r="W31" s="5" t="str">
        <f t="shared" ca="1" si="0"/>
        <v/>
      </c>
      <c r="X31" s="5"/>
      <c r="Y31" s="5"/>
      <c r="Z31" s="5"/>
      <c r="CV31" s="104"/>
      <c r="CW31" s="32" t="str">
        <f ca="1">IF(CW32="","",CONCATENATE("Warband ",CU32," ",DB31))</f>
        <v/>
      </c>
      <c r="CY31" s="104">
        <f t="shared" ca="1" si="8"/>
        <v>1</v>
      </c>
      <c r="CZ31" s="104">
        <v>29</v>
      </c>
      <c r="DB31" s="49" t="str">
        <f>CP22</f>
        <v/>
      </c>
    </row>
    <row r="32" spans="2:106" x14ac:dyDescent="0.25">
      <c r="T32" s="5"/>
      <c r="U32" s="13"/>
      <c r="V32" s="5"/>
      <c r="W32" s="5" t="str">
        <f t="shared" ca="1" si="0"/>
        <v/>
      </c>
      <c r="X32" s="5"/>
      <c r="Y32" s="5"/>
      <c r="Z32" s="5"/>
      <c r="CU32" s="104">
        <v>3</v>
      </c>
      <c r="CV32" s="104">
        <v>1</v>
      </c>
      <c r="CW32" s="32" t="str">
        <f t="shared" ref="CW32:CW43" ca="1" si="12">T(LOOKUP(CV32,CI$3:CI$80,$CA$3:$CA$78))</f>
        <v/>
      </c>
      <c r="CY32" s="104">
        <f t="shared" ca="1" si="8"/>
        <v>1</v>
      </c>
      <c r="CZ32" s="104">
        <v>30</v>
      </c>
    </row>
    <row r="33" spans="20:106" x14ac:dyDescent="0.25">
      <c r="T33" s="5"/>
      <c r="U33" s="13"/>
      <c r="V33" s="5"/>
      <c r="W33" s="5" t="str">
        <f t="shared" ca="1" si="0"/>
        <v/>
      </c>
      <c r="X33" s="5"/>
      <c r="Y33" s="5"/>
      <c r="Z33" s="5"/>
      <c r="CV33" s="104">
        <v>2</v>
      </c>
      <c r="CW33" s="32" t="str">
        <f t="shared" ca="1" si="12"/>
        <v/>
      </c>
      <c r="CY33" s="104">
        <f t="shared" ca="1" si="8"/>
        <v>1</v>
      </c>
      <c r="CZ33" s="104">
        <v>31</v>
      </c>
    </row>
    <row r="34" spans="20:106" x14ac:dyDescent="0.25">
      <c r="T34" s="5"/>
      <c r="U34" s="13"/>
      <c r="V34" s="5"/>
      <c r="W34" s="5" t="str">
        <f t="shared" ca="1" si="0"/>
        <v/>
      </c>
      <c r="X34" s="5"/>
      <c r="Y34" s="5"/>
      <c r="Z34" s="5"/>
      <c r="CV34" s="104">
        <v>3</v>
      </c>
      <c r="CW34" s="32" t="str">
        <f t="shared" ca="1" si="12"/>
        <v/>
      </c>
      <c r="CY34" s="104">
        <f t="shared" ca="1" si="8"/>
        <v>1</v>
      </c>
      <c r="CZ34" s="104">
        <v>32</v>
      </c>
    </row>
    <row r="35" spans="20:106" x14ac:dyDescent="0.25">
      <c r="T35" s="5"/>
      <c r="U35" s="13"/>
      <c r="V35" s="5"/>
      <c r="W35" s="5" t="str">
        <f t="shared" ca="1" si="0"/>
        <v/>
      </c>
      <c r="X35" s="5"/>
      <c r="Y35" s="5"/>
      <c r="Z35" s="5"/>
      <c r="CV35" s="104">
        <v>4</v>
      </c>
      <c r="CW35" s="32" t="str">
        <f t="shared" ca="1" si="12"/>
        <v/>
      </c>
      <c r="CY35" s="104">
        <f t="shared" ca="1" si="8"/>
        <v>1</v>
      </c>
      <c r="CZ35" s="104">
        <v>33</v>
      </c>
    </row>
    <row r="36" spans="20:106" x14ac:dyDescent="0.25">
      <c r="T36" s="5"/>
      <c r="U36" s="13"/>
      <c r="V36" s="5"/>
      <c r="W36" s="5" t="str">
        <f t="shared" ca="1" si="0"/>
        <v/>
      </c>
      <c r="X36" s="5"/>
      <c r="Y36" s="5"/>
      <c r="Z36" s="5"/>
      <c r="CV36" s="104">
        <v>5</v>
      </c>
      <c r="CW36" s="32" t="str">
        <f t="shared" ca="1" si="12"/>
        <v/>
      </c>
      <c r="CY36" s="104">
        <f t="shared" ca="1" si="8"/>
        <v>1</v>
      </c>
      <c r="CZ36" s="104">
        <v>34</v>
      </c>
    </row>
    <row r="37" spans="20:106" x14ac:dyDescent="0.25">
      <c r="T37" s="5"/>
      <c r="U37" s="13"/>
      <c r="V37" s="5"/>
      <c r="W37" s="5" t="str">
        <f t="shared" ca="1" si="0"/>
        <v/>
      </c>
      <c r="X37" s="5"/>
      <c r="Y37" s="5"/>
      <c r="Z37" s="5"/>
      <c r="CV37" s="104">
        <v>6</v>
      </c>
      <c r="CW37" s="32" t="str">
        <f t="shared" ca="1" si="12"/>
        <v/>
      </c>
      <c r="CY37" s="104">
        <f t="shared" ca="1" si="8"/>
        <v>1</v>
      </c>
      <c r="CZ37" s="104">
        <v>35</v>
      </c>
    </row>
    <row r="38" spans="20:106" x14ac:dyDescent="0.25">
      <c r="T38" s="5"/>
      <c r="U38" s="13"/>
      <c r="V38" s="5"/>
      <c r="W38" s="5" t="str">
        <f t="shared" ca="1" si="0"/>
        <v/>
      </c>
      <c r="X38" s="5"/>
      <c r="Y38" s="5"/>
      <c r="Z38" s="5"/>
      <c r="CV38" s="104">
        <v>7</v>
      </c>
      <c r="CW38" s="32" t="str">
        <f t="shared" ca="1" si="12"/>
        <v/>
      </c>
      <c r="CY38" s="104">
        <f t="shared" ca="1" si="8"/>
        <v>1</v>
      </c>
      <c r="CZ38" s="104">
        <v>36</v>
      </c>
    </row>
    <row r="39" spans="20:106" x14ac:dyDescent="0.25">
      <c r="T39" s="5"/>
      <c r="U39" s="13"/>
      <c r="V39" s="5"/>
      <c r="W39" s="5" t="str">
        <f t="shared" ca="1" si="0"/>
        <v/>
      </c>
      <c r="X39" s="5"/>
      <c r="Y39" s="5"/>
      <c r="Z39" s="5"/>
      <c r="CV39" s="104">
        <v>8</v>
      </c>
      <c r="CW39" s="32" t="str">
        <f t="shared" ca="1" si="12"/>
        <v/>
      </c>
      <c r="CY39" s="104">
        <f t="shared" ca="1" si="8"/>
        <v>1</v>
      </c>
      <c r="CZ39" s="104">
        <v>37</v>
      </c>
    </row>
    <row r="40" spans="20:106" x14ac:dyDescent="0.25">
      <c r="T40" s="5"/>
      <c r="U40" s="13"/>
      <c r="V40" s="5"/>
      <c r="W40" s="5" t="str">
        <f t="shared" ca="1" si="0"/>
        <v/>
      </c>
      <c r="X40" s="5"/>
      <c r="Y40" s="5"/>
      <c r="Z40" s="5"/>
      <c r="CV40" s="104">
        <v>9</v>
      </c>
      <c r="CW40" s="32" t="str">
        <f t="shared" ca="1" si="12"/>
        <v/>
      </c>
      <c r="CY40" s="104">
        <f t="shared" ca="1" si="8"/>
        <v>1</v>
      </c>
      <c r="CZ40" s="104">
        <v>38</v>
      </c>
    </row>
    <row r="41" spans="20:106" x14ac:dyDescent="0.25">
      <c r="T41" s="5"/>
      <c r="U41" s="13"/>
      <c r="V41" s="5"/>
      <c r="W41" s="5" t="str">
        <f t="shared" ca="1" si="0"/>
        <v/>
      </c>
      <c r="X41" s="5"/>
      <c r="Y41" s="5"/>
      <c r="Z41" s="5"/>
      <c r="CV41" s="104">
        <v>10</v>
      </c>
      <c r="CW41" s="32" t="str">
        <f t="shared" ca="1" si="12"/>
        <v/>
      </c>
      <c r="CY41" s="104">
        <f t="shared" ca="1" si="8"/>
        <v>1</v>
      </c>
      <c r="CZ41" s="104">
        <v>39</v>
      </c>
    </row>
    <row r="42" spans="20:106" x14ac:dyDescent="0.25">
      <c r="T42" s="5"/>
      <c r="U42" s="13"/>
      <c r="V42" s="5"/>
      <c r="W42" s="5" t="str">
        <f t="shared" ca="1" si="0"/>
        <v/>
      </c>
      <c r="X42" s="5"/>
      <c r="Y42" s="5"/>
      <c r="Z42" s="5"/>
      <c r="CV42" s="104">
        <v>11</v>
      </c>
      <c r="CW42" s="32" t="str">
        <f t="shared" ca="1" si="12"/>
        <v/>
      </c>
      <c r="CY42" s="104">
        <f t="shared" ca="1" si="8"/>
        <v>1</v>
      </c>
      <c r="CZ42" s="104">
        <v>40</v>
      </c>
    </row>
    <row r="43" spans="20:106" x14ac:dyDescent="0.25">
      <c r="T43" s="5"/>
      <c r="U43" s="13"/>
      <c r="V43" s="5"/>
      <c r="W43" s="5" t="str">
        <f t="shared" ca="1" si="0"/>
        <v/>
      </c>
      <c r="X43" s="5"/>
      <c r="Y43" s="5"/>
      <c r="Z43" s="5"/>
      <c r="CV43" s="104">
        <v>12</v>
      </c>
      <c r="CW43" s="32" t="str">
        <f t="shared" ca="1" si="12"/>
        <v/>
      </c>
      <c r="CY43" s="104">
        <f t="shared" ca="1" si="8"/>
        <v>1</v>
      </c>
      <c r="CZ43" s="104">
        <v>41</v>
      </c>
    </row>
    <row r="44" spans="20:106" x14ac:dyDescent="0.25">
      <c r="T44" s="5"/>
      <c r="U44" s="13"/>
      <c r="V44" s="5"/>
      <c r="W44" s="5" t="str">
        <f t="shared" ca="1" si="0"/>
        <v/>
      </c>
      <c r="X44" s="5"/>
      <c r="Y44" s="5"/>
      <c r="Z44" s="5"/>
      <c r="CW44" s="104" t="str">
        <f ca="1">IF(CW31="","","----")</f>
        <v/>
      </c>
      <c r="CY44" s="104">
        <f t="shared" ca="1" si="8"/>
        <v>1</v>
      </c>
      <c r="CZ44" s="104">
        <v>42</v>
      </c>
    </row>
    <row r="45" spans="20:106" x14ac:dyDescent="0.25">
      <c r="T45" s="5"/>
      <c r="U45" s="13"/>
      <c r="V45" s="5"/>
      <c r="W45" s="5" t="str">
        <f t="shared" ca="1" si="0"/>
        <v/>
      </c>
      <c r="X45" s="5"/>
      <c r="Y45" s="5"/>
      <c r="Z45" s="5"/>
      <c r="CV45" s="104"/>
      <c r="CW45" s="32" t="str">
        <f ca="1">IF(CW46="","",CONCATENATE("Warband ",CU46," ",DB45))</f>
        <v/>
      </c>
      <c r="CY45" s="104">
        <f t="shared" ca="1" si="8"/>
        <v>1</v>
      </c>
      <c r="CZ45" s="104">
        <v>43</v>
      </c>
      <c r="DB45" s="49" t="str">
        <f>CQ22</f>
        <v/>
      </c>
    </row>
    <row r="46" spans="20:106" x14ac:dyDescent="0.25">
      <c r="T46" s="5"/>
      <c r="U46" s="13"/>
      <c r="V46" s="5"/>
      <c r="W46" s="5" t="str">
        <f t="shared" ca="1" si="0"/>
        <v/>
      </c>
      <c r="X46" s="5"/>
      <c r="Y46" s="5"/>
      <c r="Z46" s="5"/>
      <c r="CU46" s="104">
        <v>4</v>
      </c>
      <c r="CV46" s="104">
        <v>1</v>
      </c>
      <c r="CW46" s="32" t="str">
        <f t="shared" ref="CW46:CW57" ca="1" si="13">T(LOOKUP(CV46,CJ$3:CJ$80,$CA$3:$CA$78))</f>
        <v/>
      </c>
      <c r="CY46" s="104">
        <f t="shared" ca="1" si="8"/>
        <v>1</v>
      </c>
      <c r="CZ46" s="104">
        <v>44</v>
      </c>
    </row>
    <row r="47" spans="20:106" x14ac:dyDescent="0.25">
      <c r="T47" s="5"/>
      <c r="U47" s="13"/>
      <c r="V47" s="5"/>
      <c r="W47" s="5" t="str">
        <f t="shared" ca="1" si="0"/>
        <v/>
      </c>
      <c r="X47" s="5"/>
      <c r="Y47" s="5"/>
      <c r="Z47" s="5"/>
      <c r="CV47" s="104">
        <v>2</v>
      </c>
      <c r="CW47" s="32" t="str">
        <f t="shared" ca="1" si="13"/>
        <v/>
      </c>
      <c r="CY47" s="104">
        <f t="shared" ca="1" si="8"/>
        <v>1</v>
      </c>
      <c r="CZ47" s="104">
        <v>45</v>
      </c>
    </row>
    <row r="48" spans="20:106" x14ac:dyDescent="0.25">
      <c r="T48" s="5"/>
      <c r="U48" s="13"/>
      <c r="V48" s="5"/>
      <c r="W48" s="5" t="str">
        <f t="shared" ca="1" si="0"/>
        <v/>
      </c>
      <c r="X48" s="5"/>
      <c r="Y48" s="5"/>
      <c r="Z48" s="5"/>
      <c r="CV48" s="104">
        <v>3</v>
      </c>
      <c r="CW48" s="32" t="str">
        <f t="shared" ca="1" si="13"/>
        <v/>
      </c>
      <c r="CY48" s="104">
        <f t="shared" ca="1" si="8"/>
        <v>1</v>
      </c>
      <c r="CZ48" s="104">
        <v>46</v>
      </c>
    </row>
    <row r="49" spans="20:106" x14ac:dyDescent="0.25">
      <c r="T49" s="5"/>
      <c r="U49" s="13"/>
      <c r="V49" s="5"/>
      <c r="W49" s="5" t="str">
        <f t="shared" ca="1" si="0"/>
        <v/>
      </c>
      <c r="X49" s="5"/>
      <c r="Y49" s="5"/>
      <c r="Z49" s="5"/>
      <c r="CV49" s="104">
        <v>4</v>
      </c>
      <c r="CW49" s="32" t="str">
        <f t="shared" ca="1" si="13"/>
        <v/>
      </c>
      <c r="CY49" s="104">
        <f t="shared" ca="1" si="8"/>
        <v>1</v>
      </c>
      <c r="CZ49" s="104">
        <v>47</v>
      </c>
    </row>
    <row r="50" spans="20:106" x14ac:dyDescent="0.25">
      <c r="T50" s="5"/>
      <c r="U50" s="13"/>
      <c r="V50" s="5"/>
      <c r="W50" s="5" t="str">
        <f t="shared" ca="1" si="0"/>
        <v/>
      </c>
      <c r="X50" s="5"/>
      <c r="Y50" s="5"/>
      <c r="Z50" s="5"/>
      <c r="CV50" s="104">
        <v>5</v>
      </c>
      <c r="CW50" s="32" t="str">
        <f t="shared" ca="1" si="13"/>
        <v/>
      </c>
      <c r="CY50" s="104">
        <f t="shared" ca="1" si="8"/>
        <v>1</v>
      </c>
      <c r="CZ50" s="104">
        <v>48</v>
      </c>
    </row>
    <row r="51" spans="20:106" x14ac:dyDescent="0.25">
      <c r="T51" s="5"/>
      <c r="U51" s="13"/>
      <c r="V51" s="5"/>
      <c r="W51" s="5" t="str">
        <f t="shared" ca="1" si="0"/>
        <v/>
      </c>
      <c r="X51" s="5"/>
      <c r="Y51" s="5"/>
      <c r="Z51" s="5"/>
      <c r="CV51" s="104">
        <v>6</v>
      </c>
      <c r="CW51" s="32" t="str">
        <f t="shared" ca="1" si="13"/>
        <v/>
      </c>
      <c r="CY51" s="104">
        <f t="shared" ca="1" si="8"/>
        <v>1</v>
      </c>
      <c r="CZ51" s="104">
        <v>49</v>
      </c>
    </row>
    <row r="52" spans="20:106" x14ac:dyDescent="0.25">
      <c r="T52" s="5"/>
      <c r="U52" s="13"/>
      <c r="V52" s="5"/>
      <c r="W52" s="5" t="str">
        <f t="shared" ca="1" si="0"/>
        <v/>
      </c>
      <c r="X52" s="5"/>
      <c r="Y52" s="5"/>
      <c r="Z52" s="5"/>
      <c r="CV52" s="104">
        <v>7</v>
      </c>
      <c r="CW52" s="32" t="str">
        <f t="shared" ca="1" si="13"/>
        <v/>
      </c>
      <c r="CY52" s="104">
        <f t="shared" ca="1" si="8"/>
        <v>1</v>
      </c>
      <c r="CZ52" s="104">
        <v>50</v>
      </c>
    </row>
    <row r="53" spans="20:106" x14ac:dyDescent="0.25">
      <c r="T53" s="5"/>
      <c r="U53" s="13"/>
      <c r="V53" s="5"/>
      <c r="W53" s="5" t="str">
        <f t="shared" ca="1" si="0"/>
        <v/>
      </c>
      <c r="X53" s="5"/>
      <c r="Y53" s="5"/>
      <c r="Z53" s="5"/>
      <c r="CV53" s="104">
        <v>8</v>
      </c>
      <c r="CW53" s="32" t="str">
        <f t="shared" ca="1" si="13"/>
        <v/>
      </c>
      <c r="CY53" s="104">
        <f t="shared" ca="1" si="8"/>
        <v>1</v>
      </c>
      <c r="CZ53" s="104">
        <v>51</v>
      </c>
    </row>
    <row r="54" spans="20:106" x14ac:dyDescent="0.25">
      <c r="T54" s="5"/>
      <c r="U54" s="13"/>
      <c r="V54" s="5"/>
      <c r="W54" s="5" t="str">
        <f t="shared" ca="1" si="0"/>
        <v/>
      </c>
      <c r="X54" s="5"/>
      <c r="Y54" s="5"/>
      <c r="Z54" s="5"/>
      <c r="CV54" s="104">
        <v>9</v>
      </c>
      <c r="CW54" s="32" t="str">
        <f t="shared" ca="1" si="13"/>
        <v/>
      </c>
      <c r="CY54" s="104">
        <f t="shared" ca="1" si="8"/>
        <v>1</v>
      </c>
      <c r="CZ54" s="104">
        <v>52</v>
      </c>
    </row>
    <row r="55" spans="20:106" x14ac:dyDescent="0.25">
      <c r="T55" s="5"/>
      <c r="U55" s="13"/>
      <c r="V55" s="5"/>
      <c r="W55" s="5" t="str">
        <f t="shared" ca="1" si="0"/>
        <v/>
      </c>
      <c r="X55" s="5"/>
      <c r="Y55" s="5"/>
      <c r="Z55" s="5"/>
      <c r="CV55" s="104">
        <v>10</v>
      </c>
      <c r="CW55" s="32" t="str">
        <f t="shared" ca="1" si="13"/>
        <v/>
      </c>
      <c r="CY55" s="104">
        <f t="shared" ca="1" si="8"/>
        <v>1</v>
      </c>
      <c r="CZ55" s="104">
        <v>53</v>
      </c>
    </row>
    <row r="56" spans="20:106" x14ac:dyDescent="0.25">
      <c r="T56" s="5"/>
      <c r="U56" s="13"/>
      <c r="V56" s="5"/>
      <c r="W56" s="5" t="str">
        <f t="shared" ca="1" si="0"/>
        <v/>
      </c>
      <c r="X56" s="5"/>
      <c r="Y56" s="5"/>
      <c r="Z56" s="5"/>
      <c r="CV56" s="104">
        <v>11</v>
      </c>
      <c r="CW56" s="32" t="str">
        <f t="shared" ca="1" si="13"/>
        <v/>
      </c>
      <c r="CY56" s="104">
        <f t="shared" ca="1" si="8"/>
        <v>1</v>
      </c>
      <c r="CZ56" s="104">
        <v>54</v>
      </c>
    </row>
    <row r="57" spans="20:106" x14ac:dyDescent="0.25">
      <c r="T57" s="5"/>
      <c r="U57" s="13"/>
      <c r="V57" s="5"/>
      <c r="W57" s="5" t="str">
        <f t="shared" ca="1" si="0"/>
        <v/>
      </c>
      <c r="X57" s="5"/>
      <c r="Y57" s="5"/>
      <c r="Z57" s="5"/>
      <c r="CV57" s="104">
        <v>12</v>
      </c>
      <c r="CW57" s="32" t="str">
        <f t="shared" ca="1" si="13"/>
        <v/>
      </c>
      <c r="CY57" s="104">
        <f t="shared" ca="1" si="8"/>
        <v>1</v>
      </c>
      <c r="CZ57" s="104">
        <v>55</v>
      </c>
    </row>
    <row r="58" spans="20:106" x14ac:dyDescent="0.25">
      <c r="T58" s="5"/>
      <c r="U58" s="13"/>
      <c r="V58" s="5"/>
      <c r="W58" s="5" t="str">
        <f t="shared" ca="1" si="0"/>
        <v/>
      </c>
      <c r="X58" s="5"/>
      <c r="Y58" s="5"/>
      <c r="Z58" s="5"/>
      <c r="CV58" s="104"/>
      <c r="CW58" s="104" t="str">
        <f ca="1">IF(CW45="","","----")</f>
        <v/>
      </c>
      <c r="CY58" s="104">
        <f t="shared" ca="1" si="8"/>
        <v>1</v>
      </c>
      <c r="CZ58" s="104">
        <v>56</v>
      </c>
    </row>
    <row r="59" spans="20:106" x14ac:dyDescent="0.25">
      <c r="T59" s="5"/>
      <c r="U59" s="13"/>
      <c r="V59" s="5"/>
      <c r="W59" s="5" t="str">
        <f t="shared" ca="1" si="0"/>
        <v/>
      </c>
      <c r="X59" s="5"/>
      <c r="Y59" s="5"/>
      <c r="Z59" s="5"/>
      <c r="CV59" s="104"/>
      <c r="CW59" s="32" t="str">
        <f ca="1">IF(CW60="","",CONCATENATE("Warband ",CU60," ",DB59))</f>
        <v/>
      </c>
      <c r="CY59" s="104">
        <f t="shared" ca="1" si="8"/>
        <v>1</v>
      </c>
      <c r="CZ59" s="104">
        <v>57</v>
      </c>
      <c r="DB59" s="49" t="str">
        <f>CR22</f>
        <v/>
      </c>
    </row>
    <row r="60" spans="20:106" x14ac:dyDescent="0.25">
      <c r="T60" s="5"/>
      <c r="U60" s="13"/>
      <c r="V60" s="5"/>
      <c r="W60" s="5" t="str">
        <f t="shared" ca="1" si="0"/>
        <v/>
      </c>
      <c r="X60" s="5"/>
      <c r="Y60" s="5"/>
      <c r="Z60" s="5"/>
      <c r="CU60" s="104">
        <v>5</v>
      </c>
      <c r="CV60" s="104">
        <v>1</v>
      </c>
      <c r="CW60" s="32" t="str">
        <f t="shared" ref="CW60:CW71" ca="1" si="14">T(LOOKUP(CV60,CK$3:CK$80,$CA$3:$CA$78))</f>
        <v/>
      </c>
      <c r="CY60" s="104">
        <f t="shared" ca="1" si="8"/>
        <v>1</v>
      </c>
      <c r="CZ60" s="104">
        <v>58</v>
      </c>
    </row>
    <row r="61" spans="20:106" x14ac:dyDescent="0.25">
      <c r="T61" s="5"/>
      <c r="U61" s="13"/>
      <c r="V61" s="5"/>
      <c r="W61" s="5" t="str">
        <f t="shared" ca="1" si="0"/>
        <v/>
      </c>
      <c r="X61" s="5"/>
      <c r="Y61" s="5"/>
      <c r="Z61" s="5"/>
      <c r="CV61" s="104">
        <v>2</v>
      </c>
      <c r="CW61" s="32" t="str">
        <f t="shared" ca="1" si="14"/>
        <v/>
      </c>
      <c r="CY61" s="104">
        <f t="shared" ca="1" si="8"/>
        <v>1</v>
      </c>
      <c r="CZ61" s="104">
        <v>59</v>
      </c>
    </row>
    <row r="62" spans="20:106" x14ac:dyDescent="0.25">
      <c r="T62" s="5"/>
      <c r="U62" s="13"/>
      <c r="V62" s="5"/>
      <c r="W62" s="5" t="str">
        <f t="shared" ca="1" si="0"/>
        <v/>
      </c>
      <c r="X62" s="5"/>
      <c r="Y62" s="5"/>
      <c r="Z62" s="5"/>
      <c r="CV62" s="104">
        <v>3</v>
      </c>
      <c r="CW62" s="32" t="str">
        <f t="shared" ca="1" si="14"/>
        <v/>
      </c>
      <c r="CY62" s="104">
        <f t="shared" ca="1" si="8"/>
        <v>1</v>
      </c>
      <c r="CZ62" s="104">
        <v>60</v>
      </c>
    </row>
    <row r="63" spans="20:106" x14ac:dyDescent="0.25">
      <c r="T63" s="5"/>
      <c r="U63" s="13"/>
      <c r="V63" s="5"/>
      <c r="W63" s="5" t="str">
        <f t="shared" ca="1" si="0"/>
        <v/>
      </c>
      <c r="X63" s="5"/>
      <c r="Y63" s="5"/>
      <c r="Z63" s="5"/>
      <c r="CV63" s="104">
        <v>4</v>
      </c>
      <c r="CW63" s="32" t="str">
        <f t="shared" ca="1" si="14"/>
        <v/>
      </c>
      <c r="CY63" s="104">
        <f t="shared" ca="1" si="8"/>
        <v>1</v>
      </c>
      <c r="CZ63" s="104">
        <v>61</v>
      </c>
    </row>
    <row r="64" spans="20:106" x14ac:dyDescent="0.25">
      <c r="T64" s="5"/>
      <c r="U64" s="13"/>
      <c r="V64" s="5"/>
      <c r="W64" s="5" t="str">
        <f t="shared" ca="1" si="0"/>
        <v/>
      </c>
      <c r="X64" s="5"/>
      <c r="Y64" s="5"/>
      <c r="Z64" s="5"/>
      <c r="CV64" s="104">
        <v>5</v>
      </c>
      <c r="CW64" s="32" t="str">
        <f t="shared" ca="1" si="14"/>
        <v/>
      </c>
      <c r="CY64" s="104">
        <f t="shared" ca="1" si="8"/>
        <v>1</v>
      </c>
      <c r="CZ64" s="104">
        <v>62</v>
      </c>
    </row>
    <row r="65" spans="20:104" x14ac:dyDescent="0.25">
      <c r="T65" s="5"/>
      <c r="U65" s="13"/>
      <c r="V65" s="5"/>
      <c r="W65" s="5" t="str">
        <f t="shared" ca="1" si="0"/>
        <v/>
      </c>
      <c r="X65" s="5"/>
      <c r="Y65" s="5"/>
      <c r="Z65" s="5"/>
      <c r="CV65" s="104">
        <v>6</v>
      </c>
      <c r="CW65" s="32" t="str">
        <f t="shared" ca="1" si="14"/>
        <v/>
      </c>
      <c r="CY65" s="104">
        <f t="shared" ca="1" si="8"/>
        <v>1</v>
      </c>
      <c r="CZ65" s="104">
        <v>63</v>
      </c>
    </row>
    <row r="66" spans="20:104" x14ac:dyDescent="0.25">
      <c r="T66" s="5"/>
      <c r="U66" s="13"/>
      <c r="V66" s="5"/>
      <c r="W66" s="5" t="str">
        <f t="shared" ca="1" si="0"/>
        <v/>
      </c>
      <c r="X66" s="5"/>
      <c r="Y66" s="5"/>
      <c r="Z66" s="5"/>
      <c r="CV66" s="104">
        <v>7</v>
      </c>
      <c r="CW66" s="32" t="str">
        <f t="shared" ca="1" si="14"/>
        <v/>
      </c>
      <c r="CY66" s="104">
        <f t="shared" ca="1" si="8"/>
        <v>1</v>
      </c>
      <c r="CZ66" s="104">
        <v>64</v>
      </c>
    </row>
    <row r="67" spans="20:104" x14ac:dyDescent="0.25">
      <c r="T67" s="5"/>
      <c r="U67" s="13"/>
      <c r="V67" s="5"/>
      <c r="W67" s="5" t="str">
        <f t="shared" ref="W67:W80" ca="1" si="15">T(LOOKUP(CZ67,$CY$3:$CY$302,$CW$3:$CW$302))</f>
        <v/>
      </c>
      <c r="X67" s="5"/>
      <c r="Y67" s="5"/>
      <c r="Z67" s="5"/>
      <c r="CV67" s="104">
        <v>8</v>
      </c>
      <c r="CW67" s="32" t="str">
        <f t="shared" ca="1" si="14"/>
        <v/>
      </c>
      <c r="CY67" s="104">
        <f t="shared" ca="1" si="8"/>
        <v>1</v>
      </c>
      <c r="CZ67" s="104">
        <v>65</v>
      </c>
    </row>
    <row r="68" spans="20:104" x14ac:dyDescent="0.25">
      <c r="T68" s="5"/>
      <c r="U68" s="13"/>
      <c r="V68" s="5"/>
      <c r="W68" s="5" t="str">
        <f t="shared" ca="1" si="15"/>
        <v/>
      </c>
      <c r="X68" s="5"/>
      <c r="Y68" s="5"/>
      <c r="Z68" s="5"/>
      <c r="CV68" s="104">
        <v>9</v>
      </c>
      <c r="CW68" s="32" t="str">
        <f t="shared" ca="1" si="14"/>
        <v/>
      </c>
      <c r="CY68" s="104">
        <f t="shared" ca="1" si="8"/>
        <v>1</v>
      </c>
      <c r="CZ68" s="104">
        <v>66</v>
      </c>
    </row>
    <row r="69" spans="20:104" x14ac:dyDescent="0.25">
      <c r="T69" s="5"/>
      <c r="U69" s="13"/>
      <c r="V69" s="5"/>
      <c r="W69" s="5" t="str">
        <f t="shared" ca="1" si="15"/>
        <v/>
      </c>
      <c r="X69" s="5"/>
      <c r="Y69" s="5"/>
      <c r="Z69" s="5"/>
      <c r="CV69" s="104">
        <v>10</v>
      </c>
      <c r="CW69" s="32" t="str">
        <f t="shared" ca="1" si="14"/>
        <v/>
      </c>
      <c r="CY69" s="104">
        <f t="shared" ref="CY69:CY80" ca="1" si="16">IF(OR(CW68="",CW68=" "),CY68,CY68+1)</f>
        <v>1</v>
      </c>
      <c r="CZ69" s="104">
        <v>67</v>
      </c>
    </row>
    <row r="70" spans="20:104" x14ac:dyDescent="0.25">
      <c r="T70" s="5"/>
      <c r="U70" s="13"/>
      <c r="V70" s="5"/>
      <c r="W70" s="5" t="str">
        <f t="shared" ca="1" si="15"/>
        <v/>
      </c>
      <c r="X70" s="5"/>
      <c r="Y70" s="5"/>
      <c r="Z70" s="5"/>
      <c r="CV70" s="104">
        <v>11</v>
      </c>
      <c r="CW70" s="32" t="str">
        <f t="shared" ca="1" si="14"/>
        <v/>
      </c>
      <c r="CY70" s="104">
        <f t="shared" ca="1" si="16"/>
        <v>1</v>
      </c>
      <c r="CZ70" s="104">
        <v>68</v>
      </c>
    </row>
    <row r="71" spans="20:104" x14ac:dyDescent="0.25">
      <c r="T71" s="5"/>
      <c r="U71" s="13"/>
      <c r="V71" s="5"/>
      <c r="W71" s="5" t="str">
        <f t="shared" ca="1" si="15"/>
        <v/>
      </c>
      <c r="X71" s="5"/>
      <c r="Y71" s="5"/>
      <c r="Z71" s="5"/>
      <c r="CV71" s="104">
        <v>12</v>
      </c>
      <c r="CW71" s="32" t="str">
        <f t="shared" ca="1" si="14"/>
        <v/>
      </c>
      <c r="CY71" s="104">
        <f t="shared" ca="1" si="16"/>
        <v>1</v>
      </c>
      <c r="CZ71" s="104">
        <v>69</v>
      </c>
    </row>
    <row r="72" spans="20:104" x14ac:dyDescent="0.25">
      <c r="T72" s="5"/>
      <c r="U72" s="13"/>
      <c r="V72" s="5"/>
      <c r="W72" s="5" t="str">
        <f t="shared" ca="1" si="15"/>
        <v/>
      </c>
      <c r="X72" s="5"/>
      <c r="Y72" s="5"/>
      <c r="Z72" s="5"/>
      <c r="CV72" s="104"/>
      <c r="CW72" s="104" t="str">
        <f ca="1">IF(CW59="","","----")</f>
        <v/>
      </c>
      <c r="CY72" s="104">
        <f t="shared" ca="1" si="16"/>
        <v>1</v>
      </c>
      <c r="CZ72" s="104">
        <v>70</v>
      </c>
    </row>
    <row r="73" spans="20:104" x14ac:dyDescent="0.25">
      <c r="T73" s="5"/>
      <c r="U73" s="13"/>
      <c r="V73" s="5"/>
      <c r="W73" s="5" t="str">
        <f t="shared" ca="1" si="15"/>
        <v/>
      </c>
      <c r="X73" s="5"/>
      <c r="Y73" s="5"/>
      <c r="Z73" s="5"/>
      <c r="CV73" s="104"/>
      <c r="CY73" s="104">
        <f t="shared" ca="1" si="16"/>
        <v>1</v>
      </c>
      <c r="CZ73" s="104">
        <v>71</v>
      </c>
    </row>
    <row r="74" spans="20:104" x14ac:dyDescent="0.25">
      <c r="T74" s="5"/>
      <c r="U74" s="13"/>
      <c r="V74" s="5"/>
      <c r="W74" s="5" t="str">
        <f t="shared" ca="1" si="15"/>
        <v/>
      </c>
      <c r="X74" s="5"/>
      <c r="Y74" s="5"/>
      <c r="Z74" s="5"/>
      <c r="CV74" s="104"/>
      <c r="CY74" s="104">
        <f t="shared" ca="1" si="16"/>
        <v>1</v>
      </c>
      <c r="CZ74" s="104">
        <v>72</v>
      </c>
    </row>
    <row r="75" spans="20:104" x14ac:dyDescent="0.25">
      <c r="T75" s="5"/>
      <c r="U75" s="13"/>
      <c r="V75" s="5"/>
      <c r="W75" s="5" t="str">
        <f t="shared" ca="1" si="15"/>
        <v/>
      </c>
      <c r="X75" s="5"/>
      <c r="Y75" s="5"/>
      <c r="Z75" s="5"/>
      <c r="CV75" s="104"/>
      <c r="CY75" s="104">
        <f t="shared" ca="1" si="16"/>
        <v>1</v>
      </c>
      <c r="CZ75" s="104">
        <v>73</v>
      </c>
    </row>
    <row r="76" spans="20:104" x14ac:dyDescent="0.25">
      <c r="T76" s="5"/>
      <c r="U76" s="13"/>
      <c r="V76" s="5"/>
      <c r="W76" s="5" t="str">
        <f t="shared" ca="1" si="15"/>
        <v/>
      </c>
      <c r="X76" s="5"/>
      <c r="Y76" s="5"/>
      <c r="Z76" s="5"/>
      <c r="CV76" s="104"/>
      <c r="CY76" s="104">
        <f t="shared" ca="1" si="16"/>
        <v>1</v>
      </c>
      <c r="CZ76" s="104">
        <v>74</v>
      </c>
    </row>
    <row r="77" spans="20:104" x14ac:dyDescent="0.25">
      <c r="T77" s="5"/>
      <c r="U77" s="13"/>
      <c r="V77" s="5"/>
      <c r="W77" s="5" t="str">
        <f t="shared" ca="1" si="15"/>
        <v/>
      </c>
      <c r="X77" s="5"/>
      <c r="Y77" s="5"/>
      <c r="Z77" s="5"/>
      <c r="CV77" s="104"/>
      <c r="CY77" s="104">
        <f t="shared" ca="1" si="16"/>
        <v>1</v>
      </c>
      <c r="CZ77" s="104">
        <v>75</v>
      </c>
    </row>
    <row r="78" spans="20:104" x14ac:dyDescent="0.25">
      <c r="T78" s="5"/>
      <c r="U78" s="13"/>
      <c r="V78" s="5"/>
      <c r="W78" s="5" t="str">
        <f t="shared" ca="1" si="15"/>
        <v/>
      </c>
      <c r="X78" s="5"/>
      <c r="Y78" s="5"/>
      <c r="Z78" s="5"/>
      <c r="CV78" s="104"/>
      <c r="CY78" s="104">
        <f t="shared" ca="1" si="16"/>
        <v>1</v>
      </c>
      <c r="CZ78" s="104">
        <v>76</v>
      </c>
    </row>
    <row r="79" spans="20:104" x14ac:dyDescent="0.25">
      <c r="T79" s="5"/>
      <c r="U79" s="13"/>
      <c r="V79" s="5"/>
      <c r="W79" s="5" t="str">
        <f t="shared" ca="1" si="15"/>
        <v/>
      </c>
      <c r="X79" s="5"/>
      <c r="Y79" s="5"/>
      <c r="Z79" s="5"/>
      <c r="CV79" s="104"/>
      <c r="CY79" s="104">
        <f t="shared" ca="1" si="16"/>
        <v>1</v>
      </c>
      <c r="CZ79" s="104">
        <v>77</v>
      </c>
    </row>
    <row r="80" spans="20:104" x14ac:dyDescent="0.25">
      <c r="T80" s="5"/>
      <c r="U80" s="13"/>
      <c r="V80" s="5"/>
      <c r="W80" s="5" t="str">
        <f t="shared" ca="1" si="15"/>
        <v/>
      </c>
      <c r="X80" s="5"/>
      <c r="Y80" s="5"/>
      <c r="Z80" s="5"/>
      <c r="CV80" s="104"/>
      <c r="CY80" s="104">
        <f t="shared" ca="1" si="16"/>
        <v>1</v>
      </c>
      <c r="CZ80" s="104">
        <v>78</v>
      </c>
    </row>
    <row r="81" spans="100:100" x14ac:dyDescent="0.25">
      <c r="CV81" s="104"/>
    </row>
    <row r="82" spans="100:100" x14ac:dyDescent="0.25">
      <c r="CV82" s="104"/>
    </row>
    <row r="83" spans="100:100" x14ac:dyDescent="0.25">
      <c r="CV83" s="104"/>
    </row>
    <row r="84" spans="100:100" x14ac:dyDescent="0.25">
      <c r="CV84" s="104"/>
    </row>
    <row r="85" spans="100:100" x14ac:dyDescent="0.25">
      <c r="CV85" s="104"/>
    </row>
    <row r="86" spans="100:100" x14ac:dyDescent="0.25">
      <c r="CV86" s="104"/>
    </row>
    <row r="87" spans="100:100" x14ac:dyDescent="0.25">
      <c r="CV87" s="104"/>
    </row>
    <row r="88" spans="100:100" x14ac:dyDescent="0.25">
      <c r="CV88" s="104"/>
    </row>
    <row r="89" spans="100:100" x14ac:dyDescent="0.25">
      <c r="CV89" s="104"/>
    </row>
    <row r="90" spans="100:100" x14ac:dyDescent="0.25">
      <c r="CV90" s="104"/>
    </row>
    <row r="91" spans="100:100" x14ac:dyDescent="0.25">
      <c r="CV91" s="104"/>
    </row>
    <row r="92" spans="100:100" x14ac:dyDescent="0.25">
      <c r="CV92" s="104"/>
    </row>
    <row r="93" spans="100:100" x14ac:dyDescent="0.25">
      <c r="CV93" s="104"/>
    </row>
    <row r="94" spans="100:100" x14ac:dyDescent="0.25">
      <c r="CV94" s="104"/>
    </row>
    <row r="95" spans="100:100" x14ac:dyDescent="0.25">
      <c r="CV95" s="104"/>
    </row>
    <row r="96" spans="100:100" x14ac:dyDescent="0.25">
      <c r="CV96" s="104"/>
    </row>
    <row r="97" spans="100:100" x14ac:dyDescent="0.25">
      <c r="CV97" s="104"/>
    </row>
    <row r="98" spans="100:100" x14ac:dyDescent="0.25">
      <c r="CV98" s="104"/>
    </row>
    <row r="99" spans="100:100" x14ac:dyDescent="0.25">
      <c r="CV99" s="104"/>
    </row>
    <row r="100" spans="100:100" x14ac:dyDescent="0.25">
      <c r="CV100" s="104"/>
    </row>
    <row r="101" spans="100:100" x14ac:dyDescent="0.25">
      <c r="CV101" s="104"/>
    </row>
    <row r="102" spans="100:100" x14ac:dyDescent="0.25">
      <c r="CV102" s="104"/>
    </row>
    <row r="103" spans="100:100" x14ac:dyDescent="0.25">
      <c r="CV103" s="104"/>
    </row>
    <row r="104" spans="100:100" x14ac:dyDescent="0.25">
      <c r="CV104" s="104"/>
    </row>
    <row r="105" spans="100:100" x14ac:dyDescent="0.25">
      <c r="CV105" s="104"/>
    </row>
    <row r="106" spans="100:100" x14ac:dyDescent="0.25">
      <c r="CV106" s="104"/>
    </row>
    <row r="107" spans="100:100" x14ac:dyDescent="0.25">
      <c r="CV107" s="104"/>
    </row>
    <row r="108" spans="100:100" x14ac:dyDescent="0.25">
      <c r="CV108" s="104"/>
    </row>
    <row r="109" spans="100:100" x14ac:dyDescent="0.25">
      <c r="CV109" s="104"/>
    </row>
    <row r="110" spans="100:100" x14ac:dyDescent="0.25">
      <c r="CV110" s="104"/>
    </row>
    <row r="111" spans="100:100" x14ac:dyDescent="0.25">
      <c r="CV111" s="104"/>
    </row>
    <row r="112" spans="100:100" x14ac:dyDescent="0.25">
      <c r="CV112" s="104"/>
    </row>
    <row r="113" spans="100:100" x14ac:dyDescent="0.25">
      <c r="CV113" s="104"/>
    </row>
    <row r="114" spans="100:100" x14ac:dyDescent="0.25">
      <c r="CV114" s="104"/>
    </row>
    <row r="115" spans="100:100" x14ac:dyDescent="0.25">
      <c r="CV115" s="104"/>
    </row>
    <row r="116" spans="100:100" x14ac:dyDescent="0.25">
      <c r="CV116" s="104"/>
    </row>
    <row r="117" spans="100:100" x14ac:dyDescent="0.25">
      <c r="CV117" s="104"/>
    </row>
    <row r="118" spans="100:100" x14ac:dyDescent="0.25">
      <c r="CV118" s="104"/>
    </row>
    <row r="119" spans="100:100" x14ac:dyDescent="0.25">
      <c r="CV119" s="104"/>
    </row>
    <row r="120" spans="100:100" x14ac:dyDescent="0.25">
      <c r="CV120" s="104"/>
    </row>
    <row r="121" spans="100:100" x14ac:dyDescent="0.25">
      <c r="CV121" s="104"/>
    </row>
    <row r="122" spans="100:100" x14ac:dyDescent="0.25">
      <c r="CV122" s="104"/>
    </row>
    <row r="123" spans="100:100" x14ac:dyDescent="0.25">
      <c r="CV123" s="104"/>
    </row>
    <row r="124" spans="100:100" x14ac:dyDescent="0.25">
      <c r="CV124" s="104"/>
    </row>
    <row r="125" spans="100:100" x14ac:dyDescent="0.25">
      <c r="CV125" s="104"/>
    </row>
    <row r="126" spans="100:100" x14ac:dyDescent="0.25">
      <c r="CV126" s="104"/>
    </row>
    <row r="127" spans="100:100" x14ac:dyDescent="0.25">
      <c r="CV127" s="104"/>
    </row>
    <row r="128" spans="100:100" x14ac:dyDescent="0.25">
      <c r="CV128" s="104"/>
    </row>
    <row r="129" spans="100:100" x14ac:dyDescent="0.25">
      <c r="CV129" s="104"/>
    </row>
    <row r="130" spans="100:100" x14ac:dyDescent="0.25">
      <c r="CV130" s="104"/>
    </row>
    <row r="131" spans="100:100" x14ac:dyDescent="0.25">
      <c r="CV131" s="104"/>
    </row>
    <row r="132" spans="100:100" x14ac:dyDescent="0.25">
      <c r="CV132" s="104"/>
    </row>
    <row r="133" spans="100:100" x14ac:dyDescent="0.25">
      <c r="CV133" s="104"/>
    </row>
    <row r="134" spans="100:100" x14ac:dyDescent="0.25">
      <c r="CV134" s="104"/>
    </row>
    <row r="135" spans="100:100" x14ac:dyDescent="0.25">
      <c r="CV135" s="104"/>
    </row>
    <row r="136" spans="100:100" x14ac:dyDescent="0.25">
      <c r="CV136" s="104"/>
    </row>
    <row r="137" spans="100:100" x14ac:dyDescent="0.25">
      <c r="CV137" s="104"/>
    </row>
    <row r="138" spans="100:100" x14ac:dyDescent="0.25">
      <c r="CV138" s="104"/>
    </row>
    <row r="139" spans="100:100" x14ac:dyDescent="0.25">
      <c r="CV139" s="104"/>
    </row>
    <row r="140" spans="100:100" x14ac:dyDescent="0.25">
      <c r="CV140" s="104"/>
    </row>
    <row r="141" spans="100:100" x14ac:dyDescent="0.25">
      <c r="CV141" s="104"/>
    </row>
    <row r="142" spans="100:100" x14ac:dyDescent="0.25">
      <c r="CV142" s="104"/>
    </row>
    <row r="143" spans="100:100" x14ac:dyDescent="0.25">
      <c r="CV143" s="104"/>
    </row>
    <row r="144" spans="100:100" x14ac:dyDescent="0.25">
      <c r="CV144" s="104"/>
    </row>
    <row r="145" spans="100:100" x14ac:dyDescent="0.25">
      <c r="CV145" s="104"/>
    </row>
    <row r="146" spans="100:100" x14ac:dyDescent="0.25">
      <c r="CV146" s="104"/>
    </row>
    <row r="147" spans="100:100" x14ac:dyDescent="0.25">
      <c r="CV147" s="104"/>
    </row>
    <row r="148" spans="100:100" x14ac:dyDescent="0.25">
      <c r="CV148" s="104"/>
    </row>
    <row r="149" spans="100:100" x14ac:dyDescent="0.25">
      <c r="CV149" s="104"/>
    </row>
    <row r="150" spans="100:100" x14ac:dyDescent="0.25">
      <c r="CV150" s="104"/>
    </row>
    <row r="151" spans="100:100" x14ac:dyDescent="0.25">
      <c r="CV151" s="104"/>
    </row>
    <row r="152" spans="100:100" x14ac:dyDescent="0.25">
      <c r="CV152" s="104"/>
    </row>
    <row r="153" spans="100:100" x14ac:dyDescent="0.25">
      <c r="CV153" s="104"/>
    </row>
    <row r="154" spans="100:100" x14ac:dyDescent="0.25">
      <c r="CV154" s="104"/>
    </row>
    <row r="155" spans="100:100" x14ac:dyDescent="0.25">
      <c r="CV155" s="104"/>
    </row>
    <row r="156" spans="100:100" x14ac:dyDescent="0.25">
      <c r="CV156" s="104"/>
    </row>
    <row r="157" spans="100:100" x14ac:dyDescent="0.25">
      <c r="CV157" s="104"/>
    </row>
    <row r="158" spans="100:100" x14ac:dyDescent="0.25">
      <c r="CV158" s="104"/>
    </row>
    <row r="159" spans="100:100" x14ac:dyDescent="0.25">
      <c r="CV159" s="104"/>
    </row>
    <row r="160" spans="100:100" x14ac:dyDescent="0.25">
      <c r="CV160" s="104"/>
    </row>
    <row r="161" spans="100:100" x14ac:dyDescent="0.25">
      <c r="CV161" s="104"/>
    </row>
    <row r="162" spans="100:100" x14ac:dyDescent="0.25">
      <c r="CV162" s="104"/>
    </row>
    <row r="163" spans="100:100" x14ac:dyDescent="0.25">
      <c r="CV163" s="104"/>
    </row>
    <row r="164" spans="100:100" x14ac:dyDescent="0.25">
      <c r="CV164" s="104"/>
    </row>
    <row r="165" spans="100:100" x14ac:dyDescent="0.25">
      <c r="CV165" s="104"/>
    </row>
    <row r="166" spans="100:100" x14ac:dyDescent="0.25">
      <c r="CV166" s="104"/>
    </row>
    <row r="167" spans="100:100" x14ac:dyDescent="0.25">
      <c r="CV167" s="104"/>
    </row>
    <row r="168" spans="100:100" x14ac:dyDescent="0.25">
      <c r="CV168" s="104"/>
    </row>
    <row r="169" spans="100:100" x14ac:dyDescent="0.25">
      <c r="CV169" s="104"/>
    </row>
    <row r="170" spans="100:100" x14ac:dyDescent="0.25">
      <c r="CV170" s="104"/>
    </row>
    <row r="171" spans="100:100" x14ac:dyDescent="0.25">
      <c r="CV171" s="104"/>
    </row>
    <row r="172" spans="100:100" x14ac:dyDescent="0.25">
      <c r="CV172" s="104"/>
    </row>
    <row r="173" spans="100:100" x14ac:dyDescent="0.25">
      <c r="CV173" s="104"/>
    </row>
    <row r="174" spans="100:100" x14ac:dyDescent="0.25">
      <c r="CV174" s="104"/>
    </row>
    <row r="175" spans="100:100" x14ac:dyDescent="0.25">
      <c r="CV175" s="104"/>
    </row>
    <row r="176" spans="100:100" x14ac:dyDescent="0.25">
      <c r="CV176" s="104"/>
    </row>
    <row r="177" spans="100:100" x14ac:dyDescent="0.25">
      <c r="CV177" s="104"/>
    </row>
    <row r="178" spans="100:100" x14ac:dyDescent="0.25">
      <c r="CV178" s="104"/>
    </row>
    <row r="179" spans="100:100" x14ac:dyDescent="0.25">
      <c r="CV179" s="104"/>
    </row>
    <row r="180" spans="100:100" x14ac:dyDescent="0.25">
      <c r="CV180" s="104"/>
    </row>
    <row r="181" spans="100:100" x14ac:dyDescent="0.25">
      <c r="CV181" s="104"/>
    </row>
    <row r="182" spans="100:100" x14ac:dyDescent="0.25">
      <c r="CV182" s="104"/>
    </row>
    <row r="183" spans="100:100" x14ac:dyDescent="0.25">
      <c r="CV183" s="104"/>
    </row>
    <row r="184" spans="100:100" x14ac:dyDescent="0.25">
      <c r="CV184" s="104"/>
    </row>
    <row r="185" spans="100:100" x14ac:dyDescent="0.25">
      <c r="CV185" s="104"/>
    </row>
    <row r="186" spans="100:100" x14ac:dyDescent="0.25">
      <c r="CV186" s="104"/>
    </row>
    <row r="187" spans="100:100" x14ac:dyDescent="0.25">
      <c r="CV187" s="104"/>
    </row>
    <row r="188" spans="100:100" x14ac:dyDescent="0.25">
      <c r="CV188" s="104"/>
    </row>
    <row r="189" spans="100:100" x14ac:dyDescent="0.25">
      <c r="CV189" s="104"/>
    </row>
    <row r="190" spans="100:100" x14ac:dyDescent="0.25">
      <c r="CV190" s="104"/>
    </row>
    <row r="191" spans="100:100" x14ac:dyDescent="0.25">
      <c r="CV191" s="104"/>
    </row>
    <row r="192" spans="100:100" x14ac:dyDescent="0.25">
      <c r="CV192" s="104"/>
    </row>
    <row r="193" spans="100:100" x14ac:dyDescent="0.25">
      <c r="CV193" s="104"/>
    </row>
    <row r="194" spans="100:100" x14ac:dyDescent="0.25">
      <c r="CV194" s="104"/>
    </row>
    <row r="195" spans="100:100" x14ac:dyDescent="0.25">
      <c r="CV195" s="104"/>
    </row>
    <row r="196" spans="100:100" x14ac:dyDescent="0.25">
      <c r="CV196" s="104"/>
    </row>
    <row r="197" spans="100:100" x14ac:dyDescent="0.25">
      <c r="CV197" s="104"/>
    </row>
    <row r="198" spans="100:100" x14ac:dyDescent="0.25">
      <c r="CV198" s="104"/>
    </row>
    <row r="199" spans="100:100" x14ac:dyDescent="0.25">
      <c r="CV199" s="104"/>
    </row>
    <row r="200" spans="100:100" x14ac:dyDescent="0.25">
      <c r="CV200" s="104"/>
    </row>
    <row r="201" spans="100:100" x14ac:dyDescent="0.25">
      <c r="CV201" s="104"/>
    </row>
    <row r="202" spans="100:100" x14ac:dyDescent="0.25">
      <c r="CV202" s="104"/>
    </row>
    <row r="203" spans="100:100" x14ac:dyDescent="0.25">
      <c r="CV203" s="104"/>
    </row>
    <row r="204" spans="100:100" x14ac:dyDescent="0.25">
      <c r="CV204" s="104"/>
    </row>
    <row r="205" spans="100:100" x14ac:dyDescent="0.25">
      <c r="CV205" s="104"/>
    </row>
    <row r="206" spans="100:100" x14ac:dyDescent="0.25">
      <c r="CV206" s="104"/>
    </row>
    <row r="207" spans="100:100" x14ac:dyDescent="0.25">
      <c r="CV207" s="104"/>
    </row>
    <row r="208" spans="100:100" x14ac:dyDescent="0.25">
      <c r="CV208" s="104"/>
    </row>
    <row r="209" spans="100:100" x14ac:dyDescent="0.25">
      <c r="CV209" s="104"/>
    </row>
    <row r="210" spans="100:100" x14ac:dyDescent="0.25">
      <c r="CV210" s="104"/>
    </row>
    <row r="211" spans="100:100" x14ac:dyDescent="0.25">
      <c r="CV211" s="104"/>
    </row>
    <row r="212" spans="100:100" x14ac:dyDescent="0.25">
      <c r="CV212" s="104"/>
    </row>
    <row r="213" spans="100:100" x14ac:dyDescent="0.25">
      <c r="CV213" s="104"/>
    </row>
    <row r="214" spans="100:100" x14ac:dyDescent="0.25">
      <c r="CV214" s="104"/>
    </row>
    <row r="215" spans="100:100" x14ac:dyDescent="0.25">
      <c r="CV215" s="104"/>
    </row>
    <row r="216" spans="100:100" x14ac:dyDescent="0.25">
      <c r="CV216" s="104"/>
    </row>
    <row r="217" spans="100:100" x14ac:dyDescent="0.25">
      <c r="CV217" s="104"/>
    </row>
    <row r="218" spans="100:100" x14ac:dyDescent="0.25">
      <c r="CV218" s="104"/>
    </row>
    <row r="219" spans="100:100" x14ac:dyDescent="0.25">
      <c r="CV219" s="104"/>
    </row>
    <row r="220" spans="100:100" x14ac:dyDescent="0.25">
      <c r="CV220" s="104"/>
    </row>
    <row r="221" spans="100:100" x14ac:dyDescent="0.25">
      <c r="CV221" s="104"/>
    </row>
    <row r="222" spans="100:100" x14ac:dyDescent="0.25">
      <c r="CV222" s="104"/>
    </row>
    <row r="223" spans="100:100" x14ac:dyDescent="0.25">
      <c r="CV223" s="104"/>
    </row>
    <row r="224" spans="100:100" x14ac:dyDescent="0.25">
      <c r="CV224" s="104"/>
    </row>
    <row r="225" spans="100:100" x14ac:dyDescent="0.25">
      <c r="CV225" s="104"/>
    </row>
    <row r="226" spans="100:100" x14ac:dyDescent="0.25">
      <c r="CV226" s="104"/>
    </row>
    <row r="227" spans="100:100" x14ac:dyDescent="0.25">
      <c r="CV227" s="104"/>
    </row>
    <row r="228" spans="100:100" x14ac:dyDescent="0.25">
      <c r="CV228" s="104"/>
    </row>
    <row r="229" spans="100:100" x14ac:dyDescent="0.25">
      <c r="CV229" s="104"/>
    </row>
    <row r="230" spans="100:100" x14ac:dyDescent="0.25">
      <c r="CV230" s="104"/>
    </row>
    <row r="231" spans="100:100" x14ac:dyDescent="0.25">
      <c r="CV231" s="104"/>
    </row>
    <row r="232" spans="100:100" x14ac:dyDescent="0.25">
      <c r="CV232" s="104"/>
    </row>
    <row r="233" spans="100:100" x14ac:dyDescent="0.25">
      <c r="CV233" s="104"/>
    </row>
    <row r="234" spans="100:100" x14ac:dyDescent="0.25">
      <c r="CV234" s="104"/>
    </row>
    <row r="235" spans="100:100" x14ac:dyDescent="0.25">
      <c r="CV235" s="104"/>
    </row>
    <row r="236" spans="100:100" x14ac:dyDescent="0.25">
      <c r="CV236" s="104"/>
    </row>
    <row r="237" spans="100:100" x14ac:dyDescent="0.25">
      <c r="CV237" s="104"/>
    </row>
    <row r="238" spans="100:100" x14ac:dyDescent="0.25">
      <c r="CV238" s="104"/>
    </row>
    <row r="239" spans="100:100" x14ac:dyDescent="0.25">
      <c r="CV239" s="104"/>
    </row>
    <row r="240" spans="100:100" x14ac:dyDescent="0.25">
      <c r="CV240" s="104"/>
    </row>
    <row r="241" spans="100:100" x14ac:dyDescent="0.25">
      <c r="CV241" s="104"/>
    </row>
    <row r="242" spans="100:100" x14ac:dyDescent="0.25">
      <c r="CV242" s="104"/>
    </row>
    <row r="243" spans="100:100" x14ac:dyDescent="0.25">
      <c r="CV243" s="104"/>
    </row>
    <row r="244" spans="100:100" x14ac:dyDescent="0.25">
      <c r="CV244" s="104"/>
    </row>
    <row r="245" spans="100:100" x14ac:dyDescent="0.25">
      <c r="CV245" s="104"/>
    </row>
    <row r="246" spans="100:100" x14ac:dyDescent="0.25">
      <c r="CV246" s="104"/>
    </row>
    <row r="247" spans="100:100" x14ac:dyDescent="0.25">
      <c r="CV247" s="104"/>
    </row>
    <row r="248" spans="100:100" x14ac:dyDescent="0.25">
      <c r="CV248" s="104"/>
    </row>
    <row r="249" spans="100:100" x14ac:dyDescent="0.25">
      <c r="CV249" s="104"/>
    </row>
    <row r="250" spans="100:100" x14ac:dyDescent="0.25">
      <c r="CV250" s="104"/>
    </row>
    <row r="251" spans="100:100" x14ac:dyDescent="0.25">
      <c r="CV251" s="104"/>
    </row>
    <row r="252" spans="100:100" x14ac:dyDescent="0.25">
      <c r="CV252" s="104"/>
    </row>
    <row r="253" spans="100:100" x14ac:dyDescent="0.25">
      <c r="CV253" s="104"/>
    </row>
    <row r="254" spans="100:100" x14ac:dyDescent="0.25">
      <c r="CV254" s="104"/>
    </row>
    <row r="255" spans="100:100" x14ac:dyDescent="0.25">
      <c r="CV255" s="104"/>
    </row>
    <row r="256" spans="100:100" x14ac:dyDescent="0.25">
      <c r="CV256" s="104"/>
    </row>
    <row r="257" spans="100:100" x14ac:dyDescent="0.25">
      <c r="CV257" s="104"/>
    </row>
    <row r="258" spans="100:100" x14ac:dyDescent="0.25">
      <c r="CV258" s="104"/>
    </row>
    <row r="259" spans="100:100" x14ac:dyDescent="0.25">
      <c r="CV259" s="104"/>
    </row>
    <row r="260" spans="100:100" x14ac:dyDescent="0.25">
      <c r="CV260" s="104"/>
    </row>
    <row r="261" spans="100:100" x14ac:dyDescent="0.25">
      <c r="CV261" s="104"/>
    </row>
    <row r="262" spans="100:100" x14ac:dyDescent="0.25">
      <c r="CV262" s="104"/>
    </row>
    <row r="263" spans="100:100" x14ac:dyDescent="0.25">
      <c r="CV263" s="104"/>
    </row>
    <row r="264" spans="100:100" x14ac:dyDescent="0.25">
      <c r="CV264" s="104"/>
    </row>
    <row r="265" spans="100:100" x14ac:dyDescent="0.25">
      <c r="CV265" s="104"/>
    </row>
    <row r="266" spans="100:100" x14ac:dyDescent="0.25">
      <c r="CV266" s="104"/>
    </row>
    <row r="267" spans="100:100" x14ac:dyDescent="0.25">
      <c r="CV267" s="104"/>
    </row>
    <row r="268" spans="100:100" x14ac:dyDescent="0.25">
      <c r="CV268" s="104"/>
    </row>
    <row r="269" spans="100:100" x14ac:dyDescent="0.25">
      <c r="CV269" s="104"/>
    </row>
    <row r="270" spans="100:100" x14ac:dyDescent="0.25">
      <c r="CV270" s="104"/>
    </row>
    <row r="271" spans="100:100" x14ac:dyDescent="0.25">
      <c r="CV271" s="104"/>
    </row>
    <row r="272" spans="100:100" x14ac:dyDescent="0.25">
      <c r="CV272" s="104"/>
    </row>
    <row r="273" spans="100:100" x14ac:dyDescent="0.25">
      <c r="CV273" s="104"/>
    </row>
    <row r="274" spans="100:100" x14ac:dyDescent="0.25">
      <c r="CV274" s="104"/>
    </row>
    <row r="275" spans="100:100" x14ac:dyDescent="0.25">
      <c r="CV275" s="104"/>
    </row>
    <row r="276" spans="100:100" x14ac:dyDescent="0.25">
      <c r="CV276" s="104"/>
    </row>
    <row r="277" spans="100:100" x14ac:dyDescent="0.25">
      <c r="CV277" s="104"/>
    </row>
    <row r="278" spans="100:100" x14ac:dyDescent="0.25">
      <c r="CV278" s="104"/>
    </row>
    <row r="279" spans="100:100" x14ac:dyDescent="0.25">
      <c r="CV279" s="104"/>
    </row>
    <row r="280" spans="100:100" x14ac:dyDescent="0.25">
      <c r="CV280" s="104"/>
    </row>
    <row r="281" spans="100:100" x14ac:dyDescent="0.25">
      <c r="CV281" s="104"/>
    </row>
    <row r="282" spans="100:100" x14ac:dyDescent="0.25">
      <c r="CV282" s="104"/>
    </row>
    <row r="283" spans="100:100" x14ac:dyDescent="0.25">
      <c r="CV283" s="104"/>
    </row>
    <row r="284" spans="100:100" x14ac:dyDescent="0.25">
      <c r="CV284" s="104"/>
    </row>
    <row r="285" spans="100:100" x14ac:dyDescent="0.25">
      <c r="CV285" s="104"/>
    </row>
    <row r="286" spans="100:100" x14ac:dyDescent="0.25">
      <c r="CV286" s="104"/>
    </row>
    <row r="287" spans="100:100" x14ac:dyDescent="0.25">
      <c r="CV287" s="104"/>
    </row>
    <row r="288" spans="100:100" x14ac:dyDescent="0.25">
      <c r="CV288" s="104"/>
    </row>
    <row r="289" spans="100:100" x14ac:dyDescent="0.25">
      <c r="CV289" s="104"/>
    </row>
    <row r="290" spans="100:100" x14ac:dyDescent="0.25">
      <c r="CV290" s="104"/>
    </row>
    <row r="291" spans="100:100" x14ac:dyDescent="0.25">
      <c r="CV291" s="104"/>
    </row>
    <row r="292" spans="100:100" x14ac:dyDescent="0.25">
      <c r="CV292" s="104"/>
    </row>
    <row r="293" spans="100:100" x14ac:dyDescent="0.25">
      <c r="CV293" s="104"/>
    </row>
    <row r="294" spans="100:100" x14ac:dyDescent="0.25">
      <c r="CV294" s="104"/>
    </row>
    <row r="295" spans="100:100" x14ac:dyDescent="0.25">
      <c r="CV295" s="104"/>
    </row>
    <row r="296" spans="100:100" x14ac:dyDescent="0.25">
      <c r="CV296" s="104"/>
    </row>
    <row r="297" spans="100:100" x14ac:dyDescent="0.25">
      <c r="CV297" s="104"/>
    </row>
    <row r="298" spans="100:100" x14ac:dyDescent="0.25">
      <c r="CV298" s="104"/>
    </row>
    <row r="299" spans="100:100" x14ac:dyDescent="0.25">
      <c r="CV299" s="104"/>
    </row>
    <row r="300" spans="100:100" x14ac:dyDescent="0.25">
      <c r="CV300" s="104"/>
    </row>
    <row r="301" spans="100:100" x14ac:dyDescent="0.25">
      <c r="CV301" s="104"/>
    </row>
    <row r="302" spans="100:100" x14ac:dyDescent="0.25">
      <c r="CV302" s="104"/>
    </row>
  </sheetData>
  <mergeCells count="3">
    <mergeCell ref="CB1:CF1"/>
    <mergeCell ref="CG1:CK1"/>
    <mergeCell ref="CV1:DC1"/>
  </mergeCells>
  <conditionalFormatting sqref="W2">
    <cfRule type="cellIs" dxfId="397" priority="11" stopIfTrue="1" operator="lessThan">
      <formula>0</formula>
    </cfRule>
  </conditionalFormatting>
  <conditionalFormatting sqref="E13">
    <cfRule type="cellIs" dxfId="396" priority="1" stopIfTrue="1" operator="equal">
      <formula>1</formula>
    </cfRule>
  </conditionalFormatting>
  <conditionalFormatting sqref="D17">
    <cfRule type="cellIs" dxfId="395" priority="8" stopIfTrue="1" operator="equal">
      <formula>1</formula>
    </cfRule>
  </conditionalFormatting>
  <conditionalFormatting sqref="E16:F16">
    <cfRule type="cellIs" dxfId="394" priority="7" stopIfTrue="1" operator="equal">
      <formula>1</formula>
    </cfRule>
  </conditionalFormatting>
  <conditionalFormatting sqref="E3:E5">
    <cfRule type="cellIs" dxfId="393" priority="6" stopIfTrue="1" operator="equal">
      <formula>1</formula>
    </cfRule>
  </conditionalFormatting>
  <conditionalFormatting sqref="G3:I3">
    <cfRule type="cellIs" dxfId="392" priority="5" stopIfTrue="1" operator="equal">
      <formula>1</formula>
    </cfRule>
  </conditionalFormatting>
  <conditionalFormatting sqref="E14:E15">
    <cfRule type="cellIs" dxfId="391" priority="4" stopIfTrue="1" operator="equal">
      <formula>1</formula>
    </cfRule>
  </conditionalFormatting>
  <conditionalFormatting sqref="E6:E12">
    <cfRule type="cellIs" dxfId="390" priority="3" stopIfTrue="1" operator="equal">
      <formula>1</formula>
    </cfRule>
  </conditionalFormatting>
  <conditionalFormatting sqref="W3:W80">
    <cfRule type="cellIs" dxfId="389" priority="118" stopIfTrue="1" operator="equal">
      <formula>#REF!</formula>
    </cfRule>
  </conditionalFormatting>
  <dataValidations count="1">
    <dataValidation type="whole" allowBlank="1" showInputMessage="1" showErrorMessage="1" error="You may only purchase each equipment once_x000a_Insert &quot;1&quot; to purchase the equipment" sqref="D17 E16:F16 G3:I3 E3:E15">
      <formula1>0</formula1>
      <formula2>1</formula2>
    </dataValidation>
  </dataValidations>
  <hyperlinks>
    <hyperlink ref="A2" location="INDEX!A1" display="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04" customWidth="1"/>
    <col min="2" max="2" width="24.140625" style="16" bestFit="1" customWidth="1"/>
    <col min="3" max="3" width="5.7109375" style="104" customWidth="1"/>
    <col min="4" max="6" width="2.85546875" style="104" customWidth="1"/>
    <col min="7" max="7" width="2.85546875" style="172" customWidth="1"/>
    <col min="8" max="17" width="2.85546875" style="172" hidden="1" customWidth="1"/>
    <col min="18" max="18" width="11.7109375" style="104" customWidth="1"/>
    <col min="19" max="19" width="6.5703125" style="104" customWidth="1"/>
    <col min="20" max="20" width="9.140625" style="104" customWidth="1"/>
    <col min="21" max="21" width="9.140625" style="84" customWidth="1"/>
    <col min="22" max="22" width="9.140625" style="104" customWidth="1"/>
    <col min="23" max="23" width="10.85546875" style="104" customWidth="1"/>
    <col min="24" max="25" width="10.5703125" style="104" bestFit="1" customWidth="1"/>
    <col min="26" max="26" width="11.42578125" style="104" bestFit="1" customWidth="1"/>
    <col min="27" max="27" width="30.85546875" style="16" bestFit="1" customWidth="1"/>
    <col min="28" max="28" width="5.7109375" style="104" customWidth="1"/>
    <col min="29" max="30" width="2.85546875" style="104" customWidth="1"/>
    <col min="31" max="32" width="2.85546875" style="113" customWidth="1"/>
    <col min="33" max="41" width="2.85546875" style="172" hidden="1" customWidth="1"/>
    <col min="42" max="42" width="6.5703125" style="104" customWidth="1"/>
    <col min="43" max="62" width="3.7109375" style="104" customWidth="1"/>
    <col min="63" max="63" width="42.85546875" style="176" customWidth="1"/>
    <col min="64" max="73" width="2.7109375" style="104"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6" width="9.140625" style="104" customWidth="1"/>
    <col min="167" max="16384" width="9.140625" style="104"/>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70.5" x14ac:dyDescent="0.25">
      <c r="A2" s="161" t="s">
        <v>2630</v>
      </c>
      <c r="B2" s="85"/>
      <c r="D2" s="103" t="s">
        <v>94</v>
      </c>
      <c r="E2" s="103" t="s">
        <v>32</v>
      </c>
      <c r="F2" s="103" t="s">
        <v>35</v>
      </c>
      <c r="G2" s="174"/>
      <c r="H2" s="174"/>
      <c r="I2" s="174"/>
      <c r="J2" s="174"/>
      <c r="K2" s="174"/>
      <c r="L2" s="174"/>
      <c r="M2" s="174"/>
      <c r="N2" s="174"/>
      <c r="O2" s="174"/>
      <c r="P2" s="174"/>
      <c r="Q2" s="174"/>
      <c r="R2" s="14" t="s">
        <v>522</v>
      </c>
      <c r="S2" s="14" t="s">
        <v>64</v>
      </c>
      <c r="T2" s="37">
        <f>DL2+BW2</f>
        <v>0</v>
      </c>
      <c r="U2" s="37">
        <f>SUM(S3:S19,AP3:AP49)</f>
        <v>0</v>
      </c>
      <c r="W2" s="37">
        <f>ROUNDUP(BX2/3,0)-BZ2</f>
        <v>0</v>
      </c>
      <c r="Y2" s="37">
        <f>GoodUnits</f>
        <v>0</v>
      </c>
      <c r="Z2" s="37">
        <f>GoodPoints</f>
        <v>0</v>
      </c>
      <c r="AA2" s="85"/>
      <c r="AC2" s="103" t="s">
        <v>68</v>
      </c>
      <c r="AD2" s="103" t="s">
        <v>35</v>
      </c>
      <c r="AE2" s="112" t="s">
        <v>2203</v>
      </c>
      <c r="AF2" s="112"/>
      <c r="AG2" s="174"/>
      <c r="AH2" s="174"/>
      <c r="AI2" s="174"/>
      <c r="AJ2" s="174"/>
      <c r="AK2" s="174"/>
      <c r="AL2" s="174"/>
      <c r="AM2" s="174"/>
      <c r="AN2" s="174"/>
      <c r="AO2" s="174"/>
      <c r="AP2" s="14" t="s">
        <v>64</v>
      </c>
      <c r="AQ2" s="103" t="s">
        <v>258</v>
      </c>
      <c r="AR2" s="103" t="s">
        <v>259</v>
      </c>
      <c r="AS2" s="103" t="s">
        <v>260</v>
      </c>
      <c r="AT2" s="103" t="s">
        <v>261</v>
      </c>
      <c r="AU2" s="103" t="s">
        <v>262</v>
      </c>
      <c r="AV2" s="103" t="s">
        <v>263</v>
      </c>
      <c r="AW2" s="103" t="s">
        <v>264</v>
      </c>
      <c r="AX2" s="103" t="s">
        <v>265</v>
      </c>
      <c r="AY2" s="103" t="s">
        <v>266</v>
      </c>
      <c r="AZ2" s="103" t="s">
        <v>267</v>
      </c>
      <c r="BA2" s="103" t="s">
        <v>268</v>
      </c>
      <c r="BB2" s="103" t="s">
        <v>269</v>
      </c>
      <c r="BC2" s="103" t="s">
        <v>270</v>
      </c>
      <c r="BD2" s="103" t="s">
        <v>271</v>
      </c>
      <c r="BE2" s="103" t="s">
        <v>272</v>
      </c>
      <c r="BF2" s="103" t="s">
        <v>273</v>
      </c>
      <c r="BG2" s="103" t="s">
        <v>274</v>
      </c>
      <c r="BH2" s="103" t="s">
        <v>275</v>
      </c>
      <c r="BI2" s="103" t="s">
        <v>276</v>
      </c>
      <c r="BJ2" s="103"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51" t="s">
        <v>144</v>
      </c>
      <c r="C3" s="104">
        <v>160</v>
      </c>
      <c r="D3" s="21"/>
      <c r="E3" s="21"/>
      <c r="F3" s="19"/>
      <c r="G3" s="19"/>
      <c r="H3" s="19"/>
      <c r="I3" s="19"/>
      <c r="J3" s="19"/>
      <c r="K3" s="19"/>
      <c r="L3" s="19"/>
      <c r="M3" s="19"/>
      <c r="N3" s="19"/>
      <c r="O3" s="19"/>
      <c r="P3" s="19"/>
      <c r="Q3" s="19"/>
      <c r="R3" s="31"/>
      <c r="S3" s="104">
        <f>DL3*(C3+10*(D3+E3))</f>
        <v>0</v>
      </c>
      <c r="T3" s="5"/>
      <c r="U3" s="13"/>
      <c r="V3" s="5"/>
      <c r="W3" s="5" t="str">
        <f t="shared" ref="W3:W66" si="2">T(LOOKUP(DE3,$DD$3:$DD$302,$DB$3:$DB$302))</f>
        <v/>
      </c>
      <c r="X3" s="5"/>
      <c r="Y3" s="5"/>
      <c r="Z3" s="5"/>
      <c r="AA3" s="16" t="s">
        <v>1795</v>
      </c>
      <c r="AB3" s="104">
        <v>21</v>
      </c>
      <c r="AC3" s="21"/>
      <c r="AD3" s="21"/>
      <c r="AE3" s="21"/>
      <c r="AF3" s="19"/>
      <c r="AG3" s="19"/>
      <c r="AH3" s="19"/>
      <c r="AI3" s="19"/>
      <c r="AJ3" s="19"/>
      <c r="AK3" s="19"/>
      <c r="AL3" s="19"/>
      <c r="AM3" s="19"/>
      <c r="AN3" s="19"/>
      <c r="AO3" s="19"/>
      <c r="AP3" s="113">
        <f>SUM(AQ3:BJ3)*(AB3+20*AC3+AD3+AE3*25)</f>
        <v>0</v>
      </c>
      <c r="AQ3" s="28"/>
      <c r="AR3" s="29"/>
      <c r="AS3" s="29"/>
      <c r="AT3" s="29"/>
      <c r="AU3" s="29"/>
      <c r="AV3" s="29"/>
      <c r="AW3" s="29"/>
      <c r="AX3" s="29"/>
      <c r="AY3" s="29"/>
      <c r="AZ3" s="29"/>
      <c r="BA3" s="29"/>
      <c r="BB3" s="29"/>
      <c r="BC3" s="29"/>
      <c r="BD3" s="29"/>
      <c r="BE3" s="29"/>
      <c r="BF3" s="29"/>
      <c r="BG3" s="29"/>
      <c r="BH3" s="29"/>
      <c r="BI3" s="29"/>
      <c r="BJ3" s="30"/>
      <c r="BV3" s="168">
        <v>1</v>
      </c>
      <c r="BW3" s="40">
        <f t="shared" ref="BW3:BW7" si="3">SUM(AQ3:BJ3)*BV3</f>
        <v>0</v>
      </c>
      <c r="BX3" s="42"/>
      <c r="BY3" s="168"/>
      <c r="BZ3" s="43"/>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6" si="4">IF(R3=0,"-",CONCATENATE(B3,IF(SUM(D3:Q3)=0,""," with "),IF(D3=1,D$2,""),IF(D3=1,"; ",""),IF(E3=1,E$2,""),IF(E3=1,"; ",""),IF(F3=1,F$2,""),IF(F3=1,"; ",""),IF(G3=1,G$2,""),IF(G3=1,"; ",""),IF(H3=1,H$2,""),IF(H3=1,"; ",""),IF(I3=1,I$2,""),IF(I3=1,"; ",""),IF(J3=1,J$2,""),IF(J3=1,"; ",""),IF(K3=1,K$2,""),IF(K3=1,"; ",""),IF(L3=1,L$2,""),IF(L3=1,"; ",""),IF(M3=1,M$2,""),IF(M3=1,"; ",""),IF(N3=1,N$2,""),IF(N3=1,"; ",""),IF(O3=1,O$2,""),IF(O3=1,"; ",""),IF(P3=1,P$2,""),IF(P3=1,"; ",""),IF(Q3=1,Q$2,""),IF(Q3=1,"; ","")))</f>
        <v>-</v>
      </c>
      <c r="CX3" s="38">
        <f t="shared" ref="CX3:CX6" si="5">R3</f>
        <v>0</v>
      </c>
      <c r="DA3" s="172"/>
      <c r="DB3" s="32" t="str">
        <f>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51" t="s">
        <v>1792</v>
      </c>
      <c r="C4" s="104">
        <v>60</v>
      </c>
      <c r="D4" s="21"/>
      <c r="E4" s="21"/>
      <c r="F4" s="20"/>
      <c r="G4" s="20"/>
      <c r="H4" s="20"/>
      <c r="I4" s="20"/>
      <c r="J4" s="20"/>
      <c r="K4" s="20"/>
      <c r="L4" s="20"/>
      <c r="M4" s="20"/>
      <c r="N4" s="20"/>
      <c r="O4" s="20"/>
      <c r="P4" s="20"/>
      <c r="Q4" s="20"/>
      <c r="R4" s="31"/>
      <c r="S4" s="172">
        <f>DL4*(C4+10*(D4+E4))</f>
        <v>0</v>
      </c>
      <c r="T4" s="5"/>
      <c r="U4" s="13"/>
      <c r="V4" s="5"/>
      <c r="W4" s="5" t="str">
        <f t="shared" si="2"/>
        <v/>
      </c>
      <c r="X4" s="5"/>
      <c r="Y4" s="5"/>
      <c r="Z4" s="5"/>
      <c r="AA4" s="16" t="s">
        <v>1795</v>
      </c>
      <c r="AB4" s="104">
        <v>21</v>
      </c>
      <c r="AC4" s="21"/>
      <c r="AD4" s="21"/>
      <c r="AE4" s="21"/>
      <c r="AF4" s="20"/>
      <c r="AG4" s="20"/>
      <c r="AH4" s="20"/>
      <c r="AI4" s="20"/>
      <c r="AJ4" s="20"/>
      <c r="AK4" s="20"/>
      <c r="AL4" s="20"/>
      <c r="AM4" s="20"/>
      <c r="AN4" s="20"/>
      <c r="AO4" s="20"/>
      <c r="AP4" s="113">
        <f>SUM(AQ4:BJ4)*(AB4+20*AC4+AD4+AE4*25)</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c r="BY4" s="168"/>
      <c r="BZ4" s="43"/>
      <c r="CA4" s="38" t="str">
        <f t="shared" ref="CA4:CA7" si="7">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8">IF(AQ3="",CB3,CB3+1)</f>
        <v>1</v>
      </c>
      <c r="CC4" s="172">
        <f t="shared" si="8"/>
        <v>1</v>
      </c>
      <c r="CD4" s="172">
        <f t="shared" si="8"/>
        <v>1</v>
      </c>
      <c r="CE4" s="172">
        <f t="shared" si="8"/>
        <v>1</v>
      </c>
      <c r="CF4" s="172">
        <f t="shared" si="8"/>
        <v>1</v>
      </c>
      <c r="CG4" s="172">
        <f t="shared" si="8"/>
        <v>1</v>
      </c>
      <c r="CH4" s="172">
        <f t="shared" si="8"/>
        <v>1</v>
      </c>
      <c r="CI4" s="172">
        <f t="shared" si="8"/>
        <v>1</v>
      </c>
      <c r="CJ4" s="172">
        <f t="shared" si="8"/>
        <v>1</v>
      </c>
      <c r="CK4" s="172">
        <f t="shared" si="8"/>
        <v>1</v>
      </c>
      <c r="CL4" s="172">
        <f t="shared" si="8"/>
        <v>1</v>
      </c>
      <c r="CM4" s="172">
        <f t="shared" si="8"/>
        <v>1</v>
      </c>
      <c r="CN4" s="172">
        <f t="shared" si="8"/>
        <v>1</v>
      </c>
      <c r="CO4" s="172">
        <f t="shared" si="8"/>
        <v>1</v>
      </c>
      <c r="CP4" s="172">
        <f t="shared" si="8"/>
        <v>1</v>
      </c>
      <c r="CQ4" s="172">
        <f t="shared" si="8"/>
        <v>1</v>
      </c>
      <c r="CR4" s="172">
        <f t="shared" si="8"/>
        <v>1</v>
      </c>
      <c r="CS4" s="172">
        <f t="shared" si="8"/>
        <v>1</v>
      </c>
      <c r="CT4" s="172">
        <f t="shared" si="8"/>
        <v>1</v>
      </c>
      <c r="CU4" s="172">
        <f t="shared" si="8"/>
        <v>1</v>
      </c>
      <c r="CW4" s="38" t="str">
        <f t="shared" si="4"/>
        <v>-</v>
      </c>
      <c r="CX4" s="38">
        <f t="shared" si="5"/>
        <v>0</v>
      </c>
      <c r="CZ4" s="172">
        <v>1</v>
      </c>
      <c r="DA4" s="172" t="s">
        <v>278</v>
      </c>
      <c r="DB4" s="32" t="str">
        <f>T(LOOKUP(CZ4,$DM$1:$EF$1,$DM$2:$EF$2))</f>
        <v/>
      </c>
      <c r="DD4" s="172">
        <f>IF(OR(DB3="",DB3=" "),DD3,DD3+1)</f>
        <v>1</v>
      </c>
      <c r="DE4" s="172">
        <v>2</v>
      </c>
      <c r="DL4" s="172">
        <f t="shared" ref="DL4:DL67" si="9">SUM(DM5:EF5)-SUM(DM4:EF4)</f>
        <v>0</v>
      </c>
      <c r="DM4" s="172">
        <f t="shared" ref="DM4:DM67" si="10">IF(OR(CX3=0,ISERROR(SEARCH(DM$1,SUBSTITUTE(SUBSTITUTE($EG3,"10",""),"11","")))),DM3,DM3+1)</f>
        <v>1</v>
      </c>
      <c r="DN4" s="172">
        <f t="shared" ref="DN4:DN67" si="11">IF(OR(CX3=0,ISERROR(SEARCH(DN$1,SUBSTITUTE(SUBSTITUTE($CX3,"12",""),"20","")))),DN3,DN3+1)</f>
        <v>1</v>
      </c>
      <c r="DO4" s="172">
        <f t="shared" ref="DO4:DU19" si="12">IF(OR($CX3=0,ISERROR(SEARCH(DO$1,SUBSTITUTE($CX3,DY$1,"")))),DO3,DO3+1)</f>
        <v>1</v>
      </c>
      <c r="DP4" s="172">
        <f t="shared" si="12"/>
        <v>1</v>
      </c>
      <c r="DQ4" s="172">
        <f t="shared" si="12"/>
        <v>1</v>
      </c>
      <c r="DR4" s="172">
        <f t="shared" si="12"/>
        <v>1</v>
      </c>
      <c r="DS4" s="172">
        <f t="shared" si="12"/>
        <v>1</v>
      </c>
      <c r="DT4" s="172">
        <f t="shared" si="12"/>
        <v>1</v>
      </c>
      <c r="DU4" s="172">
        <f t="shared" si="12"/>
        <v>1</v>
      </c>
      <c r="DV4" s="172">
        <f>IF(OR($CX3=0,ISERROR(SEARCH(DV$1,$CX3))),DV3,DV3+1)</f>
        <v>1</v>
      </c>
      <c r="DW4" s="172">
        <f t="shared" ref="DW4:EF19" si="13">IF(OR($CX3=0,ISERROR(SEARCH(DW$1,$CX3))),DW3,DW3+1)</f>
        <v>1</v>
      </c>
      <c r="DX4" s="172">
        <f t="shared" si="13"/>
        <v>1</v>
      </c>
      <c r="DY4" s="172">
        <f t="shared" si="13"/>
        <v>1</v>
      </c>
      <c r="DZ4" s="172">
        <f t="shared" si="13"/>
        <v>1</v>
      </c>
      <c r="EA4" s="172">
        <f t="shared" si="13"/>
        <v>1</v>
      </c>
      <c r="EB4" s="172">
        <f t="shared" si="13"/>
        <v>1</v>
      </c>
      <c r="EC4" s="172">
        <f t="shared" si="13"/>
        <v>1</v>
      </c>
      <c r="ED4" s="172">
        <f t="shared" si="13"/>
        <v>1</v>
      </c>
      <c r="EE4" s="172">
        <f t="shared" si="13"/>
        <v>1</v>
      </c>
      <c r="EF4" s="172">
        <f t="shared" si="13"/>
        <v>1</v>
      </c>
      <c r="EG4" s="172">
        <f t="shared" si="6"/>
        <v>0</v>
      </c>
    </row>
    <row r="5" spans="1:137" x14ac:dyDescent="0.25">
      <c r="B5" s="51" t="s">
        <v>1793</v>
      </c>
      <c r="C5" s="104">
        <v>85</v>
      </c>
      <c r="D5" s="19"/>
      <c r="E5" s="19"/>
      <c r="F5" s="21"/>
      <c r="G5" s="19"/>
      <c r="H5" s="19"/>
      <c r="I5" s="19"/>
      <c r="J5" s="19"/>
      <c r="K5" s="19"/>
      <c r="L5" s="19"/>
      <c r="M5" s="19"/>
      <c r="N5" s="19"/>
      <c r="O5" s="19"/>
      <c r="P5" s="19"/>
      <c r="Q5" s="19"/>
      <c r="R5" s="31"/>
      <c r="S5" s="104">
        <f>DL5*(C5+5*F5)</f>
        <v>0</v>
      </c>
      <c r="T5" s="5"/>
      <c r="U5" s="13"/>
      <c r="V5" s="5"/>
      <c r="W5" s="5" t="str">
        <f t="shared" si="2"/>
        <v/>
      </c>
      <c r="X5" s="5"/>
      <c r="Y5" s="5"/>
      <c r="Z5" s="5"/>
      <c r="AA5" s="16" t="s">
        <v>1795</v>
      </c>
      <c r="AB5" s="104">
        <v>21</v>
      </c>
      <c r="AC5" s="21"/>
      <c r="AD5" s="21"/>
      <c r="AE5" s="21"/>
      <c r="AF5" s="19"/>
      <c r="AG5" s="19"/>
      <c r="AH5" s="19"/>
      <c r="AI5" s="19"/>
      <c r="AJ5" s="19"/>
      <c r="AK5" s="19"/>
      <c r="AL5" s="19"/>
      <c r="AM5" s="19"/>
      <c r="AN5" s="19"/>
      <c r="AO5" s="19"/>
      <c r="AP5" s="113">
        <f>SUM(AQ5:BJ5)*(AB5+20*AC5+AD5+AE5*25)</f>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c r="BY5" s="168"/>
      <c r="BZ5" s="43"/>
      <c r="CA5" s="38" t="str">
        <f t="shared" si="7"/>
        <v>-</v>
      </c>
      <c r="CB5" s="172">
        <f t="shared" si="8"/>
        <v>1</v>
      </c>
      <c r="CC5" s="172">
        <f t="shared" si="8"/>
        <v>1</v>
      </c>
      <c r="CD5" s="172">
        <f t="shared" si="8"/>
        <v>1</v>
      </c>
      <c r="CE5" s="172">
        <f t="shared" si="8"/>
        <v>1</v>
      </c>
      <c r="CF5" s="172">
        <f t="shared" si="8"/>
        <v>1</v>
      </c>
      <c r="CG5" s="172">
        <f t="shared" si="8"/>
        <v>1</v>
      </c>
      <c r="CH5" s="172">
        <f t="shared" si="8"/>
        <v>1</v>
      </c>
      <c r="CI5" s="172">
        <f t="shared" si="8"/>
        <v>1</v>
      </c>
      <c r="CJ5" s="172">
        <f t="shared" si="8"/>
        <v>1</v>
      </c>
      <c r="CK5" s="172">
        <f t="shared" si="8"/>
        <v>1</v>
      </c>
      <c r="CL5" s="172">
        <f t="shared" si="8"/>
        <v>1</v>
      </c>
      <c r="CM5" s="172">
        <f t="shared" si="8"/>
        <v>1</v>
      </c>
      <c r="CN5" s="172">
        <f t="shared" si="8"/>
        <v>1</v>
      </c>
      <c r="CO5" s="172">
        <f t="shared" si="8"/>
        <v>1</v>
      </c>
      <c r="CP5" s="172">
        <f t="shared" si="8"/>
        <v>1</v>
      </c>
      <c r="CQ5" s="172">
        <f t="shared" si="8"/>
        <v>1</v>
      </c>
      <c r="CR5" s="172">
        <f t="shared" si="8"/>
        <v>1</v>
      </c>
      <c r="CS5" s="172">
        <f t="shared" si="8"/>
        <v>1</v>
      </c>
      <c r="CT5" s="172">
        <f t="shared" si="8"/>
        <v>1</v>
      </c>
      <c r="CU5" s="172">
        <f t="shared" si="8"/>
        <v>1</v>
      </c>
      <c r="CW5" s="38" t="str">
        <f t="shared" si="4"/>
        <v>-</v>
      </c>
      <c r="CX5" s="38">
        <f t="shared" si="5"/>
        <v>0</v>
      </c>
      <c r="DA5" s="172">
        <v>1</v>
      </c>
      <c r="DB5" s="32" t="str">
        <f>T(CONCATENATE(LOOKUP(DA5,CB$3:CB$80,$AQ$3:$AQ$80)," ",LOOKUP(DA5,CB$3:CB$80,$CA$3:$CA$80)))</f>
        <v xml:space="preserve"> </v>
      </c>
      <c r="DD5" s="172">
        <f t="shared" ref="DD5:DD68" si="14">IF(OR(DB4="",DB4=" "),DD4,DD4+1)</f>
        <v>1</v>
      </c>
      <c r="DE5" s="172">
        <v>3</v>
      </c>
      <c r="DL5" s="172">
        <f t="shared" si="9"/>
        <v>0</v>
      </c>
      <c r="DM5" s="172">
        <f t="shared" si="10"/>
        <v>1</v>
      </c>
      <c r="DN5" s="172">
        <f t="shared" si="11"/>
        <v>1</v>
      </c>
      <c r="DO5" s="172">
        <f t="shared" si="12"/>
        <v>1</v>
      </c>
      <c r="DP5" s="172">
        <f t="shared" si="12"/>
        <v>1</v>
      </c>
      <c r="DQ5" s="172">
        <f t="shared" si="12"/>
        <v>1</v>
      </c>
      <c r="DR5" s="172">
        <f t="shared" si="12"/>
        <v>1</v>
      </c>
      <c r="DS5" s="172">
        <f t="shared" si="12"/>
        <v>1</v>
      </c>
      <c r="DT5" s="172">
        <f t="shared" si="12"/>
        <v>1</v>
      </c>
      <c r="DU5" s="172">
        <f t="shared" si="12"/>
        <v>1</v>
      </c>
      <c r="DV5" s="172">
        <f t="shared" ref="DV5:EF20" si="15">IF(OR($CX4=0,ISERROR(SEARCH(DV$1,$CX4))),DV4,DV4+1)</f>
        <v>1</v>
      </c>
      <c r="DW5" s="172">
        <f t="shared" si="13"/>
        <v>1</v>
      </c>
      <c r="DX5" s="172">
        <f t="shared" si="13"/>
        <v>1</v>
      </c>
      <c r="DY5" s="172">
        <f t="shared" si="13"/>
        <v>1</v>
      </c>
      <c r="DZ5" s="172">
        <f t="shared" si="13"/>
        <v>1</v>
      </c>
      <c r="EA5" s="172">
        <f t="shared" si="13"/>
        <v>1</v>
      </c>
      <c r="EB5" s="172">
        <f t="shared" si="13"/>
        <v>1</v>
      </c>
      <c r="EC5" s="172">
        <f t="shared" si="13"/>
        <v>1</v>
      </c>
      <c r="ED5" s="172">
        <f t="shared" si="13"/>
        <v>1</v>
      </c>
      <c r="EE5" s="172">
        <f t="shared" si="13"/>
        <v>1</v>
      </c>
      <c r="EF5" s="172">
        <f t="shared" si="13"/>
        <v>1</v>
      </c>
      <c r="EG5" s="172">
        <f t="shared" si="6"/>
        <v>0</v>
      </c>
    </row>
    <row r="6" spans="1:137" x14ac:dyDescent="0.25">
      <c r="B6" s="51" t="s">
        <v>1793</v>
      </c>
      <c r="C6" s="104">
        <v>85</v>
      </c>
      <c r="D6" s="20"/>
      <c r="E6" s="20"/>
      <c r="F6" s="21"/>
      <c r="G6" s="20"/>
      <c r="H6" s="20"/>
      <c r="I6" s="20"/>
      <c r="J6" s="20"/>
      <c r="K6" s="20"/>
      <c r="L6" s="20"/>
      <c r="M6" s="20"/>
      <c r="N6" s="20"/>
      <c r="O6" s="20"/>
      <c r="P6" s="20"/>
      <c r="Q6" s="20"/>
      <c r="R6" s="31"/>
      <c r="S6" s="172">
        <f>DL6*(C6+5*F6)</f>
        <v>0</v>
      </c>
      <c r="T6" s="5"/>
      <c r="U6" s="13"/>
      <c r="V6" s="5"/>
      <c r="W6" s="5" t="str">
        <f t="shared" si="2"/>
        <v/>
      </c>
      <c r="X6" s="5"/>
      <c r="Y6" s="5"/>
      <c r="Z6" s="5"/>
      <c r="AA6" s="16" t="s">
        <v>1795</v>
      </c>
      <c r="AB6" s="104">
        <v>21</v>
      </c>
      <c r="AC6" s="21"/>
      <c r="AD6" s="21"/>
      <c r="AE6" s="21"/>
      <c r="AF6" s="20"/>
      <c r="AG6" s="20"/>
      <c r="AH6" s="20"/>
      <c r="AI6" s="20"/>
      <c r="AJ6" s="20"/>
      <c r="AK6" s="20"/>
      <c r="AL6" s="20"/>
      <c r="AM6" s="20"/>
      <c r="AN6" s="20"/>
      <c r="AO6" s="20"/>
      <c r="AP6" s="113">
        <f>SUM(AQ6:BJ6)*(AB6+20*AC6+AD6+AE6*25)</f>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c r="BY6" s="168"/>
      <c r="BZ6" s="43"/>
      <c r="CA6" s="38" t="str">
        <f t="shared" si="7"/>
        <v>-</v>
      </c>
      <c r="CB6" s="172">
        <f t="shared" si="8"/>
        <v>1</v>
      </c>
      <c r="CC6" s="172">
        <f t="shared" si="8"/>
        <v>1</v>
      </c>
      <c r="CD6" s="172">
        <f t="shared" si="8"/>
        <v>1</v>
      </c>
      <c r="CE6" s="172">
        <f t="shared" si="8"/>
        <v>1</v>
      </c>
      <c r="CF6" s="172">
        <f t="shared" si="8"/>
        <v>1</v>
      </c>
      <c r="CG6" s="172">
        <f t="shared" si="8"/>
        <v>1</v>
      </c>
      <c r="CH6" s="172">
        <f t="shared" si="8"/>
        <v>1</v>
      </c>
      <c r="CI6" s="172">
        <f t="shared" si="8"/>
        <v>1</v>
      </c>
      <c r="CJ6" s="172">
        <f t="shared" si="8"/>
        <v>1</v>
      </c>
      <c r="CK6" s="172">
        <f t="shared" si="8"/>
        <v>1</v>
      </c>
      <c r="CL6" s="172">
        <f t="shared" si="8"/>
        <v>1</v>
      </c>
      <c r="CM6" s="172">
        <f t="shared" si="8"/>
        <v>1</v>
      </c>
      <c r="CN6" s="172">
        <f t="shared" si="8"/>
        <v>1</v>
      </c>
      <c r="CO6" s="172">
        <f t="shared" si="8"/>
        <v>1</v>
      </c>
      <c r="CP6" s="172">
        <f t="shared" si="8"/>
        <v>1</v>
      </c>
      <c r="CQ6" s="172">
        <f t="shared" si="8"/>
        <v>1</v>
      </c>
      <c r="CR6" s="172">
        <f t="shared" si="8"/>
        <v>1</v>
      </c>
      <c r="CS6" s="172">
        <f t="shared" si="8"/>
        <v>1</v>
      </c>
      <c r="CT6" s="172">
        <f t="shared" si="8"/>
        <v>1</v>
      </c>
      <c r="CU6" s="172">
        <f t="shared" si="8"/>
        <v>1</v>
      </c>
      <c r="CW6" s="38" t="str">
        <f t="shared" si="4"/>
        <v>-</v>
      </c>
      <c r="CX6" s="38">
        <f t="shared" si="5"/>
        <v>0</v>
      </c>
      <c r="DA6" s="172">
        <v>2</v>
      </c>
      <c r="DB6" s="32" t="str">
        <f t="shared" ref="DB6:DB16" si="16">T(CONCATENATE(LOOKUP(DA6,CB$3:CB$80,$AQ$3:$AQ$80)," ",LOOKUP(DA6,CB$3:CB$80,$CA$3:$CA$80)))</f>
        <v xml:space="preserve"> </v>
      </c>
      <c r="DD6" s="172">
        <f t="shared" si="14"/>
        <v>1</v>
      </c>
      <c r="DE6" s="172">
        <v>4</v>
      </c>
      <c r="DL6" s="172">
        <f t="shared" si="9"/>
        <v>0</v>
      </c>
      <c r="DM6" s="172">
        <f t="shared" si="10"/>
        <v>1</v>
      </c>
      <c r="DN6" s="172">
        <f t="shared" si="11"/>
        <v>1</v>
      </c>
      <c r="DO6" s="172">
        <f t="shared" si="12"/>
        <v>1</v>
      </c>
      <c r="DP6" s="172">
        <f t="shared" si="12"/>
        <v>1</v>
      </c>
      <c r="DQ6" s="172">
        <f t="shared" si="12"/>
        <v>1</v>
      </c>
      <c r="DR6" s="172">
        <f t="shared" si="12"/>
        <v>1</v>
      </c>
      <c r="DS6" s="172">
        <f t="shared" si="12"/>
        <v>1</v>
      </c>
      <c r="DT6" s="172">
        <f t="shared" si="12"/>
        <v>1</v>
      </c>
      <c r="DU6" s="172">
        <f t="shared" si="12"/>
        <v>1</v>
      </c>
      <c r="DV6" s="172">
        <f t="shared" si="15"/>
        <v>1</v>
      </c>
      <c r="DW6" s="172">
        <f t="shared" si="13"/>
        <v>1</v>
      </c>
      <c r="DX6" s="172">
        <f t="shared" si="13"/>
        <v>1</v>
      </c>
      <c r="DY6" s="172">
        <f t="shared" si="13"/>
        <v>1</v>
      </c>
      <c r="DZ6" s="172">
        <f t="shared" si="13"/>
        <v>1</v>
      </c>
      <c r="EA6" s="172">
        <f t="shared" si="13"/>
        <v>1</v>
      </c>
      <c r="EB6" s="172">
        <f t="shared" si="13"/>
        <v>1</v>
      </c>
      <c r="EC6" s="172">
        <f t="shared" si="13"/>
        <v>1</v>
      </c>
      <c r="ED6" s="172">
        <f t="shared" si="13"/>
        <v>1</v>
      </c>
      <c r="EE6" s="172">
        <f t="shared" si="13"/>
        <v>1</v>
      </c>
      <c r="EF6" s="172">
        <f t="shared" si="13"/>
        <v>1</v>
      </c>
      <c r="EG6" s="172">
        <f t="shared" si="6"/>
        <v>0</v>
      </c>
    </row>
    <row r="7" spans="1:137" x14ac:dyDescent="0.25">
      <c r="B7" s="51"/>
      <c r="R7" s="31"/>
      <c r="T7" s="5"/>
      <c r="U7" s="13"/>
      <c r="V7" s="5"/>
      <c r="W7" s="5" t="str">
        <f t="shared" si="2"/>
        <v/>
      </c>
      <c r="X7" s="5"/>
      <c r="Y7" s="5"/>
      <c r="Z7" s="5"/>
      <c r="AA7" s="16" t="s">
        <v>1795</v>
      </c>
      <c r="AB7" s="104">
        <v>21</v>
      </c>
      <c r="AC7" s="21"/>
      <c r="AD7" s="21"/>
      <c r="AE7" s="21"/>
      <c r="AF7" s="19"/>
      <c r="AG7" s="19"/>
      <c r="AH7" s="19"/>
      <c r="AI7" s="19"/>
      <c r="AJ7" s="19"/>
      <c r="AK7" s="19"/>
      <c r="AL7" s="19"/>
      <c r="AM7" s="19"/>
      <c r="AN7" s="19"/>
      <c r="AO7" s="19"/>
      <c r="AP7" s="104">
        <f>SUM(AQ7:BJ7)*(AB7+20*AC7+AD7+AE7*25)</f>
        <v>0</v>
      </c>
      <c r="AQ7" s="28"/>
      <c r="AR7" s="29"/>
      <c r="AS7" s="29"/>
      <c r="AT7" s="29"/>
      <c r="AU7" s="29"/>
      <c r="AV7" s="29"/>
      <c r="AW7" s="29"/>
      <c r="AX7" s="29"/>
      <c r="AY7" s="29"/>
      <c r="AZ7" s="29"/>
      <c r="BA7" s="29"/>
      <c r="BB7" s="29"/>
      <c r="BC7" s="29"/>
      <c r="BD7" s="29"/>
      <c r="BE7" s="29"/>
      <c r="BF7" s="29"/>
      <c r="BG7" s="29"/>
      <c r="BH7" s="29"/>
      <c r="BI7" s="29"/>
      <c r="BJ7" s="30"/>
      <c r="BV7" s="168">
        <v>1</v>
      </c>
      <c r="BW7" s="40">
        <f t="shared" si="3"/>
        <v>0</v>
      </c>
      <c r="BX7" s="42"/>
      <c r="BY7" s="168"/>
      <c r="BZ7" s="43"/>
      <c r="CA7" s="38" t="str">
        <f t="shared" si="7"/>
        <v>-</v>
      </c>
      <c r="CB7" s="172">
        <f t="shared" si="8"/>
        <v>1</v>
      </c>
      <c r="CC7" s="172">
        <f t="shared" si="8"/>
        <v>1</v>
      </c>
      <c r="CD7" s="172">
        <f t="shared" si="8"/>
        <v>1</v>
      </c>
      <c r="CE7" s="172">
        <f t="shared" si="8"/>
        <v>1</v>
      </c>
      <c r="CF7" s="172">
        <f t="shared" si="8"/>
        <v>1</v>
      </c>
      <c r="CG7" s="172">
        <f t="shared" si="8"/>
        <v>1</v>
      </c>
      <c r="CH7" s="172">
        <f t="shared" si="8"/>
        <v>1</v>
      </c>
      <c r="CI7" s="172">
        <f t="shared" si="8"/>
        <v>1</v>
      </c>
      <c r="CJ7" s="172">
        <f t="shared" si="8"/>
        <v>1</v>
      </c>
      <c r="CK7" s="172">
        <f t="shared" si="8"/>
        <v>1</v>
      </c>
      <c r="CL7" s="172">
        <f t="shared" si="8"/>
        <v>1</v>
      </c>
      <c r="CM7" s="172">
        <f t="shared" si="8"/>
        <v>1</v>
      </c>
      <c r="CN7" s="172">
        <f t="shared" si="8"/>
        <v>1</v>
      </c>
      <c r="CO7" s="172">
        <f t="shared" si="8"/>
        <v>1</v>
      </c>
      <c r="CP7" s="172">
        <f t="shared" si="8"/>
        <v>1</v>
      </c>
      <c r="CQ7" s="172">
        <f t="shared" si="8"/>
        <v>1</v>
      </c>
      <c r="CR7" s="172">
        <f t="shared" si="8"/>
        <v>1</v>
      </c>
      <c r="CS7" s="172">
        <f t="shared" si="8"/>
        <v>1</v>
      </c>
      <c r="CT7" s="172">
        <f t="shared" si="8"/>
        <v>1</v>
      </c>
      <c r="CU7" s="172">
        <f t="shared" si="8"/>
        <v>1</v>
      </c>
      <c r="DA7" s="172">
        <v>3</v>
      </c>
      <c r="DB7" s="32" t="str">
        <f t="shared" si="16"/>
        <v xml:space="preserve"> </v>
      </c>
      <c r="DD7" s="172">
        <f t="shared" si="14"/>
        <v>1</v>
      </c>
      <c r="DE7" s="172">
        <v>5</v>
      </c>
      <c r="DL7" s="172">
        <f t="shared" si="9"/>
        <v>0</v>
      </c>
      <c r="DM7" s="172">
        <f t="shared" si="10"/>
        <v>1</v>
      </c>
      <c r="DN7" s="172">
        <f t="shared" si="11"/>
        <v>1</v>
      </c>
      <c r="DO7" s="172">
        <f t="shared" si="12"/>
        <v>1</v>
      </c>
      <c r="DP7" s="172">
        <f t="shared" si="12"/>
        <v>1</v>
      </c>
      <c r="DQ7" s="172">
        <f t="shared" si="12"/>
        <v>1</v>
      </c>
      <c r="DR7" s="172">
        <f t="shared" si="12"/>
        <v>1</v>
      </c>
      <c r="DS7" s="172">
        <f t="shared" si="12"/>
        <v>1</v>
      </c>
      <c r="DT7" s="172">
        <f t="shared" si="12"/>
        <v>1</v>
      </c>
      <c r="DU7" s="172">
        <f t="shared" si="12"/>
        <v>1</v>
      </c>
      <c r="DV7" s="172">
        <f t="shared" si="15"/>
        <v>1</v>
      </c>
      <c r="DW7" s="172">
        <f t="shared" si="13"/>
        <v>1</v>
      </c>
      <c r="DX7" s="172">
        <f t="shared" si="13"/>
        <v>1</v>
      </c>
      <c r="DY7" s="172">
        <f t="shared" si="13"/>
        <v>1</v>
      </c>
      <c r="DZ7" s="172">
        <f t="shared" si="13"/>
        <v>1</v>
      </c>
      <c r="EA7" s="172">
        <f t="shared" si="13"/>
        <v>1</v>
      </c>
      <c r="EB7" s="172">
        <f t="shared" si="13"/>
        <v>1</v>
      </c>
      <c r="EC7" s="172">
        <f t="shared" si="13"/>
        <v>1</v>
      </c>
      <c r="ED7" s="172">
        <f t="shared" si="13"/>
        <v>1</v>
      </c>
      <c r="EE7" s="172">
        <f t="shared" si="13"/>
        <v>1</v>
      </c>
      <c r="EF7" s="172">
        <f t="shared" si="13"/>
        <v>1</v>
      </c>
      <c r="EG7" s="172">
        <f t="shared" si="6"/>
        <v>0</v>
      </c>
    </row>
    <row r="8" spans="1:137" x14ac:dyDescent="0.25">
      <c r="B8" s="51"/>
      <c r="R8" s="31"/>
      <c r="T8" s="5"/>
      <c r="U8" s="13"/>
      <c r="V8" s="5"/>
      <c r="W8" s="5" t="str">
        <f t="shared" si="2"/>
        <v/>
      </c>
      <c r="X8" s="5"/>
      <c r="Y8" s="5"/>
      <c r="Z8" s="5"/>
      <c r="CB8" s="172">
        <f t="shared" si="8"/>
        <v>1</v>
      </c>
      <c r="CC8" s="172">
        <f t="shared" si="8"/>
        <v>1</v>
      </c>
      <c r="CD8" s="172">
        <f t="shared" si="8"/>
        <v>1</v>
      </c>
      <c r="CE8" s="172">
        <f t="shared" si="8"/>
        <v>1</v>
      </c>
      <c r="CF8" s="172">
        <f t="shared" si="8"/>
        <v>1</v>
      </c>
      <c r="CG8" s="172">
        <f t="shared" si="8"/>
        <v>1</v>
      </c>
      <c r="CH8" s="172">
        <f t="shared" si="8"/>
        <v>1</v>
      </c>
      <c r="CI8" s="172">
        <f t="shared" si="8"/>
        <v>1</v>
      </c>
      <c r="CJ8" s="172">
        <f t="shared" si="8"/>
        <v>1</v>
      </c>
      <c r="CK8" s="172">
        <f t="shared" si="8"/>
        <v>1</v>
      </c>
      <c r="CL8" s="172">
        <f t="shared" si="8"/>
        <v>1</v>
      </c>
      <c r="CM8" s="172">
        <f t="shared" si="8"/>
        <v>1</v>
      </c>
      <c r="CN8" s="172">
        <f t="shared" si="8"/>
        <v>1</v>
      </c>
      <c r="CO8" s="172">
        <f t="shared" si="8"/>
        <v>1</v>
      </c>
      <c r="CP8" s="172">
        <f t="shared" si="8"/>
        <v>1</v>
      </c>
      <c r="CQ8" s="172">
        <f t="shared" si="8"/>
        <v>1</v>
      </c>
      <c r="CR8" s="172">
        <f t="shared" si="8"/>
        <v>1</v>
      </c>
      <c r="CS8" s="172">
        <f t="shared" si="8"/>
        <v>1</v>
      </c>
      <c r="CT8" s="172">
        <f t="shared" si="8"/>
        <v>1</v>
      </c>
      <c r="CU8" s="172">
        <f t="shared" si="8"/>
        <v>1</v>
      </c>
      <c r="DA8" s="172">
        <v>4</v>
      </c>
      <c r="DB8" s="32" t="str">
        <f t="shared" si="16"/>
        <v xml:space="preserve"> </v>
      </c>
      <c r="DD8" s="172">
        <f t="shared" si="14"/>
        <v>1</v>
      </c>
      <c r="DE8" s="172">
        <v>6</v>
      </c>
      <c r="DL8" s="172">
        <f t="shared" si="9"/>
        <v>0</v>
      </c>
      <c r="DM8" s="172">
        <f t="shared" si="10"/>
        <v>1</v>
      </c>
      <c r="DN8" s="172">
        <f t="shared" si="11"/>
        <v>1</v>
      </c>
      <c r="DO8" s="172">
        <f t="shared" si="12"/>
        <v>1</v>
      </c>
      <c r="DP8" s="172">
        <f t="shared" si="12"/>
        <v>1</v>
      </c>
      <c r="DQ8" s="172">
        <f t="shared" si="12"/>
        <v>1</v>
      </c>
      <c r="DR8" s="172">
        <f t="shared" si="12"/>
        <v>1</v>
      </c>
      <c r="DS8" s="172">
        <f t="shared" si="12"/>
        <v>1</v>
      </c>
      <c r="DT8" s="172">
        <f t="shared" si="12"/>
        <v>1</v>
      </c>
      <c r="DU8" s="172">
        <f t="shared" si="12"/>
        <v>1</v>
      </c>
      <c r="DV8" s="172">
        <f t="shared" si="15"/>
        <v>1</v>
      </c>
      <c r="DW8" s="172">
        <f t="shared" si="13"/>
        <v>1</v>
      </c>
      <c r="DX8" s="172">
        <f t="shared" si="13"/>
        <v>1</v>
      </c>
      <c r="DY8" s="172">
        <f t="shared" si="13"/>
        <v>1</v>
      </c>
      <c r="DZ8" s="172">
        <f t="shared" si="13"/>
        <v>1</v>
      </c>
      <c r="EA8" s="172">
        <f t="shared" si="13"/>
        <v>1</v>
      </c>
      <c r="EB8" s="172">
        <f t="shared" si="13"/>
        <v>1</v>
      </c>
      <c r="EC8" s="172">
        <f t="shared" si="13"/>
        <v>1</v>
      </c>
      <c r="ED8" s="172">
        <f t="shared" si="13"/>
        <v>1</v>
      </c>
      <c r="EE8" s="172">
        <f t="shared" si="13"/>
        <v>1</v>
      </c>
      <c r="EF8" s="172">
        <f t="shared" si="13"/>
        <v>1</v>
      </c>
      <c r="EG8" s="172">
        <f t="shared" si="6"/>
        <v>0</v>
      </c>
    </row>
    <row r="9" spans="1:137" x14ac:dyDescent="0.25">
      <c r="B9" s="51"/>
      <c r="R9" s="31"/>
      <c r="T9" s="5"/>
      <c r="U9" s="13"/>
      <c r="V9" s="5"/>
      <c r="W9" s="5" t="str">
        <f t="shared" si="2"/>
        <v/>
      </c>
      <c r="X9" s="5"/>
      <c r="Y9" s="5"/>
      <c r="Z9" s="5"/>
      <c r="CB9" s="172">
        <f t="shared" si="8"/>
        <v>1</v>
      </c>
      <c r="CC9" s="172">
        <f t="shared" si="8"/>
        <v>1</v>
      </c>
      <c r="CD9" s="172">
        <f t="shared" si="8"/>
        <v>1</v>
      </c>
      <c r="CE9" s="172">
        <f t="shared" si="8"/>
        <v>1</v>
      </c>
      <c r="CF9" s="172">
        <f t="shared" si="8"/>
        <v>1</v>
      </c>
      <c r="CG9" s="172">
        <f t="shared" si="8"/>
        <v>1</v>
      </c>
      <c r="CH9" s="172">
        <f t="shared" si="8"/>
        <v>1</v>
      </c>
      <c r="CI9" s="172">
        <f t="shared" si="8"/>
        <v>1</v>
      </c>
      <c r="CJ9" s="172">
        <f t="shared" si="8"/>
        <v>1</v>
      </c>
      <c r="CK9" s="172">
        <f t="shared" si="8"/>
        <v>1</v>
      </c>
      <c r="CL9" s="172">
        <f t="shared" si="8"/>
        <v>1</v>
      </c>
      <c r="CM9" s="172">
        <f t="shared" si="8"/>
        <v>1</v>
      </c>
      <c r="CN9" s="172">
        <f t="shared" si="8"/>
        <v>1</v>
      </c>
      <c r="CO9" s="172">
        <f t="shared" si="8"/>
        <v>1</v>
      </c>
      <c r="CP9" s="172">
        <f t="shared" si="8"/>
        <v>1</v>
      </c>
      <c r="CQ9" s="172">
        <f t="shared" si="8"/>
        <v>1</v>
      </c>
      <c r="CR9" s="172">
        <f t="shared" si="8"/>
        <v>1</v>
      </c>
      <c r="CS9" s="172">
        <f t="shared" si="8"/>
        <v>1</v>
      </c>
      <c r="CT9" s="172">
        <f t="shared" si="8"/>
        <v>1</v>
      </c>
      <c r="CU9" s="172">
        <f t="shared" si="8"/>
        <v>1</v>
      </c>
      <c r="DA9" s="172">
        <v>5</v>
      </c>
      <c r="DB9" s="32" t="str">
        <f t="shared" si="16"/>
        <v xml:space="preserve"> </v>
      </c>
      <c r="DD9" s="172">
        <f t="shared" si="14"/>
        <v>1</v>
      </c>
      <c r="DE9" s="172">
        <v>7</v>
      </c>
      <c r="DL9" s="172">
        <f t="shared" si="9"/>
        <v>0</v>
      </c>
      <c r="DM9" s="172">
        <f t="shared" si="10"/>
        <v>1</v>
      </c>
      <c r="DN9" s="172">
        <f t="shared" si="11"/>
        <v>1</v>
      </c>
      <c r="DO9" s="172">
        <f t="shared" si="12"/>
        <v>1</v>
      </c>
      <c r="DP9" s="172">
        <f t="shared" si="12"/>
        <v>1</v>
      </c>
      <c r="DQ9" s="172">
        <f t="shared" si="12"/>
        <v>1</v>
      </c>
      <c r="DR9" s="172">
        <f t="shared" si="12"/>
        <v>1</v>
      </c>
      <c r="DS9" s="172">
        <f t="shared" si="12"/>
        <v>1</v>
      </c>
      <c r="DT9" s="172">
        <f t="shared" si="12"/>
        <v>1</v>
      </c>
      <c r="DU9" s="172">
        <f t="shared" si="12"/>
        <v>1</v>
      </c>
      <c r="DV9" s="172">
        <f t="shared" si="15"/>
        <v>1</v>
      </c>
      <c r="DW9" s="172">
        <f t="shared" si="13"/>
        <v>1</v>
      </c>
      <c r="DX9" s="172">
        <f t="shared" si="13"/>
        <v>1</v>
      </c>
      <c r="DY9" s="172">
        <f t="shared" si="13"/>
        <v>1</v>
      </c>
      <c r="DZ9" s="172">
        <f t="shared" si="13"/>
        <v>1</v>
      </c>
      <c r="EA9" s="172">
        <f t="shared" si="13"/>
        <v>1</v>
      </c>
      <c r="EB9" s="172">
        <f t="shared" si="13"/>
        <v>1</v>
      </c>
      <c r="EC9" s="172">
        <f t="shared" si="13"/>
        <v>1</v>
      </c>
      <c r="ED9" s="172">
        <f t="shared" si="13"/>
        <v>1</v>
      </c>
      <c r="EE9" s="172">
        <f t="shared" si="13"/>
        <v>1</v>
      </c>
      <c r="EF9" s="172">
        <f t="shared" si="13"/>
        <v>1</v>
      </c>
      <c r="EG9" s="172">
        <f t="shared" si="6"/>
        <v>0</v>
      </c>
    </row>
    <row r="10" spans="1:137" x14ac:dyDescent="0.25">
      <c r="R10" s="31"/>
      <c r="T10" s="5"/>
      <c r="U10" s="13"/>
      <c r="V10" s="5"/>
      <c r="W10" s="5" t="str">
        <f t="shared" si="2"/>
        <v/>
      </c>
      <c r="X10" s="5"/>
      <c r="Y10" s="5"/>
      <c r="Z10" s="5"/>
      <c r="CB10" s="172">
        <f t="shared" si="8"/>
        <v>1</v>
      </c>
      <c r="CC10" s="172">
        <f t="shared" si="8"/>
        <v>1</v>
      </c>
      <c r="CD10" s="172">
        <f t="shared" si="8"/>
        <v>1</v>
      </c>
      <c r="CE10" s="172">
        <f t="shared" si="8"/>
        <v>1</v>
      </c>
      <c r="CF10" s="172">
        <f t="shared" si="8"/>
        <v>1</v>
      </c>
      <c r="CG10" s="172">
        <f t="shared" si="8"/>
        <v>1</v>
      </c>
      <c r="CH10" s="172">
        <f t="shared" si="8"/>
        <v>1</v>
      </c>
      <c r="CI10" s="172">
        <f t="shared" si="8"/>
        <v>1</v>
      </c>
      <c r="CJ10" s="172">
        <f t="shared" si="8"/>
        <v>1</v>
      </c>
      <c r="CK10" s="172">
        <f t="shared" si="8"/>
        <v>1</v>
      </c>
      <c r="CL10" s="172">
        <f t="shared" si="8"/>
        <v>1</v>
      </c>
      <c r="CM10" s="172">
        <f t="shared" si="8"/>
        <v>1</v>
      </c>
      <c r="CN10" s="172">
        <f t="shared" si="8"/>
        <v>1</v>
      </c>
      <c r="CO10" s="172">
        <f t="shared" si="8"/>
        <v>1</v>
      </c>
      <c r="CP10" s="172">
        <f t="shared" si="8"/>
        <v>1</v>
      </c>
      <c r="CQ10" s="172">
        <f t="shared" si="8"/>
        <v>1</v>
      </c>
      <c r="CR10" s="172">
        <f t="shared" si="8"/>
        <v>1</v>
      </c>
      <c r="CS10" s="172">
        <f t="shared" si="8"/>
        <v>1</v>
      </c>
      <c r="CT10" s="172">
        <f t="shared" si="8"/>
        <v>1</v>
      </c>
      <c r="CU10" s="172">
        <f t="shared" si="8"/>
        <v>1</v>
      </c>
      <c r="DA10" s="172">
        <v>6</v>
      </c>
      <c r="DB10" s="32" t="str">
        <f t="shared" si="16"/>
        <v xml:space="preserve"> </v>
      </c>
      <c r="DD10" s="172">
        <f t="shared" si="14"/>
        <v>1</v>
      </c>
      <c r="DE10" s="172">
        <v>8</v>
      </c>
      <c r="DL10" s="172">
        <f t="shared" si="9"/>
        <v>0</v>
      </c>
      <c r="DM10" s="172">
        <f t="shared" si="10"/>
        <v>1</v>
      </c>
      <c r="DN10" s="172">
        <f t="shared" si="11"/>
        <v>1</v>
      </c>
      <c r="DO10" s="172">
        <f t="shared" si="12"/>
        <v>1</v>
      </c>
      <c r="DP10" s="172">
        <f t="shared" si="12"/>
        <v>1</v>
      </c>
      <c r="DQ10" s="172">
        <f t="shared" si="12"/>
        <v>1</v>
      </c>
      <c r="DR10" s="172">
        <f t="shared" si="12"/>
        <v>1</v>
      </c>
      <c r="DS10" s="172">
        <f t="shared" si="12"/>
        <v>1</v>
      </c>
      <c r="DT10" s="172">
        <f t="shared" si="12"/>
        <v>1</v>
      </c>
      <c r="DU10" s="172">
        <f t="shared" si="12"/>
        <v>1</v>
      </c>
      <c r="DV10" s="172">
        <f t="shared" si="15"/>
        <v>1</v>
      </c>
      <c r="DW10" s="172">
        <f t="shared" si="13"/>
        <v>1</v>
      </c>
      <c r="DX10" s="172">
        <f t="shared" si="13"/>
        <v>1</v>
      </c>
      <c r="DY10" s="172">
        <f t="shared" si="13"/>
        <v>1</v>
      </c>
      <c r="DZ10" s="172">
        <f t="shared" si="13"/>
        <v>1</v>
      </c>
      <c r="EA10" s="172">
        <f t="shared" si="13"/>
        <v>1</v>
      </c>
      <c r="EB10" s="172">
        <f t="shared" si="13"/>
        <v>1</v>
      </c>
      <c r="EC10" s="172">
        <f t="shared" si="13"/>
        <v>1</v>
      </c>
      <c r="ED10" s="172">
        <f t="shared" si="13"/>
        <v>1</v>
      </c>
      <c r="EE10" s="172">
        <f t="shared" si="13"/>
        <v>1</v>
      </c>
      <c r="EF10" s="172">
        <f t="shared" si="13"/>
        <v>1</v>
      </c>
      <c r="EG10" s="172">
        <f t="shared" si="6"/>
        <v>0</v>
      </c>
    </row>
    <row r="11" spans="1:137" x14ac:dyDescent="0.25">
      <c r="R11" s="31"/>
      <c r="T11" s="5"/>
      <c r="U11" s="13"/>
      <c r="V11" s="5"/>
      <c r="W11" s="5" t="str">
        <f t="shared" si="2"/>
        <v/>
      </c>
      <c r="X11" s="5"/>
      <c r="Y11" s="5"/>
      <c r="Z11" s="5"/>
      <c r="CB11" s="172">
        <f t="shared" si="8"/>
        <v>1</v>
      </c>
      <c r="CC11" s="172">
        <f t="shared" si="8"/>
        <v>1</v>
      </c>
      <c r="CD11" s="172">
        <f t="shared" si="8"/>
        <v>1</v>
      </c>
      <c r="CE11" s="172">
        <f t="shared" si="8"/>
        <v>1</v>
      </c>
      <c r="CF11" s="172">
        <f t="shared" si="8"/>
        <v>1</v>
      </c>
      <c r="CG11" s="172">
        <f t="shared" si="8"/>
        <v>1</v>
      </c>
      <c r="CH11" s="172">
        <f t="shared" si="8"/>
        <v>1</v>
      </c>
      <c r="CI11" s="172">
        <f t="shared" si="8"/>
        <v>1</v>
      </c>
      <c r="CJ11" s="172">
        <f t="shared" si="8"/>
        <v>1</v>
      </c>
      <c r="CK11" s="172">
        <f t="shared" si="8"/>
        <v>1</v>
      </c>
      <c r="CL11" s="172">
        <f t="shared" si="8"/>
        <v>1</v>
      </c>
      <c r="CM11" s="172">
        <f t="shared" si="8"/>
        <v>1</v>
      </c>
      <c r="CN11" s="172">
        <f t="shared" si="8"/>
        <v>1</v>
      </c>
      <c r="CO11" s="172">
        <f t="shared" si="8"/>
        <v>1</v>
      </c>
      <c r="CP11" s="172">
        <f t="shared" si="8"/>
        <v>1</v>
      </c>
      <c r="CQ11" s="172">
        <f t="shared" si="8"/>
        <v>1</v>
      </c>
      <c r="CR11" s="172">
        <f t="shared" si="8"/>
        <v>1</v>
      </c>
      <c r="CS11" s="172">
        <f t="shared" si="8"/>
        <v>1</v>
      </c>
      <c r="CT11" s="172">
        <f t="shared" si="8"/>
        <v>1</v>
      </c>
      <c r="CU11" s="172">
        <f t="shared" si="8"/>
        <v>1</v>
      </c>
      <c r="DA11" s="172">
        <v>7</v>
      </c>
      <c r="DB11" s="32" t="str">
        <f t="shared" si="16"/>
        <v xml:space="preserve"> </v>
      </c>
      <c r="DD11" s="172">
        <f t="shared" si="14"/>
        <v>1</v>
      </c>
      <c r="DE11" s="172">
        <v>9</v>
      </c>
      <c r="DL11" s="172">
        <f t="shared" si="9"/>
        <v>0</v>
      </c>
      <c r="DM11" s="172">
        <f t="shared" si="10"/>
        <v>1</v>
      </c>
      <c r="DN11" s="172">
        <f t="shared" si="11"/>
        <v>1</v>
      </c>
      <c r="DO11" s="172">
        <f t="shared" si="12"/>
        <v>1</v>
      </c>
      <c r="DP11" s="172">
        <f t="shared" si="12"/>
        <v>1</v>
      </c>
      <c r="DQ11" s="172">
        <f t="shared" si="12"/>
        <v>1</v>
      </c>
      <c r="DR11" s="172">
        <f t="shared" si="12"/>
        <v>1</v>
      </c>
      <c r="DS11" s="172">
        <f t="shared" si="12"/>
        <v>1</v>
      </c>
      <c r="DT11" s="172">
        <f t="shared" si="12"/>
        <v>1</v>
      </c>
      <c r="DU11" s="172">
        <f t="shared" si="12"/>
        <v>1</v>
      </c>
      <c r="DV11" s="172">
        <f t="shared" si="15"/>
        <v>1</v>
      </c>
      <c r="DW11" s="172">
        <f t="shared" si="13"/>
        <v>1</v>
      </c>
      <c r="DX11" s="172">
        <f t="shared" si="13"/>
        <v>1</v>
      </c>
      <c r="DY11" s="172">
        <f t="shared" si="13"/>
        <v>1</v>
      </c>
      <c r="DZ11" s="172">
        <f t="shared" si="13"/>
        <v>1</v>
      </c>
      <c r="EA11" s="172">
        <f t="shared" si="13"/>
        <v>1</v>
      </c>
      <c r="EB11" s="172">
        <f t="shared" si="13"/>
        <v>1</v>
      </c>
      <c r="EC11" s="172">
        <f t="shared" si="13"/>
        <v>1</v>
      </c>
      <c r="ED11" s="172">
        <f t="shared" si="13"/>
        <v>1</v>
      </c>
      <c r="EE11" s="172">
        <f t="shared" si="13"/>
        <v>1</v>
      </c>
      <c r="EF11" s="172">
        <f t="shared" si="13"/>
        <v>1</v>
      </c>
      <c r="EG11" s="172">
        <f t="shared" si="6"/>
        <v>0</v>
      </c>
    </row>
    <row r="12" spans="1:137" x14ac:dyDescent="0.25">
      <c r="R12" s="31"/>
      <c r="T12" s="5"/>
      <c r="U12" s="13"/>
      <c r="V12" s="5"/>
      <c r="W12" s="5" t="str">
        <f t="shared" si="2"/>
        <v/>
      </c>
      <c r="X12" s="5"/>
      <c r="Y12" s="5"/>
      <c r="Z12" s="5"/>
      <c r="CB12" s="172">
        <f t="shared" si="8"/>
        <v>1</v>
      </c>
      <c r="CC12" s="172">
        <f t="shared" si="8"/>
        <v>1</v>
      </c>
      <c r="CD12" s="172">
        <f t="shared" si="8"/>
        <v>1</v>
      </c>
      <c r="CE12" s="172">
        <f t="shared" si="8"/>
        <v>1</v>
      </c>
      <c r="CF12" s="172">
        <f t="shared" si="8"/>
        <v>1</v>
      </c>
      <c r="CG12" s="172">
        <f t="shared" si="8"/>
        <v>1</v>
      </c>
      <c r="CH12" s="172">
        <f t="shared" si="8"/>
        <v>1</v>
      </c>
      <c r="CI12" s="172">
        <f t="shared" si="8"/>
        <v>1</v>
      </c>
      <c r="CJ12" s="172">
        <f t="shared" si="8"/>
        <v>1</v>
      </c>
      <c r="CK12" s="172">
        <f t="shared" si="8"/>
        <v>1</v>
      </c>
      <c r="CL12" s="172">
        <f t="shared" si="8"/>
        <v>1</v>
      </c>
      <c r="CM12" s="172">
        <f t="shared" si="8"/>
        <v>1</v>
      </c>
      <c r="CN12" s="172">
        <f t="shared" si="8"/>
        <v>1</v>
      </c>
      <c r="CO12" s="172">
        <f t="shared" si="8"/>
        <v>1</v>
      </c>
      <c r="CP12" s="172">
        <f t="shared" si="8"/>
        <v>1</v>
      </c>
      <c r="CQ12" s="172">
        <f t="shared" si="8"/>
        <v>1</v>
      </c>
      <c r="CR12" s="172">
        <f t="shared" si="8"/>
        <v>1</v>
      </c>
      <c r="CS12" s="172">
        <f t="shared" si="8"/>
        <v>1</v>
      </c>
      <c r="CT12" s="172">
        <f t="shared" si="8"/>
        <v>1</v>
      </c>
      <c r="CU12" s="172">
        <f t="shared" si="8"/>
        <v>1</v>
      </c>
      <c r="DA12" s="172">
        <v>8</v>
      </c>
      <c r="DB12" s="32" t="str">
        <f t="shared" si="16"/>
        <v xml:space="preserve"> </v>
      </c>
      <c r="DD12" s="172">
        <f t="shared" si="14"/>
        <v>1</v>
      </c>
      <c r="DE12" s="172">
        <v>10</v>
      </c>
      <c r="DL12" s="172">
        <f t="shared" si="9"/>
        <v>0</v>
      </c>
      <c r="DM12" s="172">
        <f t="shared" si="10"/>
        <v>1</v>
      </c>
      <c r="DN12" s="172">
        <f t="shared" si="11"/>
        <v>1</v>
      </c>
      <c r="DO12" s="172">
        <f t="shared" si="12"/>
        <v>1</v>
      </c>
      <c r="DP12" s="172">
        <f t="shared" si="12"/>
        <v>1</v>
      </c>
      <c r="DQ12" s="172">
        <f t="shared" si="12"/>
        <v>1</v>
      </c>
      <c r="DR12" s="172">
        <f t="shared" si="12"/>
        <v>1</v>
      </c>
      <c r="DS12" s="172">
        <f t="shared" si="12"/>
        <v>1</v>
      </c>
      <c r="DT12" s="172">
        <f t="shared" si="12"/>
        <v>1</v>
      </c>
      <c r="DU12" s="172">
        <f t="shared" si="12"/>
        <v>1</v>
      </c>
      <c r="DV12" s="172">
        <f t="shared" si="15"/>
        <v>1</v>
      </c>
      <c r="DW12" s="172">
        <f t="shared" si="13"/>
        <v>1</v>
      </c>
      <c r="DX12" s="172">
        <f t="shared" si="13"/>
        <v>1</v>
      </c>
      <c r="DY12" s="172">
        <f t="shared" si="13"/>
        <v>1</v>
      </c>
      <c r="DZ12" s="172">
        <f t="shared" si="13"/>
        <v>1</v>
      </c>
      <c r="EA12" s="172">
        <f t="shared" si="13"/>
        <v>1</v>
      </c>
      <c r="EB12" s="172">
        <f t="shared" si="13"/>
        <v>1</v>
      </c>
      <c r="EC12" s="172">
        <f t="shared" si="13"/>
        <v>1</v>
      </c>
      <c r="ED12" s="172">
        <f t="shared" si="13"/>
        <v>1</v>
      </c>
      <c r="EE12" s="172">
        <f t="shared" si="13"/>
        <v>1</v>
      </c>
      <c r="EF12" s="172">
        <f t="shared" si="13"/>
        <v>1</v>
      </c>
      <c r="EG12" s="172">
        <f t="shared" si="6"/>
        <v>0</v>
      </c>
    </row>
    <row r="13" spans="1:137" x14ac:dyDescent="0.25">
      <c r="R13" s="31"/>
      <c r="T13" s="5"/>
      <c r="U13" s="13"/>
      <c r="V13" s="5"/>
      <c r="W13" s="5" t="str">
        <f t="shared" si="2"/>
        <v/>
      </c>
      <c r="X13" s="5"/>
      <c r="Y13" s="5"/>
      <c r="Z13" s="5"/>
      <c r="CB13" s="172">
        <f t="shared" si="8"/>
        <v>1</v>
      </c>
      <c r="CC13" s="172">
        <f t="shared" si="8"/>
        <v>1</v>
      </c>
      <c r="CD13" s="172">
        <f t="shared" si="8"/>
        <v>1</v>
      </c>
      <c r="CE13" s="172">
        <f t="shared" si="8"/>
        <v>1</v>
      </c>
      <c r="CF13" s="172">
        <f t="shared" si="8"/>
        <v>1</v>
      </c>
      <c r="CG13" s="172">
        <f t="shared" si="8"/>
        <v>1</v>
      </c>
      <c r="CH13" s="172">
        <f t="shared" si="8"/>
        <v>1</v>
      </c>
      <c r="CI13" s="172">
        <f t="shared" si="8"/>
        <v>1</v>
      </c>
      <c r="CJ13" s="172">
        <f t="shared" si="8"/>
        <v>1</v>
      </c>
      <c r="CK13" s="172">
        <f t="shared" si="8"/>
        <v>1</v>
      </c>
      <c r="CL13" s="172">
        <f t="shared" si="8"/>
        <v>1</v>
      </c>
      <c r="CM13" s="172">
        <f t="shared" si="8"/>
        <v>1</v>
      </c>
      <c r="CN13" s="172">
        <f t="shared" si="8"/>
        <v>1</v>
      </c>
      <c r="CO13" s="172">
        <f t="shared" si="8"/>
        <v>1</v>
      </c>
      <c r="CP13" s="172">
        <f t="shared" si="8"/>
        <v>1</v>
      </c>
      <c r="CQ13" s="172">
        <f t="shared" si="8"/>
        <v>1</v>
      </c>
      <c r="CR13" s="172">
        <f t="shared" si="8"/>
        <v>1</v>
      </c>
      <c r="CS13" s="172">
        <f t="shared" si="8"/>
        <v>1</v>
      </c>
      <c r="CT13" s="172">
        <f t="shared" si="8"/>
        <v>1</v>
      </c>
      <c r="CU13" s="172">
        <f t="shared" si="8"/>
        <v>1</v>
      </c>
      <c r="DA13" s="172">
        <v>9</v>
      </c>
      <c r="DB13" s="32" t="str">
        <f t="shared" si="16"/>
        <v xml:space="preserve"> </v>
      </c>
      <c r="DD13" s="172">
        <f t="shared" si="14"/>
        <v>1</v>
      </c>
      <c r="DE13" s="172">
        <v>11</v>
      </c>
      <c r="DL13" s="172">
        <f>SUM(DM14:EF14)-SUM(DM13:EF13)</f>
        <v>0</v>
      </c>
      <c r="DM13" s="172">
        <f t="shared" si="10"/>
        <v>1</v>
      </c>
      <c r="DN13" s="172">
        <f t="shared" si="11"/>
        <v>1</v>
      </c>
      <c r="DO13" s="172">
        <f t="shared" si="12"/>
        <v>1</v>
      </c>
      <c r="DP13" s="172">
        <f t="shared" si="12"/>
        <v>1</v>
      </c>
      <c r="DQ13" s="172">
        <f t="shared" si="12"/>
        <v>1</v>
      </c>
      <c r="DR13" s="172">
        <f t="shared" si="12"/>
        <v>1</v>
      </c>
      <c r="DS13" s="172">
        <f t="shared" si="12"/>
        <v>1</v>
      </c>
      <c r="DT13" s="172">
        <f t="shared" si="12"/>
        <v>1</v>
      </c>
      <c r="DU13" s="172">
        <f t="shared" si="12"/>
        <v>1</v>
      </c>
      <c r="DV13" s="172">
        <f t="shared" si="15"/>
        <v>1</v>
      </c>
      <c r="DW13" s="172">
        <f t="shared" si="13"/>
        <v>1</v>
      </c>
      <c r="DX13" s="172">
        <f t="shared" si="13"/>
        <v>1</v>
      </c>
      <c r="DY13" s="172">
        <f t="shared" si="13"/>
        <v>1</v>
      </c>
      <c r="DZ13" s="172">
        <f t="shared" si="13"/>
        <v>1</v>
      </c>
      <c r="EA13" s="172">
        <f t="shared" si="13"/>
        <v>1</v>
      </c>
      <c r="EB13" s="172">
        <f t="shared" si="13"/>
        <v>1</v>
      </c>
      <c r="EC13" s="172">
        <f t="shared" si="13"/>
        <v>1</v>
      </c>
      <c r="ED13" s="172">
        <f t="shared" si="13"/>
        <v>1</v>
      </c>
      <c r="EE13" s="172">
        <f t="shared" si="13"/>
        <v>1</v>
      </c>
      <c r="EF13" s="172">
        <f t="shared" si="13"/>
        <v>1</v>
      </c>
      <c r="EG13" s="172">
        <f t="shared" si="6"/>
        <v>0</v>
      </c>
    </row>
    <row r="14" spans="1:137" x14ac:dyDescent="0.25">
      <c r="R14" s="31"/>
      <c r="T14" s="5"/>
      <c r="U14" s="13"/>
      <c r="V14" s="5"/>
      <c r="W14" s="5" t="str">
        <f t="shared" si="2"/>
        <v/>
      </c>
      <c r="X14" s="5"/>
      <c r="Y14" s="5"/>
      <c r="Z14" s="5"/>
      <c r="CB14" s="172">
        <f t="shared" si="8"/>
        <v>1</v>
      </c>
      <c r="CC14" s="172">
        <f t="shared" si="8"/>
        <v>1</v>
      </c>
      <c r="CD14" s="172">
        <f t="shared" si="8"/>
        <v>1</v>
      </c>
      <c r="CE14" s="172">
        <f t="shared" si="8"/>
        <v>1</v>
      </c>
      <c r="CF14" s="172">
        <f t="shared" si="8"/>
        <v>1</v>
      </c>
      <c r="CG14" s="172">
        <f t="shared" si="8"/>
        <v>1</v>
      </c>
      <c r="CH14" s="172">
        <f t="shared" si="8"/>
        <v>1</v>
      </c>
      <c r="CI14" s="172">
        <f t="shared" si="8"/>
        <v>1</v>
      </c>
      <c r="CJ14" s="172">
        <f t="shared" si="8"/>
        <v>1</v>
      </c>
      <c r="CK14" s="172">
        <f t="shared" si="8"/>
        <v>1</v>
      </c>
      <c r="CL14" s="172">
        <f t="shared" si="8"/>
        <v>1</v>
      </c>
      <c r="CM14" s="172">
        <f t="shared" si="8"/>
        <v>1</v>
      </c>
      <c r="CN14" s="172">
        <f t="shared" si="8"/>
        <v>1</v>
      </c>
      <c r="CO14" s="172">
        <f t="shared" si="8"/>
        <v>1</v>
      </c>
      <c r="CP14" s="172">
        <f t="shared" si="8"/>
        <v>1</v>
      </c>
      <c r="CQ14" s="172">
        <f t="shared" si="8"/>
        <v>1</v>
      </c>
      <c r="CR14" s="172">
        <f t="shared" si="8"/>
        <v>1</v>
      </c>
      <c r="CS14" s="172">
        <f t="shared" si="8"/>
        <v>1</v>
      </c>
      <c r="CT14" s="172">
        <f t="shared" si="8"/>
        <v>1</v>
      </c>
      <c r="CU14" s="172">
        <f t="shared" si="8"/>
        <v>1</v>
      </c>
      <c r="DA14" s="172">
        <v>10</v>
      </c>
      <c r="DB14" s="32" t="str">
        <f t="shared" si="16"/>
        <v xml:space="preserve"> </v>
      </c>
      <c r="DD14" s="172">
        <f t="shared" si="14"/>
        <v>1</v>
      </c>
      <c r="DE14" s="172">
        <v>12</v>
      </c>
      <c r="DL14" s="172">
        <f t="shared" si="9"/>
        <v>0</v>
      </c>
      <c r="DM14" s="172">
        <f t="shared" si="10"/>
        <v>1</v>
      </c>
      <c r="DN14" s="172">
        <f t="shared" si="11"/>
        <v>1</v>
      </c>
      <c r="DO14" s="172">
        <f t="shared" si="12"/>
        <v>1</v>
      </c>
      <c r="DP14" s="172">
        <f t="shared" si="12"/>
        <v>1</v>
      </c>
      <c r="DQ14" s="172">
        <f t="shared" si="12"/>
        <v>1</v>
      </c>
      <c r="DR14" s="172">
        <f t="shared" si="12"/>
        <v>1</v>
      </c>
      <c r="DS14" s="172">
        <f t="shared" si="12"/>
        <v>1</v>
      </c>
      <c r="DT14" s="172">
        <f t="shared" si="12"/>
        <v>1</v>
      </c>
      <c r="DU14" s="172">
        <f t="shared" si="12"/>
        <v>1</v>
      </c>
      <c r="DV14" s="172">
        <f t="shared" si="15"/>
        <v>1</v>
      </c>
      <c r="DW14" s="172">
        <f t="shared" si="13"/>
        <v>1</v>
      </c>
      <c r="DX14" s="172">
        <f t="shared" si="13"/>
        <v>1</v>
      </c>
      <c r="DY14" s="172">
        <f t="shared" si="13"/>
        <v>1</v>
      </c>
      <c r="DZ14" s="172">
        <f t="shared" si="13"/>
        <v>1</v>
      </c>
      <c r="EA14" s="172">
        <f t="shared" si="13"/>
        <v>1</v>
      </c>
      <c r="EB14" s="172">
        <f t="shared" si="13"/>
        <v>1</v>
      </c>
      <c r="EC14" s="172">
        <f t="shared" si="13"/>
        <v>1</v>
      </c>
      <c r="ED14" s="172">
        <f t="shared" si="13"/>
        <v>1</v>
      </c>
      <c r="EE14" s="172">
        <f t="shared" si="13"/>
        <v>1</v>
      </c>
      <c r="EF14" s="172">
        <f t="shared" si="13"/>
        <v>1</v>
      </c>
      <c r="EG14" s="172">
        <f t="shared" si="6"/>
        <v>0</v>
      </c>
    </row>
    <row r="15" spans="1:137" x14ac:dyDescent="0.25">
      <c r="R15" s="31"/>
      <c r="T15" s="5"/>
      <c r="U15" s="13"/>
      <c r="V15" s="5"/>
      <c r="W15" s="5" t="str">
        <f t="shared" si="2"/>
        <v/>
      </c>
      <c r="X15" s="5"/>
      <c r="Y15" s="5"/>
      <c r="Z15" s="5"/>
      <c r="CB15" s="172">
        <f t="shared" si="8"/>
        <v>1</v>
      </c>
      <c r="CC15" s="172">
        <f t="shared" si="8"/>
        <v>1</v>
      </c>
      <c r="CD15" s="172">
        <f t="shared" si="8"/>
        <v>1</v>
      </c>
      <c r="CE15" s="172">
        <f t="shared" si="8"/>
        <v>1</v>
      </c>
      <c r="CF15" s="172">
        <f t="shared" si="8"/>
        <v>1</v>
      </c>
      <c r="CG15" s="172">
        <f t="shared" si="8"/>
        <v>1</v>
      </c>
      <c r="CH15" s="172">
        <f t="shared" si="8"/>
        <v>1</v>
      </c>
      <c r="CI15" s="172">
        <f t="shared" si="8"/>
        <v>1</v>
      </c>
      <c r="CJ15" s="172">
        <f t="shared" si="8"/>
        <v>1</v>
      </c>
      <c r="CK15" s="172">
        <f t="shared" si="8"/>
        <v>1</v>
      </c>
      <c r="CL15" s="172">
        <f t="shared" si="8"/>
        <v>1</v>
      </c>
      <c r="CM15" s="172">
        <f t="shared" si="8"/>
        <v>1</v>
      </c>
      <c r="CN15" s="172">
        <f t="shared" si="8"/>
        <v>1</v>
      </c>
      <c r="CO15" s="172">
        <f t="shared" si="8"/>
        <v>1</v>
      </c>
      <c r="CP15" s="172">
        <f t="shared" si="8"/>
        <v>1</v>
      </c>
      <c r="CQ15" s="172">
        <f t="shared" si="8"/>
        <v>1</v>
      </c>
      <c r="CR15" s="172">
        <f t="shared" si="8"/>
        <v>1</v>
      </c>
      <c r="CS15" s="172">
        <f t="shared" si="8"/>
        <v>1</v>
      </c>
      <c r="CT15" s="172">
        <f t="shared" si="8"/>
        <v>1</v>
      </c>
      <c r="CU15" s="172">
        <f t="shared" si="8"/>
        <v>1</v>
      </c>
      <c r="DA15" s="172">
        <v>11</v>
      </c>
      <c r="DB15" s="32" t="str">
        <f t="shared" si="16"/>
        <v xml:space="preserve"> </v>
      </c>
      <c r="DD15" s="172">
        <f t="shared" si="14"/>
        <v>1</v>
      </c>
      <c r="DE15" s="172">
        <v>13</v>
      </c>
      <c r="DL15" s="172">
        <f t="shared" si="9"/>
        <v>0</v>
      </c>
      <c r="DM15" s="172">
        <f t="shared" si="10"/>
        <v>1</v>
      </c>
      <c r="DN15" s="172">
        <f t="shared" si="11"/>
        <v>1</v>
      </c>
      <c r="DO15" s="172">
        <f t="shared" si="12"/>
        <v>1</v>
      </c>
      <c r="DP15" s="172">
        <f t="shared" si="12"/>
        <v>1</v>
      </c>
      <c r="DQ15" s="172">
        <f t="shared" si="12"/>
        <v>1</v>
      </c>
      <c r="DR15" s="172">
        <f t="shared" si="12"/>
        <v>1</v>
      </c>
      <c r="DS15" s="172">
        <f t="shared" si="12"/>
        <v>1</v>
      </c>
      <c r="DT15" s="172">
        <f t="shared" si="12"/>
        <v>1</v>
      </c>
      <c r="DU15" s="172">
        <f t="shared" si="12"/>
        <v>1</v>
      </c>
      <c r="DV15" s="172">
        <f t="shared" si="15"/>
        <v>1</v>
      </c>
      <c r="DW15" s="172">
        <f t="shared" si="13"/>
        <v>1</v>
      </c>
      <c r="DX15" s="172">
        <f t="shared" si="13"/>
        <v>1</v>
      </c>
      <c r="DY15" s="172">
        <f t="shared" si="13"/>
        <v>1</v>
      </c>
      <c r="DZ15" s="172">
        <f t="shared" si="13"/>
        <v>1</v>
      </c>
      <c r="EA15" s="172">
        <f t="shared" si="13"/>
        <v>1</v>
      </c>
      <c r="EB15" s="172">
        <f t="shared" si="13"/>
        <v>1</v>
      </c>
      <c r="EC15" s="172">
        <f t="shared" si="13"/>
        <v>1</v>
      </c>
      <c r="ED15" s="172">
        <f t="shared" si="13"/>
        <v>1</v>
      </c>
      <c r="EE15" s="172">
        <f t="shared" si="13"/>
        <v>1</v>
      </c>
      <c r="EF15" s="172">
        <f t="shared" si="13"/>
        <v>1</v>
      </c>
      <c r="EG15" s="172">
        <f t="shared" si="6"/>
        <v>0</v>
      </c>
    </row>
    <row r="16" spans="1:137" x14ac:dyDescent="0.25">
      <c r="R16" s="31"/>
      <c r="T16" s="5"/>
      <c r="U16" s="13"/>
      <c r="V16" s="5"/>
      <c r="W16" s="5" t="str">
        <f t="shared" si="2"/>
        <v/>
      </c>
      <c r="X16" s="5"/>
      <c r="Y16" s="5"/>
      <c r="Z16" s="5"/>
      <c r="CB16" s="172">
        <f t="shared" si="8"/>
        <v>1</v>
      </c>
      <c r="CC16" s="172">
        <f t="shared" si="8"/>
        <v>1</v>
      </c>
      <c r="CD16" s="172">
        <f t="shared" si="8"/>
        <v>1</v>
      </c>
      <c r="CE16" s="172">
        <f t="shared" si="8"/>
        <v>1</v>
      </c>
      <c r="CF16" s="172">
        <f t="shared" si="8"/>
        <v>1</v>
      </c>
      <c r="CG16" s="172">
        <f t="shared" si="8"/>
        <v>1</v>
      </c>
      <c r="CH16" s="172">
        <f t="shared" si="8"/>
        <v>1</v>
      </c>
      <c r="CI16" s="172">
        <f t="shared" si="8"/>
        <v>1</v>
      </c>
      <c r="CJ16" s="172">
        <f t="shared" si="8"/>
        <v>1</v>
      </c>
      <c r="CK16" s="172">
        <f t="shared" si="8"/>
        <v>1</v>
      </c>
      <c r="CL16" s="172">
        <f t="shared" si="8"/>
        <v>1</v>
      </c>
      <c r="CM16" s="172">
        <f t="shared" si="8"/>
        <v>1</v>
      </c>
      <c r="CN16" s="172">
        <f t="shared" si="8"/>
        <v>1</v>
      </c>
      <c r="CO16" s="172">
        <f t="shared" si="8"/>
        <v>1</v>
      </c>
      <c r="CP16" s="172">
        <f t="shared" si="8"/>
        <v>1</v>
      </c>
      <c r="CQ16" s="172">
        <f t="shared" ref="CQ16:CU31" si="17">IF(BF15="",CQ15,CQ15+1)</f>
        <v>1</v>
      </c>
      <c r="CR16" s="172">
        <f t="shared" si="17"/>
        <v>1</v>
      </c>
      <c r="CS16" s="172">
        <f t="shared" si="17"/>
        <v>1</v>
      </c>
      <c r="CT16" s="172">
        <f t="shared" si="17"/>
        <v>1</v>
      </c>
      <c r="CU16" s="172">
        <f t="shared" si="17"/>
        <v>1</v>
      </c>
      <c r="DA16" s="172">
        <v>12</v>
      </c>
      <c r="DB16" s="32" t="str">
        <f t="shared" si="16"/>
        <v xml:space="preserve"> </v>
      </c>
      <c r="DD16" s="172">
        <f t="shared" si="14"/>
        <v>1</v>
      </c>
      <c r="DE16" s="172">
        <v>14</v>
      </c>
      <c r="DL16" s="172">
        <f t="shared" si="9"/>
        <v>0</v>
      </c>
      <c r="DM16" s="172">
        <f t="shared" si="10"/>
        <v>1</v>
      </c>
      <c r="DN16" s="172">
        <f t="shared" si="11"/>
        <v>1</v>
      </c>
      <c r="DO16" s="172">
        <f t="shared" si="12"/>
        <v>1</v>
      </c>
      <c r="DP16" s="172">
        <f t="shared" si="12"/>
        <v>1</v>
      </c>
      <c r="DQ16" s="172">
        <f t="shared" si="12"/>
        <v>1</v>
      </c>
      <c r="DR16" s="172">
        <f t="shared" si="12"/>
        <v>1</v>
      </c>
      <c r="DS16" s="172">
        <f t="shared" si="12"/>
        <v>1</v>
      </c>
      <c r="DT16" s="172">
        <f t="shared" si="12"/>
        <v>1</v>
      </c>
      <c r="DU16" s="172">
        <f t="shared" si="12"/>
        <v>1</v>
      </c>
      <c r="DV16" s="172">
        <f t="shared" si="15"/>
        <v>1</v>
      </c>
      <c r="DW16" s="172">
        <f t="shared" si="13"/>
        <v>1</v>
      </c>
      <c r="DX16" s="172">
        <f t="shared" si="13"/>
        <v>1</v>
      </c>
      <c r="DY16" s="172">
        <f t="shared" si="13"/>
        <v>1</v>
      </c>
      <c r="DZ16" s="172">
        <f t="shared" si="13"/>
        <v>1</v>
      </c>
      <c r="EA16" s="172">
        <f t="shared" si="13"/>
        <v>1</v>
      </c>
      <c r="EB16" s="172">
        <f t="shared" si="13"/>
        <v>1</v>
      </c>
      <c r="EC16" s="172">
        <f t="shared" si="13"/>
        <v>1</v>
      </c>
      <c r="ED16" s="172">
        <f t="shared" si="13"/>
        <v>1</v>
      </c>
      <c r="EE16" s="172">
        <f t="shared" si="13"/>
        <v>1</v>
      </c>
      <c r="EF16" s="172">
        <f t="shared" si="13"/>
        <v>1</v>
      </c>
      <c r="EG16" s="172">
        <f t="shared" si="6"/>
        <v>0</v>
      </c>
    </row>
    <row r="17" spans="18:137" x14ac:dyDescent="0.25">
      <c r="R17" s="31"/>
      <c r="T17" s="5"/>
      <c r="U17" s="13"/>
      <c r="V17" s="5"/>
      <c r="W17" s="5" t="str">
        <f t="shared" si="2"/>
        <v/>
      </c>
      <c r="X17" s="5"/>
      <c r="Y17" s="5"/>
      <c r="Z17" s="5"/>
      <c r="CB17" s="172">
        <f t="shared" ref="CB17:CQ32" si="18">IF(AQ16="",CB16,CB16+1)</f>
        <v>1</v>
      </c>
      <c r="CC17" s="172">
        <f t="shared" si="18"/>
        <v>1</v>
      </c>
      <c r="CD17" s="172">
        <f t="shared" si="18"/>
        <v>1</v>
      </c>
      <c r="CE17" s="172">
        <f t="shared" si="18"/>
        <v>1</v>
      </c>
      <c r="CF17" s="172">
        <f t="shared" si="18"/>
        <v>1</v>
      </c>
      <c r="CG17" s="172">
        <f t="shared" si="18"/>
        <v>1</v>
      </c>
      <c r="CH17" s="172">
        <f t="shared" si="18"/>
        <v>1</v>
      </c>
      <c r="CI17" s="172">
        <f t="shared" si="18"/>
        <v>1</v>
      </c>
      <c r="CJ17" s="172">
        <f t="shared" si="18"/>
        <v>1</v>
      </c>
      <c r="CK17" s="172">
        <f t="shared" si="18"/>
        <v>1</v>
      </c>
      <c r="CL17" s="172">
        <f t="shared" si="18"/>
        <v>1</v>
      </c>
      <c r="CM17" s="172">
        <f t="shared" si="18"/>
        <v>1</v>
      </c>
      <c r="CN17" s="172">
        <f t="shared" si="18"/>
        <v>1</v>
      </c>
      <c r="CO17" s="172">
        <f t="shared" si="18"/>
        <v>1</v>
      </c>
      <c r="CP17" s="172">
        <f t="shared" si="18"/>
        <v>1</v>
      </c>
      <c r="CQ17" s="172">
        <f t="shared" si="17"/>
        <v>1</v>
      </c>
      <c r="CR17" s="172">
        <f t="shared" si="17"/>
        <v>1</v>
      </c>
      <c r="CS17" s="172">
        <f t="shared" si="17"/>
        <v>1</v>
      </c>
      <c r="CT17" s="172">
        <f t="shared" si="17"/>
        <v>1</v>
      </c>
      <c r="CU17" s="172">
        <f t="shared" si="17"/>
        <v>1</v>
      </c>
      <c r="DB17" s="196" t="str">
        <f>IF(DB4="","","----")</f>
        <v/>
      </c>
      <c r="DD17" s="172">
        <f t="shared" si="14"/>
        <v>1</v>
      </c>
      <c r="DE17" s="172">
        <v>15</v>
      </c>
      <c r="DL17" s="172">
        <f t="shared" si="9"/>
        <v>0</v>
      </c>
      <c r="DM17" s="172">
        <f t="shared" si="10"/>
        <v>1</v>
      </c>
      <c r="DN17" s="172">
        <f t="shared" si="11"/>
        <v>1</v>
      </c>
      <c r="DO17" s="172">
        <f t="shared" si="12"/>
        <v>1</v>
      </c>
      <c r="DP17" s="172">
        <f t="shared" si="12"/>
        <v>1</v>
      </c>
      <c r="DQ17" s="172">
        <f t="shared" si="12"/>
        <v>1</v>
      </c>
      <c r="DR17" s="172">
        <f t="shared" si="12"/>
        <v>1</v>
      </c>
      <c r="DS17" s="172">
        <f t="shared" si="12"/>
        <v>1</v>
      </c>
      <c r="DT17" s="172">
        <f t="shared" si="12"/>
        <v>1</v>
      </c>
      <c r="DU17" s="172">
        <f t="shared" si="12"/>
        <v>1</v>
      </c>
      <c r="DV17" s="172">
        <f t="shared" si="15"/>
        <v>1</v>
      </c>
      <c r="DW17" s="172">
        <f t="shared" si="13"/>
        <v>1</v>
      </c>
      <c r="DX17" s="172">
        <f t="shared" si="13"/>
        <v>1</v>
      </c>
      <c r="DY17" s="172">
        <f t="shared" si="13"/>
        <v>1</v>
      </c>
      <c r="DZ17" s="172">
        <f t="shared" si="13"/>
        <v>1</v>
      </c>
      <c r="EA17" s="172">
        <f t="shared" si="13"/>
        <v>1</v>
      </c>
      <c r="EB17" s="172">
        <f t="shared" si="13"/>
        <v>1</v>
      </c>
      <c r="EC17" s="172">
        <f t="shared" si="13"/>
        <v>1</v>
      </c>
      <c r="ED17" s="172">
        <f t="shared" si="13"/>
        <v>1</v>
      </c>
      <c r="EE17" s="172">
        <f t="shared" si="13"/>
        <v>1</v>
      </c>
      <c r="EF17" s="172">
        <f t="shared" si="13"/>
        <v>1</v>
      </c>
      <c r="EG17" s="172">
        <f t="shared" si="6"/>
        <v>0</v>
      </c>
    </row>
    <row r="18" spans="18:137" x14ac:dyDescent="0.25">
      <c r="R18" s="31"/>
      <c r="T18" s="5"/>
      <c r="U18" s="13"/>
      <c r="V18" s="5"/>
      <c r="W18" s="5" t="str">
        <f t="shared" si="2"/>
        <v/>
      </c>
      <c r="X18" s="5"/>
      <c r="Y18" s="5"/>
      <c r="Z18" s="5"/>
      <c r="CB18" s="172">
        <f t="shared" si="18"/>
        <v>1</v>
      </c>
      <c r="CC18" s="172">
        <f t="shared" si="18"/>
        <v>1</v>
      </c>
      <c r="CD18" s="172">
        <f t="shared" si="18"/>
        <v>1</v>
      </c>
      <c r="CE18" s="172">
        <f t="shared" si="18"/>
        <v>1</v>
      </c>
      <c r="CF18" s="172">
        <f t="shared" si="18"/>
        <v>1</v>
      </c>
      <c r="CG18" s="172">
        <f t="shared" si="18"/>
        <v>1</v>
      </c>
      <c r="CH18" s="172">
        <f t="shared" si="18"/>
        <v>1</v>
      </c>
      <c r="CI18" s="172">
        <f t="shared" si="18"/>
        <v>1</v>
      </c>
      <c r="CJ18" s="172">
        <f t="shared" si="18"/>
        <v>1</v>
      </c>
      <c r="CK18" s="172">
        <f t="shared" si="18"/>
        <v>1</v>
      </c>
      <c r="CL18" s="172">
        <f t="shared" si="18"/>
        <v>1</v>
      </c>
      <c r="CM18" s="172">
        <f t="shared" si="18"/>
        <v>1</v>
      </c>
      <c r="CN18" s="172">
        <f t="shared" si="18"/>
        <v>1</v>
      </c>
      <c r="CO18" s="172">
        <f t="shared" si="18"/>
        <v>1</v>
      </c>
      <c r="CP18" s="172">
        <f t="shared" si="18"/>
        <v>1</v>
      </c>
      <c r="CQ18" s="172">
        <f t="shared" si="17"/>
        <v>1</v>
      </c>
      <c r="CR18" s="172">
        <f t="shared" si="17"/>
        <v>1</v>
      </c>
      <c r="CS18" s="172">
        <f t="shared" si="17"/>
        <v>1</v>
      </c>
      <c r="CT18" s="172">
        <f t="shared" si="17"/>
        <v>1</v>
      </c>
      <c r="CU18" s="172">
        <f t="shared" si="17"/>
        <v>1</v>
      </c>
      <c r="DA18" s="172"/>
      <c r="DB18" s="32" t="str">
        <f>IF(DB19="","",CONCATENATE("Warband ",CZ19," ",DG18))</f>
        <v/>
      </c>
      <c r="DD18" s="172">
        <f t="shared" si="14"/>
        <v>1</v>
      </c>
      <c r="DE18" s="172">
        <v>16</v>
      </c>
      <c r="DG18" s="49" t="str">
        <f>CONCATENATE("   ",DH18,"/",DI18,IF(DH18&gt;DI18," !",""))</f>
        <v xml:space="preserve">   0/12</v>
      </c>
      <c r="DH18" s="172">
        <f t="shared" ref="DH18" si="19">INDEX($CB$1:$CU$1,CZ19)+DJ18</f>
        <v>0</v>
      </c>
      <c r="DI18" s="172">
        <f>12</f>
        <v>12</v>
      </c>
      <c r="DL18" s="172">
        <f t="shared" si="9"/>
        <v>0</v>
      </c>
      <c r="DM18" s="172">
        <f t="shared" si="10"/>
        <v>1</v>
      </c>
      <c r="DN18" s="172">
        <f t="shared" si="11"/>
        <v>1</v>
      </c>
      <c r="DO18" s="172">
        <f t="shared" si="12"/>
        <v>1</v>
      </c>
      <c r="DP18" s="172">
        <f t="shared" si="12"/>
        <v>1</v>
      </c>
      <c r="DQ18" s="172">
        <f t="shared" si="12"/>
        <v>1</v>
      </c>
      <c r="DR18" s="172">
        <f t="shared" si="12"/>
        <v>1</v>
      </c>
      <c r="DS18" s="172">
        <f t="shared" si="12"/>
        <v>1</v>
      </c>
      <c r="DT18" s="172">
        <f t="shared" si="12"/>
        <v>1</v>
      </c>
      <c r="DU18" s="172">
        <f t="shared" si="12"/>
        <v>1</v>
      </c>
      <c r="DV18" s="172">
        <f t="shared" si="15"/>
        <v>1</v>
      </c>
      <c r="DW18" s="172">
        <f t="shared" si="13"/>
        <v>1</v>
      </c>
      <c r="DX18" s="172">
        <f t="shared" si="13"/>
        <v>1</v>
      </c>
      <c r="DY18" s="172">
        <f t="shared" si="13"/>
        <v>1</v>
      </c>
      <c r="DZ18" s="172">
        <f t="shared" si="13"/>
        <v>1</v>
      </c>
      <c r="EA18" s="172">
        <f t="shared" si="13"/>
        <v>1</v>
      </c>
      <c r="EB18" s="172">
        <f t="shared" si="13"/>
        <v>1</v>
      </c>
      <c r="EC18" s="172">
        <f t="shared" si="13"/>
        <v>1</v>
      </c>
      <c r="ED18" s="172">
        <f t="shared" si="13"/>
        <v>1</v>
      </c>
      <c r="EE18" s="172">
        <f t="shared" si="13"/>
        <v>1</v>
      </c>
      <c r="EF18" s="172">
        <f t="shared" si="13"/>
        <v>1</v>
      </c>
      <c r="EG18" s="172">
        <f t="shared" si="6"/>
        <v>0</v>
      </c>
    </row>
    <row r="19" spans="18:137" x14ac:dyDescent="0.25">
      <c r="R19" s="31"/>
      <c r="T19" s="5"/>
      <c r="U19" s="13"/>
      <c r="V19" s="5"/>
      <c r="W19" s="5" t="str">
        <f t="shared" si="2"/>
        <v/>
      </c>
      <c r="X19" s="5"/>
      <c r="Y19" s="5"/>
      <c r="Z19" s="5"/>
      <c r="CB19" s="172">
        <f t="shared" si="18"/>
        <v>1</v>
      </c>
      <c r="CC19" s="172">
        <f t="shared" si="18"/>
        <v>1</v>
      </c>
      <c r="CD19" s="172">
        <f t="shared" si="18"/>
        <v>1</v>
      </c>
      <c r="CE19" s="172">
        <f t="shared" si="18"/>
        <v>1</v>
      </c>
      <c r="CF19" s="172">
        <f t="shared" si="18"/>
        <v>1</v>
      </c>
      <c r="CG19" s="172">
        <f t="shared" si="18"/>
        <v>1</v>
      </c>
      <c r="CH19" s="172">
        <f t="shared" si="18"/>
        <v>1</v>
      </c>
      <c r="CI19" s="172">
        <f t="shared" si="18"/>
        <v>1</v>
      </c>
      <c r="CJ19" s="172">
        <f t="shared" si="18"/>
        <v>1</v>
      </c>
      <c r="CK19" s="172">
        <f t="shared" si="18"/>
        <v>1</v>
      </c>
      <c r="CL19" s="172">
        <f t="shared" si="18"/>
        <v>1</v>
      </c>
      <c r="CM19" s="172">
        <f t="shared" si="18"/>
        <v>1</v>
      </c>
      <c r="CN19" s="172">
        <f t="shared" si="18"/>
        <v>1</v>
      </c>
      <c r="CO19" s="172">
        <f t="shared" si="18"/>
        <v>1</v>
      </c>
      <c r="CP19" s="172">
        <f t="shared" si="18"/>
        <v>1</v>
      </c>
      <c r="CQ19" s="172">
        <f t="shared" si="17"/>
        <v>1</v>
      </c>
      <c r="CR19" s="172">
        <f t="shared" si="17"/>
        <v>1</v>
      </c>
      <c r="CS19" s="172">
        <f t="shared" si="17"/>
        <v>1</v>
      </c>
      <c r="CT19" s="172">
        <f t="shared" si="17"/>
        <v>1</v>
      </c>
      <c r="CU19" s="172">
        <f t="shared" si="17"/>
        <v>1</v>
      </c>
      <c r="CZ19" s="172">
        <v>2</v>
      </c>
      <c r="DA19" s="172" t="s">
        <v>278</v>
      </c>
      <c r="DB19" s="32" t="str">
        <f>T(LOOKUP(CZ19,$DM$1:$EF$1,$DM$2:$EF$2))</f>
        <v/>
      </c>
      <c r="DD19" s="172">
        <f t="shared" si="14"/>
        <v>1</v>
      </c>
      <c r="DE19" s="172">
        <v>17</v>
      </c>
      <c r="DL19" s="172">
        <f t="shared" si="9"/>
        <v>0</v>
      </c>
      <c r="DM19" s="172">
        <f t="shared" si="10"/>
        <v>1</v>
      </c>
      <c r="DN19" s="172">
        <f t="shared" si="11"/>
        <v>1</v>
      </c>
      <c r="DO19" s="172">
        <f t="shared" si="12"/>
        <v>1</v>
      </c>
      <c r="DP19" s="172">
        <f t="shared" si="12"/>
        <v>1</v>
      </c>
      <c r="DQ19" s="172">
        <f t="shared" si="12"/>
        <v>1</v>
      </c>
      <c r="DR19" s="172">
        <f t="shared" si="12"/>
        <v>1</v>
      </c>
      <c r="DS19" s="172">
        <f t="shared" si="12"/>
        <v>1</v>
      </c>
      <c r="DT19" s="172">
        <f t="shared" si="12"/>
        <v>1</v>
      </c>
      <c r="DU19" s="172">
        <f t="shared" si="12"/>
        <v>1</v>
      </c>
      <c r="DV19" s="172">
        <f t="shared" si="15"/>
        <v>1</v>
      </c>
      <c r="DW19" s="172">
        <f t="shared" si="13"/>
        <v>1</v>
      </c>
      <c r="DX19" s="172">
        <f t="shared" si="13"/>
        <v>1</v>
      </c>
      <c r="DY19" s="172">
        <f t="shared" si="13"/>
        <v>1</v>
      </c>
      <c r="DZ19" s="172">
        <f t="shared" si="13"/>
        <v>1</v>
      </c>
      <c r="EA19" s="172">
        <f t="shared" si="13"/>
        <v>1</v>
      </c>
      <c r="EB19" s="172">
        <f t="shared" si="13"/>
        <v>1</v>
      </c>
      <c r="EC19" s="172">
        <f t="shared" si="13"/>
        <v>1</v>
      </c>
      <c r="ED19" s="172">
        <f t="shared" si="13"/>
        <v>1</v>
      </c>
      <c r="EE19" s="172">
        <f t="shared" si="13"/>
        <v>1</v>
      </c>
      <c r="EF19" s="172">
        <f t="shared" si="13"/>
        <v>1</v>
      </c>
      <c r="EG19" s="172">
        <f t="shared" si="6"/>
        <v>0</v>
      </c>
    </row>
    <row r="20" spans="18:137" x14ac:dyDescent="0.25">
      <c r="R20" s="31"/>
      <c r="T20" s="5"/>
      <c r="U20" s="13"/>
      <c r="V20" s="5"/>
      <c r="W20" s="5" t="str">
        <f t="shared" si="2"/>
        <v/>
      </c>
      <c r="X20" s="5"/>
      <c r="Y20" s="5"/>
      <c r="Z20" s="5"/>
      <c r="CB20" s="172">
        <f t="shared" si="18"/>
        <v>1</v>
      </c>
      <c r="CC20" s="172">
        <f t="shared" si="18"/>
        <v>1</v>
      </c>
      <c r="CD20" s="172">
        <f t="shared" si="18"/>
        <v>1</v>
      </c>
      <c r="CE20" s="172">
        <f t="shared" si="18"/>
        <v>1</v>
      </c>
      <c r="CF20" s="172">
        <f t="shared" si="18"/>
        <v>1</v>
      </c>
      <c r="CG20" s="172">
        <f t="shared" si="18"/>
        <v>1</v>
      </c>
      <c r="CH20" s="172">
        <f t="shared" si="18"/>
        <v>1</v>
      </c>
      <c r="CI20" s="172">
        <f t="shared" si="18"/>
        <v>1</v>
      </c>
      <c r="CJ20" s="172">
        <f t="shared" si="18"/>
        <v>1</v>
      </c>
      <c r="CK20" s="172">
        <f t="shared" si="18"/>
        <v>1</v>
      </c>
      <c r="CL20" s="172">
        <f t="shared" si="18"/>
        <v>1</v>
      </c>
      <c r="CM20" s="172">
        <f t="shared" si="18"/>
        <v>1</v>
      </c>
      <c r="CN20" s="172">
        <f t="shared" si="18"/>
        <v>1</v>
      </c>
      <c r="CO20" s="172">
        <f t="shared" si="18"/>
        <v>1</v>
      </c>
      <c r="CP20" s="172">
        <f t="shared" si="18"/>
        <v>1</v>
      </c>
      <c r="CQ20" s="172">
        <f t="shared" si="17"/>
        <v>1</v>
      </c>
      <c r="CR20" s="172">
        <f t="shared" si="17"/>
        <v>1</v>
      </c>
      <c r="CS20" s="172">
        <f t="shared" si="17"/>
        <v>1</v>
      </c>
      <c r="CT20" s="172">
        <f t="shared" si="17"/>
        <v>1</v>
      </c>
      <c r="CU20" s="172">
        <f t="shared" si="17"/>
        <v>1</v>
      </c>
      <c r="DA20" s="172">
        <v>1</v>
      </c>
      <c r="DB20" s="32" t="str">
        <f t="shared" ref="DB20:DB31" si="20">T(CONCATENATE(LOOKUP(DA20,CC$3:CC$80,AR$3:AR$80)," ",LOOKUP(DA20,CC$3:CC$80,$CA$3:$CA$80)))</f>
        <v xml:space="preserve"> </v>
      </c>
      <c r="DD20" s="172">
        <f t="shared" si="14"/>
        <v>1</v>
      </c>
      <c r="DE20" s="172">
        <v>18</v>
      </c>
      <c r="DL20" s="172">
        <f t="shared" si="9"/>
        <v>0</v>
      </c>
      <c r="DM20" s="172">
        <f t="shared" si="10"/>
        <v>1</v>
      </c>
      <c r="DN20" s="172">
        <f t="shared" si="11"/>
        <v>1</v>
      </c>
      <c r="DO20" s="172">
        <f t="shared" ref="DO20:DU35" si="21">IF(OR($CX19=0,ISERROR(SEARCH(DO$1,SUBSTITUTE($CX19,DY$1,"")))),DO19,DO19+1)</f>
        <v>1</v>
      </c>
      <c r="DP20" s="172">
        <f t="shared" si="21"/>
        <v>1</v>
      </c>
      <c r="DQ20" s="172">
        <f t="shared" si="21"/>
        <v>1</v>
      </c>
      <c r="DR20" s="172">
        <f t="shared" si="21"/>
        <v>1</v>
      </c>
      <c r="DS20" s="172">
        <f t="shared" si="21"/>
        <v>1</v>
      </c>
      <c r="DT20" s="172">
        <f t="shared" si="21"/>
        <v>1</v>
      </c>
      <c r="DU20" s="172">
        <f t="shared" si="21"/>
        <v>1</v>
      </c>
      <c r="DV20" s="172">
        <f t="shared" si="15"/>
        <v>1</v>
      </c>
      <c r="DW20" s="172">
        <f t="shared" si="15"/>
        <v>1</v>
      </c>
      <c r="DX20" s="172">
        <f t="shared" si="15"/>
        <v>1</v>
      </c>
      <c r="DY20" s="172">
        <f t="shared" si="15"/>
        <v>1</v>
      </c>
      <c r="DZ20" s="172">
        <f t="shared" si="15"/>
        <v>1</v>
      </c>
      <c r="EA20" s="172">
        <f t="shared" si="15"/>
        <v>1</v>
      </c>
      <c r="EB20" s="172">
        <f t="shared" si="15"/>
        <v>1</v>
      </c>
      <c r="EC20" s="172">
        <f t="shared" si="15"/>
        <v>1</v>
      </c>
      <c r="ED20" s="172">
        <f t="shared" si="15"/>
        <v>1</v>
      </c>
      <c r="EE20" s="172">
        <f t="shared" si="15"/>
        <v>1</v>
      </c>
      <c r="EF20" s="172">
        <f t="shared" si="15"/>
        <v>1</v>
      </c>
      <c r="EG20" s="172">
        <f t="shared" si="6"/>
        <v>0</v>
      </c>
    </row>
    <row r="21" spans="18:137" x14ac:dyDescent="0.25">
      <c r="T21" s="5"/>
      <c r="U21" s="13"/>
      <c r="V21" s="5"/>
      <c r="W21" s="5" t="str">
        <f t="shared" si="2"/>
        <v/>
      </c>
      <c r="X21" s="5"/>
      <c r="Y21" s="5"/>
      <c r="Z21" s="5"/>
      <c r="CB21" s="172">
        <f t="shared" si="18"/>
        <v>1</v>
      </c>
      <c r="CC21" s="172">
        <f t="shared" si="18"/>
        <v>1</v>
      </c>
      <c r="CD21" s="172">
        <f t="shared" si="18"/>
        <v>1</v>
      </c>
      <c r="CE21" s="172">
        <f t="shared" si="18"/>
        <v>1</v>
      </c>
      <c r="CF21" s="172">
        <f t="shared" si="18"/>
        <v>1</v>
      </c>
      <c r="CG21" s="172">
        <f t="shared" si="18"/>
        <v>1</v>
      </c>
      <c r="CH21" s="172">
        <f t="shared" si="18"/>
        <v>1</v>
      </c>
      <c r="CI21" s="172">
        <f t="shared" si="18"/>
        <v>1</v>
      </c>
      <c r="CJ21" s="172">
        <f t="shared" si="18"/>
        <v>1</v>
      </c>
      <c r="CK21" s="172">
        <f t="shared" si="18"/>
        <v>1</v>
      </c>
      <c r="CL21" s="172">
        <f t="shared" si="18"/>
        <v>1</v>
      </c>
      <c r="CM21" s="172">
        <f t="shared" si="18"/>
        <v>1</v>
      </c>
      <c r="CN21" s="172">
        <f t="shared" si="18"/>
        <v>1</v>
      </c>
      <c r="CO21" s="172">
        <f t="shared" si="18"/>
        <v>1</v>
      </c>
      <c r="CP21" s="172">
        <f t="shared" si="18"/>
        <v>1</v>
      </c>
      <c r="CQ21" s="172">
        <f t="shared" si="17"/>
        <v>1</v>
      </c>
      <c r="CR21" s="172">
        <f t="shared" si="17"/>
        <v>1</v>
      </c>
      <c r="CS21" s="172">
        <f t="shared" si="17"/>
        <v>1</v>
      </c>
      <c r="CT21" s="172">
        <f t="shared" si="17"/>
        <v>1</v>
      </c>
      <c r="CU21" s="172">
        <f t="shared" si="17"/>
        <v>1</v>
      </c>
      <c r="DA21" s="172">
        <v>2</v>
      </c>
      <c r="DB21" s="32" t="str">
        <f t="shared" si="20"/>
        <v xml:space="preserve"> </v>
      </c>
      <c r="DD21" s="172">
        <f t="shared" si="14"/>
        <v>1</v>
      </c>
      <c r="DE21" s="172">
        <v>19</v>
      </c>
      <c r="DL21" s="172">
        <f t="shared" si="9"/>
        <v>0</v>
      </c>
      <c r="DM21" s="172">
        <f t="shared" si="10"/>
        <v>1</v>
      </c>
      <c r="DN21" s="172">
        <f t="shared" si="11"/>
        <v>1</v>
      </c>
      <c r="DO21" s="172">
        <f t="shared" si="21"/>
        <v>1</v>
      </c>
      <c r="DP21" s="172">
        <f t="shared" si="21"/>
        <v>1</v>
      </c>
      <c r="DQ21" s="172">
        <f t="shared" si="21"/>
        <v>1</v>
      </c>
      <c r="DR21" s="172">
        <f t="shared" si="21"/>
        <v>1</v>
      </c>
      <c r="DS21" s="172">
        <f t="shared" si="21"/>
        <v>1</v>
      </c>
      <c r="DT21" s="172">
        <f t="shared" si="21"/>
        <v>1</v>
      </c>
      <c r="DU21" s="172">
        <f t="shared" si="21"/>
        <v>1</v>
      </c>
      <c r="DV21" s="172">
        <f t="shared" ref="DV21:EF36" si="22">IF(OR($CX20=0,ISERROR(SEARCH(DV$1,$CX20))),DV20,DV20+1)</f>
        <v>1</v>
      </c>
      <c r="DW21" s="172">
        <f t="shared" si="22"/>
        <v>1</v>
      </c>
      <c r="DX21" s="172">
        <f t="shared" si="22"/>
        <v>1</v>
      </c>
      <c r="DY21" s="172">
        <f t="shared" si="22"/>
        <v>1</v>
      </c>
      <c r="DZ21" s="172">
        <f t="shared" si="22"/>
        <v>1</v>
      </c>
      <c r="EA21" s="172">
        <f t="shared" si="22"/>
        <v>1</v>
      </c>
      <c r="EB21" s="172">
        <f t="shared" si="22"/>
        <v>1</v>
      </c>
      <c r="EC21" s="172">
        <f t="shared" si="22"/>
        <v>1</v>
      </c>
      <c r="ED21" s="172">
        <f t="shared" si="22"/>
        <v>1</v>
      </c>
      <c r="EE21" s="172">
        <f t="shared" si="22"/>
        <v>1</v>
      </c>
      <c r="EF21" s="172">
        <f t="shared" si="22"/>
        <v>1</v>
      </c>
      <c r="EG21" s="172">
        <f t="shared" si="6"/>
        <v>0</v>
      </c>
    </row>
    <row r="22" spans="18:137" x14ac:dyDescent="0.25">
      <c r="T22" s="5"/>
      <c r="U22" s="13"/>
      <c r="V22" s="5"/>
      <c r="W22" s="5" t="str">
        <f t="shared" si="2"/>
        <v/>
      </c>
      <c r="X22" s="5"/>
      <c r="Y22" s="5"/>
      <c r="Z22" s="5"/>
      <c r="CB22" s="172">
        <f t="shared" si="18"/>
        <v>1</v>
      </c>
      <c r="CC22" s="172">
        <f t="shared" si="18"/>
        <v>1</v>
      </c>
      <c r="CD22" s="172">
        <f t="shared" si="18"/>
        <v>1</v>
      </c>
      <c r="CE22" s="172">
        <f t="shared" si="18"/>
        <v>1</v>
      </c>
      <c r="CF22" s="172">
        <f t="shared" si="18"/>
        <v>1</v>
      </c>
      <c r="CG22" s="172">
        <f t="shared" si="18"/>
        <v>1</v>
      </c>
      <c r="CH22" s="172">
        <f t="shared" si="18"/>
        <v>1</v>
      </c>
      <c r="CI22" s="172">
        <f t="shared" si="18"/>
        <v>1</v>
      </c>
      <c r="CJ22" s="172">
        <f t="shared" si="18"/>
        <v>1</v>
      </c>
      <c r="CK22" s="172">
        <f t="shared" si="18"/>
        <v>1</v>
      </c>
      <c r="CL22" s="172">
        <f t="shared" si="18"/>
        <v>1</v>
      </c>
      <c r="CM22" s="172">
        <f t="shared" si="18"/>
        <v>1</v>
      </c>
      <c r="CN22" s="172">
        <f t="shared" si="18"/>
        <v>1</v>
      </c>
      <c r="CO22" s="172">
        <f t="shared" si="18"/>
        <v>1</v>
      </c>
      <c r="CP22" s="172">
        <f t="shared" si="18"/>
        <v>1</v>
      </c>
      <c r="CQ22" s="172">
        <f t="shared" si="17"/>
        <v>1</v>
      </c>
      <c r="CR22" s="172">
        <f t="shared" si="17"/>
        <v>1</v>
      </c>
      <c r="CS22" s="172">
        <f t="shared" si="17"/>
        <v>1</v>
      </c>
      <c r="CT22" s="172">
        <f t="shared" si="17"/>
        <v>1</v>
      </c>
      <c r="CU22" s="172">
        <f t="shared" si="17"/>
        <v>1</v>
      </c>
      <c r="DA22" s="172">
        <v>3</v>
      </c>
      <c r="DB22" s="32" t="str">
        <f t="shared" si="20"/>
        <v xml:space="preserve"> </v>
      </c>
      <c r="DD22" s="172">
        <f t="shared" si="14"/>
        <v>1</v>
      </c>
      <c r="DE22" s="172">
        <v>20</v>
      </c>
      <c r="DL22" s="172">
        <f t="shared" si="9"/>
        <v>0</v>
      </c>
      <c r="DM22" s="172">
        <f t="shared" si="10"/>
        <v>1</v>
      </c>
      <c r="DN22" s="172">
        <f t="shared" si="11"/>
        <v>1</v>
      </c>
      <c r="DO22" s="172">
        <f t="shared" si="21"/>
        <v>1</v>
      </c>
      <c r="DP22" s="172">
        <f t="shared" si="21"/>
        <v>1</v>
      </c>
      <c r="DQ22" s="172">
        <f t="shared" si="21"/>
        <v>1</v>
      </c>
      <c r="DR22" s="172">
        <f t="shared" si="21"/>
        <v>1</v>
      </c>
      <c r="DS22" s="172">
        <f t="shared" si="21"/>
        <v>1</v>
      </c>
      <c r="DT22" s="172">
        <f t="shared" si="21"/>
        <v>1</v>
      </c>
      <c r="DU22" s="172">
        <f t="shared" si="21"/>
        <v>1</v>
      </c>
      <c r="DV22" s="172">
        <f t="shared" si="22"/>
        <v>1</v>
      </c>
      <c r="DW22" s="172">
        <f t="shared" si="22"/>
        <v>1</v>
      </c>
      <c r="DX22" s="172">
        <f t="shared" si="22"/>
        <v>1</v>
      </c>
      <c r="DY22" s="172">
        <f t="shared" si="22"/>
        <v>1</v>
      </c>
      <c r="DZ22" s="172">
        <f t="shared" si="22"/>
        <v>1</v>
      </c>
      <c r="EA22" s="172">
        <f t="shared" si="22"/>
        <v>1</v>
      </c>
      <c r="EB22" s="172">
        <f t="shared" si="22"/>
        <v>1</v>
      </c>
      <c r="EC22" s="172">
        <f t="shared" si="22"/>
        <v>1</v>
      </c>
      <c r="ED22" s="172">
        <f t="shared" si="22"/>
        <v>1</v>
      </c>
      <c r="EE22" s="172">
        <f t="shared" si="22"/>
        <v>1</v>
      </c>
      <c r="EF22" s="172">
        <f t="shared" si="22"/>
        <v>1</v>
      </c>
      <c r="EG22" s="172">
        <f t="shared" si="6"/>
        <v>0</v>
      </c>
    </row>
    <row r="23" spans="18:137" x14ac:dyDescent="0.25">
      <c r="T23" s="5"/>
      <c r="U23" s="13"/>
      <c r="V23" s="5"/>
      <c r="W23" s="5" t="str">
        <f t="shared" si="2"/>
        <v/>
      </c>
      <c r="X23" s="5"/>
      <c r="Y23" s="5"/>
      <c r="Z23" s="5"/>
      <c r="CB23" s="172">
        <f t="shared" si="18"/>
        <v>1</v>
      </c>
      <c r="CC23" s="172">
        <f t="shared" si="18"/>
        <v>1</v>
      </c>
      <c r="CD23" s="172">
        <f t="shared" si="18"/>
        <v>1</v>
      </c>
      <c r="CE23" s="172">
        <f t="shared" si="18"/>
        <v>1</v>
      </c>
      <c r="CF23" s="172">
        <f t="shared" si="18"/>
        <v>1</v>
      </c>
      <c r="CG23" s="172">
        <f t="shared" si="18"/>
        <v>1</v>
      </c>
      <c r="CH23" s="172">
        <f t="shared" si="18"/>
        <v>1</v>
      </c>
      <c r="CI23" s="172">
        <f t="shared" si="18"/>
        <v>1</v>
      </c>
      <c r="CJ23" s="172">
        <f t="shared" si="18"/>
        <v>1</v>
      </c>
      <c r="CK23" s="172">
        <f t="shared" si="18"/>
        <v>1</v>
      </c>
      <c r="CL23" s="172">
        <f t="shared" si="18"/>
        <v>1</v>
      </c>
      <c r="CM23" s="172">
        <f t="shared" si="18"/>
        <v>1</v>
      </c>
      <c r="CN23" s="172">
        <f t="shared" si="18"/>
        <v>1</v>
      </c>
      <c r="CO23" s="172">
        <f t="shared" si="18"/>
        <v>1</v>
      </c>
      <c r="CP23" s="172">
        <f t="shared" si="18"/>
        <v>1</v>
      </c>
      <c r="CQ23" s="172">
        <f t="shared" si="17"/>
        <v>1</v>
      </c>
      <c r="CR23" s="172">
        <f t="shared" si="17"/>
        <v>1</v>
      </c>
      <c r="CS23" s="172">
        <f t="shared" si="17"/>
        <v>1</v>
      </c>
      <c r="CT23" s="172">
        <f t="shared" si="17"/>
        <v>1</v>
      </c>
      <c r="CU23" s="172">
        <f t="shared" si="17"/>
        <v>1</v>
      </c>
      <c r="DA23" s="172">
        <v>4</v>
      </c>
      <c r="DB23" s="32" t="str">
        <f t="shared" si="20"/>
        <v xml:space="preserve"> </v>
      </c>
      <c r="DD23" s="172">
        <f t="shared" si="14"/>
        <v>1</v>
      </c>
      <c r="DE23" s="172">
        <v>21</v>
      </c>
      <c r="DL23" s="172">
        <f t="shared" si="9"/>
        <v>0</v>
      </c>
      <c r="DM23" s="172">
        <f t="shared" si="10"/>
        <v>1</v>
      </c>
      <c r="DN23" s="172">
        <f t="shared" si="11"/>
        <v>1</v>
      </c>
      <c r="DO23" s="172">
        <f t="shared" si="21"/>
        <v>1</v>
      </c>
      <c r="DP23" s="172">
        <f t="shared" si="21"/>
        <v>1</v>
      </c>
      <c r="DQ23" s="172">
        <f t="shared" si="21"/>
        <v>1</v>
      </c>
      <c r="DR23" s="172">
        <f t="shared" si="21"/>
        <v>1</v>
      </c>
      <c r="DS23" s="172">
        <f t="shared" si="21"/>
        <v>1</v>
      </c>
      <c r="DT23" s="172">
        <f t="shared" si="21"/>
        <v>1</v>
      </c>
      <c r="DU23" s="172">
        <f t="shared" si="21"/>
        <v>1</v>
      </c>
      <c r="DV23" s="172">
        <f t="shared" si="22"/>
        <v>1</v>
      </c>
      <c r="DW23" s="172">
        <f t="shared" si="22"/>
        <v>1</v>
      </c>
      <c r="DX23" s="172">
        <f t="shared" si="22"/>
        <v>1</v>
      </c>
      <c r="DY23" s="172">
        <f t="shared" si="22"/>
        <v>1</v>
      </c>
      <c r="DZ23" s="172">
        <f t="shared" si="22"/>
        <v>1</v>
      </c>
      <c r="EA23" s="172">
        <f t="shared" si="22"/>
        <v>1</v>
      </c>
      <c r="EB23" s="172">
        <f t="shared" si="22"/>
        <v>1</v>
      </c>
      <c r="EC23" s="172">
        <f t="shared" si="22"/>
        <v>1</v>
      </c>
      <c r="ED23" s="172">
        <f t="shared" si="22"/>
        <v>1</v>
      </c>
      <c r="EE23" s="172">
        <f t="shared" si="22"/>
        <v>1</v>
      </c>
      <c r="EF23" s="172">
        <f t="shared" si="22"/>
        <v>1</v>
      </c>
      <c r="EG23" s="172">
        <f t="shared" si="6"/>
        <v>0</v>
      </c>
    </row>
    <row r="24" spans="18:137" x14ac:dyDescent="0.25">
      <c r="T24" s="5"/>
      <c r="U24" s="13"/>
      <c r="V24" s="5"/>
      <c r="W24" s="5" t="str">
        <f t="shared" si="2"/>
        <v/>
      </c>
      <c r="X24" s="5"/>
      <c r="Y24" s="5"/>
      <c r="Z24" s="5"/>
      <c r="CB24" s="172">
        <f t="shared" si="18"/>
        <v>1</v>
      </c>
      <c r="CC24" s="172">
        <f t="shared" si="18"/>
        <v>1</v>
      </c>
      <c r="CD24" s="172">
        <f t="shared" si="18"/>
        <v>1</v>
      </c>
      <c r="CE24" s="172">
        <f t="shared" si="18"/>
        <v>1</v>
      </c>
      <c r="CF24" s="172">
        <f t="shared" si="18"/>
        <v>1</v>
      </c>
      <c r="CG24" s="172">
        <f t="shared" si="18"/>
        <v>1</v>
      </c>
      <c r="CH24" s="172">
        <f t="shared" si="18"/>
        <v>1</v>
      </c>
      <c r="CI24" s="172">
        <f t="shared" si="18"/>
        <v>1</v>
      </c>
      <c r="CJ24" s="172">
        <f t="shared" si="18"/>
        <v>1</v>
      </c>
      <c r="CK24" s="172">
        <f t="shared" si="18"/>
        <v>1</v>
      </c>
      <c r="CL24" s="172">
        <f t="shared" si="18"/>
        <v>1</v>
      </c>
      <c r="CM24" s="172">
        <f t="shared" si="18"/>
        <v>1</v>
      </c>
      <c r="CN24" s="172">
        <f t="shared" si="18"/>
        <v>1</v>
      </c>
      <c r="CO24" s="172">
        <f t="shared" si="18"/>
        <v>1</v>
      </c>
      <c r="CP24" s="172">
        <f t="shared" si="18"/>
        <v>1</v>
      </c>
      <c r="CQ24" s="172">
        <f t="shared" si="17"/>
        <v>1</v>
      </c>
      <c r="CR24" s="172">
        <f t="shared" si="17"/>
        <v>1</v>
      </c>
      <c r="CS24" s="172">
        <f t="shared" si="17"/>
        <v>1</v>
      </c>
      <c r="CT24" s="172">
        <f t="shared" si="17"/>
        <v>1</v>
      </c>
      <c r="CU24" s="172">
        <f t="shared" si="17"/>
        <v>1</v>
      </c>
      <c r="DA24" s="172">
        <v>5</v>
      </c>
      <c r="DB24" s="32" t="str">
        <f t="shared" si="20"/>
        <v xml:space="preserve"> </v>
      </c>
      <c r="DD24" s="172">
        <f t="shared" si="14"/>
        <v>1</v>
      </c>
      <c r="DE24" s="172">
        <v>22</v>
      </c>
      <c r="DL24" s="172">
        <f t="shared" si="9"/>
        <v>0</v>
      </c>
      <c r="DM24" s="172">
        <f t="shared" si="10"/>
        <v>1</v>
      </c>
      <c r="DN24" s="172">
        <f t="shared" si="11"/>
        <v>1</v>
      </c>
      <c r="DO24" s="172">
        <f t="shared" si="21"/>
        <v>1</v>
      </c>
      <c r="DP24" s="172">
        <f t="shared" si="21"/>
        <v>1</v>
      </c>
      <c r="DQ24" s="172">
        <f t="shared" si="21"/>
        <v>1</v>
      </c>
      <c r="DR24" s="172">
        <f t="shared" si="21"/>
        <v>1</v>
      </c>
      <c r="DS24" s="172">
        <f t="shared" si="21"/>
        <v>1</v>
      </c>
      <c r="DT24" s="172">
        <f t="shared" si="21"/>
        <v>1</v>
      </c>
      <c r="DU24" s="172">
        <f t="shared" si="21"/>
        <v>1</v>
      </c>
      <c r="DV24" s="172">
        <f t="shared" si="22"/>
        <v>1</v>
      </c>
      <c r="DW24" s="172">
        <f t="shared" si="22"/>
        <v>1</v>
      </c>
      <c r="DX24" s="172">
        <f t="shared" si="22"/>
        <v>1</v>
      </c>
      <c r="DY24" s="172">
        <f t="shared" si="22"/>
        <v>1</v>
      </c>
      <c r="DZ24" s="172">
        <f t="shared" si="22"/>
        <v>1</v>
      </c>
      <c r="EA24" s="172">
        <f t="shared" si="22"/>
        <v>1</v>
      </c>
      <c r="EB24" s="172">
        <f t="shared" si="22"/>
        <v>1</v>
      </c>
      <c r="EC24" s="172">
        <f t="shared" si="22"/>
        <v>1</v>
      </c>
      <c r="ED24" s="172">
        <f t="shared" si="22"/>
        <v>1</v>
      </c>
      <c r="EE24" s="172">
        <f t="shared" si="22"/>
        <v>1</v>
      </c>
      <c r="EF24" s="172">
        <f t="shared" si="22"/>
        <v>1</v>
      </c>
      <c r="EG24" s="172">
        <f t="shared" si="6"/>
        <v>0</v>
      </c>
    </row>
    <row r="25" spans="18:137" x14ac:dyDescent="0.25">
      <c r="T25" s="5"/>
      <c r="U25" s="13"/>
      <c r="V25" s="5"/>
      <c r="W25" s="5" t="str">
        <f t="shared" si="2"/>
        <v/>
      </c>
      <c r="X25" s="5"/>
      <c r="Y25" s="5"/>
      <c r="Z25" s="5"/>
      <c r="CB25" s="172">
        <f t="shared" si="18"/>
        <v>1</v>
      </c>
      <c r="CC25" s="172">
        <f t="shared" si="18"/>
        <v>1</v>
      </c>
      <c r="CD25" s="172">
        <f t="shared" si="18"/>
        <v>1</v>
      </c>
      <c r="CE25" s="172">
        <f t="shared" si="18"/>
        <v>1</v>
      </c>
      <c r="CF25" s="172">
        <f t="shared" si="18"/>
        <v>1</v>
      </c>
      <c r="CG25" s="172">
        <f t="shared" si="18"/>
        <v>1</v>
      </c>
      <c r="CH25" s="172">
        <f t="shared" si="18"/>
        <v>1</v>
      </c>
      <c r="CI25" s="172">
        <f t="shared" si="18"/>
        <v>1</v>
      </c>
      <c r="CJ25" s="172">
        <f t="shared" si="18"/>
        <v>1</v>
      </c>
      <c r="CK25" s="172">
        <f t="shared" si="18"/>
        <v>1</v>
      </c>
      <c r="CL25" s="172">
        <f t="shared" si="18"/>
        <v>1</v>
      </c>
      <c r="CM25" s="172">
        <f t="shared" si="18"/>
        <v>1</v>
      </c>
      <c r="CN25" s="172">
        <f t="shared" si="18"/>
        <v>1</v>
      </c>
      <c r="CO25" s="172">
        <f t="shared" si="18"/>
        <v>1</v>
      </c>
      <c r="CP25" s="172">
        <f t="shared" si="18"/>
        <v>1</v>
      </c>
      <c r="CQ25" s="172">
        <f t="shared" si="17"/>
        <v>1</v>
      </c>
      <c r="CR25" s="172">
        <f t="shared" si="17"/>
        <v>1</v>
      </c>
      <c r="CS25" s="172">
        <f t="shared" si="17"/>
        <v>1</v>
      </c>
      <c r="CT25" s="172">
        <f t="shared" si="17"/>
        <v>1</v>
      </c>
      <c r="CU25" s="172">
        <f t="shared" si="17"/>
        <v>1</v>
      </c>
      <c r="DA25" s="172">
        <v>6</v>
      </c>
      <c r="DB25" s="32" t="str">
        <f t="shared" si="20"/>
        <v xml:space="preserve"> </v>
      </c>
      <c r="DD25" s="172">
        <f t="shared" si="14"/>
        <v>1</v>
      </c>
      <c r="DE25" s="172">
        <v>23</v>
      </c>
      <c r="DL25" s="172">
        <f t="shared" si="9"/>
        <v>0</v>
      </c>
      <c r="DM25" s="172">
        <f t="shared" si="10"/>
        <v>1</v>
      </c>
      <c r="DN25" s="172">
        <f t="shared" si="11"/>
        <v>1</v>
      </c>
      <c r="DO25" s="172">
        <f t="shared" si="21"/>
        <v>1</v>
      </c>
      <c r="DP25" s="172">
        <f t="shared" si="21"/>
        <v>1</v>
      </c>
      <c r="DQ25" s="172">
        <f t="shared" si="21"/>
        <v>1</v>
      </c>
      <c r="DR25" s="172">
        <f t="shared" si="21"/>
        <v>1</v>
      </c>
      <c r="DS25" s="172">
        <f t="shared" si="21"/>
        <v>1</v>
      </c>
      <c r="DT25" s="172">
        <f t="shared" si="21"/>
        <v>1</v>
      </c>
      <c r="DU25" s="172">
        <f t="shared" si="21"/>
        <v>1</v>
      </c>
      <c r="DV25" s="172">
        <f t="shared" si="22"/>
        <v>1</v>
      </c>
      <c r="DW25" s="172">
        <f t="shared" si="22"/>
        <v>1</v>
      </c>
      <c r="DX25" s="172">
        <f t="shared" si="22"/>
        <v>1</v>
      </c>
      <c r="DY25" s="172">
        <f t="shared" si="22"/>
        <v>1</v>
      </c>
      <c r="DZ25" s="172">
        <f t="shared" si="22"/>
        <v>1</v>
      </c>
      <c r="EA25" s="172">
        <f t="shared" si="22"/>
        <v>1</v>
      </c>
      <c r="EB25" s="172">
        <f t="shared" si="22"/>
        <v>1</v>
      </c>
      <c r="EC25" s="172">
        <f t="shared" si="22"/>
        <v>1</v>
      </c>
      <c r="ED25" s="172">
        <f t="shared" si="22"/>
        <v>1</v>
      </c>
      <c r="EE25" s="172">
        <f t="shared" si="22"/>
        <v>1</v>
      </c>
      <c r="EF25" s="172">
        <f t="shared" si="22"/>
        <v>1</v>
      </c>
      <c r="EG25" s="172">
        <f t="shared" si="6"/>
        <v>0</v>
      </c>
    </row>
    <row r="26" spans="18:137" x14ac:dyDescent="0.25">
      <c r="T26" s="5"/>
      <c r="U26" s="13"/>
      <c r="V26" s="5"/>
      <c r="W26" s="5" t="str">
        <f t="shared" si="2"/>
        <v/>
      </c>
      <c r="X26" s="5"/>
      <c r="Y26" s="5"/>
      <c r="Z26" s="5"/>
      <c r="CB26" s="172">
        <f t="shared" si="18"/>
        <v>1</v>
      </c>
      <c r="CC26" s="172">
        <f t="shared" si="18"/>
        <v>1</v>
      </c>
      <c r="CD26" s="172">
        <f t="shared" si="18"/>
        <v>1</v>
      </c>
      <c r="CE26" s="172">
        <f t="shared" si="18"/>
        <v>1</v>
      </c>
      <c r="CF26" s="172">
        <f t="shared" si="18"/>
        <v>1</v>
      </c>
      <c r="CG26" s="172">
        <f t="shared" si="18"/>
        <v>1</v>
      </c>
      <c r="CH26" s="172">
        <f t="shared" si="18"/>
        <v>1</v>
      </c>
      <c r="CI26" s="172">
        <f t="shared" si="18"/>
        <v>1</v>
      </c>
      <c r="CJ26" s="172">
        <f t="shared" si="18"/>
        <v>1</v>
      </c>
      <c r="CK26" s="172">
        <f t="shared" si="18"/>
        <v>1</v>
      </c>
      <c r="CL26" s="172">
        <f t="shared" si="18"/>
        <v>1</v>
      </c>
      <c r="CM26" s="172">
        <f t="shared" si="18"/>
        <v>1</v>
      </c>
      <c r="CN26" s="172">
        <f t="shared" si="18"/>
        <v>1</v>
      </c>
      <c r="CO26" s="172">
        <f t="shared" si="18"/>
        <v>1</v>
      </c>
      <c r="CP26" s="172">
        <f t="shared" si="18"/>
        <v>1</v>
      </c>
      <c r="CQ26" s="172">
        <f t="shared" si="17"/>
        <v>1</v>
      </c>
      <c r="CR26" s="172">
        <f t="shared" si="17"/>
        <v>1</v>
      </c>
      <c r="CS26" s="172">
        <f t="shared" si="17"/>
        <v>1</v>
      </c>
      <c r="CT26" s="172">
        <f t="shared" si="17"/>
        <v>1</v>
      </c>
      <c r="CU26" s="172">
        <f t="shared" si="17"/>
        <v>1</v>
      </c>
      <c r="DA26" s="172">
        <v>7</v>
      </c>
      <c r="DB26" s="32" t="str">
        <f t="shared" si="20"/>
        <v xml:space="preserve"> </v>
      </c>
      <c r="DD26" s="172">
        <f t="shared" si="14"/>
        <v>1</v>
      </c>
      <c r="DE26" s="172">
        <v>24</v>
      </c>
      <c r="DL26" s="172">
        <f t="shared" si="9"/>
        <v>0</v>
      </c>
      <c r="DM26" s="172">
        <f t="shared" si="10"/>
        <v>1</v>
      </c>
      <c r="DN26" s="172">
        <f t="shared" si="11"/>
        <v>1</v>
      </c>
      <c r="DO26" s="172">
        <f t="shared" si="21"/>
        <v>1</v>
      </c>
      <c r="DP26" s="172">
        <f t="shared" si="21"/>
        <v>1</v>
      </c>
      <c r="DQ26" s="172">
        <f t="shared" si="21"/>
        <v>1</v>
      </c>
      <c r="DR26" s="172">
        <f t="shared" si="21"/>
        <v>1</v>
      </c>
      <c r="DS26" s="172">
        <f t="shared" si="21"/>
        <v>1</v>
      </c>
      <c r="DT26" s="172">
        <f t="shared" si="21"/>
        <v>1</v>
      </c>
      <c r="DU26" s="172">
        <f t="shared" si="21"/>
        <v>1</v>
      </c>
      <c r="DV26" s="172">
        <f t="shared" si="22"/>
        <v>1</v>
      </c>
      <c r="DW26" s="172">
        <f t="shared" si="22"/>
        <v>1</v>
      </c>
      <c r="DX26" s="172">
        <f t="shared" si="22"/>
        <v>1</v>
      </c>
      <c r="DY26" s="172">
        <f t="shared" si="22"/>
        <v>1</v>
      </c>
      <c r="DZ26" s="172">
        <f t="shared" si="22"/>
        <v>1</v>
      </c>
      <c r="EA26" s="172">
        <f t="shared" si="22"/>
        <v>1</v>
      </c>
      <c r="EB26" s="172">
        <f t="shared" si="22"/>
        <v>1</v>
      </c>
      <c r="EC26" s="172">
        <f t="shared" si="22"/>
        <v>1</v>
      </c>
      <c r="ED26" s="172">
        <f t="shared" si="22"/>
        <v>1</v>
      </c>
      <c r="EE26" s="172">
        <f t="shared" si="22"/>
        <v>1</v>
      </c>
      <c r="EF26" s="172">
        <f t="shared" si="22"/>
        <v>1</v>
      </c>
      <c r="EG26" s="172">
        <f t="shared" si="6"/>
        <v>0</v>
      </c>
    </row>
    <row r="27" spans="18:137" x14ac:dyDescent="0.25">
      <c r="T27" s="5"/>
      <c r="U27" s="13"/>
      <c r="V27" s="5"/>
      <c r="W27" s="5" t="str">
        <f t="shared" si="2"/>
        <v/>
      </c>
      <c r="X27" s="5"/>
      <c r="Y27" s="5"/>
      <c r="Z27" s="5"/>
      <c r="CB27" s="172">
        <f t="shared" si="18"/>
        <v>1</v>
      </c>
      <c r="CC27" s="172">
        <f t="shared" si="18"/>
        <v>1</v>
      </c>
      <c r="CD27" s="172">
        <f t="shared" si="18"/>
        <v>1</v>
      </c>
      <c r="CE27" s="172">
        <f t="shared" si="18"/>
        <v>1</v>
      </c>
      <c r="CF27" s="172">
        <f t="shared" si="18"/>
        <v>1</v>
      </c>
      <c r="CG27" s="172">
        <f t="shared" si="18"/>
        <v>1</v>
      </c>
      <c r="CH27" s="172">
        <f t="shared" si="18"/>
        <v>1</v>
      </c>
      <c r="CI27" s="172">
        <f t="shared" si="18"/>
        <v>1</v>
      </c>
      <c r="CJ27" s="172">
        <f t="shared" si="18"/>
        <v>1</v>
      </c>
      <c r="CK27" s="172">
        <f t="shared" si="18"/>
        <v>1</v>
      </c>
      <c r="CL27" s="172">
        <f t="shared" si="18"/>
        <v>1</v>
      </c>
      <c r="CM27" s="172">
        <f t="shared" si="18"/>
        <v>1</v>
      </c>
      <c r="CN27" s="172">
        <f t="shared" si="18"/>
        <v>1</v>
      </c>
      <c r="CO27" s="172">
        <f t="shared" si="18"/>
        <v>1</v>
      </c>
      <c r="CP27" s="172">
        <f t="shared" si="18"/>
        <v>1</v>
      </c>
      <c r="CQ27" s="172">
        <f t="shared" si="17"/>
        <v>1</v>
      </c>
      <c r="CR27" s="172">
        <f t="shared" si="17"/>
        <v>1</v>
      </c>
      <c r="CS27" s="172">
        <f t="shared" si="17"/>
        <v>1</v>
      </c>
      <c r="CT27" s="172">
        <f t="shared" si="17"/>
        <v>1</v>
      </c>
      <c r="CU27" s="172">
        <f t="shared" si="17"/>
        <v>1</v>
      </c>
      <c r="DA27" s="172">
        <v>8</v>
      </c>
      <c r="DB27" s="32" t="str">
        <f t="shared" si="20"/>
        <v xml:space="preserve"> </v>
      </c>
      <c r="DD27" s="172">
        <f t="shared" si="14"/>
        <v>1</v>
      </c>
      <c r="DE27" s="172">
        <v>25</v>
      </c>
      <c r="DL27" s="172">
        <f t="shared" si="9"/>
        <v>0</v>
      </c>
      <c r="DM27" s="172">
        <f t="shared" si="10"/>
        <v>1</v>
      </c>
      <c r="DN27" s="172">
        <f t="shared" si="11"/>
        <v>1</v>
      </c>
      <c r="DO27" s="172">
        <f t="shared" si="21"/>
        <v>1</v>
      </c>
      <c r="DP27" s="172">
        <f t="shared" si="21"/>
        <v>1</v>
      </c>
      <c r="DQ27" s="172">
        <f t="shared" si="21"/>
        <v>1</v>
      </c>
      <c r="DR27" s="172">
        <f t="shared" si="21"/>
        <v>1</v>
      </c>
      <c r="DS27" s="172">
        <f t="shared" si="21"/>
        <v>1</v>
      </c>
      <c r="DT27" s="172">
        <f t="shared" si="21"/>
        <v>1</v>
      </c>
      <c r="DU27" s="172">
        <f t="shared" si="21"/>
        <v>1</v>
      </c>
      <c r="DV27" s="172">
        <f t="shared" si="22"/>
        <v>1</v>
      </c>
      <c r="DW27" s="172">
        <f t="shared" si="22"/>
        <v>1</v>
      </c>
      <c r="DX27" s="172">
        <f t="shared" si="22"/>
        <v>1</v>
      </c>
      <c r="DY27" s="172">
        <f t="shared" si="22"/>
        <v>1</v>
      </c>
      <c r="DZ27" s="172">
        <f t="shared" si="22"/>
        <v>1</v>
      </c>
      <c r="EA27" s="172">
        <f t="shared" si="22"/>
        <v>1</v>
      </c>
      <c r="EB27" s="172">
        <f t="shared" si="22"/>
        <v>1</v>
      </c>
      <c r="EC27" s="172">
        <f t="shared" si="22"/>
        <v>1</v>
      </c>
      <c r="ED27" s="172">
        <f t="shared" si="22"/>
        <v>1</v>
      </c>
      <c r="EE27" s="172">
        <f t="shared" si="22"/>
        <v>1</v>
      </c>
      <c r="EF27" s="172">
        <f t="shared" si="22"/>
        <v>1</v>
      </c>
      <c r="EG27" s="172">
        <f t="shared" si="6"/>
        <v>0</v>
      </c>
    </row>
    <row r="28" spans="18:137" x14ac:dyDescent="0.25">
      <c r="T28" s="5"/>
      <c r="U28" s="13"/>
      <c r="V28" s="5"/>
      <c r="W28" s="5" t="str">
        <f t="shared" si="2"/>
        <v/>
      </c>
      <c r="X28" s="5"/>
      <c r="Y28" s="5"/>
      <c r="Z28" s="5"/>
      <c r="CB28" s="172">
        <f t="shared" si="18"/>
        <v>1</v>
      </c>
      <c r="CC28" s="172">
        <f t="shared" si="18"/>
        <v>1</v>
      </c>
      <c r="CD28" s="172">
        <f t="shared" si="18"/>
        <v>1</v>
      </c>
      <c r="CE28" s="172">
        <f t="shared" si="18"/>
        <v>1</v>
      </c>
      <c r="CF28" s="172">
        <f t="shared" si="18"/>
        <v>1</v>
      </c>
      <c r="CG28" s="172">
        <f t="shared" si="18"/>
        <v>1</v>
      </c>
      <c r="CH28" s="172">
        <f t="shared" si="18"/>
        <v>1</v>
      </c>
      <c r="CI28" s="172">
        <f t="shared" si="18"/>
        <v>1</v>
      </c>
      <c r="CJ28" s="172">
        <f t="shared" si="18"/>
        <v>1</v>
      </c>
      <c r="CK28" s="172">
        <f t="shared" si="18"/>
        <v>1</v>
      </c>
      <c r="CL28" s="172">
        <f t="shared" si="18"/>
        <v>1</v>
      </c>
      <c r="CM28" s="172">
        <f t="shared" si="18"/>
        <v>1</v>
      </c>
      <c r="CN28" s="172">
        <f t="shared" si="18"/>
        <v>1</v>
      </c>
      <c r="CO28" s="172">
        <f t="shared" si="18"/>
        <v>1</v>
      </c>
      <c r="CP28" s="172">
        <f t="shared" si="18"/>
        <v>1</v>
      </c>
      <c r="CQ28" s="172">
        <f t="shared" si="17"/>
        <v>1</v>
      </c>
      <c r="CR28" s="172">
        <f t="shared" si="17"/>
        <v>1</v>
      </c>
      <c r="CS28" s="172">
        <f t="shared" si="17"/>
        <v>1</v>
      </c>
      <c r="CT28" s="172">
        <f t="shared" si="17"/>
        <v>1</v>
      </c>
      <c r="CU28" s="172">
        <f t="shared" si="17"/>
        <v>1</v>
      </c>
      <c r="DA28" s="172">
        <v>9</v>
      </c>
      <c r="DB28" s="32" t="str">
        <f t="shared" si="20"/>
        <v xml:space="preserve"> </v>
      </c>
      <c r="DD28" s="172">
        <f t="shared" si="14"/>
        <v>1</v>
      </c>
      <c r="DE28" s="172">
        <v>26</v>
      </c>
      <c r="DL28" s="172">
        <f t="shared" si="9"/>
        <v>0</v>
      </c>
      <c r="DM28" s="172">
        <f t="shared" si="10"/>
        <v>1</v>
      </c>
      <c r="DN28" s="172">
        <f t="shared" si="11"/>
        <v>1</v>
      </c>
      <c r="DO28" s="172">
        <f t="shared" si="21"/>
        <v>1</v>
      </c>
      <c r="DP28" s="172">
        <f t="shared" si="21"/>
        <v>1</v>
      </c>
      <c r="DQ28" s="172">
        <f t="shared" si="21"/>
        <v>1</v>
      </c>
      <c r="DR28" s="172">
        <f t="shared" si="21"/>
        <v>1</v>
      </c>
      <c r="DS28" s="172">
        <f t="shared" si="21"/>
        <v>1</v>
      </c>
      <c r="DT28" s="172">
        <f t="shared" si="21"/>
        <v>1</v>
      </c>
      <c r="DU28" s="172">
        <f t="shared" si="21"/>
        <v>1</v>
      </c>
      <c r="DV28" s="172">
        <f t="shared" si="22"/>
        <v>1</v>
      </c>
      <c r="DW28" s="172">
        <f t="shared" si="22"/>
        <v>1</v>
      </c>
      <c r="DX28" s="172">
        <f t="shared" si="22"/>
        <v>1</v>
      </c>
      <c r="DY28" s="172">
        <f t="shared" si="22"/>
        <v>1</v>
      </c>
      <c r="DZ28" s="172">
        <f t="shared" si="22"/>
        <v>1</v>
      </c>
      <c r="EA28" s="172">
        <f t="shared" si="22"/>
        <v>1</v>
      </c>
      <c r="EB28" s="172">
        <f t="shared" si="22"/>
        <v>1</v>
      </c>
      <c r="EC28" s="172">
        <f t="shared" si="22"/>
        <v>1</v>
      </c>
      <c r="ED28" s="172">
        <f t="shared" si="22"/>
        <v>1</v>
      </c>
      <c r="EE28" s="172">
        <f t="shared" si="22"/>
        <v>1</v>
      </c>
      <c r="EF28" s="172">
        <f t="shared" si="22"/>
        <v>1</v>
      </c>
      <c r="EG28" s="172">
        <f t="shared" si="6"/>
        <v>0</v>
      </c>
    </row>
    <row r="29" spans="18:137" x14ac:dyDescent="0.25">
      <c r="T29" s="5"/>
      <c r="U29" s="13"/>
      <c r="V29" s="5"/>
      <c r="W29" s="5" t="str">
        <f t="shared" si="2"/>
        <v/>
      </c>
      <c r="X29" s="5"/>
      <c r="Y29" s="5"/>
      <c r="Z29" s="5"/>
      <c r="CB29" s="172">
        <f t="shared" si="18"/>
        <v>1</v>
      </c>
      <c r="CC29" s="172">
        <f t="shared" si="18"/>
        <v>1</v>
      </c>
      <c r="CD29" s="172">
        <f t="shared" si="18"/>
        <v>1</v>
      </c>
      <c r="CE29" s="172">
        <f t="shared" si="18"/>
        <v>1</v>
      </c>
      <c r="CF29" s="172">
        <f t="shared" si="18"/>
        <v>1</v>
      </c>
      <c r="CG29" s="172">
        <f t="shared" si="18"/>
        <v>1</v>
      </c>
      <c r="CH29" s="172">
        <f t="shared" si="18"/>
        <v>1</v>
      </c>
      <c r="CI29" s="172">
        <f t="shared" si="18"/>
        <v>1</v>
      </c>
      <c r="CJ29" s="172">
        <f t="shared" si="18"/>
        <v>1</v>
      </c>
      <c r="CK29" s="172">
        <f t="shared" si="18"/>
        <v>1</v>
      </c>
      <c r="CL29" s="172">
        <f t="shared" si="18"/>
        <v>1</v>
      </c>
      <c r="CM29" s="172">
        <f t="shared" si="18"/>
        <v>1</v>
      </c>
      <c r="CN29" s="172">
        <f t="shared" si="18"/>
        <v>1</v>
      </c>
      <c r="CO29" s="172">
        <f t="shared" si="18"/>
        <v>1</v>
      </c>
      <c r="CP29" s="172">
        <f t="shared" si="18"/>
        <v>1</v>
      </c>
      <c r="CQ29" s="172">
        <f t="shared" si="17"/>
        <v>1</v>
      </c>
      <c r="CR29" s="172">
        <f t="shared" si="17"/>
        <v>1</v>
      </c>
      <c r="CS29" s="172">
        <f t="shared" si="17"/>
        <v>1</v>
      </c>
      <c r="CT29" s="172">
        <f t="shared" si="17"/>
        <v>1</v>
      </c>
      <c r="CU29" s="172">
        <f t="shared" si="17"/>
        <v>1</v>
      </c>
      <c r="DA29" s="172">
        <v>10</v>
      </c>
      <c r="DB29" s="32" t="str">
        <f t="shared" si="20"/>
        <v xml:space="preserve"> </v>
      </c>
      <c r="DD29" s="172">
        <f t="shared" si="14"/>
        <v>1</v>
      </c>
      <c r="DE29" s="172">
        <v>27</v>
      </c>
      <c r="DL29" s="172">
        <f t="shared" si="9"/>
        <v>0</v>
      </c>
      <c r="DM29" s="172">
        <f t="shared" si="10"/>
        <v>1</v>
      </c>
      <c r="DN29" s="172">
        <f t="shared" si="11"/>
        <v>1</v>
      </c>
      <c r="DO29" s="172">
        <f t="shared" si="21"/>
        <v>1</v>
      </c>
      <c r="DP29" s="172">
        <f t="shared" si="21"/>
        <v>1</v>
      </c>
      <c r="DQ29" s="172">
        <f t="shared" si="21"/>
        <v>1</v>
      </c>
      <c r="DR29" s="172">
        <f t="shared" si="21"/>
        <v>1</v>
      </c>
      <c r="DS29" s="172">
        <f t="shared" si="21"/>
        <v>1</v>
      </c>
      <c r="DT29" s="172">
        <f t="shared" si="21"/>
        <v>1</v>
      </c>
      <c r="DU29" s="172">
        <f t="shared" si="21"/>
        <v>1</v>
      </c>
      <c r="DV29" s="172">
        <f t="shared" si="22"/>
        <v>1</v>
      </c>
      <c r="DW29" s="172">
        <f t="shared" si="22"/>
        <v>1</v>
      </c>
      <c r="DX29" s="172">
        <f t="shared" si="22"/>
        <v>1</v>
      </c>
      <c r="DY29" s="172">
        <f t="shared" si="22"/>
        <v>1</v>
      </c>
      <c r="DZ29" s="172">
        <f t="shared" si="22"/>
        <v>1</v>
      </c>
      <c r="EA29" s="172">
        <f t="shared" si="22"/>
        <v>1</v>
      </c>
      <c r="EB29" s="172">
        <f t="shared" si="22"/>
        <v>1</v>
      </c>
      <c r="EC29" s="172">
        <f t="shared" si="22"/>
        <v>1</v>
      </c>
      <c r="ED29" s="172">
        <f t="shared" si="22"/>
        <v>1</v>
      </c>
      <c r="EE29" s="172">
        <f t="shared" si="22"/>
        <v>1</v>
      </c>
      <c r="EF29" s="172">
        <f t="shared" si="22"/>
        <v>1</v>
      </c>
      <c r="EG29" s="172">
        <f t="shared" si="6"/>
        <v>0</v>
      </c>
    </row>
    <row r="30" spans="18:137" ht="15" customHeight="1" x14ac:dyDescent="0.25">
      <c r="T30" s="5"/>
      <c r="U30" s="13"/>
      <c r="V30" s="5"/>
      <c r="W30" s="5" t="str">
        <f t="shared" si="2"/>
        <v/>
      </c>
      <c r="X30" s="5"/>
      <c r="Y30" s="5"/>
      <c r="Z30" s="5"/>
      <c r="CB30" s="172">
        <f t="shared" si="18"/>
        <v>1</v>
      </c>
      <c r="CC30" s="172">
        <f t="shared" si="18"/>
        <v>1</v>
      </c>
      <c r="CD30" s="172">
        <f t="shared" si="18"/>
        <v>1</v>
      </c>
      <c r="CE30" s="172">
        <f t="shared" si="18"/>
        <v>1</v>
      </c>
      <c r="CF30" s="172">
        <f t="shared" si="18"/>
        <v>1</v>
      </c>
      <c r="CG30" s="172">
        <f t="shared" si="18"/>
        <v>1</v>
      </c>
      <c r="CH30" s="172">
        <f t="shared" si="18"/>
        <v>1</v>
      </c>
      <c r="CI30" s="172">
        <f t="shared" si="18"/>
        <v>1</v>
      </c>
      <c r="CJ30" s="172">
        <f t="shared" si="18"/>
        <v>1</v>
      </c>
      <c r="CK30" s="172">
        <f t="shared" si="18"/>
        <v>1</v>
      </c>
      <c r="CL30" s="172">
        <f t="shared" si="18"/>
        <v>1</v>
      </c>
      <c r="CM30" s="172">
        <f t="shared" si="18"/>
        <v>1</v>
      </c>
      <c r="CN30" s="172">
        <f t="shared" si="18"/>
        <v>1</v>
      </c>
      <c r="CO30" s="172">
        <f t="shared" si="18"/>
        <v>1</v>
      </c>
      <c r="CP30" s="172">
        <f t="shared" si="18"/>
        <v>1</v>
      </c>
      <c r="CQ30" s="172">
        <f t="shared" si="17"/>
        <v>1</v>
      </c>
      <c r="CR30" s="172">
        <f t="shared" si="17"/>
        <v>1</v>
      </c>
      <c r="CS30" s="172">
        <f t="shared" si="17"/>
        <v>1</v>
      </c>
      <c r="CT30" s="172">
        <f t="shared" si="17"/>
        <v>1</v>
      </c>
      <c r="CU30" s="172">
        <f t="shared" si="17"/>
        <v>1</v>
      </c>
      <c r="DA30" s="172">
        <v>11</v>
      </c>
      <c r="DB30" s="32" t="str">
        <f t="shared" si="20"/>
        <v xml:space="preserve"> </v>
      </c>
      <c r="DD30" s="172">
        <f t="shared" si="14"/>
        <v>1</v>
      </c>
      <c r="DE30" s="172">
        <v>28</v>
      </c>
      <c r="DL30" s="172">
        <f t="shared" si="9"/>
        <v>0</v>
      </c>
      <c r="DM30" s="172">
        <f t="shared" si="10"/>
        <v>1</v>
      </c>
      <c r="DN30" s="172">
        <f t="shared" si="11"/>
        <v>1</v>
      </c>
      <c r="DO30" s="172">
        <f t="shared" si="21"/>
        <v>1</v>
      </c>
      <c r="DP30" s="172">
        <f t="shared" si="21"/>
        <v>1</v>
      </c>
      <c r="DQ30" s="172">
        <f t="shared" si="21"/>
        <v>1</v>
      </c>
      <c r="DR30" s="172">
        <f t="shared" si="21"/>
        <v>1</v>
      </c>
      <c r="DS30" s="172">
        <f t="shared" si="21"/>
        <v>1</v>
      </c>
      <c r="DT30" s="172">
        <f t="shared" si="21"/>
        <v>1</v>
      </c>
      <c r="DU30" s="172">
        <f t="shared" si="21"/>
        <v>1</v>
      </c>
      <c r="DV30" s="172">
        <f t="shared" si="22"/>
        <v>1</v>
      </c>
      <c r="DW30" s="172">
        <f t="shared" si="22"/>
        <v>1</v>
      </c>
      <c r="DX30" s="172">
        <f t="shared" si="22"/>
        <v>1</v>
      </c>
      <c r="DY30" s="172">
        <f t="shared" si="22"/>
        <v>1</v>
      </c>
      <c r="DZ30" s="172">
        <f t="shared" si="22"/>
        <v>1</v>
      </c>
      <c r="EA30" s="172">
        <f t="shared" si="22"/>
        <v>1</v>
      </c>
      <c r="EB30" s="172">
        <f t="shared" si="22"/>
        <v>1</v>
      </c>
      <c r="EC30" s="172">
        <f t="shared" si="22"/>
        <v>1</v>
      </c>
      <c r="ED30" s="172">
        <f t="shared" si="22"/>
        <v>1</v>
      </c>
      <c r="EE30" s="172">
        <f t="shared" si="22"/>
        <v>1</v>
      </c>
      <c r="EF30" s="172">
        <f t="shared" si="22"/>
        <v>1</v>
      </c>
      <c r="EG30" s="172">
        <f t="shared" si="6"/>
        <v>0</v>
      </c>
    </row>
    <row r="31" spans="18:137" x14ac:dyDescent="0.25">
      <c r="T31" s="5"/>
      <c r="U31" s="13"/>
      <c r="V31" s="5"/>
      <c r="W31" s="5" t="str">
        <f t="shared" si="2"/>
        <v/>
      </c>
      <c r="X31" s="5"/>
      <c r="Y31" s="5"/>
      <c r="Z31" s="5"/>
      <c r="CB31" s="172">
        <f t="shared" si="18"/>
        <v>1</v>
      </c>
      <c r="CC31" s="172">
        <f t="shared" si="18"/>
        <v>1</v>
      </c>
      <c r="CD31" s="172">
        <f t="shared" si="18"/>
        <v>1</v>
      </c>
      <c r="CE31" s="172">
        <f t="shared" si="18"/>
        <v>1</v>
      </c>
      <c r="CF31" s="172">
        <f t="shared" si="18"/>
        <v>1</v>
      </c>
      <c r="CG31" s="172">
        <f t="shared" si="18"/>
        <v>1</v>
      </c>
      <c r="CH31" s="172">
        <f t="shared" si="18"/>
        <v>1</v>
      </c>
      <c r="CI31" s="172">
        <f t="shared" si="18"/>
        <v>1</v>
      </c>
      <c r="CJ31" s="172">
        <f t="shared" si="18"/>
        <v>1</v>
      </c>
      <c r="CK31" s="172">
        <f t="shared" si="18"/>
        <v>1</v>
      </c>
      <c r="CL31" s="172">
        <f t="shared" si="18"/>
        <v>1</v>
      </c>
      <c r="CM31" s="172">
        <f t="shared" si="18"/>
        <v>1</v>
      </c>
      <c r="CN31" s="172">
        <f t="shared" si="18"/>
        <v>1</v>
      </c>
      <c r="CO31" s="172">
        <f t="shared" si="18"/>
        <v>1</v>
      </c>
      <c r="CP31" s="172">
        <f t="shared" si="18"/>
        <v>1</v>
      </c>
      <c r="CQ31" s="172">
        <f t="shared" si="17"/>
        <v>1</v>
      </c>
      <c r="CR31" s="172">
        <f t="shared" si="17"/>
        <v>1</v>
      </c>
      <c r="CS31" s="172">
        <f t="shared" si="17"/>
        <v>1</v>
      </c>
      <c r="CT31" s="172">
        <f t="shared" si="17"/>
        <v>1</v>
      </c>
      <c r="CU31" s="172">
        <f t="shared" si="17"/>
        <v>1</v>
      </c>
      <c r="DA31" s="172">
        <v>12</v>
      </c>
      <c r="DB31" s="32" t="str">
        <f t="shared" si="20"/>
        <v xml:space="preserve"> </v>
      </c>
      <c r="DD31" s="172">
        <f t="shared" si="14"/>
        <v>1</v>
      </c>
      <c r="DE31" s="172">
        <v>29</v>
      </c>
      <c r="DL31" s="172">
        <f t="shared" si="9"/>
        <v>0</v>
      </c>
      <c r="DM31" s="172">
        <f t="shared" si="10"/>
        <v>1</v>
      </c>
      <c r="DN31" s="172">
        <f t="shared" si="11"/>
        <v>1</v>
      </c>
      <c r="DO31" s="172">
        <f t="shared" si="21"/>
        <v>1</v>
      </c>
      <c r="DP31" s="172">
        <f t="shared" si="21"/>
        <v>1</v>
      </c>
      <c r="DQ31" s="172">
        <f t="shared" si="21"/>
        <v>1</v>
      </c>
      <c r="DR31" s="172">
        <f t="shared" si="21"/>
        <v>1</v>
      </c>
      <c r="DS31" s="172">
        <f t="shared" si="21"/>
        <v>1</v>
      </c>
      <c r="DT31" s="172">
        <f t="shared" si="21"/>
        <v>1</v>
      </c>
      <c r="DU31" s="172">
        <f t="shared" si="21"/>
        <v>1</v>
      </c>
      <c r="DV31" s="172">
        <f t="shared" si="22"/>
        <v>1</v>
      </c>
      <c r="DW31" s="172">
        <f t="shared" si="22"/>
        <v>1</v>
      </c>
      <c r="DX31" s="172">
        <f t="shared" si="22"/>
        <v>1</v>
      </c>
      <c r="DY31" s="172">
        <f t="shared" si="22"/>
        <v>1</v>
      </c>
      <c r="DZ31" s="172">
        <f t="shared" si="22"/>
        <v>1</v>
      </c>
      <c r="EA31" s="172">
        <f t="shared" si="22"/>
        <v>1</v>
      </c>
      <c r="EB31" s="172">
        <f t="shared" si="22"/>
        <v>1</v>
      </c>
      <c r="EC31" s="172">
        <f t="shared" si="22"/>
        <v>1</v>
      </c>
      <c r="ED31" s="172">
        <f t="shared" si="22"/>
        <v>1</v>
      </c>
      <c r="EE31" s="172">
        <f t="shared" si="22"/>
        <v>1</v>
      </c>
      <c r="EF31" s="172">
        <f t="shared" si="22"/>
        <v>1</v>
      </c>
      <c r="EG31" s="172">
        <f t="shared" si="6"/>
        <v>0</v>
      </c>
    </row>
    <row r="32" spans="18:137" x14ac:dyDescent="0.25">
      <c r="T32" s="5"/>
      <c r="U32" s="13"/>
      <c r="V32" s="5"/>
      <c r="W32" s="5" t="str">
        <f t="shared" si="2"/>
        <v/>
      </c>
      <c r="X32" s="5"/>
      <c r="Y32" s="5"/>
      <c r="Z32" s="5"/>
      <c r="CB32" s="172">
        <f t="shared" si="18"/>
        <v>1</v>
      </c>
      <c r="CC32" s="172">
        <f t="shared" si="18"/>
        <v>1</v>
      </c>
      <c r="CD32" s="172">
        <f t="shared" si="18"/>
        <v>1</v>
      </c>
      <c r="CE32" s="172">
        <f t="shared" si="18"/>
        <v>1</v>
      </c>
      <c r="CF32" s="172">
        <f t="shared" si="18"/>
        <v>1</v>
      </c>
      <c r="CG32" s="172">
        <f t="shared" si="18"/>
        <v>1</v>
      </c>
      <c r="CH32" s="172">
        <f t="shared" si="18"/>
        <v>1</v>
      </c>
      <c r="CI32" s="172">
        <f t="shared" si="18"/>
        <v>1</v>
      </c>
      <c r="CJ32" s="172">
        <f t="shared" si="18"/>
        <v>1</v>
      </c>
      <c r="CK32" s="172">
        <f t="shared" si="18"/>
        <v>1</v>
      </c>
      <c r="CL32" s="172">
        <f t="shared" si="18"/>
        <v>1</v>
      </c>
      <c r="CM32" s="172">
        <f t="shared" si="18"/>
        <v>1</v>
      </c>
      <c r="CN32" s="172">
        <f t="shared" si="18"/>
        <v>1</v>
      </c>
      <c r="CO32" s="172">
        <f t="shared" si="18"/>
        <v>1</v>
      </c>
      <c r="CP32" s="172">
        <f t="shared" si="18"/>
        <v>1</v>
      </c>
      <c r="CQ32" s="172">
        <f t="shared" si="18"/>
        <v>1</v>
      </c>
      <c r="CR32" s="172">
        <f t="shared" ref="CR32:CU47" si="23">IF(BG31="",CR31,CR31+1)</f>
        <v>1</v>
      </c>
      <c r="CS32" s="172">
        <f t="shared" si="23"/>
        <v>1</v>
      </c>
      <c r="CT32" s="172">
        <f t="shared" si="23"/>
        <v>1</v>
      </c>
      <c r="CU32" s="172">
        <f t="shared" si="23"/>
        <v>1</v>
      </c>
      <c r="DB32" s="196" t="str">
        <f>IF(DB19="","","----")</f>
        <v/>
      </c>
      <c r="DD32" s="172">
        <f t="shared" si="14"/>
        <v>1</v>
      </c>
      <c r="DE32" s="172">
        <v>30</v>
      </c>
      <c r="DL32" s="172">
        <f t="shared" si="9"/>
        <v>0</v>
      </c>
      <c r="DM32" s="172">
        <f t="shared" si="10"/>
        <v>1</v>
      </c>
      <c r="DN32" s="172">
        <f t="shared" si="11"/>
        <v>1</v>
      </c>
      <c r="DO32" s="172">
        <f t="shared" si="21"/>
        <v>1</v>
      </c>
      <c r="DP32" s="172">
        <f t="shared" si="21"/>
        <v>1</v>
      </c>
      <c r="DQ32" s="172">
        <f t="shared" si="21"/>
        <v>1</v>
      </c>
      <c r="DR32" s="172">
        <f t="shared" si="21"/>
        <v>1</v>
      </c>
      <c r="DS32" s="172">
        <f t="shared" si="21"/>
        <v>1</v>
      </c>
      <c r="DT32" s="172">
        <f t="shared" si="21"/>
        <v>1</v>
      </c>
      <c r="DU32" s="172">
        <f t="shared" si="21"/>
        <v>1</v>
      </c>
      <c r="DV32" s="172">
        <f t="shared" si="22"/>
        <v>1</v>
      </c>
      <c r="DW32" s="172">
        <f t="shared" si="22"/>
        <v>1</v>
      </c>
      <c r="DX32" s="172">
        <f t="shared" si="22"/>
        <v>1</v>
      </c>
      <c r="DY32" s="172">
        <f t="shared" si="22"/>
        <v>1</v>
      </c>
      <c r="DZ32" s="172">
        <f t="shared" si="22"/>
        <v>1</v>
      </c>
      <c r="EA32" s="172">
        <f t="shared" si="22"/>
        <v>1</v>
      </c>
      <c r="EB32" s="172">
        <f t="shared" si="22"/>
        <v>1</v>
      </c>
      <c r="EC32" s="172">
        <f t="shared" si="22"/>
        <v>1</v>
      </c>
      <c r="ED32" s="172">
        <f t="shared" si="22"/>
        <v>1</v>
      </c>
      <c r="EE32" s="172">
        <f t="shared" si="22"/>
        <v>1</v>
      </c>
      <c r="EF32" s="172">
        <f t="shared" si="22"/>
        <v>1</v>
      </c>
      <c r="EG32" s="172">
        <f t="shared" si="6"/>
        <v>0</v>
      </c>
    </row>
    <row r="33" spans="20:137" ht="15" customHeight="1" x14ac:dyDescent="0.25">
      <c r="T33" s="5"/>
      <c r="U33" s="13"/>
      <c r="V33" s="5"/>
      <c r="W33" s="5" t="str">
        <f t="shared" si="2"/>
        <v/>
      </c>
      <c r="X33" s="5"/>
      <c r="Y33" s="5"/>
      <c r="Z33" s="5"/>
      <c r="CB33" s="172">
        <f t="shared" ref="CB33:CQ48" si="24">IF(AQ32="",CB32,CB32+1)</f>
        <v>1</v>
      </c>
      <c r="CC33" s="172">
        <f t="shared" si="24"/>
        <v>1</v>
      </c>
      <c r="CD33" s="172">
        <f t="shared" si="24"/>
        <v>1</v>
      </c>
      <c r="CE33" s="172">
        <f t="shared" si="24"/>
        <v>1</v>
      </c>
      <c r="CF33" s="172">
        <f t="shared" si="24"/>
        <v>1</v>
      </c>
      <c r="CG33" s="172">
        <f t="shared" si="24"/>
        <v>1</v>
      </c>
      <c r="CH33" s="172">
        <f t="shared" si="24"/>
        <v>1</v>
      </c>
      <c r="CI33" s="172">
        <f t="shared" si="24"/>
        <v>1</v>
      </c>
      <c r="CJ33" s="172">
        <f t="shared" si="24"/>
        <v>1</v>
      </c>
      <c r="CK33" s="172">
        <f t="shared" si="24"/>
        <v>1</v>
      </c>
      <c r="CL33" s="172">
        <f t="shared" si="24"/>
        <v>1</v>
      </c>
      <c r="CM33" s="172">
        <f t="shared" si="24"/>
        <v>1</v>
      </c>
      <c r="CN33" s="172">
        <f t="shared" si="24"/>
        <v>1</v>
      </c>
      <c r="CO33" s="172">
        <f t="shared" si="24"/>
        <v>1</v>
      </c>
      <c r="CP33" s="172">
        <f t="shared" si="24"/>
        <v>1</v>
      </c>
      <c r="CQ33" s="172">
        <f t="shared" si="24"/>
        <v>1</v>
      </c>
      <c r="CR33" s="172">
        <f t="shared" si="23"/>
        <v>1</v>
      </c>
      <c r="CS33" s="172">
        <f t="shared" si="23"/>
        <v>1</v>
      </c>
      <c r="CT33" s="172">
        <f t="shared" si="23"/>
        <v>1</v>
      </c>
      <c r="CU33" s="172">
        <f t="shared" si="23"/>
        <v>1</v>
      </c>
      <c r="DA33" s="172"/>
      <c r="DB33" s="32" t="str">
        <f>IF(DB34="","",CONCATENATE("Warband ",CZ34," ",DG33))</f>
        <v/>
      </c>
      <c r="DD33" s="172">
        <f t="shared" si="14"/>
        <v>1</v>
      </c>
      <c r="DE33" s="172">
        <v>31</v>
      </c>
      <c r="DG33" s="49" t="str">
        <f>CONCATENATE("   ",DH33,"/",DI33,IF(DH33&gt;DI33," !",""))</f>
        <v xml:space="preserve">   0/12</v>
      </c>
      <c r="DH33" s="172">
        <f t="shared" ref="DH33" si="25">INDEX($CB$1:$CU$1,CZ34)+DJ33</f>
        <v>0</v>
      </c>
      <c r="DI33" s="172">
        <f>12</f>
        <v>12</v>
      </c>
      <c r="DL33" s="172">
        <f t="shared" si="9"/>
        <v>0</v>
      </c>
      <c r="DM33" s="172">
        <f t="shared" si="10"/>
        <v>1</v>
      </c>
      <c r="DN33" s="172">
        <f t="shared" si="11"/>
        <v>1</v>
      </c>
      <c r="DO33" s="172">
        <f t="shared" si="21"/>
        <v>1</v>
      </c>
      <c r="DP33" s="172">
        <f t="shared" si="21"/>
        <v>1</v>
      </c>
      <c r="DQ33" s="172">
        <f t="shared" si="21"/>
        <v>1</v>
      </c>
      <c r="DR33" s="172">
        <f t="shared" si="21"/>
        <v>1</v>
      </c>
      <c r="DS33" s="172">
        <f t="shared" si="21"/>
        <v>1</v>
      </c>
      <c r="DT33" s="172">
        <f t="shared" si="21"/>
        <v>1</v>
      </c>
      <c r="DU33" s="172">
        <f t="shared" si="21"/>
        <v>1</v>
      </c>
      <c r="DV33" s="172">
        <f t="shared" si="22"/>
        <v>1</v>
      </c>
      <c r="DW33" s="172">
        <f t="shared" si="22"/>
        <v>1</v>
      </c>
      <c r="DX33" s="172">
        <f t="shared" si="22"/>
        <v>1</v>
      </c>
      <c r="DY33" s="172">
        <f t="shared" si="22"/>
        <v>1</v>
      </c>
      <c r="DZ33" s="172">
        <f t="shared" si="22"/>
        <v>1</v>
      </c>
      <c r="EA33" s="172">
        <f t="shared" si="22"/>
        <v>1</v>
      </c>
      <c r="EB33" s="172">
        <f t="shared" si="22"/>
        <v>1</v>
      </c>
      <c r="EC33" s="172">
        <f t="shared" si="22"/>
        <v>1</v>
      </c>
      <c r="ED33" s="172">
        <f t="shared" si="22"/>
        <v>1</v>
      </c>
      <c r="EE33" s="172">
        <f t="shared" si="22"/>
        <v>1</v>
      </c>
      <c r="EF33" s="172">
        <f t="shared" si="22"/>
        <v>1</v>
      </c>
      <c r="EG33" s="172">
        <f t="shared" si="6"/>
        <v>0</v>
      </c>
    </row>
    <row r="34" spans="20:137" x14ac:dyDescent="0.25">
      <c r="T34" s="5"/>
      <c r="U34" s="13"/>
      <c r="V34" s="5"/>
      <c r="W34" s="5" t="str">
        <f t="shared" si="2"/>
        <v/>
      </c>
      <c r="X34" s="5"/>
      <c r="Y34" s="5"/>
      <c r="Z34" s="5"/>
      <c r="CB34" s="172">
        <f t="shared" si="24"/>
        <v>1</v>
      </c>
      <c r="CC34" s="172">
        <f t="shared" si="24"/>
        <v>1</v>
      </c>
      <c r="CD34" s="172">
        <f t="shared" si="24"/>
        <v>1</v>
      </c>
      <c r="CE34" s="172">
        <f t="shared" si="24"/>
        <v>1</v>
      </c>
      <c r="CF34" s="172">
        <f t="shared" si="24"/>
        <v>1</v>
      </c>
      <c r="CG34" s="172">
        <f t="shared" si="24"/>
        <v>1</v>
      </c>
      <c r="CH34" s="172">
        <f t="shared" si="24"/>
        <v>1</v>
      </c>
      <c r="CI34" s="172">
        <f t="shared" si="24"/>
        <v>1</v>
      </c>
      <c r="CJ34" s="172">
        <f t="shared" si="24"/>
        <v>1</v>
      </c>
      <c r="CK34" s="172">
        <f t="shared" si="24"/>
        <v>1</v>
      </c>
      <c r="CL34" s="172">
        <f t="shared" si="24"/>
        <v>1</v>
      </c>
      <c r="CM34" s="172">
        <f t="shared" si="24"/>
        <v>1</v>
      </c>
      <c r="CN34" s="172">
        <f t="shared" si="24"/>
        <v>1</v>
      </c>
      <c r="CO34" s="172">
        <f t="shared" si="24"/>
        <v>1</v>
      </c>
      <c r="CP34" s="172">
        <f t="shared" si="24"/>
        <v>1</v>
      </c>
      <c r="CQ34" s="172">
        <f t="shared" si="24"/>
        <v>1</v>
      </c>
      <c r="CR34" s="172">
        <f t="shared" si="23"/>
        <v>1</v>
      </c>
      <c r="CS34" s="172">
        <f t="shared" si="23"/>
        <v>1</v>
      </c>
      <c r="CT34" s="172">
        <f t="shared" si="23"/>
        <v>1</v>
      </c>
      <c r="CU34" s="172">
        <f t="shared" si="23"/>
        <v>1</v>
      </c>
      <c r="CZ34" s="172">
        <v>3</v>
      </c>
      <c r="DA34" s="172" t="s">
        <v>278</v>
      </c>
      <c r="DB34" s="32" t="str">
        <f>T(LOOKUP(CZ34,$DM$1:$EF$1,$DM$2:$EF$2))</f>
        <v/>
      </c>
      <c r="DD34" s="172">
        <f t="shared" si="14"/>
        <v>1</v>
      </c>
      <c r="DE34" s="172">
        <v>32</v>
      </c>
      <c r="DL34" s="172">
        <f t="shared" si="9"/>
        <v>0</v>
      </c>
      <c r="DM34" s="172">
        <f t="shared" si="10"/>
        <v>1</v>
      </c>
      <c r="DN34" s="172">
        <f t="shared" si="11"/>
        <v>1</v>
      </c>
      <c r="DO34" s="172">
        <f t="shared" si="21"/>
        <v>1</v>
      </c>
      <c r="DP34" s="172">
        <f t="shared" si="21"/>
        <v>1</v>
      </c>
      <c r="DQ34" s="172">
        <f t="shared" si="21"/>
        <v>1</v>
      </c>
      <c r="DR34" s="172">
        <f t="shared" si="21"/>
        <v>1</v>
      </c>
      <c r="DS34" s="172">
        <f t="shared" si="21"/>
        <v>1</v>
      </c>
      <c r="DT34" s="172">
        <f t="shared" si="21"/>
        <v>1</v>
      </c>
      <c r="DU34" s="172">
        <f t="shared" si="21"/>
        <v>1</v>
      </c>
      <c r="DV34" s="172">
        <f t="shared" si="22"/>
        <v>1</v>
      </c>
      <c r="DW34" s="172">
        <f t="shared" si="22"/>
        <v>1</v>
      </c>
      <c r="DX34" s="172">
        <f t="shared" si="22"/>
        <v>1</v>
      </c>
      <c r="DY34" s="172">
        <f t="shared" si="22"/>
        <v>1</v>
      </c>
      <c r="DZ34" s="172">
        <f t="shared" si="22"/>
        <v>1</v>
      </c>
      <c r="EA34" s="172">
        <f t="shared" si="22"/>
        <v>1</v>
      </c>
      <c r="EB34" s="172">
        <f t="shared" si="22"/>
        <v>1</v>
      </c>
      <c r="EC34" s="172">
        <f t="shared" si="22"/>
        <v>1</v>
      </c>
      <c r="ED34" s="172">
        <f t="shared" si="22"/>
        <v>1</v>
      </c>
      <c r="EE34" s="172">
        <f t="shared" si="22"/>
        <v>1</v>
      </c>
      <c r="EF34" s="172">
        <f t="shared" si="22"/>
        <v>1</v>
      </c>
      <c r="EG34" s="172">
        <f t="shared" si="6"/>
        <v>0</v>
      </c>
    </row>
    <row r="35" spans="20:137" x14ac:dyDescent="0.25">
      <c r="T35" s="5"/>
      <c r="U35" s="13"/>
      <c r="V35" s="5"/>
      <c r="W35" s="5" t="str">
        <f t="shared" si="2"/>
        <v/>
      </c>
      <c r="X35" s="5"/>
      <c r="Y35" s="5"/>
      <c r="Z35" s="5"/>
      <c r="CB35" s="172">
        <f t="shared" si="24"/>
        <v>1</v>
      </c>
      <c r="CC35" s="172">
        <f t="shared" si="24"/>
        <v>1</v>
      </c>
      <c r="CD35" s="172">
        <f t="shared" si="24"/>
        <v>1</v>
      </c>
      <c r="CE35" s="172">
        <f t="shared" si="24"/>
        <v>1</v>
      </c>
      <c r="CF35" s="172">
        <f t="shared" si="24"/>
        <v>1</v>
      </c>
      <c r="CG35" s="172">
        <f t="shared" si="24"/>
        <v>1</v>
      </c>
      <c r="CH35" s="172">
        <f t="shared" si="24"/>
        <v>1</v>
      </c>
      <c r="CI35" s="172">
        <f t="shared" si="24"/>
        <v>1</v>
      </c>
      <c r="CJ35" s="172">
        <f t="shared" si="24"/>
        <v>1</v>
      </c>
      <c r="CK35" s="172">
        <f t="shared" si="24"/>
        <v>1</v>
      </c>
      <c r="CL35" s="172">
        <f t="shared" si="24"/>
        <v>1</v>
      </c>
      <c r="CM35" s="172">
        <f t="shared" si="24"/>
        <v>1</v>
      </c>
      <c r="CN35" s="172">
        <f t="shared" si="24"/>
        <v>1</v>
      </c>
      <c r="CO35" s="172">
        <f t="shared" si="24"/>
        <v>1</v>
      </c>
      <c r="CP35" s="172">
        <f t="shared" si="24"/>
        <v>1</v>
      </c>
      <c r="CQ35" s="172">
        <f t="shared" si="24"/>
        <v>1</v>
      </c>
      <c r="CR35" s="172">
        <f t="shared" si="23"/>
        <v>1</v>
      </c>
      <c r="CS35" s="172">
        <f t="shared" si="23"/>
        <v>1</v>
      </c>
      <c r="CT35" s="172">
        <f t="shared" si="23"/>
        <v>1</v>
      </c>
      <c r="CU35" s="172">
        <f t="shared" si="23"/>
        <v>1</v>
      </c>
      <c r="DA35" s="172">
        <v>1</v>
      </c>
      <c r="DB35" s="32" t="str">
        <f t="shared" ref="DB35:DB46" si="26">T(CONCATENATE(LOOKUP(DA35,CD$3:CD$80,AS$3:AS$80)," ",LOOKUP(DA35,CD$3:CD$80,$CA$3:$CA$80)))</f>
        <v xml:space="preserve"> </v>
      </c>
      <c r="DD35" s="172">
        <f t="shared" si="14"/>
        <v>1</v>
      </c>
      <c r="DE35" s="172">
        <v>33</v>
      </c>
      <c r="DL35" s="172">
        <f t="shared" si="9"/>
        <v>0</v>
      </c>
      <c r="DM35" s="172">
        <f t="shared" si="10"/>
        <v>1</v>
      </c>
      <c r="DN35" s="172">
        <f t="shared" si="11"/>
        <v>1</v>
      </c>
      <c r="DO35" s="172">
        <f t="shared" si="21"/>
        <v>1</v>
      </c>
      <c r="DP35" s="172">
        <f t="shared" si="21"/>
        <v>1</v>
      </c>
      <c r="DQ35" s="172">
        <f t="shared" si="21"/>
        <v>1</v>
      </c>
      <c r="DR35" s="172">
        <f t="shared" si="21"/>
        <v>1</v>
      </c>
      <c r="DS35" s="172">
        <f t="shared" si="21"/>
        <v>1</v>
      </c>
      <c r="DT35" s="172">
        <f t="shared" si="21"/>
        <v>1</v>
      </c>
      <c r="DU35" s="172">
        <f t="shared" si="21"/>
        <v>1</v>
      </c>
      <c r="DV35" s="172">
        <f t="shared" si="22"/>
        <v>1</v>
      </c>
      <c r="DW35" s="172">
        <f t="shared" si="22"/>
        <v>1</v>
      </c>
      <c r="DX35" s="172">
        <f t="shared" si="22"/>
        <v>1</v>
      </c>
      <c r="DY35" s="172">
        <f t="shared" si="22"/>
        <v>1</v>
      </c>
      <c r="DZ35" s="172">
        <f t="shared" si="22"/>
        <v>1</v>
      </c>
      <c r="EA35" s="172">
        <f t="shared" si="22"/>
        <v>1</v>
      </c>
      <c r="EB35" s="172">
        <f t="shared" si="22"/>
        <v>1</v>
      </c>
      <c r="EC35" s="172">
        <f t="shared" si="22"/>
        <v>1</v>
      </c>
      <c r="ED35" s="172">
        <f t="shared" si="22"/>
        <v>1</v>
      </c>
      <c r="EE35" s="172">
        <f t="shared" si="22"/>
        <v>1</v>
      </c>
      <c r="EF35" s="172">
        <f t="shared" si="22"/>
        <v>1</v>
      </c>
      <c r="EG35" s="172">
        <f t="shared" si="6"/>
        <v>0</v>
      </c>
    </row>
    <row r="36" spans="20:137" x14ac:dyDescent="0.25">
      <c r="T36" s="5"/>
      <c r="U36" s="13"/>
      <c r="V36" s="5"/>
      <c r="W36" s="5" t="str">
        <f t="shared" si="2"/>
        <v/>
      </c>
      <c r="X36" s="5"/>
      <c r="Y36" s="5"/>
      <c r="Z36" s="5"/>
      <c r="CB36" s="172">
        <f t="shared" si="24"/>
        <v>1</v>
      </c>
      <c r="CC36" s="172">
        <f t="shared" si="24"/>
        <v>1</v>
      </c>
      <c r="CD36" s="172">
        <f t="shared" si="24"/>
        <v>1</v>
      </c>
      <c r="CE36" s="172">
        <f t="shared" si="24"/>
        <v>1</v>
      </c>
      <c r="CF36" s="172">
        <f t="shared" si="24"/>
        <v>1</v>
      </c>
      <c r="CG36" s="172">
        <f t="shared" si="24"/>
        <v>1</v>
      </c>
      <c r="CH36" s="172">
        <f t="shared" si="24"/>
        <v>1</v>
      </c>
      <c r="CI36" s="172">
        <f t="shared" si="24"/>
        <v>1</v>
      </c>
      <c r="CJ36" s="172">
        <f t="shared" si="24"/>
        <v>1</v>
      </c>
      <c r="CK36" s="172">
        <f t="shared" si="24"/>
        <v>1</v>
      </c>
      <c r="CL36" s="172">
        <f t="shared" si="24"/>
        <v>1</v>
      </c>
      <c r="CM36" s="172">
        <f t="shared" si="24"/>
        <v>1</v>
      </c>
      <c r="CN36" s="172">
        <f t="shared" si="24"/>
        <v>1</v>
      </c>
      <c r="CO36" s="172">
        <f t="shared" si="24"/>
        <v>1</v>
      </c>
      <c r="CP36" s="172">
        <f t="shared" si="24"/>
        <v>1</v>
      </c>
      <c r="CQ36" s="172">
        <f t="shared" si="24"/>
        <v>1</v>
      </c>
      <c r="CR36" s="172">
        <f t="shared" si="23"/>
        <v>1</v>
      </c>
      <c r="CS36" s="172">
        <f t="shared" si="23"/>
        <v>1</v>
      </c>
      <c r="CT36" s="172">
        <f t="shared" si="23"/>
        <v>1</v>
      </c>
      <c r="CU36" s="172">
        <f t="shared" si="23"/>
        <v>1</v>
      </c>
      <c r="DA36" s="172">
        <v>2</v>
      </c>
      <c r="DB36" s="32" t="str">
        <f t="shared" si="26"/>
        <v xml:space="preserve"> </v>
      </c>
      <c r="DD36" s="172">
        <f t="shared" si="14"/>
        <v>1</v>
      </c>
      <c r="DE36" s="172">
        <v>34</v>
      </c>
      <c r="DL36" s="172">
        <f t="shared" si="9"/>
        <v>0</v>
      </c>
      <c r="DM36" s="172">
        <f t="shared" si="10"/>
        <v>1</v>
      </c>
      <c r="DN36" s="172">
        <f t="shared" si="11"/>
        <v>1</v>
      </c>
      <c r="DO36" s="172">
        <f t="shared" ref="DO36:DU51" si="27">IF(OR($CX35=0,ISERROR(SEARCH(DO$1,SUBSTITUTE($CX35,DY$1,"")))),DO35,DO35+1)</f>
        <v>1</v>
      </c>
      <c r="DP36" s="172">
        <f t="shared" si="27"/>
        <v>1</v>
      </c>
      <c r="DQ36" s="172">
        <f t="shared" si="27"/>
        <v>1</v>
      </c>
      <c r="DR36" s="172">
        <f t="shared" si="27"/>
        <v>1</v>
      </c>
      <c r="DS36" s="172">
        <f t="shared" si="27"/>
        <v>1</v>
      </c>
      <c r="DT36" s="172">
        <f t="shared" si="27"/>
        <v>1</v>
      </c>
      <c r="DU36" s="172">
        <f t="shared" si="27"/>
        <v>1</v>
      </c>
      <c r="DV36" s="172">
        <f t="shared" si="22"/>
        <v>1</v>
      </c>
      <c r="DW36" s="172">
        <f t="shared" si="22"/>
        <v>1</v>
      </c>
      <c r="DX36" s="172">
        <f t="shared" si="22"/>
        <v>1</v>
      </c>
      <c r="DY36" s="172">
        <f t="shared" si="22"/>
        <v>1</v>
      </c>
      <c r="DZ36" s="172">
        <f t="shared" si="22"/>
        <v>1</v>
      </c>
      <c r="EA36" s="172">
        <f t="shared" si="22"/>
        <v>1</v>
      </c>
      <c r="EB36" s="172">
        <f t="shared" si="22"/>
        <v>1</v>
      </c>
      <c r="EC36" s="172">
        <f t="shared" si="22"/>
        <v>1</v>
      </c>
      <c r="ED36" s="172">
        <f t="shared" si="22"/>
        <v>1</v>
      </c>
      <c r="EE36" s="172">
        <f t="shared" si="22"/>
        <v>1</v>
      </c>
      <c r="EF36" s="172">
        <f t="shared" si="22"/>
        <v>1</v>
      </c>
      <c r="EG36" s="172">
        <f t="shared" si="6"/>
        <v>0</v>
      </c>
    </row>
    <row r="37" spans="20:137" x14ac:dyDescent="0.25">
      <c r="T37" s="5"/>
      <c r="U37" s="13"/>
      <c r="V37" s="5"/>
      <c r="W37" s="5" t="str">
        <f t="shared" si="2"/>
        <v/>
      </c>
      <c r="X37" s="5"/>
      <c r="Y37" s="5"/>
      <c r="Z37" s="5"/>
      <c r="CB37" s="172">
        <f t="shared" si="24"/>
        <v>1</v>
      </c>
      <c r="CC37" s="172">
        <f t="shared" si="24"/>
        <v>1</v>
      </c>
      <c r="CD37" s="172">
        <f t="shared" si="24"/>
        <v>1</v>
      </c>
      <c r="CE37" s="172">
        <f t="shared" si="24"/>
        <v>1</v>
      </c>
      <c r="CF37" s="172">
        <f t="shared" si="24"/>
        <v>1</v>
      </c>
      <c r="CG37" s="172">
        <f t="shared" si="24"/>
        <v>1</v>
      </c>
      <c r="CH37" s="172">
        <f t="shared" si="24"/>
        <v>1</v>
      </c>
      <c r="CI37" s="172">
        <f t="shared" si="24"/>
        <v>1</v>
      </c>
      <c r="CJ37" s="172">
        <f t="shared" si="24"/>
        <v>1</v>
      </c>
      <c r="CK37" s="172">
        <f t="shared" si="24"/>
        <v>1</v>
      </c>
      <c r="CL37" s="172">
        <f t="shared" si="24"/>
        <v>1</v>
      </c>
      <c r="CM37" s="172">
        <f t="shared" si="24"/>
        <v>1</v>
      </c>
      <c r="CN37" s="172">
        <f t="shared" si="24"/>
        <v>1</v>
      </c>
      <c r="CO37" s="172">
        <f t="shared" si="24"/>
        <v>1</v>
      </c>
      <c r="CP37" s="172">
        <f t="shared" si="24"/>
        <v>1</v>
      </c>
      <c r="CQ37" s="172">
        <f t="shared" si="24"/>
        <v>1</v>
      </c>
      <c r="CR37" s="172">
        <f t="shared" si="23"/>
        <v>1</v>
      </c>
      <c r="CS37" s="172">
        <f t="shared" si="23"/>
        <v>1</v>
      </c>
      <c r="CT37" s="172">
        <f t="shared" si="23"/>
        <v>1</v>
      </c>
      <c r="CU37" s="172">
        <f t="shared" si="23"/>
        <v>1</v>
      </c>
      <c r="DA37" s="172">
        <v>3</v>
      </c>
      <c r="DB37" s="32" t="str">
        <f t="shared" si="26"/>
        <v xml:space="preserve"> </v>
      </c>
      <c r="DD37" s="172">
        <f t="shared" si="14"/>
        <v>1</v>
      </c>
      <c r="DE37" s="172">
        <v>35</v>
      </c>
      <c r="DL37" s="172">
        <f t="shared" si="9"/>
        <v>0</v>
      </c>
      <c r="DM37" s="172">
        <f t="shared" si="10"/>
        <v>1</v>
      </c>
      <c r="DN37" s="172">
        <f t="shared" si="11"/>
        <v>1</v>
      </c>
      <c r="DO37" s="172">
        <f t="shared" si="27"/>
        <v>1</v>
      </c>
      <c r="DP37" s="172">
        <f t="shared" si="27"/>
        <v>1</v>
      </c>
      <c r="DQ37" s="172">
        <f t="shared" si="27"/>
        <v>1</v>
      </c>
      <c r="DR37" s="172">
        <f t="shared" si="27"/>
        <v>1</v>
      </c>
      <c r="DS37" s="172">
        <f t="shared" si="27"/>
        <v>1</v>
      </c>
      <c r="DT37" s="172">
        <f t="shared" si="27"/>
        <v>1</v>
      </c>
      <c r="DU37" s="172">
        <f t="shared" si="27"/>
        <v>1</v>
      </c>
      <c r="DV37" s="172">
        <f t="shared" ref="DV37:EF52" si="28">IF(OR($CX36=0,ISERROR(SEARCH(DV$1,$CX36))),DV36,DV36+1)</f>
        <v>1</v>
      </c>
      <c r="DW37" s="172">
        <f t="shared" si="28"/>
        <v>1</v>
      </c>
      <c r="DX37" s="172">
        <f t="shared" si="28"/>
        <v>1</v>
      </c>
      <c r="DY37" s="172">
        <f t="shared" si="28"/>
        <v>1</v>
      </c>
      <c r="DZ37" s="172">
        <f t="shared" si="28"/>
        <v>1</v>
      </c>
      <c r="EA37" s="172">
        <f t="shared" si="28"/>
        <v>1</v>
      </c>
      <c r="EB37" s="172">
        <f t="shared" si="28"/>
        <v>1</v>
      </c>
      <c r="EC37" s="172">
        <f t="shared" si="28"/>
        <v>1</v>
      </c>
      <c r="ED37" s="172">
        <f t="shared" si="28"/>
        <v>1</v>
      </c>
      <c r="EE37" s="172">
        <f t="shared" si="28"/>
        <v>1</v>
      </c>
      <c r="EF37" s="172">
        <f t="shared" si="28"/>
        <v>1</v>
      </c>
      <c r="EG37" s="172">
        <f t="shared" si="6"/>
        <v>0</v>
      </c>
    </row>
    <row r="38" spans="20:137" x14ac:dyDescent="0.25">
      <c r="T38" s="5"/>
      <c r="U38" s="13"/>
      <c r="V38" s="5"/>
      <c r="W38" s="5" t="str">
        <f t="shared" si="2"/>
        <v/>
      </c>
      <c r="X38" s="5"/>
      <c r="Y38" s="5"/>
      <c r="Z38" s="5"/>
      <c r="CB38" s="172">
        <f t="shared" si="24"/>
        <v>1</v>
      </c>
      <c r="CC38" s="172">
        <f t="shared" si="24"/>
        <v>1</v>
      </c>
      <c r="CD38" s="172">
        <f t="shared" si="24"/>
        <v>1</v>
      </c>
      <c r="CE38" s="172">
        <f t="shared" si="24"/>
        <v>1</v>
      </c>
      <c r="CF38" s="172">
        <f t="shared" si="24"/>
        <v>1</v>
      </c>
      <c r="CG38" s="172">
        <f t="shared" si="24"/>
        <v>1</v>
      </c>
      <c r="CH38" s="172">
        <f t="shared" si="24"/>
        <v>1</v>
      </c>
      <c r="CI38" s="172">
        <f t="shared" si="24"/>
        <v>1</v>
      </c>
      <c r="CJ38" s="172">
        <f t="shared" si="24"/>
        <v>1</v>
      </c>
      <c r="CK38" s="172">
        <f t="shared" si="24"/>
        <v>1</v>
      </c>
      <c r="CL38" s="172">
        <f t="shared" si="24"/>
        <v>1</v>
      </c>
      <c r="CM38" s="172">
        <f t="shared" si="24"/>
        <v>1</v>
      </c>
      <c r="CN38" s="172">
        <f t="shared" si="24"/>
        <v>1</v>
      </c>
      <c r="CO38" s="172">
        <f t="shared" si="24"/>
        <v>1</v>
      </c>
      <c r="CP38" s="172">
        <f t="shared" si="24"/>
        <v>1</v>
      </c>
      <c r="CQ38" s="172">
        <f t="shared" si="24"/>
        <v>1</v>
      </c>
      <c r="CR38" s="172">
        <f t="shared" si="23"/>
        <v>1</v>
      </c>
      <c r="CS38" s="172">
        <f t="shared" si="23"/>
        <v>1</v>
      </c>
      <c r="CT38" s="172">
        <f t="shared" si="23"/>
        <v>1</v>
      </c>
      <c r="CU38" s="172">
        <f t="shared" si="23"/>
        <v>1</v>
      </c>
      <c r="DA38" s="172">
        <v>4</v>
      </c>
      <c r="DB38" s="32" t="str">
        <f t="shared" si="26"/>
        <v xml:space="preserve"> </v>
      </c>
      <c r="DD38" s="172">
        <f t="shared" si="14"/>
        <v>1</v>
      </c>
      <c r="DE38" s="172">
        <v>36</v>
      </c>
      <c r="DL38" s="172">
        <f t="shared" si="9"/>
        <v>0</v>
      </c>
      <c r="DM38" s="172">
        <f t="shared" si="10"/>
        <v>1</v>
      </c>
      <c r="DN38" s="172">
        <f t="shared" si="11"/>
        <v>1</v>
      </c>
      <c r="DO38" s="172">
        <f t="shared" si="27"/>
        <v>1</v>
      </c>
      <c r="DP38" s="172">
        <f t="shared" si="27"/>
        <v>1</v>
      </c>
      <c r="DQ38" s="172">
        <f t="shared" si="27"/>
        <v>1</v>
      </c>
      <c r="DR38" s="172">
        <f t="shared" si="27"/>
        <v>1</v>
      </c>
      <c r="DS38" s="172">
        <f t="shared" si="27"/>
        <v>1</v>
      </c>
      <c r="DT38" s="172">
        <f t="shared" si="27"/>
        <v>1</v>
      </c>
      <c r="DU38" s="172">
        <f t="shared" si="27"/>
        <v>1</v>
      </c>
      <c r="DV38" s="172">
        <f t="shared" si="28"/>
        <v>1</v>
      </c>
      <c r="DW38" s="172">
        <f t="shared" si="28"/>
        <v>1</v>
      </c>
      <c r="DX38" s="172">
        <f t="shared" si="28"/>
        <v>1</v>
      </c>
      <c r="DY38" s="172">
        <f t="shared" si="28"/>
        <v>1</v>
      </c>
      <c r="DZ38" s="172">
        <f t="shared" si="28"/>
        <v>1</v>
      </c>
      <c r="EA38" s="172">
        <f t="shared" si="28"/>
        <v>1</v>
      </c>
      <c r="EB38" s="172">
        <f t="shared" si="28"/>
        <v>1</v>
      </c>
      <c r="EC38" s="172">
        <f t="shared" si="28"/>
        <v>1</v>
      </c>
      <c r="ED38" s="172">
        <f t="shared" si="28"/>
        <v>1</v>
      </c>
      <c r="EE38" s="172">
        <f t="shared" si="28"/>
        <v>1</v>
      </c>
      <c r="EF38" s="172">
        <f t="shared" si="28"/>
        <v>1</v>
      </c>
      <c r="EG38" s="172">
        <f t="shared" si="6"/>
        <v>0</v>
      </c>
    </row>
    <row r="39" spans="20:137" x14ac:dyDescent="0.25">
      <c r="T39" s="5"/>
      <c r="U39" s="13"/>
      <c r="V39" s="5"/>
      <c r="W39" s="5" t="str">
        <f t="shared" si="2"/>
        <v/>
      </c>
      <c r="X39" s="5"/>
      <c r="Y39" s="5"/>
      <c r="Z39" s="5"/>
      <c r="CB39" s="172">
        <f t="shared" si="24"/>
        <v>1</v>
      </c>
      <c r="CC39" s="172">
        <f t="shared" si="24"/>
        <v>1</v>
      </c>
      <c r="CD39" s="172">
        <f t="shared" si="24"/>
        <v>1</v>
      </c>
      <c r="CE39" s="172">
        <f t="shared" si="24"/>
        <v>1</v>
      </c>
      <c r="CF39" s="172">
        <f t="shared" si="24"/>
        <v>1</v>
      </c>
      <c r="CG39" s="172">
        <f t="shared" si="24"/>
        <v>1</v>
      </c>
      <c r="CH39" s="172">
        <f t="shared" si="24"/>
        <v>1</v>
      </c>
      <c r="CI39" s="172">
        <f t="shared" si="24"/>
        <v>1</v>
      </c>
      <c r="CJ39" s="172">
        <f t="shared" si="24"/>
        <v>1</v>
      </c>
      <c r="CK39" s="172">
        <f t="shared" si="24"/>
        <v>1</v>
      </c>
      <c r="CL39" s="172">
        <f t="shared" si="24"/>
        <v>1</v>
      </c>
      <c r="CM39" s="172">
        <f t="shared" si="24"/>
        <v>1</v>
      </c>
      <c r="CN39" s="172">
        <f t="shared" si="24"/>
        <v>1</v>
      </c>
      <c r="CO39" s="172">
        <f t="shared" si="24"/>
        <v>1</v>
      </c>
      <c r="CP39" s="172">
        <f t="shared" si="24"/>
        <v>1</v>
      </c>
      <c r="CQ39" s="172">
        <f t="shared" si="24"/>
        <v>1</v>
      </c>
      <c r="CR39" s="172">
        <f t="shared" si="23"/>
        <v>1</v>
      </c>
      <c r="CS39" s="172">
        <f t="shared" si="23"/>
        <v>1</v>
      </c>
      <c r="CT39" s="172">
        <f t="shared" si="23"/>
        <v>1</v>
      </c>
      <c r="CU39" s="172">
        <f t="shared" si="23"/>
        <v>1</v>
      </c>
      <c r="DA39" s="172">
        <v>5</v>
      </c>
      <c r="DB39" s="32" t="str">
        <f t="shared" si="26"/>
        <v xml:space="preserve"> </v>
      </c>
      <c r="DD39" s="172">
        <f t="shared" si="14"/>
        <v>1</v>
      </c>
      <c r="DE39" s="172">
        <v>37</v>
      </c>
      <c r="DL39" s="172">
        <f t="shared" si="9"/>
        <v>0</v>
      </c>
      <c r="DM39" s="172">
        <f t="shared" si="10"/>
        <v>1</v>
      </c>
      <c r="DN39" s="172">
        <f t="shared" si="11"/>
        <v>1</v>
      </c>
      <c r="DO39" s="172">
        <f t="shared" si="27"/>
        <v>1</v>
      </c>
      <c r="DP39" s="172">
        <f t="shared" si="27"/>
        <v>1</v>
      </c>
      <c r="DQ39" s="172">
        <f t="shared" si="27"/>
        <v>1</v>
      </c>
      <c r="DR39" s="172">
        <f t="shared" si="27"/>
        <v>1</v>
      </c>
      <c r="DS39" s="172">
        <f t="shared" si="27"/>
        <v>1</v>
      </c>
      <c r="DT39" s="172">
        <f t="shared" si="27"/>
        <v>1</v>
      </c>
      <c r="DU39" s="172">
        <f t="shared" si="27"/>
        <v>1</v>
      </c>
      <c r="DV39" s="172">
        <f t="shared" si="28"/>
        <v>1</v>
      </c>
      <c r="DW39" s="172">
        <f t="shared" si="28"/>
        <v>1</v>
      </c>
      <c r="DX39" s="172">
        <f t="shared" si="28"/>
        <v>1</v>
      </c>
      <c r="DY39" s="172">
        <f t="shared" si="28"/>
        <v>1</v>
      </c>
      <c r="DZ39" s="172">
        <f t="shared" si="28"/>
        <v>1</v>
      </c>
      <c r="EA39" s="172">
        <f t="shared" si="28"/>
        <v>1</v>
      </c>
      <c r="EB39" s="172">
        <f t="shared" si="28"/>
        <v>1</v>
      </c>
      <c r="EC39" s="172">
        <f t="shared" si="28"/>
        <v>1</v>
      </c>
      <c r="ED39" s="172">
        <f t="shared" si="28"/>
        <v>1</v>
      </c>
      <c r="EE39" s="172">
        <f t="shared" si="28"/>
        <v>1</v>
      </c>
      <c r="EF39" s="172">
        <f t="shared" si="28"/>
        <v>1</v>
      </c>
      <c r="EG39" s="172">
        <f t="shared" si="6"/>
        <v>0</v>
      </c>
    </row>
    <row r="40" spans="20:137" x14ac:dyDescent="0.25">
      <c r="T40" s="5"/>
      <c r="U40" s="13"/>
      <c r="V40" s="5"/>
      <c r="W40" s="5" t="str">
        <f t="shared" si="2"/>
        <v/>
      </c>
      <c r="X40" s="5"/>
      <c r="Y40" s="5"/>
      <c r="Z40" s="5"/>
      <c r="CB40" s="172">
        <f t="shared" si="24"/>
        <v>1</v>
      </c>
      <c r="CC40" s="172">
        <f t="shared" si="24"/>
        <v>1</v>
      </c>
      <c r="CD40" s="172">
        <f t="shared" si="24"/>
        <v>1</v>
      </c>
      <c r="CE40" s="172">
        <f t="shared" si="24"/>
        <v>1</v>
      </c>
      <c r="CF40" s="172">
        <f t="shared" si="24"/>
        <v>1</v>
      </c>
      <c r="CG40" s="172">
        <f t="shared" si="24"/>
        <v>1</v>
      </c>
      <c r="CH40" s="172">
        <f t="shared" si="24"/>
        <v>1</v>
      </c>
      <c r="CI40" s="172">
        <f t="shared" si="24"/>
        <v>1</v>
      </c>
      <c r="CJ40" s="172">
        <f t="shared" si="24"/>
        <v>1</v>
      </c>
      <c r="CK40" s="172">
        <f t="shared" si="24"/>
        <v>1</v>
      </c>
      <c r="CL40" s="172">
        <f t="shared" si="24"/>
        <v>1</v>
      </c>
      <c r="CM40" s="172">
        <f t="shared" si="24"/>
        <v>1</v>
      </c>
      <c r="CN40" s="172">
        <f t="shared" si="24"/>
        <v>1</v>
      </c>
      <c r="CO40" s="172">
        <f t="shared" si="24"/>
        <v>1</v>
      </c>
      <c r="CP40" s="172">
        <f t="shared" si="24"/>
        <v>1</v>
      </c>
      <c r="CQ40" s="172">
        <f t="shared" si="24"/>
        <v>1</v>
      </c>
      <c r="CR40" s="172">
        <f t="shared" si="23"/>
        <v>1</v>
      </c>
      <c r="CS40" s="172">
        <f t="shared" si="23"/>
        <v>1</v>
      </c>
      <c r="CT40" s="172">
        <f t="shared" si="23"/>
        <v>1</v>
      </c>
      <c r="CU40" s="172">
        <f t="shared" si="23"/>
        <v>1</v>
      </c>
      <c r="DA40" s="172">
        <v>6</v>
      </c>
      <c r="DB40" s="32" t="str">
        <f t="shared" si="26"/>
        <v xml:space="preserve"> </v>
      </c>
      <c r="DD40" s="172">
        <f t="shared" si="14"/>
        <v>1</v>
      </c>
      <c r="DE40" s="172">
        <v>38</v>
      </c>
      <c r="DL40" s="172">
        <f t="shared" si="9"/>
        <v>0</v>
      </c>
      <c r="DM40" s="172">
        <f t="shared" si="10"/>
        <v>1</v>
      </c>
      <c r="DN40" s="172">
        <f t="shared" si="11"/>
        <v>1</v>
      </c>
      <c r="DO40" s="172">
        <f t="shared" si="27"/>
        <v>1</v>
      </c>
      <c r="DP40" s="172">
        <f t="shared" si="27"/>
        <v>1</v>
      </c>
      <c r="DQ40" s="172">
        <f t="shared" si="27"/>
        <v>1</v>
      </c>
      <c r="DR40" s="172">
        <f t="shared" si="27"/>
        <v>1</v>
      </c>
      <c r="DS40" s="172">
        <f t="shared" si="27"/>
        <v>1</v>
      </c>
      <c r="DT40" s="172">
        <f t="shared" si="27"/>
        <v>1</v>
      </c>
      <c r="DU40" s="172">
        <f t="shared" si="27"/>
        <v>1</v>
      </c>
      <c r="DV40" s="172">
        <f t="shared" si="28"/>
        <v>1</v>
      </c>
      <c r="DW40" s="172">
        <f t="shared" si="28"/>
        <v>1</v>
      </c>
      <c r="DX40" s="172">
        <f t="shared" si="28"/>
        <v>1</v>
      </c>
      <c r="DY40" s="172">
        <f t="shared" si="28"/>
        <v>1</v>
      </c>
      <c r="DZ40" s="172">
        <f t="shared" si="28"/>
        <v>1</v>
      </c>
      <c r="EA40" s="172">
        <f t="shared" si="28"/>
        <v>1</v>
      </c>
      <c r="EB40" s="172">
        <f t="shared" si="28"/>
        <v>1</v>
      </c>
      <c r="EC40" s="172">
        <f t="shared" si="28"/>
        <v>1</v>
      </c>
      <c r="ED40" s="172">
        <f t="shared" si="28"/>
        <v>1</v>
      </c>
      <c r="EE40" s="172">
        <f t="shared" si="28"/>
        <v>1</v>
      </c>
      <c r="EF40" s="172">
        <f t="shared" si="28"/>
        <v>1</v>
      </c>
      <c r="EG40" s="172">
        <f t="shared" si="6"/>
        <v>0</v>
      </c>
    </row>
    <row r="41" spans="20:137" x14ac:dyDescent="0.25">
      <c r="T41" s="5"/>
      <c r="U41" s="13"/>
      <c r="V41" s="5"/>
      <c r="W41" s="5" t="str">
        <f t="shared" si="2"/>
        <v/>
      </c>
      <c r="X41" s="5"/>
      <c r="Y41" s="5"/>
      <c r="Z41" s="5"/>
      <c r="CB41" s="172">
        <f t="shared" si="24"/>
        <v>1</v>
      </c>
      <c r="CC41" s="172">
        <f t="shared" si="24"/>
        <v>1</v>
      </c>
      <c r="CD41" s="172">
        <f t="shared" si="24"/>
        <v>1</v>
      </c>
      <c r="CE41" s="172">
        <f t="shared" si="24"/>
        <v>1</v>
      </c>
      <c r="CF41" s="172">
        <f t="shared" si="24"/>
        <v>1</v>
      </c>
      <c r="CG41" s="172">
        <f t="shared" si="24"/>
        <v>1</v>
      </c>
      <c r="CH41" s="172">
        <f t="shared" si="24"/>
        <v>1</v>
      </c>
      <c r="CI41" s="172">
        <f t="shared" si="24"/>
        <v>1</v>
      </c>
      <c r="CJ41" s="172">
        <f t="shared" si="24"/>
        <v>1</v>
      </c>
      <c r="CK41" s="172">
        <f t="shared" si="24"/>
        <v>1</v>
      </c>
      <c r="CL41" s="172">
        <f t="shared" si="24"/>
        <v>1</v>
      </c>
      <c r="CM41" s="172">
        <f t="shared" si="24"/>
        <v>1</v>
      </c>
      <c r="CN41" s="172">
        <f t="shared" si="24"/>
        <v>1</v>
      </c>
      <c r="CO41" s="172">
        <f t="shared" si="24"/>
        <v>1</v>
      </c>
      <c r="CP41" s="172">
        <f t="shared" si="24"/>
        <v>1</v>
      </c>
      <c r="CQ41" s="172">
        <f t="shared" si="24"/>
        <v>1</v>
      </c>
      <c r="CR41" s="172">
        <f t="shared" si="23"/>
        <v>1</v>
      </c>
      <c r="CS41" s="172">
        <f t="shared" si="23"/>
        <v>1</v>
      </c>
      <c r="CT41" s="172">
        <f t="shared" si="23"/>
        <v>1</v>
      </c>
      <c r="CU41" s="172">
        <f t="shared" si="23"/>
        <v>1</v>
      </c>
      <c r="DA41" s="172">
        <v>7</v>
      </c>
      <c r="DB41" s="32" t="str">
        <f t="shared" si="26"/>
        <v xml:space="preserve"> </v>
      </c>
      <c r="DD41" s="172">
        <f t="shared" si="14"/>
        <v>1</v>
      </c>
      <c r="DE41" s="172">
        <v>39</v>
      </c>
      <c r="DL41" s="172">
        <f t="shared" si="9"/>
        <v>0</v>
      </c>
      <c r="DM41" s="172">
        <f t="shared" si="10"/>
        <v>1</v>
      </c>
      <c r="DN41" s="172">
        <f t="shared" si="11"/>
        <v>1</v>
      </c>
      <c r="DO41" s="172">
        <f t="shared" si="27"/>
        <v>1</v>
      </c>
      <c r="DP41" s="172">
        <f t="shared" si="27"/>
        <v>1</v>
      </c>
      <c r="DQ41" s="172">
        <f t="shared" si="27"/>
        <v>1</v>
      </c>
      <c r="DR41" s="172">
        <f t="shared" si="27"/>
        <v>1</v>
      </c>
      <c r="DS41" s="172">
        <f t="shared" si="27"/>
        <v>1</v>
      </c>
      <c r="DT41" s="172">
        <f t="shared" si="27"/>
        <v>1</v>
      </c>
      <c r="DU41" s="172">
        <f t="shared" si="27"/>
        <v>1</v>
      </c>
      <c r="DV41" s="172">
        <f t="shared" si="28"/>
        <v>1</v>
      </c>
      <c r="DW41" s="172">
        <f t="shared" si="28"/>
        <v>1</v>
      </c>
      <c r="DX41" s="172">
        <f t="shared" si="28"/>
        <v>1</v>
      </c>
      <c r="DY41" s="172">
        <f t="shared" si="28"/>
        <v>1</v>
      </c>
      <c r="DZ41" s="172">
        <f t="shared" si="28"/>
        <v>1</v>
      </c>
      <c r="EA41" s="172">
        <f t="shared" si="28"/>
        <v>1</v>
      </c>
      <c r="EB41" s="172">
        <f t="shared" si="28"/>
        <v>1</v>
      </c>
      <c r="EC41" s="172">
        <f t="shared" si="28"/>
        <v>1</v>
      </c>
      <c r="ED41" s="172">
        <f t="shared" si="28"/>
        <v>1</v>
      </c>
      <c r="EE41" s="172">
        <f t="shared" si="28"/>
        <v>1</v>
      </c>
      <c r="EF41" s="172">
        <f t="shared" si="28"/>
        <v>1</v>
      </c>
      <c r="EG41" s="172">
        <f t="shared" si="6"/>
        <v>0</v>
      </c>
    </row>
    <row r="42" spans="20:137" x14ac:dyDescent="0.25">
      <c r="T42" s="5"/>
      <c r="U42" s="13"/>
      <c r="V42" s="5"/>
      <c r="W42" s="5" t="str">
        <f t="shared" si="2"/>
        <v/>
      </c>
      <c r="X42" s="5"/>
      <c r="Y42" s="5"/>
      <c r="Z42" s="5"/>
      <c r="CB42" s="172">
        <f t="shared" si="24"/>
        <v>1</v>
      </c>
      <c r="CC42" s="172">
        <f t="shared" si="24"/>
        <v>1</v>
      </c>
      <c r="CD42" s="172">
        <f t="shared" si="24"/>
        <v>1</v>
      </c>
      <c r="CE42" s="172">
        <f t="shared" si="24"/>
        <v>1</v>
      </c>
      <c r="CF42" s="172">
        <f t="shared" si="24"/>
        <v>1</v>
      </c>
      <c r="CG42" s="172">
        <f t="shared" si="24"/>
        <v>1</v>
      </c>
      <c r="CH42" s="172">
        <f t="shared" si="24"/>
        <v>1</v>
      </c>
      <c r="CI42" s="172">
        <f t="shared" si="24"/>
        <v>1</v>
      </c>
      <c r="CJ42" s="172">
        <f t="shared" si="24"/>
        <v>1</v>
      </c>
      <c r="CK42" s="172">
        <f t="shared" si="24"/>
        <v>1</v>
      </c>
      <c r="CL42" s="172">
        <f t="shared" si="24"/>
        <v>1</v>
      </c>
      <c r="CM42" s="172">
        <f t="shared" si="24"/>
        <v>1</v>
      </c>
      <c r="CN42" s="172">
        <f t="shared" si="24"/>
        <v>1</v>
      </c>
      <c r="CO42" s="172">
        <f t="shared" si="24"/>
        <v>1</v>
      </c>
      <c r="CP42" s="172">
        <f t="shared" si="24"/>
        <v>1</v>
      </c>
      <c r="CQ42" s="172">
        <f t="shared" si="24"/>
        <v>1</v>
      </c>
      <c r="CR42" s="172">
        <f t="shared" si="23"/>
        <v>1</v>
      </c>
      <c r="CS42" s="172">
        <f t="shared" si="23"/>
        <v>1</v>
      </c>
      <c r="CT42" s="172">
        <f t="shared" si="23"/>
        <v>1</v>
      </c>
      <c r="CU42" s="172">
        <f t="shared" si="23"/>
        <v>1</v>
      </c>
      <c r="DA42" s="172">
        <v>8</v>
      </c>
      <c r="DB42" s="32" t="str">
        <f t="shared" si="26"/>
        <v xml:space="preserve"> </v>
      </c>
      <c r="DD42" s="172">
        <f t="shared" si="14"/>
        <v>1</v>
      </c>
      <c r="DE42" s="172">
        <v>40</v>
      </c>
      <c r="DL42" s="172">
        <f t="shared" si="9"/>
        <v>0</v>
      </c>
      <c r="DM42" s="172">
        <f t="shared" si="10"/>
        <v>1</v>
      </c>
      <c r="DN42" s="172">
        <f t="shared" si="11"/>
        <v>1</v>
      </c>
      <c r="DO42" s="172">
        <f t="shared" si="27"/>
        <v>1</v>
      </c>
      <c r="DP42" s="172">
        <f t="shared" si="27"/>
        <v>1</v>
      </c>
      <c r="DQ42" s="172">
        <f t="shared" si="27"/>
        <v>1</v>
      </c>
      <c r="DR42" s="172">
        <f t="shared" si="27"/>
        <v>1</v>
      </c>
      <c r="DS42" s="172">
        <f t="shared" si="27"/>
        <v>1</v>
      </c>
      <c r="DT42" s="172">
        <f t="shared" si="27"/>
        <v>1</v>
      </c>
      <c r="DU42" s="172">
        <f t="shared" si="27"/>
        <v>1</v>
      </c>
      <c r="DV42" s="172">
        <f t="shared" si="28"/>
        <v>1</v>
      </c>
      <c r="DW42" s="172">
        <f t="shared" si="28"/>
        <v>1</v>
      </c>
      <c r="DX42" s="172">
        <f t="shared" si="28"/>
        <v>1</v>
      </c>
      <c r="DY42" s="172">
        <f t="shared" si="28"/>
        <v>1</v>
      </c>
      <c r="DZ42" s="172">
        <f t="shared" si="28"/>
        <v>1</v>
      </c>
      <c r="EA42" s="172">
        <f t="shared" si="28"/>
        <v>1</v>
      </c>
      <c r="EB42" s="172">
        <f t="shared" si="28"/>
        <v>1</v>
      </c>
      <c r="EC42" s="172">
        <f t="shared" si="28"/>
        <v>1</v>
      </c>
      <c r="ED42" s="172">
        <f t="shared" si="28"/>
        <v>1</v>
      </c>
      <c r="EE42" s="172">
        <f t="shared" si="28"/>
        <v>1</v>
      </c>
      <c r="EF42" s="172">
        <f t="shared" si="28"/>
        <v>1</v>
      </c>
      <c r="EG42" s="172">
        <f t="shared" si="6"/>
        <v>0</v>
      </c>
    </row>
    <row r="43" spans="20:137" x14ac:dyDescent="0.25">
      <c r="T43" s="5"/>
      <c r="U43" s="13"/>
      <c r="V43" s="5"/>
      <c r="W43" s="5" t="str">
        <f t="shared" si="2"/>
        <v/>
      </c>
      <c r="X43" s="5"/>
      <c r="Y43" s="5"/>
      <c r="Z43" s="5"/>
      <c r="CB43" s="172">
        <f t="shared" si="24"/>
        <v>1</v>
      </c>
      <c r="CC43" s="172">
        <f t="shared" si="24"/>
        <v>1</v>
      </c>
      <c r="CD43" s="172">
        <f t="shared" si="24"/>
        <v>1</v>
      </c>
      <c r="CE43" s="172">
        <f t="shared" si="24"/>
        <v>1</v>
      </c>
      <c r="CF43" s="172">
        <f t="shared" si="24"/>
        <v>1</v>
      </c>
      <c r="CG43" s="172">
        <f t="shared" si="24"/>
        <v>1</v>
      </c>
      <c r="CH43" s="172">
        <f t="shared" si="24"/>
        <v>1</v>
      </c>
      <c r="CI43" s="172">
        <f t="shared" si="24"/>
        <v>1</v>
      </c>
      <c r="CJ43" s="172">
        <f t="shared" si="24"/>
        <v>1</v>
      </c>
      <c r="CK43" s="172">
        <f t="shared" si="24"/>
        <v>1</v>
      </c>
      <c r="CL43" s="172">
        <f t="shared" si="24"/>
        <v>1</v>
      </c>
      <c r="CM43" s="172">
        <f t="shared" si="24"/>
        <v>1</v>
      </c>
      <c r="CN43" s="172">
        <f t="shared" si="24"/>
        <v>1</v>
      </c>
      <c r="CO43" s="172">
        <f t="shared" si="24"/>
        <v>1</v>
      </c>
      <c r="CP43" s="172">
        <f t="shared" si="24"/>
        <v>1</v>
      </c>
      <c r="CQ43" s="172">
        <f t="shared" si="24"/>
        <v>1</v>
      </c>
      <c r="CR43" s="172">
        <f t="shared" si="23"/>
        <v>1</v>
      </c>
      <c r="CS43" s="172">
        <f t="shared" si="23"/>
        <v>1</v>
      </c>
      <c r="CT43" s="172">
        <f t="shared" si="23"/>
        <v>1</v>
      </c>
      <c r="CU43" s="172">
        <f t="shared" si="23"/>
        <v>1</v>
      </c>
      <c r="DA43" s="172">
        <v>9</v>
      </c>
      <c r="DB43" s="32" t="str">
        <f t="shared" si="26"/>
        <v xml:space="preserve"> </v>
      </c>
      <c r="DD43" s="172">
        <f t="shared" si="14"/>
        <v>1</v>
      </c>
      <c r="DE43" s="172">
        <v>41</v>
      </c>
      <c r="DL43" s="172">
        <f t="shared" si="9"/>
        <v>0</v>
      </c>
      <c r="DM43" s="172">
        <f t="shared" si="10"/>
        <v>1</v>
      </c>
      <c r="DN43" s="172">
        <f t="shared" si="11"/>
        <v>1</v>
      </c>
      <c r="DO43" s="172">
        <f t="shared" si="27"/>
        <v>1</v>
      </c>
      <c r="DP43" s="172">
        <f t="shared" si="27"/>
        <v>1</v>
      </c>
      <c r="DQ43" s="172">
        <f t="shared" si="27"/>
        <v>1</v>
      </c>
      <c r="DR43" s="172">
        <f t="shared" si="27"/>
        <v>1</v>
      </c>
      <c r="DS43" s="172">
        <f t="shared" si="27"/>
        <v>1</v>
      </c>
      <c r="DT43" s="172">
        <f t="shared" si="27"/>
        <v>1</v>
      </c>
      <c r="DU43" s="172">
        <f t="shared" si="27"/>
        <v>1</v>
      </c>
      <c r="DV43" s="172">
        <f t="shared" si="28"/>
        <v>1</v>
      </c>
      <c r="DW43" s="172">
        <f t="shared" si="28"/>
        <v>1</v>
      </c>
      <c r="DX43" s="172">
        <f t="shared" si="28"/>
        <v>1</v>
      </c>
      <c r="DY43" s="172">
        <f t="shared" si="28"/>
        <v>1</v>
      </c>
      <c r="DZ43" s="172">
        <f t="shared" si="28"/>
        <v>1</v>
      </c>
      <c r="EA43" s="172">
        <f t="shared" si="28"/>
        <v>1</v>
      </c>
      <c r="EB43" s="172">
        <f t="shared" si="28"/>
        <v>1</v>
      </c>
      <c r="EC43" s="172">
        <f t="shared" si="28"/>
        <v>1</v>
      </c>
      <c r="ED43" s="172">
        <f t="shared" si="28"/>
        <v>1</v>
      </c>
      <c r="EE43" s="172">
        <f t="shared" si="28"/>
        <v>1</v>
      </c>
      <c r="EF43" s="172">
        <f t="shared" si="28"/>
        <v>1</v>
      </c>
      <c r="EG43" s="172">
        <f t="shared" si="6"/>
        <v>0</v>
      </c>
    </row>
    <row r="44" spans="20:137" x14ac:dyDescent="0.25">
      <c r="T44" s="5"/>
      <c r="U44" s="13"/>
      <c r="V44" s="5"/>
      <c r="W44" s="5" t="str">
        <f t="shared" si="2"/>
        <v/>
      </c>
      <c r="X44" s="5"/>
      <c r="Y44" s="5"/>
      <c r="Z44" s="5"/>
      <c r="CB44" s="172">
        <f t="shared" si="24"/>
        <v>1</v>
      </c>
      <c r="CC44" s="172">
        <f t="shared" si="24"/>
        <v>1</v>
      </c>
      <c r="CD44" s="172">
        <f t="shared" si="24"/>
        <v>1</v>
      </c>
      <c r="CE44" s="172">
        <f t="shared" si="24"/>
        <v>1</v>
      </c>
      <c r="CF44" s="172">
        <f t="shared" si="24"/>
        <v>1</v>
      </c>
      <c r="CG44" s="172">
        <f t="shared" si="24"/>
        <v>1</v>
      </c>
      <c r="CH44" s="172">
        <f t="shared" si="24"/>
        <v>1</v>
      </c>
      <c r="CI44" s="172">
        <f t="shared" si="24"/>
        <v>1</v>
      </c>
      <c r="CJ44" s="172">
        <f t="shared" si="24"/>
        <v>1</v>
      </c>
      <c r="CK44" s="172">
        <f t="shared" si="24"/>
        <v>1</v>
      </c>
      <c r="CL44" s="172">
        <f t="shared" si="24"/>
        <v>1</v>
      </c>
      <c r="CM44" s="172">
        <f t="shared" si="24"/>
        <v>1</v>
      </c>
      <c r="CN44" s="172">
        <f t="shared" si="24"/>
        <v>1</v>
      </c>
      <c r="CO44" s="172">
        <f t="shared" si="24"/>
        <v>1</v>
      </c>
      <c r="CP44" s="172">
        <f t="shared" si="24"/>
        <v>1</v>
      </c>
      <c r="CQ44" s="172">
        <f t="shared" si="24"/>
        <v>1</v>
      </c>
      <c r="CR44" s="172">
        <f t="shared" si="23"/>
        <v>1</v>
      </c>
      <c r="CS44" s="172">
        <f t="shared" si="23"/>
        <v>1</v>
      </c>
      <c r="CT44" s="172">
        <f t="shared" si="23"/>
        <v>1</v>
      </c>
      <c r="CU44" s="172">
        <f t="shared" si="23"/>
        <v>1</v>
      </c>
      <c r="DA44" s="172">
        <v>10</v>
      </c>
      <c r="DB44" s="32" t="str">
        <f t="shared" si="26"/>
        <v xml:space="preserve"> </v>
      </c>
      <c r="DD44" s="172">
        <f t="shared" si="14"/>
        <v>1</v>
      </c>
      <c r="DE44" s="172">
        <v>42</v>
      </c>
      <c r="DL44" s="172">
        <f t="shared" si="9"/>
        <v>0</v>
      </c>
      <c r="DM44" s="172">
        <f t="shared" si="10"/>
        <v>1</v>
      </c>
      <c r="DN44" s="172">
        <f t="shared" si="11"/>
        <v>1</v>
      </c>
      <c r="DO44" s="172">
        <f t="shared" si="27"/>
        <v>1</v>
      </c>
      <c r="DP44" s="172">
        <f t="shared" si="27"/>
        <v>1</v>
      </c>
      <c r="DQ44" s="172">
        <f t="shared" si="27"/>
        <v>1</v>
      </c>
      <c r="DR44" s="172">
        <f t="shared" si="27"/>
        <v>1</v>
      </c>
      <c r="DS44" s="172">
        <f t="shared" si="27"/>
        <v>1</v>
      </c>
      <c r="DT44" s="172">
        <f t="shared" si="27"/>
        <v>1</v>
      </c>
      <c r="DU44" s="172">
        <f t="shared" si="27"/>
        <v>1</v>
      </c>
      <c r="DV44" s="172">
        <f t="shared" si="28"/>
        <v>1</v>
      </c>
      <c r="DW44" s="172">
        <f t="shared" si="28"/>
        <v>1</v>
      </c>
      <c r="DX44" s="172">
        <f t="shared" si="28"/>
        <v>1</v>
      </c>
      <c r="DY44" s="172">
        <f t="shared" si="28"/>
        <v>1</v>
      </c>
      <c r="DZ44" s="172">
        <f t="shared" si="28"/>
        <v>1</v>
      </c>
      <c r="EA44" s="172">
        <f t="shared" si="28"/>
        <v>1</v>
      </c>
      <c r="EB44" s="172">
        <f t="shared" si="28"/>
        <v>1</v>
      </c>
      <c r="EC44" s="172">
        <f t="shared" si="28"/>
        <v>1</v>
      </c>
      <c r="ED44" s="172">
        <f t="shared" si="28"/>
        <v>1</v>
      </c>
      <c r="EE44" s="172">
        <f t="shared" si="28"/>
        <v>1</v>
      </c>
      <c r="EF44" s="172">
        <f t="shared" si="28"/>
        <v>1</v>
      </c>
      <c r="EG44" s="172">
        <f t="shared" si="6"/>
        <v>0</v>
      </c>
    </row>
    <row r="45" spans="20:137" x14ac:dyDescent="0.25">
      <c r="T45" s="5"/>
      <c r="U45" s="13"/>
      <c r="V45" s="5"/>
      <c r="W45" s="5" t="str">
        <f t="shared" si="2"/>
        <v/>
      </c>
      <c r="X45" s="5"/>
      <c r="Y45" s="5"/>
      <c r="Z45" s="5"/>
      <c r="CB45" s="172">
        <f t="shared" si="24"/>
        <v>1</v>
      </c>
      <c r="CC45" s="172">
        <f t="shared" si="24"/>
        <v>1</v>
      </c>
      <c r="CD45" s="172">
        <f t="shared" si="24"/>
        <v>1</v>
      </c>
      <c r="CE45" s="172">
        <f t="shared" si="24"/>
        <v>1</v>
      </c>
      <c r="CF45" s="172">
        <f t="shared" si="24"/>
        <v>1</v>
      </c>
      <c r="CG45" s="172">
        <f t="shared" si="24"/>
        <v>1</v>
      </c>
      <c r="CH45" s="172">
        <f t="shared" si="24"/>
        <v>1</v>
      </c>
      <c r="CI45" s="172">
        <f t="shared" si="24"/>
        <v>1</v>
      </c>
      <c r="CJ45" s="172">
        <f t="shared" si="24"/>
        <v>1</v>
      </c>
      <c r="CK45" s="172">
        <f t="shared" si="24"/>
        <v>1</v>
      </c>
      <c r="CL45" s="172">
        <f t="shared" si="24"/>
        <v>1</v>
      </c>
      <c r="CM45" s="172">
        <f t="shared" si="24"/>
        <v>1</v>
      </c>
      <c r="CN45" s="172">
        <f t="shared" si="24"/>
        <v>1</v>
      </c>
      <c r="CO45" s="172">
        <f t="shared" si="24"/>
        <v>1</v>
      </c>
      <c r="CP45" s="172">
        <f t="shared" si="24"/>
        <v>1</v>
      </c>
      <c r="CQ45" s="172">
        <f t="shared" si="24"/>
        <v>1</v>
      </c>
      <c r="CR45" s="172">
        <f t="shared" si="23"/>
        <v>1</v>
      </c>
      <c r="CS45" s="172">
        <f t="shared" si="23"/>
        <v>1</v>
      </c>
      <c r="CT45" s="172">
        <f t="shared" si="23"/>
        <v>1</v>
      </c>
      <c r="CU45" s="172">
        <f t="shared" si="23"/>
        <v>1</v>
      </c>
      <c r="DA45" s="172">
        <v>11</v>
      </c>
      <c r="DB45" s="32" t="str">
        <f t="shared" si="26"/>
        <v xml:space="preserve"> </v>
      </c>
      <c r="DD45" s="172">
        <f t="shared" si="14"/>
        <v>1</v>
      </c>
      <c r="DE45" s="172">
        <v>43</v>
      </c>
      <c r="DL45" s="172">
        <f t="shared" si="9"/>
        <v>0</v>
      </c>
      <c r="DM45" s="172">
        <f t="shared" si="10"/>
        <v>1</v>
      </c>
      <c r="DN45" s="172">
        <f t="shared" si="11"/>
        <v>1</v>
      </c>
      <c r="DO45" s="172">
        <f t="shared" si="27"/>
        <v>1</v>
      </c>
      <c r="DP45" s="172">
        <f t="shared" si="27"/>
        <v>1</v>
      </c>
      <c r="DQ45" s="172">
        <f t="shared" si="27"/>
        <v>1</v>
      </c>
      <c r="DR45" s="172">
        <f t="shared" si="27"/>
        <v>1</v>
      </c>
      <c r="DS45" s="172">
        <f t="shared" si="27"/>
        <v>1</v>
      </c>
      <c r="DT45" s="172">
        <f t="shared" si="27"/>
        <v>1</v>
      </c>
      <c r="DU45" s="172">
        <f t="shared" si="27"/>
        <v>1</v>
      </c>
      <c r="DV45" s="172">
        <f t="shared" si="28"/>
        <v>1</v>
      </c>
      <c r="DW45" s="172">
        <f t="shared" si="28"/>
        <v>1</v>
      </c>
      <c r="DX45" s="172">
        <f t="shared" si="28"/>
        <v>1</v>
      </c>
      <c r="DY45" s="172">
        <f t="shared" si="28"/>
        <v>1</v>
      </c>
      <c r="DZ45" s="172">
        <f t="shared" si="28"/>
        <v>1</v>
      </c>
      <c r="EA45" s="172">
        <f t="shared" si="28"/>
        <v>1</v>
      </c>
      <c r="EB45" s="172">
        <f t="shared" si="28"/>
        <v>1</v>
      </c>
      <c r="EC45" s="172">
        <f t="shared" si="28"/>
        <v>1</v>
      </c>
      <c r="ED45" s="172">
        <f t="shared" si="28"/>
        <v>1</v>
      </c>
      <c r="EE45" s="172">
        <f t="shared" si="28"/>
        <v>1</v>
      </c>
      <c r="EF45" s="172">
        <f t="shared" si="28"/>
        <v>1</v>
      </c>
      <c r="EG45" s="172">
        <f t="shared" si="6"/>
        <v>0</v>
      </c>
    </row>
    <row r="46" spans="20:137" x14ac:dyDescent="0.25">
      <c r="T46" s="5"/>
      <c r="U46" s="13"/>
      <c r="V46" s="5"/>
      <c r="W46" s="5" t="str">
        <f t="shared" si="2"/>
        <v/>
      </c>
      <c r="X46" s="5"/>
      <c r="Y46" s="5"/>
      <c r="Z46" s="5"/>
      <c r="CB46" s="172">
        <f t="shared" si="24"/>
        <v>1</v>
      </c>
      <c r="CC46" s="172">
        <f t="shared" si="24"/>
        <v>1</v>
      </c>
      <c r="CD46" s="172">
        <f t="shared" si="24"/>
        <v>1</v>
      </c>
      <c r="CE46" s="172">
        <f t="shared" si="24"/>
        <v>1</v>
      </c>
      <c r="CF46" s="172">
        <f t="shared" si="24"/>
        <v>1</v>
      </c>
      <c r="CG46" s="172">
        <f t="shared" si="24"/>
        <v>1</v>
      </c>
      <c r="CH46" s="172">
        <f t="shared" si="24"/>
        <v>1</v>
      </c>
      <c r="CI46" s="172">
        <f t="shared" si="24"/>
        <v>1</v>
      </c>
      <c r="CJ46" s="172">
        <f t="shared" si="24"/>
        <v>1</v>
      </c>
      <c r="CK46" s="172">
        <f t="shared" si="24"/>
        <v>1</v>
      </c>
      <c r="CL46" s="172">
        <f t="shared" si="24"/>
        <v>1</v>
      </c>
      <c r="CM46" s="172">
        <f t="shared" si="24"/>
        <v>1</v>
      </c>
      <c r="CN46" s="172">
        <f t="shared" si="24"/>
        <v>1</v>
      </c>
      <c r="CO46" s="172">
        <f t="shared" si="24"/>
        <v>1</v>
      </c>
      <c r="CP46" s="172">
        <f t="shared" si="24"/>
        <v>1</v>
      </c>
      <c r="CQ46" s="172">
        <f t="shared" si="24"/>
        <v>1</v>
      </c>
      <c r="CR46" s="172">
        <f t="shared" si="23"/>
        <v>1</v>
      </c>
      <c r="CS46" s="172">
        <f t="shared" si="23"/>
        <v>1</v>
      </c>
      <c r="CT46" s="172">
        <f t="shared" si="23"/>
        <v>1</v>
      </c>
      <c r="CU46" s="172">
        <f t="shared" si="23"/>
        <v>1</v>
      </c>
      <c r="DA46" s="172">
        <v>12</v>
      </c>
      <c r="DB46" s="32" t="str">
        <f t="shared" si="26"/>
        <v xml:space="preserve"> </v>
      </c>
      <c r="DD46" s="172">
        <f t="shared" si="14"/>
        <v>1</v>
      </c>
      <c r="DE46" s="172">
        <v>44</v>
      </c>
      <c r="DL46" s="172">
        <f t="shared" si="9"/>
        <v>0</v>
      </c>
      <c r="DM46" s="172">
        <f t="shared" si="10"/>
        <v>1</v>
      </c>
      <c r="DN46" s="172">
        <f t="shared" si="11"/>
        <v>1</v>
      </c>
      <c r="DO46" s="172">
        <f t="shared" si="27"/>
        <v>1</v>
      </c>
      <c r="DP46" s="172">
        <f t="shared" si="27"/>
        <v>1</v>
      </c>
      <c r="DQ46" s="172">
        <f t="shared" si="27"/>
        <v>1</v>
      </c>
      <c r="DR46" s="172">
        <f t="shared" si="27"/>
        <v>1</v>
      </c>
      <c r="DS46" s="172">
        <f t="shared" si="27"/>
        <v>1</v>
      </c>
      <c r="DT46" s="172">
        <f t="shared" si="27"/>
        <v>1</v>
      </c>
      <c r="DU46" s="172">
        <f t="shared" si="27"/>
        <v>1</v>
      </c>
      <c r="DV46" s="172">
        <f t="shared" si="28"/>
        <v>1</v>
      </c>
      <c r="DW46" s="172">
        <f t="shared" si="28"/>
        <v>1</v>
      </c>
      <c r="DX46" s="172">
        <f t="shared" si="28"/>
        <v>1</v>
      </c>
      <c r="DY46" s="172">
        <f t="shared" si="28"/>
        <v>1</v>
      </c>
      <c r="DZ46" s="172">
        <f t="shared" si="28"/>
        <v>1</v>
      </c>
      <c r="EA46" s="172">
        <f t="shared" si="28"/>
        <v>1</v>
      </c>
      <c r="EB46" s="172">
        <f t="shared" si="28"/>
        <v>1</v>
      </c>
      <c r="EC46" s="172">
        <f t="shared" si="28"/>
        <v>1</v>
      </c>
      <c r="ED46" s="172">
        <f t="shared" si="28"/>
        <v>1</v>
      </c>
      <c r="EE46" s="172">
        <f t="shared" si="28"/>
        <v>1</v>
      </c>
      <c r="EF46" s="172">
        <f t="shared" si="28"/>
        <v>1</v>
      </c>
      <c r="EG46" s="172">
        <f t="shared" si="6"/>
        <v>0</v>
      </c>
    </row>
    <row r="47" spans="20:137" x14ac:dyDescent="0.25">
      <c r="T47" s="5"/>
      <c r="U47" s="13"/>
      <c r="V47" s="5"/>
      <c r="W47" s="5" t="str">
        <f t="shared" si="2"/>
        <v/>
      </c>
      <c r="X47" s="5"/>
      <c r="Y47" s="5"/>
      <c r="Z47" s="5"/>
      <c r="CB47" s="172">
        <f t="shared" si="24"/>
        <v>1</v>
      </c>
      <c r="CC47" s="172">
        <f t="shared" si="24"/>
        <v>1</v>
      </c>
      <c r="CD47" s="172">
        <f t="shared" si="24"/>
        <v>1</v>
      </c>
      <c r="CE47" s="172">
        <f t="shared" si="24"/>
        <v>1</v>
      </c>
      <c r="CF47" s="172">
        <f t="shared" si="24"/>
        <v>1</v>
      </c>
      <c r="CG47" s="172">
        <f t="shared" si="24"/>
        <v>1</v>
      </c>
      <c r="CH47" s="172">
        <f t="shared" si="24"/>
        <v>1</v>
      </c>
      <c r="CI47" s="172">
        <f t="shared" si="24"/>
        <v>1</v>
      </c>
      <c r="CJ47" s="172">
        <f t="shared" si="24"/>
        <v>1</v>
      </c>
      <c r="CK47" s="172">
        <f t="shared" si="24"/>
        <v>1</v>
      </c>
      <c r="CL47" s="172">
        <f t="shared" si="24"/>
        <v>1</v>
      </c>
      <c r="CM47" s="172">
        <f t="shared" si="24"/>
        <v>1</v>
      </c>
      <c r="CN47" s="172">
        <f t="shared" si="24"/>
        <v>1</v>
      </c>
      <c r="CO47" s="172">
        <f t="shared" si="24"/>
        <v>1</v>
      </c>
      <c r="CP47" s="172">
        <f t="shared" si="24"/>
        <v>1</v>
      </c>
      <c r="CQ47" s="172">
        <f t="shared" si="24"/>
        <v>1</v>
      </c>
      <c r="CR47" s="172">
        <f t="shared" si="23"/>
        <v>1</v>
      </c>
      <c r="CS47" s="172">
        <f t="shared" si="23"/>
        <v>1</v>
      </c>
      <c r="CT47" s="172">
        <f t="shared" si="23"/>
        <v>1</v>
      </c>
      <c r="CU47" s="172">
        <f t="shared" si="23"/>
        <v>1</v>
      </c>
      <c r="DB47" s="196" t="str">
        <f>IF(DB34="","","----")</f>
        <v/>
      </c>
      <c r="DD47" s="172">
        <f t="shared" si="14"/>
        <v>1</v>
      </c>
      <c r="DE47" s="172">
        <v>45</v>
      </c>
      <c r="DL47" s="172">
        <f t="shared" si="9"/>
        <v>0</v>
      </c>
      <c r="DM47" s="172">
        <f t="shared" si="10"/>
        <v>1</v>
      </c>
      <c r="DN47" s="172">
        <f t="shared" si="11"/>
        <v>1</v>
      </c>
      <c r="DO47" s="172">
        <f t="shared" si="27"/>
        <v>1</v>
      </c>
      <c r="DP47" s="172">
        <f t="shared" si="27"/>
        <v>1</v>
      </c>
      <c r="DQ47" s="172">
        <f t="shared" si="27"/>
        <v>1</v>
      </c>
      <c r="DR47" s="172">
        <f t="shared" si="27"/>
        <v>1</v>
      </c>
      <c r="DS47" s="172">
        <f t="shared" si="27"/>
        <v>1</v>
      </c>
      <c r="DT47" s="172">
        <f t="shared" si="27"/>
        <v>1</v>
      </c>
      <c r="DU47" s="172">
        <f t="shared" si="27"/>
        <v>1</v>
      </c>
      <c r="DV47" s="172">
        <f t="shared" si="28"/>
        <v>1</v>
      </c>
      <c r="DW47" s="172">
        <f t="shared" si="28"/>
        <v>1</v>
      </c>
      <c r="DX47" s="172">
        <f t="shared" si="28"/>
        <v>1</v>
      </c>
      <c r="DY47" s="172">
        <f t="shared" si="28"/>
        <v>1</v>
      </c>
      <c r="DZ47" s="172">
        <f t="shared" si="28"/>
        <v>1</v>
      </c>
      <c r="EA47" s="172">
        <f t="shared" si="28"/>
        <v>1</v>
      </c>
      <c r="EB47" s="172">
        <f t="shared" si="28"/>
        <v>1</v>
      </c>
      <c r="EC47" s="172">
        <f t="shared" si="28"/>
        <v>1</v>
      </c>
      <c r="ED47" s="172">
        <f t="shared" si="28"/>
        <v>1</v>
      </c>
      <c r="EE47" s="172">
        <f t="shared" si="28"/>
        <v>1</v>
      </c>
      <c r="EF47" s="172">
        <f t="shared" si="28"/>
        <v>1</v>
      </c>
      <c r="EG47" s="172">
        <f t="shared" si="6"/>
        <v>0</v>
      </c>
    </row>
    <row r="48" spans="20:137" x14ac:dyDescent="0.25">
      <c r="T48" s="5"/>
      <c r="U48" s="13"/>
      <c r="V48" s="5"/>
      <c r="W48" s="5" t="str">
        <f t="shared" si="2"/>
        <v/>
      </c>
      <c r="X48" s="5"/>
      <c r="Y48" s="5"/>
      <c r="Z48" s="5"/>
      <c r="CB48" s="172">
        <f t="shared" si="24"/>
        <v>1</v>
      </c>
      <c r="CC48" s="172">
        <f t="shared" si="24"/>
        <v>1</v>
      </c>
      <c r="CD48" s="172">
        <f t="shared" si="24"/>
        <v>1</v>
      </c>
      <c r="CE48" s="172">
        <f t="shared" si="24"/>
        <v>1</v>
      </c>
      <c r="CF48" s="172">
        <f t="shared" si="24"/>
        <v>1</v>
      </c>
      <c r="CG48" s="172">
        <f t="shared" si="24"/>
        <v>1</v>
      </c>
      <c r="CH48" s="172">
        <f t="shared" si="24"/>
        <v>1</v>
      </c>
      <c r="CI48" s="172">
        <f t="shared" si="24"/>
        <v>1</v>
      </c>
      <c r="CJ48" s="172">
        <f t="shared" si="24"/>
        <v>1</v>
      </c>
      <c r="CK48" s="172">
        <f t="shared" si="24"/>
        <v>1</v>
      </c>
      <c r="CL48" s="172">
        <f t="shared" si="24"/>
        <v>1</v>
      </c>
      <c r="CM48" s="172">
        <f t="shared" si="24"/>
        <v>1</v>
      </c>
      <c r="CN48" s="172">
        <f t="shared" si="24"/>
        <v>1</v>
      </c>
      <c r="CO48" s="172">
        <f t="shared" si="24"/>
        <v>1</v>
      </c>
      <c r="CP48" s="172">
        <f t="shared" si="24"/>
        <v>1</v>
      </c>
      <c r="CQ48" s="172">
        <f t="shared" ref="CQ48:CU63" si="29">IF(BF47="",CQ47,CQ47+1)</f>
        <v>1</v>
      </c>
      <c r="CR48" s="172">
        <f t="shared" si="29"/>
        <v>1</v>
      </c>
      <c r="CS48" s="172">
        <f t="shared" si="29"/>
        <v>1</v>
      </c>
      <c r="CT48" s="172">
        <f t="shared" si="29"/>
        <v>1</v>
      </c>
      <c r="CU48" s="172">
        <f t="shared" si="29"/>
        <v>1</v>
      </c>
      <c r="DA48" s="172"/>
      <c r="DB48" s="32" t="str">
        <f>IF(DB49="","",CONCATENATE("Warband ",CZ49," ",DG48))</f>
        <v/>
      </c>
      <c r="DD48" s="172">
        <f t="shared" si="14"/>
        <v>1</v>
      </c>
      <c r="DE48" s="172">
        <v>46</v>
      </c>
      <c r="DG48" s="49" t="str">
        <f>CONCATENATE("   ",DH48,"/",DI48,IF(DH48&gt;DI48," !",""))</f>
        <v xml:space="preserve">   0/12</v>
      </c>
      <c r="DH48" s="172">
        <f t="shared" ref="DH48" si="30">INDEX($CB$1:$CU$1,CZ49)+DJ48</f>
        <v>0</v>
      </c>
      <c r="DI48" s="172">
        <f>12</f>
        <v>12</v>
      </c>
      <c r="DL48" s="172">
        <f t="shared" si="9"/>
        <v>0</v>
      </c>
      <c r="DM48" s="172">
        <f t="shared" si="10"/>
        <v>1</v>
      </c>
      <c r="DN48" s="172">
        <f t="shared" si="11"/>
        <v>1</v>
      </c>
      <c r="DO48" s="172">
        <f t="shared" si="27"/>
        <v>1</v>
      </c>
      <c r="DP48" s="172">
        <f t="shared" si="27"/>
        <v>1</v>
      </c>
      <c r="DQ48" s="172">
        <f t="shared" si="27"/>
        <v>1</v>
      </c>
      <c r="DR48" s="172">
        <f t="shared" si="27"/>
        <v>1</v>
      </c>
      <c r="DS48" s="172">
        <f t="shared" si="27"/>
        <v>1</v>
      </c>
      <c r="DT48" s="172">
        <f t="shared" si="27"/>
        <v>1</v>
      </c>
      <c r="DU48" s="172">
        <f t="shared" si="27"/>
        <v>1</v>
      </c>
      <c r="DV48" s="172">
        <f t="shared" si="28"/>
        <v>1</v>
      </c>
      <c r="DW48" s="172">
        <f t="shared" si="28"/>
        <v>1</v>
      </c>
      <c r="DX48" s="172">
        <f t="shared" si="28"/>
        <v>1</v>
      </c>
      <c r="DY48" s="172">
        <f t="shared" si="28"/>
        <v>1</v>
      </c>
      <c r="DZ48" s="172">
        <f t="shared" si="28"/>
        <v>1</v>
      </c>
      <c r="EA48" s="172">
        <f t="shared" si="28"/>
        <v>1</v>
      </c>
      <c r="EB48" s="172">
        <f t="shared" si="28"/>
        <v>1</v>
      </c>
      <c r="EC48" s="172">
        <f t="shared" si="28"/>
        <v>1</v>
      </c>
      <c r="ED48" s="172">
        <f t="shared" si="28"/>
        <v>1</v>
      </c>
      <c r="EE48" s="172">
        <f t="shared" si="28"/>
        <v>1</v>
      </c>
      <c r="EF48" s="172">
        <f t="shared" si="28"/>
        <v>1</v>
      </c>
      <c r="EG48" s="172">
        <f t="shared" si="6"/>
        <v>0</v>
      </c>
    </row>
    <row r="49" spans="20:137" x14ac:dyDescent="0.25">
      <c r="T49" s="5"/>
      <c r="U49" s="13"/>
      <c r="V49" s="5"/>
      <c r="W49" s="5" t="str">
        <f t="shared" si="2"/>
        <v/>
      </c>
      <c r="X49" s="5"/>
      <c r="Y49" s="5"/>
      <c r="Z49" s="5"/>
      <c r="CB49" s="172">
        <f t="shared" ref="CB49:CQ64" si="31">IF(AQ48="",CB48,CB48+1)</f>
        <v>1</v>
      </c>
      <c r="CC49" s="172">
        <f t="shared" si="31"/>
        <v>1</v>
      </c>
      <c r="CD49" s="172">
        <f t="shared" si="31"/>
        <v>1</v>
      </c>
      <c r="CE49" s="172">
        <f t="shared" si="31"/>
        <v>1</v>
      </c>
      <c r="CF49" s="172">
        <f t="shared" si="31"/>
        <v>1</v>
      </c>
      <c r="CG49" s="172">
        <f t="shared" si="31"/>
        <v>1</v>
      </c>
      <c r="CH49" s="172">
        <f t="shared" si="31"/>
        <v>1</v>
      </c>
      <c r="CI49" s="172">
        <f t="shared" si="31"/>
        <v>1</v>
      </c>
      <c r="CJ49" s="172">
        <f t="shared" si="31"/>
        <v>1</v>
      </c>
      <c r="CK49" s="172">
        <f t="shared" si="31"/>
        <v>1</v>
      </c>
      <c r="CL49" s="172">
        <f t="shared" si="31"/>
        <v>1</v>
      </c>
      <c r="CM49" s="172">
        <f t="shared" si="31"/>
        <v>1</v>
      </c>
      <c r="CN49" s="172">
        <f t="shared" si="31"/>
        <v>1</v>
      </c>
      <c r="CO49" s="172">
        <f t="shared" si="31"/>
        <v>1</v>
      </c>
      <c r="CP49" s="172">
        <f t="shared" si="31"/>
        <v>1</v>
      </c>
      <c r="CQ49" s="172">
        <f t="shared" si="29"/>
        <v>1</v>
      </c>
      <c r="CR49" s="172">
        <f t="shared" si="29"/>
        <v>1</v>
      </c>
      <c r="CS49" s="172">
        <f t="shared" si="29"/>
        <v>1</v>
      </c>
      <c r="CT49" s="172">
        <f t="shared" si="29"/>
        <v>1</v>
      </c>
      <c r="CU49" s="172">
        <f t="shared" si="29"/>
        <v>1</v>
      </c>
      <c r="CZ49" s="172">
        <v>4</v>
      </c>
      <c r="DA49" s="172" t="s">
        <v>278</v>
      </c>
      <c r="DB49" s="32" t="str">
        <f>T(LOOKUP(CZ49,$DM$1:$EF$1,$DM$2:$EF$2))</f>
        <v/>
      </c>
      <c r="DD49" s="172">
        <f t="shared" si="14"/>
        <v>1</v>
      </c>
      <c r="DE49" s="172">
        <v>47</v>
      </c>
      <c r="DL49" s="172">
        <f t="shared" si="9"/>
        <v>0</v>
      </c>
      <c r="DM49" s="172">
        <f t="shared" si="10"/>
        <v>1</v>
      </c>
      <c r="DN49" s="172">
        <f t="shared" si="11"/>
        <v>1</v>
      </c>
      <c r="DO49" s="172">
        <f t="shared" si="27"/>
        <v>1</v>
      </c>
      <c r="DP49" s="172">
        <f t="shared" si="27"/>
        <v>1</v>
      </c>
      <c r="DQ49" s="172">
        <f t="shared" si="27"/>
        <v>1</v>
      </c>
      <c r="DR49" s="172">
        <f t="shared" si="27"/>
        <v>1</v>
      </c>
      <c r="DS49" s="172">
        <f t="shared" si="27"/>
        <v>1</v>
      </c>
      <c r="DT49" s="172">
        <f t="shared" si="27"/>
        <v>1</v>
      </c>
      <c r="DU49" s="172">
        <f t="shared" si="27"/>
        <v>1</v>
      </c>
      <c r="DV49" s="172">
        <f t="shared" si="28"/>
        <v>1</v>
      </c>
      <c r="DW49" s="172">
        <f t="shared" si="28"/>
        <v>1</v>
      </c>
      <c r="DX49" s="172">
        <f t="shared" si="28"/>
        <v>1</v>
      </c>
      <c r="DY49" s="172">
        <f t="shared" si="28"/>
        <v>1</v>
      </c>
      <c r="DZ49" s="172">
        <f t="shared" si="28"/>
        <v>1</v>
      </c>
      <c r="EA49" s="172">
        <f t="shared" si="28"/>
        <v>1</v>
      </c>
      <c r="EB49" s="172">
        <f t="shared" si="28"/>
        <v>1</v>
      </c>
      <c r="EC49" s="172">
        <f t="shared" si="28"/>
        <v>1</v>
      </c>
      <c r="ED49" s="172">
        <f t="shared" si="28"/>
        <v>1</v>
      </c>
      <c r="EE49" s="172">
        <f t="shared" si="28"/>
        <v>1</v>
      </c>
      <c r="EF49" s="172">
        <f t="shared" si="28"/>
        <v>1</v>
      </c>
      <c r="EG49" s="172">
        <f t="shared" si="6"/>
        <v>0</v>
      </c>
    </row>
    <row r="50" spans="20:137" x14ac:dyDescent="0.25">
      <c r="T50" s="5"/>
      <c r="U50" s="13"/>
      <c r="V50" s="5"/>
      <c r="W50" s="5" t="str">
        <f t="shared" si="2"/>
        <v/>
      </c>
      <c r="X50" s="5"/>
      <c r="Y50" s="5"/>
      <c r="Z50" s="5"/>
      <c r="CB50" s="172">
        <f t="shared" si="31"/>
        <v>1</v>
      </c>
      <c r="CC50" s="172">
        <f t="shared" si="31"/>
        <v>1</v>
      </c>
      <c r="CD50" s="172">
        <f t="shared" si="31"/>
        <v>1</v>
      </c>
      <c r="CE50" s="172">
        <f t="shared" si="31"/>
        <v>1</v>
      </c>
      <c r="CF50" s="172">
        <f t="shared" si="31"/>
        <v>1</v>
      </c>
      <c r="CG50" s="172">
        <f t="shared" si="31"/>
        <v>1</v>
      </c>
      <c r="CH50" s="172">
        <f t="shared" si="31"/>
        <v>1</v>
      </c>
      <c r="CI50" s="172">
        <f t="shared" si="31"/>
        <v>1</v>
      </c>
      <c r="CJ50" s="172">
        <f t="shared" si="31"/>
        <v>1</v>
      </c>
      <c r="CK50" s="172">
        <f t="shared" si="31"/>
        <v>1</v>
      </c>
      <c r="CL50" s="172">
        <f t="shared" si="31"/>
        <v>1</v>
      </c>
      <c r="CM50" s="172">
        <f t="shared" si="31"/>
        <v>1</v>
      </c>
      <c r="CN50" s="172">
        <f t="shared" si="31"/>
        <v>1</v>
      </c>
      <c r="CO50" s="172">
        <f t="shared" si="31"/>
        <v>1</v>
      </c>
      <c r="CP50" s="172">
        <f t="shared" si="31"/>
        <v>1</v>
      </c>
      <c r="CQ50" s="172">
        <f t="shared" si="29"/>
        <v>1</v>
      </c>
      <c r="CR50" s="172">
        <f t="shared" si="29"/>
        <v>1</v>
      </c>
      <c r="CS50" s="172">
        <f t="shared" si="29"/>
        <v>1</v>
      </c>
      <c r="CT50" s="172">
        <f t="shared" si="29"/>
        <v>1</v>
      </c>
      <c r="CU50" s="172">
        <f t="shared" si="29"/>
        <v>1</v>
      </c>
      <c r="DA50" s="172">
        <v>1</v>
      </c>
      <c r="DB50" s="32" t="str">
        <f t="shared" ref="DB50:DB61" si="32">T(CONCATENATE(LOOKUP(DA50,CE$3:CE$80,AT$3:AT$80)," ",LOOKUP(DA50,CE$3:CE$80,$CA$3:$CA$80)))</f>
        <v xml:space="preserve"> </v>
      </c>
      <c r="DD50" s="172">
        <f t="shared" si="14"/>
        <v>1</v>
      </c>
      <c r="DE50" s="172">
        <v>48</v>
      </c>
      <c r="DL50" s="172">
        <f t="shared" si="9"/>
        <v>0</v>
      </c>
      <c r="DM50" s="172">
        <f t="shared" si="10"/>
        <v>1</v>
      </c>
      <c r="DN50" s="172">
        <f t="shared" si="11"/>
        <v>1</v>
      </c>
      <c r="DO50" s="172">
        <f t="shared" si="27"/>
        <v>1</v>
      </c>
      <c r="DP50" s="172">
        <f t="shared" si="27"/>
        <v>1</v>
      </c>
      <c r="DQ50" s="172">
        <f t="shared" si="27"/>
        <v>1</v>
      </c>
      <c r="DR50" s="172">
        <f t="shared" si="27"/>
        <v>1</v>
      </c>
      <c r="DS50" s="172">
        <f t="shared" si="27"/>
        <v>1</v>
      </c>
      <c r="DT50" s="172">
        <f t="shared" si="27"/>
        <v>1</v>
      </c>
      <c r="DU50" s="172">
        <f t="shared" si="27"/>
        <v>1</v>
      </c>
      <c r="DV50" s="172">
        <f t="shared" si="28"/>
        <v>1</v>
      </c>
      <c r="DW50" s="172">
        <f t="shared" si="28"/>
        <v>1</v>
      </c>
      <c r="DX50" s="172">
        <f t="shared" si="28"/>
        <v>1</v>
      </c>
      <c r="DY50" s="172">
        <f t="shared" si="28"/>
        <v>1</v>
      </c>
      <c r="DZ50" s="172">
        <f t="shared" si="28"/>
        <v>1</v>
      </c>
      <c r="EA50" s="172">
        <f t="shared" si="28"/>
        <v>1</v>
      </c>
      <c r="EB50" s="172">
        <f t="shared" si="28"/>
        <v>1</v>
      </c>
      <c r="EC50" s="172">
        <f t="shared" si="28"/>
        <v>1</v>
      </c>
      <c r="ED50" s="172">
        <f t="shared" si="28"/>
        <v>1</v>
      </c>
      <c r="EE50" s="172">
        <f t="shared" si="28"/>
        <v>1</v>
      </c>
      <c r="EF50" s="172">
        <f t="shared" si="28"/>
        <v>1</v>
      </c>
      <c r="EG50" s="172">
        <f t="shared" si="6"/>
        <v>0</v>
      </c>
    </row>
    <row r="51" spans="20:137" x14ac:dyDescent="0.25">
      <c r="T51" s="5"/>
      <c r="U51" s="13"/>
      <c r="V51" s="5"/>
      <c r="W51" s="5" t="str">
        <f t="shared" si="2"/>
        <v/>
      </c>
      <c r="X51" s="5"/>
      <c r="Y51" s="5"/>
      <c r="Z51" s="5"/>
      <c r="CB51" s="172">
        <f t="shared" si="31"/>
        <v>1</v>
      </c>
      <c r="CC51" s="172">
        <f t="shared" si="31"/>
        <v>1</v>
      </c>
      <c r="CD51" s="172">
        <f t="shared" si="31"/>
        <v>1</v>
      </c>
      <c r="CE51" s="172">
        <f t="shared" si="31"/>
        <v>1</v>
      </c>
      <c r="CF51" s="172">
        <f t="shared" si="31"/>
        <v>1</v>
      </c>
      <c r="CG51" s="172">
        <f t="shared" si="31"/>
        <v>1</v>
      </c>
      <c r="CH51" s="172">
        <f t="shared" si="31"/>
        <v>1</v>
      </c>
      <c r="CI51" s="172">
        <f t="shared" si="31"/>
        <v>1</v>
      </c>
      <c r="CJ51" s="172">
        <f t="shared" si="31"/>
        <v>1</v>
      </c>
      <c r="CK51" s="172">
        <f t="shared" si="31"/>
        <v>1</v>
      </c>
      <c r="CL51" s="172">
        <f t="shared" si="31"/>
        <v>1</v>
      </c>
      <c r="CM51" s="172">
        <f t="shared" si="31"/>
        <v>1</v>
      </c>
      <c r="CN51" s="172">
        <f t="shared" si="31"/>
        <v>1</v>
      </c>
      <c r="CO51" s="172">
        <f t="shared" si="31"/>
        <v>1</v>
      </c>
      <c r="CP51" s="172">
        <f t="shared" si="31"/>
        <v>1</v>
      </c>
      <c r="CQ51" s="172">
        <f t="shared" si="29"/>
        <v>1</v>
      </c>
      <c r="CR51" s="172">
        <f t="shared" si="29"/>
        <v>1</v>
      </c>
      <c r="CS51" s="172">
        <f t="shared" si="29"/>
        <v>1</v>
      </c>
      <c r="CT51" s="172">
        <f t="shared" si="29"/>
        <v>1</v>
      </c>
      <c r="CU51" s="172">
        <f t="shared" si="29"/>
        <v>1</v>
      </c>
      <c r="DA51" s="172">
        <v>2</v>
      </c>
      <c r="DB51" s="32" t="str">
        <f t="shared" si="32"/>
        <v xml:space="preserve"> </v>
      </c>
      <c r="DD51" s="172">
        <f t="shared" si="14"/>
        <v>1</v>
      </c>
      <c r="DE51" s="172">
        <v>49</v>
      </c>
      <c r="DL51" s="172">
        <f t="shared" si="9"/>
        <v>0</v>
      </c>
      <c r="DM51" s="172">
        <f t="shared" si="10"/>
        <v>1</v>
      </c>
      <c r="DN51" s="172">
        <f t="shared" si="11"/>
        <v>1</v>
      </c>
      <c r="DO51" s="172">
        <f t="shared" si="27"/>
        <v>1</v>
      </c>
      <c r="DP51" s="172">
        <f t="shared" si="27"/>
        <v>1</v>
      </c>
      <c r="DQ51" s="172">
        <f t="shared" si="27"/>
        <v>1</v>
      </c>
      <c r="DR51" s="172">
        <f t="shared" si="27"/>
        <v>1</v>
      </c>
      <c r="DS51" s="172">
        <f t="shared" si="27"/>
        <v>1</v>
      </c>
      <c r="DT51" s="172">
        <f t="shared" si="27"/>
        <v>1</v>
      </c>
      <c r="DU51" s="172">
        <f t="shared" si="27"/>
        <v>1</v>
      </c>
      <c r="DV51" s="172">
        <f t="shared" si="28"/>
        <v>1</v>
      </c>
      <c r="DW51" s="172">
        <f t="shared" si="28"/>
        <v>1</v>
      </c>
      <c r="DX51" s="172">
        <f t="shared" si="28"/>
        <v>1</v>
      </c>
      <c r="DY51" s="172">
        <f t="shared" si="28"/>
        <v>1</v>
      </c>
      <c r="DZ51" s="172">
        <f t="shared" si="28"/>
        <v>1</v>
      </c>
      <c r="EA51" s="172">
        <f t="shared" si="28"/>
        <v>1</v>
      </c>
      <c r="EB51" s="172">
        <f t="shared" si="28"/>
        <v>1</v>
      </c>
      <c r="EC51" s="172">
        <f t="shared" si="28"/>
        <v>1</v>
      </c>
      <c r="ED51" s="172">
        <f t="shared" si="28"/>
        <v>1</v>
      </c>
      <c r="EE51" s="172">
        <f t="shared" si="28"/>
        <v>1</v>
      </c>
      <c r="EF51" s="172">
        <f t="shared" si="28"/>
        <v>1</v>
      </c>
      <c r="EG51" s="172">
        <f t="shared" si="6"/>
        <v>0</v>
      </c>
    </row>
    <row r="52" spans="20:137" x14ac:dyDescent="0.25">
      <c r="T52" s="5"/>
      <c r="U52" s="13"/>
      <c r="V52" s="5"/>
      <c r="W52" s="5" t="str">
        <f t="shared" si="2"/>
        <v/>
      </c>
      <c r="X52" s="5"/>
      <c r="Y52" s="5"/>
      <c r="Z52" s="5"/>
      <c r="CB52" s="172">
        <f t="shared" si="31"/>
        <v>1</v>
      </c>
      <c r="CC52" s="172">
        <f t="shared" si="31"/>
        <v>1</v>
      </c>
      <c r="CD52" s="172">
        <f t="shared" si="31"/>
        <v>1</v>
      </c>
      <c r="CE52" s="172">
        <f t="shared" si="31"/>
        <v>1</v>
      </c>
      <c r="CF52" s="172">
        <f t="shared" si="31"/>
        <v>1</v>
      </c>
      <c r="CG52" s="172">
        <f t="shared" si="31"/>
        <v>1</v>
      </c>
      <c r="CH52" s="172">
        <f t="shared" si="31"/>
        <v>1</v>
      </c>
      <c r="CI52" s="172">
        <f t="shared" si="31"/>
        <v>1</v>
      </c>
      <c r="CJ52" s="172">
        <f t="shared" si="31"/>
        <v>1</v>
      </c>
      <c r="CK52" s="172">
        <f t="shared" si="31"/>
        <v>1</v>
      </c>
      <c r="CL52" s="172">
        <f t="shared" si="31"/>
        <v>1</v>
      </c>
      <c r="CM52" s="172">
        <f t="shared" si="31"/>
        <v>1</v>
      </c>
      <c r="CN52" s="172">
        <f t="shared" si="31"/>
        <v>1</v>
      </c>
      <c r="CO52" s="172">
        <f t="shared" si="31"/>
        <v>1</v>
      </c>
      <c r="CP52" s="172">
        <f t="shared" si="31"/>
        <v>1</v>
      </c>
      <c r="CQ52" s="172">
        <f t="shared" si="29"/>
        <v>1</v>
      </c>
      <c r="CR52" s="172">
        <f t="shared" si="29"/>
        <v>1</v>
      </c>
      <c r="CS52" s="172">
        <f t="shared" si="29"/>
        <v>1</v>
      </c>
      <c r="CT52" s="172">
        <f t="shared" si="29"/>
        <v>1</v>
      </c>
      <c r="CU52" s="172">
        <f t="shared" si="29"/>
        <v>1</v>
      </c>
      <c r="DA52" s="172">
        <v>3</v>
      </c>
      <c r="DB52" s="32" t="str">
        <f t="shared" si="32"/>
        <v xml:space="preserve"> </v>
      </c>
      <c r="DD52" s="172">
        <f t="shared" si="14"/>
        <v>1</v>
      </c>
      <c r="DE52" s="172">
        <v>50</v>
      </c>
      <c r="DL52" s="172">
        <f t="shared" si="9"/>
        <v>0</v>
      </c>
      <c r="DM52" s="172">
        <f t="shared" si="10"/>
        <v>1</v>
      </c>
      <c r="DN52" s="172">
        <f t="shared" si="11"/>
        <v>1</v>
      </c>
      <c r="DO52" s="172">
        <f t="shared" ref="DO52:DU67" si="33">IF(OR($CX51=0,ISERROR(SEARCH(DO$1,SUBSTITUTE($CX51,DY$1,"")))),DO51,DO51+1)</f>
        <v>1</v>
      </c>
      <c r="DP52" s="172">
        <f t="shared" si="33"/>
        <v>1</v>
      </c>
      <c r="DQ52" s="172">
        <f t="shared" si="33"/>
        <v>1</v>
      </c>
      <c r="DR52" s="172">
        <f t="shared" si="33"/>
        <v>1</v>
      </c>
      <c r="DS52" s="172">
        <f t="shared" si="33"/>
        <v>1</v>
      </c>
      <c r="DT52" s="172">
        <f t="shared" si="33"/>
        <v>1</v>
      </c>
      <c r="DU52" s="172">
        <f t="shared" si="33"/>
        <v>1</v>
      </c>
      <c r="DV52" s="172">
        <f t="shared" si="28"/>
        <v>1</v>
      </c>
      <c r="DW52" s="172">
        <f t="shared" si="28"/>
        <v>1</v>
      </c>
      <c r="DX52" s="172">
        <f t="shared" si="28"/>
        <v>1</v>
      </c>
      <c r="DY52" s="172">
        <f t="shared" si="28"/>
        <v>1</v>
      </c>
      <c r="DZ52" s="172">
        <f t="shared" si="28"/>
        <v>1</v>
      </c>
      <c r="EA52" s="172">
        <f t="shared" si="28"/>
        <v>1</v>
      </c>
      <c r="EB52" s="172">
        <f t="shared" si="28"/>
        <v>1</v>
      </c>
      <c r="EC52" s="172">
        <f t="shared" si="28"/>
        <v>1</v>
      </c>
      <c r="ED52" s="172">
        <f t="shared" si="28"/>
        <v>1</v>
      </c>
      <c r="EE52" s="172">
        <f t="shared" si="28"/>
        <v>1</v>
      </c>
      <c r="EF52" s="172">
        <f t="shared" si="28"/>
        <v>1</v>
      </c>
      <c r="EG52" s="172">
        <f t="shared" si="6"/>
        <v>0</v>
      </c>
    </row>
    <row r="53" spans="20:137" x14ac:dyDescent="0.25">
      <c r="T53" s="5"/>
      <c r="U53" s="13"/>
      <c r="V53" s="5"/>
      <c r="W53" s="5" t="str">
        <f t="shared" si="2"/>
        <v/>
      </c>
      <c r="X53" s="5"/>
      <c r="Y53" s="5"/>
      <c r="Z53" s="5"/>
      <c r="CB53" s="172">
        <f t="shared" si="31"/>
        <v>1</v>
      </c>
      <c r="CC53" s="172">
        <f t="shared" si="31"/>
        <v>1</v>
      </c>
      <c r="CD53" s="172">
        <f t="shared" si="31"/>
        <v>1</v>
      </c>
      <c r="CE53" s="172">
        <f t="shared" si="31"/>
        <v>1</v>
      </c>
      <c r="CF53" s="172">
        <f t="shared" si="31"/>
        <v>1</v>
      </c>
      <c r="CG53" s="172">
        <f t="shared" si="31"/>
        <v>1</v>
      </c>
      <c r="CH53" s="172">
        <f t="shared" si="31"/>
        <v>1</v>
      </c>
      <c r="CI53" s="172">
        <f t="shared" si="31"/>
        <v>1</v>
      </c>
      <c r="CJ53" s="172">
        <f t="shared" si="31"/>
        <v>1</v>
      </c>
      <c r="CK53" s="172">
        <f t="shared" si="31"/>
        <v>1</v>
      </c>
      <c r="CL53" s="172">
        <f t="shared" si="31"/>
        <v>1</v>
      </c>
      <c r="CM53" s="172">
        <f t="shared" si="31"/>
        <v>1</v>
      </c>
      <c r="CN53" s="172">
        <f t="shared" si="31"/>
        <v>1</v>
      </c>
      <c r="CO53" s="172">
        <f t="shared" si="31"/>
        <v>1</v>
      </c>
      <c r="CP53" s="172">
        <f t="shared" si="31"/>
        <v>1</v>
      </c>
      <c r="CQ53" s="172">
        <f t="shared" si="29"/>
        <v>1</v>
      </c>
      <c r="CR53" s="172">
        <f t="shared" si="29"/>
        <v>1</v>
      </c>
      <c r="CS53" s="172">
        <f t="shared" si="29"/>
        <v>1</v>
      </c>
      <c r="CT53" s="172">
        <f t="shared" si="29"/>
        <v>1</v>
      </c>
      <c r="CU53" s="172">
        <f t="shared" si="29"/>
        <v>1</v>
      </c>
      <c r="DA53" s="172">
        <v>4</v>
      </c>
      <c r="DB53" s="32" t="str">
        <f t="shared" si="32"/>
        <v xml:space="preserve"> </v>
      </c>
      <c r="DD53" s="172">
        <f t="shared" si="14"/>
        <v>1</v>
      </c>
      <c r="DE53" s="172">
        <v>51</v>
      </c>
      <c r="DL53" s="172">
        <f t="shared" si="9"/>
        <v>0</v>
      </c>
      <c r="DM53" s="172">
        <f t="shared" si="10"/>
        <v>1</v>
      </c>
      <c r="DN53" s="172">
        <f t="shared" si="11"/>
        <v>1</v>
      </c>
      <c r="DO53" s="172">
        <f t="shared" si="33"/>
        <v>1</v>
      </c>
      <c r="DP53" s="172">
        <f t="shared" si="33"/>
        <v>1</v>
      </c>
      <c r="DQ53" s="172">
        <f t="shared" si="33"/>
        <v>1</v>
      </c>
      <c r="DR53" s="172">
        <f t="shared" si="33"/>
        <v>1</v>
      </c>
      <c r="DS53" s="172">
        <f t="shared" si="33"/>
        <v>1</v>
      </c>
      <c r="DT53" s="172">
        <f t="shared" si="33"/>
        <v>1</v>
      </c>
      <c r="DU53" s="172">
        <f t="shared" si="33"/>
        <v>1</v>
      </c>
      <c r="DV53" s="172">
        <f t="shared" ref="DV53:EF68" si="34">IF(OR($CX52=0,ISERROR(SEARCH(DV$1,$CX52))),DV52,DV52+1)</f>
        <v>1</v>
      </c>
      <c r="DW53" s="172">
        <f t="shared" si="34"/>
        <v>1</v>
      </c>
      <c r="DX53" s="172">
        <f t="shared" si="34"/>
        <v>1</v>
      </c>
      <c r="DY53" s="172">
        <f t="shared" si="34"/>
        <v>1</v>
      </c>
      <c r="DZ53" s="172">
        <f t="shared" si="34"/>
        <v>1</v>
      </c>
      <c r="EA53" s="172">
        <f t="shared" si="34"/>
        <v>1</v>
      </c>
      <c r="EB53" s="172">
        <f t="shared" si="34"/>
        <v>1</v>
      </c>
      <c r="EC53" s="172">
        <f t="shared" si="34"/>
        <v>1</v>
      </c>
      <c r="ED53" s="172">
        <f t="shared" si="34"/>
        <v>1</v>
      </c>
      <c r="EE53" s="172">
        <f t="shared" si="34"/>
        <v>1</v>
      </c>
      <c r="EF53" s="172">
        <f t="shared" si="34"/>
        <v>1</v>
      </c>
      <c r="EG53" s="172">
        <f t="shared" si="6"/>
        <v>0</v>
      </c>
    </row>
    <row r="54" spans="20:137" x14ac:dyDescent="0.25">
      <c r="T54" s="5"/>
      <c r="U54" s="13"/>
      <c r="V54" s="5"/>
      <c r="W54" s="5" t="str">
        <f t="shared" si="2"/>
        <v/>
      </c>
      <c r="X54" s="5"/>
      <c r="Y54" s="5"/>
      <c r="Z54" s="5"/>
      <c r="CB54" s="172">
        <f t="shared" si="31"/>
        <v>1</v>
      </c>
      <c r="CC54" s="172">
        <f t="shared" si="31"/>
        <v>1</v>
      </c>
      <c r="CD54" s="172">
        <f t="shared" si="31"/>
        <v>1</v>
      </c>
      <c r="CE54" s="172">
        <f t="shared" si="31"/>
        <v>1</v>
      </c>
      <c r="CF54" s="172">
        <f t="shared" si="31"/>
        <v>1</v>
      </c>
      <c r="CG54" s="172">
        <f t="shared" si="31"/>
        <v>1</v>
      </c>
      <c r="CH54" s="172">
        <f t="shared" si="31"/>
        <v>1</v>
      </c>
      <c r="CI54" s="172">
        <f t="shared" si="31"/>
        <v>1</v>
      </c>
      <c r="CJ54" s="172">
        <f t="shared" si="31"/>
        <v>1</v>
      </c>
      <c r="CK54" s="172">
        <f t="shared" si="31"/>
        <v>1</v>
      </c>
      <c r="CL54" s="172">
        <f t="shared" si="31"/>
        <v>1</v>
      </c>
      <c r="CM54" s="172">
        <f t="shared" si="31"/>
        <v>1</v>
      </c>
      <c r="CN54" s="172">
        <f t="shared" si="31"/>
        <v>1</v>
      </c>
      <c r="CO54" s="172">
        <f t="shared" si="31"/>
        <v>1</v>
      </c>
      <c r="CP54" s="172">
        <f t="shared" si="31"/>
        <v>1</v>
      </c>
      <c r="CQ54" s="172">
        <f t="shared" si="29"/>
        <v>1</v>
      </c>
      <c r="CR54" s="172">
        <f t="shared" si="29"/>
        <v>1</v>
      </c>
      <c r="CS54" s="172">
        <f t="shared" si="29"/>
        <v>1</v>
      </c>
      <c r="CT54" s="172">
        <f t="shared" si="29"/>
        <v>1</v>
      </c>
      <c r="CU54" s="172">
        <f t="shared" si="29"/>
        <v>1</v>
      </c>
      <c r="DA54" s="172">
        <v>5</v>
      </c>
      <c r="DB54" s="32" t="str">
        <f t="shared" si="32"/>
        <v xml:space="preserve"> </v>
      </c>
      <c r="DD54" s="172">
        <f t="shared" si="14"/>
        <v>1</v>
      </c>
      <c r="DE54" s="172">
        <v>52</v>
      </c>
      <c r="DL54" s="172">
        <f t="shared" si="9"/>
        <v>0</v>
      </c>
      <c r="DM54" s="172">
        <f t="shared" si="10"/>
        <v>1</v>
      </c>
      <c r="DN54" s="172">
        <f t="shared" si="11"/>
        <v>1</v>
      </c>
      <c r="DO54" s="172">
        <f t="shared" si="33"/>
        <v>1</v>
      </c>
      <c r="DP54" s="172">
        <f t="shared" si="33"/>
        <v>1</v>
      </c>
      <c r="DQ54" s="172">
        <f t="shared" si="33"/>
        <v>1</v>
      </c>
      <c r="DR54" s="172">
        <f t="shared" si="33"/>
        <v>1</v>
      </c>
      <c r="DS54" s="172">
        <f t="shared" si="33"/>
        <v>1</v>
      </c>
      <c r="DT54" s="172">
        <f t="shared" si="33"/>
        <v>1</v>
      </c>
      <c r="DU54" s="172">
        <f t="shared" si="33"/>
        <v>1</v>
      </c>
      <c r="DV54" s="172">
        <f t="shared" si="34"/>
        <v>1</v>
      </c>
      <c r="DW54" s="172">
        <f t="shared" si="34"/>
        <v>1</v>
      </c>
      <c r="DX54" s="172">
        <f t="shared" si="34"/>
        <v>1</v>
      </c>
      <c r="DY54" s="172">
        <f t="shared" si="34"/>
        <v>1</v>
      </c>
      <c r="DZ54" s="172">
        <f t="shared" si="34"/>
        <v>1</v>
      </c>
      <c r="EA54" s="172">
        <f t="shared" si="34"/>
        <v>1</v>
      </c>
      <c r="EB54" s="172">
        <f t="shared" si="34"/>
        <v>1</v>
      </c>
      <c r="EC54" s="172">
        <f t="shared" si="34"/>
        <v>1</v>
      </c>
      <c r="ED54" s="172">
        <f t="shared" si="34"/>
        <v>1</v>
      </c>
      <c r="EE54" s="172">
        <f t="shared" si="34"/>
        <v>1</v>
      </c>
      <c r="EF54" s="172">
        <f t="shared" si="34"/>
        <v>1</v>
      </c>
      <c r="EG54" s="172">
        <f t="shared" si="6"/>
        <v>0</v>
      </c>
    </row>
    <row r="55" spans="20:137" x14ac:dyDescent="0.25">
      <c r="T55" s="5"/>
      <c r="U55" s="13"/>
      <c r="V55" s="5"/>
      <c r="W55" s="5" t="str">
        <f t="shared" si="2"/>
        <v/>
      </c>
      <c r="X55" s="5"/>
      <c r="Y55" s="5"/>
      <c r="Z55" s="5"/>
      <c r="CB55" s="172">
        <f t="shared" si="31"/>
        <v>1</v>
      </c>
      <c r="CC55" s="172">
        <f t="shared" si="31"/>
        <v>1</v>
      </c>
      <c r="CD55" s="172">
        <f t="shared" si="31"/>
        <v>1</v>
      </c>
      <c r="CE55" s="172">
        <f t="shared" si="31"/>
        <v>1</v>
      </c>
      <c r="CF55" s="172">
        <f t="shared" si="31"/>
        <v>1</v>
      </c>
      <c r="CG55" s="172">
        <f t="shared" si="31"/>
        <v>1</v>
      </c>
      <c r="CH55" s="172">
        <f t="shared" si="31"/>
        <v>1</v>
      </c>
      <c r="CI55" s="172">
        <f t="shared" si="31"/>
        <v>1</v>
      </c>
      <c r="CJ55" s="172">
        <f t="shared" si="31"/>
        <v>1</v>
      </c>
      <c r="CK55" s="172">
        <f t="shared" si="31"/>
        <v>1</v>
      </c>
      <c r="CL55" s="172">
        <f t="shared" si="31"/>
        <v>1</v>
      </c>
      <c r="CM55" s="172">
        <f t="shared" si="31"/>
        <v>1</v>
      </c>
      <c r="CN55" s="172">
        <f t="shared" si="31"/>
        <v>1</v>
      </c>
      <c r="CO55" s="172">
        <f t="shared" si="31"/>
        <v>1</v>
      </c>
      <c r="CP55" s="172">
        <f t="shared" si="31"/>
        <v>1</v>
      </c>
      <c r="CQ55" s="172">
        <f t="shared" si="29"/>
        <v>1</v>
      </c>
      <c r="CR55" s="172">
        <f t="shared" si="29"/>
        <v>1</v>
      </c>
      <c r="CS55" s="172">
        <f t="shared" si="29"/>
        <v>1</v>
      </c>
      <c r="CT55" s="172">
        <f t="shared" si="29"/>
        <v>1</v>
      </c>
      <c r="CU55" s="172">
        <f t="shared" si="29"/>
        <v>1</v>
      </c>
      <c r="DA55" s="172">
        <v>6</v>
      </c>
      <c r="DB55" s="32" t="str">
        <f t="shared" si="32"/>
        <v xml:space="preserve"> </v>
      </c>
      <c r="DD55" s="172">
        <f t="shared" si="14"/>
        <v>1</v>
      </c>
      <c r="DE55" s="172">
        <v>53</v>
      </c>
      <c r="DL55" s="172">
        <f t="shared" si="9"/>
        <v>0</v>
      </c>
      <c r="DM55" s="172">
        <f t="shared" si="10"/>
        <v>1</v>
      </c>
      <c r="DN55" s="172">
        <f t="shared" si="11"/>
        <v>1</v>
      </c>
      <c r="DO55" s="172">
        <f t="shared" si="33"/>
        <v>1</v>
      </c>
      <c r="DP55" s="172">
        <f t="shared" si="33"/>
        <v>1</v>
      </c>
      <c r="DQ55" s="172">
        <f t="shared" si="33"/>
        <v>1</v>
      </c>
      <c r="DR55" s="172">
        <f t="shared" si="33"/>
        <v>1</v>
      </c>
      <c r="DS55" s="172">
        <f t="shared" si="33"/>
        <v>1</v>
      </c>
      <c r="DT55" s="172">
        <f t="shared" si="33"/>
        <v>1</v>
      </c>
      <c r="DU55" s="172">
        <f t="shared" si="33"/>
        <v>1</v>
      </c>
      <c r="DV55" s="172">
        <f t="shared" si="34"/>
        <v>1</v>
      </c>
      <c r="DW55" s="172">
        <f t="shared" si="34"/>
        <v>1</v>
      </c>
      <c r="DX55" s="172">
        <f t="shared" si="34"/>
        <v>1</v>
      </c>
      <c r="DY55" s="172">
        <f t="shared" si="34"/>
        <v>1</v>
      </c>
      <c r="DZ55" s="172">
        <f t="shared" si="34"/>
        <v>1</v>
      </c>
      <c r="EA55" s="172">
        <f t="shared" si="34"/>
        <v>1</v>
      </c>
      <c r="EB55" s="172">
        <f t="shared" si="34"/>
        <v>1</v>
      </c>
      <c r="EC55" s="172">
        <f t="shared" si="34"/>
        <v>1</v>
      </c>
      <c r="ED55" s="172">
        <f t="shared" si="34"/>
        <v>1</v>
      </c>
      <c r="EE55" s="172">
        <f t="shared" si="34"/>
        <v>1</v>
      </c>
      <c r="EF55" s="172">
        <f t="shared" si="34"/>
        <v>1</v>
      </c>
      <c r="EG55" s="172">
        <f t="shared" si="6"/>
        <v>0</v>
      </c>
    </row>
    <row r="56" spans="20:137" x14ac:dyDescent="0.25">
      <c r="T56" s="5"/>
      <c r="U56" s="13"/>
      <c r="V56" s="5"/>
      <c r="W56" s="5" t="str">
        <f t="shared" si="2"/>
        <v/>
      </c>
      <c r="X56" s="5"/>
      <c r="Y56" s="5"/>
      <c r="Z56" s="5"/>
      <c r="CB56" s="172">
        <f t="shared" si="31"/>
        <v>1</v>
      </c>
      <c r="CC56" s="172">
        <f t="shared" si="31"/>
        <v>1</v>
      </c>
      <c r="CD56" s="172">
        <f t="shared" si="31"/>
        <v>1</v>
      </c>
      <c r="CE56" s="172">
        <f t="shared" si="31"/>
        <v>1</v>
      </c>
      <c r="CF56" s="172">
        <f t="shared" si="31"/>
        <v>1</v>
      </c>
      <c r="CG56" s="172">
        <f t="shared" si="31"/>
        <v>1</v>
      </c>
      <c r="CH56" s="172">
        <f t="shared" si="31"/>
        <v>1</v>
      </c>
      <c r="CI56" s="172">
        <f t="shared" si="31"/>
        <v>1</v>
      </c>
      <c r="CJ56" s="172">
        <f t="shared" si="31"/>
        <v>1</v>
      </c>
      <c r="CK56" s="172">
        <f t="shared" si="31"/>
        <v>1</v>
      </c>
      <c r="CL56" s="172">
        <f t="shared" si="31"/>
        <v>1</v>
      </c>
      <c r="CM56" s="172">
        <f t="shared" si="31"/>
        <v>1</v>
      </c>
      <c r="CN56" s="172">
        <f t="shared" si="31"/>
        <v>1</v>
      </c>
      <c r="CO56" s="172">
        <f t="shared" si="31"/>
        <v>1</v>
      </c>
      <c r="CP56" s="172">
        <f t="shared" si="31"/>
        <v>1</v>
      </c>
      <c r="CQ56" s="172">
        <f t="shared" si="29"/>
        <v>1</v>
      </c>
      <c r="CR56" s="172">
        <f t="shared" si="29"/>
        <v>1</v>
      </c>
      <c r="CS56" s="172">
        <f t="shared" si="29"/>
        <v>1</v>
      </c>
      <c r="CT56" s="172">
        <f t="shared" si="29"/>
        <v>1</v>
      </c>
      <c r="CU56" s="172">
        <f t="shared" si="29"/>
        <v>1</v>
      </c>
      <c r="DA56" s="172">
        <v>7</v>
      </c>
      <c r="DB56" s="32" t="str">
        <f t="shared" si="32"/>
        <v xml:space="preserve"> </v>
      </c>
      <c r="DD56" s="172">
        <f t="shared" si="14"/>
        <v>1</v>
      </c>
      <c r="DE56" s="172">
        <v>54</v>
      </c>
      <c r="DL56" s="172">
        <f t="shared" si="9"/>
        <v>0</v>
      </c>
      <c r="DM56" s="172">
        <f t="shared" si="10"/>
        <v>1</v>
      </c>
      <c r="DN56" s="172">
        <f t="shared" si="11"/>
        <v>1</v>
      </c>
      <c r="DO56" s="172">
        <f t="shared" si="33"/>
        <v>1</v>
      </c>
      <c r="DP56" s="172">
        <f t="shared" si="33"/>
        <v>1</v>
      </c>
      <c r="DQ56" s="172">
        <f t="shared" si="33"/>
        <v>1</v>
      </c>
      <c r="DR56" s="172">
        <f t="shared" si="33"/>
        <v>1</v>
      </c>
      <c r="DS56" s="172">
        <f t="shared" si="33"/>
        <v>1</v>
      </c>
      <c r="DT56" s="172">
        <f t="shared" si="33"/>
        <v>1</v>
      </c>
      <c r="DU56" s="172">
        <f t="shared" si="33"/>
        <v>1</v>
      </c>
      <c r="DV56" s="172">
        <f t="shared" si="34"/>
        <v>1</v>
      </c>
      <c r="DW56" s="172">
        <f t="shared" si="34"/>
        <v>1</v>
      </c>
      <c r="DX56" s="172">
        <f t="shared" si="34"/>
        <v>1</v>
      </c>
      <c r="DY56" s="172">
        <f t="shared" si="34"/>
        <v>1</v>
      </c>
      <c r="DZ56" s="172">
        <f t="shared" si="34"/>
        <v>1</v>
      </c>
      <c r="EA56" s="172">
        <f t="shared" si="34"/>
        <v>1</v>
      </c>
      <c r="EB56" s="172">
        <f t="shared" si="34"/>
        <v>1</v>
      </c>
      <c r="EC56" s="172">
        <f t="shared" si="34"/>
        <v>1</v>
      </c>
      <c r="ED56" s="172">
        <f t="shared" si="34"/>
        <v>1</v>
      </c>
      <c r="EE56" s="172">
        <f t="shared" si="34"/>
        <v>1</v>
      </c>
      <c r="EF56" s="172">
        <f t="shared" si="34"/>
        <v>1</v>
      </c>
      <c r="EG56" s="172">
        <f t="shared" si="6"/>
        <v>0</v>
      </c>
    </row>
    <row r="57" spans="20:137" x14ac:dyDescent="0.25">
      <c r="T57" s="5"/>
      <c r="U57" s="13"/>
      <c r="V57" s="5"/>
      <c r="W57" s="5" t="str">
        <f t="shared" si="2"/>
        <v/>
      </c>
      <c r="X57" s="5"/>
      <c r="Y57" s="5"/>
      <c r="Z57" s="5"/>
      <c r="CB57" s="172">
        <f t="shared" si="31"/>
        <v>1</v>
      </c>
      <c r="CC57" s="172">
        <f t="shared" si="31"/>
        <v>1</v>
      </c>
      <c r="CD57" s="172">
        <f t="shared" si="31"/>
        <v>1</v>
      </c>
      <c r="CE57" s="172">
        <f t="shared" si="31"/>
        <v>1</v>
      </c>
      <c r="CF57" s="172">
        <f t="shared" si="31"/>
        <v>1</v>
      </c>
      <c r="CG57" s="172">
        <f t="shared" si="31"/>
        <v>1</v>
      </c>
      <c r="CH57" s="172">
        <f t="shared" si="31"/>
        <v>1</v>
      </c>
      <c r="CI57" s="172">
        <f t="shared" si="31"/>
        <v>1</v>
      </c>
      <c r="CJ57" s="172">
        <f t="shared" si="31"/>
        <v>1</v>
      </c>
      <c r="CK57" s="172">
        <f t="shared" si="31"/>
        <v>1</v>
      </c>
      <c r="CL57" s="172">
        <f t="shared" si="31"/>
        <v>1</v>
      </c>
      <c r="CM57" s="172">
        <f t="shared" si="31"/>
        <v>1</v>
      </c>
      <c r="CN57" s="172">
        <f t="shared" si="31"/>
        <v>1</v>
      </c>
      <c r="CO57" s="172">
        <f t="shared" si="31"/>
        <v>1</v>
      </c>
      <c r="CP57" s="172">
        <f t="shared" si="31"/>
        <v>1</v>
      </c>
      <c r="CQ57" s="172">
        <f t="shared" si="29"/>
        <v>1</v>
      </c>
      <c r="CR57" s="172">
        <f t="shared" si="29"/>
        <v>1</v>
      </c>
      <c r="CS57" s="172">
        <f t="shared" si="29"/>
        <v>1</v>
      </c>
      <c r="CT57" s="172">
        <f t="shared" si="29"/>
        <v>1</v>
      </c>
      <c r="CU57" s="172">
        <f t="shared" si="29"/>
        <v>1</v>
      </c>
      <c r="DA57" s="172">
        <v>8</v>
      </c>
      <c r="DB57" s="32" t="str">
        <f t="shared" si="32"/>
        <v xml:space="preserve"> </v>
      </c>
      <c r="DD57" s="172">
        <f t="shared" si="14"/>
        <v>1</v>
      </c>
      <c r="DE57" s="172">
        <v>55</v>
      </c>
      <c r="DL57" s="172">
        <f t="shared" si="9"/>
        <v>0</v>
      </c>
      <c r="DM57" s="172">
        <f t="shared" si="10"/>
        <v>1</v>
      </c>
      <c r="DN57" s="172">
        <f t="shared" si="11"/>
        <v>1</v>
      </c>
      <c r="DO57" s="172">
        <f t="shared" si="33"/>
        <v>1</v>
      </c>
      <c r="DP57" s="172">
        <f t="shared" si="33"/>
        <v>1</v>
      </c>
      <c r="DQ57" s="172">
        <f t="shared" si="33"/>
        <v>1</v>
      </c>
      <c r="DR57" s="172">
        <f t="shared" si="33"/>
        <v>1</v>
      </c>
      <c r="DS57" s="172">
        <f t="shared" si="33"/>
        <v>1</v>
      </c>
      <c r="DT57" s="172">
        <f t="shared" si="33"/>
        <v>1</v>
      </c>
      <c r="DU57" s="172">
        <f t="shared" si="33"/>
        <v>1</v>
      </c>
      <c r="DV57" s="172">
        <f t="shared" si="34"/>
        <v>1</v>
      </c>
      <c r="DW57" s="172">
        <f t="shared" si="34"/>
        <v>1</v>
      </c>
      <c r="DX57" s="172">
        <f t="shared" si="34"/>
        <v>1</v>
      </c>
      <c r="DY57" s="172">
        <f t="shared" si="34"/>
        <v>1</v>
      </c>
      <c r="DZ57" s="172">
        <f t="shared" si="34"/>
        <v>1</v>
      </c>
      <c r="EA57" s="172">
        <f t="shared" si="34"/>
        <v>1</v>
      </c>
      <c r="EB57" s="172">
        <f t="shared" si="34"/>
        <v>1</v>
      </c>
      <c r="EC57" s="172">
        <f t="shared" si="34"/>
        <v>1</v>
      </c>
      <c r="ED57" s="172">
        <f t="shared" si="34"/>
        <v>1</v>
      </c>
      <c r="EE57" s="172">
        <f t="shared" si="34"/>
        <v>1</v>
      </c>
      <c r="EF57" s="172">
        <f t="shared" si="34"/>
        <v>1</v>
      </c>
      <c r="EG57" s="172">
        <f t="shared" si="6"/>
        <v>0</v>
      </c>
    </row>
    <row r="58" spans="20:137" x14ac:dyDescent="0.25">
      <c r="T58" s="5"/>
      <c r="U58" s="13"/>
      <c r="V58" s="5"/>
      <c r="W58" s="5" t="str">
        <f t="shared" si="2"/>
        <v/>
      </c>
      <c r="X58" s="5"/>
      <c r="Y58" s="5"/>
      <c r="Z58" s="5"/>
      <c r="CB58" s="172">
        <f t="shared" si="31"/>
        <v>1</v>
      </c>
      <c r="CC58" s="172">
        <f t="shared" si="31"/>
        <v>1</v>
      </c>
      <c r="CD58" s="172">
        <f t="shared" si="31"/>
        <v>1</v>
      </c>
      <c r="CE58" s="172">
        <f t="shared" si="31"/>
        <v>1</v>
      </c>
      <c r="CF58" s="172">
        <f t="shared" si="31"/>
        <v>1</v>
      </c>
      <c r="CG58" s="172">
        <f t="shared" si="31"/>
        <v>1</v>
      </c>
      <c r="CH58" s="172">
        <f t="shared" si="31"/>
        <v>1</v>
      </c>
      <c r="CI58" s="172">
        <f t="shared" si="31"/>
        <v>1</v>
      </c>
      <c r="CJ58" s="172">
        <f t="shared" si="31"/>
        <v>1</v>
      </c>
      <c r="CK58" s="172">
        <f t="shared" si="31"/>
        <v>1</v>
      </c>
      <c r="CL58" s="172">
        <f t="shared" si="31"/>
        <v>1</v>
      </c>
      <c r="CM58" s="172">
        <f t="shared" si="31"/>
        <v>1</v>
      </c>
      <c r="CN58" s="172">
        <f t="shared" si="31"/>
        <v>1</v>
      </c>
      <c r="CO58" s="172">
        <f t="shared" si="31"/>
        <v>1</v>
      </c>
      <c r="CP58" s="172">
        <f t="shared" si="31"/>
        <v>1</v>
      </c>
      <c r="CQ58" s="172">
        <f t="shared" si="29"/>
        <v>1</v>
      </c>
      <c r="CR58" s="172">
        <f t="shared" si="29"/>
        <v>1</v>
      </c>
      <c r="CS58" s="172">
        <f t="shared" si="29"/>
        <v>1</v>
      </c>
      <c r="CT58" s="172">
        <f t="shared" si="29"/>
        <v>1</v>
      </c>
      <c r="CU58" s="172">
        <f t="shared" si="29"/>
        <v>1</v>
      </c>
      <c r="DA58" s="172">
        <v>9</v>
      </c>
      <c r="DB58" s="32" t="str">
        <f t="shared" si="32"/>
        <v xml:space="preserve"> </v>
      </c>
      <c r="DD58" s="172">
        <f t="shared" si="14"/>
        <v>1</v>
      </c>
      <c r="DE58" s="172">
        <v>56</v>
      </c>
      <c r="DL58" s="172">
        <f t="shared" si="9"/>
        <v>0</v>
      </c>
      <c r="DM58" s="172">
        <f t="shared" si="10"/>
        <v>1</v>
      </c>
      <c r="DN58" s="172">
        <f t="shared" si="11"/>
        <v>1</v>
      </c>
      <c r="DO58" s="172">
        <f t="shared" si="33"/>
        <v>1</v>
      </c>
      <c r="DP58" s="172">
        <f t="shared" si="33"/>
        <v>1</v>
      </c>
      <c r="DQ58" s="172">
        <f t="shared" si="33"/>
        <v>1</v>
      </c>
      <c r="DR58" s="172">
        <f t="shared" si="33"/>
        <v>1</v>
      </c>
      <c r="DS58" s="172">
        <f t="shared" si="33"/>
        <v>1</v>
      </c>
      <c r="DT58" s="172">
        <f t="shared" si="33"/>
        <v>1</v>
      </c>
      <c r="DU58" s="172">
        <f t="shared" si="33"/>
        <v>1</v>
      </c>
      <c r="DV58" s="172">
        <f t="shared" si="34"/>
        <v>1</v>
      </c>
      <c r="DW58" s="172">
        <f t="shared" si="34"/>
        <v>1</v>
      </c>
      <c r="DX58" s="172">
        <f t="shared" si="34"/>
        <v>1</v>
      </c>
      <c r="DY58" s="172">
        <f t="shared" si="34"/>
        <v>1</v>
      </c>
      <c r="DZ58" s="172">
        <f t="shared" si="34"/>
        <v>1</v>
      </c>
      <c r="EA58" s="172">
        <f t="shared" si="34"/>
        <v>1</v>
      </c>
      <c r="EB58" s="172">
        <f t="shared" si="34"/>
        <v>1</v>
      </c>
      <c r="EC58" s="172">
        <f t="shared" si="34"/>
        <v>1</v>
      </c>
      <c r="ED58" s="172">
        <f t="shared" si="34"/>
        <v>1</v>
      </c>
      <c r="EE58" s="172">
        <f t="shared" si="34"/>
        <v>1</v>
      </c>
      <c r="EF58" s="172">
        <f t="shared" si="34"/>
        <v>1</v>
      </c>
      <c r="EG58" s="172">
        <f t="shared" si="6"/>
        <v>0</v>
      </c>
    </row>
    <row r="59" spans="20:137" x14ac:dyDescent="0.25">
      <c r="T59" s="5"/>
      <c r="U59" s="13"/>
      <c r="V59" s="5"/>
      <c r="W59" s="5" t="str">
        <f t="shared" si="2"/>
        <v/>
      </c>
      <c r="X59" s="5"/>
      <c r="Y59" s="5"/>
      <c r="Z59" s="5"/>
      <c r="CB59" s="172">
        <f t="shared" si="31"/>
        <v>1</v>
      </c>
      <c r="CC59" s="172">
        <f t="shared" si="31"/>
        <v>1</v>
      </c>
      <c r="CD59" s="172">
        <f t="shared" si="31"/>
        <v>1</v>
      </c>
      <c r="CE59" s="172">
        <f t="shared" si="31"/>
        <v>1</v>
      </c>
      <c r="CF59" s="172">
        <f t="shared" si="31"/>
        <v>1</v>
      </c>
      <c r="CG59" s="172">
        <f t="shared" si="31"/>
        <v>1</v>
      </c>
      <c r="CH59" s="172">
        <f t="shared" si="31"/>
        <v>1</v>
      </c>
      <c r="CI59" s="172">
        <f t="shared" si="31"/>
        <v>1</v>
      </c>
      <c r="CJ59" s="172">
        <f t="shared" si="31"/>
        <v>1</v>
      </c>
      <c r="CK59" s="172">
        <f t="shared" si="31"/>
        <v>1</v>
      </c>
      <c r="CL59" s="172">
        <f t="shared" si="31"/>
        <v>1</v>
      </c>
      <c r="CM59" s="172">
        <f t="shared" si="31"/>
        <v>1</v>
      </c>
      <c r="CN59" s="172">
        <f t="shared" si="31"/>
        <v>1</v>
      </c>
      <c r="CO59" s="172">
        <f t="shared" si="31"/>
        <v>1</v>
      </c>
      <c r="CP59" s="172">
        <f t="shared" si="31"/>
        <v>1</v>
      </c>
      <c r="CQ59" s="172">
        <f t="shared" si="29"/>
        <v>1</v>
      </c>
      <c r="CR59" s="172">
        <f t="shared" si="29"/>
        <v>1</v>
      </c>
      <c r="CS59" s="172">
        <f t="shared" si="29"/>
        <v>1</v>
      </c>
      <c r="CT59" s="172">
        <f t="shared" si="29"/>
        <v>1</v>
      </c>
      <c r="CU59" s="172">
        <f t="shared" si="29"/>
        <v>1</v>
      </c>
      <c r="DA59" s="172">
        <v>10</v>
      </c>
      <c r="DB59" s="32" t="str">
        <f t="shared" si="32"/>
        <v xml:space="preserve"> </v>
      </c>
      <c r="DD59" s="172">
        <f t="shared" si="14"/>
        <v>1</v>
      </c>
      <c r="DE59" s="172">
        <v>57</v>
      </c>
      <c r="DL59" s="172">
        <f t="shared" si="9"/>
        <v>0</v>
      </c>
      <c r="DM59" s="172">
        <f t="shared" si="10"/>
        <v>1</v>
      </c>
      <c r="DN59" s="172">
        <f t="shared" si="11"/>
        <v>1</v>
      </c>
      <c r="DO59" s="172">
        <f t="shared" si="33"/>
        <v>1</v>
      </c>
      <c r="DP59" s="172">
        <f t="shared" si="33"/>
        <v>1</v>
      </c>
      <c r="DQ59" s="172">
        <f t="shared" si="33"/>
        <v>1</v>
      </c>
      <c r="DR59" s="172">
        <f t="shared" si="33"/>
        <v>1</v>
      </c>
      <c r="DS59" s="172">
        <f t="shared" si="33"/>
        <v>1</v>
      </c>
      <c r="DT59" s="172">
        <f t="shared" si="33"/>
        <v>1</v>
      </c>
      <c r="DU59" s="172">
        <f t="shared" si="33"/>
        <v>1</v>
      </c>
      <c r="DV59" s="172">
        <f t="shared" si="34"/>
        <v>1</v>
      </c>
      <c r="DW59" s="172">
        <f t="shared" si="34"/>
        <v>1</v>
      </c>
      <c r="DX59" s="172">
        <f t="shared" si="34"/>
        <v>1</v>
      </c>
      <c r="DY59" s="172">
        <f t="shared" si="34"/>
        <v>1</v>
      </c>
      <c r="DZ59" s="172">
        <f t="shared" si="34"/>
        <v>1</v>
      </c>
      <c r="EA59" s="172">
        <f t="shared" si="34"/>
        <v>1</v>
      </c>
      <c r="EB59" s="172">
        <f t="shared" si="34"/>
        <v>1</v>
      </c>
      <c r="EC59" s="172">
        <f t="shared" si="34"/>
        <v>1</v>
      </c>
      <c r="ED59" s="172">
        <f t="shared" si="34"/>
        <v>1</v>
      </c>
      <c r="EE59" s="172">
        <f t="shared" si="34"/>
        <v>1</v>
      </c>
      <c r="EF59" s="172">
        <f t="shared" si="34"/>
        <v>1</v>
      </c>
      <c r="EG59" s="172">
        <f t="shared" si="6"/>
        <v>0</v>
      </c>
    </row>
    <row r="60" spans="20:137" x14ac:dyDescent="0.25">
      <c r="T60" s="5"/>
      <c r="U60" s="13"/>
      <c r="V60" s="5"/>
      <c r="W60" s="5" t="str">
        <f t="shared" si="2"/>
        <v/>
      </c>
      <c r="X60" s="5"/>
      <c r="Y60" s="5"/>
      <c r="Z60" s="5"/>
      <c r="CB60" s="172">
        <f t="shared" si="31"/>
        <v>1</v>
      </c>
      <c r="CC60" s="172">
        <f t="shared" si="31"/>
        <v>1</v>
      </c>
      <c r="CD60" s="172">
        <f t="shared" si="31"/>
        <v>1</v>
      </c>
      <c r="CE60" s="172">
        <f t="shared" si="31"/>
        <v>1</v>
      </c>
      <c r="CF60" s="172">
        <f t="shared" si="31"/>
        <v>1</v>
      </c>
      <c r="CG60" s="172">
        <f t="shared" si="31"/>
        <v>1</v>
      </c>
      <c r="CH60" s="172">
        <f t="shared" si="31"/>
        <v>1</v>
      </c>
      <c r="CI60" s="172">
        <f t="shared" si="31"/>
        <v>1</v>
      </c>
      <c r="CJ60" s="172">
        <f t="shared" si="31"/>
        <v>1</v>
      </c>
      <c r="CK60" s="172">
        <f t="shared" si="31"/>
        <v>1</v>
      </c>
      <c r="CL60" s="172">
        <f t="shared" si="31"/>
        <v>1</v>
      </c>
      <c r="CM60" s="172">
        <f t="shared" si="31"/>
        <v>1</v>
      </c>
      <c r="CN60" s="172">
        <f t="shared" si="31"/>
        <v>1</v>
      </c>
      <c r="CO60" s="172">
        <f t="shared" si="31"/>
        <v>1</v>
      </c>
      <c r="CP60" s="172">
        <f t="shared" si="31"/>
        <v>1</v>
      </c>
      <c r="CQ60" s="172">
        <f t="shared" si="29"/>
        <v>1</v>
      </c>
      <c r="CR60" s="172">
        <f t="shared" si="29"/>
        <v>1</v>
      </c>
      <c r="CS60" s="172">
        <f t="shared" si="29"/>
        <v>1</v>
      </c>
      <c r="CT60" s="172">
        <f t="shared" si="29"/>
        <v>1</v>
      </c>
      <c r="CU60" s="172">
        <f t="shared" si="29"/>
        <v>1</v>
      </c>
      <c r="DA60" s="172">
        <v>11</v>
      </c>
      <c r="DB60" s="32" t="str">
        <f t="shared" si="32"/>
        <v xml:space="preserve"> </v>
      </c>
      <c r="DD60" s="172">
        <f t="shared" si="14"/>
        <v>1</v>
      </c>
      <c r="DE60" s="172">
        <v>58</v>
      </c>
      <c r="DL60" s="172">
        <f t="shared" si="9"/>
        <v>0</v>
      </c>
      <c r="DM60" s="172">
        <f t="shared" si="10"/>
        <v>1</v>
      </c>
      <c r="DN60" s="172">
        <f t="shared" si="11"/>
        <v>1</v>
      </c>
      <c r="DO60" s="172">
        <f t="shared" si="33"/>
        <v>1</v>
      </c>
      <c r="DP60" s="172">
        <f t="shared" si="33"/>
        <v>1</v>
      </c>
      <c r="DQ60" s="172">
        <f t="shared" si="33"/>
        <v>1</v>
      </c>
      <c r="DR60" s="172">
        <f t="shared" si="33"/>
        <v>1</v>
      </c>
      <c r="DS60" s="172">
        <f t="shared" si="33"/>
        <v>1</v>
      </c>
      <c r="DT60" s="172">
        <f t="shared" si="33"/>
        <v>1</v>
      </c>
      <c r="DU60" s="172">
        <f t="shared" si="33"/>
        <v>1</v>
      </c>
      <c r="DV60" s="172">
        <f t="shared" si="34"/>
        <v>1</v>
      </c>
      <c r="DW60" s="172">
        <f t="shared" si="34"/>
        <v>1</v>
      </c>
      <c r="DX60" s="172">
        <f t="shared" si="34"/>
        <v>1</v>
      </c>
      <c r="DY60" s="172">
        <f t="shared" si="34"/>
        <v>1</v>
      </c>
      <c r="DZ60" s="172">
        <f t="shared" si="34"/>
        <v>1</v>
      </c>
      <c r="EA60" s="172">
        <f t="shared" si="34"/>
        <v>1</v>
      </c>
      <c r="EB60" s="172">
        <f t="shared" si="34"/>
        <v>1</v>
      </c>
      <c r="EC60" s="172">
        <f t="shared" si="34"/>
        <v>1</v>
      </c>
      <c r="ED60" s="172">
        <f t="shared" si="34"/>
        <v>1</v>
      </c>
      <c r="EE60" s="172">
        <f t="shared" si="34"/>
        <v>1</v>
      </c>
      <c r="EF60" s="172">
        <f t="shared" si="34"/>
        <v>1</v>
      </c>
      <c r="EG60" s="172">
        <f t="shared" si="6"/>
        <v>0</v>
      </c>
    </row>
    <row r="61" spans="20:137" x14ac:dyDescent="0.25">
      <c r="T61" s="5"/>
      <c r="U61" s="13"/>
      <c r="V61" s="5"/>
      <c r="W61" s="5" t="str">
        <f t="shared" si="2"/>
        <v/>
      </c>
      <c r="X61" s="5"/>
      <c r="Y61" s="5"/>
      <c r="Z61" s="5"/>
      <c r="CB61" s="172">
        <f t="shared" si="31"/>
        <v>1</v>
      </c>
      <c r="CC61" s="172">
        <f t="shared" si="31"/>
        <v>1</v>
      </c>
      <c r="CD61" s="172">
        <f t="shared" si="31"/>
        <v>1</v>
      </c>
      <c r="CE61" s="172">
        <f t="shared" si="31"/>
        <v>1</v>
      </c>
      <c r="CF61" s="172">
        <f t="shared" si="31"/>
        <v>1</v>
      </c>
      <c r="CG61" s="172">
        <f t="shared" si="31"/>
        <v>1</v>
      </c>
      <c r="CH61" s="172">
        <f t="shared" si="31"/>
        <v>1</v>
      </c>
      <c r="CI61" s="172">
        <f t="shared" si="31"/>
        <v>1</v>
      </c>
      <c r="CJ61" s="172">
        <f t="shared" si="31"/>
        <v>1</v>
      </c>
      <c r="CK61" s="172">
        <f t="shared" si="31"/>
        <v>1</v>
      </c>
      <c r="CL61" s="172">
        <f t="shared" si="31"/>
        <v>1</v>
      </c>
      <c r="CM61" s="172">
        <f t="shared" si="31"/>
        <v>1</v>
      </c>
      <c r="CN61" s="172">
        <f t="shared" si="31"/>
        <v>1</v>
      </c>
      <c r="CO61" s="172">
        <f t="shared" si="31"/>
        <v>1</v>
      </c>
      <c r="CP61" s="172">
        <f t="shared" si="31"/>
        <v>1</v>
      </c>
      <c r="CQ61" s="172">
        <f t="shared" si="29"/>
        <v>1</v>
      </c>
      <c r="CR61" s="172">
        <f t="shared" si="29"/>
        <v>1</v>
      </c>
      <c r="CS61" s="172">
        <f t="shared" si="29"/>
        <v>1</v>
      </c>
      <c r="CT61" s="172">
        <f t="shared" si="29"/>
        <v>1</v>
      </c>
      <c r="CU61" s="172">
        <f t="shared" si="29"/>
        <v>1</v>
      </c>
      <c r="DA61" s="172">
        <v>12</v>
      </c>
      <c r="DB61" s="32" t="str">
        <f t="shared" si="32"/>
        <v xml:space="preserve"> </v>
      </c>
      <c r="DD61" s="172">
        <f t="shared" si="14"/>
        <v>1</v>
      </c>
      <c r="DE61" s="172">
        <v>59</v>
      </c>
      <c r="DL61" s="172">
        <f t="shared" si="9"/>
        <v>0</v>
      </c>
      <c r="DM61" s="172">
        <f t="shared" si="10"/>
        <v>1</v>
      </c>
      <c r="DN61" s="172">
        <f t="shared" si="11"/>
        <v>1</v>
      </c>
      <c r="DO61" s="172">
        <f t="shared" si="33"/>
        <v>1</v>
      </c>
      <c r="DP61" s="172">
        <f t="shared" si="33"/>
        <v>1</v>
      </c>
      <c r="DQ61" s="172">
        <f t="shared" si="33"/>
        <v>1</v>
      </c>
      <c r="DR61" s="172">
        <f t="shared" si="33"/>
        <v>1</v>
      </c>
      <c r="DS61" s="172">
        <f t="shared" si="33"/>
        <v>1</v>
      </c>
      <c r="DT61" s="172">
        <f t="shared" si="33"/>
        <v>1</v>
      </c>
      <c r="DU61" s="172">
        <f t="shared" si="33"/>
        <v>1</v>
      </c>
      <c r="DV61" s="172">
        <f t="shared" si="34"/>
        <v>1</v>
      </c>
      <c r="DW61" s="172">
        <f t="shared" si="34"/>
        <v>1</v>
      </c>
      <c r="DX61" s="172">
        <f t="shared" si="34"/>
        <v>1</v>
      </c>
      <c r="DY61" s="172">
        <f t="shared" si="34"/>
        <v>1</v>
      </c>
      <c r="DZ61" s="172">
        <f t="shared" si="34"/>
        <v>1</v>
      </c>
      <c r="EA61" s="172">
        <f t="shared" si="34"/>
        <v>1</v>
      </c>
      <c r="EB61" s="172">
        <f t="shared" si="34"/>
        <v>1</v>
      </c>
      <c r="EC61" s="172">
        <f t="shared" si="34"/>
        <v>1</v>
      </c>
      <c r="ED61" s="172">
        <f t="shared" si="34"/>
        <v>1</v>
      </c>
      <c r="EE61" s="172">
        <f t="shared" si="34"/>
        <v>1</v>
      </c>
      <c r="EF61" s="172">
        <f t="shared" si="34"/>
        <v>1</v>
      </c>
      <c r="EG61" s="172">
        <f t="shared" si="6"/>
        <v>0</v>
      </c>
    </row>
    <row r="62" spans="20:137" x14ac:dyDescent="0.25">
      <c r="T62" s="5"/>
      <c r="U62" s="13"/>
      <c r="V62" s="5"/>
      <c r="W62" s="5" t="str">
        <f t="shared" si="2"/>
        <v/>
      </c>
      <c r="X62" s="5"/>
      <c r="Y62" s="5"/>
      <c r="Z62" s="5"/>
      <c r="CB62" s="172">
        <f t="shared" si="31"/>
        <v>1</v>
      </c>
      <c r="CC62" s="172">
        <f t="shared" si="31"/>
        <v>1</v>
      </c>
      <c r="CD62" s="172">
        <f t="shared" si="31"/>
        <v>1</v>
      </c>
      <c r="CE62" s="172">
        <f t="shared" si="31"/>
        <v>1</v>
      </c>
      <c r="CF62" s="172">
        <f t="shared" si="31"/>
        <v>1</v>
      </c>
      <c r="CG62" s="172">
        <f t="shared" si="31"/>
        <v>1</v>
      </c>
      <c r="CH62" s="172">
        <f t="shared" si="31"/>
        <v>1</v>
      </c>
      <c r="CI62" s="172">
        <f t="shared" si="31"/>
        <v>1</v>
      </c>
      <c r="CJ62" s="172">
        <f t="shared" si="31"/>
        <v>1</v>
      </c>
      <c r="CK62" s="172">
        <f t="shared" si="31"/>
        <v>1</v>
      </c>
      <c r="CL62" s="172">
        <f t="shared" si="31"/>
        <v>1</v>
      </c>
      <c r="CM62" s="172">
        <f t="shared" si="31"/>
        <v>1</v>
      </c>
      <c r="CN62" s="172">
        <f t="shared" si="31"/>
        <v>1</v>
      </c>
      <c r="CO62" s="172">
        <f t="shared" si="31"/>
        <v>1</v>
      </c>
      <c r="CP62" s="172">
        <f t="shared" si="31"/>
        <v>1</v>
      </c>
      <c r="CQ62" s="172">
        <f t="shared" si="29"/>
        <v>1</v>
      </c>
      <c r="CR62" s="172">
        <f t="shared" si="29"/>
        <v>1</v>
      </c>
      <c r="CS62" s="172">
        <f t="shared" si="29"/>
        <v>1</v>
      </c>
      <c r="CT62" s="172">
        <f t="shared" si="29"/>
        <v>1</v>
      </c>
      <c r="CU62" s="172">
        <f t="shared" si="29"/>
        <v>1</v>
      </c>
      <c r="DB62" s="196" t="str">
        <f>IF(DB49="","","----")</f>
        <v/>
      </c>
      <c r="DD62" s="172">
        <f t="shared" si="14"/>
        <v>1</v>
      </c>
      <c r="DE62" s="172">
        <v>60</v>
      </c>
      <c r="DL62" s="172">
        <f t="shared" si="9"/>
        <v>0</v>
      </c>
      <c r="DM62" s="172">
        <f t="shared" si="10"/>
        <v>1</v>
      </c>
      <c r="DN62" s="172">
        <f t="shared" si="11"/>
        <v>1</v>
      </c>
      <c r="DO62" s="172">
        <f t="shared" si="33"/>
        <v>1</v>
      </c>
      <c r="DP62" s="172">
        <f t="shared" si="33"/>
        <v>1</v>
      </c>
      <c r="DQ62" s="172">
        <f t="shared" si="33"/>
        <v>1</v>
      </c>
      <c r="DR62" s="172">
        <f t="shared" si="33"/>
        <v>1</v>
      </c>
      <c r="DS62" s="172">
        <f t="shared" si="33"/>
        <v>1</v>
      </c>
      <c r="DT62" s="172">
        <f t="shared" si="33"/>
        <v>1</v>
      </c>
      <c r="DU62" s="172">
        <f t="shared" si="33"/>
        <v>1</v>
      </c>
      <c r="DV62" s="172">
        <f t="shared" si="34"/>
        <v>1</v>
      </c>
      <c r="DW62" s="172">
        <f t="shared" si="34"/>
        <v>1</v>
      </c>
      <c r="DX62" s="172">
        <f t="shared" si="34"/>
        <v>1</v>
      </c>
      <c r="DY62" s="172">
        <f t="shared" si="34"/>
        <v>1</v>
      </c>
      <c r="DZ62" s="172">
        <f t="shared" si="34"/>
        <v>1</v>
      </c>
      <c r="EA62" s="172">
        <f t="shared" si="34"/>
        <v>1</v>
      </c>
      <c r="EB62" s="172">
        <f t="shared" si="34"/>
        <v>1</v>
      </c>
      <c r="EC62" s="172">
        <f t="shared" si="34"/>
        <v>1</v>
      </c>
      <c r="ED62" s="172">
        <f t="shared" si="34"/>
        <v>1</v>
      </c>
      <c r="EE62" s="172">
        <f t="shared" si="34"/>
        <v>1</v>
      </c>
      <c r="EF62" s="172">
        <f t="shared" si="34"/>
        <v>1</v>
      </c>
      <c r="EG62" s="172">
        <f t="shared" si="6"/>
        <v>0</v>
      </c>
    </row>
    <row r="63" spans="20:137" x14ac:dyDescent="0.25">
      <c r="T63" s="5"/>
      <c r="U63" s="13"/>
      <c r="V63" s="5"/>
      <c r="W63" s="5" t="str">
        <f t="shared" si="2"/>
        <v/>
      </c>
      <c r="X63" s="5"/>
      <c r="Y63" s="5"/>
      <c r="Z63" s="5"/>
      <c r="CB63" s="172">
        <f t="shared" si="31"/>
        <v>1</v>
      </c>
      <c r="CC63" s="172">
        <f t="shared" si="31"/>
        <v>1</v>
      </c>
      <c r="CD63" s="172">
        <f t="shared" si="31"/>
        <v>1</v>
      </c>
      <c r="CE63" s="172">
        <f t="shared" si="31"/>
        <v>1</v>
      </c>
      <c r="CF63" s="172">
        <f t="shared" si="31"/>
        <v>1</v>
      </c>
      <c r="CG63" s="172">
        <f t="shared" si="31"/>
        <v>1</v>
      </c>
      <c r="CH63" s="172">
        <f t="shared" si="31"/>
        <v>1</v>
      </c>
      <c r="CI63" s="172">
        <f t="shared" si="31"/>
        <v>1</v>
      </c>
      <c r="CJ63" s="172">
        <f t="shared" si="31"/>
        <v>1</v>
      </c>
      <c r="CK63" s="172">
        <f t="shared" si="31"/>
        <v>1</v>
      </c>
      <c r="CL63" s="172">
        <f t="shared" si="31"/>
        <v>1</v>
      </c>
      <c r="CM63" s="172">
        <f t="shared" si="31"/>
        <v>1</v>
      </c>
      <c r="CN63" s="172">
        <f t="shared" si="31"/>
        <v>1</v>
      </c>
      <c r="CO63" s="172">
        <f t="shared" si="31"/>
        <v>1</v>
      </c>
      <c r="CP63" s="172">
        <f t="shared" si="31"/>
        <v>1</v>
      </c>
      <c r="CQ63" s="172">
        <f t="shared" si="29"/>
        <v>1</v>
      </c>
      <c r="CR63" s="172">
        <f t="shared" si="29"/>
        <v>1</v>
      </c>
      <c r="CS63" s="172">
        <f t="shared" si="29"/>
        <v>1</v>
      </c>
      <c r="CT63" s="172">
        <f t="shared" si="29"/>
        <v>1</v>
      </c>
      <c r="CU63" s="172">
        <f t="shared" si="29"/>
        <v>1</v>
      </c>
      <c r="DA63" s="172"/>
      <c r="DB63" s="32" t="str">
        <f>IF(DB64="","",CONCATENATE("Warband ",CZ64," ",DG63))</f>
        <v/>
      </c>
      <c r="DD63" s="172">
        <f t="shared" si="14"/>
        <v>1</v>
      </c>
      <c r="DE63" s="172">
        <v>61</v>
      </c>
      <c r="DG63" s="49" t="str">
        <f>CONCATENATE("   ",DH63,"/",DI63,IF(DH63&gt;DI63," !",""))</f>
        <v xml:space="preserve">   0/12</v>
      </c>
      <c r="DH63" s="172">
        <f t="shared" ref="DH63" si="35">INDEX($CB$1:$CU$1,CZ64)+DJ63</f>
        <v>0</v>
      </c>
      <c r="DI63" s="172">
        <f>12</f>
        <v>12</v>
      </c>
      <c r="DL63" s="172">
        <f t="shared" si="9"/>
        <v>0</v>
      </c>
      <c r="DM63" s="172">
        <f t="shared" si="10"/>
        <v>1</v>
      </c>
      <c r="DN63" s="172">
        <f t="shared" si="11"/>
        <v>1</v>
      </c>
      <c r="DO63" s="172">
        <f t="shared" si="33"/>
        <v>1</v>
      </c>
      <c r="DP63" s="172">
        <f t="shared" si="33"/>
        <v>1</v>
      </c>
      <c r="DQ63" s="172">
        <f t="shared" si="33"/>
        <v>1</v>
      </c>
      <c r="DR63" s="172">
        <f t="shared" si="33"/>
        <v>1</v>
      </c>
      <c r="DS63" s="172">
        <f t="shared" si="33"/>
        <v>1</v>
      </c>
      <c r="DT63" s="172">
        <f t="shared" si="33"/>
        <v>1</v>
      </c>
      <c r="DU63" s="172">
        <f t="shared" si="33"/>
        <v>1</v>
      </c>
      <c r="DV63" s="172">
        <f t="shared" si="34"/>
        <v>1</v>
      </c>
      <c r="DW63" s="172">
        <f t="shared" si="34"/>
        <v>1</v>
      </c>
      <c r="DX63" s="172">
        <f t="shared" si="34"/>
        <v>1</v>
      </c>
      <c r="DY63" s="172">
        <f t="shared" si="34"/>
        <v>1</v>
      </c>
      <c r="DZ63" s="172">
        <f t="shared" si="34"/>
        <v>1</v>
      </c>
      <c r="EA63" s="172">
        <f t="shared" si="34"/>
        <v>1</v>
      </c>
      <c r="EB63" s="172">
        <f t="shared" si="34"/>
        <v>1</v>
      </c>
      <c r="EC63" s="172">
        <f t="shared" si="34"/>
        <v>1</v>
      </c>
      <c r="ED63" s="172">
        <f t="shared" si="34"/>
        <v>1</v>
      </c>
      <c r="EE63" s="172">
        <f t="shared" si="34"/>
        <v>1</v>
      </c>
      <c r="EF63" s="172">
        <f t="shared" si="34"/>
        <v>1</v>
      </c>
      <c r="EG63" s="172">
        <f t="shared" si="6"/>
        <v>0</v>
      </c>
    </row>
    <row r="64" spans="20:137" x14ac:dyDescent="0.25">
      <c r="T64" s="5"/>
      <c r="U64" s="13"/>
      <c r="V64" s="5"/>
      <c r="W64" s="5" t="str">
        <f t="shared" si="2"/>
        <v/>
      </c>
      <c r="X64" s="5"/>
      <c r="Y64" s="5"/>
      <c r="Z64" s="5"/>
      <c r="CB64" s="172">
        <f t="shared" si="31"/>
        <v>1</v>
      </c>
      <c r="CC64" s="172">
        <f t="shared" si="31"/>
        <v>1</v>
      </c>
      <c r="CD64" s="172">
        <f t="shared" si="31"/>
        <v>1</v>
      </c>
      <c r="CE64" s="172">
        <f t="shared" si="31"/>
        <v>1</v>
      </c>
      <c r="CF64" s="172">
        <f t="shared" si="31"/>
        <v>1</v>
      </c>
      <c r="CG64" s="172">
        <f t="shared" si="31"/>
        <v>1</v>
      </c>
      <c r="CH64" s="172">
        <f t="shared" si="31"/>
        <v>1</v>
      </c>
      <c r="CI64" s="172">
        <f t="shared" si="31"/>
        <v>1</v>
      </c>
      <c r="CJ64" s="172">
        <f t="shared" si="31"/>
        <v>1</v>
      </c>
      <c r="CK64" s="172">
        <f t="shared" si="31"/>
        <v>1</v>
      </c>
      <c r="CL64" s="172">
        <f t="shared" si="31"/>
        <v>1</v>
      </c>
      <c r="CM64" s="172">
        <f t="shared" si="31"/>
        <v>1</v>
      </c>
      <c r="CN64" s="172">
        <f t="shared" si="31"/>
        <v>1</v>
      </c>
      <c r="CO64" s="172">
        <f t="shared" si="31"/>
        <v>1</v>
      </c>
      <c r="CP64" s="172">
        <f t="shared" si="31"/>
        <v>1</v>
      </c>
      <c r="CQ64" s="172">
        <f t="shared" si="31"/>
        <v>1</v>
      </c>
      <c r="CR64" s="172">
        <f t="shared" ref="CR64:CU79" si="36">IF(BG63="",CR63,CR63+1)</f>
        <v>1</v>
      </c>
      <c r="CS64" s="172">
        <f t="shared" si="36"/>
        <v>1</v>
      </c>
      <c r="CT64" s="172">
        <f t="shared" si="36"/>
        <v>1</v>
      </c>
      <c r="CU64" s="172">
        <f t="shared" si="36"/>
        <v>1</v>
      </c>
      <c r="CZ64" s="172">
        <v>5</v>
      </c>
      <c r="DA64" s="172" t="s">
        <v>278</v>
      </c>
      <c r="DB64" s="32" t="str">
        <f>T(LOOKUP(CZ64,$DM$1:$EF$1,$DM$2:$EF$2))</f>
        <v/>
      </c>
      <c r="DD64" s="172">
        <f t="shared" si="14"/>
        <v>1</v>
      </c>
      <c r="DE64" s="172">
        <v>62</v>
      </c>
      <c r="DL64" s="172">
        <f t="shared" si="9"/>
        <v>0</v>
      </c>
      <c r="DM64" s="172">
        <f t="shared" si="10"/>
        <v>1</v>
      </c>
      <c r="DN64" s="172">
        <f t="shared" si="11"/>
        <v>1</v>
      </c>
      <c r="DO64" s="172">
        <f t="shared" si="33"/>
        <v>1</v>
      </c>
      <c r="DP64" s="172">
        <f t="shared" si="33"/>
        <v>1</v>
      </c>
      <c r="DQ64" s="172">
        <f t="shared" si="33"/>
        <v>1</v>
      </c>
      <c r="DR64" s="172">
        <f t="shared" si="33"/>
        <v>1</v>
      </c>
      <c r="DS64" s="172">
        <f t="shared" si="33"/>
        <v>1</v>
      </c>
      <c r="DT64" s="172">
        <f t="shared" si="33"/>
        <v>1</v>
      </c>
      <c r="DU64" s="172">
        <f t="shared" si="33"/>
        <v>1</v>
      </c>
      <c r="DV64" s="172">
        <f t="shared" si="34"/>
        <v>1</v>
      </c>
      <c r="DW64" s="172">
        <f t="shared" si="34"/>
        <v>1</v>
      </c>
      <c r="DX64" s="172">
        <f t="shared" si="34"/>
        <v>1</v>
      </c>
      <c r="DY64" s="172">
        <f t="shared" si="34"/>
        <v>1</v>
      </c>
      <c r="DZ64" s="172">
        <f t="shared" si="34"/>
        <v>1</v>
      </c>
      <c r="EA64" s="172">
        <f t="shared" si="34"/>
        <v>1</v>
      </c>
      <c r="EB64" s="172">
        <f t="shared" si="34"/>
        <v>1</v>
      </c>
      <c r="EC64" s="172">
        <f t="shared" si="34"/>
        <v>1</v>
      </c>
      <c r="ED64" s="172">
        <f t="shared" si="34"/>
        <v>1</v>
      </c>
      <c r="EE64" s="172">
        <f t="shared" si="34"/>
        <v>1</v>
      </c>
      <c r="EF64" s="172">
        <f t="shared" si="34"/>
        <v>1</v>
      </c>
      <c r="EG64" s="172">
        <f t="shared" si="6"/>
        <v>0</v>
      </c>
    </row>
    <row r="65" spans="20:137" x14ac:dyDescent="0.25">
      <c r="T65" s="5"/>
      <c r="U65" s="13"/>
      <c r="V65" s="5"/>
      <c r="W65" s="5" t="str">
        <f t="shared" si="2"/>
        <v/>
      </c>
      <c r="X65" s="5"/>
      <c r="Y65" s="5"/>
      <c r="Z65" s="5"/>
      <c r="CB65" s="172">
        <f t="shared" ref="CB65:CQ80" si="37">IF(AQ64="",CB64,CB64+1)</f>
        <v>1</v>
      </c>
      <c r="CC65" s="172">
        <f t="shared" si="37"/>
        <v>1</v>
      </c>
      <c r="CD65" s="172">
        <f t="shared" si="37"/>
        <v>1</v>
      </c>
      <c r="CE65" s="172">
        <f t="shared" si="37"/>
        <v>1</v>
      </c>
      <c r="CF65" s="172">
        <f t="shared" si="37"/>
        <v>1</v>
      </c>
      <c r="CG65" s="172">
        <f t="shared" si="37"/>
        <v>1</v>
      </c>
      <c r="CH65" s="172">
        <f t="shared" si="37"/>
        <v>1</v>
      </c>
      <c r="CI65" s="172">
        <f t="shared" si="37"/>
        <v>1</v>
      </c>
      <c r="CJ65" s="172">
        <f t="shared" si="37"/>
        <v>1</v>
      </c>
      <c r="CK65" s="172">
        <f t="shared" si="37"/>
        <v>1</v>
      </c>
      <c r="CL65" s="172">
        <f t="shared" si="37"/>
        <v>1</v>
      </c>
      <c r="CM65" s="172">
        <f t="shared" si="37"/>
        <v>1</v>
      </c>
      <c r="CN65" s="172">
        <f t="shared" si="37"/>
        <v>1</v>
      </c>
      <c r="CO65" s="172">
        <f t="shared" si="37"/>
        <v>1</v>
      </c>
      <c r="CP65" s="172">
        <f t="shared" si="37"/>
        <v>1</v>
      </c>
      <c r="CQ65" s="172">
        <f t="shared" si="37"/>
        <v>1</v>
      </c>
      <c r="CR65" s="172">
        <f t="shared" si="36"/>
        <v>1</v>
      </c>
      <c r="CS65" s="172">
        <f t="shared" si="36"/>
        <v>1</v>
      </c>
      <c r="CT65" s="172">
        <f t="shared" si="36"/>
        <v>1</v>
      </c>
      <c r="CU65" s="172">
        <f t="shared" si="36"/>
        <v>1</v>
      </c>
      <c r="DA65" s="172">
        <v>1</v>
      </c>
      <c r="DB65" s="32" t="str">
        <f t="shared" ref="DB65:DB76" si="38">T(CONCATENATE(LOOKUP(DA65,CF$3:CF$80,AU$3:AU$80)," ",LOOKUP(DA65,CF$3:CF$80,$CA$3:$CA$80)))</f>
        <v xml:space="preserve"> </v>
      </c>
      <c r="DD65" s="172">
        <f t="shared" si="14"/>
        <v>1</v>
      </c>
      <c r="DE65" s="172">
        <v>63</v>
      </c>
      <c r="DL65" s="172">
        <f t="shared" si="9"/>
        <v>0</v>
      </c>
      <c r="DM65" s="172">
        <f t="shared" si="10"/>
        <v>1</v>
      </c>
      <c r="DN65" s="172">
        <f t="shared" si="11"/>
        <v>1</v>
      </c>
      <c r="DO65" s="172">
        <f t="shared" si="33"/>
        <v>1</v>
      </c>
      <c r="DP65" s="172">
        <f t="shared" si="33"/>
        <v>1</v>
      </c>
      <c r="DQ65" s="172">
        <f t="shared" si="33"/>
        <v>1</v>
      </c>
      <c r="DR65" s="172">
        <f t="shared" si="33"/>
        <v>1</v>
      </c>
      <c r="DS65" s="172">
        <f t="shared" si="33"/>
        <v>1</v>
      </c>
      <c r="DT65" s="172">
        <f t="shared" si="33"/>
        <v>1</v>
      </c>
      <c r="DU65" s="172">
        <f t="shared" si="33"/>
        <v>1</v>
      </c>
      <c r="DV65" s="172">
        <f t="shared" si="34"/>
        <v>1</v>
      </c>
      <c r="DW65" s="172">
        <f t="shared" si="34"/>
        <v>1</v>
      </c>
      <c r="DX65" s="172">
        <f t="shared" si="34"/>
        <v>1</v>
      </c>
      <c r="DY65" s="172">
        <f t="shared" si="34"/>
        <v>1</v>
      </c>
      <c r="DZ65" s="172">
        <f t="shared" si="34"/>
        <v>1</v>
      </c>
      <c r="EA65" s="172">
        <f t="shared" si="34"/>
        <v>1</v>
      </c>
      <c r="EB65" s="172">
        <f t="shared" si="34"/>
        <v>1</v>
      </c>
      <c r="EC65" s="172">
        <f t="shared" si="34"/>
        <v>1</v>
      </c>
      <c r="ED65" s="172">
        <f t="shared" si="34"/>
        <v>1</v>
      </c>
      <c r="EE65" s="172">
        <f t="shared" si="34"/>
        <v>1</v>
      </c>
      <c r="EF65" s="172">
        <f t="shared" si="34"/>
        <v>1</v>
      </c>
      <c r="EG65" s="172">
        <f t="shared" si="6"/>
        <v>0</v>
      </c>
    </row>
    <row r="66" spans="20:137" x14ac:dyDescent="0.25">
      <c r="T66" s="5"/>
      <c r="U66" s="13"/>
      <c r="V66" s="5"/>
      <c r="W66" s="5" t="str">
        <f t="shared" si="2"/>
        <v/>
      </c>
      <c r="X66" s="5"/>
      <c r="Y66" s="5"/>
      <c r="Z66" s="5"/>
      <c r="CB66" s="172">
        <f t="shared" si="37"/>
        <v>1</v>
      </c>
      <c r="CC66" s="172">
        <f t="shared" si="37"/>
        <v>1</v>
      </c>
      <c r="CD66" s="172">
        <f t="shared" si="37"/>
        <v>1</v>
      </c>
      <c r="CE66" s="172">
        <f t="shared" si="37"/>
        <v>1</v>
      </c>
      <c r="CF66" s="172">
        <f t="shared" si="37"/>
        <v>1</v>
      </c>
      <c r="CG66" s="172">
        <f t="shared" si="37"/>
        <v>1</v>
      </c>
      <c r="CH66" s="172">
        <f t="shared" si="37"/>
        <v>1</v>
      </c>
      <c r="CI66" s="172">
        <f t="shared" si="37"/>
        <v>1</v>
      </c>
      <c r="CJ66" s="172">
        <f t="shared" si="37"/>
        <v>1</v>
      </c>
      <c r="CK66" s="172">
        <f t="shared" si="37"/>
        <v>1</v>
      </c>
      <c r="CL66" s="172">
        <f t="shared" si="37"/>
        <v>1</v>
      </c>
      <c r="CM66" s="172">
        <f t="shared" si="37"/>
        <v>1</v>
      </c>
      <c r="CN66" s="172">
        <f t="shared" si="37"/>
        <v>1</v>
      </c>
      <c r="CO66" s="172">
        <f t="shared" si="37"/>
        <v>1</v>
      </c>
      <c r="CP66" s="172">
        <f t="shared" si="37"/>
        <v>1</v>
      </c>
      <c r="CQ66" s="172">
        <f t="shared" si="37"/>
        <v>1</v>
      </c>
      <c r="CR66" s="172">
        <f t="shared" si="36"/>
        <v>1</v>
      </c>
      <c r="CS66" s="172">
        <f t="shared" si="36"/>
        <v>1</v>
      </c>
      <c r="CT66" s="172">
        <f t="shared" si="36"/>
        <v>1</v>
      </c>
      <c r="CU66" s="172">
        <f t="shared" si="36"/>
        <v>1</v>
      </c>
      <c r="DA66" s="172">
        <v>2</v>
      </c>
      <c r="DB66" s="32" t="str">
        <f t="shared" si="38"/>
        <v xml:space="preserve"> </v>
      </c>
      <c r="DD66" s="172">
        <f t="shared" si="14"/>
        <v>1</v>
      </c>
      <c r="DE66" s="172">
        <v>64</v>
      </c>
      <c r="DL66" s="172">
        <f t="shared" si="9"/>
        <v>0</v>
      </c>
      <c r="DM66" s="172">
        <f t="shared" si="10"/>
        <v>1</v>
      </c>
      <c r="DN66" s="172">
        <f t="shared" si="11"/>
        <v>1</v>
      </c>
      <c r="DO66" s="172">
        <f t="shared" si="33"/>
        <v>1</v>
      </c>
      <c r="DP66" s="172">
        <f t="shared" si="33"/>
        <v>1</v>
      </c>
      <c r="DQ66" s="172">
        <f t="shared" si="33"/>
        <v>1</v>
      </c>
      <c r="DR66" s="172">
        <f t="shared" si="33"/>
        <v>1</v>
      </c>
      <c r="DS66" s="172">
        <f t="shared" si="33"/>
        <v>1</v>
      </c>
      <c r="DT66" s="172">
        <f t="shared" si="33"/>
        <v>1</v>
      </c>
      <c r="DU66" s="172">
        <f t="shared" si="33"/>
        <v>1</v>
      </c>
      <c r="DV66" s="172">
        <f t="shared" si="34"/>
        <v>1</v>
      </c>
      <c r="DW66" s="172">
        <f t="shared" si="34"/>
        <v>1</v>
      </c>
      <c r="DX66" s="172">
        <f t="shared" si="34"/>
        <v>1</v>
      </c>
      <c r="DY66" s="172">
        <f t="shared" si="34"/>
        <v>1</v>
      </c>
      <c r="DZ66" s="172">
        <f t="shared" si="34"/>
        <v>1</v>
      </c>
      <c r="EA66" s="172">
        <f t="shared" si="34"/>
        <v>1</v>
      </c>
      <c r="EB66" s="172">
        <f t="shared" si="34"/>
        <v>1</v>
      </c>
      <c r="EC66" s="172">
        <f t="shared" si="34"/>
        <v>1</v>
      </c>
      <c r="ED66" s="172">
        <f t="shared" si="34"/>
        <v>1</v>
      </c>
      <c r="EE66" s="172">
        <f t="shared" si="34"/>
        <v>1</v>
      </c>
      <c r="EF66" s="172">
        <f t="shared" si="34"/>
        <v>1</v>
      </c>
      <c r="EG66" s="172">
        <f t="shared" si="6"/>
        <v>0</v>
      </c>
    </row>
    <row r="67" spans="20:137" x14ac:dyDescent="0.25">
      <c r="T67" s="5"/>
      <c r="U67" s="13"/>
      <c r="V67" s="5"/>
      <c r="W67" s="5" t="str">
        <f t="shared" ref="W67:W80" si="39">T(LOOKUP(DE67,$DD$3:$DD$302,$DB$3:$DB$302))</f>
        <v/>
      </c>
      <c r="X67" s="5"/>
      <c r="Y67" s="5"/>
      <c r="Z67" s="5"/>
      <c r="CB67" s="172">
        <f t="shared" si="37"/>
        <v>1</v>
      </c>
      <c r="CC67" s="172">
        <f t="shared" si="37"/>
        <v>1</v>
      </c>
      <c r="CD67" s="172">
        <f t="shared" si="37"/>
        <v>1</v>
      </c>
      <c r="CE67" s="172">
        <f t="shared" si="37"/>
        <v>1</v>
      </c>
      <c r="CF67" s="172">
        <f t="shared" si="37"/>
        <v>1</v>
      </c>
      <c r="CG67" s="172">
        <f t="shared" si="37"/>
        <v>1</v>
      </c>
      <c r="CH67" s="172">
        <f t="shared" si="37"/>
        <v>1</v>
      </c>
      <c r="CI67" s="172">
        <f t="shared" si="37"/>
        <v>1</v>
      </c>
      <c r="CJ67" s="172">
        <f t="shared" si="37"/>
        <v>1</v>
      </c>
      <c r="CK67" s="172">
        <f t="shared" si="37"/>
        <v>1</v>
      </c>
      <c r="CL67" s="172">
        <f t="shared" si="37"/>
        <v>1</v>
      </c>
      <c r="CM67" s="172">
        <f t="shared" si="37"/>
        <v>1</v>
      </c>
      <c r="CN67" s="172">
        <f t="shared" si="37"/>
        <v>1</v>
      </c>
      <c r="CO67" s="172">
        <f t="shared" si="37"/>
        <v>1</v>
      </c>
      <c r="CP67" s="172">
        <f t="shared" si="37"/>
        <v>1</v>
      </c>
      <c r="CQ67" s="172">
        <f t="shared" si="37"/>
        <v>1</v>
      </c>
      <c r="CR67" s="172">
        <f t="shared" si="36"/>
        <v>1</v>
      </c>
      <c r="CS67" s="172">
        <f t="shared" si="36"/>
        <v>1</v>
      </c>
      <c r="CT67" s="172">
        <f t="shared" si="36"/>
        <v>1</v>
      </c>
      <c r="CU67" s="172">
        <f t="shared" si="36"/>
        <v>1</v>
      </c>
      <c r="DA67" s="172">
        <v>3</v>
      </c>
      <c r="DB67" s="32" t="str">
        <f t="shared" si="38"/>
        <v xml:space="preserve"> </v>
      </c>
      <c r="DD67" s="172">
        <f t="shared" si="14"/>
        <v>1</v>
      </c>
      <c r="DE67" s="172">
        <v>65</v>
      </c>
      <c r="DL67" s="172">
        <f t="shared" si="9"/>
        <v>0</v>
      </c>
      <c r="DM67" s="172">
        <f t="shared" si="10"/>
        <v>1</v>
      </c>
      <c r="DN67" s="172">
        <f t="shared" si="11"/>
        <v>1</v>
      </c>
      <c r="DO67" s="172">
        <f t="shared" si="33"/>
        <v>1</v>
      </c>
      <c r="DP67" s="172">
        <f t="shared" si="33"/>
        <v>1</v>
      </c>
      <c r="DQ67" s="172">
        <f t="shared" si="33"/>
        <v>1</v>
      </c>
      <c r="DR67" s="172">
        <f t="shared" si="33"/>
        <v>1</v>
      </c>
      <c r="DS67" s="172">
        <f t="shared" si="33"/>
        <v>1</v>
      </c>
      <c r="DT67" s="172">
        <f t="shared" si="33"/>
        <v>1</v>
      </c>
      <c r="DU67" s="172">
        <f t="shared" si="33"/>
        <v>1</v>
      </c>
      <c r="DV67" s="172">
        <f t="shared" si="34"/>
        <v>1</v>
      </c>
      <c r="DW67" s="172">
        <f t="shared" si="34"/>
        <v>1</v>
      </c>
      <c r="DX67" s="172">
        <f t="shared" si="34"/>
        <v>1</v>
      </c>
      <c r="DY67" s="172">
        <f t="shared" si="34"/>
        <v>1</v>
      </c>
      <c r="DZ67" s="172">
        <f t="shared" si="34"/>
        <v>1</v>
      </c>
      <c r="EA67" s="172">
        <f t="shared" si="34"/>
        <v>1</v>
      </c>
      <c r="EB67" s="172">
        <f t="shared" si="34"/>
        <v>1</v>
      </c>
      <c r="EC67" s="172">
        <f t="shared" si="34"/>
        <v>1</v>
      </c>
      <c r="ED67" s="172">
        <f t="shared" si="34"/>
        <v>1</v>
      </c>
      <c r="EE67" s="172">
        <f t="shared" si="34"/>
        <v>1</v>
      </c>
      <c r="EF67" s="172">
        <f t="shared" si="34"/>
        <v>1</v>
      </c>
      <c r="EG67" s="172">
        <f t="shared" ref="EG67:EG80" si="40">IF(CX67=0,0,SUBSTITUTE(SUBSTITUTE(SUBSTITUTE(SUBSTITUTE(SUBSTITUTE(SUBSTITUTE(SUBSTITUTE(SUBSTITUTE($CX67,"12",""),"13",""),"14",""),"15",""),"16",""),"17",""),"18",""),"19",""))</f>
        <v>0</v>
      </c>
    </row>
    <row r="68" spans="20:137" x14ac:dyDescent="0.25">
      <c r="T68" s="5"/>
      <c r="U68" s="13"/>
      <c r="V68" s="5"/>
      <c r="W68" s="5" t="str">
        <f t="shared" si="39"/>
        <v/>
      </c>
      <c r="X68" s="5"/>
      <c r="Y68" s="5"/>
      <c r="Z68" s="5"/>
      <c r="CB68" s="172">
        <f t="shared" si="37"/>
        <v>1</v>
      </c>
      <c r="CC68" s="172">
        <f t="shared" si="37"/>
        <v>1</v>
      </c>
      <c r="CD68" s="172">
        <f t="shared" si="37"/>
        <v>1</v>
      </c>
      <c r="CE68" s="172">
        <f t="shared" si="37"/>
        <v>1</v>
      </c>
      <c r="CF68" s="172">
        <f t="shared" si="37"/>
        <v>1</v>
      </c>
      <c r="CG68" s="172">
        <f t="shared" si="37"/>
        <v>1</v>
      </c>
      <c r="CH68" s="172">
        <f t="shared" si="37"/>
        <v>1</v>
      </c>
      <c r="CI68" s="172">
        <f t="shared" si="37"/>
        <v>1</v>
      </c>
      <c r="CJ68" s="172">
        <f t="shared" si="37"/>
        <v>1</v>
      </c>
      <c r="CK68" s="172">
        <f t="shared" si="37"/>
        <v>1</v>
      </c>
      <c r="CL68" s="172">
        <f t="shared" si="37"/>
        <v>1</v>
      </c>
      <c r="CM68" s="172">
        <f t="shared" si="37"/>
        <v>1</v>
      </c>
      <c r="CN68" s="172">
        <f t="shared" si="37"/>
        <v>1</v>
      </c>
      <c r="CO68" s="172">
        <f t="shared" si="37"/>
        <v>1</v>
      </c>
      <c r="CP68" s="172">
        <f t="shared" si="37"/>
        <v>1</v>
      </c>
      <c r="CQ68" s="172">
        <f t="shared" si="37"/>
        <v>1</v>
      </c>
      <c r="CR68" s="172">
        <f t="shared" si="36"/>
        <v>1</v>
      </c>
      <c r="CS68" s="172">
        <f t="shared" si="36"/>
        <v>1</v>
      </c>
      <c r="CT68" s="172">
        <f t="shared" si="36"/>
        <v>1</v>
      </c>
      <c r="CU68" s="172">
        <f t="shared" si="36"/>
        <v>1</v>
      </c>
      <c r="DA68" s="172">
        <v>4</v>
      </c>
      <c r="DB68" s="32" t="str">
        <f t="shared" si="38"/>
        <v xml:space="preserve"> </v>
      </c>
      <c r="DD68" s="172">
        <f t="shared" si="14"/>
        <v>1</v>
      </c>
      <c r="DE68" s="172">
        <v>66</v>
      </c>
      <c r="DL68" s="172">
        <f t="shared" ref="DL68:DL79" si="41">SUM(DM69:EF69)-SUM(DM68:EF68)</f>
        <v>0</v>
      </c>
      <c r="DM68" s="172">
        <f t="shared" ref="DM68:DM80" si="42">IF(OR(CX67=0,ISERROR(SEARCH(DM$1,SUBSTITUTE(SUBSTITUTE($EG67,"10",""),"11","")))),DM67,DM67+1)</f>
        <v>1</v>
      </c>
      <c r="DN68" s="172">
        <f t="shared" ref="DN68:DN80" si="43">IF(OR(CX67=0,ISERROR(SEARCH(DN$1,SUBSTITUTE(SUBSTITUTE($CX67,"12",""),"20","")))),DN67,DN67+1)</f>
        <v>1</v>
      </c>
      <c r="DO68" s="172">
        <f t="shared" ref="DO68:DU80" si="44">IF(OR($CX67=0,ISERROR(SEARCH(DO$1,SUBSTITUTE($CX67,DY$1,"")))),DO67,DO67+1)</f>
        <v>1</v>
      </c>
      <c r="DP68" s="172">
        <f t="shared" si="44"/>
        <v>1</v>
      </c>
      <c r="DQ68" s="172">
        <f t="shared" si="44"/>
        <v>1</v>
      </c>
      <c r="DR68" s="172">
        <f t="shared" si="44"/>
        <v>1</v>
      </c>
      <c r="DS68" s="172">
        <f t="shared" si="44"/>
        <v>1</v>
      </c>
      <c r="DT68" s="172">
        <f t="shared" si="44"/>
        <v>1</v>
      </c>
      <c r="DU68" s="172">
        <f t="shared" si="44"/>
        <v>1</v>
      </c>
      <c r="DV68" s="172">
        <f t="shared" si="34"/>
        <v>1</v>
      </c>
      <c r="DW68" s="172">
        <f t="shared" si="34"/>
        <v>1</v>
      </c>
      <c r="DX68" s="172">
        <f t="shared" si="34"/>
        <v>1</v>
      </c>
      <c r="DY68" s="172">
        <f t="shared" si="34"/>
        <v>1</v>
      </c>
      <c r="DZ68" s="172">
        <f t="shared" si="34"/>
        <v>1</v>
      </c>
      <c r="EA68" s="172">
        <f t="shared" si="34"/>
        <v>1</v>
      </c>
      <c r="EB68" s="172">
        <f t="shared" si="34"/>
        <v>1</v>
      </c>
      <c r="EC68" s="172">
        <f t="shared" si="34"/>
        <v>1</v>
      </c>
      <c r="ED68" s="172">
        <f t="shared" si="34"/>
        <v>1</v>
      </c>
      <c r="EE68" s="172">
        <f t="shared" si="34"/>
        <v>1</v>
      </c>
      <c r="EF68" s="172">
        <f t="shared" si="34"/>
        <v>1</v>
      </c>
      <c r="EG68" s="172">
        <f t="shared" si="40"/>
        <v>0</v>
      </c>
    </row>
    <row r="69" spans="20:137" x14ac:dyDescent="0.25">
      <c r="T69" s="5"/>
      <c r="U69" s="13"/>
      <c r="V69" s="5"/>
      <c r="W69" s="5" t="str">
        <f t="shared" si="39"/>
        <v/>
      </c>
      <c r="X69" s="5"/>
      <c r="Y69" s="5"/>
      <c r="Z69" s="5"/>
      <c r="CB69" s="172">
        <f t="shared" si="37"/>
        <v>1</v>
      </c>
      <c r="CC69" s="172">
        <f t="shared" si="37"/>
        <v>1</v>
      </c>
      <c r="CD69" s="172">
        <f t="shared" si="37"/>
        <v>1</v>
      </c>
      <c r="CE69" s="172">
        <f t="shared" si="37"/>
        <v>1</v>
      </c>
      <c r="CF69" s="172">
        <f t="shared" si="37"/>
        <v>1</v>
      </c>
      <c r="CG69" s="172">
        <f t="shared" si="37"/>
        <v>1</v>
      </c>
      <c r="CH69" s="172">
        <f t="shared" si="37"/>
        <v>1</v>
      </c>
      <c r="CI69" s="172">
        <f t="shared" si="37"/>
        <v>1</v>
      </c>
      <c r="CJ69" s="172">
        <f t="shared" si="37"/>
        <v>1</v>
      </c>
      <c r="CK69" s="172">
        <f t="shared" si="37"/>
        <v>1</v>
      </c>
      <c r="CL69" s="172">
        <f t="shared" si="37"/>
        <v>1</v>
      </c>
      <c r="CM69" s="172">
        <f t="shared" si="37"/>
        <v>1</v>
      </c>
      <c r="CN69" s="172">
        <f t="shared" si="37"/>
        <v>1</v>
      </c>
      <c r="CO69" s="172">
        <f t="shared" si="37"/>
        <v>1</v>
      </c>
      <c r="CP69" s="172">
        <f t="shared" si="37"/>
        <v>1</v>
      </c>
      <c r="CQ69" s="172">
        <f t="shared" si="37"/>
        <v>1</v>
      </c>
      <c r="CR69" s="172">
        <f t="shared" si="36"/>
        <v>1</v>
      </c>
      <c r="CS69" s="172">
        <f t="shared" si="36"/>
        <v>1</v>
      </c>
      <c r="CT69" s="172">
        <f t="shared" si="36"/>
        <v>1</v>
      </c>
      <c r="CU69" s="172">
        <f t="shared" si="36"/>
        <v>1</v>
      </c>
      <c r="DA69" s="172">
        <v>5</v>
      </c>
      <c r="DB69" s="32" t="str">
        <f t="shared" si="38"/>
        <v xml:space="preserve"> </v>
      </c>
      <c r="DD69" s="172">
        <f t="shared" ref="DD69:DD132" si="45">IF(OR(DB68="",DB68=" "),DD68,DD68+1)</f>
        <v>1</v>
      </c>
      <c r="DE69" s="172">
        <v>67</v>
      </c>
      <c r="DL69" s="172">
        <f t="shared" si="41"/>
        <v>0</v>
      </c>
      <c r="DM69" s="172">
        <f t="shared" si="42"/>
        <v>1</v>
      </c>
      <c r="DN69" s="172">
        <f t="shared" si="43"/>
        <v>1</v>
      </c>
      <c r="DO69" s="172">
        <f t="shared" si="44"/>
        <v>1</v>
      </c>
      <c r="DP69" s="172">
        <f t="shared" si="44"/>
        <v>1</v>
      </c>
      <c r="DQ69" s="172">
        <f t="shared" si="44"/>
        <v>1</v>
      </c>
      <c r="DR69" s="172">
        <f t="shared" si="44"/>
        <v>1</v>
      </c>
      <c r="DS69" s="172">
        <f t="shared" si="44"/>
        <v>1</v>
      </c>
      <c r="DT69" s="172">
        <f t="shared" si="44"/>
        <v>1</v>
      </c>
      <c r="DU69" s="172">
        <f t="shared" si="44"/>
        <v>1</v>
      </c>
      <c r="DV69" s="172">
        <f t="shared" ref="DV69:EF80" si="46">IF(OR($CX68=0,ISERROR(SEARCH(DV$1,$CX68))),DV68,DV68+1)</f>
        <v>1</v>
      </c>
      <c r="DW69" s="172">
        <f t="shared" si="46"/>
        <v>1</v>
      </c>
      <c r="DX69" s="172">
        <f t="shared" si="46"/>
        <v>1</v>
      </c>
      <c r="DY69" s="172">
        <f t="shared" si="46"/>
        <v>1</v>
      </c>
      <c r="DZ69" s="172">
        <f t="shared" si="46"/>
        <v>1</v>
      </c>
      <c r="EA69" s="172">
        <f t="shared" si="46"/>
        <v>1</v>
      </c>
      <c r="EB69" s="172">
        <f t="shared" si="46"/>
        <v>1</v>
      </c>
      <c r="EC69" s="172">
        <f t="shared" si="46"/>
        <v>1</v>
      </c>
      <c r="ED69" s="172">
        <f t="shared" si="46"/>
        <v>1</v>
      </c>
      <c r="EE69" s="172">
        <f t="shared" si="46"/>
        <v>1</v>
      </c>
      <c r="EF69" s="172">
        <f t="shared" si="46"/>
        <v>1</v>
      </c>
      <c r="EG69" s="172">
        <f t="shared" si="40"/>
        <v>0</v>
      </c>
    </row>
    <row r="70" spans="20:137" x14ac:dyDescent="0.25">
      <c r="T70" s="5"/>
      <c r="U70" s="13"/>
      <c r="V70" s="5"/>
      <c r="W70" s="5" t="str">
        <f t="shared" si="39"/>
        <v/>
      </c>
      <c r="X70" s="5"/>
      <c r="Y70" s="5"/>
      <c r="Z70" s="5"/>
      <c r="CB70" s="172">
        <f t="shared" si="37"/>
        <v>1</v>
      </c>
      <c r="CC70" s="172">
        <f t="shared" si="37"/>
        <v>1</v>
      </c>
      <c r="CD70" s="172">
        <f t="shared" si="37"/>
        <v>1</v>
      </c>
      <c r="CE70" s="172">
        <f t="shared" si="37"/>
        <v>1</v>
      </c>
      <c r="CF70" s="172">
        <f t="shared" si="37"/>
        <v>1</v>
      </c>
      <c r="CG70" s="172">
        <f t="shared" si="37"/>
        <v>1</v>
      </c>
      <c r="CH70" s="172">
        <f t="shared" si="37"/>
        <v>1</v>
      </c>
      <c r="CI70" s="172">
        <f t="shared" si="37"/>
        <v>1</v>
      </c>
      <c r="CJ70" s="172">
        <f t="shared" si="37"/>
        <v>1</v>
      </c>
      <c r="CK70" s="172">
        <f t="shared" si="37"/>
        <v>1</v>
      </c>
      <c r="CL70" s="172">
        <f t="shared" si="37"/>
        <v>1</v>
      </c>
      <c r="CM70" s="172">
        <f t="shared" si="37"/>
        <v>1</v>
      </c>
      <c r="CN70" s="172">
        <f t="shared" si="37"/>
        <v>1</v>
      </c>
      <c r="CO70" s="172">
        <f t="shared" si="37"/>
        <v>1</v>
      </c>
      <c r="CP70" s="172">
        <f t="shared" si="37"/>
        <v>1</v>
      </c>
      <c r="CQ70" s="172">
        <f t="shared" si="37"/>
        <v>1</v>
      </c>
      <c r="CR70" s="172">
        <f t="shared" si="36"/>
        <v>1</v>
      </c>
      <c r="CS70" s="172">
        <f t="shared" si="36"/>
        <v>1</v>
      </c>
      <c r="CT70" s="172">
        <f t="shared" si="36"/>
        <v>1</v>
      </c>
      <c r="CU70" s="172">
        <f t="shared" si="36"/>
        <v>1</v>
      </c>
      <c r="DA70" s="172">
        <v>6</v>
      </c>
      <c r="DB70" s="32" t="str">
        <f t="shared" si="38"/>
        <v xml:space="preserve"> </v>
      </c>
      <c r="DD70" s="172">
        <f t="shared" si="45"/>
        <v>1</v>
      </c>
      <c r="DE70" s="172">
        <v>68</v>
      </c>
      <c r="DL70" s="172">
        <f t="shared" si="41"/>
        <v>0</v>
      </c>
      <c r="DM70" s="172">
        <f t="shared" si="42"/>
        <v>1</v>
      </c>
      <c r="DN70" s="172">
        <f t="shared" si="43"/>
        <v>1</v>
      </c>
      <c r="DO70" s="172">
        <f t="shared" si="44"/>
        <v>1</v>
      </c>
      <c r="DP70" s="172">
        <f t="shared" si="44"/>
        <v>1</v>
      </c>
      <c r="DQ70" s="172">
        <f t="shared" si="44"/>
        <v>1</v>
      </c>
      <c r="DR70" s="172">
        <f t="shared" si="44"/>
        <v>1</v>
      </c>
      <c r="DS70" s="172">
        <f t="shared" si="44"/>
        <v>1</v>
      </c>
      <c r="DT70" s="172">
        <f t="shared" si="44"/>
        <v>1</v>
      </c>
      <c r="DU70" s="172">
        <f t="shared" si="44"/>
        <v>1</v>
      </c>
      <c r="DV70" s="172">
        <f t="shared" si="46"/>
        <v>1</v>
      </c>
      <c r="DW70" s="172">
        <f t="shared" si="46"/>
        <v>1</v>
      </c>
      <c r="DX70" s="172">
        <f t="shared" si="46"/>
        <v>1</v>
      </c>
      <c r="DY70" s="172">
        <f t="shared" si="46"/>
        <v>1</v>
      </c>
      <c r="DZ70" s="172">
        <f t="shared" si="46"/>
        <v>1</v>
      </c>
      <c r="EA70" s="172">
        <f t="shared" si="46"/>
        <v>1</v>
      </c>
      <c r="EB70" s="172">
        <f t="shared" si="46"/>
        <v>1</v>
      </c>
      <c r="EC70" s="172">
        <f t="shared" si="46"/>
        <v>1</v>
      </c>
      <c r="ED70" s="172">
        <f t="shared" si="46"/>
        <v>1</v>
      </c>
      <c r="EE70" s="172">
        <f t="shared" si="46"/>
        <v>1</v>
      </c>
      <c r="EF70" s="172">
        <f t="shared" si="46"/>
        <v>1</v>
      </c>
      <c r="EG70" s="172">
        <f t="shared" si="40"/>
        <v>0</v>
      </c>
    </row>
    <row r="71" spans="20:137" x14ac:dyDescent="0.25">
      <c r="T71" s="5"/>
      <c r="U71" s="13"/>
      <c r="V71" s="5"/>
      <c r="W71" s="5" t="str">
        <f t="shared" si="39"/>
        <v/>
      </c>
      <c r="X71" s="5"/>
      <c r="Y71" s="5"/>
      <c r="Z71" s="5"/>
      <c r="CB71" s="172">
        <f t="shared" si="37"/>
        <v>1</v>
      </c>
      <c r="CC71" s="172">
        <f t="shared" si="37"/>
        <v>1</v>
      </c>
      <c r="CD71" s="172">
        <f t="shared" si="37"/>
        <v>1</v>
      </c>
      <c r="CE71" s="172">
        <f t="shared" si="37"/>
        <v>1</v>
      </c>
      <c r="CF71" s="172">
        <f t="shared" si="37"/>
        <v>1</v>
      </c>
      <c r="CG71" s="172">
        <f t="shared" si="37"/>
        <v>1</v>
      </c>
      <c r="CH71" s="172">
        <f t="shared" si="37"/>
        <v>1</v>
      </c>
      <c r="CI71" s="172">
        <f t="shared" si="37"/>
        <v>1</v>
      </c>
      <c r="CJ71" s="172">
        <f t="shared" si="37"/>
        <v>1</v>
      </c>
      <c r="CK71" s="172">
        <f t="shared" si="37"/>
        <v>1</v>
      </c>
      <c r="CL71" s="172">
        <f t="shared" si="37"/>
        <v>1</v>
      </c>
      <c r="CM71" s="172">
        <f t="shared" si="37"/>
        <v>1</v>
      </c>
      <c r="CN71" s="172">
        <f t="shared" si="37"/>
        <v>1</v>
      </c>
      <c r="CO71" s="172">
        <f t="shared" si="37"/>
        <v>1</v>
      </c>
      <c r="CP71" s="172">
        <f t="shared" si="37"/>
        <v>1</v>
      </c>
      <c r="CQ71" s="172">
        <f t="shared" si="37"/>
        <v>1</v>
      </c>
      <c r="CR71" s="172">
        <f t="shared" si="36"/>
        <v>1</v>
      </c>
      <c r="CS71" s="172">
        <f t="shared" si="36"/>
        <v>1</v>
      </c>
      <c r="CT71" s="172">
        <f t="shared" si="36"/>
        <v>1</v>
      </c>
      <c r="CU71" s="172">
        <f t="shared" si="36"/>
        <v>1</v>
      </c>
      <c r="DA71" s="172">
        <v>7</v>
      </c>
      <c r="DB71" s="32" t="str">
        <f t="shared" si="38"/>
        <v xml:space="preserve"> </v>
      </c>
      <c r="DD71" s="172">
        <f t="shared" si="45"/>
        <v>1</v>
      </c>
      <c r="DE71" s="172">
        <v>69</v>
      </c>
      <c r="DL71" s="172">
        <f t="shared" si="41"/>
        <v>0</v>
      </c>
      <c r="DM71" s="172">
        <f t="shared" si="42"/>
        <v>1</v>
      </c>
      <c r="DN71" s="172">
        <f t="shared" si="43"/>
        <v>1</v>
      </c>
      <c r="DO71" s="172">
        <f t="shared" si="44"/>
        <v>1</v>
      </c>
      <c r="DP71" s="172">
        <f t="shared" si="44"/>
        <v>1</v>
      </c>
      <c r="DQ71" s="172">
        <f t="shared" si="44"/>
        <v>1</v>
      </c>
      <c r="DR71" s="172">
        <f t="shared" si="44"/>
        <v>1</v>
      </c>
      <c r="DS71" s="172">
        <f t="shared" si="44"/>
        <v>1</v>
      </c>
      <c r="DT71" s="172">
        <f t="shared" si="44"/>
        <v>1</v>
      </c>
      <c r="DU71" s="172">
        <f t="shared" si="44"/>
        <v>1</v>
      </c>
      <c r="DV71" s="172">
        <f t="shared" si="46"/>
        <v>1</v>
      </c>
      <c r="DW71" s="172">
        <f t="shared" si="46"/>
        <v>1</v>
      </c>
      <c r="DX71" s="172">
        <f t="shared" si="46"/>
        <v>1</v>
      </c>
      <c r="DY71" s="172">
        <f t="shared" si="46"/>
        <v>1</v>
      </c>
      <c r="DZ71" s="172">
        <f t="shared" si="46"/>
        <v>1</v>
      </c>
      <c r="EA71" s="172">
        <f t="shared" si="46"/>
        <v>1</v>
      </c>
      <c r="EB71" s="172">
        <f t="shared" si="46"/>
        <v>1</v>
      </c>
      <c r="EC71" s="172">
        <f t="shared" si="46"/>
        <v>1</v>
      </c>
      <c r="ED71" s="172">
        <f t="shared" si="46"/>
        <v>1</v>
      </c>
      <c r="EE71" s="172">
        <f t="shared" si="46"/>
        <v>1</v>
      </c>
      <c r="EF71" s="172">
        <f t="shared" si="46"/>
        <v>1</v>
      </c>
      <c r="EG71" s="172">
        <f t="shared" si="40"/>
        <v>0</v>
      </c>
    </row>
    <row r="72" spans="20:137" x14ac:dyDescent="0.25">
      <c r="T72" s="5"/>
      <c r="U72" s="13"/>
      <c r="V72" s="5"/>
      <c r="W72" s="5" t="str">
        <f t="shared" si="39"/>
        <v/>
      </c>
      <c r="X72" s="5"/>
      <c r="Y72" s="5"/>
      <c r="Z72" s="5"/>
      <c r="CB72" s="172">
        <f t="shared" si="37"/>
        <v>1</v>
      </c>
      <c r="CC72" s="172">
        <f t="shared" si="37"/>
        <v>1</v>
      </c>
      <c r="CD72" s="172">
        <f t="shared" si="37"/>
        <v>1</v>
      </c>
      <c r="CE72" s="172">
        <f t="shared" si="37"/>
        <v>1</v>
      </c>
      <c r="CF72" s="172">
        <f t="shared" si="37"/>
        <v>1</v>
      </c>
      <c r="CG72" s="172">
        <f t="shared" si="37"/>
        <v>1</v>
      </c>
      <c r="CH72" s="172">
        <f t="shared" si="37"/>
        <v>1</v>
      </c>
      <c r="CI72" s="172">
        <f t="shared" si="37"/>
        <v>1</v>
      </c>
      <c r="CJ72" s="172">
        <f t="shared" si="37"/>
        <v>1</v>
      </c>
      <c r="CK72" s="172">
        <f t="shared" si="37"/>
        <v>1</v>
      </c>
      <c r="CL72" s="172">
        <f t="shared" si="37"/>
        <v>1</v>
      </c>
      <c r="CM72" s="172">
        <f t="shared" si="37"/>
        <v>1</v>
      </c>
      <c r="CN72" s="172">
        <f t="shared" si="37"/>
        <v>1</v>
      </c>
      <c r="CO72" s="172">
        <f t="shared" si="37"/>
        <v>1</v>
      </c>
      <c r="CP72" s="172">
        <f t="shared" si="37"/>
        <v>1</v>
      </c>
      <c r="CQ72" s="172">
        <f t="shared" si="37"/>
        <v>1</v>
      </c>
      <c r="CR72" s="172">
        <f t="shared" si="36"/>
        <v>1</v>
      </c>
      <c r="CS72" s="172">
        <f t="shared" si="36"/>
        <v>1</v>
      </c>
      <c r="CT72" s="172">
        <f t="shared" si="36"/>
        <v>1</v>
      </c>
      <c r="CU72" s="172">
        <f t="shared" si="36"/>
        <v>1</v>
      </c>
      <c r="DA72" s="172">
        <v>8</v>
      </c>
      <c r="DB72" s="32" t="str">
        <f t="shared" si="38"/>
        <v xml:space="preserve"> </v>
      </c>
      <c r="DD72" s="172">
        <f t="shared" si="45"/>
        <v>1</v>
      </c>
      <c r="DE72" s="172">
        <v>70</v>
      </c>
      <c r="DL72" s="172">
        <f t="shared" si="41"/>
        <v>0</v>
      </c>
      <c r="DM72" s="172">
        <f t="shared" si="42"/>
        <v>1</v>
      </c>
      <c r="DN72" s="172">
        <f t="shared" si="43"/>
        <v>1</v>
      </c>
      <c r="DO72" s="172">
        <f t="shared" si="44"/>
        <v>1</v>
      </c>
      <c r="DP72" s="172">
        <f t="shared" si="44"/>
        <v>1</v>
      </c>
      <c r="DQ72" s="172">
        <f t="shared" si="44"/>
        <v>1</v>
      </c>
      <c r="DR72" s="172">
        <f t="shared" si="44"/>
        <v>1</v>
      </c>
      <c r="DS72" s="172">
        <f t="shared" si="44"/>
        <v>1</v>
      </c>
      <c r="DT72" s="172">
        <f t="shared" si="44"/>
        <v>1</v>
      </c>
      <c r="DU72" s="172">
        <f t="shared" si="44"/>
        <v>1</v>
      </c>
      <c r="DV72" s="172">
        <f t="shared" si="46"/>
        <v>1</v>
      </c>
      <c r="DW72" s="172">
        <f t="shared" si="46"/>
        <v>1</v>
      </c>
      <c r="DX72" s="172">
        <f t="shared" si="46"/>
        <v>1</v>
      </c>
      <c r="DY72" s="172">
        <f t="shared" si="46"/>
        <v>1</v>
      </c>
      <c r="DZ72" s="172">
        <f t="shared" si="46"/>
        <v>1</v>
      </c>
      <c r="EA72" s="172">
        <f t="shared" si="46"/>
        <v>1</v>
      </c>
      <c r="EB72" s="172">
        <f t="shared" si="46"/>
        <v>1</v>
      </c>
      <c r="EC72" s="172">
        <f t="shared" si="46"/>
        <v>1</v>
      </c>
      <c r="ED72" s="172">
        <f t="shared" si="46"/>
        <v>1</v>
      </c>
      <c r="EE72" s="172">
        <f t="shared" si="46"/>
        <v>1</v>
      </c>
      <c r="EF72" s="172">
        <f t="shared" si="46"/>
        <v>1</v>
      </c>
      <c r="EG72" s="172">
        <f t="shared" si="40"/>
        <v>0</v>
      </c>
    </row>
    <row r="73" spans="20:137" x14ac:dyDescent="0.25">
      <c r="T73" s="5"/>
      <c r="U73" s="13"/>
      <c r="V73" s="5"/>
      <c r="W73" s="5" t="str">
        <f t="shared" si="39"/>
        <v/>
      </c>
      <c r="X73" s="5"/>
      <c r="Y73" s="5"/>
      <c r="Z73" s="5"/>
      <c r="CB73" s="172">
        <f t="shared" si="37"/>
        <v>1</v>
      </c>
      <c r="CC73" s="172">
        <f t="shared" si="37"/>
        <v>1</v>
      </c>
      <c r="CD73" s="172">
        <f t="shared" si="37"/>
        <v>1</v>
      </c>
      <c r="CE73" s="172">
        <f t="shared" si="37"/>
        <v>1</v>
      </c>
      <c r="CF73" s="172">
        <f t="shared" si="37"/>
        <v>1</v>
      </c>
      <c r="CG73" s="172">
        <f t="shared" si="37"/>
        <v>1</v>
      </c>
      <c r="CH73" s="172">
        <f t="shared" si="37"/>
        <v>1</v>
      </c>
      <c r="CI73" s="172">
        <f t="shared" si="37"/>
        <v>1</v>
      </c>
      <c r="CJ73" s="172">
        <f t="shared" si="37"/>
        <v>1</v>
      </c>
      <c r="CK73" s="172">
        <f t="shared" si="37"/>
        <v>1</v>
      </c>
      <c r="CL73" s="172">
        <f t="shared" si="37"/>
        <v>1</v>
      </c>
      <c r="CM73" s="172">
        <f t="shared" si="37"/>
        <v>1</v>
      </c>
      <c r="CN73" s="172">
        <f t="shared" si="37"/>
        <v>1</v>
      </c>
      <c r="CO73" s="172">
        <f t="shared" si="37"/>
        <v>1</v>
      </c>
      <c r="CP73" s="172">
        <f t="shared" si="37"/>
        <v>1</v>
      </c>
      <c r="CQ73" s="172">
        <f t="shared" si="37"/>
        <v>1</v>
      </c>
      <c r="CR73" s="172">
        <f t="shared" si="36"/>
        <v>1</v>
      </c>
      <c r="CS73" s="172">
        <f t="shared" si="36"/>
        <v>1</v>
      </c>
      <c r="CT73" s="172">
        <f t="shared" si="36"/>
        <v>1</v>
      </c>
      <c r="CU73" s="172">
        <f t="shared" si="36"/>
        <v>1</v>
      </c>
      <c r="DA73" s="172">
        <v>9</v>
      </c>
      <c r="DB73" s="32" t="str">
        <f t="shared" si="38"/>
        <v xml:space="preserve"> </v>
      </c>
      <c r="DD73" s="172">
        <f t="shared" si="45"/>
        <v>1</v>
      </c>
      <c r="DE73" s="172">
        <v>71</v>
      </c>
      <c r="DL73" s="172">
        <f t="shared" si="41"/>
        <v>0</v>
      </c>
      <c r="DM73" s="172">
        <f t="shared" si="42"/>
        <v>1</v>
      </c>
      <c r="DN73" s="172">
        <f t="shared" si="43"/>
        <v>1</v>
      </c>
      <c r="DO73" s="172">
        <f t="shared" si="44"/>
        <v>1</v>
      </c>
      <c r="DP73" s="172">
        <f t="shared" si="44"/>
        <v>1</v>
      </c>
      <c r="DQ73" s="172">
        <f t="shared" si="44"/>
        <v>1</v>
      </c>
      <c r="DR73" s="172">
        <f t="shared" si="44"/>
        <v>1</v>
      </c>
      <c r="DS73" s="172">
        <f t="shared" si="44"/>
        <v>1</v>
      </c>
      <c r="DT73" s="172">
        <f t="shared" si="44"/>
        <v>1</v>
      </c>
      <c r="DU73" s="172">
        <f t="shared" si="44"/>
        <v>1</v>
      </c>
      <c r="DV73" s="172">
        <f t="shared" si="46"/>
        <v>1</v>
      </c>
      <c r="DW73" s="172">
        <f t="shared" si="46"/>
        <v>1</v>
      </c>
      <c r="DX73" s="172">
        <f t="shared" si="46"/>
        <v>1</v>
      </c>
      <c r="DY73" s="172">
        <f t="shared" si="46"/>
        <v>1</v>
      </c>
      <c r="DZ73" s="172">
        <f t="shared" si="46"/>
        <v>1</v>
      </c>
      <c r="EA73" s="172">
        <f t="shared" si="46"/>
        <v>1</v>
      </c>
      <c r="EB73" s="172">
        <f t="shared" si="46"/>
        <v>1</v>
      </c>
      <c r="EC73" s="172">
        <f t="shared" si="46"/>
        <v>1</v>
      </c>
      <c r="ED73" s="172">
        <f t="shared" si="46"/>
        <v>1</v>
      </c>
      <c r="EE73" s="172">
        <f t="shared" si="46"/>
        <v>1</v>
      </c>
      <c r="EF73" s="172">
        <f t="shared" si="46"/>
        <v>1</v>
      </c>
      <c r="EG73" s="172">
        <f t="shared" si="40"/>
        <v>0</v>
      </c>
    </row>
    <row r="74" spans="20:137" x14ac:dyDescent="0.25">
      <c r="T74" s="5"/>
      <c r="U74" s="13"/>
      <c r="V74" s="5"/>
      <c r="W74" s="5" t="str">
        <f t="shared" si="39"/>
        <v/>
      </c>
      <c r="X74" s="5"/>
      <c r="Y74" s="5"/>
      <c r="Z74" s="5"/>
      <c r="CB74" s="172">
        <f t="shared" si="37"/>
        <v>1</v>
      </c>
      <c r="CC74" s="172">
        <f t="shared" si="37"/>
        <v>1</v>
      </c>
      <c r="CD74" s="172">
        <f t="shared" si="37"/>
        <v>1</v>
      </c>
      <c r="CE74" s="172">
        <f t="shared" si="37"/>
        <v>1</v>
      </c>
      <c r="CF74" s="172">
        <f t="shared" si="37"/>
        <v>1</v>
      </c>
      <c r="CG74" s="172">
        <f t="shared" si="37"/>
        <v>1</v>
      </c>
      <c r="CH74" s="172">
        <f t="shared" si="37"/>
        <v>1</v>
      </c>
      <c r="CI74" s="172">
        <f t="shared" si="37"/>
        <v>1</v>
      </c>
      <c r="CJ74" s="172">
        <f t="shared" si="37"/>
        <v>1</v>
      </c>
      <c r="CK74" s="172">
        <f t="shared" si="37"/>
        <v>1</v>
      </c>
      <c r="CL74" s="172">
        <f t="shared" si="37"/>
        <v>1</v>
      </c>
      <c r="CM74" s="172">
        <f t="shared" si="37"/>
        <v>1</v>
      </c>
      <c r="CN74" s="172">
        <f t="shared" si="37"/>
        <v>1</v>
      </c>
      <c r="CO74" s="172">
        <f t="shared" si="37"/>
        <v>1</v>
      </c>
      <c r="CP74" s="172">
        <f t="shared" si="37"/>
        <v>1</v>
      </c>
      <c r="CQ74" s="172">
        <f t="shared" si="37"/>
        <v>1</v>
      </c>
      <c r="CR74" s="172">
        <f t="shared" si="36"/>
        <v>1</v>
      </c>
      <c r="CS74" s="172">
        <f t="shared" si="36"/>
        <v>1</v>
      </c>
      <c r="CT74" s="172">
        <f t="shared" si="36"/>
        <v>1</v>
      </c>
      <c r="CU74" s="172">
        <f t="shared" si="36"/>
        <v>1</v>
      </c>
      <c r="DA74" s="172">
        <v>10</v>
      </c>
      <c r="DB74" s="32" t="str">
        <f t="shared" si="38"/>
        <v xml:space="preserve"> </v>
      </c>
      <c r="DD74" s="172">
        <f t="shared" si="45"/>
        <v>1</v>
      </c>
      <c r="DE74" s="172">
        <v>72</v>
      </c>
      <c r="DL74" s="172">
        <f t="shared" si="41"/>
        <v>0</v>
      </c>
      <c r="DM74" s="172">
        <f t="shared" si="42"/>
        <v>1</v>
      </c>
      <c r="DN74" s="172">
        <f t="shared" si="43"/>
        <v>1</v>
      </c>
      <c r="DO74" s="172">
        <f t="shared" si="44"/>
        <v>1</v>
      </c>
      <c r="DP74" s="172">
        <f t="shared" si="44"/>
        <v>1</v>
      </c>
      <c r="DQ74" s="172">
        <f t="shared" si="44"/>
        <v>1</v>
      </c>
      <c r="DR74" s="172">
        <f t="shared" si="44"/>
        <v>1</v>
      </c>
      <c r="DS74" s="172">
        <f t="shared" si="44"/>
        <v>1</v>
      </c>
      <c r="DT74" s="172">
        <f t="shared" si="44"/>
        <v>1</v>
      </c>
      <c r="DU74" s="172">
        <f t="shared" si="44"/>
        <v>1</v>
      </c>
      <c r="DV74" s="172">
        <f t="shared" si="46"/>
        <v>1</v>
      </c>
      <c r="DW74" s="172">
        <f t="shared" si="46"/>
        <v>1</v>
      </c>
      <c r="DX74" s="172">
        <f t="shared" si="46"/>
        <v>1</v>
      </c>
      <c r="DY74" s="172">
        <f t="shared" si="46"/>
        <v>1</v>
      </c>
      <c r="DZ74" s="172">
        <f t="shared" si="46"/>
        <v>1</v>
      </c>
      <c r="EA74" s="172">
        <f t="shared" si="46"/>
        <v>1</v>
      </c>
      <c r="EB74" s="172">
        <f t="shared" si="46"/>
        <v>1</v>
      </c>
      <c r="EC74" s="172">
        <f t="shared" si="46"/>
        <v>1</v>
      </c>
      <c r="ED74" s="172">
        <f t="shared" si="46"/>
        <v>1</v>
      </c>
      <c r="EE74" s="172">
        <f t="shared" si="46"/>
        <v>1</v>
      </c>
      <c r="EF74" s="172">
        <f t="shared" si="46"/>
        <v>1</v>
      </c>
      <c r="EG74" s="172">
        <f t="shared" si="40"/>
        <v>0</v>
      </c>
    </row>
    <row r="75" spans="20:137" x14ac:dyDescent="0.25">
      <c r="T75" s="5"/>
      <c r="U75" s="13"/>
      <c r="V75" s="5"/>
      <c r="W75" s="5" t="str">
        <f t="shared" si="39"/>
        <v/>
      </c>
      <c r="X75" s="5"/>
      <c r="Y75" s="5"/>
      <c r="Z75" s="5"/>
      <c r="CB75" s="172">
        <f t="shared" si="37"/>
        <v>1</v>
      </c>
      <c r="CC75" s="172">
        <f t="shared" si="37"/>
        <v>1</v>
      </c>
      <c r="CD75" s="172">
        <f t="shared" si="37"/>
        <v>1</v>
      </c>
      <c r="CE75" s="172">
        <f t="shared" si="37"/>
        <v>1</v>
      </c>
      <c r="CF75" s="172">
        <f t="shared" si="37"/>
        <v>1</v>
      </c>
      <c r="CG75" s="172">
        <f t="shared" si="37"/>
        <v>1</v>
      </c>
      <c r="CH75" s="172">
        <f t="shared" si="37"/>
        <v>1</v>
      </c>
      <c r="CI75" s="172">
        <f t="shared" si="37"/>
        <v>1</v>
      </c>
      <c r="CJ75" s="172">
        <f t="shared" si="37"/>
        <v>1</v>
      </c>
      <c r="CK75" s="172">
        <f t="shared" si="37"/>
        <v>1</v>
      </c>
      <c r="CL75" s="172">
        <f t="shared" si="37"/>
        <v>1</v>
      </c>
      <c r="CM75" s="172">
        <f t="shared" si="37"/>
        <v>1</v>
      </c>
      <c r="CN75" s="172">
        <f t="shared" si="37"/>
        <v>1</v>
      </c>
      <c r="CO75" s="172">
        <f t="shared" si="37"/>
        <v>1</v>
      </c>
      <c r="CP75" s="172">
        <f t="shared" si="37"/>
        <v>1</v>
      </c>
      <c r="CQ75" s="172">
        <f t="shared" si="37"/>
        <v>1</v>
      </c>
      <c r="CR75" s="172">
        <f t="shared" si="36"/>
        <v>1</v>
      </c>
      <c r="CS75" s="172">
        <f t="shared" si="36"/>
        <v>1</v>
      </c>
      <c r="CT75" s="172">
        <f t="shared" si="36"/>
        <v>1</v>
      </c>
      <c r="CU75" s="172">
        <f t="shared" si="36"/>
        <v>1</v>
      </c>
      <c r="DA75" s="172">
        <v>11</v>
      </c>
      <c r="DB75" s="32" t="str">
        <f t="shared" si="38"/>
        <v xml:space="preserve"> </v>
      </c>
      <c r="DD75" s="172">
        <f t="shared" si="45"/>
        <v>1</v>
      </c>
      <c r="DE75" s="172">
        <v>73</v>
      </c>
      <c r="DL75" s="172">
        <f t="shared" si="41"/>
        <v>0</v>
      </c>
      <c r="DM75" s="172">
        <f t="shared" si="42"/>
        <v>1</v>
      </c>
      <c r="DN75" s="172">
        <f t="shared" si="43"/>
        <v>1</v>
      </c>
      <c r="DO75" s="172">
        <f t="shared" si="44"/>
        <v>1</v>
      </c>
      <c r="DP75" s="172">
        <f t="shared" si="44"/>
        <v>1</v>
      </c>
      <c r="DQ75" s="172">
        <f t="shared" si="44"/>
        <v>1</v>
      </c>
      <c r="DR75" s="172">
        <f t="shared" si="44"/>
        <v>1</v>
      </c>
      <c r="DS75" s="172">
        <f t="shared" si="44"/>
        <v>1</v>
      </c>
      <c r="DT75" s="172">
        <f t="shared" si="44"/>
        <v>1</v>
      </c>
      <c r="DU75" s="172">
        <f t="shared" si="44"/>
        <v>1</v>
      </c>
      <c r="DV75" s="172">
        <f t="shared" si="46"/>
        <v>1</v>
      </c>
      <c r="DW75" s="172">
        <f t="shared" si="46"/>
        <v>1</v>
      </c>
      <c r="DX75" s="172">
        <f t="shared" si="46"/>
        <v>1</v>
      </c>
      <c r="DY75" s="172">
        <f t="shared" si="46"/>
        <v>1</v>
      </c>
      <c r="DZ75" s="172">
        <f t="shared" si="46"/>
        <v>1</v>
      </c>
      <c r="EA75" s="172">
        <f t="shared" si="46"/>
        <v>1</v>
      </c>
      <c r="EB75" s="172">
        <f t="shared" si="46"/>
        <v>1</v>
      </c>
      <c r="EC75" s="172">
        <f t="shared" si="46"/>
        <v>1</v>
      </c>
      <c r="ED75" s="172">
        <f t="shared" si="46"/>
        <v>1</v>
      </c>
      <c r="EE75" s="172">
        <f t="shared" si="46"/>
        <v>1</v>
      </c>
      <c r="EF75" s="172">
        <f t="shared" si="46"/>
        <v>1</v>
      </c>
      <c r="EG75" s="172">
        <f t="shared" si="40"/>
        <v>0</v>
      </c>
    </row>
    <row r="76" spans="20:137" x14ac:dyDescent="0.25">
      <c r="T76" s="5"/>
      <c r="U76" s="13"/>
      <c r="V76" s="5"/>
      <c r="W76" s="5" t="str">
        <f t="shared" si="39"/>
        <v/>
      </c>
      <c r="X76" s="5"/>
      <c r="Y76" s="5"/>
      <c r="Z76" s="5"/>
      <c r="CB76" s="172">
        <f t="shared" si="37"/>
        <v>1</v>
      </c>
      <c r="CC76" s="172">
        <f t="shared" si="37"/>
        <v>1</v>
      </c>
      <c r="CD76" s="172">
        <f t="shared" si="37"/>
        <v>1</v>
      </c>
      <c r="CE76" s="172">
        <f t="shared" si="37"/>
        <v>1</v>
      </c>
      <c r="CF76" s="172">
        <f t="shared" si="37"/>
        <v>1</v>
      </c>
      <c r="CG76" s="172">
        <f t="shared" si="37"/>
        <v>1</v>
      </c>
      <c r="CH76" s="172">
        <f t="shared" si="37"/>
        <v>1</v>
      </c>
      <c r="CI76" s="172">
        <f t="shared" si="37"/>
        <v>1</v>
      </c>
      <c r="CJ76" s="172">
        <f t="shared" si="37"/>
        <v>1</v>
      </c>
      <c r="CK76" s="172">
        <f t="shared" si="37"/>
        <v>1</v>
      </c>
      <c r="CL76" s="172">
        <f t="shared" si="37"/>
        <v>1</v>
      </c>
      <c r="CM76" s="172">
        <f t="shared" si="37"/>
        <v>1</v>
      </c>
      <c r="CN76" s="172">
        <f t="shared" si="37"/>
        <v>1</v>
      </c>
      <c r="CO76" s="172">
        <f t="shared" si="37"/>
        <v>1</v>
      </c>
      <c r="CP76" s="172">
        <f t="shared" si="37"/>
        <v>1</v>
      </c>
      <c r="CQ76" s="172">
        <f t="shared" si="37"/>
        <v>1</v>
      </c>
      <c r="CR76" s="172">
        <f t="shared" si="36"/>
        <v>1</v>
      </c>
      <c r="CS76" s="172">
        <f t="shared" si="36"/>
        <v>1</v>
      </c>
      <c r="CT76" s="172">
        <f t="shared" si="36"/>
        <v>1</v>
      </c>
      <c r="CU76" s="172">
        <f t="shared" si="36"/>
        <v>1</v>
      </c>
      <c r="DA76" s="172">
        <v>12</v>
      </c>
      <c r="DB76" s="32" t="str">
        <f t="shared" si="38"/>
        <v xml:space="preserve"> </v>
      </c>
      <c r="DD76" s="172">
        <f t="shared" si="45"/>
        <v>1</v>
      </c>
      <c r="DE76" s="172">
        <v>74</v>
      </c>
      <c r="DL76" s="172">
        <f t="shared" si="41"/>
        <v>0</v>
      </c>
      <c r="DM76" s="172">
        <f t="shared" si="42"/>
        <v>1</v>
      </c>
      <c r="DN76" s="172">
        <f t="shared" si="43"/>
        <v>1</v>
      </c>
      <c r="DO76" s="172">
        <f t="shared" si="44"/>
        <v>1</v>
      </c>
      <c r="DP76" s="172">
        <f t="shared" si="44"/>
        <v>1</v>
      </c>
      <c r="DQ76" s="172">
        <f t="shared" si="44"/>
        <v>1</v>
      </c>
      <c r="DR76" s="172">
        <f t="shared" si="44"/>
        <v>1</v>
      </c>
      <c r="DS76" s="172">
        <f t="shared" si="44"/>
        <v>1</v>
      </c>
      <c r="DT76" s="172">
        <f t="shared" si="44"/>
        <v>1</v>
      </c>
      <c r="DU76" s="172">
        <f t="shared" si="44"/>
        <v>1</v>
      </c>
      <c r="DV76" s="172">
        <f t="shared" si="46"/>
        <v>1</v>
      </c>
      <c r="DW76" s="172">
        <f t="shared" si="46"/>
        <v>1</v>
      </c>
      <c r="DX76" s="172">
        <f t="shared" si="46"/>
        <v>1</v>
      </c>
      <c r="DY76" s="172">
        <f t="shared" si="46"/>
        <v>1</v>
      </c>
      <c r="DZ76" s="172">
        <f t="shared" si="46"/>
        <v>1</v>
      </c>
      <c r="EA76" s="172">
        <f t="shared" si="46"/>
        <v>1</v>
      </c>
      <c r="EB76" s="172">
        <f t="shared" si="46"/>
        <v>1</v>
      </c>
      <c r="EC76" s="172">
        <f t="shared" si="46"/>
        <v>1</v>
      </c>
      <c r="ED76" s="172">
        <f t="shared" si="46"/>
        <v>1</v>
      </c>
      <c r="EE76" s="172">
        <f t="shared" si="46"/>
        <v>1</v>
      </c>
      <c r="EF76" s="172">
        <f t="shared" si="46"/>
        <v>1</v>
      </c>
      <c r="EG76" s="172">
        <f t="shared" si="40"/>
        <v>0</v>
      </c>
    </row>
    <row r="77" spans="20:137" x14ac:dyDescent="0.25">
      <c r="T77" s="5"/>
      <c r="U77" s="13"/>
      <c r="V77" s="5"/>
      <c r="W77" s="5" t="str">
        <f t="shared" si="39"/>
        <v/>
      </c>
      <c r="X77" s="5"/>
      <c r="Y77" s="5"/>
      <c r="Z77" s="5"/>
      <c r="CB77" s="172">
        <f t="shared" si="37"/>
        <v>1</v>
      </c>
      <c r="CC77" s="172">
        <f t="shared" si="37"/>
        <v>1</v>
      </c>
      <c r="CD77" s="172">
        <f t="shared" si="37"/>
        <v>1</v>
      </c>
      <c r="CE77" s="172">
        <f t="shared" si="37"/>
        <v>1</v>
      </c>
      <c r="CF77" s="172">
        <f t="shared" si="37"/>
        <v>1</v>
      </c>
      <c r="CG77" s="172">
        <f t="shared" si="37"/>
        <v>1</v>
      </c>
      <c r="CH77" s="172">
        <f t="shared" si="37"/>
        <v>1</v>
      </c>
      <c r="CI77" s="172">
        <f t="shared" si="37"/>
        <v>1</v>
      </c>
      <c r="CJ77" s="172">
        <f t="shared" si="37"/>
        <v>1</v>
      </c>
      <c r="CK77" s="172">
        <f t="shared" si="37"/>
        <v>1</v>
      </c>
      <c r="CL77" s="172">
        <f t="shared" si="37"/>
        <v>1</v>
      </c>
      <c r="CM77" s="172">
        <f t="shared" si="37"/>
        <v>1</v>
      </c>
      <c r="CN77" s="172">
        <f t="shared" si="37"/>
        <v>1</v>
      </c>
      <c r="CO77" s="172">
        <f t="shared" si="37"/>
        <v>1</v>
      </c>
      <c r="CP77" s="172">
        <f t="shared" si="37"/>
        <v>1</v>
      </c>
      <c r="CQ77" s="172">
        <f t="shared" si="37"/>
        <v>1</v>
      </c>
      <c r="CR77" s="172">
        <f t="shared" si="36"/>
        <v>1</v>
      </c>
      <c r="CS77" s="172">
        <f t="shared" si="36"/>
        <v>1</v>
      </c>
      <c r="CT77" s="172">
        <f t="shared" si="36"/>
        <v>1</v>
      </c>
      <c r="CU77" s="172">
        <f t="shared" si="36"/>
        <v>1</v>
      </c>
      <c r="DB77" s="196" t="str">
        <f>IF(DB64="","","----")</f>
        <v/>
      </c>
      <c r="DD77" s="172">
        <f t="shared" si="45"/>
        <v>1</v>
      </c>
      <c r="DE77" s="172">
        <v>75</v>
      </c>
      <c r="DL77" s="172">
        <f t="shared" si="41"/>
        <v>0</v>
      </c>
      <c r="DM77" s="172">
        <f t="shared" si="42"/>
        <v>1</v>
      </c>
      <c r="DN77" s="172">
        <f t="shared" si="43"/>
        <v>1</v>
      </c>
      <c r="DO77" s="172">
        <f t="shared" si="44"/>
        <v>1</v>
      </c>
      <c r="DP77" s="172">
        <f t="shared" si="44"/>
        <v>1</v>
      </c>
      <c r="DQ77" s="172">
        <f t="shared" si="44"/>
        <v>1</v>
      </c>
      <c r="DR77" s="172">
        <f t="shared" si="44"/>
        <v>1</v>
      </c>
      <c r="DS77" s="172">
        <f t="shared" si="44"/>
        <v>1</v>
      </c>
      <c r="DT77" s="172">
        <f t="shared" si="44"/>
        <v>1</v>
      </c>
      <c r="DU77" s="172">
        <f t="shared" si="44"/>
        <v>1</v>
      </c>
      <c r="DV77" s="172">
        <f t="shared" si="46"/>
        <v>1</v>
      </c>
      <c r="DW77" s="172">
        <f t="shared" si="46"/>
        <v>1</v>
      </c>
      <c r="DX77" s="172">
        <f t="shared" si="46"/>
        <v>1</v>
      </c>
      <c r="DY77" s="172">
        <f t="shared" si="46"/>
        <v>1</v>
      </c>
      <c r="DZ77" s="172">
        <f t="shared" si="46"/>
        <v>1</v>
      </c>
      <c r="EA77" s="172">
        <f t="shared" si="46"/>
        <v>1</v>
      </c>
      <c r="EB77" s="172">
        <f t="shared" si="46"/>
        <v>1</v>
      </c>
      <c r="EC77" s="172">
        <f t="shared" si="46"/>
        <v>1</v>
      </c>
      <c r="ED77" s="172">
        <f t="shared" si="46"/>
        <v>1</v>
      </c>
      <c r="EE77" s="172">
        <f t="shared" si="46"/>
        <v>1</v>
      </c>
      <c r="EF77" s="172">
        <f t="shared" si="46"/>
        <v>1</v>
      </c>
      <c r="EG77" s="172">
        <f t="shared" si="40"/>
        <v>0</v>
      </c>
    </row>
    <row r="78" spans="20:137" x14ac:dyDescent="0.25">
      <c r="T78" s="5"/>
      <c r="U78" s="13"/>
      <c r="V78" s="5"/>
      <c r="W78" s="5" t="str">
        <f t="shared" si="39"/>
        <v/>
      </c>
      <c r="X78" s="5"/>
      <c r="Y78" s="5"/>
      <c r="Z78" s="5"/>
      <c r="CB78" s="172">
        <f t="shared" si="37"/>
        <v>1</v>
      </c>
      <c r="CC78" s="172">
        <f t="shared" si="37"/>
        <v>1</v>
      </c>
      <c r="CD78" s="172">
        <f t="shared" si="37"/>
        <v>1</v>
      </c>
      <c r="CE78" s="172">
        <f t="shared" si="37"/>
        <v>1</v>
      </c>
      <c r="CF78" s="172">
        <f t="shared" si="37"/>
        <v>1</v>
      </c>
      <c r="CG78" s="172">
        <f t="shared" si="37"/>
        <v>1</v>
      </c>
      <c r="CH78" s="172">
        <f t="shared" si="37"/>
        <v>1</v>
      </c>
      <c r="CI78" s="172">
        <f t="shared" si="37"/>
        <v>1</v>
      </c>
      <c r="CJ78" s="172">
        <f t="shared" si="37"/>
        <v>1</v>
      </c>
      <c r="CK78" s="172">
        <f t="shared" si="37"/>
        <v>1</v>
      </c>
      <c r="CL78" s="172">
        <f t="shared" si="37"/>
        <v>1</v>
      </c>
      <c r="CM78" s="172">
        <f t="shared" si="37"/>
        <v>1</v>
      </c>
      <c r="CN78" s="172">
        <f t="shared" si="37"/>
        <v>1</v>
      </c>
      <c r="CO78" s="172">
        <f t="shared" si="37"/>
        <v>1</v>
      </c>
      <c r="CP78" s="172">
        <f t="shared" si="37"/>
        <v>1</v>
      </c>
      <c r="CQ78" s="172">
        <f t="shared" si="37"/>
        <v>1</v>
      </c>
      <c r="CR78" s="172">
        <f t="shared" si="36"/>
        <v>1</v>
      </c>
      <c r="CS78" s="172">
        <f t="shared" si="36"/>
        <v>1</v>
      </c>
      <c r="CT78" s="172">
        <f t="shared" si="36"/>
        <v>1</v>
      </c>
      <c r="CU78" s="172">
        <f t="shared" si="36"/>
        <v>1</v>
      </c>
      <c r="DA78" s="172"/>
      <c r="DB78" s="32" t="str">
        <f>IF(DB79="","",CONCATENATE("Warband ",CZ79," ",DG78))</f>
        <v/>
      </c>
      <c r="DD78" s="172">
        <f t="shared" si="45"/>
        <v>1</v>
      </c>
      <c r="DE78" s="172">
        <v>76</v>
      </c>
      <c r="DG78" s="49" t="str">
        <f>CONCATENATE("   ",DH78,"/",DI78,IF(DH78&gt;DI78," !",""))</f>
        <v xml:space="preserve">   0/12</v>
      </c>
      <c r="DH78" s="172">
        <f t="shared" ref="DH78" si="47">INDEX($CB$1:$CU$1,CZ79)+DJ78</f>
        <v>0</v>
      </c>
      <c r="DI78" s="172">
        <f>12</f>
        <v>12</v>
      </c>
      <c r="DL78" s="172">
        <f t="shared" si="41"/>
        <v>0</v>
      </c>
      <c r="DM78" s="172">
        <f t="shared" si="42"/>
        <v>1</v>
      </c>
      <c r="DN78" s="172">
        <f t="shared" si="43"/>
        <v>1</v>
      </c>
      <c r="DO78" s="172">
        <f t="shared" si="44"/>
        <v>1</v>
      </c>
      <c r="DP78" s="172">
        <f t="shared" si="44"/>
        <v>1</v>
      </c>
      <c r="DQ78" s="172">
        <f t="shared" si="44"/>
        <v>1</v>
      </c>
      <c r="DR78" s="172">
        <f t="shared" si="44"/>
        <v>1</v>
      </c>
      <c r="DS78" s="172">
        <f t="shared" si="44"/>
        <v>1</v>
      </c>
      <c r="DT78" s="172">
        <f t="shared" si="44"/>
        <v>1</v>
      </c>
      <c r="DU78" s="172">
        <f t="shared" si="44"/>
        <v>1</v>
      </c>
      <c r="DV78" s="172">
        <f t="shared" si="46"/>
        <v>1</v>
      </c>
      <c r="DW78" s="172">
        <f t="shared" si="46"/>
        <v>1</v>
      </c>
      <c r="DX78" s="172">
        <f t="shared" si="46"/>
        <v>1</v>
      </c>
      <c r="DY78" s="172">
        <f t="shared" si="46"/>
        <v>1</v>
      </c>
      <c r="DZ78" s="172">
        <f t="shared" si="46"/>
        <v>1</v>
      </c>
      <c r="EA78" s="172">
        <f t="shared" si="46"/>
        <v>1</v>
      </c>
      <c r="EB78" s="172">
        <f t="shared" si="46"/>
        <v>1</v>
      </c>
      <c r="EC78" s="172">
        <f t="shared" si="46"/>
        <v>1</v>
      </c>
      <c r="ED78" s="172">
        <f t="shared" si="46"/>
        <v>1</v>
      </c>
      <c r="EE78" s="172">
        <f t="shared" si="46"/>
        <v>1</v>
      </c>
      <c r="EF78" s="172">
        <f t="shared" si="46"/>
        <v>1</v>
      </c>
      <c r="EG78" s="172">
        <f t="shared" si="40"/>
        <v>0</v>
      </c>
    </row>
    <row r="79" spans="20:137" x14ac:dyDescent="0.25">
      <c r="T79" s="5"/>
      <c r="U79" s="13"/>
      <c r="V79" s="5"/>
      <c r="W79" s="5" t="str">
        <f t="shared" si="39"/>
        <v/>
      </c>
      <c r="X79" s="5"/>
      <c r="Y79" s="5"/>
      <c r="Z79" s="5"/>
      <c r="CB79" s="172">
        <f t="shared" si="37"/>
        <v>1</v>
      </c>
      <c r="CC79" s="172">
        <f t="shared" si="37"/>
        <v>1</v>
      </c>
      <c r="CD79" s="172">
        <f t="shared" si="37"/>
        <v>1</v>
      </c>
      <c r="CE79" s="172">
        <f t="shared" si="37"/>
        <v>1</v>
      </c>
      <c r="CF79" s="172">
        <f t="shared" si="37"/>
        <v>1</v>
      </c>
      <c r="CG79" s="172">
        <f t="shared" si="37"/>
        <v>1</v>
      </c>
      <c r="CH79" s="172">
        <f t="shared" si="37"/>
        <v>1</v>
      </c>
      <c r="CI79" s="172">
        <f t="shared" si="37"/>
        <v>1</v>
      </c>
      <c r="CJ79" s="172">
        <f t="shared" si="37"/>
        <v>1</v>
      </c>
      <c r="CK79" s="172">
        <f t="shared" si="37"/>
        <v>1</v>
      </c>
      <c r="CL79" s="172">
        <f t="shared" si="37"/>
        <v>1</v>
      </c>
      <c r="CM79" s="172">
        <f t="shared" si="37"/>
        <v>1</v>
      </c>
      <c r="CN79" s="172">
        <f t="shared" si="37"/>
        <v>1</v>
      </c>
      <c r="CO79" s="172">
        <f t="shared" si="37"/>
        <v>1</v>
      </c>
      <c r="CP79" s="172">
        <f t="shared" si="37"/>
        <v>1</v>
      </c>
      <c r="CQ79" s="172">
        <f t="shared" si="37"/>
        <v>1</v>
      </c>
      <c r="CR79" s="172">
        <f t="shared" si="36"/>
        <v>1</v>
      </c>
      <c r="CS79" s="172">
        <f t="shared" si="36"/>
        <v>1</v>
      </c>
      <c r="CT79" s="172">
        <f t="shared" si="36"/>
        <v>1</v>
      </c>
      <c r="CU79" s="172">
        <f t="shared" si="36"/>
        <v>1</v>
      </c>
      <c r="CZ79" s="172">
        <v>6</v>
      </c>
      <c r="DA79" s="172" t="s">
        <v>278</v>
      </c>
      <c r="DB79" s="32" t="str">
        <f>T(LOOKUP(CZ79,$DM$1:$EF$1,$DM$2:$EF$2))</f>
        <v/>
      </c>
      <c r="DD79" s="172">
        <f t="shared" si="45"/>
        <v>1</v>
      </c>
      <c r="DE79" s="172">
        <v>77</v>
      </c>
      <c r="DL79" s="172">
        <f t="shared" si="41"/>
        <v>0</v>
      </c>
      <c r="DM79" s="172">
        <f t="shared" si="42"/>
        <v>1</v>
      </c>
      <c r="DN79" s="172">
        <f t="shared" si="43"/>
        <v>1</v>
      </c>
      <c r="DO79" s="172">
        <f t="shared" si="44"/>
        <v>1</v>
      </c>
      <c r="DP79" s="172">
        <f t="shared" si="44"/>
        <v>1</v>
      </c>
      <c r="DQ79" s="172">
        <f t="shared" si="44"/>
        <v>1</v>
      </c>
      <c r="DR79" s="172">
        <f t="shared" si="44"/>
        <v>1</v>
      </c>
      <c r="DS79" s="172">
        <f t="shared" si="44"/>
        <v>1</v>
      </c>
      <c r="DT79" s="172">
        <f t="shared" si="44"/>
        <v>1</v>
      </c>
      <c r="DU79" s="172">
        <f t="shared" si="44"/>
        <v>1</v>
      </c>
      <c r="DV79" s="172">
        <f t="shared" si="46"/>
        <v>1</v>
      </c>
      <c r="DW79" s="172">
        <f t="shared" si="46"/>
        <v>1</v>
      </c>
      <c r="DX79" s="172">
        <f t="shared" si="46"/>
        <v>1</v>
      </c>
      <c r="DY79" s="172">
        <f t="shared" si="46"/>
        <v>1</v>
      </c>
      <c r="DZ79" s="172">
        <f t="shared" si="46"/>
        <v>1</v>
      </c>
      <c r="EA79" s="172">
        <f t="shared" si="46"/>
        <v>1</v>
      </c>
      <c r="EB79" s="172">
        <f t="shared" si="46"/>
        <v>1</v>
      </c>
      <c r="EC79" s="172">
        <f t="shared" si="46"/>
        <v>1</v>
      </c>
      <c r="ED79" s="172">
        <f t="shared" si="46"/>
        <v>1</v>
      </c>
      <c r="EE79" s="172">
        <f t="shared" si="46"/>
        <v>1</v>
      </c>
      <c r="EF79" s="172">
        <f t="shared" si="46"/>
        <v>1</v>
      </c>
      <c r="EG79" s="172">
        <f t="shared" si="40"/>
        <v>0</v>
      </c>
    </row>
    <row r="80" spans="20:137" x14ac:dyDescent="0.25">
      <c r="T80" s="5"/>
      <c r="U80" s="13"/>
      <c r="V80" s="5"/>
      <c r="W80" s="5" t="str">
        <f t="shared" si="39"/>
        <v/>
      </c>
      <c r="X80" s="5"/>
      <c r="Y80" s="5"/>
      <c r="Z80" s="5"/>
      <c r="CB80" s="172">
        <f t="shared" si="37"/>
        <v>1</v>
      </c>
      <c r="CC80" s="172">
        <f t="shared" si="37"/>
        <v>1</v>
      </c>
      <c r="CD80" s="172">
        <f t="shared" si="37"/>
        <v>1</v>
      </c>
      <c r="CE80" s="172">
        <f t="shared" si="37"/>
        <v>1</v>
      </c>
      <c r="CF80" s="172">
        <f t="shared" si="37"/>
        <v>1</v>
      </c>
      <c r="CG80" s="172">
        <f t="shared" si="37"/>
        <v>1</v>
      </c>
      <c r="CH80" s="172">
        <f t="shared" si="37"/>
        <v>1</v>
      </c>
      <c r="CI80" s="172">
        <f t="shared" si="37"/>
        <v>1</v>
      </c>
      <c r="CJ80" s="172">
        <f t="shared" si="37"/>
        <v>1</v>
      </c>
      <c r="CK80" s="172">
        <f t="shared" si="37"/>
        <v>1</v>
      </c>
      <c r="CL80" s="172">
        <f t="shared" si="37"/>
        <v>1</v>
      </c>
      <c r="CM80" s="172">
        <f t="shared" si="37"/>
        <v>1</v>
      </c>
      <c r="CN80" s="172">
        <f t="shared" si="37"/>
        <v>1</v>
      </c>
      <c r="CO80" s="172">
        <f t="shared" si="37"/>
        <v>1</v>
      </c>
      <c r="CP80" s="172">
        <f t="shared" si="37"/>
        <v>1</v>
      </c>
      <c r="CQ80" s="172">
        <f t="shared" ref="CQ80:CU80" si="48">IF(BF79="",CQ79,CQ79+1)</f>
        <v>1</v>
      </c>
      <c r="CR80" s="172">
        <f t="shared" si="48"/>
        <v>1</v>
      </c>
      <c r="CS80" s="172">
        <f t="shared" si="48"/>
        <v>1</v>
      </c>
      <c r="CT80" s="172">
        <f t="shared" si="48"/>
        <v>1</v>
      </c>
      <c r="CU80" s="172">
        <f t="shared" si="48"/>
        <v>1</v>
      </c>
      <c r="DA80" s="172">
        <v>1</v>
      </c>
      <c r="DB80" s="32" t="str">
        <f t="shared" ref="DB80:DB91" si="49">T(CONCATENATE(LOOKUP(DA80,CG$3:CG$80,AV$3:AV$80)," ",LOOKUP(DA80,CG$3:CG$80,$CA$3:$CA$80)))</f>
        <v xml:space="preserve"> </v>
      </c>
      <c r="DD80" s="172">
        <f t="shared" si="45"/>
        <v>1</v>
      </c>
      <c r="DE80" s="172">
        <v>78</v>
      </c>
      <c r="DL80" s="172">
        <f>SUM(DM81:EF81)-SUM(DM80:EF80)</f>
        <v>-20</v>
      </c>
      <c r="DM80" s="172">
        <f t="shared" si="42"/>
        <v>1</v>
      </c>
      <c r="DN80" s="172">
        <f t="shared" si="43"/>
        <v>1</v>
      </c>
      <c r="DO80" s="172">
        <f t="shared" si="44"/>
        <v>1</v>
      </c>
      <c r="DP80" s="172">
        <f t="shared" si="44"/>
        <v>1</v>
      </c>
      <c r="DQ80" s="172">
        <f t="shared" si="44"/>
        <v>1</v>
      </c>
      <c r="DR80" s="172">
        <f t="shared" si="44"/>
        <v>1</v>
      </c>
      <c r="DS80" s="172">
        <f t="shared" si="44"/>
        <v>1</v>
      </c>
      <c r="DT80" s="172">
        <f t="shared" si="44"/>
        <v>1</v>
      </c>
      <c r="DU80" s="172">
        <f t="shared" si="44"/>
        <v>1</v>
      </c>
      <c r="DV80" s="172">
        <f t="shared" si="46"/>
        <v>1</v>
      </c>
      <c r="DW80" s="172">
        <f t="shared" si="46"/>
        <v>1</v>
      </c>
      <c r="DX80" s="172">
        <f t="shared" si="46"/>
        <v>1</v>
      </c>
      <c r="DY80" s="172">
        <f t="shared" si="46"/>
        <v>1</v>
      </c>
      <c r="DZ80" s="172">
        <f t="shared" si="46"/>
        <v>1</v>
      </c>
      <c r="EA80" s="172">
        <f t="shared" si="46"/>
        <v>1</v>
      </c>
      <c r="EB80" s="172">
        <f t="shared" si="46"/>
        <v>1</v>
      </c>
      <c r="EC80" s="172">
        <f t="shared" si="46"/>
        <v>1</v>
      </c>
      <c r="ED80" s="172">
        <f t="shared" si="46"/>
        <v>1</v>
      </c>
      <c r="EE80" s="172">
        <f t="shared" si="46"/>
        <v>1</v>
      </c>
      <c r="EF80" s="172">
        <f t="shared" si="46"/>
        <v>1</v>
      </c>
      <c r="EG80" s="172">
        <f t="shared" si="40"/>
        <v>0</v>
      </c>
    </row>
    <row r="81" spans="104:113" x14ac:dyDescent="0.25">
      <c r="DA81" s="172">
        <v>2</v>
      </c>
      <c r="DB81" s="32" t="str">
        <f t="shared" si="49"/>
        <v xml:space="preserve"> </v>
      </c>
      <c r="DD81" s="172">
        <f t="shared" si="45"/>
        <v>1</v>
      </c>
    </row>
    <row r="82" spans="104:113" x14ac:dyDescent="0.25">
      <c r="DA82" s="172">
        <v>3</v>
      </c>
      <c r="DB82" s="32" t="str">
        <f t="shared" si="49"/>
        <v xml:space="preserve"> </v>
      </c>
      <c r="DD82" s="172">
        <f t="shared" si="45"/>
        <v>1</v>
      </c>
    </row>
    <row r="83" spans="104:113" x14ac:dyDescent="0.25">
      <c r="DA83" s="172">
        <v>4</v>
      </c>
      <c r="DB83" s="32" t="str">
        <f t="shared" si="49"/>
        <v xml:space="preserve"> </v>
      </c>
      <c r="DD83" s="172">
        <f t="shared" si="45"/>
        <v>1</v>
      </c>
    </row>
    <row r="84" spans="104:113" x14ac:dyDescent="0.25">
      <c r="DA84" s="172">
        <v>5</v>
      </c>
      <c r="DB84" s="32" t="str">
        <f t="shared" si="49"/>
        <v xml:space="preserve"> </v>
      </c>
      <c r="DD84" s="172">
        <f t="shared" si="45"/>
        <v>1</v>
      </c>
    </row>
    <row r="85" spans="104:113" x14ac:dyDescent="0.25">
      <c r="DA85" s="172">
        <v>6</v>
      </c>
      <c r="DB85" s="32" t="str">
        <f t="shared" si="49"/>
        <v xml:space="preserve"> </v>
      </c>
      <c r="DD85" s="172">
        <f t="shared" si="45"/>
        <v>1</v>
      </c>
    </row>
    <row r="86" spans="104:113" x14ac:dyDescent="0.25">
      <c r="DA86" s="172">
        <v>7</v>
      </c>
      <c r="DB86" s="32" t="str">
        <f t="shared" si="49"/>
        <v xml:space="preserve"> </v>
      </c>
      <c r="DD86" s="172">
        <f t="shared" si="45"/>
        <v>1</v>
      </c>
    </row>
    <row r="87" spans="104:113" x14ac:dyDescent="0.25">
      <c r="DA87" s="172">
        <v>8</v>
      </c>
      <c r="DB87" s="32" t="str">
        <f t="shared" si="49"/>
        <v xml:space="preserve"> </v>
      </c>
      <c r="DD87" s="172">
        <f t="shared" si="45"/>
        <v>1</v>
      </c>
    </row>
    <row r="88" spans="104:113" x14ac:dyDescent="0.25">
      <c r="DA88" s="172">
        <v>9</v>
      </c>
      <c r="DB88" s="32" t="str">
        <f t="shared" si="49"/>
        <v xml:space="preserve"> </v>
      </c>
      <c r="DD88" s="172">
        <f t="shared" si="45"/>
        <v>1</v>
      </c>
    </row>
    <row r="89" spans="104:113" x14ac:dyDescent="0.25">
      <c r="DA89" s="172">
        <v>10</v>
      </c>
      <c r="DB89" s="32" t="str">
        <f t="shared" si="49"/>
        <v xml:space="preserve"> </v>
      </c>
      <c r="DD89" s="172">
        <f t="shared" si="45"/>
        <v>1</v>
      </c>
    </row>
    <row r="90" spans="104:113" x14ac:dyDescent="0.25">
      <c r="DA90" s="172">
        <v>11</v>
      </c>
      <c r="DB90" s="32" t="str">
        <f t="shared" si="49"/>
        <v xml:space="preserve"> </v>
      </c>
      <c r="DD90" s="172">
        <f t="shared" si="45"/>
        <v>1</v>
      </c>
    </row>
    <row r="91" spans="104:113" x14ac:dyDescent="0.25">
      <c r="DA91" s="172">
        <v>12</v>
      </c>
      <c r="DB91" s="32" t="str">
        <f t="shared" si="49"/>
        <v xml:space="preserve"> </v>
      </c>
      <c r="DD91" s="172">
        <f t="shared" si="45"/>
        <v>1</v>
      </c>
    </row>
    <row r="92" spans="104:113" x14ac:dyDescent="0.25">
      <c r="DB92" s="196" t="str">
        <f>IF(DB79="","","----")</f>
        <v/>
      </c>
      <c r="DD92" s="172">
        <f t="shared" si="45"/>
        <v>1</v>
      </c>
    </row>
    <row r="93" spans="104:113" x14ac:dyDescent="0.25">
      <c r="DA93" s="172"/>
      <c r="DB93" s="32" t="str">
        <f>IF(DB94="","",CONCATENATE("Warband ",CZ94," ",DG93))</f>
        <v/>
      </c>
      <c r="DD93" s="172">
        <f t="shared" si="45"/>
        <v>1</v>
      </c>
      <c r="DG93" s="49" t="str">
        <f>CONCATENATE("   ",DH93,"/",DI93,IF(DH93&gt;DI93," !",""))</f>
        <v xml:space="preserve">   0/12</v>
      </c>
      <c r="DH93" s="172">
        <f t="shared" ref="DH93" si="50">INDEX($CB$1:$CU$1,CZ94)+DJ93</f>
        <v>0</v>
      </c>
      <c r="DI93" s="172">
        <f>12</f>
        <v>12</v>
      </c>
    </row>
    <row r="94" spans="104:113" x14ac:dyDescent="0.25">
      <c r="CZ94" s="172">
        <v>7</v>
      </c>
      <c r="DA94" s="172" t="s">
        <v>278</v>
      </c>
      <c r="DB94" s="32" t="str">
        <f>T(LOOKUP(CZ94,$DM$1:$EF$1,$DM$2:$EF$2))</f>
        <v/>
      </c>
      <c r="DD94" s="172">
        <f t="shared" si="45"/>
        <v>1</v>
      </c>
    </row>
    <row r="95" spans="104:113" x14ac:dyDescent="0.25">
      <c r="DA95" s="172">
        <v>1</v>
      </c>
      <c r="DB95" s="32" t="str">
        <f t="shared" ref="DB95:DB106" si="51">T(CONCATENATE(LOOKUP(DA95,CH$3:CH$80,AW$3:AW$80)," ",LOOKUP(DA95,CH$3:CH$80,$CA$3:$CA$80)))</f>
        <v xml:space="preserve"> </v>
      </c>
      <c r="DD95" s="172">
        <f t="shared" si="45"/>
        <v>1</v>
      </c>
    </row>
    <row r="96" spans="104:113" x14ac:dyDescent="0.25">
      <c r="DA96" s="172">
        <v>2</v>
      </c>
      <c r="DB96" s="32" t="str">
        <f t="shared" si="51"/>
        <v xml:space="preserve"> </v>
      </c>
      <c r="DD96" s="172">
        <f t="shared" si="45"/>
        <v>1</v>
      </c>
    </row>
    <row r="97" spans="104:113" x14ac:dyDescent="0.25">
      <c r="DA97" s="172">
        <v>3</v>
      </c>
      <c r="DB97" s="32" t="str">
        <f t="shared" si="51"/>
        <v xml:space="preserve"> </v>
      </c>
      <c r="DD97" s="172">
        <f t="shared" si="45"/>
        <v>1</v>
      </c>
    </row>
    <row r="98" spans="104:113" x14ac:dyDescent="0.25">
      <c r="DA98" s="172">
        <v>4</v>
      </c>
      <c r="DB98" s="32" t="str">
        <f t="shared" si="51"/>
        <v xml:space="preserve"> </v>
      </c>
      <c r="DD98" s="172">
        <f t="shared" si="45"/>
        <v>1</v>
      </c>
    </row>
    <row r="99" spans="104:113" x14ac:dyDescent="0.25">
      <c r="DA99" s="172">
        <v>5</v>
      </c>
      <c r="DB99" s="32" t="str">
        <f t="shared" si="51"/>
        <v xml:space="preserve"> </v>
      </c>
      <c r="DD99" s="172">
        <f t="shared" si="45"/>
        <v>1</v>
      </c>
    </row>
    <row r="100" spans="104:113" x14ac:dyDescent="0.25">
      <c r="DA100" s="172">
        <v>6</v>
      </c>
      <c r="DB100" s="32" t="str">
        <f t="shared" si="51"/>
        <v xml:space="preserve"> </v>
      </c>
      <c r="DD100" s="172">
        <f t="shared" si="45"/>
        <v>1</v>
      </c>
    </row>
    <row r="101" spans="104:113" x14ac:dyDescent="0.25">
      <c r="DA101" s="172">
        <v>7</v>
      </c>
      <c r="DB101" s="32" t="str">
        <f t="shared" si="51"/>
        <v xml:space="preserve"> </v>
      </c>
      <c r="DD101" s="172">
        <f t="shared" si="45"/>
        <v>1</v>
      </c>
    </row>
    <row r="102" spans="104:113" x14ac:dyDescent="0.25">
      <c r="DA102" s="172">
        <v>8</v>
      </c>
      <c r="DB102" s="32" t="str">
        <f t="shared" si="51"/>
        <v xml:space="preserve"> </v>
      </c>
      <c r="DD102" s="172">
        <f t="shared" si="45"/>
        <v>1</v>
      </c>
    </row>
    <row r="103" spans="104:113" x14ac:dyDescent="0.25">
      <c r="DA103" s="172">
        <v>9</v>
      </c>
      <c r="DB103" s="32" t="str">
        <f t="shared" si="51"/>
        <v xml:space="preserve"> </v>
      </c>
      <c r="DD103" s="172">
        <f t="shared" si="45"/>
        <v>1</v>
      </c>
    </row>
    <row r="104" spans="104:113" x14ac:dyDescent="0.25">
      <c r="DA104" s="172">
        <v>10</v>
      </c>
      <c r="DB104" s="32" t="str">
        <f t="shared" si="51"/>
        <v xml:space="preserve"> </v>
      </c>
      <c r="DD104" s="172">
        <f t="shared" si="45"/>
        <v>1</v>
      </c>
    </row>
    <row r="105" spans="104:113" x14ac:dyDescent="0.25">
      <c r="DA105" s="172">
        <v>11</v>
      </c>
      <c r="DB105" s="32" t="str">
        <f t="shared" si="51"/>
        <v xml:space="preserve"> </v>
      </c>
      <c r="DD105" s="172">
        <f t="shared" si="45"/>
        <v>1</v>
      </c>
    </row>
    <row r="106" spans="104:113" x14ac:dyDescent="0.25">
      <c r="DA106" s="172">
        <v>12</v>
      </c>
      <c r="DB106" s="32" t="str">
        <f t="shared" si="51"/>
        <v xml:space="preserve"> </v>
      </c>
      <c r="DD106" s="172">
        <f t="shared" si="45"/>
        <v>1</v>
      </c>
    </row>
    <row r="107" spans="104:113" x14ac:dyDescent="0.25">
      <c r="DB107" s="196" t="str">
        <f>IF(DB94="","","----")</f>
        <v/>
      </c>
      <c r="DD107" s="172">
        <f t="shared" si="45"/>
        <v>1</v>
      </c>
    </row>
    <row r="108" spans="104:113" x14ac:dyDescent="0.25">
      <c r="DA108" s="172"/>
      <c r="DB108" s="32" t="str">
        <f>IF(DB109="","",CONCATENATE("Warband ",CZ109," ",DG108))</f>
        <v/>
      </c>
      <c r="DD108" s="172">
        <f t="shared" si="45"/>
        <v>1</v>
      </c>
      <c r="DG108" s="49" t="str">
        <f>CONCATENATE("   ",DH108,"/",DI108,IF(DH108&gt;DI108," !",""))</f>
        <v xml:space="preserve">   0/12</v>
      </c>
      <c r="DH108" s="172">
        <f t="shared" ref="DH108" si="52">INDEX($CB$1:$CU$1,CZ109)+DJ108</f>
        <v>0</v>
      </c>
      <c r="DI108" s="172">
        <f>12</f>
        <v>12</v>
      </c>
    </row>
    <row r="109" spans="104:113" x14ac:dyDescent="0.25">
      <c r="CZ109" s="172">
        <v>8</v>
      </c>
      <c r="DA109" s="172" t="s">
        <v>278</v>
      </c>
      <c r="DB109" s="32" t="str">
        <f>T(LOOKUP(CZ109,$DM$1:$EF$1,$DM$2:$EF$2))</f>
        <v/>
      </c>
      <c r="DD109" s="172">
        <f t="shared" si="45"/>
        <v>1</v>
      </c>
    </row>
    <row r="110" spans="104:113" x14ac:dyDescent="0.25">
      <c r="DA110" s="172">
        <v>1</v>
      </c>
      <c r="DB110" s="32" t="str">
        <f t="shared" ref="DB110:DB121" si="53">T(CONCATENATE(LOOKUP(DA110,CI$3:CI$80,AX$3:AX$80)," ",LOOKUP(DA110,CI$3:CI$80,$CA$3:$CA$80)))</f>
        <v xml:space="preserve"> </v>
      </c>
      <c r="DD110" s="172">
        <f t="shared" si="45"/>
        <v>1</v>
      </c>
    </row>
    <row r="111" spans="104:113" x14ac:dyDescent="0.25">
      <c r="DA111" s="172">
        <v>2</v>
      </c>
      <c r="DB111" s="32" t="str">
        <f t="shared" si="53"/>
        <v xml:space="preserve"> </v>
      </c>
      <c r="DD111" s="172">
        <f t="shared" si="45"/>
        <v>1</v>
      </c>
    </row>
    <row r="112" spans="104:113" x14ac:dyDescent="0.25">
      <c r="DA112" s="172">
        <v>3</v>
      </c>
      <c r="DB112" s="32" t="str">
        <f t="shared" si="53"/>
        <v xml:space="preserve"> </v>
      </c>
      <c r="DD112" s="172">
        <f t="shared" si="45"/>
        <v>1</v>
      </c>
    </row>
    <row r="113" spans="104:113" x14ac:dyDescent="0.25">
      <c r="DA113" s="172">
        <v>4</v>
      </c>
      <c r="DB113" s="32" t="str">
        <f t="shared" si="53"/>
        <v xml:space="preserve"> </v>
      </c>
      <c r="DD113" s="172">
        <f t="shared" si="45"/>
        <v>1</v>
      </c>
    </row>
    <row r="114" spans="104:113" x14ac:dyDescent="0.25">
      <c r="DA114" s="172">
        <v>5</v>
      </c>
      <c r="DB114" s="32" t="str">
        <f t="shared" si="53"/>
        <v xml:space="preserve"> </v>
      </c>
      <c r="DD114" s="172">
        <f t="shared" si="45"/>
        <v>1</v>
      </c>
    </row>
    <row r="115" spans="104:113" x14ac:dyDescent="0.25">
      <c r="DA115" s="172">
        <v>6</v>
      </c>
      <c r="DB115" s="32" t="str">
        <f t="shared" si="53"/>
        <v xml:space="preserve"> </v>
      </c>
      <c r="DD115" s="172">
        <f t="shared" si="45"/>
        <v>1</v>
      </c>
    </row>
    <row r="116" spans="104:113" x14ac:dyDescent="0.25">
      <c r="DA116" s="172">
        <v>7</v>
      </c>
      <c r="DB116" s="32" t="str">
        <f t="shared" si="53"/>
        <v xml:space="preserve"> </v>
      </c>
      <c r="DD116" s="172">
        <f t="shared" si="45"/>
        <v>1</v>
      </c>
    </row>
    <row r="117" spans="104:113" x14ac:dyDescent="0.25">
      <c r="DA117" s="172">
        <v>8</v>
      </c>
      <c r="DB117" s="32" t="str">
        <f t="shared" si="53"/>
        <v xml:space="preserve"> </v>
      </c>
      <c r="DD117" s="172">
        <f t="shared" si="45"/>
        <v>1</v>
      </c>
    </row>
    <row r="118" spans="104:113" x14ac:dyDescent="0.25">
      <c r="DA118" s="172">
        <v>9</v>
      </c>
      <c r="DB118" s="32" t="str">
        <f t="shared" si="53"/>
        <v xml:space="preserve"> </v>
      </c>
      <c r="DD118" s="172">
        <f t="shared" si="45"/>
        <v>1</v>
      </c>
    </row>
    <row r="119" spans="104:113" x14ac:dyDescent="0.25">
      <c r="DA119" s="172">
        <v>10</v>
      </c>
      <c r="DB119" s="32" t="str">
        <f t="shared" si="53"/>
        <v xml:space="preserve"> </v>
      </c>
      <c r="DD119" s="172">
        <f t="shared" si="45"/>
        <v>1</v>
      </c>
    </row>
    <row r="120" spans="104:113" x14ac:dyDescent="0.25">
      <c r="DA120" s="172">
        <v>11</v>
      </c>
      <c r="DB120" s="32" t="str">
        <f t="shared" si="53"/>
        <v xml:space="preserve"> </v>
      </c>
      <c r="DD120" s="172">
        <f t="shared" si="45"/>
        <v>1</v>
      </c>
    </row>
    <row r="121" spans="104:113" x14ac:dyDescent="0.25">
      <c r="DA121" s="172">
        <v>12</v>
      </c>
      <c r="DB121" s="32" t="str">
        <f t="shared" si="53"/>
        <v xml:space="preserve"> </v>
      </c>
      <c r="DD121" s="172">
        <f t="shared" si="45"/>
        <v>1</v>
      </c>
    </row>
    <row r="122" spans="104:113" x14ac:dyDescent="0.25">
      <c r="DB122" s="196" t="str">
        <f>IF(DB109="","","----")</f>
        <v/>
      </c>
      <c r="DD122" s="172">
        <f t="shared" si="45"/>
        <v>1</v>
      </c>
    </row>
    <row r="123" spans="104:113" x14ac:dyDescent="0.25">
      <c r="DA123" s="172"/>
      <c r="DB123" s="32" t="str">
        <f>IF(DB124="","",CONCATENATE("Warband ",CZ124," ",DG123))</f>
        <v/>
      </c>
      <c r="DD123" s="172">
        <f t="shared" si="45"/>
        <v>1</v>
      </c>
      <c r="DG123" s="49" t="str">
        <f>CONCATENATE("   ",DH123,"/",DI123,IF(DH123&gt;DI123," !",""))</f>
        <v xml:space="preserve">   0/12</v>
      </c>
      <c r="DH123" s="172">
        <f t="shared" ref="DH123" si="54">INDEX($CB$1:$CU$1,CZ124)+DJ123</f>
        <v>0</v>
      </c>
      <c r="DI123" s="172">
        <f>12</f>
        <v>12</v>
      </c>
    </row>
    <row r="124" spans="104:113" x14ac:dyDescent="0.25">
      <c r="CZ124" s="172">
        <v>9</v>
      </c>
      <c r="DA124" s="172" t="s">
        <v>278</v>
      </c>
      <c r="DB124" s="32" t="str">
        <f>T(LOOKUP(CZ124,$DM$1:$EF$1,$DM$2:$EF$2))</f>
        <v/>
      </c>
      <c r="DD124" s="172">
        <f t="shared" si="45"/>
        <v>1</v>
      </c>
    </row>
    <row r="125" spans="104:113" x14ac:dyDescent="0.25">
      <c r="DA125" s="172">
        <v>1</v>
      </c>
      <c r="DB125" s="32" t="str">
        <f t="shared" ref="DB125:DB136" si="55">T(CONCATENATE(LOOKUP(DA125,CJ$3:CJ$80,AY$3:AY$80)," ",LOOKUP(DA125,CJ$3:CJ$80,$CA$3:$CA$80)))</f>
        <v xml:space="preserve"> </v>
      </c>
      <c r="DD125" s="172">
        <f t="shared" si="45"/>
        <v>1</v>
      </c>
    </row>
    <row r="126" spans="104:113" x14ac:dyDescent="0.25">
      <c r="DA126" s="172">
        <v>2</v>
      </c>
      <c r="DB126" s="32" t="str">
        <f t="shared" si="55"/>
        <v xml:space="preserve"> </v>
      </c>
      <c r="DD126" s="172">
        <f t="shared" si="45"/>
        <v>1</v>
      </c>
    </row>
    <row r="127" spans="104:113" x14ac:dyDescent="0.25">
      <c r="DA127" s="172">
        <v>3</v>
      </c>
      <c r="DB127" s="32" t="str">
        <f t="shared" si="55"/>
        <v xml:space="preserve"> </v>
      </c>
      <c r="DD127" s="172">
        <f t="shared" si="45"/>
        <v>1</v>
      </c>
    </row>
    <row r="128" spans="104:113" x14ac:dyDescent="0.25">
      <c r="DA128" s="172">
        <v>4</v>
      </c>
      <c r="DB128" s="32" t="str">
        <f t="shared" si="55"/>
        <v xml:space="preserve"> </v>
      </c>
      <c r="DD128" s="172">
        <f t="shared" si="45"/>
        <v>1</v>
      </c>
    </row>
    <row r="129" spans="104:113" x14ac:dyDescent="0.25">
      <c r="DA129" s="172">
        <v>5</v>
      </c>
      <c r="DB129" s="32" t="str">
        <f t="shared" si="55"/>
        <v xml:space="preserve"> </v>
      </c>
      <c r="DD129" s="172">
        <f t="shared" si="45"/>
        <v>1</v>
      </c>
    </row>
    <row r="130" spans="104:113" x14ac:dyDescent="0.25">
      <c r="DA130" s="172">
        <v>6</v>
      </c>
      <c r="DB130" s="32" t="str">
        <f t="shared" si="55"/>
        <v xml:space="preserve"> </v>
      </c>
      <c r="DD130" s="172">
        <f t="shared" si="45"/>
        <v>1</v>
      </c>
    </row>
    <row r="131" spans="104:113" x14ac:dyDescent="0.25">
      <c r="DA131" s="172">
        <v>7</v>
      </c>
      <c r="DB131" s="32" t="str">
        <f t="shared" si="55"/>
        <v xml:space="preserve"> </v>
      </c>
      <c r="DD131" s="172">
        <f t="shared" si="45"/>
        <v>1</v>
      </c>
    </row>
    <row r="132" spans="104:113" x14ac:dyDescent="0.25">
      <c r="DA132" s="172">
        <v>8</v>
      </c>
      <c r="DB132" s="32" t="str">
        <f t="shared" si="55"/>
        <v xml:space="preserve"> </v>
      </c>
      <c r="DD132" s="172">
        <f t="shared" si="45"/>
        <v>1</v>
      </c>
    </row>
    <row r="133" spans="104:113" x14ac:dyDescent="0.25">
      <c r="DA133" s="172">
        <v>9</v>
      </c>
      <c r="DB133" s="32" t="str">
        <f t="shared" si="55"/>
        <v xml:space="preserve"> </v>
      </c>
      <c r="DD133" s="172">
        <f t="shared" ref="DD133:DD196" si="56">IF(OR(DB132="",DB132=" "),DD132,DD132+1)</f>
        <v>1</v>
      </c>
    </row>
    <row r="134" spans="104:113" x14ac:dyDescent="0.25">
      <c r="DA134" s="172">
        <v>10</v>
      </c>
      <c r="DB134" s="32" t="str">
        <f t="shared" si="55"/>
        <v xml:space="preserve"> </v>
      </c>
      <c r="DD134" s="172">
        <f t="shared" si="56"/>
        <v>1</v>
      </c>
    </row>
    <row r="135" spans="104:113" x14ac:dyDescent="0.25">
      <c r="DA135" s="172">
        <v>11</v>
      </c>
      <c r="DB135" s="32" t="str">
        <f t="shared" si="55"/>
        <v xml:space="preserve"> </v>
      </c>
      <c r="DD135" s="172">
        <f t="shared" si="56"/>
        <v>1</v>
      </c>
    </row>
    <row r="136" spans="104:113" x14ac:dyDescent="0.25">
      <c r="DA136" s="172">
        <v>12</v>
      </c>
      <c r="DB136" s="32" t="str">
        <f t="shared" si="55"/>
        <v xml:space="preserve"> </v>
      </c>
      <c r="DD136" s="172">
        <f t="shared" si="56"/>
        <v>1</v>
      </c>
    </row>
    <row r="137" spans="104:113" x14ac:dyDescent="0.25">
      <c r="DB137" s="196" t="str">
        <f>IF(DB124="","","----")</f>
        <v/>
      </c>
      <c r="DD137" s="172">
        <f t="shared" si="56"/>
        <v>1</v>
      </c>
    </row>
    <row r="138" spans="104:113" x14ac:dyDescent="0.25">
      <c r="DA138" s="172"/>
      <c r="DB138" s="32" t="str">
        <f>IF(DB139="","",CONCATENATE("Warband ",CZ139," ",DG138))</f>
        <v/>
      </c>
      <c r="DD138" s="172">
        <f t="shared" si="56"/>
        <v>1</v>
      </c>
      <c r="DG138" s="49" t="str">
        <f>CONCATENATE("   ",DH138,"/",DI138,IF(DH138&gt;DI138," !",""))</f>
        <v xml:space="preserve">   0/12</v>
      </c>
      <c r="DH138" s="172">
        <f t="shared" ref="DH138" si="57">INDEX($CB$1:$CU$1,CZ139)+DJ138</f>
        <v>0</v>
      </c>
      <c r="DI138" s="172">
        <f>12</f>
        <v>12</v>
      </c>
    </row>
    <row r="139" spans="104:113" x14ac:dyDescent="0.25">
      <c r="CZ139" s="172">
        <v>10</v>
      </c>
      <c r="DA139" s="172" t="s">
        <v>278</v>
      </c>
      <c r="DB139" s="32" t="str">
        <f>T(LOOKUP(CZ139,$DM$1:$EF$1,$DM$2:$EF$2))</f>
        <v/>
      </c>
      <c r="DD139" s="172">
        <f t="shared" si="56"/>
        <v>1</v>
      </c>
    </row>
    <row r="140" spans="104:113" x14ac:dyDescent="0.25">
      <c r="DA140" s="172">
        <v>1</v>
      </c>
      <c r="DB140" s="32" t="str">
        <f t="shared" ref="DB140:DB151" si="58">T(CONCATENATE(LOOKUP(DA140,CK$3:CK$80,AZ$3:AZ$80)," ",LOOKUP(DA140,CK$3:CK$80,$CA$3:$CA$80)))</f>
        <v xml:space="preserve"> </v>
      </c>
      <c r="DD140" s="172">
        <f t="shared" si="56"/>
        <v>1</v>
      </c>
    </row>
    <row r="141" spans="104:113" x14ac:dyDescent="0.25">
      <c r="DA141" s="172">
        <v>2</v>
      </c>
      <c r="DB141" s="32" t="str">
        <f t="shared" si="58"/>
        <v xml:space="preserve"> </v>
      </c>
      <c r="DD141" s="172">
        <f t="shared" si="56"/>
        <v>1</v>
      </c>
    </row>
    <row r="142" spans="104:113" x14ac:dyDescent="0.25">
      <c r="DA142" s="172">
        <v>3</v>
      </c>
      <c r="DB142" s="32" t="str">
        <f t="shared" si="58"/>
        <v xml:space="preserve"> </v>
      </c>
      <c r="DD142" s="172">
        <f t="shared" si="56"/>
        <v>1</v>
      </c>
    </row>
    <row r="143" spans="104:113" x14ac:dyDescent="0.25">
      <c r="DA143" s="172">
        <v>4</v>
      </c>
      <c r="DB143" s="32" t="str">
        <f t="shared" si="58"/>
        <v xml:space="preserve"> </v>
      </c>
      <c r="DD143" s="172">
        <f t="shared" si="56"/>
        <v>1</v>
      </c>
    </row>
    <row r="144" spans="104:113" x14ac:dyDescent="0.25">
      <c r="DA144" s="172">
        <v>5</v>
      </c>
      <c r="DB144" s="32" t="str">
        <f t="shared" si="58"/>
        <v xml:space="preserve"> </v>
      </c>
      <c r="DD144" s="172">
        <f t="shared" si="56"/>
        <v>1</v>
      </c>
    </row>
    <row r="145" spans="104:113" x14ac:dyDescent="0.25">
      <c r="DA145" s="172">
        <v>6</v>
      </c>
      <c r="DB145" s="32" t="str">
        <f t="shared" si="58"/>
        <v xml:space="preserve"> </v>
      </c>
      <c r="DD145" s="172">
        <f t="shared" si="56"/>
        <v>1</v>
      </c>
    </row>
    <row r="146" spans="104:113" x14ac:dyDescent="0.25">
      <c r="DA146" s="172">
        <v>7</v>
      </c>
      <c r="DB146" s="32" t="str">
        <f t="shared" si="58"/>
        <v xml:space="preserve"> </v>
      </c>
      <c r="DD146" s="172">
        <f t="shared" si="56"/>
        <v>1</v>
      </c>
    </row>
    <row r="147" spans="104:113" x14ac:dyDescent="0.25">
      <c r="DA147" s="172">
        <v>8</v>
      </c>
      <c r="DB147" s="32" t="str">
        <f t="shared" si="58"/>
        <v xml:space="preserve"> </v>
      </c>
      <c r="DD147" s="172">
        <f t="shared" si="56"/>
        <v>1</v>
      </c>
    </row>
    <row r="148" spans="104:113" x14ac:dyDescent="0.25">
      <c r="DA148" s="172">
        <v>9</v>
      </c>
      <c r="DB148" s="32" t="str">
        <f t="shared" si="58"/>
        <v xml:space="preserve"> </v>
      </c>
      <c r="DD148" s="172">
        <f t="shared" si="56"/>
        <v>1</v>
      </c>
    </row>
    <row r="149" spans="104:113" x14ac:dyDescent="0.25">
      <c r="DA149" s="172">
        <v>10</v>
      </c>
      <c r="DB149" s="32" t="str">
        <f t="shared" si="58"/>
        <v xml:space="preserve"> </v>
      </c>
      <c r="DD149" s="172">
        <f t="shared" si="56"/>
        <v>1</v>
      </c>
    </row>
    <row r="150" spans="104:113" x14ac:dyDescent="0.25">
      <c r="DA150" s="172">
        <v>11</v>
      </c>
      <c r="DB150" s="32" t="str">
        <f t="shared" si="58"/>
        <v xml:space="preserve"> </v>
      </c>
      <c r="DD150" s="172">
        <f t="shared" si="56"/>
        <v>1</v>
      </c>
    </row>
    <row r="151" spans="104:113" x14ac:dyDescent="0.25">
      <c r="DA151" s="172">
        <v>12</v>
      </c>
      <c r="DB151" s="32" t="str">
        <f t="shared" si="58"/>
        <v xml:space="preserve"> </v>
      </c>
      <c r="DD151" s="172">
        <f t="shared" si="56"/>
        <v>1</v>
      </c>
    </row>
    <row r="152" spans="104:113" x14ac:dyDescent="0.25">
      <c r="DB152" s="196" t="str">
        <f>IF(DB139="","","----")</f>
        <v/>
      </c>
      <c r="DD152" s="172">
        <f t="shared" si="56"/>
        <v>1</v>
      </c>
    </row>
    <row r="153" spans="104:113" x14ac:dyDescent="0.25">
      <c r="DA153" s="172"/>
      <c r="DB153" s="32" t="str">
        <f>IF(DB154="","",CONCATENATE("Warband ",CZ154," ",DG153))</f>
        <v/>
      </c>
      <c r="DD153" s="172">
        <f t="shared" si="56"/>
        <v>1</v>
      </c>
      <c r="DG153" s="49" t="str">
        <f>CONCATENATE("   ",DH153,"/",DI153,IF(DH153&gt;DI153," !",""))</f>
        <v xml:space="preserve">   0/12</v>
      </c>
      <c r="DH153" s="172">
        <f t="shared" ref="DH153" si="59">INDEX($CB$1:$CU$1,CZ154)+DJ153</f>
        <v>0</v>
      </c>
      <c r="DI153" s="172">
        <f>12</f>
        <v>12</v>
      </c>
    </row>
    <row r="154" spans="104:113" x14ac:dyDescent="0.25">
      <c r="CZ154" s="172">
        <v>11</v>
      </c>
      <c r="DA154" s="172" t="s">
        <v>278</v>
      </c>
      <c r="DB154" s="32" t="str">
        <f>T(LOOKUP(CZ154,$DM$1:$EF$1,$DM$2:$EF$2))</f>
        <v/>
      </c>
      <c r="DD154" s="172">
        <f t="shared" si="56"/>
        <v>1</v>
      </c>
    </row>
    <row r="155" spans="104:113" x14ac:dyDescent="0.25">
      <c r="DA155" s="172">
        <v>1</v>
      </c>
      <c r="DB155" s="32" t="str">
        <f t="shared" ref="DB155:DB166" si="60">T(CONCATENATE(LOOKUP(DA155,CL$3:CL$80,BA$3:BA$80)," ",LOOKUP(DA155,CL$3:CL$80,$CA$3:$CA$80)))</f>
        <v xml:space="preserve"> </v>
      </c>
      <c r="DD155" s="172">
        <f t="shared" si="56"/>
        <v>1</v>
      </c>
    </row>
    <row r="156" spans="104:113" x14ac:dyDescent="0.25">
      <c r="DA156" s="172">
        <v>2</v>
      </c>
      <c r="DB156" s="32" t="str">
        <f t="shared" si="60"/>
        <v xml:space="preserve"> </v>
      </c>
      <c r="DD156" s="172">
        <f t="shared" si="56"/>
        <v>1</v>
      </c>
    </row>
    <row r="157" spans="104:113" x14ac:dyDescent="0.25">
      <c r="DA157" s="172">
        <v>3</v>
      </c>
      <c r="DB157" s="32" t="str">
        <f t="shared" si="60"/>
        <v xml:space="preserve"> </v>
      </c>
      <c r="DD157" s="172">
        <f t="shared" si="56"/>
        <v>1</v>
      </c>
    </row>
    <row r="158" spans="104:113" x14ac:dyDescent="0.25">
      <c r="DA158" s="172">
        <v>4</v>
      </c>
      <c r="DB158" s="32" t="str">
        <f t="shared" si="60"/>
        <v xml:space="preserve"> </v>
      </c>
      <c r="DD158" s="172">
        <f t="shared" si="56"/>
        <v>1</v>
      </c>
    </row>
    <row r="159" spans="104:113" x14ac:dyDescent="0.25">
      <c r="DA159" s="172">
        <v>5</v>
      </c>
      <c r="DB159" s="32" t="str">
        <f t="shared" si="60"/>
        <v xml:space="preserve"> </v>
      </c>
      <c r="DD159" s="172">
        <f t="shared" si="56"/>
        <v>1</v>
      </c>
    </row>
    <row r="160" spans="104:113" x14ac:dyDescent="0.25">
      <c r="DA160" s="172">
        <v>6</v>
      </c>
      <c r="DB160" s="32" t="str">
        <f t="shared" si="60"/>
        <v xml:space="preserve"> </v>
      </c>
      <c r="DD160" s="172">
        <f t="shared" si="56"/>
        <v>1</v>
      </c>
    </row>
    <row r="161" spans="104:113" x14ac:dyDescent="0.25">
      <c r="DA161" s="172">
        <v>7</v>
      </c>
      <c r="DB161" s="32" t="str">
        <f t="shared" si="60"/>
        <v xml:space="preserve"> </v>
      </c>
      <c r="DD161" s="172">
        <f t="shared" si="56"/>
        <v>1</v>
      </c>
    </row>
    <row r="162" spans="104:113" x14ac:dyDescent="0.25">
      <c r="DA162" s="172">
        <v>8</v>
      </c>
      <c r="DB162" s="32" t="str">
        <f t="shared" si="60"/>
        <v xml:space="preserve"> </v>
      </c>
      <c r="DD162" s="172">
        <f t="shared" si="56"/>
        <v>1</v>
      </c>
    </row>
    <row r="163" spans="104:113" x14ac:dyDescent="0.25">
      <c r="DA163" s="172">
        <v>9</v>
      </c>
      <c r="DB163" s="32" t="str">
        <f t="shared" si="60"/>
        <v xml:space="preserve"> </v>
      </c>
      <c r="DD163" s="172">
        <f t="shared" si="56"/>
        <v>1</v>
      </c>
    </row>
    <row r="164" spans="104:113" x14ac:dyDescent="0.25">
      <c r="DA164" s="172">
        <v>10</v>
      </c>
      <c r="DB164" s="32" t="str">
        <f t="shared" si="60"/>
        <v xml:space="preserve"> </v>
      </c>
      <c r="DD164" s="172">
        <f t="shared" si="56"/>
        <v>1</v>
      </c>
    </row>
    <row r="165" spans="104:113" x14ac:dyDescent="0.25">
      <c r="DA165" s="172">
        <v>11</v>
      </c>
      <c r="DB165" s="32" t="str">
        <f t="shared" si="60"/>
        <v xml:space="preserve"> </v>
      </c>
      <c r="DD165" s="172">
        <f t="shared" si="56"/>
        <v>1</v>
      </c>
    </row>
    <row r="166" spans="104:113" x14ac:dyDescent="0.25">
      <c r="DA166" s="172">
        <v>12</v>
      </c>
      <c r="DB166" s="32" t="str">
        <f t="shared" si="60"/>
        <v xml:space="preserve"> </v>
      </c>
      <c r="DD166" s="172">
        <f t="shared" si="56"/>
        <v>1</v>
      </c>
    </row>
    <row r="167" spans="104:113" x14ac:dyDescent="0.25">
      <c r="DB167" s="196" t="str">
        <f>IF(DB154="","","----")</f>
        <v/>
      </c>
      <c r="DD167" s="172">
        <f t="shared" si="56"/>
        <v>1</v>
      </c>
    </row>
    <row r="168" spans="104:113" x14ac:dyDescent="0.25">
      <c r="DA168" s="172"/>
      <c r="DB168" s="32" t="str">
        <f>IF(DB169="","",CONCATENATE("Warband ",CZ169," ",DG168))</f>
        <v/>
      </c>
      <c r="DD168" s="172">
        <f t="shared" si="56"/>
        <v>1</v>
      </c>
      <c r="DG168" s="49" t="str">
        <f>CONCATENATE("   ",DH168,"/",DI168,IF(DH168&gt;DI168," !",""))</f>
        <v xml:space="preserve">   0/12</v>
      </c>
      <c r="DH168" s="172">
        <f t="shared" ref="DH168" si="61">INDEX($CB$1:$CU$1,CZ169)+DJ168</f>
        <v>0</v>
      </c>
      <c r="DI168" s="172">
        <f>12</f>
        <v>12</v>
      </c>
    </row>
    <row r="169" spans="104:113" x14ac:dyDescent="0.25">
      <c r="CZ169" s="172">
        <v>12</v>
      </c>
      <c r="DA169" s="172" t="s">
        <v>278</v>
      </c>
      <c r="DB169" s="32" t="str">
        <f>T(LOOKUP(CZ169,$DM$1:$EF$1,$DM$2:$EF$2))</f>
        <v/>
      </c>
      <c r="DD169" s="172">
        <f t="shared" si="56"/>
        <v>1</v>
      </c>
    </row>
    <row r="170" spans="104:113" x14ac:dyDescent="0.25">
      <c r="DA170" s="172">
        <v>1</v>
      </c>
      <c r="DB170" s="32" t="str">
        <f t="shared" ref="DB170:DB181" si="62">T(CONCATENATE(LOOKUP(DA170,CM$3:CM$80,BB$3:BB$80)," ",LOOKUP(DA170,CM$3:CM$80,$CA$3:$CA$80)))</f>
        <v xml:space="preserve"> </v>
      </c>
      <c r="DD170" s="172">
        <f t="shared" si="56"/>
        <v>1</v>
      </c>
    </row>
    <row r="171" spans="104:113" x14ac:dyDescent="0.25">
      <c r="DA171" s="172">
        <v>2</v>
      </c>
      <c r="DB171" s="32" t="str">
        <f t="shared" si="62"/>
        <v xml:space="preserve"> </v>
      </c>
      <c r="DD171" s="172">
        <f t="shared" si="56"/>
        <v>1</v>
      </c>
    </row>
    <row r="172" spans="104:113" x14ac:dyDescent="0.25">
      <c r="DA172" s="172">
        <v>3</v>
      </c>
      <c r="DB172" s="32" t="str">
        <f t="shared" si="62"/>
        <v xml:space="preserve"> </v>
      </c>
      <c r="DD172" s="172">
        <f t="shared" si="56"/>
        <v>1</v>
      </c>
    </row>
    <row r="173" spans="104:113" x14ac:dyDescent="0.25">
      <c r="DA173" s="172">
        <v>4</v>
      </c>
      <c r="DB173" s="32" t="str">
        <f t="shared" si="62"/>
        <v xml:space="preserve"> </v>
      </c>
      <c r="DD173" s="172">
        <f t="shared" si="56"/>
        <v>1</v>
      </c>
    </row>
    <row r="174" spans="104:113" x14ac:dyDescent="0.25">
      <c r="DA174" s="172">
        <v>5</v>
      </c>
      <c r="DB174" s="32" t="str">
        <f t="shared" si="62"/>
        <v xml:space="preserve"> </v>
      </c>
      <c r="DD174" s="172">
        <f t="shared" si="56"/>
        <v>1</v>
      </c>
    </row>
    <row r="175" spans="104:113" x14ac:dyDescent="0.25">
      <c r="DA175" s="172">
        <v>6</v>
      </c>
      <c r="DB175" s="32" t="str">
        <f t="shared" si="62"/>
        <v xml:space="preserve"> </v>
      </c>
      <c r="DD175" s="172">
        <f t="shared" si="56"/>
        <v>1</v>
      </c>
    </row>
    <row r="176" spans="104:113" x14ac:dyDescent="0.25">
      <c r="DA176" s="172">
        <v>7</v>
      </c>
      <c r="DB176" s="32" t="str">
        <f t="shared" si="62"/>
        <v xml:space="preserve"> </v>
      </c>
      <c r="DD176" s="172">
        <f t="shared" si="56"/>
        <v>1</v>
      </c>
    </row>
    <row r="177" spans="104:113" x14ac:dyDescent="0.25">
      <c r="DA177" s="172">
        <v>8</v>
      </c>
      <c r="DB177" s="32" t="str">
        <f t="shared" si="62"/>
        <v xml:space="preserve"> </v>
      </c>
      <c r="DD177" s="172">
        <f t="shared" si="56"/>
        <v>1</v>
      </c>
    </row>
    <row r="178" spans="104:113" x14ac:dyDescent="0.25">
      <c r="DA178" s="172">
        <v>9</v>
      </c>
      <c r="DB178" s="32" t="str">
        <f t="shared" si="62"/>
        <v xml:space="preserve"> </v>
      </c>
      <c r="DD178" s="172">
        <f t="shared" si="56"/>
        <v>1</v>
      </c>
    </row>
    <row r="179" spans="104:113" x14ac:dyDescent="0.25">
      <c r="DA179" s="172">
        <v>10</v>
      </c>
      <c r="DB179" s="32" t="str">
        <f t="shared" si="62"/>
        <v xml:space="preserve"> </v>
      </c>
      <c r="DD179" s="172">
        <f t="shared" si="56"/>
        <v>1</v>
      </c>
    </row>
    <row r="180" spans="104:113" x14ac:dyDescent="0.25">
      <c r="DA180" s="172">
        <v>11</v>
      </c>
      <c r="DB180" s="32" t="str">
        <f t="shared" si="62"/>
        <v xml:space="preserve"> </v>
      </c>
      <c r="DD180" s="172">
        <f t="shared" si="56"/>
        <v>1</v>
      </c>
    </row>
    <row r="181" spans="104:113" x14ac:dyDescent="0.25">
      <c r="DA181" s="172">
        <v>12</v>
      </c>
      <c r="DB181" s="32" t="str">
        <f t="shared" si="62"/>
        <v xml:space="preserve"> </v>
      </c>
      <c r="DD181" s="172">
        <f t="shared" si="56"/>
        <v>1</v>
      </c>
    </row>
    <row r="182" spans="104:113" x14ac:dyDescent="0.25">
      <c r="DB182" s="196" t="str">
        <f>IF(DB169="","","----")</f>
        <v/>
      </c>
      <c r="DD182" s="172">
        <f t="shared" si="56"/>
        <v>1</v>
      </c>
    </row>
    <row r="183" spans="104:113" x14ac:dyDescent="0.25">
      <c r="DA183" s="172"/>
      <c r="DB183" s="32" t="str">
        <f>IF(DB184="","",CONCATENATE("Warband ",CZ184," ",DG183))</f>
        <v/>
      </c>
      <c r="DD183" s="172">
        <f t="shared" si="56"/>
        <v>1</v>
      </c>
      <c r="DG183" s="49" t="str">
        <f>CONCATENATE("   ",DH183,"/",DI183,IF(DH183&gt;DI183," !",""))</f>
        <v xml:space="preserve">   0/12</v>
      </c>
      <c r="DH183" s="172">
        <f t="shared" ref="DH183" si="63">INDEX($CB$1:$CU$1,CZ184)+DJ183</f>
        <v>0</v>
      </c>
      <c r="DI183" s="172">
        <f>12</f>
        <v>12</v>
      </c>
    </row>
    <row r="184" spans="104:113" x14ac:dyDescent="0.25">
      <c r="CZ184" s="172">
        <v>13</v>
      </c>
      <c r="DA184" s="172" t="s">
        <v>278</v>
      </c>
      <c r="DB184" s="32" t="str">
        <f>T(LOOKUP(CZ184,$DM$1:$EF$1,$DM$2:$EF$2))</f>
        <v/>
      </c>
      <c r="DD184" s="172">
        <f t="shared" si="56"/>
        <v>1</v>
      </c>
    </row>
    <row r="185" spans="104:113" x14ac:dyDescent="0.25">
      <c r="DA185" s="172">
        <v>1</v>
      </c>
      <c r="DB185" s="32" t="str">
        <f t="shared" ref="DB185:DB196" si="64">T(CONCATENATE(LOOKUP(DA185,CN$3:CN$80,BC$3:BC$80)," ",LOOKUP(DA185,CN$3:CN$80,$CA$3:$CA$80)))</f>
        <v xml:space="preserve"> </v>
      </c>
      <c r="DD185" s="172">
        <f t="shared" si="56"/>
        <v>1</v>
      </c>
    </row>
    <row r="186" spans="104:113" x14ac:dyDescent="0.25">
      <c r="DA186" s="172">
        <v>2</v>
      </c>
      <c r="DB186" s="32" t="str">
        <f t="shared" si="64"/>
        <v xml:space="preserve"> </v>
      </c>
      <c r="DD186" s="172">
        <f t="shared" si="56"/>
        <v>1</v>
      </c>
    </row>
    <row r="187" spans="104:113" x14ac:dyDescent="0.25">
      <c r="DA187" s="172">
        <v>3</v>
      </c>
      <c r="DB187" s="32" t="str">
        <f t="shared" si="64"/>
        <v xml:space="preserve"> </v>
      </c>
      <c r="DD187" s="172">
        <f t="shared" si="56"/>
        <v>1</v>
      </c>
    </row>
    <row r="188" spans="104:113" x14ac:dyDescent="0.25">
      <c r="DA188" s="172">
        <v>4</v>
      </c>
      <c r="DB188" s="32" t="str">
        <f t="shared" si="64"/>
        <v xml:space="preserve"> </v>
      </c>
      <c r="DD188" s="172">
        <f t="shared" si="56"/>
        <v>1</v>
      </c>
    </row>
    <row r="189" spans="104:113" x14ac:dyDescent="0.25">
      <c r="DA189" s="172">
        <v>5</v>
      </c>
      <c r="DB189" s="32" t="str">
        <f t="shared" si="64"/>
        <v xml:space="preserve"> </v>
      </c>
      <c r="DD189" s="172">
        <f t="shared" si="56"/>
        <v>1</v>
      </c>
    </row>
    <row r="190" spans="104:113" x14ac:dyDescent="0.25">
      <c r="DA190" s="172">
        <v>6</v>
      </c>
      <c r="DB190" s="32" t="str">
        <f t="shared" si="64"/>
        <v xml:space="preserve"> </v>
      </c>
      <c r="DD190" s="172">
        <f t="shared" si="56"/>
        <v>1</v>
      </c>
    </row>
    <row r="191" spans="104:113" x14ac:dyDescent="0.25">
      <c r="DA191" s="172">
        <v>7</v>
      </c>
      <c r="DB191" s="32" t="str">
        <f t="shared" si="64"/>
        <v xml:space="preserve"> </v>
      </c>
      <c r="DD191" s="172">
        <f t="shared" si="56"/>
        <v>1</v>
      </c>
    </row>
    <row r="192" spans="104:113" x14ac:dyDescent="0.25">
      <c r="DA192" s="172">
        <v>8</v>
      </c>
      <c r="DB192" s="32" t="str">
        <f t="shared" si="64"/>
        <v xml:space="preserve"> </v>
      </c>
      <c r="DD192" s="172">
        <f t="shared" si="56"/>
        <v>1</v>
      </c>
    </row>
    <row r="193" spans="104:113" x14ac:dyDescent="0.25">
      <c r="DA193" s="172">
        <v>9</v>
      </c>
      <c r="DB193" s="32" t="str">
        <f t="shared" si="64"/>
        <v xml:space="preserve"> </v>
      </c>
      <c r="DD193" s="172">
        <f t="shared" si="56"/>
        <v>1</v>
      </c>
    </row>
    <row r="194" spans="104:113" x14ac:dyDescent="0.25">
      <c r="DA194" s="172">
        <v>10</v>
      </c>
      <c r="DB194" s="32" t="str">
        <f t="shared" si="64"/>
        <v xml:space="preserve"> </v>
      </c>
      <c r="DD194" s="172">
        <f t="shared" si="56"/>
        <v>1</v>
      </c>
    </row>
    <row r="195" spans="104:113" x14ac:dyDescent="0.25">
      <c r="DA195" s="172">
        <v>11</v>
      </c>
      <c r="DB195" s="32" t="str">
        <f t="shared" si="64"/>
        <v xml:space="preserve"> </v>
      </c>
      <c r="DD195" s="172">
        <f t="shared" si="56"/>
        <v>1</v>
      </c>
    </row>
    <row r="196" spans="104:113" x14ac:dyDescent="0.25">
      <c r="DA196" s="172">
        <v>12</v>
      </c>
      <c r="DB196" s="32" t="str">
        <f t="shared" si="64"/>
        <v xml:space="preserve"> </v>
      </c>
      <c r="DD196" s="172">
        <f t="shared" si="56"/>
        <v>1</v>
      </c>
    </row>
    <row r="197" spans="104:113" x14ac:dyDescent="0.25">
      <c r="DB197" s="196" t="str">
        <f>IF(DB184="","","----")</f>
        <v/>
      </c>
      <c r="DD197" s="172">
        <f t="shared" ref="DD197:DD260" si="65">IF(OR(DB196="",DB196=" "),DD196,DD196+1)</f>
        <v>1</v>
      </c>
    </row>
    <row r="198" spans="104:113" x14ac:dyDescent="0.25">
      <c r="DA198" s="172"/>
      <c r="DB198" s="32" t="str">
        <f>IF(DB199="","",CONCATENATE("Warband ",CZ199," ",DG198))</f>
        <v/>
      </c>
      <c r="DD198" s="172">
        <f t="shared" si="65"/>
        <v>1</v>
      </c>
      <c r="DG198" s="49" t="str">
        <f>CONCATENATE("   ",DH198,"/",DI198,IF(DH198&gt;DI198," !",""))</f>
        <v xml:space="preserve">   0/12</v>
      </c>
      <c r="DH198" s="172">
        <f t="shared" ref="DH198" si="66">INDEX($CB$1:$CU$1,CZ199)+DJ198</f>
        <v>0</v>
      </c>
      <c r="DI198" s="172">
        <f>12</f>
        <v>12</v>
      </c>
    </row>
    <row r="199" spans="104:113" x14ac:dyDescent="0.25">
      <c r="CZ199" s="172">
        <v>14</v>
      </c>
      <c r="DA199" s="172" t="s">
        <v>278</v>
      </c>
      <c r="DB199" s="32" t="str">
        <f>T(LOOKUP(CZ199,$DM$1:$EF$1,$DM$2:$EF$2))</f>
        <v/>
      </c>
      <c r="DD199" s="172">
        <f t="shared" si="65"/>
        <v>1</v>
      </c>
    </row>
    <row r="200" spans="104:113" x14ac:dyDescent="0.25">
      <c r="DA200" s="172">
        <v>1</v>
      </c>
      <c r="DB200" s="32" t="str">
        <f t="shared" ref="DB200:DB211" si="67">T(CONCATENATE(LOOKUP(DA200,CO$3:CO$80,BD$3:BD$80)," ",LOOKUP(DA200,CO$3:CO$80,$CA$3:$CA$80)))</f>
        <v xml:space="preserve"> </v>
      </c>
      <c r="DD200" s="172">
        <f t="shared" si="65"/>
        <v>1</v>
      </c>
    </row>
    <row r="201" spans="104:113" x14ac:dyDescent="0.25">
      <c r="DA201" s="172">
        <v>2</v>
      </c>
      <c r="DB201" s="32" t="str">
        <f t="shared" si="67"/>
        <v xml:space="preserve"> </v>
      </c>
      <c r="DD201" s="172">
        <f t="shared" si="65"/>
        <v>1</v>
      </c>
    </row>
    <row r="202" spans="104:113" x14ac:dyDescent="0.25">
      <c r="DA202" s="172">
        <v>3</v>
      </c>
      <c r="DB202" s="32" t="str">
        <f t="shared" si="67"/>
        <v xml:space="preserve"> </v>
      </c>
      <c r="DD202" s="172">
        <f t="shared" si="65"/>
        <v>1</v>
      </c>
    </row>
    <row r="203" spans="104:113" x14ac:dyDescent="0.25">
      <c r="DA203" s="172">
        <v>4</v>
      </c>
      <c r="DB203" s="32" t="str">
        <f t="shared" si="67"/>
        <v xml:space="preserve"> </v>
      </c>
      <c r="DD203" s="172">
        <f t="shared" si="65"/>
        <v>1</v>
      </c>
    </row>
    <row r="204" spans="104:113" x14ac:dyDescent="0.25">
      <c r="DA204" s="172">
        <v>5</v>
      </c>
      <c r="DB204" s="32" t="str">
        <f t="shared" si="67"/>
        <v xml:space="preserve"> </v>
      </c>
      <c r="DD204" s="172">
        <f t="shared" si="65"/>
        <v>1</v>
      </c>
    </row>
    <row r="205" spans="104:113" x14ac:dyDescent="0.25">
      <c r="DA205" s="172">
        <v>6</v>
      </c>
      <c r="DB205" s="32" t="str">
        <f t="shared" si="67"/>
        <v xml:space="preserve"> </v>
      </c>
      <c r="DD205" s="172">
        <f t="shared" si="65"/>
        <v>1</v>
      </c>
    </row>
    <row r="206" spans="104:113" x14ac:dyDescent="0.25">
      <c r="DA206" s="172">
        <v>7</v>
      </c>
      <c r="DB206" s="32" t="str">
        <f t="shared" si="67"/>
        <v xml:space="preserve"> </v>
      </c>
      <c r="DD206" s="172">
        <f t="shared" si="65"/>
        <v>1</v>
      </c>
    </row>
    <row r="207" spans="104:113" x14ac:dyDescent="0.25">
      <c r="DA207" s="172">
        <v>8</v>
      </c>
      <c r="DB207" s="32" t="str">
        <f t="shared" si="67"/>
        <v xml:space="preserve"> </v>
      </c>
      <c r="DD207" s="172">
        <f t="shared" si="65"/>
        <v>1</v>
      </c>
    </row>
    <row r="208" spans="104:113" x14ac:dyDescent="0.25">
      <c r="DA208" s="172">
        <v>9</v>
      </c>
      <c r="DB208" s="32" t="str">
        <f t="shared" si="67"/>
        <v xml:space="preserve"> </v>
      </c>
      <c r="DD208" s="172">
        <f t="shared" si="65"/>
        <v>1</v>
      </c>
    </row>
    <row r="209" spans="104:113" x14ac:dyDescent="0.25">
      <c r="DA209" s="172">
        <v>10</v>
      </c>
      <c r="DB209" s="32" t="str">
        <f t="shared" si="67"/>
        <v xml:space="preserve"> </v>
      </c>
      <c r="DD209" s="172">
        <f t="shared" si="65"/>
        <v>1</v>
      </c>
    </row>
    <row r="210" spans="104:113" x14ac:dyDescent="0.25">
      <c r="DA210" s="172">
        <v>11</v>
      </c>
      <c r="DB210" s="32" t="str">
        <f t="shared" si="67"/>
        <v xml:space="preserve"> </v>
      </c>
      <c r="DD210" s="172">
        <f t="shared" si="65"/>
        <v>1</v>
      </c>
    </row>
    <row r="211" spans="104:113" x14ac:dyDescent="0.25">
      <c r="DA211" s="172">
        <v>12</v>
      </c>
      <c r="DB211" s="32" t="str">
        <f t="shared" si="67"/>
        <v xml:space="preserve"> </v>
      </c>
      <c r="DD211" s="172">
        <f t="shared" si="65"/>
        <v>1</v>
      </c>
    </row>
    <row r="212" spans="104:113" x14ac:dyDescent="0.25">
      <c r="DB212" s="196" t="str">
        <f>IF(DB199="","","----")</f>
        <v/>
      </c>
      <c r="DD212" s="172">
        <f t="shared" si="65"/>
        <v>1</v>
      </c>
    </row>
    <row r="213" spans="104:113" x14ac:dyDescent="0.25">
      <c r="DA213" s="172"/>
      <c r="DB213" s="32" t="str">
        <f>IF(DB214="","",CONCATENATE("Warband ",CZ214," ",DG213))</f>
        <v/>
      </c>
      <c r="DD213" s="172">
        <f t="shared" si="65"/>
        <v>1</v>
      </c>
      <c r="DG213" s="49" t="str">
        <f>CONCATENATE("   ",DH213,"/",DI213,IF(DH213&gt;DI213," !",""))</f>
        <v xml:space="preserve">   0/12</v>
      </c>
      <c r="DH213" s="172">
        <f t="shared" ref="DH213" si="68">INDEX($CB$1:$CU$1,CZ214)+DJ213</f>
        <v>0</v>
      </c>
      <c r="DI213" s="172">
        <f>12</f>
        <v>12</v>
      </c>
    </row>
    <row r="214" spans="104:113" x14ac:dyDescent="0.25">
      <c r="CZ214" s="172">
        <v>15</v>
      </c>
      <c r="DA214" s="172" t="s">
        <v>278</v>
      </c>
      <c r="DB214" s="32" t="str">
        <f>T(LOOKUP(CZ214,$DM$1:$EF$1,$DM$2:$EF$2))</f>
        <v/>
      </c>
      <c r="DD214" s="172">
        <f t="shared" si="65"/>
        <v>1</v>
      </c>
    </row>
    <row r="215" spans="104:113" x14ac:dyDescent="0.25">
      <c r="DA215" s="172">
        <v>1</v>
      </c>
      <c r="DB215" s="32" t="str">
        <f t="shared" ref="DB215:DB226" si="69">T(CONCATENATE(LOOKUP(DA215,CP$3:CP$80,BE$3:BE$80)," ",LOOKUP(DA215,CP$3:CP$80,$CA$3:$CA$80)))</f>
        <v xml:space="preserve"> </v>
      </c>
      <c r="DD215" s="172">
        <f t="shared" si="65"/>
        <v>1</v>
      </c>
    </row>
    <row r="216" spans="104:113" x14ac:dyDescent="0.25">
      <c r="DA216" s="172">
        <v>2</v>
      </c>
      <c r="DB216" s="32" t="str">
        <f t="shared" si="69"/>
        <v xml:space="preserve"> </v>
      </c>
      <c r="DD216" s="172">
        <f t="shared" si="65"/>
        <v>1</v>
      </c>
    </row>
    <row r="217" spans="104:113" x14ac:dyDescent="0.25">
      <c r="DA217" s="172">
        <v>3</v>
      </c>
      <c r="DB217" s="32" t="str">
        <f t="shared" si="69"/>
        <v xml:space="preserve"> </v>
      </c>
      <c r="DD217" s="172">
        <f t="shared" si="65"/>
        <v>1</v>
      </c>
    </row>
    <row r="218" spans="104:113" x14ac:dyDescent="0.25">
      <c r="DA218" s="172">
        <v>4</v>
      </c>
      <c r="DB218" s="32" t="str">
        <f t="shared" si="69"/>
        <v xml:space="preserve"> </v>
      </c>
      <c r="DD218" s="172">
        <f t="shared" si="65"/>
        <v>1</v>
      </c>
    </row>
    <row r="219" spans="104:113" x14ac:dyDescent="0.25">
      <c r="DA219" s="172">
        <v>5</v>
      </c>
      <c r="DB219" s="32" t="str">
        <f t="shared" si="69"/>
        <v xml:space="preserve"> </v>
      </c>
      <c r="DD219" s="172">
        <f t="shared" si="65"/>
        <v>1</v>
      </c>
    </row>
    <row r="220" spans="104:113" x14ac:dyDescent="0.25">
      <c r="DA220" s="172">
        <v>6</v>
      </c>
      <c r="DB220" s="32" t="str">
        <f t="shared" si="69"/>
        <v xml:space="preserve"> </v>
      </c>
      <c r="DD220" s="172">
        <f t="shared" si="65"/>
        <v>1</v>
      </c>
    </row>
    <row r="221" spans="104:113" x14ac:dyDescent="0.25">
      <c r="DA221" s="172">
        <v>7</v>
      </c>
      <c r="DB221" s="32" t="str">
        <f t="shared" si="69"/>
        <v xml:space="preserve"> </v>
      </c>
      <c r="DD221" s="172">
        <f t="shared" si="65"/>
        <v>1</v>
      </c>
    </row>
    <row r="222" spans="104:113" x14ac:dyDescent="0.25">
      <c r="DA222" s="172">
        <v>8</v>
      </c>
      <c r="DB222" s="32" t="str">
        <f t="shared" si="69"/>
        <v xml:space="preserve"> </v>
      </c>
      <c r="DD222" s="172">
        <f t="shared" si="65"/>
        <v>1</v>
      </c>
    </row>
    <row r="223" spans="104:113" x14ac:dyDescent="0.25">
      <c r="DA223" s="172">
        <v>9</v>
      </c>
      <c r="DB223" s="32" t="str">
        <f t="shared" si="69"/>
        <v xml:space="preserve"> </v>
      </c>
      <c r="DD223" s="172">
        <f t="shared" si="65"/>
        <v>1</v>
      </c>
    </row>
    <row r="224" spans="104:113" x14ac:dyDescent="0.25">
      <c r="DA224" s="172">
        <v>10</v>
      </c>
      <c r="DB224" s="32" t="str">
        <f t="shared" si="69"/>
        <v xml:space="preserve"> </v>
      </c>
      <c r="DD224" s="172">
        <f t="shared" si="65"/>
        <v>1</v>
      </c>
    </row>
    <row r="225" spans="104:113" x14ac:dyDescent="0.25">
      <c r="DA225" s="172">
        <v>11</v>
      </c>
      <c r="DB225" s="32" t="str">
        <f t="shared" si="69"/>
        <v xml:space="preserve"> </v>
      </c>
      <c r="DD225" s="172">
        <f t="shared" si="65"/>
        <v>1</v>
      </c>
    </row>
    <row r="226" spans="104:113" x14ac:dyDescent="0.25">
      <c r="DA226" s="172">
        <v>12</v>
      </c>
      <c r="DB226" s="32" t="str">
        <f t="shared" si="69"/>
        <v xml:space="preserve"> </v>
      </c>
      <c r="DD226" s="172">
        <f t="shared" si="65"/>
        <v>1</v>
      </c>
    </row>
    <row r="227" spans="104:113" x14ac:dyDescent="0.25">
      <c r="DB227" s="196" t="str">
        <f>IF(DB214="","","----")</f>
        <v/>
      </c>
      <c r="DD227" s="172">
        <f t="shared" si="65"/>
        <v>1</v>
      </c>
    </row>
    <row r="228" spans="104:113" x14ac:dyDescent="0.25">
      <c r="DA228" s="172"/>
      <c r="DB228" s="32" t="str">
        <f>IF(DB229="","",CONCATENATE("Warband ",CZ229," ",DG228))</f>
        <v/>
      </c>
      <c r="DD228" s="172">
        <f t="shared" si="65"/>
        <v>1</v>
      </c>
      <c r="DG228" s="49" t="str">
        <f>CONCATENATE("   ",DH228,"/",DI228,IF(DH228&gt;DI228," !",""))</f>
        <v xml:space="preserve">   0/12</v>
      </c>
      <c r="DH228" s="172">
        <f t="shared" ref="DH228" si="70">INDEX($CB$1:$CU$1,CZ229)+DJ228</f>
        <v>0</v>
      </c>
      <c r="DI228" s="172">
        <f>12</f>
        <v>12</v>
      </c>
    </row>
    <row r="229" spans="104:113" x14ac:dyDescent="0.25">
      <c r="CZ229" s="172">
        <v>16</v>
      </c>
      <c r="DA229" s="172" t="s">
        <v>278</v>
      </c>
      <c r="DB229" s="32" t="str">
        <f>T(LOOKUP(CZ229,$DM$1:$EF$1,$DM$2:$EF$2))</f>
        <v/>
      </c>
      <c r="DD229" s="172">
        <f t="shared" si="65"/>
        <v>1</v>
      </c>
    </row>
    <row r="230" spans="104:113" x14ac:dyDescent="0.25">
      <c r="DA230" s="172">
        <v>1</v>
      </c>
      <c r="DB230" s="32" t="str">
        <f t="shared" ref="DB230:DB241" si="71">T(CONCATENATE(LOOKUP(DA230,CQ$3:CQ$80,BF$3:BF$80)," ",LOOKUP(DA230,CQ$3:CQ$80,$CA$3:$CA$80)))</f>
        <v xml:space="preserve"> </v>
      </c>
      <c r="DD230" s="172">
        <f t="shared" si="65"/>
        <v>1</v>
      </c>
    </row>
    <row r="231" spans="104:113" x14ac:dyDescent="0.25">
      <c r="DA231" s="172">
        <v>2</v>
      </c>
      <c r="DB231" s="32" t="str">
        <f t="shared" si="71"/>
        <v xml:space="preserve"> </v>
      </c>
      <c r="DD231" s="172">
        <f t="shared" si="65"/>
        <v>1</v>
      </c>
    </row>
    <row r="232" spans="104:113" x14ac:dyDescent="0.25">
      <c r="DA232" s="172">
        <v>3</v>
      </c>
      <c r="DB232" s="32" t="str">
        <f t="shared" si="71"/>
        <v xml:space="preserve"> </v>
      </c>
      <c r="DD232" s="172">
        <f t="shared" si="65"/>
        <v>1</v>
      </c>
    </row>
    <row r="233" spans="104:113" x14ac:dyDescent="0.25">
      <c r="DA233" s="172">
        <v>4</v>
      </c>
      <c r="DB233" s="32" t="str">
        <f t="shared" si="71"/>
        <v xml:space="preserve"> </v>
      </c>
      <c r="DD233" s="172">
        <f t="shared" si="65"/>
        <v>1</v>
      </c>
    </row>
    <row r="234" spans="104:113" x14ac:dyDescent="0.25">
      <c r="DA234" s="172">
        <v>5</v>
      </c>
      <c r="DB234" s="32" t="str">
        <f t="shared" si="71"/>
        <v xml:space="preserve"> </v>
      </c>
      <c r="DD234" s="172">
        <f t="shared" si="65"/>
        <v>1</v>
      </c>
    </row>
    <row r="235" spans="104:113" x14ac:dyDescent="0.25">
      <c r="DA235" s="172">
        <v>6</v>
      </c>
      <c r="DB235" s="32" t="str">
        <f t="shared" si="71"/>
        <v xml:space="preserve"> </v>
      </c>
      <c r="DD235" s="172">
        <f t="shared" si="65"/>
        <v>1</v>
      </c>
    </row>
    <row r="236" spans="104:113" x14ac:dyDescent="0.25">
      <c r="DA236" s="172">
        <v>7</v>
      </c>
      <c r="DB236" s="32" t="str">
        <f t="shared" si="71"/>
        <v xml:space="preserve"> </v>
      </c>
      <c r="DD236" s="172">
        <f t="shared" si="65"/>
        <v>1</v>
      </c>
    </row>
    <row r="237" spans="104:113" x14ac:dyDescent="0.25">
      <c r="DA237" s="172">
        <v>8</v>
      </c>
      <c r="DB237" s="32" t="str">
        <f t="shared" si="71"/>
        <v xml:space="preserve"> </v>
      </c>
      <c r="DD237" s="172">
        <f t="shared" si="65"/>
        <v>1</v>
      </c>
    </row>
    <row r="238" spans="104:113" x14ac:dyDescent="0.25">
      <c r="DA238" s="172">
        <v>9</v>
      </c>
      <c r="DB238" s="32" t="str">
        <f t="shared" si="71"/>
        <v xml:space="preserve"> </v>
      </c>
      <c r="DD238" s="172">
        <f t="shared" si="65"/>
        <v>1</v>
      </c>
    </row>
    <row r="239" spans="104:113" x14ac:dyDescent="0.25">
      <c r="DA239" s="172">
        <v>10</v>
      </c>
      <c r="DB239" s="32" t="str">
        <f t="shared" si="71"/>
        <v xml:space="preserve"> </v>
      </c>
      <c r="DD239" s="172">
        <f t="shared" si="65"/>
        <v>1</v>
      </c>
    </row>
    <row r="240" spans="104:113" x14ac:dyDescent="0.25">
      <c r="DA240" s="172">
        <v>11</v>
      </c>
      <c r="DB240" s="32" t="str">
        <f t="shared" si="71"/>
        <v xml:space="preserve"> </v>
      </c>
      <c r="DD240" s="172">
        <f t="shared" si="65"/>
        <v>1</v>
      </c>
    </row>
    <row r="241" spans="104:113" x14ac:dyDescent="0.25">
      <c r="DA241" s="172">
        <v>12</v>
      </c>
      <c r="DB241" s="32" t="str">
        <f t="shared" si="71"/>
        <v xml:space="preserve"> </v>
      </c>
      <c r="DD241" s="172">
        <f t="shared" si="65"/>
        <v>1</v>
      </c>
    </row>
    <row r="242" spans="104:113" x14ac:dyDescent="0.25">
      <c r="DB242" s="196" t="str">
        <f>IF(DB229="","","----")</f>
        <v/>
      </c>
      <c r="DD242" s="172">
        <f t="shared" si="65"/>
        <v>1</v>
      </c>
    </row>
    <row r="243" spans="104:113" x14ac:dyDescent="0.25">
      <c r="DA243" s="172"/>
      <c r="DB243" s="32" t="str">
        <f>IF(DB244="","",CONCATENATE("Warband ",CZ244," ",DG243))</f>
        <v/>
      </c>
      <c r="DD243" s="172">
        <f t="shared" si="65"/>
        <v>1</v>
      </c>
      <c r="DG243" s="49" t="str">
        <f>CONCATENATE("   ",DH243,"/",DI243,IF(DH243&gt;DI243," !",""))</f>
        <v xml:space="preserve">   0/12</v>
      </c>
      <c r="DH243" s="172">
        <f t="shared" ref="DH243" si="72">INDEX($CB$1:$CU$1,CZ244)+DJ243</f>
        <v>0</v>
      </c>
      <c r="DI243" s="172">
        <f>12</f>
        <v>12</v>
      </c>
    </row>
    <row r="244" spans="104:113" x14ac:dyDescent="0.25">
      <c r="CZ244" s="172">
        <v>17</v>
      </c>
      <c r="DA244" s="172" t="s">
        <v>278</v>
      </c>
      <c r="DB244" s="32" t="str">
        <f>T(LOOKUP(CZ244,$DM$1:$EF$1,$DM$2:$EF$2))</f>
        <v/>
      </c>
      <c r="DD244" s="172">
        <f t="shared" si="65"/>
        <v>1</v>
      </c>
    </row>
    <row r="245" spans="104:113" x14ac:dyDescent="0.25">
      <c r="DA245" s="172">
        <v>1</v>
      </c>
      <c r="DB245" s="32" t="str">
        <f t="shared" ref="DB245:DB256" si="73">T(CONCATENATE(LOOKUP(DA245,CR$3:CR$80,BG$3:BG$80)," ",LOOKUP(DA245,CR$3:CR$80,$CA$3:$CA$80)))</f>
        <v xml:space="preserve"> </v>
      </c>
      <c r="DD245" s="172">
        <f t="shared" si="65"/>
        <v>1</v>
      </c>
    </row>
    <row r="246" spans="104:113" x14ac:dyDescent="0.25">
      <c r="DA246" s="172">
        <v>2</v>
      </c>
      <c r="DB246" s="32" t="str">
        <f t="shared" si="73"/>
        <v xml:space="preserve"> </v>
      </c>
      <c r="DD246" s="172">
        <f t="shared" si="65"/>
        <v>1</v>
      </c>
    </row>
    <row r="247" spans="104:113" x14ac:dyDescent="0.25">
      <c r="DA247" s="172">
        <v>3</v>
      </c>
      <c r="DB247" s="32" t="str">
        <f t="shared" si="73"/>
        <v xml:space="preserve"> </v>
      </c>
      <c r="DD247" s="172">
        <f t="shared" si="65"/>
        <v>1</v>
      </c>
    </row>
    <row r="248" spans="104:113" x14ac:dyDescent="0.25">
      <c r="DA248" s="172">
        <v>4</v>
      </c>
      <c r="DB248" s="32" t="str">
        <f t="shared" si="73"/>
        <v xml:space="preserve"> </v>
      </c>
      <c r="DD248" s="172">
        <f t="shared" si="65"/>
        <v>1</v>
      </c>
    </row>
    <row r="249" spans="104:113" x14ac:dyDescent="0.25">
      <c r="DA249" s="172">
        <v>5</v>
      </c>
      <c r="DB249" s="32" t="str">
        <f t="shared" si="73"/>
        <v xml:space="preserve"> </v>
      </c>
      <c r="DD249" s="172">
        <f t="shared" si="65"/>
        <v>1</v>
      </c>
    </row>
    <row r="250" spans="104:113" x14ac:dyDescent="0.25">
      <c r="DA250" s="172">
        <v>6</v>
      </c>
      <c r="DB250" s="32" t="str">
        <f t="shared" si="73"/>
        <v xml:space="preserve"> </v>
      </c>
      <c r="DD250" s="172">
        <f t="shared" si="65"/>
        <v>1</v>
      </c>
    </row>
    <row r="251" spans="104:113" x14ac:dyDescent="0.25">
      <c r="DA251" s="172">
        <v>7</v>
      </c>
      <c r="DB251" s="32" t="str">
        <f t="shared" si="73"/>
        <v xml:space="preserve"> </v>
      </c>
      <c r="DD251" s="172">
        <f t="shared" si="65"/>
        <v>1</v>
      </c>
    </row>
    <row r="252" spans="104:113" x14ac:dyDescent="0.25">
      <c r="DA252" s="172">
        <v>8</v>
      </c>
      <c r="DB252" s="32" t="str">
        <f t="shared" si="73"/>
        <v xml:space="preserve"> </v>
      </c>
      <c r="DD252" s="172">
        <f t="shared" si="65"/>
        <v>1</v>
      </c>
    </row>
    <row r="253" spans="104:113" x14ac:dyDescent="0.25">
      <c r="DA253" s="172">
        <v>9</v>
      </c>
      <c r="DB253" s="32" t="str">
        <f t="shared" si="73"/>
        <v xml:space="preserve"> </v>
      </c>
      <c r="DD253" s="172">
        <f t="shared" si="65"/>
        <v>1</v>
      </c>
    </row>
    <row r="254" spans="104:113" x14ac:dyDescent="0.25">
      <c r="DA254" s="172">
        <v>10</v>
      </c>
      <c r="DB254" s="32" t="str">
        <f t="shared" si="73"/>
        <v xml:space="preserve"> </v>
      </c>
      <c r="DD254" s="172">
        <f t="shared" si="65"/>
        <v>1</v>
      </c>
    </row>
    <row r="255" spans="104:113" x14ac:dyDescent="0.25">
      <c r="DA255" s="172">
        <v>11</v>
      </c>
      <c r="DB255" s="32" t="str">
        <f t="shared" si="73"/>
        <v xml:space="preserve"> </v>
      </c>
      <c r="DD255" s="172">
        <f t="shared" si="65"/>
        <v>1</v>
      </c>
    </row>
    <row r="256" spans="104:113" x14ac:dyDescent="0.25">
      <c r="DA256" s="172">
        <v>12</v>
      </c>
      <c r="DB256" s="32" t="str">
        <f t="shared" si="73"/>
        <v xml:space="preserve"> </v>
      </c>
      <c r="DD256" s="172">
        <f t="shared" si="65"/>
        <v>1</v>
      </c>
    </row>
    <row r="257" spans="104:113" x14ac:dyDescent="0.25">
      <c r="DB257" s="196" t="str">
        <f>IF(DB244="","","----")</f>
        <v/>
      </c>
      <c r="DD257" s="172">
        <f t="shared" si="65"/>
        <v>1</v>
      </c>
    </row>
    <row r="258" spans="104:113" x14ac:dyDescent="0.25">
      <c r="DA258" s="172"/>
      <c r="DB258" s="32" t="str">
        <f>IF(DB259="","",CONCATENATE("Warband ",CZ259," ",DG258))</f>
        <v/>
      </c>
      <c r="DD258" s="172">
        <f t="shared" si="65"/>
        <v>1</v>
      </c>
      <c r="DG258" s="49" t="str">
        <f>CONCATENATE("   ",DH258,"/",DI258,IF(DH258&gt;DI258," !",""))</f>
        <v xml:space="preserve">   0/12</v>
      </c>
      <c r="DH258" s="172">
        <f t="shared" ref="DH258" si="74">INDEX($CB$1:$CU$1,CZ259)+DJ258</f>
        <v>0</v>
      </c>
      <c r="DI258" s="172">
        <f>12</f>
        <v>12</v>
      </c>
    </row>
    <row r="259" spans="104:113" x14ac:dyDescent="0.25">
      <c r="CZ259" s="172">
        <v>18</v>
      </c>
      <c r="DA259" s="172" t="s">
        <v>278</v>
      </c>
      <c r="DB259" s="32" t="str">
        <f>T(LOOKUP(CZ259,$DM$1:$EF$1,$DM$2:$EF$2))</f>
        <v/>
      </c>
      <c r="DD259" s="172">
        <f t="shared" si="65"/>
        <v>1</v>
      </c>
    </row>
    <row r="260" spans="104:113" x14ac:dyDescent="0.25">
      <c r="DA260" s="172">
        <v>1</v>
      </c>
      <c r="DB260" s="32" t="str">
        <f t="shared" ref="DB260:DB271" si="75">T(CONCATENATE(LOOKUP(DA260,CS$3:CS$80,BH$3:BH$80)," ",LOOKUP(DA260,CS$3:CS$80,$CA$3:$CA$80)))</f>
        <v xml:space="preserve"> </v>
      </c>
      <c r="DD260" s="172">
        <f t="shared" si="65"/>
        <v>1</v>
      </c>
    </row>
    <row r="261" spans="104:113" x14ac:dyDescent="0.25">
      <c r="DA261" s="172">
        <v>2</v>
      </c>
      <c r="DB261" s="32" t="str">
        <f t="shared" si="75"/>
        <v xml:space="preserve"> </v>
      </c>
      <c r="DD261" s="172">
        <f t="shared" ref="DD261:DD302" si="76">IF(OR(DB260="",DB260=" "),DD260,DD260+1)</f>
        <v>1</v>
      </c>
    </row>
    <row r="262" spans="104:113" x14ac:dyDescent="0.25">
      <c r="DA262" s="172">
        <v>3</v>
      </c>
      <c r="DB262" s="32" t="str">
        <f t="shared" si="75"/>
        <v xml:space="preserve"> </v>
      </c>
      <c r="DD262" s="172">
        <f t="shared" si="76"/>
        <v>1</v>
      </c>
    </row>
    <row r="263" spans="104:113" x14ac:dyDescent="0.25">
      <c r="DA263" s="172">
        <v>4</v>
      </c>
      <c r="DB263" s="32" t="str">
        <f t="shared" si="75"/>
        <v xml:space="preserve"> </v>
      </c>
      <c r="DD263" s="172">
        <f t="shared" si="76"/>
        <v>1</v>
      </c>
    </row>
    <row r="264" spans="104:113" x14ac:dyDescent="0.25">
      <c r="DA264" s="172">
        <v>5</v>
      </c>
      <c r="DB264" s="32" t="str">
        <f t="shared" si="75"/>
        <v xml:space="preserve"> </v>
      </c>
      <c r="DD264" s="172">
        <f t="shared" si="76"/>
        <v>1</v>
      </c>
    </row>
    <row r="265" spans="104:113" x14ac:dyDescent="0.25">
      <c r="DA265" s="172">
        <v>6</v>
      </c>
      <c r="DB265" s="32" t="str">
        <f t="shared" si="75"/>
        <v xml:space="preserve"> </v>
      </c>
      <c r="DD265" s="172">
        <f t="shared" si="76"/>
        <v>1</v>
      </c>
    </row>
    <row r="266" spans="104:113" x14ac:dyDescent="0.25">
      <c r="DA266" s="172">
        <v>7</v>
      </c>
      <c r="DB266" s="32" t="str">
        <f t="shared" si="75"/>
        <v xml:space="preserve"> </v>
      </c>
      <c r="DD266" s="172">
        <f t="shared" si="76"/>
        <v>1</v>
      </c>
    </row>
    <row r="267" spans="104:113" x14ac:dyDescent="0.25">
      <c r="DA267" s="172">
        <v>8</v>
      </c>
      <c r="DB267" s="32" t="str">
        <f t="shared" si="75"/>
        <v xml:space="preserve"> </v>
      </c>
      <c r="DD267" s="172">
        <f t="shared" si="76"/>
        <v>1</v>
      </c>
    </row>
    <row r="268" spans="104:113" x14ac:dyDescent="0.25">
      <c r="DA268" s="172">
        <v>9</v>
      </c>
      <c r="DB268" s="32" t="str">
        <f t="shared" si="75"/>
        <v xml:space="preserve"> </v>
      </c>
      <c r="DD268" s="172">
        <f t="shared" si="76"/>
        <v>1</v>
      </c>
    </row>
    <row r="269" spans="104:113" x14ac:dyDescent="0.25">
      <c r="DA269" s="172">
        <v>10</v>
      </c>
      <c r="DB269" s="32" t="str">
        <f t="shared" si="75"/>
        <v xml:space="preserve"> </v>
      </c>
      <c r="DD269" s="172">
        <f t="shared" si="76"/>
        <v>1</v>
      </c>
    </row>
    <row r="270" spans="104:113" x14ac:dyDescent="0.25">
      <c r="DA270" s="172">
        <v>11</v>
      </c>
      <c r="DB270" s="32" t="str">
        <f t="shared" si="75"/>
        <v xml:space="preserve"> </v>
      </c>
      <c r="DD270" s="172">
        <f t="shared" si="76"/>
        <v>1</v>
      </c>
    </row>
    <row r="271" spans="104:113" x14ac:dyDescent="0.25">
      <c r="DA271" s="172">
        <v>12</v>
      </c>
      <c r="DB271" s="32" t="str">
        <f t="shared" si="75"/>
        <v xml:space="preserve"> </v>
      </c>
      <c r="DD271" s="172">
        <f t="shared" si="76"/>
        <v>1</v>
      </c>
    </row>
    <row r="272" spans="104:113" x14ac:dyDescent="0.25">
      <c r="DB272" s="196" t="str">
        <f>IF(DB259="","","----")</f>
        <v/>
      </c>
      <c r="DD272" s="172">
        <f t="shared" si="76"/>
        <v>1</v>
      </c>
    </row>
    <row r="273" spans="104:113" x14ac:dyDescent="0.25">
      <c r="DA273" s="172"/>
      <c r="DB273" s="32" t="str">
        <f>IF(DB274="","",CONCATENATE("Warband ",CZ274," ",DG273))</f>
        <v/>
      </c>
      <c r="DD273" s="172">
        <f t="shared" si="76"/>
        <v>1</v>
      </c>
      <c r="DG273" s="49" t="str">
        <f>CONCATENATE("   ",DH273,"/",DI273,IF(DH273&gt;DI273," !",""))</f>
        <v xml:space="preserve">   0/12</v>
      </c>
      <c r="DH273" s="172">
        <f t="shared" ref="DH273" si="77">INDEX($CB$1:$CU$1,CZ274)+DJ273</f>
        <v>0</v>
      </c>
      <c r="DI273" s="172">
        <f>12</f>
        <v>12</v>
      </c>
    </row>
    <row r="274" spans="104:113" x14ac:dyDescent="0.25">
      <c r="CZ274" s="172">
        <v>19</v>
      </c>
      <c r="DA274" s="172" t="s">
        <v>278</v>
      </c>
      <c r="DB274" s="32" t="str">
        <f>T(LOOKUP(CZ274,$DM$1:$EF$1,$DM$2:$EF$2))</f>
        <v/>
      </c>
      <c r="DD274" s="172">
        <f t="shared" si="76"/>
        <v>1</v>
      </c>
    </row>
    <row r="275" spans="104:113" x14ac:dyDescent="0.25">
      <c r="DA275" s="172">
        <v>1</v>
      </c>
      <c r="DB275" s="32" t="str">
        <f t="shared" ref="DB275:DB286" si="78">T(CONCATENATE(LOOKUP(DA275,CT$3:CT$80,BI$3:BI$80)," ",LOOKUP(DA275,CT$3:CT$80,$CA$3:$CA$80)))</f>
        <v xml:space="preserve"> </v>
      </c>
      <c r="DD275" s="172">
        <f t="shared" si="76"/>
        <v>1</v>
      </c>
    </row>
    <row r="276" spans="104:113" x14ac:dyDescent="0.25">
      <c r="DA276" s="172">
        <v>2</v>
      </c>
      <c r="DB276" s="32" t="str">
        <f t="shared" si="78"/>
        <v xml:space="preserve"> </v>
      </c>
      <c r="DD276" s="172">
        <f t="shared" si="76"/>
        <v>1</v>
      </c>
    </row>
    <row r="277" spans="104:113" x14ac:dyDescent="0.25">
      <c r="DA277" s="172">
        <v>3</v>
      </c>
      <c r="DB277" s="32" t="str">
        <f t="shared" si="78"/>
        <v xml:space="preserve"> </v>
      </c>
      <c r="DD277" s="172">
        <f t="shared" si="76"/>
        <v>1</v>
      </c>
    </row>
    <row r="278" spans="104:113" x14ac:dyDescent="0.25">
      <c r="DA278" s="172">
        <v>4</v>
      </c>
      <c r="DB278" s="32" t="str">
        <f t="shared" si="78"/>
        <v xml:space="preserve"> </v>
      </c>
      <c r="DD278" s="172">
        <f t="shared" si="76"/>
        <v>1</v>
      </c>
    </row>
    <row r="279" spans="104:113" x14ac:dyDescent="0.25">
      <c r="DA279" s="172">
        <v>5</v>
      </c>
      <c r="DB279" s="32" t="str">
        <f t="shared" si="78"/>
        <v xml:space="preserve"> </v>
      </c>
      <c r="DD279" s="172">
        <f t="shared" si="76"/>
        <v>1</v>
      </c>
    </row>
    <row r="280" spans="104:113" x14ac:dyDescent="0.25">
      <c r="DA280" s="172">
        <v>6</v>
      </c>
      <c r="DB280" s="32" t="str">
        <f t="shared" si="78"/>
        <v xml:space="preserve"> </v>
      </c>
      <c r="DD280" s="172">
        <f t="shared" si="76"/>
        <v>1</v>
      </c>
    </row>
    <row r="281" spans="104:113" x14ac:dyDescent="0.25">
      <c r="DA281" s="172">
        <v>7</v>
      </c>
      <c r="DB281" s="32" t="str">
        <f t="shared" si="78"/>
        <v xml:space="preserve"> </v>
      </c>
      <c r="DD281" s="172">
        <f t="shared" si="76"/>
        <v>1</v>
      </c>
    </row>
    <row r="282" spans="104:113" x14ac:dyDescent="0.25">
      <c r="DA282" s="172">
        <v>8</v>
      </c>
      <c r="DB282" s="32" t="str">
        <f t="shared" si="78"/>
        <v xml:space="preserve"> </v>
      </c>
      <c r="DD282" s="172">
        <f t="shared" si="76"/>
        <v>1</v>
      </c>
    </row>
    <row r="283" spans="104:113" x14ac:dyDescent="0.25">
      <c r="DA283" s="172">
        <v>9</v>
      </c>
      <c r="DB283" s="32" t="str">
        <f t="shared" si="78"/>
        <v xml:space="preserve"> </v>
      </c>
      <c r="DD283" s="172">
        <f t="shared" si="76"/>
        <v>1</v>
      </c>
    </row>
    <row r="284" spans="104:113" x14ac:dyDescent="0.25">
      <c r="DA284" s="172">
        <v>10</v>
      </c>
      <c r="DB284" s="32" t="str">
        <f t="shared" si="78"/>
        <v xml:space="preserve"> </v>
      </c>
      <c r="DD284" s="172">
        <f t="shared" si="76"/>
        <v>1</v>
      </c>
    </row>
    <row r="285" spans="104:113" x14ac:dyDescent="0.25">
      <c r="DA285" s="172">
        <v>11</v>
      </c>
      <c r="DB285" s="32" t="str">
        <f t="shared" si="78"/>
        <v xml:space="preserve"> </v>
      </c>
      <c r="DD285" s="172">
        <f t="shared" si="76"/>
        <v>1</v>
      </c>
    </row>
    <row r="286" spans="104:113" x14ac:dyDescent="0.25">
      <c r="DA286" s="172">
        <v>12</v>
      </c>
      <c r="DB286" s="32" t="str">
        <f t="shared" si="78"/>
        <v xml:space="preserve"> </v>
      </c>
      <c r="DD286" s="172">
        <f t="shared" si="76"/>
        <v>1</v>
      </c>
    </row>
    <row r="287" spans="104:113" x14ac:dyDescent="0.25">
      <c r="DB287" s="196" t="str">
        <f>IF(DB274="","","----")</f>
        <v/>
      </c>
      <c r="DD287" s="172">
        <f t="shared" si="76"/>
        <v>1</v>
      </c>
    </row>
    <row r="288" spans="104:113" x14ac:dyDescent="0.25">
      <c r="DA288" s="172"/>
      <c r="DB288" s="32" t="str">
        <f>IF(DB289="","",CONCATENATE("Warband ",CZ289," ",DG288))</f>
        <v/>
      </c>
      <c r="DD288" s="172">
        <f t="shared" si="76"/>
        <v>1</v>
      </c>
      <c r="DG288" s="49" t="str">
        <f>CONCATENATE("   ",DH288,"/",DI288,IF(DH288&gt;DI288," !",""))</f>
        <v xml:space="preserve">   0/12</v>
      </c>
      <c r="DH288" s="172">
        <f t="shared" ref="DH288" si="79">INDEX($CB$1:$CU$1,CZ289)+DJ288</f>
        <v>0</v>
      </c>
      <c r="DI288" s="172">
        <f>12</f>
        <v>12</v>
      </c>
    </row>
    <row r="289" spans="104:108" x14ac:dyDescent="0.25">
      <c r="CZ289" s="172">
        <v>20</v>
      </c>
      <c r="DA289" s="172" t="s">
        <v>278</v>
      </c>
      <c r="DB289" s="32" t="str">
        <f>T(LOOKUP(CZ289,$DM$1:$EF$1,$DM$2:$EF$2))</f>
        <v/>
      </c>
      <c r="DD289" s="172">
        <f t="shared" si="76"/>
        <v>1</v>
      </c>
    </row>
    <row r="290" spans="104:108" x14ac:dyDescent="0.25">
      <c r="DA290" s="172">
        <v>1</v>
      </c>
      <c r="DB290" s="32" t="str">
        <f t="shared" ref="DB290:DB301" si="80">T(CONCATENATE(LOOKUP(DA290,CU$3:CU$80,BJ$3:BJ$80)," ",LOOKUP(DA290,CU$3:CU$80,$CA$3:$CA$80)))</f>
        <v xml:space="preserve"> </v>
      </c>
      <c r="DD290" s="172">
        <f t="shared" si="76"/>
        <v>1</v>
      </c>
    </row>
    <row r="291" spans="104:108" x14ac:dyDescent="0.25">
      <c r="DA291" s="172">
        <v>2</v>
      </c>
      <c r="DB291" s="32" t="str">
        <f t="shared" si="80"/>
        <v xml:space="preserve"> </v>
      </c>
      <c r="DD291" s="172">
        <f t="shared" si="76"/>
        <v>1</v>
      </c>
    </row>
    <row r="292" spans="104:108" x14ac:dyDescent="0.25">
      <c r="DA292" s="172">
        <v>3</v>
      </c>
      <c r="DB292" s="32" t="str">
        <f t="shared" si="80"/>
        <v xml:space="preserve"> </v>
      </c>
      <c r="DD292" s="172">
        <f t="shared" si="76"/>
        <v>1</v>
      </c>
    </row>
    <row r="293" spans="104:108" x14ac:dyDescent="0.25">
      <c r="DA293" s="172">
        <v>4</v>
      </c>
      <c r="DB293" s="32" t="str">
        <f t="shared" si="80"/>
        <v xml:space="preserve"> </v>
      </c>
      <c r="DD293" s="172">
        <f t="shared" si="76"/>
        <v>1</v>
      </c>
    </row>
    <row r="294" spans="104:108" x14ac:dyDescent="0.25">
      <c r="DA294" s="172">
        <v>5</v>
      </c>
      <c r="DB294" s="32" t="str">
        <f t="shared" si="80"/>
        <v xml:space="preserve"> </v>
      </c>
      <c r="DD294" s="172">
        <f t="shared" si="76"/>
        <v>1</v>
      </c>
    </row>
    <row r="295" spans="104:108" x14ac:dyDescent="0.25">
      <c r="DA295" s="172">
        <v>6</v>
      </c>
      <c r="DB295" s="32" t="str">
        <f t="shared" si="80"/>
        <v xml:space="preserve"> </v>
      </c>
      <c r="DD295" s="172">
        <f t="shared" si="76"/>
        <v>1</v>
      </c>
    </row>
    <row r="296" spans="104:108" x14ac:dyDescent="0.25">
      <c r="DA296" s="172">
        <v>7</v>
      </c>
      <c r="DB296" s="32" t="str">
        <f t="shared" si="80"/>
        <v xml:space="preserve"> </v>
      </c>
      <c r="DD296" s="172">
        <f t="shared" si="76"/>
        <v>1</v>
      </c>
    </row>
    <row r="297" spans="104:108" x14ac:dyDescent="0.25">
      <c r="DA297" s="172">
        <v>8</v>
      </c>
      <c r="DB297" s="32" t="str">
        <f t="shared" si="80"/>
        <v xml:space="preserve"> </v>
      </c>
      <c r="DD297" s="172">
        <f t="shared" si="76"/>
        <v>1</v>
      </c>
    </row>
    <row r="298" spans="104:108" x14ac:dyDescent="0.25">
      <c r="DA298" s="172">
        <v>9</v>
      </c>
      <c r="DB298" s="32" t="str">
        <f t="shared" si="80"/>
        <v xml:space="preserve"> </v>
      </c>
      <c r="DD298" s="172">
        <f t="shared" si="76"/>
        <v>1</v>
      </c>
    </row>
    <row r="299" spans="104:108" x14ac:dyDescent="0.25">
      <c r="DA299" s="172">
        <v>10</v>
      </c>
      <c r="DB299" s="32" t="str">
        <f t="shared" si="80"/>
        <v xml:space="preserve"> </v>
      </c>
      <c r="DD299" s="172">
        <f t="shared" si="76"/>
        <v>1</v>
      </c>
    </row>
    <row r="300" spans="104:108" x14ac:dyDescent="0.25">
      <c r="DA300" s="172">
        <v>11</v>
      </c>
      <c r="DB300" s="32" t="str">
        <f t="shared" si="80"/>
        <v xml:space="preserve"> </v>
      </c>
      <c r="DD300" s="172">
        <f t="shared" si="76"/>
        <v>1</v>
      </c>
    </row>
    <row r="301" spans="104:108" x14ac:dyDescent="0.25">
      <c r="DA301" s="172">
        <v>12</v>
      </c>
      <c r="DB301" s="32" t="str">
        <f t="shared" si="80"/>
        <v xml:space="preserve"> </v>
      </c>
      <c r="DD301" s="172">
        <f t="shared" si="76"/>
        <v>1</v>
      </c>
    </row>
    <row r="302" spans="104:108" x14ac:dyDescent="0.25">
      <c r="DD302" s="172">
        <f t="shared" si="76"/>
        <v>1</v>
      </c>
    </row>
  </sheetData>
  <mergeCells count="2">
    <mergeCell ref="BV1:BW1"/>
    <mergeCell ref="BX1:BZ1"/>
  </mergeCells>
  <conditionalFormatting sqref="F5:F6 AD4:AD7">
    <cfRule type="cellIs" dxfId="388" priority="6" stopIfTrue="1" operator="equal">
      <formula>1</formula>
    </cfRule>
  </conditionalFormatting>
  <conditionalFormatting sqref="AC4:AC7">
    <cfRule type="cellIs" dxfId="387" priority="13" stopIfTrue="1" operator="equal">
      <formula>1</formula>
    </cfRule>
  </conditionalFormatting>
  <conditionalFormatting sqref="D3:E4">
    <cfRule type="cellIs" dxfId="386" priority="7" stopIfTrue="1" operator="equal">
      <formula>1</formula>
    </cfRule>
  </conditionalFormatting>
  <conditionalFormatting sqref="AE4:AE7">
    <cfRule type="cellIs" dxfId="385" priority="5" stopIfTrue="1" operator="equal">
      <formula>1</formula>
    </cfRule>
  </conditionalFormatting>
  <conditionalFormatting sqref="AC3:AE3">
    <cfRule type="cellIs" dxfId="384" priority="3" stopIfTrue="1" operator="equal">
      <formula>1</formula>
    </cfRule>
  </conditionalFormatting>
  <conditionalFormatting sqref="W3:W80">
    <cfRule type="containsText" dxfId="383" priority="2" stopIfTrue="1" operator="containsText" text="!">
      <formula>NOT(ISERROR(SEARCH("!",W3)))</formula>
    </cfRule>
  </conditionalFormatting>
  <conditionalFormatting sqref="W2">
    <cfRule type="cellIs" dxfId="382" priority="1" stopIfTrue="1" operator="lessThan">
      <formula>0</formula>
    </cfRule>
  </conditionalFormatting>
  <dataValidations count="1">
    <dataValidation type="whole" allowBlank="1" showInputMessage="1" showErrorMessage="1" error="You may only purchase each equipment once_x000a_Insert &quot;1&quot; to purchase the equipment" sqref="D3:E4 F5:F6 AC3:AE7">
      <formula1>0</formula1>
      <formula2>1</formula2>
    </dataValidation>
  </dataValidations>
  <hyperlinks>
    <hyperlink ref="A2" location="INDEX!A1" display="INDEX"/>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43" customWidth="1"/>
    <col min="2" max="2" width="44.5703125" style="16" bestFit="1" customWidth="1"/>
    <col min="3" max="3" width="5.7109375" style="143" customWidth="1"/>
    <col min="4" max="7" width="2.85546875" style="143" customWidth="1"/>
    <col min="8" max="8" width="2.85546875" style="143" hidden="1" customWidth="1"/>
    <col min="9" max="9" width="2.85546875" style="172" hidden="1" customWidth="1"/>
    <col min="10" max="11" width="2.85546875" style="172" customWidth="1"/>
    <col min="12" max="17" width="2.85546875" style="172" hidden="1" customWidth="1"/>
    <col min="18" max="18" width="11.7109375" style="143" customWidth="1"/>
    <col min="19" max="19" width="6.5703125" style="143" customWidth="1"/>
    <col min="20" max="20" width="9.140625" style="143" customWidth="1"/>
    <col min="21" max="21" width="9.140625" style="84" customWidth="1"/>
    <col min="22" max="22" width="9.140625" style="143" customWidth="1"/>
    <col min="23" max="23" width="10.85546875" style="143" customWidth="1"/>
    <col min="24" max="25" width="10.5703125" style="143" bestFit="1" customWidth="1"/>
    <col min="26" max="26" width="11.42578125" style="143" bestFit="1" customWidth="1"/>
    <col min="27" max="27" width="20.28515625" style="16" bestFit="1" customWidth="1"/>
    <col min="28" max="28" width="5.7109375" style="143" customWidth="1"/>
    <col min="29" max="30" width="2.85546875" style="143" customWidth="1"/>
    <col min="31" max="31" width="2.85546875" style="143" hidden="1" customWidth="1"/>
    <col min="32" max="32" width="2.85546875" style="143" customWidth="1"/>
    <col min="33" max="33" width="2.85546875" style="143" hidden="1" customWidth="1"/>
    <col min="34" max="35" width="2.85546875" style="143" customWidth="1"/>
    <col min="36" max="36" width="2.85546875" style="172" customWidth="1"/>
    <col min="37" max="41" width="2.85546875" style="172" hidden="1" customWidth="1"/>
    <col min="42" max="42" width="6.5703125" style="143" customWidth="1"/>
    <col min="43" max="62" width="3.7109375" style="143" customWidth="1"/>
    <col min="63" max="63" width="42.85546875" style="181" customWidth="1"/>
    <col min="64" max="73" width="2.7109375" style="143"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45" width="9.140625" style="143" customWidth="1"/>
    <col min="146" max="16384" width="9.140625" style="143"/>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61.5" x14ac:dyDescent="0.25">
      <c r="A2" s="161" t="s">
        <v>2630</v>
      </c>
      <c r="B2" s="85"/>
      <c r="D2" s="142" t="s">
        <v>1822</v>
      </c>
      <c r="E2" s="142" t="s">
        <v>204</v>
      </c>
      <c r="F2" s="142" t="s">
        <v>2641</v>
      </c>
      <c r="G2" s="142" t="s">
        <v>2642</v>
      </c>
      <c r="H2" s="142" t="s">
        <v>422</v>
      </c>
      <c r="I2" s="174" t="s">
        <v>35</v>
      </c>
      <c r="J2" s="174" t="s">
        <v>2643</v>
      </c>
      <c r="K2" s="174"/>
      <c r="L2" s="174"/>
      <c r="M2" s="174"/>
      <c r="N2" s="174"/>
      <c r="O2" s="174"/>
      <c r="P2" s="174"/>
      <c r="Q2" s="174"/>
      <c r="R2" s="14" t="s">
        <v>522</v>
      </c>
      <c r="S2" s="14" t="s">
        <v>64</v>
      </c>
      <c r="T2" s="37">
        <f>DL2+BW2</f>
        <v>0</v>
      </c>
      <c r="U2" s="37">
        <f>SUM(S3:S21,AP3:AP49)</f>
        <v>0</v>
      </c>
      <c r="W2" s="37">
        <f>ROUNDUP(BX2/3,0)-BZ2</f>
        <v>0</v>
      </c>
      <c r="Y2" s="37">
        <f>GoodUnits</f>
        <v>0</v>
      </c>
      <c r="Z2" s="37">
        <f>GoodPoints</f>
        <v>0</v>
      </c>
      <c r="AA2" s="85"/>
      <c r="AC2" s="142"/>
      <c r="AD2" s="142" t="s">
        <v>51</v>
      </c>
      <c r="AE2" s="142" t="s">
        <v>35</v>
      </c>
      <c r="AF2" s="142" t="s">
        <v>2203</v>
      </c>
      <c r="AG2" s="142" t="s">
        <v>422</v>
      </c>
      <c r="AH2" s="142" t="s">
        <v>2643</v>
      </c>
      <c r="AI2" s="142" t="s">
        <v>398</v>
      </c>
      <c r="AJ2" s="174"/>
      <c r="AK2" s="174"/>
      <c r="AL2" s="174"/>
      <c r="AM2" s="174"/>
      <c r="AN2" s="174"/>
      <c r="AO2" s="174"/>
      <c r="AP2" s="14" t="s">
        <v>64</v>
      </c>
      <c r="AQ2" s="142" t="s">
        <v>258</v>
      </c>
      <c r="AR2" s="142" t="s">
        <v>259</v>
      </c>
      <c r="AS2" s="142" t="s">
        <v>260</v>
      </c>
      <c r="AT2" s="142" t="s">
        <v>261</v>
      </c>
      <c r="AU2" s="142" t="s">
        <v>262</v>
      </c>
      <c r="AV2" s="142" t="s">
        <v>263</v>
      </c>
      <c r="AW2" s="142" t="s">
        <v>264</v>
      </c>
      <c r="AX2" s="142" t="s">
        <v>265</v>
      </c>
      <c r="AY2" s="142" t="s">
        <v>266</v>
      </c>
      <c r="AZ2" s="142" t="s">
        <v>267</v>
      </c>
      <c r="BA2" s="142" t="s">
        <v>268</v>
      </c>
      <c r="BB2" s="142" t="s">
        <v>269</v>
      </c>
      <c r="BC2" s="142" t="s">
        <v>270</v>
      </c>
      <c r="BD2" s="142" t="s">
        <v>271</v>
      </c>
      <c r="BE2" s="142" t="s">
        <v>272</v>
      </c>
      <c r="BF2" s="142" t="s">
        <v>273</v>
      </c>
      <c r="BG2" s="142" t="s">
        <v>274</v>
      </c>
      <c r="BH2" s="142" t="s">
        <v>275</v>
      </c>
      <c r="BI2" s="142" t="s">
        <v>276</v>
      </c>
      <c r="BJ2" s="142" t="s">
        <v>277</v>
      </c>
      <c r="BK2" s="180"/>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SUM(DL3:DL79)+DL16*3</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2432</v>
      </c>
      <c r="C3" s="143">
        <v>115</v>
      </c>
      <c r="D3" s="21"/>
      <c r="E3" s="19"/>
      <c r="F3" s="21"/>
      <c r="G3" s="19"/>
      <c r="H3" s="19"/>
      <c r="I3" s="19"/>
      <c r="J3" s="19"/>
      <c r="K3" s="19"/>
      <c r="L3" s="19"/>
      <c r="M3" s="19"/>
      <c r="N3" s="19"/>
      <c r="O3" s="19"/>
      <c r="P3" s="19"/>
      <c r="Q3" s="19"/>
      <c r="R3" s="31"/>
      <c r="S3" s="143">
        <f>DL3*(C3+10*(D3+F3))</f>
        <v>0</v>
      </c>
      <c r="T3" s="5"/>
      <c r="U3" s="13"/>
      <c r="V3" s="5"/>
      <c r="W3" s="5" t="str">
        <f t="shared" ref="W3:W66" si="2">T(LOOKUP(DE3,$DD$3:$DD$302,$DB$3:$DB$302))</f>
        <v/>
      </c>
      <c r="X3" s="5"/>
      <c r="Y3" s="5"/>
      <c r="Z3" s="5"/>
      <c r="AA3" s="16" t="s">
        <v>2595</v>
      </c>
      <c r="AB3" s="143">
        <v>11</v>
      </c>
      <c r="AC3" s="19"/>
      <c r="AD3" s="21"/>
      <c r="AE3" s="21">
        <f>1-AH3-AI3</f>
        <v>1</v>
      </c>
      <c r="AF3" s="21"/>
      <c r="AG3" s="19"/>
      <c r="AH3" s="21"/>
      <c r="AI3" s="21"/>
      <c r="AJ3" s="19"/>
      <c r="AK3" s="19"/>
      <c r="AL3" s="19"/>
      <c r="AM3" s="19"/>
      <c r="AN3" s="19"/>
      <c r="AO3" s="19"/>
      <c r="AP3" s="143">
        <f>SUM(AQ3:BJ3)*(AB3+AD3+25*AF3+AI3)</f>
        <v>0</v>
      </c>
      <c r="AQ3" s="28"/>
      <c r="AR3" s="29"/>
      <c r="AS3" s="29"/>
      <c r="AT3" s="29"/>
      <c r="AU3" s="29"/>
      <c r="AV3" s="29"/>
      <c r="AW3" s="29"/>
      <c r="AX3" s="29"/>
      <c r="AY3" s="29"/>
      <c r="AZ3" s="29"/>
      <c r="BA3" s="29"/>
      <c r="BB3" s="29"/>
      <c r="BC3" s="29"/>
      <c r="BD3" s="29"/>
      <c r="BE3" s="29"/>
      <c r="BF3" s="29"/>
      <c r="BG3" s="29"/>
      <c r="BH3" s="29"/>
      <c r="BI3" s="29"/>
      <c r="BJ3" s="30"/>
      <c r="BV3" s="168">
        <v>1</v>
      </c>
      <c r="BW3" s="40">
        <f t="shared" ref="BW3:BW12" si="3">SUM(AQ3:BJ3)*BV3</f>
        <v>0</v>
      </c>
      <c r="BX3" s="42">
        <f>BW3</f>
        <v>0</v>
      </c>
      <c r="BY3" s="168">
        <f>AI3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7" si="4">IF(R3=0,"-",CONCATENATE(B3,IF(SUM(D3:Q3)=0,""," with "),IF(D3=1,D$2,""),IF(D3=1,"; ",""),IF(E3=1,E$2,""),IF(E3=1,"; ",""),IF(F3=1,F$2,""),IF(F3=1,"; ",""),IF(G3=1,G$2,""),IF(G3=1,"; ",""),IF(H3=1,H$2,""),IF(H3=1,"; ",""),IF(I3=1,I$2,""),IF(I3=1,"; ",""),IF(J3=1,J$2,""),IF(J3=1,"; ",""),IF(K3=1,K$2,""),IF(K3=1,"; ",""),IF(L3=1,L$2,""),IF(L3=1,"; ",""),IF(M3=1,M$2,""),IF(M3=1,"; ",""),IF(N3=1,N$2,""),IF(N3=1,"; ",""),IF(O3=1,O$2,""),IF(O3=1,"; ",""),IF(P3=1,P$2,""),IF(P3=1,"; ",""),IF(Q3=1,Q$2,""),IF(Q3=1,"; ","")))</f>
        <v>-</v>
      </c>
      <c r="CX3" s="38">
        <f t="shared" ref="CX3:CX17" si="5">R3</f>
        <v>0</v>
      </c>
      <c r="DA3" s="172"/>
      <c r="DB3" s="32" t="str">
        <f>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16" t="s">
        <v>2434</v>
      </c>
      <c r="C4" s="143">
        <v>115</v>
      </c>
      <c r="D4" s="20"/>
      <c r="E4" s="20"/>
      <c r="F4" s="21"/>
      <c r="G4" s="20"/>
      <c r="H4" s="20"/>
      <c r="I4" s="20"/>
      <c r="J4" s="20"/>
      <c r="K4" s="20"/>
      <c r="L4" s="20"/>
      <c r="M4" s="20"/>
      <c r="N4" s="20"/>
      <c r="O4" s="20"/>
      <c r="P4" s="20"/>
      <c r="Q4" s="20"/>
      <c r="S4" s="177">
        <f>DL4*(C4+10*F4)</f>
        <v>0</v>
      </c>
      <c r="T4" s="5"/>
      <c r="U4" s="13"/>
      <c r="V4" s="5"/>
      <c r="W4" s="5" t="str">
        <f t="shared" si="2"/>
        <v/>
      </c>
      <c r="X4" s="5"/>
      <c r="Y4" s="5"/>
      <c r="Z4" s="5"/>
      <c r="AA4" s="16" t="s">
        <v>2595</v>
      </c>
      <c r="AB4" s="177">
        <v>11</v>
      </c>
      <c r="AC4" s="20"/>
      <c r="AD4" s="21"/>
      <c r="AE4" s="21">
        <f t="shared" ref="AE4:AE9" si="7">1-AH4-AI4</f>
        <v>1</v>
      </c>
      <c r="AF4" s="21"/>
      <c r="AG4" s="20"/>
      <c r="AH4" s="21"/>
      <c r="AI4" s="21"/>
      <c r="AJ4" s="20"/>
      <c r="AK4" s="20"/>
      <c r="AL4" s="20"/>
      <c r="AM4" s="20"/>
      <c r="AN4" s="20"/>
      <c r="AO4" s="20"/>
      <c r="AP4" s="177">
        <f t="shared" ref="AP4:AP9" si="8">SUM(AQ4:BJ4)*(AB4+AD4+25*AF4+AI4)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12" si="9">BW4</f>
        <v>0</v>
      </c>
      <c r="BY4" s="168">
        <f t="shared" ref="BY4:BY9" si="10">AI4</f>
        <v>0</v>
      </c>
      <c r="BZ4" s="43">
        <f t="shared" ref="BZ4:BZ12" si="11">BX4*BY4</f>
        <v>0</v>
      </c>
      <c r="CA4" s="38" t="str">
        <f t="shared" ref="CA4:CA12" si="12">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3">IF(AQ3="",CB3,CB3+1)</f>
        <v>1</v>
      </c>
      <c r="CC4" s="172">
        <f t="shared" si="13"/>
        <v>1</v>
      </c>
      <c r="CD4" s="172">
        <f t="shared" si="13"/>
        <v>1</v>
      </c>
      <c r="CE4" s="172">
        <f t="shared" si="13"/>
        <v>1</v>
      </c>
      <c r="CF4" s="172">
        <f t="shared" si="13"/>
        <v>1</v>
      </c>
      <c r="CG4" s="172">
        <f t="shared" si="13"/>
        <v>1</v>
      </c>
      <c r="CH4" s="172">
        <f t="shared" si="13"/>
        <v>1</v>
      </c>
      <c r="CI4" s="172">
        <f t="shared" si="13"/>
        <v>1</v>
      </c>
      <c r="CJ4" s="172">
        <f t="shared" si="13"/>
        <v>1</v>
      </c>
      <c r="CK4" s="172">
        <f t="shared" si="13"/>
        <v>1</v>
      </c>
      <c r="CL4" s="172">
        <f t="shared" si="13"/>
        <v>1</v>
      </c>
      <c r="CM4" s="172">
        <f t="shared" si="13"/>
        <v>1</v>
      </c>
      <c r="CN4" s="172">
        <f t="shared" si="13"/>
        <v>1</v>
      </c>
      <c r="CO4" s="172">
        <f t="shared" si="13"/>
        <v>1</v>
      </c>
      <c r="CP4" s="172">
        <f t="shared" si="13"/>
        <v>1</v>
      </c>
      <c r="CQ4" s="172">
        <f t="shared" si="13"/>
        <v>1</v>
      </c>
      <c r="CR4" s="172">
        <f t="shared" si="13"/>
        <v>1</v>
      </c>
      <c r="CS4" s="172">
        <f t="shared" si="13"/>
        <v>1</v>
      </c>
      <c r="CT4" s="172">
        <f t="shared" si="13"/>
        <v>1</v>
      </c>
      <c r="CU4" s="172">
        <f t="shared" si="13"/>
        <v>1</v>
      </c>
      <c r="CW4" s="38" t="str">
        <f t="shared" si="4"/>
        <v>-</v>
      </c>
      <c r="CX4" s="38">
        <f t="shared" si="5"/>
        <v>0</v>
      </c>
      <c r="CZ4" s="172">
        <v>1</v>
      </c>
      <c r="DA4" s="172" t="s">
        <v>278</v>
      </c>
      <c r="DB4" s="32" t="str">
        <f>T(LOOKUP(CZ4,$DM$1:$EF$1,$DM$2:$EF$2))</f>
        <v/>
      </c>
      <c r="DD4" s="172">
        <f>IF(OR(DB3="",DB3=" "),DD3,DD3+1)</f>
        <v>1</v>
      </c>
      <c r="DE4" s="172">
        <v>2</v>
      </c>
      <c r="DL4" s="172">
        <f t="shared" ref="DL4:DL67" si="14">SUM(DM5:EF5)-SUM(DM4:EF4)</f>
        <v>0</v>
      </c>
      <c r="DM4" s="172">
        <f t="shared" ref="DM4:DM67" si="15">IF(OR(CX3=0,ISERROR(SEARCH(DM$1,SUBSTITUTE(SUBSTITUTE($EG3,"10",""),"11","")))),DM3,DM3+1)</f>
        <v>1</v>
      </c>
      <c r="DN4" s="172">
        <f t="shared" ref="DN4:DN67" si="16">IF(OR(CX3=0,ISERROR(SEARCH(DN$1,SUBSTITUTE(SUBSTITUTE($CX3,"12",""),"20","")))),DN3,DN3+1)</f>
        <v>1</v>
      </c>
      <c r="DO4" s="172">
        <f t="shared" ref="DO4:DU19" si="17">IF(OR($CX3=0,ISERROR(SEARCH(DO$1,SUBSTITUTE($CX3,DY$1,"")))),DO3,DO3+1)</f>
        <v>1</v>
      </c>
      <c r="DP4" s="172">
        <f t="shared" si="17"/>
        <v>1</v>
      </c>
      <c r="DQ4" s="172">
        <f t="shared" si="17"/>
        <v>1</v>
      </c>
      <c r="DR4" s="172">
        <f t="shared" si="17"/>
        <v>1</v>
      </c>
      <c r="DS4" s="172">
        <f t="shared" si="17"/>
        <v>1</v>
      </c>
      <c r="DT4" s="172">
        <f t="shared" si="17"/>
        <v>1</v>
      </c>
      <c r="DU4" s="172">
        <f t="shared" si="17"/>
        <v>1</v>
      </c>
      <c r="DV4" s="172">
        <f>IF(OR($CX3=0,ISERROR(SEARCH(DV$1,$CX3))),DV3,DV3+1)</f>
        <v>1</v>
      </c>
      <c r="DW4" s="172">
        <f t="shared" ref="DW4:EF19" si="18">IF(OR($CX3=0,ISERROR(SEARCH(DW$1,$CX3))),DW3,DW3+1)</f>
        <v>1</v>
      </c>
      <c r="DX4" s="172">
        <f t="shared" si="18"/>
        <v>1</v>
      </c>
      <c r="DY4" s="172">
        <f t="shared" si="18"/>
        <v>1</v>
      </c>
      <c r="DZ4" s="172">
        <f t="shared" si="18"/>
        <v>1</v>
      </c>
      <c r="EA4" s="172">
        <f t="shared" si="18"/>
        <v>1</v>
      </c>
      <c r="EB4" s="172">
        <f t="shared" si="18"/>
        <v>1</v>
      </c>
      <c r="EC4" s="172">
        <f t="shared" si="18"/>
        <v>1</v>
      </c>
      <c r="ED4" s="172">
        <f t="shared" si="18"/>
        <v>1</v>
      </c>
      <c r="EE4" s="172">
        <f t="shared" si="18"/>
        <v>1</v>
      </c>
      <c r="EF4" s="172">
        <f t="shared" si="18"/>
        <v>1</v>
      </c>
      <c r="EG4" s="172">
        <f t="shared" si="6"/>
        <v>0</v>
      </c>
    </row>
    <row r="5" spans="1:137" x14ac:dyDescent="0.25">
      <c r="B5" s="16" t="s">
        <v>2435</v>
      </c>
      <c r="C5" s="143">
        <v>60</v>
      </c>
      <c r="D5" s="19"/>
      <c r="E5" s="19"/>
      <c r="F5" s="19"/>
      <c r="G5" s="19"/>
      <c r="H5" s="19"/>
      <c r="I5" s="19"/>
      <c r="J5" s="19"/>
      <c r="K5" s="19"/>
      <c r="L5" s="19"/>
      <c r="M5" s="19"/>
      <c r="N5" s="19"/>
      <c r="O5" s="19"/>
      <c r="P5" s="19"/>
      <c r="Q5" s="19"/>
      <c r="R5" s="31"/>
      <c r="S5" s="177">
        <f>DL5*(C5)</f>
        <v>0</v>
      </c>
      <c r="T5" s="5"/>
      <c r="U5" s="13"/>
      <c r="V5" s="5"/>
      <c r="W5" s="5" t="str">
        <f t="shared" si="2"/>
        <v/>
      </c>
      <c r="X5" s="5"/>
      <c r="Y5" s="5"/>
      <c r="Z5" s="5"/>
      <c r="AA5" s="16" t="s">
        <v>2595</v>
      </c>
      <c r="AB5" s="177">
        <v>11</v>
      </c>
      <c r="AC5" s="19"/>
      <c r="AD5" s="21"/>
      <c r="AE5" s="21">
        <f t="shared" si="7"/>
        <v>1</v>
      </c>
      <c r="AF5" s="21"/>
      <c r="AG5" s="19"/>
      <c r="AH5" s="21"/>
      <c r="AI5" s="21"/>
      <c r="AJ5" s="19"/>
      <c r="AK5" s="19"/>
      <c r="AL5" s="19"/>
      <c r="AM5" s="19"/>
      <c r="AN5" s="19"/>
      <c r="AO5" s="19"/>
      <c r="AP5" s="177">
        <f t="shared" si="8"/>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9"/>
        <v>0</v>
      </c>
      <c r="BY5" s="168">
        <f t="shared" si="10"/>
        <v>0</v>
      </c>
      <c r="BZ5" s="43">
        <f t="shared" si="11"/>
        <v>0</v>
      </c>
      <c r="CA5" s="38" t="str">
        <f t="shared" si="12"/>
        <v>-</v>
      </c>
      <c r="CB5" s="172">
        <f t="shared" si="13"/>
        <v>1</v>
      </c>
      <c r="CC5" s="172">
        <f t="shared" si="13"/>
        <v>1</v>
      </c>
      <c r="CD5" s="172">
        <f t="shared" si="13"/>
        <v>1</v>
      </c>
      <c r="CE5" s="172">
        <f t="shared" si="13"/>
        <v>1</v>
      </c>
      <c r="CF5" s="172">
        <f t="shared" si="13"/>
        <v>1</v>
      </c>
      <c r="CG5" s="172">
        <f t="shared" si="13"/>
        <v>1</v>
      </c>
      <c r="CH5" s="172">
        <f t="shared" si="13"/>
        <v>1</v>
      </c>
      <c r="CI5" s="172">
        <f t="shared" si="13"/>
        <v>1</v>
      </c>
      <c r="CJ5" s="172">
        <f t="shared" si="13"/>
        <v>1</v>
      </c>
      <c r="CK5" s="172">
        <f t="shared" si="13"/>
        <v>1</v>
      </c>
      <c r="CL5" s="172">
        <f t="shared" si="13"/>
        <v>1</v>
      </c>
      <c r="CM5" s="172">
        <f t="shared" si="13"/>
        <v>1</v>
      </c>
      <c r="CN5" s="172">
        <f t="shared" si="13"/>
        <v>1</v>
      </c>
      <c r="CO5" s="172">
        <f t="shared" si="13"/>
        <v>1</v>
      </c>
      <c r="CP5" s="172">
        <f t="shared" si="13"/>
        <v>1</v>
      </c>
      <c r="CQ5" s="172">
        <f t="shared" si="13"/>
        <v>1</v>
      </c>
      <c r="CR5" s="172">
        <f t="shared" si="13"/>
        <v>1</v>
      </c>
      <c r="CS5" s="172">
        <f t="shared" si="13"/>
        <v>1</v>
      </c>
      <c r="CT5" s="172">
        <f t="shared" si="13"/>
        <v>1</v>
      </c>
      <c r="CU5" s="172">
        <f t="shared" si="13"/>
        <v>1</v>
      </c>
      <c r="CW5" s="38" t="str">
        <f t="shared" si="4"/>
        <v>-</v>
      </c>
      <c r="CX5" s="38">
        <f t="shared" si="5"/>
        <v>0</v>
      </c>
      <c r="DA5" s="172">
        <v>1</v>
      </c>
      <c r="DB5" s="32" t="str">
        <f>T(CONCATENATE(LOOKUP(DA5,CB$3:CB$80,$AQ$3:$AQ$80)," ",LOOKUP(DA5,CB$3:CB$80,$CA$3:$CA$80)))</f>
        <v xml:space="preserve"> </v>
      </c>
      <c r="DD5" s="172">
        <f t="shared" ref="DD5:DD68" si="19">IF(OR(DB4="",DB4=" "),DD4,DD4+1)</f>
        <v>1</v>
      </c>
      <c r="DE5" s="172">
        <v>3</v>
      </c>
      <c r="DL5" s="172">
        <f t="shared" si="14"/>
        <v>0</v>
      </c>
      <c r="DM5" s="172">
        <f t="shared" si="15"/>
        <v>1</v>
      </c>
      <c r="DN5" s="172">
        <f t="shared" si="16"/>
        <v>1</v>
      </c>
      <c r="DO5" s="172">
        <f t="shared" si="17"/>
        <v>1</v>
      </c>
      <c r="DP5" s="172">
        <f t="shared" si="17"/>
        <v>1</v>
      </c>
      <c r="DQ5" s="172">
        <f t="shared" si="17"/>
        <v>1</v>
      </c>
      <c r="DR5" s="172">
        <f t="shared" si="17"/>
        <v>1</v>
      </c>
      <c r="DS5" s="172">
        <f t="shared" si="17"/>
        <v>1</v>
      </c>
      <c r="DT5" s="172">
        <f t="shared" si="17"/>
        <v>1</v>
      </c>
      <c r="DU5" s="172">
        <f t="shared" si="17"/>
        <v>1</v>
      </c>
      <c r="DV5" s="172">
        <f t="shared" ref="DV5:EF20" si="20">IF(OR($CX4=0,ISERROR(SEARCH(DV$1,$CX4))),DV4,DV4+1)</f>
        <v>1</v>
      </c>
      <c r="DW5" s="172">
        <f t="shared" si="18"/>
        <v>1</v>
      </c>
      <c r="DX5" s="172">
        <f t="shared" si="18"/>
        <v>1</v>
      </c>
      <c r="DY5" s="172">
        <f t="shared" si="18"/>
        <v>1</v>
      </c>
      <c r="DZ5" s="172">
        <f t="shared" si="18"/>
        <v>1</v>
      </c>
      <c r="EA5" s="172">
        <f t="shared" si="18"/>
        <v>1</v>
      </c>
      <c r="EB5" s="172">
        <f t="shared" si="18"/>
        <v>1</v>
      </c>
      <c r="EC5" s="172">
        <f t="shared" si="18"/>
        <v>1</v>
      </c>
      <c r="ED5" s="172">
        <f t="shared" si="18"/>
        <v>1</v>
      </c>
      <c r="EE5" s="172">
        <f t="shared" si="18"/>
        <v>1</v>
      </c>
      <c r="EF5" s="172">
        <f t="shared" si="18"/>
        <v>1</v>
      </c>
      <c r="EG5" s="172">
        <f t="shared" si="6"/>
        <v>0</v>
      </c>
    </row>
    <row r="6" spans="1:137" x14ac:dyDescent="0.25">
      <c r="B6" s="16" t="s">
        <v>2436</v>
      </c>
      <c r="C6" s="143">
        <v>65</v>
      </c>
      <c r="D6" s="20"/>
      <c r="E6" s="20"/>
      <c r="F6" s="20"/>
      <c r="G6" s="20"/>
      <c r="H6" s="20"/>
      <c r="I6" s="20"/>
      <c r="J6" s="20"/>
      <c r="K6" s="20"/>
      <c r="L6" s="20"/>
      <c r="M6" s="20"/>
      <c r="N6" s="20"/>
      <c r="O6" s="20"/>
      <c r="P6" s="20"/>
      <c r="Q6" s="20"/>
      <c r="S6" s="177">
        <f t="shared" ref="S6:S13" si="21">DL6*(C6)</f>
        <v>0</v>
      </c>
      <c r="T6" s="5"/>
      <c r="U6" s="13"/>
      <c r="V6" s="5"/>
      <c r="W6" s="5" t="str">
        <f t="shared" si="2"/>
        <v/>
      </c>
      <c r="X6" s="5"/>
      <c r="Y6" s="5"/>
      <c r="Z6" s="5"/>
      <c r="AA6" s="16" t="s">
        <v>2595</v>
      </c>
      <c r="AB6" s="177">
        <v>11</v>
      </c>
      <c r="AC6" s="20"/>
      <c r="AD6" s="21"/>
      <c r="AE6" s="21">
        <f t="shared" si="7"/>
        <v>1</v>
      </c>
      <c r="AF6" s="21"/>
      <c r="AG6" s="20"/>
      <c r="AH6" s="21"/>
      <c r="AI6" s="21"/>
      <c r="AJ6" s="20"/>
      <c r="AK6" s="20"/>
      <c r="AL6" s="20"/>
      <c r="AM6" s="20"/>
      <c r="AN6" s="20"/>
      <c r="AO6" s="20"/>
      <c r="AP6" s="177">
        <f t="shared" si="8"/>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f t="shared" si="9"/>
        <v>0</v>
      </c>
      <c r="BY6" s="168">
        <f t="shared" si="10"/>
        <v>0</v>
      </c>
      <c r="BZ6" s="43">
        <f t="shared" si="11"/>
        <v>0</v>
      </c>
      <c r="CA6" s="38" t="str">
        <f t="shared" si="12"/>
        <v>-</v>
      </c>
      <c r="CB6" s="172">
        <f t="shared" si="13"/>
        <v>1</v>
      </c>
      <c r="CC6" s="172">
        <f t="shared" si="13"/>
        <v>1</v>
      </c>
      <c r="CD6" s="172">
        <f t="shared" si="13"/>
        <v>1</v>
      </c>
      <c r="CE6" s="172">
        <f t="shared" si="13"/>
        <v>1</v>
      </c>
      <c r="CF6" s="172">
        <f t="shared" si="13"/>
        <v>1</v>
      </c>
      <c r="CG6" s="172">
        <f t="shared" si="13"/>
        <v>1</v>
      </c>
      <c r="CH6" s="172">
        <f t="shared" si="13"/>
        <v>1</v>
      </c>
      <c r="CI6" s="172">
        <f t="shared" si="13"/>
        <v>1</v>
      </c>
      <c r="CJ6" s="172">
        <f t="shared" si="13"/>
        <v>1</v>
      </c>
      <c r="CK6" s="172">
        <f t="shared" si="13"/>
        <v>1</v>
      </c>
      <c r="CL6" s="172">
        <f t="shared" si="13"/>
        <v>1</v>
      </c>
      <c r="CM6" s="172">
        <f t="shared" si="13"/>
        <v>1</v>
      </c>
      <c r="CN6" s="172">
        <f t="shared" si="13"/>
        <v>1</v>
      </c>
      <c r="CO6" s="172">
        <f t="shared" si="13"/>
        <v>1</v>
      </c>
      <c r="CP6" s="172">
        <f t="shared" si="13"/>
        <v>1</v>
      </c>
      <c r="CQ6" s="172">
        <f t="shared" si="13"/>
        <v>1</v>
      </c>
      <c r="CR6" s="172">
        <f t="shared" si="13"/>
        <v>1</v>
      </c>
      <c r="CS6" s="172">
        <f t="shared" si="13"/>
        <v>1</v>
      </c>
      <c r="CT6" s="172">
        <f t="shared" si="13"/>
        <v>1</v>
      </c>
      <c r="CU6" s="172">
        <f t="shared" si="13"/>
        <v>1</v>
      </c>
      <c r="CW6" s="38" t="str">
        <f t="shared" si="4"/>
        <v>-</v>
      </c>
      <c r="CX6" s="38">
        <f t="shared" si="5"/>
        <v>0</v>
      </c>
      <c r="DA6" s="172">
        <v>2</v>
      </c>
      <c r="DB6" s="32" t="str">
        <f t="shared" ref="DB6:DB16" si="22">T(CONCATENATE(LOOKUP(DA6,CB$3:CB$80,$AQ$3:$AQ$80)," ",LOOKUP(DA6,CB$3:CB$80,$CA$3:$CA$80)))</f>
        <v xml:space="preserve"> </v>
      </c>
      <c r="DD6" s="172">
        <f t="shared" si="19"/>
        <v>1</v>
      </c>
      <c r="DE6" s="172">
        <v>4</v>
      </c>
      <c r="DL6" s="172">
        <f t="shared" si="14"/>
        <v>0</v>
      </c>
      <c r="DM6" s="172">
        <f t="shared" si="15"/>
        <v>1</v>
      </c>
      <c r="DN6" s="172">
        <f t="shared" si="16"/>
        <v>1</v>
      </c>
      <c r="DO6" s="172">
        <f t="shared" si="17"/>
        <v>1</v>
      </c>
      <c r="DP6" s="172">
        <f t="shared" si="17"/>
        <v>1</v>
      </c>
      <c r="DQ6" s="172">
        <f t="shared" si="17"/>
        <v>1</v>
      </c>
      <c r="DR6" s="172">
        <f t="shared" si="17"/>
        <v>1</v>
      </c>
      <c r="DS6" s="172">
        <f t="shared" si="17"/>
        <v>1</v>
      </c>
      <c r="DT6" s="172">
        <f t="shared" si="17"/>
        <v>1</v>
      </c>
      <c r="DU6" s="172">
        <f t="shared" si="17"/>
        <v>1</v>
      </c>
      <c r="DV6" s="172">
        <f t="shared" si="20"/>
        <v>1</v>
      </c>
      <c r="DW6" s="172">
        <f t="shared" si="18"/>
        <v>1</v>
      </c>
      <c r="DX6" s="172">
        <f t="shared" si="18"/>
        <v>1</v>
      </c>
      <c r="DY6" s="172">
        <f t="shared" si="18"/>
        <v>1</v>
      </c>
      <c r="DZ6" s="172">
        <f t="shared" si="18"/>
        <v>1</v>
      </c>
      <c r="EA6" s="172">
        <f t="shared" si="18"/>
        <v>1</v>
      </c>
      <c r="EB6" s="172">
        <f t="shared" si="18"/>
        <v>1</v>
      </c>
      <c r="EC6" s="172">
        <f t="shared" si="18"/>
        <v>1</v>
      </c>
      <c r="ED6" s="172">
        <f t="shared" si="18"/>
        <v>1</v>
      </c>
      <c r="EE6" s="172">
        <f t="shared" si="18"/>
        <v>1</v>
      </c>
      <c r="EF6" s="172">
        <f t="shared" si="18"/>
        <v>1</v>
      </c>
      <c r="EG6" s="172">
        <f t="shared" si="6"/>
        <v>0</v>
      </c>
    </row>
    <row r="7" spans="1:137" x14ac:dyDescent="0.25">
      <c r="B7" s="51" t="s">
        <v>2437</v>
      </c>
      <c r="C7" s="143">
        <v>65</v>
      </c>
      <c r="D7" s="19"/>
      <c r="E7" s="19"/>
      <c r="F7" s="19"/>
      <c r="G7" s="19"/>
      <c r="H7" s="19"/>
      <c r="I7" s="19"/>
      <c r="J7" s="19"/>
      <c r="K7" s="19"/>
      <c r="L7" s="19"/>
      <c r="M7" s="19"/>
      <c r="N7" s="19"/>
      <c r="O7" s="19"/>
      <c r="P7" s="19"/>
      <c r="Q7" s="19"/>
      <c r="R7" s="31"/>
      <c r="S7" s="177">
        <f t="shared" si="21"/>
        <v>0</v>
      </c>
      <c r="T7" s="5"/>
      <c r="U7" s="13"/>
      <c r="V7" s="5"/>
      <c r="W7" s="5" t="str">
        <f t="shared" si="2"/>
        <v/>
      </c>
      <c r="X7" s="5"/>
      <c r="Y7" s="5"/>
      <c r="Z7" s="5"/>
      <c r="AA7" s="16" t="s">
        <v>2595</v>
      </c>
      <c r="AB7" s="177">
        <v>11</v>
      </c>
      <c r="AC7" s="19"/>
      <c r="AD7" s="21"/>
      <c r="AE7" s="21">
        <f t="shared" si="7"/>
        <v>1</v>
      </c>
      <c r="AF7" s="21"/>
      <c r="AG7" s="19"/>
      <c r="AH7" s="21"/>
      <c r="AI7" s="21"/>
      <c r="AJ7" s="19"/>
      <c r="AK7" s="19"/>
      <c r="AL7" s="19"/>
      <c r="AM7" s="19"/>
      <c r="AN7" s="19"/>
      <c r="AO7" s="19"/>
      <c r="AP7" s="177">
        <f t="shared" si="8"/>
        <v>0</v>
      </c>
      <c r="AQ7" s="28"/>
      <c r="AR7" s="29"/>
      <c r="AS7" s="29"/>
      <c r="AT7" s="29"/>
      <c r="AU7" s="29"/>
      <c r="AV7" s="29"/>
      <c r="AW7" s="29"/>
      <c r="AX7" s="29"/>
      <c r="AY7" s="29"/>
      <c r="AZ7" s="29"/>
      <c r="BA7" s="29"/>
      <c r="BB7" s="29"/>
      <c r="BC7" s="29"/>
      <c r="BD7" s="29"/>
      <c r="BE7" s="29"/>
      <c r="BF7" s="29"/>
      <c r="BG7" s="29"/>
      <c r="BH7" s="29"/>
      <c r="BI7" s="29"/>
      <c r="BJ7" s="30"/>
      <c r="BV7" s="168">
        <v>1</v>
      </c>
      <c r="BW7" s="40">
        <f t="shared" si="3"/>
        <v>0</v>
      </c>
      <c r="BX7" s="42">
        <f t="shared" si="9"/>
        <v>0</v>
      </c>
      <c r="BY7" s="168">
        <f t="shared" si="10"/>
        <v>0</v>
      </c>
      <c r="BZ7" s="43">
        <f t="shared" si="11"/>
        <v>0</v>
      </c>
      <c r="CA7" s="38" t="str">
        <f t="shared" si="12"/>
        <v>-</v>
      </c>
      <c r="CB7" s="172">
        <f t="shared" si="13"/>
        <v>1</v>
      </c>
      <c r="CC7" s="172">
        <f t="shared" si="13"/>
        <v>1</v>
      </c>
      <c r="CD7" s="172">
        <f t="shared" si="13"/>
        <v>1</v>
      </c>
      <c r="CE7" s="172">
        <f t="shared" si="13"/>
        <v>1</v>
      </c>
      <c r="CF7" s="172">
        <f t="shared" si="13"/>
        <v>1</v>
      </c>
      <c r="CG7" s="172">
        <f t="shared" si="13"/>
        <v>1</v>
      </c>
      <c r="CH7" s="172">
        <f t="shared" si="13"/>
        <v>1</v>
      </c>
      <c r="CI7" s="172">
        <f t="shared" si="13"/>
        <v>1</v>
      </c>
      <c r="CJ7" s="172">
        <f t="shared" si="13"/>
        <v>1</v>
      </c>
      <c r="CK7" s="172">
        <f t="shared" si="13"/>
        <v>1</v>
      </c>
      <c r="CL7" s="172">
        <f t="shared" si="13"/>
        <v>1</v>
      </c>
      <c r="CM7" s="172">
        <f t="shared" si="13"/>
        <v>1</v>
      </c>
      <c r="CN7" s="172">
        <f t="shared" si="13"/>
        <v>1</v>
      </c>
      <c r="CO7" s="172">
        <f t="shared" si="13"/>
        <v>1</v>
      </c>
      <c r="CP7" s="172">
        <f t="shared" si="13"/>
        <v>1</v>
      </c>
      <c r="CQ7" s="172">
        <f t="shared" si="13"/>
        <v>1</v>
      </c>
      <c r="CR7" s="172">
        <f t="shared" si="13"/>
        <v>1</v>
      </c>
      <c r="CS7" s="172">
        <f t="shared" si="13"/>
        <v>1</v>
      </c>
      <c r="CT7" s="172">
        <f t="shared" si="13"/>
        <v>1</v>
      </c>
      <c r="CU7" s="172">
        <f t="shared" si="13"/>
        <v>1</v>
      </c>
      <c r="CW7" s="38" t="str">
        <f t="shared" si="4"/>
        <v>-</v>
      </c>
      <c r="CX7" s="38">
        <f t="shared" si="5"/>
        <v>0</v>
      </c>
      <c r="DA7" s="172">
        <v>3</v>
      </c>
      <c r="DB7" s="32" t="str">
        <f t="shared" si="22"/>
        <v xml:space="preserve"> </v>
      </c>
      <c r="DD7" s="172">
        <f t="shared" si="19"/>
        <v>1</v>
      </c>
      <c r="DE7" s="172">
        <v>5</v>
      </c>
      <c r="DL7" s="172">
        <f t="shared" si="14"/>
        <v>0</v>
      </c>
      <c r="DM7" s="172">
        <f t="shared" si="15"/>
        <v>1</v>
      </c>
      <c r="DN7" s="172">
        <f t="shared" si="16"/>
        <v>1</v>
      </c>
      <c r="DO7" s="172">
        <f t="shared" si="17"/>
        <v>1</v>
      </c>
      <c r="DP7" s="172">
        <f t="shared" si="17"/>
        <v>1</v>
      </c>
      <c r="DQ7" s="172">
        <f t="shared" si="17"/>
        <v>1</v>
      </c>
      <c r="DR7" s="172">
        <f t="shared" si="17"/>
        <v>1</v>
      </c>
      <c r="DS7" s="172">
        <f t="shared" si="17"/>
        <v>1</v>
      </c>
      <c r="DT7" s="172">
        <f t="shared" si="17"/>
        <v>1</v>
      </c>
      <c r="DU7" s="172">
        <f t="shared" si="17"/>
        <v>1</v>
      </c>
      <c r="DV7" s="172">
        <f t="shared" si="20"/>
        <v>1</v>
      </c>
      <c r="DW7" s="172">
        <f t="shared" si="18"/>
        <v>1</v>
      </c>
      <c r="DX7" s="172">
        <f t="shared" si="18"/>
        <v>1</v>
      </c>
      <c r="DY7" s="172">
        <f t="shared" si="18"/>
        <v>1</v>
      </c>
      <c r="DZ7" s="172">
        <f t="shared" si="18"/>
        <v>1</v>
      </c>
      <c r="EA7" s="172">
        <f t="shared" si="18"/>
        <v>1</v>
      </c>
      <c r="EB7" s="172">
        <f t="shared" si="18"/>
        <v>1</v>
      </c>
      <c r="EC7" s="172">
        <f t="shared" si="18"/>
        <v>1</v>
      </c>
      <c r="ED7" s="172">
        <f t="shared" si="18"/>
        <v>1</v>
      </c>
      <c r="EE7" s="172">
        <f t="shared" si="18"/>
        <v>1</v>
      </c>
      <c r="EF7" s="172">
        <f t="shared" si="18"/>
        <v>1</v>
      </c>
      <c r="EG7" s="172">
        <f t="shared" si="6"/>
        <v>0</v>
      </c>
    </row>
    <row r="8" spans="1:137" x14ac:dyDescent="0.25">
      <c r="B8" s="16" t="s">
        <v>2438</v>
      </c>
      <c r="C8" s="143">
        <v>60</v>
      </c>
      <c r="D8" s="20"/>
      <c r="E8" s="20"/>
      <c r="F8" s="20"/>
      <c r="G8" s="20"/>
      <c r="H8" s="20"/>
      <c r="I8" s="20"/>
      <c r="J8" s="20"/>
      <c r="K8" s="20"/>
      <c r="L8" s="20"/>
      <c r="M8" s="20"/>
      <c r="N8" s="20"/>
      <c r="O8" s="20"/>
      <c r="P8" s="20"/>
      <c r="Q8" s="20"/>
      <c r="R8" s="31"/>
      <c r="S8" s="177">
        <f t="shared" si="21"/>
        <v>0</v>
      </c>
      <c r="T8" s="5"/>
      <c r="U8" s="13"/>
      <c r="V8" s="5"/>
      <c r="W8" s="5" t="str">
        <f t="shared" si="2"/>
        <v/>
      </c>
      <c r="X8" s="5"/>
      <c r="Y8" s="5"/>
      <c r="Z8" s="5"/>
      <c r="AA8" s="16" t="s">
        <v>2595</v>
      </c>
      <c r="AB8" s="177">
        <v>11</v>
      </c>
      <c r="AC8" s="20"/>
      <c r="AD8" s="21"/>
      <c r="AE8" s="21">
        <f t="shared" si="7"/>
        <v>1</v>
      </c>
      <c r="AF8" s="21"/>
      <c r="AG8" s="20"/>
      <c r="AH8" s="21"/>
      <c r="AI8" s="21"/>
      <c r="AJ8" s="20"/>
      <c r="AK8" s="20"/>
      <c r="AL8" s="20"/>
      <c r="AM8" s="20"/>
      <c r="AN8" s="20"/>
      <c r="AO8" s="20"/>
      <c r="AP8" s="177">
        <f t="shared" si="8"/>
        <v>0</v>
      </c>
      <c r="AQ8" s="28"/>
      <c r="AR8" s="29"/>
      <c r="AS8" s="29"/>
      <c r="AT8" s="29"/>
      <c r="AU8" s="29"/>
      <c r="AV8" s="29"/>
      <c r="AW8" s="29"/>
      <c r="AX8" s="29"/>
      <c r="AY8" s="29"/>
      <c r="AZ8" s="29"/>
      <c r="BA8" s="29"/>
      <c r="BB8" s="29"/>
      <c r="BC8" s="29"/>
      <c r="BD8" s="29"/>
      <c r="BE8" s="29"/>
      <c r="BF8" s="29"/>
      <c r="BG8" s="29"/>
      <c r="BH8" s="29"/>
      <c r="BI8" s="29"/>
      <c r="BJ8" s="30"/>
      <c r="BV8" s="168">
        <v>1</v>
      </c>
      <c r="BW8" s="40">
        <f t="shared" si="3"/>
        <v>0</v>
      </c>
      <c r="BX8" s="42">
        <f t="shared" si="9"/>
        <v>0</v>
      </c>
      <c r="BY8" s="168">
        <f t="shared" si="10"/>
        <v>0</v>
      </c>
      <c r="BZ8" s="43">
        <f t="shared" si="11"/>
        <v>0</v>
      </c>
      <c r="CA8" s="38" t="str">
        <f t="shared" si="12"/>
        <v>-</v>
      </c>
      <c r="CB8" s="172">
        <f t="shared" si="13"/>
        <v>1</v>
      </c>
      <c r="CC8" s="172">
        <f t="shared" si="13"/>
        <v>1</v>
      </c>
      <c r="CD8" s="172">
        <f t="shared" si="13"/>
        <v>1</v>
      </c>
      <c r="CE8" s="172">
        <f t="shared" si="13"/>
        <v>1</v>
      </c>
      <c r="CF8" s="172">
        <f t="shared" si="13"/>
        <v>1</v>
      </c>
      <c r="CG8" s="172">
        <f t="shared" si="13"/>
        <v>1</v>
      </c>
      <c r="CH8" s="172">
        <f t="shared" si="13"/>
        <v>1</v>
      </c>
      <c r="CI8" s="172">
        <f t="shared" si="13"/>
        <v>1</v>
      </c>
      <c r="CJ8" s="172">
        <f t="shared" si="13"/>
        <v>1</v>
      </c>
      <c r="CK8" s="172">
        <f t="shared" si="13"/>
        <v>1</v>
      </c>
      <c r="CL8" s="172">
        <f t="shared" si="13"/>
        <v>1</v>
      </c>
      <c r="CM8" s="172">
        <f t="shared" si="13"/>
        <v>1</v>
      </c>
      <c r="CN8" s="172">
        <f t="shared" si="13"/>
        <v>1</v>
      </c>
      <c r="CO8" s="172">
        <f t="shared" si="13"/>
        <v>1</v>
      </c>
      <c r="CP8" s="172">
        <f t="shared" si="13"/>
        <v>1</v>
      </c>
      <c r="CQ8" s="172">
        <f t="shared" si="13"/>
        <v>1</v>
      </c>
      <c r="CR8" s="172">
        <f t="shared" si="13"/>
        <v>1</v>
      </c>
      <c r="CS8" s="172">
        <f t="shared" si="13"/>
        <v>1</v>
      </c>
      <c r="CT8" s="172">
        <f t="shared" si="13"/>
        <v>1</v>
      </c>
      <c r="CU8" s="172">
        <f t="shared" si="13"/>
        <v>1</v>
      </c>
      <c r="CW8" s="38" t="str">
        <f t="shared" si="4"/>
        <v>-</v>
      </c>
      <c r="CX8" s="38">
        <f t="shared" si="5"/>
        <v>0</v>
      </c>
      <c r="DA8" s="172">
        <v>4</v>
      </c>
      <c r="DB8" s="32" t="str">
        <f t="shared" si="22"/>
        <v xml:space="preserve"> </v>
      </c>
      <c r="DD8" s="172">
        <f t="shared" si="19"/>
        <v>1</v>
      </c>
      <c r="DE8" s="172">
        <v>6</v>
      </c>
      <c r="DL8" s="172">
        <f t="shared" si="14"/>
        <v>0</v>
      </c>
      <c r="DM8" s="172">
        <f t="shared" si="15"/>
        <v>1</v>
      </c>
      <c r="DN8" s="172">
        <f t="shared" si="16"/>
        <v>1</v>
      </c>
      <c r="DO8" s="172">
        <f t="shared" si="17"/>
        <v>1</v>
      </c>
      <c r="DP8" s="172">
        <f t="shared" si="17"/>
        <v>1</v>
      </c>
      <c r="DQ8" s="172">
        <f t="shared" si="17"/>
        <v>1</v>
      </c>
      <c r="DR8" s="172">
        <f t="shared" si="17"/>
        <v>1</v>
      </c>
      <c r="DS8" s="172">
        <f t="shared" si="17"/>
        <v>1</v>
      </c>
      <c r="DT8" s="172">
        <f t="shared" si="17"/>
        <v>1</v>
      </c>
      <c r="DU8" s="172">
        <f t="shared" si="17"/>
        <v>1</v>
      </c>
      <c r="DV8" s="172">
        <f t="shared" si="20"/>
        <v>1</v>
      </c>
      <c r="DW8" s="172">
        <f t="shared" si="18"/>
        <v>1</v>
      </c>
      <c r="DX8" s="172">
        <f t="shared" si="18"/>
        <v>1</v>
      </c>
      <c r="DY8" s="172">
        <f t="shared" si="18"/>
        <v>1</v>
      </c>
      <c r="DZ8" s="172">
        <f t="shared" si="18"/>
        <v>1</v>
      </c>
      <c r="EA8" s="172">
        <f t="shared" si="18"/>
        <v>1</v>
      </c>
      <c r="EB8" s="172">
        <f t="shared" si="18"/>
        <v>1</v>
      </c>
      <c r="EC8" s="172">
        <f t="shared" si="18"/>
        <v>1</v>
      </c>
      <c r="ED8" s="172">
        <f t="shared" si="18"/>
        <v>1</v>
      </c>
      <c r="EE8" s="172">
        <f t="shared" si="18"/>
        <v>1</v>
      </c>
      <c r="EF8" s="172">
        <f t="shared" si="18"/>
        <v>1</v>
      </c>
      <c r="EG8" s="172">
        <f t="shared" si="6"/>
        <v>0</v>
      </c>
    </row>
    <row r="9" spans="1:137" x14ac:dyDescent="0.25">
      <c r="B9" s="16" t="s">
        <v>2439</v>
      </c>
      <c r="C9" s="143">
        <v>55</v>
      </c>
      <c r="D9" s="19"/>
      <c r="E9" s="19"/>
      <c r="F9" s="19"/>
      <c r="G9" s="19"/>
      <c r="H9" s="19"/>
      <c r="I9" s="19"/>
      <c r="J9" s="19"/>
      <c r="K9" s="19"/>
      <c r="L9" s="19"/>
      <c r="M9" s="19"/>
      <c r="N9" s="19"/>
      <c r="O9" s="19"/>
      <c r="P9" s="19"/>
      <c r="Q9" s="19"/>
      <c r="R9" s="31"/>
      <c r="S9" s="177">
        <f t="shared" si="21"/>
        <v>0</v>
      </c>
      <c r="T9" s="5"/>
      <c r="U9" s="13"/>
      <c r="V9" s="5"/>
      <c r="W9" s="5" t="str">
        <f t="shared" si="2"/>
        <v/>
      </c>
      <c r="X9" s="5"/>
      <c r="Y9" s="5"/>
      <c r="Z9" s="5"/>
      <c r="AA9" s="16" t="s">
        <v>2595</v>
      </c>
      <c r="AB9" s="177">
        <v>11</v>
      </c>
      <c r="AC9" s="19"/>
      <c r="AD9" s="21"/>
      <c r="AE9" s="21">
        <f t="shared" si="7"/>
        <v>1</v>
      </c>
      <c r="AF9" s="21"/>
      <c r="AG9" s="19"/>
      <c r="AH9" s="21"/>
      <c r="AI9" s="21"/>
      <c r="AJ9" s="19"/>
      <c r="AK9" s="19"/>
      <c r="AL9" s="19"/>
      <c r="AM9" s="19"/>
      <c r="AN9" s="19"/>
      <c r="AO9" s="19"/>
      <c r="AP9" s="177">
        <f t="shared" si="8"/>
        <v>0</v>
      </c>
      <c r="AQ9" s="28"/>
      <c r="AR9" s="29"/>
      <c r="AS9" s="29"/>
      <c r="AT9" s="29"/>
      <c r="AU9" s="29"/>
      <c r="AV9" s="29"/>
      <c r="AW9" s="29"/>
      <c r="AX9" s="29"/>
      <c r="AY9" s="29"/>
      <c r="AZ9" s="29"/>
      <c r="BA9" s="29"/>
      <c r="BB9" s="29"/>
      <c r="BC9" s="29"/>
      <c r="BD9" s="29"/>
      <c r="BE9" s="29"/>
      <c r="BF9" s="29"/>
      <c r="BG9" s="29"/>
      <c r="BH9" s="29"/>
      <c r="BI9" s="29"/>
      <c r="BJ9" s="30"/>
      <c r="BV9" s="168">
        <v>1</v>
      </c>
      <c r="BW9" s="40">
        <f t="shared" si="3"/>
        <v>0</v>
      </c>
      <c r="BX9" s="42">
        <f t="shared" si="9"/>
        <v>0</v>
      </c>
      <c r="BY9" s="168">
        <f t="shared" si="10"/>
        <v>0</v>
      </c>
      <c r="BZ9" s="43">
        <f t="shared" si="11"/>
        <v>0</v>
      </c>
      <c r="CA9" s="38" t="str">
        <f t="shared" si="12"/>
        <v>-</v>
      </c>
      <c r="CB9" s="172">
        <f t="shared" si="13"/>
        <v>1</v>
      </c>
      <c r="CC9" s="172">
        <f t="shared" si="13"/>
        <v>1</v>
      </c>
      <c r="CD9" s="172">
        <f t="shared" si="13"/>
        <v>1</v>
      </c>
      <c r="CE9" s="172">
        <f t="shared" si="13"/>
        <v>1</v>
      </c>
      <c r="CF9" s="172">
        <f t="shared" si="13"/>
        <v>1</v>
      </c>
      <c r="CG9" s="172">
        <f t="shared" si="13"/>
        <v>1</v>
      </c>
      <c r="CH9" s="172">
        <f t="shared" si="13"/>
        <v>1</v>
      </c>
      <c r="CI9" s="172">
        <f t="shared" si="13"/>
        <v>1</v>
      </c>
      <c r="CJ9" s="172">
        <f t="shared" si="13"/>
        <v>1</v>
      </c>
      <c r="CK9" s="172">
        <f t="shared" si="13"/>
        <v>1</v>
      </c>
      <c r="CL9" s="172">
        <f t="shared" si="13"/>
        <v>1</v>
      </c>
      <c r="CM9" s="172">
        <f t="shared" si="13"/>
        <v>1</v>
      </c>
      <c r="CN9" s="172">
        <f t="shared" si="13"/>
        <v>1</v>
      </c>
      <c r="CO9" s="172">
        <f t="shared" si="13"/>
        <v>1</v>
      </c>
      <c r="CP9" s="172">
        <f t="shared" si="13"/>
        <v>1</v>
      </c>
      <c r="CQ9" s="172">
        <f t="shared" si="13"/>
        <v>1</v>
      </c>
      <c r="CR9" s="172">
        <f t="shared" si="13"/>
        <v>1</v>
      </c>
      <c r="CS9" s="172">
        <f t="shared" si="13"/>
        <v>1</v>
      </c>
      <c r="CT9" s="172">
        <f t="shared" si="13"/>
        <v>1</v>
      </c>
      <c r="CU9" s="172">
        <f t="shared" si="13"/>
        <v>1</v>
      </c>
      <c r="CW9" s="38" t="str">
        <f t="shared" si="4"/>
        <v>-</v>
      </c>
      <c r="CX9" s="38">
        <f t="shared" si="5"/>
        <v>0</v>
      </c>
      <c r="DA9" s="172">
        <v>5</v>
      </c>
      <c r="DB9" s="32" t="str">
        <f t="shared" si="22"/>
        <v xml:space="preserve"> </v>
      </c>
      <c r="DD9" s="172">
        <f t="shared" si="19"/>
        <v>1</v>
      </c>
      <c r="DE9" s="172">
        <v>7</v>
      </c>
      <c r="DL9" s="172">
        <f t="shared" si="14"/>
        <v>0</v>
      </c>
      <c r="DM9" s="172">
        <f t="shared" si="15"/>
        <v>1</v>
      </c>
      <c r="DN9" s="172">
        <f t="shared" si="16"/>
        <v>1</v>
      </c>
      <c r="DO9" s="172">
        <f t="shared" si="17"/>
        <v>1</v>
      </c>
      <c r="DP9" s="172">
        <f t="shared" si="17"/>
        <v>1</v>
      </c>
      <c r="DQ9" s="172">
        <f t="shared" si="17"/>
        <v>1</v>
      </c>
      <c r="DR9" s="172">
        <f t="shared" si="17"/>
        <v>1</v>
      </c>
      <c r="DS9" s="172">
        <f t="shared" si="17"/>
        <v>1</v>
      </c>
      <c r="DT9" s="172">
        <f t="shared" si="17"/>
        <v>1</v>
      </c>
      <c r="DU9" s="172">
        <f t="shared" si="17"/>
        <v>1</v>
      </c>
      <c r="DV9" s="172">
        <f t="shared" si="20"/>
        <v>1</v>
      </c>
      <c r="DW9" s="172">
        <f t="shared" si="18"/>
        <v>1</v>
      </c>
      <c r="DX9" s="172">
        <f t="shared" si="18"/>
        <v>1</v>
      </c>
      <c r="DY9" s="172">
        <f t="shared" si="18"/>
        <v>1</v>
      </c>
      <c r="DZ9" s="172">
        <f t="shared" si="18"/>
        <v>1</v>
      </c>
      <c r="EA9" s="172">
        <f t="shared" si="18"/>
        <v>1</v>
      </c>
      <c r="EB9" s="172">
        <f t="shared" si="18"/>
        <v>1</v>
      </c>
      <c r="EC9" s="172">
        <f t="shared" si="18"/>
        <v>1</v>
      </c>
      <c r="ED9" s="172">
        <f t="shared" si="18"/>
        <v>1</v>
      </c>
      <c r="EE9" s="172">
        <f t="shared" si="18"/>
        <v>1</v>
      </c>
      <c r="EF9" s="172">
        <f t="shared" si="18"/>
        <v>1</v>
      </c>
      <c r="EG9" s="172">
        <f t="shared" si="6"/>
        <v>0</v>
      </c>
    </row>
    <row r="10" spans="1:137" x14ac:dyDescent="0.25">
      <c r="B10" s="16" t="s">
        <v>2440</v>
      </c>
      <c r="C10" s="143">
        <v>80</v>
      </c>
      <c r="D10" s="20"/>
      <c r="E10" s="20"/>
      <c r="F10" s="20"/>
      <c r="G10" s="20"/>
      <c r="H10" s="20"/>
      <c r="I10" s="20"/>
      <c r="J10" s="20"/>
      <c r="K10" s="20"/>
      <c r="L10" s="20"/>
      <c r="M10" s="20"/>
      <c r="N10" s="20"/>
      <c r="O10" s="20"/>
      <c r="P10" s="20"/>
      <c r="Q10" s="20"/>
      <c r="R10" s="31"/>
      <c r="S10" s="177">
        <f t="shared" si="21"/>
        <v>0</v>
      </c>
      <c r="T10" s="5"/>
      <c r="U10" s="13"/>
      <c r="V10" s="5"/>
      <c r="W10" s="5" t="str">
        <f t="shared" si="2"/>
        <v/>
      </c>
      <c r="X10" s="5"/>
      <c r="Y10" s="5"/>
      <c r="Z10" s="5"/>
      <c r="AA10" s="16" t="s">
        <v>2596</v>
      </c>
      <c r="AB10" s="143">
        <v>20</v>
      </c>
      <c r="AC10" s="20"/>
      <c r="AD10" s="20"/>
      <c r="AE10" s="20"/>
      <c r="AF10" s="21"/>
      <c r="AG10" s="21">
        <f>1-AH10</f>
        <v>1</v>
      </c>
      <c r="AH10" s="21"/>
      <c r="AI10" s="20"/>
      <c r="AJ10" s="20"/>
      <c r="AK10" s="20"/>
      <c r="AL10" s="20"/>
      <c r="AM10" s="20"/>
      <c r="AN10" s="20"/>
      <c r="AO10" s="20"/>
      <c r="AP10" s="143">
        <f>SUM(AQ10:BJ10)*(AB10+25*AF10)</f>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3"/>
        <v>0</v>
      </c>
      <c r="BX10" s="42">
        <f t="shared" si="9"/>
        <v>0</v>
      </c>
      <c r="BY10" s="168"/>
      <c r="BZ10" s="43">
        <f t="shared" si="11"/>
        <v>0</v>
      </c>
      <c r="CA10" s="38" t="str">
        <f t="shared" si="12"/>
        <v>-</v>
      </c>
      <c r="CB10" s="172">
        <f t="shared" si="13"/>
        <v>1</v>
      </c>
      <c r="CC10" s="172">
        <f t="shared" si="13"/>
        <v>1</v>
      </c>
      <c r="CD10" s="172">
        <f t="shared" si="13"/>
        <v>1</v>
      </c>
      <c r="CE10" s="172">
        <f t="shared" si="13"/>
        <v>1</v>
      </c>
      <c r="CF10" s="172">
        <f t="shared" si="13"/>
        <v>1</v>
      </c>
      <c r="CG10" s="172">
        <f t="shared" si="13"/>
        <v>1</v>
      </c>
      <c r="CH10" s="172">
        <f t="shared" si="13"/>
        <v>1</v>
      </c>
      <c r="CI10" s="172">
        <f t="shared" si="13"/>
        <v>1</v>
      </c>
      <c r="CJ10" s="172">
        <f t="shared" si="13"/>
        <v>1</v>
      </c>
      <c r="CK10" s="172">
        <f t="shared" si="13"/>
        <v>1</v>
      </c>
      <c r="CL10" s="172">
        <f t="shared" si="13"/>
        <v>1</v>
      </c>
      <c r="CM10" s="172">
        <f t="shared" si="13"/>
        <v>1</v>
      </c>
      <c r="CN10" s="172">
        <f t="shared" si="13"/>
        <v>1</v>
      </c>
      <c r="CO10" s="172">
        <f t="shared" si="13"/>
        <v>1</v>
      </c>
      <c r="CP10" s="172">
        <f t="shared" si="13"/>
        <v>1</v>
      </c>
      <c r="CQ10" s="172">
        <f t="shared" si="13"/>
        <v>1</v>
      </c>
      <c r="CR10" s="172">
        <f t="shared" si="13"/>
        <v>1</v>
      </c>
      <c r="CS10" s="172">
        <f t="shared" si="13"/>
        <v>1</v>
      </c>
      <c r="CT10" s="172">
        <f t="shared" si="13"/>
        <v>1</v>
      </c>
      <c r="CU10" s="172">
        <f t="shared" si="13"/>
        <v>1</v>
      </c>
      <c r="CW10" s="38" t="str">
        <f t="shared" si="4"/>
        <v>-</v>
      </c>
      <c r="CX10" s="38">
        <f t="shared" si="5"/>
        <v>0</v>
      </c>
      <c r="DA10" s="172">
        <v>6</v>
      </c>
      <c r="DB10" s="32" t="str">
        <f t="shared" si="22"/>
        <v xml:space="preserve"> </v>
      </c>
      <c r="DD10" s="172">
        <f t="shared" si="19"/>
        <v>1</v>
      </c>
      <c r="DE10" s="172">
        <v>8</v>
      </c>
      <c r="DL10" s="172">
        <f t="shared" si="14"/>
        <v>0</v>
      </c>
      <c r="DM10" s="172">
        <f t="shared" si="15"/>
        <v>1</v>
      </c>
      <c r="DN10" s="172">
        <f t="shared" si="16"/>
        <v>1</v>
      </c>
      <c r="DO10" s="172">
        <f t="shared" si="17"/>
        <v>1</v>
      </c>
      <c r="DP10" s="172">
        <f t="shared" si="17"/>
        <v>1</v>
      </c>
      <c r="DQ10" s="172">
        <f t="shared" si="17"/>
        <v>1</v>
      </c>
      <c r="DR10" s="172">
        <f t="shared" si="17"/>
        <v>1</v>
      </c>
      <c r="DS10" s="172">
        <f t="shared" si="17"/>
        <v>1</v>
      </c>
      <c r="DT10" s="172">
        <f t="shared" si="17"/>
        <v>1</v>
      </c>
      <c r="DU10" s="172">
        <f t="shared" si="17"/>
        <v>1</v>
      </c>
      <c r="DV10" s="172">
        <f t="shared" si="20"/>
        <v>1</v>
      </c>
      <c r="DW10" s="172">
        <f t="shared" si="18"/>
        <v>1</v>
      </c>
      <c r="DX10" s="172">
        <f t="shared" si="18"/>
        <v>1</v>
      </c>
      <c r="DY10" s="172">
        <f t="shared" si="18"/>
        <v>1</v>
      </c>
      <c r="DZ10" s="172">
        <f t="shared" si="18"/>
        <v>1</v>
      </c>
      <c r="EA10" s="172">
        <f t="shared" si="18"/>
        <v>1</v>
      </c>
      <c r="EB10" s="172">
        <f t="shared" si="18"/>
        <v>1</v>
      </c>
      <c r="EC10" s="172">
        <f t="shared" si="18"/>
        <v>1</v>
      </c>
      <c r="ED10" s="172">
        <f t="shared" si="18"/>
        <v>1</v>
      </c>
      <c r="EE10" s="172">
        <f t="shared" si="18"/>
        <v>1</v>
      </c>
      <c r="EF10" s="172">
        <f t="shared" si="18"/>
        <v>1</v>
      </c>
      <c r="EG10" s="172">
        <f t="shared" si="6"/>
        <v>0</v>
      </c>
    </row>
    <row r="11" spans="1:137" x14ac:dyDescent="0.25">
      <c r="B11" s="16" t="s">
        <v>2441</v>
      </c>
      <c r="C11" s="143">
        <v>75</v>
      </c>
      <c r="D11" s="19"/>
      <c r="E11" s="19"/>
      <c r="F11" s="19"/>
      <c r="G11" s="19"/>
      <c r="H11" s="19"/>
      <c r="I11" s="19"/>
      <c r="J11" s="19"/>
      <c r="K11" s="19"/>
      <c r="L11" s="19"/>
      <c r="M11" s="19"/>
      <c r="N11" s="19"/>
      <c r="O11" s="19"/>
      <c r="P11" s="19"/>
      <c r="Q11" s="19"/>
      <c r="S11" s="177">
        <f t="shared" si="21"/>
        <v>0</v>
      </c>
      <c r="T11" s="5"/>
      <c r="U11" s="13"/>
      <c r="V11" s="5"/>
      <c r="W11" s="5" t="str">
        <f t="shared" si="2"/>
        <v/>
      </c>
      <c r="X11" s="5"/>
      <c r="Y11" s="5"/>
      <c r="Z11" s="5"/>
      <c r="AA11" s="16" t="s">
        <v>2596</v>
      </c>
      <c r="AB11" s="177">
        <v>20</v>
      </c>
      <c r="AC11" s="19"/>
      <c r="AD11" s="19"/>
      <c r="AE11" s="19"/>
      <c r="AF11" s="21"/>
      <c r="AG11" s="21">
        <f t="shared" ref="AG11:AG12" si="23">1-AH11</f>
        <v>1</v>
      </c>
      <c r="AH11" s="21"/>
      <c r="AI11" s="19"/>
      <c r="AJ11" s="19"/>
      <c r="AK11" s="19"/>
      <c r="AL11" s="19"/>
      <c r="AM11" s="19"/>
      <c r="AN11" s="19"/>
      <c r="AO11" s="19"/>
      <c r="AP11" s="195">
        <f t="shared" ref="AP11:AP12" si="24">SUM(AQ11:BJ11)*(AB11+25*AF11)</f>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3"/>
        <v>0</v>
      </c>
      <c r="BX11" s="42">
        <f t="shared" si="9"/>
        <v>0</v>
      </c>
      <c r="BY11" s="168"/>
      <c r="BZ11" s="43">
        <f t="shared" si="11"/>
        <v>0</v>
      </c>
      <c r="CA11" s="38" t="str">
        <f t="shared" si="12"/>
        <v>-</v>
      </c>
      <c r="CB11" s="172">
        <f t="shared" si="13"/>
        <v>1</v>
      </c>
      <c r="CC11" s="172">
        <f t="shared" si="13"/>
        <v>1</v>
      </c>
      <c r="CD11" s="172">
        <f t="shared" si="13"/>
        <v>1</v>
      </c>
      <c r="CE11" s="172">
        <f t="shared" si="13"/>
        <v>1</v>
      </c>
      <c r="CF11" s="172">
        <f t="shared" si="13"/>
        <v>1</v>
      </c>
      <c r="CG11" s="172">
        <f t="shared" si="13"/>
        <v>1</v>
      </c>
      <c r="CH11" s="172">
        <f t="shared" si="13"/>
        <v>1</v>
      </c>
      <c r="CI11" s="172">
        <f t="shared" si="13"/>
        <v>1</v>
      </c>
      <c r="CJ11" s="172">
        <f t="shared" si="13"/>
        <v>1</v>
      </c>
      <c r="CK11" s="172">
        <f t="shared" si="13"/>
        <v>1</v>
      </c>
      <c r="CL11" s="172">
        <f t="shared" si="13"/>
        <v>1</v>
      </c>
      <c r="CM11" s="172">
        <f t="shared" si="13"/>
        <v>1</v>
      </c>
      <c r="CN11" s="172">
        <f t="shared" si="13"/>
        <v>1</v>
      </c>
      <c r="CO11" s="172">
        <f t="shared" si="13"/>
        <v>1</v>
      </c>
      <c r="CP11" s="172">
        <f t="shared" si="13"/>
        <v>1</v>
      </c>
      <c r="CQ11" s="172">
        <f t="shared" si="13"/>
        <v>1</v>
      </c>
      <c r="CR11" s="172">
        <f t="shared" si="13"/>
        <v>1</v>
      </c>
      <c r="CS11" s="172">
        <f t="shared" si="13"/>
        <v>1</v>
      </c>
      <c r="CT11" s="172">
        <f t="shared" si="13"/>
        <v>1</v>
      </c>
      <c r="CU11" s="172">
        <f t="shared" si="13"/>
        <v>1</v>
      </c>
      <c r="CW11" s="38" t="str">
        <f t="shared" si="4"/>
        <v>-</v>
      </c>
      <c r="CX11" s="38">
        <f t="shared" si="5"/>
        <v>0</v>
      </c>
      <c r="DA11" s="172">
        <v>7</v>
      </c>
      <c r="DB11" s="32" t="str">
        <f t="shared" si="22"/>
        <v xml:space="preserve"> </v>
      </c>
      <c r="DD11" s="172">
        <f t="shared" si="19"/>
        <v>1</v>
      </c>
      <c r="DE11" s="172">
        <v>9</v>
      </c>
      <c r="DL11" s="172">
        <f t="shared" si="14"/>
        <v>0</v>
      </c>
      <c r="DM11" s="172">
        <f t="shared" si="15"/>
        <v>1</v>
      </c>
      <c r="DN11" s="172">
        <f t="shared" si="16"/>
        <v>1</v>
      </c>
      <c r="DO11" s="172">
        <f t="shared" si="17"/>
        <v>1</v>
      </c>
      <c r="DP11" s="172">
        <f t="shared" si="17"/>
        <v>1</v>
      </c>
      <c r="DQ11" s="172">
        <f t="shared" si="17"/>
        <v>1</v>
      </c>
      <c r="DR11" s="172">
        <f t="shared" si="17"/>
        <v>1</v>
      </c>
      <c r="DS11" s="172">
        <f t="shared" si="17"/>
        <v>1</v>
      </c>
      <c r="DT11" s="172">
        <f t="shared" si="17"/>
        <v>1</v>
      </c>
      <c r="DU11" s="172">
        <f t="shared" si="17"/>
        <v>1</v>
      </c>
      <c r="DV11" s="172">
        <f t="shared" si="20"/>
        <v>1</v>
      </c>
      <c r="DW11" s="172">
        <f t="shared" si="18"/>
        <v>1</v>
      </c>
      <c r="DX11" s="172">
        <f t="shared" si="18"/>
        <v>1</v>
      </c>
      <c r="DY11" s="172">
        <f t="shared" si="18"/>
        <v>1</v>
      </c>
      <c r="DZ11" s="172">
        <f t="shared" si="18"/>
        <v>1</v>
      </c>
      <c r="EA11" s="172">
        <f t="shared" si="18"/>
        <v>1</v>
      </c>
      <c r="EB11" s="172">
        <f t="shared" si="18"/>
        <v>1</v>
      </c>
      <c r="EC11" s="172">
        <f t="shared" si="18"/>
        <v>1</v>
      </c>
      <c r="ED11" s="172">
        <f t="shared" si="18"/>
        <v>1</v>
      </c>
      <c r="EE11" s="172">
        <f t="shared" si="18"/>
        <v>1</v>
      </c>
      <c r="EF11" s="172">
        <f t="shared" si="18"/>
        <v>1</v>
      </c>
      <c r="EG11" s="172">
        <f t="shared" si="6"/>
        <v>0</v>
      </c>
    </row>
    <row r="12" spans="1:137" x14ac:dyDescent="0.25">
      <c r="B12" s="16" t="s">
        <v>2442</v>
      </c>
      <c r="C12" s="143">
        <v>65</v>
      </c>
      <c r="D12" s="20"/>
      <c r="E12" s="20"/>
      <c r="F12" s="20"/>
      <c r="G12" s="20"/>
      <c r="H12" s="20"/>
      <c r="I12" s="20"/>
      <c r="J12" s="20"/>
      <c r="K12" s="20"/>
      <c r="L12" s="20"/>
      <c r="M12" s="20"/>
      <c r="N12" s="20"/>
      <c r="O12" s="20"/>
      <c r="P12" s="20"/>
      <c r="Q12" s="20"/>
      <c r="S12" s="177">
        <f t="shared" si="21"/>
        <v>0</v>
      </c>
      <c r="T12" s="5"/>
      <c r="U12" s="13"/>
      <c r="V12" s="5"/>
      <c r="W12" s="5" t="str">
        <f t="shared" si="2"/>
        <v/>
      </c>
      <c r="X12" s="5"/>
      <c r="Y12" s="5"/>
      <c r="Z12" s="5"/>
      <c r="AA12" s="16" t="s">
        <v>2596</v>
      </c>
      <c r="AB12" s="177">
        <v>20</v>
      </c>
      <c r="AC12" s="20"/>
      <c r="AD12" s="20"/>
      <c r="AE12" s="20"/>
      <c r="AF12" s="21"/>
      <c r="AG12" s="21">
        <f t="shared" si="23"/>
        <v>1</v>
      </c>
      <c r="AH12" s="21"/>
      <c r="AI12" s="20"/>
      <c r="AJ12" s="20"/>
      <c r="AK12" s="20"/>
      <c r="AL12" s="20"/>
      <c r="AM12" s="20"/>
      <c r="AN12" s="20"/>
      <c r="AO12" s="20"/>
      <c r="AP12" s="195">
        <f t="shared" si="24"/>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3"/>
        <v>0</v>
      </c>
      <c r="BX12" s="42">
        <f t="shared" si="9"/>
        <v>0</v>
      </c>
      <c r="BY12" s="168"/>
      <c r="BZ12" s="43">
        <f t="shared" si="11"/>
        <v>0</v>
      </c>
      <c r="CA12" s="38" t="str">
        <f t="shared" si="12"/>
        <v>-</v>
      </c>
      <c r="CB12" s="172">
        <f t="shared" si="13"/>
        <v>1</v>
      </c>
      <c r="CC12" s="172">
        <f t="shared" si="13"/>
        <v>1</v>
      </c>
      <c r="CD12" s="172">
        <f t="shared" si="13"/>
        <v>1</v>
      </c>
      <c r="CE12" s="172">
        <f t="shared" si="13"/>
        <v>1</v>
      </c>
      <c r="CF12" s="172">
        <f t="shared" si="13"/>
        <v>1</v>
      </c>
      <c r="CG12" s="172">
        <f t="shared" si="13"/>
        <v>1</v>
      </c>
      <c r="CH12" s="172">
        <f t="shared" si="13"/>
        <v>1</v>
      </c>
      <c r="CI12" s="172">
        <f t="shared" si="13"/>
        <v>1</v>
      </c>
      <c r="CJ12" s="172">
        <f t="shared" si="13"/>
        <v>1</v>
      </c>
      <c r="CK12" s="172">
        <f t="shared" si="13"/>
        <v>1</v>
      </c>
      <c r="CL12" s="172">
        <f t="shared" si="13"/>
        <v>1</v>
      </c>
      <c r="CM12" s="172">
        <f t="shared" si="13"/>
        <v>1</v>
      </c>
      <c r="CN12" s="172">
        <f t="shared" si="13"/>
        <v>1</v>
      </c>
      <c r="CO12" s="172">
        <f t="shared" si="13"/>
        <v>1</v>
      </c>
      <c r="CP12" s="172">
        <f t="shared" si="13"/>
        <v>1</v>
      </c>
      <c r="CQ12" s="172">
        <f t="shared" si="13"/>
        <v>1</v>
      </c>
      <c r="CR12" s="172">
        <f t="shared" si="13"/>
        <v>1</v>
      </c>
      <c r="CS12" s="172">
        <f t="shared" si="13"/>
        <v>1</v>
      </c>
      <c r="CT12" s="172">
        <f t="shared" si="13"/>
        <v>1</v>
      </c>
      <c r="CU12" s="172">
        <f t="shared" si="13"/>
        <v>1</v>
      </c>
      <c r="CW12" s="38" t="str">
        <f t="shared" si="4"/>
        <v>-</v>
      </c>
      <c r="CX12" s="38">
        <f t="shared" si="5"/>
        <v>0</v>
      </c>
      <c r="DA12" s="172">
        <v>8</v>
      </c>
      <c r="DB12" s="32" t="str">
        <f t="shared" si="22"/>
        <v xml:space="preserve"> </v>
      </c>
      <c r="DD12" s="172">
        <f t="shared" si="19"/>
        <v>1</v>
      </c>
      <c r="DE12" s="172">
        <v>10</v>
      </c>
      <c r="DL12" s="172">
        <f t="shared" si="14"/>
        <v>0</v>
      </c>
      <c r="DM12" s="172">
        <f t="shared" si="15"/>
        <v>1</v>
      </c>
      <c r="DN12" s="172">
        <f t="shared" si="16"/>
        <v>1</v>
      </c>
      <c r="DO12" s="172">
        <f t="shared" si="17"/>
        <v>1</v>
      </c>
      <c r="DP12" s="172">
        <f t="shared" si="17"/>
        <v>1</v>
      </c>
      <c r="DQ12" s="172">
        <f t="shared" si="17"/>
        <v>1</v>
      </c>
      <c r="DR12" s="172">
        <f t="shared" si="17"/>
        <v>1</v>
      </c>
      <c r="DS12" s="172">
        <f t="shared" si="17"/>
        <v>1</v>
      </c>
      <c r="DT12" s="172">
        <f t="shared" si="17"/>
        <v>1</v>
      </c>
      <c r="DU12" s="172">
        <f t="shared" si="17"/>
        <v>1</v>
      </c>
      <c r="DV12" s="172">
        <f t="shared" si="20"/>
        <v>1</v>
      </c>
      <c r="DW12" s="172">
        <f t="shared" si="18"/>
        <v>1</v>
      </c>
      <c r="DX12" s="172">
        <f t="shared" si="18"/>
        <v>1</v>
      </c>
      <c r="DY12" s="172">
        <f t="shared" si="18"/>
        <v>1</v>
      </c>
      <c r="DZ12" s="172">
        <f t="shared" si="18"/>
        <v>1</v>
      </c>
      <c r="EA12" s="172">
        <f t="shared" si="18"/>
        <v>1</v>
      </c>
      <c r="EB12" s="172">
        <f t="shared" si="18"/>
        <v>1</v>
      </c>
      <c r="EC12" s="172">
        <f t="shared" si="18"/>
        <v>1</v>
      </c>
      <c r="ED12" s="172">
        <f t="shared" si="18"/>
        <v>1</v>
      </c>
      <c r="EE12" s="172">
        <f t="shared" si="18"/>
        <v>1</v>
      </c>
      <c r="EF12" s="172">
        <f t="shared" si="18"/>
        <v>1</v>
      </c>
      <c r="EG12" s="172">
        <f t="shared" si="6"/>
        <v>0</v>
      </c>
    </row>
    <row r="13" spans="1:137" x14ac:dyDescent="0.25">
      <c r="B13" s="16" t="s">
        <v>2443</v>
      </c>
      <c r="C13" s="143">
        <v>90</v>
      </c>
      <c r="D13" s="19"/>
      <c r="E13" s="19"/>
      <c r="F13" s="19"/>
      <c r="G13" s="19"/>
      <c r="H13" s="19"/>
      <c r="I13" s="19"/>
      <c r="J13" s="19"/>
      <c r="K13" s="19"/>
      <c r="L13" s="19"/>
      <c r="M13" s="19"/>
      <c r="N13" s="19"/>
      <c r="O13" s="19"/>
      <c r="P13" s="19"/>
      <c r="Q13" s="19"/>
      <c r="S13" s="177">
        <f t="shared" si="21"/>
        <v>0</v>
      </c>
      <c r="T13" s="5"/>
      <c r="U13" s="13"/>
      <c r="V13" s="5"/>
      <c r="W13" s="5" t="str">
        <f t="shared" si="2"/>
        <v/>
      </c>
      <c r="X13" s="5"/>
      <c r="Y13" s="5"/>
      <c r="Z13" s="5"/>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V13" s="177"/>
      <c r="BW13" s="177"/>
      <c r="BZ13" s="178"/>
      <c r="CA13" s="177"/>
      <c r="CB13" s="172">
        <f t="shared" si="13"/>
        <v>1</v>
      </c>
      <c r="CC13" s="172">
        <f t="shared" si="13"/>
        <v>1</v>
      </c>
      <c r="CD13" s="172">
        <f t="shared" si="13"/>
        <v>1</v>
      </c>
      <c r="CE13" s="172">
        <f t="shared" si="13"/>
        <v>1</v>
      </c>
      <c r="CF13" s="172">
        <f t="shared" si="13"/>
        <v>1</v>
      </c>
      <c r="CG13" s="172">
        <f t="shared" si="13"/>
        <v>1</v>
      </c>
      <c r="CH13" s="172">
        <f t="shared" si="13"/>
        <v>1</v>
      </c>
      <c r="CI13" s="172">
        <f t="shared" si="13"/>
        <v>1</v>
      </c>
      <c r="CJ13" s="172">
        <f t="shared" si="13"/>
        <v>1</v>
      </c>
      <c r="CK13" s="172">
        <f t="shared" si="13"/>
        <v>1</v>
      </c>
      <c r="CL13" s="172">
        <f t="shared" si="13"/>
        <v>1</v>
      </c>
      <c r="CM13" s="172">
        <f t="shared" si="13"/>
        <v>1</v>
      </c>
      <c r="CN13" s="172">
        <f t="shared" si="13"/>
        <v>1</v>
      </c>
      <c r="CO13" s="172">
        <f t="shared" si="13"/>
        <v>1</v>
      </c>
      <c r="CP13" s="172">
        <f t="shared" si="13"/>
        <v>1</v>
      </c>
      <c r="CQ13" s="172">
        <f t="shared" si="13"/>
        <v>1</v>
      </c>
      <c r="CR13" s="172">
        <f t="shared" si="13"/>
        <v>1</v>
      </c>
      <c r="CS13" s="172">
        <f t="shared" si="13"/>
        <v>1</v>
      </c>
      <c r="CT13" s="172">
        <f t="shared" si="13"/>
        <v>1</v>
      </c>
      <c r="CU13" s="172">
        <f t="shared" si="13"/>
        <v>1</v>
      </c>
      <c r="CW13" s="38" t="str">
        <f t="shared" si="4"/>
        <v>-</v>
      </c>
      <c r="CX13" s="38">
        <f t="shared" si="5"/>
        <v>0</v>
      </c>
      <c r="DA13" s="172">
        <v>9</v>
      </c>
      <c r="DB13" s="32" t="str">
        <f t="shared" si="22"/>
        <v xml:space="preserve"> </v>
      </c>
      <c r="DD13" s="172">
        <f t="shared" si="19"/>
        <v>1</v>
      </c>
      <c r="DE13" s="172">
        <v>11</v>
      </c>
      <c r="DL13" s="172">
        <f>SUM(DM14:EF14)-SUM(DM13:EF13)</f>
        <v>0</v>
      </c>
      <c r="DM13" s="172">
        <f t="shared" si="15"/>
        <v>1</v>
      </c>
      <c r="DN13" s="172">
        <f t="shared" si="16"/>
        <v>1</v>
      </c>
      <c r="DO13" s="172">
        <f t="shared" si="17"/>
        <v>1</v>
      </c>
      <c r="DP13" s="172">
        <f t="shared" si="17"/>
        <v>1</v>
      </c>
      <c r="DQ13" s="172">
        <f t="shared" si="17"/>
        <v>1</v>
      </c>
      <c r="DR13" s="172">
        <f t="shared" si="17"/>
        <v>1</v>
      </c>
      <c r="DS13" s="172">
        <f t="shared" si="17"/>
        <v>1</v>
      </c>
      <c r="DT13" s="172">
        <f t="shared" si="17"/>
        <v>1</v>
      </c>
      <c r="DU13" s="172">
        <f t="shared" si="17"/>
        <v>1</v>
      </c>
      <c r="DV13" s="172">
        <f t="shared" si="20"/>
        <v>1</v>
      </c>
      <c r="DW13" s="172">
        <f t="shared" si="18"/>
        <v>1</v>
      </c>
      <c r="DX13" s="172">
        <f t="shared" si="18"/>
        <v>1</v>
      </c>
      <c r="DY13" s="172">
        <f t="shared" si="18"/>
        <v>1</v>
      </c>
      <c r="DZ13" s="172">
        <f t="shared" si="18"/>
        <v>1</v>
      </c>
      <c r="EA13" s="172">
        <f t="shared" si="18"/>
        <v>1</v>
      </c>
      <c r="EB13" s="172">
        <f t="shared" si="18"/>
        <v>1</v>
      </c>
      <c r="EC13" s="172">
        <f t="shared" si="18"/>
        <v>1</v>
      </c>
      <c r="ED13" s="172">
        <f t="shared" si="18"/>
        <v>1</v>
      </c>
      <c r="EE13" s="172">
        <f t="shared" si="18"/>
        <v>1</v>
      </c>
      <c r="EF13" s="172">
        <f t="shared" si="18"/>
        <v>1</v>
      </c>
      <c r="EG13" s="172">
        <f t="shared" si="6"/>
        <v>0</v>
      </c>
    </row>
    <row r="14" spans="1:137" x14ac:dyDescent="0.25">
      <c r="B14" s="16" t="s">
        <v>2444</v>
      </c>
      <c r="C14" s="143">
        <v>75</v>
      </c>
      <c r="D14" s="20"/>
      <c r="E14" s="21"/>
      <c r="F14" s="21"/>
      <c r="G14" s="20"/>
      <c r="H14" s="20"/>
      <c r="I14" s="20"/>
      <c r="J14" s="20"/>
      <c r="K14" s="20"/>
      <c r="L14" s="20"/>
      <c r="M14" s="20"/>
      <c r="N14" s="20"/>
      <c r="O14" s="20"/>
      <c r="P14" s="20"/>
      <c r="Q14" s="20"/>
      <c r="R14" s="31"/>
      <c r="S14" s="177">
        <f>DL14*(C14+5*E14+10*F14)</f>
        <v>0</v>
      </c>
      <c r="T14" s="5"/>
      <c r="U14" s="13"/>
      <c r="V14" s="5"/>
      <c r="W14" s="5" t="str">
        <f t="shared" si="2"/>
        <v/>
      </c>
      <c r="X14" s="5"/>
      <c r="Y14" s="5"/>
      <c r="Z14" s="5"/>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V14" s="177"/>
      <c r="BW14" s="177"/>
      <c r="BZ14" s="178"/>
      <c r="CA14" s="177"/>
      <c r="CB14" s="172">
        <f t="shared" si="13"/>
        <v>1</v>
      </c>
      <c r="CC14" s="172">
        <f t="shared" si="13"/>
        <v>1</v>
      </c>
      <c r="CD14" s="172">
        <f t="shared" si="13"/>
        <v>1</v>
      </c>
      <c r="CE14" s="172">
        <f t="shared" si="13"/>
        <v>1</v>
      </c>
      <c r="CF14" s="172">
        <f t="shared" si="13"/>
        <v>1</v>
      </c>
      <c r="CG14" s="172">
        <f t="shared" si="13"/>
        <v>1</v>
      </c>
      <c r="CH14" s="172">
        <f t="shared" si="13"/>
        <v>1</v>
      </c>
      <c r="CI14" s="172">
        <f t="shared" si="13"/>
        <v>1</v>
      </c>
      <c r="CJ14" s="172">
        <f t="shared" si="13"/>
        <v>1</v>
      </c>
      <c r="CK14" s="172">
        <f t="shared" si="13"/>
        <v>1</v>
      </c>
      <c r="CL14" s="172">
        <f t="shared" si="13"/>
        <v>1</v>
      </c>
      <c r="CM14" s="172">
        <f t="shared" si="13"/>
        <v>1</v>
      </c>
      <c r="CN14" s="172">
        <f t="shared" si="13"/>
        <v>1</v>
      </c>
      <c r="CO14" s="172">
        <f t="shared" si="13"/>
        <v>1</v>
      </c>
      <c r="CP14" s="172">
        <f t="shared" si="13"/>
        <v>1</v>
      </c>
      <c r="CQ14" s="172">
        <f t="shared" si="13"/>
        <v>1</v>
      </c>
      <c r="CR14" s="172">
        <f t="shared" si="13"/>
        <v>1</v>
      </c>
      <c r="CS14" s="172">
        <f t="shared" si="13"/>
        <v>1</v>
      </c>
      <c r="CT14" s="172">
        <f t="shared" si="13"/>
        <v>1</v>
      </c>
      <c r="CU14" s="172">
        <f t="shared" si="13"/>
        <v>1</v>
      </c>
      <c r="CW14" s="38" t="str">
        <f t="shared" si="4"/>
        <v>-</v>
      </c>
      <c r="CX14" s="38">
        <f t="shared" si="5"/>
        <v>0</v>
      </c>
      <c r="DA14" s="172">
        <v>10</v>
      </c>
      <c r="DB14" s="32" t="str">
        <f t="shared" si="22"/>
        <v xml:space="preserve"> </v>
      </c>
      <c r="DD14" s="172">
        <f t="shared" si="19"/>
        <v>1</v>
      </c>
      <c r="DE14" s="172">
        <v>12</v>
      </c>
      <c r="DL14" s="172">
        <f t="shared" si="14"/>
        <v>0</v>
      </c>
      <c r="DM14" s="172">
        <f t="shared" si="15"/>
        <v>1</v>
      </c>
      <c r="DN14" s="172">
        <f t="shared" si="16"/>
        <v>1</v>
      </c>
      <c r="DO14" s="172">
        <f t="shared" si="17"/>
        <v>1</v>
      </c>
      <c r="DP14" s="172">
        <f t="shared" si="17"/>
        <v>1</v>
      </c>
      <c r="DQ14" s="172">
        <f t="shared" si="17"/>
        <v>1</v>
      </c>
      <c r="DR14" s="172">
        <f t="shared" si="17"/>
        <v>1</v>
      </c>
      <c r="DS14" s="172">
        <f t="shared" si="17"/>
        <v>1</v>
      </c>
      <c r="DT14" s="172">
        <f t="shared" si="17"/>
        <v>1</v>
      </c>
      <c r="DU14" s="172">
        <f t="shared" si="17"/>
        <v>1</v>
      </c>
      <c r="DV14" s="172">
        <f t="shared" si="20"/>
        <v>1</v>
      </c>
      <c r="DW14" s="172">
        <f t="shared" si="18"/>
        <v>1</v>
      </c>
      <c r="DX14" s="172">
        <f t="shared" si="18"/>
        <v>1</v>
      </c>
      <c r="DY14" s="172">
        <f t="shared" si="18"/>
        <v>1</v>
      </c>
      <c r="DZ14" s="172">
        <f t="shared" si="18"/>
        <v>1</v>
      </c>
      <c r="EA14" s="172">
        <f t="shared" si="18"/>
        <v>1</v>
      </c>
      <c r="EB14" s="172">
        <f t="shared" si="18"/>
        <v>1</v>
      </c>
      <c r="EC14" s="172">
        <f t="shared" si="18"/>
        <v>1</v>
      </c>
      <c r="ED14" s="172">
        <f t="shared" si="18"/>
        <v>1</v>
      </c>
      <c r="EE14" s="172">
        <f t="shared" si="18"/>
        <v>1</v>
      </c>
      <c r="EF14" s="172">
        <f t="shared" si="18"/>
        <v>1</v>
      </c>
      <c r="EG14" s="172">
        <f t="shared" si="6"/>
        <v>0</v>
      </c>
    </row>
    <row r="15" spans="1:137" x14ac:dyDescent="0.25">
      <c r="B15" s="16" t="s">
        <v>2445</v>
      </c>
      <c r="C15" s="143">
        <v>75</v>
      </c>
      <c r="D15" s="19"/>
      <c r="E15" s="21"/>
      <c r="F15" s="21"/>
      <c r="G15" s="19"/>
      <c r="H15" s="19"/>
      <c r="I15" s="19"/>
      <c r="J15" s="19"/>
      <c r="K15" s="19"/>
      <c r="L15" s="19"/>
      <c r="M15" s="19"/>
      <c r="N15" s="19"/>
      <c r="O15" s="19"/>
      <c r="P15" s="19"/>
      <c r="Q15" s="19"/>
      <c r="R15" s="31"/>
      <c r="S15" s="177">
        <f>DL15*(C15+5*E15+10*F15)</f>
        <v>0</v>
      </c>
      <c r="T15" s="5"/>
      <c r="U15" s="13"/>
      <c r="V15" s="5"/>
      <c r="W15" s="5" t="str">
        <f t="shared" si="2"/>
        <v/>
      </c>
      <c r="X15" s="5"/>
      <c r="Y15" s="5"/>
      <c r="Z15" s="5"/>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V15" s="177"/>
      <c r="BW15" s="177"/>
      <c r="BZ15" s="178"/>
      <c r="CA15" s="177"/>
      <c r="CB15" s="172">
        <f t="shared" si="13"/>
        <v>1</v>
      </c>
      <c r="CC15" s="172">
        <f t="shared" si="13"/>
        <v>1</v>
      </c>
      <c r="CD15" s="172">
        <f t="shared" si="13"/>
        <v>1</v>
      </c>
      <c r="CE15" s="172">
        <f t="shared" si="13"/>
        <v>1</v>
      </c>
      <c r="CF15" s="172">
        <f t="shared" si="13"/>
        <v>1</v>
      </c>
      <c r="CG15" s="172">
        <f t="shared" si="13"/>
        <v>1</v>
      </c>
      <c r="CH15" s="172">
        <f t="shared" si="13"/>
        <v>1</v>
      </c>
      <c r="CI15" s="172">
        <f t="shared" si="13"/>
        <v>1</v>
      </c>
      <c r="CJ15" s="172">
        <f t="shared" si="13"/>
        <v>1</v>
      </c>
      <c r="CK15" s="172">
        <f t="shared" si="13"/>
        <v>1</v>
      </c>
      <c r="CL15" s="172">
        <f t="shared" si="13"/>
        <v>1</v>
      </c>
      <c r="CM15" s="172">
        <f t="shared" si="13"/>
        <v>1</v>
      </c>
      <c r="CN15" s="172">
        <f t="shared" si="13"/>
        <v>1</v>
      </c>
      <c r="CO15" s="172">
        <f t="shared" si="13"/>
        <v>1</v>
      </c>
      <c r="CP15" s="172">
        <f t="shared" si="13"/>
        <v>1</v>
      </c>
      <c r="CQ15" s="172">
        <f t="shared" si="13"/>
        <v>1</v>
      </c>
      <c r="CR15" s="172">
        <f t="shared" si="13"/>
        <v>1</v>
      </c>
      <c r="CS15" s="172">
        <f t="shared" si="13"/>
        <v>1</v>
      </c>
      <c r="CT15" s="172">
        <f t="shared" si="13"/>
        <v>1</v>
      </c>
      <c r="CU15" s="172">
        <f t="shared" si="13"/>
        <v>1</v>
      </c>
      <c r="CW15" s="38" t="str">
        <f t="shared" si="4"/>
        <v>-</v>
      </c>
      <c r="CX15" s="38">
        <f t="shared" si="5"/>
        <v>0</v>
      </c>
      <c r="DA15" s="172">
        <v>11</v>
      </c>
      <c r="DB15" s="32" t="str">
        <f t="shared" si="22"/>
        <v xml:space="preserve"> </v>
      </c>
      <c r="DD15" s="172">
        <f t="shared" si="19"/>
        <v>1</v>
      </c>
      <c r="DE15" s="172">
        <v>13</v>
      </c>
      <c r="DL15" s="172">
        <f t="shared" si="14"/>
        <v>0</v>
      </c>
      <c r="DM15" s="172">
        <f t="shared" si="15"/>
        <v>1</v>
      </c>
      <c r="DN15" s="172">
        <f t="shared" si="16"/>
        <v>1</v>
      </c>
      <c r="DO15" s="172">
        <f t="shared" si="17"/>
        <v>1</v>
      </c>
      <c r="DP15" s="172">
        <f t="shared" si="17"/>
        <v>1</v>
      </c>
      <c r="DQ15" s="172">
        <f t="shared" si="17"/>
        <v>1</v>
      </c>
      <c r="DR15" s="172">
        <f t="shared" si="17"/>
        <v>1</v>
      </c>
      <c r="DS15" s="172">
        <f t="shared" si="17"/>
        <v>1</v>
      </c>
      <c r="DT15" s="172">
        <f t="shared" si="17"/>
        <v>1</v>
      </c>
      <c r="DU15" s="172">
        <f t="shared" si="17"/>
        <v>1</v>
      </c>
      <c r="DV15" s="172">
        <f t="shared" si="20"/>
        <v>1</v>
      </c>
      <c r="DW15" s="172">
        <f t="shared" si="18"/>
        <v>1</v>
      </c>
      <c r="DX15" s="172">
        <f t="shared" si="18"/>
        <v>1</v>
      </c>
      <c r="DY15" s="172">
        <f t="shared" si="18"/>
        <v>1</v>
      </c>
      <c r="DZ15" s="172">
        <f t="shared" si="18"/>
        <v>1</v>
      </c>
      <c r="EA15" s="172">
        <f t="shared" si="18"/>
        <v>1</v>
      </c>
      <c r="EB15" s="172">
        <f t="shared" si="18"/>
        <v>1</v>
      </c>
      <c r="EC15" s="172">
        <f t="shared" si="18"/>
        <v>1</v>
      </c>
      <c r="ED15" s="172">
        <f t="shared" si="18"/>
        <v>1</v>
      </c>
      <c r="EE15" s="172">
        <f t="shared" si="18"/>
        <v>1</v>
      </c>
      <c r="EF15" s="172">
        <f t="shared" si="18"/>
        <v>1</v>
      </c>
      <c r="EG15" s="172">
        <f t="shared" si="6"/>
        <v>0</v>
      </c>
    </row>
    <row r="16" spans="1:137" x14ac:dyDescent="0.25">
      <c r="B16" s="16" t="s">
        <v>2597</v>
      </c>
      <c r="C16" s="143">
        <v>500</v>
      </c>
      <c r="D16" s="20"/>
      <c r="E16" s="20"/>
      <c r="F16" s="20"/>
      <c r="G16" s="20"/>
      <c r="H16" s="20"/>
      <c r="I16" s="20"/>
      <c r="J16" s="20"/>
      <c r="K16" s="20"/>
      <c r="L16" s="20"/>
      <c r="M16" s="20"/>
      <c r="N16" s="20"/>
      <c r="O16" s="20"/>
      <c r="P16" s="20"/>
      <c r="Q16" s="20"/>
      <c r="R16" s="31"/>
      <c r="S16" s="177">
        <f>DL16*(C16)</f>
        <v>0</v>
      </c>
      <c r="T16" s="5"/>
      <c r="U16" s="13"/>
      <c r="V16" s="5"/>
      <c r="W16" s="5" t="str">
        <f t="shared" si="2"/>
        <v/>
      </c>
      <c r="X16" s="5"/>
      <c r="Y16" s="5"/>
      <c r="Z16" s="5"/>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V16" s="177"/>
      <c r="BW16" s="177"/>
      <c r="BZ16" s="178"/>
      <c r="CA16" s="177"/>
      <c r="CB16" s="172">
        <f t="shared" si="13"/>
        <v>1</v>
      </c>
      <c r="CC16" s="172">
        <f t="shared" si="13"/>
        <v>1</v>
      </c>
      <c r="CD16" s="172">
        <f t="shared" si="13"/>
        <v>1</v>
      </c>
      <c r="CE16" s="172">
        <f t="shared" si="13"/>
        <v>1</v>
      </c>
      <c r="CF16" s="172">
        <f t="shared" si="13"/>
        <v>1</v>
      </c>
      <c r="CG16" s="172">
        <f t="shared" si="13"/>
        <v>1</v>
      </c>
      <c r="CH16" s="172">
        <f t="shared" si="13"/>
        <v>1</v>
      </c>
      <c r="CI16" s="172">
        <f t="shared" si="13"/>
        <v>1</v>
      </c>
      <c r="CJ16" s="172">
        <f t="shared" si="13"/>
        <v>1</v>
      </c>
      <c r="CK16" s="172">
        <f t="shared" si="13"/>
        <v>1</v>
      </c>
      <c r="CL16" s="172">
        <f t="shared" si="13"/>
        <v>1</v>
      </c>
      <c r="CM16" s="172">
        <f t="shared" si="13"/>
        <v>1</v>
      </c>
      <c r="CN16" s="172">
        <f t="shared" si="13"/>
        <v>1</v>
      </c>
      <c r="CO16" s="172">
        <f t="shared" si="13"/>
        <v>1</v>
      </c>
      <c r="CP16" s="172">
        <f t="shared" si="13"/>
        <v>1</v>
      </c>
      <c r="CQ16" s="172">
        <f t="shared" ref="CQ16:CU31" si="25">IF(BF15="",CQ15,CQ15+1)</f>
        <v>1</v>
      </c>
      <c r="CR16" s="172">
        <f t="shared" si="25"/>
        <v>1</v>
      </c>
      <c r="CS16" s="172">
        <f t="shared" si="25"/>
        <v>1</v>
      </c>
      <c r="CT16" s="172">
        <f t="shared" si="25"/>
        <v>1</v>
      </c>
      <c r="CU16" s="172">
        <f t="shared" si="25"/>
        <v>1</v>
      </c>
      <c r="CW16" s="38" t="str">
        <f t="shared" si="4"/>
        <v>-</v>
      </c>
      <c r="CX16" s="38">
        <f t="shared" si="5"/>
        <v>0</v>
      </c>
      <c r="DA16" s="172">
        <v>12</v>
      </c>
      <c r="DB16" s="32" t="str">
        <f t="shared" si="22"/>
        <v xml:space="preserve"> </v>
      </c>
      <c r="DD16" s="172">
        <f t="shared" si="19"/>
        <v>1</v>
      </c>
      <c r="DE16" s="172">
        <v>14</v>
      </c>
      <c r="DL16" s="172">
        <f t="shared" si="14"/>
        <v>0</v>
      </c>
      <c r="DM16" s="172">
        <f t="shared" si="15"/>
        <v>1</v>
      </c>
      <c r="DN16" s="172">
        <f t="shared" si="16"/>
        <v>1</v>
      </c>
      <c r="DO16" s="172">
        <f t="shared" si="17"/>
        <v>1</v>
      </c>
      <c r="DP16" s="172">
        <f t="shared" si="17"/>
        <v>1</v>
      </c>
      <c r="DQ16" s="172">
        <f t="shared" si="17"/>
        <v>1</v>
      </c>
      <c r="DR16" s="172">
        <f t="shared" si="17"/>
        <v>1</v>
      </c>
      <c r="DS16" s="172">
        <f t="shared" si="17"/>
        <v>1</v>
      </c>
      <c r="DT16" s="172">
        <f t="shared" si="17"/>
        <v>1</v>
      </c>
      <c r="DU16" s="172">
        <f t="shared" si="17"/>
        <v>1</v>
      </c>
      <c r="DV16" s="172">
        <f t="shared" si="20"/>
        <v>1</v>
      </c>
      <c r="DW16" s="172">
        <f t="shared" si="18"/>
        <v>1</v>
      </c>
      <c r="DX16" s="172">
        <f t="shared" si="18"/>
        <v>1</v>
      </c>
      <c r="DY16" s="172">
        <f t="shared" si="18"/>
        <v>1</v>
      </c>
      <c r="DZ16" s="172">
        <f t="shared" si="18"/>
        <v>1</v>
      </c>
      <c r="EA16" s="172">
        <f t="shared" si="18"/>
        <v>1</v>
      </c>
      <c r="EB16" s="172">
        <f t="shared" si="18"/>
        <v>1</v>
      </c>
      <c r="EC16" s="172">
        <f t="shared" si="18"/>
        <v>1</v>
      </c>
      <c r="ED16" s="172">
        <f t="shared" si="18"/>
        <v>1</v>
      </c>
      <c r="EE16" s="172">
        <f t="shared" si="18"/>
        <v>1</v>
      </c>
      <c r="EF16" s="172">
        <f t="shared" si="18"/>
        <v>1</v>
      </c>
      <c r="EG16" s="172">
        <f t="shared" si="6"/>
        <v>0</v>
      </c>
    </row>
    <row r="17" spans="2:137" x14ac:dyDescent="0.25">
      <c r="B17" s="16" t="s">
        <v>2593</v>
      </c>
      <c r="C17" s="143">
        <v>140</v>
      </c>
      <c r="D17" s="19"/>
      <c r="E17" s="19"/>
      <c r="F17" s="19"/>
      <c r="G17" s="21"/>
      <c r="H17" s="19"/>
      <c r="I17" s="19"/>
      <c r="J17" s="19"/>
      <c r="K17" s="19"/>
      <c r="L17" s="19"/>
      <c r="M17" s="19"/>
      <c r="N17" s="19"/>
      <c r="O17" s="19"/>
      <c r="P17" s="19"/>
      <c r="Q17" s="19"/>
      <c r="R17" s="31"/>
      <c r="S17" s="177">
        <f>DL17*(C17+20*G17)</f>
        <v>0</v>
      </c>
      <c r="T17" s="5"/>
      <c r="U17" s="13"/>
      <c r="V17" s="5"/>
      <c r="W17" s="5" t="str">
        <f t="shared" si="2"/>
        <v/>
      </c>
      <c r="X17" s="5"/>
      <c r="Y17" s="5"/>
      <c r="Z17" s="5"/>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V17" s="177"/>
      <c r="BW17" s="177"/>
      <c r="BZ17" s="178"/>
      <c r="CA17" s="177"/>
      <c r="CB17" s="172">
        <f t="shared" ref="CB17:CQ32" si="26">IF(AQ16="",CB16,CB16+1)</f>
        <v>1</v>
      </c>
      <c r="CC17" s="172">
        <f t="shared" si="26"/>
        <v>1</v>
      </c>
      <c r="CD17" s="172">
        <f t="shared" si="26"/>
        <v>1</v>
      </c>
      <c r="CE17" s="172">
        <f t="shared" si="26"/>
        <v>1</v>
      </c>
      <c r="CF17" s="172">
        <f t="shared" si="26"/>
        <v>1</v>
      </c>
      <c r="CG17" s="172">
        <f t="shared" si="26"/>
        <v>1</v>
      </c>
      <c r="CH17" s="172">
        <f t="shared" si="26"/>
        <v>1</v>
      </c>
      <c r="CI17" s="172">
        <f t="shared" si="26"/>
        <v>1</v>
      </c>
      <c r="CJ17" s="172">
        <f t="shared" si="26"/>
        <v>1</v>
      </c>
      <c r="CK17" s="172">
        <f t="shared" si="26"/>
        <v>1</v>
      </c>
      <c r="CL17" s="172">
        <f t="shared" si="26"/>
        <v>1</v>
      </c>
      <c r="CM17" s="172">
        <f t="shared" si="26"/>
        <v>1</v>
      </c>
      <c r="CN17" s="172">
        <f t="shared" si="26"/>
        <v>1</v>
      </c>
      <c r="CO17" s="172">
        <f t="shared" si="26"/>
        <v>1</v>
      </c>
      <c r="CP17" s="172">
        <f t="shared" si="26"/>
        <v>1</v>
      </c>
      <c r="CQ17" s="172">
        <f t="shared" si="25"/>
        <v>1</v>
      </c>
      <c r="CR17" s="172">
        <f t="shared" si="25"/>
        <v>1</v>
      </c>
      <c r="CS17" s="172">
        <f t="shared" si="25"/>
        <v>1</v>
      </c>
      <c r="CT17" s="172">
        <f t="shared" si="25"/>
        <v>1</v>
      </c>
      <c r="CU17" s="172">
        <f t="shared" si="25"/>
        <v>1</v>
      </c>
      <c r="CW17" s="38" t="str">
        <f t="shared" si="4"/>
        <v>-</v>
      </c>
      <c r="CX17" s="38">
        <f t="shared" si="5"/>
        <v>0</v>
      </c>
      <c r="DB17" s="196" t="str">
        <f>IF(DB4="","","----")</f>
        <v/>
      </c>
      <c r="DD17" s="172">
        <f t="shared" si="19"/>
        <v>1</v>
      </c>
      <c r="DE17" s="172">
        <v>15</v>
      </c>
      <c r="DL17" s="172">
        <f t="shared" si="14"/>
        <v>0</v>
      </c>
      <c r="DM17" s="172">
        <f t="shared" si="15"/>
        <v>1</v>
      </c>
      <c r="DN17" s="172">
        <f t="shared" si="16"/>
        <v>1</v>
      </c>
      <c r="DO17" s="172">
        <f t="shared" si="17"/>
        <v>1</v>
      </c>
      <c r="DP17" s="172">
        <f t="shared" si="17"/>
        <v>1</v>
      </c>
      <c r="DQ17" s="172">
        <f t="shared" si="17"/>
        <v>1</v>
      </c>
      <c r="DR17" s="172">
        <f t="shared" si="17"/>
        <v>1</v>
      </c>
      <c r="DS17" s="172">
        <f t="shared" si="17"/>
        <v>1</v>
      </c>
      <c r="DT17" s="172">
        <f t="shared" si="17"/>
        <v>1</v>
      </c>
      <c r="DU17" s="172">
        <f t="shared" si="17"/>
        <v>1</v>
      </c>
      <c r="DV17" s="172">
        <f t="shared" si="20"/>
        <v>1</v>
      </c>
      <c r="DW17" s="172">
        <f t="shared" si="18"/>
        <v>1</v>
      </c>
      <c r="DX17" s="172">
        <f t="shared" si="18"/>
        <v>1</v>
      </c>
      <c r="DY17" s="172">
        <f t="shared" si="18"/>
        <v>1</v>
      </c>
      <c r="DZ17" s="172">
        <f t="shared" si="18"/>
        <v>1</v>
      </c>
      <c r="EA17" s="172">
        <f t="shared" si="18"/>
        <v>1</v>
      </c>
      <c r="EB17" s="172">
        <f t="shared" si="18"/>
        <v>1</v>
      </c>
      <c r="EC17" s="172">
        <f t="shared" si="18"/>
        <v>1</v>
      </c>
      <c r="ED17" s="172">
        <f t="shared" si="18"/>
        <v>1</v>
      </c>
      <c r="EE17" s="172">
        <f t="shared" si="18"/>
        <v>1</v>
      </c>
      <c r="EF17" s="172">
        <f t="shared" si="18"/>
        <v>1</v>
      </c>
      <c r="EG17" s="172">
        <f t="shared" si="6"/>
        <v>0</v>
      </c>
    </row>
    <row r="18" spans="2:137" x14ac:dyDescent="0.25">
      <c r="B18" s="16" t="s">
        <v>2594</v>
      </c>
      <c r="C18" s="143">
        <v>80</v>
      </c>
      <c r="D18" s="20"/>
      <c r="E18" s="20"/>
      <c r="F18" s="21"/>
      <c r="G18" s="20"/>
      <c r="H18" s="21">
        <f>1-J18</f>
        <v>1</v>
      </c>
      <c r="I18" s="21">
        <f>1-J18</f>
        <v>1</v>
      </c>
      <c r="J18" s="21"/>
      <c r="K18" s="20"/>
      <c r="L18" s="20"/>
      <c r="M18" s="20"/>
      <c r="N18" s="20"/>
      <c r="O18" s="20"/>
      <c r="P18" s="20"/>
      <c r="Q18" s="20"/>
      <c r="R18" s="31"/>
      <c r="S18" s="177">
        <f t="shared" ref="S18:S21" si="27">DL18*(C18+10*F18)</f>
        <v>0</v>
      </c>
      <c r="T18" s="5"/>
      <c r="U18" s="13"/>
      <c r="V18" s="5"/>
      <c r="W18" s="5" t="str">
        <f t="shared" si="2"/>
        <v/>
      </c>
      <c r="X18" s="5"/>
      <c r="Y18" s="5"/>
      <c r="Z18" s="5"/>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V18" s="177"/>
      <c r="BW18" s="177"/>
      <c r="BZ18" s="178"/>
      <c r="CA18" s="177"/>
      <c r="CB18" s="172">
        <f t="shared" si="26"/>
        <v>1</v>
      </c>
      <c r="CC18" s="172">
        <f t="shared" si="26"/>
        <v>1</v>
      </c>
      <c r="CD18" s="172">
        <f t="shared" si="26"/>
        <v>1</v>
      </c>
      <c r="CE18" s="172">
        <f t="shared" si="26"/>
        <v>1</v>
      </c>
      <c r="CF18" s="172">
        <f t="shared" si="26"/>
        <v>1</v>
      </c>
      <c r="CG18" s="172">
        <f t="shared" si="26"/>
        <v>1</v>
      </c>
      <c r="CH18" s="172">
        <f t="shared" si="26"/>
        <v>1</v>
      </c>
      <c r="CI18" s="172">
        <f t="shared" si="26"/>
        <v>1</v>
      </c>
      <c r="CJ18" s="172">
        <f t="shared" si="26"/>
        <v>1</v>
      </c>
      <c r="CK18" s="172">
        <f t="shared" si="26"/>
        <v>1</v>
      </c>
      <c r="CL18" s="172">
        <f t="shared" si="26"/>
        <v>1</v>
      </c>
      <c r="CM18" s="172">
        <f t="shared" si="26"/>
        <v>1</v>
      </c>
      <c r="CN18" s="172">
        <f t="shared" si="26"/>
        <v>1</v>
      </c>
      <c r="CO18" s="172">
        <f t="shared" si="26"/>
        <v>1</v>
      </c>
      <c r="CP18" s="172">
        <f t="shared" si="26"/>
        <v>1</v>
      </c>
      <c r="CQ18" s="172">
        <f t="shared" si="25"/>
        <v>1</v>
      </c>
      <c r="CR18" s="172">
        <f t="shared" si="25"/>
        <v>1</v>
      </c>
      <c r="CS18" s="172">
        <f t="shared" si="25"/>
        <v>1</v>
      </c>
      <c r="CT18" s="172">
        <f t="shared" si="25"/>
        <v>1</v>
      </c>
      <c r="CU18" s="172">
        <f t="shared" si="25"/>
        <v>1</v>
      </c>
      <c r="CW18" s="38" t="str">
        <f t="shared" ref="CW18:CW21" si="28">IF(R18=0,"-",CONCATENATE(B18,IF(SUM(D18:Q18)=0,""," with "),IF(D18=1,D$2,""),IF(D18=1,"; ",""),IF(E18=1,E$2,""),IF(E18=1,"; ",""),IF(F18=1,F$2,""),IF(F18=1,"; ",""),IF(G18=1,G$2,""),IF(G18=1,"; ",""),IF(H18=1,H$2,""),IF(H18=1,"; ",""),IF(I18=1,I$2,""),IF(I18=1,"; ",""),IF(J18=1,J$2,""),IF(J18=1,"; ",""),IF(K18=1,K$2,""),IF(K18=1,"; ",""),IF(L18=1,L$2,""),IF(L18=1,"; ",""),IF(M18=1,M$2,""),IF(M18=1,"; ",""),IF(N18=1,N$2,""),IF(N18=1,"; ",""),IF(O18=1,O$2,""),IF(O18=1,"; ",""),IF(P18=1,P$2,""),IF(P18=1,"; ",""),IF(Q18=1,Q$2,""),IF(Q18=1,"; ","")))</f>
        <v>-</v>
      </c>
      <c r="CX18" s="38">
        <f t="shared" ref="CX18:CX21" si="29">R18</f>
        <v>0</v>
      </c>
      <c r="DA18" s="172"/>
      <c r="DB18" s="32" t="str">
        <f>IF(DB19="","",CONCATENATE("Warband ",CZ19," ",DG18))</f>
        <v/>
      </c>
      <c r="DD18" s="172">
        <f t="shared" si="19"/>
        <v>1</v>
      </c>
      <c r="DE18" s="172">
        <v>16</v>
      </c>
      <c r="DG18" s="49" t="str">
        <f>CONCATENATE("   ",DH18,"/",DI18,IF(DH18&gt;DI18," !",""))</f>
        <v xml:space="preserve">   0/12</v>
      </c>
      <c r="DH18" s="172">
        <f t="shared" ref="DH18" si="30">INDEX($CB$1:$CU$1,CZ19)+DJ18</f>
        <v>0</v>
      </c>
      <c r="DI18" s="198">
        <f>12</f>
        <v>12</v>
      </c>
      <c r="DL18" s="172">
        <f t="shared" si="14"/>
        <v>0</v>
      </c>
      <c r="DM18" s="172">
        <f t="shared" si="15"/>
        <v>1</v>
      </c>
      <c r="DN18" s="172">
        <f t="shared" si="16"/>
        <v>1</v>
      </c>
      <c r="DO18" s="172">
        <f t="shared" si="17"/>
        <v>1</v>
      </c>
      <c r="DP18" s="172">
        <f t="shared" si="17"/>
        <v>1</v>
      </c>
      <c r="DQ18" s="172">
        <f t="shared" si="17"/>
        <v>1</v>
      </c>
      <c r="DR18" s="172">
        <f t="shared" si="17"/>
        <v>1</v>
      </c>
      <c r="DS18" s="172">
        <f t="shared" si="17"/>
        <v>1</v>
      </c>
      <c r="DT18" s="172">
        <f t="shared" si="17"/>
        <v>1</v>
      </c>
      <c r="DU18" s="172">
        <f t="shared" si="17"/>
        <v>1</v>
      </c>
      <c r="DV18" s="172">
        <f t="shared" si="20"/>
        <v>1</v>
      </c>
      <c r="DW18" s="172">
        <f t="shared" si="18"/>
        <v>1</v>
      </c>
      <c r="DX18" s="172">
        <f t="shared" si="18"/>
        <v>1</v>
      </c>
      <c r="DY18" s="172">
        <f t="shared" si="18"/>
        <v>1</v>
      </c>
      <c r="DZ18" s="172">
        <f t="shared" si="18"/>
        <v>1</v>
      </c>
      <c r="EA18" s="172">
        <f t="shared" si="18"/>
        <v>1</v>
      </c>
      <c r="EB18" s="172">
        <f t="shared" si="18"/>
        <v>1</v>
      </c>
      <c r="EC18" s="172">
        <f t="shared" si="18"/>
        <v>1</v>
      </c>
      <c r="ED18" s="172">
        <f t="shared" si="18"/>
        <v>1</v>
      </c>
      <c r="EE18" s="172">
        <f t="shared" si="18"/>
        <v>1</v>
      </c>
      <c r="EF18" s="172">
        <f t="shared" si="18"/>
        <v>1</v>
      </c>
      <c r="EG18" s="172">
        <f t="shared" si="6"/>
        <v>0</v>
      </c>
    </row>
    <row r="19" spans="2:137" x14ac:dyDescent="0.25">
      <c r="B19" s="16" t="s">
        <v>2594</v>
      </c>
      <c r="C19" s="143">
        <v>80</v>
      </c>
      <c r="D19" s="19"/>
      <c r="E19" s="19"/>
      <c r="F19" s="21"/>
      <c r="G19" s="19"/>
      <c r="H19" s="21">
        <f>1-J19</f>
        <v>1</v>
      </c>
      <c r="I19" s="21">
        <f>1-J19</f>
        <v>1</v>
      </c>
      <c r="J19" s="21"/>
      <c r="K19" s="19"/>
      <c r="L19" s="19"/>
      <c r="M19" s="19"/>
      <c r="N19" s="19"/>
      <c r="O19" s="19"/>
      <c r="P19" s="19"/>
      <c r="Q19" s="19"/>
      <c r="R19" s="31"/>
      <c r="S19" s="177">
        <f t="shared" si="27"/>
        <v>0</v>
      </c>
      <c r="T19" s="5"/>
      <c r="U19" s="13"/>
      <c r="V19" s="5"/>
      <c r="W19" s="5" t="str">
        <f t="shared" si="2"/>
        <v/>
      </c>
      <c r="X19" s="5"/>
      <c r="Y19" s="5"/>
      <c r="Z19" s="5"/>
      <c r="BV19" s="177"/>
      <c r="BW19" s="177"/>
      <c r="BZ19" s="178"/>
      <c r="CA19" s="177"/>
      <c r="CB19" s="172">
        <f t="shared" si="26"/>
        <v>1</v>
      </c>
      <c r="CC19" s="172">
        <f t="shared" si="26"/>
        <v>1</v>
      </c>
      <c r="CD19" s="172">
        <f t="shared" si="26"/>
        <v>1</v>
      </c>
      <c r="CE19" s="172">
        <f t="shared" si="26"/>
        <v>1</v>
      </c>
      <c r="CF19" s="172">
        <f t="shared" si="26"/>
        <v>1</v>
      </c>
      <c r="CG19" s="172">
        <f t="shared" si="26"/>
        <v>1</v>
      </c>
      <c r="CH19" s="172">
        <f t="shared" si="26"/>
        <v>1</v>
      </c>
      <c r="CI19" s="172">
        <f t="shared" si="26"/>
        <v>1</v>
      </c>
      <c r="CJ19" s="172">
        <f t="shared" si="26"/>
        <v>1</v>
      </c>
      <c r="CK19" s="172">
        <f t="shared" si="26"/>
        <v>1</v>
      </c>
      <c r="CL19" s="172">
        <f t="shared" si="26"/>
        <v>1</v>
      </c>
      <c r="CM19" s="172">
        <f t="shared" si="26"/>
        <v>1</v>
      </c>
      <c r="CN19" s="172">
        <f t="shared" si="26"/>
        <v>1</v>
      </c>
      <c r="CO19" s="172">
        <f t="shared" si="26"/>
        <v>1</v>
      </c>
      <c r="CP19" s="172">
        <f t="shared" si="26"/>
        <v>1</v>
      </c>
      <c r="CQ19" s="172">
        <f t="shared" si="25"/>
        <v>1</v>
      </c>
      <c r="CR19" s="172">
        <f t="shared" si="25"/>
        <v>1</v>
      </c>
      <c r="CS19" s="172">
        <f t="shared" si="25"/>
        <v>1</v>
      </c>
      <c r="CT19" s="172">
        <f t="shared" si="25"/>
        <v>1</v>
      </c>
      <c r="CU19" s="172">
        <f t="shared" si="25"/>
        <v>1</v>
      </c>
      <c r="CW19" s="38" t="str">
        <f t="shared" si="28"/>
        <v>-</v>
      </c>
      <c r="CX19" s="38">
        <f t="shared" si="29"/>
        <v>0</v>
      </c>
      <c r="CZ19" s="172">
        <v>2</v>
      </c>
      <c r="DA19" s="172" t="s">
        <v>278</v>
      </c>
      <c r="DB19" s="32" t="str">
        <f>T(LOOKUP(CZ19,$DM$1:$EF$1,$DM$2:$EF$2))</f>
        <v/>
      </c>
      <c r="DD19" s="172">
        <f t="shared" si="19"/>
        <v>1</v>
      </c>
      <c r="DE19" s="172">
        <v>17</v>
      </c>
      <c r="DI19" s="198"/>
      <c r="DL19" s="172">
        <f t="shared" si="14"/>
        <v>0</v>
      </c>
      <c r="DM19" s="172">
        <f t="shared" si="15"/>
        <v>1</v>
      </c>
      <c r="DN19" s="172">
        <f t="shared" si="16"/>
        <v>1</v>
      </c>
      <c r="DO19" s="172">
        <f t="shared" si="17"/>
        <v>1</v>
      </c>
      <c r="DP19" s="172">
        <f t="shared" si="17"/>
        <v>1</v>
      </c>
      <c r="DQ19" s="172">
        <f t="shared" si="17"/>
        <v>1</v>
      </c>
      <c r="DR19" s="172">
        <f t="shared" si="17"/>
        <v>1</v>
      </c>
      <c r="DS19" s="172">
        <f t="shared" si="17"/>
        <v>1</v>
      </c>
      <c r="DT19" s="172">
        <f t="shared" si="17"/>
        <v>1</v>
      </c>
      <c r="DU19" s="172">
        <f t="shared" si="17"/>
        <v>1</v>
      </c>
      <c r="DV19" s="172">
        <f t="shared" si="20"/>
        <v>1</v>
      </c>
      <c r="DW19" s="172">
        <f t="shared" si="18"/>
        <v>1</v>
      </c>
      <c r="DX19" s="172">
        <f t="shared" si="18"/>
        <v>1</v>
      </c>
      <c r="DY19" s="172">
        <f t="shared" si="18"/>
        <v>1</v>
      </c>
      <c r="DZ19" s="172">
        <f t="shared" si="18"/>
        <v>1</v>
      </c>
      <c r="EA19" s="172">
        <f t="shared" si="18"/>
        <v>1</v>
      </c>
      <c r="EB19" s="172">
        <f t="shared" si="18"/>
        <v>1</v>
      </c>
      <c r="EC19" s="172">
        <f t="shared" si="18"/>
        <v>1</v>
      </c>
      <c r="ED19" s="172">
        <f t="shared" si="18"/>
        <v>1</v>
      </c>
      <c r="EE19" s="172">
        <f t="shared" si="18"/>
        <v>1</v>
      </c>
      <c r="EF19" s="172">
        <f t="shared" si="18"/>
        <v>1</v>
      </c>
      <c r="EG19" s="172">
        <f t="shared" si="6"/>
        <v>0</v>
      </c>
    </row>
    <row r="20" spans="2:137" x14ac:dyDescent="0.25">
      <c r="B20" s="16" t="s">
        <v>2594</v>
      </c>
      <c r="C20" s="177">
        <v>80</v>
      </c>
      <c r="D20" s="20"/>
      <c r="E20" s="20"/>
      <c r="F20" s="21"/>
      <c r="G20" s="20"/>
      <c r="H20" s="21">
        <f>1-J20</f>
        <v>1</v>
      </c>
      <c r="I20" s="21">
        <f>1-J20</f>
        <v>1</v>
      </c>
      <c r="J20" s="21"/>
      <c r="K20" s="20"/>
      <c r="L20" s="20"/>
      <c r="M20" s="20"/>
      <c r="N20" s="20"/>
      <c r="O20" s="20"/>
      <c r="P20" s="20"/>
      <c r="Q20" s="20"/>
      <c r="R20" s="177"/>
      <c r="S20" s="177">
        <f t="shared" si="27"/>
        <v>0</v>
      </c>
      <c r="T20" s="5"/>
      <c r="U20" s="13"/>
      <c r="V20" s="5"/>
      <c r="W20" s="5" t="str">
        <f t="shared" si="2"/>
        <v/>
      </c>
      <c r="X20" s="5"/>
      <c r="Y20" s="5"/>
      <c r="Z20" s="5"/>
      <c r="BV20" s="177"/>
      <c r="BW20" s="177"/>
      <c r="BZ20" s="178"/>
      <c r="CA20" s="177"/>
      <c r="CB20" s="172">
        <f t="shared" si="26"/>
        <v>1</v>
      </c>
      <c r="CC20" s="172">
        <f t="shared" si="26"/>
        <v>1</v>
      </c>
      <c r="CD20" s="172">
        <f t="shared" si="26"/>
        <v>1</v>
      </c>
      <c r="CE20" s="172">
        <f t="shared" si="26"/>
        <v>1</v>
      </c>
      <c r="CF20" s="172">
        <f t="shared" si="26"/>
        <v>1</v>
      </c>
      <c r="CG20" s="172">
        <f t="shared" si="26"/>
        <v>1</v>
      </c>
      <c r="CH20" s="172">
        <f t="shared" si="26"/>
        <v>1</v>
      </c>
      <c r="CI20" s="172">
        <f t="shared" si="26"/>
        <v>1</v>
      </c>
      <c r="CJ20" s="172">
        <f t="shared" si="26"/>
        <v>1</v>
      </c>
      <c r="CK20" s="172">
        <f t="shared" si="26"/>
        <v>1</v>
      </c>
      <c r="CL20" s="172">
        <f t="shared" si="26"/>
        <v>1</v>
      </c>
      <c r="CM20" s="172">
        <f t="shared" si="26"/>
        <v>1</v>
      </c>
      <c r="CN20" s="172">
        <f t="shared" si="26"/>
        <v>1</v>
      </c>
      <c r="CO20" s="172">
        <f t="shared" si="26"/>
        <v>1</v>
      </c>
      <c r="CP20" s="172">
        <f t="shared" si="26"/>
        <v>1</v>
      </c>
      <c r="CQ20" s="172">
        <f t="shared" si="25"/>
        <v>1</v>
      </c>
      <c r="CR20" s="172">
        <f t="shared" si="25"/>
        <v>1</v>
      </c>
      <c r="CS20" s="172">
        <f t="shared" si="25"/>
        <v>1</v>
      </c>
      <c r="CT20" s="172">
        <f t="shared" si="25"/>
        <v>1</v>
      </c>
      <c r="CU20" s="172">
        <f t="shared" si="25"/>
        <v>1</v>
      </c>
      <c r="CW20" s="38" t="str">
        <f t="shared" si="28"/>
        <v>-</v>
      </c>
      <c r="CX20" s="38">
        <f t="shared" si="29"/>
        <v>0</v>
      </c>
      <c r="DA20" s="172">
        <v>1</v>
      </c>
      <c r="DB20" s="32" t="str">
        <f t="shared" ref="DB20:DB31" si="31">T(CONCATENATE(LOOKUP(DA20,CC$3:CC$80,AR$3:AR$80)," ",LOOKUP(DA20,CC$3:CC$80,$CA$3:$CA$80)))</f>
        <v xml:space="preserve"> </v>
      </c>
      <c r="DD20" s="172">
        <f t="shared" si="19"/>
        <v>1</v>
      </c>
      <c r="DE20" s="172">
        <v>18</v>
      </c>
      <c r="DI20" s="198"/>
      <c r="DL20" s="172">
        <f t="shared" si="14"/>
        <v>0</v>
      </c>
      <c r="DM20" s="172">
        <f t="shared" si="15"/>
        <v>1</v>
      </c>
      <c r="DN20" s="172">
        <f t="shared" si="16"/>
        <v>1</v>
      </c>
      <c r="DO20" s="172">
        <f t="shared" ref="DO20:DU35" si="32">IF(OR($CX19=0,ISERROR(SEARCH(DO$1,SUBSTITUTE($CX19,DY$1,"")))),DO19,DO19+1)</f>
        <v>1</v>
      </c>
      <c r="DP20" s="172">
        <f t="shared" si="32"/>
        <v>1</v>
      </c>
      <c r="DQ20" s="172">
        <f t="shared" si="32"/>
        <v>1</v>
      </c>
      <c r="DR20" s="172">
        <f t="shared" si="32"/>
        <v>1</v>
      </c>
      <c r="DS20" s="172">
        <f t="shared" si="32"/>
        <v>1</v>
      </c>
      <c r="DT20" s="172">
        <f t="shared" si="32"/>
        <v>1</v>
      </c>
      <c r="DU20" s="172">
        <f t="shared" si="32"/>
        <v>1</v>
      </c>
      <c r="DV20" s="172">
        <f t="shared" si="20"/>
        <v>1</v>
      </c>
      <c r="DW20" s="172">
        <f t="shared" si="20"/>
        <v>1</v>
      </c>
      <c r="DX20" s="172">
        <f t="shared" si="20"/>
        <v>1</v>
      </c>
      <c r="DY20" s="172">
        <f t="shared" si="20"/>
        <v>1</v>
      </c>
      <c r="DZ20" s="172">
        <f t="shared" si="20"/>
        <v>1</v>
      </c>
      <c r="EA20" s="172">
        <f t="shared" si="20"/>
        <v>1</v>
      </c>
      <c r="EB20" s="172">
        <f t="shared" si="20"/>
        <v>1</v>
      </c>
      <c r="EC20" s="172">
        <f t="shared" si="20"/>
        <v>1</v>
      </c>
      <c r="ED20" s="172">
        <f t="shared" si="20"/>
        <v>1</v>
      </c>
      <c r="EE20" s="172">
        <f t="shared" si="20"/>
        <v>1</v>
      </c>
      <c r="EF20" s="172">
        <f t="shared" si="20"/>
        <v>1</v>
      </c>
      <c r="EG20" s="172">
        <f t="shared" si="6"/>
        <v>0</v>
      </c>
    </row>
    <row r="21" spans="2:137" x14ac:dyDescent="0.25">
      <c r="B21" s="16" t="s">
        <v>2594</v>
      </c>
      <c r="C21" s="177">
        <v>80</v>
      </c>
      <c r="D21" s="19"/>
      <c r="E21" s="19"/>
      <c r="F21" s="21"/>
      <c r="G21" s="19"/>
      <c r="H21" s="21">
        <f>1-J21</f>
        <v>1</v>
      </c>
      <c r="I21" s="21">
        <f>1-J21</f>
        <v>1</v>
      </c>
      <c r="J21" s="21"/>
      <c r="K21" s="19"/>
      <c r="L21" s="19"/>
      <c r="M21" s="19"/>
      <c r="N21" s="19"/>
      <c r="O21" s="19"/>
      <c r="P21" s="19"/>
      <c r="Q21" s="19"/>
      <c r="R21" s="177"/>
      <c r="S21" s="177">
        <f t="shared" si="27"/>
        <v>0</v>
      </c>
      <c r="T21" s="5"/>
      <c r="U21" s="13"/>
      <c r="V21" s="5"/>
      <c r="W21" s="5" t="str">
        <f t="shared" si="2"/>
        <v/>
      </c>
      <c r="X21" s="5"/>
      <c r="Y21" s="5"/>
      <c r="Z21" s="5"/>
      <c r="BV21" s="177"/>
      <c r="BW21" s="177"/>
      <c r="BZ21" s="178"/>
      <c r="CA21" s="177"/>
      <c r="CB21" s="172">
        <f t="shared" si="26"/>
        <v>1</v>
      </c>
      <c r="CC21" s="172">
        <f t="shared" si="26"/>
        <v>1</v>
      </c>
      <c r="CD21" s="172">
        <f t="shared" si="26"/>
        <v>1</v>
      </c>
      <c r="CE21" s="172">
        <f t="shared" si="26"/>
        <v>1</v>
      </c>
      <c r="CF21" s="172">
        <f t="shared" si="26"/>
        <v>1</v>
      </c>
      <c r="CG21" s="172">
        <f t="shared" si="26"/>
        <v>1</v>
      </c>
      <c r="CH21" s="172">
        <f t="shared" si="26"/>
        <v>1</v>
      </c>
      <c r="CI21" s="172">
        <f t="shared" si="26"/>
        <v>1</v>
      </c>
      <c r="CJ21" s="172">
        <f t="shared" si="26"/>
        <v>1</v>
      </c>
      <c r="CK21" s="172">
        <f t="shared" si="26"/>
        <v>1</v>
      </c>
      <c r="CL21" s="172">
        <f t="shared" si="26"/>
        <v>1</v>
      </c>
      <c r="CM21" s="172">
        <f t="shared" si="26"/>
        <v>1</v>
      </c>
      <c r="CN21" s="172">
        <f t="shared" si="26"/>
        <v>1</v>
      </c>
      <c r="CO21" s="172">
        <f t="shared" si="26"/>
        <v>1</v>
      </c>
      <c r="CP21" s="172">
        <f t="shared" si="26"/>
        <v>1</v>
      </c>
      <c r="CQ21" s="172">
        <f t="shared" si="25"/>
        <v>1</v>
      </c>
      <c r="CR21" s="172">
        <f t="shared" si="25"/>
        <v>1</v>
      </c>
      <c r="CS21" s="172">
        <f t="shared" si="25"/>
        <v>1</v>
      </c>
      <c r="CT21" s="172">
        <f t="shared" si="25"/>
        <v>1</v>
      </c>
      <c r="CU21" s="172">
        <f t="shared" si="25"/>
        <v>1</v>
      </c>
      <c r="CW21" s="38" t="str">
        <f t="shared" si="28"/>
        <v>-</v>
      </c>
      <c r="CX21" s="38">
        <f t="shared" si="29"/>
        <v>0</v>
      </c>
      <c r="DA21" s="172">
        <v>2</v>
      </c>
      <c r="DB21" s="32" t="str">
        <f t="shared" si="31"/>
        <v xml:space="preserve"> </v>
      </c>
      <c r="DD21" s="172">
        <f t="shared" si="19"/>
        <v>1</v>
      </c>
      <c r="DE21" s="172">
        <v>19</v>
      </c>
      <c r="DI21" s="198"/>
      <c r="DL21" s="172">
        <f t="shared" si="14"/>
        <v>0</v>
      </c>
      <c r="DM21" s="172">
        <f t="shared" si="15"/>
        <v>1</v>
      </c>
      <c r="DN21" s="172">
        <f t="shared" si="16"/>
        <v>1</v>
      </c>
      <c r="DO21" s="172">
        <f t="shared" si="32"/>
        <v>1</v>
      </c>
      <c r="DP21" s="172">
        <f t="shared" si="32"/>
        <v>1</v>
      </c>
      <c r="DQ21" s="172">
        <f t="shared" si="32"/>
        <v>1</v>
      </c>
      <c r="DR21" s="172">
        <f t="shared" si="32"/>
        <v>1</v>
      </c>
      <c r="DS21" s="172">
        <f t="shared" si="32"/>
        <v>1</v>
      </c>
      <c r="DT21" s="172">
        <f t="shared" si="32"/>
        <v>1</v>
      </c>
      <c r="DU21" s="172">
        <f t="shared" si="32"/>
        <v>1</v>
      </c>
      <c r="DV21" s="172">
        <f t="shared" ref="DV21:EF36" si="33">IF(OR($CX20=0,ISERROR(SEARCH(DV$1,$CX20))),DV20,DV20+1)</f>
        <v>1</v>
      </c>
      <c r="DW21" s="172">
        <f t="shared" si="33"/>
        <v>1</v>
      </c>
      <c r="DX21" s="172">
        <f t="shared" si="33"/>
        <v>1</v>
      </c>
      <c r="DY21" s="172">
        <f t="shared" si="33"/>
        <v>1</v>
      </c>
      <c r="DZ21" s="172">
        <f t="shared" si="33"/>
        <v>1</v>
      </c>
      <c r="EA21" s="172">
        <f t="shared" si="33"/>
        <v>1</v>
      </c>
      <c r="EB21" s="172">
        <f t="shared" si="33"/>
        <v>1</v>
      </c>
      <c r="EC21" s="172">
        <f t="shared" si="33"/>
        <v>1</v>
      </c>
      <c r="ED21" s="172">
        <f t="shared" si="33"/>
        <v>1</v>
      </c>
      <c r="EE21" s="172">
        <f t="shared" si="33"/>
        <v>1</v>
      </c>
      <c r="EF21" s="172">
        <f t="shared" si="33"/>
        <v>1</v>
      </c>
      <c r="EG21" s="172">
        <f t="shared" si="6"/>
        <v>0</v>
      </c>
    </row>
    <row r="22" spans="2:137" x14ac:dyDescent="0.25">
      <c r="T22" s="5"/>
      <c r="U22" s="13"/>
      <c r="V22" s="5"/>
      <c r="W22" s="5" t="str">
        <f t="shared" si="2"/>
        <v/>
      </c>
      <c r="X22" s="5"/>
      <c r="Y22" s="5"/>
      <c r="Z22" s="5"/>
      <c r="BV22" s="177"/>
      <c r="BW22" s="177"/>
      <c r="BZ22" s="178"/>
      <c r="CA22" s="177"/>
      <c r="CB22" s="172">
        <f t="shared" si="26"/>
        <v>1</v>
      </c>
      <c r="CC22" s="172">
        <f t="shared" si="26"/>
        <v>1</v>
      </c>
      <c r="CD22" s="172">
        <f t="shared" si="26"/>
        <v>1</v>
      </c>
      <c r="CE22" s="172">
        <f t="shared" si="26"/>
        <v>1</v>
      </c>
      <c r="CF22" s="172">
        <f t="shared" si="26"/>
        <v>1</v>
      </c>
      <c r="CG22" s="172">
        <f t="shared" si="26"/>
        <v>1</v>
      </c>
      <c r="CH22" s="172">
        <f t="shared" si="26"/>
        <v>1</v>
      </c>
      <c r="CI22" s="172">
        <f t="shared" si="26"/>
        <v>1</v>
      </c>
      <c r="CJ22" s="172">
        <f t="shared" si="26"/>
        <v>1</v>
      </c>
      <c r="CK22" s="172">
        <f t="shared" si="26"/>
        <v>1</v>
      </c>
      <c r="CL22" s="172">
        <f t="shared" si="26"/>
        <v>1</v>
      </c>
      <c r="CM22" s="172">
        <f t="shared" si="26"/>
        <v>1</v>
      </c>
      <c r="CN22" s="172">
        <f t="shared" si="26"/>
        <v>1</v>
      </c>
      <c r="CO22" s="172">
        <f t="shared" si="26"/>
        <v>1</v>
      </c>
      <c r="CP22" s="172">
        <f t="shared" si="26"/>
        <v>1</v>
      </c>
      <c r="CQ22" s="172">
        <f t="shared" si="25"/>
        <v>1</v>
      </c>
      <c r="CR22" s="172">
        <f t="shared" si="25"/>
        <v>1</v>
      </c>
      <c r="CS22" s="172">
        <f t="shared" si="25"/>
        <v>1</v>
      </c>
      <c r="CT22" s="172">
        <f t="shared" si="25"/>
        <v>1</v>
      </c>
      <c r="CU22" s="172">
        <f t="shared" si="25"/>
        <v>1</v>
      </c>
      <c r="CW22" s="177"/>
      <c r="CX22" s="177"/>
      <c r="DA22" s="172">
        <v>3</v>
      </c>
      <c r="DB22" s="32" t="str">
        <f t="shared" si="31"/>
        <v xml:space="preserve"> </v>
      </c>
      <c r="DD22" s="172">
        <f t="shared" si="19"/>
        <v>1</v>
      </c>
      <c r="DE22" s="172">
        <v>20</v>
      </c>
      <c r="DI22" s="198"/>
      <c r="DL22" s="172">
        <f t="shared" si="14"/>
        <v>0</v>
      </c>
      <c r="DM22" s="172">
        <f t="shared" si="15"/>
        <v>1</v>
      </c>
      <c r="DN22" s="172">
        <f t="shared" si="16"/>
        <v>1</v>
      </c>
      <c r="DO22" s="172">
        <f t="shared" si="32"/>
        <v>1</v>
      </c>
      <c r="DP22" s="172">
        <f t="shared" si="32"/>
        <v>1</v>
      </c>
      <c r="DQ22" s="172">
        <f t="shared" si="32"/>
        <v>1</v>
      </c>
      <c r="DR22" s="172">
        <f t="shared" si="32"/>
        <v>1</v>
      </c>
      <c r="DS22" s="172">
        <f t="shared" si="32"/>
        <v>1</v>
      </c>
      <c r="DT22" s="172">
        <f t="shared" si="32"/>
        <v>1</v>
      </c>
      <c r="DU22" s="172">
        <f t="shared" si="32"/>
        <v>1</v>
      </c>
      <c r="DV22" s="172">
        <f t="shared" si="33"/>
        <v>1</v>
      </c>
      <c r="DW22" s="172">
        <f t="shared" si="33"/>
        <v>1</v>
      </c>
      <c r="DX22" s="172">
        <f t="shared" si="33"/>
        <v>1</v>
      </c>
      <c r="DY22" s="172">
        <f t="shared" si="33"/>
        <v>1</v>
      </c>
      <c r="DZ22" s="172">
        <f t="shared" si="33"/>
        <v>1</v>
      </c>
      <c r="EA22" s="172">
        <f t="shared" si="33"/>
        <v>1</v>
      </c>
      <c r="EB22" s="172">
        <f t="shared" si="33"/>
        <v>1</v>
      </c>
      <c r="EC22" s="172">
        <f t="shared" si="33"/>
        <v>1</v>
      </c>
      <c r="ED22" s="172">
        <f t="shared" si="33"/>
        <v>1</v>
      </c>
      <c r="EE22" s="172">
        <f t="shared" si="33"/>
        <v>1</v>
      </c>
      <c r="EF22" s="172">
        <f t="shared" si="33"/>
        <v>1</v>
      </c>
      <c r="EG22" s="172">
        <f t="shared" si="6"/>
        <v>0</v>
      </c>
    </row>
    <row r="23" spans="2:137" x14ac:dyDescent="0.25">
      <c r="T23" s="5"/>
      <c r="U23" s="13"/>
      <c r="V23" s="5"/>
      <c r="W23" s="5" t="str">
        <f t="shared" si="2"/>
        <v/>
      </c>
      <c r="X23" s="5"/>
      <c r="Y23" s="5"/>
      <c r="Z23" s="5"/>
      <c r="BV23" s="177"/>
      <c r="BW23" s="177"/>
      <c r="BZ23" s="178"/>
      <c r="CA23" s="177"/>
      <c r="CB23" s="172">
        <f t="shared" si="26"/>
        <v>1</v>
      </c>
      <c r="CC23" s="172">
        <f t="shared" si="26"/>
        <v>1</v>
      </c>
      <c r="CD23" s="172">
        <f t="shared" si="26"/>
        <v>1</v>
      </c>
      <c r="CE23" s="172">
        <f t="shared" si="26"/>
        <v>1</v>
      </c>
      <c r="CF23" s="172">
        <f t="shared" si="26"/>
        <v>1</v>
      </c>
      <c r="CG23" s="172">
        <f t="shared" si="26"/>
        <v>1</v>
      </c>
      <c r="CH23" s="172">
        <f t="shared" si="26"/>
        <v>1</v>
      </c>
      <c r="CI23" s="172">
        <f t="shared" si="26"/>
        <v>1</v>
      </c>
      <c r="CJ23" s="172">
        <f t="shared" si="26"/>
        <v>1</v>
      </c>
      <c r="CK23" s="172">
        <f t="shared" si="26"/>
        <v>1</v>
      </c>
      <c r="CL23" s="172">
        <f t="shared" si="26"/>
        <v>1</v>
      </c>
      <c r="CM23" s="172">
        <f t="shared" si="26"/>
        <v>1</v>
      </c>
      <c r="CN23" s="172">
        <f t="shared" si="26"/>
        <v>1</v>
      </c>
      <c r="CO23" s="172">
        <f t="shared" si="26"/>
        <v>1</v>
      </c>
      <c r="CP23" s="172">
        <f t="shared" si="26"/>
        <v>1</v>
      </c>
      <c r="CQ23" s="172">
        <f t="shared" si="25"/>
        <v>1</v>
      </c>
      <c r="CR23" s="172">
        <f t="shared" si="25"/>
        <v>1</v>
      </c>
      <c r="CS23" s="172">
        <f t="shared" si="25"/>
        <v>1</v>
      </c>
      <c r="CT23" s="172">
        <f t="shared" si="25"/>
        <v>1</v>
      </c>
      <c r="CU23" s="172">
        <f t="shared" si="25"/>
        <v>1</v>
      </c>
      <c r="CW23" s="177"/>
      <c r="CX23" s="177"/>
      <c r="DA23" s="172">
        <v>4</v>
      </c>
      <c r="DB23" s="32" t="str">
        <f t="shared" si="31"/>
        <v xml:space="preserve"> </v>
      </c>
      <c r="DD23" s="172">
        <f t="shared" si="19"/>
        <v>1</v>
      </c>
      <c r="DE23" s="172">
        <v>21</v>
      </c>
      <c r="DI23" s="198"/>
      <c r="DL23" s="172">
        <f t="shared" si="14"/>
        <v>0</v>
      </c>
      <c r="DM23" s="172">
        <f t="shared" si="15"/>
        <v>1</v>
      </c>
      <c r="DN23" s="172">
        <f t="shared" si="16"/>
        <v>1</v>
      </c>
      <c r="DO23" s="172">
        <f t="shared" si="32"/>
        <v>1</v>
      </c>
      <c r="DP23" s="172">
        <f t="shared" si="32"/>
        <v>1</v>
      </c>
      <c r="DQ23" s="172">
        <f t="shared" si="32"/>
        <v>1</v>
      </c>
      <c r="DR23" s="172">
        <f t="shared" si="32"/>
        <v>1</v>
      </c>
      <c r="DS23" s="172">
        <f t="shared" si="32"/>
        <v>1</v>
      </c>
      <c r="DT23" s="172">
        <f t="shared" si="32"/>
        <v>1</v>
      </c>
      <c r="DU23" s="172">
        <f t="shared" si="32"/>
        <v>1</v>
      </c>
      <c r="DV23" s="172">
        <f t="shared" si="33"/>
        <v>1</v>
      </c>
      <c r="DW23" s="172">
        <f t="shared" si="33"/>
        <v>1</v>
      </c>
      <c r="DX23" s="172">
        <f t="shared" si="33"/>
        <v>1</v>
      </c>
      <c r="DY23" s="172">
        <f t="shared" si="33"/>
        <v>1</v>
      </c>
      <c r="DZ23" s="172">
        <f t="shared" si="33"/>
        <v>1</v>
      </c>
      <c r="EA23" s="172">
        <f t="shared" si="33"/>
        <v>1</v>
      </c>
      <c r="EB23" s="172">
        <f t="shared" si="33"/>
        <v>1</v>
      </c>
      <c r="EC23" s="172">
        <f t="shared" si="33"/>
        <v>1</v>
      </c>
      <c r="ED23" s="172">
        <f t="shared" si="33"/>
        <v>1</v>
      </c>
      <c r="EE23" s="172">
        <f t="shared" si="33"/>
        <v>1</v>
      </c>
      <c r="EF23" s="172">
        <f t="shared" si="33"/>
        <v>1</v>
      </c>
      <c r="EG23" s="172">
        <f t="shared" si="6"/>
        <v>0</v>
      </c>
    </row>
    <row r="24" spans="2:137" x14ac:dyDescent="0.25">
      <c r="T24" s="5"/>
      <c r="U24" s="13"/>
      <c r="V24" s="5"/>
      <c r="W24" s="5" t="str">
        <f t="shared" si="2"/>
        <v/>
      </c>
      <c r="X24" s="5"/>
      <c r="Y24" s="5"/>
      <c r="Z24" s="5"/>
      <c r="BV24" s="177"/>
      <c r="BW24" s="177"/>
      <c r="BZ24" s="178"/>
      <c r="CA24" s="177"/>
      <c r="CB24" s="172">
        <f t="shared" si="26"/>
        <v>1</v>
      </c>
      <c r="CC24" s="172">
        <f t="shared" si="26"/>
        <v>1</v>
      </c>
      <c r="CD24" s="172">
        <f t="shared" si="26"/>
        <v>1</v>
      </c>
      <c r="CE24" s="172">
        <f t="shared" si="26"/>
        <v>1</v>
      </c>
      <c r="CF24" s="172">
        <f t="shared" si="26"/>
        <v>1</v>
      </c>
      <c r="CG24" s="172">
        <f t="shared" si="26"/>
        <v>1</v>
      </c>
      <c r="CH24" s="172">
        <f t="shared" si="26"/>
        <v>1</v>
      </c>
      <c r="CI24" s="172">
        <f t="shared" si="26"/>
        <v>1</v>
      </c>
      <c r="CJ24" s="172">
        <f t="shared" si="26"/>
        <v>1</v>
      </c>
      <c r="CK24" s="172">
        <f t="shared" si="26"/>
        <v>1</v>
      </c>
      <c r="CL24" s="172">
        <f t="shared" si="26"/>
        <v>1</v>
      </c>
      <c r="CM24" s="172">
        <f t="shared" si="26"/>
        <v>1</v>
      </c>
      <c r="CN24" s="172">
        <f t="shared" si="26"/>
        <v>1</v>
      </c>
      <c r="CO24" s="172">
        <f t="shared" si="26"/>
        <v>1</v>
      </c>
      <c r="CP24" s="172">
        <f t="shared" si="26"/>
        <v>1</v>
      </c>
      <c r="CQ24" s="172">
        <f t="shared" si="25"/>
        <v>1</v>
      </c>
      <c r="CR24" s="172">
        <f t="shared" si="25"/>
        <v>1</v>
      </c>
      <c r="CS24" s="172">
        <f t="shared" si="25"/>
        <v>1</v>
      </c>
      <c r="CT24" s="172">
        <f t="shared" si="25"/>
        <v>1</v>
      </c>
      <c r="CU24" s="172">
        <f t="shared" si="25"/>
        <v>1</v>
      </c>
      <c r="CW24" s="177"/>
      <c r="CX24" s="177"/>
      <c r="DA24" s="172">
        <v>5</v>
      </c>
      <c r="DB24" s="32" t="str">
        <f t="shared" si="31"/>
        <v xml:space="preserve"> </v>
      </c>
      <c r="DD24" s="172">
        <f t="shared" si="19"/>
        <v>1</v>
      </c>
      <c r="DE24" s="172">
        <v>22</v>
      </c>
      <c r="DI24" s="198"/>
      <c r="DL24" s="172">
        <f t="shared" si="14"/>
        <v>0</v>
      </c>
      <c r="DM24" s="172">
        <f t="shared" si="15"/>
        <v>1</v>
      </c>
      <c r="DN24" s="172">
        <f t="shared" si="16"/>
        <v>1</v>
      </c>
      <c r="DO24" s="172">
        <f t="shared" si="32"/>
        <v>1</v>
      </c>
      <c r="DP24" s="172">
        <f t="shared" si="32"/>
        <v>1</v>
      </c>
      <c r="DQ24" s="172">
        <f t="shared" si="32"/>
        <v>1</v>
      </c>
      <c r="DR24" s="172">
        <f t="shared" si="32"/>
        <v>1</v>
      </c>
      <c r="DS24" s="172">
        <f t="shared" si="32"/>
        <v>1</v>
      </c>
      <c r="DT24" s="172">
        <f t="shared" si="32"/>
        <v>1</v>
      </c>
      <c r="DU24" s="172">
        <f t="shared" si="32"/>
        <v>1</v>
      </c>
      <c r="DV24" s="172">
        <f t="shared" si="33"/>
        <v>1</v>
      </c>
      <c r="DW24" s="172">
        <f t="shared" si="33"/>
        <v>1</v>
      </c>
      <c r="DX24" s="172">
        <f t="shared" si="33"/>
        <v>1</v>
      </c>
      <c r="DY24" s="172">
        <f t="shared" si="33"/>
        <v>1</v>
      </c>
      <c r="DZ24" s="172">
        <f t="shared" si="33"/>
        <v>1</v>
      </c>
      <c r="EA24" s="172">
        <f t="shared" si="33"/>
        <v>1</v>
      </c>
      <c r="EB24" s="172">
        <f t="shared" si="33"/>
        <v>1</v>
      </c>
      <c r="EC24" s="172">
        <f t="shared" si="33"/>
        <v>1</v>
      </c>
      <c r="ED24" s="172">
        <f t="shared" si="33"/>
        <v>1</v>
      </c>
      <c r="EE24" s="172">
        <f t="shared" si="33"/>
        <v>1</v>
      </c>
      <c r="EF24" s="172">
        <f t="shared" si="33"/>
        <v>1</v>
      </c>
      <c r="EG24" s="172">
        <f t="shared" si="6"/>
        <v>0</v>
      </c>
    </row>
    <row r="25" spans="2:137" x14ac:dyDescent="0.25">
      <c r="T25" s="5"/>
      <c r="U25" s="13"/>
      <c r="V25" s="5"/>
      <c r="W25" s="5" t="str">
        <f t="shared" si="2"/>
        <v/>
      </c>
      <c r="X25" s="5"/>
      <c r="Y25" s="5"/>
      <c r="Z25" s="5"/>
      <c r="BV25" s="177"/>
      <c r="BW25" s="177"/>
      <c r="BZ25" s="178"/>
      <c r="CA25" s="177"/>
      <c r="CB25" s="172">
        <f t="shared" si="26"/>
        <v>1</v>
      </c>
      <c r="CC25" s="172">
        <f t="shared" si="26"/>
        <v>1</v>
      </c>
      <c r="CD25" s="172">
        <f t="shared" si="26"/>
        <v>1</v>
      </c>
      <c r="CE25" s="172">
        <f t="shared" si="26"/>
        <v>1</v>
      </c>
      <c r="CF25" s="172">
        <f t="shared" si="26"/>
        <v>1</v>
      </c>
      <c r="CG25" s="172">
        <f t="shared" si="26"/>
        <v>1</v>
      </c>
      <c r="CH25" s="172">
        <f t="shared" si="26"/>
        <v>1</v>
      </c>
      <c r="CI25" s="172">
        <f t="shared" si="26"/>
        <v>1</v>
      </c>
      <c r="CJ25" s="172">
        <f t="shared" si="26"/>
        <v>1</v>
      </c>
      <c r="CK25" s="172">
        <f t="shared" si="26"/>
        <v>1</v>
      </c>
      <c r="CL25" s="172">
        <f t="shared" si="26"/>
        <v>1</v>
      </c>
      <c r="CM25" s="172">
        <f t="shared" si="26"/>
        <v>1</v>
      </c>
      <c r="CN25" s="172">
        <f t="shared" si="26"/>
        <v>1</v>
      </c>
      <c r="CO25" s="172">
        <f t="shared" si="26"/>
        <v>1</v>
      </c>
      <c r="CP25" s="172">
        <f t="shared" si="26"/>
        <v>1</v>
      </c>
      <c r="CQ25" s="172">
        <f t="shared" si="25"/>
        <v>1</v>
      </c>
      <c r="CR25" s="172">
        <f t="shared" si="25"/>
        <v>1</v>
      </c>
      <c r="CS25" s="172">
        <f t="shared" si="25"/>
        <v>1</v>
      </c>
      <c r="CT25" s="172">
        <f t="shared" si="25"/>
        <v>1</v>
      </c>
      <c r="CU25" s="172">
        <f t="shared" si="25"/>
        <v>1</v>
      </c>
      <c r="CW25" s="177"/>
      <c r="CX25" s="177"/>
      <c r="DA25" s="172">
        <v>6</v>
      </c>
      <c r="DB25" s="32" t="str">
        <f t="shared" si="31"/>
        <v xml:space="preserve"> </v>
      </c>
      <c r="DD25" s="172">
        <f t="shared" si="19"/>
        <v>1</v>
      </c>
      <c r="DE25" s="172">
        <v>23</v>
      </c>
      <c r="DI25" s="198"/>
      <c r="DL25" s="172">
        <f t="shared" si="14"/>
        <v>0</v>
      </c>
      <c r="DM25" s="172">
        <f t="shared" si="15"/>
        <v>1</v>
      </c>
      <c r="DN25" s="172">
        <f t="shared" si="16"/>
        <v>1</v>
      </c>
      <c r="DO25" s="172">
        <f t="shared" si="32"/>
        <v>1</v>
      </c>
      <c r="DP25" s="172">
        <f t="shared" si="32"/>
        <v>1</v>
      </c>
      <c r="DQ25" s="172">
        <f t="shared" si="32"/>
        <v>1</v>
      </c>
      <c r="DR25" s="172">
        <f t="shared" si="32"/>
        <v>1</v>
      </c>
      <c r="DS25" s="172">
        <f t="shared" si="32"/>
        <v>1</v>
      </c>
      <c r="DT25" s="172">
        <f t="shared" si="32"/>
        <v>1</v>
      </c>
      <c r="DU25" s="172">
        <f t="shared" si="32"/>
        <v>1</v>
      </c>
      <c r="DV25" s="172">
        <f t="shared" si="33"/>
        <v>1</v>
      </c>
      <c r="DW25" s="172">
        <f t="shared" si="33"/>
        <v>1</v>
      </c>
      <c r="DX25" s="172">
        <f t="shared" si="33"/>
        <v>1</v>
      </c>
      <c r="DY25" s="172">
        <f t="shared" si="33"/>
        <v>1</v>
      </c>
      <c r="DZ25" s="172">
        <f t="shared" si="33"/>
        <v>1</v>
      </c>
      <c r="EA25" s="172">
        <f t="shared" si="33"/>
        <v>1</v>
      </c>
      <c r="EB25" s="172">
        <f t="shared" si="33"/>
        <v>1</v>
      </c>
      <c r="EC25" s="172">
        <f t="shared" si="33"/>
        <v>1</v>
      </c>
      <c r="ED25" s="172">
        <f t="shared" si="33"/>
        <v>1</v>
      </c>
      <c r="EE25" s="172">
        <f t="shared" si="33"/>
        <v>1</v>
      </c>
      <c r="EF25" s="172">
        <f t="shared" si="33"/>
        <v>1</v>
      </c>
      <c r="EG25" s="172">
        <f t="shared" si="6"/>
        <v>0</v>
      </c>
    </row>
    <row r="26" spans="2:137" x14ac:dyDescent="0.25">
      <c r="T26" s="5"/>
      <c r="U26" s="13"/>
      <c r="V26" s="5"/>
      <c r="W26" s="5" t="str">
        <f t="shared" si="2"/>
        <v/>
      </c>
      <c r="X26" s="5"/>
      <c r="Y26" s="5"/>
      <c r="Z26" s="5"/>
      <c r="BV26" s="177"/>
      <c r="BW26" s="177"/>
      <c r="BZ26" s="178"/>
      <c r="CA26" s="177"/>
      <c r="CB26" s="172">
        <f t="shared" si="26"/>
        <v>1</v>
      </c>
      <c r="CC26" s="172">
        <f t="shared" si="26"/>
        <v>1</v>
      </c>
      <c r="CD26" s="172">
        <f t="shared" si="26"/>
        <v>1</v>
      </c>
      <c r="CE26" s="172">
        <f t="shared" si="26"/>
        <v>1</v>
      </c>
      <c r="CF26" s="172">
        <f t="shared" si="26"/>
        <v>1</v>
      </c>
      <c r="CG26" s="172">
        <f t="shared" si="26"/>
        <v>1</v>
      </c>
      <c r="CH26" s="172">
        <f t="shared" si="26"/>
        <v>1</v>
      </c>
      <c r="CI26" s="172">
        <f t="shared" si="26"/>
        <v>1</v>
      </c>
      <c r="CJ26" s="172">
        <f t="shared" si="26"/>
        <v>1</v>
      </c>
      <c r="CK26" s="172">
        <f t="shared" si="26"/>
        <v>1</v>
      </c>
      <c r="CL26" s="172">
        <f t="shared" si="26"/>
        <v>1</v>
      </c>
      <c r="CM26" s="172">
        <f t="shared" si="26"/>
        <v>1</v>
      </c>
      <c r="CN26" s="172">
        <f t="shared" si="26"/>
        <v>1</v>
      </c>
      <c r="CO26" s="172">
        <f t="shared" si="26"/>
        <v>1</v>
      </c>
      <c r="CP26" s="172">
        <f t="shared" si="26"/>
        <v>1</v>
      </c>
      <c r="CQ26" s="172">
        <f t="shared" si="25"/>
        <v>1</v>
      </c>
      <c r="CR26" s="172">
        <f t="shared" si="25"/>
        <v>1</v>
      </c>
      <c r="CS26" s="172">
        <f t="shared" si="25"/>
        <v>1</v>
      </c>
      <c r="CT26" s="172">
        <f t="shared" si="25"/>
        <v>1</v>
      </c>
      <c r="CU26" s="172">
        <f t="shared" si="25"/>
        <v>1</v>
      </c>
      <c r="DA26" s="172">
        <v>7</v>
      </c>
      <c r="DB26" s="32" t="str">
        <f t="shared" si="31"/>
        <v xml:space="preserve"> </v>
      </c>
      <c r="DD26" s="172">
        <f t="shared" si="19"/>
        <v>1</v>
      </c>
      <c r="DE26" s="172">
        <v>24</v>
      </c>
      <c r="DI26" s="198"/>
      <c r="DL26" s="172">
        <f t="shared" si="14"/>
        <v>0</v>
      </c>
      <c r="DM26" s="172">
        <f t="shared" si="15"/>
        <v>1</v>
      </c>
      <c r="DN26" s="172">
        <f t="shared" si="16"/>
        <v>1</v>
      </c>
      <c r="DO26" s="172">
        <f t="shared" si="32"/>
        <v>1</v>
      </c>
      <c r="DP26" s="172">
        <f t="shared" si="32"/>
        <v>1</v>
      </c>
      <c r="DQ26" s="172">
        <f t="shared" si="32"/>
        <v>1</v>
      </c>
      <c r="DR26" s="172">
        <f t="shared" si="32"/>
        <v>1</v>
      </c>
      <c r="DS26" s="172">
        <f t="shared" si="32"/>
        <v>1</v>
      </c>
      <c r="DT26" s="172">
        <f t="shared" si="32"/>
        <v>1</v>
      </c>
      <c r="DU26" s="172">
        <f t="shared" si="32"/>
        <v>1</v>
      </c>
      <c r="DV26" s="172">
        <f t="shared" si="33"/>
        <v>1</v>
      </c>
      <c r="DW26" s="172">
        <f t="shared" si="33"/>
        <v>1</v>
      </c>
      <c r="DX26" s="172">
        <f t="shared" si="33"/>
        <v>1</v>
      </c>
      <c r="DY26" s="172">
        <f t="shared" si="33"/>
        <v>1</v>
      </c>
      <c r="DZ26" s="172">
        <f t="shared" si="33"/>
        <v>1</v>
      </c>
      <c r="EA26" s="172">
        <f t="shared" si="33"/>
        <v>1</v>
      </c>
      <c r="EB26" s="172">
        <f t="shared" si="33"/>
        <v>1</v>
      </c>
      <c r="EC26" s="172">
        <f t="shared" si="33"/>
        <v>1</v>
      </c>
      <c r="ED26" s="172">
        <f t="shared" si="33"/>
        <v>1</v>
      </c>
      <c r="EE26" s="172">
        <f t="shared" si="33"/>
        <v>1</v>
      </c>
      <c r="EF26" s="172">
        <f t="shared" si="33"/>
        <v>1</v>
      </c>
      <c r="EG26" s="172">
        <f t="shared" si="6"/>
        <v>0</v>
      </c>
    </row>
    <row r="27" spans="2:137" x14ac:dyDescent="0.25">
      <c r="T27" s="5"/>
      <c r="U27" s="13"/>
      <c r="V27" s="5"/>
      <c r="W27" s="5" t="str">
        <f t="shared" si="2"/>
        <v/>
      </c>
      <c r="X27" s="5"/>
      <c r="Y27" s="5"/>
      <c r="Z27" s="5"/>
      <c r="BV27" s="177"/>
      <c r="BW27" s="177"/>
      <c r="BZ27" s="178"/>
      <c r="CA27" s="177"/>
      <c r="CB27" s="172">
        <f t="shared" si="26"/>
        <v>1</v>
      </c>
      <c r="CC27" s="172">
        <f t="shared" si="26"/>
        <v>1</v>
      </c>
      <c r="CD27" s="172">
        <f t="shared" si="26"/>
        <v>1</v>
      </c>
      <c r="CE27" s="172">
        <f t="shared" si="26"/>
        <v>1</v>
      </c>
      <c r="CF27" s="172">
        <f t="shared" si="26"/>
        <v>1</v>
      </c>
      <c r="CG27" s="172">
        <f t="shared" si="26"/>
        <v>1</v>
      </c>
      <c r="CH27" s="172">
        <f t="shared" si="26"/>
        <v>1</v>
      </c>
      <c r="CI27" s="172">
        <f t="shared" si="26"/>
        <v>1</v>
      </c>
      <c r="CJ27" s="172">
        <f t="shared" si="26"/>
        <v>1</v>
      </c>
      <c r="CK27" s="172">
        <f t="shared" si="26"/>
        <v>1</v>
      </c>
      <c r="CL27" s="172">
        <f t="shared" si="26"/>
        <v>1</v>
      </c>
      <c r="CM27" s="172">
        <f t="shared" si="26"/>
        <v>1</v>
      </c>
      <c r="CN27" s="172">
        <f t="shared" si="26"/>
        <v>1</v>
      </c>
      <c r="CO27" s="172">
        <f t="shared" si="26"/>
        <v>1</v>
      </c>
      <c r="CP27" s="172">
        <f t="shared" si="26"/>
        <v>1</v>
      </c>
      <c r="CQ27" s="172">
        <f t="shared" si="25"/>
        <v>1</v>
      </c>
      <c r="CR27" s="172">
        <f t="shared" si="25"/>
        <v>1</v>
      </c>
      <c r="CS27" s="172">
        <f t="shared" si="25"/>
        <v>1</v>
      </c>
      <c r="CT27" s="172">
        <f t="shared" si="25"/>
        <v>1</v>
      </c>
      <c r="CU27" s="172">
        <f t="shared" si="25"/>
        <v>1</v>
      </c>
      <c r="DA27" s="172">
        <v>8</v>
      </c>
      <c r="DB27" s="32" t="str">
        <f t="shared" si="31"/>
        <v xml:space="preserve"> </v>
      </c>
      <c r="DD27" s="172">
        <f t="shared" si="19"/>
        <v>1</v>
      </c>
      <c r="DE27" s="172">
        <v>25</v>
      </c>
      <c r="DI27" s="198"/>
      <c r="DL27" s="172">
        <f t="shared" si="14"/>
        <v>0</v>
      </c>
      <c r="DM27" s="172">
        <f t="shared" si="15"/>
        <v>1</v>
      </c>
      <c r="DN27" s="172">
        <f t="shared" si="16"/>
        <v>1</v>
      </c>
      <c r="DO27" s="172">
        <f t="shared" si="32"/>
        <v>1</v>
      </c>
      <c r="DP27" s="172">
        <f t="shared" si="32"/>
        <v>1</v>
      </c>
      <c r="DQ27" s="172">
        <f t="shared" si="32"/>
        <v>1</v>
      </c>
      <c r="DR27" s="172">
        <f t="shared" si="32"/>
        <v>1</v>
      </c>
      <c r="DS27" s="172">
        <f t="shared" si="32"/>
        <v>1</v>
      </c>
      <c r="DT27" s="172">
        <f t="shared" si="32"/>
        <v>1</v>
      </c>
      <c r="DU27" s="172">
        <f t="shared" si="32"/>
        <v>1</v>
      </c>
      <c r="DV27" s="172">
        <f t="shared" si="33"/>
        <v>1</v>
      </c>
      <c r="DW27" s="172">
        <f t="shared" si="33"/>
        <v>1</v>
      </c>
      <c r="DX27" s="172">
        <f t="shared" si="33"/>
        <v>1</v>
      </c>
      <c r="DY27" s="172">
        <f t="shared" si="33"/>
        <v>1</v>
      </c>
      <c r="DZ27" s="172">
        <f t="shared" si="33"/>
        <v>1</v>
      </c>
      <c r="EA27" s="172">
        <f t="shared" si="33"/>
        <v>1</v>
      </c>
      <c r="EB27" s="172">
        <f t="shared" si="33"/>
        <v>1</v>
      </c>
      <c r="EC27" s="172">
        <f t="shared" si="33"/>
        <v>1</v>
      </c>
      <c r="ED27" s="172">
        <f t="shared" si="33"/>
        <v>1</v>
      </c>
      <c r="EE27" s="172">
        <f t="shared" si="33"/>
        <v>1</v>
      </c>
      <c r="EF27" s="172">
        <f t="shared" si="33"/>
        <v>1</v>
      </c>
      <c r="EG27" s="172">
        <f t="shared" si="6"/>
        <v>0</v>
      </c>
    </row>
    <row r="28" spans="2:137" x14ac:dyDescent="0.25">
      <c r="T28" s="5"/>
      <c r="U28" s="13"/>
      <c r="V28" s="5"/>
      <c r="W28" s="5" t="str">
        <f t="shared" si="2"/>
        <v/>
      </c>
      <c r="X28" s="5"/>
      <c r="Y28" s="5"/>
      <c r="Z28" s="5"/>
      <c r="BV28" s="177"/>
      <c r="BW28" s="177"/>
      <c r="BZ28" s="178"/>
      <c r="CA28" s="177"/>
      <c r="CB28" s="172">
        <f t="shared" si="26"/>
        <v>1</v>
      </c>
      <c r="CC28" s="172">
        <f t="shared" si="26"/>
        <v>1</v>
      </c>
      <c r="CD28" s="172">
        <f t="shared" si="26"/>
        <v>1</v>
      </c>
      <c r="CE28" s="172">
        <f t="shared" si="26"/>
        <v>1</v>
      </c>
      <c r="CF28" s="172">
        <f t="shared" si="26"/>
        <v>1</v>
      </c>
      <c r="CG28" s="172">
        <f t="shared" si="26"/>
        <v>1</v>
      </c>
      <c r="CH28" s="172">
        <f t="shared" si="26"/>
        <v>1</v>
      </c>
      <c r="CI28" s="172">
        <f t="shared" si="26"/>
        <v>1</v>
      </c>
      <c r="CJ28" s="172">
        <f t="shared" si="26"/>
        <v>1</v>
      </c>
      <c r="CK28" s="172">
        <f t="shared" si="26"/>
        <v>1</v>
      </c>
      <c r="CL28" s="172">
        <f t="shared" si="26"/>
        <v>1</v>
      </c>
      <c r="CM28" s="172">
        <f t="shared" si="26"/>
        <v>1</v>
      </c>
      <c r="CN28" s="172">
        <f t="shared" si="26"/>
        <v>1</v>
      </c>
      <c r="CO28" s="172">
        <f t="shared" si="26"/>
        <v>1</v>
      </c>
      <c r="CP28" s="172">
        <f t="shared" si="26"/>
        <v>1</v>
      </c>
      <c r="CQ28" s="172">
        <f t="shared" si="25"/>
        <v>1</v>
      </c>
      <c r="CR28" s="172">
        <f t="shared" si="25"/>
        <v>1</v>
      </c>
      <c r="CS28" s="172">
        <f t="shared" si="25"/>
        <v>1</v>
      </c>
      <c r="CT28" s="172">
        <f t="shared" si="25"/>
        <v>1</v>
      </c>
      <c r="CU28" s="172">
        <f t="shared" si="25"/>
        <v>1</v>
      </c>
      <c r="DA28" s="172">
        <v>9</v>
      </c>
      <c r="DB28" s="32" t="str">
        <f t="shared" si="31"/>
        <v xml:space="preserve"> </v>
      </c>
      <c r="DD28" s="172">
        <f t="shared" si="19"/>
        <v>1</v>
      </c>
      <c r="DE28" s="172">
        <v>26</v>
      </c>
      <c r="DI28" s="198"/>
      <c r="DL28" s="172">
        <f t="shared" si="14"/>
        <v>0</v>
      </c>
      <c r="DM28" s="172">
        <f t="shared" si="15"/>
        <v>1</v>
      </c>
      <c r="DN28" s="172">
        <f t="shared" si="16"/>
        <v>1</v>
      </c>
      <c r="DO28" s="172">
        <f t="shared" si="32"/>
        <v>1</v>
      </c>
      <c r="DP28" s="172">
        <f t="shared" si="32"/>
        <v>1</v>
      </c>
      <c r="DQ28" s="172">
        <f t="shared" si="32"/>
        <v>1</v>
      </c>
      <c r="DR28" s="172">
        <f t="shared" si="32"/>
        <v>1</v>
      </c>
      <c r="DS28" s="172">
        <f t="shared" si="32"/>
        <v>1</v>
      </c>
      <c r="DT28" s="172">
        <f t="shared" si="32"/>
        <v>1</v>
      </c>
      <c r="DU28" s="172">
        <f t="shared" si="32"/>
        <v>1</v>
      </c>
      <c r="DV28" s="172">
        <f t="shared" si="33"/>
        <v>1</v>
      </c>
      <c r="DW28" s="172">
        <f t="shared" si="33"/>
        <v>1</v>
      </c>
      <c r="DX28" s="172">
        <f t="shared" si="33"/>
        <v>1</v>
      </c>
      <c r="DY28" s="172">
        <f t="shared" si="33"/>
        <v>1</v>
      </c>
      <c r="DZ28" s="172">
        <f t="shared" si="33"/>
        <v>1</v>
      </c>
      <c r="EA28" s="172">
        <f t="shared" si="33"/>
        <v>1</v>
      </c>
      <c r="EB28" s="172">
        <f t="shared" si="33"/>
        <v>1</v>
      </c>
      <c r="EC28" s="172">
        <f t="shared" si="33"/>
        <v>1</v>
      </c>
      <c r="ED28" s="172">
        <f t="shared" si="33"/>
        <v>1</v>
      </c>
      <c r="EE28" s="172">
        <f t="shared" si="33"/>
        <v>1</v>
      </c>
      <c r="EF28" s="172">
        <f t="shared" si="33"/>
        <v>1</v>
      </c>
      <c r="EG28" s="172">
        <f t="shared" si="6"/>
        <v>0</v>
      </c>
    </row>
    <row r="29" spans="2:137" x14ac:dyDescent="0.25">
      <c r="T29" s="5"/>
      <c r="U29" s="13"/>
      <c r="V29" s="5"/>
      <c r="W29" s="5" t="str">
        <f t="shared" si="2"/>
        <v/>
      </c>
      <c r="X29" s="5"/>
      <c r="Y29" s="5"/>
      <c r="Z29" s="5"/>
      <c r="BV29" s="177"/>
      <c r="BW29" s="177"/>
      <c r="BZ29" s="178"/>
      <c r="CA29" s="177"/>
      <c r="CB29" s="172">
        <f t="shared" si="26"/>
        <v>1</v>
      </c>
      <c r="CC29" s="172">
        <f t="shared" si="26"/>
        <v>1</v>
      </c>
      <c r="CD29" s="172">
        <f t="shared" si="26"/>
        <v>1</v>
      </c>
      <c r="CE29" s="172">
        <f t="shared" si="26"/>
        <v>1</v>
      </c>
      <c r="CF29" s="172">
        <f t="shared" si="26"/>
        <v>1</v>
      </c>
      <c r="CG29" s="172">
        <f t="shared" si="26"/>
        <v>1</v>
      </c>
      <c r="CH29" s="172">
        <f t="shared" si="26"/>
        <v>1</v>
      </c>
      <c r="CI29" s="172">
        <f t="shared" si="26"/>
        <v>1</v>
      </c>
      <c r="CJ29" s="172">
        <f t="shared" si="26"/>
        <v>1</v>
      </c>
      <c r="CK29" s="172">
        <f t="shared" si="26"/>
        <v>1</v>
      </c>
      <c r="CL29" s="172">
        <f t="shared" si="26"/>
        <v>1</v>
      </c>
      <c r="CM29" s="172">
        <f t="shared" si="26"/>
        <v>1</v>
      </c>
      <c r="CN29" s="172">
        <f t="shared" si="26"/>
        <v>1</v>
      </c>
      <c r="CO29" s="172">
        <f t="shared" si="26"/>
        <v>1</v>
      </c>
      <c r="CP29" s="172">
        <f t="shared" si="26"/>
        <v>1</v>
      </c>
      <c r="CQ29" s="172">
        <f t="shared" si="25"/>
        <v>1</v>
      </c>
      <c r="CR29" s="172">
        <f t="shared" si="25"/>
        <v>1</v>
      </c>
      <c r="CS29" s="172">
        <f t="shared" si="25"/>
        <v>1</v>
      </c>
      <c r="CT29" s="172">
        <f t="shared" si="25"/>
        <v>1</v>
      </c>
      <c r="CU29" s="172">
        <f t="shared" si="25"/>
        <v>1</v>
      </c>
      <c r="DA29" s="172">
        <v>10</v>
      </c>
      <c r="DB29" s="32" t="str">
        <f t="shared" si="31"/>
        <v xml:space="preserve"> </v>
      </c>
      <c r="DD29" s="172">
        <f t="shared" si="19"/>
        <v>1</v>
      </c>
      <c r="DE29" s="172">
        <v>27</v>
      </c>
      <c r="DI29" s="198"/>
      <c r="DL29" s="172">
        <f t="shared" si="14"/>
        <v>0</v>
      </c>
      <c r="DM29" s="172">
        <f t="shared" si="15"/>
        <v>1</v>
      </c>
      <c r="DN29" s="172">
        <f t="shared" si="16"/>
        <v>1</v>
      </c>
      <c r="DO29" s="172">
        <f t="shared" si="32"/>
        <v>1</v>
      </c>
      <c r="DP29" s="172">
        <f t="shared" si="32"/>
        <v>1</v>
      </c>
      <c r="DQ29" s="172">
        <f t="shared" si="32"/>
        <v>1</v>
      </c>
      <c r="DR29" s="172">
        <f t="shared" si="32"/>
        <v>1</v>
      </c>
      <c r="DS29" s="172">
        <f t="shared" si="32"/>
        <v>1</v>
      </c>
      <c r="DT29" s="172">
        <f t="shared" si="32"/>
        <v>1</v>
      </c>
      <c r="DU29" s="172">
        <f t="shared" si="32"/>
        <v>1</v>
      </c>
      <c r="DV29" s="172">
        <f t="shared" si="33"/>
        <v>1</v>
      </c>
      <c r="DW29" s="172">
        <f t="shared" si="33"/>
        <v>1</v>
      </c>
      <c r="DX29" s="172">
        <f t="shared" si="33"/>
        <v>1</v>
      </c>
      <c r="DY29" s="172">
        <f t="shared" si="33"/>
        <v>1</v>
      </c>
      <c r="DZ29" s="172">
        <f t="shared" si="33"/>
        <v>1</v>
      </c>
      <c r="EA29" s="172">
        <f t="shared" si="33"/>
        <v>1</v>
      </c>
      <c r="EB29" s="172">
        <f t="shared" si="33"/>
        <v>1</v>
      </c>
      <c r="EC29" s="172">
        <f t="shared" si="33"/>
        <v>1</v>
      </c>
      <c r="ED29" s="172">
        <f t="shared" si="33"/>
        <v>1</v>
      </c>
      <c r="EE29" s="172">
        <f t="shared" si="33"/>
        <v>1</v>
      </c>
      <c r="EF29" s="172">
        <f t="shared" si="33"/>
        <v>1</v>
      </c>
      <c r="EG29" s="172">
        <f t="shared" si="6"/>
        <v>0</v>
      </c>
    </row>
    <row r="30" spans="2:137" ht="15" customHeight="1" x14ac:dyDescent="0.25">
      <c r="T30" s="5"/>
      <c r="U30" s="13"/>
      <c r="V30" s="5"/>
      <c r="W30" s="5" t="str">
        <f t="shared" si="2"/>
        <v/>
      </c>
      <c r="X30" s="5"/>
      <c r="Y30" s="5"/>
      <c r="Z30" s="5"/>
      <c r="BV30" s="177"/>
      <c r="BW30" s="177"/>
      <c r="BZ30" s="178"/>
      <c r="CA30" s="177"/>
      <c r="CB30" s="172">
        <f t="shared" si="26"/>
        <v>1</v>
      </c>
      <c r="CC30" s="172">
        <f t="shared" si="26"/>
        <v>1</v>
      </c>
      <c r="CD30" s="172">
        <f t="shared" si="26"/>
        <v>1</v>
      </c>
      <c r="CE30" s="172">
        <f t="shared" si="26"/>
        <v>1</v>
      </c>
      <c r="CF30" s="172">
        <f t="shared" si="26"/>
        <v>1</v>
      </c>
      <c r="CG30" s="172">
        <f t="shared" si="26"/>
        <v>1</v>
      </c>
      <c r="CH30" s="172">
        <f t="shared" si="26"/>
        <v>1</v>
      </c>
      <c r="CI30" s="172">
        <f t="shared" si="26"/>
        <v>1</v>
      </c>
      <c r="CJ30" s="172">
        <f t="shared" si="26"/>
        <v>1</v>
      </c>
      <c r="CK30" s="172">
        <f t="shared" si="26"/>
        <v>1</v>
      </c>
      <c r="CL30" s="172">
        <f t="shared" si="26"/>
        <v>1</v>
      </c>
      <c r="CM30" s="172">
        <f t="shared" si="26"/>
        <v>1</v>
      </c>
      <c r="CN30" s="172">
        <f t="shared" si="26"/>
        <v>1</v>
      </c>
      <c r="CO30" s="172">
        <f t="shared" si="26"/>
        <v>1</v>
      </c>
      <c r="CP30" s="172">
        <f t="shared" si="26"/>
        <v>1</v>
      </c>
      <c r="CQ30" s="172">
        <f t="shared" si="25"/>
        <v>1</v>
      </c>
      <c r="CR30" s="172">
        <f t="shared" si="25"/>
        <v>1</v>
      </c>
      <c r="CS30" s="172">
        <f t="shared" si="25"/>
        <v>1</v>
      </c>
      <c r="CT30" s="172">
        <f t="shared" si="25"/>
        <v>1</v>
      </c>
      <c r="CU30" s="172">
        <f t="shared" si="25"/>
        <v>1</v>
      </c>
      <c r="DA30" s="172">
        <v>11</v>
      </c>
      <c r="DB30" s="32" t="str">
        <f t="shared" si="31"/>
        <v xml:space="preserve"> </v>
      </c>
      <c r="DD30" s="172">
        <f t="shared" si="19"/>
        <v>1</v>
      </c>
      <c r="DE30" s="172">
        <v>28</v>
      </c>
      <c r="DI30" s="198"/>
      <c r="DL30" s="172">
        <f t="shared" si="14"/>
        <v>0</v>
      </c>
      <c r="DM30" s="172">
        <f t="shared" si="15"/>
        <v>1</v>
      </c>
      <c r="DN30" s="172">
        <f t="shared" si="16"/>
        <v>1</v>
      </c>
      <c r="DO30" s="172">
        <f t="shared" si="32"/>
        <v>1</v>
      </c>
      <c r="DP30" s="172">
        <f t="shared" si="32"/>
        <v>1</v>
      </c>
      <c r="DQ30" s="172">
        <f t="shared" si="32"/>
        <v>1</v>
      </c>
      <c r="DR30" s="172">
        <f t="shared" si="32"/>
        <v>1</v>
      </c>
      <c r="DS30" s="172">
        <f t="shared" si="32"/>
        <v>1</v>
      </c>
      <c r="DT30" s="172">
        <f t="shared" si="32"/>
        <v>1</v>
      </c>
      <c r="DU30" s="172">
        <f t="shared" si="32"/>
        <v>1</v>
      </c>
      <c r="DV30" s="172">
        <f t="shared" si="33"/>
        <v>1</v>
      </c>
      <c r="DW30" s="172">
        <f t="shared" si="33"/>
        <v>1</v>
      </c>
      <c r="DX30" s="172">
        <f t="shared" si="33"/>
        <v>1</v>
      </c>
      <c r="DY30" s="172">
        <f t="shared" si="33"/>
        <v>1</v>
      </c>
      <c r="DZ30" s="172">
        <f t="shared" si="33"/>
        <v>1</v>
      </c>
      <c r="EA30" s="172">
        <f t="shared" si="33"/>
        <v>1</v>
      </c>
      <c r="EB30" s="172">
        <f t="shared" si="33"/>
        <v>1</v>
      </c>
      <c r="EC30" s="172">
        <f t="shared" si="33"/>
        <v>1</v>
      </c>
      <c r="ED30" s="172">
        <f t="shared" si="33"/>
        <v>1</v>
      </c>
      <c r="EE30" s="172">
        <f t="shared" si="33"/>
        <v>1</v>
      </c>
      <c r="EF30" s="172">
        <f t="shared" si="33"/>
        <v>1</v>
      </c>
      <c r="EG30" s="172">
        <f t="shared" si="6"/>
        <v>0</v>
      </c>
    </row>
    <row r="31" spans="2:137" x14ac:dyDescent="0.25">
      <c r="T31" s="5"/>
      <c r="U31" s="13"/>
      <c r="V31" s="5"/>
      <c r="W31" s="5" t="str">
        <f t="shared" si="2"/>
        <v/>
      </c>
      <c r="X31" s="5"/>
      <c r="Y31" s="5"/>
      <c r="Z31" s="5"/>
      <c r="BV31" s="177"/>
      <c r="BW31" s="177"/>
      <c r="BZ31" s="178"/>
      <c r="CA31" s="177"/>
      <c r="CB31" s="172">
        <f t="shared" si="26"/>
        <v>1</v>
      </c>
      <c r="CC31" s="172">
        <f t="shared" si="26"/>
        <v>1</v>
      </c>
      <c r="CD31" s="172">
        <f t="shared" si="26"/>
        <v>1</v>
      </c>
      <c r="CE31" s="172">
        <f t="shared" si="26"/>
        <v>1</v>
      </c>
      <c r="CF31" s="172">
        <f t="shared" si="26"/>
        <v>1</v>
      </c>
      <c r="CG31" s="172">
        <f t="shared" si="26"/>
        <v>1</v>
      </c>
      <c r="CH31" s="172">
        <f t="shared" si="26"/>
        <v>1</v>
      </c>
      <c r="CI31" s="172">
        <f t="shared" si="26"/>
        <v>1</v>
      </c>
      <c r="CJ31" s="172">
        <f t="shared" si="26"/>
        <v>1</v>
      </c>
      <c r="CK31" s="172">
        <f t="shared" si="26"/>
        <v>1</v>
      </c>
      <c r="CL31" s="172">
        <f t="shared" si="26"/>
        <v>1</v>
      </c>
      <c r="CM31" s="172">
        <f t="shared" si="26"/>
        <v>1</v>
      </c>
      <c r="CN31" s="172">
        <f t="shared" si="26"/>
        <v>1</v>
      </c>
      <c r="CO31" s="172">
        <f t="shared" si="26"/>
        <v>1</v>
      </c>
      <c r="CP31" s="172">
        <f t="shared" si="26"/>
        <v>1</v>
      </c>
      <c r="CQ31" s="172">
        <f t="shared" si="25"/>
        <v>1</v>
      </c>
      <c r="CR31" s="172">
        <f t="shared" si="25"/>
        <v>1</v>
      </c>
      <c r="CS31" s="172">
        <f t="shared" si="25"/>
        <v>1</v>
      </c>
      <c r="CT31" s="172">
        <f t="shared" si="25"/>
        <v>1</v>
      </c>
      <c r="CU31" s="172">
        <f t="shared" si="25"/>
        <v>1</v>
      </c>
      <c r="DA31" s="172">
        <v>12</v>
      </c>
      <c r="DB31" s="32" t="str">
        <f t="shared" si="31"/>
        <v xml:space="preserve"> </v>
      </c>
      <c r="DD31" s="172">
        <f t="shared" si="19"/>
        <v>1</v>
      </c>
      <c r="DE31" s="172">
        <v>29</v>
      </c>
      <c r="DI31" s="198"/>
      <c r="DL31" s="172">
        <f t="shared" si="14"/>
        <v>0</v>
      </c>
      <c r="DM31" s="172">
        <f t="shared" si="15"/>
        <v>1</v>
      </c>
      <c r="DN31" s="172">
        <f t="shared" si="16"/>
        <v>1</v>
      </c>
      <c r="DO31" s="172">
        <f t="shared" si="32"/>
        <v>1</v>
      </c>
      <c r="DP31" s="172">
        <f t="shared" si="32"/>
        <v>1</v>
      </c>
      <c r="DQ31" s="172">
        <f t="shared" si="32"/>
        <v>1</v>
      </c>
      <c r="DR31" s="172">
        <f t="shared" si="32"/>
        <v>1</v>
      </c>
      <c r="DS31" s="172">
        <f t="shared" si="32"/>
        <v>1</v>
      </c>
      <c r="DT31" s="172">
        <f t="shared" si="32"/>
        <v>1</v>
      </c>
      <c r="DU31" s="172">
        <f t="shared" si="32"/>
        <v>1</v>
      </c>
      <c r="DV31" s="172">
        <f t="shared" si="33"/>
        <v>1</v>
      </c>
      <c r="DW31" s="172">
        <f t="shared" si="33"/>
        <v>1</v>
      </c>
      <c r="DX31" s="172">
        <f t="shared" si="33"/>
        <v>1</v>
      </c>
      <c r="DY31" s="172">
        <f t="shared" si="33"/>
        <v>1</v>
      </c>
      <c r="DZ31" s="172">
        <f t="shared" si="33"/>
        <v>1</v>
      </c>
      <c r="EA31" s="172">
        <f t="shared" si="33"/>
        <v>1</v>
      </c>
      <c r="EB31" s="172">
        <f t="shared" si="33"/>
        <v>1</v>
      </c>
      <c r="EC31" s="172">
        <f t="shared" si="33"/>
        <v>1</v>
      </c>
      <c r="ED31" s="172">
        <f t="shared" si="33"/>
        <v>1</v>
      </c>
      <c r="EE31" s="172">
        <f t="shared" si="33"/>
        <v>1</v>
      </c>
      <c r="EF31" s="172">
        <f t="shared" si="33"/>
        <v>1</v>
      </c>
      <c r="EG31" s="172">
        <f t="shared" si="6"/>
        <v>0</v>
      </c>
    </row>
    <row r="32" spans="2:137" x14ac:dyDescent="0.25">
      <c r="T32" s="5"/>
      <c r="U32" s="13"/>
      <c r="V32" s="5"/>
      <c r="W32" s="5" t="str">
        <f t="shared" si="2"/>
        <v/>
      </c>
      <c r="X32" s="5"/>
      <c r="Y32" s="5"/>
      <c r="Z32" s="5"/>
      <c r="BV32" s="177"/>
      <c r="BW32" s="177"/>
      <c r="BZ32" s="178"/>
      <c r="CA32" s="177"/>
      <c r="CB32" s="172">
        <f t="shared" si="26"/>
        <v>1</v>
      </c>
      <c r="CC32" s="172">
        <f t="shared" si="26"/>
        <v>1</v>
      </c>
      <c r="CD32" s="172">
        <f t="shared" si="26"/>
        <v>1</v>
      </c>
      <c r="CE32" s="172">
        <f t="shared" si="26"/>
        <v>1</v>
      </c>
      <c r="CF32" s="172">
        <f t="shared" si="26"/>
        <v>1</v>
      </c>
      <c r="CG32" s="172">
        <f t="shared" si="26"/>
        <v>1</v>
      </c>
      <c r="CH32" s="172">
        <f t="shared" si="26"/>
        <v>1</v>
      </c>
      <c r="CI32" s="172">
        <f t="shared" si="26"/>
        <v>1</v>
      </c>
      <c r="CJ32" s="172">
        <f t="shared" si="26"/>
        <v>1</v>
      </c>
      <c r="CK32" s="172">
        <f t="shared" si="26"/>
        <v>1</v>
      </c>
      <c r="CL32" s="172">
        <f t="shared" si="26"/>
        <v>1</v>
      </c>
      <c r="CM32" s="172">
        <f t="shared" si="26"/>
        <v>1</v>
      </c>
      <c r="CN32" s="172">
        <f t="shared" si="26"/>
        <v>1</v>
      </c>
      <c r="CO32" s="172">
        <f t="shared" si="26"/>
        <v>1</v>
      </c>
      <c r="CP32" s="172">
        <f t="shared" si="26"/>
        <v>1</v>
      </c>
      <c r="CQ32" s="172">
        <f t="shared" si="26"/>
        <v>1</v>
      </c>
      <c r="CR32" s="172">
        <f t="shared" ref="CR32:CU47" si="34">IF(BG31="",CR31,CR31+1)</f>
        <v>1</v>
      </c>
      <c r="CS32" s="172">
        <f t="shared" si="34"/>
        <v>1</v>
      </c>
      <c r="CT32" s="172">
        <f t="shared" si="34"/>
        <v>1</v>
      </c>
      <c r="CU32" s="172">
        <f t="shared" si="34"/>
        <v>1</v>
      </c>
      <c r="DB32" s="196" t="str">
        <f>IF(DB19="","","----")</f>
        <v/>
      </c>
      <c r="DD32" s="172">
        <f t="shared" si="19"/>
        <v>1</v>
      </c>
      <c r="DE32" s="172">
        <v>30</v>
      </c>
      <c r="DI32" s="198"/>
      <c r="DL32" s="172">
        <f t="shared" si="14"/>
        <v>0</v>
      </c>
      <c r="DM32" s="172">
        <f t="shared" si="15"/>
        <v>1</v>
      </c>
      <c r="DN32" s="172">
        <f t="shared" si="16"/>
        <v>1</v>
      </c>
      <c r="DO32" s="172">
        <f t="shared" si="32"/>
        <v>1</v>
      </c>
      <c r="DP32" s="172">
        <f t="shared" si="32"/>
        <v>1</v>
      </c>
      <c r="DQ32" s="172">
        <f t="shared" si="32"/>
        <v>1</v>
      </c>
      <c r="DR32" s="172">
        <f t="shared" si="32"/>
        <v>1</v>
      </c>
      <c r="DS32" s="172">
        <f t="shared" si="32"/>
        <v>1</v>
      </c>
      <c r="DT32" s="172">
        <f t="shared" si="32"/>
        <v>1</v>
      </c>
      <c r="DU32" s="172">
        <f t="shared" si="32"/>
        <v>1</v>
      </c>
      <c r="DV32" s="172">
        <f t="shared" si="33"/>
        <v>1</v>
      </c>
      <c r="DW32" s="172">
        <f t="shared" si="33"/>
        <v>1</v>
      </c>
      <c r="DX32" s="172">
        <f t="shared" si="33"/>
        <v>1</v>
      </c>
      <c r="DY32" s="172">
        <f t="shared" si="33"/>
        <v>1</v>
      </c>
      <c r="DZ32" s="172">
        <f t="shared" si="33"/>
        <v>1</v>
      </c>
      <c r="EA32" s="172">
        <f t="shared" si="33"/>
        <v>1</v>
      </c>
      <c r="EB32" s="172">
        <f t="shared" si="33"/>
        <v>1</v>
      </c>
      <c r="EC32" s="172">
        <f t="shared" si="33"/>
        <v>1</v>
      </c>
      <c r="ED32" s="172">
        <f t="shared" si="33"/>
        <v>1</v>
      </c>
      <c r="EE32" s="172">
        <f t="shared" si="33"/>
        <v>1</v>
      </c>
      <c r="EF32" s="172">
        <f t="shared" si="33"/>
        <v>1</v>
      </c>
      <c r="EG32" s="172">
        <f t="shared" si="6"/>
        <v>0</v>
      </c>
    </row>
    <row r="33" spans="20:137" ht="15" customHeight="1" x14ac:dyDescent="0.25">
      <c r="T33" s="5"/>
      <c r="U33" s="13"/>
      <c r="V33" s="5"/>
      <c r="W33" s="5" t="str">
        <f t="shared" si="2"/>
        <v/>
      </c>
      <c r="X33" s="5"/>
      <c r="Y33" s="5"/>
      <c r="Z33" s="5"/>
      <c r="CB33" s="172">
        <f t="shared" ref="CB33:CQ48" si="35">IF(AQ32="",CB32,CB32+1)</f>
        <v>1</v>
      </c>
      <c r="CC33" s="172">
        <f t="shared" si="35"/>
        <v>1</v>
      </c>
      <c r="CD33" s="172">
        <f t="shared" si="35"/>
        <v>1</v>
      </c>
      <c r="CE33" s="172">
        <f t="shared" si="35"/>
        <v>1</v>
      </c>
      <c r="CF33" s="172">
        <f t="shared" si="35"/>
        <v>1</v>
      </c>
      <c r="CG33" s="172">
        <f t="shared" si="35"/>
        <v>1</v>
      </c>
      <c r="CH33" s="172">
        <f t="shared" si="35"/>
        <v>1</v>
      </c>
      <c r="CI33" s="172">
        <f t="shared" si="35"/>
        <v>1</v>
      </c>
      <c r="CJ33" s="172">
        <f t="shared" si="35"/>
        <v>1</v>
      </c>
      <c r="CK33" s="172">
        <f t="shared" si="35"/>
        <v>1</v>
      </c>
      <c r="CL33" s="172">
        <f t="shared" si="35"/>
        <v>1</v>
      </c>
      <c r="CM33" s="172">
        <f t="shared" si="35"/>
        <v>1</v>
      </c>
      <c r="CN33" s="172">
        <f t="shared" si="35"/>
        <v>1</v>
      </c>
      <c r="CO33" s="172">
        <f t="shared" si="35"/>
        <v>1</v>
      </c>
      <c r="CP33" s="172">
        <f t="shared" si="35"/>
        <v>1</v>
      </c>
      <c r="CQ33" s="172">
        <f t="shared" si="35"/>
        <v>1</v>
      </c>
      <c r="CR33" s="172">
        <f t="shared" si="34"/>
        <v>1</v>
      </c>
      <c r="CS33" s="172">
        <f t="shared" si="34"/>
        <v>1</v>
      </c>
      <c r="CT33" s="172">
        <f t="shared" si="34"/>
        <v>1</v>
      </c>
      <c r="CU33" s="172">
        <f t="shared" si="34"/>
        <v>1</v>
      </c>
      <c r="DA33" s="172"/>
      <c r="DB33" s="32" t="str">
        <f>IF(DB34="","",CONCATENATE("Warband ",CZ34," ",DG33))</f>
        <v/>
      </c>
      <c r="DD33" s="172">
        <f t="shared" si="19"/>
        <v>1</v>
      </c>
      <c r="DE33" s="172">
        <v>31</v>
      </c>
      <c r="DG33" s="49" t="str">
        <f>CONCATENATE("   ",DH33,"/",DI33,IF(DH33&gt;DI33," !",""))</f>
        <v xml:space="preserve">   0/12</v>
      </c>
      <c r="DH33" s="172">
        <f t="shared" ref="DH33" si="36">INDEX($CB$1:$CU$1,CZ34)+DJ33</f>
        <v>0</v>
      </c>
      <c r="DI33" s="198">
        <f>12</f>
        <v>12</v>
      </c>
      <c r="DL33" s="172">
        <f t="shared" si="14"/>
        <v>0</v>
      </c>
      <c r="DM33" s="172">
        <f t="shared" si="15"/>
        <v>1</v>
      </c>
      <c r="DN33" s="172">
        <f t="shared" si="16"/>
        <v>1</v>
      </c>
      <c r="DO33" s="172">
        <f t="shared" si="32"/>
        <v>1</v>
      </c>
      <c r="DP33" s="172">
        <f t="shared" si="32"/>
        <v>1</v>
      </c>
      <c r="DQ33" s="172">
        <f t="shared" si="32"/>
        <v>1</v>
      </c>
      <c r="DR33" s="172">
        <f t="shared" si="32"/>
        <v>1</v>
      </c>
      <c r="DS33" s="172">
        <f t="shared" si="32"/>
        <v>1</v>
      </c>
      <c r="DT33" s="172">
        <f t="shared" si="32"/>
        <v>1</v>
      </c>
      <c r="DU33" s="172">
        <f t="shared" si="32"/>
        <v>1</v>
      </c>
      <c r="DV33" s="172">
        <f t="shared" si="33"/>
        <v>1</v>
      </c>
      <c r="DW33" s="172">
        <f t="shared" si="33"/>
        <v>1</v>
      </c>
      <c r="DX33" s="172">
        <f t="shared" si="33"/>
        <v>1</v>
      </c>
      <c r="DY33" s="172">
        <f t="shared" si="33"/>
        <v>1</v>
      </c>
      <c r="DZ33" s="172">
        <f t="shared" si="33"/>
        <v>1</v>
      </c>
      <c r="EA33" s="172">
        <f t="shared" si="33"/>
        <v>1</v>
      </c>
      <c r="EB33" s="172">
        <f t="shared" si="33"/>
        <v>1</v>
      </c>
      <c r="EC33" s="172">
        <f t="shared" si="33"/>
        <v>1</v>
      </c>
      <c r="ED33" s="172">
        <f t="shared" si="33"/>
        <v>1</v>
      </c>
      <c r="EE33" s="172">
        <f t="shared" si="33"/>
        <v>1</v>
      </c>
      <c r="EF33" s="172">
        <f t="shared" si="33"/>
        <v>1</v>
      </c>
      <c r="EG33" s="172">
        <f t="shared" si="6"/>
        <v>0</v>
      </c>
    </row>
    <row r="34" spans="20:137" x14ac:dyDescent="0.25">
      <c r="T34" s="5"/>
      <c r="U34" s="13"/>
      <c r="V34" s="5"/>
      <c r="W34" s="5" t="str">
        <f t="shared" si="2"/>
        <v/>
      </c>
      <c r="X34" s="5"/>
      <c r="Y34" s="5"/>
      <c r="Z34" s="5"/>
      <c r="CB34" s="172">
        <f t="shared" si="35"/>
        <v>1</v>
      </c>
      <c r="CC34" s="172">
        <f t="shared" si="35"/>
        <v>1</v>
      </c>
      <c r="CD34" s="172">
        <f t="shared" si="35"/>
        <v>1</v>
      </c>
      <c r="CE34" s="172">
        <f t="shared" si="35"/>
        <v>1</v>
      </c>
      <c r="CF34" s="172">
        <f t="shared" si="35"/>
        <v>1</v>
      </c>
      <c r="CG34" s="172">
        <f t="shared" si="35"/>
        <v>1</v>
      </c>
      <c r="CH34" s="172">
        <f t="shared" si="35"/>
        <v>1</v>
      </c>
      <c r="CI34" s="172">
        <f t="shared" si="35"/>
        <v>1</v>
      </c>
      <c r="CJ34" s="172">
        <f t="shared" si="35"/>
        <v>1</v>
      </c>
      <c r="CK34" s="172">
        <f t="shared" si="35"/>
        <v>1</v>
      </c>
      <c r="CL34" s="172">
        <f t="shared" si="35"/>
        <v>1</v>
      </c>
      <c r="CM34" s="172">
        <f t="shared" si="35"/>
        <v>1</v>
      </c>
      <c r="CN34" s="172">
        <f t="shared" si="35"/>
        <v>1</v>
      </c>
      <c r="CO34" s="172">
        <f t="shared" si="35"/>
        <v>1</v>
      </c>
      <c r="CP34" s="172">
        <f t="shared" si="35"/>
        <v>1</v>
      </c>
      <c r="CQ34" s="172">
        <f t="shared" si="35"/>
        <v>1</v>
      </c>
      <c r="CR34" s="172">
        <f t="shared" si="34"/>
        <v>1</v>
      </c>
      <c r="CS34" s="172">
        <f t="shared" si="34"/>
        <v>1</v>
      </c>
      <c r="CT34" s="172">
        <f t="shared" si="34"/>
        <v>1</v>
      </c>
      <c r="CU34" s="172">
        <f t="shared" si="34"/>
        <v>1</v>
      </c>
      <c r="CZ34" s="172">
        <v>3</v>
      </c>
      <c r="DA34" s="172" t="s">
        <v>278</v>
      </c>
      <c r="DB34" s="32" t="str">
        <f>T(LOOKUP(CZ34,$DM$1:$EF$1,$DM$2:$EF$2))</f>
        <v/>
      </c>
      <c r="DD34" s="172">
        <f t="shared" si="19"/>
        <v>1</v>
      </c>
      <c r="DE34" s="172">
        <v>32</v>
      </c>
      <c r="DI34" s="198"/>
      <c r="DL34" s="172">
        <f t="shared" si="14"/>
        <v>0</v>
      </c>
      <c r="DM34" s="172">
        <f t="shared" si="15"/>
        <v>1</v>
      </c>
      <c r="DN34" s="172">
        <f t="shared" si="16"/>
        <v>1</v>
      </c>
      <c r="DO34" s="172">
        <f t="shared" si="32"/>
        <v>1</v>
      </c>
      <c r="DP34" s="172">
        <f t="shared" si="32"/>
        <v>1</v>
      </c>
      <c r="DQ34" s="172">
        <f t="shared" si="32"/>
        <v>1</v>
      </c>
      <c r="DR34" s="172">
        <f t="shared" si="32"/>
        <v>1</v>
      </c>
      <c r="DS34" s="172">
        <f t="shared" si="32"/>
        <v>1</v>
      </c>
      <c r="DT34" s="172">
        <f t="shared" si="32"/>
        <v>1</v>
      </c>
      <c r="DU34" s="172">
        <f t="shared" si="32"/>
        <v>1</v>
      </c>
      <c r="DV34" s="172">
        <f t="shared" si="33"/>
        <v>1</v>
      </c>
      <c r="DW34" s="172">
        <f t="shared" si="33"/>
        <v>1</v>
      </c>
      <c r="DX34" s="172">
        <f t="shared" si="33"/>
        <v>1</v>
      </c>
      <c r="DY34" s="172">
        <f t="shared" si="33"/>
        <v>1</v>
      </c>
      <c r="DZ34" s="172">
        <f t="shared" si="33"/>
        <v>1</v>
      </c>
      <c r="EA34" s="172">
        <f t="shared" si="33"/>
        <v>1</v>
      </c>
      <c r="EB34" s="172">
        <f t="shared" si="33"/>
        <v>1</v>
      </c>
      <c r="EC34" s="172">
        <f t="shared" si="33"/>
        <v>1</v>
      </c>
      <c r="ED34" s="172">
        <f t="shared" si="33"/>
        <v>1</v>
      </c>
      <c r="EE34" s="172">
        <f t="shared" si="33"/>
        <v>1</v>
      </c>
      <c r="EF34" s="172">
        <f t="shared" si="33"/>
        <v>1</v>
      </c>
      <c r="EG34" s="172">
        <f t="shared" si="6"/>
        <v>0</v>
      </c>
    </row>
    <row r="35" spans="20:137" x14ac:dyDescent="0.25">
      <c r="T35" s="5"/>
      <c r="U35" s="13"/>
      <c r="V35" s="5"/>
      <c r="W35" s="5" t="str">
        <f t="shared" si="2"/>
        <v/>
      </c>
      <c r="X35" s="5"/>
      <c r="Y35" s="5"/>
      <c r="Z35" s="5"/>
      <c r="CB35" s="172">
        <f t="shared" si="35"/>
        <v>1</v>
      </c>
      <c r="CC35" s="172">
        <f t="shared" si="35"/>
        <v>1</v>
      </c>
      <c r="CD35" s="172">
        <f t="shared" si="35"/>
        <v>1</v>
      </c>
      <c r="CE35" s="172">
        <f t="shared" si="35"/>
        <v>1</v>
      </c>
      <c r="CF35" s="172">
        <f t="shared" si="35"/>
        <v>1</v>
      </c>
      <c r="CG35" s="172">
        <f t="shared" si="35"/>
        <v>1</v>
      </c>
      <c r="CH35" s="172">
        <f t="shared" si="35"/>
        <v>1</v>
      </c>
      <c r="CI35" s="172">
        <f t="shared" si="35"/>
        <v>1</v>
      </c>
      <c r="CJ35" s="172">
        <f t="shared" si="35"/>
        <v>1</v>
      </c>
      <c r="CK35" s="172">
        <f t="shared" si="35"/>
        <v>1</v>
      </c>
      <c r="CL35" s="172">
        <f t="shared" si="35"/>
        <v>1</v>
      </c>
      <c r="CM35" s="172">
        <f t="shared" si="35"/>
        <v>1</v>
      </c>
      <c r="CN35" s="172">
        <f t="shared" si="35"/>
        <v>1</v>
      </c>
      <c r="CO35" s="172">
        <f t="shared" si="35"/>
        <v>1</v>
      </c>
      <c r="CP35" s="172">
        <f t="shared" si="35"/>
        <v>1</v>
      </c>
      <c r="CQ35" s="172">
        <f t="shared" si="35"/>
        <v>1</v>
      </c>
      <c r="CR35" s="172">
        <f t="shared" si="34"/>
        <v>1</v>
      </c>
      <c r="CS35" s="172">
        <f t="shared" si="34"/>
        <v>1</v>
      </c>
      <c r="CT35" s="172">
        <f t="shared" si="34"/>
        <v>1</v>
      </c>
      <c r="CU35" s="172">
        <f t="shared" si="34"/>
        <v>1</v>
      </c>
      <c r="DA35" s="172">
        <v>1</v>
      </c>
      <c r="DB35" s="32" t="str">
        <f t="shared" ref="DB35:DB46" si="37">T(CONCATENATE(LOOKUP(DA35,CD$3:CD$80,AS$3:AS$80)," ",LOOKUP(DA35,CD$3:CD$80,$CA$3:$CA$80)))</f>
        <v xml:space="preserve"> </v>
      </c>
      <c r="DD35" s="172">
        <f t="shared" si="19"/>
        <v>1</v>
      </c>
      <c r="DE35" s="172">
        <v>33</v>
      </c>
      <c r="DI35" s="198"/>
      <c r="DL35" s="172">
        <f t="shared" si="14"/>
        <v>0</v>
      </c>
      <c r="DM35" s="172">
        <f t="shared" si="15"/>
        <v>1</v>
      </c>
      <c r="DN35" s="172">
        <f t="shared" si="16"/>
        <v>1</v>
      </c>
      <c r="DO35" s="172">
        <f t="shared" si="32"/>
        <v>1</v>
      </c>
      <c r="DP35" s="172">
        <f t="shared" si="32"/>
        <v>1</v>
      </c>
      <c r="DQ35" s="172">
        <f t="shared" si="32"/>
        <v>1</v>
      </c>
      <c r="DR35" s="172">
        <f t="shared" si="32"/>
        <v>1</v>
      </c>
      <c r="DS35" s="172">
        <f t="shared" si="32"/>
        <v>1</v>
      </c>
      <c r="DT35" s="172">
        <f t="shared" si="32"/>
        <v>1</v>
      </c>
      <c r="DU35" s="172">
        <f t="shared" si="32"/>
        <v>1</v>
      </c>
      <c r="DV35" s="172">
        <f t="shared" si="33"/>
        <v>1</v>
      </c>
      <c r="DW35" s="172">
        <f t="shared" si="33"/>
        <v>1</v>
      </c>
      <c r="DX35" s="172">
        <f t="shared" si="33"/>
        <v>1</v>
      </c>
      <c r="DY35" s="172">
        <f t="shared" si="33"/>
        <v>1</v>
      </c>
      <c r="DZ35" s="172">
        <f t="shared" si="33"/>
        <v>1</v>
      </c>
      <c r="EA35" s="172">
        <f t="shared" si="33"/>
        <v>1</v>
      </c>
      <c r="EB35" s="172">
        <f t="shared" si="33"/>
        <v>1</v>
      </c>
      <c r="EC35" s="172">
        <f t="shared" si="33"/>
        <v>1</v>
      </c>
      <c r="ED35" s="172">
        <f t="shared" si="33"/>
        <v>1</v>
      </c>
      <c r="EE35" s="172">
        <f t="shared" si="33"/>
        <v>1</v>
      </c>
      <c r="EF35" s="172">
        <f t="shared" si="33"/>
        <v>1</v>
      </c>
      <c r="EG35" s="172">
        <f t="shared" si="6"/>
        <v>0</v>
      </c>
    </row>
    <row r="36" spans="20:137" x14ac:dyDescent="0.25">
      <c r="T36" s="5"/>
      <c r="U36" s="13"/>
      <c r="V36" s="5"/>
      <c r="W36" s="5" t="str">
        <f t="shared" si="2"/>
        <v/>
      </c>
      <c r="X36" s="5"/>
      <c r="Y36" s="5"/>
      <c r="Z36" s="5"/>
      <c r="CB36" s="172">
        <f t="shared" si="35"/>
        <v>1</v>
      </c>
      <c r="CC36" s="172">
        <f t="shared" si="35"/>
        <v>1</v>
      </c>
      <c r="CD36" s="172">
        <f t="shared" si="35"/>
        <v>1</v>
      </c>
      <c r="CE36" s="172">
        <f t="shared" si="35"/>
        <v>1</v>
      </c>
      <c r="CF36" s="172">
        <f t="shared" si="35"/>
        <v>1</v>
      </c>
      <c r="CG36" s="172">
        <f t="shared" si="35"/>
        <v>1</v>
      </c>
      <c r="CH36" s="172">
        <f t="shared" si="35"/>
        <v>1</v>
      </c>
      <c r="CI36" s="172">
        <f t="shared" si="35"/>
        <v>1</v>
      </c>
      <c r="CJ36" s="172">
        <f t="shared" si="35"/>
        <v>1</v>
      </c>
      <c r="CK36" s="172">
        <f t="shared" si="35"/>
        <v>1</v>
      </c>
      <c r="CL36" s="172">
        <f t="shared" si="35"/>
        <v>1</v>
      </c>
      <c r="CM36" s="172">
        <f t="shared" si="35"/>
        <v>1</v>
      </c>
      <c r="CN36" s="172">
        <f t="shared" si="35"/>
        <v>1</v>
      </c>
      <c r="CO36" s="172">
        <f t="shared" si="35"/>
        <v>1</v>
      </c>
      <c r="CP36" s="172">
        <f t="shared" si="35"/>
        <v>1</v>
      </c>
      <c r="CQ36" s="172">
        <f t="shared" si="35"/>
        <v>1</v>
      </c>
      <c r="CR36" s="172">
        <f t="shared" si="34"/>
        <v>1</v>
      </c>
      <c r="CS36" s="172">
        <f t="shared" si="34"/>
        <v>1</v>
      </c>
      <c r="CT36" s="172">
        <f t="shared" si="34"/>
        <v>1</v>
      </c>
      <c r="CU36" s="172">
        <f t="shared" si="34"/>
        <v>1</v>
      </c>
      <c r="DA36" s="172">
        <v>2</v>
      </c>
      <c r="DB36" s="32" t="str">
        <f t="shared" si="37"/>
        <v xml:space="preserve"> </v>
      </c>
      <c r="DD36" s="172">
        <f t="shared" si="19"/>
        <v>1</v>
      </c>
      <c r="DE36" s="172">
        <v>34</v>
      </c>
      <c r="DI36" s="198"/>
      <c r="DL36" s="172">
        <f t="shared" si="14"/>
        <v>0</v>
      </c>
      <c r="DM36" s="172">
        <f t="shared" si="15"/>
        <v>1</v>
      </c>
      <c r="DN36" s="172">
        <f t="shared" si="16"/>
        <v>1</v>
      </c>
      <c r="DO36" s="172">
        <f t="shared" ref="DO36:DU51" si="38">IF(OR($CX35=0,ISERROR(SEARCH(DO$1,SUBSTITUTE($CX35,DY$1,"")))),DO35,DO35+1)</f>
        <v>1</v>
      </c>
      <c r="DP36" s="172">
        <f t="shared" si="38"/>
        <v>1</v>
      </c>
      <c r="DQ36" s="172">
        <f t="shared" si="38"/>
        <v>1</v>
      </c>
      <c r="DR36" s="172">
        <f t="shared" si="38"/>
        <v>1</v>
      </c>
      <c r="DS36" s="172">
        <f t="shared" si="38"/>
        <v>1</v>
      </c>
      <c r="DT36" s="172">
        <f t="shared" si="38"/>
        <v>1</v>
      </c>
      <c r="DU36" s="172">
        <f t="shared" si="38"/>
        <v>1</v>
      </c>
      <c r="DV36" s="172">
        <f t="shared" si="33"/>
        <v>1</v>
      </c>
      <c r="DW36" s="172">
        <f t="shared" si="33"/>
        <v>1</v>
      </c>
      <c r="DX36" s="172">
        <f t="shared" si="33"/>
        <v>1</v>
      </c>
      <c r="DY36" s="172">
        <f t="shared" si="33"/>
        <v>1</v>
      </c>
      <c r="DZ36" s="172">
        <f t="shared" si="33"/>
        <v>1</v>
      </c>
      <c r="EA36" s="172">
        <f t="shared" si="33"/>
        <v>1</v>
      </c>
      <c r="EB36" s="172">
        <f t="shared" si="33"/>
        <v>1</v>
      </c>
      <c r="EC36" s="172">
        <f t="shared" si="33"/>
        <v>1</v>
      </c>
      <c r="ED36" s="172">
        <f t="shared" si="33"/>
        <v>1</v>
      </c>
      <c r="EE36" s="172">
        <f t="shared" si="33"/>
        <v>1</v>
      </c>
      <c r="EF36" s="172">
        <f t="shared" si="33"/>
        <v>1</v>
      </c>
      <c r="EG36" s="172">
        <f t="shared" si="6"/>
        <v>0</v>
      </c>
    </row>
    <row r="37" spans="20:137" x14ac:dyDescent="0.25">
      <c r="T37" s="5"/>
      <c r="U37" s="13"/>
      <c r="V37" s="5"/>
      <c r="W37" s="5" t="str">
        <f t="shared" si="2"/>
        <v/>
      </c>
      <c r="X37" s="5"/>
      <c r="Y37" s="5"/>
      <c r="Z37" s="5"/>
      <c r="CB37" s="172">
        <f t="shared" si="35"/>
        <v>1</v>
      </c>
      <c r="CC37" s="172">
        <f t="shared" si="35"/>
        <v>1</v>
      </c>
      <c r="CD37" s="172">
        <f t="shared" si="35"/>
        <v>1</v>
      </c>
      <c r="CE37" s="172">
        <f t="shared" si="35"/>
        <v>1</v>
      </c>
      <c r="CF37" s="172">
        <f t="shared" si="35"/>
        <v>1</v>
      </c>
      <c r="CG37" s="172">
        <f t="shared" si="35"/>
        <v>1</v>
      </c>
      <c r="CH37" s="172">
        <f t="shared" si="35"/>
        <v>1</v>
      </c>
      <c r="CI37" s="172">
        <f t="shared" si="35"/>
        <v>1</v>
      </c>
      <c r="CJ37" s="172">
        <f t="shared" si="35"/>
        <v>1</v>
      </c>
      <c r="CK37" s="172">
        <f t="shared" si="35"/>
        <v>1</v>
      </c>
      <c r="CL37" s="172">
        <f t="shared" si="35"/>
        <v>1</v>
      </c>
      <c r="CM37" s="172">
        <f t="shared" si="35"/>
        <v>1</v>
      </c>
      <c r="CN37" s="172">
        <f t="shared" si="35"/>
        <v>1</v>
      </c>
      <c r="CO37" s="172">
        <f t="shared" si="35"/>
        <v>1</v>
      </c>
      <c r="CP37" s="172">
        <f t="shared" si="35"/>
        <v>1</v>
      </c>
      <c r="CQ37" s="172">
        <f t="shared" si="35"/>
        <v>1</v>
      </c>
      <c r="CR37" s="172">
        <f t="shared" si="34"/>
        <v>1</v>
      </c>
      <c r="CS37" s="172">
        <f t="shared" si="34"/>
        <v>1</v>
      </c>
      <c r="CT37" s="172">
        <f t="shared" si="34"/>
        <v>1</v>
      </c>
      <c r="CU37" s="172">
        <f t="shared" si="34"/>
        <v>1</v>
      </c>
      <c r="DA37" s="172">
        <v>3</v>
      </c>
      <c r="DB37" s="32" t="str">
        <f t="shared" si="37"/>
        <v xml:space="preserve"> </v>
      </c>
      <c r="DD37" s="172">
        <f t="shared" si="19"/>
        <v>1</v>
      </c>
      <c r="DE37" s="172">
        <v>35</v>
      </c>
      <c r="DI37" s="198"/>
      <c r="DL37" s="172">
        <f t="shared" si="14"/>
        <v>0</v>
      </c>
      <c r="DM37" s="172">
        <f t="shared" si="15"/>
        <v>1</v>
      </c>
      <c r="DN37" s="172">
        <f t="shared" si="16"/>
        <v>1</v>
      </c>
      <c r="DO37" s="172">
        <f t="shared" si="38"/>
        <v>1</v>
      </c>
      <c r="DP37" s="172">
        <f t="shared" si="38"/>
        <v>1</v>
      </c>
      <c r="DQ37" s="172">
        <f t="shared" si="38"/>
        <v>1</v>
      </c>
      <c r="DR37" s="172">
        <f t="shared" si="38"/>
        <v>1</v>
      </c>
      <c r="DS37" s="172">
        <f t="shared" si="38"/>
        <v>1</v>
      </c>
      <c r="DT37" s="172">
        <f t="shared" si="38"/>
        <v>1</v>
      </c>
      <c r="DU37" s="172">
        <f t="shared" si="38"/>
        <v>1</v>
      </c>
      <c r="DV37" s="172">
        <f t="shared" ref="DV37:EF52" si="39">IF(OR($CX36=0,ISERROR(SEARCH(DV$1,$CX36))),DV36,DV36+1)</f>
        <v>1</v>
      </c>
      <c r="DW37" s="172">
        <f t="shared" si="39"/>
        <v>1</v>
      </c>
      <c r="DX37" s="172">
        <f t="shared" si="39"/>
        <v>1</v>
      </c>
      <c r="DY37" s="172">
        <f t="shared" si="39"/>
        <v>1</v>
      </c>
      <c r="DZ37" s="172">
        <f t="shared" si="39"/>
        <v>1</v>
      </c>
      <c r="EA37" s="172">
        <f t="shared" si="39"/>
        <v>1</v>
      </c>
      <c r="EB37" s="172">
        <f t="shared" si="39"/>
        <v>1</v>
      </c>
      <c r="EC37" s="172">
        <f t="shared" si="39"/>
        <v>1</v>
      </c>
      <c r="ED37" s="172">
        <f t="shared" si="39"/>
        <v>1</v>
      </c>
      <c r="EE37" s="172">
        <f t="shared" si="39"/>
        <v>1</v>
      </c>
      <c r="EF37" s="172">
        <f t="shared" si="39"/>
        <v>1</v>
      </c>
      <c r="EG37" s="172">
        <f t="shared" si="6"/>
        <v>0</v>
      </c>
    </row>
    <row r="38" spans="20:137" x14ac:dyDescent="0.25">
      <c r="T38" s="5"/>
      <c r="U38" s="13"/>
      <c r="V38" s="5"/>
      <c r="W38" s="5" t="str">
        <f t="shared" si="2"/>
        <v/>
      </c>
      <c r="X38" s="5"/>
      <c r="Y38" s="5"/>
      <c r="Z38" s="5"/>
      <c r="CB38" s="172">
        <f t="shared" si="35"/>
        <v>1</v>
      </c>
      <c r="CC38" s="172">
        <f t="shared" si="35"/>
        <v>1</v>
      </c>
      <c r="CD38" s="172">
        <f t="shared" si="35"/>
        <v>1</v>
      </c>
      <c r="CE38" s="172">
        <f t="shared" si="35"/>
        <v>1</v>
      </c>
      <c r="CF38" s="172">
        <f t="shared" si="35"/>
        <v>1</v>
      </c>
      <c r="CG38" s="172">
        <f t="shared" si="35"/>
        <v>1</v>
      </c>
      <c r="CH38" s="172">
        <f t="shared" si="35"/>
        <v>1</v>
      </c>
      <c r="CI38" s="172">
        <f t="shared" si="35"/>
        <v>1</v>
      </c>
      <c r="CJ38" s="172">
        <f t="shared" si="35"/>
        <v>1</v>
      </c>
      <c r="CK38" s="172">
        <f t="shared" si="35"/>
        <v>1</v>
      </c>
      <c r="CL38" s="172">
        <f t="shared" si="35"/>
        <v>1</v>
      </c>
      <c r="CM38" s="172">
        <f t="shared" si="35"/>
        <v>1</v>
      </c>
      <c r="CN38" s="172">
        <f t="shared" si="35"/>
        <v>1</v>
      </c>
      <c r="CO38" s="172">
        <f t="shared" si="35"/>
        <v>1</v>
      </c>
      <c r="CP38" s="172">
        <f t="shared" si="35"/>
        <v>1</v>
      </c>
      <c r="CQ38" s="172">
        <f t="shared" si="35"/>
        <v>1</v>
      </c>
      <c r="CR38" s="172">
        <f t="shared" si="34"/>
        <v>1</v>
      </c>
      <c r="CS38" s="172">
        <f t="shared" si="34"/>
        <v>1</v>
      </c>
      <c r="CT38" s="172">
        <f t="shared" si="34"/>
        <v>1</v>
      </c>
      <c r="CU38" s="172">
        <f t="shared" si="34"/>
        <v>1</v>
      </c>
      <c r="DA38" s="172">
        <v>4</v>
      </c>
      <c r="DB38" s="32" t="str">
        <f t="shared" si="37"/>
        <v xml:space="preserve"> </v>
      </c>
      <c r="DD38" s="172">
        <f t="shared" si="19"/>
        <v>1</v>
      </c>
      <c r="DE38" s="172">
        <v>36</v>
      </c>
      <c r="DI38" s="198"/>
      <c r="DL38" s="172">
        <f t="shared" si="14"/>
        <v>0</v>
      </c>
      <c r="DM38" s="172">
        <f t="shared" si="15"/>
        <v>1</v>
      </c>
      <c r="DN38" s="172">
        <f t="shared" si="16"/>
        <v>1</v>
      </c>
      <c r="DO38" s="172">
        <f t="shared" si="38"/>
        <v>1</v>
      </c>
      <c r="DP38" s="172">
        <f t="shared" si="38"/>
        <v>1</v>
      </c>
      <c r="DQ38" s="172">
        <f t="shared" si="38"/>
        <v>1</v>
      </c>
      <c r="DR38" s="172">
        <f t="shared" si="38"/>
        <v>1</v>
      </c>
      <c r="DS38" s="172">
        <f t="shared" si="38"/>
        <v>1</v>
      </c>
      <c r="DT38" s="172">
        <f t="shared" si="38"/>
        <v>1</v>
      </c>
      <c r="DU38" s="172">
        <f t="shared" si="38"/>
        <v>1</v>
      </c>
      <c r="DV38" s="172">
        <f t="shared" si="39"/>
        <v>1</v>
      </c>
      <c r="DW38" s="172">
        <f t="shared" si="39"/>
        <v>1</v>
      </c>
      <c r="DX38" s="172">
        <f t="shared" si="39"/>
        <v>1</v>
      </c>
      <c r="DY38" s="172">
        <f t="shared" si="39"/>
        <v>1</v>
      </c>
      <c r="DZ38" s="172">
        <f t="shared" si="39"/>
        <v>1</v>
      </c>
      <c r="EA38" s="172">
        <f t="shared" si="39"/>
        <v>1</v>
      </c>
      <c r="EB38" s="172">
        <f t="shared" si="39"/>
        <v>1</v>
      </c>
      <c r="EC38" s="172">
        <f t="shared" si="39"/>
        <v>1</v>
      </c>
      <c r="ED38" s="172">
        <f t="shared" si="39"/>
        <v>1</v>
      </c>
      <c r="EE38" s="172">
        <f t="shared" si="39"/>
        <v>1</v>
      </c>
      <c r="EF38" s="172">
        <f t="shared" si="39"/>
        <v>1</v>
      </c>
      <c r="EG38" s="172">
        <f t="shared" si="6"/>
        <v>0</v>
      </c>
    </row>
    <row r="39" spans="20:137" x14ac:dyDescent="0.25">
      <c r="T39" s="5"/>
      <c r="U39" s="13"/>
      <c r="V39" s="5"/>
      <c r="W39" s="5" t="str">
        <f t="shared" si="2"/>
        <v/>
      </c>
      <c r="X39" s="5"/>
      <c r="Y39" s="5"/>
      <c r="Z39" s="5"/>
      <c r="CB39" s="172">
        <f t="shared" si="35"/>
        <v>1</v>
      </c>
      <c r="CC39" s="172">
        <f t="shared" si="35"/>
        <v>1</v>
      </c>
      <c r="CD39" s="172">
        <f t="shared" si="35"/>
        <v>1</v>
      </c>
      <c r="CE39" s="172">
        <f t="shared" si="35"/>
        <v>1</v>
      </c>
      <c r="CF39" s="172">
        <f t="shared" si="35"/>
        <v>1</v>
      </c>
      <c r="CG39" s="172">
        <f t="shared" si="35"/>
        <v>1</v>
      </c>
      <c r="CH39" s="172">
        <f t="shared" si="35"/>
        <v>1</v>
      </c>
      <c r="CI39" s="172">
        <f t="shared" si="35"/>
        <v>1</v>
      </c>
      <c r="CJ39" s="172">
        <f t="shared" si="35"/>
        <v>1</v>
      </c>
      <c r="CK39" s="172">
        <f t="shared" si="35"/>
        <v>1</v>
      </c>
      <c r="CL39" s="172">
        <f t="shared" si="35"/>
        <v>1</v>
      </c>
      <c r="CM39" s="172">
        <f t="shared" si="35"/>
        <v>1</v>
      </c>
      <c r="CN39" s="172">
        <f t="shared" si="35"/>
        <v>1</v>
      </c>
      <c r="CO39" s="172">
        <f t="shared" si="35"/>
        <v>1</v>
      </c>
      <c r="CP39" s="172">
        <f t="shared" si="35"/>
        <v>1</v>
      </c>
      <c r="CQ39" s="172">
        <f t="shared" si="35"/>
        <v>1</v>
      </c>
      <c r="CR39" s="172">
        <f t="shared" si="34"/>
        <v>1</v>
      </c>
      <c r="CS39" s="172">
        <f t="shared" si="34"/>
        <v>1</v>
      </c>
      <c r="CT39" s="172">
        <f t="shared" si="34"/>
        <v>1</v>
      </c>
      <c r="CU39" s="172">
        <f t="shared" si="34"/>
        <v>1</v>
      </c>
      <c r="DA39" s="172">
        <v>5</v>
      </c>
      <c r="DB39" s="32" t="str">
        <f t="shared" si="37"/>
        <v xml:space="preserve"> </v>
      </c>
      <c r="DD39" s="172">
        <f t="shared" si="19"/>
        <v>1</v>
      </c>
      <c r="DE39" s="172">
        <v>37</v>
      </c>
      <c r="DI39" s="198"/>
      <c r="DL39" s="172">
        <f t="shared" si="14"/>
        <v>0</v>
      </c>
      <c r="DM39" s="172">
        <f t="shared" si="15"/>
        <v>1</v>
      </c>
      <c r="DN39" s="172">
        <f t="shared" si="16"/>
        <v>1</v>
      </c>
      <c r="DO39" s="172">
        <f t="shared" si="38"/>
        <v>1</v>
      </c>
      <c r="DP39" s="172">
        <f t="shared" si="38"/>
        <v>1</v>
      </c>
      <c r="DQ39" s="172">
        <f t="shared" si="38"/>
        <v>1</v>
      </c>
      <c r="DR39" s="172">
        <f t="shared" si="38"/>
        <v>1</v>
      </c>
      <c r="DS39" s="172">
        <f t="shared" si="38"/>
        <v>1</v>
      </c>
      <c r="DT39" s="172">
        <f t="shared" si="38"/>
        <v>1</v>
      </c>
      <c r="DU39" s="172">
        <f t="shared" si="38"/>
        <v>1</v>
      </c>
      <c r="DV39" s="172">
        <f t="shared" si="39"/>
        <v>1</v>
      </c>
      <c r="DW39" s="172">
        <f t="shared" si="39"/>
        <v>1</v>
      </c>
      <c r="DX39" s="172">
        <f t="shared" si="39"/>
        <v>1</v>
      </c>
      <c r="DY39" s="172">
        <f t="shared" si="39"/>
        <v>1</v>
      </c>
      <c r="DZ39" s="172">
        <f t="shared" si="39"/>
        <v>1</v>
      </c>
      <c r="EA39" s="172">
        <f t="shared" si="39"/>
        <v>1</v>
      </c>
      <c r="EB39" s="172">
        <f t="shared" si="39"/>
        <v>1</v>
      </c>
      <c r="EC39" s="172">
        <f t="shared" si="39"/>
        <v>1</v>
      </c>
      <c r="ED39" s="172">
        <f t="shared" si="39"/>
        <v>1</v>
      </c>
      <c r="EE39" s="172">
        <f t="shared" si="39"/>
        <v>1</v>
      </c>
      <c r="EF39" s="172">
        <f t="shared" si="39"/>
        <v>1</v>
      </c>
      <c r="EG39" s="172">
        <f t="shared" si="6"/>
        <v>0</v>
      </c>
    </row>
    <row r="40" spans="20:137" x14ac:dyDescent="0.25">
      <c r="T40" s="5"/>
      <c r="U40" s="13"/>
      <c r="V40" s="5"/>
      <c r="W40" s="5" t="str">
        <f t="shared" si="2"/>
        <v/>
      </c>
      <c r="X40" s="5"/>
      <c r="Y40" s="5"/>
      <c r="Z40" s="5"/>
      <c r="CB40" s="172">
        <f t="shared" si="35"/>
        <v>1</v>
      </c>
      <c r="CC40" s="172">
        <f t="shared" si="35"/>
        <v>1</v>
      </c>
      <c r="CD40" s="172">
        <f t="shared" si="35"/>
        <v>1</v>
      </c>
      <c r="CE40" s="172">
        <f t="shared" si="35"/>
        <v>1</v>
      </c>
      <c r="CF40" s="172">
        <f t="shared" si="35"/>
        <v>1</v>
      </c>
      <c r="CG40" s="172">
        <f t="shared" si="35"/>
        <v>1</v>
      </c>
      <c r="CH40" s="172">
        <f t="shared" si="35"/>
        <v>1</v>
      </c>
      <c r="CI40" s="172">
        <f t="shared" si="35"/>
        <v>1</v>
      </c>
      <c r="CJ40" s="172">
        <f t="shared" si="35"/>
        <v>1</v>
      </c>
      <c r="CK40" s="172">
        <f t="shared" si="35"/>
        <v>1</v>
      </c>
      <c r="CL40" s="172">
        <f t="shared" si="35"/>
        <v>1</v>
      </c>
      <c r="CM40" s="172">
        <f t="shared" si="35"/>
        <v>1</v>
      </c>
      <c r="CN40" s="172">
        <f t="shared" si="35"/>
        <v>1</v>
      </c>
      <c r="CO40" s="172">
        <f t="shared" si="35"/>
        <v>1</v>
      </c>
      <c r="CP40" s="172">
        <f t="shared" si="35"/>
        <v>1</v>
      </c>
      <c r="CQ40" s="172">
        <f t="shared" si="35"/>
        <v>1</v>
      </c>
      <c r="CR40" s="172">
        <f t="shared" si="34"/>
        <v>1</v>
      </c>
      <c r="CS40" s="172">
        <f t="shared" si="34"/>
        <v>1</v>
      </c>
      <c r="CT40" s="172">
        <f t="shared" si="34"/>
        <v>1</v>
      </c>
      <c r="CU40" s="172">
        <f t="shared" si="34"/>
        <v>1</v>
      </c>
      <c r="DA40" s="172">
        <v>6</v>
      </c>
      <c r="DB40" s="32" t="str">
        <f t="shared" si="37"/>
        <v xml:space="preserve"> </v>
      </c>
      <c r="DD40" s="172">
        <f t="shared" si="19"/>
        <v>1</v>
      </c>
      <c r="DE40" s="172">
        <v>38</v>
      </c>
      <c r="DI40" s="198"/>
      <c r="DL40" s="172">
        <f t="shared" si="14"/>
        <v>0</v>
      </c>
      <c r="DM40" s="172">
        <f t="shared" si="15"/>
        <v>1</v>
      </c>
      <c r="DN40" s="172">
        <f t="shared" si="16"/>
        <v>1</v>
      </c>
      <c r="DO40" s="172">
        <f t="shared" si="38"/>
        <v>1</v>
      </c>
      <c r="DP40" s="172">
        <f t="shared" si="38"/>
        <v>1</v>
      </c>
      <c r="DQ40" s="172">
        <f t="shared" si="38"/>
        <v>1</v>
      </c>
      <c r="DR40" s="172">
        <f t="shared" si="38"/>
        <v>1</v>
      </c>
      <c r="DS40" s="172">
        <f t="shared" si="38"/>
        <v>1</v>
      </c>
      <c r="DT40" s="172">
        <f t="shared" si="38"/>
        <v>1</v>
      </c>
      <c r="DU40" s="172">
        <f t="shared" si="38"/>
        <v>1</v>
      </c>
      <c r="DV40" s="172">
        <f t="shared" si="39"/>
        <v>1</v>
      </c>
      <c r="DW40" s="172">
        <f t="shared" si="39"/>
        <v>1</v>
      </c>
      <c r="DX40" s="172">
        <f t="shared" si="39"/>
        <v>1</v>
      </c>
      <c r="DY40" s="172">
        <f t="shared" si="39"/>
        <v>1</v>
      </c>
      <c r="DZ40" s="172">
        <f t="shared" si="39"/>
        <v>1</v>
      </c>
      <c r="EA40" s="172">
        <f t="shared" si="39"/>
        <v>1</v>
      </c>
      <c r="EB40" s="172">
        <f t="shared" si="39"/>
        <v>1</v>
      </c>
      <c r="EC40" s="172">
        <f t="shared" si="39"/>
        <v>1</v>
      </c>
      <c r="ED40" s="172">
        <f t="shared" si="39"/>
        <v>1</v>
      </c>
      <c r="EE40" s="172">
        <f t="shared" si="39"/>
        <v>1</v>
      </c>
      <c r="EF40" s="172">
        <f t="shared" si="39"/>
        <v>1</v>
      </c>
      <c r="EG40" s="172">
        <f t="shared" si="6"/>
        <v>0</v>
      </c>
    </row>
    <row r="41" spans="20:137" x14ac:dyDescent="0.25">
      <c r="T41" s="5"/>
      <c r="U41" s="13"/>
      <c r="V41" s="5"/>
      <c r="W41" s="5" t="str">
        <f t="shared" si="2"/>
        <v/>
      </c>
      <c r="X41" s="5"/>
      <c r="Y41" s="5"/>
      <c r="Z41" s="5"/>
      <c r="CB41" s="172">
        <f t="shared" si="35"/>
        <v>1</v>
      </c>
      <c r="CC41" s="172">
        <f t="shared" si="35"/>
        <v>1</v>
      </c>
      <c r="CD41" s="172">
        <f t="shared" si="35"/>
        <v>1</v>
      </c>
      <c r="CE41" s="172">
        <f t="shared" si="35"/>
        <v>1</v>
      </c>
      <c r="CF41" s="172">
        <f t="shared" si="35"/>
        <v>1</v>
      </c>
      <c r="CG41" s="172">
        <f t="shared" si="35"/>
        <v>1</v>
      </c>
      <c r="CH41" s="172">
        <f t="shared" si="35"/>
        <v>1</v>
      </c>
      <c r="CI41" s="172">
        <f t="shared" si="35"/>
        <v>1</v>
      </c>
      <c r="CJ41" s="172">
        <f t="shared" si="35"/>
        <v>1</v>
      </c>
      <c r="CK41" s="172">
        <f t="shared" si="35"/>
        <v>1</v>
      </c>
      <c r="CL41" s="172">
        <f t="shared" si="35"/>
        <v>1</v>
      </c>
      <c r="CM41" s="172">
        <f t="shared" si="35"/>
        <v>1</v>
      </c>
      <c r="CN41" s="172">
        <f t="shared" si="35"/>
        <v>1</v>
      </c>
      <c r="CO41" s="172">
        <f t="shared" si="35"/>
        <v>1</v>
      </c>
      <c r="CP41" s="172">
        <f t="shared" si="35"/>
        <v>1</v>
      </c>
      <c r="CQ41" s="172">
        <f t="shared" si="35"/>
        <v>1</v>
      </c>
      <c r="CR41" s="172">
        <f t="shared" si="34"/>
        <v>1</v>
      </c>
      <c r="CS41" s="172">
        <f t="shared" si="34"/>
        <v>1</v>
      </c>
      <c r="CT41" s="172">
        <f t="shared" si="34"/>
        <v>1</v>
      </c>
      <c r="CU41" s="172">
        <f t="shared" si="34"/>
        <v>1</v>
      </c>
      <c r="DA41" s="172">
        <v>7</v>
      </c>
      <c r="DB41" s="32" t="str">
        <f t="shared" si="37"/>
        <v xml:space="preserve"> </v>
      </c>
      <c r="DD41" s="172">
        <f t="shared" si="19"/>
        <v>1</v>
      </c>
      <c r="DE41" s="172">
        <v>39</v>
      </c>
      <c r="DI41" s="198"/>
      <c r="DL41" s="172">
        <f t="shared" si="14"/>
        <v>0</v>
      </c>
      <c r="DM41" s="172">
        <f t="shared" si="15"/>
        <v>1</v>
      </c>
      <c r="DN41" s="172">
        <f t="shared" si="16"/>
        <v>1</v>
      </c>
      <c r="DO41" s="172">
        <f t="shared" si="38"/>
        <v>1</v>
      </c>
      <c r="DP41" s="172">
        <f t="shared" si="38"/>
        <v>1</v>
      </c>
      <c r="DQ41" s="172">
        <f t="shared" si="38"/>
        <v>1</v>
      </c>
      <c r="DR41" s="172">
        <f t="shared" si="38"/>
        <v>1</v>
      </c>
      <c r="DS41" s="172">
        <f t="shared" si="38"/>
        <v>1</v>
      </c>
      <c r="DT41" s="172">
        <f t="shared" si="38"/>
        <v>1</v>
      </c>
      <c r="DU41" s="172">
        <f t="shared" si="38"/>
        <v>1</v>
      </c>
      <c r="DV41" s="172">
        <f t="shared" si="39"/>
        <v>1</v>
      </c>
      <c r="DW41" s="172">
        <f t="shared" si="39"/>
        <v>1</v>
      </c>
      <c r="DX41" s="172">
        <f t="shared" si="39"/>
        <v>1</v>
      </c>
      <c r="DY41" s="172">
        <f t="shared" si="39"/>
        <v>1</v>
      </c>
      <c r="DZ41" s="172">
        <f t="shared" si="39"/>
        <v>1</v>
      </c>
      <c r="EA41" s="172">
        <f t="shared" si="39"/>
        <v>1</v>
      </c>
      <c r="EB41" s="172">
        <f t="shared" si="39"/>
        <v>1</v>
      </c>
      <c r="EC41" s="172">
        <f t="shared" si="39"/>
        <v>1</v>
      </c>
      <c r="ED41" s="172">
        <f t="shared" si="39"/>
        <v>1</v>
      </c>
      <c r="EE41" s="172">
        <f t="shared" si="39"/>
        <v>1</v>
      </c>
      <c r="EF41" s="172">
        <f t="shared" si="39"/>
        <v>1</v>
      </c>
      <c r="EG41" s="172">
        <f t="shared" si="6"/>
        <v>0</v>
      </c>
    </row>
    <row r="42" spans="20:137" x14ac:dyDescent="0.25">
      <c r="T42" s="5"/>
      <c r="U42" s="13"/>
      <c r="V42" s="5"/>
      <c r="W42" s="5" t="str">
        <f t="shared" si="2"/>
        <v/>
      </c>
      <c r="X42" s="5"/>
      <c r="Y42" s="5"/>
      <c r="Z42" s="5"/>
      <c r="CB42" s="172">
        <f t="shared" si="35"/>
        <v>1</v>
      </c>
      <c r="CC42" s="172">
        <f t="shared" si="35"/>
        <v>1</v>
      </c>
      <c r="CD42" s="172">
        <f t="shared" si="35"/>
        <v>1</v>
      </c>
      <c r="CE42" s="172">
        <f t="shared" si="35"/>
        <v>1</v>
      </c>
      <c r="CF42" s="172">
        <f t="shared" si="35"/>
        <v>1</v>
      </c>
      <c r="CG42" s="172">
        <f t="shared" si="35"/>
        <v>1</v>
      </c>
      <c r="CH42" s="172">
        <f t="shared" si="35"/>
        <v>1</v>
      </c>
      <c r="CI42" s="172">
        <f t="shared" si="35"/>
        <v>1</v>
      </c>
      <c r="CJ42" s="172">
        <f t="shared" si="35"/>
        <v>1</v>
      </c>
      <c r="CK42" s="172">
        <f t="shared" si="35"/>
        <v>1</v>
      </c>
      <c r="CL42" s="172">
        <f t="shared" si="35"/>
        <v>1</v>
      </c>
      <c r="CM42" s="172">
        <f t="shared" si="35"/>
        <v>1</v>
      </c>
      <c r="CN42" s="172">
        <f t="shared" si="35"/>
        <v>1</v>
      </c>
      <c r="CO42" s="172">
        <f t="shared" si="35"/>
        <v>1</v>
      </c>
      <c r="CP42" s="172">
        <f t="shared" si="35"/>
        <v>1</v>
      </c>
      <c r="CQ42" s="172">
        <f t="shared" si="35"/>
        <v>1</v>
      </c>
      <c r="CR42" s="172">
        <f t="shared" si="34"/>
        <v>1</v>
      </c>
      <c r="CS42" s="172">
        <f t="shared" si="34"/>
        <v>1</v>
      </c>
      <c r="CT42" s="172">
        <f t="shared" si="34"/>
        <v>1</v>
      </c>
      <c r="CU42" s="172">
        <f t="shared" si="34"/>
        <v>1</v>
      </c>
      <c r="DA42" s="172">
        <v>8</v>
      </c>
      <c r="DB42" s="32" t="str">
        <f t="shared" si="37"/>
        <v xml:space="preserve"> </v>
      </c>
      <c r="DD42" s="172">
        <f t="shared" si="19"/>
        <v>1</v>
      </c>
      <c r="DE42" s="172">
        <v>40</v>
      </c>
      <c r="DI42" s="198"/>
      <c r="DL42" s="172">
        <f t="shared" si="14"/>
        <v>0</v>
      </c>
      <c r="DM42" s="172">
        <f t="shared" si="15"/>
        <v>1</v>
      </c>
      <c r="DN42" s="172">
        <f t="shared" si="16"/>
        <v>1</v>
      </c>
      <c r="DO42" s="172">
        <f t="shared" si="38"/>
        <v>1</v>
      </c>
      <c r="DP42" s="172">
        <f t="shared" si="38"/>
        <v>1</v>
      </c>
      <c r="DQ42" s="172">
        <f t="shared" si="38"/>
        <v>1</v>
      </c>
      <c r="DR42" s="172">
        <f t="shared" si="38"/>
        <v>1</v>
      </c>
      <c r="DS42" s="172">
        <f t="shared" si="38"/>
        <v>1</v>
      </c>
      <c r="DT42" s="172">
        <f t="shared" si="38"/>
        <v>1</v>
      </c>
      <c r="DU42" s="172">
        <f t="shared" si="38"/>
        <v>1</v>
      </c>
      <c r="DV42" s="172">
        <f t="shared" si="39"/>
        <v>1</v>
      </c>
      <c r="DW42" s="172">
        <f t="shared" si="39"/>
        <v>1</v>
      </c>
      <c r="DX42" s="172">
        <f t="shared" si="39"/>
        <v>1</v>
      </c>
      <c r="DY42" s="172">
        <f t="shared" si="39"/>
        <v>1</v>
      </c>
      <c r="DZ42" s="172">
        <f t="shared" si="39"/>
        <v>1</v>
      </c>
      <c r="EA42" s="172">
        <f t="shared" si="39"/>
        <v>1</v>
      </c>
      <c r="EB42" s="172">
        <f t="shared" si="39"/>
        <v>1</v>
      </c>
      <c r="EC42" s="172">
        <f t="shared" si="39"/>
        <v>1</v>
      </c>
      <c r="ED42" s="172">
        <f t="shared" si="39"/>
        <v>1</v>
      </c>
      <c r="EE42" s="172">
        <f t="shared" si="39"/>
        <v>1</v>
      </c>
      <c r="EF42" s="172">
        <f t="shared" si="39"/>
        <v>1</v>
      </c>
      <c r="EG42" s="172">
        <f t="shared" si="6"/>
        <v>0</v>
      </c>
    </row>
    <row r="43" spans="20:137" x14ac:dyDescent="0.25">
      <c r="T43" s="5"/>
      <c r="U43" s="13"/>
      <c r="V43" s="5"/>
      <c r="W43" s="5" t="str">
        <f t="shared" si="2"/>
        <v/>
      </c>
      <c r="X43" s="5"/>
      <c r="Y43" s="5"/>
      <c r="Z43" s="5"/>
      <c r="CB43" s="172">
        <f t="shared" si="35"/>
        <v>1</v>
      </c>
      <c r="CC43" s="172">
        <f t="shared" si="35"/>
        <v>1</v>
      </c>
      <c r="CD43" s="172">
        <f t="shared" si="35"/>
        <v>1</v>
      </c>
      <c r="CE43" s="172">
        <f t="shared" si="35"/>
        <v>1</v>
      </c>
      <c r="CF43" s="172">
        <f t="shared" si="35"/>
        <v>1</v>
      </c>
      <c r="CG43" s="172">
        <f t="shared" si="35"/>
        <v>1</v>
      </c>
      <c r="CH43" s="172">
        <f t="shared" si="35"/>
        <v>1</v>
      </c>
      <c r="CI43" s="172">
        <f t="shared" si="35"/>
        <v>1</v>
      </c>
      <c r="CJ43" s="172">
        <f t="shared" si="35"/>
        <v>1</v>
      </c>
      <c r="CK43" s="172">
        <f t="shared" si="35"/>
        <v>1</v>
      </c>
      <c r="CL43" s="172">
        <f t="shared" si="35"/>
        <v>1</v>
      </c>
      <c r="CM43" s="172">
        <f t="shared" si="35"/>
        <v>1</v>
      </c>
      <c r="CN43" s="172">
        <f t="shared" si="35"/>
        <v>1</v>
      </c>
      <c r="CO43" s="172">
        <f t="shared" si="35"/>
        <v>1</v>
      </c>
      <c r="CP43" s="172">
        <f t="shared" si="35"/>
        <v>1</v>
      </c>
      <c r="CQ43" s="172">
        <f t="shared" si="35"/>
        <v>1</v>
      </c>
      <c r="CR43" s="172">
        <f t="shared" si="34"/>
        <v>1</v>
      </c>
      <c r="CS43" s="172">
        <f t="shared" si="34"/>
        <v>1</v>
      </c>
      <c r="CT43" s="172">
        <f t="shared" si="34"/>
        <v>1</v>
      </c>
      <c r="CU43" s="172">
        <f t="shared" si="34"/>
        <v>1</v>
      </c>
      <c r="DA43" s="172">
        <v>9</v>
      </c>
      <c r="DB43" s="32" t="str">
        <f t="shared" si="37"/>
        <v xml:space="preserve"> </v>
      </c>
      <c r="DD43" s="172">
        <f t="shared" si="19"/>
        <v>1</v>
      </c>
      <c r="DE43" s="172">
        <v>41</v>
      </c>
      <c r="DI43" s="198"/>
      <c r="DL43" s="172">
        <f t="shared" si="14"/>
        <v>0</v>
      </c>
      <c r="DM43" s="172">
        <f t="shared" si="15"/>
        <v>1</v>
      </c>
      <c r="DN43" s="172">
        <f t="shared" si="16"/>
        <v>1</v>
      </c>
      <c r="DO43" s="172">
        <f t="shared" si="38"/>
        <v>1</v>
      </c>
      <c r="DP43" s="172">
        <f t="shared" si="38"/>
        <v>1</v>
      </c>
      <c r="DQ43" s="172">
        <f t="shared" si="38"/>
        <v>1</v>
      </c>
      <c r="DR43" s="172">
        <f t="shared" si="38"/>
        <v>1</v>
      </c>
      <c r="DS43" s="172">
        <f t="shared" si="38"/>
        <v>1</v>
      </c>
      <c r="DT43" s="172">
        <f t="shared" si="38"/>
        <v>1</v>
      </c>
      <c r="DU43" s="172">
        <f t="shared" si="38"/>
        <v>1</v>
      </c>
      <c r="DV43" s="172">
        <f t="shared" si="39"/>
        <v>1</v>
      </c>
      <c r="DW43" s="172">
        <f t="shared" si="39"/>
        <v>1</v>
      </c>
      <c r="DX43" s="172">
        <f t="shared" si="39"/>
        <v>1</v>
      </c>
      <c r="DY43" s="172">
        <f t="shared" si="39"/>
        <v>1</v>
      </c>
      <c r="DZ43" s="172">
        <f t="shared" si="39"/>
        <v>1</v>
      </c>
      <c r="EA43" s="172">
        <f t="shared" si="39"/>
        <v>1</v>
      </c>
      <c r="EB43" s="172">
        <f t="shared" si="39"/>
        <v>1</v>
      </c>
      <c r="EC43" s="172">
        <f t="shared" si="39"/>
        <v>1</v>
      </c>
      <c r="ED43" s="172">
        <f t="shared" si="39"/>
        <v>1</v>
      </c>
      <c r="EE43" s="172">
        <f t="shared" si="39"/>
        <v>1</v>
      </c>
      <c r="EF43" s="172">
        <f t="shared" si="39"/>
        <v>1</v>
      </c>
      <c r="EG43" s="172">
        <f t="shared" si="6"/>
        <v>0</v>
      </c>
    </row>
    <row r="44" spans="20:137" x14ac:dyDescent="0.25">
      <c r="T44" s="5"/>
      <c r="U44" s="13"/>
      <c r="V44" s="5"/>
      <c r="W44" s="5" t="str">
        <f t="shared" si="2"/>
        <v/>
      </c>
      <c r="X44" s="5"/>
      <c r="Y44" s="5"/>
      <c r="Z44" s="5"/>
      <c r="CB44" s="172">
        <f t="shared" si="35"/>
        <v>1</v>
      </c>
      <c r="CC44" s="172">
        <f t="shared" si="35"/>
        <v>1</v>
      </c>
      <c r="CD44" s="172">
        <f t="shared" si="35"/>
        <v>1</v>
      </c>
      <c r="CE44" s="172">
        <f t="shared" si="35"/>
        <v>1</v>
      </c>
      <c r="CF44" s="172">
        <f t="shared" si="35"/>
        <v>1</v>
      </c>
      <c r="CG44" s="172">
        <f t="shared" si="35"/>
        <v>1</v>
      </c>
      <c r="CH44" s="172">
        <f t="shared" si="35"/>
        <v>1</v>
      </c>
      <c r="CI44" s="172">
        <f t="shared" si="35"/>
        <v>1</v>
      </c>
      <c r="CJ44" s="172">
        <f t="shared" si="35"/>
        <v>1</v>
      </c>
      <c r="CK44" s="172">
        <f t="shared" si="35"/>
        <v>1</v>
      </c>
      <c r="CL44" s="172">
        <f t="shared" si="35"/>
        <v>1</v>
      </c>
      <c r="CM44" s="172">
        <f t="shared" si="35"/>
        <v>1</v>
      </c>
      <c r="CN44" s="172">
        <f t="shared" si="35"/>
        <v>1</v>
      </c>
      <c r="CO44" s="172">
        <f t="shared" si="35"/>
        <v>1</v>
      </c>
      <c r="CP44" s="172">
        <f t="shared" si="35"/>
        <v>1</v>
      </c>
      <c r="CQ44" s="172">
        <f t="shared" si="35"/>
        <v>1</v>
      </c>
      <c r="CR44" s="172">
        <f t="shared" si="34"/>
        <v>1</v>
      </c>
      <c r="CS44" s="172">
        <f t="shared" si="34"/>
        <v>1</v>
      </c>
      <c r="CT44" s="172">
        <f t="shared" si="34"/>
        <v>1</v>
      </c>
      <c r="CU44" s="172">
        <f t="shared" si="34"/>
        <v>1</v>
      </c>
      <c r="DA44" s="172">
        <v>10</v>
      </c>
      <c r="DB44" s="32" t="str">
        <f t="shared" si="37"/>
        <v xml:space="preserve"> </v>
      </c>
      <c r="DD44" s="172">
        <f t="shared" si="19"/>
        <v>1</v>
      </c>
      <c r="DE44" s="172">
        <v>42</v>
      </c>
      <c r="DI44" s="198"/>
      <c r="DL44" s="172">
        <f t="shared" si="14"/>
        <v>0</v>
      </c>
      <c r="DM44" s="172">
        <f t="shared" si="15"/>
        <v>1</v>
      </c>
      <c r="DN44" s="172">
        <f t="shared" si="16"/>
        <v>1</v>
      </c>
      <c r="DO44" s="172">
        <f t="shared" si="38"/>
        <v>1</v>
      </c>
      <c r="DP44" s="172">
        <f t="shared" si="38"/>
        <v>1</v>
      </c>
      <c r="DQ44" s="172">
        <f t="shared" si="38"/>
        <v>1</v>
      </c>
      <c r="DR44" s="172">
        <f t="shared" si="38"/>
        <v>1</v>
      </c>
      <c r="DS44" s="172">
        <f t="shared" si="38"/>
        <v>1</v>
      </c>
      <c r="DT44" s="172">
        <f t="shared" si="38"/>
        <v>1</v>
      </c>
      <c r="DU44" s="172">
        <f t="shared" si="38"/>
        <v>1</v>
      </c>
      <c r="DV44" s="172">
        <f t="shared" si="39"/>
        <v>1</v>
      </c>
      <c r="DW44" s="172">
        <f t="shared" si="39"/>
        <v>1</v>
      </c>
      <c r="DX44" s="172">
        <f t="shared" si="39"/>
        <v>1</v>
      </c>
      <c r="DY44" s="172">
        <f t="shared" si="39"/>
        <v>1</v>
      </c>
      <c r="DZ44" s="172">
        <f t="shared" si="39"/>
        <v>1</v>
      </c>
      <c r="EA44" s="172">
        <f t="shared" si="39"/>
        <v>1</v>
      </c>
      <c r="EB44" s="172">
        <f t="shared" si="39"/>
        <v>1</v>
      </c>
      <c r="EC44" s="172">
        <f t="shared" si="39"/>
        <v>1</v>
      </c>
      <c r="ED44" s="172">
        <f t="shared" si="39"/>
        <v>1</v>
      </c>
      <c r="EE44" s="172">
        <f t="shared" si="39"/>
        <v>1</v>
      </c>
      <c r="EF44" s="172">
        <f t="shared" si="39"/>
        <v>1</v>
      </c>
      <c r="EG44" s="172">
        <f t="shared" si="6"/>
        <v>0</v>
      </c>
    </row>
    <row r="45" spans="20:137" x14ac:dyDescent="0.25">
      <c r="T45" s="5"/>
      <c r="U45" s="13"/>
      <c r="V45" s="5"/>
      <c r="W45" s="5" t="str">
        <f t="shared" si="2"/>
        <v/>
      </c>
      <c r="X45" s="5"/>
      <c r="Y45" s="5"/>
      <c r="Z45" s="5"/>
      <c r="CB45" s="172">
        <f t="shared" si="35"/>
        <v>1</v>
      </c>
      <c r="CC45" s="172">
        <f t="shared" si="35"/>
        <v>1</v>
      </c>
      <c r="CD45" s="172">
        <f t="shared" si="35"/>
        <v>1</v>
      </c>
      <c r="CE45" s="172">
        <f t="shared" si="35"/>
        <v>1</v>
      </c>
      <c r="CF45" s="172">
        <f t="shared" si="35"/>
        <v>1</v>
      </c>
      <c r="CG45" s="172">
        <f t="shared" si="35"/>
        <v>1</v>
      </c>
      <c r="CH45" s="172">
        <f t="shared" si="35"/>
        <v>1</v>
      </c>
      <c r="CI45" s="172">
        <f t="shared" si="35"/>
        <v>1</v>
      </c>
      <c r="CJ45" s="172">
        <f t="shared" si="35"/>
        <v>1</v>
      </c>
      <c r="CK45" s="172">
        <f t="shared" si="35"/>
        <v>1</v>
      </c>
      <c r="CL45" s="172">
        <f t="shared" si="35"/>
        <v>1</v>
      </c>
      <c r="CM45" s="172">
        <f t="shared" si="35"/>
        <v>1</v>
      </c>
      <c r="CN45" s="172">
        <f t="shared" si="35"/>
        <v>1</v>
      </c>
      <c r="CO45" s="172">
        <f t="shared" si="35"/>
        <v>1</v>
      </c>
      <c r="CP45" s="172">
        <f t="shared" si="35"/>
        <v>1</v>
      </c>
      <c r="CQ45" s="172">
        <f t="shared" si="35"/>
        <v>1</v>
      </c>
      <c r="CR45" s="172">
        <f t="shared" si="34"/>
        <v>1</v>
      </c>
      <c r="CS45" s="172">
        <f t="shared" si="34"/>
        <v>1</v>
      </c>
      <c r="CT45" s="172">
        <f t="shared" si="34"/>
        <v>1</v>
      </c>
      <c r="CU45" s="172">
        <f t="shared" si="34"/>
        <v>1</v>
      </c>
      <c r="DA45" s="172">
        <v>11</v>
      </c>
      <c r="DB45" s="32" t="str">
        <f t="shared" si="37"/>
        <v xml:space="preserve"> </v>
      </c>
      <c r="DD45" s="172">
        <f t="shared" si="19"/>
        <v>1</v>
      </c>
      <c r="DE45" s="172">
        <v>43</v>
      </c>
      <c r="DI45" s="198"/>
      <c r="DL45" s="172">
        <f t="shared" si="14"/>
        <v>0</v>
      </c>
      <c r="DM45" s="172">
        <f t="shared" si="15"/>
        <v>1</v>
      </c>
      <c r="DN45" s="172">
        <f t="shared" si="16"/>
        <v>1</v>
      </c>
      <c r="DO45" s="172">
        <f t="shared" si="38"/>
        <v>1</v>
      </c>
      <c r="DP45" s="172">
        <f t="shared" si="38"/>
        <v>1</v>
      </c>
      <c r="DQ45" s="172">
        <f t="shared" si="38"/>
        <v>1</v>
      </c>
      <c r="DR45" s="172">
        <f t="shared" si="38"/>
        <v>1</v>
      </c>
      <c r="DS45" s="172">
        <f t="shared" si="38"/>
        <v>1</v>
      </c>
      <c r="DT45" s="172">
        <f t="shared" si="38"/>
        <v>1</v>
      </c>
      <c r="DU45" s="172">
        <f t="shared" si="38"/>
        <v>1</v>
      </c>
      <c r="DV45" s="172">
        <f t="shared" si="39"/>
        <v>1</v>
      </c>
      <c r="DW45" s="172">
        <f t="shared" si="39"/>
        <v>1</v>
      </c>
      <c r="DX45" s="172">
        <f t="shared" si="39"/>
        <v>1</v>
      </c>
      <c r="DY45" s="172">
        <f t="shared" si="39"/>
        <v>1</v>
      </c>
      <c r="DZ45" s="172">
        <f t="shared" si="39"/>
        <v>1</v>
      </c>
      <c r="EA45" s="172">
        <f t="shared" si="39"/>
        <v>1</v>
      </c>
      <c r="EB45" s="172">
        <f t="shared" si="39"/>
        <v>1</v>
      </c>
      <c r="EC45" s="172">
        <f t="shared" si="39"/>
        <v>1</v>
      </c>
      <c r="ED45" s="172">
        <f t="shared" si="39"/>
        <v>1</v>
      </c>
      <c r="EE45" s="172">
        <f t="shared" si="39"/>
        <v>1</v>
      </c>
      <c r="EF45" s="172">
        <f t="shared" si="39"/>
        <v>1</v>
      </c>
      <c r="EG45" s="172">
        <f t="shared" si="6"/>
        <v>0</v>
      </c>
    </row>
    <row r="46" spans="20:137" x14ac:dyDescent="0.25">
      <c r="T46" s="5"/>
      <c r="U46" s="13"/>
      <c r="V46" s="5"/>
      <c r="W46" s="5" t="str">
        <f t="shared" si="2"/>
        <v/>
      </c>
      <c r="X46" s="5"/>
      <c r="Y46" s="5"/>
      <c r="Z46" s="5"/>
      <c r="CB46" s="172">
        <f t="shared" si="35"/>
        <v>1</v>
      </c>
      <c r="CC46" s="172">
        <f t="shared" si="35"/>
        <v>1</v>
      </c>
      <c r="CD46" s="172">
        <f t="shared" si="35"/>
        <v>1</v>
      </c>
      <c r="CE46" s="172">
        <f t="shared" si="35"/>
        <v>1</v>
      </c>
      <c r="CF46" s="172">
        <f t="shared" si="35"/>
        <v>1</v>
      </c>
      <c r="CG46" s="172">
        <f t="shared" si="35"/>
        <v>1</v>
      </c>
      <c r="CH46" s="172">
        <f t="shared" si="35"/>
        <v>1</v>
      </c>
      <c r="CI46" s="172">
        <f t="shared" si="35"/>
        <v>1</v>
      </c>
      <c r="CJ46" s="172">
        <f t="shared" si="35"/>
        <v>1</v>
      </c>
      <c r="CK46" s="172">
        <f t="shared" si="35"/>
        <v>1</v>
      </c>
      <c r="CL46" s="172">
        <f t="shared" si="35"/>
        <v>1</v>
      </c>
      <c r="CM46" s="172">
        <f t="shared" si="35"/>
        <v>1</v>
      </c>
      <c r="CN46" s="172">
        <f t="shared" si="35"/>
        <v>1</v>
      </c>
      <c r="CO46" s="172">
        <f t="shared" si="35"/>
        <v>1</v>
      </c>
      <c r="CP46" s="172">
        <f t="shared" si="35"/>
        <v>1</v>
      </c>
      <c r="CQ46" s="172">
        <f t="shared" si="35"/>
        <v>1</v>
      </c>
      <c r="CR46" s="172">
        <f t="shared" si="34"/>
        <v>1</v>
      </c>
      <c r="CS46" s="172">
        <f t="shared" si="34"/>
        <v>1</v>
      </c>
      <c r="CT46" s="172">
        <f t="shared" si="34"/>
        <v>1</v>
      </c>
      <c r="CU46" s="172">
        <f t="shared" si="34"/>
        <v>1</v>
      </c>
      <c r="DA46" s="172">
        <v>12</v>
      </c>
      <c r="DB46" s="32" t="str">
        <f t="shared" si="37"/>
        <v xml:space="preserve"> </v>
      </c>
      <c r="DD46" s="172">
        <f t="shared" si="19"/>
        <v>1</v>
      </c>
      <c r="DE46" s="172">
        <v>44</v>
      </c>
      <c r="DI46" s="198"/>
      <c r="DL46" s="172">
        <f t="shared" si="14"/>
        <v>0</v>
      </c>
      <c r="DM46" s="172">
        <f t="shared" si="15"/>
        <v>1</v>
      </c>
      <c r="DN46" s="172">
        <f t="shared" si="16"/>
        <v>1</v>
      </c>
      <c r="DO46" s="172">
        <f t="shared" si="38"/>
        <v>1</v>
      </c>
      <c r="DP46" s="172">
        <f t="shared" si="38"/>
        <v>1</v>
      </c>
      <c r="DQ46" s="172">
        <f t="shared" si="38"/>
        <v>1</v>
      </c>
      <c r="DR46" s="172">
        <f t="shared" si="38"/>
        <v>1</v>
      </c>
      <c r="DS46" s="172">
        <f t="shared" si="38"/>
        <v>1</v>
      </c>
      <c r="DT46" s="172">
        <f t="shared" si="38"/>
        <v>1</v>
      </c>
      <c r="DU46" s="172">
        <f t="shared" si="38"/>
        <v>1</v>
      </c>
      <c r="DV46" s="172">
        <f t="shared" si="39"/>
        <v>1</v>
      </c>
      <c r="DW46" s="172">
        <f t="shared" si="39"/>
        <v>1</v>
      </c>
      <c r="DX46" s="172">
        <f t="shared" si="39"/>
        <v>1</v>
      </c>
      <c r="DY46" s="172">
        <f t="shared" si="39"/>
        <v>1</v>
      </c>
      <c r="DZ46" s="172">
        <f t="shared" si="39"/>
        <v>1</v>
      </c>
      <c r="EA46" s="172">
        <f t="shared" si="39"/>
        <v>1</v>
      </c>
      <c r="EB46" s="172">
        <f t="shared" si="39"/>
        <v>1</v>
      </c>
      <c r="EC46" s="172">
        <f t="shared" si="39"/>
        <v>1</v>
      </c>
      <c r="ED46" s="172">
        <f t="shared" si="39"/>
        <v>1</v>
      </c>
      <c r="EE46" s="172">
        <f t="shared" si="39"/>
        <v>1</v>
      </c>
      <c r="EF46" s="172">
        <f t="shared" si="39"/>
        <v>1</v>
      </c>
      <c r="EG46" s="172">
        <f t="shared" si="6"/>
        <v>0</v>
      </c>
    </row>
    <row r="47" spans="20:137" x14ac:dyDescent="0.25">
      <c r="T47" s="5"/>
      <c r="U47" s="13"/>
      <c r="V47" s="5"/>
      <c r="W47" s="5" t="str">
        <f t="shared" si="2"/>
        <v/>
      </c>
      <c r="X47" s="5"/>
      <c r="Y47" s="5"/>
      <c r="Z47" s="5"/>
      <c r="CB47" s="172">
        <f t="shared" si="35"/>
        <v>1</v>
      </c>
      <c r="CC47" s="172">
        <f t="shared" si="35"/>
        <v>1</v>
      </c>
      <c r="CD47" s="172">
        <f t="shared" si="35"/>
        <v>1</v>
      </c>
      <c r="CE47" s="172">
        <f t="shared" si="35"/>
        <v>1</v>
      </c>
      <c r="CF47" s="172">
        <f t="shared" si="35"/>
        <v>1</v>
      </c>
      <c r="CG47" s="172">
        <f t="shared" si="35"/>
        <v>1</v>
      </c>
      <c r="CH47" s="172">
        <f t="shared" si="35"/>
        <v>1</v>
      </c>
      <c r="CI47" s="172">
        <f t="shared" si="35"/>
        <v>1</v>
      </c>
      <c r="CJ47" s="172">
        <f t="shared" si="35"/>
        <v>1</v>
      </c>
      <c r="CK47" s="172">
        <f t="shared" si="35"/>
        <v>1</v>
      </c>
      <c r="CL47" s="172">
        <f t="shared" si="35"/>
        <v>1</v>
      </c>
      <c r="CM47" s="172">
        <f t="shared" si="35"/>
        <v>1</v>
      </c>
      <c r="CN47" s="172">
        <f t="shared" si="35"/>
        <v>1</v>
      </c>
      <c r="CO47" s="172">
        <f t="shared" si="35"/>
        <v>1</v>
      </c>
      <c r="CP47" s="172">
        <f t="shared" si="35"/>
        <v>1</v>
      </c>
      <c r="CQ47" s="172">
        <f t="shared" si="35"/>
        <v>1</v>
      </c>
      <c r="CR47" s="172">
        <f t="shared" si="34"/>
        <v>1</v>
      </c>
      <c r="CS47" s="172">
        <f t="shared" si="34"/>
        <v>1</v>
      </c>
      <c r="CT47" s="172">
        <f t="shared" si="34"/>
        <v>1</v>
      </c>
      <c r="CU47" s="172">
        <f t="shared" si="34"/>
        <v>1</v>
      </c>
      <c r="DB47" s="196" t="str">
        <f>IF(DB34="","","----")</f>
        <v/>
      </c>
      <c r="DD47" s="172">
        <f t="shared" si="19"/>
        <v>1</v>
      </c>
      <c r="DE47" s="172">
        <v>45</v>
      </c>
      <c r="DI47" s="198"/>
      <c r="DL47" s="172">
        <f t="shared" si="14"/>
        <v>0</v>
      </c>
      <c r="DM47" s="172">
        <f t="shared" si="15"/>
        <v>1</v>
      </c>
      <c r="DN47" s="172">
        <f t="shared" si="16"/>
        <v>1</v>
      </c>
      <c r="DO47" s="172">
        <f t="shared" si="38"/>
        <v>1</v>
      </c>
      <c r="DP47" s="172">
        <f t="shared" si="38"/>
        <v>1</v>
      </c>
      <c r="DQ47" s="172">
        <f t="shared" si="38"/>
        <v>1</v>
      </c>
      <c r="DR47" s="172">
        <f t="shared" si="38"/>
        <v>1</v>
      </c>
      <c r="DS47" s="172">
        <f t="shared" si="38"/>
        <v>1</v>
      </c>
      <c r="DT47" s="172">
        <f t="shared" si="38"/>
        <v>1</v>
      </c>
      <c r="DU47" s="172">
        <f t="shared" si="38"/>
        <v>1</v>
      </c>
      <c r="DV47" s="172">
        <f t="shared" si="39"/>
        <v>1</v>
      </c>
      <c r="DW47" s="172">
        <f t="shared" si="39"/>
        <v>1</v>
      </c>
      <c r="DX47" s="172">
        <f t="shared" si="39"/>
        <v>1</v>
      </c>
      <c r="DY47" s="172">
        <f t="shared" si="39"/>
        <v>1</v>
      </c>
      <c r="DZ47" s="172">
        <f t="shared" si="39"/>
        <v>1</v>
      </c>
      <c r="EA47" s="172">
        <f t="shared" si="39"/>
        <v>1</v>
      </c>
      <c r="EB47" s="172">
        <f t="shared" si="39"/>
        <v>1</v>
      </c>
      <c r="EC47" s="172">
        <f t="shared" si="39"/>
        <v>1</v>
      </c>
      <c r="ED47" s="172">
        <f t="shared" si="39"/>
        <v>1</v>
      </c>
      <c r="EE47" s="172">
        <f t="shared" si="39"/>
        <v>1</v>
      </c>
      <c r="EF47" s="172">
        <f t="shared" si="39"/>
        <v>1</v>
      </c>
      <c r="EG47" s="172">
        <f t="shared" si="6"/>
        <v>0</v>
      </c>
    </row>
    <row r="48" spans="20:137" x14ac:dyDescent="0.25">
      <c r="T48" s="5"/>
      <c r="U48" s="13"/>
      <c r="V48" s="5"/>
      <c r="W48" s="5" t="str">
        <f t="shared" si="2"/>
        <v/>
      </c>
      <c r="X48" s="5"/>
      <c r="Y48" s="5"/>
      <c r="Z48" s="5"/>
      <c r="CB48" s="172">
        <f t="shared" si="35"/>
        <v>1</v>
      </c>
      <c r="CC48" s="172">
        <f t="shared" si="35"/>
        <v>1</v>
      </c>
      <c r="CD48" s="172">
        <f t="shared" si="35"/>
        <v>1</v>
      </c>
      <c r="CE48" s="172">
        <f t="shared" si="35"/>
        <v>1</v>
      </c>
      <c r="CF48" s="172">
        <f t="shared" si="35"/>
        <v>1</v>
      </c>
      <c r="CG48" s="172">
        <f t="shared" si="35"/>
        <v>1</v>
      </c>
      <c r="CH48" s="172">
        <f t="shared" si="35"/>
        <v>1</v>
      </c>
      <c r="CI48" s="172">
        <f t="shared" si="35"/>
        <v>1</v>
      </c>
      <c r="CJ48" s="172">
        <f t="shared" si="35"/>
        <v>1</v>
      </c>
      <c r="CK48" s="172">
        <f t="shared" si="35"/>
        <v>1</v>
      </c>
      <c r="CL48" s="172">
        <f t="shared" si="35"/>
        <v>1</v>
      </c>
      <c r="CM48" s="172">
        <f t="shared" si="35"/>
        <v>1</v>
      </c>
      <c r="CN48" s="172">
        <f t="shared" si="35"/>
        <v>1</v>
      </c>
      <c r="CO48" s="172">
        <f t="shared" si="35"/>
        <v>1</v>
      </c>
      <c r="CP48" s="172">
        <f t="shared" si="35"/>
        <v>1</v>
      </c>
      <c r="CQ48" s="172">
        <f t="shared" ref="CQ48:CU63" si="40">IF(BF47="",CQ47,CQ47+1)</f>
        <v>1</v>
      </c>
      <c r="CR48" s="172">
        <f t="shared" si="40"/>
        <v>1</v>
      </c>
      <c r="CS48" s="172">
        <f t="shared" si="40"/>
        <v>1</v>
      </c>
      <c r="CT48" s="172">
        <f t="shared" si="40"/>
        <v>1</v>
      </c>
      <c r="CU48" s="172">
        <f t="shared" si="40"/>
        <v>1</v>
      </c>
      <c r="DA48" s="172"/>
      <c r="DB48" s="32" t="str">
        <f>IF(DB49="","",CONCATENATE("Warband ",CZ49," ",DG48))</f>
        <v/>
      </c>
      <c r="DD48" s="172">
        <f t="shared" si="19"/>
        <v>1</v>
      </c>
      <c r="DE48" s="172">
        <v>46</v>
      </c>
      <c r="DG48" s="49" t="str">
        <f>CONCATENATE("   ",DH48,"/",DI48,IF(DH48&gt;DI48," !",""))</f>
        <v xml:space="preserve">   0/12</v>
      </c>
      <c r="DH48" s="172">
        <f t="shared" ref="DH48" si="41">INDEX($CB$1:$CU$1,CZ49)+DJ48</f>
        <v>0</v>
      </c>
      <c r="DI48" s="198">
        <f>12</f>
        <v>12</v>
      </c>
      <c r="DL48" s="172">
        <f t="shared" si="14"/>
        <v>0</v>
      </c>
      <c r="DM48" s="172">
        <f t="shared" si="15"/>
        <v>1</v>
      </c>
      <c r="DN48" s="172">
        <f t="shared" si="16"/>
        <v>1</v>
      </c>
      <c r="DO48" s="172">
        <f t="shared" si="38"/>
        <v>1</v>
      </c>
      <c r="DP48" s="172">
        <f t="shared" si="38"/>
        <v>1</v>
      </c>
      <c r="DQ48" s="172">
        <f t="shared" si="38"/>
        <v>1</v>
      </c>
      <c r="DR48" s="172">
        <f t="shared" si="38"/>
        <v>1</v>
      </c>
      <c r="DS48" s="172">
        <f t="shared" si="38"/>
        <v>1</v>
      </c>
      <c r="DT48" s="172">
        <f t="shared" si="38"/>
        <v>1</v>
      </c>
      <c r="DU48" s="172">
        <f t="shared" si="38"/>
        <v>1</v>
      </c>
      <c r="DV48" s="172">
        <f t="shared" si="39"/>
        <v>1</v>
      </c>
      <c r="DW48" s="172">
        <f t="shared" si="39"/>
        <v>1</v>
      </c>
      <c r="DX48" s="172">
        <f t="shared" si="39"/>
        <v>1</v>
      </c>
      <c r="DY48" s="172">
        <f t="shared" si="39"/>
        <v>1</v>
      </c>
      <c r="DZ48" s="172">
        <f t="shared" si="39"/>
        <v>1</v>
      </c>
      <c r="EA48" s="172">
        <f t="shared" si="39"/>
        <v>1</v>
      </c>
      <c r="EB48" s="172">
        <f t="shared" si="39"/>
        <v>1</v>
      </c>
      <c r="EC48" s="172">
        <f t="shared" si="39"/>
        <v>1</v>
      </c>
      <c r="ED48" s="172">
        <f t="shared" si="39"/>
        <v>1</v>
      </c>
      <c r="EE48" s="172">
        <f t="shared" si="39"/>
        <v>1</v>
      </c>
      <c r="EF48" s="172">
        <f t="shared" si="39"/>
        <v>1</v>
      </c>
      <c r="EG48" s="172">
        <f t="shared" si="6"/>
        <v>0</v>
      </c>
    </row>
    <row r="49" spans="20:137" x14ac:dyDescent="0.25">
      <c r="T49" s="5"/>
      <c r="U49" s="13"/>
      <c r="V49" s="5"/>
      <c r="W49" s="5" t="str">
        <f t="shared" si="2"/>
        <v/>
      </c>
      <c r="X49" s="5"/>
      <c r="Y49" s="5"/>
      <c r="Z49" s="5"/>
      <c r="CB49" s="172">
        <f t="shared" ref="CB49:CQ64" si="42">IF(AQ48="",CB48,CB48+1)</f>
        <v>1</v>
      </c>
      <c r="CC49" s="172">
        <f t="shared" si="42"/>
        <v>1</v>
      </c>
      <c r="CD49" s="172">
        <f t="shared" si="42"/>
        <v>1</v>
      </c>
      <c r="CE49" s="172">
        <f t="shared" si="42"/>
        <v>1</v>
      </c>
      <c r="CF49" s="172">
        <f t="shared" si="42"/>
        <v>1</v>
      </c>
      <c r="CG49" s="172">
        <f t="shared" si="42"/>
        <v>1</v>
      </c>
      <c r="CH49" s="172">
        <f t="shared" si="42"/>
        <v>1</v>
      </c>
      <c r="CI49" s="172">
        <f t="shared" si="42"/>
        <v>1</v>
      </c>
      <c r="CJ49" s="172">
        <f t="shared" si="42"/>
        <v>1</v>
      </c>
      <c r="CK49" s="172">
        <f t="shared" si="42"/>
        <v>1</v>
      </c>
      <c r="CL49" s="172">
        <f t="shared" si="42"/>
        <v>1</v>
      </c>
      <c r="CM49" s="172">
        <f t="shared" si="42"/>
        <v>1</v>
      </c>
      <c r="CN49" s="172">
        <f t="shared" si="42"/>
        <v>1</v>
      </c>
      <c r="CO49" s="172">
        <f t="shared" si="42"/>
        <v>1</v>
      </c>
      <c r="CP49" s="172">
        <f t="shared" si="42"/>
        <v>1</v>
      </c>
      <c r="CQ49" s="172">
        <f t="shared" si="40"/>
        <v>1</v>
      </c>
      <c r="CR49" s="172">
        <f t="shared" si="40"/>
        <v>1</v>
      </c>
      <c r="CS49" s="172">
        <f t="shared" si="40"/>
        <v>1</v>
      </c>
      <c r="CT49" s="172">
        <f t="shared" si="40"/>
        <v>1</v>
      </c>
      <c r="CU49" s="172">
        <f t="shared" si="40"/>
        <v>1</v>
      </c>
      <c r="CZ49" s="172">
        <v>4</v>
      </c>
      <c r="DA49" s="172" t="s">
        <v>278</v>
      </c>
      <c r="DB49" s="32" t="str">
        <f>T(LOOKUP(CZ49,$DM$1:$EF$1,$DM$2:$EF$2))</f>
        <v/>
      </c>
      <c r="DD49" s="172">
        <f t="shared" si="19"/>
        <v>1</v>
      </c>
      <c r="DE49" s="172">
        <v>47</v>
      </c>
      <c r="DI49" s="198"/>
      <c r="DL49" s="172">
        <f t="shared" si="14"/>
        <v>0</v>
      </c>
      <c r="DM49" s="172">
        <f t="shared" si="15"/>
        <v>1</v>
      </c>
      <c r="DN49" s="172">
        <f t="shared" si="16"/>
        <v>1</v>
      </c>
      <c r="DO49" s="172">
        <f t="shared" si="38"/>
        <v>1</v>
      </c>
      <c r="DP49" s="172">
        <f t="shared" si="38"/>
        <v>1</v>
      </c>
      <c r="DQ49" s="172">
        <f t="shared" si="38"/>
        <v>1</v>
      </c>
      <c r="DR49" s="172">
        <f t="shared" si="38"/>
        <v>1</v>
      </c>
      <c r="DS49" s="172">
        <f t="shared" si="38"/>
        <v>1</v>
      </c>
      <c r="DT49" s="172">
        <f t="shared" si="38"/>
        <v>1</v>
      </c>
      <c r="DU49" s="172">
        <f t="shared" si="38"/>
        <v>1</v>
      </c>
      <c r="DV49" s="172">
        <f t="shared" si="39"/>
        <v>1</v>
      </c>
      <c r="DW49" s="172">
        <f t="shared" si="39"/>
        <v>1</v>
      </c>
      <c r="DX49" s="172">
        <f t="shared" si="39"/>
        <v>1</v>
      </c>
      <c r="DY49" s="172">
        <f t="shared" si="39"/>
        <v>1</v>
      </c>
      <c r="DZ49" s="172">
        <f t="shared" si="39"/>
        <v>1</v>
      </c>
      <c r="EA49" s="172">
        <f t="shared" si="39"/>
        <v>1</v>
      </c>
      <c r="EB49" s="172">
        <f t="shared" si="39"/>
        <v>1</v>
      </c>
      <c r="EC49" s="172">
        <f t="shared" si="39"/>
        <v>1</v>
      </c>
      <c r="ED49" s="172">
        <f t="shared" si="39"/>
        <v>1</v>
      </c>
      <c r="EE49" s="172">
        <f t="shared" si="39"/>
        <v>1</v>
      </c>
      <c r="EF49" s="172">
        <f t="shared" si="39"/>
        <v>1</v>
      </c>
      <c r="EG49" s="172">
        <f t="shared" si="6"/>
        <v>0</v>
      </c>
    </row>
    <row r="50" spans="20:137" x14ac:dyDescent="0.25">
      <c r="T50" s="5"/>
      <c r="U50" s="13"/>
      <c r="V50" s="5"/>
      <c r="W50" s="5" t="str">
        <f t="shared" si="2"/>
        <v/>
      </c>
      <c r="X50" s="5"/>
      <c r="Y50" s="5"/>
      <c r="Z50" s="5"/>
      <c r="CB50" s="172">
        <f t="shared" si="42"/>
        <v>1</v>
      </c>
      <c r="CC50" s="172">
        <f t="shared" si="42"/>
        <v>1</v>
      </c>
      <c r="CD50" s="172">
        <f t="shared" si="42"/>
        <v>1</v>
      </c>
      <c r="CE50" s="172">
        <f t="shared" si="42"/>
        <v>1</v>
      </c>
      <c r="CF50" s="172">
        <f t="shared" si="42"/>
        <v>1</v>
      </c>
      <c r="CG50" s="172">
        <f t="shared" si="42"/>
        <v>1</v>
      </c>
      <c r="CH50" s="172">
        <f t="shared" si="42"/>
        <v>1</v>
      </c>
      <c r="CI50" s="172">
        <f t="shared" si="42"/>
        <v>1</v>
      </c>
      <c r="CJ50" s="172">
        <f t="shared" si="42"/>
        <v>1</v>
      </c>
      <c r="CK50" s="172">
        <f t="shared" si="42"/>
        <v>1</v>
      </c>
      <c r="CL50" s="172">
        <f t="shared" si="42"/>
        <v>1</v>
      </c>
      <c r="CM50" s="172">
        <f t="shared" si="42"/>
        <v>1</v>
      </c>
      <c r="CN50" s="172">
        <f t="shared" si="42"/>
        <v>1</v>
      </c>
      <c r="CO50" s="172">
        <f t="shared" si="42"/>
        <v>1</v>
      </c>
      <c r="CP50" s="172">
        <f t="shared" si="42"/>
        <v>1</v>
      </c>
      <c r="CQ50" s="172">
        <f t="shared" si="40"/>
        <v>1</v>
      </c>
      <c r="CR50" s="172">
        <f t="shared" si="40"/>
        <v>1</v>
      </c>
      <c r="CS50" s="172">
        <f t="shared" si="40"/>
        <v>1</v>
      </c>
      <c r="CT50" s="172">
        <f t="shared" si="40"/>
        <v>1</v>
      </c>
      <c r="CU50" s="172">
        <f t="shared" si="40"/>
        <v>1</v>
      </c>
      <c r="DA50" s="172">
        <v>1</v>
      </c>
      <c r="DB50" s="32" t="str">
        <f t="shared" ref="DB50:DB61" si="43">T(CONCATENATE(LOOKUP(DA50,CE$3:CE$80,AT$3:AT$80)," ",LOOKUP(DA50,CE$3:CE$80,$CA$3:$CA$80)))</f>
        <v xml:space="preserve"> </v>
      </c>
      <c r="DD50" s="172">
        <f t="shared" si="19"/>
        <v>1</v>
      </c>
      <c r="DE50" s="172">
        <v>48</v>
      </c>
      <c r="DI50" s="198"/>
      <c r="DL50" s="172">
        <f t="shared" si="14"/>
        <v>0</v>
      </c>
      <c r="DM50" s="172">
        <f t="shared" si="15"/>
        <v>1</v>
      </c>
      <c r="DN50" s="172">
        <f t="shared" si="16"/>
        <v>1</v>
      </c>
      <c r="DO50" s="172">
        <f t="shared" si="38"/>
        <v>1</v>
      </c>
      <c r="DP50" s="172">
        <f t="shared" si="38"/>
        <v>1</v>
      </c>
      <c r="DQ50" s="172">
        <f t="shared" si="38"/>
        <v>1</v>
      </c>
      <c r="DR50" s="172">
        <f t="shared" si="38"/>
        <v>1</v>
      </c>
      <c r="DS50" s="172">
        <f t="shared" si="38"/>
        <v>1</v>
      </c>
      <c r="DT50" s="172">
        <f t="shared" si="38"/>
        <v>1</v>
      </c>
      <c r="DU50" s="172">
        <f t="shared" si="38"/>
        <v>1</v>
      </c>
      <c r="DV50" s="172">
        <f t="shared" si="39"/>
        <v>1</v>
      </c>
      <c r="DW50" s="172">
        <f t="shared" si="39"/>
        <v>1</v>
      </c>
      <c r="DX50" s="172">
        <f t="shared" si="39"/>
        <v>1</v>
      </c>
      <c r="DY50" s="172">
        <f t="shared" si="39"/>
        <v>1</v>
      </c>
      <c r="DZ50" s="172">
        <f t="shared" si="39"/>
        <v>1</v>
      </c>
      <c r="EA50" s="172">
        <f t="shared" si="39"/>
        <v>1</v>
      </c>
      <c r="EB50" s="172">
        <f t="shared" si="39"/>
        <v>1</v>
      </c>
      <c r="EC50" s="172">
        <f t="shared" si="39"/>
        <v>1</v>
      </c>
      <c r="ED50" s="172">
        <f t="shared" si="39"/>
        <v>1</v>
      </c>
      <c r="EE50" s="172">
        <f t="shared" si="39"/>
        <v>1</v>
      </c>
      <c r="EF50" s="172">
        <f t="shared" si="39"/>
        <v>1</v>
      </c>
      <c r="EG50" s="172">
        <f t="shared" si="6"/>
        <v>0</v>
      </c>
    </row>
    <row r="51" spans="20:137" x14ac:dyDescent="0.25">
      <c r="T51" s="5"/>
      <c r="U51" s="13"/>
      <c r="V51" s="5"/>
      <c r="W51" s="5" t="str">
        <f t="shared" si="2"/>
        <v/>
      </c>
      <c r="X51" s="5"/>
      <c r="Y51" s="5"/>
      <c r="Z51" s="5"/>
      <c r="CB51" s="172">
        <f t="shared" si="42"/>
        <v>1</v>
      </c>
      <c r="CC51" s="172">
        <f t="shared" si="42"/>
        <v>1</v>
      </c>
      <c r="CD51" s="172">
        <f t="shared" si="42"/>
        <v>1</v>
      </c>
      <c r="CE51" s="172">
        <f t="shared" si="42"/>
        <v>1</v>
      </c>
      <c r="CF51" s="172">
        <f t="shared" si="42"/>
        <v>1</v>
      </c>
      <c r="CG51" s="172">
        <f t="shared" si="42"/>
        <v>1</v>
      </c>
      <c r="CH51" s="172">
        <f t="shared" si="42"/>
        <v>1</v>
      </c>
      <c r="CI51" s="172">
        <f t="shared" si="42"/>
        <v>1</v>
      </c>
      <c r="CJ51" s="172">
        <f t="shared" si="42"/>
        <v>1</v>
      </c>
      <c r="CK51" s="172">
        <f t="shared" si="42"/>
        <v>1</v>
      </c>
      <c r="CL51" s="172">
        <f t="shared" si="42"/>
        <v>1</v>
      </c>
      <c r="CM51" s="172">
        <f t="shared" si="42"/>
        <v>1</v>
      </c>
      <c r="CN51" s="172">
        <f t="shared" si="42"/>
        <v>1</v>
      </c>
      <c r="CO51" s="172">
        <f t="shared" si="42"/>
        <v>1</v>
      </c>
      <c r="CP51" s="172">
        <f t="shared" si="42"/>
        <v>1</v>
      </c>
      <c r="CQ51" s="172">
        <f t="shared" si="40"/>
        <v>1</v>
      </c>
      <c r="CR51" s="172">
        <f t="shared" si="40"/>
        <v>1</v>
      </c>
      <c r="CS51" s="172">
        <f t="shared" si="40"/>
        <v>1</v>
      </c>
      <c r="CT51" s="172">
        <f t="shared" si="40"/>
        <v>1</v>
      </c>
      <c r="CU51" s="172">
        <f t="shared" si="40"/>
        <v>1</v>
      </c>
      <c r="DA51" s="172">
        <v>2</v>
      </c>
      <c r="DB51" s="32" t="str">
        <f t="shared" si="43"/>
        <v xml:space="preserve"> </v>
      </c>
      <c r="DD51" s="172">
        <f t="shared" si="19"/>
        <v>1</v>
      </c>
      <c r="DE51" s="172">
        <v>49</v>
      </c>
      <c r="DI51" s="198"/>
      <c r="DL51" s="172">
        <f t="shared" si="14"/>
        <v>0</v>
      </c>
      <c r="DM51" s="172">
        <f t="shared" si="15"/>
        <v>1</v>
      </c>
      <c r="DN51" s="172">
        <f t="shared" si="16"/>
        <v>1</v>
      </c>
      <c r="DO51" s="172">
        <f t="shared" si="38"/>
        <v>1</v>
      </c>
      <c r="DP51" s="172">
        <f t="shared" si="38"/>
        <v>1</v>
      </c>
      <c r="DQ51" s="172">
        <f t="shared" si="38"/>
        <v>1</v>
      </c>
      <c r="DR51" s="172">
        <f t="shared" si="38"/>
        <v>1</v>
      </c>
      <c r="DS51" s="172">
        <f t="shared" si="38"/>
        <v>1</v>
      </c>
      <c r="DT51" s="172">
        <f t="shared" si="38"/>
        <v>1</v>
      </c>
      <c r="DU51" s="172">
        <f t="shared" si="38"/>
        <v>1</v>
      </c>
      <c r="DV51" s="172">
        <f t="shared" si="39"/>
        <v>1</v>
      </c>
      <c r="DW51" s="172">
        <f t="shared" si="39"/>
        <v>1</v>
      </c>
      <c r="DX51" s="172">
        <f t="shared" si="39"/>
        <v>1</v>
      </c>
      <c r="DY51" s="172">
        <f t="shared" si="39"/>
        <v>1</v>
      </c>
      <c r="DZ51" s="172">
        <f t="shared" si="39"/>
        <v>1</v>
      </c>
      <c r="EA51" s="172">
        <f t="shared" si="39"/>
        <v>1</v>
      </c>
      <c r="EB51" s="172">
        <f t="shared" si="39"/>
        <v>1</v>
      </c>
      <c r="EC51" s="172">
        <f t="shared" si="39"/>
        <v>1</v>
      </c>
      <c r="ED51" s="172">
        <f t="shared" si="39"/>
        <v>1</v>
      </c>
      <c r="EE51" s="172">
        <f t="shared" si="39"/>
        <v>1</v>
      </c>
      <c r="EF51" s="172">
        <f t="shared" si="39"/>
        <v>1</v>
      </c>
      <c r="EG51" s="172">
        <f t="shared" si="6"/>
        <v>0</v>
      </c>
    </row>
    <row r="52" spans="20:137" x14ac:dyDescent="0.25">
      <c r="T52" s="5"/>
      <c r="U52" s="13"/>
      <c r="V52" s="5"/>
      <c r="W52" s="5" t="str">
        <f t="shared" si="2"/>
        <v/>
      </c>
      <c r="X52" s="5"/>
      <c r="Y52" s="5"/>
      <c r="Z52" s="5"/>
      <c r="CB52" s="172">
        <f t="shared" si="42"/>
        <v>1</v>
      </c>
      <c r="CC52" s="172">
        <f t="shared" si="42"/>
        <v>1</v>
      </c>
      <c r="CD52" s="172">
        <f t="shared" si="42"/>
        <v>1</v>
      </c>
      <c r="CE52" s="172">
        <f t="shared" si="42"/>
        <v>1</v>
      </c>
      <c r="CF52" s="172">
        <f t="shared" si="42"/>
        <v>1</v>
      </c>
      <c r="CG52" s="172">
        <f t="shared" si="42"/>
        <v>1</v>
      </c>
      <c r="CH52" s="172">
        <f t="shared" si="42"/>
        <v>1</v>
      </c>
      <c r="CI52" s="172">
        <f t="shared" si="42"/>
        <v>1</v>
      </c>
      <c r="CJ52" s="172">
        <f t="shared" si="42"/>
        <v>1</v>
      </c>
      <c r="CK52" s="172">
        <f t="shared" si="42"/>
        <v>1</v>
      </c>
      <c r="CL52" s="172">
        <f t="shared" si="42"/>
        <v>1</v>
      </c>
      <c r="CM52" s="172">
        <f t="shared" si="42"/>
        <v>1</v>
      </c>
      <c r="CN52" s="172">
        <f t="shared" si="42"/>
        <v>1</v>
      </c>
      <c r="CO52" s="172">
        <f t="shared" si="42"/>
        <v>1</v>
      </c>
      <c r="CP52" s="172">
        <f t="shared" si="42"/>
        <v>1</v>
      </c>
      <c r="CQ52" s="172">
        <f t="shared" si="40"/>
        <v>1</v>
      </c>
      <c r="CR52" s="172">
        <f t="shared" si="40"/>
        <v>1</v>
      </c>
      <c r="CS52" s="172">
        <f t="shared" si="40"/>
        <v>1</v>
      </c>
      <c r="CT52" s="172">
        <f t="shared" si="40"/>
        <v>1</v>
      </c>
      <c r="CU52" s="172">
        <f t="shared" si="40"/>
        <v>1</v>
      </c>
      <c r="DA52" s="172">
        <v>3</v>
      </c>
      <c r="DB52" s="32" t="str">
        <f t="shared" si="43"/>
        <v xml:space="preserve"> </v>
      </c>
      <c r="DD52" s="172">
        <f t="shared" si="19"/>
        <v>1</v>
      </c>
      <c r="DE52" s="172">
        <v>50</v>
      </c>
      <c r="DI52" s="198"/>
      <c r="DL52" s="172">
        <f t="shared" si="14"/>
        <v>0</v>
      </c>
      <c r="DM52" s="172">
        <f t="shared" si="15"/>
        <v>1</v>
      </c>
      <c r="DN52" s="172">
        <f t="shared" si="16"/>
        <v>1</v>
      </c>
      <c r="DO52" s="172">
        <f t="shared" ref="DO52:DU67" si="44">IF(OR($CX51=0,ISERROR(SEARCH(DO$1,SUBSTITUTE($CX51,DY$1,"")))),DO51,DO51+1)</f>
        <v>1</v>
      </c>
      <c r="DP52" s="172">
        <f t="shared" si="44"/>
        <v>1</v>
      </c>
      <c r="DQ52" s="172">
        <f t="shared" si="44"/>
        <v>1</v>
      </c>
      <c r="DR52" s="172">
        <f t="shared" si="44"/>
        <v>1</v>
      </c>
      <c r="DS52" s="172">
        <f t="shared" si="44"/>
        <v>1</v>
      </c>
      <c r="DT52" s="172">
        <f t="shared" si="44"/>
        <v>1</v>
      </c>
      <c r="DU52" s="172">
        <f t="shared" si="44"/>
        <v>1</v>
      </c>
      <c r="DV52" s="172">
        <f t="shared" si="39"/>
        <v>1</v>
      </c>
      <c r="DW52" s="172">
        <f t="shared" si="39"/>
        <v>1</v>
      </c>
      <c r="DX52" s="172">
        <f t="shared" si="39"/>
        <v>1</v>
      </c>
      <c r="DY52" s="172">
        <f t="shared" si="39"/>
        <v>1</v>
      </c>
      <c r="DZ52" s="172">
        <f t="shared" si="39"/>
        <v>1</v>
      </c>
      <c r="EA52" s="172">
        <f t="shared" si="39"/>
        <v>1</v>
      </c>
      <c r="EB52" s="172">
        <f t="shared" si="39"/>
        <v>1</v>
      </c>
      <c r="EC52" s="172">
        <f t="shared" si="39"/>
        <v>1</v>
      </c>
      <c r="ED52" s="172">
        <f t="shared" si="39"/>
        <v>1</v>
      </c>
      <c r="EE52" s="172">
        <f t="shared" si="39"/>
        <v>1</v>
      </c>
      <c r="EF52" s="172">
        <f t="shared" si="39"/>
        <v>1</v>
      </c>
      <c r="EG52" s="172">
        <f t="shared" si="6"/>
        <v>0</v>
      </c>
    </row>
    <row r="53" spans="20:137" x14ac:dyDescent="0.25">
      <c r="T53" s="5"/>
      <c r="U53" s="13"/>
      <c r="V53" s="5"/>
      <c r="W53" s="5" t="str">
        <f t="shared" si="2"/>
        <v/>
      </c>
      <c r="X53" s="5"/>
      <c r="Y53" s="5"/>
      <c r="Z53" s="5"/>
      <c r="CB53" s="172">
        <f t="shared" si="42"/>
        <v>1</v>
      </c>
      <c r="CC53" s="172">
        <f t="shared" si="42"/>
        <v>1</v>
      </c>
      <c r="CD53" s="172">
        <f t="shared" si="42"/>
        <v>1</v>
      </c>
      <c r="CE53" s="172">
        <f t="shared" si="42"/>
        <v>1</v>
      </c>
      <c r="CF53" s="172">
        <f t="shared" si="42"/>
        <v>1</v>
      </c>
      <c r="CG53" s="172">
        <f t="shared" si="42"/>
        <v>1</v>
      </c>
      <c r="CH53" s="172">
        <f t="shared" si="42"/>
        <v>1</v>
      </c>
      <c r="CI53" s="172">
        <f t="shared" si="42"/>
        <v>1</v>
      </c>
      <c r="CJ53" s="172">
        <f t="shared" si="42"/>
        <v>1</v>
      </c>
      <c r="CK53" s="172">
        <f t="shared" si="42"/>
        <v>1</v>
      </c>
      <c r="CL53" s="172">
        <f t="shared" si="42"/>
        <v>1</v>
      </c>
      <c r="CM53" s="172">
        <f t="shared" si="42"/>
        <v>1</v>
      </c>
      <c r="CN53" s="172">
        <f t="shared" si="42"/>
        <v>1</v>
      </c>
      <c r="CO53" s="172">
        <f t="shared" si="42"/>
        <v>1</v>
      </c>
      <c r="CP53" s="172">
        <f t="shared" si="42"/>
        <v>1</v>
      </c>
      <c r="CQ53" s="172">
        <f t="shared" si="40"/>
        <v>1</v>
      </c>
      <c r="CR53" s="172">
        <f t="shared" si="40"/>
        <v>1</v>
      </c>
      <c r="CS53" s="172">
        <f t="shared" si="40"/>
        <v>1</v>
      </c>
      <c r="CT53" s="172">
        <f t="shared" si="40"/>
        <v>1</v>
      </c>
      <c r="CU53" s="172">
        <f t="shared" si="40"/>
        <v>1</v>
      </c>
      <c r="DA53" s="172">
        <v>4</v>
      </c>
      <c r="DB53" s="32" t="str">
        <f t="shared" si="43"/>
        <v xml:space="preserve"> </v>
      </c>
      <c r="DD53" s="172">
        <f t="shared" si="19"/>
        <v>1</v>
      </c>
      <c r="DE53" s="172">
        <v>51</v>
      </c>
      <c r="DI53" s="198"/>
      <c r="DL53" s="172">
        <f t="shared" si="14"/>
        <v>0</v>
      </c>
      <c r="DM53" s="172">
        <f t="shared" si="15"/>
        <v>1</v>
      </c>
      <c r="DN53" s="172">
        <f t="shared" si="16"/>
        <v>1</v>
      </c>
      <c r="DO53" s="172">
        <f t="shared" si="44"/>
        <v>1</v>
      </c>
      <c r="DP53" s="172">
        <f t="shared" si="44"/>
        <v>1</v>
      </c>
      <c r="DQ53" s="172">
        <f t="shared" si="44"/>
        <v>1</v>
      </c>
      <c r="DR53" s="172">
        <f t="shared" si="44"/>
        <v>1</v>
      </c>
      <c r="DS53" s="172">
        <f t="shared" si="44"/>
        <v>1</v>
      </c>
      <c r="DT53" s="172">
        <f t="shared" si="44"/>
        <v>1</v>
      </c>
      <c r="DU53" s="172">
        <f t="shared" si="44"/>
        <v>1</v>
      </c>
      <c r="DV53" s="172">
        <f t="shared" ref="DV53:EF68" si="45">IF(OR($CX52=0,ISERROR(SEARCH(DV$1,$CX52))),DV52,DV52+1)</f>
        <v>1</v>
      </c>
      <c r="DW53" s="172">
        <f t="shared" si="45"/>
        <v>1</v>
      </c>
      <c r="DX53" s="172">
        <f t="shared" si="45"/>
        <v>1</v>
      </c>
      <c r="DY53" s="172">
        <f t="shared" si="45"/>
        <v>1</v>
      </c>
      <c r="DZ53" s="172">
        <f t="shared" si="45"/>
        <v>1</v>
      </c>
      <c r="EA53" s="172">
        <f t="shared" si="45"/>
        <v>1</v>
      </c>
      <c r="EB53" s="172">
        <f t="shared" si="45"/>
        <v>1</v>
      </c>
      <c r="EC53" s="172">
        <f t="shared" si="45"/>
        <v>1</v>
      </c>
      <c r="ED53" s="172">
        <f t="shared" si="45"/>
        <v>1</v>
      </c>
      <c r="EE53" s="172">
        <f t="shared" si="45"/>
        <v>1</v>
      </c>
      <c r="EF53" s="172">
        <f t="shared" si="45"/>
        <v>1</v>
      </c>
      <c r="EG53" s="172">
        <f t="shared" si="6"/>
        <v>0</v>
      </c>
    </row>
    <row r="54" spans="20:137" x14ac:dyDescent="0.25">
      <c r="T54" s="5"/>
      <c r="U54" s="13"/>
      <c r="V54" s="5"/>
      <c r="W54" s="5" t="str">
        <f t="shared" si="2"/>
        <v/>
      </c>
      <c r="X54" s="5"/>
      <c r="Y54" s="5"/>
      <c r="Z54" s="5"/>
      <c r="CB54" s="172">
        <f t="shared" si="42"/>
        <v>1</v>
      </c>
      <c r="CC54" s="172">
        <f t="shared" si="42"/>
        <v>1</v>
      </c>
      <c r="CD54" s="172">
        <f t="shared" si="42"/>
        <v>1</v>
      </c>
      <c r="CE54" s="172">
        <f t="shared" si="42"/>
        <v>1</v>
      </c>
      <c r="CF54" s="172">
        <f t="shared" si="42"/>
        <v>1</v>
      </c>
      <c r="CG54" s="172">
        <f t="shared" si="42"/>
        <v>1</v>
      </c>
      <c r="CH54" s="172">
        <f t="shared" si="42"/>
        <v>1</v>
      </c>
      <c r="CI54" s="172">
        <f t="shared" si="42"/>
        <v>1</v>
      </c>
      <c r="CJ54" s="172">
        <f t="shared" si="42"/>
        <v>1</v>
      </c>
      <c r="CK54" s="172">
        <f t="shared" si="42"/>
        <v>1</v>
      </c>
      <c r="CL54" s="172">
        <f t="shared" si="42"/>
        <v>1</v>
      </c>
      <c r="CM54" s="172">
        <f t="shared" si="42"/>
        <v>1</v>
      </c>
      <c r="CN54" s="172">
        <f t="shared" si="42"/>
        <v>1</v>
      </c>
      <c r="CO54" s="172">
        <f t="shared" si="42"/>
        <v>1</v>
      </c>
      <c r="CP54" s="172">
        <f t="shared" si="42"/>
        <v>1</v>
      </c>
      <c r="CQ54" s="172">
        <f t="shared" si="40"/>
        <v>1</v>
      </c>
      <c r="CR54" s="172">
        <f t="shared" si="40"/>
        <v>1</v>
      </c>
      <c r="CS54" s="172">
        <f t="shared" si="40"/>
        <v>1</v>
      </c>
      <c r="CT54" s="172">
        <f t="shared" si="40"/>
        <v>1</v>
      </c>
      <c r="CU54" s="172">
        <f t="shared" si="40"/>
        <v>1</v>
      </c>
      <c r="DA54" s="172">
        <v>5</v>
      </c>
      <c r="DB54" s="32" t="str">
        <f t="shared" si="43"/>
        <v xml:space="preserve"> </v>
      </c>
      <c r="DD54" s="172">
        <f t="shared" si="19"/>
        <v>1</v>
      </c>
      <c r="DE54" s="172">
        <v>52</v>
      </c>
      <c r="DI54" s="198"/>
      <c r="DL54" s="172">
        <f t="shared" si="14"/>
        <v>0</v>
      </c>
      <c r="DM54" s="172">
        <f t="shared" si="15"/>
        <v>1</v>
      </c>
      <c r="DN54" s="172">
        <f t="shared" si="16"/>
        <v>1</v>
      </c>
      <c r="DO54" s="172">
        <f t="shared" si="44"/>
        <v>1</v>
      </c>
      <c r="DP54" s="172">
        <f t="shared" si="44"/>
        <v>1</v>
      </c>
      <c r="DQ54" s="172">
        <f t="shared" si="44"/>
        <v>1</v>
      </c>
      <c r="DR54" s="172">
        <f t="shared" si="44"/>
        <v>1</v>
      </c>
      <c r="DS54" s="172">
        <f t="shared" si="44"/>
        <v>1</v>
      </c>
      <c r="DT54" s="172">
        <f t="shared" si="44"/>
        <v>1</v>
      </c>
      <c r="DU54" s="172">
        <f t="shared" si="44"/>
        <v>1</v>
      </c>
      <c r="DV54" s="172">
        <f t="shared" si="45"/>
        <v>1</v>
      </c>
      <c r="DW54" s="172">
        <f t="shared" si="45"/>
        <v>1</v>
      </c>
      <c r="DX54" s="172">
        <f t="shared" si="45"/>
        <v>1</v>
      </c>
      <c r="DY54" s="172">
        <f t="shared" si="45"/>
        <v>1</v>
      </c>
      <c r="DZ54" s="172">
        <f t="shared" si="45"/>
        <v>1</v>
      </c>
      <c r="EA54" s="172">
        <f t="shared" si="45"/>
        <v>1</v>
      </c>
      <c r="EB54" s="172">
        <f t="shared" si="45"/>
        <v>1</v>
      </c>
      <c r="EC54" s="172">
        <f t="shared" si="45"/>
        <v>1</v>
      </c>
      <c r="ED54" s="172">
        <f t="shared" si="45"/>
        <v>1</v>
      </c>
      <c r="EE54" s="172">
        <f t="shared" si="45"/>
        <v>1</v>
      </c>
      <c r="EF54" s="172">
        <f t="shared" si="45"/>
        <v>1</v>
      </c>
      <c r="EG54" s="172">
        <f t="shared" si="6"/>
        <v>0</v>
      </c>
    </row>
    <row r="55" spans="20:137" x14ac:dyDescent="0.25">
      <c r="T55" s="5"/>
      <c r="U55" s="13"/>
      <c r="V55" s="5"/>
      <c r="W55" s="5" t="str">
        <f t="shared" si="2"/>
        <v/>
      </c>
      <c r="X55" s="5"/>
      <c r="Y55" s="5"/>
      <c r="Z55" s="5"/>
      <c r="CB55" s="172">
        <f t="shared" si="42"/>
        <v>1</v>
      </c>
      <c r="CC55" s="172">
        <f t="shared" si="42"/>
        <v>1</v>
      </c>
      <c r="CD55" s="172">
        <f t="shared" si="42"/>
        <v>1</v>
      </c>
      <c r="CE55" s="172">
        <f t="shared" si="42"/>
        <v>1</v>
      </c>
      <c r="CF55" s="172">
        <f t="shared" si="42"/>
        <v>1</v>
      </c>
      <c r="CG55" s="172">
        <f t="shared" si="42"/>
        <v>1</v>
      </c>
      <c r="CH55" s="172">
        <f t="shared" si="42"/>
        <v>1</v>
      </c>
      <c r="CI55" s="172">
        <f t="shared" si="42"/>
        <v>1</v>
      </c>
      <c r="CJ55" s="172">
        <f t="shared" si="42"/>
        <v>1</v>
      </c>
      <c r="CK55" s="172">
        <f t="shared" si="42"/>
        <v>1</v>
      </c>
      <c r="CL55" s="172">
        <f t="shared" si="42"/>
        <v>1</v>
      </c>
      <c r="CM55" s="172">
        <f t="shared" si="42"/>
        <v>1</v>
      </c>
      <c r="CN55" s="172">
        <f t="shared" si="42"/>
        <v>1</v>
      </c>
      <c r="CO55" s="172">
        <f t="shared" si="42"/>
        <v>1</v>
      </c>
      <c r="CP55" s="172">
        <f t="shared" si="42"/>
        <v>1</v>
      </c>
      <c r="CQ55" s="172">
        <f t="shared" si="40"/>
        <v>1</v>
      </c>
      <c r="CR55" s="172">
        <f t="shared" si="40"/>
        <v>1</v>
      </c>
      <c r="CS55" s="172">
        <f t="shared" si="40"/>
        <v>1</v>
      </c>
      <c r="CT55" s="172">
        <f t="shared" si="40"/>
        <v>1</v>
      </c>
      <c r="CU55" s="172">
        <f t="shared" si="40"/>
        <v>1</v>
      </c>
      <c r="DA55" s="172">
        <v>6</v>
      </c>
      <c r="DB55" s="32" t="str">
        <f t="shared" si="43"/>
        <v xml:space="preserve"> </v>
      </c>
      <c r="DD55" s="172">
        <f t="shared" si="19"/>
        <v>1</v>
      </c>
      <c r="DE55" s="172">
        <v>53</v>
      </c>
      <c r="DI55" s="198"/>
      <c r="DL55" s="172">
        <f t="shared" si="14"/>
        <v>0</v>
      </c>
      <c r="DM55" s="172">
        <f t="shared" si="15"/>
        <v>1</v>
      </c>
      <c r="DN55" s="172">
        <f t="shared" si="16"/>
        <v>1</v>
      </c>
      <c r="DO55" s="172">
        <f t="shared" si="44"/>
        <v>1</v>
      </c>
      <c r="DP55" s="172">
        <f t="shared" si="44"/>
        <v>1</v>
      </c>
      <c r="DQ55" s="172">
        <f t="shared" si="44"/>
        <v>1</v>
      </c>
      <c r="DR55" s="172">
        <f t="shared" si="44"/>
        <v>1</v>
      </c>
      <c r="DS55" s="172">
        <f t="shared" si="44"/>
        <v>1</v>
      </c>
      <c r="DT55" s="172">
        <f t="shared" si="44"/>
        <v>1</v>
      </c>
      <c r="DU55" s="172">
        <f t="shared" si="44"/>
        <v>1</v>
      </c>
      <c r="DV55" s="172">
        <f t="shared" si="45"/>
        <v>1</v>
      </c>
      <c r="DW55" s="172">
        <f t="shared" si="45"/>
        <v>1</v>
      </c>
      <c r="DX55" s="172">
        <f t="shared" si="45"/>
        <v>1</v>
      </c>
      <c r="DY55" s="172">
        <f t="shared" si="45"/>
        <v>1</v>
      </c>
      <c r="DZ55" s="172">
        <f t="shared" si="45"/>
        <v>1</v>
      </c>
      <c r="EA55" s="172">
        <f t="shared" si="45"/>
        <v>1</v>
      </c>
      <c r="EB55" s="172">
        <f t="shared" si="45"/>
        <v>1</v>
      </c>
      <c r="EC55" s="172">
        <f t="shared" si="45"/>
        <v>1</v>
      </c>
      <c r="ED55" s="172">
        <f t="shared" si="45"/>
        <v>1</v>
      </c>
      <c r="EE55" s="172">
        <f t="shared" si="45"/>
        <v>1</v>
      </c>
      <c r="EF55" s="172">
        <f t="shared" si="45"/>
        <v>1</v>
      </c>
      <c r="EG55" s="172">
        <f t="shared" si="6"/>
        <v>0</v>
      </c>
    </row>
    <row r="56" spans="20:137" x14ac:dyDescent="0.25">
      <c r="T56" s="5"/>
      <c r="U56" s="13"/>
      <c r="V56" s="5"/>
      <c r="W56" s="5" t="str">
        <f t="shared" si="2"/>
        <v/>
      </c>
      <c r="X56" s="5"/>
      <c r="Y56" s="5"/>
      <c r="Z56" s="5"/>
      <c r="CB56" s="172">
        <f t="shared" si="42"/>
        <v>1</v>
      </c>
      <c r="CC56" s="172">
        <f t="shared" si="42"/>
        <v>1</v>
      </c>
      <c r="CD56" s="172">
        <f t="shared" si="42"/>
        <v>1</v>
      </c>
      <c r="CE56" s="172">
        <f t="shared" si="42"/>
        <v>1</v>
      </c>
      <c r="CF56" s="172">
        <f t="shared" si="42"/>
        <v>1</v>
      </c>
      <c r="CG56" s="172">
        <f t="shared" si="42"/>
        <v>1</v>
      </c>
      <c r="CH56" s="172">
        <f t="shared" si="42"/>
        <v>1</v>
      </c>
      <c r="CI56" s="172">
        <f t="shared" si="42"/>
        <v>1</v>
      </c>
      <c r="CJ56" s="172">
        <f t="shared" si="42"/>
        <v>1</v>
      </c>
      <c r="CK56" s="172">
        <f t="shared" si="42"/>
        <v>1</v>
      </c>
      <c r="CL56" s="172">
        <f t="shared" si="42"/>
        <v>1</v>
      </c>
      <c r="CM56" s="172">
        <f t="shared" si="42"/>
        <v>1</v>
      </c>
      <c r="CN56" s="172">
        <f t="shared" si="42"/>
        <v>1</v>
      </c>
      <c r="CO56" s="172">
        <f t="shared" si="42"/>
        <v>1</v>
      </c>
      <c r="CP56" s="172">
        <f t="shared" si="42"/>
        <v>1</v>
      </c>
      <c r="CQ56" s="172">
        <f t="shared" si="40"/>
        <v>1</v>
      </c>
      <c r="CR56" s="172">
        <f t="shared" si="40"/>
        <v>1</v>
      </c>
      <c r="CS56" s="172">
        <f t="shared" si="40"/>
        <v>1</v>
      </c>
      <c r="CT56" s="172">
        <f t="shared" si="40"/>
        <v>1</v>
      </c>
      <c r="CU56" s="172">
        <f t="shared" si="40"/>
        <v>1</v>
      </c>
      <c r="DA56" s="172">
        <v>7</v>
      </c>
      <c r="DB56" s="32" t="str">
        <f t="shared" si="43"/>
        <v xml:space="preserve"> </v>
      </c>
      <c r="DD56" s="172">
        <f t="shared" si="19"/>
        <v>1</v>
      </c>
      <c r="DE56" s="172">
        <v>54</v>
      </c>
      <c r="DI56" s="198"/>
      <c r="DL56" s="172">
        <f t="shared" si="14"/>
        <v>0</v>
      </c>
      <c r="DM56" s="172">
        <f t="shared" si="15"/>
        <v>1</v>
      </c>
      <c r="DN56" s="172">
        <f t="shared" si="16"/>
        <v>1</v>
      </c>
      <c r="DO56" s="172">
        <f t="shared" si="44"/>
        <v>1</v>
      </c>
      <c r="DP56" s="172">
        <f t="shared" si="44"/>
        <v>1</v>
      </c>
      <c r="DQ56" s="172">
        <f t="shared" si="44"/>
        <v>1</v>
      </c>
      <c r="DR56" s="172">
        <f t="shared" si="44"/>
        <v>1</v>
      </c>
      <c r="DS56" s="172">
        <f t="shared" si="44"/>
        <v>1</v>
      </c>
      <c r="DT56" s="172">
        <f t="shared" si="44"/>
        <v>1</v>
      </c>
      <c r="DU56" s="172">
        <f t="shared" si="44"/>
        <v>1</v>
      </c>
      <c r="DV56" s="172">
        <f t="shared" si="45"/>
        <v>1</v>
      </c>
      <c r="DW56" s="172">
        <f t="shared" si="45"/>
        <v>1</v>
      </c>
      <c r="DX56" s="172">
        <f t="shared" si="45"/>
        <v>1</v>
      </c>
      <c r="DY56" s="172">
        <f t="shared" si="45"/>
        <v>1</v>
      </c>
      <c r="DZ56" s="172">
        <f t="shared" si="45"/>
        <v>1</v>
      </c>
      <c r="EA56" s="172">
        <f t="shared" si="45"/>
        <v>1</v>
      </c>
      <c r="EB56" s="172">
        <f t="shared" si="45"/>
        <v>1</v>
      </c>
      <c r="EC56" s="172">
        <f t="shared" si="45"/>
        <v>1</v>
      </c>
      <c r="ED56" s="172">
        <f t="shared" si="45"/>
        <v>1</v>
      </c>
      <c r="EE56" s="172">
        <f t="shared" si="45"/>
        <v>1</v>
      </c>
      <c r="EF56" s="172">
        <f t="shared" si="45"/>
        <v>1</v>
      </c>
      <c r="EG56" s="172">
        <f t="shared" si="6"/>
        <v>0</v>
      </c>
    </row>
    <row r="57" spans="20:137" x14ac:dyDescent="0.25">
      <c r="T57" s="5"/>
      <c r="U57" s="13"/>
      <c r="V57" s="5"/>
      <c r="W57" s="5" t="str">
        <f t="shared" si="2"/>
        <v/>
      </c>
      <c r="X57" s="5"/>
      <c r="Y57" s="5"/>
      <c r="Z57" s="5"/>
      <c r="CB57" s="172">
        <f t="shared" si="42"/>
        <v>1</v>
      </c>
      <c r="CC57" s="172">
        <f t="shared" si="42"/>
        <v>1</v>
      </c>
      <c r="CD57" s="172">
        <f t="shared" si="42"/>
        <v>1</v>
      </c>
      <c r="CE57" s="172">
        <f t="shared" si="42"/>
        <v>1</v>
      </c>
      <c r="CF57" s="172">
        <f t="shared" si="42"/>
        <v>1</v>
      </c>
      <c r="CG57" s="172">
        <f t="shared" si="42"/>
        <v>1</v>
      </c>
      <c r="CH57" s="172">
        <f t="shared" si="42"/>
        <v>1</v>
      </c>
      <c r="CI57" s="172">
        <f t="shared" si="42"/>
        <v>1</v>
      </c>
      <c r="CJ57" s="172">
        <f t="shared" si="42"/>
        <v>1</v>
      </c>
      <c r="CK57" s="172">
        <f t="shared" si="42"/>
        <v>1</v>
      </c>
      <c r="CL57" s="172">
        <f t="shared" si="42"/>
        <v>1</v>
      </c>
      <c r="CM57" s="172">
        <f t="shared" si="42"/>
        <v>1</v>
      </c>
      <c r="CN57" s="172">
        <f t="shared" si="42"/>
        <v>1</v>
      </c>
      <c r="CO57" s="172">
        <f t="shared" si="42"/>
        <v>1</v>
      </c>
      <c r="CP57" s="172">
        <f t="shared" si="42"/>
        <v>1</v>
      </c>
      <c r="CQ57" s="172">
        <f t="shared" si="40"/>
        <v>1</v>
      </c>
      <c r="CR57" s="172">
        <f t="shared" si="40"/>
        <v>1</v>
      </c>
      <c r="CS57" s="172">
        <f t="shared" si="40"/>
        <v>1</v>
      </c>
      <c r="CT57" s="172">
        <f t="shared" si="40"/>
        <v>1</v>
      </c>
      <c r="CU57" s="172">
        <f t="shared" si="40"/>
        <v>1</v>
      </c>
      <c r="DA57" s="172">
        <v>8</v>
      </c>
      <c r="DB57" s="32" t="str">
        <f t="shared" si="43"/>
        <v xml:space="preserve"> </v>
      </c>
      <c r="DD57" s="172">
        <f t="shared" si="19"/>
        <v>1</v>
      </c>
      <c r="DE57" s="172">
        <v>55</v>
      </c>
      <c r="DI57" s="198"/>
      <c r="DL57" s="172">
        <f t="shared" si="14"/>
        <v>0</v>
      </c>
      <c r="DM57" s="172">
        <f t="shared" si="15"/>
        <v>1</v>
      </c>
      <c r="DN57" s="172">
        <f t="shared" si="16"/>
        <v>1</v>
      </c>
      <c r="DO57" s="172">
        <f t="shared" si="44"/>
        <v>1</v>
      </c>
      <c r="DP57" s="172">
        <f t="shared" si="44"/>
        <v>1</v>
      </c>
      <c r="DQ57" s="172">
        <f t="shared" si="44"/>
        <v>1</v>
      </c>
      <c r="DR57" s="172">
        <f t="shared" si="44"/>
        <v>1</v>
      </c>
      <c r="DS57" s="172">
        <f t="shared" si="44"/>
        <v>1</v>
      </c>
      <c r="DT57" s="172">
        <f t="shared" si="44"/>
        <v>1</v>
      </c>
      <c r="DU57" s="172">
        <f t="shared" si="44"/>
        <v>1</v>
      </c>
      <c r="DV57" s="172">
        <f t="shared" si="45"/>
        <v>1</v>
      </c>
      <c r="DW57" s="172">
        <f t="shared" si="45"/>
        <v>1</v>
      </c>
      <c r="DX57" s="172">
        <f t="shared" si="45"/>
        <v>1</v>
      </c>
      <c r="DY57" s="172">
        <f t="shared" si="45"/>
        <v>1</v>
      </c>
      <c r="DZ57" s="172">
        <f t="shared" si="45"/>
        <v>1</v>
      </c>
      <c r="EA57" s="172">
        <f t="shared" si="45"/>
        <v>1</v>
      </c>
      <c r="EB57" s="172">
        <f t="shared" si="45"/>
        <v>1</v>
      </c>
      <c r="EC57" s="172">
        <f t="shared" si="45"/>
        <v>1</v>
      </c>
      <c r="ED57" s="172">
        <f t="shared" si="45"/>
        <v>1</v>
      </c>
      <c r="EE57" s="172">
        <f t="shared" si="45"/>
        <v>1</v>
      </c>
      <c r="EF57" s="172">
        <f t="shared" si="45"/>
        <v>1</v>
      </c>
      <c r="EG57" s="172">
        <f t="shared" si="6"/>
        <v>0</v>
      </c>
    </row>
    <row r="58" spans="20:137" x14ac:dyDescent="0.25">
      <c r="T58" s="5"/>
      <c r="U58" s="13"/>
      <c r="V58" s="5"/>
      <c r="W58" s="5" t="str">
        <f t="shared" si="2"/>
        <v/>
      </c>
      <c r="X58" s="5"/>
      <c r="Y58" s="5"/>
      <c r="Z58" s="5"/>
      <c r="CB58" s="172">
        <f t="shared" si="42"/>
        <v>1</v>
      </c>
      <c r="CC58" s="172">
        <f t="shared" si="42"/>
        <v>1</v>
      </c>
      <c r="CD58" s="172">
        <f t="shared" si="42"/>
        <v>1</v>
      </c>
      <c r="CE58" s="172">
        <f t="shared" si="42"/>
        <v>1</v>
      </c>
      <c r="CF58" s="172">
        <f t="shared" si="42"/>
        <v>1</v>
      </c>
      <c r="CG58" s="172">
        <f t="shared" si="42"/>
        <v>1</v>
      </c>
      <c r="CH58" s="172">
        <f t="shared" si="42"/>
        <v>1</v>
      </c>
      <c r="CI58" s="172">
        <f t="shared" si="42"/>
        <v>1</v>
      </c>
      <c r="CJ58" s="172">
        <f t="shared" si="42"/>
        <v>1</v>
      </c>
      <c r="CK58" s="172">
        <f t="shared" si="42"/>
        <v>1</v>
      </c>
      <c r="CL58" s="172">
        <f t="shared" si="42"/>
        <v>1</v>
      </c>
      <c r="CM58" s="172">
        <f t="shared" si="42"/>
        <v>1</v>
      </c>
      <c r="CN58" s="172">
        <f t="shared" si="42"/>
        <v>1</v>
      </c>
      <c r="CO58" s="172">
        <f t="shared" si="42"/>
        <v>1</v>
      </c>
      <c r="CP58" s="172">
        <f t="shared" si="42"/>
        <v>1</v>
      </c>
      <c r="CQ58" s="172">
        <f t="shared" si="40"/>
        <v>1</v>
      </c>
      <c r="CR58" s="172">
        <f t="shared" si="40"/>
        <v>1</v>
      </c>
      <c r="CS58" s="172">
        <f t="shared" si="40"/>
        <v>1</v>
      </c>
      <c r="CT58" s="172">
        <f t="shared" si="40"/>
        <v>1</v>
      </c>
      <c r="CU58" s="172">
        <f t="shared" si="40"/>
        <v>1</v>
      </c>
      <c r="DA58" s="172">
        <v>9</v>
      </c>
      <c r="DB58" s="32" t="str">
        <f t="shared" si="43"/>
        <v xml:space="preserve"> </v>
      </c>
      <c r="DD58" s="172">
        <f t="shared" si="19"/>
        <v>1</v>
      </c>
      <c r="DE58" s="172">
        <v>56</v>
      </c>
      <c r="DI58" s="198"/>
      <c r="DL58" s="172">
        <f t="shared" si="14"/>
        <v>0</v>
      </c>
      <c r="DM58" s="172">
        <f t="shared" si="15"/>
        <v>1</v>
      </c>
      <c r="DN58" s="172">
        <f t="shared" si="16"/>
        <v>1</v>
      </c>
      <c r="DO58" s="172">
        <f t="shared" si="44"/>
        <v>1</v>
      </c>
      <c r="DP58" s="172">
        <f t="shared" si="44"/>
        <v>1</v>
      </c>
      <c r="DQ58" s="172">
        <f t="shared" si="44"/>
        <v>1</v>
      </c>
      <c r="DR58" s="172">
        <f t="shared" si="44"/>
        <v>1</v>
      </c>
      <c r="DS58" s="172">
        <f t="shared" si="44"/>
        <v>1</v>
      </c>
      <c r="DT58" s="172">
        <f t="shared" si="44"/>
        <v>1</v>
      </c>
      <c r="DU58" s="172">
        <f t="shared" si="44"/>
        <v>1</v>
      </c>
      <c r="DV58" s="172">
        <f t="shared" si="45"/>
        <v>1</v>
      </c>
      <c r="DW58" s="172">
        <f t="shared" si="45"/>
        <v>1</v>
      </c>
      <c r="DX58" s="172">
        <f t="shared" si="45"/>
        <v>1</v>
      </c>
      <c r="DY58" s="172">
        <f t="shared" si="45"/>
        <v>1</v>
      </c>
      <c r="DZ58" s="172">
        <f t="shared" si="45"/>
        <v>1</v>
      </c>
      <c r="EA58" s="172">
        <f t="shared" si="45"/>
        <v>1</v>
      </c>
      <c r="EB58" s="172">
        <f t="shared" si="45"/>
        <v>1</v>
      </c>
      <c r="EC58" s="172">
        <f t="shared" si="45"/>
        <v>1</v>
      </c>
      <c r="ED58" s="172">
        <f t="shared" si="45"/>
        <v>1</v>
      </c>
      <c r="EE58" s="172">
        <f t="shared" si="45"/>
        <v>1</v>
      </c>
      <c r="EF58" s="172">
        <f t="shared" si="45"/>
        <v>1</v>
      </c>
      <c r="EG58" s="172">
        <f t="shared" si="6"/>
        <v>0</v>
      </c>
    </row>
    <row r="59" spans="20:137" x14ac:dyDescent="0.25">
      <c r="T59" s="5"/>
      <c r="U59" s="13"/>
      <c r="V59" s="5"/>
      <c r="W59" s="5" t="str">
        <f t="shared" si="2"/>
        <v/>
      </c>
      <c r="X59" s="5"/>
      <c r="Y59" s="5"/>
      <c r="Z59" s="5"/>
      <c r="CB59" s="172">
        <f t="shared" si="42"/>
        <v>1</v>
      </c>
      <c r="CC59" s="172">
        <f t="shared" si="42"/>
        <v>1</v>
      </c>
      <c r="CD59" s="172">
        <f t="shared" si="42"/>
        <v>1</v>
      </c>
      <c r="CE59" s="172">
        <f t="shared" si="42"/>
        <v>1</v>
      </c>
      <c r="CF59" s="172">
        <f t="shared" si="42"/>
        <v>1</v>
      </c>
      <c r="CG59" s="172">
        <f t="shared" si="42"/>
        <v>1</v>
      </c>
      <c r="CH59" s="172">
        <f t="shared" si="42"/>
        <v>1</v>
      </c>
      <c r="CI59" s="172">
        <f t="shared" si="42"/>
        <v>1</v>
      </c>
      <c r="CJ59" s="172">
        <f t="shared" si="42"/>
        <v>1</v>
      </c>
      <c r="CK59" s="172">
        <f t="shared" si="42"/>
        <v>1</v>
      </c>
      <c r="CL59" s="172">
        <f t="shared" si="42"/>
        <v>1</v>
      </c>
      <c r="CM59" s="172">
        <f t="shared" si="42"/>
        <v>1</v>
      </c>
      <c r="CN59" s="172">
        <f t="shared" si="42"/>
        <v>1</v>
      </c>
      <c r="CO59" s="172">
        <f t="shared" si="42"/>
        <v>1</v>
      </c>
      <c r="CP59" s="172">
        <f t="shared" si="42"/>
        <v>1</v>
      </c>
      <c r="CQ59" s="172">
        <f t="shared" si="40"/>
        <v>1</v>
      </c>
      <c r="CR59" s="172">
        <f t="shared" si="40"/>
        <v>1</v>
      </c>
      <c r="CS59" s="172">
        <f t="shared" si="40"/>
        <v>1</v>
      </c>
      <c r="CT59" s="172">
        <f t="shared" si="40"/>
        <v>1</v>
      </c>
      <c r="CU59" s="172">
        <f t="shared" si="40"/>
        <v>1</v>
      </c>
      <c r="DA59" s="172">
        <v>10</v>
      </c>
      <c r="DB59" s="32" t="str">
        <f t="shared" si="43"/>
        <v xml:space="preserve"> </v>
      </c>
      <c r="DD59" s="172">
        <f t="shared" si="19"/>
        <v>1</v>
      </c>
      <c r="DE59" s="172">
        <v>57</v>
      </c>
      <c r="DI59" s="198"/>
      <c r="DL59" s="172">
        <f t="shared" si="14"/>
        <v>0</v>
      </c>
      <c r="DM59" s="172">
        <f t="shared" si="15"/>
        <v>1</v>
      </c>
      <c r="DN59" s="172">
        <f t="shared" si="16"/>
        <v>1</v>
      </c>
      <c r="DO59" s="172">
        <f t="shared" si="44"/>
        <v>1</v>
      </c>
      <c r="DP59" s="172">
        <f t="shared" si="44"/>
        <v>1</v>
      </c>
      <c r="DQ59" s="172">
        <f t="shared" si="44"/>
        <v>1</v>
      </c>
      <c r="DR59" s="172">
        <f t="shared" si="44"/>
        <v>1</v>
      </c>
      <c r="DS59" s="172">
        <f t="shared" si="44"/>
        <v>1</v>
      </c>
      <c r="DT59" s="172">
        <f t="shared" si="44"/>
        <v>1</v>
      </c>
      <c r="DU59" s="172">
        <f t="shared" si="44"/>
        <v>1</v>
      </c>
      <c r="DV59" s="172">
        <f t="shared" si="45"/>
        <v>1</v>
      </c>
      <c r="DW59" s="172">
        <f t="shared" si="45"/>
        <v>1</v>
      </c>
      <c r="DX59" s="172">
        <f t="shared" si="45"/>
        <v>1</v>
      </c>
      <c r="DY59" s="172">
        <f t="shared" si="45"/>
        <v>1</v>
      </c>
      <c r="DZ59" s="172">
        <f t="shared" si="45"/>
        <v>1</v>
      </c>
      <c r="EA59" s="172">
        <f t="shared" si="45"/>
        <v>1</v>
      </c>
      <c r="EB59" s="172">
        <f t="shared" si="45"/>
        <v>1</v>
      </c>
      <c r="EC59" s="172">
        <f t="shared" si="45"/>
        <v>1</v>
      </c>
      <c r="ED59" s="172">
        <f t="shared" si="45"/>
        <v>1</v>
      </c>
      <c r="EE59" s="172">
        <f t="shared" si="45"/>
        <v>1</v>
      </c>
      <c r="EF59" s="172">
        <f t="shared" si="45"/>
        <v>1</v>
      </c>
      <c r="EG59" s="172">
        <f t="shared" si="6"/>
        <v>0</v>
      </c>
    </row>
    <row r="60" spans="20:137" x14ac:dyDescent="0.25">
      <c r="T60" s="5"/>
      <c r="U60" s="13"/>
      <c r="V60" s="5"/>
      <c r="W60" s="5" t="str">
        <f t="shared" si="2"/>
        <v/>
      </c>
      <c r="X60" s="5"/>
      <c r="Y60" s="5"/>
      <c r="Z60" s="5"/>
      <c r="CB60" s="172">
        <f t="shared" si="42"/>
        <v>1</v>
      </c>
      <c r="CC60" s="172">
        <f t="shared" si="42"/>
        <v>1</v>
      </c>
      <c r="CD60" s="172">
        <f t="shared" si="42"/>
        <v>1</v>
      </c>
      <c r="CE60" s="172">
        <f t="shared" si="42"/>
        <v>1</v>
      </c>
      <c r="CF60" s="172">
        <f t="shared" si="42"/>
        <v>1</v>
      </c>
      <c r="CG60" s="172">
        <f t="shared" si="42"/>
        <v>1</v>
      </c>
      <c r="CH60" s="172">
        <f t="shared" si="42"/>
        <v>1</v>
      </c>
      <c r="CI60" s="172">
        <f t="shared" si="42"/>
        <v>1</v>
      </c>
      <c r="CJ60" s="172">
        <f t="shared" si="42"/>
        <v>1</v>
      </c>
      <c r="CK60" s="172">
        <f t="shared" si="42"/>
        <v>1</v>
      </c>
      <c r="CL60" s="172">
        <f t="shared" si="42"/>
        <v>1</v>
      </c>
      <c r="CM60" s="172">
        <f t="shared" si="42"/>
        <v>1</v>
      </c>
      <c r="CN60" s="172">
        <f t="shared" si="42"/>
        <v>1</v>
      </c>
      <c r="CO60" s="172">
        <f t="shared" si="42"/>
        <v>1</v>
      </c>
      <c r="CP60" s="172">
        <f t="shared" si="42"/>
        <v>1</v>
      </c>
      <c r="CQ60" s="172">
        <f t="shared" si="40"/>
        <v>1</v>
      </c>
      <c r="CR60" s="172">
        <f t="shared" si="40"/>
        <v>1</v>
      </c>
      <c r="CS60" s="172">
        <f t="shared" si="40"/>
        <v>1</v>
      </c>
      <c r="CT60" s="172">
        <f t="shared" si="40"/>
        <v>1</v>
      </c>
      <c r="CU60" s="172">
        <f t="shared" si="40"/>
        <v>1</v>
      </c>
      <c r="DA60" s="172">
        <v>11</v>
      </c>
      <c r="DB60" s="32" t="str">
        <f t="shared" si="43"/>
        <v xml:space="preserve"> </v>
      </c>
      <c r="DD60" s="172">
        <f t="shared" si="19"/>
        <v>1</v>
      </c>
      <c r="DE60" s="172">
        <v>58</v>
      </c>
      <c r="DI60" s="198"/>
      <c r="DL60" s="172">
        <f t="shared" si="14"/>
        <v>0</v>
      </c>
      <c r="DM60" s="172">
        <f t="shared" si="15"/>
        <v>1</v>
      </c>
      <c r="DN60" s="172">
        <f t="shared" si="16"/>
        <v>1</v>
      </c>
      <c r="DO60" s="172">
        <f t="shared" si="44"/>
        <v>1</v>
      </c>
      <c r="DP60" s="172">
        <f t="shared" si="44"/>
        <v>1</v>
      </c>
      <c r="DQ60" s="172">
        <f t="shared" si="44"/>
        <v>1</v>
      </c>
      <c r="DR60" s="172">
        <f t="shared" si="44"/>
        <v>1</v>
      </c>
      <c r="DS60" s="172">
        <f t="shared" si="44"/>
        <v>1</v>
      </c>
      <c r="DT60" s="172">
        <f t="shared" si="44"/>
        <v>1</v>
      </c>
      <c r="DU60" s="172">
        <f t="shared" si="44"/>
        <v>1</v>
      </c>
      <c r="DV60" s="172">
        <f t="shared" si="45"/>
        <v>1</v>
      </c>
      <c r="DW60" s="172">
        <f t="shared" si="45"/>
        <v>1</v>
      </c>
      <c r="DX60" s="172">
        <f t="shared" si="45"/>
        <v>1</v>
      </c>
      <c r="DY60" s="172">
        <f t="shared" si="45"/>
        <v>1</v>
      </c>
      <c r="DZ60" s="172">
        <f t="shared" si="45"/>
        <v>1</v>
      </c>
      <c r="EA60" s="172">
        <f t="shared" si="45"/>
        <v>1</v>
      </c>
      <c r="EB60" s="172">
        <f t="shared" si="45"/>
        <v>1</v>
      </c>
      <c r="EC60" s="172">
        <f t="shared" si="45"/>
        <v>1</v>
      </c>
      <c r="ED60" s="172">
        <f t="shared" si="45"/>
        <v>1</v>
      </c>
      <c r="EE60" s="172">
        <f t="shared" si="45"/>
        <v>1</v>
      </c>
      <c r="EF60" s="172">
        <f t="shared" si="45"/>
        <v>1</v>
      </c>
      <c r="EG60" s="172">
        <f t="shared" si="6"/>
        <v>0</v>
      </c>
    </row>
    <row r="61" spans="20:137" x14ac:dyDescent="0.25">
      <c r="T61" s="5"/>
      <c r="U61" s="13"/>
      <c r="V61" s="5"/>
      <c r="W61" s="5" t="str">
        <f t="shared" si="2"/>
        <v/>
      </c>
      <c r="X61" s="5"/>
      <c r="Y61" s="5"/>
      <c r="Z61" s="5"/>
      <c r="CB61" s="172">
        <f t="shared" si="42"/>
        <v>1</v>
      </c>
      <c r="CC61" s="172">
        <f t="shared" si="42"/>
        <v>1</v>
      </c>
      <c r="CD61" s="172">
        <f t="shared" si="42"/>
        <v>1</v>
      </c>
      <c r="CE61" s="172">
        <f t="shared" si="42"/>
        <v>1</v>
      </c>
      <c r="CF61" s="172">
        <f t="shared" si="42"/>
        <v>1</v>
      </c>
      <c r="CG61" s="172">
        <f t="shared" si="42"/>
        <v>1</v>
      </c>
      <c r="CH61" s="172">
        <f t="shared" si="42"/>
        <v>1</v>
      </c>
      <c r="CI61" s="172">
        <f t="shared" si="42"/>
        <v>1</v>
      </c>
      <c r="CJ61" s="172">
        <f t="shared" si="42"/>
        <v>1</v>
      </c>
      <c r="CK61" s="172">
        <f t="shared" si="42"/>
        <v>1</v>
      </c>
      <c r="CL61" s="172">
        <f t="shared" si="42"/>
        <v>1</v>
      </c>
      <c r="CM61" s="172">
        <f t="shared" si="42"/>
        <v>1</v>
      </c>
      <c r="CN61" s="172">
        <f t="shared" si="42"/>
        <v>1</v>
      </c>
      <c r="CO61" s="172">
        <f t="shared" si="42"/>
        <v>1</v>
      </c>
      <c r="CP61" s="172">
        <f t="shared" si="42"/>
        <v>1</v>
      </c>
      <c r="CQ61" s="172">
        <f t="shared" si="40"/>
        <v>1</v>
      </c>
      <c r="CR61" s="172">
        <f t="shared" si="40"/>
        <v>1</v>
      </c>
      <c r="CS61" s="172">
        <f t="shared" si="40"/>
        <v>1</v>
      </c>
      <c r="CT61" s="172">
        <f t="shared" si="40"/>
        <v>1</v>
      </c>
      <c r="CU61" s="172">
        <f t="shared" si="40"/>
        <v>1</v>
      </c>
      <c r="DA61" s="172">
        <v>12</v>
      </c>
      <c r="DB61" s="32" t="str">
        <f t="shared" si="43"/>
        <v xml:space="preserve"> </v>
      </c>
      <c r="DD61" s="172">
        <f t="shared" si="19"/>
        <v>1</v>
      </c>
      <c r="DE61" s="172">
        <v>59</v>
      </c>
      <c r="DI61" s="198"/>
      <c r="DL61" s="172">
        <f t="shared" si="14"/>
        <v>0</v>
      </c>
      <c r="DM61" s="172">
        <f t="shared" si="15"/>
        <v>1</v>
      </c>
      <c r="DN61" s="172">
        <f t="shared" si="16"/>
        <v>1</v>
      </c>
      <c r="DO61" s="172">
        <f t="shared" si="44"/>
        <v>1</v>
      </c>
      <c r="DP61" s="172">
        <f t="shared" si="44"/>
        <v>1</v>
      </c>
      <c r="DQ61" s="172">
        <f t="shared" si="44"/>
        <v>1</v>
      </c>
      <c r="DR61" s="172">
        <f t="shared" si="44"/>
        <v>1</v>
      </c>
      <c r="DS61" s="172">
        <f t="shared" si="44"/>
        <v>1</v>
      </c>
      <c r="DT61" s="172">
        <f t="shared" si="44"/>
        <v>1</v>
      </c>
      <c r="DU61" s="172">
        <f t="shared" si="44"/>
        <v>1</v>
      </c>
      <c r="DV61" s="172">
        <f t="shared" si="45"/>
        <v>1</v>
      </c>
      <c r="DW61" s="172">
        <f t="shared" si="45"/>
        <v>1</v>
      </c>
      <c r="DX61" s="172">
        <f t="shared" si="45"/>
        <v>1</v>
      </c>
      <c r="DY61" s="172">
        <f t="shared" si="45"/>
        <v>1</v>
      </c>
      <c r="DZ61" s="172">
        <f t="shared" si="45"/>
        <v>1</v>
      </c>
      <c r="EA61" s="172">
        <f t="shared" si="45"/>
        <v>1</v>
      </c>
      <c r="EB61" s="172">
        <f t="shared" si="45"/>
        <v>1</v>
      </c>
      <c r="EC61" s="172">
        <f t="shared" si="45"/>
        <v>1</v>
      </c>
      <c r="ED61" s="172">
        <f t="shared" si="45"/>
        <v>1</v>
      </c>
      <c r="EE61" s="172">
        <f t="shared" si="45"/>
        <v>1</v>
      </c>
      <c r="EF61" s="172">
        <f t="shared" si="45"/>
        <v>1</v>
      </c>
      <c r="EG61" s="172">
        <f t="shared" si="6"/>
        <v>0</v>
      </c>
    </row>
    <row r="62" spans="20:137" x14ac:dyDescent="0.25">
      <c r="T62" s="5"/>
      <c r="U62" s="13"/>
      <c r="V62" s="5"/>
      <c r="W62" s="5" t="str">
        <f t="shared" si="2"/>
        <v/>
      </c>
      <c r="X62" s="5"/>
      <c r="Y62" s="5"/>
      <c r="Z62" s="5"/>
      <c r="CB62" s="172">
        <f t="shared" si="42"/>
        <v>1</v>
      </c>
      <c r="CC62" s="172">
        <f t="shared" si="42"/>
        <v>1</v>
      </c>
      <c r="CD62" s="172">
        <f t="shared" si="42"/>
        <v>1</v>
      </c>
      <c r="CE62" s="172">
        <f t="shared" si="42"/>
        <v>1</v>
      </c>
      <c r="CF62" s="172">
        <f t="shared" si="42"/>
        <v>1</v>
      </c>
      <c r="CG62" s="172">
        <f t="shared" si="42"/>
        <v>1</v>
      </c>
      <c r="CH62" s="172">
        <f t="shared" si="42"/>
        <v>1</v>
      </c>
      <c r="CI62" s="172">
        <f t="shared" si="42"/>
        <v>1</v>
      </c>
      <c r="CJ62" s="172">
        <f t="shared" si="42"/>
        <v>1</v>
      </c>
      <c r="CK62" s="172">
        <f t="shared" si="42"/>
        <v>1</v>
      </c>
      <c r="CL62" s="172">
        <f t="shared" si="42"/>
        <v>1</v>
      </c>
      <c r="CM62" s="172">
        <f t="shared" si="42"/>
        <v>1</v>
      </c>
      <c r="CN62" s="172">
        <f t="shared" si="42"/>
        <v>1</v>
      </c>
      <c r="CO62" s="172">
        <f t="shared" si="42"/>
        <v>1</v>
      </c>
      <c r="CP62" s="172">
        <f t="shared" si="42"/>
        <v>1</v>
      </c>
      <c r="CQ62" s="172">
        <f t="shared" si="40"/>
        <v>1</v>
      </c>
      <c r="CR62" s="172">
        <f t="shared" si="40"/>
        <v>1</v>
      </c>
      <c r="CS62" s="172">
        <f t="shared" si="40"/>
        <v>1</v>
      </c>
      <c r="CT62" s="172">
        <f t="shared" si="40"/>
        <v>1</v>
      </c>
      <c r="CU62" s="172">
        <f t="shared" si="40"/>
        <v>1</v>
      </c>
      <c r="DB62" s="196" t="str">
        <f>IF(DB49="","","----")</f>
        <v/>
      </c>
      <c r="DD62" s="172">
        <f t="shared" si="19"/>
        <v>1</v>
      </c>
      <c r="DE62" s="172">
        <v>60</v>
      </c>
      <c r="DI62" s="198"/>
      <c r="DL62" s="172">
        <f t="shared" si="14"/>
        <v>0</v>
      </c>
      <c r="DM62" s="172">
        <f t="shared" si="15"/>
        <v>1</v>
      </c>
      <c r="DN62" s="172">
        <f t="shared" si="16"/>
        <v>1</v>
      </c>
      <c r="DO62" s="172">
        <f t="shared" si="44"/>
        <v>1</v>
      </c>
      <c r="DP62" s="172">
        <f t="shared" si="44"/>
        <v>1</v>
      </c>
      <c r="DQ62" s="172">
        <f t="shared" si="44"/>
        <v>1</v>
      </c>
      <c r="DR62" s="172">
        <f t="shared" si="44"/>
        <v>1</v>
      </c>
      <c r="DS62" s="172">
        <f t="shared" si="44"/>
        <v>1</v>
      </c>
      <c r="DT62" s="172">
        <f t="shared" si="44"/>
        <v>1</v>
      </c>
      <c r="DU62" s="172">
        <f t="shared" si="44"/>
        <v>1</v>
      </c>
      <c r="DV62" s="172">
        <f t="shared" si="45"/>
        <v>1</v>
      </c>
      <c r="DW62" s="172">
        <f t="shared" si="45"/>
        <v>1</v>
      </c>
      <c r="DX62" s="172">
        <f t="shared" si="45"/>
        <v>1</v>
      </c>
      <c r="DY62" s="172">
        <f t="shared" si="45"/>
        <v>1</v>
      </c>
      <c r="DZ62" s="172">
        <f t="shared" si="45"/>
        <v>1</v>
      </c>
      <c r="EA62" s="172">
        <f t="shared" si="45"/>
        <v>1</v>
      </c>
      <c r="EB62" s="172">
        <f t="shared" si="45"/>
        <v>1</v>
      </c>
      <c r="EC62" s="172">
        <f t="shared" si="45"/>
        <v>1</v>
      </c>
      <c r="ED62" s="172">
        <f t="shared" si="45"/>
        <v>1</v>
      </c>
      <c r="EE62" s="172">
        <f t="shared" si="45"/>
        <v>1</v>
      </c>
      <c r="EF62" s="172">
        <f t="shared" si="45"/>
        <v>1</v>
      </c>
      <c r="EG62" s="172">
        <f t="shared" si="6"/>
        <v>0</v>
      </c>
    </row>
    <row r="63" spans="20:137" x14ac:dyDescent="0.25">
      <c r="T63" s="5"/>
      <c r="U63" s="13"/>
      <c r="V63" s="5"/>
      <c r="W63" s="5" t="str">
        <f t="shared" si="2"/>
        <v/>
      </c>
      <c r="X63" s="5"/>
      <c r="Y63" s="5"/>
      <c r="Z63" s="5"/>
      <c r="CB63" s="172">
        <f t="shared" si="42"/>
        <v>1</v>
      </c>
      <c r="CC63" s="172">
        <f t="shared" si="42"/>
        <v>1</v>
      </c>
      <c r="CD63" s="172">
        <f t="shared" si="42"/>
        <v>1</v>
      </c>
      <c r="CE63" s="172">
        <f t="shared" si="42"/>
        <v>1</v>
      </c>
      <c r="CF63" s="172">
        <f t="shared" si="42"/>
        <v>1</v>
      </c>
      <c r="CG63" s="172">
        <f t="shared" si="42"/>
        <v>1</v>
      </c>
      <c r="CH63" s="172">
        <f t="shared" si="42"/>
        <v>1</v>
      </c>
      <c r="CI63" s="172">
        <f t="shared" si="42"/>
        <v>1</v>
      </c>
      <c r="CJ63" s="172">
        <f t="shared" si="42"/>
        <v>1</v>
      </c>
      <c r="CK63" s="172">
        <f t="shared" si="42"/>
        <v>1</v>
      </c>
      <c r="CL63" s="172">
        <f t="shared" si="42"/>
        <v>1</v>
      </c>
      <c r="CM63" s="172">
        <f t="shared" si="42"/>
        <v>1</v>
      </c>
      <c r="CN63" s="172">
        <f t="shared" si="42"/>
        <v>1</v>
      </c>
      <c r="CO63" s="172">
        <f t="shared" si="42"/>
        <v>1</v>
      </c>
      <c r="CP63" s="172">
        <f t="shared" si="42"/>
        <v>1</v>
      </c>
      <c r="CQ63" s="172">
        <f t="shared" si="40"/>
        <v>1</v>
      </c>
      <c r="CR63" s="172">
        <f t="shared" si="40"/>
        <v>1</v>
      </c>
      <c r="CS63" s="172">
        <f t="shared" si="40"/>
        <v>1</v>
      </c>
      <c r="CT63" s="172">
        <f t="shared" si="40"/>
        <v>1</v>
      </c>
      <c r="CU63" s="172">
        <f t="shared" si="40"/>
        <v>1</v>
      </c>
      <c r="DA63" s="172"/>
      <c r="DB63" s="32" t="str">
        <f>IF(DB64="","",CONCATENATE("Warband ",CZ64," ",DG63))</f>
        <v/>
      </c>
      <c r="DD63" s="172">
        <f t="shared" si="19"/>
        <v>1</v>
      </c>
      <c r="DE63" s="172">
        <v>61</v>
      </c>
      <c r="DG63" s="49" t="str">
        <f>CONCATENATE("   ",DH63,"/",DI63,IF(DH63&gt;DI63," !",""))</f>
        <v xml:space="preserve">   0/12</v>
      </c>
      <c r="DH63" s="172">
        <f t="shared" ref="DH63" si="46">INDEX($CB$1:$CU$1,CZ64)+DJ63</f>
        <v>0</v>
      </c>
      <c r="DI63" s="198">
        <f>12</f>
        <v>12</v>
      </c>
      <c r="DL63" s="172">
        <f t="shared" si="14"/>
        <v>0</v>
      </c>
      <c r="DM63" s="172">
        <f t="shared" si="15"/>
        <v>1</v>
      </c>
      <c r="DN63" s="172">
        <f t="shared" si="16"/>
        <v>1</v>
      </c>
      <c r="DO63" s="172">
        <f t="shared" si="44"/>
        <v>1</v>
      </c>
      <c r="DP63" s="172">
        <f t="shared" si="44"/>
        <v>1</v>
      </c>
      <c r="DQ63" s="172">
        <f t="shared" si="44"/>
        <v>1</v>
      </c>
      <c r="DR63" s="172">
        <f t="shared" si="44"/>
        <v>1</v>
      </c>
      <c r="DS63" s="172">
        <f t="shared" si="44"/>
        <v>1</v>
      </c>
      <c r="DT63" s="172">
        <f t="shared" si="44"/>
        <v>1</v>
      </c>
      <c r="DU63" s="172">
        <f t="shared" si="44"/>
        <v>1</v>
      </c>
      <c r="DV63" s="172">
        <f t="shared" si="45"/>
        <v>1</v>
      </c>
      <c r="DW63" s="172">
        <f t="shared" si="45"/>
        <v>1</v>
      </c>
      <c r="DX63" s="172">
        <f t="shared" si="45"/>
        <v>1</v>
      </c>
      <c r="DY63" s="172">
        <f t="shared" si="45"/>
        <v>1</v>
      </c>
      <c r="DZ63" s="172">
        <f t="shared" si="45"/>
        <v>1</v>
      </c>
      <c r="EA63" s="172">
        <f t="shared" si="45"/>
        <v>1</v>
      </c>
      <c r="EB63" s="172">
        <f t="shared" si="45"/>
        <v>1</v>
      </c>
      <c r="EC63" s="172">
        <f t="shared" si="45"/>
        <v>1</v>
      </c>
      <c r="ED63" s="172">
        <f t="shared" si="45"/>
        <v>1</v>
      </c>
      <c r="EE63" s="172">
        <f t="shared" si="45"/>
        <v>1</v>
      </c>
      <c r="EF63" s="172">
        <f t="shared" si="45"/>
        <v>1</v>
      </c>
      <c r="EG63" s="172">
        <f t="shared" si="6"/>
        <v>0</v>
      </c>
    </row>
    <row r="64" spans="20:137" x14ac:dyDescent="0.25">
      <c r="T64" s="5"/>
      <c r="U64" s="13"/>
      <c r="V64" s="5"/>
      <c r="W64" s="5" t="str">
        <f t="shared" si="2"/>
        <v/>
      </c>
      <c r="X64" s="5"/>
      <c r="Y64" s="5"/>
      <c r="Z64" s="5"/>
      <c r="CB64" s="172">
        <f t="shared" si="42"/>
        <v>1</v>
      </c>
      <c r="CC64" s="172">
        <f t="shared" si="42"/>
        <v>1</v>
      </c>
      <c r="CD64" s="172">
        <f t="shared" si="42"/>
        <v>1</v>
      </c>
      <c r="CE64" s="172">
        <f t="shared" si="42"/>
        <v>1</v>
      </c>
      <c r="CF64" s="172">
        <f t="shared" si="42"/>
        <v>1</v>
      </c>
      <c r="CG64" s="172">
        <f t="shared" si="42"/>
        <v>1</v>
      </c>
      <c r="CH64" s="172">
        <f t="shared" si="42"/>
        <v>1</v>
      </c>
      <c r="CI64" s="172">
        <f t="shared" si="42"/>
        <v>1</v>
      </c>
      <c r="CJ64" s="172">
        <f t="shared" si="42"/>
        <v>1</v>
      </c>
      <c r="CK64" s="172">
        <f t="shared" si="42"/>
        <v>1</v>
      </c>
      <c r="CL64" s="172">
        <f t="shared" si="42"/>
        <v>1</v>
      </c>
      <c r="CM64" s="172">
        <f t="shared" si="42"/>
        <v>1</v>
      </c>
      <c r="CN64" s="172">
        <f t="shared" si="42"/>
        <v>1</v>
      </c>
      <c r="CO64" s="172">
        <f t="shared" si="42"/>
        <v>1</v>
      </c>
      <c r="CP64" s="172">
        <f t="shared" si="42"/>
        <v>1</v>
      </c>
      <c r="CQ64" s="172">
        <f t="shared" si="42"/>
        <v>1</v>
      </c>
      <c r="CR64" s="172">
        <f t="shared" ref="CR64:CU79" si="47">IF(BG63="",CR63,CR63+1)</f>
        <v>1</v>
      </c>
      <c r="CS64" s="172">
        <f t="shared" si="47"/>
        <v>1</v>
      </c>
      <c r="CT64" s="172">
        <f t="shared" si="47"/>
        <v>1</v>
      </c>
      <c r="CU64" s="172">
        <f t="shared" si="47"/>
        <v>1</v>
      </c>
      <c r="CZ64" s="172">
        <v>5</v>
      </c>
      <c r="DA64" s="172" t="s">
        <v>278</v>
      </c>
      <c r="DB64" s="32" t="str">
        <f>T(LOOKUP(CZ64,$DM$1:$EF$1,$DM$2:$EF$2))</f>
        <v/>
      </c>
      <c r="DD64" s="172">
        <f t="shared" si="19"/>
        <v>1</v>
      </c>
      <c r="DE64" s="172">
        <v>62</v>
      </c>
      <c r="DI64" s="198"/>
      <c r="DL64" s="172">
        <f t="shared" si="14"/>
        <v>0</v>
      </c>
      <c r="DM64" s="172">
        <f t="shared" si="15"/>
        <v>1</v>
      </c>
      <c r="DN64" s="172">
        <f t="shared" si="16"/>
        <v>1</v>
      </c>
      <c r="DO64" s="172">
        <f t="shared" si="44"/>
        <v>1</v>
      </c>
      <c r="DP64" s="172">
        <f t="shared" si="44"/>
        <v>1</v>
      </c>
      <c r="DQ64" s="172">
        <f t="shared" si="44"/>
        <v>1</v>
      </c>
      <c r="DR64" s="172">
        <f t="shared" si="44"/>
        <v>1</v>
      </c>
      <c r="DS64" s="172">
        <f t="shared" si="44"/>
        <v>1</v>
      </c>
      <c r="DT64" s="172">
        <f t="shared" si="44"/>
        <v>1</v>
      </c>
      <c r="DU64" s="172">
        <f t="shared" si="44"/>
        <v>1</v>
      </c>
      <c r="DV64" s="172">
        <f t="shared" si="45"/>
        <v>1</v>
      </c>
      <c r="DW64" s="172">
        <f t="shared" si="45"/>
        <v>1</v>
      </c>
      <c r="DX64" s="172">
        <f t="shared" si="45"/>
        <v>1</v>
      </c>
      <c r="DY64" s="172">
        <f t="shared" si="45"/>
        <v>1</v>
      </c>
      <c r="DZ64" s="172">
        <f t="shared" si="45"/>
        <v>1</v>
      </c>
      <c r="EA64" s="172">
        <f t="shared" si="45"/>
        <v>1</v>
      </c>
      <c r="EB64" s="172">
        <f t="shared" si="45"/>
        <v>1</v>
      </c>
      <c r="EC64" s="172">
        <f t="shared" si="45"/>
        <v>1</v>
      </c>
      <c r="ED64" s="172">
        <f t="shared" si="45"/>
        <v>1</v>
      </c>
      <c r="EE64" s="172">
        <f t="shared" si="45"/>
        <v>1</v>
      </c>
      <c r="EF64" s="172">
        <f t="shared" si="45"/>
        <v>1</v>
      </c>
      <c r="EG64" s="172">
        <f t="shared" si="6"/>
        <v>0</v>
      </c>
    </row>
    <row r="65" spans="20:137" x14ac:dyDescent="0.25">
      <c r="T65" s="5"/>
      <c r="U65" s="13"/>
      <c r="V65" s="5"/>
      <c r="W65" s="5" t="str">
        <f t="shared" si="2"/>
        <v/>
      </c>
      <c r="X65" s="5"/>
      <c r="Y65" s="5"/>
      <c r="Z65" s="5"/>
      <c r="CB65" s="172">
        <f t="shared" ref="CB65:CQ80" si="48">IF(AQ64="",CB64,CB64+1)</f>
        <v>1</v>
      </c>
      <c r="CC65" s="172">
        <f t="shared" si="48"/>
        <v>1</v>
      </c>
      <c r="CD65" s="172">
        <f t="shared" si="48"/>
        <v>1</v>
      </c>
      <c r="CE65" s="172">
        <f t="shared" si="48"/>
        <v>1</v>
      </c>
      <c r="CF65" s="172">
        <f t="shared" si="48"/>
        <v>1</v>
      </c>
      <c r="CG65" s="172">
        <f t="shared" si="48"/>
        <v>1</v>
      </c>
      <c r="CH65" s="172">
        <f t="shared" si="48"/>
        <v>1</v>
      </c>
      <c r="CI65" s="172">
        <f t="shared" si="48"/>
        <v>1</v>
      </c>
      <c r="CJ65" s="172">
        <f t="shared" si="48"/>
        <v>1</v>
      </c>
      <c r="CK65" s="172">
        <f t="shared" si="48"/>
        <v>1</v>
      </c>
      <c r="CL65" s="172">
        <f t="shared" si="48"/>
        <v>1</v>
      </c>
      <c r="CM65" s="172">
        <f t="shared" si="48"/>
        <v>1</v>
      </c>
      <c r="CN65" s="172">
        <f t="shared" si="48"/>
        <v>1</v>
      </c>
      <c r="CO65" s="172">
        <f t="shared" si="48"/>
        <v>1</v>
      </c>
      <c r="CP65" s="172">
        <f t="shared" si="48"/>
        <v>1</v>
      </c>
      <c r="CQ65" s="172">
        <f t="shared" si="48"/>
        <v>1</v>
      </c>
      <c r="CR65" s="172">
        <f t="shared" si="47"/>
        <v>1</v>
      </c>
      <c r="CS65" s="172">
        <f t="shared" si="47"/>
        <v>1</v>
      </c>
      <c r="CT65" s="172">
        <f t="shared" si="47"/>
        <v>1</v>
      </c>
      <c r="CU65" s="172">
        <f t="shared" si="47"/>
        <v>1</v>
      </c>
      <c r="DA65" s="172">
        <v>1</v>
      </c>
      <c r="DB65" s="32" t="str">
        <f t="shared" ref="DB65:DB76" si="49">T(CONCATENATE(LOOKUP(DA65,CF$3:CF$80,AU$3:AU$80)," ",LOOKUP(DA65,CF$3:CF$80,$CA$3:$CA$80)))</f>
        <v xml:space="preserve"> </v>
      </c>
      <c r="DD65" s="172">
        <f t="shared" si="19"/>
        <v>1</v>
      </c>
      <c r="DE65" s="172">
        <v>63</v>
      </c>
      <c r="DI65" s="198"/>
      <c r="DL65" s="172">
        <f t="shared" si="14"/>
        <v>0</v>
      </c>
      <c r="DM65" s="172">
        <f t="shared" si="15"/>
        <v>1</v>
      </c>
      <c r="DN65" s="172">
        <f t="shared" si="16"/>
        <v>1</v>
      </c>
      <c r="DO65" s="172">
        <f t="shared" si="44"/>
        <v>1</v>
      </c>
      <c r="DP65" s="172">
        <f t="shared" si="44"/>
        <v>1</v>
      </c>
      <c r="DQ65" s="172">
        <f t="shared" si="44"/>
        <v>1</v>
      </c>
      <c r="DR65" s="172">
        <f t="shared" si="44"/>
        <v>1</v>
      </c>
      <c r="DS65" s="172">
        <f t="shared" si="44"/>
        <v>1</v>
      </c>
      <c r="DT65" s="172">
        <f t="shared" si="44"/>
        <v>1</v>
      </c>
      <c r="DU65" s="172">
        <f t="shared" si="44"/>
        <v>1</v>
      </c>
      <c r="DV65" s="172">
        <f t="shared" si="45"/>
        <v>1</v>
      </c>
      <c r="DW65" s="172">
        <f t="shared" si="45"/>
        <v>1</v>
      </c>
      <c r="DX65" s="172">
        <f t="shared" si="45"/>
        <v>1</v>
      </c>
      <c r="DY65" s="172">
        <f t="shared" si="45"/>
        <v>1</v>
      </c>
      <c r="DZ65" s="172">
        <f t="shared" si="45"/>
        <v>1</v>
      </c>
      <c r="EA65" s="172">
        <f t="shared" si="45"/>
        <v>1</v>
      </c>
      <c r="EB65" s="172">
        <f t="shared" si="45"/>
        <v>1</v>
      </c>
      <c r="EC65" s="172">
        <f t="shared" si="45"/>
        <v>1</v>
      </c>
      <c r="ED65" s="172">
        <f t="shared" si="45"/>
        <v>1</v>
      </c>
      <c r="EE65" s="172">
        <f t="shared" si="45"/>
        <v>1</v>
      </c>
      <c r="EF65" s="172">
        <f t="shared" si="45"/>
        <v>1</v>
      </c>
      <c r="EG65" s="172">
        <f t="shared" si="6"/>
        <v>0</v>
      </c>
    </row>
    <row r="66" spans="20:137" x14ac:dyDescent="0.25">
      <c r="T66" s="5"/>
      <c r="U66" s="13"/>
      <c r="V66" s="5"/>
      <c r="W66" s="5" t="str">
        <f t="shared" si="2"/>
        <v/>
      </c>
      <c r="X66" s="5"/>
      <c r="Y66" s="5"/>
      <c r="Z66" s="5"/>
      <c r="CB66" s="172">
        <f t="shared" si="48"/>
        <v>1</v>
      </c>
      <c r="CC66" s="172">
        <f t="shared" si="48"/>
        <v>1</v>
      </c>
      <c r="CD66" s="172">
        <f t="shared" si="48"/>
        <v>1</v>
      </c>
      <c r="CE66" s="172">
        <f t="shared" si="48"/>
        <v>1</v>
      </c>
      <c r="CF66" s="172">
        <f t="shared" si="48"/>
        <v>1</v>
      </c>
      <c r="CG66" s="172">
        <f t="shared" si="48"/>
        <v>1</v>
      </c>
      <c r="CH66" s="172">
        <f t="shared" si="48"/>
        <v>1</v>
      </c>
      <c r="CI66" s="172">
        <f t="shared" si="48"/>
        <v>1</v>
      </c>
      <c r="CJ66" s="172">
        <f t="shared" si="48"/>
        <v>1</v>
      </c>
      <c r="CK66" s="172">
        <f t="shared" si="48"/>
        <v>1</v>
      </c>
      <c r="CL66" s="172">
        <f t="shared" si="48"/>
        <v>1</v>
      </c>
      <c r="CM66" s="172">
        <f t="shared" si="48"/>
        <v>1</v>
      </c>
      <c r="CN66" s="172">
        <f t="shared" si="48"/>
        <v>1</v>
      </c>
      <c r="CO66" s="172">
        <f t="shared" si="48"/>
        <v>1</v>
      </c>
      <c r="CP66" s="172">
        <f t="shared" si="48"/>
        <v>1</v>
      </c>
      <c r="CQ66" s="172">
        <f t="shared" si="48"/>
        <v>1</v>
      </c>
      <c r="CR66" s="172">
        <f t="shared" si="47"/>
        <v>1</v>
      </c>
      <c r="CS66" s="172">
        <f t="shared" si="47"/>
        <v>1</v>
      </c>
      <c r="CT66" s="172">
        <f t="shared" si="47"/>
        <v>1</v>
      </c>
      <c r="CU66" s="172">
        <f t="shared" si="47"/>
        <v>1</v>
      </c>
      <c r="DA66" s="172">
        <v>2</v>
      </c>
      <c r="DB66" s="32" t="str">
        <f t="shared" si="49"/>
        <v xml:space="preserve"> </v>
      </c>
      <c r="DD66" s="172">
        <f t="shared" si="19"/>
        <v>1</v>
      </c>
      <c r="DE66" s="172">
        <v>64</v>
      </c>
      <c r="DI66" s="198"/>
      <c r="DL66" s="172">
        <f t="shared" si="14"/>
        <v>0</v>
      </c>
      <c r="DM66" s="172">
        <f t="shared" si="15"/>
        <v>1</v>
      </c>
      <c r="DN66" s="172">
        <f t="shared" si="16"/>
        <v>1</v>
      </c>
      <c r="DO66" s="172">
        <f t="shared" si="44"/>
        <v>1</v>
      </c>
      <c r="DP66" s="172">
        <f t="shared" si="44"/>
        <v>1</v>
      </c>
      <c r="DQ66" s="172">
        <f t="shared" si="44"/>
        <v>1</v>
      </c>
      <c r="DR66" s="172">
        <f t="shared" si="44"/>
        <v>1</v>
      </c>
      <c r="DS66" s="172">
        <f t="shared" si="44"/>
        <v>1</v>
      </c>
      <c r="DT66" s="172">
        <f t="shared" si="44"/>
        <v>1</v>
      </c>
      <c r="DU66" s="172">
        <f t="shared" si="44"/>
        <v>1</v>
      </c>
      <c r="DV66" s="172">
        <f t="shared" si="45"/>
        <v>1</v>
      </c>
      <c r="DW66" s="172">
        <f t="shared" si="45"/>
        <v>1</v>
      </c>
      <c r="DX66" s="172">
        <f t="shared" si="45"/>
        <v>1</v>
      </c>
      <c r="DY66" s="172">
        <f t="shared" si="45"/>
        <v>1</v>
      </c>
      <c r="DZ66" s="172">
        <f t="shared" si="45"/>
        <v>1</v>
      </c>
      <c r="EA66" s="172">
        <f t="shared" si="45"/>
        <v>1</v>
      </c>
      <c r="EB66" s="172">
        <f t="shared" si="45"/>
        <v>1</v>
      </c>
      <c r="EC66" s="172">
        <f t="shared" si="45"/>
        <v>1</v>
      </c>
      <c r="ED66" s="172">
        <f t="shared" si="45"/>
        <v>1</v>
      </c>
      <c r="EE66" s="172">
        <f t="shared" si="45"/>
        <v>1</v>
      </c>
      <c r="EF66" s="172">
        <f t="shared" si="45"/>
        <v>1</v>
      </c>
      <c r="EG66" s="172">
        <f t="shared" si="6"/>
        <v>0</v>
      </c>
    </row>
    <row r="67" spans="20:137" x14ac:dyDescent="0.25">
      <c r="T67" s="5"/>
      <c r="U67" s="13"/>
      <c r="V67" s="5"/>
      <c r="W67" s="5" t="str">
        <f t="shared" ref="W67:W80" si="50">T(LOOKUP(DE67,$DD$3:$DD$302,$DB$3:$DB$302))</f>
        <v/>
      </c>
      <c r="X67" s="5"/>
      <c r="Y67" s="5"/>
      <c r="Z67" s="5"/>
      <c r="CB67" s="172">
        <f t="shared" si="48"/>
        <v>1</v>
      </c>
      <c r="CC67" s="172">
        <f t="shared" si="48"/>
        <v>1</v>
      </c>
      <c r="CD67" s="172">
        <f t="shared" si="48"/>
        <v>1</v>
      </c>
      <c r="CE67" s="172">
        <f t="shared" si="48"/>
        <v>1</v>
      </c>
      <c r="CF67" s="172">
        <f t="shared" si="48"/>
        <v>1</v>
      </c>
      <c r="CG67" s="172">
        <f t="shared" si="48"/>
        <v>1</v>
      </c>
      <c r="CH67" s="172">
        <f t="shared" si="48"/>
        <v>1</v>
      </c>
      <c r="CI67" s="172">
        <f t="shared" si="48"/>
        <v>1</v>
      </c>
      <c r="CJ67" s="172">
        <f t="shared" si="48"/>
        <v>1</v>
      </c>
      <c r="CK67" s="172">
        <f t="shared" si="48"/>
        <v>1</v>
      </c>
      <c r="CL67" s="172">
        <f t="shared" si="48"/>
        <v>1</v>
      </c>
      <c r="CM67" s="172">
        <f t="shared" si="48"/>
        <v>1</v>
      </c>
      <c r="CN67" s="172">
        <f t="shared" si="48"/>
        <v>1</v>
      </c>
      <c r="CO67" s="172">
        <f t="shared" si="48"/>
        <v>1</v>
      </c>
      <c r="CP67" s="172">
        <f t="shared" si="48"/>
        <v>1</v>
      </c>
      <c r="CQ67" s="172">
        <f t="shared" si="48"/>
        <v>1</v>
      </c>
      <c r="CR67" s="172">
        <f t="shared" si="47"/>
        <v>1</v>
      </c>
      <c r="CS67" s="172">
        <f t="shared" si="47"/>
        <v>1</v>
      </c>
      <c r="CT67" s="172">
        <f t="shared" si="47"/>
        <v>1</v>
      </c>
      <c r="CU67" s="172">
        <f t="shared" si="47"/>
        <v>1</v>
      </c>
      <c r="DA67" s="172">
        <v>3</v>
      </c>
      <c r="DB67" s="32" t="str">
        <f t="shared" si="49"/>
        <v xml:space="preserve"> </v>
      </c>
      <c r="DD67" s="172">
        <f t="shared" si="19"/>
        <v>1</v>
      </c>
      <c r="DE67" s="172">
        <v>65</v>
      </c>
      <c r="DI67" s="198"/>
      <c r="DL67" s="172">
        <f t="shared" si="14"/>
        <v>0</v>
      </c>
      <c r="DM67" s="172">
        <f t="shared" si="15"/>
        <v>1</v>
      </c>
      <c r="DN67" s="172">
        <f t="shared" si="16"/>
        <v>1</v>
      </c>
      <c r="DO67" s="172">
        <f t="shared" si="44"/>
        <v>1</v>
      </c>
      <c r="DP67" s="172">
        <f t="shared" si="44"/>
        <v>1</v>
      </c>
      <c r="DQ67" s="172">
        <f t="shared" si="44"/>
        <v>1</v>
      </c>
      <c r="DR67" s="172">
        <f t="shared" si="44"/>
        <v>1</v>
      </c>
      <c r="DS67" s="172">
        <f t="shared" si="44"/>
        <v>1</v>
      </c>
      <c r="DT67" s="172">
        <f t="shared" si="44"/>
        <v>1</v>
      </c>
      <c r="DU67" s="172">
        <f t="shared" si="44"/>
        <v>1</v>
      </c>
      <c r="DV67" s="172">
        <f t="shared" si="45"/>
        <v>1</v>
      </c>
      <c r="DW67" s="172">
        <f t="shared" si="45"/>
        <v>1</v>
      </c>
      <c r="DX67" s="172">
        <f t="shared" si="45"/>
        <v>1</v>
      </c>
      <c r="DY67" s="172">
        <f t="shared" si="45"/>
        <v>1</v>
      </c>
      <c r="DZ67" s="172">
        <f t="shared" si="45"/>
        <v>1</v>
      </c>
      <c r="EA67" s="172">
        <f t="shared" si="45"/>
        <v>1</v>
      </c>
      <c r="EB67" s="172">
        <f t="shared" si="45"/>
        <v>1</v>
      </c>
      <c r="EC67" s="172">
        <f t="shared" si="45"/>
        <v>1</v>
      </c>
      <c r="ED67" s="172">
        <f t="shared" si="45"/>
        <v>1</v>
      </c>
      <c r="EE67" s="172">
        <f t="shared" si="45"/>
        <v>1</v>
      </c>
      <c r="EF67" s="172">
        <f t="shared" si="45"/>
        <v>1</v>
      </c>
      <c r="EG67" s="172">
        <f t="shared" ref="EG67:EG80" si="51">IF(CX67=0,0,SUBSTITUTE(SUBSTITUTE(SUBSTITUTE(SUBSTITUTE(SUBSTITUTE(SUBSTITUTE(SUBSTITUTE(SUBSTITUTE($CX67,"12",""),"13",""),"14",""),"15",""),"16",""),"17",""),"18",""),"19",""))</f>
        <v>0</v>
      </c>
    </row>
    <row r="68" spans="20:137" x14ac:dyDescent="0.25">
      <c r="T68" s="5"/>
      <c r="U68" s="13"/>
      <c r="V68" s="5"/>
      <c r="W68" s="5" t="str">
        <f t="shared" si="50"/>
        <v/>
      </c>
      <c r="X68" s="5"/>
      <c r="Y68" s="5"/>
      <c r="Z68" s="5"/>
      <c r="CB68" s="172">
        <f t="shared" si="48"/>
        <v>1</v>
      </c>
      <c r="CC68" s="172">
        <f t="shared" si="48"/>
        <v>1</v>
      </c>
      <c r="CD68" s="172">
        <f t="shared" si="48"/>
        <v>1</v>
      </c>
      <c r="CE68" s="172">
        <f t="shared" si="48"/>
        <v>1</v>
      </c>
      <c r="CF68" s="172">
        <f t="shared" si="48"/>
        <v>1</v>
      </c>
      <c r="CG68" s="172">
        <f t="shared" si="48"/>
        <v>1</v>
      </c>
      <c r="CH68" s="172">
        <f t="shared" si="48"/>
        <v>1</v>
      </c>
      <c r="CI68" s="172">
        <f t="shared" si="48"/>
        <v>1</v>
      </c>
      <c r="CJ68" s="172">
        <f t="shared" si="48"/>
        <v>1</v>
      </c>
      <c r="CK68" s="172">
        <f t="shared" si="48"/>
        <v>1</v>
      </c>
      <c r="CL68" s="172">
        <f t="shared" si="48"/>
        <v>1</v>
      </c>
      <c r="CM68" s="172">
        <f t="shared" si="48"/>
        <v>1</v>
      </c>
      <c r="CN68" s="172">
        <f t="shared" si="48"/>
        <v>1</v>
      </c>
      <c r="CO68" s="172">
        <f t="shared" si="48"/>
        <v>1</v>
      </c>
      <c r="CP68" s="172">
        <f t="shared" si="48"/>
        <v>1</v>
      </c>
      <c r="CQ68" s="172">
        <f t="shared" si="48"/>
        <v>1</v>
      </c>
      <c r="CR68" s="172">
        <f t="shared" si="47"/>
        <v>1</v>
      </c>
      <c r="CS68" s="172">
        <f t="shared" si="47"/>
        <v>1</v>
      </c>
      <c r="CT68" s="172">
        <f t="shared" si="47"/>
        <v>1</v>
      </c>
      <c r="CU68" s="172">
        <f t="shared" si="47"/>
        <v>1</v>
      </c>
      <c r="DA68" s="172">
        <v>4</v>
      </c>
      <c r="DB68" s="32" t="str">
        <f t="shared" si="49"/>
        <v xml:space="preserve"> </v>
      </c>
      <c r="DD68" s="172">
        <f t="shared" si="19"/>
        <v>1</v>
      </c>
      <c r="DE68" s="172">
        <v>66</v>
      </c>
      <c r="DI68" s="198"/>
      <c r="DL68" s="172">
        <f t="shared" ref="DL68:DL79" si="52">SUM(DM69:EF69)-SUM(DM68:EF68)</f>
        <v>0</v>
      </c>
      <c r="DM68" s="172">
        <f t="shared" ref="DM68:DM80" si="53">IF(OR(CX67=0,ISERROR(SEARCH(DM$1,SUBSTITUTE(SUBSTITUTE($EG67,"10",""),"11","")))),DM67,DM67+1)</f>
        <v>1</v>
      </c>
      <c r="DN68" s="172">
        <f t="shared" ref="DN68:DN80" si="54">IF(OR(CX67=0,ISERROR(SEARCH(DN$1,SUBSTITUTE(SUBSTITUTE($CX67,"12",""),"20","")))),DN67,DN67+1)</f>
        <v>1</v>
      </c>
      <c r="DO68" s="172">
        <f t="shared" ref="DO68:DU80" si="55">IF(OR($CX67=0,ISERROR(SEARCH(DO$1,SUBSTITUTE($CX67,DY$1,"")))),DO67,DO67+1)</f>
        <v>1</v>
      </c>
      <c r="DP68" s="172">
        <f t="shared" si="55"/>
        <v>1</v>
      </c>
      <c r="DQ68" s="172">
        <f t="shared" si="55"/>
        <v>1</v>
      </c>
      <c r="DR68" s="172">
        <f t="shared" si="55"/>
        <v>1</v>
      </c>
      <c r="DS68" s="172">
        <f t="shared" si="55"/>
        <v>1</v>
      </c>
      <c r="DT68" s="172">
        <f t="shared" si="55"/>
        <v>1</v>
      </c>
      <c r="DU68" s="172">
        <f t="shared" si="55"/>
        <v>1</v>
      </c>
      <c r="DV68" s="172">
        <f t="shared" si="45"/>
        <v>1</v>
      </c>
      <c r="DW68" s="172">
        <f t="shared" si="45"/>
        <v>1</v>
      </c>
      <c r="DX68" s="172">
        <f t="shared" si="45"/>
        <v>1</v>
      </c>
      <c r="DY68" s="172">
        <f t="shared" si="45"/>
        <v>1</v>
      </c>
      <c r="DZ68" s="172">
        <f t="shared" si="45"/>
        <v>1</v>
      </c>
      <c r="EA68" s="172">
        <f t="shared" si="45"/>
        <v>1</v>
      </c>
      <c r="EB68" s="172">
        <f t="shared" si="45"/>
        <v>1</v>
      </c>
      <c r="EC68" s="172">
        <f t="shared" si="45"/>
        <v>1</v>
      </c>
      <c r="ED68" s="172">
        <f t="shared" si="45"/>
        <v>1</v>
      </c>
      <c r="EE68" s="172">
        <f t="shared" si="45"/>
        <v>1</v>
      </c>
      <c r="EF68" s="172">
        <f t="shared" si="45"/>
        <v>1</v>
      </c>
      <c r="EG68" s="172">
        <f t="shared" si="51"/>
        <v>0</v>
      </c>
    </row>
    <row r="69" spans="20:137" x14ac:dyDescent="0.25">
      <c r="T69" s="5"/>
      <c r="U69" s="13"/>
      <c r="V69" s="5"/>
      <c r="W69" s="5" t="str">
        <f t="shared" si="50"/>
        <v/>
      </c>
      <c r="X69" s="5"/>
      <c r="Y69" s="5"/>
      <c r="Z69" s="5"/>
      <c r="CB69" s="172">
        <f t="shared" si="48"/>
        <v>1</v>
      </c>
      <c r="CC69" s="172">
        <f t="shared" si="48"/>
        <v>1</v>
      </c>
      <c r="CD69" s="172">
        <f t="shared" si="48"/>
        <v>1</v>
      </c>
      <c r="CE69" s="172">
        <f t="shared" si="48"/>
        <v>1</v>
      </c>
      <c r="CF69" s="172">
        <f t="shared" si="48"/>
        <v>1</v>
      </c>
      <c r="CG69" s="172">
        <f t="shared" si="48"/>
        <v>1</v>
      </c>
      <c r="CH69" s="172">
        <f t="shared" si="48"/>
        <v>1</v>
      </c>
      <c r="CI69" s="172">
        <f t="shared" si="48"/>
        <v>1</v>
      </c>
      <c r="CJ69" s="172">
        <f t="shared" si="48"/>
        <v>1</v>
      </c>
      <c r="CK69" s="172">
        <f t="shared" si="48"/>
        <v>1</v>
      </c>
      <c r="CL69" s="172">
        <f t="shared" si="48"/>
        <v>1</v>
      </c>
      <c r="CM69" s="172">
        <f t="shared" si="48"/>
        <v>1</v>
      </c>
      <c r="CN69" s="172">
        <f t="shared" si="48"/>
        <v>1</v>
      </c>
      <c r="CO69" s="172">
        <f t="shared" si="48"/>
        <v>1</v>
      </c>
      <c r="CP69" s="172">
        <f t="shared" si="48"/>
        <v>1</v>
      </c>
      <c r="CQ69" s="172">
        <f t="shared" si="48"/>
        <v>1</v>
      </c>
      <c r="CR69" s="172">
        <f t="shared" si="47"/>
        <v>1</v>
      </c>
      <c r="CS69" s="172">
        <f t="shared" si="47"/>
        <v>1</v>
      </c>
      <c r="CT69" s="172">
        <f t="shared" si="47"/>
        <v>1</v>
      </c>
      <c r="CU69" s="172">
        <f t="shared" si="47"/>
        <v>1</v>
      </c>
      <c r="DA69" s="172">
        <v>5</v>
      </c>
      <c r="DB69" s="32" t="str">
        <f t="shared" si="49"/>
        <v xml:space="preserve"> </v>
      </c>
      <c r="DD69" s="172">
        <f t="shared" ref="DD69:DD132" si="56">IF(OR(DB68="",DB68=" "),DD68,DD68+1)</f>
        <v>1</v>
      </c>
      <c r="DE69" s="172">
        <v>67</v>
      </c>
      <c r="DI69" s="198"/>
      <c r="DL69" s="172">
        <f t="shared" si="52"/>
        <v>0</v>
      </c>
      <c r="DM69" s="172">
        <f t="shared" si="53"/>
        <v>1</v>
      </c>
      <c r="DN69" s="172">
        <f t="shared" si="54"/>
        <v>1</v>
      </c>
      <c r="DO69" s="172">
        <f t="shared" si="55"/>
        <v>1</v>
      </c>
      <c r="DP69" s="172">
        <f t="shared" si="55"/>
        <v>1</v>
      </c>
      <c r="DQ69" s="172">
        <f t="shared" si="55"/>
        <v>1</v>
      </c>
      <c r="DR69" s="172">
        <f t="shared" si="55"/>
        <v>1</v>
      </c>
      <c r="DS69" s="172">
        <f t="shared" si="55"/>
        <v>1</v>
      </c>
      <c r="DT69" s="172">
        <f t="shared" si="55"/>
        <v>1</v>
      </c>
      <c r="DU69" s="172">
        <f t="shared" si="55"/>
        <v>1</v>
      </c>
      <c r="DV69" s="172">
        <f t="shared" ref="DV69:EF80" si="57">IF(OR($CX68=0,ISERROR(SEARCH(DV$1,$CX68))),DV68,DV68+1)</f>
        <v>1</v>
      </c>
      <c r="DW69" s="172">
        <f t="shared" si="57"/>
        <v>1</v>
      </c>
      <c r="DX69" s="172">
        <f t="shared" si="57"/>
        <v>1</v>
      </c>
      <c r="DY69" s="172">
        <f t="shared" si="57"/>
        <v>1</v>
      </c>
      <c r="DZ69" s="172">
        <f t="shared" si="57"/>
        <v>1</v>
      </c>
      <c r="EA69" s="172">
        <f t="shared" si="57"/>
        <v>1</v>
      </c>
      <c r="EB69" s="172">
        <f t="shared" si="57"/>
        <v>1</v>
      </c>
      <c r="EC69" s="172">
        <f t="shared" si="57"/>
        <v>1</v>
      </c>
      <c r="ED69" s="172">
        <f t="shared" si="57"/>
        <v>1</v>
      </c>
      <c r="EE69" s="172">
        <f t="shared" si="57"/>
        <v>1</v>
      </c>
      <c r="EF69" s="172">
        <f t="shared" si="57"/>
        <v>1</v>
      </c>
      <c r="EG69" s="172">
        <f t="shared" si="51"/>
        <v>0</v>
      </c>
    </row>
    <row r="70" spans="20:137" x14ac:dyDescent="0.25">
      <c r="T70" s="5"/>
      <c r="U70" s="13"/>
      <c r="V70" s="5"/>
      <c r="W70" s="5" t="str">
        <f t="shared" si="50"/>
        <v/>
      </c>
      <c r="X70" s="5"/>
      <c r="Y70" s="5"/>
      <c r="Z70" s="5"/>
      <c r="CB70" s="172">
        <f t="shared" si="48"/>
        <v>1</v>
      </c>
      <c r="CC70" s="172">
        <f t="shared" si="48"/>
        <v>1</v>
      </c>
      <c r="CD70" s="172">
        <f t="shared" si="48"/>
        <v>1</v>
      </c>
      <c r="CE70" s="172">
        <f t="shared" si="48"/>
        <v>1</v>
      </c>
      <c r="CF70" s="172">
        <f t="shared" si="48"/>
        <v>1</v>
      </c>
      <c r="CG70" s="172">
        <f t="shared" si="48"/>
        <v>1</v>
      </c>
      <c r="CH70" s="172">
        <f t="shared" si="48"/>
        <v>1</v>
      </c>
      <c r="CI70" s="172">
        <f t="shared" si="48"/>
        <v>1</v>
      </c>
      <c r="CJ70" s="172">
        <f t="shared" si="48"/>
        <v>1</v>
      </c>
      <c r="CK70" s="172">
        <f t="shared" si="48"/>
        <v>1</v>
      </c>
      <c r="CL70" s="172">
        <f t="shared" si="48"/>
        <v>1</v>
      </c>
      <c r="CM70" s="172">
        <f t="shared" si="48"/>
        <v>1</v>
      </c>
      <c r="CN70" s="172">
        <f t="shared" si="48"/>
        <v>1</v>
      </c>
      <c r="CO70" s="172">
        <f t="shared" si="48"/>
        <v>1</v>
      </c>
      <c r="CP70" s="172">
        <f t="shared" si="48"/>
        <v>1</v>
      </c>
      <c r="CQ70" s="172">
        <f t="shared" si="48"/>
        <v>1</v>
      </c>
      <c r="CR70" s="172">
        <f t="shared" si="47"/>
        <v>1</v>
      </c>
      <c r="CS70" s="172">
        <f t="shared" si="47"/>
        <v>1</v>
      </c>
      <c r="CT70" s="172">
        <f t="shared" si="47"/>
        <v>1</v>
      </c>
      <c r="CU70" s="172">
        <f t="shared" si="47"/>
        <v>1</v>
      </c>
      <c r="DA70" s="172">
        <v>6</v>
      </c>
      <c r="DB70" s="32" t="str">
        <f t="shared" si="49"/>
        <v xml:space="preserve"> </v>
      </c>
      <c r="DD70" s="172">
        <f t="shared" si="56"/>
        <v>1</v>
      </c>
      <c r="DE70" s="172">
        <v>68</v>
      </c>
      <c r="DI70" s="198"/>
      <c r="DL70" s="172">
        <f t="shared" si="52"/>
        <v>0</v>
      </c>
      <c r="DM70" s="172">
        <f t="shared" si="53"/>
        <v>1</v>
      </c>
      <c r="DN70" s="172">
        <f t="shared" si="54"/>
        <v>1</v>
      </c>
      <c r="DO70" s="172">
        <f t="shared" si="55"/>
        <v>1</v>
      </c>
      <c r="DP70" s="172">
        <f t="shared" si="55"/>
        <v>1</v>
      </c>
      <c r="DQ70" s="172">
        <f t="shared" si="55"/>
        <v>1</v>
      </c>
      <c r="DR70" s="172">
        <f t="shared" si="55"/>
        <v>1</v>
      </c>
      <c r="DS70" s="172">
        <f t="shared" si="55"/>
        <v>1</v>
      </c>
      <c r="DT70" s="172">
        <f t="shared" si="55"/>
        <v>1</v>
      </c>
      <c r="DU70" s="172">
        <f t="shared" si="55"/>
        <v>1</v>
      </c>
      <c r="DV70" s="172">
        <f t="shared" si="57"/>
        <v>1</v>
      </c>
      <c r="DW70" s="172">
        <f t="shared" si="57"/>
        <v>1</v>
      </c>
      <c r="DX70" s="172">
        <f t="shared" si="57"/>
        <v>1</v>
      </c>
      <c r="DY70" s="172">
        <f t="shared" si="57"/>
        <v>1</v>
      </c>
      <c r="DZ70" s="172">
        <f t="shared" si="57"/>
        <v>1</v>
      </c>
      <c r="EA70" s="172">
        <f t="shared" si="57"/>
        <v>1</v>
      </c>
      <c r="EB70" s="172">
        <f t="shared" si="57"/>
        <v>1</v>
      </c>
      <c r="EC70" s="172">
        <f t="shared" si="57"/>
        <v>1</v>
      </c>
      <c r="ED70" s="172">
        <f t="shared" si="57"/>
        <v>1</v>
      </c>
      <c r="EE70" s="172">
        <f t="shared" si="57"/>
        <v>1</v>
      </c>
      <c r="EF70" s="172">
        <f t="shared" si="57"/>
        <v>1</v>
      </c>
      <c r="EG70" s="172">
        <f t="shared" si="51"/>
        <v>0</v>
      </c>
    </row>
    <row r="71" spans="20:137" x14ac:dyDescent="0.25">
      <c r="T71" s="5"/>
      <c r="U71" s="13"/>
      <c r="V71" s="5"/>
      <c r="W71" s="5" t="str">
        <f t="shared" si="50"/>
        <v/>
      </c>
      <c r="X71" s="5"/>
      <c r="Y71" s="5"/>
      <c r="Z71" s="5"/>
      <c r="CB71" s="172">
        <f t="shared" si="48"/>
        <v>1</v>
      </c>
      <c r="CC71" s="172">
        <f t="shared" si="48"/>
        <v>1</v>
      </c>
      <c r="CD71" s="172">
        <f t="shared" si="48"/>
        <v>1</v>
      </c>
      <c r="CE71" s="172">
        <f t="shared" si="48"/>
        <v>1</v>
      </c>
      <c r="CF71" s="172">
        <f t="shared" si="48"/>
        <v>1</v>
      </c>
      <c r="CG71" s="172">
        <f t="shared" si="48"/>
        <v>1</v>
      </c>
      <c r="CH71" s="172">
        <f t="shared" si="48"/>
        <v>1</v>
      </c>
      <c r="CI71" s="172">
        <f t="shared" si="48"/>
        <v>1</v>
      </c>
      <c r="CJ71" s="172">
        <f t="shared" si="48"/>
        <v>1</v>
      </c>
      <c r="CK71" s="172">
        <f t="shared" si="48"/>
        <v>1</v>
      </c>
      <c r="CL71" s="172">
        <f t="shared" si="48"/>
        <v>1</v>
      </c>
      <c r="CM71" s="172">
        <f t="shared" si="48"/>
        <v>1</v>
      </c>
      <c r="CN71" s="172">
        <f t="shared" si="48"/>
        <v>1</v>
      </c>
      <c r="CO71" s="172">
        <f t="shared" si="48"/>
        <v>1</v>
      </c>
      <c r="CP71" s="172">
        <f t="shared" si="48"/>
        <v>1</v>
      </c>
      <c r="CQ71" s="172">
        <f t="shared" si="48"/>
        <v>1</v>
      </c>
      <c r="CR71" s="172">
        <f t="shared" si="47"/>
        <v>1</v>
      </c>
      <c r="CS71" s="172">
        <f t="shared" si="47"/>
        <v>1</v>
      </c>
      <c r="CT71" s="172">
        <f t="shared" si="47"/>
        <v>1</v>
      </c>
      <c r="CU71" s="172">
        <f t="shared" si="47"/>
        <v>1</v>
      </c>
      <c r="DA71" s="172">
        <v>7</v>
      </c>
      <c r="DB71" s="32" t="str">
        <f t="shared" si="49"/>
        <v xml:space="preserve"> </v>
      </c>
      <c r="DD71" s="172">
        <f t="shared" si="56"/>
        <v>1</v>
      </c>
      <c r="DE71" s="172">
        <v>69</v>
      </c>
      <c r="DI71" s="198"/>
      <c r="DL71" s="172">
        <f t="shared" si="52"/>
        <v>0</v>
      </c>
      <c r="DM71" s="172">
        <f t="shared" si="53"/>
        <v>1</v>
      </c>
      <c r="DN71" s="172">
        <f t="shared" si="54"/>
        <v>1</v>
      </c>
      <c r="DO71" s="172">
        <f t="shared" si="55"/>
        <v>1</v>
      </c>
      <c r="DP71" s="172">
        <f t="shared" si="55"/>
        <v>1</v>
      </c>
      <c r="DQ71" s="172">
        <f t="shared" si="55"/>
        <v>1</v>
      </c>
      <c r="DR71" s="172">
        <f t="shared" si="55"/>
        <v>1</v>
      </c>
      <c r="DS71" s="172">
        <f t="shared" si="55"/>
        <v>1</v>
      </c>
      <c r="DT71" s="172">
        <f t="shared" si="55"/>
        <v>1</v>
      </c>
      <c r="DU71" s="172">
        <f t="shared" si="55"/>
        <v>1</v>
      </c>
      <c r="DV71" s="172">
        <f t="shared" si="57"/>
        <v>1</v>
      </c>
      <c r="DW71" s="172">
        <f t="shared" si="57"/>
        <v>1</v>
      </c>
      <c r="DX71" s="172">
        <f t="shared" si="57"/>
        <v>1</v>
      </c>
      <c r="DY71" s="172">
        <f t="shared" si="57"/>
        <v>1</v>
      </c>
      <c r="DZ71" s="172">
        <f t="shared" si="57"/>
        <v>1</v>
      </c>
      <c r="EA71" s="172">
        <f t="shared" si="57"/>
        <v>1</v>
      </c>
      <c r="EB71" s="172">
        <f t="shared" si="57"/>
        <v>1</v>
      </c>
      <c r="EC71" s="172">
        <f t="shared" si="57"/>
        <v>1</v>
      </c>
      <c r="ED71" s="172">
        <f t="shared" si="57"/>
        <v>1</v>
      </c>
      <c r="EE71" s="172">
        <f t="shared" si="57"/>
        <v>1</v>
      </c>
      <c r="EF71" s="172">
        <f t="shared" si="57"/>
        <v>1</v>
      </c>
      <c r="EG71" s="172">
        <f t="shared" si="51"/>
        <v>0</v>
      </c>
    </row>
    <row r="72" spans="20:137" x14ac:dyDescent="0.25">
      <c r="T72" s="5"/>
      <c r="U72" s="13"/>
      <c r="V72" s="5"/>
      <c r="W72" s="5" t="str">
        <f t="shared" si="50"/>
        <v/>
      </c>
      <c r="X72" s="5"/>
      <c r="Y72" s="5"/>
      <c r="Z72" s="5"/>
      <c r="CB72" s="172">
        <f t="shared" si="48"/>
        <v>1</v>
      </c>
      <c r="CC72" s="172">
        <f t="shared" si="48"/>
        <v>1</v>
      </c>
      <c r="CD72" s="172">
        <f t="shared" si="48"/>
        <v>1</v>
      </c>
      <c r="CE72" s="172">
        <f t="shared" si="48"/>
        <v>1</v>
      </c>
      <c r="CF72" s="172">
        <f t="shared" si="48"/>
        <v>1</v>
      </c>
      <c r="CG72" s="172">
        <f t="shared" si="48"/>
        <v>1</v>
      </c>
      <c r="CH72" s="172">
        <f t="shared" si="48"/>
        <v>1</v>
      </c>
      <c r="CI72" s="172">
        <f t="shared" si="48"/>
        <v>1</v>
      </c>
      <c r="CJ72" s="172">
        <f t="shared" si="48"/>
        <v>1</v>
      </c>
      <c r="CK72" s="172">
        <f t="shared" si="48"/>
        <v>1</v>
      </c>
      <c r="CL72" s="172">
        <f t="shared" si="48"/>
        <v>1</v>
      </c>
      <c r="CM72" s="172">
        <f t="shared" si="48"/>
        <v>1</v>
      </c>
      <c r="CN72" s="172">
        <f t="shared" si="48"/>
        <v>1</v>
      </c>
      <c r="CO72" s="172">
        <f t="shared" si="48"/>
        <v>1</v>
      </c>
      <c r="CP72" s="172">
        <f t="shared" si="48"/>
        <v>1</v>
      </c>
      <c r="CQ72" s="172">
        <f t="shared" si="48"/>
        <v>1</v>
      </c>
      <c r="CR72" s="172">
        <f t="shared" si="47"/>
        <v>1</v>
      </c>
      <c r="CS72" s="172">
        <f t="shared" si="47"/>
        <v>1</v>
      </c>
      <c r="CT72" s="172">
        <f t="shared" si="47"/>
        <v>1</v>
      </c>
      <c r="CU72" s="172">
        <f t="shared" si="47"/>
        <v>1</v>
      </c>
      <c r="DA72" s="172">
        <v>8</v>
      </c>
      <c r="DB72" s="32" t="str">
        <f t="shared" si="49"/>
        <v xml:space="preserve"> </v>
      </c>
      <c r="DD72" s="172">
        <f t="shared" si="56"/>
        <v>1</v>
      </c>
      <c r="DE72" s="172">
        <v>70</v>
      </c>
      <c r="DI72" s="198"/>
      <c r="DL72" s="172">
        <f t="shared" si="52"/>
        <v>0</v>
      </c>
      <c r="DM72" s="172">
        <f t="shared" si="53"/>
        <v>1</v>
      </c>
      <c r="DN72" s="172">
        <f t="shared" si="54"/>
        <v>1</v>
      </c>
      <c r="DO72" s="172">
        <f t="shared" si="55"/>
        <v>1</v>
      </c>
      <c r="DP72" s="172">
        <f t="shared" si="55"/>
        <v>1</v>
      </c>
      <c r="DQ72" s="172">
        <f t="shared" si="55"/>
        <v>1</v>
      </c>
      <c r="DR72" s="172">
        <f t="shared" si="55"/>
        <v>1</v>
      </c>
      <c r="DS72" s="172">
        <f t="shared" si="55"/>
        <v>1</v>
      </c>
      <c r="DT72" s="172">
        <f t="shared" si="55"/>
        <v>1</v>
      </c>
      <c r="DU72" s="172">
        <f t="shared" si="55"/>
        <v>1</v>
      </c>
      <c r="DV72" s="172">
        <f t="shared" si="57"/>
        <v>1</v>
      </c>
      <c r="DW72" s="172">
        <f t="shared" si="57"/>
        <v>1</v>
      </c>
      <c r="DX72" s="172">
        <f t="shared" si="57"/>
        <v>1</v>
      </c>
      <c r="DY72" s="172">
        <f t="shared" si="57"/>
        <v>1</v>
      </c>
      <c r="DZ72" s="172">
        <f t="shared" si="57"/>
        <v>1</v>
      </c>
      <c r="EA72" s="172">
        <f t="shared" si="57"/>
        <v>1</v>
      </c>
      <c r="EB72" s="172">
        <f t="shared" si="57"/>
        <v>1</v>
      </c>
      <c r="EC72" s="172">
        <f t="shared" si="57"/>
        <v>1</v>
      </c>
      <c r="ED72" s="172">
        <f t="shared" si="57"/>
        <v>1</v>
      </c>
      <c r="EE72" s="172">
        <f t="shared" si="57"/>
        <v>1</v>
      </c>
      <c r="EF72" s="172">
        <f t="shared" si="57"/>
        <v>1</v>
      </c>
      <c r="EG72" s="172">
        <f t="shared" si="51"/>
        <v>0</v>
      </c>
    </row>
    <row r="73" spans="20:137" x14ac:dyDescent="0.25">
      <c r="T73" s="5"/>
      <c r="U73" s="13"/>
      <c r="V73" s="5"/>
      <c r="W73" s="5" t="str">
        <f t="shared" si="50"/>
        <v/>
      </c>
      <c r="X73" s="5"/>
      <c r="Y73" s="5"/>
      <c r="Z73" s="5"/>
      <c r="CB73" s="172">
        <f t="shared" si="48"/>
        <v>1</v>
      </c>
      <c r="CC73" s="172">
        <f t="shared" si="48"/>
        <v>1</v>
      </c>
      <c r="CD73" s="172">
        <f t="shared" si="48"/>
        <v>1</v>
      </c>
      <c r="CE73" s="172">
        <f t="shared" si="48"/>
        <v>1</v>
      </c>
      <c r="CF73" s="172">
        <f t="shared" si="48"/>
        <v>1</v>
      </c>
      <c r="CG73" s="172">
        <f t="shared" si="48"/>
        <v>1</v>
      </c>
      <c r="CH73" s="172">
        <f t="shared" si="48"/>
        <v>1</v>
      </c>
      <c r="CI73" s="172">
        <f t="shared" si="48"/>
        <v>1</v>
      </c>
      <c r="CJ73" s="172">
        <f t="shared" si="48"/>
        <v>1</v>
      </c>
      <c r="CK73" s="172">
        <f t="shared" si="48"/>
        <v>1</v>
      </c>
      <c r="CL73" s="172">
        <f t="shared" si="48"/>
        <v>1</v>
      </c>
      <c r="CM73" s="172">
        <f t="shared" si="48"/>
        <v>1</v>
      </c>
      <c r="CN73" s="172">
        <f t="shared" si="48"/>
        <v>1</v>
      </c>
      <c r="CO73" s="172">
        <f t="shared" si="48"/>
        <v>1</v>
      </c>
      <c r="CP73" s="172">
        <f t="shared" si="48"/>
        <v>1</v>
      </c>
      <c r="CQ73" s="172">
        <f t="shared" si="48"/>
        <v>1</v>
      </c>
      <c r="CR73" s="172">
        <f t="shared" si="47"/>
        <v>1</v>
      </c>
      <c r="CS73" s="172">
        <f t="shared" si="47"/>
        <v>1</v>
      </c>
      <c r="CT73" s="172">
        <f t="shared" si="47"/>
        <v>1</v>
      </c>
      <c r="CU73" s="172">
        <f t="shared" si="47"/>
        <v>1</v>
      </c>
      <c r="DA73" s="172">
        <v>9</v>
      </c>
      <c r="DB73" s="32" t="str">
        <f t="shared" si="49"/>
        <v xml:space="preserve"> </v>
      </c>
      <c r="DD73" s="172">
        <f t="shared" si="56"/>
        <v>1</v>
      </c>
      <c r="DE73" s="172">
        <v>71</v>
      </c>
      <c r="DI73" s="198"/>
      <c r="DL73" s="172">
        <f t="shared" si="52"/>
        <v>0</v>
      </c>
      <c r="DM73" s="172">
        <f t="shared" si="53"/>
        <v>1</v>
      </c>
      <c r="DN73" s="172">
        <f t="shared" si="54"/>
        <v>1</v>
      </c>
      <c r="DO73" s="172">
        <f t="shared" si="55"/>
        <v>1</v>
      </c>
      <c r="DP73" s="172">
        <f t="shared" si="55"/>
        <v>1</v>
      </c>
      <c r="DQ73" s="172">
        <f t="shared" si="55"/>
        <v>1</v>
      </c>
      <c r="DR73" s="172">
        <f t="shared" si="55"/>
        <v>1</v>
      </c>
      <c r="DS73" s="172">
        <f t="shared" si="55"/>
        <v>1</v>
      </c>
      <c r="DT73" s="172">
        <f t="shared" si="55"/>
        <v>1</v>
      </c>
      <c r="DU73" s="172">
        <f t="shared" si="55"/>
        <v>1</v>
      </c>
      <c r="DV73" s="172">
        <f t="shared" si="57"/>
        <v>1</v>
      </c>
      <c r="DW73" s="172">
        <f t="shared" si="57"/>
        <v>1</v>
      </c>
      <c r="DX73" s="172">
        <f t="shared" si="57"/>
        <v>1</v>
      </c>
      <c r="DY73" s="172">
        <f t="shared" si="57"/>
        <v>1</v>
      </c>
      <c r="DZ73" s="172">
        <f t="shared" si="57"/>
        <v>1</v>
      </c>
      <c r="EA73" s="172">
        <f t="shared" si="57"/>
        <v>1</v>
      </c>
      <c r="EB73" s="172">
        <f t="shared" si="57"/>
        <v>1</v>
      </c>
      <c r="EC73" s="172">
        <f t="shared" si="57"/>
        <v>1</v>
      </c>
      <c r="ED73" s="172">
        <f t="shared" si="57"/>
        <v>1</v>
      </c>
      <c r="EE73" s="172">
        <f t="shared" si="57"/>
        <v>1</v>
      </c>
      <c r="EF73" s="172">
        <f t="shared" si="57"/>
        <v>1</v>
      </c>
      <c r="EG73" s="172">
        <f t="shared" si="51"/>
        <v>0</v>
      </c>
    </row>
    <row r="74" spans="20:137" x14ac:dyDescent="0.25">
      <c r="T74" s="5"/>
      <c r="U74" s="13"/>
      <c r="V74" s="5"/>
      <c r="W74" s="5" t="str">
        <f t="shared" si="50"/>
        <v/>
      </c>
      <c r="X74" s="5"/>
      <c r="Y74" s="5"/>
      <c r="Z74" s="5"/>
      <c r="CB74" s="172">
        <f t="shared" si="48"/>
        <v>1</v>
      </c>
      <c r="CC74" s="172">
        <f t="shared" si="48"/>
        <v>1</v>
      </c>
      <c r="CD74" s="172">
        <f t="shared" si="48"/>
        <v>1</v>
      </c>
      <c r="CE74" s="172">
        <f t="shared" si="48"/>
        <v>1</v>
      </c>
      <c r="CF74" s="172">
        <f t="shared" si="48"/>
        <v>1</v>
      </c>
      <c r="CG74" s="172">
        <f t="shared" si="48"/>
        <v>1</v>
      </c>
      <c r="CH74" s="172">
        <f t="shared" si="48"/>
        <v>1</v>
      </c>
      <c r="CI74" s="172">
        <f t="shared" si="48"/>
        <v>1</v>
      </c>
      <c r="CJ74" s="172">
        <f t="shared" si="48"/>
        <v>1</v>
      </c>
      <c r="CK74" s="172">
        <f t="shared" si="48"/>
        <v>1</v>
      </c>
      <c r="CL74" s="172">
        <f t="shared" si="48"/>
        <v>1</v>
      </c>
      <c r="CM74" s="172">
        <f t="shared" si="48"/>
        <v>1</v>
      </c>
      <c r="CN74" s="172">
        <f t="shared" si="48"/>
        <v>1</v>
      </c>
      <c r="CO74" s="172">
        <f t="shared" si="48"/>
        <v>1</v>
      </c>
      <c r="CP74" s="172">
        <f t="shared" si="48"/>
        <v>1</v>
      </c>
      <c r="CQ74" s="172">
        <f t="shared" si="48"/>
        <v>1</v>
      </c>
      <c r="CR74" s="172">
        <f t="shared" si="47"/>
        <v>1</v>
      </c>
      <c r="CS74" s="172">
        <f t="shared" si="47"/>
        <v>1</v>
      </c>
      <c r="CT74" s="172">
        <f t="shared" si="47"/>
        <v>1</v>
      </c>
      <c r="CU74" s="172">
        <f t="shared" si="47"/>
        <v>1</v>
      </c>
      <c r="DA74" s="172">
        <v>10</v>
      </c>
      <c r="DB74" s="32" t="str">
        <f t="shared" si="49"/>
        <v xml:space="preserve"> </v>
      </c>
      <c r="DD74" s="172">
        <f t="shared" si="56"/>
        <v>1</v>
      </c>
      <c r="DE74" s="172">
        <v>72</v>
      </c>
      <c r="DI74" s="198"/>
      <c r="DL74" s="172">
        <f t="shared" si="52"/>
        <v>0</v>
      </c>
      <c r="DM74" s="172">
        <f t="shared" si="53"/>
        <v>1</v>
      </c>
      <c r="DN74" s="172">
        <f t="shared" si="54"/>
        <v>1</v>
      </c>
      <c r="DO74" s="172">
        <f t="shared" si="55"/>
        <v>1</v>
      </c>
      <c r="DP74" s="172">
        <f t="shared" si="55"/>
        <v>1</v>
      </c>
      <c r="DQ74" s="172">
        <f t="shared" si="55"/>
        <v>1</v>
      </c>
      <c r="DR74" s="172">
        <f t="shared" si="55"/>
        <v>1</v>
      </c>
      <c r="DS74" s="172">
        <f t="shared" si="55"/>
        <v>1</v>
      </c>
      <c r="DT74" s="172">
        <f t="shared" si="55"/>
        <v>1</v>
      </c>
      <c r="DU74" s="172">
        <f t="shared" si="55"/>
        <v>1</v>
      </c>
      <c r="DV74" s="172">
        <f t="shared" si="57"/>
        <v>1</v>
      </c>
      <c r="DW74" s="172">
        <f t="shared" si="57"/>
        <v>1</v>
      </c>
      <c r="DX74" s="172">
        <f t="shared" si="57"/>
        <v>1</v>
      </c>
      <c r="DY74" s="172">
        <f t="shared" si="57"/>
        <v>1</v>
      </c>
      <c r="DZ74" s="172">
        <f t="shared" si="57"/>
        <v>1</v>
      </c>
      <c r="EA74" s="172">
        <f t="shared" si="57"/>
        <v>1</v>
      </c>
      <c r="EB74" s="172">
        <f t="shared" si="57"/>
        <v>1</v>
      </c>
      <c r="EC74" s="172">
        <f t="shared" si="57"/>
        <v>1</v>
      </c>
      <c r="ED74" s="172">
        <f t="shared" si="57"/>
        <v>1</v>
      </c>
      <c r="EE74" s="172">
        <f t="shared" si="57"/>
        <v>1</v>
      </c>
      <c r="EF74" s="172">
        <f t="shared" si="57"/>
        <v>1</v>
      </c>
      <c r="EG74" s="172">
        <f t="shared" si="51"/>
        <v>0</v>
      </c>
    </row>
    <row r="75" spans="20:137" x14ac:dyDescent="0.25">
      <c r="T75" s="5"/>
      <c r="U75" s="13"/>
      <c r="V75" s="5"/>
      <c r="W75" s="5" t="str">
        <f t="shared" si="50"/>
        <v/>
      </c>
      <c r="X75" s="5"/>
      <c r="Y75" s="5"/>
      <c r="Z75" s="5"/>
      <c r="CB75" s="172">
        <f t="shared" si="48"/>
        <v>1</v>
      </c>
      <c r="CC75" s="172">
        <f t="shared" si="48"/>
        <v>1</v>
      </c>
      <c r="CD75" s="172">
        <f t="shared" si="48"/>
        <v>1</v>
      </c>
      <c r="CE75" s="172">
        <f t="shared" si="48"/>
        <v>1</v>
      </c>
      <c r="CF75" s="172">
        <f t="shared" si="48"/>
        <v>1</v>
      </c>
      <c r="CG75" s="172">
        <f t="shared" si="48"/>
        <v>1</v>
      </c>
      <c r="CH75" s="172">
        <f t="shared" si="48"/>
        <v>1</v>
      </c>
      <c r="CI75" s="172">
        <f t="shared" si="48"/>
        <v>1</v>
      </c>
      <c r="CJ75" s="172">
        <f t="shared" si="48"/>
        <v>1</v>
      </c>
      <c r="CK75" s="172">
        <f t="shared" si="48"/>
        <v>1</v>
      </c>
      <c r="CL75" s="172">
        <f t="shared" si="48"/>
        <v>1</v>
      </c>
      <c r="CM75" s="172">
        <f t="shared" si="48"/>
        <v>1</v>
      </c>
      <c r="CN75" s="172">
        <f t="shared" si="48"/>
        <v>1</v>
      </c>
      <c r="CO75" s="172">
        <f t="shared" si="48"/>
        <v>1</v>
      </c>
      <c r="CP75" s="172">
        <f t="shared" si="48"/>
        <v>1</v>
      </c>
      <c r="CQ75" s="172">
        <f t="shared" si="48"/>
        <v>1</v>
      </c>
      <c r="CR75" s="172">
        <f t="shared" si="47"/>
        <v>1</v>
      </c>
      <c r="CS75" s="172">
        <f t="shared" si="47"/>
        <v>1</v>
      </c>
      <c r="CT75" s="172">
        <f t="shared" si="47"/>
        <v>1</v>
      </c>
      <c r="CU75" s="172">
        <f t="shared" si="47"/>
        <v>1</v>
      </c>
      <c r="DA75" s="172">
        <v>11</v>
      </c>
      <c r="DB75" s="32" t="str">
        <f t="shared" si="49"/>
        <v xml:space="preserve"> </v>
      </c>
      <c r="DD75" s="172">
        <f t="shared" si="56"/>
        <v>1</v>
      </c>
      <c r="DE75" s="172">
        <v>73</v>
      </c>
      <c r="DI75" s="198"/>
      <c r="DL75" s="172">
        <f t="shared" si="52"/>
        <v>0</v>
      </c>
      <c r="DM75" s="172">
        <f t="shared" si="53"/>
        <v>1</v>
      </c>
      <c r="DN75" s="172">
        <f t="shared" si="54"/>
        <v>1</v>
      </c>
      <c r="DO75" s="172">
        <f t="shared" si="55"/>
        <v>1</v>
      </c>
      <c r="DP75" s="172">
        <f t="shared" si="55"/>
        <v>1</v>
      </c>
      <c r="DQ75" s="172">
        <f t="shared" si="55"/>
        <v>1</v>
      </c>
      <c r="DR75" s="172">
        <f t="shared" si="55"/>
        <v>1</v>
      </c>
      <c r="DS75" s="172">
        <f t="shared" si="55"/>
        <v>1</v>
      </c>
      <c r="DT75" s="172">
        <f t="shared" si="55"/>
        <v>1</v>
      </c>
      <c r="DU75" s="172">
        <f t="shared" si="55"/>
        <v>1</v>
      </c>
      <c r="DV75" s="172">
        <f t="shared" si="57"/>
        <v>1</v>
      </c>
      <c r="DW75" s="172">
        <f t="shared" si="57"/>
        <v>1</v>
      </c>
      <c r="DX75" s="172">
        <f t="shared" si="57"/>
        <v>1</v>
      </c>
      <c r="DY75" s="172">
        <f t="shared" si="57"/>
        <v>1</v>
      </c>
      <c r="DZ75" s="172">
        <f t="shared" si="57"/>
        <v>1</v>
      </c>
      <c r="EA75" s="172">
        <f t="shared" si="57"/>
        <v>1</v>
      </c>
      <c r="EB75" s="172">
        <f t="shared" si="57"/>
        <v>1</v>
      </c>
      <c r="EC75" s="172">
        <f t="shared" si="57"/>
        <v>1</v>
      </c>
      <c r="ED75" s="172">
        <f t="shared" si="57"/>
        <v>1</v>
      </c>
      <c r="EE75" s="172">
        <f t="shared" si="57"/>
        <v>1</v>
      </c>
      <c r="EF75" s="172">
        <f t="shared" si="57"/>
        <v>1</v>
      </c>
      <c r="EG75" s="172">
        <f t="shared" si="51"/>
        <v>0</v>
      </c>
    </row>
    <row r="76" spans="20:137" x14ac:dyDescent="0.25">
      <c r="T76" s="5"/>
      <c r="U76" s="13"/>
      <c r="V76" s="5"/>
      <c r="W76" s="5" t="str">
        <f t="shared" si="50"/>
        <v/>
      </c>
      <c r="X76" s="5"/>
      <c r="Y76" s="5"/>
      <c r="Z76" s="5"/>
      <c r="CB76" s="172">
        <f t="shared" si="48"/>
        <v>1</v>
      </c>
      <c r="CC76" s="172">
        <f t="shared" si="48"/>
        <v>1</v>
      </c>
      <c r="CD76" s="172">
        <f t="shared" si="48"/>
        <v>1</v>
      </c>
      <c r="CE76" s="172">
        <f t="shared" si="48"/>
        <v>1</v>
      </c>
      <c r="CF76" s="172">
        <f t="shared" si="48"/>
        <v>1</v>
      </c>
      <c r="CG76" s="172">
        <f t="shared" si="48"/>
        <v>1</v>
      </c>
      <c r="CH76" s="172">
        <f t="shared" si="48"/>
        <v>1</v>
      </c>
      <c r="CI76" s="172">
        <f t="shared" si="48"/>
        <v>1</v>
      </c>
      <c r="CJ76" s="172">
        <f t="shared" si="48"/>
        <v>1</v>
      </c>
      <c r="CK76" s="172">
        <f t="shared" si="48"/>
        <v>1</v>
      </c>
      <c r="CL76" s="172">
        <f t="shared" si="48"/>
        <v>1</v>
      </c>
      <c r="CM76" s="172">
        <f t="shared" si="48"/>
        <v>1</v>
      </c>
      <c r="CN76" s="172">
        <f t="shared" si="48"/>
        <v>1</v>
      </c>
      <c r="CO76" s="172">
        <f t="shared" si="48"/>
        <v>1</v>
      </c>
      <c r="CP76" s="172">
        <f t="shared" si="48"/>
        <v>1</v>
      </c>
      <c r="CQ76" s="172">
        <f t="shared" si="48"/>
        <v>1</v>
      </c>
      <c r="CR76" s="172">
        <f t="shared" si="47"/>
        <v>1</v>
      </c>
      <c r="CS76" s="172">
        <f t="shared" si="47"/>
        <v>1</v>
      </c>
      <c r="CT76" s="172">
        <f t="shared" si="47"/>
        <v>1</v>
      </c>
      <c r="CU76" s="172">
        <f t="shared" si="47"/>
        <v>1</v>
      </c>
      <c r="DA76" s="172">
        <v>12</v>
      </c>
      <c r="DB76" s="32" t="str">
        <f t="shared" si="49"/>
        <v xml:space="preserve"> </v>
      </c>
      <c r="DD76" s="172">
        <f t="shared" si="56"/>
        <v>1</v>
      </c>
      <c r="DE76" s="172">
        <v>74</v>
      </c>
      <c r="DI76" s="198"/>
      <c r="DL76" s="172">
        <f t="shared" si="52"/>
        <v>0</v>
      </c>
      <c r="DM76" s="172">
        <f t="shared" si="53"/>
        <v>1</v>
      </c>
      <c r="DN76" s="172">
        <f t="shared" si="54"/>
        <v>1</v>
      </c>
      <c r="DO76" s="172">
        <f t="shared" si="55"/>
        <v>1</v>
      </c>
      <c r="DP76" s="172">
        <f t="shared" si="55"/>
        <v>1</v>
      </c>
      <c r="DQ76" s="172">
        <f t="shared" si="55"/>
        <v>1</v>
      </c>
      <c r="DR76" s="172">
        <f t="shared" si="55"/>
        <v>1</v>
      </c>
      <c r="DS76" s="172">
        <f t="shared" si="55"/>
        <v>1</v>
      </c>
      <c r="DT76" s="172">
        <f t="shared" si="55"/>
        <v>1</v>
      </c>
      <c r="DU76" s="172">
        <f t="shared" si="55"/>
        <v>1</v>
      </c>
      <c r="DV76" s="172">
        <f t="shared" si="57"/>
        <v>1</v>
      </c>
      <c r="DW76" s="172">
        <f t="shared" si="57"/>
        <v>1</v>
      </c>
      <c r="DX76" s="172">
        <f t="shared" si="57"/>
        <v>1</v>
      </c>
      <c r="DY76" s="172">
        <f t="shared" si="57"/>
        <v>1</v>
      </c>
      <c r="DZ76" s="172">
        <f t="shared" si="57"/>
        <v>1</v>
      </c>
      <c r="EA76" s="172">
        <f t="shared" si="57"/>
        <v>1</v>
      </c>
      <c r="EB76" s="172">
        <f t="shared" si="57"/>
        <v>1</v>
      </c>
      <c r="EC76" s="172">
        <f t="shared" si="57"/>
        <v>1</v>
      </c>
      <c r="ED76" s="172">
        <f t="shared" si="57"/>
        <v>1</v>
      </c>
      <c r="EE76" s="172">
        <f t="shared" si="57"/>
        <v>1</v>
      </c>
      <c r="EF76" s="172">
        <f t="shared" si="57"/>
        <v>1</v>
      </c>
      <c r="EG76" s="172">
        <f t="shared" si="51"/>
        <v>0</v>
      </c>
    </row>
    <row r="77" spans="20:137" x14ac:dyDescent="0.25">
      <c r="T77" s="5"/>
      <c r="U77" s="13"/>
      <c r="V77" s="5"/>
      <c r="W77" s="5" t="str">
        <f t="shared" si="50"/>
        <v/>
      </c>
      <c r="X77" s="5"/>
      <c r="Y77" s="5"/>
      <c r="Z77" s="5"/>
      <c r="CB77" s="172">
        <f t="shared" si="48"/>
        <v>1</v>
      </c>
      <c r="CC77" s="172">
        <f t="shared" si="48"/>
        <v>1</v>
      </c>
      <c r="CD77" s="172">
        <f t="shared" si="48"/>
        <v>1</v>
      </c>
      <c r="CE77" s="172">
        <f t="shared" si="48"/>
        <v>1</v>
      </c>
      <c r="CF77" s="172">
        <f t="shared" si="48"/>
        <v>1</v>
      </c>
      <c r="CG77" s="172">
        <f t="shared" si="48"/>
        <v>1</v>
      </c>
      <c r="CH77" s="172">
        <f t="shared" si="48"/>
        <v>1</v>
      </c>
      <c r="CI77" s="172">
        <f t="shared" si="48"/>
        <v>1</v>
      </c>
      <c r="CJ77" s="172">
        <f t="shared" si="48"/>
        <v>1</v>
      </c>
      <c r="CK77" s="172">
        <f t="shared" si="48"/>
        <v>1</v>
      </c>
      <c r="CL77" s="172">
        <f t="shared" si="48"/>
        <v>1</v>
      </c>
      <c r="CM77" s="172">
        <f t="shared" si="48"/>
        <v>1</v>
      </c>
      <c r="CN77" s="172">
        <f t="shared" si="48"/>
        <v>1</v>
      </c>
      <c r="CO77" s="172">
        <f t="shared" si="48"/>
        <v>1</v>
      </c>
      <c r="CP77" s="172">
        <f t="shared" si="48"/>
        <v>1</v>
      </c>
      <c r="CQ77" s="172">
        <f t="shared" si="48"/>
        <v>1</v>
      </c>
      <c r="CR77" s="172">
        <f t="shared" si="47"/>
        <v>1</v>
      </c>
      <c r="CS77" s="172">
        <f t="shared" si="47"/>
        <v>1</v>
      </c>
      <c r="CT77" s="172">
        <f t="shared" si="47"/>
        <v>1</v>
      </c>
      <c r="CU77" s="172">
        <f t="shared" si="47"/>
        <v>1</v>
      </c>
      <c r="DB77" s="196" t="str">
        <f>IF(DB64="","","----")</f>
        <v/>
      </c>
      <c r="DD77" s="172">
        <f t="shared" si="56"/>
        <v>1</v>
      </c>
      <c r="DE77" s="172">
        <v>75</v>
      </c>
      <c r="DI77" s="198"/>
      <c r="DL77" s="172">
        <f t="shared" si="52"/>
        <v>0</v>
      </c>
      <c r="DM77" s="172">
        <f t="shared" si="53"/>
        <v>1</v>
      </c>
      <c r="DN77" s="172">
        <f t="shared" si="54"/>
        <v>1</v>
      </c>
      <c r="DO77" s="172">
        <f t="shared" si="55"/>
        <v>1</v>
      </c>
      <c r="DP77" s="172">
        <f t="shared" si="55"/>
        <v>1</v>
      </c>
      <c r="DQ77" s="172">
        <f t="shared" si="55"/>
        <v>1</v>
      </c>
      <c r="DR77" s="172">
        <f t="shared" si="55"/>
        <v>1</v>
      </c>
      <c r="DS77" s="172">
        <f t="shared" si="55"/>
        <v>1</v>
      </c>
      <c r="DT77" s="172">
        <f t="shared" si="55"/>
        <v>1</v>
      </c>
      <c r="DU77" s="172">
        <f t="shared" si="55"/>
        <v>1</v>
      </c>
      <c r="DV77" s="172">
        <f t="shared" si="57"/>
        <v>1</v>
      </c>
      <c r="DW77" s="172">
        <f t="shared" si="57"/>
        <v>1</v>
      </c>
      <c r="DX77" s="172">
        <f t="shared" si="57"/>
        <v>1</v>
      </c>
      <c r="DY77" s="172">
        <f t="shared" si="57"/>
        <v>1</v>
      </c>
      <c r="DZ77" s="172">
        <f t="shared" si="57"/>
        <v>1</v>
      </c>
      <c r="EA77" s="172">
        <f t="shared" si="57"/>
        <v>1</v>
      </c>
      <c r="EB77" s="172">
        <f t="shared" si="57"/>
        <v>1</v>
      </c>
      <c r="EC77" s="172">
        <f t="shared" si="57"/>
        <v>1</v>
      </c>
      <c r="ED77" s="172">
        <f t="shared" si="57"/>
        <v>1</v>
      </c>
      <c r="EE77" s="172">
        <f t="shared" si="57"/>
        <v>1</v>
      </c>
      <c r="EF77" s="172">
        <f t="shared" si="57"/>
        <v>1</v>
      </c>
      <c r="EG77" s="172">
        <f t="shared" si="51"/>
        <v>0</v>
      </c>
    </row>
    <row r="78" spans="20:137" x14ac:dyDescent="0.25">
      <c r="T78" s="5"/>
      <c r="U78" s="13"/>
      <c r="V78" s="5"/>
      <c r="W78" s="5" t="str">
        <f t="shared" si="50"/>
        <v/>
      </c>
      <c r="X78" s="5"/>
      <c r="Y78" s="5"/>
      <c r="Z78" s="5"/>
      <c r="CB78" s="172">
        <f t="shared" si="48"/>
        <v>1</v>
      </c>
      <c r="CC78" s="172">
        <f t="shared" si="48"/>
        <v>1</v>
      </c>
      <c r="CD78" s="172">
        <f t="shared" si="48"/>
        <v>1</v>
      </c>
      <c r="CE78" s="172">
        <f t="shared" si="48"/>
        <v>1</v>
      </c>
      <c r="CF78" s="172">
        <f t="shared" si="48"/>
        <v>1</v>
      </c>
      <c r="CG78" s="172">
        <f t="shared" si="48"/>
        <v>1</v>
      </c>
      <c r="CH78" s="172">
        <f t="shared" si="48"/>
        <v>1</v>
      </c>
      <c r="CI78" s="172">
        <f t="shared" si="48"/>
        <v>1</v>
      </c>
      <c r="CJ78" s="172">
        <f t="shared" si="48"/>
        <v>1</v>
      </c>
      <c r="CK78" s="172">
        <f t="shared" si="48"/>
        <v>1</v>
      </c>
      <c r="CL78" s="172">
        <f t="shared" si="48"/>
        <v>1</v>
      </c>
      <c r="CM78" s="172">
        <f t="shared" si="48"/>
        <v>1</v>
      </c>
      <c r="CN78" s="172">
        <f t="shared" si="48"/>
        <v>1</v>
      </c>
      <c r="CO78" s="172">
        <f t="shared" si="48"/>
        <v>1</v>
      </c>
      <c r="CP78" s="172">
        <f t="shared" si="48"/>
        <v>1</v>
      </c>
      <c r="CQ78" s="172">
        <f t="shared" si="48"/>
        <v>1</v>
      </c>
      <c r="CR78" s="172">
        <f t="shared" si="47"/>
        <v>1</v>
      </c>
      <c r="CS78" s="172">
        <f t="shared" si="47"/>
        <v>1</v>
      </c>
      <c r="CT78" s="172">
        <f t="shared" si="47"/>
        <v>1</v>
      </c>
      <c r="CU78" s="172">
        <f t="shared" si="47"/>
        <v>1</v>
      </c>
      <c r="DA78" s="172"/>
      <c r="DB78" s="32" t="str">
        <f>IF(DB79="","",CONCATENATE("Warband ",CZ79," ",DG78))</f>
        <v/>
      </c>
      <c r="DD78" s="172">
        <f t="shared" si="56"/>
        <v>1</v>
      </c>
      <c r="DE78" s="172">
        <v>76</v>
      </c>
      <c r="DG78" s="49" t="str">
        <f>CONCATENATE("   ",DH78,"/",DI78,IF(DH78&gt;DI78," !",""))</f>
        <v xml:space="preserve">   0/12</v>
      </c>
      <c r="DH78" s="172">
        <f t="shared" ref="DH78" si="58">INDEX($CB$1:$CU$1,CZ79)+DJ78</f>
        <v>0</v>
      </c>
      <c r="DI78" s="198">
        <f>12</f>
        <v>12</v>
      </c>
      <c r="DL78" s="172">
        <f t="shared" si="52"/>
        <v>0</v>
      </c>
      <c r="DM78" s="172">
        <f t="shared" si="53"/>
        <v>1</v>
      </c>
      <c r="DN78" s="172">
        <f t="shared" si="54"/>
        <v>1</v>
      </c>
      <c r="DO78" s="172">
        <f t="shared" si="55"/>
        <v>1</v>
      </c>
      <c r="DP78" s="172">
        <f t="shared" si="55"/>
        <v>1</v>
      </c>
      <c r="DQ78" s="172">
        <f t="shared" si="55"/>
        <v>1</v>
      </c>
      <c r="DR78" s="172">
        <f t="shared" si="55"/>
        <v>1</v>
      </c>
      <c r="DS78" s="172">
        <f t="shared" si="55"/>
        <v>1</v>
      </c>
      <c r="DT78" s="172">
        <f t="shared" si="55"/>
        <v>1</v>
      </c>
      <c r="DU78" s="172">
        <f t="shared" si="55"/>
        <v>1</v>
      </c>
      <c r="DV78" s="172">
        <f t="shared" si="57"/>
        <v>1</v>
      </c>
      <c r="DW78" s="172">
        <f t="shared" si="57"/>
        <v>1</v>
      </c>
      <c r="DX78" s="172">
        <f t="shared" si="57"/>
        <v>1</v>
      </c>
      <c r="DY78" s="172">
        <f t="shared" si="57"/>
        <v>1</v>
      </c>
      <c r="DZ78" s="172">
        <f t="shared" si="57"/>
        <v>1</v>
      </c>
      <c r="EA78" s="172">
        <f t="shared" si="57"/>
        <v>1</v>
      </c>
      <c r="EB78" s="172">
        <f t="shared" si="57"/>
        <v>1</v>
      </c>
      <c r="EC78" s="172">
        <f t="shared" si="57"/>
        <v>1</v>
      </c>
      <c r="ED78" s="172">
        <f t="shared" si="57"/>
        <v>1</v>
      </c>
      <c r="EE78" s="172">
        <f t="shared" si="57"/>
        <v>1</v>
      </c>
      <c r="EF78" s="172">
        <f t="shared" si="57"/>
        <v>1</v>
      </c>
      <c r="EG78" s="172">
        <f t="shared" si="51"/>
        <v>0</v>
      </c>
    </row>
    <row r="79" spans="20:137" x14ac:dyDescent="0.25">
      <c r="T79" s="5"/>
      <c r="U79" s="13"/>
      <c r="V79" s="5"/>
      <c r="W79" s="5" t="str">
        <f t="shared" si="50"/>
        <v/>
      </c>
      <c r="X79" s="5"/>
      <c r="Y79" s="5"/>
      <c r="Z79" s="5"/>
      <c r="CB79" s="172">
        <f t="shared" si="48"/>
        <v>1</v>
      </c>
      <c r="CC79" s="172">
        <f t="shared" si="48"/>
        <v>1</v>
      </c>
      <c r="CD79" s="172">
        <f t="shared" si="48"/>
        <v>1</v>
      </c>
      <c r="CE79" s="172">
        <f t="shared" si="48"/>
        <v>1</v>
      </c>
      <c r="CF79" s="172">
        <f t="shared" si="48"/>
        <v>1</v>
      </c>
      <c r="CG79" s="172">
        <f t="shared" si="48"/>
        <v>1</v>
      </c>
      <c r="CH79" s="172">
        <f t="shared" si="48"/>
        <v>1</v>
      </c>
      <c r="CI79" s="172">
        <f t="shared" si="48"/>
        <v>1</v>
      </c>
      <c r="CJ79" s="172">
        <f t="shared" si="48"/>
        <v>1</v>
      </c>
      <c r="CK79" s="172">
        <f t="shared" si="48"/>
        <v>1</v>
      </c>
      <c r="CL79" s="172">
        <f t="shared" si="48"/>
        <v>1</v>
      </c>
      <c r="CM79" s="172">
        <f t="shared" si="48"/>
        <v>1</v>
      </c>
      <c r="CN79" s="172">
        <f t="shared" si="48"/>
        <v>1</v>
      </c>
      <c r="CO79" s="172">
        <f t="shared" si="48"/>
        <v>1</v>
      </c>
      <c r="CP79" s="172">
        <f t="shared" si="48"/>
        <v>1</v>
      </c>
      <c r="CQ79" s="172">
        <f t="shared" si="48"/>
        <v>1</v>
      </c>
      <c r="CR79" s="172">
        <f t="shared" si="47"/>
        <v>1</v>
      </c>
      <c r="CS79" s="172">
        <f t="shared" si="47"/>
        <v>1</v>
      </c>
      <c r="CT79" s="172">
        <f t="shared" si="47"/>
        <v>1</v>
      </c>
      <c r="CU79" s="172">
        <f t="shared" si="47"/>
        <v>1</v>
      </c>
      <c r="CZ79" s="172">
        <v>6</v>
      </c>
      <c r="DA79" s="172" t="s">
        <v>278</v>
      </c>
      <c r="DB79" s="32" t="str">
        <f>T(LOOKUP(CZ79,$DM$1:$EF$1,$DM$2:$EF$2))</f>
        <v/>
      </c>
      <c r="DD79" s="172">
        <f t="shared" si="56"/>
        <v>1</v>
      </c>
      <c r="DE79" s="172">
        <v>77</v>
      </c>
      <c r="DI79" s="198"/>
      <c r="DL79" s="172">
        <f t="shared" si="52"/>
        <v>0</v>
      </c>
      <c r="DM79" s="172">
        <f t="shared" si="53"/>
        <v>1</v>
      </c>
      <c r="DN79" s="172">
        <f t="shared" si="54"/>
        <v>1</v>
      </c>
      <c r="DO79" s="172">
        <f t="shared" si="55"/>
        <v>1</v>
      </c>
      <c r="DP79" s="172">
        <f t="shared" si="55"/>
        <v>1</v>
      </c>
      <c r="DQ79" s="172">
        <f t="shared" si="55"/>
        <v>1</v>
      </c>
      <c r="DR79" s="172">
        <f t="shared" si="55"/>
        <v>1</v>
      </c>
      <c r="DS79" s="172">
        <f t="shared" si="55"/>
        <v>1</v>
      </c>
      <c r="DT79" s="172">
        <f t="shared" si="55"/>
        <v>1</v>
      </c>
      <c r="DU79" s="172">
        <f t="shared" si="55"/>
        <v>1</v>
      </c>
      <c r="DV79" s="172">
        <f t="shared" si="57"/>
        <v>1</v>
      </c>
      <c r="DW79" s="172">
        <f t="shared" si="57"/>
        <v>1</v>
      </c>
      <c r="DX79" s="172">
        <f t="shared" si="57"/>
        <v>1</v>
      </c>
      <c r="DY79" s="172">
        <f t="shared" si="57"/>
        <v>1</v>
      </c>
      <c r="DZ79" s="172">
        <f t="shared" si="57"/>
        <v>1</v>
      </c>
      <c r="EA79" s="172">
        <f t="shared" si="57"/>
        <v>1</v>
      </c>
      <c r="EB79" s="172">
        <f t="shared" si="57"/>
        <v>1</v>
      </c>
      <c r="EC79" s="172">
        <f t="shared" si="57"/>
        <v>1</v>
      </c>
      <c r="ED79" s="172">
        <f t="shared" si="57"/>
        <v>1</v>
      </c>
      <c r="EE79" s="172">
        <f t="shared" si="57"/>
        <v>1</v>
      </c>
      <c r="EF79" s="172">
        <f t="shared" si="57"/>
        <v>1</v>
      </c>
      <c r="EG79" s="172">
        <f t="shared" si="51"/>
        <v>0</v>
      </c>
    </row>
    <row r="80" spans="20:137" x14ac:dyDescent="0.25">
      <c r="T80" s="5"/>
      <c r="U80" s="13"/>
      <c r="V80" s="5"/>
      <c r="W80" s="5" t="str">
        <f t="shared" si="50"/>
        <v/>
      </c>
      <c r="X80" s="5"/>
      <c r="Y80" s="5"/>
      <c r="Z80" s="5"/>
      <c r="CB80" s="172">
        <f t="shared" si="48"/>
        <v>1</v>
      </c>
      <c r="CC80" s="172">
        <f t="shared" si="48"/>
        <v>1</v>
      </c>
      <c r="CD80" s="172">
        <f t="shared" si="48"/>
        <v>1</v>
      </c>
      <c r="CE80" s="172">
        <f t="shared" si="48"/>
        <v>1</v>
      </c>
      <c r="CF80" s="172">
        <f t="shared" si="48"/>
        <v>1</v>
      </c>
      <c r="CG80" s="172">
        <f t="shared" si="48"/>
        <v>1</v>
      </c>
      <c r="CH80" s="172">
        <f t="shared" si="48"/>
        <v>1</v>
      </c>
      <c r="CI80" s="172">
        <f t="shared" si="48"/>
        <v>1</v>
      </c>
      <c r="CJ80" s="172">
        <f t="shared" si="48"/>
        <v>1</v>
      </c>
      <c r="CK80" s="172">
        <f t="shared" si="48"/>
        <v>1</v>
      </c>
      <c r="CL80" s="172">
        <f t="shared" si="48"/>
        <v>1</v>
      </c>
      <c r="CM80" s="172">
        <f t="shared" si="48"/>
        <v>1</v>
      </c>
      <c r="CN80" s="172">
        <f t="shared" si="48"/>
        <v>1</v>
      </c>
      <c r="CO80" s="172">
        <f t="shared" si="48"/>
        <v>1</v>
      </c>
      <c r="CP80" s="172">
        <f t="shared" si="48"/>
        <v>1</v>
      </c>
      <c r="CQ80" s="172">
        <f t="shared" ref="CQ80:CU80" si="59">IF(BF79="",CQ79,CQ79+1)</f>
        <v>1</v>
      </c>
      <c r="CR80" s="172">
        <f t="shared" si="59"/>
        <v>1</v>
      </c>
      <c r="CS80" s="172">
        <f t="shared" si="59"/>
        <v>1</v>
      </c>
      <c r="CT80" s="172">
        <f t="shared" si="59"/>
        <v>1</v>
      </c>
      <c r="CU80" s="172">
        <f t="shared" si="59"/>
        <v>1</v>
      </c>
      <c r="DA80" s="172">
        <v>1</v>
      </c>
      <c r="DB80" s="32" t="str">
        <f t="shared" ref="DB80:DB91" si="60">T(CONCATENATE(LOOKUP(DA80,CG$3:CG$80,AV$3:AV$80)," ",LOOKUP(DA80,CG$3:CG$80,$CA$3:$CA$80)))</f>
        <v xml:space="preserve"> </v>
      </c>
      <c r="DD80" s="172">
        <f t="shared" si="56"/>
        <v>1</v>
      </c>
      <c r="DE80" s="172">
        <v>78</v>
      </c>
      <c r="DI80" s="198"/>
      <c r="DL80" s="172">
        <f>SUM(DM81:EF81)-SUM(DM80:EF80)</f>
        <v>-20</v>
      </c>
      <c r="DM80" s="172">
        <f t="shared" si="53"/>
        <v>1</v>
      </c>
      <c r="DN80" s="172">
        <f t="shared" si="54"/>
        <v>1</v>
      </c>
      <c r="DO80" s="172">
        <f t="shared" si="55"/>
        <v>1</v>
      </c>
      <c r="DP80" s="172">
        <f t="shared" si="55"/>
        <v>1</v>
      </c>
      <c r="DQ80" s="172">
        <f t="shared" si="55"/>
        <v>1</v>
      </c>
      <c r="DR80" s="172">
        <f t="shared" si="55"/>
        <v>1</v>
      </c>
      <c r="DS80" s="172">
        <f t="shared" si="55"/>
        <v>1</v>
      </c>
      <c r="DT80" s="172">
        <f t="shared" si="55"/>
        <v>1</v>
      </c>
      <c r="DU80" s="172">
        <f t="shared" si="55"/>
        <v>1</v>
      </c>
      <c r="DV80" s="172">
        <f t="shared" si="57"/>
        <v>1</v>
      </c>
      <c r="DW80" s="172">
        <f t="shared" si="57"/>
        <v>1</v>
      </c>
      <c r="DX80" s="172">
        <f t="shared" si="57"/>
        <v>1</v>
      </c>
      <c r="DY80" s="172">
        <f t="shared" si="57"/>
        <v>1</v>
      </c>
      <c r="DZ80" s="172">
        <f t="shared" si="57"/>
        <v>1</v>
      </c>
      <c r="EA80" s="172">
        <f t="shared" si="57"/>
        <v>1</v>
      </c>
      <c r="EB80" s="172">
        <f t="shared" si="57"/>
        <v>1</v>
      </c>
      <c r="EC80" s="172">
        <f t="shared" si="57"/>
        <v>1</v>
      </c>
      <c r="ED80" s="172">
        <f t="shared" si="57"/>
        <v>1</v>
      </c>
      <c r="EE80" s="172">
        <f t="shared" si="57"/>
        <v>1</v>
      </c>
      <c r="EF80" s="172">
        <f t="shared" si="57"/>
        <v>1</v>
      </c>
      <c r="EG80" s="172">
        <f t="shared" si="51"/>
        <v>0</v>
      </c>
    </row>
    <row r="81" spans="104:113" x14ac:dyDescent="0.25">
      <c r="DA81" s="172">
        <v>2</v>
      </c>
      <c r="DB81" s="32" t="str">
        <f t="shared" si="60"/>
        <v xml:space="preserve"> </v>
      </c>
      <c r="DD81" s="172">
        <f t="shared" si="56"/>
        <v>1</v>
      </c>
      <c r="DI81" s="198"/>
    </row>
    <row r="82" spans="104:113" x14ac:dyDescent="0.25">
      <c r="DA82" s="172">
        <v>3</v>
      </c>
      <c r="DB82" s="32" t="str">
        <f t="shared" si="60"/>
        <v xml:space="preserve"> </v>
      </c>
      <c r="DD82" s="172">
        <f t="shared" si="56"/>
        <v>1</v>
      </c>
      <c r="DI82" s="198"/>
    </row>
    <row r="83" spans="104:113" x14ac:dyDescent="0.25">
      <c r="DA83" s="172">
        <v>4</v>
      </c>
      <c r="DB83" s="32" t="str">
        <f t="shared" si="60"/>
        <v xml:space="preserve"> </v>
      </c>
      <c r="DD83" s="172">
        <f t="shared" si="56"/>
        <v>1</v>
      </c>
      <c r="DI83" s="198"/>
    </row>
    <row r="84" spans="104:113" x14ac:dyDescent="0.25">
      <c r="DA84" s="172">
        <v>5</v>
      </c>
      <c r="DB84" s="32" t="str">
        <f t="shared" si="60"/>
        <v xml:space="preserve"> </v>
      </c>
      <c r="DD84" s="172">
        <f t="shared" si="56"/>
        <v>1</v>
      </c>
      <c r="DI84" s="198"/>
    </row>
    <row r="85" spans="104:113" x14ac:dyDescent="0.25">
      <c r="DA85" s="172">
        <v>6</v>
      </c>
      <c r="DB85" s="32" t="str">
        <f t="shared" si="60"/>
        <v xml:space="preserve"> </v>
      </c>
      <c r="DD85" s="172">
        <f t="shared" si="56"/>
        <v>1</v>
      </c>
      <c r="DI85" s="198"/>
    </row>
    <row r="86" spans="104:113" x14ac:dyDescent="0.25">
      <c r="DA86" s="172">
        <v>7</v>
      </c>
      <c r="DB86" s="32" t="str">
        <f t="shared" si="60"/>
        <v xml:space="preserve"> </v>
      </c>
      <c r="DD86" s="172">
        <f t="shared" si="56"/>
        <v>1</v>
      </c>
      <c r="DI86" s="198"/>
    </row>
    <row r="87" spans="104:113" x14ac:dyDescent="0.25">
      <c r="DA87" s="172">
        <v>8</v>
      </c>
      <c r="DB87" s="32" t="str">
        <f t="shared" si="60"/>
        <v xml:space="preserve"> </v>
      </c>
      <c r="DD87" s="172">
        <f t="shared" si="56"/>
        <v>1</v>
      </c>
      <c r="DI87" s="198"/>
    </row>
    <row r="88" spans="104:113" x14ac:dyDescent="0.25">
      <c r="DA88" s="172">
        <v>9</v>
      </c>
      <c r="DB88" s="32" t="str">
        <f t="shared" si="60"/>
        <v xml:space="preserve"> </v>
      </c>
      <c r="DD88" s="172">
        <f t="shared" si="56"/>
        <v>1</v>
      </c>
      <c r="DI88" s="198"/>
    </row>
    <row r="89" spans="104:113" x14ac:dyDescent="0.25">
      <c r="DA89" s="172">
        <v>10</v>
      </c>
      <c r="DB89" s="32" t="str">
        <f t="shared" si="60"/>
        <v xml:space="preserve"> </v>
      </c>
      <c r="DD89" s="172">
        <f t="shared" si="56"/>
        <v>1</v>
      </c>
      <c r="DI89" s="198"/>
    </row>
    <row r="90" spans="104:113" x14ac:dyDescent="0.25">
      <c r="DA90" s="172">
        <v>11</v>
      </c>
      <c r="DB90" s="32" t="str">
        <f t="shared" si="60"/>
        <v xml:space="preserve"> </v>
      </c>
      <c r="DD90" s="172">
        <f t="shared" si="56"/>
        <v>1</v>
      </c>
      <c r="DI90" s="198"/>
    </row>
    <row r="91" spans="104:113" x14ac:dyDescent="0.25">
      <c r="DA91" s="172">
        <v>12</v>
      </c>
      <c r="DB91" s="32" t="str">
        <f t="shared" si="60"/>
        <v xml:space="preserve"> </v>
      </c>
      <c r="DD91" s="172">
        <f t="shared" si="56"/>
        <v>1</v>
      </c>
      <c r="DI91" s="198"/>
    </row>
    <row r="92" spans="104:113" x14ac:dyDescent="0.25">
      <c r="DB92" s="196" t="str">
        <f>IF(DB79="","","----")</f>
        <v/>
      </c>
      <c r="DD92" s="172">
        <f t="shared" si="56"/>
        <v>1</v>
      </c>
      <c r="DI92" s="198"/>
    </row>
    <row r="93" spans="104:113" x14ac:dyDescent="0.25">
      <c r="DA93" s="172"/>
      <c r="DB93" s="32" t="str">
        <f>IF(DB94="","",CONCATENATE("Warband ",CZ94," ",DG93))</f>
        <v/>
      </c>
      <c r="DD93" s="172">
        <f t="shared" si="56"/>
        <v>1</v>
      </c>
      <c r="DG93" s="49" t="str">
        <f>CONCATENATE("   ",DH93,"/",DI93,IF(DH93&gt;DI93," !",""))</f>
        <v xml:space="preserve">   0/12</v>
      </c>
      <c r="DH93" s="172">
        <f t="shared" ref="DH93" si="61">INDEX($CB$1:$CU$1,CZ94)+DJ93</f>
        <v>0</v>
      </c>
      <c r="DI93" s="198">
        <f>12</f>
        <v>12</v>
      </c>
    </row>
    <row r="94" spans="104:113" x14ac:dyDescent="0.25">
      <c r="CZ94" s="172">
        <v>7</v>
      </c>
      <c r="DA94" s="172" t="s">
        <v>278</v>
      </c>
      <c r="DB94" s="32" t="str">
        <f>T(LOOKUP(CZ94,$DM$1:$EF$1,$DM$2:$EF$2))</f>
        <v/>
      </c>
      <c r="DD94" s="172">
        <f t="shared" si="56"/>
        <v>1</v>
      </c>
      <c r="DI94" s="198"/>
    </row>
    <row r="95" spans="104:113" x14ac:dyDescent="0.25">
      <c r="DA95" s="172">
        <v>1</v>
      </c>
      <c r="DB95" s="32" t="str">
        <f t="shared" ref="DB95:DB106" si="62">T(CONCATENATE(LOOKUP(DA95,CH$3:CH$80,AW$3:AW$80)," ",LOOKUP(DA95,CH$3:CH$80,$CA$3:$CA$80)))</f>
        <v xml:space="preserve"> </v>
      </c>
      <c r="DD95" s="172">
        <f t="shared" si="56"/>
        <v>1</v>
      </c>
      <c r="DI95" s="198"/>
    </row>
    <row r="96" spans="104:113" x14ac:dyDescent="0.25">
      <c r="DA96" s="172">
        <v>2</v>
      </c>
      <c r="DB96" s="32" t="str">
        <f t="shared" si="62"/>
        <v xml:space="preserve"> </v>
      </c>
      <c r="DD96" s="172">
        <f t="shared" si="56"/>
        <v>1</v>
      </c>
      <c r="DI96" s="198"/>
    </row>
    <row r="97" spans="104:113" x14ac:dyDescent="0.25">
      <c r="DA97" s="172">
        <v>3</v>
      </c>
      <c r="DB97" s="32" t="str">
        <f t="shared" si="62"/>
        <v xml:space="preserve"> </v>
      </c>
      <c r="DD97" s="172">
        <f t="shared" si="56"/>
        <v>1</v>
      </c>
      <c r="DI97" s="198"/>
    </row>
    <row r="98" spans="104:113" x14ac:dyDescent="0.25">
      <c r="DA98" s="172">
        <v>4</v>
      </c>
      <c r="DB98" s="32" t="str">
        <f t="shared" si="62"/>
        <v xml:space="preserve"> </v>
      </c>
      <c r="DD98" s="172">
        <f t="shared" si="56"/>
        <v>1</v>
      </c>
      <c r="DI98" s="198"/>
    </row>
    <row r="99" spans="104:113" x14ac:dyDescent="0.25">
      <c r="DA99" s="172">
        <v>5</v>
      </c>
      <c r="DB99" s="32" t="str">
        <f t="shared" si="62"/>
        <v xml:space="preserve"> </v>
      </c>
      <c r="DD99" s="172">
        <f t="shared" si="56"/>
        <v>1</v>
      </c>
      <c r="DI99" s="198"/>
    </row>
    <row r="100" spans="104:113" x14ac:dyDescent="0.25">
      <c r="DA100" s="172">
        <v>6</v>
      </c>
      <c r="DB100" s="32" t="str">
        <f t="shared" si="62"/>
        <v xml:space="preserve"> </v>
      </c>
      <c r="DD100" s="172">
        <f t="shared" si="56"/>
        <v>1</v>
      </c>
      <c r="DI100" s="198"/>
    </row>
    <row r="101" spans="104:113" x14ac:dyDescent="0.25">
      <c r="DA101" s="172">
        <v>7</v>
      </c>
      <c r="DB101" s="32" t="str">
        <f t="shared" si="62"/>
        <v xml:space="preserve"> </v>
      </c>
      <c r="DD101" s="172">
        <f t="shared" si="56"/>
        <v>1</v>
      </c>
      <c r="DI101" s="198"/>
    </row>
    <row r="102" spans="104:113" x14ac:dyDescent="0.25">
      <c r="DA102" s="172">
        <v>8</v>
      </c>
      <c r="DB102" s="32" t="str">
        <f t="shared" si="62"/>
        <v xml:space="preserve"> </v>
      </c>
      <c r="DD102" s="172">
        <f t="shared" si="56"/>
        <v>1</v>
      </c>
      <c r="DI102" s="198"/>
    </row>
    <row r="103" spans="104:113" x14ac:dyDescent="0.25">
      <c r="DA103" s="172">
        <v>9</v>
      </c>
      <c r="DB103" s="32" t="str">
        <f t="shared" si="62"/>
        <v xml:space="preserve"> </v>
      </c>
      <c r="DD103" s="172">
        <f t="shared" si="56"/>
        <v>1</v>
      </c>
      <c r="DI103" s="198"/>
    </row>
    <row r="104" spans="104:113" x14ac:dyDescent="0.25">
      <c r="DA104" s="172">
        <v>10</v>
      </c>
      <c r="DB104" s="32" t="str">
        <f t="shared" si="62"/>
        <v xml:space="preserve"> </v>
      </c>
      <c r="DD104" s="172">
        <f t="shared" si="56"/>
        <v>1</v>
      </c>
      <c r="DI104" s="198"/>
    </row>
    <row r="105" spans="104:113" x14ac:dyDescent="0.25">
      <c r="DA105" s="172">
        <v>11</v>
      </c>
      <c r="DB105" s="32" t="str">
        <f t="shared" si="62"/>
        <v xml:space="preserve"> </v>
      </c>
      <c r="DD105" s="172">
        <f t="shared" si="56"/>
        <v>1</v>
      </c>
      <c r="DI105" s="198"/>
    </row>
    <row r="106" spans="104:113" x14ac:dyDescent="0.25">
      <c r="DA106" s="172">
        <v>12</v>
      </c>
      <c r="DB106" s="32" t="str">
        <f t="shared" si="62"/>
        <v xml:space="preserve"> </v>
      </c>
      <c r="DD106" s="172">
        <f t="shared" si="56"/>
        <v>1</v>
      </c>
      <c r="DI106" s="198"/>
    </row>
    <row r="107" spans="104:113" x14ac:dyDescent="0.25">
      <c r="DB107" s="196" t="str">
        <f>IF(DB94="","","----")</f>
        <v/>
      </c>
      <c r="DD107" s="172">
        <f t="shared" si="56"/>
        <v>1</v>
      </c>
      <c r="DI107" s="198"/>
    </row>
    <row r="108" spans="104:113" x14ac:dyDescent="0.25">
      <c r="DA108" s="172"/>
      <c r="DB108" s="32" t="str">
        <f>IF(DB109="","",CONCATENATE("Warband ",CZ109," ",DG108))</f>
        <v/>
      </c>
      <c r="DD108" s="172">
        <f t="shared" si="56"/>
        <v>1</v>
      </c>
      <c r="DG108" s="49" t="str">
        <f>CONCATENATE("   ",DH108,"/",DI108,IF(DH108&gt;DI108," !",""))</f>
        <v xml:space="preserve">   0/12</v>
      </c>
      <c r="DH108" s="172">
        <f t="shared" ref="DH108" si="63">INDEX($CB$1:$CU$1,CZ109)+DJ108</f>
        <v>0</v>
      </c>
      <c r="DI108" s="198">
        <f>12</f>
        <v>12</v>
      </c>
    </row>
    <row r="109" spans="104:113" x14ac:dyDescent="0.25">
      <c r="CZ109" s="172">
        <v>8</v>
      </c>
      <c r="DA109" s="172" t="s">
        <v>278</v>
      </c>
      <c r="DB109" s="32" t="str">
        <f>T(LOOKUP(CZ109,$DM$1:$EF$1,$DM$2:$EF$2))</f>
        <v/>
      </c>
      <c r="DD109" s="172">
        <f t="shared" si="56"/>
        <v>1</v>
      </c>
      <c r="DI109" s="198"/>
    </row>
    <row r="110" spans="104:113" x14ac:dyDescent="0.25">
      <c r="DA110" s="172">
        <v>1</v>
      </c>
      <c r="DB110" s="32" t="str">
        <f t="shared" ref="DB110:DB121" si="64">T(CONCATENATE(LOOKUP(DA110,CI$3:CI$80,AX$3:AX$80)," ",LOOKUP(DA110,CI$3:CI$80,$CA$3:$CA$80)))</f>
        <v xml:space="preserve"> </v>
      </c>
      <c r="DD110" s="172">
        <f t="shared" si="56"/>
        <v>1</v>
      </c>
      <c r="DI110" s="198"/>
    </row>
    <row r="111" spans="104:113" x14ac:dyDescent="0.25">
      <c r="DA111" s="172">
        <v>2</v>
      </c>
      <c r="DB111" s="32" t="str">
        <f t="shared" si="64"/>
        <v xml:space="preserve"> </v>
      </c>
      <c r="DD111" s="172">
        <f t="shared" si="56"/>
        <v>1</v>
      </c>
      <c r="DI111" s="198"/>
    </row>
    <row r="112" spans="104:113" x14ac:dyDescent="0.25">
      <c r="DA112" s="172">
        <v>3</v>
      </c>
      <c r="DB112" s="32" t="str">
        <f t="shared" si="64"/>
        <v xml:space="preserve"> </v>
      </c>
      <c r="DD112" s="172">
        <f t="shared" si="56"/>
        <v>1</v>
      </c>
      <c r="DI112" s="198"/>
    </row>
    <row r="113" spans="104:113" x14ac:dyDescent="0.25">
      <c r="DA113" s="172">
        <v>4</v>
      </c>
      <c r="DB113" s="32" t="str">
        <f t="shared" si="64"/>
        <v xml:space="preserve"> </v>
      </c>
      <c r="DD113" s="172">
        <f t="shared" si="56"/>
        <v>1</v>
      </c>
      <c r="DI113" s="198"/>
    </row>
    <row r="114" spans="104:113" x14ac:dyDescent="0.25">
      <c r="DA114" s="172">
        <v>5</v>
      </c>
      <c r="DB114" s="32" t="str">
        <f t="shared" si="64"/>
        <v xml:space="preserve"> </v>
      </c>
      <c r="DD114" s="172">
        <f t="shared" si="56"/>
        <v>1</v>
      </c>
      <c r="DI114" s="198"/>
    </row>
    <row r="115" spans="104:113" x14ac:dyDescent="0.25">
      <c r="DA115" s="172">
        <v>6</v>
      </c>
      <c r="DB115" s="32" t="str">
        <f t="shared" si="64"/>
        <v xml:space="preserve"> </v>
      </c>
      <c r="DD115" s="172">
        <f t="shared" si="56"/>
        <v>1</v>
      </c>
      <c r="DI115" s="198"/>
    </row>
    <row r="116" spans="104:113" x14ac:dyDescent="0.25">
      <c r="DA116" s="172">
        <v>7</v>
      </c>
      <c r="DB116" s="32" t="str">
        <f t="shared" si="64"/>
        <v xml:space="preserve"> </v>
      </c>
      <c r="DD116" s="172">
        <f t="shared" si="56"/>
        <v>1</v>
      </c>
      <c r="DI116" s="198"/>
    </row>
    <row r="117" spans="104:113" x14ac:dyDescent="0.25">
      <c r="DA117" s="172">
        <v>8</v>
      </c>
      <c r="DB117" s="32" t="str">
        <f t="shared" si="64"/>
        <v xml:space="preserve"> </v>
      </c>
      <c r="DD117" s="172">
        <f t="shared" si="56"/>
        <v>1</v>
      </c>
      <c r="DI117" s="198"/>
    </row>
    <row r="118" spans="104:113" x14ac:dyDescent="0.25">
      <c r="DA118" s="172">
        <v>9</v>
      </c>
      <c r="DB118" s="32" t="str">
        <f t="shared" si="64"/>
        <v xml:space="preserve"> </v>
      </c>
      <c r="DD118" s="172">
        <f t="shared" si="56"/>
        <v>1</v>
      </c>
      <c r="DI118" s="198"/>
    </row>
    <row r="119" spans="104:113" x14ac:dyDescent="0.25">
      <c r="DA119" s="172">
        <v>10</v>
      </c>
      <c r="DB119" s="32" t="str">
        <f t="shared" si="64"/>
        <v xml:space="preserve"> </v>
      </c>
      <c r="DD119" s="172">
        <f t="shared" si="56"/>
        <v>1</v>
      </c>
      <c r="DI119" s="198"/>
    </row>
    <row r="120" spans="104:113" x14ac:dyDescent="0.25">
      <c r="DA120" s="172">
        <v>11</v>
      </c>
      <c r="DB120" s="32" t="str">
        <f t="shared" si="64"/>
        <v xml:space="preserve"> </v>
      </c>
      <c r="DD120" s="172">
        <f t="shared" si="56"/>
        <v>1</v>
      </c>
      <c r="DI120" s="198"/>
    </row>
    <row r="121" spans="104:113" x14ac:dyDescent="0.25">
      <c r="DA121" s="172">
        <v>12</v>
      </c>
      <c r="DB121" s="32" t="str">
        <f t="shared" si="64"/>
        <v xml:space="preserve"> </v>
      </c>
      <c r="DD121" s="172">
        <f t="shared" si="56"/>
        <v>1</v>
      </c>
      <c r="DI121" s="198"/>
    </row>
    <row r="122" spans="104:113" x14ac:dyDescent="0.25">
      <c r="DB122" s="196" t="str">
        <f>IF(DB109="","","----")</f>
        <v/>
      </c>
      <c r="DD122" s="172">
        <f t="shared" si="56"/>
        <v>1</v>
      </c>
      <c r="DI122" s="198"/>
    </row>
    <row r="123" spans="104:113" x14ac:dyDescent="0.25">
      <c r="DA123" s="172"/>
      <c r="DB123" s="32" t="str">
        <f>IF(DB124="","",CONCATENATE("Warband ",CZ124," ",DG123))</f>
        <v/>
      </c>
      <c r="DD123" s="172">
        <f t="shared" si="56"/>
        <v>1</v>
      </c>
      <c r="DG123" s="49" t="str">
        <f>CONCATENATE("   ",DH123,"/",DI123,IF(DH123&gt;DI123," !",""))</f>
        <v xml:space="preserve">   0/12</v>
      </c>
      <c r="DH123" s="172">
        <f t="shared" ref="DH123" si="65">INDEX($CB$1:$CU$1,CZ124)+DJ123</f>
        <v>0</v>
      </c>
      <c r="DI123" s="198">
        <f>12</f>
        <v>12</v>
      </c>
    </row>
    <row r="124" spans="104:113" x14ac:dyDescent="0.25">
      <c r="CZ124" s="172">
        <v>9</v>
      </c>
      <c r="DA124" s="172" t="s">
        <v>278</v>
      </c>
      <c r="DB124" s="32" t="str">
        <f>T(LOOKUP(CZ124,$DM$1:$EF$1,$DM$2:$EF$2))</f>
        <v/>
      </c>
      <c r="DD124" s="172">
        <f t="shared" si="56"/>
        <v>1</v>
      </c>
      <c r="DI124" s="198"/>
    </row>
    <row r="125" spans="104:113" x14ac:dyDescent="0.25">
      <c r="DA125" s="172">
        <v>1</v>
      </c>
      <c r="DB125" s="32" t="str">
        <f t="shared" ref="DB125:DB136" si="66">T(CONCATENATE(LOOKUP(DA125,CJ$3:CJ$80,AY$3:AY$80)," ",LOOKUP(DA125,CJ$3:CJ$80,$CA$3:$CA$80)))</f>
        <v xml:space="preserve"> </v>
      </c>
      <c r="DD125" s="172">
        <f t="shared" si="56"/>
        <v>1</v>
      </c>
      <c r="DI125" s="198"/>
    </row>
    <row r="126" spans="104:113" x14ac:dyDescent="0.25">
      <c r="DA126" s="172">
        <v>2</v>
      </c>
      <c r="DB126" s="32" t="str">
        <f t="shared" si="66"/>
        <v xml:space="preserve"> </v>
      </c>
      <c r="DD126" s="172">
        <f t="shared" si="56"/>
        <v>1</v>
      </c>
      <c r="DI126" s="198"/>
    </row>
    <row r="127" spans="104:113" x14ac:dyDescent="0.25">
      <c r="DA127" s="172">
        <v>3</v>
      </c>
      <c r="DB127" s="32" t="str">
        <f t="shared" si="66"/>
        <v xml:space="preserve"> </v>
      </c>
      <c r="DD127" s="172">
        <f t="shared" si="56"/>
        <v>1</v>
      </c>
      <c r="DI127" s="198"/>
    </row>
    <row r="128" spans="104:113" x14ac:dyDescent="0.25">
      <c r="DA128" s="172">
        <v>4</v>
      </c>
      <c r="DB128" s="32" t="str">
        <f t="shared" si="66"/>
        <v xml:space="preserve"> </v>
      </c>
      <c r="DD128" s="172">
        <f t="shared" si="56"/>
        <v>1</v>
      </c>
      <c r="DI128" s="198"/>
    </row>
    <row r="129" spans="104:113" x14ac:dyDescent="0.25">
      <c r="DA129" s="172">
        <v>5</v>
      </c>
      <c r="DB129" s="32" t="str">
        <f t="shared" si="66"/>
        <v xml:space="preserve"> </v>
      </c>
      <c r="DD129" s="172">
        <f t="shared" si="56"/>
        <v>1</v>
      </c>
      <c r="DI129" s="198"/>
    </row>
    <row r="130" spans="104:113" x14ac:dyDescent="0.25">
      <c r="DA130" s="172">
        <v>6</v>
      </c>
      <c r="DB130" s="32" t="str">
        <f t="shared" si="66"/>
        <v xml:space="preserve"> </v>
      </c>
      <c r="DD130" s="172">
        <f t="shared" si="56"/>
        <v>1</v>
      </c>
      <c r="DI130" s="198"/>
    </row>
    <row r="131" spans="104:113" x14ac:dyDescent="0.25">
      <c r="DA131" s="172">
        <v>7</v>
      </c>
      <c r="DB131" s="32" t="str">
        <f t="shared" si="66"/>
        <v xml:space="preserve"> </v>
      </c>
      <c r="DD131" s="172">
        <f t="shared" si="56"/>
        <v>1</v>
      </c>
      <c r="DI131" s="198"/>
    </row>
    <row r="132" spans="104:113" x14ac:dyDescent="0.25">
      <c r="DA132" s="172">
        <v>8</v>
      </c>
      <c r="DB132" s="32" t="str">
        <f t="shared" si="66"/>
        <v xml:space="preserve"> </v>
      </c>
      <c r="DD132" s="172">
        <f t="shared" si="56"/>
        <v>1</v>
      </c>
      <c r="DI132" s="198"/>
    </row>
    <row r="133" spans="104:113" x14ac:dyDescent="0.25">
      <c r="DA133" s="172">
        <v>9</v>
      </c>
      <c r="DB133" s="32" t="str">
        <f t="shared" si="66"/>
        <v xml:space="preserve"> </v>
      </c>
      <c r="DD133" s="172">
        <f t="shared" ref="DD133:DD196" si="67">IF(OR(DB132="",DB132=" "),DD132,DD132+1)</f>
        <v>1</v>
      </c>
      <c r="DI133" s="198"/>
    </row>
    <row r="134" spans="104:113" x14ac:dyDescent="0.25">
      <c r="DA134" s="172">
        <v>10</v>
      </c>
      <c r="DB134" s="32" t="str">
        <f t="shared" si="66"/>
        <v xml:space="preserve"> </v>
      </c>
      <c r="DD134" s="172">
        <f t="shared" si="67"/>
        <v>1</v>
      </c>
      <c r="DI134" s="198"/>
    </row>
    <row r="135" spans="104:113" x14ac:dyDescent="0.25">
      <c r="DA135" s="172">
        <v>11</v>
      </c>
      <c r="DB135" s="32" t="str">
        <f t="shared" si="66"/>
        <v xml:space="preserve"> </v>
      </c>
      <c r="DD135" s="172">
        <f t="shared" si="67"/>
        <v>1</v>
      </c>
      <c r="DI135" s="198"/>
    </row>
    <row r="136" spans="104:113" x14ac:dyDescent="0.25">
      <c r="DA136" s="172">
        <v>12</v>
      </c>
      <c r="DB136" s="32" t="str">
        <f t="shared" si="66"/>
        <v xml:space="preserve"> </v>
      </c>
      <c r="DD136" s="172">
        <f t="shared" si="67"/>
        <v>1</v>
      </c>
      <c r="DI136" s="198"/>
    </row>
    <row r="137" spans="104:113" x14ac:dyDescent="0.25">
      <c r="DB137" s="196" t="str">
        <f>IF(DB124="","","----")</f>
        <v/>
      </c>
      <c r="DD137" s="172">
        <f t="shared" si="67"/>
        <v>1</v>
      </c>
      <c r="DI137" s="198"/>
    </row>
    <row r="138" spans="104:113" x14ac:dyDescent="0.25">
      <c r="DA138" s="172"/>
      <c r="DB138" s="32" t="str">
        <f>IF(DB139="","",CONCATENATE("Warband ",CZ139," ",DG138))</f>
        <v/>
      </c>
      <c r="DD138" s="172">
        <f t="shared" si="67"/>
        <v>1</v>
      </c>
      <c r="DG138" s="49" t="str">
        <f>CONCATENATE("   ",DH138,"/",DI138,IF(DH138&gt;DI138," !",""))</f>
        <v xml:space="preserve">   0/12</v>
      </c>
      <c r="DH138" s="172">
        <f t="shared" ref="DH138" si="68">INDEX($CB$1:$CU$1,CZ139)+DJ138</f>
        <v>0</v>
      </c>
      <c r="DI138" s="198">
        <f>12</f>
        <v>12</v>
      </c>
    </row>
    <row r="139" spans="104:113" x14ac:dyDescent="0.25">
      <c r="CZ139" s="172">
        <v>10</v>
      </c>
      <c r="DA139" s="172" t="s">
        <v>278</v>
      </c>
      <c r="DB139" s="32" t="str">
        <f>T(LOOKUP(CZ139,$DM$1:$EF$1,$DM$2:$EF$2))</f>
        <v/>
      </c>
      <c r="DD139" s="172">
        <f t="shared" si="67"/>
        <v>1</v>
      </c>
      <c r="DI139" s="198"/>
    </row>
    <row r="140" spans="104:113" x14ac:dyDescent="0.25">
      <c r="DA140" s="172">
        <v>1</v>
      </c>
      <c r="DB140" s="32" t="str">
        <f t="shared" ref="DB140:DB151" si="69">T(CONCATENATE(LOOKUP(DA140,CK$3:CK$80,AZ$3:AZ$80)," ",LOOKUP(DA140,CK$3:CK$80,$CA$3:$CA$80)))</f>
        <v xml:space="preserve"> </v>
      </c>
      <c r="DD140" s="172">
        <f t="shared" si="67"/>
        <v>1</v>
      </c>
      <c r="DI140" s="198"/>
    </row>
    <row r="141" spans="104:113" x14ac:dyDescent="0.25">
      <c r="DA141" s="172">
        <v>2</v>
      </c>
      <c r="DB141" s="32" t="str">
        <f t="shared" si="69"/>
        <v xml:space="preserve"> </v>
      </c>
      <c r="DD141" s="172">
        <f t="shared" si="67"/>
        <v>1</v>
      </c>
      <c r="DI141" s="198"/>
    </row>
    <row r="142" spans="104:113" x14ac:dyDescent="0.25">
      <c r="DA142" s="172">
        <v>3</v>
      </c>
      <c r="DB142" s="32" t="str">
        <f t="shared" si="69"/>
        <v xml:space="preserve"> </v>
      </c>
      <c r="DD142" s="172">
        <f t="shared" si="67"/>
        <v>1</v>
      </c>
      <c r="DI142" s="198"/>
    </row>
    <row r="143" spans="104:113" x14ac:dyDescent="0.25">
      <c r="DA143" s="172">
        <v>4</v>
      </c>
      <c r="DB143" s="32" t="str">
        <f t="shared" si="69"/>
        <v xml:space="preserve"> </v>
      </c>
      <c r="DD143" s="172">
        <f t="shared" si="67"/>
        <v>1</v>
      </c>
      <c r="DI143" s="198"/>
    </row>
    <row r="144" spans="104:113" x14ac:dyDescent="0.25">
      <c r="DA144" s="172">
        <v>5</v>
      </c>
      <c r="DB144" s="32" t="str">
        <f t="shared" si="69"/>
        <v xml:space="preserve"> </v>
      </c>
      <c r="DD144" s="172">
        <f t="shared" si="67"/>
        <v>1</v>
      </c>
      <c r="DI144" s="198"/>
    </row>
    <row r="145" spans="104:113" x14ac:dyDescent="0.25">
      <c r="DA145" s="172">
        <v>6</v>
      </c>
      <c r="DB145" s="32" t="str">
        <f t="shared" si="69"/>
        <v xml:space="preserve"> </v>
      </c>
      <c r="DD145" s="172">
        <f t="shared" si="67"/>
        <v>1</v>
      </c>
      <c r="DI145" s="198"/>
    </row>
    <row r="146" spans="104:113" x14ac:dyDescent="0.25">
      <c r="DA146" s="172">
        <v>7</v>
      </c>
      <c r="DB146" s="32" t="str">
        <f t="shared" si="69"/>
        <v xml:space="preserve"> </v>
      </c>
      <c r="DD146" s="172">
        <f t="shared" si="67"/>
        <v>1</v>
      </c>
      <c r="DI146" s="198"/>
    </row>
    <row r="147" spans="104:113" x14ac:dyDescent="0.25">
      <c r="DA147" s="172">
        <v>8</v>
      </c>
      <c r="DB147" s="32" t="str">
        <f t="shared" si="69"/>
        <v xml:space="preserve"> </v>
      </c>
      <c r="DD147" s="172">
        <f t="shared" si="67"/>
        <v>1</v>
      </c>
      <c r="DI147" s="198"/>
    </row>
    <row r="148" spans="104:113" x14ac:dyDescent="0.25">
      <c r="DA148" s="172">
        <v>9</v>
      </c>
      <c r="DB148" s="32" t="str">
        <f t="shared" si="69"/>
        <v xml:space="preserve"> </v>
      </c>
      <c r="DD148" s="172">
        <f t="shared" si="67"/>
        <v>1</v>
      </c>
      <c r="DI148" s="198"/>
    </row>
    <row r="149" spans="104:113" x14ac:dyDescent="0.25">
      <c r="DA149" s="172">
        <v>10</v>
      </c>
      <c r="DB149" s="32" t="str">
        <f t="shared" si="69"/>
        <v xml:space="preserve"> </v>
      </c>
      <c r="DD149" s="172">
        <f t="shared" si="67"/>
        <v>1</v>
      </c>
      <c r="DI149" s="198"/>
    </row>
    <row r="150" spans="104:113" x14ac:dyDescent="0.25">
      <c r="DA150" s="172">
        <v>11</v>
      </c>
      <c r="DB150" s="32" t="str">
        <f t="shared" si="69"/>
        <v xml:space="preserve"> </v>
      </c>
      <c r="DD150" s="172">
        <f t="shared" si="67"/>
        <v>1</v>
      </c>
      <c r="DI150" s="198"/>
    </row>
    <row r="151" spans="104:113" x14ac:dyDescent="0.25">
      <c r="DA151" s="172">
        <v>12</v>
      </c>
      <c r="DB151" s="32" t="str">
        <f t="shared" si="69"/>
        <v xml:space="preserve"> </v>
      </c>
      <c r="DD151" s="172">
        <f t="shared" si="67"/>
        <v>1</v>
      </c>
      <c r="DI151" s="198"/>
    </row>
    <row r="152" spans="104:113" x14ac:dyDescent="0.25">
      <c r="DB152" s="196" t="str">
        <f>IF(DB139="","","----")</f>
        <v/>
      </c>
      <c r="DD152" s="172">
        <f t="shared" si="67"/>
        <v>1</v>
      </c>
      <c r="DI152" s="198"/>
    </row>
    <row r="153" spans="104:113" x14ac:dyDescent="0.25">
      <c r="DA153" s="172"/>
      <c r="DB153" s="32" t="str">
        <f>IF(DB154="","",CONCATENATE("Warband ",CZ154," ",DG153))</f>
        <v/>
      </c>
      <c r="DD153" s="172">
        <f t="shared" si="67"/>
        <v>1</v>
      </c>
      <c r="DG153" s="49" t="str">
        <f>CONCATENATE("   ",DH153,"/",DI153,IF(DH153&gt;DI153," !",""))</f>
        <v xml:space="preserve">   0/12</v>
      </c>
      <c r="DH153" s="172">
        <f t="shared" ref="DH153" si="70">INDEX($CB$1:$CU$1,CZ154)+DJ153</f>
        <v>0</v>
      </c>
      <c r="DI153" s="198">
        <f>12</f>
        <v>12</v>
      </c>
    </row>
    <row r="154" spans="104:113" x14ac:dyDescent="0.25">
      <c r="CZ154" s="172">
        <v>11</v>
      </c>
      <c r="DA154" s="172" t="s">
        <v>278</v>
      </c>
      <c r="DB154" s="32" t="str">
        <f>T(LOOKUP(CZ154,$DM$1:$EF$1,$DM$2:$EF$2))</f>
        <v/>
      </c>
      <c r="DD154" s="172">
        <f t="shared" si="67"/>
        <v>1</v>
      </c>
      <c r="DI154" s="198"/>
    </row>
    <row r="155" spans="104:113" x14ac:dyDescent="0.25">
      <c r="DA155" s="172">
        <v>1</v>
      </c>
      <c r="DB155" s="32" t="str">
        <f t="shared" ref="DB155:DB166" si="71">T(CONCATENATE(LOOKUP(DA155,CL$3:CL$80,BA$3:BA$80)," ",LOOKUP(DA155,CL$3:CL$80,$CA$3:$CA$80)))</f>
        <v xml:space="preserve"> </v>
      </c>
      <c r="DD155" s="172">
        <f t="shared" si="67"/>
        <v>1</v>
      </c>
      <c r="DI155" s="198"/>
    </row>
    <row r="156" spans="104:113" x14ac:dyDescent="0.25">
      <c r="DA156" s="172">
        <v>2</v>
      </c>
      <c r="DB156" s="32" t="str">
        <f t="shared" si="71"/>
        <v xml:space="preserve"> </v>
      </c>
      <c r="DD156" s="172">
        <f t="shared" si="67"/>
        <v>1</v>
      </c>
      <c r="DI156" s="198"/>
    </row>
    <row r="157" spans="104:113" x14ac:dyDescent="0.25">
      <c r="DA157" s="172">
        <v>3</v>
      </c>
      <c r="DB157" s="32" t="str">
        <f t="shared" si="71"/>
        <v xml:space="preserve"> </v>
      </c>
      <c r="DD157" s="172">
        <f t="shared" si="67"/>
        <v>1</v>
      </c>
      <c r="DI157" s="198"/>
    </row>
    <row r="158" spans="104:113" x14ac:dyDescent="0.25">
      <c r="DA158" s="172">
        <v>4</v>
      </c>
      <c r="DB158" s="32" t="str">
        <f t="shared" si="71"/>
        <v xml:space="preserve"> </v>
      </c>
      <c r="DD158" s="172">
        <f t="shared" si="67"/>
        <v>1</v>
      </c>
      <c r="DI158" s="198"/>
    </row>
    <row r="159" spans="104:113" x14ac:dyDescent="0.25">
      <c r="DA159" s="172">
        <v>5</v>
      </c>
      <c r="DB159" s="32" t="str">
        <f t="shared" si="71"/>
        <v xml:space="preserve"> </v>
      </c>
      <c r="DD159" s="172">
        <f t="shared" si="67"/>
        <v>1</v>
      </c>
      <c r="DI159" s="198"/>
    </row>
    <row r="160" spans="104:113" x14ac:dyDescent="0.25">
      <c r="DA160" s="172">
        <v>6</v>
      </c>
      <c r="DB160" s="32" t="str">
        <f t="shared" si="71"/>
        <v xml:space="preserve"> </v>
      </c>
      <c r="DD160" s="172">
        <f t="shared" si="67"/>
        <v>1</v>
      </c>
      <c r="DI160" s="198"/>
    </row>
    <row r="161" spans="104:113" x14ac:dyDescent="0.25">
      <c r="DA161" s="172">
        <v>7</v>
      </c>
      <c r="DB161" s="32" t="str">
        <f t="shared" si="71"/>
        <v xml:space="preserve"> </v>
      </c>
      <c r="DD161" s="172">
        <f t="shared" si="67"/>
        <v>1</v>
      </c>
      <c r="DI161" s="198"/>
    </row>
    <row r="162" spans="104:113" x14ac:dyDescent="0.25">
      <c r="DA162" s="172">
        <v>8</v>
      </c>
      <c r="DB162" s="32" t="str">
        <f t="shared" si="71"/>
        <v xml:space="preserve"> </v>
      </c>
      <c r="DD162" s="172">
        <f t="shared" si="67"/>
        <v>1</v>
      </c>
      <c r="DI162" s="198"/>
    </row>
    <row r="163" spans="104:113" x14ac:dyDescent="0.25">
      <c r="DA163" s="172">
        <v>9</v>
      </c>
      <c r="DB163" s="32" t="str">
        <f t="shared" si="71"/>
        <v xml:space="preserve"> </v>
      </c>
      <c r="DD163" s="172">
        <f t="shared" si="67"/>
        <v>1</v>
      </c>
      <c r="DI163" s="198"/>
    </row>
    <row r="164" spans="104:113" x14ac:dyDescent="0.25">
      <c r="DA164" s="172">
        <v>10</v>
      </c>
      <c r="DB164" s="32" t="str">
        <f t="shared" si="71"/>
        <v xml:space="preserve"> </v>
      </c>
      <c r="DD164" s="172">
        <f t="shared" si="67"/>
        <v>1</v>
      </c>
      <c r="DI164" s="198"/>
    </row>
    <row r="165" spans="104:113" x14ac:dyDescent="0.25">
      <c r="DA165" s="172">
        <v>11</v>
      </c>
      <c r="DB165" s="32" t="str">
        <f t="shared" si="71"/>
        <v xml:space="preserve"> </v>
      </c>
      <c r="DD165" s="172">
        <f t="shared" si="67"/>
        <v>1</v>
      </c>
      <c r="DI165" s="198"/>
    </row>
    <row r="166" spans="104:113" x14ac:dyDescent="0.25">
      <c r="DA166" s="172">
        <v>12</v>
      </c>
      <c r="DB166" s="32" t="str">
        <f t="shared" si="71"/>
        <v xml:space="preserve"> </v>
      </c>
      <c r="DD166" s="172">
        <f t="shared" si="67"/>
        <v>1</v>
      </c>
      <c r="DI166" s="198"/>
    </row>
    <row r="167" spans="104:113" x14ac:dyDescent="0.25">
      <c r="DB167" s="196" t="str">
        <f>IF(DB154="","","----")</f>
        <v/>
      </c>
      <c r="DD167" s="172">
        <f t="shared" si="67"/>
        <v>1</v>
      </c>
      <c r="DI167" s="198"/>
    </row>
    <row r="168" spans="104:113" x14ac:dyDescent="0.25">
      <c r="DA168" s="172"/>
      <c r="DB168" s="32" t="str">
        <f>IF(DB169="","",CONCATENATE("Warband ",CZ169," ",DG168))</f>
        <v/>
      </c>
      <c r="DD168" s="172">
        <f t="shared" si="67"/>
        <v>1</v>
      </c>
      <c r="DG168" s="49" t="str">
        <f>CONCATENATE("   ",DH168,"/",DI168,IF(DH168&gt;DI168," !",""))</f>
        <v xml:space="preserve">   0/12</v>
      </c>
      <c r="DH168" s="172">
        <f t="shared" ref="DH168" si="72">INDEX($CB$1:$CU$1,CZ169)+DJ168</f>
        <v>0</v>
      </c>
      <c r="DI168" s="198">
        <f>12</f>
        <v>12</v>
      </c>
    </row>
    <row r="169" spans="104:113" x14ac:dyDescent="0.25">
      <c r="CZ169" s="172">
        <v>12</v>
      </c>
      <c r="DA169" s="172" t="s">
        <v>278</v>
      </c>
      <c r="DB169" s="32" t="str">
        <f>T(LOOKUP(CZ169,$DM$1:$EF$1,$DM$2:$EF$2))</f>
        <v/>
      </c>
      <c r="DD169" s="172">
        <f t="shared" si="67"/>
        <v>1</v>
      </c>
      <c r="DI169" s="198"/>
    </row>
    <row r="170" spans="104:113" x14ac:dyDescent="0.25">
      <c r="DA170" s="172">
        <v>1</v>
      </c>
      <c r="DB170" s="32" t="str">
        <f t="shared" ref="DB170:DB181" si="73">T(CONCATENATE(LOOKUP(DA170,CM$3:CM$80,BB$3:BB$80)," ",LOOKUP(DA170,CM$3:CM$80,$CA$3:$CA$80)))</f>
        <v xml:space="preserve"> </v>
      </c>
      <c r="DD170" s="172">
        <f t="shared" si="67"/>
        <v>1</v>
      </c>
      <c r="DI170" s="198"/>
    </row>
    <row r="171" spans="104:113" x14ac:dyDescent="0.25">
      <c r="DA171" s="172">
        <v>2</v>
      </c>
      <c r="DB171" s="32" t="str">
        <f t="shared" si="73"/>
        <v xml:space="preserve"> </v>
      </c>
      <c r="DD171" s="172">
        <f t="shared" si="67"/>
        <v>1</v>
      </c>
      <c r="DI171" s="198"/>
    </row>
    <row r="172" spans="104:113" x14ac:dyDescent="0.25">
      <c r="DA172" s="172">
        <v>3</v>
      </c>
      <c r="DB172" s="32" t="str">
        <f t="shared" si="73"/>
        <v xml:space="preserve"> </v>
      </c>
      <c r="DD172" s="172">
        <f t="shared" si="67"/>
        <v>1</v>
      </c>
      <c r="DI172" s="198"/>
    </row>
    <row r="173" spans="104:113" x14ac:dyDescent="0.25">
      <c r="DA173" s="172">
        <v>4</v>
      </c>
      <c r="DB173" s="32" t="str">
        <f t="shared" si="73"/>
        <v xml:space="preserve"> </v>
      </c>
      <c r="DD173" s="172">
        <f t="shared" si="67"/>
        <v>1</v>
      </c>
      <c r="DI173" s="198"/>
    </row>
    <row r="174" spans="104:113" x14ac:dyDescent="0.25">
      <c r="DA174" s="172">
        <v>5</v>
      </c>
      <c r="DB174" s="32" t="str">
        <f t="shared" si="73"/>
        <v xml:space="preserve"> </v>
      </c>
      <c r="DD174" s="172">
        <f t="shared" si="67"/>
        <v>1</v>
      </c>
      <c r="DI174" s="198"/>
    </row>
    <row r="175" spans="104:113" x14ac:dyDescent="0.25">
      <c r="DA175" s="172">
        <v>6</v>
      </c>
      <c r="DB175" s="32" t="str">
        <f t="shared" si="73"/>
        <v xml:space="preserve"> </v>
      </c>
      <c r="DD175" s="172">
        <f t="shared" si="67"/>
        <v>1</v>
      </c>
      <c r="DI175" s="198"/>
    </row>
    <row r="176" spans="104:113" x14ac:dyDescent="0.25">
      <c r="DA176" s="172">
        <v>7</v>
      </c>
      <c r="DB176" s="32" t="str">
        <f t="shared" si="73"/>
        <v xml:space="preserve"> </v>
      </c>
      <c r="DD176" s="172">
        <f t="shared" si="67"/>
        <v>1</v>
      </c>
      <c r="DI176" s="198"/>
    </row>
    <row r="177" spans="104:113" x14ac:dyDescent="0.25">
      <c r="DA177" s="172">
        <v>8</v>
      </c>
      <c r="DB177" s="32" t="str">
        <f t="shared" si="73"/>
        <v xml:space="preserve"> </v>
      </c>
      <c r="DD177" s="172">
        <f t="shared" si="67"/>
        <v>1</v>
      </c>
      <c r="DI177" s="198"/>
    </row>
    <row r="178" spans="104:113" x14ac:dyDescent="0.25">
      <c r="DA178" s="172">
        <v>9</v>
      </c>
      <c r="DB178" s="32" t="str">
        <f t="shared" si="73"/>
        <v xml:space="preserve"> </v>
      </c>
      <c r="DD178" s="172">
        <f t="shared" si="67"/>
        <v>1</v>
      </c>
      <c r="DI178" s="198"/>
    </row>
    <row r="179" spans="104:113" x14ac:dyDescent="0.25">
      <c r="DA179" s="172">
        <v>10</v>
      </c>
      <c r="DB179" s="32" t="str">
        <f t="shared" si="73"/>
        <v xml:space="preserve"> </v>
      </c>
      <c r="DD179" s="172">
        <f t="shared" si="67"/>
        <v>1</v>
      </c>
      <c r="DI179" s="198"/>
    </row>
    <row r="180" spans="104:113" x14ac:dyDescent="0.25">
      <c r="DA180" s="172">
        <v>11</v>
      </c>
      <c r="DB180" s="32" t="str">
        <f t="shared" si="73"/>
        <v xml:space="preserve"> </v>
      </c>
      <c r="DD180" s="172">
        <f t="shared" si="67"/>
        <v>1</v>
      </c>
      <c r="DI180" s="198"/>
    </row>
    <row r="181" spans="104:113" x14ac:dyDescent="0.25">
      <c r="DA181" s="172">
        <v>12</v>
      </c>
      <c r="DB181" s="32" t="str">
        <f t="shared" si="73"/>
        <v xml:space="preserve"> </v>
      </c>
      <c r="DD181" s="172">
        <f t="shared" si="67"/>
        <v>1</v>
      </c>
      <c r="DI181" s="198"/>
    </row>
    <row r="182" spans="104:113" x14ac:dyDescent="0.25">
      <c r="DB182" s="196" t="str">
        <f>IF(DB169="","","----")</f>
        <v/>
      </c>
      <c r="DD182" s="172">
        <f t="shared" si="67"/>
        <v>1</v>
      </c>
      <c r="DI182" s="198"/>
    </row>
    <row r="183" spans="104:113" x14ac:dyDescent="0.25">
      <c r="DA183" s="172"/>
      <c r="DB183" s="32" t="str">
        <f>IF(DB184="","",CONCATENATE("Warband ",CZ184," ",DG183))</f>
        <v/>
      </c>
      <c r="DD183" s="172">
        <f t="shared" si="67"/>
        <v>1</v>
      </c>
      <c r="DG183" s="49" t="str">
        <f>CONCATENATE("   ",DH183,"/",DI183,IF(DH183&gt;DI183," !",""))</f>
        <v xml:space="preserve">   0/12</v>
      </c>
      <c r="DH183" s="172">
        <f t="shared" ref="DH183" si="74">INDEX($CB$1:$CU$1,CZ184)+DJ183</f>
        <v>0</v>
      </c>
      <c r="DI183" s="198">
        <f>12</f>
        <v>12</v>
      </c>
    </row>
    <row r="184" spans="104:113" x14ac:dyDescent="0.25">
      <c r="CZ184" s="172">
        <v>13</v>
      </c>
      <c r="DA184" s="172" t="s">
        <v>278</v>
      </c>
      <c r="DB184" s="32" t="str">
        <f>T(LOOKUP(CZ184,$DM$1:$EF$1,$DM$2:$EF$2))</f>
        <v/>
      </c>
      <c r="DD184" s="172">
        <f t="shared" si="67"/>
        <v>1</v>
      </c>
      <c r="DI184" s="198"/>
    </row>
    <row r="185" spans="104:113" x14ac:dyDescent="0.25">
      <c r="DA185" s="172">
        <v>1</v>
      </c>
      <c r="DB185" s="32" t="str">
        <f t="shared" ref="DB185:DB196" si="75">T(CONCATENATE(LOOKUP(DA185,CN$3:CN$80,BC$3:BC$80)," ",LOOKUP(DA185,CN$3:CN$80,$CA$3:$CA$80)))</f>
        <v xml:space="preserve"> </v>
      </c>
      <c r="DD185" s="172">
        <f t="shared" si="67"/>
        <v>1</v>
      </c>
      <c r="DI185" s="198"/>
    </row>
    <row r="186" spans="104:113" x14ac:dyDescent="0.25">
      <c r="DA186" s="172">
        <v>2</v>
      </c>
      <c r="DB186" s="32" t="str">
        <f t="shared" si="75"/>
        <v xml:space="preserve"> </v>
      </c>
      <c r="DD186" s="172">
        <f t="shared" si="67"/>
        <v>1</v>
      </c>
      <c r="DI186" s="198"/>
    </row>
    <row r="187" spans="104:113" x14ac:dyDescent="0.25">
      <c r="DA187" s="172">
        <v>3</v>
      </c>
      <c r="DB187" s="32" t="str">
        <f t="shared" si="75"/>
        <v xml:space="preserve"> </v>
      </c>
      <c r="DD187" s="172">
        <f t="shared" si="67"/>
        <v>1</v>
      </c>
      <c r="DI187" s="198"/>
    </row>
    <row r="188" spans="104:113" x14ac:dyDescent="0.25">
      <c r="DA188" s="172">
        <v>4</v>
      </c>
      <c r="DB188" s="32" t="str">
        <f t="shared" si="75"/>
        <v xml:space="preserve"> </v>
      </c>
      <c r="DD188" s="172">
        <f t="shared" si="67"/>
        <v>1</v>
      </c>
      <c r="DI188" s="198"/>
    </row>
    <row r="189" spans="104:113" x14ac:dyDescent="0.25">
      <c r="DA189" s="172">
        <v>5</v>
      </c>
      <c r="DB189" s="32" t="str">
        <f t="shared" si="75"/>
        <v xml:space="preserve"> </v>
      </c>
      <c r="DD189" s="172">
        <f t="shared" si="67"/>
        <v>1</v>
      </c>
      <c r="DI189" s="198"/>
    </row>
    <row r="190" spans="104:113" x14ac:dyDescent="0.25">
      <c r="DA190" s="172">
        <v>6</v>
      </c>
      <c r="DB190" s="32" t="str">
        <f t="shared" si="75"/>
        <v xml:space="preserve"> </v>
      </c>
      <c r="DD190" s="172">
        <f t="shared" si="67"/>
        <v>1</v>
      </c>
      <c r="DI190" s="198"/>
    </row>
    <row r="191" spans="104:113" x14ac:dyDescent="0.25">
      <c r="DA191" s="172">
        <v>7</v>
      </c>
      <c r="DB191" s="32" t="str">
        <f t="shared" si="75"/>
        <v xml:space="preserve"> </v>
      </c>
      <c r="DD191" s="172">
        <f t="shared" si="67"/>
        <v>1</v>
      </c>
      <c r="DI191" s="198"/>
    </row>
    <row r="192" spans="104:113" x14ac:dyDescent="0.25">
      <c r="DA192" s="172">
        <v>8</v>
      </c>
      <c r="DB192" s="32" t="str">
        <f t="shared" si="75"/>
        <v xml:space="preserve"> </v>
      </c>
      <c r="DD192" s="172">
        <f t="shared" si="67"/>
        <v>1</v>
      </c>
      <c r="DI192" s="198"/>
    </row>
    <row r="193" spans="104:113" x14ac:dyDescent="0.25">
      <c r="DA193" s="172">
        <v>9</v>
      </c>
      <c r="DB193" s="32" t="str">
        <f t="shared" si="75"/>
        <v xml:space="preserve"> </v>
      </c>
      <c r="DD193" s="172">
        <f t="shared" si="67"/>
        <v>1</v>
      </c>
      <c r="DI193" s="198"/>
    </row>
    <row r="194" spans="104:113" x14ac:dyDescent="0.25">
      <c r="DA194" s="172">
        <v>10</v>
      </c>
      <c r="DB194" s="32" t="str">
        <f t="shared" si="75"/>
        <v xml:space="preserve"> </v>
      </c>
      <c r="DD194" s="172">
        <f t="shared" si="67"/>
        <v>1</v>
      </c>
      <c r="DI194" s="198"/>
    </row>
    <row r="195" spans="104:113" x14ac:dyDescent="0.25">
      <c r="DA195" s="172">
        <v>11</v>
      </c>
      <c r="DB195" s="32" t="str">
        <f t="shared" si="75"/>
        <v xml:space="preserve"> </v>
      </c>
      <c r="DD195" s="172">
        <f t="shared" si="67"/>
        <v>1</v>
      </c>
      <c r="DI195" s="198"/>
    </row>
    <row r="196" spans="104:113" x14ac:dyDescent="0.25">
      <c r="DA196" s="172">
        <v>12</v>
      </c>
      <c r="DB196" s="32" t="str">
        <f t="shared" si="75"/>
        <v xml:space="preserve"> </v>
      </c>
      <c r="DD196" s="172">
        <f t="shared" si="67"/>
        <v>1</v>
      </c>
      <c r="DI196" s="198"/>
    </row>
    <row r="197" spans="104:113" x14ac:dyDescent="0.25">
      <c r="DB197" s="196" t="str">
        <f>IF(DB184="","","----")</f>
        <v/>
      </c>
      <c r="DD197" s="172">
        <f t="shared" ref="DD197:DD260" si="76">IF(OR(DB196="",DB196=" "),DD196,DD196+1)</f>
        <v>1</v>
      </c>
      <c r="DI197" s="198"/>
    </row>
    <row r="198" spans="104:113" x14ac:dyDescent="0.25">
      <c r="DA198" s="172"/>
      <c r="DB198" s="32" t="str">
        <f>IF(DB199="","",CONCATENATE("Warband ",CZ199," ",DG198))</f>
        <v/>
      </c>
      <c r="DD198" s="172">
        <f t="shared" si="76"/>
        <v>1</v>
      </c>
      <c r="DG198" s="49" t="str">
        <f>CONCATENATE("   ",DH198,"/",DI198,IF(DH198&gt;DI198," !",""))</f>
        <v xml:space="preserve">   0/12</v>
      </c>
      <c r="DH198" s="172">
        <f t="shared" ref="DH198" si="77">INDEX($CB$1:$CU$1,CZ199)+DJ198</f>
        <v>0</v>
      </c>
      <c r="DI198" s="198">
        <f>12</f>
        <v>12</v>
      </c>
    </row>
    <row r="199" spans="104:113" x14ac:dyDescent="0.25">
      <c r="CZ199" s="172">
        <v>14</v>
      </c>
      <c r="DA199" s="172" t="s">
        <v>278</v>
      </c>
      <c r="DB199" s="32" t="str">
        <f>T(LOOKUP(CZ199,$DM$1:$EF$1,$DM$2:$EF$2))</f>
        <v/>
      </c>
      <c r="DD199" s="172">
        <f t="shared" si="76"/>
        <v>1</v>
      </c>
      <c r="DI199" s="198"/>
    </row>
    <row r="200" spans="104:113" x14ac:dyDescent="0.25">
      <c r="DA200" s="172">
        <v>1</v>
      </c>
      <c r="DB200" s="32" t="str">
        <f t="shared" ref="DB200:DB211" si="78">T(CONCATENATE(LOOKUP(DA200,CO$3:CO$80,BD$3:BD$80)," ",LOOKUP(DA200,CO$3:CO$80,$CA$3:$CA$80)))</f>
        <v xml:space="preserve"> </v>
      </c>
      <c r="DD200" s="172">
        <f t="shared" si="76"/>
        <v>1</v>
      </c>
      <c r="DI200" s="198"/>
    </row>
    <row r="201" spans="104:113" x14ac:dyDescent="0.25">
      <c r="DA201" s="172">
        <v>2</v>
      </c>
      <c r="DB201" s="32" t="str">
        <f t="shared" si="78"/>
        <v xml:space="preserve"> </v>
      </c>
      <c r="DD201" s="172">
        <f t="shared" si="76"/>
        <v>1</v>
      </c>
      <c r="DI201" s="198"/>
    </row>
    <row r="202" spans="104:113" x14ac:dyDescent="0.25">
      <c r="DA202" s="172">
        <v>3</v>
      </c>
      <c r="DB202" s="32" t="str">
        <f t="shared" si="78"/>
        <v xml:space="preserve"> </v>
      </c>
      <c r="DD202" s="172">
        <f t="shared" si="76"/>
        <v>1</v>
      </c>
      <c r="DI202" s="198"/>
    </row>
    <row r="203" spans="104:113" x14ac:dyDescent="0.25">
      <c r="DA203" s="172">
        <v>4</v>
      </c>
      <c r="DB203" s="32" t="str">
        <f t="shared" si="78"/>
        <v xml:space="preserve"> </v>
      </c>
      <c r="DD203" s="172">
        <f t="shared" si="76"/>
        <v>1</v>
      </c>
      <c r="DI203" s="198"/>
    </row>
    <row r="204" spans="104:113" x14ac:dyDescent="0.25">
      <c r="DA204" s="172">
        <v>5</v>
      </c>
      <c r="DB204" s="32" t="str">
        <f t="shared" si="78"/>
        <v xml:space="preserve"> </v>
      </c>
      <c r="DD204" s="172">
        <f t="shared" si="76"/>
        <v>1</v>
      </c>
      <c r="DI204" s="198"/>
    </row>
    <row r="205" spans="104:113" x14ac:dyDescent="0.25">
      <c r="DA205" s="172">
        <v>6</v>
      </c>
      <c r="DB205" s="32" t="str">
        <f t="shared" si="78"/>
        <v xml:space="preserve"> </v>
      </c>
      <c r="DD205" s="172">
        <f t="shared" si="76"/>
        <v>1</v>
      </c>
      <c r="DI205" s="198"/>
    </row>
    <row r="206" spans="104:113" x14ac:dyDescent="0.25">
      <c r="DA206" s="172">
        <v>7</v>
      </c>
      <c r="DB206" s="32" t="str">
        <f t="shared" si="78"/>
        <v xml:space="preserve"> </v>
      </c>
      <c r="DD206" s="172">
        <f t="shared" si="76"/>
        <v>1</v>
      </c>
      <c r="DI206" s="198"/>
    </row>
    <row r="207" spans="104:113" x14ac:dyDescent="0.25">
      <c r="DA207" s="172">
        <v>8</v>
      </c>
      <c r="DB207" s="32" t="str">
        <f t="shared" si="78"/>
        <v xml:space="preserve"> </v>
      </c>
      <c r="DD207" s="172">
        <f t="shared" si="76"/>
        <v>1</v>
      </c>
      <c r="DI207" s="198"/>
    </row>
    <row r="208" spans="104:113" x14ac:dyDescent="0.25">
      <c r="DA208" s="172">
        <v>9</v>
      </c>
      <c r="DB208" s="32" t="str">
        <f t="shared" si="78"/>
        <v xml:space="preserve"> </v>
      </c>
      <c r="DD208" s="172">
        <f t="shared" si="76"/>
        <v>1</v>
      </c>
      <c r="DI208" s="198"/>
    </row>
    <row r="209" spans="104:113" x14ac:dyDescent="0.25">
      <c r="DA209" s="172">
        <v>10</v>
      </c>
      <c r="DB209" s="32" t="str">
        <f t="shared" si="78"/>
        <v xml:space="preserve"> </v>
      </c>
      <c r="DD209" s="172">
        <f t="shared" si="76"/>
        <v>1</v>
      </c>
      <c r="DI209" s="198"/>
    </row>
    <row r="210" spans="104:113" x14ac:dyDescent="0.25">
      <c r="DA210" s="172">
        <v>11</v>
      </c>
      <c r="DB210" s="32" t="str">
        <f t="shared" si="78"/>
        <v xml:space="preserve"> </v>
      </c>
      <c r="DD210" s="172">
        <f t="shared" si="76"/>
        <v>1</v>
      </c>
      <c r="DI210" s="198"/>
    </row>
    <row r="211" spans="104:113" x14ac:dyDescent="0.25">
      <c r="DA211" s="172">
        <v>12</v>
      </c>
      <c r="DB211" s="32" t="str">
        <f t="shared" si="78"/>
        <v xml:space="preserve"> </v>
      </c>
      <c r="DD211" s="172">
        <f t="shared" si="76"/>
        <v>1</v>
      </c>
      <c r="DI211" s="198"/>
    </row>
    <row r="212" spans="104:113" x14ac:dyDescent="0.25">
      <c r="DB212" s="196" t="str">
        <f>IF(DB199="","","----")</f>
        <v/>
      </c>
      <c r="DD212" s="172">
        <f t="shared" si="76"/>
        <v>1</v>
      </c>
      <c r="DI212" s="198"/>
    </row>
    <row r="213" spans="104:113" x14ac:dyDescent="0.25">
      <c r="DA213" s="172"/>
      <c r="DB213" s="32" t="str">
        <f>IF(DB214="","",CONCATENATE("Warband ",CZ214," ",DG213))</f>
        <v/>
      </c>
      <c r="DD213" s="172">
        <f t="shared" si="76"/>
        <v>1</v>
      </c>
      <c r="DG213" s="49" t="str">
        <f>CONCATENATE("   ",DH213,"/",DI213,IF(DH213&gt;DI213," !",""))</f>
        <v xml:space="preserve">   0/12</v>
      </c>
      <c r="DH213" s="172">
        <f t="shared" ref="DH213" si="79">INDEX($CB$1:$CU$1,CZ214)+DJ213</f>
        <v>0</v>
      </c>
      <c r="DI213" s="198">
        <f>12</f>
        <v>12</v>
      </c>
    </row>
    <row r="214" spans="104:113" x14ac:dyDescent="0.25">
      <c r="CZ214" s="172">
        <v>15</v>
      </c>
      <c r="DA214" s="172" t="s">
        <v>278</v>
      </c>
      <c r="DB214" s="32" t="str">
        <f>T(LOOKUP(CZ214,$DM$1:$EF$1,$DM$2:$EF$2))</f>
        <v/>
      </c>
      <c r="DD214" s="172">
        <f t="shared" si="76"/>
        <v>1</v>
      </c>
      <c r="DI214" s="198"/>
    </row>
    <row r="215" spans="104:113" x14ac:dyDescent="0.25">
      <c r="DA215" s="172">
        <v>1</v>
      </c>
      <c r="DB215" s="32" t="str">
        <f t="shared" ref="DB215:DB226" si="80">T(CONCATENATE(LOOKUP(DA215,CP$3:CP$80,BE$3:BE$80)," ",LOOKUP(DA215,CP$3:CP$80,$CA$3:$CA$80)))</f>
        <v xml:space="preserve"> </v>
      </c>
      <c r="DD215" s="172">
        <f t="shared" si="76"/>
        <v>1</v>
      </c>
      <c r="DI215" s="198"/>
    </row>
    <row r="216" spans="104:113" x14ac:dyDescent="0.25">
      <c r="DA216" s="172">
        <v>2</v>
      </c>
      <c r="DB216" s="32" t="str">
        <f t="shared" si="80"/>
        <v xml:space="preserve"> </v>
      </c>
      <c r="DD216" s="172">
        <f t="shared" si="76"/>
        <v>1</v>
      </c>
      <c r="DI216" s="198"/>
    </row>
    <row r="217" spans="104:113" x14ac:dyDescent="0.25">
      <c r="DA217" s="172">
        <v>3</v>
      </c>
      <c r="DB217" s="32" t="str">
        <f t="shared" si="80"/>
        <v xml:space="preserve"> </v>
      </c>
      <c r="DD217" s="172">
        <f t="shared" si="76"/>
        <v>1</v>
      </c>
      <c r="DI217" s="198"/>
    </row>
    <row r="218" spans="104:113" x14ac:dyDescent="0.25">
      <c r="DA218" s="172">
        <v>4</v>
      </c>
      <c r="DB218" s="32" t="str">
        <f t="shared" si="80"/>
        <v xml:space="preserve"> </v>
      </c>
      <c r="DD218" s="172">
        <f t="shared" si="76"/>
        <v>1</v>
      </c>
      <c r="DI218" s="198"/>
    </row>
    <row r="219" spans="104:113" x14ac:dyDescent="0.25">
      <c r="DA219" s="172">
        <v>5</v>
      </c>
      <c r="DB219" s="32" t="str">
        <f t="shared" si="80"/>
        <v xml:space="preserve"> </v>
      </c>
      <c r="DD219" s="172">
        <f t="shared" si="76"/>
        <v>1</v>
      </c>
      <c r="DI219" s="198"/>
    </row>
    <row r="220" spans="104:113" x14ac:dyDescent="0.25">
      <c r="DA220" s="172">
        <v>6</v>
      </c>
      <c r="DB220" s="32" t="str">
        <f t="shared" si="80"/>
        <v xml:space="preserve"> </v>
      </c>
      <c r="DD220" s="172">
        <f t="shared" si="76"/>
        <v>1</v>
      </c>
      <c r="DI220" s="198"/>
    </row>
    <row r="221" spans="104:113" x14ac:dyDescent="0.25">
      <c r="DA221" s="172">
        <v>7</v>
      </c>
      <c r="DB221" s="32" t="str">
        <f t="shared" si="80"/>
        <v xml:space="preserve"> </v>
      </c>
      <c r="DD221" s="172">
        <f t="shared" si="76"/>
        <v>1</v>
      </c>
      <c r="DI221" s="198"/>
    </row>
    <row r="222" spans="104:113" x14ac:dyDescent="0.25">
      <c r="DA222" s="172">
        <v>8</v>
      </c>
      <c r="DB222" s="32" t="str">
        <f t="shared" si="80"/>
        <v xml:space="preserve"> </v>
      </c>
      <c r="DD222" s="172">
        <f t="shared" si="76"/>
        <v>1</v>
      </c>
      <c r="DI222" s="198"/>
    </row>
    <row r="223" spans="104:113" x14ac:dyDescent="0.25">
      <c r="DA223" s="172">
        <v>9</v>
      </c>
      <c r="DB223" s="32" t="str">
        <f t="shared" si="80"/>
        <v xml:space="preserve"> </v>
      </c>
      <c r="DD223" s="172">
        <f t="shared" si="76"/>
        <v>1</v>
      </c>
      <c r="DI223" s="198"/>
    </row>
    <row r="224" spans="104:113" x14ac:dyDescent="0.25">
      <c r="DA224" s="172">
        <v>10</v>
      </c>
      <c r="DB224" s="32" t="str">
        <f t="shared" si="80"/>
        <v xml:space="preserve"> </v>
      </c>
      <c r="DD224" s="172">
        <f t="shared" si="76"/>
        <v>1</v>
      </c>
      <c r="DI224" s="198"/>
    </row>
    <row r="225" spans="104:113" x14ac:dyDescent="0.25">
      <c r="DA225" s="172">
        <v>11</v>
      </c>
      <c r="DB225" s="32" t="str">
        <f t="shared" si="80"/>
        <v xml:space="preserve"> </v>
      </c>
      <c r="DD225" s="172">
        <f t="shared" si="76"/>
        <v>1</v>
      </c>
      <c r="DI225" s="198"/>
    </row>
    <row r="226" spans="104:113" x14ac:dyDescent="0.25">
      <c r="DA226" s="172">
        <v>12</v>
      </c>
      <c r="DB226" s="32" t="str">
        <f t="shared" si="80"/>
        <v xml:space="preserve"> </v>
      </c>
      <c r="DD226" s="172">
        <f t="shared" si="76"/>
        <v>1</v>
      </c>
      <c r="DI226" s="198"/>
    </row>
    <row r="227" spans="104:113" x14ac:dyDescent="0.25">
      <c r="DB227" s="196" t="str">
        <f>IF(DB214="","","----")</f>
        <v/>
      </c>
      <c r="DD227" s="172">
        <f t="shared" si="76"/>
        <v>1</v>
      </c>
      <c r="DI227" s="198"/>
    </row>
    <row r="228" spans="104:113" x14ac:dyDescent="0.25">
      <c r="DA228" s="172"/>
      <c r="DB228" s="32" t="str">
        <f>IF(DB229="","",CONCATENATE("Warband ",CZ229," ",DG228))</f>
        <v/>
      </c>
      <c r="DD228" s="172">
        <f t="shared" si="76"/>
        <v>1</v>
      </c>
      <c r="DG228" s="49" t="str">
        <f>CONCATENATE("   ",DH228,"/",DI228,IF(DH228&gt;DI228," !",""))</f>
        <v xml:space="preserve">   0/12</v>
      </c>
      <c r="DH228" s="172">
        <f t="shared" ref="DH228" si="81">INDEX($CB$1:$CU$1,CZ229)+DJ228</f>
        <v>0</v>
      </c>
      <c r="DI228" s="198">
        <f>12</f>
        <v>12</v>
      </c>
    </row>
    <row r="229" spans="104:113" x14ac:dyDescent="0.25">
      <c r="CZ229" s="172">
        <v>16</v>
      </c>
      <c r="DA229" s="172" t="s">
        <v>278</v>
      </c>
      <c r="DB229" s="32" t="str">
        <f>T(LOOKUP(CZ229,$DM$1:$EF$1,$DM$2:$EF$2))</f>
        <v/>
      </c>
      <c r="DD229" s="172">
        <f t="shared" si="76"/>
        <v>1</v>
      </c>
      <c r="DI229" s="198"/>
    </row>
    <row r="230" spans="104:113" x14ac:dyDescent="0.25">
      <c r="DA230" s="172">
        <v>1</v>
      </c>
      <c r="DB230" s="32" t="str">
        <f t="shared" ref="DB230:DB241" si="82">T(CONCATENATE(LOOKUP(DA230,CQ$3:CQ$80,BF$3:BF$80)," ",LOOKUP(DA230,CQ$3:CQ$80,$CA$3:$CA$80)))</f>
        <v xml:space="preserve"> </v>
      </c>
      <c r="DD230" s="172">
        <f t="shared" si="76"/>
        <v>1</v>
      </c>
      <c r="DI230" s="198"/>
    </row>
    <row r="231" spans="104:113" x14ac:dyDescent="0.25">
      <c r="DA231" s="172">
        <v>2</v>
      </c>
      <c r="DB231" s="32" t="str">
        <f t="shared" si="82"/>
        <v xml:space="preserve"> </v>
      </c>
      <c r="DD231" s="172">
        <f t="shared" si="76"/>
        <v>1</v>
      </c>
      <c r="DI231" s="198"/>
    </row>
    <row r="232" spans="104:113" x14ac:dyDescent="0.25">
      <c r="DA232" s="172">
        <v>3</v>
      </c>
      <c r="DB232" s="32" t="str">
        <f t="shared" si="82"/>
        <v xml:space="preserve"> </v>
      </c>
      <c r="DD232" s="172">
        <f t="shared" si="76"/>
        <v>1</v>
      </c>
      <c r="DI232" s="198"/>
    </row>
    <row r="233" spans="104:113" x14ac:dyDescent="0.25">
      <c r="DA233" s="172">
        <v>4</v>
      </c>
      <c r="DB233" s="32" t="str">
        <f t="shared" si="82"/>
        <v xml:space="preserve"> </v>
      </c>
      <c r="DD233" s="172">
        <f t="shared" si="76"/>
        <v>1</v>
      </c>
      <c r="DI233" s="198"/>
    </row>
    <row r="234" spans="104:113" x14ac:dyDescent="0.25">
      <c r="DA234" s="172">
        <v>5</v>
      </c>
      <c r="DB234" s="32" t="str">
        <f t="shared" si="82"/>
        <v xml:space="preserve"> </v>
      </c>
      <c r="DD234" s="172">
        <f t="shared" si="76"/>
        <v>1</v>
      </c>
      <c r="DI234" s="198"/>
    </row>
    <row r="235" spans="104:113" x14ac:dyDescent="0.25">
      <c r="DA235" s="172">
        <v>6</v>
      </c>
      <c r="DB235" s="32" t="str">
        <f t="shared" si="82"/>
        <v xml:space="preserve"> </v>
      </c>
      <c r="DD235" s="172">
        <f t="shared" si="76"/>
        <v>1</v>
      </c>
      <c r="DI235" s="198"/>
    </row>
    <row r="236" spans="104:113" x14ac:dyDescent="0.25">
      <c r="DA236" s="172">
        <v>7</v>
      </c>
      <c r="DB236" s="32" t="str">
        <f t="shared" si="82"/>
        <v xml:space="preserve"> </v>
      </c>
      <c r="DD236" s="172">
        <f t="shared" si="76"/>
        <v>1</v>
      </c>
      <c r="DI236" s="198"/>
    </row>
    <row r="237" spans="104:113" x14ac:dyDescent="0.25">
      <c r="DA237" s="172">
        <v>8</v>
      </c>
      <c r="DB237" s="32" t="str">
        <f t="shared" si="82"/>
        <v xml:space="preserve"> </v>
      </c>
      <c r="DD237" s="172">
        <f t="shared" si="76"/>
        <v>1</v>
      </c>
      <c r="DI237" s="198"/>
    </row>
    <row r="238" spans="104:113" x14ac:dyDescent="0.25">
      <c r="DA238" s="172">
        <v>9</v>
      </c>
      <c r="DB238" s="32" t="str">
        <f t="shared" si="82"/>
        <v xml:space="preserve"> </v>
      </c>
      <c r="DD238" s="172">
        <f t="shared" si="76"/>
        <v>1</v>
      </c>
      <c r="DI238" s="198"/>
    </row>
    <row r="239" spans="104:113" x14ac:dyDescent="0.25">
      <c r="DA239" s="172">
        <v>10</v>
      </c>
      <c r="DB239" s="32" t="str">
        <f t="shared" si="82"/>
        <v xml:space="preserve"> </v>
      </c>
      <c r="DD239" s="172">
        <f t="shared" si="76"/>
        <v>1</v>
      </c>
      <c r="DI239" s="198"/>
    </row>
    <row r="240" spans="104:113" x14ac:dyDescent="0.25">
      <c r="DA240" s="172">
        <v>11</v>
      </c>
      <c r="DB240" s="32" t="str">
        <f t="shared" si="82"/>
        <v xml:space="preserve"> </v>
      </c>
      <c r="DD240" s="172">
        <f t="shared" si="76"/>
        <v>1</v>
      </c>
      <c r="DI240" s="198"/>
    </row>
    <row r="241" spans="104:113" x14ac:dyDescent="0.25">
      <c r="DA241" s="172">
        <v>12</v>
      </c>
      <c r="DB241" s="32" t="str">
        <f t="shared" si="82"/>
        <v xml:space="preserve"> </v>
      </c>
      <c r="DD241" s="172">
        <f t="shared" si="76"/>
        <v>1</v>
      </c>
      <c r="DI241" s="198"/>
    </row>
    <row r="242" spans="104:113" x14ac:dyDescent="0.25">
      <c r="DB242" s="196" t="str">
        <f>IF(DB229="","","----")</f>
        <v/>
      </c>
      <c r="DD242" s="172">
        <f t="shared" si="76"/>
        <v>1</v>
      </c>
      <c r="DI242" s="198"/>
    </row>
    <row r="243" spans="104:113" x14ac:dyDescent="0.25">
      <c r="DA243" s="172"/>
      <c r="DB243" s="32" t="str">
        <f>IF(DB244="","",CONCATENATE("Warband ",CZ244," ",DG243))</f>
        <v/>
      </c>
      <c r="DD243" s="172">
        <f t="shared" si="76"/>
        <v>1</v>
      </c>
      <c r="DG243" s="49" t="str">
        <f>CONCATENATE("   ",DH243,"/",DI243,IF(DH243&gt;DI243," !",""))</f>
        <v xml:space="preserve">   0/12</v>
      </c>
      <c r="DH243" s="172">
        <f t="shared" ref="DH243" si="83">INDEX($CB$1:$CU$1,CZ244)+DJ243</f>
        <v>0</v>
      </c>
      <c r="DI243" s="198">
        <f>12</f>
        <v>12</v>
      </c>
    </row>
    <row r="244" spans="104:113" x14ac:dyDescent="0.25">
      <c r="CZ244" s="172">
        <v>17</v>
      </c>
      <c r="DA244" s="172" t="s">
        <v>278</v>
      </c>
      <c r="DB244" s="32" t="str">
        <f>T(LOOKUP(CZ244,$DM$1:$EF$1,$DM$2:$EF$2))</f>
        <v/>
      </c>
      <c r="DD244" s="172">
        <f t="shared" si="76"/>
        <v>1</v>
      </c>
      <c r="DI244" s="198"/>
    </row>
    <row r="245" spans="104:113" x14ac:dyDescent="0.25">
      <c r="DA245" s="172">
        <v>1</v>
      </c>
      <c r="DB245" s="32" t="str">
        <f t="shared" ref="DB245:DB256" si="84">T(CONCATENATE(LOOKUP(DA245,CR$3:CR$80,BG$3:BG$80)," ",LOOKUP(DA245,CR$3:CR$80,$CA$3:$CA$80)))</f>
        <v xml:space="preserve"> </v>
      </c>
      <c r="DD245" s="172">
        <f t="shared" si="76"/>
        <v>1</v>
      </c>
      <c r="DI245" s="198"/>
    </row>
    <row r="246" spans="104:113" x14ac:dyDescent="0.25">
      <c r="DA246" s="172">
        <v>2</v>
      </c>
      <c r="DB246" s="32" t="str">
        <f t="shared" si="84"/>
        <v xml:space="preserve"> </v>
      </c>
      <c r="DD246" s="172">
        <f t="shared" si="76"/>
        <v>1</v>
      </c>
      <c r="DI246" s="198"/>
    </row>
    <row r="247" spans="104:113" x14ac:dyDescent="0.25">
      <c r="DA247" s="172">
        <v>3</v>
      </c>
      <c r="DB247" s="32" t="str">
        <f t="shared" si="84"/>
        <v xml:space="preserve"> </v>
      </c>
      <c r="DD247" s="172">
        <f t="shared" si="76"/>
        <v>1</v>
      </c>
      <c r="DI247" s="198"/>
    </row>
    <row r="248" spans="104:113" x14ac:dyDescent="0.25">
      <c r="DA248" s="172">
        <v>4</v>
      </c>
      <c r="DB248" s="32" t="str">
        <f t="shared" si="84"/>
        <v xml:space="preserve"> </v>
      </c>
      <c r="DD248" s="172">
        <f t="shared" si="76"/>
        <v>1</v>
      </c>
      <c r="DI248" s="198"/>
    </row>
    <row r="249" spans="104:113" x14ac:dyDescent="0.25">
      <c r="DA249" s="172">
        <v>5</v>
      </c>
      <c r="DB249" s="32" t="str">
        <f t="shared" si="84"/>
        <v xml:space="preserve"> </v>
      </c>
      <c r="DD249" s="172">
        <f t="shared" si="76"/>
        <v>1</v>
      </c>
      <c r="DI249" s="198"/>
    </row>
    <row r="250" spans="104:113" x14ac:dyDescent="0.25">
      <c r="DA250" s="172">
        <v>6</v>
      </c>
      <c r="DB250" s="32" t="str">
        <f t="shared" si="84"/>
        <v xml:space="preserve"> </v>
      </c>
      <c r="DD250" s="172">
        <f t="shared" si="76"/>
        <v>1</v>
      </c>
      <c r="DI250" s="198"/>
    </row>
    <row r="251" spans="104:113" x14ac:dyDescent="0.25">
      <c r="DA251" s="172">
        <v>7</v>
      </c>
      <c r="DB251" s="32" t="str">
        <f t="shared" si="84"/>
        <v xml:space="preserve"> </v>
      </c>
      <c r="DD251" s="172">
        <f t="shared" si="76"/>
        <v>1</v>
      </c>
      <c r="DI251" s="198"/>
    </row>
    <row r="252" spans="104:113" x14ac:dyDescent="0.25">
      <c r="DA252" s="172">
        <v>8</v>
      </c>
      <c r="DB252" s="32" t="str">
        <f t="shared" si="84"/>
        <v xml:space="preserve"> </v>
      </c>
      <c r="DD252" s="172">
        <f t="shared" si="76"/>
        <v>1</v>
      </c>
      <c r="DI252" s="198"/>
    </row>
    <row r="253" spans="104:113" x14ac:dyDescent="0.25">
      <c r="DA253" s="172">
        <v>9</v>
      </c>
      <c r="DB253" s="32" t="str">
        <f t="shared" si="84"/>
        <v xml:space="preserve"> </v>
      </c>
      <c r="DD253" s="172">
        <f t="shared" si="76"/>
        <v>1</v>
      </c>
      <c r="DI253" s="198"/>
    </row>
    <row r="254" spans="104:113" x14ac:dyDescent="0.25">
      <c r="DA254" s="172">
        <v>10</v>
      </c>
      <c r="DB254" s="32" t="str">
        <f t="shared" si="84"/>
        <v xml:space="preserve"> </v>
      </c>
      <c r="DD254" s="172">
        <f t="shared" si="76"/>
        <v>1</v>
      </c>
      <c r="DI254" s="198"/>
    </row>
    <row r="255" spans="104:113" x14ac:dyDescent="0.25">
      <c r="DA255" s="172">
        <v>11</v>
      </c>
      <c r="DB255" s="32" t="str">
        <f t="shared" si="84"/>
        <v xml:space="preserve"> </v>
      </c>
      <c r="DD255" s="172">
        <f t="shared" si="76"/>
        <v>1</v>
      </c>
      <c r="DI255" s="198"/>
    </row>
    <row r="256" spans="104:113" x14ac:dyDescent="0.25">
      <c r="DA256" s="172">
        <v>12</v>
      </c>
      <c r="DB256" s="32" t="str">
        <f t="shared" si="84"/>
        <v xml:space="preserve"> </v>
      </c>
      <c r="DD256" s="172">
        <f t="shared" si="76"/>
        <v>1</v>
      </c>
      <c r="DI256" s="198"/>
    </row>
    <row r="257" spans="104:113" x14ac:dyDescent="0.25">
      <c r="DB257" s="196" t="str">
        <f>IF(DB244="","","----")</f>
        <v/>
      </c>
      <c r="DD257" s="172">
        <f t="shared" si="76"/>
        <v>1</v>
      </c>
      <c r="DI257" s="198"/>
    </row>
    <row r="258" spans="104:113" x14ac:dyDescent="0.25">
      <c r="DA258" s="172"/>
      <c r="DB258" s="32" t="str">
        <f>IF(DB259="","",CONCATENATE("Warband ",CZ259," ",DG258))</f>
        <v/>
      </c>
      <c r="DD258" s="172">
        <f t="shared" si="76"/>
        <v>1</v>
      </c>
      <c r="DG258" s="49" t="str">
        <f>CONCATENATE("   ",DH258,"/",DI258,IF(DH258&gt;DI258," !",""))</f>
        <v xml:space="preserve">   0/12</v>
      </c>
      <c r="DH258" s="172">
        <f t="shared" ref="DH258" si="85">INDEX($CB$1:$CU$1,CZ259)+DJ258</f>
        <v>0</v>
      </c>
      <c r="DI258" s="198">
        <f>12</f>
        <v>12</v>
      </c>
    </row>
    <row r="259" spans="104:113" x14ac:dyDescent="0.25">
      <c r="CZ259" s="172">
        <v>18</v>
      </c>
      <c r="DA259" s="172" t="s">
        <v>278</v>
      </c>
      <c r="DB259" s="32" t="str">
        <f>T(LOOKUP(CZ259,$DM$1:$EF$1,$DM$2:$EF$2))</f>
        <v/>
      </c>
      <c r="DD259" s="172">
        <f t="shared" si="76"/>
        <v>1</v>
      </c>
      <c r="DI259" s="198"/>
    </row>
    <row r="260" spans="104:113" x14ac:dyDescent="0.25">
      <c r="DA260" s="172">
        <v>1</v>
      </c>
      <c r="DB260" s="32" t="str">
        <f t="shared" ref="DB260:DB271" si="86">T(CONCATENATE(LOOKUP(DA260,CS$3:CS$80,BH$3:BH$80)," ",LOOKUP(DA260,CS$3:CS$80,$CA$3:$CA$80)))</f>
        <v xml:space="preserve"> </v>
      </c>
      <c r="DD260" s="172">
        <f t="shared" si="76"/>
        <v>1</v>
      </c>
      <c r="DI260" s="198"/>
    </row>
    <row r="261" spans="104:113" x14ac:dyDescent="0.25">
      <c r="DA261" s="172">
        <v>2</v>
      </c>
      <c r="DB261" s="32" t="str">
        <f t="shared" si="86"/>
        <v xml:space="preserve"> </v>
      </c>
      <c r="DD261" s="172">
        <f t="shared" ref="DD261:DD302" si="87">IF(OR(DB260="",DB260=" "),DD260,DD260+1)</f>
        <v>1</v>
      </c>
      <c r="DI261" s="198"/>
    </row>
    <row r="262" spans="104:113" x14ac:dyDescent="0.25">
      <c r="DA262" s="172">
        <v>3</v>
      </c>
      <c r="DB262" s="32" t="str">
        <f t="shared" si="86"/>
        <v xml:space="preserve"> </v>
      </c>
      <c r="DD262" s="172">
        <f t="shared" si="87"/>
        <v>1</v>
      </c>
      <c r="DI262" s="198"/>
    </row>
    <row r="263" spans="104:113" x14ac:dyDescent="0.25">
      <c r="DA263" s="172">
        <v>4</v>
      </c>
      <c r="DB263" s="32" t="str">
        <f t="shared" si="86"/>
        <v xml:space="preserve"> </v>
      </c>
      <c r="DD263" s="172">
        <f t="shared" si="87"/>
        <v>1</v>
      </c>
      <c r="DI263" s="198"/>
    </row>
    <row r="264" spans="104:113" x14ac:dyDescent="0.25">
      <c r="DA264" s="172">
        <v>5</v>
      </c>
      <c r="DB264" s="32" t="str">
        <f t="shared" si="86"/>
        <v xml:space="preserve"> </v>
      </c>
      <c r="DD264" s="172">
        <f t="shared" si="87"/>
        <v>1</v>
      </c>
      <c r="DI264" s="198"/>
    </row>
    <row r="265" spans="104:113" x14ac:dyDescent="0.25">
      <c r="DA265" s="172">
        <v>6</v>
      </c>
      <c r="DB265" s="32" t="str">
        <f t="shared" si="86"/>
        <v xml:space="preserve"> </v>
      </c>
      <c r="DD265" s="172">
        <f t="shared" si="87"/>
        <v>1</v>
      </c>
      <c r="DI265" s="198"/>
    </row>
    <row r="266" spans="104:113" x14ac:dyDescent="0.25">
      <c r="DA266" s="172">
        <v>7</v>
      </c>
      <c r="DB266" s="32" t="str">
        <f t="shared" si="86"/>
        <v xml:space="preserve"> </v>
      </c>
      <c r="DD266" s="172">
        <f t="shared" si="87"/>
        <v>1</v>
      </c>
      <c r="DI266" s="198"/>
    </row>
    <row r="267" spans="104:113" x14ac:dyDescent="0.25">
      <c r="DA267" s="172">
        <v>8</v>
      </c>
      <c r="DB267" s="32" t="str">
        <f t="shared" si="86"/>
        <v xml:space="preserve"> </v>
      </c>
      <c r="DD267" s="172">
        <f t="shared" si="87"/>
        <v>1</v>
      </c>
      <c r="DI267" s="198"/>
    </row>
    <row r="268" spans="104:113" x14ac:dyDescent="0.25">
      <c r="DA268" s="172">
        <v>9</v>
      </c>
      <c r="DB268" s="32" t="str">
        <f t="shared" si="86"/>
        <v xml:space="preserve"> </v>
      </c>
      <c r="DD268" s="172">
        <f t="shared" si="87"/>
        <v>1</v>
      </c>
      <c r="DI268" s="198"/>
    </row>
    <row r="269" spans="104:113" x14ac:dyDescent="0.25">
      <c r="DA269" s="172">
        <v>10</v>
      </c>
      <c r="DB269" s="32" t="str">
        <f t="shared" si="86"/>
        <v xml:space="preserve"> </v>
      </c>
      <c r="DD269" s="172">
        <f t="shared" si="87"/>
        <v>1</v>
      </c>
      <c r="DI269" s="198"/>
    </row>
    <row r="270" spans="104:113" x14ac:dyDescent="0.25">
      <c r="DA270" s="172">
        <v>11</v>
      </c>
      <c r="DB270" s="32" t="str">
        <f t="shared" si="86"/>
        <v xml:space="preserve"> </v>
      </c>
      <c r="DD270" s="172">
        <f t="shared" si="87"/>
        <v>1</v>
      </c>
      <c r="DI270" s="198"/>
    </row>
    <row r="271" spans="104:113" x14ac:dyDescent="0.25">
      <c r="DA271" s="172">
        <v>12</v>
      </c>
      <c r="DB271" s="32" t="str">
        <f t="shared" si="86"/>
        <v xml:space="preserve"> </v>
      </c>
      <c r="DD271" s="172">
        <f t="shared" si="87"/>
        <v>1</v>
      </c>
      <c r="DI271" s="198"/>
    </row>
    <row r="272" spans="104:113" x14ac:dyDescent="0.25">
      <c r="DB272" s="196" t="str">
        <f>IF(DB259="","","----")</f>
        <v/>
      </c>
      <c r="DD272" s="172">
        <f t="shared" si="87"/>
        <v>1</v>
      </c>
      <c r="DI272" s="198"/>
    </row>
    <row r="273" spans="104:113" x14ac:dyDescent="0.25">
      <c r="DA273" s="172"/>
      <c r="DB273" s="32" t="str">
        <f>IF(DB274="","",CONCATENATE("Warband ",CZ274," ",DG273))</f>
        <v/>
      </c>
      <c r="DD273" s="172">
        <f t="shared" si="87"/>
        <v>1</v>
      </c>
      <c r="DG273" s="49" t="str">
        <f>CONCATENATE("   ",DH273,"/",DI273,IF(DH273&gt;DI273," !",""))</f>
        <v xml:space="preserve">   0/12</v>
      </c>
      <c r="DH273" s="172">
        <f t="shared" ref="DH273" si="88">INDEX($CB$1:$CU$1,CZ274)+DJ273</f>
        <v>0</v>
      </c>
      <c r="DI273" s="198">
        <f>12</f>
        <v>12</v>
      </c>
    </row>
    <row r="274" spans="104:113" x14ac:dyDescent="0.25">
      <c r="CZ274" s="172">
        <v>19</v>
      </c>
      <c r="DA274" s="172" t="s">
        <v>278</v>
      </c>
      <c r="DB274" s="32" t="str">
        <f>T(LOOKUP(CZ274,$DM$1:$EF$1,$DM$2:$EF$2))</f>
        <v/>
      </c>
      <c r="DD274" s="172">
        <f t="shared" si="87"/>
        <v>1</v>
      </c>
      <c r="DI274" s="198"/>
    </row>
    <row r="275" spans="104:113" x14ac:dyDescent="0.25">
      <c r="DA275" s="172">
        <v>1</v>
      </c>
      <c r="DB275" s="32" t="str">
        <f t="shared" ref="DB275:DB286" si="89">T(CONCATENATE(LOOKUP(DA275,CT$3:CT$80,BI$3:BI$80)," ",LOOKUP(DA275,CT$3:CT$80,$CA$3:$CA$80)))</f>
        <v xml:space="preserve"> </v>
      </c>
      <c r="DD275" s="172">
        <f t="shared" si="87"/>
        <v>1</v>
      </c>
      <c r="DI275" s="198"/>
    </row>
    <row r="276" spans="104:113" x14ac:dyDescent="0.25">
      <c r="DA276" s="172">
        <v>2</v>
      </c>
      <c r="DB276" s="32" t="str">
        <f t="shared" si="89"/>
        <v xml:space="preserve"> </v>
      </c>
      <c r="DD276" s="172">
        <f t="shared" si="87"/>
        <v>1</v>
      </c>
      <c r="DI276" s="198"/>
    </row>
    <row r="277" spans="104:113" x14ac:dyDescent="0.25">
      <c r="DA277" s="172">
        <v>3</v>
      </c>
      <c r="DB277" s="32" t="str">
        <f t="shared" si="89"/>
        <v xml:space="preserve"> </v>
      </c>
      <c r="DD277" s="172">
        <f t="shared" si="87"/>
        <v>1</v>
      </c>
      <c r="DI277" s="198"/>
    </row>
    <row r="278" spans="104:113" x14ac:dyDescent="0.25">
      <c r="DA278" s="172">
        <v>4</v>
      </c>
      <c r="DB278" s="32" t="str">
        <f t="shared" si="89"/>
        <v xml:space="preserve"> </v>
      </c>
      <c r="DD278" s="172">
        <f t="shared" si="87"/>
        <v>1</v>
      </c>
      <c r="DI278" s="198"/>
    </row>
    <row r="279" spans="104:113" x14ac:dyDescent="0.25">
      <c r="DA279" s="172">
        <v>5</v>
      </c>
      <c r="DB279" s="32" t="str">
        <f t="shared" si="89"/>
        <v xml:space="preserve"> </v>
      </c>
      <c r="DD279" s="172">
        <f t="shared" si="87"/>
        <v>1</v>
      </c>
      <c r="DI279" s="198"/>
    </row>
    <row r="280" spans="104:113" x14ac:dyDescent="0.25">
      <c r="DA280" s="172">
        <v>6</v>
      </c>
      <c r="DB280" s="32" t="str">
        <f t="shared" si="89"/>
        <v xml:space="preserve"> </v>
      </c>
      <c r="DD280" s="172">
        <f t="shared" si="87"/>
        <v>1</v>
      </c>
      <c r="DI280" s="198"/>
    </row>
    <row r="281" spans="104:113" x14ac:dyDescent="0.25">
      <c r="DA281" s="172">
        <v>7</v>
      </c>
      <c r="DB281" s="32" t="str">
        <f t="shared" si="89"/>
        <v xml:space="preserve"> </v>
      </c>
      <c r="DD281" s="172">
        <f t="shared" si="87"/>
        <v>1</v>
      </c>
      <c r="DI281" s="198"/>
    </row>
    <row r="282" spans="104:113" x14ac:dyDescent="0.25">
      <c r="DA282" s="172">
        <v>8</v>
      </c>
      <c r="DB282" s="32" t="str">
        <f t="shared" si="89"/>
        <v xml:space="preserve"> </v>
      </c>
      <c r="DD282" s="172">
        <f t="shared" si="87"/>
        <v>1</v>
      </c>
      <c r="DI282" s="198"/>
    </row>
    <row r="283" spans="104:113" x14ac:dyDescent="0.25">
      <c r="DA283" s="172">
        <v>9</v>
      </c>
      <c r="DB283" s="32" t="str">
        <f t="shared" si="89"/>
        <v xml:space="preserve"> </v>
      </c>
      <c r="DD283" s="172">
        <f t="shared" si="87"/>
        <v>1</v>
      </c>
      <c r="DI283" s="198"/>
    </row>
    <row r="284" spans="104:113" x14ac:dyDescent="0.25">
      <c r="DA284" s="172">
        <v>10</v>
      </c>
      <c r="DB284" s="32" t="str">
        <f t="shared" si="89"/>
        <v xml:space="preserve"> </v>
      </c>
      <c r="DD284" s="172">
        <f t="shared" si="87"/>
        <v>1</v>
      </c>
      <c r="DI284" s="198"/>
    </row>
    <row r="285" spans="104:113" x14ac:dyDescent="0.25">
      <c r="DA285" s="172">
        <v>11</v>
      </c>
      <c r="DB285" s="32" t="str">
        <f t="shared" si="89"/>
        <v xml:space="preserve"> </v>
      </c>
      <c r="DD285" s="172">
        <f t="shared" si="87"/>
        <v>1</v>
      </c>
      <c r="DI285" s="198"/>
    </row>
    <row r="286" spans="104:113" x14ac:dyDescent="0.25">
      <c r="DA286" s="172">
        <v>12</v>
      </c>
      <c r="DB286" s="32" t="str">
        <f t="shared" si="89"/>
        <v xml:space="preserve"> </v>
      </c>
      <c r="DD286" s="172">
        <f t="shared" si="87"/>
        <v>1</v>
      </c>
      <c r="DI286" s="198"/>
    </row>
    <row r="287" spans="104:113" x14ac:dyDescent="0.25">
      <c r="DB287" s="196" t="str">
        <f>IF(DB274="","","----")</f>
        <v/>
      </c>
      <c r="DD287" s="172">
        <f t="shared" si="87"/>
        <v>1</v>
      </c>
      <c r="DI287" s="198"/>
    </row>
    <row r="288" spans="104:113" x14ac:dyDescent="0.25">
      <c r="DA288" s="172"/>
      <c r="DB288" s="32" t="str">
        <f>IF(DB289="","",CONCATENATE("Warband ",CZ289," ",DG288))</f>
        <v/>
      </c>
      <c r="DD288" s="172">
        <f t="shared" si="87"/>
        <v>1</v>
      </c>
      <c r="DG288" s="49" t="str">
        <f>CONCATENATE("   ",DH288,"/",DI288,IF(DH288&gt;DI288," !",""))</f>
        <v xml:space="preserve">   0/12</v>
      </c>
      <c r="DH288" s="172">
        <f t="shared" ref="DH288" si="90">INDEX($CB$1:$CU$1,CZ289)+DJ288</f>
        <v>0</v>
      </c>
      <c r="DI288" s="198">
        <f>12</f>
        <v>12</v>
      </c>
    </row>
    <row r="289" spans="104:113" x14ac:dyDescent="0.25">
      <c r="CZ289" s="172">
        <v>20</v>
      </c>
      <c r="DA289" s="172" t="s">
        <v>278</v>
      </c>
      <c r="DB289" s="32" t="str">
        <f>T(LOOKUP(CZ289,$DM$1:$EF$1,$DM$2:$EF$2))</f>
        <v/>
      </c>
      <c r="DD289" s="172">
        <f t="shared" si="87"/>
        <v>1</v>
      </c>
      <c r="DI289" s="198"/>
    </row>
    <row r="290" spans="104:113" x14ac:dyDescent="0.25">
      <c r="DA290" s="172">
        <v>1</v>
      </c>
      <c r="DB290" s="32" t="str">
        <f t="shared" ref="DB290:DB301" si="91">T(CONCATENATE(LOOKUP(DA290,CU$3:CU$80,BJ$3:BJ$80)," ",LOOKUP(DA290,CU$3:CU$80,$CA$3:$CA$80)))</f>
        <v xml:space="preserve"> </v>
      </c>
      <c r="DD290" s="172">
        <f t="shared" si="87"/>
        <v>1</v>
      </c>
      <c r="DI290" s="198"/>
    </row>
    <row r="291" spans="104:113" x14ac:dyDescent="0.25">
      <c r="DA291" s="172">
        <v>2</v>
      </c>
      <c r="DB291" s="32" t="str">
        <f t="shared" si="91"/>
        <v xml:space="preserve"> </v>
      </c>
      <c r="DD291" s="172">
        <f t="shared" si="87"/>
        <v>1</v>
      </c>
      <c r="DI291" s="198"/>
    </row>
    <row r="292" spans="104:113" x14ac:dyDescent="0.25">
      <c r="DA292" s="172">
        <v>3</v>
      </c>
      <c r="DB292" s="32" t="str">
        <f t="shared" si="91"/>
        <v xml:space="preserve"> </v>
      </c>
      <c r="DD292" s="172">
        <f t="shared" si="87"/>
        <v>1</v>
      </c>
      <c r="DI292" s="198"/>
    </row>
    <row r="293" spans="104:113" x14ac:dyDescent="0.25">
      <c r="DA293" s="172">
        <v>4</v>
      </c>
      <c r="DB293" s="32" t="str">
        <f t="shared" si="91"/>
        <v xml:space="preserve"> </v>
      </c>
      <c r="DD293" s="172">
        <f t="shared" si="87"/>
        <v>1</v>
      </c>
      <c r="DI293" s="198"/>
    </row>
    <row r="294" spans="104:113" x14ac:dyDescent="0.25">
      <c r="DA294" s="172">
        <v>5</v>
      </c>
      <c r="DB294" s="32" t="str">
        <f t="shared" si="91"/>
        <v xml:space="preserve"> </v>
      </c>
      <c r="DD294" s="172">
        <f t="shared" si="87"/>
        <v>1</v>
      </c>
      <c r="DI294" s="198"/>
    </row>
    <row r="295" spans="104:113" x14ac:dyDescent="0.25">
      <c r="DA295" s="172">
        <v>6</v>
      </c>
      <c r="DB295" s="32" t="str">
        <f t="shared" si="91"/>
        <v xml:space="preserve"> </v>
      </c>
      <c r="DD295" s="172">
        <f t="shared" si="87"/>
        <v>1</v>
      </c>
      <c r="DI295" s="198"/>
    </row>
    <row r="296" spans="104:113" x14ac:dyDescent="0.25">
      <c r="DA296" s="172">
        <v>7</v>
      </c>
      <c r="DB296" s="32" t="str">
        <f t="shared" si="91"/>
        <v xml:space="preserve"> </v>
      </c>
      <c r="DD296" s="172">
        <f t="shared" si="87"/>
        <v>1</v>
      </c>
      <c r="DI296" s="198"/>
    </row>
    <row r="297" spans="104:113" x14ac:dyDescent="0.25">
      <c r="DA297" s="172">
        <v>8</v>
      </c>
      <c r="DB297" s="32" t="str">
        <f t="shared" si="91"/>
        <v xml:space="preserve"> </v>
      </c>
      <c r="DD297" s="172">
        <f t="shared" si="87"/>
        <v>1</v>
      </c>
    </row>
    <row r="298" spans="104:113" x14ac:dyDescent="0.25">
      <c r="DA298" s="172">
        <v>9</v>
      </c>
      <c r="DB298" s="32" t="str">
        <f t="shared" si="91"/>
        <v xml:space="preserve"> </v>
      </c>
      <c r="DD298" s="172">
        <f t="shared" si="87"/>
        <v>1</v>
      </c>
    </row>
    <row r="299" spans="104:113" x14ac:dyDescent="0.25">
      <c r="DA299" s="172">
        <v>10</v>
      </c>
      <c r="DB299" s="32" t="str">
        <f t="shared" si="91"/>
        <v xml:space="preserve"> </v>
      </c>
      <c r="DD299" s="172">
        <f t="shared" si="87"/>
        <v>1</v>
      </c>
    </row>
    <row r="300" spans="104:113" x14ac:dyDescent="0.25">
      <c r="DA300" s="172">
        <v>11</v>
      </c>
      <c r="DB300" s="32" t="str">
        <f t="shared" si="91"/>
        <v xml:space="preserve"> </v>
      </c>
      <c r="DD300" s="172">
        <f t="shared" si="87"/>
        <v>1</v>
      </c>
    </row>
    <row r="301" spans="104:113" x14ac:dyDescent="0.25">
      <c r="DA301" s="172">
        <v>12</v>
      </c>
      <c r="DB301" s="32" t="str">
        <f t="shared" si="91"/>
        <v xml:space="preserve"> </v>
      </c>
      <c r="DD301" s="172">
        <f t="shared" si="87"/>
        <v>1</v>
      </c>
    </row>
    <row r="302" spans="104:113" x14ac:dyDescent="0.25">
      <c r="DD302" s="172">
        <f t="shared" si="87"/>
        <v>1</v>
      </c>
    </row>
  </sheetData>
  <mergeCells count="2">
    <mergeCell ref="BV1:BW1"/>
    <mergeCell ref="BX1:BZ1"/>
  </mergeCells>
  <conditionalFormatting sqref="F3">
    <cfRule type="cellIs" dxfId="381" priority="18" stopIfTrue="1" operator="equal">
      <formula>1</formula>
    </cfRule>
  </conditionalFormatting>
  <conditionalFormatting sqref="D3">
    <cfRule type="cellIs" dxfId="380" priority="26" stopIfTrue="1" operator="equal">
      <formula>1</formula>
    </cfRule>
  </conditionalFormatting>
  <conditionalFormatting sqref="F14">
    <cfRule type="cellIs" dxfId="379" priority="16" stopIfTrue="1" operator="equal">
      <formula>1</formula>
    </cfRule>
  </conditionalFormatting>
  <conditionalFormatting sqref="E15">
    <cfRule type="cellIs" dxfId="378" priority="15" stopIfTrue="1" operator="equal">
      <formula>1</formula>
    </cfRule>
  </conditionalFormatting>
  <conditionalFormatting sqref="F15">
    <cfRule type="cellIs" dxfId="377" priority="14" stopIfTrue="1" operator="equal">
      <formula>1</formula>
    </cfRule>
  </conditionalFormatting>
  <conditionalFormatting sqref="W3:W80">
    <cfRule type="containsText" dxfId="376" priority="20" stopIfTrue="1" operator="containsText" text="!">
      <formula>NOT(ISERROR(SEARCH("!",W3)))</formula>
    </cfRule>
  </conditionalFormatting>
  <conditionalFormatting sqref="W2">
    <cfRule type="cellIs" dxfId="375" priority="19" stopIfTrue="1" operator="lessThan">
      <formula>0</formula>
    </cfRule>
  </conditionalFormatting>
  <conditionalFormatting sqref="E14">
    <cfRule type="cellIs" dxfId="374" priority="17" stopIfTrue="1" operator="equal">
      <formula>1</formula>
    </cfRule>
  </conditionalFormatting>
  <conditionalFormatting sqref="F4">
    <cfRule type="cellIs" dxfId="373" priority="13" stopIfTrue="1" operator="equal">
      <formula>1</formula>
    </cfRule>
  </conditionalFormatting>
  <conditionalFormatting sqref="G17">
    <cfRule type="cellIs" dxfId="372" priority="12" stopIfTrue="1" operator="equal">
      <formula>1</formula>
    </cfRule>
  </conditionalFormatting>
  <conditionalFormatting sqref="H18:J21">
    <cfRule type="cellIs" dxfId="371" priority="11" stopIfTrue="1" operator="equal">
      <formula>1</formula>
    </cfRule>
  </conditionalFormatting>
  <conditionalFormatting sqref="F18:F21">
    <cfRule type="cellIs" dxfId="370" priority="10" stopIfTrue="1" operator="equal">
      <formula>1</formula>
    </cfRule>
  </conditionalFormatting>
  <conditionalFormatting sqref="AH3:AH12">
    <cfRule type="cellIs" dxfId="369" priority="4" stopIfTrue="1" operator="equal">
      <formula>1</formula>
    </cfRule>
  </conditionalFormatting>
  <conditionalFormatting sqref="AI3:AI9">
    <cfRule type="cellIs" dxfId="368" priority="3" stopIfTrue="1" operator="equal">
      <formula>1</formula>
    </cfRule>
  </conditionalFormatting>
  <conditionalFormatting sqref="AG10:AG12">
    <cfRule type="cellIs" dxfId="367" priority="2" stopIfTrue="1" operator="equal">
      <formula>1</formula>
    </cfRule>
  </conditionalFormatting>
  <conditionalFormatting sqref="AF10:AF12">
    <cfRule type="cellIs" dxfId="366" priority="1" stopIfTrue="1" operator="equal">
      <formula>1</formula>
    </cfRule>
  </conditionalFormatting>
  <conditionalFormatting sqref="AD3:AF9">
    <cfRule type="cellIs" dxfId="365" priority="5" stopIfTrue="1" operator="equal">
      <formula>1</formula>
    </cfRule>
  </conditionalFormatting>
  <dataValidations count="1">
    <dataValidation type="whole" allowBlank="1" showInputMessage="1" showErrorMessage="1" error="You may only purchase each equipment once_x000a_Insert &quot;1&quot; to purchase the equipment" sqref="H18:J21 AI3:AI9 G17 D3 F18:F21 F3:F4 E14:F15 AH3:AH12 AF10:AG12 AD3:AF9">
      <formula1>0</formula1>
      <formula2>1</formula2>
    </dataValidation>
  </dataValidations>
  <hyperlinks>
    <hyperlink ref="A2" location="INDEX!A1" display="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election activeCell="A2" sqref="A2"/>
    </sheetView>
  </sheetViews>
  <sheetFormatPr defaultColWidth="9.140625" defaultRowHeight="15" x14ac:dyDescent="0.25"/>
  <cols>
    <col min="1" max="1" width="9.140625" style="143" customWidth="1"/>
    <col min="2" max="2" width="44.5703125" style="16" bestFit="1" customWidth="1"/>
    <col min="3" max="3" width="5.7109375" style="143" customWidth="1"/>
    <col min="4" max="5" width="2.85546875" style="143" customWidth="1"/>
    <col min="6" max="7" width="2.85546875" style="143" hidden="1" customWidth="1"/>
    <col min="8" max="8" width="2.85546875" style="143" customWidth="1"/>
    <col min="9" max="9" width="2.85546875" style="172" customWidth="1"/>
    <col min="10" max="17" width="2.85546875" style="172" hidden="1" customWidth="1"/>
    <col min="18" max="18" width="11.7109375" style="143" customWidth="1"/>
    <col min="19" max="19" width="6.5703125" style="143" customWidth="1"/>
    <col min="20" max="20" width="9.140625" style="143" customWidth="1"/>
    <col min="21" max="21" width="9.140625" style="84" customWidth="1"/>
    <col min="22" max="22" width="9.140625" style="143" customWidth="1"/>
    <col min="23" max="23" width="10.85546875" style="143" customWidth="1"/>
    <col min="24" max="25" width="10.5703125" style="143" bestFit="1" customWidth="1"/>
    <col min="26" max="26" width="11.42578125" style="143" bestFit="1" customWidth="1"/>
    <col min="27" max="27" width="20.28515625" style="16" bestFit="1" customWidth="1"/>
    <col min="28" max="28" width="5.7109375" style="143" customWidth="1"/>
    <col min="29" max="35" width="2.85546875" style="143" customWidth="1"/>
    <col min="36" max="36" width="2.85546875" style="172" customWidth="1"/>
    <col min="37" max="41" width="2.85546875" style="172" hidden="1" customWidth="1"/>
    <col min="42" max="42" width="6.5703125" style="143" customWidth="1"/>
    <col min="43" max="62" width="3.7109375" style="143" customWidth="1"/>
    <col min="63" max="63" width="42.85546875" style="181" customWidth="1"/>
    <col min="64" max="73" width="2.7109375" style="143"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7"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44" width="9.140625" style="143" customWidth="1"/>
    <col min="145" max="16384" width="9.140625" style="143"/>
  </cols>
  <sheetData>
    <row r="1" spans="1:137" x14ac:dyDescent="0.25">
      <c r="T1" s="36" t="s">
        <v>487</v>
      </c>
      <c r="U1" s="36" t="s">
        <v>64</v>
      </c>
      <c r="W1" s="36" t="s">
        <v>488</v>
      </c>
      <c r="Y1" s="36" t="s">
        <v>486</v>
      </c>
      <c r="Z1" s="36" t="s">
        <v>485</v>
      </c>
      <c r="BV1" s="226" t="s">
        <v>490</v>
      </c>
      <c r="BW1" s="227"/>
      <c r="BX1" s="223" t="s">
        <v>489</v>
      </c>
      <c r="BY1" s="224"/>
      <c r="BZ1" s="225"/>
      <c r="CB1" s="61">
        <f>SUMPRODUCT(AQ3:AQ49,$BV$3:$BV$49)+SUM(AQ23:AQ26)</f>
        <v>0</v>
      </c>
      <c r="CC1" s="61">
        <f t="shared" ref="CC1:CU1" si="0">SUMPRODUCT(AR3:AR49,$BV$3:$BV$49)+SUM(AR23:AR26)</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61.5" x14ac:dyDescent="0.25">
      <c r="A2" s="161" t="s">
        <v>2630</v>
      </c>
      <c r="B2" s="85"/>
      <c r="D2" s="179" t="s">
        <v>2641</v>
      </c>
      <c r="E2" s="179" t="s">
        <v>2642</v>
      </c>
      <c r="F2" s="179" t="s">
        <v>422</v>
      </c>
      <c r="G2" s="179" t="s">
        <v>35</v>
      </c>
      <c r="H2" s="179" t="s">
        <v>2643</v>
      </c>
      <c r="I2" s="174"/>
      <c r="J2" s="174"/>
      <c r="K2" s="174"/>
      <c r="L2" s="174"/>
      <c r="M2" s="174"/>
      <c r="N2" s="174"/>
      <c r="O2" s="174"/>
      <c r="P2" s="174"/>
      <c r="Q2" s="174"/>
      <c r="R2" s="14" t="s">
        <v>522</v>
      </c>
      <c r="S2" s="14" t="s">
        <v>64</v>
      </c>
      <c r="T2" s="37">
        <f>DL2+BW2</f>
        <v>0</v>
      </c>
      <c r="U2" s="37">
        <f>SUM(S3:S19,AP3:AP49)</f>
        <v>0</v>
      </c>
      <c r="W2" s="37">
        <f>ROUNDUP(BX2/3,0)-BZ2</f>
        <v>0</v>
      </c>
      <c r="Y2" s="37">
        <f>GoodUnits</f>
        <v>0</v>
      </c>
      <c r="Z2" s="37">
        <f>GoodPoints</f>
        <v>0</v>
      </c>
      <c r="AA2" s="85"/>
      <c r="AC2" s="179"/>
      <c r="AD2" s="179" t="s">
        <v>51</v>
      </c>
      <c r="AE2" s="179" t="s">
        <v>35</v>
      </c>
      <c r="AF2" s="179" t="s">
        <v>2203</v>
      </c>
      <c r="AG2" s="179" t="s">
        <v>422</v>
      </c>
      <c r="AH2" s="179" t="s">
        <v>2643</v>
      </c>
      <c r="AI2" s="179" t="s">
        <v>398</v>
      </c>
      <c r="AJ2" s="179"/>
      <c r="AK2" s="179"/>
      <c r="AL2" s="179"/>
      <c r="AM2" s="179"/>
      <c r="AN2" s="179"/>
      <c r="AO2" s="179"/>
      <c r="AP2" s="14" t="s">
        <v>64</v>
      </c>
      <c r="AQ2" s="142" t="s">
        <v>258</v>
      </c>
      <c r="AR2" s="142" t="s">
        <v>259</v>
      </c>
      <c r="AS2" s="142" t="s">
        <v>260</v>
      </c>
      <c r="AT2" s="142" t="s">
        <v>261</v>
      </c>
      <c r="AU2" s="142" t="s">
        <v>262</v>
      </c>
      <c r="AV2" s="142" t="s">
        <v>263</v>
      </c>
      <c r="AW2" s="142" t="s">
        <v>264</v>
      </c>
      <c r="AX2" s="142" t="s">
        <v>265</v>
      </c>
      <c r="AY2" s="142" t="s">
        <v>266</v>
      </c>
      <c r="AZ2" s="142" t="s">
        <v>267</v>
      </c>
      <c r="BA2" s="142" t="s">
        <v>268</v>
      </c>
      <c r="BB2" s="142" t="s">
        <v>269</v>
      </c>
      <c r="BC2" s="142" t="s">
        <v>270</v>
      </c>
      <c r="BD2" s="142" t="s">
        <v>271</v>
      </c>
      <c r="BE2" s="142" t="s">
        <v>272</v>
      </c>
      <c r="BF2" s="142" t="s">
        <v>273</v>
      </c>
      <c r="BG2" s="142" t="s">
        <v>274</v>
      </c>
      <c r="BH2" s="142" t="s">
        <v>275</v>
      </c>
      <c r="BI2" s="142" t="s">
        <v>276</v>
      </c>
      <c r="BJ2" s="142" t="s">
        <v>277</v>
      </c>
      <c r="BK2" s="180"/>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SUM(DL3:DL79)+DL8*3</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2593</v>
      </c>
      <c r="C3" s="143">
        <v>140</v>
      </c>
      <c r="D3" s="19"/>
      <c r="E3" s="21"/>
      <c r="F3" s="19"/>
      <c r="G3" s="19"/>
      <c r="H3" s="19"/>
      <c r="I3" s="19"/>
      <c r="J3" s="19"/>
      <c r="K3" s="19"/>
      <c r="L3" s="19"/>
      <c r="M3" s="19"/>
      <c r="N3" s="19"/>
      <c r="O3" s="19"/>
      <c r="P3" s="19"/>
      <c r="Q3" s="19"/>
      <c r="R3" s="31"/>
      <c r="S3" s="143">
        <f>DL3*(C3+20*E3)</f>
        <v>0</v>
      </c>
      <c r="T3" s="5"/>
      <c r="U3" s="13"/>
      <c r="V3" s="5"/>
      <c r="W3" s="5" t="str">
        <f t="shared" ref="W3:W66" si="2">T(LOOKUP(DE3,$DD$3:$DD$302,$DB$3:$DB$302))</f>
        <v/>
      </c>
      <c r="X3" s="5"/>
      <c r="Y3" s="5"/>
      <c r="Z3" s="5"/>
      <c r="AA3" s="16" t="s">
        <v>2595</v>
      </c>
      <c r="AB3" s="177">
        <v>11</v>
      </c>
      <c r="AC3" s="19"/>
      <c r="AD3" s="21"/>
      <c r="AE3" s="21">
        <f>1-AH3-AI3</f>
        <v>1</v>
      </c>
      <c r="AF3" s="21"/>
      <c r="AG3" s="19"/>
      <c r="AH3" s="21"/>
      <c r="AI3" s="21"/>
      <c r="AJ3" s="19"/>
      <c r="AK3" s="19"/>
      <c r="AL3" s="19"/>
      <c r="AM3" s="19"/>
      <c r="AN3" s="19"/>
      <c r="AO3" s="19"/>
      <c r="AP3" s="177">
        <f>SUM(AQ3:BJ3)*(AB3+AD3+25*AF3+AI3)</f>
        <v>0</v>
      </c>
      <c r="AQ3" s="28"/>
      <c r="AR3" s="29"/>
      <c r="AS3" s="29"/>
      <c r="AT3" s="29"/>
      <c r="AU3" s="29"/>
      <c r="AV3" s="29"/>
      <c r="AW3" s="29"/>
      <c r="AX3" s="29"/>
      <c r="AY3" s="29"/>
      <c r="AZ3" s="29"/>
      <c r="BA3" s="29"/>
      <c r="BB3" s="29"/>
      <c r="BC3" s="29"/>
      <c r="BD3" s="29"/>
      <c r="BE3" s="29"/>
      <c r="BF3" s="29"/>
      <c r="BG3" s="29"/>
      <c r="BH3" s="29"/>
      <c r="BI3" s="29"/>
      <c r="BJ3" s="30"/>
      <c r="BV3" s="168">
        <v>1</v>
      </c>
      <c r="BW3" s="40">
        <f t="shared" ref="BW3:BW12" si="3">SUM(AQ3:BJ3)*BV3</f>
        <v>0</v>
      </c>
      <c r="BX3" s="42">
        <f>BW3</f>
        <v>0</v>
      </c>
      <c r="BY3" s="168">
        <f>AI3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8" si="4">IF(R3=0,"-",CONCATENATE(B3,IF(SUM(D3:Q3)=0,""," with "),IF(D3=1,D$2,""),IF(D3=1,"; ",""),IF(E3=1,E$2,""),IF(E3=1,"; ",""),IF(F3=1,F$2,""),IF(F3=1,"; ",""),IF(G3=1,G$2,""),IF(G3=1,"; ",""),IF(H3=1,H$2,""),IF(H3=1,"; ",""),IF(I3=1,I$2,""),IF(I3=1,"; ",""),IF(J3=1,J$2,""),IF(J3=1,"; ",""),IF(K3=1,K$2,""),IF(K3=1,"; ",""),IF(L3=1,L$2,""),IF(L3=1,"; ",""),IF(M3=1,M$2,""),IF(M3=1,"; ",""),IF(N3=1,N$2,""),IF(N3=1,"; ",""),IF(O3=1,O$2,""),IF(O3=1,"; ",""),IF(P3=1,P$2,""),IF(P3=1,"; ",""),IF(Q3=1,Q$2,""),IF(Q3=1,"; ","")))</f>
        <v>-</v>
      </c>
      <c r="CX3" s="38">
        <f t="shared" ref="CX3:CX8" si="5">R3</f>
        <v>0</v>
      </c>
      <c r="DA3" s="172"/>
      <c r="DB3" s="32" t="str">
        <f>IF(DB4="","",CONCATENATE("Warband ",CZ4," ",DG3))</f>
        <v/>
      </c>
      <c r="DD3" s="172">
        <v>1</v>
      </c>
      <c r="DE3" s="172">
        <v>1</v>
      </c>
      <c r="DG3" s="49" t="str">
        <f>CONCATENATE("   ",DH3,"/",DI3,IF(DH3&gt;DI3," !",""))</f>
        <v xml:space="preserve">   0/12</v>
      </c>
      <c r="DH3" s="172">
        <f>INDEX($CB$1:$CU$1,CZ4)+DJ3</f>
        <v>0</v>
      </c>
      <c r="DI3" s="177">
        <f>12</f>
        <v>12</v>
      </c>
      <c r="DJ3" s="172">
        <f>IF(DB4=$CW$8,0,0)</f>
        <v>0</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4" si="6">IF(CX3=0,0,SUBSTITUTE(SUBSTITUTE(SUBSTITUTE(SUBSTITUTE(SUBSTITUTE(SUBSTITUTE(SUBSTITUTE(SUBSTITUTE($CX3,"12",""),"13",""),"14",""),"15",""),"16",""),"17",""),"18",""),"19",""))</f>
        <v>0</v>
      </c>
    </row>
    <row r="4" spans="1:137" x14ac:dyDescent="0.25">
      <c r="B4" s="16" t="s">
        <v>2594</v>
      </c>
      <c r="C4" s="143">
        <v>80</v>
      </c>
      <c r="D4" s="21"/>
      <c r="E4" s="20"/>
      <c r="F4" s="21">
        <f>1-H4</f>
        <v>1</v>
      </c>
      <c r="G4" s="21">
        <f>1-H4</f>
        <v>1</v>
      </c>
      <c r="H4" s="21"/>
      <c r="I4" s="20"/>
      <c r="J4" s="20"/>
      <c r="K4" s="20"/>
      <c r="L4" s="20"/>
      <c r="M4" s="20"/>
      <c r="N4" s="20"/>
      <c r="O4" s="20"/>
      <c r="P4" s="20"/>
      <c r="Q4" s="20"/>
      <c r="S4" s="143">
        <f>DL4*(C4+10*D4)</f>
        <v>0</v>
      </c>
      <c r="T4" s="5"/>
      <c r="U4" s="13"/>
      <c r="V4" s="5"/>
      <c r="W4" s="5" t="str">
        <f t="shared" si="2"/>
        <v/>
      </c>
      <c r="X4" s="5"/>
      <c r="Y4" s="5"/>
      <c r="Z4" s="5"/>
      <c r="AA4" s="16" t="s">
        <v>2595</v>
      </c>
      <c r="AB4" s="177">
        <v>11</v>
      </c>
      <c r="AC4" s="20"/>
      <c r="AD4" s="21"/>
      <c r="AE4" s="21">
        <f t="shared" ref="AE4:AE9" si="7">1-AH4-AI4</f>
        <v>1</v>
      </c>
      <c r="AF4" s="21"/>
      <c r="AG4" s="20"/>
      <c r="AH4" s="21"/>
      <c r="AI4" s="21"/>
      <c r="AJ4" s="20"/>
      <c r="AK4" s="20"/>
      <c r="AL4" s="20"/>
      <c r="AM4" s="20"/>
      <c r="AN4" s="20"/>
      <c r="AO4" s="20"/>
      <c r="AP4" s="177">
        <f t="shared" ref="AP4:AP9" si="8">SUM(AQ4:BJ4)*(AB4+AD4+25*AF4+AI4)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13" si="9">BW4</f>
        <v>0</v>
      </c>
      <c r="BY4" s="168">
        <f t="shared" ref="BY4:BY9" si="10">AI4</f>
        <v>0</v>
      </c>
      <c r="BZ4" s="43">
        <f t="shared" ref="BZ4:BZ13" si="11">BX4*BY4</f>
        <v>0</v>
      </c>
      <c r="CA4" s="38" t="str">
        <f t="shared" ref="CA4:CA13" si="12">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8" si="13">IF(AQ3="",CB3,CB3+1)</f>
        <v>1</v>
      </c>
      <c r="CC4" s="172">
        <f t="shared" si="13"/>
        <v>1</v>
      </c>
      <c r="CD4" s="172">
        <f t="shared" si="13"/>
        <v>1</v>
      </c>
      <c r="CE4" s="172">
        <f t="shared" si="13"/>
        <v>1</v>
      </c>
      <c r="CF4" s="172">
        <f t="shared" si="13"/>
        <v>1</v>
      </c>
      <c r="CG4" s="172">
        <f t="shared" si="13"/>
        <v>1</v>
      </c>
      <c r="CH4" s="172">
        <f t="shared" si="13"/>
        <v>1</v>
      </c>
      <c r="CI4" s="172">
        <f t="shared" si="13"/>
        <v>1</v>
      </c>
      <c r="CJ4" s="172">
        <f t="shared" si="13"/>
        <v>1</v>
      </c>
      <c r="CK4" s="172">
        <f t="shared" si="13"/>
        <v>1</v>
      </c>
      <c r="CL4" s="172">
        <f t="shared" si="13"/>
        <v>1</v>
      </c>
      <c r="CM4" s="172">
        <f t="shared" si="13"/>
        <v>1</v>
      </c>
      <c r="CN4" s="172">
        <f t="shared" si="13"/>
        <v>1</v>
      </c>
      <c r="CO4" s="172">
        <f t="shared" si="13"/>
        <v>1</v>
      </c>
      <c r="CP4" s="172">
        <f t="shared" si="13"/>
        <v>1</v>
      </c>
      <c r="CQ4" s="172">
        <f t="shared" si="13"/>
        <v>1</v>
      </c>
      <c r="CR4" s="172">
        <f t="shared" si="13"/>
        <v>1</v>
      </c>
      <c r="CS4" s="172">
        <f t="shared" si="13"/>
        <v>1</v>
      </c>
      <c r="CT4" s="172">
        <f t="shared" si="13"/>
        <v>1</v>
      </c>
      <c r="CU4" s="172">
        <f t="shared" si="13"/>
        <v>1</v>
      </c>
      <c r="CW4" s="38" t="str">
        <f t="shared" si="4"/>
        <v>-</v>
      </c>
      <c r="CX4" s="38">
        <f t="shared" si="5"/>
        <v>0</v>
      </c>
      <c r="CZ4" s="172">
        <v>1</v>
      </c>
      <c r="DA4" s="172" t="s">
        <v>278</v>
      </c>
      <c r="DB4" s="32" t="str">
        <f>T(LOOKUP(CZ4,$DM$1:$EF$1,$DM$2:$EF$2))</f>
        <v/>
      </c>
      <c r="DD4" s="172">
        <f>IF(OR(DB3="",DB3=" "),DD3,DD3+1)</f>
        <v>1</v>
      </c>
      <c r="DE4" s="172">
        <v>2</v>
      </c>
      <c r="DL4" s="172">
        <f t="shared" ref="DL4" si="14">SUM(DM5:EF5)-SUM(DM4:EF4)</f>
        <v>0</v>
      </c>
      <c r="DM4" s="172">
        <f t="shared" ref="DM4" si="15">IF(OR(CX3=0,ISERROR(SEARCH(DM$1,SUBSTITUTE(SUBSTITUTE($EG3,"10",""),"11","")))),DM3,DM3+1)</f>
        <v>1</v>
      </c>
      <c r="DN4" s="172">
        <f t="shared" ref="DN4" si="16">IF(OR(CX3=0,ISERROR(SEARCH(DN$1,SUBSTITUTE(SUBSTITUTE($CX3,"12",""),"20","")))),DN3,DN3+1)</f>
        <v>1</v>
      </c>
      <c r="DO4" s="172">
        <f t="shared" ref="DO4:DU4" si="17">IF(OR($CX3=0,ISERROR(SEARCH(DO$1,SUBSTITUTE($CX3,DY$1,"")))),DO3,DO3+1)</f>
        <v>1</v>
      </c>
      <c r="DP4" s="172">
        <f t="shared" si="17"/>
        <v>1</v>
      </c>
      <c r="DQ4" s="172">
        <f t="shared" si="17"/>
        <v>1</v>
      </c>
      <c r="DR4" s="172">
        <f t="shared" si="17"/>
        <v>1</v>
      </c>
      <c r="DS4" s="172">
        <f t="shared" si="17"/>
        <v>1</v>
      </c>
      <c r="DT4" s="172">
        <f t="shared" si="17"/>
        <v>1</v>
      </c>
      <c r="DU4" s="172">
        <f t="shared" si="17"/>
        <v>1</v>
      </c>
      <c r="DV4" s="172">
        <f>IF(OR($CX3=0,ISERROR(SEARCH(DV$1,$CX3))),DV3,DV3+1)</f>
        <v>1</v>
      </c>
      <c r="DW4" s="172">
        <f t="shared" ref="DW4:EF4" si="18">IF(OR($CX3=0,ISERROR(SEARCH(DW$1,$CX3))),DW3,DW3+1)</f>
        <v>1</v>
      </c>
      <c r="DX4" s="172">
        <f t="shared" si="18"/>
        <v>1</v>
      </c>
      <c r="DY4" s="172">
        <f t="shared" si="18"/>
        <v>1</v>
      </c>
      <c r="DZ4" s="172">
        <f t="shared" si="18"/>
        <v>1</v>
      </c>
      <c r="EA4" s="172">
        <f t="shared" si="18"/>
        <v>1</v>
      </c>
      <c r="EB4" s="172">
        <f t="shared" si="18"/>
        <v>1</v>
      </c>
      <c r="EC4" s="172">
        <f t="shared" si="18"/>
        <v>1</v>
      </c>
      <c r="ED4" s="172">
        <f t="shared" si="18"/>
        <v>1</v>
      </c>
      <c r="EE4" s="172">
        <f t="shared" si="18"/>
        <v>1</v>
      </c>
      <c r="EF4" s="172">
        <f t="shared" si="18"/>
        <v>1</v>
      </c>
      <c r="EG4" s="172">
        <f t="shared" si="6"/>
        <v>0</v>
      </c>
    </row>
    <row r="5" spans="1:137" x14ac:dyDescent="0.25">
      <c r="B5" s="16" t="s">
        <v>2594</v>
      </c>
      <c r="C5" s="143">
        <v>80</v>
      </c>
      <c r="D5" s="21"/>
      <c r="E5" s="19"/>
      <c r="F5" s="21">
        <f>1-H5</f>
        <v>1</v>
      </c>
      <c r="G5" s="21">
        <f>1-H5</f>
        <v>1</v>
      </c>
      <c r="H5" s="21"/>
      <c r="I5" s="19"/>
      <c r="J5" s="19"/>
      <c r="K5" s="19"/>
      <c r="L5" s="19"/>
      <c r="M5" s="19"/>
      <c r="N5" s="19"/>
      <c r="O5" s="19"/>
      <c r="P5" s="19"/>
      <c r="Q5" s="19"/>
      <c r="R5" s="31"/>
      <c r="S5" s="177">
        <f t="shared" ref="S5:S7" si="19">DL5*(C5+10*D5)</f>
        <v>0</v>
      </c>
      <c r="T5" s="5"/>
      <c r="U5" s="13"/>
      <c r="V5" s="5"/>
      <c r="W5" s="5" t="str">
        <f t="shared" si="2"/>
        <v/>
      </c>
      <c r="X5" s="5"/>
      <c r="Y5" s="5"/>
      <c r="Z5" s="5"/>
      <c r="AA5" s="16" t="s">
        <v>2595</v>
      </c>
      <c r="AB5" s="177">
        <v>11</v>
      </c>
      <c r="AC5" s="19"/>
      <c r="AD5" s="21"/>
      <c r="AE5" s="21">
        <f t="shared" si="7"/>
        <v>1</v>
      </c>
      <c r="AF5" s="21"/>
      <c r="AG5" s="19"/>
      <c r="AH5" s="21"/>
      <c r="AI5" s="21"/>
      <c r="AJ5" s="19"/>
      <c r="AK5" s="19"/>
      <c r="AL5" s="19"/>
      <c r="AM5" s="19"/>
      <c r="AN5" s="19"/>
      <c r="AO5" s="19"/>
      <c r="AP5" s="177">
        <f t="shared" si="8"/>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9"/>
        <v>0</v>
      </c>
      <c r="BY5" s="168">
        <f t="shared" si="10"/>
        <v>0</v>
      </c>
      <c r="BZ5" s="43">
        <f t="shared" si="11"/>
        <v>0</v>
      </c>
      <c r="CA5" s="38" t="str">
        <f t="shared" si="12"/>
        <v>-</v>
      </c>
      <c r="CB5" s="172">
        <f t="shared" si="13"/>
        <v>1</v>
      </c>
      <c r="CC5" s="172">
        <f t="shared" si="13"/>
        <v>1</v>
      </c>
      <c r="CD5" s="172">
        <f t="shared" si="13"/>
        <v>1</v>
      </c>
      <c r="CE5" s="172">
        <f t="shared" si="13"/>
        <v>1</v>
      </c>
      <c r="CF5" s="172">
        <f t="shared" si="13"/>
        <v>1</v>
      </c>
      <c r="CG5" s="172">
        <f t="shared" si="13"/>
        <v>1</v>
      </c>
      <c r="CH5" s="172">
        <f t="shared" si="13"/>
        <v>1</v>
      </c>
      <c r="CI5" s="172">
        <f t="shared" si="13"/>
        <v>1</v>
      </c>
      <c r="CJ5" s="172">
        <f t="shared" si="13"/>
        <v>1</v>
      </c>
      <c r="CK5" s="172">
        <f t="shared" si="13"/>
        <v>1</v>
      </c>
      <c r="CL5" s="172">
        <f t="shared" si="13"/>
        <v>1</v>
      </c>
      <c r="CM5" s="172">
        <f t="shared" si="13"/>
        <v>1</v>
      </c>
      <c r="CN5" s="172">
        <f t="shared" si="13"/>
        <v>1</v>
      </c>
      <c r="CO5" s="172">
        <f t="shared" si="13"/>
        <v>1</v>
      </c>
      <c r="CP5" s="172">
        <f t="shared" si="13"/>
        <v>1</v>
      </c>
      <c r="CQ5" s="172">
        <f t="shared" si="13"/>
        <v>1</v>
      </c>
      <c r="CR5" s="172">
        <f t="shared" si="13"/>
        <v>1</v>
      </c>
      <c r="CS5" s="172">
        <f t="shared" si="13"/>
        <v>1</v>
      </c>
      <c r="CT5" s="172">
        <f t="shared" si="13"/>
        <v>1</v>
      </c>
      <c r="CU5" s="172">
        <f t="shared" si="13"/>
        <v>1</v>
      </c>
      <c r="CW5" s="38" t="str">
        <f t="shared" si="4"/>
        <v>-</v>
      </c>
      <c r="CX5" s="38">
        <f t="shared" si="5"/>
        <v>0</v>
      </c>
      <c r="DA5" s="172">
        <v>1</v>
      </c>
      <c r="DB5" s="32" t="str">
        <f>T(CONCATENATE(LOOKUP(DA5,CB$3:CB$80,$AQ$3:$AQ$80)," ",LOOKUP(DA5,CB$3:CB$80,$CA$3:$CA$80)))</f>
        <v xml:space="preserve"> </v>
      </c>
      <c r="DD5" s="172">
        <f t="shared" ref="DD5:DD68" si="20">IF(OR(DB4="",DB4=" "),DD4,DD4+1)</f>
        <v>1</v>
      </c>
      <c r="DE5" s="172">
        <v>3</v>
      </c>
      <c r="DL5" s="211">
        <f t="shared" ref="DL5:DL68" si="21">SUM(DM6:EF6)-SUM(DM5:EF5)</f>
        <v>0</v>
      </c>
      <c r="DM5" s="211">
        <f t="shared" ref="DM5:DM68" si="22">IF(OR(CX4=0,ISERROR(SEARCH(DM$1,SUBSTITUTE(SUBSTITUTE($EG4,"10",""),"11","")))),DM4,DM4+1)</f>
        <v>1</v>
      </c>
      <c r="DN5" s="211">
        <f t="shared" ref="DN5:DN68" si="23">IF(OR(CX4=0,ISERROR(SEARCH(DN$1,SUBSTITUTE(SUBSTITUTE($CX4,"12",""),"20","")))),DN4,DN4+1)</f>
        <v>1</v>
      </c>
      <c r="DO5" s="211">
        <f t="shared" ref="DO5:DO68" si="24">IF(OR($CX4=0,ISERROR(SEARCH(DO$1,SUBSTITUTE($CX4,DY$1,"")))),DO4,DO4+1)</f>
        <v>1</v>
      </c>
      <c r="DP5" s="211">
        <f t="shared" ref="DP5:DP68" si="25">IF(OR($CX4=0,ISERROR(SEARCH(DP$1,SUBSTITUTE($CX4,DZ$1,"")))),DP4,DP4+1)</f>
        <v>1</v>
      </c>
      <c r="DQ5" s="211">
        <f t="shared" ref="DQ5:DQ68" si="26">IF(OR($CX4=0,ISERROR(SEARCH(DQ$1,SUBSTITUTE($CX4,EA$1,"")))),DQ4,DQ4+1)</f>
        <v>1</v>
      </c>
      <c r="DR5" s="211">
        <f t="shared" ref="DR5:DR68" si="27">IF(OR($CX4=0,ISERROR(SEARCH(DR$1,SUBSTITUTE($CX4,EB$1,"")))),DR4,DR4+1)</f>
        <v>1</v>
      </c>
      <c r="DS5" s="211">
        <f t="shared" ref="DS5:DS68" si="28">IF(OR($CX4=0,ISERROR(SEARCH(DS$1,SUBSTITUTE($CX4,EC$1,"")))),DS4,DS4+1)</f>
        <v>1</v>
      </c>
      <c r="DT5" s="211">
        <f t="shared" ref="DT5:DT68" si="29">IF(OR($CX4=0,ISERROR(SEARCH(DT$1,SUBSTITUTE($CX4,ED$1,"")))),DT4,DT4+1)</f>
        <v>1</v>
      </c>
      <c r="DU5" s="211">
        <f t="shared" ref="DU5:DU68" si="30">IF(OR($CX4=0,ISERROR(SEARCH(DU$1,SUBSTITUTE($CX4,EE$1,"")))),DU4,DU4+1)</f>
        <v>1</v>
      </c>
      <c r="DV5" s="211">
        <f t="shared" ref="DV5:EF28" si="31">IF(OR($CX4=0,ISERROR(SEARCH(DV$1,$CX4))),DV4,DV4+1)</f>
        <v>1</v>
      </c>
      <c r="DW5" s="211">
        <f t="shared" si="31"/>
        <v>1</v>
      </c>
      <c r="DX5" s="211">
        <f t="shared" si="31"/>
        <v>1</v>
      </c>
      <c r="DY5" s="211">
        <f t="shared" si="31"/>
        <v>1</v>
      </c>
      <c r="DZ5" s="211">
        <f t="shared" si="31"/>
        <v>1</v>
      </c>
      <c r="EA5" s="211">
        <f t="shared" si="31"/>
        <v>1</v>
      </c>
      <c r="EB5" s="211">
        <f t="shared" si="31"/>
        <v>1</v>
      </c>
      <c r="EC5" s="211">
        <f t="shared" si="31"/>
        <v>1</v>
      </c>
      <c r="ED5" s="211">
        <f t="shared" si="31"/>
        <v>1</v>
      </c>
      <c r="EE5" s="211">
        <f t="shared" si="31"/>
        <v>1</v>
      </c>
      <c r="EF5" s="211">
        <f t="shared" si="31"/>
        <v>1</v>
      </c>
      <c r="EG5" s="211">
        <f t="shared" ref="EG5:EG68" si="32">IF(CX5=0,0,SUBSTITUTE(SUBSTITUTE(SUBSTITUTE(SUBSTITUTE(SUBSTITUTE(SUBSTITUTE(SUBSTITUTE(SUBSTITUTE($CX5,"12",""),"13",""),"14",""),"15",""),"16",""),"17",""),"18",""),"19",""))</f>
        <v>0</v>
      </c>
    </row>
    <row r="6" spans="1:137" x14ac:dyDescent="0.25">
      <c r="B6" s="16" t="s">
        <v>2594</v>
      </c>
      <c r="C6" s="143">
        <v>80</v>
      </c>
      <c r="D6" s="21"/>
      <c r="E6" s="20"/>
      <c r="F6" s="21">
        <f>1-H6</f>
        <v>1</v>
      </c>
      <c r="G6" s="21">
        <f>1-H6</f>
        <v>1</v>
      </c>
      <c r="H6" s="21"/>
      <c r="I6" s="20"/>
      <c r="J6" s="20"/>
      <c r="K6" s="20"/>
      <c r="L6" s="20"/>
      <c r="M6" s="20"/>
      <c r="N6" s="20"/>
      <c r="O6" s="20"/>
      <c r="P6" s="20"/>
      <c r="Q6" s="20"/>
      <c r="S6" s="177">
        <f t="shared" si="19"/>
        <v>0</v>
      </c>
      <c r="T6" s="5"/>
      <c r="U6" s="13"/>
      <c r="V6" s="5"/>
      <c r="W6" s="5" t="str">
        <f t="shared" si="2"/>
        <v/>
      </c>
      <c r="X6" s="5"/>
      <c r="Y6" s="5"/>
      <c r="Z6" s="5"/>
      <c r="AA6" s="16" t="s">
        <v>2595</v>
      </c>
      <c r="AB6" s="177">
        <v>11</v>
      </c>
      <c r="AC6" s="20"/>
      <c r="AD6" s="21"/>
      <c r="AE6" s="21">
        <f t="shared" si="7"/>
        <v>1</v>
      </c>
      <c r="AF6" s="21"/>
      <c r="AG6" s="20"/>
      <c r="AH6" s="21"/>
      <c r="AI6" s="21"/>
      <c r="AJ6" s="20"/>
      <c r="AK6" s="20"/>
      <c r="AL6" s="20"/>
      <c r="AM6" s="20"/>
      <c r="AN6" s="20"/>
      <c r="AO6" s="20"/>
      <c r="AP6" s="177">
        <f t="shared" si="8"/>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f t="shared" si="9"/>
        <v>0</v>
      </c>
      <c r="BY6" s="168">
        <f t="shared" si="10"/>
        <v>0</v>
      </c>
      <c r="BZ6" s="43">
        <f t="shared" si="11"/>
        <v>0</v>
      </c>
      <c r="CA6" s="38" t="str">
        <f t="shared" si="12"/>
        <v>-</v>
      </c>
      <c r="CB6" s="172">
        <f t="shared" si="13"/>
        <v>1</v>
      </c>
      <c r="CC6" s="172">
        <f t="shared" si="13"/>
        <v>1</v>
      </c>
      <c r="CD6" s="172">
        <f t="shared" si="13"/>
        <v>1</v>
      </c>
      <c r="CE6" s="172">
        <f t="shared" si="13"/>
        <v>1</v>
      </c>
      <c r="CF6" s="172">
        <f t="shared" si="13"/>
        <v>1</v>
      </c>
      <c r="CG6" s="172">
        <f t="shared" si="13"/>
        <v>1</v>
      </c>
      <c r="CH6" s="172">
        <f t="shared" si="13"/>
        <v>1</v>
      </c>
      <c r="CI6" s="172">
        <f t="shared" si="13"/>
        <v>1</v>
      </c>
      <c r="CJ6" s="172">
        <f t="shared" si="13"/>
        <v>1</v>
      </c>
      <c r="CK6" s="172">
        <f t="shared" si="13"/>
        <v>1</v>
      </c>
      <c r="CL6" s="172">
        <f t="shared" si="13"/>
        <v>1</v>
      </c>
      <c r="CM6" s="172">
        <f t="shared" si="13"/>
        <v>1</v>
      </c>
      <c r="CN6" s="172">
        <f t="shared" si="13"/>
        <v>1</v>
      </c>
      <c r="CO6" s="172">
        <f t="shared" si="13"/>
        <v>1</v>
      </c>
      <c r="CP6" s="172">
        <f t="shared" si="13"/>
        <v>1</v>
      </c>
      <c r="CQ6" s="172">
        <f t="shared" si="13"/>
        <v>1</v>
      </c>
      <c r="CR6" s="172">
        <f t="shared" si="13"/>
        <v>1</v>
      </c>
      <c r="CS6" s="172">
        <f t="shared" si="13"/>
        <v>1</v>
      </c>
      <c r="CT6" s="172">
        <f t="shared" si="13"/>
        <v>1</v>
      </c>
      <c r="CU6" s="172">
        <f t="shared" si="13"/>
        <v>1</v>
      </c>
      <c r="CW6" s="38" t="str">
        <f t="shared" si="4"/>
        <v>-</v>
      </c>
      <c r="CX6" s="38">
        <f t="shared" si="5"/>
        <v>0</v>
      </c>
      <c r="DA6" s="172">
        <v>2</v>
      </c>
      <c r="DB6" s="32" t="str">
        <f t="shared" ref="DB6:DB16" si="33">T(CONCATENATE(LOOKUP(DA6,CB$3:CB$80,$AQ$3:$AQ$80)," ",LOOKUP(DA6,CB$3:CB$80,$CA$3:$CA$80)))</f>
        <v xml:space="preserve"> </v>
      </c>
      <c r="DD6" s="172">
        <f t="shared" si="20"/>
        <v>1</v>
      </c>
      <c r="DE6" s="172">
        <v>4</v>
      </c>
      <c r="DL6" s="211">
        <f t="shared" si="21"/>
        <v>0</v>
      </c>
      <c r="DM6" s="211">
        <f t="shared" si="22"/>
        <v>1</v>
      </c>
      <c r="DN6" s="211">
        <f t="shared" si="23"/>
        <v>1</v>
      </c>
      <c r="DO6" s="211">
        <f t="shared" si="24"/>
        <v>1</v>
      </c>
      <c r="DP6" s="211">
        <f t="shared" si="25"/>
        <v>1</v>
      </c>
      <c r="DQ6" s="211">
        <f t="shared" si="26"/>
        <v>1</v>
      </c>
      <c r="DR6" s="211">
        <f t="shared" si="27"/>
        <v>1</v>
      </c>
      <c r="DS6" s="211">
        <f t="shared" si="28"/>
        <v>1</v>
      </c>
      <c r="DT6" s="211">
        <f t="shared" si="29"/>
        <v>1</v>
      </c>
      <c r="DU6" s="211">
        <f t="shared" si="30"/>
        <v>1</v>
      </c>
      <c r="DV6" s="211">
        <f t="shared" si="31"/>
        <v>1</v>
      </c>
      <c r="DW6" s="211">
        <f t="shared" si="31"/>
        <v>1</v>
      </c>
      <c r="DX6" s="211">
        <f t="shared" si="31"/>
        <v>1</v>
      </c>
      <c r="DY6" s="211">
        <f t="shared" si="31"/>
        <v>1</v>
      </c>
      <c r="DZ6" s="211">
        <f t="shared" si="31"/>
        <v>1</v>
      </c>
      <c r="EA6" s="211">
        <f t="shared" si="31"/>
        <v>1</v>
      </c>
      <c r="EB6" s="211">
        <f t="shared" si="31"/>
        <v>1</v>
      </c>
      <c r="EC6" s="211">
        <f t="shared" si="31"/>
        <v>1</v>
      </c>
      <c r="ED6" s="211">
        <f t="shared" si="31"/>
        <v>1</v>
      </c>
      <c r="EE6" s="211">
        <f t="shared" si="31"/>
        <v>1</v>
      </c>
      <c r="EF6" s="211">
        <f t="shared" si="31"/>
        <v>1</v>
      </c>
      <c r="EG6" s="211">
        <f t="shared" si="32"/>
        <v>0</v>
      </c>
    </row>
    <row r="7" spans="1:137" x14ac:dyDescent="0.25">
      <c r="B7" s="51" t="s">
        <v>2594</v>
      </c>
      <c r="C7" s="143">
        <v>80</v>
      </c>
      <c r="D7" s="21"/>
      <c r="E7" s="19"/>
      <c r="F7" s="21">
        <f>1-H7</f>
        <v>1</v>
      </c>
      <c r="G7" s="21">
        <f>1-H7</f>
        <v>1</v>
      </c>
      <c r="H7" s="21"/>
      <c r="I7" s="19"/>
      <c r="J7" s="19"/>
      <c r="K7" s="19"/>
      <c r="L7" s="19"/>
      <c r="M7" s="19"/>
      <c r="N7" s="19"/>
      <c r="O7" s="19"/>
      <c r="P7" s="19"/>
      <c r="Q7" s="19"/>
      <c r="R7" s="31"/>
      <c r="S7" s="177">
        <f t="shared" si="19"/>
        <v>0</v>
      </c>
      <c r="T7" s="5"/>
      <c r="U7" s="13"/>
      <c r="V7" s="5"/>
      <c r="W7" s="5" t="str">
        <f t="shared" si="2"/>
        <v/>
      </c>
      <c r="X7" s="5"/>
      <c r="Y7" s="5"/>
      <c r="Z7" s="5"/>
      <c r="AA7" s="16" t="s">
        <v>2595</v>
      </c>
      <c r="AB7" s="177">
        <v>11</v>
      </c>
      <c r="AC7" s="19"/>
      <c r="AD7" s="21"/>
      <c r="AE7" s="21">
        <f t="shared" si="7"/>
        <v>1</v>
      </c>
      <c r="AF7" s="21"/>
      <c r="AG7" s="19"/>
      <c r="AH7" s="21"/>
      <c r="AI7" s="21"/>
      <c r="AJ7" s="19"/>
      <c r="AK7" s="19"/>
      <c r="AL7" s="19"/>
      <c r="AM7" s="19"/>
      <c r="AN7" s="19"/>
      <c r="AO7" s="19"/>
      <c r="AP7" s="177">
        <f t="shared" si="8"/>
        <v>0</v>
      </c>
      <c r="AQ7" s="28"/>
      <c r="AR7" s="29"/>
      <c r="AS7" s="29"/>
      <c r="AT7" s="29"/>
      <c r="AU7" s="29"/>
      <c r="AV7" s="29"/>
      <c r="AW7" s="29"/>
      <c r="AX7" s="29"/>
      <c r="AY7" s="29"/>
      <c r="AZ7" s="29"/>
      <c r="BA7" s="29"/>
      <c r="BB7" s="29"/>
      <c r="BC7" s="29"/>
      <c r="BD7" s="29"/>
      <c r="BE7" s="29"/>
      <c r="BF7" s="29"/>
      <c r="BG7" s="29"/>
      <c r="BH7" s="29"/>
      <c r="BI7" s="29"/>
      <c r="BJ7" s="30"/>
      <c r="BV7" s="168">
        <v>1</v>
      </c>
      <c r="BW7" s="40">
        <f t="shared" si="3"/>
        <v>0</v>
      </c>
      <c r="BX7" s="42">
        <f t="shared" si="9"/>
        <v>0</v>
      </c>
      <c r="BY7" s="168">
        <f t="shared" si="10"/>
        <v>0</v>
      </c>
      <c r="BZ7" s="43">
        <f t="shared" si="11"/>
        <v>0</v>
      </c>
      <c r="CA7" s="38" t="str">
        <f t="shared" si="12"/>
        <v>-</v>
      </c>
      <c r="CB7" s="172">
        <f t="shared" si="13"/>
        <v>1</v>
      </c>
      <c r="CC7" s="172">
        <f t="shared" si="13"/>
        <v>1</v>
      </c>
      <c r="CD7" s="172">
        <f t="shared" si="13"/>
        <v>1</v>
      </c>
      <c r="CE7" s="172">
        <f t="shared" si="13"/>
        <v>1</v>
      </c>
      <c r="CF7" s="172">
        <f t="shared" si="13"/>
        <v>1</v>
      </c>
      <c r="CG7" s="172">
        <f t="shared" si="13"/>
        <v>1</v>
      </c>
      <c r="CH7" s="172">
        <f t="shared" si="13"/>
        <v>1</v>
      </c>
      <c r="CI7" s="172">
        <f t="shared" si="13"/>
        <v>1</v>
      </c>
      <c r="CJ7" s="172">
        <f t="shared" si="13"/>
        <v>1</v>
      </c>
      <c r="CK7" s="172">
        <f t="shared" si="13"/>
        <v>1</v>
      </c>
      <c r="CL7" s="172">
        <f t="shared" si="13"/>
        <v>1</v>
      </c>
      <c r="CM7" s="172">
        <f t="shared" si="13"/>
        <v>1</v>
      </c>
      <c r="CN7" s="172">
        <f t="shared" si="13"/>
        <v>1</v>
      </c>
      <c r="CO7" s="172">
        <f t="shared" si="13"/>
        <v>1</v>
      </c>
      <c r="CP7" s="172">
        <f t="shared" si="13"/>
        <v>1</v>
      </c>
      <c r="CQ7" s="172">
        <f t="shared" si="13"/>
        <v>1</v>
      </c>
      <c r="CR7" s="172">
        <f t="shared" si="13"/>
        <v>1</v>
      </c>
      <c r="CS7" s="172">
        <f t="shared" si="13"/>
        <v>1</v>
      </c>
      <c r="CT7" s="172">
        <f t="shared" si="13"/>
        <v>1</v>
      </c>
      <c r="CU7" s="172">
        <f t="shared" si="13"/>
        <v>1</v>
      </c>
      <c r="CW7" s="38" t="str">
        <f t="shared" si="4"/>
        <v>-</v>
      </c>
      <c r="CX7" s="38">
        <f t="shared" si="5"/>
        <v>0</v>
      </c>
      <c r="DA7" s="172">
        <v>3</v>
      </c>
      <c r="DB7" s="32" t="str">
        <f t="shared" si="33"/>
        <v xml:space="preserve"> </v>
      </c>
      <c r="DD7" s="172">
        <f t="shared" si="20"/>
        <v>1</v>
      </c>
      <c r="DE7" s="172">
        <v>5</v>
      </c>
      <c r="DL7" s="211">
        <f t="shared" si="21"/>
        <v>0</v>
      </c>
      <c r="DM7" s="211">
        <f t="shared" si="22"/>
        <v>1</v>
      </c>
      <c r="DN7" s="211">
        <f t="shared" si="23"/>
        <v>1</v>
      </c>
      <c r="DO7" s="211">
        <f t="shared" si="24"/>
        <v>1</v>
      </c>
      <c r="DP7" s="211">
        <f t="shared" si="25"/>
        <v>1</v>
      </c>
      <c r="DQ7" s="211">
        <f t="shared" si="26"/>
        <v>1</v>
      </c>
      <c r="DR7" s="211">
        <f t="shared" si="27"/>
        <v>1</v>
      </c>
      <c r="DS7" s="211">
        <f t="shared" si="28"/>
        <v>1</v>
      </c>
      <c r="DT7" s="211">
        <f t="shared" si="29"/>
        <v>1</v>
      </c>
      <c r="DU7" s="211">
        <f t="shared" si="30"/>
        <v>1</v>
      </c>
      <c r="DV7" s="211">
        <f t="shared" si="31"/>
        <v>1</v>
      </c>
      <c r="DW7" s="211">
        <f t="shared" si="31"/>
        <v>1</v>
      </c>
      <c r="DX7" s="211">
        <f t="shared" si="31"/>
        <v>1</v>
      </c>
      <c r="DY7" s="211">
        <f t="shared" si="31"/>
        <v>1</v>
      </c>
      <c r="DZ7" s="211">
        <f t="shared" si="31"/>
        <v>1</v>
      </c>
      <c r="EA7" s="211">
        <f t="shared" si="31"/>
        <v>1</v>
      </c>
      <c r="EB7" s="211">
        <f t="shared" si="31"/>
        <v>1</v>
      </c>
      <c r="EC7" s="211">
        <f t="shared" si="31"/>
        <v>1</v>
      </c>
      <c r="ED7" s="211">
        <f t="shared" si="31"/>
        <v>1</v>
      </c>
      <c r="EE7" s="211">
        <f t="shared" si="31"/>
        <v>1</v>
      </c>
      <c r="EF7" s="211">
        <f t="shared" si="31"/>
        <v>1</v>
      </c>
      <c r="EG7" s="211">
        <f t="shared" si="32"/>
        <v>0</v>
      </c>
    </row>
    <row r="8" spans="1:137" x14ac:dyDescent="0.25">
      <c r="B8" s="16" t="s">
        <v>2599</v>
      </c>
      <c r="C8" s="143">
        <f>175+80</f>
        <v>255</v>
      </c>
      <c r="D8" s="20"/>
      <c r="E8" s="20"/>
      <c r="F8" s="20"/>
      <c r="G8" s="20"/>
      <c r="H8" s="20"/>
      <c r="I8" s="20"/>
      <c r="J8" s="20"/>
      <c r="K8" s="20"/>
      <c r="L8" s="20"/>
      <c r="M8" s="20"/>
      <c r="N8" s="20"/>
      <c r="O8" s="20"/>
      <c r="P8" s="20"/>
      <c r="Q8" s="20"/>
      <c r="R8" s="31"/>
      <c r="S8" s="177">
        <f>DL8*(C8)</f>
        <v>0</v>
      </c>
      <c r="T8" s="5"/>
      <c r="U8" s="13"/>
      <c r="V8" s="5"/>
      <c r="W8" s="5" t="str">
        <f t="shared" si="2"/>
        <v/>
      </c>
      <c r="X8" s="5"/>
      <c r="Y8" s="5"/>
      <c r="Z8" s="5"/>
      <c r="AA8" s="16" t="s">
        <v>2595</v>
      </c>
      <c r="AB8" s="177">
        <v>11</v>
      </c>
      <c r="AC8" s="20"/>
      <c r="AD8" s="21"/>
      <c r="AE8" s="21">
        <f t="shared" si="7"/>
        <v>1</v>
      </c>
      <c r="AF8" s="21"/>
      <c r="AG8" s="20"/>
      <c r="AH8" s="21"/>
      <c r="AI8" s="21"/>
      <c r="AJ8" s="20"/>
      <c r="AK8" s="20"/>
      <c r="AL8" s="20"/>
      <c r="AM8" s="20"/>
      <c r="AN8" s="20"/>
      <c r="AO8" s="20"/>
      <c r="AP8" s="177">
        <f t="shared" si="8"/>
        <v>0</v>
      </c>
      <c r="AQ8" s="28"/>
      <c r="AR8" s="29"/>
      <c r="AS8" s="29"/>
      <c r="AT8" s="29"/>
      <c r="AU8" s="29"/>
      <c r="AV8" s="29"/>
      <c r="AW8" s="29"/>
      <c r="AX8" s="29"/>
      <c r="AY8" s="29"/>
      <c r="AZ8" s="29"/>
      <c r="BA8" s="29"/>
      <c r="BB8" s="29"/>
      <c r="BC8" s="29"/>
      <c r="BD8" s="29"/>
      <c r="BE8" s="29"/>
      <c r="BF8" s="29"/>
      <c r="BG8" s="29"/>
      <c r="BH8" s="29"/>
      <c r="BI8" s="29"/>
      <c r="BJ8" s="30"/>
      <c r="BV8" s="168">
        <v>1</v>
      </c>
      <c r="BW8" s="40">
        <f t="shared" si="3"/>
        <v>0</v>
      </c>
      <c r="BX8" s="42">
        <f t="shared" si="9"/>
        <v>0</v>
      </c>
      <c r="BY8" s="168">
        <f t="shared" si="10"/>
        <v>0</v>
      </c>
      <c r="BZ8" s="43">
        <f t="shared" si="11"/>
        <v>0</v>
      </c>
      <c r="CA8" s="38" t="str">
        <f t="shared" si="12"/>
        <v>-</v>
      </c>
      <c r="CB8" s="172">
        <f t="shared" si="13"/>
        <v>1</v>
      </c>
      <c r="CC8" s="172">
        <f t="shared" si="13"/>
        <v>1</v>
      </c>
      <c r="CD8" s="172">
        <f t="shared" si="13"/>
        <v>1</v>
      </c>
      <c r="CE8" s="172">
        <f t="shared" si="13"/>
        <v>1</v>
      </c>
      <c r="CF8" s="172">
        <f t="shared" si="13"/>
        <v>1</v>
      </c>
      <c r="CG8" s="172">
        <f t="shared" si="13"/>
        <v>1</v>
      </c>
      <c r="CH8" s="172">
        <f t="shared" si="13"/>
        <v>1</v>
      </c>
      <c r="CI8" s="172">
        <f t="shared" si="13"/>
        <v>1</v>
      </c>
      <c r="CJ8" s="172">
        <f t="shared" si="13"/>
        <v>1</v>
      </c>
      <c r="CK8" s="172">
        <f t="shared" si="13"/>
        <v>1</v>
      </c>
      <c r="CL8" s="172">
        <f t="shared" si="13"/>
        <v>1</v>
      </c>
      <c r="CM8" s="172">
        <f t="shared" si="13"/>
        <v>1</v>
      </c>
      <c r="CN8" s="172">
        <f t="shared" si="13"/>
        <v>1</v>
      </c>
      <c r="CO8" s="172">
        <f t="shared" si="13"/>
        <v>1</v>
      </c>
      <c r="CP8" s="172">
        <f t="shared" si="13"/>
        <v>1</v>
      </c>
      <c r="CQ8" s="172">
        <f t="shared" si="13"/>
        <v>1</v>
      </c>
      <c r="CR8" s="172">
        <f t="shared" si="13"/>
        <v>1</v>
      </c>
      <c r="CS8" s="172">
        <f t="shared" si="13"/>
        <v>1</v>
      </c>
      <c r="CT8" s="172">
        <f t="shared" si="13"/>
        <v>1</v>
      </c>
      <c r="CU8" s="172">
        <f t="shared" si="13"/>
        <v>1</v>
      </c>
      <c r="CW8" s="38" t="str">
        <f t="shared" si="4"/>
        <v>-</v>
      </c>
      <c r="CX8" s="38">
        <f t="shared" si="5"/>
        <v>0</v>
      </c>
      <c r="DA8" s="172">
        <v>4</v>
      </c>
      <c r="DB8" s="32" t="str">
        <f t="shared" si="33"/>
        <v xml:space="preserve"> </v>
      </c>
      <c r="DD8" s="172">
        <f t="shared" si="20"/>
        <v>1</v>
      </c>
      <c r="DE8" s="172">
        <v>6</v>
      </c>
      <c r="DL8" s="211">
        <f t="shared" si="21"/>
        <v>0</v>
      </c>
      <c r="DM8" s="211">
        <f t="shared" si="22"/>
        <v>1</v>
      </c>
      <c r="DN8" s="211">
        <f t="shared" si="23"/>
        <v>1</v>
      </c>
      <c r="DO8" s="211">
        <f t="shared" si="24"/>
        <v>1</v>
      </c>
      <c r="DP8" s="211">
        <f t="shared" si="25"/>
        <v>1</v>
      </c>
      <c r="DQ8" s="211">
        <f t="shared" si="26"/>
        <v>1</v>
      </c>
      <c r="DR8" s="211">
        <f t="shared" si="27"/>
        <v>1</v>
      </c>
      <c r="DS8" s="211">
        <f t="shared" si="28"/>
        <v>1</v>
      </c>
      <c r="DT8" s="211">
        <f t="shared" si="29"/>
        <v>1</v>
      </c>
      <c r="DU8" s="211">
        <f t="shared" si="30"/>
        <v>1</v>
      </c>
      <c r="DV8" s="211">
        <f t="shared" si="31"/>
        <v>1</v>
      </c>
      <c r="DW8" s="211">
        <f t="shared" si="31"/>
        <v>1</v>
      </c>
      <c r="DX8" s="211">
        <f t="shared" si="31"/>
        <v>1</v>
      </c>
      <c r="DY8" s="211">
        <f t="shared" si="31"/>
        <v>1</v>
      </c>
      <c r="DZ8" s="211">
        <f t="shared" si="31"/>
        <v>1</v>
      </c>
      <c r="EA8" s="211">
        <f t="shared" si="31"/>
        <v>1</v>
      </c>
      <c r="EB8" s="211">
        <f t="shared" si="31"/>
        <v>1</v>
      </c>
      <c r="EC8" s="211">
        <f t="shared" si="31"/>
        <v>1</v>
      </c>
      <c r="ED8" s="211">
        <f t="shared" si="31"/>
        <v>1</v>
      </c>
      <c r="EE8" s="211">
        <f t="shared" si="31"/>
        <v>1</v>
      </c>
      <c r="EF8" s="211">
        <f t="shared" si="31"/>
        <v>1</v>
      </c>
      <c r="EG8" s="211">
        <f t="shared" si="32"/>
        <v>0</v>
      </c>
    </row>
    <row r="9" spans="1:137" x14ac:dyDescent="0.25">
      <c r="C9" s="177"/>
      <c r="D9" s="177"/>
      <c r="E9" s="177"/>
      <c r="F9" s="177"/>
      <c r="G9" s="177"/>
      <c r="H9" s="177"/>
      <c r="I9" s="177"/>
      <c r="J9" s="177"/>
      <c r="K9" s="177"/>
      <c r="L9" s="177"/>
      <c r="M9" s="177"/>
      <c r="N9" s="177"/>
      <c r="O9" s="177"/>
      <c r="P9" s="177"/>
      <c r="Q9" s="177"/>
      <c r="R9" s="177"/>
      <c r="S9" s="177"/>
      <c r="T9" s="5"/>
      <c r="U9" s="13"/>
      <c r="V9" s="5"/>
      <c r="W9" s="5" t="str">
        <f t="shared" si="2"/>
        <v/>
      </c>
      <c r="X9" s="5"/>
      <c r="Y9" s="5"/>
      <c r="Z9" s="5"/>
      <c r="AA9" s="16" t="s">
        <v>2595</v>
      </c>
      <c r="AB9" s="177">
        <v>11</v>
      </c>
      <c r="AC9" s="19"/>
      <c r="AD9" s="21"/>
      <c r="AE9" s="21">
        <f t="shared" si="7"/>
        <v>1</v>
      </c>
      <c r="AF9" s="21"/>
      <c r="AG9" s="19"/>
      <c r="AH9" s="21"/>
      <c r="AI9" s="21"/>
      <c r="AJ9" s="19"/>
      <c r="AK9" s="19"/>
      <c r="AL9" s="19"/>
      <c r="AM9" s="19"/>
      <c r="AN9" s="19"/>
      <c r="AO9" s="19"/>
      <c r="AP9" s="177">
        <f t="shared" si="8"/>
        <v>0</v>
      </c>
      <c r="AQ9" s="28"/>
      <c r="AR9" s="29"/>
      <c r="AS9" s="29"/>
      <c r="AT9" s="29"/>
      <c r="AU9" s="29"/>
      <c r="AV9" s="29"/>
      <c r="AW9" s="29"/>
      <c r="AX9" s="29"/>
      <c r="AY9" s="29"/>
      <c r="AZ9" s="29"/>
      <c r="BA9" s="29"/>
      <c r="BB9" s="29"/>
      <c r="BC9" s="29"/>
      <c r="BD9" s="29"/>
      <c r="BE9" s="29"/>
      <c r="BF9" s="29"/>
      <c r="BG9" s="29"/>
      <c r="BH9" s="29"/>
      <c r="BI9" s="29"/>
      <c r="BJ9" s="30"/>
      <c r="BV9" s="168">
        <v>1</v>
      </c>
      <c r="BW9" s="40">
        <f t="shared" si="3"/>
        <v>0</v>
      </c>
      <c r="BX9" s="42">
        <f t="shared" si="9"/>
        <v>0</v>
      </c>
      <c r="BY9" s="168">
        <f t="shared" si="10"/>
        <v>0</v>
      </c>
      <c r="BZ9" s="43">
        <f t="shared" si="11"/>
        <v>0</v>
      </c>
      <c r="CA9" s="38" t="str">
        <f t="shared" si="12"/>
        <v>-</v>
      </c>
      <c r="CB9" s="177">
        <f t="shared" ref="CB9:CB72" si="34">IF(AQ8="",CB8,CB8+1)</f>
        <v>1</v>
      </c>
      <c r="CC9" s="177">
        <f t="shared" ref="CC9:CC72" si="35">IF(AR8="",CC8,CC8+1)</f>
        <v>1</v>
      </c>
      <c r="CD9" s="177">
        <f t="shared" ref="CD9:CD72" si="36">IF(AS8="",CD8,CD8+1)</f>
        <v>1</v>
      </c>
      <c r="CE9" s="177">
        <f t="shared" ref="CE9:CE72" si="37">IF(AT8="",CE8,CE8+1)</f>
        <v>1</v>
      </c>
      <c r="CF9" s="177">
        <f t="shared" ref="CF9:CF72" si="38">IF(AU8="",CF8,CF8+1)</f>
        <v>1</v>
      </c>
      <c r="CG9" s="177">
        <f t="shared" ref="CG9:CG72" si="39">IF(AV8="",CG8,CG8+1)</f>
        <v>1</v>
      </c>
      <c r="CH9" s="177">
        <f t="shared" ref="CH9:CH72" si="40">IF(AW8="",CH8,CH8+1)</f>
        <v>1</v>
      </c>
      <c r="CI9" s="177">
        <f t="shared" ref="CI9:CI72" si="41">IF(AX8="",CI8,CI8+1)</f>
        <v>1</v>
      </c>
      <c r="CJ9" s="177">
        <f t="shared" ref="CJ9:CJ72" si="42">IF(AY8="",CJ8,CJ8+1)</f>
        <v>1</v>
      </c>
      <c r="CK9" s="177">
        <f t="shared" ref="CK9:CK72" si="43">IF(AZ8="",CK8,CK8+1)</f>
        <v>1</v>
      </c>
      <c r="CL9" s="177">
        <f t="shared" ref="CL9:CL72" si="44">IF(BA8="",CL8,CL8+1)</f>
        <v>1</v>
      </c>
      <c r="CM9" s="177">
        <f t="shared" ref="CM9:CM72" si="45">IF(BB8="",CM8,CM8+1)</f>
        <v>1</v>
      </c>
      <c r="CN9" s="177">
        <f t="shared" ref="CN9:CN72" si="46">IF(BC8="",CN8,CN8+1)</f>
        <v>1</v>
      </c>
      <c r="CO9" s="177">
        <f t="shared" ref="CO9:CO72" si="47">IF(BD8="",CO8,CO8+1)</f>
        <v>1</v>
      </c>
      <c r="CP9" s="177">
        <f t="shared" ref="CP9:CP72" si="48">IF(BE8="",CP8,CP8+1)</f>
        <v>1</v>
      </c>
      <c r="CQ9" s="177">
        <f t="shared" ref="CQ9:CQ72" si="49">IF(BF8="",CQ8,CQ8+1)</f>
        <v>1</v>
      </c>
      <c r="CR9" s="177">
        <f t="shared" ref="CR9:CR72" si="50">IF(BG8="",CR8,CR8+1)</f>
        <v>1</v>
      </c>
      <c r="CS9" s="177">
        <f t="shared" ref="CS9:CS72" si="51">IF(BH8="",CS8,CS8+1)</f>
        <v>1</v>
      </c>
      <c r="CT9" s="177">
        <f t="shared" ref="CT9:CT72" si="52">IF(BI8="",CT8,CT8+1)</f>
        <v>1</v>
      </c>
      <c r="CU9" s="177">
        <f t="shared" ref="CU9:CU72" si="53">IF(BJ8="",CU8,CU8+1)</f>
        <v>1</v>
      </c>
      <c r="CW9" s="38" t="s">
        <v>65</v>
      </c>
      <c r="CX9" s="38">
        <f>IF(AC23=1,CONCATENATE(IF(AQ23=0,"","1 "),IF(AR23=0,"","2 "),IF(AS23=0,"","3 "),IF(AT23=0,"","4 "),IF(AU23=0,"","5 "),IF(AV23=0,"","6 "),IF(AW23=0,"","7 "),IF(AX23=0,"","8 "),IF(AY23=0,"","9 "),IF(AZ23=0,"","10 "),IF(BA23=0,"","11 "),IF(BB23=0,"","12 "),IF(BC23=0,"","13 "),IF(BD23=0,"","14 "),IF(BE23=0,"","15 "),IF(BF23=0,"","16 "),IF(BG23=0,"","17 "),IF(BH23=0,"","18 "),IF(BI23=0,"","19 "),IF(BJ23=0,"","20 "),),0)</f>
        <v>0</v>
      </c>
      <c r="DA9" s="172">
        <v>5</v>
      </c>
      <c r="DB9" s="32" t="str">
        <f t="shared" si="33"/>
        <v xml:space="preserve"> </v>
      </c>
      <c r="DD9" s="172">
        <f t="shared" si="20"/>
        <v>1</v>
      </c>
      <c r="DE9" s="172">
        <v>7</v>
      </c>
      <c r="DL9" s="211">
        <f t="shared" si="21"/>
        <v>0</v>
      </c>
      <c r="DM9" s="211">
        <f t="shared" si="22"/>
        <v>1</v>
      </c>
      <c r="DN9" s="211">
        <f t="shared" si="23"/>
        <v>1</v>
      </c>
      <c r="DO9" s="211">
        <f t="shared" si="24"/>
        <v>1</v>
      </c>
      <c r="DP9" s="211">
        <f t="shared" si="25"/>
        <v>1</v>
      </c>
      <c r="DQ9" s="211">
        <f t="shared" si="26"/>
        <v>1</v>
      </c>
      <c r="DR9" s="211">
        <f t="shared" si="27"/>
        <v>1</v>
      </c>
      <c r="DS9" s="211">
        <f t="shared" si="28"/>
        <v>1</v>
      </c>
      <c r="DT9" s="211">
        <f t="shared" si="29"/>
        <v>1</v>
      </c>
      <c r="DU9" s="211">
        <f t="shared" si="30"/>
        <v>1</v>
      </c>
      <c r="DV9" s="211">
        <f t="shared" si="31"/>
        <v>1</v>
      </c>
      <c r="DW9" s="211">
        <f t="shared" si="31"/>
        <v>1</v>
      </c>
      <c r="DX9" s="211">
        <f t="shared" si="31"/>
        <v>1</v>
      </c>
      <c r="DY9" s="211">
        <f t="shared" si="31"/>
        <v>1</v>
      </c>
      <c r="DZ9" s="211">
        <f t="shared" si="31"/>
        <v>1</v>
      </c>
      <c r="EA9" s="211">
        <f t="shared" si="31"/>
        <v>1</v>
      </c>
      <c r="EB9" s="211">
        <f t="shared" si="31"/>
        <v>1</v>
      </c>
      <c r="EC9" s="211">
        <f t="shared" si="31"/>
        <v>1</v>
      </c>
      <c r="ED9" s="211">
        <f t="shared" si="31"/>
        <v>1</v>
      </c>
      <c r="EE9" s="211">
        <f t="shared" si="31"/>
        <v>1</v>
      </c>
      <c r="EF9" s="211">
        <f t="shared" si="31"/>
        <v>1</v>
      </c>
      <c r="EG9" s="211">
        <f t="shared" si="32"/>
        <v>0</v>
      </c>
    </row>
    <row r="10" spans="1:137" x14ac:dyDescent="0.25">
      <c r="C10" s="177"/>
      <c r="D10" s="177"/>
      <c r="E10" s="177"/>
      <c r="F10" s="177"/>
      <c r="G10" s="177"/>
      <c r="H10" s="177"/>
      <c r="I10" s="177"/>
      <c r="J10" s="177"/>
      <c r="K10" s="177"/>
      <c r="L10" s="177"/>
      <c r="M10" s="177"/>
      <c r="N10" s="177"/>
      <c r="O10" s="177"/>
      <c r="P10" s="177"/>
      <c r="Q10" s="177"/>
      <c r="R10" s="177"/>
      <c r="S10" s="177"/>
      <c r="T10" s="5"/>
      <c r="U10" s="13"/>
      <c r="V10" s="5"/>
      <c r="W10" s="5" t="str">
        <f t="shared" si="2"/>
        <v/>
      </c>
      <c r="X10" s="5"/>
      <c r="Y10" s="5"/>
      <c r="Z10" s="5"/>
      <c r="AA10" s="16" t="s">
        <v>2596</v>
      </c>
      <c r="AB10" s="177">
        <v>20</v>
      </c>
      <c r="AC10" s="20"/>
      <c r="AD10" s="20"/>
      <c r="AE10" s="20"/>
      <c r="AF10" s="21"/>
      <c r="AG10" s="21">
        <f>1-AH10</f>
        <v>1</v>
      </c>
      <c r="AH10" s="21"/>
      <c r="AI10" s="20"/>
      <c r="AJ10" s="20"/>
      <c r="AK10" s="20"/>
      <c r="AL10" s="20"/>
      <c r="AM10" s="20"/>
      <c r="AN10" s="20"/>
      <c r="AO10" s="20"/>
      <c r="AP10" s="195">
        <f>SUM(AQ10:BJ10)*(AB10+25*AF10)</f>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3"/>
        <v>0</v>
      </c>
      <c r="BX10" s="42">
        <f t="shared" si="9"/>
        <v>0</v>
      </c>
      <c r="BY10" s="168"/>
      <c r="BZ10" s="43">
        <f t="shared" si="11"/>
        <v>0</v>
      </c>
      <c r="CA10" s="38" t="str">
        <f t="shared" si="12"/>
        <v>-</v>
      </c>
      <c r="CB10" s="177">
        <f t="shared" si="34"/>
        <v>1</v>
      </c>
      <c r="CC10" s="177">
        <f t="shared" si="35"/>
        <v>1</v>
      </c>
      <c r="CD10" s="177">
        <f t="shared" si="36"/>
        <v>1</v>
      </c>
      <c r="CE10" s="177">
        <f t="shared" si="37"/>
        <v>1</v>
      </c>
      <c r="CF10" s="177">
        <f t="shared" si="38"/>
        <v>1</v>
      </c>
      <c r="CG10" s="177">
        <f t="shared" si="39"/>
        <v>1</v>
      </c>
      <c r="CH10" s="177">
        <f t="shared" si="40"/>
        <v>1</v>
      </c>
      <c r="CI10" s="177">
        <f t="shared" si="41"/>
        <v>1</v>
      </c>
      <c r="CJ10" s="177">
        <f t="shared" si="42"/>
        <v>1</v>
      </c>
      <c r="CK10" s="177">
        <f t="shared" si="43"/>
        <v>1</v>
      </c>
      <c r="CL10" s="177">
        <f t="shared" si="44"/>
        <v>1</v>
      </c>
      <c r="CM10" s="177">
        <f t="shared" si="45"/>
        <v>1</v>
      </c>
      <c r="CN10" s="177">
        <f t="shared" si="46"/>
        <v>1</v>
      </c>
      <c r="CO10" s="177">
        <f t="shared" si="47"/>
        <v>1</v>
      </c>
      <c r="CP10" s="177">
        <f t="shared" si="48"/>
        <v>1</v>
      </c>
      <c r="CQ10" s="177">
        <f t="shared" si="49"/>
        <v>1</v>
      </c>
      <c r="CR10" s="177">
        <f t="shared" si="50"/>
        <v>1</v>
      </c>
      <c r="CS10" s="177">
        <f t="shared" si="51"/>
        <v>1</v>
      </c>
      <c r="CT10" s="177">
        <f t="shared" si="52"/>
        <v>1</v>
      </c>
      <c r="CU10" s="177">
        <f t="shared" si="53"/>
        <v>1</v>
      </c>
      <c r="CW10" s="38" t="s">
        <v>65</v>
      </c>
      <c r="CX10" s="38">
        <f>IF(AC24=1,CONCATENATE(IF(AQ24=0,"","1 "),IF(AR24=0,"","2 "),IF(AS24=0,"","3 "),IF(AT24=0,"","4 "),IF(AU24=0,"","5 "),IF(AV24=0,"","6 "),IF(AW24=0,"","7 "),IF(AX24=0,"","8 "),IF(AY24=0,"","9 "),IF(AZ24=0,"","10 "),IF(BA24=0,"","11 "),IF(BB24=0,"","12 "),IF(BC24=0,"","13 "),IF(BD24=0,"","14 "),IF(BE24=0,"","15 "),IF(BF24=0,"","16 "),IF(BG24=0,"","17 "),IF(BH24=0,"","18 "),IF(BI24=0,"","19 "),IF(BJ24=0,"","20 "),),0)</f>
        <v>0</v>
      </c>
      <c r="DA10" s="172">
        <v>6</v>
      </c>
      <c r="DB10" s="32" t="str">
        <f t="shared" si="33"/>
        <v xml:space="preserve"> </v>
      </c>
      <c r="DD10" s="172">
        <f t="shared" si="20"/>
        <v>1</v>
      </c>
      <c r="DE10" s="172">
        <v>8</v>
      </c>
      <c r="DL10" s="211">
        <f t="shared" si="21"/>
        <v>0</v>
      </c>
      <c r="DM10" s="211">
        <f t="shared" si="22"/>
        <v>1</v>
      </c>
      <c r="DN10" s="211">
        <f t="shared" si="23"/>
        <v>1</v>
      </c>
      <c r="DO10" s="211">
        <f t="shared" si="24"/>
        <v>1</v>
      </c>
      <c r="DP10" s="211">
        <f t="shared" si="25"/>
        <v>1</v>
      </c>
      <c r="DQ10" s="211">
        <f t="shared" si="26"/>
        <v>1</v>
      </c>
      <c r="DR10" s="211">
        <f t="shared" si="27"/>
        <v>1</v>
      </c>
      <c r="DS10" s="211">
        <f t="shared" si="28"/>
        <v>1</v>
      </c>
      <c r="DT10" s="211">
        <f t="shared" si="29"/>
        <v>1</v>
      </c>
      <c r="DU10" s="211">
        <f t="shared" si="30"/>
        <v>1</v>
      </c>
      <c r="DV10" s="211">
        <f t="shared" si="31"/>
        <v>1</v>
      </c>
      <c r="DW10" s="211">
        <f t="shared" si="31"/>
        <v>1</v>
      </c>
      <c r="DX10" s="211">
        <f t="shared" si="31"/>
        <v>1</v>
      </c>
      <c r="DY10" s="211">
        <f t="shared" si="31"/>
        <v>1</v>
      </c>
      <c r="DZ10" s="211">
        <f t="shared" si="31"/>
        <v>1</v>
      </c>
      <c r="EA10" s="211">
        <f t="shared" si="31"/>
        <v>1</v>
      </c>
      <c r="EB10" s="211">
        <f t="shared" si="31"/>
        <v>1</v>
      </c>
      <c r="EC10" s="211">
        <f t="shared" si="31"/>
        <v>1</v>
      </c>
      <c r="ED10" s="211">
        <f t="shared" si="31"/>
        <v>1</v>
      </c>
      <c r="EE10" s="211">
        <f t="shared" si="31"/>
        <v>1</v>
      </c>
      <c r="EF10" s="211">
        <f t="shared" si="31"/>
        <v>1</v>
      </c>
      <c r="EG10" s="211">
        <f t="shared" si="32"/>
        <v>0</v>
      </c>
    </row>
    <row r="11" spans="1:137" x14ac:dyDescent="0.25">
      <c r="C11" s="177"/>
      <c r="D11" s="177"/>
      <c r="E11" s="177"/>
      <c r="F11" s="177"/>
      <c r="G11" s="177"/>
      <c r="H11" s="177"/>
      <c r="I11" s="177"/>
      <c r="J11" s="177"/>
      <c r="K11" s="177"/>
      <c r="L11" s="177"/>
      <c r="M11" s="177"/>
      <c r="N11" s="177"/>
      <c r="O11" s="177"/>
      <c r="P11" s="177"/>
      <c r="Q11" s="177"/>
      <c r="R11" s="177"/>
      <c r="S11" s="177"/>
      <c r="T11" s="5"/>
      <c r="U11" s="13"/>
      <c r="V11" s="5"/>
      <c r="W11" s="5" t="str">
        <f t="shared" si="2"/>
        <v/>
      </c>
      <c r="X11" s="5"/>
      <c r="Y11" s="5"/>
      <c r="Z11" s="5"/>
      <c r="AA11" s="16" t="s">
        <v>2596</v>
      </c>
      <c r="AB11" s="177">
        <v>20</v>
      </c>
      <c r="AC11" s="19"/>
      <c r="AD11" s="19"/>
      <c r="AE11" s="19"/>
      <c r="AF11" s="21"/>
      <c r="AG11" s="21">
        <f t="shared" ref="AG11:AG12" si="54">1-AH11</f>
        <v>1</v>
      </c>
      <c r="AH11" s="21"/>
      <c r="AI11" s="19"/>
      <c r="AJ11" s="19"/>
      <c r="AK11" s="19"/>
      <c r="AL11" s="19"/>
      <c r="AM11" s="19"/>
      <c r="AN11" s="19"/>
      <c r="AO11" s="19"/>
      <c r="AP11" s="195">
        <f t="shared" ref="AP11:AP12" si="55">SUM(AQ11:BJ11)*(AB11+25*AF11)</f>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3"/>
        <v>0</v>
      </c>
      <c r="BX11" s="42">
        <f t="shared" si="9"/>
        <v>0</v>
      </c>
      <c r="BY11" s="168"/>
      <c r="BZ11" s="43">
        <f t="shared" si="11"/>
        <v>0</v>
      </c>
      <c r="CA11" s="38" t="str">
        <f t="shared" si="12"/>
        <v>-</v>
      </c>
      <c r="CB11" s="177">
        <f t="shared" si="34"/>
        <v>1</v>
      </c>
      <c r="CC11" s="177">
        <f t="shared" si="35"/>
        <v>1</v>
      </c>
      <c r="CD11" s="177">
        <f t="shared" si="36"/>
        <v>1</v>
      </c>
      <c r="CE11" s="177">
        <f t="shared" si="37"/>
        <v>1</v>
      </c>
      <c r="CF11" s="177">
        <f t="shared" si="38"/>
        <v>1</v>
      </c>
      <c r="CG11" s="177">
        <f t="shared" si="39"/>
        <v>1</v>
      </c>
      <c r="CH11" s="177">
        <f t="shared" si="40"/>
        <v>1</v>
      </c>
      <c r="CI11" s="177">
        <f t="shared" si="41"/>
        <v>1</v>
      </c>
      <c r="CJ11" s="177">
        <f t="shared" si="42"/>
        <v>1</v>
      </c>
      <c r="CK11" s="177">
        <f t="shared" si="43"/>
        <v>1</v>
      </c>
      <c r="CL11" s="177">
        <f t="shared" si="44"/>
        <v>1</v>
      </c>
      <c r="CM11" s="177">
        <f t="shared" si="45"/>
        <v>1</v>
      </c>
      <c r="CN11" s="177">
        <f t="shared" si="46"/>
        <v>1</v>
      </c>
      <c r="CO11" s="177">
        <f t="shared" si="47"/>
        <v>1</v>
      </c>
      <c r="CP11" s="177">
        <f t="shared" si="48"/>
        <v>1</v>
      </c>
      <c r="CQ11" s="177">
        <f t="shared" si="49"/>
        <v>1</v>
      </c>
      <c r="CR11" s="177">
        <f t="shared" si="50"/>
        <v>1</v>
      </c>
      <c r="CS11" s="177">
        <f t="shared" si="51"/>
        <v>1</v>
      </c>
      <c r="CT11" s="177">
        <f t="shared" si="52"/>
        <v>1</v>
      </c>
      <c r="CU11" s="177">
        <f t="shared" si="53"/>
        <v>1</v>
      </c>
      <c r="CW11" s="38" t="s">
        <v>65</v>
      </c>
      <c r="CX11" s="38">
        <f>IF(AC25=1,CONCATENATE(IF(AQ25=0,"","1 "),IF(AR25=0,"","2 "),IF(AS25=0,"","3 "),IF(AT25=0,"","4 "),IF(AU25=0,"","5 "),IF(AV25=0,"","6 "),IF(AW25=0,"","7 "),IF(AX25=0,"","8 "),IF(AY25=0,"","9 "),IF(AZ25=0,"","10 "),IF(BA25=0,"","11 "),IF(BB25=0,"","12 "),IF(BC25=0,"","13 "),IF(BD25=0,"","14 "),IF(BE25=0,"","15 "),IF(BF25=0,"","16 "),IF(BG25=0,"","17 "),IF(BH25=0,"","18 "),IF(BI25=0,"","19 "),IF(BJ25=0,"","20 "),),0)</f>
        <v>0</v>
      </c>
      <c r="DA11" s="172">
        <v>7</v>
      </c>
      <c r="DB11" s="32" t="str">
        <f t="shared" si="33"/>
        <v xml:space="preserve"> </v>
      </c>
      <c r="DD11" s="172">
        <f t="shared" si="20"/>
        <v>1</v>
      </c>
      <c r="DE11" s="172">
        <v>9</v>
      </c>
      <c r="DL11" s="211">
        <f t="shared" si="21"/>
        <v>0</v>
      </c>
      <c r="DM11" s="211">
        <f t="shared" si="22"/>
        <v>1</v>
      </c>
      <c r="DN11" s="211">
        <f t="shared" si="23"/>
        <v>1</v>
      </c>
      <c r="DO11" s="211">
        <f t="shared" si="24"/>
        <v>1</v>
      </c>
      <c r="DP11" s="211">
        <f t="shared" si="25"/>
        <v>1</v>
      </c>
      <c r="DQ11" s="211">
        <f t="shared" si="26"/>
        <v>1</v>
      </c>
      <c r="DR11" s="211">
        <f t="shared" si="27"/>
        <v>1</v>
      </c>
      <c r="DS11" s="211">
        <f t="shared" si="28"/>
        <v>1</v>
      </c>
      <c r="DT11" s="211">
        <f t="shared" si="29"/>
        <v>1</v>
      </c>
      <c r="DU11" s="211">
        <f t="shared" si="30"/>
        <v>1</v>
      </c>
      <c r="DV11" s="211">
        <f t="shared" si="31"/>
        <v>1</v>
      </c>
      <c r="DW11" s="211">
        <f t="shared" si="31"/>
        <v>1</v>
      </c>
      <c r="DX11" s="211">
        <f t="shared" si="31"/>
        <v>1</v>
      </c>
      <c r="DY11" s="211">
        <f t="shared" si="31"/>
        <v>1</v>
      </c>
      <c r="DZ11" s="211">
        <f t="shared" si="31"/>
        <v>1</v>
      </c>
      <c r="EA11" s="211">
        <f t="shared" si="31"/>
        <v>1</v>
      </c>
      <c r="EB11" s="211">
        <f t="shared" si="31"/>
        <v>1</v>
      </c>
      <c r="EC11" s="211">
        <f t="shared" si="31"/>
        <v>1</v>
      </c>
      <c r="ED11" s="211">
        <f t="shared" si="31"/>
        <v>1</v>
      </c>
      <c r="EE11" s="211">
        <f t="shared" si="31"/>
        <v>1</v>
      </c>
      <c r="EF11" s="211">
        <f t="shared" si="31"/>
        <v>1</v>
      </c>
      <c r="EG11" s="211">
        <f t="shared" si="32"/>
        <v>0</v>
      </c>
    </row>
    <row r="12" spans="1:137" x14ac:dyDescent="0.25">
      <c r="C12" s="177"/>
      <c r="D12" s="177"/>
      <c r="E12" s="177"/>
      <c r="F12" s="177"/>
      <c r="G12" s="177"/>
      <c r="H12" s="177"/>
      <c r="I12" s="177"/>
      <c r="J12" s="177"/>
      <c r="K12" s="177"/>
      <c r="L12" s="177"/>
      <c r="M12" s="177"/>
      <c r="N12" s="177"/>
      <c r="O12" s="177"/>
      <c r="P12" s="177"/>
      <c r="Q12" s="177"/>
      <c r="R12" s="177"/>
      <c r="S12" s="177"/>
      <c r="T12" s="5"/>
      <c r="U12" s="13"/>
      <c r="V12" s="5"/>
      <c r="W12" s="5" t="str">
        <f t="shared" si="2"/>
        <v/>
      </c>
      <c r="X12" s="5"/>
      <c r="Y12" s="5"/>
      <c r="Z12" s="5"/>
      <c r="AA12" s="16" t="s">
        <v>2596</v>
      </c>
      <c r="AB12" s="177">
        <v>20</v>
      </c>
      <c r="AC12" s="20"/>
      <c r="AD12" s="20"/>
      <c r="AE12" s="20"/>
      <c r="AF12" s="21"/>
      <c r="AG12" s="21">
        <f t="shared" si="54"/>
        <v>1</v>
      </c>
      <c r="AH12" s="21"/>
      <c r="AI12" s="20"/>
      <c r="AJ12" s="20"/>
      <c r="AK12" s="20"/>
      <c r="AL12" s="20"/>
      <c r="AM12" s="20"/>
      <c r="AN12" s="20"/>
      <c r="AO12" s="20"/>
      <c r="AP12" s="195">
        <f t="shared" si="55"/>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3"/>
        <v>0</v>
      </c>
      <c r="BX12" s="42">
        <f t="shared" si="9"/>
        <v>0</v>
      </c>
      <c r="BY12" s="168"/>
      <c r="BZ12" s="43">
        <f t="shared" si="11"/>
        <v>0</v>
      </c>
      <c r="CA12" s="38" t="str">
        <f t="shared" si="12"/>
        <v>-</v>
      </c>
      <c r="CB12" s="177">
        <f t="shared" si="34"/>
        <v>1</v>
      </c>
      <c r="CC12" s="177">
        <f t="shared" si="35"/>
        <v>1</v>
      </c>
      <c r="CD12" s="177">
        <f t="shared" si="36"/>
        <v>1</v>
      </c>
      <c r="CE12" s="177">
        <f t="shared" si="37"/>
        <v>1</v>
      </c>
      <c r="CF12" s="177">
        <f t="shared" si="38"/>
        <v>1</v>
      </c>
      <c r="CG12" s="177">
        <f t="shared" si="39"/>
        <v>1</v>
      </c>
      <c r="CH12" s="177">
        <f t="shared" si="40"/>
        <v>1</v>
      </c>
      <c r="CI12" s="177">
        <f t="shared" si="41"/>
        <v>1</v>
      </c>
      <c r="CJ12" s="177">
        <f t="shared" si="42"/>
        <v>1</v>
      </c>
      <c r="CK12" s="177">
        <f t="shared" si="43"/>
        <v>1</v>
      </c>
      <c r="CL12" s="177">
        <f t="shared" si="44"/>
        <v>1</v>
      </c>
      <c r="CM12" s="177">
        <f t="shared" si="45"/>
        <v>1</v>
      </c>
      <c r="CN12" s="177">
        <f t="shared" si="46"/>
        <v>1</v>
      </c>
      <c r="CO12" s="177">
        <f t="shared" si="47"/>
        <v>1</v>
      </c>
      <c r="CP12" s="177">
        <f t="shared" si="48"/>
        <v>1</v>
      </c>
      <c r="CQ12" s="177">
        <f t="shared" si="49"/>
        <v>1</v>
      </c>
      <c r="CR12" s="177">
        <f t="shared" si="50"/>
        <v>1</v>
      </c>
      <c r="CS12" s="177">
        <f t="shared" si="51"/>
        <v>1</v>
      </c>
      <c r="CT12" s="177">
        <f t="shared" si="52"/>
        <v>1</v>
      </c>
      <c r="CU12" s="177">
        <f t="shared" si="53"/>
        <v>1</v>
      </c>
      <c r="CW12" s="38" t="s">
        <v>65</v>
      </c>
      <c r="CX12" s="38">
        <f>IF(AC26=1,CONCATENATE(IF(AQ26=0,"","1 "),IF(AR26=0,"","2 "),IF(AS26=0,"","3 "),IF(AT26=0,"","4 "),IF(AU26=0,"","5 "),IF(AV26=0,"","6 "),IF(AW26=0,"","7 "),IF(AX26=0,"","8 "),IF(AY26=0,"","9 "),IF(AZ26=0,"","10 "),IF(BA26=0,"","11 "),IF(BB26=0,"","12 "),IF(BC26=0,"","13 "),IF(BD26=0,"","14 "),IF(BE26=0,"","15 "),IF(BF26=0,"","16 "),IF(BG26=0,"","17 "),IF(BH26=0,"","18 "),IF(BI26=0,"","19 "),IF(BJ26=0,"","20 "),),0)</f>
        <v>0</v>
      </c>
      <c r="DA12" s="172">
        <v>8</v>
      </c>
      <c r="DB12" s="32" t="str">
        <f t="shared" si="33"/>
        <v xml:space="preserve"> </v>
      </c>
      <c r="DD12" s="172">
        <f t="shared" si="20"/>
        <v>1</v>
      </c>
      <c r="DE12" s="172">
        <v>10</v>
      </c>
      <c r="DL12" s="211">
        <f t="shared" si="21"/>
        <v>0</v>
      </c>
      <c r="DM12" s="211">
        <f t="shared" si="22"/>
        <v>1</v>
      </c>
      <c r="DN12" s="211">
        <f t="shared" si="23"/>
        <v>1</v>
      </c>
      <c r="DO12" s="211">
        <f t="shared" si="24"/>
        <v>1</v>
      </c>
      <c r="DP12" s="211">
        <f t="shared" si="25"/>
        <v>1</v>
      </c>
      <c r="DQ12" s="211">
        <f t="shared" si="26"/>
        <v>1</v>
      </c>
      <c r="DR12" s="211">
        <f t="shared" si="27"/>
        <v>1</v>
      </c>
      <c r="DS12" s="211">
        <f t="shared" si="28"/>
        <v>1</v>
      </c>
      <c r="DT12" s="211">
        <f t="shared" si="29"/>
        <v>1</v>
      </c>
      <c r="DU12" s="211">
        <f t="shared" si="30"/>
        <v>1</v>
      </c>
      <c r="DV12" s="211">
        <f t="shared" si="31"/>
        <v>1</v>
      </c>
      <c r="DW12" s="211">
        <f t="shared" si="31"/>
        <v>1</v>
      </c>
      <c r="DX12" s="211">
        <f t="shared" si="31"/>
        <v>1</v>
      </c>
      <c r="DY12" s="211">
        <f t="shared" si="31"/>
        <v>1</v>
      </c>
      <c r="DZ12" s="211">
        <f t="shared" si="31"/>
        <v>1</v>
      </c>
      <c r="EA12" s="211">
        <f t="shared" si="31"/>
        <v>1</v>
      </c>
      <c r="EB12" s="211">
        <f t="shared" si="31"/>
        <v>1</v>
      </c>
      <c r="EC12" s="211">
        <f t="shared" si="31"/>
        <v>1</v>
      </c>
      <c r="ED12" s="211">
        <f t="shared" si="31"/>
        <v>1</v>
      </c>
      <c r="EE12" s="211">
        <f t="shared" si="31"/>
        <v>1</v>
      </c>
      <c r="EF12" s="211">
        <f t="shared" si="31"/>
        <v>1</v>
      </c>
      <c r="EG12" s="211">
        <f t="shared" si="32"/>
        <v>0</v>
      </c>
    </row>
    <row r="13" spans="1:137" x14ac:dyDescent="0.25">
      <c r="C13" s="177"/>
      <c r="D13" s="177"/>
      <c r="E13" s="177"/>
      <c r="F13" s="177"/>
      <c r="G13" s="177"/>
      <c r="H13" s="177"/>
      <c r="I13" s="177"/>
      <c r="J13" s="177"/>
      <c r="K13" s="177"/>
      <c r="L13" s="177"/>
      <c r="M13" s="177"/>
      <c r="N13" s="177"/>
      <c r="O13" s="177"/>
      <c r="P13" s="177"/>
      <c r="Q13" s="177"/>
      <c r="R13" s="177"/>
      <c r="S13" s="177"/>
      <c r="T13" s="5"/>
      <c r="U13" s="13"/>
      <c r="V13" s="5"/>
      <c r="W13" s="5" t="str">
        <f t="shared" si="2"/>
        <v/>
      </c>
      <c r="X13" s="5"/>
      <c r="Y13" s="5"/>
      <c r="Z13" s="5"/>
      <c r="AA13" s="16" t="s">
        <v>2598</v>
      </c>
      <c r="AB13" s="143">
        <v>175</v>
      </c>
      <c r="AC13" s="19"/>
      <c r="AD13" s="19"/>
      <c r="AE13" s="19"/>
      <c r="AF13" s="19"/>
      <c r="AG13" s="19"/>
      <c r="AH13" s="19"/>
      <c r="AI13" s="19"/>
      <c r="AJ13" s="19"/>
      <c r="AK13" s="19"/>
      <c r="AL13" s="19"/>
      <c r="AM13" s="19"/>
      <c r="AN13" s="19"/>
      <c r="AO13" s="19"/>
      <c r="AP13" s="143">
        <f>SUM(AQ13:BJ13)*(AB13)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SUM(AQ13:BJ13)*4</f>
        <v>0</v>
      </c>
      <c r="BX13" s="42">
        <f t="shared" si="9"/>
        <v>0</v>
      </c>
      <c r="BY13" s="168"/>
      <c r="BZ13" s="43">
        <f t="shared" si="11"/>
        <v>0</v>
      </c>
      <c r="CA13" s="38" t="str">
        <f t="shared" si="12"/>
        <v>-</v>
      </c>
      <c r="CB13" s="177">
        <f t="shared" si="34"/>
        <v>1</v>
      </c>
      <c r="CC13" s="177">
        <f t="shared" si="35"/>
        <v>1</v>
      </c>
      <c r="CD13" s="177">
        <f t="shared" si="36"/>
        <v>1</v>
      </c>
      <c r="CE13" s="177">
        <f t="shared" si="37"/>
        <v>1</v>
      </c>
      <c r="CF13" s="177">
        <f t="shared" si="38"/>
        <v>1</v>
      </c>
      <c r="CG13" s="177">
        <f t="shared" si="39"/>
        <v>1</v>
      </c>
      <c r="CH13" s="177">
        <f t="shared" si="40"/>
        <v>1</v>
      </c>
      <c r="CI13" s="177">
        <f t="shared" si="41"/>
        <v>1</v>
      </c>
      <c r="CJ13" s="177">
        <f t="shared" si="42"/>
        <v>1</v>
      </c>
      <c r="CK13" s="177">
        <f t="shared" si="43"/>
        <v>1</v>
      </c>
      <c r="CL13" s="177">
        <f t="shared" si="44"/>
        <v>1</v>
      </c>
      <c r="CM13" s="177">
        <f t="shared" si="45"/>
        <v>1</v>
      </c>
      <c r="CN13" s="177">
        <f t="shared" si="46"/>
        <v>1</v>
      </c>
      <c r="CO13" s="177">
        <f t="shared" si="47"/>
        <v>1</v>
      </c>
      <c r="CP13" s="177">
        <f t="shared" si="48"/>
        <v>1</v>
      </c>
      <c r="CQ13" s="177">
        <f t="shared" si="49"/>
        <v>1</v>
      </c>
      <c r="CR13" s="177">
        <f t="shared" si="50"/>
        <v>1</v>
      </c>
      <c r="CS13" s="177">
        <f t="shared" si="51"/>
        <v>1</v>
      </c>
      <c r="CT13" s="177">
        <f t="shared" si="52"/>
        <v>1</v>
      </c>
      <c r="CU13" s="177">
        <f t="shared" si="53"/>
        <v>1</v>
      </c>
      <c r="CW13" s="177"/>
      <c r="DA13" s="172">
        <v>9</v>
      </c>
      <c r="DB13" s="32" t="str">
        <f t="shared" si="33"/>
        <v xml:space="preserve"> </v>
      </c>
      <c r="DD13" s="172">
        <f t="shared" si="20"/>
        <v>1</v>
      </c>
      <c r="DE13" s="172">
        <v>11</v>
      </c>
      <c r="DL13" s="211">
        <f t="shared" si="21"/>
        <v>0</v>
      </c>
      <c r="DM13" s="211">
        <f t="shared" si="22"/>
        <v>1</v>
      </c>
      <c r="DN13" s="211">
        <f t="shared" si="23"/>
        <v>1</v>
      </c>
      <c r="DO13" s="211">
        <f t="shared" si="24"/>
        <v>1</v>
      </c>
      <c r="DP13" s="211">
        <f t="shared" si="25"/>
        <v>1</v>
      </c>
      <c r="DQ13" s="211">
        <f t="shared" si="26"/>
        <v>1</v>
      </c>
      <c r="DR13" s="211">
        <f t="shared" si="27"/>
        <v>1</v>
      </c>
      <c r="DS13" s="211">
        <f t="shared" si="28"/>
        <v>1</v>
      </c>
      <c r="DT13" s="211">
        <f t="shared" si="29"/>
        <v>1</v>
      </c>
      <c r="DU13" s="211">
        <f t="shared" si="30"/>
        <v>1</v>
      </c>
      <c r="DV13" s="211">
        <f t="shared" si="31"/>
        <v>1</v>
      </c>
      <c r="DW13" s="211">
        <f t="shared" si="31"/>
        <v>1</v>
      </c>
      <c r="DX13" s="211">
        <f t="shared" si="31"/>
        <v>1</v>
      </c>
      <c r="DY13" s="211">
        <f t="shared" si="31"/>
        <v>1</v>
      </c>
      <c r="DZ13" s="211">
        <f t="shared" si="31"/>
        <v>1</v>
      </c>
      <c r="EA13" s="211">
        <f t="shared" si="31"/>
        <v>1</v>
      </c>
      <c r="EB13" s="211">
        <f t="shared" si="31"/>
        <v>1</v>
      </c>
      <c r="EC13" s="211">
        <f t="shared" si="31"/>
        <v>1</v>
      </c>
      <c r="ED13" s="211">
        <f t="shared" si="31"/>
        <v>1</v>
      </c>
      <c r="EE13" s="211">
        <f t="shared" si="31"/>
        <v>1</v>
      </c>
      <c r="EF13" s="211">
        <f t="shared" si="31"/>
        <v>1</v>
      </c>
      <c r="EG13" s="211">
        <f t="shared" si="32"/>
        <v>0</v>
      </c>
    </row>
    <row r="14" spans="1:137" ht="15" customHeight="1" x14ac:dyDescent="0.25">
      <c r="C14" s="177"/>
      <c r="D14" s="177"/>
      <c r="E14" s="177"/>
      <c r="F14" s="177"/>
      <c r="G14" s="177"/>
      <c r="H14" s="177"/>
      <c r="I14" s="177"/>
      <c r="J14" s="177"/>
      <c r="K14" s="177"/>
      <c r="L14" s="177"/>
      <c r="M14" s="177"/>
      <c r="N14" s="177"/>
      <c r="O14" s="177"/>
      <c r="P14" s="177"/>
      <c r="Q14" s="177"/>
      <c r="R14" s="177"/>
      <c r="S14" s="177"/>
      <c r="T14" s="5"/>
      <c r="U14" s="13"/>
      <c r="V14" s="5"/>
      <c r="W14" s="5" t="str">
        <f t="shared" si="2"/>
        <v/>
      </c>
      <c r="X14" s="5"/>
      <c r="Y14" s="5"/>
      <c r="Z14" s="5"/>
      <c r="AQ14" s="25"/>
      <c r="AR14" s="26"/>
      <c r="AS14" s="26"/>
      <c r="AT14" s="26"/>
      <c r="AU14" s="26"/>
      <c r="AV14" s="26"/>
      <c r="AW14" s="26"/>
      <c r="AX14" s="26"/>
      <c r="AY14" s="26"/>
      <c r="AZ14" s="26"/>
      <c r="BA14" s="26"/>
      <c r="BB14" s="26"/>
      <c r="BC14" s="26"/>
      <c r="BD14" s="26"/>
      <c r="BE14" s="26"/>
      <c r="BF14" s="26"/>
      <c r="BG14" s="26"/>
      <c r="BH14" s="26"/>
      <c r="BI14" s="26"/>
      <c r="BJ14" s="27"/>
      <c r="BV14" s="168"/>
      <c r="BW14" s="40"/>
      <c r="BX14" s="42"/>
      <c r="BY14" s="168"/>
      <c r="BZ14" s="43"/>
      <c r="CB14" s="177">
        <f t="shared" si="34"/>
        <v>1</v>
      </c>
      <c r="CC14" s="177">
        <f t="shared" si="35"/>
        <v>1</v>
      </c>
      <c r="CD14" s="177">
        <f t="shared" si="36"/>
        <v>1</v>
      </c>
      <c r="CE14" s="177">
        <f t="shared" si="37"/>
        <v>1</v>
      </c>
      <c r="CF14" s="177">
        <f t="shared" si="38"/>
        <v>1</v>
      </c>
      <c r="CG14" s="177">
        <f t="shared" si="39"/>
        <v>1</v>
      </c>
      <c r="CH14" s="177">
        <f t="shared" si="40"/>
        <v>1</v>
      </c>
      <c r="CI14" s="177">
        <f t="shared" si="41"/>
        <v>1</v>
      </c>
      <c r="CJ14" s="177">
        <f t="shared" si="42"/>
        <v>1</v>
      </c>
      <c r="CK14" s="177">
        <f t="shared" si="43"/>
        <v>1</v>
      </c>
      <c r="CL14" s="177">
        <f t="shared" si="44"/>
        <v>1</v>
      </c>
      <c r="CM14" s="177">
        <f t="shared" si="45"/>
        <v>1</v>
      </c>
      <c r="CN14" s="177">
        <f t="shared" si="46"/>
        <v>1</v>
      </c>
      <c r="CO14" s="177">
        <f t="shared" si="47"/>
        <v>1</v>
      </c>
      <c r="CP14" s="177">
        <f t="shared" si="48"/>
        <v>1</v>
      </c>
      <c r="CQ14" s="177">
        <f t="shared" si="49"/>
        <v>1</v>
      </c>
      <c r="CR14" s="177">
        <f t="shared" si="50"/>
        <v>1</v>
      </c>
      <c r="CS14" s="177">
        <f t="shared" si="51"/>
        <v>1</v>
      </c>
      <c r="CT14" s="177">
        <f t="shared" si="52"/>
        <v>1</v>
      </c>
      <c r="CU14" s="177">
        <f t="shared" si="53"/>
        <v>1</v>
      </c>
      <c r="CW14" s="177"/>
      <c r="DA14" s="172">
        <v>10</v>
      </c>
      <c r="DB14" s="32" t="str">
        <f t="shared" si="33"/>
        <v xml:space="preserve"> </v>
      </c>
      <c r="DD14" s="172">
        <f t="shared" si="20"/>
        <v>1</v>
      </c>
      <c r="DE14" s="172">
        <v>12</v>
      </c>
      <c r="DL14" s="211">
        <f t="shared" si="21"/>
        <v>0</v>
      </c>
      <c r="DM14" s="211">
        <f t="shared" si="22"/>
        <v>1</v>
      </c>
      <c r="DN14" s="211">
        <f t="shared" si="23"/>
        <v>1</v>
      </c>
      <c r="DO14" s="211">
        <f t="shared" si="24"/>
        <v>1</v>
      </c>
      <c r="DP14" s="211">
        <f t="shared" si="25"/>
        <v>1</v>
      </c>
      <c r="DQ14" s="211">
        <f t="shared" si="26"/>
        <v>1</v>
      </c>
      <c r="DR14" s="211">
        <f t="shared" si="27"/>
        <v>1</v>
      </c>
      <c r="DS14" s="211">
        <f t="shared" si="28"/>
        <v>1</v>
      </c>
      <c r="DT14" s="211">
        <f t="shared" si="29"/>
        <v>1</v>
      </c>
      <c r="DU14" s="211">
        <f t="shared" si="30"/>
        <v>1</v>
      </c>
      <c r="DV14" s="211">
        <f t="shared" si="31"/>
        <v>1</v>
      </c>
      <c r="DW14" s="211">
        <f t="shared" si="31"/>
        <v>1</v>
      </c>
      <c r="DX14" s="211">
        <f t="shared" si="31"/>
        <v>1</v>
      </c>
      <c r="DY14" s="211">
        <f t="shared" si="31"/>
        <v>1</v>
      </c>
      <c r="DZ14" s="211">
        <f t="shared" si="31"/>
        <v>1</v>
      </c>
      <c r="EA14" s="211">
        <f t="shared" si="31"/>
        <v>1</v>
      </c>
      <c r="EB14" s="211">
        <f t="shared" si="31"/>
        <v>1</v>
      </c>
      <c r="EC14" s="211">
        <f t="shared" si="31"/>
        <v>1</v>
      </c>
      <c r="ED14" s="211">
        <f t="shared" si="31"/>
        <v>1</v>
      </c>
      <c r="EE14" s="211">
        <f t="shared" si="31"/>
        <v>1</v>
      </c>
      <c r="EF14" s="211">
        <f t="shared" si="31"/>
        <v>1</v>
      </c>
      <c r="EG14" s="211">
        <f t="shared" si="32"/>
        <v>0</v>
      </c>
    </row>
    <row r="15" spans="1:137" x14ac:dyDescent="0.25">
      <c r="C15" s="177"/>
      <c r="D15" s="177"/>
      <c r="E15" s="177"/>
      <c r="F15" s="177"/>
      <c r="G15" s="177"/>
      <c r="H15" s="177"/>
      <c r="I15" s="177"/>
      <c r="J15" s="177"/>
      <c r="K15" s="177"/>
      <c r="L15" s="177"/>
      <c r="M15" s="177"/>
      <c r="N15" s="177"/>
      <c r="O15" s="177"/>
      <c r="P15" s="177"/>
      <c r="Q15" s="177"/>
      <c r="R15" s="177"/>
      <c r="S15" s="177"/>
      <c r="T15" s="5"/>
      <c r="U15" s="13"/>
      <c r="V15" s="5"/>
      <c r="W15" s="5" t="str">
        <f t="shared" si="2"/>
        <v/>
      </c>
      <c r="X15" s="5"/>
      <c r="Y15" s="5"/>
      <c r="Z15" s="5"/>
      <c r="AC15" s="228" t="s">
        <v>65</v>
      </c>
      <c r="AD15" s="228"/>
      <c r="AE15" s="228" t="s">
        <v>69</v>
      </c>
      <c r="AF15" s="228"/>
      <c r="AG15" s="228" t="s">
        <v>73</v>
      </c>
      <c r="AH15" s="228"/>
      <c r="AI15" s="228"/>
      <c r="AJ15" s="228"/>
      <c r="AQ15" s="25"/>
      <c r="AR15" s="26"/>
      <c r="AS15" s="26"/>
      <c r="AT15" s="26"/>
      <c r="AU15" s="26"/>
      <c r="AV15" s="26"/>
      <c r="AW15" s="26"/>
      <c r="AX15" s="26"/>
      <c r="AY15" s="26"/>
      <c r="AZ15" s="26"/>
      <c r="BA15" s="26"/>
      <c r="BB15" s="26"/>
      <c r="BC15" s="26"/>
      <c r="BD15" s="26"/>
      <c r="BE15" s="26"/>
      <c r="BF15" s="26"/>
      <c r="BG15" s="26"/>
      <c r="BH15" s="26"/>
      <c r="BI15" s="26"/>
      <c r="BJ15" s="27"/>
      <c r="BV15" s="168"/>
      <c r="BW15" s="40"/>
      <c r="BX15" s="42"/>
      <c r="BY15" s="168"/>
      <c r="BZ15" s="43"/>
      <c r="CA15" s="177"/>
      <c r="CB15" s="177">
        <f t="shared" si="34"/>
        <v>1</v>
      </c>
      <c r="CC15" s="177">
        <f t="shared" si="35"/>
        <v>1</v>
      </c>
      <c r="CD15" s="177">
        <f t="shared" si="36"/>
        <v>1</v>
      </c>
      <c r="CE15" s="177">
        <f t="shared" si="37"/>
        <v>1</v>
      </c>
      <c r="CF15" s="177">
        <f t="shared" si="38"/>
        <v>1</v>
      </c>
      <c r="CG15" s="177">
        <f t="shared" si="39"/>
        <v>1</v>
      </c>
      <c r="CH15" s="177">
        <f t="shared" si="40"/>
        <v>1</v>
      </c>
      <c r="CI15" s="177">
        <f t="shared" si="41"/>
        <v>1</v>
      </c>
      <c r="CJ15" s="177">
        <f t="shared" si="42"/>
        <v>1</v>
      </c>
      <c r="CK15" s="177">
        <f t="shared" si="43"/>
        <v>1</v>
      </c>
      <c r="CL15" s="177">
        <f t="shared" si="44"/>
        <v>1</v>
      </c>
      <c r="CM15" s="177">
        <f t="shared" si="45"/>
        <v>1</v>
      </c>
      <c r="CN15" s="177">
        <f t="shared" si="46"/>
        <v>1</v>
      </c>
      <c r="CO15" s="177">
        <f t="shared" si="47"/>
        <v>1</v>
      </c>
      <c r="CP15" s="177">
        <f t="shared" si="48"/>
        <v>1</v>
      </c>
      <c r="CQ15" s="177">
        <f t="shared" si="49"/>
        <v>1</v>
      </c>
      <c r="CR15" s="177">
        <f t="shared" si="50"/>
        <v>1</v>
      </c>
      <c r="CS15" s="177">
        <f t="shared" si="51"/>
        <v>1</v>
      </c>
      <c r="CT15" s="177">
        <f t="shared" si="52"/>
        <v>1</v>
      </c>
      <c r="CU15" s="177">
        <f t="shared" si="53"/>
        <v>1</v>
      </c>
      <c r="CW15" s="177"/>
      <c r="CX15" s="211"/>
      <c r="DA15" s="172">
        <v>11</v>
      </c>
      <c r="DB15" s="32" t="str">
        <f t="shared" si="33"/>
        <v xml:space="preserve"> </v>
      </c>
      <c r="DD15" s="172">
        <f t="shared" si="20"/>
        <v>1</v>
      </c>
      <c r="DE15" s="172">
        <v>13</v>
      </c>
      <c r="DL15" s="211">
        <f t="shared" si="21"/>
        <v>0</v>
      </c>
      <c r="DM15" s="211">
        <f t="shared" si="22"/>
        <v>1</v>
      </c>
      <c r="DN15" s="211">
        <f t="shared" si="23"/>
        <v>1</v>
      </c>
      <c r="DO15" s="211">
        <f t="shared" si="24"/>
        <v>1</v>
      </c>
      <c r="DP15" s="211">
        <f t="shared" si="25"/>
        <v>1</v>
      </c>
      <c r="DQ15" s="211">
        <f t="shared" si="26"/>
        <v>1</v>
      </c>
      <c r="DR15" s="211">
        <f t="shared" si="27"/>
        <v>1</v>
      </c>
      <c r="DS15" s="211">
        <f t="shared" si="28"/>
        <v>1</v>
      </c>
      <c r="DT15" s="211">
        <f t="shared" si="29"/>
        <v>1</v>
      </c>
      <c r="DU15" s="211">
        <f t="shared" si="30"/>
        <v>1</v>
      </c>
      <c r="DV15" s="211">
        <f t="shared" si="31"/>
        <v>1</v>
      </c>
      <c r="DW15" s="211">
        <f t="shared" si="31"/>
        <v>1</v>
      </c>
      <c r="DX15" s="211">
        <f t="shared" si="31"/>
        <v>1</v>
      </c>
      <c r="DY15" s="211">
        <f t="shared" si="31"/>
        <v>1</v>
      </c>
      <c r="DZ15" s="211">
        <f t="shared" si="31"/>
        <v>1</v>
      </c>
      <c r="EA15" s="211">
        <f t="shared" si="31"/>
        <v>1</v>
      </c>
      <c r="EB15" s="211">
        <f t="shared" si="31"/>
        <v>1</v>
      </c>
      <c r="EC15" s="211">
        <f t="shared" si="31"/>
        <v>1</v>
      </c>
      <c r="ED15" s="211">
        <f t="shared" si="31"/>
        <v>1</v>
      </c>
      <c r="EE15" s="211">
        <f t="shared" si="31"/>
        <v>1</v>
      </c>
      <c r="EF15" s="211">
        <f t="shared" si="31"/>
        <v>1</v>
      </c>
      <c r="EG15" s="211">
        <f t="shared" si="32"/>
        <v>0</v>
      </c>
    </row>
    <row r="16" spans="1:137" x14ac:dyDescent="0.25">
      <c r="C16" s="177"/>
      <c r="D16" s="177"/>
      <c r="E16" s="177"/>
      <c r="F16" s="177"/>
      <c r="G16" s="177"/>
      <c r="H16" s="177"/>
      <c r="I16" s="177"/>
      <c r="J16" s="177"/>
      <c r="K16" s="177"/>
      <c r="L16" s="177"/>
      <c r="M16" s="177"/>
      <c r="N16" s="177"/>
      <c r="O16" s="177"/>
      <c r="P16" s="177"/>
      <c r="Q16" s="177"/>
      <c r="R16" s="177"/>
      <c r="S16" s="177"/>
      <c r="T16" s="5"/>
      <c r="U16" s="13"/>
      <c r="V16" s="5"/>
      <c r="W16" s="5" t="str">
        <f t="shared" si="2"/>
        <v/>
      </c>
      <c r="X16" s="5"/>
      <c r="Y16" s="5"/>
      <c r="Z16" s="5"/>
      <c r="AC16" s="228"/>
      <c r="AD16" s="228"/>
      <c r="AE16" s="228"/>
      <c r="AF16" s="228"/>
      <c r="AG16" s="228"/>
      <c r="AH16" s="228"/>
      <c r="AI16" s="228"/>
      <c r="AJ16" s="228"/>
      <c r="AQ16" s="25"/>
      <c r="AR16" s="26"/>
      <c r="AS16" s="26"/>
      <c r="AT16" s="26"/>
      <c r="AU16" s="26"/>
      <c r="AV16" s="26"/>
      <c r="AW16" s="26"/>
      <c r="AX16" s="26"/>
      <c r="AY16" s="26"/>
      <c r="AZ16" s="26"/>
      <c r="BA16" s="26"/>
      <c r="BB16" s="26"/>
      <c r="BC16" s="26"/>
      <c r="BD16" s="26"/>
      <c r="BE16" s="26"/>
      <c r="BF16" s="26"/>
      <c r="BG16" s="26"/>
      <c r="BH16" s="26"/>
      <c r="BI16" s="26"/>
      <c r="BJ16" s="27"/>
      <c r="BV16" s="168"/>
      <c r="BW16" s="40"/>
      <c r="BX16" s="42"/>
      <c r="BY16" s="168"/>
      <c r="BZ16" s="43"/>
      <c r="CA16" s="177"/>
      <c r="CB16" s="177">
        <f t="shared" si="34"/>
        <v>1</v>
      </c>
      <c r="CC16" s="177">
        <f t="shared" si="35"/>
        <v>1</v>
      </c>
      <c r="CD16" s="177">
        <f t="shared" si="36"/>
        <v>1</v>
      </c>
      <c r="CE16" s="177">
        <f t="shared" si="37"/>
        <v>1</v>
      </c>
      <c r="CF16" s="177">
        <f t="shared" si="38"/>
        <v>1</v>
      </c>
      <c r="CG16" s="177">
        <f t="shared" si="39"/>
        <v>1</v>
      </c>
      <c r="CH16" s="177">
        <f t="shared" si="40"/>
        <v>1</v>
      </c>
      <c r="CI16" s="177">
        <f t="shared" si="41"/>
        <v>1</v>
      </c>
      <c r="CJ16" s="177">
        <f t="shared" si="42"/>
        <v>1</v>
      </c>
      <c r="CK16" s="177">
        <f t="shared" si="43"/>
        <v>1</v>
      </c>
      <c r="CL16" s="177">
        <f t="shared" si="44"/>
        <v>1</v>
      </c>
      <c r="CM16" s="177">
        <f t="shared" si="45"/>
        <v>1</v>
      </c>
      <c r="CN16" s="177">
        <f t="shared" si="46"/>
        <v>1</v>
      </c>
      <c r="CO16" s="177">
        <f t="shared" si="47"/>
        <v>1</v>
      </c>
      <c r="CP16" s="177">
        <f t="shared" si="48"/>
        <v>1</v>
      </c>
      <c r="CQ16" s="177">
        <f t="shared" si="49"/>
        <v>1</v>
      </c>
      <c r="CR16" s="177">
        <f t="shared" si="50"/>
        <v>1</v>
      </c>
      <c r="CS16" s="177">
        <f t="shared" si="51"/>
        <v>1</v>
      </c>
      <c r="CT16" s="177">
        <f t="shared" si="52"/>
        <v>1</v>
      </c>
      <c r="CU16" s="177">
        <f t="shared" si="53"/>
        <v>1</v>
      </c>
      <c r="CW16" s="177"/>
      <c r="CX16" s="211"/>
      <c r="DA16" s="172">
        <v>12</v>
      </c>
      <c r="DB16" s="32" t="str">
        <f t="shared" si="33"/>
        <v xml:space="preserve"> </v>
      </c>
      <c r="DD16" s="172">
        <f t="shared" si="20"/>
        <v>1</v>
      </c>
      <c r="DE16" s="172">
        <v>14</v>
      </c>
      <c r="DL16" s="211">
        <f t="shared" si="21"/>
        <v>0</v>
      </c>
      <c r="DM16" s="211">
        <f t="shared" si="22"/>
        <v>1</v>
      </c>
      <c r="DN16" s="211">
        <f t="shared" si="23"/>
        <v>1</v>
      </c>
      <c r="DO16" s="211">
        <f t="shared" si="24"/>
        <v>1</v>
      </c>
      <c r="DP16" s="211">
        <f t="shared" si="25"/>
        <v>1</v>
      </c>
      <c r="DQ16" s="211">
        <f t="shared" si="26"/>
        <v>1</v>
      </c>
      <c r="DR16" s="211">
        <f t="shared" si="27"/>
        <v>1</v>
      </c>
      <c r="DS16" s="211">
        <f t="shared" si="28"/>
        <v>1</v>
      </c>
      <c r="DT16" s="211">
        <f t="shared" si="29"/>
        <v>1</v>
      </c>
      <c r="DU16" s="211">
        <f t="shared" si="30"/>
        <v>1</v>
      </c>
      <c r="DV16" s="211">
        <f t="shared" si="31"/>
        <v>1</v>
      </c>
      <c r="DW16" s="211">
        <f t="shared" si="31"/>
        <v>1</v>
      </c>
      <c r="DX16" s="211">
        <f t="shared" si="31"/>
        <v>1</v>
      </c>
      <c r="DY16" s="211">
        <f t="shared" si="31"/>
        <v>1</v>
      </c>
      <c r="DZ16" s="211">
        <f t="shared" si="31"/>
        <v>1</v>
      </c>
      <c r="EA16" s="211">
        <f t="shared" si="31"/>
        <v>1</v>
      </c>
      <c r="EB16" s="211">
        <f t="shared" si="31"/>
        <v>1</v>
      </c>
      <c r="EC16" s="211">
        <f t="shared" si="31"/>
        <v>1</v>
      </c>
      <c r="ED16" s="211">
        <f t="shared" si="31"/>
        <v>1</v>
      </c>
      <c r="EE16" s="211">
        <f t="shared" si="31"/>
        <v>1</v>
      </c>
      <c r="EF16" s="211">
        <f t="shared" si="31"/>
        <v>1</v>
      </c>
      <c r="EG16" s="211">
        <f t="shared" si="32"/>
        <v>0</v>
      </c>
    </row>
    <row r="17" spans="3:137" x14ac:dyDescent="0.25">
      <c r="C17" s="177"/>
      <c r="D17" s="177"/>
      <c r="E17" s="177"/>
      <c r="F17" s="177"/>
      <c r="G17" s="177"/>
      <c r="H17" s="177"/>
      <c r="I17" s="177"/>
      <c r="J17" s="177"/>
      <c r="K17" s="177"/>
      <c r="L17" s="177"/>
      <c r="M17" s="177"/>
      <c r="N17" s="177"/>
      <c r="O17" s="177"/>
      <c r="P17" s="177"/>
      <c r="Q17" s="177"/>
      <c r="R17" s="177"/>
      <c r="S17" s="177"/>
      <c r="T17" s="5"/>
      <c r="U17" s="13"/>
      <c r="V17" s="5"/>
      <c r="W17" s="5" t="str">
        <f t="shared" si="2"/>
        <v/>
      </c>
      <c r="X17" s="5"/>
      <c r="Y17" s="5"/>
      <c r="Z17" s="5"/>
      <c r="AC17" s="228"/>
      <c r="AD17" s="228"/>
      <c r="AE17" s="228"/>
      <c r="AF17" s="228"/>
      <c r="AG17" s="228"/>
      <c r="AH17" s="228"/>
      <c r="AI17" s="228"/>
      <c r="AJ17" s="228"/>
      <c r="AQ17" s="25"/>
      <c r="AR17" s="26"/>
      <c r="AS17" s="26"/>
      <c r="AT17" s="26"/>
      <c r="AU17" s="26"/>
      <c r="AV17" s="26"/>
      <c r="AW17" s="26"/>
      <c r="AX17" s="26"/>
      <c r="AY17" s="26"/>
      <c r="AZ17" s="26"/>
      <c r="BA17" s="26"/>
      <c r="BB17" s="26"/>
      <c r="BC17" s="26"/>
      <c r="BD17" s="26"/>
      <c r="BE17" s="26"/>
      <c r="BF17" s="26"/>
      <c r="BG17" s="26"/>
      <c r="BH17" s="26"/>
      <c r="BI17" s="26"/>
      <c r="BJ17" s="27"/>
      <c r="BV17" s="168"/>
      <c r="BW17" s="40"/>
      <c r="BX17" s="42"/>
      <c r="BY17" s="168"/>
      <c r="BZ17" s="43"/>
      <c r="CA17" s="177"/>
      <c r="CB17" s="177">
        <f t="shared" si="34"/>
        <v>1</v>
      </c>
      <c r="CC17" s="177">
        <f t="shared" si="35"/>
        <v>1</v>
      </c>
      <c r="CD17" s="177">
        <f t="shared" si="36"/>
        <v>1</v>
      </c>
      <c r="CE17" s="177">
        <f t="shared" si="37"/>
        <v>1</v>
      </c>
      <c r="CF17" s="177">
        <f t="shared" si="38"/>
        <v>1</v>
      </c>
      <c r="CG17" s="177">
        <f t="shared" si="39"/>
        <v>1</v>
      </c>
      <c r="CH17" s="177">
        <f t="shared" si="40"/>
        <v>1</v>
      </c>
      <c r="CI17" s="177">
        <f t="shared" si="41"/>
        <v>1</v>
      </c>
      <c r="CJ17" s="177">
        <f t="shared" si="42"/>
        <v>1</v>
      </c>
      <c r="CK17" s="177">
        <f t="shared" si="43"/>
        <v>1</v>
      </c>
      <c r="CL17" s="177">
        <f t="shared" si="44"/>
        <v>1</v>
      </c>
      <c r="CM17" s="177">
        <f t="shared" si="45"/>
        <v>1</v>
      </c>
      <c r="CN17" s="177">
        <f t="shared" si="46"/>
        <v>1</v>
      </c>
      <c r="CO17" s="177">
        <f t="shared" si="47"/>
        <v>1</v>
      </c>
      <c r="CP17" s="177">
        <f t="shared" si="48"/>
        <v>1</v>
      </c>
      <c r="CQ17" s="177">
        <f t="shared" si="49"/>
        <v>1</v>
      </c>
      <c r="CR17" s="177">
        <f t="shared" si="50"/>
        <v>1</v>
      </c>
      <c r="CS17" s="177">
        <f t="shared" si="51"/>
        <v>1</v>
      </c>
      <c r="CT17" s="177">
        <f t="shared" si="52"/>
        <v>1</v>
      </c>
      <c r="CU17" s="177">
        <f t="shared" si="53"/>
        <v>1</v>
      </c>
      <c r="CW17" s="177"/>
      <c r="CX17" s="211"/>
      <c r="DB17" s="196" t="str">
        <f>IF(DB4="","","----")</f>
        <v/>
      </c>
      <c r="DD17" s="172">
        <f t="shared" si="20"/>
        <v>1</v>
      </c>
      <c r="DE17" s="172">
        <v>15</v>
      </c>
      <c r="DL17" s="211">
        <f t="shared" si="21"/>
        <v>0</v>
      </c>
      <c r="DM17" s="211">
        <f t="shared" si="22"/>
        <v>1</v>
      </c>
      <c r="DN17" s="211">
        <f t="shared" si="23"/>
        <v>1</v>
      </c>
      <c r="DO17" s="211">
        <f t="shared" si="24"/>
        <v>1</v>
      </c>
      <c r="DP17" s="211">
        <f t="shared" si="25"/>
        <v>1</v>
      </c>
      <c r="DQ17" s="211">
        <f t="shared" si="26"/>
        <v>1</v>
      </c>
      <c r="DR17" s="211">
        <f t="shared" si="27"/>
        <v>1</v>
      </c>
      <c r="DS17" s="211">
        <f t="shared" si="28"/>
        <v>1</v>
      </c>
      <c r="DT17" s="211">
        <f t="shared" si="29"/>
        <v>1</v>
      </c>
      <c r="DU17" s="211">
        <f t="shared" si="30"/>
        <v>1</v>
      </c>
      <c r="DV17" s="211">
        <f t="shared" si="31"/>
        <v>1</v>
      </c>
      <c r="DW17" s="211">
        <f t="shared" si="31"/>
        <v>1</v>
      </c>
      <c r="DX17" s="211">
        <f t="shared" si="31"/>
        <v>1</v>
      </c>
      <c r="DY17" s="211">
        <f t="shared" si="31"/>
        <v>1</v>
      </c>
      <c r="DZ17" s="211">
        <f t="shared" si="31"/>
        <v>1</v>
      </c>
      <c r="EA17" s="211">
        <f t="shared" si="31"/>
        <v>1</v>
      </c>
      <c r="EB17" s="211">
        <f t="shared" si="31"/>
        <v>1</v>
      </c>
      <c r="EC17" s="211">
        <f t="shared" si="31"/>
        <v>1</v>
      </c>
      <c r="ED17" s="211">
        <f t="shared" si="31"/>
        <v>1</v>
      </c>
      <c r="EE17" s="211">
        <f t="shared" si="31"/>
        <v>1</v>
      </c>
      <c r="EF17" s="211">
        <f t="shared" si="31"/>
        <v>1</v>
      </c>
      <c r="EG17" s="211">
        <f t="shared" si="32"/>
        <v>0</v>
      </c>
    </row>
    <row r="18" spans="3:137" x14ac:dyDescent="0.25">
      <c r="C18" s="177"/>
      <c r="D18" s="177"/>
      <c r="E18" s="177"/>
      <c r="F18" s="177"/>
      <c r="G18" s="177"/>
      <c r="H18" s="177"/>
      <c r="I18" s="177"/>
      <c r="J18" s="177"/>
      <c r="K18" s="177"/>
      <c r="L18" s="177"/>
      <c r="M18" s="177"/>
      <c r="N18" s="177"/>
      <c r="O18" s="177"/>
      <c r="P18" s="177"/>
      <c r="Q18" s="177"/>
      <c r="R18" s="177"/>
      <c r="S18" s="177"/>
      <c r="T18" s="5"/>
      <c r="U18" s="13"/>
      <c r="V18" s="5"/>
      <c r="W18" s="5" t="str">
        <f t="shared" si="2"/>
        <v/>
      </c>
      <c r="X18" s="5"/>
      <c r="Y18" s="5"/>
      <c r="Z18" s="5"/>
      <c r="AC18" s="228"/>
      <c r="AD18" s="228"/>
      <c r="AE18" s="228"/>
      <c r="AF18" s="228"/>
      <c r="AG18" s="228"/>
      <c r="AH18" s="228"/>
      <c r="AI18" s="228"/>
      <c r="AJ18" s="228"/>
      <c r="AQ18" s="25"/>
      <c r="AR18" s="26"/>
      <c r="AS18" s="26"/>
      <c r="AT18" s="26"/>
      <c r="AU18" s="26"/>
      <c r="AV18" s="26"/>
      <c r="AW18" s="26"/>
      <c r="AX18" s="26"/>
      <c r="AY18" s="26"/>
      <c r="AZ18" s="26"/>
      <c r="BA18" s="26"/>
      <c r="BB18" s="26"/>
      <c r="BC18" s="26"/>
      <c r="BD18" s="26"/>
      <c r="BE18" s="26"/>
      <c r="BF18" s="26"/>
      <c r="BG18" s="26"/>
      <c r="BH18" s="26"/>
      <c r="BI18" s="26"/>
      <c r="BJ18" s="27"/>
      <c r="BV18" s="168"/>
      <c r="BW18" s="40"/>
      <c r="BX18" s="42"/>
      <c r="BY18" s="168"/>
      <c r="BZ18" s="43"/>
      <c r="CA18" s="177"/>
      <c r="CB18" s="177">
        <f t="shared" si="34"/>
        <v>1</v>
      </c>
      <c r="CC18" s="177">
        <f t="shared" si="35"/>
        <v>1</v>
      </c>
      <c r="CD18" s="177">
        <f t="shared" si="36"/>
        <v>1</v>
      </c>
      <c r="CE18" s="177">
        <f t="shared" si="37"/>
        <v>1</v>
      </c>
      <c r="CF18" s="177">
        <f t="shared" si="38"/>
        <v>1</v>
      </c>
      <c r="CG18" s="177">
        <f t="shared" si="39"/>
        <v>1</v>
      </c>
      <c r="CH18" s="177">
        <f t="shared" si="40"/>
        <v>1</v>
      </c>
      <c r="CI18" s="177">
        <f t="shared" si="41"/>
        <v>1</v>
      </c>
      <c r="CJ18" s="177">
        <f t="shared" si="42"/>
        <v>1</v>
      </c>
      <c r="CK18" s="177">
        <f t="shared" si="43"/>
        <v>1</v>
      </c>
      <c r="CL18" s="177">
        <f t="shared" si="44"/>
        <v>1</v>
      </c>
      <c r="CM18" s="177">
        <f t="shared" si="45"/>
        <v>1</v>
      </c>
      <c r="CN18" s="177">
        <f t="shared" si="46"/>
        <v>1</v>
      </c>
      <c r="CO18" s="177">
        <f t="shared" si="47"/>
        <v>1</v>
      </c>
      <c r="CP18" s="177">
        <f t="shared" si="48"/>
        <v>1</v>
      </c>
      <c r="CQ18" s="177">
        <f t="shared" si="49"/>
        <v>1</v>
      </c>
      <c r="CR18" s="177">
        <f t="shared" si="50"/>
        <v>1</v>
      </c>
      <c r="CS18" s="177">
        <f t="shared" si="51"/>
        <v>1</v>
      </c>
      <c r="CT18" s="177">
        <f t="shared" si="52"/>
        <v>1</v>
      </c>
      <c r="CU18" s="177">
        <f t="shared" si="53"/>
        <v>1</v>
      </c>
      <c r="CW18" s="177"/>
      <c r="CX18" s="211"/>
      <c r="DA18" s="172"/>
      <c r="DB18" s="32" t="str">
        <f>IF(DB19="","",CONCATENATE("Warband ",CZ19," ",DG18))</f>
        <v/>
      </c>
      <c r="DD18" s="172">
        <f t="shared" si="20"/>
        <v>1</v>
      </c>
      <c r="DE18" s="172">
        <v>16</v>
      </c>
      <c r="DG18" s="49" t="str">
        <f>CONCATENATE("   ",DH18,"/",DI18,IF(DH18&gt;DI18," !",""))</f>
        <v xml:space="preserve">   0/12</v>
      </c>
      <c r="DH18" s="172">
        <f t="shared" ref="DH18" si="56">INDEX($CB$1:$CU$1,CZ19)+DJ18</f>
        <v>0</v>
      </c>
      <c r="DI18" s="177">
        <f>12</f>
        <v>12</v>
      </c>
      <c r="DJ18" s="210">
        <f t="shared" ref="DJ18" si="57">IF(DB19=$CW$8,0,0)</f>
        <v>0</v>
      </c>
      <c r="DL18" s="211">
        <f t="shared" si="21"/>
        <v>0</v>
      </c>
      <c r="DM18" s="211">
        <f t="shared" si="22"/>
        <v>1</v>
      </c>
      <c r="DN18" s="211">
        <f t="shared" si="23"/>
        <v>1</v>
      </c>
      <c r="DO18" s="211">
        <f t="shared" si="24"/>
        <v>1</v>
      </c>
      <c r="DP18" s="211">
        <f t="shared" si="25"/>
        <v>1</v>
      </c>
      <c r="DQ18" s="211">
        <f t="shared" si="26"/>
        <v>1</v>
      </c>
      <c r="DR18" s="211">
        <f t="shared" si="27"/>
        <v>1</v>
      </c>
      <c r="DS18" s="211">
        <f t="shared" si="28"/>
        <v>1</v>
      </c>
      <c r="DT18" s="211">
        <f t="shared" si="29"/>
        <v>1</v>
      </c>
      <c r="DU18" s="211">
        <f t="shared" si="30"/>
        <v>1</v>
      </c>
      <c r="DV18" s="211">
        <f t="shared" si="31"/>
        <v>1</v>
      </c>
      <c r="DW18" s="211">
        <f t="shared" si="31"/>
        <v>1</v>
      </c>
      <c r="DX18" s="211">
        <f t="shared" si="31"/>
        <v>1</v>
      </c>
      <c r="DY18" s="211">
        <f t="shared" si="31"/>
        <v>1</v>
      </c>
      <c r="DZ18" s="211">
        <f t="shared" si="31"/>
        <v>1</v>
      </c>
      <c r="EA18" s="211">
        <f t="shared" si="31"/>
        <v>1</v>
      </c>
      <c r="EB18" s="211">
        <f t="shared" si="31"/>
        <v>1</v>
      </c>
      <c r="EC18" s="211">
        <f t="shared" si="31"/>
        <v>1</v>
      </c>
      <c r="ED18" s="211">
        <f t="shared" si="31"/>
        <v>1</v>
      </c>
      <c r="EE18" s="211">
        <f t="shared" si="31"/>
        <v>1</v>
      </c>
      <c r="EF18" s="211">
        <f t="shared" si="31"/>
        <v>1</v>
      </c>
      <c r="EG18" s="211">
        <f t="shared" si="32"/>
        <v>0</v>
      </c>
    </row>
    <row r="19" spans="3:137" x14ac:dyDescent="0.25">
      <c r="C19" s="177"/>
      <c r="D19" s="177"/>
      <c r="E19" s="177"/>
      <c r="F19" s="177"/>
      <c r="G19" s="177"/>
      <c r="H19" s="177"/>
      <c r="I19" s="177"/>
      <c r="J19" s="177"/>
      <c r="K19" s="177"/>
      <c r="L19" s="177"/>
      <c r="M19" s="177"/>
      <c r="N19" s="177"/>
      <c r="O19" s="177"/>
      <c r="P19" s="177"/>
      <c r="Q19" s="177"/>
      <c r="R19" s="177"/>
      <c r="S19" s="177"/>
      <c r="T19" s="5"/>
      <c r="U19" s="13"/>
      <c r="V19" s="5"/>
      <c r="W19" s="5" t="str">
        <f t="shared" si="2"/>
        <v/>
      </c>
      <c r="X19" s="5"/>
      <c r="Y19" s="5"/>
      <c r="Z19" s="5"/>
      <c r="AC19" s="228"/>
      <c r="AD19" s="228"/>
      <c r="AE19" s="228"/>
      <c r="AF19" s="228"/>
      <c r="AG19" s="228"/>
      <c r="AH19" s="228"/>
      <c r="AI19" s="228"/>
      <c r="AJ19" s="228"/>
      <c r="AQ19" s="25"/>
      <c r="AR19" s="26"/>
      <c r="AS19" s="26"/>
      <c r="AT19" s="26"/>
      <c r="AU19" s="26"/>
      <c r="AV19" s="26"/>
      <c r="AW19" s="26"/>
      <c r="AX19" s="26"/>
      <c r="AY19" s="26"/>
      <c r="AZ19" s="26"/>
      <c r="BA19" s="26"/>
      <c r="BB19" s="26"/>
      <c r="BC19" s="26"/>
      <c r="BD19" s="26"/>
      <c r="BE19" s="26"/>
      <c r="BF19" s="26"/>
      <c r="BG19" s="26"/>
      <c r="BH19" s="26"/>
      <c r="BI19" s="26"/>
      <c r="BJ19" s="27"/>
      <c r="BV19" s="168"/>
      <c r="BW19" s="40"/>
      <c r="BX19" s="42"/>
      <c r="BY19" s="168"/>
      <c r="BZ19" s="43"/>
      <c r="CA19" s="177"/>
      <c r="CB19" s="177">
        <f t="shared" si="34"/>
        <v>1</v>
      </c>
      <c r="CC19" s="177">
        <f t="shared" si="35"/>
        <v>1</v>
      </c>
      <c r="CD19" s="177">
        <f t="shared" si="36"/>
        <v>1</v>
      </c>
      <c r="CE19" s="177">
        <f t="shared" si="37"/>
        <v>1</v>
      </c>
      <c r="CF19" s="177">
        <f t="shared" si="38"/>
        <v>1</v>
      </c>
      <c r="CG19" s="177">
        <f t="shared" si="39"/>
        <v>1</v>
      </c>
      <c r="CH19" s="177">
        <f t="shared" si="40"/>
        <v>1</v>
      </c>
      <c r="CI19" s="177">
        <f t="shared" si="41"/>
        <v>1</v>
      </c>
      <c r="CJ19" s="177">
        <f t="shared" si="42"/>
        <v>1</v>
      </c>
      <c r="CK19" s="177">
        <f t="shared" si="43"/>
        <v>1</v>
      </c>
      <c r="CL19" s="177">
        <f t="shared" si="44"/>
        <v>1</v>
      </c>
      <c r="CM19" s="177">
        <f t="shared" si="45"/>
        <v>1</v>
      </c>
      <c r="CN19" s="177">
        <f t="shared" si="46"/>
        <v>1</v>
      </c>
      <c r="CO19" s="177">
        <f t="shared" si="47"/>
        <v>1</v>
      </c>
      <c r="CP19" s="177">
        <f t="shared" si="48"/>
        <v>1</v>
      </c>
      <c r="CQ19" s="177">
        <f t="shared" si="49"/>
        <v>1</v>
      </c>
      <c r="CR19" s="177">
        <f t="shared" si="50"/>
        <v>1</v>
      </c>
      <c r="CS19" s="177">
        <f t="shared" si="51"/>
        <v>1</v>
      </c>
      <c r="CT19" s="177">
        <f t="shared" si="52"/>
        <v>1</v>
      </c>
      <c r="CU19" s="177">
        <f t="shared" si="53"/>
        <v>1</v>
      </c>
      <c r="CW19" s="177"/>
      <c r="CX19" s="211"/>
      <c r="CZ19" s="172">
        <v>2</v>
      </c>
      <c r="DA19" s="172" t="s">
        <v>278</v>
      </c>
      <c r="DB19" s="32" t="str">
        <f>T(LOOKUP(CZ19,$DM$1:$EF$1,$DM$2:$EF$2))</f>
        <v/>
      </c>
      <c r="DD19" s="172">
        <f t="shared" si="20"/>
        <v>1</v>
      </c>
      <c r="DE19" s="172">
        <v>17</v>
      </c>
      <c r="DJ19" s="210"/>
      <c r="DL19" s="211">
        <f t="shared" si="21"/>
        <v>0</v>
      </c>
      <c r="DM19" s="211">
        <f t="shared" si="22"/>
        <v>1</v>
      </c>
      <c r="DN19" s="211">
        <f t="shared" si="23"/>
        <v>1</v>
      </c>
      <c r="DO19" s="211">
        <f t="shared" si="24"/>
        <v>1</v>
      </c>
      <c r="DP19" s="211">
        <f t="shared" si="25"/>
        <v>1</v>
      </c>
      <c r="DQ19" s="211">
        <f t="shared" si="26"/>
        <v>1</v>
      </c>
      <c r="DR19" s="211">
        <f t="shared" si="27"/>
        <v>1</v>
      </c>
      <c r="DS19" s="211">
        <f t="shared" si="28"/>
        <v>1</v>
      </c>
      <c r="DT19" s="211">
        <f t="shared" si="29"/>
        <v>1</v>
      </c>
      <c r="DU19" s="211">
        <f t="shared" si="30"/>
        <v>1</v>
      </c>
      <c r="DV19" s="211">
        <f t="shared" si="31"/>
        <v>1</v>
      </c>
      <c r="DW19" s="211">
        <f t="shared" si="31"/>
        <v>1</v>
      </c>
      <c r="DX19" s="211">
        <f t="shared" si="31"/>
        <v>1</v>
      </c>
      <c r="DY19" s="211">
        <f t="shared" si="31"/>
        <v>1</v>
      </c>
      <c r="DZ19" s="211">
        <f t="shared" si="31"/>
        <v>1</v>
      </c>
      <c r="EA19" s="211">
        <f t="shared" si="31"/>
        <v>1</v>
      </c>
      <c r="EB19" s="211">
        <f t="shared" si="31"/>
        <v>1</v>
      </c>
      <c r="EC19" s="211">
        <f t="shared" si="31"/>
        <v>1</v>
      </c>
      <c r="ED19" s="211">
        <f t="shared" si="31"/>
        <v>1</v>
      </c>
      <c r="EE19" s="211">
        <f t="shared" si="31"/>
        <v>1</v>
      </c>
      <c r="EF19" s="211">
        <f t="shared" si="31"/>
        <v>1</v>
      </c>
      <c r="EG19" s="211">
        <f t="shared" si="32"/>
        <v>0</v>
      </c>
    </row>
    <row r="20" spans="3:137" x14ac:dyDescent="0.25">
      <c r="C20" s="177"/>
      <c r="D20" s="177"/>
      <c r="E20" s="177"/>
      <c r="F20" s="177"/>
      <c r="G20" s="177"/>
      <c r="H20" s="177"/>
      <c r="I20" s="177"/>
      <c r="J20" s="177"/>
      <c r="K20" s="177"/>
      <c r="L20" s="177"/>
      <c r="M20" s="177"/>
      <c r="N20" s="177"/>
      <c r="O20" s="177"/>
      <c r="P20" s="177"/>
      <c r="Q20" s="177"/>
      <c r="R20" s="177"/>
      <c r="S20" s="177"/>
      <c r="T20" s="5"/>
      <c r="U20" s="13"/>
      <c r="V20" s="5"/>
      <c r="W20" s="5" t="str">
        <f t="shared" si="2"/>
        <v/>
      </c>
      <c r="X20" s="5"/>
      <c r="Y20" s="5"/>
      <c r="Z20" s="5"/>
      <c r="AC20" s="228"/>
      <c r="AD20" s="228"/>
      <c r="AE20" s="228"/>
      <c r="AF20" s="228"/>
      <c r="AG20" s="228"/>
      <c r="AH20" s="228"/>
      <c r="AI20" s="228"/>
      <c r="AJ20" s="228"/>
      <c r="AQ20" s="25"/>
      <c r="AR20" s="26"/>
      <c r="AS20" s="26"/>
      <c r="AT20" s="26"/>
      <c r="AU20" s="26"/>
      <c r="AV20" s="26"/>
      <c r="AW20" s="26"/>
      <c r="AX20" s="26"/>
      <c r="AY20" s="26"/>
      <c r="AZ20" s="26"/>
      <c r="BA20" s="26"/>
      <c r="BB20" s="26"/>
      <c r="BC20" s="26"/>
      <c r="BD20" s="26"/>
      <c r="BE20" s="26"/>
      <c r="BF20" s="26"/>
      <c r="BG20" s="26"/>
      <c r="BH20" s="26"/>
      <c r="BI20" s="26"/>
      <c r="BJ20" s="27"/>
      <c r="BV20" s="168"/>
      <c r="BW20" s="40"/>
      <c r="BX20" s="42"/>
      <c r="BY20" s="168"/>
      <c r="BZ20" s="43"/>
      <c r="CA20" s="177"/>
      <c r="CB20" s="177">
        <f t="shared" si="34"/>
        <v>1</v>
      </c>
      <c r="CC20" s="177">
        <f t="shared" si="35"/>
        <v>1</v>
      </c>
      <c r="CD20" s="177">
        <f t="shared" si="36"/>
        <v>1</v>
      </c>
      <c r="CE20" s="177">
        <f t="shared" si="37"/>
        <v>1</v>
      </c>
      <c r="CF20" s="177">
        <f t="shared" si="38"/>
        <v>1</v>
      </c>
      <c r="CG20" s="177">
        <f t="shared" si="39"/>
        <v>1</v>
      </c>
      <c r="CH20" s="177">
        <f t="shared" si="40"/>
        <v>1</v>
      </c>
      <c r="CI20" s="177">
        <f t="shared" si="41"/>
        <v>1</v>
      </c>
      <c r="CJ20" s="177">
        <f t="shared" si="42"/>
        <v>1</v>
      </c>
      <c r="CK20" s="177">
        <f t="shared" si="43"/>
        <v>1</v>
      </c>
      <c r="CL20" s="177">
        <f t="shared" si="44"/>
        <v>1</v>
      </c>
      <c r="CM20" s="177">
        <f t="shared" si="45"/>
        <v>1</v>
      </c>
      <c r="CN20" s="177">
        <f t="shared" si="46"/>
        <v>1</v>
      </c>
      <c r="CO20" s="177">
        <f t="shared" si="47"/>
        <v>1</v>
      </c>
      <c r="CP20" s="177">
        <f t="shared" si="48"/>
        <v>1</v>
      </c>
      <c r="CQ20" s="177">
        <f t="shared" si="49"/>
        <v>1</v>
      </c>
      <c r="CR20" s="177">
        <f t="shared" si="50"/>
        <v>1</v>
      </c>
      <c r="CS20" s="177">
        <f t="shared" si="51"/>
        <v>1</v>
      </c>
      <c r="CT20" s="177">
        <f t="shared" si="52"/>
        <v>1</v>
      </c>
      <c r="CU20" s="177">
        <f t="shared" si="53"/>
        <v>1</v>
      </c>
      <c r="CW20" s="177"/>
      <c r="CX20" s="211"/>
      <c r="DA20" s="172">
        <v>1</v>
      </c>
      <c r="DB20" s="32" t="str">
        <f t="shared" ref="DB20:DB31" si="58">T(CONCATENATE(LOOKUP(DA20,CC$3:CC$80,AR$3:AR$80)," ",LOOKUP(DA20,CC$3:CC$80,$CA$3:$CA$80)))</f>
        <v xml:space="preserve"> </v>
      </c>
      <c r="DD20" s="172">
        <f t="shared" si="20"/>
        <v>1</v>
      </c>
      <c r="DE20" s="172">
        <v>18</v>
      </c>
      <c r="DJ20" s="210"/>
      <c r="DL20" s="211">
        <f t="shared" si="21"/>
        <v>0</v>
      </c>
      <c r="DM20" s="211">
        <f t="shared" si="22"/>
        <v>1</v>
      </c>
      <c r="DN20" s="211">
        <f t="shared" si="23"/>
        <v>1</v>
      </c>
      <c r="DO20" s="211">
        <f t="shared" si="24"/>
        <v>1</v>
      </c>
      <c r="DP20" s="211">
        <f t="shared" si="25"/>
        <v>1</v>
      </c>
      <c r="DQ20" s="211">
        <f t="shared" si="26"/>
        <v>1</v>
      </c>
      <c r="DR20" s="211">
        <f t="shared" si="27"/>
        <v>1</v>
      </c>
      <c r="DS20" s="211">
        <f t="shared" si="28"/>
        <v>1</v>
      </c>
      <c r="DT20" s="211">
        <f t="shared" si="29"/>
        <v>1</v>
      </c>
      <c r="DU20" s="211">
        <f t="shared" si="30"/>
        <v>1</v>
      </c>
      <c r="DV20" s="211">
        <f t="shared" si="31"/>
        <v>1</v>
      </c>
      <c r="DW20" s="211">
        <f t="shared" si="31"/>
        <v>1</v>
      </c>
      <c r="DX20" s="211">
        <f t="shared" si="31"/>
        <v>1</v>
      </c>
      <c r="DY20" s="211">
        <f t="shared" si="31"/>
        <v>1</v>
      </c>
      <c r="DZ20" s="211">
        <f t="shared" si="31"/>
        <v>1</v>
      </c>
      <c r="EA20" s="211">
        <f t="shared" si="31"/>
        <v>1</v>
      </c>
      <c r="EB20" s="211">
        <f t="shared" si="31"/>
        <v>1</v>
      </c>
      <c r="EC20" s="211">
        <f t="shared" si="31"/>
        <v>1</v>
      </c>
      <c r="ED20" s="211">
        <f t="shared" si="31"/>
        <v>1</v>
      </c>
      <c r="EE20" s="211">
        <f t="shared" si="31"/>
        <v>1</v>
      </c>
      <c r="EF20" s="211">
        <f t="shared" si="31"/>
        <v>1</v>
      </c>
      <c r="EG20" s="211">
        <f t="shared" si="32"/>
        <v>0</v>
      </c>
    </row>
    <row r="21" spans="3:137" x14ac:dyDescent="0.25">
      <c r="C21" s="177"/>
      <c r="D21" s="177"/>
      <c r="E21" s="177"/>
      <c r="F21" s="177"/>
      <c r="G21" s="177"/>
      <c r="H21" s="177"/>
      <c r="I21" s="177"/>
      <c r="J21" s="177"/>
      <c r="K21" s="177"/>
      <c r="L21" s="177"/>
      <c r="M21" s="177"/>
      <c r="N21" s="177"/>
      <c r="O21" s="177"/>
      <c r="P21" s="177"/>
      <c r="Q21" s="177"/>
      <c r="R21" s="177"/>
      <c r="S21" s="177"/>
      <c r="T21" s="5"/>
      <c r="U21" s="13"/>
      <c r="V21" s="5"/>
      <c r="W21" s="5" t="str">
        <f t="shared" si="2"/>
        <v/>
      </c>
      <c r="X21" s="5"/>
      <c r="Y21" s="5"/>
      <c r="Z21" s="5"/>
      <c r="AC21" s="228"/>
      <c r="AD21" s="228"/>
      <c r="AE21" s="228"/>
      <c r="AF21" s="228"/>
      <c r="AG21" s="228"/>
      <c r="AH21" s="228"/>
      <c r="AI21" s="228"/>
      <c r="AJ21" s="228"/>
      <c r="AQ21" s="25"/>
      <c r="AR21" s="26"/>
      <c r="AS21" s="26"/>
      <c r="AT21" s="26"/>
      <c r="AU21" s="26"/>
      <c r="AV21" s="26"/>
      <c r="AW21" s="26"/>
      <c r="AX21" s="26"/>
      <c r="AY21" s="26"/>
      <c r="AZ21" s="26"/>
      <c r="BA21" s="26"/>
      <c r="BB21" s="26"/>
      <c r="BC21" s="26"/>
      <c r="BD21" s="26"/>
      <c r="BE21" s="26"/>
      <c r="BF21" s="26"/>
      <c r="BG21" s="26"/>
      <c r="BH21" s="26"/>
      <c r="BI21" s="26"/>
      <c r="BJ21" s="27"/>
      <c r="BV21" s="168"/>
      <c r="BW21" s="40"/>
      <c r="BX21" s="42"/>
      <c r="BY21" s="168"/>
      <c r="BZ21" s="43"/>
      <c r="CA21" s="177"/>
      <c r="CB21" s="177">
        <f t="shared" si="34"/>
        <v>1</v>
      </c>
      <c r="CC21" s="177">
        <f t="shared" si="35"/>
        <v>1</v>
      </c>
      <c r="CD21" s="177">
        <f t="shared" si="36"/>
        <v>1</v>
      </c>
      <c r="CE21" s="177">
        <f t="shared" si="37"/>
        <v>1</v>
      </c>
      <c r="CF21" s="177">
        <f t="shared" si="38"/>
        <v>1</v>
      </c>
      <c r="CG21" s="177">
        <f t="shared" si="39"/>
        <v>1</v>
      </c>
      <c r="CH21" s="177">
        <f t="shared" si="40"/>
        <v>1</v>
      </c>
      <c r="CI21" s="177">
        <f t="shared" si="41"/>
        <v>1</v>
      </c>
      <c r="CJ21" s="177">
        <f t="shared" si="42"/>
        <v>1</v>
      </c>
      <c r="CK21" s="177">
        <f t="shared" si="43"/>
        <v>1</v>
      </c>
      <c r="CL21" s="177">
        <f t="shared" si="44"/>
        <v>1</v>
      </c>
      <c r="CM21" s="177">
        <f t="shared" si="45"/>
        <v>1</v>
      </c>
      <c r="CN21" s="177">
        <f t="shared" si="46"/>
        <v>1</v>
      </c>
      <c r="CO21" s="177">
        <f t="shared" si="47"/>
        <v>1</v>
      </c>
      <c r="CP21" s="177">
        <f t="shared" si="48"/>
        <v>1</v>
      </c>
      <c r="CQ21" s="177">
        <f t="shared" si="49"/>
        <v>1</v>
      </c>
      <c r="CR21" s="177">
        <f t="shared" si="50"/>
        <v>1</v>
      </c>
      <c r="CS21" s="177">
        <f t="shared" si="51"/>
        <v>1</v>
      </c>
      <c r="CT21" s="177">
        <f t="shared" si="52"/>
        <v>1</v>
      </c>
      <c r="CU21" s="177">
        <f t="shared" si="53"/>
        <v>1</v>
      </c>
      <c r="CX21" s="211"/>
      <c r="DA21" s="172">
        <v>2</v>
      </c>
      <c r="DB21" s="32" t="str">
        <f t="shared" si="58"/>
        <v xml:space="preserve"> </v>
      </c>
      <c r="DD21" s="172">
        <f t="shared" si="20"/>
        <v>1</v>
      </c>
      <c r="DE21" s="172">
        <v>19</v>
      </c>
      <c r="DJ21" s="210"/>
      <c r="DL21" s="211">
        <f t="shared" si="21"/>
        <v>0</v>
      </c>
      <c r="DM21" s="211">
        <f t="shared" si="22"/>
        <v>1</v>
      </c>
      <c r="DN21" s="211">
        <f t="shared" si="23"/>
        <v>1</v>
      </c>
      <c r="DO21" s="211">
        <f t="shared" si="24"/>
        <v>1</v>
      </c>
      <c r="DP21" s="211">
        <f t="shared" si="25"/>
        <v>1</v>
      </c>
      <c r="DQ21" s="211">
        <f t="shared" si="26"/>
        <v>1</v>
      </c>
      <c r="DR21" s="211">
        <f t="shared" si="27"/>
        <v>1</v>
      </c>
      <c r="DS21" s="211">
        <f t="shared" si="28"/>
        <v>1</v>
      </c>
      <c r="DT21" s="211">
        <f t="shared" si="29"/>
        <v>1</v>
      </c>
      <c r="DU21" s="211">
        <f t="shared" si="30"/>
        <v>1</v>
      </c>
      <c r="DV21" s="211">
        <f t="shared" si="31"/>
        <v>1</v>
      </c>
      <c r="DW21" s="211">
        <f t="shared" si="31"/>
        <v>1</v>
      </c>
      <c r="DX21" s="211">
        <f t="shared" si="31"/>
        <v>1</v>
      </c>
      <c r="DY21" s="211">
        <f t="shared" si="31"/>
        <v>1</v>
      </c>
      <c r="DZ21" s="211">
        <f t="shared" si="31"/>
        <v>1</v>
      </c>
      <c r="EA21" s="211">
        <f t="shared" si="31"/>
        <v>1</v>
      </c>
      <c r="EB21" s="211">
        <f t="shared" si="31"/>
        <v>1</v>
      </c>
      <c r="EC21" s="211">
        <f t="shared" si="31"/>
        <v>1</v>
      </c>
      <c r="ED21" s="211">
        <f t="shared" si="31"/>
        <v>1</v>
      </c>
      <c r="EE21" s="211">
        <f t="shared" si="31"/>
        <v>1</v>
      </c>
      <c r="EF21" s="211">
        <f t="shared" si="31"/>
        <v>1</v>
      </c>
      <c r="EG21" s="211">
        <f t="shared" si="32"/>
        <v>0</v>
      </c>
    </row>
    <row r="22" spans="3:137" x14ac:dyDescent="0.25">
      <c r="C22" s="177"/>
      <c r="D22" s="177"/>
      <c r="E22" s="177"/>
      <c r="F22" s="177"/>
      <c r="G22" s="177"/>
      <c r="H22" s="177"/>
      <c r="I22" s="177"/>
      <c r="J22" s="177"/>
      <c r="K22" s="177"/>
      <c r="L22" s="177"/>
      <c r="M22" s="177"/>
      <c r="N22" s="177"/>
      <c r="O22" s="177"/>
      <c r="P22" s="177"/>
      <c r="Q22" s="177"/>
      <c r="R22" s="177"/>
      <c r="S22" s="177"/>
      <c r="T22" s="5"/>
      <c r="U22" s="13"/>
      <c r="V22" s="5"/>
      <c r="W22" s="5" t="str">
        <f t="shared" si="2"/>
        <v/>
      </c>
      <c r="X22" s="5"/>
      <c r="Y22" s="5"/>
      <c r="Z22" s="5"/>
      <c r="AC22" s="228"/>
      <c r="AD22" s="228"/>
      <c r="AE22" s="228"/>
      <c r="AF22" s="228"/>
      <c r="AG22" s="228"/>
      <c r="AH22" s="228"/>
      <c r="AI22" s="228"/>
      <c r="AJ22" s="228"/>
      <c r="AQ22" s="25"/>
      <c r="AR22" s="26"/>
      <c r="AS22" s="26"/>
      <c r="AT22" s="26"/>
      <c r="AU22" s="26"/>
      <c r="AV22" s="26"/>
      <c r="AW22" s="26"/>
      <c r="AX22" s="26"/>
      <c r="AY22" s="26"/>
      <c r="AZ22" s="26"/>
      <c r="BA22" s="26"/>
      <c r="BB22" s="26"/>
      <c r="BC22" s="26"/>
      <c r="BD22" s="26"/>
      <c r="BE22" s="26"/>
      <c r="BF22" s="26"/>
      <c r="BG22" s="26"/>
      <c r="BH22" s="26"/>
      <c r="BI22" s="26"/>
      <c r="BJ22" s="27"/>
      <c r="BV22" s="168"/>
      <c r="BW22" s="40"/>
      <c r="BX22" s="42"/>
      <c r="BY22" s="168"/>
      <c r="BZ22" s="43"/>
      <c r="CA22" s="177"/>
      <c r="CB22" s="177">
        <f t="shared" si="34"/>
        <v>1</v>
      </c>
      <c r="CC22" s="177">
        <f t="shared" si="35"/>
        <v>1</v>
      </c>
      <c r="CD22" s="177">
        <f t="shared" si="36"/>
        <v>1</v>
      </c>
      <c r="CE22" s="177">
        <f t="shared" si="37"/>
        <v>1</v>
      </c>
      <c r="CF22" s="177">
        <f t="shared" si="38"/>
        <v>1</v>
      </c>
      <c r="CG22" s="177">
        <f t="shared" si="39"/>
        <v>1</v>
      </c>
      <c r="CH22" s="177">
        <f t="shared" si="40"/>
        <v>1</v>
      </c>
      <c r="CI22" s="177">
        <f t="shared" si="41"/>
        <v>1</v>
      </c>
      <c r="CJ22" s="177">
        <f t="shared" si="42"/>
        <v>1</v>
      </c>
      <c r="CK22" s="177">
        <f t="shared" si="43"/>
        <v>1</v>
      </c>
      <c r="CL22" s="177">
        <f t="shared" si="44"/>
        <v>1</v>
      </c>
      <c r="CM22" s="177">
        <f t="shared" si="45"/>
        <v>1</v>
      </c>
      <c r="CN22" s="177">
        <f t="shared" si="46"/>
        <v>1</v>
      </c>
      <c r="CO22" s="177">
        <f t="shared" si="47"/>
        <v>1</v>
      </c>
      <c r="CP22" s="177">
        <f t="shared" si="48"/>
        <v>1</v>
      </c>
      <c r="CQ22" s="177">
        <f t="shared" si="49"/>
        <v>1</v>
      </c>
      <c r="CR22" s="177">
        <f t="shared" si="50"/>
        <v>1</v>
      </c>
      <c r="CS22" s="177">
        <f t="shared" si="51"/>
        <v>1</v>
      </c>
      <c r="CT22" s="177">
        <f t="shared" si="52"/>
        <v>1</v>
      </c>
      <c r="CU22" s="177">
        <f t="shared" si="53"/>
        <v>1</v>
      </c>
      <c r="DA22" s="172">
        <v>3</v>
      </c>
      <c r="DB22" s="32" t="str">
        <f t="shared" si="58"/>
        <v xml:space="preserve"> </v>
      </c>
      <c r="DD22" s="172">
        <f t="shared" si="20"/>
        <v>1</v>
      </c>
      <c r="DE22" s="172">
        <v>20</v>
      </c>
      <c r="DJ22" s="210"/>
      <c r="DL22" s="211">
        <f t="shared" si="21"/>
        <v>0</v>
      </c>
      <c r="DM22" s="211">
        <f t="shared" si="22"/>
        <v>1</v>
      </c>
      <c r="DN22" s="211">
        <f t="shared" si="23"/>
        <v>1</v>
      </c>
      <c r="DO22" s="211">
        <f t="shared" si="24"/>
        <v>1</v>
      </c>
      <c r="DP22" s="211">
        <f t="shared" si="25"/>
        <v>1</v>
      </c>
      <c r="DQ22" s="211">
        <f t="shared" si="26"/>
        <v>1</v>
      </c>
      <c r="DR22" s="211">
        <f t="shared" si="27"/>
        <v>1</v>
      </c>
      <c r="DS22" s="211">
        <f t="shared" si="28"/>
        <v>1</v>
      </c>
      <c r="DT22" s="211">
        <f t="shared" si="29"/>
        <v>1</v>
      </c>
      <c r="DU22" s="211">
        <f t="shared" si="30"/>
        <v>1</v>
      </c>
      <c r="DV22" s="211">
        <f t="shared" si="31"/>
        <v>1</v>
      </c>
      <c r="DW22" s="211">
        <f t="shared" si="31"/>
        <v>1</v>
      </c>
      <c r="DX22" s="211">
        <f t="shared" si="31"/>
        <v>1</v>
      </c>
      <c r="DY22" s="211">
        <f t="shared" si="31"/>
        <v>1</v>
      </c>
      <c r="DZ22" s="211">
        <f t="shared" si="31"/>
        <v>1</v>
      </c>
      <c r="EA22" s="211">
        <f t="shared" si="31"/>
        <v>1</v>
      </c>
      <c r="EB22" s="211">
        <f t="shared" si="31"/>
        <v>1</v>
      </c>
      <c r="EC22" s="211">
        <f t="shared" si="31"/>
        <v>1</v>
      </c>
      <c r="ED22" s="211">
        <f t="shared" si="31"/>
        <v>1</v>
      </c>
      <c r="EE22" s="211">
        <f t="shared" si="31"/>
        <v>1</v>
      </c>
      <c r="EF22" s="211">
        <f t="shared" si="31"/>
        <v>1</v>
      </c>
      <c r="EG22" s="211">
        <f t="shared" si="32"/>
        <v>0</v>
      </c>
    </row>
    <row r="23" spans="3:137" x14ac:dyDescent="0.25">
      <c r="T23" s="5"/>
      <c r="U23" s="13"/>
      <c r="V23" s="5"/>
      <c r="W23" s="5" t="str">
        <f t="shared" si="2"/>
        <v/>
      </c>
      <c r="X23" s="5"/>
      <c r="Y23" s="5"/>
      <c r="Z23" s="5"/>
      <c r="AA23" s="16" t="s">
        <v>2600</v>
      </c>
      <c r="AB23" s="143">
        <v>90</v>
      </c>
      <c r="AC23" s="21"/>
      <c r="AD23" s="19"/>
      <c r="AE23" s="21"/>
      <c r="AF23" s="19"/>
      <c r="AG23" s="23"/>
      <c r="AH23" s="19"/>
      <c r="AI23" s="19"/>
      <c r="AJ23" s="19"/>
      <c r="AK23" s="19"/>
      <c r="AL23" s="19"/>
      <c r="AM23" s="19"/>
      <c r="AN23" s="19"/>
      <c r="AO23" s="19"/>
      <c r="AP23" s="143">
        <f>SUM(AQ23:BJ23)*(AB23+75*AC23+15*(AE23)+10*AG23)</f>
        <v>0</v>
      </c>
      <c r="AQ23" s="28"/>
      <c r="AR23" s="29"/>
      <c r="AS23" s="29"/>
      <c r="AT23" s="29"/>
      <c r="AU23" s="29"/>
      <c r="AV23" s="29"/>
      <c r="AW23" s="29"/>
      <c r="AX23" s="29"/>
      <c r="AY23" s="29"/>
      <c r="AZ23" s="29"/>
      <c r="BA23" s="29"/>
      <c r="BB23" s="29"/>
      <c r="BC23" s="29"/>
      <c r="BD23" s="29"/>
      <c r="BE23" s="29"/>
      <c r="BF23" s="29"/>
      <c r="BG23" s="29"/>
      <c r="BH23" s="29"/>
      <c r="BI23" s="29"/>
      <c r="BJ23" s="27"/>
      <c r="BV23" s="168">
        <f>4+AH23-AC23</f>
        <v>4</v>
      </c>
      <c r="BW23" s="40">
        <f>SUM(AQ23:BJ23)*BV23</f>
        <v>0</v>
      </c>
      <c r="BX23" s="42">
        <f>BW23</f>
        <v>0</v>
      </c>
      <c r="BY23" s="168"/>
      <c r="BZ23" s="43"/>
      <c r="CA23" s="38" t="str">
        <f>IF(AP23=0,"-",CONCATENATE(AA23,IF(SUM(AC23:AH23)=0,""," with "),IF(AC23=1,AC$15,""),IF(AC23=1,"; ",""),IF(AE23=1,AE$15,""),IF(AE23=1,"; ",""),IF(AG23=0,"",CONCATENATE(AG23," ",AG$15,"; "))))</f>
        <v>-</v>
      </c>
      <c r="CB23" s="177">
        <f t="shared" si="34"/>
        <v>1</v>
      </c>
      <c r="CC23" s="177">
        <f t="shared" si="35"/>
        <v>1</v>
      </c>
      <c r="CD23" s="177">
        <f t="shared" si="36"/>
        <v>1</v>
      </c>
      <c r="CE23" s="177">
        <f t="shared" si="37"/>
        <v>1</v>
      </c>
      <c r="CF23" s="177">
        <f t="shared" si="38"/>
        <v>1</v>
      </c>
      <c r="CG23" s="177">
        <f t="shared" si="39"/>
        <v>1</v>
      </c>
      <c r="CH23" s="177">
        <f t="shared" si="40"/>
        <v>1</v>
      </c>
      <c r="CI23" s="177">
        <f t="shared" si="41"/>
        <v>1</v>
      </c>
      <c r="CJ23" s="177">
        <f t="shared" si="42"/>
        <v>1</v>
      </c>
      <c r="CK23" s="177">
        <f t="shared" si="43"/>
        <v>1</v>
      </c>
      <c r="CL23" s="177">
        <f t="shared" si="44"/>
        <v>1</v>
      </c>
      <c r="CM23" s="177">
        <f t="shared" si="45"/>
        <v>1</v>
      </c>
      <c r="CN23" s="177">
        <f t="shared" si="46"/>
        <v>1</v>
      </c>
      <c r="CO23" s="177">
        <f t="shared" si="47"/>
        <v>1</v>
      </c>
      <c r="CP23" s="177">
        <f t="shared" si="48"/>
        <v>1</v>
      </c>
      <c r="CQ23" s="177">
        <f t="shared" si="49"/>
        <v>1</v>
      </c>
      <c r="CR23" s="177">
        <f t="shared" si="50"/>
        <v>1</v>
      </c>
      <c r="CS23" s="177">
        <f t="shared" si="51"/>
        <v>1</v>
      </c>
      <c r="CT23" s="177">
        <f t="shared" si="52"/>
        <v>1</v>
      </c>
      <c r="CU23" s="177">
        <f t="shared" si="53"/>
        <v>1</v>
      </c>
      <c r="DA23" s="172">
        <v>4</v>
      </c>
      <c r="DB23" s="32" t="str">
        <f t="shared" si="58"/>
        <v xml:space="preserve"> </v>
      </c>
      <c r="DD23" s="172">
        <f t="shared" si="20"/>
        <v>1</v>
      </c>
      <c r="DE23" s="172">
        <v>21</v>
      </c>
      <c r="DJ23" s="210"/>
      <c r="DL23" s="211">
        <f t="shared" si="21"/>
        <v>0</v>
      </c>
      <c r="DM23" s="211">
        <f t="shared" si="22"/>
        <v>1</v>
      </c>
      <c r="DN23" s="211">
        <f t="shared" si="23"/>
        <v>1</v>
      </c>
      <c r="DO23" s="211">
        <f t="shared" si="24"/>
        <v>1</v>
      </c>
      <c r="DP23" s="211">
        <f t="shared" si="25"/>
        <v>1</v>
      </c>
      <c r="DQ23" s="211">
        <f t="shared" si="26"/>
        <v>1</v>
      </c>
      <c r="DR23" s="211">
        <f t="shared" si="27"/>
        <v>1</v>
      </c>
      <c r="DS23" s="211">
        <f t="shared" si="28"/>
        <v>1</v>
      </c>
      <c r="DT23" s="211">
        <f t="shared" si="29"/>
        <v>1</v>
      </c>
      <c r="DU23" s="211">
        <f t="shared" si="30"/>
        <v>1</v>
      </c>
      <c r="DV23" s="211">
        <f t="shared" si="31"/>
        <v>1</v>
      </c>
      <c r="DW23" s="211">
        <f t="shared" si="31"/>
        <v>1</v>
      </c>
      <c r="DX23" s="211">
        <f t="shared" si="31"/>
        <v>1</v>
      </c>
      <c r="DY23" s="211">
        <f t="shared" si="31"/>
        <v>1</v>
      </c>
      <c r="DZ23" s="211">
        <f t="shared" si="31"/>
        <v>1</v>
      </c>
      <c r="EA23" s="211">
        <f t="shared" si="31"/>
        <v>1</v>
      </c>
      <c r="EB23" s="211">
        <f t="shared" si="31"/>
        <v>1</v>
      </c>
      <c r="EC23" s="211">
        <f t="shared" si="31"/>
        <v>1</v>
      </c>
      <c r="ED23" s="211">
        <f t="shared" si="31"/>
        <v>1</v>
      </c>
      <c r="EE23" s="211">
        <f t="shared" si="31"/>
        <v>1</v>
      </c>
      <c r="EF23" s="211">
        <f t="shared" si="31"/>
        <v>1</v>
      </c>
      <c r="EG23" s="211">
        <f t="shared" si="32"/>
        <v>0</v>
      </c>
    </row>
    <row r="24" spans="3:137" x14ac:dyDescent="0.25">
      <c r="T24" s="5"/>
      <c r="U24" s="13"/>
      <c r="V24" s="5"/>
      <c r="W24" s="5" t="str">
        <f t="shared" si="2"/>
        <v/>
      </c>
      <c r="X24" s="5"/>
      <c r="Y24" s="5"/>
      <c r="Z24" s="5"/>
      <c r="AA24" s="16" t="s">
        <v>2600</v>
      </c>
      <c r="AB24" s="143">
        <v>90</v>
      </c>
      <c r="AC24" s="21"/>
      <c r="AD24" s="20"/>
      <c r="AE24" s="21"/>
      <c r="AF24" s="20"/>
      <c r="AG24" s="23"/>
      <c r="AH24" s="20"/>
      <c r="AI24" s="20"/>
      <c r="AJ24" s="20"/>
      <c r="AK24" s="20"/>
      <c r="AL24" s="20"/>
      <c r="AM24" s="20"/>
      <c r="AN24" s="20"/>
      <c r="AO24" s="20"/>
      <c r="AP24" s="177">
        <f t="shared" ref="AP24:AP26" si="59">SUM(AQ24:BJ24)*(AB24+75*AC24+15*(AE24)+10*AG24)</f>
        <v>0</v>
      </c>
      <c r="AQ24" s="28"/>
      <c r="AR24" s="29"/>
      <c r="AS24" s="29"/>
      <c r="AT24" s="29"/>
      <c r="AU24" s="29"/>
      <c r="AV24" s="29"/>
      <c r="AW24" s="29"/>
      <c r="AX24" s="29"/>
      <c r="AY24" s="29"/>
      <c r="AZ24" s="29"/>
      <c r="BA24" s="29"/>
      <c r="BB24" s="29"/>
      <c r="BC24" s="29"/>
      <c r="BD24" s="29"/>
      <c r="BE24" s="29"/>
      <c r="BF24" s="29"/>
      <c r="BG24" s="29"/>
      <c r="BH24" s="29"/>
      <c r="BI24" s="29"/>
      <c r="BJ24" s="27"/>
      <c r="BV24" s="168">
        <f t="shared" ref="BV24:BV26" si="60">4+AH24-AC24</f>
        <v>4</v>
      </c>
      <c r="BW24" s="40">
        <f>SUM(AQ24:BJ24)*BV24</f>
        <v>0</v>
      </c>
      <c r="BX24" s="42">
        <f>BW24</f>
        <v>0</v>
      </c>
      <c r="BY24" s="168"/>
      <c r="BZ24" s="43"/>
      <c r="CA24" s="38" t="str">
        <f>IF(AP24=0,"-",CONCATENATE(AA24,IF(SUM(AC24:AH24)=0,""," with "),IF(AC24=1,AC$15,""),IF(AC24=1,"; ",""),IF(AE24=1,AE$15,""),IF(AE24=1,"; ",""),IF(AG24=0,"",CONCATENATE(AG24," ",AG$15,"; "))))</f>
        <v>-</v>
      </c>
      <c r="CB24" s="177">
        <f t="shared" si="34"/>
        <v>1</v>
      </c>
      <c r="CC24" s="177">
        <f t="shared" si="35"/>
        <v>1</v>
      </c>
      <c r="CD24" s="177">
        <f t="shared" si="36"/>
        <v>1</v>
      </c>
      <c r="CE24" s="177">
        <f t="shared" si="37"/>
        <v>1</v>
      </c>
      <c r="CF24" s="177">
        <f t="shared" si="38"/>
        <v>1</v>
      </c>
      <c r="CG24" s="177">
        <f t="shared" si="39"/>
        <v>1</v>
      </c>
      <c r="CH24" s="177">
        <f t="shared" si="40"/>
        <v>1</v>
      </c>
      <c r="CI24" s="177">
        <f t="shared" si="41"/>
        <v>1</v>
      </c>
      <c r="CJ24" s="177">
        <f t="shared" si="42"/>
        <v>1</v>
      </c>
      <c r="CK24" s="177">
        <f t="shared" si="43"/>
        <v>1</v>
      </c>
      <c r="CL24" s="177">
        <f t="shared" si="44"/>
        <v>1</v>
      </c>
      <c r="CM24" s="177">
        <f t="shared" si="45"/>
        <v>1</v>
      </c>
      <c r="CN24" s="177">
        <f t="shared" si="46"/>
        <v>1</v>
      </c>
      <c r="CO24" s="177">
        <f t="shared" si="47"/>
        <v>1</v>
      </c>
      <c r="CP24" s="177">
        <f t="shared" si="48"/>
        <v>1</v>
      </c>
      <c r="CQ24" s="177">
        <f t="shared" si="49"/>
        <v>1</v>
      </c>
      <c r="CR24" s="177">
        <f t="shared" si="50"/>
        <v>1</v>
      </c>
      <c r="CS24" s="177">
        <f t="shared" si="51"/>
        <v>1</v>
      </c>
      <c r="CT24" s="177">
        <f t="shared" si="52"/>
        <v>1</v>
      </c>
      <c r="CU24" s="177">
        <f t="shared" si="53"/>
        <v>1</v>
      </c>
      <c r="DA24" s="172">
        <v>5</v>
      </c>
      <c r="DB24" s="32" t="str">
        <f t="shared" si="58"/>
        <v xml:space="preserve"> </v>
      </c>
      <c r="DD24" s="172">
        <f t="shared" si="20"/>
        <v>1</v>
      </c>
      <c r="DE24" s="172">
        <v>22</v>
      </c>
      <c r="DJ24" s="210"/>
      <c r="DL24" s="211">
        <f t="shared" si="21"/>
        <v>0</v>
      </c>
      <c r="DM24" s="211">
        <f t="shared" si="22"/>
        <v>1</v>
      </c>
      <c r="DN24" s="211">
        <f t="shared" si="23"/>
        <v>1</v>
      </c>
      <c r="DO24" s="211">
        <f t="shared" si="24"/>
        <v>1</v>
      </c>
      <c r="DP24" s="211">
        <f t="shared" si="25"/>
        <v>1</v>
      </c>
      <c r="DQ24" s="211">
        <f t="shared" si="26"/>
        <v>1</v>
      </c>
      <c r="DR24" s="211">
        <f t="shared" si="27"/>
        <v>1</v>
      </c>
      <c r="DS24" s="211">
        <f t="shared" si="28"/>
        <v>1</v>
      </c>
      <c r="DT24" s="211">
        <f t="shared" si="29"/>
        <v>1</v>
      </c>
      <c r="DU24" s="211">
        <f t="shared" si="30"/>
        <v>1</v>
      </c>
      <c r="DV24" s="211">
        <f t="shared" si="31"/>
        <v>1</v>
      </c>
      <c r="DW24" s="211">
        <f t="shared" si="31"/>
        <v>1</v>
      </c>
      <c r="DX24" s="211">
        <f t="shared" si="31"/>
        <v>1</v>
      </c>
      <c r="DY24" s="211">
        <f t="shared" si="31"/>
        <v>1</v>
      </c>
      <c r="DZ24" s="211">
        <f t="shared" si="31"/>
        <v>1</v>
      </c>
      <c r="EA24" s="211">
        <f t="shared" si="31"/>
        <v>1</v>
      </c>
      <c r="EB24" s="211">
        <f t="shared" si="31"/>
        <v>1</v>
      </c>
      <c r="EC24" s="211">
        <f t="shared" si="31"/>
        <v>1</v>
      </c>
      <c r="ED24" s="211">
        <f t="shared" si="31"/>
        <v>1</v>
      </c>
      <c r="EE24" s="211">
        <f t="shared" si="31"/>
        <v>1</v>
      </c>
      <c r="EF24" s="211">
        <f t="shared" si="31"/>
        <v>1</v>
      </c>
      <c r="EG24" s="211">
        <f t="shared" si="32"/>
        <v>0</v>
      </c>
    </row>
    <row r="25" spans="3:137" x14ac:dyDescent="0.25">
      <c r="T25" s="5"/>
      <c r="U25" s="13"/>
      <c r="V25" s="5"/>
      <c r="W25" s="5" t="str">
        <f t="shared" si="2"/>
        <v/>
      </c>
      <c r="X25" s="5"/>
      <c r="Y25" s="5"/>
      <c r="Z25" s="5"/>
      <c r="AA25" s="16" t="s">
        <v>2600</v>
      </c>
      <c r="AB25" s="143">
        <v>90</v>
      </c>
      <c r="AC25" s="21"/>
      <c r="AD25" s="19"/>
      <c r="AE25" s="21"/>
      <c r="AF25" s="19"/>
      <c r="AG25" s="23"/>
      <c r="AH25" s="19"/>
      <c r="AI25" s="19"/>
      <c r="AJ25" s="19"/>
      <c r="AK25" s="19"/>
      <c r="AL25" s="19"/>
      <c r="AM25" s="19"/>
      <c r="AN25" s="19"/>
      <c r="AO25" s="19"/>
      <c r="AP25" s="177">
        <f t="shared" si="59"/>
        <v>0</v>
      </c>
      <c r="AQ25" s="28"/>
      <c r="AR25" s="29"/>
      <c r="AS25" s="29"/>
      <c r="AT25" s="29"/>
      <c r="AU25" s="29"/>
      <c r="AV25" s="29"/>
      <c r="AW25" s="29"/>
      <c r="AX25" s="29"/>
      <c r="AY25" s="29"/>
      <c r="AZ25" s="29"/>
      <c r="BA25" s="29"/>
      <c r="BB25" s="29"/>
      <c r="BC25" s="29"/>
      <c r="BD25" s="29"/>
      <c r="BE25" s="29"/>
      <c r="BF25" s="29"/>
      <c r="BG25" s="29"/>
      <c r="BH25" s="29"/>
      <c r="BI25" s="29"/>
      <c r="BJ25" s="27"/>
      <c r="BV25" s="168">
        <f t="shared" si="60"/>
        <v>4</v>
      </c>
      <c r="BW25" s="40">
        <f>SUM(AQ25:BJ25)*BV25</f>
        <v>0</v>
      </c>
      <c r="BX25" s="42">
        <f>BW25</f>
        <v>0</v>
      </c>
      <c r="BY25" s="168"/>
      <c r="BZ25" s="43"/>
      <c r="CA25" s="38" t="str">
        <f>IF(AP25=0,"-",CONCATENATE(AA25,IF(SUM(AC25:AH25)=0,""," with "),IF(AC25=1,AC$15,""),IF(AC25=1,"; ",""),IF(AE25=1,AE$15,""),IF(AE25=1,"; ",""),IF(AG25=0,"",CONCATENATE(AG25," ",AG$15,"; "))))</f>
        <v>-</v>
      </c>
      <c r="CB25" s="177">
        <f t="shared" si="34"/>
        <v>1</v>
      </c>
      <c r="CC25" s="177">
        <f t="shared" si="35"/>
        <v>1</v>
      </c>
      <c r="CD25" s="177">
        <f t="shared" si="36"/>
        <v>1</v>
      </c>
      <c r="CE25" s="177">
        <f t="shared" si="37"/>
        <v>1</v>
      </c>
      <c r="CF25" s="177">
        <f t="shared" si="38"/>
        <v>1</v>
      </c>
      <c r="CG25" s="177">
        <f t="shared" si="39"/>
        <v>1</v>
      </c>
      <c r="CH25" s="177">
        <f t="shared" si="40"/>
        <v>1</v>
      </c>
      <c r="CI25" s="177">
        <f t="shared" si="41"/>
        <v>1</v>
      </c>
      <c r="CJ25" s="177">
        <f t="shared" si="42"/>
        <v>1</v>
      </c>
      <c r="CK25" s="177">
        <f t="shared" si="43"/>
        <v>1</v>
      </c>
      <c r="CL25" s="177">
        <f t="shared" si="44"/>
        <v>1</v>
      </c>
      <c r="CM25" s="177">
        <f t="shared" si="45"/>
        <v>1</v>
      </c>
      <c r="CN25" s="177">
        <f t="shared" si="46"/>
        <v>1</v>
      </c>
      <c r="CO25" s="177">
        <f t="shared" si="47"/>
        <v>1</v>
      </c>
      <c r="CP25" s="177">
        <f t="shared" si="48"/>
        <v>1</v>
      </c>
      <c r="CQ25" s="177">
        <f t="shared" si="49"/>
        <v>1</v>
      </c>
      <c r="CR25" s="177">
        <f t="shared" si="50"/>
        <v>1</v>
      </c>
      <c r="CS25" s="177">
        <f t="shared" si="51"/>
        <v>1</v>
      </c>
      <c r="CT25" s="177">
        <f t="shared" si="52"/>
        <v>1</v>
      </c>
      <c r="CU25" s="177">
        <f t="shared" si="53"/>
        <v>1</v>
      </c>
      <c r="DA25" s="172">
        <v>6</v>
      </c>
      <c r="DB25" s="32" t="str">
        <f t="shared" si="58"/>
        <v xml:space="preserve"> </v>
      </c>
      <c r="DD25" s="172">
        <f t="shared" si="20"/>
        <v>1</v>
      </c>
      <c r="DE25" s="172">
        <v>23</v>
      </c>
      <c r="DJ25" s="210"/>
      <c r="DL25" s="211">
        <f t="shared" si="21"/>
        <v>0</v>
      </c>
      <c r="DM25" s="211">
        <f t="shared" si="22"/>
        <v>1</v>
      </c>
      <c r="DN25" s="211">
        <f t="shared" si="23"/>
        <v>1</v>
      </c>
      <c r="DO25" s="211">
        <f t="shared" si="24"/>
        <v>1</v>
      </c>
      <c r="DP25" s="211">
        <f t="shared" si="25"/>
        <v>1</v>
      </c>
      <c r="DQ25" s="211">
        <f t="shared" si="26"/>
        <v>1</v>
      </c>
      <c r="DR25" s="211">
        <f t="shared" si="27"/>
        <v>1</v>
      </c>
      <c r="DS25" s="211">
        <f t="shared" si="28"/>
        <v>1</v>
      </c>
      <c r="DT25" s="211">
        <f t="shared" si="29"/>
        <v>1</v>
      </c>
      <c r="DU25" s="211">
        <f t="shared" si="30"/>
        <v>1</v>
      </c>
      <c r="DV25" s="211">
        <f t="shared" si="31"/>
        <v>1</v>
      </c>
      <c r="DW25" s="211">
        <f t="shared" si="31"/>
        <v>1</v>
      </c>
      <c r="DX25" s="211">
        <f t="shared" si="31"/>
        <v>1</v>
      </c>
      <c r="DY25" s="211">
        <f t="shared" si="31"/>
        <v>1</v>
      </c>
      <c r="DZ25" s="211">
        <f t="shared" si="31"/>
        <v>1</v>
      </c>
      <c r="EA25" s="211">
        <f t="shared" si="31"/>
        <v>1</v>
      </c>
      <c r="EB25" s="211">
        <f t="shared" si="31"/>
        <v>1</v>
      </c>
      <c r="EC25" s="211">
        <f t="shared" si="31"/>
        <v>1</v>
      </c>
      <c r="ED25" s="211">
        <f t="shared" si="31"/>
        <v>1</v>
      </c>
      <c r="EE25" s="211">
        <f t="shared" si="31"/>
        <v>1</v>
      </c>
      <c r="EF25" s="211">
        <f t="shared" si="31"/>
        <v>1</v>
      </c>
      <c r="EG25" s="211">
        <f t="shared" si="32"/>
        <v>0</v>
      </c>
    </row>
    <row r="26" spans="3:137" x14ac:dyDescent="0.25">
      <c r="T26" s="5"/>
      <c r="U26" s="13"/>
      <c r="V26" s="5"/>
      <c r="W26" s="5" t="str">
        <f t="shared" si="2"/>
        <v/>
      </c>
      <c r="X26" s="5"/>
      <c r="Y26" s="5"/>
      <c r="Z26" s="5"/>
      <c r="AA26" s="16" t="s">
        <v>2600</v>
      </c>
      <c r="AB26" s="143">
        <v>90</v>
      </c>
      <c r="AC26" s="21"/>
      <c r="AD26" s="20"/>
      <c r="AE26" s="21"/>
      <c r="AF26" s="20"/>
      <c r="AG26" s="23"/>
      <c r="AH26" s="20"/>
      <c r="AI26" s="20"/>
      <c r="AJ26" s="20"/>
      <c r="AK26" s="20"/>
      <c r="AL26" s="20"/>
      <c r="AM26" s="20"/>
      <c r="AN26" s="20"/>
      <c r="AO26" s="20"/>
      <c r="AP26" s="177">
        <f t="shared" si="59"/>
        <v>0</v>
      </c>
      <c r="AQ26" s="28"/>
      <c r="AR26" s="29"/>
      <c r="AS26" s="29"/>
      <c r="AT26" s="29"/>
      <c r="AU26" s="29"/>
      <c r="AV26" s="29"/>
      <c r="AW26" s="29"/>
      <c r="AX26" s="29"/>
      <c r="AY26" s="29"/>
      <c r="AZ26" s="29"/>
      <c r="BA26" s="29"/>
      <c r="BB26" s="29"/>
      <c r="BC26" s="29"/>
      <c r="BD26" s="29"/>
      <c r="BE26" s="29"/>
      <c r="BF26" s="29"/>
      <c r="BG26" s="29"/>
      <c r="BH26" s="29"/>
      <c r="BI26" s="29"/>
      <c r="BJ26" s="27"/>
      <c r="BV26" s="168">
        <f t="shared" si="60"/>
        <v>4</v>
      </c>
      <c r="BW26" s="40">
        <f>SUM(AQ26:BJ26)*BV26</f>
        <v>0</v>
      </c>
      <c r="BX26" s="42">
        <f>BW26</f>
        <v>0</v>
      </c>
      <c r="BY26" s="168"/>
      <c r="BZ26" s="43"/>
      <c r="CA26" s="38" t="str">
        <f>IF(AP26=0,"-",CONCATENATE(AA26,IF(SUM(AC26:AH26)=0,""," with "),IF(AC26=1,AC$15,""),IF(AC26=1,"; ",""),IF(AE26=1,AE$15,""),IF(AE26=1,"; ",""),IF(AG26=0,"",CONCATENATE(AG26," ",AG$15,"; "))))</f>
        <v>-</v>
      </c>
      <c r="CB26" s="177">
        <f t="shared" si="34"/>
        <v>1</v>
      </c>
      <c r="CC26" s="177">
        <f t="shared" si="35"/>
        <v>1</v>
      </c>
      <c r="CD26" s="177">
        <f t="shared" si="36"/>
        <v>1</v>
      </c>
      <c r="CE26" s="177">
        <f t="shared" si="37"/>
        <v>1</v>
      </c>
      <c r="CF26" s="177">
        <f t="shared" si="38"/>
        <v>1</v>
      </c>
      <c r="CG26" s="177">
        <f t="shared" si="39"/>
        <v>1</v>
      </c>
      <c r="CH26" s="177">
        <f t="shared" si="40"/>
        <v>1</v>
      </c>
      <c r="CI26" s="177">
        <f t="shared" si="41"/>
        <v>1</v>
      </c>
      <c r="CJ26" s="177">
        <f t="shared" si="42"/>
        <v>1</v>
      </c>
      <c r="CK26" s="177">
        <f t="shared" si="43"/>
        <v>1</v>
      </c>
      <c r="CL26" s="177">
        <f t="shared" si="44"/>
        <v>1</v>
      </c>
      <c r="CM26" s="177">
        <f t="shared" si="45"/>
        <v>1</v>
      </c>
      <c r="CN26" s="177">
        <f t="shared" si="46"/>
        <v>1</v>
      </c>
      <c r="CO26" s="177">
        <f t="shared" si="47"/>
        <v>1</v>
      </c>
      <c r="CP26" s="177">
        <f t="shared" si="48"/>
        <v>1</v>
      </c>
      <c r="CQ26" s="177">
        <f t="shared" si="49"/>
        <v>1</v>
      </c>
      <c r="CR26" s="177">
        <f t="shared" si="50"/>
        <v>1</v>
      </c>
      <c r="CS26" s="177">
        <f t="shared" si="51"/>
        <v>1</v>
      </c>
      <c r="CT26" s="177">
        <f t="shared" si="52"/>
        <v>1</v>
      </c>
      <c r="CU26" s="177">
        <f t="shared" si="53"/>
        <v>1</v>
      </c>
      <c r="DA26" s="172">
        <v>7</v>
      </c>
      <c r="DB26" s="32" t="str">
        <f t="shared" si="58"/>
        <v xml:space="preserve"> </v>
      </c>
      <c r="DD26" s="172">
        <f t="shared" si="20"/>
        <v>1</v>
      </c>
      <c r="DE26" s="172">
        <v>24</v>
      </c>
      <c r="DJ26" s="210"/>
      <c r="DL26" s="211">
        <f t="shared" si="21"/>
        <v>0</v>
      </c>
      <c r="DM26" s="211">
        <f t="shared" si="22"/>
        <v>1</v>
      </c>
      <c r="DN26" s="211">
        <f t="shared" si="23"/>
        <v>1</v>
      </c>
      <c r="DO26" s="211">
        <f t="shared" si="24"/>
        <v>1</v>
      </c>
      <c r="DP26" s="211">
        <f t="shared" si="25"/>
        <v>1</v>
      </c>
      <c r="DQ26" s="211">
        <f t="shared" si="26"/>
        <v>1</v>
      </c>
      <c r="DR26" s="211">
        <f t="shared" si="27"/>
        <v>1</v>
      </c>
      <c r="DS26" s="211">
        <f t="shared" si="28"/>
        <v>1</v>
      </c>
      <c r="DT26" s="211">
        <f t="shared" si="29"/>
        <v>1</v>
      </c>
      <c r="DU26" s="211">
        <f t="shared" si="30"/>
        <v>1</v>
      </c>
      <c r="DV26" s="211">
        <f t="shared" si="31"/>
        <v>1</v>
      </c>
      <c r="DW26" s="211">
        <f t="shared" si="31"/>
        <v>1</v>
      </c>
      <c r="DX26" s="211">
        <f t="shared" si="31"/>
        <v>1</v>
      </c>
      <c r="DY26" s="211">
        <f t="shared" si="31"/>
        <v>1</v>
      </c>
      <c r="DZ26" s="211">
        <f t="shared" si="31"/>
        <v>1</v>
      </c>
      <c r="EA26" s="211">
        <f t="shared" si="31"/>
        <v>1</v>
      </c>
      <c r="EB26" s="211">
        <f t="shared" si="31"/>
        <v>1</v>
      </c>
      <c r="EC26" s="211">
        <f t="shared" si="31"/>
        <v>1</v>
      </c>
      <c r="ED26" s="211">
        <f t="shared" si="31"/>
        <v>1</v>
      </c>
      <c r="EE26" s="211">
        <f t="shared" si="31"/>
        <v>1</v>
      </c>
      <c r="EF26" s="211">
        <f t="shared" si="31"/>
        <v>1</v>
      </c>
      <c r="EG26" s="211">
        <f t="shared" si="32"/>
        <v>0</v>
      </c>
    </row>
    <row r="27" spans="3:137" x14ac:dyDescent="0.25">
      <c r="T27" s="5"/>
      <c r="U27" s="13"/>
      <c r="V27" s="5"/>
      <c r="W27" s="5" t="str">
        <f t="shared" si="2"/>
        <v/>
      </c>
      <c r="X27" s="5"/>
      <c r="Y27" s="5"/>
      <c r="Z27" s="5"/>
      <c r="BG27" s="177"/>
      <c r="BH27" s="177"/>
      <c r="BI27" s="177"/>
      <c r="BJ27" s="177"/>
      <c r="BL27" s="177"/>
      <c r="BM27" s="177"/>
      <c r="BN27" s="177"/>
      <c r="BO27" s="177"/>
      <c r="BP27" s="177"/>
      <c r="BV27" s="177"/>
      <c r="BW27" s="177"/>
      <c r="BZ27" s="178"/>
      <c r="CA27" s="177"/>
      <c r="CB27" s="177">
        <f t="shared" si="34"/>
        <v>1</v>
      </c>
      <c r="CC27" s="177">
        <f t="shared" si="35"/>
        <v>1</v>
      </c>
      <c r="CD27" s="177">
        <f t="shared" si="36"/>
        <v>1</v>
      </c>
      <c r="CE27" s="177">
        <f t="shared" si="37"/>
        <v>1</v>
      </c>
      <c r="CF27" s="177">
        <f t="shared" si="38"/>
        <v>1</v>
      </c>
      <c r="CG27" s="177">
        <f t="shared" si="39"/>
        <v>1</v>
      </c>
      <c r="CH27" s="177">
        <f t="shared" si="40"/>
        <v>1</v>
      </c>
      <c r="CI27" s="177">
        <f t="shared" si="41"/>
        <v>1</v>
      </c>
      <c r="CJ27" s="177">
        <f t="shared" si="42"/>
        <v>1</v>
      </c>
      <c r="CK27" s="177">
        <f t="shared" si="43"/>
        <v>1</v>
      </c>
      <c r="CL27" s="177">
        <f t="shared" si="44"/>
        <v>1</v>
      </c>
      <c r="CM27" s="177">
        <f t="shared" si="45"/>
        <v>1</v>
      </c>
      <c r="CN27" s="177">
        <f t="shared" si="46"/>
        <v>1</v>
      </c>
      <c r="CO27" s="177">
        <f t="shared" si="47"/>
        <v>1</v>
      </c>
      <c r="CP27" s="177">
        <f t="shared" si="48"/>
        <v>1</v>
      </c>
      <c r="CQ27" s="177">
        <f t="shared" si="49"/>
        <v>1</v>
      </c>
      <c r="CR27" s="177">
        <f t="shared" si="50"/>
        <v>1</v>
      </c>
      <c r="CS27" s="177">
        <f t="shared" si="51"/>
        <v>1</v>
      </c>
      <c r="CT27" s="177">
        <f t="shared" si="52"/>
        <v>1</v>
      </c>
      <c r="CU27" s="177">
        <f t="shared" si="53"/>
        <v>1</v>
      </c>
      <c r="DA27" s="172">
        <v>8</v>
      </c>
      <c r="DB27" s="32" t="str">
        <f t="shared" si="58"/>
        <v xml:space="preserve"> </v>
      </c>
      <c r="DD27" s="172">
        <f t="shared" si="20"/>
        <v>1</v>
      </c>
      <c r="DE27" s="172">
        <v>25</v>
      </c>
      <c r="DJ27" s="210"/>
      <c r="DL27" s="211">
        <f t="shared" si="21"/>
        <v>0</v>
      </c>
      <c r="DM27" s="211">
        <f t="shared" si="22"/>
        <v>1</v>
      </c>
      <c r="DN27" s="211">
        <f t="shared" si="23"/>
        <v>1</v>
      </c>
      <c r="DO27" s="211">
        <f t="shared" si="24"/>
        <v>1</v>
      </c>
      <c r="DP27" s="211">
        <f t="shared" si="25"/>
        <v>1</v>
      </c>
      <c r="DQ27" s="211">
        <f t="shared" si="26"/>
        <v>1</v>
      </c>
      <c r="DR27" s="211">
        <f t="shared" si="27"/>
        <v>1</v>
      </c>
      <c r="DS27" s="211">
        <f t="shared" si="28"/>
        <v>1</v>
      </c>
      <c r="DT27" s="211">
        <f t="shared" si="29"/>
        <v>1</v>
      </c>
      <c r="DU27" s="211">
        <f t="shared" si="30"/>
        <v>1</v>
      </c>
      <c r="DV27" s="211">
        <f t="shared" si="31"/>
        <v>1</v>
      </c>
      <c r="DW27" s="211">
        <f t="shared" si="31"/>
        <v>1</v>
      </c>
      <c r="DX27" s="211">
        <f t="shared" si="31"/>
        <v>1</v>
      </c>
      <c r="DY27" s="211">
        <f t="shared" si="31"/>
        <v>1</v>
      </c>
      <c r="DZ27" s="211">
        <f t="shared" si="31"/>
        <v>1</v>
      </c>
      <c r="EA27" s="211">
        <f t="shared" si="31"/>
        <v>1</v>
      </c>
      <c r="EB27" s="211">
        <f t="shared" si="31"/>
        <v>1</v>
      </c>
      <c r="EC27" s="211">
        <f t="shared" si="31"/>
        <v>1</v>
      </c>
      <c r="ED27" s="211">
        <f t="shared" si="31"/>
        <v>1</v>
      </c>
      <c r="EE27" s="211">
        <f t="shared" si="31"/>
        <v>1</v>
      </c>
      <c r="EF27" s="211">
        <f t="shared" si="31"/>
        <v>1</v>
      </c>
      <c r="EG27" s="211">
        <f t="shared" si="32"/>
        <v>0</v>
      </c>
    </row>
    <row r="28" spans="3:137" x14ac:dyDescent="0.25">
      <c r="T28" s="5"/>
      <c r="U28" s="13"/>
      <c r="V28" s="5"/>
      <c r="W28" s="5" t="str">
        <f t="shared" si="2"/>
        <v/>
      </c>
      <c r="X28" s="5"/>
      <c r="Y28" s="5"/>
      <c r="Z28" s="5"/>
      <c r="BG28" s="177"/>
      <c r="BH28" s="177"/>
      <c r="BI28" s="177"/>
      <c r="BJ28" s="177"/>
      <c r="BL28" s="177"/>
      <c r="BM28" s="177"/>
      <c r="BN28" s="177"/>
      <c r="BO28" s="177"/>
      <c r="BP28" s="177"/>
      <c r="BV28" s="177"/>
      <c r="BW28" s="177"/>
      <c r="BZ28" s="178"/>
      <c r="CA28" s="177"/>
      <c r="CB28" s="177">
        <f t="shared" si="34"/>
        <v>1</v>
      </c>
      <c r="CC28" s="177">
        <f t="shared" si="35"/>
        <v>1</v>
      </c>
      <c r="CD28" s="177">
        <f t="shared" si="36"/>
        <v>1</v>
      </c>
      <c r="CE28" s="177">
        <f t="shared" si="37"/>
        <v>1</v>
      </c>
      <c r="CF28" s="177">
        <f t="shared" si="38"/>
        <v>1</v>
      </c>
      <c r="CG28" s="177">
        <f t="shared" si="39"/>
        <v>1</v>
      </c>
      <c r="CH28" s="177">
        <f t="shared" si="40"/>
        <v>1</v>
      </c>
      <c r="CI28" s="177">
        <f t="shared" si="41"/>
        <v>1</v>
      </c>
      <c r="CJ28" s="177">
        <f t="shared" si="42"/>
        <v>1</v>
      </c>
      <c r="CK28" s="177">
        <f t="shared" si="43"/>
        <v>1</v>
      </c>
      <c r="CL28" s="177">
        <f t="shared" si="44"/>
        <v>1</v>
      </c>
      <c r="CM28" s="177">
        <f t="shared" si="45"/>
        <v>1</v>
      </c>
      <c r="CN28" s="177">
        <f t="shared" si="46"/>
        <v>1</v>
      </c>
      <c r="CO28" s="177">
        <f t="shared" si="47"/>
        <v>1</v>
      </c>
      <c r="CP28" s="177">
        <f t="shared" si="48"/>
        <v>1</v>
      </c>
      <c r="CQ28" s="177">
        <f t="shared" si="49"/>
        <v>1</v>
      </c>
      <c r="CR28" s="177">
        <f t="shared" si="50"/>
        <v>1</v>
      </c>
      <c r="CS28" s="177">
        <f t="shared" si="51"/>
        <v>1</v>
      </c>
      <c r="CT28" s="177">
        <f t="shared" si="52"/>
        <v>1</v>
      </c>
      <c r="CU28" s="177">
        <f t="shared" si="53"/>
        <v>1</v>
      </c>
      <c r="DA28" s="172">
        <v>9</v>
      </c>
      <c r="DB28" s="32" t="str">
        <f t="shared" si="58"/>
        <v xml:space="preserve"> </v>
      </c>
      <c r="DD28" s="172">
        <f t="shared" si="20"/>
        <v>1</v>
      </c>
      <c r="DE28" s="172">
        <v>26</v>
      </c>
      <c r="DJ28" s="210"/>
      <c r="DL28" s="211">
        <f t="shared" si="21"/>
        <v>0</v>
      </c>
      <c r="DM28" s="211">
        <f t="shared" si="22"/>
        <v>1</v>
      </c>
      <c r="DN28" s="211">
        <f t="shared" si="23"/>
        <v>1</v>
      </c>
      <c r="DO28" s="211">
        <f t="shared" si="24"/>
        <v>1</v>
      </c>
      <c r="DP28" s="211">
        <f t="shared" si="25"/>
        <v>1</v>
      </c>
      <c r="DQ28" s="211">
        <f t="shared" si="26"/>
        <v>1</v>
      </c>
      <c r="DR28" s="211">
        <f t="shared" si="27"/>
        <v>1</v>
      </c>
      <c r="DS28" s="211">
        <f t="shared" si="28"/>
        <v>1</v>
      </c>
      <c r="DT28" s="211">
        <f t="shared" si="29"/>
        <v>1</v>
      </c>
      <c r="DU28" s="211">
        <f t="shared" si="30"/>
        <v>1</v>
      </c>
      <c r="DV28" s="211">
        <f t="shared" si="31"/>
        <v>1</v>
      </c>
      <c r="DW28" s="211">
        <f t="shared" si="31"/>
        <v>1</v>
      </c>
      <c r="DX28" s="211">
        <f t="shared" ref="DX28:EF28" si="61">IF(OR($CX27=0,ISERROR(SEARCH(DX$1,$CX27))),DX27,DX27+1)</f>
        <v>1</v>
      </c>
      <c r="DY28" s="211">
        <f t="shared" si="61"/>
        <v>1</v>
      </c>
      <c r="DZ28" s="211">
        <f t="shared" si="61"/>
        <v>1</v>
      </c>
      <c r="EA28" s="211">
        <f t="shared" si="61"/>
        <v>1</v>
      </c>
      <c r="EB28" s="211">
        <f t="shared" si="61"/>
        <v>1</v>
      </c>
      <c r="EC28" s="211">
        <f t="shared" si="61"/>
        <v>1</v>
      </c>
      <c r="ED28" s="211">
        <f t="shared" si="61"/>
        <v>1</v>
      </c>
      <c r="EE28" s="211">
        <f t="shared" si="61"/>
        <v>1</v>
      </c>
      <c r="EF28" s="211">
        <f t="shared" si="61"/>
        <v>1</v>
      </c>
      <c r="EG28" s="211">
        <f t="shared" si="32"/>
        <v>0</v>
      </c>
    </row>
    <row r="29" spans="3:137" x14ac:dyDescent="0.25">
      <c r="T29" s="5"/>
      <c r="U29" s="13"/>
      <c r="V29" s="5"/>
      <c r="W29" s="5" t="str">
        <f t="shared" si="2"/>
        <v/>
      </c>
      <c r="X29" s="5"/>
      <c r="Y29" s="5"/>
      <c r="Z29" s="5"/>
      <c r="BG29" s="177"/>
      <c r="BH29" s="177"/>
      <c r="BI29" s="177"/>
      <c r="BJ29" s="177"/>
      <c r="BL29" s="177"/>
      <c r="BM29" s="177"/>
      <c r="BN29" s="177"/>
      <c r="BO29" s="177"/>
      <c r="BP29" s="177"/>
      <c r="BV29" s="177"/>
      <c r="BW29" s="177"/>
      <c r="BZ29" s="178"/>
      <c r="CA29" s="177"/>
      <c r="CB29" s="177">
        <f t="shared" si="34"/>
        <v>1</v>
      </c>
      <c r="CC29" s="177">
        <f t="shared" si="35"/>
        <v>1</v>
      </c>
      <c r="CD29" s="177">
        <f t="shared" si="36"/>
        <v>1</v>
      </c>
      <c r="CE29" s="177">
        <f t="shared" si="37"/>
        <v>1</v>
      </c>
      <c r="CF29" s="177">
        <f t="shared" si="38"/>
        <v>1</v>
      </c>
      <c r="CG29" s="177">
        <f t="shared" si="39"/>
        <v>1</v>
      </c>
      <c r="CH29" s="177">
        <f t="shared" si="40"/>
        <v>1</v>
      </c>
      <c r="CI29" s="177">
        <f t="shared" si="41"/>
        <v>1</v>
      </c>
      <c r="CJ29" s="177">
        <f t="shared" si="42"/>
        <v>1</v>
      </c>
      <c r="CK29" s="177">
        <f t="shared" si="43"/>
        <v>1</v>
      </c>
      <c r="CL29" s="177">
        <f t="shared" si="44"/>
        <v>1</v>
      </c>
      <c r="CM29" s="177">
        <f t="shared" si="45"/>
        <v>1</v>
      </c>
      <c r="CN29" s="177">
        <f t="shared" si="46"/>
        <v>1</v>
      </c>
      <c r="CO29" s="177">
        <f t="shared" si="47"/>
        <v>1</v>
      </c>
      <c r="CP29" s="177">
        <f t="shared" si="48"/>
        <v>1</v>
      </c>
      <c r="CQ29" s="177">
        <f t="shared" si="49"/>
        <v>1</v>
      </c>
      <c r="CR29" s="177">
        <f t="shared" si="50"/>
        <v>1</v>
      </c>
      <c r="CS29" s="177">
        <f t="shared" si="51"/>
        <v>1</v>
      </c>
      <c r="CT29" s="177">
        <f t="shared" si="52"/>
        <v>1</v>
      </c>
      <c r="CU29" s="177">
        <f t="shared" si="53"/>
        <v>1</v>
      </c>
      <c r="DA29" s="172">
        <v>10</v>
      </c>
      <c r="DB29" s="32" t="str">
        <f t="shared" si="58"/>
        <v xml:space="preserve"> </v>
      </c>
      <c r="DD29" s="172">
        <f t="shared" si="20"/>
        <v>1</v>
      </c>
      <c r="DE29" s="172">
        <v>27</v>
      </c>
      <c r="DJ29" s="210"/>
      <c r="DL29" s="211">
        <f t="shared" si="21"/>
        <v>0</v>
      </c>
      <c r="DM29" s="211">
        <f t="shared" si="22"/>
        <v>1</v>
      </c>
      <c r="DN29" s="211">
        <f t="shared" si="23"/>
        <v>1</v>
      </c>
      <c r="DO29" s="211">
        <f t="shared" si="24"/>
        <v>1</v>
      </c>
      <c r="DP29" s="211">
        <f t="shared" si="25"/>
        <v>1</v>
      </c>
      <c r="DQ29" s="211">
        <f t="shared" si="26"/>
        <v>1</v>
      </c>
      <c r="DR29" s="211">
        <f t="shared" si="27"/>
        <v>1</v>
      </c>
      <c r="DS29" s="211">
        <f t="shared" si="28"/>
        <v>1</v>
      </c>
      <c r="DT29" s="211">
        <f t="shared" si="29"/>
        <v>1</v>
      </c>
      <c r="DU29" s="211">
        <f t="shared" si="30"/>
        <v>1</v>
      </c>
      <c r="DV29" s="211">
        <f t="shared" ref="DV29:EF52" si="62">IF(OR($CX28=0,ISERROR(SEARCH(DV$1,$CX28))),DV28,DV28+1)</f>
        <v>1</v>
      </c>
      <c r="DW29" s="211">
        <f t="shared" si="62"/>
        <v>1</v>
      </c>
      <c r="DX29" s="211">
        <f t="shared" si="62"/>
        <v>1</v>
      </c>
      <c r="DY29" s="211">
        <f t="shared" si="62"/>
        <v>1</v>
      </c>
      <c r="DZ29" s="211">
        <f t="shared" si="62"/>
        <v>1</v>
      </c>
      <c r="EA29" s="211">
        <f t="shared" si="62"/>
        <v>1</v>
      </c>
      <c r="EB29" s="211">
        <f t="shared" si="62"/>
        <v>1</v>
      </c>
      <c r="EC29" s="211">
        <f t="shared" si="62"/>
        <v>1</v>
      </c>
      <c r="ED29" s="211">
        <f t="shared" si="62"/>
        <v>1</v>
      </c>
      <c r="EE29" s="211">
        <f t="shared" si="62"/>
        <v>1</v>
      </c>
      <c r="EF29" s="211">
        <f t="shared" si="62"/>
        <v>1</v>
      </c>
      <c r="EG29" s="211">
        <f t="shared" si="32"/>
        <v>0</v>
      </c>
    </row>
    <row r="30" spans="3:137" ht="15" customHeight="1" x14ac:dyDescent="0.25">
      <c r="T30" s="5"/>
      <c r="U30" s="13"/>
      <c r="V30" s="5"/>
      <c r="W30" s="5" t="str">
        <f t="shared" si="2"/>
        <v/>
      </c>
      <c r="X30" s="5"/>
      <c r="Y30" s="5"/>
      <c r="Z30" s="5"/>
      <c r="CB30" s="177">
        <f t="shared" si="34"/>
        <v>1</v>
      </c>
      <c r="CC30" s="177">
        <f t="shared" si="35"/>
        <v>1</v>
      </c>
      <c r="CD30" s="177">
        <f t="shared" si="36"/>
        <v>1</v>
      </c>
      <c r="CE30" s="177">
        <f t="shared" si="37"/>
        <v>1</v>
      </c>
      <c r="CF30" s="177">
        <f t="shared" si="38"/>
        <v>1</v>
      </c>
      <c r="CG30" s="177">
        <f t="shared" si="39"/>
        <v>1</v>
      </c>
      <c r="CH30" s="177">
        <f t="shared" si="40"/>
        <v>1</v>
      </c>
      <c r="CI30" s="177">
        <f t="shared" si="41"/>
        <v>1</v>
      </c>
      <c r="CJ30" s="177">
        <f t="shared" si="42"/>
        <v>1</v>
      </c>
      <c r="CK30" s="177">
        <f t="shared" si="43"/>
        <v>1</v>
      </c>
      <c r="CL30" s="177">
        <f t="shared" si="44"/>
        <v>1</v>
      </c>
      <c r="CM30" s="177">
        <f t="shared" si="45"/>
        <v>1</v>
      </c>
      <c r="CN30" s="177">
        <f t="shared" si="46"/>
        <v>1</v>
      </c>
      <c r="CO30" s="177">
        <f t="shared" si="47"/>
        <v>1</v>
      </c>
      <c r="CP30" s="177">
        <f t="shared" si="48"/>
        <v>1</v>
      </c>
      <c r="CQ30" s="177">
        <f t="shared" si="49"/>
        <v>1</v>
      </c>
      <c r="CR30" s="177">
        <f t="shared" si="50"/>
        <v>1</v>
      </c>
      <c r="CS30" s="177">
        <f t="shared" si="51"/>
        <v>1</v>
      </c>
      <c r="CT30" s="177">
        <f t="shared" si="52"/>
        <v>1</v>
      </c>
      <c r="CU30" s="177">
        <f t="shared" si="53"/>
        <v>1</v>
      </c>
      <c r="DA30" s="172">
        <v>11</v>
      </c>
      <c r="DB30" s="32" t="str">
        <f t="shared" si="58"/>
        <v xml:space="preserve"> </v>
      </c>
      <c r="DD30" s="172">
        <f t="shared" si="20"/>
        <v>1</v>
      </c>
      <c r="DE30" s="172">
        <v>28</v>
      </c>
      <c r="DJ30" s="210"/>
      <c r="DL30" s="211">
        <f t="shared" si="21"/>
        <v>0</v>
      </c>
      <c r="DM30" s="211">
        <f t="shared" si="22"/>
        <v>1</v>
      </c>
      <c r="DN30" s="211">
        <f t="shared" si="23"/>
        <v>1</v>
      </c>
      <c r="DO30" s="211">
        <f t="shared" si="24"/>
        <v>1</v>
      </c>
      <c r="DP30" s="211">
        <f t="shared" si="25"/>
        <v>1</v>
      </c>
      <c r="DQ30" s="211">
        <f t="shared" si="26"/>
        <v>1</v>
      </c>
      <c r="DR30" s="211">
        <f t="shared" si="27"/>
        <v>1</v>
      </c>
      <c r="DS30" s="211">
        <f t="shared" si="28"/>
        <v>1</v>
      </c>
      <c r="DT30" s="211">
        <f t="shared" si="29"/>
        <v>1</v>
      </c>
      <c r="DU30" s="211">
        <f t="shared" si="30"/>
        <v>1</v>
      </c>
      <c r="DV30" s="211">
        <f t="shared" si="62"/>
        <v>1</v>
      </c>
      <c r="DW30" s="211">
        <f t="shared" si="62"/>
        <v>1</v>
      </c>
      <c r="DX30" s="211">
        <f t="shared" si="62"/>
        <v>1</v>
      </c>
      <c r="DY30" s="211">
        <f t="shared" si="62"/>
        <v>1</v>
      </c>
      <c r="DZ30" s="211">
        <f t="shared" si="62"/>
        <v>1</v>
      </c>
      <c r="EA30" s="211">
        <f t="shared" si="62"/>
        <v>1</v>
      </c>
      <c r="EB30" s="211">
        <f t="shared" si="62"/>
        <v>1</v>
      </c>
      <c r="EC30" s="211">
        <f t="shared" si="62"/>
        <v>1</v>
      </c>
      <c r="ED30" s="211">
        <f t="shared" si="62"/>
        <v>1</v>
      </c>
      <c r="EE30" s="211">
        <f t="shared" si="62"/>
        <v>1</v>
      </c>
      <c r="EF30" s="211">
        <f t="shared" si="62"/>
        <v>1</v>
      </c>
      <c r="EG30" s="211">
        <f t="shared" si="32"/>
        <v>0</v>
      </c>
    </row>
    <row r="31" spans="3:137" x14ac:dyDescent="0.25">
      <c r="T31" s="5"/>
      <c r="U31" s="13"/>
      <c r="V31" s="5"/>
      <c r="W31" s="5" t="str">
        <f t="shared" si="2"/>
        <v/>
      </c>
      <c r="X31" s="5"/>
      <c r="Y31" s="5"/>
      <c r="Z31" s="5"/>
      <c r="CB31" s="177">
        <f t="shared" si="34"/>
        <v>1</v>
      </c>
      <c r="CC31" s="177">
        <f t="shared" si="35"/>
        <v>1</v>
      </c>
      <c r="CD31" s="177">
        <f t="shared" si="36"/>
        <v>1</v>
      </c>
      <c r="CE31" s="177">
        <f t="shared" si="37"/>
        <v>1</v>
      </c>
      <c r="CF31" s="177">
        <f t="shared" si="38"/>
        <v>1</v>
      </c>
      <c r="CG31" s="177">
        <f t="shared" si="39"/>
        <v>1</v>
      </c>
      <c r="CH31" s="177">
        <f t="shared" si="40"/>
        <v>1</v>
      </c>
      <c r="CI31" s="177">
        <f t="shared" si="41"/>
        <v>1</v>
      </c>
      <c r="CJ31" s="177">
        <f t="shared" si="42"/>
        <v>1</v>
      </c>
      <c r="CK31" s="177">
        <f t="shared" si="43"/>
        <v>1</v>
      </c>
      <c r="CL31" s="177">
        <f t="shared" si="44"/>
        <v>1</v>
      </c>
      <c r="CM31" s="177">
        <f t="shared" si="45"/>
        <v>1</v>
      </c>
      <c r="CN31" s="177">
        <f t="shared" si="46"/>
        <v>1</v>
      </c>
      <c r="CO31" s="177">
        <f t="shared" si="47"/>
        <v>1</v>
      </c>
      <c r="CP31" s="177">
        <f t="shared" si="48"/>
        <v>1</v>
      </c>
      <c r="CQ31" s="177">
        <f t="shared" si="49"/>
        <v>1</v>
      </c>
      <c r="CR31" s="177">
        <f t="shared" si="50"/>
        <v>1</v>
      </c>
      <c r="CS31" s="177">
        <f t="shared" si="51"/>
        <v>1</v>
      </c>
      <c r="CT31" s="177">
        <f t="shared" si="52"/>
        <v>1</v>
      </c>
      <c r="CU31" s="177">
        <f t="shared" si="53"/>
        <v>1</v>
      </c>
      <c r="DA31" s="172">
        <v>12</v>
      </c>
      <c r="DB31" s="32" t="str">
        <f t="shared" si="58"/>
        <v xml:space="preserve"> </v>
      </c>
      <c r="DD31" s="172">
        <f t="shared" si="20"/>
        <v>1</v>
      </c>
      <c r="DE31" s="172">
        <v>29</v>
      </c>
      <c r="DJ31" s="210"/>
      <c r="DL31" s="211">
        <f t="shared" si="21"/>
        <v>0</v>
      </c>
      <c r="DM31" s="211">
        <f t="shared" si="22"/>
        <v>1</v>
      </c>
      <c r="DN31" s="211">
        <f t="shared" si="23"/>
        <v>1</v>
      </c>
      <c r="DO31" s="211">
        <f t="shared" si="24"/>
        <v>1</v>
      </c>
      <c r="DP31" s="211">
        <f t="shared" si="25"/>
        <v>1</v>
      </c>
      <c r="DQ31" s="211">
        <f t="shared" si="26"/>
        <v>1</v>
      </c>
      <c r="DR31" s="211">
        <f t="shared" si="27"/>
        <v>1</v>
      </c>
      <c r="DS31" s="211">
        <f t="shared" si="28"/>
        <v>1</v>
      </c>
      <c r="DT31" s="211">
        <f t="shared" si="29"/>
        <v>1</v>
      </c>
      <c r="DU31" s="211">
        <f t="shared" si="30"/>
        <v>1</v>
      </c>
      <c r="DV31" s="211">
        <f t="shared" si="62"/>
        <v>1</v>
      </c>
      <c r="DW31" s="211">
        <f t="shared" si="62"/>
        <v>1</v>
      </c>
      <c r="DX31" s="211">
        <f t="shared" si="62"/>
        <v>1</v>
      </c>
      <c r="DY31" s="211">
        <f t="shared" si="62"/>
        <v>1</v>
      </c>
      <c r="DZ31" s="211">
        <f t="shared" si="62"/>
        <v>1</v>
      </c>
      <c r="EA31" s="211">
        <f t="shared" si="62"/>
        <v>1</v>
      </c>
      <c r="EB31" s="211">
        <f t="shared" si="62"/>
        <v>1</v>
      </c>
      <c r="EC31" s="211">
        <f t="shared" si="62"/>
        <v>1</v>
      </c>
      <c r="ED31" s="211">
        <f t="shared" si="62"/>
        <v>1</v>
      </c>
      <c r="EE31" s="211">
        <f t="shared" si="62"/>
        <v>1</v>
      </c>
      <c r="EF31" s="211">
        <f t="shared" si="62"/>
        <v>1</v>
      </c>
      <c r="EG31" s="211">
        <f t="shared" si="32"/>
        <v>0</v>
      </c>
    </row>
    <row r="32" spans="3:137" x14ac:dyDescent="0.25">
      <c r="T32" s="5"/>
      <c r="U32" s="13"/>
      <c r="V32" s="5"/>
      <c r="W32" s="5" t="str">
        <f t="shared" si="2"/>
        <v/>
      </c>
      <c r="X32" s="5"/>
      <c r="Y32" s="5"/>
      <c r="Z32" s="5"/>
      <c r="CB32" s="177">
        <f t="shared" si="34"/>
        <v>1</v>
      </c>
      <c r="CC32" s="177">
        <f t="shared" si="35"/>
        <v>1</v>
      </c>
      <c r="CD32" s="177">
        <f t="shared" si="36"/>
        <v>1</v>
      </c>
      <c r="CE32" s="177">
        <f t="shared" si="37"/>
        <v>1</v>
      </c>
      <c r="CF32" s="177">
        <f t="shared" si="38"/>
        <v>1</v>
      </c>
      <c r="CG32" s="177">
        <f t="shared" si="39"/>
        <v>1</v>
      </c>
      <c r="CH32" s="177">
        <f t="shared" si="40"/>
        <v>1</v>
      </c>
      <c r="CI32" s="177">
        <f t="shared" si="41"/>
        <v>1</v>
      </c>
      <c r="CJ32" s="177">
        <f t="shared" si="42"/>
        <v>1</v>
      </c>
      <c r="CK32" s="177">
        <f t="shared" si="43"/>
        <v>1</v>
      </c>
      <c r="CL32" s="177">
        <f t="shared" si="44"/>
        <v>1</v>
      </c>
      <c r="CM32" s="177">
        <f t="shared" si="45"/>
        <v>1</v>
      </c>
      <c r="CN32" s="177">
        <f t="shared" si="46"/>
        <v>1</v>
      </c>
      <c r="CO32" s="177">
        <f t="shared" si="47"/>
        <v>1</v>
      </c>
      <c r="CP32" s="177">
        <f t="shared" si="48"/>
        <v>1</v>
      </c>
      <c r="CQ32" s="177">
        <f t="shared" si="49"/>
        <v>1</v>
      </c>
      <c r="CR32" s="177">
        <f t="shared" si="50"/>
        <v>1</v>
      </c>
      <c r="CS32" s="177">
        <f t="shared" si="51"/>
        <v>1</v>
      </c>
      <c r="CT32" s="177">
        <f t="shared" si="52"/>
        <v>1</v>
      </c>
      <c r="CU32" s="177">
        <f t="shared" si="53"/>
        <v>1</v>
      </c>
      <c r="DB32" s="196" t="str">
        <f>IF(DB19="","","----")</f>
        <v/>
      </c>
      <c r="DD32" s="172">
        <f t="shared" si="20"/>
        <v>1</v>
      </c>
      <c r="DE32" s="172">
        <v>30</v>
      </c>
      <c r="DJ32" s="210"/>
      <c r="DL32" s="211">
        <f t="shared" si="21"/>
        <v>0</v>
      </c>
      <c r="DM32" s="211">
        <f t="shared" si="22"/>
        <v>1</v>
      </c>
      <c r="DN32" s="211">
        <f t="shared" si="23"/>
        <v>1</v>
      </c>
      <c r="DO32" s="211">
        <f t="shared" si="24"/>
        <v>1</v>
      </c>
      <c r="DP32" s="211">
        <f t="shared" si="25"/>
        <v>1</v>
      </c>
      <c r="DQ32" s="211">
        <f t="shared" si="26"/>
        <v>1</v>
      </c>
      <c r="DR32" s="211">
        <f t="shared" si="27"/>
        <v>1</v>
      </c>
      <c r="DS32" s="211">
        <f t="shared" si="28"/>
        <v>1</v>
      </c>
      <c r="DT32" s="211">
        <f t="shared" si="29"/>
        <v>1</v>
      </c>
      <c r="DU32" s="211">
        <f t="shared" si="30"/>
        <v>1</v>
      </c>
      <c r="DV32" s="211">
        <f t="shared" si="62"/>
        <v>1</v>
      </c>
      <c r="DW32" s="211">
        <f t="shared" si="62"/>
        <v>1</v>
      </c>
      <c r="DX32" s="211">
        <f t="shared" si="62"/>
        <v>1</v>
      </c>
      <c r="DY32" s="211">
        <f t="shared" si="62"/>
        <v>1</v>
      </c>
      <c r="DZ32" s="211">
        <f t="shared" si="62"/>
        <v>1</v>
      </c>
      <c r="EA32" s="211">
        <f t="shared" si="62"/>
        <v>1</v>
      </c>
      <c r="EB32" s="211">
        <f t="shared" si="62"/>
        <v>1</v>
      </c>
      <c r="EC32" s="211">
        <f t="shared" si="62"/>
        <v>1</v>
      </c>
      <c r="ED32" s="211">
        <f t="shared" si="62"/>
        <v>1</v>
      </c>
      <c r="EE32" s="211">
        <f t="shared" si="62"/>
        <v>1</v>
      </c>
      <c r="EF32" s="211">
        <f t="shared" si="62"/>
        <v>1</v>
      </c>
      <c r="EG32" s="211">
        <f t="shared" si="32"/>
        <v>0</v>
      </c>
    </row>
    <row r="33" spans="20:137" ht="15" customHeight="1" x14ac:dyDescent="0.25">
      <c r="T33" s="5"/>
      <c r="U33" s="13"/>
      <c r="V33" s="5"/>
      <c r="W33" s="5" t="str">
        <f t="shared" si="2"/>
        <v/>
      </c>
      <c r="X33" s="5"/>
      <c r="Y33" s="5"/>
      <c r="Z33" s="5"/>
      <c r="CB33" s="177">
        <f t="shared" si="34"/>
        <v>1</v>
      </c>
      <c r="CC33" s="177">
        <f t="shared" si="35"/>
        <v>1</v>
      </c>
      <c r="CD33" s="177">
        <f t="shared" si="36"/>
        <v>1</v>
      </c>
      <c r="CE33" s="177">
        <f t="shared" si="37"/>
        <v>1</v>
      </c>
      <c r="CF33" s="177">
        <f t="shared" si="38"/>
        <v>1</v>
      </c>
      <c r="CG33" s="177">
        <f t="shared" si="39"/>
        <v>1</v>
      </c>
      <c r="CH33" s="177">
        <f t="shared" si="40"/>
        <v>1</v>
      </c>
      <c r="CI33" s="177">
        <f t="shared" si="41"/>
        <v>1</v>
      </c>
      <c r="CJ33" s="177">
        <f t="shared" si="42"/>
        <v>1</v>
      </c>
      <c r="CK33" s="177">
        <f t="shared" si="43"/>
        <v>1</v>
      </c>
      <c r="CL33" s="177">
        <f t="shared" si="44"/>
        <v>1</v>
      </c>
      <c r="CM33" s="177">
        <f t="shared" si="45"/>
        <v>1</v>
      </c>
      <c r="CN33" s="177">
        <f t="shared" si="46"/>
        <v>1</v>
      </c>
      <c r="CO33" s="177">
        <f t="shared" si="47"/>
        <v>1</v>
      </c>
      <c r="CP33" s="177">
        <f t="shared" si="48"/>
        <v>1</v>
      </c>
      <c r="CQ33" s="177">
        <f t="shared" si="49"/>
        <v>1</v>
      </c>
      <c r="CR33" s="177">
        <f t="shared" si="50"/>
        <v>1</v>
      </c>
      <c r="CS33" s="177">
        <f t="shared" si="51"/>
        <v>1</v>
      </c>
      <c r="CT33" s="177">
        <f t="shared" si="52"/>
        <v>1</v>
      </c>
      <c r="CU33" s="177">
        <f t="shared" si="53"/>
        <v>1</v>
      </c>
      <c r="DA33" s="172"/>
      <c r="DB33" s="32" t="str">
        <f>IF(DB34="","",CONCATENATE("Warband ",CZ34," ",DG33))</f>
        <v/>
      </c>
      <c r="DD33" s="172">
        <f t="shared" si="20"/>
        <v>1</v>
      </c>
      <c r="DE33" s="172">
        <v>31</v>
      </c>
      <c r="DG33" s="49" t="str">
        <f>CONCATENATE("   ",DH33,"/",DI33,IF(DH33&gt;DI33," !",""))</f>
        <v xml:space="preserve">   0/12</v>
      </c>
      <c r="DH33" s="172">
        <f t="shared" ref="DH33" si="63">INDEX($CB$1:$CU$1,CZ34)+DJ33</f>
        <v>0</v>
      </c>
      <c r="DI33" s="177">
        <f>12</f>
        <v>12</v>
      </c>
      <c r="DJ33" s="210">
        <f t="shared" ref="DJ33" si="64">IF(DB34=$CW$8,0,0)</f>
        <v>0</v>
      </c>
      <c r="DL33" s="211">
        <f t="shared" si="21"/>
        <v>0</v>
      </c>
      <c r="DM33" s="211">
        <f t="shared" si="22"/>
        <v>1</v>
      </c>
      <c r="DN33" s="211">
        <f t="shared" si="23"/>
        <v>1</v>
      </c>
      <c r="DO33" s="211">
        <f t="shared" si="24"/>
        <v>1</v>
      </c>
      <c r="DP33" s="211">
        <f t="shared" si="25"/>
        <v>1</v>
      </c>
      <c r="DQ33" s="211">
        <f t="shared" si="26"/>
        <v>1</v>
      </c>
      <c r="DR33" s="211">
        <f t="shared" si="27"/>
        <v>1</v>
      </c>
      <c r="DS33" s="211">
        <f t="shared" si="28"/>
        <v>1</v>
      </c>
      <c r="DT33" s="211">
        <f t="shared" si="29"/>
        <v>1</v>
      </c>
      <c r="DU33" s="211">
        <f t="shared" si="30"/>
        <v>1</v>
      </c>
      <c r="DV33" s="211">
        <f t="shared" si="62"/>
        <v>1</v>
      </c>
      <c r="DW33" s="211">
        <f t="shared" si="62"/>
        <v>1</v>
      </c>
      <c r="DX33" s="211">
        <f t="shared" si="62"/>
        <v>1</v>
      </c>
      <c r="DY33" s="211">
        <f t="shared" si="62"/>
        <v>1</v>
      </c>
      <c r="DZ33" s="211">
        <f t="shared" si="62"/>
        <v>1</v>
      </c>
      <c r="EA33" s="211">
        <f t="shared" si="62"/>
        <v>1</v>
      </c>
      <c r="EB33" s="211">
        <f t="shared" si="62"/>
        <v>1</v>
      </c>
      <c r="EC33" s="211">
        <f t="shared" si="62"/>
        <v>1</v>
      </c>
      <c r="ED33" s="211">
        <f t="shared" si="62"/>
        <v>1</v>
      </c>
      <c r="EE33" s="211">
        <f t="shared" si="62"/>
        <v>1</v>
      </c>
      <c r="EF33" s="211">
        <f t="shared" si="62"/>
        <v>1</v>
      </c>
      <c r="EG33" s="211">
        <f t="shared" si="32"/>
        <v>0</v>
      </c>
    </row>
    <row r="34" spans="20:137" ht="15.75" customHeight="1" x14ac:dyDescent="0.25">
      <c r="T34" s="5"/>
      <c r="U34" s="13"/>
      <c r="V34" s="5"/>
      <c r="W34" s="5" t="str">
        <f t="shared" si="2"/>
        <v/>
      </c>
      <c r="X34" s="5"/>
      <c r="Y34" s="5"/>
      <c r="Z34" s="5"/>
      <c r="CB34" s="177">
        <f t="shared" si="34"/>
        <v>1</v>
      </c>
      <c r="CC34" s="177">
        <f t="shared" si="35"/>
        <v>1</v>
      </c>
      <c r="CD34" s="177">
        <f t="shared" si="36"/>
        <v>1</v>
      </c>
      <c r="CE34" s="177">
        <f t="shared" si="37"/>
        <v>1</v>
      </c>
      <c r="CF34" s="177">
        <f t="shared" si="38"/>
        <v>1</v>
      </c>
      <c r="CG34" s="177">
        <f t="shared" si="39"/>
        <v>1</v>
      </c>
      <c r="CH34" s="177">
        <f t="shared" si="40"/>
        <v>1</v>
      </c>
      <c r="CI34" s="177">
        <f t="shared" si="41"/>
        <v>1</v>
      </c>
      <c r="CJ34" s="177">
        <f t="shared" si="42"/>
        <v>1</v>
      </c>
      <c r="CK34" s="177">
        <f t="shared" si="43"/>
        <v>1</v>
      </c>
      <c r="CL34" s="177">
        <f t="shared" si="44"/>
        <v>1</v>
      </c>
      <c r="CM34" s="177">
        <f t="shared" si="45"/>
        <v>1</v>
      </c>
      <c r="CN34" s="177">
        <f t="shared" si="46"/>
        <v>1</v>
      </c>
      <c r="CO34" s="177">
        <f t="shared" si="47"/>
        <v>1</v>
      </c>
      <c r="CP34" s="177">
        <f t="shared" si="48"/>
        <v>1</v>
      </c>
      <c r="CQ34" s="177">
        <f t="shared" si="49"/>
        <v>1</v>
      </c>
      <c r="CR34" s="177">
        <f t="shared" si="50"/>
        <v>1</v>
      </c>
      <c r="CS34" s="177">
        <f t="shared" si="51"/>
        <v>1</v>
      </c>
      <c r="CT34" s="177">
        <f t="shared" si="52"/>
        <v>1</v>
      </c>
      <c r="CU34" s="177">
        <f t="shared" si="53"/>
        <v>1</v>
      </c>
      <c r="CZ34" s="172">
        <v>3</v>
      </c>
      <c r="DA34" s="172" t="s">
        <v>278</v>
      </c>
      <c r="DB34" s="32" t="str">
        <f>T(LOOKUP(CZ34,$DM$1:$EF$1,$DM$2:$EF$2))</f>
        <v/>
      </c>
      <c r="DD34" s="172">
        <f t="shared" si="20"/>
        <v>1</v>
      </c>
      <c r="DE34" s="172">
        <v>32</v>
      </c>
      <c r="DJ34" s="210"/>
      <c r="DL34" s="211">
        <f t="shared" si="21"/>
        <v>0</v>
      </c>
      <c r="DM34" s="211">
        <f t="shared" si="22"/>
        <v>1</v>
      </c>
      <c r="DN34" s="211">
        <f t="shared" si="23"/>
        <v>1</v>
      </c>
      <c r="DO34" s="211">
        <f t="shared" si="24"/>
        <v>1</v>
      </c>
      <c r="DP34" s="211">
        <f t="shared" si="25"/>
        <v>1</v>
      </c>
      <c r="DQ34" s="211">
        <f t="shared" si="26"/>
        <v>1</v>
      </c>
      <c r="DR34" s="211">
        <f t="shared" si="27"/>
        <v>1</v>
      </c>
      <c r="DS34" s="211">
        <f t="shared" si="28"/>
        <v>1</v>
      </c>
      <c r="DT34" s="211">
        <f t="shared" si="29"/>
        <v>1</v>
      </c>
      <c r="DU34" s="211">
        <f t="shared" si="30"/>
        <v>1</v>
      </c>
      <c r="DV34" s="211">
        <f t="shared" si="62"/>
        <v>1</v>
      </c>
      <c r="DW34" s="211">
        <f t="shared" si="62"/>
        <v>1</v>
      </c>
      <c r="DX34" s="211">
        <f t="shared" si="62"/>
        <v>1</v>
      </c>
      <c r="DY34" s="211">
        <f t="shared" si="62"/>
        <v>1</v>
      </c>
      <c r="DZ34" s="211">
        <f t="shared" si="62"/>
        <v>1</v>
      </c>
      <c r="EA34" s="211">
        <f t="shared" si="62"/>
        <v>1</v>
      </c>
      <c r="EB34" s="211">
        <f t="shared" si="62"/>
        <v>1</v>
      </c>
      <c r="EC34" s="211">
        <f t="shared" si="62"/>
        <v>1</v>
      </c>
      <c r="ED34" s="211">
        <f t="shared" si="62"/>
        <v>1</v>
      </c>
      <c r="EE34" s="211">
        <f t="shared" si="62"/>
        <v>1</v>
      </c>
      <c r="EF34" s="211">
        <f t="shared" si="62"/>
        <v>1</v>
      </c>
      <c r="EG34" s="211">
        <f t="shared" si="32"/>
        <v>0</v>
      </c>
    </row>
    <row r="35" spans="20:137" x14ac:dyDescent="0.25">
      <c r="T35" s="5"/>
      <c r="U35" s="13"/>
      <c r="V35" s="5"/>
      <c r="W35" s="5" t="str">
        <f t="shared" si="2"/>
        <v/>
      </c>
      <c r="X35" s="5"/>
      <c r="Y35" s="5"/>
      <c r="Z35" s="5"/>
      <c r="CB35" s="177">
        <f t="shared" si="34"/>
        <v>1</v>
      </c>
      <c r="CC35" s="177">
        <f t="shared" si="35"/>
        <v>1</v>
      </c>
      <c r="CD35" s="177">
        <f t="shared" si="36"/>
        <v>1</v>
      </c>
      <c r="CE35" s="177">
        <f t="shared" si="37"/>
        <v>1</v>
      </c>
      <c r="CF35" s="177">
        <f t="shared" si="38"/>
        <v>1</v>
      </c>
      <c r="CG35" s="177">
        <f t="shared" si="39"/>
        <v>1</v>
      </c>
      <c r="CH35" s="177">
        <f t="shared" si="40"/>
        <v>1</v>
      </c>
      <c r="CI35" s="177">
        <f t="shared" si="41"/>
        <v>1</v>
      </c>
      <c r="CJ35" s="177">
        <f t="shared" si="42"/>
        <v>1</v>
      </c>
      <c r="CK35" s="177">
        <f t="shared" si="43"/>
        <v>1</v>
      </c>
      <c r="CL35" s="177">
        <f t="shared" si="44"/>
        <v>1</v>
      </c>
      <c r="CM35" s="177">
        <f t="shared" si="45"/>
        <v>1</v>
      </c>
      <c r="CN35" s="177">
        <f t="shared" si="46"/>
        <v>1</v>
      </c>
      <c r="CO35" s="177">
        <f t="shared" si="47"/>
        <v>1</v>
      </c>
      <c r="CP35" s="177">
        <f t="shared" si="48"/>
        <v>1</v>
      </c>
      <c r="CQ35" s="177">
        <f t="shared" si="49"/>
        <v>1</v>
      </c>
      <c r="CR35" s="177">
        <f t="shared" si="50"/>
        <v>1</v>
      </c>
      <c r="CS35" s="177">
        <f t="shared" si="51"/>
        <v>1</v>
      </c>
      <c r="CT35" s="177">
        <f t="shared" si="52"/>
        <v>1</v>
      </c>
      <c r="CU35" s="177">
        <f t="shared" si="53"/>
        <v>1</v>
      </c>
      <c r="DA35" s="172">
        <v>1</v>
      </c>
      <c r="DB35" s="32" t="str">
        <f t="shared" ref="DB35:DB46" si="65">T(CONCATENATE(LOOKUP(DA35,CD$3:CD$80,AS$3:AS$80)," ",LOOKUP(DA35,CD$3:CD$80,$CA$3:$CA$80)))</f>
        <v xml:space="preserve"> </v>
      </c>
      <c r="DD35" s="172">
        <f t="shared" si="20"/>
        <v>1</v>
      </c>
      <c r="DE35" s="172">
        <v>33</v>
      </c>
      <c r="DJ35" s="210"/>
      <c r="DL35" s="211">
        <f t="shared" si="21"/>
        <v>0</v>
      </c>
      <c r="DM35" s="211">
        <f t="shared" si="22"/>
        <v>1</v>
      </c>
      <c r="DN35" s="211">
        <f t="shared" si="23"/>
        <v>1</v>
      </c>
      <c r="DO35" s="211">
        <f t="shared" si="24"/>
        <v>1</v>
      </c>
      <c r="DP35" s="211">
        <f t="shared" si="25"/>
        <v>1</v>
      </c>
      <c r="DQ35" s="211">
        <f t="shared" si="26"/>
        <v>1</v>
      </c>
      <c r="DR35" s="211">
        <f t="shared" si="27"/>
        <v>1</v>
      </c>
      <c r="DS35" s="211">
        <f t="shared" si="28"/>
        <v>1</v>
      </c>
      <c r="DT35" s="211">
        <f t="shared" si="29"/>
        <v>1</v>
      </c>
      <c r="DU35" s="211">
        <f t="shared" si="30"/>
        <v>1</v>
      </c>
      <c r="DV35" s="211">
        <f t="shared" si="62"/>
        <v>1</v>
      </c>
      <c r="DW35" s="211">
        <f t="shared" si="62"/>
        <v>1</v>
      </c>
      <c r="DX35" s="211">
        <f t="shared" si="62"/>
        <v>1</v>
      </c>
      <c r="DY35" s="211">
        <f t="shared" si="62"/>
        <v>1</v>
      </c>
      <c r="DZ35" s="211">
        <f t="shared" si="62"/>
        <v>1</v>
      </c>
      <c r="EA35" s="211">
        <f t="shared" si="62"/>
        <v>1</v>
      </c>
      <c r="EB35" s="211">
        <f t="shared" si="62"/>
        <v>1</v>
      </c>
      <c r="EC35" s="211">
        <f t="shared" si="62"/>
        <v>1</v>
      </c>
      <c r="ED35" s="211">
        <f t="shared" si="62"/>
        <v>1</v>
      </c>
      <c r="EE35" s="211">
        <f t="shared" si="62"/>
        <v>1</v>
      </c>
      <c r="EF35" s="211">
        <f t="shared" si="62"/>
        <v>1</v>
      </c>
      <c r="EG35" s="211">
        <f t="shared" si="32"/>
        <v>0</v>
      </c>
    </row>
    <row r="36" spans="20:137" x14ac:dyDescent="0.25">
      <c r="T36" s="5"/>
      <c r="U36" s="13"/>
      <c r="V36" s="5"/>
      <c r="W36" s="5" t="str">
        <f t="shared" si="2"/>
        <v/>
      </c>
      <c r="X36" s="5"/>
      <c r="Y36" s="5"/>
      <c r="Z36" s="5"/>
      <c r="CB36" s="177">
        <f t="shared" si="34"/>
        <v>1</v>
      </c>
      <c r="CC36" s="177">
        <f t="shared" si="35"/>
        <v>1</v>
      </c>
      <c r="CD36" s="177">
        <f t="shared" si="36"/>
        <v>1</v>
      </c>
      <c r="CE36" s="177">
        <f t="shared" si="37"/>
        <v>1</v>
      </c>
      <c r="CF36" s="177">
        <f t="shared" si="38"/>
        <v>1</v>
      </c>
      <c r="CG36" s="177">
        <f t="shared" si="39"/>
        <v>1</v>
      </c>
      <c r="CH36" s="177">
        <f t="shared" si="40"/>
        <v>1</v>
      </c>
      <c r="CI36" s="177">
        <f t="shared" si="41"/>
        <v>1</v>
      </c>
      <c r="CJ36" s="177">
        <f t="shared" si="42"/>
        <v>1</v>
      </c>
      <c r="CK36" s="177">
        <f t="shared" si="43"/>
        <v>1</v>
      </c>
      <c r="CL36" s="177">
        <f t="shared" si="44"/>
        <v>1</v>
      </c>
      <c r="CM36" s="177">
        <f t="shared" si="45"/>
        <v>1</v>
      </c>
      <c r="CN36" s="177">
        <f t="shared" si="46"/>
        <v>1</v>
      </c>
      <c r="CO36" s="177">
        <f t="shared" si="47"/>
        <v>1</v>
      </c>
      <c r="CP36" s="177">
        <f t="shared" si="48"/>
        <v>1</v>
      </c>
      <c r="CQ36" s="177">
        <f t="shared" si="49"/>
        <v>1</v>
      </c>
      <c r="CR36" s="177">
        <f t="shared" si="50"/>
        <v>1</v>
      </c>
      <c r="CS36" s="177">
        <f t="shared" si="51"/>
        <v>1</v>
      </c>
      <c r="CT36" s="177">
        <f t="shared" si="52"/>
        <v>1</v>
      </c>
      <c r="CU36" s="177">
        <f t="shared" si="53"/>
        <v>1</v>
      </c>
      <c r="DA36" s="172">
        <v>2</v>
      </c>
      <c r="DB36" s="32" t="str">
        <f t="shared" si="65"/>
        <v xml:space="preserve"> </v>
      </c>
      <c r="DD36" s="172">
        <f t="shared" si="20"/>
        <v>1</v>
      </c>
      <c r="DE36" s="172">
        <v>34</v>
      </c>
      <c r="DJ36" s="210"/>
      <c r="DL36" s="211">
        <f t="shared" si="21"/>
        <v>0</v>
      </c>
      <c r="DM36" s="211">
        <f t="shared" si="22"/>
        <v>1</v>
      </c>
      <c r="DN36" s="211">
        <f t="shared" si="23"/>
        <v>1</v>
      </c>
      <c r="DO36" s="211">
        <f t="shared" si="24"/>
        <v>1</v>
      </c>
      <c r="DP36" s="211">
        <f t="shared" si="25"/>
        <v>1</v>
      </c>
      <c r="DQ36" s="211">
        <f t="shared" si="26"/>
        <v>1</v>
      </c>
      <c r="DR36" s="211">
        <f t="shared" si="27"/>
        <v>1</v>
      </c>
      <c r="DS36" s="211">
        <f t="shared" si="28"/>
        <v>1</v>
      </c>
      <c r="DT36" s="211">
        <f t="shared" si="29"/>
        <v>1</v>
      </c>
      <c r="DU36" s="211">
        <f t="shared" si="30"/>
        <v>1</v>
      </c>
      <c r="DV36" s="211">
        <f t="shared" si="62"/>
        <v>1</v>
      </c>
      <c r="DW36" s="211">
        <f t="shared" si="62"/>
        <v>1</v>
      </c>
      <c r="DX36" s="211">
        <f t="shared" si="62"/>
        <v>1</v>
      </c>
      <c r="DY36" s="211">
        <f t="shared" si="62"/>
        <v>1</v>
      </c>
      <c r="DZ36" s="211">
        <f t="shared" si="62"/>
        <v>1</v>
      </c>
      <c r="EA36" s="211">
        <f t="shared" si="62"/>
        <v>1</v>
      </c>
      <c r="EB36" s="211">
        <f t="shared" si="62"/>
        <v>1</v>
      </c>
      <c r="EC36" s="211">
        <f t="shared" si="62"/>
        <v>1</v>
      </c>
      <c r="ED36" s="211">
        <f t="shared" si="62"/>
        <v>1</v>
      </c>
      <c r="EE36" s="211">
        <f t="shared" si="62"/>
        <v>1</v>
      </c>
      <c r="EF36" s="211">
        <f t="shared" si="62"/>
        <v>1</v>
      </c>
      <c r="EG36" s="211">
        <f t="shared" si="32"/>
        <v>0</v>
      </c>
    </row>
    <row r="37" spans="20:137" x14ac:dyDescent="0.25">
      <c r="T37" s="5"/>
      <c r="U37" s="13"/>
      <c r="V37" s="5"/>
      <c r="W37" s="5" t="str">
        <f t="shared" si="2"/>
        <v/>
      </c>
      <c r="X37" s="5"/>
      <c r="Y37" s="5"/>
      <c r="Z37" s="5"/>
      <c r="CB37" s="177">
        <f t="shared" si="34"/>
        <v>1</v>
      </c>
      <c r="CC37" s="177">
        <f t="shared" si="35"/>
        <v>1</v>
      </c>
      <c r="CD37" s="177">
        <f t="shared" si="36"/>
        <v>1</v>
      </c>
      <c r="CE37" s="177">
        <f t="shared" si="37"/>
        <v>1</v>
      </c>
      <c r="CF37" s="177">
        <f t="shared" si="38"/>
        <v>1</v>
      </c>
      <c r="CG37" s="177">
        <f t="shared" si="39"/>
        <v>1</v>
      </c>
      <c r="CH37" s="177">
        <f t="shared" si="40"/>
        <v>1</v>
      </c>
      <c r="CI37" s="177">
        <f t="shared" si="41"/>
        <v>1</v>
      </c>
      <c r="CJ37" s="177">
        <f t="shared" si="42"/>
        <v>1</v>
      </c>
      <c r="CK37" s="177">
        <f t="shared" si="43"/>
        <v>1</v>
      </c>
      <c r="CL37" s="177">
        <f t="shared" si="44"/>
        <v>1</v>
      </c>
      <c r="CM37" s="177">
        <f t="shared" si="45"/>
        <v>1</v>
      </c>
      <c r="CN37" s="177">
        <f t="shared" si="46"/>
        <v>1</v>
      </c>
      <c r="CO37" s="177">
        <f t="shared" si="47"/>
        <v>1</v>
      </c>
      <c r="CP37" s="177">
        <f t="shared" si="48"/>
        <v>1</v>
      </c>
      <c r="CQ37" s="177">
        <f t="shared" si="49"/>
        <v>1</v>
      </c>
      <c r="CR37" s="177">
        <f t="shared" si="50"/>
        <v>1</v>
      </c>
      <c r="CS37" s="177">
        <f t="shared" si="51"/>
        <v>1</v>
      </c>
      <c r="CT37" s="177">
        <f t="shared" si="52"/>
        <v>1</v>
      </c>
      <c r="CU37" s="177">
        <f t="shared" si="53"/>
        <v>1</v>
      </c>
      <c r="DA37" s="172">
        <v>3</v>
      </c>
      <c r="DB37" s="32" t="str">
        <f t="shared" si="65"/>
        <v xml:space="preserve"> </v>
      </c>
      <c r="DD37" s="172">
        <f t="shared" si="20"/>
        <v>1</v>
      </c>
      <c r="DE37" s="172">
        <v>35</v>
      </c>
      <c r="DJ37" s="210"/>
      <c r="DL37" s="211">
        <f t="shared" si="21"/>
        <v>0</v>
      </c>
      <c r="DM37" s="211">
        <f t="shared" si="22"/>
        <v>1</v>
      </c>
      <c r="DN37" s="211">
        <f t="shared" si="23"/>
        <v>1</v>
      </c>
      <c r="DO37" s="211">
        <f t="shared" si="24"/>
        <v>1</v>
      </c>
      <c r="DP37" s="211">
        <f t="shared" si="25"/>
        <v>1</v>
      </c>
      <c r="DQ37" s="211">
        <f t="shared" si="26"/>
        <v>1</v>
      </c>
      <c r="DR37" s="211">
        <f t="shared" si="27"/>
        <v>1</v>
      </c>
      <c r="DS37" s="211">
        <f t="shared" si="28"/>
        <v>1</v>
      </c>
      <c r="DT37" s="211">
        <f t="shared" si="29"/>
        <v>1</v>
      </c>
      <c r="DU37" s="211">
        <f t="shared" si="30"/>
        <v>1</v>
      </c>
      <c r="DV37" s="211">
        <f t="shared" si="62"/>
        <v>1</v>
      </c>
      <c r="DW37" s="211">
        <f t="shared" si="62"/>
        <v>1</v>
      </c>
      <c r="DX37" s="211">
        <f t="shared" si="62"/>
        <v>1</v>
      </c>
      <c r="DY37" s="211">
        <f t="shared" si="62"/>
        <v>1</v>
      </c>
      <c r="DZ37" s="211">
        <f t="shared" si="62"/>
        <v>1</v>
      </c>
      <c r="EA37" s="211">
        <f t="shared" si="62"/>
        <v>1</v>
      </c>
      <c r="EB37" s="211">
        <f t="shared" si="62"/>
        <v>1</v>
      </c>
      <c r="EC37" s="211">
        <f t="shared" si="62"/>
        <v>1</v>
      </c>
      <c r="ED37" s="211">
        <f t="shared" si="62"/>
        <v>1</v>
      </c>
      <c r="EE37" s="211">
        <f t="shared" si="62"/>
        <v>1</v>
      </c>
      <c r="EF37" s="211">
        <f t="shared" si="62"/>
        <v>1</v>
      </c>
      <c r="EG37" s="211">
        <f t="shared" si="32"/>
        <v>0</v>
      </c>
    </row>
    <row r="38" spans="20:137" x14ac:dyDescent="0.25">
      <c r="T38" s="5"/>
      <c r="U38" s="13"/>
      <c r="V38" s="5"/>
      <c r="W38" s="5" t="str">
        <f t="shared" si="2"/>
        <v/>
      </c>
      <c r="X38" s="5"/>
      <c r="Y38" s="5"/>
      <c r="Z38" s="5"/>
      <c r="CB38" s="177">
        <f t="shared" si="34"/>
        <v>1</v>
      </c>
      <c r="CC38" s="177">
        <f t="shared" si="35"/>
        <v>1</v>
      </c>
      <c r="CD38" s="177">
        <f t="shared" si="36"/>
        <v>1</v>
      </c>
      <c r="CE38" s="177">
        <f t="shared" si="37"/>
        <v>1</v>
      </c>
      <c r="CF38" s="177">
        <f t="shared" si="38"/>
        <v>1</v>
      </c>
      <c r="CG38" s="177">
        <f t="shared" si="39"/>
        <v>1</v>
      </c>
      <c r="CH38" s="177">
        <f t="shared" si="40"/>
        <v>1</v>
      </c>
      <c r="CI38" s="177">
        <f t="shared" si="41"/>
        <v>1</v>
      </c>
      <c r="CJ38" s="177">
        <f t="shared" si="42"/>
        <v>1</v>
      </c>
      <c r="CK38" s="177">
        <f t="shared" si="43"/>
        <v>1</v>
      </c>
      <c r="CL38" s="177">
        <f t="shared" si="44"/>
        <v>1</v>
      </c>
      <c r="CM38" s="177">
        <f t="shared" si="45"/>
        <v>1</v>
      </c>
      <c r="CN38" s="177">
        <f t="shared" si="46"/>
        <v>1</v>
      </c>
      <c r="CO38" s="177">
        <f t="shared" si="47"/>
        <v>1</v>
      </c>
      <c r="CP38" s="177">
        <f t="shared" si="48"/>
        <v>1</v>
      </c>
      <c r="CQ38" s="177">
        <f t="shared" si="49"/>
        <v>1</v>
      </c>
      <c r="CR38" s="177">
        <f t="shared" si="50"/>
        <v>1</v>
      </c>
      <c r="CS38" s="177">
        <f t="shared" si="51"/>
        <v>1</v>
      </c>
      <c r="CT38" s="177">
        <f t="shared" si="52"/>
        <v>1</v>
      </c>
      <c r="CU38" s="177">
        <f t="shared" si="53"/>
        <v>1</v>
      </c>
      <c r="DA38" s="172">
        <v>4</v>
      </c>
      <c r="DB38" s="32" t="str">
        <f t="shared" si="65"/>
        <v xml:space="preserve"> </v>
      </c>
      <c r="DD38" s="172">
        <f t="shared" si="20"/>
        <v>1</v>
      </c>
      <c r="DE38" s="172">
        <v>36</v>
      </c>
      <c r="DJ38" s="210"/>
      <c r="DL38" s="211">
        <f t="shared" si="21"/>
        <v>0</v>
      </c>
      <c r="DM38" s="211">
        <f t="shared" si="22"/>
        <v>1</v>
      </c>
      <c r="DN38" s="211">
        <f t="shared" si="23"/>
        <v>1</v>
      </c>
      <c r="DO38" s="211">
        <f t="shared" si="24"/>
        <v>1</v>
      </c>
      <c r="DP38" s="211">
        <f t="shared" si="25"/>
        <v>1</v>
      </c>
      <c r="DQ38" s="211">
        <f t="shared" si="26"/>
        <v>1</v>
      </c>
      <c r="DR38" s="211">
        <f t="shared" si="27"/>
        <v>1</v>
      </c>
      <c r="DS38" s="211">
        <f t="shared" si="28"/>
        <v>1</v>
      </c>
      <c r="DT38" s="211">
        <f t="shared" si="29"/>
        <v>1</v>
      </c>
      <c r="DU38" s="211">
        <f t="shared" si="30"/>
        <v>1</v>
      </c>
      <c r="DV38" s="211">
        <f t="shared" si="62"/>
        <v>1</v>
      </c>
      <c r="DW38" s="211">
        <f t="shared" si="62"/>
        <v>1</v>
      </c>
      <c r="DX38" s="211">
        <f t="shared" si="62"/>
        <v>1</v>
      </c>
      <c r="DY38" s="211">
        <f t="shared" si="62"/>
        <v>1</v>
      </c>
      <c r="DZ38" s="211">
        <f t="shared" si="62"/>
        <v>1</v>
      </c>
      <c r="EA38" s="211">
        <f t="shared" si="62"/>
        <v>1</v>
      </c>
      <c r="EB38" s="211">
        <f t="shared" si="62"/>
        <v>1</v>
      </c>
      <c r="EC38" s="211">
        <f t="shared" si="62"/>
        <v>1</v>
      </c>
      <c r="ED38" s="211">
        <f t="shared" si="62"/>
        <v>1</v>
      </c>
      <c r="EE38" s="211">
        <f t="shared" si="62"/>
        <v>1</v>
      </c>
      <c r="EF38" s="211">
        <f t="shared" si="62"/>
        <v>1</v>
      </c>
      <c r="EG38" s="211">
        <f t="shared" si="32"/>
        <v>0</v>
      </c>
    </row>
    <row r="39" spans="20:137" x14ac:dyDescent="0.25">
      <c r="T39" s="5"/>
      <c r="U39" s="13"/>
      <c r="V39" s="5"/>
      <c r="W39" s="5" t="str">
        <f t="shared" si="2"/>
        <v/>
      </c>
      <c r="X39" s="5"/>
      <c r="Y39" s="5"/>
      <c r="Z39" s="5"/>
      <c r="CB39" s="177">
        <f t="shared" si="34"/>
        <v>1</v>
      </c>
      <c r="CC39" s="177">
        <f t="shared" si="35"/>
        <v>1</v>
      </c>
      <c r="CD39" s="177">
        <f t="shared" si="36"/>
        <v>1</v>
      </c>
      <c r="CE39" s="177">
        <f t="shared" si="37"/>
        <v>1</v>
      </c>
      <c r="CF39" s="177">
        <f t="shared" si="38"/>
        <v>1</v>
      </c>
      <c r="CG39" s="177">
        <f t="shared" si="39"/>
        <v>1</v>
      </c>
      <c r="CH39" s="177">
        <f t="shared" si="40"/>
        <v>1</v>
      </c>
      <c r="CI39" s="177">
        <f t="shared" si="41"/>
        <v>1</v>
      </c>
      <c r="CJ39" s="177">
        <f t="shared" si="42"/>
        <v>1</v>
      </c>
      <c r="CK39" s="177">
        <f t="shared" si="43"/>
        <v>1</v>
      </c>
      <c r="CL39" s="177">
        <f t="shared" si="44"/>
        <v>1</v>
      </c>
      <c r="CM39" s="177">
        <f t="shared" si="45"/>
        <v>1</v>
      </c>
      <c r="CN39" s="177">
        <f t="shared" si="46"/>
        <v>1</v>
      </c>
      <c r="CO39" s="177">
        <f t="shared" si="47"/>
        <v>1</v>
      </c>
      <c r="CP39" s="177">
        <f t="shared" si="48"/>
        <v>1</v>
      </c>
      <c r="CQ39" s="177">
        <f t="shared" si="49"/>
        <v>1</v>
      </c>
      <c r="CR39" s="177">
        <f t="shared" si="50"/>
        <v>1</v>
      </c>
      <c r="CS39" s="177">
        <f t="shared" si="51"/>
        <v>1</v>
      </c>
      <c r="CT39" s="177">
        <f t="shared" si="52"/>
        <v>1</v>
      </c>
      <c r="CU39" s="177">
        <f t="shared" si="53"/>
        <v>1</v>
      </c>
      <c r="DA39" s="172">
        <v>5</v>
      </c>
      <c r="DB39" s="32" t="str">
        <f t="shared" si="65"/>
        <v xml:space="preserve"> </v>
      </c>
      <c r="DD39" s="172">
        <f t="shared" si="20"/>
        <v>1</v>
      </c>
      <c r="DE39" s="172">
        <v>37</v>
      </c>
      <c r="DJ39" s="210"/>
      <c r="DL39" s="211">
        <f t="shared" si="21"/>
        <v>0</v>
      </c>
      <c r="DM39" s="211">
        <f t="shared" si="22"/>
        <v>1</v>
      </c>
      <c r="DN39" s="211">
        <f t="shared" si="23"/>
        <v>1</v>
      </c>
      <c r="DO39" s="211">
        <f t="shared" si="24"/>
        <v>1</v>
      </c>
      <c r="DP39" s="211">
        <f t="shared" si="25"/>
        <v>1</v>
      </c>
      <c r="DQ39" s="211">
        <f t="shared" si="26"/>
        <v>1</v>
      </c>
      <c r="DR39" s="211">
        <f t="shared" si="27"/>
        <v>1</v>
      </c>
      <c r="DS39" s="211">
        <f t="shared" si="28"/>
        <v>1</v>
      </c>
      <c r="DT39" s="211">
        <f t="shared" si="29"/>
        <v>1</v>
      </c>
      <c r="DU39" s="211">
        <f t="shared" si="30"/>
        <v>1</v>
      </c>
      <c r="DV39" s="211">
        <f t="shared" si="62"/>
        <v>1</v>
      </c>
      <c r="DW39" s="211">
        <f t="shared" si="62"/>
        <v>1</v>
      </c>
      <c r="DX39" s="211">
        <f t="shared" si="62"/>
        <v>1</v>
      </c>
      <c r="DY39" s="211">
        <f t="shared" si="62"/>
        <v>1</v>
      </c>
      <c r="DZ39" s="211">
        <f t="shared" si="62"/>
        <v>1</v>
      </c>
      <c r="EA39" s="211">
        <f t="shared" si="62"/>
        <v>1</v>
      </c>
      <c r="EB39" s="211">
        <f t="shared" si="62"/>
        <v>1</v>
      </c>
      <c r="EC39" s="211">
        <f t="shared" si="62"/>
        <v>1</v>
      </c>
      <c r="ED39" s="211">
        <f t="shared" si="62"/>
        <v>1</v>
      </c>
      <c r="EE39" s="211">
        <f t="shared" si="62"/>
        <v>1</v>
      </c>
      <c r="EF39" s="211">
        <f t="shared" si="62"/>
        <v>1</v>
      </c>
      <c r="EG39" s="211">
        <f t="shared" si="32"/>
        <v>0</v>
      </c>
    </row>
    <row r="40" spans="20:137" x14ac:dyDescent="0.25">
      <c r="T40" s="5"/>
      <c r="U40" s="13"/>
      <c r="V40" s="5"/>
      <c r="W40" s="5" t="str">
        <f t="shared" si="2"/>
        <v/>
      </c>
      <c r="X40" s="5"/>
      <c r="Y40" s="5"/>
      <c r="Z40" s="5"/>
      <c r="CB40" s="177">
        <f t="shared" si="34"/>
        <v>1</v>
      </c>
      <c r="CC40" s="177">
        <f t="shared" si="35"/>
        <v>1</v>
      </c>
      <c r="CD40" s="177">
        <f t="shared" si="36"/>
        <v>1</v>
      </c>
      <c r="CE40" s="177">
        <f t="shared" si="37"/>
        <v>1</v>
      </c>
      <c r="CF40" s="177">
        <f t="shared" si="38"/>
        <v>1</v>
      </c>
      <c r="CG40" s="177">
        <f t="shared" si="39"/>
        <v>1</v>
      </c>
      <c r="CH40" s="177">
        <f t="shared" si="40"/>
        <v>1</v>
      </c>
      <c r="CI40" s="177">
        <f t="shared" si="41"/>
        <v>1</v>
      </c>
      <c r="CJ40" s="177">
        <f t="shared" si="42"/>
        <v>1</v>
      </c>
      <c r="CK40" s="177">
        <f t="shared" si="43"/>
        <v>1</v>
      </c>
      <c r="CL40" s="177">
        <f t="shared" si="44"/>
        <v>1</v>
      </c>
      <c r="CM40" s="177">
        <f t="shared" si="45"/>
        <v>1</v>
      </c>
      <c r="CN40" s="177">
        <f t="shared" si="46"/>
        <v>1</v>
      </c>
      <c r="CO40" s="177">
        <f t="shared" si="47"/>
        <v>1</v>
      </c>
      <c r="CP40" s="177">
        <f t="shared" si="48"/>
        <v>1</v>
      </c>
      <c r="CQ40" s="177">
        <f t="shared" si="49"/>
        <v>1</v>
      </c>
      <c r="CR40" s="177">
        <f t="shared" si="50"/>
        <v>1</v>
      </c>
      <c r="CS40" s="177">
        <f t="shared" si="51"/>
        <v>1</v>
      </c>
      <c r="CT40" s="177">
        <f t="shared" si="52"/>
        <v>1</v>
      </c>
      <c r="CU40" s="177">
        <f t="shared" si="53"/>
        <v>1</v>
      </c>
      <c r="DA40" s="172">
        <v>6</v>
      </c>
      <c r="DB40" s="32" t="str">
        <f t="shared" si="65"/>
        <v xml:space="preserve"> </v>
      </c>
      <c r="DD40" s="172">
        <f t="shared" si="20"/>
        <v>1</v>
      </c>
      <c r="DE40" s="172">
        <v>38</v>
      </c>
      <c r="DJ40" s="210"/>
      <c r="DL40" s="211">
        <f t="shared" si="21"/>
        <v>0</v>
      </c>
      <c r="DM40" s="211">
        <f t="shared" si="22"/>
        <v>1</v>
      </c>
      <c r="DN40" s="211">
        <f t="shared" si="23"/>
        <v>1</v>
      </c>
      <c r="DO40" s="211">
        <f t="shared" si="24"/>
        <v>1</v>
      </c>
      <c r="DP40" s="211">
        <f t="shared" si="25"/>
        <v>1</v>
      </c>
      <c r="DQ40" s="211">
        <f t="shared" si="26"/>
        <v>1</v>
      </c>
      <c r="DR40" s="211">
        <f t="shared" si="27"/>
        <v>1</v>
      </c>
      <c r="DS40" s="211">
        <f t="shared" si="28"/>
        <v>1</v>
      </c>
      <c r="DT40" s="211">
        <f t="shared" si="29"/>
        <v>1</v>
      </c>
      <c r="DU40" s="211">
        <f t="shared" si="30"/>
        <v>1</v>
      </c>
      <c r="DV40" s="211">
        <f t="shared" si="62"/>
        <v>1</v>
      </c>
      <c r="DW40" s="211">
        <f t="shared" si="62"/>
        <v>1</v>
      </c>
      <c r="DX40" s="211">
        <f t="shared" si="62"/>
        <v>1</v>
      </c>
      <c r="DY40" s="211">
        <f t="shared" si="62"/>
        <v>1</v>
      </c>
      <c r="DZ40" s="211">
        <f t="shared" si="62"/>
        <v>1</v>
      </c>
      <c r="EA40" s="211">
        <f t="shared" si="62"/>
        <v>1</v>
      </c>
      <c r="EB40" s="211">
        <f t="shared" si="62"/>
        <v>1</v>
      </c>
      <c r="EC40" s="211">
        <f t="shared" si="62"/>
        <v>1</v>
      </c>
      <c r="ED40" s="211">
        <f t="shared" si="62"/>
        <v>1</v>
      </c>
      <c r="EE40" s="211">
        <f t="shared" si="62"/>
        <v>1</v>
      </c>
      <c r="EF40" s="211">
        <f t="shared" si="62"/>
        <v>1</v>
      </c>
      <c r="EG40" s="211">
        <f t="shared" si="32"/>
        <v>0</v>
      </c>
    </row>
    <row r="41" spans="20:137" x14ac:dyDescent="0.25">
      <c r="T41" s="5"/>
      <c r="U41" s="13"/>
      <c r="V41" s="5"/>
      <c r="W41" s="5" t="str">
        <f t="shared" si="2"/>
        <v/>
      </c>
      <c r="X41" s="5"/>
      <c r="Y41" s="5"/>
      <c r="Z41" s="5"/>
      <c r="CB41" s="177">
        <f t="shared" si="34"/>
        <v>1</v>
      </c>
      <c r="CC41" s="177">
        <f t="shared" si="35"/>
        <v>1</v>
      </c>
      <c r="CD41" s="177">
        <f t="shared" si="36"/>
        <v>1</v>
      </c>
      <c r="CE41" s="177">
        <f t="shared" si="37"/>
        <v>1</v>
      </c>
      <c r="CF41" s="177">
        <f t="shared" si="38"/>
        <v>1</v>
      </c>
      <c r="CG41" s="177">
        <f t="shared" si="39"/>
        <v>1</v>
      </c>
      <c r="CH41" s="177">
        <f t="shared" si="40"/>
        <v>1</v>
      </c>
      <c r="CI41" s="177">
        <f t="shared" si="41"/>
        <v>1</v>
      </c>
      <c r="CJ41" s="177">
        <f t="shared" si="42"/>
        <v>1</v>
      </c>
      <c r="CK41" s="177">
        <f t="shared" si="43"/>
        <v>1</v>
      </c>
      <c r="CL41" s="177">
        <f t="shared" si="44"/>
        <v>1</v>
      </c>
      <c r="CM41" s="177">
        <f t="shared" si="45"/>
        <v>1</v>
      </c>
      <c r="CN41" s="177">
        <f t="shared" si="46"/>
        <v>1</v>
      </c>
      <c r="CO41" s="177">
        <f t="shared" si="47"/>
        <v>1</v>
      </c>
      <c r="CP41" s="177">
        <f t="shared" si="48"/>
        <v>1</v>
      </c>
      <c r="CQ41" s="177">
        <f t="shared" si="49"/>
        <v>1</v>
      </c>
      <c r="CR41" s="177">
        <f t="shared" si="50"/>
        <v>1</v>
      </c>
      <c r="CS41" s="177">
        <f t="shared" si="51"/>
        <v>1</v>
      </c>
      <c r="CT41" s="177">
        <f t="shared" si="52"/>
        <v>1</v>
      </c>
      <c r="CU41" s="177">
        <f t="shared" si="53"/>
        <v>1</v>
      </c>
      <c r="DA41" s="172">
        <v>7</v>
      </c>
      <c r="DB41" s="32" t="str">
        <f t="shared" si="65"/>
        <v xml:space="preserve"> </v>
      </c>
      <c r="DD41" s="172">
        <f t="shared" si="20"/>
        <v>1</v>
      </c>
      <c r="DE41" s="172">
        <v>39</v>
      </c>
      <c r="DJ41" s="210"/>
      <c r="DL41" s="211">
        <f t="shared" si="21"/>
        <v>0</v>
      </c>
      <c r="DM41" s="211">
        <f t="shared" si="22"/>
        <v>1</v>
      </c>
      <c r="DN41" s="211">
        <f t="shared" si="23"/>
        <v>1</v>
      </c>
      <c r="DO41" s="211">
        <f t="shared" si="24"/>
        <v>1</v>
      </c>
      <c r="DP41" s="211">
        <f t="shared" si="25"/>
        <v>1</v>
      </c>
      <c r="DQ41" s="211">
        <f t="shared" si="26"/>
        <v>1</v>
      </c>
      <c r="DR41" s="211">
        <f t="shared" si="27"/>
        <v>1</v>
      </c>
      <c r="DS41" s="211">
        <f t="shared" si="28"/>
        <v>1</v>
      </c>
      <c r="DT41" s="211">
        <f t="shared" si="29"/>
        <v>1</v>
      </c>
      <c r="DU41" s="211">
        <f t="shared" si="30"/>
        <v>1</v>
      </c>
      <c r="DV41" s="211">
        <f t="shared" si="62"/>
        <v>1</v>
      </c>
      <c r="DW41" s="211">
        <f t="shared" si="62"/>
        <v>1</v>
      </c>
      <c r="DX41" s="211">
        <f t="shared" si="62"/>
        <v>1</v>
      </c>
      <c r="DY41" s="211">
        <f t="shared" si="62"/>
        <v>1</v>
      </c>
      <c r="DZ41" s="211">
        <f t="shared" si="62"/>
        <v>1</v>
      </c>
      <c r="EA41" s="211">
        <f t="shared" si="62"/>
        <v>1</v>
      </c>
      <c r="EB41" s="211">
        <f t="shared" si="62"/>
        <v>1</v>
      </c>
      <c r="EC41" s="211">
        <f t="shared" si="62"/>
        <v>1</v>
      </c>
      <c r="ED41" s="211">
        <f t="shared" si="62"/>
        <v>1</v>
      </c>
      <c r="EE41" s="211">
        <f t="shared" si="62"/>
        <v>1</v>
      </c>
      <c r="EF41" s="211">
        <f t="shared" si="62"/>
        <v>1</v>
      </c>
      <c r="EG41" s="211">
        <f t="shared" si="32"/>
        <v>0</v>
      </c>
    </row>
    <row r="42" spans="20:137" x14ac:dyDescent="0.25">
      <c r="T42" s="5"/>
      <c r="U42" s="13"/>
      <c r="V42" s="5"/>
      <c r="W42" s="5" t="str">
        <f t="shared" si="2"/>
        <v/>
      </c>
      <c r="X42" s="5"/>
      <c r="Y42" s="5"/>
      <c r="Z42" s="5"/>
      <c r="CB42" s="177">
        <f t="shared" si="34"/>
        <v>1</v>
      </c>
      <c r="CC42" s="177">
        <f t="shared" si="35"/>
        <v>1</v>
      </c>
      <c r="CD42" s="177">
        <f t="shared" si="36"/>
        <v>1</v>
      </c>
      <c r="CE42" s="177">
        <f t="shared" si="37"/>
        <v>1</v>
      </c>
      <c r="CF42" s="177">
        <f t="shared" si="38"/>
        <v>1</v>
      </c>
      <c r="CG42" s="177">
        <f t="shared" si="39"/>
        <v>1</v>
      </c>
      <c r="CH42" s="177">
        <f t="shared" si="40"/>
        <v>1</v>
      </c>
      <c r="CI42" s="177">
        <f t="shared" si="41"/>
        <v>1</v>
      </c>
      <c r="CJ42" s="177">
        <f t="shared" si="42"/>
        <v>1</v>
      </c>
      <c r="CK42" s="177">
        <f t="shared" si="43"/>
        <v>1</v>
      </c>
      <c r="CL42" s="177">
        <f t="shared" si="44"/>
        <v>1</v>
      </c>
      <c r="CM42" s="177">
        <f t="shared" si="45"/>
        <v>1</v>
      </c>
      <c r="CN42" s="177">
        <f t="shared" si="46"/>
        <v>1</v>
      </c>
      <c r="CO42" s="177">
        <f t="shared" si="47"/>
        <v>1</v>
      </c>
      <c r="CP42" s="177">
        <f t="shared" si="48"/>
        <v>1</v>
      </c>
      <c r="CQ42" s="177">
        <f t="shared" si="49"/>
        <v>1</v>
      </c>
      <c r="CR42" s="177">
        <f t="shared" si="50"/>
        <v>1</v>
      </c>
      <c r="CS42" s="177">
        <f t="shared" si="51"/>
        <v>1</v>
      </c>
      <c r="CT42" s="177">
        <f t="shared" si="52"/>
        <v>1</v>
      </c>
      <c r="CU42" s="177">
        <f t="shared" si="53"/>
        <v>1</v>
      </c>
      <c r="DA42" s="172">
        <v>8</v>
      </c>
      <c r="DB42" s="32" t="str">
        <f t="shared" si="65"/>
        <v xml:space="preserve"> </v>
      </c>
      <c r="DD42" s="172">
        <f t="shared" si="20"/>
        <v>1</v>
      </c>
      <c r="DE42" s="172">
        <v>40</v>
      </c>
      <c r="DJ42" s="210"/>
      <c r="DL42" s="211">
        <f t="shared" si="21"/>
        <v>0</v>
      </c>
      <c r="DM42" s="211">
        <f t="shared" si="22"/>
        <v>1</v>
      </c>
      <c r="DN42" s="211">
        <f t="shared" si="23"/>
        <v>1</v>
      </c>
      <c r="DO42" s="211">
        <f t="shared" si="24"/>
        <v>1</v>
      </c>
      <c r="DP42" s="211">
        <f t="shared" si="25"/>
        <v>1</v>
      </c>
      <c r="DQ42" s="211">
        <f t="shared" si="26"/>
        <v>1</v>
      </c>
      <c r="DR42" s="211">
        <f t="shared" si="27"/>
        <v>1</v>
      </c>
      <c r="DS42" s="211">
        <f t="shared" si="28"/>
        <v>1</v>
      </c>
      <c r="DT42" s="211">
        <f t="shared" si="29"/>
        <v>1</v>
      </c>
      <c r="DU42" s="211">
        <f t="shared" si="30"/>
        <v>1</v>
      </c>
      <c r="DV42" s="211">
        <f t="shared" si="62"/>
        <v>1</v>
      </c>
      <c r="DW42" s="211">
        <f t="shared" si="62"/>
        <v>1</v>
      </c>
      <c r="DX42" s="211">
        <f t="shared" si="62"/>
        <v>1</v>
      </c>
      <c r="DY42" s="211">
        <f t="shared" si="62"/>
        <v>1</v>
      </c>
      <c r="DZ42" s="211">
        <f t="shared" si="62"/>
        <v>1</v>
      </c>
      <c r="EA42" s="211">
        <f t="shared" si="62"/>
        <v>1</v>
      </c>
      <c r="EB42" s="211">
        <f t="shared" si="62"/>
        <v>1</v>
      </c>
      <c r="EC42" s="211">
        <f t="shared" si="62"/>
        <v>1</v>
      </c>
      <c r="ED42" s="211">
        <f t="shared" si="62"/>
        <v>1</v>
      </c>
      <c r="EE42" s="211">
        <f t="shared" si="62"/>
        <v>1</v>
      </c>
      <c r="EF42" s="211">
        <f t="shared" si="62"/>
        <v>1</v>
      </c>
      <c r="EG42" s="211">
        <f t="shared" si="32"/>
        <v>0</v>
      </c>
    </row>
    <row r="43" spans="20:137" x14ac:dyDescent="0.25">
      <c r="T43" s="5"/>
      <c r="U43" s="13"/>
      <c r="V43" s="5"/>
      <c r="W43" s="5" t="str">
        <f t="shared" si="2"/>
        <v/>
      </c>
      <c r="X43" s="5"/>
      <c r="Y43" s="5"/>
      <c r="Z43" s="5"/>
      <c r="CB43" s="177">
        <f t="shared" si="34"/>
        <v>1</v>
      </c>
      <c r="CC43" s="177">
        <f t="shared" si="35"/>
        <v>1</v>
      </c>
      <c r="CD43" s="177">
        <f t="shared" si="36"/>
        <v>1</v>
      </c>
      <c r="CE43" s="177">
        <f t="shared" si="37"/>
        <v>1</v>
      </c>
      <c r="CF43" s="177">
        <f t="shared" si="38"/>
        <v>1</v>
      </c>
      <c r="CG43" s="177">
        <f t="shared" si="39"/>
        <v>1</v>
      </c>
      <c r="CH43" s="177">
        <f t="shared" si="40"/>
        <v>1</v>
      </c>
      <c r="CI43" s="177">
        <f t="shared" si="41"/>
        <v>1</v>
      </c>
      <c r="CJ43" s="177">
        <f t="shared" si="42"/>
        <v>1</v>
      </c>
      <c r="CK43" s="177">
        <f t="shared" si="43"/>
        <v>1</v>
      </c>
      <c r="CL43" s="177">
        <f t="shared" si="44"/>
        <v>1</v>
      </c>
      <c r="CM43" s="177">
        <f t="shared" si="45"/>
        <v>1</v>
      </c>
      <c r="CN43" s="177">
        <f t="shared" si="46"/>
        <v>1</v>
      </c>
      <c r="CO43" s="177">
        <f t="shared" si="47"/>
        <v>1</v>
      </c>
      <c r="CP43" s="177">
        <f t="shared" si="48"/>
        <v>1</v>
      </c>
      <c r="CQ43" s="177">
        <f t="shared" si="49"/>
        <v>1</v>
      </c>
      <c r="CR43" s="177">
        <f t="shared" si="50"/>
        <v>1</v>
      </c>
      <c r="CS43" s="177">
        <f t="shared" si="51"/>
        <v>1</v>
      </c>
      <c r="CT43" s="177">
        <f t="shared" si="52"/>
        <v>1</v>
      </c>
      <c r="CU43" s="177">
        <f t="shared" si="53"/>
        <v>1</v>
      </c>
      <c r="DA43" s="172">
        <v>9</v>
      </c>
      <c r="DB43" s="32" t="str">
        <f t="shared" si="65"/>
        <v xml:space="preserve"> </v>
      </c>
      <c r="DD43" s="172">
        <f t="shared" si="20"/>
        <v>1</v>
      </c>
      <c r="DE43" s="172">
        <v>41</v>
      </c>
      <c r="DJ43" s="210"/>
      <c r="DL43" s="211">
        <f t="shared" si="21"/>
        <v>0</v>
      </c>
      <c r="DM43" s="211">
        <f t="shared" si="22"/>
        <v>1</v>
      </c>
      <c r="DN43" s="211">
        <f t="shared" si="23"/>
        <v>1</v>
      </c>
      <c r="DO43" s="211">
        <f t="shared" si="24"/>
        <v>1</v>
      </c>
      <c r="DP43" s="211">
        <f t="shared" si="25"/>
        <v>1</v>
      </c>
      <c r="DQ43" s="211">
        <f t="shared" si="26"/>
        <v>1</v>
      </c>
      <c r="DR43" s="211">
        <f t="shared" si="27"/>
        <v>1</v>
      </c>
      <c r="DS43" s="211">
        <f t="shared" si="28"/>
        <v>1</v>
      </c>
      <c r="DT43" s="211">
        <f t="shared" si="29"/>
        <v>1</v>
      </c>
      <c r="DU43" s="211">
        <f t="shared" si="30"/>
        <v>1</v>
      </c>
      <c r="DV43" s="211">
        <f t="shared" si="62"/>
        <v>1</v>
      </c>
      <c r="DW43" s="211">
        <f t="shared" si="62"/>
        <v>1</v>
      </c>
      <c r="DX43" s="211">
        <f t="shared" si="62"/>
        <v>1</v>
      </c>
      <c r="DY43" s="211">
        <f t="shared" si="62"/>
        <v>1</v>
      </c>
      <c r="DZ43" s="211">
        <f t="shared" si="62"/>
        <v>1</v>
      </c>
      <c r="EA43" s="211">
        <f t="shared" si="62"/>
        <v>1</v>
      </c>
      <c r="EB43" s="211">
        <f t="shared" si="62"/>
        <v>1</v>
      </c>
      <c r="EC43" s="211">
        <f t="shared" si="62"/>
        <v>1</v>
      </c>
      <c r="ED43" s="211">
        <f t="shared" si="62"/>
        <v>1</v>
      </c>
      <c r="EE43" s="211">
        <f t="shared" si="62"/>
        <v>1</v>
      </c>
      <c r="EF43" s="211">
        <f t="shared" si="62"/>
        <v>1</v>
      </c>
      <c r="EG43" s="211">
        <f t="shared" si="32"/>
        <v>0</v>
      </c>
    </row>
    <row r="44" spans="20:137" x14ac:dyDescent="0.25">
      <c r="T44" s="5"/>
      <c r="U44" s="13"/>
      <c r="V44" s="5"/>
      <c r="W44" s="5" t="str">
        <f t="shared" si="2"/>
        <v/>
      </c>
      <c r="X44" s="5"/>
      <c r="Y44" s="5"/>
      <c r="Z44" s="5"/>
      <c r="CB44" s="177">
        <f t="shared" si="34"/>
        <v>1</v>
      </c>
      <c r="CC44" s="177">
        <f t="shared" si="35"/>
        <v>1</v>
      </c>
      <c r="CD44" s="177">
        <f t="shared" si="36"/>
        <v>1</v>
      </c>
      <c r="CE44" s="177">
        <f t="shared" si="37"/>
        <v>1</v>
      </c>
      <c r="CF44" s="177">
        <f t="shared" si="38"/>
        <v>1</v>
      </c>
      <c r="CG44" s="177">
        <f t="shared" si="39"/>
        <v>1</v>
      </c>
      <c r="CH44" s="177">
        <f t="shared" si="40"/>
        <v>1</v>
      </c>
      <c r="CI44" s="177">
        <f t="shared" si="41"/>
        <v>1</v>
      </c>
      <c r="CJ44" s="177">
        <f t="shared" si="42"/>
        <v>1</v>
      </c>
      <c r="CK44" s="177">
        <f t="shared" si="43"/>
        <v>1</v>
      </c>
      <c r="CL44" s="177">
        <f t="shared" si="44"/>
        <v>1</v>
      </c>
      <c r="CM44" s="177">
        <f t="shared" si="45"/>
        <v>1</v>
      </c>
      <c r="CN44" s="177">
        <f t="shared" si="46"/>
        <v>1</v>
      </c>
      <c r="CO44" s="177">
        <f t="shared" si="47"/>
        <v>1</v>
      </c>
      <c r="CP44" s="177">
        <f t="shared" si="48"/>
        <v>1</v>
      </c>
      <c r="CQ44" s="177">
        <f t="shared" si="49"/>
        <v>1</v>
      </c>
      <c r="CR44" s="177">
        <f t="shared" si="50"/>
        <v>1</v>
      </c>
      <c r="CS44" s="177">
        <f t="shared" si="51"/>
        <v>1</v>
      </c>
      <c r="CT44" s="177">
        <f t="shared" si="52"/>
        <v>1</v>
      </c>
      <c r="CU44" s="177">
        <f t="shared" si="53"/>
        <v>1</v>
      </c>
      <c r="DA44" s="172">
        <v>10</v>
      </c>
      <c r="DB44" s="32" t="str">
        <f t="shared" si="65"/>
        <v xml:space="preserve"> </v>
      </c>
      <c r="DD44" s="172">
        <f t="shared" si="20"/>
        <v>1</v>
      </c>
      <c r="DE44" s="172">
        <v>42</v>
      </c>
      <c r="DJ44" s="210"/>
      <c r="DL44" s="211">
        <f t="shared" si="21"/>
        <v>0</v>
      </c>
      <c r="DM44" s="211">
        <f t="shared" si="22"/>
        <v>1</v>
      </c>
      <c r="DN44" s="211">
        <f t="shared" si="23"/>
        <v>1</v>
      </c>
      <c r="DO44" s="211">
        <f t="shared" si="24"/>
        <v>1</v>
      </c>
      <c r="DP44" s="211">
        <f t="shared" si="25"/>
        <v>1</v>
      </c>
      <c r="DQ44" s="211">
        <f t="shared" si="26"/>
        <v>1</v>
      </c>
      <c r="DR44" s="211">
        <f t="shared" si="27"/>
        <v>1</v>
      </c>
      <c r="DS44" s="211">
        <f t="shared" si="28"/>
        <v>1</v>
      </c>
      <c r="DT44" s="211">
        <f t="shared" si="29"/>
        <v>1</v>
      </c>
      <c r="DU44" s="211">
        <f t="shared" si="30"/>
        <v>1</v>
      </c>
      <c r="DV44" s="211">
        <f t="shared" si="62"/>
        <v>1</v>
      </c>
      <c r="DW44" s="211">
        <f t="shared" si="62"/>
        <v>1</v>
      </c>
      <c r="DX44" s="211">
        <f t="shared" si="62"/>
        <v>1</v>
      </c>
      <c r="DY44" s="211">
        <f t="shared" si="62"/>
        <v>1</v>
      </c>
      <c r="DZ44" s="211">
        <f t="shared" si="62"/>
        <v>1</v>
      </c>
      <c r="EA44" s="211">
        <f t="shared" si="62"/>
        <v>1</v>
      </c>
      <c r="EB44" s="211">
        <f t="shared" si="62"/>
        <v>1</v>
      </c>
      <c r="EC44" s="211">
        <f t="shared" si="62"/>
        <v>1</v>
      </c>
      <c r="ED44" s="211">
        <f t="shared" si="62"/>
        <v>1</v>
      </c>
      <c r="EE44" s="211">
        <f t="shared" si="62"/>
        <v>1</v>
      </c>
      <c r="EF44" s="211">
        <f t="shared" si="62"/>
        <v>1</v>
      </c>
      <c r="EG44" s="211">
        <f t="shared" si="32"/>
        <v>0</v>
      </c>
    </row>
    <row r="45" spans="20:137" x14ac:dyDescent="0.25">
      <c r="T45" s="5"/>
      <c r="U45" s="13"/>
      <c r="V45" s="5"/>
      <c r="W45" s="5" t="str">
        <f t="shared" si="2"/>
        <v/>
      </c>
      <c r="X45" s="5"/>
      <c r="Y45" s="5"/>
      <c r="Z45" s="5"/>
      <c r="CB45" s="177">
        <f t="shared" si="34"/>
        <v>1</v>
      </c>
      <c r="CC45" s="177">
        <f t="shared" si="35"/>
        <v>1</v>
      </c>
      <c r="CD45" s="177">
        <f t="shared" si="36"/>
        <v>1</v>
      </c>
      <c r="CE45" s="177">
        <f t="shared" si="37"/>
        <v>1</v>
      </c>
      <c r="CF45" s="177">
        <f t="shared" si="38"/>
        <v>1</v>
      </c>
      <c r="CG45" s="177">
        <f t="shared" si="39"/>
        <v>1</v>
      </c>
      <c r="CH45" s="177">
        <f t="shared" si="40"/>
        <v>1</v>
      </c>
      <c r="CI45" s="177">
        <f t="shared" si="41"/>
        <v>1</v>
      </c>
      <c r="CJ45" s="177">
        <f t="shared" si="42"/>
        <v>1</v>
      </c>
      <c r="CK45" s="177">
        <f t="shared" si="43"/>
        <v>1</v>
      </c>
      <c r="CL45" s="177">
        <f t="shared" si="44"/>
        <v>1</v>
      </c>
      <c r="CM45" s="177">
        <f t="shared" si="45"/>
        <v>1</v>
      </c>
      <c r="CN45" s="177">
        <f t="shared" si="46"/>
        <v>1</v>
      </c>
      <c r="CO45" s="177">
        <f t="shared" si="47"/>
        <v>1</v>
      </c>
      <c r="CP45" s="177">
        <f t="shared" si="48"/>
        <v>1</v>
      </c>
      <c r="CQ45" s="177">
        <f t="shared" si="49"/>
        <v>1</v>
      </c>
      <c r="CR45" s="177">
        <f t="shared" si="50"/>
        <v>1</v>
      </c>
      <c r="CS45" s="177">
        <f t="shared" si="51"/>
        <v>1</v>
      </c>
      <c r="CT45" s="177">
        <f t="shared" si="52"/>
        <v>1</v>
      </c>
      <c r="CU45" s="177">
        <f t="shared" si="53"/>
        <v>1</v>
      </c>
      <c r="DA45" s="172">
        <v>11</v>
      </c>
      <c r="DB45" s="32" t="str">
        <f t="shared" si="65"/>
        <v xml:space="preserve"> </v>
      </c>
      <c r="DD45" s="172">
        <f t="shared" si="20"/>
        <v>1</v>
      </c>
      <c r="DE45" s="172">
        <v>43</v>
      </c>
      <c r="DJ45" s="210"/>
      <c r="DL45" s="211">
        <f t="shared" si="21"/>
        <v>0</v>
      </c>
      <c r="DM45" s="211">
        <f t="shared" si="22"/>
        <v>1</v>
      </c>
      <c r="DN45" s="211">
        <f t="shared" si="23"/>
        <v>1</v>
      </c>
      <c r="DO45" s="211">
        <f t="shared" si="24"/>
        <v>1</v>
      </c>
      <c r="DP45" s="211">
        <f t="shared" si="25"/>
        <v>1</v>
      </c>
      <c r="DQ45" s="211">
        <f t="shared" si="26"/>
        <v>1</v>
      </c>
      <c r="DR45" s="211">
        <f t="shared" si="27"/>
        <v>1</v>
      </c>
      <c r="DS45" s="211">
        <f t="shared" si="28"/>
        <v>1</v>
      </c>
      <c r="DT45" s="211">
        <f t="shared" si="29"/>
        <v>1</v>
      </c>
      <c r="DU45" s="211">
        <f t="shared" si="30"/>
        <v>1</v>
      </c>
      <c r="DV45" s="211">
        <f t="shared" si="62"/>
        <v>1</v>
      </c>
      <c r="DW45" s="211">
        <f t="shared" si="62"/>
        <v>1</v>
      </c>
      <c r="DX45" s="211">
        <f t="shared" si="62"/>
        <v>1</v>
      </c>
      <c r="DY45" s="211">
        <f t="shared" si="62"/>
        <v>1</v>
      </c>
      <c r="DZ45" s="211">
        <f t="shared" si="62"/>
        <v>1</v>
      </c>
      <c r="EA45" s="211">
        <f t="shared" si="62"/>
        <v>1</v>
      </c>
      <c r="EB45" s="211">
        <f t="shared" si="62"/>
        <v>1</v>
      </c>
      <c r="EC45" s="211">
        <f t="shared" si="62"/>
        <v>1</v>
      </c>
      <c r="ED45" s="211">
        <f t="shared" si="62"/>
        <v>1</v>
      </c>
      <c r="EE45" s="211">
        <f t="shared" si="62"/>
        <v>1</v>
      </c>
      <c r="EF45" s="211">
        <f t="shared" si="62"/>
        <v>1</v>
      </c>
      <c r="EG45" s="211">
        <f t="shared" si="32"/>
        <v>0</v>
      </c>
    </row>
    <row r="46" spans="20:137" x14ac:dyDescent="0.25">
      <c r="T46" s="5"/>
      <c r="U46" s="13"/>
      <c r="V46" s="5"/>
      <c r="W46" s="5" t="str">
        <f t="shared" si="2"/>
        <v/>
      </c>
      <c r="X46" s="5"/>
      <c r="Y46" s="5"/>
      <c r="Z46" s="5"/>
      <c r="CB46" s="177">
        <f t="shared" si="34"/>
        <v>1</v>
      </c>
      <c r="CC46" s="177">
        <f t="shared" si="35"/>
        <v>1</v>
      </c>
      <c r="CD46" s="177">
        <f t="shared" si="36"/>
        <v>1</v>
      </c>
      <c r="CE46" s="177">
        <f t="shared" si="37"/>
        <v>1</v>
      </c>
      <c r="CF46" s="177">
        <f t="shared" si="38"/>
        <v>1</v>
      </c>
      <c r="CG46" s="177">
        <f t="shared" si="39"/>
        <v>1</v>
      </c>
      <c r="CH46" s="177">
        <f t="shared" si="40"/>
        <v>1</v>
      </c>
      <c r="CI46" s="177">
        <f t="shared" si="41"/>
        <v>1</v>
      </c>
      <c r="CJ46" s="177">
        <f t="shared" si="42"/>
        <v>1</v>
      </c>
      <c r="CK46" s="177">
        <f t="shared" si="43"/>
        <v>1</v>
      </c>
      <c r="CL46" s="177">
        <f t="shared" si="44"/>
        <v>1</v>
      </c>
      <c r="CM46" s="177">
        <f t="shared" si="45"/>
        <v>1</v>
      </c>
      <c r="CN46" s="177">
        <f t="shared" si="46"/>
        <v>1</v>
      </c>
      <c r="CO46" s="177">
        <f t="shared" si="47"/>
        <v>1</v>
      </c>
      <c r="CP46" s="177">
        <f t="shared" si="48"/>
        <v>1</v>
      </c>
      <c r="CQ46" s="177">
        <f t="shared" si="49"/>
        <v>1</v>
      </c>
      <c r="CR46" s="177">
        <f t="shared" si="50"/>
        <v>1</v>
      </c>
      <c r="CS46" s="177">
        <f t="shared" si="51"/>
        <v>1</v>
      </c>
      <c r="CT46" s="177">
        <f t="shared" si="52"/>
        <v>1</v>
      </c>
      <c r="CU46" s="177">
        <f t="shared" si="53"/>
        <v>1</v>
      </c>
      <c r="DA46" s="172">
        <v>12</v>
      </c>
      <c r="DB46" s="32" t="str">
        <f t="shared" si="65"/>
        <v xml:space="preserve"> </v>
      </c>
      <c r="DD46" s="172">
        <f t="shared" si="20"/>
        <v>1</v>
      </c>
      <c r="DE46" s="172">
        <v>44</v>
      </c>
      <c r="DJ46" s="210"/>
      <c r="DL46" s="211">
        <f t="shared" si="21"/>
        <v>0</v>
      </c>
      <c r="DM46" s="211">
        <f t="shared" si="22"/>
        <v>1</v>
      </c>
      <c r="DN46" s="211">
        <f t="shared" si="23"/>
        <v>1</v>
      </c>
      <c r="DO46" s="211">
        <f t="shared" si="24"/>
        <v>1</v>
      </c>
      <c r="DP46" s="211">
        <f t="shared" si="25"/>
        <v>1</v>
      </c>
      <c r="DQ46" s="211">
        <f t="shared" si="26"/>
        <v>1</v>
      </c>
      <c r="DR46" s="211">
        <f t="shared" si="27"/>
        <v>1</v>
      </c>
      <c r="DS46" s="211">
        <f t="shared" si="28"/>
        <v>1</v>
      </c>
      <c r="DT46" s="211">
        <f t="shared" si="29"/>
        <v>1</v>
      </c>
      <c r="DU46" s="211">
        <f t="shared" si="30"/>
        <v>1</v>
      </c>
      <c r="DV46" s="211">
        <f t="shared" si="62"/>
        <v>1</v>
      </c>
      <c r="DW46" s="211">
        <f t="shared" si="62"/>
        <v>1</v>
      </c>
      <c r="DX46" s="211">
        <f t="shared" si="62"/>
        <v>1</v>
      </c>
      <c r="DY46" s="211">
        <f t="shared" si="62"/>
        <v>1</v>
      </c>
      <c r="DZ46" s="211">
        <f t="shared" si="62"/>
        <v>1</v>
      </c>
      <c r="EA46" s="211">
        <f t="shared" si="62"/>
        <v>1</v>
      </c>
      <c r="EB46" s="211">
        <f t="shared" si="62"/>
        <v>1</v>
      </c>
      <c r="EC46" s="211">
        <f t="shared" si="62"/>
        <v>1</v>
      </c>
      <c r="ED46" s="211">
        <f t="shared" si="62"/>
        <v>1</v>
      </c>
      <c r="EE46" s="211">
        <f t="shared" si="62"/>
        <v>1</v>
      </c>
      <c r="EF46" s="211">
        <f t="shared" si="62"/>
        <v>1</v>
      </c>
      <c r="EG46" s="211">
        <f t="shared" si="32"/>
        <v>0</v>
      </c>
    </row>
    <row r="47" spans="20:137" x14ac:dyDescent="0.25">
      <c r="T47" s="5"/>
      <c r="U47" s="13"/>
      <c r="V47" s="5"/>
      <c r="W47" s="5" t="str">
        <f t="shared" si="2"/>
        <v/>
      </c>
      <c r="X47" s="5"/>
      <c r="Y47" s="5"/>
      <c r="Z47" s="5"/>
      <c r="CB47" s="177">
        <f t="shared" si="34"/>
        <v>1</v>
      </c>
      <c r="CC47" s="177">
        <f t="shared" si="35"/>
        <v>1</v>
      </c>
      <c r="CD47" s="177">
        <f t="shared" si="36"/>
        <v>1</v>
      </c>
      <c r="CE47" s="177">
        <f t="shared" si="37"/>
        <v>1</v>
      </c>
      <c r="CF47" s="177">
        <f t="shared" si="38"/>
        <v>1</v>
      </c>
      <c r="CG47" s="177">
        <f t="shared" si="39"/>
        <v>1</v>
      </c>
      <c r="CH47" s="177">
        <f t="shared" si="40"/>
        <v>1</v>
      </c>
      <c r="CI47" s="177">
        <f t="shared" si="41"/>
        <v>1</v>
      </c>
      <c r="CJ47" s="177">
        <f t="shared" si="42"/>
        <v>1</v>
      </c>
      <c r="CK47" s="177">
        <f t="shared" si="43"/>
        <v>1</v>
      </c>
      <c r="CL47" s="177">
        <f t="shared" si="44"/>
        <v>1</v>
      </c>
      <c r="CM47" s="177">
        <f t="shared" si="45"/>
        <v>1</v>
      </c>
      <c r="CN47" s="177">
        <f t="shared" si="46"/>
        <v>1</v>
      </c>
      <c r="CO47" s="177">
        <f t="shared" si="47"/>
        <v>1</v>
      </c>
      <c r="CP47" s="177">
        <f t="shared" si="48"/>
        <v>1</v>
      </c>
      <c r="CQ47" s="177">
        <f t="shared" si="49"/>
        <v>1</v>
      </c>
      <c r="CR47" s="177">
        <f t="shared" si="50"/>
        <v>1</v>
      </c>
      <c r="CS47" s="177">
        <f t="shared" si="51"/>
        <v>1</v>
      </c>
      <c r="CT47" s="177">
        <f t="shared" si="52"/>
        <v>1</v>
      </c>
      <c r="CU47" s="177">
        <f t="shared" si="53"/>
        <v>1</v>
      </c>
      <c r="DB47" s="196" t="str">
        <f>IF(DB34="","","----")</f>
        <v/>
      </c>
      <c r="DD47" s="172">
        <f t="shared" si="20"/>
        <v>1</v>
      </c>
      <c r="DE47" s="172">
        <v>45</v>
      </c>
      <c r="DJ47" s="210"/>
      <c r="DL47" s="211">
        <f t="shared" si="21"/>
        <v>0</v>
      </c>
      <c r="DM47" s="211">
        <f t="shared" si="22"/>
        <v>1</v>
      </c>
      <c r="DN47" s="211">
        <f t="shared" si="23"/>
        <v>1</v>
      </c>
      <c r="DO47" s="211">
        <f t="shared" si="24"/>
        <v>1</v>
      </c>
      <c r="DP47" s="211">
        <f t="shared" si="25"/>
        <v>1</v>
      </c>
      <c r="DQ47" s="211">
        <f t="shared" si="26"/>
        <v>1</v>
      </c>
      <c r="DR47" s="211">
        <f t="shared" si="27"/>
        <v>1</v>
      </c>
      <c r="DS47" s="211">
        <f t="shared" si="28"/>
        <v>1</v>
      </c>
      <c r="DT47" s="211">
        <f t="shared" si="29"/>
        <v>1</v>
      </c>
      <c r="DU47" s="211">
        <f t="shared" si="30"/>
        <v>1</v>
      </c>
      <c r="DV47" s="211">
        <f t="shared" si="62"/>
        <v>1</v>
      </c>
      <c r="DW47" s="211">
        <f t="shared" si="62"/>
        <v>1</v>
      </c>
      <c r="DX47" s="211">
        <f t="shared" si="62"/>
        <v>1</v>
      </c>
      <c r="DY47" s="211">
        <f t="shared" si="62"/>
        <v>1</v>
      </c>
      <c r="DZ47" s="211">
        <f t="shared" si="62"/>
        <v>1</v>
      </c>
      <c r="EA47" s="211">
        <f t="shared" si="62"/>
        <v>1</v>
      </c>
      <c r="EB47" s="211">
        <f t="shared" si="62"/>
        <v>1</v>
      </c>
      <c r="EC47" s="211">
        <f t="shared" si="62"/>
        <v>1</v>
      </c>
      <c r="ED47" s="211">
        <f t="shared" si="62"/>
        <v>1</v>
      </c>
      <c r="EE47" s="211">
        <f t="shared" si="62"/>
        <v>1</v>
      </c>
      <c r="EF47" s="211">
        <f t="shared" si="62"/>
        <v>1</v>
      </c>
      <c r="EG47" s="211">
        <f t="shared" si="32"/>
        <v>0</v>
      </c>
    </row>
    <row r="48" spans="20:137" x14ac:dyDescent="0.25">
      <c r="T48" s="5"/>
      <c r="U48" s="13"/>
      <c r="V48" s="5"/>
      <c r="W48" s="5" t="str">
        <f t="shared" si="2"/>
        <v/>
      </c>
      <c r="X48" s="5"/>
      <c r="Y48" s="5"/>
      <c r="Z48" s="5"/>
      <c r="CB48" s="177">
        <f t="shared" si="34"/>
        <v>1</v>
      </c>
      <c r="CC48" s="177">
        <f t="shared" si="35"/>
        <v>1</v>
      </c>
      <c r="CD48" s="177">
        <f t="shared" si="36"/>
        <v>1</v>
      </c>
      <c r="CE48" s="177">
        <f t="shared" si="37"/>
        <v>1</v>
      </c>
      <c r="CF48" s="177">
        <f t="shared" si="38"/>
        <v>1</v>
      </c>
      <c r="CG48" s="177">
        <f t="shared" si="39"/>
        <v>1</v>
      </c>
      <c r="CH48" s="177">
        <f t="shared" si="40"/>
        <v>1</v>
      </c>
      <c r="CI48" s="177">
        <f t="shared" si="41"/>
        <v>1</v>
      </c>
      <c r="CJ48" s="177">
        <f t="shared" si="42"/>
        <v>1</v>
      </c>
      <c r="CK48" s="177">
        <f t="shared" si="43"/>
        <v>1</v>
      </c>
      <c r="CL48" s="177">
        <f t="shared" si="44"/>
        <v>1</v>
      </c>
      <c r="CM48" s="177">
        <f t="shared" si="45"/>
        <v>1</v>
      </c>
      <c r="CN48" s="177">
        <f t="shared" si="46"/>
        <v>1</v>
      </c>
      <c r="CO48" s="177">
        <f t="shared" si="47"/>
        <v>1</v>
      </c>
      <c r="CP48" s="177">
        <f t="shared" si="48"/>
        <v>1</v>
      </c>
      <c r="CQ48" s="177">
        <f t="shared" si="49"/>
        <v>1</v>
      </c>
      <c r="CR48" s="177">
        <f t="shared" si="50"/>
        <v>1</v>
      </c>
      <c r="CS48" s="177">
        <f t="shared" si="51"/>
        <v>1</v>
      </c>
      <c r="CT48" s="177">
        <f t="shared" si="52"/>
        <v>1</v>
      </c>
      <c r="CU48" s="177">
        <f t="shared" si="53"/>
        <v>1</v>
      </c>
      <c r="DA48" s="172"/>
      <c r="DB48" s="32" t="str">
        <f>IF(DB49="","",CONCATENATE("Warband ",CZ49," ",DG48))</f>
        <v/>
      </c>
      <c r="DD48" s="172">
        <f t="shared" si="20"/>
        <v>1</v>
      </c>
      <c r="DE48" s="172">
        <v>46</v>
      </c>
      <c r="DG48" s="49" t="str">
        <f>CONCATENATE("   ",DH48,"/",DI48,IF(DH48&gt;DI48," !",""))</f>
        <v xml:space="preserve">   0/12</v>
      </c>
      <c r="DH48" s="172">
        <f t="shared" ref="DH48" si="66">INDEX($CB$1:$CU$1,CZ49)+DJ48</f>
        <v>0</v>
      </c>
      <c r="DI48" s="177">
        <f>12</f>
        <v>12</v>
      </c>
      <c r="DJ48" s="210">
        <f t="shared" ref="DJ48" si="67">IF(DB49=$CW$8,0,0)</f>
        <v>0</v>
      </c>
      <c r="DL48" s="211">
        <f t="shared" si="21"/>
        <v>0</v>
      </c>
      <c r="DM48" s="211">
        <f t="shared" si="22"/>
        <v>1</v>
      </c>
      <c r="DN48" s="211">
        <f t="shared" si="23"/>
        <v>1</v>
      </c>
      <c r="DO48" s="211">
        <f t="shared" si="24"/>
        <v>1</v>
      </c>
      <c r="DP48" s="211">
        <f t="shared" si="25"/>
        <v>1</v>
      </c>
      <c r="DQ48" s="211">
        <f t="shared" si="26"/>
        <v>1</v>
      </c>
      <c r="DR48" s="211">
        <f t="shared" si="27"/>
        <v>1</v>
      </c>
      <c r="DS48" s="211">
        <f t="shared" si="28"/>
        <v>1</v>
      </c>
      <c r="DT48" s="211">
        <f t="shared" si="29"/>
        <v>1</v>
      </c>
      <c r="DU48" s="211">
        <f t="shared" si="30"/>
        <v>1</v>
      </c>
      <c r="DV48" s="211">
        <f t="shared" si="62"/>
        <v>1</v>
      </c>
      <c r="DW48" s="211">
        <f t="shared" si="62"/>
        <v>1</v>
      </c>
      <c r="DX48" s="211">
        <f t="shared" si="62"/>
        <v>1</v>
      </c>
      <c r="DY48" s="211">
        <f t="shared" si="62"/>
        <v>1</v>
      </c>
      <c r="DZ48" s="211">
        <f t="shared" si="62"/>
        <v>1</v>
      </c>
      <c r="EA48" s="211">
        <f t="shared" si="62"/>
        <v>1</v>
      </c>
      <c r="EB48" s="211">
        <f t="shared" si="62"/>
        <v>1</v>
      </c>
      <c r="EC48" s="211">
        <f t="shared" si="62"/>
        <v>1</v>
      </c>
      <c r="ED48" s="211">
        <f t="shared" si="62"/>
        <v>1</v>
      </c>
      <c r="EE48" s="211">
        <f t="shared" si="62"/>
        <v>1</v>
      </c>
      <c r="EF48" s="211">
        <f t="shared" si="62"/>
        <v>1</v>
      </c>
      <c r="EG48" s="211">
        <f t="shared" si="32"/>
        <v>0</v>
      </c>
    </row>
    <row r="49" spans="20:137" x14ac:dyDescent="0.25">
      <c r="T49" s="5"/>
      <c r="U49" s="13"/>
      <c r="V49" s="5"/>
      <c r="W49" s="5" t="str">
        <f t="shared" si="2"/>
        <v/>
      </c>
      <c r="X49" s="5"/>
      <c r="Y49" s="5"/>
      <c r="Z49" s="5"/>
      <c r="CB49" s="177">
        <f t="shared" si="34"/>
        <v>1</v>
      </c>
      <c r="CC49" s="177">
        <f t="shared" si="35"/>
        <v>1</v>
      </c>
      <c r="CD49" s="177">
        <f t="shared" si="36"/>
        <v>1</v>
      </c>
      <c r="CE49" s="177">
        <f t="shared" si="37"/>
        <v>1</v>
      </c>
      <c r="CF49" s="177">
        <f t="shared" si="38"/>
        <v>1</v>
      </c>
      <c r="CG49" s="177">
        <f t="shared" si="39"/>
        <v>1</v>
      </c>
      <c r="CH49" s="177">
        <f t="shared" si="40"/>
        <v>1</v>
      </c>
      <c r="CI49" s="177">
        <f t="shared" si="41"/>
        <v>1</v>
      </c>
      <c r="CJ49" s="177">
        <f t="shared" si="42"/>
        <v>1</v>
      </c>
      <c r="CK49" s="177">
        <f t="shared" si="43"/>
        <v>1</v>
      </c>
      <c r="CL49" s="177">
        <f t="shared" si="44"/>
        <v>1</v>
      </c>
      <c r="CM49" s="177">
        <f t="shared" si="45"/>
        <v>1</v>
      </c>
      <c r="CN49" s="177">
        <f t="shared" si="46"/>
        <v>1</v>
      </c>
      <c r="CO49" s="177">
        <f t="shared" si="47"/>
        <v>1</v>
      </c>
      <c r="CP49" s="177">
        <f t="shared" si="48"/>
        <v>1</v>
      </c>
      <c r="CQ49" s="177">
        <f t="shared" si="49"/>
        <v>1</v>
      </c>
      <c r="CR49" s="177">
        <f t="shared" si="50"/>
        <v>1</v>
      </c>
      <c r="CS49" s="177">
        <f t="shared" si="51"/>
        <v>1</v>
      </c>
      <c r="CT49" s="177">
        <f t="shared" si="52"/>
        <v>1</v>
      </c>
      <c r="CU49" s="177">
        <f t="shared" si="53"/>
        <v>1</v>
      </c>
      <c r="CZ49" s="172">
        <v>4</v>
      </c>
      <c r="DA49" s="172" t="s">
        <v>278</v>
      </c>
      <c r="DB49" s="32" t="str">
        <f>T(LOOKUP(CZ49,$DM$1:$EF$1,$DM$2:$EF$2))</f>
        <v/>
      </c>
      <c r="DD49" s="172">
        <f t="shared" si="20"/>
        <v>1</v>
      </c>
      <c r="DE49" s="172">
        <v>47</v>
      </c>
      <c r="DJ49" s="210"/>
      <c r="DL49" s="211">
        <f t="shared" si="21"/>
        <v>0</v>
      </c>
      <c r="DM49" s="211">
        <f t="shared" si="22"/>
        <v>1</v>
      </c>
      <c r="DN49" s="211">
        <f t="shared" si="23"/>
        <v>1</v>
      </c>
      <c r="DO49" s="211">
        <f t="shared" si="24"/>
        <v>1</v>
      </c>
      <c r="DP49" s="211">
        <f t="shared" si="25"/>
        <v>1</v>
      </c>
      <c r="DQ49" s="211">
        <f t="shared" si="26"/>
        <v>1</v>
      </c>
      <c r="DR49" s="211">
        <f t="shared" si="27"/>
        <v>1</v>
      </c>
      <c r="DS49" s="211">
        <f t="shared" si="28"/>
        <v>1</v>
      </c>
      <c r="DT49" s="211">
        <f t="shared" si="29"/>
        <v>1</v>
      </c>
      <c r="DU49" s="211">
        <f t="shared" si="30"/>
        <v>1</v>
      </c>
      <c r="DV49" s="211">
        <f t="shared" si="62"/>
        <v>1</v>
      </c>
      <c r="DW49" s="211">
        <f t="shared" si="62"/>
        <v>1</v>
      </c>
      <c r="DX49" s="211">
        <f t="shared" si="62"/>
        <v>1</v>
      </c>
      <c r="DY49" s="211">
        <f t="shared" si="62"/>
        <v>1</v>
      </c>
      <c r="DZ49" s="211">
        <f t="shared" si="62"/>
        <v>1</v>
      </c>
      <c r="EA49" s="211">
        <f t="shared" si="62"/>
        <v>1</v>
      </c>
      <c r="EB49" s="211">
        <f t="shared" si="62"/>
        <v>1</v>
      </c>
      <c r="EC49" s="211">
        <f t="shared" si="62"/>
        <v>1</v>
      </c>
      <c r="ED49" s="211">
        <f t="shared" si="62"/>
        <v>1</v>
      </c>
      <c r="EE49" s="211">
        <f t="shared" si="62"/>
        <v>1</v>
      </c>
      <c r="EF49" s="211">
        <f t="shared" si="62"/>
        <v>1</v>
      </c>
      <c r="EG49" s="211">
        <f t="shared" si="32"/>
        <v>0</v>
      </c>
    </row>
    <row r="50" spans="20:137" x14ac:dyDescent="0.25">
      <c r="T50" s="5"/>
      <c r="U50" s="13"/>
      <c r="V50" s="5"/>
      <c r="W50" s="5" t="str">
        <f t="shared" si="2"/>
        <v/>
      </c>
      <c r="X50" s="5"/>
      <c r="Y50" s="5"/>
      <c r="Z50" s="5"/>
      <c r="CB50" s="177">
        <f t="shared" si="34"/>
        <v>1</v>
      </c>
      <c r="CC50" s="177">
        <f t="shared" si="35"/>
        <v>1</v>
      </c>
      <c r="CD50" s="177">
        <f t="shared" si="36"/>
        <v>1</v>
      </c>
      <c r="CE50" s="177">
        <f t="shared" si="37"/>
        <v>1</v>
      </c>
      <c r="CF50" s="177">
        <f t="shared" si="38"/>
        <v>1</v>
      </c>
      <c r="CG50" s="177">
        <f t="shared" si="39"/>
        <v>1</v>
      </c>
      <c r="CH50" s="177">
        <f t="shared" si="40"/>
        <v>1</v>
      </c>
      <c r="CI50" s="177">
        <f t="shared" si="41"/>
        <v>1</v>
      </c>
      <c r="CJ50" s="177">
        <f t="shared" si="42"/>
        <v>1</v>
      </c>
      <c r="CK50" s="177">
        <f t="shared" si="43"/>
        <v>1</v>
      </c>
      <c r="CL50" s="177">
        <f t="shared" si="44"/>
        <v>1</v>
      </c>
      <c r="CM50" s="177">
        <f t="shared" si="45"/>
        <v>1</v>
      </c>
      <c r="CN50" s="177">
        <f t="shared" si="46"/>
        <v>1</v>
      </c>
      <c r="CO50" s="177">
        <f t="shared" si="47"/>
        <v>1</v>
      </c>
      <c r="CP50" s="177">
        <f t="shared" si="48"/>
        <v>1</v>
      </c>
      <c r="CQ50" s="177">
        <f t="shared" si="49"/>
        <v>1</v>
      </c>
      <c r="CR50" s="177">
        <f t="shared" si="50"/>
        <v>1</v>
      </c>
      <c r="CS50" s="177">
        <f t="shared" si="51"/>
        <v>1</v>
      </c>
      <c r="CT50" s="177">
        <f t="shared" si="52"/>
        <v>1</v>
      </c>
      <c r="CU50" s="177">
        <f t="shared" si="53"/>
        <v>1</v>
      </c>
      <c r="DA50" s="172">
        <v>1</v>
      </c>
      <c r="DB50" s="32" t="str">
        <f t="shared" ref="DB50:DB61" si="68">T(CONCATENATE(LOOKUP(DA50,CE$3:CE$80,AT$3:AT$80)," ",LOOKUP(DA50,CE$3:CE$80,$CA$3:$CA$80)))</f>
        <v xml:space="preserve"> </v>
      </c>
      <c r="DD50" s="172">
        <f t="shared" si="20"/>
        <v>1</v>
      </c>
      <c r="DE50" s="172">
        <v>48</v>
      </c>
      <c r="DJ50" s="210"/>
      <c r="DL50" s="211">
        <f t="shared" si="21"/>
        <v>0</v>
      </c>
      <c r="DM50" s="211">
        <f t="shared" si="22"/>
        <v>1</v>
      </c>
      <c r="DN50" s="211">
        <f t="shared" si="23"/>
        <v>1</v>
      </c>
      <c r="DO50" s="211">
        <f t="shared" si="24"/>
        <v>1</v>
      </c>
      <c r="DP50" s="211">
        <f t="shared" si="25"/>
        <v>1</v>
      </c>
      <c r="DQ50" s="211">
        <f t="shared" si="26"/>
        <v>1</v>
      </c>
      <c r="DR50" s="211">
        <f t="shared" si="27"/>
        <v>1</v>
      </c>
      <c r="DS50" s="211">
        <f t="shared" si="28"/>
        <v>1</v>
      </c>
      <c r="DT50" s="211">
        <f t="shared" si="29"/>
        <v>1</v>
      </c>
      <c r="DU50" s="211">
        <f t="shared" si="30"/>
        <v>1</v>
      </c>
      <c r="DV50" s="211">
        <f t="shared" si="62"/>
        <v>1</v>
      </c>
      <c r="DW50" s="211">
        <f t="shared" si="62"/>
        <v>1</v>
      </c>
      <c r="DX50" s="211">
        <f t="shared" si="62"/>
        <v>1</v>
      </c>
      <c r="DY50" s="211">
        <f t="shared" si="62"/>
        <v>1</v>
      </c>
      <c r="DZ50" s="211">
        <f t="shared" si="62"/>
        <v>1</v>
      </c>
      <c r="EA50" s="211">
        <f t="shared" si="62"/>
        <v>1</v>
      </c>
      <c r="EB50" s="211">
        <f t="shared" si="62"/>
        <v>1</v>
      </c>
      <c r="EC50" s="211">
        <f t="shared" si="62"/>
        <v>1</v>
      </c>
      <c r="ED50" s="211">
        <f t="shared" si="62"/>
        <v>1</v>
      </c>
      <c r="EE50" s="211">
        <f t="shared" si="62"/>
        <v>1</v>
      </c>
      <c r="EF50" s="211">
        <f t="shared" si="62"/>
        <v>1</v>
      </c>
      <c r="EG50" s="211">
        <f t="shared" si="32"/>
        <v>0</v>
      </c>
    </row>
    <row r="51" spans="20:137" x14ac:dyDescent="0.25">
      <c r="T51" s="5"/>
      <c r="U51" s="13"/>
      <c r="V51" s="5"/>
      <c r="W51" s="5" t="str">
        <f t="shared" si="2"/>
        <v/>
      </c>
      <c r="X51" s="5"/>
      <c r="Y51" s="5"/>
      <c r="Z51" s="5"/>
      <c r="CB51" s="177">
        <f t="shared" si="34"/>
        <v>1</v>
      </c>
      <c r="CC51" s="177">
        <f t="shared" si="35"/>
        <v>1</v>
      </c>
      <c r="CD51" s="177">
        <f t="shared" si="36"/>
        <v>1</v>
      </c>
      <c r="CE51" s="177">
        <f t="shared" si="37"/>
        <v>1</v>
      </c>
      <c r="CF51" s="177">
        <f t="shared" si="38"/>
        <v>1</v>
      </c>
      <c r="CG51" s="177">
        <f t="shared" si="39"/>
        <v>1</v>
      </c>
      <c r="CH51" s="177">
        <f t="shared" si="40"/>
        <v>1</v>
      </c>
      <c r="CI51" s="177">
        <f t="shared" si="41"/>
        <v>1</v>
      </c>
      <c r="CJ51" s="177">
        <f t="shared" si="42"/>
        <v>1</v>
      </c>
      <c r="CK51" s="177">
        <f t="shared" si="43"/>
        <v>1</v>
      </c>
      <c r="CL51" s="177">
        <f t="shared" si="44"/>
        <v>1</v>
      </c>
      <c r="CM51" s="177">
        <f t="shared" si="45"/>
        <v>1</v>
      </c>
      <c r="CN51" s="177">
        <f t="shared" si="46"/>
        <v>1</v>
      </c>
      <c r="CO51" s="177">
        <f t="shared" si="47"/>
        <v>1</v>
      </c>
      <c r="CP51" s="177">
        <f t="shared" si="48"/>
        <v>1</v>
      </c>
      <c r="CQ51" s="177">
        <f t="shared" si="49"/>
        <v>1</v>
      </c>
      <c r="CR51" s="177">
        <f t="shared" si="50"/>
        <v>1</v>
      </c>
      <c r="CS51" s="177">
        <f t="shared" si="51"/>
        <v>1</v>
      </c>
      <c r="CT51" s="177">
        <f t="shared" si="52"/>
        <v>1</v>
      </c>
      <c r="CU51" s="177">
        <f t="shared" si="53"/>
        <v>1</v>
      </c>
      <c r="DA51" s="172">
        <v>2</v>
      </c>
      <c r="DB51" s="32" t="str">
        <f t="shared" si="68"/>
        <v xml:space="preserve"> </v>
      </c>
      <c r="DD51" s="172">
        <f t="shared" si="20"/>
        <v>1</v>
      </c>
      <c r="DE51" s="172">
        <v>49</v>
      </c>
      <c r="DJ51" s="210"/>
      <c r="DL51" s="211">
        <f t="shared" si="21"/>
        <v>0</v>
      </c>
      <c r="DM51" s="211">
        <f t="shared" si="22"/>
        <v>1</v>
      </c>
      <c r="DN51" s="211">
        <f t="shared" si="23"/>
        <v>1</v>
      </c>
      <c r="DO51" s="211">
        <f t="shared" si="24"/>
        <v>1</v>
      </c>
      <c r="DP51" s="211">
        <f t="shared" si="25"/>
        <v>1</v>
      </c>
      <c r="DQ51" s="211">
        <f t="shared" si="26"/>
        <v>1</v>
      </c>
      <c r="DR51" s="211">
        <f t="shared" si="27"/>
        <v>1</v>
      </c>
      <c r="DS51" s="211">
        <f t="shared" si="28"/>
        <v>1</v>
      </c>
      <c r="DT51" s="211">
        <f t="shared" si="29"/>
        <v>1</v>
      </c>
      <c r="DU51" s="211">
        <f t="shared" si="30"/>
        <v>1</v>
      </c>
      <c r="DV51" s="211">
        <f t="shared" si="62"/>
        <v>1</v>
      </c>
      <c r="DW51" s="211">
        <f t="shared" si="62"/>
        <v>1</v>
      </c>
      <c r="DX51" s="211">
        <f t="shared" si="62"/>
        <v>1</v>
      </c>
      <c r="DY51" s="211">
        <f t="shared" si="62"/>
        <v>1</v>
      </c>
      <c r="DZ51" s="211">
        <f t="shared" si="62"/>
        <v>1</v>
      </c>
      <c r="EA51" s="211">
        <f t="shared" si="62"/>
        <v>1</v>
      </c>
      <c r="EB51" s="211">
        <f t="shared" si="62"/>
        <v>1</v>
      </c>
      <c r="EC51" s="211">
        <f t="shared" si="62"/>
        <v>1</v>
      </c>
      <c r="ED51" s="211">
        <f t="shared" si="62"/>
        <v>1</v>
      </c>
      <c r="EE51" s="211">
        <f t="shared" si="62"/>
        <v>1</v>
      </c>
      <c r="EF51" s="211">
        <f t="shared" si="62"/>
        <v>1</v>
      </c>
      <c r="EG51" s="211">
        <f t="shared" si="32"/>
        <v>0</v>
      </c>
    </row>
    <row r="52" spans="20:137" x14ac:dyDescent="0.25">
      <c r="T52" s="5"/>
      <c r="U52" s="13"/>
      <c r="V52" s="5"/>
      <c r="W52" s="5" t="str">
        <f t="shared" si="2"/>
        <v/>
      </c>
      <c r="X52" s="5"/>
      <c r="Y52" s="5"/>
      <c r="Z52" s="5"/>
      <c r="CB52" s="177">
        <f t="shared" si="34"/>
        <v>1</v>
      </c>
      <c r="CC52" s="177">
        <f t="shared" si="35"/>
        <v>1</v>
      </c>
      <c r="CD52" s="177">
        <f t="shared" si="36"/>
        <v>1</v>
      </c>
      <c r="CE52" s="177">
        <f t="shared" si="37"/>
        <v>1</v>
      </c>
      <c r="CF52" s="177">
        <f t="shared" si="38"/>
        <v>1</v>
      </c>
      <c r="CG52" s="177">
        <f t="shared" si="39"/>
        <v>1</v>
      </c>
      <c r="CH52" s="177">
        <f t="shared" si="40"/>
        <v>1</v>
      </c>
      <c r="CI52" s="177">
        <f t="shared" si="41"/>
        <v>1</v>
      </c>
      <c r="CJ52" s="177">
        <f t="shared" si="42"/>
        <v>1</v>
      </c>
      <c r="CK52" s="177">
        <f t="shared" si="43"/>
        <v>1</v>
      </c>
      <c r="CL52" s="177">
        <f t="shared" si="44"/>
        <v>1</v>
      </c>
      <c r="CM52" s="177">
        <f t="shared" si="45"/>
        <v>1</v>
      </c>
      <c r="CN52" s="177">
        <f t="shared" si="46"/>
        <v>1</v>
      </c>
      <c r="CO52" s="177">
        <f t="shared" si="47"/>
        <v>1</v>
      </c>
      <c r="CP52" s="177">
        <f t="shared" si="48"/>
        <v>1</v>
      </c>
      <c r="CQ52" s="177">
        <f t="shared" si="49"/>
        <v>1</v>
      </c>
      <c r="CR52" s="177">
        <f t="shared" si="50"/>
        <v>1</v>
      </c>
      <c r="CS52" s="177">
        <f t="shared" si="51"/>
        <v>1</v>
      </c>
      <c r="CT52" s="177">
        <f t="shared" si="52"/>
        <v>1</v>
      </c>
      <c r="CU52" s="177">
        <f t="shared" si="53"/>
        <v>1</v>
      </c>
      <c r="DA52" s="172">
        <v>3</v>
      </c>
      <c r="DB52" s="32" t="str">
        <f t="shared" si="68"/>
        <v xml:space="preserve"> </v>
      </c>
      <c r="DD52" s="172">
        <f t="shared" si="20"/>
        <v>1</v>
      </c>
      <c r="DE52" s="172">
        <v>50</v>
      </c>
      <c r="DJ52" s="210"/>
      <c r="DL52" s="211">
        <f t="shared" si="21"/>
        <v>0</v>
      </c>
      <c r="DM52" s="211">
        <f t="shared" si="22"/>
        <v>1</v>
      </c>
      <c r="DN52" s="211">
        <f t="shared" si="23"/>
        <v>1</v>
      </c>
      <c r="DO52" s="211">
        <f t="shared" si="24"/>
        <v>1</v>
      </c>
      <c r="DP52" s="211">
        <f t="shared" si="25"/>
        <v>1</v>
      </c>
      <c r="DQ52" s="211">
        <f t="shared" si="26"/>
        <v>1</v>
      </c>
      <c r="DR52" s="211">
        <f t="shared" si="27"/>
        <v>1</v>
      </c>
      <c r="DS52" s="211">
        <f t="shared" si="28"/>
        <v>1</v>
      </c>
      <c r="DT52" s="211">
        <f t="shared" si="29"/>
        <v>1</v>
      </c>
      <c r="DU52" s="211">
        <f t="shared" si="30"/>
        <v>1</v>
      </c>
      <c r="DV52" s="211">
        <f t="shared" si="62"/>
        <v>1</v>
      </c>
      <c r="DW52" s="211">
        <f t="shared" si="62"/>
        <v>1</v>
      </c>
      <c r="DX52" s="211">
        <f t="shared" ref="DX52:EF52" si="69">IF(OR($CX51=0,ISERROR(SEARCH(DX$1,$CX51))),DX51,DX51+1)</f>
        <v>1</v>
      </c>
      <c r="DY52" s="211">
        <f t="shared" si="69"/>
        <v>1</v>
      </c>
      <c r="DZ52" s="211">
        <f t="shared" si="69"/>
        <v>1</v>
      </c>
      <c r="EA52" s="211">
        <f t="shared" si="69"/>
        <v>1</v>
      </c>
      <c r="EB52" s="211">
        <f t="shared" si="69"/>
        <v>1</v>
      </c>
      <c r="EC52" s="211">
        <f t="shared" si="69"/>
        <v>1</v>
      </c>
      <c r="ED52" s="211">
        <f t="shared" si="69"/>
        <v>1</v>
      </c>
      <c r="EE52" s="211">
        <f t="shared" si="69"/>
        <v>1</v>
      </c>
      <c r="EF52" s="211">
        <f t="shared" si="69"/>
        <v>1</v>
      </c>
      <c r="EG52" s="211">
        <f t="shared" si="32"/>
        <v>0</v>
      </c>
    </row>
    <row r="53" spans="20:137" x14ac:dyDescent="0.25">
      <c r="T53" s="5"/>
      <c r="U53" s="13"/>
      <c r="V53" s="5"/>
      <c r="W53" s="5" t="str">
        <f t="shared" si="2"/>
        <v/>
      </c>
      <c r="X53" s="5"/>
      <c r="Y53" s="5"/>
      <c r="Z53" s="5"/>
      <c r="CB53" s="177">
        <f t="shared" si="34"/>
        <v>1</v>
      </c>
      <c r="CC53" s="177">
        <f t="shared" si="35"/>
        <v>1</v>
      </c>
      <c r="CD53" s="177">
        <f t="shared" si="36"/>
        <v>1</v>
      </c>
      <c r="CE53" s="177">
        <f t="shared" si="37"/>
        <v>1</v>
      </c>
      <c r="CF53" s="177">
        <f t="shared" si="38"/>
        <v>1</v>
      </c>
      <c r="CG53" s="177">
        <f t="shared" si="39"/>
        <v>1</v>
      </c>
      <c r="CH53" s="177">
        <f t="shared" si="40"/>
        <v>1</v>
      </c>
      <c r="CI53" s="177">
        <f t="shared" si="41"/>
        <v>1</v>
      </c>
      <c r="CJ53" s="177">
        <f t="shared" si="42"/>
        <v>1</v>
      </c>
      <c r="CK53" s="177">
        <f t="shared" si="43"/>
        <v>1</v>
      </c>
      <c r="CL53" s="177">
        <f t="shared" si="44"/>
        <v>1</v>
      </c>
      <c r="CM53" s="177">
        <f t="shared" si="45"/>
        <v>1</v>
      </c>
      <c r="CN53" s="177">
        <f t="shared" si="46"/>
        <v>1</v>
      </c>
      <c r="CO53" s="177">
        <f t="shared" si="47"/>
        <v>1</v>
      </c>
      <c r="CP53" s="177">
        <f t="shared" si="48"/>
        <v>1</v>
      </c>
      <c r="CQ53" s="177">
        <f t="shared" si="49"/>
        <v>1</v>
      </c>
      <c r="CR53" s="177">
        <f t="shared" si="50"/>
        <v>1</v>
      </c>
      <c r="CS53" s="177">
        <f t="shared" si="51"/>
        <v>1</v>
      </c>
      <c r="CT53" s="177">
        <f t="shared" si="52"/>
        <v>1</v>
      </c>
      <c r="CU53" s="177">
        <f t="shared" si="53"/>
        <v>1</v>
      </c>
      <c r="DA53" s="172">
        <v>4</v>
      </c>
      <c r="DB53" s="32" t="str">
        <f t="shared" si="68"/>
        <v xml:space="preserve"> </v>
      </c>
      <c r="DD53" s="172">
        <f t="shared" si="20"/>
        <v>1</v>
      </c>
      <c r="DE53" s="172">
        <v>51</v>
      </c>
      <c r="DJ53" s="210"/>
      <c r="DL53" s="211">
        <f t="shared" si="21"/>
        <v>0</v>
      </c>
      <c r="DM53" s="211">
        <f t="shared" si="22"/>
        <v>1</v>
      </c>
      <c r="DN53" s="211">
        <f t="shared" si="23"/>
        <v>1</v>
      </c>
      <c r="DO53" s="211">
        <f t="shared" si="24"/>
        <v>1</v>
      </c>
      <c r="DP53" s="211">
        <f t="shared" si="25"/>
        <v>1</v>
      </c>
      <c r="DQ53" s="211">
        <f t="shared" si="26"/>
        <v>1</v>
      </c>
      <c r="DR53" s="211">
        <f t="shared" si="27"/>
        <v>1</v>
      </c>
      <c r="DS53" s="211">
        <f t="shared" si="28"/>
        <v>1</v>
      </c>
      <c r="DT53" s="211">
        <f t="shared" si="29"/>
        <v>1</v>
      </c>
      <c r="DU53" s="211">
        <f t="shared" si="30"/>
        <v>1</v>
      </c>
      <c r="DV53" s="211">
        <f t="shared" ref="DV53:EF76" si="70">IF(OR($CX52=0,ISERROR(SEARCH(DV$1,$CX52))),DV52,DV52+1)</f>
        <v>1</v>
      </c>
      <c r="DW53" s="211">
        <f t="shared" si="70"/>
        <v>1</v>
      </c>
      <c r="DX53" s="211">
        <f t="shared" si="70"/>
        <v>1</v>
      </c>
      <c r="DY53" s="211">
        <f t="shared" si="70"/>
        <v>1</v>
      </c>
      <c r="DZ53" s="211">
        <f t="shared" si="70"/>
        <v>1</v>
      </c>
      <c r="EA53" s="211">
        <f t="shared" si="70"/>
        <v>1</v>
      </c>
      <c r="EB53" s="211">
        <f t="shared" si="70"/>
        <v>1</v>
      </c>
      <c r="EC53" s="211">
        <f t="shared" si="70"/>
        <v>1</v>
      </c>
      <c r="ED53" s="211">
        <f t="shared" si="70"/>
        <v>1</v>
      </c>
      <c r="EE53" s="211">
        <f t="shared" si="70"/>
        <v>1</v>
      </c>
      <c r="EF53" s="211">
        <f t="shared" si="70"/>
        <v>1</v>
      </c>
      <c r="EG53" s="211">
        <f t="shared" si="32"/>
        <v>0</v>
      </c>
    </row>
    <row r="54" spans="20:137" x14ac:dyDescent="0.25">
      <c r="T54" s="5"/>
      <c r="U54" s="13"/>
      <c r="V54" s="5"/>
      <c r="W54" s="5" t="str">
        <f t="shared" si="2"/>
        <v/>
      </c>
      <c r="X54" s="5"/>
      <c r="Y54" s="5"/>
      <c r="Z54" s="5"/>
      <c r="CB54" s="177">
        <f t="shared" si="34"/>
        <v>1</v>
      </c>
      <c r="CC54" s="177">
        <f t="shared" si="35"/>
        <v>1</v>
      </c>
      <c r="CD54" s="177">
        <f t="shared" si="36"/>
        <v>1</v>
      </c>
      <c r="CE54" s="177">
        <f t="shared" si="37"/>
        <v>1</v>
      </c>
      <c r="CF54" s="177">
        <f t="shared" si="38"/>
        <v>1</v>
      </c>
      <c r="CG54" s="177">
        <f t="shared" si="39"/>
        <v>1</v>
      </c>
      <c r="CH54" s="177">
        <f t="shared" si="40"/>
        <v>1</v>
      </c>
      <c r="CI54" s="177">
        <f t="shared" si="41"/>
        <v>1</v>
      </c>
      <c r="CJ54" s="177">
        <f t="shared" si="42"/>
        <v>1</v>
      </c>
      <c r="CK54" s="177">
        <f t="shared" si="43"/>
        <v>1</v>
      </c>
      <c r="CL54" s="177">
        <f t="shared" si="44"/>
        <v>1</v>
      </c>
      <c r="CM54" s="177">
        <f t="shared" si="45"/>
        <v>1</v>
      </c>
      <c r="CN54" s="177">
        <f t="shared" si="46"/>
        <v>1</v>
      </c>
      <c r="CO54" s="177">
        <f t="shared" si="47"/>
        <v>1</v>
      </c>
      <c r="CP54" s="177">
        <f t="shared" si="48"/>
        <v>1</v>
      </c>
      <c r="CQ54" s="177">
        <f t="shared" si="49"/>
        <v>1</v>
      </c>
      <c r="CR54" s="177">
        <f t="shared" si="50"/>
        <v>1</v>
      </c>
      <c r="CS54" s="177">
        <f t="shared" si="51"/>
        <v>1</v>
      </c>
      <c r="CT54" s="177">
        <f t="shared" si="52"/>
        <v>1</v>
      </c>
      <c r="CU54" s="177">
        <f t="shared" si="53"/>
        <v>1</v>
      </c>
      <c r="DA54" s="172">
        <v>5</v>
      </c>
      <c r="DB54" s="32" t="str">
        <f t="shared" si="68"/>
        <v xml:space="preserve"> </v>
      </c>
      <c r="DD54" s="172">
        <f t="shared" si="20"/>
        <v>1</v>
      </c>
      <c r="DE54" s="172">
        <v>52</v>
      </c>
      <c r="DJ54" s="210"/>
      <c r="DL54" s="211">
        <f t="shared" si="21"/>
        <v>0</v>
      </c>
      <c r="DM54" s="211">
        <f t="shared" si="22"/>
        <v>1</v>
      </c>
      <c r="DN54" s="211">
        <f t="shared" si="23"/>
        <v>1</v>
      </c>
      <c r="DO54" s="211">
        <f t="shared" si="24"/>
        <v>1</v>
      </c>
      <c r="DP54" s="211">
        <f t="shared" si="25"/>
        <v>1</v>
      </c>
      <c r="DQ54" s="211">
        <f t="shared" si="26"/>
        <v>1</v>
      </c>
      <c r="DR54" s="211">
        <f t="shared" si="27"/>
        <v>1</v>
      </c>
      <c r="DS54" s="211">
        <f t="shared" si="28"/>
        <v>1</v>
      </c>
      <c r="DT54" s="211">
        <f t="shared" si="29"/>
        <v>1</v>
      </c>
      <c r="DU54" s="211">
        <f t="shared" si="30"/>
        <v>1</v>
      </c>
      <c r="DV54" s="211">
        <f t="shared" si="70"/>
        <v>1</v>
      </c>
      <c r="DW54" s="211">
        <f t="shared" si="70"/>
        <v>1</v>
      </c>
      <c r="DX54" s="211">
        <f t="shared" si="70"/>
        <v>1</v>
      </c>
      <c r="DY54" s="211">
        <f t="shared" si="70"/>
        <v>1</v>
      </c>
      <c r="DZ54" s="211">
        <f t="shared" si="70"/>
        <v>1</v>
      </c>
      <c r="EA54" s="211">
        <f t="shared" si="70"/>
        <v>1</v>
      </c>
      <c r="EB54" s="211">
        <f t="shared" si="70"/>
        <v>1</v>
      </c>
      <c r="EC54" s="211">
        <f t="shared" si="70"/>
        <v>1</v>
      </c>
      <c r="ED54" s="211">
        <f t="shared" si="70"/>
        <v>1</v>
      </c>
      <c r="EE54" s="211">
        <f t="shared" si="70"/>
        <v>1</v>
      </c>
      <c r="EF54" s="211">
        <f t="shared" si="70"/>
        <v>1</v>
      </c>
      <c r="EG54" s="211">
        <f t="shared" si="32"/>
        <v>0</v>
      </c>
    </row>
    <row r="55" spans="20:137" x14ac:dyDescent="0.25">
      <c r="T55" s="5"/>
      <c r="U55" s="13"/>
      <c r="V55" s="5"/>
      <c r="W55" s="5" t="str">
        <f t="shared" si="2"/>
        <v/>
      </c>
      <c r="X55" s="5"/>
      <c r="Y55" s="5"/>
      <c r="Z55" s="5"/>
      <c r="CB55" s="177">
        <f t="shared" si="34"/>
        <v>1</v>
      </c>
      <c r="CC55" s="177">
        <f t="shared" si="35"/>
        <v>1</v>
      </c>
      <c r="CD55" s="177">
        <f t="shared" si="36"/>
        <v>1</v>
      </c>
      <c r="CE55" s="177">
        <f t="shared" si="37"/>
        <v>1</v>
      </c>
      <c r="CF55" s="177">
        <f t="shared" si="38"/>
        <v>1</v>
      </c>
      <c r="CG55" s="177">
        <f t="shared" si="39"/>
        <v>1</v>
      </c>
      <c r="CH55" s="177">
        <f t="shared" si="40"/>
        <v>1</v>
      </c>
      <c r="CI55" s="177">
        <f t="shared" si="41"/>
        <v>1</v>
      </c>
      <c r="CJ55" s="177">
        <f t="shared" si="42"/>
        <v>1</v>
      </c>
      <c r="CK55" s="177">
        <f t="shared" si="43"/>
        <v>1</v>
      </c>
      <c r="CL55" s="177">
        <f t="shared" si="44"/>
        <v>1</v>
      </c>
      <c r="CM55" s="177">
        <f t="shared" si="45"/>
        <v>1</v>
      </c>
      <c r="CN55" s="177">
        <f t="shared" si="46"/>
        <v>1</v>
      </c>
      <c r="CO55" s="177">
        <f t="shared" si="47"/>
        <v>1</v>
      </c>
      <c r="CP55" s="177">
        <f t="shared" si="48"/>
        <v>1</v>
      </c>
      <c r="CQ55" s="177">
        <f t="shared" si="49"/>
        <v>1</v>
      </c>
      <c r="CR55" s="177">
        <f t="shared" si="50"/>
        <v>1</v>
      </c>
      <c r="CS55" s="177">
        <f t="shared" si="51"/>
        <v>1</v>
      </c>
      <c r="CT55" s="177">
        <f t="shared" si="52"/>
        <v>1</v>
      </c>
      <c r="CU55" s="177">
        <f t="shared" si="53"/>
        <v>1</v>
      </c>
      <c r="DA55" s="172">
        <v>6</v>
      </c>
      <c r="DB55" s="32" t="str">
        <f t="shared" si="68"/>
        <v xml:space="preserve"> </v>
      </c>
      <c r="DD55" s="172">
        <f t="shared" si="20"/>
        <v>1</v>
      </c>
      <c r="DE55" s="172">
        <v>53</v>
      </c>
      <c r="DJ55" s="210"/>
      <c r="DL55" s="211">
        <f t="shared" si="21"/>
        <v>0</v>
      </c>
      <c r="DM55" s="211">
        <f t="shared" si="22"/>
        <v>1</v>
      </c>
      <c r="DN55" s="211">
        <f t="shared" si="23"/>
        <v>1</v>
      </c>
      <c r="DO55" s="211">
        <f t="shared" si="24"/>
        <v>1</v>
      </c>
      <c r="DP55" s="211">
        <f t="shared" si="25"/>
        <v>1</v>
      </c>
      <c r="DQ55" s="211">
        <f t="shared" si="26"/>
        <v>1</v>
      </c>
      <c r="DR55" s="211">
        <f t="shared" si="27"/>
        <v>1</v>
      </c>
      <c r="DS55" s="211">
        <f t="shared" si="28"/>
        <v>1</v>
      </c>
      <c r="DT55" s="211">
        <f t="shared" si="29"/>
        <v>1</v>
      </c>
      <c r="DU55" s="211">
        <f t="shared" si="30"/>
        <v>1</v>
      </c>
      <c r="DV55" s="211">
        <f t="shared" si="70"/>
        <v>1</v>
      </c>
      <c r="DW55" s="211">
        <f t="shared" si="70"/>
        <v>1</v>
      </c>
      <c r="DX55" s="211">
        <f t="shared" si="70"/>
        <v>1</v>
      </c>
      <c r="DY55" s="211">
        <f t="shared" si="70"/>
        <v>1</v>
      </c>
      <c r="DZ55" s="211">
        <f t="shared" si="70"/>
        <v>1</v>
      </c>
      <c r="EA55" s="211">
        <f t="shared" si="70"/>
        <v>1</v>
      </c>
      <c r="EB55" s="211">
        <f t="shared" si="70"/>
        <v>1</v>
      </c>
      <c r="EC55" s="211">
        <f t="shared" si="70"/>
        <v>1</v>
      </c>
      <c r="ED55" s="211">
        <f t="shared" si="70"/>
        <v>1</v>
      </c>
      <c r="EE55" s="211">
        <f t="shared" si="70"/>
        <v>1</v>
      </c>
      <c r="EF55" s="211">
        <f t="shared" si="70"/>
        <v>1</v>
      </c>
      <c r="EG55" s="211">
        <f t="shared" si="32"/>
        <v>0</v>
      </c>
    </row>
    <row r="56" spans="20:137" x14ac:dyDescent="0.25">
      <c r="T56" s="5"/>
      <c r="U56" s="13"/>
      <c r="V56" s="5"/>
      <c r="W56" s="5" t="str">
        <f t="shared" si="2"/>
        <v/>
      </c>
      <c r="X56" s="5"/>
      <c r="Y56" s="5"/>
      <c r="Z56" s="5"/>
      <c r="CB56" s="177">
        <f t="shared" si="34"/>
        <v>1</v>
      </c>
      <c r="CC56" s="177">
        <f t="shared" si="35"/>
        <v>1</v>
      </c>
      <c r="CD56" s="177">
        <f t="shared" si="36"/>
        <v>1</v>
      </c>
      <c r="CE56" s="177">
        <f t="shared" si="37"/>
        <v>1</v>
      </c>
      <c r="CF56" s="177">
        <f t="shared" si="38"/>
        <v>1</v>
      </c>
      <c r="CG56" s="177">
        <f t="shared" si="39"/>
        <v>1</v>
      </c>
      <c r="CH56" s="177">
        <f t="shared" si="40"/>
        <v>1</v>
      </c>
      <c r="CI56" s="177">
        <f t="shared" si="41"/>
        <v>1</v>
      </c>
      <c r="CJ56" s="177">
        <f t="shared" si="42"/>
        <v>1</v>
      </c>
      <c r="CK56" s="177">
        <f t="shared" si="43"/>
        <v>1</v>
      </c>
      <c r="CL56" s="177">
        <f t="shared" si="44"/>
        <v>1</v>
      </c>
      <c r="CM56" s="177">
        <f t="shared" si="45"/>
        <v>1</v>
      </c>
      <c r="CN56" s="177">
        <f t="shared" si="46"/>
        <v>1</v>
      </c>
      <c r="CO56" s="177">
        <f t="shared" si="47"/>
        <v>1</v>
      </c>
      <c r="CP56" s="177">
        <f t="shared" si="48"/>
        <v>1</v>
      </c>
      <c r="CQ56" s="177">
        <f t="shared" si="49"/>
        <v>1</v>
      </c>
      <c r="CR56" s="177">
        <f t="shared" si="50"/>
        <v>1</v>
      </c>
      <c r="CS56" s="177">
        <f t="shared" si="51"/>
        <v>1</v>
      </c>
      <c r="CT56" s="177">
        <f t="shared" si="52"/>
        <v>1</v>
      </c>
      <c r="CU56" s="177">
        <f t="shared" si="53"/>
        <v>1</v>
      </c>
      <c r="DA56" s="172">
        <v>7</v>
      </c>
      <c r="DB56" s="32" t="str">
        <f t="shared" si="68"/>
        <v xml:space="preserve"> </v>
      </c>
      <c r="DD56" s="172">
        <f t="shared" si="20"/>
        <v>1</v>
      </c>
      <c r="DE56" s="172">
        <v>54</v>
      </c>
      <c r="DJ56" s="210"/>
      <c r="DL56" s="211">
        <f t="shared" si="21"/>
        <v>0</v>
      </c>
      <c r="DM56" s="211">
        <f t="shared" si="22"/>
        <v>1</v>
      </c>
      <c r="DN56" s="211">
        <f t="shared" si="23"/>
        <v>1</v>
      </c>
      <c r="DO56" s="211">
        <f t="shared" si="24"/>
        <v>1</v>
      </c>
      <c r="DP56" s="211">
        <f t="shared" si="25"/>
        <v>1</v>
      </c>
      <c r="DQ56" s="211">
        <f t="shared" si="26"/>
        <v>1</v>
      </c>
      <c r="DR56" s="211">
        <f t="shared" si="27"/>
        <v>1</v>
      </c>
      <c r="DS56" s="211">
        <f t="shared" si="28"/>
        <v>1</v>
      </c>
      <c r="DT56" s="211">
        <f t="shared" si="29"/>
        <v>1</v>
      </c>
      <c r="DU56" s="211">
        <f t="shared" si="30"/>
        <v>1</v>
      </c>
      <c r="DV56" s="211">
        <f t="shared" si="70"/>
        <v>1</v>
      </c>
      <c r="DW56" s="211">
        <f t="shared" si="70"/>
        <v>1</v>
      </c>
      <c r="DX56" s="211">
        <f t="shared" si="70"/>
        <v>1</v>
      </c>
      <c r="DY56" s="211">
        <f t="shared" si="70"/>
        <v>1</v>
      </c>
      <c r="DZ56" s="211">
        <f t="shared" si="70"/>
        <v>1</v>
      </c>
      <c r="EA56" s="211">
        <f t="shared" si="70"/>
        <v>1</v>
      </c>
      <c r="EB56" s="211">
        <f t="shared" si="70"/>
        <v>1</v>
      </c>
      <c r="EC56" s="211">
        <f t="shared" si="70"/>
        <v>1</v>
      </c>
      <c r="ED56" s="211">
        <f t="shared" si="70"/>
        <v>1</v>
      </c>
      <c r="EE56" s="211">
        <f t="shared" si="70"/>
        <v>1</v>
      </c>
      <c r="EF56" s="211">
        <f t="shared" si="70"/>
        <v>1</v>
      </c>
      <c r="EG56" s="211">
        <f t="shared" si="32"/>
        <v>0</v>
      </c>
    </row>
    <row r="57" spans="20:137" x14ac:dyDescent="0.25">
      <c r="T57" s="5"/>
      <c r="U57" s="13"/>
      <c r="V57" s="5"/>
      <c r="W57" s="5" t="str">
        <f t="shared" si="2"/>
        <v/>
      </c>
      <c r="X57" s="5"/>
      <c r="Y57" s="5"/>
      <c r="Z57" s="5"/>
      <c r="CB57" s="177">
        <f t="shared" si="34"/>
        <v>1</v>
      </c>
      <c r="CC57" s="177">
        <f t="shared" si="35"/>
        <v>1</v>
      </c>
      <c r="CD57" s="177">
        <f t="shared" si="36"/>
        <v>1</v>
      </c>
      <c r="CE57" s="177">
        <f t="shared" si="37"/>
        <v>1</v>
      </c>
      <c r="CF57" s="177">
        <f t="shared" si="38"/>
        <v>1</v>
      </c>
      <c r="CG57" s="177">
        <f t="shared" si="39"/>
        <v>1</v>
      </c>
      <c r="CH57" s="177">
        <f t="shared" si="40"/>
        <v>1</v>
      </c>
      <c r="CI57" s="177">
        <f t="shared" si="41"/>
        <v>1</v>
      </c>
      <c r="CJ57" s="177">
        <f t="shared" si="42"/>
        <v>1</v>
      </c>
      <c r="CK57" s="177">
        <f t="shared" si="43"/>
        <v>1</v>
      </c>
      <c r="CL57" s="177">
        <f t="shared" si="44"/>
        <v>1</v>
      </c>
      <c r="CM57" s="177">
        <f t="shared" si="45"/>
        <v>1</v>
      </c>
      <c r="CN57" s="177">
        <f t="shared" si="46"/>
        <v>1</v>
      </c>
      <c r="CO57" s="177">
        <f t="shared" si="47"/>
        <v>1</v>
      </c>
      <c r="CP57" s="177">
        <f t="shared" si="48"/>
        <v>1</v>
      </c>
      <c r="CQ57" s="177">
        <f t="shared" si="49"/>
        <v>1</v>
      </c>
      <c r="CR57" s="177">
        <f t="shared" si="50"/>
        <v>1</v>
      </c>
      <c r="CS57" s="177">
        <f t="shared" si="51"/>
        <v>1</v>
      </c>
      <c r="CT57" s="177">
        <f t="shared" si="52"/>
        <v>1</v>
      </c>
      <c r="CU57" s="177">
        <f t="shared" si="53"/>
        <v>1</v>
      </c>
      <c r="DA57" s="172">
        <v>8</v>
      </c>
      <c r="DB57" s="32" t="str">
        <f t="shared" si="68"/>
        <v xml:space="preserve"> </v>
      </c>
      <c r="DD57" s="172">
        <f t="shared" si="20"/>
        <v>1</v>
      </c>
      <c r="DE57" s="172">
        <v>55</v>
      </c>
      <c r="DJ57" s="210"/>
      <c r="DL57" s="211">
        <f t="shared" si="21"/>
        <v>0</v>
      </c>
      <c r="DM57" s="211">
        <f t="shared" si="22"/>
        <v>1</v>
      </c>
      <c r="DN57" s="211">
        <f t="shared" si="23"/>
        <v>1</v>
      </c>
      <c r="DO57" s="211">
        <f t="shared" si="24"/>
        <v>1</v>
      </c>
      <c r="DP57" s="211">
        <f t="shared" si="25"/>
        <v>1</v>
      </c>
      <c r="DQ57" s="211">
        <f t="shared" si="26"/>
        <v>1</v>
      </c>
      <c r="DR57" s="211">
        <f t="shared" si="27"/>
        <v>1</v>
      </c>
      <c r="DS57" s="211">
        <f t="shared" si="28"/>
        <v>1</v>
      </c>
      <c r="DT57" s="211">
        <f t="shared" si="29"/>
        <v>1</v>
      </c>
      <c r="DU57" s="211">
        <f t="shared" si="30"/>
        <v>1</v>
      </c>
      <c r="DV57" s="211">
        <f t="shared" si="70"/>
        <v>1</v>
      </c>
      <c r="DW57" s="211">
        <f t="shared" si="70"/>
        <v>1</v>
      </c>
      <c r="DX57" s="211">
        <f t="shared" si="70"/>
        <v>1</v>
      </c>
      <c r="DY57" s="211">
        <f t="shared" si="70"/>
        <v>1</v>
      </c>
      <c r="DZ57" s="211">
        <f t="shared" si="70"/>
        <v>1</v>
      </c>
      <c r="EA57" s="211">
        <f t="shared" si="70"/>
        <v>1</v>
      </c>
      <c r="EB57" s="211">
        <f t="shared" si="70"/>
        <v>1</v>
      </c>
      <c r="EC57" s="211">
        <f t="shared" si="70"/>
        <v>1</v>
      </c>
      <c r="ED57" s="211">
        <f t="shared" si="70"/>
        <v>1</v>
      </c>
      <c r="EE57" s="211">
        <f t="shared" si="70"/>
        <v>1</v>
      </c>
      <c r="EF57" s="211">
        <f t="shared" si="70"/>
        <v>1</v>
      </c>
      <c r="EG57" s="211">
        <f t="shared" si="32"/>
        <v>0</v>
      </c>
    </row>
    <row r="58" spans="20:137" x14ac:dyDescent="0.25">
      <c r="T58" s="5"/>
      <c r="U58" s="13"/>
      <c r="V58" s="5"/>
      <c r="W58" s="5" t="str">
        <f t="shared" si="2"/>
        <v/>
      </c>
      <c r="X58" s="5"/>
      <c r="Y58" s="5"/>
      <c r="Z58" s="5"/>
      <c r="CB58" s="177">
        <f t="shared" si="34"/>
        <v>1</v>
      </c>
      <c r="CC58" s="177">
        <f t="shared" si="35"/>
        <v>1</v>
      </c>
      <c r="CD58" s="177">
        <f t="shared" si="36"/>
        <v>1</v>
      </c>
      <c r="CE58" s="177">
        <f t="shared" si="37"/>
        <v>1</v>
      </c>
      <c r="CF58" s="177">
        <f t="shared" si="38"/>
        <v>1</v>
      </c>
      <c r="CG58" s="177">
        <f t="shared" si="39"/>
        <v>1</v>
      </c>
      <c r="CH58" s="177">
        <f t="shared" si="40"/>
        <v>1</v>
      </c>
      <c r="CI58" s="177">
        <f t="shared" si="41"/>
        <v>1</v>
      </c>
      <c r="CJ58" s="177">
        <f t="shared" si="42"/>
        <v>1</v>
      </c>
      <c r="CK58" s="177">
        <f t="shared" si="43"/>
        <v>1</v>
      </c>
      <c r="CL58" s="177">
        <f t="shared" si="44"/>
        <v>1</v>
      </c>
      <c r="CM58" s="177">
        <f t="shared" si="45"/>
        <v>1</v>
      </c>
      <c r="CN58" s="177">
        <f t="shared" si="46"/>
        <v>1</v>
      </c>
      <c r="CO58" s="177">
        <f t="shared" si="47"/>
        <v>1</v>
      </c>
      <c r="CP58" s="177">
        <f t="shared" si="48"/>
        <v>1</v>
      </c>
      <c r="CQ58" s="177">
        <f t="shared" si="49"/>
        <v>1</v>
      </c>
      <c r="CR58" s="177">
        <f t="shared" si="50"/>
        <v>1</v>
      </c>
      <c r="CS58" s="177">
        <f t="shared" si="51"/>
        <v>1</v>
      </c>
      <c r="CT58" s="177">
        <f t="shared" si="52"/>
        <v>1</v>
      </c>
      <c r="CU58" s="177">
        <f t="shared" si="53"/>
        <v>1</v>
      </c>
      <c r="DA58" s="172">
        <v>9</v>
      </c>
      <c r="DB58" s="32" t="str">
        <f t="shared" si="68"/>
        <v xml:space="preserve"> </v>
      </c>
      <c r="DD58" s="172">
        <f t="shared" si="20"/>
        <v>1</v>
      </c>
      <c r="DE58" s="172">
        <v>56</v>
      </c>
      <c r="DJ58" s="210"/>
      <c r="DL58" s="211">
        <f t="shared" si="21"/>
        <v>0</v>
      </c>
      <c r="DM58" s="211">
        <f t="shared" si="22"/>
        <v>1</v>
      </c>
      <c r="DN58" s="211">
        <f t="shared" si="23"/>
        <v>1</v>
      </c>
      <c r="DO58" s="211">
        <f t="shared" si="24"/>
        <v>1</v>
      </c>
      <c r="DP58" s="211">
        <f t="shared" si="25"/>
        <v>1</v>
      </c>
      <c r="DQ58" s="211">
        <f t="shared" si="26"/>
        <v>1</v>
      </c>
      <c r="DR58" s="211">
        <f t="shared" si="27"/>
        <v>1</v>
      </c>
      <c r="DS58" s="211">
        <f t="shared" si="28"/>
        <v>1</v>
      </c>
      <c r="DT58" s="211">
        <f t="shared" si="29"/>
        <v>1</v>
      </c>
      <c r="DU58" s="211">
        <f t="shared" si="30"/>
        <v>1</v>
      </c>
      <c r="DV58" s="211">
        <f t="shared" si="70"/>
        <v>1</v>
      </c>
      <c r="DW58" s="211">
        <f t="shared" si="70"/>
        <v>1</v>
      </c>
      <c r="DX58" s="211">
        <f t="shared" si="70"/>
        <v>1</v>
      </c>
      <c r="DY58" s="211">
        <f t="shared" si="70"/>
        <v>1</v>
      </c>
      <c r="DZ58" s="211">
        <f t="shared" si="70"/>
        <v>1</v>
      </c>
      <c r="EA58" s="211">
        <f t="shared" si="70"/>
        <v>1</v>
      </c>
      <c r="EB58" s="211">
        <f t="shared" si="70"/>
        <v>1</v>
      </c>
      <c r="EC58" s="211">
        <f t="shared" si="70"/>
        <v>1</v>
      </c>
      <c r="ED58" s="211">
        <f t="shared" si="70"/>
        <v>1</v>
      </c>
      <c r="EE58" s="211">
        <f t="shared" si="70"/>
        <v>1</v>
      </c>
      <c r="EF58" s="211">
        <f t="shared" si="70"/>
        <v>1</v>
      </c>
      <c r="EG58" s="211">
        <f t="shared" si="32"/>
        <v>0</v>
      </c>
    </row>
    <row r="59" spans="20:137" x14ac:dyDescent="0.25">
      <c r="T59" s="5"/>
      <c r="U59" s="13"/>
      <c r="V59" s="5"/>
      <c r="W59" s="5" t="str">
        <f t="shared" si="2"/>
        <v/>
      </c>
      <c r="X59" s="5"/>
      <c r="Y59" s="5"/>
      <c r="Z59" s="5"/>
      <c r="CB59" s="177">
        <f t="shared" si="34"/>
        <v>1</v>
      </c>
      <c r="CC59" s="177">
        <f t="shared" si="35"/>
        <v>1</v>
      </c>
      <c r="CD59" s="177">
        <f t="shared" si="36"/>
        <v>1</v>
      </c>
      <c r="CE59" s="177">
        <f t="shared" si="37"/>
        <v>1</v>
      </c>
      <c r="CF59" s="177">
        <f t="shared" si="38"/>
        <v>1</v>
      </c>
      <c r="CG59" s="177">
        <f t="shared" si="39"/>
        <v>1</v>
      </c>
      <c r="CH59" s="177">
        <f t="shared" si="40"/>
        <v>1</v>
      </c>
      <c r="CI59" s="177">
        <f t="shared" si="41"/>
        <v>1</v>
      </c>
      <c r="CJ59" s="177">
        <f t="shared" si="42"/>
        <v>1</v>
      </c>
      <c r="CK59" s="177">
        <f t="shared" si="43"/>
        <v>1</v>
      </c>
      <c r="CL59" s="177">
        <f t="shared" si="44"/>
        <v>1</v>
      </c>
      <c r="CM59" s="177">
        <f t="shared" si="45"/>
        <v>1</v>
      </c>
      <c r="CN59" s="177">
        <f t="shared" si="46"/>
        <v>1</v>
      </c>
      <c r="CO59" s="177">
        <f t="shared" si="47"/>
        <v>1</v>
      </c>
      <c r="CP59" s="177">
        <f t="shared" si="48"/>
        <v>1</v>
      </c>
      <c r="CQ59" s="177">
        <f t="shared" si="49"/>
        <v>1</v>
      </c>
      <c r="CR59" s="177">
        <f t="shared" si="50"/>
        <v>1</v>
      </c>
      <c r="CS59" s="177">
        <f t="shared" si="51"/>
        <v>1</v>
      </c>
      <c r="CT59" s="177">
        <f t="shared" si="52"/>
        <v>1</v>
      </c>
      <c r="CU59" s="177">
        <f t="shared" si="53"/>
        <v>1</v>
      </c>
      <c r="DA59" s="172">
        <v>10</v>
      </c>
      <c r="DB59" s="32" t="str">
        <f t="shared" si="68"/>
        <v xml:space="preserve"> </v>
      </c>
      <c r="DD59" s="172">
        <f t="shared" si="20"/>
        <v>1</v>
      </c>
      <c r="DE59" s="172">
        <v>57</v>
      </c>
      <c r="DJ59" s="210"/>
      <c r="DL59" s="211">
        <f t="shared" si="21"/>
        <v>0</v>
      </c>
      <c r="DM59" s="211">
        <f t="shared" si="22"/>
        <v>1</v>
      </c>
      <c r="DN59" s="211">
        <f t="shared" si="23"/>
        <v>1</v>
      </c>
      <c r="DO59" s="211">
        <f t="shared" si="24"/>
        <v>1</v>
      </c>
      <c r="DP59" s="211">
        <f t="shared" si="25"/>
        <v>1</v>
      </c>
      <c r="DQ59" s="211">
        <f t="shared" si="26"/>
        <v>1</v>
      </c>
      <c r="DR59" s="211">
        <f t="shared" si="27"/>
        <v>1</v>
      </c>
      <c r="DS59" s="211">
        <f t="shared" si="28"/>
        <v>1</v>
      </c>
      <c r="DT59" s="211">
        <f t="shared" si="29"/>
        <v>1</v>
      </c>
      <c r="DU59" s="211">
        <f t="shared" si="30"/>
        <v>1</v>
      </c>
      <c r="DV59" s="211">
        <f t="shared" si="70"/>
        <v>1</v>
      </c>
      <c r="DW59" s="211">
        <f t="shared" si="70"/>
        <v>1</v>
      </c>
      <c r="DX59" s="211">
        <f t="shared" si="70"/>
        <v>1</v>
      </c>
      <c r="DY59" s="211">
        <f t="shared" si="70"/>
        <v>1</v>
      </c>
      <c r="DZ59" s="211">
        <f t="shared" si="70"/>
        <v>1</v>
      </c>
      <c r="EA59" s="211">
        <f t="shared" si="70"/>
        <v>1</v>
      </c>
      <c r="EB59" s="211">
        <f t="shared" si="70"/>
        <v>1</v>
      </c>
      <c r="EC59" s="211">
        <f t="shared" si="70"/>
        <v>1</v>
      </c>
      <c r="ED59" s="211">
        <f t="shared" si="70"/>
        <v>1</v>
      </c>
      <c r="EE59" s="211">
        <f t="shared" si="70"/>
        <v>1</v>
      </c>
      <c r="EF59" s="211">
        <f t="shared" si="70"/>
        <v>1</v>
      </c>
      <c r="EG59" s="211">
        <f t="shared" si="32"/>
        <v>0</v>
      </c>
    </row>
    <row r="60" spans="20:137" x14ac:dyDescent="0.25">
      <c r="T60" s="5"/>
      <c r="U60" s="13"/>
      <c r="V60" s="5"/>
      <c r="W60" s="5" t="str">
        <f t="shared" si="2"/>
        <v/>
      </c>
      <c r="X60" s="5"/>
      <c r="Y60" s="5"/>
      <c r="Z60" s="5"/>
      <c r="CB60" s="177">
        <f t="shared" si="34"/>
        <v>1</v>
      </c>
      <c r="CC60" s="177">
        <f t="shared" si="35"/>
        <v>1</v>
      </c>
      <c r="CD60" s="177">
        <f t="shared" si="36"/>
        <v>1</v>
      </c>
      <c r="CE60" s="177">
        <f t="shared" si="37"/>
        <v>1</v>
      </c>
      <c r="CF60" s="177">
        <f t="shared" si="38"/>
        <v>1</v>
      </c>
      <c r="CG60" s="177">
        <f t="shared" si="39"/>
        <v>1</v>
      </c>
      <c r="CH60" s="177">
        <f t="shared" si="40"/>
        <v>1</v>
      </c>
      <c r="CI60" s="177">
        <f t="shared" si="41"/>
        <v>1</v>
      </c>
      <c r="CJ60" s="177">
        <f t="shared" si="42"/>
        <v>1</v>
      </c>
      <c r="CK60" s="177">
        <f t="shared" si="43"/>
        <v>1</v>
      </c>
      <c r="CL60" s="177">
        <f t="shared" si="44"/>
        <v>1</v>
      </c>
      <c r="CM60" s="177">
        <f t="shared" si="45"/>
        <v>1</v>
      </c>
      <c r="CN60" s="177">
        <f t="shared" si="46"/>
        <v>1</v>
      </c>
      <c r="CO60" s="177">
        <f t="shared" si="47"/>
        <v>1</v>
      </c>
      <c r="CP60" s="177">
        <f t="shared" si="48"/>
        <v>1</v>
      </c>
      <c r="CQ60" s="177">
        <f t="shared" si="49"/>
        <v>1</v>
      </c>
      <c r="CR60" s="177">
        <f t="shared" si="50"/>
        <v>1</v>
      </c>
      <c r="CS60" s="177">
        <f t="shared" si="51"/>
        <v>1</v>
      </c>
      <c r="CT60" s="177">
        <f t="shared" si="52"/>
        <v>1</v>
      </c>
      <c r="CU60" s="177">
        <f t="shared" si="53"/>
        <v>1</v>
      </c>
      <c r="DA60" s="172">
        <v>11</v>
      </c>
      <c r="DB60" s="32" t="str">
        <f t="shared" si="68"/>
        <v xml:space="preserve"> </v>
      </c>
      <c r="DD60" s="172">
        <f t="shared" si="20"/>
        <v>1</v>
      </c>
      <c r="DE60" s="172">
        <v>58</v>
      </c>
      <c r="DJ60" s="210"/>
      <c r="DL60" s="211">
        <f t="shared" si="21"/>
        <v>0</v>
      </c>
      <c r="DM60" s="211">
        <f t="shared" si="22"/>
        <v>1</v>
      </c>
      <c r="DN60" s="211">
        <f t="shared" si="23"/>
        <v>1</v>
      </c>
      <c r="DO60" s="211">
        <f t="shared" si="24"/>
        <v>1</v>
      </c>
      <c r="DP60" s="211">
        <f t="shared" si="25"/>
        <v>1</v>
      </c>
      <c r="DQ60" s="211">
        <f t="shared" si="26"/>
        <v>1</v>
      </c>
      <c r="DR60" s="211">
        <f t="shared" si="27"/>
        <v>1</v>
      </c>
      <c r="DS60" s="211">
        <f t="shared" si="28"/>
        <v>1</v>
      </c>
      <c r="DT60" s="211">
        <f t="shared" si="29"/>
        <v>1</v>
      </c>
      <c r="DU60" s="211">
        <f t="shared" si="30"/>
        <v>1</v>
      </c>
      <c r="DV60" s="211">
        <f t="shared" si="70"/>
        <v>1</v>
      </c>
      <c r="DW60" s="211">
        <f t="shared" si="70"/>
        <v>1</v>
      </c>
      <c r="DX60" s="211">
        <f t="shared" si="70"/>
        <v>1</v>
      </c>
      <c r="DY60" s="211">
        <f t="shared" si="70"/>
        <v>1</v>
      </c>
      <c r="DZ60" s="211">
        <f t="shared" si="70"/>
        <v>1</v>
      </c>
      <c r="EA60" s="211">
        <f t="shared" si="70"/>
        <v>1</v>
      </c>
      <c r="EB60" s="211">
        <f t="shared" si="70"/>
        <v>1</v>
      </c>
      <c r="EC60" s="211">
        <f t="shared" si="70"/>
        <v>1</v>
      </c>
      <c r="ED60" s="211">
        <f t="shared" si="70"/>
        <v>1</v>
      </c>
      <c r="EE60" s="211">
        <f t="shared" si="70"/>
        <v>1</v>
      </c>
      <c r="EF60" s="211">
        <f t="shared" si="70"/>
        <v>1</v>
      </c>
      <c r="EG60" s="211">
        <f t="shared" si="32"/>
        <v>0</v>
      </c>
    </row>
    <row r="61" spans="20:137" x14ac:dyDescent="0.25">
      <c r="T61" s="5"/>
      <c r="U61" s="13"/>
      <c r="V61" s="5"/>
      <c r="W61" s="5" t="str">
        <f t="shared" si="2"/>
        <v/>
      </c>
      <c r="X61" s="5"/>
      <c r="Y61" s="5"/>
      <c r="Z61" s="5"/>
      <c r="CB61" s="177">
        <f t="shared" si="34"/>
        <v>1</v>
      </c>
      <c r="CC61" s="177">
        <f t="shared" si="35"/>
        <v>1</v>
      </c>
      <c r="CD61" s="177">
        <f t="shared" si="36"/>
        <v>1</v>
      </c>
      <c r="CE61" s="177">
        <f t="shared" si="37"/>
        <v>1</v>
      </c>
      <c r="CF61" s="177">
        <f t="shared" si="38"/>
        <v>1</v>
      </c>
      <c r="CG61" s="177">
        <f t="shared" si="39"/>
        <v>1</v>
      </c>
      <c r="CH61" s="177">
        <f t="shared" si="40"/>
        <v>1</v>
      </c>
      <c r="CI61" s="177">
        <f t="shared" si="41"/>
        <v>1</v>
      </c>
      <c r="CJ61" s="177">
        <f t="shared" si="42"/>
        <v>1</v>
      </c>
      <c r="CK61" s="177">
        <f t="shared" si="43"/>
        <v>1</v>
      </c>
      <c r="CL61" s="177">
        <f t="shared" si="44"/>
        <v>1</v>
      </c>
      <c r="CM61" s="177">
        <f t="shared" si="45"/>
        <v>1</v>
      </c>
      <c r="CN61" s="177">
        <f t="shared" si="46"/>
        <v>1</v>
      </c>
      <c r="CO61" s="177">
        <f t="shared" si="47"/>
        <v>1</v>
      </c>
      <c r="CP61" s="177">
        <f t="shared" si="48"/>
        <v>1</v>
      </c>
      <c r="CQ61" s="177">
        <f t="shared" si="49"/>
        <v>1</v>
      </c>
      <c r="CR61" s="177">
        <f t="shared" si="50"/>
        <v>1</v>
      </c>
      <c r="CS61" s="177">
        <f t="shared" si="51"/>
        <v>1</v>
      </c>
      <c r="CT61" s="177">
        <f t="shared" si="52"/>
        <v>1</v>
      </c>
      <c r="CU61" s="177">
        <f t="shared" si="53"/>
        <v>1</v>
      </c>
      <c r="DA61" s="172">
        <v>12</v>
      </c>
      <c r="DB61" s="32" t="str">
        <f t="shared" si="68"/>
        <v xml:space="preserve"> </v>
      </c>
      <c r="DD61" s="172">
        <f t="shared" si="20"/>
        <v>1</v>
      </c>
      <c r="DE61" s="172">
        <v>59</v>
      </c>
      <c r="DJ61" s="210"/>
      <c r="DL61" s="211">
        <f t="shared" si="21"/>
        <v>0</v>
      </c>
      <c r="DM61" s="211">
        <f t="shared" si="22"/>
        <v>1</v>
      </c>
      <c r="DN61" s="211">
        <f t="shared" si="23"/>
        <v>1</v>
      </c>
      <c r="DO61" s="211">
        <f t="shared" si="24"/>
        <v>1</v>
      </c>
      <c r="DP61" s="211">
        <f t="shared" si="25"/>
        <v>1</v>
      </c>
      <c r="DQ61" s="211">
        <f t="shared" si="26"/>
        <v>1</v>
      </c>
      <c r="DR61" s="211">
        <f t="shared" si="27"/>
        <v>1</v>
      </c>
      <c r="DS61" s="211">
        <f t="shared" si="28"/>
        <v>1</v>
      </c>
      <c r="DT61" s="211">
        <f t="shared" si="29"/>
        <v>1</v>
      </c>
      <c r="DU61" s="211">
        <f t="shared" si="30"/>
        <v>1</v>
      </c>
      <c r="DV61" s="211">
        <f t="shared" si="70"/>
        <v>1</v>
      </c>
      <c r="DW61" s="211">
        <f t="shared" si="70"/>
        <v>1</v>
      </c>
      <c r="DX61" s="211">
        <f t="shared" si="70"/>
        <v>1</v>
      </c>
      <c r="DY61" s="211">
        <f t="shared" si="70"/>
        <v>1</v>
      </c>
      <c r="DZ61" s="211">
        <f t="shared" si="70"/>
        <v>1</v>
      </c>
      <c r="EA61" s="211">
        <f t="shared" si="70"/>
        <v>1</v>
      </c>
      <c r="EB61" s="211">
        <f t="shared" si="70"/>
        <v>1</v>
      </c>
      <c r="EC61" s="211">
        <f t="shared" si="70"/>
        <v>1</v>
      </c>
      <c r="ED61" s="211">
        <f t="shared" si="70"/>
        <v>1</v>
      </c>
      <c r="EE61" s="211">
        <f t="shared" si="70"/>
        <v>1</v>
      </c>
      <c r="EF61" s="211">
        <f t="shared" si="70"/>
        <v>1</v>
      </c>
      <c r="EG61" s="211">
        <f t="shared" si="32"/>
        <v>0</v>
      </c>
    </row>
    <row r="62" spans="20:137" x14ac:dyDescent="0.25">
      <c r="T62" s="5"/>
      <c r="U62" s="13"/>
      <c r="V62" s="5"/>
      <c r="W62" s="5" t="str">
        <f t="shared" si="2"/>
        <v/>
      </c>
      <c r="X62" s="5"/>
      <c r="Y62" s="5"/>
      <c r="Z62" s="5"/>
      <c r="CB62" s="177">
        <f t="shared" si="34"/>
        <v>1</v>
      </c>
      <c r="CC62" s="177">
        <f t="shared" si="35"/>
        <v>1</v>
      </c>
      <c r="CD62" s="177">
        <f t="shared" si="36"/>
        <v>1</v>
      </c>
      <c r="CE62" s="177">
        <f t="shared" si="37"/>
        <v>1</v>
      </c>
      <c r="CF62" s="177">
        <f t="shared" si="38"/>
        <v>1</v>
      </c>
      <c r="CG62" s="177">
        <f t="shared" si="39"/>
        <v>1</v>
      </c>
      <c r="CH62" s="177">
        <f t="shared" si="40"/>
        <v>1</v>
      </c>
      <c r="CI62" s="177">
        <f t="shared" si="41"/>
        <v>1</v>
      </c>
      <c r="CJ62" s="177">
        <f t="shared" si="42"/>
        <v>1</v>
      </c>
      <c r="CK62" s="177">
        <f t="shared" si="43"/>
        <v>1</v>
      </c>
      <c r="CL62" s="177">
        <f t="shared" si="44"/>
        <v>1</v>
      </c>
      <c r="CM62" s="177">
        <f t="shared" si="45"/>
        <v>1</v>
      </c>
      <c r="CN62" s="177">
        <f t="shared" si="46"/>
        <v>1</v>
      </c>
      <c r="CO62" s="177">
        <f t="shared" si="47"/>
        <v>1</v>
      </c>
      <c r="CP62" s="177">
        <f t="shared" si="48"/>
        <v>1</v>
      </c>
      <c r="CQ62" s="177">
        <f t="shared" si="49"/>
        <v>1</v>
      </c>
      <c r="CR62" s="177">
        <f t="shared" si="50"/>
        <v>1</v>
      </c>
      <c r="CS62" s="177">
        <f t="shared" si="51"/>
        <v>1</v>
      </c>
      <c r="CT62" s="177">
        <f t="shared" si="52"/>
        <v>1</v>
      </c>
      <c r="CU62" s="177">
        <f t="shared" si="53"/>
        <v>1</v>
      </c>
      <c r="DB62" s="196" t="str">
        <f>IF(DB49="","","----")</f>
        <v/>
      </c>
      <c r="DD62" s="172">
        <f t="shared" si="20"/>
        <v>1</v>
      </c>
      <c r="DE62" s="172">
        <v>60</v>
      </c>
      <c r="DJ62" s="210"/>
      <c r="DL62" s="211">
        <f t="shared" si="21"/>
        <v>0</v>
      </c>
      <c r="DM62" s="211">
        <f t="shared" si="22"/>
        <v>1</v>
      </c>
      <c r="DN62" s="211">
        <f t="shared" si="23"/>
        <v>1</v>
      </c>
      <c r="DO62" s="211">
        <f t="shared" si="24"/>
        <v>1</v>
      </c>
      <c r="DP62" s="211">
        <f t="shared" si="25"/>
        <v>1</v>
      </c>
      <c r="DQ62" s="211">
        <f t="shared" si="26"/>
        <v>1</v>
      </c>
      <c r="DR62" s="211">
        <f t="shared" si="27"/>
        <v>1</v>
      </c>
      <c r="DS62" s="211">
        <f t="shared" si="28"/>
        <v>1</v>
      </c>
      <c r="DT62" s="211">
        <f t="shared" si="29"/>
        <v>1</v>
      </c>
      <c r="DU62" s="211">
        <f t="shared" si="30"/>
        <v>1</v>
      </c>
      <c r="DV62" s="211">
        <f t="shared" si="70"/>
        <v>1</v>
      </c>
      <c r="DW62" s="211">
        <f t="shared" si="70"/>
        <v>1</v>
      </c>
      <c r="DX62" s="211">
        <f t="shared" si="70"/>
        <v>1</v>
      </c>
      <c r="DY62" s="211">
        <f t="shared" si="70"/>
        <v>1</v>
      </c>
      <c r="DZ62" s="211">
        <f t="shared" si="70"/>
        <v>1</v>
      </c>
      <c r="EA62" s="211">
        <f t="shared" si="70"/>
        <v>1</v>
      </c>
      <c r="EB62" s="211">
        <f t="shared" si="70"/>
        <v>1</v>
      </c>
      <c r="EC62" s="211">
        <f t="shared" si="70"/>
        <v>1</v>
      </c>
      <c r="ED62" s="211">
        <f t="shared" si="70"/>
        <v>1</v>
      </c>
      <c r="EE62" s="211">
        <f t="shared" si="70"/>
        <v>1</v>
      </c>
      <c r="EF62" s="211">
        <f t="shared" si="70"/>
        <v>1</v>
      </c>
      <c r="EG62" s="211">
        <f t="shared" si="32"/>
        <v>0</v>
      </c>
    </row>
    <row r="63" spans="20:137" x14ac:dyDescent="0.25">
      <c r="T63" s="5"/>
      <c r="U63" s="13"/>
      <c r="V63" s="5"/>
      <c r="W63" s="5" t="str">
        <f t="shared" si="2"/>
        <v/>
      </c>
      <c r="X63" s="5"/>
      <c r="Y63" s="5"/>
      <c r="Z63" s="5"/>
      <c r="CB63" s="177">
        <f t="shared" si="34"/>
        <v>1</v>
      </c>
      <c r="CC63" s="177">
        <f t="shared" si="35"/>
        <v>1</v>
      </c>
      <c r="CD63" s="177">
        <f t="shared" si="36"/>
        <v>1</v>
      </c>
      <c r="CE63" s="177">
        <f t="shared" si="37"/>
        <v>1</v>
      </c>
      <c r="CF63" s="177">
        <f t="shared" si="38"/>
        <v>1</v>
      </c>
      <c r="CG63" s="177">
        <f t="shared" si="39"/>
        <v>1</v>
      </c>
      <c r="CH63" s="177">
        <f t="shared" si="40"/>
        <v>1</v>
      </c>
      <c r="CI63" s="177">
        <f t="shared" si="41"/>
        <v>1</v>
      </c>
      <c r="CJ63" s="177">
        <f t="shared" si="42"/>
        <v>1</v>
      </c>
      <c r="CK63" s="177">
        <f t="shared" si="43"/>
        <v>1</v>
      </c>
      <c r="CL63" s="177">
        <f t="shared" si="44"/>
        <v>1</v>
      </c>
      <c r="CM63" s="177">
        <f t="shared" si="45"/>
        <v>1</v>
      </c>
      <c r="CN63" s="177">
        <f t="shared" si="46"/>
        <v>1</v>
      </c>
      <c r="CO63" s="177">
        <f t="shared" si="47"/>
        <v>1</v>
      </c>
      <c r="CP63" s="177">
        <f t="shared" si="48"/>
        <v>1</v>
      </c>
      <c r="CQ63" s="177">
        <f t="shared" si="49"/>
        <v>1</v>
      </c>
      <c r="CR63" s="177">
        <f t="shared" si="50"/>
        <v>1</v>
      </c>
      <c r="CS63" s="177">
        <f t="shared" si="51"/>
        <v>1</v>
      </c>
      <c r="CT63" s="177">
        <f t="shared" si="52"/>
        <v>1</v>
      </c>
      <c r="CU63" s="177">
        <f t="shared" si="53"/>
        <v>1</v>
      </c>
      <c r="DA63" s="172"/>
      <c r="DB63" s="32" t="str">
        <f>IF(DB64="","",CONCATENATE("Warband ",CZ64," ",DG63))</f>
        <v/>
      </c>
      <c r="DD63" s="172">
        <f t="shared" si="20"/>
        <v>1</v>
      </c>
      <c r="DE63" s="172">
        <v>61</v>
      </c>
      <c r="DG63" s="49" t="str">
        <f>CONCATENATE("   ",DH63,"/",DI63,IF(DH63&gt;DI63," !",""))</f>
        <v xml:space="preserve">   0/12</v>
      </c>
      <c r="DH63" s="172">
        <f t="shared" ref="DH63" si="71">INDEX($CB$1:$CU$1,CZ64)+DJ63</f>
        <v>0</v>
      </c>
      <c r="DI63" s="177">
        <f>12</f>
        <v>12</v>
      </c>
      <c r="DJ63" s="210">
        <f t="shared" ref="DJ63" si="72">IF(DB64=$CW$8,0,0)</f>
        <v>0</v>
      </c>
      <c r="DL63" s="211">
        <f t="shared" si="21"/>
        <v>0</v>
      </c>
      <c r="DM63" s="211">
        <f t="shared" si="22"/>
        <v>1</v>
      </c>
      <c r="DN63" s="211">
        <f t="shared" si="23"/>
        <v>1</v>
      </c>
      <c r="DO63" s="211">
        <f t="shared" si="24"/>
        <v>1</v>
      </c>
      <c r="DP63" s="211">
        <f t="shared" si="25"/>
        <v>1</v>
      </c>
      <c r="DQ63" s="211">
        <f t="shared" si="26"/>
        <v>1</v>
      </c>
      <c r="DR63" s="211">
        <f t="shared" si="27"/>
        <v>1</v>
      </c>
      <c r="DS63" s="211">
        <f t="shared" si="28"/>
        <v>1</v>
      </c>
      <c r="DT63" s="211">
        <f t="shared" si="29"/>
        <v>1</v>
      </c>
      <c r="DU63" s="211">
        <f t="shared" si="30"/>
        <v>1</v>
      </c>
      <c r="DV63" s="211">
        <f t="shared" si="70"/>
        <v>1</v>
      </c>
      <c r="DW63" s="211">
        <f t="shared" si="70"/>
        <v>1</v>
      </c>
      <c r="DX63" s="211">
        <f t="shared" si="70"/>
        <v>1</v>
      </c>
      <c r="DY63" s="211">
        <f t="shared" si="70"/>
        <v>1</v>
      </c>
      <c r="DZ63" s="211">
        <f t="shared" si="70"/>
        <v>1</v>
      </c>
      <c r="EA63" s="211">
        <f t="shared" si="70"/>
        <v>1</v>
      </c>
      <c r="EB63" s="211">
        <f t="shared" si="70"/>
        <v>1</v>
      </c>
      <c r="EC63" s="211">
        <f t="shared" si="70"/>
        <v>1</v>
      </c>
      <c r="ED63" s="211">
        <f t="shared" si="70"/>
        <v>1</v>
      </c>
      <c r="EE63" s="211">
        <f t="shared" si="70"/>
        <v>1</v>
      </c>
      <c r="EF63" s="211">
        <f t="shared" si="70"/>
        <v>1</v>
      </c>
      <c r="EG63" s="211">
        <f t="shared" si="32"/>
        <v>0</v>
      </c>
    </row>
    <row r="64" spans="20:137" x14ac:dyDescent="0.25">
      <c r="T64" s="5"/>
      <c r="U64" s="13"/>
      <c r="V64" s="5"/>
      <c r="W64" s="5" t="str">
        <f t="shared" si="2"/>
        <v/>
      </c>
      <c r="X64" s="5"/>
      <c r="Y64" s="5"/>
      <c r="Z64" s="5"/>
      <c r="CB64" s="177">
        <f t="shared" si="34"/>
        <v>1</v>
      </c>
      <c r="CC64" s="177">
        <f t="shared" si="35"/>
        <v>1</v>
      </c>
      <c r="CD64" s="177">
        <f t="shared" si="36"/>
        <v>1</v>
      </c>
      <c r="CE64" s="177">
        <f t="shared" si="37"/>
        <v>1</v>
      </c>
      <c r="CF64" s="177">
        <f t="shared" si="38"/>
        <v>1</v>
      </c>
      <c r="CG64" s="177">
        <f t="shared" si="39"/>
        <v>1</v>
      </c>
      <c r="CH64" s="177">
        <f t="shared" si="40"/>
        <v>1</v>
      </c>
      <c r="CI64" s="177">
        <f t="shared" si="41"/>
        <v>1</v>
      </c>
      <c r="CJ64" s="177">
        <f t="shared" si="42"/>
        <v>1</v>
      </c>
      <c r="CK64" s="177">
        <f t="shared" si="43"/>
        <v>1</v>
      </c>
      <c r="CL64" s="177">
        <f t="shared" si="44"/>
        <v>1</v>
      </c>
      <c r="CM64" s="177">
        <f t="shared" si="45"/>
        <v>1</v>
      </c>
      <c r="CN64" s="177">
        <f t="shared" si="46"/>
        <v>1</v>
      </c>
      <c r="CO64" s="177">
        <f t="shared" si="47"/>
        <v>1</v>
      </c>
      <c r="CP64" s="177">
        <f t="shared" si="48"/>
        <v>1</v>
      </c>
      <c r="CQ64" s="177">
        <f t="shared" si="49"/>
        <v>1</v>
      </c>
      <c r="CR64" s="177">
        <f t="shared" si="50"/>
        <v>1</v>
      </c>
      <c r="CS64" s="177">
        <f t="shared" si="51"/>
        <v>1</v>
      </c>
      <c r="CT64" s="177">
        <f t="shared" si="52"/>
        <v>1</v>
      </c>
      <c r="CU64" s="177">
        <f t="shared" si="53"/>
        <v>1</v>
      </c>
      <c r="CZ64" s="172">
        <v>5</v>
      </c>
      <c r="DA64" s="172" t="s">
        <v>278</v>
      </c>
      <c r="DB64" s="32" t="str">
        <f>T(LOOKUP(CZ64,$DM$1:$EF$1,$DM$2:$EF$2))</f>
        <v/>
      </c>
      <c r="DD64" s="172">
        <f t="shared" si="20"/>
        <v>1</v>
      </c>
      <c r="DE64" s="172">
        <v>62</v>
      </c>
      <c r="DJ64" s="210"/>
      <c r="DL64" s="211">
        <f t="shared" si="21"/>
        <v>0</v>
      </c>
      <c r="DM64" s="211">
        <f t="shared" si="22"/>
        <v>1</v>
      </c>
      <c r="DN64" s="211">
        <f t="shared" si="23"/>
        <v>1</v>
      </c>
      <c r="DO64" s="211">
        <f t="shared" si="24"/>
        <v>1</v>
      </c>
      <c r="DP64" s="211">
        <f t="shared" si="25"/>
        <v>1</v>
      </c>
      <c r="DQ64" s="211">
        <f t="shared" si="26"/>
        <v>1</v>
      </c>
      <c r="DR64" s="211">
        <f t="shared" si="27"/>
        <v>1</v>
      </c>
      <c r="DS64" s="211">
        <f t="shared" si="28"/>
        <v>1</v>
      </c>
      <c r="DT64" s="211">
        <f t="shared" si="29"/>
        <v>1</v>
      </c>
      <c r="DU64" s="211">
        <f t="shared" si="30"/>
        <v>1</v>
      </c>
      <c r="DV64" s="211">
        <f t="shared" si="70"/>
        <v>1</v>
      </c>
      <c r="DW64" s="211">
        <f t="shared" si="70"/>
        <v>1</v>
      </c>
      <c r="DX64" s="211">
        <f t="shared" si="70"/>
        <v>1</v>
      </c>
      <c r="DY64" s="211">
        <f t="shared" si="70"/>
        <v>1</v>
      </c>
      <c r="DZ64" s="211">
        <f t="shared" si="70"/>
        <v>1</v>
      </c>
      <c r="EA64" s="211">
        <f t="shared" si="70"/>
        <v>1</v>
      </c>
      <c r="EB64" s="211">
        <f t="shared" si="70"/>
        <v>1</v>
      </c>
      <c r="EC64" s="211">
        <f t="shared" si="70"/>
        <v>1</v>
      </c>
      <c r="ED64" s="211">
        <f t="shared" si="70"/>
        <v>1</v>
      </c>
      <c r="EE64" s="211">
        <f t="shared" si="70"/>
        <v>1</v>
      </c>
      <c r="EF64" s="211">
        <f t="shared" si="70"/>
        <v>1</v>
      </c>
      <c r="EG64" s="211">
        <f t="shared" si="32"/>
        <v>0</v>
      </c>
    </row>
    <row r="65" spans="20:137" x14ac:dyDescent="0.25">
      <c r="T65" s="5"/>
      <c r="U65" s="13"/>
      <c r="V65" s="5"/>
      <c r="W65" s="5" t="str">
        <f t="shared" si="2"/>
        <v/>
      </c>
      <c r="X65" s="5"/>
      <c r="Y65" s="5"/>
      <c r="Z65" s="5"/>
      <c r="CB65" s="177">
        <f t="shared" si="34"/>
        <v>1</v>
      </c>
      <c r="CC65" s="177">
        <f t="shared" si="35"/>
        <v>1</v>
      </c>
      <c r="CD65" s="177">
        <f t="shared" si="36"/>
        <v>1</v>
      </c>
      <c r="CE65" s="177">
        <f t="shared" si="37"/>
        <v>1</v>
      </c>
      <c r="CF65" s="177">
        <f t="shared" si="38"/>
        <v>1</v>
      </c>
      <c r="CG65" s="177">
        <f t="shared" si="39"/>
        <v>1</v>
      </c>
      <c r="CH65" s="177">
        <f t="shared" si="40"/>
        <v>1</v>
      </c>
      <c r="CI65" s="177">
        <f t="shared" si="41"/>
        <v>1</v>
      </c>
      <c r="CJ65" s="177">
        <f t="shared" si="42"/>
        <v>1</v>
      </c>
      <c r="CK65" s="177">
        <f t="shared" si="43"/>
        <v>1</v>
      </c>
      <c r="CL65" s="177">
        <f t="shared" si="44"/>
        <v>1</v>
      </c>
      <c r="CM65" s="177">
        <f t="shared" si="45"/>
        <v>1</v>
      </c>
      <c r="CN65" s="177">
        <f t="shared" si="46"/>
        <v>1</v>
      </c>
      <c r="CO65" s="177">
        <f t="shared" si="47"/>
        <v>1</v>
      </c>
      <c r="CP65" s="177">
        <f t="shared" si="48"/>
        <v>1</v>
      </c>
      <c r="CQ65" s="177">
        <f t="shared" si="49"/>
        <v>1</v>
      </c>
      <c r="CR65" s="177">
        <f t="shared" si="50"/>
        <v>1</v>
      </c>
      <c r="CS65" s="177">
        <f t="shared" si="51"/>
        <v>1</v>
      </c>
      <c r="CT65" s="177">
        <f t="shared" si="52"/>
        <v>1</v>
      </c>
      <c r="CU65" s="177">
        <f t="shared" si="53"/>
        <v>1</v>
      </c>
      <c r="DA65" s="172">
        <v>1</v>
      </c>
      <c r="DB65" s="32" t="str">
        <f t="shared" ref="DB65:DB76" si="73">T(CONCATENATE(LOOKUP(DA65,CF$3:CF$80,AU$3:AU$80)," ",LOOKUP(DA65,CF$3:CF$80,$CA$3:$CA$80)))</f>
        <v xml:space="preserve"> </v>
      </c>
      <c r="DD65" s="172">
        <f t="shared" si="20"/>
        <v>1</v>
      </c>
      <c r="DE65" s="172">
        <v>63</v>
      </c>
      <c r="DJ65" s="210"/>
      <c r="DL65" s="211">
        <f t="shared" si="21"/>
        <v>0</v>
      </c>
      <c r="DM65" s="211">
        <f t="shared" si="22"/>
        <v>1</v>
      </c>
      <c r="DN65" s="211">
        <f t="shared" si="23"/>
        <v>1</v>
      </c>
      <c r="DO65" s="211">
        <f t="shared" si="24"/>
        <v>1</v>
      </c>
      <c r="DP65" s="211">
        <f t="shared" si="25"/>
        <v>1</v>
      </c>
      <c r="DQ65" s="211">
        <f t="shared" si="26"/>
        <v>1</v>
      </c>
      <c r="DR65" s="211">
        <f t="shared" si="27"/>
        <v>1</v>
      </c>
      <c r="DS65" s="211">
        <f t="shared" si="28"/>
        <v>1</v>
      </c>
      <c r="DT65" s="211">
        <f t="shared" si="29"/>
        <v>1</v>
      </c>
      <c r="DU65" s="211">
        <f t="shared" si="30"/>
        <v>1</v>
      </c>
      <c r="DV65" s="211">
        <f t="shared" si="70"/>
        <v>1</v>
      </c>
      <c r="DW65" s="211">
        <f t="shared" si="70"/>
        <v>1</v>
      </c>
      <c r="DX65" s="211">
        <f t="shared" si="70"/>
        <v>1</v>
      </c>
      <c r="DY65" s="211">
        <f t="shared" si="70"/>
        <v>1</v>
      </c>
      <c r="DZ65" s="211">
        <f t="shared" si="70"/>
        <v>1</v>
      </c>
      <c r="EA65" s="211">
        <f t="shared" si="70"/>
        <v>1</v>
      </c>
      <c r="EB65" s="211">
        <f t="shared" si="70"/>
        <v>1</v>
      </c>
      <c r="EC65" s="211">
        <f t="shared" si="70"/>
        <v>1</v>
      </c>
      <c r="ED65" s="211">
        <f t="shared" si="70"/>
        <v>1</v>
      </c>
      <c r="EE65" s="211">
        <f t="shared" si="70"/>
        <v>1</v>
      </c>
      <c r="EF65" s="211">
        <f t="shared" si="70"/>
        <v>1</v>
      </c>
      <c r="EG65" s="211">
        <f t="shared" si="32"/>
        <v>0</v>
      </c>
    </row>
    <row r="66" spans="20:137" x14ac:dyDescent="0.25">
      <c r="T66" s="5"/>
      <c r="U66" s="13"/>
      <c r="V66" s="5"/>
      <c r="W66" s="5" t="str">
        <f t="shared" si="2"/>
        <v/>
      </c>
      <c r="X66" s="5"/>
      <c r="Y66" s="5"/>
      <c r="Z66" s="5"/>
      <c r="CB66" s="177">
        <f t="shared" si="34"/>
        <v>1</v>
      </c>
      <c r="CC66" s="177">
        <f t="shared" si="35"/>
        <v>1</v>
      </c>
      <c r="CD66" s="177">
        <f t="shared" si="36"/>
        <v>1</v>
      </c>
      <c r="CE66" s="177">
        <f t="shared" si="37"/>
        <v>1</v>
      </c>
      <c r="CF66" s="177">
        <f t="shared" si="38"/>
        <v>1</v>
      </c>
      <c r="CG66" s="177">
        <f t="shared" si="39"/>
        <v>1</v>
      </c>
      <c r="CH66" s="177">
        <f t="shared" si="40"/>
        <v>1</v>
      </c>
      <c r="CI66" s="177">
        <f t="shared" si="41"/>
        <v>1</v>
      </c>
      <c r="CJ66" s="177">
        <f t="shared" si="42"/>
        <v>1</v>
      </c>
      <c r="CK66" s="177">
        <f t="shared" si="43"/>
        <v>1</v>
      </c>
      <c r="CL66" s="177">
        <f t="shared" si="44"/>
        <v>1</v>
      </c>
      <c r="CM66" s="177">
        <f t="shared" si="45"/>
        <v>1</v>
      </c>
      <c r="CN66" s="177">
        <f t="shared" si="46"/>
        <v>1</v>
      </c>
      <c r="CO66" s="177">
        <f t="shared" si="47"/>
        <v>1</v>
      </c>
      <c r="CP66" s="177">
        <f t="shared" si="48"/>
        <v>1</v>
      </c>
      <c r="CQ66" s="177">
        <f t="shared" si="49"/>
        <v>1</v>
      </c>
      <c r="CR66" s="177">
        <f t="shared" si="50"/>
        <v>1</v>
      </c>
      <c r="CS66" s="177">
        <f t="shared" si="51"/>
        <v>1</v>
      </c>
      <c r="CT66" s="177">
        <f t="shared" si="52"/>
        <v>1</v>
      </c>
      <c r="CU66" s="177">
        <f t="shared" si="53"/>
        <v>1</v>
      </c>
      <c r="DA66" s="172">
        <v>2</v>
      </c>
      <c r="DB66" s="32" t="str">
        <f t="shared" si="73"/>
        <v xml:space="preserve"> </v>
      </c>
      <c r="DD66" s="172">
        <f t="shared" si="20"/>
        <v>1</v>
      </c>
      <c r="DE66" s="172">
        <v>64</v>
      </c>
      <c r="DJ66" s="210"/>
      <c r="DL66" s="211">
        <f t="shared" si="21"/>
        <v>0</v>
      </c>
      <c r="DM66" s="211">
        <f t="shared" si="22"/>
        <v>1</v>
      </c>
      <c r="DN66" s="211">
        <f t="shared" si="23"/>
        <v>1</v>
      </c>
      <c r="DO66" s="211">
        <f t="shared" si="24"/>
        <v>1</v>
      </c>
      <c r="DP66" s="211">
        <f t="shared" si="25"/>
        <v>1</v>
      </c>
      <c r="DQ66" s="211">
        <f t="shared" si="26"/>
        <v>1</v>
      </c>
      <c r="DR66" s="211">
        <f t="shared" si="27"/>
        <v>1</v>
      </c>
      <c r="DS66" s="211">
        <f t="shared" si="28"/>
        <v>1</v>
      </c>
      <c r="DT66" s="211">
        <f t="shared" si="29"/>
        <v>1</v>
      </c>
      <c r="DU66" s="211">
        <f t="shared" si="30"/>
        <v>1</v>
      </c>
      <c r="DV66" s="211">
        <f t="shared" si="70"/>
        <v>1</v>
      </c>
      <c r="DW66" s="211">
        <f t="shared" si="70"/>
        <v>1</v>
      </c>
      <c r="DX66" s="211">
        <f t="shared" si="70"/>
        <v>1</v>
      </c>
      <c r="DY66" s="211">
        <f t="shared" si="70"/>
        <v>1</v>
      </c>
      <c r="DZ66" s="211">
        <f t="shared" si="70"/>
        <v>1</v>
      </c>
      <c r="EA66" s="211">
        <f t="shared" si="70"/>
        <v>1</v>
      </c>
      <c r="EB66" s="211">
        <f t="shared" si="70"/>
        <v>1</v>
      </c>
      <c r="EC66" s="211">
        <f t="shared" si="70"/>
        <v>1</v>
      </c>
      <c r="ED66" s="211">
        <f t="shared" si="70"/>
        <v>1</v>
      </c>
      <c r="EE66" s="211">
        <f t="shared" si="70"/>
        <v>1</v>
      </c>
      <c r="EF66" s="211">
        <f t="shared" si="70"/>
        <v>1</v>
      </c>
      <c r="EG66" s="211">
        <f t="shared" si="32"/>
        <v>0</v>
      </c>
    </row>
    <row r="67" spans="20:137" x14ac:dyDescent="0.25">
      <c r="T67" s="5"/>
      <c r="U67" s="13"/>
      <c r="V67" s="5"/>
      <c r="W67" s="5" t="str">
        <f t="shared" ref="W67:W80" si="74">T(LOOKUP(DE67,$DD$3:$DD$302,$DB$3:$DB$302))</f>
        <v/>
      </c>
      <c r="X67" s="5"/>
      <c r="Y67" s="5"/>
      <c r="Z67" s="5"/>
      <c r="CB67" s="177">
        <f t="shared" si="34"/>
        <v>1</v>
      </c>
      <c r="CC67" s="177">
        <f t="shared" si="35"/>
        <v>1</v>
      </c>
      <c r="CD67" s="177">
        <f t="shared" si="36"/>
        <v>1</v>
      </c>
      <c r="CE67" s="177">
        <f t="shared" si="37"/>
        <v>1</v>
      </c>
      <c r="CF67" s="177">
        <f t="shared" si="38"/>
        <v>1</v>
      </c>
      <c r="CG67" s="177">
        <f t="shared" si="39"/>
        <v>1</v>
      </c>
      <c r="CH67" s="177">
        <f t="shared" si="40"/>
        <v>1</v>
      </c>
      <c r="CI67" s="177">
        <f t="shared" si="41"/>
        <v>1</v>
      </c>
      <c r="CJ67" s="177">
        <f t="shared" si="42"/>
        <v>1</v>
      </c>
      <c r="CK67" s="177">
        <f t="shared" si="43"/>
        <v>1</v>
      </c>
      <c r="CL67" s="177">
        <f t="shared" si="44"/>
        <v>1</v>
      </c>
      <c r="CM67" s="177">
        <f t="shared" si="45"/>
        <v>1</v>
      </c>
      <c r="CN67" s="177">
        <f t="shared" si="46"/>
        <v>1</v>
      </c>
      <c r="CO67" s="177">
        <f t="shared" si="47"/>
        <v>1</v>
      </c>
      <c r="CP67" s="177">
        <f t="shared" si="48"/>
        <v>1</v>
      </c>
      <c r="CQ67" s="177">
        <f t="shared" si="49"/>
        <v>1</v>
      </c>
      <c r="CR67" s="177">
        <f t="shared" si="50"/>
        <v>1</v>
      </c>
      <c r="CS67" s="177">
        <f t="shared" si="51"/>
        <v>1</v>
      </c>
      <c r="CT67" s="177">
        <f t="shared" si="52"/>
        <v>1</v>
      </c>
      <c r="CU67" s="177">
        <f t="shared" si="53"/>
        <v>1</v>
      </c>
      <c r="DA67" s="172">
        <v>3</v>
      </c>
      <c r="DB67" s="32" t="str">
        <f t="shared" si="73"/>
        <v xml:space="preserve"> </v>
      </c>
      <c r="DD67" s="172">
        <f t="shared" si="20"/>
        <v>1</v>
      </c>
      <c r="DE67" s="172">
        <v>65</v>
      </c>
      <c r="DJ67" s="210"/>
      <c r="DL67" s="211">
        <f t="shared" si="21"/>
        <v>0</v>
      </c>
      <c r="DM67" s="211">
        <f t="shared" si="22"/>
        <v>1</v>
      </c>
      <c r="DN67" s="211">
        <f t="shared" si="23"/>
        <v>1</v>
      </c>
      <c r="DO67" s="211">
        <f t="shared" si="24"/>
        <v>1</v>
      </c>
      <c r="DP67" s="211">
        <f t="shared" si="25"/>
        <v>1</v>
      </c>
      <c r="DQ67" s="211">
        <f t="shared" si="26"/>
        <v>1</v>
      </c>
      <c r="DR67" s="211">
        <f t="shared" si="27"/>
        <v>1</v>
      </c>
      <c r="DS67" s="211">
        <f t="shared" si="28"/>
        <v>1</v>
      </c>
      <c r="DT67" s="211">
        <f t="shared" si="29"/>
        <v>1</v>
      </c>
      <c r="DU67" s="211">
        <f t="shared" si="30"/>
        <v>1</v>
      </c>
      <c r="DV67" s="211">
        <f t="shared" si="70"/>
        <v>1</v>
      </c>
      <c r="DW67" s="211">
        <f t="shared" si="70"/>
        <v>1</v>
      </c>
      <c r="DX67" s="211">
        <f t="shared" si="70"/>
        <v>1</v>
      </c>
      <c r="DY67" s="211">
        <f t="shared" si="70"/>
        <v>1</v>
      </c>
      <c r="DZ67" s="211">
        <f t="shared" si="70"/>
        <v>1</v>
      </c>
      <c r="EA67" s="211">
        <f t="shared" si="70"/>
        <v>1</v>
      </c>
      <c r="EB67" s="211">
        <f t="shared" si="70"/>
        <v>1</v>
      </c>
      <c r="EC67" s="211">
        <f t="shared" si="70"/>
        <v>1</v>
      </c>
      <c r="ED67" s="211">
        <f t="shared" si="70"/>
        <v>1</v>
      </c>
      <c r="EE67" s="211">
        <f t="shared" si="70"/>
        <v>1</v>
      </c>
      <c r="EF67" s="211">
        <f t="shared" si="70"/>
        <v>1</v>
      </c>
      <c r="EG67" s="211">
        <f t="shared" si="32"/>
        <v>0</v>
      </c>
    </row>
    <row r="68" spans="20:137" x14ac:dyDescent="0.25">
      <c r="T68" s="5"/>
      <c r="U68" s="13"/>
      <c r="V68" s="5"/>
      <c r="W68" s="5" t="str">
        <f t="shared" si="74"/>
        <v/>
      </c>
      <c r="X68" s="5"/>
      <c r="Y68" s="5"/>
      <c r="Z68" s="5"/>
      <c r="CB68" s="177">
        <f t="shared" si="34"/>
        <v>1</v>
      </c>
      <c r="CC68" s="177">
        <f t="shared" si="35"/>
        <v>1</v>
      </c>
      <c r="CD68" s="177">
        <f t="shared" si="36"/>
        <v>1</v>
      </c>
      <c r="CE68" s="177">
        <f t="shared" si="37"/>
        <v>1</v>
      </c>
      <c r="CF68" s="177">
        <f t="shared" si="38"/>
        <v>1</v>
      </c>
      <c r="CG68" s="177">
        <f t="shared" si="39"/>
        <v>1</v>
      </c>
      <c r="CH68" s="177">
        <f t="shared" si="40"/>
        <v>1</v>
      </c>
      <c r="CI68" s="177">
        <f t="shared" si="41"/>
        <v>1</v>
      </c>
      <c r="CJ68" s="177">
        <f t="shared" si="42"/>
        <v>1</v>
      </c>
      <c r="CK68" s="177">
        <f t="shared" si="43"/>
        <v>1</v>
      </c>
      <c r="CL68" s="177">
        <f t="shared" si="44"/>
        <v>1</v>
      </c>
      <c r="CM68" s="177">
        <f t="shared" si="45"/>
        <v>1</v>
      </c>
      <c r="CN68" s="177">
        <f t="shared" si="46"/>
        <v>1</v>
      </c>
      <c r="CO68" s="177">
        <f t="shared" si="47"/>
        <v>1</v>
      </c>
      <c r="CP68" s="177">
        <f t="shared" si="48"/>
        <v>1</v>
      </c>
      <c r="CQ68" s="177">
        <f t="shared" si="49"/>
        <v>1</v>
      </c>
      <c r="CR68" s="177">
        <f t="shared" si="50"/>
        <v>1</v>
      </c>
      <c r="CS68" s="177">
        <f t="shared" si="51"/>
        <v>1</v>
      </c>
      <c r="CT68" s="177">
        <f t="shared" si="52"/>
        <v>1</v>
      </c>
      <c r="CU68" s="177">
        <f t="shared" si="53"/>
        <v>1</v>
      </c>
      <c r="DA68" s="172">
        <v>4</v>
      </c>
      <c r="DB68" s="32" t="str">
        <f t="shared" si="73"/>
        <v xml:space="preserve"> </v>
      </c>
      <c r="DD68" s="172">
        <f t="shared" si="20"/>
        <v>1</v>
      </c>
      <c r="DE68" s="172">
        <v>66</v>
      </c>
      <c r="DJ68" s="210"/>
      <c r="DL68" s="211">
        <f t="shared" si="21"/>
        <v>0</v>
      </c>
      <c r="DM68" s="211">
        <f t="shared" si="22"/>
        <v>1</v>
      </c>
      <c r="DN68" s="211">
        <f t="shared" si="23"/>
        <v>1</v>
      </c>
      <c r="DO68" s="211">
        <f t="shared" si="24"/>
        <v>1</v>
      </c>
      <c r="DP68" s="211">
        <f t="shared" si="25"/>
        <v>1</v>
      </c>
      <c r="DQ68" s="211">
        <f t="shared" si="26"/>
        <v>1</v>
      </c>
      <c r="DR68" s="211">
        <f t="shared" si="27"/>
        <v>1</v>
      </c>
      <c r="DS68" s="211">
        <f t="shared" si="28"/>
        <v>1</v>
      </c>
      <c r="DT68" s="211">
        <f t="shared" si="29"/>
        <v>1</v>
      </c>
      <c r="DU68" s="211">
        <f t="shared" si="30"/>
        <v>1</v>
      </c>
      <c r="DV68" s="211">
        <f t="shared" si="70"/>
        <v>1</v>
      </c>
      <c r="DW68" s="211">
        <f t="shared" si="70"/>
        <v>1</v>
      </c>
      <c r="DX68" s="211">
        <f t="shared" si="70"/>
        <v>1</v>
      </c>
      <c r="DY68" s="211">
        <f t="shared" si="70"/>
        <v>1</v>
      </c>
      <c r="DZ68" s="211">
        <f t="shared" si="70"/>
        <v>1</v>
      </c>
      <c r="EA68" s="211">
        <f t="shared" si="70"/>
        <v>1</v>
      </c>
      <c r="EB68" s="211">
        <f t="shared" si="70"/>
        <v>1</v>
      </c>
      <c r="EC68" s="211">
        <f t="shared" si="70"/>
        <v>1</v>
      </c>
      <c r="ED68" s="211">
        <f t="shared" si="70"/>
        <v>1</v>
      </c>
      <c r="EE68" s="211">
        <f t="shared" si="70"/>
        <v>1</v>
      </c>
      <c r="EF68" s="211">
        <f t="shared" si="70"/>
        <v>1</v>
      </c>
      <c r="EG68" s="211">
        <f t="shared" si="32"/>
        <v>0</v>
      </c>
    </row>
    <row r="69" spans="20:137" x14ac:dyDescent="0.25">
      <c r="T69" s="5"/>
      <c r="U69" s="13"/>
      <c r="V69" s="5"/>
      <c r="W69" s="5" t="str">
        <f t="shared" si="74"/>
        <v/>
      </c>
      <c r="X69" s="5"/>
      <c r="Y69" s="5"/>
      <c r="Z69" s="5"/>
      <c r="CB69" s="177">
        <f t="shared" si="34"/>
        <v>1</v>
      </c>
      <c r="CC69" s="177">
        <f t="shared" si="35"/>
        <v>1</v>
      </c>
      <c r="CD69" s="177">
        <f t="shared" si="36"/>
        <v>1</v>
      </c>
      <c r="CE69" s="177">
        <f t="shared" si="37"/>
        <v>1</v>
      </c>
      <c r="CF69" s="177">
        <f t="shared" si="38"/>
        <v>1</v>
      </c>
      <c r="CG69" s="177">
        <f t="shared" si="39"/>
        <v>1</v>
      </c>
      <c r="CH69" s="177">
        <f t="shared" si="40"/>
        <v>1</v>
      </c>
      <c r="CI69" s="177">
        <f t="shared" si="41"/>
        <v>1</v>
      </c>
      <c r="CJ69" s="177">
        <f t="shared" si="42"/>
        <v>1</v>
      </c>
      <c r="CK69" s="177">
        <f t="shared" si="43"/>
        <v>1</v>
      </c>
      <c r="CL69" s="177">
        <f t="shared" si="44"/>
        <v>1</v>
      </c>
      <c r="CM69" s="177">
        <f t="shared" si="45"/>
        <v>1</v>
      </c>
      <c r="CN69" s="177">
        <f t="shared" si="46"/>
        <v>1</v>
      </c>
      <c r="CO69" s="177">
        <f t="shared" si="47"/>
        <v>1</v>
      </c>
      <c r="CP69" s="177">
        <f t="shared" si="48"/>
        <v>1</v>
      </c>
      <c r="CQ69" s="177">
        <f t="shared" si="49"/>
        <v>1</v>
      </c>
      <c r="CR69" s="177">
        <f t="shared" si="50"/>
        <v>1</v>
      </c>
      <c r="CS69" s="177">
        <f t="shared" si="51"/>
        <v>1</v>
      </c>
      <c r="CT69" s="177">
        <f t="shared" si="52"/>
        <v>1</v>
      </c>
      <c r="CU69" s="177">
        <f t="shared" si="53"/>
        <v>1</v>
      </c>
      <c r="DA69" s="172">
        <v>5</v>
      </c>
      <c r="DB69" s="32" t="str">
        <f t="shared" si="73"/>
        <v xml:space="preserve"> </v>
      </c>
      <c r="DD69" s="172">
        <f t="shared" ref="DD69:DD132" si="75">IF(OR(DB68="",DB68=" "),DD68,DD68+1)</f>
        <v>1</v>
      </c>
      <c r="DE69" s="172">
        <v>67</v>
      </c>
      <c r="DJ69" s="210"/>
      <c r="DL69" s="211">
        <f t="shared" ref="DL69:DL80" si="76">SUM(DM70:EF70)-SUM(DM69:EF69)</f>
        <v>0</v>
      </c>
      <c r="DM69" s="211">
        <f t="shared" ref="DM69:DM80" si="77">IF(OR(CX68=0,ISERROR(SEARCH(DM$1,SUBSTITUTE(SUBSTITUTE($EG68,"10",""),"11","")))),DM68,DM68+1)</f>
        <v>1</v>
      </c>
      <c r="DN69" s="211">
        <f t="shared" ref="DN69:DN80" si="78">IF(OR(CX68=0,ISERROR(SEARCH(DN$1,SUBSTITUTE(SUBSTITUTE($CX68,"12",""),"20","")))),DN68,DN68+1)</f>
        <v>1</v>
      </c>
      <c r="DO69" s="211">
        <f t="shared" ref="DO69:DO80" si="79">IF(OR($CX68=0,ISERROR(SEARCH(DO$1,SUBSTITUTE($CX68,DY$1,"")))),DO68,DO68+1)</f>
        <v>1</v>
      </c>
      <c r="DP69" s="211">
        <f t="shared" ref="DP69:DP80" si="80">IF(OR($CX68=0,ISERROR(SEARCH(DP$1,SUBSTITUTE($CX68,DZ$1,"")))),DP68,DP68+1)</f>
        <v>1</v>
      </c>
      <c r="DQ69" s="211">
        <f t="shared" ref="DQ69:DQ80" si="81">IF(OR($CX68=0,ISERROR(SEARCH(DQ$1,SUBSTITUTE($CX68,EA$1,"")))),DQ68,DQ68+1)</f>
        <v>1</v>
      </c>
      <c r="DR69" s="211">
        <f t="shared" ref="DR69:DR80" si="82">IF(OR($CX68=0,ISERROR(SEARCH(DR$1,SUBSTITUTE($CX68,EB$1,"")))),DR68,DR68+1)</f>
        <v>1</v>
      </c>
      <c r="DS69" s="211">
        <f t="shared" ref="DS69:DS80" si="83">IF(OR($CX68=0,ISERROR(SEARCH(DS$1,SUBSTITUTE($CX68,EC$1,"")))),DS68,DS68+1)</f>
        <v>1</v>
      </c>
      <c r="DT69" s="211">
        <f t="shared" ref="DT69:DT80" si="84">IF(OR($CX68=0,ISERROR(SEARCH(DT$1,SUBSTITUTE($CX68,ED$1,"")))),DT68,DT68+1)</f>
        <v>1</v>
      </c>
      <c r="DU69" s="211">
        <f t="shared" ref="DU69:DU80" si="85">IF(OR($CX68=0,ISERROR(SEARCH(DU$1,SUBSTITUTE($CX68,EE$1,"")))),DU68,DU68+1)</f>
        <v>1</v>
      </c>
      <c r="DV69" s="211">
        <f t="shared" si="70"/>
        <v>1</v>
      </c>
      <c r="DW69" s="211">
        <f t="shared" si="70"/>
        <v>1</v>
      </c>
      <c r="DX69" s="211">
        <f t="shared" si="70"/>
        <v>1</v>
      </c>
      <c r="DY69" s="211">
        <f t="shared" si="70"/>
        <v>1</v>
      </c>
      <c r="DZ69" s="211">
        <f t="shared" si="70"/>
        <v>1</v>
      </c>
      <c r="EA69" s="211">
        <f t="shared" si="70"/>
        <v>1</v>
      </c>
      <c r="EB69" s="211">
        <f t="shared" si="70"/>
        <v>1</v>
      </c>
      <c r="EC69" s="211">
        <f t="shared" si="70"/>
        <v>1</v>
      </c>
      <c r="ED69" s="211">
        <f t="shared" si="70"/>
        <v>1</v>
      </c>
      <c r="EE69" s="211">
        <f t="shared" si="70"/>
        <v>1</v>
      </c>
      <c r="EF69" s="211">
        <f t="shared" si="70"/>
        <v>1</v>
      </c>
      <c r="EG69" s="211">
        <f t="shared" ref="EG69:EG80" si="86">IF(CX69=0,0,SUBSTITUTE(SUBSTITUTE(SUBSTITUTE(SUBSTITUTE(SUBSTITUTE(SUBSTITUTE(SUBSTITUTE(SUBSTITUTE($CX69,"12",""),"13",""),"14",""),"15",""),"16",""),"17",""),"18",""),"19",""))</f>
        <v>0</v>
      </c>
    </row>
    <row r="70" spans="20:137" x14ac:dyDescent="0.25">
      <c r="T70" s="5"/>
      <c r="U70" s="13"/>
      <c r="V70" s="5"/>
      <c r="W70" s="5" t="str">
        <f t="shared" si="74"/>
        <v/>
      </c>
      <c r="X70" s="5"/>
      <c r="Y70" s="5"/>
      <c r="Z70" s="5"/>
      <c r="CB70" s="177">
        <f t="shared" si="34"/>
        <v>1</v>
      </c>
      <c r="CC70" s="177">
        <f t="shared" si="35"/>
        <v>1</v>
      </c>
      <c r="CD70" s="177">
        <f t="shared" si="36"/>
        <v>1</v>
      </c>
      <c r="CE70" s="177">
        <f t="shared" si="37"/>
        <v>1</v>
      </c>
      <c r="CF70" s="177">
        <f t="shared" si="38"/>
        <v>1</v>
      </c>
      <c r="CG70" s="177">
        <f t="shared" si="39"/>
        <v>1</v>
      </c>
      <c r="CH70" s="177">
        <f t="shared" si="40"/>
        <v>1</v>
      </c>
      <c r="CI70" s="177">
        <f t="shared" si="41"/>
        <v>1</v>
      </c>
      <c r="CJ70" s="177">
        <f t="shared" si="42"/>
        <v>1</v>
      </c>
      <c r="CK70" s="177">
        <f t="shared" si="43"/>
        <v>1</v>
      </c>
      <c r="CL70" s="177">
        <f t="shared" si="44"/>
        <v>1</v>
      </c>
      <c r="CM70" s="177">
        <f t="shared" si="45"/>
        <v>1</v>
      </c>
      <c r="CN70" s="177">
        <f t="shared" si="46"/>
        <v>1</v>
      </c>
      <c r="CO70" s="177">
        <f t="shared" si="47"/>
        <v>1</v>
      </c>
      <c r="CP70" s="177">
        <f t="shared" si="48"/>
        <v>1</v>
      </c>
      <c r="CQ70" s="177">
        <f t="shared" si="49"/>
        <v>1</v>
      </c>
      <c r="CR70" s="177">
        <f t="shared" si="50"/>
        <v>1</v>
      </c>
      <c r="CS70" s="177">
        <f t="shared" si="51"/>
        <v>1</v>
      </c>
      <c r="CT70" s="177">
        <f t="shared" si="52"/>
        <v>1</v>
      </c>
      <c r="CU70" s="177">
        <f t="shared" si="53"/>
        <v>1</v>
      </c>
      <c r="DA70" s="172">
        <v>6</v>
      </c>
      <c r="DB70" s="32" t="str">
        <f t="shared" si="73"/>
        <v xml:space="preserve"> </v>
      </c>
      <c r="DD70" s="172">
        <f t="shared" si="75"/>
        <v>1</v>
      </c>
      <c r="DE70" s="172">
        <v>68</v>
      </c>
      <c r="DJ70" s="210"/>
      <c r="DL70" s="211">
        <f t="shared" si="76"/>
        <v>0</v>
      </c>
      <c r="DM70" s="211">
        <f t="shared" si="77"/>
        <v>1</v>
      </c>
      <c r="DN70" s="211">
        <f t="shared" si="78"/>
        <v>1</v>
      </c>
      <c r="DO70" s="211">
        <f t="shared" si="79"/>
        <v>1</v>
      </c>
      <c r="DP70" s="211">
        <f t="shared" si="80"/>
        <v>1</v>
      </c>
      <c r="DQ70" s="211">
        <f t="shared" si="81"/>
        <v>1</v>
      </c>
      <c r="DR70" s="211">
        <f t="shared" si="82"/>
        <v>1</v>
      </c>
      <c r="DS70" s="211">
        <f t="shared" si="83"/>
        <v>1</v>
      </c>
      <c r="DT70" s="211">
        <f t="shared" si="84"/>
        <v>1</v>
      </c>
      <c r="DU70" s="211">
        <f t="shared" si="85"/>
        <v>1</v>
      </c>
      <c r="DV70" s="211">
        <f t="shared" si="70"/>
        <v>1</v>
      </c>
      <c r="DW70" s="211">
        <f t="shared" si="70"/>
        <v>1</v>
      </c>
      <c r="DX70" s="211">
        <f t="shared" si="70"/>
        <v>1</v>
      </c>
      <c r="DY70" s="211">
        <f t="shared" si="70"/>
        <v>1</v>
      </c>
      <c r="DZ70" s="211">
        <f t="shared" si="70"/>
        <v>1</v>
      </c>
      <c r="EA70" s="211">
        <f t="shared" si="70"/>
        <v>1</v>
      </c>
      <c r="EB70" s="211">
        <f t="shared" si="70"/>
        <v>1</v>
      </c>
      <c r="EC70" s="211">
        <f t="shared" si="70"/>
        <v>1</v>
      </c>
      <c r="ED70" s="211">
        <f t="shared" si="70"/>
        <v>1</v>
      </c>
      <c r="EE70" s="211">
        <f t="shared" si="70"/>
        <v>1</v>
      </c>
      <c r="EF70" s="211">
        <f t="shared" si="70"/>
        <v>1</v>
      </c>
      <c r="EG70" s="211">
        <f t="shared" si="86"/>
        <v>0</v>
      </c>
    </row>
    <row r="71" spans="20:137" x14ac:dyDescent="0.25">
      <c r="T71" s="5"/>
      <c r="U71" s="13"/>
      <c r="V71" s="5"/>
      <c r="W71" s="5" t="str">
        <f t="shared" si="74"/>
        <v/>
      </c>
      <c r="X71" s="5"/>
      <c r="Y71" s="5"/>
      <c r="Z71" s="5"/>
      <c r="CB71" s="177">
        <f t="shared" si="34"/>
        <v>1</v>
      </c>
      <c r="CC71" s="177">
        <f t="shared" si="35"/>
        <v>1</v>
      </c>
      <c r="CD71" s="177">
        <f t="shared" si="36"/>
        <v>1</v>
      </c>
      <c r="CE71" s="177">
        <f t="shared" si="37"/>
        <v>1</v>
      </c>
      <c r="CF71" s="177">
        <f t="shared" si="38"/>
        <v>1</v>
      </c>
      <c r="CG71" s="177">
        <f t="shared" si="39"/>
        <v>1</v>
      </c>
      <c r="CH71" s="177">
        <f t="shared" si="40"/>
        <v>1</v>
      </c>
      <c r="CI71" s="177">
        <f t="shared" si="41"/>
        <v>1</v>
      </c>
      <c r="CJ71" s="177">
        <f t="shared" si="42"/>
        <v>1</v>
      </c>
      <c r="CK71" s="177">
        <f t="shared" si="43"/>
        <v>1</v>
      </c>
      <c r="CL71" s="177">
        <f t="shared" si="44"/>
        <v>1</v>
      </c>
      <c r="CM71" s="177">
        <f t="shared" si="45"/>
        <v>1</v>
      </c>
      <c r="CN71" s="177">
        <f t="shared" si="46"/>
        <v>1</v>
      </c>
      <c r="CO71" s="177">
        <f t="shared" si="47"/>
        <v>1</v>
      </c>
      <c r="CP71" s="177">
        <f t="shared" si="48"/>
        <v>1</v>
      </c>
      <c r="CQ71" s="177">
        <f t="shared" si="49"/>
        <v>1</v>
      </c>
      <c r="CR71" s="177">
        <f t="shared" si="50"/>
        <v>1</v>
      </c>
      <c r="CS71" s="177">
        <f t="shared" si="51"/>
        <v>1</v>
      </c>
      <c r="CT71" s="177">
        <f t="shared" si="52"/>
        <v>1</v>
      </c>
      <c r="CU71" s="177">
        <f t="shared" si="53"/>
        <v>1</v>
      </c>
      <c r="DA71" s="172">
        <v>7</v>
      </c>
      <c r="DB71" s="32" t="str">
        <f t="shared" si="73"/>
        <v xml:space="preserve"> </v>
      </c>
      <c r="DD71" s="172">
        <f t="shared" si="75"/>
        <v>1</v>
      </c>
      <c r="DE71" s="172">
        <v>69</v>
      </c>
      <c r="DJ71" s="210"/>
      <c r="DL71" s="211">
        <f t="shared" si="76"/>
        <v>0</v>
      </c>
      <c r="DM71" s="211">
        <f t="shared" si="77"/>
        <v>1</v>
      </c>
      <c r="DN71" s="211">
        <f t="shared" si="78"/>
        <v>1</v>
      </c>
      <c r="DO71" s="211">
        <f t="shared" si="79"/>
        <v>1</v>
      </c>
      <c r="DP71" s="211">
        <f t="shared" si="80"/>
        <v>1</v>
      </c>
      <c r="DQ71" s="211">
        <f t="shared" si="81"/>
        <v>1</v>
      </c>
      <c r="DR71" s="211">
        <f t="shared" si="82"/>
        <v>1</v>
      </c>
      <c r="DS71" s="211">
        <f t="shared" si="83"/>
        <v>1</v>
      </c>
      <c r="DT71" s="211">
        <f t="shared" si="84"/>
        <v>1</v>
      </c>
      <c r="DU71" s="211">
        <f t="shared" si="85"/>
        <v>1</v>
      </c>
      <c r="DV71" s="211">
        <f t="shared" si="70"/>
        <v>1</v>
      </c>
      <c r="DW71" s="211">
        <f t="shared" si="70"/>
        <v>1</v>
      </c>
      <c r="DX71" s="211">
        <f t="shared" si="70"/>
        <v>1</v>
      </c>
      <c r="DY71" s="211">
        <f t="shared" si="70"/>
        <v>1</v>
      </c>
      <c r="DZ71" s="211">
        <f t="shared" si="70"/>
        <v>1</v>
      </c>
      <c r="EA71" s="211">
        <f t="shared" si="70"/>
        <v>1</v>
      </c>
      <c r="EB71" s="211">
        <f t="shared" si="70"/>
        <v>1</v>
      </c>
      <c r="EC71" s="211">
        <f t="shared" si="70"/>
        <v>1</v>
      </c>
      <c r="ED71" s="211">
        <f t="shared" si="70"/>
        <v>1</v>
      </c>
      <c r="EE71" s="211">
        <f t="shared" si="70"/>
        <v>1</v>
      </c>
      <c r="EF71" s="211">
        <f t="shared" si="70"/>
        <v>1</v>
      </c>
      <c r="EG71" s="211">
        <f t="shared" si="86"/>
        <v>0</v>
      </c>
    </row>
    <row r="72" spans="20:137" x14ac:dyDescent="0.25">
      <c r="T72" s="5"/>
      <c r="U72" s="13"/>
      <c r="V72" s="5"/>
      <c r="W72" s="5" t="str">
        <f t="shared" si="74"/>
        <v/>
      </c>
      <c r="X72" s="5"/>
      <c r="Y72" s="5"/>
      <c r="Z72" s="5"/>
      <c r="CB72" s="177">
        <f t="shared" si="34"/>
        <v>1</v>
      </c>
      <c r="CC72" s="177">
        <f t="shared" si="35"/>
        <v>1</v>
      </c>
      <c r="CD72" s="177">
        <f t="shared" si="36"/>
        <v>1</v>
      </c>
      <c r="CE72" s="177">
        <f t="shared" si="37"/>
        <v>1</v>
      </c>
      <c r="CF72" s="177">
        <f t="shared" si="38"/>
        <v>1</v>
      </c>
      <c r="CG72" s="177">
        <f t="shared" si="39"/>
        <v>1</v>
      </c>
      <c r="CH72" s="177">
        <f t="shared" si="40"/>
        <v>1</v>
      </c>
      <c r="CI72" s="177">
        <f t="shared" si="41"/>
        <v>1</v>
      </c>
      <c r="CJ72" s="177">
        <f t="shared" si="42"/>
        <v>1</v>
      </c>
      <c r="CK72" s="177">
        <f t="shared" si="43"/>
        <v>1</v>
      </c>
      <c r="CL72" s="177">
        <f t="shared" si="44"/>
        <v>1</v>
      </c>
      <c r="CM72" s="177">
        <f t="shared" si="45"/>
        <v>1</v>
      </c>
      <c r="CN72" s="177">
        <f t="shared" si="46"/>
        <v>1</v>
      </c>
      <c r="CO72" s="177">
        <f t="shared" si="47"/>
        <v>1</v>
      </c>
      <c r="CP72" s="177">
        <f t="shared" si="48"/>
        <v>1</v>
      </c>
      <c r="CQ72" s="177">
        <f t="shared" si="49"/>
        <v>1</v>
      </c>
      <c r="CR72" s="177">
        <f t="shared" si="50"/>
        <v>1</v>
      </c>
      <c r="CS72" s="177">
        <f t="shared" si="51"/>
        <v>1</v>
      </c>
      <c r="CT72" s="177">
        <f t="shared" si="52"/>
        <v>1</v>
      </c>
      <c r="CU72" s="177">
        <f t="shared" si="53"/>
        <v>1</v>
      </c>
      <c r="DA72" s="172">
        <v>8</v>
      </c>
      <c r="DB72" s="32" t="str">
        <f t="shared" si="73"/>
        <v xml:space="preserve"> </v>
      </c>
      <c r="DD72" s="172">
        <f t="shared" si="75"/>
        <v>1</v>
      </c>
      <c r="DE72" s="172">
        <v>70</v>
      </c>
      <c r="DJ72" s="210"/>
      <c r="DL72" s="211">
        <f t="shared" si="76"/>
        <v>0</v>
      </c>
      <c r="DM72" s="211">
        <f t="shared" si="77"/>
        <v>1</v>
      </c>
      <c r="DN72" s="211">
        <f t="shared" si="78"/>
        <v>1</v>
      </c>
      <c r="DO72" s="211">
        <f t="shared" si="79"/>
        <v>1</v>
      </c>
      <c r="DP72" s="211">
        <f t="shared" si="80"/>
        <v>1</v>
      </c>
      <c r="DQ72" s="211">
        <f t="shared" si="81"/>
        <v>1</v>
      </c>
      <c r="DR72" s="211">
        <f t="shared" si="82"/>
        <v>1</v>
      </c>
      <c r="DS72" s="211">
        <f t="shared" si="83"/>
        <v>1</v>
      </c>
      <c r="DT72" s="211">
        <f t="shared" si="84"/>
        <v>1</v>
      </c>
      <c r="DU72" s="211">
        <f t="shared" si="85"/>
        <v>1</v>
      </c>
      <c r="DV72" s="211">
        <f t="shared" si="70"/>
        <v>1</v>
      </c>
      <c r="DW72" s="211">
        <f t="shared" si="70"/>
        <v>1</v>
      </c>
      <c r="DX72" s="211">
        <f t="shared" si="70"/>
        <v>1</v>
      </c>
      <c r="DY72" s="211">
        <f t="shared" si="70"/>
        <v>1</v>
      </c>
      <c r="DZ72" s="211">
        <f t="shared" si="70"/>
        <v>1</v>
      </c>
      <c r="EA72" s="211">
        <f t="shared" si="70"/>
        <v>1</v>
      </c>
      <c r="EB72" s="211">
        <f t="shared" si="70"/>
        <v>1</v>
      </c>
      <c r="EC72" s="211">
        <f t="shared" si="70"/>
        <v>1</v>
      </c>
      <c r="ED72" s="211">
        <f t="shared" si="70"/>
        <v>1</v>
      </c>
      <c r="EE72" s="211">
        <f t="shared" si="70"/>
        <v>1</v>
      </c>
      <c r="EF72" s="211">
        <f t="shared" si="70"/>
        <v>1</v>
      </c>
      <c r="EG72" s="211">
        <f t="shared" si="86"/>
        <v>0</v>
      </c>
    </row>
    <row r="73" spans="20:137" x14ac:dyDescent="0.25">
      <c r="T73" s="5"/>
      <c r="U73" s="13"/>
      <c r="V73" s="5"/>
      <c r="W73" s="5" t="str">
        <f t="shared" si="74"/>
        <v/>
      </c>
      <c r="X73" s="5"/>
      <c r="Y73" s="5"/>
      <c r="Z73" s="5"/>
      <c r="CB73" s="177">
        <f t="shared" ref="CB73:CB80" si="87">IF(AQ72="",CB72,CB72+1)</f>
        <v>1</v>
      </c>
      <c r="CC73" s="177">
        <f t="shared" ref="CC73:CC80" si="88">IF(AR72="",CC72,CC72+1)</f>
        <v>1</v>
      </c>
      <c r="CD73" s="177">
        <f t="shared" ref="CD73:CD80" si="89">IF(AS72="",CD72,CD72+1)</f>
        <v>1</v>
      </c>
      <c r="CE73" s="177">
        <f t="shared" ref="CE73:CE80" si="90">IF(AT72="",CE72,CE72+1)</f>
        <v>1</v>
      </c>
      <c r="CF73" s="177">
        <f t="shared" ref="CF73:CF80" si="91">IF(AU72="",CF72,CF72+1)</f>
        <v>1</v>
      </c>
      <c r="CG73" s="177">
        <f t="shared" ref="CG73:CG80" si="92">IF(AV72="",CG72,CG72+1)</f>
        <v>1</v>
      </c>
      <c r="CH73" s="177">
        <f t="shared" ref="CH73:CH80" si="93">IF(AW72="",CH72,CH72+1)</f>
        <v>1</v>
      </c>
      <c r="CI73" s="177">
        <f t="shared" ref="CI73:CI80" si="94">IF(AX72="",CI72,CI72+1)</f>
        <v>1</v>
      </c>
      <c r="CJ73" s="177">
        <f t="shared" ref="CJ73:CJ80" si="95">IF(AY72="",CJ72,CJ72+1)</f>
        <v>1</v>
      </c>
      <c r="CK73" s="177">
        <f t="shared" ref="CK73:CK80" si="96">IF(AZ72="",CK72,CK72+1)</f>
        <v>1</v>
      </c>
      <c r="CL73" s="177">
        <f t="shared" ref="CL73:CL80" si="97">IF(BA72="",CL72,CL72+1)</f>
        <v>1</v>
      </c>
      <c r="CM73" s="177">
        <f t="shared" ref="CM73:CM80" si="98">IF(BB72="",CM72,CM72+1)</f>
        <v>1</v>
      </c>
      <c r="CN73" s="177">
        <f t="shared" ref="CN73:CN80" si="99">IF(BC72="",CN72,CN72+1)</f>
        <v>1</v>
      </c>
      <c r="CO73" s="177">
        <f t="shared" ref="CO73:CO80" si="100">IF(BD72="",CO72,CO72+1)</f>
        <v>1</v>
      </c>
      <c r="CP73" s="177">
        <f t="shared" ref="CP73:CP80" si="101">IF(BE72="",CP72,CP72+1)</f>
        <v>1</v>
      </c>
      <c r="CQ73" s="177">
        <f t="shared" ref="CQ73:CQ80" si="102">IF(BF72="",CQ72,CQ72+1)</f>
        <v>1</v>
      </c>
      <c r="CR73" s="177">
        <f t="shared" ref="CR73:CR80" si="103">IF(BG72="",CR72,CR72+1)</f>
        <v>1</v>
      </c>
      <c r="CS73" s="177">
        <f t="shared" ref="CS73:CS80" si="104">IF(BH72="",CS72,CS72+1)</f>
        <v>1</v>
      </c>
      <c r="CT73" s="177">
        <f t="shared" ref="CT73:CT80" si="105">IF(BI72="",CT72,CT72+1)</f>
        <v>1</v>
      </c>
      <c r="CU73" s="177">
        <f t="shared" ref="CU73:CU80" si="106">IF(BJ72="",CU72,CU72+1)</f>
        <v>1</v>
      </c>
      <c r="DA73" s="172">
        <v>9</v>
      </c>
      <c r="DB73" s="32" t="str">
        <f t="shared" si="73"/>
        <v xml:space="preserve"> </v>
      </c>
      <c r="DD73" s="172">
        <f t="shared" si="75"/>
        <v>1</v>
      </c>
      <c r="DE73" s="172">
        <v>71</v>
      </c>
      <c r="DJ73" s="210"/>
      <c r="DL73" s="211">
        <f t="shared" si="76"/>
        <v>0</v>
      </c>
      <c r="DM73" s="211">
        <f t="shared" si="77"/>
        <v>1</v>
      </c>
      <c r="DN73" s="211">
        <f t="shared" si="78"/>
        <v>1</v>
      </c>
      <c r="DO73" s="211">
        <f t="shared" si="79"/>
        <v>1</v>
      </c>
      <c r="DP73" s="211">
        <f t="shared" si="80"/>
        <v>1</v>
      </c>
      <c r="DQ73" s="211">
        <f t="shared" si="81"/>
        <v>1</v>
      </c>
      <c r="DR73" s="211">
        <f t="shared" si="82"/>
        <v>1</v>
      </c>
      <c r="DS73" s="211">
        <f t="shared" si="83"/>
        <v>1</v>
      </c>
      <c r="DT73" s="211">
        <f t="shared" si="84"/>
        <v>1</v>
      </c>
      <c r="DU73" s="211">
        <f t="shared" si="85"/>
        <v>1</v>
      </c>
      <c r="DV73" s="211">
        <f t="shared" si="70"/>
        <v>1</v>
      </c>
      <c r="DW73" s="211">
        <f t="shared" si="70"/>
        <v>1</v>
      </c>
      <c r="DX73" s="211">
        <f t="shared" si="70"/>
        <v>1</v>
      </c>
      <c r="DY73" s="211">
        <f t="shared" si="70"/>
        <v>1</v>
      </c>
      <c r="DZ73" s="211">
        <f t="shared" si="70"/>
        <v>1</v>
      </c>
      <c r="EA73" s="211">
        <f t="shared" si="70"/>
        <v>1</v>
      </c>
      <c r="EB73" s="211">
        <f t="shared" si="70"/>
        <v>1</v>
      </c>
      <c r="EC73" s="211">
        <f t="shared" si="70"/>
        <v>1</v>
      </c>
      <c r="ED73" s="211">
        <f t="shared" si="70"/>
        <v>1</v>
      </c>
      <c r="EE73" s="211">
        <f t="shared" si="70"/>
        <v>1</v>
      </c>
      <c r="EF73" s="211">
        <f t="shared" si="70"/>
        <v>1</v>
      </c>
      <c r="EG73" s="211">
        <f t="shared" si="86"/>
        <v>0</v>
      </c>
    </row>
    <row r="74" spans="20:137" x14ac:dyDescent="0.25">
      <c r="T74" s="5"/>
      <c r="U74" s="13"/>
      <c r="V74" s="5"/>
      <c r="W74" s="5" t="str">
        <f t="shared" si="74"/>
        <v/>
      </c>
      <c r="X74" s="5"/>
      <c r="Y74" s="5"/>
      <c r="Z74" s="5"/>
      <c r="CB74" s="177">
        <f t="shared" si="87"/>
        <v>1</v>
      </c>
      <c r="CC74" s="177">
        <f t="shared" si="88"/>
        <v>1</v>
      </c>
      <c r="CD74" s="177">
        <f t="shared" si="89"/>
        <v>1</v>
      </c>
      <c r="CE74" s="177">
        <f t="shared" si="90"/>
        <v>1</v>
      </c>
      <c r="CF74" s="177">
        <f t="shared" si="91"/>
        <v>1</v>
      </c>
      <c r="CG74" s="177">
        <f t="shared" si="92"/>
        <v>1</v>
      </c>
      <c r="CH74" s="177">
        <f t="shared" si="93"/>
        <v>1</v>
      </c>
      <c r="CI74" s="177">
        <f t="shared" si="94"/>
        <v>1</v>
      </c>
      <c r="CJ74" s="177">
        <f t="shared" si="95"/>
        <v>1</v>
      </c>
      <c r="CK74" s="177">
        <f t="shared" si="96"/>
        <v>1</v>
      </c>
      <c r="CL74" s="177">
        <f t="shared" si="97"/>
        <v>1</v>
      </c>
      <c r="CM74" s="177">
        <f t="shared" si="98"/>
        <v>1</v>
      </c>
      <c r="CN74" s="177">
        <f t="shared" si="99"/>
        <v>1</v>
      </c>
      <c r="CO74" s="177">
        <f t="shared" si="100"/>
        <v>1</v>
      </c>
      <c r="CP74" s="177">
        <f t="shared" si="101"/>
        <v>1</v>
      </c>
      <c r="CQ74" s="177">
        <f t="shared" si="102"/>
        <v>1</v>
      </c>
      <c r="CR74" s="177">
        <f t="shared" si="103"/>
        <v>1</v>
      </c>
      <c r="CS74" s="177">
        <f t="shared" si="104"/>
        <v>1</v>
      </c>
      <c r="CT74" s="177">
        <f t="shared" si="105"/>
        <v>1</v>
      </c>
      <c r="CU74" s="177">
        <f t="shared" si="106"/>
        <v>1</v>
      </c>
      <c r="DA74" s="172">
        <v>10</v>
      </c>
      <c r="DB74" s="32" t="str">
        <f t="shared" si="73"/>
        <v xml:space="preserve"> </v>
      </c>
      <c r="DD74" s="172">
        <f t="shared" si="75"/>
        <v>1</v>
      </c>
      <c r="DE74" s="172">
        <v>72</v>
      </c>
      <c r="DJ74" s="210"/>
      <c r="DL74" s="211">
        <f t="shared" si="76"/>
        <v>0</v>
      </c>
      <c r="DM74" s="211">
        <f t="shared" si="77"/>
        <v>1</v>
      </c>
      <c r="DN74" s="211">
        <f t="shared" si="78"/>
        <v>1</v>
      </c>
      <c r="DO74" s="211">
        <f t="shared" si="79"/>
        <v>1</v>
      </c>
      <c r="DP74" s="211">
        <f t="shared" si="80"/>
        <v>1</v>
      </c>
      <c r="DQ74" s="211">
        <f t="shared" si="81"/>
        <v>1</v>
      </c>
      <c r="DR74" s="211">
        <f t="shared" si="82"/>
        <v>1</v>
      </c>
      <c r="DS74" s="211">
        <f t="shared" si="83"/>
        <v>1</v>
      </c>
      <c r="DT74" s="211">
        <f t="shared" si="84"/>
        <v>1</v>
      </c>
      <c r="DU74" s="211">
        <f t="shared" si="85"/>
        <v>1</v>
      </c>
      <c r="DV74" s="211">
        <f t="shared" si="70"/>
        <v>1</v>
      </c>
      <c r="DW74" s="211">
        <f t="shared" si="70"/>
        <v>1</v>
      </c>
      <c r="DX74" s="211">
        <f t="shared" si="70"/>
        <v>1</v>
      </c>
      <c r="DY74" s="211">
        <f t="shared" si="70"/>
        <v>1</v>
      </c>
      <c r="DZ74" s="211">
        <f t="shared" si="70"/>
        <v>1</v>
      </c>
      <c r="EA74" s="211">
        <f t="shared" si="70"/>
        <v>1</v>
      </c>
      <c r="EB74" s="211">
        <f t="shared" si="70"/>
        <v>1</v>
      </c>
      <c r="EC74" s="211">
        <f t="shared" si="70"/>
        <v>1</v>
      </c>
      <c r="ED74" s="211">
        <f t="shared" si="70"/>
        <v>1</v>
      </c>
      <c r="EE74" s="211">
        <f t="shared" si="70"/>
        <v>1</v>
      </c>
      <c r="EF74" s="211">
        <f t="shared" si="70"/>
        <v>1</v>
      </c>
      <c r="EG74" s="211">
        <f t="shared" si="86"/>
        <v>0</v>
      </c>
    </row>
    <row r="75" spans="20:137" x14ac:dyDescent="0.25">
      <c r="T75" s="5"/>
      <c r="U75" s="13"/>
      <c r="V75" s="5"/>
      <c r="W75" s="5" t="str">
        <f t="shared" si="74"/>
        <v/>
      </c>
      <c r="X75" s="5"/>
      <c r="Y75" s="5"/>
      <c r="Z75" s="5"/>
      <c r="CB75" s="177">
        <f t="shared" si="87"/>
        <v>1</v>
      </c>
      <c r="CC75" s="177">
        <f t="shared" si="88"/>
        <v>1</v>
      </c>
      <c r="CD75" s="177">
        <f t="shared" si="89"/>
        <v>1</v>
      </c>
      <c r="CE75" s="177">
        <f t="shared" si="90"/>
        <v>1</v>
      </c>
      <c r="CF75" s="177">
        <f t="shared" si="91"/>
        <v>1</v>
      </c>
      <c r="CG75" s="177">
        <f t="shared" si="92"/>
        <v>1</v>
      </c>
      <c r="CH75" s="177">
        <f t="shared" si="93"/>
        <v>1</v>
      </c>
      <c r="CI75" s="177">
        <f t="shared" si="94"/>
        <v>1</v>
      </c>
      <c r="CJ75" s="177">
        <f t="shared" si="95"/>
        <v>1</v>
      </c>
      <c r="CK75" s="177">
        <f t="shared" si="96"/>
        <v>1</v>
      </c>
      <c r="CL75" s="177">
        <f t="shared" si="97"/>
        <v>1</v>
      </c>
      <c r="CM75" s="177">
        <f t="shared" si="98"/>
        <v>1</v>
      </c>
      <c r="CN75" s="177">
        <f t="shared" si="99"/>
        <v>1</v>
      </c>
      <c r="CO75" s="177">
        <f t="shared" si="100"/>
        <v>1</v>
      </c>
      <c r="CP75" s="177">
        <f t="shared" si="101"/>
        <v>1</v>
      </c>
      <c r="CQ75" s="177">
        <f t="shared" si="102"/>
        <v>1</v>
      </c>
      <c r="CR75" s="177">
        <f t="shared" si="103"/>
        <v>1</v>
      </c>
      <c r="CS75" s="177">
        <f t="shared" si="104"/>
        <v>1</v>
      </c>
      <c r="CT75" s="177">
        <f t="shared" si="105"/>
        <v>1</v>
      </c>
      <c r="CU75" s="177">
        <f t="shared" si="106"/>
        <v>1</v>
      </c>
      <c r="DA75" s="172">
        <v>11</v>
      </c>
      <c r="DB75" s="32" t="str">
        <f t="shared" si="73"/>
        <v xml:space="preserve"> </v>
      </c>
      <c r="DD75" s="172">
        <f t="shared" si="75"/>
        <v>1</v>
      </c>
      <c r="DE75" s="172">
        <v>73</v>
      </c>
      <c r="DJ75" s="210"/>
      <c r="DL75" s="211">
        <f t="shared" si="76"/>
        <v>0</v>
      </c>
      <c r="DM75" s="211">
        <f t="shared" si="77"/>
        <v>1</v>
      </c>
      <c r="DN75" s="211">
        <f t="shared" si="78"/>
        <v>1</v>
      </c>
      <c r="DO75" s="211">
        <f t="shared" si="79"/>
        <v>1</v>
      </c>
      <c r="DP75" s="211">
        <f t="shared" si="80"/>
        <v>1</v>
      </c>
      <c r="DQ75" s="211">
        <f t="shared" si="81"/>
        <v>1</v>
      </c>
      <c r="DR75" s="211">
        <f t="shared" si="82"/>
        <v>1</v>
      </c>
      <c r="DS75" s="211">
        <f t="shared" si="83"/>
        <v>1</v>
      </c>
      <c r="DT75" s="211">
        <f t="shared" si="84"/>
        <v>1</v>
      </c>
      <c r="DU75" s="211">
        <f t="shared" si="85"/>
        <v>1</v>
      </c>
      <c r="DV75" s="211">
        <f t="shared" si="70"/>
        <v>1</v>
      </c>
      <c r="DW75" s="211">
        <f t="shared" si="70"/>
        <v>1</v>
      </c>
      <c r="DX75" s="211">
        <f t="shared" si="70"/>
        <v>1</v>
      </c>
      <c r="DY75" s="211">
        <f t="shared" si="70"/>
        <v>1</v>
      </c>
      <c r="DZ75" s="211">
        <f t="shared" si="70"/>
        <v>1</v>
      </c>
      <c r="EA75" s="211">
        <f t="shared" si="70"/>
        <v>1</v>
      </c>
      <c r="EB75" s="211">
        <f t="shared" si="70"/>
        <v>1</v>
      </c>
      <c r="EC75" s="211">
        <f t="shared" si="70"/>
        <v>1</v>
      </c>
      <c r="ED75" s="211">
        <f t="shared" si="70"/>
        <v>1</v>
      </c>
      <c r="EE75" s="211">
        <f t="shared" si="70"/>
        <v>1</v>
      </c>
      <c r="EF75" s="211">
        <f t="shared" si="70"/>
        <v>1</v>
      </c>
      <c r="EG75" s="211">
        <f t="shared" si="86"/>
        <v>0</v>
      </c>
    </row>
    <row r="76" spans="20:137" x14ac:dyDescent="0.25">
      <c r="T76" s="5"/>
      <c r="U76" s="13"/>
      <c r="V76" s="5"/>
      <c r="W76" s="5" t="str">
        <f t="shared" si="74"/>
        <v/>
      </c>
      <c r="X76" s="5"/>
      <c r="Y76" s="5"/>
      <c r="Z76" s="5"/>
      <c r="CB76" s="177">
        <f t="shared" si="87"/>
        <v>1</v>
      </c>
      <c r="CC76" s="177">
        <f t="shared" si="88"/>
        <v>1</v>
      </c>
      <c r="CD76" s="177">
        <f t="shared" si="89"/>
        <v>1</v>
      </c>
      <c r="CE76" s="177">
        <f t="shared" si="90"/>
        <v>1</v>
      </c>
      <c r="CF76" s="177">
        <f t="shared" si="91"/>
        <v>1</v>
      </c>
      <c r="CG76" s="177">
        <f t="shared" si="92"/>
        <v>1</v>
      </c>
      <c r="CH76" s="177">
        <f t="shared" si="93"/>
        <v>1</v>
      </c>
      <c r="CI76" s="177">
        <f t="shared" si="94"/>
        <v>1</v>
      </c>
      <c r="CJ76" s="177">
        <f t="shared" si="95"/>
        <v>1</v>
      </c>
      <c r="CK76" s="177">
        <f t="shared" si="96"/>
        <v>1</v>
      </c>
      <c r="CL76" s="177">
        <f t="shared" si="97"/>
        <v>1</v>
      </c>
      <c r="CM76" s="177">
        <f t="shared" si="98"/>
        <v>1</v>
      </c>
      <c r="CN76" s="177">
        <f t="shared" si="99"/>
        <v>1</v>
      </c>
      <c r="CO76" s="177">
        <f t="shared" si="100"/>
        <v>1</v>
      </c>
      <c r="CP76" s="177">
        <f t="shared" si="101"/>
        <v>1</v>
      </c>
      <c r="CQ76" s="177">
        <f t="shared" si="102"/>
        <v>1</v>
      </c>
      <c r="CR76" s="177">
        <f t="shared" si="103"/>
        <v>1</v>
      </c>
      <c r="CS76" s="177">
        <f t="shared" si="104"/>
        <v>1</v>
      </c>
      <c r="CT76" s="177">
        <f t="shared" si="105"/>
        <v>1</v>
      </c>
      <c r="CU76" s="177">
        <f t="shared" si="106"/>
        <v>1</v>
      </c>
      <c r="DA76" s="172">
        <v>12</v>
      </c>
      <c r="DB76" s="32" t="str">
        <f t="shared" si="73"/>
        <v xml:space="preserve"> </v>
      </c>
      <c r="DD76" s="172">
        <f t="shared" si="75"/>
        <v>1</v>
      </c>
      <c r="DE76" s="172">
        <v>74</v>
      </c>
      <c r="DJ76" s="210"/>
      <c r="DL76" s="211">
        <f t="shared" si="76"/>
        <v>0</v>
      </c>
      <c r="DM76" s="211">
        <f t="shared" si="77"/>
        <v>1</v>
      </c>
      <c r="DN76" s="211">
        <f t="shared" si="78"/>
        <v>1</v>
      </c>
      <c r="DO76" s="211">
        <f t="shared" si="79"/>
        <v>1</v>
      </c>
      <c r="DP76" s="211">
        <f t="shared" si="80"/>
        <v>1</v>
      </c>
      <c r="DQ76" s="211">
        <f t="shared" si="81"/>
        <v>1</v>
      </c>
      <c r="DR76" s="211">
        <f t="shared" si="82"/>
        <v>1</v>
      </c>
      <c r="DS76" s="211">
        <f t="shared" si="83"/>
        <v>1</v>
      </c>
      <c r="DT76" s="211">
        <f t="shared" si="84"/>
        <v>1</v>
      </c>
      <c r="DU76" s="211">
        <f t="shared" si="85"/>
        <v>1</v>
      </c>
      <c r="DV76" s="211">
        <f t="shared" si="70"/>
        <v>1</v>
      </c>
      <c r="DW76" s="211">
        <f t="shared" si="70"/>
        <v>1</v>
      </c>
      <c r="DX76" s="211">
        <f t="shared" ref="DX76:EF76" si="107">IF(OR($CX75=0,ISERROR(SEARCH(DX$1,$CX75))),DX75,DX75+1)</f>
        <v>1</v>
      </c>
      <c r="DY76" s="211">
        <f t="shared" si="107"/>
        <v>1</v>
      </c>
      <c r="DZ76" s="211">
        <f t="shared" si="107"/>
        <v>1</v>
      </c>
      <c r="EA76" s="211">
        <f t="shared" si="107"/>
        <v>1</v>
      </c>
      <c r="EB76" s="211">
        <f t="shared" si="107"/>
        <v>1</v>
      </c>
      <c r="EC76" s="211">
        <f t="shared" si="107"/>
        <v>1</v>
      </c>
      <c r="ED76" s="211">
        <f t="shared" si="107"/>
        <v>1</v>
      </c>
      <c r="EE76" s="211">
        <f t="shared" si="107"/>
        <v>1</v>
      </c>
      <c r="EF76" s="211">
        <f t="shared" si="107"/>
        <v>1</v>
      </c>
      <c r="EG76" s="211">
        <f t="shared" si="86"/>
        <v>0</v>
      </c>
    </row>
    <row r="77" spans="20:137" x14ac:dyDescent="0.25">
      <c r="T77" s="5"/>
      <c r="U77" s="13"/>
      <c r="V77" s="5"/>
      <c r="W77" s="5" t="str">
        <f t="shared" si="74"/>
        <v/>
      </c>
      <c r="X77" s="5"/>
      <c r="Y77" s="5"/>
      <c r="Z77" s="5"/>
      <c r="CB77" s="177">
        <f t="shared" si="87"/>
        <v>1</v>
      </c>
      <c r="CC77" s="177">
        <f t="shared" si="88"/>
        <v>1</v>
      </c>
      <c r="CD77" s="177">
        <f t="shared" si="89"/>
        <v>1</v>
      </c>
      <c r="CE77" s="177">
        <f t="shared" si="90"/>
        <v>1</v>
      </c>
      <c r="CF77" s="177">
        <f t="shared" si="91"/>
        <v>1</v>
      </c>
      <c r="CG77" s="177">
        <f t="shared" si="92"/>
        <v>1</v>
      </c>
      <c r="CH77" s="177">
        <f t="shared" si="93"/>
        <v>1</v>
      </c>
      <c r="CI77" s="177">
        <f t="shared" si="94"/>
        <v>1</v>
      </c>
      <c r="CJ77" s="177">
        <f t="shared" si="95"/>
        <v>1</v>
      </c>
      <c r="CK77" s="177">
        <f t="shared" si="96"/>
        <v>1</v>
      </c>
      <c r="CL77" s="177">
        <f t="shared" si="97"/>
        <v>1</v>
      </c>
      <c r="CM77" s="177">
        <f t="shared" si="98"/>
        <v>1</v>
      </c>
      <c r="CN77" s="177">
        <f t="shared" si="99"/>
        <v>1</v>
      </c>
      <c r="CO77" s="177">
        <f t="shared" si="100"/>
        <v>1</v>
      </c>
      <c r="CP77" s="177">
        <f t="shared" si="101"/>
        <v>1</v>
      </c>
      <c r="CQ77" s="177">
        <f t="shared" si="102"/>
        <v>1</v>
      </c>
      <c r="CR77" s="177">
        <f t="shared" si="103"/>
        <v>1</v>
      </c>
      <c r="CS77" s="177">
        <f t="shared" si="104"/>
        <v>1</v>
      </c>
      <c r="CT77" s="177">
        <f t="shared" si="105"/>
        <v>1</v>
      </c>
      <c r="CU77" s="177">
        <f t="shared" si="106"/>
        <v>1</v>
      </c>
      <c r="DB77" s="196" t="str">
        <f>IF(DB64="","","----")</f>
        <v/>
      </c>
      <c r="DD77" s="172">
        <f t="shared" si="75"/>
        <v>1</v>
      </c>
      <c r="DE77" s="172">
        <v>75</v>
      </c>
      <c r="DJ77" s="210"/>
      <c r="DL77" s="211">
        <f t="shared" si="76"/>
        <v>0</v>
      </c>
      <c r="DM77" s="211">
        <f t="shared" si="77"/>
        <v>1</v>
      </c>
      <c r="DN77" s="211">
        <f t="shared" si="78"/>
        <v>1</v>
      </c>
      <c r="DO77" s="211">
        <f t="shared" si="79"/>
        <v>1</v>
      </c>
      <c r="DP77" s="211">
        <f t="shared" si="80"/>
        <v>1</v>
      </c>
      <c r="DQ77" s="211">
        <f t="shared" si="81"/>
        <v>1</v>
      </c>
      <c r="DR77" s="211">
        <f t="shared" si="82"/>
        <v>1</v>
      </c>
      <c r="DS77" s="211">
        <f t="shared" si="83"/>
        <v>1</v>
      </c>
      <c r="DT77" s="211">
        <f t="shared" si="84"/>
        <v>1</v>
      </c>
      <c r="DU77" s="211">
        <f t="shared" si="85"/>
        <v>1</v>
      </c>
      <c r="DV77" s="211">
        <f t="shared" ref="DV77:EF80" si="108">IF(OR($CX76=0,ISERROR(SEARCH(DV$1,$CX76))),DV76,DV76+1)</f>
        <v>1</v>
      </c>
      <c r="DW77" s="211">
        <f t="shared" si="108"/>
        <v>1</v>
      </c>
      <c r="DX77" s="211">
        <f t="shared" si="108"/>
        <v>1</v>
      </c>
      <c r="DY77" s="211">
        <f t="shared" si="108"/>
        <v>1</v>
      </c>
      <c r="DZ77" s="211">
        <f t="shared" si="108"/>
        <v>1</v>
      </c>
      <c r="EA77" s="211">
        <f t="shared" si="108"/>
        <v>1</v>
      </c>
      <c r="EB77" s="211">
        <f t="shared" si="108"/>
        <v>1</v>
      </c>
      <c r="EC77" s="211">
        <f t="shared" si="108"/>
        <v>1</v>
      </c>
      <c r="ED77" s="211">
        <f t="shared" si="108"/>
        <v>1</v>
      </c>
      <c r="EE77" s="211">
        <f t="shared" si="108"/>
        <v>1</v>
      </c>
      <c r="EF77" s="211">
        <f t="shared" si="108"/>
        <v>1</v>
      </c>
      <c r="EG77" s="211">
        <f t="shared" si="86"/>
        <v>0</v>
      </c>
    </row>
    <row r="78" spans="20:137" x14ac:dyDescent="0.25">
      <c r="T78" s="5"/>
      <c r="U78" s="13"/>
      <c r="V78" s="5"/>
      <c r="W78" s="5" t="str">
        <f t="shared" si="74"/>
        <v/>
      </c>
      <c r="X78" s="5"/>
      <c r="Y78" s="5"/>
      <c r="Z78" s="5"/>
      <c r="CB78" s="177">
        <f t="shared" si="87"/>
        <v>1</v>
      </c>
      <c r="CC78" s="177">
        <f t="shared" si="88"/>
        <v>1</v>
      </c>
      <c r="CD78" s="177">
        <f t="shared" si="89"/>
        <v>1</v>
      </c>
      <c r="CE78" s="177">
        <f t="shared" si="90"/>
        <v>1</v>
      </c>
      <c r="CF78" s="177">
        <f t="shared" si="91"/>
        <v>1</v>
      </c>
      <c r="CG78" s="177">
        <f t="shared" si="92"/>
        <v>1</v>
      </c>
      <c r="CH78" s="177">
        <f t="shared" si="93"/>
        <v>1</v>
      </c>
      <c r="CI78" s="177">
        <f t="shared" si="94"/>
        <v>1</v>
      </c>
      <c r="CJ78" s="177">
        <f t="shared" si="95"/>
        <v>1</v>
      </c>
      <c r="CK78" s="177">
        <f t="shared" si="96"/>
        <v>1</v>
      </c>
      <c r="CL78" s="177">
        <f t="shared" si="97"/>
        <v>1</v>
      </c>
      <c r="CM78" s="177">
        <f t="shared" si="98"/>
        <v>1</v>
      </c>
      <c r="CN78" s="177">
        <f t="shared" si="99"/>
        <v>1</v>
      </c>
      <c r="CO78" s="177">
        <f t="shared" si="100"/>
        <v>1</v>
      </c>
      <c r="CP78" s="177">
        <f t="shared" si="101"/>
        <v>1</v>
      </c>
      <c r="CQ78" s="177">
        <f t="shared" si="102"/>
        <v>1</v>
      </c>
      <c r="CR78" s="177">
        <f t="shared" si="103"/>
        <v>1</v>
      </c>
      <c r="CS78" s="177">
        <f t="shared" si="104"/>
        <v>1</v>
      </c>
      <c r="CT78" s="177">
        <f t="shared" si="105"/>
        <v>1</v>
      </c>
      <c r="CU78" s="177">
        <f t="shared" si="106"/>
        <v>1</v>
      </c>
      <c r="DA78" s="172"/>
      <c r="DB78" s="32" t="str">
        <f>IF(DB79="","",CONCATENATE("Warband ",CZ79," ",DG78))</f>
        <v/>
      </c>
      <c r="DD78" s="172">
        <f t="shared" si="75"/>
        <v>1</v>
      </c>
      <c r="DE78" s="172">
        <v>76</v>
      </c>
      <c r="DG78" s="49" t="str">
        <f>CONCATENATE("   ",DH78,"/",DI78,IF(DH78&gt;DI78," !",""))</f>
        <v xml:space="preserve">   0/12</v>
      </c>
      <c r="DH78" s="172">
        <f t="shared" ref="DH78" si="109">INDEX($CB$1:$CU$1,CZ79)+DJ78</f>
        <v>0</v>
      </c>
      <c r="DI78" s="177">
        <f>12</f>
        <v>12</v>
      </c>
      <c r="DJ78" s="210">
        <f t="shared" ref="DJ78" si="110">IF(DB79=$CW$8,0,0)</f>
        <v>0</v>
      </c>
      <c r="DL78" s="211">
        <f t="shared" si="76"/>
        <v>0</v>
      </c>
      <c r="DM78" s="211">
        <f t="shared" si="77"/>
        <v>1</v>
      </c>
      <c r="DN78" s="211">
        <f t="shared" si="78"/>
        <v>1</v>
      </c>
      <c r="DO78" s="211">
        <f t="shared" si="79"/>
        <v>1</v>
      </c>
      <c r="DP78" s="211">
        <f t="shared" si="80"/>
        <v>1</v>
      </c>
      <c r="DQ78" s="211">
        <f t="shared" si="81"/>
        <v>1</v>
      </c>
      <c r="DR78" s="211">
        <f t="shared" si="82"/>
        <v>1</v>
      </c>
      <c r="DS78" s="211">
        <f t="shared" si="83"/>
        <v>1</v>
      </c>
      <c r="DT78" s="211">
        <f t="shared" si="84"/>
        <v>1</v>
      </c>
      <c r="DU78" s="211">
        <f t="shared" si="85"/>
        <v>1</v>
      </c>
      <c r="DV78" s="211">
        <f t="shared" si="108"/>
        <v>1</v>
      </c>
      <c r="DW78" s="211">
        <f t="shared" si="108"/>
        <v>1</v>
      </c>
      <c r="DX78" s="211">
        <f t="shared" si="108"/>
        <v>1</v>
      </c>
      <c r="DY78" s="211">
        <f t="shared" si="108"/>
        <v>1</v>
      </c>
      <c r="DZ78" s="211">
        <f t="shared" si="108"/>
        <v>1</v>
      </c>
      <c r="EA78" s="211">
        <f t="shared" si="108"/>
        <v>1</v>
      </c>
      <c r="EB78" s="211">
        <f t="shared" si="108"/>
        <v>1</v>
      </c>
      <c r="EC78" s="211">
        <f t="shared" si="108"/>
        <v>1</v>
      </c>
      <c r="ED78" s="211">
        <f t="shared" si="108"/>
        <v>1</v>
      </c>
      <c r="EE78" s="211">
        <f t="shared" si="108"/>
        <v>1</v>
      </c>
      <c r="EF78" s="211">
        <f t="shared" si="108"/>
        <v>1</v>
      </c>
      <c r="EG78" s="211">
        <f t="shared" si="86"/>
        <v>0</v>
      </c>
    </row>
    <row r="79" spans="20:137" x14ac:dyDescent="0.25">
      <c r="T79" s="5"/>
      <c r="U79" s="13"/>
      <c r="V79" s="5"/>
      <c r="W79" s="5" t="str">
        <f t="shared" si="74"/>
        <v/>
      </c>
      <c r="X79" s="5"/>
      <c r="Y79" s="5"/>
      <c r="Z79" s="5"/>
      <c r="CB79" s="177">
        <f t="shared" si="87"/>
        <v>1</v>
      </c>
      <c r="CC79" s="177">
        <f t="shared" si="88"/>
        <v>1</v>
      </c>
      <c r="CD79" s="177">
        <f t="shared" si="89"/>
        <v>1</v>
      </c>
      <c r="CE79" s="177">
        <f t="shared" si="90"/>
        <v>1</v>
      </c>
      <c r="CF79" s="177">
        <f t="shared" si="91"/>
        <v>1</v>
      </c>
      <c r="CG79" s="177">
        <f t="shared" si="92"/>
        <v>1</v>
      </c>
      <c r="CH79" s="177">
        <f t="shared" si="93"/>
        <v>1</v>
      </c>
      <c r="CI79" s="177">
        <f t="shared" si="94"/>
        <v>1</v>
      </c>
      <c r="CJ79" s="177">
        <f t="shared" si="95"/>
        <v>1</v>
      </c>
      <c r="CK79" s="177">
        <f t="shared" si="96"/>
        <v>1</v>
      </c>
      <c r="CL79" s="177">
        <f t="shared" si="97"/>
        <v>1</v>
      </c>
      <c r="CM79" s="177">
        <f t="shared" si="98"/>
        <v>1</v>
      </c>
      <c r="CN79" s="177">
        <f t="shared" si="99"/>
        <v>1</v>
      </c>
      <c r="CO79" s="177">
        <f t="shared" si="100"/>
        <v>1</v>
      </c>
      <c r="CP79" s="177">
        <f t="shared" si="101"/>
        <v>1</v>
      </c>
      <c r="CQ79" s="177">
        <f t="shared" si="102"/>
        <v>1</v>
      </c>
      <c r="CR79" s="177">
        <f t="shared" si="103"/>
        <v>1</v>
      </c>
      <c r="CS79" s="177">
        <f t="shared" si="104"/>
        <v>1</v>
      </c>
      <c r="CT79" s="177">
        <f t="shared" si="105"/>
        <v>1</v>
      </c>
      <c r="CU79" s="177">
        <f t="shared" si="106"/>
        <v>1</v>
      </c>
      <c r="CZ79" s="172">
        <v>6</v>
      </c>
      <c r="DA79" s="172" t="s">
        <v>278</v>
      </c>
      <c r="DB79" s="32" t="str">
        <f>T(LOOKUP(CZ79,$DM$1:$EF$1,$DM$2:$EF$2))</f>
        <v/>
      </c>
      <c r="DD79" s="172">
        <f t="shared" si="75"/>
        <v>1</v>
      </c>
      <c r="DE79" s="172">
        <v>77</v>
      </c>
      <c r="DJ79" s="210"/>
      <c r="DL79" s="211">
        <f t="shared" si="76"/>
        <v>0</v>
      </c>
      <c r="DM79" s="211">
        <f t="shared" si="77"/>
        <v>1</v>
      </c>
      <c r="DN79" s="211">
        <f t="shared" si="78"/>
        <v>1</v>
      </c>
      <c r="DO79" s="211">
        <f t="shared" si="79"/>
        <v>1</v>
      </c>
      <c r="DP79" s="211">
        <f t="shared" si="80"/>
        <v>1</v>
      </c>
      <c r="DQ79" s="211">
        <f t="shared" si="81"/>
        <v>1</v>
      </c>
      <c r="DR79" s="211">
        <f t="shared" si="82"/>
        <v>1</v>
      </c>
      <c r="DS79" s="211">
        <f t="shared" si="83"/>
        <v>1</v>
      </c>
      <c r="DT79" s="211">
        <f t="shared" si="84"/>
        <v>1</v>
      </c>
      <c r="DU79" s="211">
        <f t="shared" si="85"/>
        <v>1</v>
      </c>
      <c r="DV79" s="211">
        <f t="shared" si="108"/>
        <v>1</v>
      </c>
      <c r="DW79" s="211">
        <f t="shared" si="108"/>
        <v>1</v>
      </c>
      <c r="DX79" s="211">
        <f t="shared" si="108"/>
        <v>1</v>
      </c>
      <c r="DY79" s="211">
        <f t="shared" si="108"/>
        <v>1</v>
      </c>
      <c r="DZ79" s="211">
        <f t="shared" si="108"/>
        <v>1</v>
      </c>
      <c r="EA79" s="211">
        <f t="shared" si="108"/>
        <v>1</v>
      </c>
      <c r="EB79" s="211">
        <f t="shared" si="108"/>
        <v>1</v>
      </c>
      <c r="EC79" s="211">
        <f t="shared" si="108"/>
        <v>1</v>
      </c>
      <c r="ED79" s="211">
        <f t="shared" si="108"/>
        <v>1</v>
      </c>
      <c r="EE79" s="211">
        <f t="shared" si="108"/>
        <v>1</v>
      </c>
      <c r="EF79" s="211">
        <f t="shared" si="108"/>
        <v>1</v>
      </c>
      <c r="EG79" s="211">
        <f t="shared" si="86"/>
        <v>0</v>
      </c>
    </row>
    <row r="80" spans="20:137" x14ac:dyDescent="0.25">
      <c r="T80" s="5"/>
      <c r="U80" s="13"/>
      <c r="V80" s="5"/>
      <c r="W80" s="5" t="str">
        <f t="shared" si="74"/>
        <v/>
      </c>
      <c r="X80" s="5"/>
      <c r="Y80" s="5"/>
      <c r="Z80" s="5"/>
      <c r="CB80" s="177">
        <f t="shared" si="87"/>
        <v>1</v>
      </c>
      <c r="CC80" s="177">
        <f t="shared" si="88"/>
        <v>1</v>
      </c>
      <c r="CD80" s="177">
        <f t="shared" si="89"/>
        <v>1</v>
      </c>
      <c r="CE80" s="177">
        <f t="shared" si="90"/>
        <v>1</v>
      </c>
      <c r="CF80" s="177">
        <f t="shared" si="91"/>
        <v>1</v>
      </c>
      <c r="CG80" s="177">
        <f t="shared" si="92"/>
        <v>1</v>
      </c>
      <c r="CH80" s="177">
        <f t="shared" si="93"/>
        <v>1</v>
      </c>
      <c r="CI80" s="177">
        <f t="shared" si="94"/>
        <v>1</v>
      </c>
      <c r="CJ80" s="177">
        <f t="shared" si="95"/>
        <v>1</v>
      </c>
      <c r="CK80" s="177">
        <f t="shared" si="96"/>
        <v>1</v>
      </c>
      <c r="CL80" s="177">
        <f t="shared" si="97"/>
        <v>1</v>
      </c>
      <c r="CM80" s="177">
        <f t="shared" si="98"/>
        <v>1</v>
      </c>
      <c r="CN80" s="177">
        <f t="shared" si="99"/>
        <v>1</v>
      </c>
      <c r="CO80" s="177">
        <f t="shared" si="100"/>
        <v>1</v>
      </c>
      <c r="CP80" s="177">
        <f t="shared" si="101"/>
        <v>1</v>
      </c>
      <c r="CQ80" s="177">
        <f t="shared" si="102"/>
        <v>1</v>
      </c>
      <c r="CR80" s="177">
        <f t="shared" si="103"/>
        <v>1</v>
      </c>
      <c r="CS80" s="177">
        <f t="shared" si="104"/>
        <v>1</v>
      </c>
      <c r="CT80" s="177">
        <f t="shared" si="105"/>
        <v>1</v>
      </c>
      <c r="CU80" s="177">
        <f t="shared" si="106"/>
        <v>1</v>
      </c>
      <c r="DA80" s="172">
        <v>1</v>
      </c>
      <c r="DB80" s="32" t="str">
        <f t="shared" ref="DB80:DB91" si="111">T(CONCATENATE(LOOKUP(DA80,CG$3:CG$80,AV$3:AV$80)," ",LOOKUP(DA80,CG$3:CG$80,$CA$3:$CA$80)))</f>
        <v xml:space="preserve"> </v>
      </c>
      <c r="DD80" s="172">
        <f t="shared" si="75"/>
        <v>1</v>
      </c>
      <c r="DE80" s="172">
        <v>78</v>
      </c>
      <c r="DJ80" s="210"/>
      <c r="DL80" s="211">
        <f t="shared" si="76"/>
        <v>-20</v>
      </c>
      <c r="DM80" s="211">
        <f t="shared" si="77"/>
        <v>1</v>
      </c>
      <c r="DN80" s="211">
        <f t="shared" si="78"/>
        <v>1</v>
      </c>
      <c r="DO80" s="211">
        <f t="shared" si="79"/>
        <v>1</v>
      </c>
      <c r="DP80" s="211">
        <f t="shared" si="80"/>
        <v>1</v>
      </c>
      <c r="DQ80" s="211">
        <f t="shared" si="81"/>
        <v>1</v>
      </c>
      <c r="DR80" s="211">
        <f t="shared" si="82"/>
        <v>1</v>
      </c>
      <c r="DS80" s="211">
        <f t="shared" si="83"/>
        <v>1</v>
      </c>
      <c r="DT80" s="211">
        <f t="shared" si="84"/>
        <v>1</v>
      </c>
      <c r="DU80" s="211">
        <f t="shared" si="85"/>
        <v>1</v>
      </c>
      <c r="DV80" s="211">
        <f t="shared" si="108"/>
        <v>1</v>
      </c>
      <c r="DW80" s="211">
        <f t="shared" si="108"/>
        <v>1</v>
      </c>
      <c r="DX80" s="211">
        <f t="shared" si="108"/>
        <v>1</v>
      </c>
      <c r="DY80" s="211">
        <f t="shared" si="108"/>
        <v>1</v>
      </c>
      <c r="DZ80" s="211">
        <f t="shared" si="108"/>
        <v>1</v>
      </c>
      <c r="EA80" s="211">
        <f t="shared" si="108"/>
        <v>1</v>
      </c>
      <c r="EB80" s="211">
        <f t="shared" si="108"/>
        <v>1</v>
      </c>
      <c r="EC80" s="211">
        <f t="shared" si="108"/>
        <v>1</v>
      </c>
      <c r="ED80" s="211">
        <f t="shared" si="108"/>
        <v>1</v>
      </c>
      <c r="EE80" s="211">
        <f t="shared" si="108"/>
        <v>1</v>
      </c>
      <c r="EF80" s="211">
        <f t="shared" si="108"/>
        <v>1</v>
      </c>
      <c r="EG80" s="211">
        <f t="shared" si="86"/>
        <v>0</v>
      </c>
    </row>
    <row r="81" spans="104:114" x14ac:dyDescent="0.25">
      <c r="DA81" s="172">
        <v>2</v>
      </c>
      <c r="DB81" s="32" t="str">
        <f t="shared" si="111"/>
        <v xml:space="preserve"> </v>
      </c>
      <c r="DD81" s="172">
        <f t="shared" si="75"/>
        <v>1</v>
      </c>
      <c r="DJ81" s="210"/>
    </row>
    <row r="82" spans="104:114" x14ac:dyDescent="0.25">
      <c r="DA82" s="172">
        <v>3</v>
      </c>
      <c r="DB82" s="32" t="str">
        <f t="shared" si="111"/>
        <v xml:space="preserve"> </v>
      </c>
      <c r="DD82" s="172">
        <f t="shared" si="75"/>
        <v>1</v>
      </c>
      <c r="DJ82" s="210"/>
    </row>
    <row r="83" spans="104:114" x14ac:dyDescent="0.25">
      <c r="DA83" s="172">
        <v>4</v>
      </c>
      <c r="DB83" s="32" t="str">
        <f t="shared" si="111"/>
        <v xml:space="preserve"> </v>
      </c>
      <c r="DD83" s="172">
        <f t="shared" si="75"/>
        <v>1</v>
      </c>
      <c r="DJ83" s="210"/>
    </row>
    <row r="84" spans="104:114" x14ac:dyDescent="0.25">
      <c r="DA84" s="172">
        <v>5</v>
      </c>
      <c r="DB84" s="32" t="str">
        <f t="shared" si="111"/>
        <v xml:space="preserve"> </v>
      </c>
      <c r="DD84" s="172">
        <f t="shared" si="75"/>
        <v>1</v>
      </c>
      <c r="DJ84" s="210"/>
    </row>
    <row r="85" spans="104:114" x14ac:dyDescent="0.25">
      <c r="DA85" s="172">
        <v>6</v>
      </c>
      <c r="DB85" s="32" t="str">
        <f t="shared" si="111"/>
        <v xml:space="preserve"> </v>
      </c>
      <c r="DD85" s="172">
        <f t="shared" si="75"/>
        <v>1</v>
      </c>
      <c r="DJ85" s="210"/>
    </row>
    <row r="86" spans="104:114" x14ac:dyDescent="0.25">
      <c r="DA86" s="172">
        <v>7</v>
      </c>
      <c r="DB86" s="32" t="str">
        <f t="shared" si="111"/>
        <v xml:space="preserve"> </v>
      </c>
      <c r="DD86" s="172">
        <f t="shared" si="75"/>
        <v>1</v>
      </c>
      <c r="DJ86" s="210"/>
    </row>
    <row r="87" spans="104:114" x14ac:dyDescent="0.25">
      <c r="DA87" s="172">
        <v>8</v>
      </c>
      <c r="DB87" s="32" t="str">
        <f t="shared" si="111"/>
        <v xml:space="preserve"> </v>
      </c>
      <c r="DD87" s="172">
        <f t="shared" si="75"/>
        <v>1</v>
      </c>
      <c r="DJ87" s="210"/>
    </row>
    <row r="88" spans="104:114" x14ac:dyDescent="0.25">
      <c r="DA88" s="172">
        <v>9</v>
      </c>
      <c r="DB88" s="32" t="str">
        <f t="shared" si="111"/>
        <v xml:space="preserve"> </v>
      </c>
      <c r="DD88" s="172">
        <f t="shared" si="75"/>
        <v>1</v>
      </c>
      <c r="DJ88" s="210"/>
    </row>
    <row r="89" spans="104:114" x14ac:dyDescent="0.25">
      <c r="DA89" s="172">
        <v>10</v>
      </c>
      <c r="DB89" s="32" t="str">
        <f t="shared" si="111"/>
        <v xml:space="preserve"> </v>
      </c>
      <c r="DD89" s="172">
        <f t="shared" si="75"/>
        <v>1</v>
      </c>
      <c r="DJ89" s="210"/>
    </row>
    <row r="90" spans="104:114" x14ac:dyDescent="0.25">
      <c r="DA90" s="172">
        <v>11</v>
      </c>
      <c r="DB90" s="32" t="str">
        <f t="shared" si="111"/>
        <v xml:space="preserve"> </v>
      </c>
      <c r="DD90" s="172">
        <f t="shared" si="75"/>
        <v>1</v>
      </c>
      <c r="DJ90" s="210"/>
    </row>
    <row r="91" spans="104:114" x14ac:dyDescent="0.25">
      <c r="DA91" s="172">
        <v>12</v>
      </c>
      <c r="DB91" s="32" t="str">
        <f t="shared" si="111"/>
        <v xml:space="preserve"> </v>
      </c>
      <c r="DD91" s="172">
        <f t="shared" si="75"/>
        <v>1</v>
      </c>
      <c r="DJ91" s="210"/>
    </row>
    <row r="92" spans="104:114" x14ac:dyDescent="0.25">
      <c r="DB92" s="196" t="str">
        <f>IF(DB79="","","----")</f>
        <v/>
      </c>
      <c r="DD92" s="172">
        <f t="shared" si="75"/>
        <v>1</v>
      </c>
      <c r="DJ92" s="210"/>
    </row>
    <row r="93" spans="104:114" x14ac:dyDescent="0.25">
      <c r="DA93" s="172"/>
      <c r="DB93" s="32" t="str">
        <f>IF(DB94="","",CONCATENATE("Warband ",CZ94," ",DG93))</f>
        <v/>
      </c>
      <c r="DD93" s="172">
        <f t="shared" si="75"/>
        <v>1</v>
      </c>
      <c r="DG93" s="49" t="str">
        <f>CONCATENATE("   ",DH93,"/",DI93,IF(DH93&gt;DI93," !",""))</f>
        <v xml:space="preserve">   0/12</v>
      </c>
      <c r="DH93" s="172">
        <f t="shared" ref="DH93" si="112">INDEX($CB$1:$CU$1,CZ94)+DJ93</f>
        <v>0</v>
      </c>
      <c r="DI93" s="177">
        <f>12</f>
        <v>12</v>
      </c>
      <c r="DJ93" s="210">
        <f t="shared" ref="DJ93" si="113">IF(DB94=$CW$8,0,0)</f>
        <v>0</v>
      </c>
    </row>
    <row r="94" spans="104:114" x14ac:dyDescent="0.25">
      <c r="CZ94" s="172">
        <v>7</v>
      </c>
      <c r="DA94" s="172" t="s">
        <v>278</v>
      </c>
      <c r="DB94" s="32" t="str">
        <f>T(LOOKUP(CZ94,$DM$1:$EF$1,$DM$2:$EF$2))</f>
        <v/>
      </c>
      <c r="DD94" s="172">
        <f t="shared" si="75"/>
        <v>1</v>
      </c>
      <c r="DJ94" s="210"/>
    </row>
    <row r="95" spans="104:114" x14ac:dyDescent="0.25">
      <c r="DA95" s="172">
        <v>1</v>
      </c>
      <c r="DB95" s="32" t="str">
        <f t="shared" ref="DB95:DB106" si="114">T(CONCATENATE(LOOKUP(DA95,CH$3:CH$80,AW$3:AW$80)," ",LOOKUP(DA95,CH$3:CH$80,$CA$3:$CA$80)))</f>
        <v xml:space="preserve"> </v>
      </c>
      <c r="DD95" s="172">
        <f t="shared" si="75"/>
        <v>1</v>
      </c>
      <c r="DJ95" s="210"/>
    </row>
    <row r="96" spans="104:114" x14ac:dyDescent="0.25">
      <c r="DA96" s="172">
        <v>2</v>
      </c>
      <c r="DB96" s="32" t="str">
        <f t="shared" si="114"/>
        <v xml:space="preserve"> </v>
      </c>
      <c r="DD96" s="172">
        <f t="shared" si="75"/>
        <v>1</v>
      </c>
      <c r="DJ96" s="210"/>
    </row>
    <row r="97" spans="104:114" x14ac:dyDescent="0.25">
      <c r="DA97" s="172">
        <v>3</v>
      </c>
      <c r="DB97" s="32" t="str">
        <f t="shared" si="114"/>
        <v xml:space="preserve"> </v>
      </c>
      <c r="DD97" s="172">
        <f t="shared" si="75"/>
        <v>1</v>
      </c>
      <c r="DJ97" s="210"/>
    </row>
    <row r="98" spans="104:114" x14ac:dyDescent="0.25">
      <c r="DA98" s="172">
        <v>4</v>
      </c>
      <c r="DB98" s="32" t="str">
        <f t="shared" si="114"/>
        <v xml:space="preserve"> </v>
      </c>
      <c r="DD98" s="172">
        <f t="shared" si="75"/>
        <v>1</v>
      </c>
      <c r="DJ98" s="210"/>
    </row>
    <row r="99" spans="104:114" x14ac:dyDescent="0.25">
      <c r="DA99" s="172">
        <v>5</v>
      </c>
      <c r="DB99" s="32" t="str">
        <f t="shared" si="114"/>
        <v xml:space="preserve"> </v>
      </c>
      <c r="DD99" s="172">
        <f t="shared" si="75"/>
        <v>1</v>
      </c>
      <c r="DJ99" s="210"/>
    </row>
    <row r="100" spans="104:114" x14ac:dyDescent="0.25">
      <c r="DA100" s="172">
        <v>6</v>
      </c>
      <c r="DB100" s="32" t="str">
        <f t="shared" si="114"/>
        <v xml:space="preserve"> </v>
      </c>
      <c r="DD100" s="172">
        <f t="shared" si="75"/>
        <v>1</v>
      </c>
      <c r="DJ100" s="210"/>
    </row>
    <row r="101" spans="104:114" x14ac:dyDescent="0.25">
      <c r="DA101" s="172">
        <v>7</v>
      </c>
      <c r="DB101" s="32" t="str">
        <f t="shared" si="114"/>
        <v xml:space="preserve"> </v>
      </c>
      <c r="DD101" s="172">
        <f t="shared" si="75"/>
        <v>1</v>
      </c>
      <c r="DJ101" s="210"/>
    </row>
    <row r="102" spans="104:114" x14ac:dyDescent="0.25">
      <c r="DA102" s="172">
        <v>8</v>
      </c>
      <c r="DB102" s="32" t="str">
        <f t="shared" si="114"/>
        <v xml:space="preserve"> </v>
      </c>
      <c r="DD102" s="172">
        <f t="shared" si="75"/>
        <v>1</v>
      </c>
      <c r="DJ102" s="210"/>
    </row>
    <row r="103" spans="104:114" x14ac:dyDescent="0.25">
      <c r="DA103" s="172">
        <v>9</v>
      </c>
      <c r="DB103" s="32" t="str">
        <f t="shared" si="114"/>
        <v xml:space="preserve"> </v>
      </c>
      <c r="DD103" s="172">
        <f t="shared" si="75"/>
        <v>1</v>
      </c>
      <c r="DJ103" s="210"/>
    </row>
    <row r="104" spans="104:114" x14ac:dyDescent="0.25">
      <c r="DA104" s="172">
        <v>10</v>
      </c>
      <c r="DB104" s="32" t="str">
        <f t="shared" si="114"/>
        <v xml:space="preserve"> </v>
      </c>
      <c r="DD104" s="172">
        <f t="shared" si="75"/>
        <v>1</v>
      </c>
      <c r="DJ104" s="210"/>
    </row>
    <row r="105" spans="104:114" x14ac:dyDescent="0.25">
      <c r="DA105" s="172">
        <v>11</v>
      </c>
      <c r="DB105" s="32" t="str">
        <f t="shared" si="114"/>
        <v xml:space="preserve"> </v>
      </c>
      <c r="DD105" s="172">
        <f t="shared" si="75"/>
        <v>1</v>
      </c>
      <c r="DJ105" s="210"/>
    </row>
    <row r="106" spans="104:114" x14ac:dyDescent="0.25">
      <c r="DA106" s="172">
        <v>12</v>
      </c>
      <c r="DB106" s="32" t="str">
        <f t="shared" si="114"/>
        <v xml:space="preserve"> </v>
      </c>
      <c r="DD106" s="172">
        <f t="shared" si="75"/>
        <v>1</v>
      </c>
      <c r="DJ106" s="210"/>
    </row>
    <row r="107" spans="104:114" x14ac:dyDescent="0.25">
      <c r="DB107" s="196" t="str">
        <f>IF(DB94="","","----")</f>
        <v/>
      </c>
      <c r="DD107" s="172">
        <f t="shared" si="75"/>
        <v>1</v>
      </c>
      <c r="DJ107" s="210"/>
    </row>
    <row r="108" spans="104:114" x14ac:dyDescent="0.25">
      <c r="DA108" s="172"/>
      <c r="DB108" s="32" t="str">
        <f>IF(DB109="","",CONCATENATE("Warband ",CZ109," ",DG108))</f>
        <v/>
      </c>
      <c r="DD108" s="172">
        <f t="shared" si="75"/>
        <v>1</v>
      </c>
      <c r="DG108" s="49" t="str">
        <f>CONCATENATE("   ",DH108,"/",DI108,IF(DH108&gt;DI108," !",""))</f>
        <v xml:space="preserve">   0/12</v>
      </c>
      <c r="DH108" s="172">
        <f t="shared" ref="DH108" si="115">INDEX($CB$1:$CU$1,CZ109)+DJ108</f>
        <v>0</v>
      </c>
      <c r="DI108" s="177">
        <f>12</f>
        <v>12</v>
      </c>
      <c r="DJ108" s="210">
        <f t="shared" ref="DJ108" si="116">IF(DB109=$CW$8,0,0)</f>
        <v>0</v>
      </c>
    </row>
    <row r="109" spans="104:114" x14ac:dyDescent="0.25">
      <c r="CZ109" s="172">
        <v>8</v>
      </c>
      <c r="DA109" s="172" t="s">
        <v>278</v>
      </c>
      <c r="DB109" s="32" t="str">
        <f>T(LOOKUP(CZ109,$DM$1:$EF$1,$DM$2:$EF$2))</f>
        <v/>
      </c>
      <c r="DD109" s="172">
        <f t="shared" si="75"/>
        <v>1</v>
      </c>
      <c r="DJ109" s="210"/>
    </row>
    <row r="110" spans="104:114" x14ac:dyDescent="0.25">
      <c r="DA110" s="172">
        <v>1</v>
      </c>
      <c r="DB110" s="32" t="str">
        <f t="shared" ref="DB110:DB121" si="117">T(CONCATENATE(LOOKUP(DA110,CI$3:CI$80,AX$3:AX$80)," ",LOOKUP(DA110,CI$3:CI$80,$CA$3:$CA$80)))</f>
        <v xml:space="preserve"> </v>
      </c>
      <c r="DD110" s="172">
        <f t="shared" si="75"/>
        <v>1</v>
      </c>
      <c r="DJ110" s="210"/>
    </row>
    <row r="111" spans="104:114" x14ac:dyDescent="0.25">
      <c r="DA111" s="172">
        <v>2</v>
      </c>
      <c r="DB111" s="32" t="str">
        <f t="shared" si="117"/>
        <v xml:space="preserve"> </v>
      </c>
      <c r="DD111" s="172">
        <f t="shared" si="75"/>
        <v>1</v>
      </c>
      <c r="DJ111" s="210"/>
    </row>
    <row r="112" spans="104:114" x14ac:dyDescent="0.25">
      <c r="DA112" s="172">
        <v>3</v>
      </c>
      <c r="DB112" s="32" t="str">
        <f t="shared" si="117"/>
        <v xml:space="preserve"> </v>
      </c>
      <c r="DD112" s="172">
        <f t="shared" si="75"/>
        <v>1</v>
      </c>
      <c r="DJ112" s="210"/>
    </row>
    <row r="113" spans="104:114" x14ac:dyDescent="0.25">
      <c r="DA113" s="172">
        <v>4</v>
      </c>
      <c r="DB113" s="32" t="str">
        <f t="shared" si="117"/>
        <v xml:space="preserve"> </v>
      </c>
      <c r="DD113" s="172">
        <f t="shared" si="75"/>
        <v>1</v>
      </c>
      <c r="DJ113" s="210"/>
    </row>
    <row r="114" spans="104:114" x14ac:dyDescent="0.25">
      <c r="DA114" s="172">
        <v>5</v>
      </c>
      <c r="DB114" s="32" t="str">
        <f t="shared" si="117"/>
        <v xml:space="preserve"> </v>
      </c>
      <c r="DD114" s="172">
        <f t="shared" si="75"/>
        <v>1</v>
      </c>
      <c r="DJ114" s="210"/>
    </row>
    <row r="115" spans="104:114" x14ac:dyDescent="0.25">
      <c r="DA115" s="172">
        <v>6</v>
      </c>
      <c r="DB115" s="32" t="str">
        <f t="shared" si="117"/>
        <v xml:space="preserve"> </v>
      </c>
      <c r="DD115" s="172">
        <f t="shared" si="75"/>
        <v>1</v>
      </c>
      <c r="DJ115" s="210"/>
    </row>
    <row r="116" spans="104:114" x14ac:dyDescent="0.25">
      <c r="DA116" s="172">
        <v>7</v>
      </c>
      <c r="DB116" s="32" t="str">
        <f t="shared" si="117"/>
        <v xml:space="preserve"> </v>
      </c>
      <c r="DD116" s="172">
        <f t="shared" si="75"/>
        <v>1</v>
      </c>
      <c r="DJ116" s="210"/>
    </row>
    <row r="117" spans="104:114" x14ac:dyDescent="0.25">
      <c r="DA117" s="172">
        <v>8</v>
      </c>
      <c r="DB117" s="32" t="str">
        <f t="shared" si="117"/>
        <v xml:space="preserve"> </v>
      </c>
      <c r="DD117" s="172">
        <f t="shared" si="75"/>
        <v>1</v>
      </c>
      <c r="DJ117" s="210"/>
    </row>
    <row r="118" spans="104:114" x14ac:dyDescent="0.25">
      <c r="DA118" s="172">
        <v>9</v>
      </c>
      <c r="DB118" s="32" t="str">
        <f t="shared" si="117"/>
        <v xml:space="preserve"> </v>
      </c>
      <c r="DD118" s="172">
        <f t="shared" si="75"/>
        <v>1</v>
      </c>
      <c r="DJ118" s="210"/>
    </row>
    <row r="119" spans="104:114" x14ac:dyDescent="0.25">
      <c r="DA119" s="172">
        <v>10</v>
      </c>
      <c r="DB119" s="32" t="str">
        <f t="shared" si="117"/>
        <v xml:space="preserve"> </v>
      </c>
      <c r="DD119" s="172">
        <f t="shared" si="75"/>
        <v>1</v>
      </c>
      <c r="DJ119" s="210"/>
    </row>
    <row r="120" spans="104:114" x14ac:dyDescent="0.25">
      <c r="DA120" s="172">
        <v>11</v>
      </c>
      <c r="DB120" s="32" t="str">
        <f t="shared" si="117"/>
        <v xml:space="preserve"> </v>
      </c>
      <c r="DD120" s="172">
        <f t="shared" si="75"/>
        <v>1</v>
      </c>
      <c r="DJ120" s="210"/>
    </row>
    <row r="121" spans="104:114" x14ac:dyDescent="0.25">
      <c r="DA121" s="172">
        <v>12</v>
      </c>
      <c r="DB121" s="32" t="str">
        <f t="shared" si="117"/>
        <v xml:space="preserve"> </v>
      </c>
      <c r="DD121" s="172">
        <f t="shared" si="75"/>
        <v>1</v>
      </c>
      <c r="DJ121" s="210"/>
    </row>
    <row r="122" spans="104:114" x14ac:dyDescent="0.25">
      <c r="DB122" s="196" t="str">
        <f>IF(DB109="","","----")</f>
        <v/>
      </c>
      <c r="DD122" s="172">
        <f t="shared" si="75"/>
        <v>1</v>
      </c>
      <c r="DJ122" s="210"/>
    </row>
    <row r="123" spans="104:114" x14ac:dyDescent="0.25">
      <c r="DA123" s="172"/>
      <c r="DB123" s="32" t="str">
        <f>IF(DB124="","",CONCATENATE("Warband ",CZ124," ",DG123))</f>
        <v/>
      </c>
      <c r="DD123" s="172">
        <f t="shared" si="75"/>
        <v>1</v>
      </c>
      <c r="DG123" s="49" t="str">
        <f>CONCATENATE("   ",DH123,"/",DI123,IF(DH123&gt;DI123," !",""))</f>
        <v xml:space="preserve">   0/12</v>
      </c>
      <c r="DH123" s="172">
        <f t="shared" ref="DH123" si="118">INDEX($CB$1:$CU$1,CZ124)+DJ123</f>
        <v>0</v>
      </c>
      <c r="DI123" s="177">
        <f>12</f>
        <v>12</v>
      </c>
      <c r="DJ123" s="210">
        <f t="shared" ref="DJ123" si="119">IF(DB124=$CW$8,0,0)</f>
        <v>0</v>
      </c>
    </row>
    <row r="124" spans="104:114" x14ac:dyDescent="0.25">
      <c r="CZ124" s="172">
        <v>9</v>
      </c>
      <c r="DA124" s="172" t="s">
        <v>278</v>
      </c>
      <c r="DB124" s="32" t="str">
        <f>T(LOOKUP(CZ124,$DM$1:$EF$1,$DM$2:$EF$2))</f>
        <v/>
      </c>
      <c r="DD124" s="172">
        <f t="shared" si="75"/>
        <v>1</v>
      </c>
      <c r="DJ124" s="210"/>
    </row>
    <row r="125" spans="104:114" x14ac:dyDescent="0.25">
      <c r="DA125" s="172">
        <v>1</v>
      </c>
      <c r="DB125" s="32" t="str">
        <f t="shared" ref="DB125:DB136" si="120">T(CONCATENATE(LOOKUP(DA125,CJ$3:CJ$80,AY$3:AY$80)," ",LOOKUP(DA125,CJ$3:CJ$80,$CA$3:$CA$80)))</f>
        <v xml:space="preserve"> </v>
      </c>
      <c r="DD125" s="172">
        <f t="shared" si="75"/>
        <v>1</v>
      </c>
      <c r="DJ125" s="210"/>
    </row>
    <row r="126" spans="104:114" x14ac:dyDescent="0.25">
      <c r="DA126" s="172">
        <v>2</v>
      </c>
      <c r="DB126" s="32" t="str">
        <f t="shared" si="120"/>
        <v xml:space="preserve"> </v>
      </c>
      <c r="DD126" s="172">
        <f t="shared" si="75"/>
        <v>1</v>
      </c>
      <c r="DJ126" s="210"/>
    </row>
    <row r="127" spans="104:114" x14ac:dyDescent="0.25">
      <c r="DA127" s="172">
        <v>3</v>
      </c>
      <c r="DB127" s="32" t="str">
        <f t="shared" si="120"/>
        <v xml:space="preserve"> </v>
      </c>
      <c r="DD127" s="172">
        <f t="shared" si="75"/>
        <v>1</v>
      </c>
      <c r="DJ127" s="210"/>
    </row>
    <row r="128" spans="104:114" x14ac:dyDescent="0.25">
      <c r="DA128" s="172">
        <v>4</v>
      </c>
      <c r="DB128" s="32" t="str">
        <f t="shared" si="120"/>
        <v xml:space="preserve"> </v>
      </c>
      <c r="DD128" s="172">
        <f t="shared" si="75"/>
        <v>1</v>
      </c>
      <c r="DJ128" s="210"/>
    </row>
    <row r="129" spans="104:114" x14ac:dyDescent="0.25">
      <c r="DA129" s="172">
        <v>5</v>
      </c>
      <c r="DB129" s="32" t="str">
        <f t="shared" si="120"/>
        <v xml:space="preserve"> </v>
      </c>
      <c r="DD129" s="172">
        <f t="shared" si="75"/>
        <v>1</v>
      </c>
      <c r="DJ129" s="210"/>
    </row>
    <row r="130" spans="104:114" x14ac:dyDescent="0.25">
      <c r="DA130" s="172">
        <v>6</v>
      </c>
      <c r="DB130" s="32" t="str">
        <f t="shared" si="120"/>
        <v xml:space="preserve"> </v>
      </c>
      <c r="DD130" s="172">
        <f t="shared" si="75"/>
        <v>1</v>
      </c>
      <c r="DJ130" s="210"/>
    </row>
    <row r="131" spans="104:114" x14ac:dyDescent="0.25">
      <c r="DA131" s="172">
        <v>7</v>
      </c>
      <c r="DB131" s="32" t="str">
        <f t="shared" si="120"/>
        <v xml:space="preserve"> </v>
      </c>
      <c r="DD131" s="172">
        <f t="shared" si="75"/>
        <v>1</v>
      </c>
      <c r="DJ131" s="210"/>
    </row>
    <row r="132" spans="104:114" x14ac:dyDescent="0.25">
      <c r="DA132" s="172">
        <v>8</v>
      </c>
      <c r="DB132" s="32" t="str">
        <f t="shared" si="120"/>
        <v xml:space="preserve"> </v>
      </c>
      <c r="DD132" s="172">
        <f t="shared" si="75"/>
        <v>1</v>
      </c>
      <c r="DJ132" s="210"/>
    </row>
    <row r="133" spans="104:114" x14ac:dyDescent="0.25">
      <c r="DA133" s="172">
        <v>9</v>
      </c>
      <c r="DB133" s="32" t="str">
        <f t="shared" si="120"/>
        <v xml:space="preserve"> </v>
      </c>
      <c r="DD133" s="172">
        <f t="shared" ref="DD133:DD196" si="121">IF(OR(DB132="",DB132=" "),DD132,DD132+1)</f>
        <v>1</v>
      </c>
      <c r="DJ133" s="210"/>
    </row>
    <row r="134" spans="104:114" x14ac:dyDescent="0.25">
      <c r="DA134" s="172">
        <v>10</v>
      </c>
      <c r="DB134" s="32" t="str">
        <f t="shared" si="120"/>
        <v xml:space="preserve"> </v>
      </c>
      <c r="DD134" s="172">
        <f t="shared" si="121"/>
        <v>1</v>
      </c>
      <c r="DJ134" s="210"/>
    </row>
    <row r="135" spans="104:114" x14ac:dyDescent="0.25">
      <c r="DA135" s="172">
        <v>11</v>
      </c>
      <c r="DB135" s="32" t="str">
        <f t="shared" si="120"/>
        <v xml:space="preserve"> </v>
      </c>
      <c r="DD135" s="172">
        <f t="shared" si="121"/>
        <v>1</v>
      </c>
      <c r="DJ135" s="210"/>
    </row>
    <row r="136" spans="104:114" x14ac:dyDescent="0.25">
      <c r="DA136" s="172">
        <v>12</v>
      </c>
      <c r="DB136" s="32" t="str">
        <f t="shared" si="120"/>
        <v xml:space="preserve"> </v>
      </c>
      <c r="DD136" s="172">
        <f t="shared" si="121"/>
        <v>1</v>
      </c>
      <c r="DJ136" s="210"/>
    </row>
    <row r="137" spans="104:114" x14ac:dyDescent="0.25">
      <c r="DB137" s="196" t="str">
        <f>IF(DB124="","","----")</f>
        <v/>
      </c>
      <c r="DD137" s="172">
        <f t="shared" si="121"/>
        <v>1</v>
      </c>
      <c r="DJ137" s="210"/>
    </row>
    <row r="138" spans="104:114" x14ac:dyDescent="0.25">
      <c r="DA138" s="172"/>
      <c r="DB138" s="32" t="str">
        <f>IF(DB139="","",CONCATENATE("Warband ",CZ139," ",DG138))</f>
        <v/>
      </c>
      <c r="DD138" s="172">
        <f t="shared" si="121"/>
        <v>1</v>
      </c>
      <c r="DG138" s="49" t="str">
        <f>CONCATENATE("   ",DH138,"/",DI138,IF(DH138&gt;DI138," !",""))</f>
        <v xml:space="preserve">   0/12</v>
      </c>
      <c r="DH138" s="172">
        <f t="shared" ref="DH138" si="122">INDEX($CB$1:$CU$1,CZ139)+DJ138</f>
        <v>0</v>
      </c>
      <c r="DI138" s="177">
        <f>12</f>
        <v>12</v>
      </c>
      <c r="DJ138" s="210">
        <f t="shared" ref="DJ138" si="123">IF(DB139=$CW$8,0,0)</f>
        <v>0</v>
      </c>
    </row>
    <row r="139" spans="104:114" x14ac:dyDescent="0.25">
      <c r="CZ139" s="172">
        <v>10</v>
      </c>
      <c r="DA139" s="172" t="s">
        <v>278</v>
      </c>
      <c r="DB139" s="32" t="str">
        <f>T(LOOKUP(CZ139,$DM$1:$EF$1,$DM$2:$EF$2))</f>
        <v/>
      </c>
      <c r="DD139" s="172">
        <f t="shared" si="121"/>
        <v>1</v>
      </c>
      <c r="DJ139" s="210"/>
    </row>
    <row r="140" spans="104:114" x14ac:dyDescent="0.25">
      <c r="DA140" s="172">
        <v>1</v>
      </c>
      <c r="DB140" s="32" t="str">
        <f t="shared" ref="DB140:DB151" si="124">T(CONCATENATE(LOOKUP(DA140,CK$3:CK$80,AZ$3:AZ$80)," ",LOOKUP(DA140,CK$3:CK$80,$CA$3:$CA$80)))</f>
        <v xml:space="preserve"> </v>
      </c>
      <c r="DD140" s="172">
        <f t="shared" si="121"/>
        <v>1</v>
      </c>
      <c r="DJ140" s="210"/>
    </row>
    <row r="141" spans="104:114" x14ac:dyDescent="0.25">
      <c r="DA141" s="172">
        <v>2</v>
      </c>
      <c r="DB141" s="32" t="str">
        <f t="shared" si="124"/>
        <v xml:space="preserve"> </v>
      </c>
      <c r="DD141" s="172">
        <f t="shared" si="121"/>
        <v>1</v>
      </c>
      <c r="DJ141" s="210"/>
    </row>
    <row r="142" spans="104:114" x14ac:dyDescent="0.25">
      <c r="DA142" s="172">
        <v>3</v>
      </c>
      <c r="DB142" s="32" t="str">
        <f t="shared" si="124"/>
        <v xml:space="preserve"> </v>
      </c>
      <c r="DD142" s="172">
        <f t="shared" si="121"/>
        <v>1</v>
      </c>
      <c r="DJ142" s="210"/>
    </row>
    <row r="143" spans="104:114" x14ac:dyDescent="0.25">
      <c r="DA143" s="172">
        <v>4</v>
      </c>
      <c r="DB143" s="32" t="str">
        <f t="shared" si="124"/>
        <v xml:space="preserve"> </v>
      </c>
      <c r="DD143" s="172">
        <f t="shared" si="121"/>
        <v>1</v>
      </c>
      <c r="DJ143" s="210"/>
    </row>
    <row r="144" spans="104:114" x14ac:dyDescent="0.25">
      <c r="DA144" s="172">
        <v>5</v>
      </c>
      <c r="DB144" s="32" t="str">
        <f t="shared" si="124"/>
        <v xml:space="preserve"> </v>
      </c>
      <c r="DD144" s="172">
        <f t="shared" si="121"/>
        <v>1</v>
      </c>
      <c r="DJ144" s="210"/>
    </row>
    <row r="145" spans="104:114" x14ac:dyDescent="0.25">
      <c r="DA145" s="172">
        <v>6</v>
      </c>
      <c r="DB145" s="32" t="str">
        <f t="shared" si="124"/>
        <v xml:space="preserve"> </v>
      </c>
      <c r="DD145" s="172">
        <f t="shared" si="121"/>
        <v>1</v>
      </c>
      <c r="DJ145" s="210"/>
    </row>
    <row r="146" spans="104:114" x14ac:dyDescent="0.25">
      <c r="DA146" s="172">
        <v>7</v>
      </c>
      <c r="DB146" s="32" t="str">
        <f t="shared" si="124"/>
        <v xml:space="preserve"> </v>
      </c>
      <c r="DD146" s="172">
        <f t="shared" si="121"/>
        <v>1</v>
      </c>
      <c r="DJ146" s="210"/>
    </row>
    <row r="147" spans="104:114" x14ac:dyDescent="0.25">
      <c r="DA147" s="172">
        <v>8</v>
      </c>
      <c r="DB147" s="32" t="str">
        <f t="shared" si="124"/>
        <v xml:space="preserve"> </v>
      </c>
      <c r="DD147" s="172">
        <f t="shared" si="121"/>
        <v>1</v>
      </c>
      <c r="DJ147" s="210"/>
    </row>
    <row r="148" spans="104:114" x14ac:dyDescent="0.25">
      <c r="DA148" s="172">
        <v>9</v>
      </c>
      <c r="DB148" s="32" t="str">
        <f t="shared" si="124"/>
        <v xml:space="preserve"> </v>
      </c>
      <c r="DD148" s="172">
        <f t="shared" si="121"/>
        <v>1</v>
      </c>
      <c r="DJ148" s="210"/>
    </row>
    <row r="149" spans="104:114" x14ac:dyDescent="0.25">
      <c r="DA149" s="172">
        <v>10</v>
      </c>
      <c r="DB149" s="32" t="str">
        <f t="shared" si="124"/>
        <v xml:space="preserve"> </v>
      </c>
      <c r="DD149" s="172">
        <f t="shared" si="121"/>
        <v>1</v>
      </c>
      <c r="DJ149" s="210"/>
    </row>
    <row r="150" spans="104:114" x14ac:dyDescent="0.25">
      <c r="DA150" s="172">
        <v>11</v>
      </c>
      <c r="DB150" s="32" t="str">
        <f t="shared" si="124"/>
        <v xml:space="preserve"> </v>
      </c>
      <c r="DD150" s="172">
        <f t="shared" si="121"/>
        <v>1</v>
      </c>
      <c r="DJ150" s="210"/>
    </row>
    <row r="151" spans="104:114" x14ac:dyDescent="0.25">
      <c r="DA151" s="172">
        <v>12</v>
      </c>
      <c r="DB151" s="32" t="str">
        <f t="shared" si="124"/>
        <v xml:space="preserve"> </v>
      </c>
      <c r="DD151" s="172">
        <f t="shared" si="121"/>
        <v>1</v>
      </c>
      <c r="DJ151" s="210"/>
    </row>
    <row r="152" spans="104:114" x14ac:dyDescent="0.25">
      <c r="DB152" s="196" t="str">
        <f>IF(DB139="","","----")</f>
        <v/>
      </c>
      <c r="DD152" s="172">
        <f t="shared" si="121"/>
        <v>1</v>
      </c>
      <c r="DJ152" s="210"/>
    </row>
    <row r="153" spans="104:114" x14ac:dyDescent="0.25">
      <c r="DA153" s="172"/>
      <c r="DB153" s="32" t="str">
        <f>IF(DB154="","",CONCATENATE("Warband ",CZ154," ",DG153))</f>
        <v/>
      </c>
      <c r="DD153" s="172">
        <f t="shared" si="121"/>
        <v>1</v>
      </c>
      <c r="DG153" s="49" t="str">
        <f>CONCATENATE("   ",DH153,"/",DI153,IF(DH153&gt;DI153," !",""))</f>
        <v xml:space="preserve">   0/12</v>
      </c>
      <c r="DH153" s="172">
        <f t="shared" ref="DH153" si="125">INDEX($CB$1:$CU$1,CZ154)+DJ153</f>
        <v>0</v>
      </c>
      <c r="DI153" s="177">
        <f>12</f>
        <v>12</v>
      </c>
      <c r="DJ153" s="210">
        <f t="shared" ref="DJ153" si="126">IF(DB154=$CW$8,0,0)</f>
        <v>0</v>
      </c>
    </row>
    <row r="154" spans="104:114" x14ac:dyDescent="0.25">
      <c r="CZ154" s="172">
        <v>11</v>
      </c>
      <c r="DA154" s="172" t="s">
        <v>278</v>
      </c>
      <c r="DB154" s="32" t="str">
        <f>T(LOOKUP(CZ154,$DM$1:$EF$1,$DM$2:$EF$2))</f>
        <v/>
      </c>
      <c r="DD154" s="172">
        <f t="shared" si="121"/>
        <v>1</v>
      </c>
      <c r="DJ154" s="210"/>
    </row>
    <row r="155" spans="104:114" x14ac:dyDescent="0.25">
      <c r="DA155" s="172">
        <v>1</v>
      </c>
      <c r="DB155" s="32" t="str">
        <f t="shared" ref="DB155:DB166" si="127">T(CONCATENATE(LOOKUP(DA155,CL$3:CL$80,BA$3:BA$80)," ",LOOKUP(DA155,CL$3:CL$80,$CA$3:$CA$80)))</f>
        <v xml:space="preserve"> </v>
      </c>
      <c r="DD155" s="172">
        <f t="shared" si="121"/>
        <v>1</v>
      </c>
      <c r="DJ155" s="210"/>
    </row>
    <row r="156" spans="104:114" x14ac:dyDescent="0.25">
      <c r="DA156" s="172">
        <v>2</v>
      </c>
      <c r="DB156" s="32" t="str">
        <f t="shared" si="127"/>
        <v xml:space="preserve"> </v>
      </c>
      <c r="DD156" s="172">
        <f t="shared" si="121"/>
        <v>1</v>
      </c>
      <c r="DJ156" s="210"/>
    </row>
    <row r="157" spans="104:114" x14ac:dyDescent="0.25">
      <c r="DA157" s="172">
        <v>3</v>
      </c>
      <c r="DB157" s="32" t="str">
        <f t="shared" si="127"/>
        <v xml:space="preserve"> </v>
      </c>
      <c r="DD157" s="172">
        <f t="shared" si="121"/>
        <v>1</v>
      </c>
      <c r="DJ157" s="210"/>
    </row>
    <row r="158" spans="104:114" x14ac:dyDescent="0.25">
      <c r="DA158" s="172">
        <v>4</v>
      </c>
      <c r="DB158" s="32" t="str">
        <f t="shared" si="127"/>
        <v xml:space="preserve"> </v>
      </c>
      <c r="DD158" s="172">
        <f t="shared" si="121"/>
        <v>1</v>
      </c>
      <c r="DJ158" s="210"/>
    </row>
    <row r="159" spans="104:114" x14ac:dyDescent="0.25">
      <c r="DA159" s="172">
        <v>5</v>
      </c>
      <c r="DB159" s="32" t="str">
        <f t="shared" si="127"/>
        <v xml:space="preserve"> </v>
      </c>
      <c r="DD159" s="172">
        <f t="shared" si="121"/>
        <v>1</v>
      </c>
      <c r="DJ159" s="210"/>
    </row>
    <row r="160" spans="104:114" x14ac:dyDescent="0.25">
      <c r="DA160" s="172">
        <v>6</v>
      </c>
      <c r="DB160" s="32" t="str">
        <f t="shared" si="127"/>
        <v xml:space="preserve"> </v>
      </c>
      <c r="DD160" s="172">
        <f t="shared" si="121"/>
        <v>1</v>
      </c>
      <c r="DJ160" s="210"/>
    </row>
    <row r="161" spans="104:114" x14ac:dyDescent="0.25">
      <c r="DA161" s="172">
        <v>7</v>
      </c>
      <c r="DB161" s="32" t="str">
        <f t="shared" si="127"/>
        <v xml:space="preserve"> </v>
      </c>
      <c r="DD161" s="172">
        <f t="shared" si="121"/>
        <v>1</v>
      </c>
      <c r="DJ161" s="210"/>
    </row>
    <row r="162" spans="104:114" x14ac:dyDescent="0.25">
      <c r="DA162" s="172">
        <v>8</v>
      </c>
      <c r="DB162" s="32" t="str">
        <f t="shared" si="127"/>
        <v xml:space="preserve"> </v>
      </c>
      <c r="DD162" s="172">
        <f t="shared" si="121"/>
        <v>1</v>
      </c>
      <c r="DJ162" s="210"/>
    </row>
    <row r="163" spans="104:114" x14ac:dyDescent="0.25">
      <c r="DA163" s="172">
        <v>9</v>
      </c>
      <c r="DB163" s="32" t="str">
        <f t="shared" si="127"/>
        <v xml:space="preserve"> </v>
      </c>
      <c r="DD163" s="172">
        <f t="shared" si="121"/>
        <v>1</v>
      </c>
      <c r="DJ163" s="210"/>
    </row>
    <row r="164" spans="104:114" x14ac:dyDescent="0.25">
      <c r="DA164" s="172">
        <v>10</v>
      </c>
      <c r="DB164" s="32" t="str">
        <f t="shared" si="127"/>
        <v xml:space="preserve"> </v>
      </c>
      <c r="DD164" s="172">
        <f t="shared" si="121"/>
        <v>1</v>
      </c>
      <c r="DJ164" s="210"/>
    </row>
    <row r="165" spans="104:114" x14ac:dyDescent="0.25">
      <c r="DA165" s="172">
        <v>11</v>
      </c>
      <c r="DB165" s="32" t="str">
        <f t="shared" si="127"/>
        <v xml:space="preserve"> </v>
      </c>
      <c r="DD165" s="172">
        <f t="shared" si="121"/>
        <v>1</v>
      </c>
      <c r="DJ165" s="210"/>
    </row>
    <row r="166" spans="104:114" x14ac:dyDescent="0.25">
      <c r="DA166" s="172">
        <v>12</v>
      </c>
      <c r="DB166" s="32" t="str">
        <f t="shared" si="127"/>
        <v xml:space="preserve"> </v>
      </c>
      <c r="DD166" s="172">
        <f t="shared" si="121"/>
        <v>1</v>
      </c>
      <c r="DJ166" s="210"/>
    </row>
    <row r="167" spans="104:114" x14ac:dyDescent="0.25">
      <c r="DB167" s="196" t="str">
        <f>IF(DB154="","","----")</f>
        <v/>
      </c>
      <c r="DD167" s="172">
        <f t="shared" si="121"/>
        <v>1</v>
      </c>
      <c r="DJ167" s="210"/>
    </row>
    <row r="168" spans="104:114" x14ac:dyDescent="0.25">
      <c r="DA168" s="172"/>
      <c r="DB168" s="32" t="str">
        <f>IF(DB169="","",CONCATENATE("Warband ",CZ169," ",DG168))</f>
        <v/>
      </c>
      <c r="DD168" s="172">
        <f t="shared" si="121"/>
        <v>1</v>
      </c>
      <c r="DG168" s="49" t="str">
        <f>CONCATENATE("   ",DH168,"/",DI168,IF(DH168&gt;DI168," !",""))</f>
        <v xml:space="preserve">   0/12</v>
      </c>
      <c r="DH168" s="172">
        <f t="shared" ref="DH168" si="128">INDEX($CB$1:$CU$1,CZ169)+DJ168</f>
        <v>0</v>
      </c>
      <c r="DI168" s="177">
        <f>12</f>
        <v>12</v>
      </c>
      <c r="DJ168" s="210">
        <f t="shared" ref="DJ168" si="129">IF(DB169=$CW$8,0,0)</f>
        <v>0</v>
      </c>
    </row>
    <row r="169" spans="104:114" x14ac:dyDescent="0.25">
      <c r="CZ169" s="172">
        <v>12</v>
      </c>
      <c r="DA169" s="172" t="s">
        <v>278</v>
      </c>
      <c r="DB169" s="32" t="str">
        <f>T(LOOKUP(CZ169,$DM$1:$EF$1,$DM$2:$EF$2))</f>
        <v/>
      </c>
      <c r="DD169" s="172">
        <f t="shared" si="121"/>
        <v>1</v>
      </c>
      <c r="DJ169" s="210"/>
    </row>
    <row r="170" spans="104:114" x14ac:dyDescent="0.25">
      <c r="DA170" s="172">
        <v>1</v>
      </c>
      <c r="DB170" s="32" t="str">
        <f t="shared" ref="DB170:DB181" si="130">T(CONCATENATE(LOOKUP(DA170,CM$3:CM$80,BB$3:BB$80)," ",LOOKUP(DA170,CM$3:CM$80,$CA$3:$CA$80)))</f>
        <v xml:space="preserve"> </v>
      </c>
      <c r="DD170" s="172">
        <f t="shared" si="121"/>
        <v>1</v>
      </c>
      <c r="DJ170" s="210"/>
    </row>
    <row r="171" spans="104:114" x14ac:dyDescent="0.25">
      <c r="DA171" s="172">
        <v>2</v>
      </c>
      <c r="DB171" s="32" t="str">
        <f t="shared" si="130"/>
        <v xml:space="preserve"> </v>
      </c>
      <c r="DD171" s="172">
        <f t="shared" si="121"/>
        <v>1</v>
      </c>
      <c r="DJ171" s="210"/>
    </row>
    <row r="172" spans="104:114" x14ac:dyDescent="0.25">
      <c r="DA172" s="172">
        <v>3</v>
      </c>
      <c r="DB172" s="32" t="str">
        <f t="shared" si="130"/>
        <v xml:space="preserve"> </v>
      </c>
      <c r="DD172" s="172">
        <f t="shared" si="121"/>
        <v>1</v>
      </c>
      <c r="DJ172" s="210"/>
    </row>
    <row r="173" spans="104:114" x14ac:dyDescent="0.25">
      <c r="DA173" s="172">
        <v>4</v>
      </c>
      <c r="DB173" s="32" t="str">
        <f t="shared" si="130"/>
        <v xml:space="preserve"> </v>
      </c>
      <c r="DD173" s="172">
        <f t="shared" si="121"/>
        <v>1</v>
      </c>
      <c r="DJ173" s="210"/>
    </row>
    <row r="174" spans="104:114" x14ac:dyDescent="0.25">
      <c r="DA174" s="172">
        <v>5</v>
      </c>
      <c r="DB174" s="32" t="str">
        <f t="shared" si="130"/>
        <v xml:space="preserve"> </v>
      </c>
      <c r="DD174" s="172">
        <f t="shared" si="121"/>
        <v>1</v>
      </c>
      <c r="DJ174" s="210"/>
    </row>
    <row r="175" spans="104:114" x14ac:dyDescent="0.25">
      <c r="DA175" s="172">
        <v>6</v>
      </c>
      <c r="DB175" s="32" t="str">
        <f t="shared" si="130"/>
        <v xml:space="preserve"> </v>
      </c>
      <c r="DD175" s="172">
        <f t="shared" si="121"/>
        <v>1</v>
      </c>
      <c r="DJ175" s="210"/>
    </row>
    <row r="176" spans="104:114" x14ac:dyDescent="0.25">
      <c r="DA176" s="172">
        <v>7</v>
      </c>
      <c r="DB176" s="32" t="str">
        <f t="shared" si="130"/>
        <v xml:space="preserve"> </v>
      </c>
      <c r="DD176" s="172">
        <f t="shared" si="121"/>
        <v>1</v>
      </c>
      <c r="DJ176" s="210"/>
    </row>
    <row r="177" spans="104:114" x14ac:dyDescent="0.25">
      <c r="DA177" s="172">
        <v>8</v>
      </c>
      <c r="DB177" s="32" t="str">
        <f t="shared" si="130"/>
        <v xml:space="preserve"> </v>
      </c>
      <c r="DD177" s="172">
        <f t="shared" si="121"/>
        <v>1</v>
      </c>
      <c r="DJ177" s="210"/>
    </row>
    <row r="178" spans="104:114" x14ac:dyDescent="0.25">
      <c r="DA178" s="172">
        <v>9</v>
      </c>
      <c r="DB178" s="32" t="str">
        <f t="shared" si="130"/>
        <v xml:space="preserve"> </v>
      </c>
      <c r="DD178" s="172">
        <f t="shared" si="121"/>
        <v>1</v>
      </c>
      <c r="DJ178" s="210"/>
    </row>
    <row r="179" spans="104:114" x14ac:dyDescent="0.25">
      <c r="DA179" s="172">
        <v>10</v>
      </c>
      <c r="DB179" s="32" t="str">
        <f t="shared" si="130"/>
        <v xml:space="preserve"> </v>
      </c>
      <c r="DD179" s="172">
        <f t="shared" si="121"/>
        <v>1</v>
      </c>
      <c r="DJ179" s="210"/>
    </row>
    <row r="180" spans="104:114" x14ac:dyDescent="0.25">
      <c r="DA180" s="172">
        <v>11</v>
      </c>
      <c r="DB180" s="32" t="str">
        <f t="shared" si="130"/>
        <v xml:space="preserve"> </v>
      </c>
      <c r="DD180" s="172">
        <f t="shared" si="121"/>
        <v>1</v>
      </c>
      <c r="DJ180" s="210"/>
    </row>
    <row r="181" spans="104:114" x14ac:dyDescent="0.25">
      <c r="DA181" s="172">
        <v>12</v>
      </c>
      <c r="DB181" s="32" t="str">
        <f t="shared" si="130"/>
        <v xml:space="preserve"> </v>
      </c>
      <c r="DD181" s="172">
        <f t="shared" si="121"/>
        <v>1</v>
      </c>
      <c r="DJ181" s="210"/>
    </row>
    <row r="182" spans="104:114" x14ac:dyDescent="0.25">
      <c r="DB182" s="196" t="str">
        <f>IF(DB169="","","----")</f>
        <v/>
      </c>
      <c r="DD182" s="172">
        <f t="shared" si="121"/>
        <v>1</v>
      </c>
      <c r="DJ182" s="210"/>
    </row>
    <row r="183" spans="104:114" x14ac:dyDescent="0.25">
      <c r="DA183" s="172"/>
      <c r="DB183" s="32" t="str">
        <f>IF(DB184="","",CONCATENATE("Warband ",CZ184," ",DG183))</f>
        <v/>
      </c>
      <c r="DD183" s="172">
        <f t="shared" si="121"/>
        <v>1</v>
      </c>
      <c r="DG183" s="49" t="str">
        <f>CONCATENATE("   ",DH183,"/",DI183,IF(DH183&gt;DI183," !",""))</f>
        <v xml:space="preserve">   0/12</v>
      </c>
      <c r="DH183" s="172">
        <f t="shared" ref="DH183" si="131">INDEX($CB$1:$CU$1,CZ184)+DJ183</f>
        <v>0</v>
      </c>
      <c r="DI183" s="177">
        <f>12</f>
        <v>12</v>
      </c>
      <c r="DJ183" s="210">
        <f t="shared" ref="DJ183" si="132">IF(DB184=$CW$8,0,0)</f>
        <v>0</v>
      </c>
    </row>
    <row r="184" spans="104:114" x14ac:dyDescent="0.25">
      <c r="CZ184" s="172">
        <v>13</v>
      </c>
      <c r="DA184" s="172" t="s">
        <v>278</v>
      </c>
      <c r="DB184" s="32" t="str">
        <f>T(LOOKUP(CZ184,$DM$1:$EF$1,$DM$2:$EF$2))</f>
        <v/>
      </c>
      <c r="DD184" s="172">
        <f t="shared" si="121"/>
        <v>1</v>
      </c>
      <c r="DJ184" s="210"/>
    </row>
    <row r="185" spans="104:114" x14ac:dyDescent="0.25">
      <c r="DA185" s="172">
        <v>1</v>
      </c>
      <c r="DB185" s="32" t="str">
        <f t="shared" ref="DB185:DB196" si="133">T(CONCATENATE(LOOKUP(DA185,CN$3:CN$80,BC$3:BC$80)," ",LOOKUP(DA185,CN$3:CN$80,$CA$3:$CA$80)))</f>
        <v xml:space="preserve"> </v>
      </c>
      <c r="DD185" s="172">
        <f t="shared" si="121"/>
        <v>1</v>
      </c>
      <c r="DJ185" s="210"/>
    </row>
    <row r="186" spans="104:114" x14ac:dyDescent="0.25">
      <c r="DA186" s="172">
        <v>2</v>
      </c>
      <c r="DB186" s="32" t="str">
        <f t="shared" si="133"/>
        <v xml:space="preserve"> </v>
      </c>
      <c r="DD186" s="172">
        <f t="shared" si="121"/>
        <v>1</v>
      </c>
      <c r="DJ186" s="210"/>
    </row>
    <row r="187" spans="104:114" x14ac:dyDescent="0.25">
      <c r="DA187" s="172">
        <v>3</v>
      </c>
      <c r="DB187" s="32" t="str">
        <f t="shared" si="133"/>
        <v xml:space="preserve"> </v>
      </c>
      <c r="DD187" s="172">
        <f t="shared" si="121"/>
        <v>1</v>
      </c>
      <c r="DJ187" s="210"/>
    </row>
    <row r="188" spans="104:114" x14ac:dyDescent="0.25">
      <c r="DA188" s="172">
        <v>4</v>
      </c>
      <c r="DB188" s="32" t="str">
        <f t="shared" si="133"/>
        <v xml:space="preserve"> </v>
      </c>
      <c r="DD188" s="172">
        <f t="shared" si="121"/>
        <v>1</v>
      </c>
      <c r="DJ188" s="210"/>
    </row>
    <row r="189" spans="104:114" x14ac:dyDescent="0.25">
      <c r="DA189" s="172">
        <v>5</v>
      </c>
      <c r="DB189" s="32" t="str">
        <f t="shared" si="133"/>
        <v xml:space="preserve"> </v>
      </c>
      <c r="DD189" s="172">
        <f t="shared" si="121"/>
        <v>1</v>
      </c>
      <c r="DJ189" s="210"/>
    </row>
    <row r="190" spans="104:114" x14ac:dyDescent="0.25">
      <c r="DA190" s="172">
        <v>6</v>
      </c>
      <c r="DB190" s="32" t="str">
        <f t="shared" si="133"/>
        <v xml:space="preserve"> </v>
      </c>
      <c r="DD190" s="172">
        <f t="shared" si="121"/>
        <v>1</v>
      </c>
      <c r="DJ190" s="210"/>
    </row>
    <row r="191" spans="104:114" x14ac:dyDescent="0.25">
      <c r="DA191" s="172">
        <v>7</v>
      </c>
      <c r="DB191" s="32" t="str">
        <f t="shared" si="133"/>
        <v xml:space="preserve"> </v>
      </c>
      <c r="DD191" s="172">
        <f t="shared" si="121"/>
        <v>1</v>
      </c>
      <c r="DJ191" s="210"/>
    </row>
    <row r="192" spans="104:114" x14ac:dyDescent="0.25">
      <c r="DA192" s="172">
        <v>8</v>
      </c>
      <c r="DB192" s="32" t="str">
        <f t="shared" si="133"/>
        <v xml:space="preserve"> </v>
      </c>
      <c r="DD192" s="172">
        <f t="shared" si="121"/>
        <v>1</v>
      </c>
      <c r="DJ192" s="210"/>
    </row>
    <row r="193" spans="104:114" x14ac:dyDescent="0.25">
      <c r="DA193" s="172">
        <v>9</v>
      </c>
      <c r="DB193" s="32" t="str">
        <f t="shared" si="133"/>
        <v xml:space="preserve"> </v>
      </c>
      <c r="DD193" s="172">
        <f t="shared" si="121"/>
        <v>1</v>
      </c>
      <c r="DJ193" s="210"/>
    </row>
    <row r="194" spans="104:114" x14ac:dyDescent="0.25">
      <c r="DA194" s="172">
        <v>10</v>
      </c>
      <c r="DB194" s="32" t="str">
        <f t="shared" si="133"/>
        <v xml:space="preserve"> </v>
      </c>
      <c r="DD194" s="172">
        <f t="shared" si="121"/>
        <v>1</v>
      </c>
      <c r="DJ194" s="210"/>
    </row>
    <row r="195" spans="104:114" x14ac:dyDescent="0.25">
      <c r="DA195" s="172">
        <v>11</v>
      </c>
      <c r="DB195" s="32" t="str">
        <f t="shared" si="133"/>
        <v xml:space="preserve"> </v>
      </c>
      <c r="DD195" s="172">
        <f t="shared" si="121"/>
        <v>1</v>
      </c>
      <c r="DJ195" s="210"/>
    </row>
    <row r="196" spans="104:114" x14ac:dyDescent="0.25">
      <c r="DA196" s="172">
        <v>12</v>
      </c>
      <c r="DB196" s="32" t="str">
        <f t="shared" si="133"/>
        <v xml:space="preserve"> </v>
      </c>
      <c r="DD196" s="172">
        <f t="shared" si="121"/>
        <v>1</v>
      </c>
      <c r="DJ196" s="210"/>
    </row>
    <row r="197" spans="104:114" x14ac:dyDescent="0.25">
      <c r="DB197" s="196" t="str">
        <f>IF(DB184="","","----")</f>
        <v/>
      </c>
      <c r="DD197" s="172">
        <f t="shared" ref="DD197:DD260" si="134">IF(OR(DB196="",DB196=" "),DD196,DD196+1)</f>
        <v>1</v>
      </c>
      <c r="DJ197" s="210"/>
    </row>
    <row r="198" spans="104:114" x14ac:dyDescent="0.25">
      <c r="DA198" s="172"/>
      <c r="DB198" s="32" t="str">
        <f>IF(DB199="","",CONCATENATE("Warband ",CZ199," ",DG198))</f>
        <v/>
      </c>
      <c r="DD198" s="172">
        <f t="shared" si="134"/>
        <v>1</v>
      </c>
      <c r="DG198" s="49" t="str">
        <f>CONCATENATE("   ",DH198,"/",DI198,IF(DH198&gt;DI198," !",""))</f>
        <v xml:space="preserve">   0/12</v>
      </c>
      <c r="DH198" s="172">
        <f t="shared" ref="DH198" si="135">INDEX($CB$1:$CU$1,CZ199)+DJ198</f>
        <v>0</v>
      </c>
      <c r="DI198" s="177">
        <f>12</f>
        <v>12</v>
      </c>
      <c r="DJ198" s="210">
        <f t="shared" ref="DJ198" si="136">IF(DB199=$CW$8,0,0)</f>
        <v>0</v>
      </c>
    </row>
    <row r="199" spans="104:114" x14ac:dyDescent="0.25">
      <c r="CZ199" s="172">
        <v>14</v>
      </c>
      <c r="DA199" s="172" t="s">
        <v>278</v>
      </c>
      <c r="DB199" s="32" t="str">
        <f>T(LOOKUP(CZ199,$DM$1:$EF$1,$DM$2:$EF$2))</f>
        <v/>
      </c>
      <c r="DD199" s="172">
        <f t="shared" si="134"/>
        <v>1</v>
      </c>
      <c r="DJ199" s="210"/>
    </row>
    <row r="200" spans="104:114" x14ac:dyDescent="0.25">
      <c r="DA200" s="172">
        <v>1</v>
      </c>
      <c r="DB200" s="32" t="str">
        <f t="shared" ref="DB200:DB211" si="137">T(CONCATENATE(LOOKUP(DA200,CO$3:CO$80,BD$3:BD$80)," ",LOOKUP(DA200,CO$3:CO$80,$CA$3:$CA$80)))</f>
        <v xml:space="preserve"> </v>
      </c>
      <c r="DD200" s="172">
        <f t="shared" si="134"/>
        <v>1</v>
      </c>
      <c r="DJ200" s="210"/>
    </row>
    <row r="201" spans="104:114" x14ac:dyDescent="0.25">
      <c r="DA201" s="172">
        <v>2</v>
      </c>
      <c r="DB201" s="32" t="str">
        <f t="shared" si="137"/>
        <v xml:space="preserve"> </v>
      </c>
      <c r="DD201" s="172">
        <f t="shared" si="134"/>
        <v>1</v>
      </c>
      <c r="DJ201" s="210"/>
    </row>
    <row r="202" spans="104:114" x14ac:dyDescent="0.25">
      <c r="DA202" s="172">
        <v>3</v>
      </c>
      <c r="DB202" s="32" t="str">
        <f t="shared" si="137"/>
        <v xml:space="preserve"> </v>
      </c>
      <c r="DD202" s="172">
        <f t="shared" si="134"/>
        <v>1</v>
      </c>
      <c r="DJ202" s="210"/>
    </row>
    <row r="203" spans="104:114" x14ac:dyDescent="0.25">
      <c r="DA203" s="172">
        <v>4</v>
      </c>
      <c r="DB203" s="32" t="str">
        <f t="shared" si="137"/>
        <v xml:space="preserve"> </v>
      </c>
      <c r="DD203" s="172">
        <f t="shared" si="134"/>
        <v>1</v>
      </c>
      <c r="DJ203" s="210"/>
    </row>
    <row r="204" spans="104:114" x14ac:dyDescent="0.25">
      <c r="DA204" s="172">
        <v>5</v>
      </c>
      <c r="DB204" s="32" t="str">
        <f t="shared" si="137"/>
        <v xml:space="preserve"> </v>
      </c>
      <c r="DD204" s="172">
        <f t="shared" si="134"/>
        <v>1</v>
      </c>
      <c r="DJ204" s="210"/>
    </row>
    <row r="205" spans="104:114" x14ac:dyDescent="0.25">
      <c r="DA205" s="172">
        <v>6</v>
      </c>
      <c r="DB205" s="32" t="str">
        <f t="shared" si="137"/>
        <v xml:space="preserve"> </v>
      </c>
      <c r="DD205" s="172">
        <f t="shared" si="134"/>
        <v>1</v>
      </c>
      <c r="DJ205" s="210"/>
    </row>
    <row r="206" spans="104:114" x14ac:dyDescent="0.25">
      <c r="DA206" s="172">
        <v>7</v>
      </c>
      <c r="DB206" s="32" t="str">
        <f t="shared" si="137"/>
        <v xml:space="preserve"> </v>
      </c>
      <c r="DD206" s="172">
        <f t="shared" si="134"/>
        <v>1</v>
      </c>
      <c r="DJ206" s="210"/>
    </row>
    <row r="207" spans="104:114" x14ac:dyDescent="0.25">
      <c r="DA207" s="172">
        <v>8</v>
      </c>
      <c r="DB207" s="32" t="str">
        <f t="shared" si="137"/>
        <v xml:space="preserve"> </v>
      </c>
      <c r="DD207" s="172">
        <f t="shared" si="134"/>
        <v>1</v>
      </c>
      <c r="DJ207" s="210"/>
    </row>
    <row r="208" spans="104:114" x14ac:dyDescent="0.25">
      <c r="DA208" s="172">
        <v>9</v>
      </c>
      <c r="DB208" s="32" t="str">
        <f t="shared" si="137"/>
        <v xml:space="preserve"> </v>
      </c>
      <c r="DD208" s="172">
        <f t="shared" si="134"/>
        <v>1</v>
      </c>
      <c r="DJ208" s="210"/>
    </row>
    <row r="209" spans="104:114" x14ac:dyDescent="0.25">
      <c r="DA209" s="172">
        <v>10</v>
      </c>
      <c r="DB209" s="32" t="str">
        <f t="shared" si="137"/>
        <v xml:space="preserve"> </v>
      </c>
      <c r="DD209" s="172">
        <f t="shared" si="134"/>
        <v>1</v>
      </c>
      <c r="DJ209" s="210"/>
    </row>
    <row r="210" spans="104:114" x14ac:dyDescent="0.25">
      <c r="DA210" s="172">
        <v>11</v>
      </c>
      <c r="DB210" s="32" t="str">
        <f t="shared" si="137"/>
        <v xml:space="preserve"> </v>
      </c>
      <c r="DD210" s="172">
        <f t="shared" si="134"/>
        <v>1</v>
      </c>
      <c r="DJ210" s="210"/>
    </row>
    <row r="211" spans="104:114" x14ac:dyDescent="0.25">
      <c r="DA211" s="172">
        <v>12</v>
      </c>
      <c r="DB211" s="32" t="str">
        <f t="shared" si="137"/>
        <v xml:space="preserve"> </v>
      </c>
      <c r="DD211" s="172">
        <f t="shared" si="134"/>
        <v>1</v>
      </c>
      <c r="DJ211" s="210"/>
    </row>
    <row r="212" spans="104:114" x14ac:dyDescent="0.25">
      <c r="DB212" s="196" t="str">
        <f>IF(DB199="","","----")</f>
        <v/>
      </c>
      <c r="DD212" s="172">
        <f t="shared" si="134"/>
        <v>1</v>
      </c>
      <c r="DJ212" s="210"/>
    </row>
    <row r="213" spans="104:114" x14ac:dyDescent="0.25">
      <c r="DA213" s="172"/>
      <c r="DB213" s="32" t="str">
        <f>IF(DB214="","",CONCATENATE("Warband ",CZ214," ",DG213))</f>
        <v/>
      </c>
      <c r="DD213" s="172">
        <f t="shared" si="134"/>
        <v>1</v>
      </c>
      <c r="DG213" s="49" t="str">
        <f>CONCATENATE("   ",DH213,"/",DI213,IF(DH213&gt;DI213," !",""))</f>
        <v xml:space="preserve">   0/12</v>
      </c>
      <c r="DH213" s="172">
        <f t="shared" ref="DH213" si="138">INDEX($CB$1:$CU$1,CZ214)+DJ213</f>
        <v>0</v>
      </c>
      <c r="DI213" s="177">
        <f>12</f>
        <v>12</v>
      </c>
      <c r="DJ213" s="210">
        <f t="shared" ref="DJ213" si="139">IF(DB214=$CW$8,0,0)</f>
        <v>0</v>
      </c>
    </row>
    <row r="214" spans="104:114" x14ac:dyDescent="0.25">
      <c r="CZ214" s="172">
        <v>15</v>
      </c>
      <c r="DA214" s="172" t="s">
        <v>278</v>
      </c>
      <c r="DB214" s="32" t="str">
        <f>T(LOOKUP(CZ214,$DM$1:$EF$1,$DM$2:$EF$2))</f>
        <v/>
      </c>
      <c r="DD214" s="172">
        <f t="shared" si="134"/>
        <v>1</v>
      </c>
      <c r="DJ214" s="210"/>
    </row>
    <row r="215" spans="104:114" x14ac:dyDescent="0.25">
      <c r="DA215" s="172">
        <v>1</v>
      </c>
      <c r="DB215" s="32" t="str">
        <f t="shared" ref="DB215:DB226" si="140">T(CONCATENATE(LOOKUP(DA215,CP$3:CP$80,BE$3:BE$80)," ",LOOKUP(DA215,CP$3:CP$80,$CA$3:$CA$80)))</f>
        <v xml:space="preserve"> </v>
      </c>
      <c r="DD215" s="172">
        <f t="shared" si="134"/>
        <v>1</v>
      </c>
      <c r="DJ215" s="210"/>
    </row>
    <row r="216" spans="104:114" x14ac:dyDescent="0.25">
      <c r="DA216" s="172">
        <v>2</v>
      </c>
      <c r="DB216" s="32" t="str">
        <f t="shared" si="140"/>
        <v xml:space="preserve"> </v>
      </c>
      <c r="DD216" s="172">
        <f t="shared" si="134"/>
        <v>1</v>
      </c>
      <c r="DJ216" s="210"/>
    </row>
    <row r="217" spans="104:114" x14ac:dyDescent="0.25">
      <c r="DA217" s="172">
        <v>3</v>
      </c>
      <c r="DB217" s="32" t="str">
        <f t="shared" si="140"/>
        <v xml:space="preserve"> </v>
      </c>
      <c r="DD217" s="172">
        <f t="shared" si="134"/>
        <v>1</v>
      </c>
      <c r="DJ217" s="210"/>
    </row>
    <row r="218" spans="104:114" x14ac:dyDescent="0.25">
      <c r="DA218" s="172">
        <v>4</v>
      </c>
      <c r="DB218" s="32" t="str">
        <f t="shared" si="140"/>
        <v xml:space="preserve"> </v>
      </c>
      <c r="DD218" s="172">
        <f t="shared" si="134"/>
        <v>1</v>
      </c>
      <c r="DJ218" s="210"/>
    </row>
    <row r="219" spans="104:114" x14ac:dyDescent="0.25">
      <c r="DA219" s="172">
        <v>5</v>
      </c>
      <c r="DB219" s="32" t="str">
        <f t="shared" si="140"/>
        <v xml:space="preserve"> </v>
      </c>
      <c r="DD219" s="172">
        <f t="shared" si="134"/>
        <v>1</v>
      </c>
      <c r="DJ219" s="210"/>
    </row>
    <row r="220" spans="104:114" x14ac:dyDescent="0.25">
      <c r="DA220" s="172">
        <v>6</v>
      </c>
      <c r="DB220" s="32" t="str">
        <f t="shared" si="140"/>
        <v xml:space="preserve"> </v>
      </c>
      <c r="DD220" s="172">
        <f t="shared" si="134"/>
        <v>1</v>
      </c>
      <c r="DJ220" s="210"/>
    </row>
    <row r="221" spans="104:114" x14ac:dyDescent="0.25">
      <c r="DA221" s="172">
        <v>7</v>
      </c>
      <c r="DB221" s="32" t="str">
        <f t="shared" si="140"/>
        <v xml:space="preserve"> </v>
      </c>
      <c r="DD221" s="172">
        <f t="shared" si="134"/>
        <v>1</v>
      </c>
      <c r="DJ221" s="210"/>
    </row>
    <row r="222" spans="104:114" x14ac:dyDescent="0.25">
      <c r="DA222" s="172">
        <v>8</v>
      </c>
      <c r="DB222" s="32" t="str">
        <f t="shared" si="140"/>
        <v xml:space="preserve"> </v>
      </c>
      <c r="DD222" s="172">
        <f t="shared" si="134"/>
        <v>1</v>
      </c>
      <c r="DJ222" s="210"/>
    </row>
    <row r="223" spans="104:114" x14ac:dyDescent="0.25">
      <c r="DA223" s="172">
        <v>9</v>
      </c>
      <c r="DB223" s="32" t="str">
        <f t="shared" si="140"/>
        <v xml:space="preserve"> </v>
      </c>
      <c r="DD223" s="172">
        <f t="shared" si="134"/>
        <v>1</v>
      </c>
      <c r="DJ223" s="210"/>
    </row>
    <row r="224" spans="104:114" x14ac:dyDescent="0.25">
      <c r="DA224" s="172">
        <v>10</v>
      </c>
      <c r="DB224" s="32" t="str">
        <f t="shared" si="140"/>
        <v xml:space="preserve"> </v>
      </c>
      <c r="DD224" s="172">
        <f t="shared" si="134"/>
        <v>1</v>
      </c>
      <c r="DJ224" s="210"/>
    </row>
    <row r="225" spans="104:114" x14ac:dyDescent="0.25">
      <c r="DA225" s="172">
        <v>11</v>
      </c>
      <c r="DB225" s="32" t="str">
        <f t="shared" si="140"/>
        <v xml:space="preserve"> </v>
      </c>
      <c r="DD225" s="172">
        <f t="shared" si="134"/>
        <v>1</v>
      </c>
      <c r="DJ225" s="210"/>
    </row>
    <row r="226" spans="104:114" x14ac:dyDescent="0.25">
      <c r="DA226" s="172">
        <v>12</v>
      </c>
      <c r="DB226" s="32" t="str">
        <f t="shared" si="140"/>
        <v xml:space="preserve"> </v>
      </c>
      <c r="DD226" s="172">
        <f t="shared" si="134"/>
        <v>1</v>
      </c>
      <c r="DJ226" s="210"/>
    </row>
    <row r="227" spans="104:114" x14ac:dyDescent="0.25">
      <c r="DB227" s="196" t="str">
        <f>IF(DB214="","","----")</f>
        <v/>
      </c>
      <c r="DD227" s="172">
        <f t="shared" si="134"/>
        <v>1</v>
      </c>
      <c r="DJ227" s="210"/>
    </row>
    <row r="228" spans="104:114" x14ac:dyDescent="0.25">
      <c r="DA228" s="172"/>
      <c r="DB228" s="32" t="str">
        <f>IF(DB229="","",CONCATENATE("Warband ",CZ229," ",DG228))</f>
        <v/>
      </c>
      <c r="DD228" s="172">
        <f t="shared" si="134"/>
        <v>1</v>
      </c>
      <c r="DG228" s="49" t="str">
        <f>CONCATENATE("   ",DH228,"/",DI228,IF(DH228&gt;DI228," !",""))</f>
        <v xml:space="preserve">   0/12</v>
      </c>
      <c r="DH228" s="172">
        <f t="shared" ref="DH228" si="141">INDEX($CB$1:$CU$1,CZ229)+DJ228</f>
        <v>0</v>
      </c>
      <c r="DI228" s="177">
        <f>12</f>
        <v>12</v>
      </c>
      <c r="DJ228" s="210">
        <f t="shared" ref="DJ228" si="142">IF(DB229=$CW$8,0,0)</f>
        <v>0</v>
      </c>
    </row>
    <row r="229" spans="104:114" x14ac:dyDescent="0.25">
      <c r="CZ229" s="172">
        <v>16</v>
      </c>
      <c r="DA229" s="172" t="s">
        <v>278</v>
      </c>
      <c r="DB229" s="32" t="str">
        <f>T(LOOKUP(CZ229,$DM$1:$EF$1,$DM$2:$EF$2))</f>
        <v/>
      </c>
      <c r="DD229" s="172">
        <f t="shared" si="134"/>
        <v>1</v>
      </c>
      <c r="DJ229" s="210"/>
    </row>
    <row r="230" spans="104:114" x14ac:dyDescent="0.25">
      <c r="DA230" s="172">
        <v>1</v>
      </c>
      <c r="DB230" s="32" t="str">
        <f t="shared" ref="DB230:DB241" si="143">T(CONCATENATE(LOOKUP(DA230,CQ$3:CQ$80,BF$3:BF$80)," ",LOOKUP(DA230,CQ$3:CQ$80,$CA$3:$CA$80)))</f>
        <v xml:space="preserve"> </v>
      </c>
      <c r="DD230" s="172">
        <f t="shared" si="134"/>
        <v>1</v>
      </c>
      <c r="DJ230" s="210"/>
    </row>
    <row r="231" spans="104:114" x14ac:dyDescent="0.25">
      <c r="DA231" s="172">
        <v>2</v>
      </c>
      <c r="DB231" s="32" t="str">
        <f t="shared" si="143"/>
        <v xml:space="preserve"> </v>
      </c>
      <c r="DD231" s="172">
        <f t="shared" si="134"/>
        <v>1</v>
      </c>
      <c r="DJ231" s="210"/>
    </row>
    <row r="232" spans="104:114" x14ac:dyDescent="0.25">
      <c r="DA232" s="172">
        <v>3</v>
      </c>
      <c r="DB232" s="32" t="str">
        <f t="shared" si="143"/>
        <v xml:space="preserve"> </v>
      </c>
      <c r="DD232" s="172">
        <f t="shared" si="134"/>
        <v>1</v>
      </c>
      <c r="DJ232" s="210"/>
    </row>
    <row r="233" spans="104:114" x14ac:dyDescent="0.25">
      <c r="DA233" s="172">
        <v>4</v>
      </c>
      <c r="DB233" s="32" t="str">
        <f t="shared" si="143"/>
        <v xml:space="preserve"> </v>
      </c>
      <c r="DD233" s="172">
        <f t="shared" si="134"/>
        <v>1</v>
      </c>
      <c r="DJ233" s="210"/>
    </row>
    <row r="234" spans="104:114" x14ac:dyDescent="0.25">
      <c r="DA234" s="172">
        <v>5</v>
      </c>
      <c r="DB234" s="32" t="str">
        <f t="shared" si="143"/>
        <v xml:space="preserve"> </v>
      </c>
      <c r="DD234" s="172">
        <f t="shared" si="134"/>
        <v>1</v>
      </c>
      <c r="DJ234" s="210"/>
    </row>
    <row r="235" spans="104:114" x14ac:dyDescent="0.25">
      <c r="DA235" s="172">
        <v>6</v>
      </c>
      <c r="DB235" s="32" t="str">
        <f t="shared" si="143"/>
        <v xml:space="preserve"> </v>
      </c>
      <c r="DD235" s="172">
        <f t="shared" si="134"/>
        <v>1</v>
      </c>
      <c r="DJ235" s="210"/>
    </row>
    <row r="236" spans="104:114" x14ac:dyDescent="0.25">
      <c r="DA236" s="172">
        <v>7</v>
      </c>
      <c r="DB236" s="32" t="str">
        <f t="shared" si="143"/>
        <v xml:space="preserve"> </v>
      </c>
      <c r="DD236" s="172">
        <f t="shared" si="134"/>
        <v>1</v>
      </c>
      <c r="DJ236" s="210"/>
    </row>
    <row r="237" spans="104:114" x14ac:dyDescent="0.25">
      <c r="DA237" s="172">
        <v>8</v>
      </c>
      <c r="DB237" s="32" t="str">
        <f t="shared" si="143"/>
        <v xml:space="preserve"> </v>
      </c>
      <c r="DD237" s="172">
        <f t="shared" si="134"/>
        <v>1</v>
      </c>
      <c r="DJ237" s="210"/>
    </row>
    <row r="238" spans="104:114" x14ac:dyDescent="0.25">
      <c r="DA238" s="172">
        <v>9</v>
      </c>
      <c r="DB238" s="32" t="str">
        <f t="shared" si="143"/>
        <v xml:space="preserve"> </v>
      </c>
      <c r="DD238" s="172">
        <f t="shared" si="134"/>
        <v>1</v>
      </c>
      <c r="DJ238" s="210"/>
    </row>
    <row r="239" spans="104:114" x14ac:dyDescent="0.25">
      <c r="DA239" s="172">
        <v>10</v>
      </c>
      <c r="DB239" s="32" t="str">
        <f t="shared" si="143"/>
        <v xml:space="preserve"> </v>
      </c>
      <c r="DD239" s="172">
        <f t="shared" si="134"/>
        <v>1</v>
      </c>
      <c r="DJ239" s="210"/>
    </row>
    <row r="240" spans="104:114" x14ac:dyDescent="0.25">
      <c r="DA240" s="172">
        <v>11</v>
      </c>
      <c r="DB240" s="32" t="str">
        <f t="shared" si="143"/>
        <v xml:space="preserve"> </v>
      </c>
      <c r="DD240" s="172">
        <f t="shared" si="134"/>
        <v>1</v>
      </c>
      <c r="DJ240" s="210"/>
    </row>
    <row r="241" spans="104:114" x14ac:dyDescent="0.25">
      <c r="DA241" s="172">
        <v>12</v>
      </c>
      <c r="DB241" s="32" t="str">
        <f t="shared" si="143"/>
        <v xml:space="preserve"> </v>
      </c>
      <c r="DD241" s="172">
        <f t="shared" si="134"/>
        <v>1</v>
      </c>
      <c r="DJ241" s="210"/>
    </row>
    <row r="242" spans="104:114" x14ac:dyDescent="0.25">
      <c r="DB242" s="196" t="str">
        <f>IF(DB229="","","----")</f>
        <v/>
      </c>
      <c r="DD242" s="172">
        <f t="shared" si="134"/>
        <v>1</v>
      </c>
      <c r="DJ242" s="210"/>
    </row>
    <row r="243" spans="104:114" x14ac:dyDescent="0.25">
      <c r="DA243" s="172"/>
      <c r="DB243" s="32" t="str">
        <f>IF(DB244="","",CONCATENATE("Warband ",CZ244," ",DG243))</f>
        <v/>
      </c>
      <c r="DD243" s="172">
        <f t="shared" si="134"/>
        <v>1</v>
      </c>
      <c r="DG243" s="49" t="str">
        <f>CONCATENATE("   ",DH243,"/",DI243,IF(DH243&gt;DI243," !",""))</f>
        <v xml:space="preserve">   0/12</v>
      </c>
      <c r="DH243" s="172">
        <f t="shared" ref="DH243" si="144">INDEX($CB$1:$CU$1,CZ244)+DJ243</f>
        <v>0</v>
      </c>
      <c r="DI243" s="177">
        <f>12</f>
        <v>12</v>
      </c>
      <c r="DJ243" s="210">
        <f t="shared" ref="DJ243" si="145">IF(DB244=$CW$8,0,0)</f>
        <v>0</v>
      </c>
    </row>
    <row r="244" spans="104:114" x14ac:dyDescent="0.25">
      <c r="CZ244" s="172">
        <v>17</v>
      </c>
      <c r="DA244" s="172" t="s">
        <v>278</v>
      </c>
      <c r="DB244" s="32" t="str">
        <f>T(LOOKUP(CZ244,$DM$1:$EF$1,$DM$2:$EF$2))</f>
        <v/>
      </c>
      <c r="DD244" s="172">
        <f t="shared" si="134"/>
        <v>1</v>
      </c>
      <c r="DJ244" s="210"/>
    </row>
    <row r="245" spans="104:114" x14ac:dyDescent="0.25">
      <c r="DA245" s="172">
        <v>1</v>
      </c>
      <c r="DB245" s="32" t="str">
        <f t="shared" ref="DB245:DB256" si="146">T(CONCATENATE(LOOKUP(DA245,CR$3:CR$80,BG$3:BG$80)," ",LOOKUP(DA245,CR$3:CR$80,$CA$3:$CA$80)))</f>
        <v xml:space="preserve"> </v>
      </c>
      <c r="DD245" s="172">
        <f t="shared" si="134"/>
        <v>1</v>
      </c>
      <c r="DJ245" s="210"/>
    </row>
    <row r="246" spans="104:114" x14ac:dyDescent="0.25">
      <c r="DA246" s="172">
        <v>2</v>
      </c>
      <c r="DB246" s="32" t="str">
        <f t="shared" si="146"/>
        <v xml:space="preserve"> </v>
      </c>
      <c r="DD246" s="172">
        <f t="shared" si="134"/>
        <v>1</v>
      </c>
      <c r="DJ246" s="210"/>
    </row>
    <row r="247" spans="104:114" x14ac:dyDescent="0.25">
      <c r="DA247" s="172">
        <v>3</v>
      </c>
      <c r="DB247" s="32" t="str">
        <f t="shared" si="146"/>
        <v xml:space="preserve"> </v>
      </c>
      <c r="DD247" s="172">
        <f t="shared" si="134"/>
        <v>1</v>
      </c>
      <c r="DJ247" s="210"/>
    </row>
    <row r="248" spans="104:114" x14ac:dyDescent="0.25">
      <c r="DA248" s="172">
        <v>4</v>
      </c>
      <c r="DB248" s="32" t="str">
        <f t="shared" si="146"/>
        <v xml:space="preserve"> </v>
      </c>
      <c r="DD248" s="172">
        <f t="shared" si="134"/>
        <v>1</v>
      </c>
      <c r="DJ248" s="210"/>
    </row>
    <row r="249" spans="104:114" x14ac:dyDescent="0.25">
      <c r="DA249" s="172">
        <v>5</v>
      </c>
      <c r="DB249" s="32" t="str">
        <f t="shared" si="146"/>
        <v xml:space="preserve"> </v>
      </c>
      <c r="DD249" s="172">
        <f t="shared" si="134"/>
        <v>1</v>
      </c>
      <c r="DJ249" s="210"/>
    </row>
    <row r="250" spans="104:114" x14ac:dyDescent="0.25">
      <c r="DA250" s="172">
        <v>6</v>
      </c>
      <c r="DB250" s="32" t="str">
        <f t="shared" si="146"/>
        <v xml:space="preserve"> </v>
      </c>
      <c r="DD250" s="172">
        <f t="shared" si="134"/>
        <v>1</v>
      </c>
      <c r="DJ250" s="210"/>
    </row>
    <row r="251" spans="104:114" x14ac:dyDescent="0.25">
      <c r="DA251" s="172">
        <v>7</v>
      </c>
      <c r="DB251" s="32" t="str">
        <f t="shared" si="146"/>
        <v xml:space="preserve"> </v>
      </c>
      <c r="DD251" s="172">
        <f t="shared" si="134"/>
        <v>1</v>
      </c>
      <c r="DJ251" s="210"/>
    </row>
    <row r="252" spans="104:114" x14ac:dyDescent="0.25">
      <c r="DA252" s="172">
        <v>8</v>
      </c>
      <c r="DB252" s="32" t="str">
        <f t="shared" si="146"/>
        <v xml:space="preserve"> </v>
      </c>
      <c r="DD252" s="172">
        <f t="shared" si="134"/>
        <v>1</v>
      </c>
      <c r="DJ252" s="210"/>
    </row>
    <row r="253" spans="104:114" x14ac:dyDescent="0.25">
      <c r="DA253" s="172">
        <v>9</v>
      </c>
      <c r="DB253" s="32" t="str">
        <f t="shared" si="146"/>
        <v xml:space="preserve"> </v>
      </c>
      <c r="DD253" s="172">
        <f t="shared" si="134"/>
        <v>1</v>
      </c>
      <c r="DJ253" s="210"/>
    </row>
    <row r="254" spans="104:114" x14ac:dyDescent="0.25">
      <c r="DA254" s="172">
        <v>10</v>
      </c>
      <c r="DB254" s="32" t="str">
        <f t="shared" si="146"/>
        <v xml:space="preserve"> </v>
      </c>
      <c r="DD254" s="172">
        <f t="shared" si="134"/>
        <v>1</v>
      </c>
      <c r="DJ254" s="210"/>
    </row>
    <row r="255" spans="104:114" x14ac:dyDescent="0.25">
      <c r="DA255" s="172">
        <v>11</v>
      </c>
      <c r="DB255" s="32" t="str">
        <f t="shared" si="146"/>
        <v xml:space="preserve"> </v>
      </c>
      <c r="DD255" s="172">
        <f t="shared" si="134"/>
        <v>1</v>
      </c>
      <c r="DJ255" s="210"/>
    </row>
    <row r="256" spans="104:114" x14ac:dyDescent="0.25">
      <c r="DA256" s="172">
        <v>12</v>
      </c>
      <c r="DB256" s="32" t="str">
        <f t="shared" si="146"/>
        <v xml:space="preserve"> </v>
      </c>
      <c r="DD256" s="172">
        <f t="shared" si="134"/>
        <v>1</v>
      </c>
      <c r="DJ256" s="210"/>
    </row>
    <row r="257" spans="104:114" x14ac:dyDescent="0.25">
      <c r="DB257" s="196" t="str">
        <f>IF(DB244="","","----")</f>
        <v/>
      </c>
      <c r="DD257" s="172">
        <f t="shared" si="134"/>
        <v>1</v>
      </c>
      <c r="DJ257" s="210"/>
    </row>
    <row r="258" spans="104:114" x14ac:dyDescent="0.25">
      <c r="DA258" s="172"/>
      <c r="DB258" s="32" t="str">
        <f>IF(DB259="","",CONCATENATE("Warband ",CZ259," ",DG258))</f>
        <v/>
      </c>
      <c r="DD258" s="172">
        <f t="shared" si="134"/>
        <v>1</v>
      </c>
      <c r="DG258" s="49" t="str">
        <f>CONCATENATE("   ",DH258,"/",DI258,IF(DH258&gt;DI258," !",""))</f>
        <v xml:space="preserve">   0/12</v>
      </c>
      <c r="DH258" s="172">
        <f t="shared" ref="DH258" si="147">INDEX($CB$1:$CU$1,CZ259)+DJ258</f>
        <v>0</v>
      </c>
      <c r="DI258" s="177">
        <f>12</f>
        <v>12</v>
      </c>
      <c r="DJ258" s="210">
        <f t="shared" ref="DJ258" si="148">IF(DB259=$CW$8,0,0)</f>
        <v>0</v>
      </c>
    </row>
    <row r="259" spans="104:114" x14ac:dyDescent="0.25">
      <c r="CZ259" s="172">
        <v>18</v>
      </c>
      <c r="DA259" s="172" t="s">
        <v>278</v>
      </c>
      <c r="DB259" s="32" t="str">
        <f>T(LOOKUP(CZ259,$DM$1:$EF$1,$DM$2:$EF$2))</f>
        <v/>
      </c>
      <c r="DD259" s="172">
        <f t="shared" si="134"/>
        <v>1</v>
      </c>
      <c r="DJ259" s="210"/>
    </row>
    <row r="260" spans="104:114" x14ac:dyDescent="0.25">
      <c r="DA260" s="172">
        <v>1</v>
      </c>
      <c r="DB260" s="32" t="str">
        <f t="shared" ref="DB260:DB271" si="149">T(CONCATENATE(LOOKUP(DA260,CS$3:CS$80,BH$3:BH$80)," ",LOOKUP(DA260,CS$3:CS$80,$CA$3:$CA$80)))</f>
        <v xml:space="preserve"> </v>
      </c>
      <c r="DD260" s="172">
        <f t="shared" si="134"/>
        <v>1</v>
      </c>
      <c r="DJ260" s="210"/>
    </row>
    <row r="261" spans="104:114" x14ac:dyDescent="0.25">
      <c r="DA261" s="172">
        <v>2</v>
      </c>
      <c r="DB261" s="32" t="str">
        <f t="shared" si="149"/>
        <v xml:space="preserve"> </v>
      </c>
      <c r="DD261" s="172">
        <f t="shared" ref="DD261:DD302" si="150">IF(OR(DB260="",DB260=" "),DD260,DD260+1)</f>
        <v>1</v>
      </c>
      <c r="DJ261" s="210"/>
    </row>
    <row r="262" spans="104:114" x14ac:dyDescent="0.25">
      <c r="DA262" s="172">
        <v>3</v>
      </c>
      <c r="DB262" s="32" t="str">
        <f t="shared" si="149"/>
        <v xml:space="preserve"> </v>
      </c>
      <c r="DD262" s="172">
        <f t="shared" si="150"/>
        <v>1</v>
      </c>
      <c r="DJ262" s="210"/>
    </row>
    <row r="263" spans="104:114" x14ac:dyDescent="0.25">
      <c r="DA263" s="172">
        <v>4</v>
      </c>
      <c r="DB263" s="32" t="str">
        <f t="shared" si="149"/>
        <v xml:space="preserve"> </v>
      </c>
      <c r="DD263" s="172">
        <f t="shared" si="150"/>
        <v>1</v>
      </c>
      <c r="DJ263" s="210"/>
    </row>
    <row r="264" spans="104:114" x14ac:dyDescent="0.25">
      <c r="DA264" s="172">
        <v>5</v>
      </c>
      <c r="DB264" s="32" t="str">
        <f t="shared" si="149"/>
        <v xml:space="preserve"> </v>
      </c>
      <c r="DD264" s="172">
        <f t="shared" si="150"/>
        <v>1</v>
      </c>
      <c r="DJ264" s="210"/>
    </row>
    <row r="265" spans="104:114" x14ac:dyDescent="0.25">
      <c r="DA265" s="172">
        <v>6</v>
      </c>
      <c r="DB265" s="32" t="str">
        <f t="shared" si="149"/>
        <v xml:space="preserve"> </v>
      </c>
      <c r="DD265" s="172">
        <f t="shared" si="150"/>
        <v>1</v>
      </c>
      <c r="DJ265" s="210"/>
    </row>
    <row r="266" spans="104:114" x14ac:dyDescent="0.25">
      <c r="DA266" s="172">
        <v>7</v>
      </c>
      <c r="DB266" s="32" t="str">
        <f t="shared" si="149"/>
        <v xml:space="preserve"> </v>
      </c>
      <c r="DD266" s="172">
        <f t="shared" si="150"/>
        <v>1</v>
      </c>
      <c r="DJ266" s="210"/>
    </row>
    <row r="267" spans="104:114" x14ac:dyDescent="0.25">
      <c r="DA267" s="172">
        <v>8</v>
      </c>
      <c r="DB267" s="32" t="str">
        <f t="shared" si="149"/>
        <v xml:space="preserve"> </v>
      </c>
      <c r="DD267" s="172">
        <f t="shared" si="150"/>
        <v>1</v>
      </c>
      <c r="DJ267" s="210"/>
    </row>
    <row r="268" spans="104:114" x14ac:dyDescent="0.25">
      <c r="DA268" s="172">
        <v>9</v>
      </c>
      <c r="DB268" s="32" t="str">
        <f t="shared" si="149"/>
        <v xml:space="preserve"> </v>
      </c>
      <c r="DD268" s="172">
        <f t="shared" si="150"/>
        <v>1</v>
      </c>
      <c r="DJ268" s="210"/>
    </row>
    <row r="269" spans="104:114" x14ac:dyDescent="0.25">
      <c r="DA269" s="172">
        <v>10</v>
      </c>
      <c r="DB269" s="32" t="str">
        <f t="shared" si="149"/>
        <v xml:space="preserve"> </v>
      </c>
      <c r="DD269" s="172">
        <f t="shared" si="150"/>
        <v>1</v>
      </c>
      <c r="DJ269" s="210"/>
    </row>
    <row r="270" spans="104:114" x14ac:dyDescent="0.25">
      <c r="DA270" s="172">
        <v>11</v>
      </c>
      <c r="DB270" s="32" t="str">
        <f t="shared" si="149"/>
        <v xml:space="preserve"> </v>
      </c>
      <c r="DD270" s="172">
        <f t="shared" si="150"/>
        <v>1</v>
      </c>
      <c r="DJ270" s="210"/>
    </row>
    <row r="271" spans="104:114" x14ac:dyDescent="0.25">
      <c r="DA271" s="172">
        <v>12</v>
      </c>
      <c r="DB271" s="32" t="str">
        <f t="shared" si="149"/>
        <v xml:space="preserve"> </v>
      </c>
      <c r="DD271" s="172">
        <f t="shared" si="150"/>
        <v>1</v>
      </c>
      <c r="DJ271" s="210"/>
    </row>
    <row r="272" spans="104:114" x14ac:dyDescent="0.25">
      <c r="DB272" s="196" t="str">
        <f>IF(DB259="","","----")</f>
        <v/>
      </c>
      <c r="DD272" s="172">
        <f t="shared" si="150"/>
        <v>1</v>
      </c>
      <c r="DJ272" s="210"/>
    </row>
    <row r="273" spans="104:114" x14ac:dyDescent="0.25">
      <c r="DA273" s="172"/>
      <c r="DB273" s="32" t="str">
        <f>IF(DB274="","",CONCATENATE("Warband ",CZ274," ",DG273))</f>
        <v/>
      </c>
      <c r="DD273" s="172">
        <f t="shared" si="150"/>
        <v>1</v>
      </c>
      <c r="DG273" s="49" t="str">
        <f>CONCATENATE("   ",DH273,"/",DI273,IF(DH273&gt;DI273," !",""))</f>
        <v xml:space="preserve">   0/12</v>
      </c>
      <c r="DH273" s="172">
        <f t="shared" ref="DH273" si="151">INDEX($CB$1:$CU$1,CZ274)+DJ273</f>
        <v>0</v>
      </c>
      <c r="DI273" s="177">
        <f>12</f>
        <v>12</v>
      </c>
      <c r="DJ273" s="210">
        <f t="shared" ref="DJ273" si="152">IF(DB274=$CW$8,0,0)</f>
        <v>0</v>
      </c>
    </row>
    <row r="274" spans="104:114" x14ac:dyDescent="0.25">
      <c r="CZ274" s="172">
        <v>19</v>
      </c>
      <c r="DA274" s="172" t="s">
        <v>278</v>
      </c>
      <c r="DB274" s="32" t="str">
        <f>T(LOOKUP(CZ274,$DM$1:$EF$1,$DM$2:$EF$2))</f>
        <v/>
      </c>
      <c r="DD274" s="172">
        <f t="shared" si="150"/>
        <v>1</v>
      </c>
      <c r="DJ274" s="210"/>
    </row>
    <row r="275" spans="104:114" x14ac:dyDescent="0.25">
      <c r="DA275" s="172">
        <v>1</v>
      </c>
      <c r="DB275" s="32" t="str">
        <f t="shared" ref="DB275:DB286" si="153">T(CONCATENATE(LOOKUP(DA275,CT$3:CT$80,BI$3:BI$80)," ",LOOKUP(DA275,CT$3:CT$80,$CA$3:$CA$80)))</f>
        <v xml:space="preserve"> </v>
      </c>
      <c r="DD275" s="172">
        <f t="shared" si="150"/>
        <v>1</v>
      </c>
      <c r="DJ275" s="210"/>
    </row>
    <row r="276" spans="104:114" x14ac:dyDescent="0.25">
      <c r="DA276" s="172">
        <v>2</v>
      </c>
      <c r="DB276" s="32" t="str">
        <f t="shared" si="153"/>
        <v xml:space="preserve"> </v>
      </c>
      <c r="DD276" s="172">
        <f t="shared" si="150"/>
        <v>1</v>
      </c>
      <c r="DJ276" s="210"/>
    </row>
    <row r="277" spans="104:114" x14ac:dyDescent="0.25">
      <c r="DA277" s="172">
        <v>3</v>
      </c>
      <c r="DB277" s="32" t="str">
        <f t="shared" si="153"/>
        <v xml:space="preserve"> </v>
      </c>
      <c r="DD277" s="172">
        <f t="shared" si="150"/>
        <v>1</v>
      </c>
      <c r="DJ277" s="210"/>
    </row>
    <row r="278" spans="104:114" x14ac:dyDescent="0.25">
      <c r="DA278" s="172">
        <v>4</v>
      </c>
      <c r="DB278" s="32" t="str">
        <f t="shared" si="153"/>
        <v xml:space="preserve"> </v>
      </c>
      <c r="DD278" s="172">
        <f t="shared" si="150"/>
        <v>1</v>
      </c>
      <c r="DJ278" s="210"/>
    </row>
    <row r="279" spans="104:114" x14ac:dyDescent="0.25">
      <c r="DA279" s="172">
        <v>5</v>
      </c>
      <c r="DB279" s="32" t="str">
        <f t="shared" si="153"/>
        <v xml:space="preserve"> </v>
      </c>
      <c r="DD279" s="172">
        <f t="shared" si="150"/>
        <v>1</v>
      </c>
      <c r="DJ279" s="210"/>
    </row>
    <row r="280" spans="104:114" x14ac:dyDescent="0.25">
      <c r="DA280" s="172">
        <v>6</v>
      </c>
      <c r="DB280" s="32" t="str">
        <f t="shared" si="153"/>
        <v xml:space="preserve"> </v>
      </c>
      <c r="DD280" s="172">
        <f t="shared" si="150"/>
        <v>1</v>
      </c>
      <c r="DJ280" s="210"/>
    </row>
    <row r="281" spans="104:114" x14ac:dyDescent="0.25">
      <c r="DA281" s="172">
        <v>7</v>
      </c>
      <c r="DB281" s="32" t="str">
        <f t="shared" si="153"/>
        <v xml:space="preserve"> </v>
      </c>
      <c r="DD281" s="172">
        <f t="shared" si="150"/>
        <v>1</v>
      </c>
      <c r="DJ281" s="210"/>
    </row>
    <row r="282" spans="104:114" x14ac:dyDescent="0.25">
      <c r="DA282" s="172">
        <v>8</v>
      </c>
      <c r="DB282" s="32" t="str">
        <f t="shared" si="153"/>
        <v xml:space="preserve"> </v>
      </c>
      <c r="DD282" s="172">
        <f t="shared" si="150"/>
        <v>1</v>
      </c>
      <c r="DJ282" s="210"/>
    </row>
    <row r="283" spans="104:114" x14ac:dyDescent="0.25">
      <c r="DA283" s="172">
        <v>9</v>
      </c>
      <c r="DB283" s="32" t="str">
        <f t="shared" si="153"/>
        <v xml:space="preserve"> </v>
      </c>
      <c r="DD283" s="172">
        <f t="shared" si="150"/>
        <v>1</v>
      </c>
      <c r="DJ283" s="210"/>
    </row>
    <row r="284" spans="104:114" x14ac:dyDescent="0.25">
      <c r="DA284" s="172">
        <v>10</v>
      </c>
      <c r="DB284" s="32" t="str">
        <f t="shared" si="153"/>
        <v xml:space="preserve"> </v>
      </c>
      <c r="DD284" s="172">
        <f t="shared" si="150"/>
        <v>1</v>
      </c>
      <c r="DJ284" s="210"/>
    </row>
    <row r="285" spans="104:114" x14ac:dyDescent="0.25">
      <c r="DA285" s="172">
        <v>11</v>
      </c>
      <c r="DB285" s="32" t="str">
        <f t="shared" si="153"/>
        <v xml:space="preserve"> </v>
      </c>
      <c r="DD285" s="172">
        <f t="shared" si="150"/>
        <v>1</v>
      </c>
      <c r="DJ285" s="210"/>
    </row>
    <row r="286" spans="104:114" x14ac:dyDescent="0.25">
      <c r="DA286" s="172">
        <v>12</v>
      </c>
      <c r="DB286" s="32" t="str">
        <f t="shared" si="153"/>
        <v xml:space="preserve"> </v>
      </c>
      <c r="DD286" s="172">
        <f t="shared" si="150"/>
        <v>1</v>
      </c>
      <c r="DJ286" s="210"/>
    </row>
    <row r="287" spans="104:114" x14ac:dyDescent="0.25">
      <c r="DB287" s="196" t="str">
        <f>IF(DB274="","","----")</f>
        <v/>
      </c>
      <c r="DD287" s="172">
        <f t="shared" si="150"/>
        <v>1</v>
      </c>
      <c r="DJ287" s="210"/>
    </row>
    <row r="288" spans="104:114" x14ac:dyDescent="0.25">
      <c r="DA288" s="172"/>
      <c r="DB288" s="32" t="str">
        <f>IF(DB289="","",CONCATENATE("Warband ",CZ289," ",DG288))</f>
        <v/>
      </c>
      <c r="DD288" s="172">
        <f t="shared" si="150"/>
        <v>1</v>
      </c>
      <c r="DG288" s="49" t="str">
        <f>CONCATENATE("   ",DH288,"/",DI288,IF(DH288&gt;DI288," !",""))</f>
        <v xml:space="preserve">   0/12</v>
      </c>
      <c r="DH288" s="172">
        <f t="shared" ref="DH288" si="154">INDEX($CB$1:$CU$1,CZ289)+DJ288</f>
        <v>0</v>
      </c>
      <c r="DI288" s="177">
        <f>12</f>
        <v>12</v>
      </c>
      <c r="DJ288" s="210">
        <f t="shared" ref="DJ288" si="155">IF(DB289=$CW$8,0,0)</f>
        <v>0</v>
      </c>
    </row>
    <row r="289" spans="104:114" x14ac:dyDescent="0.25">
      <c r="CZ289" s="172">
        <v>20</v>
      </c>
      <c r="DA289" s="172" t="s">
        <v>278</v>
      </c>
      <c r="DB289" s="32" t="str">
        <f>T(LOOKUP(CZ289,$DM$1:$EF$1,$DM$2:$EF$2))</f>
        <v/>
      </c>
      <c r="DD289" s="172">
        <f t="shared" si="150"/>
        <v>1</v>
      </c>
      <c r="DJ289" s="210"/>
    </row>
    <row r="290" spans="104:114" x14ac:dyDescent="0.25">
      <c r="DA290" s="172">
        <v>1</v>
      </c>
      <c r="DB290" s="32" t="str">
        <f t="shared" ref="DB290:DB301" si="156">T(CONCATENATE(LOOKUP(DA290,CU$3:CU$80,BJ$3:BJ$80)," ",LOOKUP(DA290,CU$3:CU$80,$CA$3:$CA$80)))</f>
        <v xml:space="preserve"> </v>
      </c>
      <c r="DD290" s="172">
        <f t="shared" si="150"/>
        <v>1</v>
      </c>
      <c r="DJ290" s="210"/>
    </row>
    <row r="291" spans="104:114" x14ac:dyDescent="0.25">
      <c r="DA291" s="172">
        <v>2</v>
      </c>
      <c r="DB291" s="32" t="str">
        <f t="shared" si="156"/>
        <v xml:space="preserve"> </v>
      </c>
      <c r="DD291" s="172">
        <f t="shared" si="150"/>
        <v>1</v>
      </c>
      <c r="DJ291" s="210"/>
    </row>
    <row r="292" spans="104:114" x14ac:dyDescent="0.25">
      <c r="DA292" s="172">
        <v>3</v>
      </c>
      <c r="DB292" s="32" t="str">
        <f t="shared" si="156"/>
        <v xml:space="preserve"> </v>
      </c>
      <c r="DD292" s="172">
        <f t="shared" si="150"/>
        <v>1</v>
      </c>
      <c r="DJ292" s="210"/>
    </row>
    <row r="293" spans="104:114" x14ac:dyDescent="0.25">
      <c r="DA293" s="172">
        <v>4</v>
      </c>
      <c r="DB293" s="32" t="str">
        <f t="shared" si="156"/>
        <v xml:space="preserve"> </v>
      </c>
      <c r="DD293" s="172">
        <f t="shared" si="150"/>
        <v>1</v>
      </c>
      <c r="DJ293" s="210"/>
    </row>
    <row r="294" spans="104:114" x14ac:dyDescent="0.25">
      <c r="DA294" s="172">
        <v>5</v>
      </c>
      <c r="DB294" s="32" t="str">
        <f t="shared" si="156"/>
        <v xml:space="preserve"> </v>
      </c>
      <c r="DD294" s="172">
        <f t="shared" si="150"/>
        <v>1</v>
      </c>
      <c r="DJ294" s="210"/>
    </row>
    <row r="295" spans="104:114" x14ac:dyDescent="0.25">
      <c r="DA295" s="172">
        <v>6</v>
      </c>
      <c r="DB295" s="32" t="str">
        <f t="shared" si="156"/>
        <v xml:space="preserve"> </v>
      </c>
      <c r="DD295" s="172">
        <f t="shared" si="150"/>
        <v>1</v>
      </c>
      <c r="DJ295" s="210"/>
    </row>
    <row r="296" spans="104:114" x14ac:dyDescent="0.25">
      <c r="DA296" s="172">
        <v>7</v>
      </c>
      <c r="DB296" s="32" t="str">
        <f t="shared" si="156"/>
        <v xml:space="preserve"> </v>
      </c>
      <c r="DD296" s="172">
        <f t="shared" si="150"/>
        <v>1</v>
      </c>
      <c r="DJ296" s="210"/>
    </row>
    <row r="297" spans="104:114" x14ac:dyDescent="0.25">
      <c r="DA297" s="172">
        <v>8</v>
      </c>
      <c r="DB297" s="32" t="str">
        <f t="shared" si="156"/>
        <v xml:space="preserve"> </v>
      </c>
      <c r="DD297" s="172">
        <f t="shared" si="150"/>
        <v>1</v>
      </c>
      <c r="DJ297" s="210"/>
    </row>
    <row r="298" spans="104:114" x14ac:dyDescent="0.25">
      <c r="DA298" s="172">
        <v>9</v>
      </c>
      <c r="DB298" s="32" t="str">
        <f t="shared" si="156"/>
        <v xml:space="preserve"> </v>
      </c>
      <c r="DD298" s="172">
        <f t="shared" si="150"/>
        <v>1</v>
      </c>
      <c r="DJ298" s="210"/>
    </row>
    <row r="299" spans="104:114" x14ac:dyDescent="0.25">
      <c r="DA299" s="172">
        <v>10</v>
      </c>
      <c r="DB299" s="32" t="str">
        <f t="shared" si="156"/>
        <v xml:space="preserve"> </v>
      </c>
      <c r="DD299" s="172">
        <f t="shared" si="150"/>
        <v>1</v>
      </c>
      <c r="DJ299" s="210"/>
    </row>
    <row r="300" spans="104:114" x14ac:dyDescent="0.25">
      <c r="DA300" s="172">
        <v>11</v>
      </c>
      <c r="DB300" s="32" t="str">
        <f t="shared" si="156"/>
        <v xml:space="preserve"> </v>
      </c>
      <c r="DD300" s="172">
        <f t="shared" si="150"/>
        <v>1</v>
      </c>
    </row>
    <row r="301" spans="104:114" x14ac:dyDescent="0.25">
      <c r="DA301" s="172">
        <v>12</v>
      </c>
      <c r="DB301" s="32" t="str">
        <f t="shared" si="156"/>
        <v xml:space="preserve"> </v>
      </c>
      <c r="DD301" s="172">
        <f t="shared" si="150"/>
        <v>1</v>
      </c>
    </row>
    <row r="302" spans="104:114" x14ac:dyDescent="0.25">
      <c r="DD302" s="172">
        <f t="shared" si="150"/>
        <v>1</v>
      </c>
    </row>
  </sheetData>
  <mergeCells count="10">
    <mergeCell ref="AC15:AC22"/>
    <mergeCell ref="AD15:AD22"/>
    <mergeCell ref="AE15:AE22"/>
    <mergeCell ref="AF15:AF22"/>
    <mergeCell ref="AG15:AG22"/>
    <mergeCell ref="BX1:BZ1"/>
    <mergeCell ref="AH15:AH22"/>
    <mergeCell ref="AI15:AI22"/>
    <mergeCell ref="AJ15:AJ22"/>
    <mergeCell ref="BV1:BW1"/>
  </mergeCells>
  <conditionalFormatting sqref="AD3:AF9">
    <cfRule type="cellIs" dxfId="364" priority="15" stopIfTrue="1" operator="equal">
      <formula>1</formula>
    </cfRule>
  </conditionalFormatting>
  <conditionalFormatting sqref="AC23:AC26 AE23:AE26">
    <cfRule type="cellIs" dxfId="363" priority="18" stopIfTrue="1" operator="equal">
      <formula>1</formula>
    </cfRule>
  </conditionalFormatting>
  <conditionalFormatting sqref="W3:W80">
    <cfRule type="containsText" dxfId="362" priority="17" stopIfTrue="1" operator="containsText" text="!">
      <formula>NOT(ISERROR(SEARCH("!",W3)))</formula>
    </cfRule>
  </conditionalFormatting>
  <conditionalFormatting sqref="W2">
    <cfRule type="cellIs" dxfId="361" priority="16" stopIfTrue="1" operator="lessThan">
      <formula>0</formula>
    </cfRule>
  </conditionalFormatting>
  <conditionalFormatting sqref="AH3:AH12">
    <cfRule type="cellIs" dxfId="360" priority="14" stopIfTrue="1" operator="equal">
      <formula>1</formula>
    </cfRule>
  </conditionalFormatting>
  <conditionalFormatting sqref="AI3:AI9">
    <cfRule type="cellIs" dxfId="359" priority="13" stopIfTrue="1" operator="equal">
      <formula>1</formula>
    </cfRule>
  </conditionalFormatting>
  <conditionalFormatting sqref="AG10:AG12">
    <cfRule type="cellIs" dxfId="358" priority="12" stopIfTrue="1" operator="equal">
      <formula>1</formula>
    </cfRule>
  </conditionalFormatting>
  <conditionalFormatting sqref="AF10:AF12">
    <cfRule type="cellIs" dxfId="357" priority="11" stopIfTrue="1" operator="equal">
      <formula>1</formula>
    </cfRule>
  </conditionalFormatting>
  <conditionalFormatting sqref="D4:D7">
    <cfRule type="cellIs" dxfId="356" priority="3" stopIfTrue="1" operator="equal">
      <formula>1</formula>
    </cfRule>
  </conditionalFormatting>
  <conditionalFormatting sqref="E3">
    <cfRule type="cellIs" dxfId="355" priority="2" stopIfTrue="1" operator="equal">
      <formula>1</formula>
    </cfRule>
  </conditionalFormatting>
  <conditionalFormatting sqref="F4:H7">
    <cfRule type="cellIs" dxfId="354" priority="1" stopIfTrue="1" operator="equal">
      <formula>1</formula>
    </cfRule>
  </conditionalFormatting>
  <dataValidations count="2">
    <dataValidation type="whole" allowBlank="1" showInputMessage="1" showErrorMessage="1" error="You may only purchase each equipment once_x000a_Insert &quot;1&quot; to purchase the equipment" sqref="AF10:AG12 AD3:AF9 D4:D7 AH3:AH12 AI3:AI9 F4:H7 E3 AC23:AC26 AE23:AE26">
      <formula1>0</formula1>
      <formula2>1</formula2>
    </dataValidation>
    <dataValidation type="whole" operator="greaterThanOrEqual" allowBlank="1" showInputMessage="1" showErrorMessage="1" error="Invalid Value" sqref="AG23:AG26">
      <formula1>0</formula1>
    </dataValidation>
  </dataValidations>
  <hyperlinks>
    <hyperlink ref="A2" location="INDEX!A1" display="INDEX"/>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22" customWidth="1"/>
    <col min="2" max="2" width="38.28515625" style="16" bestFit="1" customWidth="1"/>
    <col min="3" max="3" width="5.7109375" style="122" customWidth="1"/>
    <col min="4" max="8" width="2.85546875" style="122" customWidth="1"/>
    <col min="9" max="9" width="2.85546875" style="172" customWidth="1"/>
    <col min="10" max="17" width="2.85546875" style="172" hidden="1" customWidth="1"/>
    <col min="18" max="18" width="11.7109375" style="122" customWidth="1"/>
    <col min="19" max="19" width="6.5703125" style="122" customWidth="1"/>
    <col min="20" max="20" width="9.140625" style="122" customWidth="1"/>
    <col min="21" max="21" width="9.140625" style="84" customWidth="1"/>
    <col min="22" max="22" width="9.140625" style="122" customWidth="1"/>
    <col min="23" max="23" width="10.85546875" style="122" customWidth="1"/>
    <col min="24" max="25" width="10.5703125" style="122" bestFit="1" customWidth="1"/>
    <col min="26" max="26" width="11.42578125" style="122" bestFit="1" customWidth="1"/>
    <col min="27" max="27" width="17.28515625" style="16" bestFit="1" customWidth="1"/>
    <col min="28" max="28" width="5.7109375" style="122" customWidth="1"/>
    <col min="29" max="32" width="2.85546875" style="122" customWidth="1"/>
    <col min="33" max="33" width="2.85546875" style="122" hidden="1" customWidth="1"/>
    <col min="34" max="35" width="2.85546875" style="126" customWidth="1"/>
    <col min="36" max="36" width="2.85546875" style="172" customWidth="1"/>
    <col min="37" max="41" width="2.85546875" style="172" hidden="1" customWidth="1"/>
    <col min="42" max="42" width="6.5703125" style="122" customWidth="1"/>
    <col min="43" max="62" width="3.7109375" style="122" customWidth="1"/>
    <col min="63" max="63" width="42.85546875" style="176" customWidth="1"/>
    <col min="64" max="73" width="2.7109375" style="122"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44" width="9.140625" style="122" customWidth="1"/>
    <col min="145" max="16384" width="9.140625" style="122"/>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61.5" x14ac:dyDescent="0.25">
      <c r="A2" s="161" t="s">
        <v>2630</v>
      </c>
      <c r="B2" s="85"/>
      <c r="D2" s="121" t="s">
        <v>2640</v>
      </c>
      <c r="E2" s="121" t="s">
        <v>149</v>
      </c>
      <c r="F2" s="121" t="s">
        <v>38</v>
      </c>
      <c r="G2" s="121" t="s">
        <v>32</v>
      </c>
      <c r="H2" s="121" t="s">
        <v>35</v>
      </c>
      <c r="I2" s="174" t="s">
        <v>1822</v>
      </c>
      <c r="J2" s="174"/>
      <c r="K2" s="174"/>
      <c r="L2" s="174"/>
      <c r="M2" s="174"/>
      <c r="N2" s="174"/>
      <c r="O2" s="174"/>
      <c r="P2" s="174"/>
      <c r="Q2" s="174"/>
      <c r="R2" s="14" t="s">
        <v>522</v>
      </c>
      <c r="S2" s="14" t="s">
        <v>64</v>
      </c>
      <c r="T2" s="37">
        <f>DL2+BW2</f>
        <v>0</v>
      </c>
      <c r="U2" s="37">
        <f>SUM(S3:S17,AP3:AP49)</f>
        <v>0</v>
      </c>
      <c r="W2" s="37">
        <f>ROUNDUP(BX2/3,0)-BZ2</f>
        <v>0</v>
      </c>
      <c r="Y2" s="37">
        <f>GoodUnits</f>
        <v>0</v>
      </c>
      <c r="Z2" s="37">
        <f>GoodPoints</f>
        <v>0</v>
      </c>
      <c r="AA2" s="85"/>
      <c r="AC2" s="121" t="s">
        <v>68</v>
      </c>
      <c r="AD2" s="121" t="s">
        <v>51</v>
      </c>
      <c r="AE2" s="121" t="s">
        <v>35</v>
      </c>
      <c r="AF2" s="121" t="s">
        <v>2203</v>
      </c>
      <c r="AG2" s="121" t="s">
        <v>163</v>
      </c>
      <c r="AH2" s="125" t="s">
        <v>2453</v>
      </c>
      <c r="AI2" s="125" t="s">
        <v>149</v>
      </c>
      <c r="AJ2" s="174"/>
      <c r="AK2" s="174"/>
      <c r="AL2" s="174"/>
      <c r="AM2" s="174"/>
      <c r="AN2" s="174"/>
      <c r="AO2" s="174"/>
      <c r="AP2" s="14" t="s">
        <v>64</v>
      </c>
      <c r="AQ2" s="121" t="s">
        <v>258</v>
      </c>
      <c r="AR2" s="121" t="s">
        <v>259</v>
      </c>
      <c r="AS2" s="121" t="s">
        <v>260</v>
      </c>
      <c r="AT2" s="121" t="s">
        <v>261</v>
      </c>
      <c r="AU2" s="121" t="s">
        <v>262</v>
      </c>
      <c r="AV2" s="121" t="s">
        <v>263</v>
      </c>
      <c r="AW2" s="121" t="s">
        <v>264</v>
      </c>
      <c r="AX2" s="121" t="s">
        <v>265</v>
      </c>
      <c r="AY2" s="121" t="s">
        <v>266</v>
      </c>
      <c r="AZ2" s="121" t="s">
        <v>267</v>
      </c>
      <c r="BA2" s="121" t="s">
        <v>268</v>
      </c>
      <c r="BB2" s="121" t="s">
        <v>269</v>
      </c>
      <c r="BC2" s="121" t="s">
        <v>270</v>
      </c>
      <c r="BD2" s="121" t="s">
        <v>271</v>
      </c>
      <c r="BE2" s="121" t="s">
        <v>272</v>
      </c>
      <c r="BF2" s="121" t="s">
        <v>273</v>
      </c>
      <c r="BG2" s="121" t="s">
        <v>274</v>
      </c>
      <c r="BH2" s="121" t="s">
        <v>275</v>
      </c>
      <c r="BI2" s="121" t="s">
        <v>276</v>
      </c>
      <c r="BJ2" s="121" t="s">
        <v>277</v>
      </c>
      <c r="BK2" s="175"/>
      <c r="BV2" s="167" t="s">
        <v>2632</v>
      </c>
      <c r="BW2" s="41">
        <f>SUM(BW3:BW80)</f>
        <v>0</v>
      </c>
      <c r="BX2" s="167">
        <f>SUM(BX3:BX80)-CA82</f>
        <v>0</v>
      </c>
      <c r="BY2" s="167" t="s">
        <v>2631</v>
      </c>
      <c r="BZ2" s="41">
        <f>SUM(BZ3:BZ80)-CA82</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2428</v>
      </c>
      <c r="C3" s="143">
        <v>140</v>
      </c>
      <c r="D3" s="21"/>
      <c r="E3" s="21"/>
      <c r="F3" s="19"/>
      <c r="G3" s="21"/>
      <c r="H3" s="19"/>
      <c r="I3" s="19"/>
      <c r="J3" s="19"/>
      <c r="K3" s="19"/>
      <c r="L3" s="19"/>
      <c r="M3" s="19"/>
      <c r="N3" s="19"/>
      <c r="O3" s="19"/>
      <c r="P3" s="19"/>
      <c r="Q3" s="19"/>
      <c r="R3" s="31"/>
      <c r="S3" s="143">
        <f>DL3*(C3+20*D3+5*E3+10*G3)</f>
        <v>0</v>
      </c>
      <c r="T3" s="5"/>
      <c r="U3" s="13"/>
      <c r="V3" s="5"/>
      <c r="W3" s="5" t="str">
        <f t="shared" ref="W3:W66" si="2">T(LOOKUP(DE3,$DD$3:$DD$302,$DB$3:$DB$302))</f>
        <v/>
      </c>
      <c r="X3" s="5"/>
      <c r="Y3" s="5"/>
      <c r="Z3" s="5"/>
      <c r="AA3" s="16" t="s">
        <v>2356</v>
      </c>
      <c r="AB3" s="122">
        <v>14</v>
      </c>
      <c r="AC3" s="21"/>
      <c r="AD3" s="19"/>
      <c r="AE3" s="19"/>
      <c r="AF3" s="19"/>
      <c r="AG3" s="19"/>
      <c r="AH3" s="19"/>
      <c r="AI3" s="19"/>
      <c r="AJ3" s="19"/>
      <c r="AK3" s="19"/>
      <c r="AL3" s="19"/>
      <c r="AM3" s="19"/>
      <c r="AN3" s="19"/>
      <c r="AO3" s="19"/>
      <c r="AP3" s="122">
        <f>SUM(AQ3:BJ3)*(AB3+30*AC3)</f>
        <v>0</v>
      </c>
      <c r="AQ3" s="28"/>
      <c r="AR3" s="29"/>
      <c r="AS3" s="29"/>
      <c r="AT3" s="29"/>
      <c r="AU3" s="29"/>
      <c r="AV3" s="29"/>
      <c r="AW3" s="29"/>
      <c r="AX3" s="29"/>
      <c r="AY3" s="29"/>
      <c r="AZ3" s="29"/>
      <c r="BA3" s="29"/>
      <c r="BB3" s="29"/>
      <c r="BC3" s="29"/>
      <c r="BD3" s="29"/>
      <c r="BE3" s="29"/>
      <c r="BF3" s="29"/>
      <c r="BG3" s="29"/>
      <c r="BH3" s="29"/>
      <c r="BI3" s="29"/>
      <c r="BJ3" s="30"/>
      <c r="BV3" s="168">
        <v>1</v>
      </c>
      <c r="BW3" s="40">
        <f t="shared" ref="BW3:BW21" si="3">SUM(AQ3:BJ3)*BV3</f>
        <v>0</v>
      </c>
      <c r="BX3" s="42">
        <f>BW3</f>
        <v>0</v>
      </c>
      <c r="BY3" s="168">
        <v>1</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 si="4">IF(R3=0,"-",CONCATENATE(B3,IF(SUM(D3:Q3)=0,""," with "),IF(D3=1,D$2,""),IF(D3=1,"; ",""),IF(E3=1,E$2,""),IF(E3=1,"; ",""),IF(F3=1,F$2,""),IF(F3=1,"; ",""),IF(G3=1,G$2,""),IF(G3=1,"; ",""),IF(H3=1,H$2,""),IF(H3=1,"; ",""),IF(I3=1,I$2,""),IF(I3=1,"; ",""),IF(J3=1,J$2,""),IF(J3=1,"; ",""),IF(K3=1,K$2,""),IF(K3=1,"; ",""),IF(L3=1,L$2,""),IF(L3=1,"; ",""),IF(M3=1,M$2,""),IF(M3=1,"; ",""),IF(N3=1,N$2,""),IF(N3=1,"; ",""),IF(O3=1,O$2,""),IF(O3=1,"; ",""),IF(P3=1,P$2,""),IF(P3=1,"; ",""),IF(Q3=1,Q$2,""),IF(Q3=1,"; ","")))</f>
        <v>-</v>
      </c>
      <c r="CX3" s="38">
        <f t="shared" ref="CX3" si="5">R3</f>
        <v>0</v>
      </c>
      <c r="DA3" s="172"/>
      <c r="DB3" s="32" t="str">
        <f>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16" t="s">
        <v>2429</v>
      </c>
      <c r="C4" s="122">
        <v>95</v>
      </c>
      <c r="D4" s="20"/>
      <c r="E4" s="20"/>
      <c r="F4" s="21"/>
      <c r="G4" s="21"/>
      <c r="H4" s="20"/>
      <c r="I4" s="21"/>
      <c r="J4" s="20"/>
      <c r="K4" s="20"/>
      <c r="L4" s="20"/>
      <c r="M4" s="20"/>
      <c r="N4" s="20"/>
      <c r="O4" s="20"/>
      <c r="P4" s="20"/>
      <c r="Q4" s="20"/>
      <c r="S4" s="172">
        <f>DL4*(C4+10*(F4+G4+I4))</f>
        <v>0</v>
      </c>
      <c r="T4" s="5"/>
      <c r="U4" s="13"/>
      <c r="V4" s="5"/>
      <c r="W4" s="5" t="str">
        <f t="shared" si="2"/>
        <v/>
      </c>
      <c r="X4" s="5"/>
      <c r="Y4" s="5"/>
      <c r="Z4" s="5"/>
      <c r="AA4" s="16" t="s">
        <v>2356</v>
      </c>
      <c r="AB4" s="122">
        <v>14</v>
      </c>
      <c r="AC4" s="21"/>
      <c r="AD4" s="20"/>
      <c r="AE4" s="20"/>
      <c r="AF4" s="20"/>
      <c r="AG4" s="20"/>
      <c r="AH4" s="20"/>
      <c r="AI4" s="20"/>
      <c r="AJ4" s="20"/>
      <c r="AK4" s="20"/>
      <c r="AL4" s="20"/>
      <c r="AM4" s="20"/>
      <c r="AN4" s="20"/>
      <c r="AO4" s="20"/>
      <c r="AP4" s="172">
        <f>SUM(AQ4:BJ4)*(AB4+30*AC4)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21" si="7">BW4</f>
        <v>0</v>
      </c>
      <c r="BY4" s="168">
        <v>1</v>
      </c>
      <c r="BZ4" s="43">
        <f t="shared" ref="BZ4:BZ21" si="8">BX4*BY4</f>
        <v>0</v>
      </c>
      <c r="CA4" s="38" t="str">
        <f t="shared" ref="CA4:CA21" si="9">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0">IF(AQ3="",CB3,CB3+1)</f>
        <v>1</v>
      </c>
      <c r="CC4" s="172">
        <f t="shared" si="10"/>
        <v>1</v>
      </c>
      <c r="CD4" s="172">
        <f t="shared" si="10"/>
        <v>1</v>
      </c>
      <c r="CE4" s="172">
        <f t="shared" si="10"/>
        <v>1</v>
      </c>
      <c r="CF4" s="172">
        <f t="shared" si="10"/>
        <v>1</v>
      </c>
      <c r="CG4" s="172">
        <f t="shared" si="10"/>
        <v>1</v>
      </c>
      <c r="CH4" s="172">
        <f t="shared" si="10"/>
        <v>1</v>
      </c>
      <c r="CI4" s="172">
        <f t="shared" si="10"/>
        <v>1</v>
      </c>
      <c r="CJ4" s="172">
        <f t="shared" si="10"/>
        <v>1</v>
      </c>
      <c r="CK4" s="172">
        <f t="shared" si="10"/>
        <v>1</v>
      </c>
      <c r="CL4" s="172">
        <f t="shared" si="10"/>
        <v>1</v>
      </c>
      <c r="CM4" s="172">
        <f t="shared" si="10"/>
        <v>1</v>
      </c>
      <c r="CN4" s="172">
        <f t="shared" si="10"/>
        <v>1</v>
      </c>
      <c r="CO4" s="172">
        <f t="shared" si="10"/>
        <v>1</v>
      </c>
      <c r="CP4" s="172">
        <f t="shared" si="10"/>
        <v>1</v>
      </c>
      <c r="CQ4" s="172">
        <f t="shared" si="10"/>
        <v>1</v>
      </c>
      <c r="CR4" s="172">
        <f t="shared" si="10"/>
        <v>1</v>
      </c>
      <c r="CS4" s="172">
        <f t="shared" si="10"/>
        <v>1</v>
      </c>
      <c r="CT4" s="172">
        <f t="shared" si="10"/>
        <v>1</v>
      </c>
      <c r="CU4" s="172">
        <f t="shared" si="10"/>
        <v>1</v>
      </c>
      <c r="CW4" s="38" t="str">
        <f t="shared" ref="CW4:CW9" si="11">IF(R4=0,"-",CONCATENATE(B4,IF(SUM(D4:Q4)=0,""," with "),IF(D4=1,D$2,""),IF(D4=1,"; ",""),IF(E4=1,E$2,""),IF(E4=1,"; ",""),IF(F4=1,F$2,""),IF(F4=1,"; ",""),IF(G4=1,G$2,""),IF(G4=1,"; ",""),IF(H4=1,H$2,""),IF(H4=1,"; ",""),IF(I4=1,I$2,""),IF(I4=1,"; ",""),IF(J4=1,J$2,""),IF(J4=1,"; ",""),IF(K4=1,K$2,""),IF(K4=1,"; ",""),IF(L4=1,L$2,""),IF(L4=1,"; ",""),IF(M4=1,M$2,""),IF(M4=1,"; ",""),IF(N4=1,N$2,""),IF(N4=1,"; ",""),IF(O4=1,O$2,""),IF(O4=1,"; ",""),IF(P4=1,P$2,""),IF(P4=1,"; ",""),IF(Q4=1,Q$2,""),IF(Q4=1,"; ","")))</f>
        <v>-</v>
      </c>
      <c r="CX4" s="38">
        <f t="shared" ref="CX4:CX9" si="12">R4</f>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6"/>
        <v>0</v>
      </c>
    </row>
    <row r="5" spans="1:137" x14ac:dyDescent="0.25">
      <c r="B5" s="51" t="s">
        <v>2354</v>
      </c>
      <c r="C5" s="122">
        <v>85</v>
      </c>
      <c r="D5" s="19"/>
      <c r="E5" s="21"/>
      <c r="F5" s="19"/>
      <c r="G5" s="19"/>
      <c r="H5" s="19"/>
      <c r="I5" s="19"/>
      <c r="J5" s="19"/>
      <c r="K5" s="19"/>
      <c r="L5" s="19"/>
      <c r="M5" s="19"/>
      <c r="N5" s="19"/>
      <c r="O5" s="19"/>
      <c r="P5" s="19"/>
      <c r="Q5" s="19"/>
      <c r="R5" s="31"/>
      <c r="S5" s="122">
        <f>DL5*(C5+5*E5)</f>
        <v>0</v>
      </c>
      <c r="T5" s="5"/>
      <c r="U5" s="13"/>
      <c r="V5" s="5"/>
      <c r="W5" s="5" t="str">
        <f t="shared" si="2"/>
        <v/>
      </c>
      <c r="X5" s="5"/>
      <c r="Y5" s="5"/>
      <c r="Z5" s="5"/>
      <c r="AA5" s="16" t="s">
        <v>2357</v>
      </c>
      <c r="AB5" s="122">
        <v>12</v>
      </c>
      <c r="AC5" s="21"/>
      <c r="AD5" s="21"/>
      <c r="AE5" s="21"/>
      <c r="AF5" s="21"/>
      <c r="AG5" s="19"/>
      <c r="AH5" s="19"/>
      <c r="AI5" s="19"/>
      <c r="AJ5" s="19"/>
      <c r="AK5" s="19"/>
      <c r="AL5" s="19"/>
      <c r="AM5" s="19"/>
      <c r="AN5" s="19"/>
      <c r="AO5" s="19"/>
      <c r="AP5" s="122">
        <f>SUM(AQ5:BJ5)*(AB5+30*AC5+AD5+AE5+25*AF5)</f>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7"/>
        <v>0</v>
      </c>
      <c r="BY5" s="168"/>
      <c r="BZ5" s="43">
        <f t="shared" si="8"/>
        <v>0</v>
      </c>
      <c r="CA5" s="38" t="str">
        <f t="shared" si="9"/>
        <v>-</v>
      </c>
      <c r="CB5" s="172">
        <f t="shared" si="10"/>
        <v>1</v>
      </c>
      <c r="CC5" s="172">
        <f t="shared" si="10"/>
        <v>1</v>
      </c>
      <c r="CD5" s="172">
        <f t="shared" si="10"/>
        <v>1</v>
      </c>
      <c r="CE5" s="172">
        <f t="shared" si="10"/>
        <v>1</v>
      </c>
      <c r="CF5" s="172">
        <f t="shared" si="10"/>
        <v>1</v>
      </c>
      <c r="CG5" s="172">
        <f t="shared" si="10"/>
        <v>1</v>
      </c>
      <c r="CH5" s="172">
        <f t="shared" si="10"/>
        <v>1</v>
      </c>
      <c r="CI5" s="172">
        <f t="shared" si="10"/>
        <v>1</v>
      </c>
      <c r="CJ5" s="172">
        <f t="shared" si="10"/>
        <v>1</v>
      </c>
      <c r="CK5" s="172">
        <f t="shared" si="10"/>
        <v>1</v>
      </c>
      <c r="CL5" s="172">
        <f t="shared" si="10"/>
        <v>1</v>
      </c>
      <c r="CM5" s="172">
        <f t="shared" si="10"/>
        <v>1</v>
      </c>
      <c r="CN5" s="172">
        <f t="shared" si="10"/>
        <v>1</v>
      </c>
      <c r="CO5" s="172">
        <f t="shared" si="10"/>
        <v>1</v>
      </c>
      <c r="CP5" s="172">
        <f t="shared" si="10"/>
        <v>1</v>
      </c>
      <c r="CQ5" s="172">
        <f t="shared" si="10"/>
        <v>1</v>
      </c>
      <c r="CR5" s="172">
        <f t="shared" si="10"/>
        <v>1</v>
      </c>
      <c r="CS5" s="172">
        <f t="shared" si="10"/>
        <v>1</v>
      </c>
      <c r="CT5" s="172">
        <f t="shared" si="10"/>
        <v>1</v>
      </c>
      <c r="CU5" s="172">
        <f t="shared" si="10"/>
        <v>1</v>
      </c>
      <c r="CW5" s="38" t="str">
        <f t="shared" si="11"/>
        <v>-</v>
      </c>
      <c r="CX5" s="38">
        <f t="shared" si="12"/>
        <v>0</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6"/>
        <v>0</v>
      </c>
    </row>
    <row r="6" spans="1:137" x14ac:dyDescent="0.25">
      <c r="B6" s="51" t="s">
        <v>2355</v>
      </c>
      <c r="C6" s="122">
        <v>75</v>
      </c>
      <c r="D6" s="20"/>
      <c r="E6" s="20"/>
      <c r="F6" s="20"/>
      <c r="G6" s="20"/>
      <c r="H6" s="20"/>
      <c r="I6" s="20"/>
      <c r="J6" s="20"/>
      <c r="K6" s="20"/>
      <c r="L6" s="20"/>
      <c r="M6" s="20"/>
      <c r="N6" s="20"/>
      <c r="O6" s="20"/>
      <c r="P6" s="20"/>
      <c r="Q6" s="20"/>
      <c r="R6" s="31"/>
      <c r="S6" s="172">
        <f>DL6*(C6)</f>
        <v>0</v>
      </c>
      <c r="T6" s="5"/>
      <c r="U6" s="13"/>
      <c r="V6" s="5"/>
      <c r="W6" s="5" t="str">
        <f t="shared" si="2"/>
        <v/>
      </c>
      <c r="X6" s="5"/>
      <c r="Y6" s="5"/>
      <c r="Z6" s="5"/>
      <c r="AA6" s="16" t="s">
        <v>2357</v>
      </c>
      <c r="AB6" s="172">
        <v>12</v>
      </c>
      <c r="AC6" s="21"/>
      <c r="AD6" s="21"/>
      <c r="AE6" s="21"/>
      <c r="AF6" s="21"/>
      <c r="AG6" s="20"/>
      <c r="AH6" s="20"/>
      <c r="AI6" s="20"/>
      <c r="AJ6" s="20"/>
      <c r="AK6" s="20"/>
      <c r="AL6" s="20"/>
      <c r="AM6" s="20"/>
      <c r="AN6" s="20"/>
      <c r="AO6" s="20"/>
      <c r="AP6" s="124">
        <f t="shared" ref="AP6:AP11" si="20">SUM(AQ6:BJ6)*(AB6+30*AC6+AD6+AE6+25*AF6)</f>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f t="shared" si="7"/>
        <v>0</v>
      </c>
      <c r="BY6" s="168"/>
      <c r="BZ6" s="43">
        <f t="shared" si="8"/>
        <v>0</v>
      </c>
      <c r="CA6" s="38" t="str">
        <f t="shared" si="9"/>
        <v>-</v>
      </c>
      <c r="CB6" s="172">
        <f t="shared" si="10"/>
        <v>1</v>
      </c>
      <c r="CC6" s="172">
        <f t="shared" si="10"/>
        <v>1</v>
      </c>
      <c r="CD6" s="172">
        <f t="shared" si="10"/>
        <v>1</v>
      </c>
      <c r="CE6" s="172">
        <f t="shared" si="10"/>
        <v>1</v>
      </c>
      <c r="CF6" s="172">
        <f t="shared" si="10"/>
        <v>1</v>
      </c>
      <c r="CG6" s="172">
        <f t="shared" si="10"/>
        <v>1</v>
      </c>
      <c r="CH6" s="172">
        <f t="shared" si="10"/>
        <v>1</v>
      </c>
      <c r="CI6" s="172">
        <f t="shared" si="10"/>
        <v>1</v>
      </c>
      <c r="CJ6" s="172">
        <f t="shared" si="10"/>
        <v>1</v>
      </c>
      <c r="CK6" s="172">
        <f t="shared" si="10"/>
        <v>1</v>
      </c>
      <c r="CL6" s="172">
        <f t="shared" si="10"/>
        <v>1</v>
      </c>
      <c r="CM6" s="172">
        <f t="shared" si="10"/>
        <v>1</v>
      </c>
      <c r="CN6" s="172">
        <f t="shared" si="10"/>
        <v>1</v>
      </c>
      <c r="CO6" s="172">
        <f t="shared" si="10"/>
        <v>1</v>
      </c>
      <c r="CP6" s="172">
        <f t="shared" si="10"/>
        <v>1</v>
      </c>
      <c r="CQ6" s="172">
        <f t="shared" si="10"/>
        <v>1</v>
      </c>
      <c r="CR6" s="172">
        <f t="shared" si="10"/>
        <v>1</v>
      </c>
      <c r="CS6" s="172">
        <f t="shared" si="10"/>
        <v>1</v>
      </c>
      <c r="CT6" s="172">
        <f t="shared" si="10"/>
        <v>1</v>
      </c>
      <c r="CU6" s="172">
        <f t="shared" si="10"/>
        <v>1</v>
      </c>
      <c r="CW6" s="38" t="str">
        <f t="shared" si="11"/>
        <v>-</v>
      </c>
      <c r="CX6" s="38">
        <f t="shared" si="12"/>
        <v>0</v>
      </c>
      <c r="DA6" s="172">
        <v>2</v>
      </c>
      <c r="DB6" s="32" t="str">
        <f t="shared" ref="DB6:DB16" si="21">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6"/>
        <v>0</v>
      </c>
    </row>
    <row r="7" spans="1:137" x14ac:dyDescent="0.25">
      <c r="B7" s="51" t="s">
        <v>2358</v>
      </c>
      <c r="C7" s="122">
        <v>75</v>
      </c>
      <c r="D7" s="19"/>
      <c r="E7" s="19"/>
      <c r="F7" s="19"/>
      <c r="G7" s="19"/>
      <c r="H7" s="21"/>
      <c r="I7" s="19"/>
      <c r="J7" s="19"/>
      <c r="K7" s="19"/>
      <c r="L7" s="19"/>
      <c r="M7" s="19"/>
      <c r="N7" s="19"/>
      <c r="O7" s="19"/>
      <c r="P7" s="19"/>
      <c r="Q7" s="19"/>
      <c r="R7" s="31"/>
      <c r="S7" s="172">
        <f>DL7*(C7+5*H7)</f>
        <v>0</v>
      </c>
      <c r="T7" s="5"/>
      <c r="U7" s="13"/>
      <c r="V7" s="5"/>
      <c r="W7" s="5" t="str">
        <f t="shared" si="2"/>
        <v/>
      </c>
      <c r="X7" s="5"/>
      <c r="Y7" s="5"/>
      <c r="Z7" s="5"/>
      <c r="AA7" s="16" t="s">
        <v>2357</v>
      </c>
      <c r="AB7" s="172">
        <v>12</v>
      </c>
      <c r="AC7" s="21"/>
      <c r="AD7" s="21"/>
      <c r="AE7" s="21"/>
      <c r="AF7" s="21"/>
      <c r="AG7" s="19"/>
      <c r="AH7" s="19"/>
      <c r="AI7" s="19"/>
      <c r="AJ7" s="19"/>
      <c r="AK7" s="19"/>
      <c r="AL7" s="19"/>
      <c r="AM7" s="19"/>
      <c r="AN7" s="19"/>
      <c r="AO7" s="19"/>
      <c r="AP7" s="124">
        <f t="shared" si="20"/>
        <v>0</v>
      </c>
      <c r="AQ7" s="28"/>
      <c r="AR7" s="29"/>
      <c r="AS7" s="29"/>
      <c r="AT7" s="29"/>
      <c r="AU7" s="29"/>
      <c r="AV7" s="29"/>
      <c r="AW7" s="29"/>
      <c r="AX7" s="29"/>
      <c r="AY7" s="29"/>
      <c r="AZ7" s="29"/>
      <c r="BA7" s="29"/>
      <c r="BB7" s="29"/>
      <c r="BC7" s="29"/>
      <c r="BD7" s="29"/>
      <c r="BE7" s="29"/>
      <c r="BF7" s="29"/>
      <c r="BG7" s="29"/>
      <c r="BH7" s="29"/>
      <c r="BI7" s="29"/>
      <c r="BJ7" s="30"/>
      <c r="BV7" s="168">
        <v>1</v>
      </c>
      <c r="BW7" s="40">
        <f t="shared" si="3"/>
        <v>0</v>
      </c>
      <c r="BX7" s="42">
        <f t="shared" si="7"/>
        <v>0</v>
      </c>
      <c r="BY7" s="168"/>
      <c r="BZ7" s="43">
        <f t="shared" si="8"/>
        <v>0</v>
      </c>
      <c r="CA7" s="38" t="str">
        <f t="shared" si="9"/>
        <v>-</v>
      </c>
      <c r="CB7" s="172">
        <f t="shared" si="10"/>
        <v>1</v>
      </c>
      <c r="CC7" s="172">
        <f t="shared" si="10"/>
        <v>1</v>
      </c>
      <c r="CD7" s="172">
        <f t="shared" si="10"/>
        <v>1</v>
      </c>
      <c r="CE7" s="172">
        <f t="shared" si="10"/>
        <v>1</v>
      </c>
      <c r="CF7" s="172">
        <f t="shared" si="10"/>
        <v>1</v>
      </c>
      <c r="CG7" s="172">
        <f t="shared" si="10"/>
        <v>1</v>
      </c>
      <c r="CH7" s="172">
        <f t="shared" si="10"/>
        <v>1</v>
      </c>
      <c r="CI7" s="172">
        <f t="shared" si="10"/>
        <v>1</v>
      </c>
      <c r="CJ7" s="172">
        <f t="shared" si="10"/>
        <v>1</v>
      </c>
      <c r="CK7" s="172">
        <f t="shared" si="10"/>
        <v>1</v>
      </c>
      <c r="CL7" s="172">
        <f t="shared" si="10"/>
        <v>1</v>
      </c>
      <c r="CM7" s="172">
        <f t="shared" si="10"/>
        <v>1</v>
      </c>
      <c r="CN7" s="172">
        <f t="shared" si="10"/>
        <v>1</v>
      </c>
      <c r="CO7" s="172">
        <f t="shared" si="10"/>
        <v>1</v>
      </c>
      <c r="CP7" s="172">
        <f t="shared" si="10"/>
        <v>1</v>
      </c>
      <c r="CQ7" s="172">
        <f t="shared" si="10"/>
        <v>1</v>
      </c>
      <c r="CR7" s="172">
        <f t="shared" si="10"/>
        <v>1</v>
      </c>
      <c r="CS7" s="172">
        <f t="shared" si="10"/>
        <v>1</v>
      </c>
      <c r="CT7" s="172">
        <f t="shared" si="10"/>
        <v>1</v>
      </c>
      <c r="CU7" s="172">
        <f t="shared" si="10"/>
        <v>1</v>
      </c>
      <c r="CW7" s="38" t="str">
        <f t="shared" si="11"/>
        <v>-</v>
      </c>
      <c r="CX7" s="38">
        <f t="shared" si="12"/>
        <v>0</v>
      </c>
      <c r="DA7" s="172">
        <v>3</v>
      </c>
      <c r="DB7" s="32" t="str">
        <f t="shared" si="21"/>
        <v xml:space="preserve"> </v>
      </c>
      <c r="DD7" s="172">
        <f t="shared" si="18"/>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19"/>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6"/>
        <v>0</v>
      </c>
    </row>
    <row r="8" spans="1:137" x14ac:dyDescent="0.25">
      <c r="B8" s="51" t="s">
        <v>2358</v>
      </c>
      <c r="C8" s="122">
        <v>75</v>
      </c>
      <c r="D8" s="20"/>
      <c r="E8" s="20"/>
      <c r="F8" s="20"/>
      <c r="G8" s="20"/>
      <c r="H8" s="21"/>
      <c r="I8" s="20"/>
      <c r="J8" s="20"/>
      <c r="K8" s="20"/>
      <c r="L8" s="20"/>
      <c r="M8" s="20"/>
      <c r="N8" s="20"/>
      <c r="O8" s="20"/>
      <c r="P8" s="20"/>
      <c r="Q8" s="20"/>
      <c r="R8" s="31"/>
      <c r="S8" s="172">
        <f>DL8*(C8+5*H8)</f>
        <v>0</v>
      </c>
      <c r="T8" s="5"/>
      <c r="U8" s="13"/>
      <c r="V8" s="5"/>
      <c r="W8" s="5" t="str">
        <f t="shared" si="2"/>
        <v/>
      </c>
      <c r="X8" s="5"/>
      <c r="Y8" s="5"/>
      <c r="Z8" s="5"/>
      <c r="AA8" s="16" t="s">
        <v>2357</v>
      </c>
      <c r="AB8" s="172">
        <v>12</v>
      </c>
      <c r="AC8" s="21"/>
      <c r="AD8" s="21"/>
      <c r="AE8" s="21"/>
      <c r="AF8" s="21"/>
      <c r="AG8" s="20"/>
      <c r="AH8" s="20"/>
      <c r="AI8" s="20"/>
      <c r="AJ8" s="20"/>
      <c r="AK8" s="20"/>
      <c r="AL8" s="20"/>
      <c r="AM8" s="20"/>
      <c r="AN8" s="20"/>
      <c r="AO8" s="20"/>
      <c r="AP8" s="124">
        <f t="shared" si="20"/>
        <v>0</v>
      </c>
      <c r="AQ8" s="28"/>
      <c r="AR8" s="29"/>
      <c r="AS8" s="29"/>
      <c r="AT8" s="29"/>
      <c r="AU8" s="29"/>
      <c r="AV8" s="29"/>
      <c r="AW8" s="29"/>
      <c r="AX8" s="29"/>
      <c r="AY8" s="29"/>
      <c r="AZ8" s="29"/>
      <c r="BA8" s="29"/>
      <c r="BB8" s="29"/>
      <c r="BC8" s="29"/>
      <c r="BD8" s="29"/>
      <c r="BE8" s="29"/>
      <c r="BF8" s="29"/>
      <c r="BG8" s="29"/>
      <c r="BH8" s="29"/>
      <c r="BI8" s="29"/>
      <c r="BJ8" s="30"/>
      <c r="BV8" s="168">
        <v>1</v>
      </c>
      <c r="BW8" s="40">
        <f t="shared" si="3"/>
        <v>0</v>
      </c>
      <c r="BX8" s="42">
        <f t="shared" si="7"/>
        <v>0</v>
      </c>
      <c r="BY8" s="168"/>
      <c r="BZ8" s="43">
        <f t="shared" si="8"/>
        <v>0</v>
      </c>
      <c r="CA8" s="38" t="str">
        <f t="shared" si="9"/>
        <v>-</v>
      </c>
      <c r="CB8" s="172">
        <f t="shared" si="10"/>
        <v>1</v>
      </c>
      <c r="CC8" s="172">
        <f t="shared" si="10"/>
        <v>1</v>
      </c>
      <c r="CD8" s="172">
        <f t="shared" si="10"/>
        <v>1</v>
      </c>
      <c r="CE8" s="172">
        <f t="shared" si="10"/>
        <v>1</v>
      </c>
      <c r="CF8" s="172">
        <f t="shared" si="10"/>
        <v>1</v>
      </c>
      <c r="CG8" s="172">
        <f t="shared" si="10"/>
        <v>1</v>
      </c>
      <c r="CH8" s="172">
        <f t="shared" si="10"/>
        <v>1</v>
      </c>
      <c r="CI8" s="172">
        <f t="shared" si="10"/>
        <v>1</v>
      </c>
      <c r="CJ8" s="172">
        <f t="shared" si="10"/>
        <v>1</v>
      </c>
      <c r="CK8" s="172">
        <f t="shared" si="10"/>
        <v>1</v>
      </c>
      <c r="CL8" s="172">
        <f t="shared" si="10"/>
        <v>1</v>
      </c>
      <c r="CM8" s="172">
        <f t="shared" si="10"/>
        <v>1</v>
      </c>
      <c r="CN8" s="172">
        <f t="shared" si="10"/>
        <v>1</v>
      </c>
      <c r="CO8" s="172">
        <f t="shared" si="10"/>
        <v>1</v>
      </c>
      <c r="CP8" s="172">
        <f t="shared" si="10"/>
        <v>1</v>
      </c>
      <c r="CQ8" s="172">
        <f t="shared" si="10"/>
        <v>1</v>
      </c>
      <c r="CR8" s="172">
        <f t="shared" si="10"/>
        <v>1</v>
      </c>
      <c r="CS8" s="172">
        <f t="shared" si="10"/>
        <v>1</v>
      </c>
      <c r="CT8" s="172">
        <f t="shared" si="10"/>
        <v>1</v>
      </c>
      <c r="CU8" s="172">
        <f t="shared" si="10"/>
        <v>1</v>
      </c>
      <c r="CW8" s="38" t="str">
        <f t="shared" si="11"/>
        <v>-</v>
      </c>
      <c r="CX8" s="38">
        <f t="shared" si="12"/>
        <v>0</v>
      </c>
      <c r="DA8" s="172">
        <v>4</v>
      </c>
      <c r="DB8" s="32" t="str">
        <f t="shared" si="21"/>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6"/>
        <v>0</v>
      </c>
    </row>
    <row r="9" spans="1:137" x14ac:dyDescent="0.25">
      <c r="B9" s="16" t="s">
        <v>2430</v>
      </c>
      <c r="C9" s="122">
        <v>75</v>
      </c>
      <c r="D9" s="19"/>
      <c r="E9" s="19"/>
      <c r="F9" s="19"/>
      <c r="G9" s="19"/>
      <c r="H9" s="19"/>
      <c r="I9" s="19"/>
      <c r="J9" s="19"/>
      <c r="K9" s="19"/>
      <c r="L9" s="19"/>
      <c r="M9" s="19"/>
      <c r="N9" s="19"/>
      <c r="O9" s="19"/>
      <c r="P9" s="19"/>
      <c r="Q9" s="19"/>
      <c r="S9" s="172">
        <f>DL9*(C9)</f>
        <v>0</v>
      </c>
      <c r="T9" s="5"/>
      <c r="U9" s="13"/>
      <c r="V9" s="5"/>
      <c r="W9" s="5" t="str">
        <f t="shared" si="2"/>
        <v/>
      </c>
      <c r="X9" s="5"/>
      <c r="Y9" s="5"/>
      <c r="Z9" s="5"/>
      <c r="AA9" s="16" t="s">
        <v>2357</v>
      </c>
      <c r="AB9" s="172">
        <v>12</v>
      </c>
      <c r="AC9" s="21"/>
      <c r="AD9" s="21"/>
      <c r="AE9" s="21"/>
      <c r="AF9" s="21"/>
      <c r="AG9" s="19"/>
      <c r="AH9" s="19"/>
      <c r="AI9" s="19"/>
      <c r="AJ9" s="19"/>
      <c r="AK9" s="19"/>
      <c r="AL9" s="19"/>
      <c r="AM9" s="19"/>
      <c r="AN9" s="19"/>
      <c r="AO9" s="19"/>
      <c r="AP9" s="124">
        <f t="shared" si="20"/>
        <v>0</v>
      </c>
      <c r="AQ9" s="28"/>
      <c r="AR9" s="29"/>
      <c r="AS9" s="29"/>
      <c r="AT9" s="29"/>
      <c r="AU9" s="29"/>
      <c r="AV9" s="29"/>
      <c r="AW9" s="29"/>
      <c r="AX9" s="29"/>
      <c r="AY9" s="29"/>
      <c r="AZ9" s="29"/>
      <c r="BA9" s="29"/>
      <c r="BB9" s="29"/>
      <c r="BC9" s="29"/>
      <c r="BD9" s="29"/>
      <c r="BE9" s="29"/>
      <c r="BF9" s="29"/>
      <c r="BG9" s="29"/>
      <c r="BH9" s="29"/>
      <c r="BI9" s="29"/>
      <c r="BJ9" s="30"/>
      <c r="BV9" s="168">
        <v>1</v>
      </c>
      <c r="BW9" s="40">
        <f t="shared" si="3"/>
        <v>0</v>
      </c>
      <c r="BX9" s="42">
        <f t="shared" si="7"/>
        <v>0</v>
      </c>
      <c r="BY9" s="168"/>
      <c r="BZ9" s="43">
        <f t="shared" si="8"/>
        <v>0</v>
      </c>
      <c r="CA9" s="38" t="str">
        <f t="shared" si="9"/>
        <v>-</v>
      </c>
      <c r="CB9" s="172">
        <f t="shared" si="10"/>
        <v>1</v>
      </c>
      <c r="CC9" s="172">
        <f t="shared" si="10"/>
        <v>1</v>
      </c>
      <c r="CD9" s="172">
        <f t="shared" si="10"/>
        <v>1</v>
      </c>
      <c r="CE9" s="172">
        <f t="shared" si="10"/>
        <v>1</v>
      </c>
      <c r="CF9" s="172">
        <f t="shared" si="10"/>
        <v>1</v>
      </c>
      <c r="CG9" s="172">
        <f t="shared" si="10"/>
        <v>1</v>
      </c>
      <c r="CH9" s="172">
        <f t="shared" si="10"/>
        <v>1</v>
      </c>
      <c r="CI9" s="172">
        <f t="shared" si="10"/>
        <v>1</v>
      </c>
      <c r="CJ9" s="172">
        <f t="shared" si="10"/>
        <v>1</v>
      </c>
      <c r="CK9" s="172">
        <f t="shared" si="10"/>
        <v>1</v>
      </c>
      <c r="CL9" s="172">
        <f t="shared" si="10"/>
        <v>1</v>
      </c>
      <c r="CM9" s="172">
        <f t="shared" si="10"/>
        <v>1</v>
      </c>
      <c r="CN9" s="172">
        <f t="shared" si="10"/>
        <v>1</v>
      </c>
      <c r="CO9" s="172">
        <f t="shared" si="10"/>
        <v>1</v>
      </c>
      <c r="CP9" s="172">
        <f t="shared" si="10"/>
        <v>1</v>
      </c>
      <c r="CQ9" s="172">
        <f t="shared" si="10"/>
        <v>1</v>
      </c>
      <c r="CR9" s="172">
        <f t="shared" si="10"/>
        <v>1</v>
      </c>
      <c r="CS9" s="172">
        <f t="shared" si="10"/>
        <v>1</v>
      </c>
      <c r="CT9" s="172">
        <f t="shared" si="10"/>
        <v>1</v>
      </c>
      <c r="CU9" s="172">
        <f t="shared" si="10"/>
        <v>1</v>
      </c>
      <c r="CW9" s="38" t="str">
        <f t="shared" si="11"/>
        <v>-</v>
      </c>
      <c r="CX9" s="38">
        <f t="shared" si="12"/>
        <v>0</v>
      </c>
      <c r="DA9" s="172">
        <v>5</v>
      </c>
      <c r="DB9" s="32" t="str">
        <f t="shared" si="21"/>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6"/>
        <v>0</v>
      </c>
    </row>
    <row r="10" spans="1:137" x14ac:dyDescent="0.25">
      <c r="T10" s="5"/>
      <c r="U10" s="13"/>
      <c r="V10" s="5"/>
      <c r="W10" s="5" t="str">
        <f t="shared" si="2"/>
        <v/>
      </c>
      <c r="X10" s="5"/>
      <c r="Y10" s="5"/>
      <c r="Z10" s="5"/>
      <c r="AA10" s="16" t="s">
        <v>2357</v>
      </c>
      <c r="AB10" s="172">
        <v>12</v>
      </c>
      <c r="AC10" s="21"/>
      <c r="AD10" s="21"/>
      <c r="AE10" s="21"/>
      <c r="AF10" s="21"/>
      <c r="AG10" s="20"/>
      <c r="AH10" s="20"/>
      <c r="AI10" s="20"/>
      <c r="AJ10" s="20"/>
      <c r="AK10" s="20"/>
      <c r="AL10" s="20"/>
      <c r="AM10" s="20"/>
      <c r="AN10" s="20"/>
      <c r="AO10" s="20"/>
      <c r="AP10" s="124">
        <f t="shared" si="20"/>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3"/>
        <v>0</v>
      </c>
      <c r="BX10" s="42">
        <f t="shared" si="7"/>
        <v>0</v>
      </c>
      <c r="BY10" s="168"/>
      <c r="BZ10" s="43">
        <f t="shared" si="8"/>
        <v>0</v>
      </c>
      <c r="CA10" s="38" t="str">
        <f t="shared" si="9"/>
        <v>-</v>
      </c>
      <c r="CB10" s="172">
        <f t="shared" si="10"/>
        <v>1</v>
      </c>
      <c r="CC10" s="172">
        <f t="shared" si="10"/>
        <v>1</v>
      </c>
      <c r="CD10" s="172">
        <f t="shared" si="10"/>
        <v>1</v>
      </c>
      <c r="CE10" s="172">
        <f t="shared" si="10"/>
        <v>1</v>
      </c>
      <c r="CF10" s="172">
        <f t="shared" si="10"/>
        <v>1</v>
      </c>
      <c r="CG10" s="172">
        <f t="shared" si="10"/>
        <v>1</v>
      </c>
      <c r="CH10" s="172">
        <f t="shared" si="10"/>
        <v>1</v>
      </c>
      <c r="CI10" s="172">
        <f t="shared" si="10"/>
        <v>1</v>
      </c>
      <c r="CJ10" s="172">
        <f t="shared" si="10"/>
        <v>1</v>
      </c>
      <c r="CK10" s="172">
        <f t="shared" si="10"/>
        <v>1</v>
      </c>
      <c r="CL10" s="172">
        <f t="shared" si="10"/>
        <v>1</v>
      </c>
      <c r="CM10" s="172">
        <f t="shared" si="10"/>
        <v>1</v>
      </c>
      <c r="CN10" s="172">
        <f t="shared" si="10"/>
        <v>1</v>
      </c>
      <c r="CO10" s="172">
        <f t="shared" si="10"/>
        <v>1</v>
      </c>
      <c r="CP10" s="172">
        <f t="shared" si="10"/>
        <v>1</v>
      </c>
      <c r="CQ10" s="172">
        <f t="shared" si="10"/>
        <v>1</v>
      </c>
      <c r="CR10" s="172">
        <f t="shared" si="10"/>
        <v>1</v>
      </c>
      <c r="CS10" s="172">
        <f t="shared" si="10"/>
        <v>1</v>
      </c>
      <c r="CT10" s="172">
        <f t="shared" si="10"/>
        <v>1</v>
      </c>
      <c r="CU10" s="172">
        <f t="shared" si="10"/>
        <v>1</v>
      </c>
      <c r="DA10" s="172">
        <v>6</v>
      </c>
      <c r="DB10" s="32" t="str">
        <f t="shared" si="21"/>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6"/>
        <v>0</v>
      </c>
    </row>
    <row r="11" spans="1:137" x14ac:dyDescent="0.25">
      <c r="T11" s="5"/>
      <c r="U11" s="13"/>
      <c r="V11" s="5"/>
      <c r="W11" s="5" t="str">
        <f t="shared" si="2"/>
        <v/>
      </c>
      <c r="X11" s="5"/>
      <c r="Y11" s="5"/>
      <c r="Z11" s="5"/>
      <c r="AA11" s="16" t="s">
        <v>2357</v>
      </c>
      <c r="AB11" s="172">
        <v>12</v>
      </c>
      <c r="AC11" s="21"/>
      <c r="AD11" s="21"/>
      <c r="AE11" s="21"/>
      <c r="AF11" s="21"/>
      <c r="AG11" s="19"/>
      <c r="AH11" s="19"/>
      <c r="AI11" s="19"/>
      <c r="AJ11" s="19"/>
      <c r="AK11" s="19"/>
      <c r="AL11" s="19"/>
      <c r="AM11" s="19"/>
      <c r="AN11" s="19"/>
      <c r="AO11" s="19"/>
      <c r="AP11" s="124">
        <f t="shared" si="20"/>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3"/>
        <v>0</v>
      </c>
      <c r="BX11" s="42">
        <f t="shared" si="7"/>
        <v>0</v>
      </c>
      <c r="BY11" s="168"/>
      <c r="BZ11" s="43">
        <f t="shared" si="8"/>
        <v>0</v>
      </c>
      <c r="CA11" s="38" t="str">
        <f t="shared" si="9"/>
        <v>-</v>
      </c>
      <c r="CB11" s="172">
        <f t="shared" si="10"/>
        <v>1</v>
      </c>
      <c r="CC11" s="172">
        <f t="shared" si="10"/>
        <v>1</v>
      </c>
      <c r="CD11" s="172">
        <f t="shared" si="10"/>
        <v>1</v>
      </c>
      <c r="CE11" s="172">
        <f t="shared" si="10"/>
        <v>1</v>
      </c>
      <c r="CF11" s="172">
        <f t="shared" si="10"/>
        <v>1</v>
      </c>
      <c r="CG11" s="172">
        <f t="shared" si="10"/>
        <v>1</v>
      </c>
      <c r="CH11" s="172">
        <f t="shared" si="10"/>
        <v>1</v>
      </c>
      <c r="CI11" s="172">
        <f t="shared" si="10"/>
        <v>1</v>
      </c>
      <c r="CJ11" s="172">
        <f t="shared" si="10"/>
        <v>1</v>
      </c>
      <c r="CK11" s="172">
        <f t="shared" si="10"/>
        <v>1</v>
      </c>
      <c r="CL11" s="172">
        <f t="shared" si="10"/>
        <v>1</v>
      </c>
      <c r="CM11" s="172">
        <f t="shared" si="10"/>
        <v>1</v>
      </c>
      <c r="CN11" s="172">
        <f t="shared" si="10"/>
        <v>1</v>
      </c>
      <c r="CO11" s="172">
        <f t="shared" si="10"/>
        <v>1</v>
      </c>
      <c r="CP11" s="172">
        <f t="shared" si="10"/>
        <v>1</v>
      </c>
      <c r="CQ11" s="172">
        <f t="shared" si="10"/>
        <v>1</v>
      </c>
      <c r="CR11" s="172">
        <f t="shared" si="10"/>
        <v>1</v>
      </c>
      <c r="CS11" s="172">
        <f t="shared" si="10"/>
        <v>1</v>
      </c>
      <c r="CT11" s="172">
        <f t="shared" si="10"/>
        <v>1</v>
      </c>
      <c r="CU11" s="172">
        <f t="shared" si="10"/>
        <v>1</v>
      </c>
      <c r="DA11" s="172">
        <v>7</v>
      </c>
      <c r="DB11" s="32" t="str">
        <f t="shared" si="21"/>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6"/>
        <v>0</v>
      </c>
    </row>
    <row r="12" spans="1:137" x14ac:dyDescent="0.25">
      <c r="R12" s="31"/>
      <c r="T12" s="5"/>
      <c r="U12" s="13"/>
      <c r="V12" s="5"/>
      <c r="W12" s="5" t="str">
        <f t="shared" si="2"/>
        <v/>
      </c>
      <c r="X12" s="5"/>
      <c r="Y12" s="5"/>
      <c r="Z12" s="5"/>
      <c r="AA12" s="16" t="s">
        <v>2472</v>
      </c>
      <c r="AB12" s="122">
        <v>10</v>
      </c>
      <c r="AC12" s="20"/>
      <c r="AD12" s="20"/>
      <c r="AE12" s="21"/>
      <c r="AF12" s="21"/>
      <c r="AG12" s="183">
        <f>1-AH12-AI12</f>
        <v>1</v>
      </c>
      <c r="AH12" s="21"/>
      <c r="AI12" s="21"/>
      <c r="AJ12" s="20"/>
      <c r="AK12" s="20"/>
      <c r="AL12" s="20"/>
      <c r="AM12" s="20"/>
      <c r="AN12" s="20"/>
      <c r="AO12" s="20"/>
      <c r="AP12" s="122">
        <f>SUM(AQ12:BJ12)*(AB12+AE12+25*AF12+AH12+AI12)</f>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3"/>
        <v>0</v>
      </c>
      <c r="BX12" s="42">
        <f t="shared" si="7"/>
        <v>0</v>
      </c>
      <c r="BY12" s="168">
        <f>AI12</f>
        <v>0</v>
      </c>
      <c r="BZ12" s="43">
        <f t="shared" si="8"/>
        <v>0</v>
      </c>
      <c r="CA12" s="38" t="str">
        <f t="shared" si="9"/>
        <v>-</v>
      </c>
      <c r="CB12" s="172">
        <f t="shared" si="10"/>
        <v>1</v>
      </c>
      <c r="CC12" s="172">
        <f t="shared" si="10"/>
        <v>1</v>
      </c>
      <c r="CD12" s="172">
        <f t="shared" si="10"/>
        <v>1</v>
      </c>
      <c r="CE12" s="172">
        <f t="shared" si="10"/>
        <v>1</v>
      </c>
      <c r="CF12" s="172">
        <f t="shared" si="10"/>
        <v>1</v>
      </c>
      <c r="CG12" s="172">
        <f t="shared" si="10"/>
        <v>1</v>
      </c>
      <c r="CH12" s="172">
        <f t="shared" si="10"/>
        <v>1</v>
      </c>
      <c r="CI12" s="172">
        <f t="shared" si="10"/>
        <v>1</v>
      </c>
      <c r="CJ12" s="172">
        <f t="shared" si="10"/>
        <v>1</v>
      </c>
      <c r="CK12" s="172">
        <f t="shared" si="10"/>
        <v>1</v>
      </c>
      <c r="CL12" s="172">
        <f t="shared" si="10"/>
        <v>1</v>
      </c>
      <c r="CM12" s="172">
        <f t="shared" si="10"/>
        <v>1</v>
      </c>
      <c r="CN12" s="172">
        <f t="shared" si="10"/>
        <v>1</v>
      </c>
      <c r="CO12" s="172">
        <f t="shared" si="10"/>
        <v>1</v>
      </c>
      <c r="CP12" s="172">
        <f t="shared" si="10"/>
        <v>1</v>
      </c>
      <c r="CQ12" s="172">
        <f t="shared" si="10"/>
        <v>1</v>
      </c>
      <c r="CR12" s="172">
        <f t="shared" si="10"/>
        <v>1</v>
      </c>
      <c r="CS12" s="172">
        <f t="shared" si="10"/>
        <v>1</v>
      </c>
      <c r="CT12" s="172">
        <f t="shared" si="10"/>
        <v>1</v>
      </c>
      <c r="CU12" s="172">
        <f t="shared" si="10"/>
        <v>1</v>
      </c>
      <c r="DA12" s="172">
        <v>8</v>
      </c>
      <c r="DB12" s="32" t="str">
        <f t="shared" si="21"/>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6"/>
        <v>0</v>
      </c>
    </row>
    <row r="13" spans="1:137" x14ac:dyDescent="0.25">
      <c r="R13" s="31"/>
      <c r="T13" s="5"/>
      <c r="U13" s="13"/>
      <c r="V13" s="5"/>
      <c r="W13" s="5" t="str">
        <f t="shared" si="2"/>
        <v/>
      </c>
      <c r="X13" s="5"/>
      <c r="Y13" s="5"/>
      <c r="Z13" s="5"/>
      <c r="AA13" s="16" t="s">
        <v>2472</v>
      </c>
      <c r="AB13" s="172">
        <v>10</v>
      </c>
      <c r="AC13" s="19"/>
      <c r="AD13" s="19"/>
      <c r="AE13" s="21"/>
      <c r="AF13" s="21"/>
      <c r="AG13" s="183">
        <f t="shared" ref="AG13:AG17" si="22">1-AH13-AI13</f>
        <v>1</v>
      </c>
      <c r="AH13" s="21"/>
      <c r="AI13" s="21"/>
      <c r="AJ13" s="19"/>
      <c r="AK13" s="19"/>
      <c r="AL13" s="19"/>
      <c r="AM13" s="19"/>
      <c r="AN13" s="19"/>
      <c r="AO13" s="19"/>
      <c r="AP13" s="172">
        <f t="shared" ref="AP13:AP17" si="23">SUM(AQ13:BJ13)*(AB13+AE13+25*AF13+AH13+AI13)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3"/>
        <v>0</v>
      </c>
      <c r="BX13" s="42">
        <f t="shared" si="7"/>
        <v>0</v>
      </c>
      <c r="BY13" s="168">
        <f t="shared" ref="BY13:BY17" si="24">AI13</f>
        <v>0</v>
      </c>
      <c r="BZ13" s="43">
        <f t="shared" si="8"/>
        <v>0</v>
      </c>
      <c r="CA13" s="38" t="str">
        <f t="shared" si="9"/>
        <v>-</v>
      </c>
      <c r="CB13" s="172">
        <f t="shared" si="10"/>
        <v>1</v>
      </c>
      <c r="CC13" s="172">
        <f t="shared" si="10"/>
        <v>1</v>
      </c>
      <c r="CD13" s="172">
        <f t="shared" si="10"/>
        <v>1</v>
      </c>
      <c r="CE13" s="172">
        <f t="shared" si="10"/>
        <v>1</v>
      </c>
      <c r="CF13" s="172">
        <f t="shared" si="10"/>
        <v>1</v>
      </c>
      <c r="CG13" s="172">
        <f t="shared" si="10"/>
        <v>1</v>
      </c>
      <c r="CH13" s="172">
        <f t="shared" si="10"/>
        <v>1</v>
      </c>
      <c r="CI13" s="172">
        <f t="shared" si="10"/>
        <v>1</v>
      </c>
      <c r="CJ13" s="172">
        <f t="shared" si="10"/>
        <v>1</v>
      </c>
      <c r="CK13" s="172">
        <f t="shared" si="10"/>
        <v>1</v>
      </c>
      <c r="CL13" s="172">
        <f t="shared" si="10"/>
        <v>1</v>
      </c>
      <c r="CM13" s="172">
        <f t="shared" si="10"/>
        <v>1</v>
      </c>
      <c r="CN13" s="172">
        <f t="shared" si="10"/>
        <v>1</v>
      </c>
      <c r="CO13" s="172">
        <f t="shared" si="10"/>
        <v>1</v>
      </c>
      <c r="CP13" s="172">
        <f t="shared" si="10"/>
        <v>1</v>
      </c>
      <c r="CQ13" s="172">
        <f t="shared" si="10"/>
        <v>1</v>
      </c>
      <c r="CR13" s="172">
        <f t="shared" si="10"/>
        <v>1</v>
      </c>
      <c r="CS13" s="172">
        <f t="shared" si="10"/>
        <v>1</v>
      </c>
      <c r="CT13" s="172">
        <f t="shared" si="10"/>
        <v>1</v>
      </c>
      <c r="CU13" s="172">
        <f t="shared" si="10"/>
        <v>1</v>
      </c>
      <c r="DA13" s="172">
        <v>9</v>
      </c>
      <c r="DB13" s="32" t="str">
        <f t="shared" si="21"/>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6"/>
        <v>0</v>
      </c>
    </row>
    <row r="14" spans="1:137" x14ac:dyDescent="0.25">
      <c r="R14" s="31"/>
      <c r="T14" s="5"/>
      <c r="U14" s="13"/>
      <c r="V14" s="5"/>
      <c r="W14" s="5" t="str">
        <f t="shared" si="2"/>
        <v/>
      </c>
      <c r="X14" s="5"/>
      <c r="Y14" s="5"/>
      <c r="Z14" s="5"/>
      <c r="AA14" s="16" t="s">
        <v>2472</v>
      </c>
      <c r="AB14" s="172">
        <v>10</v>
      </c>
      <c r="AC14" s="20"/>
      <c r="AD14" s="20"/>
      <c r="AE14" s="21"/>
      <c r="AF14" s="21"/>
      <c r="AG14" s="183">
        <f t="shared" si="22"/>
        <v>1</v>
      </c>
      <c r="AH14" s="21"/>
      <c r="AI14" s="21"/>
      <c r="AJ14" s="20"/>
      <c r="AK14" s="20"/>
      <c r="AL14" s="20"/>
      <c r="AM14" s="20"/>
      <c r="AN14" s="20"/>
      <c r="AO14" s="20"/>
      <c r="AP14" s="172">
        <f t="shared" si="23"/>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3"/>
        <v>0</v>
      </c>
      <c r="BX14" s="42">
        <f t="shared" si="7"/>
        <v>0</v>
      </c>
      <c r="BY14" s="168">
        <f t="shared" si="24"/>
        <v>0</v>
      </c>
      <c r="BZ14" s="43">
        <f t="shared" si="8"/>
        <v>0</v>
      </c>
      <c r="CA14" s="38" t="str">
        <f t="shared" si="9"/>
        <v>-</v>
      </c>
      <c r="CB14" s="172">
        <f t="shared" si="10"/>
        <v>1</v>
      </c>
      <c r="CC14" s="172">
        <f t="shared" si="10"/>
        <v>1</v>
      </c>
      <c r="CD14" s="172">
        <f t="shared" si="10"/>
        <v>1</v>
      </c>
      <c r="CE14" s="172">
        <f t="shared" si="10"/>
        <v>1</v>
      </c>
      <c r="CF14" s="172">
        <f t="shared" si="10"/>
        <v>1</v>
      </c>
      <c r="CG14" s="172">
        <f t="shared" si="10"/>
        <v>1</v>
      </c>
      <c r="CH14" s="172">
        <f t="shared" si="10"/>
        <v>1</v>
      </c>
      <c r="CI14" s="172">
        <f t="shared" si="10"/>
        <v>1</v>
      </c>
      <c r="CJ14" s="172">
        <f t="shared" si="10"/>
        <v>1</v>
      </c>
      <c r="CK14" s="172">
        <f t="shared" si="10"/>
        <v>1</v>
      </c>
      <c r="CL14" s="172">
        <f t="shared" si="10"/>
        <v>1</v>
      </c>
      <c r="CM14" s="172">
        <f t="shared" si="10"/>
        <v>1</v>
      </c>
      <c r="CN14" s="172">
        <f t="shared" si="10"/>
        <v>1</v>
      </c>
      <c r="CO14" s="172">
        <f t="shared" si="10"/>
        <v>1</v>
      </c>
      <c r="CP14" s="172">
        <f t="shared" si="10"/>
        <v>1</v>
      </c>
      <c r="CQ14" s="172">
        <f t="shared" si="10"/>
        <v>1</v>
      </c>
      <c r="CR14" s="172">
        <f t="shared" si="10"/>
        <v>1</v>
      </c>
      <c r="CS14" s="172">
        <f t="shared" si="10"/>
        <v>1</v>
      </c>
      <c r="CT14" s="172">
        <f t="shared" si="10"/>
        <v>1</v>
      </c>
      <c r="CU14" s="172">
        <f t="shared" si="10"/>
        <v>1</v>
      </c>
      <c r="DA14" s="172">
        <v>10</v>
      </c>
      <c r="DB14" s="32" t="str">
        <f t="shared" si="21"/>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6"/>
        <v>0</v>
      </c>
    </row>
    <row r="15" spans="1:137" x14ac:dyDescent="0.25">
      <c r="R15" s="31"/>
      <c r="T15" s="5"/>
      <c r="U15" s="13"/>
      <c r="V15" s="5"/>
      <c r="W15" s="5" t="str">
        <f t="shared" si="2"/>
        <v/>
      </c>
      <c r="X15" s="5"/>
      <c r="Y15" s="5"/>
      <c r="Z15" s="5"/>
      <c r="AA15" s="16" t="s">
        <v>2472</v>
      </c>
      <c r="AB15" s="172">
        <v>10</v>
      </c>
      <c r="AC15" s="19"/>
      <c r="AD15" s="19"/>
      <c r="AE15" s="21"/>
      <c r="AF15" s="21"/>
      <c r="AG15" s="183">
        <f t="shared" si="22"/>
        <v>1</v>
      </c>
      <c r="AH15" s="21"/>
      <c r="AI15" s="21"/>
      <c r="AJ15" s="19"/>
      <c r="AK15" s="19"/>
      <c r="AL15" s="19"/>
      <c r="AM15" s="19"/>
      <c r="AN15" s="19"/>
      <c r="AO15" s="19"/>
      <c r="AP15" s="172">
        <f t="shared" si="23"/>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3"/>
        <v>0</v>
      </c>
      <c r="BX15" s="42">
        <f t="shared" si="7"/>
        <v>0</v>
      </c>
      <c r="BY15" s="168">
        <f t="shared" si="24"/>
        <v>0</v>
      </c>
      <c r="BZ15" s="43">
        <f>BX15*BY15</f>
        <v>0</v>
      </c>
      <c r="CA15" s="38" t="str">
        <f t="shared" si="9"/>
        <v>-</v>
      </c>
      <c r="CB15" s="172">
        <f t="shared" si="10"/>
        <v>1</v>
      </c>
      <c r="CC15" s="172">
        <f t="shared" si="10"/>
        <v>1</v>
      </c>
      <c r="CD15" s="172">
        <f t="shared" si="10"/>
        <v>1</v>
      </c>
      <c r="CE15" s="172">
        <f t="shared" si="10"/>
        <v>1</v>
      </c>
      <c r="CF15" s="172">
        <f t="shared" si="10"/>
        <v>1</v>
      </c>
      <c r="CG15" s="172">
        <f t="shared" si="10"/>
        <v>1</v>
      </c>
      <c r="CH15" s="172">
        <f t="shared" si="10"/>
        <v>1</v>
      </c>
      <c r="CI15" s="172">
        <f t="shared" si="10"/>
        <v>1</v>
      </c>
      <c r="CJ15" s="172">
        <f t="shared" si="10"/>
        <v>1</v>
      </c>
      <c r="CK15" s="172">
        <f t="shared" si="10"/>
        <v>1</v>
      </c>
      <c r="CL15" s="172">
        <f t="shared" si="10"/>
        <v>1</v>
      </c>
      <c r="CM15" s="172">
        <f t="shared" si="10"/>
        <v>1</v>
      </c>
      <c r="CN15" s="172">
        <f t="shared" si="10"/>
        <v>1</v>
      </c>
      <c r="CO15" s="172">
        <f t="shared" si="10"/>
        <v>1</v>
      </c>
      <c r="CP15" s="172">
        <f t="shared" si="10"/>
        <v>1</v>
      </c>
      <c r="CQ15" s="172">
        <f t="shared" si="10"/>
        <v>1</v>
      </c>
      <c r="CR15" s="172">
        <f t="shared" si="10"/>
        <v>1</v>
      </c>
      <c r="CS15" s="172">
        <f t="shared" si="10"/>
        <v>1</v>
      </c>
      <c r="CT15" s="172">
        <f t="shared" si="10"/>
        <v>1</v>
      </c>
      <c r="CU15" s="172">
        <f t="shared" si="10"/>
        <v>1</v>
      </c>
      <c r="DA15" s="172">
        <v>11</v>
      </c>
      <c r="DB15" s="32" t="str">
        <f t="shared" si="21"/>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6"/>
        <v>0</v>
      </c>
    </row>
    <row r="16" spans="1:137" x14ac:dyDescent="0.25">
      <c r="R16" s="31"/>
      <c r="T16" s="5"/>
      <c r="U16" s="13"/>
      <c r="V16" s="5"/>
      <c r="W16" s="5" t="str">
        <f t="shared" si="2"/>
        <v/>
      </c>
      <c r="X16" s="5"/>
      <c r="Y16" s="5"/>
      <c r="Z16" s="5"/>
      <c r="AA16" s="16" t="s">
        <v>2472</v>
      </c>
      <c r="AB16" s="172">
        <v>10</v>
      </c>
      <c r="AC16" s="20"/>
      <c r="AD16" s="20"/>
      <c r="AE16" s="21"/>
      <c r="AF16" s="21"/>
      <c r="AG16" s="183">
        <f t="shared" si="22"/>
        <v>1</v>
      </c>
      <c r="AH16" s="21"/>
      <c r="AI16" s="21"/>
      <c r="AJ16" s="20"/>
      <c r="AK16" s="20"/>
      <c r="AL16" s="20"/>
      <c r="AM16" s="20"/>
      <c r="AN16" s="20"/>
      <c r="AO16" s="20"/>
      <c r="AP16" s="172">
        <f t="shared" si="23"/>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3"/>
        <v>0</v>
      </c>
      <c r="BX16" s="42">
        <f t="shared" si="7"/>
        <v>0</v>
      </c>
      <c r="BY16" s="168">
        <f t="shared" si="24"/>
        <v>0</v>
      </c>
      <c r="BZ16" s="43">
        <f t="shared" si="8"/>
        <v>0</v>
      </c>
      <c r="CA16" s="38" t="str">
        <f t="shared" si="9"/>
        <v>-</v>
      </c>
      <c r="CB16" s="172">
        <f t="shared" si="10"/>
        <v>1</v>
      </c>
      <c r="CC16" s="172">
        <f t="shared" si="10"/>
        <v>1</v>
      </c>
      <c r="CD16" s="172">
        <f t="shared" si="10"/>
        <v>1</v>
      </c>
      <c r="CE16" s="172">
        <f t="shared" si="10"/>
        <v>1</v>
      </c>
      <c r="CF16" s="172">
        <f t="shared" si="10"/>
        <v>1</v>
      </c>
      <c r="CG16" s="172">
        <f t="shared" si="10"/>
        <v>1</v>
      </c>
      <c r="CH16" s="172">
        <f t="shared" si="10"/>
        <v>1</v>
      </c>
      <c r="CI16" s="172">
        <f t="shared" si="10"/>
        <v>1</v>
      </c>
      <c r="CJ16" s="172">
        <f t="shared" si="10"/>
        <v>1</v>
      </c>
      <c r="CK16" s="172">
        <f t="shared" si="10"/>
        <v>1</v>
      </c>
      <c r="CL16" s="172">
        <f t="shared" si="10"/>
        <v>1</v>
      </c>
      <c r="CM16" s="172">
        <f t="shared" si="10"/>
        <v>1</v>
      </c>
      <c r="CN16" s="172">
        <f t="shared" si="10"/>
        <v>1</v>
      </c>
      <c r="CO16" s="172">
        <f t="shared" si="10"/>
        <v>1</v>
      </c>
      <c r="CP16" s="172">
        <f t="shared" si="10"/>
        <v>1</v>
      </c>
      <c r="CQ16" s="172">
        <f t="shared" ref="CQ16:CU31" si="25">IF(BF15="",CQ15,CQ15+1)</f>
        <v>1</v>
      </c>
      <c r="CR16" s="172">
        <f t="shared" si="25"/>
        <v>1</v>
      </c>
      <c r="CS16" s="172">
        <f t="shared" si="25"/>
        <v>1</v>
      </c>
      <c r="CT16" s="172">
        <f t="shared" si="25"/>
        <v>1</v>
      </c>
      <c r="CU16" s="172">
        <f t="shared" si="25"/>
        <v>1</v>
      </c>
      <c r="DA16" s="172">
        <v>12</v>
      </c>
      <c r="DB16" s="32" t="str">
        <f t="shared" si="21"/>
        <v xml:space="preserve">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6"/>
        <v>0</v>
      </c>
    </row>
    <row r="17" spans="18:137" x14ac:dyDescent="0.25">
      <c r="R17" s="31"/>
      <c r="T17" s="5"/>
      <c r="U17" s="13"/>
      <c r="V17" s="5"/>
      <c r="W17" s="5" t="str">
        <f t="shared" si="2"/>
        <v/>
      </c>
      <c r="X17" s="5"/>
      <c r="Y17" s="5"/>
      <c r="Z17" s="5"/>
      <c r="AA17" s="16" t="s">
        <v>2472</v>
      </c>
      <c r="AB17" s="172">
        <v>10</v>
      </c>
      <c r="AC17" s="19"/>
      <c r="AD17" s="19"/>
      <c r="AE17" s="21"/>
      <c r="AF17" s="21"/>
      <c r="AG17" s="183">
        <f t="shared" si="22"/>
        <v>1</v>
      </c>
      <c r="AH17" s="21"/>
      <c r="AI17" s="21"/>
      <c r="AJ17" s="19"/>
      <c r="AK17" s="19"/>
      <c r="AL17" s="19"/>
      <c r="AM17" s="19"/>
      <c r="AN17" s="19"/>
      <c r="AO17" s="19"/>
      <c r="AP17" s="172">
        <f t="shared" si="23"/>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3"/>
        <v>0</v>
      </c>
      <c r="BX17" s="42">
        <f t="shared" si="7"/>
        <v>0</v>
      </c>
      <c r="BY17" s="168">
        <f t="shared" si="24"/>
        <v>0</v>
      </c>
      <c r="BZ17" s="43">
        <f t="shared" si="8"/>
        <v>0</v>
      </c>
      <c r="CA17" s="38" t="str">
        <f t="shared" si="9"/>
        <v>-</v>
      </c>
      <c r="CB17" s="172">
        <f t="shared" ref="CB17:CQ32" si="26">IF(AQ16="",CB16,CB16+1)</f>
        <v>1</v>
      </c>
      <c r="CC17" s="172">
        <f t="shared" si="26"/>
        <v>1</v>
      </c>
      <c r="CD17" s="172">
        <f t="shared" si="26"/>
        <v>1</v>
      </c>
      <c r="CE17" s="172">
        <f t="shared" si="26"/>
        <v>1</v>
      </c>
      <c r="CF17" s="172">
        <f t="shared" si="26"/>
        <v>1</v>
      </c>
      <c r="CG17" s="172">
        <f t="shared" si="26"/>
        <v>1</v>
      </c>
      <c r="CH17" s="172">
        <f t="shared" si="26"/>
        <v>1</v>
      </c>
      <c r="CI17" s="172">
        <f t="shared" si="26"/>
        <v>1</v>
      </c>
      <c r="CJ17" s="172">
        <f t="shared" si="26"/>
        <v>1</v>
      </c>
      <c r="CK17" s="172">
        <f t="shared" si="26"/>
        <v>1</v>
      </c>
      <c r="CL17" s="172">
        <f t="shared" si="26"/>
        <v>1</v>
      </c>
      <c r="CM17" s="172">
        <f t="shared" si="26"/>
        <v>1</v>
      </c>
      <c r="CN17" s="172">
        <f t="shared" si="26"/>
        <v>1</v>
      </c>
      <c r="CO17" s="172">
        <f t="shared" si="26"/>
        <v>1</v>
      </c>
      <c r="CP17" s="172">
        <f t="shared" si="26"/>
        <v>1</v>
      </c>
      <c r="CQ17" s="172">
        <f t="shared" si="25"/>
        <v>1</v>
      </c>
      <c r="CR17" s="172">
        <f t="shared" si="25"/>
        <v>1</v>
      </c>
      <c r="CS17" s="172">
        <f t="shared" si="25"/>
        <v>1</v>
      </c>
      <c r="CT17" s="172">
        <f t="shared" si="25"/>
        <v>1</v>
      </c>
      <c r="CU17" s="172">
        <f t="shared" si="25"/>
        <v>1</v>
      </c>
      <c r="DB17" s="196"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6"/>
        <v>0</v>
      </c>
    </row>
    <row r="18" spans="18:137" x14ac:dyDescent="0.25">
      <c r="R18" s="31"/>
      <c r="T18" s="5"/>
      <c r="U18" s="13"/>
      <c r="V18" s="5"/>
      <c r="W18" s="5" t="str">
        <f t="shared" si="2"/>
        <v/>
      </c>
      <c r="X18" s="5"/>
      <c r="Y18" s="5"/>
      <c r="Z18" s="5"/>
      <c r="AA18" s="16" t="s">
        <v>2431</v>
      </c>
      <c r="AB18" s="122">
        <v>16</v>
      </c>
      <c r="AC18" s="20"/>
      <c r="AD18" s="20"/>
      <c r="AE18" s="21"/>
      <c r="AF18" s="21"/>
      <c r="AG18" s="20"/>
      <c r="AH18" s="20"/>
      <c r="AI18" s="20"/>
      <c r="AJ18" s="20"/>
      <c r="AK18" s="20"/>
      <c r="AL18" s="20"/>
      <c r="AM18" s="20"/>
      <c r="AN18" s="20"/>
      <c r="AO18" s="20"/>
      <c r="AP18" s="172">
        <f>SUM(AQ18:BJ18)*(AB18+AE18+25*AF18)</f>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3"/>
        <v>0</v>
      </c>
      <c r="BX18" s="42">
        <f t="shared" si="7"/>
        <v>0</v>
      </c>
      <c r="BY18" s="168"/>
      <c r="BZ18" s="43">
        <f>BX18*BY18</f>
        <v>0</v>
      </c>
      <c r="CA18" s="38" t="str">
        <f t="shared" si="9"/>
        <v>-</v>
      </c>
      <c r="CB18" s="172">
        <f t="shared" si="26"/>
        <v>1</v>
      </c>
      <c r="CC18" s="172">
        <f t="shared" si="26"/>
        <v>1</v>
      </c>
      <c r="CD18" s="172">
        <f t="shared" si="26"/>
        <v>1</v>
      </c>
      <c r="CE18" s="172">
        <f t="shared" si="26"/>
        <v>1</v>
      </c>
      <c r="CF18" s="172">
        <f t="shared" si="26"/>
        <v>1</v>
      </c>
      <c r="CG18" s="172">
        <f t="shared" si="26"/>
        <v>1</v>
      </c>
      <c r="CH18" s="172">
        <f t="shared" si="26"/>
        <v>1</v>
      </c>
      <c r="CI18" s="172">
        <f t="shared" si="26"/>
        <v>1</v>
      </c>
      <c r="CJ18" s="172">
        <f t="shared" si="26"/>
        <v>1</v>
      </c>
      <c r="CK18" s="172">
        <f t="shared" si="26"/>
        <v>1</v>
      </c>
      <c r="CL18" s="172">
        <f t="shared" si="26"/>
        <v>1</v>
      </c>
      <c r="CM18" s="172">
        <f t="shared" si="26"/>
        <v>1</v>
      </c>
      <c r="CN18" s="172">
        <f t="shared" si="26"/>
        <v>1</v>
      </c>
      <c r="CO18" s="172">
        <f t="shared" si="26"/>
        <v>1</v>
      </c>
      <c r="CP18" s="172">
        <f t="shared" si="26"/>
        <v>1</v>
      </c>
      <c r="CQ18" s="172">
        <f t="shared" si="25"/>
        <v>1</v>
      </c>
      <c r="CR18" s="172">
        <f t="shared" si="25"/>
        <v>1</v>
      </c>
      <c r="CS18" s="172">
        <f t="shared" si="25"/>
        <v>1</v>
      </c>
      <c r="CT18" s="172">
        <f t="shared" si="25"/>
        <v>1</v>
      </c>
      <c r="CU18" s="172">
        <f t="shared" si="25"/>
        <v>1</v>
      </c>
      <c r="DA18" s="172"/>
      <c r="DB18" s="32" t="str">
        <f>IF(DB19="","",CONCATENATE("Warband ",CZ19," ",DG18))</f>
        <v/>
      </c>
      <c r="DD18" s="172">
        <f t="shared" si="18"/>
        <v>1</v>
      </c>
      <c r="DE18" s="172">
        <v>16</v>
      </c>
      <c r="DG18" s="49" t="str">
        <f>CONCATENATE("   ",DH18,"/",DI18,IF(DH18&gt;DI18," !",""))</f>
        <v xml:space="preserve">   0/12</v>
      </c>
      <c r="DH18" s="172">
        <f t="shared" ref="DH18" si="27">INDEX($CB$1:$CU$1,CZ19)+DJ18</f>
        <v>0</v>
      </c>
      <c r="DI18" s="172">
        <f>12</f>
        <v>12</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6"/>
        <v>0</v>
      </c>
    </row>
    <row r="19" spans="18:137" x14ac:dyDescent="0.25">
      <c r="T19" s="5"/>
      <c r="U19" s="13"/>
      <c r="V19" s="5"/>
      <c r="W19" s="5" t="str">
        <f t="shared" si="2"/>
        <v/>
      </c>
      <c r="X19" s="5"/>
      <c r="Y19" s="5"/>
      <c r="Z19" s="5"/>
      <c r="AA19" s="16" t="s">
        <v>2431</v>
      </c>
      <c r="AB19" s="172">
        <v>16</v>
      </c>
      <c r="AC19" s="19"/>
      <c r="AD19" s="19"/>
      <c r="AE19" s="21"/>
      <c r="AF19" s="21"/>
      <c r="AG19" s="19"/>
      <c r="AH19" s="19"/>
      <c r="AI19" s="19"/>
      <c r="AJ19" s="19"/>
      <c r="AK19" s="19"/>
      <c r="AL19" s="19"/>
      <c r="AM19" s="19"/>
      <c r="AN19" s="19"/>
      <c r="AO19" s="19"/>
      <c r="AP19" s="172">
        <f t="shared" ref="AP19:AP21" si="28">SUM(AQ19:BJ19)*(AB19+AE19+25*AF19)</f>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3"/>
        <v>0</v>
      </c>
      <c r="BX19" s="42">
        <f t="shared" si="7"/>
        <v>0</v>
      </c>
      <c r="BY19" s="168"/>
      <c r="BZ19" s="43">
        <f t="shared" si="8"/>
        <v>0</v>
      </c>
      <c r="CA19" s="38" t="str">
        <f t="shared" si="9"/>
        <v>-</v>
      </c>
      <c r="CB19" s="172">
        <f t="shared" si="26"/>
        <v>1</v>
      </c>
      <c r="CC19" s="172">
        <f t="shared" si="26"/>
        <v>1</v>
      </c>
      <c r="CD19" s="172">
        <f t="shared" si="26"/>
        <v>1</v>
      </c>
      <c r="CE19" s="172">
        <f t="shared" si="26"/>
        <v>1</v>
      </c>
      <c r="CF19" s="172">
        <f t="shared" si="26"/>
        <v>1</v>
      </c>
      <c r="CG19" s="172">
        <f t="shared" si="26"/>
        <v>1</v>
      </c>
      <c r="CH19" s="172">
        <f t="shared" si="26"/>
        <v>1</v>
      </c>
      <c r="CI19" s="172">
        <f t="shared" si="26"/>
        <v>1</v>
      </c>
      <c r="CJ19" s="172">
        <f t="shared" si="26"/>
        <v>1</v>
      </c>
      <c r="CK19" s="172">
        <f t="shared" si="26"/>
        <v>1</v>
      </c>
      <c r="CL19" s="172">
        <f t="shared" si="26"/>
        <v>1</v>
      </c>
      <c r="CM19" s="172">
        <f t="shared" si="26"/>
        <v>1</v>
      </c>
      <c r="CN19" s="172">
        <f t="shared" si="26"/>
        <v>1</v>
      </c>
      <c r="CO19" s="172">
        <f t="shared" si="26"/>
        <v>1</v>
      </c>
      <c r="CP19" s="172">
        <f t="shared" si="26"/>
        <v>1</v>
      </c>
      <c r="CQ19" s="172">
        <f t="shared" si="25"/>
        <v>1</v>
      </c>
      <c r="CR19" s="172">
        <f t="shared" si="25"/>
        <v>1</v>
      </c>
      <c r="CS19" s="172">
        <f t="shared" si="25"/>
        <v>1</v>
      </c>
      <c r="CT19" s="172">
        <f t="shared" si="25"/>
        <v>1</v>
      </c>
      <c r="CU19" s="172">
        <f t="shared" si="25"/>
        <v>1</v>
      </c>
      <c r="CZ19" s="172">
        <v>2</v>
      </c>
      <c r="DA19" s="172" t="s">
        <v>278</v>
      </c>
      <c r="DB19" s="32" t="str">
        <f>T(LOOKUP(CZ19,$DM$1:$EF$1,$DM$2:$EF$2))</f>
        <v/>
      </c>
      <c r="DD19" s="172">
        <f t="shared" si="18"/>
        <v>1</v>
      </c>
      <c r="DE19" s="172">
        <v>17</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6"/>
        <v>0</v>
      </c>
    </row>
    <row r="20" spans="18:137" x14ac:dyDescent="0.25">
      <c r="T20" s="5"/>
      <c r="U20" s="13"/>
      <c r="V20" s="5"/>
      <c r="W20" s="5" t="str">
        <f t="shared" si="2"/>
        <v/>
      </c>
      <c r="X20" s="5"/>
      <c r="Y20" s="5"/>
      <c r="Z20" s="5"/>
      <c r="AA20" s="16" t="s">
        <v>2431</v>
      </c>
      <c r="AB20" s="172">
        <v>16</v>
      </c>
      <c r="AC20" s="20"/>
      <c r="AD20" s="20"/>
      <c r="AE20" s="21"/>
      <c r="AF20" s="21"/>
      <c r="AG20" s="20"/>
      <c r="AH20" s="20"/>
      <c r="AI20" s="20"/>
      <c r="AJ20" s="20"/>
      <c r="AK20" s="20"/>
      <c r="AL20" s="20"/>
      <c r="AM20" s="20"/>
      <c r="AN20" s="20"/>
      <c r="AO20" s="20"/>
      <c r="AP20" s="172">
        <f t="shared" si="28"/>
        <v>0</v>
      </c>
      <c r="AQ20" s="28"/>
      <c r="AR20" s="29"/>
      <c r="AS20" s="29"/>
      <c r="AT20" s="29"/>
      <c r="AU20" s="29"/>
      <c r="AV20" s="29"/>
      <c r="AW20" s="29"/>
      <c r="AX20" s="29"/>
      <c r="AY20" s="29"/>
      <c r="AZ20" s="29"/>
      <c r="BA20" s="29"/>
      <c r="BB20" s="29"/>
      <c r="BC20" s="29"/>
      <c r="BD20" s="29"/>
      <c r="BE20" s="29"/>
      <c r="BF20" s="29"/>
      <c r="BG20" s="29"/>
      <c r="BH20" s="29"/>
      <c r="BI20" s="29"/>
      <c r="BJ20" s="30"/>
      <c r="BV20" s="168">
        <v>1</v>
      </c>
      <c r="BW20" s="40">
        <f t="shared" si="3"/>
        <v>0</v>
      </c>
      <c r="BX20" s="42">
        <f t="shared" si="7"/>
        <v>0</v>
      </c>
      <c r="BY20" s="168"/>
      <c r="BZ20" s="43">
        <f t="shared" si="8"/>
        <v>0</v>
      </c>
      <c r="CA20" s="38" t="str">
        <f t="shared" si="9"/>
        <v>-</v>
      </c>
      <c r="CB20" s="172">
        <f t="shared" si="26"/>
        <v>1</v>
      </c>
      <c r="CC20" s="172">
        <f t="shared" si="26"/>
        <v>1</v>
      </c>
      <c r="CD20" s="172">
        <f t="shared" si="26"/>
        <v>1</v>
      </c>
      <c r="CE20" s="172">
        <f t="shared" si="26"/>
        <v>1</v>
      </c>
      <c r="CF20" s="172">
        <f t="shared" si="26"/>
        <v>1</v>
      </c>
      <c r="CG20" s="172">
        <f t="shared" si="26"/>
        <v>1</v>
      </c>
      <c r="CH20" s="172">
        <f t="shared" si="26"/>
        <v>1</v>
      </c>
      <c r="CI20" s="172">
        <f t="shared" si="26"/>
        <v>1</v>
      </c>
      <c r="CJ20" s="172">
        <f t="shared" si="26"/>
        <v>1</v>
      </c>
      <c r="CK20" s="172">
        <f t="shared" si="26"/>
        <v>1</v>
      </c>
      <c r="CL20" s="172">
        <f t="shared" si="26"/>
        <v>1</v>
      </c>
      <c r="CM20" s="172">
        <f t="shared" si="26"/>
        <v>1</v>
      </c>
      <c r="CN20" s="172">
        <f t="shared" si="26"/>
        <v>1</v>
      </c>
      <c r="CO20" s="172">
        <f t="shared" si="26"/>
        <v>1</v>
      </c>
      <c r="CP20" s="172">
        <f t="shared" si="26"/>
        <v>1</v>
      </c>
      <c r="CQ20" s="172">
        <f t="shared" si="25"/>
        <v>1</v>
      </c>
      <c r="CR20" s="172">
        <f t="shared" si="25"/>
        <v>1</v>
      </c>
      <c r="CS20" s="172">
        <f t="shared" si="25"/>
        <v>1</v>
      </c>
      <c r="CT20" s="172">
        <f t="shared" si="25"/>
        <v>1</v>
      </c>
      <c r="CU20" s="172">
        <f t="shared" si="25"/>
        <v>1</v>
      </c>
      <c r="DA20" s="172">
        <v>1</v>
      </c>
      <c r="DB20" s="32" t="str">
        <f t="shared" ref="DB20:DB31" si="29">T(CONCATENATE(LOOKUP(DA20,CC$3:CC$80,AR$3:AR$80)," ",LOOKUP(DA20,CC$3:CC$80,$CA$3:$CA$80)))</f>
        <v xml:space="preserve"> </v>
      </c>
      <c r="DD20" s="172">
        <f t="shared" si="18"/>
        <v>1</v>
      </c>
      <c r="DE20" s="172">
        <v>18</v>
      </c>
      <c r="DL20" s="172">
        <f t="shared" si="13"/>
        <v>0</v>
      </c>
      <c r="DM20" s="172">
        <f t="shared" si="14"/>
        <v>1</v>
      </c>
      <c r="DN20" s="172">
        <f t="shared" si="15"/>
        <v>1</v>
      </c>
      <c r="DO20" s="172">
        <f t="shared" ref="DO20:DU35" si="30">IF(OR($CX19=0,ISERROR(SEARCH(DO$1,SUBSTITUTE($CX19,DY$1,"")))),DO19,DO19+1)</f>
        <v>1</v>
      </c>
      <c r="DP20" s="172">
        <f t="shared" si="30"/>
        <v>1</v>
      </c>
      <c r="DQ20" s="172">
        <f t="shared" si="30"/>
        <v>1</v>
      </c>
      <c r="DR20" s="172">
        <f t="shared" si="30"/>
        <v>1</v>
      </c>
      <c r="DS20" s="172">
        <f t="shared" si="30"/>
        <v>1</v>
      </c>
      <c r="DT20" s="172">
        <f t="shared" si="30"/>
        <v>1</v>
      </c>
      <c r="DU20" s="172">
        <f t="shared" si="30"/>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6"/>
        <v>0</v>
      </c>
    </row>
    <row r="21" spans="18:137" x14ac:dyDescent="0.25">
      <c r="T21" s="5"/>
      <c r="U21" s="13"/>
      <c r="V21" s="5"/>
      <c r="W21" s="5" t="str">
        <f t="shared" si="2"/>
        <v/>
      </c>
      <c r="X21" s="5"/>
      <c r="Y21" s="5"/>
      <c r="Z21" s="5"/>
      <c r="AA21" s="16" t="s">
        <v>2431</v>
      </c>
      <c r="AB21" s="172">
        <v>16</v>
      </c>
      <c r="AC21" s="19"/>
      <c r="AD21" s="19"/>
      <c r="AE21" s="21"/>
      <c r="AF21" s="21"/>
      <c r="AG21" s="19"/>
      <c r="AH21" s="19"/>
      <c r="AI21" s="19"/>
      <c r="AJ21" s="19"/>
      <c r="AK21" s="19"/>
      <c r="AL21" s="19"/>
      <c r="AM21" s="19"/>
      <c r="AN21" s="19"/>
      <c r="AO21" s="19"/>
      <c r="AP21" s="172">
        <f t="shared" si="28"/>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3"/>
        <v>0</v>
      </c>
      <c r="BX21" s="42">
        <f t="shared" si="7"/>
        <v>0</v>
      </c>
      <c r="BY21" s="168"/>
      <c r="BZ21" s="43">
        <f t="shared" si="8"/>
        <v>0</v>
      </c>
      <c r="CA21" s="38" t="str">
        <f t="shared" si="9"/>
        <v>-</v>
      </c>
      <c r="CB21" s="172">
        <f t="shared" si="26"/>
        <v>1</v>
      </c>
      <c r="CC21" s="172">
        <f t="shared" si="26"/>
        <v>1</v>
      </c>
      <c r="CD21" s="172">
        <f t="shared" si="26"/>
        <v>1</v>
      </c>
      <c r="CE21" s="172">
        <f t="shared" si="26"/>
        <v>1</v>
      </c>
      <c r="CF21" s="172">
        <f t="shared" si="26"/>
        <v>1</v>
      </c>
      <c r="CG21" s="172">
        <f t="shared" si="26"/>
        <v>1</v>
      </c>
      <c r="CH21" s="172">
        <f t="shared" si="26"/>
        <v>1</v>
      </c>
      <c r="CI21" s="172">
        <f t="shared" si="26"/>
        <v>1</v>
      </c>
      <c r="CJ21" s="172">
        <f t="shared" si="26"/>
        <v>1</v>
      </c>
      <c r="CK21" s="172">
        <f t="shared" si="26"/>
        <v>1</v>
      </c>
      <c r="CL21" s="172">
        <f t="shared" si="26"/>
        <v>1</v>
      </c>
      <c r="CM21" s="172">
        <f t="shared" si="26"/>
        <v>1</v>
      </c>
      <c r="CN21" s="172">
        <f t="shared" si="26"/>
        <v>1</v>
      </c>
      <c r="CO21" s="172">
        <f t="shared" si="26"/>
        <v>1</v>
      </c>
      <c r="CP21" s="172">
        <f t="shared" si="26"/>
        <v>1</v>
      </c>
      <c r="CQ21" s="172">
        <f t="shared" si="25"/>
        <v>1</v>
      </c>
      <c r="CR21" s="172">
        <f t="shared" si="25"/>
        <v>1</v>
      </c>
      <c r="CS21" s="172">
        <f t="shared" si="25"/>
        <v>1</v>
      </c>
      <c r="CT21" s="172">
        <f t="shared" si="25"/>
        <v>1</v>
      </c>
      <c r="CU21" s="172">
        <f t="shared" si="25"/>
        <v>1</v>
      </c>
      <c r="DA21" s="172">
        <v>2</v>
      </c>
      <c r="DB21" s="32" t="str">
        <f t="shared" si="29"/>
        <v xml:space="preserve"> </v>
      </c>
      <c r="DD21" s="172">
        <f t="shared" si="18"/>
        <v>1</v>
      </c>
      <c r="DE21" s="172">
        <v>19</v>
      </c>
      <c r="DL21" s="172">
        <f t="shared" si="13"/>
        <v>0</v>
      </c>
      <c r="DM21" s="172">
        <f t="shared" si="14"/>
        <v>1</v>
      </c>
      <c r="DN21" s="172">
        <f t="shared" si="15"/>
        <v>1</v>
      </c>
      <c r="DO21" s="172">
        <f t="shared" si="30"/>
        <v>1</v>
      </c>
      <c r="DP21" s="172">
        <f t="shared" si="30"/>
        <v>1</v>
      </c>
      <c r="DQ21" s="172">
        <f t="shared" si="30"/>
        <v>1</v>
      </c>
      <c r="DR21" s="172">
        <f t="shared" si="30"/>
        <v>1</v>
      </c>
      <c r="DS21" s="172">
        <f t="shared" si="30"/>
        <v>1</v>
      </c>
      <c r="DT21" s="172">
        <f t="shared" si="30"/>
        <v>1</v>
      </c>
      <c r="DU21" s="172">
        <f t="shared" si="30"/>
        <v>1</v>
      </c>
      <c r="DV21" s="172">
        <f t="shared" ref="DV21:EF36" si="31">IF(OR($CX20=0,ISERROR(SEARCH(DV$1,$CX20))),DV20,DV20+1)</f>
        <v>1</v>
      </c>
      <c r="DW21" s="172">
        <f t="shared" si="31"/>
        <v>1</v>
      </c>
      <c r="DX21" s="172">
        <f t="shared" si="31"/>
        <v>1</v>
      </c>
      <c r="DY21" s="172">
        <f t="shared" si="31"/>
        <v>1</v>
      </c>
      <c r="DZ21" s="172">
        <f t="shared" si="31"/>
        <v>1</v>
      </c>
      <c r="EA21" s="172">
        <f t="shared" si="31"/>
        <v>1</v>
      </c>
      <c r="EB21" s="172">
        <f t="shared" si="31"/>
        <v>1</v>
      </c>
      <c r="EC21" s="172">
        <f t="shared" si="31"/>
        <v>1</v>
      </c>
      <c r="ED21" s="172">
        <f t="shared" si="31"/>
        <v>1</v>
      </c>
      <c r="EE21" s="172">
        <f t="shared" si="31"/>
        <v>1</v>
      </c>
      <c r="EF21" s="172">
        <f t="shared" si="31"/>
        <v>1</v>
      </c>
      <c r="EG21" s="172">
        <f t="shared" si="6"/>
        <v>0</v>
      </c>
    </row>
    <row r="22" spans="18:137" x14ac:dyDescent="0.25">
      <c r="T22" s="5"/>
      <c r="U22" s="13"/>
      <c r="V22" s="5"/>
      <c r="W22" s="5" t="str">
        <f t="shared" si="2"/>
        <v/>
      </c>
      <c r="X22" s="5"/>
      <c r="Y22" s="5"/>
      <c r="Z22" s="5"/>
      <c r="CB22" s="172">
        <f t="shared" si="26"/>
        <v>1</v>
      </c>
      <c r="CC22" s="172">
        <f t="shared" si="26"/>
        <v>1</v>
      </c>
      <c r="CD22" s="172">
        <f t="shared" si="26"/>
        <v>1</v>
      </c>
      <c r="CE22" s="172">
        <f t="shared" si="26"/>
        <v>1</v>
      </c>
      <c r="CF22" s="172">
        <f t="shared" si="26"/>
        <v>1</v>
      </c>
      <c r="CG22" s="172">
        <f t="shared" si="26"/>
        <v>1</v>
      </c>
      <c r="CH22" s="172">
        <f t="shared" si="26"/>
        <v>1</v>
      </c>
      <c r="CI22" s="172">
        <f t="shared" si="26"/>
        <v>1</v>
      </c>
      <c r="CJ22" s="172">
        <f t="shared" si="26"/>
        <v>1</v>
      </c>
      <c r="CK22" s="172">
        <f t="shared" si="26"/>
        <v>1</v>
      </c>
      <c r="CL22" s="172">
        <f t="shared" si="26"/>
        <v>1</v>
      </c>
      <c r="CM22" s="172">
        <f t="shared" si="26"/>
        <v>1</v>
      </c>
      <c r="CN22" s="172">
        <f t="shared" si="26"/>
        <v>1</v>
      </c>
      <c r="CO22" s="172">
        <f t="shared" si="26"/>
        <v>1</v>
      </c>
      <c r="CP22" s="172">
        <f t="shared" si="26"/>
        <v>1</v>
      </c>
      <c r="CQ22" s="172">
        <f t="shared" si="25"/>
        <v>1</v>
      </c>
      <c r="CR22" s="172">
        <f t="shared" si="25"/>
        <v>1</v>
      </c>
      <c r="CS22" s="172">
        <f t="shared" si="25"/>
        <v>1</v>
      </c>
      <c r="CT22" s="172">
        <f t="shared" si="25"/>
        <v>1</v>
      </c>
      <c r="CU22" s="172">
        <f t="shared" si="25"/>
        <v>1</v>
      </c>
      <c r="DA22" s="172">
        <v>3</v>
      </c>
      <c r="DB22" s="32" t="str">
        <f t="shared" si="29"/>
        <v xml:space="preserve"> </v>
      </c>
      <c r="DD22" s="172">
        <f t="shared" si="18"/>
        <v>1</v>
      </c>
      <c r="DE22" s="172">
        <v>20</v>
      </c>
      <c r="DL22" s="172">
        <f t="shared" si="13"/>
        <v>0</v>
      </c>
      <c r="DM22" s="172">
        <f t="shared" si="14"/>
        <v>1</v>
      </c>
      <c r="DN22" s="172">
        <f t="shared" si="15"/>
        <v>1</v>
      </c>
      <c r="DO22" s="172">
        <f t="shared" si="30"/>
        <v>1</v>
      </c>
      <c r="DP22" s="172">
        <f t="shared" si="30"/>
        <v>1</v>
      </c>
      <c r="DQ22" s="172">
        <f t="shared" si="30"/>
        <v>1</v>
      </c>
      <c r="DR22" s="172">
        <f t="shared" si="30"/>
        <v>1</v>
      </c>
      <c r="DS22" s="172">
        <f t="shared" si="30"/>
        <v>1</v>
      </c>
      <c r="DT22" s="172">
        <f t="shared" si="30"/>
        <v>1</v>
      </c>
      <c r="DU22" s="172">
        <f t="shared" si="30"/>
        <v>1</v>
      </c>
      <c r="DV22" s="172">
        <f t="shared" si="31"/>
        <v>1</v>
      </c>
      <c r="DW22" s="172">
        <f t="shared" si="31"/>
        <v>1</v>
      </c>
      <c r="DX22" s="172">
        <f t="shared" si="31"/>
        <v>1</v>
      </c>
      <c r="DY22" s="172">
        <f t="shared" si="31"/>
        <v>1</v>
      </c>
      <c r="DZ22" s="172">
        <f t="shared" si="31"/>
        <v>1</v>
      </c>
      <c r="EA22" s="172">
        <f t="shared" si="31"/>
        <v>1</v>
      </c>
      <c r="EB22" s="172">
        <f t="shared" si="31"/>
        <v>1</v>
      </c>
      <c r="EC22" s="172">
        <f t="shared" si="31"/>
        <v>1</v>
      </c>
      <c r="ED22" s="172">
        <f t="shared" si="31"/>
        <v>1</v>
      </c>
      <c r="EE22" s="172">
        <f t="shared" si="31"/>
        <v>1</v>
      </c>
      <c r="EF22" s="172">
        <f t="shared" si="31"/>
        <v>1</v>
      </c>
      <c r="EG22" s="172">
        <f t="shared" si="6"/>
        <v>0</v>
      </c>
    </row>
    <row r="23" spans="18:137" x14ac:dyDescent="0.25">
      <c r="T23" s="5"/>
      <c r="U23" s="13"/>
      <c r="V23" s="5"/>
      <c r="W23" s="5" t="str">
        <f t="shared" si="2"/>
        <v/>
      </c>
      <c r="X23" s="5"/>
      <c r="Y23" s="5"/>
      <c r="Z23" s="5"/>
      <c r="CB23" s="172">
        <f t="shared" si="26"/>
        <v>1</v>
      </c>
      <c r="CC23" s="172">
        <f t="shared" si="26"/>
        <v>1</v>
      </c>
      <c r="CD23" s="172">
        <f t="shared" si="26"/>
        <v>1</v>
      </c>
      <c r="CE23" s="172">
        <f t="shared" si="26"/>
        <v>1</v>
      </c>
      <c r="CF23" s="172">
        <f t="shared" si="26"/>
        <v>1</v>
      </c>
      <c r="CG23" s="172">
        <f t="shared" si="26"/>
        <v>1</v>
      </c>
      <c r="CH23" s="172">
        <f t="shared" si="26"/>
        <v>1</v>
      </c>
      <c r="CI23" s="172">
        <f t="shared" si="26"/>
        <v>1</v>
      </c>
      <c r="CJ23" s="172">
        <f t="shared" si="26"/>
        <v>1</v>
      </c>
      <c r="CK23" s="172">
        <f t="shared" si="26"/>
        <v>1</v>
      </c>
      <c r="CL23" s="172">
        <f t="shared" si="26"/>
        <v>1</v>
      </c>
      <c r="CM23" s="172">
        <f t="shared" si="26"/>
        <v>1</v>
      </c>
      <c r="CN23" s="172">
        <f t="shared" si="26"/>
        <v>1</v>
      </c>
      <c r="CO23" s="172">
        <f t="shared" si="26"/>
        <v>1</v>
      </c>
      <c r="CP23" s="172">
        <f t="shared" si="26"/>
        <v>1</v>
      </c>
      <c r="CQ23" s="172">
        <f t="shared" si="25"/>
        <v>1</v>
      </c>
      <c r="CR23" s="172">
        <f t="shared" si="25"/>
        <v>1</v>
      </c>
      <c r="CS23" s="172">
        <f t="shared" si="25"/>
        <v>1</v>
      </c>
      <c r="CT23" s="172">
        <f t="shared" si="25"/>
        <v>1</v>
      </c>
      <c r="CU23" s="172">
        <f t="shared" si="25"/>
        <v>1</v>
      </c>
      <c r="DA23" s="172">
        <v>4</v>
      </c>
      <c r="DB23" s="32" t="str">
        <f t="shared" si="29"/>
        <v xml:space="preserve"> </v>
      </c>
      <c r="DD23" s="172">
        <f t="shared" si="18"/>
        <v>1</v>
      </c>
      <c r="DE23" s="172">
        <v>21</v>
      </c>
      <c r="DL23" s="172">
        <f t="shared" si="13"/>
        <v>0</v>
      </c>
      <c r="DM23" s="172">
        <f t="shared" si="14"/>
        <v>1</v>
      </c>
      <c r="DN23" s="172">
        <f t="shared" si="15"/>
        <v>1</v>
      </c>
      <c r="DO23" s="172">
        <f t="shared" si="30"/>
        <v>1</v>
      </c>
      <c r="DP23" s="172">
        <f t="shared" si="30"/>
        <v>1</v>
      </c>
      <c r="DQ23" s="172">
        <f t="shared" si="30"/>
        <v>1</v>
      </c>
      <c r="DR23" s="172">
        <f t="shared" si="30"/>
        <v>1</v>
      </c>
      <c r="DS23" s="172">
        <f t="shared" si="30"/>
        <v>1</v>
      </c>
      <c r="DT23" s="172">
        <f t="shared" si="30"/>
        <v>1</v>
      </c>
      <c r="DU23" s="172">
        <f t="shared" si="30"/>
        <v>1</v>
      </c>
      <c r="DV23" s="172">
        <f t="shared" si="31"/>
        <v>1</v>
      </c>
      <c r="DW23" s="172">
        <f t="shared" si="31"/>
        <v>1</v>
      </c>
      <c r="DX23" s="172">
        <f t="shared" si="31"/>
        <v>1</v>
      </c>
      <c r="DY23" s="172">
        <f t="shared" si="31"/>
        <v>1</v>
      </c>
      <c r="DZ23" s="172">
        <f t="shared" si="31"/>
        <v>1</v>
      </c>
      <c r="EA23" s="172">
        <f t="shared" si="31"/>
        <v>1</v>
      </c>
      <c r="EB23" s="172">
        <f t="shared" si="31"/>
        <v>1</v>
      </c>
      <c r="EC23" s="172">
        <f t="shared" si="31"/>
        <v>1</v>
      </c>
      <c r="ED23" s="172">
        <f t="shared" si="31"/>
        <v>1</v>
      </c>
      <c r="EE23" s="172">
        <f t="shared" si="31"/>
        <v>1</v>
      </c>
      <c r="EF23" s="172">
        <f t="shared" si="31"/>
        <v>1</v>
      </c>
      <c r="EG23" s="172">
        <f t="shared" si="6"/>
        <v>0</v>
      </c>
    </row>
    <row r="24" spans="18:137" x14ac:dyDescent="0.25">
      <c r="T24" s="5"/>
      <c r="U24" s="13"/>
      <c r="V24" s="5"/>
      <c r="W24" s="5" t="str">
        <f t="shared" si="2"/>
        <v/>
      </c>
      <c r="X24" s="5"/>
      <c r="Y24" s="5"/>
      <c r="Z24" s="5"/>
      <c r="CB24" s="172">
        <f t="shared" si="26"/>
        <v>1</v>
      </c>
      <c r="CC24" s="172">
        <f t="shared" si="26"/>
        <v>1</v>
      </c>
      <c r="CD24" s="172">
        <f t="shared" si="26"/>
        <v>1</v>
      </c>
      <c r="CE24" s="172">
        <f t="shared" si="26"/>
        <v>1</v>
      </c>
      <c r="CF24" s="172">
        <f t="shared" si="26"/>
        <v>1</v>
      </c>
      <c r="CG24" s="172">
        <f t="shared" si="26"/>
        <v>1</v>
      </c>
      <c r="CH24" s="172">
        <f t="shared" si="26"/>
        <v>1</v>
      </c>
      <c r="CI24" s="172">
        <f t="shared" si="26"/>
        <v>1</v>
      </c>
      <c r="CJ24" s="172">
        <f t="shared" si="26"/>
        <v>1</v>
      </c>
      <c r="CK24" s="172">
        <f t="shared" si="26"/>
        <v>1</v>
      </c>
      <c r="CL24" s="172">
        <f t="shared" si="26"/>
        <v>1</v>
      </c>
      <c r="CM24" s="172">
        <f t="shared" si="26"/>
        <v>1</v>
      </c>
      <c r="CN24" s="172">
        <f t="shared" si="26"/>
        <v>1</v>
      </c>
      <c r="CO24" s="172">
        <f t="shared" si="26"/>
        <v>1</v>
      </c>
      <c r="CP24" s="172">
        <f t="shared" si="26"/>
        <v>1</v>
      </c>
      <c r="CQ24" s="172">
        <f t="shared" si="25"/>
        <v>1</v>
      </c>
      <c r="CR24" s="172">
        <f t="shared" si="25"/>
        <v>1</v>
      </c>
      <c r="CS24" s="172">
        <f t="shared" si="25"/>
        <v>1</v>
      </c>
      <c r="CT24" s="172">
        <f t="shared" si="25"/>
        <v>1</v>
      </c>
      <c r="CU24" s="172">
        <f t="shared" si="25"/>
        <v>1</v>
      </c>
      <c r="DA24" s="172">
        <v>5</v>
      </c>
      <c r="DB24" s="32" t="str">
        <f t="shared" si="29"/>
        <v xml:space="preserve"> </v>
      </c>
      <c r="DD24" s="172">
        <f t="shared" si="18"/>
        <v>1</v>
      </c>
      <c r="DE24" s="172">
        <v>22</v>
      </c>
      <c r="DL24" s="172">
        <f t="shared" si="13"/>
        <v>0</v>
      </c>
      <c r="DM24" s="172">
        <f t="shared" si="14"/>
        <v>1</v>
      </c>
      <c r="DN24" s="172">
        <f t="shared" si="15"/>
        <v>1</v>
      </c>
      <c r="DO24" s="172">
        <f t="shared" si="30"/>
        <v>1</v>
      </c>
      <c r="DP24" s="172">
        <f t="shared" si="30"/>
        <v>1</v>
      </c>
      <c r="DQ24" s="172">
        <f t="shared" si="30"/>
        <v>1</v>
      </c>
      <c r="DR24" s="172">
        <f t="shared" si="30"/>
        <v>1</v>
      </c>
      <c r="DS24" s="172">
        <f t="shared" si="30"/>
        <v>1</v>
      </c>
      <c r="DT24" s="172">
        <f t="shared" si="30"/>
        <v>1</v>
      </c>
      <c r="DU24" s="172">
        <f t="shared" si="30"/>
        <v>1</v>
      </c>
      <c r="DV24" s="172">
        <f t="shared" si="31"/>
        <v>1</v>
      </c>
      <c r="DW24" s="172">
        <f t="shared" si="31"/>
        <v>1</v>
      </c>
      <c r="DX24" s="172">
        <f t="shared" si="31"/>
        <v>1</v>
      </c>
      <c r="DY24" s="172">
        <f t="shared" si="31"/>
        <v>1</v>
      </c>
      <c r="DZ24" s="172">
        <f t="shared" si="31"/>
        <v>1</v>
      </c>
      <c r="EA24" s="172">
        <f t="shared" si="31"/>
        <v>1</v>
      </c>
      <c r="EB24" s="172">
        <f t="shared" si="31"/>
        <v>1</v>
      </c>
      <c r="EC24" s="172">
        <f t="shared" si="31"/>
        <v>1</v>
      </c>
      <c r="ED24" s="172">
        <f t="shared" si="31"/>
        <v>1</v>
      </c>
      <c r="EE24" s="172">
        <f t="shared" si="31"/>
        <v>1</v>
      </c>
      <c r="EF24" s="172">
        <f t="shared" si="31"/>
        <v>1</v>
      </c>
      <c r="EG24" s="172">
        <f t="shared" si="6"/>
        <v>0</v>
      </c>
    </row>
    <row r="25" spans="18:137" x14ac:dyDescent="0.25">
      <c r="T25" s="5"/>
      <c r="U25" s="13"/>
      <c r="V25" s="5"/>
      <c r="W25" s="5" t="str">
        <f t="shared" si="2"/>
        <v/>
      </c>
      <c r="X25" s="5"/>
      <c r="Y25" s="5"/>
      <c r="Z25" s="5"/>
      <c r="CB25" s="172">
        <f t="shared" si="26"/>
        <v>1</v>
      </c>
      <c r="CC25" s="172">
        <f t="shared" si="26"/>
        <v>1</v>
      </c>
      <c r="CD25" s="172">
        <f t="shared" si="26"/>
        <v>1</v>
      </c>
      <c r="CE25" s="172">
        <f t="shared" si="26"/>
        <v>1</v>
      </c>
      <c r="CF25" s="172">
        <f t="shared" si="26"/>
        <v>1</v>
      </c>
      <c r="CG25" s="172">
        <f t="shared" si="26"/>
        <v>1</v>
      </c>
      <c r="CH25" s="172">
        <f t="shared" si="26"/>
        <v>1</v>
      </c>
      <c r="CI25" s="172">
        <f t="shared" si="26"/>
        <v>1</v>
      </c>
      <c r="CJ25" s="172">
        <f t="shared" si="26"/>
        <v>1</v>
      </c>
      <c r="CK25" s="172">
        <f t="shared" si="26"/>
        <v>1</v>
      </c>
      <c r="CL25" s="172">
        <f t="shared" si="26"/>
        <v>1</v>
      </c>
      <c r="CM25" s="172">
        <f t="shared" si="26"/>
        <v>1</v>
      </c>
      <c r="CN25" s="172">
        <f t="shared" si="26"/>
        <v>1</v>
      </c>
      <c r="CO25" s="172">
        <f t="shared" si="26"/>
        <v>1</v>
      </c>
      <c r="CP25" s="172">
        <f t="shared" si="26"/>
        <v>1</v>
      </c>
      <c r="CQ25" s="172">
        <f t="shared" si="25"/>
        <v>1</v>
      </c>
      <c r="CR25" s="172">
        <f t="shared" si="25"/>
        <v>1</v>
      </c>
      <c r="CS25" s="172">
        <f t="shared" si="25"/>
        <v>1</v>
      </c>
      <c r="CT25" s="172">
        <f t="shared" si="25"/>
        <v>1</v>
      </c>
      <c r="CU25" s="172">
        <f t="shared" si="25"/>
        <v>1</v>
      </c>
      <c r="DA25" s="172">
        <v>6</v>
      </c>
      <c r="DB25" s="32" t="str">
        <f t="shared" si="29"/>
        <v xml:space="preserve"> </v>
      </c>
      <c r="DD25" s="172">
        <f t="shared" si="18"/>
        <v>1</v>
      </c>
      <c r="DE25" s="172">
        <v>23</v>
      </c>
      <c r="DL25" s="172">
        <f t="shared" si="13"/>
        <v>0</v>
      </c>
      <c r="DM25" s="172">
        <f t="shared" si="14"/>
        <v>1</v>
      </c>
      <c r="DN25" s="172">
        <f t="shared" si="15"/>
        <v>1</v>
      </c>
      <c r="DO25" s="172">
        <f t="shared" si="30"/>
        <v>1</v>
      </c>
      <c r="DP25" s="172">
        <f t="shared" si="30"/>
        <v>1</v>
      </c>
      <c r="DQ25" s="172">
        <f t="shared" si="30"/>
        <v>1</v>
      </c>
      <c r="DR25" s="172">
        <f t="shared" si="30"/>
        <v>1</v>
      </c>
      <c r="DS25" s="172">
        <f t="shared" si="30"/>
        <v>1</v>
      </c>
      <c r="DT25" s="172">
        <f t="shared" si="30"/>
        <v>1</v>
      </c>
      <c r="DU25" s="172">
        <f t="shared" si="30"/>
        <v>1</v>
      </c>
      <c r="DV25" s="172">
        <f t="shared" si="31"/>
        <v>1</v>
      </c>
      <c r="DW25" s="172">
        <f t="shared" si="31"/>
        <v>1</v>
      </c>
      <c r="DX25" s="172">
        <f t="shared" si="31"/>
        <v>1</v>
      </c>
      <c r="DY25" s="172">
        <f t="shared" si="31"/>
        <v>1</v>
      </c>
      <c r="DZ25" s="172">
        <f t="shared" si="31"/>
        <v>1</v>
      </c>
      <c r="EA25" s="172">
        <f t="shared" si="31"/>
        <v>1</v>
      </c>
      <c r="EB25" s="172">
        <f t="shared" si="31"/>
        <v>1</v>
      </c>
      <c r="EC25" s="172">
        <f t="shared" si="31"/>
        <v>1</v>
      </c>
      <c r="ED25" s="172">
        <f t="shared" si="31"/>
        <v>1</v>
      </c>
      <c r="EE25" s="172">
        <f t="shared" si="31"/>
        <v>1</v>
      </c>
      <c r="EF25" s="172">
        <f t="shared" si="31"/>
        <v>1</v>
      </c>
      <c r="EG25" s="172">
        <f t="shared" si="6"/>
        <v>0</v>
      </c>
    </row>
    <row r="26" spans="18:137" x14ac:dyDescent="0.25">
      <c r="T26" s="5"/>
      <c r="U26" s="13"/>
      <c r="V26" s="5"/>
      <c r="W26" s="5" t="str">
        <f t="shared" si="2"/>
        <v/>
      </c>
      <c r="X26" s="5"/>
      <c r="Y26" s="5"/>
      <c r="Z26" s="5"/>
      <c r="CB26" s="172">
        <f t="shared" si="26"/>
        <v>1</v>
      </c>
      <c r="CC26" s="172">
        <f t="shared" si="26"/>
        <v>1</v>
      </c>
      <c r="CD26" s="172">
        <f t="shared" si="26"/>
        <v>1</v>
      </c>
      <c r="CE26" s="172">
        <f t="shared" si="26"/>
        <v>1</v>
      </c>
      <c r="CF26" s="172">
        <f t="shared" si="26"/>
        <v>1</v>
      </c>
      <c r="CG26" s="172">
        <f t="shared" si="26"/>
        <v>1</v>
      </c>
      <c r="CH26" s="172">
        <f t="shared" si="26"/>
        <v>1</v>
      </c>
      <c r="CI26" s="172">
        <f t="shared" si="26"/>
        <v>1</v>
      </c>
      <c r="CJ26" s="172">
        <f t="shared" si="26"/>
        <v>1</v>
      </c>
      <c r="CK26" s="172">
        <f t="shared" si="26"/>
        <v>1</v>
      </c>
      <c r="CL26" s="172">
        <f t="shared" si="26"/>
        <v>1</v>
      </c>
      <c r="CM26" s="172">
        <f t="shared" si="26"/>
        <v>1</v>
      </c>
      <c r="CN26" s="172">
        <f t="shared" si="26"/>
        <v>1</v>
      </c>
      <c r="CO26" s="172">
        <f t="shared" si="26"/>
        <v>1</v>
      </c>
      <c r="CP26" s="172">
        <f t="shared" si="26"/>
        <v>1</v>
      </c>
      <c r="CQ26" s="172">
        <f t="shared" si="25"/>
        <v>1</v>
      </c>
      <c r="CR26" s="172">
        <f t="shared" si="25"/>
        <v>1</v>
      </c>
      <c r="CS26" s="172">
        <f t="shared" si="25"/>
        <v>1</v>
      </c>
      <c r="CT26" s="172">
        <f t="shared" si="25"/>
        <v>1</v>
      </c>
      <c r="CU26" s="172">
        <f t="shared" si="25"/>
        <v>1</v>
      </c>
      <c r="DA26" s="172">
        <v>7</v>
      </c>
      <c r="DB26" s="32" t="str">
        <f t="shared" si="29"/>
        <v xml:space="preserve"> </v>
      </c>
      <c r="DD26" s="172">
        <f t="shared" si="18"/>
        <v>1</v>
      </c>
      <c r="DE26" s="172">
        <v>24</v>
      </c>
      <c r="DL26" s="172">
        <f t="shared" si="13"/>
        <v>0</v>
      </c>
      <c r="DM26" s="172">
        <f t="shared" si="14"/>
        <v>1</v>
      </c>
      <c r="DN26" s="172">
        <f t="shared" si="15"/>
        <v>1</v>
      </c>
      <c r="DO26" s="172">
        <f t="shared" si="30"/>
        <v>1</v>
      </c>
      <c r="DP26" s="172">
        <f t="shared" si="30"/>
        <v>1</v>
      </c>
      <c r="DQ26" s="172">
        <f t="shared" si="30"/>
        <v>1</v>
      </c>
      <c r="DR26" s="172">
        <f t="shared" si="30"/>
        <v>1</v>
      </c>
      <c r="DS26" s="172">
        <f t="shared" si="30"/>
        <v>1</v>
      </c>
      <c r="DT26" s="172">
        <f t="shared" si="30"/>
        <v>1</v>
      </c>
      <c r="DU26" s="172">
        <f t="shared" si="30"/>
        <v>1</v>
      </c>
      <c r="DV26" s="172">
        <f t="shared" si="31"/>
        <v>1</v>
      </c>
      <c r="DW26" s="172">
        <f t="shared" si="31"/>
        <v>1</v>
      </c>
      <c r="DX26" s="172">
        <f t="shared" si="31"/>
        <v>1</v>
      </c>
      <c r="DY26" s="172">
        <f t="shared" si="31"/>
        <v>1</v>
      </c>
      <c r="DZ26" s="172">
        <f t="shared" si="31"/>
        <v>1</v>
      </c>
      <c r="EA26" s="172">
        <f t="shared" si="31"/>
        <v>1</v>
      </c>
      <c r="EB26" s="172">
        <f t="shared" si="31"/>
        <v>1</v>
      </c>
      <c r="EC26" s="172">
        <f t="shared" si="31"/>
        <v>1</v>
      </c>
      <c r="ED26" s="172">
        <f t="shared" si="31"/>
        <v>1</v>
      </c>
      <c r="EE26" s="172">
        <f t="shared" si="31"/>
        <v>1</v>
      </c>
      <c r="EF26" s="172">
        <f t="shared" si="31"/>
        <v>1</v>
      </c>
      <c r="EG26" s="172">
        <f t="shared" si="6"/>
        <v>0</v>
      </c>
    </row>
    <row r="27" spans="18:137" x14ac:dyDescent="0.25">
      <c r="T27" s="5"/>
      <c r="U27" s="13"/>
      <c r="V27" s="5"/>
      <c r="W27" s="5" t="str">
        <f t="shared" si="2"/>
        <v/>
      </c>
      <c r="X27" s="5"/>
      <c r="Y27" s="5"/>
      <c r="Z27" s="5"/>
      <c r="CB27" s="172">
        <f t="shared" si="26"/>
        <v>1</v>
      </c>
      <c r="CC27" s="172">
        <f t="shared" si="26"/>
        <v>1</v>
      </c>
      <c r="CD27" s="172">
        <f t="shared" si="26"/>
        <v>1</v>
      </c>
      <c r="CE27" s="172">
        <f t="shared" si="26"/>
        <v>1</v>
      </c>
      <c r="CF27" s="172">
        <f t="shared" si="26"/>
        <v>1</v>
      </c>
      <c r="CG27" s="172">
        <f t="shared" si="26"/>
        <v>1</v>
      </c>
      <c r="CH27" s="172">
        <f t="shared" si="26"/>
        <v>1</v>
      </c>
      <c r="CI27" s="172">
        <f t="shared" si="26"/>
        <v>1</v>
      </c>
      <c r="CJ27" s="172">
        <f t="shared" si="26"/>
        <v>1</v>
      </c>
      <c r="CK27" s="172">
        <f t="shared" si="26"/>
        <v>1</v>
      </c>
      <c r="CL27" s="172">
        <f t="shared" si="26"/>
        <v>1</v>
      </c>
      <c r="CM27" s="172">
        <f t="shared" si="26"/>
        <v>1</v>
      </c>
      <c r="CN27" s="172">
        <f t="shared" si="26"/>
        <v>1</v>
      </c>
      <c r="CO27" s="172">
        <f t="shared" si="26"/>
        <v>1</v>
      </c>
      <c r="CP27" s="172">
        <f t="shared" si="26"/>
        <v>1</v>
      </c>
      <c r="CQ27" s="172">
        <f t="shared" si="25"/>
        <v>1</v>
      </c>
      <c r="CR27" s="172">
        <f t="shared" si="25"/>
        <v>1</v>
      </c>
      <c r="CS27" s="172">
        <f t="shared" si="25"/>
        <v>1</v>
      </c>
      <c r="CT27" s="172">
        <f t="shared" si="25"/>
        <v>1</v>
      </c>
      <c r="CU27" s="172">
        <f t="shared" si="25"/>
        <v>1</v>
      </c>
      <c r="DA27" s="172">
        <v>8</v>
      </c>
      <c r="DB27" s="32" t="str">
        <f t="shared" si="29"/>
        <v xml:space="preserve"> </v>
      </c>
      <c r="DD27" s="172">
        <f t="shared" si="18"/>
        <v>1</v>
      </c>
      <c r="DE27" s="172">
        <v>25</v>
      </c>
      <c r="DL27" s="172">
        <f t="shared" si="13"/>
        <v>0</v>
      </c>
      <c r="DM27" s="172">
        <f t="shared" si="14"/>
        <v>1</v>
      </c>
      <c r="DN27" s="172">
        <f t="shared" si="15"/>
        <v>1</v>
      </c>
      <c r="DO27" s="172">
        <f t="shared" si="30"/>
        <v>1</v>
      </c>
      <c r="DP27" s="172">
        <f t="shared" si="30"/>
        <v>1</v>
      </c>
      <c r="DQ27" s="172">
        <f t="shared" si="30"/>
        <v>1</v>
      </c>
      <c r="DR27" s="172">
        <f t="shared" si="30"/>
        <v>1</v>
      </c>
      <c r="DS27" s="172">
        <f t="shared" si="30"/>
        <v>1</v>
      </c>
      <c r="DT27" s="172">
        <f t="shared" si="30"/>
        <v>1</v>
      </c>
      <c r="DU27" s="172">
        <f t="shared" si="30"/>
        <v>1</v>
      </c>
      <c r="DV27" s="172">
        <f t="shared" si="31"/>
        <v>1</v>
      </c>
      <c r="DW27" s="172">
        <f t="shared" si="31"/>
        <v>1</v>
      </c>
      <c r="DX27" s="172">
        <f t="shared" si="31"/>
        <v>1</v>
      </c>
      <c r="DY27" s="172">
        <f t="shared" si="31"/>
        <v>1</v>
      </c>
      <c r="DZ27" s="172">
        <f t="shared" si="31"/>
        <v>1</v>
      </c>
      <c r="EA27" s="172">
        <f t="shared" si="31"/>
        <v>1</v>
      </c>
      <c r="EB27" s="172">
        <f t="shared" si="31"/>
        <v>1</v>
      </c>
      <c r="EC27" s="172">
        <f t="shared" si="31"/>
        <v>1</v>
      </c>
      <c r="ED27" s="172">
        <f t="shared" si="31"/>
        <v>1</v>
      </c>
      <c r="EE27" s="172">
        <f t="shared" si="31"/>
        <v>1</v>
      </c>
      <c r="EF27" s="172">
        <f t="shared" si="31"/>
        <v>1</v>
      </c>
      <c r="EG27" s="172">
        <f t="shared" si="6"/>
        <v>0</v>
      </c>
    </row>
    <row r="28" spans="18:137" x14ac:dyDescent="0.25">
      <c r="T28" s="5"/>
      <c r="U28" s="13"/>
      <c r="V28" s="5"/>
      <c r="W28" s="5" t="str">
        <f t="shared" si="2"/>
        <v/>
      </c>
      <c r="X28" s="5"/>
      <c r="Y28" s="5"/>
      <c r="Z28" s="5"/>
      <c r="CB28" s="172">
        <f t="shared" si="26"/>
        <v>1</v>
      </c>
      <c r="CC28" s="172">
        <f t="shared" si="26"/>
        <v>1</v>
      </c>
      <c r="CD28" s="172">
        <f t="shared" si="26"/>
        <v>1</v>
      </c>
      <c r="CE28" s="172">
        <f t="shared" si="26"/>
        <v>1</v>
      </c>
      <c r="CF28" s="172">
        <f t="shared" si="26"/>
        <v>1</v>
      </c>
      <c r="CG28" s="172">
        <f t="shared" si="26"/>
        <v>1</v>
      </c>
      <c r="CH28" s="172">
        <f t="shared" si="26"/>
        <v>1</v>
      </c>
      <c r="CI28" s="172">
        <f t="shared" si="26"/>
        <v>1</v>
      </c>
      <c r="CJ28" s="172">
        <f t="shared" si="26"/>
        <v>1</v>
      </c>
      <c r="CK28" s="172">
        <f t="shared" si="26"/>
        <v>1</v>
      </c>
      <c r="CL28" s="172">
        <f t="shared" si="26"/>
        <v>1</v>
      </c>
      <c r="CM28" s="172">
        <f t="shared" si="26"/>
        <v>1</v>
      </c>
      <c r="CN28" s="172">
        <f t="shared" si="26"/>
        <v>1</v>
      </c>
      <c r="CO28" s="172">
        <f t="shared" si="26"/>
        <v>1</v>
      </c>
      <c r="CP28" s="172">
        <f t="shared" si="26"/>
        <v>1</v>
      </c>
      <c r="CQ28" s="172">
        <f t="shared" si="25"/>
        <v>1</v>
      </c>
      <c r="CR28" s="172">
        <f t="shared" si="25"/>
        <v>1</v>
      </c>
      <c r="CS28" s="172">
        <f t="shared" si="25"/>
        <v>1</v>
      </c>
      <c r="CT28" s="172">
        <f t="shared" si="25"/>
        <v>1</v>
      </c>
      <c r="CU28" s="172">
        <f t="shared" si="25"/>
        <v>1</v>
      </c>
      <c r="DA28" s="172">
        <v>9</v>
      </c>
      <c r="DB28" s="32" t="str">
        <f t="shared" si="29"/>
        <v xml:space="preserve"> </v>
      </c>
      <c r="DD28" s="172">
        <f t="shared" si="18"/>
        <v>1</v>
      </c>
      <c r="DE28" s="172">
        <v>26</v>
      </c>
      <c r="DL28" s="172">
        <f t="shared" si="13"/>
        <v>0</v>
      </c>
      <c r="DM28" s="172">
        <f t="shared" si="14"/>
        <v>1</v>
      </c>
      <c r="DN28" s="172">
        <f t="shared" si="15"/>
        <v>1</v>
      </c>
      <c r="DO28" s="172">
        <f t="shared" si="30"/>
        <v>1</v>
      </c>
      <c r="DP28" s="172">
        <f t="shared" si="30"/>
        <v>1</v>
      </c>
      <c r="DQ28" s="172">
        <f t="shared" si="30"/>
        <v>1</v>
      </c>
      <c r="DR28" s="172">
        <f t="shared" si="30"/>
        <v>1</v>
      </c>
      <c r="DS28" s="172">
        <f t="shared" si="30"/>
        <v>1</v>
      </c>
      <c r="DT28" s="172">
        <f t="shared" si="30"/>
        <v>1</v>
      </c>
      <c r="DU28" s="172">
        <f t="shared" si="30"/>
        <v>1</v>
      </c>
      <c r="DV28" s="172">
        <f t="shared" si="31"/>
        <v>1</v>
      </c>
      <c r="DW28" s="172">
        <f t="shared" si="31"/>
        <v>1</v>
      </c>
      <c r="DX28" s="172">
        <f t="shared" si="31"/>
        <v>1</v>
      </c>
      <c r="DY28" s="172">
        <f t="shared" si="31"/>
        <v>1</v>
      </c>
      <c r="DZ28" s="172">
        <f t="shared" si="31"/>
        <v>1</v>
      </c>
      <c r="EA28" s="172">
        <f t="shared" si="31"/>
        <v>1</v>
      </c>
      <c r="EB28" s="172">
        <f t="shared" si="31"/>
        <v>1</v>
      </c>
      <c r="EC28" s="172">
        <f t="shared" si="31"/>
        <v>1</v>
      </c>
      <c r="ED28" s="172">
        <f t="shared" si="31"/>
        <v>1</v>
      </c>
      <c r="EE28" s="172">
        <f t="shared" si="31"/>
        <v>1</v>
      </c>
      <c r="EF28" s="172">
        <f t="shared" si="31"/>
        <v>1</v>
      </c>
      <c r="EG28" s="172">
        <f t="shared" si="6"/>
        <v>0</v>
      </c>
    </row>
    <row r="29" spans="18:137" x14ac:dyDescent="0.25">
      <c r="T29" s="5"/>
      <c r="U29" s="13"/>
      <c r="V29" s="5"/>
      <c r="W29" s="5" t="str">
        <f t="shared" si="2"/>
        <v/>
      </c>
      <c r="X29" s="5"/>
      <c r="Y29" s="5"/>
      <c r="Z29" s="5"/>
      <c r="CB29" s="172">
        <f t="shared" si="26"/>
        <v>1</v>
      </c>
      <c r="CC29" s="172">
        <f t="shared" si="26"/>
        <v>1</v>
      </c>
      <c r="CD29" s="172">
        <f t="shared" si="26"/>
        <v>1</v>
      </c>
      <c r="CE29" s="172">
        <f t="shared" si="26"/>
        <v>1</v>
      </c>
      <c r="CF29" s="172">
        <f t="shared" si="26"/>
        <v>1</v>
      </c>
      <c r="CG29" s="172">
        <f t="shared" si="26"/>
        <v>1</v>
      </c>
      <c r="CH29" s="172">
        <f t="shared" si="26"/>
        <v>1</v>
      </c>
      <c r="CI29" s="172">
        <f t="shared" si="26"/>
        <v>1</v>
      </c>
      <c r="CJ29" s="172">
        <f t="shared" si="26"/>
        <v>1</v>
      </c>
      <c r="CK29" s="172">
        <f t="shared" si="26"/>
        <v>1</v>
      </c>
      <c r="CL29" s="172">
        <f t="shared" si="26"/>
        <v>1</v>
      </c>
      <c r="CM29" s="172">
        <f t="shared" si="26"/>
        <v>1</v>
      </c>
      <c r="CN29" s="172">
        <f t="shared" si="26"/>
        <v>1</v>
      </c>
      <c r="CO29" s="172">
        <f t="shared" si="26"/>
        <v>1</v>
      </c>
      <c r="CP29" s="172">
        <f t="shared" si="26"/>
        <v>1</v>
      </c>
      <c r="CQ29" s="172">
        <f t="shared" si="25"/>
        <v>1</v>
      </c>
      <c r="CR29" s="172">
        <f t="shared" si="25"/>
        <v>1</v>
      </c>
      <c r="CS29" s="172">
        <f t="shared" si="25"/>
        <v>1</v>
      </c>
      <c r="CT29" s="172">
        <f t="shared" si="25"/>
        <v>1</v>
      </c>
      <c r="CU29" s="172">
        <f t="shared" si="25"/>
        <v>1</v>
      </c>
      <c r="DA29" s="172">
        <v>10</v>
      </c>
      <c r="DB29" s="32" t="str">
        <f t="shared" si="29"/>
        <v xml:space="preserve"> </v>
      </c>
      <c r="DD29" s="172">
        <f t="shared" si="18"/>
        <v>1</v>
      </c>
      <c r="DE29" s="172">
        <v>27</v>
      </c>
      <c r="DL29" s="172">
        <f t="shared" si="13"/>
        <v>0</v>
      </c>
      <c r="DM29" s="172">
        <f t="shared" si="14"/>
        <v>1</v>
      </c>
      <c r="DN29" s="172">
        <f t="shared" si="15"/>
        <v>1</v>
      </c>
      <c r="DO29" s="172">
        <f t="shared" si="30"/>
        <v>1</v>
      </c>
      <c r="DP29" s="172">
        <f t="shared" si="30"/>
        <v>1</v>
      </c>
      <c r="DQ29" s="172">
        <f t="shared" si="30"/>
        <v>1</v>
      </c>
      <c r="DR29" s="172">
        <f t="shared" si="30"/>
        <v>1</v>
      </c>
      <c r="DS29" s="172">
        <f t="shared" si="30"/>
        <v>1</v>
      </c>
      <c r="DT29" s="172">
        <f t="shared" si="30"/>
        <v>1</v>
      </c>
      <c r="DU29" s="172">
        <f t="shared" si="30"/>
        <v>1</v>
      </c>
      <c r="DV29" s="172">
        <f t="shared" si="31"/>
        <v>1</v>
      </c>
      <c r="DW29" s="172">
        <f t="shared" si="31"/>
        <v>1</v>
      </c>
      <c r="DX29" s="172">
        <f t="shared" si="31"/>
        <v>1</v>
      </c>
      <c r="DY29" s="172">
        <f t="shared" si="31"/>
        <v>1</v>
      </c>
      <c r="DZ29" s="172">
        <f t="shared" si="31"/>
        <v>1</v>
      </c>
      <c r="EA29" s="172">
        <f t="shared" si="31"/>
        <v>1</v>
      </c>
      <c r="EB29" s="172">
        <f t="shared" si="31"/>
        <v>1</v>
      </c>
      <c r="EC29" s="172">
        <f t="shared" si="31"/>
        <v>1</v>
      </c>
      <c r="ED29" s="172">
        <f t="shared" si="31"/>
        <v>1</v>
      </c>
      <c r="EE29" s="172">
        <f t="shared" si="31"/>
        <v>1</v>
      </c>
      <c r="EF29" s="172">
        <f t="shared" si="31"/>
        <v>1</v>
      </c>
      <c r="EG29" s="172">
        <f t="shared" si="6"/>
        <v>0</v>
      </c>
    </row>
    <row r="30" spans="18:137" ht="15" customHeight="1" x14ac:dyDescent="0.25">
      <c r="T30" s="5"/>
      <c r="U30" s="13"/>
      <c r="V30" s="5"/>
      <c r="W30" s="5" t="str">
        <f t="shared" si="2"/>
        <v/>
      </c>
      <c r="X30" s="5"/>
      <c r="Y30" s="5"/>
      <c r="Z30" s="5"/>
      <c r="CB30" s="172">
        <f t="shared" si="26"/>
        <v>1</v>
      </c>
      <c r="CC30" s="172">
        <f t="shared" si="26"/>
        <v>1</v>
      </c>
      <c r="CD30" s="172">
        <f t="shared" si="26"/>
        <v>1</v>
      </c>
      <c r="CE30" s="172">
        <f t="shared" si="26"/>
        <v>1</v>
      </c>
      <c r="CF30" s="172">
        <f t="shared" si="26"/>
        <v>1</v>
      </c>
      <c r="CG30" s="172">
        <f t="shared" si="26"/>
        <v>1</v>
      </c>
      <c r="CH30" s="172">
        <f t="shared" si="26"/>
        <v>1</v>
      </c>
      <c r="CI30" s="172">
        <f t="shared" si="26"/>
        <v>1</v>
      </c>
      <c r="CJ30" s="172">
        <f t="shared" si="26"/>
        <v>1</v>
      </c>
      <c r="CK30" s="172">
        <f t="shared" si="26"/>
        <v>1</v>
      </c>
      <c r="CL30" s="172">
        <f t="shared" si="26"/>
        <v>1</v>
      </c>
      <c r="CM30" s="172">
        <f t="shared" si="26"/>
        <v>1</v>
      </c>
      <c r="CN30" s="172">
        <f t="shared" si="26"/>
        <v>1</v>
      </c>
      <c r="CO30" s="172">
        <f t="shared" si="26"/>
        <v>1</v>
      </c>
      <c r="CP30" s="172">
        <f t="shared" si="26"/>
        <v>1</v>
      </c>
      <c r="CQ30" s="172">
        <f t="shared" si="25"/>
        <v>1</v>
      </c>
      <c r="CR30" s="172">
        <f t="shared" si="25"/>
        <v>1</v>
      </c>
      <c r="CS30" s="172">
        <f t="shared" si="25"/>
        <v>1</v>
      </c>
      <c r="CT30" s="172">
        <f t="shared" si="25"/>
        <v>1</v>
      </c>
      <c r="CU30" s="172">
        <f t="shared" si="25"/>
        <v>1</v>
      </c>
      <c r="DA30" s="172">
        <v>11</v>
      </c>
      <c r="DB30" s="32" t="str">
        <f t="shared" si="29"/>
        <v xml:space="preserve"> </v>
      </c>
      <c r="DD30" s="172">
        <f t="shared" si="18"/>
        <v>1</v>
      </c>
      <c r="DE30" s="172">
        <v>28</v>
      </c>
      <c r="DL30" s="172">
        <f t="shared" si="13"/>
        <v>0</v>
      </c>
      <c r="DM30" s="172">
        <f t="shared" si="14"/>
        <v>1</v>
      </c>
      <c r="DN30" s="172">
        <f t="shared" si="15"/>
        <v>1</v>
      </c>
      <c r="DO30" s="172">
        <f t="shared" si="30"/>
        <v>1</v>
      </c>
      <c r="DP30" s="172">
        <f t="shared" si="30"/>
        <v>1</v>
      </c>
      <c r="DQ30" s="172">
        <f t="shared" si="30"/>
        <v>1</v>
      </c>
      <c r="DR30" s="172">
        <f t="shared" si="30"/>
        <v>1</v>
      </c>
      <c r="DS30" s="172">
        <f t="shared" si="30"/>
        <v>1</v>
      </c>
      <c r="DT30" s="172">
        <f t="shared" si="30"/>
        <v>1</v>
      </c>
      <c r="DU30" s="172">
        <f t="shared" si="30"/>
        <v>1</v>
      </c>
      <c r="DV30" s="172">
        <f t="shared" si="31"/>
        <v>1</v>
      </c>
      <c r="DW30" s="172">
        <f t="shared" si="31"/>
        <v>1</v>
      </c>
      <c r="DX30" s="172">
        <f t="shared" si="31"/>
        <v>1</v>
      </c>
      <c r="DY30" s="172">
        <f t="shared" si="31"/>
        <v>1</v>
      </c>
      <c r="DZ30" s="172">
        <f t="shared" si="31"/>
        <v>1</v>
      </c>
      <c r="EA30" s="172">
        <f t="shared" si="31"/>
        <v>1</v>
      </c>
      <c r="EB30" s="172">
        <f t="shared" si="31"/>
        <v>1</v>
      </c>
      <c r="EC30" s="172">
        <f t="shared" si="31"/>
        <v>1</v>
      </c>
      <c r="ED30" s="172">
        <f t="shared" si="31"/>
        <v>1</v>
      </c>
      <c r="EE30" s="172">
        <f t="shared" si="31"/>
        <v>1</v>
      </c>
      <c r="EF30" s="172">
        <f t="shared" si="31"/>
        <v>1</v>
      </c>
      <c r="EG30" s="172">
        <f t="shared" si="6"/>
        <v>0</v>
      </c>
    </row>
    <row r="31" spans="18:137" x14ac:dyDescent="0.25">
      <c r="T31" s="5"/>
      <c r="U31" s="13"/>
      <c r="V31" s="5"/>
      <c r="W31" s="5" t="str">
        <f t="shared" si="2"/>
        <v/>
      </c>
      <c r="X31" s="5"/>
      <c r="Y31" s="5"/>
      <c r="Z31" s="5"/>
      <c r="CB31" s="172">
        <f t="shared" si="26"/>
        <v>1</v>
      </c>
      <c r="CC31" s="172">
        <f t="shared" si="26"/>
        <v>1</v>
      </c>
      <c r="CD31" s="172">
        <f t="shared" si="26"/>
        <v>1</v>
      </c>
      <c r="CE31" s="172">
        <f t="shared" si="26"/>
        <v>1</v>
      </c>
      <c r="CF31" s="172">
        <f t="shared" si="26"/>
        <v>1</v>
      </c>
      <c r="CG31" s="172">
        <f t="shared" si="26"/>
        <v>1</v>
      </c>
      <c r="CH31" s="172">
        <f t="shared" si="26"/>
        <v>1</v>
      </c>
      <c r="CI31" s="172">
        <f t="shared" si="26"/>
        <v>1</v>
      </c>
      <c r="CJ31" s="172">
        <f t="shared" si="26"/>
        <v>1</v>
      </c>
      <c r="CK31" s="172">
        <f t="shared" si="26"/>
        <v>1</v>
      </c>
      <c r="CL31" s="172">
        <f t="shared" si="26"/>
        <v>1</v>
      </c>
      <c r="CM31" s="172">
        <f t="shared" si="26"/>
        <v>1</v>
      </c>
      <c r="CN31" s="172">
        <f t="shared" si="26"/>
        <v>1</v>
      </c>
      <c r="CO31" s="172">
        <f t="shared" si="26"/>
        <v>1</v>
      </c>
      <c r="CP31" s="172">
        <f t="shared" si="26"/>
        <v>1</v>
      </c>
      <c r="CQ31" s="172">
        <f t="shared" si="25"/>
        <v>1</v>
      </c>
      <c r="CR31" s="172">
        <f t="shared" si="25"/>
        <v>1</v>
      </c>
      <c r="CS31" s="172">
        <f t="shared" si="25"/>
        <v>1</v>
      </c>
      <c r="CT31" s="172">
        <f t="shared" si="25"/>
        <v>1</v>
      </c>
      <c r="CU31" s="172">
        <f t="shared" si="25"/>
        <v>1</v>
      </c>
      <c r="DA31" s="172">
        <v>12</v>
      </c>
      <c r="DB31" s="32" t="str">
        <f t="shared" si="29"/>
        <v xml:space="preserve"> </v>
      </c>
      <c r="DD31" s="172">
        <f t="shared" si="18"/>
        <v>1</v>
      </c>
      <c r="DE31" s="172">
        <v>29</v>
      </c>
      <c r="DL31" s="172">
        <f t="shared" si="13"/>
        <v>0</v>
      </c>
      <c r="DM31" s="172">
        <f t="shared" si="14"/>
        <v>1</v>
      </c>
      <c r="DN31" s="172">
        <f t="shared" si="15"/>
        <v>1</v>
      </c>
      <c r="DO31" s="172">
        <f t="shared" si="30"/>
        <v>1</v>
      </c>
      <c r="DP31" s="172">
        <f t="shared" si="30"/>
        <v>1</v>
      </c>
      <c r="DQ31" s="172">
        <f t="shared" si="30"/>
        <v>1</v>
      </c>
      <c r="DR31" s="172">
        <f t="shared" si="30"/>
        <v>1</v>
      </c>
      <c r="DS31" s="172">
        <f t="shared" si="30"/>
        <v>1</v>
      </c>
      <c r="DT31" s="172">
        <f t="shared" si="30"/>
        <v>1</v>
      </c>
      <c r="DU31" s="172">
        <f t="shared" si="30"/>
        <v>1</v>
      </c>
      <c r="DV31" s="172">
        <f t="shared" si="31"/>
        <v>1</v>
      </c>
      <c r="DW31" s="172">
        <f t="shared" si="31"/>
        <v>1</v>
      </c>
      <c r="DX31" s="172">
        <f t="shared" si="31"/>
        <v>1</v>
      </c>
      <c r="DY31" s="172">
        <f t="shared" si="31"/>
        <v>1</v>
      </c>
      <c r="DZ31" s="172">
        <f t="shared" si="31"/>
        <v>1</v>
      </c>
      <c r="EA31" s="172">
        <f t="shared" si="31"/>
        <v>1</v>
      </c>
      <c r="EB31" s="172">
        <f t="shared" si="31"/>
        <v>1</v>
      </c>
      <c r="EC31" s="172">
        <f t="shared" si="31"/>
        <v>1</v>
      </c>
      <c r="ED31" s="172">
        <f t="shared" si="31"/>
        <v>1</v>
      </c>
      <c r="EE31" s="172">
        <f t="shared" si="31"/>
        <v>1</v>
      </c>
      <c r="EF31" s="172">
        <f t="shared" si="31"/>
        <v>1</v>
      </c>
      <c r="EG31" s="172">
        <f t="shared" si="6"/>
        <v>0</v>
      </c>
    </row>
    <row r="32" spans="18:137" x14ac:dyDescent="0.25">
      <c r="T32" s="5"/>
      <c r="U32" s="13"/>
      <c r="V32" s="5"/>
      <c r="W32" s="5" t="str">
        <f t="shared" si="2"/>
        <v/>
      </c>
      <c r="X32" s="5"/>
      <c r="Y32" s="5"/>
      <c r="Z32" s="5"/>
      <c r="CB32" s="172">
        <f t="shared" si="26"/>
        <v>1</v>
      </c>
      <c r="CC32" s="172">
        <f t="shared" si="26"/>
        <v>1</v>
      </c>
      <c r="CD32" s="172">
        <f t="shared" si="26"/>
        <v>1</v>
      </c>
      <c r="CE32" s="172">
        <f t="shared" si="26"/>
        <v>1</v>
      </c>
      <c r="CF32" s="172">
        <f t="shared" si="26"/>
        <v>1</v>
      </c>
      <c r="CG32" s="172">
        <f t="shared" si="26"/>
        <v>1</v>
      </c>
      <c r="CH32" s="172">
        <f t="shared" si="26"/>
        <v>1</v>
      </c>
      <c r="CI32" s="172">
        <f t="shared" si="26"/>
        <v>1</v>
      </c>
      <c r="CJ32" s="172">
        <f t="shared" si="26"/>
        <v>1</v>
      </c>
      <c r="CK32" s="172">
        <f t="shared" si="26"/>
        <v>1</v>
      </c>
      <c r="CL32" s="172">
        <f t="shared" si="26"/>
        <v>1</v>
      </c>
      <c r="CM32" s="172">
        <f t="shared" si="26"/>
        <v>1</v>
      </c>
      <c r="CN32" s="172">
        <f t="shared" si="26"/>
        <v>1</v>
      </c>
      <c r="CO32" s="172">
        <f t="shared" si="26"/>
        <v>1</v>
      </c>
      <c r="CP32" s="172">
        <f t="shared" si="26"/>
        <v>1</v>
      </c>
      <c r="CQ32" s="172">
        <f t="shared" si="26"/>
        <v>1</v>
      </c>
      <c r="CR32" s="172">
        <f t="shared" ref="CR32:CU47" si="32">IF(BG31="",CR31,CR31+1)</f>
        <v>1</v>
      </c>
      <c r="CS32" s="172">
        <f t="shared" si="32"/>
        <v>1</v>
      </c>
      <c r="CT32" s="172">
        <f t="shared" si="32"/>
        <v>1</v>
      </c>
      <c r="CU32" s="172">
        <f t="shared" si="32"/>
        <v>1</v>
      </c>
      <c r="DB32" s="196" t="str">
        <f>IF(DB19="","","----")</f>
        <v/>
      </c>
      <c r="DD32" s="172">
        <f t="shared" si="18"/>
        <v>1</v>
      </c>
      <c r="DE32" s="172">
        <v>30</v>
      </c>
      <c r="DL32" s="172">
        <f t="shared" si="13"/>
        <v>0</v>
      </c>
      <c r="DM32" s="172">
        <f t="shared" si="14"/>
        <v>1</v>
      </c>
      <c r="DN32" s="172">
        <f t="shared" si="15"/>
        <v>1</v>
      </c>
      <c r="DO32" s="172">
        <f t="shared" si="30"/>
        <v>1</v>
      </c>
      <c r="DP32" s="172">
        <f t="shared" si="30"/>
        <v>1</v>
      </c>
      <c r="DQ32" s="172">
        <f t="shared" si="30"/>
        <v>1</v>
      </c>
      <c r="DR32" s="172">
        <f t="shared" si="30"/>
        <v>1</v>
      </c>
      <c r="DS32" s="172">
        <f t="shared" si="30"/>
        <v>1</v>
      </c>
      <c r="DT32" s="172">
        <f t="shared" si="30"/>
        <v>1</v>
      </c>
      <c r="DU32" s="172">
        <f t="shared" si="30"/>
        <v>1</v>
      </c>
      <c r="DV32" s="172">
        <f t="shared" si="31"/>
        <v>1</v>
      </c>
      <c r="DW32" s="172">
        <f t="shared" si="31"/>
        <v>1</v>
      </c>
      <c r="DX32" s="172">
        <f t="shared" si="31"/>
        <v>1</v>
      </c>
      <c r="DY32" s="172">
        <f t="shared" si="31"/>
        <v>1</v>
      </c>
      <c r="DZ32" s="172">
        <f t="shared" si="31"/>
        <v>1</v>
      </c>
      <c r="EA32" s="172">
        <f t="shared" si="31"/>
        <v>1</v>
      </c>
      <c r="EB32" s="172">
        <f t="shared" si="31"/>
        <v>1</v>
      </c>
      <c r="EC32" s="172">
        <f t="shared" si="31"/>
        <v>1</v>
      </c>
      <c r="ED32" s="172">
        <f t="shared" si="31"/>
        <v>1</v>
      </c>
      <c r="EE32" s="172">
        <f t="shared" si="31"/>
        <v>1</v>
      </c>
      <c r="EF32" s="172">
        <f t="shared" si="31"/>
        <v>1</v>
      </c>
      <c r="EG32" s="172">
        <f t="shared" si="6"/>
        <v>0</v>
      </c>
    </row>
    <row r="33" spans="20:137" ht="15" customHeight="1" x14ac:dyDescent="0.25">
      <c r="T33" s="5"/>
      <c r="U33" s="13"/>
      <c r="V33" s="5"/>
      <c r="W33" s="5" t="str">
        <f t="shared" si="2"/>
        <v/>
      </c>
      <c r="X33" s="5"/>
      <c r="Y33" s="5"/>
      <c r="Z33" s="5"/>
      <c r="CB33" s="172">
        <f t="shared" ref="CB33:CQ48" si="33">IF(AQ32="",CB32,CB32+1)</f>
        <v>1</v>
      </c>
      <c r="CC33" s="172">
        <f t="shared" si="33"/>
        <v>1</v>
      </c>
      <c r="CD33" s="172">
        <f t="shared" si="33"/>
        <v>1</v>
      </c>
      <c r="CE33" s="172">
        <f t="shared" si="33"/>
        <v>1</v>
      </c>
      <c r="CF33" s="172">
        <f t="shared" si="33"/>
        <v>1</v>
      </c>
      <c r="CG33" s="172">
        <f t="shared" si="33"/>
        <v>1</v>
      </c>
      <c r="CH33" s="172">
        <f t="shared" si="33"/>
        <v>1</v>
      </c>
      <c r="CI33" s="172">
        <f t="shared" si="33"/>
        <v>1</v>
      </c>
      <c r="CJ33" s="172">
        <f t="shared" si="33"/>
        <v>1</v>
      </c>
      <c r="CK33" s="172">
        <f t="shared" si="33"/>
        <v>1</v>
      </c>
      <c r="CL33" s="172">
        <f t="shared" si="33"/>
        <v>1</v>
      </c>
      <c r="CM33" s="172">
        <f t="shared" si="33"/>
        <v>1</v>
      </c>
      <c r="CN33" s="172">
        <f t="shared" si="33"/>
        <v>1</v>
      </c>
      <c r="CO33" s="172">
        <f t="shared" si="33"/>
        <v>1</v>
      </c>
      <c r="CP33" s="172">
        <f t="shared" si="33"/>
        <v>1</v>
      </c>
      <c r="CQ33" s="172">
        <f t="shared" si="33"/>
        <v>1</v>
      </c>
      <c r="CR33" s="172">
        <f t="shared" si="32"/>
        <v>1</v>
      </c>
      <c r="CS33" s="172">
        <f t="shared" si="32"/>
        <v>1</v>
      </c>
      <c r="CT33" s="172">
        <f t="shared" si="32"/>
        <v>1</v>
      </c>
      <c r="CU33" s="172">
        <f t="shared" si="32"/>
        <v>1</v>
      </c>
      <c r="DA33" s="172"/>
      <c r="DB33" s="32" t="str">
        <f>IF(DB34="","",CONCATENATE("Warband ",CZ34," ",DG33))</f>
        <v/>
      </c>
      <c r="DD33" s="172">
        <f t="shared" si="18"/>
        <v>1</v>
      </c>
      <c r="DE33" s="172">
        <v>31</v>
      </c>
      <c r="DG33" s="49" t="str">
        <f>CONCATENATE("   ",DH33,"/",DI33,IF(DH33&gt;DI33," !",""))</f>
        <v xml:space="preserve">   0/12</v>
      </c>
      <c r="DH33" s="172">
        <f t="shared" ref="DH33" si="34">INDEX($CB$1:$CU$1,CZ34)+DJ33</f>
        <v>0</v>
      </c>
      <c r="DI33" s="172">
        <f>12</f>
        <v>12</v>
      </c>
      <c r="DL33" s="172">
        <f t="shared" si="13"/>
        <v>0</v>
      </c>
      <c r="DM33" s="172">
        <f t="shared" si="14"/>
        <v>1</v>
      </c>
      <c r="DN33" s="172">
        <f t="shared" si="15"/>
        <v>1</v>
      </c>
      <c r="DO33" s="172">
        <f t="shared" si="30"/>
        <v>1</v>
      </c>
      <c r="DP33" s="172">
        <f t="shared" si="30"/>
        <v>1</v>
      </c>
      <c r="DQ33" s="172">
        <f t="shared" si="30"/>
        <v>1</v>
      </c>
      <c r="DR33" s="172">
        <f t="shared" si="30"/>
        <v>1</v>
      </c>
      <c r="DS33" s="172">
        <f t="shared" si="30"/>
        <v>1</v>
      </c>
      <c r="DT33" s="172">
        <f t="shared" si="30"/>
        <v>1</v>
      </c>
      <c r="DU33" s="172">
        <f t="shared" si="30"/>
        <v>1</v>
      </c>
      <c r="DV33" s="172">
        <f t="shared" si="31"/>
        <v>1</v>
      </c>
      <c r="DW33" s="172">
        <f t="shared" si="31"/>
        <v>1</v>
      </c>
      <c r="DX33" s="172">
        <f t="shared" si="31"/>
        <v>1</v>
      </c>
      <c r="DY33" s="172">
        <f t="shared" si="31"/>
        <v>1</v>
      </c>
      <c r="DZ33" s="172">
        <f t="shared" si="31"/>
        <v>1</v>
      </c>
      <c r="EA33" s="172">
        <f t="shared" si="31"/>
        <v>1</v>
      </c>
      <c r="EB33" s="172">
        <f t="shared" si="31"/>
        <v>1</v>
      </c>
      <c r="EC33" s="172">
        <f t="shared" si="31"/>
        <v>1</v>
      </c>
      <c r="ED33" s="172">
        <f t="shared" si="31"/>
        <v>1</v>
      </c>
      <c r="EE33" s="172">
        <f t="shared" si="31"/>
        <v>1</v>
      </c>
      <c r="EF33" s="172">
        <f t="shared" si="31"/>
        <v>1</v>
      </c>
      <c r="EG33" s="172">
        <f t="shared" si="6"/>
        <v>0</v>
      </c>
    </row>
    <row r="34" spans="20:137" x14ac:dyDescent="0.25">
      <c r="T34" s="5"/>
      <c r="U34" s="13"/>
      <c r="V34" s="5"/>
      <c r="W34" s="5" t="str">
        <f t="shared" si="2"/>
        <v/>
      </c>
      <c r="X34" s="5"/>
      <c r="Y34" s="5"/>
      <c r="Z34" s="5"/>
      <c r="CB34" s="172">
        <f t="shared" si="33"/>
        <v>1</v>
      </c>
      <c r="CC34" s="172">
        <f t="shared" si="33"/>
        <v>1</v>
      </c>
      <c r="CD34" s="172">
        <f t="shared" si="33"/>
        <v>1</v>
      </c>
      <c r="CE34" s="172">
        <f t="shared" si="33"/>
        <v>1</v>
      </c>
      <c r="CF34" s="172">
        <f t="shared" si="33"/>
        <v>1</v>
      </c>
      <c r="CG34" s="172">
        <f t="shared" si="33"/>
        <v>1</v>
      </c>
      <c r="CH34" s="172">
        <f t="shared" si="33"/>
        <v>1</v>
      </c>
      <c r="CI34" s="172">
        <f t="shared" si="33"/>
        <v>1</v>
      </c>
      <c r="CJ34" s="172">
        <f t="shared" si="33"/>
        <v>1</v>
      </c>
      <c r="CK34" s="172">
        <f t="shared" si="33"/>
        <v>1</v>
      </c>
      <c r="CL34" s="172">
        <f t="shared" si="33"/>
        <v>1</v>
      </c>
      <c r="CM34" s="172">
        <f t="shared" si="33"/>
        <v>1</v>
      </c>
      <c r="CN34" s="172">
        <f t="shared" si="33"/>
        <v>1</v>
      </c>
      <c r="CO34" s="172">
        <f t="shared" si="33"/>
        <v>1</v>
      </c>
      <c r="CP34" s="172">
        <f t="shared" si="33"/>
        <v>1</v>
      </c>
      <c r="CQ34" s="172">
        <f t="shared" si="33"/>
        <v>1</v>
      </c>
      <c r="CR34" s="172">
        <f t="shared" si="32"/>
        <v>1</v>
      </c>
      <c r="CS34" s="172">
        <f t="shared" si="32"/>
        <v>1</v>
      </c>
      <c r="CT34" s="172">
        <f t="shared" si="32"/>
        <v>1</v>
      </c>
      <c r="CU34" s="172">
        <f t="shared" si="32"/>
        <v>1</v>
      </c>
      <c r="CZ34" s="172">
        <v>3</v>
      </c>
      <c r="DA34" s="172" t="s">
        <v>278</v>
      </c>
      <c r="DB34" s="32" t="str">
        <f>T(LOOKUP(CZ34,$DM$1:$EF$1,$DM$2:$EF$2))</f>
        <v/>
      </c>
      <c r="DD34" s="172">
        <f t="shared" si="18"/>
        <v>1</v>
      </c>
      <c r="DE34" s="172">
        <v>32</v>
      </c>
      <c r="DL34" s="172">
        <f t="shared" si="13"/>
        <v>0</v>
      </c>
      <c r="DM34" s="172">
        <f t="shared" si="14"/>
        <v>1</v>
      </c>
      <c r="DN34" s="172">
        <f t="shared" si="15"/>
        <v>1</v>
      </c>
      <c r="DO34" s="172">
        <f t="shared" si="30"/>
        <v>1</v>
      </c>
      <c r="DP34" s="172">
        <f t="shared" si="30"/>
        <v>1</v>
      </c>
      <c r="DQ34" s="172">
        <f t="shared" si="30"/>
        <v>1</v>
      </c>
      <c r="DR34" s="172">
        <f t="shared" si="30"/>
        <v>1</v>
      </c>
      <c r="DS34" s="172">
        <f t="shared" si="30"/>
        <v>1</v>
      </c>
      <c r="DT34" s="172">
        <f t="shared" si="30"/>
        <v>1</v>
      </c>
      <c r="DU34" s="172">
        <f t="shared" si="30"/>
        <v>1</v>
      </c>
      <c r="DV34" s="172">
        <f t="shared" si="31"/>
        <v>1</v>
      </c>
      <c r="DW34" s="172">
        <f t="shared" si="31"/>
        <v>1</v>
      </c>
      <c r="DX34" s="172">
        <f t="shared" si="31"/>
        <v>1</v>
      </c>
      <c r="DY34" s="172">
        <f t="shared" si="31"/>
        <v>1</v>
      </c>
      <c r="DZ34" s="172">
        <f t="shared" si="31"/>
        <v>1</v>
      </c>
      <c r="EA34" s="172">
        <f t="shared" si="31"/>
        <v>1</v>
      </c>
      <c r="EB34" s="172">
        <f t="shared" si="31"/>
        <v>1</v>
      </c>
      <c r="EC34" s="172">
        <f t="shared" si="31"/>
        <v>1</v>
      </c>
      <c r="ED34" s="172">
        <f t="shared" si="31"/>
        <v>1</v>
      </c>
      <c r="EE34" s="172">
        <f t="shared" si="31"/>
        <v>1</v>
      </c>
      <c r="EF34" s="172">
        <f t="shared" si="31"/>
        <v>1</v>
      </c>
      <c r="EG34" s="172">
        <f t="shared" si="6"/>
        <v>0</v>
      </c>
    </row>
    <row r="35" spans="20:137" x14ac:dyDescent="0.25">
      <c r="T35" s="5"/>
      <c r="U35" s="13"/>
      <c r="V35" s="5"/>
      <c r="W35" s="5" t="str">
        <f t="shared" si="2"/>
        <v/>
      </c>
      <c r="X35" s="5"/>
      <c r="Y35" s="5"/>
      <c r="Z35" s="5"/>
      <c r="CB35" s="172">
        <f t="shared" si="33"/>
        <v>1</v>
      </c>
      <c r="CC35" s="172">
        <f t="shared" si="33"/>
        <v>1</v>
      </c>
      <c r="CD35" s="172">
        <f t="shared" si="33"/>
        <v>1</v>
      </c>
      <c r="CE35" s="172">
        <f t="shared" si="33"/>
        <v>1</v>
      </c>
      <c r="CF35" s="172">
        <f t="shared" si="33"/>
        <v>1</v>
      </c>
      <c r="CG35" s="172">
        <f t="shared" si="33"/>
        <v>1</v>
      </c>
      <c r="CH35" s="172">
        <f t="shared" si="33"/>
        <v>1</v>
      </c>
      <c r="CI35" s="172">
        <f t="shared" si="33"/>
        <v>1</v>
      </c>
      <c r="CJ35" s="172">
        <f t="shared" si="33"/>
        <v>1</v>
      </c>
      <c r="CK35" s="172">
        <f t="shared" si="33"/>
        <v>1</v>
      </c>
      <c r="CL35" s="172">
        <f t="shared" si="33"/>
        <v>1</v>
      </c>
      <c r="CM35" s="172">
        <f t="shared" si="33"/>
        <v>1</v>
      </c>
      <c r="CN35" s="172">
        <f t="shared" si="33"/>
        <v>1</v>
      </c>
      <c r="CO35" s="172">
        <f t="shared" si="33"/>
        <v>1</v>
      </c>
      <c r="CP35" s="172">
        <f t="shared" si="33"/>
        <v>1</v>
      </c>
      <c r="CQ35" s="172">
        <f t="shared" si="33"/>
        <v>1</v>
      </c>
      <c r="CR35" s="172">
        <f t="shared" si="32"/>
        <v>1</v>
      </c>
      <c r="CS35" s="172">
        <f t="shared" si="32"/>
        <v>1</v>
      </c>
      <c r="CT35" s="172">
        <f t="shared" si="32"/>
        <v>1</v>
      </c>
      <c r="CU35" s="172">
        <f t="shared" si="32"/>
        <v>1</v>
      </c>
      <c r="DA35" s="172">
        <v>1</v>
      </c>
      <c r="DB35" s="32" t="str">
        <f t="shared" ref="DB35:DB46" si="35">T(CONCATENATE(LOOKUP(DA35,CD$3:CD$80,AS$3:AS$80)," ",LOOKUP(DA35,CD$3:CD$80,$CA$3:$CA$80)))</f>
        <v xml:space="preserve"> </v>
      </c>
      <c r="DD35" s="172">
        <f t="shared" si="18"/>
        <v>1</v>
      </c>
      <c r="DE35" s="172">
        <v>33</v>
      </c>
      <c r="DL35" s="172">
        <f t="shared" si="13"/>
        <v>0</v>
      </c>
      <c r="DM35" s="172">
        <f t="shared" si="14"/>
        <v>1</v>
      </c>
      <c r="DN35" s="172">
        <f t="shared" si="15"/>
        <v>1</v>
      </c>
      <c r="DO35" s="172">
        <f t="shared" si="30"/>
        <v>1</v>
      </c>
      <c r="DP35" s="172">
        <f t="shared" si="30"/>
        <v>1</v>
      </c>
      <c r="DQ35" s="172">
        <f t="shared" si="30"/>
        <v>1</v>
      </c>
      <c r="DR35" s="172">
        <f t="shared" si="30"/>
        <v>1</v>
      </c>
      <c r="DS35" s="172">
        <f t="shared" si="30"/>
        <v>1</v>
      </c>
      <c r="DT35" s="172">
        <f t="shared" si="30"/>
        <v>1</v>
      </c>
      <c r="DU35" s="172">
        <f t="shared" si="30"/>
        <v>1</v>
      </c>
      <c r="DV35" s="172">
        <f t="shared" si="31"/>
        <v>1</v>
      </c>
      <c r="DW35" s="172">
        <f t="shared" si="31"/>
        <v>1</v>
      </c>
      <c r="DX35" s="172">
        <f t="shared" si="31"/>
        <v>1</v>
      </c>
      <c r="DY35" s="172">
        <f t="shared" si="31"/>
        <v>1</v>
      </c>
      <c r="DZ35" s="172">
        <f t="shared" si="31"/>
        <v>1</v>
      </c>
      <c r="EA35" s="172">
        <f t="shared" si="31"/>
        <v>1</v>
      </c>
      <c r="EB35" s="172">
        <f t="shared" si="31"/>
        <v>1</v>
      </c>
      <c r="EC35" s="172">
        <f t="shared" si="31"/>
        <v>1</v>
      </c>
      <c r="ED35" s="172">
        <f t="shared" si="31"/>
        <v>1</v>
      </c>
      <c r="EE35" s="172">
        <f t="shared" si="31"/>
        <v>1</v>
      </c>
      <c r="EF35" s="172">
        <f t="shared" si="31"/>
        <v>1</v>
      </c>
      <c r="EG35" s="172">
        <f t="shared" si="6"/>
        <v>0</v>
      </c>
    </row>
    <row r="36" spans="20:137" x14ac:dyDescent="0.25">
      <c r="T36" s="5"/>
      <c r="U36" s="13"/>
      <c r="V36" s="5"/>
      <c r="W36" s="5" t="str">
        <f t="shared" si="2"/>
        <v/>
      </c>
      <c r="X36" s="5"/>
      <c r="Y36" s="5"/>
      <c r="Z36" s="5"/>
      <c r="CB36" s="172">
        <f t="shared" si="33"/>
        <v>1</v>
      </c>
      <c r="CC36" s="172">
        <f t="shared" si="33"/>
        <v>1</v>
      </c>
      <c r="CD36" s="172">
        <f t="shared" si="33"/>
        <v>1</v>
      </c>
      <c r="CE36" s="172">
        <f t="shared" si="33"/>
        <v>1</v>
      </c>
      <c r="CF36" s="172">
        <f t="shared" si="33"/>
        <v>1</v>
      </c>
      <c r="CG36" s="172">
        <f t="shared" si="33"/>
        <v>1</v>
      </c>
      <c r="CH36" s="172">
        <f t="shared" si="33"/>
        <v>1</v>
      </c>
      <c r="CI36" s="172">
        <f t="shared" si="33"/>
        <v>1</v>
      </c>
      <c r="CJ36" s="172">
        <f t="shared" si="33"/>
        <v>1</v>
      </c>
      <c r="CK36" s="172">
        <f t="shared" si="33"/>
        <v>1</v>
      </c>
      <c r="CL36" s="172">
        <f t="shared" si="33"/>
        <v>1</v>
      </c>
      <c r="CM36" s="172">
        <f t="shared" si="33"/>
        <v>1</v>
      </c>
      <c r="CN36" s="172">
        <f t="shared" si="33"/>
        <v>1</v>
      </c>
      <c r="CO36" s="172">
        <f t="shared" si="33"/>
        <v>1</v>
      </c>
      <c r="CP36" s="172">
        <f t="shared" si="33"/>
        <v>1</v>
      </c>
      <c r="CQ36" s="172">
        <f t="shared" si="33"/>
        <v>1</v>
      </c>
      <c r="CR36" s="172">
        <f t="shared" si="32"/>
        <v>1</v>
      </c>
      <c r="CS36" s="172">
        <f t="shared" si="32"/>
        <v>1</v>
      </c>
      <c r="CT36" s="172">
        <f t="shared" si="32"/>
        <v>1</v>
      </c>
      <c r="CU36" s="172">
        <f t="shared" si="32"/>
        <v>1</v>
      </c>
      <c r="DA36" s="172">
        <v>2</v>
      </c>
      <c r="DB36" s="32" t="str">
        <f t="shared" si="35"/>
        <v xml:space="preserve"> </v>
      </c>
      <c r="DD36" s="172">
        <f t="shared" si="18"/>
        <v>1</v>
      </c>
      <c r="DE36" s="172">
        <v>34</v>
      </c>
      <c r="DL36" s="172">
        <f t="shared" si="13"/>
        <v>0</v>
      </c>
      <c r="DM36" s="172">
        <f t="shared" si="14"/>
        <v>1</v>
      </c>
      <c r="DN36" s="172">
        <f t="shared" si="15"/>
        <v>1</v>
      </c>
      <c r="DO36" s="172">
        <f t="shared" ref="DO36:DU51" si="36">IF(OR($CX35=0,ISERROR(SEARCH(DO$1,SUBSTITUTE($CX35,DY$1,"")))),DO35,DO35+1)</f>
        <v>1</v>
      </c>
      <c r="DP36" s="172">
        <f t="shared" si="36"/>
        <v>1</v>
      </c>
      <c r="DQ36" s="172">
        <f t="shared" si="36"/>
        <v>1</v>
      </c>
      <c r="DR36" s="172">
        <f t="shared" si="36"/>
        <v>1</v>
      </c>
      <c r="DS36" s="172">
        <f t="shared" si="36"/>
        <v>1</v>
      </c>
      <c r="DT36" s="172">
        <f t="shared" si="36"/>
        <v>1</v>
      </c>
      <c r="DU36" s="172">
        <f t="shared" si="36"/>
        <v>1</v>
      </c>
      <c r="DV36" s="172">
        <f t="shared" si="31"/>
        <v>1</v>
      </c>
      <c r="DW36" s="172">
        <f t="shared" si="31"/>
        <v>1</v>
      </c>
      <c r="DX36" s="172">
        <f t="shared" si="31"/>
        <v>1</v>
      </c>
      <c r="DY36" s="172">
        <f t="shared" si="31"/>
        <v>1</v>
      </c>
      <c r="DZ36" s="172">
        <f t="shared" si="31"/>
        <v>1</v>
      </c>
      <c r="EA36" s="172">
        <f t="shared" si="31"/>
        <v>1</v>
      </c>
      <c r="EB36" s="172">
        <f t="shared" si="31"/>
        <v>1</v>
      </c>
      <c r="EC36" s="172">
        <f t="shared" si="31"/>
        <v>1</v>
      </c>
      <c r="ED36" s="172">
        <f t="shared" si="31"/>
        <v>1</v>
      </c>
      <c r="EE36" s="172">
        <f t="shared" si="31"/>
        <v>1</v>
      </c>
      <c r="EF36" s="172">
        <f t="shared" si="31"/>
        <v>1</v>
      </c>
      <c r="EG36" s="172">
        <f t="shared" si="6"/>
        <v>0</v>
      </c>
    </row>
    <row r="37" spans="20:137" x14ac:dyDescent="0.25">
      <c r="T37" s="5"/>
      <c r="U37" s="13"/>
      <c r="V37" s="5"/>
      <c r="W37" s="5" t="str">
        <f t="shared" si="2"/>
        <v/>
      </c>
      <c r="X37" s="5"/>
      <c r="Y37" s="5"/>
      <c r="Z37" s="5"/>
      <c r="CB37" s="172">
        <f t="shared" si="33"/>
        <v>1</v>
      </c>
      <c r="CC37" s="172">
        <f t="shared" si="33"/>
        <v>1</v>
      </c>
      <c r="CD37" s="172">
        <f t="shared" si="33"/>
        <v>1</v>
      </c>
      <c r="CE37" s="172">
        <f t="shared" si="33"/>
        <v>1</v>
      </c>
      <c r="CF37" s="172">
        <f t="shared" si="33"/>
        <v>1</v>
      </c>
      <c r="CG37" s="172">
        <f t="shared" si="33"/>
        <v>1</v>
      </c>
      <c r="CH37" s="172">
        <f t="shared" si="33"/>
        <v>1</v>
      </c>
      <c r="CI37" s="172">
        <f t="shared" si="33"/>
        <v>1</v>
      </c>
      <c r="CJ37" s="172">
        <f t="shared" si="33"/>
        <v>1</v>
      </c>
      <c r="CK37" s="172">
        <f t="shared" si="33"/>
        <v>1</v>
      </c>
      <c r="CL37" s="172">
        <f t="shared" si="33"/>
        <v>1</v>
      </c>
      <c r="CM37" s="172">
        <f t="shared" si="33"/>
        <v>1</v>
      </c>
      <c r="CN37" s="172">
        <f t="shared" si="33"/>
        <v>1</v>
      </c>
      <c r="CO37" s="172">
        <f t="shared" si="33"/>
        <v>1</v>
      </c>
      <c r="CP37" s="172">
        <f t="shared" si="33"/>
        <v>1</v>
      </c>
      <c r="CQ37" s="172">
        <f t="shared" si="33"/>
        <v>1</v>
      </c>
      <c r="CR37" s="172">
        <f t="shared" si="32"/>
        <v>1</v>
      </c>
      <c r="CS37" s="172">
        <f t="shared" si="32"/>
        <v>1</v>
      </c>
      <c r="CT37" s="172">
        <f t="shared" si="32"/>
        <v>1</v>
      </c>
      <c r="CU37" s="172">
        <f t="shared" si="32"/>
        <v>1</v>
      </c>
      <c r="DA37" s="172">
        <v>3</v>
      </c>
      <c r="DB37" s="32" t="str">
        <f t="shared" si="35"/>
        <v xml:space="preserve"> </v>
      </c>
      <c r="DD37" s="172">
        <f t="shared" si="18"/>
        <v>1</v>
      </c>
      <c r="DE37" s="172">
        <v>35</v>
      </c>
      <c r="DL37" s="172">
        <f t="shared" si="13"/>
        <v>0</v>
      </c>
      <c r="DM37" s="172">
        <f t="shared" si="14"/>
        <v>1</v>
      </c>
      <c r="DN37" s="172">
        <f t="shared" si="15"/>
        <v>1</v>
      </c>
      <c r="DO37" s="172">
        <f t="shared" si="36"/>
        <v>1</v>
      </c>
      <c r="DP37" s="172">
        <f t="shared" si="36"/>
        <v>1</v>
      </c>
      <c r="DQ37" s="172">
        <f t="shared" si="36"/>
        <v>1</v>
      </c>
      <c r="DR37" s="172">
        <f t="shared" si="36"/>
        <v>1</v>
      </c>
      <c r="DS37" s="172">
        <f t="shared" si="36"/>
        <v>1</v>
      </c>
      <c r="DT37" s="172">
        <f t="shared" si="36"/>
        <v>1</v>
      </c>
      <c r="DU37" s="172">
        <f t="shared" si="36"/>
        <v>1</v>
      </c>
      <c r="DV37" s="172">
        <f t="shared" ref="DV37:EF52" si="37">IF(OR($CX36=0,ISERROR(SEARCH(DV$1,$CX36))),DV36,DV36+1)</f>
        <v>1</v>
      </c>
      <c r="DW37" s="172">
        <f t="shared" si="37"/>
        <v>1</v>
      </c>
      <c r="DX37" s="172">
        <f t="shared" si="37"/>
        <v>1</v>
      </c>
      <c r="DY37" s="172">
        <f t="shared" si="37"/>
        <v>1</v>
      </c>
      <c r="DZ37" s="172">
        <f t="shared" si="37"/>
        <v>1</v>
      </c>
      <c r="EA37" s="172">
        <f t="shared" si="37"/>
        <v>1</v>
      </c>
      <c r="EB37" s="172">
        <f t="shared" si="37"/>
        <v>1</v>
      </c>
      <c r="EC37" s="172">
        <f t="shared" si="37"/>
        <v>1</v>
      </c>
      <c r="ED37" s="172">
        <f t="shared" si="37"/>
        <v>1</v>
      </c>
      <c r="EE37" s="172">
        <f t="shared" si="37"/>
        <v>1</v>
      </c>
      <c r="EF37" s="172">
        <f t="shared" si="37"/>
        <v>1</v>
      </c>
      <c r="EG37" s="172">
        <f t="shared" si="6"/>
        <v>0</v>
      </c>
    </row>
    <row r="38" spans="20:137" x14ac:dyDescent="0.25">
      <c r="T38" s="5"/>
      <c r="U38" s="13"/>
      <c r="V38" s="5"/>
      <c r="W38" s="5" t="str">
        <f t="shared" si="2"/>
        <v/>
      </c>
      <c r="X38" s="5"/>
      <c r="Y38" s="5"/>
      <c r="Z38" s="5"/>
      <c r="CB38" s="172">
        <f t="shared" si="33"/>
        <v>1</v>
      </c>
      <c r="CC38" s="172">
        <f t="shared" si="33"/>
        <v>1</v>
      </c>
      <c r="CD38" s="172">
        <f t="shared" si="33"/>
        <v>1</v>
      </c>
      <c r="CE38" s="172">
        <f t="shared" si="33"/>
        <v>1</v>
      </c>
      <c r="CF38" s="172">
        <f t="shared" si="33"/>
        <v>1</v>
      </c>
      <c r="CG38" s="172">
        <f t="shared" si="33"/>
        <v>1</v>
      </c>
      <c r="CH38" s="172">
        <f t="shared" si="33"/>
        <v>1</v>
      </c>
      <c r="CI38" s="172">
        <f t="shared" si="33"/>
        <v>1</v>
      </c>
      <c r="CJ38" s="172">
        <f t="shared" si="33"/>
        <v>1</v>
      </c>
      <c r="CK38" s="172">
        <f t="shared" si="33"/>
        <v>1</v>
      </c>
      <c r="CL38" s="172">
        <f t="shared" si="33"/>
        <v>1</v>
      </c>
      <c r="CM38" s="172">
        <f t="shared" si="33"/>
        <v>1</v>
      </c>
      <c r="CN38" s="172">
        <f t="shared" si="33"/>
        <v>1</v>
      </c>
      <c r="CO38" s="172">
        <f t="shared" si="33"/>
        <v>1</v>
      </c>
      <c r="CP38" s="172">
        <f t="shared" si="33"/>
        <v>1</v>
      </c>
      <c r="CQ38" s="172">
        <f t="shared" si="33"/>
        <v>1</v>
      </c>
      <c r="CR38" s="172">
        <f t="shared" si="32"/>
        <v>1</v>
      </c>
      <c r="CS38" s="172">
        <f t="shared" si="32"/>
        <v>1</v>
      </c>
      <c r="CT38" s="172">
        <f t="shared" si="32"/>
        <v>1</v>
      </c>
      <c r="CU38" s="172">
        <f t="shared" si="32"/>
        <v>1</v>
      </c>
      <c r="DA38" s="172">
        <v>4</v>
      </c>
      <c r="DB38" s="32" t="str">
        <f t="shared" si="35"/>
        <v xml:space="preserve"> </v>
      </c>
      <c r="DD38" s="172">
        <f t="shared" si="18"/>
        <v>1</v>
      </c>
      <c r="DE38" s="172">
        <v>36</v>
      </c>
      <c r="DL38" s="172">
        <f t="shared" si="13"/>
        <v>0</v>
      </c>
      <c r="DM38" s="172">
        <f t="shared" si="14"/>
        <v>1</v>
      </c>
      <c r="DN38" s="172">
        <f t="shared" si="15"/>
        <v>1</v>
      </c>
      <c r="DO38" s="172">
        <f t="shared" si="36"/>
        <v>1</v>
      </c>
      <c r="DP38" s="172">
        <f t="shared" si="36"/>
        <v>1</v>
      </c>
      <c r="DQ38" s="172">
        <f t="shared" si="36"/>
        <v>1</v>
      </c>
      <c r="DR38" s="172">
        <f t="shared" si="36"/>
        <v>1</v>
      </c>
      <c r="DS38" s="172">
        <f t="shared" si="36"/>
        <v>1</v>
      </c>
      <c r="DT38" s="172">
        <f t="shared" si="36"/>
        <v>1</v>
      </c>
      <c r="DU38" s="172">
        <f t="shared" si="36"/>
        <v>1</v>
      </c>
      <c r="DV38" s="172">
        <f t="shared" si="37"/>
        <v>1</v>
      </c>
      <c r="DW38" s="172">
        <f t="shared" si="37"/>
        <v>1</v>
      </c>
      <c r="DX38" s="172">
        <f t="shared" si="37"/>
        <v>1</v>
      </c>
      <c r="DY38" s="172">
        <f t="shared" si="37"/>
        <v>1</v>
      </c>
      <c r="DZ38" s="172">
        <f t="shared" si="37"/>
        <v>1</v>
      </c>
      <c r="EA38" s="172">
        <f t="shared" si="37"/>
        <v>1</v>
      </c>
      <c r="EB38" s="172">
        <f t="shared" si="37"/>
        <v>1</v>
      </c>
      <c r="EC38" s="172">
        <f t="shared" si="37"/>
        <v>1</v>
      </c>
      <c r="ED38" s="172">
        <f t="shared" si="37"/>
        <v>1</v>
      </c>
      <c r="EE38" s="172">
        <f t="shared" si="37"/>
        <v>1</v>
      </c>
      <c r="EF38" s="172">
        <f t="shared" si="37"/>
        <v>1</v>
      </c>
      <c r="EG38" s="172">
        <f t="shared" si="6"/>
        <v>0</v>
      </c>
    </row>
    <row r="39" spans="20:137" x14ac:dyDescent="0.25">
      <c r="T39" s="5"/>
      <c r="U39" s="13"/>
      <c r="V39" s="5"/>
      <c r="W39" s="5" t="str">
        <f t="shared" si="2"/>
        <v/>
      </c>
      <c r="X39" s="5"/>
      <c r="Y39" s="5"/>
      <c r="Z39" s="5"/>
      <c r="CB39" s="172">
        <f t="shared" si="33"/>
        <v>1</v>
      </c>
      <c r="CC39" s="172">
        <f t="shared" si="33"/>
        <v>1</v>
      </c>
      <c r="CD39" s="172">
        <f t="shared" si="33"/>
        <v>1</v>
      </c>
      <c r="CE39" s="172">
        <f t="shared" si="33"/>
        <v>1</v>
      </c>
      <c r="CF39" s="172">
        <f t="shared" si="33"/>
        <v>1</v>
      </c>
      <c r="CG39" s="172">
        <f t="shared" si="33"/>
        <v>1</v>
      </c>
      <c r="CH39" s="172">
        <f t="shared" si="33"/>
        <v>1</v>
      </c>
      <c r="CI39" s="172">
        <f t="shared" si="33"/>
        <v>1</v>
      </c>
      <c r="CJ39" s="172">
        <f t="shared" si="33"/>
        <v>1</v>
      </c>
      <c r="CK39" s="172">
        <f t="shared" si="33"/>
        <v>1</v>
      </c>
      <c r="CL39" s="172">
        <f t="shared" si="33"/>
        <v>1</v>
      </c>
      <c r="CM39" s="172">
        <f t="shared" si="33"/>
        <v>1</v>
      </c>
      <c r="CN39" s="172">
        <f t="shared" si="33"/>
        <v>1</v>
      </c>
      <c r="CO39" s="172">
        <f t="shared" si="33"/>
        <v>1</v>
      </c>
      <c r="CP39" s="172">
        <f t="shared" si="33"/>
        <v>1</v>
      </c>
      <c r="CQ39" s="172">
        <f t="shared" si="33"/>
        <v>1</v>
      </c>
      <c r="CR39" s="172">
        <f t="shared" si="32"/>
        <v>1</v>
      </c>
      <c r="CS39" s="172">
        <f t="shared" si="32"/>
        <v>1</v>
      </c>
      <c r="CT39" s="172">
        <f t="shared" si="32"/>
        <v>1</v>
      </c>
      <c r="CU39" s="172">
        <f t="shared" si="32"/>
        <v>1</v>
      </c>
      <c r="DA39" s="172">
        <v>5</v>
      </c>
      <c r="DB39" s="32" t="str">
        <f t="shared" si="35"/>
        <v xml:space="preserve"> </v>
      </c>
      <c r="DD39" s="172">
        <f t="shared" si="18"/>
        <v>1</v>
      </c>
      <c r="DE39" s="172">
        <v>37</v>
      </c>
      <c r="DL39" s="172">
        <f t="shared" si="13"/>
        <v>0</v>
      </c>
      <c r="DM39" s="172">
        <f t="shared" si="14"/>
        <v>1</v>
      </c>
      <c r="DN39" s="172">
        <f t="shared" si="15"/>
        <v>1</v>
      </c>
      <c r="DO39" s="172">
        <f t="shared" si="36"/>
        <v>1</v>
      </c>
      <c r="DP39" s="172">
        <f t="shared" si="36"/>
        <v>1</v>
      </c>
      <c r="DQ39" s="172">
        <f t="shared" si="36"/>
        <v>1</v>
      </c>
      <c r="DR39" s="172">
        <f t="shared" si="36"/>
        <v>1</v>
      </c>
      <c r="DS39" s="172">
        <f t="shared" si="36"/>
        <v>1</v>
      </c>
      <c r="DT39" s="172">
        <f t="shared" si="36"/>
        <v>1</v>
      </c>
      <c r="DU39" s="172">
        <f t="shared" si="36"/>
        <v>1</v>
      </c>
      <c r="DV39" s="172">
        <f t="shared" si="37"/>
        <v>1</v>
      </c>
      <c r="DW39" s="172">
        <f t="shared" si="37"/>
        <v>1</v>
      </c>
      <c r="DX39" s="172">
        <f t="shared" si="37"/>
        <v>1</v>
      </c>
      <c r="DY39" s="172">
        <f t="shared" si="37"/>
        <v>1</v>
      </c>
      <c r="DZ39" s="172">
        <f t="shared" si="37"/>
        <v>1</v>
      </c>
      <c r="EA39" s="172">
        <f t="shared" si="37"/>
        <v>1</v>
      </c>
      <c r="EB39" s="172">
        <f t="shared" si="37"/>
        <v>1</v>
      </c>
      <c r="EC39" s="172">
        <f t="shared" si="37"/>
        <v>1</v>
      </c>
      <c r="ED39" s="172">
        <f t="shared" si="37"/>
        <v>1</v>
      </c>
      <c r="EE39" s="172">
        <f t="shared" si="37"/>
        <v>1</v>
      </c>
      <c r="EF39" s="172">
        <f t="shared" si="37"/>
        <v>1</v>
      </c>
      <c r="EG39" s="172">
        <f t="shared" si="6"/>
        <v>0</v>
      </c>
    </row>
    <row r="40" spans="20:137" x14ac:dyDescent="0.25">
      <c r="T40" s="5"/>
      <c r="U40" s="13"/>
      <c r="V40" s="5"/>
      <c r="W40" s="5" t="str">
        <f t="shared" si="2"/>
        <v/>
      </c>
      <c r="X40" s="5"/>
      <c r="Y40" s="5"/>
      <c r="Z40" s="5"/>
      <c r="CB40" s="172">
        <f t="shared" si="33"/>
        <v>1</v>
      </c>
      <c r="CC40" s="172">
        <f t="shared" si="33"/>
        <v>1</v>
      </c>
      <c r="CD40" s="172">
        <f t="shared" si="33"/>
        <v>1</v>
      </c>
      <c r="CE40" s="172">
        <f t="shared" si="33"/>
        <v>1</v>
      </c>
      <c r="CF40" s="172">
        <f t="shared" si="33"/>
        <v>1</v>
      </c>
      <c r="CG40" s="172">
        <f t="shared" si="33"/>
        <v>1</v>
      </c>
      <c r="CH40" s="172">
        <f t="shared" si="33"/>
        <v>1</v>
      </c>
      <c r="CI40" s="172">
        <f t="shared" si="33"/>
        <v>1</v>
      </c>
      <c r="CJ40" s="172">
        <f t="shared" si="33"/>
        <v>1</v>
      </c>
      <c r="CK40" s="172">
        <f t="shared" si="33"/>
        <v>1</v>
      </c>
      <c r="CL40" s="172">
        <f t="shared" si="33"/>
        <v>1</v>
      </c>
      <c r="CM40" s="172">
        <f t="shared" si="33"/>
        <v>1</v>
      </c>
      <c r="CN40" s="172">
        <f t="shared" si="33"/>
        <v>1</v>
      </c>
      <c r="CO40" s="172">
        <f t="shared" si="33"/>
        <v>1</v>
      </c>
      <c r="CP40" s="172">
        <f t="shared" si="33"/>
        <v>1</v>
      </c>
      <c r="CQ40" s="172">
        <f t="shared" si="33"/>
        <v>1</v>
      </c>
      <c r="CR40" s="172">
        <f t="shared" si="32"/>
        <v>1</v>
      </c>
      <c r="CS40" s="172">
        <f t="shared" si="32"/>
        <v>1</v>
      </c>
      <c r="CT40" s="172">
        <f t="shared" si="32"/>
        <v>1</v>
      </c>
      <c r="CU40" s="172">
        <f t="shared" si="32"/>
        <v>1</v>
      </c>
      <c r="DA40" s="172">
        <v>6</v>
      </c>
      <c r="DB40" s="32" t="str">
        <f t="shared" si="35"/>
        <v xml:space="preserve"> </v>
      </c>
      <c r="DD40" s="172">
        <f t="shared" si="18"/>
        <v>1</v>
      </c>
      <c r="DE40" s="172">
        <v>38</v>
      </c>
      <c r="DL40" s="172">
        <f t="shared" si="13"/>
        <v>0</v>
      </c>
      <c r="DM40" s="172">
        <f t="shared" si="14"/>
        <v>1</v>
      </c>
      <c r="DN40" s="172">
        <f t="shared" si="15"/>
        <v>1</v>
      </c>
      <c r="DO40" s="172">
        <f t="shared" si="36"/>
        <v>1</v>
      </c>
      <c r="DP40" s="172">
        <f t="shared" si="36"/>
        <v>1</v>
      </c>
      <c r="DQ40" s="172">
        <f t="shared" si="36"/>
        <v>1</v>
      </c>
      <c r="DR40" s="172">
        <f t="shared" si="36"/>
        <v>1</v>
      </c>
      <c r="DS40" s="172">
        <f t="shared" si="36"/>
        <v>1</v>
      </c>
      <c r="DT40" s="172">
        <f t="shared" si="36"/>
        <v>1</v>
      </c>
      <c r="DU40" s="172">
        <f t="shared" si="36"/>
        <v>1</v>
      </c>
      <c r="DV40" s="172">
        <f t="shared" si="37"/>
        <v>1</v>
      </c>
      <c r="DW40" s="172">
        <f t="shared" si="37"/>
        <v>1</v>
      </c>
      <c r="DX40" s="172">
        <f t="shared" si="37"/>
        <v>1</v>
      </c>
      <c r="DY40" s="172">
        <f t="shared" si="37"/>
        <v>1</v>
      </c>
      <c r="DZ40" s="172">
        <f t="shared" si="37"/>
        <v>1</v>
      </c>
      <c r="EA40" s="172">
        <f t="shared" si="37"/>
        <v>1</v>
      </c>
      <c r="EB40" s="172">
        <f t="shared" si="37"/>
        <v>1</v>
      </c>
      <c r="EC40" s="172">
        <f t="shared" si="37"/>
        <v>1</v>
      </c>
      <c r="ED40" s="172">
        <f t="shared" si="37"/>
        <v>1</v>
      </c>
      <c r="EE40" s="172">
        <f t="shared" si="37"/>
        <v>1</v>
      </c>
      <c r="EF40" s="172">
        <f t="shared" si="37"/>
        <v>1</v>
      </c>
      <c r="EG40" s="172">
        <f t="shared" si="6"/>
        <v>0</v>
      </c>
    </row>
    <row r="41" spans="20:137" x14ac:dyDescent="0.25">
      <c r="T41" s="5"/>
      <c r="U41" s="13"/>
      <c r="V41" s="5"/>
      <c r="W41" s="5" t="str">
        <f t="shared" si="2"/>
        <v/>
      </c>
      <c r="X41" s="5"/>
      <c r="Y41" s="5"/>
      <c r="Z41" s="5"/>
      <c r="CB41" s="172">
        <f t="shared" si="33"/>
        <v>1</v>
      </c>
      <c r="CC41" s="172">
        <f t="shared" si="33"/>
        <v>1</v>
      </c>
      <c r="CD41" s="172">
        <f t="shared" si="33"/>
        <v>1</v>
      </c>
      <c r="CE41" s="172">
        <f t="shared" si="33"/>
        <v>1</v>
      </c>
      <c r="CF41" s="172">
        <f t="shared" si="33"/>
        <v>1</v>
      </c>
      <c r="CG41" s="172">
        <f t="shared" si="33"/>
        <v>1</v>
      </c>
      <c r="CH41" s="172">
        <f t="shared" si="33"/>
        <v>1</v>
      </c>
      <c r="CI41" s="172">
        <f t="shared" si="33"/>
        <v>1</v>
      </c>
      <c r="CJ41" s="172">
        <f t="shared" si="33"/>
        <v>1</v>
      </c>
      <c r="CK41" s="172">
        <f t="shared" si="33"/>
        <v>1</v>
      </c>
      <c r="CL41" s="172">
        <f t="shared" si="33"/>
        <v>1</v>
      </c>
      <c r="CM41" s="172">
        <f t="shared" si="33"/>
        <v>1</v>
      </c>
      <c r="CN41" s="172">
        <f t="shared" si="33"/>
        <v>1</v>
      </c>
      <c r="CO41" s="172">
        <f t="shared" si="33"/>
        <v>1</v>
      </c>
      <c r="CP41" s="172">
        <f t="shared" si="33"/>
        <v>1</v>
      </c>
      <c r="CQ41" s="172">
        <f t="shared" si="33"/>
        <v>1</v>
      </c>
      <c r="CR41" s="172">
        <f t="shared" si="32"/>
        <v>1</v>
      </c>
      <c r="CS41" s="172">
        <f t="shared" si="32"/>
        <v>1</v>
      </c>
      <c r="CT41" s="172">
        <f t="shared" si="32"/>
        <v>1</v>
      </c>
      <c r="CU41" s="172">
        <f t="shared" si="32"/>
        <v>1</v>
      </c>
      <c r="DA41" s="172">
        <v>7</v>
      </c>
      <c r="DB41" s="32" t="str">
        <f t="shared" si="35"/>
        <v xml:space="preserve"> </v>
      </c>
      <c r="DD41" s="172">
        <f t="shared" si="18"/>
        <v>1</v>
      </c>
      <c r="DE41" s="172">
        <v>39</v>
      </c>
      <c r="DL41" s="172">
        <f t="shared" si="13"/>
        <v>0</v>
      </c>
      <c r="DM41" s="172">
        <f t="shared" si="14"/>
        <v>1</v>
      </c>
      <c r="DN41" s="172">
        <f t="shared" si="15"/>
        <v>1</v>
      </c>
      <c r="DO41" s="172">
        <f t="shared" si="36"/>
        <v>1</v>
      </c>
      <c r="DP41" s="172">
        <f t="shared" si="36"/>
        <v>1</v>
      </c>
      <c r="DQ41" s="172">
        <f t="shared" si="36"/>
        <v>1</v>
      </c>
      <c r="DR41" s="172">
        <f t="shared" si="36"/>
        <v>1</v>
      </c>
      <c r="DS41" s="172">
        <f t="shared" si="36"/>
        <v>1</v>
      </c>
      <c r="DT41" s="172">
        <f t="shared" si="36"/>
        <v>1</v>
      </c>
      <c r="DU41" s="172">
        <f t="shared" si="36"/>
        <v>1</v>
      </c>
      <c r="DV41" s="172">
        <f t="shared" si="37"/>
        <v>1</v>
      </c>
      <c r="DW41" s="172">
        <f t="shared" si="37"/>
        <v>1</v>
      </c>
      <c r="DX41" s="172">
        <f t="shared" si="37"/>
        <v>1</v>
      </c>
      <c r="DY41" s="172">
        <f t="shared" si="37"/>
        <v>1</v>
      </c>
      <c r="DZ41" s="172">
        <f t="shared" si="37"/>
        <v>1</v>
      </c>
      <c r="EA41" s="172">
        <f t="shared" si="37"/>
        <v>1</v>
      </c>
      <c r="EB41" s="172">
        <f t="shared" si="37"/>
        <v>1</v>
      </c>
      <c r="EC41" s="172">
        <f t="shared" si="37"/>
        <v>1</v>
      </c>
      <c r="ED41" s="172">
        <f t="shared" si="37"/>
        <v>1</v>
      </c>
      <c r="EE41" s="172">
        <f t="shared" si="37"/>
        <v>1</v>
      </c>
      <c r="EF41" s="172">
        <f t="shared" si="37"/>
        <v>1</v>
      </c>
      <c r="EG41" s="172">
        <f t="shared" si="6"/>
        <v>0</v>
      </c>
    </row>
    <row r="42" spans="20:137" x14ac:dyDescent="0.25">
      <c r="T42" s="5"/>
      <c r="U42" s="13"/>
      <c r="V42" s="5"/>
      <c r="W42" s="5" t="str">
        <f t="shared" si="2"/>
        <v/>
      </c>
      <c r="X42" s="5"/>
      <c r="Y42" s="5"/>
      <c r="Z42" s="5"/>
      <c r="CB42" s="172">
        <f t="shared" si="33"/>
        <v>1</v>
      </c>
      <c r="CC42" s="172">
        <f t="shared" si="33"/>
        <v>1</v>
      </c>
      <c r="CD42" s="172">
        <f t="shared" si="33"/>
        <v>1</v>
      </c>
      <c r="CE42" s="172">
        <f t="shared" si="33"/>
        <v>1</v>
      </c>
      <c r="CF42" s="172">
        <f t="shared" si="33"/>
        <v>1</v>
      </c>
      <c r="CG42" s="172">
        <f t="shared" si="33"/>
        <v>1</v>
      </c>
      <c r="CH42" s="172">
        <f t="shared" si="33"/>
        <v>1</v>
      </c>
      <c r="CI42" s="172">
        <f t="shared" si="33"/>
        <v>1</v>
      </c>
      <c r="CJ42" s="172">
        <f t="shared" si="33"/>
        <v>1</v>
      </c>
      <c r="CK42" s="172">
        <f t="shared" si="33"/>
        <v>1</v>
      </c>
      <c r="CL42" s="172">
        <f t="shared" si="33"/>
        <v>1</v>
      </c>
      <c r="CM42" s="172">
        <f t="shared" si="33"/>
        <v>1</v>
      </c>
      <c r="CN42" s="172">
        <f t="shared" si="33"/>
        <v>1</v>
      </c>
      <c r="CO42" s="172">
        <f t="shared" si="33"/>
        <v>1</v>
      </c>
      <c r="CP42" s="172">
        <f t="shared" si="33"/>
        <v>1</v>
      </c>
      <c r="CQ42" s="172">
        <f t="shared" si="33"/>
        <v>1</v>
      </c>
      <c r="CR42" s="172">
        <f t="shared" si="32"/>
        <v>1</v>
      </c>
      <c r="CS42" s="172">
        <f t="shared" si="32"/>
        <v>1</v>
      </c>
      <c r="CT42" s="172">
        <f t="shared" si="32"/>
        <v>1</v>
      </c>
      <c r="CU42" s="172">
        <f t="shared" si="32"/>
        <v>1</v>
      </c>
      <c r="DA42" s="172">
        <v>8</v>
      </c>
      <c r="DB42" s="32" t="str">
        <f t="shared" si="35"/>
        <v xml:space="preserve"> </v>
      </c>
      <c r="DD42" s="172">
        <f t="shared" si="18"/>
        <v>1</v>
      </c>
      <c r="DE42" s="172">
        <v>40</v>
      </c>
      <c r="DL42" s="172">
        <f t="shared" si="13"/>
        <v>0</v>
      </c>
      <c r="DM42" s="172">
        <f t="shared" si="14"/>
        <v>1</v>
      </c>
      <c r="DN42" s="172">
        <f t="shared" si="15"/>
        <v>1</v>
      </c>
      <c r="DO42" s="172">
        <f t="shared" si="36"/>
        <v>1</v>
      </c>
      <c r="DP42" s="172">
        <f t="shared" si="36"/>
        <v>1</v>
      </c>
      <c r="DQ42" s="172">
        <f t="shared" si="36"/>
        <v>1</v>
      </c>
      <c r="DR42" s="172">
        <f t="shared" si="36"/>
        <v>1</v>
      </c>
      <c r="DS42" s="172">
        <f t="shared" si="36"/>
        <v>1</v>
      </c>
      <c r="DT42" s="172">
        <f t="shared" si="36"/>
        <v>1</v>
      </c>
      <c r="DU42" s="172">
        <f t="shared" si="36"/>
        <v>1</v>
      </c>
      <c r="DV42" s="172">
        <f t="shared" si="37"/>
        <v>1</v>
      </c>
      <c r="DW42" s="172">
        <f t="shared" si="37"/>
        <v>1</v>
      </c>
      <c r="DX42" s="172">
        <f t="shared" si="37"/>
        <v>1</v>
      </c>
      <c r="DY42" s="172">
        <f t="shared" si="37"/>
        <v>1</v>
      </c>
      <c r="DZ42" s="172">
        <f t="shared" si="37"/>
        <v>1</v>
      </c>
      <c r="EA42" s="172">
        <f t="shared" si="37"/>
        <v>1</v>
      </c>
      <c r="EB42" s="172">
        <f t="shared" si="37"/>
        <v>1</v>
      </c>
      <c r="EC42" s="172">
        <f t="shared" si="37"/>
        <v>1</v>
      </c>
      <c r="ED42" s="172">
        <f t="shared" si="37"/>
        <v>1</v>
      </c>
      <c r="EE42" s="172">
        <f t="shared" si="37"/>
        <v>1</v>
      </c>
      <c r="EF42" s="172">
        <f t="shared" si="37"/>
        <v>1</v>
      </c>
      <c r="EG42" s="172">
        <f t="shared" si="6"/>
        <v>0</v>
      </c>
    </row>
    <row r="43" spans="20:137" x14ac:dyDescent="0.25">
      <c r="T43" s="5"/>
      <c r="U43" s="13"/>
      <c r="V43" s="5"/>
      <c r="W43" s="5" t="str">
        <f t="shared" si="2"/>
        <v/>
      </c>
      <c r="X43" s="5"/>
      <c r="Y43" s="5"/>
      <c r="Z43" s="5"/>
      <c r="CB43" s="172">
        <f t="shared" si="33"/>
        <v>1</v>
      </c>
      <c r="CC43" s="172">
        <f t="shared" si="33"/>
        <v>1</v>
      </c>
      <c r="CD43" s="172">
        <f t="shared" si="33"/>
        <v>1</v>
      </c>
      <c r="CE43" s="172">
        <f t="shared" si="33"/>
        <v>1</v>
      </c>
      <c r="CF43" s="172">
        <f t="shared" si="33"/>
        <v>1</v>
      </c>
      <c r="CG43" s="172">
        <f t="shared" si="33"/>
        <v>1</v>
      </c>
      <c r="CH43" s="172">
        <f t="shared" si="33"/>
        <v>1</v>
      </c>
      <c r="CI43" s="172">
        <f t="shared" si="33"/>
        <v>1</v>
      </c>
      <c r="CJ43" s="172">
        <f t="shared" si="33"/>
        <v>1</v>
      </c>
      <c r="CK43" s="172">
        <f t="shared" si="33"/>
        <v>1</v>
      </c>
      <c r="CL43" s="172">
        <f t="shared" si="33"/>
        <v>1</v>
      </c>
      <c r="CM43" s="172">
        <f t="shared" si="33"/>
        <v>1</v>
      </c>
      <c r="CN43" s="172">
        <f t="shared" si="33"/>
        <v>1</v>
      </c>
      <c r="CO43" s="172">
        <f t="shared" si="33"/>
        <v>1</v>
      </c>
      <c r="CP43" s="172">
        <f t="shared" si="33"/>
        <v>1</v>
      </c>
      <c r="CQ43" s="172">
        <f t="shared" si="33"/>
        <v>1</v>
      </c>
      <c r="CR43" s="172">
        <f t="shared" si="32"/>
        <v>1</v>
      </c>
      <c r="CS43" s="172">
        <f t="shared" si="32"/>
        <v>1</v>
      </c>
      <c r="CT43" s="172">
        <f t="shared" si="32"/>
        <v>1</v>
      </c>
      <c r="CU43" s="172">
        <f t="shared" si="32"/>
        <v>1</v>
      </c>
      <c r="DA43" s="172">
        <v>9</v>
      </c>
      <c r="DB43" s="32" t="str">
        <f t="shared" si="35"/>
        <v xml:space="preserve"> </v>
      </c>
      <c r="DD43" s="172">
        <f t="shared" si="18"/>
        <v>1</v>
      </c>
      <c r="DE43" s="172">
        <v>41</v>
      </c>
      <c r="DL43" s="172">
        <f t="shared" si="13"/>
        <v>0</v>
      </c>
      <c r="DM43" s="172">
        <f t="shared" si="14"/>
        <v>1</v>
      </c>
      <c r="DN43" s="172">
        <f t="shared" si="15"/>
        <v>1</v>
      </c>
      <c r="DO43" s="172">
        <f t="shared" si="36"/>
        <v>1</v>
      </c>
      <c r="DP43" s="172">
        <f t="shared" si="36"/>
        <v>1</v>
      </c>
      <c r="DQ43" s="172">
        <f t="shared" si="36"/>
        <v>1</v>
      </c>
      <c r="DR43" s="172">
        <f t="shared" si="36"/>
        <v>1</v>
      </c>
      <c r="DS43" s="172">
        <f t="shared" si="36"/>
        <v>1</v>
      </c>
      <c r="DT43" s="172">
        <f t="shared" si="36"/>
        <v>1</v>
      </c>
      <c r="DU43" s="172">
        <f t="shared" si="36"/>
        <v>1</v>
      </c>
      <c r="DV43" s="172">
        <f t="shared" si="37"/>
        <v>1</v>
      </c>
      <c r="DW43" s="172">
        <f t="shared" si="37"/>
        <v>1</v>
      </c>
      <c r="DX43" s="172">
        <f t="shared" si="37"/>
        <v>1</v>
      </c>
      <c r="DY43" s="172">
        <f t="shared" si="37"/>
        <v>1</v>
      </c>
      <c r="DZ43" s="172">
        <f t="shared" si="37"/>
        <v>1</v>
      </c>
      <c r="EA43" s="172">
        <f t="shared" si="37"/>
        <v>1</v>
      </c>
      <c r="EB43" s="172">
        <f t="shared" si="37"/>
        <v>1</v>
      </c>
      <c r="EC43" s="172">
        <f t="shared" si="37"/>
        <v>1</v>
      </c>
      <c r="ED43" s="172">
        <f t="shared" si="37"/>
        <v>1</v>
      </c>
      <c r="EE43" s="172">
        <f t="shared" si="37"/>
        <v>1</v>
      </c>
      <c r="EF43" s="172">
        <f t="shared" si="37"/>
        <v>1</v>
      </c>
      <c r="EG43" s="172">
        <f t="shared" si="6"/>
        <v>0</v>
      </c>
    </row>
    <row r="44" spans="20:137" x14ac:dyDescent="0.25">
      <c r="T44" s="5"/>
      <c r="U44" s="13"/>
      <c r="V44" s="5"/>
      <c r="W44" s="5" t="str">
        <f t="shared" si="2"/>
        <v/>
      </c>
      <c r="X44" s="5"/>
      <c r="Y44" s="5"/>
      <c r="Z44" s="5"/>
      <c r="CB44" s="172">
        <f t="shared" si="33"/>
        <v>1</v>
      </c>
      <c r="CC44" s="172">
        <f t="shared" si="33"/>
        <v>1</v>
      </c>
      <c r="CD44" s="172">
        <f t="shared" si="33"/>
        <v>1</v>
      </c>
      <c r="CE44" s="172">
        <f t="shared" si="33"/>
        <v>1</v>
      </c>
      <c r="CF44" s="172">
        <f t="shared" si="33"/>
        <v>1</v>
      </c>
      <c r="CG44" s="172">
        <f t="shared" si="33"/>
        <v>1</v>
      </c>
      <c r="CH44" s="172">
        <f t="shared" si="33"/>
        <v>1</v>
      </c>
      <c r="CI44" s="172">
        <f t="shared" si="33"/>
        <v>1</v>
      </c>
      <c r="CJ44" s="172">
        <f t="shared" si="33"/>
        <v>1</v>
      </c>
      <c r="CK44" s="172">
        <f t="shared" si="33"/>
        <v>1</v>
      </c>
      <c r="CL44" s="172">
        <f t="shared" si="33"/>
        <v>1</v>
      </c>
      <c r="CM44" s="172">
        <f t="shared" si="33"/>
        <v>1</v>
      </c>
      <c r="CN44" s="172">
        <f t="shared" si="33"/>
        <v>1</v>
      </c>
      <c r="CO44" s="172">
        <f t="shared" si="33"/>
        <v>1</v>
      </c>
      <c r="CP44" s="172">
        <f t="shared" si="33"/>
        <v>1</v>
      </c>
      <c r="CQ44" s="172">
        <f t="shared" si="33"/>
        <v>1</v>
      </c>
      <c r="CR44" s="172">
        <f t="shared" si="32"/>
        <v>1</v>
      </c>
      <c r="CS44" s="172">
        <f t="shared" si="32"/>
        <v>1</v>
      </c>
      <c r="CT44" s="172">
        <f t="shared" si="32"/>
        <v>1</v>
      </c>
      <c r="CU44" s="172">
        <f t="shared" si="32"/>
        <v>1</v>
      </c>
      <c r="DA44" s="172">
        <v>10</v>
      </c>
      <c r="DB44" s="32" t="str">
        <f t="shared" si="35"/>
        <v xml:space="preserve"> </v>
      </c>
      <c r="DD44" s="172">
        <f t="shared" si="18"/>
        <v>1</v>
      </c>
      <c r="DE44" s="172">
        <v>42</v>
      </c>
      <c r="DL44" s="172">
        <f t="shared" si="13"/>
        <v>0</v>
      </c>
      <c r="DM44" s="172">
        <f t="shared" si="14"/>
        <v>1</v>
      </c>
      <c r="DN44" s="172">
        <f t="shared" si="15"/>
        <v>1</v>
      </c>
      <c r="DO44" s="172">
        <f t="shared" si="36"/>
        <v>1</v>
      </c>
      <c r="DP44" s="172">
        <f t="shared" si="36"/>
        <v>1</v>
      </c>
      <c r="DQ44" s="172">
        <f t="shared" si="36"/>
        <v>1</v>
      </c>
      <c r="DR44" s="172">
        <f t="shared" si="36"/>
        <v>1</v>
      </c>
      <c r="DS44" s="172">
        <f t="shared" si="36"/>
        <v>1</v>
      </c>
      <c r="DT44" s="172">
        <f t="shared" si="36"/>
        <v>1</v>
      </c>
      <c r="DU44" s="172">
        <f t="shared" si="36"/>
        <v>1</v>
      </c>
      <c r="DV44" s="172">
        <f t="shared" si="37"/>
        <v>1</v>
      </c>
      <c r="DW44" s="172">
        <f t="shared" si="37"/>
        <v>1</v>
      </c>
      <c r="DX44" s="172">
        <f t="shared" si="37"/>
        <v>1</v>
      </c>
      <c r="DY44" s="172">
        <f t="shared" si="37"/>
        <v>1</v>
      </c>
      <c r="DZ44" s="172">
        <f t="shared" si="37"/>
        <v>1</v>
      </c>
      <c r="EA44" s="172">
        <f t="shared" si="37"/>
        <v>1</v>
      </c>
      <c r="EB44" s="172">
        <f t="shared" si="37"/>
        <v>1</v>
      </c>
      <c r="EC44" s="172">
        <f t="shared" si="37"/>
        <v>1</v>
      </c>
      <c r="ED44" s="172">
        <f t="shared" si="37"/>
        <v>1</v>
      </c>
      <c r="EE44" s="172">
        <f t="shared" si="37"/>
        <v>1</v>
      </c>
      <c r="EF44" s="172">
        <f t="shared" si="37"/>
        <v>1</v>
      </c>
      <c r="EG44" s="172">
        <f t="shared" si="6"/>
        <v>0</v>
      </c>
    </row>
    <row r="45" spans="20:137" x14ac:dyDescent="0.25">
      <c r="T45" s="5"/>
      <c r="U45" s="13"/>
      <c r="V45" s="5"/>
      <c r="W45" s="5" t="str">
        <f t="shared" si="2"/>
        <v/>
      </c>
      <c r="X45" s="5"/>
      <c r="Y45" s="5"/>
      <c r="Z45" s="5"/>
      <c r="CB45" s="172">
        <f t="shared" si="33"/>
        <v>1</v>
      </c>
      <c r="CC45" s="172">
        <f t="shared" si="33"/>
        <v>1</v>
      </c>
      <c r="CD45" s="172">
        <f t="shared" si="33"/>
        <v>1</v>
      </c>
      <c r="CE45" s="172">
        <f t="shared" si="33"/>
        <v>1</v>
      </c>
      <c r="CF45" s="172">
        <f t="shared" si="33"/>
        <v>1</v>
      </c>
      <c r="CG45" s="172">
        <f t="shared" si="33"/>
        <v>1</v>
      </c>
      <c r="CH45" s="172">
        <f t="shared" si="33"/>
        <v>1</v>
      </c>
      <c r="CI45" s="172">
        <f t="shared" si="33"/>
        <v>1</v>
      </c>
      <c r="CJ45" s="172">
        <f t="shared" si="33"/>
        <v>1</v>
      </c>
      <c r="CK45" s="172">
        <f t="shared" si="33"/>
        <v>1</v>
      </c>
      <c r="CL45" s="172">
        <f t="shared" si="33"/>
        <v>1</v>
      </c>
      <c r="CM45" s="172">
        <f t="shared" si="33"/>
        <v>1</v>
      </c>
      <c r="CN45" s="172">
        <f t="shared" si="33"/>
        <v>1</v>
      </c>
      <c r="CO45" s="172">
        <f t="shared" si="33"/>
        <v>1</v>
      </c>
      <c r="CP45" s="172">
        <f t="shared" si="33"/>
        <v>1</v>
      </c>
      <c r="CQ45" s="172">
        <f t="shared" si="33"/>
        <v>1</v>
      </c>
      <c r="CR45" s="172">
        <f t="shared" si="32"/>
        <v>1</v>
      </c>
      <c r="CS45" s="172">
        <f t="shared" si="32"/>
        <v>1</v>
      </c>
      <c r="CT45" s="172">
        <f t="shared" si="32"/>
        <v>1</v>
      </c>
      <c r="CU45" s="172">
        <f t="shared" si="32"/>
        <v>1</v>
      </c>
      <c r="DA45" s="172">
        <v>11</v>
      </c>
      <c r="DB45" s="32" t="str">
        <f t="shared" si="35"/>
        <v xml:space="preserve"> </v>
      </c>
      <c r="DD45" s="172">
        <f t="shared" si="18"/>
        <v>1</v>
      </c>
      <c r="DE45" s="172">
        <v>43</v>
      </c>
      <c r="DL45" s="172">
        <f t="shared" si="13"/>
        <v>0</v>
      </c>
      <c r="DM45" s="172">
        <f t="shared" si="14"/>
        <v>1</v>
      </c>
      <c r="DN45" s="172">
        <f t="shared" si="15"/>
        <v>1</v>
      </c>
      <c r="DO45" s="172">
        <f t="shared" si="36"/>
        <v>1</v>
      </c>
      <c r="DP45" s="172">
        <f t="shared" si="36"/>
        <v>1</v>
      </c>
      <c r="DQ45" s="172">
        <f t="shared" si="36"/>
        <v>1</v>
      </c>
      <c r="DR45" s="172">
        <f t="shared" si="36"/>
        <v>1</v>
      </c>
      <c r="DS45" s="172">
        <f t="shared" si="36"/>
        <v>1</v>
      </c>
      <c r="DT45" s="172">
        <f t="shared" si="36"/>
        <v>1</v>
      </c>
      <c r="DU45" s="172">
        <f t="shared" si="36"/>
        <v>1</v>
      </c>
      <c r="DV45" s="172">
        <f t="shared" si="37"/>
        <v>1</v>
      </c>
      <c r="DW45" s="172">
        <f t="shared" si="37"/>
        <v>1</v>
      </c>
      <c r="DX45" s="172">
        <f t="shared" si="37"/>
        <v>1</v>
      </c>
      <c r="DY45" s="172">
        <f t="shared" si="37"/>
        <v>1</v>
      </c>
      <c r="DZ45" s="172">
        <f t="shared" si="37"/>
        <v>1</v>
      </c>
      <c r="EA45" s="172">
        <f t="shared" si="37"/>
        <v>1</v>
      </c>
      <c r="EB45" s="172">
        <f t="shared" si="37"/>
        <v>1</v>
      </c>
      <c r="EC45" s="172">
        <f t="shared" si="37"/>
        <v>1</v>
      </c>
      <c r="ED45" s="172">
        <f t="shared" si="37"/>
        <v>1</v>
      </c>
      <c r="EE45" s="172">
        <f t="shared" si="37"/>
        <v>1</v>
      </c>
      <c r="EF45" s="172">
        <f t="shared" si="37"/>
        <v>1</v>
      </c>
      <c r="EG45" s="172">
        <f t="shared" si="6"/>
        <v>0</v>
      </c>
    </row>
    <row r="46" spans="20:137" x14ac:dyDescent="0.25">
      <c r="T46" s="5"/>
      <c r="U46" s="13"/>
      <c r="V46" s="5"/>
      <c r="W46" s="5" t="str">
        <f t="shared" si="2"/>
        <v/>
      </c>
      <c r="X46" s="5"/>
      <c r="Y46" s="5"/>
      <c r="Z46" s="5"/>
      <c r="CB46" s="172">
        <f t="shared" si="33"/>
        <v>1</v>
      </c>
      <c r="CC46" s="172">
        <f t="shared" si="33"/>
        <v>1</v>
      </c>
      <c r="CD46" s="172">
        <f t="shared" si="33"/>
        <v>1</v>
      </c>
      <c r="CE46" s="172">
        <f t="shared" si="33"/>
        <v>1</v>
      </c>
      <c r="CF46" s="172">
        <f t="shared" si="33"/>
        <v>1</v>
      </c>
      <c r="CG46" s="172">
        <f t="shared" si="33"/>
        <v>1</v>
      </c>
      <c r="CH46" s="172">
        <f t="shared" si="33"/>
        <v>1</v>
      </c>
      <c r="CI46" s="172">
        <f t="shared" si="33"/>
        <v>1</v>
      </c>
      <c r="CJ46" s="172">
        <f t="shared" si="33"/>
        <v>1</v>
      </c>
      <c r="CK46" s="172">
        <f t="shared" si="33"/>
        <v>1</v>
      </c>
      <c r="CL46" s="172">
        <f t="shared" si="33"/>
        <v>1</v>
      </c>
      <c r="CM46" s="172">
        <f t="shared" si="33"/>
        <v>1</v>
      </c>
      <c r="CN46" s="172">
        <f t="shared" si="33"/>
        <v>1</v>
      </c>
      <c r="CO46" s="172">
        <f t="shared" si="33"/>
        <v>1</v>
      </c>
      <c r="CP46" s="172">
        <f t="shared" si="33"/>
        <v>1</v>
      </c>
      <c r="CQ46" s="172">
        <f t="shared" si="33"/>
        <v>1</v>
      </c>
      <c r="CR46" s="172">
        <f t="shared" si="32"/>
        <v>1</v>
      </c>
      <c r="CS46" s="172">
        <f t="shared" si="32"/>
        <v>1</v>
      </c>
      <c r="CT46" s="172">
        <f t="shared" si="32"/>
        <v>1</v>
      </c>
      <c r="CU46" s="172">
        <f t="shared" si="32"/>
        <v>1</v>
      </c>
      <c r="DA46" s="172">
        <v>12</v>
      </c>
      <c r="DB46" s="32" t="str">
        <f t="shared" si="35"/>
        <v xml:space="preserve"> </v>
      </c>
      <c r="DD46" s="172">
        <f t="shared" si="18"/>
        <v>1</v>
      </c>
      <c r="DE46" s="172">
        <v>44</v>
      </c>
      <c r="DL46" s="172">
        <f t="shared" si="13"/>
        <v>0</v>
      </c>
      <c r="DM46" s="172">
        <f t="shared" si="14"/>
        <v>1</v>
      </c>
      <c r="DN46" s="172">
        <f t="shared" si="15"/>
        <v>1</v>
      </c>
      <c r="DO46" s="172">
        <f t="shared" si="36"/>
        <v>1</v>
      </c>
      <c r="DP46" s="172">
        <f t="shared" si="36"/>
        <v>1</v>
      </c>
      <c r="DQ46" s="172">
        <f t="shared" si="36"/>
        <v>1</v>
      </c>
      <c r="DR46" s="172">
        <f t="shared" si="36"/>
        <v>1</v>
      </c>
      <c r="DS46" s="172">
        <f t="shared" si="36"/>
        <v>1</v>
      </c>
      <c r="DT46" s="172">
        <f t="shared" si="36"/>
        <v>1</v>
      </c>
      <c r="DU46" s="172">
        <f t="shared" si="36"/>
        <v>1</v>
      </c>
      <c r="DV46" s="172">
        <f t="shared" si="37"/>
        <v>1</v>
      </c>
      <c r="DW46" s="172">
        <f t="shared" si="37"/>
        <v>1</v>
      </c>
      <c r="DX46" s="172">
        <f t="shared" si="37"/>
        <v>1</v>
      </c>
      <c r="DY46" s="172">
        <f t="shared" si="37"/>
        <v>1</v>
      </c>
      <c r="DZ46" s="172">
        <f t="shared" si="37"/>
        <v>1</v>
      </c>
      <c r="EA46" s="172">
        <f t="shared" si="37"/>
        <v>1</v>
      </c>
      <c r="EB46" s="172">
        <f t="shared" si="37"/>
        <v>1</v>
      </c>
      <c r="EC46" s="172">
        <f t="shared" si="37"/>
        <v>1</v>
      </c>
      <c r="ED46" s="172">
        <f t="shared" si="37"/>
        <v>1</v>
      </c>
      <c r="EE46" s="172">
        <f t="shared" si="37"/>
        <v>1</v>
      </c>
      <c r="EF46" s="172">
        <f t="shared" si="37"/>
        <v>1</v>
      </c>
      <c r="EG46" s="172">
        <f t="shared" si="6"/>
        <v>0</v>
      </c>
    </row>
    <row r="47" spans="20:137" x14ac:dyDescent="0.25">
      <c r="T47" s="5"/>
      <c r="U47" s="13"/>
      <c r="V47" s="5"/>
      <c r="W47" s="5" t="str">
        <f t="shared" si="2"/>
        <v/>
      </c>
      <c r="X47" s="5"/>
      <c r="Y47" s="5"/>
      <c r="Z47" s="5"/>
      <c r="CB47" s="172">
        <f t="shared" si="33"/>
        <v>1</v>
      </c>
      <c r="CC47" s="172">
        <f t="shared" si="33"/>
        <v>1</v>
      </c>
      <c r="CD47" s="172">
        <f t="shared" si="33"/>
        <v>1</v>
      </c>
      <c r="CE47" s="172">
        <f t="shared" si="33"/>
        <v>1</v>
      </c>
      <c r="CF47" s="172">
        <f t="shared" si="33"/>
        <v>1</v>
      </c>
      <c r="CG47" s="172">
        <f t="shared" si="33"/>
        <v>1</v>
      </c>
      <c r="CH47" s="172">
        <f t="shared" si="33"/>
        <v>1</v>
      </c>
      <c r="CI47" s="172">
        <f t="shared" si="33"/>
        <v>1</v>
      </c>
      <c r="CJ47" s="172">
        <f t="shared" si="33"/>
        <v>1</v>
      </c>
      <c r="CK47" s="172">
        <f t="shared" si="33"/>
        <v>1</v>
      </c>
      <c r="CL47" s="172">
        <f t="shared" si="33"/>
        <v>1</v>
      </c>
      <c r="CM47" s="172">
        <f t="shared" si="33"/>
        <v>1</v>
      </c>
      <c r="CN47" s="172">
        <f t="shared" si="33"/>
        <v>1</v>
      </c>
      <c r="CO47" s="172">
        <f t="shared" si="33"/>
        <v>1</v>
      </c>
      <c r="CP47" s="172">
        <f t="shared" si="33"/>
        <v>1</v>
      </c>
      <c r="CQ47" s="172">
        <f t="shared" si="33"/>
        <v>1</v>
      </c>
      <c r="CR47" s="172">
        <f t="shared" si="32"/>
        <v>1</v>
      </c>
      <c r="CS47" s="172">
        <f t="shared" si="32"/>
        <v>1</v>
      </c>
      <c r="CT47" s="172">
        <f t="shared" si="32"/>
        <v>1</v>
      </c>
      <c r="CU47" s="172">
        <f t="shared" si="32"/>
        <v>1</v>
      </c>
      <c r="DB47" s="196" t="str">
        <f>IF(DB34="","","----")</f>
        <v/>
      </c>
      <c r="DD47" s="172">
        <f t="shared" si="18"/>
        <v>1</v>
      </c>
      <c r="DE47" s="172">
        <v>45</v>
      </c>
      <c r="DL47" s="172">
        <f t="shared" si="13"/>
        <v>0</v>
      </c>
      <c r="DM47" s="172">
        <f t="shared" si="14"/>
        <v>1</v>
      </c>
      <c r="DN47" s="172">
        <f t="shared" si="15"/>
        <v>1</v>
      </c>
      <c r="DO47" s="172">
        <f t="shared" si="36"/>
        <v>1</v>
      </c>
      <c r="DP47" s="172">
        <f t="shared" si="36"/>
        <v>1</v>
      </c>
      <c r="DQ47" s="172">
        <f t="shared" si="36"/>
        <v>1</v>
      </c>
      <c r="DR47" s="172">
        <f t="shared" si="36"/>
        <v>1</v>
      </c>
      <c r="DS47" s="172">
        <f t="shared" si="36"/>
        <v>1</v>
      </c>
      <c r="DT47" s="172">
        <f t="shared" si="36"/>
        <v>1</v>
      </c>
      <c r="DU47" s="172">
        <f t="shared" si="36"/>
        <v>1</v>
      </c>
      <c r="DV47" s="172">
        <f t="shared" si="37"/>
        <v>1</v>
      </c>
      <c r="DW47" s="172">
        <f t="shared" si="37"/>
        <v>1</v>
      </c>
      <c r="DX47" s="172">
        <f t="shared" si="37"/>
        <v>1</v>
      </c>
      <c r="DY47" s="172">
        <f t="shared" si="37"/>
        <v>1</v>
      </c>
      <c r="DZ47" s="172">
        <f t="shared" si="37"/>
        <v>1</v>
      </c>
      <c r="EA47" s="172">
        <f t="shared" si="37"/>
        <v>1</v>
      </c>
      <c r="EB47" s="172">
        <f t="shared" si="37"/>
        <v>1</v>
      </c>
      <c r="EC47" s="172">
        <f t="shared" si="37"/>
        <v>1</v>
      </c>
      <c r="ED47" s="172">
        <f t="shared" si="37"/>
        <v>1</v>
      </c>
      <c r="EE47" s="172">
        <f t="shared" si="37"/>
        <v>1</v>
      </c>
      <c r="EF47" s="172">
        <f t="shared" si="37"/>
        <v>1</v>
      </c>
      <c r="EG47" s="172">
        <f t="shared" si="6"/>
        <v>0</v>
      </c>
    </row>
    <row r="48" spans="20:137" x14ac:dyDescent="0.25">
      <c r="T48" s="5"/>
      <c r="U48" s="13"/>
      <c r="V48" s="5"/>
      <c r="W48" s="5" t="str">
        <f t="shared" si="2"/>
        <v/>
      </c>
      <c r="X48" s="5"/>
      <c r="Y48" s="5"/>
      <c r="Z48" s="5"/>
      <c r="CB48" s="172">
        <f t="shared" si="33"/>
        <v>1</v>
      </c>
      <c r="CC48" s="172">
        <f t="shared" si="33"/>
        <v>1</v>
      </c>
      <c r="CD48" s="172">
        <f t="shared" si="33"/>
        <v>1</v>
      </c>
      <c r="CE48" s="172">
        <f t="shared" si="33"/>
        <v>1</v>
      </c>
      <c r="CF48" s="172">
        <f t="shared" si="33"/>
        <v>1</v>
      </c>
      <c r="CG48" s="172">
        <f t="shared" si="33"/>
        <v>1</v>
      </c>
      <c r="CH48" s="172">
        <f t="shared" si="33"/>
        <v>1</v>
      </c>
      <c r="CI48" s="172">
        <f t="shared" si="33"/>
        <v>1</v>
      </c>
      <c r="CJ48" s="172">
        <f t="shared" si="33"/>
        <v>1</v>
      </c>
      <c r="CK48" s="172">
        <f t="shared" si="33"/>
        <v>1</v>
      </c>
      <c r="CL48" s="172">
        <f t="shared" si="33"/>
        <v>1</v>
      </c>
      <c r="CM48" s="172">
        <f t="shared" si="33"/>
        <v>1</v>
      </c>
      <c r="CN48" s="172">
        <f t="shared" si="33"/>
        <v>1</v>
      </c>
      <c r="CO48" s="172">
        <f t="shared" si="33"/>
        <v>1</v>
      </c>
      <c r="CP48" s="172">
        <f t="shared" si="33"/>
        <v>1</v>
      </c>
      <c r="CQ48" s="172">
        <f t="shared" ref="CQ48:CU63" si="38">IF(BF47="",CQ47,CQ47+1)</f>
        <v>1</v>
      </c>
      <c r="CR48" s="172">
        <f t="shared" si="38"/>
        <v>1</v>
      </c>
      <c r="CS48" s="172">
        <f t="shared" si="38"/>
        <v>1</v>
      </c>
      <c r="CT48" s="172">
        <f t="shared" si="38"/>
        <v>1</v>
      </c>
      <c r="CU48" s="172">
        <f t="shared" si="38"/>
        <v>1</v>
      </c>
      <c r="DA48" s="172"/>
      <c r="DB48" s="32" t="str">
        <f>IF(DB49="","",CONCATENATE("Warband ",CZ49," ",DG48))</f>
        <v/>
      </c>
      <c r="DD48" s="172">
        <f t="shared" si="18"/>
        <v>1</v>
      </c>
      <c r="DE48" s="172">
        <v>46</v>
      </c>
      <c r="DG48" s="49" t="str">
        <f>CONCATENATE("   ",DH48,"/",DI48,IF(DH48&gt;DI48," !",""))</f>
        <v xml:space="preserve">   0/12</v>
      </c>
      <c r="DH48" s="172">
        <f t="shared" ref="DH48" si="39">INDEX($CB$1:$CU$1,CZ49)+DJ48</f>
        <v>0</v>
      </c>
      <c r="DI48" s="172">
        <f>12</f>
        <v>12</v>
      </c>
      <c r="DL48" s="172">
        <f t="shared" si="13"/>
        <v>0</v>
      </c>
      <c r="DM48" s="172">
        <f t="shared" si="14"/>
        <v>1</v>
      </c>
      <c r="DN48" s="172">
        <f t="shared" si="15"/>
        <v>1</v>
      </c>
      <c r="DO48" s="172">
        <f t="shared" si="36"/>
        <v>1</v>
      </c>
      <c r="DP48" s="172">
        <f t="shared" si="36"/>
        <v>1</v>
      </c>
      <c r="DQ48" s="172">
        <f t="shared" si="36"/>
        <v>1</v>
      </c>
      <c r="DR48" s="172">
        <f t="shared" si="36"/>
        <v>1</v>
      </c>
      <c r="DS48" s="172">
        <f t="shared" si="36"/>
        <v>1</v>
      </c>
      <c r="DT48" s="172">
        <f t="shared" si="36"/>
        <v>1</v>
      </c>
      <c r="DU48" s="172">
        <f t="shared" si="36"/>
        <v>1</v>
      </c>
      <c r="DV48" s="172">
        <f t="shared" si="37"/>
        <v>1</v>
      </c>
      <c r="DW48" s="172">
        <f t="shared" si="37"/>
        <v>1</v>
      </c>
      <c r="DX48" s="172">
        <f t="shared" si="37"/>
        <v>1</v>
      </c>
      <c r="DY48" s="172">
        <f t="shared" si="37"/>
        <v>1</v>
      </c>
      <c r="DZ48" s="172">
        <f t="shared" si="37"/>
        <v>1</v>
      </c>
      <c r="EA48" s="172">
        <f t="shared" si="37"/>
        <v>1</v>
      </c>
      <c r="EB48" s="172">
        <f t="shared" si="37"/>
        <v>1</v>
      </c>
      <c r="EC48" s="172">
        <f t="shared" si="37"/>
        <v>1</v>
      </c>
      <c r="ED48" s="172">
        <f t="shared" si="37"/>
        <v>1</v>
      </c>
      <c r="EE48" s="172">
        <f t="shared" si="37"/>
        <v>1</v>
      </c>
      <c r="EF48" s="172">
        <f t="shared" si="37"/>
        <v>1</v>
      </c>
      <c r="EG48" s="172">
        <f t="shared" si="6"/>
        <v>0</v>
      </c>
    </row>
    <row r="49" spans="20:137" x14ac:dyDescent="0.25">
      <c r="T49" s="5"/>
      <c r="U49" s="13"/>
      <c r="V49" s="5"/>
      <c r="W49" s="5" t="str">
        <f t="shared" si="2"/>
        <v/>
      </c>
      <c r="X49" s="5"/>
      <c r="Y49" s="5"/>
      <c r="Z49" s="5"/>
      <c r="CB49" s="172">
        <f t="shared" ref="CB49:CQ64" si="40">IF(AQ48="",CB48,CB48+1)</f>
        <v>1</v>
      </c>
      <c r="CC49" s="172">
        <f t="shared" si="40"/>
        <v>1</v>
      </c>
      <c r="CD49" s="172">
        <f t="shared" si="40"/>
        <v>1</v>
      </c>
      <c r="CE49" s="172">
        <f t="shared" si="40"/>
        <v>1</v>
      </c>
      <c r="CF49" s="172">
        <f t="shared" si="40"/>
        <v>1</v>
      </c>
      <c r="CG49" s="172">
        <f t="shared" si="40"/>
        <v>1</v>
      </c>
      <c r="CH49" s="172">
        <f t="shared" si="40"/>
        <v>1</v>
      </c>
      <c r="CI49" s="172">
        <f t="shared" si="40"/>
        <v>1</v>
      </c>
      <c r="CJ49" s="172">
        <f t="shared" si="40"/>
        <v>1</v>
      </c>
      <c r="CK49" s="172">
        <f t="shared" si="40"/>
        <v>1</v>
      </c>
      <c r="CL49" s="172">
        <f t="shared" si="40"/>
        <v>1</v>
      </c>
      <c r="CM49" s="172">
        <f t="shared" si="40"/>
        <v>1</v>
      </c>
      <c r="CN49" s="172">
        <f t="shared" si="40"/>
        <v>1</v>
      </c>
      <c r="CO49" s="172">
        <f t="shared" si="40"/>
        <v>1</v>
      </c>
      <c r="CP49" s="172">
        <f t="shared" si="40"/>
        <v>1</v>
      </c>
      <c r="CQ49" s="172">
        <f t="shared" si="38"/>
        <v>1</v>
      </c>
      <c r="CR49" s="172">
        <f t="shared" si="38"/>
        <v>1</v>
      </c>
      <c r="CS49" s="172">
        <f t="shared" si="38"/>
        <v>1</v>
      </c>
      <c r="CT49" s="172">
        <f t="shared" si="38"/>
        <v>1</v>
      </c>
      <c r="CU49" s="172">
        <f t="shared" si="38"/>
        <v>1</v>
      </c>
      <c r="CZ49" s="172">
        <v>4</v>
      </c>
      <c r="DA49" s="172" t="s">
        <v>278</v>
      </c>
      <c r="DB49" s="32" t="str">
        <f>T(LOOKUP(CZ49,$DM$1:$EF$1,$DM$2:$EF$2))</f>
        <v/>
      </c>
      <c r="DD49" s="172">
        <f t="shared" si="18"/>
        <v>1</v>
      </c>
      <c r="DE49" s="172">
        <v>47</v>
      </c>
      <c r="DL49" s="172">
        <f t="shared" si="13"/>
        <v>0</v>
      </c>
      <c r="DM49" s="172">
        <f t="shared" si="14"/>
        <v>1</v>
      </c>
      <c r="DN49" s="172">
        <f t="shared" si="15"/>
        <v>1</v>
      </c>
      <c r="DO49" s="172">
        <f t="shared" si="36"/>
        <v>1</v>
      </c>
      <c r="DP49" s="172">
        <f t="shared" si="36"/>
        <v>1</v>
      </c>
      <c r="DQ49" s="172">
        <f t="shared" si="36"/>
        <v>1</v>
      </c>
      <c r="DR49" s="172">
        <f t="shared" si="36"/>
        <v>1</v>
      </c>
      <c r="DS49" s="172">
        <f t="shared" si="36"/>
        <v>1</v>
      </c>
      <c r="DT49" s="172">
        <f t="shared" si="36"/>
        <v>1</v>
      </c>
      <c r="DU49" s="172">
        <f t="shared" si="36"/>
        <v>1</v>
      </c>
      <c r="DV49" s="172">
        <f t="shared" si="37"/>
        <v>1</v>
      </c>
      <c r="DW49" s="172">
        <f t="shared" si="37"/>
        <v>1</v>
      </c>
      <c r="DX49" s="172">
        <f t="shared" si="37"/>
        <v>1</v>
      </c>
      <c r="DY49" s="172">
        <f t="shared" si="37"/>
        <v>1</v>
      </c>
      <c r="DZ49" s="172">
        <f t="shared" si="37"/>
        <v>1</v>
      </c>
      <c r="EA49" s="172">
        <f t="shared" si="37"/>
        <v>1</v>
      </c>
      <c r="EB49" s="172">
        <f t="shared" si="37"/>
        <v>1</v>
      </c>
      <c r="EC49" s="172">
        <f t="shared" si="37"/>
        <v>1</v>
      </c>
      <c r="ED49" s="172">
        <f t="shared" si="37"/>
        <v>1</v>
      </c>
      <c r="EE49" s="172">
        <f t="shared" si="37"/>
        <v>1</v>
      </c>
      <c r="EF49" s="172">
        <f t="shared" si="37"/>
        <v>1</v>
      </c>
      <c r="EG49" s="172">
        <f t="shared" si="6"/>
        <v>0</v>
      </c>
    </row>
    <row r="50" spans="20:137" x14ac:dyDescent="0.25">
      <c r="T50" s="5"/>
      <c r="U50" s="13"/>
      <c r="V50" s="5"/>
      <c r="W50" s="5" t="str">
        <f t="shared" si="2"/>
        <v/>
      </c>
      <c r="X50" s="5"/>
      <c r="Y50" s="5"/>
      <c r="Z50" s="5"/>
      <c r="CB50" s="172">
        <f t="shared" si="40"/>
        <v>1</v>
      </c>
      <c r="CC50" s="172">
        <f t="shared" si="40"/>
        <v>1</v>
      </c>
      <c r="CD50" s="172">
        <f t="shared" si="40"/>
        <v>1</v>
      </c>
      <c r="CE50" s="172">
        <f t="shared" si="40"/>
        <v>1</v>
      </c>
      <c r="CF50" s="172">
        <f t="shared" si="40"/>
        <v>1</v>
      </c>
      <c r="CG50" s="172">
        <f t="shared" si="40"/>
        <v>1</v>
      </c>
      <c r="CH50" s="172">
        <f t="shared" si="40"/>
        <v>1</v>
      </c>
      <c r="CI50" s="172">
        <f t="shared" si="40"/>
        <v>1</v>
      </c>
      <c r="CJ50" s="172">
        <f t="shared" si="40"/>
        <v>1</v>
      </c>
      <c r="CK50" s="172">
        <f t="shared" si="40"/>
        <v>1</v>
      </c>
      <c r="CL50" s="172">
        <f t="shared" si="40"/>
        <v>1</v>
      </c>
      <c r="CM50" s="172">
        <f t="shared" si="40"/>
        <v>1</v>
      </c>
      <c r="CN50" s="172">
        <f t="shared" si="40"/>
        <v>1</v>
      </c>
      <c r="CO50" s="172">
        <f t="shared" si="40"/>
        <v>1</v>
      </c>
      <c r="CP50" s="172">
        <f t="shared" si="40"/>
        <v>1</v>
      </c>
      <c r="CQ50" s="172">
        <f t="shared" si="38"/>
        <v>1</v>
      </c>
      <c r="CR50" s="172">
        <f t="shared" si="38"/>
        <v>1</v>
      </c>
      <c r="CS50" s="172">
        <f t="shared" si="38"/>
        <v>1</v>
      </c>
      <c r="CT50" s="172">
        <f t="shared" si="38"/>
        <v>1</v>
      </c>
      <c r="CU50" s="172">
        <f t="shared" si="38"/>
        <v>1</v>
      </c>
      <c r="DA50" s="172">
        <v>1</v>
      </c>
      <c r="DB50" s="32" t="str">
        <f t="shared" ref="DB50:DB61" si="41">T(CONCATENATE(LOOKUP(DA50,CE$3:CE$80,AT$3:AT$80)," ",LOOKUP(DA50,CE$3:CE$80,$CA$3:$CA$80)))</f>
        <v xml:space="preserve"> </v>
      </c>
      <c r="DD50" s="172">
        <f t="shared" si="18"/>
        <v>1</v>
      </c>
      <c r="DE50" s="172">
        <v>48</v>
      </c>
      <c r="DL50" s="172">
        <f t="shared" si="13"/>
        <v>0</v>
      </c>
      <c r="DM50" s="172">
        <f t="shared" si="14"/>
        <v>1</v>
      </c>
      <c r="DN50" s="172">
        <f t="shared" si="15"/>
        <v>1</v>
      </c>
      <c r="DO50" s="172">
        <f t="shared" si="36"/>
        <v>1</v>
      </c>
      <c r="DP50" s="172">
        <f t="shared" si="36"/>
        <v>1</v>
      </c>
      <c r="DQ50" s="172">
        <f t="shared" si="36"/>
        <v>1</v>
      </c>
      <c r="DR50" s="172">
        <f t="shared" si="36"/>
        <v>1</v>
      </c>
      <c r="DS50" s="172">
        <f t="shared" si="36"/>
        <v>1</v>
      </c>
      <c r="DT50" s="172">
        <f t="shared" si="36"/>
        <v>1</v>
      </c>
      <c r="DU50" s="172">
        <f t="shared" si="36"/>
        <v>1</v>
      </c>
      <c r="DV50" s="172">
        <f t="shared" si="37"/>
        <v>1</v>
      </c>
      <c r="DW50" s="172">
        <f t="shared" si="37"/>
        <v>1</v>
      </c>
      <c r="DX50" s="172">
        <f t="shared" si="37"/>
        <v>1</v>
      </c>
      <c r="DY50" s="172">
        <f t="shared" si="37"/>
        <v>1</v>
      </c>
      <c r="DZ50" s="172">
        <f t="shared" si="37"/>
        <v>1</v>
      </c>
      <c r="EA50" s="172">
        <f t="shared" si="37"/>
        <v>1</v>
      </c>
      <c r="EB50" s="172">
        <f t="shared" si="37"/>
        <v>1</v>
      </c>
      <c r="EC50" s="172">
        <f t="shared" si="37"/>
        <v>1</v>
      </c>
      <c r="ED50" s="172">
        <f t="shared" si="37"/>
        <v>1</v>
      </c>
      <c r="EE50" s="172">
        <f t="shared" si="37"/>
        <v>1</v>
      </c>
      <c r="EF50" s="172">
        <f t="shared" si="37"/>
        <v>1</v>
      </c>
      <c r="EG50" s="172">
        <f t="shared" si="6"/>
        <v>0</v>
      </c>
    </row>
    <row r="51" spans="20:137" x14ac:dyDescent="0.25">
      <c r="T51" s="5"/>
      <c r="U51" s="13"/>
      <c r="V51" s="5"/>
      <c r="W51" s="5" t="str">
        <f t="shared" si="2"/>
        <v/>
      </c>
      <c r="X51" s="5"/>
      <c r="Y51" s="5"/>
      <c r="Z51" s="5"/>
      <c r="CB51" s="172">
        <f t="shared" si="40"/>
        <v>1</v>
      </c>
      <c r="CC51" s="172">
        <f t="shared" si="40"/>
        <v>1</v>
      </c>
      <c r="CD51" s="172">
        <f t="shared" si="40"/>
        <v>1</v>
      </c>
      <c r="CE51" s="172">
        <f t="shared" si="40"/>
        <v>1</v>
      </c>
      <c r="CF51" s="172">
        <f t="shared" si="40"/>
        <v>1</v>
      </c>
      <c r="CG51" s="172">
        <f t="shared" si="40"/>
        <v>1</v>
      </c>
      <c r="CH51" s="172">
        <f t="shared" si="40"/>
        <v>1</v>
      </c>
      <c r="CI51" s="172">
        <f t="shared" si="40"/>
        <v>1</v>
      </c>
      <c r="CJ51" s="172">
        <f t="shared" si="40"/>
        <v>1</v>
      </c>
      <c r="CK51" s="172">
        <f t="shared" si="40"/>
        <v>1</v>
      </c>
      <c r="CL51" s="172">
        <f t="shared" si="40"/>
        <v>1</v>
      </c>
      <c r="CM51" s="172">
        <f t="shared" si="40"/>
        <v>1</v>
      </c>
      <c r="CN51" s="172">
        <f t="shared" si="40"/>
        <v>1</v>
      </c>
      <c r="CO51" s="172">
        <f t="shared" si="40"/>
        <v>1</v>
      </c>
      <c r="CP51" s="172">
        <f t="shared" si="40"/>
        <v>1</v>
      </c>
      <c r="CQ51" s="172">
        <f t="shared" si="38"/>
        <v>1</v>
      </c>
      <c r="CR51" s="172">
        <f t="shared" si="38"/>
        <v>1</v>
      </c>
      <c r="CS51" s="172">
        <f t="shared" si="38"/>
        <v>1</v>
      </c>
      <c r="CT51" s="172">
        <f t="shared" si="38"/>
        <v>1</v>
      </c>
      <c r="CU51" s="172">
        <f t="shared" si="38"/>
        <v>1</v>
      </c>
      <c r="DA51" s="172">
        <v>2</v>
      </c>
      <c r="DB51" s="32" t="str">
        <f t="shared" si="41"/>
        <v xml:space="preserve"> </v>
      </c>
      <c r="DD51" s="172">
        <f t="shared" si="18"/>
        <v>1</v>
      </c>
      <c r="DE51" s="172">
        <v>49</v>
      </c>
      <c r="DL51" s="172">
        <f t="shared" si="13"/>
        <v>0</v>
      </c>
      <c r="DM51" s="172">
        <f t="shared" si="14"/>
        <v>1</v>
      </c>
      <c r="DN51" s="172">
        <f t="shared" si="15"/>
        <v>1</v>
      </c>
      <c r="DO51" s="172">
        <f t="shared" si="36"/>
        <v>1</v>
      </c>
      <c r="DP51" s="172">
        <f t="shared" si="36"/>
        <v>1</v>
      </c>
      <c r="DQ51" s="172">
        <f t="shared" si="36"/>
        <v>1</v>
      </c>
      <c r="DR51" s="172">
        <f t="shared" si="36"/>
        <v>1</v>
      </c>
      <c r="DS51" s="172">
        <f t="shared" si="36"/>
        <v>1</v>
      </c>
      <c r="DT51" s="172">
        <f t="shared" si="36"/>
        <v>1</v>
      </c>
      <c r="DU51" s="172">
        <f t="shared" si="36"/>
        <v>1</v>
      </c>
      <c r="DV51" s="172">
        <f t="shared" si="37"/>
        <v>1</v>
      </c>
      <c r="DW51" s="172">
        <f t="shared" si="37"/>
        <v>1</v>
      </c>
      <c r="DX51" s="172">
        <f t="shared" si="37"/>
        <v>1</v>
      </c>
      <c r="DY51" s="172">
        <f t="shared" si="37"/>
        <v>1</v>
      </c>
      <c r="DZ51" s="172">
        <f t="shared" si="37"/>
        <v>1</v>
      </c>
      <c r="EA51" s="172">
        <f t="shared" si="37"/>
        <v>1</v>
      </c>
      <c r="EB51" s="172">
        <f t="shared" si="37"/>
        <v>1</v>
      </c>
      <c r="EC51" s="172">
        <f t="shared" si="37"/>
        <v>1</v>
      </c>
      <c r="ED51" s="172">
        <f t="shared" si="37"/>
        <v>1</v>
      </c>
      <c r="EE51" s="172">
        <f t="shared" si="37"/>
        <v>1</v>
      </c>
      <c r="EF51" s="172">
        <f t="shared" si="37"/>
        <v>1</v>
      </c>
      <c r="EG51" s="172">
        <f t="shared" si="6"/>
        <v>0</v>
      </c>
    </row>
    <row r="52" spans="20:137" x14ac:dyDescent="0.25">
      <c r="T52" s="5"/>
      <c r="U52" s="13"/>
      <c r="V52" s="5"/>
      <c r="W52" s="5" t="str">
        <f t="shared" si="2"/>
        <v/>
      </c>
      <c r="X52" s="5"/>
      <c r="Y52" s="5"/>
      <c r="Z52" s="5"/>
      <c r="CB52" s="172">
        <f t="shared" si="40"/>
        <v>1</v>
      </c>
      <c r="CC52" s="172">
        <f t="shared" si="40"/>
        <v>1</v>
      </c>
      <c r="CD52" s="172">
        <f t="shared" si="40"/>
        <v>1</v>
      </c>
      <c r="CE52" s="172">
        <f t="shared" si="40"/>
        <v>1</v>
      </c>
      <c r="CF52" s="172">
        <f t="shared" si="40"/>
        <v>1</v>
      </c>
      <c r="CG52" s="172">
        <f t="shared" si="40"/>
        <v>1</v>
      </c>
      <c r="CH52" s="172">
        <f t="shared" si="40"/>
        <v>1</v>
      </c>
      <c r="CI52" s="172">
        <f t="shared" si="40"/>
        <v>1</v>
      </c>
      <c r="CJ52" s="172">
        <f t="shared" si="40"/>
        <v>1</v>
      </c>
      <c r="CK52" s="172">
        <f t="shared" si="40"/>
        <v>1</v>
      </c>
      <c r="CL52" s="172">
        <f t="shared" si="40"/>
        <v>1</v>
      </c>
      <c r="CM52" s="172">
        <f t="shared" si="40"/>
        <v>1</v>
      </c>
      <c r="CN52" s="172">
        <f t="shared" si="40"/>
        <v>1</v>
      </c>
      <c r="CO52" s="172">
        <f t="shared" si="40"/>
        <v>1</v>
      </c>
      <c r="CP52" s="172">
        <f t="shared" si="40"/>
        <v>1</v>
      </c>
      <c r="CQ52" s="172">
        <f t="shared" si="38"/>
        <v>1</v>
      </c>
      <c r="CR52" s="172">
        <f t="shared" si="38"/>
        <v>1</v>
      </c>
      <c r="CS52" s="172">
        <f t="shared" si="38"/>
        <v>1</v>
      </c>
      <c r="CT52" s="172">
        <f t="shared" si="38"/>
        <v>1</v>
      </c>
      <c r="CU52" s="172">
        <f t="shared" si="38"/>
        <v>1</v>
      </c>
      <c r="DA52" s="172">
        <v>3</v>
      </c>
      <c r="DB52" s="32" t="str">
        <f t="shared" si="41"/>
        <v xml:space="preserve"> </v>
      </c>
      <c r="DD52" s="172">
        <f t="shared" si="18"/>
        <v>1</v>
      </c>
      <c r="DE52" s="172">
        <v>50</v>
      </c>
      <c r="DL52" s="172">
        <f t="shared" si="13"/>
        <v>0</v>
      </c>
      <c r="DM52" s="172">
        <f t="shared" si="14"/>
        <v>1</v>
      </c>
      <c r="DN52" s="172">
        <f t="shared" si="15"/>
        <v>1</v>
      </c>
      <c r="DO52" s="172">
        <f t="shared" ref="DO52:DU67" si="42">IF(OR($CX51=0,ISERROR(SEARCH(DO$1,SUBSTITUTE($CX51,DY$1,"")))),DO51,DO51+1)</f>
        <v>1</v>
      </c>
      <c r="DP52" s="172">
        <f t="shared" si="42"/>
        <v>1</v>
      </c>
      <c r="DQ52" s="172">
        <f t="shared" si="42"/>
        <v>1</v>
      </c>
      <c r="DR52" s="172">
        <f t="shared" si="42"/>
        <v>1</v>
      </c>
      <c r="DS52" s="172">
        <f t="shared" si="42"/>
        <v>1</v>
      </c>
      <c r="DT52" s="172">
        <f t="shared" si="42"/>
        <v>1</v>
      </c>
      <c r="DU52" s="172">
        <f t="shared" si="42"/>
        <v>1</v>
      </c>
      <c r="DV52" s="172">
        <f t="shared" si="37"/>
        <v>1</v>
      </c>
      <c r="DW52" s="172">
        <f t="shared" si="37"/>
        <v>1</v>
      </c>
      <c r="DX52" s="172">
        <f t="shared" si="37"/>
        <v>1</v>
      </c>
      <c r="DY52" s="172">
        <f t="shared" si="37"/>
        <v>1</v>
      </c>
      <c r="DZ52" s="172">
        <f t="shared" si="37"/>
        <v>1</v>
      </c>
      <c r="EA52" s="172">
        <f t="shared" si="37"/>
        <v>1</v>
      </c>
      <c r="EB52" s="172">
        <f t="shared" si="37"/>
        <v>1</v>
      </c>
      <c r="EC52" s="172">
        <f t="shared" si="37"/>
        <v>1</v>
      </c>
      <c r="ED52" s="172">
        <f t="shared" si="37"/>
        <v>1</v>
      </c>
      <c r="EE52" s="172">
        <f t="shared" si="37"/>
        <v>1</v>
      </c>
      <c r="EF52" s="172">
        <f t="shared" si="37"/>
        <v>1</v>
      </c>
      <c r="EG52" s="172">
        <f t="shared" si="6"/>
        <v>0</v>
      </c>
    </row>
    <row r="53" spans="20:137" x14ac:dyDescent="0.25">
      <c r="T53" s="5"/>
      <c r="U53" s="13"/>
      <c r="V53" s="5"/>
      <c r="W53" s="5" t="str">
        <f t="shared" si="2"/>
        <v/>
      </c>
      <c r="X53" s="5"/>
      <c r="Y53" s="5"/>
      <c r="Z53" s="5"/>
      <c r="CB53" s="172">
        <f t="shared" si="40"/>
        <v>1</v>
      </c>
      <c r="CC53" s="172">
        <f t="shared" si="40"/>
        <v>1</v>
      </c>
      <c r="CD53" s="172">
        <f t="shared" si="40"/>
        <v>1</v>
      </c>
      <c r="CE53" s="172">
        <f t="shared" si="40"/>
        <v>1</v>
      </c>
      <c r="CF53" s="172">
        <f t="shared" si="40"/>
        <v>1</v>
      </c>
      <c r="CG53" s="172">
        <f t="shared" si="40"/>
        <v>1</v>
      </c>
      <c r="CH53" s="172">
        <f t="shared" si="40"/>
        <v>1</v>
      </c>
      <c r="CI53" s="172">
        <f t="shared" si="40"/>
        <v>1</v>
      </c>
      <c r="CJ53" s="172">
        <f t="shared" si="40"/>
        <v>1</v>
      </c>
      <c r="CK53" s="172">
        <f t="shared" si="40"/>
        <v>1</v>
      </c>
      <c r="CL53" s="172">
        <f t="shared" si="40"/>
        <v>1</v>
      </c>
      <c r="CM53" s="172">
        <f t="shared" si="40"/>
        <v>1</v>
      </c>
      <c r="CN53" s="172">
        <f t="shared" si="40"/>
        <v>1</v>
      </c>
      <c r="CO53" s="172">
        <f t="shared" si="40"/>
        <v>1</v>
      </c>
      <c r="CP53" s="172">
        <f t="shared" si="40"/>
        <v>1</v>
      </c>
      <c r="CQ53" s="172">
        <f t="shared" si="38"/>
        <v>1</v>
      </c>
      <c r="CR53" s="172">
        <f t="shared" si="38"/>
        <v>1</v>
      </c>
      <c r="CS53" s="172">
        <f t="shared" si="38"/>
        <v>1</v>
      </c>
      <c r="CT53" s="172">
        <f t="shared" si="38"/>
        <v>1</v>
      </c>
      <c r="CU53" s="172">
        <f t="shared" si="38"/>
        <v>1</v>
      </c>
      <c r="DA53" s="172">
        <v>4</v>
      </c>
      <c r="DB53" s="32" t="str">
        <f t="shared" si="41"/>
        <v xml:space="preserve"> </v>
      </c>
      <c r="DD53" s="172">
        <f t="shared" si="18"/>
        <v>1</v>
      </c>
      <c r="DE53" s="172">
        <v>51</v>
      </c>
      <c r="DL53" s="172">
        <f t="shared" si="13"/>
        <v>0</v>
      </c>
      <c r="DM53" s="172">
        <f t="shared" si="14"/>
        <v>1</v>
      </c>
      <c r="DN53" s="172">
        <f t="shared" si="15"/>
        <v>1</v>
      </c>
      <c r="DO53" s="172">
        <f t="shared" si="42"/>
        <v>1</v>
      </c>
      <c r="DP53" s="172">
        <f t="shared" si="42"/>
        <v>1</v>
      </c>
      <c r="DQ53" s="172">
        <f t="shared" si="42"/>
        <v>1</v>
      </c>
      <c r="DR53" s="172">
        <f t="shared" si="42"/>
        <v>1</v>
      </c>
      <c r="DS53" s="172">
        <f t="shared" si="42"/>
        <v>1</v>
      </c>
      <c r="DT53" s="172">
        <f t="shared" si="42"/>
        <v>1</v>
      </c>
      <c r="DU53" s="172">
        <f t="shared" si="42"/>
        <v>1</v>
      </c>
      <c r="DV53" s="172">
        <f t="shared" ref="DV53:EF68" si="43">IF(OR($CX52=0,ISERROR(SEARCH(DV$1,$CX52))),DV52,DV52+1)</f>
        <v>1</v>
      </c>
      <c r="DW53" s="172">
        <f t="shared" si="43"/>
        <v>1</v>
      </c>
      <c r="DX53" s="172">
        <f t="shared" si="43"/>
        <v>1</v>
      </c>
      <c r="DY53" s="172">
        <f t="shared" si="43"/>
        <v>1</v>
      </c>
      <c r="DZ53" s="172">
        <f t="shared" si="43"/>
        <v>1</v>
      </c>
      <c r="EA53" s="172">
        <f t="shared" si="43"/>
        <v>1</v>
      </c>
      <c r="EB53" s="172">
        <f t="shared" si="43"/>
        <v>1</v>
      </c>
      <c r="EC53" s="172">
        <f t="shared" si="43"/>
        <v>1</v>
      </c>
      <c r="ED53" s="172">
        <f t="shared" si="43"/>
        <v>1</v>
      </c>
      <c r="EE53" s="172">
        <f t="shared" si="43"/>
        <v>1</v>
      </c>
      <c r="EF53" s="172">
        <f t="shared" si="43"/>
        <v>1</v>
      </c>
      <c r="EG53" s="172">
        <f t="shared" si="6"/>
        <v>0</v>
      </c>
    </row>
    <row r="54" spans="20:137" x14ac:dyDescent="0.25">
      <c r="T54" s="5"/>
      <c r="U54" s="13"/>
      <c r="V54" s="5"/>
      <c r="W54" s="5" t="str">
        <f t="shared" si="2"/>
        <v/>
      </c>
      <c r="X54" s="5"/>
      <c r="Y54" s="5"/>
      <c r="Z54" s="5"/>
      <c r="CB54" s="172">
        <f t="shared" si="40"/>
        <v>1</v>
      </c>
      <c r="CC54" s="172">
        <f t="shared" si="40"/>
        <v>1</v>
      </c>
      <c r="CD54" s="172">
        <f t="shared" si="40"/>
        <v>1</v>
      </c>
      <c r="CE54" s="172">
        <f t="shared" si="40"/>
        <v>1</v>
      </c>
      <c r="CF54" s="172">
        <f t="shared" si="40"/>
        <v>1</v>
      </c>
      <c r="CG54" s="172">
        <f t="shared" si="40"/>
        <v>1</v>
      </c>
      <c r="CH54" s="172">
        <f t="shared" si="40"/>
        <v>1</v>
      </c>
      <c r="CI54" s="172">
        <f t="shared" si="40"/>
        <v>1</v>
      </c>
      <c r="CJ54" s="172">
        <f t="shared" si="40"/>
        <v>1</v>
      </c>
      <c r="CK54" s="172">
        <f t="shared" si="40"/>
        <v>1</v>
      </c>
      <c r="CL54" s="172">
        <f t="shared" si="40"/>
        <v>1</v>
      </c>
      <c r="CM54" s="172">
        <f t="shared" si="40"/>
        <v>1</v>
      </c>
      <c r="CN54" s="172">
        <f t="shared" si="40"/>
        <v>1</v>
      </c>
      <c r="CO54" s="172">
        <f t="shared" si="40"/>
        <v>1</v>
      </c>
      <c r="CP54" s="172">
        <f t="shared" si="40"/>
        <v>1</v>
      </c>
      <c r="CQ54" s="172">
        <f t="shared" si="38"/>
        <v>1</v>
      </c>
      <c r="CR54" s="172">
        <f t="shared" si="38"/>
        <v>1</v>
      </c>
      <c r="CS54" s="172">
        <f t="shared" si="38"/>
        <v>1</v>
      </c>
      <c r="CT54" s="172">
        <f t="shared" si="38"/>
        <v>1</v>
      </c>
      <c r="CU54" s="172">
        <f t="shared" si="38"/>
        <v>1</v>
      </c>
      <c r="DA54" s="172">
        <v>5</v>
      </c>
      <c r="DB54" s="32" t="str">
        <f t="shared" si="41"/>
        <v xml:space="preserve"> </v>
      </c>
      <c r="DD54" s="172">
        <f t="shared" si="18"/>
        <v>1</v>
      </c>
      <c r="DE54" s="172">
        <v>52</v>
      </c>
      <c r="DL54" s="172">
        <f t="shared" si="13"/>
        <v>0</v>
      </c>
      <c r="DM54" s="172">
        <f t="shared" si="14"/>
        <v>1</v>
      </c>
      <c r="DN54" s="172">
        <f t="shared" si="15"/>
        <v>1</v>
      </c>
      <c r="DO54" s="172">
        <f t="shared" si="42"/>
        <v>1</v>
      </c>
      <c r="DP54" s="172">
        <f t="shared" si="42"/>
        <v>1</v>
      </c>
      <c r="DQ54" s="172">
        <f t="shared" si="42"/>
        <v>1</v>
      </c>
      <c r="DR54" s="172">
        <f t="shared" si="42"/>
        <v>1</v>
      </c>
      <c r="DS54" s="172">
        <f t="shared" si="42"/>
        <v>1</v>
      </c>
      <c r="DT54" s="172">
        <f t="shared" si="42"/>
        <v>1</v>
      </c>
      <c r="DU54" s="172">
        <f t="shared" si="42"/>
        <v>1</v>
      </c>
      <c r="DV54" s="172">
        <f t="shared" si="43"/>
        <v>1</v>
      </c>
      <c r="DW54" s="172">
        <f t="shared" si="43"/>
        <v>1</v>
      </c>
      <c r="DX54" s="172">
        <f t="shared" si="43"/>
        <v>1</v>
      </c>
      <c r="DY54" s="172">
        <f t="shared" si="43"/>
        <v>1</v>
      </c>
      <c r="DZ54" s="172">
        <f t="shared" si="43"/>
        <v>1</v>
      </c>
      <c r="EA54" s="172">
        <f t="shared" si="43"/>
        <v>1</v>
      </c>
      <c r="EB54" s="172">
        <f t="shared" si="43"/>
        <v>1</v>
      </c>
      <c r="EC54" s="172">
        <f t="shared" si="43"/>
        <v>1</v>
      </c>
      <c r="ED54" s="172">
        <f t="shared" si="43"/>
        <v>1</v>
      </c>
      <c r="EE54" s="172">
        <f t="shared" si="43"/>
        <v>1</v>
      </c>
      <c r="EF54" s="172">
        <f t="shared" si="43"/>
        <v>1</v>
      </c>
      <c r="EG54" s="172">
        <f t="shared" si="6"/>
        <v>0</v>
      </c>
    </row>
    <row r="55" spans="20:137" x14ac:dyDescent="0.25">
      <c r="T55" s="5"/>
      <c r="U55" s="13"/>
      <c r="V55" s="5"/>
      <c r="W55" s="5" t="str">
        <f t="shared" si="2"/>
        <v/>
      </c>
      <c r="X55" s="5"/>
      <c r="Y55" s="5"/>
      <c r="Z55" s="5"/>
      <c r="CB55" s="172">
        <f t="shared" si="40"/>
        <v>1</v>
      </c>
      <c r="CC55" s="172">
        <f t="shared" si="40"/>
        <v>1</v>
      </c>
      <c r="CD55" s="172">
        <f t="shared" si="40"/>
        <v>1</v>
      </c>
      <c r="CE55" s="172">
        <f t="shared" si="40"/>
        <v>1</v>
      </c>
      <c r="CF55" s="172">
        <f t="shared" si="40"/>
        <v>1</v>
      </c>
      <c r="CG55" s="172">
        <f t="shared" si="40"/>
        <v>1</v>
      </c>
      <c r="CH55" s="172">
        <f t="shared" si="40"/>
        <v>1</v>
      </c>
      <c r="CI55" s="172">
        <f t="shared" si="40"/>
        <v>1</v>
      </c>
      <c r="CJ55" s="172">
        <f t="shared" si="40"/>
        <v>1</v>
      </c>
      <c r="CK55" s="172">
        <f t="shared" si="40"/>
        <v>1</v>
      </c>
      <c r="CL55" s="172">
        <f t="shared" si="40"/>
        <v>1</v>
      </c>
      <c r="CM55" s="172">
        <f t="shared" si="40"/>
        <v>1</v>
      </c>
      <c r="CN55" s="172">
        <f t="shared" si="40"/>
        <v>1</v>
      </c>
      <c r="CO55" s="172">
        <f t="shared" si="40"/>
        <v>1</v>
      </c>
      <c r="CP55" s="172">
        <f t="shared" si="40"/>
        <v>1</v>
      </c>
      <c r="CQ55" s="172">
        <f t="shared" si="38"/>
        <v>1</v>
      </c>
      <c r="CR55" s="172">
        <f t="shared" si="38"/>
        <v>1</v>
      </c>
      <c r="CS55" s="172">
        <f t="shared" si="38"/>
        <v>1</v>
      </c>
      <c r="CT55" s="172">
        <f t="shared" si="38"/>
        <v>1</v>
      </c>
      <c r="CU55" s="172">
        <f t="shared" si="38"/>
        <v>1</v>
      </c>
      <c r="DA55" s="172">
        <v>6</v>
      </c>
      <c r="DB55" s="32" t="str">
        <f t="shared" si="41"/>
        <v xml:space="preserve"> </v>
      </c>
      <c r="DD55" s="172">
        <f t="shared" si="18"/>
        <v>1</v>
      </c>
      <c r="DE55" s="172">
        <v>53</v>
      </c>
      <c r="DL55" s="172">
        <f t="shared" si="13"/>
        <v>0</v>
      </c>
      <c r="DM55" s="172">
        <f t="shared" si="14"/>
        <v>1</v>
      </c>
      <c r="DN55" s="172">
        <f t="shared" si="15"/>
        <v>1</v>
      </c>
      <c r="DO55" s="172">
        <f t="shared" si="42"/>
        <v>1</v>
      </c>
      <c r="DP55" s="172">
        <f t="shared" si="42"/>
        <v>1</v>
      </c>
      <c r="DQ55" s="172">
        <f t="shared" si="42"/>
        <v>1</v>
      </c>
      <c r="DR55" s="172">
        <f t="shared" si="42"/>
        <v>1</v>
      </c>
      <c r="DS55" s="172">
        <f t="shared" si="42"/>
        <v>1</v>
      </c>
      <c r="DT55" s="172">
        <f t="shared" si="42"/>
        <v>1</v>
      </c>
      <c r="DU55" s="172">
        <f t="shared" si="42"/>
        <v>1</v>
      </c>
      <c r="DV55" s="172">
        <f t="shared" si="43"/>
        <v>1</v>
      </c>
      <c r="DW55" s="172">
        <f t="shared" si="43"/>
        <v>1</v>
      </c>
      <c r="DX55" s="172">
        <f t="shared" si="43"/>
        <v>1</v>
      </c>
      <c r="DY55" s="172">
        <f t="shared" si="43"/>
        <v>1</v>
      </c>
      <c r="DZ55" s="172">
        <f t="shared" si="43"/>
        <v>1</v>
      </c>
      <c r="EA55" s="172">
        <f t="shared" si="43"/>
        <v>1</v>
      </c>
      <c r="EB55" s="172">
        <f t="shared" si="43"/>
        <v>1</v>
      </c>
      <c r="EC55" s="172">
        <f t="shared" si="43"/>
        <v>1</v>
      </c>
      <c r="ED55" s="172">
        <f t="shared" si="43"/>
        <v>1</v>
      </c>
      <c r="EE55" s="172">
        <f t="shared" si="43"/>
        <v>1</v>
      </c>
      <c r="EF55" s="172">
        <f t="shared" si="43"/>
        <v>1</v>
      </c>
      <c r="EG55" s="172">
        <f t="shared" si="6"/>
        <v>0</v>
      </c>
    </row>
    <row r="56" spans="20:137" x14ac:dyDescent="0.25">
      <c r="T56" s="5"/>
      <c r="U56" s="13"/>
      <c r="V56" s="5"/>
      <c r="W56" s="5" t="str">
        <f t="shared" si="2"/>
        <v/>
      </c>
      <c r="X56" s="5"/>
      <c r="Y56" s="5"/>
      <c r="Z56" s="5"/>
      <c r="CB56" s="172">
        <f t="shared" si="40"/>
        <v>1</v>
      </c>
      <c r="CC56" s="172">
        <f t="shared" si="40"/>
        <v>1</v>
      </c>
      <c r="CD56" s="172">
        <f t="shared" si="40"/>
        <v>1</v>
      </c>
      <c r="CE56" s="172">
        <f t="shared" si="40"/>
        <v>1</v>
      </c>
      <c r="CF56" s="172">
        <f t="shared" si="40"/>
        <v>1</v>
      </c>
      <c r="CG56" s="172">
        <f t="shared" si="40"/>
        <v>1</v>
      </c>
      <c r="CH56" s="172">
        <f t="shared" si="40"/>
        <v>1</v>
      </c>
      <c r="CI56" s="172">
        <f t="shared" si="40"/>
        <v>1</v>
      </c>
      <c r="CJ56" s="172">
        <f t="shared" si="40"/>
        <v>1</v>
      </c>
      <c r="CK56" s="172">
        <f t="shared" si="40"/>
        <v>1</v>
      </c>
      <c r="CL56" s="172">
        <f t="shared" si="40"/>
        <v>1</v>
      </c>
      <c r="CM56" s="172">
        <f t="shared" si="40"/>
        <v>1</v>
      </c>
      <c r="CN56" s="172">
        <f t="shared" si="40"/>
        <v>1</v>
      </c>
      <c r="CO56" s="172">
        <f t="shared" si="40"/>
        <v>1</v>
      </c>
      <c r="CP56" s="172">
        <f t="shared" si="40"/>
        <v>1</v>
      </c>
      <c r="CQ56" s="172">
        <f t="shared" si="38"/>
        <v>1</v>
      </c>
      <c r="CR56" s="172">
        <f t="shared" si="38"/>
        <v>1</v>
      </c>
      <c r="CS56" s="172">
        <f t="shared" si="38"/>
        <v>1</v>
      </c>
      <c r="CT56" s="172">
        <f t="shared" si="38"/>
        <v>1</v>
      </c>
      <c r="CU56" s="172">
        <f t="shared" si="38"/>
        <v>1</v>
      </c>
      <c r="DA56" s="172">
        <v>7</v>
      </c>
      <c r="DB56" s="32" t="str">
        <f t="shared" si="41"/>
        <v xml:space="preserve"> </v>
      </c>
      <c r="DD56" s="172">
        <f t="shared" si="18"/>
        <v>1</v>
      </c>
      <c r="DE56" s="172">
        <v>54</v>
      </c>
      <c r="DL56" s="172">
        <f t="shared" si="13"/>
        <v>0</v>
      </c>
      <c r="DM56" s="172">
        <f t="shared" si="14"/>
        <v>1</v>
      </c>
      <c r="DN56" s="172">
        <f t="shared" si="15"/>
        <v>1</v>
      </c>
      <c r="DO56" s="172">
        <f t="shared" si="42"/>
        <v>1</v>
      </c>
      <c r="DP56" s="172">
        <f t="shared" si="42"/>
        <v>1</v>
      </c>
      <c r="DQ56" s="172">
        <f t="shared" si="42"/>
        <v>1</v>
      </c>
      <c r="DR56" s="172">
        <f t="shared" si="42"/>
        <v>1</v>
      </c>
      <c r="DS56" s="172">
        <f t="shared" si="42"/>
        <v>1</v>
      </c>
      <c r="DT56" s="172">
        <f t="shared" si="42"/>
        <v>1</v>
      </c>
      <c r="DU56" s="172">
        <f t="shared" si="42"/>
        <v>1</v>
      </c>
      <c r="DV56" s="172">
        <f t="shared" si="43"/>
        <v>1</v>
      </c>
      <c r="DW56" s="172">
        <f t="shared" si="43"/>
        <v>1</v>
      </c>
      <c r="DX56" s="172">
        <f t="shared" si="43"/>
        <v>1</v>
      </c>
      <c r="DY56" s="172">
        <f t="shared" si="43"/>
        <v>1</v>
      </c>
      <c r="DZ56" s="172">
        <f t="shared" si="43"/>
        <v>1</v>
      </c>
      <c r="EA56" s="172">
        <f t="shared" si="43"/>
        <v>1</v>
      </c>
      <c r="EB56" s="172">
        <f t="shared" si="43"/>
        <v>1</v>
      </c>
      <c r="EC56" s="172">
        <f t="shared" si="43"/>
        <v>1</v>
      </c>
      <c r="ED56" s="172">
        <f t="shared" si="43"/>
        <v>1</v>
      </c>
      <c r="EE56" s="172">
        <f t="shared" si="43"/>
        <v>1</v>
      </c>
      <c r="EF56" s="172">
        <f t="shared" si="43"/>
        <v>1</v>
      </c>
      <c r="EG56" s="172">
        <f t="shared" si="6"/>
        <v>0</v>
      </c>
    </row>
    <row r="57" spans="20:137" x14ac:dyDescent="0.25">
      <c r="T57" s="5"/>
      <c r="U57" s="13"/>
      <c r="V57" s="5"/>
      <c r="W57" s="5" t="str">
        <f t="shared" si="2"/>
        <v/>
      </c>
      <c r="X57" s="5"/>
      <c r="Y57" s="5"/>
      <c r="Z57" s="5"/>
      <c r="CB57" s="172">
        <f t="shared" si="40"/>
        <v>1</v>
      </c>
      <c r="CC57" s="172">
        <f t="shared" si="40"/>
        <v>1</v>
      </c>
      <c r="CD57" s="172">
        <f t="shared" si="40"/>
        <v>1</v>
      </c>
      <c r="CE57" s="172">
        <f t="shared" si="40"/>
        <v>1</v>
      </c>
      <c r="CF57" s="172">
        <f t="shared" si="40"/>
        <v>1</v>
      </c>
      <c r="CG57" s="172">
        <f t="shared" si="40"/>
        <v>1</v>
      </c>
      <c r="CH57" s="172">
        <f t="shared" si="40"/>
        <v>1</v>
      </c>
      <c r="CI57" s="172">
        <f t="shared" si="40"/>
        <v>1</v>
      </c>
      <c r="CJ57" s="172">
        <f t="shared" si="40"/>
        <v>1</v>
      </c>
      <c r="CK57" s="172">
        <f t="shared" si="40"/>
        <v>1</v>
      </c>
      <c r="CL57" s="172">
        <f t="shared" si="40"/>
        <v>1</v>
      </c>
      <c r="CM57" s="172">
        <f t="shared" si="40"/>
        <v>1</v>
      </c>
      <c r="CN57" s="172">
        <f t="shared" si="40"/>
        <v>1</v>
      </c>
      <c r="CO57" s="172">
        <f t="shared" si="40"/>
        <v>1</v>
      </c>
      <c r="CP57" s="172">
        <f t="shared" si="40"/>
        <v>1</v>
      </c>
      <c r="CQ57" s="172">
        <f t="shared" si="38"/>
        <v>1</v>
      </c>
      <c r="CR57" s="172">
        <f t="shared" si="38"/>
        <v>1</v>
      </c>
      <c r="CS57" s="172">
        <f t="shared" si="38"/>
        <v>1</v>
      </c>
      <c r="CT57" s="172">
        <f t="shared" si="38"/>
        <v>1</v>
      </c>
      <c r="CU57" s="172">
        <f t="shared" si="38"/>
        <v>1</v>
      </c>
      <c r="DA57" s="172">
        <v>8</v>
      </c>
      <c r="DB57" s="32" t="str">
        <f t="shared" si="41"/>
        <v xml:space="preserve"> </v>
      </c>
      <c r="DD57" s="172">
        <f t="shared" si="18"/>
        <v>1</v>
      </c>
      <c r="DE57" s="172">
        <v>55</v>
      </c>
      <c r="DL57" s="172">
        <f t="shared" si="13"/>
        <v>0</v>
      </c>
      <c r="DM57" s="172">
        <f t="shared" si="14"/>
        <v>1</v>
      </c>
      <c r="DN57" s="172">
        <f t="shared" si="15"/>
        <v>1</v>
      </c>
      <c r="DO57" s="172">
        <f t="shared" si="42"/>
        <v>1</v>
      </c>
      <c r="DP57" s="172">
        <f t="shared" si="42"/>
        <v>1</v>
      </c>
      <c r="DQ57" s="172">
        <f t="shared" si="42"/>
        <v>1</v>
      </c>
      <c r="DR57" s="172">
        <f t="shared" si="42"/>
        <v>1</v>
      </c>
      <c r="DS57" s="172">
        <f t="shared" si="42"/>
        <v>1</v>
      </c>
      <c r="DT57" s="172">
        <f t="shared" si="42"/>
        <v>1</v>
      </c>
      <c r="DU57" s="172">
        <f t="shared" si="42"/>
        <v>1</v>
      </c>
      <c r="DV57" s="172">
        <f t="shared" si="43"/>
        <v>1</v>
      </c>
      <c r="DW57" s="172">
        <f t="shared" si="43"/>
        <v>1</v>
      </c>
      <c r="DX57" s="172">
        <f t="shared" si="43"/>
        <v>1</v>
      </c>
      <c r="DY57" s="172">
        <f t="shared" si="43"/>
        <v>1</v>
      </c>
      <c r="DZ57" s="172">
        <f t="shared" si="43"/>
        <v>1</v>
      </c>
      <c r="EA57" s="172">
        <f t="shared" si="43"/>
        <v>1</v>
      </c>
      <c r="EB57" s="172">
        <f t="shared" si="43"/>
        <v>1</v>
      </c>
      <c r="EC57" s="172">
        <f t="shared" si="43"/>
        <v>1</v>
      </c>
      <c r="ED57" s="172">
        <f t="shared" si="43"/>
        <v>1</v>
      </c>
      <c r="EE57" s="172">
        <f t="shared" si="43"/>
        <v>1</v>
      </c>
      <c r="EF57" s="172">
        <f t="shared" si="43"/>
        <v>1</v>
      </c>
      <c r="EG57" s="172">
        <f t="shared" si="6"/>
        <v>0</v>
      </c>
    </row>
    <row r="58" spans="20:137" x14ac:dyDescent="0.25">
      <c r="T58" s="5"/>
      <c r="U58" s="13"/>
      <c r="V58" s="5"/>
      <c r="W58" s="5" t="str">
        <f t="shared" si="2"/>
        <v/>
      </c>
      <c r="X58" s="5"/>
      <c r="Y58" s="5"/>
      <c r="Z58" s="5"/>
      <c r="CB58" s="172">
        <f t="shared" si="40"/>
        <v>1</v>
      </c>
      <c r="CC58" s="172">
        <f t="shared" si="40"/>
        <v>1</v>
      </c>
      <c r="CD58" s="172">
        <f t="shared" si="40"/>
        <v>1</v>
      </c>
      <c r="CE58" s="172">
        <f t="shared" si="40"/>
        <v>1</v>
      </c>
      <c r="CF58" s="172">
        <f t="shared" si="40"/>
        <v>1</v>
      </c>
      <c r="CG58" s="172">
        <f t="shared" si="40"/>
        <v>1</v>
      </c>
      <c r="CH58" s="172">
        <f t="shared" si="40"/>
        <v>1</v>
      </c>
      <c r="CI58" s="172">
        <f t="shared" si="40"/>
        <v>1</v>
      </c>
      <c r="CJ58" s="172">
        <f t="shared" si="40"/>
        <v>1</v>
      </c>
      <c r="CK58" s="172">
        <f t="shared" si="40"/>
        <v>1</v>
      </c>
      <c r="CL58" s="172">
        <f t="shared" si="40"/>
        <v>1</v>
      </c>
      <c r="CM58" s="172">
        <f t="shared" si="40"/>
        <v>1</v>
      </c>
      <c r="CN58" s="172">
        <f t="shared" si="40"/>
        <v>1</v>
      </c>
      <c r="CO58" s="172">
        <f t="shared" si="40"/>
        <v>1</v>
      </c>
      <c r="CP58" s="172">
        <f t="shared" si="40"/>
        <v>1</v>
      </c>
      <c r="CQ58" s="172">
        <f t="shared" si="38"/>
        <v>1</v>
      </c>
      <c r="CR58" s="172">
        <f t="shared" si="38"/>
        <v>1</v>
      </c>
      <c r="CS58" s="172">
        <f t="shared" si="38"/>
        <v>1</v>
      </c>
      <c r="CT58" s="172">
        <f t="shared" si="38"/>
        <v>1</v>
      </c>
      <c r="CU58" s="172">
        <f t="shared" si="38"/>
        <v>1</v>
      </c>
      <c r="DA58" s="172">
        <v>9</v>
      </c>
      <c r="DB58" s="32" t="str">
        <f t="shared" si="41"/>
        <v xml:space="preserve"> </v>
      </c>
      <c r="DD58" s="172">
        <f t="shared" si="18"/>
        <v>1</v>
      </c>
      <c r="DE58" s="172">
        <v>56</v>
      </c>
      <c r="DL58" s="172">
        <f t="shared" si="13"/>
        <v>0</v>
      </c>
      <c r="DM58" s="172">
        <f t="shared" si="14"/>
        <v>1</v>
      </c>
      <c r="DN58" s="172">
        <f t="shared" si="15"/>
        <v>1</v>
      </c>
      <c r="DO58" s="172">
        <f t="shared" si="42"/>
        <v>1</v>
      </c>
      <c r="DP58" s="172">
        <f t="shared" si="42"/>
        <v>1</v>
      </c>
      <c r="DQ58" s="172">
        <f t="shared" si="42"/>
        <v>1</v>
      </c>
      <c r="DR58" s="172">
        <f t="shared" si="42"/>
        <v>1</v>
      </c>
      <c r="DS58" s="172">
        <f t="shared" si="42"/>
        <v>1</v>
      </c>
      <c r="DT58" s="172">
        <f t="shared" si="42"/>
        <v>1</v>
      </c>
      <c r="DU58" s="172">
        <f t="shared" si="42"/>
        <v>1</v>
      </c>
      <c r="DV58" s="172">
        <f t="shared" si="43"/>
        <v>1</v>
      </c>
      <c r="DW58" s="172">
        <f t="shared" si="43"/>
        <v>1</v>
      </c>
      <c r="DX58" s="172">
        <f t="shared" si="43"/>
        <v>1</v>
      </c>
      <c r="DY58" s="172">
        <f t="shared" si="43"/>
        <v>1</v>
      </c>
      <c r="DZ58" s="172">
        <f t="shared" si="43"/>
        <v>1</v>
      </c>
      <c r="EA58" s="172">
        <f t="shared" si="43"/>
        <v>1</v>
      </c>
      <c r="EB58" s="172">
        <f t="shared" si="43"/>
        <v>1</v>
      </c>
      <c r="EC58" s="172">
        <f t="shared" si="43"/>
        <v>1</v>
      </c>
      <c r="ED58" s="172">
        <f t="shared" si="43"/>
        <v>1</v>
      </c>
      <c r="EE58" s="172">
        <f t="shared" si="43"/>
        <v>1</v>
      </c>
      <c r="EF58" s="172">
        <f t="shared" si="43"/>
        <v>1</v>
      </c>
      <c r="EG58" s="172">
        <f t="shared" si="6"/>
        <v>0</v>
      </c>
    </row>
    <row r="59" spans="20:137" x14ac:dyDescent="0.25">
      <c r="T59" s="5"/>
      <c r="U59" s="13"/>
      <c r="V59" s="5"/>
      <c r="W59" s="5" t="str">
        <f t="shared" si="2"/>
        <v/>
      </c>
      <c r="X59" s="5"/>
      <c r="Y59" s="5"/>
      <c r="Z59" s="5"/>
      <c r="CB59" s="172">
        <f t="shared" si="40"/>
        <v>1</v>
      </c>
      <c r="CC59" s="172">
        <f t="shared" si="40"/>
        <v>1</v>
      </c>
      <c r="CD59" s="172">
        <f t="shared" si="40"/>
        <v>1</v>
      </c>
      <c r="CE59" s="172">
        <f t="shared" si="40"/>
        <v>1</v>
      </c>
      <c r="CF59" s="172">
        <f t="shared" si="40"/>
        <v>1</v>
      </c>
      <c r="CG59" s="172">
        <f t="shared" si="40"/>
        <v>1</v>
      </c>
      <c r="CH59" s="172">
        <f t="shared" si="40"/>
        <v>1</v>
      </c>
      <c r="CI59" s="172">
        <f t="shared" si="40"/>
        <v>1</v>
      </c>
      <c r="CJ59" s="172">
        <f t="shared" si="40"/>
        <v>1</v>
      </c>
      <c r="CK59" s="172">
        <f t="shared" si="40"/>
        <v>1</v>
      </c>
      <c r="CL59" s="172">
        <f t="shared" si="40"/>
        <v>1</v>
      </c>
      <c r="CM59" s="172">
        <f t="shared" si="40"/>
        <v>1</v>
      </c>
      <c r="CN59" s="172">
        <f t="shared" si="40"/>
        <v>1</v>
      </c>
      <c r="CO59" s="172">
        <f t="shared" si="40"/>
        <v>1</v>
      </c>
      <c r="CP59" s="172">
        <f t="shared" si="40"/>
        <v>1</v>
      </c>
      <c r="CQ59" s="172">
        <f t="shared" si="38"/>
        <v>1</v>
      </c>
      <c r="CR59" s="172">
        <f t="shared" si="38"/>
        <v>1</v>
      </c>
      <c r="CS59" s="172">
        <f t="shared" si="38"/>
        <v>1</v>
      </c>
      <c r="CT59" s="172">
        <f t="shared" si="38"/>
        <v>1</v>
      </c>
      <c r="CU59" s="172">
        <f t="shared" si="38"/>
        <v>1</v>
      </c>
      <c r="DA59" s="172">
        <v>10</v>
      </c>
      <c r="DB59" s="32" t="str">
        <f t="shared" si="41"/>
        <v xml:space="preserve"> </v>
      </c>
      <c r="DD59" s="172">
        <f t="shared" si="18"/>
        <v>1</v>
      </c>
      <c r="DE59" s="172">
        <v>57</v>
      </c>
      <c r="DL59" s="172">
        <f t="shared" si="13"/>
        <v>0</v>
      </c>
      <c r="DM59" s="172">
        <f t="shared" si="14"/>
        <v>1</v>
      </c>
      <c r="DN59" s="172">
        <f t="shared" si="15"/>
        <v>1</v>
      </c>
      <c r="DO59" s="172">
        <f t="shared" si="42"/>
        <v>1</v>
      </c>
      <c r="DP59" s="172">
        <f t="shared" si="42"/>
        <v>1</v>
      </c>
      <c r="DQ59" s="172">
        <f t="shared" si="42"/>
        <v>1</v>
      </c>
      <c r="DR59" s="172">
        <f t="shared" si="42"/>
        <v>1</v>
      </c>
      <c r="DS59" s="172">
        <f t="shared" si="42"/>
        <v>1</v>
      </c>
      <c r="DT59" s="172">
        <f t="shared" si="42"/>
        <v>1</v>
      </c>
      <c r="DU59" s="172">
        <f t="shared" si="42"/>
        <v>1</v>
      </c>
      <c r="DV59" s="172">
        <f t="shared" si="43"/>
        <v>1</v>
      </c>
      <c r="DW59" s="172">
        <f t="shared" si="43"/>
        <v>1</v>
      </c>
      <c r="DX59" s="172">
        <f t="shared" si="43"/>
        <v>1</v>
      </c>
      <c r="DY59" s="172">
        <f t="shared" si="43"/>
        <v>1</v>
      </c>
      <c r="DZ59" s="172">
        <f t="shared" si="43"/>
        <v>1</v>
      </c>
      <c r="EA59" s="172">
        <f t="shared" si="43"/>
        <v>1</v>
      </c>
      <c r="EB59" s="172">
        <f t="shared" si="43"/>
        <v>1</v>
      </c>
      <c r="EC59" s="172">
        <f t="shared" si="43"/>
        <v>1</v>
      </c>
      <c r="ED59" s="172">
        <f t="shared" si="43"/>
        <v>1</v>
      </c>
      <c r="EE59" s="172">
        <f t="shared" si="43"/>
        <v>1</v>
      </c>
      <c r="EF59" s="172">
        <f t="shared" si="43"/>
        <v>1</v>
      </c>
      <c r="EG59" s="172">
        <f t="shared" si="6"/>
        <v>0</v>
      </c>
    </row>
    <row r="60" spans="20:137" x14ac:dyDescent="0.25">
      <c r="T60" s="5"/>
      <c r="U60" s="13"/>
      <c r="V60" s="5"/>
      <c r="W60" s="5" t="str">
        <f t="shared" si="2"/>
        <v/>
      </c>
      <c r="X60" s="5"/>
      <c r="Y60" s="5"/>
      <c r="Z60" s="5"/>
      <c r="CB60" s="172">
        <f t="shared" si="40"/>
        <v>1</v>
      </c>
      <c r="CC60" s="172">
        <f t="shared" si="40"/>
        <v>1</v>
      </c>
      <c r="CD60" s="172">
        <f t="shared" si="40"/>
        <v>1</v>
      </c>
      <c r="CE60" s="172">
        <f t="shared" si="40"/>
        <v>1</v>
      </c>
      <c r="CF60" s="172">
        <f t="shared" si="40"/>
        <v>1</v>
      </c>
      <c r="CG60" s="172">
        <f t="shared" si="40"/>
        <v>1</v>
      </c>
      <c r="CH60" s="172">
        <f t="shared" si="40"/>
        <v>1</v>
      </c>
      <c r="CI60" s="172">
        <f t="shared" si="40"/>
        <v>1</v>
      </c>
      <c r="CJ60" s="172">
        <f t="shared" si="40"/>
        <v>1</v>
      </c>
      <c r="CK60" s="172">
        <f t="shared" si="40"/>
        <v>1</v>
      </c>
      <c r="CL60" s="172">
        <f t="shared" si="40"/>
        <v>1</v>
      </c>
      <c r="CM60" s="172">
        <f t="shared" si="40"/>
        <v>1</v>
      </c>
      <c r="CN60" s="172">
        <f t="shared" si="40"/>
        <v>1</v>
      </c>
      <c r="CO60" s="172">
        <f t="shared" si="40"/>
        <v>1</v>
      </c>
      <c r="CP60" s="172">
        <f t="shared" si="40"/>
        <v>1</v>
      </c>
      <c r="CQ60" s="172">
        <f t="shared" si="38"/>
        <v>1</v>
      </c>
      <c r="CR60" s="172">
        <f t="shared" si="38"/>
        <v>1</v>
      </c>
      <c r="CS60" s="172">
        <f t="shared" si="38"/>
        <v>1</v>
      </c>
      <c r="CT60" s="172">
        <f t="shared" si="38"/>
        <v>1</v>
      </c>
      <c r="CU60" s="172">
        <f t="shared" si="38"/>
        <v>1</v>
      </c>
      <c r="DA60" s="172">
        <v>11</v>
      </c>
      <c r="DB60" s="32" t="str">
        <f t="shared" si="41"/>
        <v xml:space="preserve"> </v>
      </c>
      <c r="DD60" s="172">
        <f t="shared" si="18"/>
        <v>1</v>
      </c>
      <c r="DE60" s="172">
        <v>58</v>
      </c>
      <c r="DL60" s="172">
        <f t="shared" si="13"/>
        <v>0</v>
      </c>
      <c r="DM60" s="172">
        <f t="shared" si="14"/>
        <v>1</v>
      </c>
      <c r="DN60" s="172">
        <f t="shared" si="15"/>
        <v>1</v>
      </c>
      <c r="DO60" s="172">
        <f t="shared" si="42"/>
        <v>1</v>
      </c>
      <c r="DP60" s="172">
        <f t="shared" si="42"/>
        <v>1</v>
      </c>
      <c r="DQ60" s="172">
        <f t="shared" si="42"/>
        <v>1</v>
      </c>
      <c r="DR60" s="172">
        <f t="shared" si="42"/>
        <v>1</v>
      </c>
      <c r="DS60" s="172">
        <f t="shared" si="42"/>
        <v>1</v>
      </c>
      <c r="DT60" s="172">
        <f t="shared" si="42"/>
        <v>1</v>
      </c>
      <c r="DU60" s="172">
        <f t="shared" si="42"/>
        <v>1</v>
      </c>
      <c r="DV60" s="172">
        <f t="shared" si="43"/>
        <v>1</v>
      </c>
      <c r="DW60" s="172">
        <f t="shared" si="43"/>
        <v>1</v>
      </c>
      <c r="DX60" s="172">
        <f t="shared" si="43"/>
        <v>1</v>
      </c>
      <c r="DY60" s="172">
        <f t="shared" si="43"/>
        <v>1</v>
      </c>
      <c r="DZ60" s="172">
        <f t="shared" si="43"/>
        <v>1</v>
      </c>
      <c r="EA60" s="172">
        <f t="shared" si="43"/>
        <v>1</v>
      </c>
      <c r="EB60" s="172">
        <f t="shared" si="43"/>
        <v>1</v>
      </c>
      <c r="EC60" s="172">
        <f t="shared" si="43"/>
        <v>1</v>
      </c>
      <c r="ED60" s="172">
        <f t="shared" si="43"/>
        <v>1</v>
      </c>
      <c r="EE60" s="172">
        <f t="shared" si="43"/>
        <v>1</v>
      </c>
      <c r="EF60" s="172">
        <f t="shared" si="43"/>
        <v>1</v>
      </c>
      <c r="EG60" s="172">
        <f t="shared" si="6"/>
        <v>0</v>
      </c>
    </row>
    <row r="61" spans="20:137" x14ac:dyDescent="0.25">
      <c r="T61" s="5"/>
      <c r="U61" s="13"/>
      <c r="V61" s="5"/>
      <c r="W61" s="5" t="str">
        <f t="shared" si="2"/>
        <v/>
      </c>
      <c r="X61" s="5"/>
      <c r="Y61" s="5"/>
      <c r="Z61" s="5"/>
      <c r="CB61" s="172">
        <f t="shared" si="40"/>
        <v>1</v>
      </c>
      <c r="CC61" s="172">
        <f t="shared" si="40"/>
        <v>1</v>
      </c>
      <c r="CD61" s="172">
        <f t="shared" si="40"/>
        <v>1</v>
      </c>
      <c r="CE61" s="172">
        <f t="shared" si="40"/>
        <v>1</v>
      </c>
      <c r="CF61" s="172">
        <f t="shared" si="40"/>
        <v>1</v>
      </c>
      <c r="CG61" s="172">
        <f t="shared" si="40"/>
        <v>1</v>
      </c>
      <c r="CH61" s="172">
        <f t="shared" si="40"/>
        <v>1</v>
      </c>
      <c r="CI61" s="172">
        <f t="shared" si="40"/>
        <v>1</v>
      </c>
      <c r="CJ61" s="172">
        <f t="shared" si="40"/>
        <v>1</v>
      </c>
      <c r="CK61" s="172">
        <f t="shared" si="40"/>
        <v>1</v>
      </c>
      <c r="CL61" s="172">
        <f t="shared" si="40"/>
        <v>1</v>
      </c>
      <c r="CM61" s="172">
        <f t="shared" si="40"/>
        <v>1</v>
      </c>
      <c r="CN61" s="172">
        <f t="shared" si="40"/>
        <v>1</v>
      </c>
      <c r="CO61" s="172">
        <f t="shared" si="40"/>
        <v>1</v>
      </c>
      <c r="CP61" s="172">
        <f t="shared" si="40"/>
        <v>1</v>
      </c>
      <c r="CQ61" s="172">
        <f t="shared" si="38"/>
        <v>1</v>
      </c>
      <c r="CR61" s="172">
        <f t="shared" si="38"/>
        <v>1</v>
      </c>
      <c r="CS61" s="172">
        <f t="shared" si="38"/>
        <v>1</v>
      </c>
      <c r="CT61" s="172">
        <f t="shared" si="38"/>
        <v>1</v>
      </c>
      <c r="CU61" s="172">
        <f t="shared" si="38"/>
        <v>1</v>
      </c>
      <c r="DA61" s="172">
        <v>12</v>
      </c>
      <c r="DB61" s="32" t="str">
        <f t="shared" si="41"/>
        <v xml:space="preserve"> </v>
      </c>
      <c r="DD61" s="172">
        <f t="shared" si="18"/>
        <v>1</v>
      </c>
      <c r="DE61" s="172">
        <v>59</v>
      </c>
      <c r="DL61" s="172">
        <f t="shared" si="13"/>
        <v>0</v>
      </c>
      <c r="DM61" s="172">
        <f t="shared" si="14"/>
        <v>1</v>
      </c>
      <c r="DN61" s="172">
        <f t="shared" si="15"/>
        <v>1</v>
      </c>
      <c r="DO61" s="172">
        <f t="shared" si="42"/>
        <v>1</v>
      </c>
      <c r="DP61" s="172">
        <f t="shared" si="42"/>
        <v>1</v>
      </c>
      <c r="DQ61" s="172">
        <f t="shared" si="42"/>
        <v>1</v>
      </c>
      <c r="DR61" s="172">
        <f t="shared" si="42"/>
        <v>1</v>
      </c>
      <c r="DS61" s="172">
        <f t="shared" si="42"/>
        <v>1</v>
      </c>
      <c r="DT61" s="172">
        <f t="shared" si="42"/>
        <v>1</v>
      </c>
      <c r="DU61" s="172">
        <f t="shared" si="42"/>
        <v>1</v>
      </c>
      <c r="DV61" s="172">
        <f t="shared" si="43"/>
        <v>1</v>
      </c>
      <c r="DW61" s="172">
        <f t="shared" si="43"/>
        <v>1</v>
      </c>
      <c r="DX61" s="172">
        <f t="shared" si="43"/>
        <v>1</v>
      </c>
      <c r="DY61" s="172">
        <f t="shared" si="43"/>
        <v>1</v>
      </c>
      <c r="DZ61" s="172">
        <f t="shared" si="43"/>
        <v>1</v>
      </c>
      <c r="EA61" s="172">
        <f t="shared" si="43"/>
        <v>1</v>
      </c>
      <c r="EB61" s="172">
        <f t="shared" si="43"/>
        <v>1</v>
      </c>
      <c r="EC61" s="172">
        <f t="shared" si="43"/>
        <v>1</v>
      </c>
      <c r="ED61" s="172">
        <f t="shared" si="43"/>
        <v>1</v>
      </c>
      <c r="EE61" s="172">
        <f t="shared" si="43"/>
        <v>1</v>
      </c>
      <c r="EF61" s="172">
        <f t="shared" si="43"/>
        <v>1</v>
      </c>
      <c r="EG61" s="172">
        <f t="shared" si="6"/>
        <v>0</v>
      </c>
    </row>
    <row r="62" spans="20:137" x14ac:dyDescent="0.25">
      <c r="T62" s="5"/>
      <c r="U62" s="13"/>
      <c r="V62" s="5"/>
      <c r="W62" s="5" t="str">
        <f t="shared" si="2"/>
        <v/>
      </c>
      <c r="X62" s="5"/>
      <c r="Y62" s="5"/>
      <c r="Z62" s="5"/>
      <c r="CB62" s="172">
        <f t="shared" si="40"/>
        <v>1</v>
      </c>
      <c r="CC62" s="172">
        <f t="shared" si="40"/>
        <v>1</v>
      </c>
      <c r="CD62" s="172">
        <f t="shared" si="40"/>
        <v>1</v>
      </c>
      <c r="CE62" s="172">
        <f t="shared" si="40"/>
        <v>1</v>
      </c>
      <c r="CF62" s="172">
        <f t="shared" si="40"/>
        <v>1</v>
      </c>
      <c r="CG62" s="172">
        <f t="shared" si="40"/>
        <v>1</v>
      </c>
      <c r="CH62" s="172">
        <f t="shared" si="40"/>
        <v>1</v>
      </c>
      <c r="CI62" s="172">
        <f t="shared" si="40"/>
        <v>1</v>
      </c>
      <c r="CJ62" s="172">
        <f t="shared" si="40"/>
        <v>1</v>
      </c>
      <c r="CK62" s="172">
        <f t="shared" si="40"/>
        <v>1</v>
      </c>
      <c r="CL62" s="172">
        <f t="shared" si="40"/>
        <v>1</v>
      </c>
      <c r="CM62" s="172">
        <f t="shared" si="40"/>
        <v>1</v>
      </c>
      <c r="CN62" s="172">
        <f t="shared" si="40"/>
        <v>1</v>
      </c>
      <c r="CO62" s="172">
        <f t="shared" si="40"/>
        <v>1</v>
      </c>
      <c r="CP62" s="172">
        <f t="shared" si="40"/>
        <v>1</v>
      </c>
      <c r="CQ62" s="172">
        <f t="shared" si="38"/>
        <v>1</v>
      </c>
      <c r="CR62" s="172">
        <f t="shared" si="38"/>
        <v>1</v>
      </c>
      <c r="CS62" s="172">
        <f t="shared" si="38"/>
        <v>1</v>
      </c>
      <c r="CT62" s="172">
        <f t="shared" si="38"/>
        <v>1</v>
      </c>
      <c r="CU62" s="172">
        <f t="shared" si="38"/>
        <v>1</v>
      </c>
      <c r="DB62" s="196" t="str">
        <f>IF(DB49="","","----")</f>
        <v/>
      </c>
      <c r="DD62" s="172">
        <f t="shared" si="18"/>
        <v>1</v>
      </c>
      <c r="DE62" s="172">
        <v>60</v>
      </c>
      <c r="DL62" s="172">
        <f t="shared" si="13"/>
        <v>0</v>
      </c>
      <c r="DM62" s="172">
        <f t="shared" si="14"/>
        <v>1</v>
      </c>
      <c r="DN62" s="172">
        <f t="shared" si="15"/>
        <v>1</v>
      </c>
      <c r="DO62" s="172">
        <f t="shared" si="42"/>
        <v>1</v>
      </c>
      <c r="DP62" s="172">
        <f t="shared" si="42"/>
        <v>1</v>
      </c>
      <c r="DQ62" s="172">
        <f t="shared" si="42"/>
        <v>1</v>
      </c>
      <c r="DR62" s="172">
        <f t="shared" si="42"/>
        <v>1</v>
      </c>
      <c r="DS62" s="172">
        <f t="shared" si="42"/>
        <v>1</v>
      </c>
      <c r="DT62" s="172">
        <f t="shared" si="42"/>
        <v>1</v>
      </c>
      <c r="DU62" s="172">
        <f t="shared" si="42"/>
        <v>1</v>
      </c>
      <c r="DV62" s="172">
        <f t="shared" si="43"/>
        <v>1</v>
      </c>
      <c r="DW62" s="172">
        <f t="shared" si="43"/>
        <v>1</v>
      </c>
      <c r="DX62" s="172">
        <f t="shared" si="43"/>
        <v>1</v>
      </c>
      <c r="DY62" s="172">
        <f t="shared" si="43"/>
        <v>1</v>
      </c>
      <c r="DZ62" s="172">
        <f t="shared" si="43"/>
        <v>1</v>
      </c>
      <c r="EA62" s="172">
        <f t="shared" si="43"/>
        <v>1</v>
      </c>
      <c r="EB62" s="172">
        <f t="shared" si="43"/>
        <v>1</v>
      </c>
      <c r="EC62" s="172">
        <f t="shared" si="43"/>
        <v>1</v>
      </c>
      <c r="ED62" s="172">
        <f t="shared" si="43"/>
        <v>1</v>
      </c>
      <c r="EE62" s="172">
        <f t="shared" si="43"/>
        <v>1</v>
      </c>
      <c r="EF62" s="172">
        <f t="shared" si="43"/>
        <v>1</v>
      </c>
      <c r="EG62" s="172">
        <f t="shared" si="6"/>
        <v>0</v>
      </c>
    </row>
    <row r="63" spans="20:137" x14ac:dyDescent="0.25">
      <c r="T63" s="5"/>
      <c r="U63" s="13"/>
      <c r="V63" s="5"/>
      <c r="W63" s="5" t="str">
        <f t="shared" si="2"/>
        <v/>
      </c>
      <c r="X63" s="5"/>
      <c r="Y63" s="5"/>
      <c r="Z63" s="5"/>
      <c r="CB63" s="172">
        <f t="shared" si="40"/>
        <v>1</v>
      </c>
      <c r="CC63" s="172">
        <f t="shared" si="40"/>
        <v>1</v>
      </c>
      <c r="CD63" s="172">
        <f t="shared" si="40"/>
        <v>1</v>
      </c>
      <c r="CE63" s="172">
        <f t="shared" si="40"/>
        <v>1</v>
      </c>
      <c r="CF63" s="172">
        <f t="shared" si="40"/>
        <v>1</v>
      </c>
      <c r="CG63" s="172">
        <f t="shared" si="40"/>
        <v>1</v>
      </c>
      <c r="CH63" s="172">
        <f t="shared" si="40"/>
        <v>1</v>
      </c>
      <c r="CI63" s="172">
        <f t="shared" si="40"/>
        <v>1</v>
      </c>
      <c r="CJ63" s="172">
        <f t="shared" si="40"/>
        <v>1</v>
      </c>
      <c r="CK63" s="172">
        <f t="shared" si="40"/>
        <v>1</v>
      </c>
      <c r="CL63" s="172">
        <f t="shared" si="40"/>
        <v>1</v>
      </c>
      <c r="CM63" s="172">
        <f t="shared" si="40"/>
        <v>1</v>
      </c>
      <c r="CN63" s="172">
        <f t="shared" si="40"/>
        <v>1</v>
      </c>
      <c r="CO63" s="172">
        <f t="shared" si="40"/>
        <v>1</v>
      </c>
      <c r="CP63" s="172">
        <f t="shared" si="40"/>
        <v>1</v>
      </c>
      <c r="CQ63" s="172">
        <f t="shared" si="38"/>
        <v>1</v>
      </c>
      <c r="CR63" s="172">
        <f t="shared" si="38"/>
        <v>1</v>
      </c>
      <c r="CS63" s="172">
        <f t="shared" si="38"/>
        <v>1</v>
      </c>
      <c r="CT63" s="172">
        <f t="shared" si="38"/>
        <v>1</v>
      </c>
      <c r="CU63" s="172">
        <f t="shared" si="38"/>
        <v>1</v>
      </c>
      <c r="DA63" s="172"/>
      <c r="DB63" s="32" t="str">
        <f>IF(DB64="","",CONCATENATE("Warband ",CZ64," ",DG63))</f>
        <v/>
      </c>
      <c r="DD63" s="172">
        <f t="shared" si="18"/>
        <v>1</v>
      </c>
      <c r="DE63" s="172">
        <v>61</v>
      </c>
      <c r="DG63" s="49" t="str">
        <f>CONCATENATE("   ",DH63,"/",DI63,IF(DH63&gt;DI63," !",""))</f>
        <v xml:space="preserve">   0/12</v>
      </c>
      <c r="DH63" s="172">
        <f t="shared" ref="DH63" si="44">INDEX($CB$1:$CU$1,CZ64)+DJ63</f>
        <v>0</v>
      </c>
      <c r="DI63" s="172">
        <f>12</f>
        <v>12</v>
      </c>
      <c r="DL63" s="172">
        <f t="shared" si="13"/>
        <v>0</v>
      </c>
      <c r="DM63" s="172">
        <f t="shared" si="14"/>
        <v>1</v>
      </c>
      <c r="DN63" s="172">
        <f t="shared" si="15"/>
        <v>1</v>
      </c>
      <c r="DO63" s="172">
        <f t="shared" si="42"/>
        <v>1</v>
      </c>
      <c r="DP63" s="172">
        <f t="shared" si="42"/>
        <v>1</v>
      </c>
      <c r="DQ63" s="172">
        <f t="shared" si="42"/>
        <v>1</v>
      </c>
      <c r="DR63" s="172">
        <f t="shared" si="42"/>
        <v>1</v>
      </c>
      <c r="DS63" s="172">
        <f t="shared" si="42"/>
        <v>1</v>
      </c>
      <c r="DT63" s="172">
        <f t="shared" si="42"/>
        <v>1</v>
      </c>
      <c r="DU63" s="172">
        <f t="shared" si="42"/>
        <v>1</v>
      </c>
      <c r="DV63" s="172">
        <f t="shared" si="43"/>
        <v>1</v>
      </c>
      <c r="DW63" s="172">
        <f t="shared" si="43"/>
        <v>1</v>
      </c>
      <c r="DX63" s="172">
        <f t="shared" si="43"/>
        <v>1</v>
      </c>
      <c r="DY63" s="172">
        <f t="shared" si="43"/>
        <v>1</v>
      </c>
      <c r="DZ63" s="172">
        <f t="shared" si="43"/>
        <v>1</v>
      </c>
      <c r="EA63" s="172">
        <f t="shared" si="43"/>
        <v>1</v>
      </c>
      <c r="EB63" s="172">
        <f t="shared" si="43"/>
        <v>1</v>
      </c>
      <c r="EC63" s="172">
        <f t="shared" si="43"/>
        <v>1</v>
      </c>
      <c r="ED63" s="172">
        <f t="shared" si="43"/>
        <v>1</v>
      </c>
      <c r="EE63" s="172">
        <f t="shared" si="43"/>
        <v>1</v>
      </c>
      <c r="EF63" s="172">
        <f t="shared" si="43"/>
        <v>1</v>
      </c>
      <c r="EG63" s="172">
        <f t="shared" si="6"/>
        <v>0</v>
      </c>
    </row>
    <row r="64" spans="20:137" x14ac:dyDescent="0.25">
      <c r="T64" s="5"/>
      <c r="U64" s="13"/>
      <c r="V64" s="5"/>
      <c r="W64" s="5" t="str">
        <f t="shared" si="2"/>
        <v/>
      </c>
      <c r="X64" s="5"/>
      <c r="Y64" s="5"/>
      <c r="Z64" s="5"/>
      <c r="CB64" s="172">
        <f t="shared" si="40"/>
        <v>1</v>
      </c>
      <c r="CC64" s="172">
        <f t="shared" si="40"/>
        <v>1</v>
      </c>
      <c r="CD64" s="172">
        <f t="shared" si="40"/>
        <v>1</v>
      </c>
      <c r="CE64" s="172">
        <f t="shared" si="40"/>
        <v>1</v>
      </c>
      <c r="CF64" s="172">
        <f t="shared" si="40"/>
        <v>1</v>
      </c>
      <c r="CG64" s="172">
        <f t="shared" si="40"/>
        <v>1</v>
      </c>
      <c r="CH64" s="172">
        <f t="shared" si="40"/>
        <v>1</v>
      </c>
      <c r="CI64" s="172">
        <f t="shared" si="40"/>
        <v>1</v>
      </c>
      <c r="CJ64" s="172">
        <f t="shared" si="40"/>
        <v>1</v>
      </c>
      <c r="CK64" s="172">
        <f t="shared" si="40"/>
        <v>1</v>
      </c>
      <c r="CL64" s="172">
        <f t="shared" si="40"/>
        <v>1</v>
      </c>
      <c r="CM64" s="172">
        <f t="shared" si="40"/>
        <v>1</v>
      </c>
      <c r="CN64" s="172">
        <f t="shared" si="40"/>
        <v>1</v>
      </c>
      <c r="CO64" s="172">
        <f t="shared" si="40"/>
        <v>1</v>
      </c>
      <c r="CP64" s="172">
        <f t="shared" si="40"/>
        <v>1</v>
      </c>
      <c r="CQ64" s="172">
        <f t="shared" si="40"/>
        <v>1</v>
      </c>
      <c r="CR64" s="172">
        <f t="shared" ref="CR64:CU79" si="45">IF(BG63="",CR63,CR63+1)</f>
        <v>1</v>
      </c>
      <c r="CS64" s="172">
        <f t="shared" si="45"/>
        <v>1</v>
      </c>
      <c r="CT64" s="172">
        <f t="shared" si="45"/>
        <v>1</v>
      </c>
      <c r="CU64" s="172">
        <f t="shared" si="45"/>
        <v>1</v>
      </c>
      <c r="CZ64" s="172">
        <v>5</v>
      </c>
      <c r="DA64" s="172" t="s">
        <v>278</v>
      </c>
      <c r="DB64" s="32" t="str">
        <f>T(LOOKUP(CZ64,$DM$1:$EF$1,$DM$2:$EF$2))</f>
        <v/>
      </c>
      <c r="DD64" s="172">
        <f t="shared" si="18"/>
        <v>1</v>
      </c>
      <c r="DE64" s="172">
        <v>62</v>
      </c>
      <c r="DL64" s="172">
        <f t="shared" si="13"/>
        <v>0</v>
      </c>
      <c r="DM64" s="172">
        <f t="shared" si="14"/>
        <v>1</v>
      </c>
      <c r="DN64" s="172">
        <f t="shared" si="15"/>
        <v>1</v>
      </c>
      <c r="DO64" s="172">
        <f t="shared" si="42"/>
        <v>1</v>
      </c>
      <c r="DP64" s="172">
        <f t="shared" si="42"/>
        <v>1</v>
      </c>
      <c r="DQ64" s="172">
        <f t="shared" si="42"/>
        <v>1</v>
      </c>
      <c r="DR64" s="172">
        <f t="shared" si="42"/>
        <v>1</v>
      </c>
      <c r="DS64" s="172">
        <f t="shared" si="42"/>
        <v>1</v>
      </c>
      <c r="DT64" s="172">
        <f t="shared" si="42"/>
        <v>1</v>
      </c>
      <c r="DU64" s="172">
        <f t="shared" si="42"/>
        <v>1</v>
      </c>
      <c r="DV64" s="172">
        <f t="shared" si="43"/>
        <v>1</v>
      </c>
      <c r="DW64" s="172">
        <f t="shared" si="43"/>
        <v>1</v>
      </c>
      <c r="DX64" s="172">
        <f t="shared" si="43"/>
        <v>1</v>
      </c>
      <c r="DY64" s="172">
        <f t="shared" si="43"/>
        <v>1</v>
      </c>
      <c r="DZ64" s="172">
        <f t="shared" si="43"/>
        <v>1</v>
      </c>
      <c r="EA64" s="172">
        <f t="shared" si="43"/>
        <v>1</v>
      </c>
      <c r="EB64" s="172">
        <f t="shared" si="43"/>
        <v>1</v>
      </c>
      <c r="EC64" s="172">
        <f t="shared" si="43"/>
        <v>1</v>
      </c>
      <c r="ED64" s="172">
        <f t="shared" si="43"/>
        <v>1</v>
      </c>
      <c r="EE64" s="172">
        <f t="shared" si="43"/>
        <v>1</v>
      </c>
      <c r="EF64" s="172">
        <f t="shared" si="43"/>
        <v>1</v>
      </c>
      <c r="EG64" s="172">
        <f t="shared" si="6"/>
        <v>0</v>
      </c>
    </row>
    <row r="65" spans="20:137" x14ac:dyDescent="0.25">
      <c r="T65" s="5"/>
      <c r="U65" s="13"/>
      <c r="V65" s="5"/>
      <c r="W65" s="5" t="str">
        <f t="shared" si="2"/>
        <v/>
      </c>
      <c r="X65" s="5"/>
      <c r="Y65" s="5"/>
      <c r="Z65" s="5"/>
      <c r="CB65" s="172">
        <f t="shared" ref="CB65:CQ80" si="46">IF(AQ64="",CB64,CB64+1)</f>
        <v>1</v>
      </c>
      <c r="CC65" s="172">
        <f t="shared" si="46"/>
        <v>1</v>
      </c>
      <c r="CD65" s="172">
        <f t="shared" si="46"/>
        <v>1</v>
      </c>
      <c r="CE65" s="172">
        <f t="shared" si="46"/>
        <v>1</v>
      </c>
      <c r="CF65" s="172">
        <f t="shared" si="46"/>
        <v>1</v>
      </c>
      <c r="CG65" s="172">
        <f t="shared" si="46"/>
        <v>1</v>
      </c>
      <c r="CH65" s="172">
        <f t="shared" si="46"/>
        <v>1</v>
      </c>
      <c r="CI65" s="172">
        <f t="shared" si="46"/>
        <v>1</v>
      </c>
      <c r="CJ65" s="172">
        <f t="shared" si="46"/>
        <v>1</v>
      </c>
      <c r="CK65" s="172">
        <f t="shared" si="46"/>
        <v>1</v>
      </c>
      <c r="CL65" s="172">
        <f t="shared" si="46"/>
        <v>1</v>
      </c>
      <c r="CM65" s="172">
        <f t="shared" si="46"/>
        <v>1</v>
      </c>
      <c r="CN65" s="172">
        <f t="shared" si="46"/>
        <v>1</v>
      </c>
      <c r="CO65" s="172">
        <f t="shared" si="46"/>
        <v>1</v>
      </c>
      <c r="CP65" s="172">
        <f t="shared" si="46"/>
        <v>1</v>
      </c>
      <c r="CQ65" s="172">
        <f t="shared" si="46"/>
        <v>1</v>
      </c>
      <c r="CR65" s="172">
        <f t="shared" si="45"/>
        <v>1</v>
      </c>
      <c r="CS65" s="172">
        <f t="shared" si="45"/>
        <v>1</v>
      </c>
      <c r="CT65" s="172">
        <f t="shared" si="45"/>
        <v>1</v>
      </c>
      <c r="CU65" s="172">
        <f t="shared" si="45"/>
        <v>1</v>
      </c>
      <c r="DA65" s="172">
        <v>1</v>
      </c>
      <c r="DB65" s="32" t="str">
        <f t="shared" ref="DB65:DB76" si="47">T(CONCATENATE(LOOKUP(DA65,CF$3:CF$80,AU$3:AU$80)," ",LOOKUP(DA65,CF$3:CF$80,$CA$3:$CA$80)))</f>
        <v xml:space="preserve"> </v>
      </c>
      <c r="DD65" s="172">
        <f t="shared" si="18"/>
        <v>1</v>
      </c>
      <c r="DE65" s="172">
        <v>63</v>
      </c>
      <c r="DL65" s="172">
        <f t="shared" si="13"/>
        <v>0</v>
      </c>
      <c r="DM65" s="172">
        <f t="shared" si="14"/>
        <v>1</v>
      </c>
      <c r="DN65" s="172">
        <f t="shared" si="15"/>
        <v>1</v>
      </c>
      <c r="DO65" s="172">
        <f t="shared" si="42"/>
        <v>1</v>
      </c>
      <c r="DP65" s="172">
        <f t="shared" si="42"/>
        <v>1</v>
      </c>
      <c r="DQ65" s="172">
        <f t="shared" si="42"/>
        <v>1</v>
      </c>
      <c r="DR65" s="172">
        <f t="shared" si="42"/>
        <v>1</v>
      </c>
      <c r="DS65" s="172">
        <f t="shared" si="42"/>
        <v>1</v>
      </c>
      <c r="DT65" s="172">
        <f t="shared" si="42"/>
        <v>1</v>
      </c>
      <c r="DU65" s="172">
        <f t="shared" si="42"/>
        <v>1</v>
      </c>
      <c r="DV65" s="172">
        <f t="shared" si="43"/>
        <v>1</v>
      </c>
      <c r="DW65" s="172">
        <f t="shared" si="43"/>
        <v>1</v>
      </c>
      <c r="DX65" s="172">
        <f t="shared" si="43"/>
        <v>1</v>
      </c>
      <c r="DY65" s="172">
        <f t="shared" si="43"/>
        <v>1</v>
      </c>
      <c r="DZ65" s="172">
        <f t="shared" si="43"/>
        <v>1</v>
      </c>
      <c r="EA65" s="172">
        <f t="shared" si="43"/>
        <v>1</v>
      </c>
      <c r="EB65" s="172">
        <f t="shared" si="43"/>
        <v>1</v>
      </c>
      <c r="EC65" s="172">
        <f t="shared" si="43"/>
        <v>1</v>
      </c>
      <c r="ED65" s="172">
        <f t="shared" si="43"/>
        <v>1</v>
      </c>
      <c r="EE65" s="172">
        <f t="shared" si="43"/>
        <v>1</v>
      </c>
      <c r="EF65" s="172">
        <f t="shared" si="43"/>
        <v>1</v>
      </c>
      <c r="EG65" s="172">
        <f t="shared" si="6"/>
        <v>0</v>
      </c>
    </row>
    <row r="66" spans="20:137" x14ac:dyDescent="0.25">
      <c r="T66" s="5"/>
      <c r="U66" s="13"/>
      <c r="V66" s="5"/>
      <c r="W66" s="5" t="str">
        <f t="shared" si="2"/>
        <v/>
      </c>
      <c r="X66" s="5"/>
      <c r="Y66" s="5"/>
      <c r="Z66" s="5"/>
      <c r="CB66" s="172">
        <f t="shared" si="46"/>
        <v>1</v>
      </c>
      <c r="CC66" s="172">
        <f t="shared" si="46"/>
        <v>1</v>
      </c>
      <c r="CD66" s="172">
        <f t="shared" si="46"/>
        <v>1</v>
      </c>
      <c r="CE66" s="172">
        <f t="shared" si="46"/>
        <v>1</v>
      </c>
      <c r="CF66" s="172">
        <f t="shared" si="46"/>
        <v>1</v>
      </c>
      <c r="CG66" s="172">
        <f t="shared" si="46"/>
        <v>1</v>
      </c>
      <c r="CH66" s="172">
        <f t="shared" si="46"/>
        <v>1</v>
      </c>
      <c r="CI66" s="172">
        <f t="shared" si="46"/>
        <v>1</v>
      </c>
      <c r="CJ66" s="172">
        <f t="shared" si="46"/>
        <v>1</v>
      </c>
      <c r="CK66" s="172">
        <f t="shared" si="46"/>
        <v>1</v>
      </c>
      <c r="CL66" s="172">
        <f t="shared" si="46"/>
        <v>1</v>
      </c>
      <c r="CM66" s="172">
        <f t="shared" si="46"/>
        <v>1</v>
      </c>
      <c r="CN66" s="172">
        <f t="shared" si="46"/>
        <v>1</v>
      </c>
      <c r="CO66" s="172">
        <f t="shared" si="46"/>
        <v>1</v>
      </c>
      <c r="CP66" s="172">
        <f t="shared" si="46"/>
        <v>1</v>
      </c>
      <c r="CQ66" s="172">
        <f t="shared" si="46"/>
        <v>1</v>
      </c>
      <c r="CR66" s="172">
        <f t="shared" si="45"/>
        <v>1</v>
      </c>
      <c r="CS66" s="172">
        <f t="shared" si="45"/>
        <v>1</v>
      </c>
      <c r="CT66" s="172">
        <f t="shared" si="45"/>
        <v>1</v>
      </c>
      <c r="CU66" s="172">
        <f t="shared" si="45"/>
        <v>1</v>
      </c>
      <c r="DA66" s="172">
        <v>2</v>
      </c>
      <c r="DB66" s="32" t="str">
        <f t="shared" si="47"/>
        <v xml:space="preserve"> </v>
      </c>
      <c r="DD66" s="172">
        <f t="shared" si="18"/>
        <v>1</v>
      </c>
      <c r="DE66" s="172">
        <v>64</v>
      </c>
      <c r="DL66" s="172">
        <f t="shared" si="13"/>
        <v>0</v>
      </c>
      <c r="DM66" s="172">
        <f t="shared" si="14"/>
        <v>1</v>
      </c>
      <c r="DN66" s="172">
        <f t="shared" si="15"/>
        <v>1</v>
      </c>
      <c r="DO66" s="172">
        <f t="shared" si="42"/>
        <v>1</v>
      </c>
      <c r="DP66" s="172">
        <f t="shared" si="42"/>
        <v>1</v>
      </c>
      <c r="DQ66" s="172">
        <f t="shared" si="42"/>
        <v>1</v>
      </c>
      <c r="DR66" s="172">
        <f t="shared" si="42"/>
        <v>1</v>
      </c>
      <c r="DS66" s="172">
        <f t="shared" si="42"/>
        <v>1</v>
      </c>
      <c r="DT66" s="172">
        <f t="shared" si="42"/>
        <v>1</v>
      </c>
      <c r="DU66" s="172">
        <f t="shared" si="42"/>
        <v>1</v>
      </c>
      <c r="DV66" s="172">
        <f t="shared" si="43"/>
        <v>1</v>
      </c>
      <c r="DW66" s="172">
        <f t="shared" si="43"/>
        <v>1</v>
      </c>
      <c r="DX66" s="172">
        <f t="shared" si="43"/>
        <v>1</v>
      </c>
      <c r="DY66" s="172">
        <f t="shared" si="43"/>
        <v>1</v>
      </c>
      <c r="DZ66" s="172">
        <f t="shared" si="43"/>
        <v>1</v>
      </c>
      <c r="EA66" s="172">
        <f t="shared" si="43"/>
        <v>1</v>
      </c>
      <c r="EB66" s="172">
        <f t="shared" si="43"/>
        <v>1</v>
      </c>
      <c r="EC66" s="172">
        <f t="shared" si="43"/>
        <v>1</v>
      </c>
      <c r="ED66" s="172">
        <f t="shared" si="43"/>
        <v>1</v>
      </c>
      <c r="EE66" s="172">
        <f t="shared" si="43"/>
        <v>1</v>
      </c>
      <c r="EF66" s="172">
        <f t="shared" si="43"/>
        <v>1</v>
      </c>
      <c r="EG66" s="172">
        <f t="shared" si="6"/>
        <v>0</v>
      </c>
    </row>
    <row r="67" spans="20:137" x14ac:dyDescent="0.25">
      <c r="T67" s="5"/>
      <c r="U67" s="13"/>
      <c r="V67" s="5"/>
      <c r="W67" s="5" t="str">
        <f t="shared" ref="W67:W80" si="48">T(LOOKUP(DE67,$DD$3:$DD$302,$DB$3:$DB$302))</f>
        <v/>
      </c>
      <c r="X67" s="5"/>
      <c r="Y67" s="5"/>
      <c r="Z67" s="5"/>
      <c r="CB67" s="172">
        <f t="shared" si="46"/>
        <v>1</v>
      </c>
      <c r="CC67" s="172">
        <f t="shared" si="46"/>
        <v>1</v>
      </c>
      <c r="CD67" s="172">
        <f t="shared" si="46"/>
        <v>1</v>
      </c>
      <c r="CE67" s="172">
        <f t="shared" si="46"/>
        <v>1</v>
      </c>
      <c r="CF67" s="172">
        <f t="shared" si="46"/>
        <v>1</v>
      </c>
      <c r="CG67" s="172">
        <f t="shared" si="46"/>
        <v>1</v>
      </c>
      <c r="CH67" s="172">
        <f t="shared" si="46"/>
        <v>1</v>
      </c>
      <c r="CI67" s="172">
        <f t="shared" si="46"/>
        <v>1</v>
      </c>
      <c r="CJ67" s="172">
        <f t="shared" si="46"/>
        <v>1</v>
      </c>
      <c r="CK67" s="172">
        <f t="shared" si="46"/>
        <v>1</v>
      </c>
      <c r="CL67" s="172">
        <f t="shared" si="46"/>
        <v>1</v>
      </c>
      <c r="CM67" s="172">
        <f t="shared" si="46"/>
        <v>1</v>
      </c>
      <c r="CN67" s="172">
        <f t="shared" si="46"/>
        <v>1</v>
      </c>
      <c r="CO67" s="172">
        <f t="shared" si="46"/>
        <v>1</v>
      </c>
      <c r="CP67" s="172">
        <f t="shared" si="46"/>
        <v>1</v>
      </c>
      <c r="CQ67" s="172">
        <f t="shared" si="46"/>
        <v>1</v>
      </c>
      <c r="CR67" s="172">
        <f t="shared" si="45"/>
        <v>1</v>
      </c>
      <c r="CS67" s="172">
        <f t="shared" si="45"/>
        <v>1</v>
      </c>
      <c r="CT67" s="172">
        <f t="shared" si="45"/>
        <v>1</v>
      </c>
      <c r="CU67" s="172">
        <f t="shared" si="45"/>
        <v>1</v>
      </c>
      <c r="DA67" s="172">
        <v>3</v>
      </c>
      <c r="DB67" s="32" t="str">
        <f t="shared" si="47"/>
        <v xml:space="preserve"> </v>
      </c>
      <c r="DD67" s="172">
        <f t="shared" si="18"/>
        <v>1</v>
      </c>
      <c r="DE67" s="172">
        <v>65</v>
      </c>
      <c r="DL67" s="172">
        <f t="shared" si="13"/>
        <v>0</v>
      </c>
      <c r="DM67" s="172">
        <f t="shared" si="14"/>
        <v>1</v>
      </c>
      <c r="DN67" s="172">
        <f t="shared" si="15"/>
        <v>1</v>
      </c>
      <c r="DO67" s="172">
        <f t="shared" si="42"/>
        <v>1</v>
      </c>
      <c r="DP67" s="172">
        <f t="shared" si="42"/>
        <v>1</v>
      </c>
      <c r="DQ67" s="172">
        <f t="shared" si="42"/>
        <v>1</v>
      </c>
      <c r="DR67" s="172">
        <f t="shared" si="42"/>
        <v>1</v>
      </c>
      <c r="DS67" s="172">
        <f t="shared" si="42"/>
        <v>1</v>
      </c>
      <c r="DT67" s="172">
        <f t="shared" si="42"/>
        <v>1</v>
      </c>
      <c r="DU67" s="172">
        <f t="shared" si="42"/>
        <v>1</v>
      </c>
      <c r="DV67" s="172">
        <f t="shared" si="43"/>
        <v>1</v>
      </c>
      <c r="DW67" s="172">
        <f t="shared" si="43"/>
        <v>1</v>
      </c>
      <c r="DX67" s="172">
        <f t="shared" si="43"/>
        <v>1</v>
      </c>
      <c r="DY67" s="172">
        <f t="shared" si="43"/>
        <v>1</v>
      </c>
      <c r="DZ67" s="172">
        <f t="shared" si="43"/>
        <v>1</v>
      </c>
      <c r="EA67" s="172">
        <f t="shared" si="43"/>
        <v>1</v>
      </c>
      <c r="EB67" s="172">
        <f t="shared" si="43"/>
        <v>1</v>
      </c>
      <c r="EC67" s="172">
        <f t="shared" si="43"/>
        <v>1</v>
      </c>
      <c r="ED67" s="172">
        <f t="shared" si="43"/>
        <v>1</v>
      </c>
      <c r="EE67" s="172">
        <f t="shared" si="43"/>
        <v>1</v>
      </c>
      <c r="EF67" s="172">
        <f t="shared" si="43"/>
        <v>1</v>
      </c>
      <c r="EG67" s="172">
        <f t="shared" ref="EG67:EG80" si="49">IF(CX67=0,0,SUBSTITUTE(SUBSTITUTE(SUBSTITUTE(SUBSTITUTE(SUBSTITUTE(SUBSTITUTE(SUBSTITUTE(SUBSTITUTE($CX67,"12",""),"13",""),"14",""),"15",""),"16",""),"17",""),"18",""),"19",""))</f>
        <v>0</v>
      </c>
    </row>
    <row r="68" spans="20:137" x14ac:dyDescent="0.25">
      <c r="T68" s="5"/>
      <c r="U68" s="13"/>
      <c r="V68" s="5"/>
      <c r="W68" s="5" t="str">
        <f t="shared" si="48"/>
        <v/>
      </c>
      <c r="X68" s="5"/>
      <c r="Y68" s="5"/>
      <c r="Z68" s="5"/>
      <c r="CB68" s="172">
        <f t="shared" si="46"/>
        <v>1</v>
      </c>
      <c r="CC68" s="172">
        <f t="shared" si="46"/>
        <v>1</v>
      </c>
      <c r="CD68" s="172">
        <f t="shared" si="46"/>
        <v>1</v>
      </c>
      <c r="CE68" s="172">
        <f t="shared" si="46"/>
        <v>1</v>
      </c>
      <c r="CF68" s="172">
        <f t="shared" si="46"/>
        <v>1</v>
      </c>
      <c r="CG68" s="172">
        <f t="shared" si="46"/>
        <v>1</v>
      </c>
      <c r="CH68" s="172">
        <f t="shared" si="46"/>
        <v>1</v>
      </c>
      <c r="CI68" s="172">
        <f t="shared" si="46"/>
        <v>1</v>
      </c>
      <c r="CJ68" s="172">
        <f t="shared" si="46"/>
        <v>1</v>
      </c>
      <c r="CK68" s="172">
        <f t="shared" si="46"/>
        <v>1</v>
      </c>
      <c r="CL68" s="172">
        <f t="shared" si="46"/>
        <v>1</v>
      </c>
      <c r="CM68" s="172">
        <f t="shared" si="46"/>
        <v>1</v>
      </c>
      <c r="CN68" s="172">
        <f t="shared" si="46"/>
        <v>1</v>
      </c>
      <c r="CO68" s="172">
        <f t="shared" si="46"/>
        <v>1</v>
      </c>
      <c r="CP68" s="172">
        <f t="shared" si="46"/>
        <v>1</v>
      </c>
      <c r="CQ68" s="172">
        <f t="shared" si="46"/>
        <v>1</v>
      </c>
      <c r="CR68" s="172">
        <f t="shared" si="45"/>
        <v>1</v>
      </c>
      <c r="CS68" s="172">
        <f t="shared" si="45"/>
        <v>1</v>
      </c>
      <c r="CT68" s="172">
        <f t="shared" si="45"/>
        <v>1</v>
      </c>
      <c r="CU68" s="172">
        <f t="shared" si="45"/>
        <v>1</v>
      </c>
      <c r="DA68" s="172">
        <v>4</v>
      </c>
      <c r="DB68" s="32" t="str">
        <f t="shared" si="47"/>
        <v xml:space="preserve"> </v>
      </c>
      <c r="DD68" s="172">
        <f t="shared" si="18"/>
        <v>1</v>
      </c>
      <c r="DE68" s="172">
        <v>66</v>
      </c>
      <c r="DL68" s="172">
        <f t="shared" ref="DL68:DL79" si="50">SUM(DM69:EF69)-SUM(DM68:EF68)</f>
        <v>0</v>
      </c>
      <c r="DM68" s="172">
        <f t="shared" ref="DM68:DM80" si="51">IF(OR(CX67=0,ISERROR(SEARCH(DM$1,SUBSTITUTE(SUBSTITUTE($EG67,"10",""),"11","")))),DM67,DM67+1)</f>
        <v>1</v>
      </c>
      <c r="DN68" s="172">
        <f t="shared" ref="DN68:DN80" si="52">IF(OR(CX67=0,ISERROR(SEARCH(DN$1,SUBSTITUTE(SUBSTITUTE($CX67,"12",""),"20","")))),DN67,DN67+1)</f>
        <v>1</v>
      </c>
      <c r="DO68" s="172">
        <f t="shared" ref="DO68:DU80" si="53">IF(OR($CX67=0,ISERROR(SEARCH(DO$1,SUBSTITUTE($CX67,DY$1,"")))),DO67,DO67+1)</f>
        <v>1</v>
      </c>
      <c r="DP68" s="172">
        <f t="shared" si="53"/>
        <v>1</v>
      </c>
      <c r="DQ68" s="172">
        <f t="shared" si="53"/>
        <v>1</v>
      </c>
      <c r="DR68" s="172">
        <f t="shared" si="53"/>
        <v>1</v>
      </c>
      <c r="DS68" s="172">
        <f t="shared" si="53"/>
        <v>1</v>
      </c>
      <c r="DT68" s="172">
        <f t="shared" si="53"/>
        <v>1</v>
      </c>
      <c r="DU68" s="172">
        <f t="shared" si="53"/>
        <v>1</v>
      </c>
      <c r="DV68" s="172">
        <f t="shared" si="43"/>
        <v>1</v>
      </c>
      <c r="DW68" s="172">
        <f t="shared" si="43"/>
        <v>1</v>
      </c>
      <c r="DX68" s="172">
        <f t="shared" si="43"/>
        <v>1</v>
      </c>
      <c r="DY68" s="172">
        <f t="shared" si="43"/>
        <v>1</v>
      </c>
      <c r="DZ68" s="172">
        <f t="shared" si="43"/>
        <v>1</v>
      </c>
      <c r="EA68" s="172">
        <f t="shared" si="43"/>
        <v>1</v>
      </c>
      <c r="EB68" s="172">
        <f t="shared" si="43"/>
        <v>1</v>
      </c>
      <c r="EC68" s="172">
        <f t="shared" si="43"/>
        <v>1</v>
      </c>
      <c r="ED68" s="172">
        <f t="shared" si="43"/>
        <v>1</v>
      </c>
      <c r="EE68" s="172">
        <f t="shared" si="43"/>
        <v>1</v>
      </c>
      <c r="EF68" s="172">
        <f t="shared" si="43"/>
        <v>1</v>
      </c>
      <c r="EG68" s="172">
        <f t="shared" si="49"/>
        <v>0</v>
      </c>
    </row>
    <row r="69" spans="20:137" x14ac:dyDescent="0.25">
      <c r="T69" s="5"/>
      <c r="U69" s="13"/>
      <c r="V69" s="5"/>
      <c r="W69" s="5" t="str">
        <f t="shared" si="48"/>
        <v/>
      </c>
      <c r="X69" s="5"/>
      <c r="Y69" s="5"/>
      <c r="Z69" s="5"/>
      <c r="CB69" s="172">
        <f t="shared" si="46"/>
        <v>1</v>
      </c>
      <c r="CC69" s="172">
        <f t="shared" si="46"/>
        <v>1</v>
      </c>
      <c r="CD69" s="172">
        <f t="shared" si="46"/>
        <v>1</v>
      </c>
      <c r="CE69" s="172">
        <f t="shared" si="46"/>
        <v>1</v>
      </c>
      <c r="CF69" s="172">
        <f t="shared" si="46"/>
        <v>1</v>
      </c>
      <c r="CG69" s="172">
        <f t="shared" si="46"/>
        <v>1</v>
      </c>
      <c r="CH69" s="172">
        <f t="shared" si="46"/>
        <v>1</v>
      </c>
      <c r="CI69" s="172">
        <f t="shared" si="46"/>
        <v>1</v>
      </c>
      <c r="CJ69" s="172">
        <f t="shared" si="46"/>
        <v>1</v>
      </c>
      <c r="CK69" s="172">
        <f t="shared" si="46"/>
        <v>1</v>
      </c>
      <c r="CL69" s="172">
        <f t="shared" si="46"/>
        <v>1</v>
      </c>
      <c r="CM69" s="172">
        <f t="shared" si="46"/>
        <v>1</v>
      </c>
      <c r="CN69" s="172">
        <f t="shared" si="46"/>
        <v>1</v>
      </c>
      <c r="CO69" s="172">
        <f t="shared" si="46"/>
        <v>1</v>
      </c>
      <c r="CP69" s="172">
        <f t="shared" si="46"/>
        <v>1</v>
      </c>
      <c r="CQ69" s="172">
        <f t="shared" si="46"/>
        <v>1</v>
      </c>
      <c r="CR69" s="172">
        <f t="shared" si="45"/>
        <v>1</v>
      </c>
      <c r="CS69" s="172">
        <f t="shared" si="45"/>
        <v>1</v>
      </c>
      <c r="CT69" s="172">
        <f t="shared" si="45"/>
        <v>1</v>
      </c>
      <c r="CU69" s="172">
        <f t="shared" si="45"/>
        <v>1</v>
      </c>
      <c r="DA69" s="172">
        <v>5</v>
      </c>
      <c r="DB69" s="32" t="str">
        <f t="shared" si="47"/>
        <v xml:space="preserve"> </v>
      </c>
      <c r="DD69" s="172">
        <f t="shared" ref="DD69:DD132" si="54">IF(OR(DB68="",DB68=" "),DD68,DD68+1)</f>
        <v>1</v>
      </c>
      <c r="DE69" s="172">
        <v>67</v>
      </c>
      <c r="DL69" s="172">
        <f t="shared" si="50"/>
        <v>0</v>
      </c>
      <c r="DM69" s="172">
        <f t="shared" si="51"/>
        <v>1</v>
      </c>
      <c r="DN69" s="172">
        <f t="shared" si="52"/>
        <v>1</v>
      </c>
      <c r="DO69" s="172">
        <f t="shared" si="53"/>
        <v>1</v>
      </c>
      <c r="DP69" s="172">
        <f t="shared" si="53"/>
        <v>1</v>
      </c>
      <c r="DQ69" s="172">
        <f t="shared" si="53"/>
        <v>1</v>
      </c>
      <c r="DR69" s="172">
        <f t="shared" si="53"/>
        <v>1</v>
      </c>
      <c r="DS69" s="172">
        <f t="shared" si="53"/>
        <v>1</v>
      </c>
      <c r="DT69" s="172">
        <f t="shared" si="53"/>
        <v>1</v>
      </c>
      <c r="DU69" s="172">
        <f t="shared" si="53"/>
        <v>1</v>
      </c>
      <c r="DV69" s="172">
        <f t="shared" ref="DV69:EF80" si="55">IF(OR($CX68=0,ISERROR(SEARCH(DV$1,$CX68))),DV68,DV68+1)</f>
        <v>1</v>
      </c>
      <c r="DW69" s="172">
        <f t="shared" si="55"/>
        <v>1</v>
      </c>
      <c r="DX69" s="172">
        <f t="shared" si="55"/>
        <v>1</v>
      </c>
      <c r="DY69" s="172">
        <f t="shared" si="55"/>
        <v>1</v>
      </c>
      <c r="DZ69" s="172">
        <f t="shared" si="55"/>
        <v>1</v>
      </c>
      <c r="EA69" s="172">
        <f t="shared" si="55"/>
        <v>1</v>
      </c>
      <c r="EB69" s="172">
        <f t="shared" si="55"/>
        <v>1</v>
      </c>
      <c r="EC69" s="172">
        <f t="shared" si="55"/>
        <v>1</v>
      </c>
      <c r="ED69" s="172">
        <f t="shared" si="55"/>
        <v>1</v>
      </c>
      <c r="EE69" s="172">
        <f t="shared" si="55"/>
        <v>1</v>
      </c>
      <c r="EF69" s="172">
        <f t="shared" si="55"/>
        <v>1</v>
      </c>
      <c r="EG69" s="172">
        <f t="shared" si="49"/>
        <v>0</v>
      </c>
    </row>
    <row r="70" spans="20:137" x14ac:dyDescent="0.25">
      <c r="T70" s="5"/>
      <c r="U70" s="13"/>
      <c r="V70" s="5"/>
      <c r="W70" s="5" t="str">
        <f t="shared" si="48"/>
        <v/>
      </c>
      <c r="X70" s="5"/>
      <c r="Y70" s="5"/>
      <c r="Z70" s="5"/>
      <c r="CB70" s="172">
        <f t="shared" si="46"/>
        <v>1</v>
      </c>
      <c r="CC70" s="172">
        <f t="shared" si="46"/>
        <v>1</v>
      </c>
      <c r="CD70" s="172">
        <f t="shared" si="46"/>
        <v>1</v>
      </c>
      <c r="CE70" s="172">
        <f t="shared" si="46"/>
        <v>1</v>
      </c>
      <c r="CF70" s="172">
        <f t="shared" si="46"/>
        <v>1</v>
      </c>
      <c r="CG70" s="172">
        <f t="shared" si="46"/>
        <v>1</v>
      </c>
      <c r="CH70" s="172">
        <f t="shared" si="46"/>
        <v>1</v>
      </c>
      <c r="CI70" s="172">
        <f t="shared" si="46"/>
        <v>1</v>
      </c>
      <c r="CJ70" s="172">
        <f t="shared" si="46"/>
        <v>1</v>
      </c>
      <c r="CK70" s="172">
        <f t="shared" si="46"/>
        <v>1</v>
      </c>
      <c r="CL70" s="172">
        <f t="shared" si="46"/>
        <v>1</v>
      </c>
      <c r="CM70" s="172">
        <f t="shared" si="46"/>
        <v>1</v>
      </c>
      <c r="CN70" s="172">
        <f t="shared" si="46"/>
        <v>1</v>
      </c>
      <c r="CO70" s="172">
        <f t="shared" si="46"/>
        <v>1</v>
      </c>
      <c r="CP70" s="172">
        <f t="shared" si="46"/>
        <v>1</v>
      </c>
      <c r="CQ70" s="172">
        <f t="shared" si="46"/>
        <v>1</v>
      </c>
      <c r="CR70" s="172">
        <f t="shared" si="45"/>
        <v>1</v>
      </c>
      <c r="CS70" s="172">
        <f t="shared" si="45"/>
        <v>1</v>
      </c>
      <c r="CT70" s="172">
        <f t="shared" si="45"/>
        <v>1</v>
      </c>
      <c r="CU70" s="172">
        <f t="shared" si="45"/>
        <v>1</v>
      </c>
      <c r="DA70" s="172">
        <v>6</v>
      </c>
      <c r="DB70" s="32" t="str">
        <f t="shared" si="47"/>
        <v xml:space="preserve"> </v>
      </c>
      <c r="DD70" s="172">
        <f t="shared" si="54"/>
        <v>1</v>
      </c>
      <c r="DE70" s="172">
        <v>68</v>
      </c>
      <c r="DL70" s="172">
        <f t="shared" si="50"/>
        <v>0</v>
      </c>
      <c r="DM70" s="172">
        <f t="shared" si="51"/>
        <v>1</v>
      </c>
      <c r="DN70" s="172">
        <f t="shared" si="52"/>
        <v>1</v>
      </c>
      <c r="DO70" s="172">
        <f t="shared" si="53"/>
        <v>1</v>
      </c>
      <c r="DP70" s="172">
        <f t="shared" si="53"/>
        <v>1</v>
      </c>
      <c r="DQ70" s="172">
        <f t="shared" si="53"/>
        <v>1</v>
      </c>
      <c r="DR70" s="172">
        <f t="shared" si="53"/>
        <v>1</v>
      </c>
      <c r="DS70" s="172">
        <f t="shared" si="53"/>
        <v>1</v>
      </c>
      <c r="DT70" s="172">
        <f t="shared" si="53"/>
        <v>1</v>
      </c>
      <c r="DU70" s="172">
        <f t="shared" si="53"/>
        <v>1</v>
      </c>
      <c r="DV70" s="172">
        <f t="shared" si="55"/>
        <v>1</v>
      </c>
      <c r="DW70" s="172">
        <f t="shared" si="55"/>
        <v>1</v>
      </c>
      <c r="DX70" s="172">
        <f t="shared" si="55"/>
        <v>1</v>
      </c>
      <c r="DY70" s="172">
        <f t="shared" si="55"/>
        <v>1</v>
      </c>
      <c r="DZ70" s="172">
        <f t="shared" si="55"/>
        <v>1</v>
      </c>
      <c r="EA70" s="172">
        <f t="shared" si="55"/>
        <v>1</v>
      </c>
      <c r="EB70" s="172">
        <f t="shared" si="55"/>
        <v>1</v>
      </c>
      <c r="EC70" s="172">
        <f t="shared" si="55"/>
        <v>1</v>
      </c>
      <c r="ED70" s="172">
        <f t="shared" si="55"/>
        <v>1</v>
      </c>
      <c r="EE70" s="172">
        <f t="shared" si="55"/>
        <v>1</v>
      </c>
      <c r="EF70" s="172">
        <f t="shared" si="55"/>
        <v>1</v>
      </c>
      <c r="EG70" s="172">
        <f t="shared" si="49"/>
        <v>0</v>
      </c>
    </row>
    <row r="71" spans="20:137" x14ac:dyDescent="0.25">
      <c r="T71" s="5"/>
      <c r="U71" s="13"/>
      <c r="V71" s="5"/>
      <c r="W71" s="5" t="str">
        <f t="shared" si="48"/>
        <v/>
      </c>
      <c r="X71" s="5"/>
      <c r="Y71" s="5"/>
      <c r="Z71" s="5"/>
      <c r="CB71" s="172">
        <f t="shared" si="46"/>
        <v>1</v>
      </c>
      <c r="CC71" s="172">
        <f t="shared" si="46"/>
        <v>1</v>
      </c>
      <c r="CD71" s="172">
        <f t="shared" si="46"/>
        <v>1</v>
      </c>
      <c r="CE71" s="172">
        <f t="shared" si="46"/>
        <v>1</v>
      </c>
      <c r="CF71" s="172">
        <f t="shared" si="46"/>
        <v>1</v>
      </c>
      <c r="CG71" s="172">
        <f t="shared" si="46"/>
        <v>1</v>
      </c>
      <c r="CH71" s="172">
        <f t="shared" si="46"/>
        <v>1</v>
      </c>
      <c r="CI71" s="172">
        <f t="shared" si="46"/>
        <v>1</v>
      </c>
      <c r="CJ71" s="172">
        <f t="shared" si="46"/>
        <v>1</v>
      </c>
      <c r="CK71" s="172">
        <f t="shared" si="46"/>
        <v>1</v>
      </c>
      <c r="CL71" s="172">
        <f t="shared" si="46"/>
        <v>1</v>
      </c>
      <c r="CM71" s="172">
        <f t="shared" si="46"/>
        <v>1</v>
      </c>
      <c r="CN71" s="172">
        <f t="shared" si="46"/>
        <v>1</v>
      </c>
      <c r="CO71" s="172">
        <f t="shared" si="46"/>
        <v>1</v>
      </c>
      <c r="CP71" s="172">
        <f t="shared" si="46"/>
        <v>1</v>
      </c>
      <c r="CQ71" s="172">
        <f t="shared" si="46"/>
        <v>1</v>
      </c>
      <c r="CR71" s="172">
        <f t="shared" si="45"/>
        <v>1</v>
      </c>
      <c r="CS71" s="172">
        <f t="shared" si="45"/>
        <v>1</v>
      </c>
      <c r="CT71" s="172">
        <f t="shared" si="45"/>
        <v>1</v>
      </c>
      <c r="CU71" s="172">
        <f t="shared" si="45"/>
        <v>1</v>
      </c>
      <c r="DA71" s="172">
        <v>7</v>
      </c>
      <c r="DB71" s="32" t="str">
        <f t="shared" si="47"/>
        <v xml:space="preserve"> </v>
      </c>
      <c r="DD71" s="172">
        <f t="shared" si="54"/>
        <v>1</v>
      </c>
      <c r="DE71" s="172">
        <v>69</v>
      </c>
      <c r="DL71" s="172">
        <f t="shared" si="50"/>
        <v>0</v>
      </c>
      <c r="DM71" s="172">
        <f t="shared" si="51"/>
        <v>1</v>
      </c>
      <c r="DN71" s="172">
        <f t="shared" si="52"/>
        <v>1</v>
      </c>
      <c r="DO71" s="172">
        <f t="shared" si="53"/>
        <v>1</v>
      </c>
      <c r="DP71" s="172">
        <f t="shared" si="53"/>
        <v>1</v>
      </c>
      <c r="DQ71" s="172">
        <f t="shared" si="53"/>
        <v>1</v>
      </c>
      <c r="DR71" s="172">
        <f t="shared" si="53"/>
        <v>1</v>
      </c>
      <c r="DS71" s="172">
        <f t="shared" si="53"/>
        <v>1</v>
      </c>
      <c r="DT71" s="172">
        <f t="shared" si="53"/>
        <v>1</v>
      </c>
      <c r="DU71" s="172">
        <f t="shared" si="53"/>
        <v>1</v>
      </c>
      <c r="DV71" s="172">
        <f t="shared" si="55"/>
        <v>1</v>
      </c>
      <c r="DW71" s="172">
        <f t="shared" si="55"/>
        <v>1</v>
      </c>
      <c r="DX71" s="172">
        <f t="shared" si="55"/>
        <v>1</v>
      </c>
      <c r="DY71" s="172">
        <f t="shared" si="55"/>
        <v>1</v>
      </c>
      <c r="DZ71" s="172">
        <f t="shared" si="55"/>
        <v>1</v>
      </c>
      <c r="EA71" s="172">
        <f t="shared" si="55"/>
        <v>1</v>
      </c>
      <c r="EB71" s="172">
        <f t="shared" si="55"/>
        <v>1</v>
      </c>
      <c r="EC71" s="172">
        <f t="shared" si="55"/>
        <v>1</v>
      </c>
      <c r="ED71" s="172">
        <f t="shared" si="55"/>
        <v>1</v>
      </c>
      <c r="EE71" s="172">
        <f t="shared" si="55"/>
        <v>1</v>
      </c>
      <c r="EF71" s="172">
        <f t="shared" si="55"/>
        <v>1</v>
      </c>
      <c r="EG71" s="172">
        <f t="shared" si="49"/>
        <v>0</v>
      </c>
    </row>
    <row r="72" spans="20:137" x14ac:dyDescent="0.25">
      <c r="T72" s="5"/>
      <c r="U72" s="13"/>
      <c r="V72" s="5"/>
      <c r="W72" s="5" t="str">
        <f t="shared" si="48"/>
        <v/>
      </c>
      <c r="X72" s="5"/>
      <c r="Y72" s="5"/>
      <c r="Z72" s="5"/>
      <c r="CB72" s="172">
        <f t="shared" si="46"/>
        <v>1</v>
      </c>
      <c r="CC72" s="172">
        <f t="shared" si="46"/>
        <v>1</v>
      </c>
      <c r="CD72" s="172">
        <f t="shared" si="46"/>
        <v>1</v>
      </c>
      <c r="CE72" s="172">
        <f t="shared" si="46"/>
        <v>1</v>
      </c>
      <c r="CF72" s="172">
        <f t="shared" si="46"/>
        <v>1</v>
      </c>
      <c r="CG72" s="172">
        <f t="shared" si="46"/>
        <v>1</v>
      </c>
      <c r="CH72" s="172">
        <f t="shared" si="46"/>
        <v>1</v>
      </c>
      <c r="CI72" s="172">
        <f t="shared" si="46"/>
        <v>1</v>
      </c>
      <c r="CJ72" s="172">
        <f t="shared" si="46"/>
        <v>1</v>
      </c>
      <c r="CK72" s="172">
        <f t="shared" si="46"/>
        <v>1</v>
      </c>
      <c r="CL72" s="172">
        <f t="shared" si="46"/>
        <v>1</v>
      </c>
      <c r="CM72" s="172">
        <f t="shared" si="46"/>
        <v>1</v>
      </c>
      <c r="CN72" s="172">
        <f t="shared" si="46"/>
        <v>1</v>
      </c>
      <c r="CO72" s="172">
        <f t="shared" si="46"/>
        <v>1</v>
      </c>
      <c r="CP72" s="172">
        <f t="shared" si="46"/>
        <v>1</v>
      </c>
      <c r="CQ72" s="172">
        <f t="shared" si="46"/>
        <v>1</v>
      </c>
      <c r="CR72" s="172">
        <f t="shared" si="45"/>
        <v>1</v>
      </c>
      <c r="CS72" s="172">
        <f t="shared" si="45"/>
        <v>1</v>
      </c>
      <c r="CT72" s="172">
        <f t="shared" si="45"/>
        <v>1</v>
      </c>
      <c r="CU72" s="172">
        <f t="shared" si="45"/>
        <v>1</v>
      </c>
      <c r="DA72" s="172">
        <v>8</v>
      </c>
      <c r="DB72" s="32" t="str">
        <f t="shared" si="47"/>
        <v xml:space="preserve"> </v>
      </c>
      <c r="DD72" s="172">
        <f t="shared" si="54"/>
        <v>1</v>
      </c>
      <c r="DE72" s="172">
        <v>70</v>
      </c>
      <c r="DL72" s="172">
        <f t="shared" si="50"/>
        <v>0</v>
      </c>
      <c r="DM72" s="172">
        <f t="shared" si="51"/>
        <v>1</v>
      </c>
      <c r="DN72" s="172">
        <f t="shared" si="52"/>
        <v>1</v>
      </c>
      <c r="DO72" s="172">
        <f t="shared" si="53"/>
        <v>1</v>
      </c>
      <c r="DP72" s="172">
        <f t="shared" si="53"/>
        <v>1</v>
      </c>
      <c r="DQ72" s="172">
        <f t="shared" si="53"/>
        <v>1</v>
      </c>
      <c r="DR72" s="172">
        <f t="shared" si="53"/>
        <v>1</v>
      </c>
      <c r="DS72" s="172">
        <f t="shared" si="53"/>
        <v>1</v>
      </c>
      <c r="DT72" s="172">
        <f t="shared" si="53"/>
        <v>1</v>
      </c>
      <c r="DU72" s="172">
        <f t="shared" si="53"/>
        <v>1</v>
      </c>
      <c r="DV72" s="172">
        <f t="shared" si="55"/>
        <v>1</v>
      </c>
      <c r="DW72" s="172">
        <f t="shared" si="55"/>
        <v>1</v>
      </c>
      <c r="DX72" s="172">
        <f t="shared" si="55"/>
        <v>1</v>
      </c>
      <c r="DY72" s="172">
        <f t="shared" si="55"/>
        <v>1</v>
      </c>
      <c r="DZ72" s="172">
        <f t="shared" si="55"/>
        <v>1</v>
      </c>
      <c r="EA72" s="172">
        <f t="shared" si="55"/>
        <v>1</v>
      </c>
      <c r="EB72" s="172">
        <f t="shared" si="55"/>
        <v>1</v>
      </c>
      <c r="EC72" s="172">
        <f t="shared" si="55"/>
        <v>1</v>
      </c>
      <c r="ED72" s="172">
        <f t="shared" si="55"/>
        <v>1</v>
      </c>
      <c r="EE72" s="172">
        <f t="shared" si="55"/>
        <v>1</v>
      </c>
      <c r="EF72" s="172">
        <f t="shared" si="55"/>
        <v>1</v>
      </c>
      <c r="EG72" s="172">
        <f t="shared" si="49"/>
        <v>0</v>
      </c>
    </row>
    <row r="73" spans="20:137" x14ac:dyDescent="0.25">
      <c r="T73" s="5"/>
      <c r="U73" s="13"/>
      <c r="V73" s="5"/>
      <c r="W73" s="5" t="str">
        <f t="shared" si="48"/>
        <v/>
      </c>
      <c r="X73" s="5"/>
      <c r="Y73" s="5"/>
      <c r="Z73" s="5"/>
      <c r="CB73" s="172">
        <f t="shared" si="46"/>
        <v>1</v>
      </c>
      <c r="CC73" s="172">
        <f t="shared" si="46"/>
        <v>1</v>
      </c>
      <c r="CD73" s="172">
        <f t="shared" si="46"/>
        <v>1</v>
      </c>
      <c r="CE73" s="172">
        <f t="shared" si="46"/>
        <v>1</v>
      </c>
      <c r="CF73" s="172">
        <f t="shared" si="46"/>
        <v>1</v>
      </c>
      <c r="CG73" s="172">
        <f t="shared" si="46"/>
        <v>1</v>
      </c>
      <c r="CH73" s="172">
        <f t="shared" si="46"/>
        <v>1</v>
      </c>
      <c r="CI73" s="172">
        <f t="shared" si="46"/>
        <v>1</v>
      </c>
      <c r="CJ73" s="172">
        <f t="shared" si="46"/>
        <v>1</v>
      </c>
      <c r="CK73" s="172">
        <f t="shared" si="46"/>
        <v>1</v>
      </c>
      <c r="CL73" s="172">
        <f t="shared" si="46"/>
        <v>1</v>
      </c>
      <c r="CM73" s="172">
        <f t="shared" si="46"/>
        <v>1</v>
      </c>
      <c r="CN73" s="172">
        <f t="shared" si="46"/>
        <v>1</v>
      </c>
      <c r="CO73" s="172">
        <f t="shared" si="46"/>
        <v>1</v>
      </c>
      <c r="CP73" s="172">
        <f t="shared" si="46"/>
        <v>1</v>
      </c>
      <c r="CQ73" s="172">
        <f t="shared" si="46"/>
        <v>1</v>
      </c>
      <c r="CR73" s="172">
        <f t="shared" si="45"/>
        <v>1</v>
      </c>
      <c r="CS73" s="172">
        <f t="shared" si="45"/>
        <v>1</v>
      </c>
      <c r="CT73" s="172">
        <f t="shared" si="45"/>
        <v>1</v>
      </c>
      <c r="CU73" s="172">
        <f t="shared" si="45"/>
        <v>1</v>
      </c>
      <c r="DA73" s="172">
        <v>9</v>
      </c>
      <c r="DB73" s="32" t="str">
        <f t="shared" si="47"/>
        <v xml:space="preserve"> </v>
      </c>
      <c r="DD73" s="172">
        <f t="shared" si="54"/>
        <v>1</v>
      </c>
      <c r="DE73" s="172">
        <v>71</v>
      </c>
      <c r="DL73" s="172">
        <f t="shared" si="50"/>
        <v>0</v>
      </c>
      <c r="DM73" s="172">
        <f t="shared" si="51"/>
        <v>1</v>
      </c>
      <c r="DN73" s="172">
        <f t="shared" si="52"/>
        <v>1</v>
      </c>
      <c r="DO73" s="172">
        <f t="shared" si="53"/>
        <v>1</v>
      </c>
      <c r="DP73" s="172">
        <f t="shared" si="53"/>
        <v>1</v>
      </c>
      <c r="DQ73" s="172">
        <f t="shared" si="53"/>
        <v>1</v>
      </c>
      <c r="DR73" s="172">
        <f t="shared" si="53"/>
        <v>1</v>
      </c>
      <c r="DS73" s="172">
        <f t="shared" si="53"/>
        <v>1</v>
      </c>
      <c r="DT73" s="172">
        <f t="shared" si="53"/>
        <v>1</v>
      </c>
      <c r="DU73" s="172">
        <f t="shared" si="53"/>
        <v>1</v>
      </c>
      <c r="DV73" s="172">
        <f t="shared" si="55"/>
        <v>1</v>
      </c>
      <c r="DW73" s="172">
        <f t="shared" si="55"/>
        <v>1</v>
      </c>
      <c r="DX73" s="172">
        <f t="shared" si="55"/>
        <v>1</v>
      </c>
      <c r="DY73" s="172">
        <f t="shared" si="55"/>
        <v>1</v>
      </c>
      <c r="DZ73" s="172">
        <f t="shared" si="55"/>
        <v>1</v>
      </c>
      <c r="EA73" s="172">
        <f t="shared" si="55"/>
        <v>1</v>
      </c>
      <c r="EB73" s="172">
        <f t="shared" si="55"/>
        <v>1</v>
      </c>
      <c r="EC73" s="172">
        <f t="shared" si="55"/>
        <v>1</v>
      </c>
      <c r="ED73" s="172">
        <f t="shared" si="55"/>
        <v>1</v>
      </c>
      <c r="EE73" s="172">
        <f t="shared" si="55"/>
        <v>1</v>
      </c>
      <c r="EF73" s="172">
        <f t="shared" si="55"/>
        <v>1</v>
      </c>
      <c r="EG73" s="172">
        <f t="shared" si="49"/>
        <v>0</v>
      </c>
    </row>
    <row r="74" spans="20:137" x14ac:dyDescent="0.25">
      <c r="T74" s="5"/>
      <c r="U74" s="13"/>
      <c r="V74" s="5"/>
      <c r="W74" s="5" t="str">
        <f t="shared" si="48"/>
        <v/>
      </c>
      <c r="X74" s="5"/>
      <c r="Y74" s="5"/>
      <c r="Z74" s="5"/>
      <c r="CB74" s="172">
        <f t="shared" si="46"/>
        <v>1</v>
      </c>
      <c r="CC74" s="172">
        <f t="shared" si="46"/>
        <v>1</v>
      </c>
      <c r="CD74" s="172">
        <f t="shared" si="46"/>
        <v>1</v>
      </c>
      <c r="CE74" s="172">
        <f t="shared" si="46"/>
        <v>1</v>
      </c>
      <c r="CF74" s="172">
        <f t="shared" si="46"/>
        <v>1</v>
      </c>
      <c r="CG74" s="172">
        <f t="shared" si="46"/>
        <v>1</v>
      </c>
      <c r="CH74" s="172">
        <f t="shared" si="46"/>
        <v>1</v>
      </c>
      <c r="CI74" s="172">
        <f t="shared" si="46"/>
        <v>1</v>
      </c>
      <c r="CJ74" s="172">
        <f t="shared" si="46"/>
        <v>1</v>
      </c>
      <c r="CK74" s="172">
        <f t="shared" si="46"/>
        <v>1</v>
      </c>
      <c r="CL74" s="172">
        <f t="shared" si="46"/>
        <v>1</v>
      </c>
      <c r="CM74" s="172">
        <f t="shared" si="46"/>
        <v>1</v>
      </c>
      <c r="CN74" s="172">
        <f t="shared" si="46"/>
        <v>1</v>
      </c>
      <c r="CO74" s="172">
        <f t="shared" si="46"/>
        <v>1</v>
      </c>
      <c r="CP74" s="172">
        <f t="shared" si="46"/>
        <v>1</v>
      </c>
      <c r="CQ74" s="172">
        <f t="shared" si="46"/>
        <v>1</v>
      </c>
      <c r="CR74" s="172">
        <f t="shared" si="45"/>
        <v>1</v>
      </c>
      <c r="CS74" s="172">
        <f t="shared" si="45"/>
        <v>1</v>
      </c>
      <c r="CT74" s="172">
        <f t="shared" si="45"/>
        <v>1</v>
      </c>
      <c r="CU74" s="172">
        <f t="shared" si="45"/>
        <v>1</v>
      </c>
      <c r="DA74" s="172">
        <v>10</v>
      </c>
      <c r="DB74" s="32" t="str">
        <f t="shared" si="47"/>
        <v xml:space="preserve"> </v>
      </c>
      <c r="DD74" s="172">
        <f t="shared" si="54"/>
        <v>1</v>
      </c>
      <c r="DE74" s="172">
        <v>72</v>
      </c>
      <c r="DL74" s="172">
        <f t="shared" si="50"/>
        <v>0</v>
      </c>
      <c r="DM74" s="172">
        <f t="shared" si="51"/>
        <v>1</v>
      </c>
      <c r="DN74" s="172">
        <f t="shared" si="52"/>
        <v>1</v>
      </c>
      <c r="DO74" s="172">
        <f t="shared" si="53"/>
        <v>1</v>
      </c>
      <c r="DP74" s="172">
        <f t="shared" si="53"/>
        <v>1</v>
      </c>
      <c r="DQ74" s="172">
        <f t="shared" si="53"/>
        <v>1</v>
      </c>
      <c r="DR74" s="172">
        <f t="shared" si="53"/>
        <v>1</v>
      </c>
      <c r="DS74" s="172">
        <f t="shared" si="53"/>
        <v>1</v>
      </c>
      <c r="DT74" s="172">
        <f t="shared" si="53"/>
        <v>1</v>
      </c>
      <c r="DU74" s="172">
        <f t="shared" si="53"/>
        <v>1</v>
      </c>
      <c r="DV74" s="172">
        <f t="shared" si="55"/>
        <v>1</v>
      </c>
      <c r="DW74" s="172">
        <f t="shared" si="55"/>
        <v>1</v>
      </c>
      <c r="DX74" s="172">
        <f t="shared" si="55"/>
        <v>1</v>
      </c>
      <c r="DY74" s="172">
        <f t="shared" si="55"/>
        <v>1</v>
      </c>
      <c r="DZ74" s="172">
        <f t="shared" si="55"/>
        <v>1</v>
      </c>
      <c r="EA74" s="172">
        <f t="shared" si="55"/>
        <v>1</v>
      </c>
      <c r="EB74" s="172">
        <f t="shared" si="55"/>
        <v>1</v>
      </c>
      <c r="EC74" s="172">
        <f t="shared" si="55"/>
        <v>1</v>
      </c>
      <c r="ED74" s="172">
        <f t="shared" si="55"/>
        <v>1</v>
      </c>
      <c r="EE74" s="172">
        <f t="shared" si="55"/>
        <v>1</v>
      </c>
      <c r="EF74" s="172">
        <f t="shared" si="55"/>
        <v>1</v>
      </c>
      <c r="EG74" s="172">
        <f t="shared" si="49"/>
        <v>0</v>
      </c>
    </row>
    <row r="75" spans="20:137" x14ac:dyDescent="0.25">
      <c r="T75" s="5"/>
      <c r="U75" s="13"/>
      <c r="V75" s="5"/>
      <c r="W75" s="5" t="str">
        <f t="shared" si="48"/>
        <v/>
      </c>
      <c r="X75" s="5"/>
      <c r="Y75" s="5"/>
      <c r="Z75" s="5"/>
      <c r="CB75" s="172">
        <f t="shared" si="46"/>
        <v>1</v>
      </c>
      <c r="CC75" s="172">
        <f t="shared" si="46"/>
        <v>1</v>
      </c>
      <c r="CD75" s="172">
        <f t="shared" si="46"/>
        <v>1</v>
      </c>
      <c r="CE75" s="172">
        <f t="shared" si="46"/>
        <v>1</v>
      </c>
      <c r="CF75" s="172">
        <f t="shared" si="46"/>
        <v>1</v>
      </c>
      <c r="CG75" s="172">
        <f t="shared" si="46"/>
        <v>1</v>
      </c>
      <c r="CH75" s="172">
        <f t="shared" si="46"/>
        <v>1</v>
      </c>
      <c r="CI75" s="172">
        <f t="shared" si="46"/>
        <v>1</v>
      </c>
      <c r="CJ75" s="172">
        <f t="shared" si="46"/>
        <v>1</v>
      </c>
      <c r="CK75" s="172">
        <f t="shared" si="46"/>
        <v>1</v>
      </c>
      <c r="CL75" s="172">
        <f t="shared" si="46"/>
        <v>1</v>
      </c>
      <c r="CM75" s="172">
        <f t="shared" si="46"/>
        <v>1</v>
      </c>
      <c r="CN75" s="172">
        <f t="shared" si="46"/>
        <v>1</v>
      </c>
      <c r="CO75" s="172">
        <f t="shared" si="46"/>
        <v>1</v>
      </c>
      <c r="CP75" s="172">
        <f t="shared" si="46"/>
        <v>1</v>
      </c>
      <c r="CQ75" s="172">
        <f t="shared" si="46"/>
        <v>1</v>
      </c>
      <c r="CR75" s="172">
        <f t="shared" si="45"/>
        <v>1</v>
      </c>
      <c r="CS75" s="172">
        <f t="shared" si="45"/>
        <v>1</v>
      </c>
      <c r="CT75" s="172">
        <f t="shared" si="45"/>
        <v>1</v>
      </c>
      <c r="CU75" s="172">
        <f t="shared" si="45"/>
        <v>1</v>
      </c>
      <c r="DA75" s="172">
        <v>11</v>
      </c>
      <c r="DB75" s="32" t="str">
        <f t="shared" si="47"/>
        <v xml:space="preserve"> </v>
      </c>
      <c r="DD75" s="172">
        <f t="shared" si="54"/>
        <v>1</v>
      </c>
      <c r="DE75" s="172">
        <v>73</v>
      </c>
      <c r="DL75" s="172">
        <f t="shared" si="50"/>
        <v>0</v>
      </c>
      <c r="DM75" s="172">
        <f t="shared" si="51"/>
        <v>1</v>
      </c>
      <c r="DN75" s="172">
        <f t="shared" si="52"/>
        <v>1</v>
      </c>
      <c r="DO75" s="172">
        <f t="shared" si="53"/>
        <v>1</v>
      </c>
      <c r="DP75" s="172">
        <f t="shared" si="53"/>
        <v>1</v>
      </c>
      <c r="DQ75" s="172">
        <f t="shared" si="53"/>
        <v>1</v>
      </c>
      <c r="DR75" s="172">
        <f t="shared" si="53"/>
        <v>1</v>
      </c>
      <c r="DS75" s="172">
        <f t="shared" si="53"/>
        <v>1</v>
      </c>
      <c r="DT75" s="172">
        <f t="shared" si="53"/>
        <v>1</v>
      </c>
      <c r="DU75" s="172">
        <f t="shared" si="53"/>
        <v>1</v>
      </c>
      <c r="DV75" s="172">
        <f t="shared" si="55"/>
        <v>1</v>
      </c>
      <c r="DW75" s="172">
        <f t="shared" si="55"/>
        <v>1</v>
      </c>
      <c r="DX75" s="172">
        <f t="shared" si="55"/>
        <v>1</v>
      </c>
      <c r="DY75" s="172">
        <f t="shared" si="55"/>
        <v>1</v>
      </c>
      <c r="DZ75" s="172">
        <f t="shared" si="55"/>
        <v>1</v>
      </c>
      <c r="EA75" s="172">
        <f t="shared" si="55"/>
        <v>1</v>
      </c>
      <c r="EB75" s="172">
        <f t="shared" si="55"/>
        <v>1</v>
      </c>
      <c r="EC75" s="172">
        <f t="shared" si="55"/>
        <v>1</v>
      </c>
      <c r="ED75" s="172">
        <f t="shared" si="55"/>
        <v>1</v>
      </c>
      <c r="EE75" s="172">
        <f t="shared" si="55"/>
        <v>1</v>
      </c>
      <c r="EF75" s="172">
        <f t="shared" si="55"/>
        <v>1</v>
      </c>
      <c r="EG75" s="172">
        <f t="shared" si="49"/>
        <v>0</v>
      </c>
    </row>
    <row r="76" spans="20:137" x14ac:dyDescent="0.25">
      <c r="T76" s="5"/>
      <c r="U76" s="13"/>
      <c r="V76" s="5"/>
      <c r="W76" s="5" t="str">
        <f t="shared" si="48"/>
        <v/>
      </c>
      <c r="X76" s="5"/>
      <c r="Y76" s="5"/>
      <c r="Z76" s="5"/>
      <c r="CB76" s="172">
        <f t="shared" si="46"/>
        <v>1</v>
      </c>
      <c r="CC76" s="172">
        <f t="shared" si="46"/>
        <v>1</v>
      </c>
      <c r="CD76" s="172">
        <f t="shared" si="46"/>
        <v>1</v>
      </c>
      <c r="CE76" s="172">
        <f t="shared" si="46"/>
        <v>1</v>
      </c>
      <c r="CF76" s="172">
        <f t="shared" si="46"/>
        <v>1</v>
      </c>
      <c r="CG76" s="172">
        <f t="shared" si="46"/>
        <v>1</v>
      </c>
      <c r="CH76" s="172">
        <f t="shared" si="46"/>
        <v>1</v>
      </c>
      <c r="CI76" s="172">
        <f t="shared" si="46"/>
        <v>1</v>
      </c>
      <c r="CJ76" s="172">
        <f t="shared" si="46"/>
        <v>1</v>
      </c>
      <c r="CK76" s="172">
        <f t="shared" si="46"/>
        <v>1</v>
      </c>
      <c r="CL76" s="172">
        <f t="shared" si="46"/>
        <v>1</v>
      </c>
      <c r="CM76" s="172">
        <f t="shared" si="46"/>
        <v>1</v>
      </c>
      <c r="CN76" s="172">
        <f t="shared" si="46"/>
        <v>1</v>
      </c>
      <c r="CO76" s="172">
        <f t="shared" si="46"/>
        <v>1</v>
      </c>
      <c r="CP76" s="172">
        <f t="shared" si="46"/>
        <v>1</v>
      </c>
      <c r="CQ76" s="172">
        <f t="shared" si="46"/>
        <v>1</v>
      </c>
      <c r="CR76" s="172">
        <f t="shared" si="45"/>
        <v>1</v>
      </c>
      <c r="CS76" s="172">
        <f t="shared" si="45"/>
        <v>1</v>
      </c>
      <c r="CT76" s="172">
        <f t="shared" si="45"/>
        <v>1</v>
      </c>
      <c r="CU76" s="172">
        <f t="shared" si="45"/>
        <v>1</v>
      </c>
      <c r="DA76" s="172">
        <v>12</v>
      </c>
      <c r="DB76" s="32" t="str">
        <f t="shared" si="47"/>
        <v xml:space="preserve"> </v>
      </c>
      <c r="DD76" s="172">
        <f t="shared" si="54"/>
        <v>1</v>
      </c>
      <c r="DE76" s="172">
        <v>74</v>
      </c>
      <c r="DL76" s="172">
        <f t="shared" si="50"/>
        <v>0</v>
      </c>
      <c r="DM76" s="172">
        <f t="shared" si="51"/>
        <v>1</v>
      </c>
      <c r="DN76" s="172">
        <f t="shared" si="52"/>
        <v>1</v>
      </c>
      <c r="DO76" s="172">
        <f t="shared" si="53"/>
        <v>1</v>
      </c>
      <c r="DP76" s="172">
        <f t="shared" si="53"/>
        <v>1</v>
      </c>
      <c r="DQ76" s="172">
        <f t="shared" si="53"/>
        <v>1</v>
      </c>
      <c r="DR76" s="172">
        <f t="shared" si="53"/>
        <v>1</v>
      </c>
      <c r="DS76" s="172">
        <f t="shared" si="53"/>
        <v>1</v>
      </c>
      <c r="DT76" s="172">
        <f t="shared" si="53"/>
        <v>1</v>
      </c>
      <c r="DU76" s="172">
        <f t="shared" si="53"/>
        <v>1</v>
      </c>
      <c r="DV76" s="172">
        <f t="shared" si="55"/>
        <v>1</v>
      </c>
      <c r="DW76" s="172">
        <f t="shared" si="55"/>
        <v>1</v>
      </c>
      <c r="DX76" s="172">
        <f t="shared" si="55"/>
        <v>1</v>
      </c>
      <c r="DY76" s="172">
        <f t="shared" si="55"/>
        <v>1</v>
      </c>
      <c r="DZ76" s="172">
        <f t="shared" si="55"/>
        <v>1</v>
      </c>
      <c r="EA76" s="172">
        <f t="shared" si="55"/>
        <v>1</v>
      </c>
      <c r="EB76" s="172">
        <f t="shared" si="55"/>
        <v>1</v>
      </c>
      <c r="EC76" s="172">
        <f t="shared" si="55"/>
        <v>1</v>
      </c>
      <c r="ED76" s="172">
        <f t="shared" si="55"/>
        <v>1</v>
      </c>
      <c r="EE76" s="172">
        <f t="shared" si="55"/>
        <v>1</v>
      </c>
      <c r="EF76" s="172">
        <f t="shared" si="55"/>
        <v>1</v>
      </c>
      <c r="EG76" s="172">
        <f t="shared" si="49"/>
        <v>0</v>
      </c>
    </row>
    <row r="77" spans="20:137" x14ac:dyDescent="0.25">
      <c r="T77" s="5"/>
      <c r="U77" s="13"/>
      <c r="V77" s="5"/>
      <c r="W77" s="5" t="str">
        <f t="shared" si="48"/>
        <v/>
      </c>
      <c r="X77" s="5"/>
      <c r="Y77" s="5"/>
      <c r="Z77" s="5"/>
      <c r="CB77" s="172">
        <f t="shared" si="46"/>
        <v>1</v>
      </c>
      <c r="CC77" s="172">
        <f t="shared" si="46"/>
        <v>1</v>
      </c>
      <c r="CD77" s="172">
        <f t="shared" si="46"/>
        <v>1</v>
      </c>
      <c r="CE77" s="172">
        <f t="shared" si="46"/>
        <v>1</v>
      </c>
      <c r="CF77" s="172">
        <f t="shared" si="46"/>
        <v>1</v>
      </c>
      <c r="CG77" s="172">
        <f t="shared" si="46"/>
        <v>1</v>
      </c>
      <c r="CH77" s="172">
        <f t="shared" si="46"/>
        <v>1</v>
      </c>
      <c r="CI77" s="172">
        <f t="shared" si="46"/>
        <v>1</v>
      </c>
      <c r="CJ77" s="172">
        <f t="shared" si="46"/>
        <v>1</v>
      </c>
      <c r="CK77" s="172">
        <f t="shared" si="46"/>
        <v>1</v>
      </c>
      <c r="CL77" s="172">
        <f t="shared" si="46"/>
        <v>1</v>
      </c>
      <c r="CM77" s="172">
        <f t="shared" si="46"/>
        <v>1</v>
      </c>
      <c r="CN77" s="172">
        <f t="shared" si="46"/>
        <v>1</v>
      </c>
      <c r="CO77" s="172">
        <f t="shared" si="46"/>
        <v>1</v>
      </c>
      <c r="CP77" s="172">
        <f t="shared" si="46"/>
        <v>1</v>
      </c>
      <c r="CQ77" s="172">
        <f t="shared" si="46"/>
        <v>1</v>
      </c>
      <c r="CR77" s="172">
        <f t="shared" si="45"/>
        <v>1</v>
      </c>
      <c r="CS77" s="172">
        <f t="shared" si="45"/>
        <v>1</v>
      </c>
      <c r="CT77" s="172">
        <f t="shared" si="45"/>
        <v>1</v>
      </c>
      <c r="CU77" s="172">
        <f t="shared" si="45"/>
        <v>1</v>
      </c>
      <c r="DB77" s="196" t="str">
        <f>IF(DB64="","","----")</f>
        <v/>
      </c>
      <c r="DD77" s="172">
        <f t="shared" si="54"/>
        <v>1</v>
      </c>
      <c r="DE77" s="172">
        <v>75</v>
      </c>
      <c r="DL77" s="172">
        <f t="shared" si="50"/>
        <v>0</v>
      </c>
      <c r="DM77" s="172">
        <f t="shared" si="51"/>
        <v>1</v>
      </c>
      <c r="DN77" s="172">
        <f t="shared" si="52"/>
        <v>1</v>
      </c>
      <c r="DO77" s="172">
        <f t="shared" si="53"/>
        <v>1</v>
      </c>
      <c r="DP77" s="172">
        <f t="shared" si="53"/>
        <v>1</v>
      </c>
      <c r="DQ77" s="172">
        <f t="shared" si="53"/>
        <v>1</v>
      </c>
      <c r="DR77" s="172">
        <f t="shared" si="53"/>
        <v>1</v>
      </c>
      <c r="DS77" s="172">
        <f t="shared" si="53"/>
        <v>1</v>
      </c>
      <c r="DT77" s="172">
        <f t="shared" si="53"/>
        <v>1</v>
      </c>
      <c r="DU77" s="172">
        <f t="shared" si="53"/>
        <v>1</v>
      </c>
      <c r="DV77" s="172">
        <f t="shared" si="55"/>
        <v>1</v>
      </c>
      <c r="DW77" s="172">
        <f t="shared" si="55"/>
        <v>1</v>
      </c>
      <c r="DX77" s="172">
        <f t="shared" si="55"/>
        <v>1</v>
      </c>
      <c r="DY77" s="172">
        <f t="shared" si="55"/>
        <v>1</v>
      </c>
      <c r="DZ77" s="172">
        <f t="shared" si="55"/>
        <v>1</v>
      </c>
      <c r="EA77" s="172">
        <f t="shared" si="55"/>
        <v>1</v>
      </c>
      <c r="EB77" s="172">
        <f t="shared" si="55"/>
        <v>1</v>
      </c>
      <c r="EC77" s="172">
        <f t="shared" si="55"/>
        <v>1</v>
      </c>
      <c r="ED77" s="172">
        <f t="shared" si="55"/>
        <v>1</v>
      </c>
      <c r="EE77" s="172">
        <f t="shared" si="55"/>
        <v>1</v>
      </c>
      <c r="EF77" s="172">
        <f t="shared" si="55"/>
        <v>1</v>
      </c>
      <c r="EG77" s="172">
        <f t="shared" si="49"/>
        <v>0</v>
      </c>
    </row>
    <row r="78" spans="20:137" x14ac:dyDescent="0.25">
      <c r="T78" s="5"/>
      <c r="U78" s="13"/>
      <c r="V78" s="5"/>
      <c r="W78" s="5" t="str">
        <f t="shared" si="48"/>
        <v/>
      </c>
      <c r="X78" s="5"/>
      <c r="Y78" s="5"/>
      <c r="Z78" s="5"/>
      <c r="CB78" s="172">
        <f t="shared" si="46"/>
        <v>1</v>
      </c>
      <c r="CC78" s="172">
        <f t="shared" si="46"/>
        <v>1</v>
      </c>
      <c r="CD78" s="172">
        <f t="shared" si="46"/>
        <v>1</v>
      </c>
      <c r="CE78" s="172">
        <f t="shared" si="46"/>
        <v>1</v>
      </c>
      <c r="CF78" s="172">
        <f t="shared" si="46"/>
        <v>1</v>
      </c>
      <c r="CG78" s="172">
        <f t="shared" si="46"/>
        <v>1</v>
      </c>
      <c r="CH78" s="172">
        <f t="shared" si="46"/>
        <v>1</v>
      </c>
      <c r="CI78" s="172">
        <f t="shared" si="46"/>
        <v>1</v>
      </c>
      <c r="CJ78" s="172">
        <f t="shared" si="46"/>
        <v>1</v>
      </c>
      <c r="CK78" s="172">
        <f t="shared" si="46"/>
        <v>1</v>
      </c>
      <c r="CL78" s="172">
        <f t="shared" si="46"/>
        <v>1</v>
      </c>
      <c r="CM78" s="172">
        <f t="shared" si="46"/>
        <v>1</v>
      </c>
      <c r="CN78" s="172">
        <f t="shared" si="46"/>
        <v>1</v>
      </c>
      <c r="CO78" s="172">
        <f t="shared" si="46"/>
        <v>1</v>
      </c>
      <c r="CP78" s="172">
        <f t="shared" si="46"/>
        <v>1</v>
      </c>
      <c r="CQ78" s="172">
        <f t="shared" si="46"/>
        <v>1</v>
      </c>
      <c r="CR78" s="172">
        <f t="shared" si="45"/>
        <v>1</v>
      </c>
      <c r="CS78" s="172">
        <f t="shared" si="45"/>
        <v>1</v>
      </c>
      <c r="CT78" s="172">
        <f t="shared" si="45"/>
        <v>1</v>
      </c>
      <c r="CU78" s="172">
        <f t="shared" si="45"/>
        <v>1</v>
      </c>
      <c r="DA78" s="172"/>
      <c r="DB78" s="32" t="str">
        <f>IF(DB79="","",CONCATENATE("Warband ",CZ79," ",DG78))</f>
        <v/>
      </c>
      <c r="DD78" s="172">
        <f t="shared" si="54"/>
        <v>1</v>
      </c>
      <c r="DE78" s="172">
        <v>76</v>
      </c>
      <c r="DG78" s="49" t="str">
        <f>CONCATENATE("   ",DH78,"/",DI78,IF(DH78&gt;DI78," !",""))</f>
        <v xml:space="preserve">   0/12</v>
      </c>
      <c r="DH78" s="172">
        <f t="shared" ref="DH78" si="56">INDEX($CB$1:$CU$1,CZ79)+DJ78</f>
        <v>0</v>
      </c>
      <c r="DI78" s="172">
        <f>12</f>
        <v>12</v>
      </c>
      <c r="DL78" s="172">
        <f t="shared" si="50"/>
        <v>0</v>
      </c>
      <c r="DM78" s="172">
        <f t="shared" si="51"/>
        <v>1</v>
      </c>
      <c r="DN78" s="172">
        <f t="shared" si="52"/>
        <v>1</v>
      </c>
      <c r="DO78" s="172">
        <f t="shared" si="53"/>
        <v>1</v>
      </c>
      <c r="DP78" s="172">
        <f t="shared" si="53"/>
        <v>1</v>
      </c>
      <c r="DQ78" s="172">
        <f t="shared" si="53"/>
        <v>1</v>
      </c>
      <c r="DR78" s="172">
        <f t="shared" si="53"/>
        <v>1</v>
      </c>
      <c r="DS78" s="172">
        <f t="shared" si="53"/>
        <v>1</v>
      </c>
      <c r="DT78" s="172">
        <f t="shared" si="53"/>
        <v>1</v>
      </c>
      <c r="DU78" s="172">
        <f t="shared" si="53"/>
        <v>1</v>
      </c>
      <c r="DV78" s="172">
        <f t="shared" si="55"/>
        <v>1</v>
      </c>
      <c r="DW78" s="172">
        <f t="shared" si="55"/>
        <v>1</v>
      </c>
      <c r="DX78" s="172">
        <f t="shared" si="55"/>
        <v>1</v>
      </c>
      <c r="DY78" s="172">
        <f t="shared" si="55"/>
        <v>1</v>
      </c>
      <c r="DZ78" s="172">
        <f t="shared" si="55"/>
        <v>1</v>
      </c>
      <c r="EA78" s="172">
        <f t="shared" si="55"/>
        <v>1</v>
      </c>
      <c r="EB78" s="172">
        <f t="shared" si="55"/>
        <v>1</v>
      </c>
      <c r="EC78" s="172">
        <f t="shared" si="55"/>
        <v>1</v>
      </c>
      <c r="ED78" s="172">
        <f t="shared" si="55"/>
        <v>1</v>
      </c>
      <c r="EE78" s="172">
        <f t="shared" si="55"/>
        <v>1</v>
      </c>
      <c r="EF78" s="172">
        <f t="shared" si="55"/>
        <v>1</v>
      </c>
      <c r="EG78" s="172">
        <f t="shared" si="49"/>
        <v>0</v>
      </c>
    </row>
    <row r="79" spans="20:137" x14ac:dyDescent="0.25">
      <c r="T79" s="5"/>
      <c r="U79" s="13"/>
      <c r="V79" s="5"/>
      <c r="W79" s="5" t="str">
        <f t="shared" si="48"/>
        <v/>
      </c>
      <c r="X79" s="5"/>
      <c r="Y79" s="5"/>
      <c r="Z79" s="5"/>
      <c r="CB79" s="172">
        <f t="shared" si="46"/>
        <v>1</v>
      </c>
      <c r="CC79" s="172">
        <f t="shared" si="46"/>
        <v>1</v>
      </c>
      <c r="CD79" s="172">
        <f t="shared" si="46"/>
        <v>1</v>
      </c>
      <c r="CE79" s="172">
        <f t="shared" si="46"/>
        <v>1</v>
      </c>
      <c r="CF79" s="172">
        <f t="shared" si="46"/>
        <v>1</v>
      </c>
      <c r="CG79" s="172">
        <f t="shared" si="46"/>
        <v>1</v>
      </c>
      <c r="CH79" s="172">
        <f t="shared" si="46"/>
        <v>1</v>
      </c>
      <c r="CI79" s="172">
        <f t="shared" si="46"/>
        <v>1</v>
      </c>
      <c r="CJ79" s="172">
        <f t="shared" si="46"/>
        <v>1</v>
      </c>
      <c r="CK79" s="172">
        <f t="shared" si="46"/>
        <v>1</v>
      </c>
      <c r="CL79" s="172">
        <f t="shared" si="46"/>
        <v>1</v>
      </c>
      <c r="CM79" s="172">
        <f t="shared" si="46"/>
        <v>1</v>
      </c>
      <c r="CN79" s="172">
        <f t="shared" si="46"/>
        <v>1</v>
      </c>
      <c r="CO79" s="172">
        <f t="shared" si="46"/>
        <v>1</v>
      </c>
      <c r="CP79" s="172">
        <f t="shared" si="46"/>
        <v>1</v>
      </c>
      <c r="CQ79" s="172">
        <f t="shared" si="46"/>
        <v>1</v>
      </c>
      <c r="CR79" s="172">
        <f t="shared" si="45"/>
        <v>1</v>
      </c>
      <c r="CS79" s="172">
        <f t="shared" si="45"/>
        <v>1</v>
      </c>
      <c r="CT79" s="172">
        <f t="shared" si="45"/>
        <v>1</v>
      </c>
      <c r="CU79" s="172">
        <f t="shared" si="45"/>
        <v>1</v>
      </c>
      <c r="CZ79" s="172">
        <v>6</v>
      </c>
      <c r="DA79" s="172" t="s">
        <v>278</v>
      </c>
      <c r="DB79" s="32" t="str">
        <f>T(LOOKUP(CZ79,$DM$1:$EF$1,$DM$2:$EF$2))</f>
        <v/>
      </c>
      <c r="DD79" s="172">
        <f t="shared" si="54"/>
        <v>1</v>
      </c>
      <c r="DE79" s="172">
        <v>77</v>
      </c>
      <c r="DL79" s="172">
        <f t="shared" si="50"/>
        <v>0</v>
      </c>
      <c r="DM79" s="172">
        <f t="shared" si="51"/>
        <v>1</v>
      </c>
      <c r="DN79" s="172">
        <f t="shared" si="52"/>
        <v>1</v>
      </c>
      <c r="DO79" s="172">
        <f t="shared" si="53"/>
        <v>1</v>
      </c>
      <c r="DP79" s="172">
        <f t="shared" si="53"/>
        <v>1</v>
      </c>
      <c r="DQ79" s="172">
        <f t="shared" si="53"/>
        <v>1</v>
      </c>
      <c r="DR79" s="172">
        <f t="shared" si="53"/>
        <v>1</v>
      </c>
      <c r="DS79" s="172">
        <f t="shared" si="53"/>
        <v>1</v>
      </c>
      <c r="DT79" s="172">
        <f t="shared" si="53"/>
        <v>1</v>
      </c>
      <c r="DU79" s="172">
        <f t="shared" si="53"/>
        <v>1</v>
      </c>
      <c r="DV79" s="172">
        <f t="shared" si="55"/>
        <v>1</v>
      </c>
      <c r="DW79" s="172">
        <f t="shared" si="55"/>
        <v>1</v>
      </c>
      <c r="DX79" s="172">
        <f t="shared" si="55"/>
        <v>1</v>
      </c>
      <c r="DY79" s="172">
        <f t="shared" si="55"/>
        <v>1</v>
      </c>
      <c r="DZ79" s="172">
        <f t="shared" si="55"/>
        <v>1</v>
      </c>
      <c r="EA79" s="172">
        <f t="shared" si="55"/>
        <v>1</v>
      </c>
      <c r="EB79" s="172">
        <f t="shared" si="55"/>
        <v>1</v>
      </c>
      <c r="EC79" s="172">
        <f t="shared" si="55"/>
        <v>1</v>
      </c>
      <c r="ED79" s="172">
        <f t="shared" si="55"/>
        <v>1</v>
      </c>
      <c r="EE79" s="172">
        <f t="shared" si="55"/>
        <v>1</v>
      </c>
      <c r="EF79" s="172">
        <f t="shared" si="55"/>
        <v>1</v>
      </c>
      <c r="EG79" s="172">
        <f t="shared" si="49"/>
        <v>0</v>
      </c>
    </row>
    <row r="80" spans="20:137" x14ac:dyDescent="0.25">
      <c r="T80" s="5"/>
      <c r="U80" s="13"/>
      <c r="V80" s="5"/>
      <c r="W80" s="5" t="str">
        <f t="shared" si="48"/>
        <v/>
      </c>
      <c r="X80" s="5"/>
      <c r="Y80" s="5"/>
      <c r="Z80" s="5"/>
      <c r="CB80" s="172">
        <f t="shared" si="46"/>
        <v>1</v>
      </c>
      <c r="CC80" s="172">
        <f t="shared" si="46"/>
        <v>1</v>
      </c>
      <c r="CD80" s="172">
        <f t="shared" si="46"/>
        <v>1</v>
      </c>
      <c r="CE80" s="172">
        <f t="shared" si="46"/>
        <v>1</v>
      </c>
      <c r="CF80" s="172">
        <f t="shared" si="46"/>
        <v>1</v>
      </c>
      <c r="CG80" s="172">
        <f t="shared" si="46"/>
        <v>1</v>
      </c>
      <c r="CH80" s="172">
        <f t="shared" si="46"/>
        <v>1</v>
      </c>
      <c r="CI80" s="172">
        <f t="shared" si="46"/>
        <v>1</v>
      </c>
      <c r="CJ80" s="172">
        <f t="shared" si="46"/>
        <v>1</v>
      </c>
      <c r="CK80" s="172">
        <f t="shared" si="46"/>
        <v>1</v>
      </c>
      <c r="CL80" s="172">
        <f t="shared" si="46"/>
        <v>1</v>
      </c>
      <c r="CM80" s="172">
        <f t="shared" si="46"/>
        <v>1</v>
      </c>
      <c r="CN80" s="172">
        <f t="shared" si="46"/>
        <v>1</v>
      </c>
      <c r="CO80" s="172">
        <f t="shared" si="46"/>
        <v>1</v>
      </c>
      <c r="CP80" s="172">
        <f t="shared" si="46"/>
        <v>1</v>
      </c>
      <c r="CQ80" s="172">
        <f t="shared" ref="CQ80:CU80" si="57">IF(BF79="",CQ79,CQ79+1)</f>
        <v>1</v>
      </c>
      <c r="CR80" s="172">
        <f t="shared" si="57"/>
        <v>1</v>
      </c>
      <c r="CS80" s="172">
        <f t="shared" si="57"/>
        <v>1</v>
      </c>
      <c r="CT80" s="172">
        <f t="shared" si="57"/>
        <v>1</v>
      </c>
      <c r="CU80" s="172">
        <f t="shared" si="57"/>
        <v>1</v>
      </c>
      <c r="DA80" s="172">
        <v>1</v>
      </c>
      <c r="DB80" s="32" t="str">
        <f t="shared" ref="DB80:DB91" si="58">T(CONCATENATE(LOOKUP(DA80,CG$3:CG$80,AV$3:AV$80)," ",LOOKUP(DA80,CG$3:CG$80,$CA$3:$CA$80)))</f>
        <v xml:space="preserve"> </v>
      </c>
      <c r="DD80" s="172">
        <f t="shared" si="54"/>
        <v>1</v>
      </c>
      <c r="DE80" s="172">
        <v>78</v>
      </c>
      <c r="DL80" s="172">
        <f>SUM(DM81:EF81)-SUM(DM80:EF80)</f>
        <v>-20</v>
      </c>
      <c r="DM80" s="172">
        <f t="shared" si="51"/>
        <v>1</v>
      </c>
      <c r="DN80" s="172">
        <f t="shared" si="52"/>
        <v>1</v>
      </c>
      <c r="DO80" s="172">
        <f t="shared" si="53"/>
        <v>1</v>
      </c>
      <c r="DP80" s="172">
        <f t="shared" si="53"/>
        <v>1</v>
      </c>
      <c r="DQ80" s="172">
        <f t="shared" si="53"/>
        <v>1</v>
      </c>
      <c r="DR80" s="172">
        <f t="shared" si="53"/>
        <v>1</v>
      </c>
      <c r="DS80" s="172">
        <f t="shared" si="53"/>
        <v>1</v>
      </c>
      <c r="DT80" s="172">
        <f t="shared" si="53"/>
        <v>1</v>
      </c>
      <c r="DU80" s="172">
        <f t="shared" si="53"/>
        <v>1</v>
      </c>
      <c r="DV80" s="172">
        <f t="shared" si="55"/>
        <v>1</v>
      </c>
      <c r="DW80" s="172">
        <f t="shared" si="55"/>
        <v>1</v>
      </c>
      <c r="DX80" s="172">
        <f t="shared" si="55"/>
        <v>1</v>
      </c>
      <c r="DY80" s="172">
        <f t="shared" si="55"/>
        <v>1</v>
      </c>
      <c r="DZ80" s="172">
        <f t="shared" si="55"/>
        <v>1</v>
      </c>
      <c r="EA80" s="172">
        <f t="shared" si="55"/>
        <v>1</v>
      </c>
      <c r="EB80" s="172">
        <f t="shared" si="55"/>
        <v>1</v>
      </c>
      <c r="EC80" s="172">
        <f t="shared" si="55"/>
        <v>1</v>
      </c>
      <c r="ED80" s="172">
        <f t="shared" si="55"/>
        <v>1</v>
      </c>
      <c r="EE80" s="172">
        <f t="shared" si="55"/>
        <v>1</v>
      </c>
      <c r="EF80" s="172">
        <f t="shared" si="55"/>
        <v>1</v>
      </c>
      <c r="EG80" s="172">
        <f t="shared" si="49"/>
        <v>0</v>
      </c>
    </row>
    <row r="81" spans="79:113" x14ac:dyDescent="0.25">
      <c r="DA81" s="172">
        <v>2</v>
      </c>
      <c r="DB81" s="32" t="str">
        <f t="shared" si="58"/>
        <v xml:space="preserve"> </v>
      </c>
      <c r="DD81" s="172">
        <f t="shared" si="54"/>
        <v>1</v>
      </c>
    </row>
    <row r="82" spans="79:113" x14ac:dyDescent="0.25">
      <c r="CA82" s="172">
        <f>SUM(CB82:CU82)</f>
        <v>0</v>
      </c>
      <c r="CB82" s="172">
        <f>IF(OR(DM2=$CW$4,DM2=$CW$5,DM2=$CW$6),SUM(AQ3:AQ4),0)</f>
        <v>0</v>
      </c>
      <c r="CC82" s="177">
        <f t="shared" ref="CC82:CU82" si="59">IF(OR(DN2=$CW$4,DN2=$CW$5,DN2=$CW$6),SUM(AR3:AR4),0)</f>
        <v>0</v>
      </c>
      <c r="CD82" s="177">
        <f t="shared" si="59"/>
        <v>0</v>
      </c>
      <c r="CE82" s="177">
        <f t="shared" si="59"/>
        <v>0</v>
      </c>
      <c r="CF82" s="177">
        <f t="shared" si="59"/>
        <v>0</v>
      </c>
      <c r="CG82" s="177">
        <f t="shared" si="59"/>
        <v>0</v>
      </c>
      <c r="CH82" s="177">
        <f t="shared" si="59"/>
        <v>0</v>
      </c>
      <c r="CI82" s="177">
        <f t="shared" si="59"/>
        <v>0</v>
      </c>
      <c r="CJ82" s="177">
        <f t="shared" si="59"/>
        <v>0</v>
      </c>
      <c r="CK82" s="177">
        <f t="shared" si="59"/>
        <v>0</v>
      </c>
      <c r="CL82" s="177">
        <f t="shared" si="59"/>
        <v>0</v>
      </c>
      <c r="CM82" s="177">
        <f t="shared" si="59"/>
        <v>0</v>
      </c>
      <c r="CN82" s="177">
        <f t="shared" si="59"/>
        <v>0</v>
      </c>
      <c r="CO82" s="177">
        <f t="shared" si="59"/>
        <v>0</v>
      </c>
      <c r="CP82" s="177">
        <f t="shared" si="59"/>
        <v>0</v>
      </c>
      <c r="CQ82" s="177">
        <f t="shared" si="59"/>
        <v>0</v>
      </c>
      <c r="CR82" s="177">
        <f t="shared" si="59"/>
        <v>0</v>
      </c>
      <c r="CS82" s="177">
        <f t="shared" si="59"/>
        <v>0</v>
      </c>
      <c r="CT82" s="177">
        <f t="shared" si="59"/>
        <v>0</v>
      </c>
      <c r="CU82" s="177">
        <f t="shared" si="59"/>
        <v>0</v>
      </c>
      <c r="DA82" s="172">
        <v>3</v>
      </c>
      <c r="DB82" s="32" t="str">
        <f t="shared" si="58"/>
        <v xml:space="preserve"> </v>
      </c>
      <c r="DD82" s="172">
        <f t="shared" si="54"/>
        <v>1</v>
      </c>
    </row>
    <row r="83" spans="79:113" x14ac:dyDescent="0.25">
      <c r="DA83" s="172">
        <v>4</v>
      </c>
      <c r="DB83" s="32" t="str">
        <f t="shared" si="58"/>
        <v xml:space="preserve"> </v>
      </c>
      <c r="DD83" s="172">
        <f t="shared" si="54"/>
        <v>1</v>
      </c>
    </row>
    <row r="84" spans="79:113" x14ac:dyDescent="0.25">
      <c r="DA84" s="172">
        <v>5</v>
      </c>
      <c r="DB84" s="32" t="str">
        <f t="shared" si="58"/>
        <v xml:space="preserve"> </v>
      </c>
      <c r="DD84" s="172">
        <f t="shared" si="54"/>
        <v>1</v>
      </c>
    </row>
    <row r="85" spans="79:113" x14ac:dyDescent="0.25">
      <c r="DA85" s="172">
        <v>6</v>
      </c>
      <c r="DB85" s="32" t="str">
        <f t="shared" si="58"/>
        <v xml:space="preserve"> </v>
      </c>
      <c r="DD85" s="172">
        <f t="shared" si="54"/>
        <v>1</v>
      </c>
    </row>
    <row r="86" spans="79:113" x14ac:dyDescent="0.25">
      <c r="DA86" s="172">
        <v>7</v>
      </c>
      <c r="DB86" s="32" t="str">
        <f t="shared" si="58"/>
        <v xml:space="preserve"> </v>
      </c>
      <c r="DD86" s="172">
        <f t="shared" si="54"/>
        <v>1</v>
      </c>
    </row>
    <row r="87" spans="79:113" x14ac:dyDescent="0.25">
      <c r="DA87" s="172">
        <v>8</v>
      </c>
      <c r="DB87" s="32" t="str">
        <f t="shared" si="58"/>
        <v xml:space="preserve"> </v>
      </c>
      <c r="DD87" s="172">
        <f t="shared" si="54"/>
        <v>1</v>
      </c>
    </row>
    <row r="88" spans="79:113" x14ac:dyDescent="0.25">
      <c r="DA88" s="172">
        <v>9</v>
      </c>
      <c r="DB88" s="32" t="str">
        <f t="shared" si="58"/>
        <v xml:space="preserve"> </v>
      </c>
      <c r="DD88" s="172">
        <f t="shared" si="54"/>
        <v>1</v>
      </c>
    </row>
    <row r="89" spans="79:113" x14ac:dyDescent="0.25">
      <c r="DA89" s="172">
        <v>10</v>
      </c>
      <c r="DB89" s="32" t="str">
        <f t="shared" si="58"/>
        <v xml:space="preserve"> </v>
      </c>
      <c r="DD89" s="172">
        <f t="shared" si="54"/>
        <v>1</v>
      </c>
    </row>
    <row r="90" spans="79:113" x14ac:dyDescent="0.25">
      <c r="DA90" s="172">
        <v>11</v>
      </c>
      <c r="DB90" s="32" t="str">
        <f t="shared" si="58"/>
        <v xml:space="preserve"> </v>
      </c>
      <c r="DD90" s="172">
        <f t="shared" si="54"/>
        <v>1</v>
      </c>
    </row>
    <row r="91" spans="79:113" x14ac:dyDescent="0.25">
      <c r="DA91" s="172">
        <v>12</v>
      </c>
      <c r="DB91" s="32" t="str">
        <f t="shared" si="58"/>
        <v xml:space="preserve"> </v>
      </c>
      <c r="DD91" s="172">
        <f t="shared" si="54"/>
        <v>1</v>
      </c>
    </row>
    <row r="92" spans="79:113" x14ac:dyDescent="0.25">
      <c r="DB92" s="196" t="str">
        <f>IF(DB79="","","----")</f>
        <v/>
      </c>
      <c r="DD92" s="172">
        <f t="shared" si="54"/>
        <v>1</v>
      </c>
    </row>
    <row r="93" spans="79:113" x14ac:dyDescent="0.25">
      <c r="DA93" s="172"/>
      <c r="DB93" s="32" t="str">
        <f>IF(DB94="","",CONCATENATE("Warband ",CZ94," ",DG93))</f>
        <v/>
      </c>
      <c r="DD93" s="172">
        <f t="shared" si="54"/>
        <v>1</v>
      </c>
      <c r="DG93" s="49" t="str">
        <f>CONCATENATE("   ",DH93,"/",DI93,IF(DH93&gt;DI93," !",""))</f>
        <v xml:space="preserve">   0/12</v>
      </c>
      <c r="DH93" s="172">
        <f t="shared" ref="DH93" si="60">INDEX($CB$1:$CU$1,CZ94)+DJ93</f>
        <v>0</v>
      </c>
      <c r="DI93" s="172">
        <f>12</f>
        <v>12</v>
      </c>
    </row>
    <row r="94" spans="79:113" x14ac:dyDescent="0.25">
      <c r="CZ94" s="172">
        <v>7</v>
      </c>
      <c r="DA94" s="172" t="s">
        <v>278</v>
      </c>
      <c r="DB94" s="32" t="str">
        <f>T(LOOKUP(CZ94,$DM$1:$EF$1,$DM$2:$EF$2))</f>
        <v/>
      </c>
      <c r="DD94" s="172">
        <f t="shared" si="54"/>
        <v>1</v>
      </c>
    </row>
    <row r="95" spans="79:113" x14ac:dyDescent="0.25">
      <c r="DA95" s="172">
        <v>1</v>
      </c>
      <c r="DB95" s="32" t="str">
        <f t="shared" ref="DB95:DB106" si="61">T(CONCATENATE(LOOKUP(DA95,CH$3:CH$80,AW$3:AW$80)," ",LOOKUP(DA95,CH$3:CH$80,$CA$3:$CA$80)))</f>
        <v xml:space="preserve"> </v>
      </c>
      <c r="DD95" s="172">
        <f t="shared" si="54"/>
        <v>1</v>
      </c>
    </row>
    <row r="96" spans="79:113" x14ac:dyDescent="0.25">
      <c r="DA96" s="172">
        <v>2</v>
      </c>
      <c r="DB96" s="32" t="str">
        <f t="shared" si="61"/>
        <v xml:space="preserve"> </v>
      </c>
      <c r="DD96" s="172">
        <f t="shared" si="54"/>
        <v>1</v>
      </c>
    </row>
    <row r="97" spans="104:113" x14ac:dyDescent="0.25">
      <c r="DA97" s="172">
        <v>3</v>
      </c>
      <c r="DB97" s="32" t="str">
        <f t="shared" si="61"/>
        <v xml:space="preserve"> </v>
      </c>
      <c r="DD97" s="172">
        <f t="shared" si="54"/>
        <v>1</v>
      </c>
    </row>
    <row r="98" spans="104:113" x14ac:dyDescent="0.25">
      <c r="DA98" s="172">
        <v>4</v>
      </c>
      <c r="DB98" s="32" t="str">
        <f t="shared" si="61"/>
        <v xml:space="preserve"> </v>
      </c>
      <c r="DD98" s="172">
        <f t="shared" si="54"/>
        <v>1</v>
      </c>
    </row>
    <row r="99" spans="104:113" x14ac:dyDescent="0.25">
      <c r="DA99" s="172">
        <v>5</v>
      </c>
      <c r="DB99" s="32" t="str">
        <f t="shared" si="61"/>
        <v xml:space="preserve"> </v>
      </c>
      <c r="DD99" s="172">
        <f t="shared" si="54"/>
        <v>1</v>
      </c>
    </row>
    <row r="100" spans="104:113" x14ac:dyDescent="0.25">
      <c r="DA100" s="172">
        <v>6</v>
      </c>
      <c r="DB100" s="32" t="str">
        <f t="shared" si="61"/>
        <v xml:space="preserve"> </v>
      </c>
      <c r="DD100" s="172">
        <f t="shared" si="54"/>
        <v>1</v>
      </c>
    </row>
    <row r="101" spans="104:113" x14ac:dyDescent="0.25">
      <c r="DA101" s="172">
        <v>7</v>
      </c>
      <c r="DB101" s="32" t="str">
        <f t="shared" si="61"/>
        <v xml:space="preserve"> </v>
      </c>
      <c r="DD101" s="172">
        <f t="shared" si="54"/>
        <v>1</v>
      </c>
    </row>
    <row r="102" spans="104:113" x14ac:dyDescent="0.25">
      <c r="DA102" s="172">
        <v>8</v>
      </c>
      <c r="DB102" s="32" t="str">
        <f t="shared" si="61"/>
        <v xml:space="preserve"> </v>
      </c>
      <c r="DD102" s="172">
        <f t="shared" si="54"/>
        <v>1</v>
      </c>
    </row>
    <row r="103" spans="104:113" x14ac:dyDescent="0.25">
      <c r="DA103" s="172">
        <v>9</v>
      </c>
      <c r="DB103" s="32" t="str">
        <f t="shared" si="61"/>
        <v xml:space="preserve"> </v>
      </c>
      <c r="DD103" s="172">
        <f t="shared" si="54"/>
        <v>1</v>
      </c>
    </row>
    <row r="104" spans="104:113" x14ac:dyDescent="0.25">
      <c r="DA104" s="172">
        <v>10</v>
      </c>
      <c r="DB104" s="32" t="str">
        <f t="shared" si="61"/>
        <v xml:space="preserve"> </v>
      </c>
      <c r="DD104" s="172">
        <f t="shared" si="54"/>
        <v>1</v>
      </c>
    </row>
    <row r="105" spans="104:113" x14ac:dyDescent="0.25">
      <c r="DA105" s="172">
        <v>11</v>
      </c>
      <c r="DB105" s="32" t="str">
        <f t="shared" si="61"/>
        <v xml:space="preserve"> </v>
      </c>
      <c r="DD105" s="172">
        <f t="shared" si="54"/>
        <v>1</v>
      </c>
    </row>
    <row r="106" spans="104:113" x14ac:dyDescent="0.25">
      <c r="DA106" s="172">
        <v>12</v>
      </c>
      <c r="DB106" s="32" t="str">
        <f t="shared" si="61"/>
        <v xml:space="preserve"> </v>
      </c>
      <c r="DD106" s="172">
        <f t="shared" si="54"/>
        <v>1</v>
      </c>
    </row>
    <row r="107" spans="104:113" x14ac:dyDescent="0.25">
      <c r="DB107" s="196" t="str">
        <f>IF(DB94="","","----")</f>
        <v/>
      </c>
      <c r="DD107" s="172">
        <f t="shared" si="54"/>
        <v>1</v>
      </c>
    </row>
    <row r="108" spans="104:113" x14ac:dyDescent="0.25">
      <c r="DA108" s="172"/>
      <c r="DB108" s="32" t="str">
        <f>IF(DB109="","",CONCATENATE("Warband ",CZ109," ",DG108))</f>
        <v/>
      </c>
      <c r="DD108" s="172">
        <f t="shared" si="54"/>
        <v>1</v>
      </c>
      <c r="DG108" s="49" t="str">
        <f>CONCATENATE("   ",DH108,"/",DI108,IF(DH108&gt;DI108," !",""))</f>
        <v xml:space="preserve">   0/12</v>
      </c>
      <c r="DH108" s="172">
        <f t="shared" ref="DH108" si="62">INDEX($CB$1:$CU$1,CZ109)+DJ108</f>
        <v>0</v>
      </c>
      <c r="DI108" s="172">
        <f>12</f>
        <v>12</v>
      </c>
    </row>
    <row r="109" spans="104:113" x14ac:dyDescent="0.25">
      <c r="CZ109" s="172">
        <v>8</v>
      </c>
      <c r="DA109" s="172" t="s">
        <v>278</v>
      </c>
      <c r="DB109" s="32" t="str">
        <f>T(LOOKUP(CZ109,$DM$1:$EF$1,$DM$2:$EF$2))</f>
        <v/>
      </c>
      <c r="DD109" s="172">
        <f t="shared" si="54"/>
        <v>1</v>
      </c>
    </row>
    <row r="110" spans="104:113" x14ac:dyDescent="0.25">
      <c r="DA110" s="172">
        <v>1</v>
      </c>
      <c r="DB110" s="32" t="str">
        <f t="shared" ref="DB110:DB121" si="63">T(CONCATENATE(LOOKUP(DA110,CI$3:CI$80,AX$3:AX$80)," ",LOOKUP(DA110,CI$3:CI$80,$CA$3:$CA$80)))</f>
        <v xml:space="preserve"> </v>
      </c>
      <c r="DD110" s="172">
        <f t="shared" si="54"/>
        <v>1</v>
      </c>
    </row>
    <row r="111" spans="104:113" x14ac:dyDescent="0.25">
      <c r="DA111" s="172">
        <v>2</v>
      </c>
      <c r="DB111" s="32" t="str">
        <f t="shared" si="63"/>
        <v xml:space="preserve"> </v>
      </c>
      <c r="DD111" s="172">
        <f t="shared" si="54"/>
        <v>1</v>
      </c>
    </row>
    <row r="112" spans="104:113" x14ac:dyDescent="0.25">
      <c r="DA112" s="172">
        <v>3</v>
      </c>
      <c r="DB112" s="32" t="str">
        <f t="shared" si="63"/>
        <v xml:space="preserve"> </v>
      </c>
      <c r="DD112" s="172">
        <f t="shared" si="54"/>
        <v>1</v>
      </c>
    </row>
    <row r="113" spans="104:113" x14ac:dyDescent="0.25">
      <c r="DA113" s="172">
        <v>4</v>
      </c>
      <c r="DB113" s="32" t="str">
        <f t="shared" si="63"/>
        <v xml:space="preserve"> </v>
      </c>
      <c r="DD113" s="172">
        <f t="shared" si="54"/>
        <v>1</v>
      </c>
    </row>
    <row r="114" spans="104:113" x14ac:dyDescent="0.25">
      <c r="DA114" s="172">
        <v>5</v>
      </c>
      <c r="DB114" s="32" t="str">
        <f t="shared" si="63"/>
        <v xml:space="preserve"> </v>
      </c>
      <c r="DD114" s="172">
        <f t="shared" si="54"/>
        <v>1</v>
      </c>
    </row>
    <row r="115" spans="104:113" x14ac:dyDescent="0.25">
      <c r="DA115" s="172">
        <v>6</v>
      </c>
      <c r="DB115" s="32" t="str">
        <f t="shared" si="63"/>
        <v xml:space="preserve"> </v>
      </c>
      <c r="DD115" s="172">
        <f t="shared" si="54"/>
        <v>1</v>
      </c>
    </row>
    <row r="116" spans="104:113" x14ac:dyDescent="0.25">
      <c r="DA116" s="172">
        <v>7</v>
      </c>
      <c r="DB116" s="32" t="str">
        <f t="shared" si="63"/>
        <v xml:space="preserve"> </v>
      </c>
      <c r="DD116" s="172">
        <f t="shared" si="54"/>
        <v>1</v>
      </c>
    </row>
    <row r="117" spans="104:113" x14ac:dyDescent="0.25">
      <c r="DA117" s="172">
        <v>8</v>
      </c>
      <c r="DB117" s="32" t="str">
        <f t="shared" si="63"/>
        <v xml:space="preserve"> </v>
      </c>
      <c r="DD117" s="172">
        <f t="shared" si="54"/>
        <v>1</v>
      </c>
    </row>
    <row r="118" spans="104:113" x14ac:dyDescent="0.25">
      <c r="DA118" s="172">
        <v>9</v>
      </c>
      <c r="DB118" s="32" t="str">
        <f t="shared" si="63"/>
        <v xml:space="preserve"> </v>
      </c>
      <c r="DD118" s="172">
        <f t="shared" si="54"/>
        <v>1</v>
      </c>
    </row>
    <row r="119" spans="104:113" x14ac:dyDescent="0.25">
      <c r="DA119" s="172">
        <v>10</v>
      </c>
      <c r="DB119" s="32" t="str">
        <f t="shared" si="63"/>
        <v xml:space="preserve"> </v>
      </c>
      <c r="DD119" s="172">
        <f t="shared" si="54"/>
        <v>1</v>
      </c>
    </row>
    <row r="120" spans="104:113" x14ac:dyDescent="0.25">
      <c r="DA120" s="172">
        <v>11</v>
      </c>
      <c r="DB120" s="32" t="str">
        <f t="shared" si="63"/>
        <v xml:space="preserve"> </v>
      </c>
      <c r="DD120" s="172">
        <f t="shared" si="54"/>
        <v>1</v>
      </c>
    </row>
    <row r="121" spans="104:113" x14ac:dyDescent="0.25">
      <c r="DA121" s="172">
        <v>12</v>
      </c>
      <c r="DB121" s="32" t="str">
        <f t="shared" si="63"/>
        <v xml:space="preserve"> </v>
      </c>
      <c r="DD121" s="172">
        <f t="shared" si="54"/>
        <v>1</v>
      </c>
    </row>
    <row r="122" spans="104:113" x14ac:dyDescent="0.25">
      <c r="DB122" s="196" t="str">
        <f>IF(DB109="","","----")</f>
        <v/>
      </c>
      <c r="DD122" s="172">
        <f t="shared" si="54"/>
        <v>1</v>
      </c>
    </row>
    <row r="123" spans="104:113" x14ac:dyDescent="0.25">
      <c r="DA123" s="172"/>
      <c r="DB123" s="32" t="str">
        <f>IF(DB124="","",CONCATENATE("Warband ",CZ124," ",DG123))</f>
        <v/>
      </c>
      <c r="DD123" s="172">
        <f t="shared" si="54"/>
        <v>1</v>
      </c>
      <c r="DG123" s="49" t="str">
        <f>CONCATENATE("   ",DH123,"/",DI123,IF(DH123&gt;DI123," !",""))</f>
        <v xml:space="preserve">   0/12</v>
      </c>
      <c r="DH123" s="172">
        <f t="shared" ref="DH123" si="64">INDEX($CB$1:$CU$1,CZ124)+DJ123</f>
        <v>0</v>
      </c>
      <c r="DI123" s="172">
        <f>12</f>
        <v>12</v>
      </c>
    </row>
    <row r="124" spans="104:113" x14ac:dyDescent="0.25">
      <c r="CZ124" s="172">
        <v>9</v>
      </c>
      <c r="DA124" s="172" t="s">
        <v>278</v>
      </c>
      <c r="DB124" s="32" t="str">
        <f>T(LOOKUP(CZ124,$DM$1:$EF$1,$DM$2:$EF$2))</f>
        <v/>
      </c>
      <c r="DD124" s="172">
        <f t="shared" si="54"/>
        <v>1</v>
      </c>
    </row>
    <row r="125" spans="104:113" x14ac:dyDescent="0.25">
      <c r="DA125" s="172">
        <v>1</v>
      </c>
      <c r="DB125" s="32" t="str">
        <f t="shared" ref="DB125:DB136" si="65">T(CONCATENATE(LOOKUP(DA125,CJ$3:CJ$80,AY$3:AY$80)," ",LOOKUP(DA125,CJ$3:CJ$80,$CA$3:$CA$80)))</f>
        <v xml:space="preserve"> </v>
      </c>
      <c r="DD125" s="172">
        <f t="shared" si="54"/>
        <v>1</v>
      </c>
    </row>
    <row r="126" spans="104:113" x14ac:dyDescent="0.25">
      <c r="DA126" s="172">
        <v>2</v>
      </c>
      <c r="DB126" s="32" t="str">
        <f t="shared" si="65"/>
        <v xml:space="preserve"> </v>
      </c>
      <c r="DD126" s="172">
        <f t="shared" si="54"/>
        <v>1</v>
      </c>
    </row>
    <row r="127" spans="104:113" x14ac:dyDescent="0.25">
      <c r="DA127" s="172">
        <v>3</v>
      </c>
      <c r="DB127" s="32" t="str">
        <f t="shared" si="65"/>
        <v xml:space="preserve"> </v>
      </c>
      <c r="DD127" s="172">
        <f t="shared" si="54"/>
        <v>1</v>
      </c>
    </row>
    <row r="128" spans="104:113" x14ac:dyDescent="0.25">
      <c r="DA128" s="172">
        <v>4</v>
      </c>
      <c r="DB128" s="32" t="str">
        <f t="shared" si="65"/>
        <v xml:space="preserve"> </v>
      </c>
      <c r="DD128" s="172">
        <f t="shared" si="54"/>
        <v>1</v>
      </c>
    </row>
    <row r="129" spans="104:113" x14ac:dyDescent="0.25">
      <c r="DA129" s="172">
        <v>5</v>
      </c>
      <c r="DB129" s="32" t="str">
        <f t="shared" si="65"/>
        <v xml:space="preserve"> </v>
      </c>
      <c r="DD129" s="172">
        <f t="shared" si="54"/>
        <v>1</v>
      </c>
    </row>
    <row r="130" spans="104:113" x14ac:dyDescent="0.25">
      <c r="DA130" s="172">
        <v>6</v>
      </c>
      <c r="DB130" s="32" t="str">
        <f t="shared" si="65"/>
        <v xml:space="preserve"> </v>
      </c>
      <c r="DD130" s="172">
        <f t="shared" si="54"/>
        <v>1</v>
      </c>
    </row>
    <row r="131" spans="104:113" x14ac:dyDescent="0.25">
      <c r="DA131" s="172">
        <v>7</v>
      </c>
      <c r="DB131" s="32" t="str">
        <f t="shared" si="65"/>
        <v xml:space="preserve"> </v>
      </c>
      <c r="DD131" s="172">
        <f t="shared" si="54"/>
        <v>1</v>
      </c>
    </row>
    <row r="132" spans="104:113" x14ac:dyDescent="0.25">
      <c r="DA132" s="172">
        <v>8</v>
      </c>
      <c r="DB132" s="32" t="str">
        <f t="shared" si="65"/>
        <v xml:space="preserve"> </v>
      </c>
      <c r="DD132" s="172">
        <f t="shared" si="54"/>
        <v>1</v>
      </c>
    </row>
    <row r="133" spans="104:113" x14ac:dyDescent="0.25">
      <c r="DA133" s="172">
        <v>9</v>
      </c>
      <c r="DB133" s="32" t="str">
        <f t="shared" si="65"/>
        <v xml:space="preserve"> </v>
      </c>
      <c r="DD133" s="172">
        <f t="shared" ref="DD133:DD196" si="66">IF(OR(DB132="",DB132=" "),DD132,DD132+1)</f>
        <v>1</v>
      </c>
    </row>
    <row r="134" spans="104:113" x14ac:dyDescent="0.25">
      <c r="DA134" s="172">
        <v>10</v>
      </c>
      <c r="DB134" s="32" t="str">
        <f t="shared" si="65"/>
        <v xml:space="preserve"> </v>
      </c>
      <c r="DD134" s="172">
        <f t="shared" si="66"/>
        <v>1</v>
      </c>
    </row>
    <row r="135" spans="104:113" x14ac:dyDescent="0.25">
      <c r="DA135" s="172">
        <v>11</v>
      </c>
      <c r="DB135" s="32" t="str">
        <f t="shared" si="65"/>
        <v xml:space="preserve"> </v>
      </c>
      <c r="DD135" s="172">
        <f t="shared" si="66"/>
        <v>1</v>
      </c>
    </row>
    <row r="136" spans="104:113" x14ac:dyDescent="0.25">
      <c r="DA136" s="172">
        <v>12</v>
      </c>
      <c r="DB136" s="32" t="str">
        <f t="shared" si="65"/>
        <v xml:space="preserve"> </v>
      </c>
      <c r="DD136" s="172">
        <f t="shared" si="66"/>
        <v>1</v>
      </c>
    </row>
    <row r="137" spans="104:113" x14ac:dyDescent="0.25">
      <c r="DB137" s="196" t="str">
        <f>IF(DB124="","","----")</f>
        <v/>
      </c>
      <c r="DD137" s="172">
        <f t="shared" si="66"/>
        <v>1</v>
      </c>
    </row>
    <row r="138" spans="104:113" x14ac:dyDescent="0.25">
      <c r="DA138" s="172"/>
      <c r="DB138" s="32" t="str">
        <f>IF(DB139="","",CONCATENATE("Warband ",CZ139," ",DG138))</f>
        <v/>
      </c>
      <c r="DD138" s="172">
        <f t="shared" si="66"/>
        <v>1</v>
      </c>
      <c r="DG138" s="49" t="str">
        <f>CONCATENATE("   ",DH138,"/",DI138,IF(DH138&gt;DI138," !",""))</f>
        <v xml:space="preserve">   0/12</v>
      </c>
      <c r="DH138" s="172">
        <f t="shared" ref="DH138" si="67">INDEX($CB$1:$CU$1,CZ139)+DJ138</f>
        <v>0</v>
      </c>
      <c r="DI138" s="172">
        <f>12</f>
        <v>12</v>
      </c>
    </row>
    <row r="139" spans="104:113" x14ac:dyDescent="0.25">
      <c r="CZ139" s="172">
        <v>10</v>
      </c>
      <c r="DA139" s="172" t="s">
        <v>278</v>
      </c>
      <c r="DB139" s="32" t="str">
        <f>T(LOOKUP(CZ139,$DM$1:$EF$1,$DM$2:$EF$2))</f>
        <v/>
      </c>
      <c r="DD139" s="172">
        <f t="shared" si="66"/>
        <v>1</v>
      </c>
    </row>
    <row r="140" spans="104:113" x14ac:dyDescent="0.25">
      <c r="DA140" s="172">
        <v>1</v>
      </c>
      <c r="DB140" s="32" t="str">
        <f t="shared" ref="DB140:DB151" si="68">T(CONCATENATE(LOOKUP(DA140,CK$3:CK$80,AZ$3:AZ$80)," ",LOOKUP(DA140,CK$3:CK$80,$CA$3:$CA$80)))</f>
        <v xml:space="preserve"> </v>
      </c>
      <c r="DD140" s="172">
        <f t="shared" si="66"/>
        <v>1</v>
      </c>
    </row>
    <row r="141" spans="104:113" x14ac:dyDescent="0.25">
      <c r="DA141" s="172">
        <v>2</v>
      </c>
      <c r="DB141" s="32" t="str">
        <f t="shared" si="68"/>
        <v xml:space="preserve"> </v>
      </c>
      <c r="DD141" s="172">
        <f t="shared" si="66"/>
        <v>1</v>
      </c>
    </row>
    <row r="142" spans="104:113" x14ac:dyDescent="0.25">
      <c r="DA142" s="172">
        <v>3</v>
      </c>
      <c r="DB142" s="32" t="str">
        <f t="shared" si="68"/>
        <v xml:space="preserve"> </v>
      </c>
      <c r="DD142" s="172">
        <f t="shared" si="66"/>
        <v>1</v>
      </c>
    </row>
    <row r="143" spans="104:113" x14ac:dyDescent="0.25">
      <c r="DA143" s="172">
        <v>4</v>
      </c>
      <c r="DB143" s="32" t="str">
        <f t="shared" si="68"/>
        <v xml:space="preserve"> </v>
      </c>
      <c r="DD143" s="172">
        <f t="shared" si="66"/>
        <v>1</v>
      </c>
    </row>
    <row r="144" spans="104:113" x14ac:dyDescent="0.25">
      <c r="DA144" s="172">
        <v>5</v>
      </c>
      <c r="DB144" s="32" t="str">
        <f t="shared" si="68"/>
        <v xml:space="preserve"> </v>
      </c>
      <c r="DD144" s="172">
        <f t="shared" si="66"/>
        <v>1</v>
      </c>
    </row>
    <row r="145" spans="104:113" x14ac:dyDescent="0.25">
      <c r="DA145" s="172">
        <v>6</v>
      </c>
      <c r="DB145" s="32" t="str">
        <f t="shared" si="68"/>
        <v xml:space="preserve"> </v>
      </c>
      <c r="DD145" s="172">
        <f t="shared" si="66"/>
        <v>1</v>
      </c>
    </row>
    <row r="146" spans="104:113" x14ac:dyDescent="0.25">
      <c r="DA146" s="172">
        <v>7</v>
      </c>
      <c r="DB146" s="32" t="str">
        <f t="shared" si="68"/>
        <v xml:space="preserve"> </v>
      </c>
      <c r="DD146" s="172">
        <f t="shared" si="66"/>
        <v>1</v>
      </c>
    </row>
    <row r="147" spans="104:113" x14ac:dyDescent="0.25">
      <c r="DA147" s="172">
        <v>8</v>
      </c>
      <c r="DB147" s="32" t="str">
        <f t="shared" si="68"/>
        <v xml:space="preserve"> </v>
      </c>
      <c r="DD147" s="172">
        <f t="shared" si="66"/>
        <v>1</v>
      </c>
    </row>
    <row r="148" spans="104:113" x14ac:dyDescent="0.25">
      <c r="DA148" s="172">
        <v>9</v>
      </c>
      <c r="DB148" s="32" t="str">
        <f t="shared" si="68"/>
        <v xml:space="preserve"> </v>
      </c>
      <c r="DD148" s="172">
        <f t="shared" si="66"/>
        <v>1</v>
      </c>
    </row>
    <row r="149" spans="104:113" x14ac:dyDescent="0.25">
      <c r="DA149" s="172">
        <v>10</v>
      </c>
      <c r="DB149" s="32" t="str">
        <f t="shared" si="68"/>
        <v xml:space="preserve"> </v>
      </c>
      <c r="DD149" s="172">
        <f t="shared" si="66"/>
        <v>1</v>
      </c>
    </row>
    <row r="150" spans="104:113" x14ac:dyDescent="0.25">
      <c r="DA150" s="172">
        <v>11</v>
      </c>
      <c r="DB150" s="32" t="str">
        <f t="shared" si="68"/>
        <v xml:space="preserve"> </v>
      </c>
      <c r="DD150" s="172">
        <f t="shared" si="66"/>
        <v>1</v>
      </c>
    </row>
    <row r="151" spans="104:113" x14ac:dyDescent="0.25">
      <c r="DA151" s="172">
        <v>12</v>
      </c>
      <c r="DB151" s="32" t="str">
        <f t="shared" si="68"/>
        <v xml:space="preserve"> </v>
      </c>
      <c r="DD151" s="172">
        <f t="shared" si="66"/>
        <v>1</v>
      </c>
    </row>
    <row r="152" spans="104:113" x14ac:dyDescent="0.25">
      <c r="DB152" s="196" t="str">
        <f>IF(DB139="","","----")</f>
        <v/>
      </c>
      <c r="DD152" s="172">
        <f t="shared" si="66"/>
        <v>1</v>
      </c>
    </row>
    <row r="153" spans="104:113" x14ac:dyDescent="0.25">
      <c r="DA153" s="172"/>
      <c r="DB153" s="32" t="str">
        <f>IF(DB154="","",CONCATENATE("Warband ",CZ154," ",DG153))</f>
        <v/>
      </c>
      <c r="DD153" s="172">
        <f t="shared" si="66"/>
        <v>1</v>
      </c>
      <c r="DG153" s="49" t="str">
        <f>CONCATENATE("   ",DH153,"/",DI153,IF(DH153&gt;DI153," !",""))</f>
        <v xml:space="preserve">   0/12</v>
      </c>
      <c r="DH153" s="172">
        <f t="shared" ref="DH153" si="69">INDEX($CB$1:$CU$1,CZ154)+DJ153</f>
        <v>0</v>
      </c>
      <c r="DI153" s="172">
        <f>12</f>
        <v>12</v>
      </c>
    </row>
    <row r="154" spans="104:113" x14ac:dyDescent="0.25">
      <c r="CZ154" s="172">
        <v>11</v>
      </c>
      <c r="DA154" s="172" t="s">
        <v>278</v>
      </c>
      <c r="DB154" s="32" t="str">
        <f>T(LOOKUP(CZ154,$DM$1:$EF$1,$DM$2:$EF$2))</f>
        <v/>
      </c>
      <c r="DD154" s="172">
        <f t="shared" si="66"/>
        <v>1</v>
      </c>
    </row>
    <row r="155" spans="104:113" x14ac:dyDescent="0.25">
      <c r="DA155" s="172">
        <v>1</v>
      </c>
      <c r="DB155" s="32" t="str">
        <f t="shared" ref="DB155:DB166" si="70">T(CONCATENATE(LOOKUP(DA155,CL$3:CL$80,BA$3:BA$80)," ",LOOKUP(DA155,CL$3:CL$80,$CA$3:$CA$80)))</f>
        <v xml:space="preserve"> </v>
      </c>
      <c r="DD155" s="172">
        <f t="shared" si="66"/>
        <v>1</v>
      </c>
    </row>
    <row r="156" spans="104:113" x14ac:dyDescent="0.25">
      <c r="DA156" s="172">
        <v>2</v>
      </c>
      <c r="DB156" s="32" t="str">
        <f t="shared" si="70"/>
        <v xml:space="preserve"> </v>
      </c>
      <c r="DD156" s="172">
        <f t="shared" si="66"/>
        <v>1</v>
      </c>
    </row>
    <row r="157" spans="104:113" x14ac:dyDescent="0.25">
      <c r="DA157" s="172">
        <v>3</v>
      </c>
      <c r="DB157" s="32" t="str">
        <f t="shared" si="70"/>
        <v xml:space="preserve"> </v>
      </c>
      <c r="DD157" s="172">
        <f t="shared" si="66"/>
        <v>1</v>
      </c>
    </row>
    <row r="158" spans="104:113" x14ac:dyDescent="0.25">
      <c r="DA158" s="172">
        <v>4</v>
      </c>
      <c r="DB158" s="32" t="str">
        <f t="shared" si="70"/>
        <v xml:space="preserve"> </v>
      </c>
      <c r="DD158" s="172">
        <f t="shared" si="66"/>
        <v>1</v>
      </c>
    </row>
    <row r="159" spans="104:113" x14ac:dyDescent="0.25">
      <c r="DA159" s="172">
        <v>5</v>
      </c>
      <c r="DB159" s="32" t="str">
        <f t="shared" si="70"/>
        <v xml:space="preserve"> </v>
      </c>
      <c r="DD159" s="172">
        <f t="shared" si="66"/>
        <v>1</v>
      </c>
    </row>
    <row r="160" spans="104:113" x14ac:dyDescent="0.25">
      <c r="DA160" s="172">
        <v>6</v>
      </c>
      <c r="DB160" s="32" t="str">
        <f t="shared" si="70"/>
        <v xml:space="preserve"> </v>
      </c>
      <c r="DD160" s="172">
        <f t="shared" si="66"/>
        <v>1</v>
      </c>
    </row>
    <row r="161" spans="104:113" x14ac:dyDescent="0.25">
      <c r="DA161" s="172">
        <v>7</v>
      </c>
      <c r="DB161" s="32" t="str">
        <f t="shared" si="70"/>
        <v xml:space="preserve"> </v>
      </c>
      <c r="DD161" s="172">
        <f t="shared" si="66"/>
        <v>1</v>
      </c>
    </row>
    <row r="162" spans="104:113" x14ac:dyDescent="0.25">
      <c r="DA162" s="172">
        <v>8</v>
      </c>
      <c r="DB162" s="32" t="str">
        <f t="shared" si="70"/>
        <v xml:space="preserve"> </v>
      </c>
      <c r="DD162" s="172">
        <f t="shared" si="66"/>
        <v>1</v>
      </c>
    </row>
    <row r="163" spans="104:113" x14ac:dyDescent="0.25">
      <c r="DA163" s="172">
        <v>9</v>
      </c>
      <c r="DB163" s="32" t="str">
        <f t="shared" si="70"/>
        <v xml:space="preserve"> </v>
      </c>
      <c r="DD163" s="172">
        <f t="shared" si="66"/>
        <v>1</v>
      </c>
    </row>
    <row r="164" spans="104:113" x14ac:dyDescent="0.25">
      <c r="DA164" s="172">
        <v>10</v>
      </c>
      <c r="DB164" s="32" t="str">
        <f t="shared" si="70"/>
        <v xml:space="preserve"> </v>
      </c>
      <c r="DD164" s="172">
        <f t="shared" si="66"/>
        <v>1</v>
      </c>
    </row>
    <row r="165" spans="104:113" x14ac:dyDescent="0.25">
      <c r="DA165" s="172">
        <v>11</v>
      </c>
      <c r="DB165" s="32" t="str">
        <f t="shared" si="70"/>
        <v xml:space="preserve"> </v>
      </c>
      <c r="DD165" s="172">
        <f t="shared" si="66"/>
        <v>1</v>
      </c>
    </row>
    <row r="166" spans="104:113" x14ac:dyDescent="0.25">
      <c r="DA166" s="172">
        <v>12</v>
      </c>
      <c r="DB166" s="32" t="str">
        <f t="shared" si="70"/>
        <v xml:space="preserve"> </v>
      </c>
      <c r="DD166" s="172">
        <f t="shared" si="66"/>
        <v>1</v>
      </c>
    </row>
    <row r="167" spans="104:113" x14ac:dyDescent="0.25">
      <c r="DB167" s="196" t="str">
        <f>IF(DB154="","","----")</f>
        <v/>
      </c>
      <c r="DD167" s="172">
        <f t="shared" si="66"/>
        <v>1</v>
      </c>
    </row>
    <row r="168" spans="104:113" x14ac:dyDescent="0.25">
      <c r="DA168" s="172"/>
      <c r="DB168" s="32" t="str">
        <f>IF(DB169="","",CONCATENATE("Warband ",CZ169," ",DG168))</f>
        <v/>
      </c>
      <c r="DD168" s="172">
        <f t="shared" si="66"/>
        <v>1</v>
      </c>
      <c r="DG168" s="49" t="str">
        <f>CONCATENATE("   ",DH168,"/",DI168,IF(DH168&gt;DI168," !",""))</f>
        <v xml:space="preserve">   0/12</v>
      </c>
      <c r="DH168" s="172">
        <f t="shared" ref="DH168" si="71">INDEX($CB$1:$CU$1,CZ169)+DJ168</f>
        <v>0</v>
      </c>
      <c r="DI168" s="172">
        <f>12</f>
        <v>12</v>
      </c>
    </row>
    <row r="169" spans="104:113" x14ac:dyDescent="0.25">
      <c r="CZ169" s="172">
        <v>12</v>
      </c>
      <c r="DA169" s="172" t="s">
        <v>278</v>
      </c>
      <c r="DB169" s="32" t="str">
        <f>T(LOOKUP(CZ169,$DM$1:$EF$1,$DM$2:$EF$2))</f>
        <v/>
      </c>
      <c r="DD169" s="172">
        <f t="shared" si="66"/>
        <v>1</v>
      </c>
    </row>
    <row r="170" spans="104:113" x14ac:dyDescent="0.25">
      <c r="DA170" s="172">
        <v>1</v>
      </c>
      <c r="DB170" s="32" t="str">
        <f t="shared" ref="DB170:DB181" si="72">T(CONCATENATE(LOOKUP(DA170,CM$3:CM$80,BB$3:BB$80)," ",LOOKUP(DA170,CM$3:CM$80,$CA$3:$CA$80)))</f>
        <v xml:space="preserve"> </v>
      </c>
      <c r="DD170" s="172">
        <f t="shared" si="66"/>
        <v>1</v>
      </c>
    </row>
    <row r="171" spans="104:113" x14ac:dyDescent="0.25">
      <c r="DA171" s="172">
        <v>2</v>
      </c>
      <c r="DB171" s="32" t="str">
        <f t="shared" si="72"/>
        <v xml:space="preserve"> </v>
      </c>
      <c r="DD171" s="172">
        <f t="shared" si="66"/>
        <v>1</v>
      </c>
    </row>
    <row r="172" spans="104:113" x14ac:dyDescent="0.25">
      <c r="DA172" s="172">
        <v>3</v>
      </c>
      <c r="DB172" s="32" t="str">
        <f t="shared" si="72"/>
        <v xml:space="preserve"> </v>
      </c>
      <c r="DD172" s="172">
        <f t="shared" si="66"/>
        <v>1</v>
      </c>
    </row>
    <row r="173" spans="104:113" x14ac:dyDescent="0.25">
      <c r="DA173" s="172">
        <v>4</v>
      </c>
      <c r="DB173" s="32" t="str">
        <f t="shared" si="72"/>
        <v xml:space="preserve"> </v>
      </c>
      <c r="DD173" s="172">
        <f t="shared" si="66"/>
        <v>1</v>
      </c>
    </row>
    <row r="174" spans="104:113" x14ac:dyDescent="0.25">
      <c r="DA174" s="172">
        <v>5</v>
      </c>
      <c r="DB174" s="32" t="str">
        <f t="shared" si="72"/>
        <v xml:space="preserve"> </v>
      </c>
      <c r="DD174" s="172">
        <f t="shared" si="66"/>
        <v>1</v>
      </c>
    </row>
    <row r="175" spans="104:113" x14ac:dyDescent="0.25">
      <c r="DA175" s="172">
        <v>6</v>
      </c>
      <c r="DB175" s="32" t="str">
        <f t="shared" si="72"/>
        <v xml:space="preserve"> </v>
      </c>
      <c r="DD175" s="172">
        <f t="shared" si="66"/>
        <v>1</v>
      </c>
    </row>
    <row r="176" spans="104:113" x14ac:dyDescent="0.25">
      <c r="DA176" s="172">
        <v>7</v>
      </c>
      <c r="DB176" s="32" t="str">
        <f t="shared" si="72"/>
        <v xml:space="preserve"> </v>
      </c>
      <c r="DD176" s="172">
        <f t="shared" si="66"/>
        <v>1</v>
      </c>
    </row>
    <row r="177" spans="104:113" x14ac:dyDescent="0.25">
      <c r="DA177" s="172">
        <v>8</v>
      </c>
      <c r="DB177" s="32" t="str">
        <f t="shared" si="72"/>
        <v xml:space="preserve"> </v>
      </c>
      <c r="DD177" s="172">
        <f t="shared" si="66"/>
        <v>1</v>
      </c>
    </row>
    <row r="178" spans="104:113" x14ac:dyDescent="0.25">
      <c r="DA178" s="172">
        <v>9</v>
      </c>
      <c r="DB178" s="32" t="str">
        <f t="shared" si="72"/>
        <v xml:space="preserve"> </v>
      </c>
      <c r="DD178" s="172">
        <f t="shared" si="66"/>
        <v>1</v>
      </c>
    </row>
    <row r="179" spans="104:113" x14ac:dyDescent="0.25">
      <c r="DA179" s="172">
        <v>10</v>
      </c>
      <c r="DB179" s="32" t="str">
        <f t="shared" si="72"/>
        <v xml:space="preserve"> </v>
      </c>
      <c r="DD179" s="172">
        <f t="shared" si="66"/>
        <v>1</v>
      </c>
    </row>
    <row r="180" spans="104:113" x14ac:dyDescent="0.25">
      <c r="DA180" s="172">
        <v>11</v>
      </c>
      <c r="DB180" s="32" t="str">
        <f t="shared" si="72"/>
        <v xml:space="preserve"> </v>
      </c>
      <c r="DD180" s="172">
        <f t="shared" si="66"/>
        <v>1</v>
      </c>
    </row>
    <row r="181" spans="104:113" x14ac:dyDescent="0.25">
      <c r="DA181" s="172">
        <v>12</v>
      </c>
      <c r="DB181" s="32" t="str">
        <f t="shared" si="72"/>
        <v xml:space="preserve"> </v>
      </c>
      <c r="DD181" s="172">
        <f t="shared" si="66"/>
        <v>1</v>
      </c>
    </row>
    <row r="182" spans="104:113" x14ac:dyDescent="0.25">
      <c r="DB182" s="196" t="str">
        <f>IF(DB169="","","----")</f>
        <v/>
      </c>
      <c r="DD182" s="172">
        <f t="shared" si="66"/>
        <v>1</v>
      </c>
    </row>
    <row r="183" spans="104:113" x14ac:dyDescent="0.25">
      <c r="DA183" s="172"/>
      <c r="DB183" s="32" t="str">
        <f>IF(DB184="","",CONCATENATE("Warband ",CZ184," ",DG183))</f>
        <v/>
      </c>
      <c r="DD183" s="172">
        <f t="shared" si="66"/>
        <v>1</v>
      </c>
      <c r="DG183" s="49" t="str">
        <f>CONCATENATE("   ",DH183,"/",DI183,IF(DH183&gt;DI183," !",""))</f>
        <v xml:space="preserve">   0/12</v>
      </c>
      <c r="DH183" s="172">
        <f t="shared" ref="DH183" si="73">INDEX($CB$1:$CU$1,CZ184)+DJ183</f>
        <v>0</v>
      </c>
      <c r="DI183" s="172">
        <f>12</f>
        <v>12</v>
      </c>
    </row>
    <row r="184" spans="104:113" x14ac:dyDescent="0.25">
      <c r="CZ184" s="172">
        <v>13</v>
      </c>
      <c r="DA184" s="172" t="s">
        <v>278</v>
      </c>
      <c r="DB184" s="32" t="str">
        <f>T(LOOKUP(CZ184,$DM$1:$EF$1,$DM$2:$EF$2))</f>
        <v/>
      </c>
      <c r="DD184" s="172">
        <f t="shared" si="66"/>
        <v>1</v>
      </c>
    </row>
    <row r="185" spans="104:113" x14ac:dyDescent="0.25">
      <c r="DA185" s="172">
        <v>1</v>
      </c>
      <c r="DB185" s="32" t="str">
        <f t="shared" ref="DB185:DB196" si="74">T(CONCATENATE(LOOKUP(DA185,CN$3:CN$80,BC$3:BC$80)," ",LOOKUP(DA185,CN$3:CN$80,$CA$3:$CA$80)))</f>
        <v xml:space="preserve"> </v>
      </c>
      <c r="DD185" s="172">
        <f t="shared" si="66"/>
        <v>1</v>
      </c>
    </row>
    <row r="186" spans="104:113" x14ac:dyDescent="0.25">
      <c r="DA186" s="172">
        <v>2</v>
      </c>
      <c r="DB186" s="32" t="str">
        <f t="shared" si="74"/>
        <v xml:space="preserve"> </v>
      </c>
      <c r="DD186" s="172">
        <f t="shared" si="66"/>
        <v>1</v>
      </c>
    </row>
    <row r="187" spans="104:113" x14ac:dyDescent="0.25">
      <c r="DA187" s="172">
        <v>3</v>
      </c>
      <c r="DB187" s="32" t="str">
        <f t="shared" si="74"/>
        <v xml:space="preserve"> </v>
      </c>
      <c r="DD187" s="172">
        <f t="shared" si="66"/>
        <v>1</v>
      </c>
    </row>
    <row r="188" spans="104:113" x14ac:dyDescent="0.25">
      <c r="DA188" s="172">
        <v>4</v>
      </c>
      <c r="DB188" s="32" t="str">
        <f t="shared" si="74"/>
        <v xml:space="preserve"> </v>
      </c>
      <c r="DD188" s="172">
        <f t="shared" si="66"/>
        <v>1</v>
      </c>
    </row>
    <row r="189" spans="104:113" x14ac:dyDescent="0.25">
      <c r="DA189" s="172">
        <v>5</v>
      </c>
      <c r="DB189" s="32" t="str">
        <f t="shared" si="74"/>
        <v xml:space="preserve"> </v>
      </c>
      <c r="DD189" s="172">
        <f t="shared" si="66"/>
        <v>1</v>
      </c>
    </row>
    <row r="190" spans="104:113" x14ac:dyDescent="0.25">
      <c r="DA190" s="172">
        <v>6</v>
      </c>
      <c r="DB190" s="32" t="str">
        <f t="shared" si="74"/>
        <v xml:space="preserve"> </v>
      </c>
      <c r="DD190" s="172">
        <f t="shared" si="66"/>
        <v>1</v>
      </c>
    </row>
    <row r="191" spans="104:113" x14ac:dyDescent="0.25">
      <c r="DA191" s="172">
        <v>7</v>
      </c>
      <c r="DB191" s="32" t="str">
        <f t="shared" si="74"/>
        <v xml:space="preserve"> </v>
      </c>
      <c r="DD191" s="172">
        <f t="shared" si="66"/>
        <v>1</v>
      </c>
    </row>
    <row r="192" spans="104:113" x14ac:dyDescent="0.25">
      <c r="DA192" s="172">
        <v>8</v>
      </c>
      <c r="DB192" s="32" t="str">
        <f t="shared" si="74"/>
        <v xml:space="preserve"> </v>
      </c>
      <c r="DD192" s="172">
        <f t="shared" si="66"/>
        <v>1</v>
      </c>
    </row>
    <row r="193" spans="104:113" x14ac:dyDescent="0.25">
      <c r="DA193" s="172">
        <v>9</v>
      </c>
      <c r="DB193" s="32" t="str">
        <f t="shared" si="74"/>
        <v xml:space="preserve"> </v>
      </c>
      <c r="DD193" s="172">
        <f t="shared" si="66"/>
        <v>1</v>
      </c>
    </row>
    <row r="194" spans="104:113" x14ac:dyDescent="0.25">
      <c r="DA194" s="172">
        <v>10</v>
      </c>
      <c r="DB194" s="32" t="str">
        <f t="shared" si="74"/>
        <v xml:space="preserve"> </v>
      </c>
      <c r="DD194" s="172">
        <f t="shared" si="66"/>
        <v>1</v>
      </c>
    </row>
    <row r="195" spans="104:113" x14ac:dyDescent="0.25">
      <c r="DA195" s="172">
        <v>11</v>
      </c>
      <c r="DB195" s="32" t="str">
        <f t="shared" si="74"/>
        <v xml:space="preserve"> </v>
      </c>
      <c r="DD195" s="172">
        <f t="shared" si="66"/>
        <v>1</v>
      </c>
    </row>
    <row r="196" spans="104:113" x14ac:dyDescent="0.25">
      <c r="DA196" s="172">
        <v>12</v>
      </c>
      <c r="DB196" s="32" t="str">
        <f t="shared" si="74"/>
        <v xml:space="preserve"> </v>
      </c>
      <c r="DD196" s="172">
        <f t="shared" si="66"/>
        <v>1</v>
      </c>
    </row>
    <row r="197" spans="104:113" x14ac:dyDescent="0.25">
      <c r="DB197" s="196" t="str">
        <f>IF(DB184="","","----")</f>
        <v/>
      </c>
      <c r="DD197" s="172">
        <f t="shared" ref="DD197:DD260" si="75">IF(OR(DB196="",DB196=" "),DD196,DD196+1)</f>
        <v>1</v>
      </c>
    </row>
    <row r="198" spans="104:113" x14ac:dyDescent="0.25">
      <c r="DA198" s="172"/>
      <c r="DB198" s="32" t="str">
        <f>IF(DB199="","",CONCATENATE("Warband ",CZ199," ",DG198))</f>
        <v/>
      </c>
      <c r="DD198" s="172">
        <f t="shared" si="75"/>
        <v>1</v>
      </c>
      <c r="DG198" s="49" t="str">
        <f>CONCATENATE("   ",DH198,"/",DI198,IF(DH198&gt;DI198," !",""))</f>
        <v xml:space="preserve">   0/12</v>
      </c>
      <c r="DH198" s="172">
        <f t="shared" ref="DH198" si="76">INDEX($CB$1:$CU$1,CZ199)+DJ198</f>
        <v>0</v>
      </c>
      <c r="DI198" s="172">
        <f>12</f>
        <v>12</v>
      </c>
    </row>
    <row r="199" spans="104:113" x14ac:dyDescent="0.25">
      <c r="CZ199" s="172">
        <v>14</v>
      </c>
      <c r="DA199" s="172" t="s">
        <v>278</v>
      </c>
      <c r="DB199" s="32" t="str">
        <f>T(LOOKUP(CZ199,$DM$1:$EF$1,$DM$2:$EF$2))</f>
        <v/>
      </c>
      <c r="DD199" s="172">
        <f t="shared" si="75"/>
        <v>1</v>
      </c>
    </row>
    <row r="200" spans="104:113" x14ac:dyDescent="0.25">
      <c r="DA200" s="172">
        <v>1</v>
      </c>
      <c r="DB200" s="32" t="str">
        <f t="shared" ref="DB200:DB211" si="77">T(CONCATENATE(LOOKUP(DA200,CO$3:CO$80,BD$3:BD$80)," ",LOOKUP(DA200,CO$3:CO$80,$CA$3:$CA$80)))</f>
        <v xml:space="preserve"> </v>
      </c>
      <c r="DD200" s="172">
        <f t="shared" si="75"/>
        <v>1</v>
      </c>
    </row>
    <row r="201" spans="104:113" x14ac:dyDescent="0.25">
      <c r="DA201" s="172">
        <v>2</v>
      </c>
      <c r="DB201" s="32" t="str">
        <f t="shared" si="77"/>
        <v xml:space="preserve"> </v>
      </c>
      <c r="DD201" s="172">
        <f t="shared" si="75"/>
        <v>1</v>
      </c>
    </row>
    <row r="202" spans="104:113" x14ac:dyDescent="0.25">
      <c r="DA202" s="172">
        <v>3</v>
      </c>
      <c r="DB202" s="32" t="str">
        <f t="shared" si="77"/>
        <v xml:space="preserve"> </v>
      </c>
      <c r="DD202" s="172">
        <f t="shared" si="75"/>
        <v>1</v>
      </c>
    </row>
    <row r="203" spans="104:113" x14ac:dyDescent="0.25">
      <c r="DA203" s="172">
        <v>4</v>
      </c>
      <c r="DB203" s="32" t="str">
        <f t="shared" si="77"/>
        <v xml:space="preserve"> </v>
      </c>
      <c r="DD203" s="172">
        <f t="shared" si="75"/>
        <v>1</v>
      </c>
    </row>
    <row r="204" spans="104:113" x14ac:dyDescent="0.25">
      <c r="DA204" s="172">
        <v>5</v>
      </c>
      <c r="DB204" s="32" t="str">
        <f t="shared" si="77"/>
        <v xml:space="preserve"> </v>
      </c>
      <c r="DD204" s="172">
        <f t="shared" si="75"/>
        <v>1</v>
      </c>
    </row>
    <row r="205" spans="104:113" x14ac:dyDescent="0.25">
      <c r="DA205" s="172">
        <v>6</v>
      </c>
      <c r="DB205" s="32" t="str">
        <f t="shared" si="77"/>
        <v xml:space="preserve"> </v>
      </c>
      <c r="DD205" s="172">
        <f t="shared" si="75"/>
        <v>1</v>
      </c>
    </row>
    <row r="206" spans="104:113" x14ac:dyDescent="0.25">
      <c r="DA206" s="172">
        <v>7</v>
      </c>
      <c r="DB206" s="32" t="str">
        <f t="shared" si="77"/>
        <v xml:space="preserve"> </v>
      </c>
      <c r="DD206" s="172">
        <f t="shared" si="75"/>
        <v>1</v>
      </c>
    </row>
    <row r="207" spans="104:113" x14ac:dyDescent="0.25">
      <c r="DA207" s="172">
        <v>8</v>
      </c>
      <c r="DB207" s="32" t="str">
        <f t="shared" si="77"/>
        <v xml:space="preserve"> </v>
      </c>
      <c r="DD207" s="172">
        <f t="shared" si="75"/>
        <v>1</v>
      </c>
    </row>
    <row r="208" spans="104:113" x14ac:dyDescent="0.25">
      <c r="DA208" s="172">
        <v>9</v>
      </c>
      <c r="DB208" s="32" t="str">
        <f t="shared" si="77"/>
        <v xml:space="preserve"> </v>
      </c>
      <c r="DD208" s="172">
        <f t="shared" si="75"/>
        <v>1</v>
      </c>
    </row>
    <row r="209" spans="104:113" x14ac:dyDescent="0.25">
      <c r="DA209" s="172">
        <v>10</v>
      </c>
      <c r="DB209" s="32" t="str">
        <f t="shared" si="77"/>
        <v xml:space="preserve"> </v>
      </c>
      <c r="DD209" s="172">
        <f t="shared" si="75"/>
        <v>1</v>
      </c>
    </row>
    <row r="210" spans="104:113" x14ac:dyDescent="0.25">
      <c r="DA210" s="172">
        <v>11</v>
      </c>
      <c r="DB210" s="32" t="str">
        <f t="shared" si="77"/>
        <v xml:space="preserve"> </v>
      </c>
      <c r="DD210" s="172">
        <f t="shared" si="75"/>
        <v>1</v>
      </c>
    </row>
    <row r="211" spans="104:113" x14ac:dyDescent="0.25">
      <c r="DA211" s="172">
        <v>12</v>
      </c>
      <c r="DB211" s="32" t="str">
        <f t="shared" si="77"/>
        <v xml:space="preserve"> </v>
      </c>
      <c r="DD211" s="172">
        <f t="shared" si="75"/>
        <v>1</v>
      </c>
    </row>
    <row r="212" spans="104:113" x14ac:dyDescent="0.25">
      <c r="DB212" s="196" t="str">
        <f>IF(DB199="","","----")</f>
        <v/>
      </c>
      <c r="DD212" s="172">
        <f t="shared" si="75"/>
        <v>1</v>
      </c>
    </row>
    <row r="213" spans="104:113" x14ac:dyDescent="0.25">
      <c r="DA213" s="172"/>
      <c r="DB213" s="32" t="str">
        <f>IF(DB214="","",CONCATENATE("Warband ",CZ214," ",DG213))</f>
        <v/>
      </c>
      <c r="DD213" s="172">
        <f t="shared" si="75"/>
        <v>1</v>
      </c>
      <c r="DG213" s="49" t="str">
        <f>CONCATENATE("   ",DH213,"/",DI213,IF(DH213&gt;DI213," !",""))</f>
        <v xml:space="preserve">   0/12</v>
      </c>
      <c r="DH213" s="172">
        <f t="shared" ref="DH213" si="78">INDEX($CB$1:$CU$1,CZ214)+DJ213</f>
        <v>0</v>
      </c>
      <c r="DI213" s="172">
        <f>12</f>
        <v>12</v>
      </c>
    </row>
    <row r="214" spans="104:113" x14ac:dyDescent="0.25">
      <c r="CZ214" s="172">
        <v>15</v>
      </c>
      <c r="DA214" s="172" t="s">
        <v>278</v>
      </c>
      <c r="DB214" s="32" t="str">
        <f>T(LOOKUP(CZ214,$DM$1:$EF$1,$DM$2:$EF$2))</f>
        <v/>
      </c>
      <c r="DD214" s="172">
        <f t="shared" si="75"/>
        <v>1</v>
      </c>
    </row>
    <row r="215" spans="104:113" x14ac:dyDescent="0.25">
      <c r="DA215" s="172">
        <v>1</v>
      </c>
      <c r="DB215" s="32" t="str">
        <f t="shared" ref="DB215:DB226" si="79">T(CONCATENATE(LOOKUP(DA215,CP$3:CP$80,BE$3:BE$80)," ",LOOKUP(DA215,CP$3:CP$80,$CA$3:$CA$80)))</f>
        <v xml:space="preserve"> </v>
      </c>
      <c r="DD215" s="172">
        <f t="shared" si="75"/>
        <v>1</v>
      </c>
    </row>
    <row r="216" spans="104:113" x14ac:dyDescent="0.25">
      <c r="DA216" s="172">
        <v>2</v>
      </c>
      <c r="DB216" s="32" t="str">
        <f t="shared" si="79"/>
        <v xml:space="preserve"> </v>
      </c>
      <c r="DD216" s="172">
        <f t="shared" si="75"/>
        <v>1</v>
      </c>
    </row>
    <row r="217" spans="104:113" x14ac:dyDescent="0.25">
      <c r="DA217" s="172">
        <v>3</v>
      </c>
      <c r="DB217" s="32" t="str">
        <f t="shared" si="79"/>
        <v xml:space="preserve"> </v>
      </c>
      <c r="DD217" s="172">
        <f t="shared" si="75"/>
        <v>1</v>
      </c>
    </row>
    <row r="218" spans="104:113" x14ac:dyDescent="0.25">
      <c r="DA218" s="172">
        <v>4</v>
      </c>
      <c r="DB218" s="32" t="str">
        <f t="shared" si="79"/>
        <v xml:space="preserve"> </v>
      </c>
      <c r="DD218" s="172">
        <f t="shared" si="75"/>
        <v>1</v>
      </c>
    </row>
    <row r="219" spans="104:113" x14ac:dyDescent="0.25">
      <c r="DA219" s="172">
        <v>5</v>
      </c>
      <c r="DB219" s="32" t="str">
        <f t="shared" si="79"/>
        <v xml:space="preserve"> </v>
      </c>
      <c r="DD219" s="172">
        <f t="shared" si="75"/>
        <v>1</v>
      </c>
    </row>
    <row r="220" spans="104:113" x14ac:dyDescent="0.25">
      <c r="DA220" s="172">
        <v>6</v>
      </c>
      <c r="DB220" s="32" t="str">
        <f t="shared" si="79"/>
        <v xml:space="preserve"> </v>
      </c>
      <c r="DD220" s="172">
        <f t="shared" si="75"/>
        <v>1</v>
      </c>
    </row>
    <row r="221" spans="104:113" x14ac:dyDescent="0.25">
      <c r="DA221" s="172">
        <v>7</v>
      </c>
      <c r="DB221" s="32" t="str">
        <f t="shared" si="79"/>
        <v xml:space="preserve"> </v>
      </c>
      <c r="DD221" s="172">
        <f t="shared" si="75"/>
        <v>1</v>
      </c>
    </row>
    <row r="222" spans="104:113" x14ac:dyDescent="0.25">
      <c r="DA222" s="172">
        <v>8</v>
      </c>
      <c r="DB222" s="32" t="str">
        <f t="shared" si="79"/>
        <v xml:space="preserve"> </v>
      </c>
      <c r="DD222" s="172">
        <f t="shared" si="75"/>
        <v>1</v>
      </c>
    </row>
    <row r="223" spans="104:113" x14ac:dyDescent="0.25">
      <c r="DA223" s="172">
        <v>9</v>
      </c>
      <c r="DB223" s="32" t="str">
        <f t="shared" si="79"/>
        <v xml:space="preserve"> </v>
      </c>
      <c r="DD223" s="172">
        <f t="shared" si="75"/>
        <v>1</v>
      </c>
    </row>
    <row r="224" spans="104:113" x14ac:dyDescent="0.25">
      <c r="DA224" s="172">
        <v>10</v>
      </c>
      <c r="DB224" s="32" t="str">
        <f t="shared" si="79"/>
        <v xml:space="preserve"> </v>
      </c>
      <c r="DD224" s="172">
        <f t="shared" si="75"/>
        <v>1</v>
      </c>
    </row>
    <row r="225" spans="104:113" x14ac:dyDescent="0.25">
      <c r="DA225" s="172">
        <v>11</v>
      </c>
      <c r="DB225" s="32" t="str">
        <f t="shared" si="79"/>
        <v xml:space="preserve"> </v>
      </c>
      <c r="DD225" s="172">
        <f t="shared" si="75"/>
        <v>1</v>
      </c>
    </row>
    <row r="226" spans="104:113" x14ac:dyDescent="0.25">
      <c r="DA226" s="172">
        <v>12</v>
      </c>
      <c r="DB226" s="32" t="str">
        <f t="shared" si="79"/>
        <v xml:space="preserve"> </v>
      </c>
      <c r="DD226" s="172">
        <f t="shared" si="75"/>
        <v>1</v>
      </c>
    </row>
    <row r="227" spans="104:113" x14ac:dyDescent="0.25">
      <c r="DB227" s="196" t="str">
        <f>IF(DB214="","","----")</f>
        <v/>
      </c>
      <c r="DD227" s="172">
        <f t="shared" si="75"/>
        <v>1</v>
      </c>
    </row>
    <row r="228" spans="104:113" x14ac:dyDescent="0.25">
      <c r="DA228" s="172"/>
      <c r="DB228" s="32" t="str">
        <f>IF(DB229="","",CONCATENATE("Warband ",CZ229," ",DG228))</f>
        <v/>
      </c>
      <c r="DD228" s="172">
        <f t="shared" si="75"/>
        <v>1</v>
      </c>
      <c r="DG228" s="49" t="str">
        <f>CONCATENATE("   ",DH228,"/",DI228,IF(DH228&gt;DI228," !",""))</f>
        <v xml:space="preserve">   0/12</v>
      </c>
      <c r="DH228" s="172">
        <f t="shared" ref="DH228" si="80">INDEX($CB$1:$CU$1,CZ229)+DJ228</f>
        <v>0</v>
      </c>
      <c r="DI228" s="172">
        <f>12</f>
        <v>12</v>
      </c>
    </row>
    <row r="229" spans="104:113" x14ac:dyDescent="0.25">
      <c r="CZ229" s="172">
        <v>16</v>
      </c>
      <c r="DA229" s="172" t="s">
        <v>278</v>
      </c>
      <c r="DB229" s="32" t="str">
        <f>T(LOOKUP(CZ229,$DM$1:$EF$1,$DM$2:$EF$2))</f>
        <v/>
      </c>
      <c r="DD229" s="172">
        <f t="shared" si="75"/>
        <v>1</v>
      </c>
    </row>
    <row r="230" spans="104:113" x14ac:dyDescent="0.25">
      <c r="DA230" s="172">
        <v>1</v>
      </c>
      <c r="DB230" s="32" t="str">
        <f t="shared" ref="DB230:DB241" si="81">T(CONCATENATE(LOOKUP(DA230,CQ$3:CQ$80,BF$3:BF$80)," ",LOOKUP(DA230,CQ$3:CQ$80,$CA$3:$CA$80)))</f>
        <v xml:space="preserve"> </v>
      </c>
      <c r="DD230" s="172">
        <f t="shared" si="75"/>
        <v>1</v>
      </c>
    </row>
    <row r="231" spans="104:113" x14ac:dyDescent="0.25">
      <c r="DA231" s="172">
        <v>2</v>
      </c>
      <c r="DB231" s="32" t="str">
        <f t="shared" si="81"/>
        <v xml:space="preserve"> </v>
      </c>
      <c r="DD231" s="172">
        <f t="shared" si="75"/>
        <v>1</v>
      </c>
    </row>
    <row r="232" spans="104:113" x14ac:dyDescent="0.25">
      <c r="DA232" s="172">
        <v>3</v>
      </c>
      <c r="DB232" s="32" t="str">
        <f t="shared" si="81"/>
        <v xml:space="preserve"> </v>
      </c>
      <c r="DD232" s="172">
        <f t="shared" si="75"/>
        <v>1</v>
      </c>
    </row>
    <row r="233" spans="104:113" x14ac:dyDescent="0.25">
      <c r="DA233" s="172">
        <v>4</v>
      </c>
      <c r="DB233" s="32" t="str">
        <f t="shared" si="81"/>
        <v xml:space="preserve"> </v>
      </c>
      <c r="DD233" s="172">
        <f t="shared" si="75"/>
        <v>1</v>
      </c>
    </row>
    <row r="234" spans="104:113" x14ac:dyDescent="0.25">
      <c r="DA234" s="172">
        <v>5</v>
      </c>
      <c r="DB234" s="32" t="str">
        <f t="shared" si="81"/>
        <v xml:space="preserve"> </v>
      </c>
      <c r="DD234" s="172">
        <f t="shared" si="75"/>
        <v>1</v>
      </c>
    </row>
    <row r="235" spans="104:113" x14ac:dyDescent="0.25">
      <c r="DA235" s="172">
        <v>6</v>
      </c>
      <c r="DB235" s="32" t="str">
        <f t="shared" si="81"/>
        <v xml:space="preserve"> </v>
      </c>
      <c r="DD235" s="172">
        <f t="shared" si="75"/>
        <v>1</v>
      </c>
    </row>
    <row r="236" spans="104:113" x14ac:dyDescent="0.25">
      <c r="DA236" s="172">
        <v>7</v>
      </c>
      <c r="DB236" s="32" t="str">
        <f t="shared" si="81"/>
        <v xml:space="preserve"> </v>
      </c>
      <c r="DD236" s="172">
        <f t="shared" si="75"/>
        <v>1</v>
      </c>
    </row>
    <row r="237" spans="104:113" x14ac:dyDescent="0.25">
      <c r="DA237" s="172">
        <v>8</v>
      </c>
      <c r="DB237" s="32" t="str">
        <f t="shared" si="81"/>
        <v xml:space="preserve"> </v>
      </c>
      <c r="DD237" s="172">
        <f t="shared" si="75"/>
        <v>1</v>
      </c>
    </row>
    <row r="238" spans="104:113" x14ac:dyDescent="0.25">
      <c r="DA238" s="172">
        <v>9</v>
      </c>
      <c r="DB238" s="32" t="str">
        <f t="shared" si="81"/>
        <v xml:space="preserve"> </v>
      </c>
      <c r="DD238" s="172">
        <f t="shared" si="75"/>
        <v>1</v>
      </c>
    </row>
    <row r="239" spans="104:113" x14ac:dyDescent="0.25">
      <c r="DA239" s="172">
        <v>10</v>
      </c>
      <c r="DB239" s="32" t="str">
        <f t="shared" si="81"/>
        <v xml:space="preserve"> </v>
      </c>
      <c r="DD239" s="172">
        <f t="shared" si="75"/>
        <v>1</v>
      </c>
    </row>
    <row r="240" spans="104:113" x14ac:dyDescent="0.25">
      <c r="DA240" s="172">
        <v>11</v>
      </c>
      <c r="DB240" s="32" t="str">
        <f t="shared" si="81"/>
        <v xml:space="preserve"> </v>
      </c>
      <c r="DD240" s="172">
        <f t="shared" si="75"/>
        <v>1</v>
      </c>
    </row>
    <row r="241" spans="104:113" x14ac:dyDescent="0.25">
      <c r="DA241" s="172">
        <v>12</v>
      </c>
      <c r="DB241" s="32" t="str">
        <f t="shared" si="81"/>
        <v xml:space="preserve"> </v>
      </c>
      <c r="DD241" s="172">
        <f t="shared" si="75"/>
        <v>1</v>
      </c>
    </row>
    <row r="242" spans="104:113" x14ac:dyDescent="0.25">
      <c r="DB242" s="196" t="str">
        <f>IF(DB229="","","----")</f>
        <v/>
      </c>
      <c r="DD242" s="172">
        <f t="shared" si="75"/>
        <v>1</v>
      </c>
    </row>
    <row r="243" spans="104:113" x14ac:dyDescent="0.25">
      <c r="DA243" s="172"/>
      <c r="DB243" s="32" t="str">
        <f>IF(DB244="","",CONCATENATE("Warband ",CZ244," ",DG243))</f>
        <v/>
      </c>
      <c r="DD243" s="172">
        <f t="shared" si="75"/>
        <v>1</v>
      </c>
      <c r="DG243" s="49" t="str">
        <f>CONCATENATE("   ",DH243,"/",DI243,IF(DH243&gt;DI243," !",""))</f>
        <v xml:space="preserve">   0/12</v>
      </c>
      <c r="DH243" s="172">
        <f t="shared" ref="DH243" si="82">INDEX($CB$1:$CU$1,CZ244)+DJ243</f>
        <v>0</v>
      </c>
      <c r="DI243" s="172">
        <f>12</f>
        <v>12</v>
      </c>
    </row>
    <row r="244" spans="104:113" x14ac:dyDescent="0.25">
      <c r="CZ244" s="172">
        <v>17</v>
      </c>
      <c r="DA244" s="172" t="s">
        <v>278</v>
      </c>
      <c r="DB244" s="32" t="str">
        <f>T(LOOKUP(CZ244,$DM$1:$EF$1,$DM$2:$EF$2))</f>
        <v/>
      </c>
      <c r="DD244" s="172">
        <f t="shared" si="75"/>
        <v>1</v>
      </c>
    </row>
    <row r="245" spans="104:113" x14ac:dyDescent="0.25">
      <c r="DA245" s="172">
        <v>1</v>
      </c>
      <c r="DB245" s="32" t="str">
        <f t="shared" ref="DB245:DB256" si="83">T(CONCATENATE(LOOKUP(DA245,CR$3:CR$80,BG$3:BG$80)," ",LOOKUP(DA245,CR$3:CR$80,$CA$3:$CA$80)))</f>
        <v xml:space="preserve"> </v>
      </c>
      <c r="DD245" s="172">
        <f t="shared" si="75"/>
        <v>1</v>
      </c>
    </row>
    <row r="246" spans="104:113" x14ac:dyDescent="0.25">
      <c r="DA246" s="172">
        <v>2</v>
      </c>
      <c r="DB246" s="32" t="str">
        <f t="shared" si="83"/>
        <v xml:space="preserve"> </v>
      </c>
      <c r="DD246" s="172">
        <f t="shared" si="75"/>
        <v>1</v>
      </c>
    </row>
    <row r="247" spans="104:113" x14ac:dyDescent="0.25">
      <c r="DA247" s="172">
        <v>3</v>
      </c>
      <c r="DB247" s="32" t="str">
        <f t="shared" si="83"/>
        <v xml:space="preserve"> </v>
      </c>
      <c r="DD247" s="172">
        <f t="shared" si="75"/>
        <v>1</v>
      </c>
    </row>
    <row r="248" spans="104:113" x14ac:dyDescent="0.25">
      <c r="DA248" s="172">
        <v>4</v>
      </c>
      <c r="DB248" s="32" t="str">
        <f t="shared" si="83"/>
        <v xml:space="preserve"> </v>
      </c>
      <c r="DD248" s="172">
        <f t="shared" si="75"/>
        <v>1</v>
      </c>
    </row>
    <row r="249" spans="104:113" x14ac:dyDescent="0.25">
      <c r="DA249" s="172">
        <v>5</v>
      </c>
      <c r="DB249" s="32" t="str">
        <f t="shared" si="83"/>
        <v xml:space="preserve"> </v>
      </c>
      <c r="DD249" s="172">
        <f t="shared" si="75"/>
        <v>1</v>
      </c>
    </row>
    <row r="250" spans="104:113" x14ac:dyDescent="0.25">
      <c r="DA250" s="172">
        <v>6</v>
      </c>
      <c r="DB250" s="32" t="str">
        <f t="shared" si="83"/>
        <v xml:space="preserve"> </v>
      </c>
      <c r="DD250" s="172">
        <f t="shared" si="75"/>
        <v>1</v>
      </c>
    </row>
    <row r="251" spans="104:113" x14ac:dyDescent="0.25">
      <c r="DA251" s="172">
        <v>7</v>
      </c>
      <c r="DB251" s="32" t="str">
        <f t="shared" si="83"/>
        <v xml:space="preserve"> </v>
      </c>
      <c r="DD251" s="172">
        <f t="shared" si="75"/>
        <v>1</v>
      </c>
    </row>
    <row r="252" spans="104:113" x14ac:dyDescent="0.25">
      <c r="DA252" s="172">
        <v>8</v>
      </c>
      <c r="DB252" s="32" t="str">
        <f t="shared" si="83"/>
        <v xml:space="preserve"> </v>
      </c>
      <c r="DD252" s="172">
        <f t="shared" si="75"/>
        <v>1</v>
      </c>
    </row>
    <row r="253" spans="104:113" x14ac:dyDescent="0.25">
      <c r="DA253" s="172">
        <v>9</v>
      </c>
      <c r="DB253" s="32" t="str">
        <f t="shared" si="83"/>
        <v xml:space="preserve"> </v>
      </c>
      <c r="DD253" s="172">
        <f t="shared" si="75"/>
        <v>1</v>
      </c>
    </row>
    <row r="254" spans="104:113" x14ac:dyDescent="0.25">
      <c r="DA254" s="172">
        <v>10</v>
      </c>
      <c r="DB254" s="32" t="str">
        <f t="shared" si="83"/>
        <v xml:space="preserve"> </v>
      </c>
      <c r="DD254" s="172">
        <f t="shared" si="75"/>
        <v>1</v>
      </c>
    </row>
    <row r="255" spans="104:113" x14ac:dyDescent="0.25">
      <c r="DA255" s="172">
        <v>11</v>
      </c>
      <c r="DB255" s="32" t="str">
        <f t="shared" si="83"/>
        <v xml:space="preserve"> </v>
      </c>
      <c r="DD255" s="172">
        <f t="shared" si="75"/>
        <v>1</v>
      </c>
    </row>
    <row r="256" spans="104:113" x14ac:dyDescent="0.25">
      <c r="DA256" s="172">
        <v>12</v>
      </c>
      <c r="DB256" s="32" t="str">
        <f t="shared" si="83"/>
        <v xml:space="preserve"> </v>
      </c>
      <c r="DD256" s="172">
        <f t="shared" si="75"/>
        <v>1</v>
      </c>
    </row>
    <row r="257" spans="104:113" x14ac:dyDescent="0.25">
      <c r="DB257" s="196" t="str">
        <f>IF(DB244="","","----")</f>
        <v/>
      </c>
      <c r="DD257" s="172">
        <f t="shared" si="75"/>
        <v>1</v>
      </c>
    </row>
    <row r="258" spans="104:113" x14ac:dyDescent="0.25">
      <c r="DA258" s="172"/>
      <c r="DB258" s="32" t="str">
        <f>IF(DB259="","",CONCATENATE("Warband ",CZ259," ",DG258))</f>
        <v/>
      </c>
      <c r="DD258" s="172">
        <f t="shared" si="75"/>
        <v>1</v>
      </c>
      <c r="DG258" s="49" t="str">
        <f>CONCATENATE("   ",DH258,"/",DI258,IF(DH258&gt;DI258," !",""))</f>
        <v xml:space="preserve">   0/12</v>
      </c>
      <c r="DH258" s="172">
        <f t="shared" ref="DH258" si="84">INDEX($CB$1:$CU$1,CZ259)+DJ258</f>
        <v>0</v>
      </c>
      <c r="DI258" s="172">
        <f>12</f>
        <v>12</v>
      </c>
    </row>
    <row r="259" spans="104:113" x14ac:dyDescent="0.25">
      <c r="CZ259" s="172">
        <v>18</v>
      </c>
      <c r="DA259" s="172" t="s">
        <v>278</v>
      </c>
      <c r="DB259" s="32" t="str">
        <f>T(LOOKUP(CZ259,$DM$1:$EF$1,$DM$2:$EF$2))</f>
        <v/>
      </c>
      <c r="DD259" s="172">
        <f t="shared" si="75"/>
        <v>1</v>
      </c>
    </row>
    <row r="260" spans="104:113" x14ac:dyDescent="0.25">
      <c r="DA260" s="172">
        <v>1</v>
      </c>
      <c r="DB260" s="32" t="str">
        <f t="shared" ref="DB260:DB271" si="85">T(CONCATENATE(LOOKUP(DA260,CS$3:CS$80,BH$3:BH$80)," ",LOOKUP(DA260,CS$3:CS$80,$CA$3:$CA$80)))</f>
        <v xml:space="preserve"> </v>
      </c>
      <c r="DD260" s="172">
        <f t="shared" si="75"/>
        <v>1</v>
      </c>
    </row>
    <row r="261" spans="104:113" x14ac:dyDescent="0.25">
      <c r="DA261" s="172">
        <v>2</v>
      </c>
      <c r="DB261" s="32" t="str">
        <f t="shared" si="85"/>
        <v xml:space="preserve"> </v>
      </c>
      <c r="DD261" s="172">
        <f t="shared" ref="DD261:DD302" si="86">IF(OR(DB260="",DB260=" "),DD260,DD260+1)</f>
        <v>1</v>
      </c>
    </row>
    <row r="262" spans="104:113" x14ac:dyDescent="0.25">
      <c r="DA262" s="172">
        <v>3</v>
      </c>
      <c r="DB262" s="32" t="str">
        <f t="shared" si="85"/>
        <v xml:space="preserve"> </v>
      </c>
      <c r="DD262" s="172">
        <f t="shared" si="86"/>
        <v>1</v>
      </c>
    </row>
    <row r="263" spans="104:113" x14ac:dyDescent="0.25">
      <c r="DA263" s="172">
        <v>4</v>
      </c>
      <c r="DB263" s="32" t="str">
        <f t="shared" si="85"/>
        <v xml:space="preserve"> </v>
      </c>
      <c r="DD263" s="172">
        <f t="shared" si="86"/>
        <v>1</v>
      </c>
    </row>
    <row r="264" spans="104:113" x14ac:dyDescent="0.25">
      <c r="DA264" s="172">
        <v>5</v>
      </c>
      <c r="DB264" s="32" t="str">
        <f t="shared" si="85"/>
        <v xml:space="preserve"> </v>
      </c>
      <c r="DD264" s="172">
        <f t="shared" si="86"/>
        <v>1</v>
      </c>
    </row>
    <row r="265" spans="104:113" x14ac:dyDescent="0.25">
      <c r="DA265" s="172">
        <v>6</v>
      </c>
      <c r="DB265" s="32" t="str">
        <f t="shared" si="85"/>
        <v xml:space="preserve"> </v>
      </c>
      <c r="DD265" s="172">
        <f t="shared" si="86"/>
        <v>1</v>
      </c>
    </row>
    <row r="266" spans="104:113" x14ac:dyDescent="0.25">
      <c r="DA266" s="172">
        <v>7</v>
      </c>
      <c r="DB266" s="32" t="str">
        <f t="shared" si="85"/>
        <v xml:space="preserve"> </v>
      </c>
      <c r="DD266" s="172">
        <f t="shared" si="86"/>
        <v>1</v>
      </c>
    </row>
    <row r="267" spans="104:113" x14ac:dyDescent="0.25">
      <c r="DA267" s="172">
        <v>8</v>
      </c>
      <c r="DB267" s="32" t="str">
        <f t="shared" si="85"/>
        <v xml:space="preserve"> </v>
      </c>
      <c r="DD267" s="172">
        <f t="shared" si="86"/>
        <v>1</v>
      </c>
    </row>
    <row r="268" spans="104:113" x14ac:dyDescent="0.25">
      <c r="DA268" s="172">
        <v>9</v>
      </c>
      <c r="DB268" s="32" t="str">
        <f t="shared" si="85"/>
        <v xml:space="preserve"> </v>
      </c>
      <c r="DD268" s="172">
        <f t="shared" si="86"/>
        <v>1</v>
      </c>
    </row>
    <row r="269" spans="104:113" x14ac:dyDescent="0.25">
      <c r="DA269" s="172">
        <v>10</v>
      </c>
      <c r="DB269" s="32" t="str">
        <f t="shared" si="85"/>
        <v xml:space="preserve"> </v>
      </c>
      <c r="DD269" s="172">
        <f t="shared" si="86"/>
        <v>1</v>
      </c>
    </row>
    <row r="270" spans="104:113" x14ac:dyDescent="0.25">
      <c r="DA270" s="172">
        <v>11</v>
      </c>
      <c r="DB270" s="32" t="str">
        <f t="shared" si="85"/>
        <v xml:space="preserve"> </v>
      </c>
      <c r="DD270" s="172">
        <f t="shared" si="86"/>
        <v>1</v>
      </c>
    </row>
    <row r="271" spans="104:113" x14ac:dyDescent="0.25">
      <c r="DA271" s="172">
        <v>12</v>
      </c>
      <c r="DB271" s="32" t="str">
        <f t="shared" si="85"/>
        <v xml:space="preserve"> </v>
      </c>
      <c r="DD271" s="172">
        <f t="shared" si="86"/>
        <v>1</v>
      </c>
    </row>
    <row r="272" spans="104:113" x14ac:dyDescent="0.25">
      <c r="DB272" s="196" t="str">
        <f>IF(DB259="","","----")</f>
        <v/>
      </c>
      <c r="DD272" s="172">
        <f t="shared" si="86"/>
        <v>1</v>
      </c>
    </row>
    <row r="273" spans="104:113" x14ac:dyDescent="0.25">
      <c r="DA273" s="172"/>
      <c r="DB273" s="32" t="str">
        <f>IF(DB274="","",CONCATENATE("Warband ",CZ274," ",DG273))</f>
        <v/>
      </c>
      <c r="DD273" s="172">
        <f t="shared" si="86"/>
        <v>1</v>
      </c>
      <c r="DG273" s="49" t="str">
        <f>CONCATENATE("   ",DH273,"/",DI273,IF(DH273&gt;DI273," !",""))</f>
        <v xml:space="preserve">   0/12</v>
      </c>
      <c r="DH273" s="172">
        <f t="shared" ref="DH273" si="87">INDEX($CB$1:$CU$1,CZ274)+DJ273</f>
        <v>0</v>
      </c>
      <c r="DI273" s="172">
        <f>12</f>
        <v>12</v>
      </c>
    </row>
    <row r="274" spans="104:113" x14ac:dyDescent="0.25">
      <c r="CZ274" s="172">
        <v>19</v>
      </c>
      <c r="DA274" s="172" t="s">
        <v>278</v>
      </c>
      <c r="DB274" s="32" t="str">
        <f>T(LOOKUP(CZ274,$DM$1:$EF$1,$DM$2:$EF$2))</f>
        <v/>
      </c>
      <c r="DD274" s="172">
        <f t="shared" si="86"/>
        <v>1</v>
      </c>
    </row>
    <row r="275" spans="104:113" x14ac:dyDescent="0.25">
      <c r="DA275" s="172">
        <v>1</v>
      </c>
      <c r="DB275" s="32" t="str">
        <f t="shared" ref="DB275:DB286" si="88">T(CONCATENATE(LOOKUP(DA275,CT$3:CT$80,BI$3:BI$80)," ",LOOKUP(DA275,CT$3:CT$80,$CA$3:$CA$80)))</f>
        <v xml:space="preserve"> </v>
      </c>
      <c r="DD275" s="172">
        <f t="shared" si="86"/>
        <v>1</v>
      </c>
    </row>
    <row r="276" spans="104:113" x14ac:dyDescent="0.25">
      <c r="DA276" s="172">
        <v>2</v>
      </c>
      <c r="DB276" s="32" t="str">
        <f t="shared" si="88"/>
        <v xml:space="preserve"> </v>
      </c>
      <c r="DD276" s="172">
        <f t="shared" si="86"/>
        <v>1</v>
      </c>
    </row>
    <row r="277" spans="104:113" x14ac:dyDescent="0.25">
      <c r="DA277" s="172">
        <v>3</v>
      </c>
      <c r="DB277" s="32" t="str">
        <f t="shared" si="88"/>
        <v xml:space="preserve"> </v>
      </c>
      <c r="DD277" s="172">
        <f t="shared" si="86"/>
        <v>1</v>
      </c>
    </row>
    <row r="278" spans="104:113" x14ac:dyDescent="0.25">
      <c r="DA278" s="172">
        <v>4</v>
      </c>
      <c r="DB278" s="32" t="str">
        <f t="shared" si="88"/>
        <v xml:space="preserve"> </v>
      </c>
      <c r="DD278" s="172">
        <f t="shared" si="86"/>
        <v>1</v>
      </c>
    </row>
    <row r="279" spans="104:113" x14ac:dyDescent="0.25">
      <c r="DA279" s="172">
        <v>5</v>
      </c>
      <c r="DB279" s="32" t="str">
        <f t="shared" si="88"/>
        <v xml:space="preserve"> </v>
      </c>
      <c r="DD279" s="172">
        <f t="shared" si="86"/>
        <v>1</v>
      </c>
    </row>
    <row r="280" spans="104:113" x14ac:dyDescent="0.25">
      <c r="DA280" s="172">
        <v>6</v>
      </c>
      <c r="DB280" s="32" t="str">
        <f t="shared" si="88"/>
        <v xml:space="preserve"> </v>
      </c>
      <c r="DD280" s="172">
        <f t="shared" si="86"/>
        <v>1</v>
      </c>
    </row>
    <row r="281" spans="104:113" x14ac:dyDescent="0.25">
      <c r="DA281" s="172">
        <v>7</v>
      </c>
      <c r="DB281" s="32" t="str">
        <f t="shared" si="88"/>
        <v xml:space="preserve"> </v>
      </c>
      <c r="DD281" s="172">
        <f t="shared" si="86"/>
        <v>1</v>
      </c>
    </row>
    <row r="282" spans="104:113" x14ac:dyDescent="0.25">
      <c r="DA282" s="172">
        <v>8</v>
      </c>
      <c r="DB282" s="32" t="str">
        <f t="shared" si="88"/>
        <v xml:space="preserve"> </v>
      </c>
      <c r="DD282" s="172">
        <f t="shared" si="86"/>
        <v>1</v>
      </c>
    </row>
    <row r="283" spans="104:113" x14ac:dyDescent="0.25">
      <c r="DA283" s="172">
        <v>9</v>
      </c>
      <c r="DB283" s="32" t="str">
        <f t="shared" si="88"/>
        <v xml:space="preserve"> </v>
      </c>
      <c r="DD283" s="172">
        <f t="shared" si="86"/>
        <v>1</v>
      </c>
    </row>
    <row r="284" spans="104:113" x14ac:dyDescent="0.25">
      <c r="DA284" s="172">
        <v>10</v>
      </c>
      <c r="DB284" s="32" t="str">
        <f t="shared" si="88"/>
        <v xml:space="preserve"> </v>
      </c>
      <c r="DD284" s="172">
        <f t="shared" si="86"/>
        <v>1</v>
      </c>
    </row>
    <row r="285" spans="104:113" x14ac:dyDescent="0.25">
      <c r="DA285" s="172">
        <v>11</v>
      </c>
      <c r="DB285" s="32" t="str">
        <f t="shared" si="88"/>
        <v xml:space="preserve"> </v>
      </c>
      <c r="DD285" s="172">
        <f t="shared" si="86"/>
        <v>1</v>
      </c>
    </row>
    <row r="286" spans="104:113" x14ac:dyDescent="0.25">
      <c r="DA286" s="172">
        <v>12</v>
      </c>
      <c r="DB286" s="32" t="str">
        <f t="shared" si="88"/>
        <v xml:space="preserve"> </v>
      </c>
      <c r="DD286" s="172">
        <f t="shared" si="86"/>
        <v>1</v>
      </c>
    </row>
    <row r="287" spans="104:113" x14ac:dyDescent="0.25">
      <c r="DB287" s="196" t="str">
        <f>IF(DB274="","","----")</f>
        <v/>
      </c>
      <c r="DD287" s="172">
        <f t="shared" si="86"/>
        <v>1</v>
      </c>
    </row>
    <row r="288" spans="104:113" x14ac:dyDescent="0.25">
      <c r="DA288" s="172"/>
      <c r="DB288" s="32" t="str">
        <f>IF(DB289="","",CONCATENATE("Warband ",CZ289," ",DG288))</f>
        <v/>
      </c>
      <c r="DD288" s="172">
        <f t="shared" si="86"/>
        <v>1</v>
      </c>
      <c r="DG288" s="49" t="str">
        <f>CONCATENATE("   ",DH288,"/",DI288,IF(DH288&gt;DI288," !",""))</f>
        <v xml:space="preserve">   0/12</v>
      </c>
      <c r="DH288" s="172">
        <f t="shared" ref="DH288" si="89">INDEX($CB$1:$CU$1,CZ289)+DJ288</f>
        <v>0</v>
      </c>
      <c r="DI288" s="172">
        <f>12</f>
        <v>12</v>
      </c>
    </row>
    <row r="289" spans="104:108" x14ac:dyDescent="0.25">
      <c r="CZ289" s="172">
        <v>20</v>
      </c>
      <c r="DA289" s="172" t="s">
        <v>278</v>
      </c>
      <c r="DB289" s="32" t="str">
        <f>T(LOOKUP(CZ289,$DM$1:$EF$1,$DM$2:$EF$2))</f>
        <v/>
      </c>
      <c r="DD289" s="172">
        <f t="shared" si="86"/>
        <v>1</v>
      </c>
    </row>
    <row r="290" spans="104:108" x14ac:dyDescent="0.25">
      <c r="DA290" s="172">
        <v>1</v>
      </c>
      <c r="DB290" s="32" t="str">
        <f t="shared" ref="DB290:DB301" si="90">T(CONCATENATE(LOOKUP(DA290,CU$3:CU$80,BJ$3:BJ$80)," ",LOOKUP(DA290,CU$3:CU$80,$CA$3:$CA$80)))</f>
        <v xml:space="preserve"> </v>
      </c>
      <c r="DD290" s="172">
        <f t="shared" si="86"/>
        <v>1</v>
      </c>
    </row>
    <row r="291" spans="104:108" x14ac:dyDescent="0.25">
      <c r="DA291" s="172">
        <v>2</v>
      </c>
      <c r="DB291" s="32" t="str">
        <f t="shared" si="90"/>
        <v xml:space="preserve"> </v>
      </c>
      <c r="DD291" s="172">
        <f t="shared" si="86"/>
        <v>1</v>
      </c>
    </row>
    <row r="292" spans="104:108" x14ac:dyDescent="0.25">
      <c r="DA292" s="172">
        <v>3</v>
      </c>
      <c r="DB292" s="32" t="str">
        <f t="shared" si="90"/>
        <v xml:space="preserve"> </v>
      </c>
      <c r="DD292" s="172">
        <f t="shared" si="86"/>
        <v>1</v>
      </c>
    </row>
    <row r="293" spans="104:108" x14ac:dyDescent="0.25">
      <c r="DA293" s="172">
        <v>4</v>
      </c>
      <c r="DB293" s="32" t="str">
        <f t="shared" si="90"/>
        <v xml:space="preserve"> </v>
      </c>
      <c r="DD293" s="172">
        <f t="shared" si="86"/>
        <v>1</v>
      </c>
    </row>
    <row r="294" spans="104:108" x14ac:dyDescent="0.25">
      <c r="DA294" s="172">
        <v>5</v>
      </c>
      <c r="DB294" s="32" t="str">
        <f t="shared" si="90"/>
        <v xml:space="preserve"> </v>
      </c>
      <c r="DD294" s="172">
        <f t="shared" si="86"/>
        <v>1</v>
      </c>
    </row>
    <row r="295" spans="104:108" x14ac:dyDescent="0.25">
      <c r="DA295" s="172">
        <v>6</v>
      </c>
      <c r="DB295" s="32" t="str">
        <f t="shared" si="90"/>
        <v xml:space="preserve"> </v>
      </c>
      <c r="DD295" s="172">
        <f t="shared" si="86"/>
        <v>1</v>
      </c>
    </row>
    <row r="296" spans="104:108" x14ac:dyDescent="0.25">
      <c r="DA296" s="172">
        <v>7</v>
      </c>
      <c r="DB296" s="32" t="str">
        <f t="shared" si="90"/>
        <v xml:space="preserve"> </v>
      </c>
      <c r="DD296" s="172">
        <f t="shared" si="86"/>
        <v>1</v>
      </c>
    </row>
    <row r="297" spans="104:108" x14ac:dyDescent="0.25">
      <c r="DA297" s="172">
        <v>8</v>
      </c>
      <c r="DB297" s="32" t="str">
        <f t="shared" si="90"/>
        <v xml:space="preserve"> </v>
      </c>
      <c r="DD297" s="172">
        <f t="shared" si="86"/>
        <v>1</v>
      </c>
    </row>
    <row r="298" spans="104:108" x14ac:dyDescent="0.25">
      <c r="DA298" s="172">
        <v>9</v>
      </c>
      <c r="DB298" s="32" t="str">
        <f t="shared" si="90"/>
        <v xml:space="preserve"> </v>
      </c>
      <c r="DD298" s="172">
        <f t="shared" si="86"/>
        <v>1</v>
      </c>
    </row>
    <row r="299" spans="104:108" x14ac:dyDescent="0.25">
      <c r="DA299" s="172">
        <v>10</v>
      </c>
      <c r="DB299" s="32" t="str">
        <f t="shared" si="90"/>
        <v xml:space="preserve"> </v>
      </c>
      <c r="DD299" s="172">
        <f t="shared" si="86"/>
        <v>1</v>
      </c>
    </row>
    <row r="300" spans="104:108" x14ac:dyDescent="0.25">
      <c r="DA300" s="172">
        <v>11</v>
      </c>
      <c r="DB300" s="32" t="str">
        <f t="shared" si="90"/>
        <v xml:space="preserve"> </v>
      </c>
      <c r="DD300" s="172">
        <f t="shared" si="86"/>
        <v>1</v>
      </c>
    </row>
    <row r="301" spans="104:108" x14ac:dyDescent="0.25">
      <c r="DA301" s="172">
        <v>12</v>
      </c>
      <c r="DB301" s="32" t="str">
        <f t="shared" si="90"/>
        <v xml:space="preserve"> </v>
      </c>
      <c r="DD301" s="172">
        <f t="shared" si="86"/>
        <v>1</v>
      </c>
    </row>
    <row r="302" spans="104:108" x14ac:dyDescent="0.25">
      <c r="DD302" s="172">
        <f t="shared" si="86"/>
        <v>1</v>
      </c>
    </row>
  </sheetData>
  <mergeCells count="2">
    <mergeCell ref="BV1:BW1"/>
    <mergeCell ref="BX1:BZ1"/>
  </mergeCells>
  <conditionalFormatting sqref="AD4:AE4">
    <cfRule type="cellIs" dxfId="353" priority="32" stopIfTrue="1" operator="equal">
      <formula>1</formula>
    </cfRule>
  </conditionalFormatting>
  <conditionalFormatting sqref="AF4">
    <cfRule type="cellIs" dxfId="352" priority="28" stopIfTrue="1" operator="equal">
      <formula>1</formula>
    </cfRule>
  </conditionalFormatting>
  <conditionalFormatting sqref="AD3:AF3">
    <cfRule type="cellIs" dxfId="351" priority="24" stopIfTrue="1" operator="equal">
      <formula>1</formula>
    </cfRule>
  </conditionalFormatting>
  <conditionalFormatting sqref="H7:H8">
    <cfRule type="cellIs" dxfId="350" priority="17" stopIfTrue="1" operator="equal">
      <formula>1</formula>
    </cfRule>
  </conditionalFormatting>
  <conditionalFormatting sqref="AC3:AC4">
    <cfRule type="cellIs" dxfId="349" priority="16" stopIfTrue="1" operator="equal">
      <formula>1</formula>
    </cfRule>
  </conditionalFormatting>
  <conditionalFormatting sqref="AC5:AC11">
    <cfRule type="cellIs" dxfId="348" priority="15" stopIfTrue="1" operator="equal">
      <formula>1</formula>
    </cfRule>
  </conditionalFormatting>
  <conditionalFormatting sqref="AD5:AF11 AF12:AF17">
    <cfRule type="cellIs" dxfId="347" priority="14" stopIfTrue="1" operator="equal">
      <formula>1</formula>
    </cfRule>
  </conditionalFormatting>
  <conditionalFormatting sqref="G4">
    <cfRule type="cellIs" dxfId="346" priority="12" stopIfTrue="1" operator="equal">
      <formula>1</formula>
    </cfRule>
  </conditionalFormatting>
  <conditionalFormatting sqref="AE12:AE21">
    <cfRule type="cellIs" dxfId="345" priority="11" stopIfTrue="1" operator="equal">
      <formula>1</formula>
    </cfRule>
  </conditionalFormatting>
  <conditionalFormatting sqref="AG12:AI17">
    <cfRule type="cellIs" dxfId="344" priority="10" stopIfTrue="1" operator="equal">
      <formula>1</formula>
    </cfRule>
  </conditionalFormatting>
  <conditionalFormatting sqref="G3">
    <cfRule type="cellIs" dxfId="343" priority="9" stopIfTrue="1" operator="equal">
      <formula>1</formula>
    </cfRule>
  </conditionalFormatting>
  <conditionalFormatting sqref="W3:W80">
    <cfRule type="containsText" dxfId="342" priority="8" stopIfTrue="1" operator="containsText" text="!">
      <formula>NOT(ISERROR(SEARCH("!",W3)))</formula>
    </cfRule>
  </conditionalFormatting>
  <conditionalFormatting sqref="W2">
    <cfRule type="cellIs" dxfId="341" priority="7" stopIfTrue="1" operator="lessThan">
      <formula>0</formula>
    </cfRule>
  </conditionalFormatting>
  <conditionalFormatting sqref="AF18:AF21">
    <cfRule type="cellIs" dxfId="340" priority="6" stopIfTrue="1" operator="equal">
      <formula>1</formula>
    </cfRule>
  </conditionalFormatting>
  <conditionalFormatting sqref="E5">
    <cfRule type="cellIs" dxfId="339" priority="5" stopIfTrue="1" operator="equal">
      <formula>1</formula>
    </cfRule>
  </conditionalFormatting>
  <conditionalFormatting sqref="E3">
    <cfRule type="cellIs" dxfId="338" priority="4" stopIfTrue="1" operator="equal">
      <formula>1</formula>
    </cfRule>
  </conditionalFormatting>
  <conditionalFormatting sqref="D3">
    <cfRule type="cellIs" dxfId="337" priority="3" stopIfTrue="1" operator="equal">
      <formula>1</formula>
    </cfRule>
  </conditionalFormatting>
  <conditionalFormatting sqref="F4">
    <cfRule type="cellIs" dxfId="336" priority="2" stopIfTrue="1" operator="equal">
      <formula>1</formula>
    </cfRule>
  </conditionalFormatting>
  <conditionalFormatting sqref="I4">
    <cfRule type="cellIs" dxfId="335" priority="1" stopIfTrue="1" operator="equal">
      <formula>1</formula>
    </cfRule>
  </conditionalFormatting>
  <dataValidations count="1">
    <dataValidation type="whole" allowBlank="1" showInputMessage="1" showErrorMessage="1" error="You may only purchase each equipment once_x000a_Insert &quot;1&quot; to purchase the equipment" sqref="H7:H8 AC3:AC11 AD5:AF11 G3:G4 AG12:AI17 AE12:AF21 E5 D3:E3 F4 I4">
      <formula1>0</formula1>
      <formula2>1</formula2>
    </dataValidation>
  </dataValidations>
  <hyperlinks>
    <hyperlink ref="A2" location="INDEX!A1" display="INDEX"/>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22" customWidth="1"/>
    <col min="2" max="2" width="27.7109375" style="16" bestFit="1" customWidth="1"/>
    <col min="3" max="3" width="5.7109375" style="122" customWidth="1"/>
    <col min="4" max="7" width="2.85546875" style="122" customWidth="1"/>
    <col min="8" max="8" width="2.85546875" style="122" hidden="1" customWidth="1"/>
    <col min="9" max="17" width="2.85546875" style="172" hidden="1" customWidth="1"/>
    <col min="18" max="18" width="11.7109375" style="122" customWidth="1"/>
    <col min="19" max="19" width="6.5703125" style="122" customWidth="1"/>
    <col min="20" max="20" width="9.140625" style="122" customWidth="1"/>
    <col min="21" max="21" width="9.140625" style="84" customWidth="1"/>
    <col min="22" max="22" width="9.140625" style="122" customWidth="1"/>
    <col min="23" max="23" width="10.85546875" style="122" customWidth="1"/>
    <col min="24" max="25" width="10.5703125" style="122" bestFit="1" customWidth="1"/>
    <col min="26" max="26" width="11.42578125" style="122" bestFit="1" customWidth="1"/>
    <col min="27" max="27" width="16.7109375" style="16" bestFit="1" customWidth="1"/>
    <col min="28" max="28" width="5.7109375" style="122" customWidth="1"/>
    <col min="29" max="31" width="2.85546875" style="122" customWidth="1"/>
    <col min="32" max="33" width="2.85546875" style="122" hidden="1" customWidth="1"/>
    <col min="34" max="41" width="2.85546875" style="172" hidden="1" customWidth="1"/>
    <col min="42" max="42" width="6.5703125" style="122" customWidth="1"/>
    <col min="43" max="62" width="3.7109375" style="122" customWidth="1"/>
    <col min="63" max="63" width="42.85546875" style="181" customWidth="1"/>
    <col min="64" max="73" width="2.7109375" style="122"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7" customWidth="1"/>
    <col min="102" max="102" width="5" style="177" customWidth="1"/>
    <col min="103" max="103" width="4.140625" style="177" customWidth="1"/>
    <col min="104" max="104" width="3.85546875" style="177" bestFit="1" customWidth="1"/>
    <col min="105" max="105" width="8.140625" style="16" bestFit="1" customWidth="1"/>
    <col min="106" max="106" width="37.42578125" style="177" customWidth="1"/>
    <col min="107" max="107" width="4.42578125" style="177" customWidth="1"/>
    <col min="108" max="109" width="3.85546875" style="177" bestFit="1" customWidth="1"/>
    <col min="110" max="110" width="4.28515625" style="177" customWidth="1"/>
    <col min="111" max="111" width="8.7109375" style="177" bestFit="1" customWidth="1"/>
    <col min="112" max="112" width="5.85546875" style="177" bestFit="1" customWidth="1"/>
    <col min="113" max="113" width="5.140625" style="177" bestFit="1" customWidth="1"/>
    <col min="114" max="114" width="6" style="177" bestFit="1" customWidth="1"/>
    <col min="115" max="115" width="6.7109375" style="177" customWidth="1"/>
    <col min="116" max="116" width="4.85546875" style="177" bestFit="1" customWidth="1"/>
    <col min="117" max="136" width="3.42578125" style="177" customWidth="1"/>
    <col min="137" max="137" width="9.140625" style="177" customWidth="1"/>
    <col min="138" max="166" width="9.140625" style="122" customWidth="1"/>
    <col min="167" max="16384" width="9.140625" style="122"/>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61.5" x14ac:dyDescent="0.25">
      <c r="A2" s="161" t="s">
        <v>2630</v>
      </c>
      <c r="B2" s="85"/>
      <c r="D2" s="121" t="s">
        <v>101</v>
      </c>
      <c r="E2" s="121" t="s">
        <v>32</v>
      </c>
      <c r="F2" s="125"/>
      <c r="G2" s="121" t="s">
        <v>2452</v>
      </c>
      <c r="H2" s="121"/>
      <c r="I2" s="174"/>
      <c r="J2" s="174"/>
      <c r="K2" s="174"/>
      <c r="L2" s="174"/>
      <c r="M2" s="174"/>
      <c r="N2" s="174"/>
      <c r="O2" s="174"/>
      <c r="P2" s="174"/>
      <c r="Q2" s="174"/>
      <c r="R2" s="14" t="s">
        <v>522</v>
      </c>
      <c r="S2" s="14" t="s">
        <v>64</v>
      </c>
      <c r="T2" s="37">
        <f>DL2+BW2</f>
        <v>0</v>
      </c>
      <c r="U2" s="37">
        <f>SUM(S3:S19,AP3:AP49)</f>
        <v>0</v>
      </c>
      <c r="W2" s="37">
        <f>ROUNDUP(BX2/3,0)-BZ2</f>
        <v>0</v>
      </c>
      <c r="Y2" s="37">
        <f>GoodUnits</f>
        <v>0</v>
      </c>
      <c r="Z2" s="37">
        <f>GoodPoints</f>
        <v>0</v>
      </c>
      <c r="AA2" s="85"/>
      <c r="AC2" s="123" t="s">
        <v>33</v>
      </c>
      <c r="AD2" s="121" t="s">
        <v>51</v>
      </c>
      <c r="AE2" s="121"/>
      <c r="AF2" s="121"/>
      <c r="AG2" s="121"/>
      <c r="AH2" s="174"/>
      <c r="AI2" s="174"/>
      <c r="AJ2" s="174"/>
      <c r="AK2" s="174"/>
      <c r="AL2" s="174"/>
      <c r="AM2" s="174"/>
      <c r="AN2" s="174"/>
      <c r="AO2" s="174"/>
      <c r="AP2" s="14" t="s">
        <v>64</v>
      </c>
      <c r="AQ2" s="121" t="s">
        <v>258</v>
      </c>
      <c r="AR2" s="121" t="s">
        <v>259</v>
      </c>
      <c r="AS2" s="121" t="s">
        <v>260</v>
      </c>
      <c r="AT2" s="121" t="s">
        <v>261</v>
      </c>
      <c r="AU2" s="121" t="s">
        <v>262</v>
      </c>
      <c r="AV2" s="121" t="s">
        <v>263</v>
      </c>
      <c r="AW2" s="121" t="s">
        <v>264</v>
      </c>
      <c r="AX2" s="121" t="s">
        <v>265</v>
      </c>
      <c r="AY2" s="121" t="s">
        <v>266</v>
      </c>
      <c r="AZ2" s="121" t="s">
        <v>267</v>
      </c>
      <c r="BA2" s="121" t="s">
        <v>268</v>
      </c>
      <c r="BB2" s="121" t="s">
        <v>269</v>
      </c>
      <c r="BC2" s="121" t="s">
        <v>270</v>
      </c>
      <c r="BD2" s="121" t="s">
        <v>271</v>
      </c>
      <c r="BE2" s="121" t="s">
        <v>272</v>
      </c>
      <c r="BF2" s="121" t="s">
        <v>273</v>
      </c>
      <c r="BG2" s="121" t="s">
        <v>274</v>
      </c>
      <c r="BH2" s="121" t="s">
        <v>275</v>
      </c>
      <c r="BI2" s="121" t="s">
        <v>276</v>
      </c>
      <c r="BJ2" s="121" t="s">
        <v>277</v>
      </c>
      <c r="BK2" s="180"/>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9"/>
      <c r="CX2" s="179"/>
      <c r="CY2" s="179"/>
      <c r="DA2" s="85"/>
      <c r="DD2" s="179" t="s">
        <v>280</v>
      </c>
      <c r="DG2" s="14" t="s">
        <v>495</v>
      </c>
      <c r="DH2" s="14" t="s">
        <v>497</v>
      </c>
      <c r="DI2" s="50" t="s">
        <v>496</v>
      </c>
      <c r="DJ2" s="50" t="s">
        <v>500</v>
      </c>
      <c r="DL2" s="14">
        <f>SUM(DL3:DL79)+DL7</f>
        <v>0</v>
      </c>
      <c r="DM2" s="177">
        <f>IF(DM80&gt;2,"2 heroes in 1 warband?!",LOOKUP(1,DM3:DM80,$CW$3:$CW$80))</f>
        <v>0</v>
      </c>
      <c r="DN2" s="177">
        <f t="shared" ref="DN2:EE2" si="1">IF(DN80&gt;2,"2 heroes in 1 warband?!",LOOKUP(1,DN3:DN80,$CW$3:$CW$80))</f>
        <v>0</v>
      </c>
      <c r="DO2" s="177">
        <f t="shared" si="1"/>
        <v>0</v>
      </c>
      <c r="DP2" s="177">
        <f t="shared" si="1"/>
        <v>0</v>
      </c>
      <c r="DQ2" s="177">
        <f t="shared" si="1"/>
        <v>0</v>
      </c>
      <c r="DR2" s="177">
        <f t="shared" si="1"/>
        <v>0</v>
      </c>
      <c r="DS2" s="177">
        <f t="shared" si="1"/>
        <v>0</v>
      </c>
      <c r="DT2" s="177">
        <f t="shared" si="1"/>
        <v>0</v>
      </c>
      <c r="DU2" s="177">
        <f t="shared" si="1"/>
        <v>0</v>
      </c>
      <c r="DV2" s="177">
        <f t="shared" si="1"/>
        <v>0</v>
      </c>
      <c r="DW2" s="177">
        <f t="shared" si="1"/>
        <v>0</v>
      </c>
      <c r="DX2" s="177">
        <f t="shared" si="1"/>
        <v>0</v>
      </c>
      <c r="DY2" s="177">
        <f t="shared" si="1"/>
        <v>0</v>
      </c>
      <c r="DZ2" s="177">
        <f t="shared" si="1"/>
        <v>0</v>
      </c>
      <c r="EA2" s="177">
        <f t="shared" si="1"/>
        <v>0</v>
      </c>
      <c r="EB2" s="177">
        <f t="shared" si="1"/>
        <v>0</v>
      </c>
      <c r="EC2" s="177">
        <f t="shared" si="1"/>
        <v>0</v>
      </c>
      <c r="ED2" s="177">
        <f t="shared" si="1"/>
        <v>0</v>
      </c>
      <c r="EE2" s="177">
        <f t="shared" si="1"/>
        <v>0</v>
      </c>
      <c r="EF2" s="177">
        <f>IF(EF80&gt;2,"2 heroes in 1 warband?!",LOOKUP(1,EF3:EF80,$CW$3:$CW$80))</f>
        <v>0</v>
      </c>
      <c r="EG2" s="179" t="s">
        <v>503</v>
      </c>
    </row>
    <row r="3" spans="1:137" x14ac:dyDescent="0.25">
      <c r="B3" s="51" t="s">
        <v>2646</v>
      </c>
      <c r="C3" s="122">
        <v>50</v>
      </c>
      <c r="D3" s="19"/>
      <c r="E3" s="19"/>
      <c r="F3" s="19"/>
      <c r="G3" s="19"/>
      <c r="H3" s="19"/>
      <c r="I3" s="19"/>
      <c r="J3" s="19"/>
      <c r="K3" s="19"/>
      <c r="L3" s="19"/>
      <c r="M3" s="19"/>
      <c r="N3" s="19"/>
      <c r="O3" s="19"/>
      <c r="P3" s="19"/>
      <c r="Q3" s="19"/>
      <c r="R3" s="31"/>
      <c r="S3" s="177">
        <f t="shared" ref="S3:S5" si="2">DL3*(C3)</f>
        <v>0</v>
      </c>
      <c r="T3" s="5"/>
      <c r="U3" s="13"/>
      <c r="V3" s="5"/>
      <c r="W3" s="5" t="str">
        <f t="shared" ref="W3:W66" si="3">T(LOOKUP(DE3,$DD$3:$DD$302,$DB$3:$DB$302))</f>
        <v/>
      </c>
      <c r="X3" s="5"/>
      <c r="Y3" s="5"/>
      <c r="Z3" s="5"/>
      <c r="AA3" s="16" t="s">
        <v>2647</v>
      </c>
      <c r="AB3" s="122">
        <v>5</v>
      </c>
      <c r="AC3" s="21"/>
      <c r="AD3" s="21"/>
      <c r="AE3" s="19"/>
      <c r="AF3" s="19"/>
      <c r="AG3" s="19"/>
      <c r="AH3" s="19"/>
      <c r="AI3" s="19"/>
      <c r="AJ3" s="19"/>
      <c r="AK3" s="19"/>
      <c r="AL3" s="19"/>
      <c r="AM3" s="19"/>
      <c r="AN3" s="19"/>
      <c r="AO3" s="19"/>
      <c r="AP3" s="122">
        <f t="shared" ref="AP3:AP8" si="4">SUM(AQ3:BJ3)*(AB3+AC3+AD3)</f>
        <v>0</v>
      </c>
      <c r="AQ3" s="28"/>
      <c r="AR3" s="29"/>
      <c r="AS3" s="29"/>
      <c r="AT3" s="29"/>
      <c r="AU3" s="29"/>
      <c r="AV3" s="29"/>
      <c r="AW3" s="29"/>
      <c r="AX3" s="29"/>
      <c r="AY3" s="29"/>
      <c r="AZ3" s="29"/>
      <c r="BA3" s="29"/>
      <c r="BB3" s="29"/>
      <c r="BC3" s="29"/>
      <c r="BD3" s="29"/>
      <c r="BE3" s="29"/>
      <c r="BF3" s="29"/>
      <c r="BG3" s="29"/>
      <c r="BH3" s="29"/>
      <c r="BI3" s="29"/>
      <c r="BJ3" s="30"/>
      <c r="BV3" s="168">
        <v>1</v>
      </c>
      <c r="BW3" s="40">
        <f t="shared" ref="BW3:BW8" si="5">SUM(AQ3:BJ3)*BV3</f>
        <v>0</v>
      </c>
      <c r="BX3" s="42">
        <f>BW3</f>
        <v>0</v>
      </c>
      <c r="BY3" s="168">
        <f>AC3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8" si="6">IF(R3=0,"-",CONCATENATE(B3,IF(SUM(D3:Q3)=0,""," with "),IF(D3=1,D$2,""),IF(D3=1,"; ",""),IF(E3=1,E$2,""),IF(E3=1,"; ",""),IF(F3=1,F$2,""),IF(F3=1,"; ",""),IF(G3=1,G$2,""),IF(G3=1,"; ",""),IF(H3=1,H$2,""),IF(H3=1,"; ",""),IF(I3=1,I$2,""),IF(I3=1,"; ",""),IF(J3=1,J$2,""),IF(J3=1,"; ",""),IF(K3=1,K$2,""),IF(K3=1,"; ",""),IF(L3=1,L$2,""),IF(L3=1,"; ",""),IF(M3=1,M$2,""),IF(M3=1,"; ",""),IF(N3=1,N$2,""),IF(N3=1,"; ",""),IF(O3=1,O$2,""),IF(O3=1,"; ",""),IF(P3=1,P$2,""),IF(P3=1,"; ",""),IF(Q3=1,Q$2,""),IF(Q3=1,"; ","")))</f>
        <v>-</v>
      </c>
      <c r="CX3" s="38">
        <f t="shared" ref="CX3:CX8" si="7">R3</f>
        <v>0</v>
      </c>
      <c r="DA3" s="177"/>
      <c r="DB3" s="32" t="str">
        <f>IF(DB4="","",CONCATENATE("Warband ",CZ4," ",DG3))</f>
        <v/>
      </c>
      <c r="DD3" s="177">
        <v>1</v>
      </c>
      <c r="DE3" s="177">
        <v>1</v>
      </c>
      <c r="DG3" s="49" t="str">
        <f>CONCATENATE("   ",DH3,"/",DI3,IF(DH3&gt;DI3," !",""))</f>
        <v xml:space="preserve">   0/12</v>
      </c>
      <c r="DH3" s="177">
        <f>INDEX($CB$1:$CU$1,CZ4)+DJ3</f>
        <v>0</v>
      </c>
      <c r="DI3" s="177">
        <f>12</f>
        <v>12</v>
      </c>
      <c r="DJ3" s="177">
        <f>INDEX($DM$83:$EF$83,CZ4)</f>
        <v>0</v>
      </c>
      <c r="DL3" s="177">
        <f>SUM(DM4:EF4)-SUM(DM3:EF3)</f>
        <v>0</v>
      </c>
      <c r="DM3" s="177">
        <v>1</v>
      </c>
      <c r="DN3" s="177">
        <v>1</v>
      </c>
      <c r="DO3" s="177">
        <v>1</v>
      </c>
      <c r="DP3" s="177">
        <v>1</v>
      </c>
      <c r="DQ3" s="177">
        <v>1</v>
      </c>
      <c r="DR3" s="177">
        <v>1</v>
      </c>
      <c r="DS3" s="177">
        <v>1</v>
      </c>
      <c r="DT3" s="177">
        <v>1</v>
      </c>
      <c r="DU3" s="177">
        <v>1</v>
      </c>
      <c r="DV3" s="177">
        <v>1</v>
      </c>
      <c r="DW3" s="177">
        <v>1</v>
      </c>
      <c r="DX3" s="177">
        <v>1</v>
      </c>
      <c r="DY3" s="177">
        <v>1</v>
      </c>
      <c r="DZ3" s="177">
        <v>1</v>
      </c>
      <c r="EA3" s="177">
        <v>1</v>
      </c>
      <c r="EB3" s="177">
        <v>1</v>
      </c>
      <c r="EC3" s="177">
        <v>1</v>
      </c>
      <c r="ED3" s="177">
        <v>1</v>
      </c>
      <c r="EE3" s="177">
        <v>1</v>
      </c>
      <c r="EF3" s="177">
        <v>1</v>
      </c>
      <c r="EG3" s="177">
        <f t="shared" ref="EG3:EG66" si="8">IF(CX3=0,0,SUBSTITUTE(SUBSTITUTE(SUBSTITUTE(SUBSTITUTE(SUBSTITUTE(SUBSTITUTE(SUBSTITUTE(SUBSTITUTE($CX3,"12",""),"13",""),"14",""),"15",""),"16",""),"17",""),"18",""),"19",""))</f>
        <v>0</v>
      </c>
    </row>
    <row r="4" spans="1:137" x14ac:dyDescent="0.25">
      <c r="B4" s="51" t="s">
        <v>2645</v>
      </c>
      <c r="C4" s="122">
        <v>20</v>
      </c>
      <c r="D4" s="20"/>
      <c r="E4" s="20"/>
      <c r="F4" s="20"/>
      <c r="G4" s="20"/>
      <c r="H4" s="20"/>
      <c r="I4" s="20"/>
      <c r="J4" s="20"/>
      <c r="K4" s="20"/>
      <c r="L4" s="20"/>
      <c r="M4" s="20"/>
      <c r="N4" s="20"/>
      <c r="O4" s="20"/>
      <c r="P4" s="20"/>
      <c r="Q4" s="20"/>
      <c r="R4" s="31"/>
      <c r="S4" s="177">
        <f t="shared" si="2"/>
        <v>0</v>
      </c>
      <c r="T4" s="5"/>
      <c r="U4" s="13"/>
      <c r="V4" s="5"/>
      <c r="W4" s="5" t="str">
        <f t="shared" si="3"/>
        <v/>
      </c>
      <c r="X4" s="5"/>
      <c r="Y4" s="5"/>
      <c r="Z4" s="5"/>
      <c r="AA4" s="16" t="s">
        <v>2647</v>
      </c>
      <c r="AB4" s="124">
        <v>5</v>
      </c>
      <c r="AC4" s="21"/>
      <c r="AD4" s="21"/>
      <c r="AE4" s="20"/>
      <c r="AF4" s="20"/>
      <c r="AG4" s="20"/>
      <c r="AH4" s="20"/>
      <c r="AI4" s="20"/>
      <c r="AJ4" s="20"/>
      <c r="AK4" s="20"/>
      <c r="AL4" s="20"/>
      <c r="AM4" s="20"/>
      <c r="AN4" s="20"/>
      <c r="AO4" s="20"/>
      <c r="AP4" s="124">
        <f t="shared" si="4"/>
        <v>0</v>
      </c>
      <c r="AQ4" s="28"/>
      <c r="AR4" s="29"/>
      <c r="AS4" s="29"/>
      <c r="AT4" s="29"/>
      <c r="AU4" s="29"/>
      <c r="AV4" s="29"/>
      <c r="AW4" s="29"/>
      <c r="AX4" s="29"/>
      <c r="AY4" s="29"/>
      <c r="AZ4" s="29"/>
      <c r="BA4" s="29"/>
      <c r="BB4" s="29"/>
      <c r="BC4" s="29"/>
      <c r="BD4" s="29"/>
      <c r="BE4" s="29"/>
      <c r="BF4" s="29"/>
      <c r="BG4" s="29"/>
      <c r="BH4" s="29"/>
      <c r="BI4" s="29"/>
      <c r="BJ4" s="30"/>
      <c r="BV4" s="168">
        <v>1</v>
      </c>
      <c r="BW4" s="40">
        <f t="shared" si="5"/>
        <v>0</v>
      </c>
      <c r="BX4" s="42">
        <f t="shared" ref="BX4:BX8" si="9">BW4</f>
        <v>0</v>
      </c>
      <c r="BY4" s="168">
        <f t="shared" ref="BY4:BY8" si="10">AC4</f>
        <v>0</v>
      </c>
      <c r="BZ4" s="43">
        <f t="shared" ref="BZ4:BZ8" si="11">BX4*BY4</f>
        <v>0</v>
      </c>
      <c r="CA4" s="38" t="str">
        <f t="shared" ref="CA4:CA8" si="12">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3">IF(AQ3="",CB3,CB3+1)</f>
        <v>1</v>
      </c>
      <c r="CC4" s="172">
        <f t="shared" si="13"/>
        <v>1</v>
      </c>
      <c r="CD4" s="172">
        <f t="shared" si="13"/>
        <v>1</v>
      </c>
      <c r="CE4" s="172">
        <f t="shared" si="13"/>
        <v>1</v>
      </c>
      <c r="CF4" s="172">
        <f t="shared" si="13"/>
        <v>1</v>
      </c>
      <c r="CG4" s="172">
        <f t="shared" si="13"/>
        <v>1</v>
      </c>
      <c r="CH4" s="172">
        <f t="shared" si="13"/>
        <v>1</v>
      </c>
      <c r="CI4" s="172">
        <f t="shared" si="13"/>
        <v>1</v>
      </c>
      <c r="CJ4" s="172">
        <f t="shared" si="13"/>
        <v>1</v>
      </c>
      <c r="CK4" s="172">
        <f t="shared" si="13"/>
        <v>1</v>
      </c>
      <c r="CL4" s="172">
        <f t="shared" si="13"/>
        <v>1</v>
      </c>
      <c r="CM4" s="172">
        <f t="shared" si="13"/>
        <v>1</v>
      </c>
      <c r="CN4" s="172">
        <f t="shared" si="13"/>
        <v>1</v>
      </c>
      <c r="CO4" s="172">
        <f t="shared" si="13"/>
        <v>1</v>
      </c>
      <c r="CP4" s="172">
        <f t="shared" si="13"/>
        <v>1</v>
      </c>
      <c r="CQ4" s="172">
        <f t="shared" si="13"/>
        <v>1</v>
      </c>
      <c r="CR4" s="172">
        <f t="shared" si="13"/>
        <v>1</v>
      </c>
      <c r="CS4" s="172">
        <f t="shared" si="13"/>
        <v>1</v>
      </c>
      <c r="CT4" s="172">
        <f t="shared" si="13"/>
        <v>1</v>
      </c>
      <c r="CU4" s="172">
        <f t="shared" si="13"/>
        <v>1</v>
      </c>
      <c r="CW4" s="38" t="str">
        <f t="shared" si="6"/>
        <v>-</v>
      </c>
      <c r="CX4" s="38">
        <f t="shared" si="7"/>
        <v>0</v>
      </c>
      <c r="CZ4" s="177">
        <v>1</v>
      </c>
      <c r="DA4" s="177" t="s">
        <v>278</v>
      </c>
      <c r="DB4" s="32" t="str">
        <f>T(LOOKUP(CZ4,$DM$1:$EF$1,$DM$2:$EF$2))</f>
        <v/>
      </c>
      <c r="DD4" s="177">
        <f>IF(OR(DB3="",DB3=" "),DD3,DD3+1)</f>
        <v>1</v>
      </c>
      <c r="DE4" s="177">
        <v>2</v>
      </c>
      <c r="DL4" s="177">
        <f t="shared" ref="DL4:DL67" si="14">SUM(DM5:EF5)-SUM(DM4:EF4)</f>
        <v>0</v>
      </c>
      <c r="DM4" s="177">
        <f t="shared" ref="DM4:DM67" si="15">IF(OR(CX3=0,ISERROR(SEARCH(DM$1,SUBSTITUTE(SUBSTITUTE($EG3,"10",""),"11","")))),DM3,DM3+1)</f>
        <v>1</v>
      </c>
      <c r="DN4" s="177">
        <f t="shared" ref="DN4:DN67" si="16">IF(OR(CX3=0,ISERROR(SEARCH(DN$1,SUBSTITUTE(SUBSTITUTE($CX3,"12",""),"20","")))),DN3,DN3+1)</f>
        <v>1</v>
      </c>
      <c r="DO4" s="177">
        <f t="shared" ref="DO4:DU19" si="17">IF(OR($CX3=0,ISERROR(SEARCH(DO$1,SUBSTITUTE($CX3,DY$1,"")))),DO3,DO3+1)</f>
        <v>1</v>
      </c>
      <c r="DP4" s="177">
        <f t="shared" si="17"/>
        <v>1</v>
      </c>
      <c r="DQ4" s="177">
        <f t="shared" si="17"/>
        <v>1</v>
      </c>
      <c r="DR4" s="177">
        <f t="shared" si="17"/>
        <v>1</v>
      </c>
      <c r="DS4" s="177">
        <f t="shared" si="17"/>
        <v>1</v>
      </c>
      <c r="DT4" s="177">
        <f t="shared" si="17"/>
        <v>1</v>
      </c>
      <c r="DU4" s="177">
        <f t="shared" si="17"/>
        <v>1</v>
      </c>
      <c r="DV4" s="177">
        <f>IF(OR($CX3=0,ISERROR(SEARCH(DV$1,$CX3))),DV3,DV3+1)</f>
        <v>1</v>
      </c>
      <c r="DW4" s="177">
        <f t="shared" ref="DW4:EF19" si="18">IF(OR($CX3=0,ISERROR(SEARCH(DW$1,$CX3))),DW3,DW3+1)</f>
        <v>1</v>
      </c>
      <c r="DX4" s="177">
        <f t="shared" si="18"/>
        <v>1</v>
      </c>
      <c r="DY4" s="177">
        <f t="shared" si="18"/>
        <v>1</v>
      </c>
      <c r="DZ4" s="177">
        <f t="shared" si="18"/>
        <v>1</v>
      </c>
      <c r="EA4" s="177">
        <f t="shared" si="18"/>
        <v>1</v>
      </c>
      <c r="EB4" s="177">
        <f t="shared" si="18"/>
        <v>1</v>
      </c>
      <c r="EC4" s="177">
        <f t="shared" si="18"/>
        <v>1</v>
      </c>
      <c r="ED4" s="177">
        <f t="shared" si="18"/>
        <v>1</v>
      </c>
      <c r="EE4" s="177">
        <f t="shared" si="18"/>
        <v>1</v>
      </c>
      <c r="EF4" s="177">
        <f t="shared" si="18"/>
        <v>1</v>
      </c>
      <c r="EG4" s="177">
        <f t="shared" si="8"/>
        <v>0</v>
      </c>
    </row>
    <row r="5" spans="1:137" x14ac:dyDescent="0.25">
      <c r="B5" s="51" t="s">
        <v>2648</v>
      </c>
      <c r="C5" s="122">
        <v>40</v>
      </c>
      <c r="D5" s="19"/>
      <c r="E5" s="19"/>
      <c r="F5" s="19"/>
      <c r="G5" s="19"/>
      <c r="H5" s="19"/>
      <c r="I5" s="19"/>
      <c r="J5" s="19"/>
      <c r="K5" s="19"/>
      <c r="L5" s="19"/>
      <c r="M5" s="19"/>
      <c r="N5" s="19"/>
      <c r="O5" s="19"/>
      <c r="P5" s="19"/>
      <c r="Q5" s="19"/>
      <c r="R5" s="31"/>
      <c r="S5" s="177">
        <f t="shared" si="2"/>
        <v>0</v>
      </c>
      <c r="T5" s="5"/>
      <c r="U5" s="13"/>
      <c r="V5" s="5"/>
      <c r="W5" s="5" t="str">
        <f t="shared" si="3"/>
        <v/>
      </c>
      <c r="X5" s="5"/>
      <c r="Y5" s="5"/>
      <c r="Z5" s="5"/>
      <c r="AA5" s="16" t="s">
        <v>2647</v>
      </c>
      <c r="AB5" s="124">
        <v>5</v>
      </c>
      <c r="AC5" s="21"/>
      <c r="AD5" s="21"/>
      <c r="AE5" s="19"/>
      <c r="AF5" s="19"/>
      <c r="AG5" s="19"/>
      <c r="AH5" s="19"/>
      <c r="AI5" s="19"/>
      <c r="AJ5" s="19"/>
      <c r="AK5" s="19"/>
      <c r="AL5" s="19"/>
      <c r="AM5" s="19"/>
      <c r="AN5" s="19"/>
      <c r="AO5" s="19"/>
      <c r="AP5" s="124">
        <f t="shared" si="4"/>
        <v>0</v>
      </c>
      <c r="AQ5" s="28"/>
      <c r="AR5" s="29"/>
      <c r="AS5" s="29"/>
      <c r="AT5" s="29"/>
      <c r="AU5" s="29"/>
      <c r="AV5" s="29"/>
      <c r="AW5" s="29"/>
      <c r="AX5" s="29"/>
      <c r="AY5" s="29"/>
      <c r="AZ5" s="29"/>
      <c r="BA5" s="29"/>
      <c r="BB5" s="29"/>
      <c r="BC5" s="29"/>
      <c r="BD5" s="29"/>
      <c r="BE5" s="29"/>
      <c r="BF5" s="29"/>
      <c r="BG5" s="29"/>
      <c r="BH5" s="29"/>
      <c r="BI5" s="29"/>
      <c r="BJ5" s="30"/>
      <c r="BV5" s="168">
        <v>1</v>
      </c>
      <c r="BW5" s="40">
        <f t="shared" si="5"/>
        <v>0</v>
      </c>
      <c r="BX5" s="42">
        <f t="shared" si="9"/>
        <v>0</v>
      </c>
      <c r="BY5" s="168">
        <f t="shared" si="10"/>
        <v>0</v>
      </c>
      <c r="BZ5" s="43">
        <f t="shared" si="11"/>
        <v>0</v>
      </c>
      <c r="CA5" s="38" t="str">
        <f t="shared" si="12"/>
        <v>-</v>
      </c>
      <c r="CB5" s="172">
        <f t="shared" si="13"/>
        <v>1</v>
      </c>
      <c r="CC5" s="172">
        <f t="shared" si="13"/>
        <v>1</v>
      </c>
      <c r="CD5" s="172">
        <f t="shared" si="13"/>
        <v>1</v>
      </c>
      <c r="CE5" s="172">
        <f t="shared" si="13"/>
        <v>1</v>
      </c>
      <c r="CF5" s="172">
        <f t="shared" si="13"/>
        <v>1</v>
      </c>
      <c r="CG5" s="172">
        <f t="shared" si="13"/>
        <v>1</v>
      </c>
      <c r="CH5" s="172">
        <f t="shared" si="13"/>
        <v>1</v>
      </c>
      <c r="CI5" s="172">
        <f t="shared" si="13"/>
        <v>1</v>
      </c>
      <c r="CJ5" s="172">
        <f t="shared" si="13"/>
        <v>1</v>
      </c>
      <c r="CK5" s="172">
        <f t="shared" si="13"/>
        <v>1</v>
      </c>
      <c r="CL5" s="172">
        <f t="shared" si="13"/>
        <v>1</v>
      </c>
      <c r="CM5" s="172">
        <f t="shared" si="13"/>
        <v>1</v>
      </c>
      <c r="CN5" s="172">
        <f t="shared" si="13"/>
        <v>1</v>
      </c>
      <c r="CO5" s="172">
        <f t="shared" si="13"/>
        <v>1</v>
      </c>
      <c r="CP5" s="172">
        <f t="shared" si="13"/>
        <v>1</v>
      </c>
      <c r="CQ5" s="172">
        <f t="shared" si="13"/>
        <v>1</v>
      </c>
      <c r="CR5" s="172">
        <f t="shared" si="13"/>
        <v>1</v>
      </c>
      <c r="CS5" s="172">
        <f t="shared" si="13"/>
        <v>1</v>
      </c>
      <c r="CT5" s="172">
        <f t="shared" si="13"/>
        <v>1</v>
      </c>
      <c r="CU5" s="172">
        <f t="shared" si="13"/>
        <v>1</v>
      </c>
      <c r="CW5" s="38" t="str">
        <f t="shared" si="6"/>
        <v>-</v>
      </c>
      <c r="CX5" s="38">
        <f t="shared" si="7"/>
        <v>0</v>
      </c>
      <c r="DA5" s="177">
        <v>1</v>
      </c>
      <c r="DB5" s="32" t="str">
        <f>T(CONCATENATE(LOOKUP(DA5,CB$3:CB$80,$AQ$3:$AQ$80)," ",LOOKUP(DA5,CB$3:CB$80,$CA$3:$CA$80)))</f>
        <v xml:space="preserve"> </v>
      </c>
      <c r="DD5" s="177">
        <f t="shared" ref="DD5:DD68" si="19">IF(OR(DB4="",DB4=" "),DD4,DD4+1)</f>
        <v>1</v>
      </c>
      <c r="DE5" s="177">
        <v>3</v>
      </c>
      <c r="DL5" s="177">
        <f t="shared" si="14"/>
        <v>0</v>
      </c>
      <c r="DM5" s="177">
        <f t="shared" si="15"/>
        <v>1</v>
      </c>
      <c r="DN5" s="177">
        <f t="shared" si="16"/>
        <v>1</v>
      </c>
      <c r="DO5" s="177">
        <f t="shared" si="17"/>
        <v>1</v>
      </c>
      <c r="DP5" s="177">
        <f t="shared" si="17"/>
        <v>1</v>
      </c>
      <c r="DQ5" s="177">
        <f t="shared" si="17"/>
        <v>1</v>
      </c>
      <c r="DR5" s="177">
        <f t="shared" si="17"/>
        <v>1</v>
      </c>
      <c r="DS5" s="177">
        <f t="shared" si="17"/>
        <v>1</v>
      </c>
      <c r="DT5" s="177">
        <f t="shared" si="17"/>
        <v>1</v>
      </c>
      <c r="DU5" s="177">
        <f t="shared" si="17"/>
        <v>1</v>
      </c>
      <c r="DV5" s="177">
        <f t="shared" ref="DV5:EF20" si="20">IF(OR($CX4=0,ISERROR(SEARCH(DV$1,$CX4))),DV4,DV4+1)</f>
        <v>1</v>
      </c>
      <c r="DW5" s="177">
        <f t="shared" si="18"/>
        <v>1</v>
      </c>
      <c r="DX5" s="177">
        <f t="shared" si="18"/>
        <v>1</v>
      </c>
      <c r="DY5" s="177">
        <f t="shared" si="18"/>
        <v>1</v>
      </c>
      <c r="DZ5" s="177">
        <f t="shared" si="18"/>
        <v>1</v>
      </c>
      <c r="EA5" s="177">
        <f t="shared" si="18"/>
        <v>1</v>
      </c>
      <c r="EB5" s="177">
        <f t="shared" si="18"/>
        <v>1</v>
      </c>
      <c r="EC5" s="177">
        <f t="shared" si="18"/>
        <v>1</v>
      </c>
      <c r="ED5" s="177">
        <f t="shared" si="18"/>
        <v>1</v>
      </c>
      <c r="EE5" s="177">
        <f t="shared" si="18"/>
        <v>1</v>
      </c>
      <c r="EF5" s="177">
        <f t="shared" si="18"/>
        <v>1</v>
      </c>
      <c r="EG5" s="177">
        <f t="shared" si="8"/>
        <v>0</v>
      </c>
    </row>
    <row r="6" spans="1:137" x14ac:dyDescent="0.25">
      <c r="B6" s="51" t="s">
        <v>2348</v>
      </c>
      <c r="C6" s="124">
        <v>140</v>
      </c>
      <c r="D6" s="21"/>
      <c r="E6" s="21"/>
      <c r="F6" s="20"/>
      <c r="G6" s="21"/>
      <c r="H6" s="20"/>
      <c r="I6" s="20"/>
      <c r="J6" s="20"/>
      <c r="K6" s="20"/>
      <c r="L6" s="20"/>
      <c r="M6" s="20"/>
      <c r="N6" s="20"/>
      <c r="O6" s="20"/>
      <c r="P6" s="20"/>
      <c r="Q6" s="20"/>
      <c r="R6" s="31"/>
      <c r="S6" s="172">
        <f>DL6*(C6+D6*5+E6*10+G6*75)</f>
        <v>0</v>
      </c>
      <c r="T6" s="5"/>
      <c r="U6" s="13"/>
      <c r="V6" s="5"/>
      <c r="W6" s="5" t="str">
        <f t="shared" si="3"/>
        <v/>
      </c>
      <c r="X6" s="5"/>
      <c r="Y6" s="5"/>
      <c r="Z6" s="5"/>
      <c r="AA6" s="16" t="s">
        <v>2647</v>
      </c>
      <c r="AB6" s="124">
        <v>5</v>
      </c>
      <c r="AC6" s="21"/>
      <c r="AD6" s="21"/>
      <c r="AE6" s="20"/>
      <c r="AF6" s="20"/>
      <c r="AG6" s="20"/>
      <c r="AH6" s="20"/>
      <c r="AI6" s="20"/>
      <c r="AJ6" s="20"/>
      <c r="AK6" s="20"/>
      <c r="AL6" s="20"/>
      <c r="AM6" s="20"/>
      <c r="AN6" s="20"/>
      <c r="AO6" s="20"/>
      <c r="AP6" s="124">
        <f t="shared" si="4"/>
        <v>0</v>
      </c>
      <c r="AQ6" s="28"/>
      <c r="AR6" s="29"/>
      <c r="AS6" s="29"/>
      <c r="AT6" s="29"/>
      <c r="AU6" s="29"/>
      <c r="AV6" s="29"/>
      <c r="AW6" s="29"/>
      <c r="AX6" s="29"/>
      <c r="AY6" s="29"/>
      <c r="AZ6" s="29"/>
      <c r="BA6" s="29"/>
      <c r="BB6" s="29"/>
      <c r="BC6" s="29"/>
      <c r="BD6" s="29"/>
      <c r="BE6" s="29"/>
      <c r="BF6" s="29"/>
      <c r="BG6" s="29"/>
      <c r="BH6" s="29"/>
      <c r="BI6" s="29"/>
      <c r="BJ6" s="30"/>
      <c r="BV6" s="168">
        <v>1</v>
      </c>
      <c r="BW6" s="40">
        <f t="shared" si="5"/>
        <v>0</v>
      </c>
      <c r="BX6" s="42">
        <f t="shared" si="9"/>
        <v>0</v>
      </c>
      <c r="BY6" s="168">
        <f t="shared" si="10"/>
        <v>0</v>
      </c>
      <c r="BZ6" s="43">
        <f t="shared" si="11"/>
        <v>0</v>
      </c>
      <c r="CA6" s="38" t="str">
        <f t="shared" si="12"/>
        <v>-</v>
      </c>
      <c r="CB6" s="172">
        <f t="shared" si="13"/>
        <v>1</v>
      </c>
      <c r="CC6" s="172">
        <f t="shared" si="13"/>
        <v>1</v>
      </c>
      <c r="CD6" s="172">
        <f t="shared" si="13"/>
        <v>1</v>
      </c>
      <c r="CE6" s="172">
        <f t="shared" si="13"/>
        <v>1</v>
      </c>
      <c r="CF6" s="172">
        <f t="shared" si="13"/>
        <v>1</v>
      </c>
      <c r="CG6" s="172">
        <f t="shared" si="13"/>
        <v>1</v>
      </c>
      <c r="CH6" s="172">
        <f t="shared" si="13"/>
        <v>1</v>
      </c>
      <c r="CI6" s="172">
        <f t="shared" si="13"/>
        <v>1</v>
      </c>
      <c r="CJ6" s="172">
        <f t="shared" si="13"/>
        <v>1</v>
      </c>
      <c r="CK6" s="172">
        <f t="shared" si="13"/>
        <v>1</v>
      </c>
      <c r="CL6" s="172">
        <f t="shared" si="13"/>
        <v>1</v>
      </c>
      <c r="CM6" s="172">
        <f t="shared" si="13"/>
        <v>1</v>
      </c>
      <c r="CN6" s="172">
        <f t="shared" si="13"/>
        <v>1</v>
      </c>
      <c r="CO6" s="172">
        <f t="shared" si="13"/>
        <v>1</v>
      </c>
      <c r="CP6" s="172">
        <f t="shared" si="13"/>
        <v>1</v>
      </c>
      <c r="CQ6" s="172">
        <f t="shared" si="13"/>
        <v>1</v>
      </c>
      <c r="CR6" s="172">
        <f t="shared" si="13"/>
        <v>1</v>
      </c>
      <c r="CS6" s="172">
        <f t="shared" si="13"/>
        <v>1</v>
      </c>
      <c r="CT6" s="172">
        <f t="shared" si="13"/>
        <v>1</v>
      </c>
      <c r="CU6" s="172">
        <f t="shared" si="13"/>
        <v>1</v>
      </c>
      <c r="CW6" s="38" t="str">
        <f t="shared" si="6"/>
        <v>-</v>
      </c>
      <c r="CX6" s="38">
        <f t="shared" si="7"/>
        <v>0</v>
      </c>
      <c r="DA6" s="177">
        <v>2</v>
      </c>
      <c r="DB6" s="32" t="str">
        <f t="shared" ref="DB6:DB15" si="21">T(CONCATENATE(LOOKUP(DA6,CB$3:CB$80,$AQ$3:$AQ$80)," ",LOOKUP(DA6,CB$3:CB$80,$CA$3:$CA$80)))</f>
        <v xml:space="preserve"> </v>
      </c>
      <c r="DD6" s="177">
        <f t="shared" si="19"/>
        <v>1</v>
      </c>
      <c r="DE6" s="177">
        <v>4</v>
      </c>
      <c r="DL6" s="177">
        <f t="shared" si="14"/>
        <v>0</v>
      </c>
      <c r="DM6" s="177">
        <f t="shared" si="15"/>
        <v>1</v>
      </c>
      <c r="DN6" s="177">
        <f t="shared" si="16"/>
        <v>1</v>
      </c>
      <c r="DO6" s="177">
        <f t="shared" si="17"/>
        <v>1</v>
      </c>
      <c r="DP6" s="177">
        <f t="shared" si="17"/>
        <v>1</v>
      </c>
      <c r="DQ6" s="177">
        <f t="shared" si="17"/>
        <v>1</v>
      </c>
      <c r="DR6" s="177">
        <f t="shared" si="17"/>
        <v>1</v>
      </c>
      <c r="DS6" s="177">
        <f t="shared" si="17"/>
        <v>1</v>
      </c>
      <c r="DT6" s="177">
        <f t="shared" si="17"/>
        <v>1</v>
      </c>
      <c r="DU6" s="177">
        <f t="shared" si="17"/>
        <v>1</v>
      </c>
      <c r="DV6" s="177">
        <f t="shared" si="20"/>
        <v>1</v>
      </c>
      <c r="DW6" s="177">
        <f t="shared" si="18"/>
        <v>1</v>
      </c>
      <c r="DX6" s="177">
        <f t="shared" si="18"/>
        <v>1</v>
      </c>
      <c r="DY6" s="177">
        <f t="shared" si="18"/>
        <v>1</v>
      </c>
      <c r="DZ6" s="177">
        <f t="shared" si="18"/>
        <v>1</v>
      </c>
      <c r="EA6" s="177">
        <f t="shared" si="18"/>
        <v>1</v>
      </c>
      <c r="EB6" s="177">
        <f t="shared" si="18"/>
        <v>1</v>
      </c>
      <c r="EC6" s="177">
        <f t="shared" si="18"/>
        <v>1</v>
      </c>
      <c r="ED6" s="177">
        <f t="shared" si="18"/>
        <v>1</v>
      </c>
      <c r="EE6" s="177">
        <f t="shared" si="18"/>
        <v>1</v>
      </c>
      <c r="EF6" s="177">
        <f t="shared" si="18"/>
        <v>1</v>
      </c>
      <c r="EG6" s="177">
        <f t="shared" si="8"/>
        <v>0</v>
      </c>
    </row>
    <row r="7" spans="1:137" x14ac:dyDescent="0.25">
      <c r="B7" s="184" t="s">
        <v>2663</v>
      </c>
      <c r="C7" s="124">
        <v>30</v>
      </c>
      <c r="D7" s="19"/>
      <c r="E7" s="19"/>
      <c r="F7" s="19"/>
      <c r="G7" s="19"/>
      <c r="H7" s="19"/>
      <c r="I7" s="19"/>
      <c r="J7" s="19"/>
      <c r="K7" s="19"/>
      <c r="L7" s="19"/>
      <c r="M7" s="19"/>
      <c r="N7" s="19"/>
      <c r="O7" s="19"/>
      <c r="P7" s="19"/>
      <c r="Q7" s="19"/>
      <c r="R7" s="31"/>
      <c r="S7" s="124">
        <f>DL7*(C7)</f>
        <v>0</v>
      </c>
      <c r="T7" s="5"/>
      <c r="U7" s="13"/>
      <c r="V7" s="5"/>
      <c r="W7" s="5" t="str">
        <f t="shared" si="3"/>
        <v/>
      </c>
      <c r="X7" s="5"/>
      <c r="Y7" s="5"/>
      <c r="Z7" s="5"/>
      <c r="AA7" s="16" t="s">
        <v>2647</v>
      </c>
      <c r="AB7" s="124">
        <v>5</v>
      </c>
      <c r="AC7" s="21"/>
      <c r="AD7" s="21"/>
      <c r="AE7" s="19"/>
      <c r="AF7" s="19"/>
      <c r="AG7" s="19"/>
      <c r="AH7" s="19"/>
      <c r="AI7" s="19"/>
      <c r="AJ7" s="19"/>
      <c r="AK7" s="19"/>
      <c r="AL7" s="19"/>
      <c r="AM7" s="19"/>
      <c r="AN7" s="19"/>
      <c r="AO7" s="19"/>
      <c r="AP7" s="124">
        <f t="shared" si="4"/>
        <v>0</v>
      </c>
      <c r="AQ7" s="28"/>
      <c r="AR7" s="29"/>
      <c r="AS7" s="29"/>
      <c r="AT7" s="29"/>
      <c r="AU7" s="29"/>
      <c r="AV7" s="29"/>
      <c r="AW7" s="29"/>
      <c r="AX7" s="29"/>
      <c r="AY7" s="29"/>
      <c r="AZ7" s="29"/>
      <c r="BA7" s="29"/>
      <c r="BB7" s="29"/>
      <c r="BC7" s="29"/>
      <c r="BD7" s="29"/>
      <c r="BE7" s="29"/>
      <c r="BF7" s="29"/>
      <c r="BG7" s="29"/>
      <c r="BH7" s="29"/>
      <c r="BI7" s="29"/>
      <c r="BJ7" s="30"/>
      <c r="BV7" s="168">
        <v>1</v>
      </c>
      <c r="BW7" s="40">
        <f t="shared" si="5"/>
        <v>0</v>
      </c>
      <c r="BX7" s="42">
        <f t="shared" si="9"/>
        <v>0</v>
      </c>
      <c r="BY7" s="168">
        <f t="shared" si="10"/>
        <v>0</v>
      </c>
      <c r="BZ7" s="43">
        <f t="shared" si="11"/>
        <v>0</v>
      </c>
      <c r="CA7" s="38" t="str">
        <f t="shared" si="12"/>
        <v>-</v>
      </c>
      <c r="CB7" s="172">
        <f t="shared" si="13"/>
        <v>1</v>
      </c>
      <c r="CC7" s="172">
        <f t="shared" si="13"/>
        <v>1</v>
      </c>
      <c r="CD7" s="172">
        <f t="shared" si="13"/>
        <v>1</v>
      </c>
      <c r="CE7" s="172">
        <f t="shared" si="13"/>
        <v>1</v>
      </c>
      <c r="CF7" s="172">
        <f t="shared" si="13"/>
        <v>1</v>
      </c>
      <c r="CG7" s="172">
        <f t="shared" si="13"/>
        <v>1</v>
      </c>
      <c r="CH7" s="172">
        <f t="shared" si="13"/>
        <v>1</v>
      </c>
      <c r="CI7" s="172">
        <f t="shared" si="13"/>
        <v>1</v>
      </c>
      <c r="CJ7" s="172">
        <f t="shared" si="13"/>
        <v>1</v>
      </c>
      <c r="CK7" s="172">
        <f t="shared" si="13"/>
        <v>1</v>
      </c>
      <c r="CL7" s="172">
        <f t="shared" si="13"/>
        <v>1</v>
      </c>
      <c r="CM7" s="172">
        <f t="shared" si="13"/>
        <v>1</v>
      </c>
      <c r="CN7" s="172">
        <f t="shared" si="13"/>
        <v>1</v>
      </c>
      <c r="CO7" s="172">
        <f t="shared" si="13"/>
        <v>1</v>
      </c>
      <c r="CP7" s="172">
        <f t="shared" si="13"/>
        <v>1</v>
      </c>
      <c r="CQ7" s="172">
        <f t="shared" si="13"/>
        <v>1</v>
      </c>
      <c r="CR7" s="172">
        <f t="shared" si="13"/>
        <v>1</v>
      </c>
      <c r="CS7" s="172">
        <f t="shared" si="13"/>
        <v>1</v>
      </c>
      <c r="CT7" s="172">
        <f t="shared" si="13"/>
        <v>1</v>
      </c>
      <c r="CU7" s="172">
        <f t="shared" si="13"/>
        <v>1</v>
      </c>
      <c r="CW7" s="38" t="str">
        <f t="shared" si="6"/>
        <v>-</v>
      </c>
      <c r="CX7" s="185">
        <v>0</v>
      </c>
      <c r="CY7" s="38">
        <f>R7</f>
        <v>0</v>
      </c>
      <c r="DA7" s="177">
        <v>3</v>
      </c>
      <c r="DB7" s="32" t="str">
        <f t="shared" si="21"/>
        <v xml:space="preserve"> </v>
      </c>
      <c r="DD7" s="177">
        <f t="shared" si="19"/>
        <v>1</v>
      </c>
      <c r="DE7" s="177">
        <v>5</v>
      </c>
      <c r="DL7" s="186">
        <f>COUNTIF(DM83:EF83,"=2")</f>
        <v>0</v>
      </c>
      <c r="DM7" s="186">
        <f t="shared" si="15"/>
        <v>1</v>
      </c>
      <c r="DN7" s="186">
        <f t="shared" si="16"/>
        <v>1</v>
      </c>
      <c r="DO7" s="186">
        <f t="shared" si="17"/>
        <v>1</v>
      </c>
      <c r="DP7" s="186">
        <f t="shared" si="17"/>
        <v>1</v>
      </c>
      <c r="DQ7" s="186">
        <f t="shared" si="17"/>
        <v>1</v>
      </c>
      <c r="DR7" s="186">
        <f t="shared" si="17"/>
        <v>1</v>
      </c>
      <c r="DS7" s="186">
        <f t="shared" si="17"/>
        <v>1</v>
      </c>
      <c r="DT7" s="186">
        <f t="shared" si="17"/>
        <v>1</v>
      </c>
      <c r="DU7" s="186">
        <f t="shared" si="17"/>
        <v>1</v>
      </c>
      <c r="DV7" s="186">
        <f t="shared" si="20"/>
        <v>1</v>
      </c>
      <c r="DW7" s="186">
        <f t="shared" si="18"/>
        <v>1</v>
      </c>
      <c r="DX7" s="186">
        <f t="shared" si="18"/>
        <v>1</v>
      </c>
      <c r="DY7" s="186">
        <f t="shared" si="18"/>
        <v>1</v>
      </c>
      <c r="DZ7" s="186">
        <f t="shared" si="18"/>
        <v>1</v>
      </c>
      <c r="EA7" s="186">
        <f t="shared" si="18"/>
        <v>1</v>
      </c>
      <c r="EB7" s="186">
        <f t="shared" si="18"/>
        <v>1</v>
      </c>
      <c r="EC7" s="186">
        <f t="shared" si="18"/>
        <v>1</v>
      </c>
      <c r="ED7" s="186">
        <f t="shared" si="18"/>
        <v>1</v>
      </c>
      <c r="EE7" s="186">
        <f t="shared" si="18"/>
        <v>1</v>
      </c>
      <c r="EF7" s="186">
        <f t="shared" si="18"/>
        <v>1</v>
      </c>
      <c r="EG7" s="186">
        <f>IF(CY7=0,0,SUBSTITUTE(SUBSTITUTE(SUBSTITUTE(SUBSTITUTE(SUBSTITUTE(SUBSTITUTE(SUBSTITUTE(SUBSTITUTE($CY7,"12",""),"13",""),"14",""),"15",""),"16",""),"17",""),"18",""),"19",""))</f>
        <v>0</v>
      </c>
    </row>
    <row r="8" spans="1:137" x14ac:dyDescent="0.25">
      <c r="B8" s="51" t="s">
        <v>2602</v>
      </c>
      <c r="C8" s="124">
        <v>40</v>
      </c>
      <c r="D8" s="20"/>
      <c r="E8" s="20"/>
      <c r="F8" s="20"/>
      <c r="G8" s="20"/>
      <c r="H8" s="20"/>
      <c r="I8" s="20"/>
      <c r="J8" s="20"/>
      <c r="K8" s="20"/>
      <c r="L8" s="20"/>
      <c r="M8" s="20"/>
      <c r="N8" s="20"/>
      <c r="O8" s="20"/>
      <c r="P8" s="20"/>
      <c r="Q8" s="20"/>
      <c r="R8" s="31"/>
      <c r="S8" s="177">
        <f>DL8*(C8)</f>
        <v>0</v>
      </c>
      <c r="T8" s="5"/>
      <c r="U8" s="13"/>
      <c r="V8" s="5"/>
      <c r="W8" s="5" t="str">
        <f t="shared" si="3"/>
        <v/>
      </c>
      <c r="X8" s="5"/>
      <c r="Y8" s="5"/>
      <c r="Z8" s="5"/>
      <c r="AA8" s="16" t="s">
        <v>2647</v>
      </c>
      <c r="AB8" s="124">
        <v>5</v>
      </c>
      <c r="AC8" s="21"/>
      <c r="AD8" s="21"/>
      <c r="AE8" s="20"/>
      <c r="AF8" s="20"/>
      <c r="AG8" s="20"/>
      <c r="AH8" s="20"/>
      <c r="AI8" s="20"/>
      <c r="AJ8" s="20"/>
      <c r="AK8" s="20"/>
      <c r="AL8" s="20"/>
      <c r="AM8" s="20"/>
      <c r="AN8" s="20"/>
      <c r="AO8" s="20"/>
      <c r="AP8" s="124">
        <f t="shared" si="4"/>
        <v>0</v>
      </c>
      <c r="AQ8" s="28"/>
      <c r="AR8" s="29"/>
      <c r="AS8" s="29"/>
      <c r="AT8" s="29"/>
      <c r="AU8" s="29"/>
      <c r="AV8" s="29"/>
      <c r="AW8" s="29"/>
      <c r="AX8" s="29"/>
      <c r="AY8" s="29"/>
      <c r="AZ8" s="29"/>
      <c r="BA8" s="29"/>
      <c r="BB8" s="29"/>
      <c r="BC8" s="29"/>
      <c r="BD8" s="29"/>
      <c r="BE8" s="29"/>
      <c r="BF8" s="29"/>
      <c r="BG8" s="29"/>
      <c r="BH8" s="29"/>
      <c r="BI8" s="29"/>
      <c r="BJ8" s="30"/>
      <c r="BV8" s="168">
        <v>1</v>
      </c>
      <c r="BW8" s="40">
        <f t="shared" si="5"/>
        <v>0</v>
      </c>
      <c r="BX8" s="42">
        <f t="shared" si="9"/>
        <v>0</v>
      </c>
      <c r="BY8" s="168">
        <f t="shared" si="10"/>
        <v>0</v>
      </c>
      <c r="BZ8" s="43">
        <f t="shared" si="11"/>
        <v>0</v>
      </c>
      <c r="CA8" s="38" t="str">
        <f t="shared" si="12"/>
        <v>-</v>
      </c>
      <c r="CB8" s="172">
        <f t="shared" si="13"/>
        <v>1</v>
      </c>
      <c r="CC8" s="172">
        <f t="shared" si="13"/>
        <v>1</v>
      </c>
      <c r="CD8" s="172">
        <f t="shared" si="13"/>
        <v>1</v>
      </c>
      <c r="CE8" s="172">
        <f t="shared" si="13"/>
        <v>1</v>
      </c>
      <c r="CF8" s="172">
        <f t="shared" si="13"/>
        <v>1</v>
      </c>
      <c r="CG8" s="172">
        <f t="shared" si="13"/>
        <v>1</v>
      </c>
      <c r="CH8" s="172">
        <f t="shared" si="13"/>
        <v>1</v>
      </c>
      <c r="CI8" s="172">
        <f t="shared" si="13"/>
        <v>1</v>
      </c>
      <c r="CJ8" s="172">
        <f t="shared" si="13"/>
        <v>1</v>
      </c>
      <c r="CK8" s="172">
        <f t="shared" si="13"/>
        <v>1</v>
      </c>
      <c r="CL8" s="172">
        <f t="shared" si="13"/>
        <v>1</v>
      </c>
      <c r="CM8" s="172">
        <f t="shared" si="13"/>
        <v>1</v>
      </c>
      <c r="CN8" s="172">
        <f t="shared" si="13"/>
        <v>1</v>
      </c>
      <c r="CO8" s="172">
        <f t="shared" si="13"/>
        <v>1</v>
      </c>
      <c r="CP8" s="172">
        <f t="shared" si="13"/>
        <v>1</v>
      </c>
      <c r="CQ8" s="172">
        <f t="shared" si="13"/>
        <v>1</v>
      </c>
      <c r="CR8" s="172">
        <f t="shared" si="13"/>
        <v>1</v>
      </c>
      <c r="CS8" s="172">
        <f t="shared" si="13"/>
        <v>1</v>
      </c>
      <c r="CT8" s="172">
        <f t="shared" si="13"/>
        <v>1</v>
      </c>
      <c r="CU8" s="172">
        <f t="shared" si="13"/>
        <v>1</v>
      </c>
      <c r="CW8" s="38" t="str">
        <f t="shared" si="6"/>
        <v>-</v>
      </c>
      <c r="CX8" s="38">
        <f t="shared" si="7"/>
        <v>0</v>
      </c>
      <c r="DA8" s="177">
        <v>4</v>
      </c>
      <c r="DB8" s="32" t="str">
        <f t="shared" si="21"/>
        <v xml:space="preserve"> </v>
      </c>
      <c r="DD8" s="177">
        <f t="shared" si="19"/>
        <v>1</v>
      </c>
      <c r="DE8" s="177">
        <v>6</v>
      </c>
      <c r="DL8" s="177">
        <f t="shared" si="14"/>
        <v>0</v>
      </c>
      <c r="DM8" s="177">
        <f t="shared" si="15"/>
        <v>1</v>
      </c>
      <c r="DN8" s="177">
        <f t="shared" si="16"/>
        <v>1</v>
      </c>
      <c r="DO8" s="177">
        <f t="shared" si="17"/>
        <v>1</v>
      </c>
      <c r="DP8" s="177">
        <f t="shared" si="17"/>
        <v>1</v>
      </c>
      <c r="DQ8" s="177">
        <f t="shared" si="17"/>
        <v>1</v>
      </c>
      <c r="DR8" s="177">
        <f t="shared" si="17"/>
        <v>1</v>
      </c>
      <c r="DS8" s="177">
        <f t="shared" si="17"/>
        <v>1</v>
      </c>
      <c r="DT8" s="177">
        <f t="shared" si="17"/>
        <v>1</v>
      </c>
      <c r="DU8" s="177">
        <f t="shared" si="17"/>
        <v>1</v>
      </c>
      <c r="DV8" s="177">
        <f t="shared" si="20"/>
        <v>1</v>
      </c>
      <c r="DW8" s="177">
        <f t="shared" si="18"/>
        <v>1</v>
      </c>
      <c r="DX8" s="177">
        <f t="shared" si="18"/>
        <v>1</v>
      </c>
      <c r="DY8" s="177">
        <f t="shared" si="18"/>
        <v>1</v>
      </c>
      <c r="DZ8" s="177">
        <f t="shared" si="18"/>
        <v>1</v>
      </c>
      <c r="EA8" s="177">
        <f t="shared" si="18"/>
        <v>1</v>
      </c>
      <c r="EB8" s="177">
        <f t="shared" si="18"/>
        <v>1</v>
      </c>
      <c r="EC8" s="177">
        <f t="shared" si="18"/>
        <v>1</v>
      </c>
      <c r="ED8" s="177">
        <f t="shared" si="18"/>
        <v>1</v>
      </c>
      <c r="EE8" s="177">
        <f t="shared" si="18"/>
        <v>1</v>
      </c>
      <c r="EF8" s="177">
        <f t="shared" si="18"/>
        <v>1</v>
      </c>
      <c r="EG8" s="177">
        <f t="shared" si="8"/>
        <v>0</v>
      </c>
    </row>
    <row r="9" spans="1:137" x14ac:dyDescent="0.25">
      <c r="B9" s="16" t="s">
        <v>2644</v>
      </c>
      <c r="C9" s="122">
        <v>50</v>
      </c>
      <c r="D9" s="19"/>
      <c r="E9" s="19"/>
      <c r="F9" s="19"/>
      <c r="G9" s="19"/>
      <c r="H9" s="124"/>
      <c r="R9" s="31"/>
      <c r="S9" s="124">
        <f>DL9*(C9)</f>
        <v>0</v>
      </c>
      <c r="T9" s="5"/>
      <c r="U9" s="13"/>
      <c r="V9" s="5"/>
      <c r="W9" s="5" t="str">
        <f t="shared" si="3"/>
        <v/>
      </c>
      <c r="X9" s="5"/>
      <c r="Y9" s="5"/>
      <c r="Z9" s="5"/>
      <c r="AC9" s="124"/>
      <c r="AD9" s="124"/>
      <c r="AE9" s="124"/>
      <c r="AF9" s="124"/>
      <c r="AG9" s="124"/>
      <c r="AP9" s="124"/>
      <c r="AQ9" s="124"/>
      <c r="AR9" s="124"/>
      <c r="AS9" s="124"/>
      <c r="AT9" s="124"/>
      <c r="AU9" s="124"/>
      <c r="AV9" s="124"/>
      <c r="AW9" s="124"/>
      <c r="AX9" s="124"/>
      <c r="AY9" s="124"/>
      <c r="AZ9" s="124"/>
      <c r="BA9" s="124"/>
      <c r="BB9" s="124"/>
      <c r="BC9" s="124"/>
      <c r="BD9" s="124"/>
      <c r="BE9" s="124"/>
      <c r="BF9" s="124"/>
      <c r="BG9" s="124"/>
      <c r="BH9" s="124"/>
      <c r="BI9" s="124"/>
      <c r="BJ9" s="124"/>
      <c r="BV9" s="177"/>
      <c r="BW9" s="177"/>
      <c r="BZ9" s="178"/>
      <c r="CA9" s="177"/>
      <c r="CB9" s="172">
        <f t="shared" si="13"/>
        <v>1</v>
      </c>
      <c r="CC9" s="172">
        <f t="shared" si="13"/>
        <v>1</v>
      </c>
      <c r="CD9" s="172">
        <f t="shared" si="13"/>
        <v>1</v>
      </c>
      <c r="CE9" s="172">
        <f t="shared" si="13"/>
        <v>1</v>
      </c>
      <c r="CF9" s="172">
        <f t="shared" si="13"/>
        <v>1</v>
      </c>
      <c r="CG9" s="172">
        <f t="shared" si="13"/>
        <v>1</v>
      </c>
      <c r="CH9" s="172">
        <f t="shared" si="13"/>
        <v>1</v>
      </c>
      <c r="CI9" s="172">
        <f t="shared" si="13"/>
        <v>1</v>
      </c>
      <c r="CJ9" s="172">
        <f t="shared" si="13"/>
        <v>1</v>
      </c>
      <c r="CK9" s="172">
        <f t="shared" si="13"/>
        <v>1</v>
      </c>
      <c r="CL9" s="172">
        <f t="shared" si="13"/>
        <v>1</v>
      </c>
      <c r="CM9" s="172">
        <f t="shared" si="13"/>
        <v>1</v>
      </c>
      <c r="CN9" s="172">
        <f t="shared" si="13"/>
        <v>1</v>
      </c>
      <c r="CO9" s="172">
        <f t="shared" si="13"/>
        <v>1</v>
      </c>
      <c r="CP9" s="172">
        <f t="shared" si="13"/>
        <v>1</v>
      </c>
      <c r="CQ9" s="172">
        <f t="shared" si="13"/>
        <v>1</v>
      </c>
      <c r="CR9" s="172">
        <f t="shared" si="13"/>
        <v>1</v>
      </c>
      <c r="CS9" s="172">
        <f t="shared" si="13"/>
        <v>1</v>
      </c>
      <c r="CT9" s="172">
        <f t="shared" si="13"/>
        <v>1</v>
      </c>
      <c r="CU9" s="172">
        <f t="shared" si="13"/>
        <v>1</v>
      </c>
      <c r="CW9" s="38" t="str">
        <f t="shared" ref="CW9" si="22">IF(R9=0,"-",CONCATENATE(B9,IF(SUM(D9:Q9)=0,""," with "),IF(D9=1,D$2,""),IF(D9=1,"; ",""),IF(E9=1,E$2,""),IF(E9=1,"; ",""),IF(F9=1,F$2,""),IF(F9=1,"; ",""),IF(G9=1,G$2,""),IF(G9=1,"; ",""),IF(H9=1,H$2,""),IF(H9=1,"; ",""),IF(I9=1,I$2,""),IF(I9=1,"; ",""),IF(J9=1,J$2,""),IF(J9=1,"; ",""),IF(K9=1,K$2,""),IF(K9=1,"; ",""),IF(L9=1,L$2,""),IF(L9=1,"; ",""),IF(M9=1,M$2,""),IF(M9=1,"; ",""),IF(N9=1,N$2,""),IF(N9=1,"; ",""),IF(O9=1,O$2,""),IF(O9=1,"; ",""),IF(P9=1,P$2,""),IF(P9=1,"; ",""),IF(Q9=1,Q$2,""),IF(Q9=1,"; ","")))</f>
        <v>-</v>
      </c>
      <c r="CX9" s="38">
        <f t="shared" ref="CX9" si="23">R9</f>
        <v>0</v>
      </c>
      <c r="DA9" s="177">
        <v>5</v>
      </c>
      <c r="DB9" s="32" t="str">
        <f t="shared" si="21"/>
        <v xml:space="preserve"> </v>
      </c>
      <c r="DD9" s="177">
        <f t="shared" si="19"/>
        <v>1</v>
      </c>
      <c r="DE9" s="177">
        <v>7</v>
      </c>
      <c r="DL9" s="177">
        <f t="shared" si="14"/>
        <v>0</v>
      </c>
      <c r="DM9" s="177">
        <f t="shared" si="15"/>
        <v>1</v>
      </c>
      <c r="DN9" s="177">
        <f t="shared" si="16"/>
        <v>1</v>
      </c>
      <c r="DO9" s="177">
        <f t="shared" si="17"/>
        <v>1</v>
      </c>
      <c r="DP9" s="177">
        <f t="shared" si="17"/>
        <v>1</v>
      </c>
      <c r="DQ9" s="177">
        <f t="shared" si="17"/>
        <v>1</v>
      </c>
      <c r="DR9" s="177">
        <f t="shared" si="17"/>
        <v>1</v>
      </c>
      <c r="DS9" s="177">
        <f t="shared" si="17"/>
        <v>1</v>
      </c>
      <c r="DT9" s="177">
        <f t="shared" si="17"/>
        <v>1</v>
      </c>
      <c r="DU9" s="177">
        <f t="shared" si="17"/>
        <v>1</v>
      </c>
      <c r="DV9" s="177">
        <f t="shared" si="20"/>
        <v>1</v>
      </c>
      <c r="DW9" s="177">
        <f t="shared" si="18"/>
        <v>1</v>
      </c>
      <c r="DX9" s="177">
        <f t="shared" si="18"/>
        <v>1</v>
      </c>
      <c r="DY9" s="177">
        <f t="shared" si="18"/>
        <v>1</v>
      </c>
      <c r="DZ9" s="177">
        <f t="shared" si="18"/>
        <v>1</v>
      </c>
      <c r="EA9" s="177">
        <f t="shared" si="18"/>
        <v>1</v>
      </c>
      <c r="EB9" s="177">
        <f t="shared" si="18"/>
        <v>1</v>
      </c>
      <c r="EC9" s="177">
        <f t="shared" si="18"/>
        <v>1</v>
      </c>
      <c r="ED9" s="177">
        <f t="shared" si="18"/>
        <v>1</v>
      </c>
      <c r="EE9" s="177">
        <f t="shared" si="18"/>
        <v>1</v>
      </c>
      <c r="EF9" s="177">
        <f t="shared" si="18"/>
        <v>1</v>
      </c>
      <c r="EG9" s="177">
        <f t="shared" si="8"/>
        <v>0</v>
      </c>
    </row>
    <row r="10" spans="1:137" x14ac:dyDescent="0.25">
      <c r="C10" s="124"/>
      <c r="D10" s="124"/>
      <c r="E10" s="124"/>
      <c r="F10" s="124"/>
      <c r="G10" s="124"/>
      <c r="H10" s="124"/>
      <c r="R10" s="31"/>
      <c r="S10" s="124"/>
      <c r="T10" s="5"/>
      <c r="U10" s="13"/>
      <c r="V10" s="5"/>
      <c r="W10" s="5" t="str">
        <f t="shared" si="3"/>
        <v/>
      </c>
      <c r="X10" s="5"/>
      <c r="Y10" s="5"/>
      <c r="Z10" s="5"/>
      <c r="AC10" s="124"/>
      <c r="AD10" s="124"/>
      <c r="AE10" s="124"/>
      <c r="AF10" s="124"/>
      <c r="AG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V10" s="177"/>
      <c r="BW10" s="177"/>
      <c r="BZ10" s="178"/>
      <c r="CA10" s="177"/>
      <c r="CB10" s="172">
        <f t="shared" si="13"/>
        <v>1</v>
      </c>
      <c r="CC10" s="172">
        <f t="shared" si="13"/>
        <v>1</v>
      </c>
      <c r="CD10" s="172">
        <f t="shared" si="13"/>
        <v>1</v>
      </c>
      <c r="CE10" s="172">
        <f t="shared" si="13"/>
        <v>1</v>
      </c>
      <c r="CF10" s="172">
        <f t="shared" si="13"/>
        <v>1</v>
      </c>
      <c r="CG10" s="172">
        <f t="shared" si="13"/>
        <v>1</v>
      </c>
      <c r="CH10" s="172">
        <f t="shared" si="13"/>
        <v>1</v>
      </c>
      <c r="CI10" s="172">
        <f t="shared" si="13"/>
        <v>1</v>
      </c>
      <c r="CJ10" s="172">
        <f t="shared" si="13"/>
        <v>1</v>
      </c>
      <c r="CK10" s="172">
        <f t="shared" si="13"/>
        <v>1</v>
      </c>
      <c r="CL10" s="172">
        <f t="shared" si="13"/>
        <v>1</v>
      </c>
      <c r="CM10" s="172">
        <f t="shared" si="13"/>
        <v>1</v>
      </c>
      <c r="CN10" s="172">
        <f t="shared" si="13"/>
        <v>1</v>
      </c>
      <c r="CO10" s="172">
        <f t="shared" si="13"/>
        <v>1</v>
      </c>
      <c r="CP10" s="172">
        <f t="shared" si="13"/>
        <v>1</v>
      </c>
      <c r="CQ10" s="172">
        <f t="shared" si="13"/>
        <v>1</v>
      </c>
      <c r="CR10" s="172">
        <f t="shared" si="13"/>
        <v>1</v>
      </c>
      <c r="CS10" s="172">
        <f t="shared" si="13"/>
        <v>1</v>
      </c>
      <c r="CT10" s="172">
        <f t="shared" si="13"/>
        <v>1</v>
      </c>
      <c r="CU10" s="172">
        <f t="shared" si="13"/>
        <v>1</v>
      </c>
      <c r="DA10" s="177">
        <v>6</v>
      </c>
      <c r="DB10" s="32" t="str">
        <f t="shared" si="21"/>
        <v xml:space="preserve"> </v>
      </c>
      <c r="DD10" s="177">
        <f t="shared" si="19"/>
        <v>1</v>
      </c>
      <c r="DE10" s="177">
        <v>8</v>
      </c>
      <c r="DL10" s="177">
        <f t="shared" si="14"/>
        <v>0</v>
      </c>
      <c r="DM10" s="177">
        <f t="shared" si="15"/>
        <v>1</v>
      </c>
      <c r="DN10" s="177">
        <f t="shared" si="16"/>
        <v>1</v>
      </c>
      <c r="DO10" s="177">
        <f t="shared" si="17"/>
        <v>1</v>
      </c>
      <c r="DP10" s="177">
        <f t="shared" si="17"/>
        <v>1</v>
      </c>
      <c r="DQ10" s="177">
        <f t="shared" si="17"/>
        <v>1</v>
      </c>
      <c r="DR10" s="177">
        <f t="shared" si="17"/>
        <v>1</v>
      </c>
      <c r="DS10" s="177">
        <f t="shared" si="17"/>
        <v>1</v>
      </c>
      <c r="DT10" s="177">
        <f t="shared" si="17"/>
        <v>1</v>
      </c>
      <c r="DU10" s="177">
        <f t="shared" si="17"/>
        <v>1</v>
      </c>
      <c r="DV10" s="177">
        <f t="shared" si="20"/>
        <v>1</v>
      </c>
      <c r="DW10" s="177">
        <f t="shared" si="18"/>
        <v>1</v>
      </c>
      <c r="DX10" s="177">
        <f t="shared" si="18"/>
        <v>1</v>
      </c>
      <c r="DY10" s="177">
        <f t="shared" si="18"/>
        <v>1</v>
      </c>
      <c r="DZ10" s="177">
        <f t="shared" si="18"/>
        <v>1</v>
      </c>
      <c r="EA10" s="177">
        <f t="shared" si="18"/>
        <v>1</v>
      </c>
      <c r="EB10" s="177">
        <f t="shared" si="18"/>
        <v>1</v>
      </c>
      <c r="EC10" s="177">
        <f t="shared" si="18"/>
        <v>1</v>
      </c>
      <c r="ED10" s="177">
        <f t="shared" si="18"/>
        <v>1</v>
      </c>
      <c r="EE10" s="177">
        <f t="shared" si="18"/>
        <v>1</v>
      </c>
      <c r="EF10" s="177">
        <f t="shared" si="18"/>
        <v>1</v>
      </c>
      <c r="EG10" s="177">
        <f t="shared" si="8"/>
        <v>0</v>
      </c>
    </row>
    <row r="11" spans="1:137" x14ac:dyDescent="0.25">
      <c r="C11" s="124"/>
      <c r="D11" s="124"/>
      <c r="E11" s="124"/>
      <c r="F11" s="124"/>
      <c r="G11" s="124"/>
      <c r="H11" s="124"/>
      <c r="R11" s="31"/>
      <c r="S11" s="124"/>
      <c r="T11" s="5"/>
      <c r="U11" s="13"/>
      <c r="V11" s="5"/>
      <c r="W11" s="5" t="str">
        <f t="shared" si="3"/>
        <v/>
      </c>
      <c r="X11" s="5"/>
      <c r="Y11" s="5"/>
      <c r="Z11" s="5"/>
      <c r="AC11" s="124"/>
      <c r="AD11" s="124"/>
      <c r="AE11" s="124"/>
      <c r="AF11" s="124"/>
      <c r="AG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V11" s="177"/>
      <c r="BW11" s="177"/>
      <c r="BZ11" s="178"/>
      <c r="CA11" s="177"/>
      <c r="CB11" s="172">
        <f t="shared" si="13"/>
        <v>1</v>
      </c>
      <c r="CC11" s="172">
        <f t="shared" si="13"/>
        <v>1</v>
      </c>
      <c r="CD11" s="172">
        <f t="shared" si="13"/>
        <v>1</v>
      </c>
      <c r="CE11" s="172">
        <f t="shared" si="13"/>
        <v>1</v>
      </c>
      <c r="CF11" s="172">
        <f t="shared" si="13"/>
        <v>1</v>
      </c>
      <c r="CG11" s="172">
        <f t="shared" si="13"/>
        <v>1</v>
      </c>
      <c r="CH11" s="172">
        <f t="shared" si="13"/>
        <v>1</v>
      </c>
      <c r="CI11" s="172">
        <f t="shared" si="13"/>
        <v>1</v>
      </c>
      <c r="CJ11" s="172">
        <f t="shared" si="13"/>
        <v>1</v>
      </c>
      <c r="CK11" s="172">
        <f t="shared" si="13"/>
        <v>1</v>
      </c>
      <c r="CL11" s="172">
        <f t="shared" si="13"/>
        <v>1</v>
      </c>
      <c r="CM11" s="172">
        <f t="shared" si="13"/>
        <v>1</v>
      </c>
      <c r="CN11" s="172">
        <f t="shared" si="13"/>
        <v>1</v>
      </c>
      <c r="CO11" s="172">
        <f t="shared" si="13"/>
        <v>1</v>
      </c>
      <c r="CP11" s="172">
        <f t="shared" si="13"/>
        <v>1</v>
      </c>
      <c r="CQ11" s="172">
        <f t="shared" si="13"/>
        <v>1</v>
      </c>
      <c r="CR11" s="172">
        <f t="shared" si="13"/>
        <v>1</v>
      </c>
      <c r="CS11" s="172">
        <f t="shared" si="13"/>
        <v>1</v>
      </c>
      <c r="CT11" s="172">
        <f t="shared" si="13"/>
        <v>1</v>
      </c>
      <c r="CU11" s="172">
        <f t="shared" si="13"/>
        <v>1</v>
      </c>
      <c r="DA11" s="177">
        <v>7</v>
      </c>
      <c r="DB11" s="32" t="str">
        <f t="shared" si="21"/>
        <v xml:space="preserve"> </v>
      </c>
      <c r="DD11" s="177">
        <f t="shared" si="19"/>
        <v>1</v>
      </c>
      <c r="DE11" s="177">
        <v>9</v>
      </c>
      <c r="DL11" s="177">
        <f t="shared" si="14"/>
        <v>0</v>
      </c>
      <c r="DM11" s="177">
        <f t="shared" si="15"/>
        <v>1</v>
      </c>
      <c r="DN11" s="177">
        <f t="shared" si="16"/>
        <v>1</v>
      </c>
      <c r="DO11" s="177">
        <f t="shared" si="17"/>
        <v>1</v>
      </c>
      <c r="DP11" s="177">
        <f t="shared" si="17"/>
        <v>1</v>
      </c>
      <c r="DQ11" s="177">
        <f t="shared" si="17"/>
        <v>1</v>
      </c>
      <c r="DR11" s="177">
        <f t="shared" si="17"/>
        <v>1</v>
      </c>
      <c r="DS11" s="177">
        <f t="shared" si="17"/>
        <v>1</v>
      </c>
      <c r="DT11" s="177">
        <f t="shared" si="17"/>
        <v>1</v>
      </c>
      <c r="DU11" s="177">
        <f t="shared" si="17"/>
        <v>1</v>
      </c>
      <c r="DV11" s="177">
        <f t="shared" si="20"/>
        <v>1</v>
      </c>
      <c r="DW11" s="177">
        <f t="shared" si="18"/>
        <v>1</v>
      </c>
      <c r="DX11" s="177">
        <f t="shared" si="18"/>
        <v>1</v>
      </c>
      <c r="DY11" s="177">
        <f t="shared" si="18"/>
        <v>1</v>
      </c>
      <c r="DZ11" s="177">
        <f t="shared" si="18"/>
        <v>1</v>
      </c>
      <c r="EA11" s="177">
        <f t="shared" si="18"/>
        <v>1</v>
      </c>
      <c r="EB11" s="177">
        <f t="shared" si="18"/>
        <v>1</v>
      </c>
      <c r="EC11" s="177">
        <f t="shared" si="18"/>
        <v>1</v>
      </c>
      <c r="ED11" s="177">
        <f t="shared" si="18"/>
        <v>1</v>
      </c>
      <c r="EE11" s="177">
        <f t="shared" si="18"/>
        <v>1</v>
      </c>
      <c r="EF11" s="177">
        <f t="shared" si="18"/>
        <v>1</v>
      </c>
      <c r="EG11" s="177">
        <f t="shared" si="8"/>
        <v>0</v>
      </c>
    </row>
    <row r="12" spans="1:137" x14ac:dyDescent="0.25">
      <c r="C12" s="124"/>
      <c r="D12" s="124"/>
      <c r="E12" s="124"/>
      <c r="F12" s="124"/>
      <c r="G12" s="124"/>
      <c r="H12" s="124"/>
      <c r="R12" s="31"/>
      <c r="S12" s="124"/>
      <c r="T12" s="5"/>
      <c r="U12" s="13"/>
      <c r="V12" s="5"/>
      <c r="W12" s="5" t="str">
        <f t="shared" si="3"/>
        <v/>
      </c>
      <c r="X12" s="5"/>
      <c r="Y12" s="5"/>
      <c r="Z12" s="5"/>
      <c r="AC12" s="124"/>
      <c r="AD12" s="124"/>
      <c r="AE12" s="124"/>
      <c r="AF12" s="124"/>
      <c r="AG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V12" s="177"/>
      <c r="BW12" s="177"/>
      <c r="BZ12" s="178"/>
      <c r="CA12" s="177"/>
      <c r="CB12" s="172">
        <f t="shared" si="13"/>
        <v>1</v>
      </c>
      <c r="CC12" s="172">
        <f t="shared" si="13"/>
        <v>1</v>
      </c>
      <c r="CD12" s="172">
        <f t="shared" si="13"/>
        <v>1</v>
      </c>
      <c r="CE12" s="172">
        <f t="shared" si="13"/>
        <v>1</v>
      </c>
      <c r="CF12" s="172">
        <f t="shared" si="13"/>
        <v>1</v>
      </c>
      <c r="CG12" s="172">
        <f t="shared" si="13"/>
        <v>1</v>
      </c>
      <c r="CH12" s="172">
        <f t="shared" si="13"/>
        <v>1</v>
      </c>
      <c r="CI12" s="172">
        <f t="shared" si="13"/>
        <v>1</v>
      </c>
      <c r="CJ12" s="172">
        <f t="shared" si="13"/>
        <v>1</v>
      </c>
      <c r="CK12" s="172">
        <f t="shared" si="13"/>
        <v>1</v>
      </c>
      <c r="CL12" s="172">
        <f t="shared" si="13"/>
        <v>1</v>
      </c>
      <c r="CM12" s="172">
        <f t="shared" si="13"/>
        <v>1</v>
      </c>
      <c r="CN12" s="172">
        <f t="shared" si="13"/>
        <v>1</v>
      </c>
      <c r="CO12" s="172">
        <f t="shared" si="13"/>
        <v>1</v>
      </c>
      <c r="CP12" s="172">
        <f t="shared" si="13"/>
        <v>1</v>
      </c>
      <c r="CQ12" s="172">
        <f t="shared" si="13"/>
        <v>1</v>
      </c>
      <c r="CR12" s="172">
        <f t="shared" si="13"/>
        <v>1</v>
      </c>
      <c r="CS12" s="172">
        <f t="shared" si="13"/>
        <v>1</v>
      </c>
      <c r="CT12" s="172">
        <f t="shared" si="13"/>
        <v>1</v>
      </c>
      <c r="CU12" s="172">
        <f t="shared" si="13"/>
        <v>1</v>
      </c>
      <c r="DA12" s="177">
        <v>8</v>
      </c>
      <c r="DB12" s="32" t="str">
        <f t="shared" si="21"/>
        <v xml:space="preserve"> </v>
      </c>
      <c r="DD12" s="177">
        <f t="shared" si="19"/>
        <v>1</v>
      </c>
      <c r="DE12" s="177">
        <v>10</v>
      </c>
      <c r="DL12" s="177">
        <f t="shared" si="14"/>
        <v>0</v>
      </c>
      <c r="DM12" s="177">
        <f t="shared" si="15"/>
        <v>1</v>
      </c>
      <c r="DN12" s="177">
        <f t="shared" si="16"/>
        <v>1</v>
      </c>
      <c r="DO12" s="177">
        <f t="shared" si="17"/>
        <v>1</v>
      </c>
      <c r="DP12" s="177">
        <f t="shared" si="17"/>
        <v>1</v>
      </c>
      <c r="DQ12" s="177">
        <f t="shared" si="17"/>
        <v>1</v>
      </c>
      <c r="DR12" s="177">
        <f t="shared" si="17"/>
        <v>1</v>
      </c>
      <c r="DS12" s="177">
        <f t="shared" si="17"/>
        <v>1</v>
      </c>
      <c r="DT12" s="177">
        <f t="shared" si="17"/>
        <v>1</v>
      </c>
      <c r="DU12" s="177">
        <f t="shared" si="17"/>
        <v>1</v>
      </c>
      <c r="DV12" s="177">
        <f t="shared" si="20"/>
        <v>1</v>
      </c>
      <c r="DW12" s="177">
        <f t="shared" si="18"/>
        <v>1</v>
      </c>
      <c r="DX12" s="177">
        <f t="shared" si="18"/>
        <v>1</v>
      </c>
      <c r="DY12" s="177">
        <f t="shared" si="18"/>
        <v>1</v>
      </c>
      <c r="DZ12" s="177">
        <f t="shared" si="18"/>
        <v>1</v>
      </c>
      <c r="EA12" s="177">
        <f t="shared" si="18"/>
        <v>1</v>
      </c>
      <c r="EB12" s="177">
        <f t="shared" si="18"/>
        <v>1</v>
      </c>
      <c r="EC12" s="177">
        <f t="shared" si="18"/>
        <v>1</v>
      </c>
      <c r="ED12" s="177">
        <f t="shared" si="18"/>
        <v>1</v>
      </c>
      <c r="EE12" s="177">
        <f t="shared" si="18"/>
        <v>1</v>
      </c>
      <c r="EF12" s="177">
        <f t="shared" si="18"/>
        <v>1</v>
      </c>
      <c r="EG12" s="177">
        <f t="shared" si="8"/>
        <v>0</v>
      </c>
    </row>
    <row r="13" spans="1:137" x14ac:dyDescent="0.25">
      <c r="C13" s="124"/>
      <c r="D13" s="124"/>
      <c r="E13" s="124"/>
      <c r="F13" s="124"/>
      <c r="G13" s="124"/>
      <c r="H13" s="124"/>
      <c r="R13" s="31"/>
      <c r="S13" s="124"/>
      <c r="T13" s="5"/>
      <c r="U13" s="13"/>
      <c r="V13" s="5"/>
      <c r="W13" s="5" t="str">
        <f t="shared" si="3"/>
        <v/>
      </c>
      <c r="X13" s="5"/>
      <c r="Y13" s="5"/>
      <c r="Z13" s="5"/>
      <c r="AC13" s="124"/>
      <c r="AD13" s="124"/>
      <c r="AE13" s="124"/>
      <c r="AF13" s="124"/>
      <c r="AG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V13" s="177"/>
      <c r="BW13" s="177"/>
      <c r="BZ13" s="178"/>
      <c r="CA13" s="177"/>
      <c r="CB13" s="172">
        <f t="shared" si="13"/>
        <v>1</v>
      </c>
      <c r="CC13" s="172">
        <f t="shared" si="13"/>
        <v>1</v>
      </c>
      <c r="CD13" s="172">
        <f t="shared" si="13"/>
        <v>1</v>
      </c>
      <c r="CE13" s="172">
        <f t="shared" si="13"/>
        <v>1</v>
      </c>
      <c r="CF13" s="172">
        <f t="shared" si="13"/>
        <v>1</v>
      </c>
      <c r="CG13" s="172">
        <f t="shared" si="13"/>
        <v>1</v>
      </c>
      <c r="CH13" s="172">
        <f t="shared" si="13"/>
        <v>1</v>
      </c>
      <c r="CI13" s="172">
        <f t="shared" si="13"/>
        <v>1</v>
      </c>
      <c r="CJ13" s="172">
        <f t="shared" si="13"/>
        <v>1</v>
      </c>
      <c r="CK13" s="172">
        <f t="shared" si="13"/>
        <v>1</v>
      </c>
      <c r="CL13" s="172">
        <f t="shared" si="13"/>
        <v>1</v>
      </c>
      <c r="CM13" s="172">
        <f t="shared" si="13"/>
        <v>1</v>
      </c>
      <c r="CN13" s="172">
        <f t="shared" si="13"/>
        <v>1</v>
      </c>
      <c r="CO13" s="172">
        <f t="shared" si="13"/>
        <v>1</v>
      </c>
      <c r="CP13" s="172">
        <f t="shared" si="13"/>
        <v>1</v>
      </c>
      <c r="CQ13" s="172">
        <f t="shared" si="13"/>
        <v>1</v>
      </c>
      <c r="CR13" s="172">
        <f t="shared" si="13"/>
        <v>1</v>
      </c>
      <c r="CS13" s="172">
        <f t="shared" si="13"/>
        <v>1</v>
      </c>
      <c r="CT13" s="172">
        <f t="shared" si="13"/>
        <v>1</v>
      </c>
      <c r="CU13" s="172">
        <f t="shared" si="13"/>
        <v>1</v>
      </c>
      <c r="DA13" s="177">
        <v>9</v>
      </c>
      <c r="DB13" s="32" t="str">
        <f t="shared" si="21"/>
        <v xml:space="preserve"> </v>
      </c>
      <c r="DD13" s="177">
        <f t="shared" si="19"/>
        <v>1</v>
      </c>
      <c r="DE13" s="177">
        <v>11</v>
      </c>
      <c r="DL13" s="177">
        <f>SUM(DM14:EF14)-SUM(DM13:EF13)</f>
        <v>0</v>
      </c>
      <c r="DM13" s="177">
        <f t="shared" si="15"/>
        <v>1</v>
      </c>
      <c r="DN13" s="177">
        <f t="shared" si="16"/>
        <v>1</v>
      </c>
      <c r="DO13" s="177">
        <f t="shared" si="17"/>
        <v>1</v>
      </c>
      <c r="DP13" s="177">
        <f t="shared" si="17"/>
        <v>1</v>
      </c>
      <c r="DQ13" s="177">
        <f t="shared" si="17"/>
        <v>1</v>
      </c>
      <c r="DR13" s="177">
        <f t="shared" si="17"/>
        <v>1</v>
      </c>
      <c r="DS13" s="177">
        <f t="shared" si="17"/>
        <v>1</v>
      </c>
      <c r="DT13" s="177">
        <f t="shared" si="17"/>
        <v>1</v>
      </c>
      <c r="DU13" s="177">
        <f t="shared" si="17"/>
        <v>1</v>
      </c>
      <c r="DV13" s="177">
        <f t="shared" si="20"/>
        <v>1</v>
      </c>
      <c r="DW13" s="177">
        <f t="shared" si="18"/>
        <v>1</v>
      </c>
      <c r="DX13" s="177">
        <f t="shared" si="18"/>
        <v>1</v>
      </c>
      <c r="DY13" s="177">
        <f t="shared" si="18"/>
        <v>1</v>
      </c>
      <c r="DZ13" s="177">
        <f t="shared" si="18"/>
        <v>1</v>
      </c>
      <c r="EA13" s="177">
        <f t="shared" si="18"/>
        <v>1</v>
      </c>
      <c r="EB13" s="177">
        <f t="shared" si="18"/>
        <v>1</v>
      </c>
      <c r="EC13" s="177">
        <f t="shared" si="18"/>
        <v>1</v>
      </c>
      <c r="ED13" s="177">
        <f t="shared" si="18"/>
        <v>1</v>
      </c>
      <c r="EE13" s="177">
        <f t="shared" si="18"/>
        <v>1</v>
      </c>
      <c r="EF13" s="177">
        <f t="shared" si="18"/>
        <v>1</v>
      </c>
      <c r="EG13" s="177">
        <f t="shared" si="8"/>
        <v>0</v>
      </c>
    </row>
    <row r="14" spans="1:137" x14ac:dyDescent="0.25">
      <c r="C14" s="124"/>
      <c r="D14" s="124"/>
      <c r="E14" s="124"/>
      <c r="F14" s="124"/>
      <c r="G14" s="124"/>
      <c r="H14" s="124"/>
      <c r="R14" s="31"/>
      <c r="S14" s="124"/>
      <c r="T14" s="5"/>
      <c r="U14" s="13"/>
      <c r="V14" s="5"/>
      <c r="W14" s="5" t="str">
        <f t="shared" si="3"/>
        <v/>
      </c>
      <c r="X14" s="5"/>
      <c r="Y14" s="5"/>
      <c r="Z14" s="5"/>
      <c r="AC14" s="124"/>
      <c r="AD14" s="124"/>
      <c r="AE14" s="124"/>
      <c r="AF14" s="124"/>
      <c r="AG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V14" s="177"/>
      <c r="BW14" s="177"/>
      <c r="BZ14" s="178"/>
      <c r="CA14" s="177"/>
      <c r="CB14" s="172">
        <f t="shared" si="13"/>
        <v>1</v>
      </c>
      <c r="CC14" s="172">
        <f t="shared" si="13"/>
        <v>1</v>
      </c>
      <c r="CD14" s="172">
        <f t="shared" si="13"/>
        <v>1</v>
      </c>
      <c r="CE14" s="172">
        <f t="shared" si="13"/>
        <v>1</v>
      </c>
      <c r="CF14" s="172">
        <f t="shared" si="13"/>
        <v>1</v>
      </c>
      <c r="CG14" s="172">
        <f t="shared" si="13"/>
        <v>1</v>
      </c>
      <c r="CH14" s="172">
        <f t="shared" si="13"/>
        <v>1</v>
      </c>
      <c r="CI14" s="172">
        <f t="shared" si="13"/>
        <v>1</v>
      </c>
      <c r="CJ14" s="172">
        <f t="shared" si="13"/>
        <v>1</v>
      </c>
      <c r="CK14" s="172">
        <f t="shared" si="13"/>
        <v>1</v>
      </c>
      <c r="CL14" s="172">
        <f t="shared" si="13"/>
        <v>1</v>
      </c>
      <c r="CM14" s="172">
        <f t="shared" si="13"/>
        <v>1</v>
      </c>
      <c r="CN14" s="172">
        <f t="shared" si="13"/>
        <v>1</v>
      </c>
      <c r="CO14" s="172">
        <f t="shared" si="13"/>
        <v>1</v>
      </c>
      <c r="CP14" s="172">
        <f t="shared" si="13"/>
        <v>1</v>
      </c>
      <c r="CQ14" s="172">
        <f t="shared" si="13"/>
        <v>1</v>
      </c>
      <c r="CR14" s="172">
        <f t="shared" si="13"/>
        <v>1</v>
      </c>
      <c r="CS14" s="172">
        <f t="shared" si="13"/>
        <v>1</v>
      </c>
      <c r="CT14" s="172">
        <f t="shared" si="13"/>
        <v>1</v>
      </c>
      <c r="CU14" s="172">
        <f t="shared" si="13"/>
        <v>1</v>
      </c>
      <c r="DA14" s="177">
        <v>10</v>
      </c>
      <c r="DB14" s="32" t="str">
        <f t="shared" si="21"/>
        <v xml:space="preserve"> </v>
      </c>
      <c r="DD14" s="177">
        <f t="shared" si="19"/>
        <v>1</v>
      </c>
      <c r="DE14" s="177">
        <v>12</v>
      </c>
      <c r="DL14" s="177">
        <f t="shared" si="14"/>
        <v>0</v>
      </c>
      <c r="DM14" s="177">
        <f t="shared" si="15"/>
        <v>1</v>
      </c>
      <c r="DN14" s="177">
        <f t="shared" si="16"/>
        <v>1</v>
      </c>
      <c r="DO14" s="177">
        <f t="shared" si="17"/>
        <v>1</v>
      </c>
      <c r="DP14" s="177">
        <f t="shared" si="17"/>
        <v>1</v>
      </c>
      <c r="DQ14" s="177">
        <f t="shared" si="17"/>
        <v>1</v>
      </c>
      <c r="DR14" s="177">
        <f t="shared" si="17"/>
        <v>1</v>
      </c>
      <c r="DS14" s="177">
        <f t="shared" si="17"/>
        <v>1</v>
      </c>
      <c r="DT14" s="177">
        <f t="shared" si="17"/>
        <v>1</v>
      </c>
      <c r="DU14" s="177">
        <f t="shared" si="17"/>
        <v>1</v>
      </c>
      <c r="DV14" s="177">
        <f t="shared" si="20"/>
        <v>1</v>
      </c>
      <c r="DW14" s="177">
        <f t="shared" si="18"/>
        <v>1</v>
      </c>
      <c r="DX14" s="177">
        <f t="shared" si="18"/>
        <v>1</v>
      </c>
      <c r="DY14" s="177">
        <f t="shared" si="18"/>
        <v>1</v>
      </c>
      <c r="DZ14" s="177">
        <f t="shared" si="18"/>
        <v>1</v>
      </c>
      <c r="EA14" s="177">
        <f t="shared" si="18"/>
        <v>1</v>
      </c>
      <c r="EB14" s="177">
        <f t="shared" si="18"/>
        <v>1</v>
      </c>
      <c r="EC14" s="177">
        <f t="shared" si="18"/>
        <v>1</v>
      </c>
      <c r="ED14" s="177">
        <f t="shared" si="18"/>
        <v>1</v>
      </c>
      <c r="EE14" s="177">
        <f t="shared" si="18"/>
        <v>1</v>
      </c>
      <c r="EF14" s="177">
        <f t="shared" si="18"/>
        <v>1</v>
      </c>
      <c r="EG14" s="177">
        <f t="shared" si="8"/>
        <v>0</v>
      </c>
    </row>
    <row r="15" spans="1:137" x14ac:dyDescent="0.25">
      <c r="R15" s="31"/>
      <c r="T15" s="5"/>
      <c r="U15" s="13"/>
      <c r="V15" s="5"/>
      <c r="W15" s="5" t="str">
        <f t="shared" si="3"/>
        <v/>
      </c>
      <c r="X15" s="5"/>
      <c r="Y15" s="5"/>
      <c r="Z15" s="5"/>
      <c r="AC15" s="124"/>
      <c r="AD15" s="124"/>
      <c r="AE15" s="124"/>
      <c r="AF15" s="124"/>
      <c r="AG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V15" s="177"/>
      <c r="BW15" s="177"/>
      <c r="BZ15" s="178"/>
      <c r="CA15" s="177"/>
      <c r="CB15" s="172">
        <f t="shared" si="13"/>
        <v>1</v>
      </c>
      <c r="CC15" s="172">
        <f t="shared" si="13"/>
        <v>1</v>
      </c>
      <c r="CD15" s="172">
        <f t="shared" si="13"/>
        <v>1</v>
      </c>
      <c r="CE15" s="172">
        <f t="shared" si="13"/>
        <v>1</v>
      </c>
      <c r="CF15" s="172">
        <f t="shared" si="13"/>
        <v>1</v>
      </c>
      <c r="CG15" s="172">
        <f t="shared" si="13"/>
        <v>1</v>
      </c>
      <c r="CH15" s="172">
        <f t="shared" si="13"/>
        <v>1</v>
      </c>
      <c r="CI15" s="172">
        <f t="shared" si="13"/>
        <v>1</v>
      </c>
      <c r="CJ15" s="172">
        <f t="shared" si="13"/>
        <v>1</v>
      </c>
      <c r="CK15" s="172">
        <f t="shared" si="13"/>
        <v>1</v>
      </c>
      <c r="CL15" s="172">
        <f t="shared" si="13"/>
        <v>1</v>
      </c>
      <c r="CM15" s="172">
        <f t="shared" si="13"/>
        <v>1</v>
      </c>
      <c r="CN15" s="172">
        <f t="shared" si="13"/>
        <v>1</v>
      </c>
      <c r="CO15" s="172">
        <f t="shared" si="13"/>
        <v>1</v>
      </c>
      <c r="CP15" s="172">
        <f t="shared" si="13"/>
        <v>1</v>
      </c>
      <c r="CQ15" s="172">
        <f t="shared" si="13"/>
        <v>1</v>
      </c>
      <c r="CR15" s="172">
        <f t="shared" si="13"/>
        <v>1</v>
      </c>
      <c r="CS15" s="172">
        <f t="shared" si="13"/>
        <v>1</v>
      </c>
      <c r="CT15" s="172">
        <f t="shared" si="13"/>
        <v>1</v>
      </c>
      <c r="CU15" s="172">
        <f t="shared" si="13"/>
        <v>1</v>
      </c>
      <c r="DA15" s="177">
        <v>11</v>
      </c>
      <c r="DB15" s="32" t="str">
        <f t="shared" si="21"/>
        <v xml:space="preserve"> </v>
      </c>
      <c r="DD15" s="177">
        <f t="shared" si="19"/>
        <v>1</v>
      </c>
      <c r="DE15" s="177">
        <v>13</v>
      </c>
      <c r="DL15" s="177">
        <f t="shared" si="14"/>
        <v>0</v>
      </c>
      <c r="DM15" s="177">
        <f t="shared" si="15"/>
        <v>1</v>
      </c>
      <c r="DN15" s="177">
        <f t="shared" si="16"/>
        <v>1</v>
      </c>
      <c r="DO15" s="177">
        <f t="shared" si="17"/>
        <v>1</v>
      </c>
      <c r="DP15" s="177">
        <f t="shared" si="17"/>
        <v>1</v>
      </c>
      <c r="DQ15" s="177">
        <f t="shared" si="17"/>
        <v>1</v>
      </c>
      <c r="DR15" s="177">
        <f t="shared" si="17"/>
        <v>1</v>
      </c>
      <c r="DS15" s="177">
        <f t="shared" si="17"/>
        <v>1</v>
      </c>
      <c r="DT15" s="177">
        <f t="shared" si="17"/>
        <v>1</v>
      </c>
      <c r="DU15" s="177">
        <f t="shared" si="17"/>
        <v>1</v>
      </c>
      <c r="DV15" s="177">
        <f t="shared" si="20"/>
        <v>1</v>
      </c>
      <c r="DW15" s="177">
        <f t="shared" si="18"/>
        <v>1</v>
      </c>
      <c r="DX15" s="177">
        <f t="shared" si="18"/>
        <v>1</v>
      </c>
      <c r="DY15" s="177">
        <f t="shared" si="18"/>
        <v>1</v>
      </c>
      <c r="DZ15" s="177">
        <f t="shared" si="18"/>
        <v>1</v>
      </c>
      <c r="EA15" s="177">
        <f t="shared" si="18"/>
        <v>1</v>
      </c>
      <c r="EB15" s="177">
        <f t="shared" si="18"/>
        <v>1</v>
      </c>
      <c r="EC15" s="177">
        <f t="shared" si="18"/>
        <v>1</v>
      </c>
      <c r="ED15" s="177">
        <f t="shared" si="18"/>
        <v>1</v>
      </c>
      <c r="EE15" s="177">
        <f t="shared" si="18"/>
        <v>1</v>
      </c>
      <c r="EF15" s="177">
        <f t="shared" si="18"/>
        <v>1</v>
      </c>
      <c r="EG15" s="177">
        <f t="shared" si="8"/>
        <v>0</v>
      </c>
    </row>
    <row r="16" spans="1:137" x14ac:dyDescent="0.25">
      <c r="R16" s="31"/>
      <c r="T16" s="5"/>
      <c r="U16" s="13"/>
      <c r="V16" s="5"/>
      <c r="W16" s="5" t="str">
        <f t="shared" si="3"/>
        <v/>
      </c>
      <c r="X16" s="5"/>
      <c r="Y16" s="5"/>
      <c r="Z16" s="5"/>
      <c r="AC16" s="124"/>
      <c r="AD16" s="124"/>
      <c r="AE16" s="124"/>
      <c r="AF16" s="124"/>
      <c r="AG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V16" s="177"/>
      <c r="BW16" s="177"/>
      <c r="BZ16" s="178"/>
      <c r="CA16" s="177"/>
      <c r="CB16" s="172">
        <f t="shared" si="13"/>
        <v>1</v>
      </c>
      <c r="CC16" s="172">
        <f t="shared" si="13"/>
        <v>1</v>
      </c>
      <c r="CD16" s="172">
        <f t="shared" si="13"/>
        <v>1</v>
      </c>
      <c r="CE16" s="172">
        <f t="shared" si="13"/>
        <v>1</v>
      </c>
      <c r="CF16" s="172">
        <f t="shared" si="13"/>
        <v>1</v>
      </c>
      <c r="CG16" s="172">
        <f t="shared" si="13"/>
        <v>1</v>
      </c>
      <c r="CH16" s="172">
        <f t="shared" si="13"/>
        <v>1</v>
      </c>
      <c r="CI16" s="172">
        <f t="shared" si="13"/>
        <v>1</v>
      </c>
      <c r="CJ16" s="172">
        <f t="shared" si="13"/>
        <v>1</v>
      </c>
      <c r="CK16" s="172">
        <f t="shared" si="13"/>
        <v>1</v>
      </c>
      <c r="CL16" s="172">
        <f t="shared" si="13"/>
        <v>1</v>
      </c>
      <c r="CM16" s="172">
        <f t="shared" si="13"/>
        <v>1</v>
      </c>
      <c r="CN16" s="172">
        <f t="shared" si="13"/>
        <v>1</v>
      </c>
      <c r="CO16" s="172">
        <f t="shared" si="13"/>
        <v>1</v>
      </c>
      <c r="CP16" s="172">
        <f t="shared" si="13"/>
        <v>1</v>
      </c>
      <c r="CQ16" s="172">
        <f t="shared" ref="CQ16:CU31" si="24">IF(BF15="",CQ15,CQ15+1)</f>
        <v>1</v>
      </c>
      <c r="CR16" s="172">
        <f t="shared" si="24"/>
        <v>1</v>
      </c>
      <c r="CS16" s="172">
        <f t="shared" si="24"/>
        <v>1</v>
      </c>
      <c r="CT16" s="172">
        <f t="shared" si="24"/>
        <v>1</v>
      </c>
      <c r="CU16" s="172">
        <f t="shared" si="24"/>
        <v>1</v>
      </c>
      <c r="DA16" s="177"/>
      <c r="DB16" s="32" t="str">
        <f>INDEX($DM$84:$EF$84,CZ4)</f>
        <v/>
      </c>
      <c r="DD16" s="177">
        <f t="shared" si="19"/>
        <v>1</v>
      </c>
      <c r="DE16" s="177">
        <v>14</v>
      </c>
      <c r="DL16" s="177">
        <f t="shared" si="14"/>
        <v>0</v>
      </c>
      <c r="DM16" s="177">
        <f t="shared" si="15"/>
        <v>1</v>
      </c>
      <c r="DN16" s="177">
        <f t="shared" si="16"/>
        <v>1</v>
      </c>
      <c r="DO16" s="177">
        <f t="shared" si="17"/>
        <v>1</v>
      </c>
      <c r="DP16" s="177">
        <f t="shared" si="17"/>
        <v>1</v>
      </c>
      <c r="DQ16" s="177">
        <f t="shared" si="17"/>
        <v>1</v>
      </c>
      <c r="DR16" s="177">
        <f t="shared" si="17"/>
        <v>1</v>
      </c>
      <c r="DS16" s="177">
        <f t="shared" si="17"/>
        <v>1</v>
      </c>
      <c r="DT16" s="177">
        <f t="shared" si="17"/>
        <v>1</v>
      </c>
      <c r="DU16" s="177">
        <f t="shared" si="17"/>
        <v>1</v>
      </c>
      <c r="DV16" s="177">
        <f t="shared" si="20"/>
        <v>1</v>
      </c>
      <c r="DW16" s="177">
        <f t="shared" si="18"/>
        <v>1</v>
      </c>
      <c r="DX16" s="177">
        <f t="shared" si="18"/>
        <v>1</v>
      </c>
      <c r="DY16" s="177">
        <f t="shared" si="18"/>
        <v>1</v>
      </c>
      <c r="DZ16" s="177">
        <f t="shared" si="18"/>
        <v>1</v>
      </c>
      <c r="EA16" s="177">
        <f t="shared" si="18"/>
        <v>1</v>
      </c>
      <c r="EB16" s="177">
        <f t="shared" si="18"/>
        <v>1</v>
      </c>
      <c r="EC16" s="177">
        <f t="shared" si="18"/>
        <v>1</v>
      </c>
      <c r="ED16" s="177">
        <f t="shared" si="18"/>
        <v>1</v>
      </c>
      <c r="EE16" s="177">
        <f t="shared" si="18"/>
        <v>1</v>
      </c>
      <c r="EF16" s="177">
        <f t="shared" si="18"/>
        <v>1</v>
      </c>
      <c r="EG16" s="177">
        <f t="shared" si="8"/>
        <v>0</v>
      </c>
    </row>
    <row r="17" spans="18:137" x14ac:dyDescent="0.25">
      <c r="R17" s="31"/>
      <c r="T17" s="5"/>
      <c r="U17" s="13"/>
      <c r="V17" s="5"/>
      <c r="W17" s="5" t="str">
        <f t="shared" si="3"/>
        <v/>
      </c>
      <c r="X17" s="5"/>
      <c r="Y17" s="5"/>
      <c r="Z17" s="5"/>
      <c r="AC17" s="124"/>
      <c r="AD17" s="124"/>
      <c r="AE17" s="124"/>
      <c r="AF17" s="124"/>
      <c r="AG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V17" s="177"/>
      <c r="BW17" s="177"/>
      <c r="BZ17" s="178"/>
      <c r="CA17" s="177"/>
      <c r="CB17" s="172">
        <f t="shared" ref="CB17:CQ32" si="25">IF(AQ16="",CB16,CB16+1)</f>
        <v>1</v>
      </c>
      <c r="CC17" s="172">
        <f t="shared" si="25"/>
        <v>1</v>
      </c>
      <c r="CD17" s="172">
        <f t="shared" si="25"/>
        <v>1</v>
      </c>
      <c r="CE17" s="172">
        <f t="shared" si="25"/>
        <v>1</v>
      </c>
      <c r="CF17" s="172">
        <f t="shared" si="25"/>
        <v>1</v>
      </c>
      <c r="CG17" s="172">
        <f t="shared" si="25"/>
        <v>1</v>
      </c>
      <c r="CH17" s="172">
        <f t="shared" si="25"/>
        <v>1</v>
      </c>
      <c r="CI17" s="172">
        <f t="shared" si="25"/>
        <v>1</v>
      </c>
      <c r="CJ17" s="172">
        <f t="shared" si="25"/>
        <v>1</v>
      </c>
      <c r="CK17" s="172">
        <f t="shared" si="25"/>
        <v>1</v>
      </c>
      <c r="CL17" s="172">
        <f t="shared" si="25"/>
        <v>1</v>
      </c>
      <c r="CM17" s="172">
        <f t="shared" si="25"/>
        <v>1</v>
      </c>
      <c r="CN17" s="172">
        <f t="shared" si="25"/>
        <v>1</v>
      </c>
      <c r="CO17" s="172">
        <f t="shared" si="25"/>
        <v>1</v>
      </c>
      <c r="CP17" s="172">
        <f t="shared" si="25"/>
        <v>1</v>
      </c>
      <c r="CQ17" s="172">
        <f t="shared" si="24"/>
        <v>1</v>
      </c>
      <c r="CR17" s="172">
        <f t="shared" si="24"/>
        <v>1</v>
      </c>
      <c r="CS17" s="172">
        <f t="shared" si="24"/>
        <v>1</v>
      </c>
      <c r="CT17" s="172">
        <f t="shared" si="24"/>
        <v>1</v>
      </c>
      <c r="CU17" s="172">
        <f t="shared" si="24"/>
        <v>1</v>
      </c>
      <c r="DB17" s="177" t="str">
        <f>IF(DB4="","","----")</f>
        <v/>
      </c>
      <c r="DD17" s="177">
        <f t="shared" si="19"/>
        <v>1</v>
      </c>
      <c r="DE17" s="177">
        <v>15</v>
      </c>
      <c r="DL17" s="177">
        <f t="shared" si="14"/>
        <v>0</v>
      </c>
      <c r="DM17" s="177">
        <f t="shared" si="15"/>
        <v>1</v>
      </c>
      <c r="DN17" s="177">
        <f t="shared" si="16"/>
        <v>1</v>
      </c>
      <c r="DO17" s="177">
        <f t="shared" si="17"/>
        <v>1</v>
      </c>
      <c r="DP17" s="177">
        <f t="shared" si="17"/>
        <v>1</v>
      </c>
      <c r="DQ17" s="177">
        <f t="shared" si="17"/>
        <v>1</v>
      </c>
      <c r="DR17" s="177">
        <f t="shared" si="17"/>
        <v>1</v>
      </c>
      <c r="DS17" s="177">
        <f t="shared" si="17"/>
        <v>1</v>
      </c>
      <c r="DT17" s="177">
        <f t="shared" si="17"/>
        <v>1</v>
      </c>
      <c r="DU17" s="177">
        <f t="shared" si="17"/>
        <v>1</v>
      </c>
      <c r="DV17" s="177">
        <f t="shared" si="20"/>
        <v>1</v>
      </c>
      <c r="DW17" s="177">
        <f t="shared" si="18"/>
        <v>1</v>
      </c>
      <c r="DX17" s="177">
        <f t="shared" si="18"/>
        <v>1</v>
      </c>
      <c r="DY17" s="177">
        <f t="shared" si="18"/>
        <v>1</v>
      </c>
      <c r="DZ17" s="177">
        <f t="shared" si="18"/>
        <v>1</v>
      </c>
      <c r="EA17" s="177">
        <f t="shared" si="18"/>
        <v>1</v>
      </c>
      <c r="EB17" s="177">
        <f t="shared" si="18"/>
        <v>1</v>
      </c>
      <c r="EC17" s="177">
        <f t="shared" si="18"/>
        <v>1</v>
      </c>
      <c r="ED17" s="177">
        <f t="shared" si="18"/>
        <v>1</v>
      </c>
      <c r="EE17" s="177">
        <f t="shared" si="18"/>
        <v>1</v>
      </c>
      <c r="EF17" s="177">
        <f t="shared" si="18"/>
        <v>1</v>
      </c>
      <c r="EG17" s="177">
        <f t="shared" si="8"/>
        <v>0</v>
      </c>
    </row>
    <row r="18" spans="18:137" x14ac:dyDescent="0.25">
      <c r="R18" s="31"/>
      <c r="T18" s="5"/>
      <c r="U18" s="13"/>
      <c r="V18" s="5"/>
      <c r="W18" s="5" t="str">
        <f t="shared" si="3"/>
        <v/>
      </c>
      <c r="X18" s="5"/>
      <c r="Y18" s="5"/>
      <c r="Z18" s="5"/>
      <c r="AC18" s="124"/>
      <c r="AD18" s="124"/>
      <c r="AE18" s="124"/>
      <c r="AF18" s="124"/>
      <c r="AG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V18" s="177"/>
      <c r="BW18" s="177"/>
      <c r="BZ18" s="178"/>
      <c r="CA18" s="177"/>
      <c r="CB18" s="172">
        <f t="shared" si="25"/>
        <v>1</v>
      </c>
      <c r="CC18" s="172">
        <f t="shared" si="25"/>
        <v>1</v>
      </c>
      <c r="CD18" s="172">
        <f t="shared" si="25"/>
        <v>1</v>
      </c>
      <c r="CE18" s="172">
        <f t="shared" si="25"/>
        <v>1</v>
      </c>
      <c r="CF18" s="172">
        <f t="shared" si="25"/>
        <v>1</v>
      </c>
      <c r="CG18" s="172">
        <f t="shared" si="25"/>
        <v>1</v>
      </c>
      <c r="CH18" s="172">
        <f t="shared" si="25"/>
        <v>1</v>
      </c>
      <c r="CI18" s="172">
        <f t="shared" si="25"/>
        <v>1</v>
      </c>
      <c r="CJ18" s="172">
        <f t="shared" si="25"/>
        <v>1</v>
      </c>
      <c r="CK18" s="172">
        <f t="shared" si="25"/>
        <v>1</v>
      </c>
      <c r="CL18" s="172">
        <f t="shared" si="25"/>
        <v>1</v>
      </c>
      <c r="CM18" s="172">
        <f t="shared" si="25"/>
        <v>1</v>
      </c>
      <c r="CN18" s="172">
        <f t="shared" si="25"/>
        <v>1</v>
      </c>
      <c r="CO18" s="172">
        <f t="shared" si="25"/>
        <v>1</v>
      </c>
      <c r="CP18" s="172">
        <f t="shared" si="25"/>
        <v>1</v>
      </c>
      <c r="CQ18" s="172">
        <f t="shared" si="24"/>
        <v>1</v>
      </c>
      <c r="CR18" s="172">
        <f t="shared" si="24"/>
        <v>1</v>
      </c>
      <c r="CS18" s="172">
        <f t="shared" si="24"/>
        <v>1</v>
      </c>
      <c r="CT18" s="172">
        <f t="shared" si="24"/>
        <v>1</v>
      </c>
      <c r="CU18" s="172">
        <f t="shared" si="24"/>
        <v>1</v>
      </c>
      <c r="DA18" s="177"/>
      <c r="DB18" s="32" t="str">
        <f>IF(DB19="","",CONCATENATE("Warband ",CZ19," ",DG18))</f>
        <v/>
      </c>
      <c r="DD18" s="177">
        <f t="shared" si="19"/>
        <v>1</v>
      </c>
      <c r="DE18" s="177">
        <v>16</v>
      </c>
      <c r="DG18" s="49" t="str">
        <f>CONCATENATE("   ",DH18,"/",DI18,IF(DH18&gt;DI18," !",""))</f>
        <v xml:space="preserve">   0/12</v>
      </c>
      <c r="DH18" s="177">
        <f t="shared" ref="DH18" si="26">INDEX($CB$1:$CU$1,CZ19)+DJ18</f>
        <v>0</v>
      </c>
      <c r="DI18" s="177">
        <f>12</f>
        <v>12</v>
      </c>
      <c r="DJ18" s="177">
        <f>INDEX($DM$83:$EF$83,CZ19)</f>
        <v>0</v>
      </c>
      <c r="DL18" s="177">
        <f t="shared" si="14"/>
        <v>0</v>
      </c>
      <c r="DM18" s="177">
        <f t="shared" si="15"/>
        <v>1</v>
      </c>
      <c r="DN18" s="177">
        <f t="shared" si="16"/>
        <v>1</v>
      </c>
      <c r="DO18" s="177">
        <f t="shared" si="17"/>
        <v>1</v>
      </c>
      <c r="DP18" s="177">
        <f t="shared" si="17"/>
        <v>1</v>
      </c>
      <c r="DQ18" s="177">
        <f t="shared" si="17"/>
        <v>1</v>
      </c>
      <c r="DR18" s="177">
        <f t="shared" si="17"/>
        <v>1</v>
      </c>
      <c r="DS18" s="177">
        <f t="shared" si="17"/>
        <v>1</v>
      </c>
      <c r="DT18" s="177">
        <f t="shared" si="17"/>
        <v>1</v>
      </c>
      <c r="DU18" s="177">
        <f t="shared" si="17"/>
        <v>1</v>
      </c>
      <c r="DV18" s="177">
        <f t="shared" si="20"/>
        <v>1</v>
      </c>
      <c r="DW18" s="177">
        <f t="shared" si="18"/>
        <v>1</v>
      </c>
      <c r="DX18" s="177">
        <f t="shared" si="18"/>
        <v>1</v>
      </c>
      <c r="DY18" s="177">
        <f t="shared" si="18"/>
        <v>1</v>
      </c>
      <c r="DZ18" s="177">
        <f t="shared" si="18"/>
        <v>1</v>
      </c>
      <c r="EA18" s="177">
        <f t="shared" si="18"/>
        <v>1</v>
      </c>
      <c r="EB18" s="177">
        <f t="shared" si="18"/>
        <v>1</v>
      </c>
      <c r="EC18" s="177">
        <f t="shared" si="18"/>
        <v>1</v>
      </c>
      <c r="ED18" s="177">
        <f t="shared" si="18"/>
        <v>1</v>
      </c>
      <c r="EE18" s="177">
        <f t="shared" si="18"/>
        <v>1</v>
      </c>
      <c r="EF18" s="177">
        <f t="shared" si="18"/>
        <v>1</v>
      </c>
      <c r="EG18" s="177">
        <f t="shared" si="8"/>
        <v>0</v>
      </c>
    </row>
    <row r="19" spans="18:137" x14ac:dyDescent="0.25">
      <c r="R19" s="31"/>
      <c r="T19" s="5"/>
      <c r="U19" s="13"/>
      <c r="V19" s="5"/>
      <c r="W19" s="5" t="str">
        <f t="shared" si="3"/>
        <v/>
      </c>
      <c r="X19" s="5"/>
      <c r="Y19" s="5"/>
      <c r="Z19" s="5"/>
      <c r="BV19" s="177"/>
      <c r="BW19" s="177"/>
      <c r="BZ19" s="178"/>
      <c r="CA19" s="177"/>
      <c r="CB19" s="172">
        <f t="shared" si="25"/>
        <v>1</v>
      </c>
      <c r="CC19" s="172">
        <f t="shared" si="25"/>
        <v>1</v>
      </c>
      <c r="CD19" s="172">
        <f t="shared" si="25"/>
        <v>1</v>
      </c>
      <c r="CE19" s="172">
        <f t="shared" si="25"/>
        <v>1</v>
      </c>
      <c r="CF19" s="172">
        <f t="shared" si="25"/>
        <v>1</v>
      </c>
      <c r="CG19" s="172">
        <f t="shared" si="25"/>
        <v>1</v>
      </c>
      <c r="CH19" s="172">
        <f t="shared" si="25"/>
        <v>1</v>
      </c>
      <c r="CI19" s="172">
        <f t="shared" si="25"/>
        <v>1</v>
      </c>
      <c r="CJ19" s="172">
        <f t="shared" si="25"/>
        <v>1</v>
      </c>
      <c r="CK19" s="172">
        <f t="shared" si="25"/>
        <v>1</v>
      </c>
      <c r="CL19" s="172">
        <f t="shared" si="25"/>
        <v>1</v>
      </c>
      <c r="CM19" s="172">
        <f t="shared" si="25"/>
        <v>1</v>
      </c>
      <c r="CN19" s="172">
        <f t="shared" si="25"/>
        <v>1</v>
      </c>
      <c r="CO19" s="172">
        <f t="shared" si="25"/>
        <v>1</v>
      </c>
      <c r="CP19" s="172">
        <f t="shared" si="25"/>
        <v>1</v>
      </c>
      <c r="CQ19" s="172">
        <f t="shared" si="24"/>
        <v>1</v>
      </c>
      <c r="CR19" s="172">
        <f t="shared" si="24"/>
        <v>1</v>
      </c>
      <c r="CS19" s="172">
        <f t="shared" si="24"/>
        <v>1</v>
      </c>
      <c r="CT19" s="172">
        <f t="shared" si="24"/>
        <v>1</v>
      </c>
      <c r="CU19" s="172">
        <f t="shared" si="24"/>
        <v>1</v>
      </c>
      <c r="CZ19" s="177">
        <v>2</v>
      </c>
      <c r="DA19" s="177" t="s">
        <v>278</v>
      </c>
      <c r="DB19" s="32" t="str">
        <f>T(LOOKUP(CZ19,$DM$1:$EF$1,$DM$2:$EF$2))</f>
        <v/>
      </c>
      <c r="DD19" s="177">
        <f t="shared" si="19"/>
        <v>1</v>
      </c>
      <c r="DE19" s="177">
        <v>17</v>
      </c>
      <c r="DL19" s="177">
        <f t="shared" si="14"/>
        <v>0</v>
      </c>
      <c r="DM19" s="177">
        <f t="shared" si="15"/>
        <v>1</v>
      </c>
      <c r="DN19" s="177">
        <f t="shared" si="16"/>
        <v>1</v>
      </c>
      <c r="DO19" s="177">
        <f t="shared" si="17"/>
        <v>1</v>
      </c>
      <c r="DP19" s="177">
        <f t="shared" si="17"/>
        <v>1</v>
      </c>
      <c r="DQ19" s="177">
        <f t="shared" si="17"/>
        <v>1</v>
      </c>
      <c r="DR19" s="177">
        <f t="shared" si="17"/>
        <v>1</v>
      </c>
      <c r="DS19" s="177">
        <f t="shared" si="17"/>
        <v>1</v>
      </c>
      <c r="DT19" s="177">
        <f t="shared" si="17"/>
        <v>1</v>
      </c>
      <c r="DU19" s="177">
        <f t="shared" si="17"/>
        <v>1</v>
      </c>
      <c r="DV19" s="177">
        <f t="shared" si="20"/>
        <v>1</v>
      </c>
      <c r="DW19" s="177">
        <f t="shared" si="18"/>
        <v>1</v>
      </c>
      <c r="DX19" s="177">
        <f t="shared" si="18"/>
        <v>1</v>
      </c>
      <c r="DY19" s="177">
        <f t="shared" si="18"/>
        <v>1</v>
      </c>
      <c r="DZ19" s="177">
        <f t="shared" si="18"/>
        <v>1</v>
      </c>
      <c r="EA19" s="177">
        <f t="shared" si="18"/>
        <v>1</v>
      </c>
      <c r="EB19" s="177">
        <f t="shared" si="18"/>
        <v>1</v>
      </c>
      <c r="EC19" s="177">
        <f t="shared" si="18"/>
        <v>1</v>
      </c>
      <c r="ED19" s="177">
        <f t="shared" si="18"/>
        <v>1</v>
      </c>
      <c r="EE19" s="177">
        <f t="shared" si="18"/>
        <v>1</v>
      </c>
      <c r="EF19" s="177">
        <f t="shared" si="18"/>
        <v>1</v>
      </c>
      <c r="EG19" s="177">
        <f t="shared" si="8"/>
        <v>0</v>
      </c>
    </row>
    <row r="20" spans="18:137" x14ac:dyDescent="0.25">
      <c r="R20" s="31"/>
      <c r="T20" s="5"/>
      <c r="U20" s="13"/>
      <c r="V20" s="5"/>
      <c r="W20" s="5" t="str">
        <f t="shared" si="3"/>
        <v/>
      </c>
      <c r="X20" s="5"/>
      <c r="Y20" s="5"/>
      <c r="Z20" s="5"/>
      <c r="BV20" s="177"/>
      <c r="BW20" s="177"/>
      <c r="BZ20" s="178"/>
      <c r="CA20" s="177"/>
      <c r="CB20" s="172">
        <f t="shared" si="25"/>
        <v>1</v>
      </c>
      <c r="CC20" s="172">
        <f t="shared" si="25"/>
        <v>1</v>
      </c>
      <c r="CD20" s="172">
        <f t="shared" si="25"/>
        <v>1</v>
      </c>
      <c r="CE20" s="172">
        <f t="shared" si="25"/>
        <v>1</v>
      </c>
      <c r="CF20" s="172">
        <f t="shared" si="25"/>
        <v>1</v>
      </c>
      <c r="CG20" s="172">
        <f t="shared" si="25"/>
        <v>1</v>
      </c>
      <c r="CH20" s="172">
        <f t="shared" si="25"/>
        <v>1</v>
      </c>
      <c r="CI20" s="172">
        <f t="shared" si="25"/>
        <v>1</v>
      </c>
      <c r="CJ20" s="172">
        <f t="shared" si="25"/>
        <v>1</v>
      </c>
      <c r="CK20" s="172">
        <f t="shared" si="25"/>
        <v>1</v>
      </c>
      <c r="CL20" s="172">
        <f t="shared" si="25"/>
        <v>1</v>
      </c>
      <c r="CM20" s="172">
        <f t="shared" si="25"/>
        <v>1</v>
      </c>
      <c r="CN20" s="172">
        <f t="shared" si="25"/>
        <v>1</v>
      </c>
      <c r="CO20" s="172">
        <f t="shared" si="25"/>
        <v>1</v>
      </c>
      <c r="CP20" s="172">
        <f t="shared" si="25"/>
        <v>1</v>
      </c>
      <c r="CQ20" s="172">
        <f t="shared" si="24"/>
        <v>1</v>
      </c>
      <c r="CR20" s="172">
        <f t="shared" si="24"/>
        <v>1</v>
      </c>
      <c r="CS20" s="172">
        <f t="shared" si="24"/>
        <v>1</v>
      </c>
      <c r="CT20" s="172">
        <f t="shared" si="24"/>
        <v>1</v>
      </c>
      <c r="CU20" s="172">
        <f t="shared" si="24"/>
        <v>1</v>
      </c>
      <c r="DA20" s="177">
        <v>1</v>
      </c>
      <c r="DB20" s="32" t="str">
        <f t="shared" ref="DB20:DB30" si="27">T(CONCATENATE(LOOKUP(DA20,CC$3:CC$80,AR$3:AR$80)," ",LOOKUP(DA20,CC$3:CC$80,$CA$3:$CA$80)))</f>
        <v xml:space="preserve"> </v>
      </c>
      <c r="DD20" s="177">
        <f t="shared" si="19"/>
        <v>1</v>
      </c>
      <c r="DE20" s="177">
        <v>18</v>
      </c>
      <c r="DL20" s="177">
        <f t="shared" si="14"/>
        <v>0</v>
      </c>
      <c r="DM20" s="177">
        <f t="shared" si="15"/>
        <v>1</v>
      </c>
      <c r="DN20" s="177">
        <f t="shared" si="16"/>
        <v>1</v>
      </c>
      <c r="DO20" s="177">
        <f t="shared" ref="DO20:DU35" si="28">IF(OR($CX19=0,ISERROR(SEARCH(DO$1,SUBSTITUTE($CX19,DY$1,"")))),DO19,DO19+1)</f>
        <v>1</v>
      </c>
      <c r="DP20" s="177">
        <f t="shared" si="28"/>
        <v>1</v>
      </c>
      <c r="DQ20" s="177">
        <f t="shared" si="28"/>
        <v>1</v>
      </c>
      <c r="DR20" s="177">
        <f t="shared" si="28"/>
        <v>1</v>
      </c>
      <c r="DS20" s="177">
        <f t="shared" si="28"/>
        <v>1</v>
      </c>
      <c r="DT20" s="177">
        <f t="shared" si="28"/>
        <v>1</v>
      </c>
      <c r="DU20" s="177">
        <f t="shared" si="28"/>
        <v>1</v>
      </c>
      <c r="DV20" s="177">
        <f t="shared" si="20"/>
        <v>1</v>
      </c>
      <c r="DW20" s="177">
        <f t="shared" si="20"/>
        <v>1</v>
      </c>
      <c r="DX20" s="177">
        <f t="shared" si="20"/>
        <v>1</v>
      </c>
      <c r="DY20" s="177">
        <f t="shared" si="20"/>
        <v>1</v>
      </c>
      <c r="DZ20" s="177">
        <f t="shared" si="20"/>
        <v>1</v>
      </c>
      <c r="EA20" s="177">
        <f t="shared" si="20"/>
        <v>1</v>
      </c>
      <c r="EB20" s="177">
        <f t="shared" si="20"/>
        <v>1</v>
      </c>
      <c r="EC20" s="177">
        <f t="shared" si="20"/>
        <v>1</v>
      </c>
      <c r="ED20" s="177">
        <f t="shared" si="20"/>
        <v>1</v>
      </c>
      <c r="EE20" s="177">
        <f t="shared" si="20"/>
        <v>1</v>
      </c>
      <c r="EF20" s="177">
        <f t="shared" si="20"/>
        <v>1</v>
      </c>
      <c r="EG20" s="177">
        <f t="shared" si="8"/>
        <v>0</v>
      </c>
    </row>
    <row r="21" spans="18:137" x14ac:dyDescent="0.25">
      <c r="T21" s="5"/>
      <c r="U21" s="13"/>
      <c r="V21" s="5"/>
      <c r="W21" s="5" t="str">
        <f t="shared" si="3"/>
        <v/>
      </c>
      <c r="X21" s="5"/>
      <c r="Y21" s="5"/>
      <c r="Z21" s="5"/>
      <c r="BV21" s="177"/>
      <c r="BW21" s="177"/>
      <c r="BZ21" s="178"/>
      <c r="CA21" s="177"/>
      <c r="CB21" s="172">
        <f t="shared" si="25"/>
        <v>1</v>
      </c>
      <c r="CC21" s="172">
        <f t="shared" si="25"/>
        <v>1</v>
      </c>
      <c r="CD21" s="172">
        <f t="shared" si="25"/>
        <v>1</v>
      </c>
      <c r="CE21" s="172">
        <f t="shared" si="25"/>
        <v>1</v>
      </c>
      <c r="CF21" s="172">
        <f t="shared" si="25"/>
        <v>1</v>
      </c>
      <c r="CG21" s="172">
        <f t="shared" si="25"/>
        <v>1</v>
      </c>
      <c r="CH21" s="172">
        <f t="shared" si="25"/>
        <v>1</v>
      </c>
      <c r="CI21" s="172">
        <f t="shared" si="25"/>
        <v>1</v>
      </c>
      <c r="CJ21" s="172">
        <f t="shared" si="25"/>
        <v>1</v>
      </c>
      <c r="CK21" s="172">
        <f t="shared" si="25"/>
        <v>1</v>
      </c>
      <c r="CL21" s="172">
        <f t="shared" si="25"/>
        <v>1</v>
      </c>
      <c r="CM21" s="172">
        <f t="shared" si="25"/>
        <v>1</v>
      </c>
      <c r="CN21" s="172">
        <f t="shared" si="25"/>
        <v>1</v>
      </c>
      <c r="CO21" s="172">
        <f t="shared" si="25"/>
        <v>1</v>
      </c>
      <c r="CP21" s="172">
        <f t="shared" si="25"/>
        <v>1</v>
      </c>
      <c r="CQ21" s="172">
        <f t="shared" si="24"/>
        <v>1</v>
      </c>
      <c r="CR21" s="172">
        <f t="shared" si="24"/>
        <v>1</v>
      </c>
      <c r="CS21" s="172">
        <f t="shared" si="24"/>
        <v>1</v>
      </c>
      <c r="CT21" s="172">
        <f t="shared" si="24"/>
        <v>1</v>
      </c>
      <c r="CU21" s="172">
        <f t="shared" si="24"/>
        <v>1</v>
      </c>
      <c r="DA21" s="177">
        <v>2</v>
      </c>
      <c r="DB21" s="32" t="str">
        <f t="shared" si="27"/>
        <v xml:space="preserve"> </v>
      </c>
      <c r="DD21" s="177">
        <f t="shared" si="19"/>
        <v>1</v>
      </c>
      <c r="DE21" s="177">
        <v>19</v>
      </c>
      <c r="DL21" s="177">
        <f t="shared" si="14"/>
        <v>0</v>
      </c>
      <c r="DM21" s="177">
        <f t="shared" si="15"/>
        <v>1</v>
      </c>
      <c r="DN21" s="177">
        <f t="shared" si="16"/>
        <v>1</v>
      </c>
      <c r="DO21" s="177">
        <f t="shared" si="28"/>
        <v>1</v>
      </c>
      <c r="DP21" s="177">
        <f t="shared" si="28"/>
        <v>1</v>
      </c>
      <c r="DQ21" s="177">
        <f t="shared" si="28"/>
        <v>1</v>
      </c>
      <c r="DR21" s="177">
        <f t="shared" si="28"/>
        <v>1</v>
      </c>
      <c r="DS21" s="177">
        <f t="shared" si="28"/>
        <v>1</v>
      </c>
      <c r="DT21" s="177">
        <f t="shared" si="28"/>
        <v>1</v>
      </c>
      <c r="DU21" s="177">
        <f t="shared" si="28"/>
        <v>1</v>
      </c>
      <c r="DV21" s="177">
        <f t="shared" ref="DV21:EF36" si="29">IF(OR($CX20=0,ISERROR(SEARCH(DV$1,$CX20))),DV20,DV20+1)</f>
        <v>1</v>
      </c>
      <c r="DW21" s="177">
        <f t="shared" si="29"/>
        <v>1</v>
      </c>
      <c r="DX21" s="177">
        <f t="shared" si="29"/>
        <v>1</v>
      </c>
      <c r="DY21" s="177">
        <f t="shared" si="29"/>
        <v>1</v>
      </c>
      <c r="DZ21" s="177">
        <f t="shared" si="29"/>
        <v>1</v>
      </c>
      <c r="EA21" s="177">
        <f t="shared" si="29"/>
        <v>1</v>
      </c>
      <c r="EB21" s="177">
        <f t="shared" si="29"/>
        <v>1</v>
      </c>
      <c r="EC21" s="177">
        <f t="shared" si="29"/>
        <v>1</v>
      </c>
      <c r="ED21" s="177">
        <f t="shared" si="29"/>
        <v>1</v>
      </c>
      <c r="EE21" s="177">
        <f t="shared" si="29"/>
        <v>1</v>
      </c>
      <c r="EF21" s="177">
        <f t="shared" si="29"/>
        <v>1</v>
      </c>
      <c r="EG21" s="177">
        <f t="shared" si="8"/>
        <v>0</v>
      </c>
    </row>
    <row r="22" spans="18:137" x14ac:dyDescent="0.25">
      <c r="T22" s="5"/>
      <c r="U22" s="13"/>
      <c r="V22" s="5"/>
      <c r="W22" s="5" t="str">
        <f t="shared" si="3"/>
        <v/>
      </c>
      <c r="X22" s="5"/>
      <c r="Y22" s="5"/>
      <c r="Z22" s="5"/>
      <c r="BV22" s="177"/>
      <c r="BW22" s="177"/>
      <c r="BZ22" s="178"/>
      <c r="CA22" s="177"/>
      <c r="CB22" s="172">
        <f t="shared" si="25"/>
        <v>1</v>
      </c>
      <c r="CC22" s="172">
        <f t="shared" si="25"/>
        <v>1</v>
      </c>
      <c r="CD22" s="172">
        <f t="shared" si="25"/>
        <v>1</v>
      </c>
      <c r="CE22" s="172">
        <f t="shared" si="25"/>
        <v>1</v>
      </c>
      <c r="CF22" s="172">
        <f t="shared" si="25"/>
        <v>1</v>
      </c>
      <c r="CG22" s="172">
        <f t="shared" si="25"/>
        <v>1</v>
      </c>
      <c r="CH22" s="172">
        <f t="shared" si="25"/>
        <v>1</v>
      </c>
      <c r="CI22" s="172">
        <f t="shared" si="25"/>
        <v>1</v>
      </c>
      <c r="CJ22" s="172">
        <f t="shared" si="25"/>
        <v>1</v>
      </c>
      <c r="CK22" s="172">
        <f t="shared" si="25"/>
        <v>1</v>
      </c>
      <c r="CL22" s="172">
        <f t="shared" si="25"/>
        <v>1</v>
      </c>
      <c r="CM22" s="172">
        <f t="shared" si="25"/>
        <v>1</v>
      </c>
      <c r="CN22" s="172">
        <f t="shared" si="25"/>
        <v>1</v>
      </c>
      <c r="CO22" s="172">
        <f t="shared" si="25"/>
        <v>1</v>
      </c>
      <c r="CP22" s="172">
        <f t="shared" si="25"/>
        <v>1</v>
      </c>
      <c r="CQ22" s="172">
        <f t="shared" si="24"/>
        <v>1</v>
      </c>
      <c r="CR22" s="172">
        <f t="shared" si="24"/>
        <v>1</v>
      </c>
      <c r="CS22" s="172">
        <f t="shared" si="24"/>
        <v>1</v>
      </c>
      <c r="CT22" s="172">
        <f t="shared" si="24"/>
        <v>1</v>
      </c>
      <c r="CU22" s="172">
        <f t="shared" si="24"/>
        <v>1</v>
      </c>
      <c r="DA22" s="177">
        <v>3</v>
      </c>
      <c r="DB22" s="32" t="str">
        <f t="shared" si="27"/>
        <v xml:space="preserve"> </v>
      </c>
      <c r="DD22" s="177">
        <f t="shared" si="19"/>
        <v>1</v>
      </c>
      <c r="DE22" s="177">
        <v>20</v>
      </c>
      <c r="DL22" s="177">
        <f t="shared" si="14"/>
        <v>0</v>
      </c>
      <c r="DM22" s="177">
        <f t="shared" si="15"/>
        <v>1</v>
      </c>
      <c r="DN22" s="177">
        <f t="shared" si="16"/>
        <v>1</v>
      </c>
      <c r="DO22" s="177">
        <f t="shared" si="28"/>
        <v>1</v>
      </c>
      <c r="DP22" s="177">
        <f t="shared" si="28"/>
        <v>1</v>
      </c>
      <c r="DQ22" s="177">
        <f t="shared" si="28"/>
        <v>1</v>
      </c>
      <c r="DR22" s="177">
        <f t="shared" si="28"/>
        <v>1</v>
      </c>
      <c r="DS22" s="177">
        <f t="shared" si="28"/>
        <v>1</v>
      </c>
      <c r="DT22" s="177">
        <f t="shared" si="28"/>
        <v>1</v>
      </c>
      <c r="DU22" s="177">
        <f t="shared" si="28"/>
        <v>1</v>
      </c>
      <c r="DV22" s="177">
        <f t="shared" si="29"/>
        <v>1</v>
      </c>
      <c r="DW22" s="177">
        <f t="shared" si="29"/>
        <v>1</v>
      </c>
      <c r="DX22" s="177">
        <f t="shared" si="29"/>
        <v>1</v>
      </c>
      <c r="DY22" s="177">
        <f t="shared" si="29"/>
        <v>1</v>
      </c>
      <c r="DZ22" s="177">
        <f t="shared" si="29"/>
        <v>1</v>
      </c>
      <c r="EA22" s="177">
        <f t="shared" si="29"/>
        <v>1</v>
      </c>
      <c r="EB22" s="177">
        <f t="shared" si="29"/>
        <v>1</v>
      </c>
      <c r="EC22" s="177">
        <f t="shared" si="29"/>
        <v>1</v>
      </c>
      <c r="ED22" s="177">
        <f t="shared" si="29"/>
        <v>1</v>
      </c>
      <c r="EE22" s="177">
        <f t="shared" si="29"/>
        <v>1</v>
      </c>
      <c r="EF22" s="177">
        <f t="shared" si="29"/>
        <v>1</v>
      </c>
      <c r="EG22" s="177">
        <f t="shared" si="8"/>
        <v>0</v>
      </c>
    </row>
    <row r="23" spans="18:137" x14ac:dyDescent="0.25">
      <c r="T23" s="5"/>
      <c r="U23" s="13"/>
      <c r="V23" s="5"/>
      <c r="W23" s="5" t="str">
        <f t="shared" si="3"/>
        <v/>
      </c>
      <c r="X23" s="5"/>
      <c r="Y23" s="5"/>
      <c r="Z23" s="5"/>
      <c r="BV23" s="177"/>
      <c r="BW23" s="177"/>
      <c r="BZ23" s="178"/>
      <c r="CA23" s="177"/>
      <c r="CB23" s="172">
        <f t="shared" si="25"/>
        <v>1</v>
      </c>
      <c r="CC23" s="172">
        <f t="shared" si="25"/>
        <v>1</v>
      </c>
      <c r="CD23" s="172">
        <f t="shared" si="25"/>
        <v>1</v>
      </c>
      <c r="CE23" s="172">
        <f t="shared" si="25"/>
        <v>1</v>
      </c>
      <c r="CF23" s="172">
        <f t="shared" si="25"/>
        <v>1</v>
      </c>
      <c r="CG23" s="172">
        <f t="shared" si="25"/>
        <v>1</v>
      </c>
      <c r="CH23" s="172">
        <f t="shared" si="25"/>
        <v>1</v>
      </c>
      <c r="CI23" s="172">
        <f t="shared" si="25"/>
        <v>1</v>
      </c>
      <c r="CJ23" s="172">
        <f t="shared" si="25"/>
        <v>1</v>
      </c>
      <c r="CK23" s="172">
        <f t="shared" si="25"/>
        <v>1</v>
      </c>
      <c r="CL23" s="172">
        <f t="shared" si="25"/>
        <v>1</v>
      </c>
      <c r="CM23" s="172">
        <f t="shared" si="25"/>
        <v>1</v>
      </c>
      <c r="CN23" s="172">
        <f t="shared" si="25"/>
        <v>1</v>
      </c>
      <c r="CO23" s="172">
        <f t="shared" si="25"/>
        <v>1</v>
      </c>
      <c r="CP23" s="172">
        <f t="shared" si="25"/>
        <v>1</v>
      </c>
      <c r="CQ23" s="172">
        <f t="shared" si="24"/>
        <v>1</v>
      </c>
      <c r="CR23" s="172">
        <f t="shared" si="24"/>
        <v>1</v>
      </c>
      <c r="CS23" s="172">
        <f t="shared" si="24"/>
        <v>1</v>
      </c>
      <c r="CT23" s="172">
        <f t="shared" si="24"/>
        <v>1</v>
      </c>
      <c r="CU23" s="172">
        <f t="shared" si="24"/>
        <v>1</v>
      </c>
      <c r="DA23" s="177">
        <v>4</v>
      </c>
      <c r="DB23" s="32" t="str">
        <f t="shared" si="27"/>
        <v xml:space="preserve"> </v>
      </c>
      <c r="DD23" s="177">
        <f t="shared" si="19"/>
        <v>1</v>
      </c>
      <c r="DE23" s="177">
        <v>21</v>
      </c>
      <c r="DL23" s="177">
        <f t="shared" si="14"/>
        <v>0</v>
      </c>
      <c r="DM23" s="177">
        <f t="shared" si="15"/>
        <v>1</v>
      </c>
      <c r="DN23" s="177">
        <f t="shared" si="16"/>
        <v>1</v>
      </c>
      <c r="DO23" s="177">
        <f t="shared" si="28"/>
        <v>1</v>
      </c>
      <c r="DP23" s="177">
        <f t="shared" si="28"/>
        <v>1</v>
      </c>
      <c r="DQ23" s="177">
        <f t="shared" si="28"/>
        <v>1</v>
      </c>
      <c r="DR23" s="177">
        <f t="shared" si="28"/>
        <v>1</v>
      </c>
      <c r="DS23" s="177">
        <f t="shared" si="28"/>
        <v>1</v>
      </c>
      <c r="DT23" s="177">
        <f t="shared" si="28"/>
        <v>1</v>
      </c>
      <c r="DU23" s="177">
        <f t="shared" si="28"/>
        <v>1</v>
      </c>
      <c r="DV23" s="177">
        <f t="shared" si="29"/>
        <v>1</v>
      </c>
      <c r="DW23" s="177">
        <f t="shared" si="29"/>
        <v>1</v>
      </c>
      <c r="DX23" s="177">
        <f t="shared" si="29"/>
        <v>1</v>
      </c>
      <c r="DY23" s="177">
        <f t="shared" si="29"/>
        <v>1</v>
      </c>
      <c r="DZ23" s="177">
        <f t="shared" si="29"/>
        <v>1</v>
      </c>
      <c r="EA23" s="177">
        <f t="shared" si="29"/>
        <v>1</v>
      </c>
      <c r="EB23" s="177">
        <f t="shared" si="29"/>
        <v>1</v>
      </c>
      <c r="EC23" s="177">
        <f t="shared" si="29"/>
        <v>1</v>
      </c>
      <c r="ED23" s="177">
        <f t="shared" si="29"/>
        <v>1</v>
      </c>
      <c r="EE23" s="177">
        <f t="shared" si="29"/>
        <v>1</v>
      </c>
      <c r="EF23" s="177">
        <f t="shared" si="29"/>
        <v>1</v>
      </c>
      <c r="EG23" s="177">
        <f t="shared" si="8"/>
        <v>0</v>
      </c>
    </row>
    <row r="24" spans="18:137" x14ac:dyDescent="0.25">
      <c r="T24" s="5"/>
      <c r="U24" s="13"/>
      <c r="V24" s="5"/>
      <c r="W24" s="5" t="str">
        <f t="shared" si="3"/>
        <v/>
      </c>
      <c r="X24" s="5"/>
      <c r="Y24" s="5"/>
      <c r="Z24" s="5"/>
      <c r="BV24" s="177"/>
      <c r="BW24" s="177"/>
      <c r="BZ24" s="178"/>
      <c r="CA24" s="177"/>
      <c r="CB24" s="172">
        <f t="shared" si="25"/>
        <v>1</v>
      </c>
      <c r="CC24" s="172">
        <f t="shared" si="25"/>
        <v>1</v>
      </c>
      <c r="CD24" s="172">
        <f t="shared" si="25"/>
        <v>1</v>
      </c>
      <c r="CE24" s="172">
        <f t="shared" si="25"/>
        <v>1</v>
      </c>
      <c r="CF24" s="172">
        <f t="shared" si="25"/>
        <v>1</v>
      </c>
      <c r="CG24" s="172">
        <f t="shared" si="25"/>
        <v>1</v>
      </c>
      <c r="CH24" s="172">
        <f t="shared" si="25"/>
        <v>1</v>
      </c>
      <c r="CI24" s="172">
        <f t="shared" si="25"/>
        <v>1</v>
      </c>
      <c r="CJ24" s="172">
        <f t="shared" si="25"/>
        <v>1</v>
      </c>
      <c r="CK24" s="172">
        <f t="shared" si="25"/>
        <v>1</v>
      </c>
      <c r="CL24" s="172">
        <f t="shared" si="25"/>
        <v>1</v>
      </c>
      <c r="CM24" s="172">
        <f t="shared" si="25"/>
        <v>1</v>
      </c>
      <c r="CN24" s="172">
        <f t="shared" si="25"/>
        <v>1</v>
      </c>
      <c r="CO24" s="172">
        <f t="shared" si="25"/>
        <v>1</v>
      </c>
      <c r="CP24" s="172">
        <f t="shared" si="25"/>
        <v>1</v>
      </c>
      <c r="CQ24" s="172">
        <f t="shared" si="24"/>
        <v>1</v>
      </c>
      <c r="CR24" s="172">
        <f t="shared" si="24"/>
        <v>1</v>
      </c>
      <c r="CS24" s="172">
        <f t="shared" si="24"/>
        <v>1</v>
      </c>
      <c r="CT24" s="172">
        <f t="shared" si="24"/>
        <v>1</v>
      </c>
      <c r="CU24" s="172">
        <f t="shared" si="24"/>
        <v>1</v>
      </c>
      <c r="DA24" s="177">
        <v>5</v>
      </c>
      <c r="DB24" s="32" t="str">
        <f t="shared" si="27"/>
        <v xml:space="preserve"> </v>
      </c>
      <c r="DD24" s="177">
        <f t="shared" si="19"/>
        <v>1</v>
      </c>
      <c r="DE24" s="177">
        <v>22</v>
      </c>
      <c r="DL24" s="177">
        <f t="shared" si="14"/>
        <v>0</v>
      </c>
      <c r="DM24" s="177">
        <f t="shared" si="15"/>
        <v>1</v>
      </c>
      <c r="DN24" s="177">
        <f t="shared" si="16"/>
        <v>1</v>
      </c>
      <c r="DO24" s="177">
        <f t="shared" si="28"/>
        <v>1</v>
      </c>
      <c r="DP24" s="177">
        <f t="shared" si="28"/>
        <v>1</v>
      </c>
      <c r="DQ24" s="177">
        <f t="shared" si="28"/>
        <v>1</v>
      </c>
      <c r="DR24" s="177">
        <f t="shared" si="28"/>
        <v>1</v>
      </c>
      <c r="DS24" s="177">
        <f t="shared" si="28"/>
        <v>1</v>
      </c>
      <c r="DT24" s="177">
        <f t="shared" si="28"/>
        <v>1</v>
      </c>
      <c r="DU24" s="177">
        <f t="shared" si="28"/>
        <v>1</v>
      </c>
      <c r="DV24" s="177">
        <f t="shared" si="29"/>
        <v>1</v>
      </c>
      <c r="DW24" s="177">
        <f t="shared" si="29"/>
        <v>1</v>
      </c>
      <c r="DX24" s="177">
        <f t="shared" si="29"/>
        <v>1</v>
      </c>
      <c r="DY24" s="177">
        <f t="shared" si="29"/>
        <v>1</v>
      </c>
      <c r="DZ24" s="177">
        <f t="shared" si="29"/>
        <v>1</v>
      </c>
      <c r="EA24" s="177">
        <f t="shared" si="29"/>
        <v>1</v>
      </c>
      <c r="EB24" s="177">
        <f t="shared" si="29"/>
        <v>1</v>
      </c>
      <c r="EC24" s="177">
        <f t="shared" si="29"/>
        <v>1</v>
      </c>
      <c r="ED24" s="177">
        <f t="shared" si="29"/>
        <v>1</v>
      </c>
      <c r="EE24" s="177">
        <f t="shared" si="29"/>
        <v>1</v>
      </c>
      <c r="EF24" s="177">
        <f t="shared" si="29"/>
        <v>1</v>
      </c>
      <c r="EG24" s="177">
        <f t="shared" si="8"/>
        <v>0</v>
      </c>
    </row>
    <row r="25" spans="18:137" x14ac:dyDescent="0.25">
      <c r="T25" s="5"/>
      <c r="U25" s="13"/>
      <c r="V25" s="5"/>
      <c r="W25" s="5" t="str">
        <f t="shared" si="3"/>
        <v/>
      </c>
      <c r="X25" s="5"/>
      <c r="Y25" s="5"/>
      <c r="Z25" s="5"/>
      <c r="BV25" s="177"/>
      <c r="BW25" s="177"/>
      <c r="BZ25" s="178"/>
      <c r="CA25" s="177"/>
      <c r="CB25" s="172">
        <f t="shared" si="25"/>
        <v>1</v>
      </c>
      <c r="CC25" s="172">
        <f t="shared" si="25"/>
        <v>1</v>
      </c>
      <c r="CD25" s="172">
        <f t="shared" si="25"/>
        <v>1</v>
      </c>
      <c r="CE25" s="172">
        <f t="shared" si="25"/>
        <v>1</v>
      </c>
      <c r="CF25" s="172">
        <f t="shared" si="25"/>
        <v>1</v>
      </c>
      <c r="CG25" s="172">
        <f t="shared" si="25"/>
        <v>1</v>
      </c>
      <c r="CH25" s="172">
        <f t="shared" si="25"/>
        <v>1</v>
      </c>
      <c r="CI25" s="172">
        <f t="shared" si="25"/>
        <v>1</v>
      </c>
      <c r="CJ25" s="172">
        <f t="shared" si="25"/>
        <v>1</v>
      </c>
      <c r="CK25" s="172">
        <f t="shared" si="25"/>
        <v>1</v>
      </c>
      <c r="CL25" s="172">
        <f t="shared" si="25"/>
        <v>1</v>
      </c>
      <c r="CM25" s="172">
        <f t="shared" si="25"/>
        <v>1</v>
      </c>
      <c r="CN25" s="172">
        <f t="shared" si="25"/>
        <v>1</v>
      </c>
      <c r="CO25" s="172">
        <f t="shared" si="25"/>
        <v>1</v>
      </c>
      <c r="CP25" s="172">
        <f t="shared" si="25"/>
        <v>1</v>
      </c>
      <c r="CQ25" s="172">
        <f t="shared" si="24"/>
        <v>1</v>
      </c>
      <c r="CR25" s="172">
        <f t="shared" si="24"/>
        <v>1</v>
      </c>
      <c r="CS25" s="172">
        <f t="shared" si="24"/>
        <v>1</v>
      </c>
      <c r="CT25" s="172">
        <f t="shared" si="24"/>
        <v>1</v>
      </c>
      <c r="CU25" s="172">
        <f t="shared" si="24"/>
        <v>1</v>
      </c>
      <c r="DA25" s="177">
        <v>6</v>
      </c>
      <c r="DB25" s="32" t="str">
        <f t="shared" si="27"/>
        <v xml:space="preserve"> </v>
      </c>
      <c r="DD25" s="177">
        <f t="shared" si="19"/>
        <v>1</v>
      </c>
      <c r="DE25" s="177">
        <v>23</v>
      </c>
      <c r="DL25" s="177">
        <f t="shared" si="14"/>
        <v>0</v>
      </c>
      <c r="DM25" s="177">
        <f t="shared" si="15"/>
        <v>1</v>
      </c>
      <c r="DN25" s="177">
        <f t="shared" si="16"/>
        <v>1</v>
      </c>
      <c r="DO25" s="177">
        <f t="shared" si="28"/>
        <v>1</v>
      </c>
      <c r="DP25" s="177">
        <f t="shared" si="28"/>
        <v>1</v>
      </c>
      <c r="DQ25" s="177">
        <f t="shared" si="28"/>
        <v>1</v>
      </c>
      <c r="DR25" s="177">
        <f t="shared" si="28"/>
        <v>1</v>
      </c>
      <c r="DS25" s="177">
        <f t="shared" si="28"/>
        <v>1</v>
      </c>
      <c r="DT25" s="177">
        <f t="shared" si="28"/>
        <v>1</v>
      </c>
      <c r="DU25" s="177">
        <f t="shared" si="28"/>
        <v>1</v>
      </c>
      <c r="DV25" s="177">
        <f t="shared" si="29"/>
        <v>1</v>
      </c>
      <c r="DW25" s="177">
        <f t="shared" si="29"/>
        <v>1</v>
      </c>
      <c r="DX25" s="177">
        <f t="shared" si="29"/>
        <v>1</v>
      </c>
      <c r="DY25" s="177">
        <f t="shared" si="29"/>
        <v>1</v>
      </c>
      <c r="DZ25" s="177">
        <f t="shared" si="29"/>
        <v>1</v>
      </c>
      <c r="EA25" s="177">
        <f t="shared" si="29"/>
        <v>1</v>
      </c>
      <c r="EB25" s="177">
        <f t="shared" si="29"/>
        <v>1</v>
      </c>
      <c r="EC25" s="177">
        <f t="shared" si="29"/>
        <v>1</v>
      </c>
      <c r="ED25" s="177">
        <f t="shared" si="29"/>
        <v>1</v>
      </c>
      <c r="EE25" s="177">
        <f t="shared" si="29"/>
        <v>1</v>
      </c>
      <c r="EF25" s="177">
        <f t="shared" si="29"/>
        <v>1</v>
      </c>
      <c r="EG25" s="177">
        <f t="shared" si="8"/>
        <v>0</v>
      </c>
    </row>
    <row r="26" spans="18:137" x14ac:dyDescent="0.25">
      <c r="T26" s="5"/>
      <c r="U26" s="13"/>
      <c r="V26" s="5"/>
      <c r="W26" s="5" t="str">
        <f t="shared" si="3"/>
        <v/>
      </c>
      <c r="X26" s="5"/>
      <c r="Y26" s="5"/>
      <c r="Z26" s="5"/>
      <c r="BV26" s="177"/>
      <c r="BW26" s="177"/>
      <c r="BZ26" s="178"/>
      <c r="CA26" s="177"/>
      <c r="CB26" s="172">
        <f t="shared" si="25"/>
        <v>1</v>
      </c>
      <c r="CC26" s="172">
        <f t="shared" si="25"/>
        <v>1</v>
      </c>
      <c r="CD26" s="172">
        <f t="shared" si="25"/>
        <v>1</v>
      </c>
      <c r="CE26" s="172">
        <f t="shared" si="25"/>
        <v>1</v>
      </c>
      <c r="CF26" s="172">
        <f t="shared" si="25"/>
        <v>1</v>
      </c>
      <c r="CG26" s="172">
        <f t="shared" si="25"/>
        <v>1</v>
      </c>
      <c r="CH26" s="172">
        <f t="shared" si="25"/>
        <v>1</v>
      </c>
      <c r="CI26" s="172">
        <f t="shared" si="25"/>
        <v>1</v>
      </c>
      <c r="CJ26" s="172">
        <f t="shared" si="25"/>
        <v>1</v>
      </c>
      <c r="CK26" s="172">
        <f t="shared" si="25"/>
        <v>1</v>
      </c>
      <c r="CL26" s="172">
        <f t="shared" si="25"/>
        <v>1</v>
      </c>
      <c r="CM26" s="172">
        <f t="shared" si="25"/>
        <v>1</v>
      </c>
      <c r="CN26" s="172">
        <f t="shared" si="25"/>
        <v>1</v>
      </c>
      <c r="CO26" s="172">
        <f t="shared" si="25"/>
        <v>1</v>
      </c>
      <c r="CP26" s="172">
        <f t="shared" si="25"/>
        <v>1</v>
      </c>
      <c r="CQ26" s="172">
        <f t="shared" si="24"/>
        <v>1</v>
      </c>
      <c r="CR26" s="172">
        <f t="shared" si="24"/>
        <v>1</v>
      </c>
      <c r="CS26" s="172">
        <f t="shared" si="24"/>
        <v>1</v>
      </c>
      <c r="CT26" s="172">
        <f t="shared" si="24"/>
        <v>1</v>
      </c>
      <c r="CU26" s="172">
        <f t="shared" si="24"/>
        <v>1</v>
      </c>
      <c r="DA26" s="177">
        <v>7</v>
      </c>
      <c r="DB26" s="32" t="str">
        <f t="shared" si="27"/>
        <v xml:space="preserve"> </v>
      </c>
      <c r="DD26" s="177">
        <f t="shared" si="19"/>
        <v>1</v>
      </c>
      <c r="DE26" s="177">
        <v>24</v>
      </c>
      <c r="DL26" s="177">
        <f t="shared" si="14"/>
        <v>0</v>
      </c>
      <c r="DM26" s="177">
        <f t="shared" si="15"/>
        <v>1</v>
      </c>
      <c r="DN26" s="177">
        <f t="shared" si="16"/>
        <v>1</v>
      </c>
      <c r="DO26" s="177">
        <f t="shared" si="28"/>
        <v>1</v>
      </c>
      <c r="DP26" s="177">
        <f t="shared" si="28"/>
        <v>1</v>
      </c>
      <c r="DQ26" s="177">
        <f t="shared" si="28"/>
        <v>1</v>
      </c>
      <c r="DR26" s="177">
        <f t="shared" si="28"/>
        <v>1</v>
      </c>
      <c r="DS26" s="177">
        <f t="shared" si="28"/>
        <v>1</v>
      </c>
      <c r="DT26" s="177">
        <f t="shared" si="28"/>
        <v>1</v>
      </c>
      <c r="DU26" s="177">
        <f t="shared" si="28"/>
        <v>1</v>
      </c>
      <c r="DV26" s="177">
        <f t="shared" si="29"/>
        <v>1</v>
      </c>
      <c r="DW26" s="177">
        <f t="shared" si="29"/>
        <v>1</v>
      </c>
      <c r="DX26" s="177">
        <f t="shared" si="29"/>
        <v>1</v>
      </c>
      <c r="DY26" s="177">
        <f t="shared" si="29"/>
        <v>1</v>
      </c>
      <c r="DZ26" s="177">
        <f t="shared" si="29"/>
        <v>1</v>
      </c>
      <c r="EA26" s="177">
        <f t="shared" si="29"/>
        <v>1</v>
      </c>
      <c r="EB26" s="177">
        <f t="shared" si="29"/>
        <v>1</v>
      </c>
      <c r="EC26" s="177">
        <f t="shared" si="29"/>
        <v>1</v>
      </c>
      <c r="ED26" s="177">
        <f t="shared" si="29"/>
        <v>1</v>
      </c>
      <c r="EE26" s="177">
        <f t="shared" si="29"/>
        <v>1</v>
      </c>
      <c r="EF26" s="177">
        <f t="shared" si="29"/>
        <v>1</v>
      </c>
      <c r="EG26" s="177">
        <f t="shared" si="8"/>
        <v>0</v>
      </c>
    </row>
    <row r="27" spans="18:137" x14ac:dyDescent="0.25">
      <c r="T27" s="5"/>
      <c r="U27" s="13"/>
      <c r="V27" s="5"/>
      <c r="W27" s="5" t="str">
        <f t="shared" si="3"/>
        <v/>
      </c>
      <c r="X27" s="5"/>
      <c r="Y27" s="5"/>
      <c r="Z27" s="5"/>
      <c r="BV27" s="177"/>
      <c r="BW27" s="177"/>
      <c r="BZ27" s="178"/>
      <c r="CA27" s="177"/>
      <c r="CB27" s="172">
        <f t="shared" si="25"/>
        <v>1</v>
      </c>
      <c r="CC27" s="172">
        <f t="shared" si="25"/>
        <v>1</v>
      </c>
      <c r="CD27" s="172">
        <f t="shared" si="25"/>
        <v>1</v>
      </c>
      <c r="CE27" s="172">
        <f t="shared" si="25"/>
        <v>1</v>
      </c>
      <c r="CF27" s="172">
        <f t="shared" si="25"/>
        <v>1</v>
      </c>
      <c r="CG27" s="172">
        <f t="shared" si="25"/>
        <v>1</v>
      </c>
      <c r="CH27" s="172">
        <f t="shared" si="25"/>
        <v>1</v>
      </c>
      <c r="CI27" s="172">
        <f t="shared" si="25"/>
        <v>1</v>
      </c>
      <c r="CJ27" s="172">
        <f t="shared" si="25"/>
        <v>1</v>
      </c>
      <c r="CK27" s="172">
        <f t="shared" si="25"/>
        <v>1</v>
      </c>
      <c r="CL27" s="172">
        <f t="shared" si="25"/>
        <v>1</v>
      </c>
      <c r="CM27" s="172">
        <f t="shared" si="25"/>
        <v>1</v>
      </c>
      <c r="CN27" s="172">
        <f t="shared" si="25"/>
        <v>1</v>
      </c>
      <c r="CO27" s="172">
        <f t="shared" si="25"/>
        <v>1</v>
      </c>
      <c r="CP27" s="172">
        <f t="shared" si="25"/>
        <v>1</v>
      </c>
      <c r="CQ27" s="172">
        <f t="shared" si="24"/>
        <v>1</v>
      </c>
      <c r="CR27" s="172">
        <f t="shared" si="24"/>
        <v>1</v>
      </c>
      <c r="CS27" s="172">
        <f t="shared" si="24"/>
        <v>1</v>
      </c>
      <c r="CT27" s="172">
        <f t="shared" si="24"/>
        <v>1</v>
      </c>
      <c r="CU27" s="172">
        <f t="shared" si="24"/>
        <v>1</v>
      </c>
      <c r="DA27" s="177">
        <v>8</v>
      </c>
      <c r="DB27" s="32" t="str">
        <f t="shared" si="27"/>
        <v xml:space="preserve"> </v>
      </c>
      <c r="DD27" s="177">
        <f t="shared" si="19"/>
        <v>1</v>
      </c>
      <c r="DE27" s="177">
        <v>25</v>
      </c>
      <c r="DL27" s="177">
        <f t="shared" si="14"/>
        <v>0</v>
      </c>
      <c r="DM27" s="177">
        <f t="shared" si="15"/>
        <v>1</v>
      </c>
      <c r="DN27" s="177">
        <f t="shared" si="16"/>
        <v>1</v>
      </c>
      <c r="DO27" s="177">
        <f t="shared" si="28"/>
        <v>1</v>
      </c>
      <c r="DP27" s="177">
        <f t="shared" si="28"/>
        <v>1</v>
      </c>
      <c r="DQ27" s="177">
        <f t="shared" si="28"/>
        <v>1</v>
      </c>
      <c r="DR27" s="177">
        <f t="shared" si="28"/>
        <v>1</v>
      </c>
      <c r="DS27" s="177">
        <f t="shared" si="28"/>
        <v>1</v>
      </c>
      <c r="DT27" s="177">
        <f t="shared" si="28"/>
        <v>1</v>
      </c>
      <c r="DU27" s="177">
        <f t="shared" si="28"/>
        <v>1</v>
      </c>
      <c r="DV27" s="177">
        <f t="shared" si="29"/>
        <v>1</v>
      </c>
      <c r="DW27" s="177">
        <f t="shared" si="29"/>
        <v>1</v>
      </c>
      <c r="DX27" s="177">
        <f t="shared" si="29"/>
        <v>1</v>
      </c>
      <c r="DY27" s="177">
        <f t="shared" si="29"/>
        <v>1</v>
      </c>
      <c r="DZ27" s="177">
        <f t="shared" si="29"/>
        <v>1</v>
      </c>
      <c r="EA27" s="177">
        <f t="shared" si="29"/>
        <v>1</v>
      </c>
      <c r="EB27" s="177">
        <f t="shared" si="29"/>
        <v>1</v>
      </c>
      <c r="EC27" s="177">
        <f t="shared" si="29"/>
        <v>1</v>
      </c>
      <c r="ED27" s="177">
        <f t="shared" si="29"/>
        <v>1</v>
      </c>
      <c r="EE27" s="177">
        <f t="shared" si="29"/>
        <v>1</v>
      </c>
      <c r="EF27" s="177">
        <f t="shared" si="29"/>
        <v>1</v>
      </c>
      <c r="EG27" s="177">
        <f t="shared" si="8"/>
        <v>0</v>
      </c>
    </row>
    <row r="28" spans="18:137" x14ac:dyDescent="0.25">
      <c r="T28" s="5"/>
      <c r="U28" s="13"/>
      <c r="V28" s="5"/>
      <c r="W28" s="5" t="str">
        <f t="shared" si="3"/>
        <v/>
      </c>
      <c r="X28" s="5"/>
      <c r="Y28" s="5"/>
      <c r="Z28" s="5"/>
      <c r="BV28" s="177"/>
      <c r="BW28" s="177"/>
      <c r="BZ28" s="178"/>
      <c r="CA28" s="177"/>
      <c r="CB28" s="172">
        <f t="shared" si="25"/>
        <v>1</v>
      </c>
      <c r="CC28" s="172">
        <f t="shared" si="25"/>
        <v>1</v>
      </c>
      <c r="CD28" s="172">
        <f t="shared" si="25"/>
        <v>1</v>
      </c>
      <c r="CE28" s="172">
        <f t="shared" si="25"/>
        <v>1</v>
      </c>
      <c r="CF28" s="172">
        <f t="shared" si="25"/>
        <v>1</v>
      </c>
      <c r="CG28" s="172">
        <f t="shared" si="25"/>
        <v>1</v>
      </c>
      <c r="CH28" s="172">
        <f t="shared" si="25"/>
        <v>1</v>
      </c>
      <c r="CI28" s="172">
        <f t="shared" si="25"/>
        <v>1</v>
      </c>
      <c r="CJ28" s="172">
        <f t="shared" si="25"/>
        <v>1</v>
      </c>
      <c r="CK28" s="172">
        <f t="shared" si="25"/>
        <v>1</v>
      </c>
      <c r="CL28" s="172">
        <f t="shared" si="25"/>
        <v>1</v>
      </c>
      <c r="CM28" s="172">
        <f t="shared" si="25"/>
        <v>1</v>
      </c>
      <c r="CN28" s="172">
        <f t="shared" si="25"/>
        <v>1</v>
      </c>
      <c r="CO28" s="172">
        <f t="shared" si="25"/>
        <v>1</v>
      </c>
      <c r="CP28" s="172">
        <f t="shared" si="25"/>
        <v>1</v>
      </c>
      <c r="CQ28" s="172">
        <f t="shared" si="24"/>
        <v>1</v>
      </c>
      <c r="CR28" s="172">
        <f t="shared" si="24"/>
        <v>1</v>
      </c>
      <c r="CS28" s="172">
        <f t="shared" si="24"/>
        <v>1</v>
      </c>
      <c r="CT28" s="172">
        <f t="shared" si="24"/>
        <v>1</v>
      </c>
      <c r="CU28" s="172">
        <f t="shared" si="24"/>
        <v>1</v>
      </c>
      <c r="DA28" s="177">
        <v>9</v>
      </c>
      <c r="DB28" s="32" t="str">
        <f t="shared" si="27"/>
        <v xml:space="preserve"> </v>
      </c>
      <c r="DD28" s="177">
        <f t="shared" si="19"/>
        <v>1</v>
      </c>
      <c r="DE28" s="177">
        <v>26</v>
      </c>
      <c r="DL28" s="177">
        <f t="shared" si="14"/>
        <v>0</v>
      </c>
      <c r="DM28" s="177">
        <f t="shared" si="15"/>
        <v>1</v>
      </c>
      <c r="DN28" s="177">
        <f t="shared" si="16"/>
        <v>1</v>
      </c>
      <c r="DO28" s="177">
        <f t="shared" si="28"/>
        <v>1</v>
      </c>
      <c r="DP28" s="177">
        <f t="shared" si="28"/>
        <v>1</v>
      </c>
      <c r="DQ28" s="177">
        <f t="shared" si="28"/>
        <v>1</v>
      </c>
      <c r="DR28" s="177">
        <f t="shared" si="28"/>
        <v>1</v>
      </c>
      <c r="DS28" s="177">
        <f t="shared" si="28"/>
        <v>1</v>
      </c>
      <c r="DT28" s="177">
        <f t="shared" si="28"/>
        <v>1</v>
      </c>
      <c r="DU28" s="177">
        <f t="shared" si="28"/>
        <v>1</v>
      </c>
      <c r="DV28" s="177">
        <f t="shared" si="29"/>
        <v>1</v>
      </c>
      <c r="DW28" s="177">
        <f t="shared" si="29"/>
        <v>1</v>
      </c>
      <c r="DX28" s="177">
        <f t="shared" si="29"/>
        <v>1</v>
      </c>
      <c r="DY28" s="177">
        <f t="shared" si="29"/>
        <v>1</v>
      </c>
      <c r="DZ28" s="177">
        <f t="shared" si="29"/>
        <v>1</v>
      </c>
      <c r="EA28" s="177">
        <f t="shared" si="29"/>
        <v>1</v>
      </c>
      <c r="EB28" s="177">
        <f t="shared" si="29"/>
        <v>1</v>
      </c>
      <c r="EC28" s="177">
        <f t="shared" si="29"/>
        <v>1</v>
      </c>
      <c r="ED28" s="177">
        <f t="shared" si="29"/>
        <v>1</v>
      </c>
      <c r="EE28" s="177">
        <f t="shared" si="29"/>
        <v>1</v>
      </c>
      <c r="EF28" s="177">
        <f t="shared" si="29"/>
        <v>1</v>
      </c>
      <c r="EG28" s="177">
        <f t="shared" si="8"/>
        <v>0</v>
      </c>
    </row>
    <row r="29" spans="18:137" x14ac:dyDescent="0.25">
      <c r="T29" s="5"/>
      <c r="U29" s="13"/>
      <c r="V29" s="5"/>
      <c r="W29" s="5" t="str">
        <f t="shared" si="3"/>
        <v/>
      </c>
      <c r="X29" s="5"/>
      <c r="Y29" s="5"/>
      <c r="Z29" s="5"/>
      <c r="BV29" s="177"/>
      <c r="BW29" s="177"/>
      <c r="BZ29" s="178"/>
      <c r="CA29" s="177"/>
      <c r="CB29" s="172">
        <f t="shared" si="25"/>
        <v>1</v>
      </c>
      <c r="CC29" s="172">
        <f t="shared" si="25"/>
        <v>1</v>
      </c>
      <c r="CD29" s="172">
        <f t="shared" si="25"/>
        <v>1</v>
      </c>
      <c r="CE29" s="172">
        <f t="shared" si="25"/>
        <v>1</v>
      </c>
      <c r="CF29" s="172">
        <f t="shared" si="25"/>
        <v>1</v>
      </c>
      <c r="CG29" s="172">
        <f t="shared" si="25"/>
        <v>1</v>
      </c>
      <c r="CH29" s="172">
        <f t="shared" si="25"/>
        <v>1</v>
      </c>
      <c r="CI29" s="172">
        <f t="shared" si="25"/>
        <v>1</v>
      </c>
      <c r="CJ29" s="172">
        <f t="shared" si="25"/>
        <v>1</v>
      </c>
      <c r="CK29" s="172">
        <f t="shared" si="25"/>
        <v>1</v>
      </c>
      <c r="CL29" s="172">
        <f t="shared" si="25"/>
        <v>1</v>
      </c>
      <c r="CM29" s="172">
        <f t="shared" si="25"/>
        <v>1</v>
      </c>
      <c r="CN29" s="172">
        <f t="shared" si="25"/>
        <v>1</v>
      </c>
      <c r="CO29" s="172">
        <f t="shared" si="25"/>
        <v>1</v>
      </c>
      <c r="CP29" s="172">
        <f t="shared" si="25"/>
        <v>1</v>
      </c>
      <c r="CQ29" s="172">
        <f t="shared" si="24"/>
        <v>1</v>
      </c>
      <c r="CR29" s="172">
        <f t="shared" si="24"/>
        <v>1</v>
      </c>
      <c r="CS29" s="172">
        <f t="shared" si="24"/>
        <v>1</v>
      </c>
      <c r="CT29" s="172">
        <f t="shared" si="24"/>
        <v>1</v>
      </c>
      <c r="CU29" s="172">
        <f t="shared" si="24"/>
        <v>1</v>
      </c>
      <c r="DA29" s="177">
        <v>10</v>
      </c>
      <c r="DB29" s="32" t="str">
        <f t="shared" si="27"/>
        <v xml:space="preserve"> </v>
      </c>
      <c r="DD29" s="177">
        <f t="shared" si="19"/>
        <v>1</v>
      </c>
      <c r="DE29" s="177">
        <v>27</v>
      </c>
      <c r="DL29" s="177">
        <f t="shared" si="14"/>
        <v>0</v>
      </c>
      <c r="DM29" s="177">
        <f t="shared" si="15"/>
        <v>1</v>
      </c>
      <c r="DN29" s="177">
        <f t="shared" si="16"/>
        <v>1</v>
      </c>
      <c r="DO29" s="177">
        <f t="shared" si="28"/>
        <v>1</v>
      </c>
      <c r="DP29" s="177">
        <f t="shared" si="28"/>
        <v>1</v>
      </c>
      <c r="DQ29" s="177">
        <f t="shared" si="28"/>
        <v>1</v>
      </c>
      <c r="DR29" s="177">
        <f t="shared" si="28"/>
        <v>1</v>
      </c>
      <c r="DS29" s="177">
        <f t="shared" si="28"/>
        <v>1</v>
      </c>
      <c r="DT29" s="177">
        <f t="shared" si="28"/>
        <v>1</v>
      </c>
      <c r="DU29" s="177">
        <f t="shared" si="28"/>
        <v>1</v>
      </c>
      <c r="DV29" s="177">
        <f t="shared" si="29"/>
        <v>1</v>
      </c>
      <c r="DW29" s="177">
        <f t="shared" si="29"/>
        <v>1</v>
      </c>
      <c r="DX29" s="177">
        <f t="shared" si="29"/>
        <v>1</v>
      </c>
      <c r="DY29" s="177">
        <f t="shared" si="29"/>
        <v>1</v>
      </c>
      <c r="DZ29" s="177">
        <f t="shared" si="29"/>
        <v>1</v>
      </c>
      <c r="EA29" s="177">
        <f t="shared" si="29"/>
        <v>1</v>
      </c>
      <c r="EB29" s="177">
        <f t="shared" si="29"/>
        <v>1</v>
      </c>
      <c r="EC29" s="177">
        <f t="shared" si="29"/>
        <v>1</v>
      </c>
      <c r="ED29" s="177">
        <f t="shared" si="29"/>
        <v>1</v>
      </c>
      <c r="EE29" s="177">
        <f t="shared" si="29"/>
        <v>1</v>
      </c>
      <c r="EF29" s="177">
        <f t="shared" si="29"/>
        <v>1</v>
      </c>
      <c r="EG29" s="177">
        <f t="shared" si="8"/>
        <v>0</v>
      </c>
    </row>
    <row r="30" spans="18:137" ht="15" customHeight="1" x14ac:dyDescent="0.25">
      <c r="T30" s="5"/>
      <c r="U30" s="13"/>
      <c r="V30" s="5"/>
      <c r="W30" s="5" t="str">
        <f t="shared" si="3"/>
        <v/>
      </c>
      <c r="X30" s="5"/>
      <c r="Y30" s="5"/>
      <c r="Z30" s="5"/>
      <c r="BV30" s="177"/>
      <c r="BW30" s="177"/>
      <c r="BZ30" s="178"/>
      <c r="CA30" s="177"/>
      <c r="CB30" s="172">
        <f t="shared" si="25"/>
        <v>1</v>
      </c>
      <c r="CC30" s="172">
        <f t="shared" si="25"/>
        <v>1</v>
      </c>
      <c r="CD30" s="172">
        <f t="shared" si="25"/>
        <v>1</v>
      </c>
      <c r="CE30" s="172">
        <f t="shared" si="25"/>
        <v>1</v>
      </c>
      <c r="CF30" s="172">
        <f t="shared" si="25"/>
        <v>1</v>
      </c>
      <c r="CG30" s="172">
        <f t="shared" si="25"/>
        <v>1</v>
      </c>
      <c r="CH30" s="172">
        <f t="shared" si="25"/>
        <v>1</v>
      </c>
      <c r="CI30" s="172">
        <f t="shared" si="25"/>
        <v>1</v>
      </c>
      <c r="CJ30" s="172">
        <f t="shared" si="25"/>
        <v>1</v>
      </c>
      <c r="CK30" s="172">
        <f t="shared" si="25"/>
        <v>1</v>
      </c>
      <c r="CL30" s="172">
        <f t="shared" si="25"/>
        <v>1</v>
      </c>
      <c r="CM30" s="172">
        <f t="shared" si="25"/>
        <v>1</v>
      </c>
      <c r="CN30" s="172">
        <f t="shared" si="25"/>
        <v>1</v>
      </c>
      <c r="CO30" s="172">
        <f t="shared" si="25"/>
        <v>1</v>
      </c>
      <c r="CP30" s="172">
        <f t="shared" si="25"/>
        <v>1</v>
      </c>
      <c r="CQ30" s="172">
        <f t="shared" si="24"/>
        <v>1</v>
      </c>
      <c r="CR30" s="172">
        <f t="shared" si="24"/>
        <v>1</v>
      </c>
      <c r="CS30" s="172">
        <f t="shared" si="24"/>
        <v>1</v>
      </c>
      <c r="CT30" s="172">
        <f t="shared" si="24"/>
        <v>1</v>
      </c>
      <c r="CU30" s="172">
        <f t="shared" si="24"/>
        <v>1</v>
      </c>
      <c r="DA30" s="177">
        <v>11</v>
      </c>
      <c r="DB30" s="32" t="str">
        <f t="shared" si="27"/>
        <v xml:space="preserve"> </v>
      </c>
      <c r="DD30" s="177">
        <f t="shared" si="19"/>
        <v>1</v>
      </c>
      <c r="DE30" s="177">
        <v>28</v>
      </c>
      <c r="DL30" s="177">
        <f t="shared" si="14"/>
        <v>0</v>
      </c>
      <c r="DM30" s="177">
        <f t="shared" si="15"/>
        <v>1</v>
      </c>
      <c r="DN30" s="177">
        <f t="shared" si="16"/>
        <v>1</v>
      </c>
      <c r="DO30" s="177">
        <f t="shared" si="28"/>
        <v>1</v>
      </c>
      <c r="DP30" s="177">
        <f t="shared" si="28"/>
        <v>1</v>
      </c>
      <c r="DQ30" s="177">
        <f t="shared" si="28"/>
        <v>1</v>
      </c>
      <c r="DR30" s="177">
        <f t="shared" si="28"/>
        <v>1</v>
      </c>
      <c r="DS30" s="177">
        <f t="shared" si="28"/>
        <v>1</v>
      </c>
      <c r="DT30" s="177">
        <f t="shared" si="28"/>
        <v>1</v>
      </c>
      <c r="DU30" s="177">
        <f t="shared" si="28"/>
        <v>1</v>
      </c>
      <c r="DV30" s="177">
        <f t="shared" si="29"/>
        <v>1</v>
      </c>
      <c r="DW30" s="177">
        <f t="shared" si="29"/>
        <v>1</v>
      </c>
      <c r="DX30" s="177">
        <f t="shared" si="29"/>
        <v>1</v>
      </c>
      <c r="DY30" s="177">
        <f t="shared" si="29"/>
        <v>1</v>
      </c>
      <c r="DZ30" s="177">
        <f t="shared" si="29"/>
        <v>1</v>
      </c>
      <c r="EA30" s="177">
        <f t="shared" si="29"/>
        <v>1</v>
      </c>
      <c r="EB30" s="177">
        <f t="shared" si="29"/>
        <v>1</v>
      </c>
      <c r="EC30" s="177">
        <f t="shared" si="29"/>
        <v>1</v>
      </c>
      <c r="ED30" s="177">
        <f t="shared" si="29"/>
        <v>1</v>
      </c>
      <c r="EE30" s="177">
        <f t="shared" si="29"/>
        <v>1</v>
      </c>
      <c r="EF30" s="177">
        <f t="shared" si="29"/>
        <v>1</v>
      </c>
      <c r="EG30" s="177">
        <f t="shared" si="8"/>
        <v>0</v>
      </c>
    </row>
    <row r="31" spans="18:137" x14ac:dyDescent="0.25">
      <c r="T31" s="5"/>
      <c r="U31" s="13"/>
      <c r="V31" s="5"/>
      <c r="W31" s="5" t="str">
        <f t="shared" si="3"/>
        <v/>
      </c>
      <c r="X31" s="5"/>
      <c r="Y31" s="5"/>
      <c r="Z31" s="5"/>
      <c r="BV31" s="177"/>
      <c r="BW31" s="177"/>
      <c r="BZ31" s="178"/>
      <c r="CA31" s="177"/>
      <c r="CB31" s="172">
        <f t="shared" si="25"/>
        <v>1</v>
      </c>
      <c r="CC31" s="172">
        <f t="shared" si="25"/>
        <v>1</v>
      </c>
      <c r="CD31" s="172">
        <f t="shared" si="25"/>
        <v>1</v>
      </c>
      <c r="CE31" s="172">
        <f t="shared" si="25"/>
        <v>1</v>
      </c>
      <c r="CF31" s="172">
        <f t="shared" si="25"/>
        <v>1</v>
      </c>
      <c r="CG31" s="172">
        <f t="shared" si="25"/>
        <v>1</v>
      </c>
      <c r="CH31" s="172">
        <f t="shared" si="25"/>
        <v>1</v>
      </c>
      <c r="CI31" s="172">
        <f t="shared" si="25"/>
        <v>1</v>
      </c>
      <c r="CJ31" s="172">
        <f t="shared" si="25"/>
        <v>1</v>
      </c>
      <c r="CK31" s="172">
        <f t="shared" si="25"/>
        <v>1</v>
      </c>
      <c r="CL31" s="172">
        <f t="shared" si="25"/>
        <v>1</v>
      </c>
      <c r="CM31" s="172">
        <f t="shared" si="25"/>
        <v>1</v>
      </c>
      <c r="CN31" s="172">
        <f t="shared" si="25"/>
        <v>1</v>
      </c>
      <c r="CO31" s="172">
        <f t="shared" si="25"/>
        <v>1</v>
      </c>
      <c r="CP31" s="172">
        <f t="shared" si="25"/>
        <v>1</v>
      </c>
      <c r="CQ31" s="172">
        <f t="shared" si="24"/>
        <v>1</v>
      </c>
      <c r="CR31" s="172">
        <f t="shared" si="24"/>
        <v>1</v>
      </c>
      <c r="CS31" s="172">
        <f t="shared" si="24"/>
        <v>1</v>
      </c>
      <c r="CT31" s="172">
        <f t="shared" si="24"/>
        <v>1</v>
      </c>
      <c r="CU31" s="172">
        <f t="shared" si="24"/>
        <v>1</v>
      </c>
      <c r="DA31" s="177"/>
      <c r="DB31" s="32" t="str">
        <f>INDEX($DM$84:$EF$84,CZ19)</f>
        <v/>
      </c>
      <c r="DD31" s="177">
        <f t="shared" si="19"/>
        <v>1</v>
      </c>
      <c r="DE31" s="177">
        <v>29</v>
      </c>
      <c r="DL31" s="177">
        <f t="shared" si="14"/>
        <v>0</v>
      </c>
      <c r="DM31" s="177">
        <f t="shared" si="15"/>
        <v>1</v>
      </c>
      <c r="DN31" s="177">
        <f t="shared" si="16"/>
        <v>1</v>
      </c>
      <c r="DO31" s="177">
        <f t="shared" si="28"/>
        <v>1</v>
      </c>
      <c r="DP31" s="177">
        <f t="shared" si="28"/>
        <v>1</v>
      </c>
      <c r="DQ31" s="177">
        <f t="shared" si="28"/>
        <v>1</v>
      </c>
      <c r="DR31" s="177">
        <f t="shared" si="28"/>
        <v>1</v>
      </c>
      <c r="DS31" s="177">
        <f t="shared" si="28"/>
        <v>1</v>
      </c>
      <c r="DT31" s="177">
        <f t="shared" si="28"/>
        <v>1</v>
      </c>
      <c r="DU31" s="177">
        <f t="shared" si="28"/>
        <v>1</v>
      </c>
      <c r="DV31" s="177">
        <f t="shared" si="29"/>
        <v>1</v>
      </c>
      <c r="DW31" s="177">
        <f t="shared" si="29"/>
        <v>1</v>
      </c>
      <c r="DX31" s="177">
        <f t="shared" si="29"/>
        <v>1</v>
      </c>
      <c r="DY31" s="177">
        <f t="shared" si="29"/>
        <v>1</v>
      </c>
      <c r="DZ31" s="177">
        <f t="shared" si="29"/>
        <v>1</v>
      </c>
      <c r="EA31" s="177">
        <f t="shared" si="29"/>
        <v>1</v>
      </c>
      <c r="EB31" s="177">
        <f t="shared" si="29"/>
        <v>1</v>
      </c>
      <c r="EC31" s="177">
        <f t="shared" si="29"/>
        <v>1</v>
      </c>
      <c r="ED31" s="177">
        <f t="shared" si="29"/>
        <v>1</v>
      </c>
      <c r="EE31" s="177">
        <f t="shared" si="29"/>
        <v>1</v>
      </c>
      <c r="EF31" s="177">
        <f t="shared" si="29"/>
        <v>1</v>
      </c>
      <c r="EG31" s="177">
        <f t="shared" si="8"/>
        <v>0</v>
      </c>
    </row>
    <row r="32" spans="18:137" x14ac:dyDescent="0.25">
      <c r="T32" s="5"/>
      <c r="U32" s="13"/>
      <c r="V32" s="5"/>
      <c r="W32" s="5" t="str">
        <f t="shared" si="3"/>
        <v/>
      </c>
      <c r="X32" s="5"/>
      <c r="Y32" s="5"/>
      <c r="Z32" s="5"/>
      <c r="BV32" s="177"/>
      <c r="BW32" s="177"/>
      <c r="BZ32" s="178"/>
      <c r="CA32" s="177"/>
      <c r="CB32" s="172">
        <f t="shared" si="25"/>
        <v>1</v>
      </c>
      <c r="CC32" s="172">
        <f t="shared" si="25"/>
        <v>1</v>
      </c>
      <c r="CD32" s="172">
        <f t="shared" si="25"/>
        <v>1</v>
      </c>
      <c r="CE32" s="172">
        <f t="shared" si="25"/>
        <v>1</v>
      </c>
      <c r="CF32" s="172">
        <f t="shared" si="25"/>
        <v>1</v>
      </c>
      <c r="CG32" s="172">
        <f t="shared" si="25"/>
        <v>1</v>
      </c>
      <c r="CH32" s="172">
        <f t="shared" si="25"/>
        <v>1</v>
      </c>
      <c r="CI32" s="172">
        <f t="shared" si="25"/>
        <v>1</v>
      </c>
      <c r="CJ32" s="172">
        <f t="shared" si="25"/>
        <v>1</v>
      </c>
      <c r="CK32" s="172">
        <f t="shared" si="25"/>
        <v>1</v>
      </c>
      <c r="CL32" s="172">
        <f t="shared" si="25"/>
        <v>1</v>
      </c>
      <c r="CM32" s="172">
        <f t="shared" si="25"/>
        <v>1</v>
      </c>
      <c r="CN32" s="172">
        <f t="shared" si="25"/>
        <v>1</v>
      </c>
      <c r="CO32" s="172">
        <f t="shared" si="25"/>
        <v>1</v>
      </c>
      <c r="CP32" s="172">
        <f t="shared" si="25"/>
        <v>1</v>
      </c>
      <c r="CQ32" s="172">
        <f t="shared" si="25"/>
        <v>1</v>
      </c>
      <c r="CR32" s="172">
        <f t="shared" ref="CR32:CU47" si="30">IF(BG31="",CR31,CR31+1)</f>
        <v>1</v>
      </c>
      <c r="CS32" s="172">
        <f t="shared" si="30"/>
        <v>1</v>
      </c>
      <c r="CT32" s="172">
        <f t="shared" si="30"/>
        <v>1</v>
      </c>
      <c r="CU32" s="172">
        <f t="shared" si="30"/>
        <v>1</v>
      </c>
      <c r="DB32" s="177" t="str">
        <f>IF(DB19="","","----")</f>
        <v/>
      </c>
      <c r="DD32" s="177">
        <f t="shared" si="19"/>
        <v>1</v>
      </c>
      <c r="DE32" s="177">
        <v>30</v>
      </c>
      <c r="DL32" s="177">
        <f t="shared" si="14"/>
        <v>0</v>
      </c>
      <c r="DM32" s="177">
        <f t="shared" si="15"/>
        <v>1</v>
      </c>
      <c r="DN32" s="177">
        <f t="shared" si="16"/>
        <v>1</v>
      </c>
      <c r="DO32" s="177">
        <f t="shared" si="28"/>
        <v>1</v>
      </c>
      <c r="DP32" s="177">
        <f t="shared" si="28"/>
        <v>1</v>
      </c>
      <c r="DQ32" s="177">
        <f t="shared" si="28"/>
        <v>1</v>
      </c>
      <c r="DR32" s="177">
        <f t="shared" si="28"/>
        <v>1</v>
      </c>
      <c r="DS32" s="177">
        <f t="shared" si="28"/>
        <v>1</v>
      </c>
      <c r="DT32" s="177">
        <f t="shared" si="28"/>
        <v>1</v>
      </c>
      <c r="DU32" s="177">
        <f t="shared" si="28"/>
        <v>1</v>
      </c>
      <c r="DV32" s="177">
        <f t="shared" si="29"/>
        <v>1</v>
      </c>
      <c r="DW32" s="177">
        <f t="shared" si="29"/>
        <v>1</v>
      </c>
      <c r="DX32" s="177">
        <f t="shared" si="29"/>
        <v>1</v>
      </c>
      <c r="DY32" s="177">
        <f t="shared" si="29"/>
        <v>1</v>
      </c>
      <c r="DZ32" s="177">
        <f t="shared" si="29"/>
        <v>1</v>
      </c>
      <c r="EA32" s="177">
        <f t="shared" si="29"/>
        <v>1</v>
      </c>
      <c r="EB32" s="177">
        <f t="shared" si="29"/>
        <v>1</v>
      </c>
      <c r="EC32" s="177">
        <f t="shared" si="29"/>
        <v>1</v>
      </c>
      <c r="ED32" s="177">
        <f t="shared" si="29"/>
        <v>1</v>
      </c>
      <c r="EE32" s="177">
        <f t="shared" si="29"/>
        <v>1</v>
      </c>
      <c r="EF32" s="177">
        <f t="shared" si="29"/>
        <v>1</v>
      </c>
      <c r="EG32" s="177">
        <f t="shared" si="8"/>
        <v>0</v>
      </c>
    </row>
    <row r="33" spans="20:137" ht="15" customHeight="1" x14ac:dyDescent="0.25">
      <c r="T33" s="5"/>
      <c r="U33" s="13"/>
      <c r="V33" s="5"/>
      <c r="W33" s="5" t="str">
        <f t="shared" si="3"/>
        <v/>
      </c>
      <c r="X33" s="5"/>
      <c r="Y33" s="5"/>
      <c r="Z33" s="5"/>
      <c r="CB33" s="172">
        <f t="shared" ref="CB33:CQ48" si="31">IF(AQ32="",CB32,CB32+1)</f>
        <v>1</v>
      </c>
      <c r="CC33" s="172">
        <f t="shared" si="31"/>
        <v>1</v>
      </c>
      <c r="CD33" s="172">
        <f t="shared" si="31"/>
        <v>1</v>
      </c>
      <c r="CE33" s="172">
        <f t="shared" si="31"/>
        <v>1</v>
      </c>
      <c r="CF33" s="172">
        <f t="shared" si="31"/>
        <v>1</v>
      </c>
      <c r="CG33" s="172">
        <f t="shared" si="31"/>
        <v>1</v>
      </c>
      <c r="CH33" s="172">
        <f t="shared" si="31"/>
        <v>1</v>
      </c>
      <c r="CI33" s="172">
        <f t="shared" si="31"/>
        <v>1</v>
      </c>
      <c r="CJ33" s="172">
        <f t="shared" si="31"/>
        <v>1</v>
      </c>
      <c r="CK33" s="172">
        <f t="shared" si="31"/>
        <v>1</v>
      </c>
      <c r="CL33" s="172">
        <f t="shared" si="31"/>
        <v>1</v>
      </c>
      <c r="CM33" s="172">
        <f t="shared" si="31"/>
        <v>1</v>
      </c>
      <c r="CN33" s="172">
        <f t="shared" si="31"/>
        <v>1</v>
      </c>
      <c r="CO33" s="172">
        <f t="shared" si="31"/>
        <v>1</v>
      </c>
      <c r="CP33" s="172">
        <f t="shared" si="31"/>
        <v>1</v>
      </c>
      <c r="CQ33" s="172">
        <f t="shared" si="31"/>
        <v>1</v>
      </c>
      <c r="CR33" s="172">
        <f t="shared" si="30"/>
        <v>1</v>
      </c>
      <c r="CS33" s="172">
        <f t="shared" si="30"/>
        <v>1</v>
      </c>
      <c r="CT33" s="172">
        <f t="shared" si="30"/>
        <v>1</v>
      </c>
      <c r="CU33" s="172">
        <f t="shared" si="30"/>
        <v>1</v>
      </c>
      <c r="DA33" s="177"/>
      <c r="DB33" s="32" t="str">
        <f>IF(DB34="","",CONCATENATE("Warband ",CZ34," ",DG33))</f>
        <v/>
      </c>
      <c r="DD33" s="177">
        <f t="shared" si="19"/>
        <v>1</v>
      </c>
      <c r="DE33" s="177">
        <v>31</v>
      </c>
      <c r="DG33" s="49" t="str">
        <f>CONCATENATE("   ",DH33,"/",DI33,IF(DH33&gt;DI33," !",""))</f>
        <v xml:space="preserve">   0/12</v>
      </c>
      <c r="DH33" s="177">
        <f t="shared" ref="DH33" si="32">INDEX($CB$1:$CU$1,CZ34)+DJ33</f>
        <v>0</v>
      </c>
      <c r="DI33" s="177">
        <f>12</f>
        <v>12</v>
      </c>
      <c r="DJ33" s="177">
        <f>INDEX($DM$83:$EF$83,CZ34)</f>
        <v>0</v>
      </c>
      <c r="DL33" s="177">
        <f t="shared" si="14"/>
        <v>0</v>
      </c>
      <c r="DM33" s="177">
        <f t="shared" si="15"/>
        <v>1</v>
      </c>
      <c r="DN33" s="177">
        <f t="shared" si="16"/>
        <v>1</v>
      </c>
      <c r="DO33" s="177">
        <f t="shared" si="28"/>
        <v>1</v>
      </c>
      <c r="DP33" s="177">
        <f t="shared" si="28"/>
        <v>1</v>
      </c>
      <c r="DQ33" s="177">
        <f t="shared" si="28"/>
        <v>1</v>
      </c>
      <c r="DR33" s="177">
        <f t="shared" si="28"/>
        <v>1</v>
      </c>
      <c r="DS33" s="177">
        <f t="shared" si="28"/>
        <v>1</v>
      </c>
      <c r="DT33" s="177">
        <f t="shared" si="28"/>
        <v>1</v>
      </c>
      <c r="DU33" s="177">
        <f t="shared" si="28"/>
        <v>1</v>
      </c>
      <c r="DV33" s="177">
        <f t="shared" si="29"/>
        <v>1</v>
      </c>
      <c r="DW33" s="177">
        <f t="shared" si="29"/>
        <v>1</v>
      </c>
      <c r="DX33" s="177">
        <f t="shared" si="29"/>
        <v>1</v>
      </c>
      <c r="DY33" s="177">
        <f t="shared" si="29"/>
        <v>1</v>
      </c>
      <c r="DZ33" s="177">
        <f t="shared" si="29"/>
        <v>1</v>
      </c>
      <c r="EA33" s="177">
        <f t="shared" si="29"/>
        <v>1</v>
      </c>
      <c r="EB33" s="177">
        <f t="shared" si="29"/>
        <v>1</v>
      </c>
      <c r="EC33" s="177">
        <f t="shared" si="29"/>
        <v>1</v>
      </c>
      <c r="ED33" s="177">
        <f t="shared" si="29"/>
        <v>1</v>
      </c>
      <c r="EE33" s="177">
        <f t="shared" si="29"/>
        <v>1</v>
      </c>
      <c r="EF33" s="177">
        <f t="shared" si="29"/>
        <v>1</v>
      </c>
      <c r="EG33" s="177">
        <f t="shared" si="8"/>
        <v>0</v>
      </c>
    </row>
    <row r="34" spans="20:137" x14ac:dyDescent="0.25">
      <c r="T34" s="5"/>
      <c r="U34" s="13"/>
      <c r="V34" s="5"/>
      <c r="W34" s="5" t="str">
        <f t="shared" si="3"/>
        <v/>
      </c>
      <c r="X34" s="5"/>
      <c r="Y34" s="5"/>
      <c r="Z34" s="5"/>
      <c r="CB34" s="172">
        <f t="shared" si="31"/>
        <v>1</v>
      </c>
      <c r="CC34" s="172">
        <f t="shared" si="31"/>
        <v>1</v>
      </c>
      <c r="CD34" s="172">
        <f t="shared" si="31"/>
        <v>1</v>
      </c>
      <c r="CE34" s="172">
        <f t="shared" si="31"/>
        <v>1</v>
      </c>
      <c r="CF34" s="172">
        <f t="shared" si="31"/>
        <v>1</v>
      </c>
      <c r="CG34" s="172">
        <f t="shared" si="31"/>
        <v>1</v>
      </c>
      <c r="CH34" s="172">
        <f t="shared" si="31"/>
        <v>1</v>
      </c>
      <c r="CI34" s="172">
        <f t="shared" si="31"/>
        <v>1</v>
      </c>
      <c r="CJ34" s="172">
        <f t="shared" si="31"/>
        <v>1</v>
      </c>
      <c r="CK34" s="172">
        <f t="shared" si="31"/>
        <v>1</v>
      </c>
      <c r="CL34" s="172">
        <f t="shared" si="31"/>
        <v>1</v>
      </c>
      <c r="CM34" s="172">
        <f t="shared" si="31"/>
        <v>1</v>
      </c>
      <c r="CN34" s="172">
        <f t="shared" si="31"/>
        <v>1</v>
      </c>
      <c r="CO34" s="172">
        <f t="shared" si="31"/>
        <v>1</v>
      </c>
      <c r="CP34" s="172">
        <f t="shared" si="31"/>
        <v>1</v>
      </c>
      <c r="CQ34" s="172">
        <f t="shared" si="31"/>
        <v>1</v>
      </c>
      <c r="CR34" s="172">
        <f t="shared" si="30"/>
        <v>1</v>
      </c>
      <c r="CS34" s="172">
        <f t="shared" si="30"/>
        <v>1</v>
      </c>
      <c r="CT34" s="172">
        <f t="shared" si="30"/>
        <v>1</v>
      </c>
      <c r="CU34" s="172">
        <f t="shared" si="30"/>
        <v>1</v>
      </c>
      <c r="CZ34" s="177">
        <v>3</v>
      </c>
      <c r="DA34" s="177" t="s">
        <v>278</v>
      </c>
      <c r="DB34" s="32" t="str">
        <f>T(LOOKUP(CZ34,$DM$1:$EF$1,$DM$2:$EF$2))</f>
        <v/>
      </c>
      <c r="DD34" s="177">
        <f t="shared" si="19"/>
        <v>1</v>
      </c>
      <c r="DE34" s="177">
        <v>32</v>
      </c>
      <c r="DL34" s="177">
        <f t="shared" si="14"/>
        <v>0</v>
      </c>
      <c r="DM34" s="177">
        <f t="shared" si="15"/>
        <v>1</v>
      </c>
      <c r="DN34" s="177">
        <f t="shared" si="16"/>
        <v>1</v>
      </c>
      <c r="DO34" s="177">
        <f t="shared" si="28"/>
        <v>1</v>
      </c>
      <c r="DP34" s="177">
        <f t="shared" si="28"/>
        <v>1</v>
      </c>
      <c r="DQ34" s="177">
        <f t="shared" si="28"/>
        <v>1</v>
      </c>
      <c r="DR34" s="177">
        <f t="shared" si="28"/>
        <v>1</v>
      </c>
      <c r="DS34" s="177">
        <f t="shared" si="28"/>
        <v>1</v>
      </c>
      <c r="DT34" s="177">
        <f t="shared" si="28"/>
        <v>1</v>
      </c>
      <c r="DU34" s="177">
        <f t="shared" si="28"/>
        <v>1</v>
      </c>
      <c r="DV34" s="177">
        <f t="shared" si="29"/>
        <v>1</v>
      </c>
      <c r="DW34" s="177">
        <f t="shared" si="29"/>
        <v>1</v>
      </c>
      <c r="DX34" s="177">
        <f t="shared" si="29"/>
        <v>1</v>
      </c>
      <c r="DY34" s="177">
        <f t="shared" si="29"/>
        <v>1</v>
      </c>
      <c r="DZ34" s="177">
        <f t="shared" si="29"/>
        <v>1</v>
      </c>
      <c r="EA34" s="177">
        <f t="shared" si="29"/>
        <v>1</v>
      </c>
      <c r="EB34" s="177">
        <f t="shared" si="29"/>
        <v>1</v>
      </c>
      <c r="EC34" s="177">
        <f t="shared" si="29"/>
        <v>1</v>
      </c>
      <c r="ED34" s="177">
        <f t="shared" si="29"/>
        <v>1</v>
      </c>
      <c r="EE34" s="177">
        <f t="shared" si="29"/>
        <v>1</v>
      </c>
      <c r="EF34" s="177">
        <f t="shared" si="29"/>
        <v>1</v>
      </c>
      <c r="EG34" s="177">
        <f t="shared" si="8"/>
        <v>0</v>
      </c>
    </row>
    <row r="35" spans="20:137" x14ac:dyDescent="0.25">
      <c r="T35" s="5"/>
      <c r="U35" s="13"/>
      <c r="V35" s="5"/>
      <c r="W35" s="5" t="str">
        <f t="shared" si="3"/>
        <v/>
      </c>
      <c r="X35" s="5"/>
      <c r="Y35" s="5"/>
      <c r="Z35" s="5"/>
      <c r="CB35" s="172">
        <f t="shared" si="31"/>
        <v>1</v>
      </c>
      <c r="CC35" s="172">
        <f t="shared" si="31"/>
        <v>1</v>
      </c>
      <c r="CD35" s="172">
        <f t="shared" si="31"/>
        <v>1</v>
      </c>
      <c r="CE35" s="172">
        <f t="shared" si="31"/>
        <v>1</v>
      </c>
      <c r="CF35" s="172">
        <f t="shared" si="31"/>
        <v>1</v>
      </c>
      <c r="CG35" s="172">
        <f t="shared" si="31"/>
        <v>1</v>
      </c>
      <c r="CH35" s="172">
        <f t="shared" si="31"/>
        <v>1</v>
      </c>
      <c r="CI35" s="172">
        <f t="shared" si="31"/>
        <v>1</v>
      </c>
      <c r="CJ35" s="172">
        <f t="shared" si="31"/>
        <v>1</v>
      </c>
      <c r="CK35" s="172">
        <f t="shared" si="31"/>
        <v>1</v>
      </c>
      <c r="CL35" s="172">
        <f t="shared" si="31"/>
        <v>1</v>
      </c>
      <c r="CM35" s="172">
        <f t="shared" si="31"/>
        <v>1</v>
      </c>
      <c r="CN35" s="172">
        <f t="shared" si="31"/>
        <v>1</v>
      </c>
      <c r="CO35" s="172">
        <f t="shared" si="31"/>
        <v>1</v>
      </c>
      <c r="CP35" s="172">
        <f t="shared" si="31"/>
        <v>1</v>
      </c>
      <c r="CQ35" s="172">
        <f t="shared" si="31"/>
        <v>1</v>
      </c>
      <c r="CR35" s="172">
        <f t="shared" si="30"/>
        <v>1</v>
      </c>
      <c r="CS35" s="172">
        <f t="shared" si="30"/>
        <v>1</v>
      </c>
      <c r="CT35" s="172">
        <f t="shared" si="30"/>
        <v>1</v>
      </c>
      <c r="CU35" s="172">
        <f t="shared" si="30"/>
        <v>1</v>
      </c>
      <c r="DA35" s="177">
        <v>1</v>
      </c>
      <c r="DB35" s="32" t="str">
        <f t="shared" ref="DB35:DB45" si="33">T(CONCATENATE(LOOKUP(DA35,CD$3:CD$80,AS$3:AS$80)," ",LOOKUP(DA35,CD$3:CD$80,$CA$3:$CA$80)))</f>
        <v xml:space="preserve"> </v>
      </c>
      <c r="DD35" s="177">
        <f t="shared" si="19"/>
        <v>1</v>
      </c>
      <c r="DE35" s="177">
        <v>33</v>
      </c>
      <c r="DL35" s="177">
        <f t="shared" si="14"/>
        <v>0</v>
      </c>
      <c r="DM35" s="177">
        <f t="shared" si="15"/>
        <v>1</v>
      </c>
      <c r="DN35" s="177">
        <f t="shared" si="16"/>
        <v>1</v>
      </c>
      <c r="DO35" s="177">
        <f t="shared" si="28"/>
        <v>1</v>
      </c>
      <c r="DP35" s="177">
        <f t="shared" si="28"/>
        <v>1</v>
      </c>
      <c r="DQ35" s="177">
        <f t="shared" si="28"/>
        <v>1</v>
      </c>
      <c r="DR35" s="177">
        <f t="shared" si="28"/>
        <v>1</v>
      </c>
      <c r="DS35" s="177">
        <f t="shared" si="28"/>
        <v>1</v>
      </c>
      <c r="DT35" s="177">
        <f t="shared" si="28"/>
        <v>1</v>
      </c>
      <c r="DU35" s="177">
        <f t="shared" si="28"/>
        <v>1</v>
      </c>
      <c r="DV35" s="177">
        <f t="shared" si="29"/>
        <v>1</v>
      </c>
      <c r="DW35" s="177">
        <f t="shared" si="29"/>
        <v>1</v>
      </c>
      <c r="DX35" s="177">
        <f t="shared" si="29"/>
        <v>1</v>
      </c>
      <c r="DY35" s="177">
        <f t="shared" si="29"/>
        <v>1</v>
      </c>
      <c r="DZ35" s="177">
        <f t="shared" si="29"/>
        <v>1</v>
      </c>
      <c r="EA35" s="177">
        <f t="shared" si="29"/>
        <v>1</v>
      </c>
      <c r="EB35" s="177">
        <f t="shared" si="29"/>
        <v>1</v>
      </c>
      <c r="EC35" s="177">
        <f t="shared" si="29"/>
        <v>1</v>
      </c>
      <c r="ED35" s="177">
        <f t="shared" si="29"/>
        <v>1</v>
      </c>
      <c r="EE35" s="177">
        <f t="shared" si="29"/>
        <v>1</v>
      </c>
      <c r="EF35" s="177">
        <f t="shared" si="29"/>
        <v>1</v>
      </c>
      <c r="EG35" s="177">
        <f t="shared" si="8"/>
        <v>0</v>
      </c>
    </row>
    <row r="36" spans="20:137" x14ac:dyDescent="0.25">
      <c r="T36" s="5"/>
      <c r="U36" s="13"/>
      <c r="V36" s="5"/>
      <c r="W36" s="5" t="str">
        <f t="shared" si="3"/>
        <v/>
      </c>
      <c r="X36" s="5"/>
      <c r="Y36" s="5"/>
      <c r="Z36" s="5"/>
      <c r="CB36" s="172">
        <f t="shared" si="31"/>
        <v>1</v>
      </c>
      <c r="CC36" s="172">
        <f t="shared" si="31"/>
        <v>1</v>
      </c>
      <c r="CD36" s="172">
        <f t="shared" si="31"/>
        <v>1</v>
      </c>
      <c r="CE36" s="172">
        <f t="shared" si="31"/>
        <v>1</v>
      </c>
      <c r="CF36" s="172">
        <f t="shared" si="31"/>
        <v>1</v>
      </c>
      <c r="CG36" s="172">
        <f t="shared" si="31"/>
        <v>1</v>
      </c>
      <c r="CH36" s="172">
        <f t="shared" si="31"/>
        <v>1</v>
      </c>
      <c r="CI36" s="172">
        <f t="shared" si="31"/>
        <v>1</v>
      </c>
      <c r="CJ36" s="172">
        <f t="shared" si="31"/>
        <v>1</v>
      </c>
      <c r="CK36" s="172">
        <f t="shared" si="31"/>
        <v>1</v>
      </c>
      <c r="CL36" s="172">
        <f t="shared" si="31"/>
        <v>1</v>
      </c>
      <c r="CM36" s="172">
        <f t="shared" si="31"/>
        <v>1</v>
      </c>
      <c r="CN36" s="172">
        <f t="shared" si="31"/>
        <v>1</v>
      </c>
      <c r="CO36" s="172">
        <f t="shared" si="31"/>
        <v>1</v>
      </c>
      <c r="CP36" s="172">
        <f t="shared" si="31"/>
        <v>1</v>
      </c>
      <c r="CQ36" s="172">
        <f t="shared" si="31"/>
        <v>1</v>
      </c>
      <c r="CR36" s="172">
        <f t="shared" si="30"/>
        <v>1</v>
      </c>
      <c r="CS36" s="172">
        <f t="shared" si="30"/>
        <v>1</v>
      </c>
      <c r="CT36" s="172">
        <f t="shared" si="30"/>
        <v>1</v>
      </c>
      <c r="CU36" s="172">
        <f t="shared" si="30"/>
        <v>1</v>
      </c>
      <c r="DA36" s="177">
        <v>2</v>
      </c>
      <c r="DB36" s="32" t="str">
        <f t="shared" si="33"/>
        <v xml:space="preserve"> </v>
      </c>
      <c r="DD36" s="177">
        <f t="shared" si="19"/>
        <v>1</v>
      </c>
      <c r="DE36" s="177">
        <v>34</v>
      </c>
      <c r="DL36" s="177">
        <f t="shared" si="14"/>
        <v>0</v>
      </c>
      <c r="DM36" s="177">
        <f t="shared" si="15"/>
        <v>1</v>
      </c>
      <c r="DN36" s="177">
        <f t="shared" si="16"/>
        <v>1</v>
      </c>
      <c r="DO36" s="177">
        <f t="shared" ref="DO36:DU51" si="34">IF(OR($CX35=0,ISERROR(SEARCH(DO$1,SUBSTITUTE($CX35,DY$1,"")))),DO35,DO35+1)</f>
        <v>1</v>
      </c>
      <c r="DP36" s="177">
        <f t="shared" si="34"/>
        <v>1</v>
      </c>
      <c r="DQ36" s="177">
        <f t="shared" si="34"/>
        <v>1</v>
      </c>
      <c r="DR36" s="177">
        <f t="shared" si="34"/>
        <v>1</v>
      </c>
      <c r="DS36" s="177">
        <f t="shared" si="34"/>
        <v>1</v>
      </c>
      <c r="DT36" s="177">
        <f t="shared" si="34"/>
        <v>1</v>
      </c>
      <c r="DU36" s="177">
        <f t="shared" si="34"/>
        <v>1</v>
      </c>
      <c r="DV36" s="177">
        <f t="shared" si="29"/>
        <v>1</v>
      </c>
      <c r="DW36" s="177">
        <f t="shared" si="29"/>
        <v>1</v>
      </c>
      <c r="DX36" s="177">
        <f t="shared" si="29"/>
        <v>1</v>
      </c>
      <c r="DY36" s="177">
        <f t="shared" si="29"/>
        <v>1</v>
      </c>
      <c r="DZ36" s="177">
        <f t="shared" si="29"/>
        <v>1</v>
      </c>
      <c r="EA36" s="177">
        <f t="shared" si="29"/>
        <v>1</v>
      </c>
      <c r="EB36" s="177">
        <f t="shared" si="29"/>
        <v>1</v>
      </c>
      <c r="EC36" s="177">
        <f t="shared" si="29"/>
        <v>1</v>
      </c>
      <c r="ED36" s="177">
        <f t="shared" si="29"/>
        <v>1</v>
      </c>
      <c r="EE36" s="177">
        <f t="shared" si="29"/>
        <v>1</v>
      </c>
      <c r="EF36" s="177">
        <f t="shared" si="29"/>
        <v>1</v>
      </c>
      <c r="EG36" s="177">
        <f t="shared" si="8"/>
        <v>0</v>
      </c>
    </row>
    <row r="37" spans="20:137" x14ac:dyDescent="0.25">
      <c r="T37" s="5"/>
      <c r="U37" s="13"/>
      <c r="V37" s="5"/>
      <c r="W37" s="5" t="str">
        <f t="shared" si="3"/>
        <v/>
      </c>
      <c r="X37" s="5"/>
      <c r="Y37" s="5"/>
      <c r="Z37" s="5"/>
      <c r="CB37" s="172">
        <f t="shared" si="31"/>
        <v>1</v>
      </c>
      <c r="CC37" s="172">
        <f t="shared" si="31"/>
        <v>1</v>
      </c>
      <c r="CD37" s="172">
        <f t="shared" si="31"/>
        <v>1</v>
      </c>
      <c r="CE37" s="172">
        <f t="shared" si="31"/>
        <v>1</v>
      </c>
      <c r="CF37" s="172">
        <f t="shared" si="31"/>
        <v>1</v>
      </c>
      <c r="CG37" s="172">
        <f t="shared" si="31"/>
        <v>1</v>
      </c>
      <c r="CH37" s="172">
        <f t="shared" si="31"/>
        <v>1</v>
      </c>
      <c r="CI37" s="172">
        <f t="shared" si="31"/>
        <v>1</v>
      </c>
      <c r="CJ37" s="172">
        <f t="shared" si="31"/>
        <v>1</v>
      </c>
      <c r="CK37" s="172">
        <f t="shared" si="31"/>
        <v>1</v>
      </c>
      <c r="CL37" s="172">
        <f t="shared" si="31"/>
        <v>1</v>
      </c>
      <c r="CM37" s="172">
        <f t="shared" si="31"/>
        <v>1</v>
      </c>
      <c r="CN37" s="172">
        <f t="shared" si="31"/>
        <v>1</v>
      </c>
      <c r="CO37" s="172">
        <f t="shared" si="31"/>
        <v>1</v>
      </c>
      <c r="CP37" s="172">
        <f t="shared" si="31"/>
        <v>1</v>
      </c>
      <c r="CQ37" s="172">
        <f t="shared" si="31"/>
        <v>1</v>
      </c>
      <c r="CR37" s="172">
        <f t="shared" si="30"/>
        <v>1</v>
      </c>
      <c r="CS37" s="172">
        <f t="shared" si="30"/>
        <v>1</v>
      </c>
      <c r="CT37" s="172">
        <f t="shared" si="30"/>
        <v>1</v>
      </c>
      <c r="CU37" s="172">
        <f t="shared" si="30"/>
        <v>1</v>
      </c>
      <c r="DA37" s="177">
        <v>3</v>
      </c>
      <c r="DB37" s="32" t="str">
        <f t="shared" si="33"/>
        <v xml:space="preserve"> </v>
      </c>
      <c r="DD37" s="177">
        <f t="shared" si="19"/>
        <v>1</v>
      </c>
      <c r="DE37" s="177">
        <v>35</v>
      </c>
      <c r="DL37" s="177">
        <f t="shared" si="14"/>
        <v>0</v>
      </c>
      <c r="DM37" s="177">
        <f t="shared" si="15"/>
        <v>1</v>
      </c>
      <c r="DN37" s="177">
        <f t="shared" si="16"/>
        <v>1</v>
      </c>
      <c r="DO37" s="177">
        <f t="shared" si="34"/>
        <v>1</v>
      </c>
      <c r="DP37" s="177">
        <f t="shared" si="34"/>
        <v>1</v>
      </c>
      <c r="DQ37" s="177">
        <f t="shared" si="34"/>
        <v>1</v>
      </c>
      <c r="DR37" s="177">
        <f t="shared" si="34"/>
        <v>1</v>
      </c>
      <c r="DS37" s="177">
        <f t="shared" si="34"/>
        <v>1</v>
      </c>
      <c r="DT37" s="177">
        <f t="shared" si="34"/>
        <v>1</v>
      </c>
      <c r="DU37" s="177">
        <f t="shared" si="34"/>
        <v>1</v>
      </c>
      <c r="DV37" s="177">
        <f t="shared" ref="DV37:EF52" si="35">IF(OR($CX36=0,ISERROR(SEARCH(DV$1,$CX36))),DV36,DV36+1)</f>
        <v>1</v>
      </c>
      <c r="DW37" s="177">
        <f t="shared" si="35"/>
        <v>1</v>
      </c>
      <c r="DX37" s="177">
        <f t="shared" si="35"/>
        <v>1</v>
      </c>
      <c r="DY37" s="177">
        <f t="shared" si="35"/>
        <v>1</v>
      </c>
      <c r="DZ37" s="177">
        <f t="shared" si="35"/>
        <v>1</v>
      </c>
      <c r="EA37" s="177">
        <f t="shared" si="35"/>
        <v>1</v>
      </c>
      <c r="EB37" s="177">
        <f t="shared" si="35"/>
        <v>1</v>
      </c>
      <c r="EC37" s="177">
        <f t="shared" si="35"/>
        <v>1</v>
      </c>
      <c r="ED37" s="177">
        <f t="shared" si="35"/>
        <v>1</v>
      </c>
      <c r="EE37" s="177">
        <f t="shared" si="35"/>
        <v>1</v>
      </c>
      <c r="EF37" s="177">
        <f t="shared" si="35"/>
        <v>1</v>
      </c>
      <c r="EG37" s="177">
        <f t="shared" si="8"/>
        <v>0</v>
      </c>
    </row>
    <row r="38" spans="20:137" x14ac:dyDescent="0.25">
      <c r="T38" s="5"/>
      <c r="U38" s="13"/>
      <c r="V38" s="5"/>
      <c r="W38" s="5" t="str">
        <f t="shared" si="3"/>
        <v/>
      </c>
      <c r="X38" s="5"/>
      <c r="Y38" s="5"/>
      <c r="Z38" s="5"/>
      <c r="CB38" s="172">
        <f t="shared" si="31"/>
        <v>1</v>
      </c>
      <c r="CC38" s="172">
        <f t="shared" si="31"/>
        <v>1</v>
      </c>
      <c r="CD38" s="172">
        <f t="shared" si="31"/>
        <v>1</v>
      </c>
      <c r="CE38" s="172">
        <f t="shared" si="31"/>
        <v>1</v>
      </c>
      <c r="CF38" s="172">
        <f t="shared" si="31"/>
        <v>1</v>
      </c>
      <c r="CG38" s="172">
        <f t="shared" si="31"/>
        <v>1</v>
      </c>
      <c r="CH38" s="172">
        <f t="shared" si="31"/>
        <v>1</v>
      </c>
      <c r="CI38" s="172">
        <f t="shared" si="31"/>
        <v>1</v>
      </c>
      <c r="CJ38" s="172">
        <f t="shared" si="31"/>
        <v>1</v>
      </c>
      <c r="CK38" s="172">
        <f t="shared" si="31"/>
        <v>1</v>
      </c>
      <c r="CL38" s="172">
        <f t="shared" si="31"/>
        <v>1</v>
      </c>
      <c r="CM38" s="172">
        <f t="shared" si="31"/>
        <v>1</v>
      </c>
      <c r="CN38" s="172">
        <f t="shared" si="31"/>
        <v>1</v>
      </c>
      <c r="CO38" s="172">
        <f t="shared" si="31"/>
        <v>1</v>
      </c>
      <c r="CP38" s="172">
        <f t="shared" si="31"/>
        <v>1</v>
      </c>
      <c r="CQ38" s="172">
        <f t="shared" si="31"/>
        <v>1</v>
      </c>
      <c r="CR38" s="172">
        <f t="shared" si="30"/>
        <v>1</v>
      </c>
      <c r="CS38" s="172">
        <f t="shared" si="30"/>
        <v>1</v>
      </c>
      <c r="CT38" s="172">
        <f t="shared" si="30"/>
        <v>1</v>
      </c>
      <c r="CU38" s="172">
        <f t="shared" si="30"/>
        <v>1</v>
      </c>
      <c r="DA38" s="177">
        <v>4</v>
      </c>
      <c r="DB38" s="32" t="str">
        <f t="shared" si="33"/>
        <v xml:space="preserve"> </v>
      </c>
      <c r="DD38" s="177">
        <f t="shared" si="19"/>
        <v>1</v>
      </c>
      <c r="DE38" s="177">
        <v>36</v>
      </c>
      <c r="DL38" s="177">
        <f t="shared" si="14"/>
        <v>0</v>
      </c>
      <c r="DM38" s="177">
        <f t="shared" si="15"/>
        <v>1</v>
      </c>
      <c r="DN38" s="177">
        <f t="shared" si="16"/>
        <v>1</v>
      </c>
      <c r="DO38" s="177">
        <f t="shared" si="34"/>
        <v>1</v>
      </c>
      <c r="DP38" s="177">
        <f t="shared" si="34"/>
        <v>1</v>
      </c>
      <c r="DQ38" s="177">
        <f t="shared" si="34"/>
        <v>1</v>
      </c>
      <c r="DR38" s="177">
        <f t="shared" si="34"/>
        <v>1</v>
      </c>
      <c r="DS38" s="177">
        <f t="shared" si="34"/>
        <v>1</v>
      </c>
      <c r="DT38" s="177">
        <f t="shared" si="34"/>
        <v>1</v>
      </c>
      <c r="DU38" s="177">
        <f t="shared" si="34"/>
        <v>1</v>
      </c>
      <c r="DV38" s="177">
        <f t="shared" si="35"/>
        <v>1</v>
      </c>
      <c r="DW38" s="177">
        <f t="shared" si="35"/>
        <v>1</v>
      </c>
      <c r="DX38" s="177">
        <f t="shared" si="35"/>
        <v>1</v>
      </c>
      <c r="DY38" s="177">
        <f t="shared" si="35"/>
        <v>1</v>
      </c>
      <c r="DZ38" s="177">
        <f t="shared" si="35"/>
        <v>1</v>
      </c>
      <c r="EA38" s="177">
        <f t="shared" si="35"/>
        <v>1</v>
      </c>
      <c r="EB38" s="177">
        <f t="shared" si="35"/>
        <v>1</v>
      </c>
      <c r="EC38" s="177">
        <f t="shared" si="35"/>
        <v>1</v>
      </c>
      <c r="ED38" s="177">
        <f t="shared" si="35"/>
        <v>1</v>
      </c>
      <c r="EE38" s="177">
        <f t="shared" si="35"/>
        <v>1</v>
      </c>
      <c r="EF38" s="177">
        <f t="shared" si="35"/>
        <v>1</v>
      </c>
      <c r="EG38" s="177">
        <f t="shared" si="8"/>
        <v>0</v>
      </c>
    </row>
    <row r="39" spans="20:137" x14ac:dyDescent="0.25">
      <c r="T39" s="5"/>
      <c r="U39" s="13"/>
      <c r="V39" s="5"/>
      <c r="W39" s="5" t="str">
        <f t="shared" si="3"/>
        <v/>
      </c>
      <c r="X39" s="5"/>
      <c r="Y39" s="5"/>
      <c r="Z39" s="5"/>
      <c r="CB39" s="172">
        <f t="shared" si="31"/>
        <v>1</v>
      </c>
      <c r="CC39" s="172">
        <f t="shared" si="31"/>
        <v>1</v>
      </c>
      <c r="CD39" s="172">
        <f t="shared" si="31"/>
        <v>1</v>
      </c>
      <c r="CE39" s="172">
        <f t="shared" si="31"/>
        <v>1</v>
      </c>
      <c r="CF39" s="172">
        <f t="shared" si="31"/>
        <v>1</v>
      </c>
      <c r="CG39" s="172">
        <f t="shared" si="31"/>
        <v>1</v>
      </c>
      <c r="CH39" s="172">
        <f t="shared" si="31"/>
        <v>1</v>
      </c>
      <c r="CI39" s="172">
        <f t="shared" si="31"/>
        <v>1</v>
      </c>
      <c r="CJ39" s="172">
        <f t="shared" si="31"/>
        <v>1</v>
      </c>
      <c r="CK39" s="172">
        <f t="shared" si="31"/>
        <v>1</v>
      </c>
      <c r="CL39" s="172">
        <f t="shared" si="31"/>
        <v>1</v>
      </c>
      <c r="CM39" s="172">
        <f t="shared" si="31"/>
        <v>1</v>
      </c>
      <c r="CN39" s="172">
        <f t="shared" si="31"/>
        <v>1</v>
      </c>
      <c r="CO39" s="172">
        <f t="shared" si="31"/>
        <v>1</v>
      </c>
      <c r="CP39" s="172">
        <f t="shared" si="31"/>
        <v>1</v>
      </c>
      <c r="CQ39" s="172">
        <f t="shared" si="31"/>
        <v>1</v>
      </c>
      <c r="CR39" s="172">
        <f t="shared" si="30"/>
        <v>1</v>
      </c>
      <c r="CS39" s="172">
        <f t="shared" si="30"/>
        <v>1</v>
      </c>
      <c r="CT39" s="172">
        <f t="shared" si="30"/>
        <v>1</v>
      </c>
      <c r="CU39" s="172">
        <f t="shared" si="30"/>
        <v>1</v>
      </c>
      <c r="DA39" s="177">
        <v>5</v>
      </c>
      <c r="DB39" s="32" t="str">
        <f t="shared" si="33"/>
        <v xml:space="preserve"> </v>
      </c>
      <c r="DD39" s="177">
        <f t="shared" si="19"/>
        <v>1</v>
      </c>
      <c r="DE39" s="177">
        <v>37</v>
      </c>
      <c r="DL39" s="177">
        <f t="shared" si="14"/>
        <v>0</v>
      </c>
      <c r="DM39" s="177">
        <f t="shared" si="15"/>
        <v>1</v>
      </c>
      <c r="DN39" s="177">
        <f t="shared" si="16"/>
        <v>1</v>
      </c>
      <c r="DO39" s="177">
        <f t="shared" si="34"/>
        <v>1</v>
      </c>
      <c r="DP39" s="177">
        <f t="shared" si="34"/>
        <v>1</v>
      </c>
      <c r="DQ39" s="177">
        <f t="shared" si="34"/>
        <v>1</v>
      </c>
      <c r="DR39" s="177">
        <f t="shared" si="34"/>
        <v>1</v>
      </c>
      <c r="DS39" s="177">
        <f t="shared" si="34"/>
        <v>1</v>
      </c>
      <c r="DT39" s="177">
        <f t="shared" si="34"/>
        <v>1</v>
      </c>
      <c r="DU39" s="177">
        <f t="shared" si="34"/>
        <v>1</v>
      </c>
      <c r="DV39" s="177">
        <f t="shared" si="35"/>
        <v>1</v>
      </c>
      <c r="DW39" s="177">
        <f t="shared" si="35"/>
        <v>1</v>
      </c>
      <c r="DX39" s="177">
        <f t="shared" si="35"/>
        <v>1</v>
      </c>
      <c r="DY39" s="177">
        <f t="shared" si="35"/>
        <v>1</v>
      </c>
      <c r="DZ39" s="177">
        <f t="shared" si="35"/>
        <v>1</v>
      </c>
      <c r="EA39" s="177">
        <f t="shared" si="35"/>
        <v>1</v>
      </c>
      <c r="EB39" s="177">
        <f t="shared" si="35"/>
        <v>1</v>
      </c>
      <c r="EC39" s="177">
        <f t="shared" si="35"/>
        <v>1</v>
      </c>
      <c r="ED39" s="177">
        <f t="shared" si="35"/>
        <v>1</v>
      </c>
      <c r="EE39" s="177">
        <f t="shared" si="35"/>
        <v>1</v>
      </c>
      <c r="EF39" s="177">
        <f t="shared" si="35"/>
        <v>1</v>
      </c>
      <c r="EG39" s="177">
        <f t="shared" si="8"/>
        <v>0</v>
      </c>
    </row>
    <row r="40" spans="20:137" x14ac:dyDescent="0.25">
      <c r="T40" s="5"/>
      <c r="U40" s="13"/>
      <c r="V40" s="5"/>
      <c r="W40" s="5" t="str">
        <f t="shared" si="3"/>
        <v/>
      </c>
      <c r="X40" s="5"/>
      <c r="Y40" s="5"/>
      <c r="Z40" s="5"/>
      <c r="CB40" s="172">
        <f t="shared" si="31"/>
        <v>1</v>
      </c>
      <c r="CC40" s="172">
        <f t="shared" si="31"/>
        <v>1</v>
      </c>
      <c r="CD40" s="172">
        <f t="shared" si="31"/>
        <v>1</v>
      </c>
      <c r="CE40" s="172">
        <f t="shared" si="31"/>
        <v>1</v>
      </c>
      <c r="CF40" s="172">
        <f t="shared" si="31"/>
        <v>1</v>
      </c>
      <c r="CG40" s="172">
        <f t="shared" si="31"/>
        <v>1</v>
      </c>
      <c r="CH40" s="172">
        <f t="shared" si="31"/>
        <v>1</v>
      </c>
      <c r="CI40" s="172">
        <f t="shared" si="31"/>
        <v>1</v>
      </c>
      <c r="CJ40" s="172">
        <f t="shared" si="31"/>
        <v>1</v>
      </c>
      <c r="CK40" s="172">
        <f t="shared" si="31"/>
        <v>1</v>
      </c>
      <c r="CL40" s="172">
        <f t="shared" si="31"/>
        <v>1</v>
      </c>
      <c r="CM40" s="172">
        <f t="shared" si="31"/>
        <v>1</v>
      </c>
      <c r="CN40" s="172">
        <f t="shared" si="31"/>
        <v>1</v>
      </c>
      <c r="CO40" s="172">
        <f t="shared" si="31"/>
        <v>1</v>
      </c>
      <c r="CP40" s="172">
        <f t="shared" si="31"/>
        <v>1</v>
      </c>
      <c r="CQ40" s="172">
        <f t="shared" si="31"/>
        <v>1</v>
      </c>
      <c r="CR40" s="172">
        <f t="shared" si="30"/>
        <v>1</v>
      </c>
      <c r="CS40" s="172">
        <f t="shared" si="30"/>
        <v>1</v>
      </c>
      <c r="CT40" s="172">
        <f t="shared" si="30"/>
        <v>1</v>
      </c>
      <c r="CU40" s="172">
        <f t="shared" si="30"/>
        <v>1</v>
      </c>
      <c r="DA40" s="177">
        <v>6</v>
      </c>
      <c r="DB40" s="32" t="str">
        <f t="shared" si="33"/>
        <v xml:space="preserve"> </v>
      </c>
      <c r="DD40" s="177">
        <f t="shared" si="19"/>
        <v>1</v>
      </c>
      <c r="DE40" s="177">
        <v>38</v>
      </c>
      <c r="DL40" s="177">
        <f t="shared" si="14"/>
        <v>0</v>
      </c>
      <c r="DM40" s="177">
        <f t="shared" si="15"/>
        <v>1</v>
      </c>
      <c r="DN40" s="177">
        <f t="shared" si="16"/>
        <v>1</v>
      </c>
      <c r="DO40" s="177">
        <f t="shared" si="34"/>
        <v>1</v>
      </c>
      <c r="DP40" s="177">
        <f t="shared" si="34"/>
        <v>1</v>
      </c>
      <c r="DQ40" s="177">
        <f t="shared" si="34"/>
        <v>1</v>
      </c>
      <c r="DR40" s="177">
        <f t="shared" si="34"/>
        <v>1</v>
      </c>
      <c r="DS40" s="177">
        <f t="shared" si="34"/>
        <v>1</v>
      </c>
      <c r="DT40" s="177">
        <f t="shared" si="34"/>
        <v>1</v>
      </c>
      <c r="DU40" s="177">
        <f t="shared" si="34"/>
        <v>1</v>
      </c>
      <c r="DV40" s="177">
        <f t="shared" si="35"/>
        <v>1</v>
      </c>
      <c r="DW40" s="177">
        <f t="shared" si="35"/>
        <v>1</v>
      </c>
      <c r="DX40" s="177">
        <f t="shared" si="35"/>
        <v>1</v>
      </c>
      <c r="DY40" s="177">
        <f t="shared" si="35"/>
        <v>1</v>
      </c>
      <c r="DZ40" s="177">
        <f t="shared" si="35"/>
        <v>1</v>
      </c>
      <c r="EA40" s="177">
        <f t="shared" si="35"/>
        <v>1</v>
      </c>
      <c r="EB40" s="177">
        <f t="shared" si="35"/>
        <v>1</v>
      </c>
      <c r="EC40" s="177">
        <f t="shared" si="35"/>
        <v>1</v>
      </c>
      <c r="ED40" s="177">
        <f t="shared" si="35"/>
        <v>1</v>
      </c>
      <c r="EE40" s="177">
        <f t="shared" si="35"/>
        <v>1</v>
      </c>
      <c r="EF40" s="177">
        <f t="shared" si="35"/>
        <v>1</v>
      </c>
      <c r="EG40" s="177">
        <f t="shared" si="8"/>
        <v>0</v>
      </c>
    </row>
    <row r="41" spans="20:137" x14ac:dyDescent="0.25">
      <c r="T41" s="5"/>
      <c r="U41" s="13"/>
      <c r="V41" s="5"/>
      <c r="W41" s="5" t="str">
        <f t="shared" si="3"/>
        <v/>
      </c>
      <c r="X41" s="5"/>
      <c r="Y41" s="5"/>
      <c r="Z41" s="5"/>
      <c r="CB41" s="172">
        <f t="shared" si="31"/>
        <v>1</v>
      </c>
      <c r="CC41" s="172">
        <f t="shared" si="31"/>
        <v>1</v>
      </c>
      <c r="CD41" s="172">
        <f t="shared" si="31"/>
        <v>1</v>
      </c>
      <c r="CE41" s="172">
        <f t="shared" si="31"/>
        <v>1</v>
      </c>
      <c r="CF41" s="172">
        <f t="shared" si="31"/>
        <v>1</v>
      </c>
      <c r="CG41" s="172">
        <f t="shared" si="31"/>
        <v>1</v>
      </c>
      <c r="CH41" s="172">
        <f t="shared" si="31"/>
        <v>1</v>
      </c>
      <c r="CI41" s="172">
        <f t="shared" si="31"/>
        <v>1</v>
      </c>
      <c r="CJ41" s="172">
        <f t="shared" si="31"/>
        <v>1</v>
      </c>
      <c r="CK41" s="172">
        <f t="shared" si="31"/>
        <v>1</v>
      </c>
      <c r="CL41" s="172">
        <f t="shared" si="31"/>
        <v>1</v>
      </c>
      <c r="CM41" s="172">
        <f t="shared" si="31"/>
        <v>1</v>
      </c>
      <c r="CN41" s="172">
        <f t="shared" si="31"/>
        <v>1</v>
      </c>
      <c r="CO41" s="172">
        <f t="shared" si="31"/>
        <v>1</v>
      </c>
      <c r="CP41" s="172">
        <f t="shared" si="31"/>
        <v>1</v>
      </c>
      <c r="CQ41" s="172">
        <f t="shared" si="31"/>
        <v>1</v>
      </c>
      <c r="CR41" s="172">
        <f t="shared" si="30"/>
        <v>1</v>
      </c>
      <c r="CS41" s="172">
        <f t="shared" si="30"/>
        <v>1</v>
      </c>
      <c r="CT41" s="172">
        <f t="shared" si="30"/>
        <v>1</v>
      </c>
      <c r="CU41" s="172">
        <f t="shared" si="30"/>
        <v>1</v>
      </c>
      <c r="DA41" s="177">
        <v>7</v>
      </c>
      <c r="DB41" s="32" t="str">
        <f t="shared" si="33"/>
        <v xml:space="preserve"> </v>
      </c>
      <c r="DD41" s="177">
        <f t="shared" si="19"/>
        <v>1</v>
      </c>
      <c r="DE41" s="177">
        <v>39</v>
      </c>
      <c r="DL41" s="177">
        <f t="shared" si="14"/>
        <v>0</v>
      </c>
      <c r="DM41" s="177">
        <f t="shared" si="15"/>
        <v>1</v>
      </c>
      <c r="DN41" s="177">
        <f t="shared" si="16"/>
        <v>1</v>
      </c>
      <c r="DO41" s="177">
        <f t="shared" si="34"/>
        <v>1</v>
      </c>
      <c r="DP41" s="177">
        <f t="shared" si="34"/>
        <v>1</v>
      </c>
      <c r="DQ41" s="177">
        <f t="shared" si="34"/>
        <v>1</v>
      </c>
      <c r="DR41" s="177">
        <f t="shared" si="34"/>
        <v>1</v>
      </c>
      <c r="DS41" s="177">
        <f t="shared" si="34"/>
        <v>1</v>
      </c>
      <c r="DT41" s="177">
        <f t="shared" si="34"/>
        <v>1</v>
      </c>
      <c r="DU41" s="177">
        <f t="shared" si="34"/>
        <v>1</v>
      </c>
      <c r="DV41" s="177">
        <f t="shared" si="35"/>
        <v>1</v>
      </c>
      <c r="DW41" s="177">
        <f t="shared" si="35"/>
        <v>1</v>
      </c>
      <c r="DX41" s="177">
        <f t="shared" si="35"/>
        <v>1</v>
      </c>
      <c r="DY41" s="177">
        <f t="shared" si="35"/>
        <v>1</v>
      </c>
      <c r="DZ41" s="177">
        <f t="shared" si="35"/>
        <v>1</v>
      </c>
      <c r="EA41" s="177">
        <f t="shared" si="35"/>
        <v>1</v>
      </c>
      <c r="EB41" s="177">
        <f t="shared" si="35"/>
        <v>1</v>
      </c>
      <c r="EC41" s="177">
        <f t="shared" si="35"/>
        <v>1</v>
      </c>
      <c r="ED41" s="177">
        <f t="shared" si="35"/>
        <v>1</v>
      </c>
      <c r="EE41" s="177">
        <f t="shared" si="35"/>
        <v>1</v>
      </c>
      <c r="EF41" s="177">
        <f t="shared" si="35"/>
        <v>1</v>
      </c>
      <c r="EG41" s="177">
        <f t="shared" si="8"/>
        <v>0</v>
      </c>
    </row>
    <row r="42" spans="20:137" x14ac:dyDescent="0.25">
      <c r="T42" s="5"/>
      <c r="U42" s="13"/>
      <c r="V42" s="5"/>
      <c r="W42" s="5" t="str">
        <f t="shared" si="3"/>
        <v/>
      </c>
      <c r="X42" s="5"/>
      <c r="Y42" s="5"/>
      <c r="Z42" s="5"/>
      <c r="CB42" s="172">
        <f t="shared" si="31"/>
        <v>1</v>
      </c>
      <c r="CC42" s="172">
        <f t="shared" si="31"/>
        <v>1</v>
      </c>
      <c r="CD42" s="172">
        <f t="shared" si="31"/>
        <v>1</v>
      </c>
      <c r="CE42" s="172">
        <f t="shared" si="31"/>
        <v>1</v>
      </c>
      <c r="CF42" s="172">
        <f t="shared" si="31"/>
        <v>1</v>
      </c>
      <c r="CG42" s="172">
        <f t="shared" si="31"/>
        <v>1</v>
      </c>
      <c r="CH42" s="172">
        <f t="shared" si="31"/>
        <v>1</v>
      </c>
      <c r="CI42" s="172">
        <f t="shared" si="31"/>
        <v>1</v>
      </c>
      <c r="CJ42" s="172">
        <f t="shared" si="31"/>
        <v>1</v>
      </c>
      <c r="CK42" s="172">
        <f t="shared" si="31"/>
        <v>1</v>
      </c>
      <c r="CL42" s="172">
        <f t="shared" si="31"/>
        <v>1</v>
      </c>
      <c r="CM42" s="172">
        <f t="shared" si="31"/>
        <v>1</v>
      </c>
      <c r="CN42" s="172">
        <f t="shared" si="31"/>
        <v>1</v>
      </c>
      <c r="CO42" s="172">
        <f t="shared" si="31"/>
        <v>1</v>
      </c>
      <c r="CP42" s="172">
        <f t="shared" si="31"/>
        <v>1</v>
      </c>
      <c r="CQ42" s="172">
        <f t="shared" si="31"/>
        <v>1</v>
      </c>
      <c r="CR42" s="172">
        <f t="shared" si="30"/>
        <v>1</v>
      </c>
      <c r="CS42" s="172">
        <f t="shared" si="30"/>
        <v>1</v>
      </c>
      <c r="CT42" s="172">
        <f t="shared" si="30"/>
        <v>1</v>
      </c>
      <c r="CU42" s="172">
        <f t="shared" si="30"/>
        <v>1</v>
      </c>
      <c r="DA42" s="177">
        <v>8</v>
      </c>
      <c r="DB42" s="32" t="str">
        <f t="shared" si="33"/>
        <v xml:space="preserve"> </v>
      </c>
      <c r="DD42" s="177">
        <f t="shared" si="19"/>
        <v>1</v>
      </c>
      <c r="DE42" s="177">
        <v>40</v>
      </c>
      <c r="DL42" s="177">
        <f t="shared" si="14"/>
        <v>0</v>
      </c>
      <c r="DM42" s="177">
        <f t="shared" si="15"/>
        <v>1</v>
      </c>
      <c r="DN42" s="177">
        <f t="shared" si="16"/>
        <v>1</v>
      </c>
      <c r="DO42" s="177">
        <f t="shared" si="34"/>
        <v>1</v>
      </c>
      <c r="DP42" s="177">
        <f t="shared" si="34"/>
        <v>1</v>
      </c>
      <c r="DQ42" s="177">
        <f t="shared" si="34"/>
        <v>1</v>
      </c>
      <c r="DR42" s="177">
        <f t="shared" si="34"/>
        <v>1</v>
      </c>
      <c r="DS42" s="177">
        <f t="shared" si="34"/>
        <v>1</v>
      </c>
      <c r="DT42" s="177">
        <f t="shared" si="34"/>
        <v>1</v>
      </c>
      <c r="DU42" s="177">
        <f t="shared" si="34"/>
        <v>1</v>
      </c>
      <c r="DV42" s="177">
        <f t="shared" si="35"/>
        <v>1</v>
      </c>
      <c r="DW42" s="177">
        <f t="shared" si="35"/>
        <v>1</v>
      </c>
      <c r="DX42" s="177">
        <f t="shared" si="35"/>
        <v>1</v>
      </c>
      <c r="DY42" s="177">
        <f t="shared" si="35"/>
        <v>1</v>
      </c>
      <c r="DZ42" s="177">
        <f t="shared" si="35"/>
        <v>1</v>
      </c>
      <c r="EA42" s="177">
        <f t="shared" si="35"/>
        <v>1</v>
      </c>
      <c r="EB42" s="177">
        <f t="shared" si="35"/>
        <v>1</v>
      </c>
      <c r="EC42" s="177">
        <f t="shared" si="35"/>
        <v>1</v>
      </c>
      <c r="ED42" s="177">
        <f t="shared" si="35"/>
        <v>1</v>
      </c>
      <c r="EE42" s="177">
        <f t="shared" si="35"/>
        <v>1</v>
      </c>
      <c r="EF42" s="177">
        <f t="shared" si="35"/>
        <v>1</v>
      </c>
      <c r="EG42" s="177">
        <f t="shared" si="8"/>
        <v>0</v>
      </c>
    </row>
    <row r="43" spans="20:137" x14ac:dyDescent="0.25">
      <c r="T43" s="5"/>
      <c r="U43" s="13"/>
      <c r="V43" s="5"/>
      <c r="W43" s="5" t="str">
        <f t="shared" si="3"/>
        <v/>
      </c>
      <c r="X43" s="5"/>
      <c r="Y43" s="5"/>
      <c r="Z43" s="5"/>
      <c r="CB43" s="172">
        <f t="shared" si="31"/>
        <v>1</v>
      </c>
      <c r="CC43" s="172">
        <f t="shared" si="31"/>
        <v>1</v>
      </c>
      <c r="CD43" s="172">
        <f t="shared" si="31"/>
        <v>1</v>
      </c>
      <c r="CE43" s="172">
        <f t="shared" si="31"/>
        <v>1</v>
      </c>
      <c r="CF43" s="172">
        <f t="shared" si="31"/>
        <v>1</v>
      </c>
      <c r="CG43" s="172">
        <f t="shared" si="31"/>
        <v>1</v>
      </c>
      <c r="CH43" s="172">
        <f t="shared" si="31"/>
        <v>1</v>
      </c>
      <c r="CI43" s="172">
        <f t="shared" si="31"/>
        <v>1</v>
      </c>
      <c r="CJ43" s="172">
        <f t="shared" si="31"/>
        <v>1</v>
      </c>
      <c r="CK43" s="172">
        <f t="shared" si="31"/>
        <v>1</v>
      </c>
      <c r="CL43" s="172">
        <f t="shared" si="31"/>
        <v>1</v>
      </c>
      <c r="CM43" s="172">
        <f t="shared" si="31"/>
        <v>1</v>
      </c>
      <c r="CN43" s="172">
        <f t="shared" si="31"/>
        <v>1</v>
      </c>
      <c r="CO43" s="172">
        <f t="shared" si="31"/>
        <v>1</v>
      </c>
      <c r="CP43" s="172">
        <f t="shared" si="31"/>
        <v>1</v>
      </c>
      <c r="CQ43" s="172">
        <f t="shared" si="31"/>
        <v>1</v>
      </c>
      <c r="CR43" s="172">
        <f t="shared" si="30"/>
        <v>1</v>
      </c>
      <c r="CS43" s="172">
        <f t="shared" si="30"/>
        <v>1</v>
      </c>
      <c r="CT43" s="172">
        <f t="shared" si="30"/>
        <v>1</v>
      </c>
      <c r="CU43" s="172">
        <f t="shared" si="30"/>
        <v>1</v>
      </c>
      <c r="DA43" s="177">
        <v>9</v>
      </c>
      <c r="DB43" s="32" t="str">
        <f t="shared" si="33"/>
        <v xml:space="preserve"> </v>
      </c>
      <c r="DD43" s="177">
        <f t="shared" si="19"/>
        <v>1</v>
      </c>
      <c r="DE43" s="177">
        <v>41</v>
      </c>
      <c r="DL43" s="177">
        <f t="shared" si="14"/>
        <v>0</v>
      </c>
      <c r="DM43" s="177">
        <f t="shared" si="15"/>
        <v>1</v>
      </c>
      <c r="DN43" s="177">
        <f t="shared" si="16"/>
        <v>1</v>
      </c>
      <c r="DO43" s="177">
        <f t="shared" si="34"/>
        <v>1</v>
      </c>
      <c r="DP43" s="177">
        <f t="shared" si="34"/>
        <v>1</v>
      </c>
      <c r="DQ43" s="177">
        <f t="shared" si="34"/>
        <v>1</v>
      </c>
      <c r="DR43" s="177">
        <f t="shared" si="34"/>
        <v>1</v>
      </c>
      <c r="DS43" s="177">
        <f t="shared" si="34"/>
        <v>1</v>
      </c>
      <c r="DT43" s="177">
        <f t="shared" si="34"/>
        <v>1</v>
      </c>
      <c r="DU43" s="177">
        <f t="shared" si="34"/>
        <v>1</v>
      </c>
      <c r="DV43" s="177">
        <f t="shared" si="35"/>
        <v>1</v>
      </c>
      <c r="DW43" s="177">
        <f t="shared" si="35"/>
        <v>1</v>
      </c>
      <c r="DX43" s="177">
        <f t="shared" si="35"/>
        <v>1</v>
      </c>
      <c r="DY43" s="177">
        <f t="shared" si="35"/>
        <v>1</v>
      </c>
      <c r="DZ43" s="177">
        <f t="shared" si="35"/>
        <v>1</v>
      </c>
      <c r="EA43" s="177">
        <f t="shared" si="35"/>
        <v>1</v>
      </c>
      <c r="EB43" s="177">
        <f t="shared" si="35"/>
        <v>1</v>
      </c>
      <c r="EC43" s="177">
        <f t="shared" si="35"/>
        <v>1</v>
      </c>
      <c r="ED43" s="177">
        <f t="shared" si="35"/>
        <v>1</v>
      </c>
      <c r="EE43" s="177">
        <f t="shared" si="35"/>
        <v>1</v>
      </c>
      <c r="EF43" s="177">
        <f t="shared" si="35"/>
        <v>1</v>
      </c>
      <c r="EG43" s="177">
        <f t="shared" si="8"/>
        <v>0</v>
      </c>
    </row>
    <row r="44" spans="20:137" x14ac:dyDescent="0.25">
      <c r="T44" s="5"/>
      <c r="U44" s="13"/>
      <c r="V44" s="5"/>
      <c r="W44" s="5" t="str">
        <f t="shared" si="3"/>
        <v/>
      </c>
      <c r="X44" s="5"/>
      <c r="Y44" s="5"/>
      <c r="Z44" s="5"/>
      <c r="CB44" s="172">
        <f t="shared" si="31"/>
        <v>1</v>
      </c>
      <c r="CC44" s="172">
        <f t="shared" si="31"/>
        <v>1</v>
      </c>
      <c r="CD44" s="172">
        <f t="shared" si="31"/>
        <v>1</v>
      </c>
      <c r="CE44" s="172">
        <f t="shared" si="31"/>
        <v>1</v>
      </c>
      <c r="CF44" s="172">
        <f t="shared" si="31"/>
        <v>1</v>
      </c>
      <c r="CG44" s="172">
        <f t="shared" si="31"/>
        <v>1</v>
      </c>
      <c r="CH44" s="172">
        <f t="shared" si="31"/>
        <v>1</v>
      </c>
      <c r="CI44" s="172">
        <f t="shared" si="31"/>
        <v>1</v>
      </c>
      <c r="CJ44" s="172">
        <f t="shared" si="31"/>
        <v>1</v>
      </c>
      <c r="CK44" s="172">
        <f t="shared" si="31"/>
        <v>1</v>
      </c>
      <c r="CL44" s="172">
        <f t="shared" si="31"/>
        <v>1</v>
      </c>
      <c r="CM44" s="172">
        <f t="shared" si="31"/>
        <v>1</v>
      </c>
      <c r="CN44" s="172">
        <f t="shared" si="31"/>
        <v>1</v>
      </c>
      <c r="CO44" s="172">
        <f t="shared" si="31"/>
        <v>1</v>
      </c>
      <c r="CP44" s="172">
        <f t="shared" si="31"/>
        <v>1</v>
      </c>
      <c r="CQ44" s="172">
        <f t="shared" si="31"/>
        <v>1</v>
      </c>
      <c r="CR44" s="172">
        <f t="shared" si="30"/>
        <v>1</v>
      </c>
      <c r="CS44" s="172">
        <f t="shared" si="30"/>
        <v>1</v>
      </c>
      <c r="CT44" s="172">
        <f t="shared" si="30"/>
        <v>1</v>
      </c>
      <c r="CU44" s="172">
        <f t="shared" si="30"/>
        <v>1</v>
      </c>
      <c r="DA44" s="177">
        <v>10</v>
      </c>
      <c r="DB44" s="32" t="str">
        <f t="shared" si="33"/>
        <v xml:space="preserve"> </v>
      </c>
      <c r="DD44" s="177">
        <f t="shared" si="19"/>
        <v>1</v>
      </c>
      <c r="DE44" s="177">
        <v>42</v>
      </c>
      <c r="DL44" s="177">
        <f t="shared" si="14"/>
        <v>0</v>
      </c>
      <c r="DM44" s="177">
        <f t="shared" si="15"/>
        <v>1</v>
      </c>
      <c r="DN44" s="177">
        <f t="shared" si="16"/>
        <v>1</v>
      </c>
      <c r="DO44" s="177">
        <f t="shared" si="34"/>
        <v>1</v>
      </c>
      <c r="DP44" s="177">
        <f t="shared" si="34"/>
        <v>1</v>
      </c>
      <c r="DQ44" s="177">
        <f t="shared" si="34"/>
        <v>1</v>
      </c>
      <c r="DR44" s="177">
        <f t="shared" si="34"/>
        <v>1</v>
      </c>
      <c r="DS44" s="177">
        <f t="shared" si="34"/>
        <v>1</v>
      </c>
      <c r="DT44" s="177">
        <f t="shared" si="34"/>
        <v>1</v>
      </c>
      <c r="DU44" s="177">
        <f t="shared" si="34"/>
        <v>1</v>
      </c>
      <c r="DV44" s="177">
        <f t="shared" si="35"/>
        <v>1</v>
      </c>
      <c r="DW44" s="177">
        <f t="shared" si="35"/>
        <v>1</v>
      </c>
      <c r="DX44" s="177">
        <f t="shared" si="35"/>
        <v>1</v>
      </c>
      <c r="DY44" s="177">
        <f t="shared" si="35"/>
        <v>1</v>
      </c>
      <c r="DZ44" s="177">
        <f t="shared" si="35"/>
        <v>1</v>
      </c>
      <c r="EA44" s="177">
        <f t="shared" si="35"/>
        <v>1</v>
      </c>
      <c r="EB44" s="177">
        <f t="shared" si="35"/>
        <v>1</v>
      </c>
      <c r="EC44" s="177">
        <f t="shared" si="35"/>
        <v>1</v>
      </c>
      <c r="ED44" s="177">
        <f t="shared" si="35"/>
        <v>1</v>
      </c>
      <c r="EE44" s="177">
        <f t="shared" si="35"/>
        <v>1</v>
      </c>
      <c r="EF44" s="177">
        <f t="shared" si="35"/>
        <v>1</v>
      </c>
      <c r="EG44" s="177">
        <f t="shared" si="8"/>
        <v>0</v>
      </c>
    </row>
    <row r="45" spans="20:137" x14ac:dyDescent="0.25">
      <c r="T45" s="5"/>
      <c r="U45" s="13"/>
      <c r="V45" s="5"/>
      <c r="W45" s="5" t="str">
        <f t="shared" si="3"/>
        <v/>
      </c>
      <c r="X45" s="5"/>
      <c r="Y45" s="5"/>
      <c r="Z45" s="5"/>
      <c r="CB45" s="172">
        <f t="shared" si="31"/>
        <v>1</v>
      </c>
      <c r="CC45" s="172">
        <f t="shared" si="31"/>
        <v>1</v>
      </c>
      <c r="CD45" s="172">
        <f t="shared" si="31"/>
        <v>1</v>
      </c>
      <c r="CE45" s="172">
        <f t="shared" si="31"/>
        <v>1</v>
      </c>
      <c r="CF45" s="172">
        <f t="shared" si="31"/>
        <v>1</v>
      </c>
      <c r="CG45" s="172">
        <f t="shared" si="31"/>
        <v>1</v>
      </c>
      <c r="CH45" s="172">
        <f t="shared" si="31"/>
        <v>1</v>
      </c>
      <c r="CI45" s="172">
        <f t="shared" si="31"/>
        <v>1</v>
      </c>
      <c r="CJ45" s="172">
        <f t="shared" si="31"/>
        <v>1</v>
      </c>
      <c r="CK45" s="172">
        <f t="shared" si="31"/>
        <v>1</v>
      </c>
      <c r="CL45" s="172">
        <f t="shared" si="31"/>
        <v>1</v>
      </c>
      <c r="CM45" s="172">
        <f t="shared" si="31"/>
        <v>1</v>
      </c>
      <c r="CN45" s="172">
        <f t="shared" si="31"/>
        <v>1</v>
      </c>
      <c r="CO45" s="172">
        <f t="shared" si="31"/>
        <v>1</v>
      </c>
      <c r="CP45" s="172">
        <f t="shared" si="31"/>
        <v>1</v>
      </c>
      <c r="CQ45" s="172">
        <f t="shared" si="31"/>
        <v>1</v>
      </c>
      <c r="CR45" s="172">
        <f t="shared" si="30"/>
        <v>1</v>
      </c>
      <c r="CS45" s="172">
        <f t="shared" si="30"/>
        <v>1</v>
      </c>
      <c r="CT45" s="172">
        <f t="shared" si="30"/>
        <v>1</v>
      </c>
      <c r="CU45" s="172">
        <f t="shared" si="30"/>
        <v>1</v>
      </c>
      <c r="DA45" s="177">
        <v>11</v>
      </c>
      <c r="DB45" s="32" t="str">
        <f t="shared" si="33"/>
        <v xml:space="preserve"> </v>
      </c>
      <c r="DD45" s="177">
        <f t="shared" si="19"/>
        <v>1</v>
      </c>
      <c r="DE45" s="177">
        <v>43</v>
      </c>
      <c r="DL45" s="177">
        <f t="shared" si="14"/>
        <v>0</v>
      </c>
      <c r="DM45" s="177">
        <f t="shared" si="15"/>
        <v>1</v>
      </c>
      <c r="DN45" s="177">
        <f t="shared" si="16"/>
        <v>1</v>
      </c>
      <c r="DO45" s="177">
        <f t="shared" si="34"/>
        <v>1</v>
      </c>
      <c r="DP45" s="177">
        <f t="shared" si="34"/>
        <v>1</v>
      </c>
      <c r="DQ45" s="177">
        <f t="shared" si="34"/>
        <v>1</v>
      </c>
      <c r="DR45" s="177">
        <f t="shared" si="34"/>
        <v>1</v>
      </c>
      <c r="DS45" s="177">
        <f t="shared" si="34"/>
        <v>1</v>
      </c>
      <c r="DT45" s="177">
        <f t="shared" si="34"/>
        <v>1</v>
      </c>
      <c r="DU45" s="177">
        <f t="shared" si="34"/>
        <v>1</v>
      </c>
      <c r="DV45" s="177">
        <f t="shared" si="35"/>
        <v>1</v>
      </c>
      <c r="DW45" s="177">
        <f t="shared" si="35"/>
        <v>1</v>
      </c>
      <c r="DX45" s="177">
        <f t="shared" si="35"/>
        <v>1</v>
      </c>
      <c r="DY45" s="177">
        <f t="shared" si="35"/>
        <v>1</v>
      </c>
      <c r="DZ45" s="177">
        <f t="shared" si="35"/>
        <v>1</v>
      </c>
      <c r="EA45" s="177">
        <f t="shared" si="35"/>
        <v>1</v>
      </c>
      <c r="EB45" s="177">
        <f t="shared" si="35"/>
        <v>1</v>
      </c>
      <c r="EC45" s="177">
        <f t="shared" si="35"/>
        <v>1</v>
      </c>
      <c r="ED45" s="177">
        <f t="shared" si="35"/>
        <v>1</v>
      </c>
      <c r="EE45" s="177">
        <f t="shared" si="35"/>
        <v>1</v>
      </c>
      <c r="EF45" s="177">
        <f t="shared" si="35"/>
        <v>1</v>
      </c>
      <c r="EG45" s="177">
        <f t="shared" si="8"/>
        <v>0</v>
      </c>
    </row>
    <row r="46" spans="20:137" x14ac:dyDescent="0.25">
      <c r="T46" s="5"/>
      <c r="U46" s="13"/>
      <c r="V46" s="5"/>
      <c r="W46" s="5" t="str">
        <f t="shared" si="3"/>
        <v/>
      </c>
      <c r="X46" s="5"/>
      <c r="Y46" s="5"/>
      <c r="Z46" s="5"/>
      <c r="CB46" s="172">
        <f t="shared" si="31"/>
        <v>1</v>
      </c>
      <c r="CC46" s="172">
        <f t="shared" si="31"/>
        <v>1</v>
      </c>
      <c r="CD46" s="172">
        <f t="shared" si="31"/>
        <v>1</v>
      </c>
      <c r="CE46" s="172">
        <f t="shared" si="31"/>
        <v>1</v>
      </c>
      <c r="CF46" s="172">
        <f t="shared" si="31"/>
        <v>1</v>
      </c>
      <c r="CG46" s="172">
        <f t="shared" si="31"/>
        <v>1</v>
      </c>
      <c r="CH46" s="172">
        <f t="shared" si="31"/>
        <v>1</v>
      </c>
      <c r="CI46" s="172">
        <f t="shared" si="31"/>
        <v>1</v>
      </c>
      <c r="CJ46" s="172">
        <f t="shared" si="31"/>
        <v>1</v>
      </c>
      <c r="CK46" s="172">
        <f t="shared" si="31"/>
        <v>1</v>
      </c>
      <c r="CL46" s="172">
        <f t="shared" si="31"/>
        <v>1</v>
      </c>
      <c r="CM46" s="172">
        <f t="shared" si="31"/>
        <v>1</v>
      </c>
      <c r="CN46" s="172">
        <f t="shared" si="31"/>
        <v>1</v>
      </c>
      <c r="CO46" s="172">
        <f t="shared" si="31"/>
        <v>1</v>
      </c>
      <c r="CP46" s="172">
        <f t="shared" si="31"/>
        <v>1</v>
      </c>
      <c r="CQ46" s="172">
        <f t="shared" si="31"/>
        <v>1</v>
      </c>
      <c r="CR46" s="172">
        <f t="shared" si="30"/>
        <v>1</v>
      </c>
      <c r="CS46" s="172">
        <f t="shared" si="30"/>
        <v>1</v>
      </c>
      <c r="CT46" s="172">
        <f t="shared" si="30"/>
        <v>1</v>
      </c>
      <c r="CU46" s="172">
        <f t="shared" si="30"/>
        <v>1</v>
      </c>
      <c r="DA46" s="177"/>
      <c r="DB46" s="32" t="str">
        <f>INDEX($DM$84:$EF$84,CZ34)</f>
        <v/>
      </c>
      <c r="DD46" s="177">
        <f t="shared" si="19"/>
        <v>1</v>
      </c>
      <c r="DE46" s="177">
        <v>44</v>
      </c>
      <c r="DL46" s="177">
        <f t="shared" si="14"/>
        <v>0</v>
      </c>
      <c r="DM46" s="177">
        <f t="shared" si="15"/>
        <v>1</v>
      </c>
      <c r="DN46" s="177">
        <f t="shared" si="16"/>
        <v>1</v>
      </c>
      <c r="DO46" s="177">
        <f t="shared" si="34"/>
        <v>1</v>
      </c>
      <c r="DP46" s="177">
        <f t="shared" si="34"/>
        <v>1</v>
      </c>
      <c r="DQ46" s="177">
        <f t="shared" si="34"/>
        <v>1</v>
      </c>
      <c r="DR46" s="177">
        <f t="shared" si="34"/>
        <v>1</v>
      </c>
      <c r="DS46" s="177">
        <f t="shared" si="34"/>
        <v>1</v>
      </c>
      <c r="DT46" s="177">
        <f t="shared" si="34"/>
        <v>1</v>
      </c>
      <c r="DU46" s="177">
        <f t="shared" si="34"/>
        <v>1</v>
      </c>
      <c r="DV46" s="177">
        <f t="shared" si="35"/>
        <v>1</v>
      </c>
      <c r="DW46" s="177">
        <f t="shared" si="35"/>
        <v>1</v>
      </c>
      <c r="DX46" s="177">
        <f t="shared" si="35"/>
        <v>1</v>
      </c>
      <c r="DY46" s="177">
        <f t="shared" si="35"/>
        <v>1</v>
      </c>
      <c r="DZ46" s="177">
        <f t="shared" si="35"/>
        <v>1</v>
      </c>
      <c r="EA46" s="177">
        <f t="shared" si="35"/>
        <v>1</v>
      </c>
      <c r="EB46" s="177">
        <f t="shared" si="35"/>
        <v>1</v>
      </c>
      <c r="EC46" s="177">
        <f t="shared" si="35"/>
        <v>1</v>
      </c>
      <c r="ED46" s="177">
        <f t="shared" si="35"/>
        <v>1</v>
      </c>
      <c r="EE46" s="177">
        <f t="shared" si="35"/>
        <v>1</v>
      </c>
      <c r="EF46" s="177">
        <f t="shared" si="35"/>
        <v>1</v>
      </c>
      <c r="EG46" s="177">
        <f t="shared" si="8"/>
        <v>0</v>
      </c>
    </row>
    <row r="47" spans="20:137" x14ac:dyDescent="0.25">
      <c r="T47" s="5"/>
      <c r="U47" s="13"/>
      <c r="V47" s="5"/>
      <c r="W47" s="5" t="str">
        <f t="shared" si="3"/>
        <v/>
      </c>
      <c r="X47" s="5"/>
      <c r="Y47" s="5"/>
      <c r="Z47" s="5"/>
      <c r="CB47" s="172">
        <f t="shared" si="31"/>
        <v>1</v>
      </c>
      <c r="CC47" s="172">
        <f t="shared" si="31"/>
        <v>1</v>
      </c>
      <c r="CD47" s="172">
        <f t="shared" si="31"/>
        <v>1</v>
      </c>
      <c r="CE47" s="172">
        <f t="shared" si="31"/>
        <v>1</v>
      </c>
      <c r="CF47" s="172">
        <f t="shared" si="31"/>
        <v>1</v>
      </c>
      <c r="CG47" s="172">
        <f t="shared" si="31"/>
        <v>1</v>
      </c>
      <c r="CH47" s="172">
        <f t="shared" si="31"/>
        <v>1</v>
      </c>
      <c r="CI47" s="172">
        <f t="shared" si="31"/>
        <v>1</v>
      </c>
      <c r="CJ47" s="172">
        <f t="shared" si="31"/>
        <v>1</v>
      </c>
      <c r="CK47" s="172">
        <f t="shared" si="31"/>
        <v>1</v>
      </c>
      <c r="CL47" s="172">
        <f t="shared" si="31"/>
        <v>1</v>
      </c>
      <c r="CM47" s="172">
        <f t="shared" si="31"/>
        <v>1</v>
      </c>
      <c r="CN47" s="172">
        <f t="shared" si="31"/>
        <v>1</v>
      </c>
      <c r="CO47" s="172">
        <f t="shared" si="31"/>
        <v>1</v>
      </c>
      <c r="CP47" s="172">
        <f t="shared" si="31"/>
        <v>1</v>
      </c>
      <c r="CQ47" s="172">
        <f t="shared" si="31"/>
        <v>1</v>
      </c>
      <c r="CR47" s="172">
        <f t="shared" si="30"/>
        <v>1</v>
      </c>
      <c r="CS47" s="172">
        <f t="shared" si="30"/>
        <v>1</v>
      </c>
      <c r="CT47" s="172">
        <f t="shared" si="30"/>
        <v>1</v>
      </c>
      <c r="CU47" s="172">
        <f t="shared" si="30"/>
        <v>1</v>
      </c>
      <c r="DB47" s="177" t="str">
        <f>IF(DB34="","","----")</f>
        <v/>
      </c>
      <c r="DD47" s="177">
        <f t="shared" si="19"/>
        <v>1</v>
      </c>
      <c r="DE47" s="177">
        <v>45</v>
      </c>
      <c r="DL47" s="177">
        <f t="shared" si="14"/>
        <v>0</v>
      </c>
      <c r="DM47" s="177">
        <f t="shared" si="15"/>
        <v>1</v>
      </c>
      <c r="DN47" s="177">
        <f t="shared" si="16"/>
        <v>1</v>
      </c>
      <c r="DO47" s="177">
        <f t="shared" si="34"/>
        <v>1</v>
      </c>
      <c r="DP47" s="177">
        <f t="shared" si="34"/>
        <v>1</v>
      </c>
      <c r="DQ47" s="177">
        <f t="shared" si="34"/>
        <v>1</v>
      </c>
      <c r="DR47" s="177">
        <f t="shared" si="34"/>
        <v>1</v>
      </c>
      <c r="DS47" s="177">
        <f t="shared" si="34"/>
        <v>1</v>
      </c>
      <c r="DT47" s="177">
        <f t="shared" si="34"/>
        <v>1</v>
      </c>
      <c r="DU47" s="177">
        <f t="shared" si="34"/>
        <v>1</v>
      </c>
      <c r="DV47" s="177">
        <f t="shared" si="35"/>
        <v>1</v>
      </c>
      <c r="DW47" s="177">
        <f t="shared" si="35"/>
        <v>1</v>
      </c>
      <c r="DX47" s="177">
        <f t="shared" si="35"/>
        <v>1</v>
      </c>
      <c r="DY47" s="177">
        <f t="shared" si="35"/>
        <v>1</v>
      </c>
      <c r="DZ47" s="177">
        <f t="shared" si="35"/>
        <v>1</v>
      </c>
      <c r="EA47" s="177">
        <f t="shared" si="35"/>
        <v>1</v>
      </c>
      <c r="EB47" s="177">
        <f t="shared" si="35"/>
        <v>1</v>
      </c>
      <c r="EC47" s="177">
        <f t="shared" si="35"/>
        <v>1</v>
      </c>
      <c r="ED47" s="177">
        <f t="shared" si="35"/>
        <v>1</v>
      </c>
      <c r="EE47" s="177">
        <f t="shared" si="35"/>
        <v>1</v>
      </c>
      <c r="EF47" s="177">
        <f t="shared" si="35"/>
        <v>1</v>
      </c>
      <c r="EG47" s="177">
        <f t="shared" si="8"/>
        <v>0</v>
      </c>
    </row>
    <row r="48" spans="20:137" x14ac:dyDescent="0.25">
      <c r="T48" s="5"/>
      <c r="U48" s="13"/>
      <c r="V48" s="5"/>
      <c r="W48" s="5" t="str">
        <f t="shared" si="3"/>
        <v/>
      </c>
      <c r="X48" s="5"/>
      <c r="Y48" s="5"/>
      <c r="Z48" s="5"/>
      <c r="CB48" s="172">
        <f t="shared" si="31"/>
        <v>1</v>
      </c>
      <c r="CC48" s="172">
        <f t="shared" si="31"/>
        <v>1</v>
      </c>
      <c r="CD48" s="172">
        <f t="shared" si="31"/>
        <v>1</v>
      </c>
      <c r="CE48" s="172">
        <f t="shared" si="31"/>
        <v>1</v>
      </c>
      <c r="CF48" s="172">
        <f t="shared" si="31"/>
        <v>1</v>
      </c>
      <c r="CG48" s="172">
        <f t="shared" si="31"/>
        <v>1</v>
      </c>
      <c r="CH48" s="172">
        <f t="shared" si="31"/>
        <v>1</v>
      </c>
      <c r="CI48" s="172">
        <f t="shared" si="31"/>
        <v>1</v>
      </c>
      <c r="CJ48" s="172">
        <f t="shared" si="31"/>
        <v>1</v>
      </c>
      <c r="CK48" s="172">
        <f t="shared" si="31"/>
        <v>1</v>
      </c>
      <c r="CL48" s="172">
        <f t="shared" si="31"/>
        <v>1</v>
      </c>
      <c r="CM48" s="172">
        <f t="shared" si="31"/>
        <v>1</v>
      </c>
      <c r="CN48" s="172">
        <f t="shared" si="31"/>
        <v>1</v>
      </c>
      <c r="CO48" s="172">
        <f t="shared" si="31"/>
        <v>1</v>
      </c>
      <c r="CP48" s="172">
        <f t="shared" si="31"/>
        <v>1</v>
      </c>
      <c r="CQ48" s="172">
        <f t="shared" ref="CQ48:CU63" si="36">IF(BF47="",CQ47,CQ47+1)</f>
        <v>1</v>
      </c>
      <c r="CR48" s="172">
        <f t="shared" si="36"/>
        <v>1</v>
      </c>
      <c r="CS48" s="172">
        <f t="shared" si="36"/>
        <v>1</v>
      </c>
      <c r="CT48" s="172">
        <f t="shared" si="36"/>
        <v>1</v>
      </c>
      <c r="CU48" s="172">
        <f t="shared" si="36"/>
        <v>1</v>
      </c>
      <c r="DA48" s="177"/>
      <c r="DB48" s="32" t="str">
        <f>IF(DB49="","",CONCATENATE("Warband ",CZ49," ",DG48))</f>
        <v/>
      </c>
      <c r="DD48" s="177">
        <f t="shared" si="19"/>
        <v>1</v>
      </c>
      <c r="DE48" s="177">
        <v>46</v>
      </c>
      <c r="DG48" s="49" t="str">
        <f>CONCATENATE("   ",DH48,"/",DI48,IF(DH48&gt;DI48," !",""))</f>
        <v xml:space="preserve">   0/12</v>
      </c>
      <c r="DH48" s="177">
        <f t="shared" ref="DH48" si="37">INDEX($CB$1:$CU$1,CZ49)+DJ48</f>
        <v>0</v>
      </c>
      <c r="DI48" s="177">
        <f>12</f>
        <v>12</v>
      </c>
      <c r="DJ48" s="177">
        <f>INDEX($DM$83:$EF$83,CZ49)</f>
        <v>0</v>
      </c>
      <c r="DL48" s="177">
        <f t="shared" si="14"/>
        <v>0</v>
      </c>
      <c r="DM48" s="177">
        <f t="shared" si="15"/>
        <v>1</v>
      </c>
      <c r="DN48" s="177">
        <f t="shared" si="16"/>
        <v>1</v>
      </c>
      <c r="DO48" s="177">
        <f t="shared" si="34"/>
        <v>1</v>
      </c>
      <c r="DP48" s="177">
        <f t="shared" si="34"/>
        <v>1</v>
      </c>
      <c r="DQ48" s="177">
        <f t="shared" si="34"/>
        <v>1</v>
      </c>
      <c r="DR48" s="177">
        <f t="shared" si="34"/>
        <v>1</v>
      </c>
      <c r="DS48" s="177">
        <f t="shared" si="34"/>
        <v>1</v>
      </c>
      <c r="DT48" s="177">
        <f t="shared" si="34"/>
        <v>1</v>
      </c>
      <c r="DU48" s="177">
        <f t="shared" si="34"/>
        <v>1</v>
      </c>
      <c r="DV48" s="177">
        <f t="shared" si="35"/>
        <v>1</v>
      </c>
      <c r="DW48" s="177">
        <f t="shared" si="35"/>
        <v>1</v>
      </c>
      <c r="DX48" s="177">
        <f t="shared" si="35"/>
        <v>1</v>
      </c>
      <c r="DY48" s="177">
        <f t="shared" si="35"/>
        <v>1</v>
      </c>
      <c r="DZ48" s="177">
        <f t="shared" si="35"/>
        <v>1</v>
      </c>
      <c r="EA48" s="177">
        <f t="shared" si="35"/>
        <v>1</v>
      </c>
      <c r="EB48" s="177">
        <f t="shared" si="35"/>
        <v>1</v>
      </c>
      <c r="EC48" s="177">
        <f t="shared" si="35"/>
        <v>1</v>
      </c>
      <c r="ED48" s="177">
        <f t="shared" si="35"/>
        <v>1</v>
      </c>
      <c r="EE48" s="177">
        <f t="shared" si="35"/>
        <v>1</v>
      </c>
      <c r="EF48" s="177">
        <f t="shared" si="35"/>
        <v>1</v>
      </c>
      <c r="EG48" s="177">
        <f t="shared" si="8"/>
        <v>0</v>
      </c>
    </row>
    <row r="49" spans="20:137" x14ac:dyDescent="0.25">
      <c r="T49" s="5"/>
      <c r="U49" s="13"/>
      <c r="V49" s="5"/>
      <c r="W49" s="5" t="str">
        <f t="shared" si="3"/>
        <v/>
      </c>
      <c r="X49" s="5"/>
      <c r="Y49" s="5"/>
      <c r="Z49" s="5"/>
      <c r="CB49" s="172">
        <f t="shared" ref="CB49:CQ64" si="38">IF(AQ48="",CB48,CB48+1)</f>
        <v>1</v>
      </c>
      <c r="CC49" s="172">
        <f t="shared" si="38"/>
        <v>1</v>
      </c>
      <c r="CD49" s="172">
        <f t="shared" si="38"/>
        <v>1</v>
      </c>
      <c r="CE49" s="172">
        <f t="shared" si="38"/>
        <v>1</v>
      </c>
      <c r="CF49" s="172">
        <f t="shared" si="38"/>
        <v>1</v>
      </c>
      <c r="CG49" s="172">
        <f t="shared" si="38"/>
        <v>1</v>
      </c>
      <c r="CH49" s="172">
        <f t="shared" si="38"/>
        <v>1</v>
      </c>
      <c r="CI49" s="172">
        <f t="shared" si="38"/>
        <v>1</v>
      </c>
      <c r="CJ49" s="172">
        <f t="shared" si="38"/>
        <v>1</v>
      </c>
      <c r="CK49" s="172">
        <f t="shared" si="38"/>
        <v>1</v>
      </c>
      <c r="CL49" s="172">
        <f t="shared" si="38"/>
        <v>1</v>
      </c>
      <c r="CM49" s="172">
        <f t="shared" si="38"/>
        <v>1</v>
      </c>
      <c r="CN49" s="172">
        <f t="shared" si="38"/>
        <v>1</v>
      </c>
      <c r="CO49" s="172">
        <f t="shared" si="38"/>
        <v>1</v>
      </c>
      <c r="CP49" s="172">
        <f t="shared" si="38"/>
        <v>1</v>
      </c>
      <c r="CQ49" s="172">
        <f t="shared" si="36"/>
        <v>1</v>
      </c>
      <c r="CR49" s="172">
        <f t="shared" si="36"/>
        <v>1</v>
      </c>
      <c r="CS49" s="172">
        <f t="shared" si="36"/>
        <v>1</v>
      </c>
      <c r="CT49" s="172">
        <f t="shared" si="36"/>
        <v>1</v>
      </c>
      <c r="CU49" s="172">
        <f t="shared" si="36"/>
        <v>1</v>
      </c>
      <c r="CZ49" s="177">
        <v>4</v>
      </c>
      <c r="DA49" s="177" t="s">
        <v>278</v>
      </c>
      <c r="DB49" s="32" t="str">
        <f>T(LOOKUP(CZ49,$DM$1:$EF$1,$DM$2:$EF$2))</f>
        <v/>
      </c>
      <c r="DD49" s="177">
        <f t="shared" si="19"/>
        <v>1</v>
      </c>
      <c r="DE49" s="177">
        <v>47</v>
      </c>
      <c r="DL49" s="177">
        <f t="shared" si="14"/>
        <v>0</v>
      </c>
      <c r="DM49" s="177">
        <f t="shared" si="15"/>
        <v>1</v>
      </c>
      <c r="DN49" s="177">
        <f t="shared" si="16"/>
        <v>1</v>
      </c>
      <c r="DO49" s="177">
        <f t="shared" si="34"/>
        <v>1</v>
      </c>
      <c r="DP49" s="177">
        <f t="shared" si="34"/>
        <v>1</v>
      </c>
      <c r="DQ49" s="177">
        <f t="shared" si="34"/>
        <v>1</v>
      </c>
      <c r="DR49" s="177">
        <f t="shared" si="34"/>
        <v>1</v>
      </c>
      <c r="DS49" s="177">
        <f t="shared" si="34"/>
        <v>1</v>
      </c>
      <c r="DT49" s="177">
        <f t="shared" si="34"/>
        <v>1</v>
      </c>
      <c r="DU49" s="177">
        <f t="shared" si="34"/>
        <v>1</v>
      </c>
      <c r="DV49" s="177">
        <f t="shared" si="35"/>
        <v>1</v>
      </c>
      <c r="DW49" s="177">
        <f t="shared" si="35"/>
        <v>1</v>
      </c>
      <c r="DX49" s="177">
        <f t="shared" si="35"/>
        <v>1</v>
      </c>
      <c r="DY49" s="177">
        <f t="shared" si="35"/>
        <v>1</v>
      </c>
      <c r="DZ49" s="177">
        <f t="shared" si="35"/>
        <v>1</v>
      </c>
      <c r="EA49" s="177">
        <f t="shared" si="35"/>
        <v>1</v>
      </c>
      <c r="EB49" s="177">
        <f t="shared" si="35"/>
        <v>1</v>
      </c>
      <c r="EC49" s="177">
        <f t="shared" si="35"/>
        <v>1</v>
      </c>
      <c r="ED49" s="177">
        <f t="shared" si="35"/>
        <v>1</v>
      </c>
      <c r="EE49" s="177">
        <f t="shared" si="35"/>
        <v>1</v>
      </c>
      <c r="EF49" s="177">
        <f t="shared" si="35"/>
        <v>1</v>
      </c>
      <c r="EG49" s="177">
        <f t="shared" si="8"/>
        <v>0</v>
      </c>
    </row>
    <row r="50" spans="20:137" x14ac:dyDescent="0.25">
      <c r="T50" s="5"/>
      <c r="U50" s="13"/>
      <c r="V50" s="5"/>
      <c r="W50" s="5" t="str">
        <f t="shared" si="3"/>
        <v/>
      </c>
      <c r="X50" s="5"/>
      <c r="Y50" s="5"/>
      <c r="Z50" s="5"/>
      <c r="CB50" s="172">
        <f t="shared" si="38"/>
        <v>1</v>
      </c>
      <c r="CC50" s="172">
        <f t="shared" si="38"/>
        <v>1</v>
      </c>
      <c r="CD50" s="172">
        <f t="shared" si="38"/>
        <v>1</v>
      </c>
      <c r="CE50" s="172">
        <f t="shared" si="38"/>
        <v>1</v>
      </c>
      <c r="CF50" s="172">
        <f t="shared" si="38"/>
        <v>1</v>
      </c>
      <c r="CG50" s="172">
        <f t="shared" si="38"/>
        <v>1</v>
      </c>
      <c r="CH50" s="172">
        <f t="shared" si="38"/>
        <v>1</v>
      </c>
      <c r="CI50" s="172">
        <f t="shared" si="38"/>
        <v>1</v>
      </c>
      <c r="CJ50" s="172">
        <f t="shared" si="38"/>
        <v>1</v>
      </c>
      <c r="CK50" s="172">
        <f t="shared" si="38"/>
        <v>1</v>
      </c>
      <c r="CL50" s="172">
        <f t="shared" si="38"/>
        <v>1</v>
      </c>
      <c r="CM50" s="172">
        <f t="shared" si="38"/>
        <v>1</v>
      </c>
      <c r="CN50" s="172">
        <f t="shared" si="38"/>
        <v>1</v>
      </c>
      <c r="CO50" s="172">
        <f t="shared" si="38"/>
        <v>1</v>
      </c>
      <c r="CP50" s="172">
        <f t="shared" si="38"/>
        <v>1</v>
      </c>
      <c r="CQ50" s="172">
        <f t="shared" si="36"/>
        <v>1</v>
      </c>
      <c r="CR50" s="172">
        <f t="shared" si="36"/>
        <v>1</v>
      </c>
      <c r="CS50" s="172">
        <f t="shared" si="36"/>
        <v>1</v>
      </c>
      <c r="CT50" s="172">
        <f t="shared" si="36"/>
        <v>1</v>
      </c>
      <c r="CU50" s="172">
        <f t="shared" si="36"/>
        <v>1</v>
      </c>
      <c r="DA50" s="177">
        <v>1</v>
      </c>
      <c r="DB50" s="32" t="str">
        <f t="shared" ref="DB50:DB60" si="39">T(CONCATENATE(LOOKUP(DA50,CE$3:CE$80,AT$3:AT$80)," ",LOOKUP(DA50,CE$3:CE$80,$CA$3:$CA$80)))</f>
        <v xml:space="preserve"> </v>
      </c>
      <c r="DD50" s="177">
        <f t="shared" si="19"/>
        <v>1</v>
      </c>
      <c r="DE50" s="177">
        <v>48</v>
      </c>
      <c r="DL50" s="177">
        <f t="shared" si="14"/>
        <v>0</v>
      </c>
      <c r="DM50" s="177">
        <f t="shared" si="15"/>
        <v>1</v>
      </c>
      <c r="DN50" s="177">
        <f t="shared" si="16"/>
        <v>1</v>
      </c>
      <c r="DO50" s="177">
        <f t="shared" si="34"/>
        <v>1</v>
      </c>
      <c r="DP50" s="177">
        <f t="shared" si="34"/>
        <v>1</v>
      </c>
      <c r="DQ50" s="177">
        <f t="shared" si="34"/>
        <v>1</v>
      </c>
      <c r="DR50" s="177">
        <f t="shared" si="34"/>
        <v>1</v>
      </c>
      <c r="DS50" s="177">
        <f t="shared" si="34"/>
        <v>1</v>
      </c>
      <c r="DT50" s="177">
        <f t="shared" si="34"/>
        <v>1</v>
      </c>
      <c r="DU50" s="177">
        <f t="shared" si="34"/>
        <v>1</v>
      </c>
      <c r="DV50" s="177">
        <f t="shared" si="35"/>
        <v>1</v>
      </c>
      <c r="DW50" s="177">
        <f t="shared" si="35"/>
        <v>1</v>
      </c>
      <c r="DX50" s="177">
        <f t="shared" si="35"/>
        <v>1</v>
      </c>
      <c r="DY50" s="177">
        <f t="shared" si="35"/>
        <v>1</v>
      </c>
      <c r="DZ50" s="177">
        <f t="shared" si="35"/>
        <v>1</v>
      </c>
      <c r="EA50" s="177">
        <f t="shared" si="35"/>
        <v>1</v>
      </c>
      <c r="EB50" s="177">
        <f t="shared" si="35"/>
        <v>1</v>
      </c>
      <c r="EC50" s="177">
        <f t="shared" si="35"/>
        <v>1</v>
      </c>
      <c r="ED50" s="177">
        <f t="shared" si="35"/>
        <v>1</v>
      </c>
      <c r="EE50" s="177">
        <f t="shared" si="35"/>
        <v>1</v>
      </c>
      <c r="EF50" s="177">
        <f t="shared" si="35"/>
        <v>1</v>
      </c>
      <c r="EG50" s="177">
        <f t="shared" si="8"/>
        <v>0</v>
      </c>
    </row>
    <row r="51" spans="20:137" x14ac:dyDescent="0.25">
      <c r="T51" s="5"/>
      <c r="U51" s="13"/>
      <c r="V51" s="5"/>
      <c r="W51" s="5" t="str">
        <f t="shared" si="3"/>
        <v/>
      </c>
      <c r="X51" s="5"/>
      <c r="Y51" s="5"/>
      <c r="Z51" s="5"/>
      <c r="CB51" s="172">
        <f t="shared" si="38"/>
        <v>1</v>
      </c>
      <c r="CC51" s="172">
        <f t="shared" si="38"/>
        <v>1</v>
      </c>
      <c r="CD51" s="172">
        <f t="shared" si="38"/>
        <v>1</v>
      </c>
      <c r="CE51" s="172">
        <f t="shared" si="38"/>
        <v>1</v>
      </c>
      <c r="CF51" s="172">
        <f t="shared" si="38"/>
        <v>1</v>
      </c>
      <c r="CG51" s="172">
        <f t="shared" si="38"/>
        <v>1</v>
      </c>
      <c r="CH51" s="172">
        <f t="shared" si="38"/>
        <v>1</v>
      </c>
      <c r="CI51" s="172">
        <f t="shared" si="38"/>
        <v>1</v>
      </c>
      <c r="CJ51" s="172">
        <f t="shared" si="38"/>
        <v>1</v>
      </c>
      <c r="CK51" s="172">
        <f t="shared" si="38"/>
        <v>1</v>
      </c>
      <c r="CL51" s="172">
        <f t="shared" si="38"/>
        <v>1</v>
      </c>
      <c r="CM51" s="172">
        <f t="shared" si="38"/>
        <v>1</v>
      </c>
      <c r="CN51" s="172">
        <f t="shared" si="38"/>
        <v>1</v>
      </c>
      <c r="CO51" s="172">
        <f t="shared" si="38"/>
        <v>1</v>
      </c>
      <c r="CP51" s="172">
        <f t="shared" si="38"/>
        <v>1</v>
      </c>
      <c r="CQ51" s="172">
        <f t="shared" si="36"/>
        <v>1</v>
      </c>
      <c r="CR51" s="172">
        <f t="shared" si="36"/>
        <v>1</v>
      </c>
      <c r="CS51" s="172">
        <f t="shared" si="36"/>
        <v>1</v>
      </c>
      <c r="CT51" s="172">
        <f t="shared" si="36"/>
        <v>1</v>
      </c>
      <c r="CU51" s="172">
        <f t="shared" si="36"/>
        <v>1</v>
      </c>
      <c r="DA51" s="177">
        <v>2</v>
      </c>
      <c r="DB51" s="32" t="str">
        <f t="shared" si="39"/>
        <v xml:space="preserve"> </v>
      </c>
      <c r="DD51" s="177">
        <f t="shared" si="19"/>
        <v>1</v>
      </c>
      <c r="DE51" s="177">
        <v>49</v>
      </c>
      <c r="DL51" s="177">
        <f t="shared" si="14"/>
        <v>0</v>
      </c>
      <c r="DM51" s="177">
        <f t="shared" si="15"/>
        <v>1</v>
      </c>
      <c r="DN51" s="177">
        <f t="shared" si="16"/>
        <v>1</v>
      </c>
      <c r="DO51" s="177">
        <f t="shared" si="34"/>
        <v>1</v>
      </c>
      <c r="DP51" s="177">
        <f t="shared" si="34"/>
        <v>1</v>
      </c>
      <c r="DQ51" s="177">
        <f t="shared" si="34"/>
        <v>1</v>
      </c>
      <c r="DR51" s="177">
        <f t="shared" si="34"/>
        <v>1</v>
      </c>
      <c r="DS51" s="177">
        <f t="shared" si="34"/>
        <v>1</v>
      </c>
      <c r="DT51" s="177">
        <f t="shared" si="34"/>
        <v>1</v>
      </c>
      <c r="DU51" s="177">
        <f t="shared" si="34"/>
        <v>1</v>
      </c>
      <c r="DV51" s="177">
        <f t="shared" si="35"/>
        <v>1</v>
      </c>
      <c r="DW51" s="177">
        <f t="shared" si="35"/>
        <v>1</v>
      </c>
      <c r="DX51" s="177">
        <f t="shared" si="35"/>
        <v>1</v>
      </c>
      <c r="DY51" s="177">
        <f t="shared" si="35"/>
        <v>1</v>
      </c>
      <c r="DZ51" s="177">
        <f t="shared" si="35"/>
        <v>1</v>
      </c>
      <c r="EA51" s="177">
        <f t="shared" si="35"/>
        <v>1</v>
      </c>
      <c r="EB51" s="177">
        <f t="shared" si="35"/>
        <v>1</v>
      </c>
      <c r="EC51" s="177">
        <f t="shared" si="35"/>
        <v>1</v>
      </c>
      <c r="ED51" s="177">
        <f t="shared" si="35"/>
        <v>1</v>
      </c>
      <c r="EE51" s="177">
        <f t="shared" si="35"/>
        <v>1</v>
      </c>
      <c r="EF51" s="177">
        <f t="shared" si="35"/>
        <v>1</v>
      </c>
      <c r="EG51" s="177">
        <f t="shared" si="8"/>
        <v>0</v>
      </c>
    </row>
    <row r="52" spans="20:137" x14ac:dyDescent="0.25">
      <c r="T52" s="5"/>
      <c r="U52" s="13"/>
      <c r="V52" s="5"/>
      <c r="W52" s="5" t="str">
        <f t="shared" si="3"/>
        <v/>
      </c>
      <c r="X52" s="5"/>
      <c r="Y52" s="5"/>
      <c r="Z52" s="5"/>
      <c r="CB52" s="172">
        <f t="shared" si="38"/>
        <v>1</v>
      </c>
      <c r="CC52" s="172">
        <f t="shared" si="38"/>
        <v>1</v>
      </c>
      <c r="CD52" s="172">
        <f t="shared" si="38"/>
        <v>1</v>
      </c>
      <c r="CE52" s="172">
        <f t="shared" si="38"/>
        <v>1</v>
      </c>
      <c r="CF52" s="172">
        <f t="shared" si="38"/>
        <v>1</v>
      </c>
      <c r="CG52" s="172">
        <f t="shared" si="38"/>
        <v>1</v>
      </c>
      <c r="CH52" s="172">
        <f t="shared" si="38"/>
        <v>1</v>
      </c>
      <c r="CI52" s="172">
        <f t="shared" si="38"/>
        <v>1</v>
      </c>
      <c r="CJ52" s="172">
        <f t="shared" si="38"/>
        <v>1</v>
      </c>
      <c r="CK52" s="172">
        <f t="shared" si="38"/>
        <v>1</v>
      </c>
      <c r="CL52" s="172">
        <f t="shared" si="38"/>
        <v>1</v>
      </c>
      <c r="CM52" s="172">
        <f t="shared" si="38"/>
        <v>1</v>
      </c>
      <c r="CN52" s="172">
        <f t="shared" si="38"/>
        <v>1</v>
      </c>
      <c r="CO52" s="172">
        <f t="shared" si="38"/>
        <v>1</v>
      </c>
      <c r="CP52" s="172">
        <f t="shared" si="38"/>
        <v>1</v>
      </c>
      <c r="CQ52" s="172">
        <f t="shared" si="36"/>
        <v>1</v>
      </c>
      <c r="CR52" s="172">
        <f t="shared" si="36"/>
        <v>1</v>
      </c>
      <c r="CS52" s="172">
        <f t="shared" si="36"/>
        <v>1</v>
      </c>
      <c r="CT52" s="172">
        <f t="shared" si="36"/>
        <v>1</v>
      </c>
      <c r="CU52" s="172">
        <f t="shared" si="36"/>
        <v>1</v>
      </c>
      <c r="DA52" s="177">
        <v>3</v>
      </c>
      <c r="DB52" s="32" t="str">
        <f t="shared" si="39"/>
        <v xml:space="preserve"> </v>
      </c>
      <c r="DD52" s="177">
        <f t="shared" si="19"/>
        <v>1</v>
      </c>
      <c r="DE52" s="177">
        <v>50</v>
      </c>
      <c r="DL52" s="177">
        <f t="shared" si="14"/>
        <v>0</v>
      </c>
      <c r="DM52" s="177">
        <f t="shared" si="15"/>
        <v>1</v>
      </c>
      <c r="DN52" s="177">
        <f t="shared" si="16"/>
        <v>1</v>
      </c>
      <c r="DO52" s="177">
        <f t="shared" ref="DO52:DU67" si="40">IF(OR($CX51=0,ISERROR(SEARCH(DO$1,SUBSTITUTE($CX51,DY$1,"")))),DO51,DO51+1)</f>
        <v>1</v>
      </c>
      <c r="DP52" s="177">
        <f t="shared" si="40"/>
        <v>1</v>
      </c>
      <c r="DQ52" s="177">
        <f t="shared" si="40"/>
        <v>1</v>
      </c>
      <c r="DR52" s="177">
        <f t="shared" si="40"/>
        <v>1</v>
      </c>
      <c r="DS52" s="177">
        <f t="shared" si="40"/>
        <v>1</v>
      </c>
      <c r="DT52" s="177">
        <f t="shared" si="40"/>
        <v>1</v>
      </c>
      <c r="DU52" s="177">
        <f t="shared" si="40"/>
        <v>1</v>
      </c>
      <c r="DV52" s="177">
        <f t="shared" si="35"/>
        <v>1</v>
      </c>
      <c r="DW52" s="177">
        <f t="shared" si="35"/>
        <v>1</v>
      </c>
      <c r="DX52" s="177">
        <f t="shared" si="35"/>
        <v>1</v>
      </c>
      <c r="DY52" s="177">
        <f t="shared" si="35"/>
        <v>1</v>
      </c>
      <c r="DZ52" s="177">
        <f t="shared" si="35"/>
        <v>1</v>
      </c>
      <c r="EA52" s="177">
        <f t="shared" si="35"/>
        <v>1</v>
      </c>
      <c r="EB52" s="177">
        <f t="shared" si="35"/>
        <v>1</v>
      </c>
      <c r="EC52" s="177">
        <f t="shared" si="35"/>
        <v>1</v>
      </c>
      <c r="ED52" s="177">
        <f t="shared" si="35"/>
        <v>1</v>
      </c>
      <c r="EE52" s="177">
        <f t="shared" si="35"/>
        <v>1</v>
      </c>
      <c r="EF52" s="177">
        <f t="shared" si="35"/>
        <v>1</v>
      </c>
      <c r="EG52" s="177">
        <f t="shared" si="8"/>
        <v>0</v>
      </c>
    </row>
    <row r="53" spans="20:137" x14ac:dyDescent="0.25">
      <c r="T53" s="5"/>
      <c r="U53" s="13"/>
      <c r="V53" s="5"/>
      <c r="W53" s="5" t="str">
        <f t="shared" si="3"/>
        <v/>
      </c>
      <c r="X53" s="5"/>
      <c r="Y53" s="5"/>
      <c r="Z53" s="5"/>
      <c r="CB53" s="172">
        <f t="shared" si="38"/>
        <v>1</v>
      </c>
      <c r="CC53" s="172">
        <f t="shared" si="38"/>
        <v>1</v>
      </c>
      <c r="CD53" s="172">
        <f t="shared" si="38"/>
        <v>1</v>
      </c>
      <c r="CE53" s="172">
        <f t="shared" si="38"/>
        <v>1</v>
      </c>
      <c r="CF53" s="172">
        <f t="shared" si="38"/>
        <v>1</v>
      </c>
      <c r="CG53" s="172">
        <f t="shared" si="38"/>
        <v>1</v>
      </c>
      <c r="CH53" s="172">
        <f t="shared" si="38"/>
        <v>1</v>
      </c>
      <c r="CI53" s="172">
        <f t="shared" si="38"/>
        <v>1</v>
      </c>
      <c r="CJ53" s="172">
        <f t="shared" si="38"/>
        <v>1</v>
      </c>
      <c r="CK53" s="172">
        <f t="shared" si="38"/>
        <v>1</v>
      </c>
      <c r="CL53" s="172">
        <f t="shared" si="38"/>
        <v>1</v>
      </c>
      <c r="CM53" s="172">
        <f t="shared" si="38"/>
        <v>1</v>
      </c>
      <c r="CN53" s="172">
        <f t="shared" si="38"/>
        <v>1</v>
      </c>
      <c r="CO53" s="172">
        <f t="shared" si="38"/>
        <v>1</v>
      </c>
      <c r="CP53" s="172">
        <f t="shared" si="38"/>
        <v>1</v>
      </c>
      <c r="CQ53" s="172">
        <f t="shared" si="36"/>
        <v>1</v>
      </c>
      <c r="CR53" s="172">
        <f t="shared" si="36"/>
        <v>1</v>
      </c>
      <c r="CS53" s="172">
        <f t="shared" si="36"/>
        <v>1</v>
      </c>
      <c r="CT53" s="172">
        <f t="shared" si="36"/>
        <v>1</v>
      </c>
      <c r="CU53" s="172">
        <f t="shared" si="36"/>
        <v>1</v>
      </c>
      <c r="DA53" s="177">
        <v>4</v>
      </c>
      <c r="DB53" s="32" t="str">
        <f t="shared" si="39"/>
        <v xml:space="preserve"> </v>
      </c>
      <c r="DD53" s="177">
        <f t="shared" si="19"/>
        <v>1</v>
      </c>
      <c r="DE53" s="177">
        <v>51</v>
      </c>
      <c r="DL53" s="177">
        <f t="shared" si="14"/>
        <v>0</v>
      </c>
      <c r="DM53" s="177">
        <f t="shared" si="15"/>
        <v>1</v>
      </c>
      <c r="DN53" s="177">
        <f t="shared" si="16"/>
        <v>1</v>
      </c>
      <c r="DO53" s="177">
        <f t="shared" si="40"/>
        <v>1</v>
      </c>
      <c r="DP53" s="177">
        <f t="shared" si="40"/>
        <v>1</v>
      </c>
      <c r="DQ53" s="177">
        <f t="shared" si="40"/>
        <v>1</v>
      </c>
      <c r="DR53" s="177">
        <f t="shared" si="40"/>
        <v>1</v>
      </c>
      <c r="DS53" s="177">
        <f t="shared" si="40"/>
        <v>1</v>
      </c>
      <c r="DT53" s="177">
        <f t="shared" si="40"/>
        <v>1</v>
      </c>
      <c r="DU53" s="177">
        <f t="shared" si="40"/>
        <v>1</v>
      </c>
      <c r="DV53" s="177">
        <f t="shared" ref="DV53:EF68" si="41">IF(OR($CX52=0,ISERROR(SEARCH(DV$1,$CX52))),DV52,DV52+1)</f>
        <v>1</v>
      </c>
      <c r="DW53" s="177">
        <f t="shared" si="41"/>
        <v>1</v>
      </c>
      <c r="DX53" s="177">
        <f t="shared" si="41"/>
        <v>1</v>
      </c>
      <c r="DY53" s="177">
        <f t="shared" si="41"/>
        <v>1</v>
      </c>
      <c r="DZ53" s="177">
        <f t="shared" si="41"/>
        <v>1</v>
      </c>
      <c r="EA53" s="177">
        <f t="shared" si="41"/>
        <v>1</v>
      </c>
      <c r="EB53" s="177">
        <f t="shared" si="41"/>
        <v>1</v>
      </c>
      <c r="EC53" s="177">
        <f t="shared" si="41"/>
        <v>1</v>
      </c>
      <c r="ED53" s="177">
        <f t="shared" si="41"/>
        <v>1</v>
      </c>
      <c r="EE53" s="177">
        <f t="shared" si="41"/>
        <v>1</v>
      </c>
      <c r="EF53" s="177">
        <f t="shared" si="41"/>
        <v>1</v>
      </c>
      <c r="EG53" s="177">
        <f t="shared" si="8"/>
        <v>0</v>
      </c>
    </row>
    <row r="54" spans="20:137" x14ac:dyDescent="0.25">
      <c r="T54" s="5"/>
      <c r="U54" s="13"/>
      <c r="V54" s="5"/>
      <c r="W54" s="5" t="str">
        <f t="shared" si="3"/>
        <v/>
      </c>
      <c r="X54" s="5"/>
      <c r="Y54" s="5"/>
      <c r="Z54" s="5"/>
      <c r="CB54" s="172">
        <f t="shared" si="38"/>
        <v>1</v>
      </c>
      <c r="CC54" s="172">
        <f t="shared" si="38"/>
        <v>1</v>
      </c>
      <c r="CD54" s="172">
        <f t="shared" si="38"/>
        <v>1</v>
      </c>
      <c r="CE54" s="172">
        <f t="shared" si="38"/>
        <v>1</v>
      </c>
      <c r="CF54" s="172">
        <f t="shared" si="38"/>
        <v>1</v>
      </c>
      <c r="CG54" s="172">
        <f t="shared" si="38"/>
        <v>1</v>
      </c>
      <c r="CH54" s="172">
        <f t="shared" si="38"/>
        <v>1</v>
      </c>
      <c r="CI54" s="172">
        <f t="shared" si="38"/>
        <v>1</v>
      </c>
      <c r="CJ54" s="172">
        <f t="shared" si="38"/>
        <v>1</v>
      </c>
      <c r="CK54" s="172">
        <f t="shared" si="38"/>
        <v>1</v>
      </c>
      <c r="CL54" s="172">
        <f t="shared" si="38"/>
        <v>1</v>
      </c>
      <c r="CM54" s="172">
        <f t="shared" si="38"/>
        <v>1</v>
      </c>
      <c r="CN54" s="172">
        <f t="shared" si="38"/>
        <v>1</v>
      </c>
      <c r="CO54" s="172">
        <f t="shared" si="38"/>
        <v>1</v>
      </c>
      <c r="CP54" s="172">
        <f t="shared" si="38"/>
        <v>1</v>
      </c>
      <c r="CQ54" s="172">
        <f t="shared" si="36"/>
        <v>1</v>
      </c>
      <c r="CR54" s="172">
        <f t="shared" si="36"/>
        <v>1</v>
      </c>
      <c r="CS54" s="172">
        <f t="shared" si="36"/>
        <v>1</v>
      </c>
      <c r="CT54" s="172">
        <f t="shared" si="36"/>
        <v>1</v>
      </c>
      <c r="CU54" s="172">
        <f t="shared" si="36"/>
        <v>1</v>
      </c>
      <c r="DA54" s="177">
        <v>5</v>
      </c>
      <c r="DB54" s="32" t="str">
        <f t="shared" si="39"/>
        <v xml:space="preserve"> </v>
      </c>
      <c r="DD54" s="177">
        <f t="shared" si="19"/>
        <v>1</v>
      </c>
      <c r="DE54" s="177">
        <v>52</v>
      </c>
      <c r="DL54" s="177">
        <f t="shared" si="14"/>
        <v>0</v>
      </c>
      <c r="DM54" s="177">
        <f t="shared" si="15"/>
        <v>1</v>
      </c>
      <c r="DN54" s="177">
        <f t="shared" si="16"/>
        <v>1</v>
      </c>
      <c r="DO54" s="177">
        <f t="shared" si="40"/>
        <v>1</v>
      </c>
      <c r="DP54" s="177">
        <f t="shared" si="40"/>
        <v>1</v>
      </c>
      <c r="DQ54" s="177">
        <f t="shared" si="40"/>
        <v>1</v>
      </c>
      <c r="DR54" s="177">
        <f t="shared" si="40"/>
        <v>1</v>
      </c>
      <c r="DS54" s="177">
        <f t="shared" si="40"/>
        <v>1</v>
      </c>
      <c r="DT54" s="177">
        <f t="shared" si="40"/>
        <v>1</v>
      </c>
      <c r="DU54" s="177">
        <f t="shared" si="40"/>
        <v>1</v>
      </c>
      <c r="DV54" s="177">
        <f t="shared" si="41"/>
        <v>1</v>
      </c>
      <c r="DW54" s="177">
        <f t="shared" si="41"/>
        <v>1</v>
      </c>
      <c r="DX54" s="177">
        <f t="shared" si="41"/>
        <v>1</v>
      </c>
      <c r="DY54" s="177">
        <f t="shared" si="41"/>
        <v>1</v>
      </c>
      <c r="DZ54" s="177">
        <f t="shared" si="41"/>
        <v>1</v>
      </c>
      <c r="EA54" s="177">
        <f t="shared" si="41"/>
        <v>1</v>
      </c>
      <c r="EB54" s="177">
        <f t="shared" si="41"/>
        <v>1</v>
      </c>
      <c r="EC54" s="177">
        <f t="shared" si="41"/>
        <v>1</v>
      </c>
      <c r="ED54" s="177">
        <f t="shared" si="41"/>
        <v>1</v>
      </c>
      <c r="EE54" s="177">
        <f t="shared" si="41"/>
        <v>1</v>
      </c>
      <c r="EF54" s="177">
        <f t="shared" si="41"/>
        <v>1</v>
      </c>
      <c r="EG54" s="177">
        <f t="shared" si="8"/>
        <v>0</v>
      </c>
    </row>
    <row r="55" spans="20:137" x14ac:dyDescent="0.25">
      <c r="T55" s="5"/>
      <c r="U55" s="13"/>
      <c r="V55" s="5"/>
      <c r="W55" s="5" t="str">
        <f t="shared" si="3"/>
        <v/>
      </c>
      <c r="X55" s="5"/>
      <c r="Y55" s="5"/>
      <c r="Z55" s="5"/>
      <c r="CB55" s="172">
        <f t="shared" si="38"/>
        <v>1</v>
      </c>
      <c r="CC55" s="172">
        <f t="shared" si="38"/>
        <v>1</v>
      </c>
      <c r="CD55" s="172">
        <f t="shared" si="38"/>
        <v>1</v>
      </c>
      <c r="CE55" s="172">
        <f t="shared" si="38"/>
        <v>1</v>
      </c>
      <c r="CF55" s="172">
        <f t="shared" si="38"/>
        <v>1</v>
      </c>
      <c r="CG55" s="172">
        <f t="shared" si="38"/>
        <v>1</v>
      </c>
      <c r="CH55" s="172">
        <f t="shared" si="38"/>
        <v>1</v>
      </c>
      <c r="CI55" s="172">
        <f t="shared" si="38"/>
        <v>1</v>
      </c>
      <c r="CJ55" s="172">
        <f t="shared" si="38"/>
        <v>1</v>
      </c>
      <c r="CK55" s="172">
        <f t="shared" si="38"/>
        <v>1</v>
      </c>
      <c r="CL55" s="172">
        <f t="shared" si="38"/>
        <v>1</v>
      </c>
      <c r="CM55" s="172">
        <f t="shared" si="38"/>
        <v>1</v>
      </c>
      <c r="CN55" s="172">
        <f t="shared" si="38"/>
        <v>1</v>
      </c>
      <c r="CO55" s="172">
        <f t="shared" si="38"/>
        <v>1</v>
      </c>
      <c r="CP55" s="172">
        <f t="shared" si="38"/>
        <v>1</v>
      </c>
      <c r="CQ55" s="172">
        <f t="shared" si="36"/>
        <v>1</v>
      </c>
      <c r="CR55" s="172">
        <f t="shared" si="36"/>
        <v>1</v>
      </c>
      <c r="CS55" s="172">
        <f t="shared" si="36"/>
        <v>1</v>
      </c>
      <c r="CT55" s="172">
        <f t="shared" si="36"/>
        <v>1</v>
      </c>
      <c r="CU55" s="172">
        <f t="shared" si="36"/>
        <v>1</v>
      </c>
      <c r="DA55" s="177">
        <v>6</v>
      </c>
      <c r="DB55" s="32" t="str">
        <f t="shared" si="39"/>
        <v xml:space="preserve"> </v>
      </c>
      <c r="DD55" s="177">
        <f t="shared" si="19"/>
        <v>1</v>
      </c>
      <c r="DE55" s="177">
        <v>53</v>
      </c>
      <c r="DL55" s="177">
        <f t="shared" si="14"/>
        <v>0</v>
      </c>
      <c r="DM55" s="177">
        <f t="shared" si="15"/>
        <v>1</v>
      </c>
      <c r="DN55" s="177">
        <f t="shared" si="16"/>
        <v>1</v>
      </c>
      <c r="DO55" s="177">
        <f t="shared" si="40"/>
        <v>1</v>
      </c>
      <c r="DP55" s="177">
        <f t="shared" si="40"/>
        <v>1</v>
      </c>
      <c r="DQ55" s="177">
        <f t="shared" si="40"/>
        <v>1</v>
      </c>
      <c r="DR55" s="177">
        <f t="shared" si="40"/>
        <v>1</v>
      </c>
      <c r="DS55" s="177">
        <f t="shared" si="40"/>
        <v>1</v>
      </c>
      <c r="DT55" s="177">
        <f t="shared" si="40"/>
        <v>1</v>
      </c>
      <c r="DU55" s="177">
        <f t="shared" si="40"/>
        <v>1</v>
      </c>
      <c r="DV55" s="177">
        <f t="shared" si="41"/>
        <v>1</v>
      </c>
      <c r="DW55" s="177">
        <f t="shared" si="41"/>
        <v>1</v>
      </c>
      <c r="DX55" s="177">
        <f t="shared" si="41"/>
        <v>1</v>
      </c>
      <c r="DY55" s="177">
        <f t="shared" si="41"/>
        <v>1</v>
      </c>
      <c r="DZ55" s="177">
        <f t="shared" si="41"/>
        <v>1</v>
      </c>
      <c r="EA55" s="177">
        <f t="shared" si="41"/>
        <v>1</v>
      </c>
      <c r="EB55" s="177">
        <f t="shared" si="41"/>
        <v>1</v>
      </c>
      <c r="EC55" s="177">
        <f t="shared" si="41"/>
        <v>1</v>
      </c>
      <c r="ED55" s="177">
        <f t="shared" si="41"/>
        <v>1</v>
      </c>
      <c r="EE55" s="177">
        <f t="shared" si="41"/>
        <v>1</v>
      </c>
      <c r="EF55" s="177">
        <f t="shared" si="41"/>
        <v>1</v>
      </c>
      <c r="EG55" s="177">
        <f t="shared" si="8"/>
        <v>0</v>
      </c>
    </row>
    <row r="56" spans="20:137" x14ac:dyDescent="0.25">
      <c r="T56" s="5"/>
      <c r="U56" s="13"/>
      <c r="V56" s="5"/>
      <c r="W56" s="5" t="str">
        <f t="shared" si="3"/>
        <v/>
      </c>
      <c r="X56" s="5"/>
      <c r="Y56" s="5"/>
      <c r="Z56" s="5"/>
      <c r="CB56" s="172">
        <f t="shared" si="38"/>
        <v>1</v>
      </c>
      <c r="CC56" s="172">
        <f t="shared" si="38"/>
        <v>1</v>
      </c>
      <c r="CD56" s="172">
        <f t="shared" si="38"/>
        <v>1</v>
      </c>
      <c r="CE56" s="172">
        <f t="shared" si="38"/>
        <v>1</v>
      </c>
      <c r="CF56" s="172">
        <f t="shared" si="38"/>
        <v>1</v>
      </c>
      <c r="CG56" s="172">
        <f t="shared" si="38"/>
        <v>1</v>
      </c>
      <c r="CH56" s="172">
        <f t="shared" si="38"/>
        <v>1</v>
      </c>
      <c r="CI56" s="172">
        <f t="shared" si="38"/>
        <v>1</v>
      </c>
      <c r="CJ56" s="172">
        <f t="shared" si="38"/>
        <v>1</v>
      </c>
      <c r="CK56" s="172">
        <f t="shared" si="38"/>
        <v>1</v>
      </c>
      <c r="CL56" s="172">
        <f t="shared" si="38"/>
        <v>1</v>
      </c>
      <c r="CM56" s="172">
        <f t="shared" si="38"/>
        <v>1</v>
      </c>
      <c r="CN56" s="172">
        <f t="shared" si="38"/>
        <v>1</v>
      </c>
      <c r="CO56" s="172">
        <f t="shared" si="38"/>
        <v>1</v>
      </c>
      <c r="CP56" s="172">
        <f t="shared" si="38"/>
        <v>1</v>
      </c>
      <c r="CQ56" s="172">
        <f t="shared" si="36"/>
        <v>1</v>
      </c>
      <c r="CR56" s="172">
        <f t="shared" si="36"/>
        <v>1</v>
      </c>
      <c r="CS56" s="172">
        <f t="shared" si="36"/>
        <v>1</v>
      </c>
      <c r="CT56" s="172">
        <f t="shared" si="36"/>
        <v>1</v>
      </c>
      <c r="CU56" s="172">
        <f t="shared" si="36"/>
        <v>1</v>
      </c>
      <c r="DA56" s="177">
        <v>7</v>
      </c>
      <c r="DB56" s="32" t="str">
        <f t="shared" si="39"/>
        <v xml:space="preserve"> </v>
      </c>
      <c r="DD56" s="177">
        <f t="shared" si="19"/>
        <v>1</v>
      </c>
      <c r="DE56" s="177">
        <v>54</v>
      </c>
      <c r="DL56" s="177">
        <f t="shared" si="14"/>
        <v>0</v>
      </c>
      <c r="DM56" s="177">
        <f t="shared" si="15"/>
        <v>1</v>
      </c>
      <c r="DN56" s="177">
        <f t="shared" si="16"/>
        <v>1</v>
      </c>
      <c r="DO56" s="177">
        <f t="shared" si="40"/>
        <v>1</v>
      </c>
      <c r="DP56" s="177">
        <f t="shared" si="40"/>
        <v>1</v>
      </c>
      <c r="DQ56" s="177">
        <f t="shared" si="40"/>
        <v>1</v>
      </c>
      <c r="DR56" s="177">
        <f t="shared" si="40"/>
        <v>1</v>
      </c>
      <c r="DS56" s="177">
        <f t="shared" si="40"/>
        <v>1</v>
      </c>
      <c r="DT56" s="177">
        <f t="shared" si="40"/>
        <v>1</v>
      </c>
      <c r="DU56" s="177">
        <f t="shared" si="40"/>
        <v>1</v>
      </c>
      <c r="DV56" s="177">
        <f t="shared" si="41"/>
        <v>1</v>
      </c>
      <c r="DW56" s="177">
        <f t="shared" si="41"/>
        <v>1</v>
      </c>
      <c r="DX56" s="177">
        <f t="shared" si="41"/>
        <v>1</v>
      </c>
      <c r="DY56" s="177">
        <f t="shared" si="41"/>
        <v>1</v>
      </c>
      <c r="DZ56" s="177">
        <f t="shared" si="41"/>
        <v>1</v>
      </c>
      <c r="EA56" s="177">
        <f t="shared" si="41"/>
        <v>1</v>
      </c>
      <c r="EB56" s="177">
        <f t="shared" si="41"/>
        <v>1</v>
      </c>
      <c r="EC56" s="177">
        <f t="shared" si="41"/>
        <v>1</v>
      </c>
      <c r="ED56" s="177">
        <f t="shared" si="41"/>
        <v>1</v>
      </c>
      <c r="EE56" s="177">
        <f t="shared" si="41"/>
        <v>1</v>
      </c>
      <c r="EF56" s="177">
        <f t="shared" si="41"/>
        <v>1</v>
      </c>
      <c r="EG56" s="177">
        <f t="shared" si="8"/>
        <v>0</v>
      </c>
    </row>
    <row r="57" spans="20:137" x14ac:dyDescent="0.25">
      <c r="T57" s="5"/>
      <c r="U57" s="13"/>
      <c r="V57" s="5"/>
      <c r="W57" s="5" t="str">
        <f t="shared" si="3"/>
        <v/>
      </c>
      <c r="X57" s="5"/>
      <c r="Y57" s="5"/>
      <c r="Z57" s="5"/>
      <c r="CB57" s="172">
        <f t="shared" si="38"/>
        <v>1</v>
      </c>
      <c r="CC57" s="172">
        <f t="shared" si="38"/>
        <v>1</v>
      </c>
      <c r="CD57" s="172">
        <f t="shared" si="38"/>
        <v>1</v>
      </c>
      <c r="CE57" s="172">
        <f t="shared" si="38"/>
        <v>1</v>
      </c>
      <c r="CF57" s="172">
        <f t="shared" si="38"/>
        <v>1</v>
      </c>
      <c r="CG57" s="172">
        <f t="shared" si="38"/>
        <v>1</v>
      </c>
      <c r="CH57" s="172">
        <f t="shared" si="38"/>
        <v>1</v>
      </c>
      <c r="CI57" s="172">
        <f t="shared" si="38"/>
        <v>1</v>
      </c>
      <c r="CJ57" s="172">
        <f t="shared" si="38"/>
        <v>1</v>
      </c>
      <c r="CK57" s="172">
        <f t="shared" si="38"/>
        <v>1</v>
      </c>
      <c r="CL57" s="172">
        <f t="shared" si="38"/>
        <v>1</v>
      </c>
      <c r="CM57" s="172">
        <f t="shared" si="38"/>
        <v>1</v>
      </c>
      <c r="CN57" s="172">
        <f t="shared" si="38"/>
        <v>1</v>
      </c>
      <c r="CO57" s="172">
        <f t="shared" si="38"/>
        <v>1</v>
      </c>
      <c r="CP57" s="172">
        <f t="shared" si="38"/>
        <v>1</v>
      </c>
      <c r="CQ57" s="172">
        <f t="shared" si="36"/>
        <v>1</v>
      </c>
      <c r="CR57" s="172">
        <f t="shared" si="36"/>
        <v>1</v>
      </c>
      <c r="CS57" s="172">
        <f t="shared" si="36"/>
        <v>1</v>
      </c>
      <c r="CT57" s="172">
        <f t="shared" si="36"/>
        <v>1</v>
      </c>
      <c r="CU57" s="172">
        <f t="shared" si="36"/>
        <v>1</v>
      </c>
      <c r="DA57" s="177">
        <v>8</v>
      </c>
      <c r="DB57" s="32" t="str">
        <f t="shared" si="39"/>
        <v xml:space="preserve"> </v>
      </c>
      <c r="DD57" s="177">
        <f t="shared" si="19"/>
        <v>1</v>
      </c>
      <c r="DE57" s="177">
        <v>55</v>
      </c>
      <c r="DL57" s="177">
        <f t="shared" si="14"/>
        <v>0</v>
      </c>
      <c r="DM57" s="177">
        <f t="shared" si="15"/>
        <v>1</v>
      </c>
      <c r="DN57" s="177">
        <f t="shared" si="16"/>
        <v>1</v>
      </c>
      <c r="DO57" s="177">
        <f t="shared" si="40"/>
        <v>1</v>
      </c>
      <c r="DP57" s="177">
        <f t="shared" si="40"/>
        <v>1</v>
      </c>
      <c r="DQ57" s="177">
        <f t="shared" si="40"/>
        <v>1</v>
      </c>
      <c r="DR57" s="177">
        <f t="shared" si="40"/>
        <v>1</v>
      </c>
      <c r="DS57" s="177">
        <f t="shared" si="40"/>
        <v>1</v>
      </c>
      <c r="DT57" s="177">
        <f t="shared" si="40"/>
        <v>1</v>
      </c>
      <c r="DU57" s="177">
        <f t="shared" si="40"/>
        <v>1</v>
      </c>
      <c r="DV57" s="177">
        <f t="shared" si="41"/>
        <v>1</v>
      </c>
      <c r="DW57" s="177">
        <f t="shared" si="41"/>
        <v>1</v>
      </c>
      <c r="DX57" s="177">
        <f t="shared" si="41"/>
        <v>1</v>
      </c>
      <c r="DY57" s="177">
        <f t="shared" si="41"/>
        <v>1</v>
      </c>
      <c r="DZ57" s="177">
        <f t="shared" si="41"/>
        <v>1</v>
      </c>
      <c r="EA57" s="177">
        <f t="shared" si="41"/>
        <v>1</v>
      </c>
      <c r="EB57" s="177">
        <f t="shared" si="41"/>
        <v>1</v>
      </c>
      <c r="EC57" s="177">
        <f t="shared" si="41"/>
        <v>1</v>
      </c>
      <c r="ED57" s="177">
        <f t="shared" si="41"/>
        <v>1</v>
      </c>
      <c r="EE57" s="177">
        <f t="shared" si="41"/>
        <v>1</v>
      </c>
      <c r="EF57" s="177">
        <f t="shared" si="41"/>
        <v>1</v>
      </c>
      <c r="EG57" s="177">
        <f t="shared" si="8"/>
        <v>0</v>
      </c>
    </row>
    <row r="58" spans="20:137" x14ac:dyDescent="0.25">
      <c r="T58" s="5"/>
      <c r="U58" s="13"/>
      <c r="V58" s="5"/>
      <c r="W58" s="5" t="str">
        <f t="shared" si="3"/>
        <v/>
      </c>
      <c r="X58" s="5"/>
      <c r="Y58" s="5"/>
      <c r="Z58" s="5"/>
      <c r="CB58" s="172">
        <f t="shared" si="38"/>
        <v>1</v>
      </c>
      <c r="CC58" s="172">
        <f t="shared" si="38"/>
        <v>1</v>
      </c>
      <c r="CD58" s="172">
        <f t="shared" si="38"/>
        <v>1</v>
      </c>
      <c r="CE58" s="172">
        <f t="shared" si="38"/>
        <v>1</v>
      </c>
      <c r="CF58" s="172">
        <f t="shared" si="38"/>
        <v>1</v>
      </c>
      <c r="CG58" s="172">
        <f t="shared" si="38"/>
        <v>1</v>
      </c>
      <c r="CH58" s="172">
        <f t="shared" si="38"/>
        <v>1</v>
      </c>
      <c r="CI58" s="172">
        <f t="shared" si="38"/>
        <v>1</v>
      </c>
      <c r="CJ58" s="172">
        <f t="shared" si="38"/>
        <v>1</v>
      </c>
      <c r="CK58" s="172">
        <f t="shared" si="38"/>
        <v>1</v>
      </c>
      <c r="CL58" s="172">
        <f t="shared" si="38"/>
        <v>1</v>
      </c>
      <c r="CM58" s="172">
        <f t="shared" si="38"/>
        <v>1</v>
      </c>
      <c r="CN58" s="172">
        <f t="shared" si="38"/>
        <v>1</v>
      </c>
      <c r="CO58" s="172">
        <f t="shared" si="38"/>
        <v>1</v>
      </c>
      <c r="CP58" s="172">
        <f t="shared" si="38"/>
        <v>1</v>
      </c>
      <c r="CQ58" s="172">
        <f t="shared" si="36"/>
        <v>1</v>
      </c>
      <c r="CR58" s="172">
        <f t="shared" si="36"/>
        <v>1</v>
      </c>
      <c r="CS58" s="172">
        <f t="shared" si="36"/>
        <v>1</v>
      </c>
      <c r="CT58" s="172">
        <f t="shared" si="36"/>
        <v>1</v>
      </c>
      <c r="CU58" s="172">
        <f t="shared" si="36"/>
        <v>1</v>
      </c>
      <c r="DA58" s="177">
        <v>9</v>
      </c>
      <c r="DB58" s="32" t="str">
        <f t="shared" si="39"/>
        <v xml:space="preserve"> </v>
      </c>
      <c r="DD58" s="177">
        <f t="shared" si="19"/>
        <v>1</v>
      </c>
      <c r="DE58" s="177">
        <v>56</v>
      </c>
      <c r="DL58" s="177">
        <f t="shared" si="14"/>
        <v>0</v>
      </c>
      <c r="DM58" s="177">
        <f t="shared" si="15"/>
        <v>1</v>
      </c>
      <c r="DN58" s="177">
        <f t="shared" si="16"/>
        <v>1</v>
      </c>
      <c r="DO58" s="177">
        <f t="shared" si="40"/>
        <v>1</v>
      </c>
      <c r="DP58" s="177">
        <f t="shared" si="40"/>
        <v>1</v>
      </c>
      <c r="DQ58" s="177">
        <f t="shared" si="40"/>
        <v>1</v>
      </c>
      <c r="DR58" s="177">
        <f t="shared" si="40"/>
        <v>1</v>
      </c>
      <c r="DS58" s="177">
        <f t="shared" si="40"/>
        <v>1</v>
      </c>
      <c r="DT58" s="177">
        <f t="shared" si="40"/>
        <v>1</v>
      </c>
      <c r="DU58" s="177">
        <f t="shared" si="40"/>
        <v>1</v>
      </c>
      <c r="DV58" s="177">
        <f t="shared" si="41"/>
        <v>1</v>
      </c>
      <c r="DW58" s="177">
        <f t="shared" si="41"/>
        <v>1</v>
      </c>
      <c r="DX58" s="177">
        <f t="shared" si="41"/>
        <v>1</v>
      </c>
      <c r="DY58" s="177">
        <f t="shared" si="41"/>
        <v>1</v>
      </c>
      <c r="DZ58" s="177">
        <f t="shared" si="41"/>
        <v>1</v>
      </c>
      <c r="EA58" s="177">
        <f t="shared" si="41"/>
        <v>1</v>
      </c>
      <c r="EB58" s="177">
        <f t="shared" si="41"/>
        <v>1</v>
      </c>
      <c r="EC58" s="177">
        <f t="shared" si="41"/>
        <v>1</v>
      </c>
      <c r="ED58" s="177">
        <f t="shared" si="41"/>
        <v>1</v>
      </c>
      <c r="EE58" s="177">
        <f t="shared" si="41"/>
        <v>1</v>
      </c>
      <c r="EF58" s="177">
        <f t="shared" si="41"/>
        <v>1</v>
      </c>
      <c r="EG58" s="177">
        <f t="shared" si="8"/>
        <v>0</v>
      </c>
    </row>
    <row r="59" spans="20:137" x14ac:dyDescent="0.25">
      <c r="T59" s="5"/>
      <c r="U59" s="13"/>
      <c r="V59" s="5"/>
      <c r="W59" s="5" t="str">
        <f t="shared" si="3"/>
        <v/>
      </c>
      <c r="X59" s="5"/>
      <c r="Y59" s="5"/>
      <c r="Z59" s="5"/>
      <c r="CB59" s="172">
        <f t="shared" si="38"/>
        <v>1</v>
      </c>
      <c r="CC59" s="172">
        <f t="shared" si="38"/>
        <v>1</v>
      </c>
      <c r="CD59" s="172">
        <f t="shared" si="38"/>
        <v>1</v>
      </c>
      <c r="CE59" s="172">
        <f t="shared" si="38"/>
        <v>1</v>
      </c>
      <c r="CF59" s="172">
        <f t="shared" si="38"/>
        <v>1</v>
      </c>
      <c r="CG59" s="172">
        <f t="shared" si="38"/>
        <v>1</v>
      </c>
      <c r="CH59" s="172">
        <f t="shared" si="38"/>
        <v>1</v>
      </c>
      <c r="CI59" s="172">
        <f t="shared" si="38"/>
        <v>1</v>
      </c>
      <c r="CJ59" s="172">
        <f t="shared" si="38"/>
        <v>1</v>
      </c>
      <c r="CK59" s="172">
        <f t="shared" si="38"/>
        <v>1</v>
      </c>
      <c r="CL59" s="172">
        <f t="shared" si="38"/>
        <v>1</v>
      </c>
      <c r="CM59" s="172">
        <f t="shared" si="38"/>
        <v>1</v>
      </c>
      <c r="CN59" s="172">
        <f t="shared" si="38"/>
        <v>1</v>
      </c>
      <c r="CO59" s="172">
        <f t="shared" si="38"/>
        <v>1</v>
      </c>
      <c r="CP59" s="172">
        <f t="shared" si="38"/>
        <v>1</v>
      </c>
      <c r="CQ59" s="172">
        <f t="shared" si="36"/>
        <v>1</v>
      </c>
      <c r="CR59" s="172">
        <f t="shared" si="36"/>
        <v>1</v>
      </c>
      <c r="CS59" s="172">
        <f t="shared" si="36"/>
        <v>1</v>
      </c>
      <c r="CT59" s="172">
        <f t="shared" si="36"/>
        <v>1</v>
      </c>
      <c r="CU59" s="172">
        <f t="shared" si="36"/>
        <v>1</v>
      </c>
      <c r="DA59" s="177">
        <v>10</v>
      </c>
      <c r="DB59" s="32" t="str">
        <f t="shared" si="39"/>
        <v xml:space="preserve"> </v>
      </c>
      <c r="DD59" s="177">
        <f t="shared" si="19"/>
        <v>1</v>
      </c>
      <c r="DE59" s="177">
        <v>57</v>
      </c>
      <c r="DL59" s="177">
        <f t="shared" si="14"/>
        <v>0</v>
      </c>
      <c r="DM59" s="177">
        <f t="shared" si="15"/>
        <v>1</v>
      </c>
      <c r="DN59" s="177">
        <f t="shared" si="16"/>
        <v>1</v>
      </c>
      <c r="DO59" s="177">
        <f t="shared" si="40"/>
        <v>1</v>
      </c>
      <c r="DP59" s="177">
        <f t="shared" si="40"/>
        <v>1</v>
      </c>
      <c r="DQ59" s="177">
        <f t="shared" si="40"/>
        <v>1</v>
      </c>
      <c r="DR59" s="177">
        <f t="shared" si="40"/>
        <v>1</v>
      </c>
      <c r="DS59" s="177">
        <f t="shared" si="40"/>
        <v>1</v>
      </c>
      <c r="DT59" s="177">
        <f t="shared" si="40"/>
        <v>1</v>
      </c>
      <c r="DU59" s="177">
        <f t="shared" si="40"/>
        <v>1</v>
      </c>
      <c r="DV59" s="177">
        <f t="shared" si="41"/>
        <v>1</v>
      </c>
      <c r="DW59" s="177">
        <f t="shared" si="41"/>
        <v>1</v>
      </c>
      <c r="DX59" s="177">
        <f t="shared" si="41"/>
        <v>1</v>
      </c>
      <c r="DY59" s="177">
        <f t="shared" si="41"/>
        <v>1</v>
      </c>
      <c r="DZ59" s="177">
        <f t="shared" si="41"/>
        <v>1</v>
      </c>
      <c r="EA59" s="177">
        <f t="shared" si="41"/>
        <v>1</v>
      </c>
      <c r="EB59" s="177">
        <f t="shared" si="41"/>
        <v>1</v>
      </c>
      <c r="EC59" s="177">
        <f t="shared" si="41"/>
        <v>1</v>
      </c>
      <c r="ED59" s="177">
        <f t="shared" si="41"/>
        <v>1</v>
      </c>
      <c r="EE59" s="177">
        <f t="shared" si="41"/>
        <v>1</v>
      </c>
      <c r="EF59" s="177">
        <f t="shared" si="41"/>
        <v>1</v>
      </c>
      <c r="EG59" s="177">
        <f t="shared" si="8"/>
        <v>0</v>
      </c>
    </row>
    <row r="60" spans="20:137" x14ac:dyDescent="0.25">
      <c r="T60" s="5"/>
      <c r="U60" s="13"/>
      <c r="V60" s="5"/>
      <c r="W60" s="5" t="str">
        <f t="shared" si="3"/>
        <v/>
      </c>
      <c r="X60" s="5"/>
      <c r="Y60" s="5"/>
      <c r="Z60" s="5"/>
      <c r="CB60" s="172">
        <f t="shared" si="38"/>
        <v>1</v>
      </c>
      <c r="CC60" s="172">
        <f t="shared" si="38"/>
        <v>1</v>
      </c>
      <c r="CD60" s="172">
        <f t="shared" si="38"/>
        <v>1</v>
      </c>
      <c r="CE60" s="172">
        <f t="shared" si="38"/>
        <v>1</v>
      </c>
      <c r="CF60" s="172">
        <f t="shared" si="38"/>
        <v>1</v>
      </c>
      <c r="CG60" s="172">
        <f t="shared" si="38"/>
        <v>1</v>
      </c>
      <c r="CH60" s="172">
        <f t="shared" si="38"/>
        <v>1</v>
      </c>
      <c r="CI60" s="172">
        <f t="shared" si="38"/>
        <v>1</v>
      </c>
      <c r="CJ60" s="172">
        <f t="shared" si="38"/>
        <v>1</v>
      </c>
      <c r="CK60" s="172">
        <f t="shared" si="38"/>
        <v>1</v>
      </c>
      <c r="CL60" s="172">
        <f t="shared" si="38"/>
        <v>1</v>
      </c>
      <c r="CM60" s="172">
        <f t="shared" si="38"/>
        <v>1</v>
      </c>
      <c r="CN60" s="172">
        <f t="shared" si="38"/>
        <v>1</v>
      </c>
      <c r="CO60" s="172">
        <f t="shared" si="38"/>
        <v>1</v>
      </c>
      <c r="CP60" s="172">
        <f t="shared" si="38"/>
        <v>1</v>
      </c>
      <c r="CQ60" s="172">
        <f t="shared" si="36"/>
        <v>1</v>
      </c>
      <c r="CR60" s="172">
        <f t="shared" si="36"/>
        <v>1</v>
      </c>
      <c r="CS60" s="172">
        <f t="shared" si="36"/>
        <v>1</v>
      </c>
      <c r="CT60" s="172">
        <f t="shared" si="36"/>
        <v>1</v>
      </c>
      <c r="CU60" s="172">
        <f t="shared" si="36"/>
        <v>1</v>
      </c>
      <c r="DA60" s="177">
        <v>11</v>
      </c>
      <c r="DB60" s="32" t="str">
        <f t="shared" si="39"/>
        <v xml:space="preserve"> </v>
      </c>
      <c r="DD60" s="177">
        <f t="shared" si="19"/>
        <v>1</v>
      </c>
      <c r="DE60" s="177">
        <v>58</v>
      </c>
      <c r="DL60" s="177">
        <f t="shared" si="14"/>
        <v>0</v>
      </c>
      <c r="DM60" s="177">
        <f t="shared" si="15"/>
        <v>1</v>
      </c>
      <c r="DN60" s="177">
        <f t="shared" si="16"/>
        <v>1</v>
      </c>
      <c r="DO60" s="177">
        <f t="shared" si="40"/>
        <v>1</v>
      </c>
      <c r="DP60" s="177">
        <f t="shared" si="40"/>
        <v>1</v>
      </c>
      <c r="DQ60" s="177">
        <f t="shared" si="40"/>
        <v>1</v>
      </c>
      <c r="DR60" s="177">
        <f t="shared" si="40"/>
        <v>1</v>
      </c>
      <c r="DS60" s="177">
        <f t="shared" si="40"/>
        <v>1</v>
      </c>
      <c r="DT60" s="177">
        <f t="shared" si="40"/>
        <v>1</v>
      </c>
      <c r="DU60" s="177">
        <f t="shared" si="40"/>
        <v>1</v>
      </c>
      <c r="DV60" s="177">
        <f t="shared" si="41"/>
        <v>1</v>
      </c>
      <c r="DW60" s="177">
        <f t="shared" si="41"/>
        <v>1</v>
      </c>
      <c r="DX60" s="177">
        <f t="shared" si="41"/>
        <v>1</v>
      </c>
      <c r="DY60" s="177">
        <f t="shared" si="41"/>
        <v>1</v>
      </c>
      <c r="DZ60" s="177">
        <f t="shared" si="41"/>
        <v>1</v>
      </c>
      <c r="EA60" s="177">
        <f t="shared" si="41"/>
        <v>1</v>
      </c>
      <c r="EB60" s="177">
        <f t="shared" si="41"/>
        <v>1</v>
      </c>
      <c r="EC60" s="177">
        <f t="shared" si="41"/>
        <v>1</v>
      </c>
      <c r="ED60" s="177">
        <f t="shared" si="41"/>
        <v>1</v>
      </c>
      <c r="EE60" s="177">
        <f t="shared" si="41"/>
        <v>1</v>
      </c>
      <c r="EF60" s="177">
        <f t="shared" si="41"/>
        <v>1</v>
      </c>
      <c r="EG60" s="177">
        <f t="shared" si="8"/>
        <v>0</v>
      </c>
    </row>
    <row r="61" spans="20:137" x14ac:dyDescent="0.25">
      <c r="T61" s="5"/>
      <c r="U61" s="13"/>
      <c r="V61" s="5"/>
      <c r="W61" s="5" t="str">
        <f t="shared" si="3"/>
        <v/>
      </c>
      <c r="X61" s="5"/>
      <c r="Y61" s="5"/>
      <c r="Z61" s="5"/>
      <c r="CB61" s="172">
        <f t="shared" si="38"/>
        <v>1</v>
      </c>
      <c r="CC61" s="172">
        <f t="shared" si="38"/>
        <v>1</v>
      </c>
      <c r="CD61" s="172">
        <f t="shared" si="38"/>
        <v>1</v>
      </c>
      <c r="CE61" s="172">
        <f t="shared" si="38"/>
        <v>1</v>
      </c>
      <c r="CF61" s="172">
        <f t="shared" si="38"/>
        <v>1</v>
      </c>
      <c r="CG61" s="172">
        <f t="shared" si="38"/>
        <v>1</v>
      </c>
      <c r="CH61" s="172">
        <f t="shared" si="38"/>
        <v>1</v>
      </c>
      <c r="CI61" s="172">
        <f t="shared" si="38"/>
        <v>1</v>
      </c>
      <c r="CJ61" s="172">
        <f t="shared" si="38"/>
        <v>1</v>
      </c>
      <c r="CK61" s="172">
        <f t="shared" si="38"/>
        <v>1</v>
      </c>
      <c r="CL61" s="172">
        <f t="shared" si="38"/>
        <v>1</v>
      </c>
      <c r="CM61" s="172">
        <f t="shared" si="38"/>
        <v>1</v>
      </c>
      <c r="CN61" s="172">
        <f t="shared" si="38"/>
        <v>1</v>
      </c>
      <c r="CO61" s="172">
        <f t="shared" si="38"/>
        <v>1</v>
      </c>
      <c r="CP61" s="172">
        <f t="shared" si="38"/>
        <v>1</v>
      </c>
      <c r="CQ61" s="172">
        <f t="shared" si="36"/>
        <v>1</v>
      </c>
      <c r="CR61" s="172">
        <f t="shared" si="36"/>
        <v>1</v>
      </c>
      <c r="CS61" s="172">
        <f t="shared" si="36"/>
        <v>1</v>
      </c>
      <c r="CT61" s="172">
        <f t="shared" si="36"/>
        <v>1</v>
      </c>
      <c r="CU61" s="172">
        <f t="shared" si="36"/>
        <v>1</v>
      </c>
      <c r="DA61" s="177"/>
      <c r="DB61" s="32" t="str">
        <f>INDEX($DM$84:$EF$84,CZ49)</f>
        <v/>
      </c>
      <c r="DD61" s="177">
        <f t="shared" si="19"/>
        <v>1</v>
      </c>
      <c r="DE61" s="177">
        <v>59</v>
      </c>
      <c r="DL61" s="177">
        <f t="shared" si="14"/>
        <v>0</v>
      </c>
      <c r="DM61" s="177">
        <f t="shared" si="15"/>
        <v>1</v>
      </c>
      <c r="DN61" s="177">
        <f t="shared" si="16"/>
        <v>1</v>
      </c>
      <c r="DO61" s="177">
        <f t="shared" si="40"/>
        <v>1</v>
      </c>
      <c r="DP61" s="177">
        <f t="shared" si="40"/>
        <v>1</v>
      </c>
      <c r="DQ61" s="177">
        <f t="shared" si="40"/>
        <v>1</v>
      </c>
      <c r="DR61" s="177">
        <f t="shared" si="40"/>
        <v>1</v>
      </c>
      <c r="DS61" s="177">
        <f t="shared" si="40"/>
        <v>1</v>
      </c>
      <c r="DT61" s="177">
        <f t="shared" si="40"/>
        <v>1</v>
      </c>
      <c r="DU61" s="177">
        <f t="shared" si="40"/>
        <v>1</v>
      </c>
      <c r="DV61" s="177">
        <f t="shared" si="41"/>
        <v>1</v>
      </c>
      <c r="DW61" s="177">
        <f t="shared" si="41"/>
        <v>1</v>
      </c>
      <c r="DX61" s="177">
        <f t="shared" si="41"/>
        <v>1</v>
      </c>
      <c r="DY61" s="177">
        <f t="shared" si="41"/>
        <v>1</v>
      </c>
      <c r="DZ61" s="177">
        <f t="shared" si="41"/>
        <v>1</v>
      </c>
      <c r="EA61" s="177">
        <f t="shared" si="41"/>
        <v>1</v>
      </c>
      <c r="EB61" s="177">
        <f t="shared" si="41"/>
        <v>1</v>
      </c>
      <c r="EC61" s="177">
        <f t="shared" si="41"/>
        <v>1</v>
      </c>
      <c r="ED61" s="177">
        <f t="shared" si="41"/>
        <v>1</v>
      </c>
      <c r="EE61" s="177">
        <f t="shared" si="41"/>
        <v>1</v>
      </c>
      <c r="EF61" s="177">
        <f t="shared" si="41"/>
        <v>1</v>
      </c>
      <c r="EG61" s="177">
        <f t="shared" si="8"/>
        <v>0</v>
      </c>
    </row>
    <row r="62" spans="20:137" x14ac:dyDescent="0.25">
      <c r="T62" s="5"/>
      <c r="U62" s="13"/>
      <c r="V62" s="5"/>
      <c r="W62" s="5" t="str">
        <f t="shared" si="3"/>
        <v/>
      </c>
      <c r="X62" s="5"/>
      <c r="Y62" s="5"/>
      <c r="Z62" s="5"/>
      <c r="CB62" s="172">
        <f t="shared" si="38"/>
        <v>1</v>
      </c>
      <c r="CC62" s="172">
        <f t="shared" si="38"/>
        <v>1</v>
      </c>
      <c r="CD62" s="172">
        <f t="shared" si="38"/>
        <v>1</v>
      </c>
      <c r="CE62" s="172">
        <f t="shared" si="38"/>
        <v>1</v>
      </c>
      <c r="CF62" s="172">
        <f t="shared" si="38"/>
        <v>1</v>
      </c>
      <c r="CG62" s="172">
        <f t="shared" si="38"/>
        <v>1</v>
      </c>
      <c r="CH62" s="172">
        <f t="shared" si="38"/>
        <v>1</v>
      </c>
      <c r="CI62" s="172">
        <f t="shared" si="38"/>
        <v>1</v>
      </c>
      <c r="CJ62" s="172">
        <f t="shared" si="38"/>
        <v>1</v>
      </c>
      <c r="CK62" s="172">
        <f t="shared" si="38"/>
        <v>1</v>
      </c>
      <c r="CL62" s="172">
        <f t="shared" si="38"/>
        <v>1</v>
      </c>
      <c r="CM62" s="172">
        <f t="shared" si="38"/>
        <v>1</v>
      </c>
      <c r="CN62" s="172">
        <f t="shared" si="38"/>
        <v>1</v>
      </c>
      <c r="CO62" s="172">
        <f t="shared" si="38"/>
        <v>1</v>
      </c>
      <c r="CP62" s="172">
        <f t="shared" si="38"/>
        <v>1</v>
      </c>
      <c r="CQ62" s="172">
        <f t="shared" si="36"/>
        <v>1</v>
      </c>
      <c r="CR62" s="172">
        <f t="shared" si="36"/>
        <v>1</v>
      </c>
      <c r="CS62" s="172">
        <f t="shared" si="36"/>
        <v>1</v>
      </c>
      <c r="CT62" s="172">
        <f t="shared" si="36"/>
        <v>1</v>
      </c>
      <c r="CU62" s="172">
        <f t="shared" si="36"/>
        <v>1</v>
      </c>
      <c r="DB62" s="177" t="str">
        <f>IF(DB49="","","----")</f>
        <v/>
      </c>
      <c r="DD62" s="177">
        <f t="shared" si="19"/>
        <v>1</v>
      </c>
      <c r="DE62" s="177">
        <v>60</v>
      </c>
      <c r="DL62" s="177">
        <f t="shared" si="14"/>
        <v>0</v>
      </c>
      <c r="DM62" s="177">
        <f t="shared" si="15"/>
        <v>1</v>
      </c>
      <c r="DN62" s="177">
        <f t="shared" si="16"/>
        <v>1</v>
      </c>
      <c r="DO62" s="177">
        <f t="shared" si="40"/>
        <v>1</v>
      </c>
      <c r="DP62" s="177">
        <f t="shared" si="40"/>
        <v>1</v>
      </c>
      <c r="DQ62" s="177">
        <f t="shared" si="40"/>
        <v>1</v>
      </c>
      <c r="DR62" s="177">
        <f t="shared" si="40"/>
        <v>1</v>
      </c>
      <c r="DS62" s="177">
        <f t="shared" si="40"/>
        <v>1</v>
      </c>
      <c r="DT62" s="177">
        <f t="shared" si="40"/>
        <v>1</v>
      </c>
      <c r="DU62" s="177">
        <f t="shared" si="40"/>
        <v>1</v>
      </c>
      <c r="DV62" s="177">
        <f t="shared" si="41"/>
        <v>1</v>
      </c>
      <c r="DW62" s="177">
        <f t="shared" si="41"/>
        <v>1</v>
      </c>
      <c r="DX62" s="177">
        <f t="shared" si="41"/>
        <v>1</v>
      </c>
      <c r="DY62" s="177">
        <f t="shared" si="41"/>
        <v>1</v>
      </c>
      <c r="DZ62" s="177">
        <f t="shared" si="41"/>
        <v>1</v>
      </c>
      <c r="EA62" s="177">
        <f t="shared" si="41"/>
        <v>1</v>
      </c>
      <c r="EB62" s="177">
        <f t="shared" si="41"/>
        <v>1</v>
      </c>
      <c r="EC62" s="177">
        <f t="shared" si="41"/>
        <v>1</v>
      </c>
      <c r="ED62" s="177">
        <f t="shared" si="41"/>
        <v>1</v>
      </c>
      <c r="EE62" s="177">
        <f t="shared" si="41"/>
        <v>1</v>
      </c>
      <c r="EF62" s="177">
        <f t="shared" si="41"/>
        <v>1</v>
      </c>
      <c r="EG62" s="177">
        <f t="shared" si="8"/>
        <v>0</v>
      </c>
    </row>
    <row r="63" spans="20:137" x14ac:dyDescent="0.25">
      <c r="T63" s="5"/>
      <c r="U63" s="13"/>
      <c r="V63" s="5"/>
      <c r="W63" s="5" t="str">
        <f t="shared" si="3"/>
        <v/>
      </c>
      <c r="X63" s="5"/>
      <c r="Y63" s="5"/>
      <c r="Z63" s="5"/>
      <c r="CB63" s="172">
        <f t="shared" si="38"/>
        <v>1</v>
      </c>
      <c r="CC63" s="172">
        <f t="shared" si="38"/>
        <v>1</v>
      </c>
      <c r="CD63" s="172">
        <f t="shared" si="38"/>
        <v>1</v>
      </c>
      <c r="CE63" s="172">
        <f t="shared" si="38"/>
        <v>1</v>
      </c>
      <c r="CF63" s="172">
        <f t="shared" si="38"/>
        <v>1</v>
      </c>
      <c r="CG63" s="172">
        <f t="shared" si="38"/>
        <v>1</v>
      </c>
      <c r="CH63" s="172">
        <f t="shared" si="38"/>
        <v>1</v>
      </c>
      <c r="CI63" s="172">
        <f t="shared" si="38"/>
        <v>1</v>
      </c>
      <c r="CJ63" s="172">
        <f t="shared" si="38"/>
        <v>1</v>
      </c>
      <c r="CK63" s="172">
        <f t="shared" si="38"/>
        <v>1</v>
      </c>
      <c r="CL63" s="172">
        <f t="shared" si="38"/>
        <v>1</v>
      </c>
      <c r="CM63" s="172">
        <f t="shared" si="38"/>
        <v>1</v>
      </c>
      <c r="CN63" s="172">
        <f t="shared" si="38"/>
        <v>1</v>
      </c>
      <c r="CO63" s="172">
        <f t="shared" si="38"/>
        <v>1</v>
      </c>
      <c r="CP63" s="172">
        <f t="shared" si="38"/>
        <v>1</v>
      </c>
      <c r="CQ63" s="172">
        <f t="shared" si="36"/>
        <v>1</v>
      </c>
      <c r="CR63" s="172">
        <f t="shared" si="36"/>
        <v>1</v>
      </c>
      <c r="CS63" s="172">
        <f t="shared" si="36"/>
        <v>1</v>
      </c>
      <c r="CT63" s="172">
        <f t="shared" si="36"/>
        <v>1</v>
      </c>
      <c r="CU63" s="172">
        <f t="shared" si="36"/>
        <v>1</v>
      </c>
      <c r="DA63" s="177"/>
      <c r="DB63" s="32" t="str">
        <f>IF(DB64="","",CONCATENATE("Warband ",CZ64," ",DG63))</f>
        <v/>
      </c>
      <c r="DD63" s="177">
        <f t="shared" si="19"/>
        <v>1</v>
      </c>
      <c r="DE63" s="177">
        <v>61</v>
      </c>
      <c r="DG63" s="49" t="str">
        <f>CONCATENATE("   ",DH63,"/",DI63,IF(DH63&gt;DI63," !",""))</f>
        <v xml:space="preserve">   0/12</v>
      </c>
      <c r="DH63" s="177">
        <f t="shared" ref="DH63" si="42">INDEX($CB$1:$CU$1,CZ64)+DJ63</f>
        <v>0</v>
      </c>
      <c r="DI63" s="177">
        <f>12</f>
        <v>12</v>
      </c>
      <c r="DJ63" s="177">
        <f>INDEX($DM$83:$EF$83,CZ64)</f>
        <v>0</v>
      </c>
      <c r="DL63" s="177">
        <f t="shared" si="14"/>
        <v>0</v>
      </c>
      <c r="DM63" s="177">
        <f t="shared" si="15"/>
        <v>1</v>
      </c>
      <c r="DN63" s="177">
        <f t="shared" si="16"/>
        <v>1</v>
      </c>
      <c r="DO63" s="177">
        <f t="shared" si="40"/>
        <v>1</v>
      </c>
      <c r="DP63" s="177">
        <f t="shared" si="40"/>
        <v>1</v>
      </c>
      <c r="DQ63" s="177">
        <f t="shared" si="40"/>
        <v>1</v>
      </c>
      <c r="DR63" s="177">
        <f t="shared" si="40"/>
        <v>1</v>
      </c>
      <c r="DS63" s="177">
        <f t="shared" si="40"/>
        <v>1</v>
      </c>
      <c r="DT63" s="177">
        <f t="shared" si="40"/>
        <v>1</v>
      </c>
      <c r="DU63" s="177">
        <f t="shared" si="40"/>
        <v>1</v>
      </c>
      <c r="DV63" s="177">
        <f t="shared" si="41"/>
        <v>1</v>
      </c>
      <c r="DW63" s="177">
        <f t="shared" si="41"/>
        <v>1</v>
      </c>
      <c r="DX63" s="177">
        <f t="shared" si="41"/>
        <v>1</v>
      </c>
      <c r="DY63" s="177">
        <f t="shared" si="41"/>
        <v>1</v>
      </c>
      <c r="DZ63" s="177">
        <f t="shared" si="41"/>
        <v>1</v>
      </c>
      <c r="EA63" s="177">
        <f t="shared" si="41"/>
        <v>1</v>
      </c>
      <c r="EB63" s="177">
        <f t="shared" si="41"/>
        <v>1</v>
      </c>
      <c r="EC63" s="177">
        <f t="shared" si="41"/>
        <v>1</v>
      </c>
      <c r="ED63" s="177">
        <f t="shared" si="41"/>
        <v>1</v>
      </c>
      <c r="EE63" s="177">
        <f t="shared" si="41"/>
        <v>1</v>
      </c>
      <c r="EF63" s="177">
        <f t="shared" si="41"/>
        <v>1</v>
      </c>
      <c r="EG63" s="177">
        <f t="shared" si="8"/>
        <v>0</v>
      </c>
    </row>
    <row r="64" spans="20:137" x14ac:dyDescent="0.25">
      <c r="T64" s="5"/>
      <c r="U64" s="13"/>
      <c r="V64" s="5"/>
      <c r="W64" s="5" t="str">
        <f t="shared" si="3"/>
        <v/>
      </c>
      <c r="X64" s="5"/>
      <c r="Y64" s="5"/>
      <c r="Z64" s="5"/>
      <c r="CB64" s="172">
        <f t="shared" si="38"/>
        <v>1</v>
      </c>
      <c r="CC64" s="172">
        <f t="shared" si="38"/>
        <v>1</v>
      </c>
      <c r="CD64" s="172">
        <f t="shared" si="38"/>
        <v>1</v>
      </c>
      <c r="CE64" s="172">
        <f t="shared" si="38"/>
        <v>1</v>
      </c>
      <c r="CF64" s="172">
        <f t="shared" si="38"/>
        <v>1</v>
      </c>
      <c r="CG64" s="172">
        <f t="shared" si="38"/>
        <v>1</v>
      </c>
      <c r="CH64" s="172">
        <f t="shared" si="38"/>
        <v>1</v>
      </c>
      <c r="CI64" s="172">
        <f t="shared" si="38"/>
        <v>1</v>
      </c>
      <c r="CJ64" s="172">
        <f t="shared" si="38"/>
        <v>1</v>
      </c>
      <c r="CK64" s="172">
        <f t="shared" si="38"/>
        <v>1</v>
      </c>
      <c r="CL64" s="172">
        <f t="shared" si="38"/>
        <v>1</v>
      </c>
      <c r="CM64" s="172">
        <f t="shared" si="38"/>
        <v>1</v>
      </c>
      <c r="CN64" s="172">
        <f t="shared" si="38"/>
        <v>1</v>
      </c>
      <c r="CO64" s="172">
        <f t="shared" si="38"/>
        <v>1</v>
      </c>
      <c r="CP64" s="172">
        <f t="shared" si="38"/>
        <v>1</v>
      </c>
      <c r="CQ64" s="172">
        <f t="shared" si="38"/>
        <v>1</v>
      </c>
      <c r="CR64" s="172">
        <f t="shared" ref="CR64:CU79" si="43">IF(BG63="",CR63,CR63+1)</f>
        <v>1</v>
      </c>
      <c r="CS64" s="172">
        <f t="shared" si="43"/>
        <v>1</v>
      </c>
      <c r="CT64" s="172">
        <f t="shared" si="43"/>
        <v>1</v>
      </c>
      <c r="CU64" s="172">
        <f t="shared" si="43"/>
        <v>1</v>
      </c>
      <c r="CZ64" s="177">
        <v>5</v>
      </c>
      <c r="DA64" s="177" t="s">
        <v>278</v>
      </c>
      <c r="DB64" s="32" t="str">
        <f>T(LOOKUP(CZ64,$DM$1:$EF$1,$DM$2:$EF$2))</f>
        <v/>
      </c>
      <c r="DD64" s="177">
        <f t="shared" si="19"/>
        <v>1</v>
      </c>
      <c r="DE64" s="177">
        <v>62</v>
      </c>
      <c r="DL64" s="177">
        <f t="shared" si="14"/>
        <v>0</v>
      </c>
      <c r="DM64" s="177">
        <f t="shared" si="15"/>
        <v>1</v>
      </c>
      <c r="DN64" s="177">
        <f t="shared" si="16"/>
        <v>1</v>
      </c>
      <c r="DO64" s="177">
        <f t="shared" si="40"/>
        <v>1</v>
      </c>
      <c r="DP64" s="177">
        <f t="shared" si="40"/>
        <v>1</v>
      </c>
      <c r="DQ64" s="177">
        <f t="shared" si="40"/>
        <v>1</v>
      </c>
      <c r="DR64" s="177">
        <f t="shared" si="40"/>
        <v>1</v>
      </c>
      <c r="DS64" s="177">
        <f t="shared" si="40"/>
        <v>1</v>
      </c>
      <c r="DT64" s="177">
        <f t="shared" si="40"/>
        <v>1</v>
      </c>
      <c r="DU64" s="177">
        <f t="shared" si="40"/>
        <v>1</v>
      </c>
      <c r="DV64" s="177">
        <f t="shared" si="41"/>
        <v>1</v>
      </c>
      <c r="DW64" s="177">
        <f t="shared" si="41"/>
        <v>1</v>
      </c>
      <c r="DX64" s="177">
        <f t="shared" si="41"/>
        <v>1</v>
      </c>
      <c r="DY64" s="177">
        <f t="shared" si="41"/>
        <v>1</v>
      </c>
      <c r="DZ64" s="177">
        <f t="shared" si="41"/>
        <v>1</v>
      </c>
      <c r="EA64" s="177">
        <f t="shared" si="41"/>
        <v>1</v>
      </c>
      <c r="EB64" s="177">
        <f t="shared" si="41"/>
        <v>1</v>
      </c>
      <c r="EC64" s="177">
        <f t="shared" si="41"/>
        <v>1</v>
      </c>
      <c r="ED64" s="177">
        <f t="shared" si="41"/>
        <v>1</v>
      </c>
      <c r="EE64" s="177">
        <f t="shared" si="41"/>
        <v>1</v>
      </c>
      <c r="EF64" s="177">
        <f t="shared" si="41"/>
        <v>1</v>
      </c>
      <c r="EG64" s="177">
        <f t="shared" si="8"/>
        <v>0</v>
      </c>
    </row>
    <row r="65" spans="20:137" x14ac:dyDescent="0.25">
      <c r="T65" s="5"/>
      <c r="U65" s="13"/>
      <c r="V65" s="5"/>
      <c r="W65" s="5" t="str">
        <f t="shared" si="3"/>
        <v/>
      </c>
      <c r="X65" s="5"/>
      <c r="Y65" s="5"/>
      <c r="Z65" s="5"/>
      <c r="CB65" s="172">
        <f t="shared" ref="CB65:CQ80" si="44">IF(AQ64="",CB64,CB64+1)</f>
        <v>1</v>
      </c>
      <c r="CC65" s="172">
        <f t="shared" si="44"/>
        <v>1</v>
      </c>
      <c r="CD65" s="172">
        <f t="shared" si="44"/>
        <v>1</v>
      </c>
      <c r="CE65" s="172">
        <f t="shared" si="44"/>
        <v>1</v>
      </c>
      <c r="CF65" s="172">
        <f t="shared" si="44"/>
        <v>1</v>
      </c>
      <c r="CG65" s="172">
        <f t="shared" si="44"/>
        <v>1</v>
      </c>
      <c r="CH65" s="172">
        <f t="shared" si="44"/>
        <v>1</v>
      </c>
      <c r="CI65" s="172">
        <f t="shared" si="44"/>
        <v>1</v>
      </c>
      <c r="CJ65" s="172">
        <f t="shared" si="44"/>
        <v>1</v>
      </c>
      <c r="CK65" s="172">
        <f t="shared" si="44"/>
        <v>1</v>
      </c>
      <c r="CL65" s="172">
        <f t="shared" si="44"/>
        <v>1</v>
      </c>
      <c r="CM65" s="172">
        <f t="shared" si="44"/>
        <v>1</v>
      </c>
      <c r="CN65" s="172">
        <f t="shared" si="44"/>
        <v>1</v>
      </c>
      <c r="CO65" s="172">
        <f t="shared" si="44"/>
        <v>1</v>
      </c>
      <c r="CP65" s="172">
        <f t="shared" si="44"/>
        <v>1</v>
      </c>
      <c r="CQ65" s="172">
        <f t="shared" si="44"/>
        <v>1</v>
      </c>
      <c r="CR65" s="172">
        <f t="shared" si="43"/>
        <v>1</v>
      </c>
      <c r="CS65" s="172">
        <f t="shared" si="43"/>
        <v>1</v>
      </c>
      <c r="CT65" s="172">
        <f t="shared" si="43"/>
        <v>1</v>
      </c>
      <c r="CU65" s="172">
        <f t="shared" si="43"/>
        <v>1</v>
      </c>
      <c r="DA65" s="177">
        <v>1</v>
      </c>
      <c r="DB65" s="32" t="str">
        <f t="shared" ref="DB65:DB75" si="45">T(CONCATENATE(LOOKUP(DA65,CF$3:CF$80,AU$3:AU$80)," ",LOOKUP(DA65,CF$3:CF$80,$CA$3:$CA$80)))</f>
        <v xml:space="preserve"> </v>
      </c>
      <c r="DD65" s="177">
        <f t="shared" si="19"/>
        <v>1</v>
      </c>
      <c r="DE65" s="177">
        <v>63</v>
      </c>
      <c r="DL65" s="177">
        <f t="shared" si="14"/>
        <v>0</v>
      </c>
      <c r="DM65" s="177">
        <f t="shared" si="15"/>
        <v>1</v>
      </c>
      <c r="DN65" s="177">
        <f t="shared" si="16"/>
        <v>1</v>
      </c>
      <c r="DO65" s="177">
        <f t="shared" si="40"/>
        <v>1</v>
      </c>
      <c r="DP65" s="177">
        <f t="shared" si="40"/>
        <v>1</v>
      </c>
      <c r="DQ65" s="177">
        <f t="shared" si="40"/>
        <v>1</v>
      </c>
      <c r="DR65" s="177">
        <f t="shared" si="40"/>
        <v>1</v>
      </c>
      <c r="DS65" s="177">
        <f t="shared" si="40"/>
        <v>1</v>
      </c>
      <c r="DT65" s="177">
        <f t="shared" si="40"/>
        <v>1</v>
      </c>
      <c r="DU65" s="177">
        <f t="shared" si="40"/>
        <v>1</v>
      </c>
      <c r="DV65" s="177">
        <f t="shared" si="41"/>
        <v>1</v>
      </c>
      <c r="DW65" s="177">
        <f t="shared" si="41"/>
        <v>1</v>
      </c>
      <c r="DX65" s="177">
        <f t="shared" si="41"/>
        <v>1</v>
      </c>
      <c r="DY65" s="177">
        <f t="shared" si="41"/>
        <v>1</v>
      </c>
      <c r="DZ65" s="177">
        <f t="shared" si="41"/>
        <v>1</v>
      </c>
      <c r="EA65" s="177">
        <f t="shared" si="41"/>
        <v>1</v>
      </c>
      <c r="EB65" s="177">
        <f t="shared" si="41"/>
        <v>1</v>
      </c>
      <c r="EC65" s="177">
        <f t="shared" si="41"/>
        <v>1</v>
      </c>
      <c r="ED65" s="177">
        <f t="shared" si="41"/>
        <v>1</v>
      </c>
      <c r="EE65" s="177">
        <f t="shared" si="41"/>
        <v>1</v>
      </c>
      <c r="EF65" s="177">
        <f t="shared" si="41"/>
        <v>1</v>
      </c>
      <c r="EG65" s="177">
        <f t="shared" si="8"/>
        <v>0</v>
      </c>
    </row>
    <row r="66" spans="20:137" x14ac:dyDescent="0.25">
      <c r="T66" s="5"/>
      <c r="U66" s="13"/>
      <c r="V66" s="5"/>
      <c r="W66" s="5" t="str">
        <f t="shared" si="3"/>
        <v/>
      </c>
      <c r="X66" s="5"/>
      <c r="Y66" s="5"/>
      <c r="Z66" s="5"/>
      <c r="CB66" s="172">
        <f t="shared" si="44"/>
        <v>1</v>
      </c>
      <c r="CC66" s="172">
        <f t="shared" si="44"/>
        <v>1</v>
      </c>
      <c r="CD66" s="172">
        <f t="shared" si="44"/>
        <v>1</v>
      </c>
      <c r="CE66" s="172">
        <f t="shared" si="44"/>
        <v>1</v>
      </c>
      <c r="CF66" s="172">
        <f t="shared" si="44"/>
        <v>1</v>
      </c>
      <c r="CG66" s="172">
        <f t="shared" si="44"/>
        <v>1</v>
      </c>
      <c r="CH66" s="172">
        <f t="shared" si="44"/>
        <v>1</v>
      </c>
      <c r="CI66" s="172">
        <f t="shared" si="44"/>
        <v>1</v>
      </c>
      <c r="CJ66" s="172">
        <f t="shared" si="44"/>
        <v>1</v>
      </c>
      <c r="CK66" s="172">
        <f t="shared" si="44"/>
        <v>1</v>
      </c>
      <c r="CL66" s="172">
        <f t="shared" si="44"/>
        <v>1</v>
      </c>
      <c r="CM66" s="172">
        <f t="shared" si="44"/>
        <v>1</v>
      </c>
      <c r="CN66" s="172">
        <f t="shared" si="44"/>
        <v>1</v>
      </c>
      <c r="CO66" s="172">
        <f t="shared" si="44"/>
        <v>1</v>
      </c>
      <c r="CP66" s="172">
        <f t="shared" si="44"/>
        <v>1</v>
      </c>
      <c r="CQ66" s="172">
        <f t="shared" si="44"/>
        <v>1</v>
      </c>
      <c r="CR66" s="172">
        <f t="shared" si="43"/>
        <v>1</v>
      </c>
      <c r="CS66" s="172">
        <f t="shared" si="43"/>
        <v>1</v>
      </c>
      <c r="CT66" s="172">
        <f t="shared" si="43"/>
        <v>1</v>
      </c>
      <c r="CU66" s="172">
        <f t="shared" si="43"/>
        <v>1</v>
      </c>
      <c r="DA66" s="177">
        <v>2</v>
      </c>
      <c r="DB66" s="32" t="str">
        <f t="shared" si="45"/>
        <v xml:space="preserve"> </v>
      </c>
      <c r="DD66" s="177">
        <f t="shared" si="19"/>
        <v>1</v>
      </c>
      <c r="DE66" s="177">
        <v>64</v>
      </c>
      <c r="DL66" s="177">
        <f t="shared" si="14"/>
        <v>0</v>
      </c>
      <c r="DM66" s="177">
        <f t="shared" si="15"/>
        <v>1</v>
      </c>
      <c r="DN66" s="177">
        <f t="shared" si="16"/>
        <v>1</v>
      </c>
      <c r="DO66" s="177">
        <f t="shared" si="40"/>
        <v>1</v>
      </c>
      <c r="DP66" s="177">
        <f t="shared" si="40"/>
        <v>1</v>
      </c>
      <c r="DQ66" s="177">
        <f t="shared" si="40"/>
        <v>1</v>
      </c>
      <c r="DR66" s="177">
        <f t="shared" si="40"/>
        <v>1</v>
      </c>
      <c r="DS66" s="177">
        <f t="shared" si="40"/>
        <v>1</v>
      </c>
      <c r="DT66" s="177">
        <f t="shared" si="40"/>
        <v>1</v>
      </c>
      <c r="DU66" s="177">
        <f t="shared" si="40"/>
        <v>1</v>
      </c>
      <c r="DV66" s="177">
        <f t="shared" si="41"/>
        <v>1</v>
      </c>
      <c r="DW66" s="177">
        <f t="shared" si="41"/>
        <v>1</v>
      </c>
      <c r="DX66" s="177">
        <f t="shared" si="41"/>
        <v>1</v>
      </c>
      <c r="DY66" s="177">
        <f t="shared" si="41"/>
        <v>1</v>
      </c>
      <c r="DZ66" s="177">
        <f t="shared" si="41"/>
        <v>1</v>
      </c>
      <c r="EA66" s="177">
        <f t="shared" si="41"/>
        <v>1</v>
      </c>
      <c r="EB66" s="177">
        <f t="shared" si="41"/>
        <v>1</v>
      </c>
      <c r="EC66" s="177">
        <f t="shared" si="41"/>
        <v>1</v>
      </c>
      <c r="ED66" s="177">
        <f t="shared" si="41"/>
        <v>1</v>
      </c>
      <c r="EE66" s="177">
        <f t="shared" si="41"/>
        <v>1</v>
      </c>
      <c r="EF66" s="177">
        <f t="shared" si="41"/>
        <v>1</v>
      </c>
      <c r="EG66" s="177">
        <f t="shared" si="8"/>
        <v>0</v>
      </c>
    </row>
    <row r="67" spans="20:137" x14ac:dyDescent="0.25">
      <c r="T67" s="5"/>
      <c r="U67" s="13"/>
      <c r="V67" s="5"/>
      <c r="W67" s="5" t="str">
        <f t="shared" ref="W67:W80" si="46">T(LOOKUP(DE67,$DD$3:$DD$302,$DB$3:$DB$302))</f>
        <v/>
      </c>
      <c r="X67" s="5"/>
      <c r="Y67" s="5"/>
      <c r="Z67" s="5"/>
      <c r="CB67" s="172">
        <f t="shared" si="44"/>
        <v>1</v>
      </c>
      <c r="CC67" s="172">
        <f t="shared" si="44"/>
        <v>1</v>
      </c>
      <c r="CD67" s="172">
        <f t="shared" si="44"/>
        <v>1</v>
      </c>
      <c r="CE67" s="172">
        <f t="shared" si="44"/>
        <v>1</v>
      </c>
      <c r="CF67" s="172">
        <f t="shared" si="44"/>
        <v>1</v>
      </c>
      <c r="CG67" s="172">
        <f t="shared" si="44"/>
        <v>1</v>
      </c>
      <c r="CH67" s="172">
        <f t="shared" si="44"/>
        <v>1</v>
      </c>
      <c r="CI67" s="172">
        <f t="shared" si="44"/>
        <v>1</v>
      </c>
      <c r="CJ67" s="172">
        <f t="shared" si="44"/>
        <v>1</v>
      </c>
      <c r="CK67" s="172">
        <f t="shared" si="44"/>
        <v>1</v>
      </c>
      <c r="CL67" s="172">
        <f t="shared" si="44"/>
        <v>1</v>
      </c>
      <c r="CM67" s="172">
        <f t="shared" si="44"/>
        <v>1</v>
      </c>
      <c r="CN67" s="172">
        <f t="shared" si="44"/>
        <v>1</v>
      </c>
      <c r="CO67" s="172">
        <f t="shared" si="44"/>
        <v>1</v>
      </c>
      <c r="CP67" s="172">
        <f t="shared" si="44"/>
        <v>1</v>
      </c>
      <c r="CQ67" s="172">
        <f t="shared" si="44"/>
        <v>1</v>
      </c>
      <c r="CR67" s="172">
        <f t="shared" si="43"/>
        <v>1</v>
      </c>
      <c r="CS67" s="172">
        <f t="shared" si="43"/>
        <v>1</v>
      </c>
      <c r="CT67" s="172">
        <f t="shared" si="43"/>
        <v>1</v>
      </c>
      <c r="CU67" s="172">
        <f t="shared" si="43"/>
        <v>1</v>
      </c>
      <c r="DA67" s="177">
        <v>3</v>
      </c>
      <c r="DB67" s="32" t="str">
        <f t="shared" si="45"/>
        <v xml:space="preserve"> </v>
      </c>
      <c r="DD67" s="177">
        <f t="shared" si="19"/>
        <v>1</v>
      </c>
      <c r="DE67" s="177">
        <v>65</v>
      </c>
      <c r="DL67" s="177">
        <f t="shared" si="14"/>
        <v>0</v>
      </c>
      <c r="DM67" s="177">
        <f t="shared" si="15"/>
        <v>1</v>
      </c>
      <c r="DN67" s="177">
        <f t="shared" si="16"/>
        <v>1</v>
      </c>
      <c r="DO67" s="177">
        <f t="shared" si="40"/>
        <v>1</v>
      </c>
      <c r="DP67" s="177">
        <f t="shared" si="40"/>
        <v>1</v>
      </c>
      <c r="DQ67" s="177">
        <f t="shared" si="40"/>
        <v>1</v>
      </c>
      <c r="DR67" s="177">
        <f t="shared" si="40"/>
        <v>1</v>
      </c>
      <c r="DS67" s="177">
        <f t="shared" si="40"/>
        <v>1</v>
      </c>
      <c r="DT67" s="177">
        <f t="shared" si="40"/>
        <v>1</v>
      </c>
      <c r="DU67" s="177">
        <f t="shared" si="40"/>
        <v>1</v>
      </c>
      <c r="DV67" s="177">
        <f t="shared" si="41"/>
        <v>1</v>
      </c>
      <c r="DW67" s="177">
        <f t="shared" si="41"/>
        <v>1</v>
      </c>
      <c r="DX67" s="177">
        <f t="shared" si="41"/>
        <v>1</v>
      </c>
      <c r="DY67" s="177">
        <f t="shared" si="41"/>
        <v>1</v>
      </c>
      <c r="DZ67" s="177">
        <f t="shared" si="41"/>
        <v>1</v>
      </c>
      <c r="EA67" s="177">
        <f t="shared" si="41"/>
        <v>1</v>
      </c>
      <c r="EB67" s="177">
        <f t="shared" si="41"/>
        <v>1</v>
      </c>
      <c r="EC67" s="177">
        <f t="shared" si="41"/>
        <v>1</v>
      </c>
      <c r="ED67" s="177">
        <f t="shared" si="41"/>
        <v>1</v>
      </c>
      <c r="EE67" s="177">
        <f t="shared" si="41"/>
        <v>1</v>
      </c>
      <c r="EF67" s="177">
        <f t="shared" si="41"/>
        <v>1</v>
      </c>
      <c r="EG67" s="177">
        <f t="shared" ref="EG67:EG80" si="47">IF(CX67=0,0,SUBSTITUTE(SUBSTITUTE(SUBSTITUTE(SUBSTITUTE(SUBSTITUTE(SUBSTITUTE(SUBSTITUTE(SUBSTITUTE($CX67,"12",""),"13",""),"14",""),"15",""),"16",""),"17",""),"18",""),"19",""))</f>
        <v>0</v>
      </c>
    </row>
    <row r="68" spans="20:137" x14ac:dyDescent="0.25">
      <c r="T68" s="5"/>
      <c r="U68" s="13"/>
      <c r="V68" s="5"/>
      <c r="W68" s="5" t="str">
        <f t="shared" si="46"/>
        <v/>
      </c>
      <c r="X68" s="5"/>
      <c r="Y68" s="5"/>
      <c r="Z68" s="5"/>
      <c r="CB68" s="172">
        <f t="shared" si="44"/>
        <v>1</v>
      </c>
      <c r="CC68" s="172">
        <f t="shared" si="44"/>
        <v>1</v>
      </c>
      <c r="CD68" s="172">
        <f t="shared" si="44"/>
        <v>1</v>
      </c>
      <c r="CE68" s="172">
        <f t="shared" si="44"/>
        <v>1</v>
      </c>
      <c r="CF68" s="172">
        <f t="shared" si="44"/>
        <v>1</v>
      </c>
      <c r="CG68" s="172">
        <f t="shared" si="44"/>
        <v>1</v>
      </c>
      <c r="CH68" s="172">
        <f t="shared" si="44"/>
        <v>1</v>
      </c>
      <c r="CI68" s="172">
        <f t="shared" si="44"/>
        <v>1</v>
      </c>
      <c r="CJ68" s="172">
        <f t="shared" si="44"/>
        <v>1</v>
      </c>
      <c r="CK68" s="172">
        <f t="shared" si="44"/>
        <v>1</v>
      </c>
      <c r="CL68" s="172">
        <f t="shared" si="44"/>
        <v>1</v>
      </c>
      <c r="CM68" s="172">
        <f t="shared" si="44"/>
        <v>1</v>
      </c>
      <c r="CN68" s="172">
        <f t="shared" si="44"/>
        <v>1</v>
      </c>
      <c r="CO68" s="172">
        <f t="shared" si="44"/>
        <v>1</v>
      </c>
      <c r="CP68" s="172">
        <f t="shared" si="44"/>
        <v>1</v>
      </c>
      <c r="CQ68" s="172">
        <f t="shared" si="44"/>
        <v>1</v>
      </c>
      <c r="CR68" s="172">
        <f t="shared" si="43"/>
        <v>1</v>
      </c>
      <c r="CS68" s="172">
        <f t="shared" si="43"/>
        <v>1</v>
      </c>
      <c r="CT68" s="172">
        <f t="shared" si="43"/>
        <v>1</v>
      </c>
      <c r="CU68" s="172">
        <f t="shared" si="43"/>
        <v>1</v>
      </c>
      <c r="DA68" s="177">
        <v>4</v>
      </c>
      <c r="DB68" s="32" t="str">
        <f t="shared" si="45"/>
        <v xml:space="preserve"> </v>
      </c>
      <c r="DD68" s="177">
        <f t="shared" si="19"/>
        <v>1</v>
      </c>
      <c r="DE68" s="177">
        <v>66</v>
      </c>
      <c r="DL68" s="177">
        <f t="shared" ref="DL68:DL79" si="48">SUM(DM69:EF69)-SUM(DM68:EF68)</f>
        <v>0</v>
      </c>
      <c r="DM68" s="177">
        <f t="shared" ref="DM68:DM80" si="49">IF(OR(CX67=0,ISERROR(SEARCH(DM$1,SUBSTITUTE(SUBSTITUTE($EG67,"10",""),"11","")))),DM67,DM67+1)</f>
        <v>1</v>
      </c>
      <c r="DN68" s="177">
        <f t="shared" ref="DN68:DN80" si="50">IF(OR(CX67=0,ISERROR(SEARCH(DN$1,SUBSTITUTE(SUBSTITUTE($CX67,"12",""),"20","")))),DN67,DN67+1)</f>
        <v>1</v>
      </c>
      <c r="DO68" s="177">
        <f t="shared" ref="DO68:DU80" si="51">IF(OR($CX67=0,ISERROR(SEARCH(DO$1,SUBSTITUTE($CX67,DY$1,"")))),DO67,DO67+1)</f>
        <v>1</v>
      </c>
      <c r="DP68" s="177">
        <f t="shared" si="51"/>
        <v>1</v>
      </c>
      <c r="DQ68" s="177">
        <f t="shared" si="51"/>
        <v>1</v>
      </c>
      <c r="DR68" s="177">
        <f t="shared" si="51"/>
        <v>1</v>
      </c>
      <c r="DS68" s="177">
        <f t="shared" si="51"/>
        <v>1</v>
      </c>
      <c r="DT68" s="177">
        <f t="shared" si="51"/>
        <v>1</v>
      </c>
      <c r="DU68" s="177">
        <f t="shared" si="51"/>
        <v>1</v>
      </c>
      <c r="DV68" s="177">
        <f t="shared" si="41"/>
        <v>1</v>
      </c>
      <c r="DW68" s="177">
        <f t="shared" si="41"/>
        <v>1</v>
      </c>
      <c r="DX68" s="177">
        <f t="shared" si="41"/>
        <v>1</v>
      </c>
      <c r="DY68" s="177">
        <f t="shared" si="41"/>
        <v>1</v>
      </c>
      <c r="DZ68" s="177">
        <f t="shared" si="41"/>
        <v>1</v>
      </c>
      <c r="EA68" s="177">
        <f t="shared" si="41"/>
        <v>1</v>
      </c>
      <c r="EB68" s="177">
        <f t="shared" si="41"/>
        <v>1</v>
      </c>
      <c r="EC68" s="177">
        <f t="shared" si="41"/>
        <v>1</v>
      </c>
      <c r="ED68" s="177">
        <f t="shared" si="41"/>
        <v>1</v>
      </c>
      <c r="EE68" s="177">
        <f t="shared" si="41"/>
        <v>1</v>
      </c>
      <c r="EF68" s="177">
        <f t="shared" si="41"/>
        <v>1</v>
      </c>
      <c r="EG68" s="177">
        <f t="shared" si="47"/>
        <v>0</v>
      </c>
    </row>
    <row r="69" spans="20:137" x14ac:dyDescent="0.25">
      <c r="T69" s="5"/>
      <c r="U69" s="13"/>
      <c r="V69" s="5"/>
      <c r="W69" s="5" t="str">
        <f t="shared" si="46"/>
        <v/>
      </c>
      <c r="X69" s="5"/>
      <c r="Y69" s="5"/>
      <c r="Z69" s="5"/>
      <c r="CB69" s="172">
        <f t="shared" si="44"/>
        <v>1</v>
      </c>
      <c r="CC69" s="172">
        <f t="shared" si="44"/>
        <v>1</v>
      </c>
      <c r="CD69" s="172">
        <f t="shared" si="44"/>
        <v>1</v>
      </c>
      <c r="CE69" s="172">
        <f t="shared" si="44"/>
        <v>1</v>
      </c>
      <c r="CF69" s="172">
        <f t="shared" si="44"/>
        <v>1</v>
      </c>
      <c r="CG69" s="172">
        <f t="shared" si="44"/>
        <v>1</v>
      </c>
      <c r="CH69" s="172">
        <f t="shared" si="44"/>
        <v>1</v>
      </c>
      <c r="CI69" s="172">
        <f t="shared" si="44"/>
        <v>1</v>
      </c>
      <c r="CJ69" s="172">
        <f t="shared" si="44"/>
        <v>1</v>
      </c>
      <c r="CK69" s="172">
        <f t="shared" si="44"/>
        <v>1</v>
      </c>
      <c r="CL69" s="172">
        <f t="shared" si="44"/>
        <v>1</v>
      </c>
      <c r="CM69" s="172">
        <f t="shared" si="44"/>
        <v>1</v>
      </c>
      <c r="CN69" s="172">
        <f t="shared" si="44"/>
        <v>1</v>
      </c>
      <c r="CO69" s="172">
        <f t="shared" si="44"/>
        <v>1</v>
      </c>
      <c r="CP69" s="172">
        <f t="shared" si="44"/>
        <v>1</v>
      </c>
      <c r="CQ69" s="172">
        <f t="shared" si="44"/>
        <v>1</v>
      </c>
      <c r="CR69" s="172">
        <f t="shared" si="43"/>
        <v>1</v>
      </c>
      <c r="CS69" s="172">
        <f t="shared" si="43"/>
        <v>1</v>
      </c>
      <c r="CT69" s="172">
        <f t="shared" si="43"/>
        <v>1</v>
      </c>
      <c r="CU69" s="172">
        <f t="shared" si="43"/>
        <v>1</v>
      </c>
      <c r="DA69" s="177">
        <v>5</v>
      </c>
      <c r="DB69" s="32" t="str">
        <f t="shared" si="45"/>
        <v xml:space="preserve"> </v>
      </c>
      <c r="DD69" s="177">
        <f t="shared" ref="DD69:DD132" si="52">IF(OR(DB68="",DB68=" "),DD68,DD68+1)</f>
        <v>1</v>
      </c>
      <c r="DE69" s="177">
        <v>67</v>
      </c>
      <c r="DL69" s="177">
        <f t="shared" si="48"/>
        <v>0</v>
      </c>
      <c r="DM69" s="177">
        <f t="shared" si="49"/>
        <v>1</v>
      </c>
      <c r="DN69" s="177">
        <f t="shared" si="50"/>
        <v>1</v>
      </c>
      <c r="DO69" s="177">
        <f t="shared" si="51"/>
        <v>1</v>
      </c>
      <c r="DP69" s="177">
        <f t="shared" si="51"/>
        <v>1</v>
      </c>
      <c r="DQ69" s="177">
        <f t="shared" si="51"/>
        <v>1</v>
      </c>
      <c r="DR69" s="177">
        <f t="shared" si="51"/>
        <v>1</v>
      </c>
      <c r="DS69" s="177">
        <f t="shared" si="51"/>
        <v>1</v>
      </c>
      <c r="DT69" s="177">
        <f t="shared" si="51"/>
        <v>1</v>
      </c>
      <c r="DU69" s="177">
        <f t="shared" si="51"/>
        <v>1</v>
      </c>
      <c r="DV69" s="177">
        <f t="shared" ref="DV69:EF80" si="53">IF(OR($CX68=0,ISERROR(SEARCH(DV$1,$CX68))),DV68,DV68+1)</f>
        <v>1</v>
      </c>
      <c r="DW69" s="177">
        <f t="shared" si="53"/>
        <v>1</v>
      </c>
      <c r="DX69" s="177">
        <f t="shared" si="53"/>
        <v>1</v>
      </c>
      <c r="DY69" s="177">
        <f t="shared" si="53"/>
        <v>1</v>
      </c>
      <c r="DZ69" s="177">
        <f t="shared" si="53"/>
        <v>1</v>
      </c>
      <c r="EA69" s="177">
        <f t="shared" si="53"/>
        <v>1</v>
      </c>
      <c r="EB69" s="177">
        <f t="shared" si="53"/>
        <v>1</v>
      </c>
      <c r="EC69" s="177">
        <f t="shared" si="53"/>
        <v>1</v>
      </c>
      <c r="ED69" s="177">
        <f t="shared" si="53"/>
        <v>1</v>
      </c>
      <c r="EE69" s="177">
        <f t="shared" si="53"/>
        <v>1</v>
      </c>
      <c r="EF69" s="177">
        <f t="shared" si="53"/>
        <v>1</v>
      </c>
      <c r="EG69" s="177">
        <f t="shared" si="47"/>
        <v>0</v>
      </c>
    </row>
    <row r="70" spans="20:137" x14ac:dyDescent="0.25">
      <c r="T70" s="5"/>
      <c r="U70" s="13"/>
      <c r="V70" s="5"/>
      <c r="W70" s="5" t="str">
        <f t="shared" si="46"/>
        <v/>
      </c>
      <c r="X70" s="5"/>
      <c r="Y70" s="5"/>
      <c r="Z70" s="5"/>
      <c r="CB70" s="172">
        <f t="shared" si="44"/>
        <v>1</v>
      </c>
      <c r="CC70" s="172">
        <f t="shared" si="44"/>
        <v>1</v>
      </c>
      <c r="CD70" s="172">
        <f t="shared" si="44"/>
        <v>1</v>
      </c>
      <c r="CE70" s="172">
        <f t="shared" si="44"/>
        <v>1</v>
      </c>
      <c r="CF70" s="172">
        <f t="shared" si="44"/>
        <v>1</v>
      </c>
      <c r="CG70" s="172">
        <f t="shared" si="44"/>
        <v>1</v>
      </c>
      <c r="CH70" s="172">
        <f t="shared" si="44"/>
        <v>1</v>
      </c>
      <c r="CI70" s="172">
        <f t="shared" si="44"/>
        <v>1</v>
      </c>
      <c r="CJ70" s="172">
        <f t="shared" si="44"/>
        <v>1</v>
      </c>
      <c r="CK70" s="172">
        <f t="shared" si="44"/>
        <v>1</v>
      </c>
      <c r="CL70" s="172">
        <f t="shared" si="44"/>
        <v>1</v>
      </c>
      <c r="CM70" s="172">
        <f t="shared" si="44"/>
        <v>1</v>
      </c>
      <c r="CN70" s="172">
        <f t="shared" si="44"/>
        <v>1</v>
      </c>
      <c r="CO70" s="172">
        <f t="shared" si="44"/>
        <v>1</v>
      </c>
      <c r="CP70" s="172">
        <f t="shared" si="44"/>
        <v>1</v>
      </c>
      <c r="CQ70" s="172">
        <f t="shared" si="44"/>
        <v>1</v>
      </c>
      <c r="CR70" s="172">
        <f t="shared" si="43"/>
        <v>1</v>
      </c>
      <c r="CS70" s="172">
        <f t="shared" si="43"/>
        <v>1</v>
      </c>
      <c r="CT70" s="172">
        <f t="shared" si="43"/>
        <v>1</v>
      </c>
      <c r="CU70" s="172">
        <f t="shared" si="43"/>
        <v>1</v>
      </c>
      <c r="DA70" s="177">
        <v>6</v>
      </c>
      <c r="DB70" s="32" t="str">
        <f t="shared" si="45"/>
        <v xml:space="preserve"> </v>
      </c>
      <c r="DD70" s="177">
        <f t="shared" si="52"/>
        <v>1</v>
      </c>
      <c r="DE70" s="177">
        <v>68</v>
      </c>
      <c r="DL70" s="177">
        <f t="shared" si="48"/>
        <v>0</v>
      </c>
      <c r="DM70" s="177">
        <f t="shared" si="49"/>
        <v>1</v>
      </c>
      <c r="DN70" s="177">
        <f t="shared" si="50"/>
        <v>1</v>
      </c>
      <c r="DO70" s="177">
        <f t="shared" si="51"/>
        <v>1</v>
      </c>
      <c r="DP70" s="177">
        <f t="shared" si="51"/>
        <v>1</v>
      </c>
      <c r="DQ70" s="177">
        <f t="shared" si="51"/>
        <v>1</v>
      </c>
      <c r="DR70" s="177">
        <f t="shared" si="51"/>
        <v>1</v>
      </c>
      <c r="DS70" s="177">
        <f t="shared" si="51"/>
        <v>1</v>
      </c>
      <c r="DT70" s="177">
        <f t="shared" si="51"/>
        <v>1</v>
      </c>
      <c r="DU70" s="177">
        <f t="shared" si="51"/>
        <v>1</v>
      </c>
      <c r="DV70" s="177">
        <f t="shared" si="53"/>
        <v>1</v>
      </c>
      <c r="DW70" s="177">
        <f t="shared" si="53"/>
        <v>1</v>
      </c>
      <c r="DX70" s="177">
        <f t="shared" si="53"/>
        <v>1</v>
      </c>
      <c r="DY70" s="177">
        <f t="shared" si="53"/>
        <v>1</v>
      </c>
      <c r="DZ70" s="177">
        <f t="shared" si="53"/>
        <v>1</v>
      </c>
      <c r="EA70" s="177">
        <f t="shared" si="53"/>
        <v>1</v>
      </c>
      <c r="EB70" s="177">
        <f t="shared" si="53"/>
        <v>1</v>
      </c>
      <c r="EC70" s="177">
        <f t="shared" si="53"/>
        <v>1</v>
      </c>
      <c r="ED70" s="177">
        <f t="shared" si="53"/>
        <v>1</v>
      </c>
      <c r="EE70" s="177">
        <f t="shared" si="53"/>
        <v>1</v>
      </c>
      <c r="EF70" s="177">
        <f t="shared" si="53"/>
        <v>1</v>
      </c>
      <c r="EG70" s="177">
        <f t="shared" si="47"/>
        <v>0</v>
      </c>
    </row>
    <row r="71" spans="20:137" x14ac:dyDescent="0.25">
      <c r="T71" s="5"/>
      <c r="U71" s="13"/>
      <c r="V71" s="5"/>
      <c r="W71" s="5" t="str">
        <f t="shared" si="46"/>
        <v/>
      </c>
      <c r="X71" s="5"/>
      <c r="Y71" s="5"/>
      <c r="Z71" s="5"/>
      <c r="CB71" s="172">
        <f t="shared" si="44"/>
        <v>1</v>
      </c>
      <c r="CC71" s="172">
        <f t="shared" si="44"/>
        <v>1</v>
      </c>
      <c r="CD71" s="172">
        <f t="shared" si="44"/>
        <v>1</v>
      </c>
      <c r="CE71" s="172">
        <f t="shared" si="44"/>
        <v>1</v>
      </c>
      <c r="CF71" s="172">
        <f t="shared" si="44"/>
        <v>1</v>
      </c>
      <c r="CG71" s="172">
        <f t="shared" si="44"/>
        <v>1</v>
      </c>
      <c r="CH71" s="172">
        <f t="shared" si="44"/>
        <v>1</v>
      </c>
      <c r="CI71" s="172">
        <f t="shared" si="44"/>
        <v>1</v>
      </c>
      <c r="CJ71" s="172">
        <f t="shared" si="44"/>
        <v>1</v>
      </c>
      <c r="CK71" s="172">
        <f t="shared" si="44"/>
        <v>1</v>
      </c>
      <c r="CL71" s="172">
        <f t="shared" si="44"/>
        <v>1</v>
      </c>
      <c r="CM71" s="172">
        <f t="shared" si="44"/>
        <v>1</v>
      </c>
      <c r="CN71" s="172">
        <f t="shared" si="44"/>
        <v>1</v>
      </c>
      <c r="CO71" s="172">
        <f t="shared" si="44"/>
        <v>1</v>
      </c>
      <c r="CP71" s="172">
        <f t="shared" si="44"/>
        <v>1</v>
      </c>
      <c r="CQ71" s="172">
        <f t="shared" si="44"/>
        <v>1</v>
      </c>
      <c r="CR71" s="172">
        <f t="shared" si="43"/>
        <v>1</v>
      </c>
      <c r="CS71" s="172">
        <f t="shared" si="43"/>
        <v>1</v>
      </c>
      <c r="CT71" s="172">
        <f t="shared" si="43"/>
        <v>1</v>
      </c>
      <c r="CU71" s="172">
        <f t="shared" si="43"/>
        <v>1</v>
      </c>
      <c r="DA71" s="177">
        <v>7</v>
      </c>
      <c r="DB71" s="32" t="str">
        <f t="shared" si="45"/>
        <v xml:space="preserve"> </v>
      </c>
      <c r="DD71" s="177">
        <f t="shared" si="52"/>
        <v>1</v>
      </c>
      <c r="DE71" s="177">
        <v>69</v>
      </c>
      <c r="DL71" s="177">
        <f t="shared" si="48"/>
        <v>0</v>
      </c>
      <c r="DM71" s="177">
        <f t="shared" si="49"/>
        <v>1</v>
      </c>
      <c r="DN71" s="177">
        <f t="shared" si="50"/>
        <v>1</v>
      </c>
      <c r="DO71" s="177">
        <f t="shared" si="51"/>
        <v>1</v>
      </c>
      <c r="DP71" s="177">
        <f t="shared" si="51"/>
        <v>1</v>
      </c>
      <c r="DQ71" s="177">
        <f t="shared" si="51"/>
        <v>1</v>
      </c>
      <c r="DR71" s="177">
        <f t="shared" si="51"/>
        <v>1</v>
      </c>
      <c r="DS71" s="177">
        <f t="shared" si="51"/>
        <v>1</v>
      </c>
      <c r="DT71" s="177">
        <f t="shared" si="51"/>
        <v>1</v>
      </c>
      <c r="DU71" s="177">
        <f t="shared" si="51"/>
        <v>1</v>
      </c>
      <c r="DV71" s="177">
        <f t="shared" si="53"/>
        <v>1</v>
      </c>
      <c r="DW71" s="177">
        <f t="shared" si="53"/>
        <v>1</v>
      </c>
      <c r="DX71" s="177">
        <f t="shared" si="53"/>
        <v>1</v>
      </c>
      <c r="DY71" s="177">
        <f t="shared" si="53"/>
        <v>1</v>
      </c>
      <c r="DZ71" s="177">
        <f t="shared" si="53"/>
        <v>1</v>
      </c>
      <c r="EA71" s="177">
        <f t="shared" si="53"/>
        <v>1</v>
      </c>
      <c r="EB71" s="177">
        <f t="shared" si="53"/>
        <v>1</v>
      </c>
      <c r="EC71" s="177">
        <f t="shared" si="53"/>
        <v>1</v>
      </c>
      <c r="ED71" s="177">
        <f t="shared" si="53"/>
        <v>1</v>
      </c>
      <c r="EE71" s="177">
        <f t="shared" si="53"/>
        <v>1</v>
      </c>
      <c r="EF71" s="177">
        <f t="shared" si="53"/>
        <v>1</v>
      </c>
      <c r="EG71" s="177">
        <f t="shared" si="47"/>
        <v>0</v>
      </c>
    </row>
    <row r="72" spans="20:137" x14ac:dyDescent="0.25">
      <c r="T72" s="5"/>
      <c r="U72" s="13"/>
      <c r="V72" s="5"/>
      <c r="W72" s="5" t="str">
        <f t="shared" si="46"/>
        <v/>
      </c>
      <c r="X72" s="5"/>
      <c r="Y72" s="5"/>
      <c r="Z72" s="5"/>
      <c r="CB72" s="172">
        <f t="shared" si="44"/>
        <v>1</v>
      </c>
      <c r="CC72" s="172">
        <f t="shared" si="44"/>
        <v>1</v>
      </c>
      <c r="CD72" s="172">
        <f t="shared" si="44"/>
        <v>1</v>
      </c>
      <c r="CE72" s="172">
        <f t="shared" si="44"/>
        <v>1</v>
      </c>
      <c r="CF72" s="172">
        <f t="shared" si="44"/>
        <v>1</v>
      </c>
      <c r="CG72" s="172">
        <f t="shared" si="44"/>
        <v>1</v>
      </c>
      <c r="CH72" s="172">
        <f t="shared" si="44"/>
        <v>1</v>
      </c>
      <c r="CI72" s="172">
        <f t="shared" si="44"/>
        <v>1</v>
      </c>
      <c r="CJ72" s="172">
        <f t="shared" si="44"/>
        <v>1</v>
      </c>
      <c r="CK72" s="172">
        <f t="shared" si="44"/>
        <v>1</v>
      </c>
      <c r="CL72" s="172">
        <f t="shared" si="44"/>
        <v>1</v>
      </c>
      <c r="CM72" s="172">
        <f t="shared" si="44"/>
        <v>1</v>
      </c>
      <c r="CN72" s="172">
        <f t="shared" si="44"/>
        <v>1</v>
      </c>
      <c r="CO72" s="172">
        <f t="shared" si="44"/>
        <v>1</v>
      </c>
      <c r="CP72" s="172">
        <f t="shared" si="44"/>
        <v>1</v>
      </c>
      <c r="CQ72" s="172">
        <f t="shared" si="44"/>
        <v>1</v>
      </c>
      <c r="CR72" s="172">
        <f t="shared" si="43"/>
        <v>1</v>
      </c>
      <c r="CS72" s="172">
        <f t="shared" si="43"/>
        <v>1</v>
      </c>
      <c r="CT72" s="172">
        <f t="shared" si="43"/>
        <v>1</v>
      </c>
      <c r="CU72" s="172">
        <f t="shared" si="43"/>
        <v>1</v>
      </c>
      <c r="DA72" s="177">
        <v>8</v>
      </c>
      <c r="DB72" s="32" t="str">
        <f t="shared" si="45"/>
        <v xml:space="preserve"> </v>
      </c>
      <c r="DD72" s="177">
        <f t="shared" si="52"/>
        <v>1</v>
      </c>
      <c r="DE72" s="177">
        <v>70</v>
      </c>
      <c r="DL72" s="177">
        <f t="shared" si="48"/>
        <v>0</v>
      </c>
      <c r="DM72" s="177">
        <f t="shared" si="49"/>
        <v>1</v>
      </c>
      <c r="DN72" s="177">
        <f t="shared" si="50"/>
        <v>1</v>
      </c>
      <c r="DO72" s="177">
        <f t="shared" si="51"/>
        <v>1</v>
      </c>
      <c r="DP72" s="177">
        <f t="shared" si="51"/>
        <v>1</v>
      </c>
      <c r="DQ72" s="177">
        <f t="shared" si="51"/>
        <v>1</v>
      </c>
      <c r="DR72" s="177">
        <f t="shared" si="51"/>
        <v>1</v>
      </c>
      <c r="DS72" s="177">
        <f t="shared" si="51"/>
        <v>1</v>
      </c>
      <c r="DT72" s="177">
        <f t="shared" si="51"/>
        <v>1</v>
      </c>
      <c r="DU72" s="177">
        <f t="shared" si="51"/>
        <v>1</v>
      </c>
      <c r="DV72" s="177">
        <f t="shared" si="53"/>
        <v>1</v>
      </c>
      <c r="DW72" s="177">
        <f t="shared" si="53"/>
        <v>1</v>
      </c>
      <c r="DX72" s="177">
        <f t="shared" si="53"/>
        <v>1</v>
      </c>
      <c r="DY72" s="177">
        <f t="shared" si="53"/>
        <v>1</v>
      </c>
      <c r="DZ72" s="177">
        <f t="shared" si="53"/>
        <v>1</v>
      </c>
      <c r="EA72" s="177">
        <f t="shared" si="53"/>
        <v>1</v>
      </c>
      <c r="EB72" s="177">
        <f t="shared" si="53"/>
        <v>1</v>
      </c>
      <c r="EC72" s="177">
        <f t="shared" si="53"/>
        <v>1</v>
      </c>
      <c r="ED72" s="177">
        <f t="shared" si="53"/>
        <v>1</v>
      </c>
      <c r="EE72" s="177">
        <f t="shared" si="53"/>
        <v>1</v>
      </c>
      <c r="EF72" s="177">
        <f t="shared" si="53"/>
        <v>1</v>
      </c>
      <c r="EG72" s="177">
        <f t="shared" si="47"/>
        <v>0</v>
      </c>
    </row>
    <row r="73" spans="20:137" x14ac:dyDescent="0.25">
      <c r="T73" s="5"/>
      <c r="U73" s="13"/>
      <c r="V73" s="5"/>
      <c r="W73" s="5" t="str">
        <f t="shared" si="46"/>
        <v/>
      </c>
      <c r="X73" s="5"/>
      <c r="Y73" s="5"/>
      <c r="Z73" s="5"/>
      <c r="CB73" s="172">
        <f t="shared" si="44"/>
        <v>1</v>
      </c>
      <c r="CC73" s="172">
        <f t="shared" si="44"/>
        <v>1</v>
      </c>
      <c r="CD73" s="172">
        <f t="shared" si="44"/>
        <v>1</v>
      </c>
      <c r="CE73" s="172">
        <f t="shared" si="44"/>
        <v>1</v>
      </c>
      <c r="CF73" s="172">
        <f t="shared" si="44"/>
        <v>1</v>
      </c>
      <c r="CG73" s="172">
        <f t="shared" si="44"/>
        <v>1</v>
      </c>
      <c r="CH73" s="172">
        <f t="shared" si="44"/>
        <v>1</v>
      </c>
      <c r="CI73" s="172">
        <f t="shared" si="44"/>
        <v>1</v>
      </c>
      <c r="CJ73" s="172">
        <f t="shared" si="44"/>
        <v>1</v>
      </c>
      <c r="CK73" s="172">
        <f t="shared" si="44"/>
        <v>1</v>
      </c>
      <c r="CL73" s="172">
        <f t="shared" si="44"/>
        <v>1</v>
      </c>
      <c r="CM73" s="172">
        <f t="shared" si="44"/>
        <v>1</v>
      </c>
      <c r="CN73" s="172">
        <f t="shared" si="44"/>
        <v>1</v>
      </c>
      <c r="CO73" s="172">
        <f t="shared" si="44"/>
        <v>1</v>
      </c>
      <c r="CP73" s="172">
        <f t="shared" si="44"/>
        <v>1</v>
      </c>
      <c r="CQ73" s="172">
        <f t="shared" si="44"/>
        <v>1</v>
      </c>
      <c r="CR73" s="172">
        <f t="shared" si="43"/>
        <v>1</v>
      </c>
      <c r="CS73" s="172">
        <f t="shared" si="43"/>
        <v>1</v>
      </c>
      <c r="CT73" s="172">
        <f t="shared" si="43"/>
        <v>1</v>
      </c>
      <c r="CU73" s="172">
        <f t="shared" si="43"/>
        <v>1</v>
      </c>
      <c r="DA73" s="177">
        <v>9</v>
      </c>
      <c r="DB73" s="32" t="str">
        <f t="shared" si="45"/>
        <v xml:space="preserve"> </v>
      </c>
      <c r="DD73" s="177">
        <f t="shared" si="52"/>
        <v>1</v>
      </c>
      <c r="DE73" s="177">
        <v>71</v>
      </c>
      <c r="DL73" s="177">
        <f t="shared" si="48"/>
        <v>0</v>
      </c>
      <c r="DM73" s="177">
        <f t="shared" si="49"/>
        <v>1</v>
      </c>
      <c r="DN73" s="177">
        <f t="shared" si="50"/>
        <v>1</v>
      </c>
      <c r="DO73" s="177">
        <f t="shared" si="51"/>
        <v>1</v>
      </c>
      <c r="DP73" s="177">
        <f t="shared" si="51"/>
        <v>1</v>
      </c>
      <c r="DQ73" s="177">
        <f t="shared" si="51"/>
        <v>1</v>
      </c>
      <c r="DR73" s="177">
        <f t="shared" si="51"/>
        <v>1</v>
      </c>
      <c r="DS73" s="177">
        <f t="shared" si="51"/>
        <v>1</v>
      </c>
      <c r="DT73" s="177">
        <f t="shared" si="51"/>
        <v>1</v>
      </c>
      <c r="DU73" s="177">
        <f t="shared" si="51"/>
        <v>1</v>
      </c>
      <c r="DV73" s="177">
        <f t="shared" si="53"/>
        <v>1</v>
      </c>
      <c r="DW73" s="177">
        <f t="shared" si="53"/>
        <v>1</v>
      </c>
      <c r="DX73" s="177">
        <f t="shared" si="53"/>
        <v>1</v>
      </c>
      <c r="DY73" s="177">
        <f t="shared" si="53"/>
        <v>1</v>
      </c>
      <c r="DZ73" s="177">
        <f t="shared" si="53"/>
        <v>1</v>
      </c>
      <c r="EA73" s="177">
        <f t="shared" si="53"/>
        <v>1</v>
      </c>
      <c r="EB73" s="177">
        <f t="shared" si="53"/>
        <v>1</v>
      </c>
      <c r="EC73" s="177">
        <f t="shared" si="53"/>
        <v>1</v>
      </c>
      <c r="ED73" s="177">
        <f t="shared" si="53"/>
        <v>1</v>
      </c>
      <c r="EE73" s="177">
        <f t="shared" si="53"/>
        <v>1</v>
      </c>
      <c r="EF73" s="177">
        <f t="shared" si="53"/>
        <v>1</v>
      </c>
      <c r="EG73" s="177">
        <f t="shared" si="47"/>
        <v>0</v>
      </c>
    </row>
    <row r="74" spans="20:137" x14ac:dyDescent="0.25">
      <c r="T74" s="5"/>
      <c r="U74" s="13"/>
      <c r="V74" s="5"/>
      <c r="W74" s="5" t="str">
        <f t="shared" si="46"/>
        <v/>
      </c>
      <c r="X74" s="5"/>
      <c r="Y74" s="5"/>
      <c r="Z74" s="5"/>
      <c r="CB74" s="172">
        <f t="shared" si="44"/>
        <v>1</v>
      </c>
      <c r="CC74" s="172">
        <f t="shared" si="44"/>
        <v>1</v>
      </c>
      <c r="CD74" s="172">
        <f t="shared" si="44"/>
        <v>1</v>
      </c>
      <c r="CE74" s="172">
        <f t="shared" si="44"/>
        <v>1</v>
      </c>
      <c r="CF74" s="172">
        <f t="shared" si="44"/>
        <v>1</v>
      </c>
      <c r="CG74" s="172">
        <f t="shared" si="44"/>
        <v>1</v>
      </c>
      <c r="CH74" s="172">
        <f t="shared" si="44"/>
        <v>1</v>
      </c>
      <c r="CI74" s="172">
        <f t="shared" si="44"/>
        <v>1</v>
      </c>
      <c r="CJ74" s="172">
        <f t="shared" si="44"/>
        <v>1</v>
      </c>
      <c r="CK74" s="172">
        <f t="shared" si="44"/>
        <v>1</v>
      </c>
      <c r="CL74" s="172">
        <f t="shared" si="44"/>
        <v>1</v>
      </c>
      <c r="CM74" s="172">
        <f t="shared" si="44"/>
        <v>1</v>
      </c>
      <c r="CN74" s="172">
        <f t="shared" si="44"/>
        <v>1</v>
      </c>
      <c r="CO74" s="172">
        <f t="shared" si="44"/>
        <v>1</v>
      </c>
      <c r="CP74" s="172">
        <f t="shared" si="44"/>
        <v>1</v>
      </c>
      <c r="CQ74" s="172">
        <f t="shared" si="44"/>
        <v>1</v>
      </c>
      <c r="CR74" s="172">
        <f t="shared" si="43"/>
        <v>1</v>
      </c>
      <c r="CS74" s="172">
        <f t="shared" si="43"/>
        <v>1</v>
      </c>
      <c r="CT74" s="172">
        <f t="shared" si="43"/>
        <v>1</v>
      </c>
      <c r="CU74" s="172">
        <f t="shared" si="43"/>
        <v>1</v>
      </c>
      <c r="DA74" s="177">
        <v>10</v>
      </c>
      <c r="DB74" s="32" t="str">
        <f t="shared" si="45"/>
        <v xml:space="preserve"> </v>
      </c>
      <c r="DD74" s="177">
        <f t="shared" si="52"/>
        <v>1</v>
      </c>
      <c r="DE74" s="177">
        <v>72</v>
      </c>
      <c r="DL74" s="177">
        <f t="shared" si="48"/>
        <v>0</v>
      </c>
      <c r="DM74" s="177">
        <f t="shared" si="49"/>
        <v>1</v>
      </c>
      <c r="DN74" s="177">
        <f t="shared" si="50"/>
        <v>1</v>
      </c>
      <c r="DO74" s="177">
        <f t="shared" si="51"/>
        <v>1</v>
      </c>
      <c r="DP74" s="177">
        <f t="shared" si="51"/>
        <v>1</v>
      </c>
      <c r="DQ74" s="177">
        <f t="shared" si="51"/>
        <v>1</v>
      </c>
      <c r="DR74" s="177">
        <f t="shared" si="51"/>
        <v>1</v>
      </c>
      <c r="DS74" s="177">
        <f t="shared" si="51"/>
        <v>1</v>
      </c>
      <c r="DT74" s="177">
        <f t="shared" si="51"/>
        <v>1</v>
      </c>
      <c r="DU74" s="177">
        <f t="shared" si="51"/>
        <v>1</v>
      </c>
      <c r="DV74" s="177">
        <f t="shared" si="53"/>
        <v>1</v>
      </c>
      <c r="DW74" s="177">
        <f t="shared" si="53"/>
        <v>1</v>
      </c>
      <c r="DX74" s="177">
        <f t="shared" si="53"/>
        <v>1</v>
      </c>
      <c r="DY74" s="177">
        <f t="shared" si="53"/>
        <v>1</v>
      </c>
      <c r="DZ74" s="177">
        <f t="shared" si="53"/>
        <v>1</v>
      </c>
      <c r="EA74" s="177">
        <f t="shared" si="53"/>
        <v>1</v>
      </c>
      <c r="EB74" s="177">
        <f t="shared" si="53"/>
        <v>1</v>
      </c>
      <c r="EC74" s="177">
        <f t="shared" si="53"/>
        <v>1</v>
      </c>
      <c r="ED74" s="177">
        <f t="shared" si="53"/>
        <v>1</v>
      </c>
      <c r="EE74" s="177">
        <f t="shared" si="53"/>
        <v>1</v>
      </c>
      <c r="EF74" s="177">
        <f t="shared" si="53"/>
        <v>1</v>
      </c>
      <c r="EG74" s="177">
        <f t="shared" si="47"/>
        <v>0</v>
      </c>
    </row>
    <row r="75" spans="20:137" x14ac:dyDescent="0.25">
      <c r="T75" s="5"/>
      <c r="U75" s="13"/>
      <c r="V75" s="5"/>
      <c r="W75" s="5" t="str">
        <f t="shared" si="46"/>
        <v/>
      </c>
      <c r="X75" s="5"/>
      <c r="Y75" s="5"/>
      <c r="Z75" s="5"/>
      <c r="CB75" s="172">
        <f t="shared" si="44"/>
        <v>1</v>
      </c>
      <c r="CC75" s="172">
        <f t="shared" si="44"/>
        <v>1</v>
      </c>
      <c r="CD75" s="172">
        <f t="shared" si="44"/>
        <v>1</v>
      </c>
      <c r="CE75" s="172">
        <f t="shared" si="44"/>
        <v>1</v>
      </c>
      <c r="CF75" s="172">
        <f t="shared" si="44"/>
        <v>1</v>
      </c>
      <c r="CG75" s="172">
        <f t="shared" si="44"/>
        <v>1</v>
      </c>
      <c r="CH75" s="172">
        <f t="shared" si="44"/>
        <v>1</v>
      </c>
      <c r="CI75" s="172">
        <f t="shared" si="44"/>
        <v>1</v>
      </c>
      <c r="CJ75" s="172">
        <f t="shared" si="44"/>
        <v>1</v>
      </c>
      <c r="CK75" s="172">
        <f t="shared" si="44"/>
        <v>1</v>
      </c>
      <c r="CL75" s="172">
        <f t="shared" si="44"/>
        <v>1</v>
      </c>
      <c r="CM75" s="172">
        <f t="shared" si="44"/>
        <v>1</v>
      </c>
      <c r="CN75" s="172">
        <f t="shared" si="44"/>
        <v>1</v>
      </c>
      <c r="CO75" s="172">
        <f t="shared" si="44"/>
        <v>1</v>
      </c>
      <c r="CP75" s="172">
        <f t="shared" si="44"/>
        <v>1</v>
      </c>
      <c r="CQ75" s="172">
        <f t="shared" si="44"/>
        <v>1</v>
      </c>
      <c r="CR75" s="172">
        <f t="shared" si="43"/>
        <v>1</v>
      </c>
      <c r="CS75" s="172">
        <f t="shared" si="43"/>
        <v>1</v>
      </c>
      <c r="CT75" s="172">
        <f t="shared" si="43"/>
        <v>1</v>
      </c>
      <c r="CU75" s="172">
        <f t="shared" si="43"/>
        <v>1</v>
      </c>
      <c r="DA75" s="177">
        <v>11</v>
      </c>
      <c r="DB75" s="32" t="str">
        <f t="shared" si="45"/>
        <v xml:space="preserve"> </v>
      </c>
      <c r="DD75" s="177">
        <f t="shared" si="52"/>
        <v>1</v>
      </c>
      <c r="DE75" s="177">
        <v>73</v>
      </c>
      <c r="DL75" s="177">
        <f t="shared" si="48"/>
        <v>0</v>
      </c>
      <c r="DM75" s="177">
        <f t="shared" si="49"/>
        <v>1</v>
      </c>
      <c r="DN75" s="177">
        <f t="shared" si="50"/>
        <v>1</v>
      </c>
      <c r="DO75" s="177">
        <f t="shared" si="51"/>
        <v>1</v>
      </c>
      <c r="DP75" s="177">
        <f t="shared" si="51"/>
        <v>1</v>
      </c>
      <c r="DQ75" s="177">
        <f t="shared" si="51"/>
        <v>1</v>
      </c>
      <c r="DR75" s="177">
        <f t="shared" si="51"/>
        <v>1</v>
      </c>
      <c r="DS75" s="177">
        <f t="shared" si="51"/>
        <v>1</v>
      </c>
      <c r="DT75" s="177">
        <f t="shared" si="51"/>
        <v>1</v>
      </c>
      <c r="DU75" s="177">
        <f t="shared" si="51"/>
        <v>1</v>
      </c>
      <c r="DV75" s="177">
        <f t="shared" si="53"/>
        <v>1</v>
      </c>
      <c r="DW75" s="177">
        <f t="shared" si="53"/>
        <v>1</v>
      </c>
      <c r="DX75" s="177">
        <f t="shared" si="53"/>
        <v>1</v>
      </c>
      <c r="DY75" s="177">
        <f t="shared" si="53"/>
        <v>1</v>
      </c>
      <c r="DZ75" s="177">
        <f t="shared" si="53"/>
        <v>1</v>
      </c>
      <c r="EA75" s="177">
        <f t="shared" si="53"/>
        <v>1</v>
      </c>
      <c r="EB75" s="177">
        <f t="shared" si="53"/>
        <v>1</v>
      </c>
      <c r="EC75" s="177">
        <f t="shared" si="53"/>
        <v>1</v>
      </c>
      <c r="ED75" s="177">
        <f t="shared" si="53"/>
        <v>1</v>
      </c>
      <c r="EE75" s="177">
        <f t="shared" si="53"/>
        <v>1</v>
      </c>
      <c r="EF75" s="177">
        <f t="shared" si="53"/>
        <v>1</v>
      </c>
      <c r="EG75" s="177">
        <f t="shared" si="47"/>
        <v>0</v>
      </c>
    </row>
    <row r="76" spans="20:137" x14ac:dyDescent="0.25">
      <c r="T76" s="5"/>
      <c r="U76" s="13"/>
      <c r="V76" s="5"/>
      <c r="W76" s="5" t="str">
        <f t="shared" si="46"/>
        <v/>
      </c>
      <c r="X76" s="5"/>
      <c r="Y76" s="5"/>
      <c r="Z76" s="5"/>
      <c r="CB76" s="172">
        <f t="shared" si="44"/>
        <v>1</v>
      </c>
      <c r="CC76" s="172">
        <f t="shared" si="44"/>
        <v>1</v>
      </c>
      <c r="CD76" s="172">
        <f t="shared" si="44"/>
        <v>1</v>
      </c>
      <c r="CE76" s="172">
        <f t="shared" si="44"/>
        <v>1</v>
      </c>
      <c r="CF76" s="172">
        <f t="shared" si="44"/>
        <v>1</v>
      </c>
      <c r="CG76" s="172">
        <f t="shared" si="44"/>
        <v>1</v>
      </c>
      <c r="CH76" s="172">
        <f t="shared" si="44"/>
        <v>1</v>
      </c>
      <c r="CI76" s="172">
        <f t="shared" si="44"/>
        <v>1</v>
      </c>
      <c r="CJ76" s="172">
        <f t="shared" si="44"/>
        <v>1</v>
      </c>
      <c r="CK76" s="172">
        <f t="shared" si="44"/>
        <v>1</v>
      </c>
      <c r="CL76" s="172">
        <f t="shared" si="44"/>
        <v>1</v>
      </c>
      <c r="CM76" s="172">
        <f t="shared" si="44"/>
        <v>1</v>
      </c>
      <c r="CN76" s="172">
        <f t="shared" si="44"/>
        <v>1</v>
      </c>
      <c r="CO76" s="172">
        <f t="shared" si="44"/>
        <v>1</v>
      </c>
      <c r="CP76" s="172">
        <f t="shared" si="44"/>
        <v>1</v>
      </c>
      <c r="CQ76" s="172">
        <f t="shared" si="44"/>
        <v>1</v>
      </c>
      <c r="CR76" s="172">
        <f t="shared" si="43"/>
        <v>1</v>
      </c>
      <c r="CS76" s="172">
        <f t="shared" si="43"/>
        <v>1</v>
      </c>
      <c r="CT76" s="172">
        <f t="shared" si="43"/>
        <v>1</v>
      </c>
      <c r="CU76" s="172">
        <f t="shared" si="43"/>
        <v>1</v>
      </c>
      <c r="DA76" s="177"/>
      <c r="DB76" s="32" t="str">
        <f>INDEX($DM$84:$EF$84,CZ64)</f>
        <v/>
      </c>
      <c r="DD76" s="177">
        <f t="shared" si="52"/>
        <v>1</v>
      </c>
      <c r="DE76" s="177">
        <v>74</v>
      </c>
      <c r="DL76" s="177">
        <f t="shared" si="48"/>
        <v>0</v>
      </c>
      <c r="DM76" s="177">
        <f t="shared" si="49"/>
        <v>1</v>
      </c>
      <c r="DN76" s="177">
        <f t="shared" si="50"/>
        <v>1</v>
      </c>
      <c r="DO76" s="177">
        <f t="shared" si="51"/>
        <v>1</v>
      </c>
      <c r="DP76" s="177">
        <f t="shared" si="51"/>
        <v>1</v>
      </c>
      <c r="DQ76" s="177">
        <f t="shared" si="51"/>
        <v>1</v>
      </c>
      <c r="DR76" s="177">
        <f t="shared" si="51"/>
        <v>1</v>
      </c>
      <c r="DS76" s="177">
        <f t="shared" si="51"/>
        <v>1</v>
      </c>
      <c r="DT76" s="177">
        <f t="shared" si="51"/>
        <v>1</v>
      </c>
      <c r="DU76" s="177">
        <f t="shared" si="51"/>
        <v>1</v>
      </c>
      <c r="DV76" s="177">
        <f t="shared" si="53"/>
        <v>1</v>
      </c>
      <c r="DW76" s="177">
        <f t="shared" si="53"/>
        <v>1</v>
      </c>
      <c r="DX76" s="177">
        <f t="shared" si="53"/>
        <v>1</v>
      </c>
      <c r="DY76" s="177">
        <f t="shared" si="53"/>
        <v>1</v>
      </c>
      <c r="DZ76" s="177">
        <f t="shared" si="53"/>
        <v>1</v>
      </c>
      <c r="EA76" s="177">
        <f t="shared" si="53"/>
        <v>1</v>
      </c>
      <c r="EB76" s="177">
        <f t="shared" si="53"/>
        <v>1</v>
      </c>
      <c r="EC76" s="177">
        <f t="shared" si="53"/>
        <v>1</v>
      </c>
      <c r="ED76" s="177">
        <f t="shared" si="53"/>
        <v>1</v>
      </c>
      <c r="EE76" s="177">
        <f t="shared" si="53"/>
        <v>1</v>
      </c>
      <c r="EF76" s="177">
        <f t="shared" si="53"/>
        <v>1</v>
      </c>
      <c r="EG76" s="177">
        <f t="shared" si="47"/>
        <v>0</v>
      </c>
    </row>
    <row r="77" spans="20:137" x14ac:dyDescent="0.25">
      <c r="T77" s="5"/>
      <c r="U77" s="13"/>
      <c r="V77" s="5"/>
      <c r="W77" s="5" t="str">
        <f t="shared" si="46"/>
        <v/>
      </c>
      <c r="X77" s="5"/>
      <c r="Y77" s="5"/>
      <c r="Z77" s="5"/>
      <c r="CB77" s="172">
        <f t="shared" si="44"/>
        <v>1</v>
      </c>
      <c r="CC77" s="172">
        <f t="shared" si="44"/>
        <v>1</v>
      </c>
      <c r="CD77" s="172">
        <f t="shared" si="44"/>
        <v>1</v>
      </c>
      <c r="CE77" s="172">
        <f t="shared" si="44"/>
        <v>1</v>
      </c>
      <c r="CF77" s="172">
        <f t="shared" si="44"/>
        <v>1</v>
      </c>
      <c r="CG77" s="172">
        <f t="shared" si="44"/>
        <v>1</v>
      </c>
      <c r="CH77" s="172">
        <f t="shared" si="44"/>
        <v>1</v>
      </c>
      <c r="CI77" s="172">
        <f t="shared" si="44"/>
        <v>1</v>
      </c>
      <c r="CJ77" s="172">
        <f t="shared" si="44"/>
        <v>1</v>
      </c>
      <c r="CK77" s="172">
        <f t="shared" si="44"/>
        <v>1</v>
      </c>
      <c r="CL77" s="172">
        <f t="shared" si="44"/>
        <v>1</v>
      </c>
      <c r="CM77" s="172">
        <f t="shared" si="44"/>
        <v>1</v>
      </c>
      <c r="CN77" s="172">
        <f t="shared" si="44"/>
        <v>1</v>
      </c>
      <c r="CO77" s="172">
        <f t="shared" si="44"/>
        <v>1</v>
      </c>
      <c r="CP77" s="172">
        <f t="shared" si="44"/>
        <v>1</v>
      </c>
      <c r="CQ77" s="172">
        <f t="shared" si="44"/>
        <v>1</v>
      </c>
      <c r="CR77" s="172">
        <f t="shared" si="43"/>
        <v>1</v>
      </c>
      <c r="CS77" s="172">
        <f t="shared" si="43"/>
        <v>1</v>
      </c>
      <c r="CT77" s="172">
        <f t="shared" si="43"/>
        <v>1</v>
      </c>
      <c r="CU77" s="172">
        <f t="shared" si="43"/>
        <v>1</v>
      </c>
      <c r="DB77" s="177" t="str">
        <f>IF(DB64="","","----")</f>
        <v/>
      </c>
      <c r="DD77" s="177">
        <f t="shared" si="52"/>
        <v>1</v>
      </c>
      <c r="DE77" s="177">
        <v>75</v>
      </c>
      <c r="DL77" s="177">
        <f t="shared" si="48"/>
        <v>0</v>
      </c>
      <c r="DM77" s="177">
        <f t="shared" si="49"/>
        <v>1</v>
      </c>
      <c r="DN77" s="177">
        <f t="shared" si="50"/>
        <v>1</v>
      </c>
      <c r="DO77" s="177">
        <f t="shared" si="51"/>
        <v>1</v>
      </c>
      <c r="DP77" s="177">
        <f t="shared" si="51"/>
        <v>1</v>
      </c>
      <c r="DQ77" s="177">
        <f t="shared" si="51"/>
        <v>1</v>
      </c>
      <c r="DR77" s="177">
        <f t="shared" si="51"/>
        <v>1</v>
      </c>
      <c r="DS77" s="177">
        <f t="shared" si="51"/>
        <v>1</v>
      </c>
      <c r="DT77" s="177">
        <f t="shared" si="51"/>
        <v>1</v>
      </c>
      <c r="DU77" s="177">
        <f t="shared" si="51"/>
        <v>1</v>
      </c>
      <c r="DV77" s="177">
        <f t="shared" si="53"/>
        <v>1</v>
      </c>
      <c r="DW77" s="177">
        <f t="shared" si="53"/>
        <v>1</v>
      </c>
      <c r="DX77" s="177">
        <f t="shared" si="53"/>
        <v>1</v>
      </c>
      <c r="DY77" s="177">
        <f t="shared" si="53"/>
        <v>1</v>
      </c>
      <c r="DZ77" s="177">
        <f t="shared" si="53"/>
        <v>1</v>
      </c>
      <c r="EA77" s="177">
        <f t="shared" si="53"/>
        <v>1</v>
      </c>
      <c r="EB77" s="177">
        <f t="shared" si="53"/>
        <v>1</v>
      </c>
      <c r="EC77" s="177">
        <f t="shared" si="53"/>
        <v>1</v>
      </c>
      <c r="ED77" s="177">
        <f t="shared" si="53"/>
        <v>1</v>
      </c>
      <c r="EE77" s="177">
        <f t="shared" si="53"/>
        <v>1</v>
      </c>
      <c r="EF77" s="177">
        <f t="shared" si="53"/>
        <v>1</v>
      </c>
      <c r="EG77" s="177">
        <f t="shared" si="47"/>
        <v>0</v>
      </c>
    </row>
    <row r="78" spans="20:137" x14ac:dyDescent="0.25">
      <c r="T78" s="5"/>
      <c r="U78" s="13"/>
      <c r="V78" s="5"/>
      <c r="W78" s="5" t="str">
        <f t="shared" si="46"/>
        <v/>
      </c>
      <c r="X78" s="5"/>
      <c r="Y78" s="5"/>
      <c r="Z78" s="5"/>
      <c r="CB78" s="172">
        <f t="shared" si="44"/>
        <v>1</v>
      </c>
      <c r="CC78" s="172">
        <f t="shared" si="44"/>
        <v>1</v>
      </c>
      <c r="CD78" s="172">
        <f t="shared" si="44"/>
        <v>1</v>
      </c>
      <c r="CE78" s="172">
        <f t="shared" si="44"/>
        <v>1</v>
      </c>
      <c r="CF78" s="172">
        <f t="shared" si="44"/>
        <v>1</v>
      </c>
      <c r="CG78" s="172">
        <f t="shared" si="44"/>
        <v>1</v>
      </c>
      <c r="CH78" s="172">
        <f t="shared" si="44"/>
        <v>1</v>
      </c>
      <c r="CI78" s="172">
        <f t="shared" si="44"/>
        <v>1</v>
      </c>
      <c r="CJ78" s="172">
        <f t="shared" si="44"/>
        <v>1</v>
      </c>
      <c r="CK78" s="172">
        <f t="shared" si="44"/>
        <v>1</v>
      </c>
      <c r="CL78" s="172">
        <f t="shared" si="44"/>
        <v>1</v>
      </c>
      <c r="CM78" s="172">
        <f t="shared" si="44"/>
        <v>1</v>
      </c>
      <c r="CN78" s="172">
        <f t="shared" si="44"/>
        <v>1</v>
      </c>
      <c r="CO78" s="172">
        <f t="shared" si="44"/>
        <v>1</v>
      </c>
      <c r="CP78" s="172">
        <f t="shared" si="44"/>
        <v>1</v>
      </c>
      <c r="CQ78" s="172">
        <f t="shared" si="44"/>
        <v>1</v>
      </c>
      <c r="CR78" s="172">
        <f t="shared" si="43"/>
        <v>1</v>
      </c>
      <c r="CS78" s="172">
        <f t="shared" si="43"/>
        <v>1</v>
      </c>
      <c r="CT78" s="172">
        <f t="shared" si="43"/>
        <v>1</v>
      </c>
      <c r="CU78" s="172">
        <f t="shared" si="43"/>
        <v>1</v>
      </c>
      <c r="DA78" s="177"/>
      <c r="DB78" s="32" t="str">
        <f>IF(DB79="","",CONCATENATE("Warband ",CZ79," ",DG78))</f>
        <v/>
      </c>
      <c r="DD78" s="177">
        <f t="shared" si="52"/>
        <v>1</v>
      </c>
      <c r="DE78" s="177">
        <v>76</v>
      </c>
      <c r="DG78" s="49" t="str">
        <f>CONCATENATE("   ",DH78,"/",DI78,IF(DH78&gt;DI78," !",""))</f>
        <v xml:space="preserve">   0/12</v>
      </c>
      <c r="DH78" s="177">
        <f t="shared" ref="DH78" si="54">INDEX($CB$1:$CU$1,CZ79)+DJ78</f>
        <v>0</v>
      </c>
      <c r="DI78" s="177">
        <f>12</f>
        <v>12</v>
      </c>
      <c r="DJ78" s="177">
        <f>INDEX($DM$83:$EF$83,CZ79)</f>
        <v>0</v>
      </c>
      <c r="DL78" s="177">
        <f t="shared" si="48"/>
        <v>0</v>
      </c>
      <c r="DM78" s="177">
        <f t="shared" si="49"/>
        <v>1</v>
      </c>
      <c r="DN78" s="177">
        <f t="shared" si="50"/>
        <v>1</v>
      </c>
      <c r="DO78" s="177">
        <f t="shared" si="51"/>
        <v>1</v>
      </c>
      <c r="DP78" s="177">
        <f t="shared" si="51"/>
        <v>1</v>
      </c>
      <c r="DQ78" s="177">
        <f t="shared" si="51"/>
        <v>1</v>
      </c>
      <c r="DR78" s="177">
        <f t="shared" si="51"/>
        <v>1</v>
      </c>
      <c r="DS78" s="177">
        <f t="shared" si="51"/>
        <v>1</v>
      </c>
      <c r="DT78" s="177">
        <f t="shared" si="51"/>
        <v>1</v>
      </c>
      <c r="DU78" s="177">
        <f t="shared" si="51"/>
        <v>1</v>
      </c>
      <c r="DV78" s="177">
        <f t="shared" si="53"/>
        <v>1</v>
      </c>
      <c r="DW78" s="177">
        <f t="shared" si="53"/>
        <v>1</v>
      </c>
      <c r="DX78" s="177">
        <f t="shared" si="53"/>
        <v>1</v>
      </c>
      <c r="DY78" s="177">
        <f t="shared" si="53"/>
        <v>1</v>
      </c>
      <c r="DZ78" s="177">
        <f t="shared" si="53"/>
        <v>1</v>
      </c>
      <c r="EA78" s="177">
        <f t="shared" si="53"/>
        <v>1</v>
      </c>
      <c r="EB78" s="177">
        <f t="shared" si="53"/>
        <v>1</v>
      </c>
      <c r="EC78" s="177">
        <f t="shared" si="53"/>
        <v>1</v>
      </c>
      <c r="ED78" s="177">
        <f t="shared" si="53"/>
        <v>1</v>
      </c>
      <c r="EE78" s="177">
        <f t="shared" si="53"/>
        <v>1</v>
      </c>
      <c r="EF78" s="177">
        <f t="shared" si="53"/>
        <v>1</v>
      </c>
      <c r="EG78" s="177">
        <f t="shared" si="47"/>
        <v>0</v>
      </c>
    </row>
    <row r="79" spans="20:137" x14ac:dyDescent="0.25">
      <c r="T79" s="5"/>
      <c r="U79" s="13"/>
      <c r="V79" s="5"/>
      <c r="W79" s="5" t="str">
        <f t="shared" si="46"/>
        <v/>
      </c>
      <c r="X79" s="5"/>
      <c r="Y79" s="5"/>
      <c r="Z79" s="5"/>
      <c r="CB79" s="172">
        <f t="shared" si="44"/>
        <v>1</v>
      </c>
      <c r="CC79" s="172">
        <f t="shared" si="44"/>
        <v>1</v>
      </c>
      <c r="CD79" s="172">
        <f t="shared" si="44"/>
        <v>1</v>
      </c>
      <c r="CE79" s="172">
        <f t="shared" si="44"/>
        <v>1</v>
      </c>
      <c r="CF79" s="172">
        <f t="shared" si="44"/>
        <v>1</v>
      </c>
      <c r="CG79" s="172">
        <f t="shared" si="44"/>
        <v>1</v>
      </c>
      <c r="CH79" s="172">
        <f t="shared" si="44"/>
        <v>1</v>
      </c>
      <c r="CI79" s="172">
        <f t="shared" si="44"/>
        <v>1</v>
      </c>
      <c r="CJ79" s="172">
        <f t="shared" si="44"/>
        <v>1</v>
      </c>
      <c r="CK79" s="172">
        <f t="shared" si="44"/>
        <v>1</v>
      </c>
      <c r="CL79" s="172">
        <f t="shared" si="44"/>
        <v>1</v>
      </c>
      <c r="CM79" s="172">
        <f t="shared" si="44"/>
        <v>1</v>
      </c>
      <c r="CN79" s="172">
        <f t="shared" si="44"/>
        <v>1</v>
      </c>
      <c r="CO79" s="172">
        <f t="shared" si="44"/>
        <v>1</v>
      </c>
      <c r="CP79" s="172">
        <f t="shared" si="44"/>
        <v>1</v>
      </c>
      <c r="CQ79" s="172">
        <f t="shared" si="44"/>
        <v>1</v>
      </c>
      <c r="CR79" s="172">
        <f t="shared" si="43"/>
        <v>1</v>
      </c>
      <c r="CS79" s="172">
        <f t="shared" si="43"/>
        <v>1</v>
      </c>
      <c r="CT79" s="172">
        <f t="shared" si="43"/>
        <v>1</v>
      </c>
      <c r="CU79" s="172">
        <f t="shared" si="43"/>
        <v>1</v>
      </c>
      <c r="CZ79" s="177">
        <v>6</v>
      </c>
      <c r="DA79" s="177" t="s">
        <v>278</v>
      </c>
      <c r="DB79" s="32" t="str">
        <f>T(LOOKUP(CZ79,$DM$1:$EF$1,$DM$2:$EF$2))</f>
        <v/>
      </c>
      <c r="DD79" s="177">
        <f t="shared" si="52"/>
        <v>1</v>
      </c>
      <c r="DE79" s="177">
        <v>77</v>
      </c>
      <c r="DL79" s="177">
        <f t="shared" si="48"/>
        <v>0</v>
      </c>
      <c r="DM79" s="177">
        <f t="shared" si="49"/>
        <v>1</v>
      </c>
      <c r="DN79" s="177">
        <f t="shared" si="50"/>
        <v>1</v>
      </c>
      <c r="DO79" s="177">
        <f t="shared" si="51"/>
        <v>1</v>
      </c>
      <c r="DP79" s="177">
        <f t="shared" si="51"/>
        <v>1</v>
      </c>
      <c r="DQ79" s="177">
        <f t="shared" si="51"/>
        <v>1</v>
      </c>
      <c r="DR79" s="177">
        <f t="shared" si="51"/>
        <v>1</v>
      </c>
      <c r="DS79" s="177">
        <f t="shared" si="51"/>
        <v>1</v>
      </c>
      <c r="DT79" s="177">
        <f t="shared" si="51"/>
        <v>1</v>
      </c>
      <c r="DU79" s="177">
        <f t="shared" si="51"/>
        <v>1</v>
      </c>
      <c r="DV79" s="177">
        <f t="shared" si="53"/>
        <v>1</v>
      </c>
      <c r="DW79" s="177">
        <f t="shared" si="53"/>
        <v>1</v>
      </c>
      <c r="DX79" s="177">
        <f t="shared" si="53"/>
        <v>1</v>
      </c>
      <c r="DY79" s="177">
        <f t="shared" si="53"/>
        <v>1</v>
      </c>
      <c r="DZ79" s="177">
        <f t="shared" si="53"/>
        <v>1</v>
      </c>
      <c r="EA79" s="177">
        <f t="shared" si="53"/>
        <v>1</v>
      </c>
      <c r="EB79" s="177">
        <f t="shared" si="53"/>
        <v>1</v>
      </c>
      <c r="EC79" s="177">
        <f t="shared" si="53"/>
        <v>1</v>
      </c>
      <c r="ED79" s="177">
        <f t="shared" si="53"/>
        <v>1</v>
      </c>
      <c r="EE79" s="177">
        <f t="shared" si="53"/>
        <v>1</v>
      </c>
      <c r="EF79" s="177">
        <f t="shared" si="53"/>
        <v>1</v>
      </c>
      <c r="EG79" s="177">
        <f t="shared" si="47"/>
        <v>0</v>
      </c>
    </row>
    <row r="80" spans="20:137" x14ac:dyDescent="0.25">
      <c r="T80" s="5"/>
      <c r="U80" s="13"/>
      <c r="V80" s="5"/>
      <c r="W80" s="5" t="str">
        <f t="shared" si="46"/>
        <v/>
      </c>
      <c r="X80" s="5"/>
      <c r="Y80" s="5"/>
      <c r="Z80" s="5"/>
      <c r="CB80" s="172">
        <f t="shared" si="44"/>
        <v>1</v>
      </c>
      <c r="CC80" s="172">
        <f t="shared" si="44"/>
        <v>1</v>
      </c>
      <c r="CD80" s="172">
        <f t="shared" si="44"/>
        <v>1</v>
      </c>
      <c r="CE80" s="172">
        <f t="shared" si="44"/>
        <v>1</v>
      </c>
      <c r="CF80" s="172">
        <f t="shared" si="44"/>
        <v>1</v>
      </c>
      <c r="CG80" s="172">
        <f t="shared" si="44"/>
        <v>1</v>
      </c>
      <c r="CH80" s="172">
        <f t="shared" si="44"/>
        <v>1</v>
      </c>
      <c r="CI80" s="172">
        <f t="shared" si="44"/>
        <v>1</v>
      </c>
      <c r="CJ80" s="172">
        <f t="shared" si="44"/>
        <v>1</v>
      </c>
      <c r="CK80" s="172">
        <f t="shared" si="44"/>
        <v>1</v>
      </c>
      <c r="CL80" s="172">
        <f t="shared" si="44"/>
        <v>1</v>
      </c>
      <c r="CM80" s="172">
        <f t="shared" si="44"/>
        <v>1</v>
      </c>
      <c r="CN80" s="172">
        <f t="shared" si="44"/>
        <v>1</v>
      </c>
      <c r="CO80" s="172">
        <f t="shared" si="44"/>
        <v>1</v>
      </c>
      <c r="CP80" s="172">
        <f t="shared" si="44"/>
        <v>1</v>
      </c>
      <c r="CQ80" s="172">
        <f t="shared" ref="CQ80:CU80" si="55">IF(BF79="",CQ79,CQ79+1)</f>
        <v>1</v>
      </c>
      <c r="CR80" s="172">
        <f t="shared" si="55"/>
        <v>1</v>
      </c>
      <c r="CS80" s="172">
        <f t="shared" si="55"/>
        <v>1</v>
      </c>
      <c r="CT80" s="172">
        <f t="shared" si="55"/>
        <v>1</v>
      </c>
      <c r="CU80" s="172">
        <f t="shared" si="55"/>
        <v>1</v>
      </c>
      <c r="DA80" s="177">
        <v>1</v>
      </c>
      <c r="DB80" s="32" t="str">
        <f t="shared" ref="DB80:DB90" si="56">T(CONCATENATE(LOOKUP(DA80,CG$3:CG$80,AV$3:AV$80)," ",LOOKUP(DA80,CG$3:CG$80,$CA$3:$CA$80)))</f>
        <v xml:space="preserve"> </v>
      </c>
      <c r="DD80" s="177">
        <f t="shared" si="52"/>
        <v>1</v>
      </c>
      <c r="DE80" s="177">
        <v>78</v>
      </c>
      <c r="DL80" s="177">
        <f>SUM(DM81:EF81)-SUM(DM80:EF80)</f>
        <v>-20</v>
      </c>
      <c r="DM80" s="177">
        <f t="shared" si="49"/>
        <v>1</v>
      </c>
      <c r="DN80" s="177">
        <f t="shared" si="50"/>
        <v>1</v>
      </c>
      <c r="DO80" s="177">
        <f t="shared" si="51"/>
        <v>1</v>
      </c>
      <c r="DP80" s="177">
        <f t="shared" si="51"/>
        <v>1</v>
      </c>
      <c r="DQ80" s="177">
        <f t="shared" si="51"/>
        <v>1</v>
      </c>
      <c r="DR80" s="177">
        <f t="shared" si="51"/>
        <v>1</v>
      </c>
      <c r="DS80" s="177">
        <f t="shared" si="51"/>
        <v>1</v>
      </c>
      <c r="DT80" s="177">
        <f t="shared" si="51"/>
        <v>1</v>
      </c>
      <c r="DU80" s="177">
        <f t="shared" si="51"/>
        <v>1</v>
      </c>
      <c r="DV80" s="177">
        <f t="shared" si="53"/>
        <v>1</v>
      </c>
      <c r="DW80" s="177">
        <f t="shared" si="53"/>
        <v>1</v>
      </c>
      <c r="DX80" s="177">
        <f t="shared" si="53"/>
        <v>1</v>
      </c>
      <c r="DY80" s="177">
        <f t="shared" si="53"/>
        <v>1</v>
      </c>
      <c r="DZ80" s="177">
        <f t="shared" si="53"/>
        <v>1</v>
      </c>
      <c r="EA80" s="177">
        <f t="shared" si="53"/>
        <v>1</v>
      </c>
      <c r="EB80" s="177">
        <f t="shared" si="53"/>
        <v>1</v>
      </c>
      <c r="EC80" s="177">
        <f t="shared" si="53"/>
        <v>1</v>
      </c>
      <c r="ED80" s="177">
        <f t="shared" si="53"/>
        <v>1</v>
      </c>
      <c r="EE80" s="177">
        <f t="shared" si="53"/>
        <v>1</v>
      </c>
      <c r="EF80" s="177">
        <f t="shared" si="53"/>
        <v>1</v>
      </c>
      <c r="EG80" s="177">
        <f t="shared" si="47"/>
        <v>0</v>
      </c>
    </row>
    <row r="81" spans="104:136" x14ac:dyDescent="0.25">
      <c r="DA81" s="177">
        <v>2</v>
      </c>
      <c r="DB81" s="32" t="str">
        <f t="shared" si="56"/>
        <v xml:space="preserve"> </v>
      </c>
      <c r="DD81" s="177">
        <f t="shared" si="52"/>
        <v>1</v>
      </c>
    </row>
    <row r="82" spans="104:136" x14ac:dyDescent="0.25">
      <c r="DA82" s="177">
        <v>3</v>
      </c>
      <c r="DB82" s="32" t="str">
        <f t="shared" si="56"/>
        <v xml:space="preserve"> </v>
      </c>
      <c r="DD82" s="177">
        <f t="shared" si="52"/>
        <v>1</v>
      </c>
    </row>
    <row r="83" spans="104:136" x14ac:dyDescent="0.25">
      <c r="DA83" s="177">
        <v>4</v>
      </c>
      <c r="DB83" s="32" t="str">
        <f t="shared" si="56"/>
        <v xml:space="preserve"> </v>
      </c>
      <c r="DD83" s="177">
        <f t="shared" si="52"/>
        <v>1</v>
      </c>
      <c r="DM83" s="177">
        <f>IF(OR(CY7=0,ISERROR(SEARCH(DM$1,SUBSTITUTE(SUBSTITUTE($EG7,"10",""),"11","")))),0,2)</f>
        <v>0</v>
      </c>
      <c r="DN83" s="177">
        <f>IF(OR(CY7=0,ISERROR(SEARCH(DN$1,SUBSTITUTE(SUBSTITUTE($CY7,"12",""),"20","")))),0,2)</f>
        <v>0</v>
      </c>
      <c r="DO83" s="177">
        <f t="shared" ref="DO83:DT83" si="57">IF(OR($CY7=0,ISERROR(SEARCH(DO$1,SUBSTITUTE($CY7,DY$1,"")))),0,2)</f>
        <v>0</v>
      </c>
      <c r="DP83" s="177">
        <f t="shared" si="57"/>
        <v>0</v>
      </c>
      <c r="DQ83" s="177">
        <f t="shared" si="57"/>
        <v>0</v>
      </c>
      <c r="DR83" s="177">
        <f t="shared" si="57"/>
        <v>0</v>
      </c>
      <c r="DS83" s="177">
        <f t="shared" si="57"/>
        <v>0</v>
      </c>
      <c r="DT83" s="177">
        <f t="shared" si="57"/>
        <v>0</v>
      </c>
      <c r="DU83" s="177">
        <f>IF(OR($CY7=0,ISERROR(SEARCH(DU$1,SUBSTITUTE($CY7,EE$1,"")))),0,2)</f>
        <v>0</v>
      </c>
      <c r="DV83" s="177">
        <f>IF(OR($CY7=0,ISERROR(SEARCH(DV$1,$CY7))),0,2)</f>
        <v>0</v>
      </c>
      <c r="DW83" s="177">
        <f t="shared" ref="DW83:EF83" si="58">IF(OR($CY7=0,ISERROR(SEARCH(DW$1,$CY7))),0,2)</f>
        <v>0</v>
      </c>
      <c r="DX83" s="177">
        <f t="shared" si="58"/>
        <v>0</v>
      </c>
      <c r="DY83" s="177">
        <f t="shared" si="58"/>
        <v>0</v>
      </c>
      <c r="DZ83" s="177">
        <f t="shared" si="58"/>
        <v>0</v>
      </c>
      <c r="EA83" s="177">
        <f t="shared" si="58"/>
        <v>0</v>
      </c>
      <c r="EB83" s="177">
        <f t="shared" si="58"/>
        <v>0</v>
      </c>
      <c r="EC83" s="177">
        <f t="shared" si="58"/>
        <v>0</v>
      </c>
      <c r="ED83" s="177">
        <f t="shared" si="58"/>
        <v>0</v>
      </c>
      <c r="EE83" s="177">
        <f t="shared" si="58"/>
        <v>0</v>
      </c>
      <c r="EF83" s="177">
        <f t="shared" si="58"/>
        <v>0</v>
      </c>
    </row>
    <row r="84" spans="104:136" x14ac:dyDescent="0.25">
      <c r="DA84" s="177">
        <v>5</v>
      </c>
      <c r="DB84" s="32" t="str">
        <f t="shared" si="56"/>
        <v xml:space="preserve"> </v>
      </c>
      <c r="DD84" s="177">
        <f t="shared" si="52"/>
        <v>1</v>
      </c>
      <c r="DM84" s="177" t="str">
        <f>IF(DM83=2,CONCATENATE($CW$7,DM85),"")</f>
        <v/>
      </c>
      <c r="DN84" s="177" t="str">
        <f t="shared" ref="DN84:EF84" si="59">IF(DN83=2,CONCATENATE($CW$7,DN85),"")</f>
        <v/>
      </c>
      <c r="DO84" s="177" t="str">
        <f t="shared" si="59"/>
        <v/>
      </c>
      <c r="DP84" s="177" t="str">
        <f t="shared" si="59"/>
        <v/>
      </c>
      <c r="DQ84" s="177" t="str">
        <f t="shared" si="59"/>
        <v/>
      </c>
      <c r="DR84" s="177" t="str">
        <f t="shared" si="59"/>
        <v/>
      </c>
      <c r="DS84" s="177" t="str">
        <f t="shared" si="59"/>
        <v/>
      </c>
      <c r="DT84" s="177" t="str">
        <f t="shared" si="59"/>
        <v/>
      </c>
      <c r="DU84" s="177" t="str">
        <f t="shared" si="59"/>
        <v/>
      </c>
      <c r="DV84" s="177" t="str">
        <f t="shared" si="59"/>
        <v/>
      </c>
      <c r="DW84" s="177" t="str">
        <f t="shared" si="59"/>
        <v/>
      </c>
      <c r="DX84" s="177" t="str">
        <f t="shared" si="59"/>
        <v/>
      </c>
      <c r="DY84" s="177" t="str">
        <f t="shared" si="59"/>
        <v/>
      </c>
      <c r="DZ84" s="177" t="str">
        <f t="shared" si="59"/>
        <v/>
      </c>
      <c r="EA84" s="177" t="str">
        <f t="shared" si="59"/>
        <v/>
      </c>
      <c r="EB84" s="177" t="str">
        <f t="shared" si="59"/>
        <v/>
      </c>
      <c r="EC84" s="177" t="str">
        <f t="shared" si="59"/>
        <v/>
      </c>
      <c r="ED84" s="177" t="str">
        <f t="shared" si="59"/>
        <v/>
      </c>
      <c r="EE84" s="177" t="str">
        <f t="shared" si="59"/>
        <v/>
      </c>
      <c r="EF84" s="177" t="str">
        <f t="shared" si="59"/>
        <v/>
      </c>
    </row>
    <row r="85" spans="104:136" x14ac:dyDescent="0.25">
      <c r="DA85" s="177">
        <v>6</v>
      </c>
      <c r="DB85" s="32" t="str">
        <f t="shared" si="56"/>
        <v xml:space="preserve"> </v>
      </c>
      <c r="DD85" s="177">
        <f t="shared" si="52"/>
        <v>1</v>
      </c>
      <c r="DM85" s="177" t="str">
        <f>IF(OR(DM2=$CW$8,$CW$6=DM2),"","!")</f>
        <v>!</v>
      </c>
      <c r="DN85" s="177" t="str">
        <f t="shared" ref="DN85:EF85" si="60">IF(OR(DN2=$CW$8,$CW$6=DN2),"","!")</f>
        <v>!</v>
      </c>
      <c r="DO85" s="177" t="str">
        <f t="shared" si="60"/>
        <v>!</v>
      </c>
      <c r="DP85" s="177" t="str">
        <f t="shared" si="60"/>
        <v>!</v>
      </c>
      <c r="DQ85" s="177" t="str">
        <f t="shared" si="60"/>
        <v>!</v>
      </c>
      <c r="DR85" s="177" t="str">
        <f t="shared" si="60"/>
        <v>!</v>
      </c>
      <c r="DS85" s="177" t="str">
        <f t="shared" si="60"/>
        <v>!</v>
      </c>
      <c r="DT85" s="177" t="str">
        <f t="shared" si="60"/>
        <v>!</v>
      </c>
      <c r="DU85" s="177" t="str">
        <f t="shared" si="60"/>
        <v>!</v>
      </c>
      <c r="DV85" s="177" t="str">
        <f t="shared" si="60"/>
        <v>!</v>
      </c>
      <c r="DW85" s="177" t="str">
        <f t="shared" si="60"/>
        <v>!</v>
      </c>
      <c r="DX85" s="177" t="str">
        <f t="shared" si="60"/>
        <v>!</v>
      </c>
      <c r="DY85" s="177" t="str">
        <f t="shared" si="60"/>
        <v>!</v>
      </c>
      <c r="DZ85" s="177" t="str">
        <f t="shared" si="60"/>
        <v>!</v>
      </c>
      <c r="EA85" s="177" t="str">
        <f t="shared" si="60"/>
        <v>!</v>
      </c>
      <c r="EB85" s="177" t="str">
        <f t="shared" si="60"/>
        <v>!</v>
      </c>
      <c r="EC85" s="177" t="str">
        <f t="shared" si="60"/>
        <v>!</v>
      </c>
      <c r="ED85" s="177" t="str">
        <f t="shared" si="60"/>
        <v>!</v>
      </c>
      <c r="EE85" s="177" t="str">
        <f t="shared" si="60"/>
        <v>!</v>
      </c>
      <c r="EF85" s="177" t="str">
        <f t="shared" si="60"/>
        <v>!</v>
      </c>
    </row>
    <row r="86" spans="104:136" x14ac:dyDescent="0.25">
      <c r="DA86" s="177">
        <v>7</v>
      </c>
      <c r="DB86" s="32" t="str">
        <f t="shared" si="56"/>
        <v xml:space="preserve"> </v>
      </c>
      <c r="DD86" s="177">
        <f t="shared" si="52"/>
        <v>1</v>
      </c>
    </row>
    <row r="87" spans="104:136" x14ac:dyDescent="0.25">
      <c r="DA87" s="177">
        <v>8</v>
      </c>
      <c r="DB87" s="32" t="str">
        <f t="shared" si="56"/>
        <v xml:space="preserve"> </v>
      </c>
      <c r="DD87" s="177">
        <f t="shared" si="52"/>
        <v>1</v>
      </c>
    </row>
    <row r="88" spans="104:136" x14ac:dyDescent="0.25">
      <c r="DA88" s="177">
        <v>9</v>
      </c>
      <c r="DB88" s="32" t="str">
        <f t="shared" si="56"/>
        <v xml:space="preserve"> </v>
      </c>
      <c r="DD88" s="177">
        <f t="shared" si="52"/>
        <v>1</v>
      </c>
    </row>
    <row r="89" spans="104:136" x14ac:dyDescent="0.25">
      <c r="DA89" s="177">
        <v>10</v>
      </c>
      <c r="DB89" s="32" t="str">
        <f t="shared" si="56"/>
        <v xml:space="preserve"> </v>
      </c>
      <c r="DD89" s="177">
        <f t="shared" si="52"/>
        <v>1</v>
      </c>
    </row>
    <row r="90" spans="104:136" x14ac:dyDescent="0.25">
      <c r="DA90" s="177">
        <v>11</v>
      </c>
      <c r="DB90" s="32" t="str">
        <f t="shared" si="56"/>
        <v xml:space="preserve"> </v>
      </c>
      <c r="DD90" s="177">
        <f t="shared" si="52"/>
        <v>1</v>
      </c>
    </row>
    <row r="91" spans="104:136" x14ac:dyDescent="0.25">
      <c r="DA91" s="177"/>
      <c r="DB91" s="32" t="str">
        <f>INDEX($DM$84:$EF$84,CZ79)</f>
        <v/>
      </c>
      <c r="DD91" s="177">
        <f t="shared" si="52"/>
        <v>1</v>
      </c>
    </row>
    <row r="92" spans="104:136" x14ac:dyDescent="0.25">
      <c r="DB92" s="177" t="str">
        <f>IF(DB79="","","----")</f>
        <v/>
      </c>
      <c r="DD92" s="177">
        <f t="shared" si="52"/>
        <v>1</v>
      </c>
    </row>
    <row r="93" spans="104:136" x14ac:dyDescent="0.25">
      <c r="DA93" s="177"/>
      <c r="DB93" s="32" t="str">
        <f>IF(DB94="","",CONCATENATE("Warband ",CZ94," ",DG93))</f>
        <v/>
      </c>
      <c r="DD93" s="177">
        <f t="shared" si="52"/>
        <v>1</v>
      </c>
      <c r="DG93" s="49" t="str">
        <f>CONCATENATE("   ",DH93,"/",DI93,IF(DH93&gt;DI93," !",""))</f>
        <v xml:space="preserve">   0/12</v>
      </c>
      <c r="DH93" s="177">
        <f t="shared" ref="DH93" si="61">INDEX($CB$1:$CU$1,CZ94)+DJ93</f>
        <v>0</v>
      </c>
      <c r="DI93" s="177">
        <f>12</f>
        <v>12</v>
      </c>
      <c r="DJ93" s="177">
        <f>INDEX($DM$83:$EF$83,CZ94)</f>
        <v>0</v>
      </c>
    </row>
    <row r="94" spans="104:136" x14ac:dyDescent="0.25">
      <c r="CZ94" s="177">
        <v>7</v>
      </c>
      <c r="DA94" s="177" t="s">
        <v>278</v>
      </c>
      <c r="DB94" s="32" t="str">
        <f>T(LOOKUP(CZ94,$DM$1:$EF$1,$DM$2:$EF$2))</f>
        <v/>
      </c>
      <c r="DD94" s="177">
        <f t="shared" si="52"/>
        <v>1</v>
      </c>
    </row>
    <row r="95" spans="104:136" x14ac:dyDescent="0.25">
      <c r="DA95" s="177">
        <v>1</v>
      </c>
      <c r="DB95" s="32" t="str">
        <f t="shared" ref="DB95:DB105" si="62">T(CONCATENATE(LOOKUP(DA95,CH$3:CH$80,AW$3:AW$80)," ",LOOKUP(DA95,CH$3:CH$80,$CA$3:$CA$80)))</f>
        <v xml:space="preserve"> </v>
      </c>
      <c r="DD95" s="177">
        <f t="shared" si="52"/>
        <v>1</v>
      </c>
    </row>
    <row r="96" spans="104:136" x14ac:dyDescent="0.25">
      <c r="DA96" s="177">
        <v>2</v>
      </c>
      <c r="DB96" s="32" t="str">
        <f t="shared" si="62"/>
        <v xml:space="preserve"> </v>
      </c>
      <c r="DD96" s="177">
        <f t="shared" si="52"/>
        <v>1</v>
      </c>
    </row>
    <row r="97" spans="104:114" x14ac:dyDescent="0.25">
      <c r="DA97" s="177">
        <v>3</v>
      </c>
      <c r="DB97" s="32" t="str">
        <f t="shared" si="62"/>
        <v xml:space="preserve"> </v>
      </c>
      <c r="DD97" s="177">
        <f t="shared" si="52"/>
        <v>1</v>
      </c>
    </row>
    <row r="98" spans="104:114" x14ac:dyDescent="0.25">
      <c r="DA98" s="177">
        <v>4</v>
      </c>
      <c r="DB98" s="32" t="str">
        <f t="shared" si="62"/>
        <v xml:space="preserve"> </v>
      </c>
      <c r="DD98" s="177">
        <f t="shared" si="52"/>
        <v>1</v>
      </c>
    </row>
    <row r="99" spans="104:114" x14ac:dyDescent="0.25">
      <c r="DA99" s="177">
        <v>5</v>
      </c>
      <c r="DB99" s="32" t="str">
        <f t="shared" si="62"/>
        <v xml:space="preserve"> </v>
      </c>
      <c r="DD99" s="177">
        <f t="shared" si="52"/>
        <v>1</v>
      </c>
    </row>
    <row r="100" spans="104:114" x14ac:dyDescent="0.25">
      <c r="DA100" s="177">
        <v>6</v>
      </c>
      <c r="DB100" s="32" t="str">
        <f t="shared" si="62"/>
        <v xml:space="preserve"> </v>
      </c>
      <c r="DD100" s="177">
        <f t="shared" si="52"/>
        <v>1</v>
      </c>
    </row>
    <row r="101" spans="104:114" x14ac:dyDescent="0.25">
      <c r="DA101" s="177">
        <v>7</v>
      </c>
      <c r="DB101" s="32" t="str">
        <f t="shared" si="62"/>
        <v xml:space="preserve"> </v>
      </c>
      <c r="DD101" s="177">
        <f t="shared" si="52"/>
        <v>1</v>
      </c>
    </row>
    <row r="102" spans="104:114" x14ac:dyDescent="0.25">
      <c r="DA102" s="177">
        <v>8</v>
      </c>
      <c r="DB102" s="32" t="str">
        <f t="shared" si="62"/>
        <v xml:space="preserve"> </v>
      </c>
      <c r="DD102" s="177">
        <f t="shared" si="52"/>
        <v>1</v>
      </c>
    </row>
    <row r="103" spans="104:114" x14ac:dyDescent="0.25">
      <c r="DA103" s="177">
        <v>9</v>
      </c>
      <c r="DB103" s="32" t="str">
        <f t="shared" si="62"/>
        <v xml:space="preserve"> </v>
      </c>
      <c r="DD103" s="177">
        <f t="shared" si="52"/>
        <v>1</v>
      </c>
    </row>
    <row r="104" spans="104:114" x14ac:dyDescent="0.25">
      <c r="DA104" s="177">
        <v>10</v>
      </c>
      <c r="DB104" s="32" t="str">
        <f t="shared" si="62"/>
        <v xml:space="preserve"> </v>
      </c>
      <c r="DD104" s="177">
        <f t="shared" si="52"/>
        <v>1</v>
      </c>
    </row>
    <row r="105" spans="104:114" x14ac:dyDescent="0.25">
      <c r="DA105" s="177">
        <v>11</v>
      </c>
      <c r="DB105" s="32" t="str">
        <f t="shared" si="62"/>
        <v xml:space="preserve"> </v>
      </c>
      <c r="DD105" s="177">
        <f t="shared" si="52"/>
        <v>1</v>
      </c>
    </row>
    <row r="106" spans="104:114" x14ac:dyDescent="0.25">
      <c r="DA106" s="177"/>
      <c r="DB106" s="32" t="str">
        <f>INDEX($DM$84:$EF$84,CZ94)</f>
        <v/>
      </c>
      <c r="DD106" s="177">
        <f t="shared" si="52"/>
        <v>1</v>
      </c>
    </row>
    <row r="107" spans="104:114" x14ac:dyDescent="0.25">
      <c r="DB107" s="177" t="str">
        <f>IF(DB94="","","----")</f>
        <v/>
      </c>
      <c r="DD107" s="177">
        <f t="shared" si="52"/>
        <v>1</v>
      </c>
    </row>
    <row r="108" spans="104:114" x14ac:dyDescent="0.25">
      <c r="DA108" s="177"/>
      <c r="DB108" s="32" t="str">
        <f>IF(DB109="","",CONCATENATE("Warband ",CZ109," ",DG108))</f>
        <v/>
      </c>
      <c r="DD108" s="177">
        <f t="shared" si="52"/>
        <v>1</v>
      </c>
      <c r="DG108" s="49" t="str">
        <f>CONCATENATE("   ",DH108,"/",DI108,IF(DH108&gt;DI108," !",""))</f>
        <v xml:space="preserve">   0/12</v>
      </c>
      <c r="DH108" s="177">
        <f t="shared" ref="DH108" si="63">INDEX($CB$1:$CU$1,CZ109)+DJ108</f>
        <v>0</v>
      </c>
      <c r="DI108" s="177">
        <f>12</f>
        <v>12</v>
      </c>
      <c r="DJ108" s="177">
        <f t="shared" ref="DJ108" si="64">INDEX($DM$83:$EF$83,CZ109)</f>
        <v>0</v>
      </c>
    </row>
    <row r="109" spans="104:114" x14ac:dyDescent="0.25">
      <c r="CZ109" s="177">
        <v>8</v>
      </c>
      <c r="DA109" s="177" t="s">
        <v>278</v>
      </c>
      <c r="DB109" s="32" t="str">
        <f>T(LOOKUP(CZ109,$DM$1:$EF$1,$DM$2:$EF$2))</f>
        <v/>
      </c>
      <c r="DD109" s="177">
        <f t="shared" si="52"/>
        <v>1</v>
      </c>
    </row>
    <row r="110" spans="104:114" x14ac:dyDescent="0.25">
      <c r="DA110" s="177">
        <v>1</v>
      </c>
      <c r="DB110" s="32" t="str">
        <f t="shared" ref="DB110:DB120" si="65">T(CONCATENATE(LOOKUP(DA110,CI$3:CI$80,AX$3:AX$80)," ",LOOKUP(DA110,CI$3:CI$80,$CA$3:$CA$80)))</f>
        <v xml:space="preserve"> </v>
      </c>
      <c r="DD110" s="177">
        <f t="shared" si="52"/>
        <v>1</v>
      </c>
    </row>
    <row r="111" spans="104:114" x14ac:dyDescent="0.25">
      <c r="DA111" s="177">
        <v>2</v>
      </c>
      <c r="DB111" s="32" t="str">
        <f t="shared" si="65"/>
        <v xml:space="preserve"> </v>
      </c>
      <c r="DD111" s="177">
        <f t="shared" si="52"/>
        <v>1</v>
      </c>
    </row>
    <row r="112" spans="104:114" x14ac:dyDescent="0.25">
      <c r="DA112" s="177">
        <v>3</v>
      </c>
      <c r="DB112" s="32" t="str">
        <f t="shared" si="65"/>
        <v xml:space="preserve"> </v>
      </c>
      <c r="DD112" s="177">
        <f t="shared" si="52"/>
        <v>1</v>
      </c>
    </row>
    <row r="113" spans="104:114" x14ac:dyDescent="0.25">
      <c r="DA113" s="177">
        <v>4</v>
      </c>
      <c r="DB113" s="32" t="str">
        <f t="shared" si="65"/>
        <v xml:space="preserve"> </v>
      </c>
      <c r="DD113" s="177">
        <f t="shared" si="52"/>
        <v>1</v>
      </c>
    </row>
    <row r="114" spans="104:114" x14ac:dyDescent="0.25">
      <c r="DA114" s="177">
        <v>5</v>
      </c>
      <c r="DB114" s="32" t="str">
        <f t="shared" si="65"/>
        <v xml:space="preserve"> </v>
      </c>
      <c r="DD114" s="177">
        <f t="shared" si="52"/>
        <v>1</v>
      </c>
    </row>
    <row r="115" spans="104:114" x14ac:dyDescent="0.25">
      <c r="DA115" s="177">
        <v>6</v>
      </c>
      <c r="DB115" s="32" t="str">
        <f t="shared" si="65"/>
        <v xml:space="preserve"> </v>
      </c>
      <c r="DD115" s="177">
        <f t="shared" si="52"/>
        <v>1</v>
      </c>
    </row>
    <row r="116" spans="104:114" x14ac:dyDescent="0.25">
      <c r="DA116" s="177">
        <v>7</v>
      </c>
      <c r="DB116" s="32" t="str">
        <f t="shared" si="65"/>
        <v xml:space="preserve"> </v>
      </c>
      <c r="DD116" s="177">
        <f t="shared" si="52"/>
        <v>1</v>
      </c>
    </row>
    <row r="117" spans="104:114" x14ac:dyDescent="0.25">
      <c r="DA117" s="177">
        <v>8</v>
      </c>
      <c r="DB117" s="32" t="str">
        <f t="shared" si="65"/>
        <v xml:space="preserve"> </v>
      </c>
      <c r="DD117" s="177">
        <f t="shared" si="52"/>
        <v>1</v>
      </c>
    </row>
    <row r="118" spans="104:114" x14ac:dyDescent="0.25">
      <c r="DA118" s="177">
        <v>9</v>
      </c>
      <c r="DB118" s="32" t="str">
        <f t="shared" si="65"/>
        <v xml:space="preserve"> </v>
      </c>
      <c r="DD118" s="177">
        <f t="shared" si="52"/>
        <v>1</v>
      </c>
    </row>
    <row r="119" spans="104:114" x14ac:dyDescent="0.25">
      <c r="DA119" s="177">
        <v>10</v>
      </c>
      <c r="DB119" s="32" t="str">
        <f t="shared" si="65"/>
        <v xml:space="preserve"> </v>
      </c>
      <c r="DD119" s="177">
        <f t="shared" si="52"/>
        <v>1</v>
      </c>
    </row>
    <row r="120" spans="104:114" x14ac:dyDescent="0.25">
      <c r="DA120" s="177">
        <v>11</v>
      </c>
      <c r="DB120" s="32" t="str">
        <f t="shared" si="65"/>
        <v xml:space="preserve"> </v>
      </c>
      <c r="DD120" s="177">
        <f t="shared" si="52"/>
        <v>1</v>
      </c>
    </row>
    <row r="121" spans="104:114" x14ac:dyDescent="0.25">
      <c r="DA121" s="177"/>
      <c r="DB121" s="32" t="str">
        <f>INDEX($DM$84:$EF$84,CZ109)</f>
        <v/>
      </c>
      <c r="DD121" s="177">
        <f t="shared" si="52"/>
        <v>1</v>
      </c>
    </row>
    <row r="122" spans="104:114" x14ac:dyDescent="0.25">
      <c r="DB122" s="177" t="str">
        <f>IF(DB109="","","----")</f>
        <v/>
      </c>
      <c r="DD122" s="177">
        <f t="shared" si="52"/>
        <v>1</v>
      </c>
    </row>
    <row r="123" spans="104:114" x14ac:dyDescent="0.25">
      <c r="DA123" s="177"/>
      <c r="DB123" s="32" t="str">
        <f>IF(DB124="","",CONCATENATE("Warband ",CZ124," ",DG123))</f>
        <v/>
      </c>
      <c r="DD123" s="177">
        <f t="shared" si="52"/>
        <v>1</v>
      </c>
      <c r="DG123" s="49" t="str">
        <f>CONCATENATE("   ",DH123,"/",DI123,IF(DH123&gt;DI123," !",""))</f>
        <v xml:space="preserve">   0/12</v>
      </c>
      <c r="DH123" s="177">
        <f t="shared" ref="DH123" si="66">INDEX($CB$1:$CU$1,CZ124)+DJ123</f>
        <v>0</v>
      </c>
      <c r="DI123" s="177">
        <f>12</f>
        <v>12</v>
      </c>
      <c r="DJ123" s="177">
        <f t="shared" ref="DJ123" si="67">INDEX($DM$83:$EF$83,CZ124)</f>
        <v>0</v>
      </c>
    </row>
    <row r="124" spans="104:114" x14ac:dyDescent="0.25">
      <c r="CZ124" s="177">
        <v>9</v>
      </c>
      <c r="DA124" s="177" t="s">
        <v>278</v>
      </c>
      <c r="DB124" s="32" t="str">
        <f>T(LOOKUP(CZ124,$DM$1:$EF$1,$DM$2:$EF$2))</f>
        <v/>
      </c>
      <c r="DD124" s="177">
        <f t="shared" si="52"/>
        <v>1</v>
      </c>
    </row>
    <row r="125" spans="104:114" x14ac:dyDescent="0.25">
      <c r="DA125" s="177">
        <v>1</v>
      </c>
      <c r="DB125" s="32" t="str">
        <f t="shared" ref="DB125:DB135" si="68">T(CONCATENATE(LOOKUP(DA125,CJ$3:CJ$80,AY$3:AY$80)," ",LOOKUP(DA125,CJ$3:CJ$80,$CA$3:$CA$80)))</f>
        <v xml:space="preserve"> </v>
      </c>
      <c r="DD125" s="177">
        <f t="shared" si="52"/>
        <v>1</v>
      </c>
    </row>
    <row r="126" spans="104:114" x14ac:dyDescent="0.25">
      <c r="DA126" s="177">
        <v>2</v>
      </c>
      <c r="DB126" s="32" t="str">
        <f t="shared" si="68"/>
        <v xml:space="preserve"> </v>
      </c>
      <c r="DD126" s="177">
        <f t="shared" si="52"/>
        <v>1</v>
      </c>
    </row>
    <row r="127" spans="104:114" x14ac:dyDescent="0.25">
      <c r="DA127" s="177">
        <v>3</v>
      </c>
      <c r="DB127" s="32" t="str">
        <f t="shared" si="68"/>
        <v xml:space="preserve"> </v>
      </c>
      <c r="DD127" s="177">
        <f t="shared" si="52"/>
        <v>1</v>
      </c>
    </row>
    <row r="128" spans="104:114" x14ac:dyDescent="0.25">
      <c r="DA128" s="177">
        <v>4</v>
      </c>
      <c r="DB128" s="32" t="str">
        <f t="shared" si="68"/>
        <v xml:space="preserve"> </v>
      </c>
      <c r="DD128" s="177">
        <f t="shared" si="52"/>
        <v>1</v>
      </c>
    </row>
    <row r="129" spans="104:114" x14ac:dyDescent="0.25">
      <c r="DA129" s="177">
        <v>5</v>
      </c>
      <c r="DB129" s="32" t="str">
        <f t="shared" si="68"/>
        <v xml:space="preserve"> </v>
      </c>
      <c r="DD129" s="177">
        <f t="shared" si="52"/>
        <v>1</v>
      </c>
    </row>
    <row r="130" spans="104:114" x14ac:dyDescent="0.25">
      <c r="DA130" s="177">
        <v>6</v>
      </c>
      <c r="DB130" s="32" t="str">
        <f t="shared" si="68"/>
        <v xml:space="preserve"> </v>
      </c>
      <c r="DD130" s="177">
        <f t="shared" si="52"/>
        <v>1</v>
      </c>
    </row>
    <row r="131" spans="104:114" x14ac:dyDescent="0.25">
      <c r="DA131" s="177">
        <v>7</v>
      </c>
      <c r="DB131" s="32" t="str">
        <f t="shared" si="68"/>
        <v xml:space="preserve"> </v>
      </c>
      <c r="DD131" s="177">
        <f t="shared" si="52"/>
        <v>1</v>
      </c>
    </row>
    <row r="132" spans="104:114" x14ac:dyDescent="0.25">
      <c r="DA132" s="177">
        <v>8</v>
      </c>
      <c r="DB132" s="32" t="str">
        <f t="shared" si="68"/>
        <v xml:space="preserve"> </v>
      </c>
      <c r="DD132" s="177">
        <f t="shared" si="52"/>
        <v>1</v>
      </c>
    </row>
    <row r="133" spans="104:114" x14ac:dyDescent="0.25">
      <c r="DA133" s="177">
        <v>9</v>
      </c>
      <c r="DB133" s="32" t="str">
        <f t="shared" si="68"/>
        <v xml:space="preserve"> </v>
      </c>
      <c r="DD133" s="177">
        <f t="shared" ref="DD133:DD196" si="69">IF(OR(DB132="",DB132=" "),DD132,DD132+1)</f>
        <v>1</v>
      </c>
    </row>
    <row r="134" spans="104:114" x14ac:dyDescent="0.25">
      <c r="DA134" s="177">
        <v>10</v>
      </c>
      <c r="DB134" s="32" t="str">
        <f t="shared" si="68"/>
        <v xml:space="preserve"> </v>
      </c>
      <c r="DD134" s="177">
        <f t="shared" si="69"/>
        <v>1</v>
      </c>
    </row>
    <row r="135" spans="104:114" x14ac:dyDescent="0.25">
      <c r="DA135" s="177">
        <v>11</v>
      </c>
      <c r="DB135" s="32" t="str">
        <f t="shared" si="68"/>
        <v xml:space="preserve"> </v>
      </c>
      <c r="DD135" s="177">
        <f t="shared" si="69"/>
        <v>1</v>
      </c>
    </row>
    <row r="136" spans="104:114" x14ac:dyDescent="0.25">
      <c r="DA136" s="177"/>
      <c r="DB136" s="32" t="str">
        <f>INDEX($DM$84:$EF$84,CZ124)</f>
        <v/>
      </c>
      <c r="DD136" s="177">
        <f t="shared" si="69"/>
        <v>1</v>
      </c>
    </row>
    <row r="137" spans="104:114" x14ac:dyDescent="0.25">
      <c r="DB137" s="177" t="str">
        <f>IF(DB124="","","----")</f>
        <v/>
      </c>
      <c r="DD137" s="177">
        <f t="shared" si="69"/>
        <v>1</v>
      </c>
    </row>
    <row r="138" spans="104:114" x14ac:dyDescent="0.25">
      <c r="DA138" s="177"/>
      <c r="DB138" s="32" t="str">
        <f>IF(DB139="","",CONCATENATE("Warband ",CZ139," ",DG138))</f>
        <v/>
      </c>
      <c r="DD138" s="177">
        <f t="shared" si="69"/>
        <v>1</v>
      </c>
      <c r="DG138" s="49" t="str">
        <f>CONCATENATE("   ",DH138,"/",DI138,IF(DH138&gt;DI138," !",""))</f>
        <v xml:space="preserve">   0/12</v>
      </c>
      <c r="DH138" s="177">
        <f t="shared" ref="DH138" si="70">INDEX($CB$1:$CU$1,CZ139)+DJ138</f>
        <v>0</v>
      </c>
      <c r="DI138" s="177">
        <f>12</f>
        <v>12</v>
      </c>
      <c r="DJ138" s="177">
        <f t="shared" ref="DJ138" si="71">INDEX($DM$83:$EF$83,CZ139)</f>
        <v>0</v>
      </c>
    </row>
    <row r="139" spans="104:114" x14ac:dyDescent="0.25">
      <c r="CZ139" s="177">
        <v>10</v>
      </c>
      <c r="DA139" s="177" t="s">
        <v>278</v>
      </c>
      <c r="DB139" s="32" t="str">
        <f>T(LOOKUP(CZ139,$DM$1:$EF$1,$DM$2:$EF$2))</f>
        <v/>
      </c>
      <c r="DD139" s="177">
        <f t="shared" si="69"/>
        <v>1</v>
      </c>
    </row>
    <row r="140" spans="104:114" x14ac:dyDescent="0.25">
      <c r="DA140" s="177">
        <v>1</v>
      </c>
      <c r="DB140" s="32" t="str">
        <f t="shared" ref="DB140:DB150" si="72">T(CONCATENATE(LOOKUP(DA140,CK$3:CK$80,AZ$3:AZ$80)," ",LOOKUP(DA140,CK$3:CK$80,$CA$3:$CA$80)))</f>
        <v xml:space="preserve"> </v>
      </c>
      <c r="DD140" s="177">
        <f t="shared" si="69"/>
        <v>1</v>
      </c>
    </row>
    <row r="141" spans="104:114" x14ac:dyDescent="0.25">
      <c r="DA141" s="177">
        <v>2</v>
      </c>
      <c r="DB141" s="32" t="str">
        <f t="shared" si="72"/>
        <v xml:space="preserve"> </v>
      </c>
      <c r="DD141" s="177">
        <f t="shared" si="69"/>
        <v>1</v>
      </c>
    </row>
    <row r="142" spans="104:114" x14ac:dyDescent="0.25">
      <c r="DA142" s="177">
        <v>3</v>
      </c>
      <c r="DB142" s="32" t="str">
        <f t="shared" si="72"/>
        <v xml:space="preserve"> </v>
      </c>
      <c r="DD142" s="177">
        <f t="shared" si="69"/>
        <v>1</v>
      </c>
    </row>
    <row r="143" spans="104:114" x14ac:dyDescent="0.25">
      <c r="DA143" s="177">
        <v>4</v>
      </c>
      <c r="DB143" s="32" t="str">
        <f t="shared" si="72"/>
        <v xml:space="preserve"> </v>
      </c>
      <c r="DD143" s="177">
        <f t="shared" si="69"/>
        <v>1</v>
      </c>
    </row>
    <row r="144" spans="104:114" x14ac:dyDescent="0.25">
      <c r="DA144" s="177">
        <v>5</v>
      </c>
      <c r="DB144" s="32" t="str">
        <f t="shared" si="72"/>
        <v xml:space="preserve"> </v>
      </c>
      <c r="DD144" s="177">
        <f t="shared" si="69"/>
        <v>1</v>
      </c>
    </row>
    <row r="145" spans="104:114" x14ac:dyDescent="0.25">
      <c r="DA145" s="177">
        <v>6</v>
      </c>
      <c r="DB145" s="32" t="str">
        <f t="shared" si="72"/>
        <v xml:space="preserve"> </v>
      </c>
      <c r="DD145" s="177">
        <f t="shared" si="69"/>
        <v>1</v>
      </c>
    </row>
    <row r="146" spans="104:114" x14ac:dyDescent="0.25">
      <c r="DA146" s="177">
        <v>7</v>
      </c>
      <c r="DB146" s="32" t="str">
        <f t="shared" si="72"/>
        <v xml:space="preserve"> </v>
      </c>
      <c r="DD146" s="177">
        <f t="shared" si="69"/>
        <v>1</v>
      </c>
    </row>
    <row r="147" spans="104:114" x14ac:dyDescent="0.25">
      <c r="DA147" s="177">
        <v>8</v>
      </c>
      <c r="DB147" s="32" t="str">
        <f t="shared" si="72"/>
        <v xml:space="preserve"> </v>
      </c>
      <c r="DD147" s="177">
        <f t="shared" si="69"/>
        <v>1</v>
      </c>
    </row>
    <row r="148" spans="104:114" x14ac:dyDescent="0.25">
      <c r="DA148" s="177">
        <v>9</v>
      </c>
      <c r="DB148" s="32" t="str">
        <f t="shared" si="72"/>
        <v xml:space="preserve"> </v>
      </c>
      <c r="DD148" s="177">
        <f t="shared" si="69"/>
        <v>1</v>
      </c>
    </row>
    <row r="149" spans="104:114" x14ac:dyDescent="0.25">
      <c r="DA149" s="177">
        <v>10</v>
      </c>
      <c r="DB149" s="32" t="str">
        <f t="shared" si="72"/>
        <v xml:space="preserve"> </v>
      </c>
      <c r="DD149" s="177">
        <f t="shared" si="69"/>
        <v>1</v>
      </c>
    </row>
    <row r="150" spans="104:114" x14ac:dyDescent="0.25">
      <c r="DA150" s="177">
        <v>11</v>
      </c>
      <c r="DB150" s="32" t="str">
        <f t="shared" si="72"/>
        <v xml:space="preserve"> </v>
      </c>
      <c r="DD150" s="177">
        <f t="shared" si="69"/>
        <v>1</v>
      </c>
    </row>
    <row r="151" spans="104:114" x14ac:dyDescent="0.25">
      <c r="DA151" s="177"/>
      <c r="DB151" s="32" t="str">
        <f>INDEX($DM$84:$EF$84,CZ139)</f>
        <v/>
      </c>
      <c r="DD151" s="177">
        <f t="shared" si="69"/>
        <v>1</v>
      </c>
    </row>
    <row r="152" spans="104:114" x14ac:dyDescent="0.25">
      <c r="DB152" s="177" t="str">
        <f>IF(DB139="","","----")</f>
        <v/>
      </c>
      <c r="DD152" s="177">
        <f t="shared" si="69"/>
        <v>1</v>
      </c>
    </row>
    <row r="153" spans="104:114" x14ac:dyDescent="0.25">
      <c r="DA153" s="177"/>
      <c r="DB153" s="32" t="str">
        <f>IF(DB154="","",CONCATENATE("Warband ",CZ154," ",DG153))</f>
        <v/>
      </c>
      <c r="DD153" s="177">
        <f t="shared" si="69"/>
        <v>1</v>
      </c>
      <c r="DG153" s="49" t="str">
        <f>CONCATENATE("   ",DH153,"/",DI153,IF(DH153&gt;DI153," !",""))</f>
        <v xml:space="preserve">   0/12</v>
      </c>
      <c r="DH153" s="177">
        <f t="shared" ref="DH153" si="73">INDEX($CB$1:$CU$1,CZ154)+DJ153</f>
        <v>0</v>
      </c>
      <c r="DI153" s="177">
        <f>12</f>
        <v>12</v>
      </c>
      <c r="DJ153" s="177">
        <f t="shared" ref="DJ153" si="74">INDEX($DM$83:$EF$83,CZ154)</f>
        <v>0</v>
      </c>
    </row>
    <row r="154" spans="104:114" x14ac:dyDescent="0.25">
      <c r="CZ154" s="177">
        <v>11</v>
      </c>
      <c r="DA154" s="177" t="s">
        <v>278</v>
      </c>
      <c r="DB154" s="32" t="str">
        <f>T(LOOKUP(CZ154,$DM$1:$EF$1,$DM$2:$EF$2))</f>
        <v/>
      </c>
      <c r="DD154" s="177">
        <f t="shared" si="69"/>
        <v>1</v>
      </c>
    </row>
    <row r="155" spans="104:114" x14ac:dyDescent="0.25">
      <c r="DA155" s="177">
        <v>1</v>
      </c>
      <c r="DB155" s="32" t="str">
        <f t="shared" ref="DB155:DB165" si="75">T(CONCATENATE(LOOKUP(DA155,CL$3:CL$80,BA$3:BA$80)," ",LOOKUP(DA155,CL$3:CL$80,$CA$3:$CA$80)))</f>
        <v xml:space="preserve"> </v>
      </c>
      <c r="DD155" s="177">
        <f t="shared" si="69"/>
        <v>1</v>
      </c>
    </row>
    <row r="156" spans="104:114" x14ac:dyDescent="0.25">
      <c r="DA156" s="177">
        <v>2</v>
      </c>
      <c r="DB156" s="32" t="str">
        <f t="shared" si="75"/>
        <v xml:space="preserve"> </v>
      </c>
      <c r="DD156" s="177">
        <f t="shared" si="69"/>
        <v>1</v>
      </c>
    </row>
    <row r="157" spans="104:114" x14ac:dyDescent="0.25">
      <c r="DA157" s="177">
        <v>3</v>
      </c>
      <c r="DB157" s="32" t="str">
        <f t="shared" si="75"/>
        <v xml:space="preserve"> </v>
      </c>
      <c r="DD157" s="177">
        <f t="shared" si="69"/>
        <v>1</v>
      </c>
    </row>
    <row r="158" spans="104:114" x14ac:dyDescent="0.25">
      <c r="DA158" s="177">
        <v>4</v>
      </c>
      <c r="DB158" s="32" t="str">
        <f t="shared" si="75"/>
        <v xml:space="preserve"> </v>
      </c>
      <c r="DD158" s="177">
        <f t="shared" si="69"/>
        <v>1</v>
      </c>
    </row>
    <row r="159" spans="104:114" x14ac:dyDescent="0.25">
      <c r="DA159" s="177">
        <v>5</v>
      </c>
      <c r="DB159" s="32" t="str">
        <f t="shared" si="75"/>
        <v xml:space="preserve"> </v>
      </c>
      <c r="DD159" s="177">
        <f t="shared" si="69"/>
        <v>1</v>
      </c>
    </row>
    <row r="160" spans="104:114" x14ac:dyDescent="0.25">
      <c r="DA160" s="177">
        <v>6</v>
      </c>
      <c r="DB160" s="32" t="str">
        <f t="shared" si="75"/>
        <v xml:space="preserve"> </v>
      </c>
      <c r="DD160" s="177">
        <f t="shared" si="69"/>
        <v>1</v>
      </c>
    </row>
    <row r="161" spans="104:114" x14ac:dyDescent="0.25">
      <c r="DA161" s="177">
        <v>7</v>
      </c>
      <c r="DB161" s="32" t="str">
        <f t="shared" si="75"/>
        <v xml:space="preserve"> </v>
      </c>
      <c r="DD161" s="177">
        <f t="shared" si="69"/>
        <v>1</v>
      </c>
    </row>
    <row r="162" spans="104:114" x14ac:dyDescent="0.25">
      <c r="DA162" s="177">
        <v>8</v>
      </c>
      <c r="DB162" s="32" t="str">
        <f t="shared" si="75"/>
        <v xml:space="preserve"> </v>
      </c>
      <c r="DD162" s="177">
        <f t="shared" si="69"/>
        <v>1</v>
      </c>
    </row>
    <row r="163" spans="104:114" x14ac:dyDescent="0.25">
      <c r="DA163" s="177">
        <v>9</v>
      </c>
      <c r="DB163" s="32" t="str">
        <f t="shared" si="75"/>
        <v xml:space="preserve"> </v>
      </c>
      <c r="DD163" s="177">
        <f t="shared" si="69"/>
        <v>1</v>
      </c>
    </row>
    <row r="164" spans="104:114" x14ac:dyDescent="0.25">
      <c r="DA164" s="177">
        <v>10</v>
      </c>
      <c r="DB164" s="32" t="str">
        <f t="shared" si="75"/>
        <v xml:space="preserve"> </v>
      </c>
      <c r="DD164" s="177">
        <f t="shared" si="69"/>
        <v>1</v>
      </c>
    </row>
    <row r="165" spans="104:114" x14ac:dyDescent="0.25">
      <c r="DA165" s="177">
        <v>11</v>
      </c>
      <c r="DB165" s="32" t="str">
        <f t="shared" si="75"/>
        <v xml:space="preserve"> </v>
      </c>
      <c r="DD165" s="177">
        <f t="shared" si="69"/>
        <v>1</v>
      </c>
    </row>
    <row r="166" spans="104:114" x14ac:dyDescent="0.25">
      <c r="DA166" s="177"/>
      <c r="DB166" s="32" t="str">
        <f>INDEX($DM$84:$EF$84,CZ154)</f>
        <v/>
      </c>
      <c r="DD166" s="177">
        <f t="shared" si="69"/>
        <v>1</v>
      </c>
    </row>
    <row r="167" spans="104:114" x14ac:dyDescent="0.25">
      <c r="DB167" s="177" t="str">
        <f>IF(DB154="","","----")</f>
        <v/>
      </c>
      <c r="DD167" s="177">
        <f t="shared" si="69"/>
        <v>1</v>
      </c>
    </row>
    <row r="168" spans="104:114" x14ac:dyDescent="0.25">
      <c r="DA168" s="177"/>
      <c r="DB168" s="32" t="str">
        <f>IF(DB169="","",CONCATENATE("Warband ",CZ169," ",DG168))</f>
        <v/>
      </c>
      <c r="DD168" s="177">
        <f t="shared" si="69"/>
        <v>1</v>
      </c>
      <c r="DG168" s="49" t="str">
        <f>CONCATENATE("   ",DH168,"/",DI168,IF(DH168&gt;DI168," !",""))</f>
        <v xml:space="preserve">   0/12</v>
      </c>
      <c r="DH168" s="177">
        <f t="shared" ref="DH168" si="76">INDEX($CB$1:$CU$1,CZ169)+DJ168</f>
        <v>0</v>
      </c>
      <c r="DI168" s="177">
        <f>12</f>
        <v>12</v>
      </c>
      <c r="DJ168" s="177">
        <f t="shared" ref="DJ168" si="77">INDEX($DM$83:$EF$83,CZ169)</f>
        <v>0</v>
      </c>
    </row>
    <row r="169" spans="104:114" x14ac:dyDescent="0.25">
      <c r="CZ169" s="177">
        <v>12</v>
      </c>
      <c r="DA169" s="177" t="s">
        <v>278</v>
      </c>
      <c r="DB169" s="32" t="str">
        <f>T(LOOKUP(CZ169,$DM$1:$EF$1,$DM$2:$EF$2))</f>
        <v/>
      </c>
      <c r="DD169" s="177">
        <f t="shared" si="69"/>
        <v>1</v>
      </c>
    </row>
    <row r="170" spans="104:114" x14ac:dyDescent="0.25">
      <c r="DA170" s="177">
        <v>1</v>
      </c>
      <c r="DB170" s="32" t="str">
        <f t="shared" ref="DB170:DB180" si="78">T(CONCATENATE(LOOKUP(DA170,CM$3:CM$80,BB$3:BB$80)," ",LOOKUP(DA170,CM$3:CM$80,$CA$3:$CA$80)))</f>
        <v xml:space="preserve"> </v>
      </c>
      <c r="DD170" s="177">
        <f t="shared" si="69"/>
        <v>1</v>
      </c>
    </row>
    <row r="171" spans="104:114" x14ac:dyDescent="0.25">
      <c r="DA171" s="177">
        <v>2</v>
      </c>
      <c r="DB171" s="32" t="str">
        <f t="shared" si="78"/>
        <v xml:space="preserve"> </v>
      </c>
      <c r="DD171" s="177">
        <f t="shared" si="69"/>
        <v>1</v>
      </c>
    </row>
    <row r="172" spans="104:114" x14ac:dyDescent="0.25">
      <c r="DA172" s="177">
        <v>3</v>
      </c>
      <c r="DB172" s="32" t="str">
        <f t="shared" si="78"/>
        <v xml:space="preserve"> </v>
      </c>
      <c r="DD172" s="177">
        <f t="shared" si="69"/>
        <v>1</v>
      </c>
    </row>
    <row r="173" spans="104:114" x14ac:dyDescent="0.25">
      <c r="DA173" s="177">
        <v>4</v>
      </c>
      <c r="DB173" s="32" t="str">
        <f t="shared" si="78"/>
        <v xml:space="preserve"> </v>
      </c>
      <c r="DD173" s="177">
        <f t="shared" si="69"/>
        <v>1</v>
      </c>
    </row>
    <row r="174" spans="104:114" x14ac:dyDescent="0.25">
      <c r="DA174" s="177">
        <v>5</v>
      </c>
      <c r="DB174" s="32" t="str">
        <f t="shared" si="78"/>
        <v xml:space="preserve"> </v>
      </c>
      <c r="DD174" s="177">
        <f t="shared" si="69"/>
        <v>1</v>
      </c>
    </row>
    <row r="175" spans="104:114" x14ac:dyDescent="0.25">
      <c r="DA175" s="177">
        <v>6</v>
      </c>
      <c r="DB175" s="32" t="str">
        <f t="shared" si="78"/>
        <v xml:space="preserve"> </v>
      </c>
      <c r="DD175" s="177">
        <f t="shared" si="69"/>
        <v>1</v>
      </c>
    </row>
    <row r="176" spans="104:114" x14ac:dyDescent="0.25">
      <c r="DA176" s="177">
        <v>7</v>
      </c>
      <c r="DB176" s="32" t="str">
        <f t="shared" si="78"/>
        <v xml:space="preserve"> </v>
      </c>
      <c r="DD176" s="177">
        <f t="shared" si="69"/>
        <v>1</v>
      </c>
    </row>
    <row r="177" spans="104:114" x14ac:dyDescent="0.25">
      <c r="DA177" s="177">
        <v>8</v>
      </c>
      <c r="DB177" s="32" t="str">
        <f t="shared" si="78"/>
        <v xml:space="preserve"> </v>
      </c>
      <c r="DD177" s="177">
        <f t="shared" si="69"/>
        <v>1</v>
      </c>
    </row>
    <row r="178" spans="104:114" x14ac:dyDescent="0.25">
      <c r="DA178" s="177">
        <v>9</v>
      </c>
      <c r="DB178" s="32" t="str">
        <f t="shared" si="78"/>
        <v xml:space="preserve"> </v>
      </c>
      <c r="DD178" s="177">
        <f t="shared" si="69"/>
        <v>1</v>
      </c>
    </row>
    <row r="179" spans="104:114" x14ac:dyDescent="0.25">
      <c r="DA179" s="177">
        <v>10</v>
      </c>
      <c r="DB179" s="32" t="str">
        <f t="shared" si="78"/>
        <v xml:space="preserve"> </v>
      </c>
      <c r="DD179" s="177">
        <f t="shared" si="69"/>
        <v>1</v>
      </c>
    </row>
    <row r="180" spans="104:114" x14ac:dyDescent="0.25">
      <c r="DA180" s="177">
        <v>11</v>
      </c>
      <c r="DB180" s="32" t="str">
        <f t="shared" si="78"/>
        <v xml:space="preserve"> </v>
      </c>
      <c r="DD180" s="177">
        <f t="shared" si="69"/>
        <v>1</v>
      </c>
    </row>
    <row r="181" spans="104:114" x14ac:dyDescent="0.25">
      <c r="DA181" s="177"/>
      <c r="DB181" s="32" t="str">
        <f>INDEX($DM$84:$EF$84,CZ169)</f>
        <v/>
      </c>
      <c r="DD181" s="177">
        <f t="shared" si="69"/>
        <v>1</v>
      </c>
    </row>
    <row r="182" spans="104:114" x14ac:dyDescent="0.25">
      <c r="DB182" s="177" t="str">
        <f>IF(DB169="","","----")</f>
        <v/>
      </c>
      <c r="DD182" s="177">
        <f t="shared" si="69"/>
        <v>1</v>
      </c>
    </row>
    <row r="183" spans="104:114" x14ac:dyDescent="0.25">
      <c r="DA183" s="177"/>
      <c r="DB183" s="32" t="str">
        <f>IF(DB184="","",CONCATENATE("Warband ",CZ184," ",DG183))</f>
        <v/>
      </c>
      <c r="DD183" s="177">
        <f t="shared" si="69"/>
        <v>1</v>
      </c>
      <c r="DG183" s="49" t="str">
        <f>CONCATENATE("   ",DH183,"/",DI183,IF(DH183&gt;DI183," !",""))</f>
        <v xml:space="preserve">   0/12</v>
      </c>
      <c r="DH183" s="177">
        <f t="shared" ref="DH183" si="79">INDEX($CB$1:$CU$1,CZ184)+DJ183</f>
        <v>0</v>
      </c>
      <c r="DI183" s="177">
        <f>12</f>
        <v>12</v>
      </c>
      <c r="DJ183" s="177">
        <f t="shared" ref="DJ183" si="80">INDEX($DM$83:$EF$83,CZ184)</f>
        <v>0</v>
      </c>
    </row>
    <row r="184" spans="104:114" x14ac:dyDescent="0.25">
      <c r="CZ184" s="177">
        <v>13</v>
      </c>
      <c r="DA184" s="177" t="s">
        <v>278</v>
      </c>
      <c r="DB184" s="32" t="str">
        <f>T(LOOKUP(CZ184,$DM$1:$EF$1,$DM$2:$EF$2))</f>
        <v/>
      </c>
      <c r="DD184" s="177">
        <f t="shared" si="69"/>
        <v>1</v>
      </c>
    </row>
    <row r="185" spans="104:114" x14ac:dyDescent="0.25">
      <c r="DA185" s="177">
        <v>1</v>
      </c>
      <c r="DB185" s="32" t="str">
        <f t="shared" ref="DB185:DB195" si="81">T(CONCATENATE(LOOKUP(DA185,CN$3:CN$80,BC$3:BC$80)," ",LOOKUP(DA185,CN$3:CN$80,$CA$3:$CA$80)))</f>
        <v xml:space="preserve"> </v>
      </c>
      <c r="DD185" s="177">
        <f t="shared" si="69"/>
        <v>1</v>
      </c>
    </row>
    <row r="186" spans="104:114" x14ac:dyDescent="0.25">
      <c r="DA186" s="177">
        <v>2</v>
      </c>
      <c r="DB186" s="32" t="str">
        <f t="shared" si="81"/>
        <v xml:space="preserve"> </v>
      </c>
      <c r="DD186" s="177">
        <f t="shared" si="69"/>
        <v>1</v>
      </c>
    </row>
    <row r="187" spans="104:114" x14ac:dyDescent="0.25">
      <c r="DA187" s="177">
        <v>3</v>
      </c>
      <c r="DB187" s="32" t="str">
        <f t="shared" si="81"/>
        <v xml:space="preserve"> </v>
      </c>
      <c r="DD187" s="177">
        <f t="shared" si="69"/>
        <v>1</v>
      </c>
    </row>
    <row r="188" spans="104:114" x14ac:dyDescent="0.25">
      <c r="DA188" s="177">
        <v>4</v>
      </c>
      <c r="DB188" s="32" t="str">
        <f t="shared" si="81"/>
        <v xml:space="preserve"> </v>
      </c>
      <c r="DD188" s="177">
        <f t="shared" si="69"/>
        <v>1</v>
      </c>
    </row>
    <row r="189" spans="104:114" x14ac:dyDescent="0.25">
      <c r="DA189" s="177">
        <v>5</v>
      </c>
      <c r="DB189" s="32" t="str">
        <f t="shared" si="81"/>
        <v xml:space="preserve"> </v>
      </c>
      <c r="DD189" s="177">
        <f t="shared" si="69"/>
        <v>1</v>
      </c>
    </row>
    <row r="190" spans="104:114" x14ac:dyDescent="0.25">
      <c r="DA190" s="177">
        <v>6</v>
      </c>
      <c r="DB190" s="32" t="str">
        <f t="shared" si="81"/>
        <v xml:space="preserve"> </v>
      </c>
      <c r="DD190" s="177">
        <f t="shared" si="69"/>
        <v>1</v>
      </c>
    </row>
    <row r="191" spans="104:114" x14ac:dyDescent="0.25">
      <c r="DA191" s="177">
        <v>7</v>
      </c>
      <c r="DB191" s="32" t="str">
        <f t="shared" si="81"/>
        <v xml:space="preserve"> </v>
      </c>
      <c r="DD191" s="177">
        <f t="shared" si="69"/>
        <v>1</v>
      </c>
    </row>
    <row r="192" spans="104:114" x14ac:dyDescent="0.25">
      <c r="DA192" s="177">
        <v>8</v>
      </c>
      <c r="DB192" s="32" t="str">
        <f t="shared" si="81"/>
        <v xml:space="preserve"> </v>
      </c>
      <c r="DD192" s="177">
        <f t="shared" si="69"/>
        <v>1</v>
      </c>
    </row>
    <row r="193" spans="104:114" x14ac:dyDescent="0.25">
      <c r="DA193" s="177">
        <v>9</v>
      </c>
      <c r="DB193" s="32" t="str">
        <f t="shared" si="81"/>
        <v xml:space="preserve"> </v>
      </c>
      <c r="DD193" s="177">
        <f t="shared" si="69"/>
        <v>1</v>
      </c>
    </row>
    <row r="194" spans="104:114" x14ac:dyDescent="0.25">
      <c r="DA194" s="177">
        <v>10</v>
      </c>
      <c r="DB194" s="32" t="str">
        <f t="shared" si="81"/>
        <v xml:space="preserve"> </v>
      </c>
      <c r="DD194" s="177">
        <f t="shared" si="69"/>
        <v>1</v>
      </c>
    </row>
    <row r="195" spans="104:114" x14ac:dyDescent="0.25">
      <c r="DA195" s="177">
        <v>11</v>
      </c>
      <c r="DB195" s="32" t="str">
        <f t="shared" si="81"/>
        <v xml:space="preserve"> </v>
      </c>
      <c r="DD195" s="177">
        <f t="shared" si="69"/>
        <v>1</v>
      </c>
    </row>
    <row r="196" spans="104:114" x14ac:dyDescent="0.25">
      <c r="DA196" s="177"/>
      <c r="DB196" s="32" t="str">
        <f>INDEX($DM$84:$EF$84,CZ184)</f>
        <v/>
      </c>
      <c r="DD196" s="177">
        <f t="shared" si="69"/>
        <v>1</v>
      </c>
    </row>
    <row r="197" spans="104:114" x14ac:dyDescent="0.25">
      <c r="DB197" s="177" t="str">
        <f>IF(DB184="","","----")</f>
        <v/>
      </c>
      <c r="DD197" s="177">
        <f t="shared" ref="DD197:DD260" si="82">IF(OR(DB196="",DB196=" "),DD196,DD196+1)</f>
        <v>1</v>
      </c>
    </row>
    <row r="198" spans="104:114" x14ac:dyDescent="0.25">
      <c r="DA198" s="177"/>
      <c r="DB198" s="32" t="str">
        <f>IF(DB199="","",CONCATENATE("Warband ",CZ199," ",DG198))</f>
        <v/>
      </c>
      <c r="DD198" s="177">
        <f t="shared" si="82"/>
        <v>1</v>
      </c>
      <c r="DG198" s="49" t="str">
        <f>CONCATENATE("   ",DH198,"/",DI198,IF(DH198&gt;DI198," !",""))</f>
        <v xml:space="preserve">   0/12</v>
      </c>
      <c r="DH198" s="177">
        <f t="shared" ref="DH198" si="83">INDEX($CB$1:$CU$1,CZ199)+DJ198</f>
        <v>0</v>
      </c>
      <c r="DI198" s="177">
        <f>12</f>
        <v>12</v>
      </c>
      <c r="DJ198" s="177">
        <f t="shared" ref="DJ198" si="84">INDEX($DM$83:$EF$83,CZ199)</f>
        <v>0</v>
      </c>
    </row>
    <row r="199" spans="104:114" x14ac:dyDescent="0.25">
      <c r="CZ199" s="177">
        <v>14</v>
      </c>
      <c r="DA199" s="177" t="s">
        <v>278</v>
      </c>
      <c r="DB199" s="32" t="str">
        <f>T(LOOKUP(CZ199,$DM$1:$EF$1,$DM$2:$EF$2))</f>
        <v/>
      </c>
      <c r="DD199" s="177">
        <f t="shared" si="82"/>
        <v>1</v>
      </c>
    </row>
    <row r="200" spans="104:114" x14ac:dyDescent="0.25">
      <c r="DA200" s="177">
        <v>1</v>
      </c>
      <c r="DB200" s="32" t="str">
        <f t="shared" ref="DB200:DB210" si="85">T(CONCATENATE(LOOKUP(DA200,CO$3:CO$80,BD$3:BD$80)," ",LOOKUP(DA200,CO$3:CO$80,$CA$3:$CA$80)))</f>
        <v xml:space="preserve"> </v>
      </c>
      <c r="DD200" s="177">
        <f t="shared" si="82"/>
        <v>1</v>
      </c>
    </row>
    <row r="201" spans="104:114" x14ac:dyDescent="0.25">
      <c r="DA201" s="177">
        <v>2</v>
      </c>
      <c r="DB201" s="32" t="str">
        <f t="shared" si="85"/>
        <v xml:space="preserve"> </v>
      </c>
      <c r="DD201" s="177">
        <f t="shared" si="82"/>
        <v>1</v>
      </c>
    </row>
    <row r="202" spans="104:114" x14ac:dyDescent="0.25">
      <c r="DA202" s="177">
        <v>3</v>
      </c>
      <c r="DB202" s="32" t="str">
        <f t="shared" si="85"/>
        <v xml:space="preserve"> </v>
      </c>
      <c r="DD202" s="177">
        <f t="shared" si="82"/>
        <v>1</v>
      </c>
    </row>
    <row r="203" spans="104:114" x14ac:dyDescent="0.25">
      <c r="DA203" s="177">
        <v>4</v>
      </c>
      <c r="DB203" s="32" t="str">
        <f t="shared" si="85"/>
        <v xml:space="preserve"> </v>
      </c>
      <c r="DD203" s="177">
        <f t="shared" si="82"/>
        <v>1</v>
      </c>
    </row>
    <row r="204" spans="104:114" x14ac:dyDescent="0.25">
      <c r="DA204" s="177">
        <v>5</v>
      </c>
      <c r="DB204" s="32" t="str">
        <f t="shared" si="85"/>
        <v xml:space="preserve"> </v>
      </c>
      <c r="DD204" s="177">
        <f t="shared" si="82"/>
        <v>1</v>
      </c>
    </row>
    <row r="205" spans="104:114" x14ac:dyDescent="0.25">
      <c r="DA205" s="177">
        <v>6</v>
      </c>
      <c r="DB205" s="32" t="str">
        <f t="shared" si="85"/>
        <v xml:space="preserve"> </v>
      </c>
      <c r="DD205" s="177">
        <f t="shared" si="82"/>
        <v>1</v>
      </c>
    </row>
    <row r="206" spans="104:114" x14ac:dyDescent="0.25">
      <c r="DA206" s="177">
        <v>7</v>
      </c>
      <c r="DB206" s="32" t="str">
        <f t="shared" si="85"/>
        <v xml:space="preserve"> </v>
      </c>
      <c r="DD206" s="177">
        <f t="shared" si="82"/>
        <v>1</v>
      </c>
    </row>
    <row r="207" spans="104:114" x14ac:dyDescent="0.25">
      <c r="DA207" s="177">
        <v>8</v>
      </c>
      <c r="DB207" s="32" t="str">
        <f t="shared" si="85"/>
        <v xml:space="preserve"> </v>
      </c>
      <c r="DD207" s="177">
        <f t="shared" si="82"/>
        <v>1</v>
      </c>
    </row>
    <row r="208" spans="104:114" x14ac:dyDescent="0.25">
      <c r="DA208" s="177">
        <v>9</v>
      </c>
      <c r="DB208" s="32" t="str">
        <f t="shared" si="85"/>
        <v xml:space="preserve"> </v>
      </c>
      <c r="DD208" s="177">
        <f t="shared" si="82"/>
        <v>1</v>
      </c>
    </row>
    <row r="209" spans="104:114" x14ac:dyDescent="0.25">
      <c r="DA209" s="177">
        <v>10</v>
      </c>
      <c r="DB209" s="32" t="str">
        <f t="shared" si="85"/>
        <v xml:space="preserve"> </v>
      </c>
      <c r="DD209" s="177">
        <f t="shared" si="82"/>
        <v>1</v>
      </c>
    </row>
    <row r="210" spans="104:114" x14ac:dyDescent="0.25">
      <c r="DA210" s="177">
        <v>11</v>
      </c>
      <c r="DB210" s="32" t="str">
        <f t="shared" si="85"/>
        <v xml:space="preserve"> </v>
      </c>
      <c r="DD210" s="177">
        <f t="shared" si="82"/>
        <v>1</v>
      </c>
    </row>
    <row r="211" spans="104:114" x14ac:dyDescent="0.25">
      <c r="DA211" s="177"/>
      <c r="DB211" s="32" t="str">
        <f>INDEX($DM$84:$EF$84,CZ199)</f>
        <v/>
      </c>
      <c r="DD211" s="177">
        <f t="shared" si="82"/>
        <v>1</v>
      </c>
    </row>
    <row r="212" spans="104:114" x14ac:dyDescent="0.25">
      <c r="DB212" s="177" t="str">
        <f>IF(DB199="","","----")</f>
        <v/>
      </c>
      <c r="DD212" s="177">
        <f t="shared" si="82"/>
        <v>1</v>
      </c>
    </row>
    <row r="213" spans="104:114" x14ac:dyDescent="0.25">
      <c r="DA213" s="177"/>
      <c r="DB213" s="32" t="str">
        <f>IF(DB214="","",CONCATENATE("Warband ",CZ214," ",DG213))</f>
        <v/>
      </c>
      <c r="DD213" s="177">
        <f t="shared" si="82"/>
        <v>1</v>
      </c>
      <c r="DG213" s="49" t="str">
        <f>CONCATENATE("   ",DH213,"/",DI213,IF(DH213&gt;DI213," !",""))</f>
        <v xml:space="preserve">   0/12</v>
      </c>
      <c r="DH213" s="177">
        <f t="shared" ref="DH213" si="86">INDEX($CB$1:$CU$1,CZ214)+DJ213</f>
        <v>0</v>
      </c>
      <c r="DI213" s="177">
        <f>12</f>
        <v>12</v>
      </c>
      <c r="DJ213" s="177">
        <f t="shared" ref="DJ213" si="87">INDEX($DM$83:$EF$83,CZ214)</f>
        <v>0</v>
      </c>
    </row>
    <row r="214" spans="104:114" x14ac:dyDescent="0.25">
      <c r="CZ214" s="177">
        <v>15</v>
      </c>
      <c r="DA214" s="177" t="s">
        <v>278</v>
      </c>
      <c r="DB214" s="32" t="str">
        <f>T(LOOKUP(CZ214,$DM$1:$EF$1,$DM$2:$EF$2))</f>
        <v/>
      </c>
      <c r="DD214" s="177">
        <f t="shared" si="82"/>
        <v>1</v>
      </c>
    </row>
    <row r="215" spans="104:114" x14ac:dyDescent="0.25">
      <c r="DA215" s="177">
        <v>1</v>
      </c>
      <c r="DB215" s="32" t="str">
        <f t="shared" ref="DB215:DB225" si="88">T(CONCATENATE(LOOKUP(DA215,CP$3:CP$80,BE$3:BE$80)," ",LOOKUP(DA215,CP$3:CP$80,$CA$3:$CA$80)))</f>
        <v xml:space="preserve"> </v>
      </c>
      <c r="DD215" s="177">
        <f t="shared" si="82"/>
        <v>1</v>
      </c>
    </row>
    <row r="216" spans="104:114" x14ac:dyDescent="0.25">
      <c r="DA216" s="177">
        <v>2</v>
      </c>
      <c r="DB216" s="32" t="str">
        <f t="shared" si="88"/>
        <v xml:space="preserve"> </v>
      </c>
      <c r="DD216" s="177">
        <f t="shared" si="82"/>
        <v>1</v>
      </c>
    </row>
    <row r="217" spans="104:114" x14ac:dyDescent="0.25">
      <c r="DA217" s="177">
        <v>3</v>
      </c>
      <c r="DB217" s="32" t="str">
        <f t="shared" si="88"/>
        <v xml:space="preserve"> </v>
      </c>
      <c r="DD217" s="177">
        <f t="shared" si="82"/>
        <v>1</v>
      </c>
    </row>
    <row r="218" spans="104:114" x14ac:dyDescent="0.25">
      <c r="DA218" s="177">
        <v>4</v>
      </c>
      <c r="DB218" s="32" t="str">
        <f t="shared" si="88"/>
        <v xml:space="preserve"> </v>
      </c>
      <c r="DD218" s="177">
        <f t="shared" si="82"/>
        <v>1</v>
      </c>
    </row>
    <row r="219" spans="104:114" x14ac:dyDescent="0.25">
      <c r="DA219" s="177">
        <v>5</v>
      </c>
      <c r="DB219" s="32" t="str">
        <f t="shared" si="88"/>
        <v xml:space="preserve"> </v>
      </c>
      <c r="DD219" s="177">
        <f t="shared" si="82"/>
        <v>1</v>
      </c>
    </row>
    <row r="220" spans="104:114" x14ac:dyDescent="0.25">
      <c r="DA220" s="177">
        <v>6</v>
      </c>
      <c r="DB220" s="32" t="str">
        <f t="shared" si="88"/>
        <v xml:space="preserve"> </v>
      </c>
      <c r="DD220" s="177">
        <f t="shared" si="82"/>
        <v>1</v>
      </c>
    </row>
    <row r="221" spans="104:114" x14ac:dyDescent="0.25">
      <c r="DA221" s="177">
        <v>7</v>
      </c>
      <c r="DB221" s="32" t="str">
        <f t="shared" si="88"/>
        <v xml:space="preserve"> </v>
      </c>
      <c r="DD221" s="177">
        <f t="shared" si="82"/>
        <v>1</v>
      </c>
    </row>
    <row r="222" spans="104:114" x14ac:dyDescent="0.25">
      <c r="DA222" s="177">
        <v>8</v>
      </c>
      <c r="DB222" s="32" t="str">
        <f t="shared" si="88"/>
        <v xml:space="preserve"> </v>
      </c>
      <c r="DD222" s="177">
        <f t="shared" si="82"/>
        <v>1</v>
      </c>
    </row>
    <row r="223" spans="104:114" x14ac:dyDescent="0.25">
      <c r="DA223" s="177">
        <v>9</v>
      </c>
      <c r="DB223" s="32" t="str">
        <f t="shared" si="88"/>
        <v xml:space="preserve"> </v>
      </c>
      <c r="DD223" s="177">
        <f t="shared" si="82"/>
        <v>1</v>
      </c>
    </row>
    <row r="224" spans="104:114" x14ac:dyDescent="0.25">
      <c r="DA224" s="177">
        <v>10</v>
      </c>
      <c r="DB224" s="32" t="str">
        <f t="shared" si="88"/>
        <v xml:space="preserve"> </v>
      </c>
      <c r="DD224" s="177">
        <f t="shared" si="82"/>
        <v>1</v>
      </c>
    </row>
    <row r="225" spans="104:114" x14ac:dyDescent="0.25">
      <c r="DA225" s="177">
        <v>11</v>
      </c>
      <c r="DB225" s="32" t="str">
        <f t="shared" si="88"/>
        <v xml:space="preserve"> </v>
      </c>
      <c r="DD225" s="177">
        <f t="shared" si="82"/>
        <v>1</v>
      </c>
    </row>
    <row r="226" spans="104:114" x14ac:dyDescent="0.25">
      <c r="DA226" s="177"/>
      <c r="DB226" s="32" t="str">
        <f>INDEX($DM$84:$EF$84,CZ214)</f>
        <v/>
      </c>
      <c r="DD226" s="177">
        <f t="shared" si="82"/>
        <v>1</v>
      </c>
    </row>
    <row r="227" spans="104:114" x14ac:dyDescent="0.25">
      <c r="DB227" s="177" t="str">
        <f>IF(DB214="","","----")</f>
        <v/>
      </c>
      <c r="DD227" s="177">
        <f t="shared" si="82"/>
        <v>1</v>
      </c>
    </row>
    <row r="228" spans="104:114" x14ac:dyDescent="0.25">
      <c r="DA228" s="177"/>
      <c r="DB228" s="32" t="str">
        <f>IF(DB229="","",CONCATENATE("Warband ",CZ229," ",DG228))</f>
        <v/>
      </c>
      <c r="DD228" s="177">
        <f t="shared" si="82"/>
        <v>1</v>
      </c>
      <c r="DG228" s="49" t="str">
        <f>CONCATENATE("   ",DH228,"/",DI228,IF(DH228&gt;DI228," !",""))</f>
        <v xml:space="preserve">   0/12</v>
      </c>
      <c r="DH228" s="177">
        <f t="shared" ref="DH228" si="89">INDEX($CB$1:$CU$1,CZ229)+DJ228</f>
        <v>0</v>
      </c>
      <c r="DI228" s="177">
        <f>12</f>
        <v>12</v>
      </c>
      <c r="DJ228" s="177">
        <f t="shared" ref="DJ228" si="90">INDEX($DM$83:$EF$83,CZ229)</f>
        <v>0</v>
      </c>
    </row>
    <row r="229" spans="104:114" x14ac:dyDescent="0.25">
      <c r="CZ229" s="177">
        <v>16</v>
      </c>
      <c r="DA229" s="177" t="s">
        <v>278</v>
      </c>
      <c r="DB229" s="32" t="str">
        <f>T(LOOKUP(CZ229,$DM$1:$EF$1,$DM$2:$EF$2))</f>
        <v/>
      </c>
      <c r="DD229" s="177">
        <f t="shared" si="82"/>
        <v>1</v>
      </c>
    </row>
    <row r="230" spans="104:114" x14ac:dyDescent="0.25">
      <c r="DA230" s="177">
        <v>1</v>
      </c>
      <c r="DB230" s="32" t="str">
        <f t="shared" ref="DB230:DB240" si="91">T(CONCATENATE(LOOKUP(DA230,CQ$3:CQ$80,BF$3:BF$80)," ",LOOKUP(DA230,CQ$3:CQ$80,$CA$3:$CA$80)))</f>
        <v xml:space="preserve"> </v>
      </c>
      <c r="DD230" s="177">
        <f t="shared" si="82"/>
        <v>1</v>
      </c>
    </row>
    <row r="231" spans="104:114" x14ac:dyDescent="0.25">
      <c r="DA231" s="177">
        <v>2</v>
      </c>
      <c r="DB231" s="32" t="str">
        <f t="shared" si="91"/>
        <v xml:space="preserve"> </v>
      </c>
      <c r="DD231" s="177">
        <f t="shared" si="82"/>
        <v>1</v>
      </c>
    </row>
    <row r="232" spans="104:114" x14ac:dyDescent="0.25">
      <c r="DA232" s="177">
        <v>3</v>
      </c>
      <c r="DB232" s="32" t="str">
        <f t="shared" si="91"/>
        <v xml:space="preserve"> </v>
      </c>
      <c r="DD232" s="177">
        <f t="shared" si="82"/>
        <v>1</v>
      </c>
    </row>
    <row r="233" spans="104:114" x14ac:dyDescent="0.25">
      <c r="DA233" s="177">
        <v>4</v>
      </c>
      <c r="DB233" s="32" t="str">
        <f t="shared" si="91"/>
        <v xml:space="preserve"> </v>
      </c>
      <c r="DD233" s="177">
        <f t="shared" si="82"/>
        <v>1</v>
      </c>
    </row>
    <row r="234" spans="104:114" x14ac:dyDescent="0.25">
      <c r="DA234" s="177">
        <v>5</v>
      </c>
      <c r="DB234" s="32" t="str">
        <f t="shared" si="91"/>
        <v xml:space="preserve"> </v>
      </c>
      <c r="DD234" s="177">
        <f t="shared" si="82"/>
        <v>1</v>
      </c>
    </row>
    <row r="235" spans="104:114" x14ac:dyDescent="0.25">
      <c r="DA235" s="177">
        <v>6</v>
      </c>
      <c r="DB235" s="32" t="str">
        <f t="shared" si="91"/>
        <v xml:space="preserve"> </v>
      </c>
      <c r="DD235" s="177">
        <f t="shared" si="82"/>
        <v>1</v>
      </c>
    </row>
    <row r="236" spans="104:114" x14ac:dyDescent="0.25">
      <c r="DA236" s="177">
        <v>7</v>
      </c>
      <c r="DB236" s="32" t="str">
        <f t="shared" si="91"/>
        <v xml:space="preserve"> </v>
      </c>
      <c r="DD236" s="177">
        <f t="shared" si="82"/>
        <v>1</v>
      </c>
    </row>
    <row r="237" spans="104:114" x14ac:dyDescent="0.25">
      <c r="DA237" s="177">
        <v>8</v>
      </c>
      <c r="DB237" s="32" t="str">
        <f t="shared" si="91"/>
        <v xml:space="preserve"> </v>
      </c>
      <c r="DD237" s="177">
        <f t="shared" si="82"/>
        <v>1</v>
      </c>
    </row>
    <row r="238" spans="104:114" x14ac:dyDescent="0.25">
      <c r="DA238" s="177">
        <v>9</v>
      </c>
      <c r="DB238" s="32" t="str">
        <f t="shared" si="91"/>
        <v xml:space="preserve"> </v>
      </c>
      <c r="DD238" s="177">
        <f t="shared" si="82"/>
        <v>1</v>
      </c>
    </row>
    <row r="239" spans="104:114" x14ac:dyDescent="0.25">
      <c r="DA239" s="177">
        <v>10</v>
      </c>
      <c r="DB239" s="32" t="str">
        <f t="shared" si="91"/>
        <v xml:space="preserve"> </v>
      </c>
      <c r="DD239" s="177">
        <f t="shared" si="82"/>
        <v>1</v>
      </c>
    </row>
    <row r="240" spans="104:114" x14ac:dyDescent="0.25">
      <c r="DA240" s="177">
        <v>11</v>
      </c>
      <c r="DB240" s="32" t="str">
        <f t="shared" si="91"/>
        <v xml:space="preserve"> </v>
      </c>
      <c r="DD240" s="177">
        <f t="shared" si="82"/>
        <v>1</v>
      </c>
    </row>
    <row r="241" spans="104:114" x14ac:dyDescent="0.25">
      <c r="DA241" s="177"/>
      <c r="DB241" s="32" t="str">
        <f>INDEX($DM$84:$EF$84,CZ229)</f>
        <v/>
      </c>
      <c r="DD241" s="177">
        <f t="shared" si="82"/>
        <v>1</v>
      </c>
    </row>
    <row r="242" spans="104:114" x14ac:dyDescent="0.25">
      <c r="DB242" s="177" t="str">
        <f>IF(DB229="","","----")</f>
        <v/>
      </c>
      <c r="DD242" s="177">
        <f t="shared" si="82"/>
        <v>1</v>
      </c>
    </row>
    <row r="243" spans="104:114" x14ac:dyDescent="0.25">
      <c r="DA243" s="177"/>
      <c r="DB243" s="32" t="str">
        <f>IF(DB244="","",CONCATENATE("Warband ",CZ244," ",DG243))</f>
        <v/>
      </c>
      <c r="DD243" s="177">
        <f t="shared" si="82"/>
        <v>1</v>
      </c>
      <c r="DG243" s="49" t="str">
        <f>CONCATENATE("   ",DH243,"/",DI243,IF(DH243&gt;DI243," !",""))</f>
        <v xml:space="preserve">   0/12</v>
      </c>
      <c r="DH243" s="177">
        <f t="shared" ref="DH243" si="92">INDEX($CB$1:$CU$1,CZ244)+DJ243</f>
        <v>0</v>
      </c>
      <c r="DI243" s="177">
        <f>12</f>
        <v>12</v>
      </c>
      <c r="DJ243" s="177">
        <f t="shared" ref="DJ243" si="93">INDEX($DM$83:$EF$83,CZ244)</f>
        <v>0</v>
      </c>
    </row>
    <row r="244" spans="104:114" x14ac:dyDescent="0.25">
      <c r="CZ244" s="177">
        <v>17</v>
      </c>
      <c r="DA244" s="177" t="s">
        <v>278</v>
      </c>
      <c r="DB244" s="32" t="str">
        <f>T(LOOKUP(CZ244,$DM$1:$EF$1,$DM$2:$EF$2))</f>
        <v/>
      </c>
      <c r="DD244" s="177">
        <f t="shared" si="82"/>
        <v>1</v>
      </c>
    </row>
    <row r="245" spans="104:114" x14ac:dyDescent="0.25">
      <c r="DA245" s="177">
        <v>1</v>
      </c>
      <c r="DB245" s="32" t="str">
        <f t="shared" ref="DB245:DB255" si="94">T(CONCATENATE(LOOKUP(DA245,CR$3:CR$80,BG$3:BG$80)," ",LOOKUP(DA245,CR$3:CR$80,$CA$3:$CA$80)))</f>
        <v xml:space="preserve"> </v>
      </c>
      <c r="DD245" s="177">
        <f t="shared" si="82"/>
        <v>1</v>
      </c>
    </row>
    <row r="246" spans="104:114" x14ac:dyDescent="0.25">
      <c r="DA246" s="177">
        <v>2</v>
      </c>
      <c r="DB246" s="32" t="str">
        <f t="shared" si="94"/>
        <v xml:space="preserve"> </v>
      </c>
      <c r="DD246" s="177">
        <f t="shared" si="82"/>
        <v>1</v>
      </c>
    </row>
    <row r="247" spans="104:114" x14ac:dyDescent="0.25">
      <c r="DA247" s="177">
        <v>3</v>
      </c>
      <c r="DB247" s="32" t="str">
        <f t="shared" si="94"/>
        <v xml:space="preserve"> </v>
      </c>
      <c r="DD247" s="177">
        <f t="shared" si="82"/>
        <v>1</v>
      </c>
    </row>
    <row r="248" spans="104:114" x14ac:dyDescent="0.25">
      <c r="DA248" s="177">
        <v>4</v>
      </c>
      <c r="DB248" s="32" t="str">
        <f t="shared" si="94"/>
        <v xml:space="preserve"> </v>
      </c>
      <c r="DD248" s="177">
        <f t="shared" si="82"/>
        <v>1</v>
      </c>
    </row>
    <row r="249" spans="104:114" x14ac:dyDescent="0.25">
      <c r="DA249" s="177">
        <v>5</v>
      </c>
      <c r="DB249" s="32" t="str">
        <f t="shared" si="94"/>
        <v xml:space="preserve"> </v>
      </c>
      <c r="DD249" s="177">
        <f t="shared" si="82"/>
        <v>1</v>
      </c>
    </row>
    <row r="250" spans="104:114" x14ac:dyDescent="0.25">
      <c r="DA250" s="177">
        <v>6</v>
      </c>
      <c r="DB250" s="32" t="str">
        <f t="shared" si="94"/>
        <v xml:space="preserve"> </v>
      </c>
      <c r="DD250" s="177">
        <f t="shared" si="82"/>
        <v>1</v>
      </c>
    </row>
    <row r="251" spans="104:114" x14ac:dyDescent="0.25">
      <c r="DA251" s="177">
        <v>7</v>
      </c>
      <c r="DB251" s="32" t="str">
        <f t="shared" si="94"/>
        <v xml:space="preserve"> </v>
      </c>
      <c r="DD251" s="177">
        <f t="shared" si="82"/>
        <v>1</v>
      </c>
    </row>
    <row r="252" spans="104:114" x14ac:dyDescent="0.25">
      <c r="DA252" s="177">
        <v>8</v>
      </c>
      <c r="DB252" s="32" t="str">
        <f t="shared" si="94"/>
        <v xml:space="preserve"> </v>
      </c>
      <c r="DD252" s="177">
        <f t="shared" si="82"/>
        <v>1</v>
      </c>
    </row>
    <row r="253" spans="104:114" x14ac:dyDescent="0.25">
      <c r="DA253" s="177">
        <v>9</v>
      </c>
      <c r="DB253" s="32" t="str">
        <f t="shared" si="94"/>
        <v xml:space="preserve"> </v>
      </c>
      <c r="DD253" s="177">
        <f t="shared" si="82"/>
        <v>1</v>
      </c>
    </row>
    <row r="254" spans="104:114" x14ac:dyDescent="0.25">
      <c r="DA254" s="177">
        <v>10</v>
      </c>
      <c r="DB254" s="32" t="str">
        <f t="shared" si="94"/>
        <v xml:space="preserve"> </v>
      </c>
      <c r="DD254" s="177">
        <f t="shared" si="82"/>
        <v>1</v>
      </c>
    </row>
    <row r="255" spans="104:114" x14ac:dyDescent="0.25">
      <c r="DA255" s="177">
        <v>11</v>
      </c>
      <c r="DB255" s="32" t="str">
        <f t="shared" si="94"/>
        <v xml:space="preserve"> </v>
      </c>
      <c r="DD255" s="177">
        <f t="shared" si="82"/>
        <v>1</v>
      </c>
    </row>
    <row r="256" spans="104:114" x14ac:dyDescent="0.25">
      <c r="DA256" s="177"/>
      <c r="DB256" s="32" t="str">
        <f>INDEX($DM$84:$EF$84,CZ244)</f>
        <v/>
      </c>
      <c r="DD256" s="177">
        <f t="shared" si="82"/>
        <v>1</v>
      </c>
    </row>
    <row r="257" spans="104:114" x14ac:dyDescent="0.25">
      <c r="DB257" s="177" t="str">
        <f>IF(DB244="","","----")</f>
        <v/>
      </c>
      <c r="DD257" s="177">
        <f t="shared" si="82"/>
        <v>1</v>
      </c>
    </row>
    <row r="258" spans="104:114" x14ac:dyDescent="0.25">
      <c r="DA258" s="177"/>
      <c r="DB258" s="32" t="str">
        <f>IF(DB259="","",CONCATENATE("Warband ",CZ259," ",DG258))</f>
        <v/>
      </c>
      <c r="DD258" s="177">
        <f t="shared" si="82"/>
        <v>1</v>
      </c>
      <c r="DG258" s="49" t="str">
        <f>CONCATENATE("   ",DH258,"/",DI258,IF(DH258&gt;DI258," !",""))</f>
        <v xml:space="preserve">   0/12</v>
      </c>
      <c r="DH258" s="177">
        <f t="shared" ref="DH258" si="95">INDEX($CB$1:$CU$1,CZ259)+DJ258</f>
        <v>0</v>
      </c>
      <c r="DI258" s="177">
        <f>12</f>
        <v>12</v>
      </c>
      <c r="DJ258" s="177">
        <f t="shared" ref="DJ258" si="96">INDEX($DM$83:$EF$83,CZ259)</f>
        <v>0</v>
      </c>
    </row>
    <row r="259" spans="104:114" x14ac:dyDescent="0.25">
      <c r="CZ259" s="177">
        <v>18</v>
      </c>
      <c r="DA259" s="177" t="s">
        <v>278</v>
      </c>
      <c r="DB259" s="32" t="str">
        <f>T(LOOKUP(CZ259,$DM$1:$EF$1,$DM$2:$EF$2))</f>
        <v/>
      </c>
      <c r="DD259" s="177">
        <f t="shared" si="82"/>
        <v>1</v>
      </c>
    </row>
    <row r="260" spans="104:114" x14ac:dyDescent="0.25">
      <c r="DA260" s="177">
        <v>1</v>
      </c>
      <c r="DB260" s="32" t="str">
        <f t="shared" ref="DB260:DB270" si="97">T(CONCATENATE(LOOKUP(DA260,CS$3:CS$80,BH$3:BH$80)," ",LOOKUP(DA260,CS$3:CS$80,$CA$3:$CA$80)))</f>
        <v xml:space="preserve"> </v>
      </c>
      <c r="DD260" s="177">
        <f t="shared" si="82"/>
        <v>1</v>
      </c>
    </row>
    <row r="261" spans="104:114" x14ac:dyDescent="0.25">
      <c r="DA261" s="177">
        <v>2</v>
      </c>
      <c r="DB261" s="32" t="str">
        <f t="shared" si="97"/>
        <v xml:space="preserve"> </v>
      </c>
      <c r="DD261" s="177">
        <f t="shared" ref="DD261:DD302" si="98">IF(OR(DB260="",DB260=" "),DD260,DD260+1)</f>
        <v>1</v>
      </c>
    </row>
    <row r="262" spans="104:114" x14ac:dyDescent="0.25">
      <c r="DA262" s="177">
        <v>3</v>
      </c>
      <c r="DB262" s="32" t="str">
        <f t="shared" si="97"/>
        <v xml:space="preserve"> </v>
      </c>
      <c r="DD262" s="177">
        <f t="shared" si="98"/>
        <v>1</v>
      </c>
    </row>
    <row r="263" spans="104:114" x14ac:dyDescent="0.25">
      <c r="DA263" s="177">
        <v>4</v>
      </c>
      <c r="DB263" s="32" t="str">
        <f t="shared" si="97"/>
        <v xml:space="preserve"> </v>
      </c>
      <c r="DD263" s="177">
        <f t="shared" si="98"/>
        <v>1</v>
      </c>
    </row>
    <row r="264" spans="104:114" x14ac:dyDescent="0.25">
      <c r="DA264" s="177">
        <v>5</v>
      </c>
      <c r="DB264" s="32" t="str">
        <f t="shared" si="97"/>
        <v xml:space="preserve"> </v>
      </c>
      <c r="DD264" s="177">
        <f t="shared" si="98"/>
        <v>1</v>
      </c>
    </row>
    <row r="265" spans="104:114" x14ac:dyDescent="0.25">
      <c r="DA265" s="177">
        <v>6</v>
      </c>
      <c r="DB265" s="32" t="str">
        <f t="shared" si="97"/>
        <v xml:space="preserve"> </v>
      </c>
      <c r="DD265" s="177">
        <f t="shared" si="98"/>
        <v>1</v>
      </c>
    </row>
    <row r="266" spans="104:114" x14ac:dyDescent="0.25">
      <c r="DA266" s="177">
        <v>7</v>
      </c>
      <c r="DB266" s="32" t="str">
        <f t="shared" si="97"/>
        <v xml:space="preserve"> </v>
      </c>
      <c r="DD266" s="177">
        <f t="shared" si="98"/>
        <v>1</v>
      </c>
    </row>
    <row r="267" spans="104:114" x14ac:dyDescent="0.25">
      <c r="DA267" s="177">
        <v>8</v>
      </c>
      <c r="DB267" s="32" t="str">
        <f t="shared" si="97"/>
        <v xml:space="preserve"> </v>
      </c>
      <c r="DD267" s="177">
        <f t="shared" si="98"/>
        <v>1</v>
      </c>
    </row>
    <row r="268" spans="104:114" x14ac:dyDescent="0.25">
      <c r="DA268" s="177">
        <v>9</v>
      </c>
      <c r="DB268" s="32" t="str">
        <f t="shared" si="97"/>
        <v xml:space="preserve"> </v>
      </c>
      <c r="DD268" s="177">
        <f t="shared" si="98"/>
        <v>1</v>
      </c>
    </row>
    <row r="269" spans="104:114" x14ac:dyDescent="0.25">
      <c r="DA269" s="177">
        <v>10</v>
      </c>
      <c r="DB269" s="32" t="str">
        <f t="shared" si="97"/>
        <v xml:space="preserve"> </v>
      </c>
      <c r="DD269" s="177">
        <f t="shared" si="98"/>
        <v>1</v>
      </c>
    </row>
    <row r="270" spans="104:114" x14ac:dyDescent="0.25">
      <c r="DA270" s="177">
        <v>11</v>
      </c>
      <c r="DB270" s="32" t="str">
        <f t="shared" si="97"/>
        <v xml:space="preserve"> </v>
      </c>
      <c r="DD270" s="177">
        <f t="shared" si="98"/>
        <v>1</v>
      </c>
    </row>
    <row r="271" spans="104:114" x14ac:dyDescent="0.25">
      <c r="DA271" s="177"/>
      <c r="DB271" s="32" t="str">
        <f>INDEX($DM$84:$EF$84,CZ259)</f>
        <v/>
      </c>
      <c r="DD271" s="177">
        <f t="shared" si="98"/>
        <v>1</v>
      </c>
    </row>
    <row r="272" spans="104:114" x14ac:dyDescent="0.25">
      <c r="DB272" s="177" t="str">
        <f>IF(DB259="","","----")</f>
        <v/>
      </c>
      <c r="DD272" s="177">
        <f t="shared" si="98"/>
        <v>1</v>
      </c>
    </row>
    <row r="273" spans="104:114" x14ac:dyDescent="0.25">
      <c r="DA273" s="177"/>
      <c r="DB273" s="32" t="str">
        <f>IF(DB274="","",CONCATENATE("Warband ",CZ274," ",DG273))</f>
        <v/>
      </c>
      <c r="DD273" s="177">
        <f t="shared" si="98"/>
        <v>1</v>
      </c>
      <c r="DG273" s="49" t="str">
        <f>CONCATENATE("   ",DH273,"/",DI273,IF(DH273&gt;DI273," !",""))</f>
        <v xml:space="preserve">   0/12</v>
      </c>
      <c r="DH273" s="177">
        <f t="shared" ref="DH273" si="99">INDEX($CB$1:$CU$1,CZ274)+DJ273</f>
        <v>0</v>
      </c>
      <c r="DI273" s="177">
        <f>12</f>
        <v>12</v>
      </c>
      <c r="DJ273" s="177">
        <f t="shared" ref="DJ273" si="100">INDEX($DM$83:$EF$83,CZ274)</f>
        <v>0</v>
      </c>
    </row>
    <row r="274" spans="104:114" x14ac:dyDescent="0.25">
      <c r="CZ274" s="177">
        <v>19</v>
      </c>
      <c r="DA274" s="177" t="s">
        <v>278</v>
      </c>
      <c r="DB274" s="32" t="str">
        <f>T(LOOKUP(CZ274,$DM$1:$EF$1,$DM$2:$EF$2))</f>
        <v/>
      </c>
      <c r="DD274" s="177">
        <f t="shared" si="98"/>
        <v>1</v>
      </c>
    </row>
    <row r="275" spans="104:114" x14ac:dyDescent="0.25">
      <c r="DA275" s="177">
        <v>1</v>
      </c>
      <c r="DB275" s="32" t="str">
        <f t="shared" ref="DB275:DB285" si="101">T(CONCATENATE(LOOKUP(DA275,CT$3:CT$80,BI$3:BI$80)," ",LOOKUP(DA275,CT$3:CT$80,$CA$3:$CA$80)))</f>
        <v xml:space="preserve"> </v>
      </c>
      <c r="DD275" s="177">
        <f t="shared" si="98"/>
        <v>1</v>
      </c>
    </row>
    <row r="276" spans="104:114" x14ac:dyDescent="0.25">
      <c r="DA276" s="177">
        <v>2</v>
      </c>
      <c r="DB276" s="32" t="str">
        <f t="shared" si="101"/>
        <v xml:space="preserve"> </v>
      </c>
      <c r="DD276" s="177">
        <f t="shared" si="98"/>
        <v>1</v>
      </c>
    </row>
    <row r="277" spans="104:114" x14ac:dyDescent="0.25">
      <c r="DA277" s="177">
        <v>3</v>
      </c>
      <c r="DB277" s="32" t="str">
        <f t="shared" si="101"/>
        <v xml:space="preserve"> </v>
      </c>
      <c r="DD277" s="177">
        <f t="shared" si="98"/>
        <v>1</v>
      </c>
    </row>
    <row r="278" spans="104:114" x14ac:dyDescent="0.25">
      <c r="DA278" s="177">
        <v>4</v>
      </c>
      <c r="DB278" s="32" t="str">
        <f t="shared" si="101"/>
        <v xml:space="preserve"> </v>
      </c>
      <c r="DD278" s="177">
        <f t="shared" si="98"/>
        <v>1</v>
      </c>
    </row>
    <row r="279" spans="104:114" x14ac:dyDescent="0.25">
      <c r="DA279" s="177">
        <v>5</v>
      </c>
      <c r="DB279" s="32" t="str">
        <f t="shared" si="101"/>
        <v xml:space="preserve"> </v>
      </c>
      <c r="DD279" s="177">
        <f t="shared" si="98"/>
        <v>1</v>
      </c>
    </row>
    <row r="280" spans="104:114" x14ac:dyDescent="0.25">
      <c r="DA280" s="177">
        <v>6</v>
      </c>
      <c r="DB280" s="32" t="str">
        <f t="shared" si="101"/>
        <v xml:space="preserve"> </v>
      </c>
      <c r="DD280" s="177">
        <f t="shared" si="98"/>
        <v>1</v>
      </c>
    </row>
    <row r="281" spans="104:114" x14ac:dyDescent="0.25">
      <c r="DA281" s="177">
        <v>7</v>
      </c>
      <c r="DB281" s="32" t="str">
        <f t="shared" si="101"/>
        <v xml:space="preserve"> </v>
      </c>
      <c r="DD281" s="177">
        <f t="shared" si="98"/>
        <v>1</v>
      </c>
    </row>
    <row r="282" spans="104:114" x14ac:dyDescent="0.25">
      <c r="DA282" s="177">
        <v>8</v>
      </c>
      <c r="DB282" s="32" t="str">
        <f t="shared" si="101"/>
        <v xml:space="preserve"> </v>
      </c>
      <c r="DD282" s="177">
        <f t="shared" si="98"/>
        <v>1</v>
      </c>
    </row>
    <row r="283" spans="104:114" x14ac:dyDescent="0.25">
      <c r="DA283" s="177">
        <v>9</v>
      </c>
      <c r="DB283" s="32" t="str">
        <f t="shared" si="101"/>
        <v xml:space="preserve"> </v>
      </c>
      <c r="DD283" s="177">
        <f t="shared" si="98"/>
        <v>1</v>
      </c>
    </row>
    <row r="284" spans="104:114" x14ac:dyDescent="0.25">
      <c r="DA284" s="177">
        <v>10</v>
      </c>
      <c r="DB284" s="32" t="str">
        <f t="shared" si="101"/>
        <v xml:space="preserve"> </v>
      </c>
      <c r="DD284" s="177">
        <f t="shared" si="98"/>
        <v>1</v>
      </c>
    </row>
    <row r="285" spans="104:114" x14ac:dyDescent="0.25">
      <c r="DA285" s="177">
        <v>11</v>
      </c>
      <c r="DB285" s="32" t="str">
        <f t="shared" si="101"/>
        <v xml:space="preserve"> </v>
      </c>
      <c r="DD285" s="177">
        <f t="shared" si="98"/>
        <v>1</v>
      </c>
    </row>
    <row r="286" spans="104:114" x14ac:dyDescent="0.25">
      <c r="DA286" s="177"/>
      <c r="DB286" s="32" t="str">
        <f>INDEX($DM$84:$EF$84,CZ274)</f>
        <v/>
      </c>
      <c r="DD286" s="177">
        <f t="shared" si="98"/>
        <v>1</v>
      </c>
    </row>
    <row r="287" spans="104:114" x14ac:dyDescent="0.25">
      <c r="DB287" s="177" t="str">
        <f>IF(DB274="","","----")</f>
        <v/>
      </c>
      <c r="DD287" s="177">
        <f t="shared" si="98"/>
        <v>1</v>
      </c>
    </row>
    <row r="288" spans="104:114" x14ac:dyDescent="0.25">
      <c r="DA288" s="177"/>
      <c r="DB288" s="32" t="str">
        <f>IF(DB289="","",CONCATENATE("Warband ",CZ289," ",DG288))</f>
        <v/>
      </c>
      <c r="DD288" s="177">
        <f t="shared" si="98"/>
        <v>1</v>
      </c>
      <c r="DG288" s="49" t="str">
        <f>CONCATENATE("   ",DH288,"/",DI288,IF(DH288&gt;DI288," !",""))</f>
        <v xml:space="preserve">   0/12</v>
      </c>
      <c r="DH288" s="177">
        <f t="shared" ref="DH288" si="102">INDEX($CB$1:$CU$1,CZ289)+DJ288</f>
        <v>0</v>
      </c>
      <c r="DI288" s="177">
        <f>12</f>
        <v>12</v>
      </c>
      <c r="DJ288" s="177">
        <f t="shared" ref="DJ288" si="103">INDEX($DM$83:$EF$83,CZ289)</f>
        <v>0</v>
      </c>
    </row>
    <row r="289" spans="104:108" x14ac:dyDescent="0.25">
      <c r="CZ289" s="177">
        <v>20</v>
      </c>
      <c r="DA289" s="177" t="s">
        <v>278</v>
      </c>
      <c r="DB289" s="32" t="str">
        <f>T(LOOKUP(CZ289,$DM$1:$EF$1,$DM$2:$EF$2))</f>
        <v/>
      </c>
      <c r="DD289" s="177">
        <f t="shared" si="98"/>
        <v>1</v>
      </c>
    </row>
    <row r="290" spans="104:108" x14ac:dyDescent="0.25">
      <c r="DA290" s="177">
        <v>1</v>
      </c>
      <c r="DB290" s="32" t="str">
        <f t="shared" ref="DB290:DB300" si="104">T(CONCATENATE(LOOKUP(DA290,CU$3:CU$80,BJ$3:BJ$80)," ",LOOKUP(DA290,CU$3:CU$80,$CA$3:$CA$80)))</f>
        <v xml:space="preserve"> </v>
      </c>
      <c r="DD290" s="177">
        <f t="shared" si="98"/>
        <v>1</v>
      </c>
    </row>
    <row r="291" spans="104:108" x14ac:dyDescent="0.25">
      <c r="DA291" s="177">
        <v>2</v>
      </c>
      <c r="DB291" s="32" t="str">
        <f t="shared" si="104"/>
        <v xml:space="preserve"> </v>
      </c>
      <c r="DD291" s="177">
        <f t="shared" si="98"/>
        <v>1</v>
      </c>
    </row>
    <row r="292" spans="104:108" x14ac:dyDescent="0.25">
      <c r="DA292" s="177">
        <v>3</v>
      </c>
      <c r="DB292" s="32" t="str">
        <f t="shared" si="104"/>
        <v xml:space="preserve"> </v>
      </c>
      <c r="DD292" s="177">
        <f t="shared" si="98"/>
        <v>1</v>
      </c>
    </row>
    <row r="293" spans="104:108" x14ac:dyDescent="0.25">
      <c r="DA293" s="177">
        <v>4</v>
      </c>
      <c r="DB293" s="32" t="str">
        <f t="shared" si="104"/>
        <v xml:space="preserve"> </v>
      </c>
      <c r="DD293" s="177">
        <f t="shared" si="98"/>
        <v>1</v>
      </c>
    </row>
    <row r="294" spans="104:108" x14ac:dyDescent="0.25">
      <c r="DA294" s="177">
        <v>5</v>
      </c>
      <c r="DB294" s="32" t="str">
        <f t="shared" si="104"/>
        <v xml:space="preserve"> </v>
      </c>
      <c r="DD294" s="177">
        <f t="shared" si="98"/>
        <v>1</v>
      </c>
    </row>
    <row r="295" spans="104:108" x14ac:dyDescent="0.25">
      <c r="DA295" s="177">
        <v>6</v>
      </c>
      <c r="DB295" s="32" t="str">
        <f t="shared" si="104"/>
        <v xml:space="preserve"> </v>
      </c>
      <c r="DD295" s="177">
        <f t="shared" si="98"/>
        <v>1</v>
      </c>
    </row>
    <row r="296" spans="104:108" x14ac:dyDescent="0.25">
      <c r="DA296" s="177">
        <v>7</v>
      </c>
      <c r="DB296" s="32" t="str">
        <f t="shared" si="104"/>
        <v xml:space="preserve"> </v>
      </c>
      <c r="DD296" s="177">
        <f t="shared" si="98"/>
        <v>1</v>
      </c>
    </row>
    <row r="297" spans="104:108" x14ac:dyDescent="0.25">
      <c r="DA297" s="177">
        <v>8</v>
      </c>
      <c r="DB297" s="32" t="str">
        <f t="shared" si="104"/>
        <v xml:space="preserve"> </v>
      </c>
      <c r="DD297" s="177">
        <f t="shared" si="98"/>
        <v>1</v>
      </c>
    </row>
    <row r="298" spans="104:108" x14ac:dyDescent="0.25">
      <c r="DA298" s="177">
        <v>9</v>
      </c>
      <c r="DB298" s="32" t="str">
        <f t="shared" si="104"/>
        <v xml:space="preserve"> </v>
      </c>
      <c r="DD298" s="177">
        <f t="shared" si="98"/>
        <v>1</v>
      </c>
    </row>
    <row r="299" spans="104:108" x14ac:dyDescent="0.25">
      <c r="DA299" s="177">
        <v>10</v>
      </c>
      <c r="DB299" s="32" t="str">
        <f t="shared" si="104"/>
        <v xml:space="preserve"> </v>
      </c>
      <c r="DD299" s="177">
        <f t="shared" si="98"/>
        <v>1</v>
      </c>
    </row>
    <row r="300" spans="104:108" x14ac:dyDescent="0.25">
      <c r="DA300" s="177">
        <v>11</v>
      </c>
      <c r="DB300" s="32" t="str">
        <f t="shared" si="104"/>
        <v xml:space="preserve"> </v>
      </c>
      <c r="DD300" s="177">
        <f t="shared" si="98"/>
        <v>1</v>
      </c>
    </row>
    <row r="301" spans="104:108" x14ac:dyDescent="0.25">
      <c r="DA301" s="177"/>
      <c r="DB301" s="32" t="str">
        <f>INDEX($DM$84:$EF$84,CZ289)</f>
        <v/>
      </c>
      <c r="DD301" s="177">
        <f t="shared" si="98"/>
        <v>1</v>
      </c>
    </row>
    <row r="302" spans="104:108" x14ac:dyDescent="0.25">
      <c r="DD302" s="177">
        <f t="shared" si="98"/>
        <v>1</v>
      </c>
    </row>
  </sheetData>
  <mergeCells count="2">
    <mergeCell ref="BV1:BW1"/>
    <mergeCell ref="BX1:BZ1"/>
  </mergeCells>
  <conditionalFormatting sqref="AC4:AD8">
    <cfRule type="cellIs" dxfId="334" priority="21" stopIfTrue="1" operator="equal">
      <formula>1</formula>
    </cfRule>
  </conditionalFormatting>
  <conditionalFormatting sqref="AC3:AD3">
    <cfRule type="cellIs" dxfId="333" priority="13" stopIfTrue="1" operator="equal">
      <formula>1</formula>
    </cfRule>
  </conditionalFormatting>
  <conditionalFormatting sqref="W3:W80">
    <cfRule type="containsText" dxfId="332" priority="6" stopIfTrue="1" operator="containsText" text="!">
      <formula>NOT(ISERROR(SEARCH("!",W3)))</formula>
    </cfRule>
  </conditionalFormatting>
  <conditionalFormatting sqref="W2">
    <cfRule type="cellIs" dxfId="331" priority="5" stopIfTrue="1" operator="lessThan">
      <formula>0</formula>
    </cfRule>
  </conditionalFormatting>
  <conditionalFormatting sqref="D6">
    <cfRule type="cellIs" dxfId="330" priority="4" stopIfTrue="1" operator="equal">
      <formula>1</formula>
    </cfRule>
  </conditionalFormatting>
  <conditionalFormatting sqref="E6">
    <cfRule type="cellIs" dxfId="329" priority="3" stopIfTrue="1" operator="equal">
      <formula>1</formula>
    </cfRule>
  </conditionalFormatting>
  <conditionalFormatting sqref="G6">
    <cfRule type="cellIs" dxfId="328" priority="2" stopIfTrue="1" operator="equal">
      <formula>1</formula>
    </cfRule>
  </conditionalFormatting>
  <conditionalFormatting sqref="B7">
    <cfRule type="expression" dxfId="327" priority="1">
      <formula>IF(AND($R$8="",$R$6=""),$B$7,1)</formula>
    </cfRule>
  </conditionalFormatting>
  <dataValidations count="1">
    <dataValidation type="whole" allowBlank="1" showInputMessage="1" showErrorMessage="1" error="You may only purchase each equipment once_x000a_Insert &quot;1&quot; to purchase the equipment" sqref="AC3:AD8 G6 D6:E6">
      <formula1>0</formula1>
      <formula2>1</formula2>
    </dataValidation>
  </dataValidations>
  <hyperlinks>
    <hyperlink ref="A2" location="INDEX!A1" display="INDEX"/>
  </hyperlinks>
  <pageMargins left="0.7" right="0.7" top="0.75" bottom="0.75" header="0.3" footer="0.3"/>
  <ignoredErrors>
    <ignoredError sqref="S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302"/>
  <sheetViews>
    <sheetView workbookViewId="0"/>
  </sheetViews>
  <sheetFormatPr defaultColWidth="0" defaultRowHeight="15" x14ac:dyDescent="0.25"/>
  <cols>
    <col min="1" max="1" width="9.140625" style="15" customWidth="1"/>
    <col min="2" max="2" width="35.42578125" style="16" bestFit="1" customWidth="1"/>
    <col min="3" max="3" width="5.7109375" style="15" customWidth="1"/>
    <col min="4" max="12" width="2.85546875" style="15" customWidth="1"/>
    <col min="13" max="14" width="2.5703125" hidden="1" customWidth="1"/>
    <col min="15" max="17" width="2.5703125" style="15" hidden="1" customWidth="1"/>
    <col min="18" max="18" width="11.7109375" style="15" customWidth="1"/>
    <col min="19" max="19" width="6.85546875" style="15" bestFit="1"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27.140625" style="16" bestFit="1" customWidth="1"/>
    <col min="28" max="28" width="5.7109375" style="15" customWidth="1"/>
    <col min="29" max="35" width="2.85546875" style="15" customWidth="1"/>
    <col min="36" max="41" width="2.85546875" hidden="1" customWidth="1"/>
    <col min="42" max="42" width="6.5703125" style="15" customWidth="1"/>
    <col min="43" max="62" width="3.7109375" style="15" bestFit="1" customWidth="1"/>
    <col min="63" max="63" width="42.85546875" style="176" customWidth="1"/>
    <col min="64" max="73" width="2.85546875" style="15" customWidth="1"/>
    <col min="74" max="74" width="5" style="15" customWidth="1"/>
    <col min="75" max="75" width="13.42578125" style="15" bestFit="1" customWidth="1"/>
    <col min="76" max="76" width="5.140625" style="44" customWidth="1"/>
    <col min="77" max="77" width="5.140625" style="24" customWidth="1"/>
    <col min="78" max="78" width="5" style="39" customWidth="1"/>
    <col min="79" max="79" width="34.5703125" style="15" bestFit="1" customWidth="1"/>
    <col min="80" max="99" width="3.7109375" style="15" bestFit="1" customWidth="1"/>
    <col min="100" max="100" width="3.7109375" style="15" customWidth="1"/>
    <col min="101" max="101" width="24.85546875" style="15" customWidth="1"/>
    <col min="102" max="102" width="5" style="15" customWidth="1"/>
    <col min="103" max="103" width="4.140625" style="15" customWidth="1"/>
    <col min="104" max="104" width="3.85546875" style="15" bestFit="1" customWidth="1"/>
    <col min="105" max="105" width="8.140625" style="16" bestFit="1" customWidth="1"/>
    <col min="106" max="106" width="37.42578125" style="196" customWidth="1"/>
    <col min="107" max="107" width="4.42578125" style="15" customWidth="1"/>
    <col min="108" max="109" width="3.85546875" style="15" bestFit="1" customWidth="1"/>
    <col min="110" max="110" width="4.28515625" style="15" customWidth="1"/>
    <col min="111" max="111" width="8.7109375" style="15" bestFit="1" customWidth="1"/>
    <col min="112" max="112" width="5.85546875" style="15" bestFit="1" customWidth="1"/>
    <col min="113" max="113" width="5.140625" style="15" bestFit="1" customWidth="1"/>
    <col min="114" max="114" width="6" style="15" bestFit="1" customWidth="1"/>
    <col min="115" max="115" width="6.7109375" style="15" customWidth="1"/>
    <col min="116" max="116" width="4.85546875" style="15" bestFit="1" customWidth="1"/>
    <col min="117" max="136" width="3.42578125" style="15" customWidth="1"/>
    <col min="137" max="151" width="9.140625" style="15" customWidth="1"/>
    <col min="152" max="16384" width="9.140625" style="15" hidden="1"/>
  </cols>
  <sheetData>
    <row r="1" spans="1:217" x14ac:dyDescent="0.25">
      <c r="B1" s="15"/>
      <c r="T1" s="36" t="s">
        <v>487</v>
      </c>
      <c r="U1" s="36" t="s">
        <v>64</v>
      </c>
      <c r="W1" s="36" t="s">
        <v>488</v>
      </c>
      <c r="Y1" s="36" t="s">
        <v>486</v>
      </c>
      <c r="Z1" s="36" t="s">
        <v>485</v>
      </c>
      <c r="AA1" s="15"/>
      <c r="BV1" s="226" t="s">
        <v>490</v>
      </c>
      <c r="BW1" s="227"/>
      <c r="BX1" s="223" t="s">
        <v>489</v>
      </c>
      <c r="BY1" s="224"/>
      <c r="BZ1" s="225"/>
      <c r="CB1" s="61">
        <f t="shared" ref="CB1:CU1" si="0">SUMPRODUCT(AQ3:AQ49,$BV$3:$BV$49)+SUM(AQ42:AQ49)</f>
        <v>0</v>
      </c>
      <c r="CC1" s="61">
        <f t="shared" si="0"/>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217" s="14" customFormat="1" ht="129" x14ac:dyDescent="0.25">
      <c r="A2" s="161" t="s">
        <v>2630</v>
      </c>
      <c r="B2" s="35"/>
      <c r="C2" s="15"/>
      <c r="D2" s="18" t="s">
        <v>31</v>
      </c>
      <c r="E2" s="18" t="s">
        <v>32</v>
      </c>
      <c r="F2" s="18" t="s">
        <v>94</v>
      </c>
      <c r="G2" s="18" t="s">
        <v>33</v>
      </c>
      <c r="H2" s="18" t="s">
        <v>34</v>
      </c>
      <c r="I2" s="18" t="s">
        <v>35</v>
      </c>
      <c r="J2" s="18" t="s">
        <v>38</v>
      </c>
      <c r="K2" s="18" t="s">
        <v>39</v>
      </c>
      <c r="L2" s="18" t="s">
        <v>41</v>
      </c>
      <c r="R2" s="14" t="s">
        <v>522</v>
      </c>
      <c r="S2" s="14" t="s">
        <v>64</v>
      </c>
      <c r="T2" s="37">
        <f>DL2+BW2</f>
        <v>0</v>
      </c>
      <c r="U2" s="37">
        <f>SUM(S3:S20,AP3:AP49)</f>
        <v>0</v>
      </c>
      <c r="W2" s="37">
        <f>ROUNDUP(BX2/3,0)-BZ2</f>
        <v>0</v>
      </c>
      <c r="Y2" s="37">
        <f>GoodUnits</f>
        <v>0</v>
      </c>
      <c r="Z2" s="37">
        <f>GoodPoints</f>
        <v>0</v>
      </c>
      <c r="AA2" s="17"/>
      <c r="AB2" s="15"/>
      <c r="AC2" s="18" t="s">
        <v>68</v>
      </c>
      <c r="AD2" s="18" t="s">
        <v>33</v>
      </c>
      <c r="AE2" s="18" t="s">
        <v>35</v>
      </c>
      <c r="AF2" s="18" t="s">
        <v>51</v>
      </c>
      <c r="AG2" s="18" t="s">
        <v>32</v>
      </c>
      <c r="AH2" s="18" t="s">
        <v>57</v>
      </c>
      <c r="AI2" s="110" t="s">
        <v>2203</v>
      </c>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8" t="s">
        <v>258</v>
      </c>
      <c r="CC2" s="18" t="s">
        <v>259</v>
      </c>
      <c r="CD2" s="18" t="s">
        <v>260</v>
      </c>
      <c r="CE2" s="18" t="s">
        <v>261</v>
      </c>
      <c r="CF2" s="18" t="s">
        <v>262</v>
      </c>
      <c r="CG2" s="18" t="s">
        <v>263</v>
      </c>
      <c r="CH2" s="18" t="s">
        <v>264</v>
      </c>
      <c r="CI2" s="18" t="s">
        <v>265</v>
      </c>
      <c r="CJ2" s="18" t="s">
        <v>266</v>
      </c>
      <c r="CK2" s="18" t="s">
        <v>267</v>
      </c>
      <c r="CL2" s="18" t="s">
        <v>268</v>
      </c>
      <c r="CM2" s="18" t="s">
        <v>269</v>
      </c>
      <c r="CN2" s="18" t="s">
        <v>270</v>
      </c>
      <c r="CO2" s="18" t="s">
        <v>271</v>
      </c>
      <c r="CP2" s="18" t="s">
        <v>272</v>
      </c>
      <c r="CQ2" s="18" t="s">
        <v>273</v>
      </c>
      <c r="CR2" s="18" t="s">
        <v>274</v>
      </c>
      <c r="CS2" s="18" t="s">
        <v>275</v>
      </c>
      <c r="CT2" s="18" t="s">
        <v>276</v>
      </c>
      <c r="CU2" s="18" t="s">
        <v>277</v>
      </c>
      <c r="CV2" s="18"/>
      <c r="CW2" s="18"/>
      <c r="CX2" s="18"/>
      <c r="CY2" s="18"/>
      <c r="DA2" s="17"/>
      <c r="DD2" s="169" t="s">
        <v>280</v>
      </c>
      <c r="DG2" s="14" t="s">
        <v>495</v>
      </c>
      <c r="DH2" s="14" t="s">
        <v>497</v>
      </c>
      <c r="DI2" s="50" t="s">
        <v>496</v>
      </c>
      <c r="DJ2" s="50" t="s">
        <v>500</v>
      </c>
      <c r="DL2" s="14">
        <f>SUM(DL3:DL79)</f>
        <v>0</v>
      </c>
      <c r="DM2" s="56">
        <f>IF(DM80&gt;2,"2 heroes in 1 warband?!",LOOKUP(1,DM3:DM80,$CW$3:$CW$80))</f>
        <v>0</v>
      </c>
      <c r="DN2" s="56">
        <f t="shared" ref="DN2:EE2" si="1">IF(DN80&gt;2,"2 heroes in 1 warband?!",LOOKUP(1,DN3:DN80,$CW$3:$CW$80))</f>
        <v>0</v>
      </c>
      <c r="DO2" s="56">
        <f t="shared" si="1"/>
        <v>0</v>
      </c>
      <c r="DP2" s="56">
        <f t="shared" si="1"/>
        <v>0</v>
      </c>
      <c r="DQ2" s="56">
        <f t="shared" si="1"/>
        <v>0</v>
      </c>
      <c r="DR2" s="56">
        <f t="shared" si="1"/>
        <v>0</v>
      </c>
      <c r="DS2" s="56">
        <f t="shared" si="1"/>
        <v>0</v>
      </c>
      <c r="DT2" s="56">
        <f t="shared" si="1"/>
        <v>0</v>
      </c>
      <c r="DU2" s="56">
        <f t="shared" si="1"/>
        <v>0</v>
      </c>
      <c r="DV2" s="56">
        <f t="shared" si="1"/>
        <v>0</v>
      </c>
      <c r="DW2" s="56">
        <f t="shared" si="1"/>
        <v>0</v>
      </c>
      <c r="DX2" s="56">
        <f t="shared" si="1"/>
        <v>0</v>
      </c>
      <c r="DY2" s="56">
        <f t="shared" si="1"/>
        <v>0</v>
      </c>
      <c r="DZ2" s="56">
        <f t="shared" si="1"/>
        <v>0</v>
      </c>
      <c r="EA2" s="56">
        <f t="shared" si="1"/>
        <v>0</v>
      </c>
      <c r="EB2" s="56">
        <f t="shared" si="1"/>
        <v>0</v>
      </c>
      <c r="EC2" s="56">
        <f t="shared" si="1"/>
        <v>0</v>
      </c>
      <c r="ED2" s="56">
        <f t="shared" si="1"/>
        <v>0</v>
      </c>
      <c r="EE2" s="56">
        <f t="shared" si="1"/>
        <v>0</v>
      </c>
      <c r="EF2" s="56">
        <f>IF(EF80&gt;2,"2 heroes in 1 warband?!",LOOKUP(1,EF3:EF80,$CW$3:$CW$80))</f>
        <v>0</v>
      </c>
      <c r="EG2" s="55" t="s">
        <v>503</v>
      </c>
    </row>
    <row r="3" spans="1:217" x14ac:dyDescent="0.25">
      <c r="B3" s="16" t="s">
        <v>29</v>
      </c>
      <c r="C3" s="15">
        <v>260</v>
      </c>
      <c r="D3" s="21"/>
      <c r="E3" s="19"/>
      <c r="F3" s="19"/>
      <c r="G3" s="19"/>
      <c r="H3" s="19"/>
      <c r="I3" s="19"/>
      <c r="J3" s="19"/>
      <c r="K3" s="19"/>
      <c r="L3" s="19"/>
      <c r="M3" s="19"/>
      <c r="N3" s="19"/>
      <c r="O3" s="19"/>
      <c r="P3" s="19"/>
      <c r="Q3" s="19"/>
      <c r="R3" s="31"/>
      <c r="S3" s="15">
        <f>DL3*(C3+D3*15)</f>
        <v>0</v>
      </c>
      <c r="T3" s="5"/>
      <c r="U3" s="13"/>
      <c r="V3" s="5"/>
      <c r="W3" s="5" t="str">
        <f t="shared" ref="W3:W66" si="2">T(LOOKUP(DE3,$DD$3:$DD$302,$DB$3:$DB$302))</f>
        <v/>
      </c>
      <c r="X3" s="5"/>
      <c r="Y3" s="5"/>
      <c r="Z3" s="5"/>
      <c r="AA3" s="16" t="s">
        <v>50</v>
      </c>
      <c r="AB3" s="111">
        <v>7</v>
      </c>
      <c r="AC3" s="21"/>
      <c r="AD3" s="21"/>
      <c r="AE3" s="21"/>
      <c r="AF3" s="21"/>
      <c r="AG3" s="19"/>
      <c r="AH3" s="19"/>
      <c r="AI3" s="21"/>
      <c r="AJ3" s="19"/>
      <c r="AK3" s="19"/>
      <c r="AL3" s="19"/>
      <c r="AM3" s="19"/>
      <c r="AN3" s="19"/>
      <c r="AO3" s="19"/>
      <c r="AP3" s="111">
        <f t="shared" ref="AP3:AP14" si="3">SUM(AQ3:BJ3)*(AB3+AC3*20+AD3+AE3+AF3+25*AI3)</f>
        <v>0</v>
      </c>
      <c r="AQ3" s="28"/>
      <c r="AR3" s="29"/>
      <c r="AS3" s="29"/>
      <c r="AT3" s="29"/>
      <c r="AU3" s="29"/>
      <c r="AV3" s="29"/>
      <c r="AW3" s="29"/>
      <c r="AX3" s="29"/>
      <c r="AY3" s="29"/>
      <c r="AZ3" s="29"/>
      <c r="BA3" s="29"/>
      <c r="BB3" s="29"/>
      <c r="BC3" s="29"/>
      <c r="BD3" s="29"/>
      <c r="BE3" s="29"/>
      <c r="BF3" s="29"/>
      <c r="BG3" s="29"/>
      <c r="BH3" s="29"/>
      <c r="BI3" s="29"/>
      <c r="BJ3" s="30"/>
      <c r="BV3" s="168">
        <v>1</v>
      </c>
      <c r="BW3" s="40">
        <f t="shared" ref="BW3:BW32" si="4">SUM(AQ3:BJ3)*BV3</f>
        <v>0</v>
      </c>
      <c r="BX3" s="42">
        <f>BW3</f>
        <v>0</v>
      </c>
      <c r="BY3" s="168">
        <f>AD3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5">
        <v>1</v>
      </c>
      <c r="CC3" s="15">
        <v>1</v>
      </c>
      <c r="CD3" s="15">
        <v>1</v>
      </c>
      <c r="CE3" s="15">
        <v>1</v>
      </c>
      <c r="CF3" s="15">
        <v>1</v>
      </c>
      <c r="CG3" s="15">
        <v>1</v>
      </c>
      <c r="CH3" s="15">
        <v>1</v>
      </c>
      <c r="CI3" s="15">
        <v>1</v>
      </c>
      <c r="CJ3" s="15">
        <v>1</v>
      </c>
      <c r="CK3" s="15">
        <v>1</v>
      </c>
      <c r="CL3" s="15">
        <v>1</v>
      </c>
      <c r="CM3" s="15">
        <v>1</v>
      </c>
      <c r="CN3" s="15">
        <v>1</v>
      </c>
      <c r="CO3" s="15">
        <v>1</v>
      </c>
      <c r="CP3" s="15">
        <v>1</v>
      </c>
      <c r="CQ3" s="15">
        <v>1</v>
      </c>
      <c r="CR3" s="15">
        <v>1</v>
      </c>
      <c r="CS3" s="15">
        <v>1</v>
      </c>
      <c r="CT3" s="15">
        <v>1</v>
      </c>
      <c r="CU3" s="15">
        <v>1</v>
      </c>
      <c r="CW3" s="38" t="str">
        <f t="shared" ref="CW3:CW20" si="5">IF(R3=0,"-",CONCATENATE(B3,IF(SUM(D3:Q3)=0,""," with "),IF(D3=1,D$2,""),IF(D3=1,"; ",""),IF(E3=1,E$2,""),IF(E3=1,"; ",""),IF(F3=1,F$2,""),IF(F3=1,"; ",""),IF(G3=1,G$2,""),IF(G3=1,"; ",""),IF(H3=1,H$2,""),IF(H3=1,"; ",""),IF(I3=1,I$2,""),IF(I3=1,"; ",""),IF(J3=1,J$2,""),IF(J3=1,"; ",""),IF(K3=1,K$2,""),IF(K3=1,"; ",""),IF(L3=1,L$2,""),IF(L3=1,"; ",""),IF(M3=1,M$2,""),IF(M3=1,"; ",""),IF(N3=1,N$2,""),IF(N3=1,"; ",""),IF(O3=1,O$2,""),IF(O3=1,"; ",""),IF(P3=1,P$2,""),IF(P3=1,"; ",""),IF(Q3=1,Q$2,""),IF(Q3=1,"; ","")))</f>
        <v>-</v>
      </c>
      <c r="CX3" s="38">
        <f t="shared" ref="CX3:CX20" si="6">R3</f>
        <v>0</v>
      </c>
      <c r="DA3" s="15"/>
      <c r="DB3" s="32" t="str">
        <f>IF(DB4="","",CONCATENATE("Warband ",CZ4," ",DG3))</f>
        <v/>
      </c>
      <c r="DD3" s="15">
        <v>1</v>
      </c>
      <c r="DE3" s="15">
        <v>1</v>
      </c>
      <c r="DG3" s="49" t="str">
        <f>CONCATENATE("   ",DH3,"/",DI3,IF(DH3&gt;DI3," !",""))</f>
        <v xml:space="preserve">   0/12</v>
      </c>
      <c r="DH3" s="15">
        <f>INDEX($CB$1:$CU$1,CZ4)+DJ3</f>
        <v>0</v>
      </c>
      <c r="DI3" s="15">
        <f>IF(DB4=$CW$5,0,12)</f>
        <v>12</v>
      </c>
      <c r="DL3" s="15">
        <f>SUM(DM4:EF4)-SUM(DM3:EF3)</f>
        <v>0</v>
      </c>
      <c r="DM3" s="56">
        <v>1</v>
      </c>
      <c r="DN3" s="56">
        <v>1</v>
      </c>
      <c r="DO3" s="56">
        <v>1</v>
      </c>
      <c r="DP3" s="56">
        <v>1</v>
      </c>
      <c r="DQ3" s="56">
        <v>1</v>
      </c>
      <c r="DR3" s="56">
        <v>1</v>
      </c>
      <c r="DS3" s="56">
        <v>1</v>
      </c>
      <c r="DT3" s="56">
        <v>1</v>
      </c>
      <c r="DU3" s="56">
        <v>1</v>
      </c>
      <c r="DV3" s="56">
        <v>1</v>
      </c>
      <c r="DW3" s="56">
        <v>1</v>
      </c>
      <c r="DX3" s="56">
        <v>1</v>
      </c>
      <c r="DY3" s="56">
        <v>1</v>
      </c>
      <c r="DZ3" s="56">
        <v>1</v>
      </c>
      <c r="EA3" s="56">
        <v>1</v>
      </c>
      <c r="EB3" s="56">
        <v>1</v>
      </c>
      <c r="EC3" s="56">
        <v>1</v>
      </c>
      <c r="ED3" s="56">
        <v>1</v>
      </c>
      <c r="EE3" s="56">
        <v>1</v>
      </c>
      <c r="EF3" s="15">
        <v>1</v>
      </c>
      <c r="EG3" s="56">
        <f t="shared" ref="EG3:EG34" si="7">IF(CX3=0,0,SUBSTITUTE(SUBSTITUTE(SUBSTITUTE(SUBSTITUTE(SUBSTITUTE(SUBSTITUTE(SUBSTITUTE(SUBSTITUTE($CX3,"12",""),"13",""),"14",""),"15",""),"16",""),"17",""),"18",""),"19",""))</f>
        <v>0</v>
      </c>
      <c r="HI3" s="14"/>
    </row>
    <row r="4" spans="1:217" x14ac:dyDescent="0.25">
      <c r="B4" s="16" t="s">
        <v>30</v>
      </c>
      <c r="C4" s="15">
        <v>70</v>
      </c>
      <c r="D4" s="21"/>
      <c r="E4" s="21"/>
      <c r="F4" s="21"/>
      <c r="G4" s="21"/>
      <c r="H4" s="21"/>
      <c r="I4" s="21"/>
      <c r="J4" s="20"/>
      <c r="K4" s="20"/>
      <c r="L4" s="20"/>
      <c r="M4" s="20"/>
      <c r="N4" s="20"/>
      <c r="O4" s="20"/>
      <c r="P4" s="20"/>
      <c r="Q4" s="20"/>
      <c r="R4" s="31"/>
      <c r="S4" s="15">
        <f>DL4*(C4+D4*15+E4*10+(F4+G4+H4+I4)*5)</f>
        <v>0</v>
      </c>
      <c r="T4" s="5"/>
      <c r="U4" s="13"/>
      <c r="V4" s="5"/>
      <c r="W4" s="5" t="str">
        <f t="shared" si="2"/>
        <v/>
      </c>
      <c r="X4" s="5"/>
      <c r="Y4" s="5"/>
      <c r="Z4" s="5"/>
      <c r="AA4" s="16" t="s">
        <v>50</v>
      </c>
      <c r="AB4" s="15">
        <v>7</v>
      </c>
      <c r="AC4" s="21"/>
      <c r="AD4" s="21"/>
      <c r="AE4" s="21"/>
      <c r="AF4" s="21"/>
      <c r="AG4" s="20"/>
      <c r="AH4" s="20"/>
      <c r="AI4" s="21"/>
      <c r="AJ4" s="20"/>
      <c r="AK4" s="20"/>
      <c r="AL4" s="20"/>
      <c r="AM4" s="20"/>
      <c r="AN4" s="20"/>
      <c r="AO4" s="20"/>
      <c r="AP4" s="15">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32" si="8">BW4</f>
        <v>0</v>
      </c>
      <c r="BY4" s="168">
        <f t="shared" ref="BY4:BY32" si="9">AD4</f>
        <v>0</v>
      </c>
      <c r="BZ4" s="43">
        <f t="shared" ref="BZ4:BZ32" si="10">BX4*BY4</f>
        <v>0</v>
      </c>
      <c r="CA4" s="38" t="str">
        <f t="shared" ref="CA4:CA32" si="11">IF(AP4=0,"-",CONCATENATE(AA4,IF(SUM(AC4:AO4)=0,""," with "),IF(AC4=1,AC$2,""),IF(AC4=1,"; ",""),IF(AD4=1,AD$2,""),IF(AD4=1,"; ",""),IF(AE4=1,AE$2,""),IF(AE4=1,"; ",""),IF(AF4=1,AF$2,""),IF(AF4=1,"; ",""),IF(AG4=1,AG$2,""),IF(AG4=1,"; ",""),IF(AH4=1,AH$2,""),IF(AH4=1,"; ",""),IF(AI4=1,AI$2,""),IF(AI4=1,"; ",""),IF(AJ4=1,AJ$2,""),IF(AJ4=1,"; ",""),IF(AK4=1,AK$2,""),IF(AK4=1,"; ",""),IF(AL4=1,AL$2,""),IF(AL4=1,"; ",""),IF(AM4=1,AM$2,""),IF(AM4=1,"; ",""),IF(AN4=1,AN$2,""),IF(AN4=1,"; ",""),IF(AO4=1,AO$2,""),IF(AO4=1,"; ","")))</f>
        <v>-</v>
      </c>
      <c r="CB4" s="15">
        <f t="shared" ref="CB4:CB35" si="12">IF(AQ3="",CB3,CB3+1)</f>
        <v>1</v>
      </c>
      <c r="CC4" s="143">
        <f t="shared" ref="CC4:CC35" si="13">IF(AR3="",CC3,CC3+1)</f>
        <v>1</v>
      </c>
      <c r="CD4" s="143">
        <f t="shared" ref="CD4:CD35" si="14">IF(AS3="",CD3,CD3+1)</f>
        <v>1</v>
      </c>
      <c r="CE4" s="143">
        <f t="shared" ref="CE4:CE35" si="15">IF(AT3="",CE3,CE3+1)</f>
        <v>1</v>
      </c>
      <c r="CF4" s="143">
        <f t="shared" ref="CF4:CF35" si="16">IF(AU3="",CF3,CF3+1)</f>
        <v>1</v>
      </c>
      <c r="CG4" s="143">
        <f t="shared" ref="CG4:CG35" si="17">IF(AV3="",CG3,CG3+1)</f>
        <v>1</v>
      </c>
      <c r="CH4" s="143">
        <f t="shared" ref="CH4:CH35" si="18">IF(AW3="",CH3,CH3+1)</f>
        <v>1</v>
      </c>
      <c r="CI4" s="143">
        <f t="shared" ref="CI4:CI35" si="19">IF(AX3="",CI3,CI3+1)</f>
        <v>1</v>
      </c>
      <c r="CJ4" s="143">
        <f t="shared" ref="CJ4:CJ35" si="20">IF(AY3="",CJ3,CJ3+1)</f>
        <v>1</v>
      </c>
      <c r="CK4" s="143">
        <f t="shared" ref="CK4:CK35" si="21">IF(AZ3="",CK3,CK3+1)</f>
        <v>1</v>
      </c>
      <c r="CL4" s="143">
        <f t="shared" ref="CL4:CL35" si="22">IF(BA3="",CL3,CL3+1)</f>
        <v>1</v>
      </c>
      <c r="CM4" s="143">
        <f t="shared" ref="CM4:CM35" si="23">IF(BB3="",CM3,CM3+1)</f>
        <v>1</v>
      </c>
      <c r="CN4" s="143">
        <f t="shared" ref="CN4:CN35" si="24">IF(BC3="",CN3,CN3+1)</f>
        <v>1</v>
      </c>
      <c r="CO4" s="143">
        <f t="shared" ref="CO4:CO35" si="25">IF(BD3="",CO3,CO3+1)</f>
        <v>1</v>
      </c>
      <c r="CP4" s="143">
        <f t="shared" ref="CP4:CP35" si="26">IF(BE3="",CP3,CP3+1)</f>
        <v>1</v>
      </c>
      <c r="CQ4" s="143">
        <f t="shared" ref="CQ4:CQ35" si="27">IF(BF3="",CQ3,CQ3+1)</f>
        <v>1</v>
      </c>
      <c r="CR4" s="143">
        <f t="shared" ref="CR4:CR35" si="28">IF(BG3="",CR3,CR3+1)</f>
        <v>1</v>
      </c>
      <c r="CS4" s="143">
        <f t="shared" ref="CS4:CS35" si="29">IF(BH3="",CS3,CS3+1)</f>
        <v>1</v>
      </c>
      <c r="CT4" s="143">
        <f t="shared" ref="CT4:CT35" si="30">IF(BI3="",CT3,CT3+1)</f>
        <v>1</v>
      </c>
      <c r="CU4" s="143">
        <f t="shared" ref="CU4:CU35" si="31">IF(BJ3="",CU3,CU3+1)</f>
        <v>1</v>
      </c>
      <c r="CW4" s="38" t="str">
        <f t="shared" si="5"/>
        <v>-</v>
      </c>
      <c r="CX4" s="38">
        <f t="shared" si="6"/>
        <v>0</v>
      </c>
      <c r="CZ4" s="15">
        <v>1</v>
      </c>
      <c r="DA4" s="15" t="s">
        <v>278</v>
      </c>
      <c r="DB4" s="32" t="str">
        <f>T(LOOKUP(CZ4,$DM$1:$EF$1,$DM$2:$EF$2))</f>
        <v/>
      </c>
      <c r="DD4" s="15">
        <f>IF(OR(DB3="",DB3=" "),DD3,DD3+1)</f>
        <v>1</v>
      </c>
      <c r="DE4" s="15">
        <v>2</v>
      </c>
      <c r="DL4" s="56">
        <f t="shared" ref="DL4:DL67" si="32">SUM(DM5:EF5)-SUM(DM4:EF4)</f>
        <v>0</v>
      </c>
      <c r="DM4" s="56">
        <f t="shared" ref="DM4:DM35" si="33">IF(OR(CX3=0,ISERROR(SEARCH(DM$1,SUBSTITUTE(SUBSTITUTE($EG3,"10",""),"11","")))),DM3,DM3+1)</f>
        <v>1</v>
      </c>
      <c r="DN4" s="56">
        <f t="shared" ref="DN4:DN35" si="34">IF(OR(CX3=0,ISERROR(SEARCH(DN$1,SUBSTITUTE(SUBSTITUTE($CX3,"12",""),"20","")))),DN3,DN3+1)</f>
        <v>1</v>
      </c>
      <c r="DO4" s="56">
        <f t="shared" ref="DO4:DU4" si="35">IF(OR($CX3=0,ISERROR(SEARCH(DO$1,SUBSTITUTE($CX3,DY$1,"")))),DO3,DO3+1)</f>
        <v>1</v>
      </c>
      <c r="DP4" s="170">
        <f t="shared" si="35"/>
        <v>1</v>
      </c>
      <c r="DQ4" s="170">
        <f t="shared" si="35"/>
        <v>1</v>
      </c>
      <c r="DR4" s="170">
        <f t="shared" si="35"/>
        <v>1</v>
      </c>
      <c r="DS4" s="170">
        <f t="shared" si="35"/>
        <v>1</v>
      </c>
      <c r="DT4" s="170">
        <f t="shared" si="35"/>
        <v>1</v>
      </c>
      <c r="DU4" s="170">
        <f t="shared" si="35"/>
        <v>1</v>
      </c>
      <c r="DV4" s="170">
        <f>IF(OR($CX3=0,ISERROR(SEARCH(DV$1,$CX3))),DV3,DV3+1)</f>
        <v>1</v>
      </c>
      <c r="DW4" s="170">
        <f t="shared" ref="DW4:EF4" si="36">IF(OR($CX3=0,ISERROR(SEARCH(DW$1,$CX3))),DW3,DW3+1)</f>
        <v>1</v>
      </c>
      <c r="DX4" s="170">
        <f t="shared" si="36"/>
        <v>1</v>
      </c>
      <c r="DY4" s="170">
        <f t="shared" si="36"/>
        <v>1</v>
      </c>
      <c r="DZ4" s="170">
        <f t="shared" si="36"/>
        <v>1</v>
      </c>
      <c r="EA4" s="170">
        <f t="shared" si="36"/>
        <v>1</v>
      </c>
      <c r="EB4" s="170">
        <f t="shared" si="36"/>
        <v>1</v>
      </c>
      <c r="EC4" s="170">
        <f t="shared" si="36"/>
        <v>1</v>
      </c>
      <c r="ED4" s="170">
        <f t="shared" si="36"/>
        <v>1</v>
      </c>
      <c r="EE4" s="170">
        <f t="shared" si="36"/>
        <v>1</v>
      </c>
      <c r="EF4" s="170">
        <f t="shared" si="36"/>
        <v>1</v>
      </c>
      <c r="EG4" s="170">
        <f t="shared" si="7"/>
        <v>0</v>
      </c>
      <c r="HI4" s="14"/>
    </row>
    <row r="5" spans="1:217" x14ac:dyDescent="0.25">
      <c r="A5" s="15" t="s">
        <v>36</v>
      </c>
      <c r="B5" s="16" t="s">
        <v>37</v>
      </c>
      <c r="C5" s="15">
        <v>25</v>
      </c>
      <c r="D5" s="19"/>
      <c r="E5" s="19"/>
      <c r="F5" s="19"/>
      <c r="G5" s="19"/>
      <c r="H5" s="19"/>
      <c r="I5" s="19"/>
      <c r="J5" s="21"/>
      <c r="K5" s="21"/>
      <c r="L5" s="19"/>
      <c r="M5" s="19"/>
      <c r="N5" s="19"/>
      <c r="O5" s="19"/>
      <c r="P5" s="19"/>
      <c r="Q5" s="19"/>
      <c r="R5" s="31"/>
      <c r="S5" s="15">
        <f>DL5*(C5+J5*10+K5*5)</f>
        <v>0</v>
      </c>
      <c r="T5" s="5"/>
      <c r="U5" s="13"/>
      <c r="V5" s="5"/>
      <c r="W5" s="5" t="str">
        <f t="shared" si="2"/>
        <v/>
      </c>
      <c r="X5" s="5"/>
      <c r="Y5" s="5"/>
      <c r="Z5" s="5"/>
      <c r="AA5" s="16" t="s">
        <v>50</v>
      </c>
      <c r="AB5" s="15">
        <v>7</v>
      </c>
      <c r="AC5" s="21"/>
      <c r="AD5" s="21"/>
      <c r="AE5" s="21"/>
      <c r="AF5" s="21"/>
      <c r="AG5" s="19"/>
      <c r="AH5" s="19"/>
      <c r="AI5" s="21"/>
      <c r="AJ5" s="19"/>
      <c r="AK5" s="19"/>
      <c r="AL5" s="19"/>
      <c r="AM5" s="19"/>
      <c r="AN5" s="19"/>
      <c r="AO5" s="19"/>
      <c r="AP5" s="111">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f t="shared" si="9"/>
        <v>0</v>
      </c>
      <c r="BZ5" s="43">
        <f t="shared" si="10"/>
        <v>0</v>
      </c>
      <c r="CA5" s="38" t="str">
        <f t="shared" si="11"/>
        <v>-</v>
      </c>
      <c r="CB5" s="143">
        <f t="shared" si="12"/>
        <v>1</v>
      </c>
      <c r="CC5" s="143">
        <f t="shared" si="13"/>
        <v>1</v>
      </c>
      <c r="CD5" s="143">
        <f t="shared" si="14"/>
        <v>1</v>
      </c>
      <c r="CE5" s="143">
        <f t="shared" si="15"/>
        <v>1</v>
      </c>
      <c r="CF5" s="143">
        <f t="shared" si="16"/>
        <v>1</v>
      </c>
      <c r="CG5" s="143">
        <f t="shared" si="17"/>
        <v>1</v>
      </c>
      <c r="CH5" s="143">
        <f t="shared" si="18"/>
        <v>1</v>
      </c>
      <c r="CI5" s="143">
        <f t="shared" si="19"/>
        <v>1</v>
      </c>
      <c r="CJ5" s="143">
        <f t="shared" si="20"/>
        <v>1</v>
      </c>
      <c r="CK5" s="143">
        <f t="shared" si="21"/>
        <v>1</v>
      </c>
      <c r="CL5" s="143">
        <f t="shared" si="22"/>
        <v>1</v>
      </c>
      <c r="CM5" s="143">
        <f t="shared" si="23"/>
        <v>1</v>
      </c>
      <c r="CN5" s="143">
        <f t="shared" si="24"/>
        <v>1</v>
      </c>
      <c r="CO5" s="143">
        <f t="shared" si="25"/>
        <v>1</v>
      </c>
      <c r="CP5" s="143">
        <f t="shared" si="26"/>
        <v>1</v>
      </c>
      <c r="CQ5" s="143">
        <f t="shared" si="27"/>
        <v>1</v>
      </c>
      <c r="CR5" s="143">
        <f t="shared" si="28"/>
        <v>1</v>
      </c>
      <c r="CS5" s="143">
        <f t="shared" si="29"/>
        <v>1</v>
      </c>
      <c r="CT5" s="143">
        <f t="shared" si="30"/>
        <v>1</v>
      </c>
      <c r="CU5" s="143">
        <f t="shared" si="31"/>
        <v>1</v>
      </c>
      <c r="CW5" s="38" t="str">
        <f t="shared" si="5"/>
        <v>-</v>
      </c>
      <c r="CX5" s="38">
        <f t="shared" si="6"/>
        <v>0</v>
      </c>
      <c r="DA5" s="15">
        <v>1</v>
      </c>
      <c r="DB5" s="32" t="str">
        <f>T(CONCATENATE(LOOKUP(DA5,CB$3:CB$80,$AQ$3:$AQ$80)," ",LOOKUP(DA5,CB$3:CB$80,$CA$3:$CA$80)))</f>
        <v xml:space="preserve"> </v>
      </c>
      <c r="DD5" s="15">
        <f t="shared" ref="DD5:DD68" si="37">IF(OR(DB4="",DB4=" "),DD4,DD4+1)</f>
        <v>1</v>
      </c>
      <c r="DE5" s="15">
        <v>3</v>
      </c>
      <c r="DL5" s="56">
        <f t="shared" si="32"/>
        <v>0</v>
      </c>
      <c r="DM5" s="170">
        <f t="shared" si="33"/>
        <v>1</v>
      </c>
      <c r="DN5" s="170">
        <f t="shared" si="34"/>
        <v>1</v>
      </c>
      <c r="DO5" s="170">
        <f t="shared" ref="DO5:DO68" si="38">IF(OR($CX4=0,ISERROR(SEARCH(DO$1,SUBSTITUTE($CX4,DY$1,"")))),DO4,DO4+1)</f>
        <v>1</v>
      </c>
      <c r="DP5" s="170">
        <f t="shared" ref="DP5:DP68" si="39">IF(OR($CX4=0,ISERROR(SEARCH(DP$1,SUBSTITUTE($CX4,DZ$1,"")))),DP4,DP4+1)</f>
        <v>1</v>
      </c>
      <c r="DQ5" s="170">
        <f t="shared" ref="DQ5:DQ68" si="40">IF(OR($CX4=0,ISERROR(SEARCH(DQ$1,SUBSTITUTE($CX4,EA$1,"")))),DQ4,DQ4+1)</f>
        <v>1</v>
      </c>
      <c r="DR5" s="170">
        <f t="shared" ref="DR5:DR68" si="41">IF(OR($CX4=0,ISERROR(SEARCH(DR$1,SUBSTITUTE($CX4,EB$1,"")))),DR4,DR4+1)</f>
        <v>1</v>
      </c>
      <c r="DS5" s="170">
        <f t="shared" ref="DS5:DS68" si="42">IF(OR($CX4=0,ISERROR(SEARCH(DS$1,SUBSTITUTE($CX4,EC$1,"")))),DS4,DS4+1)</f>
        <v>1</v>
      </c>
      <c r="DT5" s="170">
        <f t="shared" ref="DT5:DT68" si="43">IF(OR($CX4=0,ISERROR(SEARCH(DT$1,SUBSTITUTE($CX4,ED$1,"")))),DT4,DT4+1)</f>
        <v>1</v>
      </c>
      <c r="DU5" s="170">
        <f t="shared" ref="DU5:DU68" si="44">IF(OR($CX4=0,ISERROR(SEARCH(DU$1,SUBSTITUTE($CX4,EE$1,"")))),DU4,DU4+1)</f>
        <v>1</v>
      </c>
      <c r="DV5" s="170">
        <f t="shared" ref="DV5:DV68" si="45">IF(OR($CX4=0,ISERROR(SEARCH(DV$1,$CX4))),DV4,DV4+1)</f>
        <v>1</v>
      </c>
      <c r="DW5" s="170">
        <f t="shared" ref="DW5:DW68" si="46">IF(OR($CX4=0,ISERROR(SEARCH(DW$1,$CX4))),DW4,DW4+1)</f>
        <v>1</v>
      </c>
      <c r="DX5" s="170">
        <f t="shared" ref="DX5:DX68" si="47">IF(OR($CX4=0,ISERROR(SEARCH(DX$1,$CX4))),DX4,DX4+1)</f>
        <v>1</v>
      </c>
      <c r="DY5" s="170">
        <f t="shared" ref="DY5:DY68" si="48">IF(OR($CX4=0,ISERROR(SEARCH(DY$1,$CX4))),DY4,DY4+1)</f>
        <v>1</v>
      </c>
      <c r="DZ5" s="170">
        <f t="shared" ref="DZ5:DZ68" si="49">IF(OR($CX4=0,ISERROR(SEARCH(DZ$1,$CX4))),DZ4,DZ4+1)</f>
        <v>1</v>
      </c>
      <c r="EA5" s="170">
        <f t="shared" ref="EA5:EA68" si="50">IF(OR($CX4=0,ISERROR(SEARCH(EA$1,$CX4))),EA4,EA4+1)</f>
        <v>1</v>
      </c>
      <c r="EB5" s="170">
        <f t="shared" ref="EB5:EB68" si="51">IF(OR($CX4=0,ISERROR(SEARCH(EB$1,$CX4))),EB4,EB4+1)</f>
        <v>1</v>
      </c>
      <c r="EC5" s="170">
        <f t="shared" ref="EC5:EC68" si="52">IF(OR($CX4=0,ISERROR(SEARCH(EC$1,$CX4))),EC4,EC4+1)</f>
        <v>1</v>
      </c>
      <c r="ED5" s="170">
        <f t="shared" ref="ED5:ED68" si="53">IF(OR($CX4=0,ISERROR(SEARCH(ED$1,$CX4))),ED4,ED4+1)</f>
        <v>1</v>
      </c>
      <c r="EE5" s="170">
        <f t="shared" ref="EE5:EE68" si="54">IF(OR($CX4=0,ISERROR(SEARCH(EE$1,$CX4))),EE4,EE4+1)</f>
        <v>1</v>
      </c>
      <c r="EF5" s="170">
        <f t="shared" ref="EF5:EF68" si="55">IF(OR($CX4=0,ISERROR(SEARCH(EF$1,$CX4))),EF4,EF4+1)</f>
        <v>1</v>
      </c>
      <c r="EG5" s="170">
        <f t="shared" si="7"/>
        <v>0</v>
      </c>
      <c r="HI5" s="14"/>
    </row>
    <row r="6" spans="1:217" x14ac:dyDescent="0.25">
      <c r="B6" s="16" t="s">
        <v>40</v>
      </c>
      <c r="C6" s="15">
        <v>175</v>
      </c>
      <c r="D6" s="20"/>
      <c r="E6" s="21"/>
      <c r="F6" s="20"/>
      <c r="G6" s="20"/>
      <c r="H6" s="21"/>
      <c r="I6" s="21"/>
      <c r="J6" s="20"/>
      <c r="K6" s="20"/>
      <c r="L6" s="21"/>
      <c r="M6" s="20"/>
      <c r="N6" s="20"/>
      <c r="O6" s="20"/>
      <c r="P6" s="20"/>
      <c r="Q6" s="20"/>
      <c r="R6" s="31"/>
      <c r="S6" s="15">
        <f>DL6*(C6+E6*10+(H6+I6)*5+L6*50)</f>
        <v>0</v>
      </c>
      <c r="T6" s="5"/>
      <c r="U6" s="13"/>
      <c r="V6" s="5"/>
      <c r="W6" s="5" t="str">
        <f t="shared" si="2"/>
        <v/>
      </c>
      <c r="X6" s="5"/>
      <c r="Y6" s="5"/>
      <c r="Z6" s="5"/>
      <c r="AA6" s="16" t="s">
        <v>50</v>
      </c>
      <c r="AB6" s="15">
        <v>7</v>
      </c>
      <c r="AC6" s="21"/>
      <c r="AD6" s="21"/>
      <c r="AE6" s="21"/>
      <c r="AF6" s="21"/>
      <c r="AG6" s="20"/>
      <c r="AH6" s="20"/>
      <c r="AI6" s="21"/>
      <c r="AJ6" s="20"/>
      <c r="AK6" s="20"/>
      <c r="AL6" s="20"/>
      <c r="AM6" s="20"/>
      <c r="AN6" s="20"/>
      <c r="AO6" s="20"/>
      <c r="AP6" s="111">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f t="shared" si="9"/>
        <v>0</v>
      </c>
      <c r="BZ6" s="43">
        <f t="shared" si="10"/>
        <v>0</v>
      </c>
      <c r="CA6" s="38" t="str">
        <f t="shared" si="11"/>
        <v>-</v>
      </c>
      <c r="CB6" s="143">
        <f t="shared" si="12"/>
        <v>1</v>
      </c>
      <c r="CC6" s="143">
        <f t="shared" si="13"/>
        <v>1</v>
      </c>
      <c r="CD6" s="143">
        <f t="shared" si="14"/>
        <v>1</v>
      </c>
      <c r="CE6" s="143">
        <f t="shared" si="15"/>
        <v>1</v>
      </c>
      <c r="CF6" s="143">
        <f t="shared" si="16"/>
        <v>1</v>
      </c>
      <c r="CG6" s="143">
        <f t="shared" si="17"/>
        <v>1</v>
      </c>
      <c r="CH6" s="143">
        <f t="shared" si="18"/>
        <v>1</v>
      </c>
      <c r="CI6" s="143">
        <f t="shared" si="19"/>
        <v>1</v>
      </c>
      <c r="CJ6" s="143">
        <f t="shared" si="20"/>
        <v>1</v>
      </c>
      <c r="CK6" s="143">
        <f t="shared" si="21"/>
        <v>1</v>
      </c>
      <c r="CL6" s="143">
        <f t="shared" si="22"/>
        <v>1</v>
      </c>
      <c r="CM6" s="143">
        <f t="shared" si="23"/>
        <v>1</v>
      </c>
      <c r="CN6" s="143">
        <f t="shared" si="24"/>
        <v>1</v>
      </c>
      <c r="CO6" s="143">
        <f t="shared" si="25"/>
        <v>1</v>
      </c>
      <c r="CP6" s="143">
        <f t="shared" si="26"/>
        <v>1</v>
      </c>
      <c r="CQ6" s="143">
        <f t="shared" si="27"/>
        <v>1</v>
      </c>
      <c r="CR6" s="143">
        <f t="shared" si="28"/>
        <v>1</v>
      </c>
      <c r="CS6" s="143">
        <f t="shared" si="29"/>
        <v>1</v>
      </c>
      <c r="CT6" s="143">
        <f t="shared" si="30"/>
        <v>1</v>
      </c>
      <c r="CU6" s="143">
        <f t="shared" si="31"/>
        <v>1</v>
      </c>
      <c r="CW6" s="38" t="str">
        <f t="shared" si="5"/>
        <v>-</v>
      </c>
      <c r="CX6" s="38">
        <f t="shared" si="6"/>
        <v>0</v>
      </c>
      <c r="DA6" s="15">
        <v>2</v>
      </c>
      <c r="DB6" s="32" t="str">
        <f t="shared" ref="DB6:DB16" si="56">T(CONCATENATE(LOOKUP(DA6,CB$3:CB$80,$AQ$3:$AQ$80)," ",LOOKUP(DA6,CB$3:CB$80,$CA$3:$CA$80)))</f>
        <v xml:space="preserve"> </v>
      </c>
      <c r="DD6" s="15">
        <f t="shared" si="37"/>
        <v>1</v>
      </c>
      <c r="DE6" s="15">
        <v>4</v>
      </c>
      <c r="DL6" s="56">
        <f t="shared" si="32"/>
        <v>0</v>
      </c>
      <c r="DM6" s="170">
        <f t="shared" si="33"/>
        <v>1</v>
      </c>
      <c r="DN6" s="170">
        <f t="shared" si="34"/>
        <v>1</v>
      </c>
      <c r="DO6" s="170">
        <f t="shared" si="38"/>
        <v>1</v>
      </c>
      <c r="DP6" s="170">
        <f t="shared" si="39"/>
        <v>1</v>
      </c>
      <c r="DQ6" s="170">
        <f t="shared" si="40"/>
        <v>1</v>
      </c>
      <c r="DR6" s="170">
        <f t="shared" si="41"/>
        <v>1</v>
      </c>
      <c r="DS6" s="170">
        <f t="shared" si="42"/>
        <v>1</v>
      </c>
      <c r="DT6" s="170">
        <f t="shared" si="43"/>
        <v>1</v>
      </c>
      <c r="DU6" s="170">
        <f t="shared" si="44"/>
        <v>1</v>
      </c>
      <c r="DV6" s="170">
        <f t="shared" si="45"/>
        <v>1</v>
      </c>
      <c r="DW6" s="170">
        <f t="shared" si="46"/>
        <v>1</v>
      </c>
      <c r="DX6" s="170">
        <f t="shared" si="47"/>
        <v>1</v>
      </c>
      <c r="DY6" s="170">
        <f t="shared" si="48"/>
        <v>1</v>
      </c>
      <c r="DZ6" s="170">
        <f t="shared" si="49"/>
        <v>1</v>
      </c>
      <c r="EA6" s="170">
        <f t="shared" si="50"/>
        <v>1</v>
      </c>
      <c r="EB6" s="170">
        <f t="shared" si="51"/>
        <v>1</v>
      </c>
      <c r="EC6" s="170">
        <f t="shared" si="52"/>
        <v>1</v>
      </c>
      <c r="ED6" s="170">
        <f t="shared" si="53"/>
        <v>1</v>
      </c>
      <c r="EE6" s="170">
        <f t="shared" si="54"/>
        <v>1</v>
      </c>
      <c r="EF6" s="170">
        <f t="shared" si="55"/>
        <v>1</v>
      </c>
      <c r="EG6" s="170">
        <f t="shared" si="7"/>
        <v>0</v>
      </c>
      <c r="HI6" s="14"/>
    </row>
    <row r="7" spans="1:217" x14ac:dyDescent="0.25">
      <c r="B7" s="16" t="s">
        <v>42</v>
      </c>
      <c r="C7" s="15">
        <v>55</v>
      </c>
      <c r="D7" s="19"/>
      <c r="E7" s="19"/>
      <c r="F7" s="19"/>
      <c r="G7" s="19"/>
      <c r="H7" s="19"/>
      <c r="I7" s="19"/>
      <c r="J7" s="19"/>
      <c r="K7" s="19"/>
      <c r="L7" s="19"/>
      <c r="M7" s="19"/>
      <c r="N7" s="19"/>
      <c r="O7" s="19"/>
      <c r="P7" s="19"/>
      <c r="Q7" s="19"/>
      <c r="R7" s="31"/>
      <c r="S7" s="15">
        <f>DL7*C7</f>
        <v>0</v>
      </c>
      <c r="T7" s="5"/>
      <c r="U7" s="13"/>
      <c r="V7" s="5"/>
      <c r="W7" s="5" t="str">
        <f t="shared" si="2"/>
        <v/>
      </c>
      <c r="X7" s="5"/>
      <c r="Y7" s="5"/>
      <c r="Z7" s="5"/>
      <c r="AA7" s="16" t="s">
        <v>50</v>
      </c>
      <c r="AB7" s="15">
        <v>7</v>
      </c>
      <c r="AC7" s="21"/>
      <c r="AD7" s="21"/>
      <c r="AE7" s="21"/>
      <c r="AF7" s="21"/>
      <c r="AG7" s="19"/>
      <c r="AH7" s="19"/>
      <c r="AI7" s="21"/>
      <c r="AJ7" s="19"/>
      <c r="AK7" s="19"/>
      <c r="AL7" s="19"/>
      <c r="AM7" s="19"/>
      <c r="AN7" s="19"/>
      <c r="AO7" s="19"/>
      <c r="AP7" s="111">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f t="shared" si="9"/>
        <v>0</v>
      </c>
      <c r="BZ7" s="43">
        <f t="shared" si="10"/>
        <v>0</v>
      </c>
      <c r="CA7" s="38" t="str">
        <f t="shared" si="11"/>
        <v>-</v>
      </c>
      <c r="CB7" s="143">
        <f t="shared" si="12"/>
        <v>1</v>
      </c>
      <c r="CC7" s="143">
        <f t="shared" si="13"/>
        <v>1</v>
      </c>
      <c r="CD7" s="143">
        <f t="shared" si="14"/>
        <v>1</v>
      </c>
      <c r="CE7" s="143">
        <f t="shared" si="15"/>
        <v>1</v>
      </c>
      <c r="CF7" s="143">
        <f t="shared" si="16"/>
        <v>1</v>
      </c>
      <c r="CG7" s="143">
        <f t="shared" si="17"/>
        <v>1</v>
      </c>
      <c r="CH7" s="143">
        <f t="shared" si="18"/>
        <v>1</v>
      </c>
      <c r="CI7" s="143">
        <f t="shared" si="19"/>
        <v>1</v>
      </c>
      <c r="CJ7" s="143">
        <f t="shared" si="20"/>
        <v>1</v>
      </c>
      <c r="CK7" s="143">
        <f t="shared" si="21"/>
        <v>1</v>
      </c>
      <c r="CL7" s="143">
        <f t="shared" si="22"/>
        <v>1</v>
      </c>
      <c r="CM7" s="143">
        <f t="shared" si="23"/>
        <v>1</v>
      </c>
      <c r="CN7" s="143">
        <f t="shared" si="24"/>
        <v>1</v>
      </c>
      <c r="CO7" s="143">
        <f t="shared" si="25"/>
        <v>1</v>
      </c>
      <c r="CP7" s="143">
        <f t="shared" si="26"/>
        <v>1</v>
      </c>
      <c r="CQ7" s="143">
        <f t="shared" si="27"/>
        <v>1</v>
      </c>
      <c r="CR7" s="143">
        <f t="shared" si="28"/>
        <v>1</v>
      </c>
      <c r="CS7" s="143">
        <f t="shared" si="29"/>
        <v>1</v>
      </c>
      <c r="CT7" s="143">
        <f t="shared" si="30"/>
        <v>1</v>
      </c>
      <c r="CU7" s="143">
        <f t="shared" si="31"/>
        <v>1</v>
      </c>
      <c r="CW7" s="38" t="str">
        <f t="shared" si="5"/>
        <v>-</v>
      </c>
      <c r="CX7" s="38">
        <f t="shared" si="6"/>
        <v>0</v>
      </c>
      <c r="DA7" s="15">
        <v>3</v>
      </c>
      <c r="DB7" s="32" t="str">
        <f t="shared" si="56"/>
        <v xml:space="preserve"> </v>
      </c>
      <c r="DD7" s="15">
        <f t="shared" si="37"/>
        <v>1</v>
      </c>
      <c r="DE7" s="15">
        <v>5</v>
      </c>
      <c r="DL7" s="56">
        <f t="shared" si="32"/>
        <v>0</v>
      </c>
      <c r="DM7" s="170">
        <f t="shared" si="33"/>
        <v>1</v>
      </c>
      <c r="DN7" s="170">
        <f t="shared" si="34"/>
        <v>1</v>
      </c>
      <c r="DO7" s="170">
        <f t="shared" si="38"/>
        <v>1</v>
      </c>
      <c r="DP7" s="170">
        <f t="shared" si="39"/>
        <v>1</v>
      </c>
      <c r="DQ7" s="170">
        <f t="shared" si="40"/>
        <v>1</v>
      </c>
      <c r="DR7" s="170">
        <f t="shared" si="41"/>
        <v>1</v>
      </c>
      <c r="DS7" s="170">
        <f t="shared" si="42"/>
        <v>1</v>
      </c>
      <c r="DT7" s="170">
        <f t="shared" si="43"/>
        <v>1</v>
      </c>
      <c r="DU7" s="170">
        <f t="shared" si="44"/>
        <v>1</v>
      </c>
      <c r="DV7" s="170">
        <f t="shared" si="45"/>
        <v>1</v>
      </c>
      <c r="DW7" s="170">
        <f t="shared" si="46"/>
        <v>1</v>
      </c>
      <c r="DX7" s="170">
        <f t="shared" si="47"/>
        <v>1</v>
      </c>
      <c r="DY7" s="170">
        <f t="shared" si="48"/>
        <v>1</v>
      </c>
      <c r="DZ7" s="170">
        <f t="shared" si="49"/>
        <v>1</v>
      </c>
      <c r="EA7" s="170">
        <f t="shared" si="50"/>
        <v>1</v>
      </c>
      <c r="EB7" s="170">
        <f t="shared" si="51"/>
        <v>1</v>
      </c>
      <c r="EC7" s="170">
        <f t="shared" si="52"/>
        <v>1</v>
      </c>
      <c r="ED7" s="170">
        <f t="shared" si="53"/>
        <v>1</v>
      </c>
      <c r="EE7" s="170">
        <f t="shared" si="54"/>
        <v>1</v>
      </c>
      <c r="EF7" s="170">
        <f t="shared" si="55"/>
        <v>1</v>
      </c>
      <c r="EG7" s="170">
        <f t="shared" si="7"/>
        <v>0</v>
      </c>
      <c r="HI7" s="14"/>
    </row>
    <row r="8" spans="1:217" x14ac:dyDescent="0.25">
      <c r="B8" s="16" t="s">
        <v>43</v>
      </c>
      <c r="C8" s="15">
        <v>20</v>
      </c>
      <c r="D8" s="20"/>
      <c r="E8" s="20"/>
      <c r="F8" s="20"/>
      <c r="G8" s="20"/>
      <c r="H8" s="20"/>
      <c r="I8" s="20"/>
      <c r="J8" s="20"/>
      <c r="K8" s="20"/>
      <c r="L8" s="20"/>
      <c r="M8" s="20"/>
      <c r="N8" s="20"/>
      <c r="O8" s="20"/>
      <c r="P8" s="20"/>
      <c r="Q8" s="20"/>
      <c r="R8" s="31"/>
      <c r="S8" s="56">
        <f>DL8*C8</f>
        <v>0</v>
      </c>
      <c r="T8" s="5"/>
      <c r="U8" s="13"/>
      <c r="V8" s="5"/>
      <c r="W8" s="5" t="str">
        <f t="shared" si="2"/>
        <v/>
      </c>
      <c r="X8" s="5"/>
      <c r="Y8" s="5"/>
      <c r="Z8" s="5"/>
      <c r="AA8" s="16" t="s">
        <v>50</v>
      </c>
      <c r="AB8" s="15">
        <v>7</v>
      </c>
      <c r="AC8" s="21"/>
      <c r="AD8" s="21"/>
      <c r="AE8" s="21"/>
      <c r="AF8" s="21"/>
      <c r="AG8" s="20"/>
      <c r="AH8" s="20"/>
      <c r="AI8" s="21"/>
      <c r="AJ8" s="20"/>
      <c r="AK8" s="20"/>
      <c r="AL8" s="20"/>
      <c r="AM8" s="20"/>
      <c r="AN8" s="20"/>
      <c r="AO8" s="20"/>
      <c r="AP8" s="111">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f t="shared" si="9"/>
        <v>0</v>
      </c>
      <c r="BZ8" s="43">
        <f t="shared" si="10"/>
        <v>0</v>
      </c>
      <c r="CA8" s="38" t="str">
        <f t="shared" si="11"/>
        <v>-</v>
      </c>
      <c r="CB8" s="143">
        <f t="shared" si="12"/>
        <v>1</v>
      </c>
      <c r="CC8" s="143">
        <f t="shared" si="13"/>
        <v>1</v>
      </c>
      <c r="CD8" s="143">
        <f t="shared" si="14"/>
        <v>1</v>
      </c>
      <c r="CE8" s="143">
        <f t="shared" si="15"/>
        <v>1</v>
      </c>
      <c r="CF8" s="143">
        <f t="shared" si="16"/>
        <v>1</v>
      </c>
      <c r="CG8" s="143">
        <f t="shared" si="17"/>
        <v>1</v>
      </c>
      <c r="CH8" s="143">
        <f t="shared" si="18"/>
        <v>1</v>
      </c>
      <c r="CI8" s="143">
        <f t="shared" si="19"/>
        <v>1</v>
      </c>
      <c r="CJ8" s="143">
        <f t="shared" si="20"/>
        <v>1</v>
      </c>
      <c r="CK8" s="143">
        <f t="shared" si="21"/>
        <v>1</v>
      </c>
      <c r="CL8" s="143">
        <f t="shared" si="22"/>
        <v>1</v>
      </c>
      <c r="CM8" s="143">
        <f t="shared" si="23"/>
        <v>1</v>
      </c>
      <c r="CN8" s="143">
        <f t="shared" si="24"/>
        <v>1</v>
      </c>
      <c r="CO8" s="143">
        <f t="shared" si="25"/>
        <v>1</v>
      </c>
      <c r="CP8" s="143">
        <f t="shared" si="26"/>
        <v>1</v>
      </c>
      <c r="CQ8" s="143">
        <f t="shared" si="27"/>
        <v>1</v>
      </c>
      <c r="CR8" s="143">
        <f t="shared" si="28"/>
        <v>1</v>
      </c>
      <c r="CS8" s="143">
        <f t="shared" si="29"/>
        <v>1</v>
      </c>
      <c r="CT8" s="143">
        <f t="shared" si="30"/>
        <v>1</v>
      </c>
      <c r="CU8" s="143">
        <f t="shared" si="31"/>
        <v>1</v>
      </c>
      <c r="CW8" s="38" t="str">
        <f t="shared" si="5"/>
        <v>-</v>
      </c>
      <c r="CX8" s="38">
        <f t="shared" si="6"/>
        <v>0</v>
      </c>
      <c r="DA8" s="15">
        <v>4</v>
      </c>
      <c r="DB8" s="32" t="str">
        <f t="shared" si="56"/>
        <v xml:space="preserve"> </v>
      </c>
      <c r="DD8" s="15">
        <f t="shared" si="37"/>
        <v>1</v>
      </c>
      <c r="DE8" s="15">
        <v>6</v>
      </c>
      <c r="DL8" s="56">
        <f t="shared" si="32"/>
        <v>0</v>
      </c>
      <c r="DM8" s="170">
        <f t="shared" si="33"/>
        <v>1</v>
      </c>
      <c r="DN8" s="170">
        <f t="shared" si="34"/>
        <v>1</v>
      </c>
      <c r="DO8" s="170">
        <f t="shared" si="38"/>
        <v>1</v>
      </c>
      <c r="DP8" s="170">
        <f t="shared" si="39"/>
        <v>1</v>
      </c>
      <c r="DQ8" s="170">
        <f t="shared" si="40"/>
        <v>1</v>
      </c>
      <c r="DR8" s="170">
        <f t="shared" si="41"/>
        <v>1</v>
      </c>
      <c r="DS8" s="170">
        <f t="shared" si="42"/>
        <v>1</v>
      </c>
      <c r="DT8" s="170">
        <f t="shared" si="43"/>
        <v>1</v>
      </c>
      <c r="DU8" s="170">
        <f t="shared" si="44"/>
        <v>1</v>
      </c>
      <c r="DV8" s="170">
        <f t="shared" si="45"/>
        <v>1</v>
      </c>
      <c r="DW8" s="170">
        <f t="shared" si="46"/>
        <v>1</v>
      </c>
      <c r="DX8" s="170">
        <f t="shared" si="47"/>
        <v>1</v>
      </c>
      <c r="DY8" s="170">
        <f t="shared" si="48"/>
        <v>1</v>
      </c>
      <c r="DZ8" s="170">
        <f t="shared" si="49"/>
        <v>1</v>
      </c>
      <c r="EA8" s="170">
        <f t="shared" si="50"/>
        <v>1</v>
      </c>
      <c r="EB8" s="170">
        <f t="shared" si="51"/>
        <v>1</v>
      </c>
      <c r="EC8" s="170">
        <f t="shared" si="52"/>
        <v>1</v>
      </c>
      <c r="ED8" s="170">
        <f t="shared" si="53"/>
        <v>1</v>
      </c>
      <c r="EE8" s="170">
        <f t="shared" si="54"/>
        <v>1</v>
      </c>
      <c r="EF8" s="170">
        <f t="shared" si="55"/>
        <v>1</v>
      </c>
      <c r="EG8" s="170">
        <f t="shared" si="7"/>
        <v>0</v>
      </c>
      <c r="HI8" s="14"/>
    </row>
    <row r="9" spans="1:217" x14ac:dyDescent="0.25">
      <c r="B9" s="16" t="s">
        <v>44</v>
      </c>
      <c r="C9" s="15">
        <v>30</v>
      </c>
      <c r="D9" s="19"/>
      <c r="E9" s="19"/>
      <c r="F9" s="19"/>
      <c r="G9" s="19"/>
      <c r="H9" s="19"/>
      <c r="I9" s="19"/>
      <c r="J9" s="19"/>
      <c r="K9" s="19"/>
      <c r="L9" s="19"/>
      <c r="M9" s="19"/>
      <c r="N9" s="19"/>
      <c r="O9" s="19"/>
      <c r="P9" s="19"/>
      <c r="Q9" s="19"/>
      <c r="R9" s="31"/>
      <c r="S9" s="56">
        <f>DL9*C9</f>
        <v>0</v>
      </c>
      <c r="T9" s="5"/>
      <c r="U9" s="13"/>
      <c r="V9" s="5"/>
      <c r="W9" s="5" t="str">
        <f t="shared" si="2"/>
        <v/>
      </c>
      <c r="X9" s="5"/>
      <c r="Y9" s="5"/>
      <c r="Z9" s="5"/>
      <c r="AA9" s="16" t="s">
        <v>52</v>
      </c>
      <c r="AB9" s="15">
        <v>8</v>
      </c>
      <c r="AC9" s="21"/>
      <c r="AD9" s="21"/>
      <c r="AE9" s="21"/>
      <c r="AF9" s="21"/>
      <c r="AG9" s="19"/>
      <c r="AH9" s="19"/>
      <c r="AI9" s="21"/>
      <c r="AJ9" s="19"/>
      <c r="AK9" s="19"/>
      <c r="AL9" s="19"/>
      <c r="AM9" s="19"/>
      <c r="AN9" s="19"/>
      <c r="AO9" s="19"/>
      <c r="AP9" s="111">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8"/>
        <v>0</v>
      </c>
      <c r="BY9" s="168">
        <f t="shared" si="9"/>
        <v>0</v>
      </c>
      <c r="BZ9" s="43">
        <f t="shared" si="10"/>
        <v>0</v>
      </c>
      <c r="CA9" s="38" t="str">
        <f t="shared" si="11"/>
        <v>-</v>
      </c>
      <c r="CB9" s="143">
        <f t="shared" si="12"/>
        <v>1</v>
      </c>
      <c r="CC9" s="143">
        <f t="shared" si="13"/>
        <v>1</v>
      </c>
      <c r="CD9" s="143">
        <f t="shared" si="14"/>
        <v>1</v>
      </c>
      <c r="CE9" s="143">
        <f t="shared" si="15"/>
        <v>1</v>
      </c>
      <c r="CF9" s="143">
        <f t="shared" si="16"/>
        <v>1</v>
      </c>
      <c r="CG9" s="143">
        <f t="shared" si="17"/>
        <v>1</v>
      </c>
      <c r="CH9" s="143">
        <f t="shared" si="18"/>
        <v>1</v>
      </c>
      <c r="CI9" s="143">
        <f t="shared" si="19"/>
        <v>1</v>
      </c>
      <c r="CJ9" s="143">
        <f t="shared" si="20"/>
        <v>1</v>
      </c>
      <c r="CK9" s="143">
        <f t="shared" si="21"/>
        <v>1</v>
      </c>
      <c r="CL9" s="143">
        <f t="shared" si="22"/>
        <v>1</v>
      </c>
      <c r="CM9" s="143">
        <f t="shared" si="23"/>
        <v>1</v>
      </c>
      <c r="CN9" s="143">
        <f t="shared" si="24"/>
        <v>1</v>
      </c>
      <c r="CO9" s="143">
        <f t="shared" si="25"/>
        <v>1</v>
      </c>
      <c r="CP9" s="143">
        <f t="shared" si="26"/>
        <v>1</v>
      </c>
      <c r="CQ9" s="143">
        <f t="shared" si="27"/>
        <v>1</v>
      </c>
      <c r="CR9" s="143">
        <f t="shared" si="28"/>
        <v>1</v>
      </c>
      <c r="CS9" s="143">
        <f t="shared" si="29"/>
        <v>1</v>
      </c>
      <c r="CT9" s="143">
        <f t="shared" si="30"/>
        <v>1</v>
      </c>
      <c r="CU9" s="143">
        <f t="shared" si="31"/>
        <v>1</v>
      </c>
      <c r="CW9" s="38" t="str">
        <f t="shared" si="5"/>
        <v>-</v>
      </c>
      <c r="CX9" s="38">
        <f t="shared" si="6"/>
        <v>0</v>
      </c>
      <c r="DA9" s="15">
        <v>5</v>
      </c>
      <c r="DB9" s="32" t="str">
        <f t="shared" si="56"/>
        <v xml:space="preserve"> </v>
      </c>
      <c r="DD9" s="15">
        <f t="shared" si="37"/>
        <v>1</v>
      </c>
      <c r="DE9" s="15">
        <v>7</v>
      </c>
      <c r="DL9" s="56">
        <f t="shared" si="32"/>
        <v>0</v>
      </c>
      <c r="DM9" s="170">
        <f t="shared" si="33"/>
        <v>1</v>
      </c>
      <c r="DN9" s="170">
        <f t="shared" si="34"/>
        <v>1</v>
      </c>
      <c r="DO9" s="170">
        <f t="shared" si="38"/>
        <v>1</v>
      </c>
      <c r="DP9" s="170">
        <f t="shared" si="39"/>
        <v>1</v>
      </c>
      <c r="DQ9" s="170">
        <f t="shared" si="40"/>
        <v>1</v>
      </c>
      <c r="DR9" s="170">
        <f t="shared" si="41"/>
        <v>1</v>
      </c>
      <c r="DS9" s="170">
        <f t="shared" si="42"/>
        <v>1</v>
      </c>
      <c r="DT9" s="170">
        <f t="shared" si="43"/>
        <v>1</v>
      </c>
      <c r="DU9" s="170">
        <f t="shared" si="44"/>
        <v>1</v>
      </c>
      <c r="DV9" s="170">
        <f t="shared" si="45"/>
        <v>1</v>
      </c>
      <c r="DW9" s="170">
        <f t="shared" si="46"/>
        <v>1</v>
      </c>
      <c r="DX9" s="170">
        <f t="shared" si="47"/>
        <v>1</v>
      </c>
      <c r="DY9" s="170">
        <f t="shared" si="48"/>
        <v>1</v>
      </c>
      <c r="DZ9" s="170">
        <f t="shared" si="49"/>
        <v>1</v>
      </c>
      <c r="EA9" s="170">
        <f t="shared" si="50"/>
        <v>1</v>
      </c>
      <c r="EB9" s="170">
        <f t="shared" si="51"/>
        <v>1</v>
      </c>
      <c r="EC9" s="170">
        <f t="shared" si="52"/>
        <v>1</v>
      </c>
      <c r="ED9" s="170">
        <f t="shared" si="53"/>
        <v>1</v>
      </c>
      <c r="EE9" s="170">
        <f t="shared" si="54"/>
        <v>1</v>
      </c>
      <c r="EF9" s="170">
        <f t="shared" si="55"/>
        <v>1</v>
      </c>
      <c r="EG9" s="170">
        <f t="shared" si="7"/>
        <v>0</v>
      </c>
      <c r="HI9" s="14"/>
    </row>
    <row r="10" spans="1:217" x14ac:dyDescent="0.25">
      <c r="B10" s="16" t="s">
        <v>45</v>
      </c>
      <c r="C10" s="15">
        <v>25</v>
      </c>
      <c r="D10" s="20"/>
      <c r="E10" s="21"/>
      <c r="F10" s="20"/>
      <c r="G10" s="20"/>
      <c r="H10" s="20"/>
      <c r="I10" s="20"/>
      <c r="J10" s="20"/>
      <c r="K10" s="20"/>
      <c r="L10" s="20"/>
      <c r="M10" s="20"/>
      <c r="N10" s="20"/>
      <c r="O10" s="20"/>
      <c r="P10" s="20"/>
      <c r="Q10" s="20"/>
      <c r="R10" s="31"/>
      <c r="S10" s="15">
        <f>DL10*(C10+E10*6)</f>
        <v>0</v>
      </c>
      <c r="T10" s="5"/>
      <c r="U10" s="13"/>
      <c r="V10" s="5"/>
      <c r="W10" s="5" t="str">
        <f t="shared" si="2"/>
        <v/>
      </c>
      <c r="X10" s="5"/>
      <c r="Y10" s="5"/>
      <c r="Z10" s="5"/>
      <c r="AA10" s="16" t="s">
        <v>52</v>
      </c>
      <c r="AB10" s="15">
        <v>8</v>
      </c>
      <c r="AC10" s="21"/>
      <c r="AD10" s="21"/>
      <c r="AE10" s="21"/>
      <c r="AF10" s="21"/>
      <c r="AG10" s="20"/>
      <c r="AH10" s="20"/>
      <c r="AI10" s="21"/>
      <c r="AJ10" s="20"/>
      <c r="AK10" s="20"/>
      <c r="AL10" s="20"/>
      <c r="AM10" s="20"/>
      <c r="AN10" s="20"/>
      <c r="AO10" s="20"/>
      <c r="AP10" s="111">
        <f t="shared" si="3"/>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8"/>
        <v>0</v>
      </c>
      <c r="BY10" s="168">
        <f t="shared" si="9"/>
        <v>0</v>
      </c>
      <c r="BZ10" s="43">
        <f t="shared" si="10"/>
        <v>0</v>
      </c>
      <c r="CA10" s="38" t="str">
        <f t="shared" si="11"/>
        <v>-</v>
      </c>
      <c r="CB10" s="143">
        <f t="shared" si="12"/>
        <v>1</v>
      </c>
      <c r="CC10" s="143">
        <f t="shared" si="13"/>
        <v>1</v>
      </c>
      <c r="CD10" s="143">
        <f t="shared" si="14"/>
        <v>1</v>
      </c>
      <c r="CE10" s="143">
        <f t="shared" si="15"/>
        <v>1</v>
      </c>
      <c r="CF10" s="143">
        <f t="shared" si="16"/>
        <v>1</v>
      </c>
      <c r="CG10" s="143">
        <f t="shared" si="17"/>
        <v>1</v>
      </c>
      <c r="CH10" s="143">
        <f t="shared" si="18"/>
        <v>1</v>
      </c>
      <c r="CI10" s="143">
        <f t="shared" si="19"/>
        <v>1</v>
      </c>
      <c r="CJ10" s="143">
        <f t="shared" si="20"/>
        <v>1</v>
      </c>
      <c r="CK10" s="143">
        <f t="shared" si="21"/>
        <v>1</v>
      </c>
      <c r="CL10" s="143">
        <f t="shared" si="22"/>
        <v>1</v>
      </c>
      <c r="CM10" s="143">
        <f t="shared" si="23"/>
        <v>1</v>
      </c>
      <c r="CN10" s="143">
        <f t="shared" si="24"/>
        <v>1</v>
      </c>
      <c r="CO10" s="143">
        <f t="shared" si="25"/>
        <v>1</v>
      </c>
      <c r="CP10" s="143">
        <f t="shared" si="26"/>
        <v>1</v>
      </c>
      <c r="CQ10" s="143">
        <f t="shared" si="27"/>
        <v>1</v>
      </c>
      <c r="CR10" s="143">
        <f t="shared" si="28"/>
        <v>1</v>
      </c>
      <c r="CS10" s="143">
        <f t="shared" si="29"/>
        <v>1</v>
      </c>
      <c r="CT10" s="143">
        <f t="shared" si="30"/>
        <v>1</v>
      </c>
      <c r="CU10" s="143">
        <f t="shared" si="31"/>
        <v>1</v>
      </c>
      <c r="CW10" s="38" t="str">
        <f t="shared" si="5"/>
        <v>-</v>
      </c>
      <c r="CX10" s="38">
        <f t="shared" si="6"/>
        <v>0</v>
      </c>
      <c r="DA10" s="15">
        <v>6</v>
      </c>
      <c r="DB10" s="32" t="str">
        <f t="shared" si="56"/>
        <v xml:space="preserve"> </v>
      </c>
      <c r="DD10" s="15">
        <f t="shared" si="37"/>
        <v>1</v>
      </c>
      <c r="DE10" s="15">
        <v>8</v>
      </c>
      <c r="DL10" s="56">
        <f t="shared" si="32"/>
        <v>0</v>
      </c>
      <c r="DM10" s="170">
        <f t="shared" si="33"/>
        <v>1</v>
      </c>
      <c r="DN10" s="170">
        <f t="shared" si="34"/>
        <v>1</v>
      </c>
      <c r="DO10" s="170">
        <f t="shared" si="38"/>
        <v>1</v>
      </c>
      <c r="DP10" s="170">
        <f t="shared" si="39"/>
        <v>1</v>
      </c>
      <c r="DQ10" s="170">
        <f t="shared" si="40"/>
        <v>1</v>
      </c>
      <c r="DR10" s="170">
        <f t="shared" si="41"/>
        <v>1</v>
      </c>
      <c r="DS10" s="170">
        <f t="shared" si="42"/>
        <v>1</v>
      </c>
      <c r="DT10" s="170">
        <f t="shared" si="43"/>
        <v>1</v>
      </c>
      <c r="DU10" s="170">
        <f t="shared" si="44"/>
        <v>1</v>
      </c>
      <c r="DV10" s="170">
        <f t="shared" si="45"/>
        <v>1</v>
      </c>
      <c r="DW10" s="170">
        <f t="shared" si="46"/>
        <v>1</v>
      </c>
      <c r="DX10" s="170">
        <f t="shared" si="47"/>
        <v>1</v>
      </c>
      <c r="DY10" s="170">
        <f t="shared" si="48"/>
        <v>1</v>
      </c>
      <c r="DZ10" s="170">
        <f t="shared" si="49"/>
        <v>1</v>
      </c>
      <c r="EA10" s="170">
        <f t="shared" si="50"/>
        <v>1</v>
      </c>
      <c r="EB10" s="170">
        <f t="shared" si="51"/>
        <v>1</v>
      </c>
      <c r="EC10" s="170">
        <f t="shared" si="52"/>
        <v>1</v>
      </c>
      <c r="ED10" s="170">
        <f t="shared" si="53"/>
        <v>1</v>
      </c>
      <c r="EE10" s="170">
        <f t="shared" si="54"/>
        <v>1</v>
      </c>
      <c r="EF10" s="170">
        <f t="shared" si="55"/>
        <v>1</v>
      </c>
      <c r="EG10" s="170">
        <f t="shared" si="7"/>
        <v>0</v>
      </c>
      <c r="HI10" s="14"/>
    </row>
    <row r="11" spans="1:217" x14ac:dyDescent="0.25">
      <c r="B11" s="16" t="s">
        <v>46</v>
      </c>
      <c r="C11" s="15">
        <v>55</v>
      </c>
      <c r="D11" s="19"/>
      <c r="E11" s="19"/>
      <c r="F11" s="19"/>
      <c r="G11" s="19"/>
      <c r="H11" s="19"/>
      <c r="I11" s="19"/>
      <c r="J11" s="19"/>
      <c r="K11" s="19"/>
      <c r="L11" s="19"/>
      <c r="M11" s="19"/>
      <c r="N11" s="19"/>
      <c r="O11" s="19"/>
      <c r="P11" s="19"/>
      <c r="Q11" s="19"/>
      <c r="R11" s="31"/>
      <c r="S11" s="56">
        <f>DL11*C11</f>
        <v>0</v>
      </c>
      <c r="T11" s="5"/>
      <c r="U11" s="13"/>
      <c r="V11" s="5"/>
      <c r="W11" s="5" t="str">
        <f t="shared" si="2"/>
        <v/>
      </c>
      <c r="X11" s="5"/>
      <c r="Y11" s="5"/>
      <c r="Z11" s="5"/>
      <c r="AA11" s="16" t="s">
        <v>52</v>
      </c>
      <c r="AB11" s="15">
        <v>8</v>
      </c>
      <c r="AC11" s="21"/>
      <c r="AD11" s="21"/>
      <c r="AE11" s="21"/>
      <c r="AF11" s="21"/>
      <c r="AG11" s="19"/>
      <c r="AH11" s="19"/>
      <c r="AI11" s="21"/>
      <c r="AJ11" s="19"/>
      <c r="AK11" s="19"/>
      <c r="AL11" s="19"/>
      <c r="AM11" s="19"/>
      <c r="AN11" s="19"/>
      <c r="AO11" s="19"/>
      <c r="AP11" s="111">
        <f t="shared" si="3"/>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8"/>
        <v>0</v>
      </c>
      <c r="BY11" s="168">
        <f t="shared" si="9"/>
        <v>0</v>
      </c>
      <c r="BZ11" s="43">
        <f t="shared" si="10"/>
        <v>0</v>
      </c>
      <c r="CA11" s="38" t="str">
        <f t="shared" si="11"/>
        <v>-</v>
      </c>
      <c r="CB11" s="143">
        <f t="shared" si="12"/>
        <v>1</v>
      </c>
      <c r="CC11" s="143">
        <f t="shared" si="13"/>
        <v>1</v>
      </c>
      <c r="CD11" s="143">
        <f t="shared" si="14"/>
        <v>1</v>
      </c>
      <c r="CE11" s="143">
        <f t="shared" si="15"/>
        <v>1</v>
      </c>
      <c r="CF11" s="143">
        <f t="shared" si="16"/>
        <v>1</v>
      </c>
      <c r="CG11" s="143">
        <f t="shared" si="17"/>
        <v>1</v>
      </c>
      <c r="CH11" s="143">
        <f t="shared" si="18"/>
        <v>1</v>
      </c>
      <c r="CI11" s="143">
        <f t="shared" si="19"/>
        <v>1</v>
      </c>
      <c r="CJ11" s="143">
        <f t="shared" si="20"/>
        <v>1</v>
      </c>
      <c r="CK11" s="143">
        <f t="shared" si="21"/>
        <v>1</v>
      </c>
      <c r="CL11" s="143">
        <f t="shared" si="22"/>
        <v>1</v>
      </c>
      <c r="CM11" s="143">
        <f t="shared" si="23"/>
        <v>1</v>
      </c>
      <c r="CN11" s="143">
        <f t="shared" si="24"/>
        <v>1</v>
      </c>
      <c r="CO11" s="143">
        <f t="shared" si="25"/>
        <v>1</v>
      </c>
      <c r="CP11" s="143">
        <f t="shared" si="26"/>
        <v>1</v>
      </c>
      <c r="CQ11" s="143">
        <f t="shared" si="27"/>
        <v>1</v>
      </c>
      <c r="CR11" s="143">
        <f t="shared" si="28"/>
        <v>1</v>
      </c>
      <c r="CS11" s="143">
        <f t="shared" si="29"/>
        <v>1</v>
      </c>
      <c r="CT11" s="143">
        <f t="shared" si="30"/>
        <v>1</v>
      </c>
      <c r="CU11" s="143">
        <f t="shared" si="31"/>
        <v>1</v>
      </c>
      <c r="CW11" s="38" t="str">
        <f t="shared" si="5"/>
        <v>-</v>
      </c>
      <c r="CX11" s="38">
        <f t="shared" si="6"/>
        <v>0</v>
      </c>
      <c r="DA11" s="15">
        <v>7</v>
      </c>
      <c r="DB11" s="32" t="str">
        <f t="shared" si="56"/>
        <v xml:space="preserve"> </v>
      </c>
      <c r="DD11" s="15">
        <f t="shared" si="37"/>
        <v>1</v>
      </c>
      <c r="DE11" s="15">
        <v>9</v>
      </c>
      <c r="DL11" s="56">
        <f t="shared" si="32"/>
        <v>0</v>
      </c>
      <c r="DM11" s="170">
        <f t="shared" si="33"/>
        <v>1</v>
      </c>
      <c r="DN11" s="170">
        <f t="shared" si="34"/>
        <v>1</v>
      </c>
      <c r="DO11" s="170">
        <f t="shared" si="38"/>
        <v>1</v>
      </c>
      <c r="DP11" s="170">
        <f t="shared" si="39"/>
        <v>1</v>
      </c>
      <c r="DQ11" s="170">
        <f t="shared" si="40"/>
        <v>1</v>
      </c>
      <c r="DR11" s="170">
        <f t="shared" si="41"/>
        <v>1</v>
      </c>
      <c r="DS11" s="170">
        <f t="shared" si="42"/>
        <v>1</v>
      </c>
      <c r="DT11" s="170">
        <f t="shared" si="43"/>
        <v>1</v>
      </c>
      <c r="DU11" s="170">
        <f t="shared" si="44"/>
        <v>1</v>
      </c>
      <c r="DV11" s="170">
        <f t="shared" si="45"/>
        <v>1</v>
      </c>
      <c r="DW11" s="170">
        <f t="shared" si="46"/>
        <v>1</v>
      </c>
      <c r="DX11" s="170">
        <f t="shared" si="47"/>
        <v>1</v>
      </c>
      <c r="DY11" s="170">
        <f t="shared" si="48"/>
        <v>1</v>
      </c>
      <c r="DZ11" s="170">
        <f t="shared" si="49"/>
        <v>1</v>
      </c>
      <c r="EA11" s="170">
        <f t="shared" si="50"/>
        <v>1</v>
      </c>
      <c r="EB11" s="170">
        <f t="shared" si="51"/>
        <v>1</v>
      </c>
      <c r="EC11" s="170">
        <f t="shared" si="52"/>
        <v>1</v>
      </c>
      <c r="ED11" s="170">
        <f t="shared" si="53"/>
        <v>1</v>
      </c>
      <c r="EE11" s="170">
        <f t="shared" si="54"/>
        <v>1</v>
      </c>
      <c r="EF11" s="170">
        <f t="shared" si="55"/>
        <v>1</v>
      </c>
      <c r="EG11" s="170">
        <f t="shared" si="7"/>
        <v>0</v>
      </c>
      <c r="HI11" s="14"/>
    </row>
    <row r="12" spans="1:217" x14ac:dyDescent="0.25">
      <c r="B12" s="16" t="s">
        <v>47</v>
      </c>
      <c r="C12" s="15">
        <v>55</v>
      </c>
      <c r="D12" s="20"/>
      <c r="E12" s="20"/>
      <c r="F12" s="20"/>
      <c r="G12" s="20"/>
      <c r="H12" s="20"/>
      <c r="I12" s="20"/>
      <c r="J12" s="20"/>
      <c r="K12" s="20"/>
      <c r="L12" s="20"/>
      <c r="M12" s="20"/>
      <c r="N12" s="20"/>
      <c r="O12" s="20"/>
      <c r="P12" s="20"/>
      <c r="Q12" s="20"/>
      <c r="R12" s="31"/>
      <c r="S12" s="56">
        <f>DL12*C12</f>
        <v>0</v>
      </c>
      <c r="T12" s="5"/>
      <c r="U12" s="13"/>
      <c r="V12" s="5"/>
      <c r="W12" s="5" t="str">
        <f t="shared" si="2"/>
        <v/>
      </c>
      <c r="X12" s="5"/>
      <c r="Y12" s="5"/>
      <c r="Z12" s="5"/>
      <c r="AA12" s="16" t="s">
        <v>52</v>
      </c>
      <c r="AB12" s="15">
        <v>8</v>
      </c>
      <c r="AC12" s="21"/>
      <c r="AD12" s="21"/>
      <c r="AE12" s="21"/>
      <c r="AF12" s="21"/>
      <c r="AG12" s="20"/>
      <c r="AH12" s="20"/>
      <c r="AI12" s="21"/>
      <c r="AJ12" s="20"/>
      <c r="AK12" s="20"/>
      <c r="AL12" s="20"/>
      <c r="AM12" s="20"/>
      <c r="AN12" s="20"/>
      <c r="AO12" s="20"/>
      <c r="AP12" s="111">
        <f t="shared" si="3"/>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8"/>
        <v>0</v>
      </c>
      <c r="BY12" s="168">
        <f t="shared" si="9"/>
        <v>0</v>
      </c>
      <c r="BZ12" s="43">
        <f t="shared" si="10"/>
        <v>0</v>
      </c>
      <c r="CA12" s="38" t="str">
        <f t="shared" si="11"/>
        <v>-</v>
      </c>
      <c r="CB12" s="143">
        <f t="shared" si="12"/>
        <v>1</v>
      </c>
      <c r="CC12" s="143">
        <f t="shared" si="13"/>
        <v>1</v>
      </c>
      <c r="CD12" s="143">
        <f t="shared" si="14"/>
        <v>1</v>
      </c>
      <c r="CE12" s="143">
        <f t="shared" si="15"/>
        <v>1</v>
      </c>
      <c r="CF12" s="143">
        <f t="shared" si="16"/>
        <v>1</v>
      </c>
      <c r="CG12" s="143">
        <f t="shared" si="17"/>
        <v>1</v>
      </c>
      <c r="CH12" s="143">
        <f t="shared" si="18"/>
        <v>1</v>
      </c>
      <c r="CI12" s="143">
        <f t="shared" si="19"/>
        <v>1</v>
      </c>
      <c r="CJ12" s="143">
        <f t="shared" si="20"/>
        <v>1</v>
      </c>
      <c r="CK12" s="143">
        <f t="shared" si="21"/>
        <v>1</v>
      </c>
      <c r="CL12" s="143">
        <f t="shared" si="22"/>
        <v>1</v>
      </c>
      <c r="CM12" s="143">
        <f t="shared" si="23"/>
        <v>1</v>
      </c>
      <c r="CN12" s="143">
        <f t="shared" si="24"/>
        <v>1</v>
      </c>
      <c r="CO12" s="143">
        <f t="shared" si="25"/>
        <v>1</v>
      </c>
      <c r="CP12" s="143">
        <f t="shared" si="26"/>
        <v>1</v>
      </c>
      <c r="CQ12" s="143">
        <f t="shared" si="27"/>
        <v>1</v>
      </c>
      <c r="CR12" s="143">
        <f t="shared" si="28"/>
        <v>1</v>
      </c>
      <c r="CS12" s="143">
        <f t="shared" si="29"/>
        <v>1</v>
      </c>
      <c r="CT12" s="143">
        <f t="shared" si="30"/>
        <v>1</v>
      </c>
      <c r="CU12" s="143">
        <f t="shared" si="31"/>
        <v>1</v>
      </c>
      <c r="CW12" s="38" t="str">
        <f t="shared" si="5"/>
        <v>-</v>
      </c>
      <c r="CX12" s="38">
        <f t="shared" si="6"/>
        <v>0</v>
      </c>
      <c r="DA12" s="15">
        <v>8</v>
      </c>
      <c r="DB12" s="32" t="str">
        <f t="shared" si="56"/>
        <v xml:space="preserve"> </v>
      </c>
      <c r="DD12" s="15">
        <f t="shared" si="37"/>
        <v>1</v>
      </c>
      <c r="DE12" s="15">
        <v>10</v>
      </c>
      <c r="DL12" s="56">
        <f t="shared" si="32"/>
        <v>0</v>
      </c>
      <c r="DM12" s="170">
        <f t="shared" si="33"/>
        <v>1</v>
      </c>
      <c r="DN12" s="170">
        <f t="shared" si="34"/>
        <v>1</v>
      </c>
      <c r="DO12" s="170">
        <f t="shared" si="38"/>
        <v>1</v>
      </c>
      <c r="DP12" s="170">
        <f t="shared" si="39"/>
        <v>1</v>
      </c>
      <c r="DQ12" s="170">
        <f t="shared" si="40"/>
        <v>1</v>
      </c>
      <c r="DR12" s="170">
        <f t="shared" si="41"/>
        <v>1</v>
      </c>
      <c r="DS12" s="170">
        <f t="shared" si="42"/>
        <v>1</v>
      </c>
      <c r="DT12" s="170">
        <f t="shared" si="43"/>
        <v>1</v>
      </c>
      <c r="DU12" s="170">
        <f t="shared" si="44"/>
        <v>1</v>
      </c>
      <c r="DV12" s="170">
        <f t="shared" si="45"/>
        <v>1</v>
      </c>
      <c r="DW12" s="170">
        <f t="shared" si="46"/>
        <v>1</v>
      </c>
      <c r="DX12" s="170">
        <f t="shared" si="47"/>
        <v>1</v>
      </c>
      <c r="DY12" s="170">
        <f t="shared" si="48"/>
        <v>1</v>
      </c>
      <c r="DZ12" s="170">
        <f t="shared" si="49"/>
        <v>1</v>
      </c>
      <c r="EA12" s="170">
        <f t="shared" si="50"/>
        <v>1</v>
      </c>
      <c r="EB12" s="170">
        <f t="shared" si="51"/>
        <v>1</v>
      </c>
      <c r="EC12" s="170">
        <f t="shared" si="52"/>
        <v>1</v>
      </c>
      <c r="ED12" s="170">
        <f t="shared" si="53"/>
        <v>1</v>
      </c>
      <c r="EE12" s="170">
        <f t="shared" si="54"/>
        <v>1</v>
      </c>
      <c r="EF12" s="170">
        <f t="shared" si="55"/>
        <v>1</v>
      </c>
      <c r="EG12" s="170">
        <f t="shared" si="7"/>
        <v>0</v>
      </c>
      <c r="HI12" s="14"/>
    </row>
    <row r="13" spans="1:217" x14ac:dyDescent="0.25">
      <c r="B13" s="16" t="s">
        <v>48</v>
      </c>
      <c r="C13" s="15">
        <v>50</v>
      </c>
      <c r="D13" s="19"/>
      <c r="E13" s="21"/>
      <c r="F13" s="19"/>
      <c r="G13" s="21"/>
      <c r="H13" s="21"/>
      <c r="I13" s="21"/>
      <c r="J13" s="19"/>
      <c r="K13" s="19"/>
      <c r="L13" s="19"/>
      <c r="M13" s="19"/>
      <c r="N13" s="19"/>
      <c r="O13" s="19"/>
      <c r="P13" s="19"/>
      <c r="Q13" s="19"/>
      <c r="R13" s="31"/>
      <c r="S13" s="15">
        <f>DL13*(C13+E13*10+(G13+H13+I13)*5)</f>
        <v>0</v>
      </c>
      <c r="T13" s="5"/>
      <c r="U13" s="13"/>
      <c r="V13" s="5"/>
      <c r="W13" s="5" t="str">
        <f t="shared" si="2"/>
        <v/>
      </c>
      <c r="X13" s="5"/>
      <c r="Y13" s="5"/>
      <c r="Z13" s="5"/>
      <c r="AA13" s="16" t="s">
        <v>52</v>
      </c>
      <c r="AB13" s="15">
        <v>8</v>
      </c>
      <c r="AC13" s="21"/>
      <c r="AD13" s="21"/>
      <c r="AE13" s="21"/>
      <c r="AF13" s="21"/>
      <c r="AG13" s="19"/>
      <c r="AH13" s="19"/>
      <c r="AI13" s="21"/>
      <c r="AJ13" s="19"/>
      <c r="AK13" s="19"/>
      <c r="AL13" s="19"/>
      <c r="AM13" s="19"/>
      <c r="AN13" s="19"/>
      <c r="AO13" s="19"/>
      <c r="AP13" s="111">
        <f t="shared" si="3"/>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8"/>
        <v>0</v>
      </c>
      <c r="BY13" s="168">
        <f t="shared" si="9"/>
        <v>0</v>
      </c>
      <c r="BZ13" s="43">
        <f t="shared" si="10"/>
        <v>0</v>
      </c>
      <c r="CA13" s="38" t="str">
        <f t="shared" si="11"/>
        <v>-</v>
      </c>
      <c r="CB13" s="143">
        <f t="shared" si="12"/>
        <v>1</v>
      </c>
      <c r="CC13" s="143">
        <f t="shared" si="13"/>
        <v>1</v>
      </c>
      <c r="CD13" s="143">
        <f t="shared" si="14"/>
        <v>1</v>
      </c>
      <c r="CE13" s="143">
        <f t="shared" si="15"/>
        <v>1</v>
      </c>
      <c r="CF13" s="143">
        <f t="shared" si="16"/>
        <v>1</v>
      </c>
      <c r="CG13" s="143">
        <f t="shared" si="17"/>
        <v>1</v>
      </c>
      <c r="CH13" s="143">
        <f t="shared" si="18"/>
        <v>1</v>
      </c>
      <c r="CI13" s="143">
        <f t="shared" si="19"/>
        <v>1</v>
      </c>
      <c r="CJ13" s="143">
        <f t="shared" si="20"/>
        <v>1</v>
      </c>
      <c r="CK13" s="143">
        <f t="shared" si="21"/>
        <v>1</v>
      </c>
      <c r="CL13" s="143">
        <f t="shared" si="22"/>
        <v>1</v>
      </c>
      <c r="CM13" s="143">
        <f t="shared" si="23"/>
        <v>1</v>
      </c>
      <c r="CN13" s="143">
        <f t="shared" si="24"/>
        <v>1</v>
      </c>
      <c r="CO13" s="143">
        <f t="shared" si="25"/>
        <v>1</v>
      </c>
      <c r="CP13" s="143">
        <f t="shared" si="26"/>
        <v>1</v>
      </c>
      <c r="CQ13" s="143">
        <f t="shared" si="27"/>
        <v>1</v>
      </c>
      <c r="CR13" s="143">
        <f t="shared" si="28"/>
        <v>1</v>
      </c>
      <c r="CS13" s="143">
        <f t="shared" si="29"/>
        <v>1</v>
      </c>
      <c r="CT13" s="143">
        <f t="shared" si="30"/>
        <v>1</v>
      </c>
      <c r="CU13" s="143">
        <f t="shared" si="31"/>
        <v>1</v>
      </c>
      <c r="CW13" s="38" t="str">
        <f t="shared" si="5"/>
        <v>-</v>
      </c>
      <c r="CX13" s="38">
        <f t="shared" si="6"/>
        <v>0</v>
      </c>
      <c r="DA13" s="15">
        <v>9</v>
      </c>
      <c r="DB13" s="32" t="str">
        <f t="shared" si="56"/>
        <v xml:space="preserve"> </v>
      </c>
      <c r="DD13" s="15">
        <f t="shared" si="37"/>
        <v>1</v>
      </c>
      <c r="DE13" s="15">
        <v>11</v>
      </c>
      <c r="DL13" s="56">
        <f>SUM(DM14:EF14)-SUM(DM13:EF13)</f>
        <v>0</v>
      </c>
      <c r="DM13" s="170">
        <f t="shared" si="33"/>
        <v>1</v>
      </c>
      <c r="DN13" s="170">
        <f t="shared" si="34"/>
        <v>1</v>
      </c>
      <c r="DO13" s="170">
        <f t="shared" si="38"/>
        <v>1</v>
      </c>
      <c r="DP13" s="170">
        <f t="shared" si="39"/>
        <v>1</v>
      </c>
      <c r="DQ13" s="170">
        <f t="shared" si="40"/>
        <v>1</v>
      </c>
      <c r="DR13" s="170">
        <f t="shared" si="41"/>
        <v>1</v>
      </c>
      <c r="DS13" s="170">
        <f t="shared" si="42"/>
        <v>1</v>
      </c>
      <c r="DT13" s="170">
        <f t="shared" si="43"/>
        <v>1</v>
      </c>
      <c r="DU13" s="170">
        <f t="shared" si="44"/>
        <v>1</v>
      </c>
      <c r="DV13" s="170">
        <f t="shared" si="45"/>
        <v>1</v>
      </c>
      <c r="DW13" s="170">
        <f t="shared" si="46"/>
        <v>1</v>
      </c>
      <c r="DX13" s="170">
        <f t="shared" si="47"/>
        <v>1</v>
      </c>
      <c r="DY13" s="170">
        <f t="shared" si="48"/>
        <v>1</v>
      </c>
      <c r="DZ13" s="170">
        <f t="shared" si="49"/>
        <v>1</v>
      </c>
      <c r="EA13" s="170">
        <f t="shared" si="50"/>
        <v>1</v>
      </c>
      <c r="EB13" s="170">
        <f t="shared" si="51"/>
        <v>1</v>
      </c>
      <c r="EC13" s="170">
        <f t="shared" si="52"/>
        <v>1</v>
      </c>
      <c r="ED13" s="170">
        <f t="shared" si="53"/>
        <v>1</v>
      </c>
      <c r="EE13" s="170">
        <f t="shared" si="54"/>
        <v>1</v>
      </c>
      <c r="EF13" s="170">
        <f t="shared" si="55"/>
        <v>1</v>
      </c>
      <c r="EG13" s="170">
        <f t="shared" si="7"/>
        <v>0</v>
      </c>
      <c r="HI13" s="14"/>
    </row>
    <row r="14" spans="1:217" x14ac:dyDescent="0.25">
      <c r="B14" s="16" t="s">
        <v>48</v>
      </c>
      <c r="C14" s="15">
        <v>50</v>
      </c>
      <c r="D14" s="20"/>
      <c r="E14" s="21"/>
      <c r="F14" s="20"/>
      <c r="G14" s="21"/>
      <c r="H14" s="21"/>
      <c r="I14" s="21"/>
      <c r="J14" s="20"/>
      <c r="K14" s="20"/>
      <c r="L14" s="20"/>
      <c r="M14" s="20"/>
      <c r="N14" s="20"/>
      <c r="O14" s="20"/>
      <c r="P14" s="20"/>
      <c r="Q14" s="20"/>
      <c r="R14" s="31"/>
      <c r="S14" s="56">
        <f>DL14*(C14+E14*10+(G14+H14+I14)*5)</f>
        <v>0</v>
      </c>
      <c r="T14" s="5"/>
      <c r="U14" s="13"/>
      <c r="V14" s="5"/>
      <c r="W14" s="5" t="str">
        <f t="shared" si="2"/>
        <v/>
      </c>
      <c r="X14" s="5"/>
      <c r="Y14" s="5"/>
      <c r="Z14" s="5"/>
      <c r="AA14" s="16" t="s">
        <v>52</v>
      </c>
      <c r="AB14" s="15">
        <v>8</v>
      </c>
      <c r="AC14" s="21"/>
      <c r="AD14" s="21"/>
      <c r="AE14" s="21"/>
      <c r="AF14" s="21"/>
      <c r="AG14" s="20"/>
      <c r="AH14" s="20"/>
      <c r="AI14" s="21"/>
      <c r="AJ14" s="20"/>
      <c r="AK14" s="20"/>
      <c r="AL14" s="20"/>
      <c r="AM14" s="20"/>
      <c r="AN14" s="20"/>
      <c r="AO14" s="20"/>
      <c r="AP14" s="111">
        <f t="shared" si="3"/>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8"/>
        <v>0</v>
      </c>
      <c r="BY14" s="168">
        <f>AD14</f>
        <v>0</v>
      </c>
      <c r="BZ14" s="43">
        <f t="shared" si="10"/>
        <v>0</v>
      </c>
      <c r="CA14" s="38" t="str">
        <f t="shared" si="11"/>
        <v>-</v>
      </c>
      <c r="CB14" s="143">
        <f t="shared" si="12"/>
        <v>1</v>
      </c>
      <c r="CC14" s="143">
        <f t="shared" si="13"/>
        <v>1</v>
      </c>
      <c r="CD14" s="143">
        <f t="shared" si="14"/>
        <v>1</v>
      </c>
      <c r="CE14" s="143">
        <f t="shared" si="15"/>
        <v>1</v>
      </c>
      <c r="CF14" s="143">
        <f t="shared" si="16"/>
        <v>1</v>
      </c>
      <c r="CG14" s="143">
        <f t="shared" si="17"/>
        <v>1</v>
      </c>
      <c r="CH14" s="143">
        <f t="shared" si="18"/>
        <v>1</v>
      </c>
      <c r="CI14" s="143">
        <f t="shared" si="19"/>
        <v>1</v>
      </c>
      <c r="CJ14" s="143">
        <f t="shared" si="20"/>
        <v>1</v>
      </c>
      <c r="CK14" s="143">
        <f t="shared" si="21"/>
        <v>1</v>
      </c>
      <c r="CL14" s="143">
        <f t="shared" si="22"/>
        <v>1</v>
      </c>
      <c r="CM14" s="143">
        <f t="shared" si="23"/>
        <v>1</v>
      </c>
      <c r="CN14" s="143">
        <f t="shared" si="24"/>
        <v>1</v>
      </c>
      <c r="CO14" s="143">
        <f t="shared" si="25"/>
        <v>1</v>
      </c>
      <c r="CP14" s="143">
        <f t="shared" si="26"/>
        <v>1</v>
      </c>
      <c r="CQ14" s="143">
        <f t="shared" si="27"/>
        <v>1</v>
      </c>
      <c r="CR14" s="143">
        <f t="shared" si="28"/>
        <v>1</v>
      </c>
      <c r="CS14" s="143">
        <f t="shared" si="29"/>
        <v>1</v>
      </c>
      <c r="CT14" s="143">
        <f t="shared" si="30"/>
        <v>1</v>
      </c>
      <c r="CU14" s="143">
        <f t="shared" si="31"/>
        <v>1</v>
      </c>
      <c r="CW14" s="38" t="str">
        <f t="shared" si="5"/>
        <v>-</v>
      </c>
      <c r="CX14" s="38">
        <f t="shared" si="6"/>
        <v>0</v>
      </c>
      <c r="DA14" s="15">
        <v>10</v>
      </c>
      <c r="DB14" s="32" t="str">
        <f t="shared" si="56"/>
        <v xml:space="preserve"> </v>
      </c>
      <c r="DD14" s="15">
        <f t="shared" si="37"/>
        <v>1</v>
      </c>
      <c r="DE14" s="15">
        <v>12</v>
      </c>
      <c r="DL14" s="56">
        <f t="shared" si="32"/>
        <v>0</v>
      </c>
      <c r="DM14" s="170">
        <f t="shared" si="33"/>
        <v>1</v>
      </c>
      <c r="DN14" s="170">
        <f t="shared" si="34"/>
        <v>1</v>
      </c>
      <c r="DO14" s="170">
        <f t="shared" si="38"/>
        <v>1</v>
      </c>
      <c r="DP14" s="170">
        <f t="shared" si="39"/>
        <v>1</v>
      </c>
      <c r="DQ14" s="170">
        <f t="shared" si="40"/>
        <v>1</v>
      </c>
      <c r="DR14" s="170">
        <f t="shared" si="41"/>
        <v>1</v>
      </c>
      <c r="DS14" s="170">
        <f t="shared" si="42"/>
        <v>1</v>
      </c>
      <c r="DT14" s="170">
        <f t="shared" si="43"/>
        <v>1</v>
      </c>
      <c r="DU14" s="170">
        <f t="shared" si="44"/>
        <v>1</v>
      </c>
      <c r="DV14" s="170">
        <f t="shared" si="45"/>
        <v>1</v>
      </c>
      <c r="DW14" s="170">
        <f t="shared" si="46"/>
        <v>1</v>
      </c>
      <c r="DX14" s="170">
        <f t="shared" si="47"/>
        <v>1</v>
      </c>
      <c r="DY14" s="170">
        <f t="shared" si="48"/>
        <v>1</v>
      </c>
      <c r="DZ14" s="170">
        <f t="shared" si="49"/>
        <v>1</v>
      </c>
      <c r="EA14" s="170">
        <f t="shared" si="50"/>
        <v>1</v>
      </c>
      <c r="EB14" s="170">
        <f t="shared" si="51"/>
        <v>1</v>
      </c>
      <c r="EC14" s="170">
        <f t="shared" si="52"/>
        <v>1</v>
      </c>
      <c r="ED14" s="170">
        <f t="shared" si="53"/>
        <v>1</v>
      </c>
      <c r="EE14" s="170">
        <f t="shared" si="54"/>
        <v>1</v>
      </c>
      <c r="EF14" s="170">
        <f t="shared" si="55"/>
        <v>1</v>
      </c>
      <c r="EG14" s="170">
        <f t="shared" si="7"/>
        <v>0</v>
      </c>
      <c r="HI14" s="14"/>
    </row>
    <row r="15" spans="1:217" x14ac:dyDescent="0.25">
      <c r="B15" s="16" t="s">
        <v>48</v>
      </c>
      <c r="C15" s="15">
        <v>50</v>
      </c>
      <c r="D15" s="19"/>
      <c r="E15" s="21"/>
      <c r="F15" s="19"/>
      <c r="G15" s="21"/>
      <c r="H15" s="21"/>
      <c r="I15" s="21"/>
      <c r="J15" s="19"/>
      <c r="K15" s="19"/>
      <c r="L15" s="19"/>
      <c r="M15" s="19"/>
      <c r="N15" s="19"/>
      <c r="O15" s="19"/>
      <c r="P15" s="19"/>
      <c r="Q15" s="19"/>
      <c r="R15" s="31"/>
      <c r="S15" s="56">
        <f>DL15*(C15+E15*10+(G15+H15+I15)*5)</f>
        <v>0</v>
      </c>
      <c r="T15" s="5"/>
      <c r="U15" s="13"/>
      <c r="V15" s="5"/>
      <c r="W15" s="5" t="str">
        <f t="shared" si="2"/>
        <v/>
      </c>
      <c r="X15" s="5"/>
      <c r="Y15" s="5"/>
      <c r="Z15" s="5"/>
      <c r="AA15" s="16" t="s">
        <v>53</v>
      </c>
      <c r="AB15" s="15">
        <v>13</v>
      </c>
      <c r="AC15" s="19"/>
      <c r="AD15" s="19"/>
      <c r="AE15" s="21"/>
      <c r="AF15" s="19"/>
      <c r="AG15" s="19"/>
      <c r="AH15" s="19"/>
      <c r="AI15" s="21"/>
      <c r="AJ15" s="19"/>
      <c r="AK15" s="19"/>
      <c r="AL15" s="19"/>
      <c r="AM15" s="19"/>
      <c r="AN15" s="19"/>
      <c r="AO15" s="19"/>
      <c r="AP15" s="111">
        <f>SUM(AQ15:BJ15)*(AB15+AE15+25*AI15)</f>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4"/>
        <v>0</v>
      </c>
      <c r="BX15" s="42">
        <f t="shared" si="8"/>
        <v>0</v>
      </c>
      <c r="BY15" s="168"/>
      <c r="BZ15" s="43">
        <f>BX15*BY15</f>
        <v>0</v>
      </c>
      <c r="CA15" s="38" t="str">
        <f t="shared" si="11"/>
        <v>-</v>
      </c>
      <c r="CB15" s="143">
        <f t="shared" si="12"/>
        <v>1</v>
      </c>
      <c r="CC15" s="143">
        <f t="shared" si="13"/>
        <v>1</v>
      </c>
      <c r="CD15" s="143">
        <f t="shared" si="14"/>
        <v>1</v>
      </c>
      <c r="CE15" s="143">
        <f t="shared" si="15"/>
        <v>1</v>
      </c>
      <c r="CF15" s="143">
        <f t="shared" si="16"/>
        <v>1</v>
      </c>
      <c r="CG15" s="143">
        <f t="shared" si="17"/>
        <v>1</v>
      </c>
      <c r="CH15" s="143">
        <f t="shared" si="18"/>
        <v>1</v>
      </c>
      <c r="CI15" s="143">
        <f t="shared" si="19"/>
        <v>1</v>
      </c>
      <c r="CJ15" s="143">
        <f t="shared" si="20"/>
        <v>1</v>
      </c>
      <c r="CK15" s="143">
        <f t="shared" si="21"/>
        <v>1</v>
      </c>
      <c r="CL15" s="143">
        <f t="shared" si="22"/>
        <v>1</v>
      </c>
      <c r="CM15" s="143">
        <f t="shared" si="23"/>
        <v>1</v>
      </c>
      <c r="CN15" s="143">
        <f t="shared" si="24"/>
        <v>1</v>
      </c>
      <c r="CO15" s="143">
        <f t="shared" si="25"/>
        <v>1</v>
      </c>
      <c r="CP15" s="143">
        <f t="shared" si="26"/>
        <v>1</v>
      </c>
      <c r="CQ15" s="143">
        <f t="shared" si="27"/>
        <v>1</v>
      </c>
      <c r="CR15" s="143">
        <f t="shared" si="28"/>
        <v>1</v>
      </c>
      <c r="CS15" s="143">
        <f t="shared" si="29"/>
        <v>1</v>
      </c>
      <c r="CT15" s="143">
        <f t="shared" si="30"/>
        <v>1</v>
      </c>
      <c r="CU15" s="143">
        <f t="shared" si="31"/>
        <v>1</v>
      </c>
      <c r="CW15" s="38" t="str">
        <f t="shared" si="5"/>
        <v>-</v>
      </c>
      <c r="CX15" s="38">
        <f t="shared" si="6"/>
        <v>0</v>
      </c>
      <c r="DA15" s="15">
        <v>11</v>
      </c>
      <c r="DB15" s="32" t="str">
        <f t="shared" si="56"/>
        <v xml:space="preserve"> </v>
      </c>
      <c r="DD15" s="15">
        <f t="shared" si="37"/>
        <v>1</v>
      </c>
      <c r="DE15" s="15">
        <v>13</v>
      </c>
      <c r="DL15" s="56">
        <f t="shared" si="32"/>
        <v>0</v>
      </c>
      <c r="DM15" s="170">
        <f t="shared" si="33"/>
        <v>1</v>
      </c>
      <c r="DN15" s="170">
        <f t="shared" si="34"/>
        <v>1</v>
      </c>
      <c r="DO15" s="170">
        <f t="shared" si="38"/>
        <v>1</v>
      </c>
      <c r="DP15" s="170">
        <f t="shared" si="39"/>
        <v>1</v>
      </c>
      <c r="DQ15" s="170">
        <f t="shared" si="40"/>
        <v>1</v>
      </c>
      <c r="DR15" s="170">
        <f t="shared" si="41"/>
        <v>1</v>
      </c>
      <c r="DS15" s="170">
        <f t="shared" si="42"/>
        <v>1</v>
      </c>
      <c r="DT15" s="170">
        <f t="shared" si="43"/>
        <v>1</v>
      </c>
      <c r="DU15" s="170">
        <f t="shared" si="44"/>
        <v>1</v>
      </c>
      <c r="DV15" s="170">
        <f t="shared" si="45"/>
        <v>1</v>
      </c>
      <c r="DW15" s="170">
        <f t="shared" si="46"/>
        <v>1</v>
      </c>
      <c r="DX15" s="170">
        <f t="shared" si="47"/>
        <v>1</v>
      </c>
      <c r="DY15" s="170">
        <f t="shared" si="48"/>
        <v>1</v>
      </c>
      <c r="DZ15" s="170">
        <f t="shared" si="49"/>
        <v>1</v>
      </c>
      <c r="EA15" s="170">
        <f t="shared" si="50"/>
        <v>1</v>
      </c>
      <c r="EB15" s="170">
        <f t="shared" si="51"/>
        <v>1</v>
      </c>
      <c r="EC15" s="170">
        <f t="shared" si="52"/>
        <v>1</v>
      </c>
      <c r="ED15" s="170">
        <f t="shared" si="53"/>
        <v>1</v>
      </c>
      <c r="EE15" s="170">
        <f t="shared" si="54"/>
        <v>1</v>
      </c>
      <c r="EF15" s="170">
        <f t="shared" si="55"/>
        <v>1</v>
      </c>
      <c r="EG15" s="170">
        <f t="shared" si="7"/>
        <v>0</v>
      </c>
      <c r="HI15" s="14"/>
    </row>
    <row r="16" spans="1:217" x14ac:dyDescent="0.25">
      <c r="B16" s="16" t="s">
        <v>48</v>
      </c>
      <c r="C16" s="15">
        <v>50</v>
      </c>
      <c r="D16" s="20"/>
      <c r="E16" s="21"/>
      <c r="F16" s="20"/>
      <c r="G16" s="21"/>
      <c r="H16" s="21"/>
      <c r="I16" s="21"/>
      <c r="J16" s="20"/>
      <c r="K16" s="20"/>
      <c r="L16" s="20"/>
      <c r="M16" s="20"/>
      <c r="N16" s="20"/>
      <c r="O16" s="20"/>
      <c r="P16" s="20"/>
      <c r="Q16" s="20"/>
      <c r="R16" s="31"/>
      <c r="S16" s="56">
        <f>DL16*(C16+E16*10+(G16+H16+I16)*5)</f>
        <v>0</v>
      </c>
      <c r="T16" s="5"/>
      <c r="U16" s="13"/>
      <c r="V16" s="5"/>
      <c r="W16" s="5" t="str">
        <f t="shared" si="2"/>
        <v/>
      </c>
      <c r="X16" s="5"/>
      <c r="Y16" s="5"/>
      <c r="Z16" s="5"/>
      <c r="AA16" s="16" t="s">
        <v>53</v>
      </c>
      <c r="AB16" s="15">
        <v>13</v>
      </c>
      <c r="AC16" s="20"/>
      <c r="AD16" s="20"/>
      <c r="AE16" s="21"/>
      <c r="AF16" s="20"/>
      <c r="AG16" s="20"/>
      <c r="AH16" s="20"/>
      <c r="AI16" s="21"/>
      <c r="AJ16" s="20"/>
      <c r="AK16" s="20"/>
      <c r="AL16" s="20"/>
      <c r="AM16" s="20"/>
      <c r="AN16" s="20"/>
      <c r="AO16" s="20"/>
      <c r="AP16" s="111">
        <f>SUM(AQ16:BJ16)*(AB16+AE16+25*AI16)</f>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4"/>
        <v>0</v>
      </c>
      <c r="BX16" s="42">
        <f t="shared" si="8"/>
        <v>0</v>
      </c>
      <c r="BY16" s="168"/>
      <c r="BZ16" s="43">
        <f t="shared" si="10"/>
        <v>0</v>
      </c>
      <c r="CA16" s="38" t="str">
        <f t="shared" si="11"/>
        <v>-</v>
      </c>
      <c r="CB16" s="143">
        <f t="shared" si="12"/>
        <v>1</v>
      </c>
      <c r="CC16" s="143">
        <f t="shared" si="13"/>
        <v>1</v>
      </c>
      <c r="CD16" s="143">
        <f t="shared" si="14"/>
        <v>1</v>
      </c>
      <c r="CE16" s="143">
        <f t="shared" si="15"/>
        <v>1</v>
      </c>
      <c r="CF16" s="143">
        <f t="shared" si="16"/>
        <v>1</v>
      </c>
      <c r="CG16" s="143">
        <f t="shared" si="17"/>
        <v>1</v>
      </c>
      <c r="CH16" s="143">
        <f t="shared" si="18"/>
        <v>1</v>
      </c>
      <c r="CI16" s="143">
        <f t="shared" si="19"/>
        <v>1</v>
      </c>
      <c r="CJ16" s="143">
        <f t="shared" si="20"/>
        <v>1</v>
      </c>
      <c r="CK16" s="143">
        <f t="shared" si="21"/>
        <v>1</v>
      </c>
      <c r="CL16" s="143">
        <f t="shared" si="22"/>
        <v>1</v>
      </c>
      <c r="CM16" s="143">
        <f t="shared" si="23"/>
        <v>1</v>
      </c>
      <c r="CN16" s="143">
        <f t="shared" si="24"/>
        <v>1</v>
      </c>
      <c r="CO16" s="143">
        <f t="shared" si="25"/>
        <v>1</v>
      </c>
      <c r="CP16" s="143">
        <f t="shared" si="26"/>
        <v>1</v>
      </c>
      <c r="CQ16" s="143">
        <f t="shared" si="27"/>
        <v>1</v>
      </c>
      <c r="CR16" s="143">
        <f t="shared" si="28"/>
        <v>1</v>
      </c>
      <c r="CS16" s="143">
        <f t="shared" si="29"/>
        <v>1</v>
      </c>
      <c r="CT16" s="143">
        <f t="shared" si="30"/>
        <v>1</v>
      </c>
      <c r="CU16" s="143">
        <f t="shared" si="31"/>
        <v>1</v>
      </c>
      <c r="CW16" s="38" t="str">
        <f t="shared" si="5"/>
        <v>-</v>
      </c>
      <c r="CX16" s="38">
        <f t="shared" si="6"/>
        <v>0</v>
      </c>
      <c r="DA16" s="15">
        <v>12</v>
      </c>
      <c r="DB16" s="32" t="str">
        <f t="shared" si="56"/>
        <v xml:space="preserve"> </v>
      </c>
      <c r="DD16" s="15">
        <f t="shared" si="37"/>
        <v>1</v>
      </c>
      <c r="DE16" s="15">
        <v>14</v>
      </c>
      <c r="DL16" s="56">
        <f t="shared" si="32"/>
        <v>0</v>
      </c>
      <c r="DM16" s="170">
        <f t="shared" si="33"/>
        <v>1</v>
      </c>
      <c r="DN16" s="170">
        <f t="shared" si="34"/>
        <v>1</v>
      </c>
      <c r="DO16" s="170">
        <f t="shared" si="38"/>
        <v>1</v>
      </c>
      <c r="DP16" s="170">
        <f t="shared" si="39"/>
        <v>1</v>
      </c>
      <c r="DQ16" s="170">
        <f t="shared" si="40"/>
        <v>1</v>
      </c>
      <c r="DR16" s="170">
        <f t="shared" si="41"/>
        <v>1</v>
      </c>
      <c r="DS16" s="170">
        <f t="shared" si="42"/>
        <v>1</v>
      </c>
      <c r="DT16" s="170">
        <f t="shared" si="43"/>
        <v>1</v>
      </c>
      <c r="DU16" s="170">
        <f t="shared" si="44"/>
        <v>1</v>
      </c>
      <c r="DV16" s="170">
        <f t="shared" si="45"/>
        <v>1</v>
      </c>
      <c r="DW16" s="170">
        <f t="shared" si="46"/>
        <v>1</v>
      </c>
      <c r="DX16" s="170">
        <f t="shared" si="47"/>
        <v>1</v>
      </c>
      <c r="DY16" s="170">
        <f t="shared" si="48"/>
        <v>1</v>
      </c>
      <c r="DZ16" s="170">
        <f t="shared" si="49"/>
        <v>1</v>
      </c>
      <c r="EA16" s="170">
        <f t="shared" si="50"/>
        <v>1</v>
      </c>
      <c r="EB16" s="170">
        <f t="shared" si="51"/>
        <v>1</v>
      </c>
      <c r="EC16" s="170">
        <f t="shared" si="52"/>
        <v>1</v>
      </c>
      <c r="ED16" s="170">
        <f t="shared" si="53"/>
        <v>1</v>
      </c>
      <c r="EE16" s="170">
        <f t="shared" si="54"/>
        <v>1</v>
      </c>
      <c r="EF16" s="170">
        <f t="shared" si="55"/>
        <v>1</v>
      </c>
      <c r="EG16" s="170">
        <f t="shared" si="7"/>
        <v>0</v>
      </c>
      <c r="HI16" s="14"/>
    </row>
    <row r="17" spans="2:217" x14ac:dyDescent="0.25">
      <c r="B17" s="16" t="s">
        <v>49</v>
      </c>
      <c r="C17" s="15">
        <v>60</v>
      </c>
      <c r="D17" s="21"/>
      <c r="E17" s="21"/>
      <c r="F17" s="21"/>
      <c r="G17" s="19"/>
      <c r="H17" s="21"/>
      <c r="I17" s="21"/>
      <c r="J17" s="19"/>
      <c r="K17" s="19"/>
      <c r="L17" s="19"/>
      <c r="M17" s="19"/>
      <c r="N17" s="19"/>
      <c r="O17" s="19"/>
      <c r="P17" s="19"/>
      <c r="Q17" s="19"/>
      <c r="R17" s="31"/>
      <c r="S17" s="15">
        <f>DL17*(C17+D17*15+E17*10+(F17+H17+I17)*5)</f>
        <v>0</v>
      </c>
      <c r="T17" s="5"/>
      <c r="U17" s="13"/>
      <c r="V17" s="5"/>
      <c r="W17" s="5" t="str">
        <f t="shared" si="2"/>
        <v/>
      </c>
      <c r="X17" s="5"/>
      <c r="Y17" s="5"/>
      <c r="Z17" s="5"/>
      <c r="AA17" s="16" t="s">
        <v>53</v>
      </c>
      <c r="AB17" s="15">
        <v>13</v>
      </c>
      <c r="AC17" s="19"/>
      <c r="AD17" s="19"/>
      <c r="AE17" s="21"/>
      <c r="AF17" s="19"/>
      <c r="AG17" s="19"/>
      <c r="AH17" s="19"/>
      <c r="AI17" s="21"/>
      <c r="AJ17" s="19"/>
      <c r="AK17" s="19"/>
      <c r="AL17" s="19"/>
      <c r="AM17" s="19"/>
      <c r="AN17" s="19"/>
      <c r="AO17" s="19"/>
      <c r="AP17" s="111">
        <f>SUM(AQ17:BJ17)*(AB17+AE17+25*AI17)</f>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4"/>
        <v>0</v>
      </c>
      <c r="BX17" s="42">
        <f t="shared" si="8"/>
        <v>0</v>
      </c>
      <c r="BY17" s="168"/>
      <c r="BZ17" s="43">
        <f t="shared" si="10"/>
        <v>0</v>
      </c>
      <c r="CA17" s="38" t="str">
        <f t="shared" si="11"/>
        <v>-</v>
      </c>
      <c r="CB17" s="143">
        <f t="shared" si="12"/>
        <v>1</v>
      </c>
      <c r="CC17" s="143">
        <f t="shared" si="13"/>
        <v>1</v>
      </c>
      <c r="CD17" s="143">
        <f t="shared" si="14"/>
        <v>1</v>
      </c>
      <c r="CE17" s="143">
        <f t="shared" si="15"/>
        <v>1</v>
      </c>
      <c r="CF17" s="143">
        <f t="shared" si="16"/>
        <v>1</v>
      </c>
      <c r="CG17" s="143">
        <f t="shared" si="17"/>
        <v>1</v>
      </c>
      <c r="CH17" s="143">
        <f t="shared" si="18"/>
        <v>1</v>
      </c>
      <c r="CI17" s="143">
        <f t="shared" si="19"/>
        <v>1</v>
      </c>
      <c r="CJ17" s="143">
        <f t="shared" si="20"/>
        <v>1</v>
      </c>
      <c r="CK17" s="143">
        <f t="shared" si="21"/>
        <v>1</v>
      </c>
      <c r="CL17" s="143">
        <f t="shared" si="22"/>
        <v>1</v>
      </c>
      <c r="CM17" s="143">
        <f t="shared" si="23"/>
        <v>1</v>
      </c>
      <c r="CN17" s="143">
        <f t="shared" si="24"/>
        <v>1</v>
      </c>
      <c r="CO17" s="143">
        <f t="shared" si="25"/>
        <v>1</v>
      </c>
      <c r="CP17" s="143">
        <f t="shared" si="26"/>
        <v>1</v>
      </c>
      <c r="CQ17" s="143">
        <f t="shared" si="27"/>
        <v>1</v>
      </c>
      <c r="CR17" s="143">
        <f t="shared" si="28"/>
        <v>1</v>
      </c>
      <c r="CS17" s="143">
        <f t="shared" si="29"/>
        <v>1</v>
      </c>
      <c r="CT17" s="143">
        <f t="shared" si="30"/>
        <v>1</v>
      </c>
      <c r="CU17" s="143">
        <f t="shared" si="31"/>
        <v>1</v>
      </c>
      <c r="CW17" s="38" t="str">
        <f t="shared" si="5"/>
        <v>-</v>
      </c>
      <c r="CX17" s="38">
        <f t="shared" si="6"/>
        <v>0</v>
      </c>
      <c r="DB17" s="196" t="str">
        <f>IF(DB4="","","----")</f>
        <v/>
      </c>
      <c r="DD17" s="15">
        <f t="shared" si="37"/>
        <v>1</v>
      </c>
      <c r="DE17" s="15">
        <v>15</v>
      </c>
      <c r="DL17" s="56">
        <f t="shared" si="32"/>
        <v>0</v>
      </c>
      <c r="DM17" s="170">
        <f t="shared" si="33"/>
        <v>1</v>
      </c>
      <c r="DN17" s="170">
        <f t="shared" si="34"/>
        <v>1</v>
      </c>
      <c r="DO17" s="170">
        <f t="shared" si="38"/>
        <v>1</v>
      </c>
      <c r="DP17" s="170">
        <f t="shared" si="39"/>
        <v>1</v>
      </c>
      <c r="DQ17" s="170">
        <f t="shared" si="40"/>
        <v>1</v>
      </c>
      <c r="DR17" s="170">
        <f t="shared" si="41"/>
        <v>1</v>
      </c>
      <c r="DS17" s="170">
        <f t="shared" si="42"/>
        <v>1</v>
      </c>
      <c r="DT17" s="170">
        <f t="shared" si="43"/>
        <v>1</v>
      </c>
      <c r="DU17" s="170">
        <f t="shared" si="44"/>
        <v>1</v>
      </c>
      <c r="DV17" s="170">
        <f t="shared" si="45"/>
        <v>1</v>
      </c>
      <c r="DW17" s="170">
        <f t="shared" si="46"/>
        <v>1</v>
      </c>
      <c r="DX17" s="170">
        <f t="shared" si="47"/>
        <v>1</v>
      </c>
      <c r="DY17" s="170">
        <f t="shared" si="48"/>
        <v>1</v>
      </c>
      <c r="DZ17" s="170">
        <f t="shared" si="49"/>
        <v>1</v>
      </c>
      <c r="EA17" s="170">
        <f t="shared" si="50"/>
        <v>1</v>
      </c>
      <c r="EB17" s="170">
        <f t="shared" si="51"/>
        <v>1</v>
      </c>
      <c r="EC17" s="170">
        <f t="shared" si="52"/>
        <v>1</v>
      </c>
      <c r="ED17" s="170">
        <f t="shared" si="53"/>
        <v>1</v>
      </c>
      <c r="EE17" s="170">
        <f t="shared" si="54"/>
        <v>1</v>
      </c>
      <c r="EF17" s="170">
        <f t="shared" si="55"/>
        <v>1</v>
      </c>
      <c r="EG17" s="170">
        <f t="shared" si="7"/>
        <v>0</v>
      </c>
      <c r="HI17" s="14"/>
    </row>
    <row r="18" spans="2:217" x14ac:dyDescent="0.25">
      <c r="B18" s="16" t="s">
        <v>49</v>
      </c>
      <c r="C18" s="15">
        <v>60</v>
      </c>
      <c r="D18" s="21"/>
      <c r="E18" s="21"/>
      <c r="F18" s="21"/>
      <c r="G18" s="20"/>
      <c r="H18" s="21"/>
      <c r="I18" s="21"/>
      <c r="J18" s="20"/>
      <c r="K18" s="20"/>
      <c r="L18" s="20"/>
      <c r="M18" s="20"/>
      <c r="N18" s="20"/>
      <c r="O18" s="20"/>
      <c r="P18" s="20"/>
      <c r="Q18" s="20"/>
      <c r="R18" s="31"/>
      <c r="S18" s="56">
        <f>DL18*(C18+D18*15+E18*10+(F18+H18+I18)*5)</f>
        <v>0</v>
      </c>
      <c r="T18" s="5"/>
      <c r="U18" s="13"/>
      <c r="V18" s="5"/>
      <c r="W18" s="5" t="str">
        <f t="shared" si="2"/>
        <v/>
      </c>
      <c r="X18" s="5"/>
      <c r="Y18" s="5"/>
      <c r="Z18" s="5"/>
      <c r="AA18" s="16" t="s">
        <v>54</v>
      </c>
      <c r="AB18" s="15">
        <v>8</v>
      </c>
      <c r="AC18" s="20"/>
      <c r="AD18" s="20"/>
      <c r="AE18" s="20"/>
      <c r="AF18" s="21"/>
      <c r="AG18" s="20"/>
      <c r="AH18" s="20"/>
      <c r="AI18" s="20"/>
      <c r="AJ18" s="20"/>
      <c r="AK18" s="20"/>
      <c r="AL18" s="20"/>
      <c r="AM18" s="20"/>
      <c r="AN18" s="20"/>
      <c r="AO18" s="20"/>
      <c r="AP18" s="15">
        <f>SUM(AQ18:BJ18)*(AB18+AF18)</f>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4"/>
        <v>0</v>
      </c>
      <c r="BX18" s="42">
        <f t="shared" si="8"/>
        <v>0</v>
      </c>
      <c r="BY18" s="168">
        <v>1</v>
      </c>
      <c r="BZ18" s="43">
        <f>BX18*BY18</f>
        <v>0</v>
      </c>
      <c r="CA18" s="38" t="str">
        <f t="shared" si="11"/>
        <v>-</v>
      </c>
      <c r="CB18" s="143">
        <f t="shared" si="12"/>
        <v>1</v>
      </c>
      <c r="CC18" s="143">
        <f t="shared" si="13"/>
        <v>1</v>
      </c>
      <c r="CD18" s="143">
        <f t="shared" si="14"/>
        <v>1</v>
      </c>
      <c r="CE18" s="143">
        <f t="shared" si="15"/>
        <v>1</v>
      </c>
      <c r="CF18" s="143">
        <f t="shared" si="16"/>
        <v>1</v>
      </c>
      <c r="CG18" s="143">
        <f t="shared" si="17"/>
        <v>1</v>
      </c>
      <c r="CH18" s="143">
        <f t="shared" si="18"/>
        <v>1</v>
      </c>
      <c r="CI18" s="143">
        <f t="shared" si="19"/>
        <v>1</v>
      </c>
      <c r="CJ18" s="143">
        <f t="shared" si="20"/>
        <v>1</v>
      </c>
      <c r="CK18" s="143">
        <f t="shared" si="21"/>
        <v>1</v>
      </c>
      <c r="CL18" s="143">
        <f t="shared" si="22"/>
        <v>1</v>
      </c>
      <c r="CM18" s="143">
        <f t="shared" si="23"/>
        <v>1</v>
      </c>
      <c r="CN18" s="143">
        <f t="shared" si="24"/>
        <v>1</v>
      </c>
      <c r="CO18" s="143">
        <f t="shared" si="25"/>
        <v>1</v>
      </c>
      <c r="CP18" s="143">
        <f t="shared" si="26"/>
        <v>1</v>
      </c>
      <c r="CQ18" s="143">
        <f t="shared" si="27"/>
        <v>1</v>
      </c>
      <c r="CR18" s="143">
        <f t="shared" si="28"/>
        <v>1</v>
      </c>
      <c r="CS18" s="143">
        <f t="shared" si="29"/>
        <v>1</v>
      </c>
      <c r="CT18" s="143">
        <f t="shared" si="30"/>
        <v>1</v>
      </c>
      <c r="CU18" s="143">
        <f t="shared" si="31"/>
        <v>1</v>
      </c>
      <c r="CW18" s="38" t="str">
        <f t="shared" si="5"/>
        <v>-</v>
      </c>
      <c r="CX18" s="38">
        <f t="shared" si="6"/>
        <v>0</v>
      </c>
      <c r="DA18" s="15"/>
      <c r="DB18" s="32" t="str">
        <f>IF(DB19="","",CONCATENATE("Warband ",CZ19," ",DG18))</f>
        <v/>
      </c>
      <c r="DD18" s="15">
        <f t="shared" si="37"/>
        <v>1</v>
      </c>
      <c r="DE18" s="15">
        <v>16</v>
      </c>
      <c r="DG18" s="49" t="str">
        <f>CONCATENATE("   ",DH18,"/",DI18,IF(DH18&gt;DI18," !",""))</f>
        <v xml:space="preserve">   0/12</v>
      </c>
      <c r="DH18" s="143">
        <f t="shared" ref="DH18" si="57">INDEX($CB$1:$CU$1,CZ19)+DJ18</f>
        <v>0</v>
      </c>
      <c r="DI18" s="170">
        <f t="shared" ref="DI18" si="58">IF(DB19=$CW$5,0,12)</f>
        <v>12</v>
      </c>
      <c r="DL18" s="56">
        <f t="shared" si="32"/>
        <v>0</v>
      </c>
      <c r="DM18" s="170">
        <f t="shared" si="33"/>
        <v>1</v>
      </c>
      <c r="DN18" s="170">
        <f t="shared" si="34"/>
        <v>1</v>
      </c>
      <c r="DO18" s="170">
        <f t="shared" si="38"/>
        <v>1</v>
      </c>
      <c r="DP18" s="170">
        <f t="shared" si="39"/>
        <v>1</v>
      </c>
      <c r="DQ18" s="170">
        <f t="shared" si="40"/>
        <v>1</v>
      </c>
      <c r="DR18" s="170">
        <f t="shared" si="41"/>
        <v>1</v>
      </c>
      <c r="DS18" s="170">
        <f t="shared" si="42"/>
        <v>1</v>
      </c>
      <c r="DT18" s="170">
        <f t="shared" si="43"/>
        <v>1</v>
      </c>
      <c r="DU18" s="170">
        <f t="shared" si="44"/>
        <v>1</v>
      </c>
      <c r="DV18" s="170">
        <f t="shared" si="45"/>
        <v>1</v>
      </c>
      <c r="DW18" s="170">
        <f t="shared" si="46"/>
        <v>1</v>
      </c>
      <c r="DX18" s="170">
        <f t="shared" si="47"/>
        <v>1</v>
      </c>
      <c r="DY18" s="170">
        <f t="shared" si="48"/>
        <v>1</v>
      </c>
      <c r="DZ18" s="170">
        <f t="shared" si="49"/>
        <v>1</v>
      </c>
      <c r="EA18" s="170">
        <f t="shared" si="50"/>
        <v>1</v>
      </c>
      <c r="EB18" s="170">
        <f t="shared" si="51"/>
        <v>1</v>
      </c>
      <c r="EC18" s="170">
        <f t="shared" si="52"/>
        <v>1</v>
      </c>
      <c r="ED18" s="170">
        <f t="shared" si="53"/>
        <v>1</v>
      </c>
      <c r="EE18" s="170">
        <f t="shared" si="54"/>
        <v>1</v>
      </c>
      <c r="EF18" s="170">
        <f t="shared" si="55"/>
        <v>1</v>
      </c>
      <c r="EG18" s="170">
        <f t="shared" si="7"/>
        <v>0</v>
      </c>
      <c r="HI18" s="14"/>
    </row>
    <row r="19" spans="2:217" x14ac:dyDescent="0.25">
      <c r="B19" s="16" t="s">
        <v>49</v>
      </c>
      <c r="C19" s="15">
        <v>60</v>
      </c>
      <c r="D19" s="21"/>
      <c r="E19" s="21"/>
      <c r="F19" s="21"/>
      <c r="G19" s="19"/>
      <c r="H19" s="21"/>
      <c r="I19" s="21"/>
      <c r="J19" s="19"/>
      <c r="K19" s="19"/>
      <c r="L19" s="19"/>
      <c r="M19" s="19"/>
      <c r="N19" s="19"/>
      <c r="O19" s="19"/>
      <c r="P19" s="19"/>
      <c r="Q19" s="19"/>
      <c r="R19" s="31"/>
      <c r="S19" s="56">
        <f>DL19*(C19+D19*15+E19*10+(F19+H19+I19)*5)</f>
        <v>0</v>
      </c>
      <c r="T19" s="5"/>
      <c r="U19" s="13"/>
      <c r="V19" s="5"/>
      <c r="W19" s="5" t="str">
        <f t="shared" si="2"/>
        <v/>
      </c>
      <c r="X19" s="5"/>
      <c r="Y19" s="5"/>
      <c r="Z19" s="5"/>
      <c r="AA19" s="16" t="s">
        <v>54</v>
      </c>
      <c r="AB19" s="15">
        <v>8</v>
      </c>
      <c r="AC19" s="19"/>
      <c r="AD19" s="19"/>
      <c r="AE19" s="19"/>
      <c r="AF19" s="21"/>
      <c r="AG19" s="19"/>
      <c r="AH19" s="19"/>
      <c r="AI19" s="19"/>
      <c r="AJ19" s="19"/>
      <c r="AK19" s="19"/>
      <c r="AL19" s="19"/>
      <c r="AM19" s="19"/>
      <c r="AN19" s="19"/>
      <c r="AO19" s="19"/>
      <c r="AP19" s="15">
        <f>SUM(AQ19:BJ19)*(AB19+AF19)</f>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4"/>
        <v>0</v>
      </c>
      <c r="BX19" s="42">
        <f t="shared" si="8"/>
        <v>0</v>
      </c>
      <c r="BY19" s="168">
        <v>1</v>
      </c>
      <c r="BZ19" s="43">
        <f t="shared" si="10"/>
        <v>0</v>
      </c>
      <c r="CA19" s="38" t="str">
        <f t="shared" si="11"/>
        <v>-</v>
      </c>
      <c r="CB19" s="143">
        <f t="shared" si="12"/>
        <v>1</v>
      </c>
      <c r="CC19" s="143">
        <f t="shared" si="13"/>
        <v>1</v>
      </c>
      <c r="CD19" s="143">
        <f t="shared" si="14"/>
        <v>1</v>
      </c>
      <c r="CE19" s="143">
        <f t="shared" si="15"/>
        <v>1</v>
      </c>
      <c r="CF19" s="143">
        <f t="shared" si="16"/>
        <v>1</v>
      </c>
      <c r="CG19" s="143">
        <f t="shared" si="17"/>
        <v>1</v>
      </c>
      <c r="CH19" s="143">
        <f t="shared" si="18"/>
        <v>1</v>
      </c>
      <c r="CI19" s="143">
        <f t="shared" si="19"/>
        <v>1</v>
      </c>
      <c r="CJ19" s="143">
        <f t="shared" si="20"/>
        <v>1</v>
      </c>
      <c r="CK19" s="143">
        <f t="shared" si="21"/>
        <v>1</v>
      </c>
      <c r="CL19" s="143">
        <f t="shared" si="22"/>
        <v>1</v>
      </c>
      <c r="CM19" s="143">
        <f t="shared" si="23"/>
        <v>1</v>
      </c>
      <c r="CN19" s="143">
        <f t="shared" si="24"/>
        <v>1</v>
      </c>
      <c r="CO19" s="143">
        <f t="shared" si="25"/>
        <v>1</v>
      </c>
      <c r="CP19" s="143">
        <f t="shared" si="26"/>
        <v>1</v>
      </c>
      <c r="CQ19" s="143">
        <f t="shared" si="27"/>
        <v>1</v>
      </c>
      <c r="CR19" s="143">
        <f t="shared" si="28"/>
        <v>1</v>
      </c>
      <c r="CS19" s="143">
        <f t="shared" si="29"/>
        <v>1</v>
      </c>
      <c r="CT19" s="143">
        <f t="shared" si="30"/>
        <v>1</v>
      </c>
      <c r="CU19" s="143">
        <f t="shared" si="31"/>
        <v>1</v>
      </c>
      <c r="CW19" s="38" t="str">
        <f t="shared" si="5"/>
        <v>-</v>
      </c>
      <c r="CX19" s="38">
        <f t="shared" si="6"/>
        <v>0</v>
      </c>
      <c r="CZ19" s="15">
        <v>2</v>
      </c>
      <c r="DA19" s="15" t="s">
        <v>278</v>
      </c>
      <c r="DB19" s="32" t="str">
        <f>T(LOOKUP(CZ19,$DM$1:$EF$1,$DM$2:$EF$2))</f>
        <v/>
      </c>
      <c r="DD19" s="15">
        <f t="shared" si="37"/>
        <v>1</v>
      </c>
      <c r="DE19" s="15">
        <v>17</v>
      </c>
      <c r="DH19" s="143"/>
      <c r="DI19" s="170"/>
      <c r="DL19" s="56">
        <f t="shared" si="32"/>
        <v>0</v>
      </c>
      <c r="DM19" s="170">
        <f t="shared" si="33"/>
        <v>1</v>
      </c>
      <c r="DN19" s="170">
        <f t="shared" si="34"/>
        <v>1</v>
      </c>
      <c r="DO19" s="170">
        <f t="shared" si="38"/>
        <v>1</v>
      </c>
      <c r="DP19" s="170">
        <f t="shared" si="39"/>
        <v>1</v>
      </c>
      <c r="DQ19" s="170">
        <f t="shared" si="40"/>
        <v>1</v>
      </c>
      <c r="DR19" s="170">
        <f t="shared" si="41"/>
        <v>1</v>
      </c>
      <c r="DS19" s="170">
        <f t="shared" si="42"/>
        <v>1</v>
      </c>
      <c r="DT19" s="170">
        <f t="shared" si="43"/>
        <v>1</v>
      </c>
      <c r="DU19" s="170">
        <f t="shared" si="44"/>
        <v>1</v>
      </c>
      <c r="DV19" s="170">
        <f t="shared" si="45"/>
        <v>1</v>
      </c>
      <c r="DW19" s="170">
        <f t="shared" si="46"/>
        <v>1</v>
      </c>
      <c r="DX19" s="170">
        <f t="shared" si="47"/>
        <v>1</v>
      </c>
      <c r="DY19" s="170">
        <f t="shared" si="48"/>
        <v>1</v>
      </c>
      <c r="DZ19" s="170">
        <f t="shared" si="49"/>
        <v>1</v>
      </c>
      <c r="EA19" s="170">
        <f t="shared" si="50"/>
        <v>1</v>
      </c>
      <c r="EB19" s="170">
        <f t="shared" si="51"/>
        <v>1</v>
      </c>
      <c r="EC19" s="170">
        <f t="shared" si="52"/>
        <v>1</v>
      </c>
      <c r="ED19" s="170">
        <f t="shared" si="53"/>
        <v>1</v>
      </c>
      <c r="EE19" s="170">
        <f t="shared" si="54"/>
        <v>1</v>
      </c>
      <c r="EF19" s="170">
        <f t="shared" si="55"/>
        <v>1</v>
      </c>
      <c r="EG19" s="170">
        <f t="shared" si="7"/>
        <v>0</v>
      </c>
      <c r="HI19" s="14"/>
    </row>
    <row r="20" spans="2:217" x14ac:dyDescent="0.25">
      <c r="B20" s="16" t="s">
        <v>49</v>
      </c>
      <c r="C20" s="15">
        <v>60</v>
      </c>
      <c r="D20" s="21"/>
      <c r="E20" s="21"/>
      <c r="F20" s="21"/>
      <c r="G20" s="20"/>
      <c r="H20" s="21"/>
      <c r="I20" s="21"/>
      <c r="J20" s="20"/>
      <c r="K20" s="20"/>
      <c r="L20" s="20"/>
      <c r="M20" s="20"/>
      <c r="N20" s="20"/>
      <c r="O20" s="20"/>
      <c r="P20" s="20"/>
      <c r="Q20" s="20"/>
      <c r="R20" s="31"/>
      <c r="S20" s="56">
        <f>DL20*(C20+D20*15+E20*10+(F20+H20+I20)*5)</f>
        <v>0</v>
      </c>
      <c r="T20" s="5"/>
      <c r="U20" s="13"/>
      <c r="V20" s="5"/>
      <c r="W20" s="5" t="str">
        <f t="shared" si="2"/>
        <v/>
      </c>
      <c r="X20" s="5"/>
      <c r="Y20" s="5"/>
      <c r="Z20" s="5"/>
      <c r="AA20" s="16" t="s">
        <v>55</v>
      </c>
      <c r="AB20" s="15">
        <v>9</v>
      </c>
      <c r="AC20" s="20"/>
      <c r="AD20" s="20"/>
      <c r="AE20" s="20"/>
      <c r="AF20" s="21"/>
      <c r="AG20" s="20"/>
      <c r="AH20" s="20"/>
      <c r="AI20" s="20"/>
      <c r="AJ20" s="20"/>
      <c r="AK20" s="20"/>
      <c r="AL20" s="20"/>
      <c r="AM20" s="20"/>
      <c r="AN20" s="20"/>
      <c r="AO20" s="20"/>
      <c r="AP20" s="15">
        <f>SUM(AQ20:BJ20)*(AB20+AF20)</f>
        <v>0</v>
      </c>
      <c r="AQ20" s="28"/>
      <c r="AR20" s="29"/>
      <c r="AS20" s="29"/>
      <c r="AT20" s="29"/>
      <c r="AU20" s="29"/>
      <c r="AV20" s="29"/>
      <c r="AW20" s="29"/>
      <c r="AX20" s="29"/>
      <c r="AY20" s="29"/>
      <c r="AZ20" s="29"/>
      <c r="BA20" s="29"/>
      <c r="BB20" s="29"/>
      <c r="BC20" s="29"/>
      <c r="BD20" s="29"/>
      <c r="BE20" s="29"/>
      <c r="BF20" s="29"/>
      <c r="BG20" s="29"/>
      <c r="BH20" s="29"/>
      <c r="BI20" s="29"/>
      <c r="BJ20" s="30"/>
      <c r="BV20" s="168">
        <v>1</v>
      </c>
      <c r="BW20" s="40">
        <f t="shared" si="4"/>
        <v>0</v>
      </c>
      <c r="BX20" s="42">
        <f t="shared" si="8"/>
        <v>0</v>
      </c>
      <c r="BY20" s="168">
        <v>1</v>
      </c>
      <c r="BZ20" s="43">
        <f t="shared" si="10"/>
        <v>0</v>
      </c>
      <c r="CA20" s="38" t="str">
        <f t="shared" si="11"/>
        <v>-</v>
      </c>
      <c r="CB20" s="143">
        <f t="shared" si="12"/>
        <v>1</v>
      </c>
      <c r="CC20" s="143">
        <f t="shared" si="13"/>
        <v>1</v>
      </c>
      <c r="CD20" s="143">
        <f t="shared" si="14"/>
        <v>1</v>
      </c>
      <c r="CE20" s="143">
        <f t="shared" si="15"/>
        <v>1</v>
      </c>
      <c r="CF20" s="143">
        <f t="shared" si="16"/>
        <v>1</v>
      </c>
      <c r="CG20" s="143">
        <f t="shared" si="17"/>
        <v>1</v>
      </c>
      <c r="CH20" s="143">
        <f t="shared" si="18"/>
        <v>1</v>
      </c>
      <c r="CI20" s="143">
        <f t="shared" si="19"/>
        <v>1</v>
      </c>
      <c r="CJ20" s="143">
        <f t="shared" si="20"/>
        <v>1</v>
      </c>
      <c r="CK20" s="143">
        <f t="shared" si="21"/>
        <v>1</v>
      </c>
      <c r="CL20" s="143">
        <f t="shared" si="22"/>
        <v>1</v>
      </c>
      <c r="CM20" s="143">
        <f t="shared" si="23"/>
        <v>1</v>
      </c>
      <c r="CN20" s="143">
        <f t="shared" si="24"/>
        <v>1</v>
      </c>
      <c r="CO20" s="143">
        <f t="shared" si="25"/>
        <v>1</v>
      </c>
      <c r="CP20" s="143">
        <f t="shared" si="26"/>
        <v>1</v>
      </c>
      <c r="CQ20" s="143">
        <f t="shared" si="27"/>
        <v>1</v>
      </c>
      <c r="CR20" s="143">
        <f t="shared" si="28"/>
        <v>1</v>
      </c>
      <c r="CS20" s="143">
        <f t="shared" si="29"/>
        <v>1</v>
      </c>
      <c r="CT20" s="143">
        <f t="shared" si="30"/>
        <v>1</v>
      </c>
      <c r="CU20" s="143">
        <f t="shared" si="31"/>
        <v>1</v>
      </c>
      <c r="CW20" s="38" t="str">
        <f t="shared" si="5"/>
        <v>-</v>
      </c>
      <c r="CX20" s="38">
        <f t="shared" si="6"/>
        <v>0</v>
      </c>
      <c r="DA20" s="15">
        <v>1</v>
      </c>
      <c r="DB20" s="32" t="str">
        <f t="shared" ref="DB20:DB31" si="59">T(CONCATENATE(LOOKUP(DA20,CC$3:CC$80,AR$3:AR$80)," ",LOOKUP(DA20,CC$3:CC$80,$CA$3:$CA$80)))</f>
        <v xml:space="preserve"> </v>
      </c>
      <c r="DD20" s="15">
        <f t="shared" si="37"/>
        <v>1</v>
      </c>
      <c r="DE20" s="15">
        <v>18</v>
      </c>
      <c r="DH20" s="143"/>
      <c r="DI20" s="170"/>
      <c r="DL20" s="56">
        <f t="shared" si="32"/>
        <v>0</v>
      </c>
      <c r="DM20" s="170">
        <f t="shared" si="33"/>
        <v>1</v>
      </c>
      <c r="DN20" s="170">
        <f t="shared" si="34"/>
        <v>1</v>
      </c>
      <c r="DO20" s="170">
        <f t="shared" si="38"/>
        <v>1</v>
      </c>
      <c r="DP20" s="170">
        <f t="shared" si="39"/>
        <v>1</v>
      </c>
      <c r="DQ20" s="170">
        <f t="shared" si="40"/>
        <v>1</v>
      </c>
      <c r="DR20" s="170">
        <f t="shared" si="41"/>
        <v>1</v>
      </c>
      <c r="DS20" s="170">
        <f t="shared" si="42"/>
        <v>1</v>
      </c>
      <c r="DT20" s="170">
        <f t="shared" si="43"/>
        <v>1</v>
      </c>
      <c r="DU20" s="170">
        <f t="shared" si="44"/>
        <v>1</v>
      </c>
      <c r="DV20" s="170">
        <f t="shared" si="45"/>
        <v>1</v>
      </c>
      <c r="DW20" s="170">
        <f t="shared" si="46"/>
        <v>1</v>
      </c>
      <c r="DX20" s="170">
        <f t="shared" si="47"/>
        <v>1</v>
      </c>
      <c r="DY20" s="170">
        <f t="shared" si="48"/>
        <v>1</v>
      </c>
      <c r="DZ20" s="170">
        <f t="shared" si="49"/>
        <v>1</v>
      </c>
      <c r="EA20" s="170">
        <f t="shared" si="50"/>
        <v>1</v>
      </c>
      <c r="EB20" s="170">
        <f t="shared" si="51"/>
        <v>1</v>
      </c>
      <c r="EC20" s="170">
        <f t="shared" si="52"/>
        <v>1</v>
      </c>
      <c r="ED20" s="170">
        <f t="shared" si="53"/>
        <v>1</v>
      </c>
      <c r="EE20" s="170">
        <f t="shared" si="54"/>
        <v>1</v>
      </c>
      <c r="EF20" s="170">
        <f t="shared" si="55"/>
        <v>1</v>
      </c>
      <c r="EG20" s="170">
        <f t="shared" si="7"/>
        <v>0</v>
      </c>
      <c r="HI20" s="14"/>
    </row>
    <row r="21" spans="2:217" x14ac:dyDescent="0.25">
      <c r="T21" s="5"/>
      <c r="U21" s="13"/>
      <c r="V21" s="5"/>
      <c r="W21" s="5" t="str">
        <f t="shared" si="2"/>
        <v/>
      </c>
      <c r="X21" s="5"/>
      <c r="Y21" s="5"/>
      <c r="Z21" s="5"/>
      <c r="AA21" s="16" t="s">
        <v>55</v>
      </c>
      <c r="AB21" s="15">
        <v>9</v>
      </c>
      <c r="AC21" s="19"/>
      <c r="AD21" s="19"/>
      <c r="AE21" s="19"/>
      <c r="AF21" s="21"/>
      <c r="AG21" s="19"/>
      <c r="AH21" s="19"/>
      <c r="AI21" s="19"/>
      <c r="AJ21" s="19"/>
      <c r="AK21" s="19"/>
      <c r="AL21" s="19"/>
      <c r="AM21" s="19"/>
      <c r="AN21" s="19"/>
      <c r="AO21" s="19"/>
      <c r="AP21" s="15">
        <f>SUM(AQ21:BJ21)*(AB21+AF21)</f>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4"/>
        <v>0</v>
      </c>
      <c r="BX21" s="42">
        <f t="shared" si="8"/>
        <v>0</v>
      </c>
      <c r="BY21" s="168">
        <v>1</v>
      </c>
      <c r="BZ21" s="43">
        <f t="shared" si="10"/>
        <v>0</v>
      </c>
      <c r="CA21" s="38" t="str">
        <f t="shared" si="11"/>
        <v>-</v>
      </c>
      <c r="CB21" s="143">
        <f t="shared" si="12"/>
        <v>1</v>
      </c>
      <c r="CC21" s="143">
        <f t="shared" si="13"/>
        <v>1</v>
      </c>
      <c r="CD21" s="143">
        <f t="shared" si="14"/>
        <v>1</v>
      </c>
      <c r="CE21" s="143">
        <f t="shared" si="15"/>
        <v>1</v>
      </c>
      <c r="CF21" s="143">
        <f t="shared" si="16"/>
        <v>1</v>
      </c>
      <c r="CG21" s="143">
        <f t="shared" si="17"/>
        <v>1</v>
      </c>
      <c r="CH21" s="143">
        <f t="shared" si="18"/>
        <v>1</v>
      </c>
      <c r="CI21" s="143">
        <f t="shared" si="19"/>
        <v>1</v>
      </c>
      <c r="CJ21" s="143">
        <f t="shared" si="20"/>
        <v>1</v>
      </c>
      <c r="CK21" s="143">
        <f t="shared" si="21"/>
        <v>1</v>
      </c>
      <c r="CL21" s="143">
        <f t="shared" si="22"/>
        <v>1</v>
      </c>
      <c r="CM21" s="143">
        <f t="shared" si="23"/>
        <v>1</v>
      </c>
      <c r="CN21" s="143">
        <f t="shared" si="24"/>
        <v>1</v>
      </c>
      <c r="CO21" s="143">
        <f t="shared" si="25"/>
        <v>1</v>
      </c>
      <c r="CP21" s="143">
        <f t="shared" si="26"/>
        <v>1</v>
      </c>
      <c r="CQ21" s="143">
        <f t="shared" si="27"/>
        <v>1</v>
      </c>
      <c r="CR21" s="143">
        <f t="shared" si="28"/>
        <v>1</v>
      </c>
      <c r="CS21" s="143">
        <f t="shared" si="29"/>
        <v>1</v>
      </c>
      <c r="CT21" s="143">
        <f t="shared" si="30"/>
        <v>1</v>
      </c>
      <c r="CU21" s="143">
        <f t="shared" si="31"/>
        <v>1</v>
      </c>
      <c r="CW21" s="38" t="s">
        <v>65</v>
      </c>
      <c r="CX21" s="38">
        <f t="shared" ref="CX21:CX28" si="60">IF(AC42=1,CONCATENATE(IF(AQ42=0,"","1 "),IF(AR42=0,"","2 "),IF(AS42=0,"","3 "),IF(AT42=0,"","4 "),IF(AU42=0,"","5 "),IF(AV42=0,"","6 "),IF(AW42=0,"","7 "),IF(AX42=0,"","8 "),IF(AY42=0,"","9 "),IF(AZ42=0,"","10 "),IF(BA42=0,"","11 "),IF(BB42=0,"","12 "),IF(BC42=0,"","13 "),IF(BD42=0,"","14 "),IF(BE42=0,"","15 "),IF(BF42=0,"","16 "),IF(BG42=0,"","17 "),IF(BH42=0,"","18 "),IF(BI42=0,"","19 "),IF(BJ42=0,"","20 "),),0)</f>
        <v>0</v>
      </c>
      <c r="DA21" s="15">
        <v>2</v>
      </c>
      <c r="DB21" s="32" t="str">
        <f t="shared" si="59"/>
        <v xml:space="preserve"> </v>
      </c>
      <c r="DD21" s="15">
        <f t="shared" si="37"/>
        <v>1</v>
      </c>
      <c r="DE21" s="15">
        <v>19</v>
      </c>
      <c r="DH21" s="143"/>
      <c r="DI21" s="170"/>
      <c r="DL21" s="56">
        <f t="shared" si="32"/>
        <v>0</v>
      </c>
      <c r="DM21" s="170">
        <f t="shared" si="33"/>
        <v>1</v>
      </c>
      <c r="DN21" s="170">
        <f t="shared" si="34"/>
        <v>1</v>
      </c>
      <c r="DO21" s="170">
        <f t="shared" si="38"/>
        <v>1</v>
      </c>
      <c r="DP21" s="170">
        <f t="shared" si="39"/>
        <v>1</v>
      </c>
      <c r="DQ21" s="170">
        <f t="shared" si="40"/>
        <v>1</v>
      </c>
      <c r="DR21" s="170">
        <f t="shared" si="41"/>
        <v>1</v>
      </c>
      <c r="DS21" s="170">
        <f t="shared" si="42"/>
        <v>1</v>
      </c>
      <c r="DT21" s="170">
        <f t="shared" si="43"/>
        <v>1</v>
      </c>
      <c r="DU21" s="170">
        <f t="shared" si="44"/>
        <v>1</v>
      </c>
      <c r="DV21" s="170">
        <f t="shared" si="45"/>
        <v>1</v>
      </c>
      <c r="DW21" s="170">
        <f t="shared" si="46"/>
        <v>1</v>
      </c>
      <c r="DX21" s="170">
        <f t="shared" si="47"/>
        <v>1</v>
      </c>
      <c r="DY21" s="170">
        <f t="shared" si="48"/>
        <v>1</v>
      </c>
      <c r="DZ21" s="170">
        <f t="shared" si="49"/>
        <v>1</v>
      </c>
      <c r="EA21" s="170">
        <f t="shared" si="50"/>
        <v>1</v>
      </c>
      <c r="EB21" s="170">
        <f t="shared" si="51"/>
        <v>1</v>
      </c>
      <c r="EC21" s="170">
        <f t="shared" si="52"/>
        <v>1</v>
      </c>
      <c r="ED21" s="170">
        <f t="shared" si="53"/>
        <v>1</v>
      </c>
      <c r="EE21" s="170">
        <f t="shared" si="54"/>
        <v>1</v>
      </c>
      <c r="EF21" s="170">
        <f t="shared" si="55"/>
        <v>1</v>
      </c>
      <c r="EG21" s="170">
        <f t="shared" si="7"/>
        <v>0</v>
      </c>
      <c r="HI21" s="14"/>
    </row>
    <row r="22" spans="2:217" x14ac:dyDescent="0.25">
      <c r="T22" s="5"/>
      <c r="U22" s="13"/>
      <c r="V22" s="5"/>
      <c r="W22" s="5" t="str">
        <f t="shared" si="2"/>
        <v/>
      </c>
      <c r="X22" s="5"/>
      <c r="Y22" s="5"/>
      <c r="Z22" s="5"/>
      <c r="AA22" s="16" t="s">
        <v>56</v>
      </c>
      <c r="AB22" s="15">
        <v>8</v>
      </c>
      <c r="AC22" s="20"/>
      <c r="AD22" s="20"/>
      <c r="AE22" s="20"/>
      <c r="AF22" s="21"/>
      <c r="AG22" s="21"/>
      <c r="AH22" s="21"/>
      <c r="AI22" s="20"/>
      <c r="AJ22" s="20"/>
      <c r="AK22" s="20"/>
      <c r="AL22" s="20"/>
      <c r="AM22" s="20"/>
      <c r="AN22" s="20"/>
      <c r="AO22" s="20"/>
      <c r="AP22" s="15">
        <f>SUM(AQ22:BJ22)*(AB22+AF22+6*AG22+2*AH22)</f>
        <v>0</v>
      </c>
      <c r="AQ22" s="28"/>
      <c r="AR22" s="29"/>
      <c r="AS22" s="29"/>
      <c r="AT22" s="29"/>
      <c r="AU22" s="29"/>
      <c r="AV22" s="29"/>
      <c r="AW22" s="29"/>
      <c r="AX22" s="29"/>
      <c r="AY22" s="29"/>
      <c r="AZ22" s="29"/>
      <c r="BA22" s="29"/>
      <c r="BB22" s="29"/>
      <c r="BC22" s="29"/>
      <c r="BD22" s="29"/>
      <c r="BE22" s="29"/>
      <c r="BF22" s="29"/>
      <c r="BG22" s="29"/>
      <c r="BH22" s="29"/>
      <c r="BI22" s="29"/>
      <c r="BJ22" s="30"/>
      <c r="BV22" s="168">
        <v>1</v>
      </c>
      <c r="BW22" s="40">
        <f t="shared" si="4"/>
        <v>0</v>
      </c>
      <c r="BX22" s="42">
        <f t="shared" si="8"/>
        <v>0</v>
      </c>
      <c r="BY22" s="168">
        <f>AH22</f>
        <v>0</v>
      </c>
      <c r="BZ22" s="43">
        <f t="shared" si="10"/>
        <v>0</v>
      </c>
      <c r="CA22" s="38" t="str">
        <f t="shared" si="11"/>
        <v>-</v>
      </c>
      <c r="CB22" s="143">
        <f t="shared" si="12"/>
        <v>1</v>
      </c>
      <c r="CC22" s="143">
        <f t="shared" si="13"/>
        <v>1</v>
      </c>
      <c r="CD22" s="143">
        <f t="shared" si="14"/>
        <v>1</v>
      </c>
      <c r="CE22" s="143">
        <f t="shared" si="15"/>
        <v>1</v>
      </c>
      <c r="CF22" s="143">
        <f t="shared" si="16"/>
        <v>1</v>
      </c>
      <c r="CG22" s="143">
        <f t="shared" si="17"/>
        <v>1</v>
      </c>
      <c r="CH22" s="143">
        <f t="shared" si="18"/>
        <v>1</v>
      </c>
      <c r="CI22" s="143">
        <f t="shared" si="19"/>
        <v>1</v>
      </c>
      <c r="CJ22" s="143">
        <f t="shared" si="20"/>
        <v>1</v>
      </c>
      <c r="CK22" s="143">
        <f t="shared" si="21"/>
        <v>1</v>
      </c>
      <c r="CL22" s="143">
        <f t="shared" si="22"/>
        <v>1</v>
      </c>
      <c r="CM22" s="143">
        <f t="shared" si="23"/>
        <v>1</v>
      </c>
      <c r="CN22" s="143">
        <f t="shared" si="24"/>
        <v>1</v>
      </c>
      <c r="CO22" s="143">
        <f t="shared" si="25"/>
        <v>1</v>
      </c>
      <c r="CP22" s="143">
        <f t="shared" si="26"/>
        <v>1</v>
      </c>
      <c r="CQ22" s="143">
        <f t="shared" si="27"/>
        <v>1</v>
      </c>
      <c r="CR22" s="143">
        <f t="shared" si="28"/>
        <v>1</v>
      </c>
      <c r="CS22" s="143">
        <f t="shared" si="29"/>
        <v>1</v>
      </c>
      <c r="CT22" s="143">
        <f t="shared" si="30"/>
        <v>1</v>
      </c>
      <c r="CU22" s="143">
        <f t="shared" si="31"/>
        <v>1</v>
      </c>
      <c r="CW22" s="38" t="s">
        <v>65</v>
      </c>
      <c r="CX22" s="38">
        <f t="shared" si="60"/>
        <v>0</v>
      </c>
      <c r="DA22" s="15">
        <v>3</v>
      </c>
      <c r="DB22" s="32" t="str">
        <f t="shared" si="59"/>
        <v xml:space="preserve"> </v>
      </c>
      <c r="DD22" s="15">
        <f t="shared" si="37"/>
        <v>1</v>
      </c>
      <c r="DE22" s="15">
        <v>20</v>
      </c>
      <c r="DH22" s="143"/>
      <c r="DI22" s="170"/>
      <c r="DL22" s="56">
        <f t="shared" si="32"/>
        <v>0</v>
      </c>
      <c r="DM22" s="170">
        <f t="shared" si="33"/>
        <v>1</v>
      </c>
      <c r="DN22" s="170">
        <f t="shared" si="34"/>
        <v>1</v>
      </c>
      <c r="DO22" s="170">
        <f t="shared" si="38"/>
        <v>1</v>
      </c>
      <c r="DP22" s="170">
        <f t="shared" si="39"/>
        <v>1</v>
      </c>
      <c r="DQ22" s="170">
        <f t="shared" si="40"/>
        <v>1</v>
      </c>
      <c r="DR22" s="170">
        <f t="shared" si="41"/>
        <v>1</v>
      </c>
      <c r="DS22" s="170">
        <f t="shared" si="42"/>
        <v>1</v>
      </c>
      <c r="DT22" s="170">
        <f t="shared" si="43"/>
        <v>1</v>
      </c>
      <c r="DU22" s="170">
        <f t="shared" si="44"/>
        <v>1</v>
      </c>
      <c r="DV22" s="170">
        <f t="shared" si="45"/>
        <v>1</v>
      </c>
      <c r="DW22" s="170">
        <f t="shared" si="46"/>
        <v>1</v>
      </c>
      <c r="DX22" s="170">
        <f t="shared" si="47"/>
        <v>1</v>
      </c>
      <c r="DY22" s="170">
        <f t="shared" si="48"/>
        <v>1</v>
      </c>
      <c r="DZ22" s="170">
        <f t="shared" si="49"/>
        <v>1</v>
      </c>
      <c r="EA22" s="170">
        <f t="shared" si="50"/>
        <v>1</v>
      </c>
      <c r="EB22" s="170">
        <f t="shared" si="51"/>
        <v>1</v>
      </c>
      <c r="EC22" s="170">
        <f t="shared" si="52"/>
        <v>1</v>
      </c>
      <c r="ED22" s="170">
        <f t="shared" si="53"/>
        <v>1</v>
      </c>
      <c r="EE22" s="170">
        <f t="shared" si="54"/>
        <v>1</v>
      </c>
      <c r="EF22" s="170">
        <f t="shared" si="55"/>
        <v>1</v>
      </c>
      <c r="EG22" s="170">
        <f t="shared" si="7"/>
        <v>0</v>
      </c>
      <c r="HI22" s="14"/>
    </row>
    <row r="23" spans="2:217" x14ac:dyDescent="0.25">
      <c r="T23" s="5"/>
      <c r="U23" s="13"/>
      <c r="V23" s="5"/>
      <c r="W23" s="5" t="str">
        <f t="shared" si="2"/>
        <v/>
      </c>
      <c r="X23" s="5"/>
      <c r="Y23" s="5"/>
      <c r="Z23" s="5"/>
      <c r="AA23" s="16" t="s">
        <v>56</v>
      </c>
      <c r="AB23" s="15">
        <v>8</v>
      </c>
      <c r="AC23" s="19"/>
      <c r="AD23" s="19"/>
      <c r="AE23" s="19"/>
      <c r="AF23" s="21"/>
      <c r="AG23" s="21"/>
      <c r="AH23" s="21"/>
      <c r="AI23" s="19"/>
      <c r="AJ23" s="19"/>
      <c r="AK23" s="19"/>
      <c r="AL23" s="19"/>
      <c r="AM23" s="19"/>
      <c r="AN23" s="19"/>
      <c r="AO23" s="19"/>
      <c r="AP23" s="15">
        <f>SUM(AQ23:BJ23)*(AB23+AF23+6*AG23+2*AH23)</f>
        <v>0</v>
      </c>
      <c r="AQ23" s="28"/>
      <c r="AR23" s="29"/>
      <c r="AS23" s="29"/>
      <c r="AT23" s="29"/>
      <c r="AU23" s="29"/>
      <c r="AV23" s="29"/>
      <c r="AW23" s="29"/>
      <c r="AX23" s="29"/>
      <c r="AY23" s="29"/>
      <c r="AZ23" s="29"/>
      <c r="BA23" s="29"/>
      <c r="BB23" s="29"/>
      <c r="BC23" s="29"/>
      <c r="BD23" s="29"/>
      <c r="BE23" s="29"/>
      <c r="BF23" s="29"/>
      <c r="BG23" s="29"/>
      <c r="BH23" s="29"/>
      <c r="BI23" s="29"/>
      <c r="BJ23" s="30"/>
      <c r="BV23" s="168">
        <v>1</v>
      </c>
      <c r="BW23" s="40">
        <f t="shared" si="4"/>
        <v>0</v>
      </c>
      <c r="BX23" s="42">
        <f t="shared" si="8"/>
        <v>0</v>
      </c>
      <c r="BY23" s="168">
        <f t="shared" ref="BY23:BY25" si="61">AH23</f>
        <v>0</v>
      </c>
      <c r="BZ23" s="43">
        <f t="shared" si="10"/>
        <v>0</v>
      </c>
      <c r="CA23" s="38" t="str">
        <f t="shared" si="11"/>
        <v>-</v>
      </c>
      <c r="CB23" s="143">
        <f t="shared" si="12"/>
        <v>1</v>
      </c>
      <c r="CC23" s="143">
        <f t="shared" si="13"/>
        <v>1</v>
      </c>
      <c r="CD23" s="143">
        <f t="shared" si="14"/>
        <v>1</v>
      </c>
      <c r="CE23" s="143">
        <f t="shared" si="15"/>
        <v>1</v>
      </c>
      <c r="CF23" s="143">
        <f t="shared" si="16"/>
        <v>1</v>
      </c>
      <c r="CG23" s="143">
        <f t="shared" si="17"/>
        <v>1</v>
      </c>
      <c r="CH23" s="143">
        <f t="shared" si="18"/>
        <v>1</v>
      </c>
      <c r="CI23" s="143">
        <f t="shared" si="19"/>
        <v>1</v>
      </c>
      <c r="CJ23" s="143">
        <f t="shared" si="20"/>
        <v>1</v>
      </c>
      <c r="CK23" s="143">
        <f t="shared" si="21"/>
        <v>1</v>
      </c>
      <c r="CL23" s="143">
        <f t="shared" si="22"/>
        <v>1</v>
      </c>
      <c r="CM23" s="143">
        <f t="shared" si="23"/>
        <v>1</v>
      </c>
      <c r="CN23" s="143">
        <f t="shared" si="24"/>
        <v>1</v>
      </c>
      <c r="CO23" s="143">
        <f t="shared" si="25"/>
        <v>1</v>
      </c>
      <c r="CP23" s="143">
        <f t="shared" si="26"/>
        <v>1</v>
      </c>
      <c r="CQ23" s="143">
        <f t="shared" si="27"/>
        <v>1</v>
      </c>
      <c r="CR23" s="143">
        <f t="shared" si="28"/>
        <v>1</v>
      </c>
      <c r="CS23" s="143">
        <f t="shared" si="29"/>
        <v>1</v>
      </c>
      <c r="CT23" s="143">
        <f t="shared" si="30"/>
        <v>1</v>
      </c>
      <c r="CU23" s="143">
        <f t="shared" si="31"/>
        <v>1</v>
      </c>
      <c r="CW23" s="38" t="s">
        <v>65</v>
      </c>
      <c r="CX23" s="38">
        <f t="shared" si="60"/>
        <v>0</v>
      </c>
      <c r="DA23" s="15">
        <v>4</v>
      </c>
      <c r="DB23" s="32" t="str">
        <f t="shared" si="59"/>
        <v xml:space="preserve"> </v>
      </c>
      <c r="DD23" s="15">
        <f t="shared" si="37"/>
        <v>1</v>
      </c>
      <c r="DE23" s="15">
        <v>21</v>
      </c>
      <c r="DH23" s="143"/>
      <c r="DI23" s="170"/>
      <c r="DL23" s="56">
        <f t="shared" si="32"/>
        <v>0</v>
      </c>
      <c r="DM23" s="170">
        <f t="shared" si="33"/>
        <v>1</v>
      </c>
      <c r="DN23" s="170">
        <f t="shared" si="34"/>
        <v>1</v>
      </c>
      <c r="DO23" s="170">
        <f t="shared" si="38"/>
        <v>1</v>
      </c>
      <c r="DP23" s="170">
        <f t="shared" si="39"/>
        <v>1</v>
      </c>
      <c r="DQ23" s="170">
        <f t="shared" si="40"/>
        <v>1</v>
      </c>
      <c r="DR23" s="170">
        <f t="shared" si="41"/>
        <v>1</v>
      </c>
      <c r="DS23" s="170">
        <f t="shared" si="42"/>
        <v>1</v>
      </c>
      <c r="DT23" s="170">
        <f t="shared" si="43"/>
        <v>1</v>
      </c>
      <c r="DU23" s="170">
        <f t="shared" si="44"/>
        <v>1</v>
      </c>
      <c r="DV23" s="170">
        <f t="shared" si="45"/>
        <v>1</v>
      </c>
      <c r="DW23" s="170">
        <f t="shared" si="46"/>
        <v>1</v>
      </c>
      <c r="DX23" s="170">
        <f t="shared" si="47"/>
        <v>1</v>
      </c>
      <c r="DY23" s="170">
        <f t="shared" si="48"/>
        <v>1</v>
      </c>
      <c r="DZ23" s="170">
        <f t="shared" si="49"/>
        <v>1</v>
      </c>
      <c r="EA23" s="170">
        <f t="shared" si="50"/>
        <v>1</v>
      </c>
      <c r="EB23" s="170">
        <f t="shared" si="51"/>
        <v>1</v>
      </c>
      <c r="EC23" s="170">
        <f t="shared" si="52"/>
        <v>1</v>
      </c>
      <c r="ED23" s="170">
        <f t="shared" si="53"/>
        <v>1</v>
      </c>
      <c r="EE23" s="170">
        <f t="shared" si="54"/>
        <v>1</v>
      </c>
      <c r="EF23" s="170">
        <f t="shared" si="55"/>
        <v>1</v>
      </c>
      <c r="EG23" s="170">
        <f t="shared" si="7"/>
        <v>0</v>
      </c>
      <c r="HI23" s="14"/>
    </row>
    <row r="24" spans="2:217" x14ac:dyDescent="0.25">
      <c r="T24" s="5"/>
      <c r="U24" s="13"/>
      <c r="V24" s="5"/>
      <c r="W24" s="5" t="str">
        <f t="shared" si="2"/>
        <v/>
      </c>
      <c r="X24" s="5"/>
      <c r="Y24" s="5"/>
      <c r="Z24" s="5"/>
      <c r="AA24" s="16" t="s">
        <v>56</v>
      </c>
      <c r="AB24" s="15">
        <v>8</v>
      </c>
      <c r="AC24" s="20"/>
      <c r="AD24" s="20"/>
      <c r="AE24" s="20"/>
      <c r="AF24" s="21"/>
      <c r="AG24" s="21"/>
      <c r="AH24" s="21"/>
      <c r="AI24" s="20"/>
      <c r="AJ24" s="20"/>
      <c r="AK24" s="20"/>
      <c r="AL24" s="20"/>
      <c r="AM24" s="20"/>
      <c r="AN24" s="20"/>
      <c r="AO24" s="20"/>
      <c r="AP24" s="15">
        <f>SUM(AQ24:BJ24)*(AB24+AF24+6*AG24+2*AH24)</f>
        <v>0</v>
      </c>
      <c r="AQ24" s="28"/>
      <c r="AR24" s="29"/>
      <c r="AS24" s="29"/>
      <c r="AT24" s="29"/>
      <c r="AU24" s="29"/>
      <c r="AV24" s="29"/>
      <c r="AW24" s="29"/>
      <c r="AX24" s="29"/>
      <c r="AY24" s="29"/>
      <c r="AZ24" s="29"/>
      <c r="BA24" s="29"/>
      <c r="BB24" s="29"/>
      <c r="BC24" s="29"/>
      <c r="BD24" s="29"/>
      <c r="BE24" s="29"/>
      <c r="BF24" s="29"/>
      <c r="BG24" s="29"/>
      <c r="BH24" s="29"/>
      <c r="BI24" s="29"/>
      <c r="BJ24" s="30"/>
      <c r="BV24" s="168">
        <v>1</v>
      </c>
      <c r="BW24" s="40">
        <f t="shared" si="4"/>
        <v>0</v>
      </c>
      <c r="BX24" s="42">
        <f t="shared" si="8"/>
        <v>0</v>
      </c>
      <c r="BY24" s="168">
        <f t="shared" si="61"/>
        <v>0</v>
      </c>
      <c r="BZ24" s="43">
        <f t="shared" si="10"/>
        <v>0</v>
      </c>
      <c r="CA24" s="38" t="str">
        <f t="shared" si="11"/>
        <v>-</v>
      </c>
      <c r="CB24" s="143">
        <f t="shared" si="12"/>
        <v>1</v>
      </c>
      <c r="CC24" s="143">
        <f t="shared" si="13"/>
        <v>1</v>
      </c>
      <c r="CD24" s="143">
        <f t="shared" si="14"/>
        <v>1</v>
      </c>
      <c r="CE24" s="143">
        <f t="shared" si="15"/>
        <v>1</v>
      </c>
      <c r="CF24" s="143">
        <f t="shared" si="16"/>
        <v>1</v>
      </c>
      <c r="CG24" s="143">
        <f t="shared" si="17"/>
        <v>1</v>
      </c>
      <c r="CH24" s="143">
        <f t="shared" si="18"/>
        <v>1</v>
      </c>
      <c r="CI24" s="143">
        <f t="shared" si="19"/>
        <v>1</v>
      </c>
      <c r="CJ24" s="143">
        <f t="shared" si="20"/>
        <v>1</v>
      </c>
      <c r="CK24" s="143">
        <f t="shared" si="21"/>
        <v>1</v>
      </c>
      <c r="CL24" s="143">
        <f t="shared" si="22"/>
        <v>1</v>
      </c>
      <c r="CM24" s="143">
        <f t="shared" si="23"/>
        <v>1</v>
      </c>
      <c r="CN24" s="143">
        <f t="shared" si="24"/>
        <v>1</v>
      </c>
      <c r="CO24" s="143">
        <f t="shared" si="25"/>
        <v>1</v>
      </c>
      <c r="CP24" s="143">
        <f t="shared" si="26"/>
        <v>1</v>
      </c>
      <c r="CQ24" s="143">
        <f t="shared" si="27"/>
        <v>1</v>
      </c>
      <c r="CR24" s="143">
        <f t="shared" si="28"/>
        <v>1</v>
      </c>
      <c r="CS24" s="143">
        <f t="shared" si="29"/>
        <v>1</v>
      </c>
      <c r="CT24" s="143">
        <f t="shared" si="30"/>
        <v>1</v>
      </c>
      <c r="CU24" s="143">
        <f t="shared" si="31"/>
        <v>1</v>
      </c>
      <c r="CW24" s="38" t="s">
        <v>65</v>
      </c>
      <c r="CX24" s="38">
        <f t="shared" si="60"/>
        <v>0</v>
      </c>
      <c r="DA24" s="15">
        <v>5</v>
      </c>
      <c r="DB24" s="32" t="str">
        <f t="shared" si="59"/>
        <v xml:space="preserve"> </v>
      </c>
      <c r="DD24" s="15">
        <f t="shared" si="37"/>
        <v>1</v>
      </c>
      <c r="DE24" s="15">
        <v>22</v>
      </c>
      <c r="DH24" s="143"/>
      <c r="DI24" s="170"/>
      <c r="DL24" s="56">
        <f t="shared" si="32"/>
        <v>0</v>
      </c>
      <c r="DM24" s="170">
        <f t="shared" si="33"/>
        <v>1</v>
      </c>
      <c r="DN24" s="170">
        <f t="shared" si="34"/>
        <v>1</v>
      </c>
      <c r="DO24" s="170">
        <f t="shared" si="38"/>
        <v>1</v>
      </c>
      <c r="DP24" s="170">
        <f t="shared" si="39"/>
        <v>1</v>
      </c>
      <c r="DQ24" s="170">
        <f t="shared" si="40"/>
        <v>1</v>
      </c>
      <c r="DR24" s="170">
        <f t="shared" si="41"/>
        <v>1</v>
      </c>
      <c r="DS24" s="170">
        <f t="shared" si="42"/>
        <v>1</v>
      </c>
      <c r="DT24" s="170">
        <f t="shared" si="43"/>
        <v>1</v>
      </c>
      <c r="DU24" s="170">
        <f t="shared" si="44"/>
        <v>1</v>
      </c>
      <c r="DV24" s="170">
        <f t="shared" si="45"/>
        <v>1</v>
      </c>
      <c r="DW24" s="170">
        <f t="shared" si="46"/>
        <v>1</v>
      </c>
      <c r="DX24" s="170">
        <f t="shared" si="47"/>
        <v>1</v>
      </c>
      <c r="DY24" s="170">
        <f t="shared" si="48"/>
        <v>1</v>
      </c>
      <c r="DZ24" s="170">
        <f t="shared" si="49"/>
        <v>1</v>
      </c>
      <c r="EA24" s="170">
        <f t="shared" si="50"/>
        <v>1</v>
      </c>
      <c r="EB24" s="170">
        <f t="shared" si="51"/>
        <v>1</v>
      </c>
      <c r="EC24" s="170">
        <f t="shared" si="52"/>
        <v>1</v>
      </c>
      <c r="ED24" s="170">
        <f t="shared" si="53"/>
        <v>1</v>
      </c>
      <c r="EE24" s="170">
        <f t="shared" si="54"/>
        <v>1</v>
      </c>
      <c r="EF24" s="170">
        <f t="shared" si="55"/>
        <v>1</v>
      </c>
      <c r="EG24" s="170">
        <f t="shared" si="7"/>
        <v>0</v>
      </c>
      <c r="HI24" s="14"/>
    </row>
    <row r="25" spans="2:217" x14ac:dyDescent="0.25">
      <c r="T25" s="5"/>
      <c r="U25" s="13"/>
      <c r="V25" s="5"/>
      <c r="W25" s="5" t="str">
        <f t="shared" si="2"/>
        <v/>
      </c>
      <c r="X25" s="5"/>
      <c r="Y25" s="5"/>
      <c r="Z25" s="5"/>
      <c r="AA25" s="16" t="s">
        <v>56</v>
      </c>
      <c r="AB25" s="15">
        <v>8</v>
      </c>
      <c r="AC25" s="19"/>
      <c r="AD25" s="19"/>
      <c r="AE25" s="19"/>
      <c r="AF25" s="21"/>
      <c r="AG25" s="21"/>
      <c r="AH25" s="21"/>
      <c r="AI25" s="19"/>
      <c r="AJ25" s="19"/>
      <c r="AK25" s="19"/>
      <c r="AL25" s="19"/>
      <c r="AM25" s="19"/>
      <c r="AN25" s="19"/>
      <c r="AO25" s="19"/>
      <c r="AP25" s="15">
        <f>SUM(AQ25:BJ25)*(AB25+AF25+6*AG25+2*AH25)</f>
        <v>0</v>
      </c>
      <c r="AQ25" s="28"/>
      <c r="AR25" s="29"/>
      <c r="AS25" s="29"/>
      <c r="AT25" s="29"/>
      <c r="AU25" s="29"/>
      <c r="AV25" s="29"/>
      <c r="AW25" s="29"/>
      <c r="AX25" s="29"/>
      <c r="AY25" s="29"/>
      <c r="AZ25" s="29"/>
      <c r="BA25" s="29"/>
      <c r="BB25" s="29"/>
      <c r="BC25" s="29"/>
      <c r="BD25" s="29"/>
      <c r="BE25" s="29"/>
      <c r="BF25" s="29"/>
      <c r="BG25" s="29"/>
      <c r="BH25" s="29"/>
      <c r="BI25" s="29"/>
      <c r="BJ25" s="30"/>
      <c r="BV25" s="168">
        <v>1</v>
      </c>
      <c r="BW25" s="40">
        <f t="shared" si="4"/>
        <v>0</v>
      </c>
      <c r="BX25" s="42">
        <f t="shared" si="8"/>
        <v>0</v>
      </c>
      <c r="BY25" s="168">
        <f t="shared" si="61"/>
        <v>0</v>
      </c>
      <c r="BZ25" s="43">
        <f t="shared" si="10"/>
        <v>0</v>
      </c>
      <c r="CA25" s="38" t="str">
        <f t="shared" si="11"/>
        <v>-</v>
      </c>
      <c r="CB25" s="143">
        <f t="shared" si="12"/>
        <v>1</v>
      </c>
      <c r="CC25" s="143">
        <f t="shared" si="13"/>
        <v>1</v>
      </c>
      <c r="CD25" s="143">
        <f t="shared" si="14"/>
        <v>1</v>
      </c>
      <c r="CE25" s="143">
        <f t="shared" si="15"/>
        <v>1</v>
      </c>
      <c r="CF25" s="143">
        <f t="shared" si="16"/>
        <v>1</v>
      </c>
      <c r="CG25" s="143">
        <f t="shared" si="17"/>
        <v>1</v>
      </c>
      <c r="CH25" s="143">
        <f t="shared" si="18"/>
        <v>1</v>
      </c>
      <c r="CI25" s="143">
        <f t="shared" si="19"/>
        <v>1</v>
      </c>
      <c r="CJ25" s="143">
        <f t="shared" si="20"/>
        <v>1</v>
      </c>
      <c r="CK25" s="143">
        <f t="shared" si="21"/>
        <v>1</v>
      </c>
      <c r="CL25" s="143">
        <f t="shared" si="22"/>
        <v>1</v>
      </c>
      <c r="CM25" s="143">
        <f t="shared" si="23"/>
        <v>1</v>
      </c>
      <c r="CN25" s="143">
        <f t="shared" si="24"/>
        <v>1</v>
      </c>
      <c r="CO25" s="143">
        <f t="shared" si="25"/>
        <v>1</v>
      </c>
      <c r="CP25" s="143">
        <f t="shared" si="26"/>
        <v>1</v>
      </c>
      <c r="CQ25" s="143">
        <f t="shared" si="27"/>
        <v>1</v>
      </c>
      <c r="CR25" s="143">
        <f t="shared" si="28"/>
        <v>1</v>
      </c>
      <c r="CS25" s="143">
        <f t="shared" si="29"/>
        <v>1</v>
      </c>
      <c r="CT25" s="143">
        <f t="shared" si="30"/>
        <v>1</v>
      </c>
      <c r="CU25" s="143">
        <f t="shared" si="31"/>
        <v>1</v>
      </c>
      <c r="CW25" s="38" t="s">
        <v>65</v>
      </c>
      <c r="CX25" s="38">
        <f t="shared" si="60"/>
        <v>0</v>
      </c>
      <c r="DA25" s="15">
        <v>6</v>
      </c>
      <c r="DB25" s="32" t="str">
        <f t="shared" si="59"/>
        <v xml:space="preserve"> </v>
      </c>
      <c r="DD25" s="15">
        <f t="shared" si="37"/>
        <v>1</v>
      </c>
      <c r="DE25" s="15">
        <v>23</v>
      </c>
      <c r="DH25" s="143"/>
      <c r="DI25" s="170"/>
      <c r="DL25" s="56">
        <f t="shared" si="32"/>
        <v>0</v>
      </c>
      <c r="DM25" s="170">
        <f t="shared" si="33"/>
        <v>1</v>
      </c>
      <c r="DN25" s="170">
        <f t="shared" si="34"/>
        <v>1</v>
      </c>
      <c r="DO25" s="170">
        <f t="shared" si="38"/>
        <v>1</v>
      </c>
      <c r="DP25" s="170">
        <f t="shared" si="39"/>
        <v>1</v>
      </c>
      <c r="DQ25" s="170">
        <f t="shared" si="40"/>
        <v>1</v>
      </c>
      <c r="DR25" s="170">
        <f t="shared" si="41"/>
        <v>1</v>
      </c>
      <c r="DS25" s="170">
        <f t="shared" si="42"/>
        <v>1</v>
      </c>
      <c r="DT25" s="170">
        <f t="shared" si="43"/>
        <v>1</v>
      </c>
      <c r="DU25" s="170">
        <f t="shared" si="44"/>
        <v>1</v>
      </c>
      <c r="DV25" s="170">
        <f t="shared" si="45"/>
        <v>1</v>
      </c>
      <c r="DW25" s="170">
        <f t="shared" si="46"/>
        <v>1</v>
      </c>
      <c r="DX25" s="170">
        <f t="shared" si="47"/>
        <v>1</v>
      </c>
      <c r="DY25" s="170">
        <f t="shared" si="48"/>
        <v>1</v>
      </c>
      <c r="DZ25" s="170">
        <f t="shared" si="49"/>
        <v>1</v>
      </c>
      <c r="EA25" s="170">
        <f t="shared" si="50"/>
        <v>1</v>
      </c>
      <c r="EB25" s="170">
        <f t="shared" si="51"/>
        <v>1</v>
      </c>
      <c r="EC25" s="170">
        <f t="shared" si="52"/>
        <v>1</v>
      </c>
      <c r="ED25" s="170">
        <f t="shared" si="53"/>
        <v>1</v>
      </c>
      <c r="EE25" s="170">
        <f t="shared" si="54"/>
        <v>1</v>
      </c>
      <c r="EF25" s="170">
        <f t="shared" si="55"/>
        <v>1</v>
      </c>
      <c r="EG25" s="170">
        <f t="shared" si="7"/>
        <v>0</v>
      </c>
      <c r="HI25" s="14"/>
    </row>
    <row r="26" spans="2:217" x14ac:dyDescent="0.25">
      <c r="T26" s="5"/>
      <c r="U26" s="13"/>
      <c r="V26" s="5"/>
      <c r="W26" s="5" t="str">
        <f t="shared" si="2"/>
        <v/>
      </c>
      <c r="X26" s="5"/>
      <c r="Y26" s="5"/>
      <c r="Z26" s="5"/>
      <c r="AA26" s="16" t="s">
        <v>61</v>
      </c>
      <c r="AB26" s="15">
        <v>10</v>
      </c>
      <c r="AC26" s="20"/>
      <c r="AD26" s="20"/>
      <c r="AE26" s="21"/>
      <c r="AF26" s="20"/>
      <c r="AG26" s="20"/>
      <c r="AH26" s="20"/>
      <c r="AI26" s="21"/>
      <c r="AJ26" s="20"/>
      <c r="AK26" s="20"/>
      <c r="AL26" s="20"/>
      <c r="AM26" s="20"/>
      <c r="AN26" s="20"/>
      <c r="AO26" s="20"/>
      <c r="AP26" s="111">
        <f>SUM(AQ26:BJ26)*(AB26+AE26+25*AI26)</f>
        <v>0</v>
      </c>
      <c r="AQ26" s="28"/>
      <c r="AR26" s="29"/>
      <c r="AS26" s="29"/>
      <c r="AT26" s="29"/>
      <c r="AU26" s="29"/>
      <c r="AV26" s="29"/>
      <c r="AW26" s="29"/>
      <c r="AX26" s="29"/>
      <c r="AY26" s="29"/>
      <c r="AZ26" s="29"/>
      <c r="BA26" s="29"/>
      <c r="BB26" s="29"/>
      <c r="BC26" s="29"/>
      <c r="BD26" s="29"/>
      <c r="BE26" s="29"/>
      <c r="BF26" s="29"/>
      <c r="BG26" s="29"/>
      <c r="BH26" s="29"/>
      <c r="BI26" s="29"/>
      <c r="BJ26" s="30"/>
      <c r="BV26" s="168">
        <v>1</v>
      </c>
      <c r="BW26" s="40">
        <f t="shared" si="4"/>
        <v>0</v>
      </c>
      <c r="BX26" s="42">
        <f t="shared" si="8"/>
        <v>0</v>
      </c>
      <c r="BY26" s="168"/>
      <c r="BZ26" s="43">
        <f>BX26*BY26</f>
        <v>0</v>
      </c>
      <c r="CA26" s="38" t="str">
        <f t="shared" si="11"/>
        <v>-</v>
      </c>
      <c r="CB26" s="143">
        <f t="shared" si="12"/>
        <v>1</v>
      </c>
      <c r="CC26" s="143">
        <f t="shared" si="13"/>
        <v>1</v>
      </c>
      <c r="CD26" s="143">
        <f t="shared" si="14"/>
        <v>1</v>
      </c>
      <c r="CE26" s="143">
        <f t="shared" si="15"/>
        <v>1</v>
      </c>
      <c r="CF26" s="143">
        <f t="shared" si="16"/>
        <v>1</v>
      </c>
      <c r="CG26" s="143">
        <f t="shared" si="17"/>
        <v>1</v>
      </c>
      <c r="CH26" s="143">
        <f t="shared" si="18"/>
        <v>1</v>
      </c>
      <c r="CI26" s="143">
        <f t="shared" si="19"/>
        <v>1</v>
      </c>
      <c r="CJ26" s="143">
        <f t="shared" si="20"/>
        <v>1</v>
      </c>
      <c r="CK26" s="143">
        <f t="shared" si="21"/>
        <v>1</v>
      </c>
      <c r="CL26" s="143">
        <f t="shared" si="22"/>
        <v>1</v>
      </c>
      <c r="CM26" s="143">
        <f t="shared" si="23"/>
        <v>1</v>
      </c>
      <c r="CN26" s="143">
        <f t="shared" si="24"/>
        <v>1</v>
      </c>
      <c r="CO26" s="143">
        <f t="shared" si="25"/>
        <v>1</v>
      </c>
      <c r="CP26" s="143">
        <f t="shared" si="26"/>
        <v>1</v>
      </c>
      <c r="CQ26" s="143">
        <f t="shared" si="27"/>
        <v>1</v>
      </c>
      <c r="CR26" s="143">
        <f t="shared" si="28"/>
        <v>1</v>
      </c>
      <c r="CS26" s="143">
        <f t="shared" si="29"/>
        <v>1</v>
      </c>
      <c r="CT26" s="143">
        <f t="shared" si="30"/>
        <v>1</v>
      </c>
      <c r="CU26" s="143">
        <f t="shared" si="31"/>
        <v>1</v>
      </c>
      <c r="CW26" s="38" t="s">
        <v>65</v>
      </c>
      <c r="CX26" s="38">
        <f t="shared" si="60"/>
        <v>0</v>
      </c>
      <c r="DA26" s="15">
        <v>7</v>
      </c>
      <c r="DB26" s="32" t="str">
        <f t="shared" si="59"/>
        <v xml:space="preserve"> </v>
      </c>
      <c r="DD26" s="15">
        <f t="shared" si="37"/>
        <v>1</v>
      </c>
      <c r="DE26" s="15">
        <v>24</v>
      </c>
      <c r="DH26" s="143"/>
      <c r="DI26" s="170"/>
      <c r="DL26" s="56">
        <f t="shared" si="32"/>
        <v>0</v>
      </c>
      <c r="DM26" s="170">
        <f t="shared" si="33"/>
        <v>1</v>
      </c>
      <c r="DN26" s="170">
        <f t="shared" si="34"/>
        <v>1</v>
      </c>
      <c r="DO26" s="170">
        <f t="shared" si="38"/>
        <v>1</v>
      </c>
      <c r="DP26" s="170">
        <f t="shared" si="39"/>
        <v>1</v>
      </c>
      <c r="DQ26" s="170">
        <f t="shared" si="40"/>
        <v>1</v>
      </c>
      <c r="DR26" s="170">
        <f t="shared" si="41"/>
        <v>1</v>
      </c>
      <c r="DS26" s="170">
        <f t="shared" si="42"/>
        <v>1</v>
      </c>
      <c r="DT26" s="170">
        <f t="shared" si="43"/>
        <v>1</v>
      </c>
      <c r="DU26" s="170">
        <f t="shared" si="44"/>
        <v>1</v>
      </c>
      <c r="DV26" s="170">
        <f t="shared" si="45"/>
        <v>1</v>
      </c>
      <c r="DW26" s="170">
        <f t="shared" si="46"/>
        <v>1</v>
      </c>
      <c r="DX26" s="170">
        <f t="shared" si="47"/>
        <v>1</v>
      </c>
      <c r="DY26" s="170">
        <f t="shared" si="48"/>
        <v>1</v>
      </c>
      <c r="DZ26" s="170">
        <f t="shared" si="49"/>
        <v>1</v>
      </c>
      <c r="EA26" s="170">
        <f t="shared" si="50"/>
        <v>1</v>
      </c>
      <c r="EB26" s="170">
        <f t="shared" si="51"/>
        <v>1</v>
      </c>
      <c r="EC26" s="170">
        <f t="shared" si="52"/>
        <v>1</v>
      </c>
      <c r="ED26" s="170">
        <f t="shared" si="53"/>
        <v>1</v>
      </c>
      <c r="EE26" s="170">
        <f t="shared" si="54"/>
        <v>1</v>
      </c>
      <c r="EF26" s="170">
        <f t="shared" si="55"/>
        <v>1</v>
      </c>
      <c r="EG26" s="170">
        <f t="shared" si="7"/>
        <v>0</v>
      </c>
      <c r="HI26" s="14"/>
    </row>
    <row r="27" spans="2:217" x14ac:dyDescent="0.25">
      <c r="T27" s="5"/>
      <c r="U27" s="13"/>
      <c r="V27" s="5"/>
      <c r="W27" s="5" t="str">
        <f t="shared" si="2"/>
        <v/>
      </c>
      <c r="X27" s="5"/>
      <c r="Y27" s="5"/>
      <c r="Z27" s="5"/>
      <c r="AA27" s="16" t="s">
        <v>61</v>
      </c>
      <c r="AB27" s="15">
        <v>10</v>
      </c>
      <c r="AC27" s="19"/>
      <c r="AD27" s="19"/>
      <c r="AE27" s="21"/>
      <c r="AF27" s="19"/>
      <c r="AG27" s="19"/>
      <c r="AH27" s="19"/>
      <c r="AI27" s="21"/>
      <c r="AJ27" s="19"/>
      <c r="AK27" s="19"/>
      <c r="AL27" s="19"/>
      <c r="AM27" s="19"/>
      <c r="AN27" s="19"/>
      <c r="AO27" s="19"/>
      <c r="AP27" s="111">
        <f>SUM(AQ27:BJ27)*(AB27+AE27+25*AI27)</f>
        <v>0</v>
      </c>
      <c r="AQ27" s="28"/>
      <c r="AR27" s="29"/>
      <c r="AS27" s="29"/>
      <c r="AT27" s="29"/>
      <c r="AU27" s="29"/>
      <c r="AV27" s="29"/>
      <c r="AW27" s="29"/>
      <c r="AX27" s="29"/>
      <c r="AY27" s="29"/>
      <c r="AZ27" s="29"/>
      <c r="BA27" s="29"/>
      <c r="BB27" s="29"/>
      <c r="BC27" s="29"/>
      <c r="BD27" s="29"/>
      <c r="BE27" s="29"/>
      <c r="BF27" s="29"/>
      <c r="BG27" s="29"/>
      <c r="BH27" s="29"/>
      <c r="BI27" s="29"/>
      <c r="BJ27" s="30"/>
      <c r="BV27" s="168">
        <v>1</v>
      </c>
      <c r="BW27" s="40">
        <f t="shared" si="4"/>
        <v>0</v>
      </c>
      <c r="BX27" s="42">
        <f t="shared" si="8"/>
        <v>0</v>
      </c>
      <c r="BY27" s="168"/>
      <c r="BZ27" s="43">
        <f t="shared" si="10"/>
        <v>0</v>
      </c>
      <c r="CA27" s="38" t="str">
        <f t="shared" si="11"/>
        <v>-</v>
      </c>
      <c r="CB27" s="143">
        <f t="shared" si="12"/>
        <v>1</v>
      </c>
      <c r="CC27" s="143">
        <f t="shared" si="13"/>
        <v>1</v>
      </c>
      <c r="CD27" s="143">
        <f t="shared" si="14"/>
        <v>1</v>
      </c>
      <c r="CE27" s="143">
        <f t="shared" si="15"/>
        <v>1</v>
      </c>
      <c r="CF27" s="143">
        <f t="shared" si="16"/>
        <v>1</v>
      </c>
      <c r="CG27" s="143">
        <f t="shared" si="17"/>
        <v>1</v>
      </c>
      <c r="CH27" s="143">
        <f t="shared" si="18"/>
        <v>1</v>
      </c>
      <c r="CI27" s="143">
        <f t="shared" si="19"/>
        <v>1</v>
      </c>
      <c r="CJ27" s="143">
        <f t="shared" si="20"/>
        <v>1</v>
      </c>
      <c r="CK27" s="143">
        <f t="shared" si="21"/>
        <v>1</v>
      </c>
      <c r="CL27" s="143">
        <f t="shared" si="22"/>
        <v>1</v>
      </c>
      <c r="CM27" s="143">
        <f t="shared" si="23"/>
        <v>1</v>
      </c>
      <c r="CN27" s="143">
        <f t="shared" si="24"/>
        <v>1</v>
      </c>
      <c r="CO27" s="143">
        <f t="shared" si="25"/>
        <v>1</v>
      </c>
      <c r="CP27" s="143">
        <f t="shared" si="26"/>
        <v>1</v>
      </c>
      <c r="CQ27" s="143">
        <f t="shared" si="27"/>
        <v>1</v>
      </c>
      <c r="CR27" s="143">
        <f t="shared" si="28"/>
        <v>1</v>
      </c>
      <c r="CS27" s="143">
        <f t="shared" si="29"/>
        <v>1</v>
      </c>
      <c r="CT27" s="143">
        <f t="shared" si="30"/>
        <v>1</v>
      </c>
      <c r="CU27" s="143">
        <f t="shared" si="31"/>
        <v>1</v>
      </c>
      <c r="CW27" s="38" t="s">
        <v>65</v>
      </c>
      <c r="CX27" s="38">
        <f t="shared" si="60"/>
        <v>0</v>
      </c>
      <c r="DA27" s="15">
        <v>8</v>
      </c>
      <c r="DB27" s="32" t="str">
        <f t="shared" si="59"/>
        <v xml:space="preserve"> </v>
      </c>
      <c r="DD27" s="15">
        <f t="shared" si="37"/>
        <v>1</v>
      </c>
      <c r="DE27" s="15">
        <v>25</v>
      </c>
      <c r="DH27" s="143"/>
      <c r="DI27" s="170"/>
      <c r="DL27" s="56">
        <f t="shared" si="32"/>
        <v>0</v>
      </c>
      <c r="DM27" s="170">
        <f t="shared" si="33"/>
        <v>1</v>
      </c>
      <c r="DN27" s="170">
        <f t="shared" si="34"/>
        <v>1</v>
      </c>
      <c r="DO27" s="170">
        <f t="shared" si="38"/>
        <v>1</v>
      </c>
      <c r="DP27" s="170">
        <f t="shared" si="39"/>
        <v>1</v>
      </c>
      <c r="DQ27" s="170">
        <f t="shared" si="40"/>
        <v>1</v>
      </c>
      <c r="DR27" s="170">
        <f t="shared" si="41"/>
        <v>1</v>
      </c>
      <c r="DS27" s="170">
        <f t="shared" si="42"/>
        <v>1</v>
      </c>
      <c r="DT27" s="170">
        <f t="shared" si="43"/>
        <v>1</v>
      </c>
      <c r="DU27" s="170">
        <f t="shared" si="44"/>
        <v>1</v>
      </c>
      <c r="DV27" s="170">
        <f t="shared" si="45"/>
        <v>1</v>
      </c>
      <c r="DW27" s="170">
        <f t="shared" si="46"/>
        <v>1</v>
      </c>
      <c r="DX27" s="170">
        <f t="shared" si="47"/>
        <v>1</v>
      </c>
      <c r="DY27" s="170">
        <f t="shared" si="48"/>
        <v>1</v>
      </c>
      <c r="DZ27" s="170">
        <f t="shared" si="49"/>
        <v>1</v>
      </c>
      <c r="EA27" s="170">
        <f t="shared" si="50"/>
        <v>1</v>
      </c>
      <c r="EB27" s="170">
        <f t="shared" si="51"/>
        <v>1</v>
      </c>
      <c r="EC27" s="170">
        <f t="shared" si="52"/>
        <v>1</v>
      </c>
      <c r="ED27" s="170">
        <f t="shared" si="53"/>
        <v>1</v>
      </c>
      <c r="EE27" s="170">
        <f t="shared" si="54"/>
        <v>1</v>
      </c>
      <c r="EF27" s="170">
        <f t="shared" si="55"/>
        <v>1</v>
      </c>
      <c r="EG27" s="170">
        <f t="shared" si="7"/>
        <v>0</v>
      </c>
      <c r="HI27" s="14"/>
    </row>
    <row r="28" spans="2:217" x14ac:dyDescent="0.25">
      <c r="T28" s="5"/>
      <c r="U28" s="13"/>
      <c r="V28" s="5"/>
      <c r="W28" s="5" t="str">
        <f t="shared" si="2"/>
        <v/>
      </c>
      <c r="X28" s="5"/>
      <c r="Y28" s="5"/>
      <c r="Z28" s="5"/>
      <c r="AA28" s="16" t="s">
        <v>61</v>
      </c>
      <c r="AB28" s="15">
        <v>10</v>
      </c>
      <c r="AC28" s="20"/>
      <c r="AD28" s="20"/>
      <c r="AE28" s="21"/>
      <c r="AF28" s="20"/>
      <c r="AG28" s="20"/>
      <c r="AH28" s="20"/>
      <c r="AI28" s="21"/>
      <c r="AJ28" s="20"/>
      <c r="AK28" s="20"/>
      <c r="AL28" s="20"/>
      <c r="AM28" s="20"/>
      <c r="AN28" s="20"/>
      <c r="AO28" s="20"/>
      <c r="AP28" s="15">
        <f>SUM(AQ28:BJ28)*(AB28+AE28+25*AI28)</f>
        <v>0</v>
      </c>
      <c r="AQ28" s="28"/>
      <c r="AR28" s="29"/>
      <c r="AS28" s="29"/>
      <c r="AT28" s="29"/>
      <c r="AU28" s="29"/>
      <c r="AV28" s="29"/>
      <c r="AW28" s="29"/>
      <c r="AX28" s="29"/>
      <c r="AY28" s="29"/>
      <c r="AZ28" s="29"/>
      <c r="BA28" s="29"/>
      <c r="BB28" s="29"/>
      <c r="BC28" s="29"/>
      <c r="BD28" s="29"/>
      <c r="BE28" s="29"/>
      <c r="BF28" s="29"/>
      <c r="BG28" s="29"/>
      <c r="BH28" s="29"/>
      <c r="BI28" s="29"/>
      <c r="BJ28" s="30"/>
      <c r="BV28" s="168">
        <v>1</v>
      </c>
      <c r="BW28" s="40">
        <f t="shared" si="4"/>
        <v>0</v>
      </c>
      <c r="BX28" s="42">
        <f t="shared" si="8"/>
        <v>0</v>
      </c>
      <c r="BY28" s="168"/>
      <c r="BZ28" s="43">
        <f t="shared" si="10"/>
        <v>0</v>
      </c>
      <c r="CA28" s="38" t="str">
        <f t="shared" si="11"/>
        <v>-</v>
      </c>
      <c r="CB28" s="143">
        <f t="shared" si="12"/>
        <v>1</v>
      </c>
      <c r="CC28" s="143">
        <f t="shared" si="13"/>
        <v>1</v>
      </c>
      <c r="CD28" s="143">
        <f t="shared" si="14"/>
        <v>1</v>
      </c>
      <c r="CE28" s="143">
        <f t="shared" si="15"/>
        <v>1</v>
      </c>
      <c r="CF28" s="143">
        <f t="shared" si="16"/>
        <v>1</v>
      </c>
      <c r="CG28" s="143">
        <f t="shared" si="17"/>
        <v>1</v>
      </c>
      <c r="CH28" s="143">
        <f t="shared" si="18"/>
        <v>1</v>
      </c>
      <c r="CI28" s="143">
        <f t="shared" si="19"/>
        <v>1</v>
      </c>
      <c r="CJ28" s="143">
        <f t="shared" si="20"/>
        <v>1</v>
      </c>
      <c r="CK28" s="143">
        <f t="shared" si="21"/>
        <v>1</v>
      </c>
      <c r="CL28" s="143">
        <f t="shared" si="22"/>
        <v>1</v>
      </c>
      <c r="CM28" s="143">
        <f t="shared" si="23"/>
        <v>1</v>
      </c>
      <c r="CN28" s="143">
        <f t="shared" si="24"/>
        <v>1</v>
      </c>
      <c r="CO28" s="143">
        <f t="shared" si="25"/>
        <v>1</v>
      </c>
      <c r="CP28" s="143">
        <f t="shared" si="26"/>
        <v>1</v>
      </c>
      <c r="CQ28" s="143">
        <f t="shared" si="27"/>
        <v>1</v>
      </c>
      <c r="CR28" s="143">
        <f t="shared" si="28"/>
        <v>1</v>
      </c>
      <c r="CS28" s="143">
        <f t="shared" si="29"/>
        <v>1</v>
      </c>
      <c r="CT28" s="143">
        <f t="shared" si="30"/>
        <v>1</v>
      </c>
      <c r="CU28" s="143">
        <f t="shared" si="31"/>
        <v>1</v>
      </c>
      <c r="CW28" s="38" t="s">
        <v>65</v>
      </c>
      <c r="CX28" s="38">
        <f t="shared" si="60"/>
        <v>0</v>
      </c>
      <c r="DA28" s="15">
        <v>9</v>
      </c>
      <c r="DB28" s="32" t="str">
        <f t="shared" si="59"/>
        <v xml:space="preserve"> </v>
      </c>
      <c r="DD28" s="15">
        <f t="shared" si="37"/>
        <v>1</v>
      </c>
      <c r="DE28" s="15">
        <v>26</v>
      </c>
      <c r="DH28" s="143"/>
      <c r="DI28" s="170"/>
      <c r="DL28" s="56">
        <f t="shared" si="32"/>
        <v>0</v>
      </c>
      <c r="DM28" s="170">
        <f t="shared" si="33"/>
        <v>1</v>
      </c>
      <c r="DN28" s="170">
        <f t="shared" si="34"/>
        <v>1</v>
      </c>
      <c r="DO28" s="170">
        <f t="shared" si="38"/>
        <v>1</v>
      </c>
      <c r="DP28" s="170">
        <f t="shared" si="39"/>
        <v>1</v>
      </c>
      <c r="DQ28" s="170">
        <f t="shared" si="40"/>
        <v>1</v>
      </c>
      <c r="DR28" s="170">
        <f t="shared" si="41"/>
        <v>1</v>
      </c>
      <c r="DS28" s="170">
        <f t="shared" si="42"/>
        <v>1</v>
      </c>
      <c r="DT28" s="170">
        <f t="shared" si="43"/>
        <v>1</v>
      </c>
      <c r="DU28" s="170">
        <f t="shared" si="44"/>
        <v>1</v>
      </c>
      <c r="DV28" s="170">
        <f t="shared" si="45"/>
        <v>1</v>
      </c>
      <c r="DW28" s="170">
        <f t="shared" si="46"/>
        <v>1</v>
      </c>
      <c r="DX28" s="170">
        <f t="shared" si="47"/>
        <v>1</v>
      </c>
      <c r="DY28" s="170">
        <f t="shared" si="48"/>
        <v>1</v>
      </c>
      <c r="DZ28" s="170">
        <f t="shared" si="49"/>
        <v>1</v>
      </c>
      <c r="EA28" s="170">
        <f t="shared" si="50"/>
        <v>1</v>
      </c>
      <c r="EB28" s="170">
        <f t="shared" si="51"/>
        <v>1</v>
      </c>
      <c r="EC28" s="170">
        <f t="shared" si="52"/>
        <v>1</v>
      </c>
      <c r="ED28" s="170">
        <f t="shared" si="53"/>
        <v>1</v>
      </c>
      <c r="EE28" s="170">
        <f t="shared" si="54"/>
        <v>1</v>
      </c>
      <c r="EF28" s="170">
        <f t="shared" si="55"/>
        <v>1</v>
      </c>
      <c r="EG28" s="170">
        <f t="shared" si="7"/>
        <v>0</v>
      </c>
      <c r="HI28" s="14"/>
    </row>
    <row r="29" spans="2:217" x14ac:dyDescent="0.25">
      <c r="T29" s="5"/>
      <c r="U29" s="13"/>
      <c r="V29" s="5"/>
      <c r="W29" s="5" t="str">
        <f t="shared" si="2"/>
        <v/>
      </c>
      <c r="X29" s="5"/>
      <c r="Y29" s="5"/>
      <c r="Z29" s="5"/>
      <c r="AA29" s="16" t="s">
        <v>63</v>
      </c>
      <c r="AB29" s="15">
        <v>8</v>
      </c>
      <c r="AC29" s="19"/>
      <c r="AD29" s="21"/>
      <c r="AE29" s="21"/>
      <c r="AF29" s="21"/>
      <c r="AG29" s="19"/>
      <c r="AH29" s="19"/>
      <c r="AI29" s="19"/>
      <c r="AJ29" s="19"/>
      <c r="AK29" s="19"/>
      <c r="AL29" s="19"/>
      <c r="AM29" s="19"/>
      <c r="AN29" s="19"/>
      <c r="AO29" s="19"/>
      <c r="AP29" s="15">
        <f>SUM(AQ29:BJ29)*(AB29+AD29+AE29+AF29)</f>
        <v>0</v>
      </c>
      <c r="AQ29" s="28"/>
      <c r="AR29" s="29"/>
      <c r="AS29" s="29"/>
      <c r="AT29" s="29"/>
      <c r="AU29" s="29"/>
      <c r="AV29" s="29"/>
      <c r="AW29" s="29"/>
      <c r="AX29" s="29"/>
      <c r="AY29" s="29"/>
      <c r="AZ29" s="29"/>
      <c r="BA29" s="29"/>
      <c r="BB29" s="29"/>
      <c r="BC29" s="29"/>
      <c r="BD29" s="29"/>
      <c r="BE29" s="29"/>
      <c r="BF29" s="29"/>
      <c r="BG29" s="29"/>
      <c r="BH29" s="29"/>
      <c r="BI29" s="29"/>
      <c r="BJ29" s="30"/>
      <c r="BV29" s="168">
        <v>1</v>
      </c>
      <c r="BW29" s="40">
        <f t="shared" si="4"/>
        <v>0</v>
      </c>
      <c r="BX29" s="42">
        <f t="shared" si="8"/>
        <v>0</v>
      </c>
      <c r="BY29" s="168">
        <f t="shared" si="9"/>
        <v>0</v>
      </c>
      <c r="BZ29" s="43">
        <f>BX29*BY29</f>
        <v>0</v>
      </c>
      <c r="CA29" s="38" t="str">
        <f t="shared" si="11"/>
        <v>-</v>
      </c>
      <c r="CB29" s="143">
        <f t="shared" si="12"/>
        <v>1</v>
      </c>
      <c r="CC29" s="143">
        <f t="shared" si="13"/>
        <v>1</v>
      </c>
      <c r="CD29" s="143">
        <f t="shared" si="14"/>
        <v>1</v>
      </c>
      <c r="CE29" s="143">
        <f t="shared" si="15"/>
        <v>1</v>
      </c>
      <c r="CF29" s="143">
        <f t="shared" si="16"/>
        <v>1</v>
      </c>
      <c r="CG29" s="143">
        <f t="shared" si="17"/>
        <v>1</v>
      </c>
      <c r="CH29" s="143">
        <f t="shared" si="18"/>
        <v>1</v>
      </c>
      <c r="CI29" s="143">
        <f t="shared" si="19"/>
        <v>1</v>
      </c>
      <c r="CJ29" s="143">
        <f t="shared" si="20"/>
        <v>1</v>
      </c>
      <c r="CK29" s="143">
        <f t="shared" si="21"/>
        <v>1</v>
      </c>
      <c r="CL29" s="143">
        <f t="shared" si="22"/>
        <v>1</v>
      </c>
      <c r="CM29" s="143">
        <f t="shared" si="23"/>
        <v>1</v>
      </c>
      <c r="CN29" s="143">
        <f t="shared" si="24"/>
        <v>1</v>
      </c>
      <c r="CO29" s="143">
        <f t="shared" si="25"/>
        <v>1</v>
      </c>
      <c r="CP29" s="143">
        <f t="shared" si="26"/>
        <v>1</v>
      </c>
      <c r="CQ29" s="143">
        <f t="shared" si="27"/>
        <v>1</v>
      </c>
      <c r="CR29" s="143">
        <f t="shared" si="28"/>
        <v>1</v>
      </c>
      <c r="CS29" s="143">
        <f t="shared" si="29"/>
        <v>1</v>
      </c>
      <c r="CT29" s="143">
        <f t="shared" si="30"/>
        <v>1</v>
      </c>
      <c r="CU29" s="143">
        <f t="shared" si="31"/>
        <v>1</v>
      </c>
      <c r="DA29" s="15">
        <v>10</v>
      </c>
      <c r="DB29" s="32" t="str">
        <f t="shared" si="59"/>
        <v xml:space="preserve"> </v>
      </c>
      <c r="DD29" s="15">
        <f t="shared" si="37"/>
        <v>1</v>
      </c>
      <c r="DE29" s="15">
        <v>27</v>
      </c>
      <c r="DH29" s="143"/>
      <c r="DI29" s="170"/>
      <c r="DL29" s="56">
        <f t="shared" si="32"/>
        <v>0</v>
      </c>
      <c r="DM29" s="170">
        <f t="shared" si="33"/>
        <v>1</v>
      </c>
      <c r="DN29" s="170">
        <f t="shared" si="34"/>
        <v>1</v>
      </c>
      <c r="DO29" s="170">
        <f t="shared" si="38"/>
        <v>1</v>
      </c>
      <c r="DP29" s="170">
        <f t="shared" si="39"/>
        <v>1</v>
      </c>
      <c r="DQ29" s="170">
        <f t="shared" si="40"/>
        <v>1</v>
      </c>
      <c r="DR29" s="170">
        <f t="shared" si="41"/>
        <v>1</v>
      </c>
      <c r="DS29" s="170">
        <f t="shared" si="42"/>
        <v>1</v>
      </c>
      <c r="DT29" s="170">
        <f t="shared" si="43"/>
        <v>1</v>
      </c>
      <c r="DU29" s="170">
        <f t="shared" si="44"/>
        <v>1</v>
      </c>
      <c r="DV29" s="170">
        <f t="shared" si="45"/>
        <v>1</v>
      </c>
      <c r="DW29" s="170">
        <f t="shared" si="46"/>
        <v>1</v>
      </c>
      <c r="DX29" s="170">
        <f t="shared" si="47"/>
        <v>1</v>
      </c>
      <c r="DY29" s="170">
        <f t="shared" si="48"/>
        <v>1</v>
      </c>
      <c r="DZ29" s="170">
        <f t="shared" si="49"/>
        <v>1</v>
      </c>
      <c r="EA29" s="170">
        <f t="shared" si="50"/>
        <v>1</v>
      </c>
      <c r="EB29" s="170">
        <f t="shared" si="51"/>
        <v>1</v>
      </c>
      <c r="EC29" s="170">
        <f t="shared" si="52"/>
        <v>1</v>
      </c>
      <c r="ED29" s="170">
        <f t="shared" si="53"/>
        <v>1</v>
      </c>
      <c r="EE29" s="170">
        <f t="shared" si="54"/>
        <v>1</v>
      </c>
      <c r="EF29" s="170">
        <f t="shared" si="55"/>
        <v>1</v>
      </c>
      <c r="EG29" s="170">
        <f t="shared" si="7"/>
        <v>0</v>
      </c>
      <c r="HI29" s="14"/>
    </row>
    <row r="30" spans="2:217" x14ac:dyDescent="0.25">
      <c r="T30" s="5"/>
      <c r="U30" s="13"/>
      <c r="V30" s="5"/>
      <c r="W30" s="5" t="str">
        <f t="shared" si="2"/>
        <v/>
      </c>
      <c r="X30" s="5"/>
      <c r="Y30" s="5"/>
      <c r="Z30" s="5"/>
      <c r="AA30" s="16" t="s">
        <v>63</v>
      </c>
      <c r="AB30" s="15">
        <v>8</v>
      </c>
      <c r="AC30" s="20"/>
      <c r="AD30" s="21"/>
      <c r="AE30" s="21"/>
      <c r="AF30" s="21"/>
      <c r="AG30" s="20"/>
      <c r="AH30" s="20"/>
      <c r="AI30" s="20"/>
      <c r="AJ30" s="20"/>
      <c r="AK30" s="20"/>
      <c r="AL30" s="20"/>
      <c r="AM30" s="20"/>
      <c r="AN30" s="20"/>
      <c r="AO30" s="20"/>
      <c r="AP30" s="15">
        <f>SUM(AQ30:BJ30)*(AB30+AD30+AE30+AF30)</f>
        <v>0</v>
      </c>
      <c r="AQ30" s="28"/>
      <c r="AR30" s="29"/>
      <c r="AS30" s="29"/>
      <c r="AT30" s="29"/>
      <c r="AU30" s="29"/>
      <c r="AV30" s="29"/>
      <c r="AW30" s="29"/>
      <c r="AX30" s="29"/>
      <c r="AY30" s="29"/>
      <c r="AZ30" s="29"/>
      <c r="BA30" s="29"/>
      <c r="BB30" s="29"/>
      <c r="BC30" s="29"/>
      <c r="BD30" s="29"/>
      <c r="BE30" s="29"/>
      <c r="BF30" s="29"/>
      <c r="BG30" s="29"/>
      <c r="BH30" s="29"/>
      <c r="BI30" s="29"/>
      <c r="BJ30" s="30"/>
      <c r="BV30" s="168">
        <v>1</v>
      </c>
      <c r="BW30" s="40">
        <f t="shared" si="4"/>
        <v>0</v>
      </c>
      <c r="BX30" s="42">
        <f t="shared" si="8"/>
        <v>0</v>
      </c>
      <c r="BY30" s="168">
        <f t="shared" si="9"/>
        <v>0</v>
      </c>
      <c r="BZ30" s="43">
        <f t="shared" si="10"/>
        <v>0</v>
      </c>
      <c r="CA30" s="38" t="str">
        <f t="shared" si="11"/>
        <v>-</v>
      </c>
      <c r="CB30" s="143">
        <f t="shared" si="12"/>
        <v>1</v>
      </c>
      <c r="CC30" s="143">
        <f t="shared" si="13"/>
        <v>1</v>
      </c>
      <c r="CD30" s="143">
        <f t="shared" si="14"/>
        <v>1</v>
      </c>
      <c r="CE30" s="143">
        <f t="shared" si="15"/>
        <v>1</v>
      </c>
      <c r="CF30" s="143">
        <f t="shared" si="16"/>
        <v>1</v>
      </c>
      <c r="CG30" s="143">
        <f t="shared" si="17"/>
        <v>1</v>
      </c>
      <c r="CH30" s="143">
        <f t="shared" si="18"/>
        <v>1</v>
      </c>
      <c r="CI30" s="143">
        <f t="shared" si="19"/>
        <v>1</v>
      </c>
      <c r="CJ30" s="143">
        <f t="shared" si="20"/>
        <v>1</v>
      </c>
      <c r="CK30" s="143">
        <f t="shared" si="21"/>
        <v>1</v>
      </c>
      <c r="CL30" s="143">
        <f t="shared" si="22"/>
        <v>1</v>
      </c>
      <c r="CM30" s="143">
        <f t="shared" si="23"/>
        <v>1</v>
      </c>
      <c r="CN30" s="143">
        <f t="shared" si="24"/>
        <v>1</v>
      </c>
      <c r="CO30" s="143">
        <f t="shared" si="25"/>
        <v>1</v>
      </c>
      <c r="CP30" s="143">
        <f t="shared" si="26"/>
        <v>1</v>
      </c>
      <c r="CQ30" s="143">
        <f t="shared" si="27"/>
        <v>1</v>
      </c>
      <c r="CR30" s="143">
        <f t="shared" si="28"/>
        <v>1</v>
      </c>
      <c r="CS30" s="143">
        <f t="shared" si="29"/>
        <v>1</v>
      </c>
      <c r="CT30" s="143">
        <f t="shared" si="30"/>
        <v>1</v>
      </c>
      <c r="CU30" s="143">
        <f t="shared" si="31"/>
        <v>1</v>
      </c>
      <c r="DA30" s="15">
        <v>11</v>
      </c>
      <c r="DB30" s="32" t="str">
        <f t="shared" si="59"/>
        <v xml:space="preserve"> </v>
      </c>
      <c r="DD30" s="15">
        <f t="shared" si="37"/>
        <v>1</v>
      </c>
      <c r="DE30" s="15">
        <v>28</v>
      </c>
      <c r="DH30" s="143"/>
      <c r="DI30" s="170"/>
      <c r="DL30" s="56">
        <f t="shared" si="32"/>
        <v>0</v>
      </c>
      <c r="DM30" s="170">
        <f t="shared" si="33"/>
        <v>1</v>
      </c>
      <c r="DN30" s="170">
        <f t="shared" si="34"/>
        <v>1</v>
      </c>
      <c r="DO30" s="170">
        <f t="shared" si="38"/>
        <v>1</v>
      </c>
      <c r="DP30" s="170">
        <f t="shared" si="39"/>
        <v>1</v>
      </c>
      <c r="DQ30" s="170">
        <f t="shared" si="40"/>
        <v>1</v>
      </c>
      <c r="DR30" s="170">
        <f t="shared" si="41"/>
        <v>1</v>
      </c>
      <c r="DS30" s="170">
        <f t="shared" si="42"/>
        <v>1</v>
      </c>
      <c r="DT30" s="170">
        <f t="shared" si="43"/>
        <v>1</v>
      </c>
      <c r="DU30" s="170">
        <f t="shared" si="44"/>
        <v>1</v>
      </c>
      <c r="DV30" s="170">
        <f t="shared" si="45"/>
        <v>1</v>
      </c>
      <c r="DW30" s="170">
        <f t="shared" si="46"/>
        <v>1</v>
      </c>
      <c r="DX30" s="170">
        <f t="shared" si="47"/>
        <v>1</v>
      </c>
      <c r="DY30" s="170">
        <f t="shared" si="48"/>
        <v>1</v>
      </c>
      <c r="DZ30" s="170">
        <f t="shared" si="49"/>
        <v>1</v>
      </c>
      <c r="EA30" s="170">
        <f t="shared" si="50"/>
        <v>1</v>
      </c>
      <c r="EB30" s="170">
        <f t="shared" si="51"/>
        <v>1</v>
      </c>
      <c r="EC30" s="170">
        <f t="shared" si="52"/>
        <v>1</v>
      </c>
      <c r="ED30" s="170">
        <f t="shared" si="53"/>
        <v>1</v>
      </c>
      <c r="EE30" s="170">
        <f t="shared" si="54"/>
        <v>1</v>
      </c>
      <c r="EF30" s="170">
        <f t="shared" si="55"/>
        <v>1</v>
      </c>
      <c r="EG30" s="170">
        <f t="shared" si="7"/>
        <v>0</v>
      </c>
      <c r="HI30" s="14"/>
    </row>
    <row r="31" spans="2:217" x14ac:dyDescent="0.25">
      <c r="T31" s="5"/>
      <c r="U31" s="13"/>
      <c r="V31" s="5"/>
      <c r="W31" s="5" t="str">
        <f t="shared" si="2"/>
        <v/>
      </c>
      <c r="X31" s="5"/>
      <c r="Y31" s="5"/>
      <c r="Z31" s="5"/>
      <c r="AA31" s="16" t="s">
        <v>63</v>
      </c>
      <c r="AB31" s="15">
        <v>8</v>
      </c>
      <c r="AC31" s="19"/>
      <c r="AD31" s="21"/>
      <c r="AE31" s="21"/>
      <c r="AF31" s="21"/>
      <c r="AG31" s="19"/>
      <c r="AH31" s="19"/>
      <c r="AI31" s="19"/>
      <c r="AJ31" s="19"/>
      <c r="AK31" s="19"/>
      <c r="AL31" s="19"/>
      <c r="AM31" s="19"/>
      <c r="AN31" s="19"/>
      <c r="AO31" s="19"/>
      <c r="AP31" s="15">
        <f>SUM(AQ31:BJ31)*(AB31+AD31+AE31+AF31)</f>
        <v>0</v>
      </c>
      <c r="AQ31" s="28"/>
      <c r="AR31" s="29"/>
      <c r="AS31" s="29"/>
      <c r="AT31" s="29"/>
      <c r="AU31" s="29"/>
      <c r="AV31" s="29"/>
      <c r="AW31" s="29"/>
      <c r="AX31" s="29"/>
      <c r="AY31" s="29"/>
      <c r="AZ31" s="29"/>
      <c r="BA31" s="29"/>
      <c r="BB31" s="29"/>
      <c r="BC31" s="29"/>
      <c r="BD31" s="29"/>
      <c r="BE31" s="29"/>
      <c r="BF31" s="29"/>
      <c r="BG31" s="29"/>
      <c r="BH31" s="29"/>
      <c r="BI31" s="29"/>
      <c r="BJ31" s="30"/>
      <c r="BV31" s="168">
        <v>1</v>
      </c>
      <c r="BW31" s="40">
        <f t="shared" si="4"/>
        <v>0</v>
      </c>
      <c r="BX31" s="42">
        <f t="shared" si="8"/>
        <v>0</v>
      </c>
      <c r="BY31" s="168">
        <f t="shared" si="9"/>
        <v>0</v>
      </c>
      <c r="BZ31" s="43">
        <f t="shared" si="10"/>
        <v>0</v>
      </c>
      <c r="CA31" s="38" t="str">
        <f t="shared" si="11"/>
        <v>-</v>
      </c>
      <c r="CB31" s="143">
        <f t="shared" si="12"/>
        <v>1</v>
      </c>
      <c r="CC31" s="143">
        <f t="shared" si="13"/>
        <v>1</v>
      </c>
      <c r="CD31" s="143">
        <f t="shared" si="14"/>
        <v>1</v>
      </c>
      <c r="CE31" s="143">
        <f t="shared" si="15"/>
        <v>1</v>
      </c>
      <c r="CF31" s="143">
        <f t="shared" si="16"/>
        <v>1</v>
      </c>
      <c r="CG31" s="143">
        <f t="shared" si="17"/>
        <v>1</v>
      </c>
      <c r="CH31" s="143">
        <f t="shared" si="18"/>
        <v>1</v>
      </c>
      <c r="CI31" s="143">
        <f t="shared" si="19"/>
        <v>1</v>
      </c>
      <c r="CJ31" s="143">
        <f t="shared" si="20"/>
        <v>1</v>
      </c>
      <c r="CK31" s="143">
        <f t="shared" si="21"/>
        <v>1</v>
      </c>
      <c r="CL31" s="143">
        <f t="shared" si="22"/>
        <v>1</v>
      </c>
      <c r="CM31" s="143">
        <f t="shared" si="23"/>
        <v>1</v>
      </c>
      <c r="CN31" s="143">
        <f t="shared" si="24"/>
        <v>1</v>
      </c>
      <c r="CO31" s="143">
        <f t="shared" si="25"/>
        <v>1</v>
      </c>
      <c r="CP31" s="143">
        <f t="shared" si="26"/>
        <v>1</v>
      </c>
      <c r="CQ31" s="143">
        <f t="shared" si="27"/>
        <v>1</v>
      </c>
      <c r="CR31" s="143">
        <f t="shared" si="28"/>
        <v>1</v>
      </c>
      <c r="CS31" s="143">
        <f t="shared" si="29"/>
        <v>1</v>
      </c>
      <c r="CT31" s="143">
        <f t="shared" si="30"/>
        <v>1</v>
      </c>
      <c r="CU31" s="143">
        <f t="shared" si="31"/>
        <v>1</v>
      </c>
      <c r="DA31" s="15">
        <v>12</v>
      </c>
      <c r="DB31" s="32" t="str">
        <f t="shared" si="59"/>
        <v xml:space="preserve"> </v>
      </c>
      <c r="DD31" s="15">
        <f t="shared" si="37"/>
        <v>1</v>
      </c>
      <c r="DE31" s="15">
        <v>29</v>
      </c>
      <c r="DH31" s="143"/>
      <c r="DI31" s="170"/>
      <c r="DL31" s="56">
        <f t="shared" si="32"/>
        <v>0</v>
      </c>
      <c r="DM31" s="170">
        <f t="shared" si="33"/>
        <v>1</v>
      </c>
      <c r="DN31" s="170">
        <f t="shared" si="34"/>
        <v>1</v>
      </c>
      <c r="DO31" s="170">
        <f t="shared" si="38"/>
        <v>1</v>
      </c>
      <c r="DP31" s="170">
        <f t="shared" si="39"/>
        <v>1</v>
      </c>
      <c r="DQ31" s="170">
        <f t="shared" si="40"/>
        <v>1</v>
      </c>
      <c r="DR31" s="170">
        <f t="shared" si="41"/>
        <v>1</v>
      </c>
      <c r="DS31" s="170">
        <f t="shared" si="42"/>
        <v>1</v>
      </c>
      <c r="DT31" s="170">
        <f t="shared" si="43"/>
        <v>1</v>
      </c>
      <c r="DU31" s="170">
        <f t="shared" si="44"/>
        <v>1</v>
      </c>
      <c r="DV31" s="170">
        <f t="shared" si="45"/>
        <v>1</v>
      </c>
      <c r="DW31" s="170">
        <f t="shared" si="46"/>
        <v>1</v>
      </c>
      <c r="DX31" s="170">
        <f t="shared" si="47"/>
        <v>1</v>
      </c>
      <c r="DY31" s="170">
        <f t="shared" si="48"/>
        <v>1</v>
      </c>
      <c r="DZ31" s="170">
        <f t="shared" si="49"/>
        <v>1</v>
      </c>
      <c r="EA31" s="170">
        <f t="shared" si="50"/>
        <v>1</v>
      </c>
      <c r="EB31" s="170">
        <f t="shared" si="51"/>
        <v>1</v>
      </c>
      <c r="EC31" s="170">
        <f t="shared" si="52"/>
        <v>1</v>
      </c>
      <c r="ED31" s="170">
        <f t="shared" si="53"/>
        <v>1</v>
      </c>
      <c r="EE31" s="170">
        <f t="shared" si="54"/>
        <v>1</v>
      </c>
      <c r="EF31" s="170">
        <f t="shared" si="55"/>
        <v>1</v>
      </c>
      <c r="EG31" s="170">
        <f t="shared" si="7"/>
        <v>0</v>
      </c>
      <c r="HI31" s="14"/>
    </row>
    <row r="32" spans="2:217" x14ac:dyDescent="0.25">
      <c r="T32" s="5"/>
      <c r="U32" s="13"/>
      <c r="V32" s="5"/>
      <c r="W32" s="5" t="str">
        <f t="shared" si="2"/>
        <v/>
      </c>
      <c r="X32" s="5"/>
      <c r="Y32" s="5"/>
      <c r="Z32" s="5"/>
      <c r="AA32" s="16" t="s">
        <v>63</v>
      </c>
      <c r="AB32" s="15">
        <v>8</v>
      </c>
      <c r="AC32" s="20"/>
      <c r="AD32" s="21"/>
      <c r="AE32" s="21"/>
      <c r="AF32" s="21"/>
      <c r="AG32" s="20"/>
      <c r="AH32" s="20"/>
      <c r="AI32" s="20"/>
      <c r="AJ32" s="20"/>
      <c r="AK32" s="20"/>
      <c r="AL32" s="20"/>
      <c r="AM32" s="20"/>
      <c r="AN32" s="20"/>
      <c r="AO32" s="20"/>
      <c r="AP32" s="15">
        <f>SUM(AQ32:BJ32)*(AB32+AD32+AE32+AF32)</f>
        <v>0</v>
      </c>
      <c r="AQ32" s="28"/>
      <c r="AR32" s="29"/>
      <c r="AS32" s="29"/>
      <c r="AT32" s="29"/>
      <c r="AU32" s="29"/>
      <c r="AV32" s="29"/>
      <c r="AW32" s="29"/>
      <c r="AX32" s="29"/>
      <c r="AY32" s="29"/>
      <c r="AZ32" s="29"/>
      <c r="BA32" s="29"/>
      <c r="BB32" s="29"/>
      <c r="BC32" s="29"/>
      <c r="BD32" s="29"/>
      <c r="BE32" s="29"/>
      <c r="BF32" s="29"/>
      <c r="BG32" s="29"/>
      <c r="BH32" s="29"/>
      <c r="BI32" s="29"/>
      <c r="BJ32" s="30"/>
      <c r="BV32" s="168">
        <v>1</v>
      </c>
      <c r="BW32" s="40">
        <f t="shared" si="4"/>
        <v>0</v>
      </c>
      <c r="BX32" s="42">
        <f t="shared" si="8"/>
        <v>0</v>
      </c>
      <c r="BY32" s="168">
        <f t="shared" si="9"/>
        <v>0</v>
      </c>
      <c r="BZ32" s="43">
        <f t="shared" si="10"/>
        <v>0</v>
      </c>
      <c r="CA32" s="38" t="str">
        <f t="shared" si="11"/>
        <v>-</v>
      </c>
      <c r="CB32" s="143">
        <f t="shared" si="12"/>
        <v>1</v>
      </c>
      <c r="CC32" s="143">
        <f t="shared" si="13"/>
        <v>1</v>
      </c>
      <c r="CD32" s="143">
        <f t="shared" si="14"/>
        <v>1</v>
      </c>
      <c r="CE32" s="143">
        <f t="shared" si="15"/>
        <v>1</v>
      </c>
      <c r="CF32" s="143">
        <f t="shared" si="16"/>
        <v>1</v>
      </c>
      <c r="CG32" s="143">
        <f t="shared" si="17"/>
        <v>1</v>
      </c>
      <c r="CH32" s="143">
        <f t="shared" si="18"/>
        <v>1</v>
      </c>
      <c r="CI32" s="143">
        <f t="shared" si="19"/>
        <v>1</v>
      </c>
      <c r="CJ32" s="143">
        <f t="shared" si="20"/>
        <v>1</v>
      </c>
      <c r="CK32" s="143">
        <f t="shared" si="21"/>
        <v>1</v>
      </c>
      <c r="CL32" s="143">
        <f t="shared" si="22"/>
        <v>1</v>
      </c>
      <c r="CM32" s="143">
        <f t="shared" si="23"/>
        <v>1</v>
      </c>
      <c r="CN32" s="143">
        <f t="shared" si="24"/>
        <v>1</v>
      </c>
      <c r="CO32" s="143">
        <f t="shared" si="25"/>
        <v>1</v>
      </c>
      <c r="CP32" s="143">
        <f t="shared" si="26"/>
        <v>1</v>
      </c>
      <c r="CQ32" s="143">
        <f t="shared" si="27"/>
        <v>1</v>
      </c>
      <c r="CR32" s="143">
        <f t="shared" si="28"/>
        <v>1</v>
      </c>
      <c r="CS32" s="143">
        <f t="shared" si="29"/>
        <v>1</v>
      </c>
      <c r="CT32" s="143">
        <f t="shared" si="30"/>
        <v>1</v>
      </c>
      <c r="CU32" s="143">
        <f t="shared" si="31"/>
        <v>1</v>
      </c>
      <c r="DB32" s="196" t="str">
        <f>IF(DB19="","","----")</f>
        <v/>
      </c>
      <c r="DD32" s="15">
        <f t="shared" si="37"/>
        <v>1</v>
      </c>
      <c r="DE32" s="15">
        <v>30</v>
      </c>
      <c r="DH32" s="143"/>
      <c r="DI32" s="170"/>
      <c r="DL32" s="56">
        <f t="shared" si="32"/>
        <v>0</v>
      </c>
      <c r="DM32" s="170">
        <f t="shared" si="33"/>
        <v>1</v>
      </c>
      <c r="DN32" s="170">
        <f t="shared" si="34"/>
        <v>1</v>
      </c>
      <c r="DO32" s="170">
        <f t="shared" si="38"/>
        <v>1</v>
      </c>
      <c r="DP32" s="170">
        <f t="shared" si="39"/>
        <v>1</v>
      </c>
      <c r="DQ32" s="170">
        <f t="shared" si="40"/>
        <v>1</v>
      </c>
      <c r="DR32" s="170">
        <f t="shared" si="41"/>
        <v>1</v>
      </c>
      <c r="DS32" s="170">
        <f t="shared" si="42"/>
        <v>1</v>
      </c>
      <c r="DT32" s="170">
        <f t="shared" si="43"/>
        <v>1</v>
      </c>
      <c r="DU32" s="170">
        <f t="shared" si="44"/>
        <v>1</v>
      </c>
      <c r="DV32" s="170">
        <f t="shared" si="45"/>
        <v>1</v>
      </c>
      <c r="DW32" s="170">
        <f t="shared" si="46"/>
        <v>1</v>
      </c>
      <c r="DX32" s="170">
        <f t="shared" si="47"/>
        <v>1</v>
      </c>
      <c r="DY32" s="170">
        <f t="shared" si="48"/>
        <v>1</v>
      </c>
      <c r="DZ32" s="170">
        <f t="shared" si="49"/>
        <v>1</v>
      </c>
      <c r="EA32" s="170">
        <f t="shared" si="50"/>
        <v>1</v>
      </c>
      <c r="EB32" s="170">
        <f t="shared" si="51"/>
        <v>1</v>
      </c>
      <c r="EC32" s="170">
        <f t="shared" si="52"/>
        <v>1</v>
      </c>
      <c r="ED32" s="170">
        <f t="shared" si="53"/>
        <v>1</v>
      </c>
      <c r="EE32" s="170">
        <f t="shared" si="54"/>
        <v>1</v>
      </c>
      <c r="EF32" s="170">
        <f t="shared" si="55"/>
        <v>1</v>
      </c>
      <c r="EG32" s="170">
        <f t="shared" si="7"/>
        <v>0</v>
      </c>
      <c r="HI32" s="14"/>
    </row>
    <row r="33" spans="20:217" x14ac:dyDescent="0.25">
      <c r="T33" s="5"/>
      <c r="U33" s="13"/>
      <c r="V33" s="5"/>
      <c r="W33" s="5" t="str">
        <f t="shared" si="2"/>
        <v/>
      </c>
      <c r="X33" s="5"/>
      <c r="Y33" s="5"/>
      <c r="Z33" s="5"/>
      <c r="AQ33" s="25"/>
      <c r="AR33" s="26"/>
      <c r="AS33" s="26"/>
      <c r="AT33" s="26"/>
      <c r="AU33" s="26"/>
      <c r="AV33" s="26"/>
      <c r="AW33" s="26"/>
      <c r="AX33" s="26"/>
      <c r="AY33" s="26"/>
      <c r="AZ33" s="26"/>
      <c r="BA33" s="26"/>
      <c r="BB33" s="26"/>
      <c r="BC33" s="26"/>
      <c r="BD33" s="26"/>
      <c r="BE33" s="26"/>
      <c r="BF33" s="26"/>
      <c r="BG33" s="26"/>
      <c r="BH33" s="26"/>
      <c r="BI33" s="26"/>
      <c r="BJ33" s="27"/>
      <c r="BV33" s="168"/>
      <c r="BW33" s="40"/>
      <c r="BX33" s="42"/>
      <c r="BY33" s="168"/>
      <c r="BZ33" s="43"/>
      <c r="CB33" s="143">
        <f t="shared" si="12"/>
        <v>1</v>
      </c>
      <c r="CC33" s="143">
        <f t="shared" si="13"/>
        <v>1</v>
      </c>
      <c r="CD33" s="143">
        <f t="shared" si="14"/>
        <v>1</v>
      </c>
      <c r="CE33" s="143">
        <f t="shared" si="15"/>
        <v>1</v>
      </c>
      <c r="CF33" s="143">
        <f t="shared" si="16"/>
        <v>1</v>
      </c>
      <c r="CG33" s="143">
        <f t="shared" si="17"/>
        <v>1</v>
      </c>
      <c r="CH33" s="143">
        <f t="shared" si="18"/>
        <v>1</v>
      </c>
      <c r="CI33" s="143">
        <f t="shared" si="19"/>
        <v>1</v>
      </c>
      <c r="CJ33" s="143">
        <f t="shared" si="20"/>
        <v>1</v>
      </c>
      <c r="CK33" s="143">
        <f t="shared" si="21"/>
        <v>1</v>
      </c>
      <c r="CL33" s="143">
        <f t="shared" si="22"/>
        <v>1</v>
      </c>
      <c r="CM33" s="143">
        <f t="shared" si="23"/>
        <v>1</v>
      </c>
      <c r="CN33" s="143">
        <f t="shared" si="24"/>
        <v>1</v>
      </c>
      <c r="CO33" s="143">
        <f t="shared" si="25"/>
        <v>1</v>
      </c>
      <c r="CP33" s="143">
        <f t="shared" si="26"/>
        <v>1</v>
      </c>
      <c r="CQ33" s="143">
        <f t="shared" si="27"/>
        <v>1</v>
      </c>
      <c r="CR33" s="143">
        <f t="shared" si="28"/>
        <v>1</v>
      </c>
      <c r="CS33" s="143">
        <f t="shared" si="29"/>
        <v>1</v>
      </c>
      <c r="CT33" s="143">
        <f t="shared" si="30"/>
        <v>1</v>
      </c>
      <c r="CU33" s="143">
        <f t="shared" si="31"/>
        <v>1</v>
      </c>
      <c r="DA33" s="15"/>
      <c r="DB33" s="32" t="str">
        <f>IF(DB34="","",CONCATENATE("Warband ",CZ34," ",DG33))</f>
        <v/>
      </c>
      <c r="DD33" s="15">
        <f t="shared" si="37"/>
        <v>1</v>
      </c>
      <c r="DE33" s="15">
        <v>31</v>
      </c>
      <c r="DG33" s="49" t="str">
        <f>CONCATENATE("   ",DH33,"/",DI33,IF(DH33&gt;DI33," !",""))</f>
        <v xml:space="preserve">   0/12</v>
      </c>
      <c r="DH33" s="143">
        <f t="shared" ref="DH33" si="62">INDEX($CB$1:$CU$1,CZ34)+DJ33</f>
        <v>0</v>
      </c>
      <c r="DI33" s="170">
        <f t="shared" ref="DI33" si="63">IF(DB34=$CW$5,0,12)</f>
        <v>12</v>
      </c>
      <c r="DL33" s="56">
        <f t="shared" si="32"/>
        <v>0</v>
      </c>
      <c r="DM33" s="170">
        <f t="shared" si="33"/>
        <v>1</v>
      </c>
      <c r="DN33" s="170">
        <f t="shared" si="34"/>
        <v>1</v>
      </c>
      <c r="DO33" s="170">
        <f t="shared" si="38"/>
        <v>1</v>
      </c>
      <c r="DP33" s="170">
        <f t="shared" si="39"/>
        <v>1</v>
      </c>
      <c r="DQ33" s="170">
        <f t="shared" si="40"/>
        <v>1</v>
      </c>
      <c r="DR33" s="170">
        <f t="shared" si="41"/>
        <v>1</v>
      </c>
      <c r="DS33" s="170">
        <f t="shared" si="42"/>
        <v>1</v>
      </c>
      <c r="DT33" s="170">
        <f t="shared" si="43"/>
        <v>1</v>
      </c>
      <c r="DU33" s="170">
        <f t="shared" si="44"/>
        <v>1</v>
      </c>
      <c r="DV33" s="170">
        <f t="shared" si="45"/>
        <v>1</v>
      </c>
      <c r="DW33" s="170">
        <f t="shared" si="46"/>
        <v>1</v>
      </c>
      <c r="DX33" s="170">
        <f t="shared" si="47"/>
        <v>1</v>
      </c>
      <c r="DY33" s="170">
        <f t="shared" si="48"/>
        <v>1</v>
      </c>
      <c r="DZ33" s="170">
        <f t="shared" si="49"/>
        <v>1</v>
      </c>
      <c r="EA33" s="170">
        <f t="shared" si="50"/>
        <v>1</v>
      </c>
      <c r="EB33" s="170">
        <f t="shared" si="51"/>
        <v>1</v>
      </c>
      <c r="EC33" s="170">
        <f t="shared" si="52"/>
        <v>1</v>
      </c>
      <c r="ED33" s="170">
        <f t="shared" si="53"/>
        <v>1</v>
      </c>
      <c r="EE33" s="170">
        <f t="shared" si="54"/>
        <v>1</v>
      </c>
      <c r="EF33" s="170">
        <f t="shared" si="55"/>
        <v>1</v>
      </c>
      <c r="EG33" s="170">
        <f t="shared" si="7"/>
        <v>0</v>
      </c>
      <c r="HI33" s="14"/>
    </row>
    <row r="34" spans="20:217" x14ac:dyDescent="0.25">
      <c r="T34" s="5"/>
      <c r="U34" s="13"/>
      <c r="V34" s="5"/>
      <c r="W34" s="5" t="str">
        <f t="shared" si="2"/>
        <v/>
      </c>
      <c r="X34" s="5"/>
      <c r="Y34" s="5"/>
      <c r="Z34" s="5"/>
      <c r="AC34" s="228" t="s">
        <v>65</v>
      </c>
      <c r="AD34" s="228" t="s">
        <v>69</v>
      </c>
      <c r="AE34" s="228" t="s">
        <v>67</v>
      </c>
      <c r="AF34" s="228" t="s">
        <v>66</v>
      </c>
      <c r="AG34" s="228" t="s">
        <v>70</v>
      </c>
      <c r="AH34" s="228" t="s">
        <v>73</v>
      </c>
      <c r="AQ34" s="25"/>
      <c r="AR34" s="26"/>
      <c r="AS34" s="26"/>
      <c r="AT34" s="26"/>
      <c r="AU34" s="26"/>
      <c r="AV34" s="26"/>
      <c r="AW34" s="26"/>
      <c r="AX34" s="26"/>
      <c r="AY34" s="26"/>
      <c r="AZ34" s="26"/>
      <c r="BA34" s="26"/>
      <c r="BB34" s="26"/>
      <c r="BC34" s="26"/>
      <c r="BD34" s="26"/>
      <c r="BE34" s="26"/>
      <c r="BF34" s="26"/>
      <c r="BG34" s="26"/>
      <c r="BH34" s="26"/>
      <c r="BI34" s="26"/>
      <c r="BJ34" s="27"/>
      <c r="BV34" s="168"/>
      <c r="BW34" s="40"/>
      <c r="BX34" s="42"/>
      <c r="BY34" s="168"/>
      <c r="BZ34" s="43"/>
      <c r="CB34" s="143">
        <f t="shared" si="12"/>
        <v>1</v>
      </c>
      <c r="CC34" s="143">
        <f t="shared" si="13"/>
        <v>1</v>
      </c>
      <c r="CD34" s="143">
        <f t="shared" si="14"/>
        <v>1</v>
      </c>
      <c r="CE34" s="143">
        <f t="shared" si="15"/>
        <v>1</v>
      </c>
      <c r="CF34" s="143">
        <f t="shared" si="16"/>
        <v>1</v>
      </c>
      <c r="CG34" s="143">
        <f t="shared" si="17"/>
        <v>1</v>
      </c>
      <c r="CH34" s="143">
        <f t="shared" si="18"/>
        <v>1</v>
      </c>
      <c r="CI34" s="143">
        <f t="shared" si="19"/>
        <v>1</v>
      </c>
      <c r="CJ34" s="143">
        <f t="shared" si="20"/>
        <v>1</v>
      </c>
      <c r="CK34" s="143">
        <f t="shared" si="21"/>
        <v>1</v>
      </c>
      <c r="CL34" s="143">
        <f t="shared" si="22"/>
        <v>1</v>
      </c>
      <c r="CM34" s="143">
        <f t="shared" si="23"/>
        <v>1</v>
      </c>
      <c r="CN34" s="143">
        <f t="shared" si="24"/>
        <v>1</v>
      </c>
      <c r="CO34" s="143">
        <f t="shared" si="25"/>
        <v>1</v>
      </c>
      <c r="CP34" s="143">
        <f t="shared" si="26"/>
        <v>1</v>
      </c>
      <c r="CQ34" s="143">
        <f t="shared" si="27"/>
        <v>1</v>
      </c>
      <c r="CR34" s="143">
        <f t="shared" si="28"/>
        <v>1</v>
      </c>
      <c r="CS34" s="143">
        <f t="shared" si="29"/>
        <v>1</v>
      </c>
      <c r="CT34" s="143">
        <f t="shared" si="30"/>
        <v>1</v>
      </c>
      <c r="CU34" s="143">
        <f t="shared" si="31"/>
        <v>1</v>
      </c>
      <c r="CZ34" s="15">
        <v>3</v>
      </c>
      <c r="DA34" s="15" t="s">
        <v>278</v>
      </c>
      <c r="DB34" s="32" t="str">
        <f>T(LOOKUP(CZ34,$DM$1:$EF$1,$DM$2:$EF$2))</f>
        <v/>
      </c>
      <c r="DD34" s="15">
        <f t="shared" si="37"/>
        <v>1</v>
      </c>
      <c r="DE34" s="15">
        <v>32</v>
      </c>
      <c r="DH34" s="143"/>
      <c r="DI34" s="170"/>
      <c r="DL34" s="56">
        <f t="shared" si="32"/>
        <v>0</v>
      </c>
      <c r="DM34" s="170">
        <f t="shared" si="33"/>
        <v>1</v>
      </c>
      <c r="DN34" s="170">
        <f t="shared" si="34"/>
        <v>1</v>
      </c>
      <c r="DO34" s="170">
        <f t="shared" si="38"/>
        <v>1</v>
      </c>
      <c r="DP34" s="170">
        <f t="shared" si="39"/>
        <v>1</v>
      </c>
      <c r="DQ34" s="170">
        <f t="shared" si="40"/>
        <v>1</v>
      </c>
      <c r="DR34" s="170">
        <f t="shared" si="41"/>
        <v>1</v>
      </c>
      <c r="DS34" s="170">
        <f t="shared" si="42"/>
        <v>1</v>
      </c>
      <c r="DT34" s="170">
        <f t="shared" si="43"/>
        <v>1</v>
      </c>
      <c r="DU34" s="170">
        <f t="shared" si="44"/>
        <v>1</v>
      </c>
      <c r="DV34" s="170">
        <f t="shared" si="45"/>
        <v>1</v>
      </c>
      <c r="DW34" s="170">
        <f t="shared" si="46"/>
        <v>1</v>
      </c>
      <c r="DX34" s="170">
        <f t="shared" si="47"/>
        <v>1</v>
      </c>
      <c r="DY34" s="170">
        <f t="shared" si="48"/>
        <v>1</v>
      </c>
      <c r="DZ34" s="170">
        <f t="shared" si="49"/>
        <v>1</v>
      </c>
      <c r="EA34" s="170">
        <f t="shared" si="50"/>
        <v>1</v>
      </c>
      <c r="EB34" s="170">
        <f t="shared" si="51"/>
        <v>1</v>
      </c>
      <c r="EC34" s="170">
        <f t="shared" si="52"/>
        <v>1</v>
      </c>
      <c r="ED34" s="170">
        <f t="shared" si="53"/>
        <v>1</v>
      </c>
      <c r="EE34" s="170">
        <f t="shared" si="54"/>
        <v>1</v>
      </c>
      <c r="EF34" s="170">
        <f t="shared" si="55"/>
        <v>1</v>
      </c>
      <c r="EG34" s="170">
        <f t="shared" si="7"/>
        <v>0</v>
      </c>
      <c r="HI34" s="14"/>
    </row>
    <row r="35" spans="20:217" x14ac:dyDescent="0.25">
      <c r="T35" s="5"/>
      <c r="U35" s="13"/>
      <c r="V35" s="5"/>
      <c r="W35" s="5" t="str">
        <f t="shared" si="2"/>
        <v/>
      </c>
      <c r="X35" s="5"/>
      <c r="Y35" s="5"/>
      <c r="Z35" s="5"/>
      <c r="AC35" s="228"/>
      <c r="AD35" s="228"/>
      <c r="AE35" s="228"/>
      <c r="AF35" s="228"/>
      <c r="AG35" s="228"/>
      <c r="AH35" s="228"/>
      <c r="AQ35" s="25"/>
      <c r="AR35" s="26"/>
      <c r="AS35" s="26"/>
      <c r="AT35" s="26"/>
      <c r="AU35" s="26"/>
      <c r="AV35" s="26"/>
      <c r="AW35" s="26"/>
      <c r="AX35" s="26"/>
      <c r="AY35" s="26"/>
      <c r="AZ35" s="26"/>
      <c r="BA35" s="26"/>
      <c r="BB35" s="26"/>
      <c r="BC35" s="26"/>
      <c r="BD35" s="26"/>
      <c r="BE35" s="26"/>
      <c r="BF35" s="26"/>
      <c r="BG35" s="26"/>
      <c r="BH35" s="26"/>
      <c r="BI35" s="26"/>
      <c r="BJ35" s="27"/>
      <c r="BV35" s="168"/>
      <c r="BW35" s="40"/>
      <c r="BX35" s="42"/>
      <c r="BY35" s="168"/>
      <c r="BZ35" s="43"/>
      <c r="CB35" s="143">
        <f t="shared" si="12"/>
        <v>1</v>
      </c>
      <c r="CC35" s="143">
        <f t="shared" si="13"/>
        <v>1</v>
      </c>
      <c r="CD35" s="143">
        <f t="shared" si="14"/>
        <v>1</v>
      </c>
      <c r="CE35" s="143">
        <f t="shared" si="15"/>
        <v>1</v>
      </c>
      <c r="CF35" s="143">
        <f t="shared" si="16"/>
        <v>1</v>
      </c>
      <c r="CG35" s="143">
        <f t="shared" si="17"/>
        <v>1</v>
      </c>
      <c r="CH35" s="143">
        <f t="shared" si="18"/>
        <v>1</v>
      </c>
      <c r="CI35" s="143">
        <f t="shared" si="19"/>
        <v>1</v>
      </c>
      <c r="CJ35" s="143">
        <f t="shared" si="20"/>
        <v>1</v>
      </c>
      <c r="CK35" s="143">
        <f t="shared" si="21"/>
        <v>1</v>
      </c>
      <c r="CL35" s="143">
        <f t="shared" si="22"/>
        <v>1</v>
      </c>
      <c r="CM35" s="143">
        <f t="shared" si="23"/>
        <v>1</v>
      </c>
      <c r="CN35" s="143">
        <f t="shared" si="24"/>
        <v>1</v>
      </c>
      <c r="CO35" s="143">
        <f t="shared" si="25"/>
        <v>1</v>
      </c>
      <c r="CP35" s="143">
        <f t="shared" si="26"/>
        <v>1</v>
      </c>
      <c r="CQ35" s="143">
        <f t="shared" si="27"/>
        <v>1</v>
      </c>
      <c r="CR35" s="143">
        <f t="shared" si="28"/>
        <v>1</v>
      </c>
      <c r="CS35" s="143">
        <f t="shared" si="29"/>
        <v>1</v>
      </c>
      <c r="CT35" s="143">
        <f t="shared" si="30"/>
        <v>1</v>
      </c>
      <c r="CU35" s="143">
        <f t="shared" si="31"/>
        <v>1</v>
      </c>
      <c r="DA35" s="15">
        <v>1</v>
      </c>
      <c r="DB35" s="32" t="str">
        <f t="shared" ref="DB35:DB46" si="64">T(CONCATENATE(LOOKUP(DA35,CD$3:CD$80,AS$3:AS$80)," ",LOOKUP(DA35,CD$3:CD$80,$CA$3:$CA$80)))</f>
        <v xml:space="preserve"> </v>
      </c>
      <c r="DD35" s="15">
        <f t="shared" si="37"/>
        <v>1</v>
      </c>
      <c r="DE35" s="15">
        <v>33</v>
      </c>
      <c r="DH35" s="143"/>
      <c r="DI35" s="170"/>
      <c r="DL35" s="56">
        <f t="shared" si="32"/>
        <v>0</v>
      </c>
      <c r="DM35" s="170">
        <f t="shared" si="33"/>
        <v>1</v>
      </c>
      <c r="DN35" s="170">
        <f t="shared" si="34"/>
        <v>1</v>
      </c>
      <c r="DO35" s="170">
        <f t="shared" si="38"/>
        <v>1</v>
      </c>
      <c r="DP35" s="170">
        <f t="shared" si="39"/>
        <v>1</v>
      </c>
      <c r="DQ35" s="170">
        <f t="shared" si="40"/>
        <v>1</v>
      </c>
      <c r="DR35" s="170">
        <f t="shared" si="41"/>
        <v>1</v>
      </c>
      <c r="DS35" s="170">
        <f t="shared" si="42"/>
        <v>1</v>
      </c>
      <c r="DT35" s="170">
        <f t="shared" si="43"/>
        <v>1</v>
      </c>
      <c r="DU35" s="170">
        <f t="shared" si="44"/>
        <v>1</v>
      </c>
      <c r="DV35" s="170">
        <f t="shared" si="45"/>
        <v>1</v>
      </c>
      <c r="DW35" s="170">
        <f t="shared" si="46"/>
        <v>1</v>
      </c>
      <c r="DX35" s="170">
        <f t="shared" si="47"/>
        <v>1</v>
      </c>
      <c r="DY35" s="170">
        <f t="shared" si="48"/>
        <v>1</v>
      </c>
      <c r="DZ35" s="170">
        <f t="shared" si="49"/>
        <v>1</v>
      </c>
      <c r="EA35" s="170">
        <f t="shared" si="50"/>
        <v>1</v>
      </c>
      <c r="EB35" s="170">
        <f t="shared" si="51"/>
        <v>1</v>
      </c>
      <c r="EC35" s="170">
        <f t="shared" si="52"/>
        <v>1</v>
      </c>
      <c r="ED35" s="170">
        <f t="shared" si="53"/>
        <v>1</v>
      </c>
      <c r="EE35" s="170">
        <f t="shared" si="54"/>
        <v>1</v>
      </c>
      <c r="EF35" s="170">
        <f t="shared" si="55"/>
        <v>1</v>
      </c>
      <c r="EG35" s="170">
        <f t="shared" ref="EG35:EG66" si="65">IF(CX35=0,0,SUBSTITUTE(SUBSTITUTE(SUBSTITUTE(SUBSTITUTE(SUBSTITUTE(SUBSTITUTE(SUBSTITUTE(SUBSTITUTE($CX35,"12",""),"13",""),"14",""),"15",""),"16",""),"17",""),"18",""),"19",""))</f>
        <v>0</v>
      </c>
      <c r="HI35" s="14"/>
    </row>
    <row r="36" spans="20:217" x14ac:dyDescent="0.25">
      <c r="T36" s="5"/>
      <c r="U36" s="13"/>
      <c r="V36" s="5"/>
      <c r="W36" s="5" t="str">
        <f t="shared" si="2"/>
        <v/>
      </c>
      <c r="X36" s="5"/>
      <c r="Y36" s="5"/>
      <c r="Z36" s="5"/>
      <c r="AC36" s="228"/>
      <c r="AD36" s="228"/>
      <c r="AE36" s="228"/>
      <c r="AF36" s="228"/>
      <c r="AG36" s="228"/>
      <c r="AH36" s="228"/>
      <c r="AQ36" s="25"/>
      <c r="AR36" s="26"/>
      <c r="AS36" s="26"/>
      <c r="AT36" s="26"/>
      <c r="AU36" s="26"/>
      <c r="AV36" s="26"/>
      <c r="AW36" s="26"/>
      <c r="AX36" s="26"/>
      <c r="AY36" s="26"/>
      <c r="AZ36" s="26"/>
      <c r="BA36" s="26"/>
      <c r="BB36" s="26"/>
      <c r="BC36" s="26"/>
      <c r="BD36" s="26"/>
      <c r="BE36" s="26"/>
      <c r="BF36" s="26"/>
      <c r="BG36" s="26"/>
      <c r="BH36" s="26"/>
      <c r="BI36" s="26"/>
      <c r="BJ36" s="27"/>
      <c r="BV36" s="168"/>
      <c r="BW36" s="40"/>
      <c r="BX36" s="42"/>
      <c r="BY36" s="168"/>
      <c r="BZ36" s="43"/>
      <c r="CB36" s="143">
        <f t="shared" ref="CB36:CB67" si="66">IF(AQ35="",CB35,CB35+1)</f>
        <v>1</v>
      </c>
      <c r="CC36" s="143">
        <f t="shared" ref="CC36:CC67" si="67">IF(AR35="",CC35,CC35+1)</f>
        <v>1</v>
      </c>
      <c r="CD36" s="143">
        <f t="shared" ref="CD36:CD67" si="68">IF(AS35="",CD35,CD35+1)</f>
        <v>1</v>
      </c>
      <c r="CE36" s="143">
        <f t="shared" ref="CE36:CE67" si="69">IF(AT35="",CE35,CE35+1)</f>
        <v>1</v>
      </c>
      <c r="CF36" s="143">
        <f t="shared" ref="CF36:CF67" si="70">IF(AU35="",CF35,CF35+1)</f>
        <v>1</v>
      </c>
      <c r="CG36" s="143">
        <f t="shared" ref="CG36:CG67" si="71">IF(AV35="",CG35,CG35+1)</f>
        <v>1</v>
      </c>
      <c r="CH36" s="143">
        <f t="shared" ref="CH36:CH67" si="72">IF(AW35="",CH35,CH35+1)</f>
        <v>1</v>
      </c>
      <c r="CI36" s="143">
        <f t="shared" ref="CI36:CI67" si="73">IF(AX35="",CI35,CI35+1)</f>
        <v>1</v>
      </c>
      <c r="CJ36" s="143">
        <f t="shared" ref="CJ36:CJ67" si="74">IF(AY35="",CJ35,CJ35+1)</f>
        <v>1</v>
      </c>
      <c r="CK36" s="143">
        <f t="shared" ref="CK36:CK67" si="75">IF(AZ35="",CK35,CK35+1)</f>
        <v>1</v>
      </c>
      <c r="CL36" s="143">
        <f t="shared" ref="CL36:CL67" si="76">IF(BA35="",CL35,CL35+1)</f>
        <v>1</v>
      </c>
      <c r="CM36" s="143">
        <f t="shared" ref="CM36:CM67" si="77">IF(BB35="",CM35,CM35+1)</f>
        <v>1</v>
      </c>
      <c r="CN36" s="143">
        <f t="shared" ref="CN36:CN67" si="78">IF(BC35="",CN35,CN35+1)</f>
        <v>1</v>
      </c>
      <c r="CO36" s="143">
        <f t="shared" ref="CO36:CO67" si="79">IF(BD35="",CO35,CO35+1)</f>
        <v>1</v>
      </c>
      <c r="CP36" s="143">
        <f t="shared" ref="CP36:CP67" si="80">IF(BE35="",CP35,CP35+1)</f>
        <v>1</v>
      </c>
      <c r="CQ36" s="143">
        <f t="shared" ref="CQ36:CQ67" si="81">IF(BF35="",CQ35,CQ35+1)</f>
        <v>1</v>
      </c>
      <c r="CR36" s="143">
        <f t="shared" ref="CR36:CR67" si="82">IF(BG35="",CR35,CR35+1)</f>
        <v>1</v>
      </c>
      <c r="CS36" s="143">
        <f t="shared" ref="CS36:CS67" si="83">IF(BH35="",CS35,CS35+1)</f>
        <v>1</v>
      </c>
      <c r="CT36" s="143">
        <f t="shared" ref="CT36:CT67" si="84">IF(BI35="",CT35,CT35+1)</f>
        <v>1</v>
      </c>
      <c r="CU36" s="143">
        <f t="shared" ref="CU36:CU67" si="85">IF(BJ35="",CU35,CU35+1)</f>
        <v>1</v>
      </c>
      <c r="DA36" s="15">
        <v>2</v>
      </c>
      <c r="DB36" s="32" t="str">
        <f t="shared" si="64"/>
        <v xml:space="preserve"> </v>
      </c>
      <c r="DD36" s="15">
        <f t="shared" si="37"/>
        <v>1</v>
      </c>
      <c r="DE36" s="15">
        <v>34</v>
      </c>
      <c r="DH36" s="143"/>
      <c r="DI36" s="170"/>
      <c r="DL36" s="56">
        <f t="shared" si="32"/>
        <v>0</v>
      </c>
      <c r="DM36" s="170">
        <f t="shared" ref="DM36:DM67" si="86">IF(OR(CX35=0,ISERROR(SEARCH(DM$1,SUBSTITUTE(SUBSTITUTE($EG35,"10",""),"11","")))),DM35,DM35+1)</f>
        <v>1</v>
      </c>
      <c r="DN36" s="170">
        <f t="shared" ref="DN36:DN67" si="87">IF(OR(CX35=0,ISERROR(SEARCH(DN$1,SUBSTITUTE(SUBSTITUTE($CX35,"12",""),"20","")))),DN35,DN35+1)</f>
        <v>1</v>
      </c>
      <c r="DO36" s="170">
        <f t="shared" si="38"/>
        <v>1</v>
      </c>
      <c r="DP36" s="170">
        <f t="shared" si="39"/>
        <v>1</v>
      </c>
      <c r="DQ36" s="170">
        <f t="shared" si="40"/>
        <v>1</v>
      </c>
      <c r="DR36" s="170">
        <f t="shared" si="41"/>
        <v>1</v>
      </c>
      <c r="DS36" s="170">
        <f t="shared" si="42"/>
        <v>1</v>
      </c>
      <c r="DT36" s="170">
        <f t="shared" si="43"/>
        <v>1</v>
      </c>
      <c r="DU36" s="170">
        <f t="shared" si="44"/>
        <v>1</v>
      </c>
      <c r="DV36" s="170">
        <f t="shared" si="45"/>
        <v>1</v>
      </c>
      <c r="DW36" s="170">
        <f t="shared" si="46"/>
        <v>1</v>
      </c>
      <c r="DX36" s="170">
        <f t="shared" si="47"/>
        <v>1</v>
      </c>
      <c r="DY36" s="170">
        <f t="shared" si="48"/>
        <v>1</v>
      </c>
      <c r="DZ36" s="170">
        <f t="shared" si="49"/>
        <v>1</v>
      </c>
      <c r="EA36" s="170">
        <f t="shared" si="50"/>
        <v>1</v>
      </c>
      <c r="EB36" s="170">
        <f t="shared" si="51"/>
        <v>1</v>
      </c>
      <c r="EC36" s="170">
        <f t="shared" si="52"/>
        <v>1</v>
      </c>
      <c r="ED36" s="170">
        <f t="shared" si="53"/>
        <v>1</v>
      </c>
      <c r="EE36" s="170">
        <f t="shared" si="54"/>
        <v>1</v>
      </c>
      <c r="EF36" s="170">
        <f t="shared" si="55"/>
        <v>1</v>
      </c>
      <c r="EG36" s="170">
        <f t="shared" si="65"/>
        <v>0</v>
      </c>
      <c r="HI36" s="14"/>
    </row>
    <row r="37" spans="20:217" x14ac:dyDescent="0.25">
      <c r="T37" s="5"/>
      <c r="U37" s="13"/>
      <c r="V37" s="5"/>
      <c r="W37" s="5" t="str">
        <f t="shared" si="2"/>
        <v/>
      </c>
      <c r="X37" s="5"/>
      <c r="Y37" s="5"/>
      <c r="Z37" s="5"/>
      <c r="AC37" s="228"/>
      <c r="AD37" s="228"/>
      <c r="AE37" s="228"/>
      <c r="AF37" s="228"/>
      <c r="AG37" s="228"/>
      <c r="AH37" s="228"/>
      <c r="AQ37" s="25"/>
      <c r="AR37" s="26"/>
      <c r="AS37" s="26"/>
      <c r="AT37" s="26"/>
      <c r="AU37" s="26"/>
      <c r="AV37" s="26"/>
      <c r="AW37" s="26"/>
      <c r="AX37" s="26"/>
      <c r="AY37" s="26"/>
      <c r="AZ37" s="26"/>
      <c r="BA37" s="26"/>
      <c r="BB37" s="26"/>
      <c r="BC37" s="26"/>
      <c r="BD37" s="26"/>
      <c r="BE37" s="26"/>
      <c r="BF37" s="26"/>
      <c r="BG37" s="26"/>
      <c r="BH37" s="26"/>
      <c r="BI37" s="26"/>
      <c r="BJ37" s="27"/>
      <c r="BV37" s="168"/>
      <c r="BW37" s="40"/>
      <c r="BX37" s="42"/>
      <c r="BY37" s="168"/>
      <c r="BZ37" s="43"/>
      <c r="CB37" s="143">
        <f t="shared" si="66"/>
        <v>1</v>
      </c>
      <c r="CC37" s="143">
        <f t="shared" si="67"/>
        <v>1</v>
      </c>
      <c r="CD37" s="143">
        <f t="shared" si="68"/>
        <v>1</v>
      </c>
      <c r="CE37" s="143">
        <f t="shared" si="69"/>
        <v>1</v>
      </c>
      <c r="CF37" s="143">
        <f t="shared" si="70"/>
        <v>1</v>
      </c>
      <c r="CG37" s="143">
        <f t="shared" si="71"/>
        <v>1</v>
      </c>
      <c r="CH37" s="143">
        <f t="shared" si="72"/>
        <v>1</v>
      </c>
      <c r="CI37" s="143">
        <f t="shared" si="73"/>
        <v>1</v>
      </c>
      <c r="CJ37" s="143">
        <f t="shared" si="74"/>
        <v>1</v>
      </c>
      <c r="CK37" s="143">
        <f t="shared" si="75"/>
        <v>1</v>
      </c>
      <c r="CL37" s="143">
        <f t="shared" si="76"/>
        <v>1</v>
      </c>
      <c r="CM37" s="143">
        <f t="shared" si="77"/>
        <v>1</v>
      </c>
      <c r="CN37" s="143">
        <f t="shared" si="78"/>
        <v>1</v>
      </c>
      <c r="CO37" s="143">
        <f t="shared" si="79"/>
        <v>1</v>
      </c>
      <c r="CP37" s="143">
        <f t="shared" si="80"/>
        <v>1</v>
      </c>
      <c r="CQ37" s="143">
        <f t="shared" si="81"/>
        <v>1</v>
      </c>
      <c r="CR37" s="143">
        <f t="shared" si="82"/>
        <v>1</v>
      </c>
      <c r="CS37" s="143">
        <f t="shared" si="83"/>
        <v>1</v>
      </c>
      <c r="CT37" s="143">
        <f t="shared" si="84"/>
        <v>1</v>
      </c>
      <c r="CU37" s="143">
        <f t="shared" si="85"/>
        <v>1</v>
      </c>
      <c r="DA37" s="15">
        <v>3</v>
      </c>
      <c r="DB37" s="32" t="str">
        <f t="shared" si="64"/>
        <v xml:space="preserve"> </v>
      </c>
      <c r="DD37" s="15">
        <f t="shared" si="37"/>
        <v>1</v>
      </c>
      <c r="DE37" s="15">
        <v>35</v>
      </c>
      <c r="DH37" s="143"/>
      <c r="DI37" s="170"/>
      <c r="DL37" s="56">
        <f t="shared" si="32"/>
        <v>0</v>
      </c>
      <c r="DM37" s="170">
        <f t="shared" si="86"/>
        <v>1</v>
      </c>
      <c r="DN37" s="170">
        <f t="shared" si="87"/>
        <v>1</v>
      </c>
      <c r="DO37" s="170">
        <f t="shared" si="38"/>
        <v>1</v>
      </c>
      <c r="DP37" s="170">
        <f t="shared" si="39"/>
        <v>1</v>
      </c>
      <c r="DQ37" s="170">
        <f t="shared" si="40"/>
        <v>1</v>
      </c>
      <c r="DR37" s="170">
        <f t="shared" si="41"/>
        <v>1</v>
      </c>
      <c r="DS37" s="170">
        <f t="shared" si="42"/>
        <v>1</v>
      </c>
      <c r="DT37" s="170">
        <f t="shared" si="43"/>
        <v>1</v>
      </c>
      <c r="DU37" s="170">
        <f t="shared" si="44"/>
        <v>1</v>
      </c>
      <c r="DV37" s="170">
        <f t="shared" si="45"/>
        <v>1</v>
      </c>
      <c r="DW37" s="170">
        <f t="shared" si="46"/>
        <v>1</v>
      </c>
      <c r="DX37" s="170">
        <f t="shared" si="47"/>
        <v>1</v>
      </c>
      <c r="DY37" s="170">
        <f t="shared" si="48"/>
        <v>1</v>
      </c>
      <c r="DZ37" s="170">
        <f t="shared" si="49"/>
        <v>1</v>
      </c>
      <c r="EA37" s="170">
        <f t="shared" si="50"/>
        <v>1</v>
      </c>
      <c r="EB37" s="170">
        <f t="shared" si="51"/>
        <v>1</v>
      </c>
      <c r="EC37" s="170">
        <f t="shared" si="52"/>
        <v>1</v>
      </c>
      <c r="ED37" s="170">
        <f t="shared" si="53"/>
        <v>1</v>
      </c>
      <c r="EE37" s="170">
        <f t="shared" si="54"/>
        <v>1</v>
      </c>
      <c r="EF37" s="170">
        <f t="shared" si="55"/>
        <v>1</v>
      </c>
      <c r="EG37" s="170">
        <f t="shared" si="65"/>
        <v>0</v>
      </c>
      <c r="HI37" s="14"/>
    </row>
    <row r="38" spans="20:217" x14ac:dyDescent="0.25">
      <c r="T38" s="5"/>
      <c r="U38" s="13"/>
      <c r="V38" s="5"/>
      <c r="W38" s="5" t="str">
        <f t="shared" si="2"/>
        <v/>
      </c>
      <c r="X38" s="5"/>
      <c r="Y38" s="5"/>
      <c r="Z38" s="5"/>
      <c r="AC38" s="228"/>
      <c r="AD38" s="228"/>
      <c r="AE38" s="228"/>
      <c r="AF38" s="228"/>
      <c r="AG38" s="228"/>
      <c r="AH38" s="228"/>
      <c r="AQ38" s="25"/>
      <c r="AR38" s="26"/>
      <c r="AS38" s="26"/>
      <c r="AT38" s="26"/>
      <c r="AU38" s="26"/>
      <c r="AV38" s="26"/>
      <c r="AW38" s="26"/>
      <c r="AX38" s="26"/>
      <c r="AY38" s="26"/>
      <c r="AZ38" s="26"/>
      <c r="BA38" s="26"/>
      <c r="BB38" s="26"/>
      <c r="BC38" s="26"/>
      <c r="BD38" s="26"/>
      <c r="BE38" s="26"/>
      <c r="BF38" s="26"/>
      <c r="BG38" s="26"/>
      <c r="BH38" s="26"/>
      <c r="BI38" s="26"/>
      <c r="BJ38" s="27"/>
      <c r="BV38" s="168"/>
      <c r="BW38" s="40"/>
      <c r="BX38" s="42"/>
      <c r="BY38" s="168"/>
      <c r="BZ38" s="43"/>
      <c r="CB38" s="143">
        <f t="shared" si="66"/>
        <v>1</v>
      </c>
      <c r="CC38" s="143">
        <f t="shared" si="67"/>
        <v>1</v>
      </c>
      <c r="CD38" s="143">
        <f t="shared" si="68"/>
        <v>1</v>
      </c>
      <c r="CE38" s="143">
        <f t="shared" si="69"/>
        <v>1</v>
      </c>
      <c r="CF38" s="143">
        <f t="shared" si="70"/>
        <v>1</v>
      </c>
      <c r="CG38" s="143">
        <f t="shared" si="71"/>
        <v>1</v>
      </c>
      <c r="CH38" s="143">
        <f t="shared" si="72"/>
        <v>1</v>
      </c>
      <c r="CI38" s="143">
        <f t="shared" si="73"/>
        <v>1</v>
      </c>
      <c r="CJ38" s="143">
        <f t="shared" si="74"/>
        <v>1</v>
      </c>
      <c r="CK38" s="143">
        <f t="shared" si="75"/>
        <v>1</v>
      </c>
      <c r="CL38" s="143">
        <f t="shared" si="76"/>
        <v>1</v>
      </c>
      <c r="CM38" s="143">
        <f t="shared" si="77"/>
        <v>1</v>
      </c>
      <c r="CN38" s="143">
        <f t="shared" si="78"/>
        <v>1</v>
      </c>
      <c r="CO38" s="143">
        <f t="shared" si="79"/>
        <v>1</v>
      </c>
      <c r="CP38" s="143">
        <f t="shared" si="80"/>
        <v>1</v>
      </c>
      <c r="CQ38" s="143">
        <f t="shared" si="81"/>
        <v>1</v>
      </c>
      <c r="CR38" s="143">
        <f t="shared" si="82"/>
        <v>1</v>
      </c>
      <c r="CS38" s="143">
        <f t="shared" si="83"/>
        <v>1</v>
      </c>
      <c r="CT38" s="143">
        <f t="shared" si="84"/>
        <v>1</v>
      </c>
      <c r="CU38" s="143">
        <f t="shared" si="85"/>
        <v>1</v>
      </c>
      <c r="DA38" s="15">
        <v>4</v>
      </c>
      <c r="DB38" s="32" t="str">
        <f t="shared" si="64"/>
        <v xml:space="preserve"> </v>
      </c>
      <c r="DD38" s="15">
        <f t="shared" si="37"/>
        <v>1</v>
      </c>
      <c r="DE38" s="15">
        <v>36</v>
      </c>
      <c r="DH38" s="143"/>
      <c r="DI38" s="170"/>
      <c r="DL38" s="56">
        <f t="shared" si="32"/>
        <v>0</v>
      </c>
      <c r="DM38" s="170">
        <f t="shared" si="86"/>
        <v>1</v>
      </c>
      <c r="DN38" s="170">
        <f t="shared" si="87"/>
        <v>1</v>
      </c>
      <c r="DO38" s="170">
        <f t="shared" si="38"/>
        <v>1</v>
      </c>
      <c r="DP38" s="170">
        <f t="shared" si="39"/>
        <v>1</v>
      </c>
      <c r="DQ38" s="170">
        <f t="shared" si="40"/>
        <v>1</v>
      </c>
      <c r="DR38" s="170">
        <f t="shared" si="41"/>
        <v>1</v>
      </c>
      <c r="DS38" s="170">
        <f t="shared" si="42"/>
        <v>1</v>
      </c>
      <c r="DT38" s="170">
        <f t="shared" si="43"/>
        <v>1</v>
      </c>
      <c r="DU38" s="170">
        <f t="shared" si="44"/>
        <v>1</v>
      </c>
      <c r="DV38" s="170">
        <f t="shared" si="45"/>
        <v>1</v>
      </c>
      <c r="DW38" s="170">
        <f t="shared" si="46"/>
        <v>1</v>
      </c>
      <c r="DX38" s="170">
        <f t="shared" si="47"/>
        <v>1</v>
      </c>
      <c r="DY38" s="170">
        <f t="shared" si="48"/>
        <v>1</v>
      </c>
      <c r="DZ38" s="170">
        <f t="shared" si="49"/>
        <v>1</v>
      </c>
      <c r="EA38" s="170">
        <f t="shared" si="50"/>
        <v>1</v>
      </c>
      <c r="EB38" s="170">
        <f t="shared" si="51"/>
        <v>1</v>
      </c>
      <c r="EC38" s="170">
        <f t="shared" si="52"/>
        <v>1</v>
      </c>
      <c r="ED38" s="170">
        <f t="shared" si="53"/>
        <v>1</v>
      </c>
      <c r="EE38" s="170">
        <f t="shared" si="54"/>
        <v>1</v>
      </c>
      <c r="EF38" s="170">
        <f t="shared" si="55"/>
        <v>1</v>
      </c>
      <c r="EG38" s="170">
        <f t="shared" si="65"/>
        <v>0</v>
      </c>
      <c r="HI38" s="14"/>
    </row>
    <row r="39" spans="20:217" x14ac:dyDescent="0.25">
      <c r="T39" s="5"/>
      <c r="U39" s="13"/>
      <c r="V39" s="5"/>
      <c r="W39" s="5" t="str">
        <f t="shared" si="2"/>
        <v/>
      </c>
      <c r="X39" s="5"/>
      <c r="Y39" s="5"/>
      <c r="Z39" s="5"/>
      <c r="AC39" s="228"/>
      <c r="AD39" s="228"/>
      <c r="AE39" s="228"/>
      <c r="AF39" s="228"/>
      <c r="AG39" s="228"/>
      <c r="AH39" s="228"/>
      <c r="AQ39" s="25"/>
      <c r="AR39" s="26"/>
      <c r="AS39" s="26"/>
      <c r="AT39" s="26"/>
      <c r="AU39" s="26"/>
      <c r="AV39" s="26"/>
      <c r="AW39" s="26"/>
      <c r="AX39" s="26"/>
      <c r="AY39" s="26"/>
      <c r="AZ39" s="26"/>
      <c r="BA39" s="26"/>
      <c r="BB39" s="26"/>
      <c r="BC39" s="26"/>
      <c r="BD39" s="26"/>
      <c r="BE39" s="26"/>
      <c r="BF39" s="26"/>
      <c r="BG39" s="26"/>
      <c r="BH39" s="26"/>
      <c r="BI39" s="26"/>
      <c r="BJ39" s="27"/>
      <c r="BV39" s="168"/>
      <c r="BW39" s="40"/>
      <c r="BX39" s="42"/>
      <c r="BY39" s="168"/>
      <c r="BZ39" s="43"/>
      <c r="CB39" s="143">
        <f t="shared" si="66"/>
        <v>1</v>
      </c>
      <c r="CC39" s="143">
        <f t="shared" si="67"/>
        <v>1</v>
      </c>
      <c r="CD39" s="143">
        <f t="shared" si="68"/>
        <v>1</v>
      </c>
      <c r="CE39" s="143">
        <f t="shared" si="69"/>
        <v>1</v>
      </c>
      <c r="CF39" s="143">
        <f t="shared" si="70"/>
        <v>1</v>
      </c>
      <c r="CG39" s="143">
        <f t="shared" si="71"/>
        <v>1</v>
      </c>
      <c r="CH39" s="143">
        <f t="shared" si="72"/>
        <v>1</v>
      </c>
      <c r="CI39" s="143">
        <f t="shared" si="73"/>
        <v>1</v>
      </c>
      <c r="CJ39" s="143">
        <f t="shared" si="74"/>
        <v>1</v>
      </c>
      <c r="CK39" s="143">
        <f t="shared" si="75"/>
        <v>1</v>
      </c>
      <c r="CL39" s="143">
        <f t="shared" si="76"/>
        <v>1</v>
      </c>
      <c r="CM39" s="143">
        <f t="shared" si="77"/>
        <v>1</v>
      </c>
      <c r="CN39" s="143">
        <f t="shared" si="78"/>
        <v>1</v>
      </c>
      <c r="CO39" s="143">
        <f t="shared" si="79"/>
        <v>1</v>
      </c>
      <c r="CP39" s="143">
        <f t="shared" si="80"/>
        <v>1</v>
      </c>
      <c r="CQ39" s="143">
        <f t="shared" si="81"/>
        <v>1</v>
      </c>
      <c r="CR39" s="143">
        <f t="shared" si="82"/>
        <v>1</v>
      </c>
      <c r="CS39" s="143">
        <f t="shared" si="83"/>
        <v>1</v>
      </c>
      <c r="CT39" s="143">
        <f t="shared" si="84"/>
        <v>1</v>
      </c>
      <c r="CU39" s="143">
        <f t="shared" si="85"/>
        <v>1</v>
      </c>
      <c r="DA39" s="15">
        <v>5</v>
      </c>
      <c r="DB39" s="32" t="str">
        <f t="shared" si="64"/>
        <v xml:space="preserve"> </v>
      </c>
      <c r="DD39" s="15">
        <f t="shared" si="37"/>
        <v>1</v>
      </c>
      <c r="DE39" s="15">
        <v>37</v>
      </c>
      <c r="DH39" s="143"/>
      <c r="DI39" s="170"/>
      <c r="DL39" s="56">
        <f t="shared" si="32"/>
        <v>0</v>
      </c>
      <c r="DM39" s="170">
        <f t="shared" si="86"/>
        <v>1</v>
      </c>
      <c r="DN39" s="170">
        <f t="shared" si="87"/>
        <v>1</v>
      </c>
      <c r="DO39" s="170">
        <f t="shared" si="38"/>
        <v>1</v>
      </c>
      <c r="DP39" s="170">
        <f t="shared" si="39"/>
        <v>1</v>
      </c>
      <c r="DQ39" s="170">
        <f t="shared" si="40"/>
        <v>1</v>
      </c>
      <c r="DR39" s="170">
        <f t="shared" si="41"/>
        <v>1</v>
      </c>
      <c r="DS39" s="170">
        <f t="shared" si="42"/>
        <v>1</v>
      </c>
      <c r="DT39" s="170">
        <f t="shared" si="43"/>
        <v>1</v>
      </c>
      <c r="DU39" s="170">
        <f t="shared" si="44"/>
        <v>1</v>
      </c>
      <c r="DV39" s="170">
        <f t="shared" si="45"/>
        <v>1</v>
      </c>
      <c r="DW39" s="170">
        <f t="shared" si="46"/>
        <v>1</v>
      </c>
      <c r="DX39" s="170">
        <f t="shared" si="47"/>
        <v>1</v>
      </c>
      <c r="DY39" s="170">
        <f t="shared" si="48"/>
        <v>1</v>
      </c>
      <c r="DZ39" s="170">
        <f t="shared" si="49"/>
        <v>1</v>
      </c>
      <c r="EA39" s="170">
        <f t="shared" si="50"/>
        <v>1</v>
      </c>
      <c r="EB39" s="170">
        <f t="shared" si="51"/>
        <v>1</v>
      </c>
      <c r="EC39" s="170">
        <f t="shared" si="52"/>
        <v>1</v>
      </c>
      <c r="ED39" s="170">
        <f t="shared" si="53"/>
        <v>1</v>
      </c>
      <c r="EE39" s="170">
        <f t="shared" si="54"/>
        <v>1</v>
      </c>
      <c r="EF39" s="170">
        <f t="shared" si="55"/>
        <v>1</v>
      </c>
      <c r="EG39" s="170">
        <f t="shared" si="65"/>
        <v>0</v>
      </c>
      <c r="HI39" s="14"/>
    </row>
    <row r="40" spans="20:217" x14ac:dyDescent="0.25">
      <c r="T40" s="5"/>
      <c r="U40" s="13"/>
      <c r="V40" s="5"/>
      <c r="W40" s="5" t="str">
        <f t="shared" si="2"/>
        <v/>
      </c>
      <c r="X40" s="5"/>
      <c r="Y40" s="5"/>
      <c r="Z40" s="5"/>
      <c r="AC40" s="228"/>
      <c r="AD40" s="228"/>
      <c r="AE40" s="228"/>
      <c r="AF40" s="228"/>
      <c r="AG40" s="228"/>
      <c r="AH40" s="228"/>
      <c r="AQ40" s="25"/>
      <c r="AR40" s="26"/>
      <c r="AS40" s="26"/>
      <c r="AT40" s="26"/>
      <c r="AU40" s="26"/>
      <c r="AV40" s="26"/>
      <c r="AW40" s="26"/>
      <c r="AX40" s="26"/>
      <c r="AY40" s="26"/>
      <c r="AZ40" s="26"/>
      <c r="BA40" s="26"/>
      <c r="BB40" s="26"/>
      <c r="BC40" s="26"/>
      <c r="BD40" s="26"/>
      <c r="BE40" s="26"/>
      <c r="BF40" s="26"/>
      <c r="BG40" s="26"/>
      <c r="BH40" s="26"/>
      <c r="BI40" s="26"/>
      <c r="BJ40" s="27"/>
      <c r="BV40" s="168"/>
      <c r="BW40" s="40"/>
      <c r="BX40" s="42"/>
      <c r="BY40" s="168"/>
      <c r="BZ40" s="43"/>
      <c r="CB40" s="143">
        <f t="shared" si="66"/>
        <v>1</v>
      </c>
      <c r="CC40" s="143">
        <f t="shared" si="67"/>
        <v>1</v>
      </c>
      <c r="CD40" s="143">
        <f t="shared" si="68"/>
        <v>1</v>
      </c>
      <c r="CE40" s="143">
        <f t="shared" si="69"/>
        <v>1</v>
      </c>
      <c r="CF40" s="143">
        <f t="shared" si="70"/>
        <v>1</v>
      </c>
      <c r="CG40" s="143">
        <f t="shared" si="71"/>
        <v>1</v>
      </c>
      <c r="CH40" s="143">
        <f t="shared" si="72"/>
        <v>1</v>
      </c>
      <c r="CI40" s="143">
        <f t="shared" si="73"/>
        <v>1</v>
      </c>
      <c r="CJ40" s="143">
        <f t="shared" si="74"/>
        <v>1</v>
      </c>
      <c r="CK40" s="143">
        <f t="shared" si="75"/>
        <v>1</v>
      </c>
      <c r="CL40" s="143">
        <f t="shared" si="76"/>
        <v>1</v>
      </c>
      <c r="CM40" s="143">
        <f t="shared" si="77"/>
        <v>1</v>
      </c>
      <c r="CN40" s="143">
        <f t="shared" si="78"/>
        <v>1</v>
      </c>
      <c r="CO40" s="143">
        <f t="shared" si="79"/>
        <v>1</v>
      </c>
      <c r="CP40" s="143">
        <f t="shared" si="80"/>
        <v>1</v>
      </c>
      <c r="CQ40" s="143">
        <f t="shared" si="81"/>
        <v>1</v>
      </c>
      <c r="CR40" s="143">
        <f t="shared" si="82"/>
        <v>1</v>
      </c>
      <c r="CS40" s="143">
        <f t="shared" si="83"/>
        <v>1</v>
      </c>
      <c r="CT40" s="143">
        <f t="shared" si="84"/>
        <v>1</v>
      </c>
      <c r="CU40" s="143">
        <f t="shared" si="85"/>
        <v>1</v>
      </c>
      <c r="DA40" s="15">
        <v>6</v>
      </c>
      <c r="DB40" s="32" t="str">
        <f t="shared" si="64"/>
        <v xml:space="preserve"> </v>
      </c>
      <c r="DD40" s="15">
        <f t="shared" si="37"/>
        <v>1</v>
      </c>
      <c r="DE40" s="15">
        <v>38</v>
      </c>
      <c r="DH40" s="143"/>
      <c r="DI40" s="170"/>
      <c r="DL40" s="56">
        <f t="shared" si="32"/>
        <v>0</v>
      </c>
      <c r="DM40" s="170">
        <f t="shared" si="86"/>
        <v>1</v>
      </c>
      <c r="DN40" s="170">
        <f t="shared" si="87"/>
        <v>1</v>
      </c>
      <c r="DO40" s="170">
        <f t="shared" si="38"/>
        <v>1</v>
      </c>
      <c r="DP40" s="170">
        <f t="shared" si="39"/>
        <v>1</v>
      </c>
      <c r="DQ40" s="170">
        <f t="shared" si="40"/>
        <v>1</v>
      </c>
      <c r="DR40" s="170">
        <f t="shared" si="41"/>
        <v>1</v>
      </c>
      <c r="DS40" s="170">
        <f t="shared" si="42"/>
        <v>1</v>
      </c>
      <c r="DT40" s="170">
        <f t="shared" si="43"/>
        <v>1</v>
      </c>
      <c r="DU40" s="170">
        <f t="shared" si="44"/>
        <v>1</v>
      </c>
      <c r="DV40" s="170">
        <f t="shared" si="45"/>
        <v>1</v>
      </c>
      <c r="DW40" s="170">
        <f t="shared" si="46"/>
        <v>1</v>
      </c>
      <c r="DX40" s="170">
        <f t="shared" si="47"/>
        <v>1</v>
      </c>
      <c r="DY40" s="170">
        <f t="shared" si="48"/>
        <v>1</v>
      </c>
      <c r="DZ40" s="170">
        <f t="shared" si="49"/>
        <v>1</v>
      </c>
      <c r="EA40" s="170">
        <f t="shared" si="50"/>
        <v>1</v>
      </c>
      <c r="EB40" s="170">
        <f t="shared" si="51"/>
        <v>1</v>
      </c>
      <c r="EC40" s="170">
        <f t="shared" si="52"/>
        <v>1</v>
      </c>
      <c r="ED40" s="170">
        <f t="shared" si="53"/>
        <v>1</v>
      </c>
      <c r="EE40" s="170">
        <f t="shared" si="54"/>
        <v>1</v>
      </c>
      <c r="EF40" s="170">
        <f t="shared" si="55"/>
        <v>1</v>
      </c>
      <c r="EG40" s="170">
        <f t="shared" si="65"/>
        <v>0</v>
      </c>
      <c r="HI40" s="14"/>
    </row>
    <row r="41" spans="20:217" x14ac:dyDescent="0.25">
      <c r="T41" s="5"/>
      <c r="U41" s="13"/>
      <c r="V41" s="5"/>
      <c r="W41" s="5" t="str">
        <f t="shared" si="2"/>
        <v/>
      </c>
      <c r="X41" s="5"/>
      <c r="Y41" s="5"/>
      <c r="Z41" s="5"/>
      <c r="AC41" s="228"/>
      <c r="AD41" s="228"/>
      <c r="AE41" s="228"/>
      <c r="AF41" s="228"/>
      <c r="AG41" s="228"/>
      <c r="AH41" s="228"/>
      <c r="AQ41" s="25"/>
      <c r="AR41" s="26"/>
      <c r="AS41" s="26"/>
      <c r="AT41" s="26"/>
      <c r="AU41" s="26"/>
      <c r="AV41" s="26"/>
      <c r="AW41" s="26"/>
      <c r="AX41" s="26"/>
      <c r="AY41" s="26"/>
      <c r="AZ41" s="26"/>
      <c r="BA41" s="26"/>
      <c r="BB41" s="26"/>
      <c r="BC41" s="26"/>
      <c r="BD41" s="26"/>
      <c r="BE41" s="26"/>
      <c r="BF41" s="26"/>
      <c r="BG41" s="26"/>
      <c r="BH41" s="26"/>
      <c r="BI41" s="26"/>
      <c r="BJ41" s="27"/>
      <c r="BV41" s="168"/>
      <c r="BW41" s="40"/>
      <c r="BX41" s="42"/>
      <c r="BY41" s="168"/>
      <c r="BZ41" s="43"/>
      <c r="CB41" s="143">
        <f t="shared" si="66"/>
        <v>1</v>
      </c>
      <c r="CC41" s="143">
        <f t="shared" si="67"/>
        <v>1</v>
      </c>
      <c r="CD41" s="143">
        <f t="shared" si="68"/>
        <v>1</v>
      </c>
      <c r="CE41" s="143">
        <f t="shared" si="69"/>
        <v>1</v>
      </c>
      <c r="CF41" s="143">
        <f t="shared" si="70"/>
        <v>1</v>
      </c>
      <c r="CG41" s="143">
        <f t="shared" si="71"/>
        <v>1</v>
      </c>
      <c r="CH41" s="143">
        <f t="shared" si="72"/>
        <v>1</v>
      </c>
      <c r="CI41" s="143">
        <f t="shared" si="73"/>
        <v>1</v>
      </c>
      <c r="CJ41" s="143">
        <f t="shared" si="74"/>
        <v>1</v>
      </c>
      <c r="CK41" s="143">
        <f t="shared" si="75"/>
        <v>1</v>
      </c>
      <c r="CL41" s="143">
        <f t="shared" si="76"/>
        <v>1</v>
      </c>
      <c r="CM41" s="143">
        <f t="shared" si="77"/>
        <v>1</v>
      </c>
      <c r="CN41" s="143">
        <f t="shared" si="78"/>
        <v>1</v>
      </c>
      <c r="CO41" s="143">
        <f t="shared" si="79"/>
        <v>1</v>
      </c>
      <c r="CP41" s="143">
        <f t="shared" si="80"/>
        <v>1</v>
      </c>
      <c r="CQ41" s="143">
        <f t="shared" si="81"/>
        <v>1</v>
      </c>
      <c r="CR41" s="143">
        <f t="shared" si="82"/>
        <v>1</v>
      </c>
      <c r="CS41" s="143">
        <f t="shared" si="83"/>
        <v>1</v>
      </c>
      <c r="CT41" s="143">
        <f t="shared" si="84"/>
        <v>1</v>
      </c>
      <c r="CU41" s="143">
        <f t="shared" si="85"/>
        <v>1</v>
      </c>
      <c r="DA41" s="15">
        <v>7</v>
      </c>
      <c r="DB41" s="32" t="str">
        <f t="shared" si="64"/>
        <v xml:space="preserve"> </v>
      </c>
      <c r="DD41" s="15">
        <f t="shared" si="37"/>
        <v>1</v>
      </c>
      <c r="DE41" s="15">
        <v>39</v>
      </c>
      <c r="DH41" s="143"/>
      <c r="DI41" s="170"/>
      <c r="DL41" s="56">
        <f t="shared" si="32"/>
        <v>0</v>
      </c>
      <c r="DM41" s="170">
        <f t="shared" si="86"/>
        <v>1</v>
      </c>
      <c r="DN41" s="170">
        <f t="shared" si="87"/>
        <v>1</v>
      </c>
      <c r="DO41" s="170">
        <f t="shared" si="38"/>
        <v>1</v>
      </c>
      <c r="DP41" s="170">
        <f t="shared" si="39"/>
        <v>1</v>
      </c>
      <c r="DQ41" s="170">
        <f t="shared" si="40"/>
        <v>1</v>
      </c>
      <c r="DR41" s="170">
        <f t="shared" si="41"/>
        <v>1</v>
      </c>
      <c r="DS41" s="170">
        <f t="shared" si="42"/>
        <v>1</v>
      </c>
      <c r="DT41" s="170">
        <f t="shared" si="43"/>
        <v>1</v>
      </c>
      <c r="DU41" s="170">
        <f t="shared" si="44"/>
        <v>1</v>
      </c>
      <c r="DV41" s="170">
        <f t="shared" si="45"/>
        <v>1</v>
      </c>
      <c r="DW41" s="170">
        <f t="shared" si="46"/>
        <v>1</v>
      </c>
      <c r="DX41" s="170">
        <f t="shared" si="47"/>
        <v>1</v>
      </c>
      <c r="DY41" s="170">
        <f t="shared" si="48"/>
        <v>1</v>
      </c>
      <c r="DZ41" s="170">
        <f t="shared" si="49"/>
        <v>1</v>
      </c>
      <c r="EA41" s="170">
        <f t="shared" si="50"/>
        <v>1</v>
      </c>
      <c r="EB41" s="170">
        <f t="shared" si="51"/>
        <v>1</v>
      </c>
      <c r="EC41" s="170">
        <f t="shared" si="52"/>
        <v>1</v>
      </c>
      <c r="ED41" s="170">
        <f t="shared" si="53"/>
        <v>1</v>
      </c>
      <c r="EE41" s="170">
        <f t="shared" si="54"/>
        <v>1</v>
      </c>
      <c r="EF41" s="170">
        <f t="shared" si="55"/>
        <v>1</v>
      </c>
      <c r="EG41" s="170">
        <f t="shared" si="65"/>
        <v>0</v>
      </c>
      <c r="HI41" s="14"/>
    </row>
    <row r="42" spans="20:217" x14ac:dyDescent="0.25">
      <c r="T42" s="5"/>
      <c r="U42" s="13"/>
      <c r="V42" s="5"/>
      <c r="W42" s="5" t="str">
        <f t="shared" si="2"/>
        <v/>
      </c>
      <c r="X42" s="5"/>
      <c r="Y42" s="5"/>
      <c r="Z42" s="5"/>
      <c r="AA42" s="16" t="s">
        <v>71</v>
      </c>
      <c r="AB42" s="15">
        <v>110</v>
      </c>
      <c r="AC42" s="21"/>
      <c r="AD42" s="21"/>
      <c r="AE42" s="19"/>
      <c r="AF42" s="21"/>
      <c r="AG42" s="21"/>
      <c r="AH42" s="23"/>
      <c r="AI42" s="19"/>
      <c r="AJ42" s="19"/>
      <c r="AK42" s="19"/>
      <c r="AL42" s="19"/>
      <c r="AM42" s="19"/>
      <c r="AN42" s="19"/>
      <c r="AO42" s="19"/>
      <c r="AP42" s="15">
        <f>SUM(AQ42:BJ42)*(AB42+AC42*75+20*AD42+15*(AF42+AG42)+7*AH42)</f>
        <v>0</v>
      </c>
      <c r="AQ42" s="28"/>
      <c r="AR42" s="29"/>
      <c r="AS42" s="29"/>
      <c r="AT42" s="29"/>
      <c r="AU42" s="29"/>
      <c r="AV42" s="29"/>
      <c r="AW42" s="29"/>
      <c r="AX42" s="29"/>
      <c r="AY42" s="29"/>
      <c r="AZ42" s="29"/>
      <c r="BA42" s="29"/>
      <c r="BB42" s="29"/>
      <c r="BC42" s="29"/>
      <c r="BD42" s="29"/>
      <c r="BE42" s="29"/>
      <c r="BF42" s="29"/>
      <c r="BG42" s="29"/>
      <c r="BH42" s="29"/>
      <c r="BI42" s="29"/>
      <c r="BJ42" s="30"/>
      <c r="BV42" s="168">
        <f>3+AH42-AC42</f>
        <v>3</v>
      </c>
      <c r="BW42" s="40">
        <f t="shared" ref="BW42:BW49" si="88">SUM(AQ42:BJ42)*BV42</f>
        <v>0</v>
      </c>
      <c r="BX42" s="42">
        <f>BW42</f>
        <v>0</v>
      </c>
      <c r="BY42" s="168"/>
      <c r="BZ42" s="43"/>
      <c r="CA42" s="38" t="str">
        <f t="shared" ref="CA42:CA49" si="89">IF(AP42=0,"-",CONCATENATE(AA42,IF(SUM(AC42:AH42)=0,""," with "),IF(AC42=1,AC$34,""),IF(AC42=1,"; ",""),IF(AD42=1,AD$34,""),IF(AD42=1,"; ",""),IF(AE42=1,AE$34,""),IF(AE42=1,"; ",""),IF(AF42=1,AF$34,""),IF(AF42=1,"; ",""),IF(AG42=1,AG$34,""),IF(AG42=1,"; ",""),IF(AH42=0,"",AH42),IF(AH42=0,""," "),IF(AH42=0,"",AH$34),IF(AH42=0,"","; ")))</f>
        <v>-</v>
      </c>
      <c r="CB42" s="143">
        <f t="shared" si="66"/>
        <v>1</v>
      </c>
      <c r="CC42" s="143">
        <f t="shared" si="67"/>
        <v>1</v>
      </c>
      <c r="CD42" s="143">
        <f t="shared" si="68"/>
        <v>1</v>
      </c>
      <c r="CE42" s="143">
        <f t="shared" si="69"/>
        <v>1</v>
      </c>
      <c r="CF42" s="143">
        <f t="shared" si="70"/>
        <v>1</v>
      </c>
      <c r="CG42" s="143">
        <f t="shared" si="71"/>
        <v>1</v>
      </c>
      <c r="CH42" s="143">
        <f t="shared" si="72"/>
        <v>1</v>
      </c>
      <c r="CI42" s="143">
        <f t="shared" si="73"/>
        <v>1</v>
      </c>
      <c r="CJ42" s="143">
        <f t="shared" si="74"/>
        <v>1</v>
      </c>
      <c r="CK42" s="143">
        <f t="shared" si="75"/>
        <v>1</v>
      </c>
      <c r="CL42" s="143">
        <f t="shared" si="76"/>
        <v>1</v>
      </c>
      <c r="CM42" s="143">
        <f t="shared" si="77"/>
        <v>1</v>
      </c>
      <c r="CN42" s="143">
        <f t="shared" si="78"/>
        <v>1</v>
      </c>
      <c r="CO42" s="143">
        <f t="shared" si="79"/>
        <v>1</v>
      </c>
      <c r="CP42" s="143">
        <f t="shared" si="80"/>
        <v>1</v>
      </c>
      <c r="CQ42" s="143">
        <f t="shared" si="81"/>
        <v>1</v>
      </c>
      <c r="CR42" s="143">
        <f t="shared" si="82"/>
        <v>1</v>
      </c>
      <c r="CS42" s="143">
        <f t="shared" si="83"/>
        <v>1</v>
      </c>
      <c r="CT42" s="143">
        <f t="shared" si="84"/>
        <v>1</v>
      </c>
      <c r="CU42" s="143">
        <f t="shared" si="85"/>
        <v>1</v>
      </c>
      <c r="DA42" s="15">
        <v>8</v>
      </c>
      <c r="DB42" s="32" t="str">
        <f t="shared" si="64"/>
        <v xml:space="preserve"> </v>
      </c>
      <c r="DD42" s="15">
        <f t="shared" si="37"/>
        <v>1</v>
      </c>
      <c r="DE42" s="15">
        <v>40</v>
      </c>
      <c r="DH42" s="143"/>
      <c r="DI42" s="170"/>
      <c r="DL42" s="56">
        <f t="shared" si="32"/>
        <v>0</v>
      </c>
      <c r="DM42" s="170">
        <f t="shared" si="86"/>
        <v>1</v>
      </c>
      <c r="DN42" s="170">
        <f t="shared" si="87"/>
        <v>1</v>
      </c>
      <c r="DO42" s="170">
        <f t="shared" si="38"/>
        <v>1</v>
      </c>
      <c r="DP42" s="170">
        <f t="shared" si="39"/>
        <v>1</v>
      </c>
      <c r="DQ42" s="170">
        <f t="shared" si="40"/>
        <v>1</v>
      </c>
      <c r="DR42" s="170">
        <f t="shared" si="41"/>
        <v>1</v>
      </c>
      <c r="DS42" s="170">
        <f t="shared" si="42"/>
        <v>1</v>
      </c>
      <c r="DT42" s="170">
        <f t="shared" si="43"/>
        <v>1</v>
      </c>
      <c r="DU42" s="170">
        <f t="shared" si="44"/>
        <v>1</v>
      </c>
      <c r="DV42" s="170">
        <f t="shared" si="45"/>
        <v>1</v>
      </c>
      <c r="DW42" s="170">
        <f t="shared" si="46"/>
        <v>1</v>
      </c>
      <c r="DX42" s="170">
        <f t="shared" si="47"/>
        <v>1</v>
      </c>
      <c r="DY42" s="170">
        <f t="shared" si="48"/>
        <v>1</v>
      </c>
      <c r="DZ42" s="170">
        <f t="shared" si="49"/>
        <v>1</v>
      </c>
      <c r="EA42" s="170">
        <f t="shared" si="50"/>
        <v>1</v>
      </c>
      <c r="EB42" s="170">
        <f t="shared" si="51"/>
        <v>1</v>
      </c>
      <c r="EC42" s="170">
        <f t="shared" si="52"/>
        <v>1</v>
      </c>
      <c r="ED42" s="170">
        <f t="shared" si="53"/>
        <v>1</v>
      </c>
      <c r="EE42" s="170">
        <f t="shared" si="54"/>
        <v>1</v>
      </c>
      <c r="EF42" s="170">
        <f t="shared" si="55"/>
        <v>1</v>
      </c>
      <c r="EG42" s="170">
        <f t="shared" si="65"/>
        <v>0</v>
      </c>
    </row>
    <row r="43" spans="20:217" x14ac:dyDescent="0.25">
      <c r="T43" s="5"/>
      <c r="U43" s="13"/>
      <c r="V43" s="5"/>
      <c r="W43" s="5" t="str">
        <f t="shared" si="2"/>
        <v/>
      </c>
      <c r="X43" s="5"/>
      <c r="Y43" s="5"/>
      <c r="Z43" s="5"/>
      <c r="AA43" s="16" t="s">
        <v>71</v>
      </c>
      <c r="AB43" s="15">
        <v>110</v>
      </c>
      <c r="AC43" s="21"/>
      <c r="AD43" s="21"/>
      <c r="AE43" s="20"/>
      <c r="AF43" s="21"/>
      <c r="AG43" s="21"/>
      <c r="AH43" s="23"/>
      <c r="AI43" s="20"/>
      <c r="AJ43" s="20"/>
      <c r="AK43" s="20"/>
      <c r="AL43" s="20"/>
      <c r="AM43" s="20"/>
      <c r="AN43" s="20"/>
      <c r="AO43" s="20"/>
      <c r="AP43" s="15">
        <f>SUM(AQ43:BJ43)*(AB43+AC43*75+20*AD43+15*(AF43+AG43)+7*AH43)</f>
        <v>0</v>
      </c>
      <c r="AQ43" s="28"/>
      <c r="AR43" s="29"/>
      <c r="AS43" s="29"/>
      <c r="AT43" s="29"/>
      <c r="AU43" s="29"/>
      <c r="AV43" s="29"/>
      <c r="AW43" s="29"/>
      <c r="AX43" s="29"/>
      <c r="AY43" s="29"/>
      <c r="AZ43" s="29"/>
      <c r="BA43" s="29"/>
      <c r="BB43" s="29"/>
      <c r="BC43" s="29"/>
      <c r="BD43" s="29"/>
      <c r="BE43" s="29"/>
      <c r="BF43" s="29"/>
      <c r="BG43" s="29"/>
      <c r="BH43" s="29"/>
      <c r="BI43" s="29"/>
      <c r="BJ43" s="30"/>
      <c r="BV43" s="168">
        <f t="shared" ref="BV43:BV45" si="90">3+AH43-AC43</f>
        <v>3</v>
      </c>
      <c r="BW43" s="40">
        <f t="shared" si="88"/>
        <v>0</v>
      </c>
      <c r="BX43" s="42">
        <f t="shared" ref="BX43:BX49" si="91">BW43</f>
        <v>0</v>
      </c>
      <c r="BY43" s="168"/>
      <c r="BZ43" s="43"/>
      <c r="CA43" s="38" t="str">
        <f t="shared" si="89"/>
        <v>-</v>
      </c>
      <c r="CB43" s="143">
        <f t="shared" si="66"/>
        <v>1</v>
      </c>
      <c r="CC43" s="143">
        <f t="shared" si="67"/>
        <v>1</v>
      </c>
      <c r="CD43" s="143">
        <f t="shared" si="68"/>
        <v>1</v>
      </c>
      <c r="CE43" s="143">
        <f t="shared" si="69"/>
        <v>1</v>
      </c>
      <c r="CF43" s="143">
        <f t="shared" si="70"/>
        <v>1</v>
      </c>
      <c r="CG43" s="143">
        <f t="shared" si="71"/>
        <v>1</v>
      </c>
      <c r="CH43" s="143">
        <f t="shared" si="72"/>
        <v>1</v>
      </c>
      <c r="CI43" s="143">
        <f t="shared" si="73"/>
        <v>1</v>
      </c>
      <c r="CJ43" s="143">
        <f t="shared" si="74"/>
        <v>1</v>
      </c>
      <c r="CK43" s="143">
        <f t="shared" si="75"/>
        <v>1</v>
      </c>
      <c r="CL43" s="143">
        <f t="shared" si="76"/>
        <v>1</v>
      </c>
      <c r="CM43" s="143">
        <f t="shared" si="77"/>
        <v>1</v>
      </c>
      <c r="CN43" s="143">
        <f t="shared" si="78"/>
        <v>1</v>
      </c>
      <c r="CO43" s="143">
        <f t="shared" si="79"/>
        <v>1</v>
      </c>
      <c r="CP43" s="143">
        <f t="shared" si="80"/>
        <v>1</v>
      </c>
      <c r="CQ43" s="143">
        <f t="shared" si="81"/>
        <v>1</v>
      </c>
      <c r="CR43" s="143">
        <f t="shared" si="82"/>
        <v>1</v>
      </c>
      <c r="CS43" s="143">
        <f t="shared" si="83"/>
        <v>1</v>
      </c>
      <c r="CT43" s="143">
        <f t="shared" si="84"/>
        <v>1</v>
      </c>
      <c r="CU43" s="143">
        <f t="shared" si="85"/>
        <v>1</v>
      </c>
      <c r="DA43" s="15">
        <v>9</v>
      </c>
      <c r="DB43" s="32" t="str">
        <f t="shared" si="64"/>
        <v xml:space="preserve"> </v>
      </c>
      <c r="DD43" s="15">
        <f t="shared" si="37"/>
        <v>1</v>
      </c>
      <c r="DE43" s="15">
        <v>41</v>
      </c>
      <c r="DH43" s="143"/>
      <c r="DI43" s="170"/>
      <c r="DL43" s="56">
        <f t="shared" si="32"/>
        <v>0</v>
      </c>
      <c r="DM43" s="170">
        <f t="shared" si="86"/>
        <v>1</v>
      </c>
      <c r="DN43" s="170">
        <f t="shared" si="87"/>
        <v>1</v>
      </c>
      <c r="DO43" s="170">
        <f t="shared" si="38"/>
        <v>1</v>
      </c>
      <c r="DP43" s="170">
        <f t="shared" si="39"/>
        <v>1</v>
      </c>
      <c r="DQ43" s="170">
        <f t="shared" si="40"/>
        <v>1</v>
      </c>
      <c r="DR43" s="170">
        <f t="shared" si="41"/>
        <v>1</v>
      </c>
      <c r="DS43" s="170">
        <f t="shared" si="42"/>
        <v>1</v>
      </c>
      <c r="DT43" s="170">
        <f t="shared" si="43"/>
        <v>1</v>
      </c>
      <c r="DU43" s="170">
        <f t="shared" si="44"/>
        <v>1</v>
      </c>
      <c r="DV43" s="170">
        <f t="shared" si="45"/>
        <v>1</v>
      </c>
      <c r="DW43" s="170">
        <f t="shared" si="46"/>
        <v>1</v>
      </c>
      <c r="DX43" s="170">
        <f t="shared" si="47"/>
        <v>1</v>
      </c>
      <c r="DY43" s="170">
        <f t="shared" si="48"/>
        <v>1</v>
      </c>
      <c r="DZ43" s="170">
        <f t="shared" si="49"/>
        <v>1</v>
      </c>
      <c r="EA43" s="170">
        <f t="shared" si="50"/>
        <v>1</v>
      </c>
      <c r="EB43" s="170">
        <f t="shared" si="51"/>
        <v>1</v>
      </c>
      <c r="EC43" s="170">
        <f t="shared" si="52"/>
        <v>1</v>
      </c>
      <c r="ED43" s="170">
        <f t="shared" si="53"/>
        <v>1</v>
      </c>
      <c r="EE43" s="170">
        <f t="shared" si="54"/>
        <v>1</v>
      </c>
      <c r="EF43" s="170">
        <f t="shared" si="55"/>
        <v>1</v>
      </c>
      <c r="EG43" s="170">
        <f t="shared" si="65"/>
        <v>0</v>
      </c>
    </row>
    <row r="44" spans="20:217" x14ac:dyDescent="0.25">
      <c r="T44" s="5"/>
      <c r="U44" s="13"/>
      <c r="V44" s="5"/>
      <c r="W44" s="5" t="str">
        <f t="shared" si="2"/>
        <v/>
      </c>
      <c r="X44" s="5"/>
      <c r="Y44" s="5"/>
      <c r="Z44" s="5"/>
      <c r="AA44" s="16" t="s">
        <v>71</v>
      </c>
      <c r="AB44" s="15">
        <v>110</v>
      </c>
      <c r="AC44" s="21"/>
      <c r="AD44" s="21"/>
      <c r="AE44" s="19"/>
      <c r="AF44" s="21"/>
      <c r="AG44" s="21"/>
      <c r="AH44" s="23"/>
      <c r="AI44" s="19"/>
      <c r="AJ44" s="19"/>
      <c r="AK44" s="19"/>
      <c r="AL44" s="19"/>
      <c r="AM44" s="19"/>
      <c r="AN44" s="19"/>
      <c r="AO44" s="19"/>
      <c r="AP44" s="15">
        <f>SUM(AQ44:BJ44)*(AB44+AC44*75+20*AD44+15*(AF44+AG44)+7*AH44)</f>
        <v>0</v>
      </c>
      <c r="AQ44" s="28"/>
      <c r="AR44" s="29"/>
      <c r="AS44" s="29"/>
      <c r="AT44" s="29"/>
      <c r="AU44" s="29"/>
      <c r="AV44" s="29"/>
      <c r="AW44" s="29"/>
      <c r="AX44" s="29"/>
      <c r="AY44" s="29"/>
      <c r="AZ44" s="29"/>
      <c r="BA44" s="29"/>
      <c r="BB44" s="29"/>
      <c r="BC44" s="29"/>
      <c r="BD44" s="29"/>
      <c r="BE44" s="29"/>
      <c r="BF44" s="29"/>
      <c r="BG44" s="29"/>
      <c r="BH44" s="29"/>
      <c r="BI44" s="29"/>
      <c r="BJ44" s="30"/>
      <c r="BV44" s="168">
        <f t="shared" si="90"/>
        <v>3</v>
      </c>
      <c r="BW44" s="40">
        <f t="shared" si="88"/>
        <v>0</v>
      </c>
      <c r="BX44" s="42">
        <f t="shared" si="91"/>
        <v>0</v>
      </c>
      <c r="BY44" s="168"/>
      <c r="BZ44" s="43"/>
      <c r="CA44" s="38" t="str">
        <f t="shared" si="89"/>
        <v>-</v>
      </c>
      <c r="CB44" s="143">
        <f t="shared" si="66"/>
        <v>1</v>
      </c>
      <c r="CC44" s="143">
        <f t="shared" si="67"/>
        <v>1</v>
      </c>
      <c r="CD44" s="143">
        <f t="shared" si="68"/>
        <v>1</v>
      </c>
      <c r="CE44" s="143">
        <f t="shared" si="69"/>
        <v>1</v>
      </c>
      <c r="CF44" s="143">
        <f t="shared" si="70"/>
        <v>1</v>
      </c>
      <c r="CG44" s="143">
        <f t="shared" si="71"/>
        <v>1</v>
      </c>
      <c r="CH44" s="143">
        <f t="shared" si="72"/>
        <v>1</v>
      </c>
      <c r="CI44" s="143">
        <f t="shared" si="73"/>
        <v>1</v>
      </c>
      <c r="CJ44" s="143">
        <f t="shared" si="74"/>
        <v>1</v>
      </c>
      <c r="CK44" s="143">
        <f t="shared" si="75"/>
        <v>1</v>
      </c>
      <c r="CL44" s="143">
        <f t="shared" si="76"/>
        <v>1</v>
      </c>
      <c r="CM44" s="143">
        <f t="shared" si="77"/>
        <v>1</v>
      </c>
      <c r="CN44" s="143">
        <f t="shared" si="78"/>
        <v>1</v>
      </c>
      <c r="CO44" s="143">
        <f t="shared" si="79"/>
        <v>1</v>
      </c>
      <c r="CP44" s="143">
        <f t="shared" si="80"/>
        <v>1</v>
      </c>
      <c r="CQ44" s="143">
        <f t="shared" si="81"/>
        <v>1</v>
      </c>
      <c r="CR44" s="143">
        <f t="shared" si="82"/>
        <v>1</v>
      </c>
      <c r="CS44" s="143">
        <f t="shared" si="83"/>
        <v>1</v>
      </c>
      <c r="CT44" s="143">
        <f t="shared" si="84"/>
        <v>1</v>
      </c>
      <c r="CU44" s="143">
        <f t="shared" si="85"/>
        <v>1</v>
      </c>
      <c r="DA44" s="15">
        <v>10</v>
      </c>
      <c r="DB44" s="32" t="str">
        <f t="shared" si="64"/>
        <v xml:space="preserve"> </v>
      </c>
      <c r="DD44" s="15">
        <f t="shared" si="37"/>
        <v>1</v>
      </c>
      <c r="DE44" s="15">
        <v>42</v>
      </c>
      <c r="DH44" s="143"/>
      <c r="DI44" s="170"/>
      <c r="DL44" s="56">
        <f t="shared" si="32"/>
        <v>0</v>
      </c>
      <c r="DM44" s="170">
        <f t="shared" si="86"/>
        <v>1</v>
      </c>
      <c r="DN44" s="170">
        <f t="shared" si="87"/>
        <v>1</v>
      </c>
      <c r="DO44" s="170">
        <f t="shared" si="38"/>
        <v>1</v>
      </c>
      <c r="DP44" s="170">
        <f t="shared" si="39"/>
        <v>1</v>
      </c>
      <c r="DQ44" s="170">
        <f t="shared" si="40"/>
        <v>1</v>
      </c>
      <c r="DR44" s="170">
        <f t="shared" si="41"/>
        <v>1</v>
      </c>
      <c r="DS44" s="170">
        <f t="shared" si="42"/>
        <v>1</v>
      </c>
      <c r="DT44" s="170">
        <f t="shared" si="43"/>
        <v>1</v>
      </c>
      <c r="DU44" s="170">
        <f t="shared" si="44"/>
        <v>1</v>
      </c>
      <c r="DV44" s="170">
        <f t="shared" si="45"/>
        <v>1</v>
      </c>
      <c r="DW44" s="170">
        <f t="shared" si="46"/>
        <v>1</v>
      </c>
      <c r="DX44" s="170">
        <f t="shared" si="47"/>
        <v>1</v>
      </c>
      <c r="DY44" s="170">
        <f t="shared" si="48"/>
        <v>1</v>
      </c>
      <c r="DZ44" s="170">
        <f t="shared" si="49"/>
        <v>1</v>
      </c>
      <c r="EA44" s="170">
        <f t="shared" si="50"/>
        <v>1</v>
      </c>
      <c r="EB44" s="170">
        <f t="shared" si="51"/>
        <v>1</v>
      </c>
      <c r="EC44" s="170">
        <f t="shared" si="52"/>
        <v>1</v>
      </c>
      <c r="ED44" s="170">
        <f t="shared" si="53"/>
        <v>1</v>
      </c>
      <c r="EE44" s="170">
        <f t="shared" si="54"/>
        <v>1</v>
      </c>
      <c r="EF44" s="170">
        <f t="shared" si="55"/>
        <v>1</v>
      </c>
      <c r="EG44" s="170">
        <f t="shared" si="65"/>
        <v>0</v>
      </c>
    </row>
    <row r="45" spans="20:217" x14ac:dyDescent="0.25">
      <c r="T45" s="5"/>
      <c r="U45" s="13"/>
      <c r="V45" s="5"/>
      <c r="W45" s="5" t="str">
        <f t="shared" si="2"/>
        <v/>
      </c>
      <c r="X45" s="5"/>
      <c r="Y45" s="5"/>
      <c r="Z45" s="5"/>
      <c r="AA45" s="16" t="s">
        <v>71</v>
      </c>
      <c r="AB45" s="15">
        <v>110</v>
      </c>
      <c r="AC45" s="21"/>
      <c r="AD45" s="21"/>
      <c r="AE45" s="20"/>
      <c r="AF45" s="21"/>
      <c r="AG45" s="21"/>
      <c r="AH45" s="23"/>
      <c r="AI45" s="20"/>
      <c r="AJ45" s="20"/>
      <c r="AK45" s="20"/>
      <c r="AL45" s="20"/>
      <c r="AM45" s="20"/>
      <c r="AN45" s="20"/>
      <c r="AO45" s="20"/>
      <c r="AP45" s="15">
        <f>SUM(AQ45:BJ45)*(AB45+AC45*75+20*AD45+15*(AF45+AG45)+7*AH45)</f>
        <v>0</v>
      </c>
      <c r="AQ45" s="28"/>
      <c r="AR45" s="29"/>
      <c r="AS45" s="29"/>
      <c r="AT45" s="29"/>
      <c r="AU45" s="29"/>
      <c r="AV45" s="29"/>
      <c r="AW45" s="29"/>
      <c r="AX45" s="29"/>
      <c r="AY45" s="29"/>
      <c r="AZ45" s="29"/>
      <c r="BA45" s="29"/>
      <c r="BB45" s="29"/>
      <c r="BC45" s="29"/>
      <c r="BD45" s="29"/>
      <c r="BE45" s="29"/>
      <c r="BF45" s="29"/>
      <c r="BG45" s="29"/>
      <c r="BH45" s="29"/>
      <c r="BI45" s="29"/>
      <c r="BJ45" s="30"/>
      <c r="BV45" s="168">
        <f t="shared" si="90"/>
        <v>3</v>
      </c>
      <c r="BW45" s="40">
        <f t="shared" si="88"/>
        <v>0</v>
      </c>
      <c r="BX45" s="42">
        <f t="shared" si="91"/>
        <v>0</v>
      </c>
      <c r="BY45" s="168"/>
      <c r="BZ45" s="43"/>
      <c r="CA45" s="38" t="str">
        <f t="shared" si="89"/>
        <v>-</v>
      </c>
      <c r="CB45" s="143">
        <f t="shared" si="66"/>
        <v>1</v>
      </c>
      <c r="CC45" s="143">
        <f t="shared" si="67"/>
        <v>1</v>
      </c>
      <c r="CD45" s="143">
        <f t="shared" si="68"/>
        <v>1</v>
      </c>
      <c r="CE45" s="143">
        <f t="shared" si="69"/>
        <v>1</v>
      </c>
      <c r="CF45" s="143">
        <f t="shared" si="70"/>
        <v>1</v>
      </c>
      <c r="CG45" s="143">
        <f t="shared" si="71"/>
        <v>1</v>
      </c>
      <c r="CH45" s="143">
        <f t="shared" si="72"/>
        <v>1</v>
      </c>
      <c r="CI45" s="143">
        <f t="shared" si="73"/>
        <v>1</v>
      </c>
      <c r="CJ45" s="143">
        <f t="shared" si="74"/>
        <v>1</v>
      </c>
      <c r="CK45" s="143">
        <f t="shared" si="75"/>
        <v>1</v>
      </c>
      <c r="CL45" s="143">
        <f t="shared" si="76"/>
        <v>1</v>
      </c>
      <c r="CM45" s="143">
        <f t="shared" si="77"/>
        <v>1</v>
      </c>
      <c r="CN45" s="143">
        <f t="shared" si="78"/>
        <v>1</v>
      </c>
      <c r="CO45" s="143">
        <f t="shared" si="79"/>
        <v>1</v>
      </c>
      <c r="CP45" s="143">
        <f t="shared" si="80"/>
        <v>1</v>
      </c>
      <c r="CQ45" s="143">
        <f t="shared" si="81"/>
        <v>1</v>
      </c>
      <c r="CR45" s="143">
        <f t="shared" si="82"/>
        <v>1</v>
      </c>
      <c r="CS45" s="143">
        <f t="shared" si="83"/>
        <v>1</v>
      </c>
      <c r="CT45" s="143">
        <f t="shared" si="84"/>
        <v>1</v>
      </c>
      <c r="CU45" s="143">
        <f t="shared" si="85"/>
        <v>1</v>
      </c>
      <c r="DA45" s="15">
        <v>11</v>
      </c>
      <c r="DB45" s="32" t="str">
        <f t="shared" si="64"/>
        <v xml:space="preserve"> </v>
      </c>
      <c r="DD45" s="15">
        <f t="shared" si="37"/>
        <v>1</v>
      </c>
      <c r="DE45" s="15">
        <v>43</v>
      </c>
      <c r="DH45" s="143"/>
      <c r="DI45" s="170"/>
      <c r="DL45" s="56">
        <f t="shared" si="32"/>
        <v>0</v>
      </c>
      <c r="DM45" s="170">
        <f t="shared" si="86"/>
        <v>1</v>
      </c>
      <c r="DN45" s="170">
        <f t="shared" si="87"/>
        <v>1</v>
      </c>
      <c r="DO45" s="170">
        <f t="shared" si="38"/>
        <v>1</v>
      </c>
      <c r="DP45" s="170">
        <f t="shared" si="39"/>
        <v>1</v>
      </c>
      <c r="DQ45" s="170">
        <f t="shared" si="40"/>
        <v>1</v>
      </c>
      <c r="DR45" s="170">
        <f t="shared" si="41"/>
        <v>1</v>
      </c>
      <c r="DS45" s="170">
        <f t="shared" si="42"/>
        <v>1</v>
      </c>
      <c r="DT45" s="170">
        <f t="shared" si="43"/>
        <v>1</v>
      </c>
      <c r="DU45" s="170">
        <f t="shared" si="44"/>
        <v>1</v>
      </c>
      <c r="DV45" s="170">
        <f t="shared" si="45"/>
        <v>1</v>
      </c>
      <c r="DW45" s="170">
        <f t="shared" si="46"/>
        <v>1</v>
      </c>
      <c r="DX45" s="170">
        <f t="shared" si="47"/>
        <v>1</v>
      </c>
      <c r="DY45" s="170">
        <f t="shared" si="48"/>
        <v>1</v>
      </c>
      <c r="DZ45" s="170">
        <f t="shared" si="49"/>
        <v>1</v>
      </c>
      <c r="EA45" s="170">
        <f t="shared" si="50"/>
        <v>1</v>
      </c>
      <c r="EB45" s="170">
        <f t="shared" si="51"/>
        <v>1</v>
      </c>
      <c r="EC45" s="170">
        <f t="shared" si="52"/>
        <v>1</v>
      </c>
      <c r="ED45" s="170">
        <f t="shared" si="53"/>
        <v>1</v>
      </c>
      <c r="EE45" s="170">
        <f t="shared" si="54"/>
        <v>1</v>
      </c>
      <c r="EF45" s="170">
        <f t="shared" si="55"/>
        <v>1</v>
      </c>
      <c r="EG45" s="170">
        <f t="shared" si="65"/>
        <v>0</v>
      </c>
    </row>
    <row r="46" spans="20:217" x14ac:dyDescent="0.25">
      <c r="T46" s="5"/>
      <c r="U46" s="13"/>
      <c r="V46" s="5"/>
      <c r="W46" s="5" t="str">
        <f t="shared" si="2"/>
        <v/>
      </c>
      <c r="X46" s="5"/>
      <c r="Y46" s="5"/>
      <c r="Z46" s="5"/>
      <c r="AA46" s="16" t="s">
        <v>72</v>
      </c>
      <c r="AB46" s="15">
        <v>70</v>
      </c>
      <c r="AC46" s="21"/>
      <c r="AD46" s="19"/>
      <c r="AE46" s="21"/>
      <c r="AF46" s="21"/>
      <c r="AG46" s="21"/>
      <c r="AH46" s="23"/>
      <c r="AI46" s="19"/>
      <c r="AJ46" s="19"/>
      <c r="AK46" s="19"/>
      <c r="AL46" s="19"/>
      <c r="AM46" s="19"/>
      <c r="AN46" s="19"/>
      <c r="AO46" s="19"/>
      <c r="AP46" s="15">
        <f>SUM(AQ46:BJ46)*(AB46+AC46*75+20*AE46+15*(AF46+AG46)+7*AH46)</f>
        <v>0</v>
      </c>
      <c r="AQ46" s="28"/>
      <c r="AR46" s="29"/>
      <c r="AS46" s="29"/>
      <c r="AT46" s="29"/>
      <c r="AU46" s="29"/>
      <c r="AV46" s="29"/>
      <c r="AW46" s="29"/>
      <c r="AX46" s="29"/>
      <c r="AY46" s="29"/>
      <c r="AZ46" s="29"/>
      <c r="BA46" s="29"/>
      <c r="BB46" s="29"/>
      <c r="BC46" s="29"/>
      <c r="BD46" s="29"/>
      <c r="BE46" s="29"/>
      <c r="BF46" s="29"/>
      <c r="BG46" s="29"/>
      <c r="BH46" s="29"/>
      <c r="BI46" s="29"/>
      <c r="BJ46" s="30"/>
      <c r="BV46" s="168">
        <f>2+AH46-AC46</f>
        <v>2</v>
      </c>
      <c r="BW46" s="40">
        <f t="shared" si="88"/>
        <v>0</v>
      </c>
      <c r="BX46" s="42">
        <f t="shared" si="91"/>
        <v>0</v>
      </c>
      <c r="BY46" s="168"/>
      <c r="BZ46" s="43"/>
      <c r="CA46" s="38" t="str">
        <f t="shared" si="89"/>
        <v>-</v>
      </c>
      <c r="CB46" s="143">
        <f t="shared" si="66"/>
        <v>1</v>
      </c>
      <c r="CC46" s="143">
        <f t="shared" si="67"/>
        <v>1</v>
      </c>
      <c r="CD46" s="143">
        <f t="shared" si="68"/>
        <v>1</v>
      </c>
      <c r="CE46" s="143">
        <f t="shared" si="69"/>
        <v>1</v>
      </c>
      <c r="CF46" s="143">
        <f t="shared" si="70"/>
        <v>1</v>
      </c>
      <c r="CG46" s="143">
        <f t="shared" si="71"/>
        <v>1</v>
      </c>
      <c r="CH46" s="143">
        <f t="shared" si="72"/>
        <v>1</v>
      </c>
      <c r="CI46" s="143">
        <f t="shared" si="73"/>
        <v>1</v>
      </c>
      <c r="CJ46" s="143">
        <f t="shared" si="74"/>
        <v>1</v>
      </c>
      <c r="CK46" s="143">
        <f t="shared" si="75"/>
        <v>1</v>
      </c>
      <c r="CL46" s="143">
        <f t="shared" si="76"/>
        <v>1</v>
      </c>
      <c r="CM46" s="143">
        <f t="shared" si="77"/>
        <v>1</v>
      </c>
      <c r="CN46" s="143">
        <f t="shared" si="78"/>
        <v>1</v>
      </c>
      <c r="CO46" s="143">
        <f t="shared" si="79"/>
        <v>1</v>
      </c>
      <c r="CP46" s="143">
        <f t="shared" si="80"/>
        <v>1</v>
      </c>
      <c r="CQ46" s="143">
        <f t="shared" si="81"/>
        <v>1</v>
      </c>
      <c r="CR46" s="143">
        <f t="shared" si="82"/>
        <v>1</v>
      </c>
      <c r="CS46" s="143">
        <f t="shared" si="83"/>
        <v>1</v>
      </c>
      <c r="CT46" s="143">
        <f t="shared" si="84"/>
        <v>1</v>
      </c>
      <c r="CU46" s="143">
        <f t="shared" si="85"/>
        <v>1</v>
      </c>
      <c r="DA46" s="15">
        <v>12</v>
      </c>
      <c r="DB46" s="32" t="str">
        <f t="shared" si="64"/>
        <v xml:space="preserve"> </v>
      </c>
      <c r="DD46" s="15">
        <f t="shared" si="37"/>
        <v>1</v>
      </c>
      <c r="DE46" s="15">
        <v>44</v>
      </c>
      <c r="DH46" s="143"/>
      <c r="DI46" s="170"/>
      <c r="DL46" s="56">
        <f t="shared" si="32"/>
        <v>0</v>
      </c>
      <c r="DM46" s="170">
        <f t="shared" si="86"/>
        <v>1</v>
      </c>
      <c r="DN46" s="170">
        <f t="shared" si="87"/>
        <v>1</v>
      </c>
      <c r="DO46" s="170">
        <f t="shared" si="38"/>
        <v>1</v>
      </c>
      <c r="DP46" s="170">
        <f t="shared" si="39"/>
        <v>1</v>
      </c>
      <c r="DQ46" s="170">
        <f t="shared" si="40"/>
        <v>1</v>
      </c>
      <c r="DR46" s="170">
        <f t="shared" si="41"/>
        <v>1</v>
      </c>
      <c r="DS46" s="170">
        <f t="shared" si="42"/>
        <v>1</v>
      </c>
      <c r="DT46" s="170">
        <f t="shared" si="43"/>
        <v>1</v>
      </c>
      <c r="DU46" s="170">
        <f t="shared" si="44"/>
        <v>1</v>
      </c>
      <c r="DV46" s="170">
        <f t="shared" si="45"/>
        <v>1</v>
      </c>
      <c r="DW46" s="170">
        <f t="shared" si="46"/>
        <v>1</v>
      </c>
      <c r="DX46" s="170">
        <f t="shared" si="47"/>
        <v>1</v>
      </c>
      <c r="DY46" s="170">
        <f t="shared" si="48"/>
        <v>1</v>
      </c>
      <c r="DZ46" s="170">
        <f t="shared" si="49"/>
        <v>1</v>
      </c>
      <c r="EA46" s="170">
        <f t="shared" si="50"/>
        <v>1</v>
      </c>
      <c r="EB46" s="170">
        <f t="shared" si="51"/>
        <v>1</v>
      </c>
      <c r="EC46" s="170">
        <f t="shared" si="52"/>
        <v>1</v>
      </c>
      <c r="ED46" s="170">
        <f t="shared" si="53"/>
        <v>1</v>
      </c>
      <c r="EE46" s="170">
        <f t="shared" si="54"/>
        <v>1</v>
      </c>
      <c r="EF46" s="170">
        <f t="shared" si="55"/>
        <v>1</v>
      </c>
      <c r="EG46" s="170">
        <f t="shared" si="65"/>
        <v>0</v>
      </c>
    </row>
    <row r="47" spans="20:217" x14ac:dyDescent="0.25">
      <c r="T47" s="5"/>
      <c r="U47" s="13"/>
      <c r="V47" s="5"/>
      <c r="W47" s="5" t="str">
        <f t="shared" si="2"/>
        <v/>
      </c>
      <c r="X47" s="5"/>
      <c r="Y47" s="5"/>
      <c r="Z47" s="5"/>
      <c r="AA47" s="16" t="s">
        <v>72</v>
      </c>
      <c r="AB47" s="15">
        <v>70</v>
      </c>
      <c r="AC47" s="21"/>
      <c r="AD47" s="20"/>
      <c r="AE47" s="21"/>
      <c r="AF47" s="21"/>
      <c r="AG47" s="21"/>
      <c r="AH47" s="23"/>
      <c r="AI47" s="20"/>
      <c r="AJ47" s="20"/>
      <c r="AK47" s="20"/>
      <c r="AL47" s="20"/>
      <c r="AM47" s="20"/>
      <c r="AN47" s="20"/>
      <c r="AO47" s="20"/>
      <c r="AP47" s="15">
        <f>SUM(AQ47:BJ47)*(AB47+AC47*75+20*AE47+15*(AF47+AG47)+7*AH47)</f>
        <v>0</v>
      </c>
      <c r="AQ47" s="28"/>
      <c r="AR47" s="29"/>
      <c r="AS47" s="29"/>
      <c r="AT47" s="29"/>
      <c r="AU47" s="29"/>
      <c r="AV47" s="29"/>
      <c r="AW47" s="29"/>
      <c r="AX47" s="29"/>
      <c r="AY47" s="29"/>
      <c r="AZ47" s="29"/>
      <c r="BA47" s="29"/>
      <c r="BB47" s="29"/>
      <c r="BC47" s="29"/>
      <c r="BD47" s="29"/>
      <c r="BE47" s="29"/>
      <c r="BF47" s="29"/>
      <c r="BG47" s="29"/>
      <c r="BH47" s="29"/>
      <c r="BI47" s="29"/>
      <c r="BJ47" s="30"/>
      <c r="BV47" s="168">
        <f t="shared" ref="BV47:BV49" si="92">2+AH47-AC47</f>
        <v>2</v>
      </c>
      <c r="BW47" s="40">
        <f t="shared" si="88"/>
        <v>0</v>
      </c>
      <c r="BX47" s="42">
        <f t="shared" si="91"/>
        <v>0</v>
      </c>
      <c r="BY47" s="168"/>
      <c r="BZ47" s="43"/>
      <c r="CA47" s="38" t="str">
        <f t="shared" si="89"/>
        <v>-</v>
      </c>
      <c r="CB47" s="143">
        <f t="shared" si="66"/>
        <v>1</v>
      </c>
      <c r="CC47" s="143">
        <f t="shared" si="67"/>
        <v>1</v>
      </c>
      <c r="CD47" s="143">
        <f t="shared" si="68"/>
        <v>1</v>
      </c>
      <c r="CE47" s="143">
        <f t="shared" si="69"/>
        <v>1</v>
      </c>
      <c r="CF47" s="143">
        <f t="shared" si="70"/>
        <v>1</v>
      </c>
      <c r="CG47" s="143">
        <f t="shared" si="71"/>
        <v>1</v>
      </c>
      <c r="CH47" s="143">
        <f t="shared" si="72"/>
        <v>1</v>
      </c>
      <c r="CI47" s="143">
        <f t="shared" si="73"/>
        <v>1</v>
      </c>
      <c r="CJ47" s="143">
        <f t="shared" si="74"/>
        <v>1</v>
      </c>
      <c r="CK47" s="143">
        <f t="shared" si="75"/>
        <v>1</v>
      </c>
      <c r="CL47" s="143">
        <f t="shared" si="76"/>
        <v>1</v>
      </c>
      <c r="CM47" s="143">
        <f t="shared" si="77"/>
        <v>1</v>
      </c>
      <c r="CN47" s="143">
        <f t="shared" si="78"/>
        <v>1</v>
      </c>
      <c r="CO47" s="143">
        <f t="shared" si="79"/>
        <v>1</v>
      </c>
      <c r="CP47" s="143">
        <f t="shared" si="80"/>
        <v>1</v>
      </c>
      <c r="CQ47" s="143">
        <f t="shared" si="81"/>
        <v>1</v>
      </c>
      <c r="CR47" s="143">
        <f t="shared" si="82"/>
        <v>1</v>
      </c>
      <c r="CS47" s="143">
        <f t="shared" si="83"/>
        <v>1</v>
      </c>
      <c r="CT47" s="143">
        <f t="shared" si="84"/>
        <v>1</v>
      </c>
      <c r="CU47" s="143">
        <f t="shared" si="85"/>
        <v>1</v>
      </c>
      <c r="DB47" s="196" t="str">
        <f>IF(DB34="","","----")</f>
        <v/>
      </c>
      <c r="DD47" s="15">
        <f t="shared" si="37"/>
        <v>1</v>
      </c>
      <c r="DE47" s="15">
        <v>45</v>
      </c>
      <c r="DH47" s="143"/>
      <c r="DI47" s="170"/>
      <c r="DL47" s="56">
        <f t="shared" si="32"/>
        <v>0</v>
      </c>
      <c r="DM47" s="170">
        <f t="shared" si="86"/>
        <v>1</v>
      </c>
      <c r="DN47" s="170">
        <f t="shared" si="87"/>
        <v>1</v>
      </c>
      <c r="DO47" s="170">
        <f t="shared" si="38"/>
        <v>1</v>
      </c>
      <c r="DP47" s="170">
        <f t="shared" si="39"/>
        <v>1</v>
      </c>
      <c r="DQ47" s="170">
        <f t="shared" si="40"/>
        <v>1</v>
      </c>
      <c r="DR47" s="170">
        <f t="shared" si="41"/>
        <v>1</v>
      </c>
      <c r="DS47" s="170">
        <f t="shared" si="42"/>
        <v>1</v>
      </c>
      <c r="DT47" s="170">
        <f t="shared" si="43"/>
        <v>1</v>
      </c>
      <c r="DU47" s="170">
        <f t="shared" si="44"/>
        <v>1</v>
      </c>
      <c r="DV47" s="170">
        <f t="shared" si="45"/>
        <v>1</v>
      </c>
      <c r="DW47" s="170">
        <f t="shared" si="46"/>
        <v>1</v>
      </c>
      <c r="DX47" s="170">
        <f t="shared" si="47"/>
        <v>1</v>
      </c>
      <c r="DY47" s="170">
        <f t="shared" si="48"/>
        <v>1</v>
      </c>
      <c r="DZ47" s="170">
        <f t="shared" si="49"/>
        <v>1</v>
      </c>
      <c r="EA47" s="170">
        <f t="shared" si="50"/>
        <v>1</v>
      </c>
      <c r="EB47" s="170">
        <f t="shared" si="51"/>
        <v>1</v>
      </c>
      <c r="EC47" s="170">
        <f t="shared" si="52"/>
        <v>1</v>
      </c>
      <c r="ED47" s="170">
        <f t="shared" si="53"/>
        <v>1</v>
      </c>
      <c r="EE47" s="170">
        <f t="shared" si="54"/>
        <v>1</v>
      </c>
      <c r="EF47" s="170">
        <f t="shared" si="55"/>
        <v>1</v>
      </c>
      <c r="EG47" s="170">
        <f t="shared" si="65"/>
        <v>0</v>
      </c>
    </row>
    <row r="48" spans="20:217" x14ac:dyDescent="0.25">
      <c r="T48" s="5"/>
      <c r="U48" s="13"/>
      <c r="V48" s="5"/>
      <c r="W48" s="5" t="str">
        <f t="shared" si="2"/>
        <v/>
      </c>
      <c r="X48" s="5"/>
      <c r="Y48" s="5"/>
      <c r="Z48" s="5"/>
      <c r="AA48" s="16" t="s">
        <v>72</v>
      </c>
      <c r="AB48" s="15">
        <v>70</v>
      </c>
      <c r="AC48" s="21"/>
      <c r="AD48" s="19"/>
      <c r="AE48" s="21"/>
      <c r="AF48" s="21"/>
      <c r="AG48" s="21"/>
      <c r="AH48" s="23"/>
      <c r="AI48" s="19"/>
      <c r="AJ48" s="19"/>
      <c r="AK48" s="19"/>
      <c r="AL48" s="19"/>
      <c r="AM48" s="19"/>
      <c r="AN48" s="19"/>
      <c r="AO48" s="19"/>
      <c r="AP48" s="15">
        <f>SUM(AQ48:BJ48)*(AB48+AC48*75+20*AE48+15*(AF48+AG48)+7*AH48)</f>
        <v>0</v>
      </c>
      <c r="AQ48" s="28"/>
      <c r="AR48" s="29"/>
      <c r="AS48" s="29"/>
      <c r="AT48" s="29"/>
      <c r="AU48" s="29"/>
      <c r="AV48" s="29"/>
      <c r="AW48" s="29"/>
      <c r="AX48" s="29"/>
      <c r="AY48" s="29"/>
      <c r="AZ48" s="29"/>
      <c r="BA48" s="29"/>
      <c r="BB48" s="29"/>
      <c r="BC48" s="29"/>
      <c r="BD48" s="29"/>
      <c r="BE48" s="29"/>
      <c r="BF48" s="29"/>
      <c r="BG48" s="29"/>
      <c r="BH48" s="29"/>
      <c r="BI48" s="29"/>
      <c r="BJ48" s="30"/>
      <c r="BV48" s="168">
        <f t="shared" si="92"/>
        <v>2</v>
      </c>
      <c r="BW48" s="40">
        <f t="shared" si="88"/>
        <v>0</v>
      </c>
      <c r="BX48" s="42">
        <f t="shared" si="91"/>
        <v>0</v>
      </c>
      <c r="BY48" s="168"/>
      <c r="BZ48" s="43"/>
      <c r="CA48" s="38" t="str">
        <f t="shared" si="89"/>
        <v>-</v>
      </c>
      <c r="CB48" s="143">
        <f t="shared" si="66"/>
        <v>1</v>
      </c>
      <c r="CC48" s="143">
        <f t="shared" si="67"/>
        <v>1</v>
      </c>
      <c r="CD48" s="143">
        <f t="shared" si="68"/>
        <v>1</v>
      </c>
      <c r="CE48" s="143">
        <f t="shared" si="69"/>
        <v>1</v>
      </c>
      <c r="CF48" s="143">
        <f t="shared" si="70"/>
        <v>1</v>
      </c>
      <c r="CG48" s="143">
        <f t="shared" si="71"/>
        <v>1</v>
      </c>
      <c r="CH48" s="143">
        <f t="shared" si="72"/>
        <v>1</v>
      </c>
      <c r="CI48" s="143">
        <f t="shared" si="73"/>
        <v>1</v>
      </c>
      <c r="CJ48" s="143">
        <f t="shared" si="74"/>
        <v>1</v>
      </c>
      <c r="CK48" s="143">
        <f t="shared" si="75"/>
        <v>1</v>
      </c>
      <c r="CL48" s="143">
        <f t="shared" si="76"/>
        <v>1</v>
      </c>
      <c r="CM48" s="143">
        <f t="shared" si="77"/>
        <v>1</v>
      </c>
      <c r="CN48" s="143">
        <f t="shared" si="78"/>
        <v>1</v>
      </c>
      <c r="CO48" s="143">
        <f t="shared" si="79"/>
        <v>1</v>
      </c>
      <c r="CP48" s="143">
        <f t="shared" si="80"/>
        <v>1</v>
      </c>
      <c r="CQ48" s="143">
        <f t="shared" si="81"/>
        <v>1</v>
      </c>
      <c r="CR48" s="143">
        <f t="shared" si="82"/>
        <v>1</v>
      </c>
      <c r="CS48" s="143">
        <f t="shared" si="83"/>
        <v>1</v>
      </c>
      <c r="CT48" s="143">
        <f t="shared" si="84"/>
        <v>1</v>
      </c>
      <c r="CU48" s="143">
        <f t="shared" si="85"/>
        <v>1</v>
      </c>
      <c r="DA48" s="15"/>
      <c r="DB48" s="32" t="str">
        <f>IF(DB49="","",CONCATENATE("Warband ",CZ49," ",DG48))</f>
        <v/>
      </c>
      <c r="DD48" s="15">
        <f t="shared" si="37"/>
        <v>1</v>
      </c>
      <c r="DE48" s="15">
        <v>46</v>
      </c>
      <c r="DG48" s="49" t="str">
        <f>CONCATENATE("   ",DH48,"/",DI48,IF(DH48&gt;DI48," !",""))</f>
        <v xml:space="preserve">   0/12</v>
      </c>
      <c r="DH48" s="143">
        <f t="shared" ref="DH48" si="93">INDEX($CB$1:$CU$1,CZ49)+DJ48</f>
        <v>0</v>
      </c>
      <c r="DI48" s="170">
        <f t="shared" ref="DI48" si="94">IF(DB49=$CW$5,0,12)</f>
        <v>12</v>
      </c>
      <c r="DL48" s="56">
        <f t="shared" si="32"/>
        <v>0</v>
      </c>
      <c r="DM48" s="170">
        <f t="shared" si="86"/>
        <v>1</v>
      </c>
      <c r="DN48" s="170">
        <f t="shared" si="87"/>
        <v>1</v>
      </c>
      <c r="DO48" s="170">
        <f t="shared" si="38"/>
        <v>1</v>
      </c>
      <c r="DP48" s="170">
        <f t="shared" si="39"/>
        <v>1</v>
      </c>
      <c r="DQ48" s="170">
        <f t="shared" si="40"/>
        <v>1</v>
      </c>
      <c r="DR48" s="170">
        <f t="shared" si="41"/>
        <v>1</v>
      </c>
      <c r="DS48" s="170">
        <f t="shared" si="42"/>
        <v>1</v>
      </c>
      <c r="DT48" s="170">
        <f t="shared" si="43"/>
        <v>1</v>
      </c>
      <c r="DU48" s="170">
        <f t="shared" si="44"/>
        <v>1</v>
      </c>
      <c r="DV48" s="170">
        <f t="shared" si="45"/>
        <v>1</v>
      </c>
      <c r="DW48" s="170">
        <f t="shared" si="46"/>
        <v>1</v>
      </c>
      <c r="DX48" s="170">
        <f t="shared" si="47"/>
        <v>1</v>
      </c>
      <c r="DY48" s="170">
        <f t="shared" si="48"/>
        <v>1</v>
      </c>
      <c r="DZ48" s="170">
        <f t="shared" si="49"/>
        <v>1</v>
      </c>
      <c r="EA48" s="170">
        <f t="shared" si="50"/>
        <v>1</v>
      </c>
      <c r="EB48" s="170">
        <f t="shared" si="51"/>
        <v>1</v>
      </c>
      <c r="EC48" s="170">
        <f t="shared" si="52"/>
        <v>1</v>
      </c>
      <c r="ED48" s="170">
        <f t="shared" si="53"/>
        <v>1</v>
      </c>
      <c r="EE48" s="170">
        <f t="shared" si="54"/>
        <v>1</v>
      </c>
      <c r="EF48" s="170">
        <f t="shared" si="55"/>
        <v>1</v>
      </c>
      <c r="EG48" s="170">
        <f t="shared" si="65"/>
        <v>0</v>
      </c>
    </row>
    <row r="49" spans="20:137" x14ac:dyDescent="0.25">
      <c r="T49" s="5"/>
      <c r="U49" s="13"/>
      <c r="V49" s="5"/>
      <c r="W49" s="5" t="str">
        <f t="shared" si="2"/>
        <v/>
      </c>
      <c r="X49" s="5"/>
      <c r="Y49" s="5"/>
      <c r="Z49" s="5"/>
      <c r="AA49" s="16" t="s">
        <v>72</v>
      </c>
      <c r="AB49" s="15">
        <v>70</v>
      </c>
      <c r="AC49" s="21"/>
      <c r="AD49" s="20"/>
      <c r="AE49" s="21"/>
      <c r="AF49" s="21"/>
      <c r="AG49" s="21"/>
      <c r="AH49" s="23"/>
      <c r="AI49" s="20"/>
      <c r="AJ49" s="20"/>
      <c r="AK49" s="20"/>
      <c r="AL49" s="20"/>
      <c r="AM49" s="20"/>
      <c r="AN49" s="20"/>
      <c r="AO49" s="20"/>
      <c r="AP49" s="15">
        <f>SUM(AQ49:BJ49)*(AB49+AC49*75+20*AE49+15*(AF49+AG49)+7*AH49)</f>
        <v>0</v>
      </c>
      <c r="AQ49" s="28"/>
      <c r="AR49" s="29"/>
      <c r="AS49" s="29"/>
      <c r="AT49" s="29"/>
      <c r="AU49" s="29"/>
      <c r="AV49" s="29"/>
      <c r="AW49" s="29"/>
      <c r="AX49" s="29"/>
      <c r="AY49" s="29"/>
      <c r="AZ49" s="29"/>
      <c r="BA49" s="29"/>
      <c r="BB49" s="29"/>
      <c r="BC49" s="29"/>
      <c r="BD49" s="29"/>
      <c r="BE49" s="29"/>
      <c r="BF49" s="29"/>
      <c r="BG49" s="29"/>
      <c r="BH49" s="29"/>
      <c r="BI49" s="29"/>
      <c r="BJ49" s="30"/>
      <c r="BV49" s="168">
        <f t="shared" si="92"/>
        <v>2</v>
      </c>
      <c r="BW49" s="40">
        <f t="shared" si="88"/>
        <v>0</v>
      </c>
      <c r="BX49" s="42">
        <f t="shared" si="91"/>
        <v>0</v>
      </c>
      <c r="BY49" s="168"/>
      <c r="BZ49" s="43"/>
      <c r="CA49" s="38" t="str">
        <f t="shared" si="89"/>
        <v>-</v>
      </c>
      <c r="CB49" s="143">
        <f t="shared" si="66"/>
        <v>1</v>
      </c>
      <c r="CC49" s="143">
        <f t="shared" si="67"/>
        <v>1</v>
      </c>
      <c r="CD49" s="143">
        <f t="shared" si="68"/>
        <v>1</v>
      </c>
      <c r="CE49" s="143">
        <f t="shared" si="69"/>
        <v>1</v>
      </c>
      <c r="CF49" s="143">
        <f t="shared" si="70"/>
        <v>1</v>
      </c>
      <c r="CG49" s="143">
        <f t="shared" si="71"/>
        <v>1</v>
      </c>
      <c r="CH49" s="143">
        <f t="shared" si="72"/>
        <v>1</v>
      </c>
      <c r="CI49" s="143">
        <f t="shared" si="73"/>
        <v>1</v>
      </c>
      <c r="CJ49" s="143">
        <f t="shared" si="74"/>
        <v>1</v>
      </c>
      <c r="CK49" s="143">
        <f t="shared" si="75"/>
        <v>1</v>
      </c>
      <c r="CL49" s="143">
        <f t="shared" si="76"/>
        <v>1</v>
      </c>
      <c r="CM49" s="143">
        <f t="shared" si="77"/>
        <v>1</v>
      </c>
      <c r="CN49" s="143">
        <f t="shared" si="78"/>
        <v>1</v>
      </c>
      <c r="CO49" s="143">
        <f t="shared" si="79"/>
        <v>1</v>
      </c>
      <c r="CP49" s="143">
        <f t="shared" si="80"/>
        <v>1</v>
      </c>
      <c r="CQ49" s="143">
        <f t="shared" si="81"/>
        <v>1</v>
      </c>
      <c r="CR49" s="143">
        <f t="shared" si="82"/>
        <v>1</v>
      </c>
      <c r="CS49" s="143">
        <f t="shared" si="83"/>
        <v>1</v>
      </c>
      <c r="CT49" s="143">
        <f t="shared" si="84"/>
        <v>1</v>
      </c>
      <c r="CU49" s="143">
        <f t="shared" si="85"/>
        <v>1</v>
      </c>
      <c r="CZ49" s="15">
        <v>4</v>
      </c>
      <c r="DA49" s="15" t="s">
        <v>278</v>
      </c>
      <c r="DB49" s="32" t="str">
        <f>T(LOOKUP(CZ49,$DM$1:$EF$1,$DM$2:$EF$2))</f>
        <v/>
      </c>
      <c r="DD49" s="15">
        <f t="shared" si="37"/>
        <v>1</v>
      </c>
      <c r="DE49" s="15">
        <v>47</v>
      </c>
      <c r="DH49" s="143"/>
      <c r="DI49" s="170"/>
      <c r="DL49" s="56">
        <f t="shared" si="32"/>
        <v>0</v>
      </c>
      <c r="DM49" s="170">
        <f t="shared" si="86"/>
        <v>1</v>
      </c>
      <c r="DN49" s="170">
        <f t="shared" si="87"/>
        <v>1</v>
      </c>
      <c r="DO49" s="170">
        <f t="shared" si="38"/>
        <v>1</v>
      </c>
      <c r="DP49" s="170">
        <f t="shared" si="39"/>
        <v>1</v>
      </c>
      <c r="DQ49" s="170">
        <f t="shared" si="40"/>
        <v>1</v>
      </c>
      <c r="DR49" s="170">
        <f t="shared" si="41"/>
        <v>1</v>
      </c>
      <c r="DS49" s="170">
        <f t="shared" si="42"/>
        <v>1</v>
      </c>
      <c r="DT49" s="170">
        <f t="shared" si="43"/>
        <v>1</v>
      </c>
      <c r="DU49" s="170">
        <f t="shared" si="44"/>
        <v>1</v>
      </c>
      <c r="DV49" s="170">
        <f t="shared" si="45"/>
        <v>1</v>
      </c>
      <c r="DW49" s="170">
        <f t="shared" si="46"/>
        <v>1</v>
      </c>
      <c r="DX49" s="170">
        <f t="shared" si="47"/>
        <v>1</v>
      </c>
      <c r="DY49" s="170">
        <f t="shared" si="48"/>
        <v>1</v>
      </c>
      <c r="DZ49" s="170">
        <f t="shared" si="49"/>
        <v>1</v>
      </c>
      <c r="EA49" s="170">
        <f t="shared" si="50"/>
        <v>1</v>
      </c>
      <c r="EB49" s="170">
        <f t="shared" si="51"/>
        <v>1</v>
      </c>
      <c r="EC49" s="170">
        <f t="shared" si="52"/>
        <v>1</v>
      </c>
      <c r="ED49" s="170">
        <f t="shared" si="53"/>
        <v>1</v>
      </c>
      <c r="EE49" s="170">
        <f t="shared" si="54"/>
        <v>1</v>
      </c>
      <c r="EF49" s="170">
        <f t="shared" si="55"/>
        <v>1</v>
      </c>
      <c r="EG49" s="170">
        <f t="shared" si="65"/>
        <v>0</v>
      </c>
    </row>
    <row r="50" spans="20:137" x14ac:dyDescent="0.25">
      <c r="T50" s="5"/>
      <c r="U50" s="13"/>
      <c r="V50" s="5"/>
      <c r="W50" s="5" t="str">
        <f t="shared" si="2"/>
        <v/>
      </c>
      <c r="X50" s="5"/>
      <c r="Y50" s="5"/>
      <c r="Z50" s="5"/>
      <c r="CB50" s="143">
        <f t="shared" si="66"/>
        <v>1</v>
      </c>
      <c r="CC50" s="143">
        <f t="shared" si="67"/>
        <v>1</v>
      </c>
      <c r="CD50" s="143">
        <f t="shared" si="68"/>
        <v>1</v>
      </c>
      <c r="CE50" s="143">
        <f t="shared" si="69"/>
        <v>1</v>
      </c>
      <c r="CF50" s="143">
        <f t="shared" si="70"/>
        <v>1</v>
      </c>
      <c r="CG50" s="143">
        <f t="shared" si="71"/>
        <v>1</v>
      </c>
      <c r="CH50" s="143">
        <f t="shared" si="72"/>
        <v>1</v>
      </c>
      <c r="CI50" s="143">
        <f t="shared" si="73"/>
        <v>1</v>
      </c>
      <c r="CJ50" s="143">
        <f t="shared" si="74"/>
        <v>1</v>
      </c>
      <c r="CK50" s="143">
        <f t="shared" si="75"/>
        <v>1</v>
      </c>
      <c r="CL50" s="143">
        <f t="shared" si="76"/>
        <v>1</v>
      </c>
      <c r="CM50" s="143">
        <f t="shared" si="77"/>
        <v>1</v>
      </c>
      <c r="CN50" s="143">
        <f t="shared" si="78"/>
        <v>1</v>
      </c>
      <c r="CO50" s="143">
        <f t="shared" si="79"/>
        <v>1</v>
      </c>
      <c r="CP50" s="143">
        <f t="shared" si="80"/>
        <v>1</v>
      </c>
      <c r="CQ50" s="143">
        <f t="shared" si="81"/>
        <v>1</v>
      </c>
      <c r="CR50" s="143">
        <f t="shared" si="82"/>
        <v>1</v>
      </c>
      <c r="CS50" s="143">
        <f t="shared" si="83"/>
        <v>1</v>
      </c>
      <c r="CT50" s="143">
        <f t="shared" si="84"/>
        <v>1</v>
      </c>
      <c r="CU50" s="143">
        <f t="shared" si="85"/>
        <v>1</v>
      </c>
      <c r="DA50" s="15">
        <v>1</v>
      </c>
      <c r="DB50" s="32" t="str">
        <f t="shared" ref="DB50:DB61" si="95">T(CONCATENATE(LOOKUP(DA50,CE$3:CE$80,AT$3:AT$80)," ",LOOKUP(DA50,CE$3:CE$80,$CA$3:$CA$80)))</f>
        <v xml:space="preserve"> </v>
      </c>
      <c r="DD50" s="15">
        <f t="shared" si="37"/>
        <v>1</v>
      </c>
      <c r="DE50" s="15">
        <v>48</v>
      </c>
      <c r="DH50" s="143"/>
      <c r="DI50" s="170"/>
      <c r="DL50" s="56">
        <f t="shared" si="32"/>
        <v>0</v>
      </c>
      <c r="DM50" s="170">
        <f t="shared" si="86"/>
        <v>1</v>
      </c>
      <c r="DN50" s="170">
        <f t="shared" si="87"/>
        <v>1</v>
      </c>
      <c r="DO50" s="170">
        <f t="shared" si="38"/>
        <v>1</v>
      </c>
      <c r="DP50" s="170">
        <f t="shared" si="39"/>
        <v>1</v>
      </c>
      <c r="DQ50" s="170">
        <f t="shared" si="40"/>
        <v>1</v>
      </c>
      <c r="DR50" s="170">
        <f t="shared" si="41"/>
        <v>1</v>
      </c>
      <c r="DS50" s="170">
        <f t="shared" si="42"/>
        <v>1</v>
      </c>
      <c r="DT50" s="170">
        <f t="shared" si="43"/>
        <v>1</v>
      </c>
      <c r="DU50" s="170">
        <f t="shared" si="44"/>
        <v>1</v>
      </c>
      <c r="DV50" s="170">
        <f t="shared" si="45"/>
        <v>1</v>
      </c>
      <c r="DW50" s="170">
        <f t="shared" si="46"/>
        <v>1</v>
      </c>
      <c r="DX50" s="170">
        <f t="shared" si="47"/>
        <v>1</v>
      </c>
      <c r="DY50" s="170">
        <f t="shared" si="48"/>
        <v>1</v>
      </c>
      <c r="DZ50" s="170">
        <f t="shared" si="49"/>
        <v>1</v>
      </c>
      <c r="EA50" s="170">
        <f t="shared" si="50"/>
        <v>1</v>
      </c>
      <c r="EB50" s="170">
        <f t="shared" si="51"/>
        <v>1</v>
      </c>
      <c r="EC50" s="170">
        <f t="shared" si="52"/>
        <v>1</v>
      </c>
      <c r="ED50" s="170">
        <f t="shared" si="53"/>
        <v>1</v>
      </c>
      <c r="EE50" s="170">
        <f t="shared" si="54"/>
        <v>1</v>
      </c>
      <c r="EF50" s="170">
        <f t="shared" si="55"/>
        <v>1</v>
      </c>
      <c r="EG50" s="170">
        <f t="shared" si="65"/>
        <v>0</v>
      </c>
    </row>
    <row r="51" spans="20:137" x14ac:dyDescent="0.25">
      <c r="T51" s="5"/>
      <c r="U51" s="13"/>
      <c r="V51" s="5"/>
      <c r="W51" s="5" t="str">
        <f t="shared" si="2"/>
        <v/>
      </c>
      <c r="X51" s="5"/>
      <c r="Y51" s="5"/>
      <c r="Z51" s="5"/>
      <c r="CB51" s="143">
        <f t="shared" si="66"/>
        <v>1</v>
      </c>
      <c r="CC51" s="143">
        <f t="shared" si="67"/>
        <v>1</v>
      </c>
      <c r="CD51" s="143">
        <f t="shared" si="68"/>
        <v>1</v>
      </c>
      <c r="CE51" s="143">
        <f t="shared" si="69"/>
        <v>1</v>
      </c>
      <c r="CF51" s="143">
        <f t="shared" si="70"/>
        <v>1</v>
      </c>
      <c r="CG51" s="143">
        <f t="shared" si="71"/>
        <v>1</v>
      </c>
      <c r="CH51" s="143">
        <f t="shared" si="72"/>
        <v>1</v>
      </c>
      <c r="CI51" s="143">
        <f t="shared" si="73"/>
        <v>1</v>
      </c>
      <c r="CJ51" s="143">
        <f t="shared" si="74"/>
        <v>1</v>
      </c>
      <c r="CK51" s="143">
        <f t="shared" si="75"/>
        <v>1</v>
      </c>
      <c r="CL51" s="143">
        <f t="shared" si="76"/>
        <v>1</v>
      </c>
      <c r="CM51" s="143">
        <f t="shared" si="77"/>
        <v>1</v>
      </c>
      <c r="CN51" s="143">
        <f t="shared" si="78"/>
        <v>1</v>
      </c>
      <c r="CO51" s="143">
        <f t="shared" si="79"/>
        <v>1</v>
      </c>
      <c r="CP51" s="143">
        <f t="shared" si="80"/>
        <v>1</v>
      </c>
      <c r="CQ51" s="143">
        <f t="shared" si="81"/>
        <v>1</v>
      </c>
      <c r="CR51" s="143">
        <f t="shared" si="82"/>
        <v>1</v>
      </c>
      <c r="CS51" s="143">
        <f t="shared" si="83"/>
        <v>1</v>
      </c>
      <c r="CT51" s="143">
        <f t="shared" si="84"/>
        <v>1</v>
      </c>
      <c r="CU51" s="143">
        <f t="shared" si="85"/>
        <v>1</v>
      </c>
      <c r="DA51" s="15">
        <v>2</v>
      </c>
      <c r="DB51" s="32" t="str">
        <f t="shared" si="95"/>
        <v xml:space="preserve"> </v>
      </c>
      <c r="DD51" s="15">
        <f t="shared" si="37"/>
        <v>1</v>
      </c>
      <c r="DE51" s="15">
        <v>49</v>
      </c>
      <c r="DH51" s="143"/>
      <c r="DI51" s="170"/>
      <c r="DL51" s="56">
        <f t="shared" si="32"/>
        <v>0</v>
      </c>
      <c r="DM51" s="170">
        <f t="shared" si="86"/>
        <v>1</v>
      </c>
      <c r="DN51" s="170">
        <f t="shared" si="87"/>
        <v>1</v>
      </c>
      <c r="DO51" s="170">
        <f t="shared" si="38"/>
        <v>1</v>
      </c>
      <c r="DP51" s="170">
        <f t="shared" si="39"/>
        <v>1</v>
      </c>
      <c r="DQ51" s="170">
        <f t="shared" si="40"/>
        <v>1</v>
      </c>
      <c r="DR51" s="170">
        <f t="shared" si="41"/>
        <v>1</v>
      </c>
      <c r="DS51" s="170">
        <f t="shared" si="42"/>
        <v>1</v>
      </c>
      <c r="DT51" s="170">
        <f t="shared" si="43"/>
        <v>1</v>
      </c>
      <c r="DU51" s="170">
        <f t="shared" si="44"/>
        <v>1</v>
      </c>
      <c r="DV51" s="170">
        <f t="shared" si="45"/>
        <v>1</v>
      </c>
      <c r="DW51" s="170">
        <f t="shared" si="46"/>
        <v>1</v>
      </c>
      <c r="DX51" s="170">
        <f t="shared" si="47"/>
        <v>1</v>
      </c>
      <c r="DY51" s="170">
        <f t="shared" si="48"/>
        <v>1</v>
      </c>
      <c r="DZ51" s="170">
        <f t="shared" si="49"/>
        <v>1</v>
      </c>
      <c r="EA51" s="170">
        <f t="shared" si="50"/>
        <v>1</v>
      </c>
      <c r="EB51" s="170">
        <f t="shared" si="51"/>
        <v>1</v>
      </c>
      <c r="EC51" s="170">
        <f t="shared" si="52"/>
        <v>1</v>
      </c>
      <c r="ED51" s="170">
        <f t="shared" si="53"/>
        <v>1</v>
      </c>
      <c r="EE51" s="170">
        <f t="shared" si="54"/>
        <v>1</v>
      </c>
      <c r="EF51" s="170">
        <f t="shared" si="55"/>
        <v>1</v>
      </c>
      <c r="EG51" s="170">
        <f t="shared" si="65"/>
        <v>0</v>
      </c>
    </row>
    <row r="52" spans="20:137" x14ac:dyDescent="0.25">
      <c r="T52" s="5"/>
      <c r="U52" s="13"/>
      <c r="V52" s="5"/>
      <c r="W52" s="5" t="str">
        <f t="shared" si="2"/>
        <v/>
      </c>
      <c r="X52" s="5"/>
      <c r="Y52" s="5"/>
      <c r="Z52" s="5"/>
      <c r="CB52" s="143">
        <f t="shared" si="66"/>
        <v>1</v>
      </c>
      <c r="CC52" s="143">
        <f t="shared" si="67"/>
        <v>1</v>
      </c>
      <c r="CD52" s="143">
        <f t="shared" si="68"/>
        <v>1</v>
      </c>
      <c r="CE52" s="143">
        <f t="shared" si="69"/>
        <v>1</v>
      </c>
      <c r="CF52" s="143">
        <f t="shared" si="70"/>
        <v>1</v>
      </c>
      <c r="CG52" s="143">
        <f t="shared" si="71"/>
        <v>1</v>
      </c>
      <c r="CH52" s="143">
        <f t="shared" si="72"/>
        <v>1</v>
      </c>
      <c r="CI52" s="143">
        <f t="shared" si="73"/>
        <v>1</v>
      </c>
      <c r="CJ52" s="143">
        <f t="shared" si="74"/>
        <v>1</v>
      </c>
      <c r="CK52" s="143">
        <f t="shared" si="75"/>
        <v>1</v>
      </c>
      <c r="CL52" s="143">
        <f t="shared" si="76"/>
        <v>1</v>
      </c>
      <c r="CM52" s="143">
        <f t="shared" si="77"/>
        <v>1</v>
      </c>
      <c r="CN52" s="143">
        <f t="shared" si="78"/>
        <v>1</v>
      </c>
      <c r="CO52" s="143">
        <f t="shared" si="79"/>
        <v>1</v>
      </c>
      <c r="CP52" s="143">
        <f t="shared" si="80"/>
        <v>1</v>
      </c>
      <c r="CQ52" s="143">
        <f t="shared" si="81"/>
        <v>1</v>
      </c>
      <c r="CR52" s="143">
        <f t="shared" si="82"/>
        <v>1</v>
      </c>
      <c r="CS52" s="143">
        <f t="shared" si="83"/>
        <v>1</v>
      </c>
      <c r="CT52" s="143">
        <f t="shared" si="84"/>
        <v>1</v>
      </c>
      <c r="CU52" s="143">
        <f t="shared" si="85"/>
        <v>1</v>
      </c>
      <c r="DA52" s="15">
        <v>3</v>
      </c>
      <c r="DB52" s="32" t="str">
        <f t="shared" si="95"/>
        <v xml:space="preserve"> </v>
      </c>
      <c r="DD52" s="15">
        <f t="shared" si="37"/>
        <v>1</v>
      </c>
      <c r="DE52" s="15">
        <v>50</v>
      </c>
      <c r="DH52" s="143"/>
      <c r="DI52" s="170"/>
      <c r="DL52" s="56">
        <f t="shared" si="32"/>
        <v>0</v>
      </c>
      <c r="DM52" s="170">
        <f t="shared" si="86"/>
        <v>1</v>
      </c>
      <c r="DN52" s="170">
        <f t="shared" si="87"/>
        <v>1</v>
      </c>
      <c r="DO52" s="170">
        <f t="shared" si="38"/>
        <v>1</v>
      </c>
      <c r="DP52" s="170">
        <f t="shared" si="39"/>
        <v>1</v>
      </c>
      <c r="DQ52" s="170">
        <f t="shared" si="40"/>
        <v>1</v>
      </c>
      <c r="DR52" s="170">
        <f t="shared" si="41"/>
        <v>1</v>
      </c>
      <c r="DS52" s="170">
        <f t="shared" si="42"/>
        <v>1</v>
      </c>
      <c r="DT52" s="170">
        <f t="shared" si="43"/>
        <v>1</v>
      </c>
      <c r="DU52" s="170">
        <f t="shared" si="44"/>
        <v>1</v>
      </c>
      <c r="DV52" s="170">
        <f t="shared" si="45"/>
        <v>1</v>
      </c>
      <c r="DW52" s="170">
        <f t="shared" si="46"/>
        <v>1</v>
      </c>
      <c r="DX52" s="170">
        <f t="shared" si="47"/>
        <v>1</v>
      </c>
      <c r="DY52" s="170">
        <f t="shared" si="48"/>
        <v>1</v>
      </c>
      <c r="DZ52" s="170">
        <f t="shared" si="49"/>
        <v>1</v>
      </c>
      <c r="EA52" s="170">
        <f t="shared" si="50"/>
        <v>1</v>
      </c>
      <c r="EB52" s="170">
        <f t="shared" si="51"/>
        <v>1</v>
      </c>
      <c r="EC52" s="170">
        <f t="shared" si="52"/>
        <v>1</v>
      </c>
      <c r="ED52" s="170">
        <f t="shared" si="53"/>
        <v>1</v>
      </c>
      <c r="EE52" s="170">
        <f t="shared" si="54"/>
        <v>1</v>
      </c>
      <c r="EF52" s="170">
        <f t="shared" si="55"/>
        <v>1</v>
      </c>
      <c r="EG52" s="170">
        <f t="shared" si="65"/>
        <v>0</v>
      </c>
    </row>
    <row r="53" spans="20:137" x14ac:dyDescent="0.25">
      <c r="T53" s="5"/>
      <c r="U53" s="13"/>
      <c r="V53" s="5"/>
      <c r="W53" s="5" t="str">
        <f t="shared" si="2"/>
        <v/>
      </c>
      <c r="X53" s="5"/>
      <c r="Y53" s="5"/>
      <c r="Z53" s="5"/>
      <c r="CB53" s="143">
        <f t="shared" si="66"/>
        <v>1</v>
      </c>
      <c r="CC53" s="143">
        <f t="shared" si="67"/>
        <v>1</v>
      </c>
      <c r="CD53" s="143">
        <f t="shared" si="68"/>
        <v>1</v>
      </c>
      <c r="CE53" s="143">
        <f t="shared" si="69"/>
        <v>1</v>
      </c>
      <c r="CF53" s="143">
        <f t="shared" si="70"/>
        <v>1</v>
      </c>
      <c r="CG53" s="143">
        <f t="shared" si="71"/>
        <v>1</v>
      </c>
      <c r="CH53" s="143">
        <f t="shared" si="72"/>
        <v>1</v>
      </c>
      <c r="CI53" s="143">
        <f t="shared" si="73"/>
        <v>1</v>
      </c>
      <c r="CJ53" s="143">
        <f t="shared" si="74"/>
        <v>1</v>
      </c>
      <c r="CK53" s="143">
        <f t="shared" si="75"/>
        <v>1</v>
      </c>
      <c r="CL53" s="143">
        <f t="shared" si="76"/>
        <v>1</v>
      </c>
      <c r="CM53" s="143">
        <f t="shared" si="77"/>
        <v>1</v>
      </c>
      <c r="CN53" s="143">
        <f t="shared" si="78"/>
        <v>1</v>
      </c>
      <c r="CO53" s="143">
        <f t="shared" si="79"/>
        <v>1</v>
      </c>
      <c r="CP53" s="143">
        <f t="shared" si="80"/>
        <v>1</v>
      </c>
      <c r="CQ53" s="143">
        <f t="shared" si="81"/>
        <v>1</v>
      </c>
      <c r="CR53" s="143">
        <f t="shared" si="82"/>
        <v>1</v>
      </c>
      <c r="CS53" s="143">
        <f t="shared" si="83"/>
        <v>1</v>
      </c>
      <c r="CT53" s="143">
        <f t="shared" si="84"/>
        <v>1</v>
      </c>
      <c r="CU53" s="143">
        <f t="shared" si="85"/>
        <v>1</v>
      </c>
      <c r="DA53" s="15">
        <v>4</v>
      </c>
      <c r="DB53" s="32" t="str">
        <f t="shared" si="95"/>
        <v xml:space="preserve"> </v>
      </c>
      <c r="DD53" s="15">
        <f t="shared" si="37"/>
        <v>1</v>
      </c>
      <c r="DE53" s="15">
        <v>51</v>
      </c>
      <c r="DH53" s="143"/>
      <c r="DI53" s="170"/>
      <c r="DL53" s="56">
        <f t="shared" si="32"/>
        <v>0</v>
      </c>
      <c r="DM53" s="170">
        <f t="shared" si="86"/>
        <v>1</v>
      </c>
      <c r="DN53" s="170">
        <f t="shared" si="87"/>
        <v>1</v>
      </c>
      <c r="DO53" s="170">
        <f t="shared" si="38"/>
        <v>1</v>
      </c>
      <c r="DP53" s="170">
        <f t="shared" si="39"/>
        <v>1</v>
      </c>
      <c r="DQ53" s="170">
        <f t="shared" si="40"/>
        <v>1</v>
      </c>
      <c r="DR53" s="170">
        <f t="shared" si="41"/>
        <v>1</v>
      </c>
      <c r="DS53" s="170">
        <f t="shared" si="42"/>
        <v>1</v>
      </c>
      <c r="DT53" s="170">
        <f t="shared" si="43"/>
        <v>1</v>
      </c>
      <c r="DU53" s="170">
        <f t="shared" si="44"/>
        <v>1</v>
      </c>
      <c r="DV53" s="170">
        <f t="shared" si="45"/>
        <v>1</v>
      </c>
      <c r="DW53" s="170">
        <f t="shared" si="46"/>
        <v>1</v>
      </c>
      <c r="DX53" s="170">
        <f t="shared" si="47"/>
        <v>1</v>
      </c>
      <c r="DY53" s="170">
        <f t="shared" si="48"/>
        <v>1</v>
      </c>
      <c r="DZ53" s="170">
        <f t="shared" si="49"/>
        <v>1</v>
      </c>
      <c r="EA53" s="170">
        <f t="shared" si="50"/>
        <v>1</v>
      </c>
      <c r="EB53" s="170">
        <f t="shared" si="51"/>
        <v>1</v>
      </c>
      <c r="EC53" s="170">
        <f t="shared" si="52"/>
        <v>1</v>
      </c>
      <c r="ED53" s="170">
        <f t="shared" si="53"/>
        <v>1</v>
      </c>
      <c r="EE53" s="170">
        <f t="shared" si="54"/>
        <v>1</v>
      </c>
      <c r="EF53" s="170">
        <f t="shared" si="55"/>
        <v>1</v>
      </c>
      <c r="EG53" s="170">
        <f t="shared" si="65"/>
        <v>0</v>
      </c>
    </row>
    <row r="54" spans="20:137" x14ac:dyDescent="0.25">
      <c r="T54" s="5"/>
      <c r="U54" s="13"/>
      <c r="V54" s="5"/>
      <c r="W54" s="5" t="str">
        <f t="shared" si="2"/>
        <v/>
      </c>
      <c r="X54" s="5"/>
      <c r="Y54" s="5"/>
      <c r="Z54" s="5"/>
      <c r="CB54" s="143">
        <f t="shared" si="66"/>
        <v>1</v>
      </c>
      <c r="CC54" s="143">
        <f t="shared" si="67"/>
        <v>1</v>
      </c>
      <c r="CD54" s="143">
        <f t="shared" si="68"/>
        <v>1</v>
      </c>
      <c r="CE54" s="143">
        <f t="shared" si="69"/>
        <v>1</v>
      </c>
      <c r="CF54" s="143">
        <f t="shared" si="70"/>
        <v>1</v>
      </c>
      <c r="CG54" s="143">
        <f t="shared" si="71"/>
        <v>1</v>
      </c>
      <c r="CH54" s="143">
        <f t="shared" si="72"/>
        <v>1</v>
      </c>
      <c r="CI54" s="143">
        <f t="shared" si="73"/>
        <v>1</v>
      </c>
      <c r="CJ54" s="143">
        <f t="shared" si="74"/>
        <v>1</v>
      </c>
      <c r="CK54" s="143">
        <f t="shared" si="75"/>
        <v>1</v>
      </c>
      <c r="CL54" s="143">
        <f t="shared" si="76"/>
        <v>1</v>
      </c>
      <c r="CM54" s="143">
        <f t="shared" si="77"/>
        <v>1</v>
      </c>
      <c r="CN54" s="143">
        <f t="shared" si="78"/>
        <v>1</v>
      </c>
      <c r="CO54" s="143">
        <f t="shared" si="79"/>
        <v>1</v>
      </c>
      <c r="CP54" s="143">
        <f t="shared" si="80"/>
        <v>1</v>
      </c>
      <c r="CQ54" s="143">
        <f t="shared" si="81"/>
        <v>1</v>
      </c>
      <c r="CR54" s="143">
        <f t="shared" si="82"/>
        <v>1</v>
      </c>
      <c r="CS54" s="143">
        <f t="shared" si="83"/>
        <v>1</v>
      </c>
      <c r="CT54" s="143">
        <f t="shared" si="84"/>
        <v>1</v>
      </c>
      <c r="CU54" s="143">
        <f t="shared" si="85"/>
        <v>1</v>
      </c>
      <c r="DA54" s="15">
        <v>5</v>
      </c>
      <c r="DB54" s="32" t="str">
        <f t="shared" si="95"/>
        <v xml:space="preserve"> </v>
      </c>
      <c r="DD54" s="15">
        <f t="shared" si="37"/>
        <v>1</v>
      </c>
      <c r="DE54" s="15">
        <v>52</v>
      </c>
      <c r="DH54" s="143"/>
      <c r="DI54" s="170"/>
      <c r="DL54" s="56">
        <f t="shared" si="32"/>
        <v>0</v>
      </c>
      <c r="DM54" s="170">
        <f t="shared" si="86"/>
        <v>1</v>
      </c>
      <c r="DN54" s="170">
        <f t="shared" si="87"/>
        <v>1</v>
      </c>
      <c r="DO54" s="170">
        <f t="shared" si="38"/>
        <v>1</v>
      </c>
      <c r="DP54" s="170">
        <f t="shared" si="39"/>
        <v>1</v>
      </c>
      <c r="DQ54" s="170">
        <f t="shared" si="40"/>
        <v>1</v>
      </c>
      <c r="DR54" s="170">
        <f t="shared" si="41"/>
        <v>1</v>
      </c>
      <c r="DS54" s="170">
        <f t="shared" si="42"/>
        <v>1</v>
      </c>
      <c r="DT54" s="170">
        <f t="shared" si="43"/>
        <v>1</v>
      </c>
      <c r="DU54" s="170">
        <f t="shared" si="44"/>
        <v>1</v>
      </c>
      <c r="DV54" s="170">
        <f t="shared" si="45"/>
        <v>1</v>
      </c>
      <c r="DW54" s="170">
        <f t="shared" si="46"/>
        <v>1</v>
      </c>
      <c r="DX54" s="170">
        <f t="shared" si="47"/>
        <v>1</v>
      </c>
      <c r="DY54" s="170">
        <f t="shared" si="48"/>
        <v>1</v>
      </c>
      <c r="DZ54" s="170">
        <f t="shared" si="49"/>
        <v>1</v>
      </c>
      <c r="EA54" s="170">
        <f t="shared" si="50"/>
        <v>1</v>
      </c>
      <c r="EB54" s="170">
        <f t="shared" si="51"/>
        <v>1</v>
      </c>
      <c r="EC54" s="170">
        <f t="shared" si="52"/>
        <v>1</v>
      </c>
      <c r="ED54" s="170">
        <f t="shared" si="53"/>
        <v>1</v>
      </c>
      <c r="EE54" s="170">
        <f t="shared" si="54"/>
        <v>1</v>
      </c>
      <c r="EF54" s="170">
        <f t="shared" si="55"/>
        <v>1</v>
      </c>
      <c r="EG54" s="170">
        <f t="shared" si="65"/>
        <v>0</v>
      </c>
    </row>
    <row r="55" spans="20:137" x14ac:dyDescent="0.25">
      <c r="T55" s="5"/>
      <c r="U55" s="13"/>
      <c r="V55" s="5"/>
      <c r="W55" s="5" t="str">
        <f t="shared" si="2"/>
        <v/>
      </c>
      <c r="X55" s="5"/>
      <c r="Y55" s="5"/>
      <c r="Z55" s="5"/>
      <c r="CB55" s="143">
        <f t="shared" si="66"/>
        <v>1</v>
      </c>
      <c r="CC55" s="143">
        <f t="shared" si="67"/>
        <v>1</v>
      </c>
      <c r="CD55" s="143">
        <f t="shared" si="68"/>
        <v>1</v>
      </c>
      <c r="CE55" s="143">
        <f t="shared" si="69"/>
        <v>1</v>
      </c>
      <c r="CF55" s="143">
        <f t="shared" si="70"/>
        <v>1</v>
      </c>
      <c r="CG55" s="143">
        <f t="shared" si="71"/>
        <v>1</v>
      </c>
      <c r="CH55" s="143">
        <f t="shared" si="72"/>
        <v>1</v>
      </c>
      <c r="CI55" s="143">
        <f t="shared" si="73"/>
        <v>1</v>
      </c>
      <c r="CJ55" s="143">
        <f t="shared" si="74"/>
        <v>1</v>
      </c>
      <c r="CK55" s="143">
        <f t="shared" si="75"/>
        <v>1</v>
      </c>
      <c r="CL55" s="143">
        <f t="shared" si="76"/>
        <v>1</v>
      </c>
      <c r="CM55" s="143">
        <f t="shared" si="77"/>
        <v>1</v>
      </c>
      <c r="CN55" s="143">
        <f t="shared" si="78"/>
        <v>1</v>
      </c>
      <c r="CO55" s="143">
        <f t="shared" si="79"/>
        <v>1</v>
      </c>
      <c r="CP55" s="143">
        <f t="shared" si="80"/>
        <v>1</v>
      </c>
      <c r="CQ55" s="143">
        <f t="shared" si="81"/>
        <v>1</v>
      </c>
      <c r="CR55" s="143">
        <f t="shared" si="82"/>
        <v>1</v>
      </c>
      <c r="CS55" s="143">
        <f t="shared" si="83"/>
        <v>1</v>
      </c>
      <c r="CT55" s="143">
        <f t="shared" si="84"/>
        <v>1</v>
      </c>
      <c r="CU55" s="143">
        <f t="shared" si="85"/>
        <v>1</v>
      </c>
      <c r="DA55" s="15">
        <v>6</v>
      </c>
      <c r="DB55" s="32" t="str">
        <f t="shared" si="95"/>
        <v xml:space="preserve"> </v>
      </c>
      <c r="DD55" s="15">
        <f t="shared" si="37"/>
        <v>1</v>
      </c>
      <c r="DE55" s="15">
        <v>53</v>
      </c>
      <c r="DH55" s="143"/>
      <c r="DI55" s="170"/>
      <c r="DL55" s="56">
        <f t="shared" si="32"/>
        <v>0</v>
      </c>
      <c r="DM55" s="170">
        <f t="shared" si="86"/>
        <v>1</v>
      </c>
      <c r="DN55" s="170">
        <f t="shared" si="87"/>
        <v>1</v>
      </c>
      <c r="DO55" s="170">
        <f t="shared" si="38"/>
        <v>1</v>
      </c>
      <c r="DP55" s="170">
        <f t="shared" si="39"/>
        <v>1</v>
      </c>
      <c r="DQ55" s="170">
        <f t="shared" si="40"/>
        <v>1</v>
      </c>
      <c r="DR55" s="170">
        <f t="shared" si="41"/>
        <v>1</v>
      </c>
      <c r="DS55" s="170">
        <f t="shared" si="42"/>
        <v>1</v>
      </c>
      <c r="DT55" s="170">
        <f t="shared" si="43"/>
        <v>1</v>
      </c>
      <c r="DU55" s="170">
        <f t="shared" si="44"/>
        <v>1</v>
      </c>
      <c r="DV55" s="170">
        <f t="shared" si="45"/>
        <v>1</v>
      </c>
      <c r="DW55" s="170">
        <f t="shared" si="46"/>
        <v>1</v>
      </c>
      <c r="DX55" s="170">
        <f t="shared" si="47"/>
        <v>1</v>
      </c>
      <c r="DY55" s="170">
        <f t="shared" si="48"/>
        <v>1</v>
      </c>
      <c r="DZ55" s="170">
        <f t="shared" si="49"/>
        <v>1</v>
      </c>
      <c r="EA55" s="170">
        <f t="shared" si="50"/>
        <v>1</v>
      </c>
      <c r="EB55" s="170">
        <f t="shared" si="51"/>
        <v>1</v>
      </c>
      <c r="EC55" s="170">
        <f t="shared" si="52"/>
        <v>1</v>
      </c>
      <c r="ED55" s="170">
        <f t="shared" si="53"/>
        <v>1</v>
      </c>
      <c r="EE55" s="170">
        <f t="shared" si="54"/>
        <v>1</v>
      </c>
      <c r="EF55" s="170">
        <f t="shared" si="55"/>
        <v>1</v>
      </c>
      <c r="EG55" s="170">
        <f t="shared" si="65"/>
        <v>0</v>
      </c>
    </row>
    <row r="56" spans="20:137" x14ac:dyDescent="0.25">
      <c r="T56" s="5"/>
      <c r="U56" s="13"/>
      <c r="V56" s="5"/>
      <c r="W56" s="5" t="str">
        <f t="shared" si="2"/>
        <v/>
      </c>
      <c r="X56" s="5"/>
      <c r="Y56" s="5"/>
      <c r="Z56" s="5"/>
      <c r="CB56" s="143">
        <f t="shared" si="66"/>
        <v>1</v>
      </c>
      <c r="CC56" s="143">
        <f t="shared" si="67"/>
        <v>1</v>
      </c>
      <c r="CD56" s="143">
        <f t="shared" si="68"/>
        <v>1</v>
      </c>
      <c r="CE56" s="143">
        <f t="shared" si="69"/>
        <v>1</v>
      </c>
      <c r="CF56" s="143">
        <f t="shared" si="70"/>
        <v>1</v>
      </c>
      <c r="CG56" s="143">
        <f t="shared" si="71"/>
        <v>1</v>
      </c>
      <c r="CH56" s="143">
        <f t="shared" si="72"/>
        <v>1</v>
      </c>
      <c r="CI56" s="143">
        <f t="shared" si="73"/>
        <v>1</v>
      </c>
      <c r="CJ56" s="143">
        <f t="shared" si="74"/>
        <v>1</v>
      </c>
      <c r="CK56" s="143">
        <f t="shared" si="75"/>
        <v>1</v>
      </c>
      <c r="CL56" s="143">
        <f t="shared" si="76"/>
        <v>1</v>
      </c>
      <c r="CM56" s="143">
        <f t="shared" si="77"/>
        <v>1</v>
      </c>
      <c r="CN56" s="143">
        <f t="shared" si="78"/>
        <v>1</v>
      </c>
      <c r="CO56" s="143">
        <f t="shared" si="79"/>
        <v>1</v>
      </c>
      <c r="CP56" s="143">
        <f t="shared" si="80"/>
        <v>1</v>
      </c>
      <c r="CQ56" s="143">
        <f t="shared" si="81"/>
        <v>1</v>
      </c>
      <c r="CR56" s="143">
        <f t="shared" si="82"/>
        <v>1</v>
      </c>
      <c r="CS56" s="143">
        <f t="shared" si="83"/>
        <v>1</v>
      </c>
      <c r="CT56" s="143">
        <f t="shared" si="84"/>
        <v>1</v>
      </c>
      <c r="CU56" s="143">
        <f t="shared" si="85"/>
        <v>1</v>
      </c>
      <c r="DA56" s="15">
        <v>7</v>
      </c>
      <c r="DB56" s="32" t="str">
        <f t="shared" si="95"/>
        <v xml:space="preserve"> </v>
      </c>
      <c r="DD56" s="15">
        <f t="shared" si="37"/>
        <v>1</v>
      </c>
      <c r="DE56" s="15">
        <v>54</v>
      </c>
      <c r="DH56" s="143"/>
      <c r="DI56" s="170"/>
      <c r="DL56" s="56">
        <f t="shared" si="32"/>
        <v>0</v>
      </c>
      <c r="DM56" s="170">
        <f t="shared" si="86"/>
        <v>1</v>
      </c>
      <c r="DN56" s="170">
        <f t="shared" si="87"/>
        <v>1</v>
      </c>
      <c r="DO56" s="170">
        <f t="shared" si="38"/>
        <v>1</v>
      </c>
      <c r="DP56" s="170">
        <f t="shared" si="39"/>
        <v>1</v>
      </c>
      <c r="DQ56" s="170">
        <f t="shared" si="40"/>
        <v>1</v>
      </c>
      <c r="DR56" s="170">
        <f t="shared" si="41"/>
        <v>1</v>
      </c>
      <c r="DS56" s="170">
        <f t="shared" si="42"/>
        <v>1</v>
      </c>
      <c r="DT56" s="170">
        <f t="shared" si="43"/>
        <v>1</v>
      </c>
      <c r="DU56" s="170">
        <f t="shared" si="44"/>
        <v>1</v>
      </c>
      <c r="DV56" s="170">
        <f t="shared" si="45"/>
        <v>1</v>
      </c>
      <c r="DW56" s="170">
        <f t="shared" si="46"/>
        <v>1</v>
      </c>
      <c r="DX56" s="170">
        <f t="shared" si="47"/>
        <v>1</v>
      </c>
      <c r="DY56" s="170">
        <f t="shared" si="48"/>
        <v>1</v>
      </c>
      <c r="DZ56" s="170">
        <f t="shared" si="49"/>
        <v>1</v>
      </c>
      <c r="EA56" s="170">
        <f t="shared" si="50"/>
        <v>1</v>
      </c>
      <c r="EB56" s="170">
        <f t="shared" si="51"/>
        <v>1</v>
      </c>
      <c r="EC56" s="170">
        <f t="shared" si="52"/>
        <v>1</v>
      </c>
      <c r="ED56" s="170">
        <f t="shared" si="53"/>
        <v>1</v>
      </c>
      <c r="EE56" s="170">
        <f t="shared" si="54"/>
        <v>1</v>
      </c>
      <c r="EF56" s="170">
        <f t="shared" si="55"/>
        <v>1</v>
      </c>
      <c r="EG56" s="170">
        <f t="shared" si="65"/>
        <v>0</v>
      </c>
    </row>
    <row r="57" spans="20:137" x14ac:dyDescent="0.25">
      <c r="T57" s="5"/>
      <c r="U57" s="13"/>
      <c r="V57" s="5"/>
      <c r="W57" s="5" t="str">
        <f t="shared" si="2"/>
        <v/>
      </c>
      <c r="X57" s="5"/>
      <c r="Y57" s="5"/>
      <c r="Z57" s="5"/>
      <c r="CB57" s="143">
        <f t="shared" si="66"/>
        <v>1</v>
      </c>
      <c r="CC57" s="143">
        <f t="shared" si="67"/>
        <v>1</v>
      </c>
      <c r="CD57" s="143">
        <f t="shared" si="68"/>
        <v>1</v>
      </c>
      <c r="CE57" s="143">
        <f t="shared" si="69"/>
        <v>1</v>
      </c>
      <c r="CF57" s="143">
        <f t="shared" si="70"/>
        <v>1</v>
      </c>
      <c r="CG57" s="143">
        <f t="shared" si="71"/>
        <v>1</v>
      </c>
      <c r="CH57" s="143">
        <f t="shared" si="72"/>
        <v>1</v>
      </c>
      <c r="CI57" s="143">
        <f t="shared" si="73"/>
        <v>1</v>
      </c>
      <c r="CJ57" s="143">
        <f t="shared" si="74"/>
        <v>1</v>
      </c>
      <c r="CK57" s="143">
        <f t="shared" si="75"/>
        <v>1</v>
      </c>
      <c r="CL57" s="143">
        <f t="shared" si="76"/>
        <v>1</v>
      </c>
      <c r="CM57" s="143">
        <f t="shared" si="77"/>
        <v>1</v>
      </c>
      <c r="CN57" s="143">
        <f t="shared" si="78"/>
        <v>1</v>
      </c>
      <c r="CO57" s="143">
        <f t="shared" si="79"/>
        <v>1</v>
      </c>
      <c r="CP57" s="143">
        <f t="shared" si="80"/>
        <v>1</v>
      </c>
      <c r="CQ57" s="143">
        <f t="shared" si="81"/>
        <v>1</v>
      </c>
      <c r="CR57" s="143">
        <f t="shared" si="82"/>
        <v>1</v>
      </c>
      <c r="CS57" s="143">
        <f t="shared" si="83"/>
        <v>1</v>
      </c>
      <c r="CT57" s="143">
        <f t="shared" si="84"/>
        <v>1</v>
      </c>
      <c r="CU57" s="143">
        <f t="shared" si="85"/>
        <v>1</v>
      </c>
      <c r="DA57" s="15">
        <v>8</v>
      </c>
      <c r="DB57" s="32" t="str">
        <f t="shared" si="95"/>
        <v xml:space="preserve"> </v>
      </c>
      <c r="DD57" s="15">
        <f t="shared" si="37"/>
        <v>1</v>
      </c>
      <c r="DE57" s="15">
        <v>55</v>
      </c>
      <c r="DH57" s="143"/>
      <c r="DI57" s="170"/>
      <c r="DL57" s="56">
        <f t="shared" si="32"/>
        <v>0</v>
      </c>
      <c r="DM57" s="170">
        <f t="shared" si="86"/>
        <v>1</v>
      </c>
      <c r="DN57" s="170">
        <f t="shared" si="87"/>
        <v>1</v>
      </c>
      <c r="DO57" s="170">
        <f t="shared" si="38"/>
        <v>1</v>
      </c>
      <c r="DP57" s="170">
        <f t="shared" si="39"/>
        <v>1</v>
      </c>
      <c r="DQ57" s="170">
        <f t="shared" si="40"/>
        <v>1</v>
      </c>
      <c r="DR57" s="170">
        <f t="shared" si="41"/>
        <v>1</v>
      </c>
      <c r="DS57" s="170">
        <f t="shared" si="42"/>
        <v>1</v>
      </c>
      <c r="DT57" s="170">
        <f t="shared" si="43"/>
        <v>1</v>
      </c>
      <c r="DU57" s="170">
        <f t="shared" si="44"/>
        <v>1</v>
      </c>
      <c r="DV57" s="170">
        <f t="shared" si="45"/>
        <v>1</v>
      </c>
      <c r="DW57" s="170">
        <f t="shared" si="46"/>
        <v>1</v>
      </c>
      <c r="DX57" s="170">
        <f t="shared" si="47"/>
        <v>1</v>
      </c>
      <c r="DY57" s="170">
        <f t="shared" si="48"/>
        <v>1</v>
      </c>
      <c r="DZ57" s="170">
        <f t="shared" si="49"/>
        <v>1</v>
      </c>
      <c r="EA57" s="170">
        <f t="shared" si="50"/>
        <v>1</v>
      </c>
      <c r="EB57" s="170">
        <f t="shared" si="51"/>
        <v>1</v>
      </c>
      <c r="EC57" s="170">
        <f t="shared" si="52"/>
        <v>1</v>
      </c>
      <c r="ED57" s="170">
        <f t="shared" si="53"/>
        <v>1</v>
      </c>
      <c r="EE57" s="170">
        <f t="shared" si="54"/>
        <v>1</v>
      </c>
      <c r="EF57" s="170">
        <f t="shared" si="55"/>
        <v>1</v>
      </c>
      <c r="EG57" s="170">
        <f t="shared" si="65"/>
        <v>0</v>
      </c>
    </row>
    <row r="58" spans="20:137" x14ac:dyDescent="0.25">
      <c r="T58" s="5"/>
      <c r="U58" s="13"/>
      <c r="V58" s="5"/>
      <c r="W58" s="5" t="str">
        <f t="shared" si="2"/>
        <v/>
      </c>
      <c r="X58" s="5"/>
      <c r="Y58" s="5"/>
      <c r="Z58" s="5"/>
      <c r="CB58" s="143">
        <f t="shared" si="66"/>
        <v>1</v>
      </c>
      <c r="CC58" s="143">
        <f t="shared" si="67"/>
        <v>1</v>
      </c>
      <c r="CD58" s="143">
        <f t="shared" si="68"/>
        <v>1</v>
      </c>
      <c r="CE58" s="143">
        <f t="shared" si="69"/>
        <v>1</v>
      </c>
      <c r="CF58" s="143">
        <f t="shared" si="70"/>
        <v>1</v>
      </c>
      <c r="CG58" s="143">
        <f t="shared" si="71"/>
        <v>1</v>
      </c>
      <c r="CH58" s="143">
        <f t="shared" si="72"/>
        <v>1</v>
      </c>
      <c r="CI58" s="143">
        <f t="shared" si="73"/>
        <v>1</v>
      </c>
      <c r="CJ58" s="143">
        <f t="shared" si="74"/>
        <v>1</v>
      </c>
      <c r="CK58" s="143">
        <f t="shared" si="75"/>
        <v>1</v>
      </c>
      <c r="CL58" s="143">
        <f t="shared" si="76"/>
        <v>1</v>
      </c>
      <c r="CM58" s="143">
        <f t="shared" si="77"/>
        <v>1</v>
      </c>
      <c r="CN58" s="143">
        <f t="shared" si="78"/>
        <v>1</v>
      </c>
      <c r="CO58" s="143">
        <f t="shared" si="79"/>
        <v>1</v>
      </c>
      <c r="CP58" s="143">
        <f t="shared" si="80"/>
        <v>1</v>
      </c>
      <c r="CQ58" s="143">
        <f t="shared" si="81"/>
        <v>1</v>
      </c>
      <c r="CR58" s="143">
        <f t="shared" si="82"/>
        <v>1</v>
      </c>
      <c r="CS58" s="143">
        <f t="shared" si="83"/>
        <v>1</v>
      </c>
      <c r="CT58" s="143">
        <f t="shared" si="84"/>
        <v>1</v>
      </c>
      <c r="CU58" s="143">
        <f t="shared" si="85"/>
        <v>1</v>
      </c>
      <c r="DA58" s="15">
        <v>9</v>
      </c>
      <c r="DB58" s="32" t="str">
        <f t="shared" si="95"/>
        <v xml:space="preserve"> </v>
      </c>
      <c r="DD58" s="15">
        <f t="shared" si="37"/>
        <v>1</v>
      </c>
      <c r="DE58" s="15">
        <v>56</v>
      </c>
      <c r="DH58" s="143"/>
      <c r="DI58" s="170"/>
      <c r="DL58" s="56">
        <f t="shared" si="32"/>
        <v>0</v>
      </c>
      <c r="DM58" s="170">
        <f t="shared" si="86"/>
        <v>1</v>
      </c>
      <c r="DN58" s="170">
        <f t="shared" si="87"/>
        <v>1</v>
      </c>
      <c r="DO58" s="170">
        <f t="shared" si="38"/>
        <v>1</v>
      </c>
      <c r="DP58" s="170">
        <f t="shared" si="39"/>
        <v>1</v>
      </c>
      <c r="DQ58" s="170">
        <f t="shared" si="40"/>
        <v>1</v>
      </c>
      <c r="DR58" s="170">
        <f t="shared" si="41"/>
        <v>1</v>
      </c>
      <c r="DS58" s="170">
        <f t="shared" si="42"/>
        <v>1</v>
      </c>
      <c r="DT58" s="170">
        <f t="shared" si="43"/>
        <v>1</v>
      </c>
      <c r="DU58" s="170">
        <f t="shared" si="44"/>
        <v>1</v>
      </c>
      <c r="DV58" s="170">
        <f t="shared" si="45"/>
        <v>1</v>
      </c>
      <c r="DW58" s="170">
        <f t="shared" si="46"/>
        <v>1</v>
      </c>
      <c r="DX58" s="170">
        <f t="shared" si="47"/>
        <v>1</v>
      </c>
      <c r="DY58" s="170">
        <f t="shared" si="48"/>
        <v>1</v>
      </c>
      <c r="DZ58" s="170">
        <f t="shared" si="49"/>
        <v>1</v>
      </c>
      <c r="EA58" s="170">
        <f t="shared" si="50"/>
        <v>1</v>
      </c>
      <c r="EB58" s="170">
        <f t="shared" si="51"/>
        <v>1</v>
      </c>
      <c r="EC58" s="170">
        <f t="shared" si="52"/>
        <v>1</v>
      </c>
      <c r="ED58" s="170">
        <f t="shared" si="53"/>
        <v>1</v>
      </c>
      <c r="EE58" s="170">
        <f t="shared" si="54"/>
        <v>1</v>
      </c>
      <c r="EF58" s="170">
        <f t="shared" si="55"/>
        <v>1</v>
      </c>
      <c r="EG58" s="170">
        <f t="shared" si="65"/>
        <v>0</v>
      </c>
    </row>
    <row r="59" spans="20:137" x14ac:dyDescent="0.25">
      <c r="T59" s="5"/>
      <c r="U59" s="13"/>
      <c r="V59" s="5"/>
      <c r="W59" s="5" t="str">
        <f t="shared" si="2"/>
        <v/>
      </c>
      <c r="X59" s="5"/>
      <c r="Y59" s="5"/>
      <c r="Z59" s="5"/>
      <c r="CB59" s="143">
        <f t="shared" si="66"/>
        <v>1</v>
      </c>
      <c r="CC59" s="143">
        <f t="shared" si="67"/>
        <v>1</v>
      </c>
      <c r="CD59" s="143">
        <f t="shared" si="68"/>
        <v>1</v>
      </c>
      <c r="CE59" s="143">
        <f t="shared" si="69"/>
        <v>1</v>
      </c>
      <c r="CF59" s="143">
        <f t="shared" si="70"/>
        <v>1</v>
      </c>
      <c r="CG59" s="143">
        <f t="shared" si="71"/>
        <v>1</v>
      </c>
      <c r="CH59" s="143">
        <f t="shared" si="72"/>
        <v>1</v>
      </c>
      <c r="CI59" s="143">
        <f t="shared" si="73"/>
        <v>1</v>
      </c>
      <c r="CJ59" s="143">
        <f t="shared" si="74"/>
        <v>1</v>
      </c>
      <c r="CK59" s="143">
        <f t="shared" si="75"/>
        <v>1</v>
      </c>
      <c r="CL59" s="143">
        <f t="shared" si="76"/>
        <v>1</v>
      </c>
      <c r="CM59" s="143">
        <f t="shared" si="77"/>
        <v>1</v>
      </c>
      <c r="CN59" s="143">
        <f t="shared" si="78"/>
        <v>1</v>
      </c>
      <c r="CO59" s="143">
        <f t="shared" si="79"/>
        <v>1</v>
      </c>
      <c r="CP59" s="143">
        <f t="shared" si="80"/>
        <v>1</v>
      </c>
      <c r="CQ59" s="143">
        <f t="shared" si="81"/>
        <v>1</v>
      </c>
      <c r="CR59" s="143">
        <f t="shared" si="82"/>
        <v>1</v>
      </c>
      <c r="CS59" s="143">
        <f t="shared" si="83"/>
        <v>1</v>
      </c>
      <c r="CT59" s="143">
        <f t="shared" si="84"/>
        <v>1</v>
      </c>
      <c r="CU59" s="143">
        <f t="shared" si="85"/>
        <v>1</v>
      </c>
      <c r="DA59" s="15">
        <v>10</v>
      </c>
      <c r="DB59" s="32" t="str">
        <f t="shared" si="95"/>
        <v xml:space="preserve"> </v>
      </c>
      <c r="DD59" s="15">
        <f t="shared" si="37"/>
        <v>1</v>
      </c>
      <c r="DE59" s="15">
        <v>57</v>
      </c>
      <c r="DH59" s="143"/>
      <c r="DI59" s="170"/>
      <c r="DL59" s="56">
        <f t="shared" si="32"/>
        <v>0</v>
      </c>
      <c r="DM59" s="170">
        <f t="shared" si="86"/>
        <v>1</v>
      </c>
      <c r="DN59" s="170">
        <f t="shared" si="87"/>
        <v>1</v>
      </c>
      <c r="DO59" s="170">
        <f t="shared" si="38"/>
        <v>1</v>
      </c>
      <c r="DP59" s="170">
        <f t="shared" si="39"/>
        <v>1</v>
      </c>
      <c r="DQ59" s="170">
        <f t="shared" si="40"/>
        <v>1</v>
      </c>
      <c r="DR59" s="170">
        <f t="shared" si="41"/>
        <v>1</v>
      </c>
      <c r="DS59" s="170">
        <f t="shared" si="42"/>
        <v>1</v>
      </c>
      <c r="DT59" s="170">
        <f t="shared" si="43"/>
        <v>1</v>
      </c>
      <c r="DU59" s="170">
        <f t="shared" si="44"/>
        <v>1</v>
      </c>
      <c r="DV59" s="170">
        <f t="shared" si="45"/>
        <v>1</v>
      </c>
      <c r="DW59" s="170">
        <f t="shared" si="46"/>
        <v>1</v>
      </c>
      <c r="DX59" s="170">
        <f t="shared" si="47"/>
        <v>1</v>
      </c>
      <c r="DY59" s="170">
        <f t="shared" si="48"/>
        <v>1</v>
      </c>
      <c r="DZ59" s="170">
        <f t="shared" si="49"/>
        <v>1</v>
      </c>
      <c r="EA59" s="170">
        <f t="shared" si="50"/>
        <v>1</v>
      </c>
      <c r="EB59" s="170">
        <f t="shared" si="51"/>
        <v>1</v>
      </c>
      <c r="EC59" s="170">
        <f t="shared" si="52"/>
        <v>1</v>
      </c>
      <c r="ED59" s="170">
        <f t="shared" si="53"/>
        <v>1</v>
      </c>
      <c r="EE59" s="170">
        <f t="shared" si="54"/>
        <v>1</v>
      </c>
      <c r="EF59" s="170">
        <f t="shared" si="55"/>
        <v>1</v>
      </c>
      <c r="EG59" s="170">
        <f t="shared" si="65"/>
        <v>0</v>
      </c>
    </row>
    <row r="60" spans="20:137" x14ac:dyDescent="0.25">
      <c r="T60" s="5"/>
      <c r="U60" s="13"/>
      <c r="V60" s="5"/>
      <c r="W60" s="5" t="str">
        <f t="shared" si="2"/>
        <v/>
      </c>
      <c r="X60" s="5"/>
      <c r="Y60" s="5"/>
      <c r="Z60" s="5"/>
      <c r="CB60" s="143">
        <f t="shared" si="66"/>
        <v>1</v>
      </c>
      <c r="CC60" s="143">
        <f t="shared" si="67"/>
        <v>1</v>
      </c>
      <c r="CD60" s="143">
        <f t="shared" si="68"/>
        <v>1</v>
      </c>
      <c r="CE60" s="143">
        <f t="shared" si="69"/>
        <v>1</v>
      </c>
      <c r="CF60" s="143">
        <f t="shared" si="70"/>
        <v>1</v>
      </c>
      <c r="CG60" s="143">
        <f t="shared" si="71"/>
        <v>1</v>
      </c>
      <c r="CH60" s="143">
        <f t="shared" si="72"/>
        <v>1</v>
      </c>
      <c r="CI60" s="143">
        <f t="shared" si="73"/>
        <v>1</v>
      </c>
      <c r="CJ60" s="143">
        <f t="shared" si="74"/>
        <v>1</v>
      </c>
      <c r="CK60" s="143">
        <f t="shared" si="75"/>
        <v>1</v>
      </c>
      <c r="CL60" s="143">
        <f t="shared" si="76"/>
        <v>1</v>
      </c>
      <c r="CM60" s="143">
        <f t="shared" si="77"/>
        <v>1</v>
      </c>
      <c r="CN60" s="143">
        <f t="shared" si="78"/>
        <v>1</v>
      </c>
      <c r="CO60" s="143">
        <f t="shared" si="79"/>
        <v>1</v>
      </c>
      <c r="CP60" s="143">
        <f t="shared" si="80"/>
        <v>1</v>
      </c>
      <c r="CQ60" s="143">
        <f t="shared" si="81"/>
        <v>1</v>
      </c>
      <c r="CR60" s="143">
        <f t="shared" si="82"/>
        <v>1</v>
      </c>
      <c r="CS60" s="143">
        <f t="shared" si="83"/>
        <v>1</v>
      </c>
      <c r="CT60" s="143">
        <f t="shared" si="84"/>
        <v>1</v>
      </c>
      <c r="CU60" s="143">
        <f t="shared" si="85"/>
        <v>1</v>
      </c>
      <c r="DA60" s="15">
        <v>11</v>
      </c>
      <c r="DB60" s="32" t="str">
        <f t="shared" si="95"/>
        <v xml:space="preserve"> </v>
      </c>
      <c r="DD60" s="15">
        <f t="shared" si="37"/>
        <v>1</v>
      </c>
      <c r="DE60" s="15">
        <v>58</v>
      </c>
      <c r="DH60" s="143"/>
      <c r="DI60" s="170"/>
      <c r="DL60" s="56">
        <f t="shared" si="32"/>
        <v>0</v>
      </c>
      <c r="DM60" s="170">
        <f t="shared" si="86"/>
        <v>1</v>
      </c>
      <c r="DN60" s="170">
        <f t="shared" si="87"/>
        <v>1</v>
      </c>
      <c r="DO60" s="170">
        <f t="shared" si="38"/>
        <v>1</v>
      </c>
      <c r="DP60" s="170">
        <f t="shared" si="39"/>
        <v>1</v>
      </c>
      <c r="DQ60" s="170">
        <f t="shared" si="40"/>
        <v>1</v>
      </c>
      <c r="DR60" s="170">
        <f t="shared" si="41"/>
        <v>1</v>
      </c>
      <c r="DS60" s="170">
        <f t="shared" si="42"/>
        <v>1</v>
      </c>
      <c r="DT60" s="170">
        <f t="shared" si="43"/>
        <v>1</v>
      </c>
      <c r="DU60" s="170">
        <f t="shared" si="44"/>
        <v>1</v>
      </c>
      <c r="DV60" s="170">
        <f t="shared" si="45"/>
        <v>1</v>
      </c>
      <c r="DW60" s="170">
        <f t="shared" si="46"/>
        <v>1</v>
      </c>
      <c r="DX60" s="170">
        <f t="shared" si="47"/>
        <v>1</v>
      </c>
      <c r="DY60" s="170">
        <f t="shared" si="48"/>
        <v>1</v>
      </c>
      <c r="DZ60" s="170">
        <f t="shared" si="49"/>
        <v>1</v>
      </c>
      <c r="EA60" s="170">
        <f t="shared" si="50"/>
        <v>1</v>
      </c>
      <c r="EB60" s="170">
        <f t="shared" si="51"/>
        <v>1</v>
      </c>
      <c r="EC60" s="170">
        <f t="shared" si="52"/>
        <v>1</v>
      </c>
      <c r="ED60" s="170">
        <f t="shared" si="53"/>
        <v>1</v>
      </c>
      <c r="EE60" s="170">
        <f t="shared" si="54"/>
        <v>1</v>
      </c>
      <c r="EF60" s="170">
        <f t="shared" si="55"/>
        <v>1</v>
      </c>
      <c r="EG60" s="170">
        <f t="shared" si="65"/>
        <v>0</v>
      </c>
    </row>
    <row r="61" spans="20:137" x14ac:dyDescent="0.25">
      <c r="T61" s="5"/>
      <c r="U61" s="13"/>
      <c r="V61" s="5"/>
      <c r="W61" s="5" t="str">
        <f t="shared" si="2"/>
        <v/>
      </c>
      <c r="X61" s="5"/>
      <c r="Y61" s="5"/>
      <c r="Z61" s="5"/>
      <c r="CB61" s="143">
        <f t="shared" si="66"/>
        <v>1</v>
      </c>
      <c r="CC61" s="143">
        <f t="shared" si="67"/>
        <v>1</v>
      </c>
      <c r="CD61" s="143">
        <f t="shared" si="68"/>
        <v>1</v>
      </c>
      <c r="CE61" s="143">
        <f t="shared" si="69"/>
        <v>1</v>
      </c>
      <c r="CF61" s="143">
        <f t="shared" si="70"/>
        <v>1</v>
      </c>
      <c r="CG61" s="143">
        <f t="shared" si="71"/>
        <v>1</v>
      </c>
      <c r="CH61" s="143">
        <f t="shared" si="72"/>
        <v>1</v>
      </c>
      <c r="CI61" s="143">
        <f t="shared" si="73"/>
        <v>1</v>
      </c>
      <c r="CJ61" s="143">
        <f t="shared" si="74"/>
        <v>1</v>
      </c>
      <c r="CK61" s="143">
        <f t="shared" si="75"/>
        <v>1</v>
      </c>
      <c r="CL61" s="143">
        <f t="shared" si="76"/>
        <v>1</v>
      </c>
      <c r="CM61" s="143">
        <f t="shared" si="77"/>
        <v>1</v>
      </c>
      <c r="CN61" s="143">
        <f t="shared" si="78"/>
        <v>1</v>
      </c>
      <c r="CO61" s="143">
        <f t="shared" si="79"/>
        <v>1</v>
      </c>
      <c r="CP61" s="143">
        <f t="shared" si="80"/>
        <v>1</v>
      </c>
      <c r="CQ61" s="143">
        <f t="shared" si="81"/>
        <v>1</v>
      </c>
      <c r="CR61" s="143">
        <f t="shared" si="82"/>
        <v>1</v>
      </c>
      <c r="CS61" s="143">
        <f t="shared" si="83"/>
        <v>1</v>
      </c>
      <c r="CT61" s="143">
        <f t="shared" si="84"/>
        <v>1</v>
      </c>
      <c r="CU61" s="143">
        <f t="shared" si="85"/>
        <v>1</v>
      </c>
      <c r="DA61" s="15">
        <v>12</v>
      </c>
      <c r="DB61" s="32" t="str">
        <f t="shared" si="95"/>
        <v xml:space="preserve"> </v>
      </c>
      <c r="DD61" s="15">
        <f t="shared" si="37"/>
        <v>1</v>
      </c>
      <c r="DE61" s="15">
        <v>59</v>
      </c>
      <c r="DH61" s="143"/>
      <c r="DI61" s="170"/>
      <c r="DL61" s="56">
        <f t="shared" si="32"/>
        <v>0</v>
      </c>
      <c r="DM61" s="170">
        <f t="shared" si="86"/>
        <v>1</v>
      </c>
      <c r="DN61" s="170">
        <f t="shared" si="87"/>
        <v>1</v>
      </c>
      <c r="DO61" s="170">
        <f t="shared" si="38"/>
        <v>1</v>
      </c>
      <c r="DP61" s="170">
        <f t="shared" si="39"/>
        <v>1</v>
      </c>
      <c r="DQ61" s="170">
        <f t="shared" si="40"/>
        <v>1</v>
      </c>
      <c r="DR61" s="170">
        <f t="shared" si="41"/>
        <v>1</v>
      </c>
      <c r="DS61" s="170">
        <f t="shared" si="42"/>
        <v>1</v>
      </c>
      <c r="DT61" s="170">
        <f t="shared" si="43"/>
        <v>1</v>
      </c>
      <c r="DU61" s="170">
        <f t="shared" si="44"/>
        <v>1</v>
      </c>
      <c r="DV61" s="170">
        <f t="shared" si="45"/>
        <v>1</v>
      </c>
      <c r="DW61" s="170">
        <f t="shared" si="46"/>
        <v>1</v>
      </c>
      <c r="DX61" s="170">
        <f t="shared" si="47"/>
        <v>1</v>
      </c>
      <c r="DY61" s="170">
        <f t="shared" si="48"/>
        <v>1</v>
      </c>
      <c r="DZ61" s="170">
        <f t="shared" si="49"/>
        <v>1</v>
      </c>
      <c r="EA61" s="170">
        <f t="shared" si="50"/>
        <v>1</v>
      </c>
      <c r="EB61" s="170">
        <f t="shared" si="51"/>
        <v>1</v>
      </c>
      <c r="EC61" s="170">
        <f t="shared" si="52"/>
        <v>1</v>
      </c>
      <c r="ED61" s="170">
        <f t="shared" si="53"/>
        <v>1</v>
      </c>
      <c r="EE61" s="170">
        <f t="shared" si="54"/>
        <v>1</v>
      </c>
      <c r="EF61" s="170">
        <f t="shared" si="55"/>
        <v>1</v>
      </c>
      <c r="EG61" s="170">
        <f t="shared" si="65"/>
        <v>0</v>
      </c>
    </row>
    <row r="62" spans="20:137" x14ac:dyDescent="0.25">
      <c r="T62" s="5"/>
      <c r="U62" s="13"/>
      <c r="V62" s="5"/>
      <c r="W62" s="5" t="str">
        <f t="shared" si="2"/>
        <v/>
      </c>
      <c r="X62" s="5"/>
      <c r="Y62" s="5"/>
      <c r="Z62" s="5"/>
      <c r="CB62" s="143">
        <f t="shared" si="66"/>
        <v>1</v>
      </c>
      <c r="CC62" s="143">
        <f t="shared" si="67"/>
        <v>1</v>
      </c>
      <c r="CD62" s="143">
        <f t="shared" si="68"/>
        <v>1</v>
      </c>
      <c r="CE62" s="143">
        <f t="shared" si="69"/>
        <v>1</v>
      </c>
      <c r="CF62" s="143">
        <f t="shared" si="70"/>
        <v>1</v>
      </c>
      <c r="CG62" s="143">
        <f t="shared" si="71"/>
        <v>1</v>
      </c>
      <c r="CH62" s="143">
        <f t="shared" si="72"/>
        <v>1</v>
      </c>
      <c r="CI62" s="143">
        <f t="shared" si="73"/>
        <v>1</v>
      </c>
      <c r="CJ62" s="143">
        <f t="shared" si="74"/>
        <v>1</v>
      </c>
      <c r="CK62" s="143">
        <f t="shared" si="75"/>
        <v>1</v>
      </c>
      <c r="CL62" s="143">
        <f t="shared" si="76"/>
        <v>1</v>
      </c>
      <c r="CM62" s="143">
        <f t="shared" si="77"/>
        <v>1</v>
      </c>
      <c r="CN62" s="143">
        <f t="shared" si="78"/>
        <v>1</v>
      </c>
      <c r="CO62" s="143">
        <f t="shared" si="79"/>
        <v>1</v>
      </c>
      <c r="CP62" s="143">
        <f t="shared" si="80"/>
        <v>1</v>
      </c>
      <c r="CQ62" s="143">
        <f t="shared" si="81"/>
        <v>1</v>
      </c>
      <c r="CR62" s="143">
        <f t="shared" si="82"/>
        <v>1</v>
      </c>
      <c r="CS62" s="143">
        <f t="shared" si="83"/>
        <v>1</v>
      </c>
      <c r="CT62" s="143">
        <f t="shared" si="84"/>
        <v>1</v>
      </c>
      <c r="CU62" s="143">
        <f t="shared" si="85"/>
        <v>1</v>
      </c>
      <c r="DB62" s="196" t="str">
        <f>IF(DB49="","","----")</f>
        <v/>
      </c>
      <c r="DD62" s="15">
        <f t="shared" si="37"/>
        <v>1</v>
      </c>
      <c r="DE62" s="15">
        <v>60</v>
      </c>
      <c r="DH62" s="143"/>
      <c r="DI62" s="170"/>
      <c r="DL62" s="56">
        <f t="shared" si="32"/>
        <v>0</v>
      </c>
      <c r="DM62" s="170">
        <f t="shared" si="86"/>
        <v>1</v>
      </c>
      <c r="DN62" s="170">
        <f t="shared" si="87"/>
        <v>1</v>
      </c>
      <c r="DO62" s="170">
        <f t="shared" si="38"/>
        <v>1</v>
      </c>
      <c r="DP62" s="170">
        <f t="shared" si="39"/>
        <v>1</v>
      </c>
      <c r="DQ62" s="170">
        <f t="shared" si="40"/>
        <v>1</v>
      </c>
      <c r="DR62" s="170">
        <f t="shared" si="41"/>
        <v>1</v>
      </c>
      <c r="DS62" s="170">
        <f t="shared" si="42"/>
        <v>1</v>
      </c>
      <c r="DT62" s="170">
        <f t="shared" si="43"/>
        <v>1</v>
      </c>
      <c r="DU62" s="170">
        <f t="shared" si="44"/>
        <v>1</v>
      </c>
      <c r="DV62" s="170">
        <f t="shared" si="45"/>
        <v>1</v>
      </c>
      <c r="DW62" s="170">
        <f t="shared" si="46"/>
        <v>1</v>
      </c>
      <c r="DX62" s="170">
        <f t="shared" si="47"/>
        <v>1</v>
      </c>
      <c r="DY62" s="170">
        <f t="shared" si="48"/>
        <v>1</v>
      </c>
      <c r="DZ62" s="170">
        <f t="shared" si="49"/>
        <v>1</v>
      </c>
      <c r="EA62" s="170">
        <f t="shared" si="50"/>
        <v>1</v>
      </c>
      <c r="EB62" s="170">
        <f t="shared" si="51"/>
        <v>1</v>
      </c>
      <c r="EC62" s="170">
        <f t="shared" si="52"/>
        <v>1</v>
      </c>
      <c r="ED62" s="170">
        <f t="shared" si="53"/>
        <v>1</v>
      </c>
      <c r="EE62" s="170">
        <f t="shared" si="54"/>
        <v>1</v>
      </c>
      <c r="EF62" s="170">
        <f t="shared" si="55"/>
        <v>1</v>
      </c>
      <c r="EG62" s="170">
        <f t="shared" si="65"/>
        <v>0</v>
      </c>
    </row>
    <row r="63" spans="20:137" x14ac:dyDescent="0.25">
      <c r="T63" s="5"/>
      <c r="U63" s="13"/>
      <c r="V63" s="5"/>
      <c r="W63" s="5" t="str">
        <f t="shared" si="2"/>
        <v/>
      </c>
      <c r="X63" s="5"/>
      <c r="Y63" s="5"/>
      <c r="Z63" s="5"/>
      <c r="CB63" s="143">
        <f t="shared" si="66"/>
        <v>1</v>
      </c>
      <c r="CC63" s="143">
        <f t="shared" si="67"/>
        <v>1</v>
      </c>
      <c r="CD63" s="143">
        <f t="shared" si="68"/>
        <v>1</v>
      </c>
      <c r="CE63" s="143">
        <f t="shared" si="69"/>
        <v>1</v>
      </c>
      <c r="CF63" s="143">
        <f t="shared" si="70"/>
        <v>1</v>
      </c>
      <c r="CG63" s="143">
        <f t="shared" si="71"/>
        <v>1</v>
      </c>
      <c r="CH63" s="143">
        <f t="shared" si="72"/>
        <v>1</v>
      </c>
      <c r="CI63" s="143">
        <f t="shared" si="73"/>
        <v>1</v>
      </c>
      <c r="CJ63" s="143">
        <f t="shared" si="74"/>
        <v>1</v>
      </c>
      <c r="CK63" s="143">
        <f t="shared" si="75"/>
        <v>1</v>
      </c>
      <c r="CL63" s="143">
        <f t="shared" si="76"/>
        <v>1</v>
      </c>
      <c r="CM63" s="143">
        <f t="shared" si="77"/>
        <v>1</v>
      </c>
      <c r="CN63" s="143">
        <f t="shared" si="78"/>
        <v>1</v>
      </c>
      <c r="CO63" s="143">
        <f t="shared" si="79"/>
        <v>1</v>
      </c>
      <c r="CP63" s="143">
        <f t="shared" si="80"/>
        <v>1</v>
      </c>
      <c r="CQ63" s="143">
        <f t="shared" si="81"/>
        <v>1</v>
      </c>
      <c r="CR63" s="143">
        <f t="shared" si="82"/>
        <v>1</v>
      </c>
      <c r="CS63" s="143">
        <f t="shared" si="83"/>
        <v>1</v>
      </c>
      <c r="CT63" s="143">
        <f t="shared" si="84"/>
        <v>1</v>
      </c>
      <c r="CU63" s="143">
        <f t="shared" si="85"/>
        <v>1</v>
      </c>
      <c r="DA63" s="15"/>
      <c r="DB63" s="32" t="str">
        <f>IF(DB64="","",CONCATENATE("Warband ",CZ64," ",DG63))</f>
        <v/>
      </c>
      <c r="DD63" s="15">
        <f t="shared" si="37"/>
        <v>1</v>
      </c>
      <c r="DE63" s="15">
        <v>61</v>
      </c>
      <c r="DG63" s="49" t="str">
        <f>CONCATENATE("   ",DH63,"/",DI63,IF(DH63&gt;DI63," !",""))</f>
        <v xml:space="preserve">   0/12</v>
      </c>
      <c r="DH63" s="143">
        <f t="shared" ref="DH63" si="96">INDEX($CB$1:$CU$1,CZ64)+DJ63</f>
        <v>0</v>
      </c>
      <c r="DI63" s="170">
        <f t="shared" ref="DI63" si="97">IF(DB64=$CW$5,0,12)</f>
        <v>12</v>
      </c>
      <c r="DL63" s="56">
        <f t="shared" si="32"/>
        <v>0</v>
      </c>
      <c r="DM63" s="170">
        <f t="shared" si="86"/>
        <v>1</v>
      </c>
      <c r="DN63" s="170">
        <f t="shared" si="87"/>
        <v>1</v>
      </c>
      <c r="DO63" s="170">
        <f t="shared" si="38"/>
        <v>1</v>
      </c>
      <c r="DP63" s="170">
        <f t="shared" si="39"/>
        <v>1</v>
      </c>
      <c r="DQ63" s="170">
        <f t="shared" si="40"/>
        <v>1</v>
      </c>
      <c r="DR63" s="170">
        <f t="shared" si="41"/>
        <v>1</v>
      </c>
      <c r="DS63" s="170">
        <f t="shared" si="42"/>
        <v>1</v>
      </c>
      <c r="DT63" s="170">
        <f t="shared" si="43"/>
        <v>1</v>
      </c>
      <c r="DU63" s="170">
        <f t="shared" si="44"/>
        <v>1</v>
      </c>
      <c r="DV63" s="170">
        <f t="shared" si="45"/>
        <v>1</v>
      </c>
      <c r="DW63" s="170">
        <f t="shared" si="46"/>
        <v>1</v>
      </c>
      <c r="DX63" s="170">
        <f t="shared" si="47"/>
        <v>1</v>
      </c>
      <c r="DY63" s="170">
        <f t="shared" si="48"/>
        <v>1</v>
      </c>
      <c r="DZ63" s="170">
        <f t="shared" si="49"/>
        <v>1</v>
      </c>
      <c r="EA63" s="170">
        <f t="shared" si="50"/>
        <v>1</v>
      </c>
      <c r="EB63" s="170">
        <f t="shared" si="51"/>
        <v>1</v>
      </c>
      <c r="EC63" s="170">
        <f t="shared" si="52"/>
        <v>1</v>
      </c>
      <c r="ED63" s="170">
        <f t="shared" si="53"/>
        <v>1</v>
      </c>
      <c r="EE63" s="170">
        <f t="shared" si="54"/>
        <v>1</v>
      </c>
      <c r="EF63" s="170">
        <f t="shared" si="55"/>
        <v>1</v>
      </c>
      <c r="EG63" s="170">
        <f t="shared" si="65"/>
        <v>0</v>
      </c>
    </row>
    <row r="64" spans="20:137" x14ac:dyDescent="0.25">
      <c r="T64" s="5"/>
      <c r="U64" s="13"/>
      <c r="V64" s="5"/>
      <c r="W64" s="5" t="str">
        <f t="shared" si="2"/>
        <v/>
      </c>
      <c r="X64" s="5"/>
      <c r="Y64" s="5"/>
      <c r="Z64" s="5"/>
      <c r="CB64" s="143">
        <f t="shared" si="66"/>
        <v>1</v>
      </c>
      <c r="CC64" s="143">
        <f t="shared" si="67"/>
        <v>1</v>
      </c>
      <c r="CD64" s="143">
        <f t="shared" si="68"/>
        <v>1</v>
      </c>
      <c r="CE64" s="143">
        <f t="shared" si="69"/>
        <v>1</v>
      </c>
      <c r="CF64" s="143">
        <f t="shared" si="70"/>
        <v>1</v>
      </c>
      <c r="CG64" s="143">
        <f t="shared" si="71"/>
        <v>1</v>
      </c>
      <c r="CH64" s="143">
        <f t="shared" si="72"/>
        <v>1</v>
      </c>
      <c r="CI64" s="143">
        <f t="shared" si="73"/>
        <v>1</v>
      </c>
      <c r="CJ64" s="143">
        <f t="shared" si="74"/>
        <v>1</v>
      </c>
      <c r="CK64" s="143">
        <f t="shared" si="75"/>
        <v>1</v>
      </c>
      <c r="CL64" s="143">
        <f t="shared" si="76"/>
        <v>1</v>
      </c>
      <c r="CM64" s="143">
        <f t="shared" si="77"/>
        <v>1</v>
      </c>
      <c r="CN64" s="143">
        <f t="shared" si="78"/>
        <v>1</v>
      </c>
      <c r="CO64" s="143">
        <f t="shared" si="79"/>
        <v>1</v>
      </c>
      <c r="CP64" s="143">
        <f t="shared" si="80"/>
        <v>1</v>
      </c>
      <c r="CQ64" s="143">
        <f t="shared" si="81"/>
        <v>1</v>
      </c>
      <c r="CR64" s="143">
        <f t="shared" si="82"/>
        <v>1</v>
      </c>
      <c r="CS64" s="143">
        <f t="shared" si="83"/>
        <v>1</v>
      </c>
      <c r="CT64" s="143">
        <f t="shared" si="84"/>
        <v>1</v>
      </c>
      <c r="CU64" s="143">
        <f t="shared" si="85"/>
        <v>1</v>
      </c>
      <c r="CZ64" s="15">
        <v>5</v>
      </c>
      <c r="DA64" s="15" t="s">
        <v>278</v>
      </c>
      <c r="DB64" s="32" t="str">
        <f>T(LOOKUP(CZ64,$DM$1:$EF$1,$DM$2:$EF$2))</f>
        <v/>
      </c>
      <c r="DD64" s="15">
        <f t="shared" si="37"/>
        <v>1</v>
      </c>
      <c r="DE64" s="15">
        <v>62</v>
      </c>
      <c r="DH64" s="143"/>
      <c r="DI64" s="170"/>
      <c r="DL64" s="56">
        <f t="shared" si="32"/>
        <v>0</v>
      </c>
      <c r="DM64" s="170">
        <f t="shared" si="86"/>
        <v>1</v>
      </c>
      <c r="DN64" s="170">
        <f t="shared" si="87"/>
        <v>1</v>
      </c>
      <c r="DO64" s="170">
        <f t="shared" si="38"/>
        <v>1</v>
      </c>
      <c r="DP64" s="170">
        <f t="shared" si="39"/>
        <v>1</v>
      </c>
      <c r="DQ64" s="170">
        <f t="shared" si="40"/>
        <v>1</v>
      </c>
      <c r="DR64" s="170">
        <f t="shared" si="41"/>
        <v>1</v>
      </c>
      <c r="DS64" s="170">
        <f t="shared" si="42"/>
        <v>1</v>
      </c>
      <c r="DT64" s="170">
        <f t="shared" si="43"/>
        <v>1</v>
      </c>
      <c r="DU64" s="170">
        <f t="shared" si="44"/>
        <v>1</v>
      </c>
      <c r="DV64" s="170">
        <f t="shared" si="45"/>
        <v>1</v>
      </c>
      <c r="DW64" s="170">
        <f t="shared" si="46"/>
        <v>1</v>
      </c>
      <c r="DX64" s="170">
        <f t="shared" si="47"/>
        <v>1</v>
      </c>
      <c r="DY64" s="170">
        <f t="shared" si="48"/>
        <v>1</v>
      </c>
      <c r="DZ64" s="170">
        <f t="shared" si="49"/>
        <v>1</v>
      </c>
      <c r="EA64" s="170">
        <f t="shared" si="50"/>
        <v>1</v>
      </c>
      <c r="EB64" s="170">
        <f t="shared" si="51"/>
        <v>1</v>
      </c>
      <c r="EC64" s="170">
        <f t="shared" si="52"/>
        <v>1</v>
      </c>
      <c r="ED64" s="170">
        <f t="shared" si="53"/>
        <v>1</v>
      </c>
      <c r="EE64" s="170">
        <f t="shared" si="54"/>
        <v>1</v>
      </c>
      <c r="EF64" s="170">
        <f t="shared" si="55"/>
        <v>1</v>
      </c>
      <c r="EG64" s="170">
        <f t="shared" si="65"/>
        <v>0</v>
      </c>
    </row>
    <row r="65" spans="20:137" x14ac:dyDescent="0.25">
      <c r="T65" s="5"/>
      <c r="U65" s="13"/>
      <c r="V65" s="5"/>
      <c r="W65" s="5" t="str">
        <f t="shared" si="2"/>
        <v/>
      </c>
      <c r="X65" s="5"/>
      <c r="Y65" s="5"/>
      <c r="Z65" s="5"/>
      <c r="CB65" s="143">
        <f t="shared" si="66"/>
        <v>1</v>
      </c>
      <c r="CC65" s="143">
        <f t="shared" si="67"/>
        <v>1</v>
      </c>
      <c r="CD65" s="143">
        <f t="shared" si="68"/>
        <v>1</v>
      </c>
      <c r="CE65" s="143">
        <f t="shared" si="69"/>
        <v>1</v>
      </c>
      <c r="CF65" s="143">
        <f t="shared" si="70"/>
        <v>1</v>
      </c>
      <c r="CG65" s="143">
        <f t="shared" si="71"/>
        <v>1</v>
      </c>
      <c r="CH65" s="143">
        <f t="shared" si="72"/>
        <v>1</v>
      </c>
      <c r="CI65" s="143">
        <f t="shared" si="73"/>
        <v>1</v>
      </c>
      <c r="CJ65" s="143">
        <f t="shared" si="74"/>
        <v>1</v>
      </c>
      <c r="CK65" s="143">
        <f t="shared" si="75"/>
        <v>1</v>
      </c>
      <c r="CL65" s="143">
        <f t="shared" si="76"/>
        <v>1</v>
      </c>
      <c r="CM65" s="143">
        <f t="shared" si="77"/>
        <v>1</v>
      </c>
      <c r="CN65" s="143">
        <f t="shared" si="78"/>
        <v>1</v>
      </c>
      <c r="CO65" s="143">
        <f t="shared" si="79"/>
        <v>1</v>
      </c>
      <c r="CP65" s="143">
        <f t="shared" si="80"/>
        <v>1</v>
      </c>
      <c r="CQ65" s="143">
        <f t="shared" si="81"/>
        <v>1</v>
      </c>
      <c r="CR65" s="143">
        <f t="shared" si="82"/>
        <v>1</v>
      </c>
      <c r="CS65" s="143">
        <f t="shared" si="83"/>
        <v>1</v>
      </c>
      <c r="CT65" s="143">
        <f t="shared" si="84"/>
        <v>1</v>
      </c>
      <c r="CU65" s="143">
        <f t="shared" si="85"/>
        <v>1</v>
      </c>
      <c r="DA65" s="15">
        <v>1</v>
      </c>
      <c r="DB65" s="32" t="str">
        <f t="shared" ref="DB65:DB76" si="98">T(CONCATENATE(LOOKUP(DA65,CF$3:CF$80,AU$3:AU$80)," ",LOOKUP(DA65,CF$3:CF$80,$CA$3:$CA$80)))</f>
        <v xml:space="preserve"> </v>
      </c>
      <c r="DD65" s="15">
        <f t="shared" si="37"/>
        <v>1</v>
      </c>
      <c r="DE65" s="15">
        <v>63</v>
      </c>
      <c r="DH65" s="143"/>
      <c r="DI65" s="170"/>
      <c r="DL65" s="56">
        <f t="shared" si="32"/>
        <v>0</v>
      </c>
      <c r="DM65" s="170">
        <f t="shared" si="86"/>
        <v>1</v>
      </c>
      <c r="DN65" s="170">
        <f t="shared" si="87"/>
        <v>1</v>
      </c>
      <c r="DO65" s="170">
        <f t="shared" si="38"/>
        <v>1</v>
      </c>
      <c r="DP65" s="170">
        <f t="shared" si="39"/>
        <v>1</v>
      </c>
      <c r="DQ65" s="170">
        <f t="shared" si="40"/>
        <v>1</v>
      </c>
      <c r="DR65" s="170">
        <f t="shared" si="41"/>
        <v>1</v>
      </c>
      <c r="DS65" s="170">
        <f t="shared" si="42"/>
        <v>1</v>
      </c>
      <c r="DT65" s="170">
        <f t="shared" si="43"/>
        <v>1</v>
      </c>
      <c r="DU65" s="170">
        <f t="shared" si="44"/>
        <v>1</v>
      </c>
      <c r="DV65" s="170">
        <f t="shared" si="45"/>
        <v>1</v>
      </c>
      <c r="DW65" s="170">
        <f t="shared" si="46"/>
        <v>1</v>
      </c>
      <c r="DX65" s="170">
        <f t="shared" si="47"/>
        <v>1</v>
      </c>
      <c r="DY65" s="170">
        <f t="shared" si="48"/>
        <v>1</v>
      </c>
      <c r="DZ65" s="170">
        <f t="shared" si="49"/>
        <v>1</v>
      </c>
      <c r="EA65" s="170">
        <f t="shared" si="50"/>
        <v>1</v>
      </c>
      <c r="EB65" s="170">
        <f t="shared" si="51"/>
        <v>1</v>
      </c>
      <c r="EC65" s="170">
        <f t="shared" si="52"/>
        <v>1</v>
      </c>
      <c r="ED65" s="170">
        <f t="shared" si="53"/>
        <v>1</v>
      </c>
      <c r="EE65" s="170">
        <f t="shared" si="54"/>
        <v>1</v>
      </c>
      <c r="EF65" s="170">
        <f t="shared" si="55"/>
        <v>1</v>
      </c>
      <c r="EG65" s="170">
        <f t="shared" si="65"/>
        <v>0</v>
      </c>
    </row>
    <row r="66" spans="20:137" x14ac:dyDescent="0.25">
      <c r="T66" s="5"/>
      <c r="U66" s="13"/>
      <c r="V66" s="5"/>
      <c r="W66" s="5" t="str">
        <f t="shared" si="2"/>
        <v/>
      </c>
      <c r="X66" s="5"/>
      <c r="Y66" s="5"/>
      <c r="Z66" s="5"/>
      <c r="CB66" s="143">
        <f t="shared" si="66"/>
        <v>1</v>
      </c>
      <c r="CC66" s="143">
        <f t="shared" si="67"/>
        <v>1</v>
      </c>
      <c r="CD66" s="143">
        <f t="shared" si="68"/>
        <v>1</v>
      </c>
      <c r="CE66" s="143">
        <f t="shared" si="69"/>
        <v>1</v>
      </c>
      <c r="CF66" s="143">
        <f t="shared" si="70"/>
        <v>1</v>
      </c>
      <c r="CG66" s="143">
        <f t="shared" si="71"/>
        <v>1</v>
      </c>
      <c r="CH66" s="143">
        <f t="shared" si="72"/>
        <v>1</v>
      </c>
      <c r="CI66" s="143">
        <f t="shared" si="73"/>
        <v>1</v>
      </c>
      <c r="CJ66" s="143">
        <f t="shared" si="74"/>
        <v>1</v>
      </c>
      <c r="CK66" s="143">
        <f t="shared" si="75"/>
        <v>1</v>
      </c>
      <c r="CL66" s="143">
        <f t="shared" si="76"/>
        <v>1</v>
      </c>
      <c r="CM66" s="143">
        <f t="shared" si="77"/>
        <v>1</v>
      </c>
      <c r="CN66" s="143">
        <f t="shared" si="78"/>
        <v>1</v>
      </c>
      <c r="CO66" s="143">
        <f t="shared" si="79"/>
        <v>1</v>
      </c>
      <c r="CP66" s="143">
        <f t="shared" si="80"/>
        <v>1</v>
      </c>
      <c r="CQ66" s="143">
        <f t="shared" si="81"/>
        <v>1</v>
      </c>
      <c r="CR66" s="143">
        <f t="shared" si="82"/>
        <v>1</v>
      </c>
      <c r="CS66" s="143">
        <f t="shared" si="83"/>
        <v>1</v>
      </c>
      <c r="CT66" s="143">
        <f t="shared" si="84"/>
        <v>1</v>
      </c>
      <c r="CU66" s="143">
        <f t="shared" si="85"/>
        <v>1</v>
      </c>
      <c r="DA66" s="15">
        <v>2</v>
      </c>
      <c r="DB66" s="32" t="str">
        <f t="shared" si="98"/>
        <v xml:space="preserve"> </v>
      </c>
      <c r="DD66" s="15">
        <f t="shared" si="37"/>
        <v>1</v>
      </c>
      <c r="DE66" s="15">
        <v>64</v>
      </c>
      <c r="DH66" s="143"/>
      <c r="DI66" s="170"/>
      <c r="DL66" s="56">
        <f t="shared" si="32"/>
        <v>0</v>
      </c>
      <c r="DM66" s="170">
        <f t="shared" si="86"/>
        <v>1</v>
      </c>
      <c r="DN66" s="170">
        <f t="shared" si="87"/>
        <v>1</v>
      </c>
      <c r="DO66" s="170">
        <f t="shared" si="38"/>
        <v>1</v>
      </c>
      <c r="DP66" s="170">
        <f t="shared" si="39"/>
        <v>1</v>
      </c>
      <c r="DQ66" s="170">
        <f t="shared" si="40"/>
        <v>1</v>
      </c>
      <c r="DR66" s="170">
        <f t="shared" si="41"/>
        <v>1</v>
      </c>
      <c r="DS66" s="170">
        <f t="shared" si="42"/>
        <v>1</v>
      </c>
      <c r="DT66" s="170">
        <f t="shared" si="43"/>
        <v>1</v>
      </c>
      <c r="DU66" s="170">
        <f t="shared" si="44"/>
        <v>1</v>
      </c>
      <c r="DV66" s="170">
        <f t="shared" si="45"/>
        <v>1</v>
      </c>
      <c r="DW66" s="170">
        <f t="shared" si="46"/>
        <v>1</v>
      </c>
      <c r="DX66" s="170">
        <f t="shared" si="47"/>
        <v>1</v>
      </c>
      <c r="DY66" s="170">
        <f t="shared" si="48"/>
        <v>1</v>
      </c>
      <c r="DZ66" s="170">
        <f t="shared" si="49"/>
        <v>1</v>
      </c>
      <c r="EA66" s="170">
        <f t="shared" si="50"/>
        <v>1</v>
      </c>
      <c r="EB66" s="170">
        <f t="shared" si="51"/>
        <v>1</v>
      </c>
      <c r="EC66" s="170">
        <f t="shared" si="52"/>
        <v>1</v>
      </c>
      <c r="ED66" s="170">
        <f t="shared" si="53"/>
        <v>1</v>
      </c>
      <c r="EE66" s="170">
        <f t="shared" si="54"/>
        <v>1</v>
      </c>
      <c r="EF66" s="170">
        <f t="shared" si="55"/>
        <v>1</v>
      </c>
      <c r="EG66" s="170">
        <f t="shared" si="65"/>
        <v>0</v>
      </c>
    </row>
    <row r="67" spans="20:137" x14ac:dyDescent="0.25">
      <c r="T67" s="5"/>
      <c r="U67" s="13"/>
      <c r="V67" s="5"/>
      <c r="W67" s="5" t="str">
        <f t="shared" ref="W67:W80" si="99">T(LOOKUP(DE67,$DD$3:$DD$302,$DB$3:$DB$302))</f>
        <v/>
      </c>
      <c r="X67" s="5"/>
      <c r="Y67" s="5"/>
      <c r="Z67" s="5"/>
      <c r="CB67" s="143">
        <f t="shared" si="66"/>
        <v>1</v>
      </c>
      <c r="CC67" s="143">
        <f t="shared" si="67"/>
        <v>1</v>
      </c>
      <c r="CD67" s="143">
        <f t="shared" si="68"/>
        <v>1</v>
      </c>
      <c r="CE67" s="143">
        <f t="shared" si="69"/>
        <v>1</v>
      </c>
      <c r="CF67" s="143">
        <f t="shared" si="70"/>
        <v>1</v>
      </c>
      <c r="CG67" s="143">
        <f t="shared" si="71"/>
        <v>1</v>
      </c>
      <c r="CH67" s="143">
        <f t="shared" si="72"/>
        <v>1</v>
      </c>
      <c r="CI67" s="143">
        <f t="shared" si="73"/>
        <v>1</v>
      </c>
      <c r="CJ67" s="143">
        <f t="shared" si="74"/>
        <v>1</v>
      </c>
      <c r="CK67" s="143">
        <f t="shared" si="75"/>
        <v>1</v>
      </c>
      <c r="CL67" s="143">
        <f t="shared" si="76"/>
        <v>1</v>
      </c>
      <c r="CM67" s="143">
        <f t="shared" si="77"/>
        <v>1</v>
      </c>
      <c r="CN67" s="143">
        <f t="shared" si="78"/>
        <v>1</v>
      </c>
      <c r="CO67" s="143">
        <f t="shared" si="79"/>
        <v>1</v>
      </c>
      <c r="CP67" s="143">
        <f t="shared" si="80"/>
        <v>1</v>
      </c>
      <c r="CQ67" s="143">
        <f t="shared" si="81"/>
        <v>1</v>
      </c>
      <c r="CR67" s="143">
        <f t="shared" si="82"/>
        <v>1</v>
      </c>
      <c r="CS67" s="143">
        <f t="shared" si="83"/>
        <v>1</v>
      </c>
      <c r="CT67" s="143">
        <f t="shared" si="84"/>
        <v>1</v>
      </c>
      <c r="CU67" s="143">
        <f t="shared" si="85"/>
        <v>1</v>
      </c>
      <c r="DA67" s="15">
        <v>3</v>
      </c>
      <c r="DB67" s="32" t="str">
        <f t="shared" si="98"/>
        <v xml:space="preserve"> </v>
      </c>
      <c r="DD67" s="15">
        <f t="shared" si="37"/>
        <v>1</v>
      </c>
      <c r="DE67" s="15">
        <v>65</v>
      </c>
      <c r="DH67" s="143"/>
      <c r="DI67" s="170"/>
      <c r="DL67" s="56">
        <f t="shared" si="32"/>
        <v>0</v>
      </c>
      <c r="DM67" s="170">
        <f t="shared" si="86"/>
        <v>1</v>
      </c>
      <c r="DN67" s="170">
        <f t="shared" si="87"/>
        <v>1</v>
      </c>
      <c r="DO67" s="170">
        <f t="shared" si="38"/>
        <v>1</v>
      </c>
      <c r="DP67" s="170">
        <f t="shared" si="39"/>
        <v>1</v>
      </c>
      <c r="DQ67" s="170">
        <f t="shared" si="40"/>
        <v>1</v>
      </c>
      <c r="DR67" s="170">
        <f t="shared" si="41"/>
        <v>1</v>
      </c>
      <c r="DS67" s="170">
        <f t="shared" si="42"/>
        <v>1</v>
      </c>
      <c r="DT67" s="170">
        <f t="shared" si="43"/>
        <v>1</v>
      </c>
      <c r="DU67" s="170">
        <f t="shared" si="44"/>
        <v>1</v>
      </c>
      <c r="DV67" s="170">
        <f t="shared" si="45"/>
        <v>1</v>
      </c>
      <c r="DW67" s="170">
        <f t="shared" si="46"/>
        <v>1</v>
      </c>
      <c r="DX67" s="170">
        <f t="shared" si="47"/>
        <v>1</v>
      </c>
      <c r="DY67" s="170">
        <f t="shared" si="48"/>
        <v>1</v>
      </c>
      <c r="DZ67" s="170">
        <f t="shared" si="49"/>
        <v>1</v>
      </c>
      <c r="EA67" s="170">
        <f t="shared" si="50"/>
        <v>1</v>
      </c>
      <c r="EB67" s="170">
        <f t="shared" si="51"/>
        <v>1</v>
      </c>
      <c r="EC67" s="170">
        <f t="shared" si="52"/>
        <v>1</v>
      </c>
      <c r="ED67" s="170">
        <f t="shared" si="53"/>
        <v>1</v>
      </c>
      <c r="EE67" s="170">
        <f t="shared" si="54"/>
        <v>1</v>
      </c>
      <c r="EF67" s="170">
        <f t="shared" si="55"/>
        <v>1</v>
      </c>
      <c r="EG67" s="170">
        <f t="shared" ref="EG67:EG80" si="100">IF(CX67=0,0,SUBSTITUTE(SUBSTITUTE(SUBSTITUTE(SUBSTITUTE(SUBSTITUTE(SUBSTITUTE(SUBSTITUTE(SUBSTITUTE($CX67,"12",""),"13",""),"14",""),"15",""),"16",""),"17",""),"18",""),"19",""))</f>
        <v>0</v>
      </c>
    </row>
    <row r="68" spans="20:137" x14ac:dyDescent="0.25">
      <c r="T68" s="5"/>
      <c r="U68" s="13"/>
      <c r="V68" s="5"/>
      <c r="W68" s="5" t="str">
        <f t="shared" si="99"/>
        <v/>
      </c>
      <c r="X68" s="5"/>
      <c r="Y68" s="5"/>
      <c r="Z68" s="5"/>
      <c r="CB68" s="143">
        <f t="shared" ref="CB68:CB80" si="101">IF(AQ67="",CB67,CB67+1)</f>
        <v>1</v>
      </c>
      <c r="CC68" s="143">
        <f t="shared" ref="CC68:CC80" si="102">IF(AR67="",CC67,CC67+1)</f>
        <v>1</v>
      </c>
      <c r="CD68" s="143">
        <f t="shared" ref="CD68:CD80" si="103">IF(AS67="",CD67,CD67+1)</f>
        <v>1</v>
      </c>
      <c r="CE68" s="143">
        <f t="shared" ref="CE68:CE80" si="104">IF(AT67="",CE67,CE67+1)</f>
        <v>1</v>
      </c>
      <c r="CF68" s="143">
        <f t="shared" ref="CF68:CF80" si="105">IF(AU67="",CF67,CF67+1)</f>
        <v>1</v>
      </c>
      <c r="CG68" s="143">
        <f t="shared" ref="CG68:CG80" si="106">IF(AV67="",CG67,CG67+1)</f>
        <v>1</v>
      </c>
      <c r="CH68" s="143">
        <f t="shared" ref="CH68:CH80" si="107">IF(AW67="",CH67,CH67+1)</f>
        <v>1</v>
      </c>
      <c r="CI68" s="143">
        <f t="shared" ref="CI68:CI80" si="108">IF(AX67="",CI67,CI67+1)</f>
        <v>1</v>
      </c>
      <c r="CJ68" s="143">
        <f t="shared" ref="CJ68:CJ80" si="109">IF(AY67="",CJ67,CJ67+1)</f>
        <v>1</v>
      </c>
      <c r="CK68" s="143">
        <f t="shared" ref="CK68:CK80" si="110">IF(AZ67="",CK67,CK67+1)</f>
        <v>1</v>
      </c>
      <c r="CL68" s="143">
        <f t="shared" ref="CL68:CL80" si="111">IF(BA67="",CL67,CL67+1)</f>
        <v>1</v>
      </c>
      <c r="CM68" s="143">
        <f t="shared" ref="CM68:CM80" si="112">IF(BB67="",CM67,CM67+1)</f>
        <v>1</v>
      </c>
      <c r="CN68" s="143">
        <f t="shared" ref="CN68:CN80" si="113">IF(BC67="",CN67,CN67+1)</f>
        <v>1</v>
      </c>
      <c r="CO68" s="143">
        <f t="shared" ref="CO68:CO80" si="114">IF(BD67="",CO67,CO67+1)</f>
        <v>1</v>
      </c>
      <c r="CP68" s="143">
        <f t="shared" ref="CP68:CP80" si="115">IF(BE67="",CP67,CP67+1)</f>
        <v>1</v>
      </c>
      <c r="CQ68" s="143">
        <f t="shared" ref="CQ68:CQ80" si="116">IF(BF67="",CQ67,CQ67+1)</f>
        <v>1</v>
      </c>
      <c r="CR68" s="143">
        <f t="shared" ref="CR68:CR80" si="117">IF(BG67="",CR67,CR67+1)</f>
        <v>1</v>
      </c>
      <c r="CS68" s="143">
        <f t="shared" ref="CS68:CS80" si="118">IF(BH67="",CS67,CS67+1)</f>
        <v>1</v>
      </c>
      <c r="CT68" s="143">
        <f t="shared" ref="CT68:CT80" si="119">IF(BI67="",CT67,CT67+1)</f>
        <v>1</v>
      </c>
      <c r="CU68" s="143">
        <f t="shared" ref="CU68:CU80" si="120">IF(BJ67="",CU67,CU67+1)</f>
        <v>1</v>
      </c>
      <c r="DA68" s="15">
        <v>4</v>
      </c>
      <c r="DB68" s="32" t="str">
        <f t="shared" si="98"/>
        <v xml:space="preserve"> </v>
      </c>
      <c r="DD68" s="15">
        <f t="shared" si="37"/>
        <v>1</v>
      </c>
      <c r="DE68" s="15">
        <v>66</v>
      </c>
      <c r="DH68" s="143"/>
      <c r="DI68" s="170"/>
      <c r="DL68" s="56">
        <f t="shared" ref="DL68:DL79" si="121">SUM(DM69:EF69)-SUM(DM68:EF68)</f>
        <v>0</v>
      </c>
      <c r="DM68" s="170">
        <f t="shared" ref="DM68:DM80" si="122">IF(OR(CX67=0,ISERROR(SEARCH(DM$1,SUBSTITUTE(SUBSTITUTE($EG67,"10",""),"11","")))),DM67,DM67+1)</f>
        <v>1</v>
      </c>
      <c r="DN68" s="170">
        <f t="shared" ref="DN68:DN80" si="123">IF(OR(CX67=0,ISERROR(SEARCH(DN$1,SUBSTITUTE(SUBSTITUTE($CX67,"12",""),"20","")))),DN67,DN67+1)</f>
        <v>1</v>
      </c>
      <c r="DO68" s="170">
        <f t="shared" si="38"/>
        <v>1</v>
      </c>
      <c r="DP68" s="170">
        <f t="shared" si="39"/>
        <v>1</v>
      </c>
      <c r="DQ68" s="170">
        <f t="shared" si="40"/>
        <v>1</v>
      </c>
      <c r="DR68" s="170">
        <f t="shared" si="41"/>
        <v>1</v>
      </c>
      <c r="DS68" s="170">
        <f t="shared" si="42"/>
        <v>1</v>
      </c>
      <c r="DT68" s="170">
        <f t="shared" si="43"/>
        <v>1</v>
      </c>
      <c r="DU68" s="170">
        <f t="shared" si="44"/>
        <v>1</v>
      </c>
      <c r="DV68" s="170">
        <f t="shared" si="45"/>
        <v>1</v>
      </c>
      <c r="DW68" s="170">
        <f t="shared" si="46"/>
        <v>1</v>
      </c>
      <c r="DX68" s="170">
        <f t="shared" si="47"/>
        <v>1</v>
      </c>
      <c r="DY68" s="170">
        <f t="shared" si="48"/>
        <v>1</v>
      </c>
      <c r="DZ68" s="170">
        <f t="shared" si="49"/>
        <v>1</v>
      </c>
      <c r="EA68" s="170">
        <f t="shared" si="50"/>
        <v>1</v>
      </c>
      <c r="EB68" s="170">
        <f t="shared" si="51"/>
        <v>1</v>
      </c>
      <c r="EC68" s="170">
        <f t="shared" si="52"/>
        <v>1</v>
      </c>
      <c r="ED68" s="170">
        <f t="shared" si="53"/>
        <v>1</v>
      </c>
      <c r="EE68" s="170">
        <f t="shared" si="54"/>
        <v>1</v>
      </c>
      <c r="EF68" s="170">
        <f t="shared" si="55"/>
        <v>1</v>
      </c>
      <c r="EG68" s="170">
        <f t="shared" si="100"/>
        <v>0</v>
      </c>
    </row>
    <row r="69" spans="20:137" x14ac:dyDescent="0.25">
      <c r="T69" s="5"/>
      <c r="U69" s="13"/>
      <c r="V69" s="5"/>
      <c r="W69" s="5" t="str">
        <f t="shared" si="99"/>
        <v/>
      </c>
      <c r="X69" s="5"/>
      <c r="Y69" s="5"/>
      <c r="Z69" s="5"/>
      <c r="CB69" s="143">
        <f t="shared" si="101"/>
        <v>1</v>
      </c>
      <c r="CC69" s="143">
        <f t="shared" si="102"/>
        <v>1</v>
      </c>
      <c r="CD69" s="143">
        <f t="shared" si="103"/>
        <v>1</v>
      </c>
      <c r="CE69" s="143">
        <f t="shared" si="104"/>
        <v>1</v>
      </c>
      <c r="CF69" s="143">
        <f t="shared" si="105"/>
        <v>1</v>
      </c>
      <c r="CG69" s="143">
        <f t="shared" si="106"/>
        <v>1</v>
      </c>
      <c r="CH69" s="143">
        <f t="shared" si="107"/>
        <v>1</v>
      </c>
      <c r="CI69" s="143">
        <f t="shared" si="108"/>
        <v>1</v>
      </c>
      <c r="CJ69" s="143">
        <f t="shared" si="109"/>
        <v>1</v>
      </c>
      <c r="CK69" s="143">
        <f t="shared" si="110"/>
        <v>1</v>
      </c>
      <c r="CL69" s="143">
        <f t="shared" si="111"/>
        <v>1</v>
      </c>
      <c r="CM69" s="143">
        <f t="shared" si="112"/>
        <v>1</v>
      </c>
      <c r="CN69" s="143">
        <f t="shared" si="113"/>
        <v>1</v>
      </c>
      <c r="CO69" s="143">
        <f t="shared" si="114"/>
        <v>1</v>
      </c>
      <c r="CP69" s="143">
        <f t="shared" si="115"/>
        <v>1</v>
      </c>
      <c r="CQ69" s="143">
        <f t="shared" si="116"/>
        <v>1</v>
      </c>
      <c r="CR69" s="143">
        <f t="shared" si="117"/>
        <v>1</v>
      </c>
      <c r="CS69" s="143">
        <f t="shared" si="118"/>
        <v>1</v>
      </c>
      <c r="CT69" s="143">
        <f t="shared" si="119"/>
        <v>1</v>
      </c>
      <c r="CU69" s="143">
        <f t="shared" si="120"/>
        <v>1</v>
      </c>
      <c r="DA69" s="15">
        <v>5</v>
      </c>
      <c r="DB69" s="32" t="str">
        <f t="shared" si="98"/>
        <v xml:space="preserve"> </v>
      </c>
      <c r="DD69" s="15">
        <f t="shared" ref="DD69:DD132" si="124">IF(OR(DB68="",DB68=" "),DD68,DD68+1)</f>
        <v>1</v>
      </c>
      <c r="DE69" s="15">
        <v>67</v>
      </c>
      <c r="DH69" s="143"/>
      <c r="DI69" s="170"/>
      <c r="DL69" s="56">
        <f t="shared" si="121"/>
        <v>0</v>
      </c>
      <c r="DM69" s="170">
        <f t="shared" si="122"/>
        <v>1</v>
      </c>
      <c r="DN69" s="170">
        <f t="shared" si="123"/>
        <v>1</v>
      </c>
      <c r="DO69" s="170">
        <f t="shared" ref="DO69:DO80" si="125">IF(OR($CX68=0,ISERROR(SEARCH(DO$1,SUBSTITUTE($CX68,DY$1,"")))),DO68,DO68+1)</f>
        <v>1</v>
      </c>
      <c r="DP69" s="170">
        <f t="shared" ref="DP69:DP80" si="126">IF(OR($CX68=0,ISERROR(SEARCH(DP$1,SUBSTITUTE($CX68,DZ$1,"")))),DP68,DP68+1)</f>
        <v>1</v>
      </c>
      <c r="DQ69" s="170">
        <f t="shared" ref="DQ69:DQ80" si="127">IF(OR($CX68=0,ISERROR(SEARCH(DQ$1,SUBSTITUTE($CX68,EA$1,"")))),DQ68,DQ68+1)</f>
        <v>1</v>
      </c>
      <c r="DR69" s="170">
        <f t="shared" ref="DR69:DR80" si="128">IF(OR($CX68=0,ISERROR(SEARCH(DR$1,SUBSTITUTE($CX68,EB$1,"")))),DR68,DR68+1)</f>
        <v>1</v>
      </c>
      <c r="DS69" s="170">
        <f t="shared" ref="DS69:DS80" si="129">IF(OR($CX68=0,ISERROR(SEARCH(DS$1,SUBSTITUTE($CX68,EC$1,"")))),DS68,DS68+1)</f>
        <v>1</v>
      </c>
      <c r="DT69" s="170">
        <f t="shared" ref="DT69:DT80" si="130">IF(OR($CX68=0,ISERROR(SEARCH(DT$1,SUBSTITUTE($CX68,ED$1,"")))),DT68,DT68+1)</f>
        <v>1</v>
      </c>
      <c r="DU69" s="170">
        <f t="shared" ref="DU69:DU80" si="131">IF(OR($CX68=0,ISERROR(SEARCH(DU$1,SUBSTITUTE($CX68,EE$1,"")))),DU68,DU68+1)</f>
        <v>1</v>
      </c>
      <c r="DV69" s="170">
        <f t="shared" ref="DV69:DV80" si="132">IF(OR($CX68=0,ISERROR(SEARCH(DV$1,$CX68))),DV68,DV68+1)</f>
        <v>1</v>
      </c>
      <c r="DW69" s="170">
        <f t="shared" ref="DW69:DW80" si="133">IF(OR($CX68=0,ISERROR(SEARCH(DW$1,$CX68))),DW68,DW68+1)</f>
        <v>1</v>
      </c>
      <c r="DX69" s="170">
        <f t="shared" ref="DX69:DX80" si="134">IF(OR($CX68=0,ISERROR(SEARCH(DX$1,$CX68))),DX68,DX68+1)</f>
        <v>1</v>
      </c>
      <c r="DY69" s="170">
        <f t="shared" ref="DY69:DY80" si="135">IF(OR($CX68=0,ISERROR(SEARCH(DY$1,$CX68))),DY68,DY68+1)</f>
        <v>1</v>
      </c>
      <c r="DZ69" s="170">
        <f t="shared" ref="DZ69:DZ80" si="136">IF(OR($CX68=0,ISERROR(SEARCH(DZ$1,$CX68))),DZ68,DZ68+1)</f>
        <v>1</v>
      </c>
      <c r="EA69" s="170">
        <f t="shared" ref="EA69:EA80" si="137">IF(OR($CX68=0,ISERROR(SEARCH(EA$1,$CX68))),EA68,EA68+1)</f>
        <v>1</v>
      </c>
      <c r="EB69" s="170">
        <f t="shared" ref="EB69:EB80" si="138">IF(OR($CX68=0,ISERROR(SEARCH(EB$1,$CX68))),EB68,EB68+1)</f>
        <v>1</v>
      </c>
      <c r="EC69" s="170">
        <f t="shared" ref="EC69:EC80" si="139">IF(OR($CX68=0,ISERROR(SEARCH(EC$1,$CX68))),EC68,EC68+1)</f>
        <v>1</v>
      </c>
      <c r="ED69" s="170">
        <f t="shared" ref="ED69:ED80" si="140">IF(OR($CX68=0,ISERROR(SEARCH(ED$1,$CX68))),ED68,ED68+1)</f>
        <v>1</v>
      </c>
      <c r="EE69" s="170">
        <f t="shared" ref="EE69:EE80" si="141">IF(OR($CX68=0,ISERROR(SEARCH(EE$1,$CX68))),EE68,EE68+1)</f>
        <v>1</v>
      </c>
      <c r="EF69" s="170">
        <f t="shared" ref="EF69:EF80" si="142">IF(OR($CX68=0,ISERROR(SEARCH(EF$1,$CX68))),EF68,EF68+1)</f>
        <v>1</v>
      </c>
      <c r="EG69" s="170">
        <f t="shared" si="100"/>
        <v>0</v>
      </c>
    </row>
    <row r="70" spans="20:137" x14ac:dyDescent="0.25">
      <c r="T70" s="5"/>
      <c r="U70" s="13"/>
      <c r="V70" s="5"/>
      <c r="W70" s="5" t="str">
        <f t="shared" si="99"/>
        <v/>
      </c>
      <c r="X70" s="5"/>
      <c r="Y70" s="5"/>
      <c r="Z70" s="5"/>
      <c r="CB70" s="143">
        <f t="shared" si="101"/>
        <v>1</v>
      </c>
      <c r="CC70" s="143">
        <f t="shared" si="102"/>
        <v>1</v>
      </c>
      <c r="CD70" s="143">
        <f t="shared" si="103"/>
        <v>1</v>
      </c>
      <c r="CE70" s="143">
        <f t="shared" si="104"/>
        <v>1</v>
      </c>
      <c r="CF70" s="143">
        <f t="shared" si="105"/>
        <v>1</v>
      </c>
      <c r="CG70" s="143">
        <f t="shared" si="106"/>
        <v>1</v>
      </c>
      <c r="CH70" s="143">
        <f t="shared" si="107"/>
        <v>1</v>
      </c>
      <c r="CI70" s="143">
        <f t="shared" si="108"/>
        <v>1</v>
      </c>
      <c r="CJ70" s="143">
        <f t="shared" si="109"/>
        <v>1</v>
      </c>
      <c r="CK70" s="143">
        <f t="shared" si="110"/>
        <v>1</v>
      </c>
      <c r="CL70" s="143">
        <f t="shared" si="111"/>
        <v>1</v>
      </c>
      <c r="CM70" s="143">
        <f t="shared" si="112"/>
        <v>1</v>
      </c>
      <c r="CN70" s="143">
        <f t="shared" si="113"/>
        <v>1</v>
      </c>
      <c r="CO70" s="143">
        <f t="shared" si="114"/>
        <v>1</v>
      </c>
      <c r="CP70" s="143">
        <f t="shared" si="115"/>
        <v>1</v>
      </c>
      <c r="CQ70" s="143">
        <f t="shared" si="116"/>
        <v>1</v>
      </c>
      <c r="CR70" s="143">
        <f t="shared" si="117"/>
        <v>1</v>
      </c>
      <c r="CS70" s="143">
        <f t="shared" si="118"/>
        <v>1</v>
      </c>
      <c r="CT70" s="143">
        <f t="shared" si="119"/>
        <v>1</v>
      </c>
      <c r="CU70" s="143">
        <f t="shared" si="120"/>
        <v>1</v>
      </c>
      <c r="DA70" s="15">
        <v>6</v>
      </c>
      <c r="DB70" s="32" t="str">
        <f t="shared" si="98"/>
        <v xml:space="preserve"> </v>
      </c>
      <c r="DD70" s="15">
        <f t="shared" si="124"/>
        <v>1</v>
      </c>
      <c r="DE70" s="15">
        <v>68</v>
      </c>
      <c r="DH70" s="143"/>
      <c r="DI70" s="170"/>
      <c r="DL70" s="56">
        <f t="shared" si="121"/>
        <v>0</v>
      </c>
      <c r="DM70" s="170">
        <f t="shared" si="122"/>
        <v>1</v>
      </c>
      <c r="DN70" s="170">
        <f t="shared" si="123"/>
        <v>1</v>
      </c>
      <c r="DO70" s="170">
        <f t="shared" si="125"/>
        <v>1</v>
      </c>
      <c r="DP70" s="170">
        <f t="shared" si="126"/>
        <v>1</v>
      </c>
      <c r="DQ70" s="170">
        <f t="shared" si="127"/>
        <v>1</v>
      </c>
      <c r="DR70" s="170">
        <f t="shared" si="128"/>
        <v>1</v>
      </c>
      <c r="DS70" s="170">
        <f t="shared" si="129"/>
        <v>1</v>
      </c>
      <c r="DT70" s="170">
        <f t="shared" si="130"/>
        <v>1</v>
      </c>
      <c r="DU70" s="170">
        <f t="shared" si="131"/>
        <v>1</v>
      </c>
      <c r="DV70" s="170">
        <f t="shared" si="132"/>
        <v>1</v>
      </c>
      <c r="DW70" s="170">
        <f t="shared" si="133"/>
        <v>1</v>
      </c>
      <c r="DX70" s="170">
        <f t="shared" si="134"/>
        <v>1</v>
      </c>
      <c r="DY70" s="170">
        <f t="shared" si="135"/>
        <v>1</v>
      </c>
      <c r="DZ70" s="170">
        <f t="shared" si="136"/>
        <v>1</v>
      </c>
      <c r="EA70" s="170">
        <f t="shared" si="137"/>
        <v>1</v>
      </c>
      <c r="EB70" s="170">
        <f t="shared" si="138"/>
        <v>1</v>
      </c>
      <c r="EC70" s="170">
        <f t="shared" si="139"/>
        <v>1</v>
      </c>
      <c r="ED70" s="170">
        <f t="shared" si="140"/>
        <v>1</v>
      </c>
      <c r="EE70" s="170">
        <f t="shared" si="141"/>
        <v>1</v>
      </c>
      <c r="EF70" s="170">
        <f t="shared" si="142"/>
        <v>1</v>
      </c>
      <c r="EG70" s="170">
        <f t="shared" si="100"/>
        <v>0</v>
      </c>
    </row>
    <row r="71" spans="20:137" x14ac:dyDescent="0.25">
      <c r="T71" s="5"/>
      <c r="U71" s="13"/>
      <c r="V71" s="5"/>
      <c r="W71" s="5" t="str">
        <f t="shared" si="99"/>
        <v/>
      </c>
      <c r="X71" s="5"/>
      <c r="Y71" s="5"/>
      <c r="Z71" s="5"/>
      <c r="CB71" s="143">
        <f t="shared" si="101"/>
        <v>1</v>
      </c>
      <c r="CC71" s="143">
        <f t="shared" si="102"/>
        <v>1</v>
      </c>
      <c r="CD71" s="143">
        <f t="shared" si="103"/>
        <v>1</v>
      </c>
      <c r="CE71" s="143">
        <f t="shared" si="104"/>
        <v>1</v>
      </c>
      <c r="CF71" s="143">
        <f t="shared" si="105"/>
        <v>1</v>
      </c>
      <c r="CG71" s="143">
        <f t="shared" si="106"/>
        <v>1</v>
      </c>
      <c r="CH71" s="143">
        <f t="shared" si="107"/>
        <v>1</v>
      </c>
      <c r="CI71" s="143">
        <f t="shared" si="108"/>
        <v>1</v>
      </c>
      <c r="CJ71" s="143">
        <f t="shared" si="109"/>
        <v>1</v>
      </c>
      <c r="CK71" s="143">
        <f t="shared" si="110"/>
        <v>1</v>
      </c>
      <c r="CL71" s="143">
        <f t="shared" si="111"/>
        <v>1</v>
      </c>
      <c r="CM71" s="143">
        <f t="shared" si="112"/>
        <v>1</v>
      </c>
      <c r="CN71" s="143">
        <f t="shared" si="113"/>
        <v>1</v>
      </c>
      <c r="CO71" s="143">
        <f t="shared" si="114"/>
        <v>1</v>
      </c>
      <c r="CP71" s="143">
        <f t="shared" si="115"/>
        <v>1</v>
      </c>
      <c r="CQ71" s="143">
        <f t="shared" si="116"/>
        <v>1</v>
      </c>
      <c r="CR71" s="143">
        <f t="shared" si="117"/>
        <v>1</v>
      </c>
      <c r="CS71" s="143">
        <f t="shared" si="118"/>
        <v>1</v>
      </c>
      <c r="CT71" s="143">
        <f t="shared" si="119"/>
        <v>1</v>
      </c>
      <c r="CU71" s="143">
        <f t="shared" si="120"/>
        <v>1</v>
      </c>
      <c r="DA71" s="15">
        <v>7</v>
      </c>
      <c r="DB71" s="32" t="str">
        <f t="shared" si="98"/>
        <v xml:space="preserve"> </v>
      </c>
      <c r="DD71" s="15">
        <f t="shared" si="124"/>
        <v>1</v>
      </c>
      <c r="DE71" s="15">
        <v>69</v>
      </c>
      <c r="DH71" s="143"/>
      <c r="DI71" s="170"/>
      <c r="DL71" s="56">
        <f t="shared" si="121"/>
        <v>0</v>
      </c>
      <c r="DM71" s="170">
        <f t="shared" si="122"/>
        <v>1</v>
      </c>
      <c r="DN71" s="170">
        <f t="shared" si="123"/>
        <v>1</v>
      </c>
      <c r="DO71" s="170">
        <f t="shared" si="125"/>
        <v>1</v>
      </c>
      <c r="DP71" s="170">
        <f t="shared" si="126"/>
        <v>1</v>
      </c>
      <c r="DQ71" s="170">
        <f t="shared" si="127"/>
        <v>1</v>
      </c>
      <c r="DR71" s="170">
        <f t="shared" si="128"/>
        <v>1</v>
      </c>
      <c r="DS71" s="170">
        <f t="shared" si="129"/>
        <v>1</v>
      </c>
      <c r="DT71" s="170">
        <f t="shared" si="130"/>
        <v>1</v>
      </c>
      <c r="DU71" s="170">
        <f t="shared" si="131"/>
        <v>1</v>
      </c>
      <c r="DV71" s="170">
        <f t="shared" si="132"/>
        <v>1</v>
      </c>
      <c r="DW71" s="170">
        <f t="shared" si="133"/>
        <v>1</v>
      </c>
      <c r="DX71" s="170">
        <f t="shared" si="134"/>
        <v>1</v>
      </c>
      <c r="DY71" s="170">
        <f t="shared" si="135"/>
        <v>1</v>
      </c>
      <c r="DZ71" s="170">
        <f t="shared" si="136"/>
        <v>1</v>
      </c>
      <c r="EA71" s="170">
        <f t="shared" si="137"/>
        <v>1</v>
      </c>
      <c r="EB71" s="170">
        <f t="shared" si="138"/>
        <v>1</v>
      </c>
      <c r="EC71" s="170">
        <f t="shared" si="139"/>
        <v>1</v>
      </c>
      <c r="ED71" s="170">
        <f t="shared" si="140"/>
        <v>1</v>
      </c>
      <c r="EE71" s="170">
        <f t="shared" si="141"/>
        <v>1</v>
      </c>
      <c r="EF71" s="170">
        <f t="shared" si="142"/>
        <v>1</v>
      </c>
      <c r="EG71" s="170">
        <f t="shared" si="100"/>
        <v>0</v>
      </c>
    </row>
    <row r="72" spans="20:137" x14ac:dyDescent="0.25">
      <c r="T72" s="5"/>
      <c r="U72" s="13"/>
      <c r="V72" s="5"/>
      <c r="W72" s="5" t="str">
        <f t="shared" si="99"/>
        <v/>
      </c>
      <c r="X72" s="5"/>
      <c r="Y72" s="5"/>
      <c r="Z72" s="5"/>
      <c r="CB72" s="143">
        <f t="shared" si="101"/>
        <v>1</v>
      </c>
      <c r="CC72" s="143">
        <f t="shared" si="102"/>
        <v>1</v>
      </c>
      <c r="CD72" s="143">
        <f t="shared" si="103"/>
        <v>1</v>
      </c>
      <c r="CE72" s="143">
        <f t="shared" si="104"/>
        <v>1</v>
      </c>
      <c r="CF72" s="143">
        <f t="shared" si="105"/>
        <v>1</v>
      </c>
      <c r="CG72" s="143">
        <f t="shared" si="106"/>
        <v>1</v>
      </c>
      <c r="CH72" s="143">
        <f t="shared" si="107"/>
        <v>1</v>
      </c>
      <c r="CI72" s="143">
        <f t="shared" si="108"/>
        <v>1</v>
      </c>
      <c r="CJ72" s="143">
        <f t="shared" si="109"/>
        <v>1</v>
      </c>
      <c r="CK72" s="143">
        <f t="shared" si="110"/>
        <v>1</v>
      </c>
      <c r="CL72" s="143">
        <f t="shared" si="111"/>
        <v>1</v>
      </c>
      <c r="CM72" s="143">
        <f t="shared" si="112"/>
        <v>1</v>
      </c>
      <c r="CN72" s="143">
        <f t="shared" si="113"/>
        <v>1</v>
      </c>
      <c r="CO72" s="143">
        <f t="shared" si="114"/>
        <v>1</v>
      </c>
      <c r="CP72" s="143">
        <f t="shared" si="115"/>
        <v>1</v>
      </c>
      <c r="CQ72" s="143">
        <f t="shared" si="116"/>
        <v>1</v>
      </c>
      <c r="CR72" s="143">
        <f t="shared" si="117"/>
        <v>1</v>
      </c>
      <c r="CS72" s="143">
        <f t="shared" si="118"/>
        <v>1</v>
      </c>
      <c r="CT72" s="143">
        <f t="shared" si="119"/>
        <v>1</v>
      </c>
      <c r="CU72" s="143">
        <f t="shared" si="120"/>
        <v>1</v>
      </c>
      <c r="DA72" s="15">
        <v>8</v>
      </c>
      <c r="DB72" s="32" t="str">
        <f t="shared" si="98"/>
        <v xml:space="preserve"> </v>
      </c>
      <c r="DD72" s="15">
        <f t="shared" si="124"/>
        <v>1</v>
      </c>
      <c r="DE72" s="15">
        <v>70</v>
      </c>
      <c r="DH72" s="143"/>
      <c r="DI72" s="170"/>
      <c r="DL72" s="56">
        <f t="shared" si="121"/>
        <v>0</v>
      </c>
      <c r="DM72" s="170">
        <f t="shared" si="122"/>
        <v>1</v>
      </c>
      <c r="DN72" s="170">
        <f t="shared" si="123"/>
        <v>1</v>
      </c>
      <c r="DO72" s="170">
        <f t="shared" si="125"/>
        <v>1</v>
      </c>
      <c r="DP72" s="170">
        <f t="shared" si="126"/>
        <v>1</v>
      </c>
      <c r="DQ72" s="170">
        <f t="shared" si="127"/>
        <v>1</v>
      </c>
      <c r="DR72" s="170">
        <f t="shared" si="128"/>
        <v>1</v>
      </c>
      <c r="DS72" s="170">
        <f t="shared" si="129"/>
        <v>1</v>
      </c>
      <c r="DT72" s="170">
        <f t="shared" si="130"/>
        <v>1</v>
      </c>
      <c r="DU72" s="170">
        <f t="shared" si="131"/>
        <v>1</v>
      </c>
      <c r="DV72" s="170">
        <f t="shared" si="132"/>
        <v>1</v>
      </c>
      <c r="DW72" s="170">
        <f t="shared" si="133"/>
        <v>1</v>
      </c>
      <c r="DX72" s="170">
        <f t="shared" si="134"/>
        <v>1</v>
      </c>
      <c r="DY72" s="170">
        <f t="shared" si="135"/>
        <v>1</v>
      </c>
      <c r="DZ72" s="170">
        <f t="shared" si="136"/>
        <v>1</v>
      </c>
      <c r="EA72" s="170">
        <f t="shared" si="137"/>
        <v>1</v>
      </c>
      <c r="EB72" s="170">
        <f t="shared" si="138"/>
        <v>1</v>
      </c>
      <c r="EC72" s="170">
        <f t="shared" si="139"/>
        <v>1</v>
      </c>
      <c r="ED72" s="170">
        <f t="shared" si="140"/>
        <v>1</v>
      </c>
      <c r="EE72" s="170">
        <f t="shared" si="141"/>
        <v>1</v>
      </c>
      <c r="EF72" s="170">
        <f t="shared" si="142"/>
        <v>1</v>
      </c>
      <c r="EG72" s="170">
        <f t="shared" si="100"/>
        <v>0</v>
      </c>
    </row>
    <row r="73" spans="20:137" x14ac:dyDescent="0.25">
      <c r="T73" s="5"/>
      <c r="U73" s="13"/>
      <c r="V73" s="5"/>
      <c r="W73" s="5" t="str">
        <f t="shared" si="99"/>
        <v/>
      </c>
      <c r="X73" s="5"/>
      <c r="Y73" s="5"/>
      <c r="Z73" s="5"/>
      <c r="CB73" s="143">
        <f t="shared" si="101"/>
        <v>1</v>
      </c>
      <c r="CC73" s="143">
        <f t="shared" si="102"/>
        <v>1</v>
      </c>
      <c r="CD73" s="143">
        <f t="shared" si="103"/>
        <v>1</v>
      </c>
      <c r="CE73" s="143">
        <f t="shared" si="104"/>
        <v>1</v>
      </c>
      <c r="CF73" s="143">
        <f t="shared" si="105"/>
        <v>1</v>
      </c>
      <c r="CG73" s="143">
        <f t="shared" si="106"/>
        <v>1</v>
      </c>
      <c r="CH73" s="143">
        <f t="shared" si="107"/>
        <v>1</v>
      </c>
      <c r="CI73" s="143">
        <f t="shared" si="108"/>
        <v>1</v>
      </c>
      <c r="CJ73" s="143">
        <f t="shared" si="109"/>
        <v>1</v>
      </c>
      <c r="CK73" s="143">
        <f t="shared" si="110"/>
        <v>1</v>
      </c>
      <c r="CL73" s="143">
        <f t="shared" si="111"/>
        <v>1</v>
      </c>
      <c r="CM73" s="143">
        <f t="shared" si="112"/>
        <v>1</v>
      </c>
      <c r="CN73" s="143">
        <f t="shared" si="113"/>
        <v>1</v>
      </c>
      <c r="CO73" s="143">
        <f t="shared" si="114"/>
        <v>1</v>
      </c>
      <c r="CP73" s="143">
        <f t="shared" si="115"/>
        <v>1</v>
      </c>
      <c r="CQ73" s="143">
        <f t="shared" si="116"/>
        <v>1</v>
      </c>
      <c r="CR73" s="143">
        <f t="shared" si="117"/>
        <v>1</v>
      </c>
      <c r="CS73" s="143">
        <f t="shared" si="118"/>
        <v>1</v>
      </c>
      <c r="CT73" s="143">
        <f t="shared" si="119"/>
        <v>1</v>
      </c>
      <c r="CU73" s="143">
        <f t="shared" si="120"/>
        <v>1</v>
      </c>
      <c r="DA73" s="15">
        <v>9</v>
      </c>
      <c r="DB73" s="32" t="str">
        <f t="shared" si="98"/>
        <v xml:space="preserve"> </v>
      </c>
      <c r="DD73" s="15">
        <f t="shared" si="124"/>
        <v>1</v>
      </c>
      <c r="DE73" s="15">
        <v>71</v>
      </c>
      <c r="DH73" s="143"/>
      <c r="DI73" s="170"/>
      <c r="DL73" s="56">
        <f t="shared" si="121"/>
        <v>0</v>
      </c>
      <c r="DM73" s="170">
        <f t="shared" si="122"/>
        <v>1</v>
      </c>
      <c r="DN73" s="170">
        <f t="shared" si="123"/>
        <v>1</v>
      </c>
      <c r="DO73" s="170">
        <f t="shared" si="125"/>
        <v>1</v>
      </c>
      <c r="DP73" s="170">
        <f t="shared" si="126"/>
        <v>1</v>
      </c>
      <c r="DQ73" s="170">
        <f t="shared" si="127"/>
        <v>1</v>
      </c>
      <c r="DR73" s="170">
        <f t="shared" si="128"/>
        <v>1</v>
      </c>
      <c r="DS73" s="170">
        <f t="shared" si="129"/>
        <v>1</v>
      </c>
      <c r="DT73" s="170">
        <f t="shared" si="130"/>
        <v>1</v>
      </c>
      <c r="DU73" s="170">
        <f t="shared" si="131"/>
        <v>1</v>
      </c>
      <c r="DV73" s="170">
        <f t="shared" si="132"/>
        <v>1</v>
      </c>
      <c r="DW73" s="170">
        <f t="shared" si="133"/>
        <v>1</v>
      </c>
      <c r="DX73" s="170">
        <f t="shared" si="134"/>
        <v>1</v>
      </c>
      <c r="DY73" s="170">
        <f t="shared" si="135"/>
        <v>1</v>
      </c>
      <c r="DZ73" s="170">
        <f t="shared" si="136"/>
        <v>1</v>
      </c>
      <c r="EA73" s="170">
        <f t="shared" si="137"/>
        <v>1</v>
      </c>
      <c r="EB73" s="170">
        <f t="shared" si="138"/>
        <v>1</v>
      </c>
      <c r="EC73" s="170">
        <f t="shared" si="139"/>
        <v>1</v>
      </c>
      <c r="ED73" s="170">
        <f t="shared" si="140"/>
        <v>1</v>
      </c>
      <c r="EE73" s="170">
        <f t="shared" si="141"/>
        <v>1</v>
      </c>
      <c r="EF73" s="170">
        <f t="shared" si="142"/>
        <v>1</v>
      </c>
      <c r="EG73" s="170">
        <f t="shared" si="100"/>
        <v>0</v>
      </c>
    </row>
    <row r="74" spans="20:137" x14ac:dyDescent="0.25">
      <c r="T74" s="5"/>
      <c r="U74" s="13"/>
      <c r="V74" s="5"/>
      <c r="W74" s="5" t="str">
        <f t="shared" si="99"/>
        <v/>
      </c>
      <c r="X74" s="5"/>
      <c r="Y74" s="5"/>
      <c r="Z74" s="5"/>
      <c r="CB74" s="143">
        <f t="shared" si="101"/>
        <v>1</v>
      </c>
      <c r="CC74" s="143">
        <f t="shared" si="102"/>
        <v>1</v>
      </c>
      <c r="CD74" s="143">
        <f t="shared" si="103"/>
        <v>1</v>
      </c>
      <c r="CE74" s="143">
        <f t="shared" si="104"/>
        <v>1</v>
      </c>
      <c r="CF74" s="143">
        <f t="shared" si="105"/>
        <v>1</v>
      </c>
      <c r="CG74" s="143">
        <f t="shared" si="106"/>
        <v>1</v>
      </c>
      <c r="CH74" s="143">
        <f t="shared" si="107"/>
        <v>1</v>
      </c>
      <c r="CI74" s="143">
        <f t="shared" si="108"/>
        <v>1</v>
      </c>
      <c r="CJ74" s="143">
        <f t="shared" si="109"/>
        <v>1</v>
      </c>
      <c r="CK74" s="143">
        <f t="shared" si="110"/>
        <v>1</v>
      </c>
      <c r="CL74" s="143">
        <f t="shared" si="111"/>
        <v>1</v>
      </c>
      <c r="CM74" s="143">
        <f t="shared" si="112"/>
        <v>1</v>
      </c>
      <c r="CN74" s="143">
        <f t="shared" si="113"/>
        <v>1</v>
      </c>
      <c r="CO74" s="143">
        <f t="shared" si="114"/>
        <v>1</v>
      </c>
      <c r="CP74" s="143">
        <f t="shared" si="115"/>
        <v>1</v>
      </c>
      <c r="CQ74" s="143">
        <f t="shared" si="116"/>
        <v>1</v>
      </c>
      <c r="CR74" s="143">
        <f t="shared" si="117"/>
        <v>1</v>
      </c>
      <c r="CS74" s="143">
        <f t="shared" si="118"/>
        <v>1</v>
      </c>
      <c r="CT74" s="143">
        <f t="shared" si="119"/>
        <v>1</v>
      </c>
      <c r="CU74" s="143">
        <f t="shared" si="120"/>
        <v>1</v>
      </c>
      <c r="DA74" s="15">
        <v>10</v>
      </c>
      <c r="DB74" s="32" t="str">
        <f t="shared" si="98"/>
        <v xml:space="preserve"> </v>
      </c>
      <c r="DD74" s="15">
        <f t="shared" si="124"/>
        <v>1</v>
      </c>
      <c r="DE74" s="15">
        <v>72</v>
      </c>
      <c r="DH74" s="143"/>
      <c r="DI74" s="170"/>
      <c r="DL74" s="56">
        <f t="shared" si="121"/>
        <v>0</v>
      </c>
      <c r="DM74" s="170">
        <f t="shared" si="122"/>
        <v>1</v>
      </c>
      <c r="DN74" s="170">
        <f t="shared" si="123"/>
        <v>1</v>
      </c>
      <c r="DO74" s="170">
        <f t="shared" si="125"/>
        <v>1</v>
      </c>
      <c r="DP74" s="170">
        <f t="shared" si="126"/>
        <v>1</v>
      </c>
      <c r="DQ74" s="170">
        <f t="shared" si="127"/>
        <v>1</v>
      </c>
      <c r="DR74" s="170">
        <f t="shared" si="128"/>
        <v>1</v>
      </c>
      <c r="DS74" s="170">
        <f t="shared" si="129"/>
        <v>1</v>
      </c>
      <c r="DT74" s="170">
        <f t="shared" si="130"/>
        <v>1</v>
      </c>
      <c r="DU74" s="170">
        <f t="shared" si="131"/>
        <v>1</v>
      </c>
      <c r="DV74" s="170">
        <f t="shared" si="132"/>
        <v>1</v>
      </c>
      <c r="DW74" s="170">
        <f t="shared" si="133"/>
        <v>1</v>
      </c>
      <c r="DX74" s="170">
        <f t="shared" si="134"/>
        <v>1</v>
      </c>
      <c r="DY74" s="170">
        <f t="shared" si="135"/>
        <v>1</v>
      </c>
      <c r="DZ74" s="170">
        <f t="shared" si="136"/>
        <v>1</v>
      </c>
      <c r="EA74" s="170">
        <f t="shared" si="137"/>
        <v>1</v>
      </c>
      <c r="EB74" s="170">
        <f t="shared" si="138"/>
        <v>1</v>
      </c>
      <c r="EC74" s="170">
        <f t="shared" si="139"/>
        <v>1</v>
      </c>
      <c r="ED74" s="170">
        <f t="shared" si="140"/>
        <v>1</v>
      </c>
      <c r="EE74" s="170">
        <f t="shared" si="141"/>
        <v>1</v>
      </c>
      <c r="EF74" s="170">
        <f t="shared" si="142"/>
        <v>1</v>
      </c>
      <c r="EG74" s="170">
        <f t="shared" si="100"/>
        <v>0</v>
      </c>
    </row>
    <row r="75" spans="20:137" x14ac:dyDescent="0.25">
      <c r="T75" s="5"/>
      <c r="U75" s="13"/>
      <c r="V75" s="5"/>
      <c r="W75" s="5" t="str">
        <f t="shared" si="99"/>
        <v/>
      </c>
      <c r="X75" s="5"/>
      <c r="Y75" s="5"/>
      <c r="Z75" s="5"/>
      <c r="CB75" s="143">
        <f t="shared" si="101"/>
        <v>1</v>
      </c>
      <c r="CC75" s="143">
        <f t="shared" si="102"/>
        <v>1</v>
      </c>
      <c r="CD75" s="143">
        <f t="shared" si="103"/>
        <v>1</v>
      </c>
      <c r="CE75" s="143">
        <f t="shared" si="104"/>
        <v>1</v>
      </c>
      <c r="CF75" s="143">
        <f t="shared" si="105"/>
        <v>1</v>
      </c>
      <c r="CG75" s="143">
        <f t="shared" si="106"/>
        <v>1</v>
      </c>
      <c r="CH75" s="143">
        <f t="shared" si="107"/>
        <v>1</v>
      </c>
      <c r="CI75" s="143">
        <f t="shared" si="108"/>
        <v>1</v>
      </c>
      <c r="CJ75" s="143">
        <f t="shared" si="109"/>
        <v>1</v>
      </c>
      <c r="CK75" s="143">
        <f t="shared" si="110"/>
        <v>1</v>
      </c>
      <c r="CL75" s="143">
        <f t="shared" si="111"/>
        <v>1</v>
      </c>
      <c r="CM75" s="143">
        <f t="shared" si="112"/>
        <v>1</v>
      </c>
      <c r="CN75" s="143">
        <f t="shared" si="113"/>
        <v>1</v>
      </c>
      <c r="CO75" s="143">
        <f t="shared" si="114"/>
        <v>1</v>
      </c>
      <c r="CP75" s="143">
        <f t="shared" si="115"/>
        <v>1</v>
      </c>
      <c r="CQ75" s="143">
        <f t="shared" si="116"/>
        <v>1</v>
      </c>
      <c r="CR75" s="143">
        <f t="shared" si="117"/>
        <v>1</v>
      </c>
      <c r="CS75" s="143">
        <f t="shared" si="118"/>
        <v>1</v>
      </c>
      <c r="CT75" s="143">
        <f t="shared" si="119"/>
        <v>1</v>
      </c>
      <c r="CU75" s="143">
        <f t="shared" si="120"/>
        <v>1</v>
      </c>
      <c r="DA75" s="15">
        <v>11</v>
      </c>
      <c r="DB75" s="32" t="str">
        <f t="shared" si="98"/>
        <v xml:space="preserve"> </v>
      </c>
      <c r="DD75" s="15">
        <f t="shared" si="124"/>
        <v>1</v>
      </c>
      <c r="DE75" s="15">
        <v>73</v>
      </c>
      <c r="DH75" s="143"/>
      <c r="DI75" s="170"/>
      <c r="DL75" s="56">
        <f t="shared" si="121"/>
        <v>0</v>
      </c>
      <c r="DM75" s="170">
        <f t="shared" si="122"/>
        <v>1</v>
      </c>
      <c r="DN75" s="170">
        <f t="shared" si="123"/>
        <v>1</v>
      </c>
      <c r="DO75" s="170">
        <f t="shared" si="125"/>
        <v>1</v>
      </c>
      <c r="DP75" s="170">
        <f t="shared" si="126"/>
        <v>1</v>
      </c>
      <c r="DQ75" s="170">
        <f t="shared" si="127"/>
        <v>1</v>
      </c>
      <c r="DR75" s="170">
        <f t="shared" si="128"/>
        <v>1</v>
      </c>
      <c r="DS75" s="170">
        <f t="shared" si="129"/>
        <v>1</v>
      </c>
      <c r="DT75" s="170">
        <f t="shared" si="130"/>
        <v>1</v>
      </c>
      <c r="DU75" s="170">
        <f t="shared" si="131"/>
        <v>1</v>
      </c>
      <c r="DV75" s="170">
        <f t="shared" si="132"/>
        <v>1</v>
      </c>
      <c r="DW75" s="170">
        <f t="shared" si="133"/>
        <v>1</v>
      </c>
      <c r="DX75" s="170">
        <f t="shared" si="134"/>
        <v>1</v>
      </c>
      <c r="DY75" s="170">
        <f t="shared" si="135"/>
        <v>1</v>
      </c>
      <c r="DZ75" s="170">
        <f t="shared" si="136"/>
        <v>1</v>
      </c>
      <c r="EA75" s="170">
        <f t="shared" si="137"/>
        <v>1</v>
      </c>
      <c r="EB75" s="170">
        <f t="shared" si="138"/>
        <v>1</v>
      </c>
      <c r="EC75" s="170">
        <f t="shared" si="139"/>
        <v>1</v>
      </c>
      <c r="ED75" s="170">
        <f t="shared" si="140"/>
        <v>1</v>
      </c>
      <c r="EE75" s="170">
        <f t="shared" si="141"/>
        <v>1</v>
      </c>
      <c r="EF75" s="170">
        <f t="shared" si="142"/>
        <v>1</v>
      </c>
      <c r="EG75" s="170">
        <f t="shared" si="100"/>
        <v>0</v>
      </c>
    </row>
    <row r="76" spans="20:137" x14ac:dyDescent="0.25">
      <c r="T76" s="5"/>
      <c r="U76" s="13"/>
      <c r="V76" s="5"/>
      <c r="W76" s="5" t="str">
        <f t="shared" si="99"/>
        <v/>
      </c>
      <c r="X76" s="5"/>
      <c r="Y76" s="5"/>
      <c r="Z76" s="5"/>
      <c r="CB76" s="143">
        <f t="shared" si="101"/>
        <v>1</v>
      </c>
      <c r="CC76" s="143">
        <f t="shared" si="102"/>
        <v>1</v>
      </c>
      <c r="CD76" s="143">
        <f t="shared" si="103"/>
        <v>1</v>
      </c>
      <c r="CE76" s="143">
        <f t="shared" si="104"/>
        <v>1</v>
      </c>
      <c r="CF76" s="143">
        <f t="shared" si="105"/>
        <v>1</v>
      </c>
      <c r="CG76" s="143">
        <f t="shared" si="106"/>
        <v>1</v>
      </c>
      <c r="CH76" s="143">
        <f t="shared" si="107"/>
        <v>1</v>
      </c>
      <c r="CI76" s="143">
        <f t="shared" si="108"/>
        <v>1</v>
      </c>
      <c r="CJ76" s="143">
        <f t="shared" si="109"/>
        <v>1</v>
      </c>
      <c r="CK76" s="143">
        <f t="shared" si="110"/>
        <v>1</v>
      </c>
      <c r="CL76" s="143">
        <f t="shared" si="111"/>
        <v>1</v>
      </c>
      <c r="CM76" s="143">
        <f t="shared" si="112"/>
        <v>1</v>
      </c>
      <c r="CN76" s="143">
        <f t="shared" si="113"/>
        <v>1</v>
      </c>
      <c r="CO76" s="143">
        <f t="shared" si="114"/>
        <v>1</v>
      </c>
      <c r="CP76" s="143">
        <f t="shared" si="115"/>
        <v>1</v>
      </c>
      <c r="CQ76" s="143">
        <f t="shared" si="116"/>
        <v>1</v>
      </c>
      <c r="CR76" s="143">
        <f t="shared" si="117"/>
        <v>1</v>
      </c>
      <c r="CS76" s="143">
        <f t="shared" si="118"/>
        <v>1</v>
      </c>
      <c r="CT76" s="143">
        <f t="shared" si="119"/>
        <v>1</v>
      </c>
      <c r="CU76" s="143">
        <f t="shared" si="120"/>
        <v>1</v>
      </c>
      <c r="DA76" s="15">
        <v>12</v>
      </c>
      <c r="DB76" s="32" t="str">
        <f t="shared" si="98"/>
        <v xml:space="preserve"> </v>
      </c>
      <c r="DD76" s="15">
        <f t="shared" si="124"/>
        <v>1</v>
      </c>
      <c r="DE76" s="15">
        <v>74</v>
      </c>
      <c r="DH76" s="143"/>
      <c r="DI76" s="170"/>
      <c r="DL76" s="56">
        <f t="shared" si="121"/>
        <v>0</v>
      </c>
      <c r="DM76" s="170">
        <f t="shared" si="122"/>
        <v>1</v>
      </c>
      <c r="DN76" s="170">
        <f t="shared" si="123"/>
        <v>1</v>
      </c>
      <c r="DO76" s="170">
        <f t="shared" si="125"/>
        <v>1</v>
      </c>
      <c r="DP76" s="170">
        <f t="shared" si="126"/>
        <v>1</v>
      </c>
      <c r="DQ76" s="170">
        <f t="shared" si="127"/>
        <v>1</v>
      </c>
      <c r="DR76" s="170">
        <f t="shared" si="128"/>
        <v>1</v>
      </c>
      <c r="DS76" s="170">
        <f t="shared" si="129"/>
        <v>1</v>
      </c>
      <c r="DT76" s="170">
        <f t="shared" si="130"/>
        <v>1</v>
      </c>
      <c r="DU76" s="170">
        <f t="shared" si="131"/>
        <v>1</v>
      </c>
      <c r="DV76" s="170">
        <f t="shared" si="132"/>
        <v>1</v>
      </c>
      <c r="DW76" s="170">
        <f t="shared" si="133"/>
        <v>1</v>
      </c>
      <c r="DX76" s="170">
        <f t="shared" si="134"/>
        <v>1</v>
      </c>
      <c r="DY76" s="170">
        <f t="shared" si="135"/>
        <v>1</v>
      </c>
      <c r="DZ76" s="170">
        <f t="shared" si="136"/>
        <v>1</v>
      </c>
      <c r="EA76" s="170">
        <f t="shared" si="137"/>
        <v>1</v>
      </c>
      <c r="EB76" s="170">
        <f t="shared" si="138"/>
        <v>1</v>
      </c>
      <c r="EC76" s="170">
        <f t="shared" si="139"/>
        <v>1</v>
      </c>
      <c r="ED76" s="170">
        <f t="shared" si="140"/>
        <v>1</v>
      </c>
      <c r="EE76" s="170">
        <f t="shared" si="141"/>
        <v>1</v>
      </c>
      <c r="EF76" s="170">
        <f t="shared" si="142"/>
        <v>1</v>
      </c>
      <c r="EG76" s="170">
        <f t="shared" si="100"/>
        <v>0</v>
      </c>
    </row>
    <row r="77" spans="20:137" x14ac:dyDescent="0.25">
      <c r="T77" s="5"/>
      <c r="U77" s="13"/>
      <c r="V77" s="5"/>
      <c r="W77" s="5" t="str">
        <f t="shared" si="99"/>
        <v/>
      </c>
      <c r="X77" s="5"/>
      <c r="Y77" s="5"/>
      <c r="Z77" s="5"/>
      <c r="CB77" s="143">
        <f t="shared" si="101"/>
        <v>1</v>
      </c>
      <c r="CC77" s="143">
        <f t="shared" si="102"/>
        <v>1</v>
      </c>
      <c r="CD77" s="143">
        <f t="shared" si="103"/>
        <v>1</v>
      </c>
      <c r="CE77" s="143">
        <f t="shared" si="104"/>
        <v>1</v>
      </c>
      <c r="CF77" s="143">
        <f t="shared" si="105"/>
        <v>1</v>
      </c>
      <c r="CG77" s="143">
        <f t="shared" si="106"/>
        <v>1</v>
      </c>
      <c r="CH77" s="143">
        <f t="shared" si="107"/>
        <v>1</v>
      </c>
      <c r="CI77" s="143">
        <f t="shared" si="108"/>
        <v>1</v>
      </c>
      <c r="CJ77" s="143">
        <f t="shared" si="109"/>
        <v>1</v>
      </c>
      <c r="CK77" s="143">
        <f t="shared" si="110"/>
        <v>1</v>
      </c>
      <c r="CL77" s="143">
        <f t="shared" si="111"/>
        <v>1</v>
      </c>
      <c r="CM77" s="143">
        <f t="shared" si="112"/>
        <v>1</v>
      </c>
      <c r="CN77" s="143">
        <f t="shared" si="113"/>
        <v>1</v>
      </c>
      <c r="CO77" s="143">
        <f t="shared" si="114"/>
        <v>1</v>
      </c>
      <c r="CP77" s="143">
        <f t="shared" si="115"/>
        <v>1</v>
      </c>
      <c r="CQ77" s="143">
        <f t="shared" si="116"/>
        <v>1</v>
      </c>
      <c r="CR77" s="143">
        <f t="shared" si="117"/>
        <v>1</v>
      </c>
      <c r="CS77" s="143">
        <f t="shared" si="118"/>
        <v>1</v>
      </c>
      <c r="CT77" s="143">
        <f t="shared" si="119"/>
        <v>1</v>
      </c>
      <c r="CU77" s="143">
        <f t="shared" si="120"/>
        <v>1</v>
      </c>
      <c r="DB77" s="196" t="str">
        <f>IF(DB64="","","----")</f>
        <v/>
      </c>
      <c r="DD77" s="15">
        <f t="shared" si="124"/>
        <v>1</v>
      </c>
      <c r="DE77" s="15">
        <v>75</v>
      </c>
      <c r="DH77" s="143"/>
      <c r="DI77" s="170"/>
      <c r="DL77" s="56">
        <f t="shared" si="121"/>
        <v>0</v>
      </c>
      <c r="DM77" s="170">
        <f t="shared" si="122"/>
        <v>1</v>
      </c>
      <c r="DN77" s="170">
        <f t="shared" si="123"/>
        <v>1</v>
      </c>
      <c r="DO77" s="170">
        <f t="shared" si="125"/>
        <v>1</v>
      </c>
      <c r="DP77" s="170">
        <f t="shared" si="126"/>
        <v>1</v>
      </c>
      <c r="DQ77" s="170">
        <f t="shared" si="127"/>
        <v>1</v>
      </c>
      <c r="DR77" s="170">
        <f t="shared" si="128"/>
        <v>1</v>
      </c>
      <c r="DS77" s="170">
        <f t="shared" si="129"/>
        <v>1</v>
      </c>
      <c r="DT77" s="170">
        <f t="shared" si="130"/>
        <v>1</v>
      </c>
      <c r="DU77" s="170">
        <f t="shared" si="131"/>
        <v>1</v>
      </c>
      <c r="DV77" s="170">
        <f t="shared" si="132"/>
        <v>1</v>
      </c>
      <c r="DW77" s="170">
        <f t="shared" si="133"/>
        <v>1</v>
      </c>
      <c r="DX77" s="170">
        <f t="shared" si="134"/>
        <v>1</v>
      </c>
      <c r="DY77" s="170">
        <f t="shared" si="135"/>
        <v>1</v>
      </c>
      <c r="DZ77" s="170">
        <f t="shared" si="136"/>
        <v>1</v>
      </c>
      <c r="EA77" s="170">
        <f t="shared" si="137"/>
        <v>1</v>
      </c>
      <c r="EB77" s="170">
        <f t="shared" si="138"/>
        <v>1</v>
      </c>
      <c r="EC77" s="170">
        <f t="shared" si="139"/>
        <v>1</v>
      </c>
      <c r="ED77" s="170">
        <f t="shared" si="140"/>
        <v>1</v>
      </c>
      <c r="EE77" s="170">
        <f t="shared" si="141"/>
        <v>1</v>
      </c>
      <c r="EF77" s="170">
        <f t="shared" si="142"/>
        <v>1</v>
      </c>
      <c r="EG77" s="170">
        <f t="shared" si="100"/>
        <v>0</v>
      </c>
    </row>
    <row r="78" spans="20:137" x14ac:dyDescent="0.25">
      <c r="T78" s="5"/>
      <c r="U78" s="13"/>
      <c r="V78" s="5"/>
      <c r="W78" s="5" t="str">
        <f t="shared" si="99"/>
        <v/>
      </c>
      <c r="X78" s="5"/>
      <c r="Y78" s="5"/>
      <c r="Z78" s="5"/>
      <c r="CB78" s="143">
        <f t="shared" si="101"/>
        <v>1</v>
      </c>
      <c r="CC78" s="143">
        <f t="shared" si="102"/>
        <v>1</v>
      </c>
      <c r="CD78" s="143">
        <f t="shared" si="103"/>
        <v>1</v>
      </c>
      <c r="CE78" s="143">
        <f t="shared" si="104"/>
        <v>1</v>
      </c>
      <c r="CF78" s="143">
        <f t="shared" si="105"/>
        <v>1</v>
      </c>
      <c r="CG78" s="143">
        <f t="shared" si="106"/>
        <v>1</v>
      </c>
      <c r="CH78" s="143">
        <f t="shared" si="107"/>
        <v>1</v>
      </c>
      <c r="CI78" s="143">
        <f t="shared" si="108"/>
        <v>1</v>
      </c>
      <c r="CJ78" s="143">
        <f t="shared" si="109"/>
        <v>1</v>
      </c>
      <c r="CK78" s="143">
        <f t="shared" si="110"/>
        <v>1</v>
      </c>
      <c r="CL78" s="143">
        <f t="shared" si="111"/>
        <v>1</v>
      </c>
      <c r="CM78" s="143">
        <f t="shared" si="112"/>
        <v>1</v>
      </c>
      <c r="CN78" s="143">
        <f t="shared" si="113"/>
        <v>1</v>
      </c>
      <c r="CO78" s="143">
        <f t="shared" si="114"/>
        <v>1</v>
      </c>
      <c r="CP78" s="143">
        <f t="shared" si="115"/>
        <v>1</v>
      </c>
      <c r="CQ78" s="143">
        <f t="shared" si="116"/>
        <v>1</v>
      </c>
      <c r="CR78" s="143">
        <f t="shared" si="117"/>
        <v>1</v>
      </c>
      <c r="CS78" s="143">
        <f t="shared" si="118"/>
        <v>1</v>
      </c>
      <c r="CT78" s="143">
        <f t="shared" si="119"/>
        <v>1</v>
      </c>
      <c r="CU78" s="143">
        <f t="shared" si="120"/>
        <v>1</v>
      </c>
      <c r="DA78" s="15"/>
      <c r="DB78" s="32" t="str">
        <f>IF(DB79="","",CONCATENATE("Warband ",CZ79," ",DG78))</f>
        <v/>
      </c>
      <c r="DD78" s="15">
        <f t="shared" si="124"/>
        <v>1</v>
      </c>
      <c r="DE78" s="15">
        <v>76</v>
      </c>
      <c r="DG78" s="49" t="str">
        <f>CONCATENATE("   ",DH78,"/",DI78,IF(DH78&gt;DI78," !",""))</f>
        <v xml:space="preserve">   0/12</v>
      </c>
      <c r="DH78" s="143">
        <f t="shared" ref="DH78" si="143">INDEX($CB$1:$CU$1,CZ79)+DJ78</f>
        <v>0</v>
      </c>
      <c r="DI78" s="170">
        <f t="shared" ref="DI78" si="144">IF(DB79=$CW$5,0,12)</f>
        <v>12</v>
      </c>
      <c r="DL78" s="56">
        <f t="shared" si="121"/>
        <v>0</v>
      </c>
      <c r="DM78" s="170">
        <f t="shared" si="122"/>
        <v>1</v>
      </c>
      <c r="DN78" s="170">
        <f t="shared" si="123"/>
        <v>1</v>
      </c>
      <c r="DO78" s="170">
        <f t="shared" si="125"/>
        <v>1</v>
      </c>
      <c r="DP78" s="170">
        <f t="shared" si="126"/>
        <v>1</v>
      </c>
      <c r="DQ78" s="170">
        <f t="shared" si="127"/>
        <v>1</v>
      </c>
      <c r="DR78" s="170">
        <f t="shared" si="128"/>
        <v>1</v>
      </c>
      <c r="DS78" s="170">
        <f t="shared" si="129"/>
        <v>1</v>
      </c>
      <c r="DT78" s="170">
        <f t="shared" si="130"/>
        <v>1</v>
      </c>
      <c r="DU78" s="170">
        <f t="shared" si="131"/>
        <v>1</v>
      </c>
      <c r="DV78" s="170">
        <f t="shared" si="132"/>
        <v>1</v>
      </c>
      <c r="DW78" s="170">
        <f t="shared" si="133"/>
        <v>1</v>
      </c>
      <c r="DX78" s="170">
        <f t="shared" si="134"/>
        <v>1</v>
      </c>
      <c r="DY78" s="170">
        <f t="shared" si="135"/>
        <v>1</v>
      </c>
      <c r="DZ78" s="170">
        <f t="shared" si="136"/>
        <v>1</v>
      </c>
      <c r="EA78" s="170">
        <f t="shared" si="137"/>
        <v>1</v>
      </c>
      <c r="EB78" s="170">
        <f t="shared" si="138"/>
        <v>1</v>
      </c>
      <c r="EC78" s="170">
        <f t="shared" si="139"/>
        <v>1</v>
      </c>
      <c r="ED78" s="170">
        <f t="shared" si="140"/>
        <v>1</v>
      </c>
      <c r="EE78" s="170">
        <f t="shared" si="141"/>
        <v>1</v>
      </c>
      <c r="EF78" s="170">
        <f t="shared" si="142"/>
        <v>1</v>
      </c>
      <c r="EG78" s="170">
        <f t="shared" si="100"/>
        <v>0</v>
      </c>
    </row>
    <row r="79" spans="20:137" x14ac:dyDescent="0.25">
      <c r="T79" s="5"/>
      <c r="U79" s="13"/>
      <c r="V79" s="5"/>
      <c r="W79" s="5" t="str">
        <f t="shared" si="99"/>
        <v/>
      </c>
      <c r="X79" s="5"/>
      <c r="Y79" s="5"/>
      <c r="Z79" s="5"/>
      <c r="CB79" s="143">
        <f t="shared" si="101"/>
        <v>1</v>
      </c>
      <c r="CC79" s="143">
        <f t="shared" si="102"/>
        <v>1</v>
      </c>
      <c r="CD79" s="143">
        <f t="shared" si="103"/>
        <v>1</v>
      </c>
      <c r="CE79" s="143">
        <f t="shared" si="104"/>
        <v>1</v>
      </c>
      <c r="CF79" s="143">
        <f t="shared" si="105"/>
        <v>1</v>
      </c>
      <c r="CG79" s="143">
        <f t="shared" si="106"/>
        <v>1</v>
      </c>
      <c r="CH79" s="143">
        <f t="shared" si="107"/>
        <v>1</v>
      </c>
      <c r="CI79" s="143">
        <f t="shared" si="108"/>
        <v>1</v>
      </c>
      <c r="CJ79" s="143">
        <f t="shared" si="109"/>
        <v>1</v>
      </c>
      <c r="CK79" s="143">
        <f t="shared" si="110"/>
        <v>1</v>
      </c>
      <c r="CL79" s="143">
        <f t="shared" si="111"/>
        <v>1</v>
      </c>
      <c r="CM79" s="143">
        <f t="shared" si="112"/>
        <v>1</v>
      </c>
      <c r="CN79" s="143">
        <f t="shared" si="113"/>
        <v>1</v>
      </c>
      <c r="CO79" s="143">
        <f t="shared" si="114"/>
        <v>1</v>
      </c>
      <c r="CP79" s="143">
        <f t="shared" si="115"/>
        <v>1</v>
      </c>
      <c r="CQ79" s="143">
        <f t="shared" si="116"/>
        <v>1</v>
      </c>
      <c r="CR79" s="143">
        <f t="shared" si="117"/>
        <v>1</v>
      </c>
      <c r="CS79" s="143">
        <f t="shared" si="118"/>
        <v>1</v>
      </c>
      <c r="CT79" s="143">
        <f t="shared" si="119"/>
        <v>1</v>
      </c>
      <c r="CU79" s="143">
        <f t="shared" si="120"/>
        <v>1</v>
      </c>
      <c r="CZ79" s="15">
        <v>6</v>
      </c>
      <c r="DA79" s="15" t="s">
        <v>278</v>
      </c>
      <c r="DB79" s="32" t="str">
        <f>T(LOOKUP(CZ79,$DM$1:$EF$1,$DM$2:$EF$2))</f>
        <v/>
      </c>
      <c r="DD79" s="15">
        <f t="shared" si="124"/>
        <v>1</v>
      </c>
      <c r="DE79" s="15">
        <v>77</v>
      </c>
      <c r="DH79" s="143"/>
      <c r="DI79" s="170"/>
      <c r="DL79" s="56">
        <f t="shared" si="121"/>
        <v>0</v>
      </c>
      <c r="DM79" s="170">
        <f t="shared" si="122"/>
        <v>1</v>
      </c>
      <c r="DN79" s="170">
        <f t="shared" si="123"/>
        <v>1</v>
      </c>
      <c r="DO79" s="170">
        <f t="shared" si="125"/>
        <v>1</v>
      </c>
      <c r="DP79" s="170">
        <f t="shared" si="126"/>
        <v>1</v>
      </c>
      <c r="DQ79" s="170">
        <f t="shared" si="127"/>
        <v>1</v>
      </c>
      <c r="DR79" s="170">
        <f t="shared" si="128"/>
        <v>1</v>
      </c>
      <c r="DS79" s="170">
        <f t="shared" si="129"/>
        <v>1</v>
      </c>
      <c r="DT79" s="170">
        <f t="shared" si="130"/>
        <v>1</v>
      </c>
      <c r="DU79" s="170">
        <f t="shared" si="131"/>
        <v>1</v>
      </c>
      <c r="DV79" s="170">
        <f t="shared" si="132"/>
        <v>1</v>
      </c>
      <c r="DW79" s="170">
        <f t="shared" si="133"/>
        <v>1</v>
      </c>
      <c r="DX79" s="170">
        <f t="shared" si="134"/>
        <v>1</v>
      </c>
      <c r="DY79" s="170">
        <f t="shared" si="135"/>
        <v>1</v>
      </c>
      <c r="DZ79" s="170">
        <f t="shared" si="136"/>
        <v>1</v>
      </c>
      <c r="EA79" s="170">
        <f t="shared" si="137"/>
        <v>1</v>
      </c>
      <c r="EB79" s="170">
        <f t="shared" si="138"/>
        <v>1</v>
      </c>
      <c r="EC79" s="170">
        <f t="shared" si="139"/>
        <v>1</v>
      </c>
      <c r="ED79" s="170">
        <f t="shared" si="140"/>
        <v>1</v>
      </c>
      <c r="EE79" s="170">
        <f t="shared" si="141"/>
        <v>1</v>
      </c>
      <c r="EF79" s="170">
        <f t="shared" si="142"/>
        <v>1</v>
      </c>
      <c r="EG79" s="170">
        <f t="shared" si="100"/>
        <v>0</v>
      </c>
    </row>
    <row r="80" spans="20:137" x14ac:dyDescent="0.25">
      <c r="T80" s="5"/>
      <c r="U80" s="13"/>
      <c r="V80" s="5"/>
      <c r="W80" s="5" t="str">
        <f t="shared" si="99"/>
        <v/>
      </c>
      <c r="X80" s="5"/>
      <c r="Y80" s="5"/>
      <c r="Z80" s="5"/>
      <c r="CB80" s="143">
        <f t="shared" si="101"/>
        <v>1</v>
      </c>
      <c r="CC80" s="143">
        <f t="shared" si="102"/>
        <v>1</v>
      </c>
      <c r="CD80" s="143">
        <f t="shared" si="103"/>
        <v>1</v>
      </c>
      <c r="CE80" s="143">
        <f t="shared" si="104"/>
        <v>1</v>
      </c>
      <c r="CF80" s="143">
        <f t="shared" si="105"/>
        <v>1</v>
      </c>
      <c r="CG80" s="143">
        <f t="shared" si="106"/>
        <v>1</v>
      </c>
      <c r="CH80" s="143">
        <f t="shared" si="107"/>
        <v>1</v>
      </c>
      <c r="CI80" s="143">
        <f t="shared" si="108"/>
        <v>1</v>
      </c>
      <c r="CJ80" s="143">
        <f t="shared" si="109"/>
        <v>1</v>
      </c>
      <c r="CK80" s="143">
        <f t="shared" si="110"/>
        <v>1</v>
      </c>
      <c r="CL80" s="143">
        <f t="shared" si="111"/>
        <v>1</v>
      </c>
      <c r="CM80" s="143">
        <f t="shared" si="112"/>
        <v>1</v>
      </c>
      <c r="CN80" s="143">
        <f t="shared" si="113"/>
        <v>1</v>
      </c>
      <c r="CO80" s="143">
        <f t="shared" si="114"/>
        <v>1</v>
      </c>
      <c r="CP80" s="143">
        <f t="shared" si="115"/>
        <v>1</v>
      </c>
      <c r="CQ80" s="143">
        <f t="shared" si="116"/>
        <v>1</v>
      </c>
      <c r="CR80" s="143">
        <f t="shared" si="117"/>
        <v>1</v>
      </c>
      <c r="CS80" s="143">
        <f t="shared" si="118"/>
        <v>1</v>
      </c>
      <c r="CT80" s="143">
        <f t="shared" si="119"/>
        <v>1</v>
      </c>
      <c r="CU80" s="143">
        <f t="shared" si="120"/>
        <v>1</v>
      </c>
      <c r="DA80" s="15">
        <v>1</v>
      </c>
      <c r="DB80" s="32" t="str">
        <f t="shared" ref="DB80:DB91" si="145">T(CONCATENATE(LOOKUP(DA80,CG$3:CG$80,AV$3:AV$80)," ",LOOKUP(DA80,CG$3:CG$80,$CA$3:$CA$80)))</f>
        <v xml:space="preserve"> </v>
      </c>
      <c r="DD80" s="15">
        <f t="shared" si="124"/>
        <v>1</v>
      </c>
      <c r="DE80" s="15">
        <v>78</v>
      </c>
      <c r="DH80" s="143"/>
      <c r="DI80" s="170"/>
      <c r="DL80" s="56">
        <f>SUM(DM81:EF81)-SUM(DM80:EF80)</f>
        <v>-20</v>
      </c>
      <c r="DM80" s="170">
        <f t="shared" si="122"/>
        <v>1</v>
      </c>
      <c r="DN80" s="170">
        <f t="shared" si="123"/>
        <v>1</v>
      </c>
      <c r="DO80" s="170">
        <f t="shared" si="125"/>
        <v>1</v>
      </c>
      <c r="DP80" s="170">
        <f t="shared" si="126"/>
        <v>1</v>
      </c>
      <c r="DQ80" s="170">
        <f t="shared" si="127"/>
        <v>1</v>
      </c>
      <c r="DR80" s="170">
        <f t="shared" si="128"/>
        <v>1</v>
      </c>
      <c r="DS80" s="170">
        <f t="shared" si="129"/>
        <v>1</v>
      </c>
      <c r="DT80" s="170">
        <f t="shared" si="130"/>
        <v>1</v>
      </c>
      <c r="DU80" s="170">
        <f t="shared" si="131"/>
        <v>1</v>
      </c>
      <c r="DV80" s="170">
        <f t="shared" si="132"/>
        <v>1</v>
      </c>
      <c r="DW80" s="170">
        <f t="shared" si="133"/>
        <v>1</v>
      </c>
      <c r="DX80" s="170">
        <f t="shared" si="134"/>
        <v>1</v>
      </c>
      <c r="DY80" s="170">
        <f t="shared" si="135"/>
        <v>1</v>
      </c>
      <c r="DZ80" s="170">
        <f t="shared" si="136"/>
        <v>1</v>
      </c>
      <c r="EA80" s="170">
        <f t="shared" si="137"/>
        <v>1</v>
      </c>
      <c r="EB80" s="170">
        <f t="shared" si="138"/>
        <v>1</v>
      </c>
      <c r="EC80" s="170">
        <f t="shared" si="139"/>
        <v>1</v>
      </c>
      <c r="ED80" s="170">
        <f t="shared" si="140"/>
        <v>1</v>
      </c>
      <c r="EE80" s="170">
        <f t="shared" si="141"/>
        <v>1</v>
      </c>
      <c r="EF80" s="170">
        <f t="shared" si="142"/>
        <v>1</v>
      </c>
      <c r="EG80" s="170">
        <f t="shared" si="100"/>
        <v>0</v>
      </c>
    </row>
    <row r="81" spans="104:113" x14ac:dyDescent="0.25">
      <c r="DA81" s="15">
        <v>2</v>
      </c>
      <c r="DB81" s="32" t="str">
        <f t="shared" si="145"/>
        <v xml:space="preserve"> </v>
      </c>
      <c r="DD81" s="15">
        <f t="shared" si="124"/>
        <v>1</v>
      </c>
      <c r="DH81" s="143"/>
      <c r="DI81" s="170"/>
    </row>
    <row r="82" spans="104:113" x14ac:dyDescent="0.25">
      <c r="DA82" s="15">
        <v>3</v>
      </c>
      <c r="DB82" s="32" t="str">
        <f t="shared" si="145"/>
        <v xml:space="preserve"> </v>
      </c>
      <c r="DD82" s="15">
        <f t="shared" si="124"/>
        <v>1</v>
      </c>
      <c r="DH82" s="143"/>
      <c r="DI82" s="170"/>
    </row>
    <row r="83" spans="104:113" x14ac:dyDescent="0.25">
      <c r="DA83" s="15">
        <v>4</v>
      </c>
      <c r="DB83" s="32" t="str">
        <f t="shared" si="145"/>
        <v xml:space="preserve"> </v>
      </c>
      <c r="DD83" s="15">
        <f t="shared" si="124"/>
        <v>1</v>
      </c>
      <c r="DH83" s="143"/>
      <c r="DI83" s="170"/>
    </row>
    <row r="84" spans="104:113" x14ac:dyDescent="0.25">
      <c r="DA84" s="15">
        <v>5</v>
      </c>
      <c r="DB84" s="32" t="str">
        <f t="shared" si="145"/>
        <v xml:space="preserve"> </v>
      </c>
      <c r="DD84" s="15">
        <f t="shared" si="124"/>
        <v>1</v>
      </c>
      <c r="DH84" s="143"/>
      <c r="DI84" s="170"/>
    </row>
    <row r="85" spans="104:113" x14ac:dyDescent="0.25">
      <c r="DA85" s="15">
        <v>6</v>
      </c>
      <c r="DB85" s="32" t="str">
        <f t="shared" si="145"/>
        <v xml:space="preserve"> </v>
      </c>
      <c r="DD85" s="15">
        <f t="shared" si="124"/>
        <v>1</v>
      </c>
      <c r="DH85" s="143"/>
      <c r="DI85" s="170"/>
    </row>
    <row r="86" spans="104:113" x14ac:dyDescent="0.25">
      <c r="DA86" s="15">
        <v>7</v>
      </c>
      <c r="DB86" s="32" t="str">
        <f t="shared" si="145"/>
        <v xml:space="preserve"> </v>
      </c>
      <c r="DD86" s="15">
        <f t="shared" si="124"/>
        <v>1</v>
      </c>
      <c r="DH86" s="143"/>
      <c r="DI86" s="170"/>
    </row>
    <row r="87" spans="104:113" x14ac:dyDescent="0.25">
      <c r="DA87" s="15">
        <v>8</v>
      </c>
      <c r="DB87" s="32" t="str">
        <f t="shared" si="145"/>
        <v xml:space="preserve"> </v>
      </c>
      <c r="DD87" s="15">
        <f t="shared" si="124"/>
        <v>1</v>
      </c>
      <c r="DH87" s="143"/>
      <c r="DI87" s="170"/>
    </row>
    <row r="88" spans="104:113" x14ac:dyDescent="0.25">
      <c r="DA88" s="15">
        <v>9</v>
      </c>
      <c r="DB88" s="32" t="str">
        <f t="shared" si="145"/>
        <v xml:space="preserve"> </v>
      </c>
      <c r="DD88" s="15">
        <f t="shared" si="124"/>
        <v>1</v>
      </c>
      <c r="DH88" s="143"/>
      <c r="DI88" s="170"/>
    </row>
    <row r="89" spans="104:113" x14ac:dyDescent="0.25">
      <c r="DA89" s="15">
        <v>10</v>
      </c>
      <c r="DB89" s="32" t="str">
        <f t="shared" si="145"/>
        <v xml:space="preserve"> </v>
      </c>
      <c r="DD89" s="15">
        <f t="shared" si="124"/>
        <v>1</v>
      </c>
      <c r="DH89" s="143"/>
      <c r="DI89" s="170"/>
    </row>
    <row r="90" spans="104:113" x14ac:dyDescent="0.25">
      <c r="DA90" s="15">
        <v>11</v>
      </c>
      <c r="DB90" s="32" t="str">
        <f t="shared" si="145"/>
        <v xml:space="preserve"> </v>
      </c>
      <c r="DD90" s="15">
        <f t="shared" si="124"/>
        <v>1</v>
      </c>
      <c r="DH90" s="143"/>
      <c r="DI90" s="170"/>
    </row>
    <row r="91" spans="104:113" x14ac:dyDescent="0.25">
      <c r="DA91" s="15">
        <v>12</v>
      </c>
      <c r="DB91" s="32" t="str">
        <f t="shared" si="145"/>
        <v xml:space="preserve"> </v>
      </c>
      <c r="DD91" s="15">
        <f t="shared" si="124"/>
        <v>1</v>
      </c>
      <c r="DH91" s="143"/>
      <c r="DI91" s="170"/>
    </row>
    <row r="92" spans="104:113" x14ac:dyDescent="0.25">
      <c r="DB92" s="196" t="str">
        <f>IF(DB79="","","----")</f>
        <v/>
      </c>
      <c r="DD92" s="15">
        <f t="shared" si="124"/>
        <v>1</v>
      </c>
      <c r="DH92" s="143"/>
      <c r="DI92" s="170"/>
    </row>
    <row r="93" spans="104:113" x14ac:dyDescent="0.25">
      <c r="DA93" s="15"/>
      <c r="DB93" s="32" t="str">
        <f>IF(DB94="","",CONCATENATE("Warband ",CZ94," ",DG93))</f>
        <v/>
      </c>
      <c r="DD93" s="15">
        <f t="shared" si="124"/>
        <v>1</v>
      </c>
      <c r="DG93" s="49" t="str">
        <f>CONCATENATE("   ",DH93,"/",DI93,IF(DH93&gt;DI93," !",""))</f>
        <v xml:space="preserve">   0/12</v>
      </c>
      <c r="DH93" s="143">
        <f t="shared" ref="DH93" si="146">INDEX($CB$1:$CU$1,CZ94)+DJ93</f>
        <v>0</v>
      </c>
      <c r="DI93" s="170">
        <f t="shared" ref="DI93" si="147">IF(DB94=$CW$5,0,12)</f>
        <v>12</v>
      </c>
    </row>
    <row r="94" spans="104:113" x14ac:dyDescent="0.25">
      <c r="CZ94" s="15">
        <v>7</v>
      </c>
      <c r="DA94" s="15" t="s">
        <v>278</v>
      </c>
      <c r="DB94" s="32" t="str">
        <f>T(LOOKUP(CZ94,$DM$1:$EF$1,$DM$2:$EF$2))</f>
        <v/>
      </c>
      <c r="DD94" s="15">
        <f t="shared" si="124"/>
        <v>1</v>
      </c>
      <c r="DH94" s="143"/>
      <c r="DI94" s="170"/>
    </row>
    <row r="95" spans="104:113" x14ac:dyDescent="0.25">
      <c r="DA95" s="15">
        <v>1</v>
      </c>
      <c r="DB95" s="32" t="str">
        <f t="shared" ref="DB95:DB106" si="148">T(CONCATENATE(LOOKUP(DA95,CH$3:CH$80,AW$3:AW$80)," ",LOOKUP(DA95,CH$3:CH$80,$CA$3:$CA$80)))</f>
        <v xml:space="preserve"> </v>
      </c>
      <c r="DD95" s="15">
        <f t="shared" si="124"/>
        <v>1</v>
      </c>
      <c r="DH95" s="143"/>
      <c r="DI95" s="170"/>
    </row>
    <row r="96" spans="104:113" x14ac:dyDescent="0.25">
      <c r="DA96" s="15">
        <v>2</v>
      </c>
      <c r="DB96" s="32" t="str">
        <f t="shared" si="148"/>
        <v xml:space="preserve"> </v>
      </c>
      <c r="DD96" s="15">
        <f t="shared" si="124"/>
        <v>1</v>
      </c>
      <c r="DH96" s="143"/>
      <c r="DI96" s="170"/>
    </row>
    <row r="97" spans="104:113" x14ac:dyDescent="0.25">
      <c r="DA97" s="15">
        <v>3</v>
      </c>
      <c r="DB97" s="32" t="str">
        <f t="shared" si="148"/>
        <v xml:space="preserve"> </v>
      </c>
      <c r="DD97" s="15">
        <f t="shared" si="124"/>
        <v>1</v>
      </c>
      <c r="DH97" s="143"/>
      <c r="DI97" s="170"/>
    </row>
    <row r="98" spans="104:113" x14ac:dyDescent="0.25">
      <c r="DA98" s="15">
        <v>4</v>
      </c>
      <c r="DB98" s="32" t="str">
        <f t="shared" si="148"/>
        <v xml:space="preserve"> </v>
      </c>
      <c r="DD98" s="15">
        <f t="shared" si="124"/>
        <v>1</v>
      </c>
      <c r="DH98" s="143"/>
      <c r="DI98" s="170"/>
    </row>
    <row r="99" spans="104:113" x14ac:dyDescent="0.25">
      <c r="DA99" s="15">
        <v>5</v>
      </c>
      <c r="DB99" s="32" t="str">
        <f t="shared" si="148"/>
        <v xml:space="preserve"> </v>
      </c>
      <c r="DD99" s="15">
        <f t="shared" si="124"/>
        <v>1</v>
      </c>
      <c r="DH99" s="143"/>
      <c r="DI99" s="170"/>
    </row>
    <row r="100" spans="104:113" x14ac:dyDescent="0.25">
      <c r="DA100" s="15">
        <v>6</v>
      </c>
      <c r="DB100" s="32" t="str">
        <f t="shared" si="148"/>
        <v xml:space="preserve"> </v>
      </c>
      <c r="DD100" s="15">
        <f t="shared" si="124"/>
        <v>1</v>
      </c>
      <c r="DH100" s="143"/>
      <c r="DI100" s="170"/>
    </row>
    <row r="101" spans="104:113" x14ac:dyDescent="0.25">
      <c r="DA101" s="15">
        <v>7</v>
      </c>
      <c r="DB101" s="32" t="str">
        <f t="shared" si="148"/>
        <v xml:space="preserve"> </v>
      </c>
      <c r="DD101" s="15">
        <f t="shared" si="124"/>
        <v>1</v>
      </c>
      <c r="DH101" s="143"/>
      <c r="DI101" s="170"/>
    </row>
    <row r="102" spans="104:113" x14ac:dyDescent="0.25">
      <c r="DA102" s="15">
        <v>8</v>
      </c>
      <c r="DB102" s="32" t="str">
        <f t="shared" si="148"/>
        <v xml:space="preserve"> </v>
      </c>
      <c r="DD102" s="15">
        <f t="shared" si="124"/>
        <v>1</v>
      </c>
      <c r="DH102" s="143"/>
      <c r="DI102" s="170"/>
    </row>
    <row r="103" spans="104:113" x14ac:dyDescent="0.25">
      <c r="DA103" s="15">
        <v>9</v>
      </c>
      <c r="DB103" s="32" t="str">
        <f t="shared" si="148"/>
        <v xml:space="preserve"> </v>
      </c>
      <c r="DD103" s="15">
        <f t="shared" si="124"/>
        <v>1</v>
      </c>
      <c r="DH103" s="143"/>
      <c r="DI103" s="170"/>
    </row>
    <row r="104" spans="104:113" x14ac:dyDescent="0.25">
      <c r="DA104" s="15">
        <v>10</v>
      </c>
      <c r="DB104" s="32" t="str">
        <f t="shared" si="148"/>
        <v xml:space="preserve"> </v>
      </c>
      <c r="DD104" s="15">
        <f t="shared" si="124"/>
        <v>1</v>
      </c>
      <c r="DH104" s="143"/>
      <c r="DI104" s="170"/>
    </row>
    <row r="105" spans="104:113" x14ac:dyDescent="0.25">
      <c r="DA105" s="15">
        <v>11</v>
      </c>
      <c r="DB105" s="32" t="str">
        <f t="shared" si="148"/>
        <v xml:space="preserve"> </v>
      </c>
      <c r="DD105" s="15">
        <f t="shared" si="124"/>
        <v>1</v>
      </c>
      <c r="DH105" s="143"/>
      <c r="DI105" s="170"/>
    </row>
    <row r="106" spans="104:113" x14ac:dyDescent="0.25">
      <c r="DA106" s="15">
        <v>12</v>
      </c>
      <c r="DB106" s="32" t="str">
        <f t="shared" si="148"/>
        <v xml:space="preserve"> </v>
      </c>
      <c r="DD106" s="15">
        <f t="shared" si="124"/>
        <v>1</v>
      </c>
      <c r="DH106" s="143"/>
      <c r="DI106" s="170"/>
    </row>
    <row r="107" spans="104:113" x14ac:dyDescent="0.25">
      <c r="DB107" s="196" t="str">
        <f>IF(DB94="","","----")</f>
        <v/>
      </c>
      <c r="DD107" s="15">
        <f t="shared" si="124"/>
        <v>1</v>
      </c>
      <c r="DH107" s="143"/>
      <c r="DI107" s="170"/>
    </row>
    <row r="108" spans="104:113" x14ac:dyDescent="0.25">
      <c r="DA108" s="15"/>
      <c r="DB108" s="32" t="str">
        <f>IF(DB109="","",CONCATENATE("Warband ",CZ109," ",DG108))</f>
        <v/>
      </c>
      <c r="DD108" s="15">
        <f t="shared" si="124"/>
        <v>1</v>
      </c>
      <c r="DG108" s="49" t="str">
        <f>CONCATENATE("   ",DH108,"/",DI108,IF(DH108&gt;DI108," !",""))</f>
        <v xml:space="preserve">   0/12</v>
      </c>
      <c r="DH108" s="143">
        <f t="shared" ref="DH108" si="149">INDEX($CB$1:$CU$1,CZ109)+DJ108</f>
        <v>0</v>
      </c>
      <c r="DI108" s="170">
        <f t="shared" ref="DI108" si="150">IF(DB109=$CW$5,0,12)</f>
        <v>12</v>
      </c>
    </row>
    <row r="109" spans="104:113" x14ac:dyDescent="0.25">
      <c r="CZ109" s="15">
        <v>8</v>
      </c>
      <c r="DA109" s="15" t="s">
        <v>278</v>
      </c>
      <c r="DB109" s="32" t="str">
        <f>T(LOOKUP(CZ109,$DM$1:$EF$1,$DM$2:$EF$2))</f>
        <v/>
      </c>
      <c r="DD109" s="15">
        <f t="shared" si="124"/>
        <v>1</v>
      </c>
      <c r="DH109" s="143"/>
      <c r="DI109" s="170"/>
    </row>
    <row r="110" spans="104:113" x14ac:dyDescent="0.25">
      <c r="DA110" s="15">
        <v>1</v>
      </c>
      <c r="DB110" s="32" t="str">
        <f t="shared" ref="DB110:DB121" si="151">T(CONCATENATE(LOOKUP(DA110,CI$3:CI$80,AX$3:AX$80)," ",LOOKUP(DA110,CI$3:CI$80,$CA$3:$CA$80)))</f>
        <v xml:space="preserve"> </v>
      </c>
      <c r="DD110" s="15">
        <f t="shared" si="124"/>
        <v>1</v>
      </c>
      <c r="DH110" s="143"/>
      <c r="DI110" s="170"/>
    </row>
    <row r="111" spans="104:113" x14ac:dyDescent="0.25">
      <c r="DA111" s="15">
        <v>2</v>
      </c>
      <c r="DB111" s="32" t="str">
        <f t="shared" si="151"/>
        <v xml:space="preserve"> </v>
      </c>
      <c r="DD111" s="15">
        <f t="shared" si="124"/>
        <v>1</v>
      </c>
      <c r="DH111" s="143"/>
      <c r="DI111" s="170"/>
    </row>
    <row r="112" spans="104:113" x14ac:dyDescent="0.25">
      <c r="DA112" s="15">
        <v>3</v>
      </c>
      <c r="DB112" s="32" t="str">
        <f t="shared" si="151"/>
        <v xml:space="preserve"> </v>
      </c>
      <c r="DD112" s="15">
        <f t="shared" si="124"/>
        <v>1</v>
      </c>
      <c r="DH112" s="143"/>
      <c r="DI112" s="170"/>
    </row>
    <row r="113" spans="104:113" x14ac:dyDescent="0.25">
      <c r="DA113" s="15">
        <v>4</v>
      </c>
      <c r="DB113" s="32" t="str">
        <f t="shared" si="151"/>
        <v xml:space="preserve"> </v>
      </c>
      <c r="DD113" s="15">
        <f t="shared" si="124"/>
        <v>1</v>
      </c>
      <c r="DH113" s="143"/>
      <c r="DI113" s="170"/>
    </row>
    <row r="114" spans="104:113" x14ac:dyDescent="0.25">
      <c r="DA114" s="15">
        <v>5</v>
      </c>
      <c r="DB114" s="32" t="str">
        <f t="shared" si="151"/>
        <v xml:space="preserve"> </v>
      </c>
      <c r="DD114" s="15">
        <f t="shared" si="124"/>
        <v>1</v>
      </c>
      <c r="DH114" s="143"/>
      <c r="DI114" s="170"/>
    </row>
    <row r="115" spans="104:113" x14ac:dyDescent="0.25">
      <c r="DA115" s="15">
        <v>6</v>
      </c>
      <c r="DB115" s="32" t="str">
        <f t="shared" si="151"/>
        <v xml:space="preserve"> </v>
      </c>
      <c r="DD115" s="15">
        <f t="shared" si="124"/>
        <v>1</v>
      </c>
      <c r="DH115" s="143"/>
      <c r="DI115" s="170"/>
    </row>
    <row r="116" spans="104:113" x14ac:dyDescent="0.25">
      <c r="DA116" s="15">
        <v>7</v>
      </c>
      <c r="DB116" s="32" t="str">
        <f t="shared" si="151"/>
        <v xml:space="preserve"> </v>
      </c>
      <c r="DD116" s="15">
        <f t="shared" si="124"/>
        <v>1</v>
      </c>
      <c r="DH116" s="143"/>
      <c r="DI116" s="170"/>
    </row>
    <row r="117" spans="104:113" x14ac:dyDescent="0.25">
      <c r="DA117" s="15">
        <v>8</v>
      </c>
      <c r="DB117" s="32" t="str">
        <f t="shared" si="151"/>
        <v xml:space="preserve"> </v>
      </c>
      <c r="DD117" s="15">
        <f t="shared" si="124"/>
        <v>1</v>
      </c>
      <c r="DH117" s="143"/>
      <c r="DI117" s="170"/>
    </row>
    <row r="118" spans="104:113" x14ac:dyDescent="0.25">
      <c r="DA118" s="15">
        <v>9</v>
      </c>
      <c r="DB118" s="32" t="str">
        <f t="shared" si="151"/>
        <v xml:space="preserve"> </v>
      </c>
      <c r="DD118" s="15">
        <f t="shared" si="124"/>
        <v>1</v>
      </c>
      <c r="DH118" s="143"/>
      <c r="DI118" s="170"/>
    </row>
    <row r="119" spans="104:113" x14ac:dyDescent="0.25">
      <c r="DA119" s="15">
        <v>10</v>
      </c>
      <c r="DB119" s="32" t="str">
        <f t="shared" si="151"/>
        <v xml:space="preserve"> </v>
      </c>
      <c r="DD119" s="15">
        <f t="shared" si="124"/>
        <v>1</v>
      </c>
      <c r="DH119" s="143"/>
      <c r="DI119" s="170"/>
    </row>
    <row r="120" spans="104:113" x14ac:dyDescent="0.25">
      <c r="DA120" s="15">
        <v>11</v>
      </c>
      <c r="DB120" s="32" t="str">
        <f t="shared" si="151"/>
        <v xml:space="preserve"> </v>
      </c>
      <c r="DD120" s="15">
        <f t="shared" si="124"/>
        <v>1</v>
      </c>
      <c r="DH120" s="143"/>
      <c r="DI120" s="170"/>
    </row>
    <row r="121" spans="104:113" x14ac:dyDescent="0.25">
      <c r="DA121" s="15">
        <v>12</v>
      </c>
      <c r="DB121" s="32" t="str">
        <f t="shared" si="151"/>
        <v xml:space="preserve"> </v>
      </c>
      <c r="DD121" s="15">
        <f t="shared" si="124"/>
        <v>1</v>
      </c>
      <c r="DH121" s="143"/>
      <c r="DI121" s="170"/>
    </row>
    <row r="122" spans="104:113" x14ac:dyDescent="0.25">
      <c r="DB122" s="196" t="str">
        <f>IF(DB109="","","----")</f>
        <v/>
      </c>
      <c r="DD122" s="15">
        <f t="shared" si="124"/>
        <v>1</v>
      </c>
      <c r="DH122" s="143"/>
      <c r="DI122" s="170"/>
    </row>
    <row r="123" spans="104:113" x14ac:dyDescent="0.25">
      <c r="DA123" s="15"/>
      <c r="DB123" s="32" t="str">
        <f>IF(DB124="","",CONCATENATE("Warband ",CZ124," ",DG123))</f>
        <v/>
      </c>
      <c r="DD123" s="15">
        <f t="shared" si="124"/>
        <v>1</v>
      </c>
      <c r="DG123" s="49" t="str">
        <f>CONCATENATE("   ",DH123,"/",DI123,IF(DH123&gt;DI123," !",""))</f>
        <v xml:space="preserve">   0/12</v>
      </c>
      <c r="DH123" s="143">
        <f t="shared" ref="DH123" si="152">INDEX($CB$1:$CU$1,CZ124)+DJ123</f>
        <v>0</v>
      </c>
      <c r="DI123" s="170">
        <f t="shared" ref="DI123" si="153">IF(DB124=$CW$5,0,12)</f>
        <v>12</v>
      </c>
    </row>
    <row r="124" spans="104:113" x14ac:dyDescent="0.25">
      <c r="CZ124" s="15">
        <v>9</v>
      </c>
      <c r="DA124" s="15" t="s">
        <v>278</v>
      </c>
      <c r="DB124" s="32" t="str">
        <f>T(LOOKUP(CZ124,$DM$1:$EF$1,$DM$2:$EF$2))</f>
        <v/>
      </c>
      <c r="DD124" s="15">
        <f t="shared" si="124"/>
        <v>1</v>
      </c>
      <c r="DH124" s="143"/>
      <c r="DI124" s="170"/>
    </row>
    <row r="125" spans="104:113" x14ac:dyDescent="0.25">
      <c r="DA125" s="15">
        <v>1</v>
      </c>
      <c r="DB125" s="32" t="str">
        <f t="shared" ref="DB125:DB136" si="154">T(CONCATENATE(LOOKUP(DA125,CJ$3:CJ$80,AY$3:AY$80)," ",LOOKUP(DA125,CJ$3:CJ$80,$CA$3:$CA$80)))</f>
        <v xml:space="preserve"> </v>
      </c>
      <c r="DD125" s="15">
        <f t="shared" si="124"/>
        <v>1</v>
      </c>
      <c r="DH125" s="143"/>
      <c r="DI125" s="170"/>
    </row>
    <row r="126" spans="104:113" x14ac:dyDescent="0.25">
      <c r="DA126" s="15">
        <v>2</v>
      </c>
      <c r="DB126" s="32" t="str">
        <f t="shared" si="154"/>
        <v xml:space="preserve"> </v>
      </c>
      <c r="DD126" s="15">
        <f t="shared" si="124"/>
        <v>1</v>
      </c>
      <c r="DH126" s="143"/>
      <c r="DI126" s="170"/>
    </row>
    <row r="127" spans="104:113" x14ac:dyDescent="0.25">
      <c r="DA127" s="15">
        <v>3</v>
      </c>
      <c r="DB127" s="32" t="str">
        <f t="shared" si="154"/>
        <v xml:space="preserve"> </v>
      </c>
      <c r="DD127" s="15">
        <f t="shared" si="124"/>
        <v>1</v>
      </c>
      <c r="DH127" s="143"/>
      <c r="DI127" s="170"/>
    </row>
    <row r="128" spans="104:113" x14ac:dyDescent="0.25">
      <c r="DA128" s="15">
        <v>4</v>
      </c>
      <c r="DB128" s="32" t="str">
        <f t="shared" si="154"/>
        <v xml:space="preserve"> </v>
      </c>
      <c r="DD128" s="15">
        <f t="shared" si="124"/>
        <v>1</v>
      </c>
      <c r="DH128" s="143"/>
      <c r="DI128" s="170"/>
    </row>
    <row r="129" spans="104:113" x14ac:dyDescent="0.25">
      <c r="DA129" s="15">
        <v>5</v>
      </c>
      <c r="DB129" s="32" t="str">
        <f t="shared" si="154"/>
        <v xml:space="preserve"> </v>
      </c>
      <c r="DD129" s="15">
        <f t="shared" si="124"/>
        <v>1</v>
      </c>
      <c r="DH129" s="143"/>
      <c r="DI129" s="170"/>
    </row>
    <row r="130" spans="104:113" x14ac:dyDescent="0.25">
      <c r="DA130" s="15">
        <v>6</v>
      </c>
      <c r="DB130" s="32" t="str">
        <f t="shared" si="154"/>
        <v xml:space="preserve"> </v>
      </c>
      <c r="DD130" s="15">
        <f t="shared" si="124"/>
        <v>1</v>
      </c>
      <c r="DH130" s="143"/>
      <c r="DI130" s="170"/>
    </row>
    <row r="131" spans="104:113" x14ac:dyDescent="0.25">
      <c r="DA131" s="15">
        <v>7</v>
      </c>
      <c r="DB131" s="32" t="str">
        <f t="shared" si="154"/>
        <v xml:space="preserve"> </v>
      </c>
      <c r="DD131" s="15">
        <f t="shared" si="124"/>
        <v>1</v>
      </c>
      <c r="DH131" s="143"/>
      <c r="DI131" s="170"/>
    </row>
    <row r="132" spans="104:113" x14ac:dyDescent="0.25">
      <c r="DA132" s="15">
        <v>8</v>
      </c>
      <c r="DB132" s="32" t="str">
        <f t="shared" si="154"/>
        <v xml:space="preserve"> </v>
      </c>
      <c r="DD132" s="15">
        <f t="shared" si="124"/>
        <v>1</v>
      </c>
      <c r="DH132" s="143"/>
      <c r="DI132" s="170"/>
    </row>
    <row r="133" spans="104:113" x14ac:dyDescent="0.25">
      <c r="DA133" s="15">
        <v>9</v>
      </c>
      <c r="DB133" s="32" t="str">
        <f t="shared" si="154"/>
        <v xml:space="preserve"> </v>
      </c>
      <c r="DD133" s="15">
        <f t="shared" ref="DD133:DD196" si="155">IF(OR(DB132="",DB132=" "),DD132,DD132+1)</f>
        <v>1</v>
      </c>
      <c r="DH133" s="143"/>
      <c r="DI133" s="170"/>
    </row>
    <row r="134" spans="104:113" x14ac:dyDescent="0.25">
      <c r="DA134" s="15">
        <v>10</v>
      </c>
      <c r="DB134" s="32" t="str">
        <f t="shared" si="154"/>
        <v xml:space="preserve"> </v>
      </c>
      <c r="DD134" s="15">
        <f t="shared" si="155"/>
        <v>1</v>
      </c>
      <c r="DH134" s="143"/>
      <c r="DI134" s="170"/>
    </row>
    <row r="135" spans="104:113" x14ac:dyDescent="0.25">
      <c r="DA135" s="15">
        <v>11</v>
      </c>
      <c r="DB135" s="32" t="str">
        <f t="shared" si="154"/>
        <v xml:space="preserve"> </v>
      </c>
      <c r="DD135" s="15">
        <f t="shared" si="155"/>
        <v>1</v>
      </c>
      <c r="DH135" s="143"/>
      <c r="DI135" s="170"/>
    </row>
    <row r="136" spans="104:113" x14ac:dyDescent="0.25">
      <c r="DA136" s="15">
        <v>12</v>
      </c>
      <c r="DB136" s="32" t="str">
        <f t="shared" si="154"/>
        <v xml:space="preserve"> </v>
      </c>
      <c r="DD136" s="15">
        <f t="shared" si="155"/>
        <v>1</v>
      </c>
      <c r="DH136" s="143"/>
      <c r="DI136" s="170"/>
    </row>
    <row r="137" spans="104:113" x14ac:dyDescent="0.25">
      <c r="DB137" s="196" t="str">
        <f>IF(DB124="","","----")</f>
        <v/>
      </c>
      <c r="DD137" s="15">
        <f t="shared" si="155"/>
        <v>1</v>
      </c>
      <c r="DH137" s="143"/>
      <c r="DI137" s="170"/>
    </row>
    <row r="138" spans="104:113" x14ac:dyDescent="0.25">
      <c r="DA138" s="15"/>
      <c r="DB138" s="32" t="str">
        <f>IF(DB139="","",CONCATENATE("Warband ",CZ139," ",DG138))</f>
        <v/>
      </c>
      <c r="DD138" s="15">
        <f t="shared" si="155"/>
        <v>1</v>
      </c>
      <c r="DG138" s="49" t="str">
        <f>CONCATENATE("   ",DH138,"/",DI138,IF(DH138&gt;DI138," !",""))</f>
        <v xml:space="preserve">   0/12</v>
      </c>
      <c r="DH138" s="143">
        <f t="shared" ref="DH138" si="156">INDEX($CB$1:$CU$1,CZ139)+DJ138</f>
        <v>0</v>
      </c>
      <c r="DI138" s="170">
        <f t="shared" ref="DI138" si="157">IF(DB139=$CW$5,0,12)</f>
        <v>12</v>
      </c>
    </row>
    <row r="139" spans="104:113" x14ac:dyDescent="0.25">
      <c r="CZ139" s="15">
        <v>10</v>
      </c>
      <c r="DA139" s="15" t="s">
        <v>278</v>
      </c>
      <c r="DB139" s="32" t="str">
        <f>T(LOOKUP(CZ139,$DM$1:$EF$1,$DM$2:$EF$2))</f>
        <v/>
      </c>
      <c r="DD139" s="15">
        <f t="shared" si="155"/>
        <v>1</v>
      </c>
      <c r="DH139" s="143"/>
      <c r="DI139" s="170"/>
    </row>
    <row r="140" spans="104:113" x14ac:dyDescent="0.25">
      <c r="DA140" s="15">
        <v>1</v>
      </c>
      <c r="DB140" s="32" t="str">
        <f t="shared" ref="DB140:DB151" si="158">T(CONCATENATE(LOOKUP(DA140,CK$3:CK$80,AZ$3:AZ$80)," ",LOOKUP(DA140,CK$3:CK$80,$CA$3:$CA$80)))</f>
        <v xml:space="preserve"> </v>
      </c>
      <c r="DD140" s="15">
        <f t="shared" si="155"/>
        <v>1</v>
      </c>
      <c r="DH140" s="143"/>
      <c r="DI140" s="170"/>
    </row>
    <row r="141" spans="104:113" x14ac:dyDescent="0.25">
      <c r="DA141" s="15">
        <v>2</v>
      </c>
      <c r="DB141" s="32" t="str">
        <f t="shared" si="158"/>
        <v xml:space="preserve"> </v>
      </c>
      <c r="DD141" s="15">
        <f t="shared" si="155"/>
        <v>1</v>
      </c>
      <c r="DH141" s="143"/>
      <c r="DI141" s="170"/>
    </row>
    <row r="142" spans="104:113" x14ac:dyDescent="0.25">
      <c r="DA142" s="15">
        <v>3</v>
      </c>
      <c r="DB142" s="32" t="str">
        <f t="shared" si="158"/>
        <v xml:space="preserve"> </v>
      </c>
      <c r="DD142" s="15">
        <f t="shared" si="155"/>
        <v>1</v>
      </c>
      <c r="DH142" s="143"/>
      <c r="DI142" s="170"/>
    </row>
    <row r="143" spans="104:113" x14ac:dyDescent="0.25">
      <c r="DA143" s="15">
        <v>4</v>
      </c>
      <c r="DB143" s="32" t="str">
        <f t="shared" si="158"/>
        <v xml:space="preserve"> </v>
      </c>
      <c r="DD143" s="15">
        <f t="shared" si="155"/>
        <v>1</v>
      </c>
      <c r="DH143" s="143"/>
      <c r="DI143" s="170"/>
    </row>
    <row r="144" spans="104:113" x14ac:dyDescent="0.25">
      <c r="DA144" s="15">
        <v>5</v>
      </c>
      <c r="DB144" s="32" t="str">
        <f t="shared" si="158"/>
        <v xml:space="preserve"> </v>
      </c>
      <c r="DD144" s="15">
        <f t="shared" si="155"/>
        <v>1</v>
      </c>
      <c r="DH144" s="143"/>
      <c r="DI144" s="170"/>
    </row>
    <row r="145" spans="104:113" x14ac:dyDescent="0.25">
      <c r="DA145" s="15">
        <v>6</v>
      </c>
      <c r="DB145" s="32" t="str">
        <f t="shared" si="158"/>
        <v xml:space="preserve"> </v>
      </c>
      <c r="DD145" s="15">
        <f t="shared" si="155"/>
        <v>1</v>
      </c>
      <c r="DH145" s="143"/>
      <c r="DI145" s="170"/>
    </row>
    <row r="146" spans="104:113" x14ac:dyDescent="0.25">
      <c r="DA146" s="15">
        <v>7</v>
      </c>
      <c r="DB146" s="32" t="str">
        <f t="shared" si="158"/>
        <v xml:space="preserve"> </v>
      </c>
      <c r="DD146" s="15">
        <f t="shared" si="155"/>
        <v>1</v>
      </c>
      <c r="DH146" s="143"/>
      <c r="DI146" s="170"/>
    </row>
    <row r="147" spans="104:113" x14ac:dyDescent="0.25">
      <c r="DA147" s="15">
        <v>8</v>
      </c>
      <c r="DB147" s="32" t="str">
        <f t="shared" si="158"/>
        <v xml:space="preserve"> </v>
      </c>
      <c r="DD147" s="15">
        <f t="shared" si="155"/>
        <v>1</v>
      </c>
      <c r="DH147" s="143"/>
      <c r="DI147" s="170"/>
    </row>
    <row r="148" spans="104:113" x14ac:dyDescent="0.25">
      <c r="DA148" s="15">
        <v>9</v>
      </c>
      <c r="DB148" s="32" t="str">
        <f t="shared" si="158"/>
        <v xml:space="preserve"> </v>
      </c>
      <c r="DD148" s="15">
        <f t="shared" si="155"/>
        <v>1</v>
      </c>
      <c r="DH148" s="143"/>
      <c r="DI148" s="170"/>
    </row>
    <row r="149" spans="104:113" x14ac:dyDescent="0.25">
      <c r="DA149" s="15">
        <v>10</v>
      </c>
      <c r="DB149" s="32" t="str">
        <f t="shared" si="158"/>
        <v xml:space="preserve"> </v>
      </c>
      <c r="DD149" s="15">
        <f t="shared" si="155"/>
        <v>1</v>
      </c>
      <c r="DH149" s="143"/>
      <c r="DI149" s="170"/>
    </row>
    <row r="150" spans="104:113" x14ac:dyDescent="0.25">
      <c r="DA150" s="15">
        <v>11</v>
      </c>
      <c r="DB150" s="32" t="str">
        <f t="shared" si="158"/>
        <v xml:space="preserve"> </v>
      </c>
      <c r="DD150" s="15">
        <f t="shared" si="155"/>
        <v>1</v>
      </c>
      <c r="DH150" s="143"/>
      <c r="DI150" s="170"/>
    </row>
    <row r="151" spans="104:113" x14ac:dyDescent="0.25">
      <c r="DA151" s="15">
        <v>12</v>
      </c>
      <c r="DB151" s="32" t="str">
        <f t="shared" si="158"/>
        <v xml:space="preserve"> </v>
      </c>
      <c r="DD151" s="15">
        <f t="shared" si="155"/>
        <v>1</v>
      </c>
      <c r="DH151" s="143"/>
      <c r="DI151" s="170"/>
    </row>
    <row r="152" spans="104:113" x14ac:dyDescent="0.25">
      <c r="DB152" s="196" t="str">
        <f>IF(DB139="","","----")</f>
        <v/>
      </c>
      <c r="DD152" s="15">
        <f t="shared" si="155"/>
        <v>1</v>
      </c>
      <c r="DH152" s="143"/>
      <c r="DI152" s="170"/>
    </row>
    <row r="153" spans="104:113" x14ac:dyDescent="0.25">
      <c r="DA153" s="15"/>
      <c r="DB153" s="32" t="str">
        <f>IF(DB154="","",CONCATENATE("Warband ",CZ154," ",DG153))</f>
        <v/>
      </c>
      <c r="DD153" s="15">
        <f t="shared" si="155"/>
        <v>1</v>
      </c>
      <c r="DG153" s="49" t="str">
        <f>CONCATENATE("   ",DH153,"/",DI153,IF(DH153&gt;DI153," !",""))</f>
        <v xml:space="preserve">   0/12</v>
      </c>
      <c r="DH153" s="143">
        <f t="shared" ref="DH153" si="159">INDEX($CB$1:$CU$1,CZ154)+DJ153</f>
        <v>0</v>
      </c>
      <c r="DI153" s="170">
        <f t="shared" ref="DI153" si="160">IF(DB154=$CW$5,0,12)</f>
        <v>12</v>
      </c>
    </row>
    <row r="154" spans="104:113" x14ac:dyDescent="0.25">
      <c r="CZ154" s="15">
        <v>11</v>
      </c>
      <c r="DA154" s="15" t="s">
        <v>278</v>
      </c>
      <c r="DB154" s="32" t="str">
        <f>T(LOOKUP(CZ154,$DM$1:$EF$1,$DM$2:$EF$2))</f>
        <v/>
      </c>
      <c r="DD154" s="15">
        <f t="shared" si="155"/>
        <v>1</v>
      </c>
      <c r="DH154" s="143"/>
      <c r="DI154" s="170"/>
    </row>
    <row r="155" spans="104:113" x14ac:dyDescent="0.25">
      <c r="DA155" s="15">
        <v>1</v>
      </c>
      <c r="DB155" s="32" t="str">
        <f t="shared" ref="DB155:DB166" si="161">T(CONCATENATE(LOOKUP(DA155,CL$3:CL$80,BA$3:BA$80)," ",LOOKUP(DA155,CL$3:CL$80,$CA$3:$CA$80)))</f>
        <v xml:space="preserve"> </v>
      </c>
      <c r="DD155" s="15">
        <f t="shared" si="155"/>
        <v>1</v>
      </c>
      <c r="DH155" s="143"/>
      <c r="DI155" s="170"/>
    </row>
    <row r="156" spans="104:113" x14ac:dyDescent="0.25">
      <c r="DA156" s="15">
        <v>2</v>
      </c>
      <c r="DB156" s="32" t="str">
        <f t="shared" si="161"/>
        <v xml:space="preserve"> </v>
      </c>
      <c r="DD156" s="15">
        <f t="shared" si="155"/>
        <v>1</v>
      </c>
      <c r="DH156" s="143"/>
      <c r="DI156" s="170"/>
    </row>
    <row r="157" spans="104:113" x14ac:dyDescent="0.25">
      <c r="DA157" s="15">
        <v>3</v>
      </c>
      <c r="DB157" s="32" t="str">
        <f t="shared" si="161"/>
        <v xml:space="preserve"> </v>
      </c>
      <c r="DD157" s="15">
        <f t="shared" si="155"/>
        <v>1</v>
      </c>
      <c r="DH157" s="143"/>
      <c r="DI157" s="170"/>
    </row>
    <row r="158" spans="104:113" x14ac:dyDescent="0.25">
      <c r="DA158" s="15">
        <v>4</v>
      </c>
      <c r="DB158" s="32" t="str">
        <f t="shared" si="161"/>
        <v xml:space="preserve"> </v>
      </c>
      <c r="DD158" s="15">
        <f t="shared" si="155"/>
        <v>1</v>
      </c>
      <c r="DH158" s="143"/>
      <c r="DI158" s="170"/>
    </row>
    <row r="159" spans="104:113" x14ac:dyDescent="0.25">
      <c r="DA159" s="15">
        <v>5</v>
      </c>
      <c r="DB159" s="32" t="str">
        <f t="shared" si="161"/>
        <v xml:space="preserve"> </v>
      </c>
      <c r="DD159" s="15">
        <f t="shared" si="155"/>
        <v>1</v>
      </c>
      <c r="DH159" s="143"/>
      <c r="DI159" s="170"/>
    </row>
    <row r="160" spans="104:113" x14ac:dyDescent="0.25">
      <c r="DA160" s="15">
        <v>6</v>
      </c>
      <c r="DB160" s="32" t="str">
        <f t="shared" si="161"/>
        <v xml:space="preserve"> </v>
      </c>
      <c r="DD160" s="15">
        <f t="shared" si="155"/>
        <v>1</v>
      </c>
      <c r="DH160" s="143"/>
      <c r="DI160" s="170"/>
    </row>
    <row r="161" spans="104:113" x14ac:dyDescent="0.25">
      <c r="DA161" s="15">
        <v>7</v>
      </c>
      <c r="DB161" s="32" t="str">
        <f t="shared" si="161"/>
        <v xml:space="preserve"> </v>
      </c>
      <c r="DD161" s="15">
        <f t="shared" si="155"/>
        <v>1</v>
      </c>
      <c r="DH161" s="143"/>
      <c r="DI161" s="170"/>
    </row>
    <row r="162" spans="104:113" x14ac:dyDescent="0.25">
      <c r="DA162" s="15">
        <v>8</v>
      </c>
      <c r="DB162" s="32" t="str">
        <f t="shared" si="161"/>
        <v xml:space="preserve"> </v>
      </c>
      <c r="DD162" s="15">
        <f t="shared" si="155"/>
        <v>1</v>
      </c>
      <c r="DH162" s="143"/>
      <c r="DI162" s="170"/>
    </row>
    <row r="163" spans="104:113" x14ac:dyDescent="0.25">
      <c r="DA163" s="15">
        <v>9</v>
      </c>
      <c r="DB163" s="32" t="str">
        <f t="shared" si="161"/>
        <v xml:space="preserve"> </v>
      </c>
      <c r="DD163" s="15">
        <f t="shared" si="155"/>
        <v>1</v>
      </c>
      <c r="DH163" s="143"/>
      <c r="DI163" s="170"/>
    </row>
    <row r="164" spans="104:113" x14ac:dyDescent="0.25">
      <c r="DA164" s="15">
        <v>10</v>
      </c>
      <c r="DB164" s="32" t="str">
        <f t="shared" si="161"/>
        <v xml:space="preserve"> </v>
      </c>
      <c r="DD164" s="15">
        <f t="shared" si="155"/>
        <v>1</v>
      </c>
      <c r="DH164" s="143"/>
      <c r="DI164" s="170"/>
    </row>
    <row r="165" spans="104:113" x14ac:dyDescent="0.25">
      <c r="DA165" s="15">
        <v>11</v>
      </c>
      <c r="DB165" s="32" t="str">
        <f t="shared" si="161"/>
        <v xml:space="preserve"> </v>
      </c>
      <c r="DD165" s="15">
        <f t="shared" si="155"/>
        <v>1</v>
      </c>
      <c r="DH165" s="143"/>
      <c r="DI165" s="170"/>
    </row>
    <row r="166" spans="104:113" x14ac:dyDescent="0.25">
      <c r="DA166" s="15">
        <v>12</v>
      </c>
      <c r="DB166" s="32" t="str">
        <f t="shared" si="161"/>
        <v xml:space="preserve"> </v>
      </c>
      <c r="DD166" s="15">
        <f t="shared" si="155"/>
        <v>1</v>
      </c>
      <c r="DH166" s="143"/>
      <c r="DI166" s="170"/>
    </row>
    <row r="167" spans="104:113" x14ac:dyDescent="0.25">
      <c r="DB167" s="196" t="str">
        <f>IF(DB154="","","----")</f>
        <v/>
      </c>
      <c r="DD167" s="15">
        <f t="shared" si="155"/>
        <v>1</v>
      </c>
      <c r="DH167" s="143"/>
      <c r="DI167" s="170"/>
    </row>
    <row r="168" spans="104:113" x14ac:dyDescent="0.25">
      <c r="DA168" s="15"/>
      <c r="DB168" s="32" t="str">
        <f>IF(DB169="","",CONCATENATE("Warband ",CZ169," ",DG168))</f>
        <v/>
      </c>
      <c r="DD168" s="15">
        <f t="shared" si="155"/>
        <v>1</v>
      </c>
      <c r="DG168" s="49" t="str">
        <f>CONCATENATE("   ",DH168,"/",DI168,IF(DH168&gt;DI168," !",""))</f>
        <v xml:space="preserve">   0/12</v>
      </c>
      <c r="DH168" s="143">
        <f t="shared" ref="DH168" si="162">INDEX($CB$1:$CU$1,CZ169)+DJ168</f>
        <v>0</v>
      </c>
      <c r="DI168" s="170">
        <f t="shared" ref="DI168" si="163">IF(DB169=$CW$5,0,12)</f>
        <v>12</v>
      </c>
    </row>
    <row r="169" spans="104:113" x14ac:dyDescent="0.25">
      <c r="CZ169" s="15">
        <v>12</v>
      </c>
      <c r="DA169" s="15" t="s">
        <v>278</v>
      </c>
      <c r="DB169" s="32" t="str">
        <f>T(LOOKUP(CZ169,$DM$1:$EF$1,$DM$2:$EF$2))</f>
        <v/>
      </c>
      <c r="DD169" s="15">
        <f t="shared" si="155"/>
        <v>1</v>
      </c>
      <c r="DH169" s="143"/>
      <c r="DI169" s="170"/>
    </row>
    <row r="170" spans="104:113" x14ac:dyDescent="0.25">
      <c r="DA170" s="15">
        <v>1</v>
      </c>
      <c r="DB170" s="32" t="str">
        <f t="shared" ref="DB170:DB181" si="164">T(CONCATENATE(LOOKUP(DA170,CM$3:CM$80,BB$3:BB$80)," ",LOOKUP(DA170,CM$3:CM$80,$CA$3:$CA$80)))</f>
        <v xml:space="preserve"> </v>
      </c>
      <c r="DD170" s="15">
        <f t="shared" si="155"/>
        <v>1</v>
      </c>
      <c r="DH170" s="143"/>
      <c r="DI170" s="170"/>
    </row>
    <row r="171" spans="104:113" x14ac:dyDescent="0.25">
      <c r="DA171" s="15">
        <v>2</v>
      </c>
      <c r="DB171" s="32" t="str">
        <f t="shared" si="164"/>
        <v xml:space="preserve"> </v>
      </c>
      <c r="DD171" s="15">
        <f t="shared" si="155"/>
        <v>1</v>
      </c>
      <c r="DH171" s="143"/>
      <c r="DI171" s="170"/>
    </row>
    <row r="172" spans="104:113" x14ac:dyDescent="0.25">
      <c r="DA172" s="15">
        <v>3</v>
      </c>
      <c r="DB172" s="32" t="str">
        <f t="shared" si="164"/>
        <v xml:space="preserve"> </v>
      </c>
      <c r="DD172" s="15">
        <f t="shared" si="155"/>
        <v>1</v>
      </c>
      <c r="DH172" s="143"/>
      <c r="DI172" s="170"/>
    </row>
    <row r="173" spans="104:113" x14ac:dyDescent="0.25">
      <c r="DA173" s="15">
        <v>4</v>
      </c>
      <c r="DB173" s="32" t="str">
        <f t="shared" si="164"/>
        <v xml:space="preserve"> </v>
      </c>
      <c r="DD173" s="15">
        <f t="shared" si="155"/>
        <v>1</v>
      </c>
      <c r="DH173" s="143"/>
      <c r="DI173" s="170"/>
    </row>
    <row r="174" spans="104:113" x14ac:dyDescent="0.25">
      <c r="DA174" s="15">
        <v>5</v>
      </c>
      <c r="DB174" s="32" t="str">
        <f t="shared" si="164"/>
        <v xml:space="preserve"> </v>
      </c>
      <c r="DD174" s="15">
        <f t="shared" si="155"/>
        <v>1</v>
      </c>
      <c r="DH174" s="143"/>
      <c r="DI174" s="170"/>
    </row>
    <row r="175" spans="104:113" x14ac:dyDescent="0.25">
      <c r="DA175" s="15">
        <v>6</v>
      </c>
      <c r="DB175" s="32" t="str">
        <f t="shared" si="164"/>
        <v xml:space="preserve"> </v>
      </c>
      <c r="DD175" s="15">
        <f t="shared" si="155"/>
        <v>1</v>
      </c>
      <c r="DH175" s="143"/>
      <c r="DI175" s="170"/>
    </row>
    <row r="176" spans="104:113" x14ac:dyDescent="0.25">
      <c r="DA176" s="15">
        <v>7</v>
      </c>
      <c r="DB176" s="32" t="str">
        <f t="shared" si="164"/>
        <v xml:space="preserve"> </v>
      </c>
      <c r="DD176" s="15">
        <f t="shared" si="155"/>
        <v>1</v>
      </c>
      <c r="DH176" s="143"/>
      <c r="DI176" s="170"/>
    </row>
    <row r="177" spans="104:113" x14ac:dyDescent="0.25">
      <c r="DA177" s="15">
        <v>8</v>
      </c>
      <c r="DB177" s="32" t="str">
        <f t="shared" si="164"/>
        <v xml:space="preserve"> </v>
      </c>
      <c r="DD177" s="15">
        <f t="shared" si="155"/>
        <v>1</v>
      </c>
      <c r="DH177" s="143"/>
      <c r="DI177" s="170"/>
    </row>
    <row r="178" spans="104:113" x14ac:dyDescent="0.25">
      <c r="DA178" s="15">
        <v>9</v>
      </c>
      <c r="DB178" s="32" t="str">
        <f t="shared" si="164"/>
        <v xml:space="preserve"> </v>
      </c>
      <c r="DD178" s="15">
        <f t="shared" si="155"/>
        <v>1</v>
      </c>
      <c r="DH178" s="143"/>
      <c r="DI178" s="170"/>
    </row>
    <row r="179" spans="104:113" x14ac:dyDescent="0.25">
      <c r="DA179" s="15">
        <v>10</v>
      </c>
      <c r="DB179" s="32" t="str">
        <f t="shared" si="164"/>
        <v xml:space="preserve"> </v>
      </c>
      <c r="DD179" s="15">
        <f t="shared" si="155"/>
        <v>1</v>
      </c>
      <c r="DH179" s="143"/>
      <c r="DI179" s="170"/>
    </row>
    <row r="180" spans="104:113" x14ac:dyDescent="0.25">
      <c r="DA180" s="15">
        <v>11</v>
      </c>
      <c r="DB180" s="32" t="str">
        <f t="shared" si="164"/>
        <v xml:space="preserve"> </v>
      </c>
      <c r="DD180" s="15">
        <f t="shared" si="155"/>
        <v>1</v>
      </c>
      <c r="DH180" s="143"/>
      <c r="DI180" s="170"/>
    </row>
    <row r="181" spans="104:113" x14ac:dyDescent="0.25">
      <c r="DA181" s="15">
        <v>12</v>
      </c>
      <c r="DB181" s="32" t="str">
        <f t="shared" si="164"/>
        <v xml:space="preserve"> </v>
      </c>
      <c r="DD181" s="15">
        <f t="shared" si="155"/>
        <v>1</v>
      </c>
      <c r="DH181" s="143"/>
      <c r="DI181" s="170"/>
    </row>
    <row r="182" spans="104:113" x14ac:dyDescent="0.25">
      <c r="DB182" s="196" t="str">
        <f>IF(DB169="","","----")</f>
        <v/>
      </c>
      <c r="DD182" s="15">
        <f t="shared" si="155"/>
        <v>1</v>
      </c>
      <c r="DH182" s="143"/>
      <c r="DI182" s="170"/>
    </row>
    <row r="183" spans="104:113" x14ac:dyDescent="0.25">
      <c r="DA183" s="15"/>
      <c r="DB183" s="32" t="str">
        <f>IF(DB184="","",CONCATENATE("Warband ",CZ184," ",DG183))</f>
        <v/>
      </c>
      <c r="DD183" s="15">
        <f t="shared" si="155"/>
        <v>1</v>
      </c>
      <c r="DG183" s="49" t="str">
        <f>CONCATENATE("   ",DH183,"/",DI183,IF(DH183&gt;DI183," !",""))</f>
        <v xml:space="preserve">   0/12</v>
      </c>
      <c r="DH183" s="143">
        <f t="shared" ref="DH183" si="165">INDEX($CB$1:$CU$1,CZ184)+DJ183</f>
        <v>0</v>
      </c>
      <c r="DI183" s="170">
        <f t="shared" ref="DI183" si="166">IF(DB184=$CW$5,0,12)</f>
        <v>12</v>
      </c>
    </row>
    <row r="184" spans="104:113" x14ac:dyDescent="0.25">
      <c r="CZ184" s="15">
        <v>13</v>
      </c>
      <c r="DA184" s="15" t="s">
        <v>278</v>
      </c>
      <c r="DB184" s="32" t="str">
        <f>T(LOOKUP(CZ184,$DM$1:$EF$1,$DM$2:$EF$2))</f>
        <v/>
      </c>
      <c r="DD184" s="15">
        <f t="shared" si="155"/>
        <v>1</v>
      </c>
      <c r="DH184" s="143"/>
      <c r="DI184" s="170"/>
    </row>
    <row r="185" spans="104:113" x14ac:dyDescent="0.25">
      <c r="DA185" s="15">
        <v>1</v>
      </c>
      <c r="DB185" s="32" t="str">
        <f t="shared" ref="DB185:DB196" si="167">T(CONCATENATE(LOOKUP(DA185,CN$3:CN$80,BC$3:BC$80)," ",LOOKUP(DA185,CN$3:CN$80,$CA$3:$CA$80)))</f>
        <v xml:space="preserve"> </v>
      </c>
      <c r="DD185" s="15">
        <f t="shared" si="155"/>
        <v>1</v>
      </c>
      <c r="DH185" s="143"/>
      <c r="DI185" s="170"/>
    </row>
    <row r="186" spans="104:113" x14ac:dyDescent="0.25">
      <c r="DA186" s="15">
        <v>2</v>
      </c>
      <c r="DB186" s="32" t="str">
        <f t="shared" si="167"/>
        <v xml:space="preserve"> </v>
      </c>
      <c r="DD186" s="15">
        <f t="shared" si="155"/>
        <v>1</v>
      </c>
      <c r="DH186" s="143"/>
      <c r="DI186" s="170"/>
    </row>
    <row r="187" spans="104:113" x14ac:dyDescent="0.25">
      <c r="DA187" s="15">
        <v>3</v>
      </c>
      <c r="DB187" s="32" t="str">
        <f t="shared" si="167"/>
        <v xml:space="preserve"> </v>
      </c>
      <c r="DD187" s="15">
        <f t="shared" si="155"/>
        <v>1</v>
      </c>
      <c r="DH187" s="143"/>
      <c r="DI187" s="170"/>
    </row>
    <row r="188" spans="104:113" x14ac:dyDescent="0.25">
      <c r="DA188" s="15">
        <v>4</v>
      </c>
      <c r="DB188" s="32" t="str">
        <f t="shared" si="167"/>
        <v xml:space="preserve"> </v>
      </c>
      <c r="DD188" s="15">
        <f t="shared" si="155"/>
        <v>1</v>
      </c>
      <c r="DH188" s="143"/>
      <c r="DI188" s="170"/>
    </row>
    <row r="189" spans="104:113" x14ac:dyDescent="0.25">
      <c r="DA189" s="15">
        <v>5</v>
      </c>
      <c r="DB189" s="32" t="str">
        <f t="shared" si="167"/>
        <v xml:space="preserve"> </v>
      </c>
      <c r="DD189" s="15">
        <f t="shared" si="155"/>
        <v>1</v>
      </c>
      <c r="DH189" s="143"/>
      <c r="DI189" s="170"/>
    </row>
    <row r="190" spans="104:113" x14ac:dyDescent="0.25">
      <c r="DA190" s="15">
        <v>6</v>
      </c>
      <c r="DB190" s="32" t="str">
        <f t="shared" si="167"/>
        <v xml:space="preserve"> </v>
      </c>
      <c r="DD190" s="15">
        <f t="shared" si="155"/>
        <v>1</v>
      </c>
      <c r="DH190" s="143"/>
      <c r="DI190" s="170"/>
    </row>
    <row r="191" spans="104:113" x14ac:dyDescent="0.25">
      <c r="DA191" s="15">
        <v>7</v>
      </c>
      <c r="DB191" s="32" t="str">
        <f t="shared" si="167"/>
        <v xml:space="preserve"> </v>
      </c>
      <c r="DD191" s="15">
        <f t="shared" si="155"/>
        <v>1</v>
      </c>
      <c r="DH191" s="143"/>
      <c r="DI191" s="170"/>
    </row>
    <row r="192" spans="104:113" x14ac:dyDescent="0.25">
      <c r="DA192" s="15">
        <v>8</v>
      </c>
      <c r="DB192" s="32" t="str">
        <f t="shared" si="167"/>
        <v xml:space="preserve"> </v>
      </c>
      <c r="DD192" s="15">
        <f t="shared" si="155"/>
        <v>1</v>
      </c>
      <c r="DH192" s="143"/>
      <c r="DI192" s="170"/>
    </row>
    <row r="193" spans="104:113" x14ac:dyDescent="0.25">
      <c r="DA193" s="15">
        <v>9</v>
      </c>
      <c r="DB193" s="32" t="str">
        <f t="shared" si="167"/>
        <v xml:space="preserve"> </v>
      </c>
      <c r="DD193" s="15">
        <f t="shared" si="155"/>
        <v>1</v>
      </c>
      <c r="DH193" s="143"/>
      <c r="DI193" s="170"/>
    </row>
    <row r="194" spans="104:113" x14ac:dyDescent="0.25">
      <c r="DA194" s="15">
        <v>10</v>
      </c>
      <c r="DB194" s="32" t="str">
        <f t="shared" si="167"/>
        <v xml:space="preserve"> </v>
      </c>
      <c r="DD194" s="15">
        <f t="shared" si="155"/>
        <v>1</v>
      </c>
      <c r="DH194" s="143"/>
      <c r="DI194" s="170"/>
    </row>
    <row r="195" spans="104:113" x14ac:dyDescent="0.25">
      <c r="DA195" s="15">
        <v>11</v>
      </c>
      <c r="DB195" s="32" t="str">
        <f t="shared" si="167"/>
        <v xml:space="preserve"> </v>
      </c>
      <c r="DD195" s="15">
        <f t="shared" si="155"/>
        <v>1</v>
      </c>
      <c r="DH195" s="143"/>
      <c r="DI195" s="170"/>
    </row>
    <row r="196" spans="104:113" x14ac:dyDescent="0.25">
      <c r="DA196" s="15">
        <v>12</v>
      </c>
      <c r="DB196" s="32" t="str">
        <f t="shared" si="167"/>
        <v xml:space="preserve"> </v>
      </c>
      <c r="DD196" s="15">
        <f t="shared" si="155"/>
        <v>1</v>
      </c>
      <c r="DH196" s="143"/>
      <c r="DI196" s="170"/>
    </row>
    <row r="197" spans="104:113" x14ac:dyDescent="0.25">
      <c r="DB197" s="196" t="str">
        <f>IF(DB184="","","----")</f>
        <v/>
      </c>
      <c r="DD197" s="15">
        <f t="shared" ref="DD197:DD260" si="168">IF(OR(DB196="",DB196=" "),DD196,DD196+1)</f>
        <v>1</v>
      </c>
      <c r="DH197" s="143"/>
      <c r="DI197" s="170"/>
    </row>
    <row r="198" spans="104:113" x14ac:dyDescent="0.25">
      <c r="DA198" s="15"/>
      <c r="DB198" s="32" t="str">
        <f>IF(DB199="","",CONCATENATE("Warband ",CZ199," ",DG198))</f>
        <v/>
      </c>
      <c r="DD198" s="15">
        <f t="shared" si="168"/>
        <v>1</v>
      </c>
      <c r="DG198" s="49" t="str">
        <f>CONCATENATE("   ",DH198,"/",DI198,IF(DH198&gt;DI198," !",""))</f>
        <v xml:space="preserve">   0/12</v>
      </c>
      <c r="DH198" s="143">
        <f t="shared" ref="DH198" si="169">INDEX($CB$1:$CU$1,CZ199)+DJ198</f>
        <v>0</v>
      </c>
      <c r="DI198" s="170">
        <f t="shared" ref="DI198" si="170">IF(DB199=$CW$5,0,12)</f>
        <v>12</v>
      </c>
    </row>
    <row r="199" spans="104:113" x14ac:dyDescent="0.25">
      <c r="CZ199" s="15">
        <v>14</v>
      </c>
      <c r="DA199" s="15" t="s">
        <v>278</v>
      </c>
      <c r="DB199" s="32" t="str">
        <f>T(LOOKUP(CZ199,$DM$1:$EF$1,$DM$2:$EF$2))</f>
        <v/>
      </c>
      <c r="DD199" s="15">
        <f t="shared" si="168"/>
        <v>1</v>
      </c>
      <c r="DH199" s="143"/>
      <c r="DI199" s="170"/>
    </row>
    <row r="200" spans="104:113" x14ac:dyDescent="0.25">
      <c r="DA200" s="15">
        <v>1</v>
      </c>
      <c r="DB200" s="32" t="str">
        <f t="shared" ref="DB200:DB211" si="171">T(CONCATENATE(LOOKUP(DA200,CO$3:CO$80,BD$3:BD$80)," ",LOOKUP(DA200,CO$3:CO$80,$CA$3:$CA$80)))</f>
        <v xml:space="preserve"> </v>
      </c>
      <c r="DD200" s="15">
        <f t="shared" si="168"/>
        <v>1</v>
      </c>
      <c r="DH200" s="143"/>
      <c r="DI200" s="170"/>
    </row>
    <row r="201" spans="104:113" x14ac:dyDescent="0.25">
      <c r="DA201" s="15">
        <v>2</v>
      </c>
      <c r="DB201" s="32" t="str">
        <f t="shared" si="171"/>
        <v xml:space="preserve"> </v>
      </c>
      <c r="DD201" s="15">
        <f t="shared" si="168"/>
        <v>1</v>
      </c>
      <c r="DH201" s="143"/>
      <c r="DI201" s="170"/>
    </row>
    <row r="202" spans="104:113" x14ac:dyDescent="0.25">
      <c r="DA202" s="15">
        <v>3</v>
      </c>
      <c r="DB202" s="32" t="str">
        <f t="shared" si="171"/>
        <v xml:space="preserve"> </v>
      </c>
      <c r="DD202" s="15">
        <f t="shared" si="168"/>
        <v>1</v>
      </c>
      <c r="DH202" s="143"/>
      <c r="DI202" s="170"/>
    </row>
    <row r="203" spans="104:113" x14ac:dyDescent="0.25">
      <c r="DA203" s="15">
        <v>4</v>
      </c>
      <c r="DB203" s="32" t="str">
        <f t="shared" si="171"/>
        <v xml:space="preserve"> </v>
      </c>
      <c r="DD203" s="15">
        <f t="shared" si="168"/>
        <v>1</v>
      </c>
      <c r="DH203" s="143"/>
      <c r="DI203" s="170"/>
    </row>
    <row r="204" spans="104:113" x14ac:dyDescent="0.25">
      <c r="DA204" s="15">
        <v>5</v>
      </c>
      <c r="DB204" s="32" t="str">
        <f t="shared" si="171"/>
        <v xml:space="preserve"> </v>
      </c>
      <c r="DD204" s="15">
        <f t="shared" si="168"/>
        <v>1</v>
      </c>
      <c r="DH204" s="143"/>
      <c r="DI204" s="170"/>
    </row>
    <row r="205" spans="104:113" x14ac:dyDescent="0.25">
      <c r="DA205" s="15">
        <v>6</v>
      </c>
      <c r="DB205" s="32" t="str">
        <f t="shared" si="171"/>
        <v xml:space="preserve"> </v>
      </c>
      <c r="DD205" s="15">
        <f t="shared" si="168"/>
        <v>1</v>
      </c>
      <c r="DH205" s="143"/>
      <c r="DI205" s="170"/>
    </row>
    <row r="206" spans="104:113" x14ac:dyDescent="0.25">
      <c r="DA206" s="15">
        <v>7</v>
      </c>
      <c r="DB206" s="32" t="str">
        <f t="shared" si="171"/>
        <v xml:space="preserve"> </v>
      </c>
      <c r="DD206" s="15">
        <f t="shared" si="168"/>
        <v>1</v>
      </c>
      <c r="DH206" s="143"/>
      <c r="DI206" s="170"/>
    </row>
    <row r="207" spans="104:113" x14ac:dyDescent="0.25">
      <c r="DA207" s="15">
        <v>8</v>
      </c>
      <c r="DB207" s="32" t="str">
        <f t="shared" si="171"/>
        <v xml:space="preserve"> </v>
      </c>
      <c r="DD207" s="15">
        <f t="shared" si="168"/>
        <v>1</v>
      </c>
      <c r="DH207" s="143"/>
      <c r="DI207" s="170"/>
    </row>
    <row r="208" spans="104:113" x14ac:dyDescent="0.25">
      <c r="DA208" s="15">
        <v>9</v>
      </c>
      <c r="DB208" s="32" t="str">
        <f t="shared" si="171"/>
        <v xml:space="preserve"> </v>
      </c>
      <c r="DD208" s="15">
        <f t="shared" si="168"/>
        <v>1</v>
      </c>
      <c r="DH208" s="143"/>
      <c r="DI208" s="170"/>
    </row>
    <row r="209" spans="104:113" x14ac:dyDescent="0.25">
      <c r="DA209" s="15">
        <v>10</v>
      </c>
      <c r="DB209" s="32" t="str">
        <f t="shared" si="171"/>
        <v xml:space="preserve"> </v>
      </c>
      <c r="DD209" s="15">
        <f t="shared" si="168"/>
        <v>1</v>
      </c>
      <c r="DH209" s="143"/>
      <c r="DI209" s="170"/>
    </row>
    <row r="210" spans="104:113" x14ac:dyDescent="0.25">
      <c r="DA210" s="15">
        <v>11</v>
      </c>
      <c r="DB210" s="32" t="str">
        <f t="shared" si="171"/>
        <v xml:space="preserve"> </v>
      </c>
      <c r="DD210" s="15">
        <f t="shared" si="168"/>
        <v>1</v>
      </c>
      <c r="DH210" s="143"/>
      <c r="DI210" s="170"/>
    </row>
    <row r="211" spans="104:113" x14ac:dyDescent="0.25">
      <c r="DA211" s="15">
        <v>12</v>
      </c>
      <c r="DB211" s="32" t="str">
        <f t="shared" si="171"/>
        <v xml:space="preserve"> </v>
      </c>
      <c r="DD211" s="15">
        <f t="shared" si="168"/>
        <v>1</v>
      </c>
      <c r="DH211" s="143"/>
      <c r="DI211" s="170"/>
    </row>
    <row r="212" spans="104:113" x14ac:dyDescent="0.25">
      <c r="DB212" s="196" t="str">
        <f>IF(DB199="","","----")</f>
        <v/>
      </c>
      <c r="DD212" s="15">
        <f t="shared" si="168"/>
        <v>1</v>
      </c>
      <c r="DH212" s="143"/>
      <c r="DI212" s="170"/>
    </row>
    <row r="213" spans="104:113" x14ac:dyDescent="0.25">
      <c r="DA213" s="15"/>
      <c r="DB213" s="32" t="str">
        <f>IF(DB214="","",CONCATENATE("Warband ",CZ214," ",DG213))</f>
        <v/>
      </c>
      <c r="DD213" s="15">
        <f t="shared" si="168"/>
        <v>1</v>
      </c>
      <c r="DG213" s="49" t="str">
        <f>CONCATENATE("   ",DH213,"/",DI213,IF(DH213&gt;DI213," !",""))</f>
        <v xml:space="preserve">   0/12</v>
      </c>
      <c r="DH213" s="143">
        <f t="shared" ref="DH213" si="172">INDEX($CB$1:$CU$1,CZ214)+DJ213</f>
        <v>0</v>
      </c>
      <c r="DI213" s="170">
        <f t="shared" ref="DI213" si="173">IF(DB214=$CW$5,0,12)</f>
        <v>12</v>
      </c>
    </row>
    <row r="214" spans="104:113" x14ac:dyDescent="0.25">
      <c r="CZ214" s="15">
        <v>15</v>
      </c>
      <c r="DA214" s="15" t="s">
        <v>278</v>
      </c>
      <c r="DB214" s="32" t="str">
        <f>T(LOOKUP(CZ214,$DM$1:$EF$1,$DM$2:$EF$2))</f>
        <v/>
      </c>
      <c r="DD214" s="15">
        <f t="shared" si="168"/>
        <v>1</v>
      </c>
      <c r="DH214" s="143"/>
      <c r="DI214" s="170"/>
    </row>
    <row r="215" spans="104:113" x14ac:dyDescent="0.25">
      <c r="DA215" s="15">
        <v>1</v>
      </c>
      <c r="DB215" s="32" t="str">
        <f t="shared" ref="DB215:DB226" si="174">T(CONCATENATE(LOOKUP(DA215,CP$3:CP$80,BE$3:BE$80)," ",LOOKUP(DA215,CP$3:CP$80,$CA$3:$CA$80)))</f>
        <v xml:space="preserve"> </v>
      </c>
      <c r="DD215" s="15">
        <f t="shared" si="168"/>
        <v>1</v>
      </c>
      <c r="DH215" s="143"/>
      <c r="DI215" s="170"/>
    </row>
    <row r="216" spans="104:113" x14ac:dyDescent="0.25">
      <c r="DA216" s="15">
        <v>2</v>
      </c>
      <c r="DB216" s="32" t="str">
        <f t="shared" si="174"/>
        <v xml:space="preserve"> </v>
      </c>
      <c r="DD216" s="15">
        <f t="shared" si="168"/>
        <v>1</v>
      </c>
      <c r="DH216" s="143"/>
      <c r="DI216" s="170"/>
    </row>
    <row r="217" spans="104:113" x14ac:dyDescent="0.25">
      <c r="DA217" s="15">
        <v>3</v>
      </c>
      <c r="DB217" s="32" t="str">
        <f t="shared" si="174"/>
        <v xml:space="preserve"> </v>
      </c>
      <c r="DD217" s="15">
        <f t="shared" si="168"/>
        <v>1</v>
      </c>
      <c r="DH217" s="143"/>
      <c r="DI217" s="170"/>
    </row>
    <row r="218" spans="104:113" x14ac:dyDescent="0.25">
      <c r="DA218" s="15">
        <v>4</v>
      </c>
      <c r="DB218" s="32" t="str">
        <f t="shared" si="174"/>
        <v xml:space="preserve"> </v>
      </c>
      <c r="DD218" s="15">
        <f t="shared" si="168"/>
        <v>1</v>
      </c>
      <c r="DH218" s="143"/>
      <c r="DI218" s="170"/>
    </row>
    <row r="219" spans="104:113" x14ac:dyDescent="0.25">
      <c r="DA219" s="15">
        <v>5</v>
      </c>
      <c r="DB219" s="32" t="str">
        <f t="shared" si="174"/>
        <v xml:space="preserve"> </v>
      </c>
      <c r="DD219" s="15">
        <f t="shared" si="168"/>
        <v>1</v>
      </c>
      <c r="DH219" s="143"/>
      <c r="DI219" s="170"/>
    </row>
    <row r="220" spans="104:113" x14ac:dyDescent="0.25">
      <c r="DA220" s="15">
        <v>6</v>
      </c>
      <c r="DB220" s="32" t="str">
        <f t="shared" si="174"/>
        <v xml:space="preserve"> </v>
      </c>
      <c r="DD220" s="15">
        <f t="shared" si="168"/>
        <v>1</v>
      </c>
      <c r="DH220" s="143"/>
      <c r="DI220" s="170"/>
    </row>
    <row r="221" spans="104:113" x14ac:dyDescent="0.25">
      <c r="DA221" s="15">
        <v>7</v>
      </c>
      <c r="DB221" s="32" t="str">
        <f t="shared" si="174"/>
        <v xml:space="preserve"> </v>
      </c>
      <c r="DD221" s="15">
        <f t="shared" si="168"/>
        <v>1</v>
      </c>
      <c r="DH221" s="143"/>
      <c r="DI221" s="170"/>
    </row>
    <row r="222" spans="104:113" x14ac:dyDescent="0.25">
      <c r="DA222" s="15">
        <v>8</v>
      </c>
      <c r="DB222" s="32" t="str">
        <f t="shared" si="174"/>
        <v xml:space="preserve"> </v>
      </c>
      <c r="DD222" s="15">
        <f t="shared" si="168"/>
        <v>1</v>
      </c>
      <c r="DH222" s="143"/>
      <c r="DI222" s="170"/>
    </row>
    <row r="223" spans="104:113" x14ac:dyDescent="0.25">
      <c r="DA223" s="15">
        <v>9</v>
      </c>
      <c r="DB223" s="32" t="str">
        <f t="shared" si="174"/>
        <v xml:space="preserve"> </v>
      </c>
      <c r="DD223" s="15">
        <f t="shared" si="168"/>
        <v>1</v>
      </c>
      <c r="DH223" s="143"/>
      <c r="DI223" s="170"/>
    </row>
    <row r="224" spans="104:113" x14ac:dyDescent="0.25">
      <c r="DA224" s="15">
        <v>10</v>
      </c>
      <c r="DB224" s="32" t="str">
        <f t="shared" si="174"/>
        <v xml:space="preserve"> </v>
      </c>
      <c r="DD224" s="15">
        <f t="shared" si="168"/>
        <v>1</v>
      </c>
      <c r="DH224" s="143"/>
      <c r="DI224" s="170"/>
    </row>
    <row r="225" spans="104:113" x14ac:dyDescent="0.25">
      <c r="DA225" s="15">
        <v>11</v>
      </c>
      <c r="DB225" s="32" t="str">
        <f t="shared" si="174"/>
        <v xml:space="preserve"> </v>
      </c>
      <c r="DD225" s="15">
        <f t="shared" si="168"/>
        <v>1</v>
      </c>
      <c r="DH225" s="143"/>
      <c r="DI225" s="170"/>
    </row>
    <row r="226" spans="104:113" x14ac:dyDescent="0.25">
      <c r="DA226" s="15">
        <v>12</v>
      </c>
      <c r="DB226" s="32" t="str">
        <f t="shared" si="174"/>
        <v xml:space="preserve"> </v>
      </c>
      <c r="DD226" s="15">
        <f t="shared" si="168"/>
        <v>1</v>
      </c>
      <c r="DH226" s="143"/>
      <c r="DI226" s="170"/>
    </row>
    <row r="227" spans="104:113" x14ac:dyDescent="0.25">
      <c r="DB227" s="196" t="str">
        <f>IF(DB214="","","----")</f>
        <v/>
      </c>
      <c r="DD227" s="15">
        <f t="shared" si="168"/>
        <v>1</v>
      </c>
      <c r="DH227" s="143"/>
      <c r="DI227" s="170"/>
    </row>
    <row r="228" spans="104:113" x14ac:dyDescent="0.25">
      <c r="DA228" s="15"/>
      <c r="DB228" s="32" t="str">
        <f>IF(DB229="","",CONCATENATE("Warband ",CZ229," ",DG228))</f>
        <v/>
      </c>
      <c r="DD228" s="15">
        <f t="shared" si="168"/>
        <v>1</v>
      </c>
      <c r="DG228" s="49" t="str">
        <f>CONCATENATE("   ",DH228,"/",DI228,IF(DH228&gt;DI228," !",""))</f>
        <v xml:space="preserve">   0/12</v>
      </c>
      <c r="DH228" s="143">
        <f t="shared" ref="DH228" si="175">INDEX($CB$1:$CU$1,CZ229)+DJ228</f>
        <v>0</v>
      </c>
      <c r="DI228" s="170">
        <f t="shared" ref="DI228" si="176">IF(DB229=$CW$5,0,12)</f>
        <v>12</v>
      </c>
    </row>
    <row r="229" spans="104:113" x14ac:dyDescent="0.25">
      <c r="CZ229" s="15">
        <v>16</v>
      </c>
      <c r="DA229" s="15" t="s">
        <v>278</v>
      </c>
      <c r="DB229" s="32" t="str">
        <f>T(LOOKUP(CZ229,$DM$1:$EF$1,$DM$2:$EF$2))</f>
        <v/>
      </c>
      <c r="DD229" s="15">
        <f t="shared" si="168"/>
        <v>1</v>
      </c>
      <c r="DH229" s="143"/>
      <c r="DI229" s="170"/>
    </row>
    <row r="230" spans="104:113" x14ac:dyDescent="0.25">
      <c r="DA230" s="15">
        <v>1</v>
      </c>
      <c r="DB230" s="32" t="str">
        <f t="shared" ref="DB230:DB241" si="177">T(CONCATENATE(LOOKUP(DA230,CQ$3:CQ$80,BF$3:BF$80)," ",LOOKUP(DA230,CQ$3:CQ$80,$CA$3:$CA$80)))</f>
        <v xml:space="preserve"> </v>
      </c>
      <c r="DD230" s="15">
        <f t="shared" si="168"/>
        <v>1</v>
      </c>
      <c r="DH230" s="143"/>
      <c r="DI230" s="170"/>
    </row>
    <row r="231" spans="104:113" x14ac:dyDescent="0.25">
      <c r="DA231" s="15">
        <v>2</v>
      </c>
      <c r="DB231" s="32" t="str">
        <f t="shared" si="177"/>
        <v xml:space="preserve"> </v>
      </c>
      <c r="DD231" s="15">
        <f t="shared" si="168"/>
        <v>1</v>
      </c>
      <c r="DH231" s="143"/>
      <c r="DI231" s="170"/>
    </row>
    <row r="232" spans="104:113" x14ac:dyDescent="0.25">
      <c r="DA232" s="15">
        <v>3</v>
      </c>
      <c r="DB232" s="32" t="str">
        <f t="shared" si="177"/>
        <v xml:space="preserve"> </v>
      </c>
      <c r="DD232" s="15">
        <f t="shared" si="168"/>
        <v>1</v>
      </c>
      <c r="DH232" s="143"/>
      <c r="DI232" s="170"/>
    </row>
    <row r="233" spans="104:113" x14ac:dyDescent="0.25">
      <c r="DA233" s="15">
        <v>4</v>
      </c>
      <c r="DB233" s="32" t="str">
        <f t="shared" si="177"/>
        <v xml:space="preserve"> </v>
      </c>
      <c r="DD233" s="15">
        <f t="shared" si="168"/>
        <v>1</v>
      </c>
      <c r="DH233" s="143"/>
      <c r="DI233" s="170"/>
    </row>
    <row r="234" spans="104:113" x14ac:dyDescent="0.25">
      <c r="DA234" s="15">
        <v>5</v>
      </c>
      <c r="DB234" s="32" t="str">
        <f t="shared" si="177"/>
        <v xml:space="preserve"> </v>
      </c>
      <c r="DD234" s="15">
        <f t="shared" si="168"/>
        <v>1</v>
      </c>
      <c r="DH234" s="143"/>
      <c r="DI234" s="170"/>
    </row>
    <row r="235" spans="104:113" x14ac:dyDescent="0.25">
      <c r="DA235" s="15">
        <v>6</v>
      </c>
      <c r="DB235" s="32" t="str">
        <f t="shared" si="177"/>
        <v xml:space="preserve"> </v>
      </c>
      <c r="DD235" s="15">
        <f t="shared" si="168"/>
        <v>1</v>
      </c>
      <c r="DH235" s="143"/>
      <c r="DI235" s="170"/>
    </row>
    <row r="236" spans="104:113" x14ac:dyDescent="0.25">
      <c r="DA236" s="15">
        <v>7</v>
      </c>
      <c r="DB236" s="32" t="str">
        <f t="shared" si="177"/>
        <v xml:space="preserve"> </v>
      </c>
      <c r="DD236" s="15">
        <f t="shared" si="168"/>
        <v>1</v>
      </c>
      <c r="DH236" s="143"/>
      <c r="DI236" s="170"/>
    </row>
    <row r="237" spans="104:113" x14ac:dyDescent="0.25">
      <c r="DA237" s="15">
        <v>8</v>
      </c>
      <c r="DB237" s="32" t="str">
        <f t="shared" si="177"/>
        <v xml:space="preserve"> </v>
      </c>
      <c r="DD237" s="15">
        <f t="shared" si="168"/>
        <v>1</v>
      </c>
      <c r="DH237" s="143"/>
      <c r="DI237" s="170"/>
    </row>
    <row r="238" spans="104:113" x14ac:dyDescent="0.25">
      <c r="DA238" s="15">
        <v>9</v>
      </c>
      <c r="DB238" s="32" t="str">
        <f t="shared" si="177"/>
        <v xml:space="preserve"> </v>
      </c>
      <c r="DD238" s="15">
        <f t="shared" si="168"/>
        <v>1</v>
      </c>
      <c r="DH238" s="143"/>
      <c r="DI238" s="170"/>
    </row>
    <row r="239" spans="104:113" x14ac:dyDescent="0.25">
      <c r="DA239" s="15">
        <v>10</v>
      </c>
      <c r="DB239" s="32" t="str">
        <f t="shared" si="177"/>
        <v xml:space="preserve"> </v>
      </c>
      <c r="DD239" s="15">
        <f t="shared" si="168"/>
        <v>1</v>
      </c>
      <c r="DH239" s="143"/>
      <c r="DI239" s="170"/>
    </row>
    <row r="240" spans="104:113" x14ac:dyDescent="0.25">
      <c r="DA240" s="15">
        <v>11</v>
      </c>
      <c r="DB240" s="32" t="str">
        <f t="shared" si="177"/>
        <v xml:space="preserve"> </v>
      </c>
      <c r="DD240" s="15">
        <f t="shared" si="168"/>
        <v>1</v>
      </c>
      <c r="DH240" s="143"/>
      <c r="DI240" s="170"/>
    </row>
    <row r="241" spans="104:113" x14ac:dyDescent="0.25">
      <c r="DA241" s="15">
        <v>12</v>
      </c>
      <c r="DB241" s="32" t="str">
        <f t="shared" si="177"/>
        <v xml:space="preserve"> </v>
      </c>
      <c r="DD241" s="15">
        <f t="shared" si="168"/>
        <v>1</v>
      </c>
      <c r="DH241" s="143"/>
      <c r="DI241" s="170"/>
    </row>
    <row r="242" spans="104:113" x14ac:dyDescent="0.25">
      <c r="DB242" s="196" t="str">
        <f>IF(DB229="","","----")</f>
        <v/>
      </c>
      <c r="DD242" s="15">
        <f t="shared" si="168"/>
        <v>1</v>
      </c>
      <c r="DH242" s="143"/>
      <c r="DI242" s="170"/>
    </row>
    <row r="243" spans="104:113" x14ac:dyDescent="0.25">
      <c r="DA243" s="15"/>
      <c r="DB243" s="32" t="str">
        <f>IF(DB244="","",CONCATENATE("Warband ",CZ244," ",DG243))</f>
        <v/>
      </c>
      <c r="DD243" s="15">
        <f t="shared" si="168"/>
        <v>1</v>
      </c>
      <c r="DG243" s="49" t="str">
        <f>CONCATENATE("   ",DH243,"/",DI243,IF(DH243&gt;DI243," !",""))</f>
        <v xml:space="preserve">   0/12</v>
      </c>
      <c r="DH243" s="143">
        <f t="shared" ref="DH243" si="178">INDEX($CB$1:$CU$1,CZ244)+DJ243</f>
        <v>0</v>
      </c>
      <c r="DI243" s="170">
        <f t="shared" ref="DI243" si="179">IF(DB244=$CW$5,0,12)</f>
        <v>12</v>
      </c>
    </row>
    <row r="244" spans="104:113" x14ac:dyDescent="0.25">
      <c r="CZ244" s="15">
        <v>17</v>
      </c>
      <c r="DA244" s="15" t="s">
        <v>278</v>
      </c>
      <c r="DB244" s="32" t="str">
        <f>T(LOOKUP(CZ244,$DM$1:$EF$1,$DM$2:$EF$2))</f>
        <v/>
      </c>
      <c r="DD244" s="15">
        <f t="shared" si="168"/>
        <v>1</v>
      </c>
      <c r="DH244" s="143"/>
      <c r="DI244" s="170"/>
    </row>
    <row r="245" spans="104:113" x14ac:dyDescent="0.25">
      <c r="DA245" s="15">
        <v>1</v>
      </c>
      <c r="DB245" s="32" t="str">
        <f t="shared" ref="DB245:DB256" si="180">T(CONCATENATE(LOOKUP(DA245,CR$3:CR$80,BG$3:BG$80)," ",LOOKUP(DA245,CR$3:CR$80,$CA$3:$CA$80)))</f>
        <v xml:space="preserve"> </v>
      </c>
      <c r="DD245" s="15">
        <f t="shared" si="168"/>
        <v>1</v>
      </c>
      <c r="DH245" s="143"/>
      <c r="DI245" s="170"/>
    </row>
    <row r="246" spans="104:113" x14ac:dyDescent="0.25">
      <c r="DA246" s="15">
        <v>2</v>
      </c>
      <c r="DB246" s="32" t="str">
        <f t="shared" si="180"/>
        <v xml:space="preserve"> </v>
      </c>
      <c r="DD246" s="15">
        <f t="shared" si="168"/>
        <v>1</v>
      </c>
      <c r="DH246" s="143"/>
      <c r="DI246" s="170"/>
    </row>
    <row r="247" spans="104:113" x14ac:dyDescent="0.25">
      <c r="DA247" s="15">
        <v>3</v>
      </c>
      <c r="DB247" s="32" t="str">
        <f t="shared" si="180"/>
        <v xml:space="preserve"> </v>
      </c>
      <c r="DD247" s="15">
        <f t="shared" si="168"/>
        <v>1</v>
      </c>
      <c r="DH247" s="143"/>
      <c r="DI247" s="170"/>
    </row>
    <row r="248" spans="104:113" x14ac:dyDescent="0.25">
      <c r="DA248" s="15">
        <v>4</v>
      </c>
      <c r="DB248" s="32" t="str">
        <f t="shared" si="180"/>
        <v xml:space="preserve"> </v>
      </c>
      <c r="DD248" s="15">
        <f t="shared" si="168"/>
        <v>1</v>
      </c>
      <c r="DH248" s="143"/>
      <c r="DI248" s="170"/>
    </row>
    <row r="249" spans="104:113" x14ac:dyDescent="0.25">
      <c r="DA249" s="15">
        <v>5</v>
      </c>
      <c r="DB249" s="32" t="str">
        <f t="shared" si="180"/>
        <v xml:space="preserve"> </v>
      </c>
      <c r="DD249" s="15">
        <f t="shared" si="168"/>
        <v>1</v>
      </c>
      <c r="DH249" s="143"/>
      <c r="DI249" s="170"/>
    </row>
    <row r="250" spans="104:113" x14ac:dyDescent="0.25">
      <c r="DA250" s="15">
        <v>6</v>
      </c>
      <c r="DB250" s="32" t="str">
        <f t="shared" si="180"/>
        <v xml:space="preserve"> </v>
      </c>
      <c r="DD250" s="15">
        <f t="shared" si="168"/>
        <v>1</v>
      </c>
      <c r="DH250" s="143"/>
      <c r="DI250" s="170"/>
    </row>
    <row r="251" spans="104:113" x14ac:dyDescent="0.25">
      <c r="DA251" s="15">
        <v>7</v>
      </c>
      <c r="DB251" s="32" t="str">
        <f t="shared" si="180"/>
        <v xml:space="preserve"> </v>
      </c>
      <c r="DD251" s="15">
        <f t="shared" si="168"/>
        <v>1</v>
      </c>
      <c r="DH251" s="143"/>
      <c r="DI251" s="170"/>
    </row>
    <row r="252" spans="104:113" x14ac:dyDescent="0.25">
      <c r="DA252" s="15">
        <v>8</v>
      </c>
      <c r="DB252" s="32" t="str">
        <f t="shared" si="180"/>
        <v xml:space="preserve"> </v>
      </c>
      <c r="DD252" s="15">
        <f t="shared" si="168"/>
        <v>1</v>
      </c>
      <c r="DH252" s="143"/>
      <c r="DI252" s="170"/>
    </row>
    <row r="253" spans="104:113" x14ac:dyDescent="0.25">
      <c r="DA253" s="15">
        <v>9</v>
      </c>
      <c r="DB253" s="32" t="str">
        <f t="shared" si="180"/>
        <v xml:space="preserve"> </v>
      </c>
      <c r="DD253" s="15">
        <f t="shared" si="168"/>
        <v>1</v>
      </c>
      <c r="DH253" s="143"/>
      <c r="DI253" s="170"/>
    </row>
    <row r="254" spans="104:113" x14ac:dyDescent="0.25">
      <c r="DA254" s="15">
        <v>10</v>
      </c>
      <c r="DB254" s="32" t="str">
        <f t="shared" si="180"/>
        <v xml:space="preserve"> </v>
      </c>
      <c r="DD254" s="15">
        <f t="shared" si="168"/>
        <v>1</v>
      </c>
      <c r="DH254" s="143"/>
      <c r="DI254" s="170"/>
    </row>
    <row r="255" spans="104:113" x14ac:dyDescent="0.25">
      <c r="DA255" s="15">
        <v>11</v>
      </c>
      <c r="DB255" s="32" t="str">
        <f t="shared" si="180"/>
        <v xml:space="preserve"> </v>
      </c>
      <c r="DD255" s="15">
        <f t="shared" si="168"/>
        <v>1</v>
      </c>
      <c r="DH255" s="143"/>
      <c r="DI255" s="170"/>
    </row>
    <row r="256" spans="104:113" x14ac:dyDescent="0.25">
      <c r="DA256" s="15">
        <v>12</v>
      </c>
      <c r="DB256" s="32" t="str">
        <f t="shared" si="180"/>
        <v xml:space="preserve"> </v>
      </c>
      <c r="DD256" s="15">
        <f t="shared" si="168"/>
        <v>1</v>
      </c>
      <c r="DH256" s="143"/>
      <c r="DI256" s="170"/>
    </row>
    <row r="257" spans="104:113" x14ac:dyDescent="0.25">
      <c r="DB257" s="196" t="str">
        <f>IF(DB244="","","----")</f>
        <v/>
      </c>
      <c r="DD257" s="15">
        <f t="shared" si="168"/>
        <v>1</v>
      </c>
      <c r="DH257" s="143"/>
      <c r="DI257" s="170"/>
    </row>
    <row r="258" spans="104:113" x14ac:dyDescent="0.25">
      <c r="DA258" s="15"/>
      <c r="DB258" s="32" t="str">
        <f>IF(DB259="","",CONCATENATE("Warband ",CZ259," ",DG258))</f>
        <v/>
      </c>
      <c r="DD258" s="15">
        <f t="shared" si="168"/>
        <v>1</v>
      </c>
      <c r="DG258" s="49" t="str">
        <f>CONCATENATE("   ",DH258,"/",DI258,IF(DH258&gt;DI258," !",""))</f>
        <v xml:space="preserve">   0/12</v>
      </c>
      <c r="DH258" s="143">
        <f t="shared" ref="DH258" si="181">INDEX($CB$1:$CU$1,CZ259)+DJ258</f>
        <v>0</v>
      </c>
      <c r="DI258" s="170">
        <f t="shared" ref="DI258" si="182">IF(DB259=$CW$5,0,12)</f>
        <v>12</v>
      </c>
    </row>
    <row r="259" spans="104:113" x14ac:dyDescent="0.25">
      <c r="CZ259" s="15">
        <v>18</v>
      </c>
      <c r="DA259" s="15" t="s">
        <v>278</v>
      </c>
      <c r="DB259" s="32" t="str">
        <f>T(LOOKUP(CZ259,$DM$1:$EF$1,$DM$2:$EF$2))</f>
        <v/>
      </c>
      <c r="DD259" s="15">
        <f t="shared" si="168"/>
        <v>1</v>
      </c>
      <c r="DH259" s="143"/>
      <c r="DI259" s="170"/>
    </row>
    <row r="260" spans="104:113" x14ac:dyDescent="0.25">
      <c r="DA260" s="15">
        <v>1</v>
      </c>
      <c r="DB260" s="32" t="str">
        <f t="shared" ref="DB260:DB271" si="183">T(CONCATENATE(LOOKUP(DA260,CS$3:CS$80,BH$3:BH$80)," ",LOOKUP(DA260,CS$3:CS$80,$CA$3:$CA$80)))</f>
        <v xml:space="preserve"> </v>
      </c>
      <c r="DD260" s="15">
        <f t="shared" si="168"/>
        <v>1</v>
      </c>
      <c r="DH260" s="143"/>
      <c r="DI260" s="170"/>
    </row>
    <row r="261" spans="104:113" x14ac:dyDescent="0.25">
      <c r="DA261" s="15">
        <v>2</v>
      </c>
      <c r="DB261" s="32" t="str">
        <f t="shared" si="183"/>
        <v xml:space="preserve"> </v>
      </c>
      <c r="DD261" s="15">
        <f t="shared" ref="DD261:DD302" si="184">IF(OR(DB260="",DB260=" "),DD260,DD260+1)</f>
        <v>1</v>
      </c>
      <c r="DH261" s="143"/>
      <c r="DI261" s="170"/>
    </row>
    <row r="262" spans="104:113" x14ac:dyDescent="0.25">
      <c r="DA262" s="15">
        <v>3</v>
      </c>
      <c r="DB262" s="32" t="str">
        <f t="shared" si="183"/>
        <v xml:space="preserve"> </v>
      </c>
      <c r="DD262" s="15">
        <f t="shared" si="184"/>
        <v>1</v>
      </c>
      <c r="DH262" s="143"/>
      <c r="DI262" s="170"/>
    </row>
    <row r="263" spans="104:113" x14ac:dyDescent="0.25">
      <c r="DA263" s="15">
        <v>4</v>
      </c>
      <c r="DB263" s="32" t="str">
        <f t="shared" si="183"/>
        <v xml:space="preserve"> </v>
      </c>
      <c r="DD263" s="15">
        <f t="shared" si="184"/>
        <v>1</v>
      </c>
      <c r="DH263" s="143"/>
      <c r="DI263" s="170"/>
    </row>
    <row r="264" spans="104:113" x14ac:dyDescent="0.25">
      <c r="DA264" s="15">
        <v>5</v>
      </c>
      <c r="DB264" s="32" t="str">
        <f t="shared" si="183"/>
        <v xml:space="preserve"> </v>
      </c>
      <c r="DD264" s="15">
        <f t="shared" si="184"/>
        <v>1</v>
      </c>
      <c r="DH264" s="143"/>
      <c r="DI264" s="170"/>
    </row>
    <row r="265" spans="104:113" x14ac:dyDescent="0.25">
      <c r="DA265" s="15">
        <v>6</v>
      </c>
      <c r="DB265" s="32" t="str">
        <f t="shared" si="183"/>
        <v xml:space="preserve"> </v>
      </c>
      <c r="DD265" s="15">
        <f t="shared" si="184"/>
        <v>1</v>
      </c>
      <c r="DH265" s="143"/>
      <c r="DI265" s="170"/>
    </row>
    <row r="266" spans="104:113" x14ac:dyDescent="0.25">
      <c r="DA266" s="15">
        <v>7</v>
      </c>
      <c r="DB266" s="32" t="str">
        <f t="shared" si="183"/>
        <v xml:space="preserve"> </v>
      </c>
      <c r="DD266" s="15">
        <f t="shared" si="184"/>
        <v>1</v>
      </c>
      <c r="DH266" s="143"/>
      <c r="DI266" s="170"/>
    </row>
    <row r="267" spans="104:113" x14ac:dyDescent="0.25">
      <c r="DA267" s="15">
        <v>8</v>
      </c>
      <c r="DB267" s="32" t="str">
        <f t="shared" si="183"/>
        <v xml:space="preserve"> </v>
      </c>
      <c r="DD267" s="15">
        <f t="shared" si="184"/>
        <v>1</v>
      </c>
      <c r="DH267" s="143"/>
      <c r="DI267" s="170"/>
    </row>
    <row r="268" spans="104:113" x14ac:dyDescent="0.25">
      <c r="DA268" s="15">
        <v>9</v>
      </c>
      <c r="DB268" s="32" t="str">
        <f t="shared" si="183"/>
        <v xml:space="preserve"> </v>
      </c>
      <c r="DD268" s="15">
        <f t="shared" si="184"/>
        <v>1</v>
      </c>
      <c r="DH268" s="143"/>
      <c r="DI268" s="170"/>
    </row>
    <row r="269" spans="104:113" x14ac:dyDescent="0.25">
      <c r="DA269" s="15">
        <v>10</v>
      </c>
      <c r="DB269" s="32" t="str">
        <f t="shared" si="183"/>
        <v xml:space="preserve"> </v>
      </c>
      <c r="DD269" s="15">
        <f t="shared" si="184"/>
        <v>1</v>
      </c>
      <c r="DH269" s="143"/>
      <c r="DI269" s="170"/>
    </row>
    <row r="270" spans="104:113" x14ac:dyDescent="0.25">
      <c r="DA270" s="15">
        <v>11</v>
      </c>
      <c r="DB270" s="32" t="str">
        <f t="shared" si="183"/>
        <v xml:space="preserve"> </v>
      </c>
      <c r="DD270" s="15">
        <f t="shared" si="184"/>
        <v>1</v>
      </c>
      <c r="DH270" s="143"/>
      <c r="DI270" s="170"/>
    </row>
    <row r="271" spans="104:113" x14ac:dyDescent="0.25">
      <c r="DA271" s="15">
        <v>12</v>
      </c>
      <c r="DB271" s="32" t="str">
        <f t="shared" si="183"/>
        <v xml:space="preserve"> </v>
      </c>
      <c r="DD271" s="15">
        <f t="shared" si="184"/>
        <v>1</v>
      </c>
      <c r="DH271" s="143"/>
      <c r="DI271" s="170"/>
    </row>
    <row r="272" spans="104:113" x14ac:dyDescent="0.25">
      <c r="DB272" s="196" t="str">
        <f>IF(DB259="","","----")</f>
        <v/>
      </c>
      <c r="DD272" s="15">
        <f t="shared" si="184"/>
        <v>1</v>
      </c>
      <c r="DH272" s="143"/>
      <c r="DI272" s="170"/>
    </row>
    <row r="273" spans="104:113" x14ac:dyDescent="0.25">
      <c r="DA273" s="15"/>
      <c r="DB273" s="32" t="str">
        <f>IF(DB274="","",CONCATENATE("Warband ",CZ274," ",DG273))</f>
        <v/>
      </c>
      <c r="DD273" s="15">
        <f t="shared" si="184"/>
        <v>1</v>
      </c>
      <c r="DG273" s="49" t="str">
        <f>CONCATENATE("   ",DH273,"/",DI273,IF(DH273&gt;DI273," !",""))</f>
        <v xml:space="preserve">   0/12</v>
      </c>
      <c r="DH273" s="143">
        <f t="shared" ref="DH273" si="185">INDEX($CB$1:$CU$1,CZ274)+DJ273</f>
        <v>0</v>
      </c>
      <c r="DI273" s="170">
        <f t="shared" ref="DI273" si="186">IF(DB274=$CW$5,0,12)</f>
        <v>12</v>
      </c>
    </row>
    <row r="274" spans="104:113" x14ac:dyDescent="0.25">
      <c r="CZ274" s="15">
        <v>19</v>
      </c>
      <c r="DA274" s="15" t="s">
        <v>278</v>
      </c>
      <c r="DB274" s="32" t="str">
        <f>T(LOOKUP(CZ274,$DM$1:$EF$1,$DM$2:$EF$2))</f>
        <v/>
      </c>
      <c r="DD274" s="15">
        <f t="shared" si="184"/>
        <v>1</v>
      </c>
      <c r="DH274" s="143"/>
      <c r="DI274" s="170"/>
    </row>
    <row r="275" spans="104:113" x14ac:dyDescent="0.25">
      <c r="DA275" s="15">
        <v>1</v>
      </c>
      <c r="DB275" s="32" t="str">
        <f t="shared" ref="DB275:DB286" si="187">T(CONCATENATE(LOOKUP(DA275,CT$3:CT$80,BI$3:BI$80)," ",LOOKUP(DA275,CT$3:CT$80,$CA$3:$CA$80)))</f>
        <v xml:space="preserve"> </v>
      </c>
      <c r="DD275" s="15">
        <f t="shared" si="184"/>
        <v>1</v>
      </c>
      <c r="DH275" s="143"/>
      <c r="DI275" s="170"/>
    </row>
    <row r="276" spans="104:113" x14ac:dyDescent="0.25">
      <c r="DA276" s="15">
        <v>2</v>
      </c>
      <c r="DB276" s="32" t="str">
        <f t="shared" si="187"/>
        <v xml:space="preserve"> </v>
      </c>
      <c r="DD276" s="15">
        <f t="shared" si="184"/>
        <v>1</v>
      </c>
      <c r="DH276" s="143"/>
      <c r="DI276" s="170"/>
    </row>
    <row r="277" spans="104:113" x14ac:dyDescent="0.25">
      <c r="DA277" s="15">
        <v>3</v>
      </c>
      <c r="DB277" s="32" t="str">
        <f t="shared" si="187"/>
        <v xml:space="preserve"> </v>
      </c>
      <c r="DD277" s="15">
        <f t="shared" si="184"/>
        <v>1</v>
      </c>
      <c r="DH277" s="143"/>
      <c r="DI277" s="170"/>
    </row>
    <row r="278" spans="104:113" x14ac:dyDescent="0.25">
      <c r="DA278" s="15">
        <v>4</v>
      </c>
      <c r="DB278" s="32" t="str">
        <f t="shared" si="187"/>
        <v xml:space="preserve"> </v>
      </c>
      <c r="DD278" s="15">
        <f t="shared" si="184"/>
        <v>1</v>
      </c>
      <c r="DH278" s="143"/>
      <c r="DI278" s="170"/>
    </row>
    <row r="279" spans="104:113" x14ac:dyDescent="0.25">
      <c r="DA279" s="15">
        <v>5</v>
      </c>
      <c r="DB279" s="32" t="str">
        <f t="shared" si="187"/>
        <v xml:space="preserve"> </v>
      </c>
      <c r="DD279" s="15">
        <f t="shared" si="184"/>
        <v>1</v>
      </c>
      <c r="DH279" s="143"/>
      <c r="DI279" s="170"/>
    </row>
    <row r="280" spans="104:113" x14ac:dyDescent="0.25">
      <c r="DA280" s="15">
        <v>6</v>
      </c>
      <c r="DB280" s="32" t="str">
        <f t="shared" si="187"/>
        <v xml:space="preserve"> </v>
      </c>
      <c r="DD280" s="15">
        <f t="shared" si="184"/>
        <v>1</v>
      </c>
      <c r="DH280" s="143"/>
      <c r="DI280" s="170"/>
    </row>
    <row r="281" spans="104:113" x14ac:dyDescent="0.25">
      <c r="DA281" s="15">
        <v>7</v>
      </c>
      <c r="DB281" s="32" t="str">
        <f t="shared" si="187"/>
        <v xml:space="preserve"> </v>
      </c>
      <c r="DD281" s="15">
        <f t="shared" si="184"/>
        <v>1</v>
      </c>
      <c r="DH281" s="143"/>
      <c r="DI281" s="170"/>
    </row>
    <row r="282" spans="104:113" x14ac:dyDescent="0.25">
      <c r="DA282" s="15">
        <v>8</v>
      </c>
      <c r="DB282" s="32" t="str">
        <f t="shared" si="187"/>
        <v xml:space="preserve"> </v>
      </c>
      <c r="DD282" s="15">
        <f t="shared" si="184"/>
        <v>1</v>
      </c>
      <c r="DH282" s="143"/>
      <c r="DI282" s="170"/>
    </row>
    <row r="283" spans="104:113" x14ac:dyDescent="0.25">
      <c r="DA283" s="15">
        <v>9</v>
      </c>
      <c r="DB283" s="32" t="str">
        <f t="shared" si="187"/>
        <v xml:space="preserve"> </v>
      </c>
      <c r="DD283" s="15">
        <f t="shared" si="184"/>
        <v>1</v>
      </c>
      <c r="DH283" s="143"/>
      <c r="DI283" s="170"/>
    </row>
    <row r="284" spans="104:113" x14ac:dyDescent="0.25">
      <c r="DA284" s="15">
        <v>10</v>
      </c>
      <c r="DB284" s="32" t="str">
        <f t="shared" si="187"/>
        <v xml:space="preserve"> </v>
      </c>
      <c r="DD284" s="15">
        <f t="shared" si="184"/>
        <v>1</v>
      </c>
      <c r="DH284" s="143"/>
      <c r="DI284" s="170"/>
    </row>
    <row r="285" spans="104:113" x14ac:dyDescent="0.25">
      <c r="DA285" s="15">
        <v>11</v>
      </c>
      <c r="DB285" s="32" t="str">
        <f t="shared" si="187"/>
        <v xml:space="preserve"> </v>
      </c>
      <c r="DD285" s="15">
        <f t="shared" si="184"/>
        <v>1</v>
      </c>
      <c r="DH285" s="143"/>
      <c r="DI285" s="170"/>
    </row>
    <row r="286" spans="104:113" x14ac:dyDescent="0.25">
      <c r="DA286" s="15">
        <v>12</v>
      </c>
      <c r="DB286" s="32" t="str">
        <f t="shared" si="187"/>
        <v xml:space="preserve"> </v>
      </c>
      <c r="DD286" s="15">
        <f t="shared" si="184"/>
        <v>1</v>
      </c>
      <c r="DH286" s="143"/>
      <c r="DI286" s="170"/>
    </row>
    <row r="287" spans="104:113" x14ac:dyDescent="0.25">
      <c r="DB287" s="196" t="str">
        <f>IF(DB274="","","----")</f>
        <v/>
      </c>
      <c r="DD287" s="15">
        <f t="shared" si="184"/>
        <v>1</v>
      </c>
      <c r="DH287" s="143"/>
      <c r="DI287" s="170"/>
    </row>
    <row r="288" spans="104:113" x14ac:dyDescent="0.25">
      <c r="DA288" s="15"/>
      <c r="DB288" s="32" t="str">
        <f>IF(DB289="","",CONCATENATE("Warband ",CZ289," ",DG288))</f>
        <v/>
      </c>
      <c r="DD288" s="15">
        <f t="shared" si="184"/>
        <v>1</v>
      </c>
      <c r="DG288" s="49" t="str">
        <f>CONCATENATE("   ",DH288,"/",DI288,IF(DH288&gt;DI288," !",""))</f>
        <v xml:space="preserve">   0/12</v>
      </c>
      <c r="DH288" s="143">
        <f t="shared" ref="DH288" si="188">INDEX($CB$1:$CU$1,CZ289)+DJ288</f>
        <v>0</v>
      </c>
      <c r="DI288" s="170">
        <f t="shared" ref="DI288" si="189">IF(DB289=$CW$5,0,12)</f>
        <v>12</v>
      </c>
    </row>
    <row r="289" spans="104:113" x14ac:dyDescent="0.25">
      <c r="CZ289" s="15">
        <v>20</v>
      </c>
      <c r="DA289" s="15" t="s">
        <v>278</v>
      </c>
      <c r="DB289" s="32" t="str">
        <f>T(LOOKUP(CZ289,$DM$1:$EF$1,$DM$2:$EF$2))</f>
        <v/>
      </c>
      <c r="DD289" s="15">
        <f t="shared" si="184"/>
        <v>1</v>
      </c>
      <c r="DH289" s="143"/>
      <c r="DI289" s="170"/>
    </row>
    <row r="290" spans="104:113" x14ac:dyDescent="0.25">
      <c r="DA290" s="15">
        <v>1</v>
      </c>
      <c r="DB290" s="32" t="str">
        <f t="shared" ref="DB290:DB301" si="190">T(CONCATENATE(LOOKUP(DA290,CU$3:CU$80,BJ$3:BJ$80)," ",LOOKUP(DA290,CU$3:CU$80,$CA$3:$CA$80)))</f>
        <v xml:space="preserve"> </v>
      </c>
      <c r="DD290" s="15">
        <f t="shared" si="184"/>
        <v>1</v>
      </c>
      <c r="DH290" s="143"/>
      <c r="DI290" s="170"/>
    </row>
    <row r="291" spans="104:113" x14ac:dyDescent="0.25">
      <c r="DA291" s="15">
        <v>2</v>
      </c>
      <c r="DB291" s="32" t="str">
        <f t="shared" si="190"/>
        <v xml:space="preserve"> </v>
      </c>
      <c r="DD291" s="15">
        <f t="shared" si="184"/>
        <v>1</v>
      </c>
      <c r="DH291" s="143"/>
      <c r="DI291" s="170"/>
    </row>
    <row r="292" spans="104:113" x14ac:dyDescent="0.25">
      <c r="DA292" s="15">
        <v>3</v>
      </c>
      <c r="DB292" s="32" t="str">
        <f t="shared" si="190"/>
        <v xml:space="preserve"> </v>
      </c>
      <c r="DD292" s="15">
        <f t="shared" si="184"/>
        <v>1</v>
      </c>
      <c r="DH292" s="143"/>
      <c r="DI292" s="170"/>
    </row>
    <row r="293" spans="104:113" x14ac:dyDescent="0.25">
      <c r="DA293" s="15">
        <v>4</v>
      </c>
      <c r="DB293" s="32" t="str">
        <f t="shared" si="190"/>
        <v xml:space="preserve"> </v>
      </c>
      <c r="DD293" s="15">
        <f t="shared" si="184"/>
        <v>1</v>
      </c>
      <c r="DH293" s="143"/>
      <c r="DI293" s="170"/>
    </row>
    <row r="294" spans="104:113" x14ac:dyDescent="0.25">
      <c r="DA294" s="15">
        <v>5</v>
      </c>
      <c r="DB294" s="32" t="str">
        <f t="shared" si="190"/>
        <v xml:space="preserve"> </v>
      </c>
      <c r="DD294" s="15">
        <f t="shared" si="184"/>
        <v>1</v>
      </c>
      <c r="DH294" s="143"/>
      <c r="DI294" s="170"/>
    </row>
    <row r="295" spans="104:113" x14ac:dyDescent="0.25">
      <c r="DA295" s="15">
        <v>6</v>
      </c>
      <c r="DB295" s="32" t="str">
        <f t="shared" si="190"/>
        <v xml:space="preserve"> </v>
      </c>
      <c r="DD295" s="15">
        <f t="shared" si="184"/>
        <v>1</v>
      </c>
      <c r="DH295" s="143"/>
      <c r="DI295" s="170"/>
    </row>
    <row r="296" spans="104:113" x14ac:dyDescent="0.25">
      <c r="DA296" s="15">
        <v>7</v>
      </c>
      <c r="DB296" s="32" t="str">
        <f t="shared" si="190"/>
        <v xml:space="preserve"> </v>
      </c>
      <c r="DD296" s="15">
        <f t="shared" si="184"/>
        <v>1</v>
      </c>
      <c r="DH296" s="143"/>
      <c r="DI296" s="170"/>
    </row>
    <row r="297" spans="104:113" x14ac:dyDescent="0.25">
      <c r="DA297" s="15">
        <v>8</v>
      </c>
      <c r="DB297" s="32" t="str">
        <f t="shared" si="190"/>
        <v xml:space="preserve"> </v>
      </c>
      <c r="DD297" s="15">
        <f t="shared" si="184"/>
        <v>1</v>
      </c>
      <c r="DH297" s="143"/>
      <c r="DI297" s="170"/>
    </row>
    <row r="298" spans="104:113" x14ac:dyDescent="0.25">
      <c r="DA298" s="15">
        <v>9</v>
      </c>
      <c r="DB298" s="32" t="str">
        <f t="shared" si="190"/>
        <v xml:space="preserve"> </v>
      </c>
      <c r="DD298" s="15">
        <f t="shared" si="184"/>
        <v>1</v>
      </c>
      <c r="DH298" s="143"/>
      <c r="DI298" s="170"/>
    </row>
    <row r="299" spans="104:113" x14ac:dyDescent="0.25">
      <c r="DA299" s="15">
        <v>10</v>
      </c>
      <c r="DB299" s="32" t="str">
        <f t="shared" si="190"/>
        <v xml:space="preserve"> </v>
      </c>
      <c r="DD299" s="15">
        <f t="shared" si="184"/>
        <v>1</v>
      </c>
      <c r="DH299" s="143"/>
      <c r="DI299" s="170"/>
    </row>
    <row r="300" spans="104:113" x14ac:dyDescent="0.25">
      <c r="DA300" s="15">
        <v>11</v>
      </c>
      <c r="DB300" s="32" t="str">
        <f t="shared" si="190"/>
        <v xml:space="preserve"> </v>
      </c>
      <c r="DD300" s="15">
        <f t="shared" si="184"/>
        <v>1</v>
      </c>
      <c r="DH300" s="143"/>
    </row>
    <row r="301" spans="104:113" x14ac:dyDescent="0.25">
      <c r="DA301" s="15">
        <v>12</v>
      </c>
      <c r="DB301" s="32" t="str">
        <f t="shared" si="190"/>
        <v xml:space="preserve"> </v>
      </c>
      <c r="DD301" s="15">
        <f t="shared" si="184"/>
        <v>1</v>
      </c>
      <c r="DH301" s="143"/>
    </row>
    <row r="302" spans="104:113" x14ac:dyDescent="0.25">
      <c r="DD302" s="15">
        <f t="shared" si="184"/>
        <v>1</v>
      </c>
    </row>
  </sheetData>
  <mergeCells count="8">
    <mergeCell ref="BX1:BZ1"/>
    <mergeCell ref="BV1:BW1"/>
    <mergeCell ref="AG34:AG41"/>
    <mergeCell ref="AH34:AH41"/>
    <mergeCell ref="AC34:AC41"/>
    <mergeCell ref="AD34:AD41"/>
    <mergeCell ref="AE34:AE41"/>
    <mergeCell ref="AF34:AF41"/>
  </mergeCells>
  <phoneticPr fontId="11" type="noConversion"/>
  <conditionalFormatting sqref="AC46:AC49">
    <cfRule type="cellIs" dxfId="651" priority="28" stopIfTrue="1" operator="equal">
      <formula>1</formula>
    </cfRule>
  </conditionalFormatting>
  <conditionalFormatting sqref="AF42:AG49">
    <cfRule type="cellIs" dxfId="650" priority="26" stopIfTrue="1" operator="equal">
      <formula>1</formula>
    </cfRule>
  </conditionalFormatting>
  <conditionalFormatting sqref="AD29:AF32">
    <cfRule type="cellIs" dxfId="649" priority="24" stopIfTrue="1" operator="equal">
      <formula>1</formula>
    </cfRule>
  </conditionalFormatting>
  <conditionalFormatting sqref="AF23:AH25 AG22:AH22">
    <cfRule type="cellIs" dxfId="648" priority="21" stopIfTrue="1" operator="equal">
      <formula>1</formula>
    </cfRule>
  </conditionalFormatting>
  <conditionalFormatting sqref="AE16:AE17">
    <cfRule type="cellIs" dxfId="647" priority="19" stopIfTrue="1" operator="equal">
      <formula>1</formula>
    </cfRule>
  </conditionalFormatting>
  <conditionalFormatting sqref="AC42:AD45">
    <cfRule type="cellIs" dxfId="646" priority="37" stopIfTrue="1" operator="equal">
      <formula>1</formula>
    </cfRule>
  </conditionalFormatting>
  <conditionalFormatting sqref="D3">
    <cfRule type="cellIs" dxfId="645" priority="13" stopIfTrue="1" operator="equal">
      <formula>1</formula>
    </cfRule>
  </conditionalFormatting>
  <conditionalFormatting sqref="D4:I4">
    <cfRule type="cellIs" dxfId="644" priority="14" stopIfTrue="1" operator="equal">
      <formula>1</formula>
    </cfRule>
  </conditionalFormatting>
  <conditionalFormatting sqref="D17:F20">
    <cfRule type="cellIs" dxfId="643" priority="8" stopIfTrue="1" operator="equal">
      <formula>1</formula>
    </cfRule>
  </conditionalFormatting>
  <conditionalFormatting sqref="W2">
    <cfRule type="cellIs" dxfId="642" priority="29" stopIfTrue="1" operator="lessThan">
      <formula>0</formula>
    </cfRule>
  </conditionalFormatting>
  <conditionalFormatting sqref="H17:I20">
    <cfRule type="cellIs" dxfId="641" priority="6" stopIfTrue="1" operator="equal">
      <formula>1</formula>
    </cfRule>
  </conditionalFormatting>
  <conditionalFormatting sqref="AE46:AE49">
    <cfRule type="cellIs" dxfId="640" priority="25" stopIfTrue="1" operator="equal">
      <formula>1</formula>
    </cfRule>
  </conditionalFormatting>
  <conditionalFormatting sqref="AE27:AE28">
    <cfRule type="cellIs" dxfId="639" priority="22" stopIfTrue="1" operator="equal">
      <formula>1</formula>
    </cfRule>
  </conditionalFormatting>
  <conditionalFormatting sqref="AF18:AF22">
    <cfRule type="cellIs" dxfId="638" priority="20" stopIfTrue="1" operator="equal">
      <formula>1</formula>
    </cfRule>
  </conditionalFormatting>
  <conditionalFormatting sqref="AC3:AF14">
    <cfRule type="cellIs" dxfId="637" priority="17" stopIfTrue="1" operator="equal">
      <formula>1</formula>
    </cfRule>
  </conditionalFormatting>
  <conditionalFormatting sqref="J5:K5">
    <cfRule type="cellIs" dxfId="636" priority="16" stopIfTrue="1" operator="equal">
      <formula>1</formula>
    </cfRule>
  </conditionalFormatting>
  <conditionalFormatting sqref="H6:I6">
    <cfRule type="cellIs" dxfId="635" priority="15" stopIfTrue="1" operator="equal">
      <formula>1</formula>
    </cfRule>
  </conditionalFormatting>
  <conditionalFormatting sqref="E6">
    <cfRule type="cellIs" dxfId="634" priority="12" stopIfTrue="1" operator="equal">
      <formula>1</formula>
    </cfRule>
  </conditionalFormatting>
  <conditionalFormatting sqref="L6">
    <cfRule type="cellIs" dxfId="633" priority="11" stopIfTrue="1" operator="equal">
      <formula>1</formula>
    </cfRule>
  </conditionalFormatting>
  <conditionalFormatting sqref="E10">
    <cfRule type="cellIs" dxfId="632" priority="10" stopIfTrue="1" operator="equal">
      <formula>1</formula>
    </cfRule>
  </conditionalFormatting>
  <conditionalFormatting sqref="E13:E16">
    <cfRule type="cellIs" dxfId="631" priority="9" stopIfTrue="1" operator="equal">
      <formula>1</formula>
    </cfRule>
  </conditionalFormatting>
  <conditionalFormatting sqref="G13:I16">
    <cfRule type="cellIs" dxfId="630" priority="7" stopIfTrue="1" operator="equal">
      <formula>1</formula>
    </cfRule>
  </conditionalFormatting>
  <conditionalFormatting sqref="W3:W80">
    <cfRule type="containsText" dxfId="629" priority="61" stopIfTrue="1" operator="containsText" text="!">
      <formula>NOT(ISERROR(SEARCH("!",W3)))</formula>
    </cfRule>
  </conditionalFormatting>
  <conditionalFormatting sqref="AI3:AI14">
    <cfRule type="cellIs" dxfId="628" priority="5" stopIfTrue="1" operator="equal">
      <formula>1</formula>
    </cfRule>
  </conditionalFormatting>
  <conditionalFormatting sqref="AE15">
    <cfRule type="cellIs" dxfId="627" priority="4" stopIfTrue="1" operator="equal">
      <formula>1</formula>
    </cfRule>
  </conditionalFormatting>
  <conditionalFormatting sqref="AI15:AI17">
    <cfRule type="cellIs" dxfId="626" priority="3" stopIfTrue="1" operator="equal">
      <formula>1</formula>
    </cfRule>
  </conditionalFormatting>
  <conditionalFormatting sqref="AE26">
    <cfRule type="cellIs" dxfId="625" priority="2" stopIfTrue="1" operator="equal">
      <formula>1</formula>
    </cfRule>
  </conditionalFormatting>
  <conditionalFormatting sqref="AI26:AI28">
    <cfRule type="cellIs" dxfId="624" priority="1" stopIfTrue="1" operator="equal">
      <formula>1</formula>
    </cfRule>
  </conditionalFormatting>
  <dataValidations count="2">
    <dataValidation type="whole" allowBlank="1" showInputMessage="1" showErrorMessage="1" error="You may only purchase each equipment once_x000a_Insert &quot;1&quot; to purchase the equipment" sqref="AG22:AH25 H6:I6 E6 AC3:AF14 J5:K5 D3:D4 L6 E10 E4:I4 E13:E20 F17:F20 G13:I16 AF18:AF25 AD29:AD32 AE26:AE32 AI3:AI17 AC42:AD44 AE46:AE49 AC45:AC49 AD45 AE15:AE17 AF42:AG49 AF29:AF32 D17:D20 H17:I20 AI26:AI28">
      <formula1>0</formula1>
      <formula2>1</formula2>
    </dataValidation>
    <dataValidation type="whole" operator="greaterThanOrEqual" allowBlank="1" showInputMessage="1" showErrorMessage="1" error="Invalid Value" sqref="AH42:AH49">
      <formula1>0</formula1>
    </dataValidation>
  </dataValidations>
  <hyperlinks>
    <hyperlink ref="A2" location="INDEX!A1" display="INDEX"/>
  </hyperlinks>
  <pageMargins left="0.7" right="0.7" top="0.75" bottom="0.75" header="0.3" footer="0.3"/>
  <pageSetup paperSize="9" orientation="portrait" r:id="rId1"/>
  <ignoredErrors>
    <ignoredError sqref="S1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02"/>
  <sheetViews>
    <sheetView workbookViewId="0"/>
  </sheetViews>
  <sheetFormatPr defaultColWidth="9.140625" defaultRowHeight="15" x14ac:dyDescent="0.25"/>
  <cols>
    <col min="1" max="1" width="9.140625" style="126" customWidth="1"/>
    <col min="2" max="2" width="29.28515625" style="16" bestFit="1" customWidth="1"/>
    <col min="3" max="3" width="5.7109375" style="126" customWidth="1"/>
    <col min="4" max="7" width="2.85546875" style="126" customWidth="1"/>
    <col min="8" max="17" width="2.85546875" style="172" hidden="1" customWidth="1"/>
    <col min="18" max="18" width="11.7109375" style="126" customWidth="1"/>
    <col min="19" max="19" width="6.5703125" style="126" customWidth="1"/>
    <col min="20" max="20" width="9.140625" style="126" customWidth="1"/>
    <col min="21" max="21" width="9.140625" style="84" customWidth="1"/>
    <col min="22" max="22" width="9.140625" style="126" customWidth="1"/>
    <col min="23" max="23" width="10.85546875" style="126" customWidth="1"/>
    <col min="24" max="25" width="10.5703125" style="126" bestFit="1" customWidth="1"/>
    <col min="26" max="26" width="11.42578125" style="126" bestFit="1" customWidth="1"/>
    <col min="27" max="27" width="17.28515625" style="16" bestFit="1" customWidth="1"/>
    <col min="28" max="28" width="5.7109375" style="126" customWidth="1"/>
    <col min="29" max="33" width="2.85546875" style="126" customWidth="1"/>
    <col min="34" max="41" width="2.85546875" style="172" hidden="1" customWidth="1"/>
    <col min="42" max="42" width="6.5703125" style="126" customWidth="1"/>
    <col min="43" max="62" width="3.7109375" style="126" customWidth="1"/>
    <col min="63" max="63" width="42.85546875" style="176" customWidth="1"/>
    <col min="64" max="73" width="2.7109375" style="126"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72"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5" width="9.140625" style="126" customWidth="1"/>
    <col min="166" max="16384" width="9.140625" style="126"/>
  </cols>
  <sheetData>
    <row r="1" spans="1:138"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8" s="14" customFormat="1" ht="61.5" x14ac:dyDescent="0.25">
      <c r="A2" s="161" t="s">
        <v>2630</v>
      </c>
      <c r="B2" s="85"/>
      <c r="D2" s="125" t="s">
        <v>101</v>
      </c>
      <c r="E2" s="125" t="s">
        <v>32</v>
      </c>
      <c r="F2" s="125" t="s">
        <v>35</v>
      </c>
      <c r="G2" s="125" t="s">
        <v>2452</v>
      </c>
      <c r="H2" s="174"/>
      <c r="I2" s="174"/>
      <c r="J2" s="174"/>
      <c r="K2" s="174"/>
      <c r="L2" s="174"/>
      <c r="M2" s="174"/>
      <c r="N2" s="174"/>
      <c r="O2" s="174"/>
      <c r="P2" s="174"/>
      <c r="Q2" s="174"/>
      <c r="R2" s="14" t="s">
        <v>522</v>
      </c>
      <c r="S2" s="14" t="s">
        <v>64</v>
      </c>
      <c r="T2" s="37">
        <f>DL2+BW2</f>
        <v>0</v>
      </c>
      <c r="U2" s="37">
        <f>SUM(S3:S19,AP3:AP49)</f>
        <v>0</v>
      </c>
      <c r="W2" s="37">
        <f>ROUNDUP(BX2/3,0)-BZ2</f>
        <v>0</v>
      </c>
      <c r="Y2" s="37">
        <f>GoodUnits</f>
        <v>0</v>
      </c>
      <c r="Z2" s="37">
        <f>GoodPoints</f>
        <v>0</v>
      </c>
      <c r="AA2" s="85"/>
      <c r="AC2" s="125" t="s">
        <v>33</v>
      </c>
      <c r="AD2" s="125" t="s">
        <v>51</v>
      </c>
      <c r="AE2" s="125"/>
      <c r="AF2" s="125" t="s">
        <v>35</v>
      </c>
      <c r="AG2" s="125"/>
      <c r="AH2" s="174"/>
      <c r="AI2" s="174"/>
      <c r="AJ2" s="174"/>
      <c r="AK2" s="174"/>
      <c r="AL2" s="174"/>
      <c r="AM2" s="174"/>
      <c r="AN2" s="174"/>
      <c r="AO2" s="174"/>
      <c r="AP2" s="14" t="s">
        <v>64</v>
      </c>
      <c r="AQ2" s="125" t="s">
        <v>258</v>
      </c>
      <c r="AR2" s="125" t="s">
        <v>259</v>
      </c>
      <c r="AS2" s="125" t="s">
        <v>260</v>
      </c>
      <c r="AT2" s="125" t="s">
        <v>261</v>
      </c>
      <c r="AU2" s="125" t="s">
        <v>262</v>
      </c>
      <c r="AV2" s="125" t="s">
        <v>263</v>
      </c>
      <c r="AW2" s="125" t="s">
        <v>264</v>
      </c>
      <c r="AX2" s="125" t="s">
        <v>265</v>
      </c>
      <c r="AY2" s="125" t="s">
        <v>266</v>
      </c>
      <c r="AZ2" s="125" t="s">
        <v>267</v>
      </c>
      <c r="BA2" s="125" t="s">
        <v>268</v>
      </c>
      <c r="BB2" s="125" t="s">
        <v>269</v>
      </c>
      <c r="BC2" s="125" t="s">
        <v>270</v>
      </c>
      <c r="BD2" s="125" t="s">
        <v>271</v>
      </c>
      <c r="BE2" s="125" t="s">
        <v>272</v>
      </c>
      <c r="BF2" s="125" t="s">
        <v>273</v>
      </c>
      <c r="BG2" s="125" t="s">
        <v>274</v>
      </c>
      <c r="BH2" s="125" t="s">
        <v>275</v>
      </c>
      <c r="BI2" s="125" t="s">
        <v>276</v>
      </c>
      <c r="BJ2" s="125"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SUM(DL3:DL79)+DL7</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8" x14ac:dyDescent="0.25">
      <c r="B3" s="51" t="s">
        <v>2348</v>
      </c>
      <c r="C3" s="126">
        <v>140</v>
      </c>
      <c r="D3" s="21"/>
      <c r="E3" s="21"/>
      <c r="F3" s="19"/>
      <c r="G3" s="21"/>
      <c r="H3" s="19"/>
      <c r="I3" s="19"/>
      <c r="J3" s="19"/>
      <c r="K3" s="19"/>
      <c r="L3" s="19"/>
      <c r="M3" s="19"/>
      <c r="N3" s="19"/>
      <c r="O3" s="19"/>
      <c r="P3" s="19"/>
      <c r="Q3" s="19"/>
      <c r="R3" s="31"/>
      <c r="S3" s="126">
        <f>DL3*(C3+D3*5+E3*10+G3*75)</f>
        <v>0</v>
      </c>
      <c r="T3" s="5"/>
      <c r="U3" s="13"/>
      <c r="V3" s="5"/>
      <c r="W3" s="5" t="str">
        <f t="shared" ref="W3:W66" si="2">T(LOOKUP(DE3,$DD$3:$DD$302,$DB$3:$DB$302))</f>
        <v/>
      </c>
      <c r="X3" s="5"/>
      <c r="Y3" s="5"/>
      <c r="Z3" s="5"/>
      <c r="AA3" s="16" t="s">
        <v>2649</v>
      </c>
      <c r="AB3" s="126">
        <v>5</v>
      </c>
      <c r="AC3" s="21"/>
      <c r="AD3" s="21"/>
      <c r="AE3" s="19"/>
      <c r="AF3" s="21"/>
      <c r="AG3" s="19"/>
      <c r="AH3" s="19"/>
      <c r="AI3" s="19"/>
      <c r="AJ3" s="19"/>
      <c r="AK3" s="19"/>
      <c r="AL3" s="19"/>
      <c r="AM3" s="19"/>
      <c r="AN3" s="19"/>
      <c r="AO3" s="19"/>
      <c r="AP3" s="126">
        <f t="shared" ref="AP3:AP8" si="3">SUM(AQ3:BJ3)*(AB3+AC3+AD3+AF3)</f>
        <v>0</v>
      </c>
      <c r="AQ3" s="28"/>
      <c r="AR3" s="29"/>
      <c r="AS3" s="29"/>
      <c r="AT3" s="29"/>
      <c r="AU3" s="29"/>
      <c r="AV3" s="29"/>
      <c r="AW3" s="29"/>
      <c r="AX3" s="29"/>
      <c r="AY3" s="29"/>
      <c r="AZ3" s="29"/>
      <c r="BA3" s="29"/>
      <c r="BB3" s="29"/>
      <c r="BC3" s="29"/>
      <c r="BD3" s="29"/>
      <c r="BE3" s="29"/>
      <c r="BF3" s="29"/>
      <c r="BG3" s="29"/>
      <c r="BH3" s="29"/>
      <c r="BI3" s="29"/>
      <c r="BJ3" s="30"/>
      <c r="BV3" s="168">
        <v>1</v>
      </c>
      <c r="BW3" s="40">
        <f t="shared" ref="BW3:BW8" si="4">SUM(AQ3:BJ3)*BV3</f>
        <v>0</v>
      </c>
      <c r="BX3" s="42">
        <f>BW3</f>
        <v>0</v>
      </c>
      <c r="BY3" s="168">
        <f>AC3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2" si="5">IF(R3=0,"-",CONCATENATE(B3,IF(SUM(D3:Q3)=0,""," with "),IF(D3=1,D$2,""),IF(D3=1,"; ",""),IF(E3=1,E$2,""),IF(E3=1,"; ",""),IF(F3=1,F$2,""),IF(F3=1,"; ",""),IF(G3=1,G$2,""),IF(G3=1,"; ",""),IF(H3=1,H$2,""),IF(H3=1,"; ",""),IF(I3=1,I$2,""),IF(I3=1,"; ",""),IF(J3=1,J$2,""),IF(J3=1,"; ",""),IF(K3=1,K$2,""),IF(K3=1,"; ",""),IF(L3=1,L$2,""),IF(L3=1,"; ",""),IF(M3=1,M$2,""),IF(M3=1,"; ",""),IF(N3=1,N$2,""),IF(N3=1,"; ",""),IF(O3=1,O$2,""),IF(O3=1,"; ",""),IF(P3=1,P$2,""),IF(P3=1,"; ",""),IF(Q3=1,Q$2,""),IF(Q3=1,"; ","")))</f>
        <v>-</v>
      </c>
      <c r="CX3" s="38">
        <f t="shared" ref="CX3:CX10" si="6">R3</f>
        <v>0</v>
      </c>
      <c r="DA3" s="172"/>
      <c r="DB3" s="32" t="str">
        <f>IF(DB4="","",CONCATENATE("Warband ",CZ4," ",DG3))</f>
        <v/>
      </c>
      <c r="DD3" s="172">
        <v>1</v>
      </c>
      <c r="DE3" s="172">
        <v>1</v>
      </c>
      <c r="DG3" s="49" t="str">
        <f>CONCATENATE("   ",DH3,"/",DI3,IF(DH3&gt;DI3," !",""))</f>
        <v xml:space="preserve">   0/12</v>
      </c>
      <c r="DH3" s="172">
        <f>INDEX($CB$1:$CU$1,CZ4)+DJ3</f>
        <v>0</v>
      </c>
      <c r="DI3" s="172">
        <f>12</f>
        <v>12</v>
      </c>
      <c r="DJ3" s="172">
        <f>INDEX($DM$83:$EF$83,CZ4)</f>
        <v>0</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7">IF(CX3=0,0,SUBSTITUTE(SUBSTITUTE(SUBSTITUTE(SUBSTITUTE(SUBSTITUTE(SUBSTITUTE(SUBSTITUTE(SUBSTITUTE($CX3,"12",""),"13",""),"14",""),"15",""),"16",""),"17",""),"18",""),"19",""))</f>
        <v>0</v>
      </c>
    </row>
    <row r="4" spans="1:138" x14ac:dyDescent="0.25">
      <c r="B4" s="51" t="s">
        <v>2650</v>
      </c>
      <c r="C4" s="126">
        <v>40</v>
      </c>
      <c r="D4" s="20"/>
      <c r="E4" s="20"/>
      <c r="F4" s="21"/>
      <c r="G4" s="20"/>
      <c r="H4" s="20"/>
      <c r="I4" s="20"/>
      <c r="J4" s="20"/>
      <c r="K4" s="20"/>
      <c r="L4" s="20"/>
      <c r="M4" s="20"/>
      <c r="N4" s="20"/>
      <c r="O4" s="20"/>
      <c r="P4" s="20"/>
      <c r="Q4" s="20"/>
      <c r="R4" s="31"/>
      <c r="S4" s="126">
        <f>DL4*(C4+F4*5)</f>
        <v>0</v>
      </c>
      <c r="T4" s="5"/>
      <c r="U4" s="13"/>
      <c r="V4" s="5"/>
      <c r="W4" s="5" t="str">
        <f t="shared" si="2"/>
        <v/>
      </c>
      <c r="X4" s="5"/>
      <c r="Y4" s="5"/>
      <c r="Z4" s="5"/>
      <c r="AA4" s="16" t="s">
        <v>2649</v>
      </c>
      <c r="AB4" s="126">
        <v>5</v>
      </c>
      <c r="AC4" s="21"/>
      <c r="AD4" s="21"/>
      <c r="AE4" s="20"/>
      <c r="AF4" s="21"/>
      <c r="AG4" s="20"/>
      <c r="AH4" s="20"/>
      <c r="AI4" s="20"/>
      <c r="AJ4" s="20"/>
      <c r="AK4" s="20"/>
      <c r="AL4" s="20"/>
      <c r="AM4" s="20"/>
      <c r="AN4" s="20"/>
      <c r="AO4" s="20"/>
      <c r="AP4" s="126">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8" si="8">BW4</f>
        <v>0</v>
      </c>
      <c r="BY4" s="168">
        <f t="shared" ref="BY4:BY8" si="9">AC4</f>
        <v>0</v>
      </c>
      <c r="BZ4" s="43">
        <f t="shared" ref="BZ4:BZ8" si="10">BX4*BY4</f>
        <v>0</v>
      </c>
      <c r="CA4" s="38" t="str">
        <f t="shared" ref="CA4:CA8"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5"/>
        <v>-</v>
      </c>
      <c r="CX4" s="38">
        <f t="shared" si="6"/>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7"/>
        <v>0</v>
      </c>
    </row>
    <row r="5" spans="1:138" x14ac:dyDescent="0.25">
      <c r="B5" s="51" t="s">
        <v>2650</v>
      </c>
      <c r="C5" s="126">
        <v>40</v>
      </c>
      <c r="D5" s="19"/>
      <c r="E5" s="19"/>
      <c r="F5" s="21"/>
      <c r="G5" s="19"/>
      <c r="H5" s="19"/>
      <c r="I5" s="19"/>
      <c r="J5" s="19"/>
      <c r="K5" s="19"/>
      <c r="L5" s="19"/>
      <c r="M5" s="19"/>
      <c r="N5" s="19"/>
      <c r="O5" s="19"/>
      <c r="P5" s="19"/>
      <c r="Q5" s="19"/>
      <c r="R5" s="31"/>
      <c r="S5" s="172">
        <f>DL5*(C5+F5*5)</f>
        <v>0</v>
      </c>
      <c r="T5" s="5"/>
      <c r="U5" s="13"/>
      <c r="V5" s="5"/>
      <c r="W5" s="5" t="str">
        <f t="shared" si="2"/>
        <v/>
      </c>
      <c r="X5" s="5"/>
      <c r="Y5" s="5"/>
      <c r="Z5" s="5"/>
      <c r="AA5" s="16" t="s">
        <v>2649</v>
      </c>
      <c r="AB5" s="126">
        <v>5</v>
      </c>
      <c r="AC5" s="21"/>
      <c r="AD5" s="21"/>
      <c r="AE5" s="19"/>
      <c r="AF5" s="21"/>
      <c r="AG5" s="19"/>
      <c r="AH5" s="19"/>
      <c r="AI5" s="19"/>
      <c r="AJ5" s="19"/>
      <c r="AK5" s="19"/>
      <c r="AL5" s="19"/>
      <c r="AM5" s="19"/>
      <c r="AN5" s="19"/>
      <c r="AO5" s="19"/>
      <c r="AP5" s="126">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5"/>
        <v>-</v>
      </c>
      <c r="CX5" s="38">
        <f t="shared" si="6"/>
        <v>0</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7"/>
        <v>0</v>
      </c>
    </row>
    <row r="6" spans="1:138" x14ac:dyDescent="0.25">
      <c r="B6" s="51" t="s">
        <v>2602</v>
      </c>
      <c r="C6" s="126">
        <v>40</v>
      </c>
      <c r="D6" s="20"/>
      <c r="E6" s="20"/>
      <c r="F6" s="20"/>
      <c r="G6" s="20"/>
      <c r="H6" s="20"/>
      <c r="I6" s="20"/>
      <c r="J6" s="20"/>
      <c r="K6" s="20"/>
      <c r="L6" s="20"/>
      <c r="M6" s="20"/>
      <c r="N6" s="20"/>
      <c r="O6" s="20"/>
      <c r="P6" s="20"/>
      <c r="Q6" s="20"/>
      <c r="R6" s="31"/>
      <c r="S6" s="172">
        <f t="shared" ref="S6:S9" si="20">DL6*C6</f>
        <v>0</v>
      </c>
      <c r="T6" s="5"/>
      <c r="U6" s="13"/>
      <c r="V6" s="5"/>
      <c r="W6" s="5" t="str">
        <f t="shared" si="2"/>
        <v/>
      </c>
      <c r="X6" s="5"/>
      <c r="Y6" s="5"/>
      <c r="Z6" s="5"/>
      <c r="AA6" s="16" t="s">
        <v>2649</v>
      </c>
      <c r="AB6" s="126">
        <v>5</v>
      </c>
      <c r="AC6" s="21"/>
      <c r="AD6" s="21"/>
      <c r="AE6" s="20"/>
      <c r="AF6" s="21"/>
      <c r="AG6" s="20"/>
      <c r="AH6" s="20"/>
      <c r="AI6" s="20"/>
      <c r="AJ6" s="20"/>
      <c r="AK6" s="20"/>
      <c r="AL6" s="20"/>
      <c r="AM6" s="20"/>
      <c r="AN6" s="20"/>
      <c r="AO6" s="20"/>
      <c r="AP6" s="126">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5"/>
        <v>-</v>
      </c>
      <c r="CX6" s="38">
        <f t="shared" si="6"/>
        <v>0</v>
      </c>
      <c r="DA6" s="172">
        <v>2</v>
      </c>
      <c r="DB6" s="32" t="str">
        <f t="shared" ref="DB6:DB15" si="21">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7"/>
        <v>0</v>
      </c>
    </row>
    <row r="7" spans="1:138" x14ac:dyDescent="0.25">
      <c r="B7" s="184" t="s">
        <v>2601</v>
      </c>
      <c r="C7" s="126">
        <v>30</v>
      </c>
      <c r="D7" s="19"/>
      <c r="E7" s="19"/>
      <c r="F7" s="19"/>
      <c r="G7" s="19"/>
      <c r="H7" s="19"/>
      <c r="I7" s="19"/>
      <c r="J7" s="19"/>
      <c r="K7" s="19"/>
      <c r="L7" s="19"/>
      <c r="M7" s="19"/>
      <c r="N7" s="19"/>
      <c r="O7" s="19"/>
      <c r="P7" s="19"/>
      <c r="Q7" s="19"/>
      <c r="R7" s="31"/>
      <c r="S7" s="172">
        <f t="shared" si="20"/>
        <v>0</v>
      </c>
      <c r="T7" s="5"/>
      <c r="U7" s="13"/>
      <c r="V7" s="5"/>
      <c r="W7" s="5" t="str">
        <f t="shared" si="2"/>
        <v/>
      </c>
      <c r="X7" s="5"/>
      <c r="Y7" s="5"/>
      <c r="Z7" s="5"/>
      <c r="AA7" s="16" t="s">
        <v>2649</v>
      </c>
      <c r="AB7" s="126">
        <v>5</v>
      </c>
      <c r="AC7" s="21"/>
      <c r="AD7" s="21"/>
      <c r="AE7" s="19"/>
      <c r="AF7" s="21"/>
      <c r="AG7" s="19"/>
      <c r="AH7" s="19"/>
      <c r="AI7" s="19"/>
      <c r="AJ7" s="19"/>
      <c r="AK7" s="19"/>
      <c r="AL7" s="19"/>
      <c r="AM7" s="19"/>
      <c r="AN7" s="19"/>
      <c r="AO7" s="19"/>
      <c r="AP7" s="126">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5"/>
        <v>-</v>
      </c>
      <c r="CX7" s="185">
        <v>0</v>
      </c>
      <c r="CY7" s="38">
        <f>R7</f>
        <v>0</v>
      </c>
      <c r="DA7" s="172">
        <v>3</v>
      </c>
      <c r="DB7" s="32" t="str">
        <f t="shared" si="21"/>
        <v xml:space="preserve"> </v>
      </c>
      <c r="DD7" s="172">
        <f t="shared" si="18"/>
        <v>1</v>
      </c>
      <c r="DE7" s="172">
        <v>5</v>
      </c>
      <c r="DL7" s="186">
        <f>COUNTIF(DM83:EF83,"=2")</f>
        <v>0</v>
      </c>
      <c r="DM7" s="186">
        <f t="shared" si="14"/>
        <v>1</v>
      </c>
      <c r="DN7" s="186">
        <f t="shared" si="15"/>
        <v>1</v>
      </c>
      <c r="DO7" s="186">
        <f t="shared" si="16"/>
        <v>1</v>
      </c>
      <c r="DP7" s="186">
        <f t="shared" si="16"/>
        <v>1</v>
      </c>
      <c r="DQ7" s="186">
        <f t="shared" si="16"/>
        <v>1</v>
      </c>
      <c r="DR7" s="186">
        <f t="shared" si="16"/>
        <v>1</v>
      </c>
      <c r="DS7" s="186">
        <f t="shared" si="16"/>
        <v>1</v>
      </c>
      <c r="DT7" s="186">
        <f t="shared" si="16"/>
        <v>1</v>
      </c>
      <c r="DU7" s="186">
        <f t="shared" si="16"/>
        <v>1</v>
      </c>
      <c r="DV7" s="186">
        <f t="shared" si="19"/>
        <v>1</v>
      </c>
      <c r="DW7" s="186">
        <f t="shared" si="17"/>
        <v>1</v>
      </c>
      <c r="DX7" s="186">
        <f t="shared" si="17"/>
        <v>1</v>
      </c>
      <c r="DY7" s="186">
        <f t="shared" si="17"/>
        <v>1</v>
      </c>
      <c r="DZ7" s="186">
        <f t="shared" si="17"/>
        <v>1</v>
      </c>
      <c r="EA7" s="186">
        <f t="shared" si="17"/>
        <v>1</v>
      </c>
      <c r="EB7" s="186">
        <f t="shared" si="17"/>
        <v>1</v>
      </c>
      <c r="EC7" s="186">
        <f t="shared" si="17"/>
        <v>1</v>
      </c>
      <c r="ED7" s="186">
        <f t="shared" si="17"/>
        <v>1</v>
      </c>
      <c r="EE7" s="186">
        <f t="shared" si="17"/>
        <v>1</v>
      </c>
      <c r="EF7" s="186">
        <f t="shared" si="17"/>
        <v>1</v>
      </c>
      <c r="EG7" s="186">
        <f>IF(CY7=0,0,SUBSTITUTE(SUBSTITUTE(SUBSTITUTE(SUBSTITUTE(SUBSTITUTE(SUBSTITUTE(SUBSTITUTE(SUBSTITUTE($CY7,"12",""),"13",""),"14",""),"15",""),"16",""),"17",""),"18",""),"19",""))</f>
        <v>0</v>
      </c>
      <c r="EH7" s="186"/>
    </row>
    <row r="8" spans="1:138" x14ac:dyDescent="0.25">
      <c r="B8" s="51" t="s">
        <v>2603</v>
      </c>
      <c r="C8" s="126">
        <v>50</v>
      </c>
      <c r="D8" s="20"/>
      <c r="E8" s="20"/>
      <c r="F8" s="20"/>
      <c r="G8" s="20"/>
      <c r="H8" s="20"/>
      <c r="I8" s="20"/>
      <c r="J8" s="20"/>
      <c r="K8" s="20"/>
      <c r="L8" s="20"/>
      <c r="M8" s="20"/>
      <c r="N8" s="20"/>
      <c r="O8" s="20"/>
      <c r="P8" s="20"/>
      <c r="Q8" s="20"/>
      <c r="R8" s="31"/>
      <c r="S8" s="172">
        <f t="shared" si="20"/>
        <v>0</v>
      </c>
      <c r="T8" s="5"/>
      <c r="U8" s="13"/>
      <c r="V8" s="5"/>
      <c r="W8" s="5" t="str">
        <f t="shared" si="2"/>
        <v/>
      </c>
      <c r="X8" s="5"/>
      <c r="Y8" s="5"/>
      <c r="Z8" s="5"/>
      <c r="AA8" s="16" t="s">
        <v>2649</v>
      </c>
      <c r="AB8" s="126">
        <v>5</v>
      </c>
      <c r="AC8" s="21"/>
      <c r="AD8" s="21"/>
      <c r="AE8" s="20"/>
      <c r="AF8" s="21"/>
      <c r="AG8" s="20"/>
      <c r="AH8" s="20"/>
      <c r="AI8" s="20"/>
      <c r="AJ8" s="20"/>
      <c r="AK8" s="20"/>
      <c r="AL8" s="20"/>
      <c r="AM8" s="20"/>
      <c r="AN8" s="20"/>
      <c r="AO8" s="20"/>
      <c r="AP8" s="126">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f t="shared" si="9"/>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5"/>
        <v>-</v>
      </c>
      <c r="CX8" s="38">
        <f t="shared" si="6"/>
        <v>0</v>
      </c>
      <c r="DA8" s="172">
        <v>4</v>
      </c>
      <c r="DB8" s="32" t="str">
        <f t="shared" si="21"/>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7"/>
        <v>0</v>
      </c>
    </row>
    <row r="9" spans="1:138" x14ac:dyDescent="0.25">
      <c r="B9" s="51" t="s">
        <v>2604</v>
      </c>
      <c r="C9" s="126">
        <v>30</v>
      </c>
      <c r="D9" s="19"/>
      <c r="E9" s="19"/>
      <c r="F9" s="19"/>
      <c r="G9" s="19"/>
      <c r="H9" s="19"/>
      <c r="I9" s="19"/>
      <c r="J9" s="19"/>
      <c r="K9" s="19"/>
      <c r="L9" s="19"/>
      <c r="M9" s="19"/>
      <c r="N9" s="19"/>
      <c r="O9" s="19"/>
      <c r="P9" s="19"/>
      <c r="Q9" s="19"/>
      <c r="R9" s="31"/>
      <c r="S9" s="172">
        <f t="shared" si="20"/>
        <v>0</v>
      </c>
      <c r="T9" s="5"/>
      <c r="U9" s="13"/>
      <c r="V9" s="5"/>
      <c r="W9" s="5" t="str">
        <f t="shared" si="2"/>
        <v/>
      </c>
      <c r="X9" s="5"/>
      <c r="Y9" s="5"/>
      <c r="Z9" s="5"/>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5"/>
        <v>-</v>
      </c>
      <c r="CX9" s="38">
        <f t="shared" si="6"/>
        <v>0</v>
      </c>
      <c r="DA9" s="172">
        <v>5</v>
      </c>
      <c r="DB9" s="32" t="str">
        <f t="shared" si="21"/>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7"/>
        <v>0</v>
      </c>
    </row>
    <row r="10" spans="1:138" x14ac:dyDescent="0.25">
      <c r="B10" s="51" t="s">
        <v>2433</v>
      </c>
      <c r="C10" s="126">
        <v>90</v>
      </c>
      <c r="D10" s="20"/>
      <c r="E10" s="20"/>
      <c r="F10" s="20"/>
      <c r="G10" s="20"/>
      <c r="H10" s="20"/>
      <c r="I10" s="20"/>
      <c r="J10" s="20"/>
      <c r="K10" s="20"/>
      <c r="L10" s="20"/>
      <c r="M10" s="20"/>
      <c r="N10" s="20"/>
      <c r="O10" s="20"/>
      <c r="P10" s="20"/>
      <c r="Q10" s="20"/>
      <c r="R10" s="31"/>
      <c r="S10" s="126">
        <f>DL10*C10</f>
        <v>0</v>
      </c>
      <c r="T10" s="5"/>
      <c r="U10" s="13"/>
      <c r="V10" s="5"/>
      <c r="W10" s="5" t="str">
        <f t="shared" si="2"/>
        <v/>
      </c>
      <c r="X10" s="5"/>
      <c r="Y10" s="5"/>
      <c r="Z10" s="5"/>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5"/>
        <v>-</v>
      </c>
      <c r="CX10" s="38">
        <f t="shared" si="6"/>
        <v>0</v>
      </c>
      <c r="DA10" s="172">
        <v>6</v>
      </c>
      <c r="DB10" s="32" t="str">
        <f t="shared" si="21"/>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7"/>
        <v>0</v>
      </c>
    </row>
    <row r="11" spans="1:138" x14ac:dyDescent="0.25">
      <c r="B11" s="16" t="s">
        <v>230</v>
      </c>
      <c r="C11" s="126">
        <v>170</v>
      </c>
      <c r="D11" s="19"/>
      <c r="E11" s="21"/>
      <c r="F11" s="19"/>
      <c r="G11" s="19"/>
      <c r="H11" s="19"/>
      <c r="I11" s="19"/>
      <c r="J11" s="19"/>
      <c r="K11" s="19"/>
      <c r="L11" s="19"/>
      <c r="M11" s="19"/>
      <c r="N11" s="19"/>
      <c r="O11" s="19"/>
      <c r="P11" s="19"/>
      <c r="Q11" s="19"/>
      <c r="R11" s="31"/>
      <c r="S11" s="172">
        <f>DL11*(C11+E11*10)</f>
        <v>0</v>
      </c>
      <c r="T11" s="5"/>
      <c r="U11" s="13"/>
      <c r="V11" s="5"/>
      <c r="W11" s="5" t="str">
        <f t="shared" si="2"/>
        <v/>
      </c>
      <c r="X11" s="5"/>
      <c r="Y11" s="5"/>
      <c r="Z11" s="5"/>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CW11" s="38" t="str">
        <f t="shared" si="5"/>
        <v>-</v>
      </c>
      <c r="CX11" s="38">
        <f>R11</f>
        <v>0</v>
      </c>
      <c r="DA11" s="172">
        <v>7</v>
      </c>
      <c r="DB11" s="32" t="str">
        <f t="shared" si="21"/>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7"/>
        <v>0</v>
      </c>
    </row>
    <row r="12" spans="1:138" x14ac:dyDescent="0.25">
      <c r="B12" s="51" t="s">
        <v>2645</v>
      </c>
      <c r="C12" s="197">
        <v>20</v>
      </c>
      <c r="D12" s="20"/>
      <c r="E12" s="20"/>
      <c r="F12" s="20"/>
      <c r="G12" s="20"/>
      <c r="H12" s="20"/>
      <c r="I12" s="20"/>
      <c r="J12" s="20"/>
      <c r="K12" s="20"/>
      <c r="L12" s="20"/>
      <c r="M12" s="20"/>
      <c r="N12" s="20"/>
      <c r="O12" s="20"/>
      <c r="P12" s="20"/>
      <c r="Q12" s="20"/>
      <c r="R12" s="31"/>
      <c r="S12" s="197">
        <f>DL12*C12</f>
        <v>0</v>
      </c>
      <c r="T12" s="5"/>
      <c r="U12" s="13"/>
      <c r="V12" s="5"/>
      <c r="W12" s="5" t="str">
        <f t="shared" si="2"/>
        <v/>
      </c>
      <c r="X12" s="5"/>
      <c r="Y12" s="5"/>
      <c r="Z12" s="5"/>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CW12" s="38" t="str">
        <f t="shared" si="5"/>
        <v>-</v>
      </c>
      <c r="CX12" s="38">
        <f>R12</f>
        <v>0</v>
      </c>
      <c r="DA12" s="172">
        <v>8</v>
      </c>
      <c r="DB12" s="32" t="str">
        <f t="shared" si="21"/>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7"/>
        <v>0</v>
      </c>
    </row>
    <row r="13" spans="1:138" x14ac:dyDescent="0.25">
      <c r="R13" s="31"/>
      <c r="T13" s="5"/>
      <c r="U13" s="13"/>
      <c r="V13" s="5"/>
      <c r="W13" s="5" t="str">
        <f t="shared" si="2"/>
        <v/>
      </c>
      <c r="X13" s="5"/>
      <c r="Y13" s="5"/>
      <c r="Z13" s="5"/>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DA13" s="172">
        <v>9</v>
      </c>
      <c r="DB13" s="32" t="str">
        <f t="shared" si="21"/>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7"/>
        <v>0</v>
      </c>
    </row>
    <row r="14" spans="1:138" x14ac:dyDescent="0.25">
      <c r="R14" s="31"/>
      <c r="T14" s="5"/>
      <c r="U14" s="13"/>
      <c r="V14" s="5"/>
      <c r="W14" s="5" t="str">
        <f t="shared" si="2"/>
        <v/>
      </c>
      <c r="X14" s="5"/>
      <c r="Y14" s="5"/>
      <c r="Z14" s="5"/>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DA14" s="172">
        <v>10</v>
      </c>
      <c r="DB14" s="32" t="str">
        <f t="shared" si="21"/>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7"/>
        <v>0</v>
      </c>
    </row>
    <row r="15" spans="1:138" x14ac:dyDescent="0.25">
      <c r="R15" s="31"/>
      <c r="T15" s="5"/>
      <c r="U15" s="13"/>
      <c r="V15" s="5"/>
      <c r="W15" s="5" t="str">
        <f t="shared" si="2"/>
        <v/>
      </c>
      <c r="X15" s="5"/>
      <c r="Y15" s="5"/>
      <c r="Z15" s="5"/>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DA15" s="172">
        <v>11</v>
      </c>
      <c r="DB15" s="32" t="str">
        <f t="shared" si="21"/>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7"/>
        <v>0</v>
      </c>
    </row>
    <row r="16" spans="1:138" x14ac:dyDescent="0.25">
      <c r="R16" s="31"/>
      <c r="T16" s="5"/>
      <c r="U16" s="13"/>
      <c r="V16" s="5"/>
      <c r="W16" s="5" t="str">
        <f t="shared" si="2"/>
        <v/>
      </c>
      <c r="X16" s="5"/>
      <c r="Y16" s="5"/>
      <c r="Z16" s="5"/>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2">IF(BF15="",CQ15,CQ15+1)</f>
        <v>1</v>
      </c>
      <c r="CR16" s="172">
        <f t="shared" si="22"/>
        <v>1</v>
      </c>
      <c r="CS16" s="172">
        <f t="shared" si="22"/>
        <v>1</v>
      </c>
      <c r="CT16" s="172">
        <f t="shared" si="22"/>
        <v>1</v>
      </c>
      <c r="CU16" s="172">
        <f t="shared" si="22"/>
        <v>1</v>
      </c>
      <c r="DA16" s="172"/>
      <c r="DB16" s="32" t="str">
        <f>INDEX($DM$84:$EF$84,CZ4)</f>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7"/>
        <v>0</v>
      </c>
    </row>
    <row r="17" spans="18:137" x14ac:dyDescent="0.25">
      <c r="R17" s="31"/>
      <c r="T17" s="5"/>
      <c r="U17" s="13"/>
      <c r="V17" s="5"/>
      <c r="W17" s="5" t="str">
        <f t="shared" si="2"/>
        <v/>
      </c>
      <c r="X17" s="5"/>
      <c r="Y17" s="5"/>
      <c r="Z17" s="5"/>
      <c r="CB17" s="172">
        <f t="shared" ref="CB17:CQ32" si="23">IF(AQ16="",CB16,CB16+1)</f>
        <v>1</v>
      </c>
      <c r="CC17" s="172">
        <f t="shared" si="23"/>
        <v>1</v>
      </c>
      <c r="CD17" s="172">
        <f t="shared" si="23"/>
        <v>1</v>
      </c>
      <c r="CE17" s="172">
        <f t="shared" si="23"/>
        <v>1</v>
      </c>
      <c r="CF17" s="172">
        <f t="shared" si="23"/>
        <v>1</v>
      </c>
      <c r="CG17" s="172">
        <f t="shared" si="23"/>
        <v>1</v>
      </c>
      <c r="CH17" s="172">
        <f t="shared" si="23"/>
        <v>1</v>
      </c>
      <c r="CI17" s="172">
        <f t="shared" si="23"/>
        <v>1</v>
      </c>
      <c r="CJ17" s="172">
        <f t="shared" si="23"/>
        <v>1</v>
      </c>
      <c r="CK17" s="172">
        <f t="shared" si="23"/>
        <v>1</v>
      </c>
      <c r="CL17" s="172">
        <f t="shared" si="23"/>
        <v>1</v>
      </c>
      <c r="CM17" s="172">
        <f t="shared" si="23"/>
        <v>1</v>
      </c>
      <c r="CN17" s="172">
        <f t="shared" si="23"/>
        <v>1</v>
      </c>
      <c r="CO17" s="172">
        <f t="shared" si="23"/>
        <v>1</v>
      </c>
      <c r="CP17" s="172">
        <f t="shared" si="23"/>
        <v>1</v>
      </c>
      <c r="CQ17" s="172">
        <f t="shared" si="22"/>
        <v>1</v>
      </c>
      <c r="CR17" s="172">
        <f t="shared" si="22"/>
        <v>1</v>
      </c>
      <c r="CS17" s="172">
        <f t="shared" si="22"/>
        <v>1</v>
      </c>
      <c r="CT17" s="172">
        <f t="shared" si="22"/>
        <v>1</v>
      </c>
      <c r="CU17" s="172">
        <f t="shared" si="22"/>
        <v>1</v>
      </c>
      <c r="DB17" s="172"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7"/>
        <v>0</v>
      </c>
    </row>
    <row r="18" spans="18:137" x14ac:dyDescent="0.25">
      <c r="R18" s="31"/>
      <c r="T18" s="5"/>
      <c r="U18" s="13"/>
      <c r="V18" s="5"/>
      <c r="W18" s="5" t="str">
        <f t="shared" si="2"/>
        <v/>
      </c>
      <c r="X18" s="5"/>
      <c r="Y18" s="5"/>
      <c r="Z18" s="5"/>
      <c r="CB18" s="172">
        <f t="shared" si="23"/>
        <v>1</v>
      </c>
      <c r="CC18" s="172">
        <f t="shared" si="23"/>
        <v>1</v>
      </c>
      <c r="CD18" s="172">
        <f t="shared" si="23"/>
        <v>1</v>
      </c>
      <c r="CE18" s="172">
        <f t="shared" si="23"/>
        <v>1</v>
      </c>
      <c r="CF18" s="172">
        <f t="shared" si="23"/>
        <v>1</v>
      </c>
      <c r="CG18" s="172">
        <f t="shared" si="23"/>
        <v>1</v>
      </c>
      <c r="CH18" s="172">
        <f t="shared" si="23"/>
        <v>1</v>
      </c>
      <c r="CI18" s="172">
        <f t="shared" si="23"/>
        <v>1</v>
      </c>
      <c r="CJ18" s="172">
        <f t="shared" si="23"/>
        <v>1</v>
      </c>
      <c r="CK18" s="172">
        <f t="shared" si="23"/>
        <v>1</v>
      </c>
      <c r="CL18" s="172">
        <f t="shared" si="23"/>
        <v>1</v>
      </c>
      <c r="CM18" s="172">
        <f t="shared" si="23"/>
        <v>1</v>
      </c>
      <c r="CN18" s="172">
        <f t="shared" si="23"/>
        <v>1</v>
      </c>
      <c r="CO18" s="172">
        <f t="shared" si="23"/>
        <v>1</v>
      </c>
      <c r="CP18" s="172">
        <f t="shared" si="23"/>
        <v>1</v>
      </c>
      <c r="CQ18" s="172">
        <f t="shared" si="22"/>
        <v>1</v>
      </c>
      <c r="CR18" s="172">
        <f t="shared" si="22"/>
        <v>1</v>
      </c>
      <c r="CS18" s="172">
        <f t="shared" si="22"/>
        <v>1</v>
      </c>
      <c r="CT18" s="172">
        <f t="shared" si="22"/>
        <v>1</v>
      </c>
      <c r="CU18" s="172">
        <f t="shared" si="22"/>
        <v>1</v>
      </c>
      <c r="DA18" s="172"/>
      <c r="DB18" s="32" t="str">
        <f>IF(DB19="","",CONCATENATE("Warband ",CZ19," ",DG18))</f>
        <v/>
      </c>
      <c r="DD18" s="172">
        <f t="shared" si="18"/>
        <v>1</v>
      </c>
      <c r="DE18" s="172">
        <v>16</v>
      </c>
      <c r="DG18" s="49" t="str">
        <f>CONCATENATE("   ",DH18,"/",DI18,IF(DH18&gt;DI18," !",""))</f>
        <v xml:space="preserve">   0/12</v>
      </c>
      <c r="DH18" s="172">
        <f t="shared" ref="DH18" si="24">INDEX($CB$1:$CU$1,CZ19)+DJ18</f>
        <v>0</v>
      </c>
      <c r="DI18" s="172">
        <f>12</f>
        <v>12</v>
      </c>
      <c r="DJ18" s="172">
        <f>INDEX($DM$83:$EF$83,CZ19)</f>
        <v>0</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7"/>
        <v>0</v>
      </c>
    </row>
    <row r="19" spans="18:137" x14ac:dyDescent="0.25">
      <c r="R19" s="31"/>
      <c r="T19" s="5"/>
      <c r="U19" s="13"/>
      <c r="V19" s="5"/>
      <c r="W19" s="5" t="str">
        <f t="shared" si="2"/>
        <v/>
      </c>
      <c r="X19" s="5"/>
      <c r="Y19" s="5"/>
      <c r="Z19" s="5"/>
      <c r="CB19" s="172">
        <f t="shared" si="23"/>
        <v>1</v>
      </c>
      <c r="CC19" s="172">
        <f t="shared" si="23"/>
        <v>1</v>
      </c>
      <c r="CD19" s="172">
        <f t="shared" si="23"/>
        <v>1</v>
      </c>
      <c r="CE19" s="172">
        <f t="shared" si="23"/>
        <v>1</v>
      </c>
      <c r="CF19" s="172">
        <f t="shared" si="23"/>
        <v>1</v>
      </c>
      <c r="CG19" s="172">
        <f t="shared" si="23"/>
        <v>1</v>
      </c>
      <c r="CH19" s="172">
        <f t="shared" si="23"/>
        <v>1</v>
      </c>
      <c r="CI19" s="172">
        <f t="shared" si="23"/>
        <v>1</v>
      </c>
      <c r="CJ19" s="172">
        <f t="shared" si="23"/>
        <v>1</v>
      </c>
      <c r="CK19" s="172">
        <f t="shared" si="23"/>
        <v>1</v>
      </c>
      <c r="CL19" s="172">
        <f t="shared" si="23"/>
        <v>1</v>
      </c>
      <c r="CM19" s="172">
        <f t="shared" si="23"/>
        <v>1</v>
      </c>
      <c r="CN19" s="172">
        <f t="shared" si="23"/>
        <v>1</v>
      </c>
      <c r="CO19" s="172">
        <f t="shared" si="23"/>
        <v>1</v>
      </c>
      <c r="CP19" s="172">
        <f t="shared" si="23"/>
        <v>1</v>
      </c>
      <c r="CQ19" s="172">
        <f t="shared" si="22"/>
        <v>1</v>
      </c>
      <c r="CR19" s="172">
        <f t="shared" si="22"/>
        <v>1</v>
      </c>
      <c r="CS19" s="172">
        <f t="shared" si="22"/>
        <v>1</v>
      </c>
      <c r="CT19" s="172">
        <f t="shared" si="22"/>
        <v>1</v>
      </c>
      <c r="CU19" s="172">
        <f t="shared" si="22"/>
        <v>1</v>
      </c>
      <c r="CZ19" s="172">
        <v>2</v>
      </c>
      <c r="DA19" s="172" t="s">
        <v>278</v>
      </c>
      <c r="DB19" s="32" t="str">
        <f>T(LOOKUP(CZ19,$DM$1:$EF$1,$DM$2:$EF$2))</f>
        <v/>
      </c>
      <c r="DD19" s="172">
        <f t="shared" si="18"/>
        <v>1</v>
      </c>
      <c r="DE19" s="172">
        <v>17</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7"/>
        <v>0</v>
      </c>
    </row>
    <row r="20" spans="18:137" x14ac:dyDescent="0.25">
      <c r="R20" s="31"/>
      <c r="T20" s="5"/>
      <c r="U20" s="13"/>
      <c r="V20" s="5"/>
      <c r="W20" s="5" t="str">
        <f t="shared" si="2"/>
        <v/>
      </c>
      <c r="X20" s="5"/>
      <c r="Y20" s="5"/>
      <c r="Z20" s="5"/>
      <c r="CB20" s="172">
        <f t="shared" si="23"/>
        <v>1</v>
      </c>
      <c r="CC20" s="172">
        <f t="shared" si="23"/>
        <v>1</v>
      </c>
      <c r="CD20" s="172">
        <f t="shared" si="23"/>
        <v>1</v>
      </c>
      <c r="CE20" s="172">
        <f t="shared" si="23"/>
        <v>1</v>
      </c>
      <c r="CF20" s="172">
        <f t="shared" si="23"/>
        <v>1</v>
      </c>
      <c r="CG20" s="172">
        <f t="shared" si="23"/>
        <v>1</v>
      </c>
      <c r="CH20" s="172">
        <f t="shared" si="23"/>
        <v>1</v>
      </c>
      <c r="CI20" s="172">
        <f t="shared" si="23"/>
        <v>1</v>
      </c>
      <c r="CJ20" s="172">
        <f t="shared" si="23"/>
        <v>1</v>
      </c>
      <c r="CK20" s="172">
        <f t="shared" si="23"/>
        <v>1</v>
      </c>
      <c r="CL20" s="172">
        <f t="shared" si="23"/>
        <v>1</v>
      </c>
      <c r="CM20" s="172">
        <f t="shared" si="23"/>
        <v>1</v>
      </c>
      <c r="CN20" s="172">
        <f t="shared" si="23"/>
        <v>1</v>
      </c>
      <c r="CO20" s="172">
        <f t="shared" si="23"/>
        <v>1</v>
      </c>
      <c r="CP20" s="172">
        <f t="shared" si="23"/>
        <v>1</v>
      </c>
      <c r="CQ20" s="172">
        <f t="shared" si="22"/>
        <v>1</v>
      </c>
      <c r="CR20" s="172">
        <f t="shared" si="22"/>
        <v>1</v>
      </c>
      <c r="CS20" s="172">
        <f t="shared" si="22"/>
        <v>1</v>
      </c>
      <c r="CT20" s="172">
        <f t="shared" si="22"/>
        <v>1</v>
      </c>
      <c r="CU20" s="172">
        <f t="shared" si="22"/>
        <v>1</v>
      </c>
      <c r="DA20" s="172">
        <v>1</v>
      </c>
      <c r="DB20" s="32" t="str">
        <f t="shared" ref="DB20:DB30" si="25">T(CONCATENATE(LOOKUP(DA20,CC$3:CC$80,AR$3:AR$80)," ",LOOKUP(DA20,CC$3:CC$80,$CA$3:$CA$80)))</f>
        <v xml:space="preserve"> </v>
      </c>
      <c r="DD20" s="172">
        <f t="shared" si="18"/>
        <v>1</v>
      </c>
      <c r="DE20" s="172">
        <v>18</v>
      </c>
      <c r="DL20" s="172">
        <f t="shared" si="13"/>
        <v>0</v>
      </c>
      <c r="DM20" s="172">
        <f t="shared" si="14"/>
        <v>1</v>
      </c>
      <c r="DN20" s="172">
        <f t="shared" si="15"/>
        <v>1</v>
      </c>
      <c r="DO20" s="172">
        <f t="shared" ref="DO20:DU35" si="26">IF(OR($CX19=0,ISERROR(SEARCH(DO$1,SUBSTITUTE($CX19,DY$1,"")))),DO19,DO19+1)</f>
        <v>1</v>
      </c>
      <c r="DP20" s="172">
        <f t="shared" si="26"/>
        <v>1</v>
      </c>
      <c r="DQ20" s="172">
        <f t="shared" si="26"/>
        <v>1</v>
      </c>
      <c r="DR20" s="172">
        <f t="shared" si="26"/>
        <v>1</v>
      </c>
      <c r="DS20" s="172">
        <f t="shared" si="26"/>
        <v>1</v>
      </c>
      <c r="DT20" s="172">
        <f t="shared" si="26"/>
        <v>1</v>
      </c>
      <c r="DU20" s="172">
        <f t="shared" si="26"/>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7"/>
        <v>0</v>
      </c>
    </row>
    <row r="21" spans="18:137" x14ac:dyDescent="0.25">
      <c r="T21" s="5"/>
      <c r="U21" s="13"/>
      <c r="V21" s="5"/>
      <c r="W21" s="5" t="str">
        <f t="shared" si="2"/>
        <v/>
      </c>
      <c r="X21" s="5"/>
      <c r="Y21" s="5"/>
      <c r="Z21" s="5"/>
      <c r="CB21" s="172">
        <f t="shared" si="23"/>
        <v>1</v>
      </c>
      <c r="CC21" s="172">
        <f t="shared" si="23"/>
        <v>1</v>
      </c>
      <c r="CD21" s="172">
        <f t="shared" si="23"/>
        <v>1</v>
      </c>
      <c r="CE21" s="172">
        <f t="shared" si="23"/>
        <v>1</v>
      </c>
      <c r="CF21" s="172">
        <f t="shared" si="23"/>
        <v>1</v>
      </c>
      <c r="CG21" s="172">
        <f t="shared" si="23"/>
        <v>1</v>
      </c>
      <c r="CH21" s="172">
        <f t="shared" si="23"/>
        <v>1</v>
      </c>
      <c r="CI21" s="172">
        <f t="shared" si="23"/>
        <v>1</v>
      </c>
      <c r="CJ21" s="172">
        <f t="shared" si="23"/>
        <v>1</v>
      </c>
      <c r="CK21" s="172">
        <f t="shared" si="23"/>
        <v>1</v>
      </c>
      <c r="CL21" s="172">
        <f t="shared" si="23"/>
        <v>1</v>
      </c>
      <c r="CM21" s="172">
        <f t="shared" si="23"/>
        <v>1</v>
      </c>
      <c r="CN21" s="172">
        <f t="shared" si="23"/>
        <v>1</v>
      </c>
      <c r="CO21" s="172">
        <f t="shared" si="23"/>
        <v>1</v>
      </c>
      <c r="CP21" s="172">
        <f t="shared" si="23"/>
        <v>1</v>
      </c>
      <c r="CQ21" s="172">
        <f t="shared" si="22"/>
        <v>1</v>
      </c>
      <c r="CR21" s="172">
        <f t="shared" si="22"/>
        <v>1</v>
      </c>
      <c r="CS21" s="172">
        <f t="shared" si="22"/>
        <v>1</v>
      </c>
      <c r="CT21" s="172">
        <f t="shared" si="22"/>
        <v>1</v>
      </c>
      <c r="CU21" s="172">
        <f t="shared" si="22"/>
        <v>1</v>
      </c>
      <c r="DA21" s="172">
        <v>2</v>
      </c>
      <c r="DB21" s="32" t="str">
        <f t="shared" si="25"/>
        <v xml:space="preserve"> </v>
      </c>
      <c r="DD21" s="172">
        <f t="shared" si="18"/>
        <v>1</v>
      </c>
      <c r="DE21" s="172">
        <v>19</v>
      </c>
      <c r="DL21" s="172">
        <f t="shared" si="13"/>
        <v>0</v>
      </c>
      <c r="DM21" s="172">
        <f t="shared" si="14"/>
        <v>1</v>
      </c>
      <c r="DN21" s="172">
        <f t="shared" si="15"/>
        <v>1</v>
      </c>
      <c r="DO21" s="172">
        <f t="shared" si="26"/>
        <v>1</v>
      </c>
      <c r="DP21" s="172">
        <f t="shared" si="26"/>
        <v>1</v>
      </c>
      <c r="DQ21" s="172">
        <f t="shared" si="26"/>
        <v>1</v>
      </c>
      <c r="DR21" s="172">
        <f t="shared" si="26"/>
        <v>1</v>
      </c>
      <c r="DS21" s="172">
        <f t="shared" si="26"/>
        <v>1</v>
      </c>
      <c r="DT21" s="172">
        <f t="shared" si="26"/>
        <v>1</v>
      </c>
      <c r="DU21" s="172">
        <f t="shared" si="26"/>
        <v>1</v>
      </c>
      <c r="DV21" s="172">
        <f t="shared" ref="DV21:EF36" si="27">IF(OR($CX20=0,ISERROR(SEARCH(DV$1,$CX20))),DV20,DV20+1)</f>
        <v>1</v>
      </c>
      <c r="DW21" s="172">
        <f t="shared" si="27"/>
        <v>1</v>
      </c>
      <c r="DX21" s="172">
        <f t="shared" si="27"/>
        <v>1</v>
      </c>
      <c r="DY21" s="172">
        <f t="shared" si="27"/>
        <v>1</v>
      </c>
      <c r="DZ21" s="172">
        <f t="shared" si="27"/>
        <v>1</v>
      </c>
      <c r="EA21" s="172">
        <f t="shared" si="27"/>
        <v>1</v>
      </c>
      <c r="EB21" s="172">
        <f t="shared" si="27"/>
        <v>1</v>
      </c>
      <c r="EC21" s="172">
        <f t="shared" si="27"/>
        <v>1</v>
      </c>
      <c r="ED21" s="172">
        <f t="shared" si="27"/>
        <v>1</v>
      </c>
      <c r="EE21" s="172">
        <f t="shared" si="27"/>
        <v>1</v>
      </c>
      <c r="EF21" s="172">
        <f t="shared" si="27"/>
        <v>1</v>
      </c>
      <c r="EG21" s="172">
        <f t="shared" si="7"/>
        <v>0</v>
      </c>
    </row>
    <row r="22" spans="18:137" x14ac:dyDescent="0.25">
      <c r="T22" s="5"/>
      <c r="U22" s="13"/>
      <c r="V22" s="5"/>
      <c r="W22" s="5" t="str">
        <f t="shared" si="2"/>
        <v/>
      </c>
      <c r="X22" s="5"/>
      <c r="Y22" s="5"/>
      <c r="Z22" s="5"/>
      <c r="CB22" s="172">
        <f t="shared" si="23"/>
        <v>1</v>
      </c>
      <c r="CC22" s="172">
        <f t="shared" si="23"/>
        <v>1</v>
      </c>
      <c r="CD22" s="172">
        <f t="shared" si="23"/>
        <v>1</v>
      </c>
      <c r="CE22" s="172">
        <f t="shared" si="23"/>
        <v>1</v>
      </c>
      <c r="CF22" s="172">
        <f t="shared" si="23"/>
        <v>1</v>
      </c>
      <c r="CG22" s="172">
        <f t="shared" si="23"/>
        <v>1</v>
      </c>
      <c r="CH22" s="172">
        <f t="shared" si="23"/>
        <v>1</v>
      </c>
      <c r="CI22" s="172">
        <f t="shared" si="23"/>
        <v>1</v>
      </c>
      <c r="CJ22" s="172">
        <f t="shared" si="23"/>
        <v>1</v>
      </c>
      <c r="CK22" s="172">
        <f t="shared" si="23"/>
        <v>1</v>
      </c>
      <c r="CL22" s="172">
        <f t="shared" si="23"/>
        <v>1</v>
      </c>
      <c r="CM22" s="172">
        <f t="shared" si="23"/>
        <v>1</v>
      </c>
      <c r="CN22" s="172">
        <f t="shared" si="23"/>
        <v>1</v>
      </c>
      <c r="CO22" s="172">
        <f t="shared" si="23"/>
        <v>1</v>
      </c>
      <c r="CP22" s="172">
        <f t="shared" si="23"/>
        <v>1</v>
      </c>
      <c r="CQ22" s="172">
        <f t="shared" si="22"/>
        <v>1</v>
      </c>
      <c r="CR22" s="172">
        <f t="shared" si="22"/>
        <v>1</v>
      </c>
      <c r="CS22" s="172">
        <f t="shared" si="22"/>
        <v>1</v>
      </c>
      <c r="CT22" s="172">
        <f t="shared" si="22"/>
        <v>1</v>
      </c>
      <c r="CU22" s="172">
        <f t="shared" si="22"/>
        <v>1</v>
      </c>
      <c r="DA22" s="172">
        <v>3</v>
      </c>
      <c r="DB22" s="32" t="str">
        <f t="shared" si="25"/>
        <v xml:space="preserve"> </v>
      </c>
      <c r="DD22" s="172">
        <f t="shared" si="18"/>
        <v>1</v>
      </c>
      <c r="DE22" s="172">
        <v>20</v>
      </c>
      <c r="DL22" s="172">
        <f t="shared" si="13"/>
        <v>0</v>
      </c>
      <c r="DM22" s="172">
        <f t="shared" si="14"/>
        <v>1</v>
      </c>
      <c r="DN22" s="172">
        <f t="shared" si="15"/>
        <v>1</v>
      </c>
      <c r="DO22" s="172">
        <f t="shared" si="26"/>
        <v>1</v>
      </c>
      <c r="DP22" s="172">
        <f t="shared" si="26"/>
        <v>1</v>
      </c>
      <c r="DQ22" s="172">
        <f t="shared" si="26"/>
        <v>1</v>
      </c>
      <c r="DR22" s="172">
        <f t="shared" si="26"/>
        <v>1</v>
      </c>
      <c r="DS22" s="172">
        <f t="shared" si="26"/>
        <v>1</v>
      </c>
      <c r="DT22" s="172">
        <f t="shared" si="26"/>
        <v>1</v>
      </c>
      <c r="DU22" s="172">
        <f t="shared" si="26"/>
        <v>1</v>
      </c>
      <c r="DV22" s="172">
        <f t="shared" si="27"/>
        <v>1</v>
      </c>
      <c r="DW22" s="172">
        <f t="shared" si="27"/>
        <v>1</v>
      </c>
      <c r="DX22" s="172">
        <f t="shared" si="27"/>
        <v>1</v>
      </c>
      <c r="DY22" s="172">
        <f t="shared" si="27"/>
        <v>1</v>
      </c>
      <c r="DZ22" s="172">
        <f t="shared" si="27"/>
        <v>1</v>
      </c>
      <c r="EA22" s="172">
        <f t="shared" si="27"/>
        <v>1</v>
      </c>
      <c r="EB22" s="172">
        <f t="shared" si="27"/>
        <v>1</v>
      </c>
      <c r="EC22" s="172">
        <f t="shared" si="27"/>
        <v>1</v>
      </c>
      <c r="ED22" s="172">
        <f t="shared" si="27"/>
        <v>1</v>
      </c>
      <c r="EE22" s="172">
        <f t="shared" si="27"/>
        <v>1</v>
      </c>
      <c r="EF22" s="172">
        <f t="shared" si="27"/>
        <v>1</v>
      </c>
      <c r="EG22" s="172">
        <f t="shared" si="7"/>
        <v>0</v>
      </c>
    </row>
    <row r="23" spans="18:137" x14ac:dyDescent="0.25">
      <c r="T23" s="5"/>
      <c r="U23" s="13"/>
      <c r="V23" s="5"/>
      <c r="W23" s="5" t="str">
        <f t="shared" si="2"/>
        <v/>
      </c>
      <c r="X23" s="5"/>
      <c r="Y23" s="5"/>
      <c r="Z23" s="5"/>
      <c r="CB23" s="172">
        <f t="shared" si="23"/>
        <v>1</v>
      </c>
      <c r="CC23" s="172">
        <f t="shared" si="23"/>
        <v>1</v>
      </c>
      <c r="CD23" s="172">
        <f t="shared" si="23"/>
        <v>1</v>
      </c>
      <c r="CE23" s="172">
        <f t="shared" si="23"/>
        <v>1</v>
      </c>
      <c r="CF23" s="172">
        <f t="shared" si="23"/>
        <v>1</v>
      </c>
      <c r="CG23" s="172">
        <f t="shared" si="23"/>
        <v>1</v>
      </c>
      <c r="CH23" s="172">
        <f t="shared" si="23"/>
        <v>1</v>
      </c>
      <c r="CI23" s="172">
        <f t="shared" si="23"/>
        <v>1</v>
      </c>
      <c r="CJ23" s="172">
        <f t="shared" si="23"/>
        <v>1</v>
      </c>
      <c r="CK23" s="172">
        <f t="shared" si="23"/>
        <v>1</v>
      </c>
      <c r="CL23" s="172">
        <f t="shared" si="23"/>
        <v>1</v>
      </c>
      <c r="CM23" s="172">
        <f t="shared" si="23"/>
        <v>1</v>
      </c>
      <c r="CN23" s="172">
        <f t="shared" si="23"/>
        <v>1</v>
      </c>
      <c r="CO23" s="172">
        <f t="shared" si="23"/>
        <v>1</v>
      </c>
      <c r="CP23" s="172">
        <f t="shared" si="23"/>
        <v>1</v>
      </c>
      <c r="CQ23" s="172">
        <f t="shared" si="22"/>
        <v>1</v>
      </c>
      <c r="CR23" s="172">
        <f t="shared" si="22"/>
        <v>1</v>
      </c>
      <c r="CS23" s="172">
        <f t="shared" si="22"/>
        <v>1</v>
      </c>
      <c r="CT23" s="172">
        <f t="shared" si="22"/>
        <v>1</v>
      </c>
      <c r="CU23" s="172">
        <f t="shared" si="22"/>
        <v>1</v>
      </c>
      <c r="DA23" s="172">
        <v>4</v>
      </c>
      <c r="DB23" s="32" t="str">
        <f t="shared" si="25"/>
        <v xml:space="preserve"> </v>
      </c>
      <c r="DD23" s="172">
        <f t="shared" si="18"/>
        <v>1</v>
      </c>
      <c r="DE23" s="172">
        <v>21</v>
      </c>
      <c r="DL23" s="172">
        <f t="shared" si="13"/>
        <v>0</v>
      </c>
      <c r="DM23" s="172">
        <f t="shared" si="14"/>
        <v>1</v>
      </c>
      <c r="DN23" s="172">
        <f t="shared" si="15"/>
        <v>1</v>
      </c>
      <c r="DO23" s="172">
        <f t="shared" si="26"/>
        <v>1</v>
      </c>
      <c r="DP23" s="172">
        <f t="shared" si="26"/>
        <v>1</v>
      </c>
      <c r="DQ23" s="172">
        <f t="shared" si="26"/>
        <v>1</v>
      </c>
      <c r="DR23" s="172">
        <f t="shared" si="26"/>
        <v>1</v>
      </c>
      <c r="DS23" s="172">
        <f t="shared" si="26"/>
        <v>1</v>
      </c>
      <c r="DT23" s="172">
        <f t="shared" si="26"/>
        <v>1</v>
      </c>
      <c r="DU23" s="172">
        <f t="shared" si="26"/>
        <v>1</v>
      </c>
      <c r="DV23" s="172">
        <f t="shared" si="27"/>
        <v>1</v>
      </c>
      <c r="DW23" s="172">
        <f t="shared" si="27"/>
        <v>1</v>
      </c>
      <c r="DX23" s="172">
        <f t="shared" si="27"/>
        <v>1</v>
      </c>
      <c r="DY23" s="172">
        <f t="shared" si="27"/>
        <v>1</v>
      </c>
      <c r="DZ23" s="172">
        <f t="shared" si="27"/>
        <v>1</v>
      </c>
      <c r="EA23" s="172">
        <f t="shared" si="27"/>
        <v>1</v>
      </c>
      <c r="EB23" s="172">
        <f t="shared" si="27"/>
        <v>1</v>
      </c>
      <c r="EC23" s="172">
        <f t="shared" si="27"/>
        <v>1</v>
      </c>
      <c r="ED23" s="172">
        <f t="shared" si="27"/>
        <v>1</v>
      </c>
      <c r="EE23" s="172">
        <f t="shared" si="27"/>
        <v>1</v>
      </c>
      <c r="EF23" s="172">
        <f t="shared" si="27"/>
        <v>1</v>
      </c>
      <c r="EG23" s="172">
        <f t="shared" si="7"/>
        <v>0</v>
      </c>
    </row>
    <row r="24" spans="18:137" x14ac:dyDescent="0.25">
      <c r="T24" s="5"/>
      <c r="U24" s="13"/>
      <c r="V24" s="5"/>
      <c r="W24" s="5" t="str">
        <f t="shared" si="2"/>
        <v/>
      </c>
      <c r="X24" s="5"/>
      <c r="Y24" s="5"/>
      <c r="Z24" s="5"/>
      <c r="CB24" s="172">
        <f t="shared" si="23"/>
        <v>1</v>
      </c>
      <c r="CC24" s="172">
        <f t="shared" si="23"/>
        <v>1</v>
      </c>
      <c r="CD24" s="172">
        <f t="shared" si="23"/>
        <v>1</v>
      </c>
      <c r="CE24" s="172">
        <f t="shared" si="23"/>
        <v>1</v>
      </c>
      <c r="CF24" s="172">
        <f t="shared" si="23"/>
        <v>1</v>
      </c>
      <c r="CG24" s="172">
        <f t="shared" si="23"/>
        <v>1</v>
      </c>
      <c r="CH24" s="172">
        <f t="shared" si="23"/>
        <v>1</v>
      </c>
      <c r="CI24" s="172">
        <f t="shared" si="23"/>
        <v>1</v>
      </c>
      <c r="CJ24" s="172">
        <f t="shared" si="23"/>
        <v>1</v>
      </c>
      <c r="CK24" s="172">
        <f t="shared" si="23"/>
        <v>1</v>
      </c>
      <c r="CL24" s="172">
        <f t="shared" si="23"/>
        <v>1</v>
      </c>
      <c r="CM24" s="172">
        <f t="shared" si="23"/>
        <v>1</v>
      </c>
      <c r="CN24" s="172">
        <f t="shared" si="23"/>
        <v>1</v>
      </c>
      <c r="CO24" s="172">
        <f t="shared" si="23"/>
        <v>1</v>
      </c>
      <c r="CP24" s="172">
        <f t="shared" si="23"/>
        <v>1</v>
      </c>
      <c r="CQ24" s="172">
        <f t="shared" si="22"/>
        <v>1</v>
      </c>
      <c r="CR24" s="172">
        <f t="shared" si="22"/>
        <v>1</v>
      </c>
      <c r="CS24" s="172">
        <f t="shared" si="22"/>
        <v>1</v>
      </c>
      <c r="CT24" s="172">
        <f t="shared" si="22"/>
        <v>1</v>
      </c>
      <c r="CU24" s="172">
        <f t="shared" si="22"/>
        <v>1</v>
      </c>
      <c r="DA24" s="172">
        <v>5</v>
      </c>
      <c r="DB24" s="32" t="str">
        <f t="shared" si="25"/>
        <v xml:space="preserve"> </v>
      </c>
      <c r="DD24" s="172">
        <f t="shared" si="18"/>
        <v>1</v>
      </c>
      <c r="DE24" s="172">
        <v>22</v>
      </c>
      <c r="DL24" s="172">
        <f t="shared" si="13"/>
        <v>0</v>
      </c>
      <c r="DM24" s="172">
        <f t="shared" si="14"/>
        <v>1</v>
      </c>
      <c r="DN24" s="172">
        <f t="shared" si="15"/>
        <v>1</v>
      </c>
      <c r="DO24" s="172">
        <f t="shared" si="26"/>
        <v>1</v>
      </c>
      <c r="DP24" s="172">
        <f t="shared" si="26"/>
        <v>1</v>
      </c>
      <c r="DQ24" s="172">
        <f t="shared" si="26"/>
        <v>1</v>
      </c>
      <c r="DR24" s="172">
        <f t="shared" si="26"/>
        <v>1</v>
      </c>
      <c r="DS24" s="172">
        <f t="shared" si="26"/>
        <v>1</v>
      </c>
      <c r="DT24" s="172">
        <f t="shared" si="26"/>
        <v>1</v>
      </c>
      <c r="DU24" s="172">
        <f t="shared" si="26"/>
        <v>1</v>
      </c>
      <c r="DV24" s="172">
        <f t="shared" si="27"/>
        <v>1</v>
      </c>
      <c r="DW24" s="172">
        <f t="shared" si="27"/>
        <v>1</v>
      </c>
      <c r="DX24" s="172">
        <f t="shared" si="27"/>
        <v>1</v>
      </c>
      <c r="DY24" s="172">
        <f t="shared" si="27"/>
        <v>1</v>
      </c>
      <c r="DZ24" s="172">
        <f t="shared" si="27"/>
        <v>1</v>
      </c>
      <c r="EA24" s="172">
        <f t="shared" si="27"/>
        <v>1</v>
      </c>
      <c r="EB24" s="172">
        <f t="shared" si="27"/>
        <v>1</v>
      </c>
      <c r="EC24" s="172">
        <f t="shared" si="27"/>
        <v>1</v>
      </c>
      <c r="ED24" s="172">
        <f t="shared" si="27"/>
        <v>1</v>
      </c>
      <c r="EE24" s="172">
        <f t="shared" si="27"/>
        <v>1</v>
      </c>
      <c r="EF24" s="172">
        <f t="shared" si="27"/>
        <v>1</v>
      </c>
      <c r="EG24" s="172">
        <f t="shared" si="7"/>
        <v>0</v>
      </c>
    </row>
    <row r="25" spans="18:137" x14ac:dyDescent="0.25">
      <c r="T25" s="5"/>
      <c r="U25" s="13"/>
      <c r="V25" s="5"/>
      <c r="W25" s="5" t="str">
        <f t="shared" si="2"/>
        <v/>
      </c>
      <c r="X25" s="5"/>
      <c r="Y25" s="5"/>
      <c r="Z25" s="5"/>
      <c r="CB25" s="172">
        <f t="shared" si="23"/>
        <v>1</v>
      </c>
      <c r="CC25" s="172">
        <f t="shared" si="23"/>
        <v>1</v>
      </c>
      <c r="CD25" s="172">
        <f t="shared" si="23"/>
        <v>1</v>
      </c>
      <c r="CE25" s="172">
        <f t="shared" si="23"/>
        <v>1</v>
      </c>
      <c r="CF25" s="172">
        <f t="shared" si="23"/>
        <v>1</v>
      </c>
      <c r="CG25" s="172">
        <f t="shared" si="23"/>
        <v>1</v>
      </c>
      <c r="CH25" s="172">
        <f t="shared" si="23"/>
        <v>1</v>
      </c>
      <c r="CI25" s="172">
        <f t="shared" si="23"/>
        <v>1</v>
      </c>
      <c r="CJ25" s="172">
        <f t="shared" si="23"/>
        <v>1</v>
      </c>
      <c r="CK25" s="172">
        <f t="shared" si="23"/>
        <v>1</v>
      </c>
      <c r="CL25" s="172">
        <f t="shared" si="23"/>
        <v>1</v>
      </c>
      <c r="CM25" s="172">
        <f t="shared" si="23"/>
        <v>1</v>
      </c>
      <c r="CN25" s="172">
        <f t="shared" si="23"/>
        <v>1</v>
      </c>
      <c r="CO25" s="172">
        <f t="shared" si="23"/>
        <v>1</v>
      </c>
      <c r="CP25" s="172">
        <f t="shared" si="23"/>
        <v>1</v>
      </c>
      <c r="CQ25" s="172">
        <f t="shared" si="22"/>
        <v>1</v>
      </c>
      <c r="CR25" s="172">
        <f t="shared" si="22"/>
        <v>1</v>
      </c>
      <c r="CS25" s="172">
        <f t="shared" si="22"/>
        <v>1</v>
      </c>
      <c r="CT25" s="172">
        <f t="shared" si="22"/>
        <v>1</v>
      </c>
      <c r="CU25" s="172">
        <f t="shared" si="22"/>
        <v>1</v>
      </c>
      <c r="DA25" s="172">
        <v>6</v>
      </c>
      <c r="DB25" s="32" t="str">
        <f t="shared" si="25"/>
        <v xml:space="preserve"> </v>
      </c>
      <c r="DD25" s="172">
        <f t="shared" si="18"/>
        <v>1</v>
      </c>
      <c r="DE25" s="172">
        <v>23</v>
      </c>
      <c r="DL25" s="172">
        <f t="shared" si="13"/>
        <v>0</v>
      </c>
      <c r="DM25" s="172">
        <f t="shared" si="14"/>
        <v>1</v>
      </c>
      <c r="DN25" s="172">
        <f t="shared" si="15"/>
        <v>1</v>
      </c>
      <c r="DO25" s="172">
        <f t="shared" si="26"/>
        <v>1</v>
      </c>
      <c r="DP25" s="172">
        <f t="shared" si="26"/>
        <v>1</v>
      </c>
      <c r="DQ25" s="172">
        <f t="shared" si="26"/>
        <v>1</v>
      </c>
      <c r="DR25" s="172">
        <f t="shared" si="26"/>
        <v>1</v>
      </c>
      <c r="DS25" s="172">
        <f t="shared" si="26"/>
        <v>1</v>
      </c>
      <c r="DT25" s="172">
        <f t="shared" si="26"/>
        <v>1</v>
      </c>
      <c r="DU25" s="172">
        <f t="shared" si="26"/>
        <v>1</v>
      </c>
      <c r="DV25" s="172">
        <f t="shared" si="27"/>
        <v>1</v>
      </c>
      <c r="DW25" s="172">
        <f t="shared" si="27"/>
        <v>1</v>
      </c>
      <c r="DX25" s="172">
        <f t="shared" si="27"/>
        <v>1</v>
      </c>
      <c r="DY25" s="172">
        <f t="shared" si="27"/>
        <v>1</v>
      </c>
      <c r="DZ25" s="172">
        <f t="shared" si="27"/>
        <v>1</v>
      </c>
      <c r="EA25" s="172">
        <f t="shared" si="27"/>
        <v>1</v>
      </c>
      <c r="EB25" s="172">
        <f t="shared" si="27"/>
        <v>1</v>
      </c>
      <c r="EC25" s="172">
        <f t="shared" si="27"/>
        <v>1</v>
      </c>
      <c r="ED25" s="172">
        <f t="shared" si="27"/>
        <v>1</v>
      </c>
      <c r="EE25" s="172">
        <f t="shared" si="27"/>
        <v>1</v>
      </c>
      <c r="EF25" s="172">
        <f t="shared" si="27"/>
        <v>1</v>
      </c>
      <c r="EG25" s="172">
        <f t="shared" si="7"/>
        <v>0</v>
      </c>
    </row>
    <row r="26" spans="18:137" x14ac:dyDescent="0.25">
      <c r="T26" s="5"/>
      <c r="U26" s="13"/>
      <c r="V26" s="5"/>
      <c r="W26" s="5" t="str">
        <f t="shared" si="2"/>
        <v/>
      </c>
      <c r="X26" s="5"/>
      <c r="Y26" s="5"/>
      <c r="Z26" s="5"/>
      <c r="CB26" s="172">
        <f t="shared" si="23"/>
        <v>1</v>
      </c>
      <c r="CC26" s="172">
        <f t="shared" si="23"/>
        <v>1</v>
      </c>
      <c r="CD26" s="172">
        <f t="shared" si="23"/>
        <v>1</v>
      </c>
      <c r="CE26" s="172">
        <f t="shared" si="23"/>
        <v>1</v>
      </c>
      <c r="CF26" s="172">
        <f t="shared" si="23"/>
        <v>1</v>
      </c>
      <c r="CG26" s="172">
        <f t="shared" si="23"/>
        <v>1</v>
      </c>
      <c r="CH26" s="172">
        <f t="shared" si="23"/>
        <v>1</v>
      </c>
      <c r="CI26" s="172">
        <f t="shared" si="23"/>
        <v>1</v>
      </c>
      <c r="CJ26" s="172">
        <f t="shared" si="23"/>
        <v>1</v>
      </c>
      <c r="CK26" s="172">
        <f t="shared" si="23"/>
        <v>1</v>
      </c>
      <c r="CL26" s="172">
        <f t="shared" si="23"/>
        <v>1</v>
      </c>
      <c r="CM26" s="172">
        <f t="shared" si="23"/>
        <v>1</v>
      </c>
      <c r="CN26" s="172">
        <f t="shared" si="23"/>
        <v>1</v>
      </c>
      <c r="CO26" s="172">
        <f t="shared" si="23"/>
        <v>1</v>
      </c>
      <c r="CP26" s="172">
        <f t="shared" si="23"/>
        <v>1</v>
      </c>
      <c r="CQ26" s="172">
        <f t="shared" si="22"/>
        <v>1</v>
      </c>
      <c r="CR26" s="172">
        <f t="shared" si="22"/>
        <v>1</v>
      </c>
      <c r="CS26" s="172">
        <f t="shared" si="22"/>
        <v>1</v>
      </c>
      <c r="CT26" s="172">
        <f t="shared" si="22"/>
        <v>1</v>
      </c>
      <c r="CU26" s="172">
        <f t="shared" si="22"/>
        <v>1</v>
      </c>
      <c r="DA26" s="172">
        <v>7</v>
      </c>
      <c r="DB26" s="32" t="str">
        <f t="shared" si="25"/>
        <v xml:space="preserve"> </v>
      </c>
      <c r="DD26" s="172">
        <f t="shared" si="18"/>
        <v>1</v>
      </c>
      <c r="DE26" s="172">
        <v>24</v>
      </c>
      <c r="DL26" s="172">
        <f t="shared" si="13"/>
        <v>0</v>
      </c>
      <c r="DM26" s="172">
        <f t="shared" si="14"/>
        <v>1</v>
      </c>
      <c r="DN26" s="172">
        <f t="shared" si="15"/>
        <v>1</v>
      </c>
      <c r="DO26" s="172">
        <f t="shared" si="26"/>
        <v>1</v>
      </c>
      <c r="DP26" s="172">
        <f t="shared" si="26"/>
        <v>1</v>
      </c>
      <c r="DQ26" s="172">
        <f t="shared" si="26"/>
        <v>1</v>
      </c>
      <c r="DR26" s="172">
        <f t="shared" si="26"/>
        <v>1</v>
      </c>
      <c r="DS26" s="172">
        <f t="shared" si="26"/>
        <v>1</v>
      </c>
      <c r="DT26" s="172">
        <f t="shared" si="26"/>
        <v>1</v>
      </c>
      <c r="DU26" s="172">
        <f t="shared" si="26"/>
        <v>1</v>
      </c>
      <c r="DV26" s="172">
        <f t="shared" si="27"/>
        <v>1</v>
      </c>
      <c r="DW26" s="172">
        <f t="shared" si="27"/>
        <v>1</v>
      </c>
      <c r="DX26" s="172">
        <f t="shared" si="27"/>
        <v>1</v>
      </c>
      <c r="DY26" s="172">
        <f t="shared" si="27"/>
        <v>1</v>
      </c>
      <c r="DZ26" s="172">
        <f t="shared" si="27"/>
        <v>1</v>
      </c>
      <c r="EA26" s="172">
        <f t="shared" si="27"/>
        <v>1</v>
      </c>
      <c r="EB26" s="172">
        <f t="shared" si="27"/>
        <v>1</v>
      </c>
      <c r="EC26" s="172">
        <f t="shared" si="27"/>
        <v>1</v>
      </c>
      <c r="ED26" s="172">
        <f t="shared" si="27"/>
        <v>1</v>
      </c>
      <c r="EE26" s="172">
        <f t="shared" si="27"/>
        <v>1</v>
      </c>
      <c r="EF26" s="172">
        <f t="shared" si="27"/>
        <v>1</v>
      </c>
      <c r="EG26" s="172">
        <f t="shared" si="7"/>
        <v>0</v>
      </c>
    </row>
    <row r="27" spans="18:137" x14ac:dyDescent="0.25">
      <c r="T27" s="5"/>
      <c r="U27" s="13"/>
      <c r="V27" s="5"/>
      <c r="W27" s="5" t="str">
        <f t="shared" si="2"/>
        <v/>
      </c>
      <c r="X27" s="5"/>
      <c r="Y27" s="5"/>
      <c r="Z27" s="5"/>
      <c r="CB27" s="172">
        <f t="shared" si="23"/>
        <v>1</v>
      </c>
      <c r="CC27" s="172">
        <f t="shared" si="23"/>
        <v>1</v>
      </c>
      <c r="CD27" s="172">
        <f t="shared" si="23"/>
        <v>1</v>
      </c>
      <c r="CE27" s="172">
        <f t="shared" si="23"/>
        <v>1</v>
      </c>
      <c r="CF27" s="172">
        <f t="shared" si="23"/>
        <v>1</v>
      </c>
      <c r="CG27" s="172">
        <f t="shared" si="23"/>
        <v>1</v>
      </c>
      <c r="CH27" s="172">
        <f t="shared" si="23"/>
        <v>1</v>
      </c>
      <c r="CI27" s="172">
        <f t="shared" si="23"/>
        <v>1</v>
      </c>
      <c r="CJ27" s="172">
        <f t="shared" si="23"/>
        <v>1</v>
      </c>
      <c r="CK27" s="172">
        <f t="shared" si="23"/>
        <v>1</v>
      </c>
      <c r="CL27" s="172">
        <f t="shared" si="23"/>
        <v>1</v>
      </c>
      <c r="CM27" s="172">
        <f t="shared" si="23"/>
        <v>1</v>
      </c>
      <c r="CN27" s="172">
        <f t="shared" si="23"/>
        <v>1</v>
      </c>
      <c r="CO27" s="172">
        <f t="shared" si="23"/>
        <v>1</v>
      </c>
      <c r="CP27" s="172">
        <f t="shared" si="23"/>
        <v>1</v>
      </c>
      <c r="CQ27" s="172">
        <f t="shared" si="22"/>
        <v>1</v>
      </c>
      <c r="CR27" s="172">
        <f t="shared" si="22"/>
        <v>1</v>
      </c>
      <c r="CS27" s="172">
        <f t="shared" si="22"/>
        <v>1</v>
      </c>
      <c r="CT27" s="172">
        <f t="shared" si="22"/>
        <v>1</v>
      </c>
      <c r="CU27" s="172">
        <f t="shared" si="22"/>
        <v>1</v>
      </c>
      <c r="DA27" s="172">
        <v>8</v>
      </c>
      <c r="DB27" s="32" t="str">
        <f t="shared" si="25"/>
        <v xml:space="preserve"> </v>
      </c>
      <c r="DD27" s="172">
        <f t="shared" si="18"/>
        <v>1</v>
      </c>
      <c r="DE27" s="172">
        <v>25</v>
      </c>
      <c r="DL27" s="172">
        <f t="shared" si="13"/>
        <v>0</v>
      </c>
      <c r="DM27" s="172">
        <f t="shared" si="14"/>
        <v>1</v>
      </c>
      <c r="DN27" s="172">
        <f t="shared" si="15"/>
        <v>1</v>
      </c>
      <c r="DO27" s="172">
        <f t="shared" si="26"/>
        <v>1</v>
      </c>
      <c r="DP27" s="172">
        <f t="shared" si="26"/>
        <v>1</v>
      </c>
      <c r="DQ27" s="172">
        <f t="shared" si="26"/>
        <v>1</v>
      </c>
      <c r="DR27" s="172">
        <f t="shared" si="26"/>
        <v>1</v>
      </c>
      <c r="DS27" s="172">
        <f t="shared" si="26"/>
        <v>1</v>
      </c>
      <c r="DT27" s="172">
        <f t="shared" si="26"/>
        <v>1</v>
      </c>
      <c r="DU27" s="172">
        <f t="shared" si="26"/>
        <v>1</v>
      </c>
      <c r="DV27" s="172">
        <f t="shared" si="27"/>
        <v>1</v>
      </c>
      <c r="DW27" s="172">
        <f t="shared" si="27"/>
        <v>1</v>
      </c>
      <c r="DX27" s="172">
        <f t="shared" si="27"/>
        <v>1</v>
      </c>
      <c r="DY27" s="172">
        <f t="shared" si="27"/>
        <v>1</v>
      </c>
      <c r="DZ27" s="172">
        <f t="shared" si="27"/>
        <v>1</v>
      </c>
      <c r="EA27" s="172">
        <f t="shared" si="27"/>
        <v>1</v>
      </c>
      <c r="EB27" s="172">
        <f t="shared" si="27"/>
        <v>1</v>
      </c>
      <c r="EC27" s="172">
        <f t="shared" si="27"/>
        <v>1</v>
      </c>
      <c r="ED27" s="172">
        <f t="shared" si="27"/>
        <v>1</v>
      </c>
      <c r="EE27" s="172">
        <f t="shared" si="27"/>
        <v>1</v>
      </c>
      <c r="EF27" s="172">
        <f t="shared" si="27"/>
        <v>1</v>
      </c>
      <c r="EG27" s="172">
        <f t="shared" si="7"/>
        <v>0</v>
      </c>
    </row>
    <row r="28" spans="18:137" x14ac:dyDescent="0.25">
      <c r="T28" s="5"/>
      <c r="U28" s="13"/>
      <c r="V28" s="5"/>
      <c r="W28" s="5" t="str">
        <f t="shared" si="2"/>
        <v/>
      </c>
      <c r="X28" s="5"/>
      <c r="Y28" s="5"/>
      <c r="Z28" s="5"/>
      <c r="CB28" s="172">
        <f t="shared" si="23"/>
        <v>1</v>
      </c>
      <c r="CC28" s="172">
        <f t="shared" si="23"/>
        <v>1</v>
      </c>
      <c r="CD28" s="172">
        <f t="shared" si="23"/>
        <v>1</v>
      </c>
      <c r="CE28" s="172">
        <f t="shared" si="23"/>
        <v>1</v>
      </c>
      <c r="CF28" s="172">
        <f t="shared" si="23"/>
        <v>1</v>
      </c>
      <c r="CG28" s="172">
        <f t="shared" si="23"/>
        <v>1</v>
      </c>
      <c r="CH28" s="172">
        <f t="shared" si="23"/>
        <v>1</v>
      </c>
      <c r="CI28" s="172">
        <f t="shared" si="23"/>
        <v>1</v>
      </c>
      <c r="CJ28" s="172">
        <f t="shared" si="23"/>
        <v>1</v>
      </c>
      <c r="CK28" s="172">
        <f t="shared" si="23"/>
        <v>1</v>
      </c>
      <c r="CL28" s="172">
        <f t="shared" si="23"/>
        <v>1</v>
      </c>
      <c r="CM28" s="172">
        <f t="shared" si="23"/>
        <v>1</v>
      </c>
      <c r="CN28" s="172">
        <f t="shared" si="23"/>
        <v>1</v>
      </c>
      <c r="CO28" s="172">
        <f t="shared" si="23"/>
        <v>1</v>
      </c>
      <c r="CP28" s="172">
        <f t="shared" si="23"/>
        <v>1</v>
      </c>
      <c r="CQ28" s="172">
        <f t="shared" si="22"/>
        <v>1</v>
      </c>
      <c r="CR28" s="172">
        <f t="shared" si="22"/>
        <v>1</v>
      </c>
      <c r="CS28" s="172">
        <f t="shared" si="22"/>
        <v>1</v>
      </c>
      <c r="CT28" s="172">
        <f t="shared" si="22"/>
        <v>1</v>
      </c>
      <c r="CU28" s="172">
        <f t="shared" si="22"/>
        <v>1</v>
      </c>
      <c r="DA28" s="172">
        <v>9</v>
      </c>
      <c r="DB28" s="32" t="str">
        <f t="shared" si="25"/>
        <v xml:space="preserve"> </v>
      </c>
      <c r="DD28" s="172">
        <f t="shared" si="18"/>
        <v>1</v>
      </c>
      <c r="DE28" s="172">
        <v>26</v>
      </c>
      <c r="DL28" s="172">
        <f t="shared" si="13"/>
        <v>0</v>
      </c>
      <c r="DM28" s="172">
        <f t="shared" si="14"/>
        <v>1</v>
      </c>
      <c r="DN28" s="172">
        <f t="shared" si="15"/>
        <v>1</v>
      </c>
      <c r="DO28" s="172">
        <f t="shared" si="26"/>
        <v>1</v>
      </c>
      <c r="DP28" s="172">
        <f t="shared" si="26"/>
        <v>1</v>
      </c>
      <c r="DQ28" s="172">
        <f t="shared" si="26"/>
        <v>1</v>
      </c>
      <c r="DR28" s="172">
        <f t="shared" si="26"/>
        <v>1</v>
      </c>
      <c r="DS28" s="172">
        <f t="shared" si="26"/>
        <v>1</v>
      </c>
      <c r="DT28" s="172">
        <f t="shared" si="26"/>
        <v>1</v>
      </c>
      <c r="DU28" s="172">
        <f t="shared" si="26"/>
        <v>1</v>
      </c>
      <c r="DV28" s="172">
        <f t="shared" si="27"/>
        <v>1</v>
      </c>
      <c r="DW28" s="172">
        <f t="shared" si="27"/>
        <v>1</v>
      </c>
      <c r="DX28" s="172">
        <f t="shared" si="27"/>
        <v>1</v>
      </c>
      <c r="DY28" s="172">
        <f t="shared" si="27"/>
        <v>1</v>
      </c>
      <c r="DZ28" s="172">
        <f t="shared" si="27"/>
        <v>1</v>
      </c>
      <c r="EA28" s="172">
        <f t="shared" si="27"/>
        <v>1</v>
      </c>
      <c r="EB28" s="172">
        <f t="shared" si="27"/>
        <v>1</v>
      </c>
      <c r="EC28" s="172">
        <f t="shared" si="27"/>
        <v>1</v>
      </c>
      <c r="ED28" s="172">
        <f t="shared" si="27"/>
        <v>1</v>
      </c>
      <c r="EE28" s="172">
        <f t="shared" si="27"/>
        <v>1</v>
      </c>
      <c r="EF28" s="172">
        <f t="shared" si="27"/>
        <v>1</v>
      </c>
      <c r="EG28" s="172">
        <f t="shared" si="7"/>
        <v>0</v>
      </c>
    </row>
    <row r="29" spans="18:137" x14ac:dyDescent="0.25">
      <c r="T29" s="5"/>
      <c r="U29" s="13"/>
      <c r="V29" s="5"/>
      <c r="W29" s="5" t="str">
        <f t="shared" si="2"/>
        <v/>
      </c>
      <c r="X29" s="5"/>
      <c r="Y29" s="5"/>
      <c r="Z29" s="5"/>
      <c r="CB29" s="172">
        <f t="shared" si="23"/>
        <v>1</v>
      </c>
      <c r="CC29" s="172">
        <f t="shared" si="23"/>
        <v>1</v>
      </c>
      <c r="CD29" s="172">
        <f t="shared" si="23"/>
        <v>1</v>
      </c>
      <c r="CE29" s="172">
        <f t="shared" si="23"/>
        <v>1</v>
      </c>
      <c r="CF29" s="172">
        <f t="shared" si="23"/>
        <v>1</v>
      </c>
      <c r="CG29" s="172">
        <f t="shared" si="23"/>
        <v>1</v>
      </c>
      <c r="CH29" s="172">
        <f t="shared" si="23"/>
        <v>1</v>
      </c>
      <c r="CI29" s="172">
        <f t="shared" si="23"/>
        <v>1</v>
      </c>
      <c r="CJ29" s="172">
        <f t="shared" si="23"/>
        <v>1</v>
      </c>
      <c r="CK29" s="172">
        <f t="shared" si="23"/>
        <v>1</v>
      </c>
      <c r="CL29" s="172">
        <f t="shared" si="23"/>
        <v>1</v>
      </c>
      <c r="CM29" s="172">
        <f t="shared" si="23"/>
        <v>1</v>
      </c>
      <c r="CN29" s="172">
        <f t="shared" si="23"/>
        <v>1</v>
      </c>
      <c r="CO29" s="172">
        <f t="shared" si="23"/>
        <v>1</v>
      </c>
      <c r="CP29" s="172">
        <f t="shared" si="23"/>
        <v>1</v>
      </c>
      <c r="CQ29" s="172">
        <f t="shared" si="22"/>
        <v>1</v>
      </c>
      <c r="CR29" s="172">
        <f t="shared" si="22"/>
        <v>1</v>
      </c>
      <c r="CS29" s="172">
        <f t="shared" si="22"/>
        <v>1</v>
      </c>
      <c r="CT29" s="172">
        <f t="shared" si="22"/>
        <v>1</v>
      </c>
      <c r="CU29" s="172">
        <f t="shared" si="22"/>
        <v>1</v>
      </c>
      <c r="DA29" s="172">
        <v>10</v>
      </c>
      <c r="DB29" s="32" t="str">
        <f t="shared" si="25"/>
        <v xml:space="preserve"> </v>
      </c>
      <c r="DD29" s="172">
        <f t="shared" si="18"/>
        <v>1</v>
      </c>
      <c r="DE29" s="172">
        <v>27</v>
      </c>
      <c r="DL29" s="172">
        <f t="shared" si="13"/>
        <v>0</v>
      </c>
      <c r="DM29" s="172">
        <f t="shared" si="14"/>
        <v>1</v>
      </c>
      <c r="DN29" s="172">
        <f t="shared" si="15"/>
        <v>1</v>
      </c>
      <c r="DO29" s="172">
        <f t="shared" si="26"/>
        <v>1</v>
      </c>
      <c r="DP29" s="172">
        <f t="shared" si="26"/>
        <v>1</v>
      </c>
      <c r="DQ29" s="172">
        <f t="shared" si="26"/>
        <v>1</v>
      </c>
      <c r="DR29" s="172">
        <f t="shared" si="26"/>
        <v>1</v>
      </c>
      <c r="DS29" s="172">
        <f t="shared" si="26"/>
        <v>1</v>
      </c>
      <c r="DT29" s="172">
        <f t="shared" si="26"/>
        <v>1</v>
      </c>
      <c r="DU29" s="172">
        <f t="shared" si="26"/>
        <v>1</v>
      </c>
      <c r="DV29" s="172">
        <f t="shared" si="27"/>
        <v>1</v>
      </c>
      <c r="DW29" s="172">
        <f t="shared" si="27"/>
        <v>1</v>
      </c>
      <c r="DX29" s="172">
        <f t="shared" si="27"/>
        <v>1</v>
      </c>
      <c r="DY29" s="172">
        <f t="shared" si="27"/>
        <v>1</v>
      </c>
      <c r="DZ29" s="172">
        <f t="shared" si="27"/>
        <v>1</v>
      </c>
      <c r="EA29" s="172">
        <f t="shared" si="27"/>
        <v>1</v>
      </c>
      <c r="EB29" s="172">
        <f t="shared" si="27"/>
        <v>1</v>
      </c>
      <c r="EC29" s="172">
        <f t="shared" si="27"/>
        <v>1</v>
      </c>
      <c r="ED29" s="172">
        <f t="shared" si="27"/>
        <v>1</v>
      </c>
      <c r="EE29" s="172">
        <f t="shared" si="27"/>
        <v>1</v>
      </c>
      <c r="EF29" s="172">
        <f t="shared" si="27"/>
        <v>1</v>
      </c>
      <c r="EG29" s="172">
        <f t="shared" si="7"/>
        <v>0</v>
      </c>
    </row>
    <row r="30" spans="18:137" ht="15" customHeight="1" x14ac:dyDescent="0.25">
      <c r="T30" s="5"/>
      <c r="U30" s="13"/>
      <c r="V30" s="5"/>
      <c r="W30" s="5" t="str">
        <f t="shared" si="2"/>
        <v/>
      </c>
      <c r="X30" s="5"/>
      <c r="Y30" s="5"/>
      <c r="Z30" s="5"/>
      <c r="CB30" s="172">
        <f t="shared" si="23"/>
        <v>1</v>
      </c>
      <c r="CC30" s="172">
        <f t="shared" si="23"/>
        <v>1</v>
      </c>
      <c r="CD30" s="172">
        <f t="shared" si="23"/>
        <v>1</v>
      </c>
      <c r="CE30" s="172">
        <f t="shared" si="23"/>
        <v>1</v>
      </c>
      <c r="CF30" s="172">
        <f t="shared" si="23"/>
        <v>1</v>
      </c>
      <c r="CG30" s="172">
        <f t="shared" si="23"/>
        <v>1</v>
      </c>
      <c r="CH30" s="172">
        <f t="shared" si="23"/>
        <v>1</v>
      </c>
      <c r="CI30" s="172">
        <f t="shared" si="23"/>
        <v>1</v>
      </c>
      <c r="CJ30" s="172">
        <f t="shared" si="23"/>
        <v>1</v>
      </c>
      <c r="CK30" s="172">
        <f t="shared" si="23"/>
        <v>1</v>
      </c>
      <c r="CL30" s="172">
        <f t="shared" si="23"/>
        <v>1</v>
      </c>
      <c r="CM30" s="172">
        <f t="shared" si="23"/>
        <v>1</v>
      </c>
      <c r="CN30" s="172">
        <f t="shared" si="23"/>
        <v>1</v>
      </c>
      <c r="CO30" s="172">
        <f t="shared" si="23"/>
        <v>1</v>
      </c>
      <c r="CP30" s="172">
        <f t="shared" si="23"/>
        <v>1</v>
      </c>
      <c r="CQ30" s="172">
        <f t="shared" si="22"/>
        <v>1</v>
      </c>
      <c r="CR30" s="172">
        <f t="shared" si="22"/>
        <v>1</v>
      </c>
      <c r="CS30" s="172">
        <f t="shared" si="22"/>
        <v>1</v>
      </c>
      <c r="CT30" s="172">
        <f t="shared" si="22"/>
        <v>1</v>
      </c>
      <c r="CU30" s="172">
        <f t="shared" si="22"/>
        <v>1</v>
      </c>
      <c r="DA30" s="172">
        <v>11</v>
      </c>
      <c r="DB30" s="32" t="str">
        <f t="shared" si="25"/>
        <v xml:space="preserve"> </v>
      </c>
      <c r="DD30" s="172">
        <f t="shared" si="18"/>
        <v>1</v>
      </c>
      <c r="DE30" s="172">
        <v>28</v>
      </c>
      <c r="DL30" s="172">
        <f t="shared" si="13"/>
        <v>0</v>
      </c>
      <c r="DM30" s="172">
        <f t="shared" si="14"/>
        <v>1</v>
      </c>
      <c r="DN30" s="172">
        <f t="shared" si="15"/>
        <v>1</v>
      </c>
      <c r="DO30" s="172">
        <f t="shared" si="26"/>
        <v>1</v>
      </c>
      <c r="DP30" s="172">
        <f t="shared" si="26"/>
        <v>1</v>
      </c>
      <c r="DQ30" s="172">
        <f t="shared" si="26"/>
        <v>1</v>
      </c>
      <c r="DR30" s="172">
        <f t="shared" si="26"/>
        <v>1</v>
      </c>
      <c r="DS30" s="172">
        <f t="shared" si="26"/>
        <v>1</v>
      </c>
      <c r="DT30" s="172">
        <f t="shared" si="26"/>
        <v>1</v>
      </c>
      <c r="DU30" s="172">
        <f t="shared" si="26"/>
        <v>1</v>
      </c>
      <c r="DV30" s="172">
        <f t="shared" si="27"/>
        <v>1</v>
      </c>
      <c r="DW30" s="172">
        <f t="shared" si="27"/>
        <v>1</v>
      </c>
      <c r="DX30" s="172">
        <f t="shared" si="27"/>
        <v>1</v>
      </c>
      <c r="DY30" s="172">
        <f t="shared" si="27"/>
        <v>1</v>
      </c>
      <c r="DZ30" s="172">
        <f t="shared" si="27"/>
        <v>1</v>
      </c>
      <c r="EA30" s="172">
        <f t="shared" si="27"/>
        <v>1</v>
      </c>
      <c r="EB30" s="172">
        <f t="shared" si="27"/>
        <v>1</v>
      </c>
      <c r="EC30" s="172">
        <f t="shared" si="27"/>
        <v>1</v>
      </c>
      <c r="ED30" s="172">
        <f t="shared" si="27"/>
        <v>1</v>
      </c>
      <c r="EE30" s="172">
        <f t="shared" si="27"/>
        <v>1</v>
      </c>
      <c r="EF30" s="172">
        <f t="shared" si="27"/>
        <v>1</v>
      </c>
      <c r="EG30" s="172">
        <f t="shared" si="7"/>
        <v>0</v>
      </c>
    </row>
    <row r="31" spans="18:137" x14ac:dyDescent="0.25">
      <c r="T31" s="5"/>
      <c r="U31" s="13"/>
      <c r="V31" s="5"/>
      <c r="W31" s="5" t="str">
        <f t="shared" si="2"/>
        <v/>
      </c>
      <c r="X31" s="5"/>
      <c r="Y31" s="5"/>
      <c r="Z31" s="5"/>
      <c r="CB31" s="172">
        <f t="shared" si="23"/>
        <v>1</v>
      </c>
      <c r="CC31" s="172">
        <f t="shared" si="23"/>
        <v>1</v>
      </c>
      <c r="CD31" s="172">
        <f t="shared" si="23"/>
        <v>1</v>
      </c>
      <c r="CE31" s="172">
        <f t="shared" si="23"/>
        <v>1</v>
      </c>
      <c r="CF31" s="172">
        <f t="shared" si="23"/>
        <v>1</v>
      </c>
      <c r="CG31" s="172">
        <f t="shared" si="23"/>
        <v>1</v>
      </c>
      <c r="CH31" s="172">
        <f t="shared" si="23"/>
        <v>1</v>
      </c>
      <c r="CI31" s="172">
        <f t="shared" si="23"/>
        <v>1</v>
      </c>
      <c r="CJ31" s="172">
        <f t="shared" si="23"/>
        <v>1</v>
      </c>
      <c r="CK31" s="172">
        <f t="shared" si="23"/>
        <v>1</v>
      </c>
      <c r="CL31" s="172">
        <f t="shared" si="23"/>
        <v>1</v>
      </c>
      <c r="CM31" s="172">
        <f t="shared" si="23"/>
        <v>1</v>
      </c>
      <c r="CN31" s="172">
        <f t="shared" si="23"/>
        <v>1</v>
      </c>
      <c r="CO31" s="172">
        <f t="shared" si="23"/>
        <v>1</v>
      </c>
      <c r="CP31" s="172">
        <f t="shared" si="23"/>
        <v>1</v>
      </c>
      <c r="CQ31" s="172">
        <f t="shared" si="22"/>
        <v>1</v>
      </c>
      <c r="CR31" s="172">
        <f t="shared" si="22"/>
        <v>1</v>
      </c>
      <c r="CS31" s="172">
        <f t="shared" si="22"/>
        <v>1</v>
      </c>
      <c r="CT31" s="172">
        <f t="shared" si="22"/>
        <v>1</v>
      </c>
      <c r="CU31" s="172">
        <f t="shared" si="22"/>
        <v>1</v>
      </c>
      <c r="DA31" s="172"/>
      <c r="DB31" s="32" t="str">
        <f>INDEX($DM$84:$EF$84,CZ19)</f>
        <v/>
      </c>
      <c r="DD31" s="172">
        <f t="shared" si="18"/>
        <v>1</v>
      </c>
      <c r="DE31" s="172">
        <v>29</v>
      </c>
      <c r="DL31" s="172">
        <f t="shared" si="13"/>
        <v>0</v>
      </c>
      <c r="DM31" s="172">
        <f t="shared" si="14"/>
        <v>1</v>
      </c>
      <c r="DN31" s="172">
        <f t="shared" si="15"/>
        <v>1</v>
      </c>
      <c r="DO31" s="172">
        <f t="shared" si="26"/>
        <v>1</v>
      </c>
      <c r="DP31" s="172">
        <f t="shared" si="26"/>
        <v>1</v>
      </c>
      <c r="DQ31" s="172">
        <f t="shared" si="26"/>
        <v>1</v>
      </c>
      <c r="DR31" s="172">
        <f t="shared" si="26"/>
        <v>1</v>
      </c>
      <c r="DS31" s="172">
        <f t="shared" si="26"/>
        <v>1</v>
      </c>
      <c r="DT31" s="172">
        <f t="shared" si="26"/>
        <v>1</v>
      </c>
      <c r="DU31" s="172">
        <f t="shared" si="26"/>
        <v>1</v>
      </c>
      <c r="DV31" s="172">
        <f t="shared" si="27"/>
        <v>1</v>
      </c>
      <c r="DW31" s="172">
        <f t="shared" si="27"/>
        <v>1</v>
      </c>
      <c r="DX31" s="172">
        <f t="shared" si="27"/>
        <v>1</v>
      </c>
      <c r="DY31" s="172">
        <f t="shared" si="27"/>
        <v>1</v>
      </c>
      <c r="DZ31" s="172">
        <f t="shared" si="27"/>
        <v>1</v>
      </c>
      <c r="EA31" s="172">
        <f t="shared" si="27"/>
        <v>1</v>
      </c>
      <c r="EB31" s="172">
        <f t="shared" si="27"/>
        <v>1</v>
      </c>
      <c r="EC31" s="172">
        <f t="shared" si="27"/>
        <v>1</v>
      </c>
      <c r="ED31" s="172">
        <f t="shared" si="27"/>
        <v>1</v>
      </c>
      <c r="EE31" s="172">
        <f t="shared" si="27"/>
        <v>1</v>
      </c>
      <c r="EF31" s="172">
        <f t="shared" si="27"/>
        <v>1</v>
      </c>
      <c r="EG31" s="172">
        <f t="shared" si="7"/>
        <v>0</v>
      </c>
    </row>
    <row r="32" spans="18:137" x14ac:dyDescent="0.25">
      <c r="T32" s="5"/>
      <c r="U32" s="13"/>
      <c r="V32" s="5"/>
      <c r="W32" s="5" t="str">
        <f t="shared" si="2"/>
        <v/>
      </c>
      <c r="X32" s="5"/>
      <c r="Y32" s="5"/>
      <c r="Z32" s="5"/>
      <c r="CB32" s="172">
        <f t="shared" si="23"/>
        <v>1</v>
      </c>
      <c r="CC32" s="172">
        <f t="shared" si="23"/>
        <v>1</v>
      </c>
      <c r="CD32" s="172">
        <f t="shared" si="23"/>
        <v>1</v>
      </c>
      <c r="CE32" s="172">
        <f t="shared" si="23"/>
        <v>1</v>
      </c>
      <c r="CF32" s="172">
        <f t="shared" si="23"/>
        <v>1</v>
      </c>
      <c r="CG32" s="172">
        <f t="shared" si="23"/>
        <v>1</v>
      </c>
      <c r="CH32" s="172">
        <f t="shared" si="23"/>
        <v>1</v>
      </c>
      <c r="CI32" s="172">
        <f t="shared" si="23"/>
        <v>1</v>
      </c>
      <c r="CJ32" s="172">
        <f t="shared" si="23"/>
        <v>1</v>
      </c>
      <c r="CK32" s="172">
        <f t="shared" si="23"/>
        <v>1</v>
      </c>
      <c r="CL32" s="172">
        <f t="shared" si="23"/>
        <v>1</v>
      </c>
      <c r="CM32" s="172">
        <f t="shared" si="23"/>
        <v>1</v>
      </c>
      <c r="CN32" s="172">
        <f t="shared" si="23"/>
        <v>1</v>
      </c>
      <c r="CO32" s="172">
        <f t="shared" si="23"/>
        <v>1</v>
      </c>
      <c r="CP32" s="172">
        <f t="shared" si="23"/>
        <v>1</v>
      </c>
      <c r="CQ32" s="172">
        <f t="shared" si="23"/>
        <v>1</v>
      </c>
      <c r="CR32" s="172">
        <f t="shared" ref="CR32:CU47" si="28">IF(BG31="",CR31,CR31+1)</f>
        <v>1</v>
      </c>
      <c r="CS32" s="172">
        <f t="shared" si="28"/>
        <v>1</v>
      </c>
      <c r="CT32" s="172">
        <f t="shared" si="28"/>
        <v>1</v>
      </c>
      <c r="CU32" s="172">
        <f t="shared" si="28"/>
        <v>1</v>
      </c>
      <c r="DB32" s="172" t="str">
        <f>IF(DB19="","","----")</f>
        <v/>
      </c>
      <c r="DD32" s="172">
        <f t="shared" si="18"/>
        <v>1</v>
      </c>
      <c r="DE32" s="172">
        <v>30</v>
      </c>
      <c r="DL32" s="172">
        <f t="shared" si="13"/>
        <v>0</v>
      </c>
      <c r="DM32" s="172">
        <f t="shared" si="14"/>
        <v>1</v>
      </c>
      <c r="DN32" s="172">
        <f t="shared" si="15"/>
        <v>1</v>
      </c>
      <c r="DO32" s="172">
        <f t="shared" si="26"/>
        <v>1</v>
      </c>
      <c r="DP32" s="172">
        <f t="shared" si="26"/>
        <v>1</v>
      </c>
      <c r="DQ32" s="172">
        <f t="shared" si="26"/>
        <v>1</v>
      </c>
      <c r="DR32" s="172">
        <f t="shared" si="26"/>
        <v>1</v>
      </c>
      <c r="DS32" s="172">
        <f t="shared" si="26"/>
        <v>1</v>
      </c>
      <c r="DT32" s="172">
        <f t="shared" si="26"/>
        <v>1</v>
      </c>
      <c r="DU32" s="172">
        <f t="shared" si="26"/>
        <v>1</v>
      </c>
      <c r="DV32" s="172">
        <f t="shared" si="27"/>
        <v>1</v>
      </c>
      <c r="DW32" s="172">
        <f t="shared" si="27"/>
        <v>1</v>
      </c>
      <c r="DX32" s="172">
        <f t="shared" si="27"/>
        <v>1</v>
      </c>
      <c r="DY32" s="172">
        <f t="shared" si="27"/>
        <v>1</v>
      </c>
      <c r="DZ32" s="172">
        <f t="shared" si="27"/>
        <v>1</v>
      </c>
      <c r="EA32" s="172">
        <f t="shared" si="27"/>
        <v>1</v>
      </c>
      <c r="EB32" s="172">
        <f t="shared" si="27"/>
        <v>1</v>
      </c>
      <c r="EC32" s="172">
        <f t="shared" si="27"/>
        <v>1</v>
      </c>
      <c r="ED32" s="172">
        <f t="shared" si="27"/>
        <v>1</v>
      </c>
      <c r="EE32" s="172">
        <f t="shared" si="27"/>
        <v>1</v>
      </c>
      <c r="EF32" s="172">
        <f t="shared" si="27"/>
        <v>1</v>
      </c>
      <c r="EG32" s="172">
        <f t="shared" si="7"/>
        <v>0</v>
      </c>
    </row>
    <row r="33" spans="20:137" ht="15" customHeight="1" x14ac:dyDescent="0.25">
      <c r="T33" s="5"/>
      <c r="U33" s="13"/>
      <c r="V33" s="5"/>
      <c r="W33" s="5" t="str">
        <f t="shared" si="2"/>
        <v/>
      </c>
      <c r="X33" s="5"/>
      <c r="Y33" s="5"/>
      <c r="Z33" s="5"/>
      <c r="CB33" s="172">
        <f t="shared" ref="CB33:CQ48" si="29">IF(AQ32="",CB32,CB32+1)</f>
        <v>1</v>
      </c>
      <c r="CC33" s="172">
        <f t="shared" si="29"/>
        <v>1</v>
      </c>
      <c r="CD33" s="172">
        <f t="shared" si="29"/>
        <v>1</v>
      </c>
      <c r="CE33" s="172">
        <f t="shared" si="29"/>
        <v>1</v>
      </c>
      <c r="CF33" s="172">
        <f t="shared" si="29"/>
        <v>1</v>
      </c>
      <c r="CG33" s="172">
        <f t="shared" si="29"/>
        <v>1</v>
      </c>
      <c r="CH33" s="172">
        <f t="shared" si="29"/>
        <v>1</v>
      </c>
      <c r="CI33" s="172">
        <f t="shared" si="29"/>
        <v>1</v>
      </c>
      <c r="CJ33" s="172">
        <f t="shared" si="29"/>
        <v>1</v>
      </c>
      <c r="CK33" s="172">
        <f t="shared" si="29"/>
        <v>1</v>
      </c>
      <c r="CL33" s="172">
        <f t="shared" si="29"/>
        <v>1</v>
      </c>
      <c r="CM33" s="172">
        <f t="shared" si="29"/>
        <v>1</v>
      </c>
      <c r="CN33" s="172">
        <f t="shared" si="29"/>
        <v>1</v>
      </c>
      <c r="CO33" s="172">
        <f t="shared" si="29"/>
        <v>1</v>
      </c>
      <c r="CP33" s="172">
        <f t="shared" si="29"/>
        <v>1</v>
      </c>
      <c r="CQ33" s="172">
        <f t="shared" si="29"/>
        <v>1</v>
      </c>
      <c r="CR33" s="172">
        <f t="shared" si="28"/>
        <v>1</v>
      </c>
      <c r="CS33" s="172">
        <f t="shared" si="28"/>
        <v>1</v>
      </c>
      <c r="CT33" s="172">
        <f t="shared" si="28"/>
        <v>1</v>
      </c>
      <c r="CU33" s="172">
        <f t="shared" si="28"/>
        <v>1</v>
      </c>
      <c r="DA33" s="172"/>
      <c r="DB33" s="32" t="str">
        <f>IF(DB34="","",CONCATENATE("Warband ",CZ34," ",DG33))</f>
        <v/>
      </c>
      <c r="DD33" s="172">
        <f t="shared" si="18"/>
        <v>1</v>
      </c>
      <c r="DE33" s="172">
        <v>31</v>
      </c>
      <c r="DG33" s="49" t="str">
        <f>CONCATENATE("   ",DH33,"/",DI33,IF(DH33&gt;DI33," !",""))</f>
        <v xml:space="preserve">   0/12</v>
      </c>
      <c r="DH33" s="172">
        <f t="shared" ref="DH33" si="30">INDEX($CB$1:$CU$1,CZ34)+DJ33</f>
        <v>0</v>
      </c>
      <c r="DI33" s="172">
        <f>12</f>
        <v>12</v>
      </c>
      <c r="DJ33" s="172">
        <f>INDEX($DM$83:$EF$83,CZ34)</f>
        <v>0</v>
      </c>
      <c r="DL33" s="172">
        <f t="shared" si="13"/>
        <v>0</v>
      </c>
      <c r="DM33" s="172">
        <f t="shared" si="14"/>
        <v>1</v>
      </c>
      <c r="DN33" s="172">
        <f t="shared" si="15"/>
        <v>1</v>
      </c>
      <c r="DO33" s="172">
        <f t="shared" si="26"/>
        <v>1</v>
      </c>
      <c r="DP33" s="172">
        <f t="shared" si="26"/>
        <v>1</v>
      </c>
      <c r="DQ33" s="172">
        <f t="shared" si="26"/>
        <v>1</v>
      </c>
      <c r="DR33" s="172">
        <f t="shared" si="26"/>
        <v>1</v>
      </c>
      <c r="DS33" s="172">
        <f t="shared" si="26"/>
        <v>1</v>
      </c>
      <c r="DT33" s="172">
        <f t="shared" si="26"/>
        <v>1</v>
      </c>
      <c r="DU33" s="172">
        <f t="shared" si="26"/>
        <v>1</v>
      </c>
      <c r="DV33" s="172">
        <f t="shared" si="27"/>
        <v>1</v>
      </c>
      <c r="DW33" s="172">
        <f t="shared" si="27"/>
        <v>1</v>
      </c>
      <c r="DX33" s="172">
        <f t="shared" si="27"/>
        <v>1</v>
      </c>
      <c r="DY33" s="172">
        <f t="shared" si="27"/>
        <v>1</v>
      </c>
      <c r="DZ33" s="172">
        <f t="shared" si="27"/>
        <v>1</v>
      </c>
      <c r="EA33" s="172">
        <f t="shared" si="27"/>
        <v>1</v>
      </c>
      <c r="EB33" s="172">
        <f t="shared" si="27"/>
        <v>1</v>
      </c>
      <c r="EC33" s="172">
        <f t="shared" si="27"/>
        <v>1</v>
      </c>
      <c r="ED33" s="172">
        <f t="shared" si="27"/>
        <v>1</v>
      </c>
      <c r="EE33" s="172">
        <f t="shared" si="27"/>
        <v>1</v>
      </c>
      <c r="EF33" s="172">
        <f t="shared" si="27"/>
        <v>1</v>
      </c>
      <c r="EG33" s="172">
        <f t="shared" si="7"/>
        <v>0</v>
      </c>
    </row>
    <row r="34" spans="20:137" x14ac:dyDescent="0.25">
      <c r="T34" s="5"/>
      <c r="U34" s="13"/>
      <c r="V34" s="5"/>
      <c r="W34" s="5" t="str">
        <f t="shared" si="2"/>
        <v/>
      </c>
      <c r="X34" s="5"/>
      <c r="Y34" s="5"/>
      <c r="Z34" s="5"/>
      <c r="CB34" s="172">
        <f t="shared" si="29"/>
        <v>1</v>
      </c>
      <c r="CC34" s="172">
        <f t="shared" si="29"/>
        <v>1</v>
      </c>
      <c r="CD34" s="172">
        <f t="shared" si="29"/>
        <v>1</v>
      </c>
      <c r="CE34" s="172">
        <f t="shared" si="29"/>
        <v>1</v>
      </c>
      <c r="CF34" s="172">
        <f t="shared" si="29"/>
        <v>1</v>
      </c>
      <c r="CG34" s="172">
        <f t="shared" si="29"/>
        <v>1</v>
      </c>
      <c r="CH34" s="172">
        <f t="shared" si="29"/>
        <v>1</v>
      </c>
      <c r="CI34" s="172">
        <f t="shared" si="29"/>
        <v>1</v>
      </c>
      <c r="CJ34" s="172">
        <f t="shared" si="29"/>
        <v>1</v>
      </c>
      <c r="CK34" s="172">
        <f t="shared" si="29"/>
        <v>1</v>
      </c>
      <c r="CL34" s="172">
        <f t="shared" si="29"/>
        <v>1</v>
      </c>
      <c r="CM34" s="172">
        <f t="shared" si="29"/>
        <v>1</v>
      </c>
      <c r="CN34" s="172">
        <f t="shared" si="29"/>
        <v>1</v>
      </c>
      <c r="CO34" s="172">
        <f t="shared" si="29"/>
        <v>1</v>
      </c>
      <c r="CP34" s="172">
        <f t="shared" si="29"/>
        <v>1</v>
      </c>
      <c r="CQ34" s="172">
        <f t="shared" si="29"/>
        <v>1</v>
      </c>
      <c r="CR34" s="172">
        <f t="shared" si="28"/>
        <v>1</v>
      </c>
      <c r="CS34" s="172">
        <f t="shared" si="28"/>
        <v>1</v>
      </c>
      <c r="CT34" s="172">
        <f t="shared" si="28"/>
        <v>1</v>
      </c>
      <c r="CU34" s="172">
        <f t="shared" si="28"/>
        <v>1</v>
      </c>
      <c r="CZ34" s="172">
        <v>3</v>
      </c>
      <c r="DA34" s="172" t="s">
        <v>278</v>
      </c>
      <c r="DB34" s="32" t="str">
        <f>T(LOOKUP(CZ34,$DM$1:$EF$1,$DM$2:$EF$2))</f>
        <v/>
      </c>
      <c r="DD34" s="172">
        <f t="shared" si="18"/>
        <v>1</v>
      </c>
      <c r="DE34" s="172">
        <v>32</v>
      </c>
      <c r="DL34" s="172">
        <f t="shared" si="13"/>
        <v>0</v>
      </c>
      <c r="DM34" s="172">
        <f t="shared" si="14"/>
        <v>1</v>
      </c>
      <c r="DN34" s="172">
        <f t="shared" si="15"/>
        <v>1</v>
      </c>
      <c r="DO34" s="172">
        <f t="shared" si="26"/>
        <v>1</v>
      </c>
      <c r="DP34" s="172">
        <f t="shared" si="26"/>
        <v>1</v>
      </c>
      <c r="DQ34" s="172">
        <f t="shared" si="26"/>
        <v>1</v>
      </c>
      <c r="DR34" s="172">
        <f t="shared" si="26"/>
        <v>1</v>
      </c>
      <c r="DS34" s="172">
        <f t="shared" si="26"/>
        <v>1</v>
      </c>
      <c r="DT34" s="172">
        <f t="shared" si="26"/>
        <v>1</v>
      </c>
      <c r="DU34" s="172">
        <f t="shared" si="26"/>
        <v>1</v>
      </c>
      <c r="DV34" s="172">
        <f t="shared" si="27"/>
        <v>1</v>
      </c>
      <c r="DW34" s="172">
        <f t="shared" si="27"/>
        <v>1</v>
      </c>
      <c r="DX34" s="172">
        <f t="shared" si="27"/>
        <v>1</v>
      </c>
      <c r="DY34" s="172">
        <f t="shared" si="27"/>
        <v>1</v>
      </c>
      <c r="DZ34" s="172">
        <f t="shared" si="27"/>
        <v>1</v>
      </c>
      <c r="EA34" s="172">
        <f t="shared" si="27"/>
        <v>1</v>
      </c>
      <c r="EB34" s="172">
        <f t="shared" si="27"/>
        <v>1</v>
      </c>
      <c r="EC34" s="172">
        <f t="shared" si="27"/>
        <v>1</v>
      </c>
      <c r="ED34" s="172">
        <f t="shared" si="27"/>
        <v>1</v>
      </c>
      <c r="EE34" s="172">
        <f t="shared" si="27"/>
        <v>1</v>
      </c>
      <c r="EF34" s="172">
        <f t="shared" si="27"/>
        <v>1</v>
      </c>
      <c r="EG34" s="172">
        <f t="shared" si="7"/>
        <v>0</v>
      </c>
    </row>
    <row r="35" spans="20:137" x14ac:dyDescent="0.25">
      <c r="T35" s="5"/>
      <c r="U35" s="13"/>
      <c r="V35" s="5"/>
      <c r="W35" s="5" t="str">
        <f t="shared" si="2"/>
        <v/>
      </c>
      <c r="X35" s="5"/>
      <c r="Y35" s="5"/>
      <c r="Z35" s="5"/>
      <c r="CB35" s="172">
        <f t="shared" si="29"/>
        <v>1</v>
      </c>
      <c r="CC35" s="172">
        <f t="shared" si="29"/>
        <v>1</v>
      </c>
      <c r="CD35" s="172">
        <f t="shared" si="29"/>
        <v>1</v>
      </c>
      <c r="CE35" s="172">
        <f t="shared" si="29"/>
        <v>1</v>
      </c>
      <c r="CF35" s="172">
        <f t="shared" si="29"/>
        <v>1</v>
      </c>
      <c r="CG35" s="172">
        <f t="shared" si="29"/>
        <v>1</v>
      </c>
      <c r="CH35" s="172">
        <f t="shared" si="29"/>
        <v>1</v>
      </c>
      <c r="CI35" s="172">
        <f t="shared" si="29"/>
        <v>1</v>
      </c>
      <c r="CJ35" s="172">
        <f t="shared" si="29"/>
        <v>1</v>
      </c>
      <c r="CK35" s="172">
        <f t="shared" si="29"/>
        <v>1</v>
      </c>
      <c r="CL35" s="172">
        <f t="shared" si="29"/>
        <v>1</v>
      </c>
      <c r="CM35" s="172">
        <f t="shared" si="29"/>
        <v>1</v>
      </c>
      <c r="CN35" s="172">
        <f t="shared" si="29"/>
        <v>1</v>
      </c>
      <c r="CO35" s="172">
        <f t="shared" si="29"/>
        <v>1</v>
      </c>
      <c r="CP35" s="172">
        <f t="shared" si="29"/>
        <v>1</v>
      </c>
      <c r="CQ35" s="172">
        <f t="shared" si="29"/>
        <v>1</v>
      </c>
      <c r="CR35" s="172">
        <f t="shared" si="28"/>
        <v>1</v>
      </c>
      <c r="CS35" s="172">
        <f t="shared" si="28"/>
        <v>1</v>
      </c>
      <c r="CT35" s="172">
        <f t="shared" si="28"/>
        <v>1</v>
      </c>
      <c r="CU35" s="172">
        <f t="shared" si="28"/>
        <v>1</v>
      </c>
      <c r="DA35" s="172">
        <v>1</v>
      </c>
      <c r="DB35" s="32" t="str">
        <f t="shared" ref="DB35:DB45" si="31">T(CONCATENATE(LOOKUP(DA35,CD$3:CD$80,AS$3:AS$80)," ",LOOKUP(DA35,CD$3:CD$80,$CA$3:$CA$80)))</f>
        <v xml:space="preserve"> </v>
      </c>
      <c r="DD35" s="172">
        <f t="shared" si="18"/>
        <v>1</v>
      </c>
      <c r="DE35" s="172">
        <v>33</v>
      </c>
      <c r="DL35" s="172">
        <f t="shared" si="13"/>
        <v>0</v>
      </c>
      <c r="DM35" s="172">
        <f t="shared" si="14"/>
        <v>1</v>
      </c>
      <c r="DN35" s="172">
        <f t="shared" si="15"/>
        <v>1</v>
      </c>
      <c r="DO35" s="172">
        <f t="shared" si="26"/>
        <v>1</v>
      </c>
      <c r="DP35" s="172">
        <f t="shared" si="26"/>
        <v>1</v>
      </c>
      <c r="DQ35" s="172">
        <f t="shared" si="26"/>
        <v>1</v>
      </c>
      <c r="DR35" s="172">
        <f t="shared" si="26"/>
        <v>1</v>
      </c>
      <c r="DS35" s="172">
        <f t="shared" si="26"/>
        <v>1</v>
      </c>
      <c r="DT35" s="172">
        <f t="shared" si="26"/>
        <v>1</v>
      </c>
      <c r="DU35" s="172">
        <f t="shared" si="26"/>
        <v>1</v>
      </c>
      <c r="DV35" s="172">
        <f t="shared" si="27"/>
        <v>1</v>
      </c>
      <c r="DW35" s="172">
        <f t="shared" si="27"/>
        <v>1</v>
      </c>
      <c r="DX35" s="172">
        <f t="shared" si="27"/>
        <v>1</v>
      </c>
      <c r="DY35" s="172">
        <f t="shared" si="27"/>
        <v>1</v>
      </c>
      <c r="DZ35" s="172">
        <f t="shared" si="27"/>
        <v>1</v>
      </c>
      <c r="EA35" s="172">
        <f t="shared" si="27"/>
        <v>1</v>
      </c>
      <c r="EB35" s="172">
        <f t="shared" si="27"/>
        <v>1</v>
      </c>
      <c r="EC35" s="172">
        <f t="shared" si="27"/>
        <v>1</v>
      </c>
      <c r="ED35" s="172">
        <f t="shared" si="27"/>
        <v>1</v>
      </c>
      <c r="EE35" s="172">
        <f t="shared" si="27"/>
        <v>1</v>
      </c>
      <c r="EF35" s="172">
        <f t="shared" si="27"/>
        <v>1</v>
      </c>
      <c r="EG35" s="172">
        <f t="shared" si="7"/>
        <v>0</v>
      </c>
    </row>
    <row r="36" spans="20:137" x14ac:dyDescent="0.25">
      <c r="T36" s="5"/>
      <c r="U36" s="13"/>
      <c r="V36" s="5"/>
      <c r="W36" s="5" t="str">
        <f t="shared" si="2"/>
        <v/>
      </c>
      <c r="X36" s="5"/>
      <c r="Y36" s="5"/>
      <c r="Z36" s="5"/>
      <c r="CB36" s="172">
        <f t="shared" si="29"/>
        <v>1</v>
      </c>
      <c r="CC36" s="172">
        <f t="shared" si="29"/>
        <v>1</v>
      </c>
      <c r="CD36" s="172">
        <f t="shared" si="29"/>
        <v>1</v>
      </c>
      <c r="CE36" s="172">
        <f t="shared" si="29"/>
        <v>1</v>
      </c>
      <c r="CF36" s="172">
        <f t="shared" si="29"/>
        <v>1</v>
      </c>
      <c r="CG36" s="172">
        <f t="shared" si="29"/>
        <v>1</v>
      </c>
      <c r="CH36" s="172">
        <f t="shared" si="29"/>
        <v>1</v>
      </c>
      <c r="CI36" s="172">
        <f t="shared" si="29"/>
        <v>1</v>
      </c>
      <c r="CJ36" s="172">
        <f t="shared" si="29"/>
        <v>1</v>
      </c>
      <c r="CK36" s="172">
        <f t="shared" si="29"/>
        <v>1</v>
      </c>
      <c r="CL36" s="172">
        <f t="shared" si="29"/>
        <v>1</v>
      </c>
      <c r="CM36" s="172">
        <f t="shared" si="29"/>
        <v>1</v>
      </c>
      <c r="CN36" s="172">
        <f t="shared" si="29"/>
        <v>1</v>
      </c>
      <c r="CO36" s="172">
        <f t="shared" si="29"/>
        <v>1</v>
      </c>
      <c r="CP36" s="172">
        <f t="shared" si="29"/>
        <v>1</v>
      </c>
      <c r="CQ36" s="172">
        <f t="shared" si="29"/>
        <v>1</v>
      </c>
      <c r="CR36" s="172">
        <f t="shared" si="28"/>
        <v>1</v>
      </c>
      <c r="CS36" s="172">
        <f t="shared" si="28"/>
        <v>1</v>
      </c>
      <c r="CT36" s="172">
        <f t="shared" si="28"/>
        <v>1</v>
      </c>
      <c r="CU36" s="172">
        <f t="shared" si="28"/>
        <v>1</v>
      </c>
      <c r="DA36" s="172">
        <v>2</v>
      </c>
      <c r="DB36" s="32" t="str">
        <f t="shared" si="31"/>
        <v xml:space="preserve"> </v>
      </c>
      <c r="DD36" s="172">
        <f t="shared" si="18"/>
        <v>1</v>
      </c>
      <c r="DE36" s="172">
        <v>34</v>
      </c>
      <c r="DL36" s="172">
        <f t="shared" si="13"/>
        <v>0</v>
      </c>
      <c r="DM36" s="172">
        <f t="shared" si="14"/>
        <v>1</v>
      </c>
      <c r="DN36" s="172">
        <f t="shared" si="15"/>
        <v>1</v>
      </c>
      <c r="DO36" s="172">
        <f t="shared" ref="DO36:DU51" si="32">IF(OR($CX35=0,ISERROR(SEARCH(DO$1,SUBSTITUTE($CX35,DY$1,"")))),DO35,DO35+1)</f>
        <v>1</v>
      </c>
      <c r="DP36" s="172">
        <f t="shared" si="32"/>
        <v>1</v>
      </c>
      <c r="DQ36" s="172">
        <f t="shared" si="32"/>
        <v>1</v>
      </c>
      <c r="DR36" s="172">
        <f t="shared" si="32"/>
        <v>1</v>
      </c>
      <c r="DS36" s="172">
        <f t="shared" si="32"/>
        <v>1</v>
      </c>
      <c r="DT36" s="172">
        <f t="shared" si="32"/>
        <v>1</v>
      </c>
      <c r="DU36" s="172">
        <f t="shared" si="32"/>
        <v>1</v>
      </c>
      <c r="DV36" s="172">
        <f t="shared" si="27"/>
        <v>1</v>
      </c>
      <c r="DW36" s="172">
        <f t="shared" si="27"/>
        <v>1</v>
      </c>
      <c r="DX36" s="172">
        <f t="shared" si="27"/>
        <v>1</v>
      </c>
      <c r="DY36" s="172">
        <f t="shared" si="27"/>
        <v>1</v>
      </c>
      <c r="DZ36" s="172">
        <f t="shared" si="27"/>
        <v>1</v>
      </c>
      <c r="EA36" s="172">
        <f t="shared" si="27"/>
        <v>1</v>
      </c>
      <c r="EB36" s="172">
        <f t="shared" si="27"/>
        <v>1</v>
      </c>
      <c r="EC36" s="172">
        <f t="shared" si="27"/>
        <v>1</v>
      </c>
      <c r="ED36" s="172">
        <f t="shared" si="27"/>
        <v>1</v>
      </c>
      <c r="EE36" s="172">
        <f t="shared" si="27"/>
        <v>1</v>
      </c>
      <c r="EF36" s="172">
        <f t="shared" si="27"/>
        <v>1</v>
      </c>
      <c r="EG36" s="172">
        <f t="shared" si="7"/>
        <v>0</v>
      </c>
    </row>
    <row r="37" spans="20:137" x14ac:dyDescent="0.25">
      <c r="T37" s="5"/>
      <c r="U37" s="13"/>
      <c r="V37" s="5"/>
      <c r="W37" s="5" t="str">
        <f t="shared" si="2"/>
        <v/>
      </c>
      <c r="X37" s="5"/>
      <c r="Y37" s="5"/>
      <c r="Z37" s="5"/>
      <c r="CB37" s="172">
        <f t="shared" si="29"/>
        <v>1</v>
      </c>
      <c r="CC37" s="172">
        <f t="shared" si="29"/>
        <v>1</v>
      </c>
      <c r="CD37" s="172">
        <f t="shared" si="29"/>
        <v>1</v>
      </c>
      <c r="CE37" s="172">
        <f t="shared" si="29"/>
        <v>1</v>
      </c>
      <c r="CF37" s="172">
        <f t="shared" si="29"/>
        <v>1</v>
      </c>
      <c r="CG37" s="172">
        <f t="shared" si="29"/>
        <v>1</v>
      </c>
      <c r="CH37" s="172">
        <f t="shared" si="29"/>
        <v>1</v>
      </c>
      <c r="CI37" s="172">
        <f t="shared" si="29"/>
        <v>1</v>
      </c>
      <c r="CJ37" s="172">
        <f t="shared" si="29"/>
        <v>1</v>
      </c>
      <c r="CK37" s="172">
        <f t="shared" si="29"/>
        <v>1</v>
      </c>
      <c r="CL37" s="172">
        <f t="shared" si="29"/>
        <v>1</v>
      </c>
      <c r="CM37" s="172">
        <f t="shared" si="29"/>
        <v>1</v>
      </c>
      <c r="CN37" s="172">
        <f t="shared" si="29"/>
        <v>1</v>
      </c>
      <c r="CO37" s="172">
        <f t="shared" si="29"/>
        <v>1</v>
      </c>
      <c r="CP37" s="172">
        <f t="shared" si="29"/>
        <v>1</v>
      </c>
      <c r="CQ37" s="172">
        <f t="shared" si="29"/>
        <v>1</v>
      </c>
      <c r="CR37" s="172">
        <f t="shared" si="28"/>
        <v>1</v>
      </c>
      <c r="CS37" s="172">
        <f t="shared" si="28"/>
        <v>1</v>
      </c>
      <c r="CT37" s="172">
        <f t="shared" si="28"/>
        <v>1</v>
      </c>
      <c r="CU37" s="172">
        <f t="shared" si="28"/>
        <v>1</v>
      </c>
      <c r="DA37" s="172">
        <v>3</v>
      </c>
      <c r="DB37" s="32" t="str">
        <f t="shared" si="31"/>
        <v xml:space="preserve"> </v>
      </c>
      <c r="DD37" s="172">
        <f t="shared" si="18"/>
        <v>1</v>
      </c>
      <c r="DE37" s="172">
        <v>35</v>
      </c>
      <c r="DL37" s="172">
        <f t="shared" si="13"/>
        <v>0</v>
      </c>
      <c r="DM37" s="172">
        <f t="shared" si="14"/>
        <v>1</v>
      </c>
      <c r="DN37" s="172">
        <f t="shared" si="15"/>
        <v>1</v>
      </c>
      <c r="DO37" s="172">
        <f t="shared" si="32"/>
        <v>1</v>
      </c>
      <c r="DP37" s="172">
        <f t="shared" si="32"/>
        <v>1</v>
      </c>
      <c r="DQ37" s="172">
        <f t="shared" si="32"/>
        <v>1</v>
      </c>
      <c r="DR37" s="172">
        <f t="shared" si="32"/>
        <v>1</v>
      </c>
      <c r="DS37" s="172">
        <f t="shared" si="32"/>
        <v>1</v>
      </c>
      <c r="DT37" s="172">
        <f t="shared" si="32"/>
        <v>1</v>
      </c>
      <c r="DU37" s="172">
        <f t="shared" si="32"/>
        <v>1</v>
      </c>
      <c r="DV37" s="172">
        <f t="shared" ref="DV37:EF52" si="33">IF(OR($CX36=0,ISERROR(SEARCH(DV$1,$CX36))),DV36,DV36+1)</f>
        <v>1</v>
      </c>
      <c r="DW37" s="172">
        <f t="shared" si="33"/>
        <v>1</v>
      </c>
      <c r="DX37" s="172">
        <f t="shared" si="33"/>
        <v>1</v>
      </c>
      <c r="DY37" s="172">
        <f t="shared" si="33"/>
        <v>1</v>
      </c>
      <c r="DZ37" s="172">
        <f t="shared" si="33"/>
        <v>1</v>
      </c>
      <c r="EA37" s="172">
        <f t="shared" si="33"/>
        <v>1</v>
      </c>
      <c r="EB37" s="172">
        <f t="shared" si="33"/>
        <v>1</v>
      </c>
      <c r="EC37" s="172">
        <f t="shared" si="33"/>
        <v>1</v>
      </c>
      <c r="ED37" s="172">
        <f t="shared" si="33"/>
        <v>1</v>
      </c>
      <c r="EE37" s="172">
        <f t="shared" si="33"/>
        <v>1</v>
      </c>
      <c r="EF37" s="172">
        <f t="shared" si="33"/>
        <v>1</v>
      </c>
      <c r="EG37" s="172">
        <f t="shared" si="7"/>
        <v>0</v>
      </c>
    </row>
    <row r="38" spans="20:137" x14ac:dyDescent="0.25">
      <c r="T38" s="5"/>
      <c r="U38" s="13"/>
      <c r="V38" s="5"/>
      <c r="W38" s="5" t="str">
        <f t="shared" si="2"/>
        <v/>
      </c>
      <c r="X38" s="5"/>
      <c r="Y38" s="5"/>
      <c r="Z38" s="5"/>
      <c r="CB38" s="172">
        <f t="shared" si="29"/>
        <v>1</v>
      </c>
      <c r="CC38" s="172">
        <f t="shared" si="29"/>
        <v>1</v>
      </c>
      <c r="CD38" s="172">
        <f t="shared" si="29"/>
        <v>1</v>
      </c>
      <c r="CE38" s="172">
        <f t="shared" si="29"/>
        <v>1</v>
      </c>
      <c r="CF38" s="172">
        <f t="shared" si="29"/>
        <v>1</v>
      </c>
      <c r="CG38" s="172">
        <f t="shared" si="29"/>
        <v>1</v>
      </c>
      <c r="CH38" s="172">
        <f t="shared" si="29"/>
        <v>1</v>
      </c>
      <c r="CI38" s="172">
        <f t="shared" si="29"/>
        <v>1</v>
      </c>
      <c r="CJ38" s="172">
        <f t="shared" si="29"/>
        <v>1</v>
      </c>
      <c r="CK38" s="172">
        <f t="shared" si="29"/>
        <v>1</v>
      </c>
      <c r="CL38" s="172">
        <f t="shared" si="29"/>
        <v>1</v>
      </c>
      <c r="CM38" s="172">
        <f t="shared" si="29"/>
        <v>1</v>
      </c>
      <c r="CN38" s="172">
        <f t="shared" si="29"/>
        <v>1</v>
      </c>
      <c r="CO38" s="172">
        <f t="shared" si="29"/>
        <v>1</v>
      </c>
      <c r="CP38" s="172">
        <f t="shared" si="29"/>
        <v>1</v>
      </c>
      <c r="CQ38" s="172">
        <f t="shared" si="29"/>
        <v>1</v>
      </c>
      <c r="CR38" s="172">
        <f t="shared" si="28"/>
        <v>1</v>
      </c>
      <c r="CS38" s="172">
        <f t="shared" si="28"/>
        <v>1</v>
      </c>
      <c r="CT38" s="172">
        <f t="shared" si="28"/>
        <v>1</v>
      </c>
      <c r="CU38" s="172">
        <f t="shared" si="28"/>
        <v>1</v>
      </c>
      <c r="DA38" s="172">
        <v>4</v>
      </c>
      <c r="DB38" s="32" t="str">
        <f t="shared" si="31"/>
        <v xml:space="preserve"> </v>
      </c>
      <c r="DD38" s="172">
        <f t="shared" si="18"/>
        <v>1</v>
      </c>
      <c r="DE38" s="172">
        <v>36</v>
      </c>
      <c r="DL38" s="172">
        <f t="shared" si="13"/>
        <v>0</v>
      </c>
      <c r="DM38" s="172">
        <f t="shared" si="14"/>
        <v>1</v>
      </c>
      <c r="DN38" s="172">
        <f t="shared" si="15"/>
        <v>1</v>
      </c>
      <c r="DO38" s="172">
        <f t="shared" si="32"/>
        <v>1</v>
      </c>
      <c r="DP38" s="172">
        <f t="shared" si="32"/>
        <v>1</v>
      </c>
      <c r="DQ38" s="172">
        <f t="shared" si="32"/>
        <v>1</v>
      </c>
      <c r="DR38" s="172">
        <f t="shared" si="32"/>
        <v>1</v>
      </c>
      <c r="DS38" s="172">
        <f t="shared" si="32"/>
        <v>1</v>
      </c>
      <c r="DT38" s="172">
        <f t="shared" si="32"/>
        <v>1</v>
      </c>
      <c r="DU38" s="172">
        <f t="shared" si="32"/>
        <v>1</v>
      </c>
      <c r="DV38" s="172">
        <f t="shared" si="33"/>
        <v>1</v>
      </c>
      <c r="DW38" s="172">
        <f t="shared" si="33"/>
        <v>1</v>
      </c>
      <c r="DX38" s="172">
        <f t="shared" si="33"/>
        <v>1</v>
      </c>
      <c r="DY38" s="172">
        <f t="shared" si="33"/>
        <v>1</v>
      </c>
      <c r="DZ38" s="172">
        <f t="shared" si="33"/>
        <v>1</v>
      </c>
      <c r="EA38" s="172">
        <f t="shared" si="33"/>
        <v>1</v>
      </c>
      <c r="EB38" s="172">
        <f t="shared" si="33"/>
        <v>1</v>
      </c>
      <c r="EC38" s="172">
        <f t="shared" si="33"/>
        <v>1</v>
      </c>
      <c r="ED38" s="172">
        <f t="shared" si="33"/>
        <v>1</v>
      </c>
      <c r="EE38" s="172">
        <f t="shared" si="33"/>
        <v>1</v>
      </c>
      <c r="EF38" s="172">
        <f t="shared" si="33"/>
        <v>1</v>
      </c>
      <c r="EG38" s="172">
        <f t="shared" si="7"/>
        <v>0</v>
      </c>
    </row>
    <row r="39" spans="20:137" x14ac:dyDescent="0.25">
      <c r="T39" s="5"/>
      <c r="U39" s="13"/>
      <c r="V39" s="5"/>
      <c r="W39" s="5" t="str">
        <f t="shared" si="2"/>
        <v/>
      </c>
      <c r="X39" s="5"/>
      <c r="Y39" s="5"/>
      <c r="Z39" s="5"/>
      <c r="CB39" s="172">
        <f t="shared" si="29"/>
        <v>1</v>
      </c>
      <c r="CC39" s="172">
        <f t="shared" si="29"/>
        <v>1</v>
      </c>
      <c r="CD39" s="172">
        <f t="shared" si="29"/>
        <v>1</v>
      </c>
      <c r="CE39" s="172">
        <f t="shared" si="29"/>
        <v>1</v>
      </c>
      <c r="CF39" s="172">
        <f t="shared" si="29"/>
        <v>1</v>
      </c>
      <c r="CG39" s="172">
        <f t="shared" si="29"/>
        <v>1</v>
      </c>
      <c r="CH39" s="172">
        <f t="shared" si="29"/>
        <v>1</v>
      </c>
      <c r="CI39" s="172">
        <f t="shared" si="29"/>
        <v>1</v>
      </c>
      <c r="CJ39" s="172">
        <f t="shared" si="29"/>
        <v>1</v>
      </c>
      <c r="CK39" s="172">
        <f t="shared" si="29"/>
        <v>1</v>
      </c>
      <c r="CL39" s="172">
        <f t="shared" si="29"/>
        <v>1</v>
      </c>
      <c r="CM39" s="172">
        <f t="shared" si="29"/>
        <v>1</v>
      </c>
      <c r="CN39" s="172">
        <f t="shared" si="29"/>
        <v>1</v>
      </c>
      <c r="CO39" s="172">
        <f t="shared" si="29"/>
        <v>1</v>
      </c>
      <c r="CP39" s="172">
        <f t="shared" si="29"/>
        <v>1</v>
      </c>
      <c r="CQ39" s="172">
        <f t="shared" si="29"/>
        <v>1</v>
      </c>
      <c r="CR39" s="172">
        <f t="shared" si="28"/>
        <v>1</v>
      </c>
      <c r="CS39" s="172">
        <f t="shared" si="28"/>
        <v>1</v>
      </c>
      <c r="CT39" s="172">
        <f t="shared" si="28"/>
        <v>1</v>
      </c>
      <c r="CU39" s="172">
        <f t="shared" si="28"/>
        <v>1</v>
      </c>
      <c r="DA39" s="172">
        <v>5</v>
      </c>
      <c r="DB39" s="32" t="str">
        <f t="shared" si="31"/>
        <v xml:space="preserve"> </v>
      </c>
      <c r="DD39" s="172">
        <f t="shared" si="18"/>
        <v>1</v>
      </c>
      <c r="DE39" s="172">
        <v>37</v>
      </c>
      <c r="DL39" s="172">
        <f t="shared" si="13"/>
        <v>0</v>
      </c>
      <c r="DM39" s="172">
        <f t="shared" si="14"/>
        <v>1</v>
      </c>
      <c r="DN39" s="172">
        <f t="shared" si="15"/>
        <v>1</v>
      </c>
      <c r="DO39" s="172">
        <f t="shared" si="32"/>
        <v>1</v>
      </c>
      <c r="DP39" s="172">
        <f t="shared" si="32"/>
        <v>1</v>
      </c>
      <c r="DQ39" s="172">
        <f t="shared" si="32"/>
        <v>1</v>
      </c>
      <c r="DR39" s="172">
        <f t="shared" si="32"/>
        <v>1</v>
      </c>
      <c r="DS39" s="172">
        <f t="shared" si="32"/>
        <v>1</v>
      </c>
      <c r="DT39" s="172">
        <f t="shared" si="32"/>
        <v>1</v>
      </c>
      <c r="DU39" s="172">
        <f t="shared" si="32"/>
        <v>1</v>
      </c>
      <c r="DV39" s="172">
        <f t="shared" si="33"/>
        <v>1</v>
      </c>
      <c r="DW39" s="172">
        <f t="shared" si="33"/>
        <v>1</v>
      </c>
      <c r="DX39" s="172">
        <f t="shared" si="33"/>
        <v>1</v>
      </c>
      <c r="DY39" s="172">
        <f t="shared" si="33"/>
        <v>1</v>
      </c>
      <c r="DZ39" s="172">
        <f t="shared" si="33"/>
        <v>1</v>
      </c>
      <c r="EA39" s="172">
        <f t="shared" si="33"/>
        <v>1</v>
      </c>
      <c r="EB39" s="172">
        <f t="shared" si="33"/>
        <v>1</v>
      </c>
      <c r="EC39" s="172">
        <f t="shared" si="33"/>
        <v>1</v>
      </c>
      <c r="ED39" s="172">
        <f t="shared" si="33"/>
        <v>1</v>
      </c>
      <c r="EE39" s="172">
        <f t="shared" si="33"/>
        <v>1</v>
      </c>
      <c r="EF39" s="172">
        <f t="shared" si="33"/>
        <v>1</v>
      </c>
      <c r="EG39" s="172">
        <f t="shared" si="7"/>
        <v>0</v>
      </c>
    </row>
    <row r="40" spans="20:137" x14ac:dyDescent="0.25">
      <c r="T40" s="5"/>
      <c r="U40" s="13"/>
      <c r="V40" s="5"/>
      <c r="W40" s="5" t="str">
        <f t="shared" si="2"/>
        <v/>
      </c>
      <c r="X40" s="5"/>
      <c r="Y40" s="5"/>
      <c r="Z40" s="5"/>
      <c r="CB40" s="172">
        <f t="shared" si="29"/>
        <v>1</v>
      </c>
      <c r="CC40" s="172">
        <f t="shared" si="29"/>
        <v>1</v>
      </c>
      <c r="CD40" s="172">
        <f t="shared" si="29"/>
        <v>1</v>
      </c>
      <c r="CE40" s="172">
        <f t="shared" si="29"/>
        <v>1</v>
      </c>
      <c r="CF40" s="172">
        <f t="shared" si="29"/>
        <v>1</v>
      </c>
      <c r="CG40" s="172">
        <f t="shared" si="29"/>
        <v>1</v>
      </c>
      <c r="CH40" s="172">
        <f t="shared" si="29"/>
        <v>1</v>
      </c>
      <c r="CI40" s="172">
        <f t="shared" si="29"/>
        <v>1</v>
      </c>
      <c r="CJ40" s="172">
        <f t="shared" si="29"/>
        <v>1</v>
      </c>
      <c r="CK40" s="172">
        <f t="shared" si="29"/>
        <v>1</v>
      </c>
      <c r="CL40" s="172">
        <f t="shared" si="29"/>
        <v>1</v>
      </c>
      <c r="CM40" s="172">
        <f t="shared" si="29"/>
        <v>1</v>
      </c>
      <c r="CN40" s="172">
        <f t="shared" si="29"/>
        <v>1</v>
      </c>
      <c r="CO40" s="172">
        <f t="shared" si="29"/>
        <v>1</v>
      </c>
      <c r="CP40" s="172">
        <f t="shared" si="29"/>
        <v>1</v>
      </c>
      <c r="CQ40" s="172">
        <f t="shared" si="29"/>
        <v>1</v>
      </c>
      <c r="CR40" s="172">
        <f t="shared" si="28"/>
        <v>1</v>
      </c>
      <c r="CS40" s="172">
        <f t="shared" si="28"/>
        <v>1</v>
      </c>
      <c r="CT40" s="172">
        <f t="shared" si="28"/>
        <v>1</v>
      </c>
      <c r="CU40" s="172">
        <f t="shared" si="28"/>
        <v>1</v>
      </c>
      <c r="DA40" s="172">
        <v>6</v>
      </c>
      <c r="DB40" s="32" t="str">
        <f t="shared" si="31"/>
        <v xml:space="preserve"> </v>
      </c>
      <c r="DD40" s="172">
        <f t="shared" si="18"/>
        <v>1</v>
      </c>
      <c r="DE40" s="172">
        <v>38</v>
      </c>
      <c r="DL40" s="172">
        <f t="shared" si="13"/>
        <v>0</v>
      </c>
      <c r="DM40" s="172">
        <f t="shared" si="14"/>
        <v>1</v>
      </c>
      <c r="DN40" s="172">
        <f t="shared" si="15"/>
        <v>1</v>
      </c>
      <c r="DO40" s="172">
        <f t="shared" si="32"/>
        <v>1</v>
      </c>
      <c r="DP40" s="172">
        <f t="shared" si="32"/>
        <v>1</v>
      </c>
      <c r="DQ40" s="172">
        <f t="shared" si="32"/>
        <v>1</v>
      </c>
      <c r="DR40" s="172">
        <f t="shared" si="32"/>
        <v>1</v>
      </c>
      <c r="DS40" s="172">
        <f t="shared" si="32"/>
        <v>1</v>
      </c>
      <c r="DT40" s="172">
        <f t="shared" si="32"/>
        <v>1</v>
      </c>
      <c r="DU40" s="172">
        <f t="shared" si="32"/>
        <v>1</v>
      </c>
      <c r="DV40" s="172">
        <f t="shared" si="33"/>
        <v>1</v>
      </c>
      <c r="DW40" s="172">
        <f t="shared" si="33"/>
        <v>1</v>
      </c>
      <c r="DX40" s="172">
        <f t="shared" si="33"/>
        <v>1</v>
      </c>
      <c r="DY40" s="172">
        <f t="shared" si="33"/>
        <v>1</v>
      </c>
      <c r="DZ40" s="172">
        <f t="shared" si="33"/>
        <v>1</v>
      </c>
      <c r="EA40" s="172">
        <f t="shared" si="33"/>
        <v>1</v>
      </c>
      <c r="EB40" s="172">
        <f t="shared" si="33"/>
        <v>1</v>
      </c>
      <c r="EC40" s="172">
        <f t="shared" si="33"/>
        <v>1</v>
      </c>
      <c r="ED40" s="172">
        <f t="shared" si="33"/>
        <v>1</v>
      </c>
      <c r="EE40" s="172">
        <f t="shared" si="33"/>
        <v>1</v>
      </c>
      <c r="EF40" s="172">
        <f t="shared" si="33"/>
        <v>1</v>
      </c>
      <c r="EG40" s="172">
        <f t="shared" si="7"/>
        <v>0</v>
      </c>
    </row>
    <row r="41" spans="20:137" x14ac:dyDescent="0.25">
      <c r="T41" s="5"/>
      <c r="U41" s="13"/>
      <c r="V41" s="5"/>
      <c r="W41" s="5" t="str">
        <f t="shared" si="2"/>
        <v/>
      </c>
      <c r="X41" s="5"/>
      <c r="Y41" s="5"/>
      <c r="Z41" s="5"/>
      <c r="CB41" s="172">
        <f t="shared" si="29"/>
        <v>1</v>
      </c>
      <c r="CC41" s="172">
        <f t="shared" si="29"/>
        <v>1</v>
      </c>
      <c r="CD41" s="172">
        <f t="shared" si="29"/>
        <v>1</v>
      </c>
      <c r="CE41" s="172">
        <f t="shared" si="29"/>
        <v>1</v>
      </c>
      <c r="CF41" s="172">
        <f t="shared" si="29"/>
        <v>1</v>
      </c>
      <c r="CG41" s="172">
        <f t="shared" si="29"/>
        <v>1</v>
      </c>
      <c r="CH41" s="172">
        <f t="shared" si="29"/>
        <v>1</v>
      </c>
      <c r="CI41" s="172">
        <f t="shared" si="29"/>
        <v>1</v>
      </c>
      <c r="CJ41" s="172">
        <f t="shared" si="29"/>
        <v>1</v>
      </c>
      <c r="CK41" s="172">
        <f t="shared" si="29"/>
        <v>1</v>
      </c>
      <c r="CL41" s="172">
        <f t="shared" si="29"/>
        <v>1</v>
      </c>
      <c r="CM41" s="172">
        <f t="shared" si="29"/>
        <v>1</v>
      </c>
      <c r="CN41" s="172">
        <f t="shared" si="29"/>
        <v>1</v>
      </c>
      <c r="CO41" s="172">
        <f t="shared" si="29"/>
        <v>1</v>
      </c>
      <c r="CP41" s="172">
        <f t="shared" si="29"/>
        <v>1</v>
      </c>
      <c r="CQ41" s="172">
        <f t="shared" si="29"/>
        <v>1</v>
      </c>
      <c r="CR41" s="172">
        <f t="shared" si="28"/>
        <v>1</v>
      </c>
      <c r="CS41" s="172">
        <f t="shared" si="28"/>
        <v>1</v>
      </c>
      <c r="CT41" s="172">
        <f t="shared" si="28"/>
        <v>1</v>
      </c>
      <c r="CU41" s="172">
        <f t="shared" si="28"/>
        <v>1</v>
      </c>
      <c r="DA41" s="172">
        <v>7</v>
      </c>
      <c r="DB41" s="32" t="str">
        <f t="shared" si="31"/>
        <v xml:space="preserve"> </v>
      </c>
      <c r="DD41" s="172">
        <f t="shared" si="18"/>
        <v>1</v>
      </c>
      <c r="DE41" s="172">
        <v>39</v>
      </c>
      <c r="DL41" s="172">
        <f t="shared" si="13"/>
        <v>0</v>
      </c>
      <c r="DM41" s="172">
        <f t="shared" si="14"/>
        <v>1</v>
      </c>
      <c r="DN41" s="172">
        <f t="shared" si="15"/>
        <v>1</v>
      </c>
      <c r="DO41" s="172">
        <f t="shared" si="32"/>
        <v>1</v>
      </c>
      <c r="DP41" s="172">
        <f t="shared" si="32"/>
        <v>1</v>
      </c>
      <c r="DQ41" s="172">
        <f t="shared" si="32"/>
        <v>1</v>
      </c>
      <c r="DR41" s="172">
        <f t="shared" si="32"/>
        <v>1</v>
      </c>
      <c r="DS41" s="172">
        <f t="shared" si="32"/>
        <v>1</v>
      </c>
      <c r="DT41" s="172">
        <f t="shared" si="32"/>
        <v>1</v>
      </c>
      <c r="DU41" s="172">
        <f t="shared" si="32"/>
        <v>1</v>
      </c>
      <c r="DV41" s="172">
        <f t="shared" si="33"/>
        <v>1</v>
      </c>
      <c r="DW41" s="172">
        <f t="shared" si="33"/>
        <v>1</v>
      </c>
      <c r="DX41" s="172">
        <f t="shared" si="33"/>
        <v>1</v>
      </c>
      <c r="DY41" s="172">
        <f t="shared" si="33"/>
        <v>1</v>
      </c>
      <c r="DZ41" s="172">
        <f t="shared" si="33"/>
        <v>1</v>
      </c>
      <c r="EA41" s="172">
        <f t="shared" si="33"/>
        <v>1</v>
      </c>
      <c r="EB41" s="172">
        <f t="shared" si="33"/>
        <v>1</v>
      </c>
      <c r="EC41" s="172">
        <f t="shared" si="33"/>
        <v>1</v>
      </c>
      <c r="ED41" s="172">
        <f t="shared" si="33"/>
        <v>1</v>
      </c>
      <c r="EE41" s="172">
        <f t="shared" si="33"/>
        <v>1</v>
      </c>
      <c r="EF41" s="172">
        <f t="shared" si="33"/>
        <v>1</v>
      </c>
      <c r="EG41" s="172">
        <f t="shared" si="7"/>
        <v>0</v>
      </c>
    </row>
    <row r="42" spans="20:137" x14ac:dyDescent="0.25">
      <c r="T42" s="5"/>
      <c r="U42" s="13"/>
      <c r="V42" s="5"/>
      <c r="W42" s="5" t="str">
        <f t="shared" si="2"/>
        <v/>
      </c>
      <c r="X42" s="5"/>
      <c r="Y42" s="5"/>
      <c r="Z42" s="5"/>
      <c r="CB42" s="172">
        <f t="shared" si="29"/>
        <v>1</v>
      </c>
      <c r="CC42" s="172">
        <f t="shared" si="29"/>
        <v>1</v>
      </c>
      <c r="CD42" s="172">
        <f t="shared" si="29"/>
        <v>1</v>
      </c>
      <c r="CE42" s="172">
        <f t="shared" si="29"/>
        <v>1</v>
      </c>
      <c r="CF42" s="172">
        <f t="shared" si="29"/>
        <v>1</v>
      </c>
      <c r="CG42" s="172">
        <f t="shared" si="29"/>
        <v>1</v>
      </c>
      <c r="CH42" s="172">
        <f t="shared" si="29"/>
        <v>1</v>
      </c>
      <c r="CI42" s="172">
        <f t="shared" si="29"/>
        <v>1</v>
      </c>
      <c r="CJ42" s="172">
        <f t="shared" si="29"/>
        <v>1</v>
      </c>
      <c r="CK42" s="172">
        <f t="shared" si="29"/>
        <v>1</v>
      </c>
      <c r="CL42" s="172">
        <f t="shared" si="29"/>
        <v>1</v>
      </c>
      <c r="CM42" s="172">
        <f t="shared" si="29"/>
        <v>1</v>
      </c>
      <c r="CN42" s="172">
        <f t="shared" si="29"/>
        <v>1</v>
      </c>
      <c r="CO42" s="172">
        <f t="shared" si="29"/>
        <v>1</v>
      </c>
      <c r="CP42" s="172">
        <f t="shared" si="29"/>
        <v>1</v>
      </c>
      <c r="CQ42" s="172">
        <f t="shared" si="29"/>
        <v>1</v>
      </c>
      <c r="CR42" s="172">
        <f t="shared" si="28"/>
        <v>1</v>
      </c>
      <c r="CS42" s="172">
        <f t="shared" si="28"/>
        <v>1</v>
      </c>
      <c r="CT42" s="172">
        <f t="shared" si="28"/>
        <v>1</v>
      </c>
      <c r="CU42" s="172">
        <f t="shared" si="28"/>
        <v>1</v>
      </c>
      <c r="DA42" s="172">
        <v>8</v>
      </c>
      <c r="DB42" s="32" t="str">
        <f t="shared" si="31"/>
        <v xml:space="preserve"> </v>
      </c>
      <c r="DD42" s="172">
        <f t="shared" si="18"/>
        <v>1</v>
      </c>
      <c r="DE42" s="172">
        <v>40</v>
      </c>
      <c r="DL42" s="172">
        <f t="shared" si="13"/>
        <v>0</v>
      </c>
      <c r="DM42" s="172">
        <f t="shared" si="14"/>
        <v>1</v>
      </c>
      <c r="DN42" s="172">
        <f t="shared" si="15"/>
        <v>1</v>
      </c>
      <c r="DO42" s="172">
        <f t="shared" si="32"/>
        <v>1</v>
      </c>
      <c r="DP42" s="172">
        <f t="shared" si="32"/>
        <v>1</v>
      </c>
      <c r="DQ42" s="172">
        <f t="shared" si="32"/>
        <v>1</v>
      </c>
      <c r="DR42" s="172">
        <f t="shared" si="32"/>
        <v>1</v>
      </c>
      <c r="DS42" s="172">
        <f t="shared" si="32"/>
        <v>1</v>
      </c>
      <c r="DT42" s="172">
        <f t="shared" si="32"/>
        <v>1</v>
      </c>
      <c r="DU42" s="172">
        <f t="shared" si="32"/>
        <v>1</v>
      </c>
      <c r="DV42" s="172">
        <f t="shared" si="33"/>
        <v>1</v>
      </c>
      <c r="DW42" s="172">
        <f t="shared" si="33"/>
        <v>1</v>
      </c>
      <c r="DX42" s="172">
        <f t="shared" si="33"/>
        <v>1</v>
      </c>
      <c r="DY42" s="172">
        <f t="shared" si="33"/>
        <v>1</v>
      </c>
      <c r="DZ42" s="172">
        <f t="shared" si="33"/>
        <v>1</v>
      </c>
      <c r="EA42" s="172">
        <f t="shared" si="33"/>
        <v>1</v>
      </c>
      <c r="EB42" s="172">
        <f t="shared" si="33"/>
        <v>1</v>
      </c>
      <c r="EC42" s="172">
        <f t="shared" si="33"/>
        <v>1</v>
      </c>
      <c r="ED42" s="172">
        <f t="shared" si="33"/>
        <v>1</v>
      </c>
      <c r="EE42" s="172">
        <f t="shared" si="33"/>
        <v>1</v>
      </c>
      <c r="EF42" s="172">
        <f t="shared" si="33"/>
        <v>1</v>
      </c>
      <c r="EG42" s="172">
        <f t="shared" si="7"/>
        <v>0</v>
      </c>
    </row>
    <row r="43" spans="20:137" x14ac:dyDescent="0.25">
      <c r="T43" s="5"/>
      <c r="U43" s="13"/>
      <c r="V43" s="5"/>
      <c r="W43" s="5" t="str">
        <f t="shared" si="2"/>
        <v/>
      </c>
      <c r="X43" s="5"/>
      <c r="Y43" s="5"/>
      <c r="Z43" s="5"/>
      <c r="CB43" s="172">
        <f t="shared" si="29"/>
        <v>1</v>
      </c>
      <c r="CC43" s="172">
        <f t="shared" si="29"/>
        <v>1</v>
      </c>
      <c r="CD43" s="172">
        <f t="shared" si="29"/>
        <v>1</v>
      </c>
      <c r="CE43" s="172">
        <f t="shared" si="29"/>
        <v>1</v>
      </c>
      <c r="CF43" s="172">
        <f t="shared" si="29"/>
        <v>1</v>
      </c>
      <c r="CG43" s="172">
        <f t="shared" si="29"/>
        <v>1</v>
      </c>
      <c r="CH43" s="172">
        <f t="shared" si="29"/>
        <v>1</v>
      </c>
      <c r="CI43" s="172">
        <f t="shared" si="29"/>
        <v>1</v>
      </c>
      <c r="CJ43" s="172">
        <f t="shared" si="29"/>
        <v>1</v>
      </c>
      <c r="CK43" s="172">
        <f t="shared" si="29"/>
        <v>1</v>
      </c>
      <c r="CL43" s="172">
        <f t="shared" si="29"/>
        <v>1</v>
      </c>
      <c r="CM43" s="172">
        <f t="shared" si="29"/>
        <v>1</v>
      </c>
      <c r="CN43" s="172">
        <f t="shared" si="29"/>
        <v>1</v>
      </c>
      <c r="CO43" s="172">
        <f t="shared" si="29"/>
        <v>1</v>
      </c>
      <c r="CP43" s="172">
        <f t="shared" si="29"/>
        <v>1</v>
      </c>
      <c r="CQ43" s="172">
        <f t="shared" si="29"/>
        <v>1</v>
      </c>
      <c r="CR43" s="172">
        <f t="shared" si="28"/>
        <v>1</v>
      </c>
      <c r="CS43" s="172">
        <f t="shared" si="28"/>
        <v>1</v>
      </c>
      <c r="CT43" s="172">
        <f t="shared" si="28"/>
        <v>1</v>
      </c>
      <c r="CU43" s="172">
        <f t="shared" si="28"/>
        <v>1</v>
      </c>
      <c r="DA43" s="172">
        <v>9</v>
      </c>
      <c r="DB43" s="32" t="str">
        <f t="shared" si="31"/>
        <v xml:space="preserve"> </v>
      </c>
      <c r="DD43" s="172">
        <f t="shared" si="18"/>
        <v>1</v>
      </c>
      <c r="DE43" s="172">
        <v>41</v>
      </c>
      <c r="DL43" s="172">
        <f t="shared" si="13"/>
        <v>0</v>
      </c>
      <c r="DM43" s="172">
        <f t="shared" si="14"/>
        <v>1</v>
      </c>
      <c r="DN43" s="172">
        <f t="shared" si="15"/>
        <v>1</v>
      </c>
      <c r="DO43" s="172">
        <f t="shared" si="32"/>
        <v>1</v>
      </c>
      <c r="DP43" s="172">
        <f t="shared" si="32"/>
        <v>1</v>
      </c>
      <c r="DQ43" s="172">
        <f t="shared" si="32"/>
        <v>1</v>
      </c>
      <c r="DR43" s="172">
        <f t="shared" si="32"/>
        <v>1</v>
      </c>
      <c r="DS43" s="172">
        <f t="shared" si="32"/>
        <v>1</v>
      </c>
      <c r="DT43" s="172">
        <f t="shared" si="32"/>
        <v>1</v>
      </c>
      <c r="DU43" s="172">
        <f t="shared" si="32"/>
        <v>1</v>
      </c>
      <c r="DV43" s="172">
        <f t="shared" si="33"/>
        <v>1</v>
      </c>
      <c r="DW43" s="172">
        <f t="shared" si="33"/>
        <v>1</v>
      </c>
      <c r="DX43" s="172">
        <f t="shared" si="33"/>
        <v>1</v>
      </c>
      <c r="DY43" s="172">
        <f t="shared" si="33"/>
        <v>1</v>
      </c>
      <c r="DZ43" s="172">
        <f t="shared" si="33"/>
        <v>1</v>
      </c>
      <c r="EA43" s="172">
        <f t="shared" si="33"/>
        <v>1</v>
      </c>
      <c r="EB43" s="172">
        <f t="shared" si="33"/>
        <v>1</v>
      </c>
      <c r="EC43" s="172">
        <f t="shared" si="33"/>
        <v>1</v>
      </c>
      <c r="ED43" s="172">
        <f t="shared" si="33"/>
        <v>1</v>
      </c>
      <c r="EE43" s="172">
        <f t="shared" si="33"/>
        <v>1</v>
      </c>
      <c r="EF43" s="172">
        <f t="shared" si="33"/>
        <v>1</v>
      </c>
      <c r="EG43" s="172">
        <f t="shared" si="7"/>
        <v>0</v>
      </c>
    </row>
    <row r="44" spans="20:137" x14ac:dyDescent="0.25">
      <c r="T44" s="5"/>
      <c r="U44" s="13"/>
      <c r="V44" s="5"/>
      <c r="W44" s="5" t="str">
        <f t="shared" si="2"/>
        <v/>
      </c>
      <c r="X44" s="5"/>
      <c r="Y44" s="5"/>
      <c r="Z44" s="5"/>
      <c r="CB44" s="172">
        <f t="shared" si="29"/>
        <v>1</v>
      </c>
      <c r="CC44" s="172">
        <f t="shared" si="29"/>
        <v>1</v>
      </c>
      <c r="CD44" s="172">
        <f t="shared" si="29"/>
        <v>1</v>
      </c>
      <c r="CE44" s="172">
        <f t="shared" si="29"/>
        <v>1</v>
      </c>
      <c r="CF44" s="172">
        <f t="shared" si="29"/>
        <v>1</v>
      </c>
      <c r="CG44" s="172">
        <f t="shared" si="29"/>
        <v>1</v>
      </c>
      <c r="CH44" s="172">
        <f t="shared" si="29"/>
        <v>1</v>
      </c>
      <c r="CI44" s="172">
        <f t="shared" si="29"/>
        <v>1</v>
      </c>
      <c r="CJ44" s="172">
        <f t="shared" si="29"/>
        <v>1</v>
      </c>
      <c r="CK44" s="172">
        <f t="shared" si="29"/>
        <v>1</v>
      </c>
      <c r="CL44" s="172">
        <f t="shared" si="29"/>
        <v>1</v>
      </c>
      <c r="CM44" s="172">
        <f t="shared" si="29"/>
        <v>1</v>
      </c>
      <c r="CN44" s="172">
        <f t="shared" si="29"/>
        <v>1</v>
      </c>
      <c r="CO44" s="172">
        <f t="shared" si="29"/>
        <v>1</v>
      </c>
      <c r="CP44" s="172">
        <f t="shared" si="29"/>
        <v>1</v>
      </c>
      <c r="CQ44" s="172">
        <f t="shared" si="29"/>
        <v>1</v>
      </c>
      <c r="CR44" s="172">
        <f t="shared" si="28"/>
        <v>1</v>
      </c>
      <c r="CS44" s="172">
        <f t="shared" si="28"/>
        <v>1</v>
      </c>
      <c r="CT44" s="172">
        <f t="shared" si="28"/>
        <v>1</v>
      </c>
      <c r="CU44" s="172">
        <f t="shared" si="28"/>
        <v>1</v>
      </c>
      <c r="DA44" s="172">
        <v>10</v>
      </c>
      <c r="DB44" s="32" t="str">
        <f t="shared" si="31"/>
        <v xml:space="preserve"> </v>
      </c>
      <c r="DD44" s="172">
        <f t="shared" si="18"/>
        <v>1</v>
      </c>
      <c r="DE44" s="172">
        <v>42</v>
      </c>
      <c r="DL44" s="172">
        <f t="shared" si="13"/>
        <v>0</v>
      </c>
      <c r="DM44" s="172">
        <f t="shared" si="14"/>
        <v>1</v>
      </c>
      <c r="DN44" s="172">
        <f t="shared" si="15"/>
        <v>1</v>
      </c>
      <c r="DO44" s="172">
        <f t="shared" si="32"/>
        <v>1</v>
      </c>
      <c r="DP44" s="172">
        <f t="shared" si="32"/>
        <v>1</v>
      </c>
      <c r="DQ44" s="172">
        <f t="shared" si="32"/>
        <v>1</v>
      </c>
      <c r="DR44" s="172">
        <f t="shared" si="32"/>
        <v>1</v>
      </c>
      <c r="DS44" s="172">
        <f t="shared" si="32"/>
        <v>1</v>
      </c>
      <c r="DT44" s="172">
        <f t="shared" si="32"/>
        <v>1</v>
      </c>
      <c r="DU44" s="172">
        <f t="shared" si="32"/>
        <v>1</v>
      </c>
      <c r="DV44" s="172">
        <f t="shared" si="33"/>
        <v>1</v>
      </c>
      <c r="DW44" s="172">
        <f t="shared" si="33"/>
        <v>1</v>
      </c>
      <c r="DX44" s="172">
        <f t="shared" si="33"/>
        <v>1</v>
      </c>
      <c r="DY44" s="172">
        <f t="shared" si="33"/>
        <v>1</v>
      </c>
      <c r="DZ44" s="172">
        <f t="shared" si="33"/>
        <v>1</v>
      </c>
      <c r="EA44" s="172">
        <f t="shared" si="33"/>
        <v>1</v>
      </c>
      <c r="EB44" s="172">
        <f t="shared" si="33"/>
        <v>1</v>
      </c>
      <c r="EC44" s="172">
        <f t="shared" si="33"/>
        <v>1</v>
      </c>
      <c r="ED44" s="172">
        <f t="shared" si="33"/>
        <v>1</v>
      </c>
      <c r="EE44" s="172">
        <f t="shared" si="33"/>
        <v>1</v>
      </c>
      <c r="EF44" s="172">
        <f t="shared" si="33"/>
        <v>1</v>
      </c>
      <c r="EG44" s="172">
        <f t="shared" si="7"/>
        <v>0</v>
      </c>
    </row>
    <row r="45" spans="20:137" x14ac:dyDescent="0.25">
      <c r="T45" s="5"/>
      <c r="U45" s="13"/>
      <c r="V45" s="5"/>
      <c r="W45" s="5" t="str">
        <f t="shared" si="2"/>
        <v/>
      </c>
      <c r="X45" s="5"/>
      <c r="Y45" s="5"/>
      <c r="Z45" s="5"/>
      <c r="CB45" s="172">
        <f t="shared" si="29"/>
        <v>1</v>
      </c>
      <c r="CC45" s="172">
        <f t="shared" si="29"/>
        <v>1</v>
      </c>
      <c r="CD45" s="172">
        <f t="shared" si="29"/>
        <v>1</v>
      </c>
      <c r="CE45" s="172">
        <f t="shared" si="29"/>
        <v>1</v>
      </c>
      <c r="CF45" s="172">
        <f t="shared" si="29"/>
        <v>1</v>
      </c>
      <c r="CG45" s="172">
        <f t="shared" si="29"/>
        <v>1</v>
      </c>
      <c r="CH45" s="172">
        <f t="shared" si="29"/>
        <v>1</v>
      </c>
      <c r="CI45" s="172">
        <f t="shared" si="29"/>
        <v>1</v>
      </c>
      <c r="CJ45" s="172">
        <f t="shared" si="29"/>
        <v>1</v>
      </c>
      <c r="CK45" s="172">
        <f t="shared" si="29"/>
        <v>1</v>
      </c>
      <c r="CL45" s="172">
        <f t="shared" si="29"/>
        <v>1</v>
      </c>
      <c r="CM45" s="172">
        <f t="shared" si="29"/>
        <v>1</v>
      </c>
      <c r="CN45" s="172">
        <f t="shared" si="29"/>
        <v>1</v>
      </c>
      <c r="CO45" s="172">
        <f t="shared" si="29"/>
        <v>1</v>
      </c>
      <c r="CP45" s="172">
        <f t="shared" si="29"/>
        <v>1</v>
      </c>
      <c r="CQ45" s="172">
        <f t="shared" si="29"/>
        <v>1</v>
      </c>
      <c r="CR45" s="172">
        <f t="shared" si="28"/>
        <v>1</v>
      </c>
      <c r="CS45" s="172">
        <f t="shared" si="28"/>
        <v>1</v>
      </c>
      <c r="CT45" s="172">
        <f t="shared" si="28"/>
        <v>1</v>
      </c>
      <c r="CU45" s="172">
        <f t="shared" si="28"/>
        <v>1</v>
      </c>
      <c r="DA45" s="172">
        <v>11</v>
      </c>
      <c r="DB45" s="32" t="str">
        <f t="shared" si="31"/>
        <v xml:space="preserve"> </v>
      </c>
      <c r="DD45" s="172">
        <f t="shared" si="18"/>
        <v>1</v>
      </c>
      <c r="DE45" s="172">
        <v>43</v>
      </c>
      <c r="DL45" s="172">
        <f t="shared" si="13"/>
        <v>0</v>
      </c>
      <c r="DM45" s="172">
        <f t="shared" si="14"/>
        <v>1</v>
      </c>
      <c r="DN45" s="172">
        <f t="shared" si="15"/>
        <v>1</v>
      </c>
      <c r="DO45" s="172">
        <f t="shared" si="32"/>
        <v>1</v>
      </c>
      <c r="DP45" s="172">
        <f t="shared" si="32"/>
        <v>1</v>
      </c>
      <c r="DQ45" s="172">
        <f t="shared" si="32"/>
        <v>1</v>
      </c>
      <c r="DR45" s="172">
        <f t="shared" si="32"/>
        <v>1</v>
      </c>
      <c r="DS45" s="172">
        <f t="shared" si="32"/>
        <v>1</v>
      </c>
      <c r="DT45" s="172">
        <f t="shared" si="32"/>
        <v>1</v>
      </c>
      <c r="DU45" s="172">
        <f t="shared" si="32"/>
        <v>1</v>
      </c>
      <c r="DV45" s="172">
        <f t="shared" si="33"/>
        <v>1</v>
      </c>
      <c r="DW45" s="172">
        <f t="shared" si="33"/>
        <v>1</v>
      </c>
      <c r="DX45" s="172">
        <f t="shared" si="33"/>
        <v>1</v>
      </c>
      <c r="DY45" s="172">
        <f t="shared" si="33"/>
        <v>1</v>
      </c>
      <c r="DZ45" s="172">
        <f t="shared" si="33"/>
        <v>1</v>
      </c>
      <c r="EA45" s="172">
        <f t="shared" si="33"/>
        <v>1</v>
      </c>
      <c r="EB45" s="172">
        <f t="shared" si="33"/>
        <v>1</v>
      </c>
      <c r="EC45" s="172">
        <f t="shared" si="33"/>
        <v>1</v>
      </c>
      <c r="ED45" s="172">
        <f t="shared" si="33"/>
        <v>1</v>
      </c>
      <c r="EE45" s="172">
        <f t="shared" si="33"/>
        <v>1</v>
      </c>
      <c r="EF45" s="172">
        <f t="shared" si="33"/>
        <v>1</v>
      </c>
      <c r="EG45" s="172">
        <f t="shared" si="7"/>
        <v>0</v>
      </c>
    </row>
    <row r="46" spans="20:137" x14ac:dyDescent="0.25">
      <c r="T46" s="5"/>
      <c r="U46" s="13"/>
      <c r="V46" s="5"/>
      <c r="W46" s="5" t="str">
        <f t="shared" si="2"/>
        <v/>
      </c>
      <c r="X46" s="5"/>
      <c r="Y46" s="5"/>
      <c r="Z46" s="5"/>
      <c r="CB46" s="172">
        <f t="shared" si="29"/>
        <v>1</v>
      </c>
      <c r="CC46" s="172">
        <f t="shared" si="29"/>
        <v>1</v>
      </c>
      <c r="CD46" s="172">
        <f t="shared" si="29"/>
        <v>1</v>
      </c>
      <c r="CE46" s="172">
        <f t="shared" si="29"/>
        <v>1</v>
      </c>
      <c r="CF46" s="172">
        <f t="shared" si="29"/>
        <v>1</v>
      </c>
      <c r="CG46" s="172">
        <f t="shared" si="29"/>
        <v>1</v>
      </c>
      <c r="CH46" s="172">
        <f t="shared" si="29"/>
        <v>1</v>
      </c>
      <c r="CI46" s="172">
        <f t="shared" si="29"/>
        <v>1</v>
      </c>
      <c r="CJ46" s="172">
        <f t="shared" si="29"/>
        <v>1</v>
      </c>
      <c r="CK46" s="172">
        <f t="shared" si="29"/>
        <v>1</v>
      </c>
      <c r="CL46" s="172">
        <f t="shared" si="29"/>
        <v>1</v>
      </c>
      <c r="CM46" s="172">
        <f t="shared" si="29"/>
        <v>1</v>
      </c>
      <c r="CN46" s="172">
        <f t="shared" si="29"/>
        <v>1</v>
      </c>
      <c r="CO46" s="172">
        <f t="shared" si="29"/>
        <v>1</v>
      </c>
      <c r="CP46" s="172">
        <f t="shared" si="29"/>
        <v>1</v>
      </c>
      <c r="CQ46" s="172">
        <f t="shared" si="29"/>
        <v>1</v>
      </c>
      <c r="CR46" s="172">
        <f t="shared" si="28"/>
        <v>1</v>
      </c>
      <c r="CS46" s="172">
        <f t="shared" si="28"/>
        <v>1</v>
      </c>
      <c r="CT46" s="172">
        <f t="shared" si="28"/>
        <v>1</v>
      </c>
      <c r="CU46" s="172">
        <f t="shared" si="28"/>
        <v>1</v>
      </c>
      <c r="DA46" s="172"/>
      <c r="DB46" s="32" t="str">
        <f>INDEX($DM$84:$EF$84,CZ34)</f>
        <v/>
      </c>
      <c r="DD46" s="172">
        <f t="shared" si="18"/>
        <v>1</v>
      </c>
      <c r="DE46" s="172">
        <v>44</v>
      </c>
      <c r="DL46" s="172">
        <f t="shared" si="13"/>
        <v>0</v>
      </c>
      <c r="DM46" s="172">
        <f t="shared" si="14"/>
        <v>1</v>
      </c>
      <c r="DN46" s="172">
        <f t="shared" si="15"/>
        <v>1</v>
      </c>
      <c r="DO46" s="172">
        <f t="shared" si="32"/>
        <v>1</v>
      </c>
      <c r="DP46" s="172">
        <f t="shared" si="32"/>
        <v>1</v>
      </c>
      <c r="DQ46" s="172">
        <f t="shared" si="32"/>
        <v>1</v>
      </c>
      <c r="DR46" s="172">
        <f t="shared" si="32"/>
        <v>1</v>
      </c>
      <c r="DS46" s="172">
        <f t="shared" si="32"/>
        <v>1</v>
      </c>
      <c r="DT46" s="172">
        <f t="shared" si="32"/>
        <v>1</v>
      </c>
      <c r="DU46" s="172">
        <f t="shared" si="32"/>
        <v>1</v>
      </c>
      <c r="DV46" s="172">
        <f t="shared" si="33"/>
        <v>1</v>
      </c>
      <c r="DW46" s="172">
        <f t="shared" si="33"/>
        <v>1</v>
      </c>
      <c r="DX46" s="172">
        <f t="shared" si="33"/>
        <v>1</v>
      </c>
      <c r="DY46" s="172">
        <f t="shared" si="33"/>
        <v>1</v>
      </c>
      <c r="DZ46" s="172">
        <f t="shared" si="33"/>
        <v>1</v>
      </c>
      <c r="EA46" s="172">
        <f t="shared" si="33"/>
        <v>1</v>
      </c>
      <c r="EB46" s="172">
        <f t="shared" si="33"/>
        <v>1</v>
      </c>
      <c r="EC46" s="172">
        <f t="shared" si="33"/>
        <v>1</v>
      </c>
      <c r="ED46" s="172">
        <f t="shared" si="33"/>
        <v>1</v>
      </c>
      <c r="EE46" s="172">
        <f t="shared" si="33"/>
        <v>1</v>
      </c>
      <c r="EF46" s="172">
        <f t="shared" si="33"/>
        <v>1</v>
      </c>
      <c r="EG46" s="172">
        <f t="shared" si="7"/>
        <v>0</v>
      </c>
    </row>
    <row r="47" spans="20:137" x14ac:dyDescent="0.25">
      <c r="T47" s="5"/>
      <c r="U47" s="13"/>
      <c r="V47" s="5"/>
      <c r="W47" s="5" t="str">
        <f t="shared" si="2"/>
        <v/>
      </c>
      <c r="X47" s="5"/>
      <c r="Y47" s="5"/>
      <c r="Z47" s="5"/>
      <c r="CB47" s="172">
        <f t="shared" si="29"/>
        <v>1</v>
      </c>
      <c r="CC47" s="172">
        <f t="shared" si="29"/>
        <v>1</v>
      </c>
      <c r="CD47" s="172">
        <f t="shared" si="29"/>
        <v>1</v>
      </c>
      <c r="CE47" s="172">
        <f t="shared" si="29"/>
        <v>1</v>
      </c>
      <c r="CF47" s="172">
        <f t="shared" si="29"/>
        <v>1</v>
      </c>
      <c r="CG47" s="172">
        <f t="shared" si="29"/>
        <v>1</v>
      </c>
      <c r="CH47" s="172">
        <f t="shared" si="29"/>
        <v>1</v>
      </c>
      <c r="CI47" s="172">
        <f t="shared" si="29"/>
        <v>1</v>
      </c>
      <c r="CJ47" s="172">
        <f t="shared" si="29"/>
        <v>1</v>
      </c>
      <c r="CK47" s="172">
        <f t="shared" si="29"/>
        <v>1</v>
      </c>
      <c r="CL47" s="172">
        <f t="shared" si="29"/>
        <v>1</v>
      </c>
      <c r="CM47" s="172">
        <f t="shared" si="29"/>
        <v>1</v>
      </c>
      <c r="CN47" s="172">
        <f t="shared" si="29"/>
        <v>1</v>
      </c>
      <c r="CO47" s="172">
        <f t="shared" si="29"/>
        <v>1</v>
      </c>
      <c r="CP47" s="172">
        <f t="shared" si="29"/>
        <v>1</v>
      </c>
      <c r="CQ47" s="172">
        <f t="shared" si="29"/>
        <v>1</v>
      </c>
      <c r="CR47" s="172">
        <f t="shared" si="28"/>
        <v>1</v>
      </c>
      <c r="CS47" s="172">
        <f t="shared" si="28"/>
        <v>1</v>
      </c>
      <c r="CT47" s="172">
        <f t="shared" si="28"/>
        <v>1</v>
      </c>
      <c r="CU47" s="172">
        <f t="shared" si="28"/>
        <v>1</v>
      </c>
      <c r="DB47" s="172" t="str">
        <f>IF(DB34="","","----")</f>
        <v/>
      </c>
      <c r="DD47" s="172">
        <f t="shared" si="18"/>
        <v>1</v>
      </c>
      <c r="DE47" s="172">
        <v>45</v>
      </c>
      <c r="DL47" s="172">
        <f t="shared" si="13"/>
        <v>0</v>
      </c>
      <c r="DM47" s="172">
        <f t="shared" si="14"/>
        <v>1</v>
      </c>
      <c r="DN47" s="172">
        <f t="shared" si="15"/>
        <v>1</v>
      </c>
      <c r="DO47" s="172">
        <f t="shared" si="32"/>
        <v>1</v>
      </c>
      <c r="DP47" s="172">
        <f t="shared" si="32"/>
        <v>1</v>
      </c>
      <c r="DQ47" s="172">
        <f t="shared" si="32"/>
        <v>1</v>
      </c>
      <c r="DR47" s="172">
        <f t="shared" si="32"/>
        <v>1</v>
      </c>
      <c r="DS47" s="172">
        <f t="shared" si="32"/>
        <v>1</v>
      </c>
      <c r="DT47" s="172">
        <f t="shared" si="32"/>
        <v>1</v>
      </c>
      <c r="DU47" s="172">
        <f t="shared" si="32"/>
        <v>1</v>
      </c>
      <c r="DV47" s="172">
        <f t="shared" si="33"/>
        <v>1</v>
      </c>
      <c r="DW47" s="172">
        <f t="shared" si="33"/>
        <v>1</v>
      </c>
      <c r="DX47" s="172">
        <f t="shared" si="33"/>
        <v>1</v>
      </c>
      <c r="DY47" s="172">
        <f t="shared" si="33"/>
        <v>1</v>
      </c>
      <c r="DZ47" s="172">
        <f t="shared" si="33"/>
        <v>1</v>
      </c>
      <c r="EA47" s="172">
        <f t="shared" si="33"/>
        <v>1</v>
      </c>
      <c r="EB47" s="172">
        <f t="shared" si="33"/>
        <v>1</v>
      </c>
      <c r="EC47" s="172">
        <f t="shared" si="33"/>
        <v>1</v>
      </c>
      <c r="ED47" s="172">
        <f t="shared" si="33"/>
        <v>1</v>
      </c>
      <c r="EE47" s="172">
        <f t="shared" si="33"/>
        <v>1</v>
      </c>
      <c r="EF47" s="172">
        <f t="shared" si="33"/>
        <v>1</v>
      </c>
      <c r="EG47" s="172">
        <f t="shared" si="7"/>
        <v>0</v>
      </c>
    </row>
    <row r="48" spans="20:137" x14ac:dyDescent="0.25">
      <c r="T48" s="5"/>
      <c r="U48" s="13"/>
      <c r="V48" s="5"/>
      <c r="W48" s="5" t="str">
        <f t="shared" si="2"/>
        <v/>
      </c>
      <c r="X48" s="5"/>
      <c r="Y48" s="5"/>
      <c r="Z48" s="5"/>
      <c r="CB48" s="172">
        <f t="shared" si="29"/>
        <v>1</v>
      </c>
      <c r="CC48" s="172">
        <f t="shared" si="29"/>
        <v>1</v>
      </c>
      <c r="CD48" s="172">
        <f t="shared" si="29"/>
        <v>1</v>
      </c>
      <c r="CE48" s="172">
        <f t="shared" si="29"/>
        <v>1</v>
      </c>
      <c r="CF48" s="172">
        <f t="shared" si="29"/>
        <v>1</v>
      </c>
      <c r="CG48" s="172">
        <f t="shared" si="29"/>
        <v>1</v>
      </c>
      <c r="CH48" s="172">
        <f t="shared" si="29"/>
        <v>1</v>
      </c>
      <c r="CI48" s="172">
        <f t="shared" si="29"/>
        <v>1</v>
      </c>
      <c r="CJ48" s="172">
        <f t="shared" si="29"/>
        <v>1</v>
      </c>
      <c r="CK48" s="172">
        <f t="shared" si="29"/>
        <v>1</v>
      </c>
      <c r="CL48" s="172">
        <f t="shared" si="29"/>
        <v>1</v>
      </c>
      <c r="CM48" s="172">
        <f t="shared" si="29"/>
        <v>1</v>
      </c>
      <c r="CN48" s="172">
        <f t="shared" si="29"/>
        <v>1</v>
      </c>
      <c r="CO48" s="172">
        <f t="shared" si="29"/>
        <v>1</v>
      </c>
      <c r="CP48" s="172">
        <f t="shared" si="29"/>
        <v>1</v>
      </c>
      <c r="CQ48" s="172">
        <f t="shared" ref="CQ48:CU63" si="34">IF(BF47="",CQ47,CQ47+1)</f>
        <v>1</v>
      </c>
      <c r="CR48" s="172">
        <f t="shared" si="34"/>
        <v>1</v>
      </c>
      <c r="CS48" s="172">
        <f t="shared" si="34"/>
        <v>1</v>
      </c>
      <c r="CT48" s="172">
        <f t="shared" si="34"/>
        <v>1</v>
      </c>
      <c r="CU48" s="172">
        <f t="shared" si="34"/>
        <v>1</v>
      </c>
      <c r="DA48" s="172"/>
      <c r="DB48" s="32" t="str">
        <f>IF(DB49="","",CONCATENATE("Warband ",CZ49," ",DG48))</f>
        <v/>
      </c>
      <c r="DD48" s="172">
        <f t="shared" si="18"/>
        <v>1</v>
      </c>
      <c r="DE48" s="172">
        <v>46</v>
      </c>
      <c r="DG48" s="49" t="str">
        <f>CONCATENATE("   ",DH48,"/",DI48,IF(DH48&gt;DI48," !",""))</f>
        <v xml:space="preserve">   0/12</v>
      </c>
      <c r="DH48" s="172">
        <f t="shared" ref="DH48" si="35">INDEX($CB$1:$CU$1,CZ49)+DJ48</f>
        <v>0</v>
      </c>
      <c r="DI48" s="172">
        <f>12</f>
        <v>12</v>
      </c>
      <c r="DJ48" s="172">
        <f>INDEX($DM$83:$EF$83,CZ49)</f>
        <v>0</v>
      </c>
      <c r="DL48" s="172">
        <f t="shared" si="13"/>
        <v>0</v>
      </c>
      <c r="DM48" s="172">
        <f t="shared" si="14"/>
        <v>1</v>
      </c>
      <c r="DN48" s="172">
        <f t="shared" si="15"/>
        <v>1</v>
      </c>
      <c r="DO48" s="172">
        <f t="shared" si="32"/>
        <v>1</v>
      </c>
      <c r="DP48" s="172">
        <f t="shared" si="32"/>
        <v>1</v>
      </c>
      <c r="DQ48" s="172">
        <f t="shared" si="32"/>
        <v>1</v>
      </c>
      <c r="DR48" s="172">
        <f t="shared" si="32"/>
        <v>1</v>
      </c>
      <c r="DS48" s="172">
        <f t="shared" si="32"/>
        <v>1</v>
      </c>
      <c r="DT48" s="172">
        <f t="shared" si="32"/>
        <v>1</v>
      </c>
      <c r="DU48" s="172">
        <f t="shared" si="32"/>
        <v>1</v>
      </c>
      <c r="DV48" s="172">
        <f t="shared" si="33"/>
        <v>1</v>
      </c>
      <c r="DW48" s="172">
        <f t="shared" si="33"/>
        <v>1</v>
      </c>
      <c r="DX48" s="172">
        <f t="shared" si="33"/>
        <v>1</v>
      </c>
      <c r="DY48" s="172">
        <f t="shared" si="33"/>
        <v>1</v>
      </c>
      <c r="DZ48" s="172">
        <f t="shared" si="33"/>
        <v>1</v>
      </c>
      <c r="EA48" s="172">
        <f t="shared" si="33"/>
        <v>1</v>
      </c>
      <c r="EB48" s="172">
        <f t="shared" si="33"/>
        <v>1</v>
      </c>
      <c r="EC48" s="172">
        <f t="shared" si="33"/>
        <v>1</v>
      </c>
      <c r="ED48" s="172">
        <f t="shared" si="33"/>
        <v>1</v>
      </c>
      <c r="EE48" s="172">
        <f t="shared" si="33"/>
        <v>1</v>
      </c>
      <c r="EF48" s="172">
        <f t="shared" si="33"/>
        <v>1</v>
      </c>
      <c r="EG48" s="172">
        <f t="shared" si="7"/>
        <v>0</v>
      </c>
    </row>
    <row r="49" spans="20:137" x14ac:dyDescent="0.25">
      <c r="T49" s="5"/>
      <c r="U49" s="13"/>
      <c r="V49" s="5"/>
      <c r="W49" s="5" t="str">
        <f t="shared" si="2"/>
        <v/>
      </c>
      <c r="X49" s="5"/>
      <c r="Y49" s="5"/>
      <c r="Z49" s="5"/>
      <c r="CB49" s="172">
        <f t="shared" ref="CB49:CQ64" si="36">IF(AQ48="",CB48,CB48+1)</f>
        <v>1</v>
      </c>
      <c r="CC49" s="172">
        <f t="shared" si="36"/>
        <v>1</v>
      </c>
      <c r="CD49" s="172">
        <f t="shared" si="36"/>
        <v>1</v>
      </c>
      <c r="CE49" s="172">
        <f t="shared" si="36"/>
        <v>1</v>
      </c>
      <c r="CF49" s="172">
        <f t="shared" si="36"/>
        <v>1</v>
      </c>
      <c r="CG49" s="172">
        <f t="shared" si="36"/>
        <v>1</v>
      </c>
      <c r="CH49" s="172">
        <f t="shared" si="36"/>
        <v>1</v>
      </c>
      <c r="CI49" s="172">
        <f t="shared" si="36"/>
        <v>1</v>
      </c>
      <c r="CJ49" s="172">
        <f t="shared" si="36"/>
        <v>1</v>
      </c>
      <c r="CK49" s="172">
        <f t="shared" si="36"/>
        <v>1</v>
      </c>
      <c r="CL49" s="172">
        <f t="shared" si="36"/>
        <v>1</v>
      </c>
      <c r="CM49" s="172">
        <f t="shared" si="36"/>
        <v>1</v>
      </c>
      <c r="CN49" s="172">
        <f t="shared" si="36"/>
        <v>1</v>
      </c>
      <c r="CO49" s="172">
        <f t="shared" si="36"/>
        <v>1</v>
      </c>
      <c r="CP49" s="172">
        <f t="shared" si="36"/>
        <v>1</v>
      </c>
      <c r="CQ49" s="172">
        <f t="shared" si="34"/>
        <v>1</v>
      </c>
      <c r="CR49" s="172">
        <f t="shared" si="34"/>
        <v>1</v>
      </c>
      <c r="CS49" s="172">
        <f t="shared" si="34"/>
        <v>1</v>
      </c>
      <c r="CT49" s="172">
        <f t="shared" si="34"/>
        <v>1</v>
      </c>
      <c r="CU49" s="172">
        <f t="shared" si="34"/>
        <v>1</v>
      </c>
      <c r="CZ49" s="172">
        <v>4</v>
      </c>
      <c r="DA49" s="172" t="s">
        <v>278</v>
      </c>
      <c r="DB49" s="32" t="str">
        <f>T(LOOKUP(CZ49,$DM$1:$EF$1,$DM$2:$EF$2))</f>
        <v/>
      </c>
      <c r="DD49" s="172">
        <f t="shared" si="18"/>
        <v>1</v>
      </c>
      <c r="DE49" s="172">
        <v>47</v>
      </c>
      <c r="DL49" s="172">
        <f t="shared" si="13"/>
        <v>0</v>
      </c>
      <c r="DM49" s="172">
        <f t="shared" si="14"/>
        <v>1</v>
      </c>
      <c r="DN49" s="172">
        <f t="shared" si="15"/>
        <v>1</v>
      </c>
      <c r="DO49" s="172">
        <f t="shared" si="32"/>
        <v>1</v>
      </c>
      <c r="DP49" s="172">
        <f t="shared" si="32"/>
        <v>1</v>
      </c>
      <c r="DQ49" s="172">
        <f t="shared" si="32"/>
        <v>1</v>
      </c>
      <c r="DR49" s="172">
        <f t="shared" si="32"/>
        <v>1</v>
      </c>
      <c r="DS49" s="172">
        <f t="shared" si="32"/>
        <v>1</v>
      </c>
      <c r="DT49" s="172">
        <f t="shared" si="32"/>
        <v>1</v>
      </c>
      <c r="DU49" s="172">
        <f t="shared" si="32"/>
        <v>1</v>
      </c>
      <c r="DV49" s="172">
        <f t="shared" si="33"/>
        <v>1</v>
      </c>
      <c r="DW49" s="172">
        <f t="shared" si="33"/>
        <v>1</v>
      </c>
      <c r="DX49" s="172">
        <f t="shared" si="33"/>
        <v>1</v>
      </c>
      <c r="DY49" s="172">
        <f t="shared" si="33"/>
        <v>1</v>
      </c>
      <c r="DZ49" s="172">
        <f t="shared" si="33"/>
        <v>1</v>
      </c>
      <c r="EA49" s="172">
        <f t="shared" si="33"/>
        <v>1</v>
      </c>
      <c r="EB49" s="172">
        <f t="shared" si="33"/>
        <v>1</v>
      </c>
      <c r="EC49" s="172">
        <f t="shared" si="33"/>
        <v>1</v>
      </c>
      <c r="ED49" s="172">
        <f t="shared" si="33"/>
        <v>1</v>
      </c>
      <c r="EE49" s="172">
        <f t="shared" si="33"/>
        <v>1</v>
      </c>
      <c r="EF49" s="172">
        <f t="shared" si="33"/>
        <v>1</v>
      </c>
      <c r="EG49" s="172">
        <f t="shared" si="7"/>
        <v>0</v>
      </c>
    </row>
    <row r="50" spans="20:137" x14ac:dyDescent="0.25">
      <c r="T50" s="5"/>
      <c r="U50" s="13"/>
      <c r="V50" s="5"/>
      <c r="W50" s="5" t="str">
        <f t="shared" si="2"/>
        <v/>
      </c>
      <c r="X50" s="5"/>
      <c r="Y50" s="5"/>
      <c r="Z50" s="5"/>
      <c r="CB50" s="172">
        <f t="shared" si="36"/>
        <v>1</v>
      </c>
      <c r="CC50" s="172">
        <f t="shared" si="36"/>
        <v>1</v>
      </c>
      <c r="CD50" s="172">
        <f t="shared" si="36"/>
        <v>1</v>
      </c>
      <c r="CE50" s="172">
        <f t="shared" si="36"/>
        <v>1</v>
      </c>
      <c r="CF50" s="172">
        <f t="shared" si="36"/>
        <v>1</v>
      </c>
      <c r="CG50" s="172">
        <f t="shared" si="36"/>
        <v>1</v>
      </c>
      <c r="CH50" s="172">
        <f t="shared" si="36"/>
        <v>1</v>
      </c>
      <c r="CI50" s="172">
        <f t="shared" si="36"/>
        <v>1</v>
      </c>
      <c r="CJ50" s="172">
        <f t="shared" si="36"/>
        <v>1</v>
      </c>
      <c r="CK50" s="172">
        <f t="shared" si="36"/>
        <v>1</v>
      </c>
      <c r="CL50" s="172">
        <f t="shared" si="36"/>
        <v>1</v>
      </c>
      <c r="CM50" s="172">
        <f t="shared" si="36"/>
        <v>1</v>
      </c>
      <c r="CN50" s="172">
        <f t="shared" si="36"/>
        <v>1</v>
      </c>
      <c r="CO50" s="172">
        <f t="shared" si="36"/>
        <v>1</v>
      </c>
      <c r="CP50" s="172">
        <f t="shared" si="36"/>
        <v>1</v>
      </c>
      <c r="CQ50" s="172">
        <f t="shared" si="34"/>
        <v>1</v>
      </c>
      <c r="CR50" s="172">
        <f t="shared" si="34"/>
        <v>1</v>
      </c>
      <c r="CS50" s="172">
        <f t="shared" si="34"/>
        <v>1</v>
      </c>
      <c r="CT50" s="172">
        <f t="shared" si="34"/>
        <v>1</v>
      </c>
      <c r="CU50" s="172">
        <f t="shared" si="34"/>
        <v>1</v>
      </c>
      <c r="DA50" s="172">
        <v>1</v>
      </c>
      <c r="DB50" s="32" t="str">
        <f t="shared" ref="DB50:DB60" si="37">T(CONCATENATE(LOOKUP(DA50,CE$3:CE$80,AT$3:AT$80)," ",LOOKUP(DA50,CE$3:CE$80,$CA$3:$CA$80)))</f>
        <v xml:space="preserve"> </v>
      </c>
      <c r="DD50" s="172">
        <f t="shared" si="18"/>
        <v>1</v>
      </c>
      <c r="DE50" s="172">
        <v>48</v>
      </c>
      <c r="DL50" s="172">
        <f t="shared" si="13"/>
        <v>0</v>
      </c>
      <c r="DM50" s="172">
        <f t="shared" si="14"/>
        <v>1</v>
      </c>
      <c r="DN50" s="172">
        <f t="shared" si="15"/>
        <v>1</v>
      </c>
      <c r="DO50" s="172">
        <f t="shared" si="32"/>
        <v>1</v>
      </c>
      <c r="DP50" s="172">
        <f t="shared" si="32"/>
        <v>1</v>
      </c>
      <c r="DQ50" s="172">
        <f t="shared" si="32"/>
        <v>1</v>
      </c>
      <c r="DR50" s="172">
        <f t="shared" si="32"/>
        <v>1</v>
      </c>
      <c r="DS50" s="172">
        <f t="shared" si="32"/>
        <v>1</v>
      </c>
      <c r="DT50" s="172">
        <f t="shared" si="32"/>
        <v>1</v>
      </c>
      <c r="DU50" s="172">
        <f t="shared" si="32"/>
        <v>1</v>
      </c>
      <c r="DV50" s="172">
        <f t="shared" si="33"/>
        <v>1</v>
      </c>
      <c r="DW50" s="172">
        <f t="shared" si="33"/>
        <v>1</v>
      </c>
      <c r="DX50" s="172">
        <f t="shared" si="33"/>
        <v>1</v>
      </c>
      <c r="DY50" s="172">
        <f t="shared" si="33"/>
        <v>1</v>
      </c>
      <c r="DZ50" s="172">
        <f t="shared" si="33"/>
        <v>1</v>
      </c>
      <c r="EA50" s="172">
        <f t="shared" si="33"/>
        <v>1</v>
      </c>
      <c r="EB50" s="172">
        <f t="shared" si="33"/>
        <v>1</v>
      </c>
      <c r="EC50" s="172">
        <f t="shared" si="33"/>
        <v>1</v>
      </c>
      <c r="ED50" s="172">
        <f t="shared" si="33"/>
        <v>1</v>
      </c>
      <c r="EE50" s="172">
        <f t="shared" si="33"/>
        <v>1</v>
      </c>
      <c r="EF50" s="172">
        <f t="shared" si="33"/>
        <v>1</v>
      </c>
      <c r="EG50" s="172">
        <f t="shared" si="7"/>
        <v>0</v>
      </c>
    </row>
    <row r="51" spans="20:137" x14ac:dyDescent="0.25">
      <c r="T51" s="5"/>
      <c r="U51" s="13"/>
      <c r="V51" s="5"/>
      <c r="W51" s="5" t="str">
        <f t="shared" si="2"/>
        <v/>
      </c>
      <c r="X51" s="5"/>
      <c r="Y51" s="5"/>
      <c r="Z51" s="5"/>
      <c r="CB51" s="172">
        <f t="shared" si="36"/>
        <v>1</v>
      </c>
      <c r="CC51" s="172">
        <f t="shared" si="36"/>
        <v>1</v>
      </c>
      <c r="CD51" s="172">
        <f t="shared" si="36"/>
        <v>1</v>
      </c>
      <c r="CE51" s="172">
        <f t="shared" si="36"/>
        <v>1</v>
      </c>
      <c r="CF51" s="172">
        <f t="shared" si="36"/>
        <v>1</v>
      </c>
      <c r="CG51" s="172">
        <f t="shared" si="36"/>
        <v>1</v>
      </c>
      <c r="CH51" s="172">
        <f t="shared" si="36"/>
        <v>1</v>
      </c>
      <c r="CI51" s="172">
        <f t="shared" si="36"/>
        <v>1</v>
      </c>
      <c r="CJ51" s="172">
        <f t="shared" si="36"/>
        <v>1</v>
      </c>
      <c r="CK51" s="172">
        <f t="shared" si="36"/>
        <v>1</v>
      </c>
      <c r="CL51" s="172">
        <f t="shared" si="36"/>
        <v>1</v>
      </c>
      <c r="CM51" s="172">
        <f t="shared" si="36"/>
        <v>1</v>
      </c>
      <c r="CN51" s="172">
        <f t="shared" si="36"/>
        <v>1</v>
      </c>
      <c r="CO51" s="172">
        <f t="shared" si="36"/>
        <v>1</v>
      </c>
      <c r="CP51" s="172">
        <f t="shared" si="36"/>
        <v>1</v>
      </c>
      <c r="CQ51" s="172">
        <f t="shared" si="34"/>
        <v>1</v>
      </c>
      <c r="CR51" s="172">
        <f t="shared" si="34"/>
        <v>1</v>
      </c>
      <c r="CS51" s="172">
        <f t="shared" si="34"/>
        <v>1</v>
      </c>
      <c r="CT51" s="172">
        <f t="shared" si="34"/>
        <v>1</v>
      </c>
      <c r="CU51" s="172">
        <f t="shared" si="34"/>
        <v>1</v>
      </c>
      <c r="DA51" s="172">
        <v>2</v>
      </c>
      <c r="DB51" s="32" t="str">
        <f t="shared" si="37"/>
        <v xml:space="preserve"> </v>
      </c>
      <c r="DD51" s="172">
        <f t="shared" si="18"/>
        <v>1</v>
      </c>
      <c r="DE51" s="172">
        <v>49</v>
      </c>
      <c r="DL51" s="172">
        <f t="shared" si="13"/>
        <v>0</v>
      </c>
      <c r="DM51" s="172">
        <f t="shared" si="14"/>
        <v>1</v>
      </c>
      <c r="DN51" s="172">
        <f t="shared" si="15"/>
        <v>1</v>
      </c>
      <c r="DO51" s="172">
        <f t="shared" si="32"/>
        <v>1</v>
      </c>
      <c r="DP51" s="172">
        <f t="shared" si="32"/>
        <v>1</v>
      </c>
      <c r="DQ51" s="172">
        <f t="shared" si="32"/>
        <v>1</v>
      </c>
      <c r="DR51" s="172">
        <f t="shared" si="32"/>
        <v>1</v>
      </c>
      <c r="DS51" s="172">
        <f t="shared" si="32"/>
        <v>1</v>
      </c>
      <c r="DT51" s="172">
        <f t="shared" si="32"/>
        <v>1</v>
      </c>
      <c r="DU51" s="172">
        <f t="shared" si="32"/>
        <v>1</v>
      </c>
      <c r="DV51" s="172">
        <f t="shared" si="33"/>
        <v>1</v>
      </c>
      <c r="DW51" s="172">
        <f t="shared" si="33"/>
        <v>1</v>
      </c>
      <c r="DX51" s="172">
        <f t="shared" si="33"/>
        <v>1</v>
      </c>
      <c r="DY51" s="172">
        <f t="shared" si="33"/>
        <v>1</v>
      </c>
      <c r="DZ51" s="172">
        <f t="shared" si="33"/>
        <v>1</v>
      </c>
      <c r="EA51" s="172">
        <f t="shared" si="33"/>
        <v>1</v>
      </c>
      <c r="EB51" s="172">
        <f t="shared" si="33"/>
        <v>1</v>
      </c>
      <c r="EC51" s="172">
        <f t="shared" si="33"/>
        <v>1</v>
      </c>
      <c r="ED51" s="172">
        <f t="shared" si="33"/>
        <v>1</v>
      </c>
      <c r="EE51" s="172">
        <f t="shared" si="33"/>
        <v>1</v>
      </c>
      <c r="EF51" s="172">
        <f t="shared" si="33"/>
        <v>1</v>
      </c>
      <c r="EG51" s="172">
        <f t="shared" si="7"/>
        <v>0</v>
      </c>
    </row>
    <row r="52" spans="20:137" x14ac:dyDescent="0.25">
      <c r="T52" s="5"/>
      <c r="U52" s="13"/>
      <c r="V52" s="5"/>
      <c r="W52" s="5" t="str">
        <f t="shared" si="2"/>
        <v/>
      </c>
      <c r="X52" s="5"/>
      <c r="Y52" s="5"/>
      <c r="Z52" s="5"/>
      <c r="CB52" s="172">
        <f t="shared" si="36"/>
        <v>1</v>
      </c>
      <c r="CC52" s="172">
        <f t="shared" si="36"/>
        <v>1</v>
      </c>
      <c r="CD52" s="172">
        <f t="shared" si="36"/>
        <v>1</v>
      </c>
      <c r="CE52" s="172">
        <f t="shared" si="36"/>
        <v>1</v>
      </c>
      <c r="CF52" s="172">
        <f t="shared" si="36"/>
        <v>1</v>
      </c>
      <c r="CG52" s="172">
        <f t="shared" si="36"/>
        <v>1</v>
      </c>
      <c r="CH52" s="172">
        <f t="shared" si="36"/>
        <v>1</v>
      </c>
      <c r="CI52" s="172">
        <f t="shared" si="36"/>
        <v>1</v>
      </c>
      <c r="CJ52" s="172">
        <f t="shared" si="36"/>
        <v>1</v>
      </c>
      <c r="CK52" s="172">
        <f t="shared" si="36"/>
        <v>1</v>
      </c>
      <c r="CL52" s="172">
        <f t="shared" si="36"/>
        <v>1</v>
      </c>
      <c r="CM52" s="172">
        <f t="shared" si="36"/>
        <v>1</v>
      </c>
      <c r="CN52" s="172">
        <f t="shared" si="36"/>
        <v>1</v>
      </c>
      <c r="CO52" s="172">
        <f t="shared" si="36"/>
        <v>1</v>
      </c>
      <c r="CP52" s="172">
        <f t="shared" si="36"/>
        <v>1</v>
      </c>
      <c r="CQ52" s="172">
        <f t="shared" si="34"/>
        <v>1</v>
      </c>
      <c r="CR52" s="172">
        <f t="shared" si="34"/>
        <v>1</v>
      </c>
      <c r="CS52" s="172">
        <f t="shared" si="34"/>
        <v>1</v>
      </c>
      <c r="CT52" s="172">
        <f t="shared" si="34"/>
        <v>1</v>
      </c>
      <c r="CU52" s="172">
        <f t="shared" si="34"/>
        <v>1</v>
      </c>
      <c r="DA52" s="172">
        <v>3</v>
      </c>
      <c r="DB52" s="32" t="str">
        <f t="shared" si="37"/>
        <v xml:space="preserve"> </v>
      </c>
      <c r="DD52" s="172">
        <f t="shared" si="18"/>
        <v>1</v>
      </c>
      <c r="DE52" s="172">
        <v>50</v>
      </c>
      <c r="DL52" s="172">
        <f t="shared" si="13"/>
        <v>0</v>
      </c>
      <c r="DM52" s="172">
        <f t="shared" si="14"/>
        <v>1</v>
      </c>
      <c r="DN52" s="172">
        <f t="shared" si="15"/>
        <v>1</v>
      </c>
      <c r="DO52" s="172">
        <f t="shared" ref="DO52:DU67" si="38">IF(OR($CX51=0,ISERROR(SEARCH(DO$1,SUBSTITUTE($CX51,DY$1,"")))),DO51,DO51+1)</f>
        <v>1</v>
      </c>
      <c r="DP52" s="172">
        <f t="shared" si="38"/>
        <v>1</v>
      </c>
      <c r="DQ52" s="172">
        <f t="shared" si="38"/>
        <v>1</v>
      </c>
      <c r="DR52" s="172">
        <f t="shared" si="38"/>
        <v>1</v>
      </c>
      <c r="DS52" s="172">
        <f t="shared" si="38"/>
        <v>1</v>
      </c>
      <c r="DT52" s="172">
        <f t="shared" si="38"/>
        <v>1</v>
      </c>
      <c r="DU52" s="172">
        <f t="shared" si="38"/>
        <v>1</v>
      </c>
      <c r="DV52" s="172">
        <f t="shared" si="33"/>
        <v>1</v>
      </c>
      <c r="DW52" s="172">
        <f t="shared" si="33"/>
        <v>1</v>
      </c>
      <c r="DX52" s="172">
        <f t="shared" si="33"/>
        <v>1</v>
      </c>
      <c r="DY52" s="172">
        <f t="shared" si="33"/>
        <v>1</v>
      </c>
      <c r="DZ52" s="172">
        <f t="shared" si="33"/>
        <v>1</v>
      </c>
      <c r="EA52" s="172">
        <f t="shared" si="33"/>
        <v>1</v>
      </c>
      <c r="EB52" s="172">
        <f t="shared" si="33"/>
        <v>1</v>
      </c>
      <c r="EC52" s="172">
        <f t="shared" si="33"/>
        <v>1</v>
      </c>
      <c r="ED52" s="172">
        <f t="shared" si="33"/>
        <v>1</v>
      </c>
      <c r="EE52" s="172">
        <f t="shared" si="33"/>
        <v>1</v>
      </c>
      <c r="EF52" s="172">
        <f t="shared" si="33"/>
        <v>1</v>
      </c>
      <c r="EG52" s="172">
        <f t="shared" si="7"/>
        <v>0</v>
      </c>
    </row>
    <row r="53" spans="20:137" x14ac:dyDescent="0.25">
      <c r="T53" s="5"/>
      <c r="U53" s="13"/>
      <c r="V53" s="5"/>
      <c r="W53" s="5" t="str">
        <f t="shared" si="2"/>
        <v/>
      </c>
      <c r="X53" s="5"/>
      <c r="Y53" s="5"/>
      <c r="Z53" s="5"/>
      <c r="CB53" s="172">
        <f t="shared" si="36"/>
        <v>1</v>
      </c>
      <c r="CC53" s="172">
        <f t="shared" si="36"/>
        <v>1</v>
      </c>
      <c r="CD53" s="172">
        <f t="shared" si="36"/>
        <v>1</v>
      </c>
      <c r="CE53" s="172">
        <f t="shared" si="36"/>
        <v>1</v>
      </c>
      <c r="CF53" s="172">
        <f t="shared" si="36"/>
        <v>1</v>
      </c>
      <c r="CG53" s="172">
        <f t="shared" si="36"/>
        <v>1</v>
      </c>
      <c r="CH53" s="172">
        <f t="shared" si="36"/>
        <v>1</v>
      </c>
      <c r="CI53" s="172">
        <f t="shared" si="36"/>
        <v>1</v>
      </c>
      <c r="CJ53" s="172">
        <f t="shared" si="36"/>
        <v>1</v>
      </c>
      <c r="CK53" s="172">
        <f t="shared" si="36"/>
        <v>1</v>
      </c>
      <c r="CL53" s="172">
        <f t="shared" si="36"/>
        <v>1</v>
      </c>
      <c r="CM53" s="172">
        <f t="shared" si="36"/>
        <v>1</v>
      </c>
      <c r="CN53" s="172">
        <f t="shared" si="36"/>
        <v>1</v>
      </c>
      <c r="CO53" s="172">
        <f t="shared" si="36"/>
        <v>1</v>
      </c>
      <c r="CP53" s="172">
        <f t="shared" si="36"/>
        <v>1</v>
      </c>
      <c r="CQ53" s="172">
        <f t="shared" si="34"/>
        <v>1</v>
      </c>
      <c r="CR53" s="172">
        <f t="shared" si="34"/>
        <v>1</v>
      </c>
      <c r="CS53" s="172">
        <f t="shared" si="34"/>
        <v>1</v>
      </c>
      <c r="CT53" s="172">
        <f t="shared" si="34"/>
        <v>1</v>
      </c>
      <c r="CU53" s="172">
        <f t="shared" si="34"/>
        <v>1</v>
      </c>
      <c r="DA53" s="172">
        <v>4</v>
      </c>
      <c r="DB53" s="32" t="str">
        <f t="shared" si="37"/>
        <v xml:space="preserve"> </v>
      </c>
      <c r="DD53" s="172">
        <f t="shared" si="18"/>
        <v>1</v>
      </c>
      <c r="DE53" s="172">
        <v>51</v>
      </c>
      <c r="DL53" s="172">
        <f t="shared" si="13"/>
        <v>0</v>
      </c>
      <c r="DM53" s="172">
        <f t="shared" si="14"/>
        <v>1</v>
      </c>
      <c r="DN53" s="172">
        <f t="shared" si="15"/>
        <v>1</v>
      </c>
      <c r="DO53" s="172">
        <f t="shared" si="38"/>
        <v>1</v>
      </c>
      <c r="DP53" s="172">
        <f t="shared" si="38"/>
        <v>1</v>
      </c>
      <c r="DQ53" s="172">
        <f t="shared" si="38"/>
        <v>1</v>
      </c>
      <c r="DR53" s="172">
        <f t="shared" si="38"/>
        <v>1</v>
      </c>
      <c r="DS53" s="172">
        <f t="shared" si="38"/>
        <v>1</v>
      </c>
      <c r="DT53" s="172">
        <f t="shared" si="38"/>
        <v>1</v>
      </c>
      <c r="DU53" s="172">
        <f t="shared" si="38"/>
        <v>1</v>
      </c>
      <c r="DV53" s="172">
        <f t="shared" ref="DV53:EF68" si="39">IF(OR($CX52=0,ISERROR(SEARCH(DV$1,$CX52))),DV52,DV52+1)</f>
        <v>1</v>
      </c>
      <c r="DW53" s="172">
        <f t="shared" si="39"/>
        <v>1</v>
      </c>
      <c r="DX53" s="172">
        <f t="shared" si="39"/>
        <v>1</v>
      </c>
      <c r="DY53" s="172">
        <f t="shared" si="39"/>
        <v>1</v>
      </c>
      <c r="DZ53" s="172">
        <f t="shared" si="39"/>
        <v>1</v>
      </c>
      <c r="EA53" s="172">
        <f t="shared" si="39"/>
        <v>1</v>
      </c>
      <c r="EB53" s="172">
        <f t="shared" si="39"/>
        <v>1</v>
      </c>
      <c r="EC53" s="172">
        <f t="shared" si="39"/>
        <v>1</v>
      </c>
      <c r="ED53" s="172">
        <f t="shared" si="39"/>
        <v>1</v>
      </c>
      <c r="EE53" s="172">
        <f t="shared" si="39"/>
        <v>1</v>
      </c>
      <c r="EF53" s="172">
        <f t="shared" si="39"/>
        <v>1</v>
      </c>
      <c r="EG53" s="172">
        <f t="shared" si="7"/>
        <v>0</v>
      </c>
    </row>
    <row r="54" spans="20:137" x14ac:dyDescent="0.25">
      <c r="T54" s="5"/>
      <c r="U54" s="13"/>
      <c r="V54" s="5"/>
      <c r="W54" s="5" t="str">
        <f t="shared" si="2"/>
        <v/>
      </c>
      <c r="X54" s="5"/>
      <c r="Y54" s="5"/>
      <c r="Z54" s="5"/>
      <c r="CB54" s="172">
        <f t="shared" si="36"/>
        <v>1</v>
      </c>
      <c r="CC54" s="172">
        <f t="shared" si="36"/>
        <v>1</v>
      </c>
      <c r="CD54" s="172">
        <f t="shared" si="36"/>
        <v>1</v>
      </c>
      <c r="CE54" s="172">
        <f t="shared" si="36"/>
        <v>1</v>
      </c>
      <c r="CF54" s="172">
        <f t="shared" si="36"/>
        <v>1</v>
      </c>
      <c r="CG54" s="172">
        <f t="shared" si="36"/>
        <v>1</v>
      </c>
      <c r="CH54" s="172">
        <f t="shared" si="36"/>
        <v>1</v>
      </c>
      <c r="CI54" s="172">
        <f t="shared" si="36"/>
        <v>1</v>
      </c>
      <c r="CJ54" s="172">
        <f t="shared" si="36"/>
        <v>1</v>
      </c>
      <c r="CK54" s="172">
        <f t="shared" si="36"/>
        <v>1</v>
      </c>
      <c r="CL54" s="172">
        <f t="shared" si="36"/>
        <v>1</v>
      </c>
      <c r="CM54" s="172">
        <f t="shared" si="36"/>
        <v>1</v>
      </c>
      <c r="CN54" s="172">
        <f t="shared" si="36"/>
        <v>1</v>
      </c>
      <c r="CO54" s="172">
        <f t="shared" si="36"/>
        <v>1</v>
      </c>
      <c r="CP54" s="172">
        <f t="shared" si="36"/>
        <v>1</v>
      </c>
      <c r="CQ54" s="172">
        <f t="shared" si="34"/>
        <v>1</v>
      </c>
      <c r="CR54" s="172">
        <f t="shared" si="34"/>
        <v>1</v>
      </c>
      <c r="CS54" s="172">
        <f t="shared" si="34"/>
        <v>1</v>
      </c>
      <c r="CT54" s="172">
        <f t="shared" si="34"/>
        <v>1</v>
      </c>
      <c r="CU54" s="172">
        <f t="shared" si="34"/>
        <v>1</v>
      </c>
      <c r="DA54" s="172">
        <v>5</v>
      </c>
      <c r="DB54" s="32" t="str">
        <f t="shared" si="37"/>
        <v xml:space="preserve"> </v>
      </c>
      <c r="DD54" s="172">
        <f t="shared" si="18"/>
        <v>1</v>
      </c>
      <c r="DE54" s="172">
        <v>52</v>
      </c>
      <c r="DL54" s="172">
        <f t="shared" si="13"/>
        <v>0</v>
      </c>
      <c r="DM54" s="172">
        <f t="shared" si="14"/>
        <v>1</v>
      </c>
      <c r="DN54" s="172">
        <f t="shared" si="15"/>
        <v>1</v>
      </c>
      <c r="DO54" s="172">
        <f t="shared" si="38"/>
        <v>1</v>
      </c>
      <c r="DP54" s="172">
        <f t="shared" si="38"/>
        <v>1</v>
      </c>
      <c r="DQ54" s="172">
        <f t="shared" si="38"/>
        <v>1</v>
      </c>
      <c r="DR54" s="172">
        <f t="shared" si="38"/>
        <v>1</v>
      </c>
      <c r="DS54" s="172">
        <f t="shared" si="38"/>
        <v>1</v>
      </c>
      <c r="DT54" s="172">
        <f t="shared" si="38"/>
        <v>1</v>
      </c>
      <c r="DU54" s="172">
        <f t="shared" si="38"/>
        <v>1</v>
      </c>
      <c r="DV54" s="172">
        <f t="shared" si="39"/>
        <v>1</v>
      </c>
      <c r="DW54" s="172">
        <f t="shared" si="39"/>
        <v>1</v>
      </c>
      <c r="DX54" s="172">
        <f t="shared" si="39"/>
        <v>1</v>
      </c>
      <c r="DY54" s="172">
        <f t="shared" si="39"/>
        <v>1</v>
      </c>
      <c r="DZ54" s="172">
        <f t="shared" si="39"/>
        <v>1</v>
      </c>
      <c r="EA54" s="172">
        <f t="shared" si="39"/>
        <v>1</v>
      </c>
      <c r="EB54" s="172">
        <f t="shared" si="39"/>
        <v>1</v>
      </c>
      <c r="EC54" s="172">
        <f t="shared" si="39"/>
        <v>1</v>
      </c>
      <c r="ED54" s="172">
        <f t="shared" si="39"/>
        <v>1</v>
      </c>
      <c r="EE54" s="172">
        <f t="shared" si="39"/>
        <v>1</v>
      </c>
      <c r="EF54" s="172">
        <f t="shared" si="39"/>
        <v>1</v>
      </c>
      <c r="EG54" s="172">
        <f t="shared" si="7"/>
        <v>0</v>
      </c>
    </row>
    <row r="55" spans="20:137" x14ac:dyDescent="0.25">
      <c r="T55" s="5"/>
      <c r="U55" s="13"/>
      <c r="V55" s="5"/>
      <c r="W55" s="5" t="str">
        <f t="shared" si="2"/>
        <v/>
      </c>
      <c r="X55" s="5"/>
      <c r="Y55" s="5"/>
      <c r="Z55" s="5"/>
      <c r="CB55" s="172">
        <f t="shared" si="36"/>
        <v>1</v>
      </c>
      <c r="CC55" s="172">
        <f t="shared" si="36"/>
        <v>1</v>
      </c>
      <c r="CD55" s="172">
        <f t="shared" si="36"/>
        <v>1</v>
      </c>
      <c r="CE55" s="172">
        <f t="shared" si="36"/>
        <v>1</v>
      </c>
      <c r="CF55" s="172">
        <f t="shared" si="36"/>
        <v>1</v>
      </c>
      <c r="CG55" s="172">
        <f t="shared" si="36"/>
        <v>1</v>
      </c>
      <c r="CH55" s="172">
        <f t="shared" si="36"/>
        <v>1</v>
      </c>
      <c r="CI55" s="172">
        <f t="shared" si="36"/>
        <v>1</v>
      </c>
      <c r="CJ55" s="172">
        <f t="shared" si="36"/>
        <v>1</v>
      </c>
      <c r="CK55" s="172">
        <f t="shared" si="36"/>
        <v>1</v>
      </c>
      <c r="CL55" s="172">
        <f t="shared" si="36"/>
        <v>1</v>
      </c>
      <c r="CM55" s="172">
        <f t="shared" si="36"/>
        <v>1</v>
      </c>
      <c r="CN55" s="172">
        <f t="shared" si="36"/>
        <v>1</v>
      </c>
      <c r="CO55" s="172">
        <f t="shared" si="36"/>
        <v>1</v>
      </c>
      <c r="CP55" s="172">
        <f t="shared" si="36"/>
        <v>1</v>
      </c>
      <c r="CQ55" s="172">
        <f t="shared" si="34"/>
        <v>1</v>
      </c>
      <c r="CR55" s="172">
        <f t="shared" si="34"/>
        <v>1</v>
      </c>
      <c r="CS55" s="172">
        <f t="shared" si="34"/>
        <v>1</v>
      </c>
      <c r="CT55" s="172">
        <f t="shared" si="34"/>
        <v>1</v>
      </c>
      <c r="CU55" s="172">
        <f t="shared" si="34"/>
        <v>1</v>
      </c>
      <c r="DA55" s="172">
        <v>6</v>
      </c>
      <c r="DB55" s="32" t="str">
        <f t="shared" si="37"/>
        <v xml:space="preserve"> </v>
      </c>
      <c r="DD55" s="172">
        <f t="shared" si="18"/>
        <v>1</v>
      </c>
      <c r="DE55" s="172">
        <v>53</v>
      </c>
      <c r="DL55" s="172">
        <f t="shared" si="13"/>
        <v>0</v>
      </c>
      <c r="DM55" s="172">
        <f t="shared" si="14"/>
        <v>1</v>
      </c>
      <c r="DN55" s="172">
        <f t="shared" si="15"/>
        <v>1</v>
      </c>
      <c r="DO55" s="172">
        <f t="shared" si="38"/>
        <v>1</v>
      </c>
      <c r="DP55" s="172">
        <f t="shared" si="38"/>
        <v>1</v>
      </c>
      <c r="DQ55" s="172">
        <f t="shared" si="38"/>
        <v>1</v>
      </c>
      <c r="DR55" s="172">
        <f t="shared" si="38"/>
        <v>1</v>
      </c>
      <c r="DS55" s="172">
        <f t="shared" si="38"/>
        <v>1</v>
      </c>
      <c r="DT55" s="172">
        <f t="shared" si="38"/>
        <v>1</v>
      </c>
      <c r="DU55" s="172">
        <f t="shared" si="38"/>
        <v>1</v>
      </c>
      <c r="DV55" s="172">
        <f t="shared" si="39"/>
        <v>1</v>
      </c>
      <c r="DW55" s="172">
        <f t="shared" si="39"/>
        <v>1</v>
      </c>
      <c r="DX55" s="172">
        <f t="shared" si="39"/>
        <v>1</v>
      </c>
      <c r="DY55" s="172">
        <f t="shared" si="39"/>
        <v>1</v>
      </c>
      <c r="DZ55" s="172">
        <f t="shared" si="39"/>
        <v>1</v>
      </c>
      <c r="EA55" s="172">
        <f t="shared" si="39"/>
        <v>1</v>
      </c>
      <c r="EB55" s="172">
        <f t="shared" si="39"/>
        <v>1</v>
      </c>
      <c r="EC55" s="172">
        <f t="shared" si="39"/>
        <v>1</v>
      </c>
      <c r="ED55" s="172">
        <f t="shared" si="39"/>
        <v>1</v>
      </c>
      <c r="EE55" s="172">
        <f t="shared" si="39"/>
        <v>1</v>
      </c>
      <c r="EF55" s="172">
        <f t="shared" si="39"/>
        <v>1</v>
      </c>
      <c r="EG55" s="172">
        <f t="shared" si="7"/>
        <v>0</v>
      </c>
    </row>
    <row r="56" spans="20:137" x14ac:dyDescent="0.25">
      <c r="T56" s="5"/>
      <c r="U56" s="13"/>
      <c r="V56" s="5"/>
      <c r="W56" s="5" t="str">
        <f t="shared" si="2"/>
        <v/>
      </c>
      <c r="X56" s="5"/>
      <c r="Y56" s="5"/>
      <c r="Z56" s="5"/>
      <c r="CB56" s="172">
        <f t="shared" si="36"/>
        <v>1</v>
      </c>
      <c r="CC56" s="172">
        <f t="shared" si="36"/>
        <v>1</v>
      </c>
      <c r="CD56" s="172">
        <f t="shared" si="36"/>
        <v>1</v>
      </c>
      <c r="CE56" s="172">
        <f t="shared" si="36"/>
        <v>1</v>
      </c>
      <c r="CF56" s="172">
        <f t="shared" si="36"/>
        <v>1</v>
      </c>
      <c r="CG56" s="172">
        <f t="shared" si="36"/>
        <v>1</v>
      </c>
      <c r="CH56" s="172">
        <f t="shared" si="36"/>
        <v>1</v>
      </c>
      <c r="CI56" s="172">
        <f t="shared" si="36"/>
        <v>1</v>
      </c>
      <c r="CJ56" s="172">
        <f t="shared" si="36"/>
        <v>1</v>
      </c>
      <c r="CK56" s="172">
        <f t="shared" si="36"/>
        <v>1</v>
      </c>
      <c r="CL56" s="172">
        <f t="shared" si="36"/>
        <v>1</v>
      </c>
      <c r="CM56" s="172">
        <f t="shared" si="36"/>
        <v>1</v>
      </c>
      <c r="CN56" s="172">
        <f t="shared" si="36"/>
        <v>1</v>
      </c>
      <c r="CO56" s="172">
        <f t="shared" si="36"/>
        <v>1</v>
      </c>
      <c r="CP56" s="172">
        <f t="shared" si="36"/>
        <v>1</v>
      </c>
      <c r="CQ56" s="172">
        <f t="shared" si="34"/>
        <v>1</v>
      </c>
      <c r="CR56" s="172">
        <f t="shared" si="34"/>
        <v>1</v>
      </c>
      <c r="CS56" s="172">
        <f t="shared" si="34"/>
        <v>1</v>
      </c>
      <c r="CT56" s="172">
        <f t="shared" si="34"/>
        <v>1</v>
      </c>
      <c r="CU56" s="172">
        <f t="shared" si="34"/>
        <v>1</v>
      </c>
      <c r="DA56" s="172">
        <v>7</v>
      </c>
      <c r="DB56" s="32" t="str">
        <f t="shared" si="37"/>
        <v xml:space="preserve"> </v>
      </c>
      <c r="DD56" s="172">
        <f t="shared" si="18"/>
        <v>1</v>
      </c>
      <c r="DE56" s="172">
        <v>54</v>
      </c>
      <c r="DL56" s="172">
        <f t="shared" si="13"/>
        <v>0</v>
      </c>
      <c r="DM56" s="172">
        <f t="shared" si="14"/>
        <v>1</v>
      </c>
      <c r="DN56" s="172">
        <f t="shared" si="15"/>
        <v>1</v>
      </c>
      <c r="DO56" s="172">
        <f t="shared" si="38"/>
        <v>1</v>
      </c>
      <c r="DP56" s="172">
        <f t="shared" si="38"/>
        <v>1</v>
      </c>
      <c r="DQ56" s="172">
        <f t="shared" si="38"/>
        <v>1</v>
      </c>
      <c r="DR56" s="172">
        <f t="shared" si="38"/>
        <v>1</v>
      </c>
      <c r="DS56" s="172">
        <f t="shared" si="38"/>
        <v>1</v>
      </c>
      <c r="DT56" s="172">
        <f t="shared" si="38"/>
        <v>1</v>
      </c>
      <c r="DU56" s="172">
        <f t="shared" si="38"/>
        <v>1</v>
      </c>
      <c r="DV56" s="172">
        <f t="shared" si="39"/>
        <v>1</v>
      </c>
      <c r="DW56" s="172">
        <f t="shared" si="39"/>
        <v>1</v>
      </c>
      <c r="DX56" s="172">
        <f t="shared" si="39"/>
        <v>1</v>
      </c>
      <c r="DY56" s="172">
        <f t="shared" si="39"/>
        <v>1</v>
      </c>
      <c r="DZ56" s="172">
        <f t="shared" si="39"/>
        <v>1</v>
      </c>
      <c r="EA56" s="172">
        <f t="shared" si="39"/>
        <v>1</v>
      </c>
      <c r="EB56" s="172">
        <f t="shared" si="39"/>
        <v>1</v>
      </c>
      <c r="EC56" s="172">
        <f t="shared" si="39"/>
        <v>1</v>
      </c>
      <c r="ED56" s="172">
        <f t="shared" si="39"/>
        <v>1</v>
      </c>
      <c r="EE56" s="172">
        <f t="shared" si="39"/>
        <v>1</v>
      </c>
      <c r="EF56" s="172">
        <f t="shared" si="39"/>
        <v>1</v>
      </c>
      <c r="EG56" s="172">
        <f t="shared" si="7"/>
        <v>0</v>
      </c>
    </row>
    <row r="57" spans="20:137" x14ac:dyDescent="0.25">
      <c r="T57" s="5"/>
      <c r="U57" s="13"/>
      <c r="V57" s="5"/>
      <c r="W57" s="5" t="str">
        <f t="shared" si="2"/>
        <v/>
      </c>
      <c r="X57" s="5"/>
      <c r="Y57" s="5"/>
      <c r="Z57" s="5"/>
      <c r="CB57" s="172">
        <f t="shared" si="36"/>
        <v>1</v>
      </c>
      <c r="CC57" s="172">
        <f t="shared" si="36"/>
        <v>1</v>
      </c>
      <c r="CD57" s="172">
        <f t="shared" si="36"/>
        <v>1</v>
      </c>
      <c r="CE57" s="172">
        <f t="shared" si="36"/>
        <v>1</v>
      </c>
      <c r="CF57" s="172">
        <f t="shared" si="36"/>
        <v>1</v>
      </c>
      <c r="CG57" s="172">
        <f t="shared" si="36"/>
        <v>1</v>
      </c>
      <c r="CH57" s="172">
        <f t="shared" si="36"/>
        <v>1</v>
      </c>
      <c r="CI57" s="172">
        <f t="shared" si="36"/>
        <v>1</v>
      </c>
      <c r="CJ57" s="172">
        <f t="shared" si="36"/>
        <v>1</v>
      </c>
      <c r="CK57" s="172">
        <f t="shared" si="36"/>
        <v>1</v>
      </c>
      <c r="CL57" s="172">
        <f t="shared" si="36"/>
        <v>1</v>
      </c>
      <c r="CM57" s="172">
        <f t="shared" si="36"/>
        <v>1</v>
      </c>
      <c r="CN57" s="172">
        <f t="shared" si="36"/>
        <v>1</v>
      </c>
      <c r="CO57" s="172">
        <f t="shared" si="36"/>
        <v>1</v>
      </c>
      <c r="CP57" s="172">
        <f t="shared" si="36"/>
        <v>1</v>
      </c>
      <c r="CQ57" s="172">
        <f t="shared" si="34"/>
        <v>1</v>
      </c>
      <c r="CR57" s="172">
        <f t="shared" si="34"/>
        <v>1</v>
      </c>
      <c r="CS57" s="172">
        <f t="shared" si="34"/>
        <v>1</v>
      </c>
      <c r="CT57" s="172">
        <f t="shared" si="34"/>
        <v>1</v>
      </c>
      <c r="CU57" s="172">
        <f t="shared" si="34"/>
        <v>1</v>
      </c>
      <c r="DA57" s="172">
        <v>8</v>
      </c>
      <c r="DB57" s="32" t="str">
        <f t="shared" si="37"/>
        <v xml:space="preserve"> </v>
      </c>
      <c r="DD57" s="172">
        <f t="shared" si="18"/>
        <v>1</v>
      </c>
      <c r="DE57" s="172">
        <v>55</v>
      </c>
      <c r="DL57" s="172">
        <f t="shared" si="13"/>
        <v>0</v>
      </c>
      <c r="DM57" s="172">
        <f t="shared" si="14"/>
        <v>1</v>
      </c>
      <c r="DN57" s="172">
        <f t="shared" si="15"/>
        <v>1</v>
      </c>
      <c r="DO57" s="172">
        <f t="shared" si="38"/>
        <v>1</v>
      </c>
      <c r="DP57" s="172">
        <f t="shared" si="38"/>
        <v>1</v>
      </c>
      <c r="DQ57" s="172">
        <f t="shared" si="38"/>
        <v>1</v>
      </c>
      <c r="DR57" s="172">
        <f t="shared" si="38"/>
        <v>1</v>
      </c>
      <c r="DS57" s="172">
        <f t="shared" si="38"/>
        <v>1</v>
      </c>
      <c r="DT57" s="172">
        <f t="shared" si="38"/>
        <v>1</v>
      </c>
      <c r="DU57" s="172">
        <f t="shared" si="38"/>
        <v>1</v>
      </c>
      <c r="DV57" s="172">
        <f t="shared" si="39"/>
        <v>1</v>
      </c>
      <c r="DW57" s="172">
        <f t="shared" si="39"/>
        <v>1</v>
      </c>
      <c r="DX57" s="172">
        <f t="shared" si="39"/>
        <v>1</v>
      </c>
      <c r="DY57" s="172">
        <f t="shared" si="39"/>
        <v>1</v>
      </c>
      <c r="DZ57" s="172">
        <f t="shared" si="39"/>
        <v>1</v>
      </c>
      <c r="EA57" s="172">
        <f t="shared" si="39"/>
        <v>1</v>
      </c>
      <c r="EB57" s="172">
        <f t="shared" si="39"/>
        <v>1</v>
      </c>
      <c r="EC57" s="172">
        <f t="shared" si="39"/>
        <v>1</v>
      </c>
      <c r="ED57" s="172">
        <f t="shared" si="39"/>
        <v>1</v>
      </c>
      <c r="EE57" s="172">
        <f t="shared" si="39"/>
        <v>1</v>
      </c>
      <c r="EF57" s="172">
        <f t="shared" si="39"/>
        <v>1</v>
      </c>
      <c r="EG57" s="172">
        <f t="shared" si="7"/>
        <v>0</v>
      </c>
    </row>
    <row r="58" spans="20:137" x14ac:dyDescent="0.25">
      <c r="T58" s="5"/>
      <c r="U58" s="13"/>
      <c r="V58" s="5"/>
      <c r="W58" s="5" t="str">
        <f t="shared" si="2"/>
        <v/>
      </c>
      <c r="X58" s="5"/>
      <c r="Y58" s="5"/>
      <c r="Z58" s="5"/>
      <c r="CB58" s="172">
        <f t="shared" si="36"/>
        <v>1</v>
      </c>
      <c r="CC58" s="172">
        <f t="shared" si="36"/>
        <v>1</v>
      </c>
      <c r="CD58" s="172">
        <f t="shared" si="36"/>
        <v>1</v>
      </c>
      <c r="CE58" s="172">
        <f t="shared" si="36"/>
        <v>1</v>
      </c>
      <c r="CF58" s="172">
        <f t="shared" si="36"/>
        <v>1</v>
      </c>
      <c r="CG58" s="172">
        <f t="shared" si="36"/>
        <v>1</v>
      </c>
      <c r="CH58" s="172">
        <f t="shared" si="36"/>
        <v>1</v>
      </c>
      <c r="CI58" s="172">
        <f t="shared" si="36"/>
        <v>1</v>
      </c>
      <c r="CJ58" s="172">
        <f t="shared" si="36"/>
        <v>1</v>
      </c>
      <c r="CK58" s="172">
        <f t="shared" si="36"/>
        <v>1</v>
      </c>
      <c r="CL58" s="172">
        <f t="shared" si="36"/>
        <v>1</v>
      </c>
      <c r="CM58" s="172">
        <f t="shared" si="36"/>
        <v>1</v>
      </c>
      <c r="CN58" s="172">
        <f t="shared" si="36"/>
        <v>1</v>
      </c>
      <c r="CO58" s="172">
        <f t="shared" si="36"/>
        <v>1</v>
      </c>
      <c r="CP58" s="172">
        <f t="shared" si="36"/>
        <v>1</v>
      </c>
      <c r="CQ58" s="172">
        <f t="shared" si="34"/>
        <v>1</v>
      </c>
      <c r="CR58" s="172">
        <f t="shared" si="34"/>
        <v>1</v>
      </c>
      <c r="CS58" s="172">
        <f t="shared" si="34"/>
        <v>1</v>
      </c>
      <c r="CT58" s="172">
        <f t="shared" si="34"/>
        <v>1</v>
      </c>
      <c r="CU58" s="172">
        <f t="shared" si="34"/>
        <v>1</v>
      </c>
      <c r="DA58" s="172">
        <v>9</v>
      </c>
      <c r="DB58" s="32" t="str">
        <f t="shared" si="37"/>
        <v xml:space="preserve"> </v>
      </c>
      <c r="DD58" s="172">
        <f t="shared" si="18"/>
        <v>1</v>
      </c>
      <c r="DE58" s="172">
        <v>56</v>
      </c>
      <c r="DL58" s="172">
        <f t="shared" si="13"/>
        <v>0</v>
      </c>
      <c r="DM58" s="172">
        <f t="shared" si="14"/>
        <v>1</v>
      </c>
      <c r="DN58" s="172">
        <f t="shared" si="15"/>
        <v>1</v>
      </c>
      <c r="DO58" s="172">
        <f t="shared" si="38"/>
        <v>1</v>
      </c>
      <c r="DP58" s="172">
        <f t="shared" si="38"/>
        <v>1</v>
      </c>
      <c r="DQ58" s="172">
        <f t="shared" si="38"/>
        <v>1</v>
      </c>
      <c r="DR58" s="172">
        <f t="shared" si="38"/>
        <v>1</v>
      </c>
      <c r="DS58" s="172">
        <f t="shared" si="38"/>
        <v>1</v>
      </c>
      <c r="DT58" s="172">
        <f t="shared" si="38"/>
        <v>1</v>
      </c>
      <c r="DU58" s="172">
        <f t="shared" si="38"/>
        <v>1</v>
      </c>
      <c r="DV58" s="172">
        <f t="shared" si="39"/>
        <v>1</v>
      </c>
      <c r="DW58" s="172">
        <f t="shared" si="39"/>
        <v>1</v>
      </c>
      <c r="DX58" s="172">
        <f t="shared" si="39"/>
        <v>1</v>
      </c>
      <c r="DY58" s="172">
        <f t="shared" si="39"/>
        <v>1</v>
      </c>
      <c r="DZ58" s="172">
        <f t="shared" si="39"/>
        <v>1</v>
      </c>
      <c r="EA58" s="172">
        <f t="shared" si="39"/>
        <v>1</v>
      </c>
      <c r="EB58" s="172">
        <f t="shared" si="39"/>
        <v>1</v>
      </c>
      <c r="EC58" s="172">
        <f t="shared" si="39"/>
        <v>1</v>
      </c>
      <c r="ED58" s="172">
        <f t="shared" si="39"/>
        <v>1</v>
      </c>
      <c r="EE58" s="172">
        <f t="shared" si="39"/>
        <v>1</v>
      </c>
      <c r="EF58" s="172">
        <f t="shared" si="39"/>
        <v>1</v>
      </c>
      <c r="EG58" s="172">
        <f t="shared" si="7"/>
        <v>0</v>
      </c>
    </row>
    <row r="59" spans="20:137" x14ac:dyDescent="0.25">
      <c r="T59" s="5"/>
      <c r="U59" s="13"/>
      <c r="V59" s="5"/>
      <c r="W59" s="5" t="str">
        <f t="shared" si="2"/>
        <v/>
      </c>
      <c r="X59" s="5"/>
      <c r="Y59" s="5"/>
      <c r="Z59" s="5"/>
      <c r="CB59" s="172">
        <f t="shared" si="36"/>
        <v>1</v>
      </c>
      <c r="CC59" s="172">
        <f t="shared" si="36"/>
        <v>1</v>
      </c>
      <c r="CD59" s="172">
        <f t="shared" si="36"/>
        <v>1</v>
      </c>
      <c r="CE59" s="172">
        <f t="shared" si="36"/>
        <v>1</v>
      </c>
      <c r="CF59" s="172">
        <f t="shared" si="36"/>
        <v>1</v>
      </c>
      <c r="CG59" s="172">
        <f t="shared" si="36"/>
        <v>1</v>
      </c>
      <c r="CH59" s="172">
        <f t="shared" si="36"/>
        <v>1</v>
      </c>
      <c r="CI59" s="172">
        <f t="shared" si="36"/>
        <v>1</v>
      </c>
      <c r="CJ59" s="172">
        <f t="shared" si="36"/>
        <v>1</v>
      </c>
      <c r="CK59" s="172">
        <f t="shared" si="36"/>
        <v>1</v>
      </c>
      <c r="CL59" s="172">
        <f t="shared" si="36"/>
        <v>1</v>
      </c>
      <c r="CM59" s="172">
        <f t="shared" si="36"/>
        <v>1</v>
      </c>
      <c r="CN59" s="172">
        <f t="shared" si="36"/>
        <v>1</v>
      </c>
      <c r="CO59" s="172">
        <f t="shared" si="36"/>
        <v>1</v>
      </c>
      <c r="CP59" s="172">
        <f t="shared" si="36"/>
        <v>1</v>
      </c>
      <c r="CQ59" s="172">
        <f t="shared" si="34"/>
        <v>1</v>
      </c>
      <c r="CR59" s="172">
        <f t="shared" si="34"/>
        <v>1</v>
      </c>
      <c r="CS59" s="172">
        <f t="shared" si="34"/>
        <v>1</v>
      </c>
      <c r="CT59" s="172">
        <f t="shared" si="34"/>
        <v>1</v>
      </c>
      <c r="CU59" s="172">
        <f t="shared" si="34"/>
        <v>1</v>
      </c>
      <c r="DA59" s="172">
        <v>10</v>
      </c>
      <c r="DB59" s="32" t="str">
        <f t="shared" si="37"/>
        <v xml:space="preserve"> </v>
      </c>
      <c r="DD59" s="172">
        <f t="shared" si="18"/>
        <v>1</v>
      </c>
      <c r="DE59" s="172">
        <v>57</v>
      </c>
      <c r="DL59" s="172">
        <f t="shared" si="13"/>
        <v>0</v>
      </c>
      <c r="DM59" s="172">
        <f t="shared" si="14"/>
        <v>1</v>
      </c>
      <c r="DN59" s="172">
        <f t="shared" si="15"/>
        <v>1</v>
      </c>
      <c r="DO59" s="172">
        <f t="shared" si="38"/>
        <v>1</v>
      </c>
      <c r="DP59" s="172">
        <f t="shared" si="38"/>
        <v>1</v>
      </c>
      <c r="DQ59" s="172">
        <f t="shared" si="38"/>
        <v>1</v>
      </c>
      <c r="DR59" s="172">
        <f t="shared" si="38"/>
        <v>1</v>
      </c>
      <c r="DS59" s="172">
        <f t="shared" si="38"/>
        <v>1</v>
      </c>
      <c r="DT59" s="172">
        <f t="shared" si="38"/>
        <v>1</v>
      </c>
      <c r="DU59" s="172">
        <f t="shared" si="38"/>
        <v>1</v>
      </c>
      <c r="DV59" s="172">
        <f t="shared" si="39"/>
        <v>1</v>
      </c>
      <c r="DW59" s="172">
        <f t="shared" si="39"/>
        <v>1</v>
      </c>
      <c r="DX59" s="172">
        <f t="shared" si="39"/>
        <v>1</v>
      </c>
      <c r="DY59" s="172">
        <f t="shared" si="39"/>
        <v>1</v>
      </c>
      <c r="DZ59" s="172">
        <f t="shared" si="39"/>
        <v>1</v>
      </c>
      <c r="EA59" s="172">
        <f t="shared" si="39"/>
        <v>1</v>
      </c>
      <c r="EB59" s="172">
        <f t="shared" si="39"/>
        <v>1</v>
      </c>
      <c r="EC59" s="172">
        <f t="shared" si="39"/>
        <v>1</v>
      </c>
      <c r="ED59" s="172">
        <f t="shared" si="39"/>
        <v>1</v>
      </c>
      <c r="EE59" s="172">
        <f t="shared" si="39"/>
        <v>1</v>
      </c>
      <c r="EF59" s="172">
        <f t="shared" si="39"/>
        <v>1</v>
      </c>
      <c r="EG59" s="172">
        <f t="shared" si="7"/>
        <v>0</v>
      </c>
    </row>
    <row r="60" spans="20:137" x14ac:dyDescent="0.25">
      <c r="T60" s="5"/>
      <c r="U60" s="13"/>
      <c r="V60" s="5"/>
      <c r="W60" s="5" t="str">
        <f t="shared" si="2"/>
        <v/>
      </c>
      <c r="X60" s="5"/>
      <c r="Y60" s="5"/>
      <c r="Z60" s="5"/>
      <c r="CB60" s="172">
        <f t="shared" si="36"/>
        <v>1</v>
      </c>
      <c r="CC60" s="172">
        <f t="shared" si="36"/>
        <v>1</v>
      </c>
      <c r="CD60" s="172">
        <f t="shared" si="36"/>
        <v>1</v>
      </c>
      <c r="CE60" s="172">
        <f t="shared" si="36"/>
        <v>1</v>
      </c>
      <c r="CF60" s="172">
        <f t="shared" si="36"/>
        <v>1</v>
      </c>
      <c r="CG60" s="172">
        <f t="shared" si="36"/>
        <v>1</v>
      </c>
      <c r="CH60" s="172">
        <f t="shared" si="36"/>
        <v>1</v>
      </c>
      <c r="CI60" s="172">
        <f t="shared" si="36"/>
        <v>1</v>
      </c>
      <c r="CJ60" s="172">
        <f t="shared" si="36"/>
        <v>1</v>
      </c>
      <c r="CK60" s="172">
        <f t="shared" si="36"/>
        <v>1</v>
      </c>
      <c r="CL60" s="172">
        <f t="shared" si="36"/>
        <v>1</v>
      </c>
      <c r="CM60" s="172">
        <f t="shared" si="36"/>
        <v>1</v>
      </c>
      <c r="CN60" s="172">
        <f t="shared" si="36"/>
        <v>1</v>
      </c>
      <c r="CO60" s="172">
        <f t="shared" si="36"/>
        <v>1</v>
      </c>
      <c r="CP60" s="172">
        <f t="shared" si="36"/>
        <v>1</v>
      </c>
      <c r="CQ60" s="172">
        <f t="shared" si="34"/>
        <v>1</v>
      </c>
      <c r="CR60" s="172">
        <f t="shared" si="34"/>
        <v>1</v>
      </c>
      <c r="CS60" s="172">
        <f t="shared" si="34"/>
        <v>1</v>
      </c>
      <c r="CT60" s="172">
        <f t="shared" si="34"/>
        <v>1</v>
      </c>
      <c r="CU60" s="172">
        <f t="shared" si="34"/>
        <v>1</v>
      </c>
      <c r="DA60" s="172">
        <v>11</v>
      </c>
      <c r="DB60" s="32" t="str">
        <f t="shared" si="37"/>
        <v xml:space="preserve"> </v>
      </c>
      <c r="DD60" s="172">
        <f t="shared" si="18"/>
        <v>1</v>
      </c>
      <c r="DE60" s="172">
        <v>58</v>
      </c>
      <c r="DL60" s="172">
        <f t="shared" si="13"/>
        <v>0</v>
      </c>
      <c r="DM60" s="172">
        <f t="shared" si="14"/>
        <v>1</v>
      </c>
      <c r="DN60" s="172">
        <f t="shared" si="15"/>
        <v>1</v>
      </c>
      <c r="DO60" s="172">
        <f t="shared" si="38"/>
        <v>1</v>
      </c>
      <c r="DP60" s="172">
        <f t="shared" si="38"/>
        <v>1</v>
      </c>
      <c r="DQ60" s="172">
        <f t="shared" si="38"/>
        <v>1</v>
      </c>
      <c r="DR60" s="172">
        <f t="shared" si="38"/>
        <v>1</v>
      </c>
      <c r="DS60" s="172">
        <f t="shared" si="38"/>
        <v>1</v>
      </c>
      <c r="DT60" s="172">
        <f t="shared" si="38"/>
        <v>1</v>
      </c>
      <c r="DU60" s="172">
        <f t="shared" si="38"/>
        <v>1</v>
      </c>
      <c r="DV60" s="172">
        <f t="shared" si="39"/>
        <v>1</v>
      </c>
      <c r="DW60" s="172">
        <f t="shared" si="39"/>
        <v>1</v>
      </c>
      <c r="DX60" s="172">
        <f t="shared" si="39"/>
        <v>1</v>
      </c>
      <c r="DY60" s="172">
        <f t="shared" si="39"/>
        <v>1</v>
      </c>
      <c r="DZ60" s="172">
        <f t="shared" si="39"/>
        <v>1</v>
      </c>
      <c r="EA60" s="172">
        <f t="shared" si="39"/>
        <v>1</v>
      </c>
      <c r="EB60" s="172">
        <f t="shared" si="39"/>
        <v>1</v>
      </c>
      <c r="EC60" s="172">
        <f t="shared" si="39"/>
        <v>1</v>
      </c>
      <c r="ED60" s="172">
        <f t="shared" si="39"/>
        <v>1</v>
      </c>
      <c r="EE60" s="172">
        <f t="shared" si="39"/>
        <v>1</v>
      </c>
      <c r="EF60" s="172">
        <f t="shared" si="39"/>
        <v>1</v>
      </c>
      <c r="EG60" s="172">
        <f t="shared" si="7"/>
        <v>0</v>
      </c>
    </row>
    <row r="61" spans="20:137" x14ac:dyDescent="0.25">
      <c r="T61" s="5"/>
      <c r="U61" s="13"/>
      <c r="V61" s="5"/>
      <c r="W61" s="5" t="str">
        <f t="shared" si="2"/>
        <v/>
      </c>
      <c r="X61" s="5"/>
      <c r="Y61" s="5"/>
      <c r="Z61" s="5"/>
      <c r="CB61" s="172">
        <f t="shared" si="36"/>
        <v>1</v>
      </c>
      <c r="CC61" s="172">
        <f t="shared" si="36"/>
        <v>1</v>
      </c>
      <c r="CD61" s="172">
        <f t="shared" si="36"/>
        <v>1</v>
      </c>
      <c r="CE61" s="172">
        <f t="shared" si="36"/>
        <v>1</v>
      </c>
      <c r="CF61" s="172">
        <f t="shared" si="36"/>
        <v>1</v>
      </c>
      <c r="CG61" s="172">
        <f t="shared" si="36"/>
        <v>1</v>
      </c>
      <c r="CH61" s="172">
        <f t="shared" si="36"/>
        <v>1</v>
      </c>
      <c r="CI61" s="172">
        <f t="shared" si="36"/>
        <v>1</v>
      </c>
      <c r="CJ61" s="172">
        <f t="shared" si="36"/>
        <v>1</v>
      </c>
      <c r="CK61" s="172">
        <f t="shared" si="36"/>
        <v>1</v>
      </c>
      <c r="CL61" s="172">
        <f t="shared" si="36"/>
        <v>1</v>
      </c>
      <c r="CM61" s="172">
        <f t="shared" si="36"/>
        <v>1</v>
      </c>
      <c r="CN61" s="172">
        <f t="shared" si="36"/>
        <v>1</v>
      </c>
      <c r="CO61" s="172">
        <f t="shared" si="36"/>
        <v>1</v>
      </c>
      <c r="CP61" s="172">
        <f t="shared" si="36"/>
        <v>1</v>
      </c>
      <c r="CQ61" s="172">
        <f t="shared" si="34"/>
        <v>1</v>
      </c>
      <c r="CR61" s="172">
        <f t="shared" si="34"/>
        <v>1</v>
      </c>
      <c r="CS61" s="172">
        <f t="shared" si="34"/>
        <v>1</v>
      </c>
      <c r="CT61" s="172">
        <f t="shared" si="34"/>
        <v>1</v>
      </c>
      <c r="CU61" s="172">
        <f t="shared" si="34"/>
        <v>1</v>
      </c>
      <c r="DA61" s="172"/>
      <c r="DB61" s="32" t="str">
        <f>INDEX($DM$84:$EF$84,CZ49)</f>
        <v/>
      </c>
      <c r="DD61" s="172">
        <f t="shared" si="18"/>
        <v>1</v>
      </c>
      <c r="DE61" s="172">
        <v>59</v>
      </c>
      <c r="DL61" s="172">
        <f t="shared" si="13"/>
        <v>0</v>
      </c>
      <c r="DM61" s="172">
        <f t="shared" si="14"/>
        <v>1</v>
      </c>
      <c r="DN61" s="172">
        <f t="shared" si="15"/>
        <v>1</v>
      </c>
      <c r="DO61" s="172">
        <f t="shared" si="38"/>
        <v>1</v>
      </c>
      <c r="DP61" s="172">
        <f t="shared" si="38"/>
        <v>1</v>
      </c>
      <c r="DQ61" s="172">
        <f t="shared" si="38"/>
        <v>1</v>
      </c>
      <c r="DR61" s="172">
        <f t="shared" si="38"/>
        <v>1</v>
      </c>
      <c r="DS61" s="172">
        <f t="shared" si="38"/>
        <v>1</v>
      </c>
      <c r="DT61" s="172">
        <f t="shared" si="38"/>
        <v>1</v>
      </c>
      <c r="DU61" s="172">
        <f t="shared" si="38"/>
        <v>1</v>
      </c>
      <c r="DV61" s="172">
        <f t="shared" si="39"/>
        <v>1</v>
      </c>
      <c r="DW61" s="172">
        <f t="shared" si="39"/>
        <v>1</v>
      </c>
      <c r="DX61" s="172">
        <f t="shared" si="39"/>
        <v>1</v>
      </c>
      <c r="DY61" s="172">
        <f t="shared" si="39"/>
        <v>1</v>
      </c>
      <c r="DZ61" s="172">
        <f t="shared" si="39"/>
        <v>1</v>
      </c>
      <c r="EA61" s="172">
        <f t="shared" si="39"/>
        <v>1</v>
      </c>
      <c r="EB61" s="172">
        <f t="shared" si="39"/>
        <v>1</v>
      </c>
      <c r="EC61" s="172">
        <f t="shared" si="39"/>
        <v>1</v>
      </c>
      <c r="ED61" s="172">
        <f t="shared" si="39"/>
        <v>1</v>
      </c>
      <c r="EE61" s="172">
        <f t="shared" si="39"/>
        <v>1</v>
      </c>
      <c r="EF61" s="172">
        <f t="shared" si="39"/>
        <v>1</v>
      </c>
      <c r="EG61" s="172">
        <f t="shared" si="7"/>
        <v>0</v>
      </c>
    </row>
    <row r="62" spans="20:137" x14ac:dyDescent="0.25">
      <c r="T62" s="5"/>
      <c r="U62" s="13"/>
      <c r="V62" s="5"/>
      <c r="W62" s="5" t="str">
        <f t="shared" si="2"/>
        <v/>
      </c>
      <c r="X62" s="5"/>
      <c r="Y62" s="5"/>
      <c r="Z62" s="5"/>
      <c r="CB62" s="172">
        <f t="shared" si="36"/>
        <v>1</v>
      </c>
      <c r="CC62" s="172">
        <f t="shared" si="36"/>
        <v>1</v>
      </c>
      <c r="CD62" s="172">
        <f t="shared" si="36"/>
        <v>1</v>
      </c>
      <c r="CE62" s="172">
        <f t="shared" si="36"/>
        <v>1</v>
      </c>
      <c r="CF62" s="172">
        <f t="shared" si="36"/>
        <v>1</v>
      </c>
      <c r="CG62" s="172">
        <f t="shared" si="36"/>
        <v>1</v>
      </c>
      <c r="CH62" s="172">
        <f t="shared" si="36"/>
        <v>1</v>
      </c>
      <c r="CI62" s="172">
        <f t="shared" si="36"/>
        <v>1</v>
      </c>
      <c r="CJ62" s="172">
        <f t="shared" si="36"/>
        <v>1</v>
      </c>
      <c r="CK62" s="172">
        <f t="shared" si="36"/>
        <v>1</v>
      </c>
      <c r="CL62" s="172">
        <f t="shared" si="36"/>
        <v>1</v>
      </c>
      <c r="CM62" s="172">
        <f t="shared" si="36"/>
        <v>1</v>
      </c>
      <c r="CN62" s="172">
        <f t="shared" si="36"/>
        <v>1</v>
      </c>
      <c r="CO62" s="172">
        <f t="shared" si="36"/>
        <v>1</v>
      </c>
      <c r="CP62" s="172">
        <f t="shared" si="36"/>
        <v>1</v>
      </c>
      <c r="CQ62" s="172">
        <f t="shared" si="34"/>
        <v>1</v>
      </c>
      <c r="CR62" s="172">
        <f t="shared" si="34"/>
        <v>1</v>
      </c>
      <c r="CS62" s="172">
        <f t="shared" si="34"/>
        <v>1</v>
      </c>
      <c r="CT62" s="172">
        <f t="shared" si="34"/>
        <v>1</v>
      </c>
      <c r="CU62" s="172">
        <f t="shared" si="34"/>
        <v>1</v>
      </c>
      <c r="DB62" s="172" t="str">
        <f>IF(DB49="","","----")</f>
        <v/>
      </c>
      <c r="DD62" s="172">
        <f t="shared" si="18"/>
        <v>1</v>
      </c>
      <c r="DE62" s="172">
        <v>60</v>
      </c>
      <c r="DL62" s="172">
        <f t="shared" si="13"/>
        <v>0</v>
      </c>
      <c r="DM62" s="172">
        <f t="shared" si="14"/>
        <v>1</v>
      </c>
      <c r="DN62" s="172">
        <f t="shared" si="15"/>
        <v>1</v>
      </c>
      <c r="DO62" s="172">
        <f t="shared" si="38"/>
        <v>1</v>
      </c>
      <c r="DP62" s="172">
        <f t="shared" si="38"/>
        <v>1</v>
      </c>
      <c r="DQ62" s="172">
        <f t="shared" si="38"/>
        <v>1</v>
      </c>
      <c r="DR62" s="172">
        <f t="shared" si="38"/>
        <v>1</v>
      </c>
      <c r="DS62" s="172">
        <f t="shared" si="38"/>
        <v>1</v>
      </c>
      <c r="DT62" s="172">
        <f t="shared" si="38"/>
        <v>1</v>
      </c>
      <c r="DU62" s="172">
        <f t="shared" si="38"/>
        <v>1</v>
      </c>
      <c r="DV62" s="172">
        <f t="shared" si="39"/>
        <v>1</v>
      </c>
      <c r="DW62" s="172">
        <f t="shared" si="39"/>
        <v>1</v>
      </c>
      <c r="DX62" s="172">
        <f t="shared" si="39"/>
        <v>1</v>
      </c>
      <c r="DY62" s="172">
        <f t="shared" si="39"/>
        <v>1</v>
      </c>
      <c r="DZ62" s="172">
        <f t="shared" si="39"/>
        <v>1</v>
      </c>
      <c r="EA62" s="172">
        <f t="shared" si="39"/>
        <v>1</v>
      </c>
      <c r="EB62" s="172">
        <f t="shared" si="39"/>
        <v>1</v>
      </c>
      <c r="EC62" s="172">
        <f t="shared" si="39"/>
        <v>1</v>
      </c>
      <c r="ED62" s="172">
        <f t="shared" si="39"/>
        <v>1</v>
      </c>
      <c r="EE62" s="172">
        <f t="shared" si="39"/>
        <v>1</v>
      </c>
      <c r="EF62" s="172">
        <f t="shared" si="39"/>
        <v>1</v>
      </c>
      <c r="EG62" s="172">
        <f t="shared" si="7"/>
        <v>0</v>
      </c>
    </row>
    <row r="63" spans="20:137" x14ac:dyDescent="0.25">
      <c r="T63" s="5"/>
      <c r="U63" s="13"/>
      <c r="V63" s="5"/>
      <c r="W63" s="5" t="str">
        <f t="shared" si="2"/>
        <v/>
      </c>
      <c r="X63" s="5"/>
      <c r="Y63" s="5"/>
      <c r="Z63" s="5"/>
      <c r="CB63" s="172">
        <f t="shared" si="36"/>
        <v>1</v>
      </c>
      <c r="CC63" s="172">
        <f t="shared" si="36"/>
        <v>1</v>
      </c>
      <c r="CD63" s="172">
        <f t="shared" si="36"/>
        <v>1</v>
      </c>
      <c r="CE63" s="172">
        <f t="shared" si="36"/>
        <v>1</v>
      </c>
      <c r="CF63" s="172">
        <f t="shared" si="36"/>
        <v>1</v>
      </c>
      <c r="CG63" s="172">
        <f t="shared" si="36"/>
        <v>1</v>
      </c>
      <c r="CH63" s="172">
        <f t="shared" si="36"/>
        <v>1</v>
      </c>
      <c r="CI63" s="172">
        <f t="shared" si="36"/>
        <v>1</v>
      </c>
      <c r="CJ63" s="172">
        <f t="shared" si="36"/>
        <v>1</v>
      </c>
      <c r="CK63" s="172">
        <f t="shared" si="36"/>
        <v>1</v>
      </c>
      <c r="CL63" s="172">
        <f t="shared" si="36"/>
        <v>1</v>
      </c>
      <c r="CM63" s="172">
        <f t="shared" si="36"/>
        <v>1</v>
      </c>
      <c r="CN63" s="172">
        <f t="shared" si="36"/>
        <v>1</v>
      </c>
      <c r="CO63" s="172">
        <f t="shared" si="36"/>
        <v>1</v>
      </c>
      <c r="CP63" s="172">
        <f t="shared" si="36"/>
        <v>1</v>
      </c>
      <c r="CQ63" s="172">
        <f t="shared" si="34"/>
        <v>1</v>
      </c>
      <c r="CR63" s="172">
        <f t="shared" si="34"/>
        <v>1</v>
      </c>
      <c r="CS63" s="172">
        <f t="shared" si="34"/>
        <v>1</v>
      </c>
      <c r="CT63" s="172">
        <f t="shared" si="34"/>
        <v>1</v>
      </c>
      <c r="CU63" s="172">
        <f t="shared" si="34"/>
        <v>1</v>
      </c>
      <c r="DA63" s="172"/>
      <c r="DB63" s="32" t="str">
        <f>IF(DB64="","",CONCATENATE("Warband ",CZ64," ",DG63))</f>
        <v/>
      </c>
      <c r="DD63" s="172">
        <f t="shared" si="18"/>
        <v>1</v>
      </c>
      <c r="DE63" s="172">
        <v>61</v>
      </c>
      <c r="DG63" s="49" t="str">
        <f>CONCATENATE("   ",DH63,"/",DI63,IF(DH63&gt;DI63," !",""))</f>
        <v xml:space="preserve">   0/12</v>
      </c>
      <c r="DH63" s="172">
        <f t="shared" ref="DH63" si="40">INDEX($CB$1:$CU$1,CZ64)+DJ63</f>
        <v>0</v>
      </c>
      <c r="DI63" s="172">
        <f>12</f>
        <v>12</v>
      </c>
      <c r="DJ63" s="172">
        <f>INDEX($DM$83:$EF$83,CZ64)</f>
        <v>0</v>
      </c>
      <c r="DL63" s="172">
        <f t="shared" si="13"/>
        <v>0</v>
      </c>
      <c r="DM63" s="172">
        <f t="shared" si="14"/>
        <v>1</v>
      </c>
      <c r="DN63" s="172">
        <f t="shared" si="15"/>
        <v>1</v>
      </c>
      <c r="DO63" s="172">
        <f t="shared" si="38"/>
        <v>1</v>
      </c>
      <c r="DP63" s="172">
        <f t="shared" si="38"/>
        <v>1</v>
      </c>
      <c r="DQ63" s="172">
        <f t="shared" si="38"/>
        <v>1</v>
      </c>
      <c r="DR63" s="172">
        <f t="shared" si="38"/>
        <v>1</v>
      </c>
      <c r="DS63" s="172">
        <f t="shared" si="38"/>
        <v>1</v>
      </c>
      <c r="DT63" s="172">
        <f t="shared" si="38"/>
        <v>1</v>
      </c>
      <c r="DU63" s="172">
        <f t="shared" si="38"/>
        <v>1</v>
      </c>
      <c r="DV63" s="172">
        <f t="shared" si="39"/>
        <v>1</v>
      </c>
      <c r="DW63" s="172">
        <f t="shared" si="39"/>
        <v>1</v>
      </c>
      <c r="DX63" s="172">
        <f t="shared" si="39"/>
        <v>1</v>
      </c>
      <c r="DY63" s="172">
        <f t="shared" si="39"/>
        <v>1</v>
      </c>
      <c r="DZ63" s="172">
        <f t="shared" si="39"/>
        <v>1</v>
      </c>
      <c r="EA63" s="172">
        <f t="shared" si="39"/>
        <v>1</v>
      </c>
      <c r="EB63" s="172">
        <f t="shared" si="39"/>
        <v>1</v>
      </c>
      <c r="EC63" s="172">
        <f t="shared" si="39"/>
        <v>1</v>
      </c>
      <c r="ED63" s="172">
        <f t="shared" si="39"/>
        <v>1</v>
      </c>
      <c r="EE63" s="172">
        <f t="shared" si="39"/>
        <v>1</v>
      </c>
      <c r="EF63" s="172">
        <f t="shared" si="39"/>
        <v>1</v>
      </c>
      <c r="EG63" s="172">
        <f t="shared" si="7"/>
        <v>0</v>
      </c>
    </row>
    <row r="64" spans="20:137" x14ac:dyDescent="0.25">
      <c r="T64" s="5"/>
      <c r="U64" s="13"/>
      <c r="V64" s="5"/>
      <c r="W64" s="5" t="str">
        <f t="shared" si="2"/>
        <v/>
      </c>
      <c r="X64" s="5"/>
      <c r="Y64" s="5"/>
      <c r="Z64" s="5"/>
      <c r="CB64" s="172">
        <f t="shared" si="36"/>
        <v>1</v>
      </c>
      <c r="CC64" s="172">
        <f t="shared" si="36"/>
        <v>1</v>
      </c>
      <c r="CD64" s="172">
        <f t="shared" si="36"/>
        <v>1</v>
      </c>
      <c r="CE64" s="172">
        <f t="shared" si="36"/>
        <v>1</v>
      </c>
      <c r="CF64" s="172">
        <f t="shared" si="36"/>
        <v>1</v>
      </c>
      <c r="CG64" s="172">
        <f t="shared" si="36"/>
        <v>1</v>
      </c>
      <c r="CH64" s="172">
        <f t="shared" si="36"/>
        <v>1</v>
      </c>
      <c r="CI64" s="172">
        <f t="shared" si="36"/>
        <v>1</v>
      </c>
      <c r="CJ64" s="172">
        <f t="shared" si="36"/>
        <v>1</v>
      </c>
      <c r="CK64" s="172">
        <f t="shared" si="36"/>
        <v>1</v>
      </c>
      <c r="CL64" s="172">
        <f t="shared" si="36"/>
        <v>1</v>
      </c>
      <c r="CM64" s="172">
        <f t="shared" si="36"/>
        <v>1</v>
      </c>
      <c r="CN64" s="172">
        <f t="shared" si="36"/>
        <v>1</v>
      </c>
      <c r="CO64" s="172">
        <f t="shared" si="36"/>
        <v>1</v>
      </c>
      <c r="CP64" s="172">
        <f t="shared" si="36"/>
        <v>1</v>
      </c>
      <c r="CQ64" s="172">
        <f t="shared" si="36"/>
        <v>1</v>
      </c>
      <c r="CR64" s="172">
        <f t="shared" ref="CR64:CU79" si="41">IF(BG63="",CR63,CR63+1)</f>
        <v>1</v>
      </c>
      <c r="CS64" s="172">
        <f t="shared" si="41"/>
        <v>1</v>
      </c>
      <c r="CT64" s="172">
        <f t="shared" si="41"/>
        <v>1</v>
      </c>
      <c r="CU64" s="172">
        <f t="shared" si="41"/>
        <v>1</v>
      </c>
      <c r="CZ64" s="172">
        <v>5</v>
      </c>
      <c r="DA64" s="172" t="s">
        <v>278</v>
      </c>
      <c r="DB64" s="32" t="str">
        <f>T(LOOKUP(CZ64,$DM$1:$EF$1,$DM$2:$EF$2))</f>
        <v/>
      </c>
      <c r="DD64" s="172">
        <f t="shared" si="18"/>
        <v>1</v>
      </c>
      <c r="DE64" s="172">
        <v>62</v>
      </c>
      <c r="DL64" s="172">
        <f t="shared" si="13"/>
        <v>0</v>
      </c>
      <c r="DM64" s="172">
        <f t="shared" si="14"/>
        <v>1</v>
      </c>
      <c r="DN64" s="172">
        <f t="shared" si="15"/>
        <v>1</v>
      </c>
      <c r="DO64" s="172">
        <f t="shared" si="38"/>
        <v>1</v>
      </c>
      <c r="DP64" s="172">
        <f t="shared" si="38"/>
        <v>1</v>
      </c>
      <c r="DQ64" s="172">
        <f t="shared" si="38"/>
        <v>1</v>
      </c>
      <c r="DR64" s="172">
        <f t="shared" si="38"/>
        <v>1</v>
      </c>
      <c r="DS64" s="172">
        <f t="shared" si="38"/>
        <v>1</v>
      </c>
      <c r="DT64" s="172">
        <f t="shared" si="38"/>
        <v>1</v>
      </c>
      <c r="DU64" s="172">
        <f t="shared" si="38"/>
        <v>1</v>
      </c>
      <c r="DV64" s="172">
        <f t="shared" si="39"/>
        <v>1</v>
      </c>
      <c r="DW64" s="172">
        <f t="shared" si="39"/>
        <v>1</v>
      </c>
      <c r="DX64" s="172">
        <f t="shared" si="39"/>
        <v>1</v>
      </c>
      <c r="DY64" s="172">
        <f t="shared" si="39"/>
        <v>1</v>
      </c>
      <c r="DZ64" s="172">
        <f t="shared" si="39"/>
        <v>1</v>
      </c>
      <c r="EA64" s="172">
        <f t="shared" si="39"/>
        <v>1</v>
      </c>
      <c r="EB64" s="172">
        <f t="shared" si="39"/>
        <v>1</v>
      </c>
      <c r="EC64" s="172">
        <f t="shared" si="39"/>
        <v>1</v>
      </c>
      <c r="ED64" s="172">
        <f t="shared" si="39"/>
        <v>1</v>
      </c>
      <c r="EE64" s="172">
        <f t="shared" si="39"/>
        <v>1</v>
      </c>
      <c r="EF64" s="172">
        <f t="shared" si="39"/>
        <v>1</v>
      </c>
      <c r="EG64" s="172">
        <f t="shared" si="7"/>
        <v>0</v>
      </c>
    </row>
    <row r="65" spans="20:137" x14ac:dyDescent="0.25">
      <c r="T65" s="5"/>
      <c r="U65" s="13"/>
      <c r="V65" s="5"/>
      <c r="W65" s="5" t="str">
        <f t="shared" si="2"/>
        <v/>
      </c>
      <c r="X65" s="5"/>
      <c r="Y65" s="5"/>
      <c r="Z65" s="5"/>
      <c r="CB65" s="172">
        <f t="shared" ref="CB65:CQ80" si="42">IF(AQ64="",CB64,CB64+1)</f>
        <v>1</v>
      </c>
      <c r="CC65" s="172">
        <f t="shared" si="42"/>
        <v>1</v>
      </c>
      <c r="CD65" s="172">
        <f t="shared" si="42"/>
        <v>1</v>
      </c>
      <c r="CE65" s="172">
        <f t="shared" si="42"/>
        <v>1</v>
      </c>
      <c r="CF65" s="172">
        <f t="shared" si="42"/>
        <v>1</v>
      </c>
      <c r="CG65" s="172">
        <f t="shared" si="42"/>
        <v>1</v>
      </c>
      <c r="CH65" s="172">
        <f t="shared" si="42"/>
        <v>1</v>
      </c>
      <c r="CI65" s="172">
        <f t="shared" si="42"/>
        <v>1</v>
      </c>
      <c r="CJ65" s="172">
        <f t="shared" si="42"/>
        <v>1</v>
      </c>
      <c r="CK65" s="172">
        <f t="shared" si="42"/>
        <v>1</v>
      </c>
      <c r="CL65" s="172">
        <f t="shared" si="42"/>
        <v>1</v>
      </c>
      <c r="CM65" s="172">
        <f t="shared" si="42"/>
        <v>1</v>
      </c>
      <c r="CN65" s="172">
        <f t="shared" si="42"/>
        <v>1</v>
      </c>
      <c r="CO65" s="172">
        <f t="shared" si="42"/>
        <v>1</v>
      </c>
      <c r="CP65" s="172">
        <f t="shared" si="42"/>
        <v>1</v>
      </c>
      <c r="CQ65" s="172">
        <f t="shared" si="42"/>
        <v>1</v>
      </c>
      <c r="CR65" s="172">
        <f t="shared" si="41"/>
        <v>1</v>
      </c>
      <c r="CS65" s="172">
        <f t="shared" si="41"/>
        <v>1</v>
      </c>
      <c r="CT65" s="172">
        <f t="shared" si="41"/>
        <v>1</v>
      </c>
      <c r="CU65" s="172">
        <f t="shared" si="41"/>
        <v>1</v>
      </c>
      <c r="DA65" s="172">
        <v>1</v>
      </c>
      <c r="DB65" s="32" t="str">
        <f t="shared" ref="DB65:DB75" si="43">T(CONCATENATE(LOOKUP(DA65,CF$3:CF$80,AU$3:AU$80)," ",LOOKUP(DA65,CF$3:CF$80,$CA$3:$CA$80)))</f>
        <v xml:space="preserve"> </v>
      </c>
      <c r="DD65" s="172">
        <f t="shared" si="18"/>
        <v>1</v>
      </c>
      <c r="DE65" s="172">
        <v>63</v>
      </c>
      <c r="DL65" s="172">
        <f t="shared" si="13"/>
        <v>0</v>
      </c>
      <c r="DM65" s="172">
        <f t="shared" si="14"/>
        <v>1</v>
      </c>
      <c r="DN65" s="172">
        <f t="shared" si="15"/>
        <v>1</v>
      </c>
      <c r="DO65" s="172">
        <f t="shared" si="38"/>
        <v>1</v>
      </c>
      <c r="DP65" s="172">
        <f t="shared" si="38"/>
        <v>1</v>
      </c>
      <c r="DQ65" s="172">
        <f t="shared" si="38"/>
        <v>1</v>
      </c>
      <c r="DR65" s="172">
        <f t="shared" si="38"/>
        <v>1</v>
      </c>
      <c r="DS65" s="172">
        <f t="shared" si="38"/>
        <v>1</v>
      </c>
      <c r="DT65" s="172">
        <f t="shared" si="38"/>
        <v>1</v>
      </c>
      <c r="DU65" s="172">
        <f t="shared" si="38"/>
        <v>1</v>
      </c>
      <c r="DV65" s="172">
        <f t="shared" si="39"/>
        <v>1</v>
      </c>
      <c r="DW65" s="172">
        <f t="shared" si="39"/>
        <v>1</v>
      </c>
      <c r="DX65" s="172">
        <f t="shared" si="39"/>
        <v>1</v>
      </c>
      <c r="DY65" s="172">
        <f t="shared" si="39"/>
        <v>1</v>
      </c>
      <c r="DZ65" s="172">
        <f t="shared" si="39"/>
        <v>1</v>
      </c>
      <c r="EA65" s="172">
        <f t="shared" si="39"/>
        <v>1</v>
      </c>
      <c r="EB65" s="172">
        <f t="shared" si="39"/>
        <v>1</v>
      </c>
      <c r="EC65" s="172">
        <f t="shared" si="39"/>
        <v>1</v>
      </c>
      <c r="ED65" s="172">
        <f t="shared" si="39"/>
        <v>1</v>
      </c>
      <c r="EE65" s="172">
        <f t="shared" si="39"/>
        <v>1</v>
      </c>
      <c r="EF65" s="172">
        <f t="shared" si="39"/>
        <v>1</v>
      </c>
      <c r="EG65" s="172">
        <f t="shared" si="7"/>
        <v>0</v>
      </c>
    </row>
    <row r="66" spans="20:137" x14ac:dyDescent="0.25">
      <c r="T66" s="5"/>
      <c r="U66" s="13"/>
      <c r="V66" s="5"/>
      <c r="W66" s="5" t="str">
        <f t="shared" si="2"/>
        <v/>
      </c>
      <c r="X66" s="5"/>
      <c r="Y66" s="5"/>
      <c r="Z66" s="5"/>
      <c r="CB66" s="172">
        <f t="shared" si="42"/>
        <v>1</v>
      </c>
      <c r="CC66" s="172">
        <f t="shared" si="42"/>
        <v>1</v>
      </c>
      <c r="CD66" s="172">
        <f t="shared" si="42"/>
        <v>1</v>
      </c>
      <c r="CE66" s="172">
        <f t="shared" si="42"/>
        <v>1</v>
      </c>
      <c r="CF66" s="172">
        <f t="shared" si="42"/>
        <v>1</v>
      </c>
      <c r="CG66" s="172">
        <f t="shared" si="42"/>
        <v>1</v>
      </c>
      <c r="CH66" s="172">
        <f t="shared" si="42"/>
        <v>1</v>
      </c>
      <c r="CI66" s="172">
        <f t="shared" si="42"/>
        <v>1</v>
      </c>
      <c r="CJ66" s="172">
        <f t="shared" si="42"/>
        <v>1</v>
      </c>
      <c r="CK66" s="172">
        <f t="shared" si="42"/>
        <v>1</v>
      </c>
      <c r="CL66" s="172">
        <f t="shared" si="42"/>
        <v>1</v>
      </c>
      <c r="CM66" s="172">
        <f t="shared" si="42"/>
        <v>1</v>
      </c>
      <c r="CN66" s="172">
        <f t="shared" si="42"/>
        <v>1</v>
      </c>
      <c r="CO66" s="172">
        <f t="shared" si="42"/>
        <v>1</v>
      </c>
      <c r="CP66" s="172">
        <f t="shared" si="42"/>
        <v>1</v>
      </c>
      <c r="CQ66" s="172">
        <f t="shared" si="42"/>
        <v>1</v>
      </c>
      <c r="CR66" s="172">
        <f t="shared" si="41"/>
        <v>1</v>
      </c>
      <c r="CS66" s="172">
        <f t="shared" si="41"/>
        <v>1</v>
      </c>
      <c r="CT66" s="172">
        <f t="shared" si="41"/>
        <v>1</v>
      </c>
      <c r="CU66" s="172">
        <f t="shared" si="41"/>
        <v>1</v>
      </c>
      <c r="DA66" s="172">
        <v>2</v>
      </c>
      <c r="DB66" s="32" t="str">
        <f t="shared" si="43"/>
        <v xml:space="preserve"> </v>
      </c>
      <c r="DD66" s="172">
        <f t="shared" si="18"/>
        <v>1</v>
      </c>
      <c r="DE66" s="172">
        <v>64</v>
      </c>
      <c r="DL66" s="172">
        <f t="shared" si="13"/>
        <v>0</v>
      </c>
      <c r="DM66" s="172">
        <f t="shared" si="14"/>
        <v>1</v>
      </c>
      <c r="DN66" s="172">
        <f t="shared" si="15"/>
        <v>1</v>
      </c>
      <c r="DO66" s="172">
        <f t="shared" si="38"/>
        <v>1</v>
      </c>
      <c r="DP66" s="172">
        <f t="shared" si="38"/>
        <v>1</v>
      </c>
      <c r="DQ66" s="172">
        <f t="shared" si="38"/>
        <v>1</v>
      </c>
      <c r="DR66" s="172">
        <f t="shared" si="38"/>
        <v>1</v>
      </c>
      <c r="DS66" s="172">
        <f t="shared" si="38"/>
        <v>1</v>
      </c>
      <c r="DT66" s="172">
        <f t="shared" si="38"/>
        <v>1</v>
      </c>
      <c r="DU66" s="172">
        <f t="shared" si="38"/>
        <v>1</v>
      </c>
      <c r="DV66" s="172">
        <f t="shared" si="39"/>
        <v>1</v>
      </c>
      <c r="DW66" s="172">
        <f t="shared" si="39"/>
        <v>1</v>
      </c>
      <c r="DX66" s="172">
        <f t="shared" si="39"/>
        <v>1</v>
      </c>
      <c r="DY66" s="172">
        <f t="shared" si="39"/>
        <v>1</v>
      </c>
      <c r="DZ66" s="172">
        <f t="shared" si="39"/>
        <v>1</v>
      </c>
      <c r="EA66" s="172">
        <f t="shared" si="39"/>
        <v>1</v>
      </c>
      <c r="EB66" s="172">
        <f t="shared" si="39"/>
        <v>1</v>
      </c>
      <c r="EC66" s="172">
        <f t="shared" si="39"/>
        <v>1</v>
      </c>
      <c r="ED66" s="172">
        <f t="shared" si="39"/>
        <v>1</v>
      </c>
      <c r="EE66" s="172">
        <f t="shared" si="39"/>
        <v>1</v>
      </c>
      <c r="EF66" s="172">
        <f t="shared" si="39"/>
        <v>1</v>
      </c>
      <c r="EG66" s="172">
        <f t="shared" si="7"/>
        <v>0</v>
      </c>
    </row>
    <row r="67" spans="20:137" x14ac:dyDescent="0.25">
      <c r="T67" s="5"/>
      <c r="U67" s="13"/>
      <c r="V67" s="5"/>
      <c r="W67" s="5" t="str">
        <f t="shared" ref="W67:W80" si="44">T(LOOKUP(DE67,$DD$3:$DD$302,$DB$3:$DB$302))</f>
        <v/>
      </c>
      <c r="X67" s="5"/>
      <c r="Y67" s="5"/>
      <c r="Z67" s="5"/>
      <c r="CB67" s="172">
        <f t="shared" si="42"/>
        <v>1</v>
      </c>
      <c r="CC67" s="172">
        <f t="shared" si="42"/>
        <v>1</v>
      </c>
      <c r="CD67" s="172">
        <f t="shared" si="42"/>
        <v>1</v>
      </c>
      <c r="CE67" s="172">
        <f t="shared" si="42"/>
        <v>1</v>
      </c>
      <c r="CF67" s="172">
        <f t="shared" si="42"/>
        <v>1</v>
      </c>
      <c r="CG67" s="172">
        <f t="shared" si="42"/>
        <v>1</v>
      </c>
      <c r="CH67" s="172">
        <f t="shared" si="42"/>
        <v>1</v>
      </c>
      <c r="CI67" s="172">
        <f t="shared" si="42"/>
        <v>1</v>
      </c>
      <c r="CJ67" s="172">
        <f t="shared" si="42"/>
        <v>1</v>
      </c>
      <c r="CK67" s="172">
        <f t="shared" si="42"/>
        <v>1</v>
      </c>
      <c r="CL67" s="172">
        <f t="shared" si="42"/>
        <v>1</v>
      </c>
      <c r="CM67" s="172">
        <f t="shared" si="42"/>
        <v>1</v>
      </c>
      <c r="CN67" s="172">
        <f t="shared" si="42"/>
        <v>1</v>
      </c>
      <c r="CO67" s="172">
        <f t="shared" si="42"/>
        <v>1</v>
      </c>
      <c r="CP67" s="172">
        <f t="shared" si="42"/>
        <v>1</v>
      </c>
      <c r="CQ67" s="172">
        <f t="shared" si="42"/>
        <v>1</v>
      </c>
      <c r="CR67" s="172">
        <f t="shared" si="41"/>
        <v>1</v>
      </c>
      <c r="CS67" s="172">
        <f t="shared" si="41"/>
        <v>1</v>
      </c>
      <c r="CT67" s="172">
        <f t="shared" si="41"/>
        <v>1</v>
      </c>
      <c r="CU67" s="172">
        <f t="shared" si="41"/>
        <v>1</v>
      </c>
      <c r="DA67" s="172">
        <v>3</v>
      </c>
      <c r="DB67" s="32" t="str">
        <f t="shared" si="43"/>
        <v xml:space="preserve"> </v>
      </c>
      <c r="DD67" s="172">
        <f t="shared" si="18"/>
        <v>1</v>
      </c>
      <c r="DE67" s="172">
        <v>65</v>
      </c>
      <c r="DL67" s="172">
        <f t="shared" si="13"/>
        <v>0</v>
      </c>
      <c r="DM67" s="172">
        <f t="shared" si="14"/>
        <v>1</v>
      </c>
      <c r="DN67" s="172">
        <f t="shared" si="15"/>
        <v>1</v>
      </c>
      <c r="DO67" s="172">
        <f t="shared" si="38"/>
        <v>1</v>
      </c>
      <c r="DP67" s="172">
        <f t="shared" si="38"/>
        <v>1</v>
      </c>
      <c r="DQ67" s="172">
        <f t="shared" si="38"/>
        <v>1</v>
      </c>
      <c r="DR67" s="172">
        <f t="shared" si="38"/>
        <v>1</v>
      </c>
      <c r="DS67" s="172">
        <f t="shared" si="38"/>
        <v>1</v>
      </c>
      <c r="DT67" s="172">
        <f t="shared" si="38"/>
        <v>1</v>
      </c>
      <c r="DU67" s="172">
        <f t="shared" si="38"/>
        <v>1</v>
      </c>
      <c r="DV67" s="172">
        <f t="shared" si="39"/>
        <v>1</v>
      </c>
      <c r="DW67" s="172">
        <f t="shared" si="39"/>
        <v>1</v>
      </c>
      <c r="DX67" s="172">
        <f t="shared" si="39"/>
        <v>1</v>
      </c>
      <c r="DY67" s="172">
        <f t="shared" si="39"/>
        <v>1</v>
      </c>
      <c r="DZ67" s="172">
        <f t="shared" si="39"/>
        <v>1</v>
      </c>
      <c r="EA67" s="172">
        <f t="shared" si="39"/>
        <v>1</v>
      </c>
      <c r="EB67" s="172">
        <f t="shared" si="39"/>
        <v>1</v>
      </c>
      <c r="EC67" s="172">
        <f t="shared" si="39"/>
        <v>1</v>
      </c>
      <c r="ED67" s="172">
        <f t="shared" si="39"/>
        <v>1</v>
      </c>
      <c r="EE67" s="172">
        <f t="shared" si="39"/>
        <v>1</v>
      </c>
      <c r="EF67" s="172">
        <f t="shared" si="39"/>
        <v>1</v>
      </c>
      <c r="EG67" s="172">
        <f t="shared" ref="EG67:EG80" si="45">IF(CX67=0,0,SUBSTITUTE(SUBSTITUTE(SUBSTITUTE(SUBSTITUTE(SUBSTITUTE(SUBSTITUTE(SUBSTITUTE(SUBSTITUTE($CX67,"12",""),"13",""),"14",""),"15",""),"16",""),"17",""),"18",""),"19",""))</f>
        <v>0</v>
      </c>
    </row>
    <row r="68" spans="20:137" x14ac:dyDescent="0.25">
      <c r="T68" s="5"/>
      <c r="U68" s="13"/>
      <c r="V68" s="5"/>
      <c r="W68" s="5" t="str">
        <f t="shared" si="44"/>
        <v/>
      </c>
      <c r="X68" s="5"/>
      <c r="Y68" s="5"/>
      <c r="Z68" s="5"/>
      <c r="CB68" s="172">
        <f t="shared" si="42"/>
        <v>1</v>
      </c>
      <c r="CC68" s="172">
        <f t="shared" si="42"/>
        <v>1</v>
      </c>
      <c r="CD68" s="172">
        <f t="shared" si="42"/>
        <v>1</v>
      </c>
      <c r="CE68" s="172">
        <f t="shared" si="42"/>
        <v>1</v>
      </c>
      <c r="CF68" s="172">
        <f t="shared" si="42"/>
        <v>1</v>
      </c>
      <c r="CG68" s="172">
        <f t="shared" si="42"/>
        <v>1</v>
      </c>
      <c r="CH68" s="172">
        <f t="shared" si="42"/>
        <v>1</v>
      </c>
      <c r="CI68" s="172">
        <f t="shared" si="42"/>
        <v>1</v>
      </c>
      <c r="CJ68" s="172">
        <f t="shared" si="42"/>
        <v>1</v>
      </c>
      <c r="CK68" s="172">
        <f t="shared" si="42"/>
        <v>1</v>
      </c>
      <c r="CL68" s="172">
        <f t="shared" si="42"/>
        <v>1</v>
      </c>
      <c r="CM68" s="172">
        <f t="shared" si="42"/>
        <v>1</v>
      </c>
      <c r="CN68" s="172">
        <f t="shared" si="42"/>
        <v>1</v>
      </c>
      <c r="CO68" s="172">
        <f t="shared" si="42"/>
        <v>1</v>
      </c>
      <c r="CP68" s="172">
        <f t="shared" si="42"/>
        <v>1</v>
      </c>
      <c r="CQ68" s="172">
        <f t="shared" si="42"/>
        <v>1</v>
      </c>
      <c r="CR68" s="172">
        <f t="shared" si="41"/>
        <v>1</v>
      </c>
      <c r="CS68" s="172">
        <f t="shared" si="41"/>
        <v>1</v>
      </c>
      <c r="CT68" s="172">
        <f t="shared" si="41"/>
        <v>1</v>
      </c>
      <c r="CU68" s="172">
        <f t="shared" si="41"/>
        <v>1</v>
      </c>
      <c r="DA68" s="172">
        <v>4</v>
      </c>
      <c r="DB68" s="32" t="str">
        <f t="shared" si="43"/>
        <v xml:space="preserve"> </v>
      </c>
      <c r="DD68" s="172">
        <f t="shared" si="18"/>
        <v>1</v>
      </c>
      <c r="DE68" s="172">
        <v>66</v>
      </c>
      <c r="DL68" s="172">
        <f t="shared" ref="DL68:DL79" si="46">SUM(DM69:EF69)-SUM(DM68:EF68)</f>
        <v>0</v>
      </c>
      <c r="DM68" s="172">
        <f t="shared" ref="DM68:DM80" si="47">IF(OR(CX67=0,ISERROR(SEARCH(DM$1,SUBSTITUTE(SUBSTITUTE($EG67,"10",""),"11","")))),DM67,DM67+1)</f>
        <v>1</v>
      </c>
      <c r="DN68" s="172">
        <f t="shared" ref="DN68:DN80" si="48">IF(OR(CX67=0,ISERROR(SEARCH(DN$1,SUBSTITUTE(SUBSTITUTE($CX67,"12",""),"20","")))),DN67,DN67+1)</f>
        <v>1</v>
      </c>
      <c r="DO68" s="172">
        <f t="shared" ref="DO68:DU80" si="49">IF(OR($CX67=0,ISERROR(SEARCH(DO$1,SUBSTITUTE($CX67,DY$1,"")))),DO67,DO67+1)</f>
        <v>1</v>
      </c>
      <c r="DP68" s="172">
        <f t="shared" si="49"/>
        <v>1</v>
      </c>
      <c r="DQ68" s="172">
        <f t="shared" si="49"/>
        <v>1</v>
      </c>
      <c r="DR68" s="172">
        <f t="shared" si="49"/>
        <v>1</v>
      </c>
      <c r="DS68" s="172">
        <f t="shared" si="49"/>
        <v>1</v>
      </c>
      <c r="DT68" s="172">
        <f t="shared" si="49"/>
        <v>1</v>
      </c>
      <c r="DU68" s="172">
        <f t="shared" si="49"/>
        <v>1</v>
      </c>
      <c r="DV68" s="172">
        <f t="shared" si="39"/>
        <v>1</v>
      </c>
      <c r="DW68" s="172">
        <f t="shared" si="39"/>
        <v>1</v>
      </c>
      <c r="DX68" s="172">
        <f t="shared" si="39"/>
        <v>1</v>
      </c>
      <c r="DY68" s="172">
        <f t="shared" si="39"/>
        <v>1</v>
      </c>
      <c r="DZ68" s="172">
        <f t="shared" si="39"/>
        <v>1</v>
      </c>
      <c r="EA68" s="172">
        <f t="shared" si="39"/>
        <v>1</v>
      </c>
      <c r="EB68" s="172">
        <f t="shared" si="39"/>
        <v>1</v>
      </c>
      <c r="EC68" s="172">
        <f t="shared" si="39"/>
        <v>1</v>
      </c>
      <c r="ED68" s="172">
        <f t="shared" si="39"/>
        <v>1</v>
      </c>
      <c r="EE68" s="172">
        <f t="shared" si="39"/>
        <v>1</v>
      </c>
      <c r="EF68" s="172">
        <f t="shared" si="39"/>
        <v>1</v>
      </c>
      <c r="EG68" s="172">
        <f t="shared" si="45"/>
        <v>0</v>
      </c>
    </row>
    <row r="69" spans="20:137" x14ac:dyDescent="0.25">
      <c r="T69" s="5"/>
      <c r="U69" s="13"/>
      <c r="V69" s="5"/>
      <c r="W69" s="5" t="str">
        <f t="shared" si="44"/>
        <v/>
      </c>
      <c r="X69" s="5"/>
      <c r="Y69" s="5"/>
      <c r="Z69" s="5"/>
      <c r="CB69" s="172">
        <f t="shared" si="42"/>
        <v>1</v>
      </c>
      <c r="CC69" s="172">
        <f t="shared" si="42"/>
        <v>1</v>
      </c>
      <c r="CD69" s="172">
        <f t="shared" si="42"/>
        <v>1</v>
      </c>
      <c r="CE69" s="172">
        <f t="shared" si="42"/>
        <v>1</v>
      </c>
      <c r="CF69" s="172">
        <f t="shared" si="42"/>
        <v>1</v>
      </c>
      <c r="CG69" s="172">
        <f t="shared" si="42"/>
        <v>1</v>
      </c>
      <c r="CH69" s="172">
        <f t="shared" si="42"/>
        <v>1</v>
      </c>
      <c r="CI69" s="172">
        <f t="shared" si="42"/>
        <v>1</v>
      </c>
      <c r="CJ69" s="172">
        <f t="shared" si="42"/>
        <v>1</v>
      </c>
      <c r="CK69" s="172">
        <f t="shared" si="42"/>
        <v>1</v>
      </c>
      <c r="CL69" s="172">
        <f t="shared" si="42"/>
        <v>1</v>
      </c>
      <c r="CM69" s="172">
        <f t="shared" si="42"/>
        <v>1</v>
      </c>
      <c r="CN69" s="172">
        <f t="shared" si="42"/>
        <v>1</v>
      </c>
      <c r="CO69" s="172">
        <f t="shared" si="42"/>
        <v>1</v>
      </c>
      <c r="CP69" s="172">
        <f t="shared" si="42"/>
        <v>1</v>
      </c>
      <c r="CQ69" s="172">
        <f t="shared" si="42"/>
        <v>1</v>
      </c>
      <c r="CR69" s="172">
        <f t="shared" si="41"/>
        <v>1</v>
      </c>
      <c r="CS69" s="172">
        <f t="shared" si="41"/>
        <v>1</v>
      </c>
      <c r="CT69" s="172">
        <f t="shared" si="41"/>
        <v>1</v>
      </c>
      <c r="CU69" s="172">
        <f t="shared" si="41"/>
        <v>1</v>
      </c>
      <c r="DA69" s="172">
        <v>5</v>
      </c>
      <c r="DB69" s="32" t="str">
        <f t="shared" si="43"/>
        <v xml:space="preserve"> </v>
      </c>
      <c r="DD69" s="172">
        <f t="shared" ref="DD69:DD132" si="50">IF(OR(DB68="",DB68=" "),DD68,DD68+1)</f>
        <v>1</v>
      </c>
      <c r="DE69" s="172">
        <v>67</v>
      </c>
      <c r="DL69" s="172">
        <f t="shared" si="46"/>
        <v>0</v>
      </c>
      <c r="DM69" s="172">
        <f t="shared" si="47"/>
        <v>1</v>
      </c>
      <c r="DN69" s="172">
        <f t="shared" si="48"/>
        <v>1</v>
      </c>
      <c r="DO69" s="172">
        <f t="shared" si="49"/>
        <v>1</v>
      </c>
      <c r="DP69" s="172">
        <f t="shared" si="49"/>
        <v>1</v>
      </c>
      <c r="DQ69" s="172">
        <f t="shared" si="49"/>
        <v>1</v>
      </c>
      <c r="DR69" s="172">
        <f t="shared" si="49"/>
        <v>1</v>
      </c>
      <c r="DS69" s="172">
        <f t="shared" si="49"/>
        <v>1</v>
      </c>
      <c r="DT69" s="172">
        <f t="shared" si="49"/>
        <v>1</v>
      </c>
      <c r="DU69" s="172">
        <f t="shared" si="49"/>
        <v>1</v>
      </c>
      <c r="DV69" s="172">
        <f t="shared" ref="DV69:EF80" si="51">IF(OR($CX68=0,ISERROR(SEARCH(DV$1,$CX68))),DV68,DV68+1)</f>
        <v>1</v>
      </c>
      <c r="DW69" s="172">
        <f t="shared" si="51"/>
        <v>1</v>
      </c>
      <c r="DX69" s="172">
        <f t="shared" si="51"/>
        <v>1</v>
      </c>
      <c r="DY69" s="172">
        <f t="shared" si="51"/>
        <v>1</v>
      </c>
      <c r="DZ69" s="172">
        <f t="shared" si="51"/>
        <v>1</v>
      </c>
      <c r="EA69" s="172">
        <f t="shared" si="51"/>
        <v>1</v>
      </c>
      <c r="EB69" s="172">
        <f t="shared" si="51"/>
        <v>1</v>
      </c>
      <c r="EC69" s="172">
        <f t="shared" si="51"/>
        <v>1</v>
      </c>
      <c r="ED69" s="172">
        <f t="shared" si="51"/>
        <v>1</v>
      </c>
      <c r="EE69" s="172">
        <f t="shared" si="51"/>
        <v>1</v>
      </c>
      <c r="EF69" s="172">
        <f t="shared" si="51"/>
        <v>1</v>
      </c>
      <c r="EG69" s="172">
        <f t="shared" si="45"/>
        <v>0</v>
      </c>
    </row>
    <row r="70" spans="20:137" x14ac:dyDescent="0.25">
      <c r="T70" s="5"/>
      <c r="U70" s="13"/>
      <c r="V70" s="5"/>
      <c r="W70" s="5" t="str">
        <f t="shared" si="44"/>
        <v/>
      </c>
      <c r="X70" s="5"/>
      <c r="Y70" s="5"/>
      <c r="Z70" s="5"/>
      <c r="CB70" s="172">
        <f t="shared" si="42"/>
        <v>1</v>
      </c>
      <c r="CC70" s="172">
        <f t="shared" si="42"/>
        <v>1</v>
      </c>
      <c r="CD70" s="172">
        <f t="shared" si="42"/>
        <v>1</v>
      </c>
      <c r="CE70" s="172">
        <f t="shared" si="42"/>
        <v>1</v>
      </c>
      <c r="CF70" s="172">
        <f t="shared" si="42"/>
        <v>1</v>
      </c>
      <c r="CG70" s="172">
        <f t="shared" si="42"/>
        <v>1</v>
      </c>
      <c r="CH70" s="172">
        <f t="shared" si="42"/>
        <v>1</v>
      </c>
      <c r="CI70" s="172">
        <f t="shared" si="42"/>
        <v>1</v>
      </c>
      <c r="CJ70" s="172">
        <f t="shared" si="42"/>
        <v>1</v>
      </c>
      <c r="CK70" s="172">
        <f t="shared" si="42"/>
        <v>1</v>
      </c>
      <c r="CL70" s="172">
        <f t="shared" si="42"/>
        <v>1</v>
      </c>
      <c r="CM70" s="172">
        <f t="shared" si="42"/>
        <v>1</v>
      </c>
      <c r="CN70" s="172">
        <f t="shared" si="42"/>
        <v>1</v>
      </c>
      <c r="CO70" s="172">
        <f t="shared" si="42"/>
        <v>1</v>
      </c>
      <c r="CP70" s="172">
        <f t="shared" si="42"/>
        <v>1</v>
      </c>
      <c r="CQ70" s="172">
        <f t="shared" si="42"/>
        <v>1</v>
      </c>
      <c r="CR70" s="172">
        <f t="shared" si="41"/>
        <v>1</v>
      </c>
      <c r="CS70" s="172">
        <f t="shared" si="41"/>
        <v>1</v>
      </c>
      <c r="CT70" s="172">
        <f t="shared" si="41"/>
        <v>1</v>
      </c>
      <c r="CU70" s="172">
        <f t="shared" si="41"/>
        <v>1</v>
      </c>
      <c r="DA70" s="172">
        <v>6</v>
      </c>
      <c r="DB70" s="32" t="str">
        <f t="shared" si="43"/>
        <v xml:space="preserve"> </v>
      </c>
      <c r="DD70" s="172">
        <f t="shared" si="50"/>
        <v>1</v>
      </c>
      <c r="DE70" s="172">
        <v>68</v>
      </c>
      <c r="DL70" s="172">
        <f t="shared" si="46"/>
        <v>0</v>
      </c>
      <c r="DM70" s="172">
        <f t="shared" si="47"/>
        <v>1</v>
      </c>
      <c r="DN70" s="172">
        <f t="shared" si="48"/>
        <v>1</v>
      </c>
      <c r="DO70" s="172">
        <f t="shared" si="49"/>
        <v>1</v>
      </c>
      <c r="DP70" s="172">
        <f t="shared" si="49"/>
        <v>1</v>
      </c>
      <c r="DQ70" s="172">
        <f t="shared" si="49"/>
        <v>1</v>
      </c>
      <c r="DR70" s="172">
        <f t="shared" si="49"/>
        <v>1</v>
      </c>
      <c r="DS70" s="172">
        <f t="shared" si="49"/>
        <v>1</v>
      </c>
      <c r="DT70" s="172">
        <f t="shared" si="49"/>
        <v>1</v>
      </c>
      <c r="DU70" s="172">
        <f t="shared" si="49"/>
        <v>1</v>
      </c>
      <c r="DV70" s="172">
        <f t="shared" si="51"/>
        <v>1</v>
      </c>
      <c r="DW70" s="172">
        <f t="shared" si="51"/>
        <v>1</v>
      </c>
      <c r="DX70" s="172">
        <f t="shared" si="51"/>
        <v>1</v>
      </c>
      <c r="DY70" s="172">
        <f t="shared" si="51"/>
        <v>1</v>
      </c>
      <c r="DZ70" s="172">
        <f t="shared" si="51"/>
        <v>1</v>
      </c>
      <c r="EA70" s="172">
        <f t="shared" si="51"/>
        <v>1</v>
      </c>
      <c r="EB70" s="172">
        <f t="shared" si="51"/>
        <v>1</v>
      </c>
      <c r="EC70" s="172">
        <f t="shared" si="51"/>
        <v>1</v>
      </c>
      <c r="ED70" s="172">
        <f t="shared" si="51"/>
        <v>1</v>
      </c>
      <c r="EE70" s="172">
        <f t="shared" si="51"/>
        <v>1</v>
      </c>
      <c r="EF70" s="172">
        <f t="shared" si="51"/>
        <v>1</v>
      </c>
      <c r="EG70" s="172">
        <f t="shared" si="45"/>
        <v>0</v>
      </c>
    </row>
    <row r="71" spans="20:137" x14ac:dyDescent="0.25">
      <c r="T71" s="5"/>
      <c r="U71" s="13"/>
      <c r="V71" s="5"/>
      <c r="W71" s="5" t="str">
        <f t="shared" si="44"/>
        <v/>
      </c>
      <c r="X71" s="5"/>
      <c r="Y71" s="5"/>
      <c r="Z71" s="5"/>
      <c r="CB71" s="172">
        <f t="shared" si="42"/>
        <v>1</v>
      </c>
      <c r="CC71" s="172">
        <f t="shared" si="42"/>
        <v>1</v>
      </c>
      <c r="CD71" s="172">
        <f t="shared" si="42"/>
        <v>1</v>
      </c>
      <c r="CE71" s="172">
        <f t="shared" si="42"/>
        <v>1</v>
      </c>
      <c r="CF71" s="172">
        <f t="shared" si="42"/>
        <v>1</v>
      </c>
      <c r="CG71" s="172">
        <f t="shared" si="42"/>
        <v>1</v>
      </c>
      <c r="CH71" s="172">
        <f t="shared" si="42"/>
        <v>1</v>
      </c>
      <c r="CI71" s="172">
        <f t="shared" si="42"/>
        <v>1</v>
      </c>
      <c r="CJ71" s="172">
        <f t="shared" si="42"/>
        <v>1</v>
      </c>
      <c r="CK71" s="172">
        <f t="shared" si="42"/>
        <v>1</v>
      </c>
      <c r="CL71" s="172">
        <f t="shared" si="42"/>
        <v>1</v>
      </c>
      <c r="CM71" s="172">
        <f t="shared" si="42"/>
        <v>1</v>
      </c>
      <c r="CN71" s="172">
        <f t="shared" si="42"/>
        <v>1</v>
      </c>
      <c r="CO71" s="172">
        <f t="shared" si="42"/>
        <v>1</v>
      </c>
      <c r="CP71" s="172">
        <f t="shared" si="42"/>
        <v>1</v>
      </c>
      <c r="CQ71" s="172">
        <f t="shared" si="42"/>
        <v>1</v>
      </c>
      <c r="CR71" s="172">
        <f t="shared" si="41"/>
        <v>1</v>
      </c>
      <c r="CS71" s="172">
        <f t="shared" si="41"/>
        <v>1</v>
      </c>
      <c r="CT71" s="172">
        <f t="shared" si="41"/>
        <v>1</v>
      </c>
      <c r="CU71" s="172">
        <f t="shared" si="41"/>
        <v>1</v>
      </c>
      <c r="DA71" s="172">
        <v>7</v>
      </c>
      <c r="DB71" s="32" t="str">
        <f t="shared" si="43"/>
        <v xml:space="preserve"> </v>
      </c>
      <c r="DD71" s="172">
        <f t="shared" si="50"/>
        <v>1</v>
      </c>
      <c r="DE71" s="172">
        <v>69</v>
      </c>
      <c r="DL71" s="172">
        <f t="shared" si="46"/>
        <v>0</v>
      </c>
      <c r="DM71" s="172">
        <f t="shared" si="47"/>
        <v>1</v>
      </c>
      <c r="DN71" s="172">
        <f t="shared" si="48"/>
        <v>1</v>
      </c>
      <c r="DO71" s="172">
        <f t="shared" si="49"/>
        <v>1</v>
      </c>
      <c r="DP71" s="172">
        <f t="shared" si="49"/>
        <v>1</v>
      </c>
      <c r="DQ71" s="172">
        <f t="shared" si="49"/>
        <v>1</v>
      </c>
      <c r="DR71" s="172">
        <f t="shared" si="49"/>
        <v>1</v>
      </c>
      <c r="DS71" s="172">
        <f t="shared" si="49"/>
        <v>1</v>
      </c>
      <c r="DT71" s="172">
        <f t="shared" si="49"/>
        <v>1</v>
      </c>
      <c r="DU71" s="172">
        <f t="shared" si="49"/>
        <v>1</v>
      </c>
      <c r="DV71" s="172">
        <f t="shared" si="51"/>
        <v>1</v>
      </c>
      <c r="DW71" s="172">
        <f t="shared" si="51"/>
        <v>1</v>
      </c>
      <c r="DX71" s="172">
        <f t="shared" si="51"/>
        <v>1</v>
      </c>
      <c r="DY71" s="172">
        <f t="shared" si="51"/>
        <v>1</v>
      </c>
      <c r="DZ71" s="172">
        <f t="shared" si="51"/>
        <v>1</v>
      </c>
      <c r="EA71" s="172">
        <f t="shared" si="51"/>
        <v>1</v>
      </c>
      <c r="EB71" s="172">
        <f t="shared" si="51"/>
        <v>1</v>
      </c>
      <c r="EC71" s="172">
        <f t="shared" si="51"/>
        <v>1</v>
      </c>
      <c r="ED71" s="172">
        <f t="shared" si="51"/>
        <v>1</v>
      </c>
      <c r="EE71" s="172">
        <f t="shared" si="51"/>
        <v>1</v>
      </c>
      <c r="EF71" s="172">
        <f t="shared" si="51"/>
        <v>1</v>
      </c>
      <c r="EG71" s="172">
        <f t="shared" si="45"/>
        <v>0</v>
      </c>
    </row>
    <row r="72" spans="20:137" x14ac:dyDescent="0.25">
      <c r="T72" s="5"/>
      <c r="U72" s="13"/>
      <c r="V72" s="5"/>
      <c r="W72" s="5" t="str">
        <f t="shared" si="44"/>
        <v/>
      </c>
      <c r="X72" s="5"/>
      <c r="Y72" s="5"/>
      <c r="Z72" s="5"/>
      <c r="CB72" s="172">
        <f t="shared" si="42"/>
        <v>1</v>
      </c>
      <c r="CC72" s="172">
        <f t="shared" si="42"/>
        <v>1</v>
      </c>
      <c r="CD72" s="172">
        <f t="shared" si="42"/>
        <v>1</v>
      </c>
      <c r="CE72" s="172">
        <f t="shared" si="42"/>
        <v>1</v>
      </c>
      <c r="CF72" s="172">
        <f t="shared" si="42"/>
        <v>1</v>
      </c>
      <c r="CG72" s="172">
        <f t="shared" si="42"/>
        <v>1</v>
      </c>
      <c r="CH72" s="172">
        <f t="shared" si="42"/>
        <v>1</v>
      </c>
      <c r="CI72" s="172">
        <f t="shared" si="42"/>
        <v>1</v>
      </c>
      <c r="CJ72" s="172">
        <f t="shared" si="42"/>
        <v>1</v>
      </c>
      <c r="CK72" s="172">
        <f t="shared" si="42"/>
        <v>1</v>
      </c>
      <c r="CL72" s="172">
        <f t="shared" si="42"/>
        <v>1</v>
      </c>
      <c r="CM72" s="172">
        <f t="shared" si="42"/>
        <v>1</v>
      </c>
      <c r="CN72" s="172">
        <f t="shared" si="42"/>
        <v>1</v>
      </c>
      <c r="CO72" s="172">
        <f t="shared" si="42"/>
        <v>1</v>
      </c>
      <c r="CP72" s="172">
        <f t="shared" si="42"/>
        <v>1</v>
      </c>
      <c r="CQ72" s="172">
        <f t="shared" si="42"/>
        <v>1</v>
      </c>
      <c r="CR72" s="172">
        <f t="shared" si="41"/>
        <v>1</v>
      </c>
      <c r="CS72" s="172">
        <f t="shared" si="41"/>
        <v>1</v>
      </c>
      <c r="CT72" s="172">
        <f t="shared" si="41"/>
        <v>1</v>
      </c>
      <c r="CU72" s="172">
        <f t="shared" si="41"/>
        <v>1</v>
      </c>
      <c r="DA72" s="172">
        <v>8</v>
      </c>
      <c r="DB72" s="32" t="str">
        <f t="shared" si="43"/>
        <v xml:space="preserve"> </v>
      </c>
      <c r="DD72" s="172">
        <f t="shared" si="50"/>
        <v>1</v>
      </c>
      <c r="DE72" s="172">
        <v>70</v>
      </c>
      <c r="DL72" s="172">
        <f t="shared" si="46"/>
        <v>0</v>
      </c>
      <c r="DM72" s="172">
        <f t="shared" si="47"/>
        <v>1</v>
      </c>
      <c r="DN72" s="172">
        <f t="shared" si="48"/>
        <v>1</v>
      </c>
      <c r="DO72" s="172">
        <f t="shared" si="49"/>
        <v>1</v>
      </c>
      <c r="DP72" s="172">
        <f t="shared" si="49"/>
        <v>1</v>
      </c>
      <c r="DQ72" s="172">
        <f t="shared" si="49"/>
        <v>1</v>
      </c>
      <c r="DR72" s="172">
        <f t="shared" si="49"/>
        <v>1</v>
      </c>
      <c r="DS72" s="172">
        <f t="shared" si="49"/>
        <v>1</v>
      </c>
      <c r="DT72" s="172">
        <f t="shared" si="49"/>
        <v>1</v>
      </c>
      <c r="DU72" s="172">
        <f t="shared" si="49"/>
        <v>1</v>
      </c>
      <c r="DV72" s="172">
        <f t="shared" si="51"/>
        <v>1</v>
      </c>
      <c r="DW72" s="172">
        <f t="shared" si="51"/>
        <v>1</v>
      </c>
      <c r="DX72" s="172">
        <f t="shared" si="51"/>
        <v>1</v>
      </c>
      <c r="DY72" s="172">
        <f t="shared" si="51"/>
        <v>1</v>
      </c>
      <c r="DZ72" s="172">
        <f t="shared" si="51"/>
        <v>1</v>
      </c>
      <c r="EA72" s="172">
        <f t="shared" si="51"/>
        <v>1</v>
      </c>
      <c r="EB72" s="172">
        <f t="shared" si="51"/>
        <v>1</v>
      </c>
      <c r="EC72" s="172">
        <f t="shared" si="51"/>
        <v>1</v>
      </c>
      <c r="ED72" s="172">
        <f t="shared" si="51"/>
        <v>1</v>
      </c>
      <c r="EE72" s="172">
        <f t="shared" si="51"/>
        <v>1</v>
      </c>
      <c r="EF72" s="172">
        <f t="shared" si="51"/>
        <v>1</v>
      </c>
      <c r="EG72" s="172">
        <f t="shared" si="45"/>
        <v>0</v>
      </c>
    </row>
    <row r="73" spans="20:137" x14ac:dyDescent="0.25">
      <c r="T73" s="5"/>
      <c r="U73" s="13"/>
      <c r="V73" s="5"/>
      <c r="W73" s="5" t="str">
        <f t="shared" si="44"/>
        <v/>
      </c>
      <c r="X73" s="5"/>
      <c r="Y73" s="5"/>
      <c r="Z73" s="5"/>
      <c r="CB73" s="172">
        <f t="shared" si="42"/>
        <v>1</v>
      </c>
      <c r="CC73" s="172">
        <f t="shared" si="42"/>
        <v>1</v>
      </c>
      <c r="CD73" s="172">
        <f t="shared" si="42"/>
        <v>1</v>
      </c>
      <c r="CE73" s="172">
        <f t="shared" si="42"/>
        <v>1</v>
      </c>
      <c r="CF73" s="172">
        <f t="shared" si="42"/>
        <v>1</v>
      </c>
      <c r="CG73" s="172">
        <f t="shared" si="42"/>
        <v>1</v>
      </c>
      <c r="CH73" s="172">
        <f t="shared" si="42"/>
        <v>1</v>
      </c>
      <c r="CI73" s="172">
        <f t="shared" si="42"/>
        <v>1</v>
      </c>
      <c r="CJ73" s="172">
        <f t="shared" si="42"/>
        <v>1</v>
      </c>
      <c r="CK73" s="172">
        <f t="shared" si="42"/>
        <v>1</v>
      </c>
      <c r="CL73" s="172">
        <f t="shared" si="42"/>
        <v>1</v>
      </c>
      <c r="CM73" s="172">
        <f t="shared" si="42"/>
        <v>1</v>
      </c>
      <c r="CN73" s="172">
        <f t="shared" si="42"/>
        <v>1</v>
      </c>
      <c r="CO73" s="172">
        <f t="shared" si="42"/>
        <v>1</v>
      </c>
      <c r="CP73" s="172">
        <f t="shared" si="42"/>
        <v>1</v>
      </c>
      <c r="CQ73" s="172">
        <f t="shared" si="42"/>
        <v>1</v>
      </c>
      <c r="CR73" s="172">
        <f t="shared" si="41"/>
        <v>1</v>
      </c>
      <c r="CS73" s="172">
        <f t="shared" si="41"/>
        <v>1</v>
      </c>
      <c r="CT73" s="172">
        <f t="shared" si="41"/>
        <v>1</v>
      </c>
      <c r="CU73" s="172">
        <f t="shared" si="41"/>
        <v>1</v>
      </c>
      <c r="DA73" s="172">
        <v>9</v>
      </c>
      <c r="DB73" s="32" t="str">
        <f t="shared" si="43"/>
        <v xml:space="preserve"> </v>
      </c>
      <c r="DD73" s="172">
        <f t="shared" si="50"/>
        <v>1</v>
      </c>
      <c r="DE73" s="172">
        <v>71</v>
      </c>
      <c r="DL73" s="172">
        <f t="shared" si="46"/>
        <v>0</v>
      </c>
      <c r="DM73" s="172">
        <f t="shared" si="47"/>
        <v>1</v>
      </c>
      <c r="DN73" s="172">
        <f t="shared" si="48"/>
        <v>1</v>
      </c>
      <c r="DO73" s="172">
        <f t="shared" si="49"/>
        <v>1</v>
      </c>
      <c r="DP73" s="172">
        <f t="shared" si="49"/>
        <v>1</v>
      </c>
      <c r="DQ73" s="172">
        <f t="shared" si="49"/>
        <v>1</v>
      </c>
      <c r="DR73" s="172">
        <f t="shared" si="49"/>
        <v>1</v>
      </c>
      <c r="DS73" s="172">
        <f t="shared" si="49"/>
        <v>1</v>
      </c>
      <c r="DT73" s="172">
        <f t="shared" si="49"/>
        <v>1</v>
      </c>
      <c r="DU73" s="172">
        <f t="shared" si="49"/>
        <v>1</v>
      </c>
      <c r="DV73" s="172">
        <f t="shared" si="51"/>
        <v>1</v>
      </c>
      <c r="DW73" s="172">
        <f t="shared" si="51"/>
        <v>1</v>
      </c>
      <c r="DX73" s="172">
        <f t="shared" si="51"/>
        <v>1</v>
      </c>
      <c r="DY73" s="172">
        <f t="shared" si="51"/>
        <v>1</v>
      </c>
      <c r="DZ73" s="172">
        <f t="shared" si="51"/>
        <v>1</v>
      </c>
      <c r="EA73" s="172">
        <f t="shared" si="51"/>
        <v>1</v>
      </c>
      <c r="EB73" s="172">
        <f t="shared" si="51"/>
        <v>1</v>
      </c>
      <c r="EC73" s="172">
        <f t="shared" si="51"/>
        <v>1</v>
      </c>
      <c r="ED73" s="172">
        <f t="shared" si="51"/>
        <v>1</v>
      </c>
      <c r="EE73" s="172">
        <f t="shared" si="51"/>
        <v>1</v>
      </c>
      <c r="EF73" s="172">
        <f t="shared" si="51"/>
        <v>1</v>
      </c>
      <c r="EG73" s="172">
        <f t="shared" si="45"/>
        <v>0</v>
      </c>
    </row>
    <row r="74" spans="20:137" x14ac:dyDescent="0.25">
      <c r="T74" s="5"/>
      <c r="U74" s="13"/>
      <c r="V74" s="5"/>
      <c r="W74" s="5" t="str">
        <f t="shared" si="44"/>
        <v/>
      </c>
      <c r="X74" s="5"/>
      <c r="Y74" s="5"/>
      <c r="Z74" s="5"/>
      <c r="CB74" s="172">
        <f t="shared" si="42"/>
        <v>1</v>
      </c>
      <c r="CC74" s="172">
        <f t="shared" si="42"/>
        <v>1</v>
      </c>
      <c r="CD74" s="172">
        <f t="shared" si="42"/>
        <v>1</v>
      </c>
      <c r="CE74" s="172">
        <f t="shared" si="42"/>
        <v>1</v>
      </c>
      <c r="CF74" s="172">
        <f t="shared" si="42"/>
        <v>1</v>
      </c>
      <c r="CG74" s="172">
        <f t="shared" si="42"/>
        <v>1</v>
      </c>
      <c r="CH74" s="172">
        <f t="shared" si="42"/>
        <v>1</v>
      </c>
      <c r="CI74" s="172">
        <f t="shared" si="42"/>
        <v>1</v>
      </c>
      <c r="CJ74" s="172">
        <f t="shared" si="42"/>
        <v>1</v>
      </c>
      <c r="CK74" s="172">
        <f t="shared" si="42"/>
        <v>1</v>
      </c>
      <c r="CL74" s="172">
        <f t="shared" si="42"/>
        <v>1</v>
      </c>
      <c r="CM74" s="172">
        <f t="shared" si="42"/>
        <v>1</v>
      </c>
      <c r="CN74" s="172">
        <f t="shared" si="42"/>
        <v>1</v>
      </c>
      <c r="CO74" s="172">
        <f t="shared" si="42"/>
        <v>1</v>
      </c>
      <c r="CP74" s="172">
        <f t="shared" si="42"/>
        <v>1</v>
      </c>
      <c r="CQ74" s="172">
        <f t="shared" si="42"/>
        <v>1</v>
      </c>
      <c r="CR74" s="172">
        <f t="shared" si="41"/>
        <v>1</v>
      </c>
      <c r="CS74" s="172">
        <f t="shared" si="41"/>
        <v>1</v>
      </c>
      <c r="CT74" s="172">
        <f t="shared" si="41"/>
        <v>1</v>
      </c>
      <c r="CU74" s="172">
        <f t="shared" si="41"/>
        <v>1</v>
      </c>
      <c r="DA74" s="172">
        <v>10</v>
      </c>
      <c r="DB74" s="32" t="str">
        <f t="shared" si="43"/>
        <v xml:space="preserve"> </v>
      </c>
      <c r="DD74" s="172">
        <f t="shared" si="50"/>
        <v>1</v>
      </c>
      <c r="DE74" s="172">
        <v>72</v>
      </c>
      <c r="DL74" s="172">
        <f t="shared" si="46"/>
        <v>0</v>
      </c>
      <c r="DM74" s="172">
        <f t="shared" si="47"/>
        <v>1</v>
      </c>
      <c r="DN74" s="172">
        <f t="shared" si="48"/>
        <v>1</v>
      </c>
      <c r="DO74" s="172">
        <f t="shared" si="49"/>
        <v>1</v>
      </c>
      <c r="DP74" s="172">
        <f t="shared" si="49"/>
        <v>1</v>
      </c>
      <c r="DQ74" s="172">
        <f t="shared" si="49"/>
        <v>1</v>
      </c>
      <c r="DR74" s="172">
        <f t="shared" si="49"/>
        <v>1</v>
      </c>
      <c r="DS74" s="172">
        <f t="shared" si="49"/>
        <v>1</v>
      </c>
      <c r="DT74" s="172">
        <f t="shared" si="49"/>
        <v>1</v>
      </c>
      <c r="DU74" s="172">
        <f t="shared" si="49"/>
        <v>1</v>
      </c>
      <c r="DV74" s="172">
        <f t="shared" si="51"/>
        <v>1</v>
      </c>
      <c r="DW74" s="172">
        <f t="shared" si="51"/>
        <v>1</v>
      </c>
      <c r="DX74" s="172">
        <f t="shared" si="51"/>
        <v>1</v>
      </c>
      <c r="DY74" s="172">
        <f t="shared" si="51"/>
        <v>1</v>
      </c>
      <c r="DZ74" s="172">
        <f t="shared" si="51"/>
        <v>1</v>
      </c>
      <c r="EA74" s="172">
        <f t="shared" si="51"/>
        <v>1</v>
      </c>
      <c r="EB74" s="172">
        <f t="shared" si="51"/>
        <v>1</v>
      </c>
      <c r="EC74" s="172">
        <f t="shared" si="51"/>
        <v>1</v>
      </c>
      <c r="ED74" s="172">
        <f t="shared" si="51"/>
        <v>1</v>
      </c>
      <c r="EE74" s="172">
        <f t="shared" si="51"/>
        <v>1</v>
      </c>
      <c r="EF74" s="172">
        <f t="shared" si="51"/>
        <v>1</v>
      </c>
      <c r="EG74" s="172">
        <f t="shared" si="45"/>
        <v>0</v>
      </c>
    </row>
    <row r="75" spans="20:137" x14ac:dyDescent="0.25">
      <c r="T75" s="5"/>
      <c r="U75" s="13"/>
      <c r="V75" s="5"/>
      <c r="W75" s="5" t="str">
        <f t="shared" si="44"/>
        <v/>
      </c>
      <c r="X75" s="5"/>
      <c r="Y75" s="5"/>
      <c r="Z75" s="5"/>
      <c r="CB75" s="172">
        <f t="shared" si="42"/>
        <v>1</v>
      </c>
      <c r="CC75" s="172">
        <f t="shared" si="42"/>
        <v>1</v>
      </c>
      <c r="CD75" s="172">
        <f t="shared" si="42"/>
        <v>1</v>
      </c>
      <c r="CE75" s="172">
        <f t="shared" si="42"/>
        <v>1</v>
      </c>
      <c r="CF75" s="172">
        <f t="shared" si="42"/>
        <v>1</v>
      </c>
      <c r="CG75" s="172">
        <f t="shared" si="42"/>
        <v>1</v>
      </c>
      <c r="CH75" s="172">
        <f t="shared" si="42"/>
        <v>1</v>
      </c>
      <c r="CI75" s="172">
        <f t="shared" si="42"/>
        <v>1</v>
      </c>
      <c r="CJ75" s="172">
        <f t="shared" si="42"/>
        <v>1</v>
      </c>
      <c r="CK75" s="172">
        <f t="shared" si="42"/>
        <v>1</v>
      </c>
      <c r="CL75" s="172">
        <f t="shared" si="42"/>
        <v>1</v>
      </c>
      <c r="CM75" s="172">
        <f t="shared" si="42"/>
        <v>1</v>
      </c>
      <c r="CN75" s="172">
        <f t="shared" si="42"/>
        <v>1</v>
      </c>
      <c r="CO75" s="172">
        <f t="shared" si="42"/>
        <v>1</v>
      </c>
      <c r="CP75" s="172">
        <f t="shared" si="42"/>
        <v>1</v>
      </c>
      <c r="CQ75" s="172">
        <f t="shared" si="42"/>
        <v>1</v>
      </c>
      <c r="CR75" s="172">
        <f t="shared" si="41"/>
        <v>1</v>
      </c>
      <c r="CS75" s="172">
        <f t="shared" si="41"/>
        <v>1</v>
      </c>
      <c r="CT75" s="172">
        <f t="shared" si="41"/>
        <v>1</v>
      </c>
      <c r="CU75" s="172">
        <f t="shared" si="41"/>
        <v>1</v>
      </c>
      <c r="DA75" s="172">
        <v>11</v>
      </c>
      <c r="DB75" s="32" t="str">
        <f t="shared" si="43"/>
        <v xml:space="preserve"> </v>
      </c>
      <c r="DD75" s="172">
        <f t="shared" si="50"/>
        <v>1</v>
      </c>
      <c r="DE75" s="172">
        <v>73</v>
      </c>
      <c r="DL75" s="172">
        <f t="shared" si="46"/>
        <v>0</v>
      </c>
      <c r="DM75" s="172">
        <f t="shared" si="47"/>
        <v>1</v>
      </c>
      <c r="DN75" s="172">
        <f t="shared" si="48"/>
        <v>1</v>
      </c>
      <c r="DO75" s="172">
        <f t="shared" si="49"/>
        <v>1</v>
      </c>
      <c r="DP75" s="172">
        <f t="shared" si="49"/>
        <v>1</v>
      </c>
      <c r="DQ75" s="172">
        <f t="shared" si="49"/>
        <v>1</v>
      </c>
      <c r="DR75" s="172">
        <f t="shared" si="49"/>
        <v>1</v>
      </c>
      <c r="DS75" s="172">
        <f t="shared" si="49"/>
        <v>1</v>
      </c>
      <c r="DT75" s="172">
        <f t="shared" si="49"/>
        <v>1</v>
      </c>
      <c r="DU75" s="172">
        <f t="shared" si="49"/>
        <v>1</v>
      </c>
      <c r="DV75" s="172">
        <f t="shared" si="51"/>
        <v>1</v>
      </c>
      <c r="DW75" s="172">
        <f t="shared" si="51"/>
        <v>1</v>
      </c>
      <c r="DX75" s="172">
        <f t="shared" si="51"/>
        <v>1</v>
      </c>
      <c r="DY75" s="172">
        <f t="shared" si="51"/>
        <v>1</v>
      </c>
      <c r="DZ75" s="172">
        <f t="shared" si="51"/>
        <v>1</v>
      </c>
      <c r="EA75" s="172">
        <f t="shared" si="51"/>
        <v>1</v>
      </c>
      <c r="EB75" s="172">
        <f t="shared" si="51"/>
        <v>1</v>
      </c>
      <c r="EC75" s="172">
        <f t="shared" si="51"/>
        <v>1</v>
      </c>
      <c r="ED75" s="172">
        <f t="shared" si="51"/>
        <v>1</v>
      </c>
      <c r="EE75" s="172">
        <f t="shared" si="51"/>
        <v>1</v>
      </c>
      <c r="EF75" s="172">
        <f t="shared" si="51"/>
        <v>1</v>
      </c>
      <c r="EG75" s="172">
        <f t="shared" si="45"/>
        <v>0</v>
      </c>
    </row>
    <row r="76" spans="20:137" x14ac:dyDescent="0.25">
      <c r="T76" s="5"/>
      <c r="U76" s="13"/>
      <c r="V76" s="5"/>
      <c r="W76" s="5" t="str">
        <f t="shared" si="44"/>
        <v/>
      </c>
      <c r="X76" s="5"/>
      <c r="Y76" s="5"/>
      <c r="Z76" s="5"/>
      <c r="CB76" s="172">
        <f t="shared" si="42"/>
        <v>1</v>
      </c>
      <c r="CC76" s="172">
        <f t="shared" si="42"/>
        <v>1</v>
      </c>
      <c r="CD76" s="172">
        <f t="shared" si="42"/>
        <v>1</v>
      </c>
      <c r="CE76" s="172">
        <f t="shared" si="42"/>
        <v>1</v>
      </c>
      <c r="CF76" s="172">
        <f t="shared" si="42"/>
        <v>1</v>
      </c>
      <c r="CG76" s="172">
        <f t="shared" si="42"/>
        <v>1</v>
      </c>
      <c r="CH76" s="172">
        <f t="shared" si="42"/>
        <v>1</v>
      </c>
      <c r="CI76" s="172">
        <f t="shared" si="42"/>
        <v>1</v>
      </c>
      <c r="CJ76" s="172">
        <f t="shared" si="42"/>
        <v>1</v>
      </c>
      <c r="CK76" s="172">
        <f t="shared" si="42"/>
        <v>1</v>
      </c>
      <c r="CL76" s="172">
        <f t="shared" si="42"/>
        <v>1</v>
      </c>
      <c r="CM76" s="172">
        <f t="shared" si="42"/>
        <v>1</v>
      </c>
      <c r="CN76" s="172">
        <f t="shared" si="42"/>
        <v>1</v>
      </c>
      <c r="CO76" s="172">
        <f t="shared" si="42"/>
        <v>1</v>
      </c>
      <c r="CP76" s="172">
        <f t="shared" si="42"/>
        <v>1</v>
      </c>
      <c r="CQ76" s="172">
        <f t="shared" si="42"/>
        <v>1</v>
      </c>
      <c r="CR76" s="172">
        <f t="shared" si="41"/>
        <v>1</v>
      </c>
      <c r="CS76" s="172">
        <f t="shared" si="41"/>
        <v>1</v>
      </c>
      <c r="CT76" s="172">
        <f t="shared" si="41"/>
        <v>1</v>
      </c>
      <c r="CU76" s="172">
        <f t="shared" si="41"/>
        <v>1</v>
      </c>
      <c r="DA76" s="172"/>
      <c r="DB76" s="32" t="str">
        <f>INDEX($DM$84:$EF$84,CZ64)</f>
        <v/>
      </c>
      <c r="DD76" s="172">
        <f t="shared" si="50"/>
        <v>1</v>
      </c>
      <c r="DE76" s="172">
        <v>74</v>
      </c>
      <c r="DL76" s="172">
        <f t="shared" si="46"/>
        <v>0</v>
      </c>
      <c r="DM76" s="172">
        <f t="shared" si="47"/>
        <v>1</v>
      </c>
      <c r="DN76" s="172">
        <f t="shared" si="48"/>
        <v>1</v>
      </c>
      <c r="DO76" s="172">
        <f t="shared" si="49"/>
        <v>1</v>
      </c>
      <c r="DP76" s="172">
        <f t="shared" si="49"/>
        <v>1</v>
      </c>
      <c r="DQ76" s="172">
        <f t="shared" si="49"/>
        <v>1</v>
      </c>
      <c r="DR76" s="172">
        <f t="shared" si="49"/>
        <v>1</v>
      </c>
      <c r="DS76" s="172">
        <f t="shared" si="49"/>
        <v>1</v>
      </c>
      <c r="DT76" s="172">
        <f t="shared" si="49"/>
        <v>1</v>
      </c>
      <c r="DU76" s="172">
        <f t="shared" si="49"/>
        <v>1</v>
      </c>
      <c r="DV76" s="172">
        <f t="shared" si="51"/>
        <v>1</v>
      </c>
      <c r="DW76" s="172">
        <f t="shared" si="51"/>
        <v>1</v>
      </c>
      <c r="DX76" s="172">
        <f t="shared" si="51"/>
        <v>1</v>
      </c>
      <c r="DY76" s="172">
        <f t="shared" si="51"/>
        <v>1</v>
      </c>
      <c r="DZ76" s="172">
        <f t="shared" si="51"/>
        <v>1</v>
      </c>
      <c r="EA76" s="172">
        <f t="shared" si="51"/>
        <v>1</v>
      </c>
      <c r="EB76" s="172">
        <f t="shared" si="51"/>
        <v>1</v>
      </c>
      <c r="EC76" s="172">
        <f t="shared" si="51"/>
        <v>1</v>
      </c>
      <c r="ED76" s="172">
        <f t="shared" si="51"/>
        <v>1</v>
      </c>
      <c r="EE76" s="172">
        <f t="shared" si="51"/>
        <v>1</v>
      </c>
      <c r="EF76" s="172">
        <f t="shared" si="51"/>
        <v>1</v>
      </c>
      <c r="EG76" s="172">
        <f t="shared" si="45"/>
        <v>0</v>
      </c>
    </row>
    <row r="77" spans="20:137" x14ac:dyDescent="0.25">
      <c r="T77" s="5"/>
      <c r="U77" s="13"/>
      <c r="V77" s="5"/>
      <c r="W77" s="5" t="str">
        <f t="shared" si="44"/>
        <v/>
      </c>
      <c r="X77" s="5"/>
      <c r="Y77" s="5"/>
      <c r="Z77" s="5"/>
      <c r="CB77" s="172">
        <f t="shared" si="42"/>
        <v>1</v>
      </c>
      <c r="CC77" s="172">
        <f t="shared" si="42"/>
        <v>1</v>
      </c>
      <c r="CD77" s="172">
        <f t="shared" si="42"/>
        <v>1</v>
      </c>
      <c r="CE77" s="172">
        <f t="shared" si="42"/>
        <v>1</v>
      </c>
      <c r="CF77" s="172">
        <f t="shared" si="42"/>
        <v>1</v>
      </c>
      <c r="CG77" s="172">
        <f t="shared" si="42"/>
        <v>1</v>
      </c>
      <c r="CH77" s="172">
        <f t="shared" si="42"/>
        <v>1</v>
      </c>
      <c r="CI77" s="172">
        <f t="shared" si="42"/>
        <v>1</v>
      </c>
      <c r="CJ77" s="172">
        <f t="shared" si="42"/>
        <v>1</v>
      </c>
      <c r="CK77" s="172">
        <f t="shared" si="42"/>
        <v>1</v>
      </c>
      <c r="CL77" s="172">
        <f t="shared" si="42"/>
        <v>1</v>
      </c>
      <c r="CM77" s="172">
        <f t="shared" si="42"/>
        <v>1</v>
      </c>
      <c r="CN77" s="172">
        <f t="shared" si="42"/>
        <v>1</v>
      </c>
      <c r="CO77" s="172">
        <f t="shared" si="42"/>
        <v>1</v>
      </c>
      <c r="CP77" s="172">
        <f t="shared" si="42"/>
        <v>1</v>
      </c>
      <c r="CQ77" s="172">
        <f t="shared" si="42"/>
        <v>1</v>
      </c>
      <c r="CR77" s="172">
        <f t="shared" si="41"/>
        <v>1</v>
      </c>
      <c r="CS77" s="172">
        <f t="shared" si="41"/>
        <v>1</v>
      </c>
      <c r="CT77" s="172">
        <f t="shared" si="41"/>
        <v>1</v>
      </c>
      <c r="CU77" s="172">
        <f t="shared" si="41"/>
        <v>1</v>
      </c>
      <c r="DB77" s="172" t="str">
        <f>IF(DB64="","","----")</f>
        <v/>
      </c>
      <c r="DD77" s="172">
        <f t="shared" si="50"/>
        <v>1</v>
      </c>
      <c r="DE77" s="172">
        <v>75</v>
      </c>
      <c r="DL77" s="172">
        <f t="shared" si="46"/>
        <v>0</v>
      </c>
      <c r="DM77" s="172">
        <f t="shared" si="47"/>
        <v>1</v>
      </c>
      <c r="DN77" s="172">
        <f t="shared" si="48"/>
        <v>1</v>
      </c>
      <c r="DO77" s="172">
        <f t="shared" si="49"/>
        <v>1</v>
      </c>
      <c r="DP77" s="172">
        <f t="shared" si="49"/>
        <v>1</v>
      </c>
      <c r="DQ77" s="172">
        <f t="shared" si="49"/>
        <v>1</v>
      </c>
      <c r="DR77" s="172">
        <f t="shared" si="49"/>
        <v>1</v>
      </c>
      <c r="DS77" s="172">
        <f t="shared" si="49"/>
        <v>1</v>
      </c>
      <c r="DT77" s="172">
        <f t="shared" si="49"/>
        <v>1</v>
      </c>
      <c r="DU77" s="172">
        <f t="shared" si="49"/>
        <v>1</v>
      </c>
      <c r="DV77" s="172">
        <f t="shared" si="51"/>
        <v>1</v>
      </c>
      <c r="DW77" s="172">
        <f t="shared" si="51"/>
        <v>1</v>
      </c>
      <c r="DX77" s="172">
        <f t="shared" si="51"/>
        <v>1</v>
      </c>
      <c r="DY77" s="172">
        <f t="shared" si="51"/>
        <v>1</v>
      </c>
      <c r="DZ77" s="172">
        <f t="shared" si="51"/>
        <v>1</v>
      </c>
      <c r="EA77" s="172">
        <f t="shared" si="51"/>
        <v>1</v>
      </c>
      <c r="EB77" s="172">
        <f t="shared" si="51"/>
        <v>1</v>
      </c>
      <c r="EC77" s="172">
        <f t="shared" si="51"/>
        <v>1</v>
      </c>
      <c r="ED77" s="172">
        <f t="shared" si="51"/>
        <v>1</v>
      </c>
      <c r="EE77" s="172">
        <f t="shared" si="51"/>
        <v>1</v>
      </c>
      <c r="EF77" s="172">
        <f t="shared" si="51"/>
        <v>1</v>
      </c>
      <c r="EG77" s="172">
        <f t="shared" si="45"/>
        <v>0</v>
      </c>
    </row>
    <row r="78" spans="20:137" x14ac:dyDescent="0.25">
      <c r="T78" s="5"/>
      <c r="U78" s="13"/>
      <c r="V78" s="5"/>
      <c r="W78" s="5" t="str">
        <f t="shared" si="44"/>
        <v/>
      </c>
      <c r="X78" s="5"/>
      <c r="Y78" s="5"/>
      <c r="Z78" s="5"/>
      <c r="CB78" s="172">
        <f t="shared" si="42"/>
        <v>1</v>
      </c>
      <c r="CC78" s="172">
        <f t="shared" si="42"/>
        <v>1</v>
      </c>
      <c r="CD78" s="172">
        <f t="shared" si="42"/>
        <v>1</v>
      </c>
      <c r="CE78" s="172">
        <f t="shared" si="42"/>
        <v>1</v>
      </c>
      <c r="CF78" s="172">
        <f t="shared" si="42"/>
        <v>1</v>
      </c>
      <c r="CG78" s="172">
        <f t="shared" si="42"/>
        <v>1</v>
      </c>
      <c r="CH78" s="172">
        <f t="shared" si="42"/>
        <v>1</v>
      </c>
      <c r="CI78" s="172">
        <f t="shared" si="42"/>
        <v>1</v>
      </c>
      <c r="CJ78" s="172">
        <f t="shared" si="42"/>
        <v>1</v>
      </c>
      <c r="CK78" s="172">
        <f t="shared" si="42"/>
        <v>1</v>
      </c>
      <c r="CL78" s="172">
        <f t="shared" si="42"/>
        <v>1</v>
      </c>
      <c r="CM78" s="172">
        <f t="shared" si="42"/>
        <v>1</v>
      </c>
      <c r="CN78" s="172">
        <f t="shared" si="42"/>
        <v>1</v>
      </c>
      <c r="CO78" s="172">
        <f t="shared" si="42"/>
        <v>1</v>
      </c>
      <c r="CP78" s="172">
        <f t="shared" si="42"/>
        <v>1</v>
      </c>
      <c r="CQ78" s="172">
        <f t="shared" si="42"/>
        <v>1</v>
      </c>
      <c r="CR78" s="172">
        <f t="shared" si="41"/>
        <v>1</v>
      </c>
      <c r="CS78" s="172">
        <f t="shared" si="41"/>
        <v>1</v>
      </c>
      <c r="CT78" s="172">
        <f t="shared" si="41"/>
        <v>1</v>
      </c>
      <c r="CU78" s="172">
        <f t="shared" si="41"/>
        <v>1</v>
      </c>
      <c r="DA78" s="172"/>
      <c r="DB78" s="32" t="str">
        <f>IF(DB79="","",CONCATENATE("Warband ",CZ79," ",DG78))</f>
        <v/>
      </c>
      <c r="DD78" s="172">
        <f t="shared" si="50"/>
        <v>1</v>
      </c>
      <c r="DE78" s="172">
        <v>76</v>
      </c>
      <c r="DG78" s="49" t="str">
        <f>CONCATENATE("   ",DH78,"/",DI78,IF(DH78&gt;DI78," !",""))</f>
        <v xml:space="preserve">   0/12</v>
      </c>
      <c r="DH78" s="172">
        <f t="shared" ref="DH78" si="52">INDEX($CB$1:$CU$1,CZ79)+DJ78</f>
        <v>0</v>
      </c>
      <c r="DI78" s="172">
        <f>12</f>
        <v>12</v>
      </c>
      <c r="DJ78" s="172">
        <f>INDEX($DM$83:$EF$83,CZ79)</f>
        <v>0</v>
      </c>
      <c r="DL78" s="172">
        <f t="shared" si="46"/>
        <v>0</v>
      </c>
      <c r="DM78" s="172">
        <f t="shared" si="47"/>
        <v>1</v>
      </c>
      <c r="DN78" s="172">
        <f t="shared" si="48"/>
        <v>1</v>
      </c>
      <c r="DO78" s="172">
        <f t="shared" si="49"/>
        <v>1</v>
      </c>
      <c r="DP78" s="172">
        <f t="shared" si="49"/>
        <v>1</v>
      </c>
      <c r="DQ78" s="172">
        <f t="shared" si="49"/>
        <v>1</v>
      </c>
      <c r="DR78" s="172">
        <f t="shared" si="49"/>
        <v>1</v>
      </c>
      <c r="DS78" s="172">
        <f t="shared" si="49"/>
        <v>1</v>
      </c>
      <c r="DT78" s="172">
        <f t="shared" si="49"/>
        <v>1</v>
      </c>
      <c r="DU78" s="172">
        <f t="shared" si="49"/>
        <v>1</v>
      </c>
      <c r="DV78" s="172">
        <f t="shared" si="51"/>
        <v>1</v>
      </c>
      <c r="DW78" s="172">
        <f t="shared" si="51"/>
        <v>1</v>
      </c>
      <c r="DX78" s="172">
        <f t="shared" si="51"/>
        <v>1</v>
      </c>
      <c r="DY78" s="172">
        <f t="shared" si="51"/>
        <v>1</v>
      </c>
      <c r="DZ78" s="172">
        <f t="shared" si="51"/>
        <v>1</v>
      </c>
      <c r="EA78" s="172">
        <f t="shared" si="51"/>
        <v>1</v>
      </c>
      <c r="EB78" s="172">
        <f t="shared" si="51"/>
        <v>1</v>
      </c>
      <c r="EC78" s="172">
        <f t="shared" si="51"/>
        <v>1</v>
      </c>
      <c r="ED78" s="172">
        <f t="shared" si="51"/>
        <v>1</v>
      </c>
      <c r="EE78" s="172">
        <f t="shared" si="51"/>
        <v>1</v>
      </c>
      <c r="EF78" s="172">
        <f t="shared" si="51"/>
        <v>1</v>
      </c>
      <c r="EG78" s="172">
        <f t="shared" si="45"/>
        <v>0</v>
      </c>
    </row>
    <row r="79" spans="20:137" x14ac:dyDescent="0.25">
      <c r="T79" s="5"/>
      <c r="U79" s="13"/>
      <c r="V79" s="5"/>
      <c r="W79" s="5" t="str">
        <f t="shared" si="44"/>
        <v/>
      </c>
      <c r="X79" s="5"/>
      <c r="Y79" s="5"/>
      <c r="Z79" s="5"/>
      <c r="CB79" s="172">
        <f t="shared" si="42"/>
        <v>1</v>
      </c>
      <c r="CC79" s="172">
        <f t="shared" si="42"/>
        <v>1</v>
      </c>
      <c r="CD79" s="172">
        <f t="shared" si="42"/>
        <v>1</v>
      </c>
      <c r="CE79" s="172">
        <f t="shared" si="42"/>
        <v>1</v>
      </c>
      <c r="CF79" s="172">
        <f t="shared" si="42"/>
        <v>1</v>
      </c>
      <c r="CG79" s="172">
        <f t="shared" si="42"/>
        <v>1</v>
      </c>
      <c r="CH79" s="172">
        <f t="shared" si="42"/>
        <v>1</v>
      </c>
      <c r="CI79" s="172">
        <f t="shared" si="42"/>
        <v>1</v>
      </c>
      <c r="CJ79" s="172">
        <f t="shared" si="42"/>
        <v>1</v>
      </c>
      <c r="CK79" s="172">
        <f t="shared" si="42"/>
        <v>1</v>
      </c>
      <c r="CL79" s="172">
        <f t="shared" si="42"/>
        <v>1</v>
      </c>
      <c r="CM79" s="172">
        <f t="shared" si="42"/>
        <v>1</v>
      </c>
      <c r="CN79" s="172">
        <f t="shared" si="42"/>
        <v>1</v>
      </c>
      <c r="CO79" s="172">
        <f t="shared" si="42"/>
        <v>1</v>
      </c>
      <c r="CP79" s="172">
        <f t="shared" si="42"/>
        <v>1</v>
      </c>
      <c r="CQ79" s="172">
        <f t="shared" si="42"/>
        <v>1</v>
      </c>
      <c r="CR79" s="172">
        <f t="shared" si="41"/>
        <v>1</v>
      </c>
      <c r="CS79" s="172">
        <f t="shared" si="41"/>
        <v>1</v>
      </c>
      <c r="CT79" s="172">
        <f t="shared" si="41"/>
        <v>1</v>
      </c>
      <c r="CU79" s="172">
        <f t="shared" si="41"/>
        <v>1</v>
      </c>
      <c r="CZ79" s="172">
        <v>6</v>
      </c>
      <c r="DA79" s="172" t="s">
        <v>278</v>
      </c>
      <c r="DB79" s="32" t="str">
        <f>T(LOOKUP(CZ79,$DM$1:$EF$1,$DM$2:$EF$2))</f>
        <v/>
      </c>
      <c r="DD79" s="172">
        <f t="shared" si="50"/>
        <v>1</v>
      </c>
      <c r="DE79" s="172">
        <v>77</v>
      </c>
      <c r="DL79" s="172">
        <f t="shared" si="46"/>
        <v>0</v>
      </c>
      <c r="DM79" s="172">
        <f t="shared" si="47"/>
        <v>1</v>
      </c>
      <c r="DN79" s="172">
        <f t="shared" si="48"/>
        <v>1</v>
      </c>
      <c r="DO79" s="172">
        <f t="shared" si="49"/>
        <v>1</v>
      </c>
      <c r="DP79" s="172">
        <f t="shared" si="49"/>
        <v>1</v>
      </c>
      <c r="DQ79" s="172">
        <f t="shared" si="49"/>
        <v>1</v>
      </c>
      <c r="DR79" s="172">
        <f t="shared" si="49"/>
        <v>1</v>
      </c>
      <c r="DS79" s="172">
        <f t="shared" si="49"/>
        <v>1</v>
      </c>
      <c r="DT79" s="172">
        <f t="shared" si="49"/>
        <v>1</v>
      </c>
      <c r="DU79" s="172">
        <f t="shared" si="49"/>
        <v>1</v>
      </c>
      <c r="DV79" s="172">
        <f t="shared" si="51"/>
        <v>1</v>
      </c>
      <c r="DW79" s="172">
        <f t="shared" si="51"/>
        <v>1</v>
      </c>
      <c r="DX79" s="172">
        <f t="shared" si="51"/>
        <v>1</v>
      </c>
      <c r="DY79" s="172">
        <f t="shared" si="51"/>
        <v>1</v>
      </c>
      <c r="DZ79" s="172">
        <f t="shared" si="51"/>
        <v>1</v>
      </c>
      <c r="EA79" s="172">
        <f t="shared" si="51"/>
        <v>1</v>
      </c>
      <c r="EB79" s="172">
        <f t="shared" si="51"/>
        <v>1</v>
      </c>
      <c r="EC79" s="172">
        <f t="shared" si="51"/>
        <v>1</v>
      </c>
      <c r="ED79" s="172">
        <f t="shared" si="51"/>
        <v>1</v>
      </c>
      <c r="EE79" s="172">
        <f t="shared" si="51"/>
        <v>1</v>
      </c>
      <c r="EF79" s="172">
        <f t="shared" si="51"/>
        <v>1</v>
      </c>
      <c r="EG79" s="172">
        <f t="shared" si="45"/>
        <v>0</v>
      </c>
    </row>
    <row r="80" spans="20:137" x14ac:dyDescent="0.25">
      <c r="T80" s="5"/>
      <c r="U80" s="13"/>
      <c r="V80" s="5"/>
      <c r="W80" s="5" t="str">
        <f t="shared" si="44"/>
        <v/>
      </c>
      <c r="X80" s="5"/>
      <c r="Y80" s="5"/>
      <c r="Z80" s="5"/>
      <c r="CB80" s="172">
        <f t="shared" si="42"/>
        <v>1</v>
      </c>
      <c r="CC80" s="172">
        <f t="shared" si="42"/>
        <v>1</v>
      </c>
      <c r="CD80" s="172">
        <f t="shared" si="42"/>
        <v>1</v>
      </c>
      <c r="CE80" s="172">
        <f t="shared" si="42"/>
        <v>1</v>
      </c>
      <c r="CF80" s="172">
        <f t="shared" si="42"/>
        <v>1</v>
      </c>
      <c r="CG80" s="172">
        <f t="shared" si="42"/>
        <v>1</v>
      </c>
      <c r="CH80" s="172">
        <f t="shared" si="42"/>
        <v>1</v>
      </c>
      <c r="CI80" s="172">
        <f t="shared" si="42"/>
        <v>1</v>
      </c>
      <c r="CJ80" s="172">
        <f t="shared" si="42"/>
        <v>1</v>
      </c>
      <c r="CK80" s="172">
        <f t="shared" si="42"/>
        <v>1</v>
      </c>
      <c r="CL80" s="172">
        <f t="shared" si="42"/>
        <v>1</v>
      </c>
      <c r="CM80" s="172">
        <f t="shared" si="42"/>
        <v>1</v>
      </c>
      <c r="CN80" s="172">
        <f t="shared" si="42"/>
        <v>1</v>
      </c>
      <c r="CO80" s="172">
        <f t="shared" si="42"/>
        <v>1</v>
      </c>
      <c r="CP80" s="172">
        <f t="shared" si="42"/>
        <v>1</v>
      </c>
      <c r="CQ80" s="172">
        <f t="shared" ref="CQ80:CU80" si="53">IF(BF79="",CQ79,CQ79+1)</f>
        <v>1</v>
      </c>
      <c r="CR80" s="172">
        <f t="shared" si="53"/>
        <v>1</v>
      </c>
      <c r="CS80" s="172">
        <f t="shared" si="53"/>
        <v>1</v>
      </c>
      <c r="CT80" s="172">
        <f t="shared" si="53"/>
        <v>1</v>
      </c>
      <c r="CU80" s="172">
        <f t="shared" si="53"/>
        <v>1</v>
      </c>
      <c r="DA80" s="172">
        <v>1</v>
      </c>
      <c r="DB80" s="32" t="str">
        <f t="shared" ref="DB80:DB90" si="54">T(CONCATENATE(LOOKUP(DA80,CG$3:CG$80,AV$3:AV$80)," ",LOOKUP(DA80,CG$3:CG$80,$CA$3:$CA$80)))</f>
        <v xml:space="preserve"> </v>
      </c>
      <c r="DD80" s="172">
        <f t="shared" si="50"/>
        <v>1</v>
      </c>
      <c r="DE80" s="172">
        <v>78</v>
      </c>
      <c r="DL80" s="172">
        <f>SUM(DM81:EF81)-SUM(DM80:EF80)</f>
        <v>-20</v>
      </c>
      <c r="DM80" s="172">
        <f t="shared" si="47"/>
        <v>1</v>
      </c>
      <c r="DN80" s="172">
        <f t="shared" si="48"/>
        <v>1</v>
      </c>
      <c r="DO80" s="172">
        <f t="shared" si="49"/>
        <v>1</v>
      </c>
      <c r="DP80" s="172">
        <f t="shared" si="49"/>
        <v>1</v>
      </c>
      <c r="DQ80" s="172">
        <f t="shared" si="49"/>
        <v>1</v>
      </c>
      <c r="DR80" s="172">
        <f t="shared" si="49"/>
        <v>1</v>
      </c>
      <c r="DS80" s="172">
        <f t="shared" si="49"/>
        <v>1</v>
      </c>
      <c r="DT80" s="172">
        <f t="shared" si="49"/>
        <v>1</v>
      </c>
      <c r="DU80" s="172">
        <f t="shared" si="49"/>
        <v>1</v>
      </c>
      <c r="DV80" s="172">
        <f t="shared" si="51"/>
        <v>1</v>
      </c>
      <c r="DW80" s="172">
        <f t="shared" si="51"/>
        <v>1</v>
      </c>
      <c r="DX80" s="172">
        <f t="shared" si="51"/>
        <v>1</v>
      </c>
      <c r="DY80" s="172">
        <f t="shared" si="51"/>
        <v>1</v>
      </c>
      <c r="DZ80" s="172">
        <f t="shared" si="51"/>
        <v>1</v>
      </c>
      <c r="EA80" s="172">
        <f t="shared" si="51"/>
        <v>1</v>
      </c>
      <c r="EB80" s="172">
        <f t="shared" si="51"/>
        <v>1</v>
      </c>
      <c r="EC80" s="172">
        <f t="shared" si="51"/>
        <v>1</v>
      </c>
      <c r="ED80" s="172">
        <f t="shared" si="51"/>
        <v>1</v>
      </c>
      <c r="EE80" s="172">
        <f t="shared" si="51"/>
        <v>1</v>
      </c>
      <c r="EF80" s="172">
        <f t="shared" si="51"/>
        <v>1</v>
      </c>
      <c r="EG80" s="172">
        <f t="shared" si="45"/>
        <v>0</v>
      </c>
    </row>
    <row r="81" spans="104:136" x14ac:dyDescent="0.25">
      <c r="DA81" s="172">
        <v>2</v>
      </c>
      <c r="DB81" s="32" t="str">
        <f t="shared" si="54"/>
        <v xml:space="preserve"> </v>
      </c>
      <c r="DD81" s="172">
        <f t="shared" si="50"/>
        <v>1</v>
      </c>
    </row>
    <row r="82" spans="104:136" x14ac:dyDescent="0.25">
      <c r="DA82" s="172">
        <v>3</v>
      </c>
      <c r="DB82" s="32" t="str">
        <f t="shared" si="54"/>
        <v xml:space="preserve"> </v>
      </c>
      <c r="DD82" s="172">
        <f t="shared" si="50"/>
        <v>1</v>
      </c>
    </row>
    <row r="83" spans="104:136" x14ac:dyDescent="0.25">
      <c r="DA83" s="172">
        <v>4</v>
      </c>
      <c r="DB83" s="32" t="str">
        <f t="shared" si="54"/>
        <v xml:space="preserve"> </v>
      </c>
      <c r="DD83" s="172">
        <f t="shared" si="50"/>
        <v>1</v>
      </c>
      <c r="DM83" s="172">
        <f>IF(OR(CY7=0,ISERROR(SEARCH(DM$1,SUBSTITUTE(SUBSTITUTE($EG7,"10",""),"11","")))),0,2)</f>
        <v>0</v>
      </c>
      <c r="DN83" s="172">
        <f>IF(OR(CY7=0,ISERROR(SEARCH(DN$1,SUBSTITUTE(SUBSTITUTE($CY7,"12",""),"20","")))),0,2)</f>
        <v>0</v>
      </c>
      <c r="DO83" s="172">
        <f t="shared" ref="DO83:DT83" si="55">IF(OR($CY7=0,ISERROR(SEARCH(DO$1,SUBSTITUTE($CY7,DY$1,"")))),0,2)</f>
        <v>0</v>
      </c>
      <c r="DP83" s="172">
        <f t="shared" si="55"/>
        <v>0</v>
      </c>
      <c r="DQ83" s="172">
        <f t="shared" si="55"/>
        <v>0</v>
      </c>
      <c r="DR83" s="172">
        <f t="shared" si="55"/>
        <v>0</v>
      </c>
      <c r="DS83" s="172">
        <f t="shared" si="55"/>
        <v>0</v>
      </c>
      <c r="DT83" s="172">
        <f t="shared" si="55"/>
        <v>0</v>
      </c>
      <c r="DU83" s="172">
        <f>IF(OR($CY7=0,ISERROR(SEARCH(DU$1,SUBSTITUTE($CY7,EE$1,"")))),0,2)</f>
        <v>0</v>
      </c>
      <c r="DV83" s="172">
        <f>IF(OR($CY7=0,ISERROR(SEARCH(DV$1,$CY7))),0,2)</f>
        <v>0</v>
      </c>
      <c r="DW83" s="172">
        <f t="shared" ref="DW83:EF83" si="56">IF(OR($CY7=0,ISERROR(SEARCH(DW$1,$CY7))),0,2)</f>
        <v>0</v>
      </c>
      <c r="DX83" s="172">
        <f t="shared" si="56"/>
        <v>0</v>
      </c>
      <c r="DY83" s="172">
        <f t="shared" si="56"/>
        <v>0</v>
      </c>
      <c r="DZ83" s="172">
        <f t="shared" si="56"/>
        <v>0</v>
      </c>
      <c r="EA83" s="172">
        <f t="shared" si="56"/>
        <v>0</v>
      </c>
      <c r="EB83" s="172">
        <f t="shared" si="56"/>
        <v>0</v>
      </c>
      <c r="EC83" s="172">
        <f t="shared" si="56"/>
        <v>0</v>
      </c>
      <c r="ED83" s="172">
        <f t="shared" si="56"/>
        <v>0</v>
      </c>
      <c r="EE83" s="172">
        <f t="shared" si="56"/>
        <v>0</v>
      </c>
      <c r="EF83" s="172">
        <f t="shared" si="56"/>
        <v>0</v>
      </c>
    </row>
    <row r="84" spans="104:136" x14ac:dyDescent="0.25">
      <c r="DA84" s="172">
        <v>5</v>
      </c>
      <c r="DB84" s="32" t="str">
        <f t="shared" si="54"/>
        <v xml:space="preserve"> </v>
      </c>
      <c r="DD84" s="172">
        <f t="shared" si="50"/>
        <v>1</v>
      </c>
      <c r="DM84" s="172" t="str">
        <f>IF(DM83=2,CONCATENATE($CW$7,DM85),"")</f>
        <v/>
      </c>
      <c r="DN84" s="172" t="str">
        <f t="shared" ref="DN84:EF84" si="57">IF(DN83=2,CONCATENATE($CW$7,DN85),"")</f>
        <v/>
      </c>
      <c r="DO84" s="172" t="str">
        <f t="shared" si="57"/>
        <v/>
      </c>
      <c r="DP84" s="172" t="str">
        <f t="shared" si="57"/>
        <v/>
      </c>
      <c r="DQ84" s="172" t="str">
        <f t="shared" si="57"/>
        <v/>
      </c>
      <c r="DR84" s="172" t="str">
        <f t="shared" si="57"/>
        <v/>
      </c>
      <c r="DS84" s="172" t="str">
        <f t="shared" si="57"/>
        <v/>
      </c>
      <c r="DT84" s="172" t="str">
        <f t="shared" si="57"/>
        <v/>
      </c>
      <c r="DU84" s="172" t="str">
        <f t="shared" si="57"/>
        <v/>
      </c>
      <c r="DV84" s="172" t="str">
        <f t="shared" si="57"/>
        <v/>
      </c>
      <c r="DW84" s="172" t="str">
        <f t="shared" si="57"/>
        <v/>
      </c>
      <c r="DX84" s="172" t="str">
        <f t="shared" si="57"/>
        <v/>
      </c>
      <c r="DY84" s="172" t="str">
        <f t="shared" si="57"/>
        <v/>
      </c>
      <c r="DZ84" s="172" t="str">
        <f t="shared" si="57"/>
        <v/>
      </c>
      <c r="EA84" s="172" t="str">
        <f t="shared" si="57"/>
        <v/>
      </c>
      <c r="EB84" s="172" t="str">
        <f t="shared" si="57"/>
        <v/>
      </c>
      <c r="EC84" s="172" t="str">
        <f t="shared" si="57"/>
        <v/>
      </c>
      <c r="ED84" s="172" t="str">
        <f t="shared" si="57"/>
        <v/>
      </c>
      <c r="EE84" s="172" t="str">
        <f t="shared" si="57"/>
        <v/>
      </c>
      <c r="EF84" s="172" t="str">
        <f t="shared" si="57"/>
        <v/>
      </c>
    </row>
    <row r="85" spans="104:136" x14ac:dyDescent="0.25">
      <c r="DA85" s="172">
        <v>6</v>
      </c>
      <c r="DB85" s="32" t="str">
        <f t="shared" si="54"/>
        <v xml:space="preserve"> </v>
      </c>
      <c r="DD85" s="172">
        <f t="shared" si="50"/>
        <v>1</v>
      </c>
      <c r="DM85" s="172" t="str">
        <f>IF(OR(DM2=$CW$3,$CW$6=DM2),"","!")</f>
        <v>!</v>
      </c>
      <c r="DN85" s="172" t="str">
        <f t="shared" ref="DN85:EF85" si="58">IF(OR(DN2=$CW$3,$CW$6=DN2),"","!")</f>
        <v>!</v>
      </c>
      <c r="DO85" s="172" t="str">
        <f t="shared" si="58"/>
        <v>!</v>
      </c>
      <c r="DP85" s="172" t="str">
        <f t="shared" si="58"/>
        <v>!</v>
      </c>
      <c r="DQ85" s="172" t="str">
        <f t="shared" si="58"/>
        <v>!</v>
      </c>
      <c r="DR85" s="172" t="str">
        <f t="shared" si="58"/>
        <v>!</v>
      </c>
      <c r="DS85" s="172" t="str">
        <f t="shared" si="58"/>
        <v>!</v>
      </c>
      <c r="DT85" s="172" t="str">
        <f t="shared" si="58"/>
        <v>!</v>
      </c>
      <c r="DU85" s="172" t="str">
        <f t="shared" si="58"/>
        <v>!</v>
      </c>
      <c r="DV85" s="172" t="str">
        <f t="shared" si="58"/>
        <v>!</v>
      </c>
      <c r="DW85" s="172" t="str">
        <f t="shared" si="58"/>
        <v>!</v>
      </c>
      <c r="DX85" s="172" t="str">
        <f t="shared" si="58"/>
        <v>!</v>
      </c>
      <c r="DY85" s="172" t="str">
        <f t="shared" si="58"/>
        <v>!</v>
      </c>
      <c r="DZ85" s="172" t="str">
        <f t="shared" si="58"/>
        <v>!</v>
      </c>
      <c r="EA85" s="172" t="str">
        <f t="shared" si="58"/>
        <v>!</v>
      </c>
      <c r="EB85" s="172" t="str">
        <f t="shared" si="58"/>
        <v>!</v>
      </c>
      <c r="EC85" s="172" t="str">
        <f t="shared" si="58"/>
        <v>!</v>
      </c>
      <c r="ED85" s="172" t="str">
        <f t="shared" si="58"/>
        <v>!</v>
      </c>
      <c r="EE85" s="172" t="str">
        <f t="shared" si="58"/>
        <v>!</v>
      </c>
      <c r="EF85" s="172" t="str">
        <f t="shared" si="58"/>
        <v>!</v>
      </c>
    </row>
    <row r="86" spans="104:136" x14ac:dyDescent="0.25">
      <c r="DA86" s="172">
        <v>7</v>
      </c>
      <c r="DB86" s="32" t="str">
        <f t="shared" si="54"/>
        <v xml:space="preserve"> </v>
      </c>
      <c r="DD86" s="172">
        <f t="shared" si="50"/>
        <v>1</v>
      </c>
    </row>
    <row r="87" spans="104:136" x14ac:dyDescent="0.25">
      <c r="DA87" s="172">
        <v>8</v>
      </c>
      <c r="DB87" s="32" t="str">
        <f t="shared" si="54"/>
        <v xml:space="preserve"> </v>
      </c>
      <c r="DD87" s="172">
        <f t="shared" si="50"/>
        <v>1</v>
      </c>
    </row>
    <row r="88" spans="104:136" x14ac:dyDescent="0.25">
      <c r="DA88" s="172">
        <v>9</v>
      </c>
      <c r="DB88" s="32" t="str">
        <f t="shared" si="54"/>
        <v xml:space="preserve"> </v>
      </c>
      <c r="DD88" s="172">
        <f t="shared" si="50"/>
        <v>1</v>
      </c>
    </row>
    <row r="89" spans="104:136" x14ac:dyDescent="0.25">
      <c r="DA89" s="172">
        <v>10</v>
      </c>
      <c r="DB89" s="32" t="str">
        <f t="shared" si="54"/>
        <v xml:space="preserve"> </v>
      </c>
      <c r="DD89" s="172">
        <f t="shared" si="50"/>
        <v>1</v>
      </c>
    </row>
    <row r="90" spans="104:136" x14ac:dyDescent="0.25">
      <c r="DA90" s="172">
        <v>11</v>
      </c>
      <c r="DB90" s="32" t="str">
        <f t="shared" si="54"/>
        <v xml:space="preserve"> </v>
      </c>
      <c r="DD90" s="172">
        <f t="shared" si="50"/>
        <v>1</v>
      </c>
    </row>
    <row r="91" spans="104:136" x14ac:dyDescent="0.25">
      <c r="DA91" s="172"/>
      <c r="DB91" s="32" t="str">
        <f>INDEX($DM$84:$EF$84,CZ79)</f>
        <v/>
      </c>
      <c r="DD91" s="172">
        <f t="shared" si="50"/>
        <v>1</v>
      </c>
    </row>
    <row r="92" spans="104:136" x14ac:dyDescent="0.25">
      <c r="DB92" s="172" t="str">
        <f>IF(DB79="","","----")</f>
        <v/>
      </c>
      <c r="DD92" s="172">
        <f t="shared" si="50"/>
        <v>1</v>
      </c>
    </row>
    <row r="93" spans="104:136" x14ac:dyDescent="0.25">
      <c r="DA93" s="172"/>
      <c r="DB93" s="32" t="str">
        <f>IF(DB94="","",CONCATENATE("Warband ",CZ94," ",DG93))</f>
        <v/>
      </c>
      <c r="DD93" s="172">
        <f t="shared" si="50"/>
        <v>1</v>
      </c>
      <c r="DG93" s="49" t="str">
        <f>CONCATENATE("   ",DH93,"/",DI93,IF(DH93&gt;DI93," !",""))</f>
        <v xml:space="preserve">   0/12</v>
      </c>
      <c r="DH93" s="172">
        <f t="shared" ref="DH93" si="59">INDEX($CB$1:$CU$1,CZ94)+DJ93</f>
        <v>0</v>
      </c>
      <c r="DI93" s="172">
        <f>12</f>
        <v>12</v>
      </c>
      <c r="DJ93" s="172">
        <f>INDEX($DM$83:$EF$83,CZ94)</f>
        <v>0</v>
      </c>
    </row>
    <row r="94" spans="104:136" x14ac:dyDescent="0.25">
      <c r="CZ94" s="172">
        <v>7</v>
      </c>
      <c r="DA94" s="172" t="s">
        <v>278</v>
      </c>
      <c r="DB94" s="32" t="str">
        <f>T(LOOKUP(CZ94,$DM$1:$EF$1,$DM$2:$EF$2))</f>
        <v/>
      </c>
      <c r="DD94" s="172">
        <f t="shared" si="50"/>
        <v>1</v>
      </c>
    </row>
    <row r="95" spans="104:136" x14ac:dyDescent="0.25">
      <c r="DA95" s="172">
        <v>1</v>
      </c>
      <c r="DB95" s="32" t="str">
        <f t="shared" ref="DB95:DB105" si="60">T(CONCATENATE(LOOKUP(DA95,CH$3:CH$80,AW$3:AW$80)," ",LOOKUP(DA95,CH$3:CH$80,$CA$3:$CA$80)))</f>
        <v xml:space="preserve"> </v>
      </c>
      <c r="DD95" s="172">
        <f t="shared" si="50"/>
        <v>1</v>
      </c>
    </row>
    <row r="96" spans="104:136" x14ac:dyDescent="0.25">
      <c r="DA96" s="172">
        <v>2</v>
      </c>
      <c r="DB96" s="32" t="str">
        <f t="shared" si="60"/>
        <v xml:space="preserve"> </v>
      </c>
      <c r="DD96" s="172">
        <f t="shared" si="50"/>
        <v>1</v>
      </c>
    </row>
    <row r="97" spans="104:114" x14ac:dyDescent="0.25">
      <c r="DA97" s="172">
        <v>3</v>
      </c>
      <c r="DB97" s="32" t="str">
        <f t="shared" si="60"/>
        <v xml:space="preserve"> </v>
      </c>
      <c r="DD97" s="172">
        <f t="shared" si="50"/>
        <v>1</v>
      </c>
    </row>
    <row r="98" spans="104:114" x14ac:dyDescent="0.25">
      <c r="DA98" s="172">
        <v>4</v>
      </c>
      <c r="DB98" s="32" t="str">
        <f t="shared" si="60"/>
        <v xml:space="preserve"> </v>
      </c>
      <c r="DD98" s="172">
        <f t="shared" si="50"/>
        <v>1</v>
      </c>
    </row>
    <row r="99" spans="104:114" x14ac:dyDescent="0.25">
      <c r="DA99" s="172">
        <v>5</v>
      </c>
      <c r="DB99" s="32" t="str">
        <f t="shared" si="60"/>
        <v xml:space="preserve"> </v>
      </c>
      <c r="DD99" s="172">
        <f t="shared" si="50"/>
        <v>1</v>
      </c>
    </row>
    <row r="100" spans="104:114" x14ac:dyDescent="0.25">
      <c r="DA100" s="172">
        <v>6</v>
      </c>
      <c r="DB100" s="32" t="str">
        <f t="shared" si="60"/>
        <v xml:space="preserve"> </v>
      </c>
      <c r="DD100" s="172">
        <f t="shared" si="50"/>
        <v>1</v>
      </c>
    </row>
    <row r="101" spans="104:114" x14ac:dyDescent="0.25">
      <c r="DA101" s="172">
        <v>7</v>
      </c>
      <c r="DB101" s="32" t="str">
        <f t="shared" si="60"/>
        <v xml:space="preserve"> </v>
      </c>
      <c r="DD101" s="172">
        <f t="shared" si="50"/>
        <v>1</v>
      </c>
    </row>
    <row r="102" spans="104:114" x14ac:dyDescent="0.25">
      <c r="DA102" s="172">
        <v>8</v>
      </c>
      <c r="DB102" s="32" t="str">
        <f t="shared" si="60"/>
        <v xml:space="preserve"> </v>
      </c>
      <c r="DD102" s="172">
        <f t="shared" si="50"/>
        <v>1</v>
      </c>
    </row>
    <row r="103" spans="104:114" x14ac:dyDescent="0.25">
      <c r="DA103" s="172">
        <v>9</v>
      </c>
      <c r="DB103" s="32" t="str">
        <f t="shared" si="60"/>
        <v xml:space="preserve"> </v>
      </c>
      <c r="DD103" s="172">
        <f t="shared" si="50"/>
        <v>1</v>
      </c>
    </row>
    <row r="104" spans="104:114" x14ac:dyDescent="0.25">
      <c r="DA104" s="172">
        <v>10</v>
      </c>
      <c r="DB104" s="32" t="str">
        <f t="shared" si="60"/>
        <v xml:space="preserve"> </v>
      </c>
      <c r="DD104" s="172">
        <f t="shared" si="50"/>
        <v>1</v>
      </c>
    </row>
    <row r="105" spans="104:114" x14ac:dyDescent="0.25">
      <c r="DA105" s="172">
        <v>11</v>
      </c>
      <c r="DB105" s="32" t="str">
        <f t="shared" si="60"/>
        <v xml:space="preserve"> </v>
      </c>
      <c r="DD105" s="172">
        <f t="shared" si="50"/>
        <v>1</v>
      </c>
    </row>
    <row r="106" spans="104:114" x14ac:dyDescent="0.25">
      <c r="DA106" s="172"/>
      <c r="DB106" s="32" t="str">
        <f>INDEX($DM$84:$EF$84,CZ94)</f>
        <v/>
      </c>
      <c r="DD106" s="172">
        <f t="shared" si="50"/>
        <v>1</v>
      </c>
    </row>
    <row r="107" spans="104:114" x14ac:dyDescent="0.25">
      <c r="DB107" s="172" t="str">
        <f>IF(DB94="","","----")</f>
        <v/>
      </c>
      <c r="DD107" s="172">
        <f t="shared" si="50"/>
        <v>1</v>
      </c>
    </row>
    <row r="108" spans="104:114" x14ac:dyDescent="0.25">
      <c r="DA108" s="172"/>
      <c r="DB108" s="32" t="str">
        <f>IF(DB109="","",CONCATENATE("Warband ",CZ109," ",DG108))</f>
        <v/>
      </c>
      <c r="DD108" s="172">
        <f t="shared" si="50"/>
        <v>1</v>
      </c>
      <c r="DG108" s="49" t="str">
        <f>CONCATENATE("   ",DH108,"/",DI108,IF(DH108&gt;DI108," !",""))</f>
        <v xml:space="preserve">   0/12</v>
      </c>
      <c r="DH108" s="172">
        <f t="shared" ref="DH108" si="61">INDEX($CB$1:$CU$1,CZ109)+DJ108</f>
        <v>0</v>
      </c>
      <c r="DI108" s="172">
        <f>12</f>
        <v>12</v>
      </c>
      <c r="DJ108" s="172">
        <f t="shared" ref="DJ108" si="62">INDEX($DM$83:$EF$83,CZ109)</f>
        <v>0</v>
      </c>
    </row>
    <row r="109" spans="104:114" x14ac:dyDescent="0.25">
      <c r="CZ109" s="172">
        <v>8</v>
      </c>
      <c r="DA109" s="172" t="s">
        <v>278</v>
      </c>
      <c r="DB109" s="32" t="str">
        <f>T(LOOKUP(CZ109,$DM$1:$EF$1,$DM$2:$EF$2))</f>
        <v/>
      </c>
      <c r="DD109" s="172">
        <f t="shared" si="50"/>
        <v>1</v>
      </c>
    </row>
    <row r="110" spans="104:114" x14ac:dyDescent="0.25">
      <c r="DA110" s="172">
        <v>1</v>
      </c>
      <c r="DB110" s="32" t="str">
        <f t="shared" ref="DB110:DB120" si="63">T(CONCATENATE(LOOKUP(DA110,CI$3:CI$80,AX$3:AX$80)," ",LOOKUP(DA110,CI$3:CI$80,$CA$3:$CA$80)))</f>
        <v xml:space="preserve"> </v>
      </c>
      <c r="DD110" s="172">
        <f t="shared" si="50"/>
        <v>1</v>
      </c>
    </row>
    <row r="111" spans="104:114" x14ac:dyDescent="0.25">
      <c r="DA111" s="172">
        <v>2</v>
      </c>
      <c r="DB111" s="32" t="str">
        <f t="shared" si="63"/>
        <v xml:space="preserve"> </v>
      </c>
      <c r="DD111" s="172">
        <f t="shared" si="50"/>
        <v>1</v>
      </c>
    </row>
    <row r="112" spans="104:114" x14ac:dyDescent="0.25">
      <c r="DA112" s="172">
        <v>3</v>
      </c>
      <c r="DB112" s="32" t="str">
        <f t="shared" si="63"/>
        <v xml:space="preserve"> </v>
      </c>
      <c r="DD112" s="172">
        <f t="shared" si="50"/>
        <v>1</v>
      </c>
    </row>
    <row r="113" spans="104:114" x14ac:dyDescent="0.25">
      <c r="DA113" s="172">
        <v>4</v>
      </c>
      <c r="DB113" s="32" t="str">
        <f t="shared" si="63"/>
        <v xml:space="preserve"> </v>
      </c>
      <c r="DD113" s="172">
        <f t="shared" si="50"/>
        <v>1</v>
      </c>
    </row>
    <row r="114" spans="104:114" x14ac:dyDescent="0.25">
      <c r="DA114" s="172">
        <v>5</v>
      </c>
      <c r="DB114" s="32" t="str">
        <f t="shared" si="63"/>
        <v xml:space="preserve"> </v>
      </c>
      <c r="DD114" s="172">
        <f t="shared" si="50"/>
        <v>1</v>
      </c>
    </row>
    <row r="115" spans="104:114" x14ac:dyDescent="0.25">
      <c r="DA115" s="172">
        <v>6</v>
      </c>
      <c r="DB115" s="32" t="str">
        <f t="shared" si="63"/>
        <v xml:space="preserve"> </v>
      </c>
      <c r="DD115" s="172">
        <f t="shared" si="50"/>
        <v>1</v>
      </c>
    </row>
    <row r="116" spans="104:114" x14ac:dyDescent="0.25">
      <c r="DA116" s="172">
        <v>7</v>
      </c>
      <c r="DB116" s="32" t="str">
        <f t="shared" si="63"/>
        <v xml:space="preserve"> </v>
      </c>
      <c r="DD116" s="172">
        <f t="shared" si="50"/>
        <v>1</v>
      </c>
    </row>
    <row r="117" spans="104:114" x14ac:dyDescent="0.25">
      <c r="DA117" s="172">
        <v>8</v>
      </c>
      <c r="DB117" s="32" t="str">
        <f t="shared" si="63"/>
        <v xml:space="preserve"> </v>
      </c>
      <c r="DD117" s="172">
        <f t="shared" si="50"/>
        <v>1</v>
      </c>
    </row>
    <row r="118" spans="104:114" x14ac:dyDescent="0.25">
      <c r="DA118" s="172">
        <v>9</v>
      </c>
      <c r="DB118" s="32" t="str">
        <f t="shared" si="63"/>
        <v xml:space="preserve"> </v>
      </c>
      <c r="DD118" s="172">
        <f t="shared" si="50"/>
        <v>1</v>
      </c>
    </row>
    <row r="119" spans="104:114" x14ac:dyDescent="0.25">
      <c r="DA119" s="172">
        <v>10</v>
      </c>
      <c r="DB119" s="32" t="str">
        <f t="shared" si="63"/>
        <v xml:space="preserve"> </v>
      </c>
      <c r="DD119" s="172">
        <f t="shared" si="50"/>
        <v>1</v>
      </c>
    </row>
    <row r="120" spans="104:114" x14ac:dyDescent="0.25">
      <c r="DA120" s="172">
        <v>11</v>
      </c>
      <c r="DB120" s="32" t="str">
        <f t="shared" si="63"/>
        <v xml:space="preserve"> </v>
      </c>
      <c r="DD120" s="172">
        <f t="shared" si="50"/>
        <v>1</v>
      </c>
    </row>
    <row r="121" spans="104:114" x14ac:dyDescent="0.25">
      <c r="DA121" s="172"/>
      <c r="DB121" s="32" t="str">
        <f>INDEX($DM$84:$EF$84,CZ109)</f>
        <v/>
      </c>
      <c r="DD121" s="172">
        <f t="shared" si="50"/>
        <v>1</v>
      </c>
    </row>
    <row r="122" spans="104:114" x14ac:dyDescent="0.25">
      <c r="DB122" s="172" t="str">
        <f>IF(DB109="","","----")</f>
        <v/>
      </c>
      <c r="DD122" s="172">
        <f t="shared" si="50"/>
        <v>1</v>
      </c>
    </row>
    <row r="123" spans="104:114" x14ac:dyDescent="0.25">
      <c r="DA123" s="172"/>
      <c r="DB123" s="32" t="str">
        <f>IF(DB124="","",CONCATENATE("Warband ",CZ124," ",DG123))</f>
        <v/>
      </c>
      <c r="DD123" s="172">
        <f t="shared" si="50"/>
        <v>1</v>
      </c>
      <c r="DG123" s="49" t="str">
        <f>CONCATENATE("   ",DH123,"/",DI123,IF(DH123&gt;DI123," !",""))</f>
        <v xml:space="preserve">   0/12</v>
      </c>
      <c r="DH123" s="172">
        <f t="shared" ref="DH123" si="64">INDEX($CB$1:$CU$1,CZ124)+DJ123</f>
        <v>0</v>
      </c>
      <c r="DI123" s="172">
        <f>12</f>
        <v>12</v>
      </c>
      <c r="DJ123" s="172">
        <f t="shared" ref="DJ123" si="65">INDEX($DM$83:$EF$83,CZ124)</f>
        <v>0</v>
      </c>
    </row>
    <row r="124" spans="104:114" x14ac:dyDescent="0.25">
      <c r="CZ124" s="172">
        <v>9</v>
      </c>
      <c r="DA124" s="172" t="s">
        <v>278</v>
      </c>
      <c r="DB124" s="32" t="str">
        <f>T(LOOKUP(CZ124,$DM$1:$EF$1,$DM$2:$EF$2))</f>
        <v/>
      </c>
      <c r="DD124" s="172">
        <f t="shared" si="50"/>
        <v>1</v>
      </c>
    </row>
    <row r="125" spans="104:114" x14ac:dyDescent="0.25">
      <c r="DA125" s="172">
        <v>1</v>
      </c>
      <c r="DB125" s="32" t="str">
        <f t="shared" ref="DB125:DB135" si="66">T(CONCATENATE(LOOKUP(DA125,CJ$3:CJ$80,AY$3:AY$80)," ",LOOKUP(DA125,CJ$3:CJ$80,$CA$3:$CA$80)))</f>
        <v xml:space="preserve"> </v>
      </c>
      <c r="DD125" s="172">
        <f t="shared" si="50"/>
        <v>1</v>
      </c>
    </row>
    <row r="126" spans="104:114" x14ac:dyDescent="0.25">
      <c r="DA126" s="172">
        <v>2</v>
      </c>
      <c r="DB126" s="32" t="str">
        <f t="shared" si="66"/>
        <v xml:space="preserve"> </v>
      </c>
      <c r="DD126" s="172">
        <f t="shared" si="50"/>
        <v>1</v>
      </c>
    </row>
    <row r="127" spans="104:114" x14ac:dyDescent="0.25">
      <c r="DA127" s="172">
        <v>3</v>
      </c>
      <c r="DB127" s="32" t="str">
        <f t="shared" si="66"/>
        <v xml:space="preserve"> </v>
      </c>
      <c r="DD127" s="172">
        <f t="shared" si="50"/>
        <v>1</v>
      </c>
    </row>
    <row r="128" spans="104:114" x14ac:dyDescent="0.25">
      <c r="DA128" s="172">
        <v>4</v>
      </c>
      <c r="DB128" s="32" t="str">
        <f t="shared" si="66"/>
        <v xml:space="preserve"> </v>
      </c>
      <c r="DD128" s="172">
        <f t="shared" si="50"/>
        <v>1</v>
      </c>
    </row>
    <row r="129" spans="104:114" x14ac:dyDescent="0.25">
      <c r="DA129" s="172">
        <v>5</v>
      </c>
      <c r="DB129" s="32" t="str">
        <f t="shared" si="66"/>
        <v xml:space="preserve"> </v>
      </c>
      <c r="DD129" s="172">
        <f t="shared" si="50"/>
        <v>1</v>
      </c>
    </row>
    <row r="130" spans="104:114" x14ac:dyDescent="0.25">
      <c r="DA130" s="172">
        <v>6</v>
      </c>
      <c r="DB130" s="32" t="str">
        <f t="shared" si="66"/>
        <v xml:space="preserve"> </v>
      </c>
      <c r="DD130" s="172">
        <f t="shared" si="50"/>
        <v>1</v>
      </c>
    </row>
    <row r="131" spans="104:114" x14ac:dyDescent="0.25">
      <c r="DA131" s="172">
        <v>7</v>
      </c>
      <c r="DB131" s="32" t="str">
        <f t="shared" si="66"/>
        <v xml:space="preserve"> </v>
      </c>
      <c r="DD131" s="172">
        <f t="shared" si="50"/>
        <v>1</v>
      </c>
    </row>
    <row r="132" spans="104:114" x14ac:dyDescent="0.25">
      <c r="DA132" s="172">
        <v>8</v>
      </c>
      <c r="DB132" s="32" t="str">
        <f t="shared" si="66"/>
        <v xml:space="preserve"> </v>
      </c>
      <c r="DD132" s="172">
        <f t="shared" si="50"/>
        <v>1</v>
      </c>
    </row>
    <row r="133" spans="104:114" x14ac:dyDescent="0.25">
      <c r="DA133" s="172">
        <v>9</v>
      </c>
      <c r="DB133" s="32" t="str">
        <f t="shared" si="66"/>
        <v xml:space="preserve"> </v>
      </c>
      <c r="DD133" s="172">
        <f t="shared" ref="DD133:DD196" si="67">IF(OR(DB132="",DB132=" "),DD132,DD132+1)</f>
        <v>1</v>
      </c>
    </row>
    <row r="134" spans="104:114" x14ac:dyDescent="0.25">
      <c r="DA134" s="172">
        <v>10</v>
      </c>
      <c r="DB134" s="32" t="str">
        <f t="shared" si="66"/>
        <v xml:space="preserve"> </v>
      </c>
      <c r="DD134" s="172">
        <f t="shared" si="67"/>
        <v>1</v>
      </c>
    </row>
    <row r="135" spans="104:114" x14ac:dyDescent="0.25">
      <c r="DA135" s="172">
        <v>11</v>
      </c>
      <c r="DB135" s="32" t="str">
        <f t="shared" si="66"/>
        <v xml:space="preserve"> </v>
      </c>
      <c r="DD135" s="172">
        <f t="shared" si="67"/>
        <v>1</v>
      </c>
    </row>
    <row r="136" spans="104:114" x14ac:dyDescent="0.25">
      <c r="DA136" s="172"/>
      <c r="DB136" s="32" t="str">
        <f>INDEX($DM$84:$EF$84,CZ124)</f>
        <v/>
      </c>
      <c r="DD136" s="172">
        <f t="shared" si="67"/>
        <v>1</v>
      </c>
    </row>
    <row r="137" spans="104:114" x14ac:dyDescent="0.25">
      <c r="DB137" s="172" t="str">
        <f>IF(DB124="","","----")</f>
        <v/>
      </c>
      <c r="DD137" s="172">
        <f t="shared" si="67"/>
        <v>1</v>
      </c>
    </row>
    <row r="138" spans="104:114" x14ac:dyDescent="0.25">
      <c r="DA138" s="172"/>
      <c r="DB138" s="32" t="str">
        <f>IF(DB139="","",CONCATENATE("Warband ",CZ139," ",DG138))</f>
        <v/>
      </c>
      <c r="DD138" s="172">
        <f t="shared" si="67"/>
        <v>1</v>
      </c>
      <c r="DG138" s="49" t="str">
        <f>CONCATENATE("   ",DH138,"/",DI138,IF(DH138&gt;DI138," !",""))</f>
        <v xml:space="preserve">   0/12</v>
      </c>
      <c r="DH138" s="172">
        <f t="shared" ref="DH138" si="68">INDEX($CB$1:$CU$1,CZ139)+DJ138</f>
        <v>0</v>
      </c>
      <c r="DI138" s="172">
        <f>12</f>
        <v>12</v>
      </c>
      <c r="DJ138" s="172">
        <f t="shared" ref="DJ138" si="69">INDEX($DM$83:$EF$83,CZ139)</f>
        <v>0</v>
      </c>
    </row>
    <row r="139" spans="104:114" x14ac:dyDescent="0.25">
      <c r="CZ139" s="172">
        <v>10</v>
      </c>
      <c r="DA139" s="172" t="s">
        <v>278</v>
      </c>
      <c r="DB139" s="32" t="str">
        <f>T(LOOKUP(CZ139,$DM$1:$EF$1,$DM$2:$EF$2))</f>
        <v/>
      </c>
      <c r="DD139" s="172">
        <f t="shared" si="67"/>
        <v>1</v>
      </c>
    </row>
    <row r="140" spans="104:114" x14ac:dyDescent="0.25">
      <c r="DA140" s="172">
        <v>1</v>
      </c>
      <c r="DB140" s="32" t="str">
        <f t="shared" ref="DB140:DB150" si="70">T(CONCATENATE(LOOKUP(DA140,CK$3:CK$80,AZ$3:AZ$80)," ",LOOKUP(DA140,CK$3:CK$80,$CA$3:$CA$80)))</f>
        <v xml:space="preserve"> </v>
      </c>
      <c r="DD140" s="172">
        <f t="shared" si="67"/>
        <v>1</v>
      </c>
    </row>
    <row r="141" spans="104:114" x14ac:dyDescent="0.25">
      <c r="DA141" s="172">
        <v>2</v>
      </c>
      <c r="DB141" s="32" t="str">
        <f t="shared" si="70"/>
        <v xml:space="preserve"> </v>
      </c>
      <c r="DD141" s="172">
        <f t="shared" si="67"/>
        <v>1</v>
      </c>
    </row>
    <row r="142" spans="104:114" x14ac:dyDescent="0.25">
      <c r="DA142" s="172">
        <v>3</v>
      </c>
      <c r="DB142" s="32" t="str">
        <f t="shared" si="70"/>
        <v xml:space="preserve"> </v>
      </c>
      <c r="DD142" s="172">
        <f t="shared" si="67"/>
        <v>1</v>
      </c>
    </row>
    <row r="143" spans="104:114" x14ac:dyDescent="0.25">
      <c r="DA143" s="172">
        <v>4</v>
      </c>
      <c r="DB143" s="32" t="str">
        <f t="shared" si="70"/>
        <v xml:space="preserve"> </v>
      </c>
      <c r="DD143" s="172">
        <f t="shared" si="67"/>
        <v>1</v>
      </c>
    </row>
    <row r="144" spans="104:114" x14ac:dyDescent="0.25">
      <c r="DA144" s="172">
        <v>5</v>
      </c>
      <c r="DB144" s="32" t="str">
        <f t="shared" si="70"/>
        <v xml:space="preserve"> </v>
      </c>
      <c r="DD144" s="172">
        <f t="shared" si="67"/>
        <v>1</v>
      </c>
    </row>
    <row r="145" spans="104:114" x14ac:dyDescent="0.25">
      <c r="DA145" s="172">
        <v>6</v>
      </c>
      <c r="DB145" s="32" t="str">
        <f t="shared" si="70"/>
        <v xml:space="preserve"> </v>
      </c>
      <c r="DD145" s="172">
        <f t="shared" si="67"/>
        <v>1</v>
      </c>
    </row>
    <row r="146" spans="104:114" x14ac:dyDescent="0.25">
      <c r="DA146" s="172">
        <v>7</v>
      </c>
      <c r="DB146" s="32" t="str">
        <f t="shared" si="70"/>
        <v xml:space="preserve"> </v>
      </c>
      <c r="DD146" s="172">
        <f t="shared" si="67"/>
        <v>1</v>
      </c>
    </row>
    <row r="147" spans="104:114" x14ac:dyDescent="0.25">
      <c r="DA147" s="172">
        <v>8</v>
      </c>
      <c r="DB147" s="32" t="str">
        <f t="shared" si="70"/>
        <v xml:space="preserve"> </v>
      </c>
      <c r="DD147" s="172">
        <f t="shared" si="67"/>
        <v>1</v>
      </c>
    </row>
    <row r="148" spans="104:114" x14ac:dyDescent="0.25">
      <c r="DA148" s="172">
        <v>9</v>
      </c>
      <c r="DB148" s="32" t="str">
        <f t="shared" si="70"/>
        <v xml:space="preserve"> </v>
      </c>
      <c r="DD148" s="172">
        <f t="shared" si="67"/>
        <v>1</v>
      </c>
    </row>
    <row r="149" spans="104:114" x14ac:dyDescent="0.25">
      <c r="DA149" s="172">
        <v>10</v>
      </c>
      <c r="DB149" s="32" t="str">
        <f t="shared" si="70"/>
        <v xml:space="preserve"> </v>
      </c>
      <c r="DD149" s="172">
        <f t="shared" si="67"/>
        <v>1</v>
      </c>
    </row>
    <row r="150" spans="104:114" x14ac:dyDescent="0.25">
      <c r="DA150" s="172">
        <v>11</v>
      </c>
      <c r="DB150" s="32" t="str">
        <f t="shared" si="70"/>
        <v xml:space="preserve"> </v>
      </c>
      <c r="DD150" s="172">
        <f t="shared" si="67"/>
        <v>1</v>
      </c>
    </row>
    <row r="151" spans="104:114" x14ac:dyDescent="0.25">
      <c r="DA151" s="172"/>
      <c r="DB151" s="32" t="str">
        <f>INDEX($DM$84:$EF$84,CZ139)</f>
        <v/>
      </c>
      <c r="DD151" s="172">
        <f t="shared" si="67"/>
        <v>1</v>
      </c>
    </row>
    <row r="152" spans="104:114" x14ac:dyDescent="0.25">
      <c r="DB152" s="172" t="str">
        <f>IF(DB139="","","----")</f>
        <v/>
      </c>
      <c r="DD152" s="172">
        <f t="shared" si="67"/>
        <v>1</v>
      </c>
    </row>
    <row r="153" spans="104:114" x14ac:dyDescent="0.25">
      <c r="DA153" s="172"/>
      <c r="DB153" s="32" t="str">
        <f>IF(DB154="","",CONCATENATE("Warband ",CZ154," ",DG153))</f>
        <v/>
      </c>
      <c r="DD153" s="172">
        <f t="shared" si="67"/>
        <v>1</v>
      </c>
      <c r="DG153" s="49" t="str">
        <f>CONCATENATE("   ",DH153,"/",DI153,IF(DH153&gt;DI153," !",""))</f>
        <v xml:space="preserve">   0/12</v>
      </c>
      <c r="DH153" s="172">
        <f t="shared" ref="DH153" si="71">INDEX($CB$1:$CU$1,CZ154)+DJ153</f>
        <v>0</v>
      </c>
      <c r="DI153" s="172">
        <f>12</f>
        <v>12</v>
      </c>
      <c r="DJ153" s="172">
        <f t="shared" ref="DJ153" si="72">INDEX($DM$83:$EF$83,CZ154)</f>
        <v>0</v>
      </c>
    </row>
    <row r="154" spans="104:114" x14ac:dyDescent="0.25">
      <c r="CZ154" s="172">
        <v>11</v>
      </c>
      <c r="DA154" s="172" t="s">
        <v>278</v>
      </c>
      <c r="DB154" s="32" t="str">
        <f>T(LOOKUP(CZ154,$DM$1:$EF$1,$DM$2:$EF$2))</f>
        <v/>
      </c>
      <c r="DD154" s="172">
        <f t="shared" si="67"/>
        <v>1</v>
      </c>
    </row>
    <row r="155" spans="104:114" x14ac:dyDescent="0.25">
      <c r="DA155" s="172">
        <v>1</v>
      </c>
      <c r="DB155" s="32" t="str">
        <f t="shared" ref="DB155:DB165" si="73">T(CONCATENATE(LOOKUP(DA155,CL$3:CL$80,BA$3:BA$80)," ",LOOKUP(DA155,CL$3:CL$80,$CA$3:$CA$80)))</f>
        <v xml:space="preserve"> </v>
      </c>
      <c r="DD155" s="172">
        <f t="shared" si="67"/>
        <v>1</v>
      </c>
    </row>
    <row r="156" spans="104:114" x14ac:dyDescent="0.25">
      <c r="DA156" s="172">
        <v>2</v>
      </c>
      <c r="DB156" s="32" t="str">
        <f t="shared" si="73"/>
        <v xml:space="preserve"> </v>
      </c>
      <c r="DD156" s="172">
        <f t="shared" si="67"/>
        <v>1</v>
      </c>
    </row>
    <row r="157" spans="104:114" x14ac:dyDescent="0.25">
      <c r="DA157" s="172">
        <v>3</v>
      </c>
      <c r="DB157" s="32" t="str">
        <f t="shared" si="73"/>
        <v xml:space="preserve"> </v>
      </c>
      <c r="DD157" s="172">
        <f t="shared" si="67"/>
        <v>1</v>
      </c>
    </row>
    <row r="158" spans="104:114" x14ac:dyDescent="0.25">
      <c r="DA158" s="172">
        <v>4</v>
      </c>
      <c r="DB158" s="32" t="str">
        <f t="shared" si="73"/>
        <v xml:space="preserve"> </v>
      </c>
      <c r="DD158" s="172">
        <f t="shared" si="67"/>
        <v>1</v>
      </c>
    </row>
    <row r="159" spans="104:114" x14ac:dyDescent="0.25">
      <c r="DA159" s="172">
        <v>5</v>
      </c>
      <c r="DB159" s="32" t="str">
        <f t="shared" si="73"/>
        <v xml:space="preserve"> </v>
      </c>
      <c r="DD159" s="172">
        <f t="shared" si="67"/>
        <v>1</v>
      </c>
    </row>
    <row r="160" spans="104:114" x14ac:dyDescent="0.25">
      <c r="DA160" s="172">
        <v>6</v>
      </c>
      <c r="DB160" s="32" t="str">
        <f t="shared" si="73"/>
        <v xml:space="preserve"> </v>
      </c>
      <c r="DD160" s="172">
        <f t="shared" si="67"/>
        <v>1</v>
      </c>
    </row>
    <row r="161" spans="104:114" x14ac:dyDescent="0.25">
      <c r="DA161" s="172">
        <v>7</v>
      </c>
      <c r="DB161" s="32" t="str">
        <f t="shared" si="73"/>
        <v xml:space="preserve"> </v>
      </c>
      <c r="DD161" s="172">
        <f t="shared" si="67"/>
        <v>1</v>
      </c>
    </row>
    <row r="162" spans="104:114" x14ac:dyDescent="0.25">
      <c r="DA162" s="172">
        <v>8</v>
      </c>
      <c r="DB162" s="32" t="str">
        <f t="shared" si="73"/>
        <v xml:space="preserve"> </v>
      </c>
      <c r="DD162" s="172">
        <f t="shared" si="67"/>
        <v>1</v>
      </c>
    </row>
    <row r="163" spans="104:114" x14ac:dyDescent="0.25">
      <c r="DA163" s="172">
        <v>9</v>
      </c>
      <c r="DB163" s="32" t="str">
        <f t="shared" si="73"/>
        <v xml:space="preserve"> </v>
      </c>
      <c r="DD163" s="172">
        <f t="shared" si="67"/>
        <v>1</v>
      </c>
    </row>
    <row r="164" spans="104:114" x14ac:dyDescent="0.25">
      <c r="DA164" s="172">
        <v>10</v>
      </c>
      <c r="DB164" s="32" t="str">
        <f t="shared" si="73"/>
        <v xml:space="preserve"> </v>
      </c>
      <c r="DD164" s="172">
        <f t="shared" si="67"/>
        <v>1</v>
      </c>
    </row>
    <row r="165" spans="104:114" x14ac:dyDescent="0.25">
      <c r="DA165" s="172">
        <v>11</v>
      </c>
      <c r="DB165" s="32" t="str">
        <f t="shared" si="73"/>
        <v xml:space="preserve"> </v>
      </c>
      <c r="DD165" s="172">
        <f t="shared" si="67"/>
        <v>1</v>
      </c>
    </row>
    <row r="166" spans="104:114" x14ac:dyDescent="0.25">
      <c r="DA166" s="172"/>
      <c r="DB166" s="32" t="str">
        <f>INDEX($DM$84:$EF$84,CZ154)</f>
        <v/>
      </c>
      <c r="DD166" s="172">
        <f t="shared" si="67"/>
        <v>1</v>
      </c>
    </row>
    <row r="167" spans="104:114" x14ac:dyDescent="0.25">
      <c r="DB167" s="172" t="str">
        <f>IF(DB154="","","----")</f>
        <v/>
      </c>
      <c r="DD167" s="172">
        <f t="shared" si="67"/>
        <v>1</v>
      </c>
    </row>
    <row r="168" spans="104:114" x14ac:dyDescent="0.25">
      <c r="DA168" s="172"/>
      <c r="DB168" s="32" t="str">
        <f>IF(DB169="","",CONCATENATE("Warband ",CZ169," ",DG168))</f>
        <v/>
      </c>
      <c r="DD168" s="172">
        <f t="shared" si="67"/>
        <v>1</v>
      </c>
      <c r="DG168" s="49" t="str">
        <f>CONCATENATE("   ",DH168,"/",DI168,IF(DH168&gt;DI168," !",""))</f>
        <v xml:space="preserve">   0/12</v>
      </c>
      <c r="DH168" s="172">
        <f t="shared" ref="DH168" si="74">INDEX($CB$1:$CU$1,CZ169)+DJ168</f>
        <v>0</v>
      </c>
      <c r="DI168" s="172">
        <f>12</f>
        <v>12</v>
      </c>
      <c r="DJ168" s="172">
        <f t="shared" ref="DJ168" si="75">INDEX($DM$83:$EF$83,CZ169)</f>
        <v>0</v>
      </c>
    </row>
    <row r="169" spans="104:114" x14ac:dyDescent="0.25">
      <c r="CZ169" s="172">
        <v>12</v>
      </c>
      <c r="DA169" s="172" t="s">
        <v>278</v>
      </c>
      <c r="DB169" s="32" t="str">
        <f>T(LOOKUP(CZ169,$DM$1:$EF$1,$DM$2:$EF$2))</f>
        <v/>
      </c>
      <c r="DD169" s="172">
        <f t="shared" si="67"/>
        <v>1</v>
      </c>
    </row>
    <row r="170" spans="104:114" x14ac:dyDescent="0.25">
      <c r="DA170" s="172">
        <v>1</v>
      </c>
      <c r="DB170" s="32" t="str">
        <f t="shared" ref="DB170:DB180" si="76">T(CONCATENATE(LOOKUP(DA170,CM$3:CM$80,BB$3:BB$80)," ",LOOKUP(DA170,CM$3:CM$80,$CA$3:$CA$80)))</f>
        <v xml:space="preserve"> </v>
      </c>
      <c r="DD170" s="172">
        <f t="shared" si="67"/>
        <v>1</v>
      </c>
    </row>
    <row r="171" spans="104:114" x14ac:dyDescent="0.25">
      <c r="DA171" s="172">
        <v>2</v>
      </c>
      <c r="DB171" s="32" t="str">
        <f t="shared" si="76"/>
        <v xml:space="preserve"> </v>
      </c>
      <c r="DD171" s="172">
        <f t="shared" si="67"/>
        <v>1</v>
      </c>
    </row>
    <row r="172" spans="104:114" x14ac:dyDescent="0.25">
      <c r="DA172" s="172">
        <v>3</v>
      </c>
      <c r="DB172" s="32" t="str">
        <f t="shared" si="76"/>
        <v xml:space="preserve"> </v>
      </c>
      <c r="DD172" s="172">
        <f t="shared" si="67"/>
        <v>1</v>
      </c>
    </row>
    <row r="173" spans="104:114" x14ac:dyDescent="0.25">
      <c r="DA173" s="172">
        <v>4</v>
      </c>
      <c r="DB173" s="32" t="str">
        <f t="shared" si="76"/>
        <v xml:space="preserve"> </v>
      </c>
      <c r="DD173" s="172">
        <f t="shared" si="67"/>
        <v>1</v>
      </c>
    </row>
    <row r="174" spans="104:114" x14ac:dyDescent="0.25">
      <c r="DA174" s="172">
        <v>5</v>
      </c>
      <c r="DB174" s="32" t="str">
        <f t="shared" si="76"/>
        <v xml:space="preserve"> </v>
      </c>
      <c r="DD174" s="172">
        <f t="shared" si="67"/>
        <v>1</v>
      </c>
    </row>
    <row r="175" spans="104:114" x14ac:dyDescent="0.25">
      <c r="DA175" s="172">
        <v>6</v>
      </c>
      <c r="DB175" s="32" t="str">
        <f t="shared" si="76"/>
        <v xml:space="preserve"> </v>
      </c>
      <c r="DD175" s="172">
        <f t="shared" si="67"/>
        <v>1</v>
      </c>
    </row>
    <row r="176" spans="104:114" x14ac:dyDescent="0.25">
      <c r="DA176" s="172">
        <v>7</v>
      </c>
      <c r="DB176" s="32" t="str">
        <f t="shared" si="76"/>
        <v xml:space="preserve"> </v>
      </c>
      <c r="DD176" s="172">
        <f t="shared" si="67"/>
        <v>1</v>
      </c>
    </row>
    <row r="177" spans="104:114" x14ac:dyDescent="0.25">
      <c r="DA177" s="172">
        <v>8</v>
      </c>
      <c r="DB177" s="32" t="str">
        <f t="shared" si="76"/>
        <v xml:space="preserve"> </v>
      </c>
      <c r="DD177" s="172">
        <f t="shared" si="67"/>
        <v>1</v>
      </c>
    </row>
    <row r="178" spans="104:114" x14ac:dyDescent="0.25">
      <c r="DA178" s="172">
        <v>9</v>
      </c>
      <c r="DB178" s="32" t="str">
        <f t="shared" si="76"/>
        <v xml:space="preserve"> </v>
      </c>
      <c r="DD178" s="172">
        <f t="shared" si="67"/>
        <v>1</v>
      </c>
    </row>
    <row r="179" spans="104:114" x14ac:dyDescent="0.25">
      <c r="DA179" s="172">
        <v>10</v>
      </c>
      <c r="DB179" s="32" t="str">
        <f t="shared" si="76"/>
        <v xml:space="preserve"> </v>
      </c>
      <c r="DD179" s="172">
        <f t="shared" si="67"/>
        <v>1</v>
      </c>
    </row>
    <row r="180" spans="104:114" x14ac:dyDescent="0.25">
      <c r="DA180" s="172">
        <v>11</v>
      </c>
      <c r="DB180" s="32" t="str">
        <f t="shared" si="76"/>
        <v xml:space="preserve"> </v>
      </c>
      <c r="DD180" s="172">
        <f t="shared" si="67"/>
        <v>1</v>
      </c>
    </row>
    <row r="181" spans="104:114" x14ac:dyDescent="0.25">
      <c r="DA181" s="172"/>
      <c r="DB181" s="32" t="str">
        <f>INDEX($DM$84:$EF$84,CZ169)</f>
        <v/>
      </c>
      <c r="DD181" s="172">
        <f t="shared" si="67"/>
        <v>1</v>
      </c>
    </row>
    <row r="182" spans="104:114" x14ac:dyDescent="0.25">
      <c r="DB182" s="172" t="str">
        <f>IF(DB169="","","----")</f>
        <v/>
      </c>
      <c r="DD182" s="172">
        <f t="shared" si="67"/>
        <v>1</v>
      </c>
    </row>
    <row r="183" spans="104:114" x14ac:dyDescent="0.25">
      <c r="DA183" s="172"/>
      <c r="DB183" s="32" t="str">
        <f>IF(DB184="","",CONCATENATE("Warband ",CZ184," ",DG183))</f>
        <v/>
      </c>
      <c r="DD183" s="172">
        <f t="shared" si="67"/>
        <v>1</v>
      </c>
      <c r="DG183" s="49" t="str">
        <f>CONCATENATE("   ",DH183,"/",DI183,IF(DH183&gt;DI183," !",""))</f>
        <v xml:space="preserve">   0/12</v>
      </c>
      <c r="DH183" s="172">
        <f t="shared" ref="DH183" si="77">INDEX($CB$1:$CU$1,CZ184)+DJ183</f>
        <v>0</v>
      </c>
      <c r="DI183" s="172">
        <f>12</f>
        <v>12</v>
      </c>
      <c r="DJ183" s="172">
        <f t="shared" ref="DJ183" si="78">INDEX($DM$83:$EF$83,CZ184)</f>
        <v>0</v>
      </c>
    </row>
    <row r="184" spans="104:114" x14ac:dyDescent="0.25">
      <c r="CZ184" s="172">
        <v>13</v>
      </c>
      <c r="DA184" s="172" t="s">
        <v>278</v>
      </c>
      <c r="DB184" s="32" t="str">
        <f>T(LOOKUP(CZ184,$DM$1:$EF$1,$DM$2:$EF$2))</f>
        <v/>
      </c>
      <c r="DD184" s="172">
        <f t="shared" si="67"/>
        <v>1</v>
      </c>
    </row>
    <row r="185" spans="104:114" x14ac:dyDescent="0.25">
      <c r="DA185" s="172">
        <v>1</v>
      </c>
      <c r="DB185" s="32" t="str">
        <f t="shared" ref="DB185:DB195" si="79">T(CONCATENATE(LOOKUP(DA185,CN$3:CN$80,BC$3:BC$80)," ",LOOKUP(DA185,CN$3:CN$80,$CA$3:$CA$80)))</f>
        <v xml:space="preserve"> </v>
      </c>
      <c r="DD185" s="172">
        <f t="shared" si="67"/>
        <v>1</v>
      </c>
    </row>
    <row r="186" spans="104:114" x14ac:dyDescent="0.25">
      <c r="DA186" s="172">
        <v>2</v>
      </c>
      <c r="DB186" s="32" t="str">
        <f t="shared" si="79"/>
        <v xml:space="preserve"> </v>
      </c>
      <c r="DD186" s="172">
        <f t="shared" si="67"/>
        <v>1</v>
      </c>
    </row>
    <row r="187" spans="104:114" x14ac:dyDescent="0.25">
      <c r="DA187" s="172">
        <v>3</v>
      </c>
      <c r="DB187" s="32" t="str">
        <f t="shared" si="79"/>
        <v xml:space="preserve"> </v>
      </c>
      <c r="DD187" s="172">
        <f t="shared" si="67"/>
        <v>1</v>
      </c>
    </row>
    <row r="188" spans="104:114" x14ac:dyDescent="0.25">
      <c r="DA188" s="172">
        <v>4</v>
      </c>
      <c r="DB188" s="32" t="str">
        <f t="shared" si="79"/>
        <v xml:space="preserve"> </v>
      </c>
      <c r="DD188" s="172">
        <f t="shared" si="67"/>
        <v>1</v>
      </c>
    </row>
    <row r="189" spans="104:114" x14ac:dyDescent="0.25">
      <c r="DA189" s="172">
        <v>5</v>
      </c>
      <c r="DB189" s="32" t="str">
        <f t="shared" si="79"/>
        <v xml:space="preserve"> </v>
      </c>
      <c r="DD189" s="172">
        <f t="shared" si="67"/>
        <v>1</v>
      </c>
    </row>
    <row r="190" spans="104:114" x14ac:dyDescent="0.25">
      <c r="DA190" s="172">
        <v>6</v>
      </c>
      <c r="DB190" s="32" t="str">
        <f t="shared" si="79"/>
        <v xml:space="preserve"> </v>
      </c>
      <c r="DD190" s="172">
        <f t="shared" si="67"/>
        <v>1</v>
      </c>
    </row>
    <row r="191" spans="104:114" x14ac:dyDescent="0.25">
      <c r="DA191" s="172">
        <v>7</v>
      </c>
      <c r="DB191" s="32" t="str">
        <f t="shared" si="79"/>
        <v xml:space="preserve"> </v>
      </c>
      <c r="DD191" s="172">
        <f t="shared" si="67"/>
        <v>1</v>
      </c>
    </row>
    <row r="192" spans="104:114" x14ac:dyDescent="0.25">
      <c r="DA192" s="172">
        <v>8</v>
      </c>
      <c r="DB192" s="32" t="str">
        <f t="shared" si="79"/>
        <v xml:space="preserve"> </v>
      </c>
      <c r="DD192" s="172">
        <f t="shared" si="67"/>
        <v>1</v>
      </c>
    </row>
    <row r="193" spans="104:114" x14ac:dyDescent="0.25">
      <c r="DA193" s="172">
        <v>9</v>
      </c>
      <c r="DB193" s="32" t="str">
        <f t="shared" si="79"/>
        <v xml:space="preserve"> </v>
      </c>
      <c r="DD193" s="172">
        <f t="shared" si="67"/>
        <v>1</v>
      </c>
    </row>
    <row r="194" spans="104:114" x14ac:dyDescent="0.25">
      <c r="DA194" s="172">
        <v>10</v>
      </c>
      <c r="DB194" s="32" t="str">
        <f t="shared" si="79"/>
        <v xml:space="preserve"> </v>
      </c>
      <c r="DD194" s="172">
        <f t="shared" si="67"/>
        <v>1</v>
      </c>
    </row>
    <row r="195" spans="104:114" x14ac:dyDescent="0.25">
      <c r="DA195" s="172">
        <v>11</v>
      </c>
      <c r="DB195" s="32" t="str">
        <f t="shared" si="79"/>
        <v xml:space="preserve"> </v>
      </c>
      <c r="DD195" s="172">
        <f t="shared" si="67"/>
        <v>1</v>
      </c>
    </row>
    <row r="196" spans="104:114" x14ac:dyDescent="0.25">
      <c r="DA196" s="172"/>
      <c r="DB196" s="32" t="str">
        <f>INDEX($DM$84:$EF$84,CZ184)</f>
        <v/>
      </c>
      <c r="DD196" s="172">
        <f t="shared" si="67"/>
        <v>1</v>
      </c>
    </row>
    <row r="197" spans="104:114" x14ac:dyDescent="0.25">
      <c r="DB197" s="172" t="str">
        <f>IF(DB184="","","----")</f>
        <v/>
      </c>
      <c r="DD197" s="172">
        <f t="shared" ref="DD197:DD260" si="80">IF(OR(DB196="",DB196=" "),DD196,DD196+1)</f>
        <v>1</v>
      </c>
    </row>
    <row r="198" spans="104:114" x14ac:dyDescent="0.25">
      <c r="DA198" s="172"/>
      <c r="DB198" s="32" t="str">
        <f>IF(DB199="","",CONCATENATE("Warband ",CZ199," ",DG198))</f>
        <v/>
      </c>
      <c r="DD198" s="172">
        <f t="shared" si="80"/>
        <v>1</v>
      </c>
      <c r="DG198" s="49" t="str">
        <f>CONCATENATE("   ",DH198,"/",DI198,IF(DH198&gt;DI198," !",""))</f>
        <v xml:space="preserve">   0/12</v>
      </c>
      <c r="DH198" s="172">
        <f t="shared" ref="DH198" si="81">INDEX($CB$1:$CU$1,CZ199)+DJ198</f>
        <v>0</v>
      </c>
      <c r="DI198" s="172">
        <f>12</f>
        <v>12</v>
      </c>
      <c r="DJ198" s="172">
        <f t="shared" ref="DJ198" si="82">INDEX($DM$83:$EF$83,CZ199)</f>
        <v>0</v>
      </c>
    </row>
    <row r="199" spans="104:114" x14ac:dyDescent="0.25">
      <c r="CZ199" s="172">
        <v>14</v>
      </c>
      <c r="DA199" s="172" t="s">
        <v>278</v>
      </c>
      <c r="DB199" s="32" t="str">
        <f>T(LOOKUP(CZ199,$DM$1:$EF$1,$DM$2:$EF$2))</f>
        <v/>
      </c>
      <c r="DD199" s="172">
        <f t="shared" si="80"/>
        <v>1</v>
      </c>
    </row>
    <row r="200" spans="104:114" x14ac:dyDescent="0.25">
      <c r="DA200" s="172">
        <v>1</v>
      </c>
      <c r="DB200" s="32" t="str">
        <f t="shared" ref="DB200:DB210" si="83">T(CONCATENATE(LOOKUP(DA200,CO$3:CO$80,BD$3:BD$80)," ",LOOKUP(DA200,CO$3:CO$80,$CA$3:$CA$80)))</f>
        <v xml:space="preserve"> </v>
      </c>
      <c r="DD200" s="172">
        <f t="shared" si="80"/>
        <v>1</v>
      </c>
    </row>
    <row r="201" spans="104:114" x14ac:dyDescent="0.25">
      <c r="DA201" s="172">
        <v>2</v>
      </c>
      <c r="DB201" s="32" t="str">
        <f t="shared" si="83"/>
        <v xml:space="preserve"> </v>
      </c>
      <c r="DD201" s="172">
        <f t="shared" si="80"/>
        <v>1</v>
      </c>
    </row>
    <row r="202" spans="104:114" x14ac:dyDescent="0.25">
      <c r="DA202" s="172">
        <v>3</v>
      </c>
      <c r="DB202" s="32" t="str">
        <f t="shared" si="83"/>
        <v xml:space="preserve"> </v>
      </c>
      <c r="DD202" s="172">
        <f t="shared" si="80"/>
        <v>1</v>
      </c>
    </row>
    <row r="203" spans="104:114" x14ac:dyDescent="0.25">
      <c r="DA203" s="172">
        <v>4</v>
      </c>
      <c r="DB203" s="32" t="str">
        <f t="shared" si="83"/>
        <v xml:space="preserve"> </v>
      </c>
      <c r="DD203" s="172">
        <f t="shared" si="80"/>
        <v>1</v>
      </c>
    </row>
    <row r="204" spans="104:114" x14ac:dyDescent="0.25">
      <c r="DA204" s="172">
        <v>5</v>
      </c>
      <c r="DB204" s="32" t="str">
        <f t="shared" si="83"/>
        <v xml:space="preserve"> </v>
      </c>
      <c r="DD204" s="172">
        <f t="shared" si="80"/>
        <v>1</v>
      </c>
    </row>
    <row r="205" spans="104:114" x14ac:dyDescent="0.25">
      <c r="DA205" s="172">
        <v>6</v>
      </c>
      <c r="DB205" s="32" t="str">
        <f t="shared" si="83"/>
        <v xml:space="preserve"> </v>
      </c>
      <c r="DD205" s="172">
        <f t="shared" si="80"/>
        <v>1</v>
      </c>
    </row>
    <row r="206" spans="104:114" x14ac:dyDescent="0.25">
      <c r="DA206" s="172">
        <v>7</v>
      </c>
      <c r="DB206" s="32" t="str">
        <f t="shared" si="83"/>
        <v xml:space="preserve"> </v>
      </c>
      <c r="DD206" s="172">
        <f t="shared" si="80"/>
        <v>1</v>
      </c>
    </row>
    <row r="207" spans="104:114" x14ac:dyDescent="0.25">
      <c r="DA207" s="172">
        <v>8</v>
      </c>
      <c r="DB207" s="32" t="str">
        <f t="shared" si="83"/>
        <v xml:space="preserve"> </v>
      </c>
      <c r="DD207" s="172">
        <f t="shared" si="80"/>
        <v>1</v>
      </c>
    </row>
    <row r="208" spans="104:114" x14ac:dyDescent="0.25">
      <c r="DA208" s="172">
        <v>9</v>
      </c>
      <c r="DB208" s="32" t="str">
        <f t="shared" si="83"/>
        <v xml:space="preserve"> </v>
      </c>
      <c r="DD208" s="172">
        <f t="shared" si="80"/>
        <v>1</v>
      </c>
    </row>
    <row r="209" spans="104:114" x14ac:dyDescent="0.25">
      <c r="DA209" s="172">
        <v>10</v>
      </c>
      <c r="DB209" s="32" t="str">
        <f t="shared" si="83"/>
        <v xml:space="preserve"> </v>
      </c>
      <c r="DD209" s="172">
        <f t="shared" si="80"/>
        <v>1</v>
      </c>
    </row>
    <row r="210" spans="104:114" x14ac:dyDescent="0.25">
      <c r="DA210" s="172">
        <v>11</v>
      </c>
      <c r="DB210" s="32" t="str">
        <f t="shared" si="83"/>
        <v xml:space="preserve"> </v>
      </c>
      <c r="DD210" s="172">
        <f t="shared" si="80"/>
        <v>1</v>
      </c>
    </row>
    <row r="211" spans="104:114" x14ac:dyDescent="0.25">
      <c r="DA211" s="172"/>
      <c r="DB211" s="32" t="str">
        <f>INDEX($DM$84:$EF$84,CZ199)</f>
        <v/>
      </c>
      <c r="DD211" s="172">
        <f t="shared" si="80"/>
        <v>1</v>
      </c>
    </row>
    <row r="212" spans="104:114" x14ac:dyDescent="0.25">
      <c r="DB212" s="172" t="str">
        <f>IF(DB199="","","----")</f>
        <v/>
      </c>
      <c r="DD212" s="172">
        <f t="shared" si="80"/>
        <v>1</v>
      </c>
    </row>
    <row r="213" spans="104:114" x14ac:dyDescent="0.25">
      <c r="DA213" s="172"/>
      <c r="DB213" s="32" t="str">
        <f>IF(DB214="","",CONCATENATE("Warband ",CZ214," ",DG213))</f>
        <v/>
      </c>
      <c r="DD213" s="172">
        <f t="shared" si="80"/>
        <v>1</v>
      </c>
      <c r="DG213" s="49" t="str">
        <f>CONCATENATE("   ",DH213,"/",DI213,IF(DH213&gt;DI213," !",""))</f>
        <v xml:space="preserve">   0/12</v>
      </c>
      <c r="DH213" s="172">
        <f t="shared" ref="DH213" si="84">INDEX($CB$1:$CU$1,CZ214)+DJ213</f>
        <v>0</v>
      </c>
      <c r="DI213" s="172">
        <f>12</f>
        <v>12</v>
      </c>
      <c r="DJ213" s="172">
        <f t="shared" ref="DJ213" si="85">INDEX($DM$83:$EF$83,CZ214)</f>
        <v>0</v>
      </c>
    </row>
    <row r="214" spans="104:114" x14ac:dyDescent="0.25">
      <c r="CZ214" s="172">
        <v>15</v>
      </c>
      <c r="DA214" s="172" t="s">
        <v>278</v>
      </c>
      <c r="DB214" s="32" t="str">
        <f>T(LOOKUP(CZ214,$DM$1:$EF$1,$DM$2:$EF$2))</f>
        <v/>
      </c>
      <c r="DD214" s="172">
        <f t="shared" si="80"/>
        <v>1</v>
      </c>
    </row>
    <row r="215" spans="104:114" x14ac:dyDescent="0.25">
      <c r="DA215" s="172">
        <v>1</v>
      </c>
      <c r="DB215" s="32" t="str">
        <f t="shared" ref="DB215:DB225" si="86">T(CONCATENATE(LOOKUP(DA215,CP$3:CP$80,BE$3:BE$80)," ",LOOKUP(DA215,CP$3:CP$80,$CA$3:$CA$80)))</f>
        <v xml:space="preserve"> </v>
      </c>
      <c r="DD215" s="172">
        <f t="shared" si="80"/>
        <v>1</v>
      </c>
    </row>
    <row r="216" spans="104:114" x14ac:dyDescent="0.25">
      <c r="DA216" s="172">
        <v>2</v>
      </c>
      <c r="DB216" s="32" t="str">
        <f t="shared" si="86"/>
        <v xml:space="preserve"> </v>
      </c>
      <c r="DD216" s="172">
        <f t="shared" si="80"/>
        <v>1</v>
      </c>
    </row>
    <row r="217" spans="104:114" x14ac:dyDescent="0.25">
      <c r="DA217" s="172">
        <v>3</v>
      </c>
      <c r="DB217" s="32" t="str">
        <f t="shared" si="86"/>
        <v xml:space="preserve"> </v>
      </c>
      <c r="DD217" s="172">
        <f t="shared" si="80"/>
        <v>1</v>
      </c>
    </row>
    <row r="218" spans="104:114" x14ac:dyDescent="0.25">
      <c r="DA218" s="172">
        <v>4</v>
      </c>
      <c r="DB218" s="32" t="str">
        <f t="shared" si="86"/>
        <v xml:space="preserve"> </v>
      </c>
      <c r="DD218" s="172">
        <f t="shared" si="80"/>
        <v>1</v>
      </c>
    </row>
    <row r="219" spans="104:114" x14ac:dyDescent="0.25">
      <c r="DA219" s="172">
        <v>5</v>
      </c>
      <c r="DB219" s="32" t="str">
        <f t="shared" si="86"/>
        <v xml:space="preserve"> </v>
      </c>
      <c r="DD219" s="172">
        <f t="shared" si="80"/>
        <v>1</v>
      </c>
    </row>
    <row r="220" spans="104:114" x14ac:dyDescent="0.25">
      <c r="DA220" s="172">
        <v>6</v>
      </c>
      <c r="DB220" s="32" t="str">
        <f t="shared" si="86"/>
        <v xml:space="preserve"> </v>
      </c>
      <c r="DD220" s="172">
        <f t="shared" si="80"/>
        <v>1</v>
      </c>
    </row>
    <row r="221" spans="104:114" x14ac:dyDescent="0.25">
      <c r="DA221" s="172">
        <v>7</v>
      </c>
      <c r="DB221" s="32" t="str">
        <f t="shared" si="86"/>
        <v xml:space="preserve"> </v>
      </c>
      <c r="DD221" s="172">
        <f t="shared" si="80"/>
        <v>1</v>
      </c>
    </row>
    <row r="222" spans="104:114" x14ac:dyDescent="0.25">
      <c r="DA222" s="172">
        <v>8</v>
      </c>
      <c r="DB222" s="32" t="str">
        <f t="shared" si="86"/>
        <v xml:space="preserve"> </v>
      </c>
      <c r="DD222" s="172">
        <f t="shared" si="80"/>
        <v>1</v>
      </c>
    </row>
    <row r="223" spans="104:114" x14ac:dyDescent="0.25">
      <c r="DA223" s="172">
        <v>9</v>
      </c>
      <c r="DB223" s="32" t="str">
        <f t="shared" si="86"/>
        <v xml:space="preserve"> </v>
      </c>
      <c r="DD223" s="172">
        <f t="shared" si="80"/>
        <v>1</v>
      </c>
    </row>
    <row r="224" spans="104:114" x14ac:dyDescent="0.25">
      <c r="DA224" s="172">
        <v>10</v>
      </c>
      <c r="DB224" s="32" t="str">
        <f t="shared" si="86"/>
        <v xml:space="preserve"> </v>
      </c>
      <c r="DD224" s="172">
        <f t="shared" si="80"/>
        <v>1</v>
      </c>
    </row>
    <row r="225" spans="104:114" x14ac:dyDescent="0.25">
      <c r="DA225" s="172">
        <v>11</v>
      </c>
      <c r="DB225" s="32" t="str">
        <f t="shared" si="86"/>
        <v xml:space="preserve"> </v>
      </c>
      <c r="DD225" s="172">
        <f t="shared" si="80"/>
        <v>1</v>
      </c>
    </row>
    <row r="226" spans="104:114" x14ac:dyDescent="0.25">
      <c r="DA226" s="172"/>
      <c r="DB226" s="32" t="str">
        <f>INDEX($DM$84:$EF$84,CZ214)</f>
        <v/>
      </c>
      <c r="DD226" s="172">
        <f t="shared" si="80"/>
        <v>1</v>
      </c>
    </row>
    <row r="227" spans="104:114" x14ac:dyDescent="0.25">
      <c r="DB227" s="172" t="str">
        <f>IF(DB214="","","----")</f>
        <v/>
      </c>
      <c r="DD227" s="172">
        <f t="shared" si="80"/>
        <v>1</v>
      </c>
    </row>
    <row r="228" spans="104:114" x14ac:dyDescent="0.25">
      <c r="DA228" s="172"/>
      <c r="DB228" s="32" t="str">
        <f>IF(DB229="","",CONCATENATE("Warband ",CZ229," ",DG228))</f>
        <v/>
      </c>
      <c r="DD228" s="172">
        <f t="shared" si="80"/>
        <v>1</v>
      </c>
      <c r="DG228" s="49" t="str">
        <f>CONCATENATE("   ",DH228,"/",DI228,IF(DH228&gt;DI228," !",""))</f>
        <v xml:space="preserve">   0/12</v>
      </c>
      <c r="DH228" s="172">
        <f t="shared" ref="DH228" si="87">INDEX($CB$1:$CU$1,CZ229)+DJ228</f>
        <v>0</v>
      </c>
      <c r="DI228" s="172">
        <f>12</f>
        <v>12</v>
      </c>
      <c r="DJ228" s="172">
        <f t="shared" ref="DJ228" si="88">INDEX($DM$83:$EF$83,CZ229)</f>
        <v>0</v>
      </c>
    </row>
    <row r="229" spans="104:114" x14ac:dyDescent="0.25">
      <c r="CZ229" s="172">
        <v>16</v>
      </c>
      <c r="DA229" s="172" t="s">
        <v>278</v>
      </c>
      <c r="DB229" s="32" t="str">
        <f>T(LOOKUP(CZ229,$DM$1:$EF$1,$DM$2:$EF$2))</f>
        <v/>
      </c>
      <c r="DD229" s="172">
        <f t="shared" si="80"/>
        <v>1</v>
      </c>
    </row>
    <row r="230" spans="104:114" x14ac:dyDescent="0.25">
      <c r="DA230" s="172">
        <v>1</v>
      </c>
      <c r="DB230" s="32" t="str">
        <f t="shared" ref="DB230:DB240" si="89">T(CONCATENATE(LOOKUP(DA230,CQ$3:CQ$80,BF$3:BF$80)," ",LOOKUP(DA230,CQ$3:CQ$80,$CA$3:$CA$80)))</f>
        <v xml:space="preserve"> </v>
      </c>
      <c r="DD230" s="172">
        <f t="shared" si="80"/>
        <v>1</v>
      </c>
    </row>
    <row r="231" spans="104:114" x14ac:dyDescent="0.25">
      <c r="DA231" s="172">
        <v>2</v>
      </c>
      <c r="DB231" s="32" t="str">
        <f t="shared" si="89"/>
        <v xml:space="preserve"> </v>
      </c>
      <c r="DD231" s="172">
        <f t="shared" si="80"/>
        <v>1</v>
      </c>
    </row>
    <row r="232" spans="104:114" x14ac:dyDescent="0.25">
      <c r="DA232" s="172">
        <v>3</v>
      </c>
      <c r="DB232" s="32" t="str">
        <f t="shared" si="89"/>
        <v xml:space="preserve"> </v>
      </c>
      <c r="DD232" s="172">
        <f t="shared" si="80"/>
        <v>1</v>
      </c>
    </row>
    <row r="233" spans="104:114" x14ac:dyDescent="0.25">
      <c r="DA233" s="172">
        <v>4</v>
      </c>
      <c r="DB233" s="32" t="str">
        <f t="shared" si="89"/>
        <v xml:space="preserve"> </v>
      </c>
      <c r="DD233" s="172">
        <f t="shared" si="80"/>
        <v>1</v>
      </c>
    </row>
    <row r="234" spans="104:114" x14ac:dyDescent="0.25">
      <c r="DA234" s="172">
        <v>5</v>
      </c>
      <c r="DB234" s="32" t="str">
        <f t="shared" si="89"/>
        <v xml:space="preserve"> </v>
      </c>
      <c r="DD234" s="172">
        <f t="shared" si="80"/>
        <v>1</v>
      </c>
    </row>
    <row r="235" spans="104:114" x14ac:dyDescent="0.25">
      <c r="DA235" s="172">
        <v>6</v>
      </c>
      <c r="DB235" s="32" t="str">
        <f t="shared" si="89"/>
        <v xml:space="preserve"> </v>
      </c>
      <c r="DD235" s="172">
        <f t="shared" si="80"/>
        <v>1</v>
      </c>
    </row>
    <row r="236" spans="104:114" x14ac:dyDescent="0.25">
      <c r="DA236" s="172">
        <v>7</v>
      </c>
      <c r="DB236" s="32" t="str">
        <f t="shared" si="89"/>
        <v xml:space="preserve"> </v>
      </c>
      <c r="DD236" s="172">
        <f t="shared" si="80"/>
        <v>1</v>
      </c>
    </row>
    <row r="237" spans="104:114" x14ac:dyDescent="0.25">
      <c r="DA237" s="172">
        <v>8</v>
      </c>
      <c r="DB237" s="32" t="str">
        <f t="shared" si="89"/>
        <v xml:space="preserve"> </v>
      </c>
      <c r="DD237" s="172">
        <f t="shared" si="80"/>
        <v>1</v>
      </c>
    </row>
    <row r="238" spans="104:114" x14ac:dyDescent="0.25">
      <c r="DA238" s="172">
        <v>9</v>
      </c>
      <c r="DB238" s="32" t="str">
        <f t="shared" si="89"/>
        <v xml:space="preserve"> </v>
      </c>
      <c r="DD238" s="172">
        <f t="shared" si="80"/>
        <v>1</v>
      </c>
    </row>
    <row r="239" spans="104:114" x14ac:dyDescent="0.25">
      <c r="DA239" s="172">
        <v>10</v>
      </c>
      <c r="DB239" s="32" t="str">
        <f t="shared" si="89"/>
        <v xml:space="preserve"> </v>
      </c>
      <c r="DD239" s="172">
        <f t="shared" si="80"/>
        <v>1</v>
      </c>
    </row>
    <row r="240" spans="104:114" x14ac:dyDescent="0.25">
      <c r="DA240" s="172">
        <v>11</v>
      </c>
      <c r="DB240" s="32" t="str">
        <f t="shared" si="89"/>
        <v xml:space="preserve"> </v>
      </c>
      <c r="DD240" s="172">
        <f t="shared" si="80"/>
        <v>1</v>
      </c>
    </row>
    <row r="241" spans="104:114" x14ac:dyDescent="0.25">
      <c r="DA241" s="172"/>
      <c r="DB241" s="32" t="str">
        <f>INDEX($DM$84:$EF$84,CZ229)</f>
        <v/>
      </c>
      <c r="DD241" s="172">
        <f t="shared" si="80"/>
        <v>1</v>
      </c>
    </row>
    <row r="242" spans="104:114" x14ac:dyDescent="0.25">
      <c r="DB242" s="172" t="str">
        <f>IF(DB229="","","----")</f>
        <v/>
      </c>
      <c r="DD242" s="172">
        <f t="shared" si="80"/>
        <v>1</v>
      </c>
    </row>
    <row r="243" spans="104:114" x14ac:dyDescent="0.25">
      <c r="DA243" s="172"/>
      <c r="DB243" s="32" t="str">
        <f>IF(DB244="","",CONCATENATE("Warband ",CZ244," ",DG243))</f>
        <v/>
      </c>
      <c r="DD243" s="172">
        <f t="shared" si="80"/>
        <v>1</v>
      </c>
      <c r="DG243" s="49" t="str">
        <f>CONCATENATE("   ",DH243,"/",DI243,IF(DH243&gt;DI243," !",""))</f>
        <v xml:space="preserve">   0/12</v>
      </c>
      <c r="DH243" s="172">
        <f t="shared" ref="DH243" si="90">INDEX($CB$1:$CU$1,CZ244)+DJ243</f>
        <v>0</v>
      </c>
      <c r="DI243" s="172">
        <f>12</f>
        <v>12</v>
      </c>
      <c r="DJ243" s="172">
        <f t="shared" ref="DJ243" si="91">INDEX($DM$83:$EF$83,CZ244)</f>
        <v>0</v>
      </c>
    </row>
    <row r="244" spans="104:114" x14ac:dyDescent="0.25">
      <c r="CZ244" s="172">
        <v>17</v>
      </c>
      <c r="DA244" s="172" t="s">
        <v>278</v>
      </c>
      <c r="DB244" s="32" t="str">
        <f>T(LOOKUP(CZ244,$DM$1:$EF$1,$DM$2:$EF$2))</f>
        <v/>
      </c>
      <c r="DD244" s="172">
        <f t="shared" si="80"/>
        <v>1</v>
      </c>
    </row>
    <row r="245" spans="104:114" x14ac:dyDescent="0.25">
      <c r="DA245" s="172">
        <v>1</v>
      </c>
      <c r="DB245" s="32" t="str">
        <f t="shared" ref="DB245:DB255" si="92">T(CONCATENATE(LOOKUP(DA245,CR$3:CR$80,BG$3:BG$80)," ",LOOKUP(DA245,CR$3:CR$80,$CA$3:$CA$80)))</f>
        <v xml:space="preserve"> </v>
      </c>
      <c r="DD245" s="172">
        <f t="shared" si="80"/>
        <v>1</v>
      </c>
    </row>
    <row r="246" spans="104:114" x14ac:dyDescent="0.25">
      <c r="DA246" s="172">
        <v>2</v>
      </c>
      <c r="DB246" s="32" t="str">
        <f t="shared" si="92"/>
        <v xml:space="preserve"> </v>
      </c>
      <c r="DD246" s="172">
        <f t="shared" si="80"/>
        <v>1</v>
      </c>
    </row>
    <row r="247" spans="104:114" x14ac:dyDescent="0.25">
      <c r="DA247" s="172">
        <v>3</v>
      </c>
      <c r="DB247" s="32" t="str">
        <f t="shared" si="92"/>
        <v xml:space="preserve"> </v>
      </c>
      <c r="DD247" s="172">
        <f t="shared" si="80"/>
        <v>1</v>
      </c>
    </row>
    <row r="248" spans="104:114" x14ac:dyDescent="0.25">
      <c r="DA248" s="172">
        <v>4</v>
      </c>
      <c r="DB248" s="32" t="str">
        <f t="shared" si="92"/>
        <v xml:space="preserve"> </v>
      </c>
      <c r="DD248" s="172">
        <f t="shared" si="80"/>
        <v>1</v>
      </c>
    </row>
    <row r="249" spans="104:114" x14ac:dyDescent="0.25">
      <c r="DA249" s="172">
        <v>5</v>
      </c>
      <c r="DB249" s="32" t="str">
        <f t="shared" si="92"/>
        <v xml:space="preserve"> </v>
      </c>
      <c r="DD249" s="172">
        <f t="shared" si="80"/>
        <v>1</v>
      </c>
    </row>
    <row r="250" spans="104:114" x14ac:dyDescent="0.25">
      <c r="DA250" s="172">
        <v>6</v>
      </c>
      <c r="DB250" s="32" t="str">
        <f t="shared" si="92"/>
        <v xml:space="preserve"> </v>
      </c>
      <c r="DD250" s="172">
        <f t="shared" si="80"/>
        <v>1</v>
      </c>
    </row>
    <row r="251" spans="104:114" x14ac:dyDescent="0.25">
      <c r="DA251" s="172">
        <v>7</v>
      </c>
      <c r="DB251" s="32" t="str">
        <f t="shared" si="92"/>
        <v xml:space="preserve"> </v>
      </c>
      <c r="DD251" s="172">
        <f t="shared" si="80"/>
        <v>1</v>
      </c>
    </row>
    <row r="252" spans="104:114" x14ac:dyDescent="0.25">
      <c r="DA252" s="172">
        <v>8</v>
      </c>
      <c r="DB252" s="32" t="str">
        <f t="shared" si="92"/>
        <v xml:space="preserve"> </v>
      </c>
      <c r="DD252" s="172">
        <f t="shared" si="80"/>
        <v>1</v>
      </c>
    </row>
    <row r="253" spans="104:114" x14ac:dyDescent="0.25">
      <c r="DA253" s="172">
        <v>9</v>
      </c>
      <c r="DB253" s="32" t="str">
        <f t="shared" si="92"/>
        <v xml:space="preserve"> </v>
      </c>
      <c r="DD253" s="172">
        <f t="shared" si="80"/>
        <v>1</v>
      </c>
    </row>
    <row r="254" spans="104:114" x14ac:dyDescent="0.25">
      <c r="DA254" s="172">
        <v>10</v>
      </c>
      <c r="DB254" s="32" t="str">
        <f t="shared" si="92"/>
        <v xml:space="preserve"> </v>
      </c>
      <c r="DD254" s="172">
        <f t="shared" si="80"/>
        <v>1</v>
      </c>
    </row>
    <row r="255" spans="104:114" x14ac:dyDescent="0.25">
      <c r="DA255" s="172">
        <v>11</v>
      </c>
      <c r="DB255" s="32" t="str">
        <f t="shared" si="92"/>
        <v xml:space="preserve"> </v>
      </c>
      <c r="DD255" s="172">
        <f t="shared" si="80"/>
        <v>1</v>
      </c>
    </row>
    <row r="256" spans="104:114" x14ac:dyDescent="0.25">
      <c r="DA256" s="172"/>
      <c r="DB256" s="32" t="str">
        <f>INDEX($DM$84:$EF$84,CZ244)</f>
        <v/>
      </c>
      <c r="DD256" s="172">
        <f t="shared" si="80"/>
        <v>1</v>
      </c>
    </row>
    <row r="257" spans="104:114" x14ac:dyDescent="0.25">
      <c r="DB257" s="172" t="str">
        <f>IF(DB244="","","----")</f>
        <v/>
      </c>
      <c r="DD257" s="172">
        <f t="shared" si="80"/>
        <v>1</v>
      </c>
    </row>
    <row r="258" spans="104:114" x14ac:dyDescent="0.25">
      <c r="DA258" s="172"/>
      <c r="DB258" s="32" t="str">
        <f>IF(DB259="","",CONCATENATE("Warband ",CZ259," ",DG258))</f>
        <v/>
      </c>
      <c r="DD258" s="172">
        <f t="shared" si="80"/>
        <v>1</v>
      </c>
      <c r="DG258" s="49" t="str">
        <f>CONCATENATE("   ",DH258,"/",DI258,IF(DH258&gt;DI258," !",""))</f>
        <v xml:space="preserve">   0/12</v>
      </c>
      <c r="DH258" s="172">
        <f t="shared" ref="DH258" si="93">INDEX($CB$1:$CU$1,CZ259)+DJ258</f>
        <v>0</v>
      </c>
      <c r="DI258" s="172">
        <f>12</f>
        <v>12</v>
      </c>
      <c r="DJ258" s="172">
        <f t="shared" ref="DJ258" si="94">INDEX($DM$83:$EF$83,CZ259)</f>
        <v>0</v>
      </c>
    </row>
    <row r="259" spans="104:114" x14ac:dyDescent="0.25">
      <c r="CZ259" s="172">
        <v>18</v>
      </c>
      <c r="DA259" s="172" t="s">
        <v>278</v>
      </c>
      <c r="DB259" s="32" t="str">
        <f>T(LOOKUP(CZ259,$DM$1:$EF$1,$DM$2:$EF$2))</f>
        <v/>
      </c>
      <c r="DD259" s="172">
        <f t="shared" si="80"/>
        <v>1</v>
      </c>
    </row>
    <row r="260" spans="104:114" x14ac:dyDescent="0.25">
      <c r="DA260" s="172">
        <v>1</v>
      </c>
      <c r="DB260" s="32" t="str">
        <f t="shared" ref="DB260:DB270" si="95">T(CONCATENATE(LOOKUP(DA260,CS$3:CS$80,BH$3:BH$80)," ",LOOKUP(DA260,CS$3:CS$80,$CA$3:$CA$80)))</f>
        <v xml:space="preserve"> </v>
      </c>
      <c r="DD260" s="172">
        <f t="shared" si="80"/>
        <v>1</v>
      </c>
    </row>
    <row r="261" spans="104:114" x14ac:dyDescent="0.25">
      <c r="DA261" s="172">
        <v>2</v>
      </c>
      <c r="DB261" s="32" t="str">
        <f t="shared" si="95"/>
        <v xml:space="preserve"> </v>
      </c>
      <c r="DD261" s="172">
        <f t="shared" ref="DD261:DD302" si="96">IF(OR(DB260="",DB260=" "),DD260,DD260+1)</f>
        <v>1</v>
      </c>
    </row>
    <row r="262" spans="104:114" x14ac:dyDescent="0.25">
      <c r="DA262" s="172">
        <v>3</v>
      </c>
      <c r="DB262" s="32" t="str">
        <f t="shared" si="95"/>
        <v xml:space="preserve"> </v>
      </c>
      <c r="DD262" s="172">
        <f t="shared" si="96"/>
        <v>1</v>
      </c>
    </row>
    <row r="263" spans="104:114" x14ac:dyDescent="0.25">
      <c r="DA263" s="172">
        <v>4</v>
      </c>
      <c r="DB263" s="32" t="str">
        <f t="shared" si="95"/>
        <v xml:space="preserve"> </v>
      </c>
      <c r="DD263" s="172">
        <f t="shared" si="96"/>
        <v>1</v>
      </c>
    </row>
    <row r="264" spans="104:114" x14ac:dyDescent="0.25">
      <c r="DA264" s="172">
        <v>5</v>
      </c>
      <c r="DB264" s="32" t="str">
        <f t="shared" si="95"/>
        <v xml:space="preserve"> </v>
      </c>
      <c r="DD264" s="172">
        <f t="shared" si="96"/>
        <v>1</v>
      </c>
    </row>
    <row r="265" spans="104:114" x14ac:dyDescent="0.25">
      <c r="DA265" s="172">
        <v>6</v>
      </c>
      <c r="DB265" s="32" t="str">
        <f t="shared" si="95"/>
        <v xml:space="preserve"> </v>
      </c>
      <c r="DD265" s="172">
        <f t="shared" si="96"/>
        <v>1</v>
      </c>
    </row>
    <row r="266" spans="104:114" x14ac:dyDescent="0.25">
      <c r="DA266" s="172">
        <v>7</v>
      </c>
      <c r="DB266" s="32" t="str">
        <f t="shared" si="95"/>
        <v xml:space="preserve"> </v>
      </c>
      <c r="DD266" s="172">
        <f t="shared" si="96"/>
        <v>1</v>
      </c>
    </row>
    <row r="267" spans="104:114" x14ac:dyDescent="0.25">
      <c r="DA267" s="172">
        <v>8</v>
      </c>
      <c r="DB267" s="32" t="str">
        <f t="shared" si="95"/>
        <v xml:space="preserve"> </v>
      </c>
      <c r="DD267" s="172">
        <f t="shared" si="96"/>
        <v>1</v>
      </c>
    </row>
    <row r="268" spans="104:114" x14ac:dyDescent="0.25">
      <c r="DA268" s="172">
        <v>9</v>
      </c>
      <c r="DB268" s="32" t="str">
        <f t="shared" si="95"/>
        <v xml:space="preserve"> </v>
      </c>
      <c r="DD268" s="172">
        <f t="shared" si="96"/>
        <v>1</v>
      </c>
    </row>
    <row r="269" spans="104:114" x14ac:dyDescent="0.25">
      <c r="DA269" s="172">
        <v>10</v>
      </c>
      <c r="DB269" s="32" t="str">
        <f t="shared" si="95"/>
        <v xml:space="preserve"> </v>
      </c>
      <c r="DD269" s="172">
        <f t="shared" si="96"/>
        <v>1</v>
      </c>
    </row>
    <row r="270" spans="104:114" x14ac:dyDescent="0.25">
      <c r="DA270" s="172">
        <v>11</v>
      </c>
      <c r="DB270" s="32" t="str">
        <f t="shared" si="95"/>
        <v xml:space="preserve"> </v>
      </c>
      <c r="DD270" s="172">
        <f t="shared" si="96"/>
        <v>1</v>
      </c>
    </row>
    <row r="271" spans="104:114" x14ac:dyDescent="0.25">
      <c r="DA271" s="172"/>
      <c r="DB271" s="32" t="str">
        <f>INDEX($DM$84:$EF$84,CZ259)</f>
        <v/>
      </c>
      <c r="DD271" s="172">
        <f t="shared" si="96"/>
        <v>1</v>
      </c>
    </row>
    <row r="272" spans="104:114" x14ac:dyDescent="0.25">
      <c r="DB272" s="172" t="str">
        <f>IF(DB259="","","----")</f>
        <v/>
      </c>
      <c r="DD272" s="172">
        <f t="shared" si="96"/>
        <v>1</v>
      </c>
    </row>
    <row r="273" spans="104:114" x14ac:dyDescent="0.25">
      <c r="DA273" s="172"/>
      <c r="DB273" s="32" t="str">
        <f>IF(DB274="","",CONCATENATE("Warband ",CZ274," ",DG273))</f>
        <v/>
      </c>
      <c r="DD273" s="172">
        <f t="shared" si="96"/>
        <v>1</v>
      </c>
      <c r="DG273" s="49" t="str">
        <f>CONCATENATE("   ",DH273,"/",DI273,IF(DH273&gt;DI273," !",""))</f>
        <v xml:space="preserve">   0/12</v>
      </c>
      <c r="DH273" s="172">
        <f t="shared" ref="DH273" si="97">INDEX($CB$1:$CU$1,CZ274)+DJ273</f>
        <v>0</v>
      </c>
      <c r="DI273" s="172">
        <f>12</f>
        <v>12</v>
      </c>
      <c r="DJ273" s="172">
        <f t="shared" ref="DJ273" si="98">INDEX($DM$83:$EF$83,CZ274)</f>
        <v>0</v>
      </c>
    </row>
    <row r="274" spans="104:114" x14ac:dyDescent="0.25">
      <c r="CZ274" s="172">
        <v>19</v>
      </c>
      <c r="DA274" s="172" t="s">
        <v>278</v>
      </c>
      <c r="DB274" s="32" t="str">
        <f>T(LOOKUP(CZ274,$DM$1:$EF$1,$DM$2:$EF$2))</f>
        <v/>
      </c>
      <c r="DD274" s="172">
        <f t="shared" si="96"/>
        <v>1</v>
      </c>
    </row>
    <row r="275" spans="104:114" x14ac:dyDescent="0.25">
      <c r="DA275" s="172">
        <v>1</v>
      </c>
      <c r="DB275" s="32" t="str">
        <f t="shared" ref="DB275:DB285" si="99">T(CONCATENATE(LOOKUP(DA275,CT$3:CT$80,BI$3:BI$80)," ",LOOKUP(DA275,CT$3:CT$80,$CA$3:$CA$80)))</f>
        <v xml:space="preserve"> </v>
      </c>
      <c r="DD275" s="172">
        <f t="shared" si="96"/>
        <v>1</v>
      </c>
    </row>
    <row r="276" spans="104:114" x14ac:dyDescent="0.25">
      <c r="DA276" s="172">
        <v>2</v>
      </c>
      <c r="DB276" s="32" t="str">
        <f t="shared" si="99"/>
        <v xml:space="preserve"> </v>
      </c>
      <c r="DD276" s="172">
        <f t="shared" si="96"/>
        <v>1</v>
      </c>
    </row>
    <row r="277" spans="104:114" x14ac:dyDescent="0.25">
      <c r="DA277" s="172">
        <v>3</v>
      </c>
      <c r="DB277" s="32" t="str">
        <f t="shared" si="99"/>
        <v xml:space="preserve"> </v>
      </c>
      <c r="DD277" s="172">
        <f t="shared" si="96"/>
        <v>1</v>
      </c>
    </row>
    <row r="278" spans="104:114" x14ac:dyDescent="0.25">
      <c r="DA278" s="172">
        <v>4</v>
      </c>
      <c r="DB278" s="32" t="str">
        <f t="shared" si="99"/>
        <v xml:space="preserve"> </v>
      </c>
      <c r="DD278" s="172">
        <f t="shared" si="96"/>
        <v>1</v>
      </c>
    </row>
    <row r="279" spans="104:114" x14ac:dyDescent="0.25">
      <c r="DA279" s="172">
        <v>5</v>
      </c>
      <c r="DB279" s="32" t="str">
        <f t="shared" si="99"/>
        <v xml:space="preserve"> </v>
      </c>
      <c r="DD279" s="172">
        <f t="shared" si="96"/>
        <v>1</v>
      </c>
    </row>
    <row r="280" spans="104:114" x14ac:dyDescent="0.25">
      <c r="DA280" s="172">
        <v>6</v>
      </c>
      <c r="DB280" s="32" t="str">
        <f t="shared" si="99"/>
        <v xml:space="preserve"> </v>
      </c>
      <c r="DD280" s="172">
        <f t="shared" si="96"/>
        <v>1</v>
      </c>
    </row>
    <row r="281" spans="104:114" x14ac:dyDescent="0.25">
      <c r="DA281" s="172">
        <v>7</v>
      </c>
      <c r="DB281" s="32" t="str">
        <f t="shared" si="99"/>
        <v xml:space="preserve"> </v>
      </c>
      <c r="DD281" s="172">
        <f t="shared" si="96"/>
        <v>1</v>
      </c>
    </row>
    <row r="282" spans="104:114" x14ac:dyDescent="0.25">
      <c r="DA282" s="172">
        <v>8</v>
      </c>
      <c r="DB282" s="32" t="str">
        <f t="shared" si="99"/>
        <v xml:space="preserve"> </v>
      </c>
      <c r="DD282" s="172">
        <f t="shared" si="96"/>
        <v>1</v>
      </c>
    </row>
    <row r="283" spans="104:114" x14ac:dyDescent="0.25">
      <c r="DA283" s="172">
        <v>9</v>
      </c>
      <c r="DB283" s="32" t="str">
        <f t="shared" si="99"/>
        <v xml:space="preserve"> </v>
      </c>
      <c r="DD283" s="172">
        <f t="shared" si="96"/>
        <v>1</v>
      </c>
    </row>
    <row r="284" spans="104:114" x14ac:dyDescent="0.25">
      <c r="DA284" s="172">
        <v>10</v>
      </c>
      <c r="DB284" s="32" t="str">
        <f t="shared" si="99"/>
        <v xml:space="preserve"> </v>
      </c>
      <c r="DD284" s="172">
        <f t="shared" si="96"/>
        <v>1</v>
      </c>
    </row>
    <row r="285" spans="104:114" x14ac:dyDescent="0.25">
      <c r="DA285" s="172">
        <v>11</v>
      </c>
      <c r="DB285" s="32" t="str">
        <f t="shared" si="99"/>
        <v xml:space="preserve"> </v>
      </c>
      <c r="DD285" s="172">
        <f t="shared" si="96"/>
        <v>1</v>
      </c>
    </row>
    <row r="286" spans="104:114" x14ac:dyDescent="0.25">
      <c r="DA286" s="172"/>
      <c r="DB286" s="32" t="str">
        <f>INDEX($DM$84:$EF$84,CZ274)</f>
        <v/>
      </c>
      <c r="DD286" s="172">
        <f t="shared" si="96"/>
        <v>1</v>
      </c>
    </row>
    <row r="287" spans="104:114" x14ac:dyDescent="0.25">
      <c r="DB287" s="172" t="str">
        <f>IF(DB274="","","----")</f>
        <v/>
      </c>
      <c r="DD287" s="172">
        <f t="shared" si="96"/>
        <v>1</v>
      </c>
    </row>
    <row r="288" spans="104:114" x14ac:dyDescent="0.25">
      <c r="DA288" s="172"/>
      <c r="DB288" s="32" t="str">
        <f>IF(DB289="","",CONCATENATE("Warband ",CZ289," ",DG288))</f>
        <v/>
      </c>
      <c r="DD288" s="172">
        <f t="shared" si="96"/>
        <v>1</v>
      </c>
      <c r="DG288" s="49" t="str">
        <f>CONCATENATE("   ",DH288,"/",DI288,IF(DH288&gt;DI288," !",""))</f>
        <v xml:space="preserve">   0/12</v>
      </c>
      <c r="DH288" s="172">
        <f t="shared" ref="DH288" si="100">INDEX($CB$1:$CU$1,CZ289)+DJ288</f>
        <v>0</v>
      </c>
      <c r="DI288" s="172">
        <f>12</f>
        <v>12</v>
      </c>
      <c r="DJ288" s="172">
        <f t="shared" ref="DJ288" si="101">INDEX($DM$83:$EF$83,CZ289)</f>
        <v>0</v>
      </c>
    </row>
    <row r="289" spans="104:108" x14ac:dyDescent="0.25">
      <c r="CZ289" s="172">
        <v>20</v>
      </c>
      <c r="DA289" s="172" t="s">
        <v>278</v>
      </c>
      <c r="DB289" s="32" t="str">
        <f>T(LOOKUP(CZ289,$DM$1:$EF$1,$DM$2:$EF$2))</f>
        <v/>
      </c>
      <c r="DD289" s="172">
        <f t="shared" si="96"/>
        <v>1</v>
      </c>
    </row>
    <row r="290" spans="104:108" x14ac:dyDescent="0.25">
      <c r="DA290" s="172">
        <v>1</v>
      </c>
      <c r="DB290" s="32" t="str">
        <f t="shared" ref="DB290:DB300" si="102">T(CONCATENATE(LOOKUP(DA290,CU$3:CU$80,BJ$3:BJ$80)," ",LOOKUP(DA290,CU$3:CU$80,$CA$3:$CA$80)))</f>
        <v xml:space="preserve"> </v>
      </c>
      <c r="DD290" s="172">
        <f t="shared" si="96"/>
        <v>1</v>
      </c>
    </row>
    <row r="291" spans="104:108" x14ac:dyDescent="0.25">
      <c r="DA291" s="172">
        <v>2</v>
      </c>
      <c r="DB291" s="32" t="str">
        <f t="shared" si="102"/>
        <v xml:space="preserve"> </v>
      </c>
      <c r="DD291" s="172">
        <f t="shared" si="96"/>
        <v>1</v>
      </c>
    </row>
    <row r="292" spans="104:108" x14ac:dyDescent="0.25">
      <c r="DA292" s="172">
        <v>3</v>
      </c>
      <c r="DB292" s="32" t="str">
        <f t="shared" si="102"/>
        <v xml:space="preserve"> </v>
      </c>
      <c r="DD292" s="172">
        <f t="shared" si="96"/>
        <v>1</v>
      </c>
    </row>
    <row r="293" spans="104:108" x14ac:dyDescent="0.25">
      <c r="DA293" s="172">
        <v>4</v>
      </c>
      <c r="DB293" s="32" t="str">
        <f t="shared" si="102"/>
        <v xml:space="preserve"> </v>
      </c>
      <c r="DD293" s="172">
        <f t="shared" si="96"/>
        <v>1</v>
      </c>
    </row>
    <row r="294" spans="104:108" x14ac:dyDescent="0.25">
      <c r="DA294" s="172">
        <v>5</v>
      </c>
      <c r="DB294" s="32" t="str">
        <f t="shared" si="102"/>
        <v xml:space="preserve"> </v>
      </c>
      <c r="DD294" s="172">
        <f t="shared" si="96"/>
        <v>1</v>
      </c>
    </row>
    <row r="295" spans="104:108" x14ac:dyDescent="0.25">
      <c r="DA295" s="172">
        <v>6</v>
      </c>
      <c r="DB295" s="32" t="str">
        <f t="shared" si="102"/>
        <v xml:space="preserve"> </v>
      </c>
      <c r="DD295" s="172">
        <f t="shared" si="96"/>
        <v>1</v>
      </c>
    </row>
    <row r="296" spans="104:108" x14ac:dyDescent="0.25">
      <c r="DA296" s="172">
        <v>7</v>
      </c>
      <c r="DB296" s="32" t="str">
        <f t="shared" si="102"/>
        <v xml:space="preserve"> </v>
      </c>
      <c r="DD296" s="172">
        <f t="shared" si="96"/>
        <v>1</v>
      </c>
    </row>
    <row r="297" spans="104:108" x14ac:dyDescent="0.25">
      <c r="DA297" s="172">
        <v>8</v>
      </c>
      <c r="DB297" s="32" t="str">
        <f t="shared" si="102"/>
        <v xml:space="preserve"> </v>
      </c>
      <c r="DD297" s="172">
        <f t="shared" si="96"/>
        <v>1</v>
      </c>
    </row>
    <row r="298" spans="104:108" x14ac:dyDescent="0.25">
      <c r="DA298" s="172">
        <v>9</v>
      </c>
      <c r="DB298" s="32" t="str">
        <f t="shared" si="102"/>
        <v xml:space="preserve"> </v>
      </c>
      <c r="DD298" s="172">
        <f t="shared" si="96"/>
        <v>1</v>
      </c>
    </row>
    <row r="299" spans="104:108" x14ac:dyDescent="0.25">
      <c r="DA299" s="172">
        <v>10</v>
      </c>
      <c r="DB299" s="32" t="str">
        <f t="shared" si="102"/>
        <v xml:space="preserve"> </v>
      </c>
      <c r="DD299" s="172">
        <f t="shared" si="96"/>
        <v>1</v>
      </c>
    </row>
    <row r="300" spans="104:108" x14ac:dyDescent="0.25">
      <c r="DA300" s="172">
        <v>11</v>
      </c>
      <c r="DB300" s="32" t="str">
        <f t="shared" si="102"/>
        <v xml:space="preserve"> </v>
      </c>
      <c r="DD300" s="172">
        <f t="shared" si="96"/>
        <v>1</v>
      </c>
    </row>
    <row r="301" spans="104:108" x14ac:dyDescent="0.25">
      <c r="DA301" s="172"/>
      <c r="DB301" s="32" t="str">
        <f>INDEX($DM$84:$EF$84,CZ289)</f>
        <v/>
      </c>
      <c r="DD301" s="172">
        <f t="shared" si="96"/>
        <v>1</v>
      </c>
    </row>
    <row r="302" spans="104:108" x14ac:dyDescent="0.25">
      <c r="DD302" s="172">
        <f t="shared" si="96"/>
        <v>1</v>
      </c>
    </row>
  </sheetData>
  <mergeCells count="2">
    <mergeCell ref="BV1:BW1"/>
    <mergeCell ref="BX1:BZ1"/>
  </mergeCells>
  <conditionalFormatting sqref="AC4:AD8">
    <cfRule type="cellIs" dxfId="326" priority="11" stopIfTrue="1" operator="equal">
      <formula>1</formula>
    </cfRule>
  </conditionalFormatting>
  <conditionalFormatting sqref="AC3:AD3">
    <cfRule type="cellIs" dxfId="325" priority="10" stopIfTrue="1" operator="equal">
      <formula>1</formula>
    </cfRule>
  </conditionalFormatting>
  <conditionalFormatting sqref="D3">
    <cfRule type="cellIs" dxfId="324" priority="9" stopIfTrue="1" operator="equal">
      <formula>1</formula>
    </cfRule>
  </conditionalFormatting>
  <conditionalFormatting sqref="E3">
    <cfRule type="cellIs" dxfId="323" priority="8" stopIfTrue="1" operator="equal">
      <formula>1</formula>
    </cfRule>
  </conditionalFormatting>
  <conditionalFormatting sqref="G3">
    <cfRule type="cellIs" dxfId="322" priority="7" stopIfTrue="1" operator="equal">
      <formula>1</formula>
    </cfRule>
  </conditionalFormatting>
  <conditionalFormatting sqref="F4:F5">
    <cfRule type="cellIs" dxfId="321" priority="6" stopIfTrue="1" operator="equal">
      <formula>1</formula>
    </cfRule>
  </conditionalFormatting>
  <conditionalFormatting sqref="AF3:AF8">
    <cfRule type="cellIs" dxfId="320" priority="5" stopIfTrue="1" operator="equal">
      <formula>1</formula>
    </cfRule>
  </conditionalFormatting>
  <conditionalFormatting sqref="W3:W80">
    <cfRule type="containsText" dxfId="319" priority="4" stopIfTrue="1" operator="containsText" text="!">
      <formula>NOT(ISERROR(SEARCH("!",W3)))</formula>
    </cfRule>
  </conditionalFormatting>
  <conditionalFormatting sqref="W2">
    <cfRule type="cellIs" dxfId="318" priority="3" stopIfTrue="1" operator="lessThan">
      <formula>0</formula>
    </cfRule>
  </conditionalFormatting>
  <conditionalFormatting sqref="E11">
    <cfRule type="cellIs" dxfId="317" priority="2" stopIfTrue="1" operator="equal">
      <formula>1</formula>
    </cfRule>
  </conditionalFormatting>
  <conditionalFormatting sqref="B7">
    <cfRule type="expression" dxfId="316" priority="1">
      <formula>IF(AND($R$3="",$R$6=""),$B$7,1)</formula>
    </cfRule>
  </conditionalFormatting>
  <dataValidations count="1">
    <dataValidation type="whole" allowBlank="1" showInputMessage="1" showErrorMessage="1" error="You may only purchase each equipment once_x000a_Insert &quot;1&quot; to purchase the equipment" sqref="AC3:AD8 D3:E3 G3 F4:F5 AF3:AF8 E11">
      <formula1>0</formula1>
      <formula2>1</formula2>
    </dataValidation>
  </dataValidations>
  <hyperlinks>
    <hyperlink ref="A2" location="INDEX!A1" display="INDEX"/>
  </hyperlinks>
  <pageMargins left="0.7" right="0.7" top="0.75" bottom="0.75" header="0.3" footer="0.3"/>
  <ignoredErrors>
    <ignoredError sqref="S1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302"/>
  <sheetViews>
    <sheetView workbookViewId="0"/>
  </sheetViews>
  <sheetFormatPr defaultColWidth="9.140625" defaultRowHeight="15" x14ac:dyDescent="0.25"/>
  <cols>
    <col min="1" max="1" width="9.140625" style="200" customWidth="1"/>
    <col min="2" max="2" width="34.140625" style="16" bestFit="1" customWidth="1"/>
    <col min="3" max="3" width="5.7109375" style="200" customWidth="1"/>
    <col min="4" max="6" width="2.85546875" style="200" customWidth="1"/>
    <col min="7" max="7" width="2.85546875" style="200" hidden="1" customWidth="1"/>
    <col min="8" max="9" width="2.85546875" style="200" customWidth="1"/>
    <col min="10" max="10" width="2.85546875" style="200" hidden="1" customWidth="1"/>
    <col min="11" max="12" width="2.85546875" style="200" customWidth="1"/>
    <col min="13" max="13" width="2.85546875" style="200" hidden="1" customWidth="1"/>
    <col min="14" max="15" width="2.85546875" style="200" customWidth="1"/>
    <col min="16" max="16" width="6.5703125" style="200" customWidth="1"/>
    <col min="17" max="17" width="7.5703125" style="200" customWidth="1"/>
    <col min="18" max="18" width="3.7109375" style="200" hidden="1" customWidth="1"/>
    <col min="19" max="19" width="9.140625" style="200" hidden="1" customWidth="1"/>
    <col min="20" max="20" width="9.140625" style="200" customWidth="1"/>
    <col min="21" max="21" width="9.140625" style="84" customWidth="1"/>
    <col min="22" max="22" width="9.140625" style="200" customWidth="1"/>
    <col min="23" max="23" width="10.85546875" style="200" customWidth="1"/>
    <col min="24" max="25" width="10.5703125" style="200" bestFit="1" customWidth="1"/>
    <col min="26" max="26" width="11.42578125" style="200" bestFit="1" customWidth="1"/>
    <col min="27" max="27" width="37.140625" style="16" bestFit="1" customWidth="1"/>
    <col min="28" max="28" width="9" style="200" customWidth="1"/>
    <col min="29" max="77" width="2.7109375" style="200" customWidth="1"/>
    <col min="78" max="78" width="9" style="200" customWidth="1"/>
    <col min="79" max="79" width="34.5703125" style="200" bestFit="1" customWidth="1"/>
    <col min="80" max="81" width="3.7109375" style="200" bestFit="1" customWidth="1"/>
    <col min="82" max="82" width="3.7109375" style="200" customWidth="1"/>
    <col min="83" max="83" width="24.85546875" style="200" customWidth="1"/>
    <col min="84" max="84" width="3.7109375" style="200" bestFit="1" customWidth="1"/>
    <col min="85" max="85" width="20.7109375" style="200" bestFit="1" customWidth="1"/>
    <col min="86" max="87" width="11" style="200" bestFit="1" customWidth="1"/>
    <col min="88" max="88" width="11.5703125" style="16" customWidth="1"/>
    <col min="89" max="89" width="37.42578125" style="200" customWidth="1"/>
    <col min="90" max="243" width="9.140625" style="200" customWidth="1"/>
    <col min="244" max="16384" width="9.140625" style="200"/>
  </cols>
  <sheetData>
    <row r="1" spans="1:95" x14ac:dyDescent="0.25">
      <c r="T1" s="36" t="s">
        <v>487</v>
      </c>
      <c r="U1" s="36" t="s">
        <v>64</v>
      </c>
      <c r="W1" s="36"/>
      <c r="Y1" s="36" t="s">
        <v>486</v>
      </c>
      <c r="Z1" s="36" t="s">
        <v>485</v>
      </c>
      <c r="CC1" s="200" t="s">
        <v>279</v>
      </c>
      <c r="CJ1" s="226" t="s">
        <v>279</v>
      </c>
      <c r="CK1" s="226"/>
      <c r="CL1" s="226"/>
      <c r="CM1" s="226"/>
      <c r="CN1" s="226"/>
      <c r="CO1" s="226"/>
      <c r="CP1" s="226"/>
      <c r="CQ1" s="226"/>
    </row>
    <row r="2" spans="1:95" s="14" customFormat="1" ht="97.5" x14ac:dyDescent="0.25">
      <c r="A2" s="161" t="s">
        <v>2630</v>
      </c>
      <c r="B2" s="85"/>
      <c r="D2" s="201" t="s">
        <v>32</v>
      </c>
      <c r="E2" s="117" t="s">
        <v>231</v>
      </c>
      <c r="F2" s="201" t="s">
        <v>129</v>
      </c>
      <c r="G2" s="201"/>
      <c r="H2" s="201" t="s">
        <v>94</v>
      </c>
      <c r="I2" s="201" t="s">
        <v>163</v>
      </c>
      <c r="J2" s="201"/>
      <c r="K2" s="201" t="s">
        <v>35</v>
      </c>
      <c r="L2" s="201" t="s">
        <v>2963</v>
      </c>
      <c r="M2" s="201"/>
      <c r="N2" s="201" t="s">
        <v>1819</v>
      </c>
      <c r="O2" s="201" t="s">
        <v>1820</v>
      </c>
      <c r="P2" s="14" t="s">
        <v>64</v>
      </c>
      <c r="Q2" s="201" t="s">
        <v>258</v>
      </c>
      <c r="R2" s="201"/>
      <c r="T2" s="37">
        <f>SUM(Q3:S17)</f>
        <v>0</v>
      </c>
      <c r="U2" s="37">
        <f>SUM(P3:P17)</f>
        <v>0</v>
      </c>
      <c r="W2" s="37"/>
      <c r="Y2" s="37">
        <f>GoodUnits</f>
        <v>0</v>
      </c>
      <c r="Z2" s="37">
        <f>GoodPoints</f>
        <v>0</v>
      </c>
      <c r="AA2" s="85"/>
      <c r="AC2" s="201"/>
      <c r="AD2" s="201"/>
      <c r="AE2" s="201"/>
      <c r="AF2" s="201"/>
      <c r="AG2" s="201"/>
      <c r="AH2" s="201"/>
      <c r="AI2" s="201"/>
      <c r="AJ2" s="201"/>
      <c r="CB2" s="201" t="s">
        <v>258</v>
      </c>
      <c r="CC2" s="201" t="s">
        <v>258</v>
      </c>
      <c r="CD2" s="201"/>
      <c r="CE2" s="201"/>
      <c r="CF2" s="201" t="s">
        <v>258</v>
      </c>
      <c r="CJ2" s="85"/>
      <c r="CM2" s="14" t="s">
        <v>280</v>
      </c>
    </row>
    <row r="3" spans="1:95" x14ac:dyDescent="0.25">
      <c r="B3" s="203" t="s">
        <v>2447</v>
      </c>
      <c r="C3" s="200">
        <v>170</v>
      </c>
      <c r="D3" s="20"/>
      <c r="E3" s="20"/>
      <c r="F3" s="20"/>
      <c r="G3" s="20"/>
      <c r="H3" s="20"/>
      <c r="I3" s="20"/>
      <c r="J3" s="20"/>
      <c r="K3" s="20"/>
      <c r="L3" s="20"/>
      <c r="M3" s="20"/>
      <c r="N3" s="20"/>
      <c r="O3" s="20"/>
      <c r="P3" s="200">
        <f>Q3*C3</f>
        <v>0</v>
      </c>
      <c r="Q3" s="28"/>
      <c r="R3" s="30"/>
      <c r="S3" s="24"/>
      <c r="T3" s="5"/>
      <c r="U3" s="13"/>
      <c r="V3" s="5"/>
      <c r="W3" s="5" t="str">
        <f t="shared" ref="W3:W66" ca="1" si="0">T(LOOKUP(CN3,$CM$3:$CM$302,$CK$3:$CK$302))</f>
        <v/>
      </c>
      <c r="X3" s="5"/>
      <c r="Y3" s="5"/>
      <c r="Z3" s="5"/>
      <c r="CA3" s="38" t="str">
        <f>IF(P3=0,"-",CONCATENATE(B3,IF(SUM(D3:L3)=0,""," with "),IF(D3=1,D$2,""),IF(D3=1,"; ",""),IF(E3=1,E$2,""),IF(E3=1,"; ",""),IF(F3=1,F$2,""),IF(F3=1,"; ",""),IF(G3=1,G$2,""),IF(G3=1,"; ",""),IF(H3=1,H$2,""),IF(H3=1,"; ",""),IF(I3=1,I$2,""),IF(I3=1,"; ",""),IF(K3=1,K$2,""),IF(K3=1,"; ",""),IF(L3=1,L$2,""),IF(L3=1,"; ",""),IF(M3=1,M$2,""),IF(M3=1,"; ",""),IF(N3=1,N$2,""),IF(N3=1,"; ",""),IF(O3=1,O$2,""),IF(O3=1,"; ","")))</f>
        <v>-</v>
      </c>
      <c r="CB3" s="38" t="str">
        <f>IF(Q3=0,"",Q3)</f>
        <v/>
      </c>
      <c r="CC3" s="200">
        <v>1</v>
      </c>
      <c r="CE3" s="200" t="str">
        <f t="shared" ref="CE3:CE17" si="1">B3</f>
        <v>Saruman the Wise</v>
      </c>
      <c r="CF3" s="48">
        <f t="shared" ref="CF3:CF17" si="2">Q3</f>
        <v>0</v>
      </c>
      <c r="CJ3" s="200"/>
      <c r="CK3" s="32" t="str">
        <f ca="1">IF(CK4="","",CONCATENATE("Warband ",CI4," ",CP3))</f>
        <v/>
      </c>
      <c r="CM3" s="200">
        <v>1</v>
      </c>
      <c r="CN3" s="200">
        <v>1</v>
      </c>
      <c r="CP3" s="49" t="str">
        <f>CF22</f>
        <v/>
      </c>
    </row>
    <row r="4" spans="1:95" x14ac:dyDescent="0.25">
      <c r="B4" s="203" t="s">
        <v>2448</v>
      </c>
      <c r="C4" s="200">
        <v>130</v>
      </c>
      <c r="D4" s="19"/>
      <c r="E4" s="19"/>
      <c r="F4" s="19"/>
      <c r="G4" s="19"/>
      <c r="H4" s="19"/>
      <c r="I4" s="19"/>
      <c r="J4" s="19"/>
      <c r="K4" s="19"/>
      <c r="L4" s="19"/>
      <c r="M4" s="19"/>
      <c r="N4" s="19"/>
      <c r="O4" s="19"/>
      <c r="P4" s="200">
        <f>Q4*C4</f>
        <v>0</v>
      </c>
      <c r="Q4" s="28"/>
      <c r="R4" s="30"/>
      <c r="S4" s="24"/>
      <c r="T4" s="5"/>
      <c r="U4" s="13"/>
      <c r="V4" s="5"/>
      <c r="W4" s="5" t="str">
        <f t="shared" ca="1" si="0"/>
        <v/>
      </c>
      <c r="X4" s="5"/>
      <c r="Y4" s="5"/>
      <c r="Z4" s="5"/>
      <c r="CA4" s="38" t="str">
        <f t="shared" ref="CA4:CA19" si="3">IF(P4=0,"-",CONCATENATE(B4,IF(SUM(D4:L4)=0,""," with "),IF(D4=1,D$2,""),IF(D4=1,"; ",""),IF(E4=1,E$2,""),IF(E4=1,"; ",""),IF(F4=1,F$2,""),IF(F4=1,"; ",""),IF(G4=1,G$2,""),IF(G4=1,"; ",""),IF(H4=1,H$2,""),IF(H4=1,"; ",""),IF(I4=1,I$2,""),IF(I4=1,"; ",""),IF(K4=1,K$2,""),IF(K4=1,"; ",""),IF(L4=1,L$2,""),IF(L4=1,"; ",""),IF(M4=1,M$2,""),IF(M4=1,"; ",""),IF(N4=1,N$2,""),IF(N4=1,"; ",""),IF(O4=1,O$2,""),IF(O4=1,"; ","")))</f>
        <v>-</v>
      </c>
      <c r="CB4" s="38" t="str">
        <f t="shared" ref="CB4:CB19" si="4">IF(Q4=0,"",Q4)</f>
        <v/>
      </c>
      <c r="CC4" s="200">
        <f>IF(CB3="",CC3,CC3+1)</f>
        <v>1</v>
      </c>
      <c r="CE4" s="200" t="str">
        <f t="shared" si="1"/>
        <v>Galadriel, Lady of Light</v>
      </c>
      <c r="CF4" s="48">
        <f t="shared" si="2"/>
        <v>0</v>
      </c>
      <c r="CI4" s="200">
        <v>1</v>
      </c>
      <c r="CJ4" s="200">
        <v>1</v>
      </c>
      <c r="CK4" s="32" t="str">
        <f t="shared" ref="CK4:CK15" ca="1" si="5">T(LOOKUP(CJ4,CC$3:CC$80,$CA$3:$CA$76))</f>
        <v/>
      </c>
      <c r="CM4" s="200">
        <f ca="1">IF(OR(CK3="",CK3=" "),CM3,CM3+1)</f>
        <v>1</v>
      </c>
      <c r="CN4" s="200">
        <v>2</v>
      </c>
    </row>
    <row r="5" spans="1:95" x14ac:dyDescent="0.25">
      <c r="B5" s="203" t="s">
        <v>257</v>
      </c>
      <c r="C5" s="200">
        <v>150</v>
      </c>
      <c r="D5" s="21"/>
      <c r="E5" s="20"/>
      <c r="F5" s="20"/>
      <c r="G5" s="20"/>
      <c r="H5" s="20"/>
      <c r="I5" s="20"/>
      <c r="J5" s="20"/>
      <c r="K5" s="20"/>
      <c r="L5" s="20"/>
      <c r="M5" s="20"/>
      <c r="N5" s="21"/>
      <c r="O5" s="21"/>
      <c r="P5" s="200">
        <f>SUM(Q5:R5)*(C5+10*D5+5*N5+45*O5)</f>
        <v>0</v>
      </c>
      <c r="Q5" s="28"/>
      <c r="R5" s="30"/>
      <c r="S5" s="24"/>
      <c r="T5" s="5"/>
      <c r="U5" s="13"/>
      <c r="V5" s="5"/>
      <c r="W5" s="5" t="str">
        <f t="shared" ca="1" si="0"/>
        <v/>
      </c>
      <c r="X5" s="5"/>
      <c r="Y5" s="5"/>
      <c r="Z5" s="5"/>
      <c r="CA5" s="38" t="str">
        <f t="shared" si="3"/>
        <v>-</v>
      </c>
      <c r="CB5" s="38" t="str">
        <f t="shared" si="4"/>
        <v/>
      </c>
      <c r="CC5" s="200">
        <f t="shared" ref="CC5:CC20" si="6">IF(CB4="",CC4,CC4+1)</f>
        <v>1</v>
      </c>
      <c r="CE5" s="200" t="str">
        <f t="shared" si="1"/>
        <v>Radagast the Brown</v>
      </c>
      <c r="CF5" s="48">
        <f t="shared" si="2"/>
        <v>0</v>
      </c>
      <c r="CJ5" s="200">
        <v>2</v>
      </c>
      <c r="CK5" s="32" t="str">
        <f t="shared" ca="1" si="5"/>
        <v/>
      </c>
      <c r="CM5" s="200">
        <f ca="1">IF(OR(CK4="",CK4=" "),CM4,CM4+1)</f>
        <v>1</v>
      </c>
      <c r="CN5" s="200">
        <v>3</v>
      </c>
    </row>
    <row r="6" spans="1:95" x14ac:dyDescent="0.25">
      <c r="B6" s="203" t="s">
        <v>230</v>
      </c>
      <c r="C6" s="200">
        <v>170</v>
      </c>
      <c r="D6" s="21"/>
      <c r="E6" s="21"/>
      <c r="F6" s="19"/>
      <c r="G6" s="19"/>
      <c r="H6" s="19"/>
      <c r="I6" s="19"/>
      <c r="J6" s="19"/>
      <c r="K6" s="19"/>
      <c r="L6" s="19"/>
      <c r="M6" s="19"/>
      <c r="N6" s="19"/>
      <c r="O6" s="19"/>
      <c r="P6" s="200">
        <f>Q6*(C6+10*D6+25*E6)</f>
        <v>0</v>
      </c>
      <c r="Q6" s="28"/>
      <c r="R6" s="30"/>
      <c r="S6" s="24"/>
      <c r="T6" s="5"/>
      <c r="U6" s="13"/>
      <c r="V6" s="5"/>
      <c r="W6" s="5" t="str">
        <f t="shared" ca="1" si="0"/>
        <v/>
      </c>
      <c r="X6" s="5"/>
      <c r="Y6" s="5"/>
      <c r="Z6" s="5"/>
      <c r="CA6" s="38" t="str">
        <f t="shared" si="3"/>
        <v>-</v>
      </c>
      <c r="CB6" s="38" t="str">
        <f t="shared" si="4"/>
        <v/>
      </c>
      <c r="CC6" s="200">
        <f t="shared" si="6"/>
        <v>1</v>
      </c>
      <c r="CE6" s="200" t="str">
        <f t="shared" si="1"/>
        <v>Gandalf the Grey</v>
      </c>
      <c r="CF6" s="48">
        <f t="shared" si="2"/>
        <v>0</v>
      </c>
      <c r="CJ6" s="200">
        <v>3</v>
      </c>
      <c r="CK6" s="32" t="str">
        <f t="shared" ca="1" si="5"/>
        <v/>
      </c>
      <c r="CM6" s="200">
        <f t="shared" ref="CM6:CM68" ca="1" si="7">IF(OR(CK5="",CK5=" "),CM5,CM5+1)</f>
        <v>1</v>
      </c>
      <c r="CN6" s="200">
        <v>4</v>
      </c>
    </row>
    <row r="7" spans="1:95" x14ac:dyDescent="0.25">
      <c r="B7" s="204" t="s">
        <v>162</v>
      </c>
      <c r="C7" s="200">
        <v>130</v>
      </c>
      <c r="D7" s="20"/>
      <c r="E7" s="20"/>
      <c r="F7" s="20"/>
      <c r="G7" s="20"/>
      <c r="H7" s="21"/>
      <c r="I7" s="21"/>
      <c r="J7" s="20"/>
      <c r="K7" s="21"/>
      <c r="L7" s="20"/>
      <c r="M7" s="20"/>
      <c r="N7" s="20"/>
      <c r="O7" s="20"/>
      <c r="P7" s="200">
        <f>Q7*(C7+10*H7+5*(I7+K7))</f>
        <v>0</v>
      </c>
      <c r="Q7" s="28"/>
      <c r="R7" s="30"/>
      <c r="T7" s="5"/>
      <c r="U7" s="13"/>
      <c r="V7" s="5"/>
      <c r="W7" s="5" t="str">
        <f t="shared" ca="1" si="0"/>
        <v/>
      </c>
      <c r="X7" s="5"/>
      <c r="Y7" s="5"/>
      <c r="Z7" s="5"/>
      <c r="CA7" s="38" t="str">
        <f t="shared" si="3"/>
        <v>-</v>
      </c>
      <c r="CB7" s="38" t="str">
        <f t="shared" si="4"/>
        <v/>
      </c>
      <c r="CC7" s="200">
        <f t="shared" si="6"/>
        <v>1</v>
      </c>
      <c r="CE7" s="200" t="str">
        <f t="shared" si="1"/>
        <v>Celeborn</v>
      </c>
      <c r="CF7" s="48">
        <f t="shared" si="2"/>
        <v>0</v>
      </c>
      <c r="CJ7" s="200">
        <v>4</v>
      </c>
      <c r="CK7" s="32" t="str">
        <f t="shared" ca="1" si="5"/>
        <v/>
      </c>
      <c r="CM7" s="200">
        <f t="shared" ca="1" si="7"/>
        <v>1</v>
      </c>
      <c r="CN7" s="200">
        <v>5</v>
      </c>
    </row>
    <row r="8" spans="1:95" x14ac:dyDescent="0.25">
      <c r="B8" s="205" t="s">
        <v>148</v>
      </c>
      <c r="C8" s="200">
        <v>90</v>
      </c>
      <c r="D8" s="19"/>
      <c r="E8" s="19"/>
      <c r="F8" s="19"/>
      <c r="G8" s="19"/>
      <c r="H8" s="19"/>
      <c r="I8" s="19"/>
      <c r="J8" s="19"/>
      <c r="K8" s="19"/>
      <c r="L8" s="19"/>
      <c r="M8" s="19"/>
      <c r="N8" s="19"/>
      <c r="O8" s="19"/>
      <c r="P8" s="200">
        <f>Q8*C8</f>
        <v>0</v>
      </c>
      <c r="Q8" s="28"/>
      <c r="R8" s="30"/>
      <c r="T8" s="5"/>
      <c r="U8" s="13"/>
      <c r="V8" s="5"/>
      <c r="W8" s="5" t="str">
        <f t="shared" ca="1" si="0"/>
        <v/>
      </c>
      <c r="X8" s="5"/>
      <c r="Y8" s="5"/>
      <c r="Z8" s="5"/>
      <c r="CA8" s="38" t="str">
        <f t="shared" si="3"/>
        <v>-</v>
      </c>
      <c r="CB8" s="38" t="str">
        <f t="shared" si="4"/>
        <v/>
      </c>
      <c r="CC8" s="200">
        <f t="shared" si="6"/>
        <v>1</v>
      </c>
      <c r="CE8" s="200" t="str">
        <f t="shared" si="1"/>
        <v>Círdan</v>
      </c>
      <c r="CF8" s="48">
        <f t="shared" si="2"/>
        <v>0</v>
      </c>
      <c r="CJ8" s="200">
        <v>5</v>
      </c>
      <c r="CK8" s="32" t="str">
        <f t="shared" ca="1" si="5"/>
        <v/>
      </c>
      <c r="CM8" s="200">
        <f t="shared" ca="1" si="7"/>
        <v>1</v>
      </c>
      <c r="CN8" s="200">
        <v>6</v>
      </c>
    </row>
    <row r="9" spans="1:95" x14ac:dyDescent="0.25">
      <c r="B9" s="205" t="s">
        <v>151</v>
      </c>
      <c r="C9" s="200">
        <v>130</v>
      </c>
      <c r="D9" s="21"/>
      <c r="E9" s="20"/>
      <c r="F9" s="20"/>
      <c r="G9" s="20"/>
      <c r="H9" s="20"/>
      <c r="I9" s="20"/>
      <c r="J9" s="20"/>
      <c r="K9" s="20"/>
      <c r="L9" s="21"/>
      <c r="M9" s="20"/>
      <c r="N9" s="20"/>
      <c r="O9" s="20"/>
      <c r="P9" s="200">
        <f>Q9*(C9+10*(D9+L9))</f>
        <v>0</v>
      </c>
      <c r="Q9" s="28"/>
      <c r="R9" s="30"/>
      <c r="T9" s="5"/>
      <c r="U9" s="13"/>
      <c r="V9" s="5"/>
      <c r="W9" s="5" t="str">
        <f t="shared" ca="1" si="0"/>
        <v/>
      </c>
      <c r="X9" s="5"/>
      <c r="Y9" s="5"/>
      <c r="Z9" s="5"/>
      <c r="CA9" s="38" t="str">
        <f t="shared" si="3"/>
        <v>-</v>
      </c>
      <c r="CB9" s="38" t="str">
        <f t="shared" si="4"/>
        <v/>
      </c>
      <c r="CC9" s="200">
        <f t="shared" si="6"/>
        <v>1</v>
      </c>
      <c r="CE9" s="200" t="str">
        <f t="shared" si="1"/>
        <v>Glorfindel, Lord of the West</v>
      </c>
      <c r="CF9" s="48">
        <f t="shared" si="2"/>
        <v>0</v>
      </c>
      <c r="CJ9" s="200">
        <v>6</v>
      </c>
      <c r="CK9" s="32" t="str">
        <f t="shared" ca="1" si="5"/>
        <v/>
      </c>
      <c r="CM9" s="200">
        <f t="shared" ca="1" si="7"/>
        <v>1</v>
      </c>
      <c r="CN9" s="200">
        <v>7</v>
      </c>
    </row>
    <row r="10" spans="1:95" x14ac:dyDescent="0.25">
      <c r="B10" s="205" t="s">
        <v>147</v>
      </c>
      <c r="C10" s="200">
        <v>80</v>
      </c>
      <c r="D10" s="19"/>
      <c r="E10" s="19"/>
      <c r="F10" s="21"/>
      <c r="G10" s="19"/>
      <c r="H10" s="19"/>
      <c r="I10" s="19"/>
      <c r="J10" s="19"/>
      <c r="K10" s="19"/>
      <c r="L10" s="19"/>
      <c r="M10" s="19"/>
      <c r="N10" s="19"/>
      <c r="O10" s="19"/>
      <c r="P10" s="200">
        <f>Q10*(C10+10*F10)</f>
        <v>0</v>
      </c>
      <c r="Q10" s="28"/>
      <c r="R10" s="30"/>
      <c r="T10" s="5"/>
      <c r="U10" s="13"/>
      <c r="V10" s="5"/>
      <c r="W10" s="5" t="str">
        <f t="shared" ca="1" si="0"/>
        <v/>
      </c>
      <c r="X10" s="5"/>
      <c r="Y10" s="5"/>
      <c r="Z10" s="5"/>
      <c r="CA10" s="38" t="str">
        <f t="shared" si="3"/>
        <v>-</v>
      </c>
      <c r="CB10" s="38" t="str">
        <f t="shared" si="4"/>
        <v/>
      </c>
      <c r="CC10" s="200">
        <f t="shared" si="6"/>
        <v>1</v>
      </c>
      <c r="CE10" s="200" t="str">
        <f t="shared" si="1"/>
        <v>Erestor</v>
      </c>
      <c r="CF10" s="48">
        <f t="shared" si="2"/>
        <v>0</v>
      </c>
      <c r="CJ10" s="200">
        <v>7</v>
      </c>
      <c r="CK10" s="32" t="str">
        <f t="shared" ca="1" si="5"/>
        <v/>
      </c>
      <c r="CM10" s="200">
        <f t="shared" ca="1" si="7"/>
        <v>1</v>
      </c>
      <c r="CN10" s="200">
        <v>8</v>
      </c>
    </row>
    <row r="11" spans="1:95" x14ac:dyDescent="0.25">
      <c r="B11" s="203" t="s">
        <v>2449</v>
      </c>
      <c r="C11" s="200">
        <v>180</v>
      </c>
      <c r="D11" s="20"/>
      <c r="E11" s="20"/>
      <c r="F11" s="20"/>
      <c r="G11" s="20"/>
      <c r="H11" s="20"/>
      <c r="I11" s="20"/>
      <c r="J11" s="20"/>
      <c r="K11" s="20"/>
      <c r="L11" s="20"/>
      <c r="M11" s="20"/>
      <c r="N11" s="20"/>
      <c r="O11" s="20"/>
      <c r="P11" s="200">
        <f>Q11*C11</f>
        <v>0</v>
      </c>
      <c r="Q11" s="28"/>
      <c r="T11" s="5"/>
      <c r="U11" s="13"/>
      <c r="V11" s="5"/>
      <c r="W11" s="5" t="str">
        <f t="shared" ca="1" si="0"/>
        <v/>
      </c>
      <c r="X11" s="5"/>
      <c r="Y11" s="5"/>
      <c r="Z11" s="5"/>
      <c r="CA11" s="38" t="str">
        <f t="shared" si="3"/>
        <v>-</v>
      </c>
      <c r="CB11" s="38" t="str">
        <f t="shared" si="4"/>
        <v/>
      </c>
      <c r="CC11" s="200">
        <f t="shared" si="6"/>
        <v>1</v>
      </c>
      <c r="CE11" s="200" t="str">
        <f t="shared" si="1"/>
        <v>Elrond, Lord of the West</v>
      </c>
      <c r="CF11" s="48">
        <f t="shared" si="2"/>
        <v>0</v>
      </c>
      <c r="CJ11" s="200">
        <v>8</v>
      </c>
      <c r="CK11" s="32" t="str">
        <f t="shared" ca="1" si="5"/>
        <v/>
      </c>
      <c r="CM11" s="200">
        <f t="shared" ca="1" si="7"/>
        <v>1</v>
      </c>
      <c r="CN11" s="200">
        <v>9</v>
      </c>
    </row>
    <row r="12" spans="1:95" x14ac:dyDescent="0.25">
      <c r="B12" s="205" t="s">
        <v>150</v>
      </c>
      <c r="C12" s="200">
        <v>60</v>
      </c>
      <c r="D12" s="21"/>
      <c r="E12" s="19"/>
      <c r="F12" s="21"/>
      <c r="G12" s="19"/>
      <c r="H12" s="19"/>
      <c r="I12" s="19"/>
      <c r="J12" s="19"/>
      <c r="K12" s="19"/>
      <c r="L12" s="19"/>
      <c r="M12" s="19"/>
      <c r="N12" s="19"/>
      <c r="O12" s="19"/>
      <c r="P12" s="200">
        <f>Q12*(C12+10*(D12+F12))</f>
        <v>0</v>
      </c>
      <c r="Q12" s="28"/>
      <c r="T12" s="5"/>
      <c r="U12" s="13"/>
      <c r="V12" s="5"/>
      <c r="W12" s="5" t="str">
        <f t="shared" ca="1" si="0"/>
        <v/>
      </c>
      <c r="X12" s="5"/>
      <c r="Y12" s="5"/>
      <c r="Z12" s="5"/>
      <c r="CA12" s="38" t="str">
        <f t="shared" si="3"/>
        <v>-</v>
      </c>
      <c r="CB12" s="38" t="str">
        <f t="shared" si="4"/>
        <v/>
      </c>
      <c r="CC12" s="200">
        <f t="shared" si="6"/>
        <v>1</v>
      </c>
      <c r="CE12" s="200" t="str">
        <f t="shared" si="1"/>
        <v>Arwen</v>
      </c>
      <c r="CF12" s="48">
        <f t="shared" si="2"/>
        <v>0</v>
      </c>
      <c r="CJ12" s="200">
        <v>9</v>
      </c>
      <c r="CK12" s="32" t="str">
        <f t="shared" ca="1" si="5"/>
        <v/>
      </c>
      <c r="CM12" s="200">
        <f t="shared" ca="1" si="7"/>
        <v>1</v>
      </c>
      <c r="CN12" s="200">
        <v>10</v>
      </c>
    </row>
    <row r="13" spans="1:95" x14ac:dyDescent="0.25">
      <c r="T13" s="5"/>
      <c r="U13" s="13"/>
      <c r="V13" s="5"/>
      <c r="W13" s="5" t="str">
        <f t="shared" ca="1" si="0"/>
        <v/>
      </c>
      <c r="X13" s="5"/>
      <c r="Y13" s="5"/>
      <c r="Z13" s="5"/>
      <c r="CA13" s="38" t="str">
        <f t="shared" si="3"/>
        <v>-</v>
      </c>
      <c r="CB13" s="38" t="str">
        <f t="shared" si="4"/>
        <v/>
      </c>
      <c r="CC13" s="200">
        <f t="shared" si="6"/>
        <v>1</v>
      </c>
      <c r="CE13" s="200">
        <f t="shared" si="1"/>
        <v>0</v>
      </c>
      <c r="CF13" s="48">
        <f t="shared" si="2"/>
        <v>0</v>
      </c>
      <c r="CJ13" s="200">
        <v>10</v>
      </c>
      <c r="CK13" s="32" t="str">
        <f t="shared" ca="1" si="5"/>
        <v/>
      </c>
      <c r="CM13" s="200">
        <f ca="1">IF(OR(CK12="",CK12=" "),CM12,CM12+1)</f>
        <v>1</v>
      </c>
      <c r="CN13" s="200">
        <v>11</v>
      </c>
    </row>
    <row r="14" spans="1:95" x14ac:dyDescent="0.25">
      <c r="T14" s="5"/>
      <c r="U14" s="13"/>
      <c r="V14" s="5"/>
      <c r="W14" s="5" t="str">
        <f t="shared" ca="1" si="0"/>
        <v/>
      </c>
      <c r="X14" s="5"/>
      <c r="Y14" s="5"/>
      <c r="Z14" s="5"/>
      <c r="CA14" s="38" t="str">
        <f t="shared" si="3"/>
        <v>-</v>
      </c>
      <c r="CB14" s="38" t="str">
        <f t="shared" si="4"/>
        <v/>
      </c>
      <c r="CC14" s="200">
        <f t="shared" si="6"/>
        <v>1</v>
      </c>
      <c r="CE14" s="200">
        <f t="shared" si="1"/>
        <v>0</v>
      </c>
      <c r="CF14" s="48">
        <f t="shared" si="2"/>
        <v>0</v>
      </c>
      <c r="CJ14" s="200">
        <v>11</v>
      </c>
      <c r="CK14" s="32" t="str">
        <f t="shared" ca="1" si="5"/>
        <v/>
      </c>
      <c r="CM14" s="200">
        <f ca="1">IF(OR(CK13="",CK13=" "),CM13,CM13+1)</f>
        <v>1</v>
      </c>
      <c r="CN14" s="200">
        <v>12</v>
      </c>
    </row>
    <row r="15" spans="1:95" x14ac:dyDescent="0.25">
      <c r="T15" s="5"/>
      <c r="U15" s="13"/>
      <c r="V15" s="5"/>
      <c r="W15" s="5" t="str">
        <f t="shared" ca="1" si="0"/>
        <v/>
      </c>
      <c r="X15" s="5"/>
      <c r="Y15" s="5"/>
      <c r="Z15" s="5"/>
      <c r="CA15" s="38" t="str">
        <f t="shared" si="3"/>
        <v>-</v>
      </c>
      <c r="CB15" s="38" t="str">
        <f t="shared" si="4"/>
        <v/>
      </c>
      <c r="CC15" s="200">
        <f t="shared" si="6"/>
        <v>1</v>
      </c>
      <c r="CE15" s="200">
        <f t="shared" si="1"/>
        <v>0</v>
      </c>
      <c r="CF15" s="48">
        <f t="shared" si="2"/>
        <v>0</v>
      </c>
      <c r="CJ15" s="200">
        <v>12</v>
      </c>
      <c r="CK15" s="32" t="str">
        <f t="shared" ca="1" si="5"/>
        <v/>
      </c>
      <c r="CM15" s="200">
        <f t="shared" ca="1" si="7"/>
        <v>1</v>
      </c>
      <c r="CN15" s="200">
        <v>13</v>
      </c>
    </row>
    <row r="16" spans="1:95" x14ac:dyDescent="0.25">
      <c r="T16" s="5"/>
      <c r="U16" s="13"/>
      <c r="V16" s="5"/>
      <c r="W16" s="5" t="str">
        <f t="shared" ca="1" si="0"/>
        <v/>
      </c>
      <c r="X16" s="5"/>
      <c r="Y16" s="5"/>
      <c r="Z16" s="5"/>
      <c r="CA16" s="38" t="str">
        <f t="shared" si="3"/>
        <v>-</v>
      </c>
      <c r="CB16" s="38" t="str">
        <f t="shared" si="4"/>
        <v/>
      </c>
      <c r="CC16" s="200">
        <f t="shared" si="6"/>
        <v>1</v>
      </c>
      <c r="CE16" s="200">
        <f t="shared" si="1"/>
        <v>0</v>
      </c>
      <c r="CF16" s="48">
        <f t="shared" si="2"/>
        <v>0</v>
      </c>
      <c r="CJ16" s="200"/>
      <c r="CK16" s="200" t="str">
        <f ca="1">IF(CK3="","","----")</f>
        <v/>
      </c>
      <c r="CM16" s="200">
        <f t="shared" ca="1" si="7"/>
        <v>1</v>
      </c>
      <c r="CN16" s="200">
        <v>14</v>
      </c>
    </row>
    <row r="17" spans="20:92" x14ac:dyDescent="0.25">
      <c r="T17" s="5"/>
      <c r="U17" s="13"/>
      <c r="V17" s="5"/>
      <c r="W17" s="5" t="str">
        <f t="shared" ca="1" si="0"/>
        <v/>
      </c>
      <c r="X17" s="5"/>
      <c r="Y17" s="5"/>
      <c r="Z17" s="5"/>
      <c r="CA17" s="38" t="str">
        <f t="shared" si="3"/>
        <v>-</v>
      </c>
      <c r="CB17" s="38" t="str">
        <f t="shared" si="4"/>
        <v/>
      </c>
      <c r="CC17" s="200">
        <f t="shared" si="6"/>
        <v>1</v>
      </c>
      <c r="CE17" s="200">
        <f t="shared" si="1"/>
        <v>0</v>
      </c>
      <c r="CF17" s="48">
        <f t="shared" si="2"/>
        <v>0</v>
      </c>
      <c r="CJ17" s="200"/>
      <c r="CM17" s="200">
        <f t="shared" ca="1" si="7"/>
        <v>1</v>
      </c>
      <c r="CN17" s="200">
        <v>15</v>
      </c>
    </row>
    <row r="18" spans="20:92" x14ac:dyDescent="0.25">
      <c r="T18" s="5"/>
      <c r="U18" s="13"/>
      <c r="V18" s="5"/>
      <c r="W18" s="5" t="str">
        <f t="shared" ca="1" si="0"/>
        <v/>
      </c>
      <c r="X18" s="5"/>
      <c r="Y18" s="5"/>
      <c r="Z18" s="5"/>
      <c r="CA18" s="38" t="str">
        <f t="shared" si="3"/>
        <v>-</v>
      </c>
      <c r="CB18" s="38" t="str">
        <f t="shared" si="4"/>
        <v/>
      </c>
      <c r="CC18" s="200">
        <f t="shared" si="6"/>
        <v>1</v>
      </c>
      <c r="CJ18" s="200"/>
      <c r="CM18" s="200">
        <f t="shared" ca="1" si="7"/>
        <v>1</v>
      </c>
      <c r="CN18" s="200">
        <v>16</v>
      </c>
    </row>
    <row r="19" spans="20:92" x14ac:dyDescent="0.25">
      <c r="T19" s="5"/>
      <c r="U19" s="13"/>
      <c r="V19" s="5"/>
      <c r="W19" s="5" t="str">
        <f t="shared" ca="1" si="0"/>
        <v/>
      </c>
      <c r="X19" s="5"/>
      <c r="Y19" s="5"/>
      <c r="Z19" s="5"/>
      <c r="CA19" s="38" t="str">
        <f t="shared" si="3"/>
        <v>-</v>
      </c>
      <c r="CB19" s="38" t="str">
        <f t="shared" si="4"/>
        <v/>
      </c>
      <c r="CC19" s="200">
        <f t="shared" si="6"/>
        <v>1</v>
      </c>
      <c r="CF19" s="200">
        <f>-1*COUNTIF(CF3:CF12,"&gt;1")</f>
        <v>0</v>
      </c>
      <c r="CJ19" s="200"/>
      <c r="CM19" s="200">
        <f t="shared" ca="1" si="7"/>
        <v>1</v>
      </c>
      <c r="CN19" s="200">
        <v>17</v>
      </c>
    </row>
    <row r="20" spans="20:92" x14ac:dyDescent="0.25">
      <c r="T20" s="5"/>
      <c r="U20" s="13"/>
      <c r="V20" s="5"/>
      <c r="W20" s="5" t="str">
        <f t="shared" ca="1" si="0"/>
        <v/>
      </c>
      <c r="X20" s="5"/>
      <c r="Y20" s="5"/>
      <c r="Z20" s="5"/>
      <c r="CA20" s="200" t="str">
        <f>""</f>
        <v/>
      </c>
      <c r="CC20" s="200">
        <f t="shared" si="6"/>
        <v>1</v>
      </c>
      <c r="CJ20" s="200"/>
      <c r="CM20" s="200">
        <f t="shared" ca="1" si="7"/>
        <v>1</v>
      </c>
      <c r="CN20" s="200">
        <v>18</v>
      </c>
    </row>
    <row r="21" spans="20:92" x14ac:dyDescent="0.25">
      <c r="T21" s="5"/>
      <c r="U21" s="13"/>
      <c r="V21" s="5"/>
      <c r="W21" s="5" t="str">
        <f t="shared" ca="1" si="0"/>
        <v/>
      </c>
      <c r="X21" s="5"/>
      <c r="Y21" s="5"/>
      <c r="Z21" s="5"/>
      <c r="CJ21" s="200"/>
      <c r="CM21" s="200">
        <f t="shared" ca="1" si="7"/>
        <v>1</v>
      </c>
      <c r="CN21" s="200">
        <v>19</v>
      </c>
    </row>
    <row r="22" spans="20:92" x14ac:dyDescent="0.25">
      <c r="T22" s="5"/>
      <c r="U22" s="13"/>
      <c r="V22" s="5"/>
      <c r="W22" s="5" t="str">
        <f t="shared" ca="1" si="0"/>
        <v/>
      </c>
      <c r="X22" s="5"/>
      <c r="Y22" s="5"/>
      <c r="Z22" s="5"/>
      <c r="CF22" s="49" t="str">
        <f>IF(MIN(CF19:CF20)&lt;0,"!","")</f>
        <v/>
      </c>
      <c r="CJ22" s="200"/>
      <c r="CM22" s="200">
        <f t="shared" ca="1" si="7"/>
        <v>1</v>
      </c>
      <c r="CN22" s="200">
        <v>20</v>
      </c>
    </row>
    <row r="23" spans="20:92" x14ac:dyDescent="0.25">
      <c r="T23" s="5"/>
      <c r="U23" s="13"/>
      <c r="V23" s="5"/>
      <c r="W23" s="5" t="str">
        <f t="shared" ca="1" si="0"/>
        <v/>
      </c>
      <c r="X23" s="5"/>
      <c r="Y23" s="5"/>
      <c r="Z23" s="5"/>
      <c r="CJ23" s="200"/>
      <c r="CM23" s="200">
        <f t="shared" ca="1" si="7"/>
        <v>1</v>
      </c>
      <c r="CN23" s="200">
        <v>21</v>
      </c>
    </row>
    <row r="24" spans="20:92" x14ac:dyDescent="0.25">
      <c r="T24" s="5"/>
      <c r="U24" s="13"/>
      <c r="V24" s="5"/>
      <c r="W24" s="5" t="str">
        <f t="shared" ca="1" si="0"/>
        <v/>
      </c>
      <c r="X24" s="5"/>
      <c r="Y24" s="5"/>
      <c r="Z24" s="5"/>
      <c r="CJ24" s="200"/>
      <c r="CM24" s="200">
        <f t="shared" ca="1" si="7"/>
        <v>1</v>
      </c>
      <c r="CN24" s="200">
        <v>22</v>
      </c>
    </row>
    <row r="25" spans="20:92" x14ac:dyDescent="0.25">
      <c r="T25" s="5"/>
      <c r="U25" s="13"/>
      <c r="V25" s="5"/>
      <c r="W25" s="5" t="str">
        <f t="shared" ca="1" si="0"/>
        <v/>
      </c>
      <c r="X25" s="5"/>
      <c r="Y25" s="5"/>
      <c r="Z25" s="5"/>
      <c r="CJ25" s="200"/>
      <c r="CM25" s="200">
        <f t="shared" ca="1" si="7"/>
        <v>1</v>
      </c>
      <c r="CN25" s="200">
        <v>23</v>
      </c>
    </row>
    <row r="26" spans="20:92" x14ac:dyDescent="0.25">
      <c r="T26" s="5"/>
      <c r="U26" s="13"/>
      <c r="V26" s="5"/>
      <c r="W26" s="5" t="str">
        <f t="shared" ca="1" si="0"/>
        <v/>
      </c>
      <c r="X26" s="5"/>
      <c r="Y26" s="5"/>
      <c r="Z26" s="5"/>
      <c r="CJ26" s="200"/>
      <c r="CM26" s="200">
        <f t="shared" ca="1" si="7"/>
        <v>1</v>
      </c>
      <c r="CN26" s="200">
        <v>24</v>
      </c>
    </row>
    <row r="27" spans="20:92" x14ac:dyDescent="0.25">
      <c r="T27" s="5"/>
      <c r="U27" s="13"/>
      <c r="V27" s="5"/>
      <c r="W27" s="5" t="str">
        <f t="shared" ca="1" si="0"/>
        <v/>
      </c>
      <c r="X27" s="5"/>
      <c r="Y27" s="5"/>
      <c r="Z27" s="5"/>
      <c r="CJ27" s="200"/>
      <c r="CM27" s="200">
        <f t="shared" ca="1" si="7"/>
        <v>1</v>
      </c>
      <c r="CN27" s="200">
        <v>25</v>
      </c>
    </row>
    <row r="28" spans="20:92" x14ac:dyDescent="0.25">
      <c r="T28" s="5"/>
      <c r="U28" s="13"/>
      <c r="V28" s="5"/>
      <c r="W28" s="5" t="str">
        <f t="shared" ca="1" si="0"/>
        <v/>
      </c>
      <c r="X28" s="5"/>
      <c r="Y28" s="5"/>
      <c r="Z28" s="5"/>
      <c r="CJ28" s="200"/>
      <c r="CM28" s="200">
        <f t="shared" ca="1" si="7"/>
        <v>1</v>
      </c>
      <c r="CN28" s="200">
        <v>26</v>
      </c>
    </row>
    <row r="29" spans="20:92" x14ac:dyDescent="0.25">
      <c r="T29" s="5"/>
      <c r="U29" s="13"/>
      <c r="V29" s="5"/>
      <c r="W29" s="5" t="str">
        <f t="shared" ca="1" si="0"/>
        <v/>
      </c>
      <c r="X29" s="5"/>
      <c r="Y29" s="5"/>
      <c r="Z29" s="5"/>
      <c r="CJ29" s="200"/>
      <c r="CM29" s="200">
        <f t="shared" ca="1" si="7"/>
        <v>1</v>
      </c>
      <c r="CN29" s="200">
        <v>27</v>
      </c>
    </row>
    <row r="30" spans="20:92" x14ac:dyDescent="0.25">
      <c r="T30" s="5"/>
      <c r="U30" s="13"/>
      <c r="V30" s="5"/>
      <c r="W30" s="5" t="str">
        <f t="shared" ca="1" si="0"/>
        <v/>
      </c>
      <c r="X30" s="5"/>
      <c r="Y30" s="5"/>
      <c r="Z30" s="5"/>
      <c r="CJ30" s="200"/>
      <c r="CM30" s="200">
        <f t="shared" ca="1" si="7"/>
        <v>1</v>
      </c>
      <c r="CN30" s="200">
        <v>28</v>
      </c>
    </row>
    <row r="31" spans="20:92" x14ac:dyDescent="0.25">
      <c r="T31" s="5"/>
      <c r="U31" s="13"/>
      <c r="V31" s="5"/>
      <c r="W31" s="5" t="str">
        <f t="shared" ca="1" si="0"/>
        <v/>
      </c>
      <c r="X31" s="5"/>
      <c r="Y31" s="5"/>
      <c r="Z31" s="5"/>
      <c r="CJ31" s="200"/>
      <c r="CM31" s="200">
        <f t="shared" ca="1" si="7"/>
        <v>1</v>
      </c>
      <c r="CN31" s="200">
        <v>29</v>
      </c>
    </row>
    <row r="32" spans="20:92" x14ac:dyDescent="0.25">
      <c r="T32" s="5"/>
      <c r="U32" s="13"/>
      <c r="V32" s="5"/>
      <c r="W32" s="5" t="str">
        <f t="shared" ca="1" si="0"/>
        <v/>
      </c>
      <c r="X32" s="5"/>
      <c r="Y32" s="5"/>
      <c r="Z32" s="5"/>
      <c r="CJ32" s="200"/>
      <c r="CM32" s="200">
        <f t="shared" ca="1" si="7"/>
        <v>1</v>
      </c>
      <c r="CN32" s="200">
        <v>30</v>
      </c>
    </row>
    <row r="33" spans="20:92" x14ac:dyDescent="0.25">
      <c r="T33" s="5"/>
      <c r="U33" s="13"/>
      <c r="V33" s="5"/>
      <c r="W33" s="5" t="str">
        <f t="shared" ca="1" si="0"/>
        <v/>
      </c>
      <c r="X33" s="5"/>
      <c r="Y33" s="5"/>
      <c r="Z33" s="5"/>
      <c r="CJ33" s="200"/>
      <c r="CM33" s="200">
        <f t="shared" ca="1" si="7"/>
        <v>1</v>
      </c>
      <c r="CN33" s="200">
        <v>31</v>
      </c>
    </row>
    <row r="34" spans="20:92" x14ac:dyDescent="0.25">
      <c r="T34" s="5"/>
      <c r="U34" s="13"/>
      <c r="V34" s="5"/>
      <c r="W34" s="5" t="str">
        <f t="shared" ca="1" si="0"/>
        <v/>
      </c>
      <c r="X34" s="5"/>
      <c r="Y34" s="5"/>
      <c r="Z34" s="5"/>
      <c r="CJ34" s="200"/>
      <c r="CM34" s="200">
        <f t="shared" ca="1" si="7"/>
        <v>1</v>
      </c>
      <c r="CN34" s="200">
        <v>32</v>
      </c>
    </row>
    <row r="35" spans="20:92" x14ac:dyDescent="0.25">
      <c r="T35" s="5"/>
      <c r="U35" s="13"/>
      <c r="V35" s="5"/>
      <c r="W35" s="5" t="str">
        <f t="shared" ca="1" si="0"/>
        <v/>
      </c>
      <c r="X35" s="5"/>
      <c r="Y35" s="5"/>
      <c r="Z35" s="5"/>
      <c r="CJ35" s="200"/>
      <c r="CM35" s="200">
        <f t="shared" ca="1" si="7"/>
        <v>1</v>
      </c>
      <c r="CN35" s="200">
        <v>33</v>
      </c>
    </row>
    <row r="36" spans="20:92" x14ac:dyDescent="0.25">
      <c r="T36" s="5"/>
      <c r="U36" s="13"/>
      <c r="V36" s="5"/>
      <c r="W36" s="5" t="str">
        <f t="shared" ca="1" si="0"/>
        <v/>
      </c>
      <c r="X36" s="5"/>
      <c r="Y36" s="5"/>
      <c r="Z36" s="5"/>
      <c r="CJ36" s="200"/>
      <c r="CM36" s="200">
        <f t="shared" ca="1" si="7"/>
        <v>1</v>
      </c>
      <c r="CN36" s="200">
        <v>34</v>
      </c>
    </row>
    <row r="37" spans="20:92" x14ac:dyDescent="0.25">
      <c r="T37" s="5"/>
      <c r="U37" s="13"/>
      <c r="V37" s="5"/>
      <c r="W37" s="5" t="str">
        <f t="shared" ca="1" si="0"/>
        <v/>
      </c>
      <c r="X37" s="5"/>
      <c r="Y37" s="5"/>
      <c r="Z37" s="5"/>
      <c r="CJ37" s="200"/>
      <c r="CM37" s="200">
        <f t="shared" ca="1" si="7"/>
        <v>1</v>
      </c>
      <c r="CN37" s="200">
        <v>35</v>
      </c>
    </row>
    <row r="38" spans="20:92" x14ac:dyDescent="0.25">
      <c r="T38" s="5"/>
      <c r="U38" s="13"/>
      <c r="V38" s="5"/>
      <c r="W38" s="5" t="str">
        <f t="shared" ca="1" si="0"/>
        <v/>
      </c>
      <c r="X38" s="5"/>
      <c r="Y38" s="5"/>
      <c r="Z38" s="5"/>
      <c r="CJ38" s="200"/>
      <c r="CM38" s="200">
        <f t="shared" ca="1" si="7"/>
        <v>1</v>
      </c>
      <c r="CN38" s="200">
        <v>36</v>
      </c>
    </row>
    <row r="39" spans="20:92" x14ac:dyDescent="0.25">
      <c r="T39" s="5"/>
      <c r="U39" s="13"/>
      <c r="V39" s="5"/>
      <c r="W39" s="5" t="str">
        <f t="shared" ca="1" si="0"/>
        <v/>
      </c>
      <c r="X39" s="5"/>
      <c r="Y39" s="5"/>
      <c r="Z39" s="5"/>
      <c r="CJ39" s="200"/>
      <c r="CM39" s="200">
        <f t="shared" ca="1" si="7"/>
        <v>1</v>
      </c>
      <c r="CN39" s="200">
        <v>37</v>
      </c>
    </row>
    <row r="40" spans="20:92" x14ac:dyDescent="0.25">
      <c r="T40" s="5"/>
      <c r="U40" s="13"/>
      <c r="V40" s="5"/>
      <c r="W40" s="5" t="str">
        <f t="shared" ca="1" si="0"/>
        <v/>
      </c>
      <c r="X40" s="5"/>
      <c r="Y40" s="5"/>
      <c r="Z40" s="5"/>
      <c r="CJ40" s="200"/>
      <c r="CM40" s="200">
        <f t="shared" ca="1" si="7"/>
        <v>1</v>
      </c>
      <c r="CN40" s="200">
        <v>38</v>
      </c>
    </row>
    <row r="41" spans="20:92" x14ac:dyDescent="0.25">
      <c r="T41" s="5"/>
      <c r="U41" s="13"/>
      <c r="V41" s="5"/>
      <c r="W41" s="5" t="str">
        <f t="shared" ca="1" si="0"/>
        <v/>
      </c>
      <c r="X41" s="5"/>
      <c r="Y41" s="5"/>
      <c r="Z41" s="5"/>
      <c r="CJ41" s="200"/>
      <c r="CM41" s="200">
        <f t="shared" ca="1" si="7"/>
        <v>1</v>
      </c>
      <c r="CN41" s="200">
        <v>39</v>
      </c>
    </row>
    <row r="42" spans="20:92" x14ac:dyDescent="0.25">
      <c r="T42" s="5"/>
      <c r="U42" s="13"/>
      <c r="V42" s="5"/>
      <c r="W42" s="5" t="str">
        <f t="shared" ca="1" si="0"/>
        <v/>
      </c>
      <c r="X42" s="5"/>
      <c r="Y42" s="5"/>
      <c r="Z42" s="5"/>
      <c r="CJ42" s="200"/>
      <c r="CM42" s="200">
        <f t="shared" ca="1" si="7"/>
        <v>1</v>
      </c>
      <c r="CN42" s="200">
        <v>40</v>
      </c>
    </row>
    <row r="43" spans="20:92" x14ac:dyDescent="0.25">
      <c r="T43" s="5"/>
      <c r="U43" s="13"/>
      <c r="V43" s="5"/>
      <c r="W43" s="5" t="str">
        <f t="shared" ca="1" si="0"/>
        <v/>
      </c>
      <c r="X43" s="5"/>
      <c r="Y43" s="5"/>
      <c r="Z43" s="5"/>
      <c r="CJ43" s="200"/>
      <c r="CM43" s="200">
        <f t="shared" ca="1" si="7"/>
        <v>1</v>
      </c>
      <c r="CN43" s="200">
        <v>41</v>
      </c>
    </row>
    <row r="44" spans="20:92" x14ac:dyDescent="0.25">
      <c r="T44" s="5"/>
      <c r="U44" s="13"/>
      <c r="V44" s="5"/>
      <c r="W44" s="5" t="str">
        <f t="shared" ca="1" si="0"/>
        <v/>
      </c>
      <c r="X44" s="5"/>
      <c r="Y44" s="5"/>
      <c r="Z44" s="5"/>
      <c r="CJ44" s="200"/>
      <c r="CM44" s="200">
        <f t="shared" ca="1" si="7"/>
        <v>1</v>
      </c>
      <c r="CN44" s="200">
        <v>42</v>
      </c>
    </row>
    <row r="45" spans="20:92" x14ac:dyDescent="0.25">
      <c r="T45" s="5"/>
      <c r="U45" s="13"/>
      <c r="V45" s="5"/>
      <c r="W45" s="5" t="str">
        <f t="shared" ca="1" si="0"/>
        <v/>
      </c>
      <c r="X45" s="5"/>
      <c r="Y45" s="5"/>
      <c r="Z45" s="5"/>
      <c r="CJ45" s="200"/>
      <c r="CM45" s="200">
        <f t="shared" ca="1" si="7"/>
        <v>1</v>
      </c>
      <c r="CN45" s="200">
        <v>43</v>
      </c>
    </row>
    <row r="46" spans="20:92" x14ac:dyDescent="0.25">
      <c r="T46" s="5"/>
      <c r="U46" s="13"/>
      <c r="V46" s="5"/>
      <c r="W46" s="5" t="str">
        <f t="shared" ca="1" si="0"/>
        <v/>
      </c>
      <c r="X46" s="5"/>
      <c r="Y46" s="5"/>
      <c r="Z46" s="5"/>
      <c r="CJ46" s="200"/>
      <c r="CM46" s="200">
        <f t="shared" ca="1" si="7"/>
        <v>1</v>
      </c>
      <c r="CN46" s="200">
        <v>44</v>
      </c>
    </row>
    <row r="47" spans="20:92" x14ac:dyDescent="0.25">
      <c r="T47" s="5"/>
      <c r="U47" s="13"/>
      <c r="V47" s="5"/>
      <c r="W47" s="5" t="str">
        <f t="shared" ca="1" si="0"/>
        <v/>
      </c>
      <c r="X47" s="5"/>
      <c r="Y47" s="5"/>
      <c r="Z47" s="5"/>
      <c r="CJ47" s="200"/>
      <c r="CM47" s="200">
        <f t="shared" ca="1" si="7"/>
        <v>1</v>
      </c>
      <c r="CN47" s="200">
        <v>45</v>
      </c>
    </row>
    <row r="48" spans="20:92" x14ac:dyDescent="0.25">
      <c r="T48" s="5"/>
      <c r="U48" s="13"/>
      <c r="V48" s="5"/>
      <c r="W48" s="5" t="str">
        <f t="shared" ca="1" si="0"/>
        <v/>
      </c>
      <c r="X48" s="5"/>
      <c r="Y48" s="5"/>
      <c r="Z48" s="5"/>
      <c r="CJ48" s="200"/>
      <c r="CM48" s="200">
        <f t="shared" ca="1" si="7"/>
        <v>1</v>
      </c>
      <c r="CN48" s="200">
        <v>46</v>
      </c>
    </row>
    <row r="49" spans="20:92" x14ac:dyDescent="0.25">
      <c r="T49" s="5"/>
      <c r="U49" s="13"/>
      <c r="V49" s="5"/>
      <c r="W49" s="5" t="str">
        <f t="shared" ca="1" si="0"/>
        <v/>
      </c>
      <c r="X49" s="5"/>
      <c r="Y49" s="5"/>
      <c r="Z49" s="5"/>
      <c r="CJ49" s="200"/>
      <c r="CM49" s="200">
        <f t="shared" ca="1" si="7"/>
        <v>1</v>
      </c>
      <c r="CN49" s="200">
        <v>47</v>
      </c>
    </row>
    <row r="50" spans="20:92" x14ac:dyDescent="0.25">
      <c r="T50" s="5"/>
      <c r="U50" s="13"/>
      <c r="V50" s="5"/>
      <c r="W50" s="5" t="str">
        <f t="shared" ca="1" si="0"/>
        <v/>
      </c>
      <c r="X50" s="5"/>
      <c r="Y50" s="5"/>
      <c r="Z50" s="5"/>
      <c r="CJ50" s="200"/>
      <c r="CM50" s="200">
        <f t="shared" ca="1" si="7"/>
        <v>1</v>
      </c>
      <c r="CN50" s="200">
        <v>48</v>
      </c>
    </row>
    <row r="51" spans="20:92" x14ac:dyDescent="0.25">
      <c r="T51" s="5"/>
      <c r="U51" s="13"/>
      <c r="V51" s="5"/>
      <c r="W51" s="5" t="str">
        <f t="shared" ca="1" si="0"/>
        <v/>
      </c>
      <c r="X51" s="5"/>
      <c r="Y51" s="5"/>
      <c r="Z51" s="5"/>
      <c r="CJ51" s="200"/>
      <c r="CM51" s="200">
        <f t="shared" ca="1" si="7"/>
        <v>1</v>
      </c>
      <c r="CN51" s="200">
        <v>49</v>
      </c>
    </row>
    <row r="52" spans="20:92" x14ac:dyDescent="0.25">
      <c r="T52" s="5"/>
      <c r="U52" s="13"/>
      <c r="V52" s="5"/>
      <c r="W52" s="5" t="str">
        <f t="shared" ca="1" si="0"/>
        <v/>
      </c>
      <c r="X52" s="5"/>
      <c r="Y52" s="5"/>
      <c r="Z52" s="5"/>
      <c r="CJ52" s="200"/>
      <c r="CM52" s="200">
        <f t="shared" ca="1" si="7"/>
        <v>1</v>
      </c>
      <c r="CN52" s="200">
        <v>50</v>
      </c>
    </row>
    <row r="53" spans="20:92" x14ac:dyDescent="0.25">
      <c r="T53" s="5"/>
      <c r="U53" s="13"/>
      <c r="V53" s="5"/>
      <c r="W53" s="5" t="str">
        <f t="shared" ca="1" si="0"/>
        <v/>
      </c>
      <c r="X53" s="5"/>
      <c r="Y53" s="5"/>
      <c r="Z53" s="5"/>
      <c r="CJ53" s="200"/>
      <c r="CM53" s="200">
        <f t="shared" ca="1" si="7"/>
        <v>1</v>
      </c>
      <c r="CN53" s="200">
        <v>51</v>
      </c>
    </row>
    <row r="54" spans="20:92" x14ac:dyDescent="0.25">
      <c r="T54" s="5"/>
      <c r="U54" s="13"/>
      <c r="V54" s="5"/>
      <c r="W54" s="5" t="str">
        <f t="shared" ca="1" si="0"/>
        <v/>
      </c>
      <c r="X54" s="5"/>
      <c r="Y54" s="5"/>
      <c r="Z54" s="5"/>
      <c r="CJ54" s="200"/>
      <c r="CM54" s="200">
        <f t="shared" ca="1" si="7"/>
        <v>1</v>
      </c>
      <c r="CN54" s="200">
        <v>52</v>
      </c>
    </row>
    <row r="55" spans="20:92" x14ac:dyDescent="0.25">
      <c r="T55" s="5"/>
      <c r="U55" s="13"/>
      <c r="V55" s="5"/>
      <c r="W55" s="5" t="str">
        <f t="shared" ca="1" si="0"/>
        <v/>
      </c>
      <c r="X55" s="5"/>
      <c r="Y55" s="5"/>
      <c r="Z55" s="5"/>
      <c r="CJ55" s="200"/>
      <c r="CM55" s="200">
        <f t="shared" ca="1" si="7"/>
        <v>1</v>
      </c>
      <c r="CN55" s="200">
        <v>53</v>
      </c>
    </row>
    <row r="56" spans="20:92" x14ac:dyDescent="0.25">
      <c r="T56" s="5"/>
      <c r="U56" s="13"/>
      <c r="V56" s="5"/>
      <c r="W56" s="5" t="str">
        <f t="shared" ca="1" si="0"/>
        <v/>
      </c>
      <c r="X56" s="5"/>
      <c r="Y56" s="5"/>
      <c r="Z56" s="5"/>
      <c r="CJ56" s="200"/>
      <c r="CM56" s="200">
        <f t="shared" ca="1" si="7"/>
        <v>1</v>
      </c>
      <c r="CN56" s="200">
        <v>54</v>
      </c>
    </row>
    <row r="57" spans="20:92" x14ac:dyDescent="0.25">
      <c r="T57" s="5"/>
      <c r="U57" s="13"/>
      <c r="V57" s="5"/>
      <c r="W57" s="5" t="str">
        <f t="shared" ca="1" si="0"/>
        <v/>
      </c>
      <c r="X57" s="5"/>
      <c r="Y57" s="5"/>
      <c r="Z57" s="5"/>
      <c r="CJ57" s="200"/>
      <c r="CM57" s="200">
        <f t="shared" ca="1" si="7"/>
        <v>1</v>
      </c>
      <c r="CN57" s="200">
        <v>55</v>
      </c>
    </row>
    <row r="58" spans="20:92" x14ac:dyDescent="0.25">
      <c r="T58" s="5"/>
      <c r="U58" s="13"/>
      <c r="V58" s="5"/>
      <c r="W58" s="5" t="str">
        <f t="shared" ca="1" si="0"/>
        <v/>
      </c>
      <c r="X58" s="5"/>
      <c r="Y58" s="5"/>
      <c r="Z58" s="5"/>
      <c r="CJ58" s="200"/>
      <c r="CM58" s="200">
        <f t="shared" ca="1" si="7"/>
        <v>1</v>
      </c>
      <c r="CN58" s="200">
        <v>56</v>
      </c>
    </row>
    <row r="59" spans="20:92" x14ac:dyDescent="0.25">
      <c r="T59" s="5"/>
      <c r="U59" s="13"/>
      <c r="V59" s="5"/>
      <c r="W59" s="5" t="str">
        <f t="shared" ca="1" si="0"/>
        <v/>
      </c>
      <c r="X59" s="5"/>
      <c r="Y59" s="5"/>
      <c r="Z59" s="5"/>
      <c r="CJ59" s="200"/>
      <c r="CM59" s="200">
        <f t="shared" ca="1" si="7"/>
        <v>1</v>
      </c>
      <c r="CN59" s="200">
        <v>57</v>
      </c>
    </row>
    <row r="60" spans="20:92" x14ac:dyDescent="0.25">
      <c r="T60" s="5"/>
      <c r="U60" s="13"/>
      <c r="V60" s="5"/>
      <c r="W60" s="5" t="str">
        <f t="shared" ca="1" si="0"/>
        <v/>
      </c>
      <c r="X60" s="5"/>
      <c r="Y60" s="5"/>
      <c r="Z60" s="5"/>
      <c r="CJ60" s="200"/>
      <c r="CM60" s="200">
        <f t="shared" ca="1" si="7"/>
        <v>1</v>
      </c>
      <c r="CN60" s="200">
        <v>58</v>
      </c>
    </row>
    <row r="61" spans="20:92" x14ac:dyDescent="0.25">
      <c r="T61" s="5"/>
      <c r="U61" s="13"/>
      <c r="V61" s="5"/>
      <c r="W61" s="5" t="str">
        <f t="shared" ca="1" si="0"/>
        <v/>
      </c>
      <c r="X61" s="5"/>
      <c r="Y61" s="5"/>
      <c r="Z61" s="5"/>
      <c r="CJ61" s="200"/>
      <c r="CM61" s="200">
        <f t="shared" ca="1" si="7"/>
        <v>1</v>
      </c>
      <c r="CN61" s="200">
        <v>59</v>
      </c>
    </row>
    <row r="62" spans="20:92" x14ac:dyDescent="0.25">
      <c r="T62" s="5"/>
      <c r="U62" s="13"/>
      <c r="V62" s="5"/>
      <c r="W62" s="5" t="str">
        <f t="shared" ca="1" si="0"/>
        <v/>
      </c>
      <c r="X62" s="5"/>
      <c r="Y62" s="5"/>
      <c r="Z62" s="5"/>
      <c r="CJ62" s="200"/>
      <c r="CM62" s="200">
        <f t="shared" ca="1" si="7"/>
        <v>1</v>
      </c>
      <c r="CN62" s="200">
        <v>60</v>
      </c>
    </row>
    <row r="63" spans="20:92" x14ac:dyDescent="0.25">
      <c r="T63" s="5"/>
      <c r="U63" s="13"/>
      <c r="V63" s="5"/>
      <c r="W63" s="5" t="str">
        <f t="shared" ca="1" si="0"/>
        <v/>
      </c>
      <c r="X63" s="5"/>
      <c r="Y63" s="5"/>
      <c r="Z63" s="5"/>
      <c r="CJ63" s="200"/>
      <c r="CM63" s="200">
        <f t="shared" ca="1" si="7"/>
        <v>1</v>
      </c>
      <c r="CN63" s="200">
        <v>61</v>
      </c>
    </row>
    <row r="64" spans="20:92" x14ac:dyDescent="0.25">
      <c r="T64" s="5"/>
      <c r="U64" s="13"/>
      <c r="V64" s="5"/>
      <c r="W64" s="5" t="str">
        <f t="shared" ca="1" si="0"/>
        <v/>
      </c>
      <c r="X64" s="5"/>
      <c r="Y64" s="5"/>
      <c r="Z64" s="5"/>
      <c r="CJ64" s="200"/>
      <c r="CM64" s="200">
        <f t="shared" ca="1" si="7"/>
        <v>1</v>
      </c>
      <c r="CN64" s="200">
        <v>62</v>
      </c>
    </row>
    <row r="65" spans="20:92" x14ac:dyDescent="0.25">
      <c r="T65" s="5"/>
      <c r="U65" s="13"/>
      <c r="V65" s="5"/>
      <c r="W65" s="5" t="str">
        <f t="shared" ca="1" si="0"/>
        <v/>
      </c>
      <c r="X65" s="5"/>
      <c r="Y65" s="5"/>
      <c r="Z65" s="5"/>
      <c r="CJ65" s="200"/>
      <c r="CM65" s="200">
        <f t="shared" ca="1" si="7"/>
        <v>1</v>
      </c>
      <c r="CN65" s="200">
        <v>63</v>
      </c>
    </row>
    <row r="66" spans="20:92" x14ac:dyDescent="0.25">
      <c r="T66" s="5"/>
      <c r="U66" s="13"/>
      <c r="V66" s="5"/>
      <c r="W66" s="5" t="str">
        <f t="shared" ca="1" si="0"/>
        <v/>
      </c>
      <c r="X66" s="5"/>
      <c r="Y66" s="5"/>
      <c r="Z66" s="5"/>
      <c r="CJ66" s="200"/>
      <c r="CM66" s="200">
        <f t="shared" ca="1" si="7"/>
        <v>1</v>
      </c>
      <c r="CN66" s="200">
        <v>64</v>
      </c>
    </row>
    <row r="67" spans="20:92" x14ac:dyDescent="0.25">
      <c r="T67" s="5"/>
      <c r="U67" s="13"/>
      <c r="V67" s="5"/>
      <c r="W67" s="5" t="str">
        <f t="shared" ref="W67:W80" ca="1" si="8">T(LOOKUP(CN67,$CM$3:$CM$302,$CK$3:$CK$302))</f>
        <v/>
      </c>
      <c r="X67" s="5"/>
      <c r="Y67" s="5"/>
      <c r="Z67" s="5"/>
      <c r="CJ67" s="200"/>
      <c r="CM67" s="200">
        <f t="shared" ca="1" si="7"/>
        <v>1</v>
      </c>
      <c r="CN67" s="200">
        <v>65</v>
      </c>
    </row>
    <row r="68" spans="20:92" x14ac:dyDescent="0.25">
      <c r="T68" s="5"/>
      <c r="U68" s="13"/>
      <c r="V68" s="5"/>
      <c r="W68" s="5" t="str">
        <f t="shared" ca="1" si="8"/>
        <v/>
      </c>
      <c r="X68" s="5"/>
      <c r="Y68" s="5"/>
      <c r="Z68" s="5"/>
      <c r="CJ68" s="200"/>
      <c r="CM68" s="200">
        <f t="shared" ca="1" si="7"/>
        <v>1</v>
      </c>
      <c r="CN68" s="200">
        <v>66</v>
      </c>
    </row>
    <row r="69" spans="20:92" x14ac:dyDescent="0.25">
      <c r="T69" s="5"/>
      <c r="U69" s="13"/>
      <c r="V69" s="5"/>
      <c r="W69" s="5" t="str">
        <f t="shared" ca="1" si="8"/>
        <v/>
      </c>
      <c r="X69" s="5"/>
      <c r="Y69" s="5"/>
      <c r="Z69" s="5"/>
      <c r="CJ69" s="200"/>
      <c r="CM69" s="200">
        <f t="shared" ref="CM69:CM80" ca="1" si="9">IF(OR(CK68="",CK68=" "),CM68,CM68+1)</f>
        <v>1</v>
      </c>
      <c r="CN69" s="200">
        <v>67</v>
      </c>
    </row>
    <row r="70" spans="20:92" x14ac:dyDescent="0.25">
      <c r="T70" s="5"/>
      <c r="U70" s="13"/>
      <c r="V70" s="5"/>
      <c r="W70" s="5" t="str">
        <f t="shared" ca="1" si="8"/>
        <v/>
      </c>
      <c r="X70" s="5"/>
      <c r="Y70" s="5"/>
      <c r="Z70" s="5"/>
      <c r="CJ70" s="200"/>
      <c r="CM70" s="200">
        <f t="shared" ca="1" si="9"/>
        <v>1</v>
      </c>
      <c r="CN70" s="200">
        <v>68</v>
      </c>
    </row>
    <row r="71" spans="20:92" x14ac:dyDescent="0.25">
      <c r="T71" s="5"/>
      <c r="U71" s="13"/>
      <c r="V71" s="5"/>
      <c r="W71" s="5" t="str">
        <f t="shared" ca="1" si="8"/>
        <v/>
      </c>
      <c r="X71" s="5"/>
      <c r="Y71" s="5"/>
      <c r="Z71" s="5"/>
      <c r="CJ71" s="200"/>
      <c r="CM71" s="200">
        <f t="shared" ca="1" si="9"/>
        <v>1</v>
      </c>
      <c r="CN71" s="200">
        <v>69</v>
      </c>
    </row>
    <row r="72" spans="20:92" x14ac:dyDescent="0.25">
      <c r="T72" s="5"/>
      <c r="U72" s="13"/>
      <c r="V72" s="5"/>
      <c r="W72" s="5" t="str">
        <f t="shared" ca="1" si="8"/>
        <v/>
      </c>
      <c r="X72" s="5"/>
      <c r="Y72" s="5"/>
      <c r="Z72" s="5"/>
      <c r="CJ72" s="200"/>
      <c r="CM72" s="200">
        <f t="shared" ca="1" si="9"/>
        <v>1</v>
      </c>
      <c r="CN72" s="200">
        <v>70</v>
      </c>
    </row>
    <row r="73" spans="20:92" x14ac:dyDescent="0.25">
      <c r="T73" s="5"/>
      <c r="U73" s="13"/>
      <c r="V73" s="5"/>
      <c r="W73" s="5" t="str">
        <f t="shared" ca="1" si="8"/>
        <v/>
      </c>
      <c r="X73" s="5"/>
      <c r="Y73" s="5"/>
      <c r="Z73" s="5"/>
      <c r="CJ73" s="200"/>
      <c r="CM73" s="200">
        <f t="shared" ca="1" si="9"/>
        <v>1</v>
      </c>
      <c r="CN73" s="200">
        <v>71</v>
      </c>
    </row>
    <row r="74" spans="20:92" x14ac:dyDescent="0.25">
      <c r="T74" s="5"/>
      <c r="U74" s="13"/>
      <c r="V74" s="5"/>
      <c r="W74" s="5" t="str">
        <f t="shared" ca="1" si="8"/>
        <v/>
      </c>
      <c r="X74" s="5"/>
      <c r="Y74" s="5"/>
      <c r="Z74" s="5"/>
      <c r="CJ74" s="200"/>
      <c r="CM74" s="200">
        <f t="shared" ca="1" si="9"/>
        <v>1</v>
      </c>
      <c r="CN74" s="200">
        <v>72</v>
      </c>
    </row>
    <row r="75" spans="20:92" x14ac:dyDescent="0.25">
      <c r="T75" s="5"/>
      <c r="U75" s="13"/>
      <c r="V75" s="5"/>
      <c r="W75" s="5" t="str">
        <f t="shared" ca="1" si="8"/>
        <v/>
      </c>
      <c r="X75" s="5"/>
      <c r="Y75" s="5"/>
      <c r="Z75" s="5"/>
      <c r="CJ75" s="200"/>
      <c r="CM75" s="200">
        <f t="shared" ca="1" si="9"/>
        <v>1</v>
      </c>
      <c r="CN75" s="200">
        <v>73</v>
      </c>
    </row>
    <row r="76" spans="20:92" x14ac:dyDescent="0.25">
      <c r="T76" s="5"/>
      <c r="U76" s="13"/>
      <c r="V76" s="5"/>
      <c r="W76" s="5" t="str">
        <f t="shared" ca="1" si="8"/>
        <v/>
      </c>
      <c r="X76" s="5"/>
      <c r="Y76" s="5"/>
      <c r="Z76" s="5"/>
      <c r="CJ76" s="200"/>
      <c r="CM76" s="200">
        <f t="shared" ca="1" si="9"/>
        <v>1</v>
      </c>
      <c r="CN76" s="200">
        <v>74</v>
      </c>
    </row>
    <row r="77" spans="20:92" x14ac:dyDescent="0.25">
      <c r="T77" s="5"/>
      <c r="U77" s="13"/>
      <c r="V77" s="5"/>
      <c r="W77" s="5" t="str">
        <f t="shared" ca="1" si="8"/>
        <v/>
      </c>
      <c r="X77" s="5"/>
      <c r="Y77" s="5"/>
      <c r="Z77" s="5"/>
      <c r="CJ77" s="200"/>
      <c r="CM77" s="200">
        <f t="shared" ca="1" si="9"/>
        <v>1</v>
      </c>
      <c r="CN77" s="200">
        <v>75</v>
      </c>
    </row>
    <row r="78" spans="20:92" x14ac:dyDescent="0.25">
      <c r="T78" s="5"/>
      <c r="U78" s="13"/>
      <c r="V78" s="5"/>
      <c r="W78" s="5" t="str">
        <f t="shared" ca="1" si="8"/>
        <v/>
      </c>
      <c r="X78" s="5"/>
      <c r="Y78" s="5"/>
      <c r="Z78" s="5"/>
      <c r="CJ78" s="200"/>
      <c r="CM78" s="200">
        <f t="shared" ca="1" si="9"/>
        <v>1</v>
      </c>
      <c r="CN78" s="200">
        <v>76</v>
      </c>
    </row>
    <row r="79" spans="20:92" x14ac:dyDescent="0.25">
      <c r="T79" s="5"/>
      <c r="U79" s="13"/>
      <c r="V79" s="5"/>
      <c r="W79" s="5" t="str">
        <f t="shared" ca="1" si="8"/>
        <v/>
      </c>
      <c r="X79" s="5"/>
      <c r="Y79" s="5"/>
      <c r="Z79" s="5"/>
      <c r="CJ79" s="200"/>
      <c r="CM79" s="200">
        <f t="shared" ca="1" si="9"/>
        <v>1</v>
      </c>
      <c r="CN79" s="200">
        <v>77</v>
      </c>
    </row>
    <row r="80" spans="20:92" x14ac:dyDescent="0.25">
      <c r="T80" s="5"/>
      <c r="U80" s="13"/>
      <c r="V80" s="5"/>
      <c r="W80" s="5" t="str">
        <f t="shared" ca="1" si="8"/>
        <v/>
      </c>
      <c r="X80" s="5"/>
      <c r="Y80" s="5"/>
      <c r="Z80" s="5"/>
      <c r="CJ80" s="200"/>
      <c r="CM80" s="200">
        <f t="shared" ca="1" si="9"/>
        <v>1</v>
      </c>
      <c r="CN80" s="200">
        <v>78</v>
      </c>
    </row>
    <row r="81" spans="88:88" x14ac:dyDescent="0.25">
      <c r="CJ81" s="200"/>
    </row>
    <row r="82" spans="88:88" x14ac:dyDescent="0.25">
      <c r="CJ82" s="200"/>
    </row>
    <row r="83" spans="88:88" x14ac:dyDescent="0.25">
      <c r="CJ83" s="200"/>
    </row>
    <row r="84" spans="88:88" x14ac:dyDescent="0.25">
      <c r="CJ84" s="200"/>
    </row>
    <row r="85" spans="88:88" x14ac:dyDescent="0.25">
      <c r="CJ85" s="200"/>
    </row>
    <row r="86" spans="88:88" x14ac:dyDescent="0.25">
      <c r="CJ86" s="200"/>
    </row>
    <row r="87" spans="88:88" x14ac:dyDescent="0.25">
      <c r="CJ87" s="200"/>
    </row>
    <row r="88" spans="88:88" x14ac:dyDescent="0.25">
      <c r="CJ88" s="200"/>
    </row>
    <row r="89" spans="88:88" x14ac:dyDescent="0.25">
      <c r="CJ89" s="200"/>
    </row>
    <row r="90" spans="88:88" x14ac:dyDescent="0.25">
      <c r="CJ90" s="200"/>
    </row>
    <row r="91" spans="88:88" x14ac:dyDescent="0.25">
      <c r="CJ91" s="200"/>
    </row>
    <row r="92" spans="88:88" x14ac:dyDescent="0.25">
      <c r="CJ92" s="200"/>
    </row>
    <row r="93" spans="88:88" x14ac:dyDescent="0.25">
      <c r="CJ93" s="200"/>
    </row>
    <row r="94" spans="88:88" x14ac:dyDescent="0.25">
      <c r="CJ94" s="200"/>
    </row>
    <row r="95" spans="88:88" x14ac:dyDescent="0.25">
      <c r="CJ95" s="200"/>
    </row>
    <row r="96" spans="88:88" x14ac:dyDescent="0.25">
      <c r="CJ96" s="200"/>
    </row>
    <row r="97" spans="88:88" x14ac:dyDescent="0.25">
      <c r="CJ97" s="200"/>
    </row>
    <row r="98" spans="88:88" x14ac:dyDescent="0.25">
      <c r="CJ98" s="200"/>
    </row>
    <row r="99" spans="88:88" x14ac:dyDescent="0.25">
      <c r="CJ99" s="200"/>
    </row>
    <row r="100" spans="88:88" x14ac:dyDescent="0.25">
      <c r="CJ100" s="200"/>
    </row>
    <row r="101" spans="88:88" x14ac:dyDescent="0.25">
      <c r="CJ101" s="200"/>
    </row>
    <row r="102" spans="88:88" x14ac:dyDescent="0.25">
      <c r="CJ102" s="200"/>
    </row>
    <row r="103" spans="88:88" x14ac:dyDescent="0.25">
      <c r="CJ103" s="200"/>
    </row>
    <row r="104" spans="88:88" x14ac:dyDescent="0.25">
      <c r="CJ104" s="200"/>
    </row>
    <row r="105" spans="88:88" x14ac:dyDescent="0.25">
      <c r="CJ105" s="200"/>
    </row>
    <row r="106" spans="88:88" x14ac:dyDescent="0.25">
      <c r="CJ106" s="200"/>
    </row>
    <row r="107" spans="88:88" x14ac:dyDescent="0.25">
      <c r="CJ107" s="200"/>
    </row>
    <row r="108" spans="88:88" x14ac:dyDescent="0.25">
      <c r="CJ108" s="200"/>
    </row>
    <row r="109" spans="88:88" x14ac:dyDescent="0.25">
      <c r="CJ109" s="200"/>
    </row>
    <row r="110" spans="88:88" x14ac:dyDescent="0.25">
      <c r="CJ110" s="200"/>
    </row>
    <row r="111" spans="88:88" x14ac:dyDescent="0.25">
      <c r="CJ111" s="200"/>
    </row>
    <row r="112" spans="88:88" x14ac:dyDescent="0.25">
      <c r="CJ112" s="200"/>
    </row>
    <row r="113" spans="88:88" x14ac:dyDescent="0.25">
      <c r="CJ113" s="200"/>
    </row>
    <row r="114" spans="88:88" x14ac:dyDescent="0.25">
      <c r="CJ114" s="200"/>
    </row>
    <row r="115" spans="88:88" x14ac:dyDescent="0.25">
      <c r="CJ115" s="200"/>
    </row>
    <row r="116" spans="88:88" x14ac:dyDescent="0.25">
      <c r="CJ116" s="200"/>
    </row>
    <row r="117" spans="88:88" x14ac:dyDescent="0.25">
      <c r="CJ117" s="200"/>
    </row>
    <row r="118" spans="88:88" x14ac:dyDescent="0.25">
      <c r="CJ118" s="200"/>
    </row>
    <row r="119" spans="88:88" x14ac:dyDescent="0.25">
      <c r="CJ119" s="200"/>
    </row>
    <row r="120" spans="88:88" x14ac:dyDescent="0.25">
      <c r="CJ120" s="200"/>
    </row>
    <row r="121" spans="88:88" x14ac:dyDescent="0.25">
      <c r="CJ121" s="200"/>
    </row>
    <row r="122" spans="88:88" x14ac:dyDescent="0.25">
      <c r="CJ122" s="200"/>
    </row>
    <row r="123" spans="88:88" x14ac:dyDescent="0.25">
      <c r="CJ123" s="200"/>
    </row>
    <row r="124" spans="88:88" x14ac:dyDescent="0.25">
      <c r="CJ124" s="200"/>
    </row>
    <row r="125" spans="88:88" x14ac:dyDescent="0.25">
      <c r="CJ125" s="200"/>
    </row>
    <row r="126" spans="88:88" x14ac:dyDescent="0.25">
      <c r="CJ126" s="200"/>
    </row>
    <row r="127" spans="88:88" x14ac:dyDescent="0.25">
      <c r="CJ127" s="200"/>
    </row>
    <row r="128" spans="88:88" x14ac:dyDescent="0.25">
      <c r="CJ128" s="200"/>
    </row>
    <row r="129" spans="88:88" x14ac:dyDescent="0.25">
      <c r="CJ129" s="200"/>
    </row>
    <row r="130" spans="88:88" x14ac:dyDescent="0.25">
      <c r="CJ130" s="200"/>
    </row>
    <row r="131" spans="88:88" x14ac:dyDescent="0.25">
      <c r="CJ131" s="200"/>
    </row>
    <row r="132" spans="88:88" x14ac:dyDescent="0.25">
      <c r="CJ132" s="200"/>
    </row>
    <row r="133" spans="88:88" x14ac:dyDescent="0.25">
      <c r="CJ133" s="200"/>
    </row>
    <row r="134" spans="88:88" x14ac:dyDescent="0.25">
      <c r="CJ134" s="200"/>
    </row>
    <row r="135" spans="88:88" x14ac:dyDescent="0.25">
      <c r="CJ135" s="200"/>
    </row>
    <row r="136" spans="88:88" x14ac:dyDescent="0.25">
      <c r="CJ136" s="200"/>
    </row>
    <row r="137" spans="88:88" x14ac:dyDescent="0.25">
      <c r="CJ137" s="200"/>
    </row>
    <row r="138" spans="88:88" x14ac:dyDescent="0.25">
      <c r="CJ138" s="200"/>
    </row>
    <row r="139" spans="88:88" x14ac:dyDescent="0.25">
      <c r="CJ139" s="200"/>
    </row>
    <row r="140" spans="88:88" x14ac:dyDescent="0.25">
      <c r="CJ140" s="200"/>
    </row>
    <row r="141" spans="88:88" x14ac:dyDescent="0.25">
      <c r="CJ141" s="200"/>
    </row>
    <row r="142" spans="88:88" x14ac:dyDescent="0.25">
      <c r="CJ142" s="200"/>
    </row>
    <row r="143" spans="88:88" x14ac:dyDescent="0.25">
      <c r="CJ143" s="200"/>
    </row>
    <row r="144" spans="88:88" x14ac:dyDescent="0.25">
      <c r="CJ144" s="200"/>
    </row>
    <row r="145" spans="88:88" x14ac:dyDescent="0.25">
      <c r="CJ145" s="200"/>
    </row>
    <row r="146" spans="88:88" x14ac:dyDescent="0.25">
      <c r="CJ146" s="200"/>
    </row>
    <row r="147" spans="88:88" x14ac:dyDescent="0.25">
      <c r="CJ147" s="200"/>
    </row>
    <row r="148" spans="88:88" x14ac:dyDescent="0.25">
      <c r="CJ148" s="200"/>
    </row>
    <row r="149" spans="88:88" x14ac:dyDescent="0.25">
      <c r="CJ149" s="200"/>
    </row>
    <row r="150" spans="88:88" x14ac:dyDescent="0.25">
      <c r="CJ150" s="200"/>
    </row>
    <row r="151" spans="88:88" x14ac:dyDescent="0.25">
      <c r="CJ151" s="200"/>
    </row>
    <row r="152" spans="88:88" x14ac:dyDescent="0.25">
      <c r="CJ152" s="200"/>
    </row>
    <row r="153" spans="88:88" x14ac:dyDescent="0.25">
      <c r="CJ153" s="200"/>
    </row>
    <row r="154" spans="88:88" x14ac:dyDescent="0.25">
      <c r="CJ154" s="200"/>
    </row>
    <row r="155" spans="88:88" x14ac:dyDescent="0.25">
      <c r="CJ155" s="200"/>
    </row>
    <row r="156" spans="88:88" x14ac:dyDescent="0.25">
      <c r="CJ156" s="200"/>
    </row>
    <row r="157" spans="88:88" x14ac:dyDescent="0.25">
      <c r="CJ157" s="200"/>
    </row>
    <row r="158" spans="88:88" x14ac:dyDescent="0.25">
      <c r="CJ158" s="200"/>
    </row>
    <row r="159" spans="88:88" x14ac:dyDescent="0.25">
      <c r="CJ159" s="200"/>
    </row>
    <row r="160" spans="88:88" x14ac:dyDescent="0.25">
      <c r="CJ160" s="200"/>
    </row>
    <row r="161" spans="88:88" x14ac:dyDescent="0.25">
      <c r="CJ161" s="200"/>
    </row>
    <row r="162" spans="88:88" x14ac:dyDescent="0.25">
      <c r="CJ162" s="200"/>
    </row>
    <row r="163" spans="88:88" x14ac:dyDescent="0.25">
      <c r="CJ163" s="200"/>
    </row>
    <row r="164" spans="88:88" x14ac:dyDescent="0.25">
      <c r="CJ164" s="200"/>
    </row>
    <row r="165" spans="88:88" x14ac:dyDescent="0.25">
      <c r="CJ165" s="200"/>
    </row>
    <row r="166" spans="88:88" x14ac:dyDescent="0.25">
      <c r="CJ166" s="200"/>
    </row>
    <row r="167" spans="88:88" x14ac:dyDescent="0.25">
      <c r="CJ167" s="200"/>
    </row>
    <row r="168" spans="88:88" x14ac:dyDescent="0.25">
      <c r="CJ168" s="200"/>
    </row>
    <row r="169" spans="88:88" x14ac:dyDescent="0.25">
      <c r="CJ169" s="200"/>
    </row>
    <row r="170" spans="88:88" x14ac:dyDescent="0.25">
      <c r="CJ170" s="200"/>
    </row>
    <row r="171" spans="88:88" x14ac:dyDescent="0.25">
      <c r="CJ171" s="200"/>
    </row>
    <row r="172" spans="88:88" x14ac:dyDescent="0.25">
      <c r="CJ172" s="200"/>
    </row>
    <row r="173" spans="88:88" x14ac:dyDescent="0.25">
      <c r="CJ173" s="200"/>
    </row>
    <row r="174" spans="88:88" x14ac:dyDescent="0.25">
      <c r="CJ174" s="200"/>
    </row>
    <row r="175" spans="88:88" x14ac:dyDescent="0.25">
      <c r="CJ175" s="200"/>
    </row>
    <row r="176" spans="88:88" x14ac:dyDescent="0.25">
      <c r="CJ176" s="200"/>
    </row>
    <row r="177" spans="88:88" x14ac:dyDescent="0.25">
      <c r="CJ177" s="200"/>
    </row>
    <row r="178" spans="88:88" x14ac:dyDescent="0.25">
      <c r="CJ178" s="200"/>
    </row>
    <row r="179" spans="88:88" x14ac:dyDescent="0.25">
      <c r="CJ179" s="200"/>
    </row>
    <row r="180" spans="88:88" x14ac:dyDescent="0.25">
      <c r="CJ180" s="200"/>
    </row>
    <row r="181" spans="88:88" x14ac:dyDescent="0.25">
      <c r="CJ181" s="200"/>
    </row>
    <row r="182" spans="88:88" x14ac:dyDescent="0.25">
      <c r="CJ182" s="200"/>
    </row>
    <row r="183" spans="88:88" x14ac:dyDescent="0.25">
      <c r="CJ183" s="200"/>
    </row>
    <row r="184" spans="88:88" x14ac:dyDescent="0.25">
      <c r="CJ184" s="200"/>
    </row>
    <row r="185" spans="88:88" x14ac:dyDescent="0.25">
      <c r="CJ185" s="200"/>
    </row>
    <row r="186" spans="88:88" x14ac:dyDescent="0.25">
      <c r="CJ186" s="200"/>
    </row>
    <row r="187" spans="88:88" x14ac:dyDescent="0.25">
      <c r="CJ187" s="200"/>
    </row>
    <row r="188" spans="88:88" x14ac:dyDescent="0.25">
      <c r="CJ188" s="200"/>
    </row>
    <row r="189" spans="88:88" x14ac:dyDescent="0.25">
      <c r="CJ189" s="200"/>
    </row>
    <row r="190" spans="88:88" x14ac:dyDescent="0.25">
      <c r="CJ190" s="200"/>
    </row>
    <row r="191" spans="88:88" x14ac:dyDescent="0.25">
      <c r="CJ191" s="200"/>
    </row>
    <row r="192" spans="88:88" x14ac:dyDescent="0.25">
      <c r="CJ192" s="200"/>
    </row>
    <row r="193" spans="88:88" x14ac:dyDescent="0.25">
      <c r="CJ193" s="200"/>
    </row>
    <row r="194" spans="88:88" x14ac:dyDescent="0.25">
      <c r="CJ194" s="200"/>
    </row>
    <row r="195" spans="88:88" x14ac:dyDescent="0.25">
      <c r="CJ195" s="200"/>
    </row>
    <row r="196" spans="88:88" x14ac:dyDescent="0.25">
      <c r="CJ196" s="200"/>
    </row>
    <row r="197" spans="88:88" x14ac:dyDescent="0.25">
      <c r="CJ197" s="200"/>
    </row>
    <row r="198" spans="88:88" x14ac:dyDescent="0.25">
      <c r="CJ198" s="200"/>
    </row>
    <row r="199" spans="88:88" x14ac:dyDescent="0.25">
      <c r="CJ199" s="200"/>
    </row>
    <row r="200" spans="88:88" x14ac:dyDescent="0.25">
      <c r="CJ200" s="200"/>
    </row>
    <row r="201" spans="88:88" x14ac:dyDescent="0.25">
      <c r="CJ201" s="200"/>
    </row>
    <row r="202" spans="88:88" x14ac:dyDescent="0.25">
      <c r="CJ202" s="200"/>
    </row>
    <row r="203" spans="88:88" x14ac:dyDescent="0.25">
      <c r="CJ203" s="200"/>
    </row>
    <row r="204" spans="88:88" x14ac:dyDescent="0.25">
      <c r="CJ204" s="200"/>
    </row>
    <row r="205" spans="88:88" x14ac:dyDescent="0.25">
      <c r="CJ205" s="200"/>
    </row>
    <row r="206" spans="88:88" x14ac:dyDescent="0.25">
      <c r="CJ206" s="200"/>
    </row>
    <row r="207" spans="88:88" x14ac:dyDescent="0.25">
      <c r="CJ207" s="200"/>
    </row>
    <row r="208" spans="88:88" x14ac:dyDescent="0.25">
      <c r="CJ208" s="200"/>
    </row>
    <row r="209" spans="88:88" x14ac:dyDescent="0.25">
      <c r="CJ209" s="200"/>
    </row>
    <row r="210" spans="88:88" x14ac:dyDescent="0.25">
      <c r="CJ210" s="200"/>
    </row>
    <row r="211" spans="88:88" x14ac:dyDescent="0.25">
      <c r="CJ211" s="200"/>
    </row>
    <row r="212" spans="88:88" x14ac:dyDescent="0.25">
      <c r="CJ212" s="200"/>
    </row>
    <row r="213" spans="88:88" x14ac:dyDescent="0.25">
      <c r="CJ213" s="200"/>
    </row>
    <row r="214" spans="88:88" x14ac:dyDescent="0.25">
      <c r="CJ214" s="200"/>
    </row>
    <row r="215" spans="88:88" x14ac:dyDescent="0.25">
      <c r="CJ215" s="200"/>
    </row>
    <row r="216" spans="88:88" x14ac:dyDescent="0.25">
      <c r="CJ216" s="200"/>
    </row>
    <row r="217" spans="88:88" x14ac:dyDescent="0.25">
      <c r="CJ217" s="200"/>
    </row>
    <row r="218" spans="88:88" x14ac:dyDescent="0.25">
      <c r="CJ218" s="200"/>
    </row>
    <row r="219" spans="88:88" x14ac:dyDescent="0.25">
      <c r="CJ219" s="200"/>
    </row>
    <row r="220" spans="88:88" x14ac:dyDescent="0.25">
      <c r="CJ220" s="200"/>
    </row>
    <row r="221" spans="88:88" x14ac:dyDescent="0.25">
      <c r="CJ221" s="200"/>
    </row>
    <row r="222" spans="88:88" x14ac:dyDescent="0.25">
      <c r="CJ222" s="200"/>
    </row>
    <row r="223" spans="88:88" x14ac:dyDescent="0.25">
      <c r="CJ223" s="200"/>
    </row>
    <row r="224" spans="88:88" x14ac:dyDescent="0.25">
      <c r="CJ224" s="200"/>
    </row>
    <row r="225" spans="88:88" x14ac:dyDescent="0.25">
      <c r="CJ225" s="200"/>
    </row>
    <row r="226" spans="88:88" x14ac:dyDescent="0.25">
      <c r="CJ226" s="200"/>
    </row>
    <row r="227" spans="88:88" x14ac:dyDescent="0.25">
      <c r="CJ227" s="200"/>
    </row>
    <row r="228" spans="88:88" x14ac:dyDescent="0.25">
      <c r="CJ228" s="200"/>
    </row>
    <row r="229" spans="88:88" x14ac:dyDescent="0.25">
      <c r="CJ229" s="200"/>
    </row>
    <row r="230" spans="88:88" x14ac:dyDescent="0.25">
      <c r="CJ230" s="200"/>
    </row>
    <row r="231" spans="88:88" x14ac:dyDescent="0.25">
      <c r="CJ231" s="200"/>
    </row>
    <row r="232" spans="88:88" x14ac:dyDescent="0.25">
      <c r="CJ232" s="200"/>
    </row>
    <row r="233" spans="88:88" x14ac:dyDescent="0.25">
      <c r="CJ233" s="200"/>
    </row>
    <row r="234" spans="88:88" x14ac:dyDescent="0.25">
      <c r="CJ234" s="200"/>
    </row>
    <row r="235" spans="88:88" x14ac:dyDescent="0.25">
      <c r="CJ235" s="200"/>
    </row>
    <row r="236" spans="88:88" x14ac:dyDescent="0.25">
      <c r="CJ236" s="200"/>
    </row>
    <row r="237" spans="88:88" x14ac:dyDescent="0.25">
      <c r="CJ237" s="200"/>
    </row>
    <row r="238" spans="88:88" x14ac:dyDescent="0.25">
      <c r="CJ238" s="200"/>
    </row>
    <row r="239" spans="88:88" x14ac:dyDescent="0.25">
      <c r="CJ239" s="200"/>
    </row>
    <row r="240" spans="88:88" x14ac:dyDescent="0.25">
      <c r="CJ240" s="200"/>
    </row>
    <row r="241" spans="88:88" x14ac:dyDescent="0.25">
      <c r="CJ241" s="200"/>
    </row>
    <row r="242" spans="88:88" x14ac:dyDescent="0.25">
      <c r="CJ242" s="200"/>
    </row>
    <row r="243" spans="88:88" x14ac:dyDescent="0.25">
      <c r="CJ243" s="200"/>
    </row>
    <row r="244" spans="88:88" x14ac:dyDescent="0.25">
      <c r="CJ244" s="200"/>
    </row>
    <row r="245" spans="88:88" x14ac:dyDescent="0.25">
      <c r="CJ245" s="200"/>
    </row>
    <row r="246" spans="88:88" x14ac:dyDescent="0.25">
      <c r="CJ246" s="200"/>
    </row>
    <row r="247" spans="88:88" x14ac:dyDescent="0.25">
      <c r="CJ247" s="200"/>
    </row>
    <row r="248" spans="88:88" x14ac:dyDescent="0.25">
      <c r="CJ248" s="200"/>
    </row>
    <row r="249" spans="88:88" x14ac:dyDescent="0.25">
      <c r="CJ249" s="200"/>
    </row>
    <row r="250" spans="88:88" x14ac:dyDescent="0.25">
      <c r="CJ250" s="200"/>
    </row>
    <row r="251" spans="88:88" x14ac:dyDescent="0.25">
      <c r="CJ251" s="200"/>
    </row>
    <row r="252" spans="88:88" x14ac:dyDescent="0.25">
      <c r="CJ252" s="200"/>
    </row>
    <row r="253" spans="88:88" x14ac:dyDescent="0.25">
      <c r="CJ253" s="200"/>
    </row>
    <row r="254" spans="88:88" x14ac:dyDescent="0.25">
      <c r="CJ254" s="200"/>
    </row>
    <row r="255" spans="88:88" x14ac:dyDescent="0.25">
      <c r="CJ255" s="200"/>
    </row>
    <row r="256" spans="88:88" x14ac:dyDescent="0.25">
      <c r="CJ256" s="200"/>
    </row>
    <row r="257" spans="88:88" x14ac:dyDescent="0.25">
      <c r="CJ257" s="200"/>
    </row>
    <row r="258" spans="88:88" x14ac:dyDescent="0.25">
      <c r="CJ258" s="200"/>
    </row>
    <row r="259" spans="88:88" x14ac:dyDescent="0.25">
      <c r="CJ259" s="200"/>
    </row>
    <row r="260" spans="88:88" x14ac:dyDescent="0.25">
      <c r="CJ260" s="200"/>
    </row>
    <row r="261" spans="88:88" x14ac:dyDescent="0.25">
      <c r="CJ261" s="200"/>
    </row>
    <row r="262" spans="88:88" x14ac:dyDescent="0.25">
      <c r="CJ262" s="200"/>
    </row>
    <row r="263" spans="88:88" x14ac:dyDescent="0.25">
      <c r="CJ263" s="200"/>
    </row>
    <row r="264" spans="88:88" x14ac:dyDescent="0.25">
      <c r="CJ264" s="200"/>
    </row>
    <row r="265" spans="88:88" x14ac:dyDescent="0.25">
      <c r="CJ265" s="200"/>
    </row>
    <row r="266" spans="88:88" x14ac:dyDescent="0.25">
      <c r="CJ266" s="200"/>
    </row>
    <row r="267" spans="88:88" x14ac:dyDescent="0.25">
      <c r="CJ267" s="200"/>
    </row>
    <row r="268" spans="88:88" x14ac:dyDescent="0.25">
      <c r="CJ268" s="200"/>
    </row>
    <row r="269" spans="88:88" x14ac:dyDescent="0.25">
      <c r="CJ269" s="200"/>
    </row>
    <row r="270" spans="88:88" x14ac:dyDescent="0.25">
      <c r="CJ270" s="200"/>
    </row>
    <row r="271" spans="88:88" x14ac:dyDescent="0.25">
      <c r="CJ271" s="200"/>
    </row>
    <row r="272" spans="88:88" x14ac:dyDescent="0.25">
      <c r="CJ272" s="200"/>
    </row>
    <row r="273" spans="88:88" x14ac:dyDescent="0.25">
      <c r="CJ273" s="200"/>
    </row>
    <row r="274" spans="88:88" x14ac:dyDescent="0.25">
      <c r="CJ274" s="200"/>
    </row>
    <row r="275" spans="88:88" x14ac:dyDescent="0.25">
      <c r="CJ275" s="200"/>
    </row>
    <row r="276" spans="88:88" x14ac:dyDescent="0.25">
      <c r="CJ276" s="200"/>
    </row>
    <row r="277" spans="88:88" x14ac:dyDescent="0.25">
      <c r="CJ277" s="200"/>
    </row>
    <row r="278" spans="88:88" x14ac:dyDescent="0.25">
      <c r="CJ278" s="200"/>
    </row>
    <row r="279" spans="88:88" x14ac:dyDescent="0.25">
      <c r="CJ279" s="200"/>
    </row>
    <row r="280" spans="88:88" x14ac:dyDescent="0.25">
      <c r="CJ280" s="200"/>
    </row>
    <row r="281" spans="88:88" x14ac:dyDescent="0.25">
      <c r="CJ281" s="200"/>
    </row>
    <row r="282" spans="88:88" x14ac:dyDescent="0.25">
      <c r="CJ282" s="200"/>
    </row>
    <row r="283" spans="88:88" x14ac:dyDescent="0.25">
      <c r="CJ283" s="200"/>
    </row>
    <row r="284" spans="88:88" x14ac:dyDescent="0.25">
      <c r="CJ284" s="200"/>
    </row>
    <row r="285" spans="88:88" x14ac:dyDescent="0.25">
      <c r="CJ285" s="200"/>
    </row>
    <row r="286" spans="88:88" x14ac:dyDescent="0.25">
      <c r="CJ286" s="200"/>
    </row>
    <row r="287" spans="88:88" x14ac:dyDescent="0.25">
      <c r="CJ287" s="200"/>
    </row>
    <row r="288" spans="88:88" x14ac:dyDescent="0.25">
      <c r="CJ288" s="200"/>
    </row>
    <row r="289" spans="88:88" x14ac:dyDescent="0.25">
      <c r="CJ289" s="200"/>
    </row>
    <row r="290" spans="88:88" x14ac:dyDescent="0.25">
      <c r="CJ290" s="200"/>
    </row>
    <row r="291" spans="88:88" x14ac:dyDescent="0.25">
      <c r="CJ291" s="200"/>
    </row>
    <row r="292" spans="88:88" x14ac:dyDescent="0.25">
      <c r="CJ292" s="200"/>
    </row>
    <row r="293" spans="88:88" x14ac:dyDescent="0.25">
      <c r="CJ293" s="200"/>
    </row>
    <row r="294" spans="88:88" x14ac:dyDescent="0.25">
      <c r="CJ294" s="200"/>
    </row>
    <row r="295" spans="88:88" x14ac:dyDescent="0.25">
      <c r="CJ295" s="200"/>
    </row>
    <row r="296" spans="88:88" x14ac:dyDescent="0.25">
      <c r="CJ296" s="200"/>
    </row>
    <row r="297" spans="88:88" x14ac:dyDescent="0.25">
      <c r="CJ297" s="200"/>
    </row>
    <row r="298" spans="88:88" x14ac:dyDescent="0.25">
      <c r="CJ298" s="200"/>
    </row>
    <row r="299" spans="88:88" x14ac:dyDescent="0.25">
      <c r="CJ299" s="200"/>
    </row>
    <row r="300" spans="88:88" x14ac:dyDescent="0.25">
      <c r="CJ300" s="200"/>
    </row>
    <row r="301" spans="88:88" x14ac:dyDescent="0.25">
      <c r="CJ301" s="200"/>
    </row>
    <row r="302" spans="88:88" x14ac:dyDescent="0.25">
      <c r="CJ302" s="200"/>
    </row>
  </sheetData>
  <mergeCells count="1">
    <mergeCell ref="CJ1:CQ1"/>
  </mergeCells>
  <conditionalFormatting sqref="L9 H7:I7 K7">
    <cfRule type="cellIs" dxfId="315" priority="14" stopIfTrue="1" operator="equal">
      <formula>1</formula>
    </cfRule>
  </conditionalFormatting>
  <conditionalFormatting sqref="F12">
    <cfRule type="cellIs" dxfId="314" priority="7" stopIfTrue="1" operator="equal">
      <formula>1</formula>
    </cfRule>
  </conditionalFormatting>
  <conditionalFormatting sqref="D6:E6">
    <cfRule type="cellIs" dxfId="313" priority="13" stopIfTrue="1" operator="equal">
      <formula>1</formula>
    </cfRule>
  </conditionalFormatting>
  <conditionalFormatting sqref="D5">
    <cfRule type="cellIs" dxfId="312" priority="12" stopIfTrue="1" operator="equal">
      <formula>1</formula>
    </cfRule>
  </conditionalFormatting>
  <conditionalFormatting sqref="D9">
    <cfRule type="cellIs" dxfId="311" priority="10" stopIfTrue="1" operator="equal">
      <formula>1</formula>
    </cfRule>
  </conditionalFormatting>
  <conditionalFormatting sqref="D12">
    <cfRule type="cellIs" dxfId="310" priority="9" stopIfTrue="1" operator="equal">
      <formula>1</formula>
    </cfRule>
  </conditionalFormatting>
  <conditionalFormatting sqref="F10">
    <cfRule type="cellIs" dxfId="309" priority="8" stopIfTrue="1" operator="equal">
      <formula>1</formula>
    </cfRule>
  </conditionalFormatting>
  <conditionalFormatting sqref="W2">
    <cfRule type="cellIs" dxfId="308" priority="6" stopIfTrue="1" operator="lessThan">
      <formula>0</formula>
    </cfRule>
  </conditionalFormatting>
  <conditionalFormatting sqref="O5">
    <cfRule type="cellIs" dxfId="307" priority="1" stopIfTrue="1" operator="equal">
      <formula>1</formula>
    </cfRule>
  </conditionalFormatting>
  <conditionalFormatting sqref="N5">
    <cfRule type="cellIs" dxfId="306" priority="2" stopIfTrue="1" operator="equal">
      <formula>1</formula>
    </cfRule>
  </conditionalFormatting>
  <conditionalFormatting sqref="W3:W80">
    <cfRule type="cellIs" dxfId="305" priority="15" stopIfTrue="1" operator="equal">
      <formula>#REF!</formula>
    </cfRule>
  </conditionalFormatting>
  <dataValidations count="1">
    <dataValidation type="whole" allowBlank="1" showInputMessage="1" showErrorMessage="1" error="You may only purchase each equipment once_x000a_Insert &quot;1&quot; to purchase the equipment" sqref="D9 F10 F12 L9 N5:O5 H7:I7 K7 D12 D6:E6 D5">
      <formula1>0</formula1>
      <formula2>1</formula2>
    </dataValidation>
  </dataValidations>
  <hyperlinks>
    <hyperlink ref="A2" location="INDEX!A1" display="INDEX"/>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04" customWidth="1"/>
    <col min="2" max="2" width="39.5703125" style="16" bestFit="1" customWidth="1"/>
    <col min="3" max="3" width="5.7109375" style="104" customWidth="1"/>
    <col min="4" max="5" width="2.85546875" style="104" customWidth="1"/>
    <col min="6" max="6" width="2.85546875" style="122" customWidth="1"/>
    <col min="7" max="7" width="2.85546875" style="104" customWidth="1"/>
    <col min="8" max="17" width="2.85546875" style="172" hidden="1" customWidth="1"/>
    <col min="18" max="18" width="11.7109375" style="104" customWidth="1"/>
    <col min="19" max="19" width="6.5703125" style="104" customWidth="1"/>
    <col min="20" max="20" width="9.140625" style="104" customWidth="1"/>
    <col min="21" max="21" width="9.140625" style="84" customWidth="1"/>
    <col min="22" max="22" width="9.140625" style="104" customWidth="1"/>
    <col min="23" max="23" width="10.85546875" style="104" customWidth="1"/>
    <col min="24" max="25" width="10.5703125" style="104" bestFit="1" customWidth="1"/>
    <col min="26" max="26" width="11.42578125" style="104" bestFit="1" customWidth="1"/>
    <col min="27" max="27" width="12.5703125" style="16" bestFit="1" customWidth="1"/>
    <col min="28" max="28" width="5.7109375" style="104" customWidth="1"/>
    <col min="29" max="31" width="2.85546875" style="172" customWidth="1"/>
    <col min="32" max="41" width="2.85546875" style="172" hidden="1" customWidth="1"/>
    <col min="42" max="42" width="6.5703125" style="104" customWidth="1"/>
    <col min="43" max="62" width="3.7109375" style="104" customWidth="1"/>
    <col min="63" max="63" width="42.85546875" style="176" customWidth="1"/>
    <col min="64" max="73" width="2.7109375" style="104"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6" width="9.140625" style="104" customWidth="1"/>
    <col min="167" max="16384" width="9.140625" style="104"/>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61.5" x14ac:dyDescent="0.25">
      <c r="A2" s="161" t="s">
        <v>2630</v>
      </c>
      <c r="B2" s="85"/>
      <c r="D2" s="103" t="s">
        <v>1819</v>
      </c>
      <c r="E2" s="103" t="s">
        <v>32</v>
      </c>
      <c r="F2" s="121" t="s">
        <v>33</v>
      </c>
      <c r="G2" s="103" t="s">
        <v>1820</v>
      </c>
      <c r="H2" s="174"/>
      <c r="I2" s="174"/>
      <c r="J2" s="174"/>
      <c r="K2" s="174"/>
      <c r="L2" s="174"/>
      <c r="M2" s="174"/>
      <c r="N2" s="174"/>
      <c r="O2" s="174"/>
      <c r="P2" s="174"/>
      <c r="Q2" s="174"/>
      <c r="R2" s="14" t="s">
        <v>522</v>
      </c>
      <c r="S2" s="14" t="s">
        <v>64</v>
      </c>
      <c r="T2" s="37">
        <f>DL2+BW2</f>
        <v>0</v>
      </c>
      <c r="U2" s="37">
        <f>SUM(S3:S19,AP3:AP49)</f>
        <v>0</v>
      </c>
      <c r="W2" s="37">
        <f>ROUNDUP(BX2/3,0)-BZ2</f>
        <v>0</v>
      </c>
      <c r="Y2" s="37">
        <f>GoodUnits</f>
        <v>0</v>
      </c>
      <c r="Z2" s="37">
        <f>GoodPoints</f>
        <v>0</v>
      </c>
      <c r="AA2" s="85"/>
      <c r="AC2" s="174"/>
      <c r="AD2" s="174"/>
      <c r="AE2" s="174"/>
      <c r="AF2" s="174"/>
      <c r="AG2" s="174"/>
      <c r="AH2" s="174"/>
      <c r="AI2" s="174"/>
      <c r="AJ2" s="174"/>
      <c r="AK2" s="174"/>
      <c r="AL2" s="174"/>
      <c r="AM2" s="174"/>
      <c r="AN2" s="174"/>
      <c r="AO2" s="174"/>
      <c r="AP2" s="14" t="s">
        <v>64</v>
      </c>
      <c r="AQ2" s="103" t="s">
        <v>258</v>
      </c>
      <c r="AR2" s="103" t="s">
        <v>259</v>
      </c>
      <c r="AS2" s="103" t="s">
        <v>260</v>
      </c>
      <c r="AT2" s="103" t="s">
        <v>261</v>
      </c>
      <c r="AU2" s="103" t="s">
        <v>262</v>
      </c>
      <c r="AV2" s="103" t="s">
        <v>263</v>
      </c>
      <c r="AW2" s="103" t="s">
        <v>264</v>
      </c>
      <c r="AX2" s="103" t="s">
        <v>265</v>
      </c>
      <c r="AY2" s="103" t="s">
        <v>266</v>
      </c>
      <c r="AZ2" s="103" t="s">
        <v>267</v>
      </c>
      <c r="BA2" s="103" t="s">
        <v>268</v>
      </c>
      <c r="BB2" s="103" t="s">
        <v>269</v>
      </c>
      <c r="BC2" s="103" t="s">
        <v>270</v>
      </c>
      <c r="BD2" s="103" t="s">
        <v>271</v>
      </c>
      <c r="BE2" s="103" t="s">
        <v>272</v>
      </c>
      <c r="BF2" s="103" t="s">
        <v>273</v>
      </c>
      <c r="BG2" s="103" t="s">
        <v>274</v>
      </c>
      <c r="BH2" s="103" t="s">
        <v>275</v>
      </c>
      <c r="BI2" s="103" t="s">
        <v>276</v>
      </c>
      <c r="BJ2" s="103"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51" t="s">
        <v>257</v>
      </c>
      <c r="C3" s="104">
        <v>150</v>
      </c>
      <c r="D3" s="21"/>
      <c r="E3" s="21"/>
      <c r="F3" s="19"/>
      <c r="G3" s="21"/>
      <c r="H3" s="19"/>
      <c r="I3" s="19"/>
      <c r="J3" s="19"/>
      <c r="K3" s="19"/>
      <c r="L3" s="19"/>
      <c r="M3" s="19"/>
      <c r="N3" s="19"/>
      <c r="O3" s="19"/>
      <c r="P3" s="19"/>
      <c r="Q3" s="19"/>
      <c r="R3" s="31"/>
      <c r="S3" s="104">
        <f>DL3*(C3+5*D3+10*E3+45*G3)</f>
        <v>0</v>
      </c>
      <c r="T3" s="5"/>
      <c r="U3" s="13"/>
      <c r="V3" s="5"/>
      <c r="W3" s="5" t="str">
        <f t="shared" ref="W3:W66" si="2">T(LOOKUP(DE3,$DD$3:$DD$302,$DB$3:$DB$302))</f>
        <v/>
      </c>
      <c r="X3" s="5"/>
      <c r="Y3" s="5"/>
      <c r="Z3" s="5"/>
      <c r="AA3" s="16" t="s">
        <v>252</v>
      </c>
      <c r="AB3" s="104">
        <v>90</v>
      </c>
      <c r="AC3" s="19"/>
      <c r="AD3" s="19"/>
      <c r="AE3" s="19"/>
      <c r="AF3" s="19"/>
      <c r="AG3" s="19"/>
      <c r="AH3" s="19"/>
      <c r="AI3" s="19"/>
      <c r="AJ3" s="19"/>
      <c r="AK3" s="19"/>
      <c r="AL3" s="19"/>
      <c r="AM3" s="19"/>
      <c r="AN3" s="19"/>
      <c r="AO3" s="19"/>
      <c r="AP3" s="104">
        <f>SUM(AQ3:BJ3)*AB3</f>
        <v>0</v>
      </c>
      <c r="AQ3" s="28"/>
      <c r="AR3" s="29"/>
      <c r="AS3" s="29"/>
      <c r="AT3" s="29"/>
      <c r="AU3" s="29"/>
      <c r="AV3" s="29"/>
      <c r="AW3" s="29"/>
      <c r="AX3" s="29"/>
      <c r="AY3" s="29"/>
      <c r="AZ3" s="29"/>
      <c r="BA3" s="29"/>
      <c r="BB3" s="29"/>
      <c r="BC3" s="29"/>
      <c r="BD3" s="29"/>
      <c r="BE3" s="29"/>
      <c r="BF3" s="29"/>
      <c r="BG3" s="29"/>
      <c r="BH3" s="29"/>
      <c r="BI3" s="29"/>
      <c r="BJ3" s="30"/>
      <c r="BV3" s="168">
        <v>1</v>
      </c>
      <c r="BW3" s="40">
        <f t="shared" ref="BW3" si="3">SUM(AQ3:BJ3)*BV3</f>
        <v>0</v>
      </c>
      <c r="BX3" s="42">
        <f>BW3</f>
        <v>0</v>
      </c>
      <c r="BY3" s="168"/>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 si="4">IF(R3=0,"-",CONCATENATE(B3,IF(SUM(D3:Q3)=0,""," with "),IF(D3=1,D$2,""),IF(D3=1,"; ",""),IF(E3=1,E$2,""),IF(E3=1,"; ",""),IF(F3=1,F$2,""),IF(F3=1,"; ",""),IF(G3=1,G$2,""),IF(G3=1,"; ",""),IF(H3=1,H$2,""),IF(H3=1,"; ",""),IF(I3=1,I$2,""),IF(I3=1,"; ",""),IF(J3=1,J$2,""),IF(J3=1,"; ",""),IF(K3=1,K$2,""),IF(K3=1,"; ",""),IF(L3=1,L$2,""),IF(L3=1,"; ",""),IF(M3=1,M$2,""),IF(M3=1,"; ",""),IF(N3=1,N$2,""),IF(N3=1,"; ",""),IF(O3=1,O$2,""),IF(O3=1,"; ",""),IF(P3=1,P$2,""),IF(P3=1,"; ",""),IF(Q3=1,Q$2,""),IF(Q3=1,"; ","")))</f>
        <v>-</v>
      </c>
      <c r="CX3" s="38">
        <f t="shared" ref="CX3" si="5">R3</f>
        <v>0</v>
      </c>
      <c r="DA3" s="172"/>
      <c r="DB3" s="32" t="str">
        <f>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51" t="s">
        <v>248</v>
      </c>
      <c r="C4" s="104">
        <v>125</v>
      </c>
      <c r="D4" s="20"/>
      <c r="E4" s="20"/>
      <c r="F4" s="20"/>
      <c r="G4" s="20"/>
      <c r="H4" s="20"/>
      <c r="I4" s="20"/>
      <c r="J4" s="20"/>
      <c r="K4" s="20"/>
      <c r="L4" s="20"/>
      <c r="M4" s="20"/>
      <c r="N4" s="20"/>
      <c r="O4" s="20"/>
      <c r="P4" s="20"/>
      <c r="Q4" s="20"/>
      <c r="R4" s="31"/>
      <c r="S4" s="104">
        <f>DL4*C4</f>
        <v>0</v>
      </c>
      <c r="T4" s="5"/>
      <c r="U4" s="13"/>
      <c r="V4" s="5"/>
      <c r="W4" s="5" t="str">
        <f t="shared" si="2"/>
        <v/>
      </c>
      <c r="X4" s="5"/>
      <c r="Y4" s="5"/>
      <c r="Z4" s="5"/>
      <c r="AB4" s="16"/>
      <c r="AP4" s="16"/>
      <c r="AQ4" s="16"/>
      <c r="AR4" s="16"/>
      <c r="AS4" s="16"/>
      <c r="AT4" s="16"/>
      <c r="AU4" s="16"/>
      <c r="AV4" s="16"/>
      <c r="AW4" s="16"/>
      <c r="AX4" s="16"/>
      <c r="AY4" s="16"/>
      <c r="AZ4" s="16"/>
      <c r="BA4" s="16"/>
      <c r="BB4" s="16"/>
      <c r="BC4" s="16"/>
      <c r="BD4" s="16"/>
      <c r="BE4" s="16"/>
      <c r="BF4" s="16"/>
      <c r="BG4" s="16"/>
      <c r="BH4" s="16"/>
      <c r="BI4" s="16"/>
      <c r="BJ4" s="16"/>
      <c r="CB4" s="172">
        <f t="shared" ref="CB4:CU16" si="7">IF(AQ3="",CB3,CB3+1)</f>
        <v>1</v>
      </c>
      <c r="CC4" s="172">
        <f t="shared" si="7"/>
        <v>1</v>
      </c>
      <c r="CD4" s="172">
        <f t="shared" si="7"/>
        <v>1</v>
      </c>
      <c r="CE4" s="172">
        <f t="shared" si="7"/>
        <v>1</v>
      </c>
      <c r="CF4" s="172">
        <f t="shared" si="7"/>
        <v>1</v>
      </c>
      <c r="CG4" s="172">
        <f t="shared" si="7"/>
        <v>1</v>
      </c>
      <c r="CH4" s="172">
        <f t="shared" si="7"/>
        <v>1</v>
      </c>
      <c r="CI4" s="172">
        <f t="shared" si="7"/>
        <v>1</v>
      </c>
      <c r="CJ4" s="172">
        <f t="shared" si="7"/>
        <v>1</v>
      </c>
      <c r="CK4" s="172">
        <f t="shared" si="7"/>
        <v>1</v>
      </c>
      <c r="CL4" s="172">
        <f t="shared" si="7"/>
        <v>1</v>
      </c>
      <c r="CM4" s="172">
        <f t="shared" si="7"/>
        <v>1</v>
      </c>
      <c r="CN4" s="172">
        <f t="shared" si="7"/>
        <v>1</v>
      </c>
      <c r="CO4" s="172">
        <f t="shared" si="7"/>
        <v>1</v>
      </c>
      <c r="CP4" s="172">
        <f t="shared" si="7"/>
        <v>1</v>
      </c>
      <c r="CQ4" s="172">
        <f t="shared" si="7"/>
        <v>1</v>
      </c>
      <c r="CR4" s="172">
        <f t="shared" si="7"/>
        <v>1</v>
      </c>
      <c r="CS4" s="172">
        <f t="shared" si="7"/>
        <v>1</v>
      </c>
      <c r="CT4" s="172">
        <f t="shared" si="7"/>
        <v>1</v>
      </c>
      <c r="CU4" s="172">
        <f t="shared" si="7"/>
        <v>1</v>
      </c>
      <c r="CW4" s="38" t="str">
        <f t="shared" ref="CW4:CW6" si="8">IF(R4=0,"-",CONCATENATE(B4,IF(SUM(D4:Q4)=0,""," with "),IF(D4=1,D$2,""),IF(D4=1,"; ",""),IF(E4=1,E$2,""),IF(E4=1,"; ",""),IF(F4=1,F$2,""),IF(F4=1,"; ",""),IF(G4=1,G$2,""),IF(G4=1,"; ",""),IF(H4=1,H$2,""),IF(H4=1,"; ",""),IF(I4=1,I$2,""),IF(I4=1,"; ",""),IF(J4=1,J$2,""),IF(J4=1,"; ",""),IF(K4=1,K$2,""),IF(K4=1,"; ",""),IF(L4=1,L$2,""),IF(L4=1,"; ",""),IF(M4=1,M$2,""),IF(M4=1,"; ",""),IF(N4=1,N$2,""),IF(N4=1,"; ",""),IF(O4=1,O$2,""),IF(O4=1,"; ",""),IF(P4=1,P$2,""),IF(P4=1,"; ",""),IF(Q4=1,Q$2,""),IF(Q4=1,"; ","")))</f>
        <v>-</v>
      </c>
      <c r="CX4" s="38">
        <f t="shared" ref="CX4:CX6" si="9">R4</f>
        <v>0</v>
      </c>
      <c r="CZ4" s="172">
        <v>1</v>
      </c>
      <c r="DA4" s="172" t="s">
        <v>278</v>
      </c>
      <c r="DB4" s="32" t="str">
        <f>T(LOOKUP(CZ4,$DM$1:$EF$1,$DM$2:$EF$2))</f>
        <v/>
      </c>
      <c r="DD4" s="172">
        <f>IF(OR(DB3="",DB3=" "),DD3,DD3+1)</f>
        <v>1</v>
      </c>
      <c r="DE4" s="172">
        <v>2</v>
      </c>
      <c r="DL4" s="172">
        <f t="shared" ref="DL4:DL67" si="10">SUM(DM5:EF5)-SUM(DM4:EF4)</f>
        <v>0</v>
      </c>
      <c r="DM4" s="172">
        <f t="shared" ref="DM4:DM67" si="11">IF(OR(CX3=0,ISERROR(SEARCH(DM$1,SUBSTITUTE(SUBSTITUTE($EG3,"10",""),"11","")))),DM3,DM3+1)</f>
        <v>1</v>
      </c>
      <c r="DN4" s="172">
        <f t="shared" ref="DN4:DN67" si="12">IF(OR(CX3=0,ISERROR(SEARCH(DN$1,SUBSTITUTE(SUBSTITUTE($CX3,"12",""),"20","")))),DN3,DN3+1)</f>
        <v>1</v>
      </c>
      <c r="DO4" s="172">
        <f t="shared" ref="DO4:DU19" si="13">IF(OR($CX3=0,ISERROR(SEARCH(DO$1,SUBSTITUTE($CX3,DY$1,"")))),DO3,DO3+1)</f>
        <v>1</v>
      </c>
      <c r="DP4" s="172">
        <f t="shared" si="13"/>
        <v>1</v>
      </c>
      <c r="DQ4" s="172">
        <f t="shared" si="13"/>
        <v>1</v>
      </c>
      <c r="DR4" s="172">
        <f t="shared" si="13"/>
        <v>1</v>
      </c>
      <c r="DS4" s="172">
        <f t="shared" si="13"/>
        <v>1</v>
      </c>
      <c r="DT4" s="172">
        <f t="shared" si="13"/>
        <v>1</v>
      </c>
      <c r="DU4" s="172">
        <f t="shared" si="13"/>
        <v>1</v>
      </c>
      <c r="DV4" s="172">
        <f>IF(OR($CX3=0,ISERROR(SEARCH(DV$1,$CX3))),DV3,DV3+1)</f>
        <v>1</v>
      </c>
      <c r="DW4" s="172">
        <f t="shared" ref="DW4:EF19" si="14">IF(OR($CX3=0,ISERROR(SEARCH(DW$1,$CX3))),DW3,DW3+1)</f>
        <v>1</v>
      </c>
      <c r="DX4" s="172">
        <f t="shared" si="14"/>
        <v>1</v>
      </c>
      <c r="DY4" s="172">
        <f t="shared" si="14"/>
        <v>1</v>
      </c>
      <c r="DZ4" s="172">
        <f t="shared" si="14"/>
        <v>1</v>
      </c>
      <c r="EA4" s="172">
        <f t="shared" si="14"/>
        <v>1</v>
      </c>
      <c r="EB4" s="172">
        <f t="shared" si="14"/>
        <v>1</v>
      </c>
      <c r="EC4" s="172">
        <f t="shared" si="14"/>
        <v>1</v>
      </c>
      <c r="ED4" s="172">
        <f t="shared" si="14"/>
        <v>1</v>
      </c>
      <c r="EE4" s="172">
        <f t="shared" si="14"/>
        <v>1</v>
      </c>
      <c r="EF4" s="172">
        <f t="shared" si="14"/>
        <v>1</v>
      </c>
      <c r="EG4" s="172">
        <f t="shared" si="6"/>
        <v>0</v>
      </c>
    </row>
    <row r="5" spans="1:137" x14ac:dyDescent="0.25">
      <c r="B5" s="51" t="s">
        <v>2349</v>
      </c>
      <c r="C5" s="104">
        <v>200</v>
      </c>
      <c r="D5" s="19"/>
      <c r="E5" s="19"/>
      <c r="F5" s="19"/>
      <c r="G5" s="19"/>
      <c r="H5" s="19"/>
      <c r="I5" s="19"/>
      <c r="J5" s="19"/>
      <c r="K5" s="19"/>
      <c r="L5" s="19"/>
      <c r="M5" s="19"/>
      <c r="N5" s="19"/>
      <c r="O5" s="19"/>
      <c r="P5" s="19"/>
      <c r="Q5" s="19"/>
      <c r="S5" s="172">
        <f t="shared" ref="S5:S6" si="15">DL5*C5</f>
        <v>0</v>
      </c>
      <c r="T5" s="5"/>
      <c r="U5" s="13"/>
      <c r="V5" s="5"/>
      <c r="W5" s="5" t="str">
        <f t="shared" si="2"/>
        <v/>
      </c>
      <c r="X5" s="5"/>
      <c r="Y5" s="5"/>
      <c r="Z5" s="5"/>
      <c r="AB5" s="16"/>
      <c r="AP5" s="16"/>
      <c r="AQ5" s="16"/>
      <c r="AR5" s="16"/>
      <c r="AS5" s="16"/>
      <c r="AT5" s="16"/>
      <c r="AU5" s="16"/>
      <c r="AV5" s="16"/>
      <c r="AW5" s="16"/>
      <c r="AX5" s="16"/>
      <c r="AY5" s="16"/>
      <c r="AZ5" s="16"/>
      <c r="BA5" s="16"/>
      <c r="BB5" s="16"/>
      <c r="BC5" s="16"/>
      <c r="BD5" s="16"/>
      <c r="BE5" s="16"/>
      <c r="BF5" s="16"/>
      <c r="BG5" s="16"/>
      <c r="BH5" s="16"/>
      <c r="BI5" s="16"/>
      <c r="BJ5" s="16"/>
      <c r="CB5" s="172">
        <f t="shared" si="7"/>
        <v>1</v>
      </c>
      <c r="CC5" s="172">
        <f t="shared" si="7"/>
        <v>1</v>
      </c>
      <c r="CD5" s="172">
        <f t="shared" si="7"/>
        <v>1</v>
      </c>
      <c r="CE5" s="172">
        <f t="shared" si="7"/>
        <v>1</v>
      </c>
      <c r="CF5" s="172">
        <f t="shared" si="7"/>
        <v>1</v>
      </c>
      <c r="CG5" s="172">
        <f t="shared" si="7"/>
        <v>1</v>
      </c>
      <c r="CH5" s="172">
        <f t="shared" si="7"/>
        <v>1</v>
      </c>
      <c r="CI5" s="172">
        <f t="shared" si="7"/>
        <v>1</v>
      </c>
      <c r="CJ5" s="172">
        <f t="shared" si="7"/>
        <v>1</v>
      </c>
      <c r="CK5" s="172">
        <f t="shared" si="7"/>
        <v>1</v>
      </c>
      <c r="CL5" s="172">
        <f t="shared" si="7"/>
        <v>1</v>
      </c>
      <c r="CM5" s="172">
        <f t="shared" si="7"/>
        <v>1</v>
      </c>
      <c r="CN5" s="172">
        <f t="shared" si="7"/>
        <v>1</v>
      </c>
      <c r="CO5" s="172">
        <f t="shared" si="7"/>
        <v>1</v>
      </c>
      <c r="CP5" s="172">
        <f t="shared" si="7"/>
        <v>1</v>
      </c>
      <c r="CQ5" s="172">
        <f t="shared" si="7"/>
        <v>1</v>
      </c>
      <c r="CR5" s="172">
        <f t="shared" si="7"/>
        <v>1</v>
      </c>
      <c r="CS5" s="172">
        <f t="shared" si="7"/>
        <v>1</v>
      </c>
      <c r="CT5" s="172">
        <f t="shared" si="7"/>
        <v>1</v>
      </c>
      <c r="CU5" s="172">
        <f t="shared" si="7"/>
        <v>1</v>
      </c>
      <c r="CW5" s="38" t="str">
        <f t="shared" si="8"/>
        <v>-</v>
      </c>
      <c r="CX5" s="38">
        <f t="shared" si="9"/>
        <v>0</v>
      </c>
      <c r="DA5" s="172">
        <v>1</v>
      </c>
      <c r="DB5" s="32" t="str">
        <f>T(CONCATENATE(LOOKUP(DA5,CB$3:CB$80,$AQ$3:$AQ$80)," ",LOOKUP(DA5,CB$3:CB$80,$CA$3:$CA$80)))</f>
        <v xml:space="preserve"> </v>
      </c>
      <c r="DD5" s="172">
        <f t="shared" ref="DD5:DD68" si="16">IF(OR(DB4="",DB4=" "),DD4,DD4+1)</f>
        <v>1</v>
      </c>
      <c r="DE5" s="172">
        <v>3</v>
      </c>
      <c r="DL5" s="172">
        <f t="shared" si="10"/>
        <v>0</v>
      </c>
      <c r="DM5" s="172">
        <f t="shared" si="11"/>
        <v>1</v>
      </c>
      <c r="DN5" s="172">
        <f t="shared" si="12"/>
        <v>1</v>
      </c>
      <c r="DO5" s="172">
        <f t="shared" si="13"/>
        <v>1</v>
      </c>
      <c r="DP5" s="172">
        <f t="shared" si="13"/>
        <v>1</v>
      </c>
      <c r="DQ5" s="172">
        <f t="shared" si="13"/>
        <v>1</v>
      </c>
      <c r="DR5" s="172">
        <f t="shared" si="13"/>
        <v>1</v>
      </c>
      <c r="DS5" s="172">
        <f t="shared" si="13"/>
        <v>1</v>
      </c>
      <c r="DT5" s="172">
        <f t="shared" si="13"/>
        <v>1</v>
      </c>
      <c r="DU5" s="172">
        <f t="shared" si="13"/>
        <v>1</v>
      </c>
      <c r="DV5" s="172">
        <f t="shared" ref="DV5:EF20" si="17">IF(OR($CX4=0,ISERROR(SEARCH(DV$1,$CX4))),DV4,DV4+1)</f>
        <v>1</v>
      </c>
      <c r="DW5" s="172">
        <f t="shared" si="14"/>
        <v>1</v>
      </c>
      <c r="DX5" s="172">
        <f t="shared" si="14"/>
        <v>1</v>
      </c>
      <c r="DY5" s="172">
        <f t="shared" si="14"/>
        <v>1</v>
      </c>
      <c r="DZ5" s="172">
        <f t="shared" si="14"/>
        <v>1</v>
      </c>
      <c r="EA5" s="172">
        <f t="shared" si="14"/>
        <v>1</v>
      </c>
      <c r="EB5" s="172">
        <f t="shared" si="14"/>
        <v>1</v>
      </c>
      <c r="EC5" s="172">
        <f t="shared" si="14"/>
        <v>1</v>
      </c>
      <c r="ED5" s="172">
        <f t="shared" si="14"/>
        <v>1</v>
      </c>
      <c r="EE5" s="172">
        <f t="shared" si="14"/>
        <v>1</v>
      </c>
      <c r="EF5" s="172">
        <f t="shared" si="14"/>
        <v>1</v>
      </c>
      <c r="EG5" s="172">
        <f t="shared" si="6"/>
        <v>0</v>
      </c>
    </row>
    <row r="6" spans="1:137" x14ac:dyDescent="0.25">
      <c r="B6" s="51" t="s">
        <v>2446</v>
      </c>
      <c r="C6" s="104">
        <v>205</v>
      </c>
      <c r="D6" s="20"/>
      <c r="E6" s="20"/>
      <c r="F6" s="20"/>
      <c r="G6" s="20"/>
      <c r="H6" s="20"/>
      <c r="I6" s="20"/>
      <c r="J6" s="20"/>
      <c r="K6" s="20"/>
      <c r="L6" s="20"/>
      <c r="M6" s="20"/>
      <c r="N6" s="20"/>
      <c r="O6" s="20"/>
      <c r="P6" s="20"/>
      <c r="Q6" s="20"/>
      <c r="S6" s="172">
        <f t="shared" si="15"/>
        <v>0</v>
      </c>
      <c r="T6" s="5"/>
      <c r="U6" s="13"/>
      <c r="V6" s="5"/>
      <c r="W6" s="5" t="str">
        <f t="shared" si="2"/>
        <v/>
      </c>
      <c r="X6" s="5"/>
      <c r="Y6" s="5"/>
      <c r="Z6" s="5"/>
      <c r="AB6" s="16"/>
      <c r="AP6" s="16"/>
      <c r="AQ6" s="16"/>
      <c r="AR6" s="16"/>
      <c r="AS6" s="16"/>
      <c r="AT6" s="16"/>
      <c r="AU6" s="16"/>
      <c r="AV6" s="16"/>
      <c r="AW6" s="16"/>
      <c r="AX6" s="16"/>
      <c r="AY6" s="16"/>
      <c r="AZ6" s="16"/>
      <c r="BA6" s="16"/>
      <c r="BB6" s="16"/>
      <c r="BC6" s="16"/>
      <c r="BD6" s="16"/>
      <c r="BE6" s="16"/>
      <c r="BF6" s="16"/>
      <c r="BG6" s="16"/>
      <c r="BH6" s="16"/>
      <c r="BI6" s="16"/>
      <c r="BJ6" s="16"/>
      <c r="CB6" s="172">
        <f t="shared" si="7"/>
        <v>1</v>
      </c>
      <c r="CC6" s="172">
        <f t="shared" si="7"/>
        <v>1</v>
      </c>
      <c r="CD6" s="172">
        <f t="shared" si="7"/>
        <v>1</v>
      </c>
      <c r="CE6" s="172">
        <f t="shared" si="7"/>
        <v>1</v>
      </c>
      <c r="CF6" s="172">
        <f t="shared" si="7"/>
        <v>1</v>
      </c>
      <c r="CG6" s="172">
        <f t="shared" si="7"/>
        <v>1</v>
      </c>
      <c r="CH6" s="172">
        <f t="shared" si="7"/>
        <v>1</v>
      </c>
      <c r="CI6" s="172">
        <f t="shared" si="7"/>
        <v>1</v>
      </c>
      <c r="CJ6" s="172">
        <f t="shared" si="7"/>
        <v>1</v>
      </c>
      <c r="CK6" s="172">
        <f t="shared" si="7"/>
        <v>1</v>
      </c>
      <c r="CL6" s="172">
        <f t="shared" si="7"/>
        <v>1</v>
      </c>
      <c r="CM6" s="172">
        <f t="shared" si="7"/>
        <v>1</v>
      </c>
      <c r="CN6" s="172">
        <f t="shared" si="7"/>
        <v>1</v>
      </c>
      <c r="CO6" s="172">
        <f t="shared" si="7"/>
        <v>1</v>
      </c>
      <c r="CP6" s="172">
        <f t="shared" si="7"/>
        <v>1</v>
      </c>
      <c r="CQ6" s="172">
        <f t="shared" si="7"/>
        <v>1</v>
      </c>
      <c r="CR6" s="172">
        <f t="shared" si="7"/>
        <v>1</v>
      </c>
      <c r="CS6" s="172">
        <f t="shared" si="7"/>
        <v>1</v>
      </c>
      <c r="CT6" s="172">
        <f t="shared" si="7"/>
        <v>1</v>
      </c>
      <c r="CU6" s="172">
        <f t="shared" si="7"/>
        <v>1</v>
      </c>
      <c r="CW6" s="38" t="str">
        <f t="shared" si="8"/>
        <v>-</v>
      </c>
      <c r="CX6" s="38">
        <f t="shared" si="9"/>
        <v>0</v>
      </c>
      <c r="DA6" s="172">
        <v>2</v>
      </c>
      <c r="DB6" s="32" t="str">
        <f t="shared" ref="DB6:DB16" si="18">T(CONCATENATE(LOOKUP(DA6,CB$3:CB$80,$AQ$3:$AQ$80)," ",LOOKUP(DA6,CB$3:CB$80,$CA$3:$CA$80)))</f>
        <v xml:space="preserve"> </v>
      </c>
      <c r="DD6" s="172">
        <f t="shared" si="16"/>
        <v>1</v>
      </c>
      <c r="DE6" s="172">
        <v>4</v>
      </c>
      <c r="DL6" s="172">
        <f t="shared" si="10"/>
        <v>0</v>
      </c>
      <c r="DM6" s="172">
        <f t="shared" si="11"/>
        <v>1</v>
      </c>
      <c r="DN6" s="172">
        <f t="shared" si="12"/>
        <v>1</v>
      </c>
      <c r="DO6" s="172">
        <f t="shared" si="13"/>
        <v>1</v>
      </c>
      <c r="DP6" s="172">
        <f t="shared" si="13"/>
        <v>1</v>
      </c>
      <c r="DQ6" s="172">
        <f t="shared" si="13"/>
        <v>1</v>
      </c>
      <c r="DR6" s="172">
        <f t="shared" si="13"/>
        <v>1</v>
      </c>
      <c r="DS6" s="172">
        <f t="shared" si="13"/>
        <v>1</v>
      </c>
      <c r="DT6" s="172">
        <f t="shared" si="13"/>
        <v>1</v>
      </c>
      <c r="DU6" s="172">
        <f t="shared" si="13"/>
        <v>1</v>
      </c>
      <c r="DV6" s="172">
        <f t="shared" si="17"/>
        <v>1</v>
      </c>
      <c r="DW6" s="172">
        <f t="shared" si="14"/>
        <v>1</v>
      </c>
      <c r="DX6" s="172">
        <f t="shared" si="14"/>
        <v>1</v>
      </c>
      <c r="DY6" s="172">
        <f t="shared" si="14"/>
        <v>1</v>
      </c>
      <c r="DZ6" s="172">
        <f t="shared" si="14"/>
        <v>1</v>
      </c>
      <c r="EA6" s="172">
        <f t="shared" si="14"/>
        <v>1</v>
      </c>
      <c r="EB6" s="172">
        <f t="shared" si="14"/>
        <v>1</v>
      </c>
      <c r="EC6" s="172">
        <f t="shared" si="14"/>
        <v>1</v>
      </c>
      <c r="ED6" s="172">
        <f t="shared" si="14"/>
        <v>1</v>
      </c>
      <c r="EE6" s="172">
        <f t="shared" si="14"/>
        <v>1</v>
      </c>
      <c r="EF6" s="172">
        <f t="shared" si="14"/>
        <v>1</v>
      </c>
      <c r="EG6" s="172">
        <f t="shared" si="6"/>
        <v>0</v>
      </c>
    </row>
    <row r="7" spans="1:137" x14ac:dyDescent="0.25">
      <c r="B7" s="51"/>
      <c r="D7" s="172"/>
      <c r="E7" s="172"/>
      <c r="F7" s="172"/>
      <c r="G7" s="172"/>
      <c r="R7" s="172"/>
      <c r="S7" s="172"/>
      <c r="T7" s="5"/>
      <c r="U7" s="13"/>
      <c r="V7" s="5"/>
      <c r="W7" s="5" t="str">
        <f t="shared" si="2"/>
        <v/>
      </c>
      <c r="X7" s="5"/>
      <c r="Y7" s="5"/>
      <c r="Z7" s="5"/>
      <c r="AB7" s="16"/>
      <c r="AP7" s="16"/>
      <c r="AQ7" s="16"/>
      <c r="AR7" s="16"/>
      <c r="AS7" s="16"/>
      <c r="AT7" s="16"/>
      <c r="AU7" s="16"/>
      <c r="AV7" s="16"/>
      <c r="AW7" s="16"/>
      <c r="AX7" s="16"/>
      <c r="AY7" s="16"/>
      <c r="AZ7" s="16"/>
      <c r="BA7" s="16"/>
      <c r="BB7" s="16"/>
      <c r="BC7" s="16"/>
      <c r="BD7" s="16"/>
      <c r="BE7" s="16"/>
      <c r="BF7" s="16"/>
      <c r="BG7" s="16"/>
      <c r="BH7" s="16"/>
      <c r="BI7" s="16"/>
      <c r="BJ7" s="16"/>
      <c r="CB7" s="172">
        <f t="shared" si="7"/>
        <v>1</v>
      </c>
      <c r="CC7" s="172">
        <f t="shared" si="7"/>
        <v>1</v>
      </c>
      <c r="CD7" s="172">
        <f t="shared" si="7"/>
        <v>1</v>
      </c>
      <c r="CE7" s="172">
        <f t="shared" si="7"/>
        <v>1</v>
      </c>
      <c r="CF7" s="172">
        <f t="shared" si="7"/>
        <v>1</v>
      </c>
      <c r="CG7" s="172">
        <f t="shared" si="7"/>
        <v>1</v>
      </c>
      <c r="CH7" s="172">
        <f t="shared" si="7"/>
        <v>1</v>
      </c>
      <c r="CI7" s="172">
        <f t="shared" si="7"/>
        <v>1</v>
      </c>
      <c r="CJ7" s="172">
        <f t="shared" si="7"/>
        <v>1</v>
      </c>
      <c r="CK7" s="172">
        <f t="shared" si="7"/>
        <v>1</v>
      </c>
      <c r="CL7" s="172">
        <f t="shared" si="7"/>
        <v>1</v>
      </c>
      <c r="CM7" s="172">
        <f t="shared" si="7"/>
        <v>1</v>
      </c>
      <c r="CN7" s="172">
        <f t="shared" si="7"/>
        <v>1</v>
      </c>
      <c r="CO7" s="172">
        <f t="shared" si="7"/>
        <v>1</v>
      </c>
      <c r="CP7" s="172">
        <f t="shared" si="7"/>
        <v>1</v>
      </c>
      <c r="CQ7" s="172">
        <f t="shared" si="7"/>
        <v>1</v>
      </c>
      <c r="CR7" s="172">
        <f t="shared" si="7"/>
        <v>1</v>
      </c>
      <c r="CS7" s="172">
        <f t="shared" si="7"/>
        <v>1</v>
      </c>
      <c r="CT7" s="172">
        <f t="shared" si="7"/>
        <v>1</v>
      </c>
      <c r="CU7" s="172">
        <f t="shared" si="7"/>
        <v>1</v>
      </c>
      <c r="DA7" s="172">
        <v>3</v>
      </c>
      <c r="DB7" s="32" t="str">
        <f t="shared" si="18"/>
        <v xml:space="preserve"> </v>
      </c>
      <c r="DD7" s="172">
        <f t="shared" si="16"/>
        <v>1</v>
      </c>
      <c r="DE7" s="172">
        <v>5</v>
      </c>
      <c r="DL7" s="172">
        <f t="shared" si="10"/>
        <v>0</v>
      </c>
      <c r="DM7" s="172">
        <f t="shared" si="11"/>
        <v>1</v>
      </c>
      <c r="DN7" s="172">
        <f t="shared" si="12"/>
        <v>1</v>
      </c>
      <c r="DO7" s="172">
        <f t="shared" si="13"/>
        <v>1</v>
      </c>
      <c r="DP7" s="172">
        <f t="shared" si="13"/>
        <v>1</v>
      </c>
      <c r="DQ7" s="172">
        <f t="shared" si="13"/>
        <v>1</v>
      </c>
      <c r="DR7" s="172">
        <f t="shared" si="13"/>
        <v>1</v>
      </c>
      <c r="DS7" s="172">
        <f t="shared" si="13"/>
        <v>1</v>
      </c>
      <c r="DT7" s="172">
        <f t="shared" si="13"/>
        <v>1</v>
      </c>
      <c r="DU7" s="172">
        <f t="shared" si="13"/>
        <v>1</v>
      </c>
      <c r="DV7" s="172">
        <f t="shared" si="17"/>
        <v>1</v>
      </c>
      <c r="DW7" s="172">
        <f t="shared" si="14"/>
        <v>1</v>
      </c>
      <c r="DX7" s="172">
        <f t="shared" si="14"/>
        <v>1</v>
      </c>
      <c r="DY7" s="172">
        <f t="shared" si="14"/>
        <v>1</v>
      </c>
      <c r="DZ7" s="172">
        <f t="shared" si="14"/>
        <v>1</v>
      </c>
      <c r="EA7" s="172">
        <f t="shared" si="14"/>
        <v>1</v>
      </c>
      <c r="EB7" s="172">
        <f t="shared" si="14"/>
        <v>1</v>
      </c>
      <c r="EC7" s="172">
        <f t="shared" si="14"/>
        <v>1</v>
      </c>
      <c r="ED7" s="172">
        <f t="shared" si="14"/>
        <v>1</v>
      </c>
      <c r="EE7" s="172">
        <f t="shared" si="14"/>
        <v>1</v>
      </c>
      <c r="EF7" s="172">
        <f t="shared" si="14"/>
        <v>1</v>
      </c>
      <c r="EG7" s="172">
        <f t="shared" si="6"/>
        <v>0</v>
      </c>
    </row>
    <row r="8" spans="1:137" x14ac:dyDescent="0.25">
      <c r="D8" s="172"/>
      <c r="E8" s="172"/>
      <c r="F8" s="172"/>
      <c r="G8" s="172"/>
      <c r="R8" s="172"/>
      <c r="S8" s="172"/>
      <c r="T8" s="5"/>
      <c r="U8" s="13"/>
      <c r="V8" s="5"/>
      <c r="W8" s="5" t="str">
        <f t="shared" si="2"/>
        <v/>
      </c>
      <c r="X8" s="5"/>
      <c r="Y8" s="5"/>
      <c r="Z8" s="5"/>
      <c r="AB8" s="16"/>
      <c r="AP8" s="16"/>
      <c r="AQ8" s="16"/>
      <c r="AR8" s="16"/>
      <c r="AS8" s="16"/>
      <c r="AT8" s="16"/>
      <c r="AU8" s="16"/>
      <c r="AV8" s="16"/>
      <c r="AW8" s="16"/>
      <c r="AX8" s="16"/>
      <c r="AY8" s="16"/>
      <c r="AZ8" s="16"/>
      <c r="BA8" s="16"/>
      <c r="BB8" s="16"/>
      <c r="BC8" s="16"/>
      <c r="BD8" s="16"/>
      <c r="BE8" s="16"/>
      <c r="BF8" s="16"/>
      <c r="BG8" s="16"/>
      <c r="BH8" s="16"/>
      <c r="BI8" s="16"/>
      <c r="BJ8" s="16"/>
      <c r="CB8" s="172">
        <f t="shared" si="7"/>
        <v>1</v>
      </c>
      <c r="CC8" s="172">
        <f t="shared" si="7"/>
        <v>1</v>
      </c>
      <c r="CD8" s="172">
        <f t="shared" si="7"/>
        <v>1</v>
      </c>
      <c r="CE8" s="172">
        <f t="shared" si="7"/>
        <v>1</v>
      </c>
      <c r="CF8" s="172">
        <f t="shared" si="7"/>
        <v>1</v>
      </c>
      <c r="CG8" s="172">
        <f t="shared" si="7"/>
        <v>1</v>
      </c>
      <c r="CH8" s="172">
        <f t="shared" si="7"/>
        <v>1</v>
      </c>
      <c r="CI8" s="172">
        <f t="shared" si="7"/>
        <v>1</v>
      </c>
      <c r="CJ8" s="172">
        <f t="shared" si="7"/>
        <v>1</v>
      </c>
      <c r="CK8" s="172">
        <f t="shared" si="7"/>
        <v>1</v>
      </c>
      <c r="CL8" s="172">
        <f t="shared" si="7"/>
        <v>1</v>
      </c>
      <c r="CM8" s="172">
        <f t="shared" si="7"/>
        <v>1</v>
      </c>
      <c r="CN8" s="172">
        <f t="shared" si="7"/>
        <v>1</v>
      </c>
      <c r="CO8" s="172">
        <f t="shared" si="7"/>
        <v>1</v>
      </c>
      <c r="CP8" s="172">
        <f t="shared" si="7"/>
        <v>1</v>
      </c>
      <c r="CQ8" s="172">
        <f t="shared" si="7"/>
        <v>1</v>
      </c>
      <c r="CR8" s="172">
        <f t="shared" si="7"/>
        <v>1</v>
      </c>
      <c r="CS8" s="172">
        <f t="shared" si="7"/>
        <v>1</v>
      </c>
      <c r="CT8" s="172">
        <f t="shared" si="7"/>
        <v>1</v>
      </c>
      <c r="CU8" s="172">
        <f t="shared" si="7"/>
        <v>1</v>
      </c>
      <c r="DA8" s="172">
        <v>4</v>
      </c>
      <c r="DB8" s="32" t="str">
        <f t="shared" si="18"/>
        <v xml:space="preserve"> </v>
      </c>
      <c r="DD8" s="172">
        <f t="shared" si="16"/>
        <v>1</v>
      </c>
      <c r="DE8" s="172">
        <v>6</v>
      </c>
      <c r="DL8" s="172">
        <f t="shared" si="10"/>
        <v>0</v>
      </c>
      <c r="DM8" s="172">
        <f t="shared" si="11"/>
        <v>1</v>
      </c>
      <c r="DN8" s="172">
        <f t="shared" si="12"/>
        <v>1</v>
      </c>
      <c r="DO8" s="172">
        <f t="shared" si="13"/>
        <v>1</v>
      </c>
      <c r="DP8" s="172">
        <f t="shared" si="13"/>
        <v>1</v>
      </c>
      <c r="DQ8" s="172">
        <f t="shared" si="13"/>
        <v>1</v>
      </c>
      <c r="DR8" s="172">
        <f t="shared" si="13"/>
        <v>1</v>
      </c>
      <c r="DS8" s="172">
        <f t="shared" si="13"/>
        <v>1</v>
      </c>
      <c r="DT8" s="172">
        <f t="shared" si="13"/>
        <v>1</v>
      </c>
      <c r="DU8" s="172">
        <f t="shared" si="13"/>
        <v>1</v>
      </c>
      <c r="DV8" s="172">
        <f t="shared" si="17"/>
        <v>1</v>
      </c>
      <c r="DW8" s="172">
        <f t="shared" si="14"/>
        <v>1</v>
      </c>
      <c r="DX8" s="172">
        <f t="shared" si="14"/>
        <v>1</v>
      </c>
      <c r="DY8" s="172">
        <f t="shared" si="14"/>
        <v>1</v>
      </c>
      <c r="DZ8" s="172">
        <f t="shared" si="14"/>
        <v>1</v>
      </c>
      <c r="EA8" s="172">
        <f t="shared" si="14"/>
        <v>1</v>
      </c>
      <c r="EB8" s="172">
        <f t="shared" si="14"/>
        <v>1</v>
      </c>
      <c r="EC8" s="172">
        <f t="shared" si="14"/>
        <v>1</v>
      </c>
      <c r="ED8" s="172">
        <f t="shared" si="14"/>
        <v>1</v>
      </c>
      <c r="EE8" s="172">
        <f t="shared" si="14"/>
        <v>1</v>
      </c>
      <c r="EF8" s="172">
        <f t="shared" si="14"/>
        <v>1</v>
      </c>
      <c r="EG8" s="172">
        <f t="shared" si="6"/>
        <v>0</v>
      </c>
    </row>
    <row r="9" spans="1:137" x14ac:dyDescent="0.25">
      <c r="B9" s="51"/>
      <c r="T9" s="5"/>
      <c r="U9" s="13"/>
      <c r="V9" s="5"/>
      <c r="W9" s="5" t="str">
        <f t="shared" si="2"/>
        <v/>
      </c>
      <c r="X9" s="5"/>
      <c r="Y9" s="5"/>
      <c r="Z9" s="5"/>
      <c r="AB9" s="16"/>
      <c r="AP9" s="16"/>
      <c r="AQ9" s="16"/>
      <c r="AR9" s="16"/>
      <c r="AS9" s="16"/>
      <c r="AT9" s="16"/>
      <c r="AU9" s="16"/>
      <c r="AV9" s="16"/>
      <c r="AW9" s="16"/>
      <c r="AX9" s="16"/>
      <c r="AY9" s="16"/>
      <c r="AZ9" s="16"/>
      <c r="BA9" s="16"/>
      <c r="BB9" s="16"/>
      <c r="BC9" s="16"/>
      <c r="BD9" s="16"/>
      <c r="BE9" s="16"/>
      <c r="BF9" s="16"/>
      <c r="BG9" s="16"/>
      <c r="BH9" s="16"/>
      <c r="BI9" s="16"/>
      <c r="BJ9" s="16"/>
      <c r="CB9" s="172">
        <f t="shared" si="7"/>
        <v>1</v>
      </c>
      <c r="CC9" s="172">
        <f t="shared" si="7"/>
        <v>1</v>
      </c>
      <c r="CD9" s="172">
        <f t="shared" si="7"/>
        <v>1</v>
      </c>
      <c r="CE9" s="172">
        <f t="shared" si="7"/>
        <v>1</v>
      </c>
      <c r="CF9" s="172">
        <f t="shared" si="7"/>
        <v>1</v>
      </c>
      <c r="CG9" s="172">
        <f t="shared" si="7"/>
        <v>1</v>
      </c>
      <c r="CH9" s="172">
        <f t="shared" si="7"/>
        <v>1</v>
      </c>
      <c r="CI9" s="172">
        <f t="shared" si="7"/>
        <v>1</v>
      </c>
      <c r="CJ9" s="172">
        <f t="shared" si="7"/>
        <v>1</v>
      </c>
      <c r="CK9" s="172">
        <f t="shared" si="7"/>
        <v>1</v>
      </c>
      <c r="CL9" s="172">
        <f t="shared" si="7"/>
        <v>1</v>
      </c>
      <c r="CM9" s="172">
        <f t="shared" si="7"/>
        <v>1</v>
      </c>
      <c r="CN9" s="172">
        <f t="shared" si="7"/>
        <v>1</v>
      </c>
      <c r="CO9" s="172">
        <f t="shared" si="7"/>
        <v>1</v>
      </c>
      <c r="CP9" s="172">
        <f t="shared" si="7"/>
        <v>1</v>
      </c>
      <c r="CQ9" s="172">
        <f t="shared" si="7"/>
        <v>1</v>
      </c>
      <c r="CR9" s="172">
        <f t="shared" si="7"/>
        <v>1</v>
      </c>
      <c r="CS9" s="172">
        <f t="shared" si="7"/>
        <v>1</v>
      </c>
      <c r="CT9" s="172">
        <f t="shared" si="7"/>
        <v>1</v>
      </c>
      <c r="CU9" s="172">
        <f t="shared" si="7"/>
        <v>1</v>
      </c>
      <c r="DA9" s="172">
        <v>5</v>
      </c>
      <c r="DB9" s="32" t="str">
        <f t="shared" si="18"/>
        <v xml:space="preserve"> </v>
      </c>
      <c r="DD9" s="172">
        <f t="shared" si="16"/>
        <v>1</v>
      </c>
      <c r="DE9" s="172">
        <v>7</v>
      </c>
      <c r="DL9" s="172">
        <f t="shared" si="10"/>
        <v>0</v>
      </c>
      <c r="DM9" s="172">
        <f t="shared" si="11"/>
        <v>1</v>
      </c>
      <c r="DN9" s="172">
        <f t="shared" si="12"/>
        <v>1</v>
      </c>
      <c r="DO9" s="172">
        <f t="shared" si="13"/>
        <v>1</v>
      </c>
      <c r="DP9" s="172">
        <f t="shared" si="13"/>
        <v>1</v>
      </c>
      <c r="DQ9" s="172">
        <f t="shared" si="13"/>
        <v>1</v>
      </c>
      <c r="DR9" s="172">
        <f t="shared" si="13"/>
        <v>1</v>
      </c>
      <c r="DS9" s="172">
        <f t="shared" si="13"/>
        <v>1</v>
      </c>
      <c r="DT9" s="172">
        <f t="shared" si="13"/>
        <v>1</v>
      </c>
      <c r="DU9" s="172">
        <f t="shared" si="13"/>
        <v>1</v>
      </c>
      <c r="DV9" s="172">
        <f t="shared" si="17"/>
        <v>1</v>
      </c>
      <c r="DW9" s="172">
        <f t="shared" si="14"/>
        <v>1</v>
      </c>
      <c r="DX9" s="172">
        <f t="shared" si="14"/>
        <v>1</v>
      </c>
      <c r="DY9" s="172">
        <f t="shared" si="14"/>
        <v>1</v>
      </c>
      <c r="DZ9" s="172">
        <f t="shared" si="14"/>
        <v>1</v>
      </c>
      <c r="EA9" s="172">
        <f t="shared" si="14"/>
        <v>1</v>
      </c>
      <c r="EB9" s="172">
        <f t="shared" si="14"/>
        <v>1</v>
      </c>
      <c r="EC9" s="172">
        <f t="shared" si="14"/>
        <v>1</v>
      </c>
      <c r="ED9" s="172">
        <f t="shared" si="14"/>
        <v>1</v>
      </c>
      <c r="EE9" s="172">
        <f t="shared" si="14"/>
        <v>1</v>
      </c>
      <c r="EF9" s="172">
        <f t="shared" si="14"/>
        <v>1</v>
      </c>
      <c r="EG9" s="172">
        <f t="shared" si="6"/>
        <v>0</v>
      </c>
    </row>
    <row r="10" spans="1:137" x14ac:dyDescent="0.25">
      <c r="T10" s="5"/>
      <c r="U10" s="13"/>
      <c r="V10" s="5"/>
      <c r="W10" s="5" t="str">
        <f t="shared" si="2"/>
        <v/>
      </c>
      <c r="X10" s="5"/>
      <c r="Y10" s="5"/>
      <c r="Z10" s="5"/>
      <c r="AB10" s="16"/>
      <c r="AP10" s="16"/>
      <c r="AQ10" s="16"/>
      <c r="AR10" s="16"/>
      <c r="AS10" s="16"/>
      <c r="AT10" s="16"/>
      <c r="AU10" s="16"/>
      <c r="AV10" s="16"/>
      <c r="AW10" s="16"/>
      <c r="AX10" s="16"/>
      <c r="AY10" s="16"/>
      <c r="AZ10" s="16"/>
      <c r="BA10" s="16"/>
      <c r="BB10" s="16"/>
      <c r="BC10" s="16"/>
      <c r="BD10" s="16"/>
      <c r="BE10" s="16"/>
      <c r="BF10" s="16"/>
      <c r="BG10" s="16"/>
      <c r="BH10" s="16"/>
      <c r="BI10" s="16"/>
      <c r="BJ10" s="16"/>
      <c r="CB10" s="172">
        <f t="shared" si="7"/>
        <v>1</v>
      </c>
      <c r="CC10" s="172">
        <f t="shared" si="7"/>
        <v>1</v>
      </c>
      <c r="CD10" s="172">
        <f t="shared" si="7"/>
        <v>1</v>
      </c>
      <c r="CE10" s="172">
        <f t="shared" si="7"/>
        <v>1</v>
      </c>
      <c r="CF10" s="172">
        <f t="shared" si="7"/>
        <v>1</v>
      </c>
      <c r="CG10" s="172">
        <f t="shared" si="7"/>
        <v>1</v>
      </c>
      <c r="CH10" s="172">
        <f t="shared" si="7"/>
        <v>1</v>
      </c>
      <c r="CI10" s="172">
        <f t="shared" si="7"/>
        <v>1</v>
      </c>
      <c r="CJ10" s="172">
        <f t="shared" si="7"/>
        <v>1</v>
      </c>
      <c r="CK10" s="172">
        <f t="shared" si="7"/>
        <v>1</v>
      </c>
      <c r="CL10" s="172">
        <f t="shared" si="7"/>
        <v>1</v>
      </c>
      <c r="CM10" s="172">
        <f t="shared" si="7"/>
        <v>1</v>
      </c>
      <c r="CN10" s="172">
        <f t="shared" si="7"/>
        <v>1</v>
      </c>
      <c r="CO10" s="172">
        <f t="shared" si="7"/>
        <v>1</v>
      </c>
      <c r="CP10" s="172">
        <f t="shared" si="7"/>
        <v>1</v>
      </c>
      <c r="CQ10" s="172">
        <f t="shared" si="7"/>
        <v>1</v>
      </c>
      <c r="CR10" s="172">
        <f t="shared" si="7"/>
        <v>1</v>
      </c>
      <c r="CS10" s="172">
        <f t="shared" si="7"/>
        <v>1</v>
      </c>
      <c r="CT10" s="172">
        <f t="shared" si="7"/>
        <v>1</v>
      </c>
      <c r="CU10" s="172">
        <f t="shared" si="7"/>
        <v>1</v>
      </c>
      <c r="DA10" s="172">
        <v>6</v>
      </c>
      <c r="DB10" s="32" t="str">
        <f t="shared" si="18"/>
        <v xml:space="preserve"> </v>
      </c>
      <c r="DD10" s="172">
        <f t="shared" si="16"/>
        <v>1</v>
      </c>
      <c r="DE10" s="172">
        <v>8</v>
      </c>
      <c r="DL10" s="172">
        <f t="shared" si="10"/>
        <v>0</v>
      </c>
      <c r="DM10" s="172">
        <f t="shared" si="11"/>
        <v>1</v>
      </c>
      <c r="DN10" s="172">
        <f t="shared" si="12"/>
        <v>1</v>
      </c>
      <c r="DO10" s="172">
        <f t="shared" si="13"/>
        <v>1</v>
      </c>
      <c r="DP10" s="172">
        <f t="shared" si="13"/>
        <v>1</v>
      </c>
      <c r="DQ10" s="172">
        <f t="shared" si="13"/>
        <v>1</v>
      </c>
      <c r="DR10" s="172">
        <f t="shared" si="13"/>
        <v>1</v>
      </c>
      <c r="DS10" s="172">
        <f t="shared" si="13"/>
        <v>1</v>
      </c>
      <c r="DT10" s="172">
        <f t="shared" si="13"/>
        <v>1</v>
      </c>
      <c r="DU10" s="172">
        <f t="shared" si="13"/>
        <v>1</v>
      </c>
      <c r="DV10" s="172">
        <f t="shared" si="17"/>
        <v>1</v>
      </c>
      <c r="DW10" s="172">
        <f t="shared" si="14"/>
        <v>1</v>
      </c>
      <c r="DX10" s="172">
        <f t="shared" si="14"/>
        <v>1</v>
      </c>
      <c r="DY10" s="172">
        <f t="shared" si="14"/>
        <v>1</v>
      </c>
      <c r="DZ10" s="172">
        <f t="shared" si="14"/>
        <v>1</v>
      </c>
      <c r="EA10" s="172">
        <f t="shared" si="14"/>
        <v>1</v>
      </c>
      <c r="EB10" s="172">
        <f t="shared" si="14"/>
        <v>1</v>
      </c>
      <c r="EC10" s="172">
        <f t="shared" si="14"/>
        <v>1</v>
      </c>
      <c r="ED10" s="172">
        <f t="shared" si="14"/>
        <v>1</v>
      </c>
      <c r="EE10" s="172">
        <f t="shared" si="14"/>
        <v>1</v>
      </c>
      <c r="EF10" s="172">
        <f t="shared" si="14"/>
        <v>1</v>
      </c>
      <c r="EG10" s="172">
        <f t="shared" si="6"/>
        <v>0</v>
      </c>
    </row>
    <row r="11" spans="1:137" x14ac:dyDescent="0.25">
      <c r="T11" s="5"/>
      <c r="U11" s="13"/>
      <c r="V11" s="5"/>
      <c r="W11" s="5" t="str">
        <f t="shared" si="2"/>
        <v/>
      </c>
      <c r="X11" s="5"/>
      <c r="Y11" s="5"/>
      <c r="Z11" s="5"/>
      <c r="AB11" s="16"/>
      <c r="AP11" s="16"/>
      <c r="AQ11" s="16"/>
      <c r="AR11" s="16"/>
      <c r="AS11" s="16"/>
      <c r="AT11" s="16"/>
      <c r="AU11" s="16"/>
      <c r="AV11" s="16"/>
      <c r="AW11" s="16"/>
      <c r="AX11" s="16"/>
      <c r="AY11" s="16"/>
      <c r="AZ11" s="16"/>
      <c r="BA11" s="16"/>
      <c r="BB11" s="16"/>
      <c r="BC11" s="16"/>
      <c r="BD11" s="16"/>
      <c r="BE11" s="16"/>
      <c r="BF11" s="16"/>
      <c r="BG11" s="16"/>
      <c r="BH11" s="16"/>
      <c r="BI11" s="16"/>
      <c r="BJ11" s="16"/>
      <c r="CB11" s="172">
        <f t="shared" si="7"/>
        <v>1</v>
      </c>
      <c r="CC11" s="172">
        <f t="shared" si="7"/>
        <v>1</v>
      </c>
      <c r="CD11" s="172">
        <f t="shared" si="7"/>
        <v>1</v>
      </c>
      <c r="CE11" s="172">
        <f t="shared" si="7"/>
        <v>1</v>
      </c>
      <c r="CF11" s="172">
        <f t="shared" si="7"/>
        <v>1</v>
      </c>
      <c r="CG11" s="172">
        <f t="shared" si="7"/>
        <v>1</v>
      </c>
      <c r="CH11" s="172">
        <f t="shared" si="7"/>
        <v>1</v>
      </c>
      <c r="CI11" s="172">
        <f t="shared" si="7"/>
        <v>1</v>
      </c>
      <c r="CJ11" s="172">
        <f t="shared" si="7"/>
        <v>1</v>
      </c>
      <c r="CK11" s="172">
        <f t="shared" si="7"/>
        <v>1</v>
      </c>
      <c r="CL11" s="172">
        <f t="shared" si="7"/>
        <v>1</v>
      </c>
      <c r="CM11" s="172">
        <f t="shared" si="7"/>
        <v>1</v>
      </c>
      <c r="CN11" s="172">
        <f t="shared" si="7"/>
        <v>1</v>
      </c>
      <c r="CO11" s="172">
        <f t="shared" si="7"/>
        <v>1</v>
      </c>
      <c r="CP11" s="172">
        <f t="shared" si="7"/>
        <v>1</v>
      </c>
      <c r="CQ11" s="172">
        <f t="shared" si="7"/>
        <v>1</v>
      </c>
      <c r="CR11" s="172">
        <f t="shared" si="7"/>
        <v>1</v>
      </c>
      <c r="CS11" s="172">
        <f t="shared" si="7"/>
        <v>1</v>
      </c>
      <c r="CT11" s="172">
        <f t="shared" si="7"/>
        <v>1</v>
      </c>
      <c r="CU11" s="172">
        <f t="shared" si="7"/>
        <v>1</v>
      </c>
      <c r="DA11" s="172">
        <v>7</v>
      </c>
      <c r="DB11" s="32" t="str">
        <f t="shared" si="18"/>
        <v xml:space="preserve"> </v>
      </c>
      <c r="DD11" s="172">
        <f t="shared" si="16"/>
        <v>1</v>
      </c>
      <c r="DE11" s="172">
        <v>9</v>
      </c>
      <c r="DL11" s="172">
        <f t="shared" si="10"/>
        <v>0</v>
      </c>
      <c r="DM11" s="172">
        <f t="shared" si="11"/>
        <v>1</v>
      </c>
      <c r="DN11" s="172">
        <f t="shared" si="12"/>
        <v>1</v>
      </c>
      <c r="DO11" s="172">
        <f t="shared" si="13"/>
        <v>1</v>
      </c>
      <c r="DP11" s="172">
        <f t="shared" si="13"/>
        <v>1</v>
      </c>
      <c r="DQ11" s="172">
        <f t="shared" si="13"/>
        <v>1</v>
      </c>
      <c r="DR11" s="172">
        <f t="shared" si="13"/>
        <v>1</v>
      </c>
      <c r="DS11" s="172">
        <f t="shared" si="13"/>
        <v>1</v>
      </c>
      <c r="DT11" s="172">
        <f t="shared" si="13"/>
        <v>1</v>
      </c>
      <c r="DU11" s="172">
        <f t="shared" si="13"/>
        <v>1</v>
      </c>
      <c r="DV11" s="172">
        <f t="shared" si="17"/>
        <v>1</v>
      </c>
      <c r="DW11" s="172">
        <f t="shared" si="14"/>
        <v>1</v>
      </c>
      <c r="DX11" s="172">
        <f t="shared" si="14"/>
        <v>1</v>
      </c>
      <c r="DY11" s="172">
        <f t="shared" si="14"/>
        <v>1</v>
      </c>
      <c r="DZ11" s="172">
        <f t="shared" si="14"/>
        <v>1</v>
      </c>
      <c r="EA11" s="172">
        <f t="shared" si="14"/>
        <v>1</v>
      </c>
      <c r="EB11" s="172">
        <f t="shared" si="14"/>
        <v>1</v>
      </c>
      <c r="EC11" s="172">
        <f t="shared" si="14"/>
        <v>1</v>
      </c>
      <c r="ED11" s="172">
        <f t="shared" si="14"/>
        <v>1</v>
      </c>
      <c r="EE11" s="172">
        <f t="shared" si="14"/>
        <v>1</v>
      </c>
      <c r="EF11" s="172">
        <f t="shared" si="14"/>
        <v>1</v>
      </c>
      <c r="EG11" s="172">
        <f t="shared" si="6"/>
        <v>0</v>
      </c>
    </row>
    <row r="12" spans="1:137" x14ac:dyDescent="0.25">
      <c r="T12" s="5"/>
      <c r="U12" s="13"/>
      <c r="V12" s="5"/>
      <c r="W12" s="5" t="str">
        <f t="shared" si="2"/>
        <v/>
      </c>
      <c r="X12" s="5"/>
      <c r="Y12" s="5"/>
      <c r="Z12" s="5"/>
      <c r="AB12" s="16"/>
      <c r="AP12" s="16"/>
      <c r="AQ12" s="16"/>
      <c r="AR12" s="16"/>
      <c r="AS12" s="16"/>
      <c r="AT12" s="16"/>
      <c r="AU12" s="16"/>
      <c r="AV12" s="16"/>
      <c r="AW12" s="16"/>
      <c r="AX12" s="16"/>
      <c r="AY12" s="16"/>
      <c r="AZ12" s="16"/>
      <c r="BA12" s="16"/>
      <c r="BB12" s="16"/>
      <c r="BC12" s="16"/>
      <c r="BD12" s="16"/>
      <c r="BE12" s="16"/>
      <c r="BF12" s="16"/>
      <c r="BG12" s="16"/>
      <c r="BH12" s="16"/>
      <c r="BI12" s="16"/>
      <c r="BJ12" s="16"/>
      <c r="CB12" s="172">
        <f t="shared" si="7"/>
        <v>1</v>
      </c>
      <c r="CC12" s="172">
        <f t="shared" si="7"/>
        <v>1</v>
      </c>
      <c r="CD12" s="172">
        <f t="shared" si="7"/>
        <v>1</v>
      </c>
      <c r="CE12" s="172">
        <f t="shared" si="7"/>
        <v>1</v>
      </c>
      <c r="CF12" s="172">
        <f t="shared" si="7"/>
        <v>1</v>
      </c>
      <c r="CG12" s="172">
        <f t="shared" si="7"/>
        <v>1</v>
      </c>
      <c r="CH12" s="172">
        <f t="shared" si="7"/>
        <v>1</v>
      </c>
      <c r="CI12" s="172">
        <f t="shared" si="7"/>
        <v>1</v>
      </c>
      <c r="CJ12" s="172">
        <f t="shared" si="7"/>
        <v>1</v>
      </c>
      <c r="CK12" s="172">
        <f t="shared" si="7"/>
        <v>1</v>
      </c>
      <c r="CL12" s="172">
        <f t="shared" si="7"/>
        <v>1</v>
      </c>
      <c r="CM12" s="172">
        <f t="shared" si="7"/>
        <v>1</v>
      </c>
      <c r="CN12" s="172">
        <f t="shared" si="7"/>
        <v>1</v>
      </c>
      <c r="CO12" s="172">
        <f t="shared" si="7"/>
        <v>1</v>
      </c>
      <c r="CP12" s="172">
        <f t="shared" si="7"/>
        <v>1</v>
      </c>
      <c r="CQ12" s="172">
        <f t="shared" si="7"/>
        <v>1</v>
      </c>
      <c r="CR12" s="172">
        <f t="shared" si="7"/>
        <v>1</v>
      </c>
      <c r="CS12" s="172">
        <f t="shared" si="7"/>
        <v>1</v>
      </c>
      <c r="CT12" s="172">
        <f t="shared" si="7"/>
        <v>1</v>
      </c>
      <c r="CU12" s="172">
        <f t="shared" si="7"/>
        <v>1</v>
      </c>
      <c r="DA12" s="172">
        <v>8</v>
      </c>
      <c r="DB12" s="32" t="str">
        <f t="shared" si="18"/>
        <v xml:space="preserve"> </v>
      </c>
      <c r="DD12" s="172">
        <f t="shared" si="16"/>
        <v>1</v>
      </c>
      <c r="DE12" s="172">
        <v>10</v>
      </c>
      <c r="DL12" s="172">
        <f t="shared" si="10"/>
        <v>0</v>
      </c>
      <c r="DM12" s="172">
        <f t="shared" si="11"/>
        <v>1</v>
      </c>
      <c r="DN12" s="172">
        <f t="shared" si="12"/>
        <v>1</v>
      </c>
      <c r="DO12" s="172">
        <f t="shared" si="13"/>
        <v>1</v>
      </c>
      <c r="DP12" s="172">
        <f t="shared" si="13"/>
        <v>1</v>
      </c>
      <c r="DQ12" s="172">
        <f t="shared" si="13"/>
        <v>1</v>
      </c>
      <c r="DR12" s="172">
        <f t="shared" si="13"/>
        <v>1</v>
      </c>
      <c r="DS12" s="172">
        <f t="shared" si="13"/>
        <v>1</v>
      </c>
      <c r="DT12" s="172">
        <f t="shared" si="13"/>
        <v>1</v>
      </c>
      <c r="DU12" s="172">
        <f t="shared" si="13"/>
        <v>1</v>
      </c>
      <c r="DV12" s="172">
        <f t="shared" si="17"/>
        <v>1</v>
      </c>
      <c r="DW12" s="172">
        <f t="shared" si="14"/>
        <v>1</v>
      </c>
      <c r="DX12" s="172">
        <f t="shared" si="14"/>
        <v>1</v>
      </c>
      <c r="DY12" s="172">
        <f t="shared" si="14"/>
        <v>1</v>
      </c>
      <c r="DZ12" s="172">
        <f t="shared" si="14"/>
        <v>1</v>
      </c>
      <c r="EA12" s="172">
        <f t="shared" si="14"/>
        <v>1</v>
      </c>
      <c r="EB12" s="172">
        <f t="shared" si="14"/>
        <v>1</v>
      </c>
      <c r="EC12" s="172">
        <f t="shared" si="14"/>
        <v>1</v>
      </c>
      <c r="ED12" s="172">
        <f t="shared" si="14"/>
        <v>1</v>
      </c>
      <c r="EE12" s="172">
        <f t="shared" si="14"/>
        <v>1</v>
      </c>
      <c r="EF12" s="172">
        <f t="shared" si="14"/>
        <v>1</v>
      </c>
      <c r="EG12" s="172">
        <f t="shared" si="6"/>
        <v>0</v>
      </c>
    </row>
    <row r="13" spans="1:137" x14ac:dyDescent="0.25">
      <c r="T13" s="5"/>
      <c r="U13" s="13"/>
      <c r="V13" s="5"/>
      <c r="W13" s="5" t="str">
        <f t="shared" si="2"/>
        <v/>
      </c>
      <c r="X13" s="5"/>
      <c r="Y13" s="5"/>
      <c r="Z13" s="5"/>
      <c r="AB13" s="16"/>
      <c r="AP13" s="16"/>
      <c r="AQ13" s="16"/>
      <c r="AR13" s="16"/>
      <c r="AS13" s="16"/>
      <c r="AT13" s="16"/>
      <c r="AU13" s="16"/>
      <c r="AV13" s="16"/>
      <c r="AW13" s="16"/>
      <c r="AX13" s="16"/>
      <c r="AY13" s="16"/>
      <c r="AZ13" s="16"/>
      <c r="BA13" s="16"/>
      <c r="BB13" s="16"/>
      <c r="BC13" s="16"/>
      <c r="BD13" s="16"/>
      <c r="BE13" s="16"/>
      <c r="BF13" s="16"/>
      <c r="BG13" s="16"/>
      <c r="BH13" s="16"/>
      <c r="BI13" s="16"/>
      <c r="BJ13" s="16"/>
      <c r="CB13" s="172">
        <f t="shared" si="7"/>
        <v>1</v>
      </c>
      <c r="CC13" s="172">
        <f t="shared" si="7"/>
        <v>1</v>
      </c>
      <c r="CD13" s="172">
        <f t="shared" si="7"/>
        <v>1</v>
      </c>
      <c r="CE13" s="172">
        <f t="shared" si="7"/>
        <v>1</v>
      </c>
      <c r="CF13" s="172">
        <f t="shared" si="7"/>
        <v>1</v>
      </c>
      <c r="CG13" s="172">
        <f t="shared" si="7"/>
        <v>1</v>
      </c>
      <c r="CH13" s="172">
        <f t="shared" si="7"/>
        <v>1</v>
      </c>
      <c r="CI13" s="172">
        <f t="shared" si="7"/>
        <v>1</v>
      </c>
      <c r="CJ13" s="172">
        <f t="shared" si="7"/>
        <v>1</v>
      </c>
      <c r="CK13" s="172">
        <f t="shared" si="7"/>
        <v>1</v>
      </c>
      <c r="CL13" s="172">
        <f t="shared" si="7"/>
        <v>1</v>
      </c>
      <c r="CM13" s="172">
        <f t="shared" si="7"/>
        <v>1</v>
      </c>
      <c r="CN13" s="172">
        <f t="shared" si="7"/>
        <v>1</v>
      </c>
      <c r="CO13" s="172">
        <f t="shared" si="7"/>
        <v>1</v>
      </c>
      <c r="CP13" s="172">
        <f t="shared" si="7"/>
        <v>1</v>
      </c>
      <c r="CQ13" s="172">
        <f t="shared" si="7"/>
        <v>1</v>
      </c>
      <c r="CR13" s="172">
        <f t="shared" si="7"/>
        <v>1</v>
      </c>
      <c r="CS13" s="172">
        <f t="shared" si="7"/>
        <v>1</v>
      </c>
      <c r="CT13" s="172">
        <f t="shared" si="7"/>
        <v>1</v>
      </c>
      <c r="CU13" s="172">
        <f t="shared" si="7"/>
        <v>1</v>
      </c>
      <c r="DA13" s="172">
        <v>9</v>
      </c>
      <c r="DB13" s="32" t="str">
        <f t="shared" si="18"/>
        <v xml:space="preserve"> </v>
      </c>
      <c r="DD13" s="172">
        <f t="shared" si="16"/>
        <v>1</v>
      </c>
      <c r="DE13" s="172">
        <v>11</v>
      </c>
      <c r="DL13" s="172">
        <f>SUM(DM14:EF14)-SUM(DM13:EF13)</f>
        <v>0</v>
      </c>
      <c r="DM13" s="172">
        <f t="shared" si="11"/>
        <v>1</v>
      </c>
      <c r="DN13" s="172">
        <f t="shared" si="12"/>
        <v>1</v>
      </c>
      <c r="DO13" s="172">
        <f t="shared" si="13"/>
        <v>1</v>
      </c>
      <c r="DP13" s="172">
        <f t="shared" si="13"/>
        <v>1</v>
      </c>
      <c r="DQ13" s="172">
        <f t="shared" si="13"/>
        <v>1</v>
      </c>
      <c r="DR13" s="172">
        <f t="shared" si="13"/>
        <v>1</v>
      </c>
      <c r="DS13" s="172">
        <f t="shared" si="13"/>
        <v>1</v>
      </c>
      <c r="DT13" s="172">
        <f t="shared" si="13"/>
        <v>1</v>
      </c>
      <c r="DU13" s="172">
        <f t="shared" si="13"/>
        <v>1</v>
      </c>
      <c r="DV13" s="172">
        <f t="shared" si="17"/>
        <v>1</v>
      </c>
      <c r="DW13" s="172">
        <f t="shared" si="14"/>
        <v>1</v>
      </c>
      <c r="DX13" s="172">
        <f t="shared" si="14"/>
        <v>1</v>
      </c>
      <c r="DY13" s="172">
        <f t="shared" si="14"/>
        <v>1</v>
      </c>
      <c r="DZ13" s="172">
        <f t="shared" si="14"/>
        <v>1</v>
      </c>
      <c r="EA13" s="172">
        <f t="shared" si="14"/>
        <v>1</v>
      </c>
      <c r="EB13" s="172">
        <f t="shared" si="14"/>
        <v>1</v>
      </c>
      <c r="EC13" s="172">
        <f t="shared" si="14"/>
        <v>1</v>
      </c>
      <c r="ED13" s="172">
        <f t="shared" si="14"/>
        <v>1</v>
      </c>
      <c r="EE13" s="172">
        <f t="shared" si="14"/>
        <v>1</v>
      </c>
      <c r="EF13" s="172">
        <f t="shared" si="14"/>
        <v>1</v>
      </c>
      <c r="EG13" s="172">
        <f t="shared" si="6"/>
        <v>0</v>
      </c>
    </row>
    <row r="14" spans="1:137" x14ac:dyDescent="0.25">
      <c r="T14" s="5"/>
      <c r="U14" s="13"/>
      <c r="V14" s="5"/>
      <c r="W14" s="5" t="str">
        <f t="shared" si="2"/>
        <v/>
      </c>
      <c r="X14" s="5"/>
      <c r="Y14" s="5"/>
      <c r="Z14" s="5"/>
      <c r="AB14" s="16"/>
      <c r="AP14" s="16"/>
      <c r="AQ14" s="16"/>
      <c r="AR14" s="16"/>
      <c r="AS14" s="16"/>
      <c r="AT14" s="16"/>
      <c r="AU14" s="16"/>
      <c r="AV14" s="16"/>
      <c r="AW14" s="16"/>
      <c r="AX14" s="16"/>
      <c r="AY14" s="16"/>
      <c r="AZ14" s="16"/>
      <c r="BA14" s="16"/>
      <c r="BB14" s="16"/>
      <c r="BC14" s="16"/>
      <c r="BD14" s="16"/>
      <c r="BE14" s="16"/>
      <c r="BF14" s="16"/>
      <c r="BG14" s="16"/>
      <c r="BH14" s="16"/>
      <c r="BI14" s="16"/>
      <c r="BJ14" s="16"/>
      <c r="CB14" s="172">
        <f t="shared" si="7"/>
        <v>1</v>
      </c>
      <c r="CC14" s="172">
        <f t="shared" si="7"/>
        <v>1</v>
      </c>
      <c r="CD14" s="172">
        <f t="shared" si="7"/>
        <v>1</v>
      </c>
      <c r="CE14" s="172">
        <f t="shared" si="7"/>
        <v>1</v>
      </c>
      <c r="CF14" s="172">
        <f t="shared" si="7"/>
        <v>1</v>
      </c>
      <c r="CG14" s="172">
        <f t="shared" si="7"/>
        <v>1</v>
      </c>
      <c r="CH14" s="172">
        <f t="shared" si="7"/>
        <v>1</v>
      </c>
      <c r="CI14" s="172">
        <f t="shared" si="7"/>
        <v>1</v>
      </c>
      <c r="CJ14" s="172">
        <f t="shared" si="7"/>
        <v>1</v>
      </c>
      <c r="CK14" s="172">
        <f t="shared" si="7"/>
        <v>1</v>
      </c>
      <c r="CL14" s="172">
        <f t="shared" si="7"/>
        <v>1</v>
      </c>
      <c r="CM14" s="172">
        <f t="shared" si="7"/>
        <v>1</v>
      </c>
      <c r="CN14" s="172">
        <f t="shared" si="7"/>
        <v>1</v>
      </c>
      <c r="CO14" s="172">
        <f t="shared" si="7"/>
        <v>1</v>
      </c>
      <c r="CP14" s="172">
        <f t="shared" si="7"/>
        <v>1</v>
      </c>
      <c r="CQ14" s="172">
        <f t="shared" si="7"/>
        <v>1</v>
      </c>
      <c r="CR14" s="172">
        <f t="shared" si="7"/>
        <v>1</v>
      </c>
      <c r="CS14" s="172">
        <f t="shared" si="7"/>
        <v>1</v>
      </c>
      <c r="CT14" s="172">
        <f t="shared" si="7"/>
        <v>1</v>
      </c>
      <c r="CU14" s="172">
        <f t="shared" si="7"/>
        <v>1</v>
      </c>
      <c r="DA14" s="172">
        <v>10</v>
      </c>
      <c r="DB14" s="32" t="str">
        <f t="shared" si="18"/>
        <v xml:space="preserve"> </v>
      </c>
      <c r="DD14" s="172">
        <f t="shared" si="16"/>
        <v>1</v>
      </c>
      <c r="DE14" s="172">
        <v>12</v>
      </c>
      <c r="DL14" s="172">
        <f t="shared" si="10"/>
        <v>0</v>
      </c>
      <c r="DM14" s="172">
        <f t="shared" si="11"/>
        <v>1</v>
      </c>
      <c r="DN14" s="172">
        <f t="shared" si="12"/>
        <v>1</v>
      </c>
      <c r="DO14" s="172">
        <f t="shared" si="13"/>
        <v>1</v>
      </c>
      <c r="DP14" s="172">
        <f t="shared" si="13"/>
        <v>1</v>
      </c>
      <c r="DQ14" s="172">
        <f t="shared" si="13"/>
        <v>1</v>
      </c>
      <c r="DR14" s="172">
        <f t="shared" si="13"/>
        <v>1</v>
      </c>
      <c r="DS14" s="172">
        <f t="shared" si="13"/>
        <v>1</v>
      </c>
      <c r="DT14" s="172">
        <f t="shared" si="13"/>
        <v>1</v>
      </c>
      <c r="DU14" s="172">
        <f t="shared" si="13"/>
        <v>1</v>
      </c>
      <c r="DV14" s="172">
        <f t="shared" si="17"/>
        <v>1</v>
      </c>
      <c r="DW14" s="172">
        <f t="shared" si="14"/>
        <v>1</v>
      </c>
      <c r="DX14" s="172">
        <f t="shared" si="14"/>
        <v>1</v>
      </c>
      <c r="DY14" s="172">
        <f t="shared" si="14"/>
        <v>1</v>
      </c>
      <c r="DZ14" s="172">
        <f t="shared" si="14"/>
        <v>1</v>
      </c>
      <c r="EA14" s="172">
        <f t="shared" si="14"/>
        <v>1</v>
      </c>
      <c r="EB14" s="172">
        <f t="shared" si="14"/>
        <v>1</v>
      </c>
      <c r="EC14" s="172">
        <f t="shared" si="14"/>
        <v>1</v>
      </c>
      <c r="ED14" s="172">
        <f t="shared" si="14"/>
        <v>1</v>
      </c>
      <c r="EE14" s="172">
        <f t="shared" si="14"/>
        <v>1</v>
      </c>
      <c r="EF14" s="172">
        <f t="shared" si="14"/>
        <v>1</v>
      </c>
      <c r="EG14" s="172">
        <f t="shared" si="6"/>
        <v>0</v>
      </c>
    </row>
    <row r="15" spans="1:137" x14ac:dyDescent="0.25">
      <c r="T15" s="5"/>
      <c r="U15" s="13"/>
      <c r="V15" s="5"/>
      <c r="W15" s="5" t="str">
        <f t="shared" si="2"/>
        <v/>
      </c>
      <c r="X15" s="5"/>
      <c r="Y15" s="5"/>
      <c r="Z15" s="5"/>
      <c r="AB15" s="16"/>
      <c r="AP15" s="16"/>
      <c r="AQ15" s="16"/>
      <c r="AR15" s="16"/>
      <c r="AS15" s="16"/>
      <c r="AT15" s="16"/>
      <c r="AU15" s="16"/>
      <c r="AV15" s="16"/>
      <c r="AW15" s="16"/>
      <c r="AX15" s="16"/>
      <c r="AY15" s="16"/>
      <c r="AZ15" s="16"/>
      <c r="BA15" s="16"/>
      <c r="BB15" s="16"/>
      <c r="BC15" s="16"/>
      <c r="BD15" s="16"/>
      <c r="BE15" s="16"/>
      <c r="BF15" s="16"/>
      <c r="BG15" s="16"/>
      <c r="BH15" s="16"/>
      <c r="BI15" s="16"/>
      <c r="BJ15" s="16"/>
      <c r="CB15" s="172">
        <f t="shared" si="7"/>
        <v>1</v>
      </c>
      <c r="CC15" s="172">
        <f t="shared" si="7"/>
        <v>1</v>
      </c>
      <c r="CD15" s="172">
        <f t="shared" si="7"/>
        <v>1</v>
      </c>
      <c r="CE15" s="172">
        <f t="shared" si="7"/>
        <v>1</v>
      </c>
      <c r="CF15" s="172">
        <f t="shared" si="7"/>
        <v>1</v>
      </c>
      <c r="CG15" s="172">
        <f t="shared" si="7"/>
        <v>1</v>
      </c>
      <c r="CH15" s="172">
        <f t="shared" si="7"/>
        <v>1</v>
      </c>
      <c r="CI15" s="172">
        <f t="shared" si="7"/>
        <v>1</v>
      </c>
      <c r="CJ15" s="172">
        <f t="shared" si="7"/>
        <v>1</v>
      </c>
      <c r="CK15" s="172">
        <f t="shared" si="7"/>
        <v>1</v>
      </c>
      <c r="CL15" s="172">
        <f t="shared" si="7"/>
        <v>1</v>
      </c>
      <c r="CM15" s="172">
        <f t="shared" si="7"/>
        <v>1</v>
      </c>
      <c r="CN15" s="172">
        <f t="shared" si="7"/>
        <v>1</v>
      </c>
      <c r="CO15" s="172">
        <f t="shared" si="7"/>
        <v>1</v>
      </c>
      <c r="CP15" s="172">
        <f t="shared" si="7"/>
        <v>1</v>
      </c>
      <c r="CQ15" s="172">
        <f t="shared" si="7"/>
        <v>1</v>
      </c>
      <c r="CR15" s="172">
        <f t="shared" si="7"/>
        <v>1</v>
      </c>
      <c r="CS15" s="172">
        <f t="shared" si="7"/>
        <v>1</v>
      </c>
      <c r="CT15" s="172">
        <f t="shared" si="7"/>
        <v>1</v>
      </c>
      <c r="CU15" s="172">
        <f t="shared" si="7"/>
        <v>1</v>
      </c>
      <c r="DA15" s="172">
        <v>11</v>
      </c>
      <c r="DB15" s="32" t="str">
        <f t="shared" si="18"/>
        <v xml:space="preserve"> </v>
      </c>
      <c r="DD15" s="172">
        <f t="shared" si="16"/>
        <v>1</v>
      </c>
      <c r="DE15" s="172">
        <v>13</v>
      </c>
      <c r="DL15" s="172">
        <f t="shared" si="10"/>
        <v>0</v>
      </c>
      <c r="DM15" s="172">
        <f t="shared" si="11"/>
        <v>1</v>
      </c>
      <c r="DN15" s="172">
        <f t="shared" si="12"/>
        <v>1</v>
      </c>
      <c r="DO15" s="172">
        <f t="shared" si="13"/>
        <v>1</v>
      </c>
      <c r="DP15" s="172">
        <f t="shared" si="13"/>
        <v>1</v>
      </c>
      <c r="DQ15" s="172">
        <f t="shared" si="13"/>
        <v>1</v>
      </c>
      <c r="DR15" s="172">
        <f t="shared" si="13"/>
        <v>1</v>
      </c>
      <c r="DS15" s="172">
        <f t="shared" si="13"/>
        <v>1</v>
      </c>
      <c r="DT15" s="172">
        <f t="shared" si="13"/>
        <v>1</v>
      </c>
      <c r="DU15" s="172">
        <f t="shared" si="13"/>
        <v>1</v>
      </c>
      <c r="DV15" s="172">
        <f t="shared" si="17"/>
        <v>1</v>
      </c>
      <c r="DW15" s="172">
        <f t="shared" si="14"/>
        <v>1</v>
      </c>
      <c r="DX15" s="172">
        <f t="shared" si="14"/>
        <v>1</v>
      </c>
      <c r="DY15" s="172">
        <f t="shared" si="14"/>
        <v>1</v>
      </c>
      <c r="DZ15" s="172">
        <f t="shared" si="14"/>
        <v>1</v>
      </c>
      <c r="EA15" s="172">
        <f t="shared" si="14"/>
        <v>1</v>
      </c>
      <c r="EB15" s="172">
        <f t="shared" si="14"/>
        <v>1</v>
      </c>
      <c r="EC15" s="172">
        <f t="shared" si="14"/>
        <v>1</v>
      </c>
      <c r="ED15" s="172">
        <f t="shared" si="14"/>
        <v>1</v>
      </c>
      <c r="EE15" s="172">
        <f t="shared" si="14"/>
        <v>1</v>
      </c>
      <c r="EF15" s="172">
        <f t="shared" si="14"/>
        <v>1</v>
      </c>
      <c r="EG15" s="172">
        <f t="shared" si="6"/>
        <v>0</v>
      </c>
    </row>
    <row r="16" spans="1:137" x14ac:dyDescent="0.25">
      <c r="T16" s="5"/>
      <c r="U16" s="13"/>
      <c r="V16" s="5"/>
      <c r="W16" s="5" t="str">
        <f t="shared" si="2"/>
        <v/>
      </c>
      <c r="X16" s="5"/>
      <c r="Y16" s="5"/>
      <c r="Z16" s="5"/>
      <c r="AB16" s="16"/>
      <c r="AP16" s="16"/>
      <c r="AQ16" s="16"/>
      <c r="AR16" s="16"/>
      <c r="AS16" s="16"/>
      <c r="AT16" s="16"/>
      <c r="AU16" s="16"/>
      <c r="AV16" s="16"/>
      <c r="AW16" s="16"/>
      <c r="AX16" s="16"/>
      <c r="AY16" s="16"/>
      <c r="AZ16" s="16"/>
      <c r="BA16" s="16"/>
      <c r="BB16" s="16"/>
      <c r="BC16" s="16"/>
      <c r="BD16" s="16"/>
      <c r="BE16" s="16"/>
      <c r="BF16" s="16"/>
      <c r="BG16" s="16"/>
      <c r="BH16" s="16"/>
      <c r="BI16" s="16"/>
      <c r="BJ16" s="16"/>
      <c r="CB16" s="172">
        <f t="shared" si="7"/>
        <v>1</v>
      </c>
      <c r="CC16" s="172">
        <f t="shared" si="7"/>
        <v>1</v>
      </c>
      <c r="CD16" s="172">
        <f t="shared" si="7"/>
        <v>1</v>
      </c>
      <c r="CE16" s="172">
        <f t="shared" si="7"/>
        <v>1</v>
      </c>
      <c r="CF16" s="172">
        <f t="shared" si="7"/>
        <v>1</v>
      </c>
      <c r="CG16" s="172">
        <f t="shared" si="7"/>
        <v>1</v>
      </c>
      <c r="CH16" s="172">
        <f t="shared" si="7"/>
        <v>1</v>
      </c>
      <c r="CI16" s="172">
        <f t="shared" si="7"/>
        <v>1</v>
      </c>
      <c r="CJ16" s="172">
        <f t="shared" si="7"/>
        <v>1</v>
      </c>
      <c r="CK16" s="172">
        <f t="shared" si="7"/>
        <v>1</v>
      </c>
      <c r="CL16" s="172">
        <f t="shared" si="7"/>
        <v>1</v>
      </c>
      <c r="CM16" s="172">
        <f t="shared" si="7"/>
        <v>1</v>
      </c>
      <c r="CN16" s="172">
        <f t="shared" si="7"/>
        <v>1</v>
      </c>
      <c r="CO16" s="172">
        <f t="shared" si="7"/>
        <v>1</v>
      </c>
      <c r="CP16" s="172">
        <f t="shared" si="7"/>
        <v>1</v>
      </c>
      <c r="CQ16" s="172">
        <f t="shared" ref="CQ16:CU31" si="19">IF(BF15="",CQ15,CQ15+1)</f>
        <v>1</v>
      </c>
      <c r="CR16" s="172">
        <f t="shared" si="19"/>
        <v>1</v>
      </c>
      <c r="CS16" s="172">
        <f t="shared" si="19"/>
        <v>1</v>
      </c>
      <c r="CT16" s="172">
        <f t="shared" si="19"/>
        <v>1</v>
      </c>
      <c r="CU16" s="172">
        <f t="shared" si="19"/>
        <v>1</v>
      </c>
      <c r="DA16" s="172">
        <v>12</v>
      </c>
      <c r="DB16" s="32" t="str">
        <f t="shared" si="18"/>
        <v xml:space="preserve"> </v>
      </c>
      <c r="DD16" s="172">
        <f t="shared" si="16"/>
        <v>1</v>
      </c>
      <c r="DE16" s="172">
        <v>14</v>
      </c>
      <c r="DL16" s="172">
        <f t="shared" si="10"/>
        <v>0</v>
      </c>
      <c r="DM16" s="172">
        <f t="shared" si="11"/>
        <v>1</v>
      </c>
      <c r="DN16" s="172">
        <f t="shared" si="12"/>
        <v>1</v>
      </c>
      <c r="DO16" s="172">
        <f t="shared" si="13"/>
        <v>1</v>
      </c>
      <c r="DP16" s="172">
        <f t="shared" si="13"/>
        <v>1</v>
      </c>
      <c r="DQ16" s="172">
        <f t="shared" si="13"/>
        <v>1</v>
      </c>
      <c r="DR16" s="172">
        <f t="shared" si="13"/>
        <v>1</v>
      </c>
      <c r="DS16" s="172">
        <f t="shared" si="13"/>
        <v>1</v>
      </c>
      <c r="DT16" s="172">
        <f t="shared" si="13"/>
        <v>1</v>
      </c>
      <c r="DU16" s="172">
        <f t="shared" si="13"/>
        <v>1</v>
      </c>
      <c r="DV16" s="172">
        <f t="shared" si="17"/>
        <v>1</v>
      </c>
      <c r="DW16" s="172">
        <f t="shared" si="14"/>
        <v>1</v>
      </c>
      <c r="DX16" s="172">
        <f t="shared" si="14"/>
        <v>1</v>
      </c>
      <c r="DY16" s="172">
        <f t="shared" si="14"/>
        <v>1</v>
      </c>
      <c r="DZ16" s="172">
        <f t="shared" si="14"/>
        <v>1</v>
      </c>
      <c r="EA16" s="172">
        <f t="shared" si="14"/>
        <v>1</v>
      </c>
      <c r="EB16" s="172">
        <f t="shared" si="14"/>
        <v>1</v>
      </c>
      <c r="EC16" s="172">
        <f t="shared" si="14"/>
        <v>1</v>
      </c>
      <c r="ED16" s="172">
        <f t="shared" si="14"/>
        <v>1</v>
      </c>
      <c r="EE16" s="172">
        <f t="shared" si="14"/>
        <v>1</v>
      </c>
      <c r="EF16" s="172">
        <f t="shared" si="14"/>
        <v>1</v>
      </c>
      <c r="EG16" s="172">
        <f t="shared" si="6"/>
        <v>0</v>
      </c>
    </row>
    <row r="17" spans="20:137" x14ac:dyDescent="0.25">
      <c r="T17" s="5"/>
      <c r="U17" s="13"/>
      <c r="V17" s="5"/>
      <c r="W17" s="5" t="str">
        <f t="shared" si="2"/>
        <v/>
      </c>
      <c r="X17" s="5"/>
      <c r="Y17" s="5"/>
      <c r="Z17" s="5"/>
      <c r="AB17" s="16"/>
      <c r="AP17" s="16"/>
      <c r="AQ17" s="16"/>
      <c r="AR17" s="16"/>
      <c r="AS17" s="16"/>
      <c r="AT17" s="16"/>
      <c r="AU17" s="16"/>
      <c r="AV17" s="16"/>
      <c r="AW17" s="16"/>
      <c r="AX17" s="16"/>
      <c r="AY17" s="16"/>
      <c r="AZ17" s="16"/>
      <c r="BA17" s="16"/>
      <c r="BB17" s="16"/>
      <c r="BC17" s="16"/>
      <c r="BD17" s="16"/>
      <c r="BE17" s="16"/>
      <c r="BF17" s="16"/>
      <c r="BG17" s="16"/>
      <c r="BH17" s="16"/>
      <c r="BI17" s="16"/>
      <c r="BJ17" s="16"/>
      <c r="CB17" s="172">
        <f t="shared" ref="CB17:CQ32" si="20">IF(AQ16="",CB16,CB16+1)</f>
        <v>1</v>
      </c>
      <c r="CC17" s="172">
        <f t="shared" si="20"/>
        <v>1</v>
      </c>
      <c r="CD17" s="172">
        <f t="shared" si="20"/>
        <v>1</v>
      </c>
      <c r="CE17" s="172">
        <f t="shared" si="20"/>
        <v>1</v>
      </c>
      <c r="CF17" s="172">
        <f t="shared" si="20"/>
        <v>1</v>
      </c>
      <c r="CG17" s="172">
        <f t="shared" si="20"/>
        <v>1</v>
      </c>
      <c r="CH17" s="172">
        <f t="shared" si="20"/>
        <v>1</v>
      </c>
      <c r="CI17" s="172">
        <f t="shared" si="20"/>
        <v>1</v>
      </c>
      <c r="CJ17" s="172">
        <f t="shared" si="20"/>
        <v>1</v>
      </c>
      <c r="CK17" s="172">
        <f t="shared" si="20"/>
        <v>1</v>
      </c>
      <c r="CL17" s="172">
        <f t="shared" si="20"/>
        <v>1</v>
      </c>
      <c r="CM17" s="172">
        <f t="shared" si="20"/>
        <v>1</v>
      </c>
      <c r="CN17" s="172">
        <f t="shared" si="20"/>
        <v>1</v>
      </c>
      <c r="CO17" s="172">
        <f t="shared" si="20"/>
        <v>1</v>
      </c>
      <c r="CP17" s="172">
        <f t="shared" si="20"/>
        <v>1</v>
      </c>
      <c r="CQ17" s="172">
        <f t="shared" si="19"/>
        <v>1</v>
      </c>
      <c r="CR17" s="172">
        <f t="shared" si="19"/>
        <v>1</v>
      </c>
      <c r="CS17" s="172">
        <f t="shared" si="19"/>
        <v>1</v>
      </c>
      <c r="CT17" s="172">
        <f t="shared" si="19"/>
        <v>1</v>
      </c>
      <c r="CU17" s="172">
        <f t="shared" si="19"/>
        <v>1</v>
      </c>
      <c r="DB17" s="196" t="str">
        <f>IF(DB4="","","----")</f>
        <v/>
      </c>
      <c r="DD17" s="172">
        <f t="shared" si="16"/>
        <v>1</v>
      </c>
      <c r="DE17" s="172">
        <v>15</v>
      </c>
      <c r="DL17" s="172">
        <f t="shared" si="10"/>
        <v>0</v>
      </c>
      <c r="DM17" s="172">
        <f t="shared" si="11"/>
        <v>1</v>
      </c>
      <c r="DN17" s="172">
        <f t="shared" si="12"/>
        <v>1</v>
      </c>
      <c r="DO17" s="172">
        <f t="shared" si="13"/>
        <v>1</v>
      </c>
      <c r="DP17" s="172">
        <f t="shared" si="13"/>
        <v>1</v>
      </c>
      <c r="DQ17" s="172">
        <f t="shared" si="13"/>
        <v>1</v>
      </c>
      <c r="DR17" s="172">
        <f t="shared" si="13"/>
        <v>1</v>
      </c>
      <c r="DS17" s="172">
        <f t="shared" si="13"/>
        <v>1</v>
      </c>
      <c r="DT17" s="172">
        <f t="shared" si="13"/>
        <v>1</v>
      </c>
      <c r="DU17" s="172">
        <f t="shared" si="13"/>
        <v>1</v>
      </c>
      <c r="DV17" s="172">
        <f t="shared" si="17"/>
        <v>1</v>
      </c>
      <c r="DW17" s="172">
        <f t="shared" si="14"/>
        <v>1</v>
      </c>
      <c r="DX17" s="172">
        <f t="shared" si="14"/>
        <v>1</v>
      </c>
      <c r="DY17" s="172">
        <f t="shared" si="14"/>
        <v>1</v>
      </c>
      <c r="DZ17" s="172">
        <f t="shared" si="14"/>
        <v>1</v>
      </c>
      <c r="EA17" s="172">
        <f t="shared" si="14"/>
        <v>1</v>
      </c>
      <c r="EB17" s="172">
        <f t="shared" si="14"/>
        <v>1</v>
      </c>
      <c r="EC17" s="172">
        <f t="shared" si="14"/>
        <v>1</v>
      </c>
      <c r="ED17" s="172">
        <f t="shared" si="14"/>
        <v>1</v>
      </c>
      <c r="EE17" s="172">
        <f t="shared" si="14"/>
        <v>1</v>
      </c>
      <c r="EF17" s="172">
        <f t="shared" si="14"/>
        <v>1</v>
      </c>
      <c r="EG17" s="172">
        <f t="shared" si="6"/>
        <v>0</v>
      </c>
    </row>
    <row r="18" spans="20:137" x14ac:dyDescent="0.25">
      <c r="T18" s="5"/>
      <c r="U18" s="13"/>
      <c r="V18" s="5"/>
      <c r="W18" s="5" t="str">
        <f t="shared" si="2"/>
        <v/>
      </c>
      <c r="X18" s="5"/>
      <c r="Y18" s="5"/>
      <c r="Z18" s="5"/>
      <c r="AB18" s="16"/>
      <c r="AP18" s="16"/>
      <c r="AQ18" s="16"/>
      <c r="AR18" s="16"/>
      <c r="AS18" s="16"/>
      <c r="AT18" s="16"/>
      <c r="AU18" s="16"/>
      <c r="AV18" s="16"/>
      <c r="AW18" s="16"/>
      <c r="AX18" s="16"/>
      <c r="AY18" s="16"/>
      <c r="AZ18" s="16"/>
      <c r="BA18" s="16"/>
      <c r="BB18" s="16"/>
      <c r="BC18" s="16"/>
      <c r="BD18" s="16"/>
      <c r="BE18" s="16"/>
      <c r="BF18" s="16"/>
      <c r="BG18" s="16"/>
      <c r="BH18" s="16"/>
      <c r="BI18" s="16"/>
      <c r="BJ18" s="16"/>
      <c r="CB18" s="172">
        <f t="shared" si="20"/>
        <v>1</v>
      </c>
      <c r="CC18" s="172">
        <f t="shared" si="20"/>
        <v>1</v>
      </c>
      <c r="CD18" s="172">
        <f t="shared" si="20"/>
        <v>1</v>
      </c>
      <c r="CE18" s="172">
        <f t="shared" si="20"/>
        <v>1</v>
      </c>
      <c r="CF18" s="172">
        <f t="shared" si="20"/>
        <v>1</v>
      </c>
      <c r="CG18" s="172">
        <f t="shared" si="20"/>
        <v>1</v>
      </c>
      <c r="CH18" s="172">
        <f t="shared" si="20"/>
        <v>1</v>
      </c>
      <c r="CI18" s="172">
        <f t="shared" si="20"/>
        <v>1</v>
      </c>
      <c r="CJ18" s="172">
        <f t="shared" si="20"/>
        <v>1</v>
      </c>
      <c r="CK18" s="172">
        <f t="shared" si="20"/>
        <v>1</v>
      </c>
      <c r="CL18" s="172">
        <f t="shared" si="20"/>
        <v>1</v>
      </c>
      <c r="CM18" s="172">
        <f t="shared" si="20"/>
        <v>1</v>
      </c>
      <c r="CN18" s="172">
        <f t="shared" si="20"/>
        <v>1</v>
      </c>
      <c r="CO18" s="172">
        <f t="shared" si="20"/>
        <v>1</v>
      </c>
      <c r="CP18" s="172">
        <f t="shared" si="20"/>
        <v>1</v>
      </c>
      <c r="CQ18" s="172">
        <f t="shared" si="19"/>
        <v>1</v>
      </c>
      <c r="CR18" s="172">
        <f t="shared" si="19"/>
        <v>1</v>
      </c>
      <c r="CS18" s="172">
        <f t="shared" si="19"/>
        <v>1</v>
      </c>
      <c r="CT18" s="172">
        <f t="shared" si="19"/>
        <v>1</v>
      </c>
      <c r="CU18" s="172">
        <f t="shared" si="19"/>
        <v>1</v>
      </c>
      <c r="DA18" s="172"/>
      <c r="DB18" s="32" t="str">
        <f>IF(DB19="","",CONCATENATE("Warband ",CZ19," ",DG18))</f>
        <v/>
      </c>
      <c r="DD18" s="172">
        <f t="shared" si="16"/>
        <v>1</v>
      </c>
      <c r="DE18" s="172">
        <v>16</v>
      </c>
      <c r="DG18" s="49" t="str">
        <f>CONCATENATE("   ",DH18,"/",DI18,IF(DH18&gt;DI18," !",""))</f>
        <v xml:space="preserve">   0/12</v>
      </c>
      <c r="DH18" s="172">
        <f t="shared" ref="DH18" si="21">INDEX($CB$1:$CU$1,CZ19)+DJ18</f>
        <v>0</v>
      </c>
      <c r="DI18" s="172">
        <f>12</f>
        <v>12</v>
      </c>
      <c r="DL18" s="172">
        <f t="shared" si="10"/>
        <v>0</v>
      </c>
      <c r="DM18" s="172">
        <f t="shared" si="11"/>
        <v>1</v>
      </c>
      <c r="DN18" s="172">
        <f t="shared" si="12"/>
        <v>1</v>
      </c>
      <c r="DO18" s="172">
        <f t="shared" si="13"/>
        <v>1</v>
      </c>
      <c r="DP18" s="172">
        <f t="shared" si="13"/>
        <v>1</v>
      </c>
      <c r="DQ18" s="172">
        <f t="shared" si="13"/>
        <v>1</v>
      </c>
      <c r="DR18" s="172">
        <f t="shared" si="13"/>
        <v>1</v>
      </c>
      <c r="DS18" s="172">
        <f t="shared" si="13"/>
        <v>1</v>
      </c>
      <c r="DT18" s="172">
        <f t="shared" si="13"/>
        <v>1</v>
      </c>
      <c r="DU18" s="172">
        <f t="shared" si="13"/>
        <v>1</v>
      </c>
      <c r="DV18" s="172">
        <f t="shared" si="17"/>
        <v>1</v>
      </c>
      <c r="DW18" s="172">
        <f t="shared" si="14"/>
        <v>1</v>
      </c>
      <c r="DX18" s="172">
        <f t="shared" si="14"/>
        <v>1</v>
      </c>
      <c r="DY18" s="172">
        <f t="shared" si="14"/>
        <v>1</v>
      </c>
      <c r="DZ18" s="172">
        <f t="shared" si="14"/>
        <v>1</v>
      </c>
      <c r="EA18" s="172">
        <f t="shared" si="14"/>
        <v>1</v>
      </c>
      <c r="EB18" s="172">
        <f t="shared" si="14"/>
        <v>1</v>
      </c>
      <c r="EC18" s="172">
        <f t="shared" si="14"/>
        <v>1</v>
      </c>
      <c r="ED18" s="172">
        <f t="shared" si="14"/>
        <v>1</v>
      </c>
      <c r="EE18" s="172">
        <f t="shared" si="14"/>
        <v>1</v>
      </c>
      <c r="EF18" s="172">
        <f t="shared" si="14"/>
        <v>1</v>
      </c>
      <c r="EG18" s="172">
        <f t="shared" si="6"/>
        <v>0</v>
      </c>
    </row>
    <row r="19" spans="20:137" x14ac:dyDescent="0.25">
      <c r="T19" s="5"/>
      <c r="U19" s="13"/>
      <c r="V19" s="5"/>
      <c r="W19" s="5" t="str">
        <f t="shared" si="2"/>
        <v/>
      </c>
      <c r="X19" s="5"/>
      <c r="Y19" s="5"/>
      <c r="Z19" s="5"/>
      <c r="AB19" s="16"/>
      <c r="AP19" s="16"/>
      <c r="AQ19" s="16"/>
      <c r="AR19" s="16"/>
      <c r="AS19" s="16"/>
      <c r="AT19" s="16"/>
      <c r="AU19" s="16"/>
      <c r="AV19" s="16"/>
      <c r="AW19" s="16"/>
      <c r="AX19" s="16"/>
      <c r="AY19" s="16"/>
      <c r="AZ19" s="16"/>
      <c r="BA19" s="16"/>
      <c r="BB19" s="16"/>
      <c r="BC19" s="16"/>
      <c r="BD19" s="16"/>
      <c r="BE19" s="16"/>
      <c r="BF19" s="16"/>
      <c r="BG19" s="16"/>
      <c r="BH19" s="16"/>
      <c r="BI19" s="16"/>
      <c r="BJ19" s="16"/>
      <c r="CB19" s="172">
        <f t="shared" si="20"/>
        <v>1</v>
      </c>
      <c r="CC19" s="172">
        <f t="shared" si="20"/>
        <v>1</v>
      </c>
      <c r="CD19" s="172">
        <f t="shared" si="20"/>
        <v>1</v>
      </c>
      <c r="CE19" s="172">
        <f t="shared" si="20"/>
        <v>1</v>
      </c>
      <c r="CF19" s="172">
        <f t="shared" si="20"/>
        <v>1</v>
      </c>
      <c r="CG19" s="172">
        <f t="shared" si="20"/>
        <v>1</v>
      </c>
      <c r="CH19" s="172">
        <f t="shared" si="20"/>
        <v>1</v>
      </c>
      <c r="CI19" s="172">
        <f t="shared" si="20"/>
        <v>1</v>
      </c>
      <c r="CJ19" s="172">
        <f t="shared" si="20"/>
        <v>1</v>
      </c>
      <c r="CK19" s="172">
        <f t="shared" si="20"/>
        <v>1</v>
      </c>
      <c r="CL19" s="172">
        <f t="shared" si="20"/>
        <v>1</v>
      </c>
      <c r="CM19" s="172">
        <f t="shared" si="20"/>
        <v>1</v>
      </c>
      <c r="CN19" s="172">
        <f t="shared" si="20"/>
        <v>1</v>
      </c>
      <c r="CO19" s="172">
        <f t="shared" si="20"/>
        <v>1</v>
      </c>
      <c r="CP19" s="172">
        <f t="shared" si="20"/>
        <v>1</v>
      </c>
      <c r="CQ19" s="172">
        <f t="shared" si="19"/>
        <v>1</v>
      </c>
      <c r="CR19" s="172">
        <f t="shared" si="19"/>
        <v>1</v>
      </c>
      <c r="CS19" s="172">
        <f t="shared" si="19"/>
        <v>1</v>
      </c>
      <c r="CT19" s="172">
        <f t="shared" si="19"/>
        <v>1</v>
      </c>
      <c r="CU19" s="172">
        <f t="shared" si="19"/>
        <v>1</v>
      </c>
      <c r="CZ19" s="172">
        <v>2</v>
      </c>
      <c r="DA19" s="172" t="s">
        <v>278</v>
      </c>
      <c r="DB19" s="32" t="str">
        <f>T(LOOKUP(CZ19,$DM$1:$EF$1,$DM$2:$EF$2))</f>
        <v/>
      </c>
      <c r="DD19" s="172">
        <f t="shared" si="16"/>
        <v>1</v>
      </c>
      <c r="DE19" s="172">
        <v>17</v>
      </c>
      <c r="DL19" s="172">
        <f t="shared" si="10"/>
        <v>0</v>
      </c>
      <c r="DM19" s="172">
        <f t="shared" si="11"/>
        <v>1</v>
      </c>
      <c r="DN19" s="172">
        <f t="shared" si="12"/>
        <v>1</v>
      </c>
      <c r="DO19" s="172">
        <f t="shared" si="13"/>
        <v>1</v>
      </c>
      <c r="DP19" s="172">
        <f t="shared" si="13"/>
        <v>1</v>
      </c>
      <c r="DQ19" s="172">
        <f t="shared" si="13"/>
        <v>1</v>
      </c>
      <c r="DR19" s="172">
        <f t="shared" si="13"/>
        <v>1</v>
      </c>
      <c r="DS19" s="172">
        <f t="shared" si="13"/>
        <v>1</v>
      </c>
      <c r="DT19" s="172">
        <f t="shared" si="13"/>
        <v>1</v>
      </c>
      <c r="DU19" s="172">
        <f t="shared" si="13"/>
        <v>1</v>
      </c>
      <c r="DV19" s="172">
        <f t="shared" si="17"/>
        <v>1</v>
      </c>
      <c r="DW19" s="172">
        <f t="shared" si="14"/>
        <v>1</v>
      </c>
      <c r="DX19" s="172">
        <f t="shared" si="14"/>
        <v>1</v>
      </c>
      <c r="DY19" s="172">
        <f t="shared" si="14"/>
        <v>1</v>
      </c>
      <c r="DZ19" s="172">
        <f t="shared" si="14"/>
        <v>1</v>
      </c>
      <c r="EA19" s="172">
        <f t="shared" si="14"/>
        <v>1</v>
      </c>
      <c r="EB19" s="172">
        <f t="shared" si="14"/>
        <v>1</v>
      </c>
      <c r="EC19" s="172">
        <f t="shared" si="14"/>
        <v>1</v>
      </c>
      <c r="ED19" s="172">
        <f t="shared" si="14"/>
        <v>1</v>
      </c>
      <c r="EE19" s="172">
        <f t="shared" si="14"/>
        <v>1</v>
      </c>
      <c r="EF19" s="172">
        <f t="shared" si="14"/>
        <v>1</v>
      </c>
      <c r="EG19" s="172">
        <f t="shared" si="6"/>
        <v>0</v>
      </c>
    </row>
    <row r="20" spans="20:137" x14ac:dyDescent="0.25">
      <c r="T20" s="5"/>
      <c r="U20" s="13"/>
      <c r="V20" s="5"/>
      <c r="W20" s="5" t="str">
        <f t="shared" si="2"/>
        <v/>
      </c>
      <c r="X20" s="5"/>
      <c r="Y20" s="5"/>
      <c r="Z20" s="5"/>
      <c r="AB20" s="16"/>
      <c r="AP20" s="16"/>
      <c r="AQ20" s="16"/>
      <c r="AR20" s="16"/>
      <c r="AS20" s="16"/>
      <c r="AT20" s="16"/>
      <c r="AU20" s="16"/>
      <c r="AV20" s="16"/>
      <c r="AW20" s="16"/>
      <c r="AX20" s="16"/>
      <c r="AY20" s="16"/>
      <c r="AZ20" s="16"/>
      <c r="BA20" s="16"/>
      <c r="BB20" s="16"/>
      <c r="BC20" s="16"/>
      <c r="BD20" s="16"/>
      <c r="BE20" s="16"/>
      <c r="BF20" s="16"/>
      <c r="BG20" s="16"/>
      <c r="BH20" s="16"/>
      <c r="BI20" s="16"/>
      <c r="BJ20" s="16"/>
      <c r="CB20" s="172">
        <f t="shared" si="20"/>
        <v>1</v>
      </c>
      <c r="CC20" s="172">
        <f t="shared" si="20"/>
        <v>1</v>
      </c>
      <c r="CD20" s="172">
        <f t="shared" si="20"/>
        <v>1</v>
      </c>
      <c r="CE20" s="172">
        <f t="shared" si="20"/>
        <v>1</v>
      </c>
      <c r="CF20" s="172">
        <f t="shared" si="20"/>
        <v>1</v>
      </c>
      <c r="CG20" s="172">
        <f t="shared" si="20"/>
        <v>1</v>
      </c>
      <c r="CH20" s="172">
        <f t="shared" si="20"/>
        <v>1</v>
      </c>
      <c r="CI20" s="172">
        <f t="shared" si="20"/>
        <v>1</v>
      </c>
      <c r="CJ20" s="172">
        <f t="shared" si="20"/>
        <v>1</v>
      </c>
      <c r="CK20" s="172">
        <f t="shared" si="20"/>
        <v>1</v>
      </c>
      <c r="CL20" s="172">
        <f t="shared" si="20"/>
        <v>1</v>
      </c>
      <c r="CM20" s="172">
        <f t="shared" si="20"/>
        <v>1</v>
      </c>
      <c r="CN20" s="172">
        <f t="shared" si="20"/>
        <v>1</v>
      </c>
      <c r="CO20" s="172">
        <f t="shared" si="20"/>
        <v>1</v>
      </c>
      <c r="CP20" s="172">
        <f t="shared" si="20"/>
        <v>1</v>
      </c>
      <c r="CQ20" s="172">
        <f t="shared" si="19"/>
        <v>1</v>
      </c>
      <c r="CR20" s="172">
        <f t="shared" si="19"/>
        <v>1</v>
      </c>
      <c r="CS20" s="172">
        <f t="shared" si="19"/>
        <v>1</v>
      </c>
      <c r="CT20" s="172">
        <f t="shared" si="19"/>
        <v>1</v>
      </c>
      <c r="CU20" s="172">
        <f t="shared" si="19"/>
        <v>1</v>
      </c>
      <c r="DA20" s="172">
        <v>1</v>
      </c>
      <c r="DB20" s="32" t="str">
        <f t="shared" ref="DB20:DB31" si="22">T(CONCATENATE(LOOKUP(DA20,CC$3:CC$80,AR$3:AR$80)," ",LOOKUP(DA20,CC$3:CC$80,$CA$3:$CA$80)))</f>
        <v xml:space="preserve"> </v>
      </c>
      <c r="DD20" s="172">
        <f t="shared" si="16"/>
        <v>1</v>
      </c>
      <c r="DE20" s="172">
        <v>18</v>
      </c>
      <c r="DL20" s="172">
        <f t="shared" si="10"/>
        <v>0</v>
      </c>
      <c r="DM20" s="172">
        <f t="shared" si="11"/>
        <v>1</v>
      </c>
      <c r="DN20" s="172">
        <f t="shared" si="12"/>
        <v>1</v>
      </c>
      <c r="DO20" s="172">
        <f t="shared" ref="DO20:DU35" si="23">IF(OR($CX19=0,ISERROR(SEARCH(DO$1,SUBSTITUTE($CX19,DY$1,"")))),DO19,DO19+1)</f>
        <v>1</v>
      </c>
      <c r="DP20" s="172">
        <f t="shared" si="23"/>
        <v>1</v>
      </c>
      <c r="DQ20" s="172">
        <f t="shared" si="23"/>
        <v>1</v>
      </c>
      <c r="DR20" s="172">
        <f t="shared" si="23"/>
        <v>1</v>
      </c>
      <c r="DS20" s="172">
        <f t="shared" si="23"/>
        <v>1</v>
      </c>
      <c r="DT20" s="172">
        <f t="shared" si="23"/>
        <v>1</v>
      </c>
      <c r="DU20" s="172">
        <f t="shared" si="23"/>
        <v>1</v>
      </c>
      <c r="DV20" s="172">
        <f t="shared" si="17"/>
        <v>1</v>
      </c>
      <c r="DW20" s="172">
        <f t="shared" si="17"/>
        <v>1</v>
      </c>
      <c r="DX20" s="172">
        <f t="shared" si="17"/>
        <v>1</v>
      </c>
      <c r="DY20" s="172">
        <f t="shared" si="17"/>
        <v>1</v>
      </c>
      <c r="DZ20" s="172">
        <f t="shared" si="17"/>
        <v>1</v>
      </c>
      <c r="EA20" s="172">
        <f t="shared" si="17"/>
        <v>1</v>
      </c>
      <c r="EB20" s="172">
        <f t="shared" si="17"/>
        <v>1</v>
      </c>
      <c r="EC20" s="172">
        <f t="shared" si="17"/>
        <v>1</v>
      </c>
      <c r="ED20" s="172">
        <f t="shared" si="17"/>
        <v>1</v>
      </c>
      <c r="EE20" s="172">
        <f t="shared" si="17"/>
        <v>1</v>
      </c>
      <c r="EF20" s="172">
        <f t="shared" si="17"/>
        <v>1</v>
      </c>
      <c r="EG20" s="172">
        <f t="shared" si="6"/>
        <v>0</v>
      </c>
    </row>
    <row r="21" spans="20:137" x14ac:dyDescent="0.25">
      <c r="T21" s="5"/>
      <c r="U21" s="13"/>
      <c r="V21" s="5"/>
      <c r="W21" s="5" t="str">
        <f t="shared" si="2"/>
        <v/>
      </c>
      <c r="X21" s="5"/>
      <c r="Y21" s="5"/>
      <c r="Z21" s="5"/>
      <c r="AB21" s="16"/>
      <c r="AP21" s="16"/>
      <c r="AQ21" s="16"/>
      <c r="AR21" s="16"/>
      <c r="AS21" s="16"/>
      <c r="AT21" s="16"/>
      <c r="AU21" s="16"/>
      <c r="AV21" s="16"/>
      <c r="AW21" s="16"/>
      <c r="AX21" s="16"/>
      <c r="AY21" s="16"/>
      <c r="AZ21" s="16"/>
      <c r="BA21" s="16"/>
      <c r="BB21" s="16"/>
      <c r="BC21" s="16"/>
      <c r="BD21" s="16"/>
      <c r="BE21" s="16"/>
      <c r="BF21" s="16"/>
      <c r="BG21" s="16"/>
      <c r="BH21" s="16"/>
      <c r="BI21" s="16"/>
      <c r="BJ21" s="16"/>
      <c r="CB21" s="172">
        <f t="shared" si="20"/>
        <v>1</v>
      </c>
      <c r="CC21" s="172">
        <f t="shared" si="20"/>
        <v>1</v>
      </c>
      <c r="CD21" s="172">
        <f t="shared" si="20"/>
        <v>1</v>
      </c>
      <c r="CE21" s="172">
        <f t="shared" si="20"/>
        <v>1</v>
      </c>
      <c r="CF21" s="172">
        <f t="shared" si="20"/>
        <v>1</v>
      </c>
      <c r="CG21" s="172">
        <f t="shared" si="20"/>
        <v>1</v>
      </c>
      <c r="CH21" s="172">
        <f t="shared" si="20"/>
        <v>1</v>
      </c>
      <c r="CI21" s="172">
        <f t="shared" si="20"/>
        <v>1</v>
      </c>
      <c r="CJ21" s="172">
        <f t="shared" si="20"/>
        <v>1</v>
      </c>
      <c r="CK21" s="172">
        <f t="shared" si="20"/>
        <v>1</v>
      </c>
      <c r="CL21" s="172">
        <f t="shared" si="20"/>
        <v>1</v>
      </c>
      <c r="CM21" s="172">
        <f t="shared" si="20"/>
        <v>1</v>
      </c>
      <c r="CN21" s="172">
        <f t="shared" si="20"/>
        <v>1</v>
      </c>
      <c r="CO21" s="172">
        <f t="shared" si="20"/>
        <v>1</v>
      </c>
      <c r="CP21" s="172">
        <f t="shared" si="20"/>
        <v>1</v>
      </c>
      <c r="CQ21" s="172">
        <f t="shared" si="19"/>
        <v>1</v>
      </c>
      <c r="CR21" s="172">
        <f t="shared" si="19"/>
        <v>1</v>
      </c>
      <c r="CS21" s="172">
        <f t="shared" si="19"/>
        <v>1</v>
      </c>
      <c r="CT21" s="172">
        <f t="shared" si="19"/>
        <v>1</v>
      </c>
      <c r="CU21" s="172">
        <f t="shared" si="19"/>
        <v>1</v>
      </c>
      <c r="DA21" s="172">
        <v>2</v>
      </c>
      <c r="DB21" s="32" t="str">
        <f t="shared" si="22"/>
        <v xml:space="preserve"> </v>
      </c>
      <c r="DD21" s="172">
        <f t="shared" si="16"/>
        <v>1</v>
      </c>
      <c r="DE21" s="172">
        <v>19</v>
      </c>
      <c r="DL21" s="172">
        <f t="shared" si="10"/>
        <v>0</v>
      </c>
      <c r="DM21" s="172">
        <f t="shared" si="11"/>
        <v>1</v>
      </c>
      <c r="DN21" s="172">
        <f t="shared" si="12"/>
        <v>1</v>
      </c>
      <c r="DO21" s="172">
        <f t="shared" si="23"/>
        <v>1</v>
      </c>
      <c r="DP21" s="172">
        <f t="shared" si="23"/>
        <v>1</v>
      </c>
      <c r="DQ21" s="172">
        <f t="shared" si="23"/>
        <v>1</v>
      </c>
      <c r="DR21" s="172">
        <f t="shared" si="23"/>
        <v>1</v>
      </c>
      <c r="DS21" s="172">
        <f t="shared" si="23"/>
        <v>1</v>
      </c>
      <c r="DT21" s="172">
        <f t="shared" si="23"/>
        <v>1</v>
      </c>
      <c r="DU21" s="172">
        <f t="shared" si="23"/>
        <v>1</v>
      </c>
      <c r="DV21" s="172">
        <f t="shared" ref="DV21:EF36" si="24">IF(OR($CX20=0,ISERROR(SEARCH(DV$1,$CX20))),DV20,DV20+1)</f>
        <v>1</v>
      </c>
      <c r="DW21" s="172">
        <f t="shared" si="24"/>
        <v>1</v>
      </c>
      <c r="DX21" s="172">
        <f t="shared" si="24"/>
        <v>1</v>
      </c>
      <c r="DY21" s="172">
        <f t="shared" si="24"/>
        <v>1</v>
      </c>
      <c r="DZ21" s="172">
        <f t="shared" si="24"/>
        <v>1</v>
      </c>
      <c r="EA21" s="172">
        <f t="shared" si="24"/>
        <v>1</v>
      </c>
      <c r="EB21" s="172">
        <f t="shared" si="24"/>
        <v>1</v>
      </c>
      <c r="EC21" s="172">
        <f t="shared" si="24"/>
        <v>1</v>
      </c>
      <c r="ED21" s="172">
        <f t="shared" si="24"/>
        <v>1</v>
      </c>
      <c r="EE21" s="172">
        <f t="shared" si="24"/>
        <v>1</v>
      </c>
      <c r="EF21" s="172">
        <f t="shared" si="24"/>
        <v>1</v>
      </c>
      <c r="EG21" s="172">
        <f t="shared" si="6"/>
        <v>0</v>
      </c>
    </row>
    <row r="22" spans="20:137" x14ac:dyDescent="0.25">
      <c r="T22" s="5"/>
      <c r="U22" s="13"/>
      <c r="V22" s="5"/>
      <c r="W22" s="5" t="str">
        <f t="shared" si="2"/>
        <v/>
      </c>
      <c r="X22" s="5"/>
      <c r="Y22" s="5"/>
      <c r="Z22" s="5"/>
      <c r="AB22" s="16"/>
      <c r="AP22" s="16"/>
      <c r="AQ22" s="16"/>
      <c r="AR22" s="16"/>
      <c r="AS22" s="16"/>
      <c r="AT22" s="16"/>
      <c r="AU22" s="16"/>
      <c r="AV22" s="16"/>
      <c r="AW22" s="16"/>
      <c r="AX22" s="16"/>
      <c r="AY22" s="16"/>
      <c r="AZ22" s="16"/>
      <c r="BA22" s="16"/>
      <c r="BB22" s="16"/>
      <c r="BC22" s="16"/>
      <c r="BD22" s="16"/>
      <c r="BE22" s="16"/>
      <c r="BF22" s="16"/>
      <c r="BG22" s="16"/>
      <c r="BH22" s="16"/>
      <c r="BI22" s="16"/>
      <c r="BJ22" s="16"/>
      <c r="CB22" s="172">
        <f t="shared" si="20"/>
        <v>1</v>
      </c>
      <c r="CC22" s="172">
        <f t="shared" si="20"/>
        <v>1</v>
      </c>
      <c r="CD22" s="172">
        <f t="shared" si="20"/>
        <v>1</v>
      </c>
      <c r="CE22" s="172">
        <f t="shared" si="20"/>
        <v>1</v>
      </c>
      <c r="CF22" s="172">
        <f t="shared" si="20"/>
        <v>1</v>
      </c>
      <c r="CG22" s="172">
        <f t="shared" si="20"/>
        <v>1</v>
      </c>
      <c r="CH22" s="172">
        <f t="shared" si="20"/>
        <v>1</v>
      </c>
      <c r="CI22" s="172">
        <f t="shared" si="20"/>
        <v>1</v>
      </c>
      <c r="CJ22" s="172">
        <f t="shared" si="20"/>
        <v>1</v>
      </c>
      <c r="CK22" s="172">
        <f t="shared" si="20"/>
        <v>1</v>
      </c>
      <c r="CL22" s="172">
        <f t="shared" si="20"/>
        <v>1</v>
      </c>
      <c r="CM22" s="172">
        <f t="shared" si="20"/>
        <v>1</v>
      </c>
      <c r="CN22" s="172">
        <f t="shared" si="20"/>
        <v>1</v>
      </c>
      <c r="CO22" s="172">
        <f t="shared" si="20"/>
        <v>1</v>
      </c>
      <c r="CP22" s="172">
        <f t="shared" si="20"/>
        <v>1</v>
      </c>
      <c r="CQ22" s="172">
        <f t="shared" si="19"/>
        <v>1</v>
      </c>
      <c r="CR22" s="172">
        <f t="shared" si="19"/>
        <v>1</v>
      </c>
      <c r="CS22" s="172">
        <f t="shared" si="19"/>
        <v>1</v>
      </c>
      <c r="CT22" s="172">
        <f t="shared" si="19"/>
        <v>1</v>
      </c>
      <c r="CU22" s="172">
        <f t="shared" si="19"/>
        <v>1</v>
      </c>
      <c r="DA22" s="172">
        <v>3</v>
      </c>
      <c r="DB22" s="32" t="str">
        <f t="shared" si="22"/>
        <v xml:space="preserve"> </v>
      </c>
      <c r="DD22" s="172">
        <f t="shared" si="16"/>
        <v>1</v>
      </c>
      <c r="DE22" s="172">
        <v>20</v>
      </c>
      <c r="DL22" s="172">
        <f t="shared" si="10"/>
        <v>0</v>
      </c>
      <c r="DM22" s="172">
        <f t="shared" si="11"/>
        <v>1</v>
      </c>
      <c r="DN22" s="172">
        <f t="shared" si="12"/>
        <v>1</v>
      </c>
      <c r="DO22" s="172">
        <f t="shared" si="23"/>
        <v>1</v>
      </c>
      <c r="DP22" s="172">
        <f t="shared" si="23"/>
        <v>1</v>
      </c>
      <c r="DQ22" s="172">
        <f t="shared" si="23"/>
        <v>1</v>
      </c>
      <c r="DR22" s="172">
        <f t="shared" si="23"/>
        <v>1</v>
      </c>
      <c r="DS22" s="172">
        <f t="shared" si="23"/>
        <v>1</v>
      </c>
      <c r="DT22" s="172">
        <f t="shared" si="23"/>
        <v>1</v>
      </c>
      <c r="DU22" s="172">
        <f t="shared" si="23"/>
        <v>1</v>
      </c>
      <c r="DV22" s="172">
        <f t="shared" si="24"/>
        <v>1</v>
      </c>
      <c r="DW22" s="172">
        <f t="shared" si="24"/>
        <v>1</v>
      </c>
      <c r="DX22" s="172">
        <f t="shared" si="24"/>
        <v>1</v>
      </c>
      <c r="DY22" s="172">
        <f t="shared" si="24"/>
        <v>1</v>
      </c>
      <c r="DZ22" s="172">
        <f t="shared" si="24"/>
        <v>1</v>
      </c>
      <c r="EA22" s="172">
        <f t="shared" si="24"/>
        <v>1</v>
      </c>
      <c r="EB22" s="172">
        <f t="shared" si="24"/>
        <v>1</v>
      </c>
      <c r="EC22" s="172">
        <f t="shared" si="24"/>
        <v>1</v>
      </c>
      <c r="ED22" s="172">
        <f t="shared" si="24"/>
        <v>1</v>
      </c>
      <c r="EE22" s="172">
        <f t="shared" si="24"/>
        <v>1</v>
      </c>
      <c r="EF22" s="172">
        <f t="shared" si="24"/>
        <v>1</v>
      </c>
      <c r="EG22" s="172">
        <f t="shared" si="6"/>
        <v>0</v>
      </c>
    </row>
    <row r="23" spans="20:137" x14ac:dyDescent="0.25">
      <c r="T23" s="5"/>
      <c r="U23" s="13"/>
      <c r="V23" s="5"/>
      <c r="W23" s="5" t="str">
        <f t="shared" si="2"/>
        <v/>
      </c>
      <c r="X23" s="5"/>
      <c r="Y23" s="5"/>
      <c r="Z23" s="5"/>
      <c r="AB23" s="16"/>
      <c r="AP23" s="16"/>
      <c r="AQ23" s="16"/>
      <c r="AR23" s="16"/>
      <c r="AS23" s="16"/>
      <c r="AT23" s="16"/>
      <c r="AU23" s="16"/>
      <c r="AV23" s="16"/>
      <c r="AW23" s="16"/>
      <c r="AX23" s="16"/>
      <c r="AY23" s="16"/>
      <c r="AZ23" s="16"/>
      <c r="BA23" s="16"/>
      <c r="BB23" s="16"/>
      <c r="BC23" s="16"/>
      <c r="BD23" s="16"/>
      <c r="BE23" s="16"/>
      <c r="BF23" s="16"/>
      <c r="BG23" s="16"/>
      <c r="BH23" s="16"/>
      <c r="BI23" s="16"/>
      <c r="BJ23" s="16"/>
      <c r="CB23" s="172">
        <f t="shared" si="20"/>
        <v>1</v>
      </c>
      <c r="CC23" s="172">
        <f t="shared" si="20"/>
        <v>1</v>
      </c>
      <c r="CD23" s="172">
        <f t="shared" si="20"/>
        <v>1</v>
      </c>
      <c r="CE23" s="172">
        <f t="shared" si="20"/>
        <v>1</v>
      </c>
      <c r="CF23" s="172">
        <f t="shared" si="20"/>
        <v>1</v>
      </c>
      <c r="CG23" s="172">
        <f t="shared" si="20"/>
        <v>1</v>
      </c>
      <c r="CH23" s="172">
        <f t="shared" si="20"/>
        <v>1</v>
      </c>
      <c r="CI23" s="172">
        <f t="shared" si="20"/>
        <v>1</v>
      </c>
      <c r="CJ23" s="172">
        <f t="shared" si="20"/>
        <v>1</v>
      </c>
      <c r="CK23" s="172">
        <f t="shared" si="20"/>
        <v>1</v>
      </c>
      <c r="CL23" s="172">
        <f t="shared" si="20"/>
        <v>1</v>
      </c>
      <c r="CM23" s="172">
        <f t="shared" si="20"/>
        <v>1</v>
      </c>
      <c r="CN23" s="172">
        <f t="shared" si="20"/>
        <v>1</v>
      </c>
      <c r="CO23" s="172">
        <f t="shared" si="20"/>
        <v>1</v>
      </c>
      <c r="CP23" s="172">
        <f t="shared" si="20"/>
        <v>1</v>
      </c>
      <c r="CQ23" s="172">
        <f t="shared" si="19"/>
        <v>1</v>
      </c>
      <c r="CR23" s="172">
        <f t="shared" si="19"/>
        <v>1</v>
      </c>
      <c r="CS23" s="172">
        <f t="shared" si="19"/>
        <v>1</v>
      </c>
      <c r="CT23" s="172">
        <f t="shared" si="19"/>
        <v>1</v>
      </c>
      <c r="CU23" s="172">
        <f t="shared" si="19"/>
        <v>1</v>
      </c>
      <c r="DA23" s="172">
        <v>4</v>
      </c>
      <c r="DB23" s="32" t="str">
        <f t="shared" si="22"/>
        <v xml:space="preserve"> </v>
      </c>
      <c r="DD23" s="172">
        <f t="shared" si="16"/>
        <v>1</v>
      </c>
      <c r="DE23" s="172">
        <v>21</v>
      </c>
      <c r="DL23" s="172">
        <f t="shared" si="10"/>
        <v>0</v>
      </c>
      <c r="DM23" s="172">
        <f t="shared" si="11"/>
        <v>1</v>
      </c>
      <c r="DN23" s="172">
        <f t="shared" si="12"/>
        <v>1</v>
      </c>
      <c r="DO23" s="172">
        <f t="shared" si="23"/>
        <v>1</v>
      </c>
      <c r="DP23" s="172">
        <f t="shared" si="23"/>
        <v>1</v>
      </c>
      <c r="DQ23" s="172">
        <f t="shared" si="23"/>
        <v>1</v>
      </c>
      <c r="DR23" s="172">
        <f t="shared" si="23"/>
        <v>1</v>
      </c>
      <c r="DS23" s="172">
        <f t="shared" si="23"/>
        <v>1</v>
      </c>
      <c r="DT23" s="172">
        <f t="shared" si="23"/>
        <v>1</v>
      </c>
      <c r="DU23" s="172">
        <f t="shared" si="23"/>
        <v>1</v>
      </c>
      <c r="DV23" s="172">
        <f t="shared" si="24"/>
        <v>1</v>
      </c>
      <c r="DW23" s="172">
        <f t="shared" si="24"/>
        <v>1</v>
      </c>
      <c r="DX23" s="172">
        <f t="shared" si="24"/>
        <v>1</v>
      </c>
      <c r="DY23" s="172">
        <f t="shared" si="24"/>
        <v>1</v>
      </c>
      <c r="DZ23" s="172">
        <f t="shared" si="24"/>
        <v>1</v>
      </c>
      <c r="EA23" s="172">
        <f t="shared" si="24"/>
        <v>1</v>
      </c>
      <c r="EB23" s="172">
        <f t="shared" si="24"/>
        <v>1</v>
      </c>
      <c r="EC23" s="172">
        <f t="shared" si="24"/>
        <v>1</v>
      </c>
      <c r="ED23" s="172">
        <f t="shared" si="24"/>
        <v>1</v>
      </c>
      <c r="EE23" s="172">
        <f t="shared" si="24"/>
        <v>1</v>
      </c>
      <c r="EF23" s="172">
        <f t="shared" si="24"/>
        <v>1</v>
      </c>
      <c r="EG23" s="172">
        <f t="shared" si="6"/>
        <v>0</v>
      </c>
    </row>
    <row r="24" spans="20:137" x14ac:dyDescent="0.25">
      <c r="T24" s="5"/>
      <c r="U24" s="13"/>
      <c r="V24" s="5"/>
      <c r="W24" s="5" t="str">
        <f t="shared" si="2"/>
        <v/>
      </c>
      <c r="X24" s="5"/>
      <c r="Y24" s="5"/>
      <c r="Z24" s="5"/>
      <c r="AB24" s="16"/>
      <c r="AP24" s="16"/>
      <c r="AQ24" s="16"/>
      <c r="AR24" s="16"/>
      <c r="AS24" s="16"/>
      <c r="AT24" s="16"/>
      <c r="AU24" s="16"/>
      <c r="AV24" s="16"/>
      <c r="AW24" s="16"/>
      <c r="AX24" s="16"/>
      <c r="AY24" s="16"/>
      <c r="AZ24" s="16"/>
      <c r="BA24" s="16"/>
      <c r="BB24" s="16"/>
      <c r="BC24" s="16"/>
      <c r="BD24" s="16"/>
      <c r="BE24" s="16"/>
      <c r="BF24" s="16"/>
      <c r="BG24" s="16"/>
      <c r="BH24" s="16"/>
      <c r="BI24" s="16"/>
      <c r="BJ24" s="16"/>
      <c r="CB24" s="172">
        <f t="shared" si="20"/>
        <v>1</v>
      </c>
      <c r="CC24" s="172">
        <f t="shared" si="20"/>
        <v>1</v>
      </c>
      <c r="CD24" s="172">
        <f t="shared" si="20"/>
        <v>1</v>
      </c>
      <c r="CE24" s="172">
        <f t="shared" si="20"/>
        <v>1</v>
      </c>
      <c r="CF24" s="172">
        <f t="shared" si="20"/>
        <v>1</v>
      </c>
      <c r="CG24" s="172">
        <f t="shared" si="20"/>
        <v>1</v>
      </c>
      <c r="CH24" s="172">
        <f t="shared" si="20"/>
        <v>1</v>
      </c>
      <c r="CI24" s="172">
        <f t="shared" si="20"/>
        <v>1</v>
      </c>
      <c r="CJ24" s="172">
        <f t="shared" si="20"/>
        <v>1</v>
      </c>
      <c r="CK24" s="172">
        <f t="shared" si="20"/>
        <v>1</v>
      </c>
      <c r="CL24" s="172">
        <f t="shared" si="20"/>
        <v>1</v>
      </c>
      <c r="CM24" s="172">
        <f t="shared" si="20"/>
        <v>1</v>
      </c>
      <c r="CN24" s="172">
        <f t="shared" si="20"/>
        <v>1</v>
      </c>
      <c r="CO24" s="172">
        <f t="shared" si="20"/>
        <v>1</v>
      </c>
      <c r="CP24" s="172">
        <f t="shared" si="20"/>
        <v>1</v>
      </c>
      <c r="CQ24" s="172">
        <f t="shared" si="19"/>
        <v>1</v>
      </c>
      <c r="CR24" s="172">
        <f t="shared" si="19"/>
        <v>1</v>
      </c>
      <c r="CS24" s="172">
        <f t="shared" si="19"/>
        <v>1</v>
      </c>
      <c r="CT24" s="172">
        <f t="shared" si="19"/>
        <v>1</v>
      </c>
      <c r="CU24" s="172">
        <f t="shared" si="19"/>
        <v>1</v>
      </c>
      <c r="DA24" s="172">
        <v>5</v>
      </c>
      <c r="DB24" s="32" t="str">
        <f t="shared" si="22"/>
        <v xml:space="preserve"> </v>
      </c>
      <c r="DD24" s="172">
        <f t="shared" si="16"/>
        <v>1</v>
      </c>
      <c r="DE24" s="172">
        <v>22</v>
      </c>
      <c r="DL24" s="172">
        <f t="shared" si="10"/>
        <v>0</v>
      </c>
      <c r="DM24" s="172">
        <f t="shared" si="11"/>
        <v>1</v>
      </c>
      <c r="DN24" s="172">
        <f t="shared" si="12"/>
        <v>1</v>
      </c>
      <c r="DO24" s="172">
        <f t="shared" si="23"/>
        <v>1</v>
      </c>
      <c r="DP24" s="172">
        <f t="shared" si="23"/>
        <v>1</v>
      </c>
      <c r="DQ24" s="172">
        <f t="shared" si="23"/>
        <v>1</v>
      </c>
      <c r="DR24" s="172">
        <f t="shared" si="23"/>
        <v>1</v>
      </c>
      <c r="DS24" s="172">
        <f t="shared" si="23"/>
        <v>1</v>
      </c>
      <c r="DT24" s="172">
        <f t="shared" si="23"/>
        <v>1</v>
      </c>
      <c r="DU24" s="172">
        <f t="shared" si="23"/>
        <v>1</v>
      </c>
      <c r="DV24" s="172">
        <f t="shared" si="24"/>
        <v>1</v>
      </c>
      <c r="DW24" s="172">
        <f t="shared" si="24"/>
        <v>1</v>
      </c>
      <c r="DX24" s="172">
        <f t="shared" si="24"/>
        <v>1</v>
      </c>
      <c r="DY24" s="172">
        <f t="shared" si="24"/>
        <v>1</v>
      </c>
      <c r="DZ24" s="172">
        <f t="shared" si="24"/>
        <v>1</v>
      </c>
      <c r="EA24" s="172">
        <f t="shared" si="24"/>
        <v>1</v>
      </c>
      <c r="EB24" s="172">
        <f t="shared" si="24"/>
        <v>1</v>
      </c>
      <c r="EC24" s="172">
        <f t="shared" si="24"/>
        <v>1</v>
      </c>
      <c r="ED24" s="172">
        <f t="shared" si="24"/>
        <v>1</v>
      </c>
      <c r="EE24" s="172">
        <f t="shared" si="24"/>
        <v>1</v>
      </c>
      <c r="EF24" s="172">
        <f t="shared" si="24"/>
        <v>1</v>
      </c>
      <c r="EG24" s="172">
        <f t="shared" si="6"/>
        <v>0</v>
      </c>
    </row>
    <row r="25" spans="20:137" x14ac:dyDescent="0.25">
      <c r="T25" s="5"/>
      <c r="U25" s="13"/>
      <c r="V25" s="5"/>
      <c r="W25" s="5" t="str">
        <f t="shared" si="2"/>
        <v/>
      </c>
      <c r="X25" s="5"/>
      <c r="Y25" s="5"/>
      <c r="Z25" s="5"/>
      <c r="AB25" s="16"/>
      <c r="AP25" s="16"/>
      <c r="AQ25" s="16"/>
      <c r="AR25" s="16"/>
      <c r="AS25" s="16"/>
      <c r="AT25" s="16"/>
      <c r="AU25" s="16"/>
      <c r="AV25" s="16"/>
      <c r="AW25" s="16"/>
      <c r="AX25" s="16"/>
      <c r="AY25" s="16"/>
      <c r="AZ25" s="16"/>
      <c r="BA25" s="16"/>
      <c r="BB25" s="16"/>
      <c r="BC25" s="16"/>
      <c r="BD25" s="16"/>
      <c r="BE25" s="16"/>
      <c r="BF25" s="16"/>
      <c r="BG25" s="16"/>
      <c r="BH25" s="16"/>
      <c r="BI25" s="16"/>
      <c r="BJ25" s="16"/>
      <c r="CB25" s="172">
        <f t="shared" si="20"/>
        <v>1</v>
      </c>
      <c r="CC25" s="172">
        <f t="shared" si="20"/>
        <v>1</v>
      </c>
      <c r="CD25" s="172">
        <f t="shared" si="20"/>
        <v>1</v>
      </c>
      <c r="CE25" s="172">
        <f t="shared" si="20"/>
        <v>1</v>
      </c>
      <c r="CF25" s="172">
        <f t="shared" si="20"/>
        <v>1</v>
      </c>
      <c r="CG25" s="172">
        <f t="shared" si="20"/>
        <v>1</v>
      </c>
      <c r="CH25" s="172">
        <f t="shared" si="20"/>
        <v>1</v>
      </c>
      <c r="CI25" s="172">
        <f t="shared" si="20"/>
        <v>1</v>
      </c>
      <c r="CJ25" s="172">
        <f t="shared" si="20"/>
        <v>1</v>
      </c>
      <c r="CK25" s="172">
        <f t="shared" si="20"/>
        <v>1</v>
      </c>
      <c r="CL25" s="172">
        <f t="shared" si="20"/>
        <v>1</v>
      </c>
      <c r="CM25" s="172">
        <f t="shared" si="20"/>
        <v>1</v>
      </c>
      <c r="CN25" s="172">
        <f t="shared" si="20"/>
        <v>1</v>
      </c>
      <c r="CO25" s="172">
        <f t="shared" si="20"/>
        <v>1</v>
      </c>
      <c r="CP25" s="172">
        <f t="shared" si="20"/>
        <v>1</v>
      </c>
      <c r="CQ25" s="172">
        <f t="shared" si="19"/>
        <v>1</v>
      </c>
      <c r="CR25" s="172">
        <f t="shared" si="19"/>
        <v>1</v>
      </c>
      <c r="CS25" s="172">
        <f t="shared" si="19"/>
        <v>1</v>
      </c>
      <c r="CT25" s="172">
        <f t="shared" si="19"/>
        <v>1</v>
      </c>
      <c r="CU25" s="172">
        <f t="shared" si="19"/>
        <v>1</v>
      </c>
      <c r="DA25" s="172">
        <v>6</v>
      </c>
      <c r="DB25" s="32" t="str">
        <f t="shared" si="22"/>
        <v xml:space="preserve"> </v>
      </c>
      <c r="DD25" s="172">
        <f t="shared" si="16"/>
        <v>1</v>
      </c>
      <c r="DE25" s="172">
        <v>23</v>
      </c>
      <c r="DL25" s="172">
        <f t="shared" si="10"/>
        <v>0</v>
      </c>
      <c r="DM25" s="172">
        <f t="shared" si="11"/>
        <v>1</v>
      </c>
      <c r="DN25" s="172">
        <f t="shared" si="12"/>
        <v>1</v>
      </c>
      <c r="DO25" s="172">
        <f t="shared" si="23"/>
        <v>1</v>
      </c>
      <c r="DP25" s="172">
        <f t="shared" si="23"/>
        <v>1</v>
      </c>
      <c r="DQ25" s="172">
        <f t="shared" si="23"/>
        <v>1</v>
      </c>
      <c r="DR25" s="172">
        <f t="shared" si="23"/>
        <v>1</v>
      </c>
      <c r="DS25" s="172">
        <f t="shared" si="23"/>
        <v>1</v>
      </c>
      <c r="DT25" s="172">
        <f t="shared" si="23"/>
        <v>1</v>
      </c>
      <c r="DU25" s="172">
        <f t="shared" si="23"/>
        <v>1</v>
      </c>
      <c r="DV25" s="172">
        <f t="shared" si="24"/>
        <v>1</v>
      </c>
      <c r="DW25" s="172">
        <f t="shared" si="24"/>
        <v>1</v>
      </c>
      <c r="DX25" s="172">
        <f t="shared" si="24"/>
        <v>1</v>
      </c>
      <c r="DY25" s="172">
        <f t="shared" si="24"/>
        <v>1</v>
      </c>
      <c r="DZ25" s="172">
        <f t="shared" si="24"/>
        <v>1</v>
      </c>
      <c r="EA25" s="172">
        <f t="shared" si="24"/>
        <v>1</v>
      </c>
      <c r="EB25" s="172">
        <f t="shared" si="24"/>
        <v>1</v>
      </c>
      <c r="EC25" s="172">
        <f t="shared" si="24"/>
        <v>1</v>
      </c>
      <c r="ED25" s="172">
        <f t="shared" si="24"/>
        <v>1</v>
      </c>
      <c r="EE25" s="172">
        <f t="shared" si="24"/>
        <v>1</v>
      </c>
      <c r="EF25" s="172">
        <f t="shared" si="24"/>
        <v>1</v>
      </c>
      <c r="EG25" s="172">
        <f t="shared" si="6"/>
        <v>0</v>
      </c>
    </row>
    <row r="26" spans="20:137" x14ac:dyDescent="0.25">
      <c r="T26" s="5"/>
      <c r="U26" s="13"/>
      <c r="V26" s="5"/>
      <c r="W26" s="5" t="str">
        <f t="shared" si="2"/>
        <v/>
      </c>
      <c r="X26" s="5"/>
      <c r="Y26" s="5"/>
      <c r="Z26" s="5"/>
      <c r="AB26" s="16"/>
      <c r="AP26" s="16"/>
      <c r="AQ26" s="16"/>
      <c r="AR26" s="16"/>
      <c r="AS26" s="16"/>
      <c r="AT26" s="16"/>
      <c r="AU26" s="16"/>
      <c r="AV26" s="16"/>
      <c r="AW26" s="16"/>
      <c r="AX26" s="16"/>
      <c r="AY26" s="16"/>
      <c r="AZ26" s="16"/>
      <c r="BA26" s="16"/>
      <c r="BB26" s="16"/>
      <c r="BC26" s="16"/>
      <c r="BD26" s="16"/>
      <c r="BE26" s="16"/>
      <c r="BF26" s="16"/>
      <c r="BG26" s="16"/>
      <c r="BH26" s="16"/>
      <c r="BI26" s="16"/>
      <c r="BJ26" s="16"/>
      <c r="CB26" s="172">
        <f t="shared" si="20"/>
        <v>1</v>
      </c>
      <c r="CC26" s="172">
        <f t="shared" si="20"/>
        <v>1</v>
      </c>
      <c r="CD26" s="172">
        <f t="shared" si="20"/>
        <v>1</v>
      </c>
      <c r="CE26" s="172">
        <f t="shared" si="20"/>
        <v>1</v>
      </c>
      <c r="CF26" s="172">
        <f t="shared" si="20"/>
        <v>1</v>
      </c>
      <c r="CG26" s="172">
        <f t="shared" si="20"/>
        <v>1</v>
      </c>
      <c r="CH26" s="172">
        <f t="shared" si="20"/>
        <v>1</v>
      </c>
      <c r="CI26" s="172">
        <f t="shared" si="20"/>
        <v>1</v>
      </c>
      <c r="CJ26" s="172">
        <f t="shared" si="20"/>
        <v>1</v>
      </c>
      <c r="CK26" s="172">
        <f t="shared" si="20"/>
        <v>1</v>
      </c>
      <c r="CL26" s="172">
        <f t="shared" si="20"/>
        <v>1</v>
      </c>
      <c r="CM26" s="172">
        <f t="shared" si="20"/>
        <v>1</v>
      </c>
      <c r="CN26" s="172">
        <f t="shared" si="20"/>
        <v>1</v>
      </c>
      <c r="CO26" s="172">
        <f t="shared" si="20"/>
        <v>1</v>
      </c>
      <c r="CP26" s="172">
        <f t="shared" si="20"/>
        <v>1</v>
      </c>
      <c r="CQ26" s="172">
        <f t="shared" si="19"/>
        <v>1</v>
      </c>
      <c r="CR26" s="172">
        <f t="shared" si="19"/>
        <v>1</v>
      </c>
      <c r="CS26" s="172">
        <f t="shared" si="19"/>
        <v>1</v>
      </c>
      <c r="CT26" s="172">
        <f t="shared" si="19"/>
        <v>1</v>
      </c>
      <c r="CU26" s="172">
        <f t="shared" si="19"/>
        <v>1</v>
      </c>
      <c r="DA26" s="172">
        <v>7</v>
      </c>
      <c r="DB26" s="32" t="str">
        <f t="shared" si="22"/>
        <v xml:space="preserve"> </v>
      </c>
      <c r="DD26" s="172">
        <f t="shared" si="16"/>
        <v>1</v>
      </c>
      <c r="DE26" s="172">
        <v>24</v>
      </c>
      <c r="DL26" s="172">
        <f t="shared" si="10"/>
        <v>0</v>
      </c>
      <c r="DM26" s="172">
        <f t="shared" si="11"/>
        <v>1</v>
      </c>
      <c r="DN26" s="172">
        <f t="shared" si="12"/>
        <v>1</v>
      </c>
      <c r="DO26" s="172">
        <f t="shared" si="23"/>
        <v>1</v>
      </c>
      <c r="DP26" s="172">
        <f t="shared" si="23"/>
        <v>1</v>
      </c>
      <c r="DQ26" s="172">
        <f t="shared" si="23"/>
        <v>1</v>
      </c>
      <c r="DR26" s="172">
        <f t="shared" si="23"/>
        <v>1</v>
      </c>
      <c r="DS26" s="172">
        <f t="shared" si="23"/>
        <v>1</v>
      </c>
      <c r="DT26" s="172">
        <f t="shared" si="23"/>
        <v>1</v>
      </c>
      <c r="DU26" s="172">
        <f t="shared" si="23"/>
        <v>1</v>
      </c>
      <c r="DV26" s="172">
        <f t="shared" si="24"/>
        <v>1</v>
      </c>
      <c r="DW26" s="172">
        <f t="shared" si="24"/>
        <v>1</v>
      </c>
      <c r="DX26" s="172">
        <f t="shared" si="24"/>
        <v>1</v>
      </c>
      <c r="DY26" s="172">
        <f t="shared" si="24"/>
        <v>1</v>
      </c>
      <c r="DZ26" s="172">
        <f t="shared" si="24"/>
        <v>1</v>
      </c>
      <c r="EA26" s="172">
        <f t="shared" si="24"/>
        <v>1</v>
      </c>
      <c r="EB26" s="172">
        <f t="shared" si="24"/>
        <v>1</v>
      </c>
      <c r="EC26" s="172">
        <f t="shared" si="24"/>
        <v>1</v>
      </c>
      <c r="ED26" s="172">
        <f t="shared" si="24"/>
        <v>1</v>
      </c>
      <c r="EE26" s="172">
        <f t="shared" si="24"/>
        <v>1</v>
      </c>
      <c r="EF26" s="172">
        <f t="shared" si="24"/>
        <v>1</v>
      </c>
      <c r="EG26" s="172">
        <f t="shared" si="6"/>
        <v>0</v>
      </c>
    </row>
    <row r="27" spans="20:137" x14ac:dyDescent="0.25">
      <c r="T27" s="5"/>
      <c r="U27" s="13"/>
      <c r="V27" s="5"/>
      <c r="W27" s="5" t="str">
        <f t="shared" si="2"/>
        <v/>
      </c>
      <c r="X27" s="5"/>
      <c r="Y27" s="5"/>
      <c r="Z27" s="5"/>
      <c r="AB27" s="16"/>
      <c r="AP27" s="16"/>
      <c r="AQ27" s="16"/>
      <c r="AR27" s="16"/>
      <c r="AS27" s="16"/>
      <c r="AT27" s="16"/>
      <c r="AU27" s="16"/>
      <c r="AV27" s="16"/>
      <c r="AW27" s="16"/>
      <c r="AX27" s="16"/>
      <c r="AY27" s="16"/>
      <c r="AZ27" s="16"/>
      <c r="BA27" s="16"/>
      <c r="BB27" s="16"/>
      <c r="BC27" s="16"/>
      <c r="BD27" s="16"/>
      <c r="BE27" s="16"/>
      <c r="BF27" s="16"/>
      <c r="BG27" s="16"/>
      <c r="BH27" s="16"/>
      <c r="BI27" s="16"/>
      <c r="BJ27" s="16"/>
      <c r="CB27" s="172">
        <f t="shared" si="20"/>
        <v>1</v>
      </c>
      <c r="CC27" s="172">
        <f t="shared" si="20"/>
        <v>1</v>
      </c>
      <c r="CD27" s="172">
        <f t="shared" si="20"/>
        <v>1</v>
      </c>
      <c r="CE27" s="172">
        <f t="shared" si="20"/>
        <v>1</v>
      </c>
      <c r="CF27" s="172">
        <f t="shared" si="20"/>
        <v>1</v>
      </c>
      <c r="CG27" s="172">
        <f t="shared" si="20"/>
        <v>1</v>
      </c>
      <c r="CH27" s="172">
        <f t="shared" si="20"/>
        <v>1</v>
      </c>
      <c r="CI27" s="172">
        <f t="shared" si="20"/>
        <v>1</v>
      </c>
      <c r="CJ27" s="172">
        <f t="shared" si="20"/>
        <v>1</v>
      </c>
      <c r="CK27" s="172">
        <f t="shared" si="20"/>
        <v>1</v>
      </c>
      <c r="CL27" s="172">
        <f t="shared" si="20"/>
        <v>1</v>
      </c>
      <c r="CM27" s="172">
        <f t="shared" si="20"/>
        <v>1</v>
      </c>
      <c r="CN27" s="172">
        <f t="shared" si="20"/>
        <v>1</v>
      </c>
      <c r="CO27" s="172">
        <f t="shared" si="20"/>
        <v>1</v>
      </c>
      <c r="CP27" s="172">
        <f t="shared" si="20"/>
        <v>1</v>
      </c>
      <c r="CQ27" s="172">
        <f t="shared" si="19"/>
        <v>1</v>
      </c>
      <c r="CR27" s="172">
        <f t="shared" si="19"/>
        <v>1</v>
      </c>
      <c r="CS27" s="172">
        <f t="shared" si="19"/>
        <v>1</v>
      </c>
      <c r="CT27" s="172">
        <f t="shared" si="19"/>
        <v>1</v>
      </c>
      <c r="CU27" s="172">
        <f t="shared" si="19"/>
        <v>1</v>
      </c>
      <c r="DA27" s="172">
        <v>8</v>
      </c>
      <c r="DB27" s="32" t="str">
        <f t="shared" si="22"/>
        <v xml:space="preserve"> </v>
      </c>
      <c r="DD27" s="172">
        <f t="shared" si="16"/>
        <v>1</v>
      </c>
      <c r="DE27" s="172">
        <v>25</v>
      </c>
      <c r="DL27" s="172">
        <f t="shared" si="10"/>
        <v>0</v>
      </c>
      <c r="DM27" s="172">
        <f t="shared" si="11"/>
        <v>1</v>
      </c>
      <c r="DN27" s="172">
        <f t="shared" si="12"/>
        <v>1</v>
      </c>
      <c r="DO27" s="172">
        <f t="shared" si="23"/>
        <v>1</v>
      </c>
      <c r="DP27" s="172">
        <f t="shared" si="23"/>
        <v>1</v>
      </c>
      <c r="DQ27" s="172">
        <f t="shared" si="23"/>
        <v>1</v>
      </c>
      <c r="DR27" s="172">
        <f t="shared" si="23"/>
        <v>1</v>
      </c>
      <c r="DS27" s="172">
        <f t="shared" si="23"/>
        <v>1</v>
      </c>
      <c r="DT27" s="172">
        <f t="shared" si="23"/>
        <v>1</v>
      </c>
      <c r="DU27" s="172">
        <f t="shared" si="23"/>
        <v>1</v>
      </c>
      <c r="DV27" s="172">
        <f t="shared" si="24"/>
        <v>1</v>
      </c>
      <c r="DW27" s="172">
        <f t="shared" si="24"/>
        <v>1</v>
      </c>
      <c r="DX27" s="172">
        <f t="shared" si="24"/>
        <v>1</v>
      </c>
      <c r="DY27" s="172">
        <f t="shared" si="24"/>
        <v>1</v>
      </c>
      <c r="DZ27" s="172">
        <f t="shared" si="24"/>
        <v>1</v>
      </c>
      <c r="EA27" s="172">
        <f t="shared" si="24"/>
        <v>1</v>
      </c>
      <c r="EB27" s="172">
        <f t="shared" si="24"/>
        <v>1</v>
      </c>
      <c r="EC27" s="172">
        <f t="shared" si="24"/>
        <v>1</v>
      </c>
      <c r="ED27" s="172">
        <f t="shared" si="24"/>
        <v>1</v>
      </c>
      <c r="EE27" s="172">
        <f t="shared" si="24"/>
        <v>1</v>
      </c>
      <c r="EF27" s="172">
        <f t="shared" si="24"/>
        <v>1</v>
      </c>
      <c r="EG27" s="172">
        <f t="shared" si="6"/>
        <v>0</v>
      </c>
    </row>
    <row r="28" spans="20:137" x14ac:dyDescent="0.25">
      <c r="T28" s="5"/>
      <c r="U28" s="13"/>
      <c r="V28" s="5"/>
      <c r="W28" s="5" t="str">
        <f t="shared" si="2"/>
        <v/>
      </c>
      <c r="X28" s="5"/>
      <c r="Y28" s="5"/>
      <c r="Z28" s="5"/>
      <c r="AB28" s="16"/>
      <c r="AP28" s="16"/>
      <c r="AQ28" s="16"/>
      <c r="AR28" s="16"/>
      <c r="AS28" s="16"/>
      <c r="AT28" s="16"/>
      <c r="AU28" s="16"/>
      <c r="AV28" s="16"/>
      <c r="AW28" s="16"/>
      <c r="AX28" s="16"/>
      <c r="AY28" s="16"/>
      <c r="AZ28" s="16"/>
      <c r="BA28" s="16"/>
      <c r="BB28" s="16"/>
      <c r="BC28" s="16"/>
      <c r="BD28" s="16"/>
      <c r="BE28" s="16"/>
      <c r="BF28" s="16"/>
      <c r="BG28" s="16"/>
      <c r="BH28" s="16"/>
      <c r="BI28" s="16"/>
      <c r="BJ28" s="16"/>
      <c r="CB28" s="172">
        <f t="shared" si="20"/>
        <v>1</v>
      </c>
      <c r="CC28" s="172">
        <f t="shared" si="20"/>
        <v>1</v>
      </c>
      <c r="CD28" s="172">
        <f t="shared" si="20"/>
        <v>1</v>
      </c>
      <c r="CE28" s="172">
        <f t="shared" si="20"/>
        <v>1</v>
      </c>
      <c r="CF28" s="172">
        <f t="shared" si="20"/>
        <v>1</v>
      </c>
      <c r="CG28" s="172">
        <f t="shared" si="20"/>
        <v>1</v>
      </c>
      <c r="CH28" s="172">
        <f t="shared" si="20"/>
        <v>1</v>
      </c>
      <c r="CI28" s="172">
        <f t="shared" si="20"/>
        <v>1</v>
      </c>
      <c r="CJ28" s="172">
        <f t="shared" si="20"/>
        <v>1</v>
      </c>
      <c r="CK28" s="172">
        <f t="shared" si="20"/>
        <v>1</v>
      </c>
      <c r="CL28" s="172">
        <f t="shared" si="20"/>
        <v>1</v>
      </c>
      <c r="CM28" s="172">
        <f t="shared" si="20"/>
        <v>1</v>
      </c>
      <c r="CN28" s="172">
        <f t="shared" si="20"/>
        <v>1</v>
      </c>
      <c r="CO28" s="172">
        <f t="shared" si="20"/>
        <v>1</v>
      </c>
      <c r="CP28" s="172">
        <f t="shared" si="20"/>
        <v>1</v>
      </c>
      <c r="CQ28" s="172">
        <f t="shared" si="19"/>
        <v>1</v>
      </c>
      <c r="CR28" s="172">
        <f t="shared" si="19"/>
        <v>1</v>
      </c>
      <c r="CS28" s="172">
        <f t="shared" si="19"/>
        <v>1</v>
      </c>
      <c r="CT28" s="172">
        <f t="shared" si="19"/>
        <v>1</v>
      </c>
      <c r="CU28" s="172">
        <f t="shared" si="19"/>
        <v>1</v>
      </c>
      <c r="DA28" s="172">
        <v>9</v>
      </c>
      <c r="DB28" s="32" t="str">
        <f t="shared" si="22"/>
        <v xml:space="preserve"> </v>
      </c>
      <c r="DD28" s="172">
        <f t="shared" si="16"/>
        <v>1</v>
      </c>
      <c r="DE28" s="172">
        <v>26</v>
      </c>
      <c r="DL28" s="172">
        <f t="shared" si="10"/>
        <v>0</v>
      </c>
      <c r="DM28" s="172">
        <f t="shared" si="11"/>
        <v>1</v>
      </c>
      <c r="DN28" s="172">
        <f t="shared" si="12"/>
        <v>1</v>
      </c>
      <c r="DO28" s="172">
        <f t="shared" si="23"/>
        <v>1</v>
      </c>
      <c r="DP28" s="172">
        <f t="shared" si="23"/>
        <v>1</v>
      </c>
      <c r="DQ28" s="172">
        <f t="shared" si="23"/>
        <v>1</v>
      </c>
      <c r="DR28" s="172">
        <f t="shared" si="23"/>
        <v>1</v>
      </c>
      <c r="DS28" s="172">
        <f t="shared" si="23"/>
        <v>1</v>
      </c>
      <c r="DT28" s="172">
        <f t="shared" si="23"/>
        <v>1</v>
      </c>
      <c r="DU28" s="172">
        <f t="shared" si="23"/>
        <v>1</v>
      </c>
      <c r="DV28" s="172">
        <f t="shared" si="24"/>
        <v>1</v>
      </c>
      <c r="DW28" s="172">
        <f t="shared" si="24"/>
        <v>1</v>
      </c>
      <c r="DX28" s="172">
        <f t="shared" si="24"/>
        <v>1</v>
      </c>
      <c r="DY28" s="172">
        <f t="shared" si="24"/>
        <v>1</v>
      </c>
      <c r="DZ28" s="172">
        <f t="shared" si="24"/>
        <v>1</v>
      </c>
      <c r="EA28" s="172">
        <f t="shared" si="24"/>
        <v>1</v>
      </c>
      <c r="EB28" s="172">
        <f t="shared" si="24"/>
        <v>1</v>
      </c>
      <c r="EC28" s="172">
        <f t="shared" si="24"/>
        <v>1</v>
      </c>
      <c r="ED28" s="172">
        <f t="shared" si="24"/>
        <v>1</v>
      </c>
      <c r="EE28" s="172">
        <f t="shared" si="24"/>
        <v>1</v>
      </c>
      <c r="EF28" s="172">
        <f t="shared" si="24"/>
        <v>1</v>
      </c>
      <c r="EG28" s="172">
        <f t="shared" si="6"/>
        <v>0</v>
      </c>
    </row>
    <row r="29" spans="20:137" x14ac:dyDescent="0.25">
      <c r="T29" s="5"/>
      <c r="U29" s="13"/>
      <c r="V29" s="5"/>
      <c r="W29" s="5" t="str">
        <f t="shared" si="2"/>
        <v/>
      </c>
      <c r="X29" s="5"/>
      <c r="Y29" s="5"/>
      <c r="Z29" s="5"/>
      <c r="AB29" s="16"/>
      <c r="AP29" s="16"/>
      <c r="AQ29" s="16"/>
      <c r="AR29" s="16"/>
      <c r="AS29" s="16"/>
      <c r="AT29" s="16"/>
      <c r="AU29" s="16"/>
      <c r="AV29" s="16"/>
      <c r="AW29" s="16"/>
      <c r="AX29" s="16"/>
      <c r="AY29" s="16"/>
      <c r="AZ29" s="16"/>
      <c r="BA29" s="16"/>
      <c r="BB29" s="16"/>
      <c r="BC29" s="16"/>
      <c r="BD29" s="16"/>
      <c r="BE29" s="16"/>
      <c r="BF29" s="16"/>
      <c r="BG29" s="16"/>
      <c r="BH29" s="16"/>
      <c r="BI29" s="16"/>
      <c r="BJ29" s="16"/>
      <c r="CB29" s="172">
        <f t="shared" si="20"/>
        <v>1</v>
      </c>
      <c r="CC29" s="172">
        <f t="shared" si="20"/>
        <v>1</v>
      </c>
      <c r="CD29" s="172">
        <f t="shared" si="20"/>
        <v>1</v>
      </c>
      <c r="CE29" s="172">
        <f t="shared" si="20"/>
        <v>1</v>
      </c>
      <c r="CF29" s="172">
        <f t="shared" si="20"/>
        <v>1</v>
      </c>
      <c r="CG29" s="172">
        <f t="shared" si="20"/>
        <v>1</v>
      </c>
      <c r="CH29" s="172">
        <f t="shared" si="20"/>
        <v>1</v>
      </c>
      <c r="CI29" s="172">
        <f t="shared" si="20"/>
        <v>1</v>
      </c>
      <c r="CJ29" s="172">
        <f t="shared" si="20"/>
        <v>1</v>
      </c>
      <c r="CK29" s="172">
        <f t="shared" si="20"/>
        <v>1</v>
      </c>
      <c r="CL29" s="172">
        <f t="shared" si="20"/>
        <v>1</v>
      </c>
      <c r="CM29" s="172">
        <f t="shared" si="20"/>
        <v>1</v>
      </c>
      <c r="CN29" s="172">
        <f t="shared" si="20"/>
        <v>1</v>
      </c>
      <c r="CO29" s="172">
        <f t="shared" si="20"/>
        <v>1</v>
      </c>
      <c r="CP29" s="172">
        <f t="shared" si="20"/>
        <v>1</v>
      </c>
      <c r="CQ29" s="172">
        <f t="shared" si="19"/>
        <v>1</v>
      </c>
      <c r="CR29" s="172">
        <f t="shared" si="19"/>
        <v>1</v>
      </c>
      <c r="CS29" s="172">
        <f t="shared" si="19"/>
        <v>1</v>
      </c>
      <c r="CT29" s="172">
        <f t="shared" si="19"/>
        <v>1</v>
      </c>
      <c r="CU29" s="172">
        <f t="shared" si="19"/>
        <v>1</v>
      </c>
      <c r="DA29" s="172">
        <v>10</v>
      </c>
      <c r="DB29" s="32" t="str">
        <f t="shared" si="22"/>
        <v xml:space="preserve"> </v>
      </c>
      <c r="DD29" s="172">
        <f t="shared" si="16"/>
        <v>1</v>
      </c>
      <c r="DE29" s="172">
        <v>27</v>
      </c>
      <c r="DL29" s="172">
        <f t="shared" si="10"/>
        <v>0</v>
      </c>
      <c r="DM29" s="172">
        <f t="shared" si="11"/>
        <v>1</v>
      </c>
      <c r="DN29" s="172">
        <f t="shared" si="12"/>
        <v>1</v>
      </c>
      <c r="DO29" s="172">
        <f t="shared" si="23"/>
        <v>1</v>
      </c>
      <c r="DP29" s="172">
        <f t="shared" si="23"/>
        <v>1</v>
      </c>
      <c r="DQ29" s="172">
        <f t="shared" si="23"/>
        <v>1</v>
      </c>
      <c r="DR29" s="172">
        <f t="shared" si="23"/>
        <v>1</v>
      </c>
      <c r="DS29" s="172">
        <f t="shared" si="23"/>
        <v>1</v>
      </c>
      <c r="DT29" s="172">
        <f t="shared" si="23"/>
        <v>1</v>
      </c>
      <c r="DU29" s="172">
        <f t="shared" si="23"/>
        <v>1</v>
      </c>
      <c r="DV29" s="172">
        <f t="shared" si="24"/>
        <v>1</v>
      </c>
      <c r="DW29" s="172">
        <f t="shared" si="24"/>
        <v>1</v>
      </c>
      <c r="DX29" s="172">
        <f t="shared" si="24"/>
        <v>1</v>
      </c>
      <c r="DY29" s="172">
        <f t="shared" si="24"/>
        <v>1</v>
      </c>
      <c r="DZ29" s="172">
        <f t="shared" si="24"/>
        <v>1</v>
      </c>
      <c r="EA29" s="172">
        <f t="shared" si="24"/>
        <v>1</v>
      </c>
      <c r="EB29" s="172">
        <f t="shared" si="24"/>
        <v>1</v>
      </c>
      <c r="EC29" s="172">
        <f t="shared" si="24"/>
        <v>1</v>
      </c>
      <c r="ED29" s="172">
        <f t="shared" si="24"/>
        <v>1</v>
      </c>
      <c r="EE29" s="172">
        <f t="shared" si="24"/>
        <v>1</v>
      </c>
      <c r="EF29" s="172">
        <f t="shared" si="24"/>
        <v>1</v>
      </c>
      <c r="EG29" s="172">
        <f t="shared" si="6"/>
        <v>0</v>
      </c>
    </row>
    <row r="30" spans="20:137" ht="15" customHeight="1" x14ac:dyDescent="0.25">
      <c r="T30" s="5"/>
      <c r="U30" s="13"/>
      <c r="V30" s="5"/>
      <c r="W30" s="5" t="str">
        <f t="shared" si="2"/>
        <v/>
      </c>
      <c r="X30" s="5"/>
      <c r="Y30" s="5"/>
      <c r="Z30" s="5"/>
      <c r="AB30" s="16"/>
      <c r="AP30" s="16"/>
      <c r="AQ30" s="16"/>
      <c r="AR30" s="16"/>
      <c r="AS30" s="16"/>
      <c r="AT30" s="16"/>
      <c r="AU30" s="16"/>
      <c r="AV30" s="16"/>
      <c r="AW30" s="16"/>
      <c r="AX30" s="16"/>
      <c r="AY30" s="16"/>
      <c r="AZ30" s="16"/>
      <c r="BA30" s="16"/>
      <c r="BB30" s="16"/>
      <c r="BC30" s="16"/>
      <c r="BD30" s="16"/>
      <c r="BE30" s="16"/>
      <c r="BF30" s="16"/>
      <c r="BG30" s="16"/>
      <c r="BH30" s="16"/>
      <c r="BI30" s="16"/>
      <c r="BJ30" s="16"/>
      <c r="CB30" s="172">
        <f t="shared" si="20"/>
        <v>1</v>
      </c>
      <c r="CC30" s="172">
        <f t="shared" si="20"/>
        <v>1</v>
      </c>
      <c r="CD30" s="172">
        <f t="shared" si="20"/>
        <v>1</v>
      </c>
      <c r="CE30" s="172">
        <f t="shared" si="20"/>
        <v>1</v>
      </c>
      <c r="CF30" s="172">
        <f t="shared" si="20"/>
        <v>1</v>
      </c>
      <c r="CG30" s="172">
        <f t="shared" si="20"/>
        <v>1</v>
      </c>
      <c r="CH30" s="172">
        <f t="shared" si="20"/>
        <v>1</v>
      </c>
      <c r="CI30" s="172">
        <f t="shared" si="20"/>
        <v>1</v>
      </c>
      <c r="CJ30" s="172">
        <f t="shared" si="20"/>
        <v>1</v>
      </c>
      <c r="CK30" s="172">
        <f t="shared" si="20"/>
        <v>1</v>
      </c>
      <c r="CL30" s="172">
        <f t="shared" si="20"/>
        <v>1</v>
      </c>
      <c r="CM30" s="172">
        <f t="shared" si="20"/>
        <v>1</v>
      </c>
      <c r="CN30" s="172">
        <f t="shared" si="20"/>
        <v>1</v>
      </c>
      <c r="CO30" s="172">
        <f t="shared" si="20"/>
        <v>1</v>
      </c>
      <c r="CP30" s="172">
        <f t="shared" si="20"/>
        <v>1</v>
      </c>
      <c r="CQ30" s="172">
        <f t="shared" si="19"/>
        <v>1</v>
      </c>
      <c r="CR30" s="172">
        <f t="shared" si="19"/>
        <v>1</v>
      </c>
      <c r="CS30" s="172">
        <f t="shared" si="19"/>
        <v>1</v>
      </c>
      <c r="CT30" s="172">
        <f t="shared" si="19"/>
        <v>1</v>
      </c>
      <c r="CU30" s="172">
        <f t="shared" si="19"/>
        <v>1</v>
      </c>
      <c r="DA30" s="172">
        <v>11</v>
      </c>
      <c r="DB30" s="32" t="str">
        <f t="shared" si="22"/>
        <v xml:space="preserve"> </v>
      </c>
      <c r="DD30" s="172">
        <f t="shared" si="16"/>
        <v>1</v>
      </c>
      <c r="DE30" s="172">
        <v>28</v>
      </c>
      <c r="DL30" s="172">
        <f t="shared" si="10"/>
        <v>0</v>
      </c>
      <c r="DM30" s="172">
        <f t="shared" si="11"/>
        <v>1</v>
      </c>
      <c r="DN30" s="172">
        <f t="shared" si="12"/>
        <v>1</v>
      </c>
      <c r="DO30" s="172">
        <f t="shared" si="23"/>
        <v>1</v>
      </c>
      <c r="DP30" s="172">
        <f t="shared" si="23"/>
        <v>1</v>
      </c>
      <c r="DQ30" s="172">
        <f t="shared" si="23"/>
        <v>1</v>
      </c>
      <c r="DR30" s="172">
        <f t="shared" si="23"/>
        <v>1</v>
      </c>
      <c r="DS30" s="172">
        <f t="shared" si="23"/>
        <v>1</v>
      </c>
      <c r="DT30" s="172">
        <f t="shared" si="23"/>
        <v>1</v>
      </c>
      <c r="DU30" s="172">
        <f t="shared" si="23"/>
        <v>1</v>
      </c>
      <c r="DV30" s="172">
        <f t="shared" si="24"/>
        <v>1</v>
      </c>
      <c r="DW30" s="172">
        <f t="shared" si="24"/>
        <v>1</v>
      </c>
      <c r="DX30" s="172">
        <f t="shared" si="24"/>
        <v>1</v>
      </c>
      <c r="DY30" s="172">
        <f t="shared" si="24"/>
        <v>1</v>
      </c>
      <c r="DZ30" s="172">
        <f t="shared" si="24"/>
        <v>1</v>
      </c>
      <c r="EA30" s="172">
        <f t="shared" si="24"/>
        <v>1</v>
      </c>
      <c r="EB30" s="172">
        <f t="shared" si="24"/>
        <v>1</v>
      </c>
      <c r="EC30" s="172">
        <f t="shared" si="24"/>
        <v>1</v>
      </c>
      <c r="ED30" s="172">
        <f t="shared" si="24"/>
        <v>1</v>
      </c>
      <c r="EE30" s="172">
        <f t="shared" si="24"/>
        <v>1</v>
      </c>
      <c r="EF30" s="172">
        <f t="shared" si="24"/>
        <v>1</v>
      </c>
      <c r="EG30" s="172">
        <f t="shared" si="6"/>
        <v>0</v>
      </c>
    </row>
    <row r="31" spans="20:137" x14ac:dyDescent="0.25">
      <c r="T31" s="5"/>
      <c r="U31" s="13"/>
      <c r="V31" s="5"/>
      <c r="W31" s="5" t="str">
        <f t="shared" si="2"/>
        <v/>
      </c>
      <c r="X31" s="5"/>
      <c r="Y31" s="5"/>
      <c r="Z31" s="5"/>
      <c r="AB31" s="16"/>
      <c r="AP31" s="16"/>
      <c r="AQ31" s="16"/>
      <c r="AR31" s="16"/>
      <c r="AS31" s="16"/>
      <c r="AT31" s="16"/>
      <c r="AU31" s="16"/>
      <c r="AV31" s="16"/>
      <c r="AW31" s="16"/>
      <c r="AX31" s="16"/>
      <c r="AY31" s="16"/>
      <c r="AZ31" s="16"/>
      <c r="BA31" s="16"/>
      <c r="BB31" s="16"/>
      <c r="BC31" s="16"/>
      <c r="BD31" s="16"/>
      <c r="BE31" s="16"/>
      <c r="BF31" s="16"/>
      <c r="BG31" s="16"/>
      <c r="BH31" s="16"/>
      <c r="BI31" s="16"/>
      <c r="BJ31" s="16"/>
      <c r="CB31" s="172">
        <f t="shared" si="20"/>
        <v>1</v>
      </c>
      <c r="CC31" s="172">
        <f t="shared" si="20"/>
        <v>1</v>
      </c>
      <c r="CD31" s="172">
        <f t="shared" si="20"/>
        <v>1</v>
      </c>
      <c r="CE31" s="172">
        <f t="shared" si="20"/>
        <v>1</v>
      </c>
      <c r="CF31" s="172">
        <f t="shared" si="20"/>
        <v>1</v>
      </c>
      <c r="CG31" s="172">
        <f t="shared" si="20"/>
        <v>1</v>
      </c>
      <c r="CH31" s="172">
        <f t="shared" si="20"/>
        <v>1</v>
      </c>
      <c r="CI31" s="172">
        <f t="shared" si="20"/>
        <v>1</v>
      </c>
      <c r="CJ31" s="172">
        <f t="shared" si="20"/>
        <v>1</v>
      </c>
      <c r="CK31" s="172">
        <f t="shared" si="20"/>
        <v>1</v>
      </c>
      <c r="CL31" s="172">
        <f t="shared" si="20"/>
        <v>1</v>
      </c>
      <c r="CM31" s="172">
        <f t="shared" si="20"/>
        <v>1</v>
      </c>
      <c r="CN31" s="172">
        <f t="shared" si="20"/>
        <v>1</v>
      </c>
      <c r="CO31" s="172">
        <f t="shared" si="20"/>
        <v>1</v>
      </c>
      <c r="CP31" s="172">
        <f t="shared" si="20"/>
        <v>1</v>
      </c>
      <c r="CQ31" s="172">
        <f t="shared" si="19"/>
        <v>1</v>
      </c>
      <c r="CR31" s="172">
        <f t="shared" si="19"/>
        <v>1</v>
      </c>
      <c r="CS31" s="172">
        <f t="shared" si="19"/>
        <v>1</v>
      </c>
      <c r="CT31" s="172">
        <f t="shared" si="19"/>
        <v>1</v>
      </c>
      <c r="CU31" s="172">
        <f t="shared" si="19"/>
        <v>1</v>
      </c>
      <c r="DA31" s="172">
        <v>12</v>
      </c>
      <c r="DB31" s="32" t="str">
        <f t="shared" si="22"/>
        <v xml:space="preserve"> </v>
      </c>
      <c r="DD31" s="172">
        <f t="shared" si="16"/>
        <v>1</v>
      </c>
      <c r="DE31" s="172">
        <v>29</v>
      </c>
      <c r="DL31" s="172">
        <f t="shared" si="10"/>
        <v>0</v>
      </c>
      <c r="DM31" s="172">
        <f t="shared" si="11"/>
        <v>1</v>
      </c>
      <c r="DN31" s="172">
        <f t="shared" si="12"/>
        <v>1</v>
      </c>
      <c r="DO31" s="172">
        <f t="shared" si="23"/>
        <v>1</v>
      </c>
      <c r="DP31" s="172">
        <f t="shared" si="23"/>
        <v>1</v>
      </c>
      <c r="DQ31" s="172">
        <f t="shared" si="23"/>
        <v>1</v>
      </c>
      <c r="DR31" s="172">
        <f t="shared" si="23"/>
        <v>1</v>
      </c>
      <c r="DS31" s="172">
        <f t="shared" si="23"/>
        <v>1</v>
      </c>
      <c r="DT31" s="172">
        <f t="shared" si="23"/>
        <v>1</v>
      </c>
      <c r="DU31" s="172">
        <f t="shared" si="23"/>
        <v>1</v>
      </c>
      <c r="DV31" s="172">
        <f t="shared" si="24"/>
        <v>1</v>
      </c>
      <c r="DW31" s="172">
        <f t="shared" si="24"/>
        <v>1</v>
      </c>
      <c r="DX31" s="172">
        <f t="shared" si="24"/>
        <v>1</v>
      </c>
      <c r="DY31" s="172">
        <f t="shared" si="24"/>
        <v>1</v>
      </c>
      <c r="DZ31" s="172">
        <f t="shared" si="24"/>
        <v>1</v>
      </c>
      <c r="EA31" s="172">
        <f t="shared" si="24"/>
        <v>1</v>
      </c>
      <c r="EB31" s="172">
        <f t="shared" si="24"/>
        <v>1</v>
      </c>
      <c r="EC31" s="172">
        <f t="shared" si="24"/>
        <v>1</v>
      </c>
      <c r="ED31" s="172">
        <f t="shared" si="24"/>
        <v>1</v>
      </c>
      <c r="EE31" s="172">
        <f t="shared" si="24"/>
        <v>1</v>
      </c>
      <c r="EF31" s="172">
        <f t="shared" si="24"/>
        <v>1</v>
      </c>
      <c r="EG31" s="172">
        <f t="shared" si="6"/>
        <v>0</v>
      </c>
    </row>
    <row r="32" spans="20:137" x14ac:dyDescent="0.25">
      <c r="T32" s="5"/>
      <c r="U32" s="13"/>
      <c r="V32" s="5"/>
      <c r="W32" s="5" t="str">
        <f t="shared" si="2"/>
        <v/>
      </c>
      <c r="X32" s="5"/>
      <c r="Y32" s="5"/>
      <c r="Z32" s="5"/>
      <c r="AB32" s="16"/>
      <c r="AP32" s="16"/>
      <c r="AQ32" s="16"/>
      <c r="AR32" s="16"/>
      <c r="AS32" s="16"/>
      <c r="AT32" s="16"/>
      <c r="AU32" s="16"/>
      <c r="AV32" s="16"/>
      <c r="AW32" s="16"/>
      <c r="AX32" s="16"/>
      <c r="AY32" s="16"/>
      <c r="AZ32" s="16"/>
      <c r="BA32" s="16"/>
      <c r="BB32" s="16"/>
      <c r="BC32" s="16"/>
      <c r="BD32" s="16"/>
      <c r="BE32" s="16"/>
      <c r="BF32" s="16"/>
      <c r="BG32" s="16"/>
      <c r="BH32" s="16"/>
      <c r="BI32" s="16"/>
      <c r="BJ32" s="16"/>
      <c r="CB32" s="172">
        <f t="shared" si="20"/>
        <v>1</v>
      </c>
      <c r="CC32" s="172">
        <f t="shared" si="20"/>
        <v>1</v>
      </c>
      <c r="CD32" s="172">
        <f t="shared" si="20"/>
        <v>1</v>
      </c>
      <c r="CE32" s="172">
        <f t="shared" si="20"/>
        <v>1</v>
      </c>
      <c r="CF32" s="172">
        <f t="shared" si="20"/>
        <v>1</v>
      </c>
      <c r="CG32" s="172">
        <f t="shared" si="20"/>
        <v>1</v>
      </c>
      <c r="CH32" s="172">
        <f t="shared" si="20"/>
        <v>1</v>
      </c>
      <c r="CI32" s="172">
        <f t="shared" si="20"/>
        <v>1</v>
      </c>
      <c r="CJ32" s="172">
        <f t="shared" si="20"/>
        <v>1</v>
      </c>
      <c r="CK32" s="172">
        <f t="shared" si="20"/>
        <v>1</v>
      </c>
      <c r="CL32" s="172">
        <f t="shared" si="20"/>
        <v>1</v>
      </c>
      <c r="CM32" s="172">
        <f t="shared" si="20"/>
        <v>1</v>
      </c>
      <c r="CN32" s="172">
        <f t="shared" si="20"/>
        <v>1</v>
      </c>
      <c r="CO32" s="172">
        <f t="shared" si="20"/>
        <v>1</v>
      </c>
      <c r="CP32" s="172">
        <f t="shared" si="20"/>
        <v>1</v>
      </c>
      <c r="CQ32" s="172">
        <f t="shared" si="20"/>
        <v>1</v>
      </c>
      <c r="CR32" s="172">
        <f t="shared" ref="CR32:CU47" si="25">IF(BG31="",CR31,CR31+1)</f>
        <v>1</v>
      </c>
      <c r="CS32" s="172">
        <f t="shared" si="25"/>
        <v>1</v>
      </c>
      <c r="CT32" s="172">
        <f t="shared" si="25"/>
        <v>1</v>
      </c>
      <c r="CU32" s="172">
        <f t="shared" si="25"/>
        <v>1</v>
      </c>
      <c r="DB32" s="196" t="str">
        <f>IF(DB19="","","----")</f>
        <v/>
      </c>
      <c r="DD32" s="172">
        <f t="shared" si="16"/>
        <v>1</v>
      </c>
      <c r="DE32" s="172">
        <v>30</v>
      </c>
      <c r="DL32" s="172">
        <f t="shared" si="10"/>
        <v>0</v>
      </c>
      <c r="DM32" s="172">
        <f t="shared" si="11"/>
        <v>1</v>
      </c>
      <c r="DN32" s="172">
        <f t="shared" si="12"/>
        <v>1</v>
      </c>
      <c r="DO32" s="172">
        <f t="shared" si="23"/>
        <v>1</v>
      </c>
      <c r="DP32" s="172">
        <f t="shared" si="23"/>
        <v>1</v>
      </c>
      <c r="DQ32" s="172">
        <f t="shared" si="23"/>
        <v>1</v>
      </c>
      <c r="DR32" s="172">
        <f t="shared" si="23"/>
        <v>1</v>
      </c>
      <c r="DS32" s="172">
        <f t="shared" si="23"/>
        <v>1</v>
      </c>
      <c r="DT32" s="172">
        <f t="shared" si="23"/>
        <v>1</v>
      </c>
      <c r="DU32" s="172">
        <f t="shared" si="23"/>
        <v>1</v>
      </c>
      <c r="DV32" s="172">
        <f t="shared" si="24"/>
        <v>1</v>
      </c>
      <c r="DW32" s="172">
        <f t="shared" si="24"/>
        <v>1</v>
      </c>
      <c r="DX32" s="172">
        <f t="shared" si="24"/>
        <v>1</v>
      </c>
      <c r="DY32" s="172">
        <f t="shared" si="24"/>
        <v>1</v>
      </c>
      <c r="DZ32" s="172">
        <f t="shared" si="24"/>
        <v>1</v>
      </c>
      <c r="EA32" s="172">
        <f t="shared" si="24"/>
        <v>1</v>
      </c>
      <c r="EB32" s="172">
        <f t="shared" si="24"/>
        <v>1</v>
      </c>
      <c r="EC32" s="172">
        <f t="shared" si="24"/>
        <v>1</v>
      </c>
      <c r="ED32" s="172">
        <f t="shared" si="24"/>
        <v>1</v>
      </c>
      <c r="EE32" s="172">
        <f t="shared" si="24"/>
        <v>1</v>
      </c>
      <c r="EF32" s="172">
        <f t="shared" si="24"/>
        <v>1</v>
      </c>
      <c r="EG32" s="172">
        <f t="shared" si="6"/>
        <v>0</v>
      </c>
    </row>
    <row r="33" spans="20:137" ht="15" customHeight="1" x14ac:dyDescent="0.25">
      <c r="T33" s="5"/>
      <c r="U33" s="13"/>
      <c r="V33" s="5"/>
      <c r="W33" s="5" t="str">
        <f t="shared" si="2"/>
        <v/>
      </c>
      <c r="X33" s="5"/>
      <c r="Y33" s="5"/>
      <c r="Z33" s="5"/>
      <c r="AB33" s="16"/>
      <c r="AP33" s="16"/>
      <c r="AQ33" s="16"/>
      <c r="AR33" s="16"/>
      <c r="AS33" s="16"/>
      <c r="AT33" s="16"/>
      <c r="AU33" s="16"/>
      <c r="AV33" s="16"/>
      <c r="AW33" s="16"/>
      <c r="AX33" s="16"/>
      <c r="AY33" s="16"/>
      <c r="AZ33" s="16"/>
      <c r="BA33" s="16"/>
      <c r="BB33" s="16"/>
      <c r="BC33" s="16"/>
      <c r="BD33" s="16"/>
      <c r="BE33" s="16"/>
      <c r="BF33" s="16"/>
      <c r="BG33" s="16"/>
      <c r="BH33" s="16"/>
      <c r="BI33" s="16"/>
      <c r="BJ33" s="16"/>
      <c r="CB33" s="172">
        <f t="shared" ref="CB33:CQ48" si="26">IF(AQ32="",CB32,CB32+1)</f>
        <v>1</v>
      </c>
      <c r="CC33" s="172">
        <f t="shared" si="26"/>
        <v>1</v>
      </c>
      <c r="CD33" s="172">
        <f t="shared" si="26"/>
        <v>1</v>
      </c>
      <c r="CE33" s="172">
        <f t="shared" si="26"/>
        <v>1</v>
      </c>
      <c r="CF33" s="172">
        <f t="shared" si="26"/>
        <v>1</v>
      </c>
      <c r="CG33" s="172">
        <f t="shared" si="26"/>
        <v>1</v>
      </c>
      <c r="CH33" s="172">
        <f t="shared" si="26"/>
        <v>1</v>
      </c>
      <c r="CI33" s="172">
        <f t="shared" si="26"/>
        <v>1</v>
      </c>
      <c r="CJ33" s="172">
        <f t="shared" si="26"/>
        <v>1</v>
      </c>
      <c r="CK33" s="172">
        <f t="shared" si="26"/>
        <v>1</v>
      </c>
      <c r="CL33" s="172">
        <f t="shared" si="26"/>
        <v>1</v>
      </c>
      <c r="CM33" s="172">
        <f t="shared" si="26"/>
        <v>1</v>
      </c>
      <c r="CN33" s="172">
        <f t="shared" si="26"/>
        <v>1</v>
      </c>
      <c r="CO33" s="172">
        <f t="shared" si="26"/>
        <v>1</v>
      </c>
      <c r="CP33" s="172">
        <f t="shared" si="26"/>
        <v>1</v>
      </c>
      <c r="CQ33" s="172">
        <f t="shared" si="26"/>
        <v>1</v>
      </c>
      <c r="CR33" s="172">
        <f t="shared" si="25"/>
        <v>1</v>
      </c>
      <c r="CS33" s="172">
        <f t="shared" si="25"/>
        <v>1</v>
      </c>
      <c r="CT33" s="172">
        <f t="shared" si="25"/>
        <v>1</v>
      </c>
      <c r="CU33" s="172">
        <f t="shared" si="25"/>
        <v>1</v>
      </c>
      <c r="DA33" s="172"/>
      <c r="DB33" s="32" t="str">
        <f>IF(DB34="","",CONCATENATE("Warband ",CZ34," ",DG33))</f>
        <v/>
      </c>
      <c r="DD33" s="172">
        <f t="shared" si="16"/>
        <v>1</v>
      </c>
      <c r="DE33" s="172">
        <v>31</v>
      </c>
      <c r="DG33" s="49" t="str">
        <f>CONCATENATE("   ",DH33,"/",DI33,IF(DH33&gt;DI33," !",""))</f>
        <v xml:space="preserve">   0/12</v>
      </c>
      <c r="DH33" s="172">
        <f t="shared" ref="DH33" si="27">INDEX($CB$1:$CU$1,CZ34)+DJ33</f>
        <v>0</v>
      </c>
      <c r="DI33" s="172">
        <f>12</f>
        <v>12</v>
      </c>
      <c r="DL33" s="172">
        <f t="shared" si="10"/>
        <v>0</v>
      </c>
      <c r="DM33" s="172">
        <f t="shared" si="11"/>
        <v>1</v>
      </c>
      <c r="DN33" s="172">
        <f t="shared" si="12"/>
        <v>1</v>
      </c>
      <c r="DO33" s="172">
        <f t="shared" si="23"/>
        <v>1</v>
      </c>
      <c r="DP33" s="172">
        <f t="shared" si="23"/>
        <v>1</v>
      </c>
      <c r="DQ33" s="172">
        <f t="shared" si="23"/>
        <v>1</v>
      </c>
      <c r="DR33" s="172">
        <f t="shared" si="23"/>
        <v>1</v>
      </c>
      <c r="DS33" s="172">
        <f t="shared" si="23"/>
        <v>1</v>
      </c>
      <c r="DT33" s="172">
        <f t="shared" si="23"/>
        <v>1</v>
      </c>
      <c r="DU33" s="172">
        <f t="shared" si="23"/>
        <v>1</v>
      </c>
      <c r="DV33" s="172">
        <f t="shared" si="24"/>
        <v>1</v>
      </c>
      <c r="DW33" s="172">
        <f t="shared" si="24"/>
        <v>1</v>
      </c>
      <c r="DX33" s="172">
        <f t="shared" si="24"/>
        <v>1</v>
      </c>
      <c r="DY33" s="172">
        <f t="shared" si="24"/>
        <v>1</v>
      </c>
      <c r="DZ33" s="172">
        <f t="shared" si="24"/>
        <v>1</v>
      </c>
      <c r="EA33" s="172">
        <f t="shared" si="24"/>
        <v>1</v>
      </c>
      <c r="EB33" s="172">
        <f t="shared" si="24"/>
        <v>1</v>
      </c>
      <c r="EC33" s="172">
        <f t="shared" si="24"/>
        <v>1</v>
      </c>
      <c r="ED33" s="172">
        <f t="shared" si="24"/>
        <v>1</v>
      </c>
      <c r="EE33" s="172">
        <f t="shared" si="24"/>
        <v>1</v>
      </c>
      <c r="EF33" s="172">
        <f t="shared" si="24"/>
        <v>1</v>
      </c>
      <c r="EG33" s="172">
        <f t="shared" si="6"/>
        <v>0</v>
      </c>
    </row>
    <row r="34" spans="20:137" x14ac:dyDescent="0.25">
      <c r="T34" s="5"/>
      <c r="U34" s="13"/>
      <c r="V34" s="5"/>
      <c r="W34" s="5" t="str">
        <f t="shared" si="2"/>
        <v/>
      </c>
      <c r="X34" s="5"/>
      <c r="Y34" s="5"/>
      <c r="Z34" s="5"/>
      <c r="AB34" s="16"/>
      <c r="AP34" s="16"/>
      <c r="AQ34" s="16"/>
      <c r="AR34" s="16"/>
      <c r="AS34" s="16"/>
      <c r="AT34" s="16"/>
      <c r="AU34" s="16"/>
      <c r="AV34" s="16"/>
      <c r="AW34" s="16"/>
      <c r="AX34" s="16"/>
      <c r="AY34" s="16"/>
      <c r="AZ34" s="16"/>
      <c r="BA34" s="16"/>
      <c r="BB34" s="16"/>
      <c r="BC34" s="16"/>
      <c r="BD34" s="16"/>
      <c r="BE34" s="16"/>
      <c r="BF34" s="16"/>
      <c r="BG34" s="16"/>
      <c r="BH34" s="16"/>
      <c r="BI34" s="16"/>
      <c r="BJ34" s="16"/>
      <c r="CB34" s="172">
        <f t="shared" si="26"/>
        <v>1</v>
      </c>
      <c r="CC34" s="172">
        <f t="shared" si="26"/>
        <v>1</v>
      </c>
      <c r="CD34" s="172">
        <f t="shared" si="26"/>
        <v>1</v>
      </c>
      <c r="CE34" s="172">
        <f t="shared" si="26"/>
        <v>1</v>
      </c>
      <c r="CF34" s="172">
        <f t="shared" si="26"/>
        <v>1</v>
      </c>
      <c r="CG34" s="172">
        <f t="shared" si="26"/>
        <v>1</v>
      </c>
      <c r="CH34" s="172">
        <f t="shared" si="26"/>
        <v>1</v>
      </c>
      <c r="CI34" s="172">
        <f t="shared" si="26"/>
        <v>1</v>
      </c>
      <c r="CJ34" s="172">
        <f t="shared" si="26"/>
        <v>1</v>
      </c>
      <c r="CK34" s="172">
        <f t="shared" si="26"/>
        <v>1</v>
      </c>
      <c r="CL34" s="172">
        <f t="shared" si="26"/>
        <v>1</v>
      </c>
      <c r="CM34" s="172">
        <f t="shared" si="26"/>
        <v>1</v>
      </c>
      <c r="CN34" s="172">
        <f t="shared" si="26"/>
        <v>1</v>
      </c>
      <c r="CO34" s="172">
        <f t="shared" si="26"/>
        <v>1</v>
      </c>
      <c r="CP34" s="172">
        <f t="shared" si="26"/>
        <v>1</v>
      </c>
      <c r="CQ34" s="172">
        <f t="shared" si="26"/>
        <v>1</v>
      </c>
      <c r="CR34" s="172">
        <f t="shared" si="25"/>
        <v>1</v>
      </c>
      <c r="CS34" s="172">
        <f t="shared" si="25"/>
        <v>1</v>
      </c>
      <c r="CT34" s="172">
        <f t="shared" si="25"/>
        <v>1</v>
      </c>
      <c r="CU34" s="172">
        <f t="shared" si="25"/>
        <v>1</v>
      </c>
      <c r="CZ34" s="172">
        <v>3</v>
      </c>
      <c r="DA34" s="172" t="s">
        <v>278</v>
      </c>
      <c r="DB34" s="32" t="str">
        <f>T(LOOKUP(CZ34,$DM$1:$EF$1,$DM$2:$EF$2))</f>
        <v/>
      </c>
      <c r="DD34" s="172">
        <f t="shared" si="16"/>
        <v>1</v>
      </c>
      <c r="DE34" s="172">
        <v>32</v>
      </c>
      <c r="DL34" s="172">
        <f t="shared" si="10"/>
        <v>0</v>
      </c>
      <c r="DM34" s="172">
        <f t="shared" si="11"/>
        <v>1</v>
      </c>
      <c r="DN34" s="172">
        <f t="shared" si="12"/>
        <v>1</v>
      </c>
      <c r="DO34" s="172">
        <f t="shared" si="23"/>
        <v>1</v>
      </c>
      <c r="DP34" s="172">
        <f t="shared" si="23"/>
        <v>1</v>
      </c>
      <c r="DQ34" s="172">
        <f t="shared" si="23"/>
        <v>1</v>
      </c>
      <c r="DR34" s="172">
        <f t="shared" si="23"/>
        <v>1</v>
      </c>
      <c r="DS34" s="172">
        <f t="shared" si="23"/>
        <v>1</v>
      </c>
      <c r="DT34" s="172">
        <f t="shared" si="23"/>
        <v>1</v>
      </c>
      <c r="DU34" s="172">
        <f t="shared" si="23"/>
        <v>1</v>
      </c>
      <c r="DV34" s="172">
        <f t="shared" si="24"/>
        <v>1</v>
      </c>
      <c r="DW34" s="172">
        <f t="shared" si="24"/>
        <v>1</v>
      </c>
      <c r="DX34" s="172">
        <f t="shared" si="24"/>
        <v>1</v>
      </c>
      <c r="DY34" s="172">
        <f t="shared" si="24"/>
        <v>1</v>
      </c>
      <c r="DZ34" s="172">
        <f t="shared" si="24"/>
        <v>1</v>
      </c>
      <c r="EA34" s="172">
        <f t="shared" si="24"/>
        <v>1</v>
      </c>
      <c r="EB34" s="172">
        <f t="shared" si="24"/>
        <v>1</v>
      </c>
      <c r="EC34" s="172">
        <f t="shared" si="24"/>
        <v>1</v>
      </c>
      <c r="ED34" s="172">
        <f t="shared" si="24"/>
        <v>1</v>
      </c>
      <c r="EE34" s="172">
        <f t="shared" si="24"/>
        <v>1</v>
      </c>
      <c r="EF34" s="172">
        <f t="shared" si="24"/>
        <v>1</v>
      </c>
      <c r="EG34" s="172">
        <f t="shared" si="6"/>
        <v>0</v>
      </c>
    </row>
    <row r="35" spans="20:137" x14ac:dyDescent="0.25">
      <c r="T35" s="5"/>
      <c r="U35" s="13"/>
      <c r="V35" s="5"/>
      <c r="W35" s="5" t="str">
        <f t="shared" si="2"/>
        <v/>
      </c>
      <c r="X35" s="5"/>
      <c r="Y35" s="5"/>
      <c r="Z35" s="5"/>
      <c r="AB35" s="16"/>
      <c r="AP35" s="16"/>
      <c r="AQ35" s="16"/>
      <c r="AR35" s="16"/>
      <c r="AS35" s="16"/>
      <c r="AT35" s="16"/>
      <c r="AU35" s="16"/>
      <c r="AV35" s="16"/>
      <c r="AW35" s="16"/>
      <c r="AX35" s="16"/>
      <c r="AY35" s="16"/>
      <c r="AZ35" s="16"/>
      <c r="BA35" s="16"/>
      <c r="BB35" s="16"/>
      <c r="BC35" s="16"/>
      <c r="BD35" s="16"/>
      <c r="BE35" s="16"/>
      <c r="BF35" s="16"/>
      <c r="BG35" s="16"/>
      <c r="BH35" s="16"/>
      <c r="BI35" s="16"/>
      <c r="BJ35" s="16"/>
      <c r="CB35" s="172">
        <f t="shared" si="26"/>
        <v>1</v>
      </c>
      <c r="CC35" s="172">
        <f t="shared" si="26"/>
        <v>1</v>
      </c>
      <c r="CD35" s="172">
        <f t="shared" si="26"/>
        <v>1</v>
      </c>
      <c r="CE35" s="172">
        <f t="shared" si="26"/>
        <v>1</v>
      </c>
      <c r="CF35" s="172">
        <f t="shared" si="26"/>
        <v>1</v>
      </c>
      <c r="CG35" s="172">
        <f t="shared" si="26"/>
        <v>1</v>
      </c>
      <c r="CH35" s="172">
        <f t="shared" si="26"/>
        <v>1</v>
      </c>
      <c r="CI35" s="172">
        <f t="shared" si="26"/>
        <v>1</v>
      </c>
      <c r="CJ35" s="172">
        <f t="shared" si="26"/>
        <v>1</v>
      </c>
      <c r="CK35" s="172">
        <f t="shared" si="26"/>
        <v>1</v>
      </c>
      <c r="CL35" s="172">
        <f t="shared" si="26"/>
        <v>1</v>
      </c>
      <c r="CM35" s="172">
        <f t="shared" si="26"/>
        <v>1</v>
      </c>
      <c r="CN35" s="172">
        <f t="shared" si="26"/>
        <v>1</v>
      </c>
      <c r="CO35" s="172">
        <f t="shared" si="26"/>
        <v>1</v>
      </c>
      <c r="CP35" s="172">
        <f t="shared" si="26"/>
        <v>1</v>
      </c>
      <c r="CQ35" s="172">
        <f t="shared" si="26"/>
        <v>1</v>
      </c>
      <c r="CR35" s="172">
        <f t="shared" si="25"/>
        <v>1</v>
      </c>
      <c r="CS35" s="172">
        <f t="shared" si="25"/>
        <v>1</v>
      </c>
      <c r="CT35" s="172">
        <f t="shared" si="25"/>
        <v>1</v>
      </c>
      <c r="CU35" s="172">
        <f t="shared" si="25"/>
        <v>1</v>
      </c>
      <c r="DA35" s="172">
        <v>1</v>
      </c>
      <c r="DB35" s="32" t="str">
        <f t="shared" ref="DB35:DB46" si="28">T(CONCATENATE(LOOKUP(DA35,CD$3:CD$80,AS$3:AS$80)," ",LOOKUP(DA35,CD$3:CD$80,$CA$3:$CA$80)))</f>
        <v xml:space="preserve"> </v>
      </c>
      <c r="DD35" s="172">
        <f t="shared" si="16"/>
        <v>1</v>
      </c>
      <c r="DE35" s="172">
        <v>33</v>
      </c>
      <c r="DL35" s="172">
        <f t="shared" si="10"/>
        <v>0</v>
      </c>
      <c r="DM35" s="172">
        <f t="shared" si="11"/>
        <v>1</v>
      </c>
      <c r="DN35" s="172">
        <f t="shared" si="12"/>
        <v>1</v>
      </c>
      <c r="DO35" s="172">
        <f t="shared" si="23"/>
        <v>1</v>
      </c>
      <c r="DP35" s="172">
        <f t="shared" si="23"/>
        <v>1</v>
      </c>
      <c r="DQ35" s="172">
        <f t="shared" si="23"/>
        <v>1</v>
      </c>
      <c r="DR35" s="172">
        <f t="shared" si="23"/>
        <v>1</v>
      </c>
      <c r="DS35" s="172">
        <f t="shared" si="23"/>
        <v>1</v>
      </c>
      <c r="DT35" s="172">
        <f t="shared" si="23"/>
        <v>1</v>
      </c>
      <c r="DU35" s="172">
        <f t="shared" si="23"/>
        <v>1</v>
      </c>
      <c r="DV35" s="172">
        <f t="shared" si="24"/>
        <v>1</v>
      </c>
      <c r="DW35" s="172">
        <f t="shared" si="24"/>
        <v>1</v>
      </c>
      <c r="DX35" s="172">
        <f t="shared" si="24"/>
        <v>1</v>
      </c>
      <c r="DY35" s="172">
        <f t="shared" si="24"/>
        <v>1</v>
      </c>
      <c r="DZ35" s="172">
        <f t="shared" si="24"/>
        <v>1</v>
      </c>
      <c r="EA35" s="172">
        <f t="shared" si="24"/>
        <v>1</v>
      </c>
      <c r="EB35" s="172">
        <f t="shared" si="24"/>
        <v>1</v>
      </c>
      <c r="EC35" s="172">
        <f t="shared" si="24"/>
        <v>1</v>
      </c>
      <c r="ED35" s="172">
        <f t="shared" si="24"/>
        <v>1</v>
      </c>
      <c r="EE35" s="172">
        <f t="shared" si="24"/>
        <v>1</v>
      </c>
      <c r="EF35" s="172">
        <f t="shared" si="24"/>
        <v>1</v>
      </c>
      <c r="EG35" s="172">
        <f t="shared" si="6"/>
        <v>0</v>
      </c>
    </row>
    <row r="36" spans="20:137" x14ac:dyDescent="0.25">
      <c r="T36" s="5"/>
      <c r="U36" s="13"/>
      <c r="V36" s="5"/>
      <c r="W36" s="5" t="str">
        <f t="shared" si="2"/>
        <v/>
      </c>
      <c r="X36" s="5"/>
      <c r="Y36" s="5"/>
      <c r="Z36" s="5"/>
      <c r="AB36" s="16"/>
      <c r="AP36" s="16"/>
      <c r="AQ36" s="16"/>
      <c r="AR36" s="16"/>
      <c r="AS36" s="16"/>
      <c r="AT36" s="16"/>
      <c r="AU36" s="16"/>
      <c r="AV36" s="16"/>
      <c r="AW36" s="16"/>
      <c r="AX36" s="16"/>
      <c r="AY36" s="16"/>
      <c r="AZ36" s="16"/>
      <c r="BA36" s="16"/>
      <c r="BB36" s="16"/>
      <c r="BC36" s="16"/>
      <c r="BD36" s="16"/>
      <c r="BE36" s="16"/>
      <c r="BF36" s="16"/>
      <c r="BG36" s="16"/>
      <c r="BH36" s="16"/>
      <c r="BI36" s="16"/>
      <c r="BJ36" s="16"/>
      <c r="CB36" s="172">
        <f t="shared" si="26"/>
        <v>1</v>
      </c>
      <c r="CC36" s="172">
        <f t="shared" si="26"/>
        <v>1</v>
      </c>
      <c r="CD36" s="172">
        <f t="shared" si="26"/>
        <v>1</v>
      </c>
      <c r="CE36" s="172">
        <f t="shared" si="26"/>
        <v>1</v>
      </c>
      <c r="CF36" s="172">
        <f t="shared" si="26"/>
        <v>1</v>
      </c>
      <c r="CG36" s="172">
        <f t="shared" si="26"/>
        <v>1</v>
      </c>
      <c r="CH36" s="172">
        <f t="shared" si="26"/>
        <v>1</v>
      </c>
      <c r="CI36" s="172">
        <f t="shared" si="26"/>
        <v>1</v>
      </c>
      <c r="CJ36" s="172">
        <f t="shared" si="26"/>
        <v>1</v>
      </c>
      <c r="CK36" s="172">
        <f t="shared" si="26"/>
        <v>1</v>
      </c>
      <c r="CL36" s="172">
        <f t="shared" si="26"/>
        <v>1</v>
      </c>
      <c r="CM36" s="172">
        <f t="shared" si="26"/>
        <v>1</v>
      </c>
      <c r="CN36" s="172">
        <f t="shared" si="26"/>
        <v>1</v>
      </c>
      <c r="CO36" s="172">
        <f t="shared" si="26"/>
        <v>1</v>
      </c>
      <c r="CP36" s="172">
        <f t="shared" si="26"/>
        <v>1</v>
      </c>
      <c r="CQ36" s="172">
        <f t="shared" si="26"/>
        <v>1</v>
      </c>
      <c r="CR36" s="172">
        <f t="shared" si="25"/>
        <v>1</v>
      </c>
      <c r="CS36" s="172">
        <f t="shared" si="25"/>
        <v>1</v>
      </c>
      <c r="CT36" s="172">
        <f t="shared" si="25"/>
        <v>1</v>
      </c>
      <c r="CU36" s="172">
        <f t="shared" si="25"/>
        <v>1</v>
      </c>
      <c r="DA36" s="172">
        <v>2</v>
      </c>
      <c r="DB36" s="32" t="str">
        <f t="shared" si="28"/>
        <v xml:space="preserve"> </v>
      </c>
      <c r="DD36" s="172">
        <f t="shared" si="16"/>
        <v>1</v>
      </c>
      <c r="DE36" s="172">
        <v>34</v>
      </c>
      <c r="DL36" s="172">
        <f t="shared" si="10"/>
        <v>0</v>
      </c>
      <c r="DM36" s="172">
        <f t="shared" si="11"/>
        <v>1</v>
      </c>
      <c r="DN36" s="172">
        <f t="shared" si="12"/>
        <v>1</v>
      </c>
      <c r="DO36" s="172">
        <f t="shared" ref="DO36:DU51" si="29">IF(OR($CX35=0,ISERROR(SEARCH(DO$1,SUBSTITUTE($CX35,DY$1,"")))),DO35,DO35+1)</f>
        <v>1</v>
      </c>
      <c r="DP36" s="172">
        <f t="shared" si="29"/>
        <v>1</v>
      </c>
      <c r="DQ36" s="172">
        <f t="shared" si="29"/>
        <v>1</v>
      </c>
      <c r="DR36" s="172">
        <f t="shared" si="29"/>
        <v>1</v>
      </c>
      <c r="DS36" s="172">
        <f t="shared" si="29"/>
        <v>1</v>
      </c>
      <c r="DT36" s="172">
        <f t="shared" si="29"/>
        <v>1</v>
      </c>
      <c r="DU36" s="172">
        <f t="shared" si="29"/>
        <v>1</v>
      </c>
      <c r="DV36" s="172">
        <f t="shared" si="24"/>
        <v>1</v>
      </c>
      <c r="DW36" s="172">
        <f t="shared" si="24"/>
        <v>1</v>
      </c>
      <c r="DX36" s="172">
        <f t="shared" si="24"/>
        <v>1</v>
      </c>
      <c r="DY36" s="172">
        <f t="shared" si="24"/>
        <v>1</v>
      </c>
      <c r="DZ36" s="172">
        <f t="shared" si="24"/>
        <v>1</v>
      </c>
      <c r="EA36" s="172">
        <f t="shared" si="24"/>
        <v>1</v>
      </c>
      <c r="EB36" s="172">
        <f t="shared" si="24"/>
        <v>1</v>
      </c>
      <c r="EC36" s="172">
        <f t="shared" si="24"/>
        <v>1</v>
      </c>
      <c r="ED36" s="172">
        <f t="shared" si="24"/>
        <v>1</v>
      </c>
      <c r="EE36" s="172">
        <f t="shared" si="24"/>
        <v>1</v>
      </c>
      <c r="EF36" s="172">
        <f t="shared" si="24"/>
        <v>1</v>
      </c>
      <c r="EG36" s="172">
        <f t="shared" si="6"/>
        <v>0</v>
      </c>
    </row>
    <row r="37" spans="20:137" x14ac:dyDescent="0.25">
      <c r="T37" s="5"/>
      <c r="U37" s="13"/>
      <c r="V37" s="5"/>
      <c r="W37" s="5" t="str">
        <f t="shared" si="2"/>
        <v/>
      </c>
      <c r="X37" s="5"/>
      <c r="Y37" s="5"/>
      <c r="Z37" s="5"/>
      <c r="AB37" s="16"/>
      <c r="AP37" s="16"/>
      <c r="AQ37" s="16"/>
      <c r="AR37" s="16"/>
      <c r="AS37" s="16"/>
      <c r="AT37" s="16"/>
      <c r="AU37" s="16"/>
      <c r="AV37" s="16"/>
      <c r="AW37" s="16"/>
      <c r="AX37" s="16"/>
      <c r="AY37" s="16"/>
      <c r="AZ37" s="16"/>
      <c r="BA37" s="16"/>
      <c r="BB37" s="16"/>
      <c r="BC37" s="16"/>
      <c r="BD37" s="16"/>
      <c r="BE37" s="16"/>
      <c r="BF37" s="16"/>
      <c r="BG37" s="16"/>
      <c r="BH37" s="16"/>
      <c r="BI37" s="16"/>
      <c r="BJ37" s="16"/>
      <c r="CB37" s="172">
        <f t="shared" si="26"/>
        <v>1</v>
      </c>
      <c r="CC37" s="172">
        <f t="shared" si="26"/>
        <v>1</v>
      </c>
      <c r="CD37" s="172">
        <f t="shared" si="26"/>
        <v>1</v>
      </c>
      <c r="CE37" s="172">
        <f t="shared" si="26"/>
        <v>1</v>
      </c>
      <c r="CF37" s="172">
        <f t="shared" si="26"/>
        <v>1</v>
      </c>
      <c r="CG37" s="172">
        <f t="shared" si="26"/>
        <v>1</v>
      </c>
      <c r="CH37" s="172">
        <f t="shared" si="26"/>
        <v>1</v>
      </c>
      <c r="CI37" s="172">
        <f t="shared" si="26"/>
        <v>1</v>
      </c>
      <c r="CJ37" s="172">
        <f t="shared" si="26"/>
        <v>1</v>
      </c>
      <c r="CK37" s="172">
        <f t="shared" si="26"/>
        <v>1</v>
      </c>
      <c r="CL37" s="172">
        <f t="shared" si="26"/>
        <v>1</v>
      </c>
      <c r="CM37" s="172">
        <f t="shared" si="26"/>
        <v>1</v>
      </c>
      <c r="CN37" s="172">
        <f t="shared" si="26"/>
        <v>1</v>
      </c>
      <c r="CO37" s="172">
        <f t="shared" si="26"/>
        <v>1</v>
      </c>
      <c r="CP37" s="172">
        <f t="shared" si="26"/>
        <v>1</v>
      </c>
      <c r="CQ37" s="172">
        <f t="shared" si="26"/>
        <v>1</v>
      </c>
      <c r="CR37" s="172">
        <f t="shared" si="25"/>
        <v>1</v>
      </c>
      <c r="CS37" s="172">
        <f t="shared" si="25"/>
        <v>1</v>
      </c>
      <c r="CT37" s="172">
        <f t="shared" si="25"/>
        <v>1</v>
      </c>
      <c r="CU37" s="172">
        <f t="shared" si="25"/>
        <v>1</v>
      </c>
      <c r="DA37" s="172">
        <v>3</v>
      </c>
      <c r="DB37" s="32" t="str">
        <f t="shared" si="28"/>
        <v xml:space="preserve"> </v>
      </c>
      <c r="DD37" s="172">
        <f t="shared" si="16"/>
        <v>1</v>
      </c>
      <c r="DE37" s="172">
        <v>35</v>
      </c>
      <c r="DL37" s="172">
        <f t="shared" si="10"/>
        <v>0</v>
      </c>
      <c r="DM37" s="172">
        <f t="shared" si="11"/>
        <v>1</v>
      </c>
      <c r="DN37" s="172">
        <f t="shared" si="12"/>
        <v>1</v>
      </c>
      <c r="DO37" s="172">
        <f t="shared" si="29"/>
        <v>1</v>
      </c>
      <c r="DP37" s="172">
        <f t="shared" si="29"/>
        <v>1</v>
      </c>
      <c r="DQ37" s="172">
        <f t="shared" si="29"/>
        <v>1</v>
      </c>
      <c r="DR37" s="172">
        <f t="shared" si="29"/>
        <v>1</v>
      </c>
      <c r="DS37" s="172">
        <f t="shared" si="29"/>
        <v>1</v>
      </c>
      <c r="DT37" s="172">
        <f t="shared" si="29"/>
        <v>1</v>
      </c>
      <c r="DU37" s="172">
        <f t="shared" si="29"/>
        <v>1</v>
      </c>
      <c r="DV37" s="172">
        <f t="shared" ref="DV37:EF52" si="30">IF(OR($CX36=0,ISERROR(SEARCH(DV$1,$CX36))),DV36,DV36+1)</f>
        <v>1</v>
      </c>
      <c r="DW37" s="172">
        <f t="shared" si="30"/>
        <v>1</v>
      </c>
      <c r="DX37" s="172">
        <f t="shared" si="30"/>
        <v>1</v>
      </c>
      <c r="DY37" s="172">
        <f t="shared" si="30"/>
        <v>1</v>
      </c>
      <c r="DZ37" s="172">
        <f t="shared" si="30"/>
        <v>1</v>
      </c>
      <c r="EA37" s="172">
        <f t="shared" si="30"/>
        <v>1</v>
      </c>
      <c r="EB37" s="172">
        <f t="shared" si="30"/>
        <v>1</v>
      </c>
      <c r="EC37" s="172">
        <f t="shared" si="30"/>
        <v>1</v>
      </c>
      <c r="ED37" s="172">
        <f t="shared" si="30"/>
        <v>1</v>
      </c>
      <c r="EE37" s="172">
        <f t="shared" si="30"/>
        <v>1</v>
      </c>
      <c r="EF37" s="172">
        <f t="shared" si="30"/>
        <v>1</v>
      </c>
      <c r="EG37" s="172">
        <f t="shared" si="6"/>
        <v>0</v>
      </c>
    </row>
    <row r="38" spans="20:137" x14ac:dyDescent="0.25">
      <c r="T38" s="5"/>
      <c r="U38" s="13"/>
      <c r="V38" s="5"/>
      <c r="W38" s="5" t="str">
        <f t="shared" si="2"/>
        <v/>
      </c>
      <c r="X38" s="5"/>
      <c r="Y38" s="5"/>
      <c r="Z38" s="5"/>
      <c r="AB38" s="16"/>
      <c r="AP38" s="16"/>
      <c r="AQ38" s="16"/>
      <c r="AR38" s="16"/>
      <c r="AS38" s="16"/>
      <c r="AT38" s="16"/>
      <c r="AU38" s="16"/>
      <c r="AV38" s="16"/>
      <c r="AW38" s="16"/>
      <c r="AX38" s="16"/>
      <c r="AY38" s="16"/>
      <c r="AZ38" s="16"/>
      <c r="BA38" s="16"/>
      <c r="BB38" s="16"/>
      <c r="BC38" s="16"/>
      <c r="BD38" s="16"/>
      <c r="BE38" s="16"/>
      <c r="BF38" s="16"/>
      <c r="BG38" s="16"/>
      <c r="BH38" s="16"/>
      <c r="BI38" s="16"/>
      <c r="BJ38" s="16"/>
      <c r="CB38" s="172">
        <f t="shared" si="26"/>
        <v>1</v>
      </c>
      <c r="CC38" s="172">
        <f t="shared" si="26"/>
        <v>1</v>
      </c>
      <c r="CD38" s="172">
        <f t="shared" si="26"/>
        <v>1</v>
      </c>
      <c r="CE38" s="172">
        <f t="shared" si="26"/>
        <v>1</v>
      </c>
      <c r="CF38" s="172">
        <f t="shared" si="26"/>
        <v>1</v>
      </c>
      <c r="CG38" s="172">
        <f t="shared" si="26"/>
        <v>1</v>
      </c>
      <c r="CH38" s="172">
        <f t="shared" si="26"/>
        <v>1</v>
      </c>
      <c r="CI38" s="172">
        <f t="shared" si="26"/>
        <v>1</v>
      </c>
      <c r="CJ38" s="172">
        <f t="shared" si="26"/>
        <v>1</v>
      </c>
      <c r="CK38" s="172">
        <f t="shared" si="26"/>
        <v>1</v>
      </c>
      <c r="CL38" s="172">
        <f t="shared" si="26"/>
        <v>1</v>
      </c>
      <c r="CM38" s="172">
        <f t="shared" si="26"/>
        <v>1</v>
      </c>
      <c r="CN38" s="172">
        <f t="shared" si="26"/>
        <v>1</v>
      </c>
      <c r="CO38" s="172">
        <f t="shared" si="26"/>
        <v>1</v>
      </c>
      <c r="CP38" s="172">
        <f t="shared" si="26"/>
        <v>1</v>
      </c>
      <c r="CQ38" s="172">
        <f t="shared" si="26"/>
        <v>1</v>
      </c>
      <c r="CR38" s="172">
        <f t="shared" si="25"/>
        <v>1</v>
      </c>
      <c r="CS38" s="172">
        <f t="shared" si="25"/>
        <v>1</v>
      </c>
      <c r="CT38" s="172">
        <f t="shared" si="25"/>
        <v>1</v>
      </c>
      <c r="CU38" s="172">
        <f t="shared" si="25"/>
        <v>1</v>
      </c>
      <c r="DA38" s="172">
        <v>4</v>
      </c>
      <c r="DB38" s="32" t="str">
        <f t="shared" si="28"/>
        <v xml:space="preserve"> </v>
      </c>
      <c r="DD38" s="172">
        <f t="shared" si="16"/>
        <v>1</v>
      </c>
      <c r="DE38" s="172">
        <v>36</v>
      </c>
      <c r="DL38" s="172">
        <f t="shared" si="10"/>
        <v>0</v>
      </c>
      <c r="DM38" s="172">
        <f t="shared" si="11"/>
        <v>1</v>
      </c>
      <c r="DN38" s="172">
        <f t="shared" si="12"/>
        <v>1</v>
      </c>
      <c r="DO38" s="172">
        <f t="shared" si="29"/>
        <v>1</v>
      </c>
      <c r="DP38" s="172">
        <f t="shared" si="29"/>
        <v>1</v>
      </c>
      <c r="DQ38" s="172">
        <f t="shared" si="29"/>
        <v>1</v>
      </c>
      <c r="DR38" s="172">
        <f t="shared" si="29"/>
        <v>1</v>
      </c>
      <c r="DS38" s="172">
        <f t="shared" si="29"/>
        <v>1</v>
      </c>
      <c r="DT38" s="172">
        <f t="shared" si="29"/>
        <v>1</v>
      </c>
      <c r="DU38" s="172">
        <f t="shared" si="29"/>
        <v>1</v>
      </c>
      <c r="DV38" s="172">
        <f t="shared" si="30"/>
        <v>1</v>
      </c>
      <c r="DW38" s="172">
        <f t="shared" si="30"/>
        <v>1</v>
      </c>
      <c r="DX38" s="172">
        <f t="shared" si="30"/>
        <v>1</v>
      </c>
      <c r="DY38" s="172">
        <f t="shared" si="30"/>
        <v>1</v>
      </c>
      <c r="DZ38" s="172">
        <f t="shared" si="30"/>
        <v>1</v>
      </c>
      <c r="EA38" s="172">
        <f t="shared" si="30"/>
        <v>1</v>
      </c>
      <c r="EB38" s="172">
        <f t="shared" si="30"/>
        <v>1</v>
      </c>
      <c r="EC38" s="172">
        <f t="shared" si="30"/>
        <v>1</v>
      </c>
      <c r="ED38" s="172">
        <f t="shared" si="30"/>
        <v>1</v>
      </c>
      <c r="EE38" s="172">
        <f t="shared" si="30"/>
        <v>1</v>
      </c>
      <c r="EF38" s="172">
        <f t="shared" si="30"/>
        <v>1</v>
      </c>
      <c r="EG38" s="172">
        <f t="shared" si="6"/>
        <v>0</v>
      </c>
    </row>
    <row r="39" spans="20:137" x14ac:dyDescent="0.25">
      <c r="T39" s="5"/>
      <c r="U39" s="13"/>
      <c r="V39" s="5"/>
      <c r="W39" s="5" t="str">
        <f t="shared" si="2"/>
        <v/>
      </c>
      <c r="X39" s="5"/>
      <c r="Y39" s="5"/>
      <c r="Z39" s="5"/>
      <c r="AB39" s="16"/>
      <c r="AP39" s="16"/>
      <c r="AQ39" s="16"/>
      <c r="AR39" s="16"/>
      <c r="AS39" s="16"/>
      <c r="AT39" s="16"/>
      <c r="AU39" s="16"/>
      <c r="AV39" s="16"/>
      <c r="AW39" s="16"/>
      <c r="AX39" s="16"/>
      <c r="AY39" s="16"/>
      <c r="AZ39" s="16"/>
      <c r="BA39" s="16"/>
      <c r="BB39" s="16"/>
      <c r="BC39" s="16"/>
      <c r="BD39" s="16"/>
      <c r="BE39" s="16"/>
      <c r="BF39" s="16"/>
      <c r="BG39" s="16"/>
      <c r="BH39" s="16"/>
      <c r="BI39" s="16"/>
      <c r="BJ39" s="16"/>
      <c r="CB39" s="172">
        <f t="shared" si="26"/>
        <v>1</v>
      </c>
      <c r="CC39" s="172">
        <f t="shared" si="26"/>
        <v>1</v>
      </c>
      <c r="CD39" s="172">
        <f t="shared" si="26"/>
        <v>1</v>
      </c>
      <c r="CE39" s="172">
        <f t="shared" si="26"/>
        <v>1</v>
      </c>
      <c r="CF39" s="172">
        <f t="shared" si="26"/>
        <v>1</v>
      </c>
      <c r="CG39" s="172">
        <f t="shared" si="26"/>
        <v>1</v>
      </c>
      <c r="CH39" s="172">
        <f t="shared" si="26"/>
        <v>1</v>
      </c>
      <c r="CI39" s="172">
        <f t="shared" si="26"/>
        <v>1</v>
      </c>
      <c r="CJ39" s="172">
        <f t="shared" si="26"/>
        <v>1</v>
      </c>
      <c r="CK39" s="172">
        <f t="shared" si="26"/>
        <v>1</v>
      </c>
      <c r="CL39" s="172">
        <f t="shared" si="26"/>
        <v>1</v>
      </c>
      <c r="CM39" s="172">
        <f t="shared" si="26"/>
        <v>1</v>
      </c>
      <c r="CN39" s="172">
        <f t="shared" si="26"/>
        <v>1</v>
      </c>
      <c r="CO39" s="172">
        <f t="shared" si="26"/>
        <v>1</v>
      </c>
      <c r="CP39" s="172">
        <f t="shared" si="26"/>
        <v>1</v>
      </c>
      <c r="CQ39" s="172">
        <f t="shared" si="26"/>
        <v>1</v>
      </c>
      <c r="CR39" s="172">
        <f t="shared" si="25"/>
        <v>1</v>
      </c>
      <c r="CS39" s="172">
        <f t="shared" si="25"/>
        <v>1</v>
      </c>
      <c r="CT39" s="172">
        <f t="shared" si="25"/>
        <v>1</v>
      </c>
      <c r="CU39" s="172">
        <f t="shared" si="25"/>
        <v>1</v>
      </c>
      <c r="DA39" s="172">
        <v>5</v>
      </c>
      <c r="DB39" s="32" t="str">
        <f t="shared" si="28"/>
        <v xml:space="preserve"> </v>
      </c>
      <c r="DD39" s="172">
        <f t="shared" si="16"/>
        <v>1</v>
      </c>
      <c r="DE39" s="172">
        <v>37</v>
      </c>
      <c r="DL39" s="172">
        <f t="shared" si="10"/>
        <v>0</v>
      </c>
      <c r="DM39" s="172">
        <f t="shared" si="11"/>
        <v>1</v>
      </c>
      <c r="DN39" s="172">
        <f t="shared" si="12"/>
        <v>1</v>
      </c>
      <c r="DO39" s="172">
        <f t="shared" si="29"/>
        <v>1</v>
      </c>
      <c r="DP39" s="172">
        <f t="shared" si="29"/>
        <v>1</v>
      </c>
      <c r="DQ39" s="172">
        <f t="shared" si="29"/>
        <v>1</v>
      </c>
      <c r="DR39" s="172">
        <f t="shared" si="29"/>
        <v>1</v>
      </c>
      <c r="DS39" s="172">
        <f t="shared" si="29"/>
        <v>1</v>
      </c>
      <c r="DT39" s="172">
        <f t="shared" si="29"/>
        <v>1</v>
      </c>
      <c r="DU39" s="172">
        <f t="shared" si="29"/>
        <v>1</v>
      </c>
      <c r="DV39" s="172">
        <f t="shared" si="30"/>
        <v>1</v>
      </c>
      <c r="DW39" s="172">
        <f t="shared" si="30"/>
        <v>1</v>
      </c>
      <c r="DX39" s="172">
        <f t="shared" si="30"/>
        <v>1</v>
      </c>
      <c r="DY39" s="172">
        <f t="shared" si="30"/>
        <v>1</v>
      </c>
      <c r="DZ39" s="172">
        <f t="shared" si="30"/>
        <v>1</v>
      </c>
      <c r="EA39" s="172">
        <f t="shared" si="30"/>
        <v>1</v>
      </c>
      <c r="EB39" s="172">
        <f t="shared" si="30"/>
        <v>1</v>
      </c>
      <c r="EC39" s="172">
        <f t="shared" si="30"/>
        <v>1</v>
      </c>
      <c r="ED39" s="172">
        <f t="shared" si="30"/>
        <v>1</v>
      </c>
      <c r="EE39" s="172">
        <f t="shared" si="30"/>
        <v>1</v>
      </c>
      <c r="EF39" s="172">
        <f t="shared" si="30"/>
        <v>1</v>
      </c>
      <c r="EG39" s="172">
        <f t="shared" si="6"/>
        <v>0</v>
      </c>
    </row>
    <row r="40" spans="20:137" x14ac:dyDescent="0.25">
      <c r="T40" s="5"/>
      <c r="U40" s="13"/>
      <c r="V40" s="5"/>
      <c r="W40" s="5" t="str">
        <f t="shared" si="2"/>
        <v/>
      </c>
      <c r="X40" s="5"/>
      <c r="Y40" s="5"/>
      <c r="Z40" s="5"/>
      <c r="AB40" s="16"/>
      <c r="AP40" s="16"/>
      <c r="AQ40" s="16"/>
      <c r="AR40" s="16"/>
      <c r="AS40" s="16"/>
      <c r="AT40" s="16"/>
      <c r="AU40" s="16"/>
      <c r="AV40" s="16"/>
      <c r="AW40" s="16"/>
      <c r="AX40" s="16"/>
      <c r="AY40" s="16"/>
      <c r="AZ40" s="16"/>
      <c r="BA40" s="16"/>
      <c r="BB40" s="16"/>
      <c r="BC40" s="16"/>
      <c r="BD40" s="16"/>
      <c r="BE40" s="16"/>
      <c r="BF40" s="16"/>
      <c r="BG40" s="16"/>
      <c r="BH40" s="16"/>
      <c r="BI40" s="16"/>
      <c r="BJ40" s="16"/>
      <c r="CB40" s="172">
        <f t="shared" si="26"/>
        <v>1</v>
      </c>
      <c r="CC40" s="172">
        <f t="shared" si="26"/>
        <v>1</v>
      </c>
      <c r="CD40" s="172">
        <f t="shared" si="26"/>
        <v>1</v>
      </c>
      <c r="CE40" s="172">
        <f t="shared" si="26"/>
        <v>1</v>
      </c>
      <c r="CF40" s="172">
        <f t="shared" si="26"/>
        <v>1</v>
      </c>
      <c r="CG40" s="172">
        <f t="shared" si="26"/>
        <v>1</v>
      </c>
      <c r="CH40" s="172">
        <f t="shared" si="26"/>
        <v>1</v>
      </c>
      <c r="CI40" s="172">
        <f t="shared" si="26"/>
        <v>1</v>
      </c>
      <c r="CJ40" s="172">
        <f t="shared" si="26"/>
        <v>1</v>
      </c>
      <c r="CK40" s="172">
        <f t="shared" si="26"/>
        <v>1</v>
      </c>
      <c r="CL40" s="172">
        <f t="shared" si="26"/>
        <v>1</v>
      </c>
      <c r="CM40" s="172">
        <f t="shared" si="26"/>
        <v>1</v>
      </c>
      <c r="CN40" s="172">
        <f t="shared" si="26"/>
        <v>1</v>
      </c>
      <c r="CO40" s="172">
        <f t="shared" si="26"/>
        <v>1</v>
      </c>
      <c r="CP40" s="172">
        <f t="shared" si="26"/>
        <v>1</v>
      </c>
      <c r="CQ40" s="172">
        <f t="shared" si="26"/>
        <v>1</v>
      </c>
      <c r="CR40" s="172">
        <f t="shared" si="25"/>
        <v>1</v>
      </c>
      <c r="CS40" s="172">
        <f t="shared" si="25"/>
        <v>1</v>
      </c>
      <c r="CT40" s="172">
        <f t="shared" si="25"/>
        <v>1</v>
      </c>
      <c r="CU40" s="172">
        <f t="shared" si="25"/>
        <v>1</v>
      </c>
      <c r="DA40" s="172">
        <v>6</v>
      </c>
      <c r="DB40" s="32" t="str">
        <f t="shared" si="28"/>
        <v xml:space="preserve"> </v>
      </c>
      <c r="DD40" s="172">
        <f t="shared" si="16"/>
        <v>1</v>
      </c>
      <c r="DE40" s="172">
        <v>38</v>
      </c>
      <c r="DL40" s="172">
        <f t="shared" si="10"/>
        <v>0</v>
      </c>
      <c r="DM40" s="172">
        <f t="shared" si="11"/>
        <v>1</v>
      </c>
      <c r="DN40" s="172">
        <f t="shared" si="12"/>
        <v>1</v>
      </c>
      <c r="DO40" s="172">
        <f t="shared" si="29"/>
        <v>1</v>
      </c>
      <c r="DP40" s="172">
        <f t="shared" si="29"/>
        <v>1</v>
      </c>
      <c r="DQ40" s="172">
        <f t="shared" si="29"/>
        <v>1</v>
      </c>
      <c r="DR40" s="172">
        <f t="shared" si="29"/>
        <v>1</v>
      </c>
      <c r="DS40" s="172">
        <f t="shared" si="29"/>
        <v>1</v>
      </c>
      <c r="DT40" s="172">
        <f t="shared" si="29"/>
        <v>1</v>
      </c>
      <c r="DU40" s="172">
        <f t="shared" si="29"/>
        <v>1</v>
      </c>
      <c r="DV40" s="172">
        <f t="shared" si="30"/>
        <v>1</v>
      </c>
      <c r="DW40" s="172">
        <f t="shared" si="30"/>
        <v>1</v>
      </c>
      <c r="DX40" s="172">
        <f t="shared" si="30"/>
        <v>1</v>
      </c>
      <c r="DY40" s="172">
        <f t="shared" si="30"/>
        <v>1</v>
      </c>
      <c r="DZ40" s="172">
        <f t="shared" si="30"/>
        <v>1</v>
      </c>
      <c r="EA40" s="172">
        <f t="shared" si="30"/>
        <v>1</v>
      </c>
      <c r="EB40" s="172">
        <f t="shared" si="30"/>
        <v>1</v>
      </c>
      <c r="EC40" s="172">
        <f t="shared" si="30"/>
        <v>1</v>
      </c>
      <c r="ED40" s="172">
        <f t="shared" si="30"/>
        <v>1</v>
      </c>
      <c r="EE40" s="172">
        <f t="shared" si="30"/>
        <v>1</v>
      </c>
      <c r="EF40" s="172">
        <f t="shared" si="30"/>
        <v>1</v>
      </c>
      <c r="EG40" s="172">
        <f t="shared" si="6"/>
        <v>0</v>
      </c>
    </row>
    <row r="41" spans="20:137" x14ac:dyDescent="0.25">
      <c r="T41" s="5"/>
      <c r="U41" s="13"/>
      <c r="V41" s="5"/>
      <c r="W41" s="5" t="str">
        <f t="shared" si="2"/>
        <v/>
      </c>
      <c r="X41" s="5"/>
      <c r="Y41" s="5"/>
      <c r="Z41" s="5"/>
      <c r="AB41" s="16"/>
      <c r="AP41" s="16"/>
      <c r="AQ41" s="16"/>
      <c r="AR41" s="16"/>
      <c r="AS41" s="16"/>
      <c r="AT41" s="16"/>
      <c r="AU41" s="16"/>
      <c r="AV41" s="16"/>
      <c r="AW41" s="16"/>
      <c r="AX41" s="16"/>
      <c r="AY41" s="16"/>
      <c r="AZ41" s="16"/>
      <c r="BA41" s="16"/>
      <c r="BB41" s="16"/>
      <c r="BC41" s="16"/>
      <c r="BD41" s="16"/>
      <c r="BE41" s="16"/>
      <c r="BF41" s="16"/>
      <c r="BG41" s="16"/>
      <c r="BH41" s="16"/>
      <c r="BI41" s="16"/>
      <c r="BJ41" s="16"/>
      <c r="CB41" s="172">
        <f t="shared" si="26"/>
        <v>1</v>
      </c>
      <c r="CC41" s="172">
        <f t="shared" si="26"/>
        <v>1</v>
      </c>
      <c r="CD41" s="172">
        <f t="shared" si="26"/>
        <v>1</v>
      </c>
      <c r="CE41" s="172">
        <f t="shared" si="26"/>
        <v>1</v>
      </c>
      <c r="CF41" s="172">
        <f t="shared" si="26"/>
        <v>1</v>
      </c>
      <c r="CG41" s="172">
        <f t="shared" si="26"/>
        <v>1</v>
      </c>
      <c r="CH41" s="172">
        <f t="shared" si="26"/>
        <v>1</v>
      </c>
      <c r="CI41" s="172">
        <f t="shared" si="26"/>
        <v>1</v>
      </c>
      <c r="CJ41" s="172">
        <f t="shared" si="26"/>
        <v>1</v>
      </c>
      <c r="CK41" s="172">
        <f t="shared" si="26"/>
        <v>1</v>
      </c>
      <c r="CL41" s="172">
        <f t="shared" si="26"/>
        <v>1</v>
      </c>
      <c r="CM41" s="172">
        <f t="shared" si="26"/>
        <v>1</v>
      </c>
      <c r="CN41" s="172">
        <f t="shared" si="26"/>
        <v>1</v>
      </c>
      <c r="CO41" s="172">
        <f t="shared" si="26"/>
        <v>1</v>
      </c>
      <c r="CP41" s="172">
        <f t="shared" si="26"/>
        <v>1</v>
      </c>
      <c r="CQ41" s="172">
        <f t="shared" si="26"/>
        <v>1</v>
      </c>
      <c r="CR41" s="172">
        <f t="shared" si="25"/>
        <v>1</v>
      </c>
      <c r="CS41" s="172">
        <f t="shared" si="25"/>
        <v>1</v>
      </c>
      <c r="CT41" s="172">
        <f t="shared" si="25"/>
        <v>1</v>
      </c>
      <c r="CU41" s="172">
        <f t="shared" si="25"/>
        <v>1</v>
      </c>
      <c r="DA41" s="172">
        <v>7</v>
      </c>
      <c r="DB41" s="32" t="str">
        <f t="shared" si="28"/>
        <v xml:space="preserve"> </v>
      </c>
      <c r="DD41" s="172">
        <f t="shared" si="16"/>
        <v>1</v>
      </c>
      <c r="DE41" s="172">
        <v>39</v>
      </c>
      <c r="DL41" s="172">
        <f t="shared" si="10"/>
        <v>0</v>
      </c>
      <c r="DM41" s="172">
        <f t="shared" si="11"/>
        <v>1</v>
      </c>
      <c r="DN41" s="172">
        <f t="shared" si="12"/>
        <v>1</v>
      </c>
      <c r="DO41" s="172">
        <f t="shared" si="29"/>
        <v>1</v>
      </c>
      <c r="DP41" s="172">
        <f t="shared" si="29"/>
        <v>1</v>
      </c>
      <c r="DQ41" s="172">
        <f t="shared" si="29"/>
        <v>1</v>
      </c>
      <c r="DR41" s="172">
        <f t="shared" si="29"/>
        <v>1</v>
      </c>
      <c r="DS41" s="172">
        <f t="shared" si="29"/>
        <v>1</v>
      </c>
      <c r="DT41" s="172">
        <f t="shared" si="29"/>
        <v>1</v>
      </c>
      <c r="DU41" s="172">
        <f t="shared" si="29"/>
        <v>1</v>
      </c>
      <c r="DV41" s="172">
        <f t="shared" si="30"/>
        <v>1</v>
      </c>
      <c r="DW41" s="172">
        <f t="shared" si="30"/>
        <v>1</v>
      </c>
      <c r="DX41" s="172">
        <f t="shared" si="30"/>
        <v>1</v>
      </c>
      <c r="DY41" s="172">
        <f t="shared" si="30"/>
        <v>1</v>
      </c>
      <c r="DZ41" s="172">
        <f t="shared" si="30"/>
        <v>1</v>
      </c>
      <c r="EA41" s="172">
        <f t="shared" si="30"/>
        <v>1</v>
      </c>
      <c r="EB41" s="172">
        <f t="shared" si="30"/>
        <v>1</v>
      </c>
      <c r="EC41" s="172">
        <f t="shared" si="30"/>
        <v>1</v>
      </c>
      <c r="ED41" s="172">
        <f t="shared" si="30"/>
        <v>1</v>
      </c>
      <c r="EE41" s="172">
        <f t="shared" si="30"/>
        <v>1</v>
      </c>
      <c r="EF41" s="172">
        <f t="shared" si="30"/>
        <v>1</v>
      </c>
      <c r="EG41" s="172">
        <f t="shared" si="6"/>
        <v>0</v>
      </c>
    </row>
    <row r="42" spans="20:137" x14ac:dyDescent="0.25">
      <c r="T42" s="5"/>
      <c r="U42" s="13"/>
      <c r="V42" s="5"/>
      <c r="W42" s="5" t="str">
        <f t="shared" si="2"/>
        <v/>
      </c>
      <c r="X42" s="5"/>
      <c r="Y42" s="5"/>
      <c r="Z42" s="5"/>
      <c r="AB42" s="16"/>
      <c r="AP42" s="16"/>
      <c r="AQ42" s="16"/>
      <c r="AR42" s="16"/>
      <c r="AS42" s="16"/>
      <c r="AT42" s="16"/>
      <c r="AU42" s="16"/>
      <c r="AV42" s="16"/>
      <c r="AW42" s="16"/>
      <c r="AX42" s="16"/>
      <c r="AY42" s="16"/>
      <c r="AZ42" s="16"/>
      <c r="BA42" s="16"/>
      <c r="BB42" s="16"/>
      <c r="BC42" s="16"/>
      <c r="BD42" s="16"/>
      <c r="BE42" s="16"/>
      <c r="BF42" s="16"/>
      <c r="BG42" s="16"/>
      <c r="BH42" s="16"/>
      <c r="BI42" s="16"/>
      <c r="BJ42" s="16"/>
      <c r="CB42" s="172">
        <f t="shared" si="26"/>
        <v>1</v>
      </c>
      <c r="CC42" s="172">
        <f t="shared" si="26"/>
        <v>1</v>
      </c>
      <c r="CD42" s="172">
        <f t="shared" si="26"/>
        <v>1</v>
      </c>
      <c r="CE42" s="172">
        <f t="shared" si="26"/>
        <v>1</v>
      </c>
      <c r="CF42" s="172">
        <f t="shared" si="26"/>
        <v>1</v>
      </c>
      <c r="CG42" s="172">
        <f t="shared" si="26"/>
        <v>1</v>
      </c>
      <c r="CH42" s="172">
        <f t="shared" si="26"/>
        <v>1</v>
      </c>
      <c r="CI42" s="172">
        <f t="shared" si="26"/>
        <v>1</v>
      </c>
      <c r="CJ42" s="172">
        <f t="shared" si="26"/>
        <v>1</v>
      </c>
      <c r="CK42" s="172">
        <f t="shared" si="26"/>
        <v>1</v>
      </c>
      <c r="CL42" s="172">
        <f t="shared" si="26"/>
        <v>1</v>
      </c>
      <c r="CM42" s="172">
        <f t="shared" si="26"/>
        <v>1</v>
      </c>
      <c r="CN42" s="172">
        <f t="shared" si="26"/>
        <v>1</v>
      </c>
      <c r="CO42" s="172">
        <f t="shared" si="26"/>
        <v>1</v>
      </c>
      <c r="CP42" s="172">
        <f t="shared" si="26"/>
        <v>1</v>
      </c>
      <c r="CQ42" s="172">
        <f t="shared" si="26"/>
        <v>1</v>
      </c>
      <c r="CR42" s="172">
        <f t="shared" si="25"/>
        <v>1</v>
      </c>
      <c r="CS42" s="172">
        <f t="shared" si="25"/>
        <v>1</v>
      </c>
      <c r="CT42" s="172">
        <f t="shared" si="25"/>
        <v>1</v>
      </c>
      <c r="CU42" s="172">
        <f t="shared" si="25"/>
        <v>1</v>
      </c>
      <c r="DA42" s="172">
        <v>8</v>
      </c>
      <c r="DB42" s="32" t="str">
        <f t="shared" si="28"/>
        <v xml:space="preserve"> </v>
      </c>
      <c r="DD42" s="172">
        <f t="shared" si="16"/>
        <v>1</v>
      </c>
      <c r="DE42" s="172">
        <v>40</v>
      </c>
      <c r="DL42" s="172">
        <f t="shared" si="10"/>
        <v>0</v>
      </c>
      <c r="DM42" s="172">
        <f t="shared" si="11"/>
        <v>1</v>
      </c>
      <c r="DN42" s="172">
        <f t="shared" si="12"/>
        <v>1</v>
      </c>
      <c r="DO42" s="172">
        <f t="shared" si="29"/>
        <v>1</v>
      </c>
      <c r="DP42" s="172">
        <f t="shared" si="29"/>
        <v>1</v>
      </c>
      <c r="DQ42" s="172">
        <f t="shared" si="29"/>
        <v>1</v>
      </c>
      <c r="DR42" s="172">
        <f t="shared" si="29"/>
        <v>1</v>
      </c>
      <c r="DS42" s="172">
        <f t="shared" si="29"/>
        <v>1</v>
      </c>
      <c r="DT42" s="172">
        <f t="shared" si="29"/>
        <v>1</v>
      </c>
      <c r="DU42" s="172">
        <f t="shared" si="29"/>
        <v>1</v>
      </c>
      <c r="DV42" s="172">
        <f t="shared" si="30"/>
        <v>1</v>
      </c>
      <c r="DW42" s="172">
        <f t="shared" si="30"/>
        <v>1</v>
      </c>
      <c r="DX42" s="172">
        <f t="shared" si="30"/>
        <v>1</v>
      </c>
      <c r="DY42" s="172">
        <f t="shared" si="30"/>
        <v>1</v>
      </c>
      <c r="DZ42" s="172">
        <f t="shared" si="30"/>
        <v>1</v>
      </c>
      <c r="EA42" s="172">
        <f t="shared" si="30"/>
        <v>1</v>
      </c>
      <c r="EB42" s="172">
        <f t="shared" si="30"/>
        <v>1</v>
      </c>
      <c r="EC42" s="172">
        <f t="shared" si="30"/>
        <v>1</v>
      </c>
      <c r="ED42" s="172">
        <f t="shared" si="30"/>
        <v>1</v>
      </c>
      <c r="EE42" s="172">
        <f t="shared" si="30"/>
        <v>1</v>
      </c>
      <c r="EF42" s="172">
        <f t="shared" si="30"/>
        <v>1</v>
      </c>
      <c r="EG42" s="172">
        <f t="shared" si="6"/>
        <v>0</v>
      </c>
    </row>
    <row r="43" spans="20:137" x14ac:dyDescent="0.25">
      <c r="T43" s="5"/>
      <c r="U43" s="13"/>
      <c r="V43" s="5"/>
      <c r="W43" s="5" t="str">
        <f t="shared" si="2"/>
        <v/>
      </c>
      <c r="X43" s="5"/>
      <c r="Y43" s="5"/>
      <c r="Z43" s="5"/>
      <c r="AB43" s="16"/>
      <c r="AP43" s="16"/>
      <c r="AQ43" s="16"/>
      <c r="AR43" s="16"/>
      <c r="AS43" s="16"/>
      <c r="AT43" s="16"/>
      <c r="AU43" s="16"/>
      <c r="AV43" s="16"/>
      <c r="AW43" s="16"/>
      <c r="AX43" s="16"/>
      <c r="AY43" s="16"/>
      <c r="AZ43" s="16"/>
      <c r="BA43" s="16"/>
      <c r="BB43" s="16"/>
      <c r="BC43" s="16"/>
      <c r="BD43" s="16"/>
      <c r="BE43" s="16"/>
      <c r="BF43" s="16"/>
      <c r="BG43" s="16"/>
      <c r="BH43" s="16"/>
      <c r="BI43" s="16"/>
      <c r="BJ43" s="16"/>
      <c r="CB43" s="172">
        <f t="shared" si="26"/>
        <v>1</v>
      </c>
      <c r="CC43" s="172">
        <f t="shared" si="26"/>
        <v>1</v>
      </c>
      <c r="CD43" s="172">
        <f t="shared" si="26"/>
        <v>1</v>
      </c>
      <c r="CE43" s="172">
        <f t="shared" si="26"/>
        <v>1</v>
      </c>
      <c r="CF43" s="172">
        <f t="shared" si="26"/>
        <v>1</v>
      </c>
      <c r="CG43" s="172">
        <f t="shared" si="26"/>
        <v>1</v>
      </c>
      <c r="CH43" s="172">
        <f t="shared" si="26"/>
        <v>1</v>
      </c>
      <c r="CI43" s="172">
        <f t="shared" si="26"/>
        <v>1</v>
      </c>
      <c r="CJ43" s="172">
        <f t="shared" si="26"/>
        <v>1</v>
      </c>
      <c r="CK43" s="172">
        <f t="shared" si="26"/>
        <v>1</v>
      </c>
      <c r="CL43" s="172">
        <f t="shared" si="26"/>
        <v>1</v>
      </c>
      <c r="CM43" s="172">
        <f t="shared" si="26"/>
        <v>1</v>
      </c>
      <c r="CN43" s="172">
        <f t="shared" si="26"/>
        <v>1</v>
      </c>
      <c r="CO43" s="172">
        <f t="shared" si="26"/>
        <v>1</v>
      </c>
      <c r="CP43" s="172">
        <f t="shared" si="26"/>
        <v>1</v>
      </c>
      <c r="CQ43" s="172">
        <f t="shared" si="26"/>
        <v>1</v>
      </c>
      <c r="CR43" s="172">
        <f t="shared" si="25"/>
        <v>1</v>
      </c>
      <c r="CS43" s="172">
        <f t="shared" si="25"/>
        <v>1</v>
      </c>
      <c r="CT43" s="172">
        <f t="shared" si="25"/>
        <v>1</v>
      </c>
      <c r="CU43" s="172">
        <f t="shared" si="25"/>
        <v>1</v>
      </c>
      <c r="DA43" s="172">
        <v>9</v>
      </c>
      <c r="DB43" s="32" t="str">
        <f t="shared" si="28"/>
        <v xml:space="preserve"> </v>
      </c>
      <c r="DD43" s="172">
        <f t="shared" si="16"/>
        <v>1</v>
      </c>
      <c r="DE43" s="172">
        <v>41</v>
      </c>
      <c r="DL43" s="172">
        <f t="shared" si="10"/>
        <v>0</v>
      </c>
      <c r="DM43" s="172">
        <f t="shared" si="11"/>
        <v>1</v>
      </c>
      <c r="DN43" s="172">
        <f t="shared" si="12"/>
        <v>1</v>
      </c>
      <c r="DO43" s="172">
        <f t="shared" si="29"/>
        <v>1</v>
      </c>
      <c r="DP43" s="172">
        <f t="shared" si="29"/>
        <v>1</v>
      </c>
      <c r="DQ43" s="172">
        <f t="shared" si="29"/>
        <v>1</v>
      </c>
      <c r="DR43" s="172">
        <f t="shared" si="29"/>
        <v>1</v>
      </c>
      <c r="DS43" s="172">
        <f t="shared" si="29"/>
        <v>1</v>
      </c>
      <c r="DT43" s="172">
        <f t="shared" si="29"/>
        <v>1</v>
      </c>
      <c r="DU43" s="172">
        <f t="shared" si="29"/>
        <v>1</v>
      </c>
      <c r="DV43" s="172">
        <f t="shared" si="30"/>
        <v>1</v>
      </c>
      <c r="DW43" s="172">
        <f t="shared" si="30"/>
        <v>1</v>
      </c>
      <c r="DX43" s="172">
        <f t="shared" si="30"/>
        <v>1</v>
      </c>
      <c r="DY43" s="172">
        <f t="shared" si="30"/>
        <v>1</v>
      </c>
      <c r="DZ43" s="172">
        <f t="shared" si="30"/>
        <v>1</v>
      </c>
      <c r="EA43" s="172">
        <f t="shared" si="30"/>
        <v>1</v>
      </c>
      <c r="EB43" s="172">
        <f t="shared" si="30"/>
        <v>1</v>
      </c>
      <c r="EC43" s="172">
        <f t="shared" si="30"/>
        <v>1</v>
      </c>
      <c r="ED43" s="172">
        <f t="shared" si="30"/>
        <v>1</v>
      </c>
      <c r="EE43" s="172">
        <f t="shared" si="30"/>
        <v>1</v>
      </c>
      <c r="EF43" s="172">
        <f t="shared" si="30"/>
        <v>1</v>
      </c>
      <c r="EG43" s="172">
        <f t="shared" si="6"/>
        <v>0</v>
      </c>
    </row>
    <row r="44" spans="20:137" x14ac:dyDescent="0.25">
      <c r="T44" s="5"/>
      <c r="U44" s="13"/>
      <c r="V44" s="5"/>
      <c r="W44" s="5" t="str">
        <f t="shared" si="2"/>
        <v/>
      </c>
      <c r="X44" s="5"/>
      <c r="Y44" s="5"/>
      <c r="Z44" s="5"/>
      <c r="AB44" s="16"/>
      <c r="AP44" s="16"/>
      <c r="AQ44" s="16"/>
      <c r="AR44" s="16"/>
      <c r="AS44" s="16"/>
      <c r="AT44" s="16"/>
      <c r="AU44" s="16"/>
      <c r="AV44" s="16"/>
      <c r="AW44" s="16"/>
      <c r="AX44" s="16"/>
      <c r="AY44" s="16"/>
      <c r="AZ44" s="16"/>
      <c r="BA44" s="16"/>
      <c r="BB44" s="16"/>
      <c r="BC44" s="16"/>
      <c r="BD44" s="16"/>
      <c r="BE44" s="16"/>
      <c r="BF44" s="16"/>
      <c r="BG44" s="16"/>
      <c r="BH44" s="16"/>
      <c r="BI44" s="16"/>
      <c r="BJ44" s="16"/>
      <c r="CB44" s="172">
        <f t="shared" si="26"/>
        <v>1</v>
      </c>
      <c r="CC44" s="172">
        <f t="shared" si="26"/>
        <v>1</v>
      </c>
      <c r="CD44" s="172">
        <f t="shared" si="26"/>
        <v>1</v>
      </c>
      <c r="CE44" s="172">
        <f t="shared" si="26"/>
        <v>1</v>
      </c>
      <c r="CF44" s="172">
        <f t="shared" si="26"/>
        <v>1</v>
      </c>
      <c r="CG44" s="172">
        <f t="shared" si="26"/>
        <v>1</v>
      </c>
      <c r="CH44" s="172">
        <f t="shared" si="26"/>
        <v>1</v>
      </c>
      <c r="CI44" s="172">
        <f t="shared" si="26"/>
        <v>1</v>
      </c>
      <c r="CJ44" s="172">
        <f t="shared" si="26"/>
        <v>1</v>
      </c>
      <c r="CK44" s="172">
        <f t="shared" si="26"/>
        <v>1</v>
      </c>
      <c r="CL44" s="172">
        <f t="shared" si="26"/>
        <v>1</v>
      </c>
      <c r="CM44" s="172">
        <f t="shared" si="26"/>
        <v>1</v>
      </c>
      <c r="CN44" s="172">
        <f t="shared" si="26"/>
        <v>1</v>
      </c>
      <c r="CO44" s="172">
        <f t="shared" si="26"/>
        <v>1</v>
      </c>
      <c r="CP44" s="172">
        <f t="shared" si="26"/>
        <v>1</v>
      </c>
      <c r="CQ44" s="172">
        <f t="shared" si="26"/>
        <v>1</v>
      </c>
      <c r="CR44" s="172">
        <f t="shared" si="25"/>
        <v>1</v>
      </c>
      <c r="CS44" s="172">
        <f t="shared" si="25"/>
        <v>1</v>
      </c>
      <c r="CT44" s="172">
        <f t="shared" si="25"/>
        <v>1</v>
      </c>
      <c r="CU44" s="172">
        <f t="shared" si="25"/>
        <v>1</v>
      </c>
      <c r="DA44" s="172">
        <v>10</v>
      </c>
      <c r="DB44" s="32" t="str">
        <f t="shared" si="28"/>
        <v xml:space="preserve"> </v>
      </c>
      <c r="DD44" s="172">
        <f t="shared" si="16"/>
        <v>1</v>
      </c>
      <c r="DE44" s="172">
        <v>42</v>
      </c>
      <c r="DL44" s="172">
        <f t="shared" si="10"/>
        <v>0</v>
      </c>
      <c r="DM44" s="172">
        <f t="shared" si="11"/>
        <v>1</v>
      </c>
      <c r="DN44" s="172">
        <f t="shared" si="12"/>
        <v>1</v>
      </c>
      <c r="DO44" s="172">
        <f t="shared" si="29"/>
        <v>1</v>
      </c>
      <c r="DP44" s="172">
        <f t="shared" si="29"/>
        <v>1</v>
      </c>
      <c r="DQ44" s="172">
        <f t="shared" si="29"/>
        <v>1</v>
      </c>
      <c r="DR44" s="172">
        <f t="shared" si="29"/>
        <v>1</v>
      </c>
      <c r="DS44" s="172">
        <f t="shared" si="29"/>
        <v>1</v>
      </c>
      <c r="DT44" s="172">
        <f t="shared" si="29"/>
        <v>1</v>
      </c>
      <c r="DU44" s="172">
        <f t="shared" si="29"/>
        <v>1</v>
      </c>
      <c r="DV44" s="172">
        <f t="shared" si="30"/>
        <v>1</v>
      </c>
      <c r="DW44" s="172">
        <f t="shared" si="30"/>
        <v>1</v>
      </c>
      <c r="DX44" s="172">
        <f t="shared" si="30"/>
        <v>1</v>
      </c>
      <c r="DY44" s="172">
        <f t="shared" si="30"/>
        <v>1</v>
      </c>
      <c r="DZ44" s="172">
        <f t="shared" si="30"/>
        <v>1</v>
      </c>
      <c r="EA44" s="172">
        <f t="shared" si="30"/>
        <v>1</v>
      </c>
      <c r="EB44" s="172">
        <f t="shared" si="30"/>
        <v>1</v>
      </c>
      <c r="EC44" s="172">
        <f t="shared" si="30"/>
        <v>1</v>
      </c>
      <c r="ED44" s="172">
        <f t="shared" si="30"/>
        <v>1</v>
      </c>
      <c r="EE44" s="172">
        <f t="shared" si="30"/>
        <v>1</v>
      </c>
      <c r="EF44" s="172">
        <f t="shared" si="30"/>
        <v>1</v>
      </c>
      <c r="EG44" s="172">
        <f t="shared" si="6"/>
        <v>0</v>
      </c>
    </row>
    <row r="45" spans="20:137" x14ac:dyDescent="0.25">
      <c r="T45" s="5"/>
      <c r="U45" s="13"/>
      <c r="V45" s="5"/>
      <c r="W45" s="5" t="str">
        <f t="shared" si="2"/>
        <v/>
      </c>
      <c r="X45" s="5"/>
      <c r="Y45" s="5"/>
      <c r="Z45" s="5"/>
      <c r="AB45" s="16"/>
      <c r="AP45" s="16"/>
      <c r="AQ45" s="16"/>
      <c r="AR45" s="16"/>
      <c r="AS45" s="16"/>
      <c r="AT45" s="16"/>
      <c r="AU45" s="16"/>
      <c r="AV45" s="16"/>
      <c r="AW45" s="16"/>
      <c r="AX45" s="16"/>
      <c r="AY45" s="16"/>
      <c r="AZ45" s="16"/>
      <c r="BA45" s="16"/>
      <c r="BB45" s="16"/>
      <c r="BC45" s="16"/>
      <c r="BD45" s="16"/>
      <c r="BE45" s="16"/>
      <c r="BF45" s="16"/>
      <c r="BG45" s="16"/>
      <c r="BH45" s="16"/>
      <c r="BI45" s="16"/>
      <c r="BJ45" s="16"/>
      <c r="CB45" s="172">
        <f t="shared" si="26"/>
        <v>1</v>
      </c>
      <c r="CC45" s="172">
        <f t="shared" si="26"/>
        <v>1</v>
      </c>
      <c r="CD45" s="172">
        <f t="shared" si="26"/>
        <v>1</v>
      </c>
      <c r="CE45" s="172">
        <f t="shared" si="26"/>
        <v>1</v>
      </c>
      <c r="CF45" s="172">
        <f t="shared" si="26"/>
        <v>1</v>
      </c>
      <c r="CG45" s="172">
        <f t="shared" si="26"/>
        <v>1</v>
      </c>
      <c r="CH45" s="172">
        <f t="shared" si="26"/>
        <v>1</v>
      </c>
      <c r="CI45" s="172">
        <f t="shared" si="26"/>
        <v>1</v>
      </c>
      <c r="CJ45" s="172">
        <f t="shared" si="26"/>
        <v>1</v>
      </c>
      <c r="CK45" s="172">
        <f t="shared" si="26"/>
        <v>1</v>
      </c>
      <c r="CL45" s="172">
        <f t="shared" si="26"/>
        <v>1</v>
      </c>
      <c r="CM45" s="172">
        <f t="shared" si="26"/>
        <v>1</v>
      </c>
      <c r="CN45" s="172">
        <f t="shared" si="26"/>
        <v>1</v>
      </c>
      <c r="CO45" s="172">
        <f t="shared" si="26"/>
        <v>1</v>
      </c>
      <c r="CP45" s="172">
        <f t="shared" si="26"/>
        <v>1</v>
      </c>
      <c r="CQ45" s="172">
        <f t="shared" si="26"/>
        <v>1</v>
      </c>
      <c r="CR45" s="172">
        <f t="shared" si="25"/>
        <v>1</v>
      </c>
      <c r="CS45" s="172">
        <f t="shared" si="25"/>
        <v>1</v>
      </c>
      <c r="CT45" s="172">
        <f t="shared" si="25"/>
        <v>1</v>
      </c>
      <c r="CU45" s="172">
        <f t="shared" si="25"/>
        <v>1</v>
      </c>
      <c r="DA45" s="172">
        <v>11</v>
      </c>
      <c r="DB45" s="32" t="str">
        <f t="shared" si="28"/>
        <v xml:space="preserve"> </v>
      </c>
      <c r="DD45" s="172">
        <f t="shared" si="16"/>
        <v>1</v>
      </c>
      <c r="DE45" s="172">
        <v>43</v>
      </c>
      <c r="DL45" s="172">
        <f t="shared" si="10"/>
        <v>0</v>
      </c>
      <c r="DM45" s="172">
        <f t="shared" si="11"/>
        <v>1</v>
      </c>
      <c r="DN45" s="172">
        <f t="shared" si="12"/>
        <v>1</v>
      </c>
      <c r="DO45" s="172">
        <f t="shared" si="29"/>
        <v>1</v>
      </c>
      <c r="DP45" s="172">
        <f t="shared" si="29"/>
        <v>1</v>
      </c>
      <c r="DQ45" s="172">
        <f t="shared" si="29"/>
        <v>1</v>
      </c>
      <c r="DR45" s="172">
        <f t="shared" si="29"/>
        <v>1</v>
      </c>
      <c r="DS45" s="172">
        <f t="shared" si="29"/>
        <v>1</v>
      </c>
      <c r="DT45" s="172">
        <f t="shared" si="29"/>
        <v>1</v>
      </c>
      <c r="DU45" s="172">
        <f t="shared" si="29"/>
        <v>1</v>
      </c>
      <c r="DV45" s="172">
        <f t="shared" si="30"/>
        <v>1</v>
      </c>
      <c r="DW45" s="172">
        <f t="shared" si="30"/>
        <v>1</v>
      </c>
      <c r="DX45" s="172">
        <f t="shared" si="30"/>
        <v>1</v>
      </c>
      <c r="DY45" s="172">
        <f t="shared" si="30"/>
        <v>1</v>
      </c>
      <c r="DZ45" s="172">
        <f t="shared" si="30"/>
        <v>1</v>
      </c>
      <c r="EA45" s="172">
        <f t="shared" si="30"/>
        <v>1</v>
      </c>
      <c r="EB45" s="172">
        <f t="shared" si="30"/>
        <v>1</v>
      </c>
      <c r="EC45" s="172">
        <f t="shared" si="30"/>
        <v>1</v>
      </c>
      <c r="ED45" s="172">
        <f t="shared" si="30"/>
        <v>1</v>
      </c>
      <c r="EE45" s="172">
        <f t="shared" si="30"/>
        <v>1</v>
      </c>
      <c r="EF45" s="172">
        <f t="shared" si="30"/>
        <v>1</v>
      </c>
      <c r="EG45" s="172">
        <f t="shared" si="6"/>
        <v>0</v>
      </c>
    </row>
    <row r="46" spans="20:137" x14ac:dyDescent="0.25">
      <c r="T46" s="5"/>
      <c r="U46" s="13"/>
      <c r="V46" s="5"/>
      <c r="W46" s="5" t="str">
        <f t="shared" si="2"/>
        <v/>
      </c>
      <c r="X46" s="5"/>
      <c r="Y46" s="5"/>
      <c r="Z46" s="5"/>
      <c r="CB46" s="172">
        <f t="shared" si="26"/>
        <v>1</v>
      </c>
      <c r="CC46" s="172">
        <f t="shared" si="26"/>
        <v>1</v>
      </c>
      <c r="CD46" s="172">
        <f t="shared" si="26"/>
        <v>1</v>
      </c>
      <c r="CE46" s="172">
        <f t="shared" si="26"/>
        <v>1</v>
      </c>
      <c r="CF46" s="172">
        <f t="shared" si="26"/>
        <v>1</v>
      </c>
      <c r="CG46" s="172">
        <f t="shared" si="26"/>
        <v>1</v>
      </c>
      <c r="CH46" s="172">
        <f t="shared" si="26"/>
        <v>1</v>
      </c>
      <c r="CI46" s="172">
        <f t="shared" si="26"/>
        <v>1</v>
      </c>
      <c r="CJ46" s="172">
        <f t="shared" si="26"/>
        <v>1</v>
      </c>
      <c r="CK46" s="172">
        <f t="shared" si="26"/>
        <v>1</v>
      </c>
      <c r="CL46" s="172">
        <f t="shared" si="26"/>
        <v>1</v>
      </c>
      <c r="CM46" s="172">
        <f t="shared" si="26"/>
        <v>1</v>
      </c>
      <c r="CN46" s="172">
        <f t="shared" si="26"/>
        <v>1</v>
      </c>
      <c r="CO46" s="172">
        <f t="shared" si="26"/>
        <v>1</v>
      </c>
      <c r="CP46" s="172">
        <f t="shared" si="26"/>
        <v>1</v>
      </c>
      <c r="CQ46" s="172">
        <f t="shared" si="26"/>
        <v>1</v>
      </c>
      <c r="CR46" s="172">
        <f t="shared" si="25"/>
        <v>1</v>
      </c>
      <c r="CS46" s="172">
        <f t="shared" si="25"/>
        <v>1</v>
      </c>
      <c r="CT46" s="172">
        <f t="shared" si="25"/>
        <v>1</v>
      </c>
      <c r="CU46" s="172">
        <f t="shared" si="25"/>
        <v>1</v>
      </c>
      <c r="DA46" s="172">
        <v>12</v>
      </c>
      <c r="DB46" s="32" t="str">
        <f t="shared" si="28"/>
        <v xml:space="preserve"> </v>
      </c>
      <c r="DD46" s="172">
        <f t="shared" si="16"/>
        <v>1</v>
      </c>
      <c r="DE46" s="172">
        <v>44</v>
      </c>
      <c r="DL46" s="172">
        <f t="shared" si="10"/>
        <v>0</v>
      </c>
      <c r="DM46" s="172">
        <f t="shared" si="11"/>
        <v>1</v>
      </c>
      <c r="DN46" s="172">
        <f t="shared" si="12"/>
        <v>1</v>
      </c>
      <c r="DO46" s="172">
        <f t="shared" si="29"/>
        <v>1</v>
      </c>
      <c r="DP46" s="172">
        <f t="shared" si="29"/>
        <v>1</v>
      </c>
      <c r="DQ46" s="172">
        <f t="shared" si="29"/>
        <v>1</v>
      </c>
      <c r="DR46" s="172">
        <f t="shared" si="29"/>
        <v>1</v>
      </c>
      <c r="DS46" s="172">
        <f t="shared" si="29"/>
        <v>1</v>
      </c>
      <c r="DT46" s="172">
        <f t="shared" si="29"/>
        <v>1</v>
      </c>
      <c r="DU46" s="172">
        <f t="shared" si="29"/>
        <v>1</v>
      </c>
      <c r="DV46" s="172">
        <f t="shared" si="30"/>
        <v>1</v>
      </c>
      <c r="DW46" s="172">
        <f t="shared" si="30"/>
        <v>1</v>
      </c>
      <c r="DX46" s="172">
        <f t="shared" si="30"/>
        <v>1</v>
      </c>
      <c r="DY46" s="172">
        <f t="shared" si="30"/>
        <v>1</v>
      </c>
      <c r="DZ46" s="172">
        <f t="shared" si="30"/>
        <v>1</v>
      </c>
      <c r="EA46" s="172">
        <f t="shared" si="30"/>
        <v>1</v>
      </c>
      <c r="EB46" s="172">
        <f t="shared" si="30"/>
        <v>1</v>
      </c>
      <c r="EC46" s="172">
        <f t="shared" si="30"/>
        <v>1</v>
      </c>
      <c r="ED46" s="172">
        <f t="shared" si="30"/>
        <v>1</v>
      </c>
      <c r="EE46" s="172">
        <f t="shared" si="30"/>
        <v>1</v>
      </c>
      <c r="EF46" s="172">
        <f t="shared" si="30"/>
        <v>1</v>
      </c>
      <c r="EG46" s="172">
        <f t="shared" si="6"/>
        <v>0</v>
      </c>
    </row>
    <row r="47" spans="20:137" x14ac:dyDescent="0.25">
      <c r="T47" s="5"/>
      <c r="U47" s="13"/>
      <c r="V47" s="5"/>
      <c r="W47" s="5" t="str">
        <f t="shared" si="2"/>
        <v/>
      </c>
      <c r="X47" s="5"/>
      <c r="Y47" s="5"/>
      <c r="Z47" s="5"/>
      <c r="CB47" s="172">
        <f t="shared" si="26"/>
        <v>1</v>
      </c>
      <c r="CC47" s="172">
        <f t="shared" si="26"/>
        <v>1</v>
      </c>
      <c r="CD47" s="172">
        <f t="shared" si="26"/>
        <v>1</v>
      </c>
      <c r="CE47" s="172">
        <f t="shared" si="26"/>
        <v>1</v>
      </c>
      <c r="CF47" s="172">
        <f t="shared" si="26"/>
        <v>1</v>
      </c>
      <c r="CG47" s="172">
        <f t="shared" si="26"/>
        <v>1</v>
      </c>
      <c r="CH47" s="172">
        <f t="shared" si="26"/>
        <v>1</v>
      </c>
      <c r="CI47" s="172">
        <f t="shared" si="26"/>
        <v>1</v>
      </c>
      <c r="CJ47" s="172">
        <f t="shared" si="26"/>
        <v>1</v>
      </c>
      <c r="CK47" s="172">
        <f t="shared" si="26"/>
        <v>1</v>
      </c>
      <c r="CL47" s="172">
        <f t="shared" si="26"/>
        <v>1</v>
      </c>
      <c r="CM47" s="172">
        <f t="shared" si="26"/>
        <v>1</v>
      </c>
      <c r="CN47" s="172">
        <f t="shared" si="26"/>
        <v>1</v>
      </c>
      <c r="CO47" s="172">
        <f t="shared" si="26"/>
        <v>1</v>
      </c>
      <c r="CP47" s="172">
        <f t="shared" si="26"/>
        <v>1</v>
      </c>
      <c r="CQ47" s="172">
        <f t="shared" si="26"/>
        <v>1</v>
      </c>
      <c r="CR47" s="172">
        <f t="shared" si="25"/>
        <v>1</v>
      </c>
      <c r="CS47" s="172">
        <f t="shared" si="25"/>
        <v>1</v>
      </c>
      <c r="CT47" s="172">
        <f t="shared" si="25"/>
        <v>1</v>
      </c>
      <c r="CU47" s="172">
        <f t="shared" si="25"/>
        <v>1</v>
      </c>
      <c r="DB47" s="196" t="str">
        <f>IF(DB34="","","----")</f>
        <v/>
      </c>
      <c r="DD47" s="172">
        <f t="shared" si="16"/>
        <v>1</v>
      </c>
      <c r="DE47" s="172">
        <v>45</v>
      </c>
      <c r="DL47" s="172">
        <f t="shared" si="10"/>
        <v>0</v>
      </c>
      <c r="DM47" s="172">
        <f t="shared" si="11"/>
        <v>1</v>
      </c>
      <c r="DN47" s="172">
        <f t="shared" si="12"/>
        <v>1</v>
      </c>
      <c r="DO47" s="172">
        <f t="shared" si="29"/>
        <v>1</v>
      </c>
      <c r="DP47" s="172">
        <f t="shared" si="29"/>
        <v>1</v>
      </c>
      <c r="DQ47" s="172">
        <f t="shared" si="29"/>
        <v>1</v>
      </c>
      <c r="DR47" s="172">
        <f t="shared" si="29"/>
        <v>1</v>
      </c>
      <c r="DS47" s="172">
        <f t="shared" si="29"/>
        <v>1</v>
      </c>
      <c r="DT47" s="172">
        <f t="shared" si="29"/>
        <v>1</v>
      </c>
      <c r="DU47" s="172">
        <f t="shared" si="29"/>
        <v>1</v>
      </c>
      <c r="DV47" s="172">
        <f t="shared" si="30"/>
        <v>1</v>
      </c>
      <c r="DW47" s="172">
        <f t="shared" si="30"/>
        <v>1</v>
      </c>
      <c r="DX47" s="172">
        <f t="shared" si="30"/>
        <v>1</v>
      </c>
      <c r="DY47" s="172">
        <f t="shared" si="30"/>
        <v>1</v>
      </c>
      <c r="DZ47" s="172">
        <f t="shared" si="30"/>
        <v>1</v>
      </c>
      <c r="EA47" s="172">
        <f t="shared" si="30"/>
        <v>1</v>
      </c>
      <c r="EB47" s="172">
        <f t="shared" si="30"/>
        <v>1</v>
      </c>
      <c r="EC47" s="172">
        <f t="shared" si="30"/>
        <v>1</v>
      </c>
      <c r="ED47" s="172">
        <f t="shared" si="30"/>
        <v>1</v>
      </c>
      <c r="EE47" s="172">
        <f t="shared" si="30"/>
        <v>1</v>
      </c>
      <c r="EF47" s="172">
        <f t="shared" si="30"/>
        <v>1</v>
      </c>
      <c r="EG47" s="172">
        <f t="shared" si="6"/>
        <v>0</v>
      </c>
    </row>
    <row r="48" spans="20:137" x14ac:dyDescent="0.25">
      <c r="T48" s="5"/>
      <c r="U48" s="13"/>
      <c r="V48" s="5"/>
      <c r="W48" s="5" t="str">
        <f t="shared" si="2"/>
        <v/>
      </c>
      <c r="X48" s="5"/>
      <c r="Y48" s="5"/>
      <c r="Z48" s="5"/>
      <c r="CB48" s="172">
        <f t="shared" si="26"/>
        <v>1</v>
      </c>
      <c r="CC48" s="172">
        <f t="shared" si="26"/>
        <v>1</v>
      </c>
      <c r="CD48" s="172">
        <f t="shared" si="26"/>
        <v>1</v>
      </c>
      <c r="CE48" s="172">
        <f t="shared" si="26"/>
        <v>1</v>
      </c>
      <c r="CF48" s="172">
        <f t="shared" si="26"/>
        <v>1</v>
      </c>
      <c r="CG48" s="172">
        <f t="shared" si="26"/>
        <v>1</v>
      </c>
      <c r="CH48" s="172">
        <f t="shared" si="26"/>
        <v>1</v>
      </c>
      <c r="CI48" s="172">
        <f t="shared" si="26"/>
        <v>1</v>
      </c>
      <c r="CJ48" s="172">
        <f t="shared" si="26"/>
        <v>1</v>
      </c>
      <c r="CK48" s="172">
        <f t="shared" si="26"/>
        <v>1</v>
      </c>
      <c r="CL48" s="172">
        <f t="shared" si="26"/>
        <v>1</v>
      </c>
      <c r="CM48" s="172">
        <f t="shared" si="26"/>
        <v>1</v>
      </c>
      <c r="CN48" s="172">
        <f t="shared" si="26"/>
        <v>1</v>
      </c>
      <c r="CO48" s="172">
        <f t="shared" si="26"/>
        <v>1</v>
      </c>
      <c r="CP48" s="172">
        <f t="shared" si="26"/>
        <v>1</v>
      </c>
      <c r="CQ48" s="172">
        <f t="shared" ref="CQ48:CU63" si="31">IF(BF47="",CQ47,CQ47+1)</f>
        <v>1</v>
      </c>
      <c r="CR48" s="172">
        <f t="shared" si="31"/>
        <v>1</v>
      </c>
      <c r="CS48" s="172">
        <f t="shared" si="31"/>
        <v>1</v>
      </c>
      <c r="CT48" s="172">
        <f t="shared" si="31"/>
        <v>1</v>
      </c>
      <c r="CU48" s="172">
        <f t="shared" si="31"/>
        <v>1</v>
      </c>
      <c r="DA48" s="172"/>
      <c r="DB48" s="32" t="str">
        <f>IF(DB49="","",CONCATENATE("Warband ",CZ49," ",DG48))</f>
        <v/>
      </c>
      <c r="DD48" s="172">
        <f t="shared" si="16"/>
        <v>1</v>
      </c>
      <c r="DE48" s="172">
        <v>46</v>
      </c>
      <c r="DG48" s="49" t="str">
        <f>CONCATENATE("   ",DH48,"/",DI48,IF(DH48&gt;DI48," !",""))</f>
        <v xml:space="preserve">   0/12</v>
      </c>
      <c r="DH48" s="172">
        <f t="shared" ref="DH48" si="32">INDEX($CB$1:$CU$1,CZ49)+DJ48</f>
        <v>0</v>
      </c>
      <c r="DI48" s="172">
        <f>12</f>
        <v>12</v>
      </c>
      <c r="DL48" s="172">
        <f t="shared" si="10"/>
        <v>0</v>
      </c>
      <c r="DM48" s="172">
        <f t="shared" si="11"/>
        <v>1</v>
      </c>
      <c r="DN48" s="172">
        <f t="shared" si="12"/>
        <v>1</v>
      </c>
      <c r="DO48" s="172">
        <f t="shared" si="29"/>
        <v>1</v>
      </c>
      <c r="DP48" s="172">
        <f t="shared" si="29"/>
        <v>1</v>
      </c>
      <c r="DQ48" s="172">
        <f t="shared" si="29"/>
        <v>1</v>
      </c>
      <c r="DR48" s="172">
        <f t="shared" si="29"/>
        <v>1</v>
      </c>
      <c r="DS48" s="172">
        <f t="shared" si="29"/>
        <v>1</v>
      </c>
      <c r="DT48" s="172">
        <f t="shared" si="29"/>
        <v>1</v>
      </c>
      <c r="DU48" s="172">
        <f t="shared" si="29"/>
        <v>1</v>
      </c>
      <c r="DV48" s="172">
        <f t="shared" si="30"/>
        <v>1</v>
      </c>
      <c r="DW48" s="172">
        <f t="shared" si="30"/>
        <v>1</v>
      </c>
      <c r="DX48" s="172">
        <f t="shared" si="30"/>
        <v>1</v>
      </c>
      <c r="DY48" s="172">
        <f t="shared" si="30"/>
        <v>1</v>
      </c>
      <c r="DZ48" s="172">
        <f t="shared" si="30"/>
        <v>1</v>
      </c>
      <c r="EA48" s="172">
        <f t="shared" si="30"/>
        <v>1</v>
      </c>
      <c r="EB48" s="172">
        <f t="shared" si="30"/>
        <v>1</v>
      </c>
      <c r="EC48" s="172">
        <f t="shared" si="30"/>
        <v>1</v>
      </c>
      <c r="ED48" s="172">
        <f t="shared" si="30"/>
        <v>1</v>
      </c>
      <c r="EE48" s="172">
        <f t="shared" si="30"/>
        <v>1</v>
      </c>
      <c r="EF48" s="172">
        <f t="shared" si="30"/>
        <v>1</v>
      </c>
      <c r="EG48" s="172">
        <f t="shared" si="6"/>
        <v>0</v>
      </c>
    </row>
    <row r="49" spans="20:137" x14ac:dyDescent="0.25">
      <c r="T49" s="5"/>
      <c r="U49" s="13"/>
      <c r="V49" s="5"/>
      <c r="W49" s="5" t="str">
        <f t="shared" si="2"/>
        <v/>
      </c>
      <c r="X49" s="5"/>
      <c r="Y49" s="5"/>
      <c r="Z49" s="5"/>
      <c r="CB49" s="172">
        <f t="shared" ref="CB49:CQ64" si="33">IF(AQ48="",CB48,CB48+1)</f>
        <v>1</v>
      </c>
      <c r="CC49" s="172">
        <f t="shared" si="33"/>
        <v>1</v>
      </c>
      <c r="CD49" s="172">
        <f t="shared" si="33"/>
        <v>1</v>
      </c>
      <c r="CE49" s="172">
        <f t="shared" si="33"/>
        <v>1</v>
      </c>
      <c r="CF49" s="172">
        <f t="shared" si="33"/>
        <v>1</v>
      </c>
      <c r="CG49" s="172">
        <f t="shared" si="33"/>
        <v>1</v>
      </c>
      <c r="CH49" s="172">
        <f t="shared" si="33"/>
        <v>1</v>
      </c>
      <c r="CI49" s="172">
        <f t="shared" si="33"/>
        <v>1</v>
      </c>
      <c r="CJ49" s="172">
        <f t="shared" si="33"/>
        <v>1</v>
      </c>
      <c r="CK49" s="172">
        <f t="shared" si="33"/>
        <v>1</v>
      </c>
      <c r="CL49" s="172">
        <f t="shared" si="33"/>
        <v>1</v>
      </c>
      <c r="CM49" s="172">
        <f t="shared" si="33"/>
        <v>1</v>
      </c>
      <c r="CN49" s="172">
        <f t="shared" si="33"/>
        <v>1</v>
      </c>
      <c r="CO49" s="172">
        <f t="shared" si="33"/>
        <v>1</v>
      </c>
      <c r="CP49" s="172">
        <f t="shared" si="33"/>
        <v>1</v>
      </c>
      <c r="CQ49" s="172">
        <f t="shared" si="31"/>
        <v>1</v>
      </c>
      <c r="CR49" s="172">
        <f t="shared" si="31"/>
        <v>1</v>
      </c>
      <c r="CS49" s="172">
        <f t="shared" si="31"/>
        <v>1</v>
      </c>
      <c r="CT49" s="172">
        <f t="shared" si="31"/>
        <v>1</v>
      </c>
      <c r="CU49" s="172">
        <f t="shared" si="31"/>
        <v>1</v>
      </c>
      <c r="CZ49" s="172">
        <v>4</v>
      </c>
      <c r="DA49" s="172" t="s">
        <v>278</v>
      </c>
      <c r="DB49" s="32" t="str">
        <f>T(LOOKUP(CZ49,$DM$1:$EF$1,$DM$2:$EF$2))</f>
        <v/>
      </c>
      <c r="DD49" s="172">
        <f t="shared" si="16"/>
        <v>1</v>
      </c>
      <c r="DE49" s="172">
        <v>47</v>
      </c>
      <c r="DL49" s="172">
        <f t="shared" si="10"/>
        <v>0</v>
      </c>
      <c r="DM49" s="172">
        <f t="shared" si="11"/>
        <v>1</v>
      </c>
      <c r="DN49" s="172">
        <f t="shared" si="12"/>
        <v>1</v>
      </c>
      <c r="DO49" s="172">
        <f t="shared" si="29"/>
        <v>1</v>
      </c>
      <c r="DP49" s="172">
        <f t="shared" si="29"/>
        <v>1</v>
      </c>
      <c r="DQ49" s="172">
        <f t="shared" si="29"/>
        <v>1</v>
      </c>
      <c r="DR49" s="172">
        <f t="shared" si="29"/>
        <v>1</v>
      </c>
      <c r="DS49" s="172">
        <f t="shared" si="29"/>
        <v>1</v>
      </c>
      <c r="DT49" s="172">
        <f t="shared" si="29"/>
        <v>1</v>
      </c>
      <c r="DU49" s="172">
        <f t="shared" si="29"/>
        <v>1</v>
      </c>
      <c r="DV49" s="172">
        <f t="shared" si="30"/>
        <v>1</v>
      </c>
      <c r="DW49" s="172">
        <f t="shared" si="30"/>
        <v>1</v>
      </c>
      <c r="DX49" s="172">
        <f t="shared" si="30"/>
        <v>1</v>
      </c>
      <c r="DY49" s="172">
        <f t="shared" si="30"/>
        <v>1</v>
      </c>
      <c r="DZ49" s="172">
        <f t="shared" si="30"/>
        <v>1</v>
      </c>
      <c r="EA49" s="172">
        <f t="shared" si="30"/>
        <v>1</v>
      </c>
      <c r="EB49" s="172">
        <f t="shared" si="30"/>
        <v>1</v>
      </c>
      <c r="EC49" s="172">
        <f t="shared" si="30"/>
        <v>1</v>
      </c>
      <c r="ED49" s="172">
        <f t="shared" si="30"/>
        <v>1</v>
      </c>
      <c r="EE49" s="172">
        <f t="shared" si="30"/>
        <v>1</v>
      </c>
      <c r="EF49" s="172">
        <f t="shared" si="30"/>
        <v>1</v>
      </c>
      <c r="EG49" s="172">
        <f t="shared" si="6"/>
        <v>0</v>
      </c>
    </row>
    <row r="50" spans="20:137" x14ac:dyDescent="0.25">
      <c r="T50" s="5"/>
      <c r="U50" s="13"/>
      <c r="V50" s="5"/>
      <c r="W50" s="5" t="str">
        <f t="shared" si="2"/>
        <v/>
      </c>
      <c r="X50" s="5"/>
      <c r="Y50" s="5"/>
      <c r="Z50" s="5"/>
      <c r="CB50" s="172">
        <f t="shared" si="33"/>
        <v>1</v>
      </c>
      <c r="CC50" s="172">
        <f t="shared" si="33"/>
        <v>1</v>
      </c>
      <c r="CD50" s="172">
        <f t="shared" si="33"/>
        <v>1</v>
      </c>
      <c r="CE50" s="172">
        <f t="shared" si="33"/>
        <v>1</v>
      </c>
      <c r="CF50" s="172">
        <f t="shared" si="33"/>
        <v>1</v>
      </c>
      <c r="CG50" s="172">
        <f t="shared" si="33"/>
        <v>1</v>
      </c>
      <c r="CH50" s="172">
        <f t="shared" si="33"/>
        <v>1</v>
      </c>
      <c r="CI50" s="172">
        <f t="shared" si="33"/>
        <v>1</v>
      </c>
      <c r="CJ50" s="172">
        <f t="shared" si="33"/>
        <v>1</v>
      </c>
      <c r="CK50" s="172">
        <f t="shared" si="33"/>
        <v>1</v>
      </c>
      <c r="CL50" s="172">
        <f t="shared" si="33"/>
        <v>1</v>
      </c>
      <c r="CM50" s="172">
        <f t="shared" si="33"/>
        <v>1</v>
      </c>
      <c r="CN50" s="172">
        <f t="shared" si="33"/>
        <v>1</v>
      </c>
      <c r="CO50" s="172">
        <f t="shared" si="33"/>
        <v>1</v>
      </c>
      <c r="CP50" s="172">
        <f t="shared" si="33"/>
        <v>1</v>
      </c>
      <c r="CQ50" s="172">
        <f t="shared" si="31"/>
        <v>1</v>
      </c>
      <c r="CR50" s="172">
        <f t="shared" si="31"/>
        <v>1</v>
      </c>
      <c r="CS50" s="172">
        <f t="shared" si="31"/>
        <v>1</v>
      </c>
      <c r="CT50" s="172">
        <f t="shared" si="31"/>
        <v>1</v>
      </c>
      <c r="CU50" s="172">
        <f t="shared" si="31"/>
        <v>1</v>
      </c>
      <c r="DA50" s="172">
        <v>1</v>
      </c>
      <c r="DB50" s="32" t="str">
        <f t="shared" ref="DB50:DB61" si="34">T(CONCATENATE(LOOKUP(DA50,CE$3:CE$80,AT$3:AT$80)," ",LOOKUP(DA50,CE$3:CE$80,$CA$3:$CA$80)))</f>
        <v xml:space="preserve"> </v>
      </c>
      <c r="DD50" s="172">
        <f t="shared" si="16"/>
        <v>1</v>
      </c>
      <c r="DE50" s="172">
        <v>48</v>
      </c>
      <c r="DL50" s="172">
        <f t="shared" si="10"/>
        <v>0</v>
      </c>
      <c r="DM50" s="172">
        <f t="shared" si="11"/>
        <v>1</v>
      </c>
      <c r="DN50" s="172">
        <f t="shared" si="12"/>
        <v>1</v>
      </c>
      <c r="DO50" s="172">
        <f t="shared" si="29"/>
        <v>1</v>
      </c>
      <c r="DP50" s="172">
        <f t="shared" si="29"/>
        <v>1</v>
      </c>
      <c r="DQ50" s="172">
        <f t="shared" si="29"/>
        <v>1</v>
      </c>
      <c r="DR50" s="172">
        <f t="shared" si="29"/>
        <v>1</v>
      </c>
      <c r="DS50" s="172">
        <f t="shared" si="29"/>
        <v>1</v>
      </c>
      <c r="DT50" s="172">
        <f t="shared" si="29"/>
        <v>1</v>
      </c>
      <c r="DU50" s="172">
        <f t="shared" si="29"/>
        <v>1</v>
      </c>
      <c r="DV50" s="172">
        <f t="shared" si="30"/>
        <v>1</v>
      </c>
      <c r="DW50" s="172">
        <f t="shared" si="30"/>
        <v>1</v>
      </c>
      <c r="DX50" s="172">
        <f t="shared" si="30"/>
        <v>1</v>
      </c>
      <c r="DY50" s="172">
        <f t="shared" si="30"/>
        <v>1</v>
      </c>
      <c r="DZ50" s="172">
        <f t="shared" si="30"/>
        <v>1</v>
      </c>
      <c r="EA50" s="172">
        <f t="shared" si="30"/>
        <v>1</v>
      </c>
      <c r="EB50" s="172">
        <f t="shared" si="30"/>
        <v>1</v>
      </c>
      <c r="EC50" s="172">
        <f t="shared" si="30"/>
        <v>1</v>
      </c>
      <c r="ED50" s="172">
        <f t="shared" si="30"/>
        <v>1</v>
      </c>
      <c r="EE50" s="172">
        <f t="shared" si="30"/>
        <v>1</v>
      </c>
      <c r="EF50" s="172">
        <f t="shared" si="30"/>
        <v>1</v>
      </c>
      <c r="EG50" s="172">
        <f t="shared" si="6"/>
        <v>0</v>
      </c>
    </row>
    <row r="51" spans="20:137" x14ac:dyDescent="0.25">
      <c r="T51" s="5"/>
      <c r="U51" s="13"/>
      <c r="V51" s="5"/>
      <c r="W51" s="5" t="str">
        <f t="shared" si="2"/>
        <v/>
      </c>
      <c r="X51" s="5"/>
      <c r="Y51" s="5"/>
      <c r="Z51" s="5"/>
      <c r="CB51" s="172">
        <f t="shared" si="33"/>
        <v>1</v>
      </c>
      <c r="CC51" s="172">
        <f t="shared" si="33"/>
        <v>1</v>
      </c>
      <c r="CD51" s="172">
        <f t="shared" si="33"/>
        <v>1</v>
      </c>
      <c r="CE51" s="172">
        <f t="shared" si="33"/>
        <v>1</v>
      </c>
      <c r="CF51" s="172">
        <f t="shared" si="33"/>
        <v>1</v>
      </c>
      <c r="CG51" s="172">
        <f t="shared" si="33"/>
        <v>1</v>
      </c>
      <c r="CH51" s="172">
        <f t="shared" si="33"/>
        <v>1</v>
      </c>
      <c r="CI51" s="172">
        <f t="shared" si="33"/>
        <v>1</v>
      </c>
      <c r="CJ51" s="172">
        <f t="shared" si="33"/>
        <v>1</v>
      </c>
      <c r="CK51" s="172">
        <f t="shared" si="33"/>
        <v>1</v>
      </c>
      <c r="CL51" s="172">
        <f t="shared" si="33"/>
        <v>1</v>
      </c>
      <c r="CM51" s="172">
        <f t="shared" si="33"/>
        <v>1</v>
      </c>
      <c r="CN51" s="172">
        <f t="shared" si="33"/>
        <v>1</v>
      </c>
      <c r="CO51" s="172">
        <f t="shared" si="33"/>
        <v>1</v>
      </c>
      <c r="CP51" s="172">
        <f t="shared" si="33"/>
        <v>1</v>
      </c>
      <c r="CQ51" s="172">
        <f t="shared" si="31"/>
        <v>1</v>
      </c>
      <c r="CR51" s="172">
        <f t="shared" si="31"/>
        <v>1</v>
      </c>
      <c r="CS51" s="172">
        <f t="shared" si="31"/>
        <v>1</v>
      </c>
      <c r="CT51" s="172">
        <f t="shared" si="31"/>
        <v>1</v>
      </c>
      <c r="CU51" s="172">
        <f t="shared" si="31"/>
        <v>1</v>
      </c>
      <c r="DA51" s="172">
        <v>2</v>
      </c>
      <c r="DB51" s="32" t="str">
        <f t="shared" si="34"/>
        <v xml:space="preserve"> </v>
      </c>
      <c r="DD51" s="172">
        <f t="shared" si="16"/>
        <v>1</v>
      </c>
      <c r="DE51" s="172">
        <v>49</v>
      </c>
      <c r="DL51" s="172">
        <f t="shared" si="10"/>
        <v>0</v>
      </c>
      <c r="DM51" s="172">
        <f t="shared" si="11"/>
        <v>1</v>
      </c>
      <c r="DN51" s="172">
        <f t="shared" si="12"/>
        <v>1</v>
      </c>
      <c r="DO51" s="172">
        <f t="shared" si="29"/>
        <v>1</v>
      </c>
      <c r="DP51" s="172">
        <f t="shared" si="29"/>
        <v>1</v>
      </c>
      <c r="DQ51" s="172">
        <f t="shared" si="29"/>
        <v>1</v>
      </c>
      <c r="DR51" s="172">
        <f t="shared" si="29"/>
        <v>1</v>
      </c>
      <c r="DS51" s="172">
        <f t="shared" si="29"/>
        <v>1</v>
      </c>
      <c r="DT51" s="172">
        <f t="shared" si="29"/>
        <v>1</v>
      </c>
      <c r="DU51" s="172">
        <f t="shared" si="29"/>
        <v>1</v>
      </c>
      <c r="DV51" s="172">
        <f t="shared" si="30"/>
        <v>1</v>
      </c>
      <c r="DW51" s="172">
        <f t="shared" si="30"/>
        <v>1</v>
      </c>
      <c r="DX51" s="172">
        <f t="shared" si="30"/>
        <v>1</v>
      </c>
      <c r="DY51" s="172">
        <f t="shared" si="30"/>
        <v>1</v>
      </c>
      <c r="DZ51" s="172">
        <f t="shared" si="30"/>
        <v>1</v>
      </c>
      <c r="EA51" s="172">
        <f t="shared" si="30"/>
        <v>1</v>
      </c>
      <c r="EB51" s="172">
        <f t="shared" si="30"/>
        <v>1</v>
      </c>
      <c r="EC51" s="172">
        <f t="shared" si="30"/>
        <v>1</v>
      </c>
      <c r="ED51" s="172">
        <f t="shared" si="30"/>
        <v>1</v>
      </c>
      <c r="EE51" s="172">
        <f t="shared" si="30"/>
        <v>1</v>
      </c>
      <c r="EF51" s="172">
        <f t="shared" si="30"/>
        <v>1</v>
      </c>
      <c r="EG51" s="172">
        <f t="shared" si="6"/>
        <v>0</v>
      </c>
    </row>
    <row r="52" spans="20:137" x14ac:dyDescent="0.25">
      <c r="T52" s="5"/>
      <c r="U52" s="13"/>
      <c r="V52" s="5"/>
      <c r="W52" s="5" t="str">
        <f t="shared" si="2"/>
        <v/>
      </c>
      <c r="X52" s="5"/>
      <c r="Y52" s="5"/>
      <c r="Z52" s="5"/>
      <c r="CB52" s="172">
        <f t="shared" si="33"/>
        <v>1</v>
      </c>
      <c r="CC52" s="172">
        <f t="shared" si="33"/>
        <v>1</v>
      </c>
      <c r="CD52" s="172">
        <f t="shared" si="33"/>
        <v>1</v>
      </c>
      <c r="CE52" s="172">
        <f t="shared" si="33"/>
        <v>1</v>
      </c>
      <c r="CF52" s="172">
        <f t="shared" si="33"/>
        <v>1</v>
      </c>
      <c r="CG52" s="172">
        <f t="shared" si="33"/>
        <v>1</v>
      </c>
      <c r="CH52" s="172">
        <f t="shared" si="33"/>
        <v>1</v>
      </c>
      <c r="CI52" s="172">
        <f t="shared" si="33"/>
        <v>1</v>
      </c>
      <c r="CJ52" s="172">
        <f t="shared" si="33"/>
        <v>1</v>
      </c>
      <c r="CK52" s="172">
        <f t="shared" si="33"/>
        <v>1</v>
      </c>
      <c r="CL52" s="172">
        <f t="shared" si="33"/>
        <v>1</v>
      </c>
      <c r="CM52" s="172">
        <f t="shared" si="33"/>
        <v>1</v>
      </c>
      <c r="CN52" s="172">
        <f t="shared" si="33"/>
        <v>1</v>
      </c>
      <c r="CO52" s="172">
        <f t="shared" si="33"/>
        <v>1</v>
      </c>
      <c r="CP52" s="172">
        <f t="shared" si="33"/>
        <v>1</v>
      </c>
      <c r="CQ52" s="172">
        <f t="shared" si="31"/>
        <v>1</v>
      </c>
      <c r="CR52" s="172">
        <f t="shared" si="31"/>
        <v>1</v>
      </c>
      <c r="CS52" s="172">
        <f t="shared" si="31"/>
        <v>1</v>
      </c>
      <c r="CT52" s="172">
        <f t="shared" si="31"/>
        <v>1</v>
      </c>
      <c r="CU52" s="172">
        <f t="shared" si="31"/>
        <v>1</v>
      </c>
      <c r="DA52" s="172">
        <v>3</v>
      </c>
      <c r="DB52" s="32" t="str">
        <f t="shared" si="34"/>
        <v xml:space="preserve"> </v>
      </c>
      <c r="DD52" s="172">
        <f t="shared" si="16"/>
        <v>1</v>
      </c>
      <c r="DE52" s="172">
        <v>50</v>
      </c>
      <c r="DL52" s="172">
        <f t="shared" si="10"/>
        <v>0</v>
      </c>
      <c r="DM52" s="172">
        <f t="shared" si="11"/>
        <v>1</v>
      </c>
      <c r="DN52" s="172">
        <f t="shared" si="12"/>
        <v>1</v>
      </c>
      <c r="DO52" s="172">
        <f t="shared" ref="DO52:DU67" si="35">IF(OR($CX51=0,ISERROR(SEARCH(DO$1,SUBSTITUTE($CX51,DY$1,"")))),DO51,DO51+1)</f>
        <v>1</v>
      </c>
      <c r="DP52" s="172">
        <f t="shared" si="35"/>
        <v>1</v>
      </c>
      <c r="DQ52" s="172">
        <f t="shared" si="35"/>
        <v>1</v>
      </c>
      <c r="DR52" s="172">
        <f t="shared" si="35"/>
        <v>1</v>
      </c>
      <c r="DS52" s="172">
        <f t="shared" si="35"/>
        <v>1</v>
      </c>
      <c r="DT52" s="172">
        <f t="shared" si="35"/>
        <v>1</v>
      </c>
      <c r="DU52" s="172">
        <f t="shared" si="35"/>
        <v>1</v>
      </c>
      <c r="DV52" s="172">
        <f t="shared" si="30"/>
        <v>1</v>
      </c>
      <c r="DW52" s="172">
        <f t="shared" si="30"/>
        <v>1</v>
      </c>
      <c r="DX52" s="172">
        <f t="shared" si="30"/>
        <v>1</v>
      </c>
      <c r="DY52" s="172">
        <f t="shared" si="30"/>
        <v>1</v>
      </c>
      <c r="DZ52" s="172">
        <f t="shared" si="30"/>
        <v>1</v>
      </c>
      <c r="EA52" s="172">
        <f t="shared" si="30"/>
        <v>1</v>
      </c>
      <c r="EB52" s="172">
        <f t="shared" si="30"/>
        <v>1</v>
      </c>
      <c r="EC52" s="172">
        <f t="shared" si="30"/>
        <v>1</v>
      </c>
      <c r="ED52" s="172">
        <f t="shared" si="30"/>
        <v>1</v>
      </c>
      <c r="EE52" s="172">
        <f t="shared" si="30"/>
        <v>1</v>
      </c>
      <c r="EF52" s="172">
        <f t="shared" si="30"/>
        <v>1</v>
      </c>
      <c r="EG52" s="172">
        <f t="shared" si="6"/>
        <v>0</v>
      </c>
    </row>
    <row r="53" spans="20:137" x14ac:dyDescent="0.25">
      <c r="T53" s="5"/>
      <c r="U53" s="13"/>
      <c r="V53" s="5"/>
      <c r="W53" s="5" t="str">
        <f t="shared" si="2"/>
        <v/>
      </c>
      <c r="X53" s="5"/>
      <c r="Y53" s="5"/>
      <c r="Z53" s="5"/>
      <c r="CB53" s="172">
        <f t="shared" si="33"/>
        <v>1</v>
      </c>
      <c r="CC53" s="172">
        <f t="shared" si="33"/>
        <v>1</v>
      </c>
      <c r="CD53" s="172">
        <f t="shared" si="33"/>
        <v>1</v>
      </c>
      <c r="CE53" s="172">
        <f t="shared" si="33"/>
        <v>1</v>
      </c>
      <c r="CF53" s="172">
        <f t="shared" si="33"/>
        <v>1</v>
      </c>
      <c r="CG53" s="172">
        <f t="shared" si="33"/>
        <v>1</v>
      </c>
      <c r="CH53" s="172">
        <f t="shared" si="33"/>
        <v>1</v>
      </c>
      <c r="CI53" s="172">
        <f t="shared" si="33"/>
        <v>1</v>
      </c>
      <c r="CJ53" s="172">
        <f t="shared" si="33"/>
        <v>1</v>
      </c>
      <c r="CK53" s="172">
        <f t="shared" si="33"/>
        <v>1</v>
      </c>
      <c r="CL53" s="172">
        <f t="shared" si="33"/>
        <v>1</v>
      </c>
      <c r="CM53" s="172">
        <f t="shared" si="33"/>
        <v>1</v>
      </c>
      <c r="CN53" s="172">
        <f t="shared" si="33"/>
        <v>1</v>
      </c>
      <c r="CO53" s="172">
        <f t="shared" si="33"/>
        <v>1</v>
      </c>
      <c r="CP53" s="172">
        <f t="shared" si="33"/>
        <v>1</v>
      </c>
      <c r="CQ53" s="172">
        <f t="shared" si="31"/>
        <v>1</v>
      </c>
      <c r="CR53" s="172">
        <f t="shared" si="31"/>
        <v>1</v>
      </c>
      <c r="CS53" s="172">
        <f t="shared" si="31"/>
        <v>1</v>
      </c>
      <c r="CT53" s="172">
        <f t="shared" si="31"/>
        <v>1</v>
      </c>
      <c r="CU53" s="172">
        <f t="shared" si="31"/>
        <v>1</v>
      </c>
      <c r="DA53" s="172">
        <v>4</v>
      </c>
      <c r="DB53" s="32" t="str">
        <f t="shared" si="34"/>
        <v xml:space="preserve"> </v>
      </c>
      <c r="DD53" s="172">
        <f t="shared" si="16"/>
        <v>1</v>
      </c>
      <c r="DE53" s="172">
        <v>51</v>
      </c>
      <c r="DL53" s="172">
        <f t="shared" si="10"/>
        <v>0</v>
      </c>
      <c r="DM53" s="172">
        <f t="shared" si="11"/>
        <v>1</v>
      </c>
      <c r="DN53" s="172">
        <f t="shared" si="12"/>
        <v>1</v>
      </c>
      <c r="DO53" s="172">
        <f t="shared" si="35"/>
        <v>1</v>
      </c>
      <c r="DP53" s="172">
        <f t="shared" si="35"/>
        <v>1</v>
      </c>
      <c r="DQ53" s="172">
        <f t="shared" si="35"/>
        <v>1</v>
      </c>
      <c r="DR53" s="172">
        <f t="shared" si="35"/>
        <v>1</v>
      </c>
      <c r="DS53" s="172">
        <f t="shared" si="35"/>
        <v>1</v>
      </c>
      <c r="DT53" s="172">
        <f t="shared" si="35"/>
        <v>1</v>
      </c>
      <c r="DU53" s="172">
        <f t="shared" si="35"/>
        <v>1</v>
      </c>
      <c r="DV53" s="172">
        <f t="shared" ref="DV53:EF68" si="36">IF(OR($CX52=0,ISERROR(SEARCH(DV$1,$CX52))),DV52,DV52+1)</f>
        <v>1</v>
      </c>
      <c r="DW53" s="172">
        <f t="shared" si="36"/>
        <v>1</v>
      </c>
      <c r="DX53" s="172">
        <f t="shared" si="36"/>
        <v>1</v>
      </c>
      <c r="DY53" s="172">
        <f t="shared" si="36"/>
        <v>1</v>
      </c>
      <c r="DZ53" s="172">
        <f t="shared" si="36"/>
        <v>1</v>
      </c>
      <c r="EA53" s="172">
        <f t="shared" si="36"/>
        <v>1</v>
      </c>
      <c r="EB53" s="172">
        <f t="shared" si="36"/>
        <v>1</v>
      </c>
      <c r="EC53" s="172">
        <f t="shared" si="36"/>
        <v>1</v>
      </c>
      <c r="ED53" s="172">
        <f t="shared" si="36"/>
        <v>1</v>
      </c>
      <c r="EE53" s="172">
        <f t="shared" si="36"/>
        <v>1</v>
      </c>
      <c r="EF53" s="172">
        <f t="shared" si="36"/>
        <v>1</v>
      </c>
      <c r="EG53" s="172">
        <f t="shared" si="6"/>
        <v>0</v>
      </c>
    </row>
    <row r="54" spans="20:137" x14ac:dyDescent="0.25">
      <c r="T54" s="5"/>
      <c r="U54" s="13"/>
      <c r="V54" s="5"/>
      <c r="W54" s="5" t="str">
        <f t="shared" si="2"/>
        <v/>
      </c>
      <c r="X54" s="5"/>
      <c r="Y54" s="5"/>
      <c r="Z54" s="5"/>
      <c r="CB54" s="172">
        <f t="shared" si="33"/>
        <v>1</v>
      </c>
      <c r="CC54" s="172">
        <f t="shared" si="33"/>
        <v>1</v>
      </c>
      <c r="CD54" s="172">
        <f t="shared" si="33"/>
        <v>1</v>
      </c>
      <c r="CE54" s="172">
        <f t="shared" si="33"/>
        <v>1</v>
      </c>
      <c r="CF54" s="172">
        <f t="shared" si="33"/>
        <v>1</v>
      </c>
      <c r="CG54" s="172">
        <f t="shared" si="33"/>
        <v>1</v>
      </c>
      <c r="CH54" s="172">
        <f t="shared" si="33"/>
        <v>1</v>
      </c>
      <c r="CI54" s="172">
        <f t="shared" si="33"/>
        <v>1</v>
      </c>
      <c r="CJ54" s="172">
        <f t="shared" si="33"/>
        <v>1</v>
      </c>
      <c r="CK54" s="172">
        <f t="shared" si="33"/>
        <v>1</v>
      </c>
      <c r="CL54" s="172">
        <f t="shared" si="33"/>
        <v>1</v>
      </c>
      <c r="CM54" s="172">
        <f t="shared" si="33"/>
        <v>1</v>
      </c>
      <c r="CN54" s="172">
        <f t="shared" si="33"/>
        <v>1</v>
      </c>
      <c r="CO54" s="172">
        <f t="shared" si="33"/>
        <v>1</v>
      </c>
      <c r="CP54" s="172">
        <f t="shared" si="33"/>
        <v>1</v>
      </c>
      <c r="CQ54" s="172">
        <f t="shared" si="31"/>
        <v>1</v>
      </c>
      <c r="CR54" s="172">
        <f t="shared" si="31"/>
        <v>1</v>
      </c>
      <c r="CS54" s="172">
        <f t="shared" si="31"/>
        <v>1</v>
      </c>
      <c r="CT54" s="172">
        <f t="shared" si="31"/>
        <v>1</v>
      </c>
      <c r="CU54" s="172">
        <f t="shared" si="31"/>
        <v>1</v>
      </c>
      <c r="DA54" s="172">
        <v>5</v>
      </c>
      <c r="DB54" s="32" t="str">
        <f t="shared" si="34"/>
        <v xml:space="preserve"> </v>
      </c>
      <c r="DD54" s="172">
        <f t="shared" si="16"/>
        <v>1</v>
      </c>
      <c r="DE54" s="172">
        <v>52</v>
      </c>
      <c r="DL54" s="172">
        <f t="shared" si="10"/>
        <v>0</v>
      </c>
      <c r="DM54" s="172">
        <f t="shared" si="11"/>
        <v>1</v>
      </c>
      <c r="DN54" s="172">
        <f t="shared" si="12"/>
        <v>1</v>
      </c>
      <c r="DO54" s="172">
        <f t="shared" si="35"/>
        <v>1</v>
      </c>
      <c r="DP54" s="172">
        <f t="shared" si="35"/>
        <v>1</v>
      </c>
      <c r="DQ54" s="172">
        <f t="shared" si="35"/>
        <v>1</v>
      </c>
      <c r="DR54" s="172">
        <f t="shared" si="35"/>
        <v>1</v>
      </c>
      <c r="DS54" s="172">
        <f t="shared" si="35"/>
        <v>1</v>
      </c>
      <c r="DT54" s="172">
        <f t="shared" si="35"/>
        <v>1</v>
      </c>
      <c r="DU54" s="172">
        <f t="shared" si="35"/>
        <v>1</v>
      </c>
      <c r="DV54" s="172">
        <f t="shared" si="36"/>
        <v>1</v>
      </c>
      <c r="DW54" s="172">
        <f t="shared" si="36"/>
        <v>1</v>
      </c>
      <c r="DX54" s="172">
        <f t="shared" si="36"/>
        <v>1</v>
      </c>
      <c r="DY54" s="172">
        <f t="shared" si="36"/>
        <v>1</v>
      </c>
      <c r="DZ54" s="172">
        <f t="shared" si="36"/>
        <v>1</v>
      </c>
      <c r="EA54" s="172">
        <f t="shared" si="36"/>
        <v>1</v>
      </c>
      <c r="EB54" s="172">
        <f t="shared" si="36"/>
        <v>1</v>
      </c>
      <c r="EC54" s="172">
        <f t="shared" si="36"/>
        <v>1</v>
      </c>
      <c r="ED54" s="172">
        <f t="shared" si="36"/>
        <v>1</v>
      </c>
      <c r="EE54" s="172">
        <f t="shared" si="36"/>
        <v>1</v>
      </c>
      <c r="EF54" s="172">
        <f t="shared" si="36"/>
        <v>1</v>
      </c>
      <c r="EG54" s="172">
        <f t="shared" si="6"/>
        <v>0</v>
      </c>
    </row>
    <row r="55" spans="20:137" x14ac:dyDescent="0.25">
      <c r="T55" s="5"/>
      <c r="U55" s="13"/>
      <c r="V55" s="5"/>
      <c r="W55" s="5" t="str">
        <f t="shared" si="2"/>
        <v/>
      </c>
      <c r="X55" s="5"/>
      <c r="Y55" s="5"/>
      <c r="Z55" s="5"/>
      <c r="CB55" s="172">
        <f t="shared" si="33"/>
        <v>1</v>
      </c>
      <c r="CC55" s="172">
        <f t="shared" si="33"/>
        <v>1</v>
      </c>
      <c r="CD55" s="172">
        <f t="shared" si="33"/>
        <v>1</v>
      </c>
      <c r="CE55" s="172">
        <f t="shared" si="33"/>
        <v>1</v>
      </c>
      <c r="CF55" s="172">
        <f t="shared" si="33"/>
        <v>1</v>
      </c>
      <c r="CG55" s="172">
        <f t="shared" si="33"/>
        <v>1</v>
      </c>
      <c r="CH55" s="172">
        <f t="shared" si="33"/>
        <v>1</v>
      </c>
      <c r="CI55" s="172">
        <f t="shared" si="33"/>
        <v>1</v>
      </c>
      <c r="CJ55" s="172">
        <f t="shared" si="33"/>
        <v>1</v>
      </c>
      <c r="CK55" s="172">
        <f t="shared" si="33"/>
        <v>1</v>
      </c>
      <c r="CL55" s="172">
        <f t="shared" si="33"/>
        <v>1</v>
      </c>
      <c r="CM55" s="172">
        <f t="shared" si="33"/>
        <v>1</v>
      </c>
      <c r="CN55" s="172">
        <f t="shared" si="33"/>
        <v>1</v>
      </c>
      <c r="CO55" s="172">
        <f t="shared" si="33"/>
        <v>1</v>
      </c>
      <c r="CP55" s="172">
        <f t="shared" si="33"/>
        <v>1</v>
      </c>
      <c r="CQ55" s="172">
        <f t="shared" si="31"/>
        <v>1</v>
      </c>
      <c r="CR55" s="172">
        <f t="shared" si="31"/>
        <v>1</v>
      </c>
      <c r="CS55" s="172">
        <f t="shared" si="31"/>
        <v>1</v>
      </c>
      <c r="CT55" s="172">
        <f t="shared" si="31"/>
        <v>1</v>
      </c>
      <c r="CU55" s="172">
        <f t="shared" si="31"/>
        <v>1</v>
      </c>
      <c r="DA55" s="172">
        <v>6</v>
      </c>
      <c r="DB55" s="32" t="str">
        <f t="shared" si="34"/>
        <v xml:space="preserve"> </v>
      </c>
      <c r="DD55" s="172">
        <f t="shared" si="16"/>
        <v>1</v>
      </c>
      <c r="DE55" s="172">
        <v>53</v>
      </c>
      <c r="DL55" s="172">
        <f t="shared" si="10"/>
        <v>0</v>
      </c>
      <c r="DM55" s="172">
        <f t="shared" si="11"/>
        <v>1</v>
      </c>
      <c r="DN55" s="172">
        <f t="shared" si="12"/>
        <v>1</v>
      </c>
      <c r="DO55" s="172">
        <f t="shared" si="35"/>
        <v>1</v>
      </c>
      <c r="DP55" s="172">
        <f t="shared" si="35"/>
        <v>1</v>
      </c>
      <c r="DQ55" s="172">
        <f t="shared" si="35"/>
        <v>1</v>
      </c>
      <c r="DR55" s="172">
        <f t="shared" si="35"/>
        <v>1</v>
      </c>
      <c r="DS55" s="172">
        <f t="shared" si="35"/>
        <v>1</v>
      </c>
      <c r="DT55" s="172">
        <f t="shared" si="35"/>
        <v>1</v>
      </c>
      <c r="DU55" s="172">
        <f t="shared" si="35"/>
        <v>1</v>
      </c>
      <c r="DV55" s="172">
        <f t="shared" si="36"/>
        <v>1</v>
      </c>
      <c r="DW55" s="172">
        <f t="shared" si="36"/>
        <v>1</v>
      </c>
      <c r="DX55" s="172">
        <f t="shared" si="36"/>
        <v>1</v>
      </c>
      <c r="DY55" s="172">
        <f t="shared" si="36"/>
        <v>1</v>
      </c>
      <c r="DZ55" s="172">
        <f t="shared" si="36"/>
        <v>1</v>
      </c>
      <c r="EA55" s="172">
        <f t="shared" si="36"/>
        <v>1</v>
      </c>
      <c r="EB55" s="172">
        <f t="shared" si="36"/>
        <v>1</v>
      </c>
      <c r="EC55" s="172">
        <f t="shared" si="36"/>
        <v>1</v>
      </c>
      <c r="ED55" s="172">
        <f t="shared" si="36"/>
        <v>1</v>
      </c>
      <c r="EE55" s="172">
        <f t="shared" si="36"/>
        <v>1</v>
      </c>
      <c r="EF55" s="172">
        <f t="shared" si="36"/>
        <v>1</v>
      </c>
      <c r="EG55" s="172">
        <f t="shared" si="6"/>
        <v>0</v>
      </c>
    </row>
    <row r="56" spans="20:137" x14ac:dyDescent="0.25">
      <c r="T56" s="5"/>
      <c r="U56" s="13"/>
      <c r="V56" s="5"/>
      <c r="W56" s="5" t="str">
        <f t="shared" si="2"/>
        <v/>
      </c>
      <c r="X56" s="5"/>
      <c r="Y56" s="5"/>
      <c r="Z56" s="5"/>
      <c r="CB56" s="172">
        <f t="shared" si="33"/>
        <v>1</v>
      </c>
      <c r="CC56" s="172">
        <f t="shared" si="33"/>
        <v>1</v>
      </c>
      <c r="CD56" s="172">
        <f t="shared" si="33"/>
        <v>1</v>
      </c>
      <c r="CE56" s="172">
        <f t="shared" si="33"/>
        <v>1</v>
      </c>
      <c r="CF56" s="172">
        <f t="shared" si="33"/>
        <v>1</v>
      </c>
      <c r="CG56" s="172">
        <f t="shared" si="33"/>
        <v>1</v>
      </c>
      <c r="CH56" s="172">
        <f t="shared" si="33"/>
        <v>1</v>
      </c>
      <c r="CI56" s="172">
        <f t="shared" si="33"/>
        <v>1</v>
      </c>
      <c r="CJ56" s="172">
        <f t="shared" si="33"/>
        <v>1</v>
      </c>
      <c r="CK56" s="172">
        <f t="shared" si="33"/>
        <v>1</v>
      </c>
      <c r="CL56" s="172">
        <f t="shared" si="33"/>
        <v>1</v>
      </c>
      <c r="CM56" s="172">
        <f t="shared" si="33"/>
        <v>1</v>
      </c>
      <c r="CN56" s="172">
        <f t="shared" si="33"/>
        <v>1</v>
      </c>
      <c r="CO56" s="172">
        <f t="shared" si="33"/>
        <v>1</v>
      </c>
      <c r="CP56" s="172">
        <f t="shared" si="33"/>
        <v>1</v>
      </c>
      <c r="CQ56" s="172">
        <f t="shared" si="31"/>
        <v>1</v>
      </c>
      <c r="CR56" s="172">
        <f t="shared" si="31"/>
        <v>1</v>
      </c>
      <c r="CS56" s="172">
        <f t="shared" si="31"/>
        <v>1</v>
      </c>
      <c r="CT56" s="172">
        <f t="shared" si="31"/>
        <v>1</v>
      </c>
      <c r="CU56" s="172">
        <f t="shared" si="31"/>
        <v>1</v>
      </c>
      <c r="DA56" s="172">
        <v>7</v>
      </c>
      <c r="DB56" s="32" t="str">
        <f t="shared" si="34"/>
        <v xml:space="preserve"> </v>
      </c>
      <c r="DD56" s="172">
        <f t="shared" si="16"/>
        <v>1</v>
      </c>
      <c r="DE56" s="172">
        <v>54</v>
      </c>
      <c r="DL56" s="172">
        <f t="shared" si="10"/>
        <v>0</v>
      </c>
      <c r="DM56" s="172">
        <f t="shared" si="11"/>
        <v>1</v>
      </c>
      <c r="DN56" s="172">
        <f t="shared" si="12"/>
        <v>1</v>
      </c>
      <c r="DO56" s="172">
        <f t="shared" si="35"/>
        <v>1</v>
      </c>
      <c r="DP56" s="172">
        <f t="shared" si="35"/>
        <v>1</v>
      </c>
      <c r="DQ56" s="172">
        <f t="shared" si="35"/>
        <v>1</v>
      </c>
      <c r="DR56" s="172">
        <f t="shared" si="35"/>
        <v>1</v>
      </c>
      <c r="DS56" s="172">
        <f t="shared" si="35"/>
        <v>1</v>
      </c>
      <c r="DT56" s="172">
        <f t="shared" si="35"/>
        <v>1</v>
      </c>
      <c r="DU56" s="172">
        <f t="shared" si="35"/>
        <v>1</v>
      </c>
      <c r="DV56" s="172">
        <f t="shared" si="36"/>
        <v>1</v>
      </c>
      <c r="DW56" s="172">
        <f t="shared" si="36"/>
        <v>1</v>
      </c>
      <c r="DX56" s="172">
        <f t="shared" si="36"/>
        <v>1</v>
      </c>
      <c r="DY56" s="172">
        <f t="shared" si="36"/>
        <v>1</v>
      </c>
      <c r="DZ56" s="172">
        <f t="shared" si="36"/>
        <v>1</v>
      </c>
      <c r="EA56" s="172">
        <f t="shared" si="36"/>
        <v>1</v>
      </c>
      <c r="EB56" s="172">
        <f t="shared" si="36"/>
        <v>1</v>
      </c>
      <c r="EC56" s="172">
        <f t="shared" si="36"/>
        <v>1</v>
      </c>
      <c r="ED56" s="172">
        <f t="shared" si="36"/>
        <v>1</v>
      </c>
      <c r="EE56" s="172">
        <f t="shared" si="36"/>
        <v>1</v>
      </c>
      <c r="EF56" s="172">
        <f t="shared" si="36"/>
        <v>1</v>
      </c>
      <c r="EG56" s="172">
        <f t="shared" si="6"/>
        <v>0</v>
      </c>
    </row>
    <row r="57" spans="20:137" x14ac:dyDescent="0.25">
      <c r="T57" s="5"/>
      <c r="U57" s="13"/>
      <c r="V57" s="5"/>
      <c r="W57" s="5" t="str">
        <f t="shared" si="2"/>
        <v/>
      </c>
      <c r="X57" s="5"/>
      <c r="Y57" s="5"/>
      <c r="Z57" s="5"/>
      <c r="CB57" s="172">
        <f t="shared" si="33"/>
        <v>1</v>
      </c>
      <c r="CC57" s="172">
        <f t="shared" si="33"/>
        <v>1</v>
      </c>
      <c r="CD57" s="172">
        <f t="shared" si="33"/>
        <v>1</v>
      </c>
      <c r="CE57" s="172">
        <f t="shared" si="33"/>
        <v>1</v>
      </c>
      <c r="CF57" s="172">
        <f t="shared" si="33"/>
        <v>1</v>
      </c>
      <c r="CG57" s="172">
        <f t="shared" si="33"/>
        <v>1</v>
      </c>
      <c r="CH57" s="172">
        <f t="shared" si="33"/>
        <v>1</v>
      </c>
      <c r="CI57" s="172">
        <f t="shared" si="33"/>
        <v>1</v>
      </c>
      <c r="CJ57" s="172">
        <f t="shared" si="33"/>
        <v>1</v>
      </c>
      <c r="CK57" s="172">
        <f t="shared" si="33"/>
        <v>1</v>
      </c>
      <c r="CL57" s="172">
        <f t="shared" si="33"/>
        <v>1</v>
      </c>
      <c r="CM57" s="172">
        <f t="shared" si="33"/>
        <v>1</v>
      </c>
      <c r="CN57" s="172">
        <f t="shared" si="33"/>
        <v>1</v>
      </c>
      <c r="CO57" s="172">
        <f t="shared" si="33"/>
        <v>1</v>
      </c>
      <c r="CP57" s="172">
        <f t="shared" si="33"/>
        <v>1</v>
      </c>
      <c r="CQ57" s="172">
        <f t="shared" si="31"/>
        <v>1</v>
      </c>
      <c r="CR57" s="172">
        <f t="shared" si="31"/>
        <v>1</v>
      </c>
      <c r="CS57" s="172">
        <f t="shared" si="31"/>
        <v>1</v>
      </c>
      <c r="CT57" s="172">
        <f t="shared" si="31"/>
        <v>1</v>
      </c>
      <c r="CU57" s="172">
        <f t="shared" si="31"/>
        <v>1</v>
      </c>
      <c r="DA57" s="172">
        <v>8</v>
      </c>
      <c r="DB57" s="32" t="str">
        <f t="shared" si="34"/>
        <v xml:space="preserve"> </v>
      </c>
      <c r="DD57" s="172">
        <f t="shared" si="16"/>
        <v>1</v>
      </c>
      <c r="DE57" s="172">
        <v>55</v>
      </c>
      <c r="DL57" s="172">
        <f t="shared" si="10"/>
        <v>0</v>
      </c>
      <c r="DM57" s="172">
        <f t="shared" si="11"/>
        <v>1</v>
      </c>
      <c r="DN57" s="172">
        <f t="shared" si="12"/>
        <v>1</v>
      </c>
      <c r="DO57" s="172">
        <f t="shared" si="35"/>
        <v>1</v>
      </c>
      <c r="DP57" s="172">
        <f t="shared" si="35"/>
        <v>1</v>
      </c>
      <c r="DQ57" s="172">
        <f t="shared" si="35"/>
        <v>1</v>
      </c>
      <c r="DR57" s="172">
        <f t="shared" si="35"/>
        <v>1</v>
      </c>
      <c r="DS57" s="172">
        <f t="shared" si="35"/>
        <v>1</v>
      </c>
      <c r="DT57" s="172">
        <f t="shared" si="35"/>
        <v>1</v>
      </c>
      <c r="DU57" s="172">
        <f t="shared" si="35"/>
        <v>1</v>
      </c>
      <c r="DV57" s="172">
        <f t="shared" si="36"/>
        <v>1</v>
      </c>
      <c r="DW57" s="172">
        <f t="shared" si="36"/>
        <v>1</v>
      </c>
      <c r="DX57" s="172">
        <f t="shared" si="36"/>
        <v>1</v>
      </c>
      <c r="DY57" s="172">
        <f t="shared" si="36"/>
        <v>1</v>
      </c>
      <c r="DZ57" s="172">
        <f t="shared" si="36"/>
        <v>1</v>
      </c>
      <c r="EA57" s="172">
        <f t="shared" si="36"/>
        <v>1</v>
      </c>
      <c r="EB57" s="172">
        <f t="shared" si="36"/>
        <v>1</v>
      </c>
      <c r="EC57" s="172">
        <f t="shared" si="36"/>
        <v>1</v>
      </c>
      <c r="ED57" s="172">
        <f t="shared" si="36"/>
        <v>1</v>
      </c>
      <c r="EE57" s="172">
        <f t="shared" si="36"/>
        <v>1</v>
      </c>
      <c r="EF57" s="172">
        <f t="shared" si="36"/>
        <v>1</v>
      </c>
      <c r="EG57" s="172">
        <f t="shared" si="6"/>
        <v>0</v>
      </c>
    </row>
    <row r="58" spans="20:137" x14ac:dyDescent="0.25">
      <c r="T58" s="5"/>
      <c r="U58" s="13"/>
      <c r="V58" s="5"/>
      <c r="W58" s="5" t="str">
        <f t="shared" si="2"/>
        <v/>
      </c>
      <c r="X58" s="5"/>
      <c r="Y58" s="5"/>
      <c r="Z58" s="5"/>
      <c r="CB58" s="172">
        <f t="shared" si="33"/>
        <v>1</v>
      </c>
      <c r="CC58" s="172">
        <f t="shared" si="33"/>
        <v>1</v>
      </c>
      <c r="CD58" s="172">
        <f t="shared" si="33"/>
        <v>1</v>
      </c>
      <c r="CE58" s="172">
        <f t="shared" si="33"/>
        <v>1</v>
      </c>
      <c r="CF58" s="172">
        <f t="shared" si="33"/>
        <v>1</v>
      </c>
      <c r="CG58" s="172">
        <f t="shared" si="33"/>
        <v>1</v>
      </c>
      <c r="CH58" s="172">
        <f t="shared" si="33"/>
        <v>1</v>
      </c>
      <c r="CI58" s="172">
        <f t="shared" si="33"/>
        <v>1</v>
      </c>
      <c r="CJ58" s="172">
        <f t="shared" si="33"/>
        <v>1</v>
      </c>
      <c r="CK58" s="172">
        <f t="shared" si="33"/>
        <v>1</v>
      </c>
      <c r="CL58" s="172">
        <f t="shared" si="33"/>
        <v>1</v>
      </c>
      <c r="CM58" s="172">
        <f t="shared" si="33"/>
        <v>1</v>
      </c>
      <c r="CN58" s="172">
        <f t="shared" si="33"/>
        <v>1</v>
      </c>
      <c r="CO58" s="172">
        <f t="shared" si="33"/>
        <v>1</v>
      </c>
      <c r="CP58" s="172">
        <f t="shared" si="33"/>
        <v>1</v>
      </c>
      <c r="CQ58" s="172">
        <f t="shared" si="31"/>
        <v>1</v>
      </c>
      <c r="CR58" s="172">
        <f t="shared" si="31"/>
        <v>1</v>
      </c>
      <c r="CS58" s="172">
        <f t="shared" si="31"/>
        <v>1</v>
      </c>
      <c r="CT58" s="172">
        <f t="shared" si="31"/>
        <v>1</v>
      </c>
      <c r="CU58" s="172">
        <f t="shared" si="31"/>
        <v>1</v>
      </c>
      <c r="DA58" s="172">
        <v>9</v>
      </c>
      <c r="DB58" s="32" t="str">
        <f t="shared" si="34"/>
        <v xml:space="preserve"> </v>
      </c>
      <c r="DD58" s="172">
        <f t="shared" si="16"/>
        <v>1</v>
      </c>
      <c r="DE58" s="172">
        <v>56</v>
      </c>
      <c r="DL58" s="172">
        <f t="shared" si="10"/>
        <v>0</v>
      </c>
      <c r="DM58" s="172">
        <f t="shared" si="11"/>
        <v>1</v>
      </c>
      <c r="DN58" s="172">
        <f t="shared" si="12"/>
        <v>1</v>
      </c>
      <c r="DO58" s="172">
        <f t="shared" si="35"/>
        <v>1</v>
      </c>
      <c r="DP58" s="172">
        <f t="shared" si="35"/>
        <v>1</v>
      </c>
      <c r="DQ58" s="172">
        <f t="shared" si="35"/>
        <v>1</v>
      </c>
      <c r="DR58" s="172">
        <f t="shared" si="35"/>
        <v>1</v>
      </c>
      <c r="DS58" s="172">
        <f t="shared" si="35"/>
        <v>1</v>
      </c>
      <c r="DT58" s="172">
        <f t="shared" si="35"/>
        <v>1</v>
      </c>
      <c r="DU58" s="172">
        <f t="shared" si="35"/>
        <v>1</v>
      </c>
      <c r="DV58" s="172">
        <f t="shared" si="36"/>
        <v>1</v>
      </c>
      <c r="DW58" s="172">
        <f t="shared" si="36"/>
        <v>1</v>
      </c>
      <c r="DX58" s="172">
        <f t="shared" si="36"/>
        <v>1</v>
      </c>
      <c r="DY58" s="172">
        <f t="shared" si="36"/>
        <v>1</v>
      </c>
      <c r="DZ58" s="172">
        <f t="shared" si="36"/>
        <v>1</v>
      </c>
      <c r="EA58" s="172">
        <f t="shared" si="36"/>
        <v>1</v>
      </c>
      <c r="EB58" s="172">
        <f t="shared" si="36"/>
        <v>1</v>
      </c>
      <c r="EC58" s="172">
        <f t="shared" si="36"/>
        <v>1</v>
      </c>
      <c r="ED58" s="172">
        <f t="shared" si="36"/>
        <v>1</v>
      </c>
      <c r="EE58" s="172">
        <f t="shared" si="36"/>
        <v>1</v>
      </c>
      <c r="EF58" s="172">
        <f t="shared" si="36"/>
        <v>1</v>
      </c>
      <c r="EG58" s="172">
        <f t="shared" si="6"/>
        <v>0</v>
      </c>
    </row>
    <row r="59" spans="20:137" x14ac:dyDescent="0.25">
      <c r="T59" s="5"/>
      <c r="U59" s="13"/>
      <c r="V59" s="5"/>
      <c r="W59" s="5" t="str">
        <f t="shared" si="2"/>
        <v/>
      </c>
      <c r="X59" s="5"/>
      <c r="Y59" s="5"/>
      <c r="Z59" s="5"/>
      <c r="CB59" s="172">
        <f t="shared" si="33"/>
        <v>1</v>
      </c>
      <c r="CC59" s="172">
        <f t="shared" si="33"/>
        <v>1</v>
      </c>
      <c r="CD59" s="172">
        <f t="shared" si="33"/>
        <v>1</v>
      </c>
      <c r="CE59" s="172">
        <f t="shared" si="33"/>
        <v>1</v>
      </c>
      <c r="CF59" s="172">
        <f t="shared" si="33"/>
        <v>1</v>
      </c>
      <c r="CG59" s="172">
        <f t="shared" si="33"/>
        <v>1</v>
      </c>
      <c r="CH59" s="172">
        <f t="shared" si="33"/>
        <v>1</v>
      </c>
      <c r="CI59" s="172">
        <f t="shared" si="33"/>
        <v>1</v>
      </c>
      <c r="CJ59" s="172">
        <f t="shared" si="33"/>
        <v>1</v>
      </c>
      <c r="CK59" s="172">
        <f t="shared" si="33"/>
        <v>1</v>
      </c>
      <c r="CL59" s="172">
        <f t="shared" si="33"/>
        <v>1</v>
      </c>
      <c r="CM59" s="172">
        <f t="shared" si="33"/>
        <v>1</v>
      </c>
      <c r="CN59" s="172">
        <f t="shared" si="33"/>
        <v>1</v>
      </c>
      <c r="CO59" s="172">
        <f t="shared" si="33"/>
        <v>1</v>
      </c>
      <c r="CP59" s="172">
        <f t="shared" si="33"/>
        <v>1</v>
      </c>
      <c r="CQ59" s="172">
        <f t="shared" si="31"/>
        <v>1</v>
      </c>
      <c r="CR59" s="172">
        <f t="shared" si="31"/>
        <v>1</v>
      </c>
      <c r="CS59" s="172">
        <f t="shared" si="31"/>
        <v>1</v>
      </c>
      <c r="CT59" s="172">
        <f t="shared" si="31"/>
        <v>1</v>
      </c>
      <c r="CU59" s="172">
        <f t="shared" si="31"/>
        <v>1</v>
      </c>
      <c r="DA59" s="172">
        <v>10</v>
      </c>
      <c r="DB59" s="32" t="str">
        <f t="shared" si="34"/>
        <v xml:space="preserve"> </v>
      </c>
      <c r="DD59" s="172">
        <f t="shared" si="16"/>
        <v>1</v>
      </c>
      <c r="DE59" s="172">
        <v>57</v>
      </c>
      <c r="DL59" s="172">
        <f t="shared" si="10"/>
        <v>0</v>
      </c>
      <c r="DM59" s="172">
        <f t="shared" si="11"/>
        <v>1</v>
      </c>
      <c r="DN59" s="172">
        <f t="shared" si="12"/>
        <v>1</v>
      </c>
      <c r="DO59" s="172">
        <f t="shared" si="35"/>
        <v>1</v>
      </c>
      <c r="DP59" s="172">
        <f t="shared" si="35"/>
        <v>1</v>
      </c>
      <c r="DQ59" s="172">
        <f t="shared" si="35"/>
        <v>1</v>
      </c>
      <c r="DR59" s="172">
        <f t="shared" si="35"/>
        <v>1</v>
      </c>
      <c r="DS59" s="172">
        <f t="shared" si="35"/>
        <v>1</v>
      </c>
      <c r="DT59" s="172">
        <f t="shared" si="35"/>
        <v>1</v>
      </c>
      <c r="DU59" s="172">
        <f t="shared" si="35"/>
        <v>1</v>
      </c>
      <c r="DV59" s="172">
        <f t="shared" si="36"/>
        <v>1</v>
      </c>
      <c r="DW59" s="172">
        <f t="shared" si="36"/>
        <v>1</v>
      </c>
      <c r="DX59" s="172">
        <f t="shared" si="36"/>
        <v>1</v>
      </c>
      <c r="DY59" s="172">
        <f t="shared" si="36"/>
        <v>1</v>
      </c>
      <c r="DZ59" s="172">
        <f t="shared" si="36"/>
        <v>1</v>
      </c>
      <c r="EA59" s="172">
        <f t="shared" si="36"/>
        <v>1</v>
      </c>
      <c r="EB59" s="172">
        <f t="shared" si="36"/>
        <v>1</v>
      </c>
      <c r="EC59" s="172">
        <f t="shared" si="36"/>
        <v>1</v>
      </c>
      <c r="ED59" s="172">
        <f t="shared" si="36"/>
        <v>1</v>
      </c>
      <c r="EE59" s="172">
        <f t="shared" si="36"/>
        <v>1</v>
      </c>
      <c r="EF59" s="172">
        <f t="shared" si="36"/>
        <v>1</v>
      </c>
      <c r="EG59" s="172">
        <f t="shared" si="6"/>
        <v>0</v>
      </c>
    </row>
    <row r="60" spans="20:137" x14ac:dyDescent="0.25">
      <c r="T60" s="5"/>
      <c r="U60" s="13"/>
      <c r="V60" s="5"/>
      <c r="W60" s="5" t="str">
        <f t="shared" si="2"/>
        <v/>
      </c>
      <c r="X60" s="5"/>
      <c r="Y60" s="5"/>
      <c r="Z60" s="5"/>
      <c r="CB60" s="172">
        <f t="shared" si="33"/>
        <v>1</v>
      </c>
      <c r="CC60" s="172">
        <f t="shared" si="33"/>
        <v>1</v>
      </c>
      <c r="CD60" s="172">
        <f t="shared" si="33"/>
        <v>1</v>
      </c>
      <c r="CE60" s="172">
        <f t="shared" si="33"/>
        <v>1</v>
      </c>
      <c r="CF60" s="172">
        <f t="shared" si="33"/>
        <v>1</v>
      </c>
      <c r="CG60" s="172">
        <f t="shared" si="33"/>
        <v>1</v>
      </c>
      <c r="CH60" s="172">
        <f t="shared" si="33"/>
        <v>1</v>
      </c>
      <c r="CI60" s="172">
        <f t="shared" si="33"/>
        <v>1</v>
      </c>
      <c r="CJ60" s="172">
        <f t="shared" si="33"/>
        <v>1</v>
      </c>
      <c r="CK60" s="172">
        <f t="shared" si="33"/>
        <v>1</v>
      </c>
      <c r="CL60" s="172">
        <f t="shared" si="33"/>
        <v>1</v>
      </c>
      <c r="CM60" s="172">
        <f t="shared" si="33"/>
        <v>1</v>
      </c>
      <c r="CN60" s="172">
        <f t="shared" si="33"/>
        <v>1</v>
      </c>
      <c r="CO60" s="172">
        <f t="shared" si="33"/>
        <v>1</v>
      </c>
      <c r="CP60" s="172">
        <f t="shared" si="33"/>
        <v>1</v>
      </c>
      <c r="CQ60" s="172">
        <f t="shared" si="31"/>
        <v>1</v>
      </c>
      <c r="CR60" s="172">
        <f t="shared" si="31"/>
        <v>1</v>
      </c>
      <c r="CS60" s="172">
        <f t="shared" si="31"/>
        <v>1</v>
      </c>
      <c r="CT60" s="172">
        <f t="shared" si="31"/>
        <v>1</v>
      </c>
      <c r="CU60" s="172">
        <f t="shared" si="31"/>
        <v>1</v>
      </c>
      <c r="DA60" s="172">
        <v>11</v>
      </c>
      <c r="DB60" s="32" t="str">
        <f t="shared" si="34"/>
        <v xml:space="preserve"> </v>
      </c>
      <c r="DD60" s="172">
        <f t="shared" si="16"/>
        <v>1</v>
      </c>
      <c r="DE60" s="172">
        <v>58</v>
      </c>
      <c r="DL60" s="172">
        <f t="shared" si="10"/>
        <v>0</v>
      </c>
      <c r="DM60" s="172">
        <f t="shared" si="11"/>
        <v>1</v>
      </c>
      <c r="DN60" s="172">
        <f t="shared" si="12"/>
        <v>1</v>
      </c>
      <c r="DO60" s="172">
        <f t="shared" si="35"/>
        <v>1</v>
      </c>
      <c r="DP60" s="172">
        <f t="shared" si="35"/>
        <v>1</v>
      </c>
      <c r="DQ60" s="172">
        <f t="shared" si="35"/>
        <v>1</v>
      </c>
      <c r="DR60" s="172">
        <f t="shared" si="35"/>
        <v>1</v>
      </c>
      <c r="DS60" s="172">
        <f t="shared" si="35"/>
        <v>1</v>
      </c>
      <c r="DT60" s="172">
        <f t="shared" si="35"/>
        <v>1</v>
      </c>
      <c r="DU60" s="172">
        <f t="shared" si="35"/>
        <v>1</v>
      </c>
      <c r="DV60" s="172">
        <f t="shared" si="36"/>
        <v>1</v>
      </c>
      <c r="DW60" s="172">
        <f t="shared" si="36"/>
        <v>1</v>
      </c>
      <c r="DX60" s="172">
        <f t="shared" si="36"/>
        <v>1</v>
      </c>
      <c r="DY60" s="172">
        <f t="shared" si="36"/>
        <v>1</v>
      </c>
      <c r="DZ60" s="172">
        <f t="shared" si="36"/>
        <v>1</v>
      </c>
      <c r="EA60" s="172">
        <f t="shared" si="36"/>
        <v>1</v>
      </c>
      <c r="EB60" s="172">
        <f t="shared" si="36"/>
        <v>1</v>
      </c>
      <c r="EC60" s="172">
        <f t="shared" si="36"/>
        <v>1</v>
      </c>
      <c r="ED60" s="172">
        <f t="shared" si="36"/>
        <v>1</v>
      </c>
      <c r="EE60" s="172">
        <f t="shared" si="36"/>
        <v>1</v>
      </c>
      <c r="EF60" s="172">
        <f t="shared" si="36"/>
        <v>1</v>
      </c>
      <c r="EG60" s="172">
        <f t="shared" si="6"/>
        <v>0</v>
      </c>
    </row>
    <row r="61" spans="20:137" x14ac:dyDescent="0.25">
      <c r="T61" s="5"/>
      <c r="U61" s="13"/>
      <c r="V61" s="5"/>
      <c r="W61" s="5" t="str">
        <f t="shared" si="2"/>
        <v/>
      </c>
      <c r="X61" s="5"/>
      <c r="Y61" s="5"/>
      <c r="Z61" s="5"/>
      <c r="CB61" s="172">
        <f t="shared" si="33"/>
        <v>1</v>
      </c>
      <c r="CC61" s="172">
        <f t="shared" si="33"/>
        <v>1</v>
      </c>
      <c r="CD61" s="172">
        <f t="shared" si="33"/>
        <v>1</v>
      </c>
      <c r="CE61" s="172">
        <f t="shared" si="33"/>
        <v>1</v>
      </c>
      <c r="CF61" s="172">
        <f t="shared" si="33"/>
        <v>1</v>
      </c>
      <c r="CG61" s="172">
        <f t="shared" si="33"/>
        <v>1</v>
      </c>
      <c r="CH61" s="172">
        <f t="shared" si="33"/>
        <v>1</v>
      </c>
      <c r="CI61" s="172">
        <f t="shared" si="33"/>
        <v>1</v>
      </c>
      <c r="CJ61" s="172">
        <f t="shared" si="33"/>
        <v>1</v>
      </c>
      <c r="CK61" s="172">
        <f t="shared" si="33"/>
        <v>1</v>
      </c>
      <c r="CL61" s="172">
        <f t="shared" si="33"/>
        <v>1</v>
      </c>
      <c r="CM61" s="172">
        <f t="shared" si="33"/>
        <v>1</v>
      </c>
      <c r="CN61" s="172">
        <f t="shared" si="33"/>
        <v>1</v>
      </c>
      <c r="CO61" s="172">
        <f t="shared" si="33"/>
        <v>1</v>
      </c>
      <c r="CP61" s="172">
        <f t="shared" si="33"/>
        <v>1</v>
      </c>
      <c r="CQ61" s="172">
        <f t="shared" si="31"/>
        <v>1</v>
      </c>
      <c r="CR61" s="172">
        <f t="shared" si="31"/>
        <v>1</v>
      </c>
      <c r="CS61" s="172">
        <f t="shared" si="31"/>
        <v>1</v>
      </c>
      <c r="CT61" s="172">
        <f t="shared" si="31"/>
        <v>1</v>
      </c>
      <c r="CU61" s="172">
        <f t="shared" si="31"/>
        <v>1</v>
      </c>
      <c r="DA61" s="172">
        <v>12</v>
      </c>
      <c r="DB61" s="32" t="str">
        <f t="shared" si="34"/>
        <v xml:space="preserve"> </v>
      </c>
      <c r="DD61" s="172">
        <f t="shared" si="16"/>
        <v>1</v>
      </c>
      <c r="DE61" s="172">
        <v>59</v>
      </c>
      <c r="DL61" s="172">
        <f t="shared" si="10"/>
        <v>0</v>
      </c>
      <c r="DM61" s="172">
        <f t="shared" si="11"/>
        <v>1</v>
      </c>
      <c r="DN61" s="172">
        <f t="shared" si="12"/>
        <v>1</v>
      </c>
      <c r="DO61" s="172">
        <f t="shared" si="35"/>
        <v>1</v>
      </c>
      <c r="DP61" s="172">
        <f t="shared" si="35"/>
        <v>1</v>
      </c>
      <c r="DQ61" s="172">
        <f t="shared" si="35"/>
        <v>1</v>
      </c>
      <c r="DR61" s="172">
        <f t="shared" si="35"/>
        <v>1</v>
      </c>
      <c r="DS61" s="172">
        <f t="shared" si="35"/>
        <v>1</v>
      </c>
      <c r="DT61" s="172">
        <f t="shared" si="35"/>
        <v>1</v>
      </c>
      <c r="DU61" s="172">
        <f t="shared" si="35"/>
        <v>1</v>
      </c>
      <c r="DV61" s="172">
        <f t="shared" si="36"/>
        <v>1</v>
      </c>
      <c r="DW61" s="172">
        <f t="shared" si="36"/>
        <v>1</v>
      </c>
      <c r="DX61" s="172">
        <f t="shared" si="36"/>
        <v>1</v>
      </c>
      <c r="DY61" s="172">
        <f t="shared" si="36"/>
        <v>1</v>
      </c>
      <c r="DZ61" s="172">
        <f t="shared" si="36"/>
        <v>1</v>
      </c>
      <c r="EA61" s="172">
        <f t="shared" si="36"/>
        <v>1</v>
      </c>
      <c r="EB61" s="172">
        <f t="shared" si="36"/>
        <v>1</v>
      </c>
      <c r="EC61" s="172">
        <f t="shared" si="36"/>
        <v>1</v>
      </c>
      <c r="ED61" s="172">
        <f t="shared" si="36"/>
        <v>1</v>
      </c>
      <c r="EE61" s="172">
        <f t="shared" si="36"/>
        <v>1</v>
      </c>
      <c r="EF61" s="172">
        <f t="shared" si="36"/>
        <v>1</v>
      </c>
      <c r="EG61" s="172">
        <f t="shared" si="6"/>
        <v>0</v>
      </c>
    </row>
    <row r="62" spans="20:137" x14ac:dyDescent="0.25">
      <c r="T62" s="5"/>
      <c r="U62" s="13"/>
      <c r="V62" s="5"/>
      <c r="W62" s="5" t="str">
        <f t="shared" si="2"/>
        <v/>
      </c>
      <c r="X62" s="5"/>
      <c r="Y62" s="5"/>
      <c r="Z62" s="5"/>
      <c r="CB62" s="172">
        <f t="shared" si="33"/>
        <v>1</v>
      </c>
      <c r="CC62" s="172">
        <f t="shared" si="33"/>
        <v>1</v>
      </c>
      <c r="CD62" s="172">
        <f t="shared" si="33"/>
        <v>1</v>
      </c>
      <c r="CE62" s="172">
        <f t="shared" si="33"/>
        <v>1</v>
      </c>
      <c r="CF62" s="172">
        <f t="shared" si="33"/>
        <v>1</v>
      </c>
      <c r="CG62" s="172">
        <f t="shared" si="33"/>
        <v>1</v>
      </c>
      <c r="CH62" s="172">
        <f t="shared" si="33"/>
        <v>1</v>
      </c>
      <c r="CI62" s="172">
        <f t="shared" si="33"/>
        <v>1</v>
      </c>
      <c r="CJ62" s="172">
        <f t="shared" si="33"/>
        <v>1</v>
      </c>
      <c r="CK62" s="172">
        <f t="shared" si="33"/>
        <v>1</v>
      </c>
      <c r="CL62" s="172">
        <f t="shared" si="33"/>
        <v>1</v>
      </c>
      <c r="CM62" s="172">
        <f t="shared" si="33"/>
        <v>1</v>
      </c>
      <c r="CN62" s="172">
        <f t="shared" si="33"/>
        <v>1</v>
      </c>
      <c r="CO62" s="172">
        <f t="shared" si="33"/>
        <v>1</v>
      </c>
      <c r="CP62" s="172">
        <f t="shared" si="33"/>
        <v>1</v>
      </c>
      <c r="CQ62" s="172">
        <f t="shared" si="31"/>
        <v>1</v>
      </c>
      <c r="CR62" s="172">
        <f t="shared" si="31"/>
        <v>1</v>
      </c>
      <c r="CS62" s="172">
        <f t="shared" si="31"/>
        <v>1</v>
      </c>
      <c r="CT62" s="172">
        <f t="shared" si="31"/>
        <v>1</v>
      </c>
      <c r="CU62" s="172">
        <f t="shared" si="31"/>
        <v>1</v>
      </c>
      <c r="DB62" s="196" t="str">
        <f>IF(DB49="","","----")</f>
        <v/>
      </c>
      <c r="DD62" s="172">
        <f t="shared" si="16"/>
        <v>1</v>
      </c>
      <c r="DE62" s="172">
        <v>60</v>
      </c>
      <c r="DL62" s="172">
        <f t="shared" si="10"/>
        <v>0</v>
      </c>
      <c r="DM62" s="172">
        <f t="shared" si="11"/>
        <v>1</v>
      </c>
      <c r="DN62" s="172">
        <f t="shared" si="12"/>
        <v>1</v>
      </c>
      <c r="DO62" s="172">
        <f t="shared" si="35"/>
        <v>1</v>
      </c>
      <c r="DP62" s="172">
        <f t="shared" si="35"/>
        <v>1</v>
      </c>
      <c r="DQ62" s="172">
        <f t="shared" si="35"/>
        <v>1</v>
      </c>
      <c r="DR62" s="172">
        <f t="shared" si="35"/>
        <v>1</v>
      </c>
      <c r="DS62" s="172">
        <f t="shared" si="35"/>
        <v>1</v>
      </c>
      <c r="DT62" s="172">
        <f t="shared" si="35"/>
        <v>1</v>
      </c>
      <c r="DU62" s="172">
        <f t="shared" si="35"/>
        <v>1</v>
      </c>
      <c r="DV62" s="172">
        <f t="shared" si="36"/>
        <v>1</v>
      </c>
      <c r="DW62" s="172">
        <f t="shared" si="36"/>
        <v>1</v>
      </c>
      <c r="DX62" s="172">
        <f t="shared" si="36"/>
        <v>1</v>
      </c>
      <c r="DY62" s="172">
        <f t="shared" si="36"/>
        <v>1</v>
      </c>
      <c r="DZ62" s="172">
        <f t="shared" si="36"/>
        <v>1</v>
      </c>
      <c r="EA62" s="172">
        <f t="shared" si="36"/>
        <v>1</v>
      </c>
      <c r="EB62" s="172">
        <f t="shared" si="36"/>
        <v>1</v>
      </c>
      <c r="EC62" s="172">
        <f t="shared" si="36"/>
        <v>1</v>
      </c>
      <c r="ED62" s="172">
        <f t="shared" si="36"/>
        <v>1</v>
      </c>
      <c r="EE62" s="172">
        <f t="shared" si="36"/>
        <v>1</v>
      </c>
      <c r="EF62" s="172">
        <f t="shared" si="36"/>
        <v>1</v>
      </c>
      <c r="EG62" s="172">
        <f t="shared" si="6"/>
        <v>0</v>
      </c>
    </row>
    <row r="63" spans="20:137" x14ac:dyDescent="0.25">
      <c r="T63" s="5"/>
      <c r="U63" s="13"/>
      <c r="V63" s="5"/>
      <c r="W63" s="5" t="str">
        <f t="shared" si="2"/>
        <v/>
      </c>
      <c r="X63" s="5"/>
      <c r="Y63" s="5"/>
      <c r="Z63" s="5"/>
      <c r="CB63" s="172">
        <f t="shared" si="33"/>
        <v>1</v>
      </c>
      <c r="CC63" s="172">
        <f t="shared" si="33"/>
        <v>1</v>
      </c>
      <c r="CD63" s="172">
        <f t="shared" si="33"/>
        <v>1</v>
      </c>
      <c r="CE63" s="172">
        <f t="shared" si="33"/>
        <v>1</v>
      </c>
      <c r="CF63" s="172">
        <f t="shared" si="33"/>
        <v>1</v>
      </c>
      <c r="CG63" s="172">
        <f t="shared" si="33"/>
        <v>1</v>
      </c>
      <c r="CH63" s="172">
        <f t="shared" si="33"/>
        <v>1</v>
      </c>
      <c r="CI63" s="172">
        <f t="shared" si="33"/>
        <v>1</v>
      </c>
      <c r="CJ63" s="172">
        <f t="shared" si="33"/>
        <v>1</v>
      </c>
      <c r="CK63" s="172">
        <f t="shared" si="33"/>
        <v>1</v>
      </c>
      <c r="CL63" s="172">
        <f t="shared" si="33"/>
        <v>1</v>
      </c>
      <c r="CM63" s="172">
        <f t="shared" si="33"/>
        <v>1</v>
      </c>
      <c r="CN63" s="172">
        <f t="shared" si="33"/>
        <v>1</v>
      </c>
      <c r="CO63" s="172">
        <f t="shared" si="33"/>
        <v>1</v>
      </c>
      <c r="CP63" s="172">
        <f t="shared" si="33"/>
        <v>1</v>
      </c>
      <c r="CQ63" s="172">
        <f t="shared" si="31"/>
        <v>1</v>
      </c>
      <c r="CR63" s="172">
        <f t="shared" si="31"/>
        <v>1</v>
      </c>
      <c r="CS63" s="172">
        <f t="shared" si="31"/>
        <v>1</v>
      </c>
      <c r="CT63" s="172">
        <f t="shared" si="31"/>
        <v>1</v>
      </c>
      <c r="CU63" s="172">
        <f t="shared" si="31"/>
        <v>1</v>
      </c>
      <c r="DA63" s="172"/>
      <c r="DB63" s="32" t="str">
        <f>IF(DB64="","",CONCATENATE("Warband ",CZ64," ",DG63))</f>
        <v/>
      </c>
      <c r="DD63" s="172">
        <f t="shared" si="16"/>
        <v>1</v>
      </c>
      <c r="DE63" s="172">
        <v>61</v>
      </c>
      <c r="DG63" s="49" t="str">
        <f>CONCATENATE("   ",DH63,"/",DI63,IF(DH63&gt;DI63," !",""))</f>
        <v xml:space="preserve">   0/12</v>
      </c>
      <c r="DH63" s="172">
        <f t="shared" ref="DH63" si="37">INDEX($CB$1:$CU$1,CZ64)+DJ63</f>
        <v>0</v>
      </c>
      <c r="DI63" s="172">
        <f>12</f>
        <v>12</v>
      </c>
      <c r="DL63" s="172">
        <f t="shared" si="10"/>
        <v>0</v>
      </c>
      <c r="DM63" s="172">
        <f t="shared" si="11"/>
        <v>1</v>
      </c>
      <c r="DN63" s="172">
        <f t="shared" si="12"/>
        <v>1</v>
      </c>
      <c r="DO63" s="172">
        <f t="shared" si="35"/>
        <v>1</v>
      </c>
      <c r="DP63" s="172">
        <f t="shared" si="35"/>
        <v>1</v>
      </c>
      <c r="DQ63" s="172">
        <f t="shared" si="35"/>
        <v>1</v>
      </c>
      <c r="DR63" s="172">
        <f t="shared" si="35"/>
        <v>1</v>
      </c>
      <c r="DS63" s="172">
        <f t="shared" si="35"/>
        <v>1</v>
      </c>
      <c r="DT63" s="172">
        <f t="shared" si="35"/>
        <v>1</v>
      </c>
      <c r="DU63" s="172">
        <f t="shared" si="35"/>
        <v>1</v>
      </c>
      <c r="DV63" s="172">
        <f t="shared" si="36"/>
        <v>1</v>
      </c>
      <c r="DW63" s="172">
        <f t="shared" si="36"/>
        <v>1</v>
      </c>
      <c r="DX63" s="172">
        <f t="shared" si="36"/>
        <v>1</v>
      </c>
      <c r="DY63" s="172">
        <f t="shared" si="36"/>
        <v>1</v>
      </c>
      <c r="DZ63" s="172">
        <f t="shared" si="36"/>
        <v>1</v>
      </c>
      <c r="EA63" s="172">
        <f t="shared" si="36"/>
        <v>1</v>
      </c>
      <c r="EB63" s="172">
        <f t="shared" si="36"/>
        <v>1</v>
      </c>
      <c r="EC63" s="172">
        <f t="shared" si="36"/>
        <v>1</v>
      </c>
      <c r="ED63" s="172">
        <f t="shared" si="36"/>
        <v>1</v>
      </c>
      <c r="EE63" s="172">
        <f t="shared" si="36"/>
        <v>1</v>
      </c>
      <c r="EF63" s="172">
        <f t="shared" si="36"/>
        <v>1</v>
      </c>
      <c r="EG63" s="172">
        <f t="shared" si="6"/>
        <v>0</v>
      </c>
    </row>
    <row r="64" spans="20:137" x14ac:dyDescent="0.25">
      <c r="T64" s="5"/>
      <c r="U64" s="13"/>
      <c r="V64" s="5"/>
      <c r="W64" s="5" t="str">
        <f t="shared" si="2"/>
        <v/>
      </c>
      <c r="X64" s="5"/>
      <c r="Y64" s="5"/>
      <c r="Z64" s="5"/>
      <c r="CB64" s="172">
        <f t="shared" si="33"/>
        <v>1</v>
      </c>
      <c r="CC64" s="172">
        <f t="shared" si="33"/>
        <v>1</v>
      </c>
      <c r="CD64" s="172">
        <f t="shared" si="33"/>
        <v>1</v>
      </c>
      <c r="CE64" s="172">
        <f t="shared" si="33"/>
        <v>1</v>
      </c>
      <c r="CF64" s="172">
        <f t="shared" si="33"/>
        <v>1</v>
      </c>
      <c r="CG64" s="172">
        <f t="shared" si="33"/>
        <v>1</v>
      </c>
      <c r="CH64" s="172">
        <f t="shared" si="33"/>
        <v>1</v>
      </c>
      <c r="CI64" s="172">
        <f t="shared" si="33"/>
        <v>1</v>
      </c>
      <c r="CJ64" s="172">
        <f t="shared" si="33"/>
        <v>1</v>
      </c>
      <c r="CK64" s="172">
        <f t="shared" si="33"/>
        <v>1</v>
      </c>
      <c r="CL64" s="172">
        <f t="shared" si="33"/>
        <v>1</v>
      </c>
      <c r="CM64" s="172">
        <f t="shared" si="33"/>
        <v>1</v>
      </c>
      <c r="CN64" s="172">
        <f t="shared" si="33"/>
        <v>1</v>
      </c>
      <c r="CO64" s="172">
        <f t="shared" si="33"/>
        <v>1</v>
      </c>
      <c r="CP64" s="172">
        <f t="shared" si="33"/>
        <v>1</v>
      </c>
      <c r="CQ64" s="172">
        <f t="shared" si="33"/>
        <v>1</v>
      </c>
      <c r="CR64" s="172">
        <f t="shared" ref="CR64:CU79" si="38">IF(BG63="",CR63,CR63+1)</f>
        <v>1</v>
      </c>
      <c r="CS64" s="172">
        <f t="shared" si="38"/>
        <v>1</v>
      </c>
      <c r="CT64" s="172">
        <f t="shared" si="38"/>
        <v>1</v>
      </c>
      <c r="CU64" s="172">
        <f t="shared" si="38"/>
        <v>1</v>
      </c>
      <c r="CZ64" s="172">
        <v>5</v>
      </c>
      <c r="DA64" s="172" t="s">
        <v>278</v>
      </c>
      <c r="DB64" s="32" t="str">
        <f>T(LOOKUP(CZ64,$DM$1:$EF$1,$DM$2:$EF$2))</f>
        <v/>
      </c>
      <c r="DD64" s="172">
        <f t="shared" si="16"/>
        <v>1</v>
      </c>
      <c r="DE64" s="172">
        <v>62</v>
      </c>
      <c r="DL64" s="172">
        <f t="shared" si="10"/>
        <v>0</v>
      </c>
      <c r="DM64" s="172">
        <f t="shared" si="11"/>
        <v>1</v>
      </c>
      <c r="DN64" s="172">
        <f t="shared" si="12"/>
        <v>1</v>
      </c>
      <c r="DO64" s="172">
        <f t="shared" si="35"/>
        <v>1</v>
      </c>
      <c r="DP64" s="172">
        <f t="shared" si="35"/>
        <v>1</v>
      </c>
      <c r="DQ64" s="172">
        <f t="shared" si="35"/>
        <v>1</v>
      </c>
      <c r="DR64" s="172">
        <f t="shared" si="35"/>
        <v>1</v>
      </c>
      <c r="DS64" s="172">
        <f t="shared" si="35"/>
        <v>1</v>
      </c>
      <c r="DT64" s="172">
        <f t="shared" si="35"/>
        <v>1</v>
      </c>
      <c r="DU64" s="172">
        <f t="shared" si="35"/>
        <v>1</v>
      </c>
      <c r="DV64" s="172">
        <f t="shared" si="36"/>
        <v>1</v>
      </c>
      <c r="DW64" s="172">
        <f t="shared" si="36"/>
        <v>1</v>
      </c>
      <c r="DX64" s="172">
        <f t="shared" si="36"/>
        <v>1</v>
      </c>
      <c r="DY64" s="172">
        <f t="shared" si="36"/>
        <v>1</v>
      </c>
      <c r="DZ64" s="172">
        <f t="shared" si="36"/>
        <v>1</v>
      </c>
      <c r="EA64" s="172">
        <f t="shared" si="36"/>
        <v>1</v>
      </c>
      <c r="EB64" s="172">
        <f t="shared" si="36"/>
        <v>1</v>
      </c>
      <c r="EC64" s="172">
        <f t="shared" si="36"/>
        <v>1</v>
      </c>
      <c r="ED64" s="172">
        <f t="shared" si="36"/>
        <v>1</v>
      </c>
      <c r="EE64" s="172">
        <f t="shared" si="36"/>
        <v>1</v>
      </c>
      <c r="EF64" s="172">
        <f t="shared" si="36"/>
        <v>1</v>
      </c>
      <c r="EG64" s="172">
        <f t="shared" si="6"/>
        <v>0</v>
      </c>
    </row>
    <row r="65" spans="20:137" x14ac:dyDescent="0.25">
      <c r="T65" s="5"/>
      <c r="U65" s="13"/>
      <c r="V65" s="5"/>
      <c r="W65" s="5" t="str">
        <f t="shared" si="2"/>
        <v/>
      </c>
      <c r="X65" s="5"/>
      <c r="Y65" s="5"/>
      <c r="Z65" s="5"/>
      <c r="CB65" s="172">
        <f t="shared" ref="CB65:CQ80" si="39">IF(AQ64="",CB64,CB64+1)</f>
        <v>1</v>
      </c>
      <c r="CC65" s="172">
        <f t="shared" si="39"/>
        <v>1</v>
      </c>
      <c r="CD65" s="172">
        <f t="shared" si="39"/>
        <v>1</v>
      </c>
      <c r="CE65" s="172">
        <f t="shared" si="39"/>
        <v>1</v>
      </c>
      <c r="CF65" s="172">
        <f t="shared" si="39"/>
        <v>1</v>
      </c>
      <c r="CG65" s="172">
        <f t="shared" si="39"/>
        <v>1</v>
      </c>
      <c r="CH65" s="172">
        <f t="shared" si="39"/>
        <v>1</v>
      </c>
      <c r="CI65" s="172">
        <f t="shared" si="39"/>
        <v>1</v>
      </c>
      <c r="CJ65" s="172">
        <f t="shared" si="39"/>
        <v>1</v>
      </c>
      <c r="CK65" s="172">
        <f t="shared" si="39"/>
        <v>1</v>
      </c>
      <c r="CL65" s="172">
        <f t="shared" si="39"/>
        <v>1</v>
      </c>
      <c r="CM65" s="172">
        <f t="shared" si="39"/>
        <v>1</v>
      </c>
      <c r="CN65" s="172">
        <f t="shared" si="39"/>
        <v>1</v>
      </c>
      <c r="CO65" s="172">
        <f t="shared" si="39"/>
        <v>1</v>
      </c>
      <c r="CP65" s="172">
        <f t="shared" si="39"/>
        <v>1</v>
      </c>
      <c r="CQ65" s="172">
        <f t="shared" si="39"/>
        <v>1</v>
      </c>
      <c r="CR65" s="172">
        <f t="shared" si="38"/>
        <v>1</v>
      </c>
      <c r="CS65" s="172">
        <f t="shared" si="38"/>
        <v>1</v>
      </c>
      <c r="CT65" s="172">
        <f t="shared" si="38"/>
        <v>1</v>
      </c>
      <c r="CU65" s="172">
        <f t="shared" si="38"/>
        <v>1</v>
      </c>
      <c r="DA65" s="172">
        <v>1</v>
      </c>
      <c r="DB65" s="32" t="str">
        <f t="shared" ref="DB65:DB76" si="40">T(CONCATENATE(LOOKUP(DA65,CF$3:CF$80,AU$3:AU$80)," ",LOOKUP(DA65,CF$3:CF$80,$CA$3:$CA$80)))</f>
        <v xml:space="preserve"> </v>
      </c>
      <c r="DD65" s="172">
        <f t="shared" si="16"/>
        <v>1</v>
      </c>
      <c r="DE65" s="172">
        <v>63</v>
      </c>
      <c r="DL65" s="172">
        <f t="shared" si="10"/>
        <v>0</v>
      </c>
      <c r="DM65" s="172">
        <f t="shared" si="11"/>
        <v>1</v>
      </c>
      <c r="DN65" s="172">
        <f t="shared" si="12"/>
        <v>1</v>
      </c>
      <c r="DO65" s="172">
        <f t="shared" si="35"/>
        <v>1</v>
      </c>
      <c r="DP65" s="172">
        <f t="shared" si="35"/>
        <v>1</v>
      </c>
      <c r="DQ65" s="172">
        <f t="shared" si="35"/>
        <v>1</v>
      </c>
      <c r="DR65" s="172">
        <f t="shared" si="35"/>
        <v>1</v>
      </c>
      <c r="DS65" s="172">
        <f t="shared" si="35"/>
        <v>1</v>
      </c>
      <c r="DT65" s="172">
        <f t="shared" si="35"/>
        <v>1</v>
      </c>
      <c r="DU65" s="172">
        <f t="shared" si="35"/>
        <v>1</v>
      </c>
      <c r="DV65" s="172">
        <f t="shared" si="36"/>
        <v>1</v>
      </c>
      <c r="DW65" s="172">
        <f t="shared" si="36"/>
        <v>1</v>
      </c>
      <c r="DX65" s="172">
        <f t="shared" si="36"/>
        <v>1</v>
      </c>
      <c r="DY65" s="172">
        <f t="shared" si="36"/>
        <v>1</v>
      </c>
      <c r="DZ65" s="172">
        <f t="shared" si="36"/>
        <v>1</v>
      </c>
      <c r="EA65" s="172">
        <f t="shared" si="36"/>
        <v>1</v>
      </c>
      <c r="EB65" s="172">
        <f t="shared" si="36"/>
        <v>1</v>
      </c>
      <c r="EC65" s="172">
        <f t="shared" si="36"/>
        <v>1</v>
      </c>
      <c r="ED65" s="172">
        <f t="shared" si="36"/>
        <v>1</v>
      </c>
      <c r="EE65" s="172">
        <f t="shared" si="36"/>
        <v>1</v>
      </c>
      <c r="EF65" s="172">
        <f t="shared" si="36"/>
        <v>1</v>
      </c>
      <c r="EG65" s="172">
        <f t="shared" si="6"/>
        <v>0</v>
      </c>
    </row>
    <row r="66" spans="20:137" x14ac:dyDescent="0.25">
      <c r="T66" s="5"/>
      <c r="U66" s="13"/>
      <c r="V66" s="5"/>
      <c r="W66" s="5" t="str">
        <f t="shared" si="2"/>
        <v/>
      </c>
      <c r="X66" s="5"/>
      <c r="Y66" s="5"/>
      <c r="Z66" s="5"/>
      <c r="CB66" s="172">
        <f t="shared" si="39"/>
        <v>1</v>
      </c>
      <c r="CC66" s="172">
        <f t="shared" si="39"/>
        <v>1</v>
      </c>
      <c r="CD66" s="172">
        <f t="shared" si="39"/>
        <v>1</v>
      </c>
      <c r="CE66" s="172">
        <f t="shared" si="39"/>
        <v>1</v>
      </c>
      <c r="CF66" s="172">
        <f t="shared" si="39"/>
        <v>1</v>
      </c>
      <c r="CG66" s="172">
        <f t="shared" si="39"/>
        <v>1</v>
      </c>
      <c r="CH66" s="172">
        <f t="shared" si="39"/>
        <v>1</v>
      </c>
      <c r="CI66" s="172">
        <f t="shared" si="39"/>
        <v>1</v>
      </c>
      <c r="CJ66" s="172">
        <f t="shared" si="39"/>
        <v>1</v>
      </c>
      <c r="CK66" s="172">
        <f t="shared" si="39"/>
        <v>1</v>
      </c>
      <c r="CL66" s="172">
        <f t="shared" si="39"/>
        <v>1</v>
      </c>
      <c r="CM66" s="172">
        <f t="shared" si="39"/>
        <v>1</v>
      </c>
      <c r="CN66" s="172">
        <f t="shared" si="39"/>
        <v>1</v>
      </c>
      <c r="CO66" s="172">
        <f t="shared" si="39"/>
        <v>1</v>
      </c>
      <c r="CP66" s="172">
        <f t="shared" si="39"/>
        <v>1</v>
      </c>
      <c r="CQ66" s="172">
        <f t="shared" si="39"/>
        <v>1</v>
      </c>
      <c r="CR66" s="172">
        <f t="shared" si="38"/>
        <v>1</v>
      </c>
      <c r="CS66" s="172">
        <f t="shared" si="38"/>
        <v>1</v>
      </c>
      <c r="CT66" s="172">
        <f t="shared" si="38"/>
        <v>1</v>
      </c>
      <c r="CU66" s="172">
        <f t="shared" si="38"/>
        <v>1</v>
      </c>
      <c r="DA66" s="172">
        <v>2</v>
      </c>
      <c r="DB66" s="32" t="str">
        <f t="shared" si="40"/>
        <v xml:space="preserve"> </v>
      </c>
      <c r="DD66" s="172">
        <f t="shared" si="16"/>
        <v>1</v>
      </c>
      <c r="DE66" s="172">
        <v>64</v>
      </c>
      <c r="DL66" s="172">
        <f t="shared" si="10"/>
        <v>0</v>
      </c>
      <c r="DM66" s="172">
        <f t="shared" si="11"/>
        <v>1</v>
      </c>
      <c r="DN66" s="172">
        <f t="shared" si="12"/>
        <v>1</v>
      </c>
      <c r="DO66" s="172">
        <f t="shared" si="35"/>
        <v>1</v>
      </c>
      <c r="DP66" s="172">
        <f t="shared" si="35"/>
        <v>1</v>
      </c>
      <c r="DQ66" s="172">
        <f t="shared" si="35"/>
        <v>1</v>
      </c>
      <c r="DR66" s="172">
        <f t="shared" si="35"/>
        <v>1</v>
      </c>
      <c r="DS66" s="172">
        <f t="shared" si="35"/>
        <v>1</v>
      </c>
      <c r="DT66" s="172">
        <f t="shared" si="35"/>
        <v>1</v>
      </c>
      <c r="DU66" s="172">
        <f t="shared" si="35"/>
        <v>1</v>
      </c>
      <c r="DV66" s="172">
        <f t="shared" si="36"/>
        <v>1</v>
      </c>
      <c r="DW66" s="172">
        <f t="shared" si="36"/>
        <v>1</v>
      </c>
      <c r="DX66" s="172">
        <f t="shared" si="36"/>
        <v>1</v>
      </c>
      <c r="DY66" s="172">
        <f t="shared" si="36"/>
        <v>1</v>
      </c>
      <c r="DZ66" s="172">
        <f t="shared" si="36"/>
        <v>1</v>
      </c>
      <c r="EA66" s="172">
        <f t="shared" si="36"/>
        <v>1</v>
      </c>
      <c r="EB66" s="172">
        <f t="shared" si="36"/>
        <v>1</v>
      </c>
      <c r="EC66" s="172">
        <f t="shared" si="36"/>
        <v>1</v>
      </c>
      <c r="ED66" s="172">
        <f t="shared" si="36"/>
        <v>1</v>
      </c>
      <c r="EE66" s="172">
        <f t="shared" si="36"/>
        <v>1</v>
      </c>
      <c r="EF66" s="172">
        <f t="shared" si="36"/>
        <v>1</v>
      </c>
      <c r="EG66" s="172">
        <f t="shared" si="6"/>
        <v>0</v>
      </c>
    </row>
    <row r="67" spans="20:137" x14ac:dyDescent="0.25">
      <c r="T67" s="5"/>
      <c r="U67" s="13"/>
      <c r="V67" s="5"/>
      <c r="W67" s="5" t="str">
        <f t="shared" ref="W67:W80" si="41">T(LOOKUP(DE67,$DD$3:$DD$302,$DB$3:$DB$302))</f>
        <v/>
      </c>
      <c r="X67" s="5"/>
      <c r="Y67" s="5"/>
      <c r="Z67" s="5"/>
      <c r="CB67" s="172">
        <f t="shared" si="39"/>
        <v>1</v>
      </c>
      <c r="CC67" s="172">
        <f t="shared" si="39"/>
        <v>1</v>
      </c>
      <c r="CD67" s="172">
        <f t="shared" si="39"/>
        <v>1</v>
      </c>
      <c r="CE67" s="172">
        <f t="shared" si="39"/>
        <v>1</v>
      </c>
      <c r="CF67" s="172">
        <f t="shared" si="39"/>
        <v>1</v>
      </c>
      <c r="CG67" s="172">
        <f t="shared" si="39"/>
        <v>1</v>
      </c>
      <c r="CH67" s="172">
        <f t="shared" si="39"/>
        <v>1</v>
      </c>
      <c r="CI67" s="172">
        <f t="shared" si="39"/>
        <v>1</v>
      </c>
      <c r="CJ67" s="172">
        <f t="shared" si="39"/>
        <v>1</v>
      </c>
      <c r="CK67" s="172">
        <f t="shared" si="39"/>
        <v>1</v>
      </c>
      <c r="CL67" s="172">
        <f t="shared" si="39"/>
        <v>1</v>
      </c>
      <c r="CM67" s="172">
        <f t="shared" si="39"/>
        <v>1</v>
      </c>
      <c r="CN67" s="172">
        <f t="shared" si="39"/>
        <v>1</v>
      </c>
      <c r="CO67" s="172">
        <f t="shared" si="39"/>
        <v>1</v>
      </c>
      <c r="CP67" s="172">
        <f t="shared" si="39"/>
        <v>1</v>
      </c>
      <c r="CQ67" s="172">
        <f t="shared" si="39"/>
        <v>1</v>
      </c>
      <c r="CR67" s="172">
        <f t="shared" si="38"/>
        <v>1</v>
      </c>
      <c r="CS67" s="172">
        <f t="shared" si="38"/>
        <v>1</v>
      </c>
      <c r="CT67" s="172">
        <f t="shared" si="38"/>
        <v>1</v>
      </c>
      <c r="CU67" s="172">
        <f t="shared" si="38"/>
        <v>1</v>
      </c>
      <c r="DA67" s="172">
        <v>3</v>
      </c>
      <c r="DB67" s="32" t="str">
        <f t="shared" si="40"/>
        <v xml:space="preserve"> </v>
      </c>
      <c r="DD67" s="172">
        <f t="shared" si="16"/>
        <v>1</v>
      </c>
      <c r="DE67" s="172">
        <v>65</v>
      </c>
      <c r="DL67" s="172">
        <f t="shared" si="10"/>
        <v>0</v>
      </c>
      <c r="DM67" s="172">
        <f t="shared" si="11"/>
        <v>1</v>
      </c>
      <c r="DN67" s="172">
        <f t="shared" si="12"/>
        <v>1</v>
      </c>
      <c r="DO67" s="172">
        <f t="shared" si="35"/>
        <v>1</v>
      </c>
      <c r="DP67" s="172">
        <f t="shared" si="35"/>
        <v>1</v>
      </c>
      <c r="DQ67" s="172">
        <f t="shared" si="35"/>
        <v>1</v>
      </c>
      <c r="DR67" s="172">
        <f t="shared" si="35"/>
        <v>1</v>
      </c>
      <c r="DS67" s="172">
        <f t="shared" si="35"/>
        <v>1</v>
      </c>
      <c r="DT67" s="172">
        <f t="shared" si="35"/>
        <v>1</v>
      </c>
      <c r="DU67" s="172">
        <f t="shared" si="35"/>
        <v>1</v>
      </c>
      <c r="DV67" s="172">
        <f t="shared" si="36"/>
        <v>1</v>
      </c>
      <c r="DW67" s="172">
        <f t="shared" si="36"/>
        <v>1</v>
      </c>
      <c r="DX67" s="172">
        <f t="shared" si="36"/>
        <v>1</v>
      </c>
      <c r="DY67" s="172">
        <f t="shared" si="36"/>
        <v>1</v>
      </c>
      <c r="DZ67" s="172">
        <f t="shared" si="36"/>
        <v>1</v>
      </c>
      <c r="EA67" s="172">
        <f t="shared" si="36"/>
        <v>1</v>
      </c>
      <c r="EB67" s="172">
        <f t="shared" si="36"/>
        <v>1</v>
      </c>
      <c r="EC67" s="172">
        <f t="shared" si="36"/>
        <v>1</v>
      </c>
      <c r="ED67" s="172">
        <f t="shared" si="36"/>
        <v>1</v>
      </c>
      <c r="EE67" s="172">
        <f t="shared" si="36"/>
        <v>1</v>
      </c>
      <c r="EF67" s="172">
        <f t="shared" si="36"/>
        <v>1</v>
      </c>
      <c r="EG67" s="172">
        <f t="shared" ref="EG67:EG80" si="42">IF(CX67=0,0,SUBSTITUTE(SUBSTITUTE(SUBSTITUTE(SUBSTITUTE(SUBSTITUTE(SUBSTITUTE(SUBSTITUTE(SUBSTITUTE($CX67,"12",""),"13",""),"14",""),"15",""),"16",""),"17",""),"18",""),"19",""))</f>
        <v>0</v>
      </c>
    </row>
    <row r="68" spans="20:137" x14ac:dyDescent="0.25">
      <c r="T68" s="5"/>
      <c r="U68" s="13"/>
      <c r="V68" s="5"/>
      <c r="W68" s="5" t="str">
        <f t="shared" si="41"/>
        <v/>
      </c>
      <c r="X68" s="5"/>
      <c r="Y68" s="5"/>
      <c r="Z68" s="5"/>
      <c r="CB68" s="172">
        <f t="shared" si="39"/>
        <v>1</v>
      </c>
      <c r="CC68" s="172">
        <f t="shared" si="39"/>
        <v>1</v>
      </c>
      <c r="CD68" s="172">
        <f t="shared" si="39"/>
        <v>1</v>
      </c>
      <c r="CE68" s="172">
        <f t="shared" si="39"/>
        <v>1</v>
      </c>
      <c r="CF68" s="172">
        <f t="shared" si="39"/>
        <v>1</v>
      </c>
      <c r="CG68" s="172">
        <f t="shared" si="39"/>
        <v>1</v>
      </c>
      <c r="CH68" s="172">
        <f t="shared" si="39"/>
        <v>1</v>
      </c>
      <c r="CI68" s="172">
        <f t="shared" si="39"/>
        <v>1</v>
      </c>
      <c r="CJ68" s="172">
        <f t="shared" si="39"/>
        <v>1</v>
      </c>
      <c r="CK68" s="172">
        <f t="shared" si="39"/>
        <v>1</v>
      </c>
      <c r="CL68" s="172">
        <f t="shared" si="39"/>
        <v>1</v>
      </c>
      <c r="CM68" s="172">
        <f t="shared" si="39"/>
        <v>1</v>
      </c>
      <c r="CN68" s="172">
        <f t="shared" si="39"/>
        <v>1</v>
      </c>
      <c r="CO68" s="172">
        <f t="shared" si="39"/>
        <v>1</v>
      </c>
      <c r="CP68" s="172">
        <f t="shared" si="39"/>
        <v>1</v>
      </c>
      <c r="CQ68" s="172">
        <f t="shared" si="39"/>
        <v>1</v>
      </c>
      <c r="CR68" s="172">
        <f t="shared" si="38"/>
        <v>1</v>
      </c>
      <c r="CS68" s="172">
        <f t="shared" si="38"/>
        <v>1</v>
      </c>
      <c r="CT68" s="172">
        <f t="shared" si="38"/>
        <v>1</v>
      </c>
      <c r="CU68" s="172">
        <f t="shared" si="38"/>
        <v>1</v>
      </c>
      <c r="DA68" s="172">
        <v>4</v>
      </c>
      <c r="DB68" s="32" t="str">
        <f t="shared" si="40"/>
        <v xml:space="preserve"> </v>
      </c>
      <c r="DD68" s="172">
        <f t="shared" si="16"/>
        <v>1</v>
      </c>
      <c r="DE68" s="172">
        <v>66</v>
      </c>
      <c r="DL68" s="172">
        <f t="shared" ref="DL68:DL79" si="43">SUM(DM69:EF69)-SUM(DM68:EF68)</f>
        <v>0</v>
      </c>
      <c r="DM68" s="172">
        <f t="shared" ref="DM68:DM80" si="44">IF(OR(CX67=0,ISERROR(SEARCH(DM$1,SUBSTITUTE(SUBSTITUTE($EG67,"10",""),"11","")))),DM67,DM67+1)</f>
        <v>1</v>
      </c>
      <c r="DN68" s="172">
        <f t="shared" ref="DN68:DN80" si="45">IF(OR(CX67=0,ISERROR(SEARCH(DN$1,SUBSTITUTE(SUBSTITUTE($CX67,"12",""),"20","")))),DN67,DN67+1)</f>
        <v>1</v>
      </c>
      <c r="DO68" s="172">
        <f t="shared" ref="DO68:DU80" si="46">IF(OR($CX67=0,ISERROR(SEARCH(DO$1,SUBSTITUTE($CX67,DY$1,"")))),DO67,DO67+1)</f>
        <v>1</v>
      </c>
      <c r="DP68" s="172">
        <f t="shared" si="46"/>
        <v>1</v>
      </c>
      <c r="DQ68" s="172">
        <f t="shared" si="46"/>
        <v>1</v>
      </c>
      <c r="DR68" s="172">
        <f t="shared" si="46"/>
        <v>1</v>
      </c>
      <c r="DS68" s="172">
        <f t="shared" si="46"/>
        <v>1</v>
      </c>
      <c r="DT68" s="172">
        <f t="shared" si="46"/>
        <v>1</v>
      </c>
      <c r="DU68" s="172">
        <f t="shared" si="46"/>
        <v>1</v>
      </c>
      <c r="DV68" s="172">
        <f t="shared" si="36"/>
        <v>1</v>
      </c>
      <c r="DW68" s="172">
        <f t="shared" si="36"/>
        <v>1</v>
      </c>
      <c r="DX68" s="172">
        <f t="shared" si="36"/>
        <v>1</v>
      </c>
      <c r="DY68" s="172">
        <f t="shared" si="36"/>
        <v>1</v>
      </c>
      <c r="DZ68" s="172">
        <f t="shared" si="36"/>
        <v>1</v>
      </c>
      <c r="EA68" s="172">
        <f t="shared" si="36"/>
        <v>1</v>
      </c>
      <c r="EB68" s="172">
        <f t="shared" si="36"/>
        <v>1</v>
      </c>
      <c r="EC68" s="172">
        <f t="shared" si="36"/>
        <v>1</v>
      </c>
      <c r="ED68" s="172">
        <f t="shared" si="36"/>
        <v>1</v>
      </c>
      <c r="EE68" s="172">
        <f t="shared" si="36"/>
        <v>1</v>
      </c>
      <c r="EF68" s="172">
        <f t="shared" si="36"/>
        <v>1</v>
      </c>
      <c r="EG68" s="172">
        <f t="shared" si="42"/>
        <v>0</v>
      </c>
    </row>
    <row r="69" spans="20:137" x14ac:dyDescent="0.25">
      <c r="T69" s="5"/>
      <c r="U69" s="13"/>
      <c r="V69" s="5"/>
      <c r="W69" s="5" t="str">
        <f t="shared" si="41"/>
        <v/>
      </c>
      <c r="X69" s="5"/>
      <c r="Y69" s="5"/>
      <c r="Z69" s="5"/>
      <c r="CB69" s="172">
        <f t="shared" si="39"/>
        <v>1</v>
      </c>
      <c r="CC69" s="172">
        <f t="shared" si="39"/>
        <v>1</v>
      </c>
      <c r="CD69" s="172">
        <f t="shared" si="39"/>
        <v>1</v>
      </c>
      <c r="CE69" s="172">
        <f t="shared" si="39"/>
        <v>1</v>
      </c>
      <c r="CF69" s="172">
        <f t="shared" si="39"/>
        <v>1</v>
      </c>
      <c r="CG69" s="172">
        <f t="shared" si="39"/>
        <v>1</v>
      </c>
      <c r="CH69" s="172">
        <f t="shared" si="39"/>
        <v>1</v>
      </c>
      <c r="CI69" s="172">
        <f t="shared" si="39"/>
        <v>1</v>
      </c>
      <c r="CJ69" s="172">
        <f t="shared" si="39"/>
        <v>1</v>
      </c>
      <c r="CK69" s="172">
        <f t="shared" si="39"/>
        <v>1</v>
      </c>
      <c r="CL69" s="172">
        <f t="shared" si="39"/>
        <v>1</v>
      </c>
      <c r="CM69" s="172">
        <f t="shared" si="39"/>
        <v>1</v>
      </c>
      <c r="CN69" s="172">
        <f t="shared" si="39"/>
        <v>1</v>
      </c>
      <c r="CO69" s="172">
        <f t="shared" si="39"/>
        <v>1</v>
      </c>
      <c r="CP69" s="172">
        <f t="shared" si="39"/>
        <v>1</v>
      </c>
      <c r="CQ69" s="172">
        <f t="shared" si="39"/>
        <v>1</v>
      </c>
      <c r="CR69" s="172">
        <f t="shared" si="38"/>
        <v>1</v>
      </c>
      <c r="CS69" s="172">
        <f t="shared" si="38"/>
        <v>1</v>
      </c>
      <c r="CT69" s="172">
        <f t="shared" si="38"/>
        <v>1</v>
      </c>
      <c r="CU69" s="172">
        <f t="shared" si="38"/>
        <v>1</v>
      </c>
      <c r="DA69" s="172">
        <v>5</v>
      </c>
      <c r="DB69" s="32" t="str">
        <f t="shared" si="40"/>
        <v xml:space="preserve"> </v>
      </c>
      <c r="DD69" s="172">
        <f t="shared" ref="DD69:DD132" si="47">IF(OR(DB68="",DB68=" "),DD68,DD68+1)</f>
        <v>1</v>
      </c>
      <c r="DE69" s="172">
        <v>67</v>
      </c>
      <c r="DL69" s="172">
        <f t="shared" si="43"/>
        <v>0</v>
      </c>
      <c r="DM69" s="172">
        <f t="shared" si="44"/>
        <v>1</v>
      </c>
      <c r="DN69" s="172">
        <f t="shared" si="45"/>
        <v>1</v>
      </c>
      <c r="DO69" s="172">
        <f t="shared" si="46"/>
        <v>1</v>
      </c>
      <c r="DP69" s="172">
        <f t="shared" si="46"/>
        <v>1</v>
      </c>
      <c r="DQ69" s="172">
        <f t="shared" si="46"/>
        <v>1</v>
      </c>
      <c r="DR69" s="172">
        <f t="shared" si="46"/>
        <v>1</v>
      </c>
      <c r="DS69" s="172">
        <f t="shared" si="46"/>
        <v>1</v>
      </c>
      <c r="DT69" s="172">
        <f t="shared" si="46"/>
        <v>1</v>
      </c>
      <c r="DU69" s="172">
        <f t="shared" si="46"/>
        <v>1</v>
      </c>
      <c r="DV69" s="172">
        <f t="shared" ref="DV69:EF80" si="48">IF(OR($CX68=0,ISERROR(SEARCH(DV$1,$CX68))),DV68,DV68+1)</f>
        <v>1</v>
      </c>
      <c r="DW69" s="172">
        <f t="shared" si="48"/>
        <v>1</v>
      </c>
      <c r="DX69" s="172">
        <f t="shared" si="48"/>
        <v>1</v>
      </c>
      <c r="DY69" s="172">
        <f t="shared" si="48"/>
        <v>1</v>
      </c>
      <c r="DZ69" s="172">
        <f t="shared" si="48"/>
        <v>1</v>
      </c>
      <c r="EA69" s="172">
        <f t="shared" si="48"/>
        <v>1</v>
      </c>
      <c r="EB69" s="172">
        <f t="shared" si="48"/>
        <v>1</v>
      </c>
      <c r="EC69" s="172">
        <f t="shared" si="48"/>
        <v>1</v>
      </c>
      <c r="ED69" s="172">
        <f t="shared" si="48"/>
        <v>1</v>
      </c>
      <c r="EE69" s="172">
        <f t="shared" si="48"/>
        <v>1</v>
      </c>
      <c r="EF69" s="172">
        <f t="shared" si="48"/>
        <v>1</v>
      </c>
      <c r="EG69" s="172">
        <f t="shared" si="42"/>
        <v>0</v>
      </c>
    </row>
    <row r="70" spans="20:137" x14ac:dyDescent="0.25">
      <c r="T70" s="5"/>
      <c r="U70" s="13"/>
      <c r="V70" s="5"/>
      <c r="W70" s="5" t="str">
        <f t="shared" si="41"/>
        <v/>
      </c>
      <c r="X70" s="5"/>
      <c r="Y70" s="5"/>
      <c r="Z70" s="5"/>
      <c r="CB70" s="172">
        <f t="shared" si="39"/>
        <v>1</v>
      </c>
      <c r="CC70" s="172">
        <f t="shared" si="39"/>
        <v>1</v>
      </c>
      <c r="CD70" s="172">
        <f t="shared" si="39"/>
        <v>1</v>
      </c>
      <c r="CE70" s="172">
        <f t="shared" si="39"/>
        <v>1</v>
      </c>
      <c r="CF70" s="172">
        <f t="shared" si="39"/>
        <v>1</v>
      </c>
      <c r="CG70" s="172">
        <f t="shared" si="39"/>
        <v>1</v>
      </c>
      <c r="CH70" s="172">
        <f t="shared" si="39"/>
        <v>1</v>
      </c>
      <c r="CI70" s="172">
        <f t="shared" si="39"/>
        <v>1</v>
      </c>
      <c r="CJ70" s="172">
        <f t="shared" si="39"/>
        <v>1</v>
      </c>
      <c r="CK70" s="172">
        <f t="shared" si="39"/>
        <v>1</v>
      </c>
      <c r="CL70" s="172">
        <f t="shared" si="39"/>
        <v>1</v>
      </c>
      <c r="CM70" s="172">
        <f t="shared" si="39"/>
        <v>1</v>
      </c>
      <c r="CN70" s="172">
        <f t="shared" si="39"/>
        <v>1</v>
      </c>
      <c r="CO70" s="172">
        <f t="shared" si="39"/>
        <v>1</v>
      </c>
      <c r="CP70" s="172">
        <f t="shared" si="39"/>
        <v>1</v>
      </c>
      <c r="CQ70" s="172">
        <f t="shared" si="39"/>
        <v>1</v>
      </c>
      <c r="CR70" s="172">
        <f t="shared" si="38"/>
        <v>1</v>
      </c>
      <c r="CS70" s="172">
        <f t="shared" si="38"/>
        <v>1</v>
      </c>
      <c r="CT70" s="172">
        <f t="shared" si="38"/>
        <v>1</v>
      </c>
      <c r="CU70" s="172">
        <f t="shared" si="38"/>
        <v>1</v>
      </c>
      <c r="DA70" s="172">
        <v>6</v>
      </c>
      <c r="DB70" s="32" t="str">
        <f t="shared" si="40"/>
        <v xml:space="preserve"> </v>
      </c>
      <c r="DD70" s="172">
        <f t="shared" si="47"/>
        <v>1</v>
      </c>
      <c r="DE70" s="172">
        <v>68</v>
      </c>
      <c r="DL70" s="172">
        <f t="shared" si="43"/>
        <v>0</v>
      </c>
      <c r="DM70" s="172">
        <f t="shared" si="44"/>
        <v>1</v>
      </c>
      <c r="DN70" s="172">
        <f t="shared" si="45"/>
        <v>1</v>
      </c>
      <c r="DO70" s="172">
        <f t="shared" si="46"/>
        <v>1</v>
      </c>
      <c r="DP70" s="172">
        <f t="shared" si="46"/>
        <v>1</v>
      </c>
      <c r="DQ70" s="172">
        <f t="shared" si="46"/>
        <v>1</v>
      </c>
      <c r="DR70" s="172">
        <f t="shared" si="46"/>
        <v>1</v>
      </c>
      <c r="DS70" s="172">
        <f t="shared" si="46"/>
        <v>1</v>
      </c>
      <c r="DT70" s="172">
        <f t="shared" si="46"/>
        <v>1</v>
      </c>
      <c r="DU70" s="172">
        <f t="shared" si="46"/>
        <v>1</v>
      </c>
      <c r="DV70" s="172">
        <f t="shared" si="48"/>
        <v>1</v>
      </c>
      <c r="DW70" s="172">
        <f t="shared" si="48"/>
        <v>1</v>
      </c>
      <c r="DX70" s="172">
        <f t="shared" si="48"/>
        <v>1</v>
      </c>
      <c r="DY70" s="172">
        <f t="shared" si="48"/>
        <v>1</v>
      </c>
      <c r="DZ70" s="172">
        <f t="shared" si="48"/>
        <v>1</v>
      </c>
      <c r="EA70" s="172">
        <f t="shared" si="48"/>
        <v>1</v>
      </c>
      <c r="EB70" s="172">
        <f t="shared" si="48"/>
        <v>1</v>
      </c>
      <c r="EC70" s="172">
        <f t="shared" si="48"/>
        <v>1</v>
      </c>
      <c r="ED70" s="172">
        <f t="shared" si="48"/>
        <v>1</v>
      </c>
      <c r="EE70" s="172">
        <f t="shared" si="48"/>
        <v>1</v>
      </c>
      <c r="EF70" s="172">
        <f t="shared" si="48"/>
        <v>1</v>
      </c>
      <c r="EG70" s="172">
        <f t="shared" si="42"/>
        <v>0</v>
      </c>
    </row>
    <row r="71" spans="20:137" x14ac:dyDescent="0.25">
      <c r="T71" s="5"/>
      <c r="U71" s="13"/>
      <c r="V71" s="5"/>
      <c r="W71" s="5" t="str">
        <f t="shared" si="41"/>
        <v/>
      </c>
      <c r="X71" s="5"/>
      <c r="Y71" s="5"/>
      <c r="Z71" s="5"/>
      <c r="CB71" s="172">
        <f t="shared" si="39"/>
        <v>1</v>
      </c>
      <c r="CC71" s="172">
        <f t="shared" si="39"/>
        <v>1</v>
      </c>
      <c r="CD71" s="172">
        <f t="shared" si="39"/>
        <v>1</v>
      </c>
      <c r="CE71" s="172">
        <f t="shared" si="39"/>
        <v>1</v>
      </c>
      <c r="CF71" s="172">
        <f t="shared" si="39"/>
        <v>1</v>
      </c>
      <c r="CG71" s="172">
        <f t="shared" si="39"/>
        <v>1</v>
      </c>
      <c r="CH71" s="172">
        <f t="shared" si="39"/>
        <v>1</v>
      </c>
      <c r="CI71" s="172">
        <f t="shared" si="39"/>
        <v>1</v>
      </c>
      <c r="CJ71" s="172">
        <f t="shared" si="39"/>
        <v>1</v>
      </c>
      <c r="CK71" s="172">
        <f t="shared" si="39"/>
        <v>1</v>
      </c>
      <c r="CL71" s="172">
        <f t="shared" si="39"/>
        <v>1</v>
      </c>
      <c r="CM71" s="172">
        <f t="shared" si="39"/>
        <v>1</v>
      </c>
      <c r="CN71" s="172">
        <f t="shared" si="39"/>
        <v>1</v>
      </c>
      <c r="CO71" s="172">
        <f t="shared" si="39"/>
        <v>1</v>
      </c>
      <c r="CP71" s="172">
        <f t="shared" si="39"/>
        <v>1</v>
      </c>
      <c r="CQ71" s="172">
        <f t="shared" si="39"/>
        <v>1</v>
      </c>
      <c r="CR71" s="172">
        <f t="shared" si="38"/>
        <v>1</v>
      </c>
      <c r="CS71" s="172">
        <f t="shared" si="38"/>
        <v>1</v>
      </c>
      <c r="CT71" s="172">
        <f t="shared" si="38"/>
        <v>1</v>
      </c>
      <c r="CU71" s="172">
        <f t="shared" si="38"/>
        <v>1</v>
      </c>
      <c r="DA71" s="172">
        <v>7</v>
      </c>
      <c r="DB71" s="32" t="str">
        <f t="shared" si="40"/>
        <v xml:space="preserve"> </v>
      </c>
      <c r="DD71" s="172">
        <f t="shared" si="47"/>
        <v>1</v>
      </c>
      <c r="DE71" s="172">
        <v>69</v>
      </c>
      <c r="DL71" s="172">
        <f t="shared" si="43"/>
        <v>0</v>
      </c>
      <c r="DM71" s="172">
        <f t="shared" si="44"/>
        <v>1</v>
      </c>
      <c r="DN71" s="172">
        <f t="shared" si="45"/>
        <v>1</v>
      </c>
      <c r="DO71" s="172">
        <f t="shared" si="46"/>
        <v>1</v>
      </c>
      <c r="DP71" s="172">
        <f t="shared" si="46"/>
        <v>1</v>
      </c>
      <c r="DQ71" s="172">
        <f t="shared" si="46"/>
        <v>1</v>
      </c>
      <c r="DR71" s="172">
        <f t="shared" si="46"/>
        <v>1</v>
      </c>
      <c r="DS71" s="172">
        <f t="shared" si="46"/>
        <v>1</v>
      </c>
      <c r="DT71" s="172">
        <f t="shared" si="46"/>
        <v>1</v>
      </c>
      <c r="DU71" s="172">
        <f t="shared" si="46"/>
        <v>1</v>
      </c>
      <c r="DV71" s="172">
        <f t="shared" si="48"/>
        <v>1</v>
      </c>
      <c r="DW71" s="172">
        <f t="shared" si="48"/>
        <v>1</v>
      </c>
      <c r="DX71" s="172">
        <f t="shared" si="48"/>
        <v>1</v>
      </c>
      <c r="DY71" s="172">
        <f t="shared" si="48"/>
        <v>1</v>
      </c>
      <c r="DZ71" s="172">
        <f t="shared" si="48"/>
        <v>1</v>
      </c>
      <c r="EA71" s="172">
        <f t="shared" si="48"/>
        <v>1</v>
      </c>
      <c r="EB71" s="172">
        <f t="shared" si="48"/>
        <v>1</v>
      </c>
      <c r="EC71" s="172">
        <f t="shared" si="48"/>
        <v>1</v>
      </c>
      <c r="ED71" s="172">
        <f t="shared" si="48"/>
        <v>1</v>
      </c>
      <c r="EE71" s="172">
        <f t="shared" si="48"/>
        <v>1</v>
      </c>
      <c r="EF71" s="172">
        <f t="shared" si="48"/>
        <v>1</v>
      </c>
      <c r="EG71" s="172">
        <f t="shared" si="42"/>
        <v>0</v>
      </c>
    </row>
    <row r="72" spans="20:137" x14ac:dyDescent="0.25">
      <c r="T72" s="5"/>
      <c r="U72" s="13"/>
      <c r="V72" s="5"/>
      <c r="W72" s="5" t="str">
        <f t="shared" si="41"/>
        <v/>
      </c>
      <c r="X72" s="5"/>
      <c r="Y72" s="5"/>
      <c r="Z72" s="5"/>
      <c r="CB72" s="172">
        <f t="shared" si="39"/>
        <v>1</v>
      </c>
      <c r="CC72" s="172">
        <f t="shared" si="39"/>
        <v>1</v>
      </c>
      <c r="CD72" s="172">
        <f t="shared" si="39"/>
        <v>1</v>
      </c>
      <c r="CE72" s="172">
        <f t="shared" si="39"/>
        <v>1</v>
      </c>
      <c r="CF72" s="172">
        <f t="shared" si="39"/>
        <v>1</v>
      </c>
      <c r="CG72" s="172">
        <f t="shared" si="39"/>
        <v>1</v>
      </c>
      <c r="CH72" s="172">
        <f t="shared" si="39"/>
        <v>1</v>
      </c>
      <c r="CI72" s="172">
        <f t="shared" si="39"/>
        <v>1</v>
      </c>
      <c r="CJ72" s="172">
        <f t="shared" si="39"/>
        <v>1</v>
      </c>
      <c r="CK72" s="172">
        <f t="shared" si="39"/>
        <v>1</v>
      </c>
      <c r="CL72" s="172">
        <f t="shared" si="39"/>
        <v>1</v>
      </c>
      <c r="CM72" s="172">
        <f t="shared" si="39"/>
        <v>1</v>
      </c>
      <c r="CN72" s="172">
        <f t="shared" si="39"/>
        <v>1</v>
      </c>
      <c r="CO72" s="172">
        <f t="shared" si="39"/>
        <v>1</v>
      </c>
      <c r="CP72" s="172">
        <f t="shared" si="39"/>
        <v>1</v>
      </c>
      <c r="CQ72" s="172">
        <f t="shared" si="39"/>
        <v>1</v>
      </c>
      <c r="CR72" s="172">
        <f t="shared" si="38"/>
        <v>1</v>
      </c>
      <c r="CS72" s="172">
        <f t="shared" si="38"/>
        <v>1</v>
      </c>
      <c r="CT72" s="172">
        <f t="shared" si="38"/>
        <v>1</v>
      </c>
      <c r="CU72" s="172">
        <f t="shared" si="38"/>
        <v>1</v>
      </c>
      <c r="DA72" s="172">
        <v>8</v>
      </c>
      <c r="DB72" s="32" t="str">
        <f t="shared" si="40"/>
        <v xml:space="preserve"> </v>
      </c>
      <c r="DD72" s="172">
        <f t="shared" si="47"/>
        <v>1</v>
      </c>
      <c r="DE72" s="172">
        <v>70</v>
      </c>
      <c r="DL72" s="172">
        <f t="shared" si="43"/>
        <v>0</v>
      </c>
      <c r="DM72" s="172">
        <f t="shared" si="44"/>
        <v>1</v>
      </c>
      <c r="DN72" s="172">
        <f t="shared" si="45"/>
        <v>1</v>
      </c>
      <c r="DO72" s="172">
        <f t="shared" si="46"/>
        <v>1</v>
      </c>
      <c r="DP72" s="172">
        <f t="shared" si="46"/>
        <v>1</v>
      </c>
      <c r="DQ72" s="172">
        <f t="shared" si="46"/>
        <v>1</v>
      </c>
      <c r="DR72" s="172">
        <f t="shared" si="46"/>
        <v>1</v>
      </c>
      <c r="DS72" s="172">
        <f t="shared" si="46"/>
        <v>1</v>
      </c>
      <c r="DT72" s="172">
        <f t="shared" si="46"/>
        <v>1</v>
      </c>
      <c r="DU72" s="172">
        <f t="shared" si="46"/>
        <v>1</v>
      </c>
      <c r="DV72" s="172">
        <f t="shared" si="48"/>
        <v>1</v>
      </c>
      <c r="DW72" s="172">
        <f t="shared" si="48"/>
        <v>1</v>
      </c>
      <c r="DX72" s="172">
        <f t="shared" si="48"/>
        <v>1</v>
      </c>
      <c r="DY72" s="172">
        <f t="shared" si="48"/>
        <v>1</v>
      </c>
      <c r="DZ72" s="172">
        <f t="shared" si="48"/>
        <v>1</v>
      </c>
      <c r="EA72" s="172">
        <f t="shared" si="48"/>
        <v>1</v>
      </c>
      <c r="EB72" s="172">
        <f t="shared" si="48"/>
        <v>1</v>
      </c>
      <c r="EC72" s="172">
        <f t="shared" si="48"/>
        <v>1</v>
      </c>
      <c r="ED72" s="172">
        <f t="shared" si="48"/>
        <v>1</v>
      </c>
      <c r="EE72" s="172">
        <f t="shared" si="48"/>
        <v>1</v>
      </c>
      <c r="EF72" s="172">
        <f t="shared" si="48"/>
        <v>1</v>
      </c>
      <c r="EG72" s="172">
        <f t="shared" si="42"/>
        <v>0</v>
      </c>
    </row>
    <row r="73" spans="20:137" x14ac:dyDescent="0.25">
      <c r="T73" s="5"/>
      <c r="U73" s="13"/>
      <c r="V73" s="5"/>
      <c r="W73" s="5" t="str">
        <f t="shared" si="41"/>
        <v/>
      </c>
      <c r="X73" s="5"/>
      <c r="Y73" s="5"/>
      <c r="Z73" s="5"/>
      <c r="CB73" s="172">
        <f t="shared" si="39"/>
        <v>1</v>
      </c>
      <c r="CC73" s="172">
        <f t="shared" si="39"/>
        <v>1</v>
      </c>
      <c r="CD73" s="172">
        <f t="shared" si="39"/>
        <v>1</v>
      </c>
      <c r="CE73" s="172">
        <f t="shared" si="39"/>
        <v>1</v>
      </c>
      <c r="CF73" s="172">
        <f t="shared" si="39"/>
        <v>1</v>
      </c>
      <c r="CG73" s="172">
        <f t="shared" si="39"/>
        <v>1</v>
      </c>
      <c r="CH73" s="172">
        <f t="shared" si="39"/>
        <v>1</v>
      </c>
      <c r="CI73" s="172">
        <f t="shared" si="39"/>
        <v>1</v>
      </c>
      <c r="CJ73" s="172">
        <f t="shared" si="39"/>
        <v>1</v>
      </c>
      <c r="CK73" s="172">
        <f t="shared" si="39"/>
        <v>1</v>
      </c>
      <c r="CL73" s="172">
        <f t="shared" si="39"/>
        <v>1</v>
      </c>
      <c r="CM73" s="172">
        <f t="shared" si="39"/>
        <v>1</v>
      </c>
      <c r="CN73" s="172">
        <f t="shared" si="39"/>
        <v>1</v>
      </c>
      <c r="CO73" s="172">
        <f t="shared" si="39"/>
        <v>1</v>
      </c>
      <c r="CP73" s="172">
        <f t="shared" si="39"/>
        <v>1</v>
      </c>
      <c r="CQ73" s="172">
        <f t="shared" si="39"/>
        <v>1</v>
      </c>
      <c r="CR73" s="172">
        <f t="shared" si="38"/>
        <v>1</v>
      </c>
      <c r="CS73" s="172">
        <f t="shared" si="38"/>
        <v>1</v>
      </c>
      <c r="CT73" s="172">
        <f t="shared" si="38"/>
        <v>1</v>
      </c>
      <c r="CU73" s="172">
        <f t="shared" si="38"/>
        <v>1</v>
      </c>
      <c r="DA73" s="172">
        <v>9</v>
      </c>
      <c r="DB73" s="32" t="str">
        <f t="shared" si="40"/>
        <v xml:space="preserve"> </v>
      </c>
      <c r="DD73" s="172">
        <f t="shared" si="47"/>
        <v>1</v>
      </c>
      <c r="DE73" s="172">
        <v>71</v>
      </c>
      <c r="DL73" s="172">
        <f t="shared" si="43"/>
        <v>0</v>
      </c>
      <c r="DM73" s="172">
        <f t="shared" si="44"/>
        <v>1</v>
      </c>
      <c r="DN73" s="172">
        <f t="shared" si="45"/>
        <v>1</v>
      </c>
      <c r="DO73" s="172">
        <f t="shared" si="46"/>
        <v>1</v>
      </c>
      <c r="DP73" s="172">
        <f t="shared" si="46"/>
        <v>1</v>
      </c>
      <c r="DQ73" s="172">
        <f t="shared" si="46"/>
        <v>1</v>
      </c>
      <c r="DR73" s="172">
        <f t="shared" si="46"/>
        <v>1</v>
      </c>
      <c r="DS73" s="172">
        <f t="shared" si="46"/>
        <v>1</v>
      </c>
      <c r="DT73" s="172">
        <f t="shared" si="46"/>
        <v>1</v>
      </c>
      <c r="DU73" s="172">
        <f t="shared" si="46"/>
        <v>1</v>
      </c>
      <c r="DV73" s="172">
        <f t="shared" si="48"/>
        <v>1</v>
      </c>
      <c r="DW73" s="172">
        <f t="shared" si="48"/>
        <v>1</v>
      </c>
      <c r="DX73" s="172">
        <f t="shared" si="48"/>
        <v>1</v>
      </c>
      <c r="DY73" s="172">
        <f t="shared" si="48"/>
        <v>1</v>
      </c>
      <c r="DZ73" s="172">
        <f t="shared" si="48"/>
        <v>1</v>
      </c>
      <c r="EA73" s="172">
        <f t="shared" si="48"/>
        <v>1</v>
      </c>
      <c r="EB73" s="172">
        <f t="shared" si="48"/>
        <v>1</v>
      </c>
      <c r="EC73" s="172">
        <f t="shared" si="48"/>
        <v>1</v>
      </c>
      <c r="ED73" s="172">
        <f t="shared" si="48"/>
        <v>1</v>
      </c>
      <c r="EE73" s="172">
        <f t="shared" si="48"/>
        <v>1</v>
      </c>
      <c r="EF73" s="172">
        <f t="shared" si="48"/>
        <v>1</v>
      </c>
      <c r="EG73" s="172">
        <f t="shared" si="42"/>
        <v>0</v>
      </c>
    </row>
    <row r="74" spans="20:137" x14ac:dyDescent="0.25">
      <c r="T74" s="5"/>
      <c r="U74" s="13"/>
      <c r="V74" s="5"/>
      <c r="W74" s="5" t="str">
        <f t="shared" si="41"/>
        <v/>
      </c>
      <c r="X74" s="5"/>
      <c r="Y74" s="5"/>
      <c r="Z74" s="5"/>
      <c r="CB74" s="172">
        <f t="shared" si="39"/>
        <v>1</v>
      </c>
      <c r="CC74" s="172">
        <f t="shared" si="39"/>
        <v>1</v>
      </c>
      <c r="CD74" s="172">
        <f t="shared" si="39"/>
        <v>1</v>
      </c>
      <c r="CE74" s="172">
        <f t="shared" si="39"/>
        <v>1</v>
      </c>
      <c r="CF74" s="172">
        <f t="shared" si="39"/>
        <v>1</v>
      </c>
      <c r="CG74" s="172">
        <f t="shared" si="39"/>
        <v>1</v>
      </c>
      <c r="CH74" s="172">
        <f t="shared" si="39"/>
        <v>1</v>
      </c>
      <c r="CI74" s="172">
        <f t="shared" si="39"/>
        <v>1</v>
      </c>
      <c r="CJ74" s="172">
        <f t="shared" si="39"/>
        <v>1</v>
      </c>
      <c r="CK74" s="172">
        <f t="shared" si="39"/>
        <v>1</v>
      </c>
      <c r="CL74" s="172">
        <f t="shared" si="39"/>
        <v>1</v>
      </c>
      <c r="CM74" s="172">
        <f t="shared" si="39"/>
        <v>1</v>
      </c>
      <c r="CN74" s="172">
        <f t="shared" si="39"/>
        <v>1</v>
      </c>
      <c r="CO74" s="172">
        <f t="shared" si="39"/>
        <v>1</v>
      </c>
      <c r="CP74" s="172">
        <f t="shared" si="39"/>
        <v>1</v>
      </c>
      <c r="CQ74" s="172">
        <f t="shared" si="39"/>
        <v>1</v>
      </c>
      <c r="CR74" s="172">
        <f t="shared" si="38"/>
        <v>1</v>
      </c>
      <c r="CS74" s="172">
        <f t="shared" si="38"/>
        <v>1</v>
      </c>
      <c r="CT74" s="172">
        <f t="shared" si="38"/>
        <v>1</v>
      </c>
      <c r="CU74" s="172">
        <f t="shared" si="38"/>
        <v>1</v>
      </c>
      <c r="DA74" s="172">
        <v>10</v>
      </c>
      <c r="DB74" s="32" t="str">
        <f t="shared" si="40"/>
        <v xml:space="preserve"> </v>
      </c>
      <c r="DD74" s="172">
        <f t="shared" si="47"/>
        <v>1</v>
      </c>
      <c r="DE74" s="172">
        <v>72</v>
      </c>
      <c r="DL74" s="172">
        <f t="shared" si="43"/>
        <v>0</v>
      </c>
      <c r="DM74" s="172">
        <f t="shared" si="44"/>
        <v>1</v>
      </c>
      <c r="DN74" s="172">
        <f t="shared" si="45"/>
        <v>1</v>
      </c>
      <c r="DO74" s="172">
        <f t="shared" si="46"/>
        <v>1</v>
      </c>
      <c r="DP74" s="172">
        <f t="shared" si="46"/>
        <v>1</v>
      </c>
      <c r="DQ74" s="172">
        <f t="shared" si="46"/>
        <v>1</v>
      </c>
      <c r="DR74" s="172">
        <f t="shared" si="46"/>
        <v>1</v>
      </c>
      <c r="DS74" s="172">
        <f t="shared" si="46"/>
        <v>1</v>
      </c>
      <c r="DT74" s="172">
        <f t="shared" si="46"/>
        <v>1</v>
      </c>
      <c r="DU74" s="172">
        <f t="shared" si="46"/>
        <v>1</v>
      </c>
      <c r="DV74" s="172">
        <f t="shared" si="48"/>
        <v>1</v>
      </c>
      <c r="DW74" s="172">
        <f t="shared" si="48"/>
        <v>1</v>
      </c>
      <c r="DX74" s="172">
        <f t="shared" si="48"/>
        <v>1</v>
      </c>
      <c r="DY74" s="172">
        <f t="shared" si="48"/>
        <v>1</v>
      </c>
      <c r="DZ74" s="172">
        <f t="shared" si="48"/>
        <v>1</v>
      </c>
      <c r="EA74" s="172">
        <f t="shared" si="48"/>
        <v>1</v>
      </c>
      <c r="EB74" s="172">
        <f t="shared" si="48"/>
        <v>1</v>
      </c>
      <c r="EC74" s="172">
        <f t="shared" si="48"/>
        <v>1</v>
      </c>
      <c r="ED74" s="172">
        <f t="shared" si="48"/>
        <v>1</v>
      </c>
      <c r="EE74" s="172">
        <f t="shared" si="48"/>
        <v>1</v>
      </c>
      <c r="EF74" s="172">
        <f t="shared" si="48"/>
        <v>1</v>
      </c>
      <c r="EG74" s="172">
        <f t="shared" si="42"/>
        <v>0</v>
      </c>
    </row>
    <row r="75" spans="20:137" x14ac:dyDescent="0.25">
      <c r="T75" s="5"/>
      <c r="U75" s="13"/>
      <c r="V75" s="5"/>
      <c r="W75" s="5" t="str">
        <f t="shared" si="41"/>
        <v/>
      </c>
      <c r="X75" s="5"/>
      <c r="Y75" s="5"/>
      <c r="Z75" s="5"/>
      <c r="CB75" s="172">
        <f t="shared" si="39"/>
        <v>1</v>
      </c>
      <c r="CC75" s="172">
        <f t="shared" si="39"/>
        <v>1</v>
      </c>
      <c r="CD75" s="172">
        <f t="shared" si="39"/>
        <v>1</v>
      </c>
      <c r="CE75" s="172">
        <f t="shared" si="39"/>
        <v>1</v>
      </c>
      <c r="CF75" s="172">
        <f t="shared" si="39"/>
        <v>1</v>
      </c>
      <c r="CG75" s="172">
        <f t="shared" si="39"/>
        <v>1</v>
      </c>
      <c r="CH75" s="172">
        <f t="shared" si="39"/>
        <v>1</v>
      </c>
      <c r="CI75" s="172">
        <f t="shared" si="39"/>
        <v>1</v>
      </c>
      <c r="CJ75" s="172">
        <f t="shared" si="39"/>
        <v>1</v>
      </c>
      <c r="CK75" s="172">
        <f t="shared" si="39"/>
        <v>1</v>
      </c>
      <c r="CL75" s="172">
        <f t="shared" si="39"/>
        <v>1</v>
      </c>
      <c r="CM75" s="172">
        <f t="shared" si="39"/>
        <v>1</v>
      </c>
      <c r="CN75" s="172">
        <f t="shared" si="39"/>
        <v>1</v>
      </c>
      <c r="CO75" s="172">
        <f t="shared" si="39"/>
        <v>1</v>
      </c>
      <c r="CP75" s="172">
        <f t="shared" si="39"/>
        <v>1</v>
      </c>
      <c r="CQ75" s="172">
        <f t="shared" si="39"/>
        <v>1</v>
      </c>
      <c r="CR75" s="172">
        <f t="shared" si="38"/>
        <v>1</v>
      </c>
      <c r="CS75" s="172">
        <f t="shared" si="38"/>
        <v>1</v>
      </c>
      <c r="CT75" s="172">
        <f t="shared" si="38"/>
        <v>1</v>
      </c>
      <c r="CU75" s="172">
        <f t="shared" si="38"/>
        <v>1</v>
      </c>
      <c r="DA75" s="172">
        <v>11</v>
      </c>
      <c r="DB75" s="32" t="str">
        <f t="shared" si="40"/>
        <v xml:space="preserve"> </v>
      </c>
      <c r="DD75" s="172">
        <f t="shared" si="47"/>
        <v>1</v>
      </c>
      <c r="DE75" s="172">
        <v>73</v>
      </c>
      <c r="DL75" s="172">
        <f t="shared" si="43"/>
        <v>0</v>
      </c>
      <c r="DM75" s="172">
        <f t="shared" si="44"/>
        <v>1</v>
      </c>
      <c r="DN75" s="172">
        <f t="shared" si="45"/>
        <v>1</v>
      </c>
      <c r="DO75" s="172">
        <f t="shared" si="46"/>
        <v>1</v>
      </c>
      <c r="DP75" s="172">
        <f t="shared" si="46"/>
        <v>1</v>
      </c>
      <c r="DQ75" s="172">
        <f t="shared" si="46"/>
        <v>1</v>
      </c>
      <c r="DR75" s="172">
        <f t="shared" si="46"/>
        <v>1</v>
      </c>
      <c r="DS75" s="172">
        <f t="shared" si="46"/>
        <v>1</v>
      </c>
      <c r="DT75" s="172">
        <f t="shared" si="46"/>
        <v>1</v>
      </c>
      <c r="DU75" s="172">
        <f t="shared" si="46"/>
        <v>1</v>
      </c>
      <c r="DV75" s="172">
        <f t="shared" si="48"/>
        <v>1</v>
      </c>
      <c r="DW75" s="172">
        <f t="shared" si="48"/>
        <v>1</v>
      </c>
      <c r="DX75" s="172">
        <f t="shared" si="48"/>
        <v>1</v>
      </c>
      <c r="DY75" s="172">
        <f t="shared" si="48"/>
        <v>1</v>
      </c>
      <c r="DZ75" s="172">
        <f t="shared" si="48"/>
        <v>1</v>
      </c>
      <c r="EA75" s="172">
        <f t="shared" si="48"/>
        <v>1</v>
      </c>
      <c r="EB75" s="172">
        <f t="shared" si="48"/>
        <v>1</v>
      </c>
      <c r="EC75" s="172">
        <f t="shared" si="48"/>
        <v>1</v>
      </c>
      <c r="ED75" s="172">
        <f t="shared" si="48"/>
        <v>1</v>
      </c>
      <c r="EE75" s="172">
        <f t="shared" si="48"/>
        <v>1</v>
      </c>
      <c r="EF75" s="172">
        <f t="shared" si="48"/>
        <v>1</v>
      </c>
      <c r="EG75" s="172">
        <f t="shared" si="42"/>
        <v>0</v>
      </c>
    </row>
    <row r="76" spans="20:137" x14ac:dyDescent="0.25">
      <c r="T76" s="5"/>
      <c r="U76" s="13"/>
      <c r="V76" s="5"/>
      <c r="W76" s="5" t="str">
        <f t="shared" si="41"/>
        <v/>
      </c>
      <c r="X76" s="5"/>
      <c r="Y76" s="5"/>
      <c r="Z76" s="5"/>
      <c r="CB76" s="172">
        <f t="shared" si="39"/>
        <v>1</v>
      </c>
      <c r="CC76" s="172">
        <f t="shared" si="39"/>
        <v>1</v>
      </c>
      <c r="CD76" s="172">
        <f t="shared" si="39"/>
        <v>1</v>
      </c>
      <c r="CE76" s="172">
        <f t="shared" si="39"/>
        <v>1</v>
      </c>
      <c r="CF76" s="172">
        <f t="shared" si="39"/>
        <v>1</v>
      </c>
      <c r="CG76" s="172">
        <f t="shared" si="39"/>
        <v>1</v>
      </c>
      <c r="CH76" s="172">
        <f t="shared" si="39"/>
        <v>1</v>
      </c>
      <c r="CI76" s="172">
        <f t="shared" si="39"/>
        <v>1</v>
      </c>
      <c r="CJ76" s="172">
        <f t="shared" si="39"/>
        <v>1</v>
      </c>
      <c r="CK76" s="172">
        <f t="shared" si="39"/>
        <v>1</v>
      </c>
      <c r="CL76" s="172">
        <f t="shared" si="39"/>
        <v>1</v>
      </c>
      <c r="CM76" s="172">
        <f t="shared" si="39"/>
        <v>1</v>
      </c>
      <c r="CN76" s="172">
        <f t="shared" si="39"/>
        <v>1</v>
      </c>
      <c r="CO76" s="172">
        <f t="shared" si="39"/>
        <v>1</v>
      </c>
      <c r="CP76" s="172">
        <f t="shared" si="39"/>
        <v>1</v>
      </c>
      <c r="CQ76" s="172">
        <f t="shared" si="39"/>
        <v>1</v>
      </c>
      <c r="CR76" s="172">
        <f t="shared" si="38"/>
        <v>1</v>
      </c>
      <c r="CS76" s="172">
        <f t="shared" si="38"/>
        <v>1</v>
      </c>
      <c r="CT76" s="172">
        <f t="shared" si="38"/>
        <v>1</v>
      </c>
      <c r="CU76" s="172">
        <f t="shared" si="38"/>
        <v>1</v>
      </c>
      <c r="DA76" s="172">
        <v>12</v>
      </c>
      <c r="DB76" s="32" t="str">
        <f t="shared" si="40"/>
        <v xml:space="preserve"> </v>
      </c>
      <c r="DD76" s="172">
        <f t="shared" si="47"/>
        <v>1</v>
      </c>
      <c r="DE76" s="172">
        <v>74</v>
      </c>
      <c r="DL76" s="172">
        <f t="shared" si="43"/>
        <v>0</v>
      </c>
      <c r="DM76" s="172">
        <f t="shared" si="44"/>
        <v>1</v>
      </c>
      <c r="DN76" s="172">
        <f t="shared" si="45"/>
        <v>1</v>
      </c>
      <c r="DO76" s="172">
        <f t="shared" si="46"/>
        <v>1</v>
      </c>
      <c r="DP76" s="172">
        <f t="shared" si="46"/>
        <v>1</v>
      </c>
      <c r="DQ76" s="172">
        <f t="shared" si="46"/>
        <v>1</v>
      </c>
      <c r="DR76" s="172">
        <f t="shared" si="46"/>
        <v>1</v>
      </c>
      <c r="DS76" s="172">
        <f t="shared" si="46"/>
        <v>1</v>
      </c>
      <c r="DT76" s="172">
        <f t="shared" si="46"/>
        <v>1</v>
      </c>
      <c r="DU76" s="172">
        <f t="shared" si="46"/>
        <v>1</v>
      </c>
      <c r="DV76" s="172">
        <f t="shared" si="48"/>
        <v>1</v>
      </c>
      <c r="DW76" s="172">
        <f t="shared" si="48"/>
        <v>1</v>
      </c>
      <c r="DX76" s="172">
        <f t="shared" si="48"/>
        <v>1</v>
      </c>
      <c r="DY76" s="172">
        <f t="shared" si="48"/>
        <v>1</v>
      </c>
      <c r="DZ76" s="172">
        <f t="shared" si="48"/>
        <v>1</v>
      </c>
      <c r="EA76" s="172">
        <f t="shared" si="48"/>
        <v>1</v>
      </c>
      <c r="EB76" s="172">
        <f t="shared" si="48"/>
        <v>1</v>
      </c>
      <c r="EC76" s="172">
        <f t="shared" si="48"/>
        <v>1</v>
      </c>
      <c r="ED76" s="172">
        <f t="shared" si="48"/>
        <v>1</v>
      </c>
      <c r="EE76" s="172">
        <f t="shared" si="48"/>
        <v>1</v>
      </c>
      <c r="EF76" s="172">
        <f t="shared" si="48"/>
        <v>1</v>
      </c>
      <c r="EG76" s="172">
        <f t="shared" si="42"/>
        <v>0</v>
      </c>
    </row>
    <row r="77" spans="20:137" x14ac:dyDescent="0.25">
      <c r="T77" s="5"/>
      <c r="U77" s="13"/>
      <c r="V77" s="5"/>
      <c r="W77" s="5" t="str">
        <f t="shared" si="41"/>
        <v/>
      </c>
      <c r="X77" s="5"/>
      <c r="Y77" s="5"/>
      <c r="Z77" s="5"/>
      <c r="CB77" s="172">
        <f t="shared" si="39"/>
        <v>1</v>
      </c>
      <c r="CC77" s="172">
        <f t="shared" si="39"/>
        <v>1</v>
      </c>
      <c r="CD77" s="172">
        <f t="shared" si="39"/>
        <v>1</v>
      </c>
      <c r="CE77" s="172">
        <f t="shared" si="39"/>
        <v>1</v>
      </c>
      <c r="CF77" s="172">
        <f t="shared" si="39"/>
        <v>1</v>
      </c>
      <c r="CG77" s="172">
        <f t="shared" si="39"/>
        <v>1</v>
      </c>
      <c r="CH77" s="172">
        <f t="shared" si="39"/>
        <v>1</v>
      </c>
      <c r="CI77" s="172">
        <f t="shared" si="39"/>
        <v>1</v>
      </c>
      <c r="CJ77" s="172">
        <f t="shared" si="39"/>
        <v>1</v>
      </c>
      <c r="CK77" s="172">
        <f t="shared" si="39"/>
        <v>1</v>
      </c>
      <c r="CL77" s="172">
        <f t="shared" si="39"/>
        <v>1</v>
      </c>
      <c r="CM77" s="172">
        <f t="shared" si="39"/>
        <v>1</v>
      </c>
      <c r="CN77" s="172">
        <f t="shared" si="39"/>
        <v>1</v>
      </c>
      <c r="CO77" s="172">
        <f t="shared" si="39"/>
        <v>1</v>
      </c>
      <c r="CP77" s="172">
        <f t="shared" si="39"/>
        <v>1</v>
      </c>
      <c r="CQ77" s="172">
        <f t="shared" si="39"/>
        <v>1</v>
      </c>
      <c r="CR77" s="172">
        <f t="shared" si="38"/>
        <v>1</v>
      </c>
      <c r="CS77" s="172">
        <f t="shared" si="38"/>
        <v>1</v>
      </c>
      <c r="CT77" s="172">
        <f t="shared" si="38"/>
        <v>1</v>
      </c>
      <c r="CU77" s="172">
        <f t="shared" si="38"/>
        <v>1</v>
      </c>
      <c r="DB77" s="196" t="str">
        <f>IF(DB64="","","----")</f>
        <v/>
      </c>
      <c r="DD77" s="172">
        <f t="shared" si="47"/>
        <v>1</v>
      </c>
      <c r="DE77" s="172">
        <v>75</v>
      </c>
      <c r="DL77" s="172">
        <f t="shared" si="43"/>
        <v>0</v>
      </c>
      <c r="DM77" s="172">
        <f t="shared" si="44"/>
        <v>1</v>
      </c>
      <c r="DN77" s="172">
        <f t="shared" si="45"/>
        <v>1</v>
      </c>
      <c r="DO77" s="172">
        <f t="shared" si="46"/>
        <v>1</v>
      </c>
      <c r="DP77" s="172">
        <f t="shared" si="46"/>
        <v>1</v>
      </c>
      <c r="DQ77" s="172">
        <f t="shared" si="46"/>
        <v>1</v>
      </c>
      <c r="DR77" s="172">
        <f t="shared" si="46"/>
        <v>1</v>
      </c>
      <c r="DS77" s="172">
        <f t="shared" si="46"/>
        <v>1</v>
      </c>
      <c r="DT77" s="172">
        <f t="shared" si="46"/>
        <v>1</v>
      </c>
      <c r="DU77" s="172">
        <f t="shared" si="46"/>
        <v>1</v>
      </c>
      <c r="DV77" s="172">
        <f t="shared" si="48"/>
        <v>1</v>
      </c>
      <c r="DW77" s="172">
        <f t="shared" si="48"/>
        <v>1</v>
      </c>
      <c r="DX77" s="172">
        <f t="shared" si="48"/>
        <v>1</v>
      </c>
      <c r="DY77" s="172">
        <f t="shared" si="48"/>
        <v>1</v>
      </c>
      <c r="DZ77" s="172">
        <f t="shared" si="48"/>
        <v>1</v>
      </c>
      <c r="EA77" s="172">
        <f t="shared" si="48"/>
        <v>1</v>
      </c>
      <c r="EB77" s="172">
        <f t="shared" si="48"/>
        <v>1</v>
      </c>
      <c r="EC77" s="172">
        <f t="shared" si="48"/>
        <v>1</v>
      </c>
      <c r="ED77" s="172">
        <f t="shared" si="48"/>
        <v>1</v>
      </c>
      <c r="EE77" s="172">
        <f t="shared" si="48"/>
        <v>1</v>
      </c>
      <c r="EF77" s="172">
        <f t="shared" si="48"/>
        <v>1</v>
      </c>
      <c r="EG77" s="172">
        <f t="shared" si="42"/>
        <v>0</v>
      </c>
    </row>
    <row r="78" spans="20:137" x14ac:dyDescent="0.25">
      <c r="T78" s="5"/>
      <c r="U78" s="13"/>
      <c r="V78" s="5"/>
      <c r="W78" s="5" t="str">
        <f t="shared" si="41"/>
        <v/>
      </c>
      <c r="X78" s="5"/>
      <c r="Y78" s="5"/>
      <c r="Z78" s="5"/>
      <c r="CB78" s="172">
        <f t="shared" si="39"/>
        <v>1</v>
      </c>
      <c r="CC78" s="172">
        <f t="shared" si="39"/>
        <v>1</v>
      </c>
      <c r="CD78" s="172">
        <f t="shared" si="39"/>
        <v>1</v>
      </c>
      <c r="CE78" s="172">
        <f t="shared" si="39"/>
        <v>1</v>
      </c>
      <c r="CF78" s="172">
        <f t="shared" si="39"/>
        <v>1</v>
      </c>
      <c r="CG78" s="172">
        <f t="shared" si="39"/>
        <v>1</v>
      </c>
      <c r="CH78" s="172">
        <f t="shared" si="39"/>
        <v>1</v>
      </c>
      <c r="CI78" s="172">
        <f t="shared" si="39"/>
        <v>1</v>
      </c>
      <c r="CJ78" s="172">
        <f t="shared" si="39"/>
        <v>1</v>
      </c>
      <c r="CK78" s="172">
        <f t="shared" si="39"/>
        <v>1</v>
      </c>
      <c r="CL78" s="172">
        <f t="shared" si="39"/>
        <v>1</v>
      </c>
      <c r="CM78" s="172">
        <f t="shared" si="39"/>
        <v>1</v>
      </c>
      <c r="CN78" s="172">
        <f t="shared" si="39"/>
        <v>1</v>
      </c>
      <c r="CO78" s="172">
        <f t="shared" si="39"/>
        <v>1</v>
      </c>
      <c r="CP78" s="172">
        <f t="shared" si="39"/>
        <v>1</v>
      </c>
      <c r="CQ78" s="172">
        <f t="shared" si="39"/>
        <v>1</v>
      </c>
      <c r="CR78" s="172">
        <f t="shared" si="38"/>
        <v>1</v>
      </c>
      <c r="CS78" s="172">
        <f t="shared" si="38"/>
        <v>1</v>
      </c>
      <c r="CT78" s="172">
        <f t="shared" si="38"/>
        <v>1</v>
      </c>
      <c r="CU78" s="172">
        <f t="shared" si="38"/>
        <v>1</v>
      </c>
      <c r="DA78" s="172"/>
      <c r="DB78" s="32" t="str">
        <f>IF(DB79="","",CONCATENATE("Warband ",CZ79," ",DG78))</f>
        <v/>
      </c>
      <c r="DD78" s="172">
        <f t="shared" si="47"/>
        <v>1</v>
      </c>
      <c r="DE78" s="172">
        <v>76</v>
      </c>
      <c r="DG78" s="49" t="str">
        <f>CONCATENATE("   ",DH78,"/",DI78,IF(DH78&gt;DI78," !",""))</f>
        <v xml:space="preserve">   0/12</v>
      </c>
      <c r="DH78" s="172">
        <f t="shared" ref="DH78" si="49">INDEX($CB$1:$CU$1,CZ79)+DJ78</f>
        <v>0</v>
      </c>
      <c r="DI78" s="172">
        <f>12</f>
        <v>12</v>
      </c>
      <c r="DL78" s="172">
        <f t="shared" si="43"/>
        <v>0</v>
      </c>
      <c r="DM78" s="172">
        <f t="shared" si="44"/>
        <v>1</v>
      </c>
      <c r="DN78" s="172">
        <f t="shared" si="45"/>
        <v>1</v>
      </c>
      <c r="DO78" s="172">
        <f t="shared" si="46"/>
        <v>1</v>
      </c>
      <c r="DP78" s="172">
        <f t="shared" si="46"/>
        <v>1</v>
      </c>
      <c r="DQ78" s="172">
        <f t="shared" si="46"/>
        <v>1</v>
      </c>
      <c r="DR78" s="172">
        <f t="shared" si="46"/>
        <v>1</v>
      </c>
      <c r="DS78" s="172">
        <f t="shared" si="46"/>
        <v>1</v>
      </c>
      <c r="DT78" s="172">
        <f t="shared" si="46"/>
        <v>1</v>
      </c>
      <c r="DU78" s="172">
        <f t="shared" si="46"/>
        <v>1</v>
      </c>
      <c r="DV78" s="172">
        <f t="shared" si="48"/>
        <v>1</v>
      </c>
      <c r="DW78" s="172">
        <f t="shared" si="48"/>
        <v>1</v>
      </c>
      <c r="DX78" s="172">
        <f t="shared" si="48"/>
        <v>1</v>
      </c>
      <c r="DY78" s="172">
        <f t="shared" si="48"/>
        <v>1</v>
      </c>
      <c r="DZ78" s="172">
        <f t="shared" si="48"/>
        <v>1</v>
      </c>
      <c r="EA78" s="172">
        <f t="shared" si="48"/>
        <v>1</v>
      </c>
      <c r="EB78" s="172">
        <f t="shared" si="48"/>
        <v>1</v>
      </c>
      <c r="EC78" s="172">
        <f t="shared" si="48"/>
        <v>1</v>
      </c>
      <c r="ED78" s="172">
        <f t="shared" si="48"/>
        <v>1</v>
      </c>
      <c r="EE78" s="172">
        <f t="shared" si="48"/>
        <v>1</v>
      </c>
      <c r="EF78" s="172">
        <f t="shared" si="48"/>
        <v>1</v>
      </c>
      <c r="EG78" s="172">
        <f t="shared" si="42"/>
        <v>0</v>
      </c>
    </row>
    <row r="79" spans="20:137" x14ac:dyDescent="0.25">
      <c r="T79" s="5"/>
      <c r="U79" s="13"/>
      <c r="V79" s="5"/>
      <c r="W79" s="5" t="str">
        <f t="shared" si="41"/>
        <v/>
      </c>
      <c r="X79" s="5"/>
      <c r="Y79" s="5"/>
      <c r="Z79" s="5"/>
      <c r="CB79" s="172">
        <f t="shared" si="39"/>
        <v>1</v>
      </c>
      <c r="CC79" s="172">
        <f t="shared" si="39"/>
        <v>1</v>
      </c>
      <c r="CD79" s="172">
        <f t="shared" si="39"/>
        <v>1</v>
      </c>
      <c r="CE79" s="172">
        <f t="shared" si="39"/>
        <v>1</v>
      </c>
      <c r="CF79" s="172">
        <f t="shared" si="39"/>
        <v>1</v>
      </c>
      <c r="CG79" s="172">
        <f t="shared" si="39"/>
        <v>1</v>
      </c>
      <c r="CH79" s="172">
        <f t="shared" si="39"/>
        <v>1</v>
      </c>
      <c r="CI79" s="172">
        <f t="shared" si="39"/>
        <v>1</v>
      </c>
      <c r="CJ79" s="172">
        <f t="shared" si="39"/>
        <v>1</v>
      </c>
      <c r="CK79" s="172">
        <f t="shared" si="39"/>
        <v>1</v>
      </c>
      <c r="CL79" s="172">
        <f t="shared" si="39"/>
        <v>1</v>
      </c>
      <c r="CM79" s="172">
        <f t="shared" si="39"/>
        <v>1</v>
      </c>
      <c r="CN79" s="172">
        <f t="shared" si="39"/>
        <v>1</v>
      </c>
      <c r="CO79" s="172">
        <f t="shared" si="39"/>
        <v>1</v>
      </c>
      <c r="CP79" s="172">
        <f t="shared" si="39"/>
        <v>1</v>
      </c>
      <c r="CQ79" s="172">
        <f t="shared" si="39"/>
        <v>1</v>
      </c>
      <c r="CR79" s="172">
        <f t="shared" si="38"/>
        <v>1</v>
      </c>
      <c r="CS79" s="172">
        <f t="shared" si="38"/>
        <v>1</v>
      </c>
      <c r="CT79" s="172">
        <f t="shared" si="38"/>
        <v>1</v>
      </c>
      <c r="CU79" s="172">
        <f t="shared" si="38"/>
        <v>1</v>
      </c>
      <c r="CZ79" s="172">
        <v>6</v>
      </c>
      <c r="DA79" s="172" t="s">
        <v>278</v>
      </c>
      <c r="DB79" s="32" t="str">
        <f>T(LOOKUP(CZ79,$DM$1:$EF$1,$DM$2:$EF$2))</f>
        <v/>
      </c>
      <c r="DD79" s="172">
        <f t="shared" si="47"/>
        <v>1</v>
      </c>
      <c r="DE79" s="172">
        <v>77</v>
      </c>
      <c r="DL79" s="172">
        <f t="shared" si="43"/>
        <v>0</v>
      </c>
      <c r="DM79" s="172">
        <f t="shared" si="44"/>
        <v>1</v>
      </c>
      <c r="DN79" s="172">
        <f t="shared" si="45"/>
        <v>1</v>
      </c>
      <c r="DO79" s="172">
        <f t="shared" si="46"/>
        <v>1</v>
      </c>
      <c r="DP79" s="172">
        <f t="shared" si="46"/>
        <v>1</v>
      </c>
      <c r="DQ79" s="172">
        <f t="shared" si="46"/>
        <v>1</v>
      </c>
      <c r="DR79" s="172">
        <f t="shared" si="46"/>
        <v>1</v>
      </c>
      <c r="DS79" s="172">
        <f t="shared" si="46"/>
        <v>1</v>
      </c>
      <c r="DT79" s="172">
        <f t="shared" si="46"/>
        <v>1</v>
      </c>
      <c r="DU79" s="172">
        <f t="shared" si="46"/>
        <v>1</v>
      </c>
      <c r="DV79" s="172">
        <f t="shared" si="48"/>
        <v>1</v>
      </c>
      <c r="DW79" s="172">
        <f t="shared" si="48"/>
        <v>1</v>
      </c>
      <c r="DX79" s="172">
        <f t="shared" si="48"/>
        <v>1</v>
      </c>
      <c r="DY79" s="172">
        <f t="shared" si="48"/>
        <v>1</v>
      </c>
      <c r="DZ79" s="172">
        <f t="shared" si="48"/>
        <v>1</v>
      </c>
      <c r="EA79" s="172">
        <f t="shared" si="48"/>
        <v>1</v>
      </c>
      <c r="EB79" s="172">
        <f t="shared" si="48"/>
        <v>1</v>
      </c>
      <c r="EC79" s="172">
        <f t="shared" si="48"/>
        <v>1</v>
      </c>
      <c r="ED79" s="172">
        <f t="shared" si="48"/>
        <v>1</v>
      </c>
      <c r="EE79" s="172">
        <f t="shared" si="48"/>
        <v>1</v>
      </c>
      <c r="EF79" s="172">
        <f t="shared" si="48"/>
        <v>1</v>
      </c>
      <c r="EG79" s="172">
        <f t="shared" si="42"/>
        <v>0</v>
      </c>
    </row>
    <row r="80" spans="20:137" x14ac:dyDescent="0.25">
      <c r="T80" s="5"/>
      <c r="U80" s="13"/>
      <c r="V80" s="5"/>
      <c r="W80" s="5" t="str">
        <f t="shared" si="41"/>
        <v/>
      </c>
      <c r="X80" s="5"/>
      <c r="Y80" s="5"/>
      <c r="Z80" s="5"/>
      <c r="CB80" s="172">
        <f t="shared" si="39"/>
        <v>1</v>
      </c>
      <c r="CC80" s="172">
        <f t="shared" si="39"/>
        <v>1</v>
      </c>
      <c r="CD80" s="172">
        <f t="shared" si="39"/>
        <v>1</v>
      </c>
      <c r="CE80" s="172">
        <f t="shared" si="39"/>
        <v>1</v>
      </c>
      <c r="CF80" s="172">
        <f t="shared" si="39"/>
        <v>1</v>
      </c>
      <c r="CG80" s="172">
        <f t="shared" si="39"/>
        <v>1</v>
      </c>
      <c r="CH80" s="172">
        <f t="shared" si="39"/>
        <v>1</v>
      </c>
      <c r="CI80" s="172">
        <f t="shared" si="39"/>
        <v>1</v>
      </c>
      <c r="CJ80" s="172">
        <f t="shared" si="39"/>
        <v>1</v>
      </c>
      <c r="CK80" s="172">
        <f t="shared" si="39"/>
        <v>1</v>
      </c>
      <c r="CL80" s="172">
        <f t="shared" si="39"/>
        <v>1</v>
      </c>
      <c r="CM80" s="172">
        <f t="shared" si="39"/>
        <v>1</v>
      </c>
      <c r="CN80" s="172">
        <f t="shared" si="39"/>
        <v>1</v>
      </c>
      <c r="CO80" s="172">
        <f t="shared" si="39"/>
        <v>1</v>
      </c>
      <c r="CP80" s="172">
        <f t="shared" si="39"/>
        <v>1</v>
      </c>
      <c r="CQ80" s="172">
        <f t="shared" ref="CQ80:CU80" si="50">IF(BF79="",CQ79,CQ79+1)</f>
        <v>1</v>
      </c>
      <c r="CR80" s="172">
        <f t="shared" si="50"/>
        <v>1</v>
      </c>
      <c r="CS80" s="172">
        <f t="shared" si="50"/>
        <v>1</v>
      </c>
      <c r="CT80" s="172">
        <f t="shared" si="50"/>
        <v>1</v>
      </c>
      <c r="CU80" s="172">
        <f t="shared" si="50"/>
        <v>1</v>
      </c>
      <c r="DA80" s="172">
        <v>1</v>
      </c>
      <c r="DB80" s="32" t="str">
        <f t="shared" ref="DB80:DB91" si="51">T(CONCATENATE(LOOKUP(DA80,CG$3:CG$80,AV$3:AV$80)," ",LOOKUP(DA80,CG$3:CG$80,$CA$3:$CA$80)))</f>
        <v xml:space="preserve"> </v>
      </c>
      <c r="DD80" s="172">
        <f t="shared" si="47"/>
        <v>1</v>
      </c>
      <c r="DE80" s="172">
        <v>78</v>
      </c>
      <c r="DL80" s="172">
        <f>SUM(DM81:EF81)-SUM(DM80:EF80)</f>
        <v>-20</v>
      </c>
      <c r="DM80" s="172">
        <f t="shared" si="44"/>
        <v>1</v>
      </c>
      <c r="DN80" s="172">
        <f t="shared" si="45"/>
        <v>1</v>
      </c>
      <c r="DO80" s="172">
        <f t="shared" si="46"/>
        <v>1</v>
      </c>
      <c r="DP80" s="172">
        <f t="shared" si="46"/>
        <v>1</v>
      </c>
      <c r="DQ80" s="172">
        <f t="shared" si="46"/>
        <v>1</v>
      </c>
      <c r="DR80" s="172">
        <f t="shared" si="46"/>
        <v>1</v>
      </c>
      <c r="DS80" s="172">
        <f t="shared" si="46"/>
        <v>1</v>
      </c>
      <c r="DT80" s="172">
        <f t="shared" si="46"/>
        <v>1</v>
      </c>
      <c r="DU80" s="172">
        <f t="shared" si="46"/>
        <v>1</v>
      </c>
      <c r="DV80" s="172">
        <f t="shared" si="48"/>
        <v>1</v>
      </c>
      <c r="DW80" s="172">
        <f t="shared" si="48"/>
        <v>1</v>
      </c>
      <c r="DX80" s="172">
        <f t="shared" si="48"/>
        <v>1</v>
      </c>
      <c r="DY80" s="172">
        <f t="shared" si="48"/>
        <v>1</v>
      </c>
      <c r="DZ80" s="172">
        <f t="shared" si="48"/>
        <v>1</v>
      </c>
      <c r="EA80" s="172">
        <f t="shared" si="48"/>
        <v>1</v>
      </c>
      <c r="EB80" s="172">
        <f t="shared" si="48"/>
        <v>1</v>
      </c>
      <c r="EC80" s="172">
        <f t="shared" si="48"/>
        <v>1</v>
      </c>
      <c r="ED80" s="172">
        <f t="shared" si="48"/>
        <v>1</v>
      </c>
      <c r="EE80" s="172">
        <f t="shared" si="48"/>
        <v>1</v>
      </c>
      <c r="EF80" s="172">
        <f t="shared" si="48"/>
        <v>1</v>
      </c>
      <c r="EG80" s="172">
        <f t="shared" si="42"/>
        <v>0</v>
      </c>
    </row>
    <row r="81" spans="104:113" x14ac:dyDescent="0.25">
      <c r="DA81" s="172">
        <v>2</v>
      </c>
      <c r="DB81" s="32" t="str">
        <f t="shared" si="51"/>
        <v xml:space="preserve"> </v>
      </c>
      <c r="DD81" s="172">
        <f t="shared" si="47"/>
        <v>1</v>
      </c>
    </row>
    <row r="82" spans="104:113" x14ac:dyDescent="0.25">
      <c r="DA82" s="172">
        <v>3</v>
      </c>
      <c r="DB82" s="32" t="str">
        <f t="shared" si="51"/>
        <v xml:space="preserve"> </v>
      </c>
      <c r="DD82" s="172">
        <f t="shared" si="47"/>
        <v>1</v>
      </c>
    </row>
    <row r="83" spans="104:113" x14ac:dyDescent="0.25">
      <c r="DA83" s="172">
        <v>4</v>
      </c>
      <c r="DB83" s="32" t="str">
        <f t="shared" si="51"/>
        <v xml:space="preserve"> </v>
      </c>
      <c r="DD83" s="172">
        <f t="shared" si="47"/>
        <v>1</v>
      </c>
    </row>
    <row r="84" spans="104:113" x14ac:dyDescent="0.25">
      <c r="DA84" s="172">
        <v>5</v>
      </c>
      <c r="DB84" s="32" t="str">
        <f t="shared" si="51"/>
        <v xml:space="preserve"> </v>
      </c>
      <c r="DD84" s="172">
        <f t="shared" si="47"/>
        <v>1</v>
      </c>
    </row>
    <row r="85" spans="104:113" x14ac:dyDescent="0.25">
      <c r="DA85" s="172">
        <v>6</v>
      </c>
      <c r="DB85" s="32" t="str">
        <f t="shared" si="51"/>
        <v xml:space="preserve"> </v>
      </c>
      <c r="DD85" s="172">
        <f t="shared" si="47"/>
        <v>1</v>
      </c>
    </row>
    <row r="86" spans="104:113" x14ac:dyDescent="0.25">
      <c r="DA86" s="172">
        <v>7</v>
      </c>
      <c r="DB86" s="32" t="str">
        <f t="shared" si="51"/>
        <v xml:space="preserve"> </v>
      </c>
      <c r="DD86" s="172">
        <f t="shared" si="47"/>
        <v>1</v>
      </c>
    </row>
    <row r="87" spans="104:113" x14ac:dyDescent="0.25">
      <c r="DA87" s="172">
        <v>8</v>
      </c>
      <c r="DB87" s="32" t="str">
        <f t="shared" si="51"/>
        <v xml:space="preserve"> </v>
      </c>
      <c r="DD87" s="172">
        <f t="shared" si="47"/>
        <v>1</v>
      </c>
    </row>
    <row r="88" spans="104:113" x14ac:dyDescent="0.25">
      <c r="DA88" s="172">
        <v>9</v>
      </c>
      <c r="DB88" s="32" t="str">
        <f t="shared" si="51"/>
        <v xml:space="preserve"> </v>
      </c>
      <c r="DD88" s="172">
        <f t="shared" si="47"/>
        <v>1</v>
      </c>
    </row>
    <row r="89" spans="104:113" x14ac:dyDescent="0.25">
      <c r="DA89" s="172">
        <v>10</v>
      </c>
      <c r="DB89" s="32" t="str">
        <f t="shared" si="51"/>
        <v xml:space="preserve"> </v>
      </c>
      <c r="DD89" s="172">
        <f t="shared" si="47"/>
        <v>1</v>
      </c>
    </row>
    <row r="90" spans="104:113" x14ac:dyDescent="0.25">
      <c r="DA90" s="172">
        <v>11</v>
      </c>
      <c r="DB90" s="32" t="str">
        <f t="shared" si="51"/>
        <v xml:space="preserve"> </v>
      </c>
      <c r="DD90" s="172">
        <f t="shared" si="47"/>
        <v>1</v>
      </c>
    </row>
    <row r="91" spans="104:113" x14ac:dyDescent="0.25">
      <c r="DA91" s="172">
        <v>12</v>
      </c>
      <c r="DB91" s="32" t="str">
        <f t="shared" si="51"/>
        <v xml:space="preserve"> </v>
      </c>
      <c r="DD91" s="172">
        <f t="shared" si="47"/>
        <v>1</v>
      </c>
    </row>
    <row r="92" spans="104:113" x14ac:dyDescent="0.25">
      <c r="DB92" s="196" t="str">
        <f>IF(DB79="","","----")</f>
        <v/>
      </c>
      <c r="DD92" s="172">
        <f t="shared" si="47"/>
        <v>1</v>
      </c>
    </row>
    <row r="93" spans="104:113" x14ac:dyDescent="0.25">
      <c r="DA93" s="172"/>
      <c r="DB93" s="32" t="str">
        <f>IF(DB94="","",CONCATENATE("Warband ",CZ94," ",DG93))</f>
        <v/>
      </c>
      <c r="DD93" s="172">
        <f t="shared" si="47"/>
        <v>1</v>
      </c>
      <c r="DG93" s="49" t="str">
        <f>CONCATENATE("   ",DH93,"/",DI93,IF(DH93&gt;DI93," !",""))</f>
        <v xml:space="preserve">   0/12</v>
      </c>
      <c r="DH93" s="172">
        <f t="shared" ref="DH93" si="52">INDEX($CB$1:$CU$1,CZ94)+DJ93</f>
        <v>0</v>
      </c>
      <c r="DI93" s="172">
        <f>12</f>
        <v>12</v>
      </c>
    </row>
    <row r="94" spans="104:113" x14ac:dyDescent="0.25">
      <c r="CZ94" s="172">
        <v>7</v>
      </c>
      <c r="DA94" s="172" t="s">
        <v>278</v>
      </c>
      <c r="DB94" s="32" t="str">
        <f>T(LOOKUP(CZ94,$DM$1:$EF$1,$DM$2:$EF$2))</f>
        <v/>
      </c>
      <c r="DD94" s="172">
        <f t="shared" si="47"/>
        <v>1</v>
      </c>
    </row>
    <row r="95" spans="104:113" x14ac:dyDescent="0.25">
      <c r="DA95" s="172">
        <v>1</v>
      </c>
      <c r="DB95" s="32" t="str">
        <f t="shared" ref="DB95:DB106" si="53">T(CONCATENATE(LOOKUP(DA95,CH$3:CH$80,AW$3:AW$80)," ",LOOKUP(DA95,CH$3:CH$80,$CA$3:$CA$80)))</f>
        <v xml:space="preserve"> </v>
      </c>
      <c r="DD95" s="172">
        <f t="shared" si="47"/>
        <v>1</v>
      </c>
    </row>
    <row r="96" spans="104:113" x14ac:dyDescent="0.25">
      <c r="DA96" s="172">
        <v>2</v>
      </c>
      <c r="DB96" s="32" t="str">
        <f t="shared" si="53"/>
        <v xml:space="preserve"> </v>
      </c>
      <c r="DD96" s="172">
        <f t="shared" si="47"/>
        <v>1</v>
      </c>
    </row>
    <row r="97" spans="104:113" x14ac:dyDescent="0.25">
      <c r="DA97" s="172">
        <v>3</v>
      </c>
      <c r="DB97" s="32" t="str">
        <f t="shared" si="53"/>
        <v xml:space="preserve"> </v>
      </c>
      <c r="DD97" s="172">
        <f t="shared" si="47"/>
        <v>1</v>
      </c>
    </row>
    <row r="98" spans="104:113" x14ac:dyDescent="0.25">
      <c r="DA98" s="172">
        <v>4</v>
      </c>
      <c r="DB98" s="32" t="str">
        <f t="shared" si="53"/>
        <v xml:space="preserve"> </v>
      </c>
      <c r="DD98" s="172">
        <f t="shared" si="47"/>
        <v>1</v>
      </c>
    </row>
    <row r="99" spans="104:113" x14ac:dyDescent="0.25">
      <c r="DA99" s="172">
        <v>5</v>
      </c>
      <c r="DB99" s="32" t="str">
        <f t="shared" si="53"/>
        <v xml:space="preserve"> </v>
      </c>
      <c r="DD99" s="172">
        <f t="shared" si="47"/>
        <v>1</v>
      </c>
    </row>
    <row r="100" spans="104:113" x14ac:dyDescent="0.25">
      <c r="DA100" s="172">
        <v>6</v>
      </c>
      <c r="DB100" s="32" t="str">
        <f t="shared" si="53"/>
        <v xml:space="preserve"> </v>
      </c>
      <c r="DD100" s="172">
        <f t="shared" si="47"/>
        <v>1</v>
      </c>
    </row>
    <row r="101" spans="104:113" x14ac:dyDescent="0.25">
      <c r="DA101" s="172">
        <v>7</v>
      </c>
      <c r="DB101" s="32" t="str">
        <f t="shared" si="53"/>
        <v xml:space="preserve"> </v>
      </c>
      <c r="DD101" s="172">
        <f t="shared" si="47"/>
        <v>1</v>
      </c>
    </row>
    <row r="102" spans="104:113" x14ac:dyDescent="0.25">
      <c r="DA102" s="172">
        <v>8</v>
      </c>
      <c r="DB102" s="32" t="str">
        <f t="shared" si="53"/>
        <v xml:space="preserve"> </v>
      </c>
      <c r="DD102" s="172">
        <f t="shared" si="47"/>
        <v>1</v>
      </c>
    </row>
    <row r="103" spans="104:113" x14ac:dyDescent="0.25">
      <c r="DA103" s="172">
        <v>9</v>
      </c>
      <c r="DB103" s="32" t="str">
        <f t="shared" si="53"/>
        <v xml:space="preserve"> </v>
      </c>
      <c r="DD103" s="172">
        <f t="shared" si="47"/>
        <v>1</v>
      </c>
    </row>
    <row r="104" spans="104:113" x14ac:dyDescent="0.25">
      <c r="DA104" s="172">
        <v>10</v>
      </c>
      <c r="DB104" s="32" t="str">
        <f t="shared" si="53"/>
        <v xml:space="preserve"> </v>
      </c>
      <c r="DD104" s="172">
        <f t="shared" si="47"/>
        <v>1</v>
      </c>
    </row>
    <row r="105" spans="104:113" x14ac:dyDescent="0.25">
      <c r="DA105" s="172">
        <v>11</v>
      </c>
      <c r="DB105" s="32" t="str">
        <f t="shared" si="53"/>
        <v xml:space="preserve"> </v>
      </c>
      <c r="DD105" s="172">
        <f t="shared" si="47"/>
        <v>1</v>
      </c>
    </row>
    <row r="106" spans="104:113" x14ac:dyDescent="0.25">
      <c r="DA106" s="172">
        <v>12</v>
      </c>
      <c r="DB106" s="32" t="str">
        <f t="shared" si="53"/>
        <v xml:space="preserve"> </v>
      </c>
      <c r="DD106" s="172">
        <f t="shared" si="47"/>
        <v>1</v>
      </c>
    </row>
    <row r="107" spans="104:113" x14ac:dyDescent="0.25">
      <c r="DB107" s="196" t="str">
        <f>IF(DB94="","","----")</f>
        <v/>
      </c>
      <c r="DD107" s="172">
        <f t="shared" si="47"/>
        <v>1</v>
      </c>
    </row>
    <row r="108" spans="104:113" x14ac:dyDescent="0.25">
      <c r="DA108" s="172"/>
      <c r="DB108" s="32" t="str">
        <f>IF(DB109="","",CONCATENATE("Warband ",CZ109," ",DG108))</f>
        <v/>
      </c>
      <c r="DD108" s="172">
        <f t="shared" si="47"/>
        <v>1</v>
      </c>
      <c r="DG108" s="49" t="str">
        <f>CONCATENATE("   ",DH108,"/",DI108,IF(DH108&gt;DI108," !",""))</f>
        <v xml:space="preserve">   0/12</v>
      </c>
      <c r="DH108" s="172">
        <f t="shared" ref="DH108" si="54">INDEX($CB$1:$CU$1,CZ109)+DJ108</f>
        <v>0</v>
      </c>
      <c r="DI108" s="172">
        <f>12</f>
        <v>12</v>
      </c>
    </row>
    <row r="109" spans="104:113" x14ac:dyDescent="0.25">
      <c r="CZ109" s="172">
        <v>8</v>
      </c>
      <c r="DA109" s="172" t="s">
        <v>278</v>
      </c>
      <c r="DB109" s="32" t="str">
        <f>T(LOOKUP(CZ109,$DM$1:$EF$1,$DM$2:$EF$2))</f>
        <v/>
      </c>
      <c r="DD109" s="172">
        <f t="shared" si="47"/>
        <v>1</v>
      </c>
    </row>
    <row r="110" spans="104:113" x14ac:dyDescent="0.25">
      <c r="DA110" s="172">
        <v>1</v>
      </c>
      <c r="DB110" s="32" t="str">
        <f t="shared" ref="DB110:DB121" si="55">T(CONCATENATE(LOOKUP(DA110,CI$3:CI$80,AX$3:AX$80)," ",LOOKUP(DA110,CI$3:CI$80,$CA$3:$CA$80)))</f>
        <v xml:space="preserve"> </v>
      </c>
      <c r="DD110" s="172">
        <f t="shared" si="47"/>
        <v>1</v>
      </c>
    </row>
    <row r="111" spans="104:113" x14ac:dyDescent="0.25">
      <c r="DA111" s="172">
        <v>2</v>
      </c>
      <c r="DB111" s="32" t="str">
        <f t="shared" si="55"/>
        <v xml:space="preserve"> </v>
      </c>
      <c r="DD111" s="172">
        <f t="shared" si="47"/>
        <v>1</v>
      </c>
    </row>
    <row r="112" spans="104:113" x14ac:dyDescent="0.25">
      <c r="DA112" s="172">
        <v>3</v>
      </c>
      <c r="DB112" s="32" t="str">
        <f t="shared" si="55"/>
        <v xml:space="preserve"> </v>
      </c>
      <c r="DD112" s="172">
        <f t="shared" si="47"/>
        <v>1</v>
      </c>
    </row>
    <row r="113" spans="104:113" x14ac:dyDescent="0.25">
      <c r="DA113" s="172">
        <v>4</v>
      </c>
      <c r="DB113" s="32" t="str">
        <f t="shared" si="55"/>
        <v xml:space="preserve"> </v>
      </c>
      <c r="DD113" s="172">
        <f t="shared" si="47"/>
        <v>1</v>
      </c>
    </row>
    <row r="114" spans="104:113" x14ac:dyDescent="0.25">
      <c r="DA114" s="172">
        <v>5</v>
      </c>
      <c r="DB114" s="32" t="str">
        <f t="shared" si="55"/>
        <v xml:space="preserve"> </v>
      </c>
      <c r="DD114" s="172">
        <f t="shared" si="47"/>
        <v>1</v>
      </c>
    </row>
    <row r="115" spans="104:113" x14ac:dyDescent="0.25">
      <c r="DA115" s="172">
        <v>6</v>
      </c>
      <c r="DB115" s="32" t="str">
        <f t="shared" si="55"/>
        <v xml:space="preserve"> </v>
      </c>
      <c r="DD115" s="172">
        <f t="shared" si="47"/>
        <v>1</v>
      </c>
    </row>
    <row r="116" spans="104:113" x14ac:dyDescent="0.25">
      <c r="DA116" s="172">
        <v>7</v>
      </c>
      <c r="DB116" s="32" t="str">
        <f t="shared" si="55"/>
        <v xml:space="preserve"> </v>
      </c>
      <c r="DD116" s="172">
        <f t="shared" si="47"/>
        <v>1</v>
      </c>
    </row>
    <row r="117" spans="104:113" x14ac:dyDescent="0.25">
      <c r="DA117" s="172">
        <v>8</v>
      </c>
      <c r="DB117" s="32" t="str">
        <f t="shared" si="55"/>
        <v xml:space="preserve"> </v>
      </c>
      <c r="DD117" s="172">
        <f t="shared" si="47"/>
        <v>1</v>
      </c>
    </row>
    <row r="118" spans="104:113" x14ac:dyDescent="0.25">
      <c r="DA118" s="172">
        <v>9</v>
      </c>
      <c r="DB118" s="32" t="str">
        <f t="shared" si="55"/>
        <v xml:space="preserve"> </v>
      </c>
      <c r="DD118" s="172">
        <f t="shared" si="47"/>
        <v>1</v>
      </c>
    </row>
    <row r="119" spans="104:113" x14ac:dyDescent="0.25">
      <c r="DA119" s="172">
        <v>10</v>
      </c>
      <c r="DB119" s="32" t="str">
        <f t="shared" si="55"/>
        <v xml:space="preserve"> </v>
      </c>
      <c r="DD119" s="172">
        <f t="shared" si="47"/>
        <v>1</v>
      </c>
    </row>
    <row r="120" spans="104:113" x14ac:dyDescent="0.25">
      <c r="DA120" s="172">
        <v>11</v>
      </c>
      <c r="DB120" s="32" t="str">
        <f t="shared" si="55"/>
        <v xml:space="preserve"> </v>
      </c>
      <c r="DD120" s="172">
        <f t="shared" si="47"/>
        <v>1</v>
      </c>
    </row>
    <row r="121" spans="104:113" x14ac:dyDescent="0.25">
      <c r="DA121" s="172">
        <v>12</v>
      </c>
      <c r="DB121" s="32" t="str">
        <f t="shared" si="55"/>
        <v xml:space="preserve"> </v>
      </c>
      <c r="DD121" s="172">
        <f t="shared" si="47"/>
        <v>1</v>
      </c>
    </row>
    <row r="122" spans="104:113" x14ac:dyDescent="0.25">
      <c r="DB122" s="196" t="str">
        <f>IF(DB109="","","----")</f>
        <v/>
      </c>
      <c r="DD122" s="172">
        <f t="shared" si="47"/>
        <v>1</v>
      </c>
    </row>
    <row r="123" spans="104:113" x14ac:dyDescent="0.25">
      <c r="DA123" s="172"/>
      <c r="DB123" s="32" t="str">
        <f>IF(DB124="","",CONCATENATE("Warband ",CZ124," ",DG123))</f>
        <v/>
      </c>
      <c r="DD123" s="172">
        <f t="shared" si="47"/>
        <v>1</v>
      </c>
      <c r="DG123" s="49" t="str">
        <f>CONCATENATE("   ",DH123,"/",DI123,IF(DH123&gt;DI123," !",""))</f>
        <v xml:space="preserve">   0/12</v>
      </c>
      <c r="DH123" s="172">
        <f t="shared" ref="DH123" si="56">INDEX($CB$1:$CU$1,CZ124)+DJ123</f>
        <v>0</v>
      </c>
      <c r="DI123" s="172">
        <f>12</f>
        <v>12</v>
      </c>
    </row>
    <row r="124" spans="104:113" x14ac:dyDescent="0.25">
      <c r="CZ124" s="172">
        <v>9</v>
      </c>
      <c r="DA124" s="172" t="s">
        <v>278</v>
      </c>
      <c r="DB124" s="32" t="str">
        <f>T(LOOKUP(CZ124,$DM$1:$EF$1,$DM$2:$EF$2))</f>
        <v/>
      </c>
      <c r="DD124" s="172">
        <f t="shared" si="47"/>
        <v>1</v>
      </c>
    </row>
    <row r="125" spans="104:113" x14ac:dyDescent="0.25">
      <c r="DA125" s="172">
        <v>1</v>
      </c>
      <c r="DB125" s="32" t="str">
        <f t="shared" ref="DB125:DB136" si="57">T(CONCATENATE(LOOKUP(DA125,CJ$3:CJ$80,AY$3:AY$80)," ",LOOKUP(DA125,CJ$3:CJ$80,$CA$3:$CA$80)))</f>
        <v xml:space="preserve"> </v>
      </c>
      <c r="DD125" s="172">
        <f t="shared" si="47"/>
        <v>1</v>
      </c>
    </row>
    <row r="126" spans="104:113" x14ac:dyDescent="0.25">
      <c r="DA126" s="172">
        <v>2</v>
      </c>
      <c r="DB126" s="32" t="str">
        <f t="shared" si="57"/>
        <v xml:space="preserve"> </v>
      </c>
      <c r="DD126" s="172">
        <f t="shared" si="47"/>
        <v>1</v>
      </c>
    </row>
    <row r="127" spans="104:113" x14ac:dyDescent="0.25">
      <c r="DA127" s="172">
        <v>3</v>
      </c>
      <c r="DB127" s="32" t="str">
        <f t="shared" si="57"/>
        <v xml:space="preserve"> </v>
      </c>
      <c r="DD127" s="172">
        <f t="shared" si="47"/>
        <v>1</v>
      </c>
    </row>
    <row r="128" spans="104:113" x14ac:dyDescent="0.25">
      <c r="DA128" s="172">
        <v>4</v>
      </c>
      <c r="DB128" s="32" t="str">
        <f t="shared" si="57"/>
        <v xml:space="preserve"> </v>
      </c>
      <c r="DD128" s="172">
        <f t="shared" si="47"/>
        <v>1</v>
      </c>
    </row>
    <row r="129" spans="104:113" x14ac:dyDescent="0.25">
      <c r="DA129" s="172">
        <v>5</v>
      </c>
      <c r="DB129" s="32" t="str">
        <f t="shared" si="57"/>
        <v xml:space="preserve"> </v>
      </c>
      <c r="DD129" s="172">
        <f t="shared" si="47"/>
        <v>1</v>
      </c>
    </row>
    <row r="130" spans="104:113" x14ac:dyDescent="0.25">
      <c r="DA130" s="172">
        <v>6</v>
      </c>
      <c r="DB130" s="32" t="str">
        <f t="shared" si="57"/>
        <v xml:space="preserve"> </v>
      </c>
      <c r="DD130" s="172">
        <f t="shared" si="47"/>
        <v>1</v>
      </c>
    </row>
    <row r="131" spans="104:113" x14ac:dyDescent="0.25">
      <c r="DA131" s="172">
        <v>7</v>
      </c>
      <c r="DB131" s="32" t="str">
        <f t="shared" si="57"/>
        <v xml:space="preserve"> </v>
      </c>
      <c r="DD131" s="172">
        <f t="shared" si="47"/>
        <v>1</v>
      </c>
    </row>
    <row r="132" spans="104:113" x14ac:dyDescent="0.25">
      <c r="DA132" s="172">
        <v>8</v>
      </c>
      <c r="DB132" s="32" t="str">
        <f t="shared" si="57"/>
        <v xml:space="preserve"> </v>
      </c>
      <c r="DD132" s="172">
        <f t="shared" si="47"/>
        <v>1</v>
      </c>
    </row>
    <row r="133" spans="104:113" x14ac:dyDescent="0.25">
      <c r="DA133" s="172">
        <v>9</v>
      </c>
      <c r="DB133" s="32" t="str">
        <f t="shared" si="57"/>
        <v xml:space="preserve"> </v>
      </c>
      <c r="DD133" s="172">
        <f t="shared" ref="DD133:DD196" si="58">IF(OR(DB132="",DB132=" "),DD132,DD132+1)</f>
        <v>1</v>
      </c>
    </row>
    <row r="134" spans="104:113" x14ac:dyDescent="0.25">
      <c r="DA134" s="172">
        <v>10</v>
      </c>
      <c r="DB134" s="32" t="str">
        <f t="shared" si="57"/>
        <v xml:space="preserve"> </v>
      </c>
      <c r="DD134" s="172">
        <f t="shared" si="58"/>
        <v>1</v>
      </c>
    </row>
    <row r="135" spans="104:113" x14ac:dyDescent="0.25">
      <c r="DA135" s="172">
        <v>11</v>
      </c>
      <c r="DB135" s="32" t="str">
        <f t="shared" si="57"/>
        <v xml:space="preserve"> </v>
      </c>
      <c r="DD135" s="172">
        <f t="shared" si="58"/>
        <v>1</v>
      </c>
    </row>
    <row r="136" spans="104:113" x14ac:dyDescent="0.25">
      <c r="DA136" s="172">
        <v>12</v>
      </c>
      <c r="DB136" s="32" t="str">
        <f t="shared" si="57"/>
        <v xml:space="preserve"> </v>
      </c>
      <c r="DD136" s="172">
        <f t="shared" si="58"/>
        <v>1</v>
      </c>
    </row>
    <row r="137" spans="104:113" x14ac:dyDescent="0.25">
      <c r="DB137" s="196" t="str">
        <f>IF(DB124="","","----")</f>
        <v/>
      </c>
      <c r="DD137" s="172">
        <f t="shared" si="58"/>
        <v>1</v>
      </c>
    </row>
    <row r="138" spans="104:113" x14ac:dyDescent="0.25">
      <c r="DA138" s="172"/>
      <c r="DB138" s="32" t="str">
        <f>IF(DB139="","",CONCATENATE("Warband ",CZ139," ",DG138))</f>
        <v/>
      </c>
      <c r="DD138" s="172">
        <f t="shared" si="58"/>
        <v>1</v>
      </c>
      <c r="DG138" s="49" t="str">
        <f>CONCATENATE("   ",DH138,"/",DI138,IF(DH138&gt;DI138," !",""))</f>
        <v xml:space="preserve">   0/12</v>
      </c>
      <c r="DH138" s="172">
        <f t="shared" ref="DH138" si="59">INDEX($CB$1:$CU$1,CZ139)+DJ138</f>
        <v>0</v>
      </c>
      <c r="DI138" s="172">
        <f>12</f>
        <v>12</v>
      </c>
    </row>
    <row r="139" spans="104:113" x14ac:dyDescent="0.25">
      <c r="CZ139" s="172">
        <v>10</v>
      </c>
      <c r="DA139" s="172" t="s">
        <v>278</v>
      </c>
      <c r="DB139" s="32" t="str">
        <f>T(LOOKUP(CZ139,$DM$1:$EF$1,$DM$2:$EF$2))</f>
        <v/>
      </c>
      <c r="DD139" s="172">
        <f t="shared" si="58"/>
        <v>1</v>
      </c>
    </row>
    <row r="140" spans="104:113" x14ac:dyDescent="0.25">
      <c r="DA140" s="172">
        <v>1</v>
      </c>
      <c r="DB140" s="32" t="str">
        <f t="shared" ref="DB140:DB151" si="60">T(CONCATENATE(LOOKUP(DA140,CK$3:CK$80,AZ$3:AZ$80)," ",LOOKUP(DA140,CK$3:CK$80,$CA$3:$CA$80)))</f>
        <v xml:space="preserve"> </v>
      </c>
      <c r="DD140" s="172">
        <f t="shared" si="58"/>
        <v>1</v>
      </c>
    </row>
    <row r="141" spans="104:113" x14ac:dyDescent="0.25">
      <c r="DA141" s="172">
        <v>2</v>
      </c>
      <c r="DB141" s="32" t="str">
        <f t="shared" si="60"/>
        <v xml:space="preserve"> </v>
      </c>
      <c r="DD141" s="172">
        <f t="shared" si="58"/>
        <v>1</v>
      </c>
    </row>
    <row r="142" spans="104:113" x14ac:dyDescent="0.25">
      <c r="DA142" s="172">
        <v>3</v>
      </c>
      <c r="DB142" s="32" t="str">
        <f t="shared" si="60"/>
        <v xml:space="preserve"> </v>
      </c>
      <c r="DD142" s="172">
        <f t="shared" si="58"/>
        <v>1</v>
      </c>
    </row>
    <row r="143" spans="104:113" x14ac:dyDescent="0.25">
      <c r="DA143" s="172">
        <v>4</v>
      </c>
      <c r="DB143" s="32" t="str">
        <f t="shared" si="60"/>
        <v xml:space="preserve"> </v>
      </c>
      <c r="DD143" s="172">
        <f t="shared" si="58"/>
        <v>1</v>
      </c>
    </row>
    <row r="144" spans="104:113" x14ac:dyDescent="0.25">
      <c r="DA144" s="172">
        <v>5</v>
      </c>
      <c r="DB144" s="32" t="str">
        <f t="shared" si="60"/>
        <v xml:space="preserve"> </v>
      </c>
      <c r="DD144" s="172">
        <f t="shared" si="58"/>
        <v>1</v>
      </c>
    </row>
    <row r="145" spans="104:113" x14ac:dyDescent="0.25">
      <c r="DA145" s="172">
        <v>6</v>
      </c>
      <c r="DB145" s="32" t="str">
        <f t="shared" si="60"/>
        <v xml:space="preserve"> </v>
      </c>
      <c r="DD145" s="172">
        <f t="shared" si="58"/>
        <v>1</v>
      </c>
    </row>
    <row r="146" spans="104:113" x14ac:dyDescent="0.25">
      <c r="DA146" s="172">
        <v>7</v>
      </c>
      <c r="DB146" s="32" t="str">
        <f t="shared" si="60"/>
        <v xml:space="preserve"> </v>
      </c>
      <c r="DD146" s="172">
        <f t="shared" si="58"/>
        <v>1</v>
      </c>
    </row>
    <row r="147" spans="104:113" x14ac:dyDescent="0.25">
      <c r="DA147" s="172">
        <v>8</v>
      </c>
      <c r="DB147" s="32" t="str">
        <f t="shared" si="60"/>
        <v xml:space="preserve"> </v>
      </c>
      <c r="DD147" s="172">
        <f t="shared" si="58"/>
        <v>1</v>
      </c>
    </row>
    <row r="148" spans="104:113" x14ac:dyDescent="0.25">
      <c r="DA148" s="172">
        <v>9</v>
      </c>
      <c r="DB148" s="32" t="str">
        <f t="shared" si="60"/>
        <v xml:space="preserve"> </v>
      </c>
      <c r="DD148" s="172">
        <f t="shared" si="58"/>
        <v>1</v>
      </c>
    </row>
    <row r="149" spans="104:113" x14ac:dyDescent="0.25">
      <c r="DA149" s="172">
        <v>10</v>
      </c>
      <c r="DB149" s="32" t="str">
        <f t="shared" si="60"/>
        <v xml:space="preserve"> </v>
      </c>
      <c r="DD149" s="172">
        <f t="shared" si="58"/>
        <v>1</v>
      </c>
    </row>
    <row r="150" spans="104:113" x14ac:dyDescent="0.25">
      <c r="DA150" s="172">
        <v>11</v>
      </c>
      <c r="DB150" s="32" t="str">
        <f t="shared" si="60"/>
        <v xml:space="preserve"> </v>
      </c>
      <c r="DD150" s="172">
        <f t="shared" si="58"/>
        <v>1</v>
      </c>
    </row>
    <row r="151" spans="104:113" x14ac:dyDescent="0.25">
      <c r="DA151" s="172">
        <v>12</v>
      </c>
      <c r="DB151" s="32" t="str">
        <f t="shared" si="60"/>
        <v xml:space="preserve"> </v>
      </c>
      <c r="DD151" s="172">
        <f t="shared" si="58"/>
        <v>1</v>
      </c>
    </row>
    <row r="152" spans="104:113" x14ac:dyDescent="0.25">
      <c r="DB152" s="196" t="str">
        <f>IF(DB139="","","----")</f>
        <v/>
      </c>
      <c r="DD152" s="172">
        <f t="shared" si="58"/>
        <v>1</v>
      </c>
    </row>
    <row r="153" spans="104:113" x14ac:dyDescent="0.25">
      <c r="DA153" s="172"/>
      <c r="DB153" s="32" t="str">
        <f>IF(DB154="","",CONCATENATE("Warband ",CZ154," ",DG153))</f>
        <v/>
      </c>
      <c r="DD153" s="172">
        <f t="shared" si="58"/>
        <v>1</v>
      </c>
      <c r="DG153" s="49" t="str">
        <f>CONCATENATE("   ",DH153,"/",DI153,IF(DH153&gt;DI153," !",""))</f>
        <v xml:space="preserve">   0/12</v>
      </c>
      <c r="DH153" s="172">
        <f t="shared" ref="DH153" si="61">INDEX($CB$1:$CU$1,CZ154)+DJ153</f>
        <v>0</v>
      </c>
      <c r="DI153" s="172">
        <f>12</f>
        <v>12</v>
      </c>
    </row>
    <row r="154" spans="104:113" x14ac:dyDescent="0.25">
      <c r="CZ154" s="172">
        <v>11</v>
      </c>
      <c r="DA154" s="172" t="s">
        <v>278</v>
      </c>
      <c r="DB154" s="32" t="str">
        <f>T(LOOKUP(CZ154,$DM$1:$EF$1,$DM$2:$EF$2))</f>
        <v/>
      </c>
      <c r="DD154" s="172">
        <f t="shared" si="58"/>
        <v>1</v>
      </c>
    </row>
    <row r="155" spans="104:113" x14ac:dyDescent="0.25">
      <c r="DA155" s="172">
        <v>1</v>
      </c>
      <c r="DB155" s="32" t="str">
        <f t="shared" ref="DB155:DB166" si="62">T(CONCATENATE(LOOKUP(DA155,CL$3:CL$80,BA$3:BA$80)," ",LOOKUP(DA155,CL$3:CL$80,$CA$3:$CA$80)))</f>
        <v xml:space="preserve"> </v>
      </c>
      <c r="DD155" s="172">
        <f t="shared" si="58"/>
        <v>1</v>
      </c>
    </row>
    <row r="156" spans="104:113" x14ac:dyDescent="0.25">
      <c r="DA156" s="172">
        <v>2</v>
      </c>
      <c r="DB156" s="32" t="str">
        <f t="shared" si="62"/>
        <v xml:space="preserve"> </v>
      </c>
      <c r="DD156" s="172">
        <f t="shared" si="58"/>
        <v>1</v>
      </c>
    </row>
    <row r="157" spans="104:113" x14ac:dyDescent="0.25">
      <c r="DA157" s="172">
        <v>3</v>
      </c>
      <c r="DB157" s="32" t="str">
        <f t="shared" si="62"/>
        <v xml:space="preserve"> </v>
      </c>
      <c r="DD157" s="172">
        <f t="shared" si="58"/>
        <v>1</v>
      </c>
    </row>
    <row r="158" spans="104:113" x14ac:dyDescent="0.25">
      <c r="DA158" s="172">
        <v>4</v>
      </c>
      <c r="DB158" s="32" t="str">
        <f t="shared" si="62"/>
        <v xml:space="preserve"> </v>
      </c>
      <c r="DD158" s="172">
        <f t="shared" si="58"/>
        <v>1</v>
      </c>
    </row>
    <row r="159" spans="104:113" x14ac:dyDescent="0.25">
      <c r="DA159" s="172">
        <v>5</v>
      </c>
      <c r="DB159" s="32" t="str">
        <f t="shared" si="62"/>
        <v xml:space="preserve"> </v>
      </c>
      <c r="DD159" s="172">
        <f t="shared" si="58"/>
        <v>1</v>
      </c>
    </row>
    <row r="160" spans="104:113" x14ac:dyDescent="0.25">
      <c r="DA160" s="172">
        <v>6</v>
      </c>
      <c r="DB160" s="32" t="str">
        <f t="shared" si="62"/>
        <v xml:space="preserve"> </v>
      </c>
      <c r="DD160" s="172">
        <f t="shared" si="58"/>
        <v>1</v>
      </c>
    </row>
    <row r="161" spans="104:113" x14ac:dyDescent="0.25">
      <c r="DA161" s="172">
        <v>7</v>
      </c>
      <c r="DB161" s="32" t="str">
        <f t="shared" si="62"/>
        <v xml:space="preserve"> </v>
      </c>
      <c r="DD161" s="172">
        <f t="shared" si="58"/>
        <v>1</v>
      </c>
    </row>
    <row r="162" spans="104:113" x14ac:dyDescent="0.25">
      <c r="DA162" s="172">
        <v>8</v>
      </c>
      <c r="DB162" s="32" t="str">
        <f t="shared" si="62"/>
        <v xml:space="preserve"> </v>
      </c>
      <c r="DD162" s="172">
        <f t="shared" si="58"/>
        <v>1</v>
      </c>
    </row>
    <row r="163" spans="104:113" x14ac:dyDescent="0.25">
      <c r="DA163" s="172">
        <v>9</v>
      </c>
      <c r="DB163" s="32" t="str">
        <f t="shared" si="62"/>
        <v xml:space="preserve"> </v>
      </c>
      <c r="DD163" s="172">
        <f t="shared" si="58"/>
        <v>1</v>
      </c>
    </row>
    <row r="164" spans="104:113" x14ac:dyDescent="0.25">
      <c r="DA164" s="172">
        <v>10</v>
      </c>
      <c r="DB164" s="32" t="str">
        <f t="shared" si="62"/>
        <v xml:space="preserve"> </v>
      </c>
      <c r="DD164" s="172">
        <f t="shared" si="58"/>
        <v>1</v>
      </c>
    </row>
    <row r="165" spans="104:113" x14ac:dyDescent="0.25">
      <c r="DA165" s="172">
        <v>11</v>
      </c>
      <c r="DB165" s="32" t="str">
        <f t="shared" si="62"/>
        <v xml:space="preserve"> </v>
      </c>
      <c r="DD165" s="172">
        <f t="shared" si="58"/>
        <v>1</v>
      </c>
    </row>
    <row r="166" spans="104:113" x14ac:dyDescent="0.25">
      <c r="DA166" s="172">
        <v>12</v>
      </c>
      <c r="DB166" s="32" t="str">
        <f t="shared" si="62"/>
        <v xml:space="preserve"> </v>
      </c>
      <c r="DD166" s="172">
        <f t="shared" si="58"/>
        <v>1</v>
      </c>
    </row>
    <row r="167" spans="104:113" x14ac:dyDescent="0.25">
      <c r="DB167" s="196" t="str">
        <f>IF(DB154="","","----")</f>
        <v/>
      </c>
      <c r="DD167" s="172">
        <f t="shared" si="58"/>
        <v>1</v>
      </c>
    </row>
    <row r="168" spans="104:113" x14ac:dyDescent="0.25">
      <c r="DA168" s="172"/>
      <c r="DB168" s="32" t="str">
        <f>IF(DB169="","",CONCATENATE("Warband ",CZ169," ",DG168))</f>
        <v/>
      </c>
      <c r="DD168" s="172">
        <f t="shared" si="58"/>
        <v>1</v>
      </c>
      <c r="DG168" s="49" t="str">
        <f>CONCATENATE("   ",DH168,"/",DI168,IF(DH168&gt;DI168," !",""))</f>
        <v xml:space="preserve">   0/12</v>
      </c>
      <c r="DH168" s="172">
        <f t="shared" ref="DH168" si="63">INDEX($CB$1:$CU$1,CZ169)+DJ168</f>
        <v>0</v>
      </c>
      <c r="DI168" s="172">
        <f>12</f>
        <v>12</v>
      </c>
    </row>
    <row r="169" spans="104:113" x14ac:dyDescent="0.25">
      <c r="CZ169" s="172">
        <v>12</v>
      </c>
      <c r="DA169" s="172" t="s">
        <v>278</v>
      </c>
      <c r="DB169" s="32" t="str">
        <f>T(LOOKUP(CZ169,$DM$1:$EF$1,$DM$2:$EF$2))</f>
        <v/>
      </c>
      <c r="DD169" s="172">
        <f t="shared" si="58"/>
        <v>1</v>
      </c>
    </row>
    <row r="170" spans="104:113" x14ac:dyDescent="0.25">
      <c r="DA170" s="172">
        <v>1</v>
      </c>
      <c r="DB170" s="32" t="str">
        <f t="shared" ref="DB170:DB181" si="64">T(CONCATENATE(LOOKUP(DA170,CM$3:CM$80,BB$3:BB$80)," ",LOOKUP(DA170,CM$3:CM$80,$CA$3:$CA$80)))</f>
        <v xml:space="preserve"> </v>
      </c>
      <c r="DD170" s="172">
        <f t="shared" si="58"/>
        <v>1</v>
      </c>
    </row>
    <row r="171" spans="104:113" x14ac:dyDescent="0.25">
      <c r="DA171" s="172">
        <v>2</v>
      </c>
      <c r="DB171" s="32" t="str">
        <f t="shared" si="64"/>
        <v xml:space="preserve"> </v>
      </c>
      <c r="DD171" s="172">
        <f t="shared" si="58"/>
        <v>1</v>
      </c>
    </row>
    <row r="172" spans="104:113" x14ac:dyDescent="0.25">
      <c r="DA172" s="172">
        <v>3</v>
      </c>
      <c r="DB172" s="32" t="str">
        <f t="shared" si="64"/>
        <v xml:space="preserve"> </v>
      </c>
      <c r="DD172" s="172">
        <f t="shared" si="58"/>
        <v>1</v>
      </c>
    </row>
    <row r="173" spans="104:113" x14ac:dyDescent="0.25">
      <c r="DA173" s="172">
        <v>4</v>
      </c>
      <c r="DB173" s="32" t="str">
        <f t="shared" si="64"/>
        <v xml:space="preserve"> </v>
      </c>
      <c r="DD173" s="172">
        <f t="shared" si="58"/>
        <v>1</v>
      </c>
    </row>
    <row r="174" spans="104:113" x14ac:dyDescent="0.25">
      <c r="DA174" s="172">
        <v>5</v>
      </c>
      <c r="DB174" s="32" t="str">
        <f t="shared" si="64"/>
        <v xml:space="preserve"> </v>
      </c>
      <c r="DD174" s="172">
        <f t="shared" si="58"/>
        <v>1</v>
      </c>
    </row>
    <row r="175" spans="104:113" x14ac:dyDescent="0.25">
      <c r="DA175" s="172">
        <v>6</v>
      </c>
      <c r="DB175" s="32" t="str">
        <f t="shared" si="64"/>
        <v xml:space="preserve"> </v>
      </c>
      <c r="DD175" s="172">
        <f t="shared" si="58"/>
        <v>1</v>
      </c>
    </row>
    <row r="176" spans="104:113" x14ac:dyDescent="0.25">
      <c r="DA176" s="172">
        <v>7</v>
      </c>
      <c r="DB176" s="32" t="str">
        <f t="shared" si="64"/>
        <v xml:space="preserve"> </v>
      </c>
      <c r="DD176" s="172">
        <f t="shared" si="58"/>
        <v>1</v>
      </c>
    </row>
    <row r="177" spans="104:113" x14ac:dyDescent="0.25">
      <c r="DA177" s="172">
        <v>8</v>
      </c>
      <c r="DB177" s="32" t="str">
        <f t="shared" si="64"/>
        <v xml:space="preserve"> </v>
      </c>
      <c r="DD177" s="172">
        <f t="shared" si="58"/>
        <v>1</v>
      </c>
    </row>
    <row r="178" spans="104:113" x14ac:dyDescent="0.25">
      <c r="DA178" s="172">
        <v>9</v>
      </c>
      <c r="DB178" s="32" t="str">
        <f t="shared" si="64"/>
        <v xml:space="preserve"> </v>
      </c>
      <c r="DD178" s="172">
        <f t="shared" si="58"/>
        <v>1</v>
      </c>
    </row>
    <row r="179" spans="104:113" x14ac:dyDescent="0.25">
      <c r="DA179" s="172">
        <v>10</v>
      </c>
      <c r="DB179" s="32" t="str">
        <f t="shared" si="64"/>
        <v xml:space="preserve"> </v>
      </c>
      <c r="DD179" s="172">
        <f t="shared" si="58"/>
        <v>1</v>
      </c>
    </row>
    <row r="180" spans="104:113" x14ac:dyDescent="0.25">
      <c r="DA180" s="172">
        <v>11</v>
      </c>
      <c r="DB180" s="32" t="str">
        <f t="shared" si="64"/>
        <v xml:space="preserve"> </v>
      </c>
      <c r="DD180" s="172">
        <f t="shared" si="58"/>
        <v>1</v>
      </c>
    </row>
    <row r="181" spans="104:113" x14ac:dyDescent="0.25">
      <c r="DA181" s="172">
        <v>12</v>
      </c>
      <c r="DB181" s="32" t="str">
        <f t="shared" si="64"/>
        <v xml:space="preserve"> </v>
      </c>
      <c r="DD181" s="172">
        <f t="shared" si="58"/>
        <v>1</v>
      </c>
    </row>
    <row r="182" spans="104:113" x14ac:dyDescent="0.25">
      <c r="DB182" s="196" t="str">
        <f>IF(DB169="","","----")</f>
        <v/>
      </c>
      <c r="DD182" s="172">
        <f t="shared" si="58"/>
        <v>1</v>
      </c>
    </row>
    <row r="183" spans="104:113" x14ac:dyDescent="0.25">
      <c r="DA183" s="172"/>
      <c r="DB183" s="32" t="str">
        <f>IF(DB184="","",CONCATENATE("Warband ",CZ184," ",DG183))</f>
        <v/>
      </c>
      <c r="DD183" s="172">
        <f t="shared" si="58"/>
        <v>1</v>
      </c>
      <c r="DG183" s="49" t="str">
        <f>CONCATENATE("   ",DH183,"/",DI183,IF(DH183&gt;DI183," !",""))</f>
        <v xml:space="preserve">   0/12</v>
      </c>
      <c r="DH183" s="172">
        <f t="shared" ref="DH183" si="65">INDEX($CB$1:$CU$1,CZ184)+DJ183</f>
        <v>0</v>
      </c>
      <c r="DI183" s="172">
        <f>12</f>
        <v>12</v>
      </c>
    </row>
    <row r="184" spans="104:113" x14ac:dyDescent="0.25">
      <c r="CZ184" s="172">
        <v>13</v>
      </c>
      <c r="DA184" s="172" t="s">
        <v>278</v>
      </c>
      <c r="DB184" s="32" t="str">
        <f>T(LOOKUP(CZ184,$DM$1:$EF$1,$DM$2:$EF$2))</f>
        <v/>
      </c>
      <c r="DD184" s="172">
        <f t="shared" si="58"/>
        <v>1</v>
      </c>
    </row>
    <row r="185" spans="104:113" x14ac:dyDescent="0.25">
      <c r="DA185" s="172">
        <v>1</v>
      </c>
      <c r="DB185" s="32" t="str">
        <f t="shared" ref="DB185:DB196" si="66">T(CONCATENATE(LOOKUP(DA185,CN$3:CN$80,BC$3:BC$80)," ",LOOKUP(DA185,CN$3:CN$80,$CA$3:$CA$80)))</f>
        <v xml:space="preserve"> </v>
      </c>
      <c r="DD185" s="172">
        <f t="shared" si="58"/>
        <v>1</v>
      </c>
    </row>
    <row r="186" spans="104:113" x14ac:dyDescent="0.25">
      <c r="DA186" s="172">
        <v>2</v>
      </c>
      <c r="DB186" s="32" t="str">
        <f t="shared" si="66"/>
        <v xml:space="preserve"> </v>
      </c>
      <c r="DD186" s="172">
        <f t="shared" si="58"/>
        <v>1</v>
      </c>
    </row>
    <row r="187" spans="104:113" x14ac:dyDescent="0.25">
      <c r="DA187" s="172">
        <v>3</v>
      </c>
      <c r="DB187" s="32" t="str">
        <f t="shared" si="66"/>
        <v xml:space="preserve"> </v>
      </c>
      <c r="DD187" s="172">
        <f t="shared" si="58"/>
        <v>1</v>
      </c>
    </row>
    <row r="188" spans="104:113" x14ac:dyDescent="0.25">
      <c r="DA188" s="172">
        <v>4</v>
      </c>
      <c r="DB188" s="32" t="str">
        <f t="shared" si="66"/>
        <v xml:space="preserve"> </v>
      </c>
      <c r="DD188" s="172">
        <f t="shared" si="58"/>
        <v>1</v>
      </c>
    </row>
    <row r="189" spans="104:113" x14ac:dyDescent="0.25">
      <c r="DA189" s="172">
        <v>5</v>
      </c>
      <c r="DB189" s="32" t="str">
        <f t="shared" si="66"/>
        <v xml:space="preserve"> </v>
      </c>
      <c r="DD189" s="172">
        <f t="shared" si="58"/>
        <v>1</v>
      </c>
    </row>
    <row r="190" spans="104:113" x14ac:dyDescent="0.25">
      <c r="DA190" s="172">
        <v>6</v>
      </c>
      <c r="DB190" s="32" t="str">
        <f t="shared" si="66"/>
        <v xml:space="preserve"> </v>
      </c>
      <c r="DD190" s="172">
        <f t="shared" si="58"/>
        <v>1</v>
      </c>
    </row>
    <row r="191" spans="104:113" x14ac:dyDescent="0.25">
      <c r="DA191" s="172">
        <v>7</v>
      </c>
      <c r="DB191" s="32" t="str">
        <f t="shared" si="66"/>
        <v xml:space="preserve"> </v>
      </c>
      <c r="DD191" s="172">
        <f t="shared" si="58"/>
        <v>1</v>
      </c>
    </row>
    <row r="192" spans="104:113" x14ac:dyDescent="0.25">
      <c r="DA192" s="172">
        <v>8</v>
      </c>
      <c r="DB192" s="32" t="str">
        <f t="shared" si="66"/>
        <v xml:space="preserve"> </v>
      </c>
      <c r="DD192" s="172">
        <f t="shared" si="58"/>
        <v>1</v>
      </c>
    </row>
    <row r="193" spans="104:113" x14ac:dyDescent="0.25">
      <c r="DA193" s="172">
        <v>9</v>
      </c>
      <c r="DB193" s="32" t="str">
        <f t="shared" si="66"/>
        <v xml:space="preserve"> </v>
      </c>
      <c r="DD193" s="172">
        <f t="shared" si="58"/>
        <v>1</v>
      </c>
    </row>
    <row r="194" spans="104:113" x14ac:dyDescent="0.25">
      <c r="DA194" s="172">
        <v>10</v>
      </c>
      <c r="DB194" s="32" t="str">
        <f t="shared" si="66"/>
        <v xml:space="preserve"> </v>
      </c>
      <c r="DD194" s="172">
        <f t="shared" si="58"/>
        <v>1</v>
      </c>
    </row>
    <row r="195" spans="104:113" x14ac:dyDescent="0.25">
      <c r="DA195" s="172">
        <v>11</v>
      </c>
      <c r="DB195" s="32" t="str">
        <f t="shared" si="66"/>
        <v xml:space="preserve"> </v>
      </c>
      <c r="DD195" s="172">
        <f t="shared" si="58"/>
        <v>1</v>
      </c>
    </row>
    <row r="196" spans="104:113" x14ac:dyDescent="0.25">
      <c r="DA196" s="172">
        <v>12</v>
      </c>
      <c r="DB196" s="32" t="str">
        <f t="shared" si="66"/>
        <v xml:space="preserve"> </v>
      </c>
      <c r="DD196" s="172">
        <f t="shared" si="58"/>
        <v>1</v>
      </c>
    </row>
    <row r="197" spans="104:113" x14ac:dyDescent="0.25">
      <c r="DB197" s="196" t="str">
        <f>IF(DB184="","","----")</f>
        <v/>
      </c>
      <c r="DD197" s="172">
        <f t="shared" ref="DD197:DD260" si="67">IF(OR(DB196="",DB196=" "),DD196,DD196+1)</f>
        <v>1</v>
      </c>
    </row>
    <row r="198" spans="104:113" x14ac:dyDescent="0.25">
      <c r="DA198" s="172"/>
      <c r="DB198" s="32" t="str">
        <f>IF(DB199="","",CONCATENATE("Warband ",CZ199," ",DG198))</f>
        <v/>
      </c>
      <c r="DD198" s="172">
        <f t="shared" si="67"/>
        <v>1</v>
      </c>
      <c r="DG198" s="49" t="str">
        <f>CONCATENATE("   ",DH198,"/",DI198,IF(DH198&gt;DI198," !",""))</f>
        <v xml:space="preserve">   0/12</v>
      </c>
      <c r="DH198" s="172">
        <f t="shared" ref="DH198" si="68">INDEX($CB$1:$CU$1,CZ199)+DJ198</f>
        <v>0</v>
      </c>
      <c r="DI198" s="172">
        <f>12</f>
        <v>12</v>
      </c>
    </row>
    <row r="199" spans="104:113" x14ac:dyDescent="0.25">
      <c r="CZ199" s="172">
        <v>14</v>
      </c>
      <c r="DA199" s="172" t="s">
        <v>278</v>
      </c>
      <c r="DB199" s="32" t="str">
        <f>T(LOOKUP(CZ199,$DM$1:$EF$1,$DM$2:$EF$2))</f>
        <v/>
      </c>
      <c r="DD199" s="172">
        <f t="shared" si="67"/>
        <v>1</v>
      </c>
    </row>
    <row r="200" spans="104:113" x14ac:dyDescent="0.25">
      <c r="DA200" s="172">
        <v>1</v>
      </c>
      <c r="DB200" s="32" t="str">
        <f t="shared" ref="DB200:DB211" si="69">T(CONCATENATE(LOOKUP(DA200,CO$3:CO$80,BD$3:BD$80)," ",LOOKUP(DA200,CO$3:CO$80,$CA$3:$CA$80)))</f>
        <v xml:space="preserve"> </v>
      </c>
      <c r="DD200" s="172">
        <f t="shared" si="67"/>
        <v>1</v>
      </c>
    </row>
    <row r="201" spans="104:113" x14ac:dyDescent="0.25">
      <c r="DA201" s="172">
        <v>2</v>
      </c>
      <c r="DB201" s="32" t="str">
        <f t="shared" si="69"/>
        <v xml:space="preserve"> </v>
      </c>
      <c r="DD201" s="172">
        <f t="shared" si="67"/>
        <v>1</v>
      </c>
    </row>
    <row r="202" spans="104:113" x14ac:dyDescent="0.25">
      <c r="DA202" s="172">
        <v>3</v>
      </c>
      <c r="DB202" s="32" t="str">
        <f t="shared" si="69"/>
        <v xml:space="preserve"> </v>
      </c>
      <c r="DD202" s="172">
        <f t="shared" si="67"/>
        <v>1</v>
      </c>
    </row>
    <row r="203" spans="104:113" x14ac:dyDescent="0.25">
      <c r="DA203" s="172">
        <v>4</v>
      </c>
      <c r="DB203" s="32" t="str">
        <f t="shared" si="69"/>
        <v xml:space="preserve"> </v>
      </c>
      <c r="DD203" s="172">
        <f t="shared" si="67"/>
        <v>1</v>
      </c>
    </row>
    <row r="204" spans="104:113" x14ac:dyDescent="0.25">
      <c r="DA204" s="172">
        <v>5</v>
      </c>
      <c r="DB204" s="32" t="str">
        <f t="shared" si="69"/>
        <v xml:space="preserve"> </v>
      </c>
      <c r="DD204" s="172">
        <f t="shared" si="67"/>
        <v>1</v>
      </c>
    </row>
    <row r="205" spans="104:113" x14ac:dyDescent="0.25">
      <c r="DA205" s="172">
        <v>6</v>
      </c>
      <c r="DB205" s="32" t="str">
        <f t="shared" si="69"/>
        <v xml:space="preserve"> </v>
      </c>
      <c r="DD205" s="172">
        <f t="shared" si="67"/>
        <v>1</v>
      </c>
    </row>
    <row r="206" spans="104:113" x14ac:dyDescent="0.25">
      <c r="DA206" s="172">
        <v>7</v>
      </c>
      <c r="DB206" s="32" t="str">
        <f t="shared" si="69"/>
        <v xml:space="preserve"> </v>
      </c>
      <c r="DD206" s="172">
        <f t="shared" si="67"/>
        <v>1</v>
      </c>
    </row>
    <row r="207" spans="104:113" x14ac:dyDescent="0.25">
      <c r="DA207" s="172">
        <v>8</v>
      </c>
      <c r="DB207" s="32" t="str">
        <f t="shared" si="69"/>
        <v xml:space="preserve"> </v>
      </c>
      <c r="DD207" s="172">
        <f t="shared" si="67"/>
        <v>1</v>
      </c>
    </row>
    <row r="208" spans="104:113" x14ac:dyDescent="0.25">
      <c r="DA208" s="172">
        <v>9</v>
      </c>
      <c r="DB208" s="32" t="str">
        <f t="shared" si="69"/>
        <v xml:space="preserve"> </v>
      </c>
      <c r="DD208" s="172">
        <f t="shared" si="67"/>
        <v>1</v>
      </c>
    </row>
    <row r="209" spans="104:113" x14ac:dyDescent="0.25">
      <c r="DA209" s="172">
        <v>10</v>
      </c>
      <c r="DB209" s="32" t="str">
        <f t="shared" si="69"/>
        <v xml:space="preserve"> </v>
      </c>
      <c r="DD209" s="172">
        <f t="shared" si="67"/>
        <v>1</v>
      </c>
    </row>
    <row r="210" spans="104:113" x14ac:dyDescent="0.25">
      <c r="DA210" s="172">
        <v>11</v>
      </c>
      <c r="DB210" s="32" t="str">
        <f t="shared" si="69"/>
        <v xml:space="preserve"> </v>
      </c>
      <c r="DD210" s="172">
        <f t="shared" si="67"/>
        <v>1</v>
      </c>
    </row>
    <row r="211" spans="104:113" x14ac:dyDescent="0.25">
      <c r="DA211" s="172">
        <v>12</v>
      </c>
      <c r="DB211" s="32" t="str">
        <f t="shared" si="69"/>
        <v xml:space="preserve"> </v>
      </c>
      <c r="DD211" s="172">
        <f t="shared" si="67"/>
        <v>1</v>
      </c>
    </row>
    <row r="212" spans="104:113" x14ac:dyDescent="0.25">
      <c r="DB212" s="196" t="str">
        <f>IF(DB199="","","----")</f>
        <v/>
      </c>
      <c r="DD212" s="172">
        <f t="shared" si="67"/>
        <v>1</v>
      </c>
    </row>
    <row r="213" spans="104:113" x14ac:dyDescent="0.25">
      <c r="DA213" s="172"/>
      <c r="DB213" s="32" t="str">
        <f>IF(DB214="","",CONCATENATE("Warband ",CZ214," ",DG213))</f>
        <v/>
      </c>
      <c r="DD213" s="172">
        <f t="shared" si="67"/>
        <v>1</v>
      </c>
      <c r="DG213" s="49" t="str">
        <f>CONCATENATE("   ",DH213,"/",DI213,IF(DH213&gt;DI213," !",""))</f>
        <v xml:space="preserve">   0/12</v>
      </c>
      <c r="DH213" s="172">
        <f t="shared" ref="DH213" si="70">INDEX($CB$1:$CU$1,CZ214)+DJ213</f>
        <v>0</v>
      </c>
      <c r="DI213" s="172">
        <f>12</f>
        <v>12</v>
      </c>
    </row>
    <row r="214" spans="104:113" x14ac:dyDescent="0.25">
      <c r="CZ214" s="172">
        <v>15</v>
      </c>
      <c r="DA214" s="172" t="s">
        <v>278</v>
      </c>
      <c r="DB214" s="32" t="str">
        <f>T(LOOKUP(CZ214,$DM$1:$EF$1,$DM$2:$EF$2))</f>
        <v/>
      </c>
      <c r="DD214" s="172">
        <f t="shared" si="67"/>
        <v>1</v>
      </c>
    </row>
    <row r="215" spans="104:113" x14ac:dyDescent="0.25">
      <c r="DA215" s="172">
        <v>1</v>
      </c>
      <c r="DB215" s="32" t="str">
        <f t="shared" ref="DB215:DB226" si="71">T(CONCATENATE(LOOKUP(DA215,CP$3:CP$80,BE$3:BE$80)," ",LOOKUP(DA215,CP$3:CP$80,$CA$3:$CA$80)))</f>
        <v xml:space="preserve"> </v>
      </c>
      <c r="DD215" s="172">
        <f t="shared" si="67"/>
        <v>1</v>
      </c>
    </row>
    <row r="216" spans="104:113" x14ac:dyDescent="0.25">
      <c r="DA216" s="172">
        <v>2</v>
      </c>
      <c r="DB216" s="32" t="str">
        <f t="shared" si="71"/>
        <v xml:space="preserve"> </v>
      </c>
      <c r="DD216" s="172">
        <f t="shared" si="67"/>
        <v>1</v>
      </c>
    </row>
    <row r="217" spans="104:113" x14ac:dyDescent="0.25">
      <c r="DA217" s="172">
        <v>3</v>
      </c>
      <c r="DB217" s="32" t="str">
        <f t="shared" si="71"/>
        <v xml:space="preserve"> </v>
      </c>
      <c r="DD217" s="172">
        <f t="shared" si="67"/>
        <v>1</v>
      </c>
    </row>
    <row r="218" spans="104:113" x14ac:dyDescent="0.25">
      <c r="DA218" s="172">
        <v>4</v>
      </c>
      <c r="DB218" s="32" t="str">
        <f t="shared" si="71"/>
        <v xml:space="preserve"> </v>
      </c>
      <c r="DD218" s="172">
        <f t="shared" si="67"/>
        <v>1</v>
      </c>
    </row>
    <row r="219" spans="104:113" x14ac:dyDescent="0.25">
      <c r="DA219" s="172">
        <v>5</v>
      </c>
      <c r="DB219" s="32" t="str">
        <f t="shared" si="71"/>
        <v xml:space="preserve"> </v>
      </c>
      <c r="DD219" s="172">
        <f t="shared" si="67"/>
        <v>1</v>
      </c>
    </row>
    <row r="220" spans="104:113" x14ac:dyDescent="0.25">
      <c r="DA220" s="172">
        <v>6</v>
      </c>
      <c r="DB220" s="32" t="str">
        <f t="shared" si="71"/>
        <v xml:space="preserve"> </v>
      </c>
      <c r="DD220" s="172">
        <f t="shared" si="67"/>
        <v>1</v>
      </c>
    </row>
    <row r="221" spans="104:113" x14ac:dyDescent="0.25">
      <c r="DA221" s="172">
        <v>7</v>
      </c>
      <c r="DB221" s="32" t="str">
        <f t="shared" si="71"/>
        <v xml:space="preserve"> </v>
      </c>
      <c r="DD221" s="172">
        <f t="shared" si="67"/>
        <v>1</v>
      </c>
    </row>
    <row r="222" spans="104:113" x14ac:dyDescent="0.25">
      <c r="DA222" s="172">
        <v>8</v>
      </c>
      <c r="DB222" s="32" t="str">
        <f t="shared" si="71"/>
        <v xml:space="preserve"> </v>
      </c>
      <c r="DD222" s="172">
        <f t="shared" si="67"/>
        <v>1</v>
      </c>
    </row>
    <row r="223" spans="104:113" x14ac:dyDescent="0.25">
      <c r="DA223" s="172">
        <v>9</v>
      </c>
      <c r="DB223" s="32" t="str">
        <f t="shared" si="71"/>
        <v xml:space="preserve"> </v>
      </c>
      <c r="DD223" s="172">
        <f t="shared" si="67"/>
        <v>1</v>
      </c>
    </row>
    <row r="224" spans="104:113" x14ac:dyDescent="0.25">
      <c r="DA224" s="172">
        <v>10</v>
      </c>
      <c r="DB224" s="32" t="str">
        <f t="shared" si="71"/>
        <v xml:space="preserve"> </v>
      </c>
      <c r="DD224" s="172">
        <f t="shared" si="67"/>
        <v>1</v>
      </c>
    </row>
    <row r="225" spans="104:113" x14ac:dyDescent="0.25">
      <c r="DA225" s="172">
        <v>11</v>
      </c>
      <c r="DB225" s="32" t="str">
        <f t="shared" si="71"/>
        <v xml:space="preserve"> </v>
      </c>
      <c r="DD225" s="172">
        <f t="shared" si="67"/>
        <v>1</v>
      </c>
    </row>
    <row r="226" spans="104:113" x14ac:dyDescent="0.25">
      <c r="DA226" s="172">
        <v>12</v>
      </c>
      <c r="DB226" s="32" t="str">
        <f t="shared" si="71"/>
        <v xml:space="preserve"> </v>
      </c>
      <c r="DD226" s="172">
        <f t="shared" si="67"/>
        <v>1</v>
      </c>
    </row>
    <row r="227" spans="104:113" x14ac:dyDescent="0.25">
      <c r="DB227" s="196" t="str">
        <f>IF(DB214="","","----")</f>
        <v/>
      </c>
      <c r="DD227" s="172">
        <f t="shared" si="67"/>
        <v>1</v>
      </c>
    </row>
    <row r="228" spans="104:113" x14ac:dyDescent="0.25">
      <c r="DA228" s="172"/>
      <c r="DB228" s="32" t="str">
        <f>IF(DB229="","",CONCATENATE("Warband ",CZ229," ",DG228))</f>
        <v/>
      </c>
      <c r="DD228" s="172">
        <f t="shared" si="67"/>
        <v>1</v>
      </c>
      <c r="DG228" s="49" t="str">
        <f>CONCATENATE("   ",DH228,"/",DI228,IF(DH228&gt;DI228," !",""))</f>
        <v xml:space="preserve">   0/12</v>
      </c>
      <c r="DH228" s="172">
        <f t="shared" ref="DH228" si="72">INDEX($CB$1:$CU$1,CZ229)+DJ228</f>
        <v>0</v>
      </c>
      <c r="DI228" s="172">
        <f>12</f>
        <v>12</v>
      </c>
    </row>
    <row r="229" spans="104:113" x14ac:dyDescent="0.25">
      <c r="CZ229" s="172">
        <v>16</v>
      </c>
      <c r="DA229" s="172" t="s">
        <v>278</v>
      </c>
      <c r="DB229" s="32" t="str">
        <f>T(LOOKUP(CZ229,$DM$1:$EF$1,$DM$2:$EF$2))</f>
        <v/>
      </c>
      <c r="DD229" s="172">
        <f t="shared" si="67"/>
        <v>1</v>
      </c>
    </row>
    <row r="230" spans="104:113" x14ac:dyDescent="0.25">
      <c r="DA230" s="172">
        <v>1</v>
      </c>
      <c r="DB230" s="32" t="str">
        <f t="shared" ref="DB230:DB241" si="73">T(CONCATENATE(LOOKUP(DA230,CQ$3:CQ$80,BF$3:BF$80)," ",LOOKUP(DA230,CQ$3:CQ$80,$CA$3:$CA$80)))</f>
        <v xml:space="preserve"> </v>
      </c>
      <c r="DD230" s="172">
        <f t="shared" si="67"/>
        <v>1</v>
      </c>
    </row>
    <row r="231" spans="104:113" x14ac:dyDescent="0.25">
      <c r="DA231" s="172">
        <v>2</v>
      </c>
      <c r="DB231" s="32" t="str">
        <f t="shared" si="73"/>
        <v xml:space="preserve"> </v>
      </c>
      <c r="DD231" s="172">
        <f t="shared" si="67"/>
        <v>1</v>
      </c>
    </row>
    <row r="232" spans="104:113" x14ac:dyDescent="0.25">
      <c r="DA232" s="172">
        <v>3</v>
      </c>
      <c r="DB232" s="32" t="str">
        <f t="shared" si="73"/>
        <v xml:space="preserve"> </v>
      </c>
      <c r="DD232" s="172">
        <f t="shared" si="67"/>
        <v>1</v>
      </c>
    </row>
    <row r="233" spans="104:113" x14ac:dyDescent="0.25">
      <c r="DA233" s="172">
        <v>4</v>
      </c>
      <c r="DB233" s="32" t="str">
        <f t="shared" si="73"/>
        <v xml:space="preserve"> </v>
      </c>
      <c r="DD233" s="172">
        <f t="shared" si="67"/>
        <v>1</v>
      </c>
    </row>
    <row r="234" spans="104:113" x14ac:dyDescent="0.25">
      <c r="DA234" s="172">
        <v>5</v>
      </c>
      <c r="DB234" s="32" t="str">
        <f t="shared" si="73"/>
        <v xml:space="preserve"> </v>
      </c>
      <c r="DD234" s="172">
        <f t="shared" si="67"/>
        <v>1</v>
      </c>
    </row>
    <row r="235" spans="104:113" x14ac:dyDescent="0.25">
      <c r="DA235" s="172">
        <v>6</v>
      </c>
      <c r="DB235" s="32" t="str">
        <f t="shared" si="73"/>
        <v xml:space="preserve"> </v>
      </c>
      <c r="DD235" s="172">
        <f t="shared" si="67"/>
        <v>1</v>
      </c>
    </row>
    <row r="236" spans="104:113" x14ac:dyDescent="0.25">
      <c r="DA236" s="172">
        <v>7</v>
      </c>
      <c r="DB236" s="32" t="str">
        <f t="shared" si="73"/>
        <v xml:space="preserve"> </v>
      </c>
      <c r="DD236" s="172">
        <f t="shared" si="67"/>
        <v>1</v>
      </c>
    </row>
    <row r="237" spans="104:113" x14ac:dyDescent="0.25">
      <c r="DA237" s="172">
        <v>8</v>
      </c>
      <c r="DB237" s="32" t="str">
        <f t="shared" si="73"/>
        <v xml:space="preserve"> </v>
      </c>
      <c r="DD237" s="172">
        <f t="shared" si="67"/>
        <v>1</v>
      </c>
    </row>
    <row r="238" spans="104:113" x14ac:dyDescent="0.25">
      <c r="DA238" s="172">
        <v>9</v>
      </c>
      <c r="DB238" s="32" t="str">
        <f t="shared" si="73"/>
        <v xml:space="preserve"> </v>
      </c>
      <c r="DD238" s="172">
        <f t="shared" si="67"/>
        <v>1</v>
      </c>
    </row>
    <row r="239" spans="104:113" x14ac:dyDescent="0.25">
      <c r="DA239" s="172">
        <v>10</v>
      </c>
      <c r="DB239" s="32" t="str">
        <f t="shared" si="73"/>
        <v xml:space="preserve"> </v>
      </c>
      <c r="DD239" s="172">
        <f t="shared" si="67"/>
        <v>1</v>
      </c>
    </row>
    <row r="240" spans="104:113" x14ac:dyDescent="0.25">
      <c r="DA240" s="172">
        <v>11</v>
      </c>
      <c r="DB240" s="32" t="str">
        <f t="shared" si="73"/>
        <v xml:space="preserve"> </v>
      </c>
      <c r="DD240" s="172">
        <f t="shared" si="67"/>
        <v>1</v>
      </c>
    </row>
    <row r="241" spans="104:113" x14ac:dyDescent="0.25">
      <c r="DA241" s="172">
        <v>12</v>
      </c>
      <c r="DB241" s="32" t="str">
        <f t="shared" si="73"/>
        <v xml:space="preserve"> </v>
      </c>
      <c r="DD241" s="172">
        <f t="shared" si="67"/>
        <v>1</v>
      </c>
    </row>
    <row r="242" spans="104:113" x14ac:dyDescent="0.25">
      <c r="DB242" s="196" t="str">
        <f>IF(DB229="","","----")</f>
        <v/>
      </c>
      <c r="DD242" s="172">
        <f t="shared" si="67"/>
        <v>1</v>
      </c>
    </row>
    <row r="243" spans="104:113" x14ac:dyDescent="0.25">
      <c r="DA243" s="172"/>
      <c r="DB243" s="32" t="str">
        <f>IF(DB244="","",CONCATENATE("Warband ",CZ244," ",DG243))</f>
        <v/>
      </c>
      <c r="DD243" s="172">
        <f t="shared" si="67"/>
        <v>1</v>
      </c>
      <c r="DG243" s="49" t="str">
        <f>CONCATENATE("   ",DH243,"/",DI243,IF(DH243&gt;DI243," !",""))</f>
        <v xml:space="preserve">   0/12</v>
      </c>
      <c r="DH243" s="172">
        <f t="shared" ref="DH243" si="74">INDEX($CB$1:$CU$1,CZ244)+DJ243</f>
        <v>0</v>
      </c>
      <c r="DI243" s="172">
        <f>12</f>
        <v>12</v>
      </c>
    </row>
    <row r="244" spans="104:113" x14ac:dyDescent="0.25">
      <c r="CZ244" s="172">
        <v>17</v>
      </c>
      <c r="DA244" s="172" t="s">
        <v>278</v>
      </c>
      <c r="DB244" s="32" t="str">
        <f>T(LOOKUP(CZ244,$DM$1:$EF$1,$DM$2:$EF$2))</f>
        <v/>
      </c>
      <c r="DD244" s="172">
        <f t="shared" si="67"/>
        <v>1</v>
      </c>
    </row>
    <row r="245" spans="104:113" x14ac:dyDescent="0.25">
      <c r="DA245" s="172">
        <v>1</v>
      </c>
      <c r="DB245" s="32" t="str">
        <f t="shared" ref="DB245:DB256" si="75">T(CONCATENATE(LOOKUP(DA245,CR$3:CR$80,BG$3:BG$80)," ",LOOKUP(DA245,CR$3:CR$80,$CA$3:$CA$80)))</f>
        <v xml:space="preserve"> </v>
      </c>
      <c r="DD245" s="172">
        <f t="shared" si="67"/>
        <v>1</v>
      </c>
    </row>
    <row r="246" spans="104:113" x14ac:dyDescent="0.25">
      <c r="DA246" s="172">
        <v>2</v>
      </c>
      <c r="DB246" s="32" t="str">
        <f t="shared" si="75"/>
        <v xml:space="preserve"> </v>
      </c>
      <c r="DD246" s="172">
        <f t="shared" si="67"/>
        <v>1</v>
      </c>
    </row>
    <row r="247" spans="104:113" x14ac:dyDescent="0.25">
      <c r="DA247" s="172">
        <v>3</v>
      </c>
      <c r="DB247" s="32" t="str">
        <f t="shared" si="75"/>
        <v xml:space="preserve"> </v>
      </c>
      <c r="DD247" s="172">
        <f t="shared" si="67"/>
        <v>1</v>
      </c>
    </row>
    <row r="248" spans="104:113" x14ac:dyDescent="0.25">
      <c r="DA248" s="172">
        <v>4</v>
      </c>
      <c r="DB248" s="32" t="str">
        <f t="shared" si="75"/>
        <v xml:space="preserve"> </v>
      </c>
      <c r="DD248" s="172">
        <f t="shared" si="67"/>
        <v>1</v>
      </c>
    </row>
    <row r="249" spans="104:113" x14ac:dyDescent="0.25">
      <c r="DA249" s="172">
        <v>5</v>
      </c>
      <c r="DB249" s="32" t="str">
        <f t="shared" si="75"/>
        <v xml:space="preserve"> </v>
      </c>
      <c r="DD249" s="172">
        <f t="shared" si="67"/>
        <v>1</v>
      </c>
    </row>
    <row r="250" spans="104:113" x14ac:dyDescent="0.25">
      <c r="DA250" s="172">
        <v>6</v>
      </c>
      <c r="DB250" s="32" t="str">
        <f t="shared" si="75"/>
        <v xml:space="preserve"> </v>
      </c>
      <c r="DD250" s="172">
        <f t="shared" si="67"/>
        <v>1</v>
      </c>
    </row>
    <row r="251" spans="104:113" x14ac:dyDescent="0.25">
      <c r="DA251" s="172">
        <v>7</v>
      </c>
      <c r="DB251" s="32" t="str">
        <f t="shared" si="75"/>
        <v xml:space="preserve"> </v>
      </c>
      <c r="DD251" s="172">
        <f t="shared" si="67"/>
        <v>1</v>
      </c>
    </row>
    <row r="252" spans="104:113" x14ac:dyDescent="0.25">
      <c r="DA252" s="172">
        <v>8</v>
      </c>
      <c r="DB252" s="32" t="str">
        <f t="shared" si="75"/>
        <v xml:space="preserve"> </v>
      </c>
      <c r="DD252" s="172">
        <f t="shared" si="67"/>
        <v>1</v>
      </c>
    </row>
    <row r="253" spans="104:113" x14ac:dyDescent="0.25">
      <c r="DA253" s="172">
        <v>9</v>
      </c>
      <c r="DB253" s="32" t="str">
        <f t="shared" si="75"/>
        <v xml:space="preserve"> </v>
      </c>
      <c r="DD253" s="172">
        <f t="shared" si="67"/>
        <v>1</v>
      </c>
    </row>
    <row r="254" spans="104:113" x14ac:dyDescent="0.25">
      <c r="DA254" s="172">
        <v>10</v>
      </c>
      <c r="DB254" s="32" t="str">
        <f t="shared" si="75"/>
        <v xml:space="preserve"> </v>
      </c>
      <c r="DD254" s="172">
        <f t="shared" si="67"/>
        <v>1</v>
      </c>
    </row>
    <row r="255" spans="104:113" x14ac:dyDescent="0.25">
      <c r="DA255" s="172">
        <v>11</v>
      </c>
      <c r="DB255" s="32" t="str">
        <f t="shared" si="75"/>
        <v xml:space="preserve"> </v>
      </c>
      <c r="DD255" s="172">
        <f t="shared" si="67"/>
        <v>1</v>
      </c>
    </row>
    <row r="256" spans="104:113" x14ac:dyDescent="0.25">
      <c r="DA256" s="172">
        <v>12</v>
      </c>
      <c r="DB256" s="32" t="str">
        <f t="shared" si="75"/>
        <v xml:space="preserve"> </v>
      </c>
      <c r="DD256" s="172">
        <f t="shared" si="67"/>
        <v>1</v>
      </c>
    </row>
    <row r="257" spans="104:113" x14ac:dyDescent="0.25">
      <c r="DB257" s="196" t="str">
        <f>IF(DB244="","","----")</f>
        <v/>
      </c>
      <c r="DD257" s="172">
        <f t="shared" si="67"/>
        <v>1</v>
      </c>
    </row>
    <row r="258" spans="104:113" x14ac:dyDescent="0.25">
      <c r="DA258" s="172"/>
      <c r="DB258" s="32" t="str">
        <f>IF(DB259="","",CONCATENATE("Warband ",CZ259," ",DG258))</f>
        <v/>
      </c>
      <c r="DD258" s="172">
        <f t="shared" si="67"/>
        <v>1</v>
      </c>
      <c r="DG258" s="49" t="str">
        <f>CONCATENATE("   ",DH258,"/",DI258,IF(DH258&gt;DI258," !",""))</f>
        <v xml:space="preserve">   0/12</v>
      </c>
      <c r="DH258" s="172">
        <f t="shared" ref="DH258" si="76">INDEX($CB$1:$CU$1,CZ259)+DJ258</f>
        <v>0</v>
      </c>
      <c r="DI258" s="172">
        <f>12</f>
        <v>12</v>
      </c>
    </row>
    <row r="259" spans="104:113" x14ac:dyDescent="0.25">
      <c r="CZ259" s="172">
        <v>18</v>
      </c>
      <c r="DA259" s="172" t="s">
        <v>278</v>
      </c>
      <c r="DB259" s="32" t="str">
        <f>T(LOOKUP(CZ259,$DM$1:$EF$1,$DM$2:$EF$2))</f>
        <v/>
      </c>
      <c r="DD259" s="172">
        <f t="shared" si="67"/>
        <v>1</v>
      </c>
    </row>
    <row r="260" spans="104:113" x14ac:dyDescent="0.25">
      <c r="DA260" s="172">
        <v>1</v>
      </c>
      <c r="DB260" s="32" t="str">
        <f t="shared" ref="DB260:DB271" si="77">T(CONCATENATE(LOOKUP(DA260,CS$3:CS$80,BH$3:BH$80)," ",LOOKUP(DA260,CS$3:CS$80,$CA$3:$CA$80)))</f>
        <v xml:space="preserve"> </v>
      </c>
      <c r="DD260" s="172">
        <f t="shared" si="67"/>
        <v>1</v>
      </c>
    </row>
    <row r="261" spans="104:113" x14ac:dyDescent="0.25">
      <c r="DA261" s="172">
        <v>2</v>
      </c>
      <c r="DB261" s="32" t="str">
        <f t="shared" si="77"/>
        <v xml:space="preserve"> </v>
      </c>
      <c r="DD261" s="172">
        <f t="shared" ref="DD261:DD302" si="78">IF(OR(DB260="",DB260=" "),DD260,DD260+1)</f>
        <v>1</v>
      </c>
    </row>
    <row r="262" spans="104:113" x14ac:dyDescent="0.25">
      <c r="DA262" s="172">
        <v>3</v>
      </c>
      <c r="DB262" s="32" t="str">
        <f t="shared" si="77"/>
        <v xml:space="preserve"> </v>
      </c>
      <c r="DD262" s="172">
        <f t="shared" si="78"/>
        <v>1</v>
      </c>
    </row>
    <row r="263" spans="104:113" x14ac:dyDescent="0.25">
      <c r="DA263" s="172">
        <v>4</v>
      </c>
      <c r="DB263" s="32" t="str">
        <f t="shared" si="77"/>
        <v xml:space="preserve"> </v>
      </c>
      <c r="DD263" s="172">
        <f t="shared" si="78"/>
        <v>1</v>
      </c>
    </row>
    <row r="264" spans="104:113" x14ac:dyDescent="0.25">
      <c r="DA264" s="172">
        <v>5</v>
      </c>
      <c r="DB264" s="32" t="str">
        <f t="shared" si="77"/>
        <v xml:space="preserve"> </v>
      </c>
      <c r="DD264" s="172">
        <f t="shared" si="78"/>
        <v>1</v>
      </c>
    </row>
    <row r="265" spans="104:113" x14ac:dyDescent="0.25">
      <c r="DA265" s="172">
        <v>6</v>
      </c>
      <c r="DB265" s="32" t="str">
        <f t="shared" si="77"/>
        <v xml:space="preserve"> </v>
      </c>
      <c r="DD265" s="172">
        <f t="shared" si="78"/>
        <v>1</v>
      </c>
    </row>
    <row r="266" spans="104:113" x14ac:dyDescent="0.25">
      <c r="DA266" s="172">
        <v>7</v>
      </c>
      <c r="DB266" s="32" t="str">
        <f t="shared" si="77"/>
        <v xml:space="preserve"> </v>
      </c>
      <c r="DD266" s="172">
        <f t="shared" si="78"/>
        <v>1</v>
      </c>
    </row>
    <row r="267" spans="104:113" x14ac:dyDescent="0.25">
      <c r="DA267" s="172">
        <v>8</v>
      </c>
      <c r="DB267" s="32" t="str">
        <f t="shared" si="77"/>
        <v xml:space="preserve"> </v>
      </c>
      <c r="DD267" s="172">
        <f t="shared" si="78"/>
        <v>1</v>
      </c>
    </row>
    <row r="268" spans="104:113" x14ac:dyDescent="0.25">
      <c r="DA268" s="172">
        <v>9</v>
      </c>
      <c r="DB268" s="32" t="str">
        <f t="shared" si="77"/>
        <v xml:space="preserve"> </v>
      </c>
      <c r="DD268" s="172">
        <f t="shared" si="78"/>
        <v>1</v>
      </c>
    </row>
    <row r="269" spans="104:113" x14ac:dyDescent="0.25">
      <c r="DA269" s="172">
        <v>10</v>
      </c>
      <c r="DB269" s="32" t="str">
        <f t="shared" si="77"/>
        <v xml:space="preserve"> </v>
      </c>
      <c r="DD269" s="172">
        <f t="shared" si="78"/>
        <v>1</v>
      </c>
    </row>
    <row r="270" spans="104:113" x14ac:dyDescent="0.25">
      <c r="DA270" s="172">
        <v>11</v>
      </c>
      <c r="DB270" s="32" t="str">
        <f t="shared" si="77"/>
        <v xml:space="preserve"> </v>
      </c>
      <c r="DD270" s="172">
        <f t="shared" si="78"/>
        <v>1</v>
      </c>
    </row>
    <row r="271" spans="104:113" x14ac:dyDescent="0.25">
      <c r="DA271" s="172">
        <v>12</v>
      </c>
      <c r="DB271" s="32" t="str">
        <f t="shared" si="77"/>
        <v xml:space="preserve"> </v>
      </c>
      <c r="DD271" s="172">
        <f t="shared" si="78"/>
        <v>1</v>
      </c>
    </row>
    <row r="272" spans="104:113" x14ac:dyDescent="0.25">
      <c r="DB272" s="196" t="str">
        <f>IF(DB259="","","----")</f>
        <v/>
      </c>
      <c r="DD272" s="172">
        <f t="shared" si="78"/>
        <v>1</v>
      </c>
    </row>
    <row r="273" spans="104:113" x14ac:dyDescent="0.25">
      <c r="DA273" s="172"/>
      <c r="DB273" s="32" t="str">
        <f>IF(DB274="","",CONCATENATE("Warband ",CZ274," ",DG273))</f>
        <v/>
      </c>
      <c r="DD273" s="172">
        <f t="shared" si="78"/>
        <v>1</v>
      </c>
      <c r="DG273" s="49" t="str">
        <f>CONCATENATE("   ",DH273,"/",DI273,IF(DH273&gt;DI273," !",""))</f>
        <v xml:space="preserve">   0/12</v>
      </c>
      <c r="DH273" s="172">
        <f t="shared" ref="DH273" si="79">INDEX($CB$1:$CU$1,CZ274)+DJ273</f>
        <v>0</v>
      </c>
      <c r="DI273" s="172">
        <f>12</f>
        <v>12</v>
      </c>
    </row>
    <row r="274" spans="104:113" x14ac:dyDescent="0.25">
      <c r="CZ274" s="172">
        <v>19</v>
      </c>
      <c r="DA274" s="172" t="s">
        <v>278</v>
      </c>
      <c r="DB274" s="32" t="str">
        <f>T(LOOKUP(CZ274,$DM$1:$EF$1,$DM$2:$EF$2))</f>
        <v/>
      </c>
      <c r="DD274" s="172">
        <f t="shared" si="78"/>
        <v>1</v>
      </c>
    </row>
    <row r="275" spans="104:113" x14ac:dyDescent="0.25">
      <c r="DA275" s="172">
        <v>1</v>
      </c>
      <c r="DB275" s="32" t="str">
        <f t="shared" ref="DB275:DB286" si="80">T(CONCATENATE(LOOKUP(DA275,CT$3:CT$80,BI$3:BI$80)," ",LOOKUP(DA275,CT$3:CT$80,$CA$3:$CA$80)))</f>
        <v xml:space="preserve"> </v>
      </c>
      <c r="DD275" s="172">
        <f t="shared" si="78"/>
        <v>1</v>
      </c>
    </row>
    <row r="276" spans="104:113" x14ac:dyDescent="0.25">
      <c r="DA276" s="172">
        <v>2</v>
      </c>
      <c r="DB276" s="32" t="str">
        <f t="shared" si="80"/>
        <v xml:space="preserve"> </v>
      </c>
      <c r="DD276" s="172">
        <f t="shared" si="78"/>
        <v>1</v>
      </c>
    </row>
    <row r="277" spans="104:113" x14ac:dyDescent="0.25">
      <c r="DA277" s="172">
        <v>3</v>
      </c>
      <c r="DB277" s="32" t="str">
        <f t="shared" si="80"/>
        <v xml:space="preserve"> </v>
      </c>
      <c r="DD277" s="172">
        <f t="shared" si="78"/>
        <v>1</v>
      </c>
    </row>
    <row r="278" spans="104:113" x14ac:dyDescent="0.25">
      <c r="DA278" s="172">
        <v>4</v>
      </c>
      <c r="DB278" s="32" t="str">
        <f t="shared" si="80"/>
        <v xml:space="preserve"> </v>
      </c>
      <c r="DD278" s="172">
        <f t="shared" si="78"/>
        <v>1</v>
      </c>
    </row>
    <row r="279" spans="104:113" x14ac:dyDescent="0.25">
      <c r="DA279" s="172">
        <v>5</v>
      </c>
      <c r="DB279" s="32" t="str">
        <f t="shared" si="80"/>
        <v xml:space="preserve"> </v>
      </c>
      <c r="DD279" s="172">
        <f t="shared" si="78"/>
        <v>1</v>
      </c>
    </row>
    <row r="280" spans="104:113" x14ac:dyDescent="0.25">
      <c r="DA280" s="172">
        <v>6</v>
      </c>
      <c r="DB280" s="32" t="str">
        <f t="shared" si="80"/>
        <v xml:space="preserve"> </v>
      </c>
      <c r="DD280" s="172">
        <f t="shared" si="78"/>
        <v>1</v>
      </c>
    </row>
    <row r="281" spans="104:113" x14ac:dyDescent="0.25">
      <c r="DA281" s="172">
        <v>7</v>
      </c>
      <c r="DB281" s="32" t="str">
        <f t="shared" si="80"/>
        <v xml:space="preserve"> </v>
      </c>
      <c r="DD281" s="172">
        <f t="shared" si="78"/>
        <v>1</v>
      </c>
    </row>
    <row r="282" spans="104:113" x14ac:dyDescent="0.25">
      <c r="DA282" s="172">
        <v>8</v>
      </c>
      <c r="DB282" s="32" t="str">
        <f t="shared" si="80"/>
        <v xml:space="preserve"> </v>
      </c>
      <c r="DD282" s="172">
        <f t="shared" si="78"/>
        <v>1</v>
      </c>
    </row>
    <row r="283" spans="104:113" x14ac:dyDescent="0.25">
      <c r="DA283" s="172">
        <v>9</v>
      </c>
      <c r="DB283" s="32" t="str">
        <f t="shared" si="80"/>
        <v xml:space="preserve"> </v>
      </c>
      <c r="DD283" s="172">
        <f t="shared" si="78"/>
        <v>1</v>
      </c>
    </row>
    <row r="284" spans="104:113" x14ac:dyDescent="0.25">
      <c r="DA284" s="172">
        <v>10</v>
      </c>
      <c r="DB284" s="32" t="str">
        <f t="shared" si="80"/>
        <v xml:space="preserve"> </v>
      </c>
      <c r="DD284" s="172">
        <f t="shared" si="78"/>
        <v>1</v>
      </c>
    </row>
    <row r="285" spans="104:113" x14ac:dyDescent="0.25">
      <c r="DA285" s="172">
        <v>11</v>
      </c>
      <c r="DB285" s="32" t="str">
        <f t="shared" si="80"/>
        <v xml:space="preserve"> </v>
      </c>
      <c r="DD285" s="172">
        <f t="shared" si="78"/>
        <v>1</v>
      </c>
    </row>
    <row r="286" spans="104:113" x14ac:dyDescent="0.25">
      <c r="DA286" s="172">
        <v>12</v>
      </c>
      <c r="DB286" s="32" t="str">
        <f t="shared" si="80"/>
        <v xml:space="preserve"> </v>
      </c>
      <c r="DD286" s="172">
        <f t="shared" si="78"/>
        <v>1</v>
      </c>
    </row>
    <row r="287" spans="104:113" x14ac:dyDescent="0.25">
      <c r="DB287" s="196" t="str">
        <f>IF(DB274="","","----")</f>
        <v/>
      </c>
      <c r="DD287" s="172">
        <f t="shared" si="78"/>
        <v>1</v>
      </c>
    </row>
    <row r="288" spans="104:113" x14ac:dyDescent="0.25">
      <c r="DA288" s="172"/>
      <c r="DB288" s="32" t="str">
        <f>IF(DB289="","",CONCATENATE("Warband ",CZ289," ",DG288))</f>
        <v/>
      </c>
      <c r="DD288" s="172">
        <f t="shared" si="78"/>
        <v>1</v>
      </c>
      <c r="DG288" s="49" t="str">
        <f>CONCATENATE("   ",DH288,"/",DI288,IF(DH288&gt;DI288," !",""))</f>
        <v xml:space="preserve">   0/12</v>
      </c>
      <c r="DH288" s="172">
        <f t="shared" ref="DH288" si="81">INDEX($CB$1:$CU$1,CZ289)+DJ288</f>
        <v>0</v>
      </c>
      <c r="DI288" s="172">
        <f>12</f>
        <v>12</v>
      </c>
    </row>
    <row r="289" spans="104:108" x14ac:dyDescent="0.25">
      <c r="CZ289" s="172">
        <v>20</v>
      </c>
      <c r="DA289" s="172" t="s">
        <v>278</v>
      </c>
      <c r="DB289" s="32" t="str">
        <f>T(LOOKUP(CZ289,$DM$1:$EF$1,$DM$2:$EF$2))</f>
        <v/>
      </c>
      <c r="DD289" s="172">
        <f t="shared" si="78"/>
        <v>1</v>
      </c>
    </row>
    <row r="290" spans="104:108" x14ac:dyDescent="0.25">
      <c r="DA290" s="172">
        <v>1</v>
      </c>
      <c r="DB290" s="32" t="str">
        <f t="shared" ref="DB290:DB301" si="82">T(CONCATENATE(LOOKUP(DA290,CU$3:CU$80,BJ$3:BJ$80)," ",LOOKUP(DA290,CU$3:CU$80,$CA$3:$CA$80)))</f>
        <v xml:space="preserve"> </v>
      </c>
      <c r="DD290" s="172">
        <f t="shared" si="78"/>
        <v>1</v>
      </c>
    </row>
    <row r="291" spans="104:108" x14ac:dyDescent="0.25">
      <c r="DA291" s="172">
        <v>2</v>
      </c>
      <c r="DB291" s="32" t="str">
        <f t="shared" si="82"/>
        <v xml:space="preserve"> </v>
      </c>
      <c r="DD291" s="172">
        <f t="shared" si="78"/>
        <v>1</v>
      </c>
    </row>
    <row r="292" spans="104:108" x14ac:dyDescent="0.25">
      <c r="DA292" s="172">
        <v>3</v>
      </c>
      <c r="DB292" s="32" t="str">
        <f t="shared" si="82"/>
        <v xml:space="preserve"> </v>
      </c>
      <c r="DD292" s="172">
        <f t="shared" si="78"/>
        <v>1</v>
      </c>
    </row>
    <row r="293" spans="104:108" x14ac:dyDescent="0.25">
      <c r="DA293" s="172">
        <v>4</v>
      </c>
      <c r="DB293" s="32" t="str">
        <f t="shared" si="82"/>
        <v xml:space="preserve"> </v>
      </c>
      <c r="DD293" s="172">
        <f t="shared" si="78"/>
        <v>1</v>
      </c>
    </row>
    <row r="294" spans="104:108" x14ac:dyDescent="0.25">
      <c r="DA294" s="172">
        <v>5</v>
      </c>
      <c r="DB294" s="32" t="str">
        <f t="shared" si="82"/>
        <v xml:space="preserve"> </v>
      </c>
      <c r="DD294" s="172">
        <f t="shared" si="78"/>
        <v>1</v>
      </c>
    </row>
    <row r="295" spans="104:108" x14ac:dyDescent="0.25">
      <c r="DA295" s="172">
        <v>6</v>
      </c>
      <c r="DB295" s="32" t="str">
        <f t="shared" si="82"/>
        <v xml:space="preserve"> </v>
      </c>
      <c r="DD295" s="172">
        <f t="shared" si="78"/>
        <v>1</v>
      </c>
    </row>
    <row r="296" spans="104:108" x14ac:dyDescent="0.25">
      <c r="DA296" s="172">
        <v>7</v>
      </c>
      <c r="DB296" s="32" t="str">
        <f t="shared" si="82"/>
        <v xml:space="preserve"> </v>
      </c>
      <c r="DD296" s="172">
        <f t="shared" si="78"/>
        <v>1</v>
      </c>
    </row>
    <row r="297" spans="104:108" x14ac:dyDescent="0.25">
      <c r="DA297" s="172">
        <v>8</v>
      </c>
      <c r="DB297" s="32" t="str">
        <f t="shared" si="82"/>
        <v xml:space="preserve"> </v>
      </c>
      <c r="DD297" s="172">
        <f t="shared" si="78"/>
        <v>1</v>
      </c>
    </row>
    <row r="298" spans="104:108" x14ac:dyDescent="0.25">
      <c r="DA298" s="172">
        <v>9</v>
      </c>
      <c r="DB298" s="32" t="str">
        <f t="shared" si="82"/>
        <v xml:space="preserve"> </v>
      </c>
      <c r="DD298" s="172">
        <f t="shared" si="78"/>
        <v>1</v>
      </c>
    </row>
    <row r="299" spans="104:108" x14ac:dyDescent="0.25">
      <c r="DA299" s="172">
        <v>10</v>
      </c>
      <c r="DB299" s="32" t="str">
        <f t="shared" si="82"/>
        <v xml:space="preserve"> </v>
      </c>
      <c r="DD299" s="172">
        <f t="shared" si="78"/>
        <v>1</v>
      </c>
    </row>
    <row r="300" spans="104:108" x14ac:dyDescent="0.25">
      <c r="DA300" s="172">
        <v>11</v>
      </c>
      <c r="DB300" s="32" t="str">
        <f t="shared" si="82"/>
        <v xml:space="preserve"> </v>
      </c>
      <c r="DD300" s="172">
        <f t="shared" si="78"/>
        <v>1</v>
      </c>
    </row>
    <row r="301" spans="104:108" x14ac:dyDescent="0.25">
      <c r="DA301" s="172">
        <v>12</v>
      </c>
      <c r="DB301" s="32" t="str">
        <f t="shared" si="82"/>
        <v xml:space="preserve"> </v>
      </c>
      <c r="DD301" s="172">
        <f t="shared" si="78"/>
        <v>1</v>
      </c>
    </row>
    <row r="302" spans="104:108" x14ac:dyDescent="0.25">
      <c r="DD302" s="172">
        <f t="shared" si="78"/>
        <v>1</v>
      </c>
    </row>
  </sheetData>
  <mergeCells count="2">
    <mergeCell ref="BV1:BW1"/>
    <mergeCell ref="BX1:BZ1"/>
  </mergeCells>
  <conditionalFormatting sqref="D3:E3 G3">
    <cfRule type="cellIs" dxfId="304" priority="5" stopIfTrue="1" operator="equal">
      <formula>1</formula>
    </cfRule>
  </conditionalFormatting>
  <conditionalFormatting sqref="W3:W80">
    <cfRule type="containsText" dxfId="303" priority="2" stopIfTrue="1" operator="containsText" text="!">
      <formula>NOT(ISERROR(SEARCH("!",W3)))</formula>
    </cfRule>
  </conditionalFormatting>
  <conditionalFormatting sqref="W2">
    <cfRule type="cellIs" dxfId="302" priority="1" stopIfTrue="1" operator="lessThan">
      <formula>0</formula>
    </cfRule>
  </conditionalFormatting>
  <dataValidations count="1">
    <dataValidation type="whole" allowBlank="1" showInputMessage="1" showErrorMessage="1" error="You may only purchase each equipment once_x000a_Insert &quot;1&quot; to purchase the equipment" sqref="D3:E3 G3">
      <formula1>0</formula1>
      <formula2>1</formula2>
    </dataValidation>
  </dataValidations>
  <hyperlinks>
    <hyperlink ref="A2" location="INDEX!A1" display="INDEX"/>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04" customWidth="1"/>
    <col min="2" max="2" width="26.5703125" style="16" bestFit="1" customWidth="1"/>
    <col min="3" max="3" width="5.7109375" style="104" customWidth="1"/>
    <col min="4" max="6" width="2.85546875" style="104" customWidth="1"/>
    <col min="7" max="8" width="2.85546875" style="104" hidden="1" customWidth="1"/>
    <col min="9" max="17" width="2.85546875" style="172" hidden="1" customWidth="1"/>
    <col min="18" max="18" width="11.7109375" style="104" customWidth="1"/>
    <col min="19" max="19" width="6.5703125" style="104" customWidth="1"/>
    <col min="20" max="20" width="9.140625" style="104" customWidth="1"/>
    <col min="21" max="21" width="9.140625" style="84" customWidth="1"/>
    <col min="22" max="22" width="9.140625" style="104" customWidth="1"/>
    <col min="23" max="23" width="10.85546875" style="104" customWidth="1"/>
    <col min="24" max="25" width="10.5703125" style="104" bestFit="1" customWidth="1"/>
    <col min="26" max="26" width="11.42578125" style="104" bestFit="1" customWidth="1"/>
    <col min="27" max="27" width="18.85546875" style="16" bestFit="1" customWidth="1"/>
    <col min="28" max="28" width="5.7109375" style="104" customWidth="1"/>
    <col min="29" max="31" width="2.85546875" style="104" customWidth="1"/>
    <col min="32" max="33" width="2.85546875" style="113" customWidth="1"/>
    <col min="34" max="41" width="2.85546875" style="172" hidden="1" customWidth="1"/>
    <col min="42" max="42" width="6.5703125" style="104" customWidth="1"/>
    <col min="43" max="62" width="3.7109375" style="104" customWidth="1"/>
    <col min="63" max="63" width="42.85546875" style="176" customWidth="1"/>
    <col min="64" max="73" width="2.7109375" style="104"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3" width="9.140625" style="104" customWidth="1"/>
    <col min="164" max="16384" width="9.140625" style="104"/>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84" x14ac:dyDescent="0.25">
      <c r="A2" s="161" t="s">
        <v>2630</v>
      </c>
      <c r="B2" s="85"/>
      <c r="D2" s="103" t="s">
        <v>39</v>
      </c>
      <c r="E2" s="103" t="s">
        <v>1821</v>
      </c>
      <c r="F2" s="174" t="s">
        <v>35</v>
      </c>
      <c r="G2" s="103"/>
      <c r="H2" s="103"/>
      <c r="I2" s="174"/>
      <c r="J2" s="174"/>
      <c r="K2" s="174"/>
      <c r="L2" s="174"/>
      <c r="M2" s="174"/>
      <c r="N2" s="174"/>
      <c r="O2" s="174"/>
      <c r="P2" s="174"/>
      <c r="Q2" s="174"/>
      <c r="R2" s="14" t="s">
        <v>522</v>
      </c>
      <c r="S2" s="14" t="s">
        <v>64</v>
      </c>
      <c r="T2" s="37">
        <f>DL2+BW2</f>
        <v>0</v>
      </c>
      <c r="U2" s="37">
        <f>SUM(S3:S19,AP3:AP49)</f>
        <v>0</v>
      </c>
      <c r="W2" s="37">
        <f>ROUNDUP(BX2/3,0)-BZ2</f>
        <v>0</v>
      </c>
      <c r="Y2" s="37">
        <f>GoodUnits</f>
        <v>0</v>
      </c>
      <c r="Z2" s="37">
        <f>GoodPoints</f>
        <v>0</v>
      </c>
      <c r="AA2" s="85"/>
      <c r="AC2" s="103" t="s">
        <v>68</v>
      </c>
      <c r="AD2" s="103" t="s">
        <v>51</v>
      </c>
      <c r="AE2" s="103" t="s">
        <v>35</v>
      </c>
      <c r="AF2" s="112" t="s">
        <v>2203</v>
      </c>
      <c r="AG2" s="112"/>
      <c r="AH2" s="174"/>
      <c r="AI2" s="174"/>
      <c r="AJ2" s="174"/>
      <c r="AK2" s="174"/>
      <c r="AL2" s="174"/>
      <c r="AM2" s="174"/>
      <c r="AN2" s="174"/>
      <c r="AO2" s="174"/>
      <c r="AP2" s="14" t="s">
        <v>64</v>
      </c>
      <c r="AQ2" s="103" t="s">
        <v>258</v>
      </c>
      <c r="AR2" s="103" t="s">
        <v>259</v>
      </c>
      <c r="AS2" s="103" t="s">
        <v>260</v>
      </c>
      <c r="AT2" s="103" t="s">
        <v>261</v>
      </c>
      <c r="AU2" s="103" t="s">
        <v>262</v>
      </c>
      <c r="AV2" s="103" t="s">
        <v>263</v>
      </c>
      <c r="AW2" s="103" t="s">
        <v>264</v>
      </c>
      <c r="AX2" s="103" t="s">
        <v>265</v>
      </c>
      <c r="AY2" s="103" t="s">
        <v>266</v>
      </c>
      <c r="AZ2" s="103" t="s">
        <v>267</v>
      </c>
      <c r="BA2" s="103" t="s">
        <v>268</v>
      </c>
      <c r="BB2" s="103" t="s">
        <v>269</v>
      </c>
      <c r="BC2" s="103" t="s">
        <v>270</v>
      </c>
      <c r="BD2" s="103" t="s">
        <v>271</v>
      </c>
      <c r="BE2" s="103" t="s">
        <v>272</v>
      </c>
      <c r="BF2" s="103" t="s">
        <v>273</v>
      </c>
      <c r="BG2" s="103" t="s">
        <v>274</v>
      </c>
      <c r="BH2" s="103" t="s">
        <v>275</v>
      </c>
      <c r="BI2" s="103" t="s">
        <v>276</v>
      </c>
      <c r="BJ2" s="103"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51" t="s">
        <v>1796</v>
      </c>
      <c r="C3" s="104">
        <v>120</v>
      </c>
      <c r="D3" s="19"/>
      <c r="E3" s="19"/>
      <c r="F3" s="19"/>
      <c r="G3" s="19"/>
      <c r="H3" s="19"/>
      <c r="I3" s="19"/>
      <c r="J3" s="19"/>
      <c r="K3" s="19"/>
      <c r="L3" s="19"/>
      <c r="M3" s="19"/>
      <c r="N3" s="19"/>
      <c r="O3" s="19"/>
      <c r="P3" s="19"/>
      <c r="Q3" s="19"/>
      <c r="R3" s="31"/>
      <c r="S3" s="172">
        <f t="shared" ref="S3:S6" si="2">DL3*(C3)</f>
        <v>0</v>
      </c>
      <c r="T3" s="5"/>
      <c r="U3" s="13"/>
      <c r="V3" s="5"/>
      <c r="W3" s="5" t="str">
        <f t="shared" ref="W3:W66" si="3">T(LOOKUP(DE3,$DD$3:$DD$302,$DB$3:$DB$302))</f>
        <v/>
      </c>
      <c r="X3" s="5"/>
      <c r="Y3" s="5"/>
      <c r="Z3" s="5"/>
      <c r="AA3" s="16" t="s">
        <v>1801</v>
      </c>
      <c r="AB3" s="104">
        <v>8</v>
      </c>
      <c r="AC3" s="21"/>
      <c r="AD3" s="21"/>
      <c r="AE3" s="21"/>
      <c r="AF3" s="21"/>
      <c r="AG3" s="19"/>
      <c r="AH3" s="19"/>
      <c r="AI3" s="19"/>
      <c r="AJ3" s="19"/>
      <c r="AK3" s="19"/>
      <c r="AL3" s="19"/>
      <c r="AM3" s="19"/>
      <c r="AN3" s="19"/>
      <c r="AO3" s="19"/>
      <c r="AP3" s="113">
        <f t="shared" ref="AP3:AP9" si="4">SUM(AQ3:BJ3)*(AB3+20*AC3+AD3+AE3+25*AF3)</f>
        <v>0</v>
      </c>
      <c r="AQ3" s="28"/>
      <c r="AR3" s="29"/>
      <c r="AS3" s="29"/>
      <c r="AT3" s="29"/>
      <c r="AU3" s="29"/>
      <c r="AV3" s="29"/>
      <c r="AW3" s="29"/>
      <c r="AX3" s="29"/>
      <c r="AY3" s="29"/>
      <c r="AZ3" s="29"/>
      <c r="BA3" s="29"/>
      <c r="BB3" s="29"/>
      <c r="BC3" s="29"/>
      <c r="BD3" s="29"/>
      <c r="BE3" s="29"/>
      <c r="BF3" s="29"/>
      <c r="BG3" s="29"/>
      <c r="BH3" s="29"/>
      <c r="BI3" s="29"/>
      <c r="BJ3" s="30"/>
      <c r="BV3" s="168">
        <v>1</v>
      </c>
      <c r="BW3" s="40">
        <f t="shared" ref="BW3:BW12" si="5">SUM(AQ3:BJ3)*BV3</f>
        <v>0</v>
      </c>
      <c r="BX3" s="42">
        <f>BW3</f>
        <v>0</v>
      </c>
      <c r="BY3" s="168"/>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0" si="6">IF(R3=0,"-",CONCATENATE(B3,IF(SUM(D3:Q3)=0,""," with "),IF(D3=1,D$2,""),IF(D3=1,"; ",""),IF(E3=1,E$2,""),IF(E3=1,"; ",""),IF(F3=1,F$2,""),IF(F3=1,"; ",""),IF(G3=1,G$2,""),IF(G3=1,"; ",""),IF(H3=1,H$2,""),IF(H3=1,"; ",""),IF(I3=1,I$2,""),IF(I3=1,"; ",""),IF(J3=1,J$2,""),IF(J3=1,"; ",""),IF(K3=1,K$2,""),IF(K3=1,"; ",""),IF(L3=1,L$2,""),IF(L3=1,"; ",""),IF(M3=1,M$2,""),IF(M3=1,"; ",""),IF(N3=1,N$2,""),IF(N3=1,"; ",""),IF(O3=1,O$2,""),IF(O3=1,"; ",""),IF(P3=1,P$2,""),IF(P3=1,"; ",""),IF(Q3=1,Q$2,""),IF(Q3=1,"; ","")))</f>
        <v>-</v>
      </c>
      <c r="CX3" s="38">
        <f t="shared" ref="CX3:CX10" si="7">R3</f>
        <v>0</v>
      </c>
      <c r="DA3" s="172"/>
      <c r="DB3" s="32" t="str">
        <f>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8">IF(CX3=0,0,SUBSTITUTE(SUBSTITUTE(SUBSTITUTE(SUBSTITUTE(SUBSTITUTE(SUBSTITUTE(SUBSTITUTE(SUBSTITUTE($CX3,"12",""),"13",""),"14",""),"15",""),"16",""),"17",""),"18",""),"19",""))</f>
        <v>0</v>
      </c>
    </row>
    <row r="4" spans="1:137" x14ac:dyDescent="0.25">
      <c r="B4" s="51" t="s">
        <v>1797</v>
      </c>
      <c r="C4" s="104">
        <v>120</v>
      </c>
      <c r="D4" s="20"/>
      <c r="E4" s="20"/>
      <c r="F4" s="20"/>
      <c r="G4" s="20"/>
      <c r="H4" s="20"/>
      <c r="I4" s="20"/>
      <c r="J4" s="20"/>
      <c r="K4" s="20"/>
      <c r="L4" s="20"/>
      <c r="M4" s="20"/>
      <c r="N4" s="20"/>
      <c r="O4" s="20"/>
      <c r="P4" s="20"/>
      <c r="Q4" s="20"/>
      <c r="R4" s="31"/>
      <c r="S4" s="172">
        <f t="shared" si="2"/>
        <v>0</v>
      </c>
      <c r="T4" s="5"/>
      <c r="U4" s="13"/>
      <c r="V4" s="5"/>
      <c r="W4" s="5" t="str">
        <f t="shared" si="3"/>
        <v/>
      </c>
      <c r="X4" s="5"/>
      <c r="Y4" s="5"/>
      <c r="Z4" s="5"/>
      <c r="AA4" s="16" t="s">
        <v>1801</v>
      </c>
      <c r="AB4" s="104">
        <v>8</v>
      </c>
      <c r="AC4" s="21"/>
      <c r="AD4" s="21"/>
      <c r="AE4" s="21"/>
      <c r="AF4" s="21"/>
      <c r="AG4" s="20"/>
      <c r="AH4" s="20"/>
      <c r="AI4" s="20"/>
      <c r="AJ4" s="20"/>
      <c r="AK4" s="20"/>
      <c r="AL4" s="20"/>
      <c r="AM4" s="20"/>
      <c r="AN4" s="20"/>
      <c r="AO4" s="20"/>
      <c r="AP4" s="113">
        <f t="shared" si="4"/>
        <v>0</v>
      </c>
      <c r="AQ4" s="28"/>
      <c r="AR4" s="29"/>
      <c r="AS4" s="29"/>
      <c r="AT4" s="29"/>
      <c r="AU4" s="29"/>
      <c r="AV4" s="29"/>
      <c r="AW4" s="29"/>
      <c r="AX4" s="29"/>
      <c r="AY4" s="29"/>
      <c r="AZ4" s="29"/>
      <c r="BA4" s="29"/>
      <c r="BB4" s="29"/>
      <c r="BC4" s="29"/>
      <c r="BD4" s="29"/>
      <c r="BE4" s="29"/>
      <c r="BF4" s="29"/>
      <c r="BG4" s="29"/>
      <c r="BH4" s="29"/>
      <c r="BI4" s="29"/>
      <c r="BJ4" s="30"/>
      <c r="BV4" s="168">
        <v>1</v>
      </c>
      <c r="BW4" s="40">
        <f t="shared" si="5"/>
        <v>0</v>
      </c>
      <c r="BX4" s="42">
        <f t="shared" ref="BX4:BX12" si="9">BW4</f>
        <v>0</v>
      </c>
      <c r="BY4" s="168"/>
      <c r="BZ4" s="43">
        <f t="shared" ref="BZ4:BZ12" si="10">BX4*BY4</f>
        <v>0</v>
      </c>
      <c r="CA4" s="38" t="str">
        <f t="shared" ref="CA4:CA12"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6"/>
        <v>-</v>
      </c>
      <c r="CX4" s="38">
        <f t="shared" si="7"/>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8"/>
        <v>0</v>
      </c>
    </row>
    <row r="5" spans="1:137" x14ac:dyDescent="0.25">
      <c r="B5" s="51" t="s">
        <v>2605</v>
      </c>
      <c r="C5" s="104">
        <v>100</v>
      </c>
      <c r="D5" s="19"/>
      <c r="E5" s="21"/>
      <c r="F5" s="19"/>
      <c r="G5" s="19"/>
      <c r="H5" s="19"/>
      <c r="I5" s="19"/>
      <c r="J5" s="19"/>
      <c r="K5" s="19"/>
      <c r="L5" s="19"/>
      <c r="M5" s="19"/>
      <c r="N5" s="19"/>
      <c r="O5" s="19"/>
      <c r="P5" s="19"/>
      <c r="Q5" s="19"/>
      <c r="R5" s="31"/>
      <c r="S5" s="172">
        <f>DL5*(C5+5*E5)</f>
        <v>0</v>
      </c>
      <c r="T5" s="5"/>
      <c r="U5" s="13"/>
      <c r="V5" s="5"/>
      <c r="W5" s="5" t="str">
        <f t="shared" si="3"/>
        <v/>
      </c>
      <c r="X5" s="5"/>
      <c r="Y5" s="5"/>
      <c r="Z5" s="5"/>
      <c r="AA5" s="16" t="s">
        <v>1801</v>
      </c>
      <c r="AB5" s="104">
        <v>8</v>
      </c>
      <c r="AC5" s="21"/>
      <c r="AD5" s="21"/>
      <c r="AE5" s="21"/>
      <c r="AF5" s="21"/>
      <c r="AG5" s="19"/>
      <c r="AH5" s="19"/>
      <c r="AI5" s="19"/>
      <c r="AJ5" s="19"/>
      <c r="AK5" s="19"/>
      <c r="AL5" s="19"/>
      <c r="AM5" s="19"/>
      <c r="AN5" s="19"/>
      <c r="AO5" s="19"/>
      <c r="AP5" s="113">
        <f t="shared" si="4"/>
        <v>0</v>
      </c>
      <c r="AQ5" s="28"/>
      <c r="AR5" s="29"/>
      <c r="AS5" s="29"/>
      <c r="AT5" s="29"/>
      <c r="AU5" s="29"/>
      <c r="AV5" s="29"/>
      <c r="AW5" s="29"/>
      <c r="AX5" s="29"/>
      <c r="AY5" s="29"/>
      <c r="AZ5" s="29"/>
      <c r="BA5" s="29"/>
      <c r="BB5" s="29"/>
      <c r="BC5" s="29"/>
      <c r="BD5" s="29"/>
      <c r="BE5" s="29"/>
      <c r="BF5" s="29"/>
      <c r="BG5" s="29"/>
      <c r="BH5" s="29"/>
      <c r="BI5" s="29"/>
      <c r="BJ5" s="30"/>
      <c r="BV5" s="168">
        <v>1</v>
      </c>
      <c r="BW5" s="40">
        <f t="shared" si="5"/>
        <v>0</v>
      </c>
      <c r="BX5" s="42">
        <f t="shared" si="9"/>
        <v>0</v>
      </c>
      <c r="BY5" s="168"/>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6"/>
        <v>-</v>
      </c>
      <c r="CX5" s="38">
        <f t="shared" si="7"/>
        <v>0</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8"/>
        <v>0</v>
      </c>
    </row>
    <row r="6" spans="1:137" x14ac:dyDescent="0.25">
      <c r="B6" s="51" t="s">
        <v>2606</v>
      </c>
      <c r="C6" s="104">
        <v>55</v>
      </c>
      <c r="D6" s="20"/>
      <c r="E6" s="20"/>
      <c r="F6" s="20"/>
      <c r="G6" s="20"/>
      <c r="H6" s="20"/>
      <c r="I6" s="20"/>
      <c r="J6" s="20"/>
      <c r="K6" s="20"/>
      <c r="L6" s="20"/>
      <c r="M6" s="20"/>
      <c r="N6" s="20"/>
      <c r="O6" s="20"/>
      <c r="P6" s="20"/>
      <c r="Q6" s="20"/>
      <c r="R6" s="31"/>
      <c r="S6" s="172">
        <f t="shared" si="2"/>
        <v>0</v>
      </c>
      <c r="T6" s="5"/>
      <c r="U6" s="13"/>
      <c r="V6" s="5"/>
      <c r="W6" s="5" t="str">
        <f t="shared" si="3"/>
        <v/>
      </c>
      <c r="X6" s="5"/>
      <c r="Y6" s="5"/>
      <c r="Z6" s="5"/>
      <c r="AA6" s="16" t="s">
        <v>1801</v>
      </c>
      <c r="AB6" s="104">
        <v>8</v>
      </c>
      <c r="AC6" s="21"/>
      <c r="AD6" s="21"/>
      <c r="AE6" s="21"/>
      <c r="AF6" s="21"/>
      <c r="AG6" s="20"/>
      <c r="AH6" s="20"/>
      <c r="AI6" s="20"/>
      <c r="AJ6" s="20"/>
      <c r="AK6" s="20"/>
      <c r="AL6" s="20"/>
      <c r="AM6" s="20"/>
      <c r="AN6" s="20"/>
      <c r="AO6" s="20"/>
      <c r="AP6" s="113">
        <f t="shared" si="4"/>
        <v>0</v>
      </c>
      <c r="AQ6" s="28"/>
      <c r="AR6" s="29"/>
      <c r="AS6" s="29"/>
      <c r="AT6" s="29"/>
      <c r="AU6" s="29"/>
      <c r="AV6" s="29"/>
      <c r="AW6" s="29"/>
      <c r="AX6" s="29"/>
      <c r="AY6" s="29"/>
      <c r="AZ6" s="29"/>
      <c r="BA6" s="29"/>
      <c r="BB6" s="29"/>
      <c r="BC6" s="29"/>
      <c r="BD6" s="29"/>
      <c r="BE6" s="29"/>
      <c r="BF6" s="29"/>
      <c r="BG6" s="29"/>
      <c r="BH6" s="29"/>
      <c r="BI6" s="29"/>
      <c r="BJ6" s="30"/>
      <c r="BV6" s="168">
        <v>1</v>
      </c>
      <c r="BW6" s="40">
        <f t="shared" si="5"/>
        <v>0</v>
      </c>
      <c r="BX6" s="42">
        <f t="shared" si="9"/>
        <v>0</v>
      </c>
      <c r="BY6" s="168"/>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6"/>
        <v>-</v>
      </c>
      <c r="CX6" s="38">
        <f t="shared" si="7"/>
        <v>0</v>
      </c>
      <c r="DA6" s="172">
        <v>2</v>
      </c>
      <c r="DB6" s="32" t="str">
        <f t="shared" ref="DB6:DB16" si="20">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8"/>
        <v>0</v>
      </c>
    </row>
    <row r="7" spans="1:137" x14ac:dyDescent="0.25">
      <c r="B7" s="51" t="s">
        <v>2607</v>
      </c>
      <c r="C7" s="104">
        <v>85</v>
      </c>
      <c r="D7" s="19"/>
      <c r="E7" s="19"/>
      <c r="F7" s="19"/>
      <c r="G7" s="19"/>
      <c r="H7" s="19"/>
      <c r="I7" s="19"/>
      <c r="J7" s="19"/>
      <c r="K7" s="19"/>
      <c r="L7" s="19"/>
      <c r="M7" s="19"/>
      <c r="N7" s="19"/>
      <c r="O7" s="19"/>
      <c r="P7" s="19"/>
      <c r="Q7" s="19"/>
      <c r="R7" s="31"/>
      <c r="S7" s="104">
        <f>DL7*(C7)</f>
        <v>0</v>
      </c>
      <c r="T7" s="5"/>
      <c r="U7" s="13"/>
      <c r="V7" s="5"/>
      <c r="W7" s="5" t="str">
        <f t="shared" si="3"/>
        <v/>
      </c>
      <c r="X7" s="5"/>
      <c r="Y7" s="5"/>
      <c r="Z7" s="5"/>
      <c r="AA7" s="16" t="s">
        <v>1801</v>
      </c>
      <c r="AB7" s="104">
        <v>8</v>
      </c>
      <c r="AC7" s="21"/>
      <c r="AD7" s="21"/>
      <c r="AE7" s="21"/>
      <c r="AF7" s="21"/>
      <c r="AG7" s="19"/>
      <c r="AH7" s="19"/>
      <c r="AI7" s="19"/>
      <c r="AJ7" s="19"/>
      <c r="AK7" s="19"/>
      <c r="AL7" s="19"/>
      <c r="AM7" s="19"/>
      <c r="AN7" s="19"/>
      <c r="AO7" s="19"/>
      <c r="AP7" s="113">
        <f t="shared" si="4"/>
        <v>0</v>
      </c>
      <c r="AQ7" s="28"/>
      <c r="AR7" s="29"/>
      <c r="AS7" s="29"/>
      <c r="AT7" s="29"/>
      <c r="AU7" s="29"/>
      <c r="AV7" s="29"/>
      <c r="AW7" s="29"/>
      <c r="AX7" s="29"/>
      <c r="AY7" s="29"/>
      <c r="AZ7" s="29"/>
      <c r="BA7" s="29"/>
      <c r="BB7" s="29"/>
      <c r="BC7" s="29"/>
      <c r="BD7" s="29"/>
      <c r="BE7" s="29"/>
      <c r="BF7" s="29"/>
      <c r="BG7" s="29"/>
      <c r="BH7" s="29"/>
      <c r="BI7" s="29"/>
      <c r="BJ7" s="30"/>
      <c r="BV7" s="168">
        <v>1</v>
      </c>
      <c r="BW7" s="40">
        <f t="shared" si="5"/>
        <v>0</v>
      </c>
      <c r="BX7" s="42">
        <f t="shared" si="9"/>
        <v>0</v>
      </c>
      <c r="BY7" s="168"/>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6"/>
        <v>-</v>
      </c>
      <c r="CX7" s="38">
        <f t="shared" si="7"/>
        <v>0</v>
      </c>
      <c r="DA7" s="172">
        <v>3</v>
      </c>
      <c r="DB7" s="32" t="str">
        <f t="shared" si="20"/>
        <v xml:space="preserve"> </v>
      </c>
      <c r="DD7" s="172">
        <f t="shared" si="18"/>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19"/>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8"/>
        <v>0</v>
      </c>
    </row>
    <row r="8" spans="1:137" x14ac:dyDescent="0.25">
      <c r="B8" s="51" t="s">
        <v>1798</v>
      </c>
      <c r="C8" s="104">
        <v>60</v>
      </c>
      <c r="D8" s="20"/>
      <c r="E8" s="20"/>
      <c r="F8" s="21"/>
      <c r="G8" s="20"/>
      <c r="H8" s="20"/>
      <c r="I8" s="20"/>
      <c r="J8" s="20"/>
      <c r="K8" s="20"/>
      <c r="L8" s="20"/>
      <c r="M8" s="20"/>
      <c r="N8" s="20"/>
      <c r="O8" s="20"/>
      <c r="P8" s="20"/>
      <c r="Q8" s="20"/>
      <c r="R8" s="31"/>
      <c r="S8" s="172">
        <f>DL8*(C8+5*F8)</f>
        <v>0</v>
      </c>
      <c r="T8" s="5"/>
      <c r="U8" s="13"/>
      <c r="V8" s="5"/>
      <c r="W8" s="5" t="str">
        <f t="shared" si="3"/>
        <v/>
      </c>
      <c r="X8" s="5"/>
      <c r="Y8" s="5"/>
      <c r="Z8" s="5"/>
      <c r="AA8" s="16" t="s">
        <v>1801</v>
      </c>
      <c r="AB8" s="104">
        <v>8</v>
      </c>
      <c r="AC8" s="21"/>
      <c r="AD8" s="21"/>
      <c r="AE8" s="21"/>
      <c r="AF8" s="21"/>
      <c r="AG8" s="20"/>
      <c r="AH8" s="20"/>
      <c r="AI8" s="20"/>
      <c r="AJ8" s="20"/>
      <c r="AK8" s="20"/>
      <c r="AL8" s="20"/>
      <c r="AM8" s="20"/>
      <c r="AN8" s="20"/>
      <c r="AO8" s="20"/>
      <c r="AP8" s="113">
        <f t="shared" si="4"/>
        <v>0</v>
      </c>
      <c r="AQ8" s="28"/>
      <c r="AR8" s="29"/>
      <c r="AS8" s="29"/>
      <c r="AT8" s="29"/>
      <c r="AU8" s="29"/>
      <c r="AV8" s="29"/>
      <c r="AW8" s="29"/>
      <c r="AX8" s="29"/>
      <c r="AY8" s="29"/>
      <c r="AZ8" s="29"/>
      <c r="BA8" s="29"/>
      <c r="BB8" s="29"/>
      <c r="BC8" s="29"/>
      <c r="BD8" s="29"/>
      <c r="BE8" s="29"/>
      <c r="BF8" s="29"/>
      <c r="BG8" s="29"/>
      <c r="BH8" s="29"/>
      <c r="BI8" s="29"/>
      <c r="BJ8" s="30"/>
      <c r="BV8" s="168">
        <v>1</v>
      </c>
      <c r="BW8" s="40">
        <f t="shared" si="5"/>
        <v>0</v>
      </c>
      <c r="BX8" s="42">
        <f t="shared" si="9"/>
        <v>0</v>
      </c>
      <c r="BY8" s="168"/>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6"/>
        <v>-</v>
      </c>
      <c r="CX8" s="38">
        <f t="shared" si="7"/>
        <v>0</v>
      </c>
      <c r="DA8" s="172">
        <v>4</v>
      </c>
      <c r="DB8" s="32" t="str">
        <f t="shared" si="20"/>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8"/>
        <v>0</v>
      </c>
    </row>
    <row r="9" spans="1:137" x14ac:dyDescent="0.25">
      <c r="B9" s="51" t="s">
        <v>1798</v>
      </c>
      <c r="C9" s="104">
        <v>60</v>
      </c>
      <c r="D9" s="19"/>
      <c r="E9" s="19"/>
      <c r="F9" s="21"/>
      <c r="G9" s="19"/>
      <c r="H9" s="19"/>
      <c r="I9" s="19"/>
      <c r="J9" s="19"/>
      <c r="K9" s="19"/>
      <c r="L9" s="19"/>
      <c r="M9" s="19"/>
      <c r="N9" s="19"/>
      <c r="O9" s="19"/>
      <c r="P9" s="19"/>
      <c r="Q9" s="19"/>
      <c r="R9" s="31"/>
      <c r="S9" s="172">
        <f>DL9*(C9+5*F9)</f>
        <v>0</v>
      </c>
      <c r="T9" s="5"/>
      <c r="U9" s="13"/>
      <c r="V9" s="5"/>
      <c r="W9" s="5" t="str">
        <f t="shared" si="3"/>
        <v/>
      </c>
      <c r="X9" s="5"/>
      <c r="Y9" s="5"/>
      <c r="Z9" s="5"/>
      <c r="AA9" s="16" t="s">
        <v>1801</v>
      </c>
      <c r="AB9" s="104">
        <v>8</v>
      </c>
      <c r="AC9" s="21"/>
      <c r="AD9" s="21"/>
      <c r="AE9" s="21"/>
      <c r="AF9" s="21"/>
      <c r="AG9" s="19"/>
      <c r="AH9" s="19"/>
      <c r="AI9" s="19"/>
      <c r="AJ9" s="19"/>
      <c r="AK9" s="19"/>
      <c r="AL9" s="19"/>
      <c r="AM9" s="19"/>
      <c r="AN9" s="19"/>
      <c r="AO9" s="19"/>
      <c r="AP9" s="104">
        <f t="shared" si="4"/>
        <v>0</v>
      </c>
      <c r="AQ9" s="28"/>
      <c r="AR9" s="29"/>
      <c r="AS9" s="29"/>
      <c r="AT9" s="29"/>
      <c r="AU9" s="29"/>
      <c r="AV9" s="29"/>
      <c r="AW9" s="29"/>
      <c r="AX9" s="29"/>
      <c r="AY9" s="29"/>
      <c r="AZ9" s="29"/>
      <c r="BA9" s="29"/>
      <c r="BB9" s="29"/>
      <c r="BC9" s="29"/>
      <c r="BD9" s="29"/>
      <c r="BE9" s="29"/>
      <c r="BF9" s="29"/>
      <c r="BG9" s="29"/>
      <c r="BH9" s="29"/>
      <c r="BI9" s="29"/>
      <c r="BJ9" s="30"/>
      <c r="BV9" s="168">
        <v>1</v>
      </c>
      <c r="BW9" s="40">
        <f t="shared" si="5"/>
        <v>0</v>
      </c>
      <c r="BX9" s="42">
        <f t="shared" si="9"/>
        <v>0</v>
      </c>
      <c r="BY9" s="168"/>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6"/>
        <v>-</v>
      </c>
      <c r="CX9" s="38">
        <f t="shared" si="7"/>
        <v>0</v>
      </c>
      <c r="DA9" s="172">
        <v>5</v>
      </c>
      <c r="DB9" s="32" t="str">
        <f t="shared" si="20"/>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8"/>
        <v>0</v>
      </c>
    </row>
    <row r="10" spans="1:137" x14ac:dyDescent="0.25">
      <c r="B10" s="16" t="s">
        <v>1799</v>
      </c>
      <c r="C10" s="104">
        <v>70</v>
      </c>
      <c r="D10" s="20"/>
      <c r="E10" s="20"/>
      <c r="F10" s="20"/>
      <c r="G10" s="20"/>
      <c r="H10" s="20"/>
      <c r="I10" s="20"/>
      <c r="J10" s="20"/>
      <c r="K10" s="20"/>
      <c r="L10" s="20"/>
      <c r="M10" s="20"/>
      <c r="N10" s="20"/>
      <c r="O10" s="20"/>
      <c r="P10" s="20"/>
      <c r="Q10" s="20"/>
      <c r="R10" s="31"/>
      <c r="S10" s="172">
        <f>DL10*(C10)</f>
        <v>0</v>
      </c>
      <c r="T10" s="5"/>
      <c r="U10" s="13"/>
      <c r="V10" s="5"/>
      <c r="W10" s="5" t="str">
        <f t="shared" si="3"/>
        <v/>
      </c>
      <c r="X10" s="5"/>
      <c r="Y10" s="5"/>
      <c r="Z10" s="5"/>
      <c r="AA10" s="16" t="s">
        <v>1803</v>
      </c>
      <c r="AB10" s="104">
        <v>11</v>
      </c>
      <c r="AC10" s="21"/>
      <c r="AD10" s="20"/>
      <c r="AE10" s="20"/>
      <c r="AF10" s="21"/>
      <c r="AG10" s="20"/>
      <c r="AH10" s="20"/>
      <c r="AI10" s="20"/>
      <c r="AJ10" s="20"/>
      <c r="AK10" s="20"/>
      <c r="AL10" s="20"/>
      <c r="AM10" s="20"/>
      <c r="AN10" s="20"/>
      <c r="AO10" s="20"/>
      <c r="AP10" s="113">
        <f>SUM(AQ10:BJ10)*(AB10+20*AC10+25*AF10)</f>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5"/>
        <v>0</v>
      </c>
      <c r="BX10" s="42">
        <f t="shared" si="9"/>
        <v>0</v>
      </c>
      <c r="BY10" s="168"/>
      <c r="BZ10" s="43">
        <f t="shared" si="10"/>
        <v>0</v>
      </c>
      <c r="CA10" s="38" t="str">
        <f t="shared" si="11"/>
        <v>-</v>
      </c>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6"/>
        <v>-</v>
      </c>
      <c r="CX10" s="38">
        <f t="shared" si="7"/>
        <v>0</v>
      </c>
      <c r="DA10" s="172">
        <v>6</v>
      </c>
      <c r="DB10" s="32" t="str">
        <f t="shared" si="20"/>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8"/>
        <v>0</v>
      </c>
    </row>
    <row r="11" spans="1:137" x14ac:dyDescent="0.25">
      <c r="C11" s="172"/>
      <c r="D11" s="172"/>
      <c r="E11" s="172"/>
      <c r="F11" s="172"/>
      <c r="G11" s="172"/>
      <c r="H11" s="172"/>
      <c r="R11" s="31"/>
      <c r="S11" s="172"/>
      <c r="T11" s="5"/>
      <c r="U11" s="13"/>
      <c r="V11" s="5"/>
      <c r="W11" s="5" t="str">
        <f t="shared" si="3"/>
        <v/>
      </c>
      <c r="X11" s="5"/>
      <c r="Y11" s="5"/>
      <c r="Z11" s="5"/>
      <c r="AA11" s="16" t="s">
        <v>1803</v>
      </c>
      <c r="AB11" s="104">
        <v>11</v>
      </c>
      <c r="AC11" s="21"/>
      <c r="AD11" s="19"/>
      <c r="AE11" s="19"/>
      <c r="AF11" s="21"/>
      <c r="AG11" s="19"/>
      <c r="AH11" s="19"/>
      <c r="AI11" s="19"/>
      <c r="AJ11" s="19"/>
      <c r="AK11" s="19"/>
      <c r="AL11" s="19"/>
      <c r="AM11" s="19"/>
      <c r="AN11" s="19"/>
      <c r="AO11" s="19"/>
      <c r="AP11" s="113">
        <f>SUM(AQ11:BJ11)*(AB11+20*AC11+25*AF11)</f>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5"/>
        <v>0</v>
      </c>
      <c r="BX11" s="42">
        <f t="shared" si="9"/>
        <v>0</v>
      </c>
      <c r="BY11" s="168"/>
      <c r="BZ11" s="43">
        <f t="shared" si="10"/>
        <v>0</v>
      </c>
      <c r="CA11" s="38" t="str">
        <f t="shared" si="11"/>
        <v>-</v>
      </c>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DA11" s="172">
        <v>7</v>
      </c>
      <c r="DB11" s="32" t="str">
        <f t="shared" si="20"/>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8"/>
        <v>0</v>
      </c>
    </row>
    <row r="12" spans="1:137" x14ac:dyDescent="0.25">
      <c r="C12" s="172"/>
      <c r="D12" s="172"/>
      <c r="E12" s="172"/>
      <c r="F12" s="172"/>
      <c r="G12" s="172"/>
      <c r="H12" s="172"/>
      <c r="R12" s="31"/>
      <c r="S12" s="172"/>
      <c r="T12" s="5"/>
      <c r="U12" s="13"/>
      <c r="V12" s="5"/>
      <c r="W12" s="5" t="str">
        <f t="shared" si="3"/>
        <v/>
      </c>
      <c r="X12" s="5"/>
      <c r="Y12" s="5"/>
      <c r="Z12" s="5"/>
      <c r="AA12" s="16" t="s">
        <v>1803</v>
      </c>
      <c r="AB12" s="104">
        <v>11</v>
      </c>
      <c r="AC12" s="21"/>
      <c r="AD12" s="20"/>
      <c r="AE12" s="20"/>
      <c r="AF12" s="21"/>
      <c r="AG12" s="20"/>
      <c r="AH12" s="20"/>
      <c r="AI12" s="20"/>
      <c r="AJ12" s="20"/>
      <c r="AK12" s="20"/>
      <c r="AL12" s="20"/>
      <c r="AM12" s="20"/>
      <c r="AN12" s="20"/>
      <c r="AO12" s="20"/>
      <c r="AP12" s="104">
        <f>SUM(AQ12:BJ12)*(AB12+20*AC12+25*AF12)</f>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5"/>
        <v>0</v>
      </c>
      <c r="BX12" s="42">
        <f t="shared" si="9"/>
        <v>0</v>
      </c>
      <c r="BY12" s="168"/>
      <c r="BZ12" s="43">
        <f t="shared" si="10"/>
        <v>0</v>
      </c>
      <c r="CA12" s="38" t="str">
        <f t="shared" si="11"/>
        <v>-</v>
      </c>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DA12" s="172">
        <v>8</v>
      </c>
      <c r="DB12" s="32" t="str">
        <f t="shared" si="20"/>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8"/>
        <v>0</v>
      </c>
    </row>
    <row r="13" spans="1:137" x14ac:dyDescent="0.25">
      <c r="C13" s="172"/>
      <c r="D13" s="172"/>
      <c r="E13" s="172"/>
      <c r="F13" s="172"/>
      <c r="G13" s="172"/>
      <c r="H13" s="172"/>
      <c r="R13" s="31"/>
      <c r="S13" s="172"/>
      <c r="T13" s="5"/>
      <c r="U13" s="13"/>
      <c r="V13" s="5"/>
      <c r="W13" s="5" t="str">
        <f t="shared" si="3"/>
        <v/>
      </c>
      <c r="X13" s="5"/>
      <c r="Y13" s="5"/>
      <c r="Z13" s="5"/>
      <c r="AC13" s="172"/>
      <c r="AD13" s="172"/>
      <c r="AE13" s="172"/>
      <c r="AF13" s="172"/>
      <c r="AG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DA13" s="172">
        <v>9</v>
      </c>
      <c r="DB13" s="32" t="str">
        <f t="shared" si="20"/>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8"/>
        <v>0</v>
      </c>
    </row>
    <row r="14" spans="1:137" x14ac:dyDescent="0.25">
      <c r="H14" s="172"/>
      <c r="R14" s="31"/>
      <c r="T14" s="5"/>
      <c r="U14" s="13"/>
      <c r="V14" s="5"/>
      <c r="W14" s="5" t="str">
        <f t="shared" si="3"/>
        <v/>
      </c>
      <c r="X14" s="5"/>
      <c r="Y14" s="5"/>
      <c r="Z14" s="5"/>
      <c r="AB14" s="113"/>
      <c r="AC14" s="172"/>
      <c r="AD14" s="172"/>
      <c r="AE14" s="172"/>
      <c r="AF14" s="172"/>
      <c r="AG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DA14" s="172">
        <v>10</v>
      </c>
      <c r="DB14" s="32" t="str">
        <f t="shared" si="20"/>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8"/>
        <v>0</v>
      </c>
    </row>
    <row r="15" spans="1:137" x14ac:dyDescent="0.25">
      <c r="R15" s="31"/>
      <c r="T15" s="5"/>
      <c r="U15" s="13"/>
      <c r="V15" s="5"/>
      <c r="W15" s="5" t="str">
        <f t="shared" si="3"/>
        <v/>
      </c>
      <c r="X15" s="5"/>
      <c r="Y15" s="5"/>
      <c r="Z15" s="5"/>
      <c r="AB15" s="113"/>
      <c r="AC15" s="172"/>
      <c r="AD15" s="172"/>
      <c r="AE15" s="172"/>
      <c r="AF15" s="172"/>
      <c r="AG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DA15" s="172">
        <v>11</v>
      </c>
      <c r="DB15" s="32" t="str">
        <f t="shared" si="20"/>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8"/>
        <v>0</v>
      </c>
    </row>
    <row r="16" spans="1:137" x14ac:dyDescent="0.25">
      <c r="R16" s="31"/>
      <c r="T16" s="5"/>
      <c r="U16" s="13"/>
      <c r="V16" s="5"/>
      <c r="W16" s="5" t="str">
        <f t="shared" si="3"/>
        <v/>
      </c>
      <c r="X16" s="5"/>
      <c r="Y16" s="5"/>
      <c r="Z16" s="5"/>
      <c r="AB16" s="113"/>
      <c r="AC16" s="172"/>
      <c r="AD16" s="172"/>
      <c r="AE16" s="172"/>
      <c r="AF16" s="172"/>
      <c r="AG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1">IF(BF15="",CQ15,CQ15+1)</f>
        <v>1</v>
      </c>
      <c r="CR16" s="172">
        <f t="shared" si="21"/>
        <v>1</v>
      </c>
      <c r="CS16" s="172">
        <f t="shared" si="21"/>
        <v>1</v>
      </c>
      <c r="CT16" s="172">
        <f t="shared" si="21"/>
        <v>1</v>
      </c>
      <c r="CU16" s="172">
        <f t="shared" si="21"/>
        <v>1</v>
      </c>
      <c r="DA16" s="172">
        <v>12</v>
      </c>
      <c r="DB16" s="32" t="str">
        <f t="shared" si="20"/>
        <v xml:space="preserve">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8"/>
        <v>0</v>
      </c>
    </row>
    <row r="17" spans="18:137" x14ac:dyDescent="0.25">
      <c r="R17" s="31"/>
      <c r="T17" s="5"/>
      <c r="U17" s="13"/>
      <c r="V17" s="5"/>
      <c r="W17" s="5" t="str">
        <f t="shared" si="3"/>
        <v/>
      </c>
      <c r="X17" s="5"/>
      <c r="Y17" s="5"/>
      <c r="Z17" s="5"/>
      <c r="AB17" s="113"/>
      <c r="AC17" s="172"/>
      <c r="AD17" s="172"/>
      <c r="AE17" s="172"/>
      <c r="AF17" s="172"/>
      <c r="AG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CB17" s="172">
        <f t="shared" ref="CB17:CQ32" si="22">IF(AQ16="",CB16,CB16+1)</f>
        <v>1</v>
      </c>
      <c r="CC17" s="172">
        <f t="shared" si="22"/>
        <v>1</v>
      </c>
      <c r="CD17" s="172">
        <f t="shared" si="22"/>
        <v>1</v>
      </c>
      <c r="CE17" s="172">
        <f t="shared" si="22"/>
        <v>1</v>
      </c>
      <c r="CF17" s="172">
        <f t="shared" si="22"/>
        <v>1</v>
      </c>
      <c r="CG17" s="172">
        <f t="shared" si="22"/>
        <v>1</v>
      </c>
      <c r="CH17" s="172">
        <f t="shared" si="22"/>
        <v>1</v>
      </c>
      <c r="CI17" s="172">
        <f t="shared" si="22"/>
        <v>1</v>
      </c>
      <c r="CJ17" s="172">
        <f t="shared" si="22"/>
        <v>1</v>
      </c>
      <c r="CK17" s="172">
        <f t="shared" si="22"/>
        <v>1</v>
      </c>
      <c r="CL17" s="172">
        <f t="shared" si="22"/>
        <v>1</v>
      </c>
      <c r="CM17" s="172">
        <f t="shared" si="22"/>
        <v>1</v>
      </c>
      <c r="CN17" s="172">
        <f t="shared" si="22"/>
        <v>1</v>
      </c>
      <c r="CO17" s="172">
        <f t="shared" si="22"/>
        <v>1</v>
      </c>
      <c r="CP17" s="172">
        <f t="shared" si="22"/>
        <v>1</v>
      </c>
      <c r="CQ17" s="172">
        <f t="shared" si="21"/>
        <v>1</v>
      </c>
      <c r="CR17" s="172">
        <f t="shared" si="21"/>
        <v>1</v>
      </c>
      <c r="CS17" s="172">
        <f t="shared" si="21"/>
        <v>1</v>
      </c>
      <c r="CT17" s="172">
        <f t="shared" si="21"/>
        <v>1</v>
      </c>
      <c r="CU17" s="172">
        <f t="shared" si="21"/>
        <v>1</v>
      </c>
      <c r="DB17" s="196"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8"/>
        <v>0</v>
      </c>
    </row>
    <row r="18" spans="18:137" x14ac:dyDescent="0.25">
      <c r="R18" s="31"/>
      <c r="T18" s="5"/>
      <c r="U18" s="13"/>
      <c r="V18" s="5"/>
      <c r="W18" s="5" t="str">
        <f t="shared" si="3"/>
        <v/>
      </c>
      <c r="X18" s="5"/>
      <c r="Y18" s="5"/>
      <c r="Z18" s="5"/>
      <c r="AB18" s="113"/>
      <c r="AC18" s="172"/>
      <c r="AD18" s="172"/>
      <c r="AE18" s="172"/>
      <c r="AF18" s="172"/>
      <c r="AG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CB18" s="172">
        <f t="shared" si="22"/>
        <v>1</v>
      </c>
      <c r="CC18" s="172">
        <f t="shared" si="22"/>
        <v>1</v>
      </c>
      <c r="CD18" s="172">
        <f t="shared" si="22"/>
        <v>1</v>
      </c>
      <c r="CE18" s="172">
        <f t="shared" si="22"/>
        <v>1</v>
      </c>
      <c r="CF18" s="172">
        <f t="shared" si="22"/>
        <v>1</v>
      </c>
      <c r="CG18" s="172">
        <f t="shared" si="22"/>
        <v>1</v>
      </c>
      <c r="CH18" s="172">
        <f t="shared" si="22"/>
        <v>1</v>
      </c>
      <c r="CI18" s="172">
        <f t="shared" si="22"/>
        <v>1</v>
      </c>
      <c r="CJ18" s="172">
        <f t="shared" si="22"/>
        <v>1</v>
      </c>
      <c r="CK18" s="172">
        <f t="shared" si="22"/>
        <v>1</v>
      </c>
      <c r="CL18" s="172">
        <f t="shared" si="22"/>
        <v>1</v>
      </c>
      <c r="CM18" s="172">
        <f t="shared" si="22"/>
        <v>1</v>
      </c>
      <c r="CN18" s="172">
        <f t="shared" si="22"/>
        <v>1</v>
      </c>
      <c r="CO18" s="172">
        <f t="shared" si="22"/>
        <v>1</v>
      </c>
      <c r="CP18" s="172">
        <f t="shared" si="22"/>
        <v>1</v>
      </c>
      <c r="CQ18" s="172">
        <f t="shared" si="21"/>
        <v>1</v>
      </c>
      <c r="CR18" s="172">
        <f t="shared" si="21"/>
        <v>1</v>
      </c>
      <c r="CS18" s="172">
        <f t="shared" si="21"/>
        <v>1</v>
      </c>
      <c r="CT18" s="172">
        <f t="shared" si="21"/>
        <v>1</v>
      </c>
      <c r="CU18" s="172">
        <f t="shared" si="21"/>
        <v>1</v>
      </c>
      <c r="DA18" s="172"/>
      <c r="DB18" s="32" t="str">
        <f>IF(DB19="","",CONCATENATE("Warband ",CZ19," ",DG18))</f>
        <v/>
      </c>
      <c r="DD18" s="172">
        <f t="shared" si="18"/>
        <v>1</v>
      </c>
      <c r="DE18" s="172">
        <v>16</v>
      </c>
      <c r="DG18" s="49" t="str">
        <f>CONCATENATE("   ",DH18,"/",DI18,IF(DH18&gt;DI18," !",""))</f>
        <v xml:space="preserve">   0/12</v>
      </c>
      <c r="DH18" s="172">
        <f t="shared" ref="DH18" si="23">INDEX($CB$1:$CU$1,CZ19)+DJ18</f>
        <v>0</v>
      </c>
      <c r="DI18" s="172">
        <f>12</f>
        <v>12</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8"/>
        <v>0</v>
      </c>
    </row>
    <row r="19" spans="18:137" x14ac:dyDescent="0.25">
      <c r="R19" s="31"/>
      <c r="T19" s="5"/>
      <c r="U19" s="13"/>
      <c r="V19" s="5"/>
      <c r="W19" s="5" t="str">
        <f t="shared" si="3"/>
        <v/>
      </c>
      <c r="X19" s="5"/>
      <c r="Y19" s="5"/>
      <c r="Z19" s="5"/>
      <c r="CB19" s="172">
        <f t="shared" si="22"/>
        <v>1</v>
      </c>
      <c r="CC19" s="172">
        <f t="shared" si="22"/>
        <v>1</v>
      </c>
      <c r="CD19" s="172">
        <f t="shared" si="22"/>
        <v>1</v>
      </c>
      <c r="CE19" s="172">
        <f t="shared" si="22"/>
        <v>1</v>
      </c>
      <c r="CF19" s="172">
        <f t="shared" si="22"/>
        <v>1</v>
      </c>
      <c r="CG19" s="172">
        <f t="shared" si="22"/>
        <v>1</v>
      </c>
      <c r="CH19" s="172">
        <f t="shared" si="22"/>
        <v>1</v>
      </c>
      <c r="CI19" s="172">
        <f t="shared" si="22"/>
        <v>1</v>
      </c>
      <c r="CJ19" s="172">
        <f t="shared" si="22"/>
        <v>1</v>
      </c>
      <c r="CK19" s="172">
        <f t="shared" si="22"/>
        <v>1</v>
      </c>
      <c r="CL19" s="172">
        <f t="shared" si="22"/>
        <v>1</v>
      </c>
      <c r="CM19" s="172">
        <f t="shared" si="22"/>
        <v>1</v>
      </c>
      <c r="CN19" s="172">
        <f t="shared" si="22"/>
        <v>1</v>
      </c>
      <c r="CO19" s="172">
        <f t="shared" si="22"/>
        <v>1</v>
      </c>
      <c r="CP19" s="172">
        <f t="shared" si="22"/>
        <v>1</v>
      </c>
      <c r="CQ19" s="172">
        <f t="shared" si="21"/>
        <v>1</v>
      </c>
      <c r="CR19" s="172">
        <f t="shared" si="21"/>
        <v>1</v>
      </c>
      <c r="CS19" s="172">
        <f t="shared" si="21"/>
        <v>1</v>
      </c>
      <c r="CT19" s="172">
        <f t="shared" si="21"/>
        <v>1</v>
      </c>
      <c r="CU19" s="172">
        <f t="shared" si="21"/>
        <v>1</v>
      </c>
      <c r="CZ19" s="172">
        <v>2</v>
      </c>
      <c r="DA19" s="172" t="s">
        <v>278</v>
      </c>
      <c r="DB19" s="32" t="str">
        <f>T(LOOKUP(CZ19,$DM$1:$EF$1,$DM$2:$EF$2))</f>
        <v/>
      </c>
      <c r="DD19" s="172">
        <f t="shared" si="18"/>
        <v>1</v>
      </c>
      <c r="DE19" s="172">
        <v>17</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8"/>
        <v>0</v>
      </c>
    </row>
    <row r="20" spans="18:137" x14ac:dyDescent="0.25">
      <c r="R20" s="31"/>
      <c r="T20" s="5"/>
      <c r="U20" s="13"/>
      <c r="V20" s="5"/>
      <c r="W20" s="5" t="str">
        <f t="shared" si="3"/>
        <v/>
      </c>
      <c r="X20" s="5"/>
      <c r="Y20" s="5"/>
      <c r="Z20" s="5"/>
      <c r="CB20" s="172">
        <f t="shared" si="22"/>
        <v>1</v>
      </c>
      <c r="CC20" s="172">
        <f t="shared" si="22"/>
        <v>1</v>
      </c>
      <c r="CD20" s="172">
        <f t="shared" si="22"/>
        <v>1</v>
      </c>
      <c r="CE20" s="172">
        <f t="shared" si="22"/>
        <v>1</v>
      </c>
      <c r="CF20" s="172">
        <f t="shared" si="22"/>
        <v>1</v>
      </c>
      <c r="CG20" s="172">
        <f t="shared" si="22"/>
        <v>1</v>
      </c>
      <c r="CH20" s="172">
        <f t="shared" si="22"/>
        <v>1</v>
      </c>
      <c r="CI20" s="172">
        <f t="shared" si="22"/>
        <v>1</v>
      </c>
      <c r="CJ20" s="172">
        <f t="shared" si="22"/>
        <v>1</v>
      </c>
      <c r="CK20" s="172">
        <f t="shared" si="22"/>
        <v>1</v>
      </c>
      <c r="CL20" s="172">
        <f t="shared" si="22"/>
        <v>1</v>
      </c>
      <c r="CM20" s="172">
        <f t="shared" si="22"/>
        <v>1</v>
      </c>
      <c r="CN20" s="172">
        <f t="shared" si="22"/>
        <v>1</v>
      </c>
      <c r="CO20" s="172">
        <f t="shared" si="22"/>
        <v>1</v>
      </c>
      <c r="CP20" s="172">
        <f t="shared" si="22"/>
        <v>1</v>
      </c>
      <c r="CQ20" s="172">
        <f t="shared" si="21"/>
        <v>1</v>
      </c>
      <c r="CR20" s="172">
        <f t="shared" si="21"/>
        <v>1</v>
      </c>
      <c r="CS20" s="172">
        <f t="shared" si="21"/>
        <v>1</v>
      </c>
      <c r="CT20" s="172">
        <f t="shared" si="21"/>
        <v>1</v>
      </c>
      <c r="CU20" s="172">
        <f t="shared" si="21"/>
        <v>1</v>
      </c>
      <c r="DA20" s="172">
        <v>1</v>
      </c>
      <c r="DB20" s="32" t="str">
        <f t="shared" ref="DB20:DB31" si="24">T(CONCATENATE(LOOKUP(DA20,CC$3:CC$80,AR$3:AR$80)," ",LOOKUP(DA20,CC$3:CC$80,$CA$3:$CA$80)))</f>
        <v xml:space="preserve"> </v>
      </c>
      <c r="DD20" s="172">
        <f t="shared" si="18"/>
        <v>1</v>
      </c>
      <c r="DE20" s="172">
        <v>18</v>
      </c>
      <c r="DL20" s="172">
        <f t="shared" si="13"/>
        <v>0</v>
      </c>
      <c r="DM20" s="172">
        <f t="shared" si="14"/>
        <v>1</v>
      </c>
      <c r="DN20" s="172">
        <f t="shared" si="15"/>
        <v>1</v>
      </c>
      <c r="DO20" s="172">
        <f t="shared" ref="DO20:DU35" si="25">IF(OR($CX19=0,ISERROR(SEARCH(DO$1,SUBSTITUTE($CX19,DY$1,"")))),DO19,DO19+1)</f>
        <v>1</v>
      </c>
      <c r="DP20" s="172">
        <f t="shared" si="25"/>
        <v>1</v>
      </c>
      <c r="DQ20" s="172">
        <f t="shared" si="25"/>
        <v>1</v>
      </c>
      <c r="DR20" s="172">
        <f t="shared" si="25"/>
        <v>1</v>
      </c>
      <c r="DS20" s="172">
        <f t="shared" si="25"/>
        <v>1</v>
      </c>
      <c r="DT20" s="172">
        <f t="shared" si="25"/>
        <v>1</v>
      </c>
      <c r="DU20" s="172">
        <f t="shared" si="25"/>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8"/>
        <v>0</v>
      </c>
    </row>
    <row r="21" spans="18:137" x14ac:dyDescent="0.25">
      <c r="T21" s="5"/>
      <c r="U21" s="13"/>
      <c r="V21" s="5"/>
      <c r="W21" s="5" t="str">
        <f t="shared" si="3"/>
        <v/>
      </c>
      <c r="X21" s="5"/>
      <c r="Y21" s="5"/>
      <c r="Z21" s="5"/>
      <c r="CB21" s="172">
        <f t="shared" si="22"/>
        <v>1</v>
      </c>
      <c r="CC21" s="172">
        <f t="shared" si="22"/>
        <v>1</v>
      </c>
      <c r="CD21" s="172">
        <f t="shared" si="22"/>
        <v>1</v>
      </c>
      <c r="CE21" s="172">
        <f t="shared" si="22"/>
        <v>1</v>
      </c>
      <c r="CF21" s="172">
        <f t="shared" si="22"/>
        <v>1</v>
      </c>
      <c r="CG21" s="172">
        <f t="shared" si="22"/>
        <v>1</v>
      </c>
      <c r="CH21" s="172">
        <f t="shared" si="22"/>
        <v>1</v>
      </c>
      <c r="CI21" s="172">
        <f t="shared" si="22"/>
        <v>1</v>
      </c>
      <c r="CJ21" s="172">
        <f t="shared" si="22"/>
        <v>1</v>
      </c>
      <c r="CK21" s="172">
        <f t="shared" si="22"/>
        <v>1</v>
      </c>
      <c r="CL21" s="172">
        <f t="shared" si="22"/>
        <v>1</v>
      </c>
      <c r="CM21" s="172">
        <f t="shared" si="22"/>
        <v>1</v>
      </c>
      <c r="CN21" s="172">
        <f t="shared" si="22"/>
        <v>1</v>
      </c>
      <c r="CO21" s="172">
        <f t="shared" si="22"/>
        <v>1</v>
      </c>
      <c r="CP21" s="172">
        <f t="shared" si="22"/>
        <v>1</v>
      </c>
      <c r="CQ21" s="172">
        <f t="shared" si="21"/>
        <v>1</v>
      </c>
      <c r="CR21" s="172">
        <f t="shared" si="21"/>
        <v>1</v>
      </c>
      <c r="CS21" s="172">
        <f t="shared" si="21"/>
        <v>1</v>
      </c>
      <c r="CT21" s="172">
        <f t="shared" si="21"/>
        <v>1</v>
      </c>
      <c r="CU21" s="172">
        <f t="shared" si="21"/>
        <v>1</v>
      </c>
      <c r="DA21" s="172">
        <v>2</v>
      </c>
      <c r="DB21" s="32" t="str">
        <f t="shared" si="24"/>
        <v xml:space="preserve"> </v>
      </c>
      <c r="DD21" s="172">
        <f t="shared" si="18"/>
        <v>1</v>
      </c>
      <c r="DE21" s="172">
        <v>19</v>
      </c>
      <c r="DL21" s="172">
        <f t="shared" si="13"/>
        <v>0</v>
      </c>
      <c r="DM21" s="172">
        <f t="shared" si="14"/>
        <v>1</v>
      </c>
      <c r="DN21" s="172">
        <f t="shared" si="15"/>
        <v>1</v>
      </c>
      <c r="DO21" s="172">
        <f t="shared" si="25"/>
        <v>1</v>
      </c>
      <c r="DP21" s="172">
        <f t="shared" si="25"/>
        <v>1</v>
      </c>
      <c r="DQ21" s="172">
        <f t="shared" si="25"/>
        <v>1</v>
      </c>
      <c r="DR21" s="172">
        <f t="shared" si="25"/>
        <v>1</v>
      </c>
      <c r="DS21" s="172">
        <f t="shared" si="25"/>
        <v>1</v>
      </c>
      <c r="DT21" s="172">
        <f t="shared" si="25"/>
        <v>1</v>
      </c>
      <c r="DU21" s="172">
        <f t="shared" si="25"/>
        <v>1</v>
      </c>
      <c r="DV21" s="172">
        <f t="shared" ref="DV21:EF36" si="26">IF(OR($CX20=0,ISERROR(SEARCH(DV$1,$CX20))),DV20,DV20+1)</f>
        <v>1</v>
      </c>
      <c r="DW21" s="172">
        <f t="shared" si="26"/>
        <v>1</v>
      </c>
      <c r="DX21" s="172">
        <f t="shared" si="26"/>
        <v>1</v>
      </c>
      <c r="DY21" s="172">
        <f t="shared" si="26"/>
        <v>1</v>
      </c>
      <c r="DZ21" s="172">
        <f t="shared" si="26"/>
        <v>1</v>
      </c>
      <c r="EA21" s="172">
        <f t="shared" si="26"/>
        <v>1</v>
      </c>
      <c r="EB21" s="172">
        <f t="shared" si="26"/>
        <v>1</v>
      </c>
      <c r="EC21" s="172">
        <f t="shared" si="26"/>
        <v>1</v>
      </c>
      <c r="ED21" s="172">
        <f t="shared" si="26"/>
        <v>1</v>
      </c>
      <c r="EE21" s="172">
        <f t="shared" si="26"/>
        <v>1</v>
      </c>
      <c r="EF21" s="172">
        <f t="shared" si="26"/>
        <v>1</v>
      </c>
      <c r="EG21" s="172">
        <f t="shared" si="8"/>
        <v>0</v>
      </c>
    </row>
    <row r="22" spans="18:137" x14ac:dyDescent="0.25">
      <c r="T22" s="5"/>
      <c r="U22" s="13"/>
      <c r="V22" s="5"/>
      <c r="W22" s="5" t="str">
        <f t="shared" si="3"/>
        <v/>
      </c>
      <c r="X22" s="5"/>
      <c r="Y22" s="5"/>
      <c r="Z22" s="5"/>
      <c r="CB22" s="172">
        <f t="shared" si="22"/>
        <v>1</v>
      </c>
      <c r="CC22" s="172">
        <f t="shared" si="22"/>
        <v>1</v>
      </c>
      <c r="CD22" s="172">
        <f t="shared" si="22"/>
        <v>1</v>
      </c>
      <c r="CE22" s="172">
        <f t="shared" si="22"/>
        <v>1</v>
      </c>
      <c r="CF22" s="172">
        <f t="shared" si="22"/>
        <v>1</v>
      </c>
      <c r="CG22" s="172">
        <f t="shared" si="22"/>
        <v>1</v>
      </c>
      <c r="CH22" s="172">
        <f t="shared" si="22"/>
        <v>1</v>
      </c>
      <c r="CI22" s="172">
        <f t="shared" si="22"/>
        <v>1</v>
      </c>
      <c r="CJ22" s="172">
        <f t="shared" si="22"/>
        <v>1</v>
      </c>
      <c r="CK22" s="172">
        <f t="shared" si="22"/>
        <v>1</v>
      </c>
      <c r="CL22" s="172">
        <f t="shared" si="22"/>
        <v>1</v>
      </c>
      <c r="CM22" s="172">
        <f t="shared" si="22"/>
        <v>1</v>
      </c>
      <c r="CN22" s="172">
        <f t="shared" si="22"/>
        <v>1</v>
      </c>
      <c r="CO22" s="172">
        <f t="shared" si="22"/>
        <v>1</v>
      </c>
      <c r="CP22" s="172">
        <f t="shared" si="22"/>
        <v>1</v>
      </c>
      <c r="CQ22" s="172">
        <f t="shared" si="21"/>
        <v>1</v>
      </c>
      <c r="CR22" s="172">
        <f t="shared" si="21"/>
        <v>1</v>
      </c>
      <c r="CS22" s="172">
        <f t="shared" si="21"/>
        <v>1</v>
      </c>
      <c r="CT22" s="172">
        <f t="shared" si="21"/>
        <v>1</v>
      </c>
      <c r="CU22" s="172">
        <f t="shared" si="21"/>
        <v>1</v>
      </c>
      <c r="DA22" s="172">
        <v>3</v>
      </c>
      <c r="DB22" s="32" t="str">
        <f t="shared" si="24"/>
        <v xml:space="preserve"> </v>
      </c>
      <c r="DD22" s="172">
        <f t="shared" si="18"/>
        <v>1</v>
      </c>
      <c r="DE22" s="172">
        <v>20</v>
      </c>
      <c r="DL22" s="172">
        <f t="shared" si="13"/>
        <v>0</v>
      </c>
      <c r="DM22" s="172">
        <f t="shared" si="14"/>
        <v>1</v>
      </c>
      <c r="DN22" s="172">
        <f t="shared" si="15"/>
        <v>1</v>
      </c>
      <c r="DO22" s="172">
        <f t="shared" si="25"/>
        <v>1</v>
      </c>
      <c r="DP22" s="172">
        <f t="shared" si="25"/>
        <v>1</v>
      </c>
      <c r="DQ22" s="172">
        <f t="shared" si="25"/>
        <v>1</v>
      </c>
      <c r="DR22" s="172">
        <f t="shared" si="25"/>
        <v>1</v>
      </c>
      <c r="DS22" s="172">
        <f t="shared" si="25"/>
        <v>1</v>
      </c>
      <c r="DT22" s="172">
        <f t="shared" si="25"/>
        <v>1</v>
      </c>
      <c r="DU22" s="172">
        <f t="shared" si="25"/>
        <v>1</v>
      </c>
      <c r="DV22" s="172">
        <f t="shared" si="26"/>
        <v>1</v>
      </c>
      <c r="DW22" s="172">
        <f t="shared" si="26"/>
        <v>1</v>
      </c>
      <c r="DX22" s="172">
        <f t="shared" si="26"/>
        <v>1</v>
      </c>
      <c r="DY22" s="172">
        <f t="shared" si="26"/>
        <v>1</v>
      </c>
      <c r="DZ22" s="172">
        <f t="shared" si="26"/>
        <v>1</v>
      </c>
      <c r="EA22" s="172">
        <f t="shared" si="26"/>
        <v>1</v>
      </c>
      <c r="EB22" s="172">
        <f t="shared" si="26"/>
        <v>1</v>
      </c>
      <c r="EC22" s="172">
        <f t="shared" si="26"/>
        <v>1</v>
      </c>
      <c r="ED22" s="172">
        <f t="shared" si="26"/>
        <v>1</v>
      </c>
      <c r="EE22" s="172">
        <f t="shared" si="26"/>
        <v>1</v>
      </c>
      <c r="EF22" s="172">
        <f t="shared" si="26"/>
        <v>1</v>
      </c>
      <c r="EG22" s="172">
        <f t="shared" si="8"/>
        <v>0</v>
      </c>
    </row>
    <row r="23" spans="18:137" x14ac:dyDescent="0.25">
      <c r="T23" s="5"/>
      <c r="U23" s="13"/>
      <c r="V23" s="5"/>
      <c r="W23" s="5" t="str">
        <f t="shared" si="3"/>
        <v/>
      </c>
      <c r="X23" s="5"/>
      <c r="Y23" s="5"/>
      <c r="Z23" s="5"/>
      <c r="CB23" s="172">
        <f t="shared" si="22"/>
        <v>1</v>
      </c>
      <c r="CC23" s="172">
        <f t="shared" si="22"/>
        <v>1</v>
      </c>
      <c r="CD23" s="172">
        <f t="shared" si="22"/>
        <v>1</v>
      </c>
      <c r="CE23" s="172">
        <f t="shared" si="22"/>
        <v>1</v>
      </c>
      <c r="CF23" s="172">
        <f t="shared" si="22"/>
        <v>1</v>
      </c>
      <c r="CG23" s="172">
        <f t="shared" si="22"/>
        <v>1</v>
      </c>
      <c r="CH23" s="172">
        <f t="shared" si="22"/>
        <v>1</v>
      </c>
      <c r="CI23" s="172">
        <f t="shared" si="22"/>
        <v>1</v>
      </c>
      <c r="CJ23" s="172">
        <f t="shared" si="22"/>
        <v>1</v>
      </c>
      <c r="CK23" s="172">
        <f t="shared" si="22"/>
        <v>1</v>
      </c>
      <c r="CL23" s="172">
        <f t="shared" si="22"/>
        <v>1</v>
      </c>
      <c r="CM23" s="172">
        <f t="shared" si="22"/>
        <v>1</v>
      </c>
      <c r="CN23" s="172">
        <f t="shared" si="22"/>
        <v>1</v>
      </c>
      <c r="CO23" s="172">
        <f t="shared" si="22"/>
        <v>1</v>
      </c>
      <c r="CP23" s="172">
        <f t="shared" si="22"/>
        <v>1</v>
      </c>
      <c r="CQ23" s="172">
        <f t="shared" si="21"/>
        <v>1</v>
      </c>
      <c r="CR23" s="172">
        <f t="shared" si="21"/>
        <v>1</v>
      </c>
      <c r="CS23" s="172">
        <f t="shared" si="21"/>
        <v>1</v>
      </c>
      <c r="CT23" s="172">
        <f t="shared" si="21"/>
        <v>1</v>
      </c>
      <c r="CU23" s="172">
        <f t="shared" si="21"/>
        <v>1</v>
      </c>
      <c r="DA23" s="172">
        <v>4</v>
      </c>
      <c r="DB23" s="32" t="str">
        <f t="shared" si="24"/>
        <v xml:space="preserve"> </v>
      </c>
      <c r="DD23" s="172">
        <f t="shared" si="18"/>
        <v>1</v>
      </c>
      <c r="DE23" s="172">
        <v>21</v>
      </c>
      <c r="DL23" s="172">
        <f t="shared" si="13"/>
        <v>0</v>
      </c>
      <c r="DM23" s="172">
        <f t="shared" si="14"/>
        <v>1</v>
      </c>
      <c r="DN23" s="172">
        <f t="shared" si="15"/>
        <v>1</v>
      </c>
      <c r="DO23" s="172">
        <f t="shared" si="25"/>
        <v>1</v>
      </c>
      <c r="DP23" s="172">
        <f t="shared" si="25"/>
        <v>1</v>
      </c>
      <c r="DQ23" s="172">
        <f t="shared" si="25"/>
        <v>1</v>
      </c>
      <c r="DR23" s="172">
        <f t="shared" si="25"/>
        <v>1</v>
      </c>
      <c r="DS23" s="172">
        <f t="shared" si="25"/>
        <v>1</v>
      </c>
      <c r="DT23" s="172">
        <f t="shared" si="25"/>
        <v>1</v>
      </c>
      <c r="DU23" s="172">
        <f t="shared" si="25"/>
        <v>1</v>
      </c>
      <c r="DV23" s="172">
        <f t="shared" si="26"/>
        <v>1</v>
      </c>
      <c r="DW23" s="172">
        <f t="shared" si="26"/>
        <v>1</v>
      </c>
      <c r="DX23" s="172">
        <f t="shared" si="26"/>
        <v>1</v>
      </c>
      <c r="DY23" s="172">
        <f t="shared" si="26"/>
        <v>1</v>
      </c>
      <c r="DZ23" s="172">
        <f t="shared" si="26"/>
        <v>1</v>
      </c>
      <c r="EA23" s="172">
        <f t="shared" si="26"/>
        <v>1</v>
      </c>
      <c r="EB23" s="172">
        <f t="shared" si="26"/>
        <v>1</v>
      </c>
      <c r="EC23" s="172">
        <f t="shared" si="26"/>
        <v>1</v>
      </c>
      <c r="ED23" s="172">
        <f t="shared" si="26"/>
        <v>1</v>
      </c>
      <c r="EE23" s="172">
        <f t="shared" si="26"/>
        <v>1</v>
      </c>
      <c r="EF23" s="172">
        <f t="shared" si="26"/>
        <v>1</v>
      </c>
      <c r="EG23" s="172">
        <f t="shared" si="8"/>
        <v>0</v>
      </c>
    </row>
    <row r="24" spans="18:137" x14ac:dyDescent="0.25">
      <c r="T24" s="5"/>
      <c r="U24" s="13"/>
      <c r="V24" s="5"/>
      <c r="W24" s="5" t="str">
        <f t="shared" si="3"/>
        <v/>
      </c>
      <c r="X24" s="5"/>
      <c r="Y24" s="5"/>
      <c r="Z24" s="5"/>
      <c r="CB24" s="172">
        <f t="shared" si="22"/>
        <v>1</v>
      </c>
      <c r="CC24" s="172">
        <f t="shared" si="22"/>
        <v>1</v>
      </c>
      <c r="CD24" s="172">
        <f t="shared" si="22"/>
        <v>1</v>
      </c>
      <c r="CE24" s="172">
        <f t="shared" si="22"/>
        <v>1</v>
      </c>
      <c r="CF24" s="172">
        <f t="shared" si="22"/>
        <v>1</v>
      </c>
      <c r="CG24" s="172">
        <f t="shared" si="22"/>
        <v>1</v>
      </c>
      <c r="CH24" s="172">
        <f t="shared" si="22"/>
        <v>1</v>
      </c>
      <c r="CI24" s="172">
        <f t="shared" si="22"/>
        <v>1</v>
      </c>
      <c r="CJ24" s="172">
        <f t="shared" si="22"/>
        <v>1</v>
      </c>
      <c r="CK24" s="172">
        <f t="shared" si="22"/>
        <v>1</v>
      </c>
      <c r="CL24" s="172">
        <f t="shared" si="22"/>
        <v>1</v>
      </c>
      <c r="CM24" s="172">
        <f t="shared" si="22"/>
        <v>1</v>
      </c>
      <c r="CN24" s="172">
        <f t="shared" si="22"/>
        <v>1</v>
      </c>
      <c r="CO24" s="172">
        <f t="shared" si="22"/>
        <v>1</v>
      </c>
      <c r="CP24" s="172">
        <f t="shared" si="22"/>
        <v>1</v>
      </c>
      <c r="CQ24" s="172">
        <f t="shared" si="21"/>
        <v>1</v>
      </c>
      <c r="CR24" s="172">
        <f t="shared" si="21"/>
        <v>1</v>
      </c>
      <c r="CS24" s="172">
        <f t="shared" si="21"/>
        <v>1</v>
      </c>
      <c r="CT24" s="172">
        <f t="shared" si="21"/>
        <v>1</v>
      </c>
      <c r="CU24" s="172">
        <f t="shared" si="21"/>
        <v>1</v>
      </c>
      <c r="DA24" s="172">
        <v>5</v>
      </c>
      <c r="DB24" s="32" t="str">
        <f t="shared" si="24"/>
        <v xml:space="preserve"> </v>
      </c>
      <c r="DD24" s="172">
        <f t="shared" si="18"/>
        <v>1</v>
      </c>
      <c r="DE24" s="172">
        <v>22</v>
      </c>
      <c r="DL24" s="172">
        <f t="shared" si="13"/>
        <v>0</v>
      </c>
      <c r="DM24" s="172">
        <f t="shared" si="14"/>
        <v>1</v>
      </c>
      <c r="DN24" s="172">
        <f t="shared" si="15"/>
        <v>1</v>
      </c>
      <c r="DO24" s="172">
        <f t="shared" si="25"/>
        <v>1</v>
      </c>
      <c r="DP24" s="172">
        <f t="shared" si="25"/>
        <v>1</v>
      </c>
      <c r="DQ24" s="172">
        <f t="shared" si="25"/>
        <v>1</v>
      </c>
      <c r="DR24" s="172">
        <f t="shared" si="25"/>
        <v>1</v>
      </c>
      <c r="DS24" s="172">
        <f t="shared" si="25"/>
        <v>1</v>
      </c>
      <c r="DT24" s="172">
        <f t="shared" si="25"/>
        <v>1</v>
      </c>
      <c r="DU24" s="172">
        <f t="shared" si="25"/>
        <v>1</v>
      </c>
      <c r="DV24" s="172">
        <f t="shared" si="26"/>
        <v>1</v>
      </c>
      <c r="DW24" s="172">
        <f t="shared" si="26"/>
        <v>1</v>
      </c>
      <c r="DX24" s="172">
        <f t="shared" si="26"/>
        <v>1</v>
      </c>
      <c r="DY24" s="172">
        <f t="shared" si="26"/>
        <v>1</v>
      </c>
      <c r="DZ24" s="172">
        <f t="shared" si="26"/>
        <v>1</v>
      </c>
      <c r="EA24" s="172">
        <f t="shared" si="26"/>
        <v>1</v>
      </c>
      <c r="EB24" s="172">
        <f t="shared" si="26"/>
        <v>1</v>
      </c>
      <c r="EC24" s="172">
        <f t="shared" si="26"/>
        <v>1</v>
      </c>
      <c r="ED24" s="172">
        <f t="shared" si="26"/>
        <v>1</v>
      </c>
      <c r="EE24" s="172">
        <f t="shared" si="26"/>
        <v>1</v>
      </c>
      <c r="EF24" s="172">
        <f t="shared" si="26"/>
        <v>1</v>
      </c>
      <c r="EG24" s="172">
        <f t="shared" si="8"/>
        <v>0</v>
      </c>
    </row>
    <row r="25" spans="18:137" x14ac:dyDescent="0.25">
      <c r="T25" s="5"/>
      <c r="U25" s="13"/>
      <c r="V25" s="5"/>
      <c r="W25" s="5" t="str">
        <f t="shared" si="3"/>
        <v/>
      </c>
      <c r="X25" s="5"/>
      <c r="Y25" s="5"/>
      <c r="Z25" s="5"/>
      <c r="CB25" s="172">
        <f t="shared" si="22"/>
        <v>1</v>
      </c>
      <c r="CC25" s="172">
        <f t="shared" si="22"/>
        <v>1</v>
      </c>
      <c r="CD25" s="172">
        <f t="shared" si="22"/>
        <v>1</v>
      </c>
      <c r="CE25" s="172">
        <f t="shared" si="22"/>
        <v>1</v>
      </c>
      <c r="CF25" s="172">
        <f t="shared" si="22"/>
        <v>1</v>
      </c>
      <c r="CG25" s="172">
        <f t="shared" si="22"/>
        <v>1</v>
      </c>
      <c r="CH25" s="172">
        <f t="shared" si="22"/>
        <v>1</v>
      </c>
      <c r="CI25" s="172">
        <f t="shared" si="22"/>
        <v>1</v>
      </c>
      <c r="CJ25" s="172">
        <f t="shared" si="22"/>
        <v>1</v>
      </c>
      <c r="CK25" s="172">
        <f t="shared" si="22"/>
        <v>1</v>
      </c>
      <c r="CL25" s="172">
        <f t="shared" si="22"/>
        <v>1</v>
      </c>
      <c r="CM25" s="172">
        <f t="shared" si="22"/>
        <v>1</v>
      </c>
      <c r="CN25" s="172">
        <f t="shared" si="22"/>
        <v>1</v>
      </c>
      <c r="CO25" s="172">
        <f t="shared" si="22"/>
        <v>1</v>
      </c>
      <c r="CP25" s="172">
        <f t="shared" si="22"/>
        <v>1</v>
      </c>
      <c r="CQ25" s="172">
        <f t="shared" si="21"/>
        <v>1</v>
      </c>
      <c r="CR25" s="172">
        <f t="shared" si="21"/>
        <v>1</v>
      </c>
      <c r="CS25" s="172">
        <f t="shared" si="21"/>
        <v>1</v>
      </c>
      <c r="CT25" s="172">
        <f t="shared" si="21"/>
        <v>1</v>
      </c>
      <c r="CU25" s="172">
        <f t="shared" si="21"/>
        <v>1</v>
      </c>
      <c r="DA25" s="172">
        <v>6</v>
      </c>
      <c r="DB25" s="32" t="str">
        <f t="shared" si="24"/>
        <v xml:space="preserve"> </v>
      </c>
      <c r="DD25" s="172">
        <f t="shared" si="18"/>
        <v>1</v>
      </c>
      <c r="DE25" s="172">
        <v>23</v>
      </c>
      <c r="DL25" s="172">
        <f t="shared" si="13"/>
        <v>0</v>
      </c>
      <c r="DM25" s="172">
        <f t="shared" si="14"/>
        <v>1</v>
      </c>
      <c r="DN25" s="172">
        <f t="shared" si="15"/>
        <v>1</v>
      </c>
      <c r="DO25" s="172">
        <f t="shared" si="25"/>
        <v>1</v>
      </c>
      <c r="DP25" s="172">
        <f t="shared" si="25"/>
        <v>1</v>
      </c>
      <c r="DQ25" s="172">
        <f t="shared" si="25"/>
        <v>1</v>
      </c>
      <c r="DR25" s="172">
        <f t="shared" si="25"/>
        <v>1</v>
      </c>
      <c r="DS25" s="172">
        <f t="shared" si="25"/>
        <v>1</v>
      </c>
      <c r="DT25" s="172">
        <f t="shared" si="25"/>
        <v>1</v>
      </c>
      <c r="DU25" s="172">
        <f t="shared" si="25"/>
        <v>1</v>
      </c>
      <c r="DV25" s="172">
        <f t="shared" si="26"/>
        <v>1</v>
      </c>
      <c r="DW25" s="172">
        <f t="shared" si="26"/>
        <v>1</v>
      </c>
      <c r="DX25" s="172">
        <f t="shared" si="26"/>
        <v>1</v>
      </c>
      <c r="DY25" s="172">
        <f t="shared" si="26"/>
        <v>1</v>
      </c>
      <c r="DZ25" s="172">
        <f t="shared" si="26"/>
        <v>1</v>
      </c>
      <c r="EA25" s="172">
        <f t="shared" si="26"/>
        <v>1</v>
      </c>
      <c r="EB25" s="172">
        <f t="shared" si="26"/>
        <v>1</v>
      </c>
      <c r="EC25" s="172">
        <f t="shared" si="26"/>
        <v>1</v>
      </c>
      <c r="ED25" s="172">
        <f t="shared" si="26"/>
        <v>1</v>
      </c>
      <c r="EE25" s="172">
        <f t="shared" si="26"/>
        <v>1</v>
      </c>
      <c r="EF25" s="172">
        <f t="shared" si="26"/>
        <v>1</v>
      </c>
      <c r="EG25" s="172">
        <f t="shared" si="8"/>
        <v>0</v>
      </c>
    </row>
    <row r="26" spans="18:137" x14ac:dyDescent="0.25">
      <c r="T26" s="5"/>
      <c r="U26" s="13"/>
      <c r="V26" s="5"/>
      <c r="W26" s="5" t="str">
        <f t="shared" si="3"/>
        <v/>
      </c>
      <c r="X26" s="5"/>
      <c r="Y26" s="5"/>
      <c r="Z26" s="5"/>
      <c r="CB26" s="172">
        <f t="shared" si="22"/>
        <v>1</v>
      </c>
      <c r="CC26" s="172">
        <f t="shared" si="22"/>
        <v>1</v>
      </c>
      <c r="CD26" s="172">
        <f t="shared" si="22"/>
        <v>1</v>
      </c>
      <c r="CE26" s="172">
        <f t="shared" si="22"/>
        <v>1</v>
      </c>
      <c r="CF26" s="172">
        <f t="shared" si="22"/>
        <v>1</v>
      </c>
      <c r="CG26" s="172">
        <f t="shared" si="22"/>
        <v>1</v>
      </c>
      <c r="CH26" s="172">
        <f t="shared" si="22"/>
        <v>1</v>
      </c>
      <c r="CI26" s="172">
        <f t="shared" si="22"/>
        <v>1</v>
      </c>
      <c r="CJ26" s="172">
        <f t="shared" si="22"/>
        <v>1</v>
      </c>
      <c r="CK26" s="172">
        <f t="shared" si="22"/>
        <v>1</v>
      </c>
      <c r="CL26" s="172">
        <f t="shared" si="22"/>
        <v>1</v>
      </c>
      <c r="CM26" s="172">
        <f t="shared" si="22"/>
        <v>1</v>
      </c>
      <c r="CN26" s="172">
        <f t="shared" si="22"/>
        <v>1</v>
      </c>
      <c r="CO26" s="172">
        <f t="shared" si="22"/>
        <v>1</v>
      </c>
      <c r="CP26" s="172">
        <f t="shared" si="22"/>
        <v>1</v>
      </c>
      <c r="CQ26" s="172">
        <f t="shared" si="21"/>
        <v>1</v>
      </c>
      <c r="CR26" s="172">
        <f t="shared" si="21"/>
        <v>1</v>
      </c>
      <c r="CS26" s="172">
        <f t="shared" si="21"/>
        <v>1</v>
      </c>
      <c r="CT26" s="172">
        <f t="shared" si="21"/>
        <v>1</v>
      </c>
      <c r="CU26" s="172">
        <f t="shared" si="21"/>
        <v>1</v>
      </c>
      <c r="DA26" s="172">
        <v>7</v>
      </c>
      <c r="DB26" s="32" t="str">
        <f t="shared" si="24"/>
        <v xml:space="preserve"> </v>
      </c>
      <c r="DD26" s="172">
        <f t="shared" si="18"/>
        <v>1</v>
      </c>
      <c r="DE26" s="172">
        <v>24</v>
      </c>
      <c r="DL26" s="172">
        <f t="shared" si="13"/>
        <v>0</v>
      </c>
      <c r="DM26" s="172">
        <f t="shared" si="14"/>
        <v>1</v>
      </c>
      <c r="DN26" s="172">
        <f t="shared" si="15"/>
        <v>1</v>
      </c>
      <c r="DO26" s="172">
        <f t="shared" si="25"/>
        <v>1</v>
      </c>
      <c r="DP26" s="172">
        <f t="shared" si="25"/>
        <v>1</v>
      </c>
      <c r="DQ26" s="172">
        <f t="shared" si="25"/>
        <v>1</v>
      </c>
      <c r="DR26" s="172">
        <f t="shared" si="25"/>
        <v>1</v>
      </c>
      <c r="DS26" s="172">
        <f t="shared" si="25"/>
        <v>1</v>
      </c>
      <c r="DT26" s="172">
        <f t="shared" si="25"/>
        <v>1</v>
      </c>
      <c r="DU26" s="172">
        <f t="shared" si="25"/>
        <v>1</v>
      </c>
      <c r="DV26" s="172">
        <f t="shared" si="26"/>
        <v>1</v>
      </c>
      <c r="DW26" s="172">
        <f t="shared" si="26"/>
        <v>1</v>
      </c>
      <c r="DX26" s="172">
        <f t="shared" si="26"/>
        <v>1</v>
      </c>
      <c r="DY26" s="172">
        <f t="shared" si="26"/>
        <v>1</v>
      </c>
      <c r="DZ26" s="172">
        <f t="shared" si="26"/>
        <v>1</v>
      </c>
      <c r="EA26" s="172">
        <f t="shared" si="26"/>
        <v>1</v>
      </c>
      <c r="EB26" s="172">
        <f t="shared" si="26"/>
        <v>1</v>
      </c>
      <c r="EC26" s="172">
        <f t="shared" si="26"/>
        <v>1</v>
      </c>
      <c r="ED26" s="172">
        <f t="shared" si="26"/>
        <v>1</v>
      </c>
      <c r="EE26" s="172">
        <f t="shared" si="26"/>
        <v>1</v>
      </c>
      <c r="EF26" s="172">
        <f t="shared" si="26"/>
        <v>1</v>
      </c>
      <c r="EG26" s="172">
        <f t="shared" si="8"/>
        <v>0</v>
      </c>
    </row>
    <row r="27" spans="18:137" x14ac:dyDescent="0.25">
      <c r="T27" s="5"/>
      <c r="U27" s="13"/>
      <c r="V27" s="5"/>
      <c r="W27" s="5" t="str">
        <f t="shared" si="3"/>
        <v/>
      </c>
      <c r="X27" s="5"/>
      <c r="Y27" s="5"/>
      <c r="Z27" s="5"/>
      <c r="CB27" s="172">
        <f t="shared" si="22"/>
        <v>1</v>
      </c>
      <c r="CC27" s="172">
        <f t="shared" si="22"/>
        <v>1</v>
      </c>
      <c r="CD27" s="172">
        <f t="shared" si="22"/>
        <v>1</v>
      </c>
      <c r="CE27" s="172">
        <f t="shared" si="22"/>
        <v>1</v>
      </c>
      <c r="CF27" s="172">
        <f t="shared" si="22"/>
        <v>1</v>
      </c>
      <c r="CG27" s="172">
        <f t="shared" si="22"/>
        <v>1</v>
      </c>
      <c r="CH27" s="172">
        <f t="shared" si="22"/>
        <v>1</v>
      </c>
      <c r="CI27" s="172">
        <f t="shared" si="22"/>
        <v>1</v>
      </c>
      <c r="CJ27" s="172">
        <f t="shared" si="22"/>
        <v>1</v>
      </c>
      <c r="CK27" s="172">
        <f t="shared" si="22"/>
        <v>1</v>
      </c>
      <c r="CL27" s="172">
        <f t="shared" si="22"/>
        <v>1</v>
      </c>
      <c r="CM27" s="172">
        <f t="shared" si="22"/>
        <v>1</v>
      </c>
      <c r="CN27" s="172">
        <f t="shared" si="22"/>
        <v>1</v>
      </c>
      <c r="CO27" s="172">
        <f t="shared" si="22"/>
        <v>1</v>
      </c>
      <c r="CP27" s="172">
        <f t="shared" si="22"/>
        <v>1</v>
      </c>
      <c r="CQ27" s="172">
        <f t="shared" si="21"/>
        <v>1</v>
      </c>
      <c r="CR27" s="172">
        <f t="shared" si="21"/>
        <v>1</v>
      </c>
      <c r="CS27" s="172">
        <f t="shared" si="21"/>
        <v>1</v>
      </c>
      <c r="CT27" s="172">
        <f t="shared" si="21"/>
        <v>1</v>
      </c>
      <c r="CU27" s="172">
        <f t="shared" si="21"/>
        <v>1</v>
      </c>
      <c r="DA27" s="172">
        <v>8</v>
      </c>
      <c r="DB27" s="32" t="str">
        <f t="shared" si="24"/>
        <v xml:space="preserve"> </v>
      </c>
      <c r="DD27" s="172">
        <f t="shared" si="18"/>
        <v>1</v>
      </c>
      <c r="DE27" s="172">
        <v>25</v>
      </c>
      <c r="DL27" s="172">
        <f t="shared" si="13"/>
        <v>0</v>
      </c>
      <c r="DM27" s="172">
        <f t="shared" si="14"/>
        <v>1</v>
      </c>
      <c r="DN27" s="172">
        <f t="shared" si="15"/>
        <v>1</v>
      </c>
      <c r="DO27" s="172">
        <f t="shared" si="25"/>
        <v>1</v>
      </c>
      <c r="DP27" s="172">
        <f t="shared" si="25"/>
        <v>1</v>
      </c>
      <c r="DQ27" s="172">
        <f t="shared" si="25"/>
        <v>1</v>
      </c>
      <c r="DR27" s="172">
        <f t="shared" si="25"/>
        <v>1</v>
      </c>
      <c r="DS27" s="172">
        <f t="shared" si="25"/>
        <v>1</v>
      </c>
      <c r="DT27" s="172">
        <f t="shared" si="25"/>
        <v>1</v>
      </c>
      <c r="DU27" s="172">
        <f t="shared" si="25"/>
        <v>1</v>
      </c>
      <c r="DV27" s="172">
        <f t="shared" si="26"/>
        <v>1</v>
      </c>
      <c r="DW27" s="172">
        <f t="shared" si="26"/>
        <v>1</v>
      </c>
      <c r="DX27" s="172">
        <f t="shared" si="26"/>
        <v>1</v>
      </c>
      <c r="DY27" s="172">
        <f t="shared" si="26"/>
        <v>1</v>
      </c>
      <c r="DZ27" s="172">
        <f t="shared" si="26"/>
        <v>1</v>
      </c>
      <c r="EA27" s="172">
        <f t="shared" si="26"/>
        <v>1</v>
      </c>
      <c r="EB27" s="172">
        <f t="shared" si="26"/>
        <v>1</v>
      </c>
      <c r="EC27" s="172">
        <f t="shared" si="26"/>
        <v>1</v>
      </c>
      <c r="ED27" s="172">
        <f t="shared" si="26"/>
        <v>1</v>
      </c>
      <c r="EE27" s="172">
        <f t="shared" si="26"/>
        <v>1</v>
      </c>
      <c r="EF27" s="172">
        <f t="shared" si="26"/>
        <v>1</v>
      </c>
      <c r="EG27" s="172">
        <f t="shared" si="8"/>
        <v>0</v>
      </c>
    </row>
    <row r="28" spans="18:137" x14ac:dyDescent="0.25">
      <c r="T28" s="5"/>
      <c r="U28" s="13"/>
      <c r="V28" s="5"/>
      <c r="W28" s="5" t="str">
        <f t="shared" si="3"/>
        <v/>
      </c>
      <c r="X28" s="5"/>
      <c r="Y28" s="5"/>
      <c r="Z28" s="5"/>
      <c r="CB28" s="172">
        <f t="shared" si="22"/>
        <v>1</v>
      </c>
      <c r="CC28" s="172">
        <f t="shared" si="22"/>
        <v>1</v>
      </c>
      <c r="CD28" s="172">
        <f t="shared" si="22"/>
        <v>1</v>
      </c>
      <c r="CE28" s="172">
        <f t="shared" si="22"/>
        <v>1</v>
      </c>
      <c r="CF28" s="172">
        <f t="shared" si="22"/>
        <v>1</v>
      </c>
      <c r="CG28" s="172">
        <f t="shared" si="22"/>
        <v>1</v>
      </c>
      <c r="CH28" s="172">
        <f t="shared" si="22"/>
        <v>1</v>
      </c>
      <c r="CI28" s="172">
        <f t="shared" si="22"/>
        <v>1</v>
      </c>
      <c r="CJ28" s="172">
        <f t="shared" si="22"/>
        <v>1</v>
      </c>
      <c r="CK28" s="172">
        <f t="shared" si="22"/>
        <v>1</v>
      </c>
      <c r="CL28" s="172">
        <f t="shared" si="22"/>
        <v>1</v>
      </c>
      <c r="CM28" s="172">
        <f t="shared" si="22"/>
        <v>1</v>
      </c>
      <c r="CN28" s="172">
        <f t="shared" si="22"/>
        <v>1</v>
      </c>
      <c r="CO28" s="172">
        <f t="shared" si="22"/>
        <v>1</v>
      </c>
      <c r="CP28" s="172">
        <f t="shared" si="22"/>
        <v>1</v>
      </c>
      <c r="CQ28" s="172">
        <f t="shared" si="21"/>
        <v>1</v>
      </c>
      <c r="CR28" s="172">
        <f t="shared" si="21"/>
        <v>1</v>
      </c>
      <c r="CS28" s="172">
        <f t="shared" si="21"/>
        <v>1</v>
      </c>
      <c r="CT28" s="172">
        <f t="shared" si="21"/>
        <v>1</v>
      </c>
      <c r="CU28" s="172">
        <f t="shared" si="21"/>
        <v>1</v>
      </c>
      <c r="DA28" s="172">
        <v>9</v>
      </c>
      <c r="DB28" s="32" t="str">
        <f t="shared" si="24"/>
        <v xml:space="preserve"> </v>
      </c>
      <c r="DD28" s="172">
        <f t="shared" si="18"/>
        <v>1</v>
      </c>
      <c r="DE28" s="172">
        <v>26</v>
      </c>
      <c r="DL28" s="172">
        <f t="shared" si="13"/>
        <v>0</v>
      </c>
      <c r="DM28" s="172">
        <f t="shared" si="14"/>
        <v>1</v>
      </c>
      <c r="DN28" s="172">
        <f t="shared" si="15"/>
        <v>1</v>
      </c>
      <c r="DO28" s="172">
        <f t="shared" si="25"/>
        <v>1</v>
      </c>
      <c r="DP28" s="172">
        <f t="shared" si="25"/>
        <v>1</v>
      </c>
      <c r="DQ28" s="172">
        <f t="shared" si="25"/>
        <v>1</v>
      </c>
      <c r="DR28" s="172">
        <f t="shared" si="25"/>
        <v>1</v>
      </c>
      <c r="DS28" s="172">
        <f t="shared" si="25"/>
        <v>1</v>
      </c>
      <c r="DT28" s="172">
        <f t="shared" si="25"/>
        <v>1</v>
      </c>
      <c r="DU28" s="172">
        <f t="shared" si="25"/>
        <v>1</v>
      </c>
      <c r="DV28" s="172">
        <f t="shared" si="26"/>
        <v>1</v>
      </c>
      <c r="DW28" s="172">
        <f t="shared" si="26"/>
        <v>1</v>
      </c>
      <c r="DX28" s="172">
        <f t="shared" si="26"/>
        <v>1</v>
      </c>
      <c r="DY28" s="172">
        <f t="shared" si="26"/>
        <v>1</v>
      </c>
      <c r="DZ28" s="172">
        <f t="shared" si="26"/>
        <v>1</v>
      </c>
      <c r="EA28" s="172">
        <f t="shared" si="26"/>
        <v>1</v>
      </c>
      <c r="EB28" s="172">
        <f t="shared" si="26"/>
        <v>1</v>
      </c>
      <c r="EC28" s="172">
        <f t="shared" si="26"/>
        <v>1</v>
      </c>
      <c r="ED28" s="172">
        <f t="shared" si="26"/>
        <v>1</v>
      </c>
      <c r="EE28" s="172">
        <f t="shared" si="26"/>
        <v>1</v>
      </c>
      <c r="EF28" s="172">
        <f t="shared" si="26"/>
        <v>1</v>
      </c>
      <c r="EG28" s="172">
        <f t="shared" si="8"/>
        <v>0</v>
      </c>
    </row>
    <row r="29" spans="18:137" x14ac:dyDescent="0.25">
      <c r="T29" s="5"/>
      <c r="U29" s="13"/>
      <c r="V29" s="5"/>
      <c r="W29" s="5" t="str">
        <f t="shared" si="3"/>
        <v/>
      </c>
      <c r="X29" s="5"/>
      <c r="Y29" s="5"/>
      <c r="Z29" s="5"/>
      <c r="CB29" s="172">
        <f t="shared" si="22"/>
        <v>1</v>
      </c>
      <c r="CC29" s="172">
        <f t="shared" si="22"/>
        <v>1</v>
      </c>
      <c r="CD29" s="172">
        <f t="shared" si="22"/>
        <v>1</v>
      </c>
      <c r="CE29" s="172">
        <f t="shared" si="22"/>
        <v>1</v>
      </c>
      <c r="CF29" s="172">
        <f t="shared" si="22"/>
        <v>1</v>
      </c>
      <c r="CG29" s="172">
        <f t="shared" si="22"/>
        <v>1</v>
      </c>
      <c r="CH29" s="172">
        <f t="shared" si="22"/>
        <v>1</v>
      </c>
      <c r="CI29" s="172">
        <f t="shared" si="22"/>
        <v>1</v>
      </c>
      <c r="CJ29" s="172">
        <f t="shared" si="22"/>
        <v>1</v>
      </c>
      <c r="CK29" s="172">
        <f t="shared" si="22"/>
        <v>1</v>
      </c>
      <c r="CL29" s="172">
        <f t="shared" si="22"/>
        <v>1</v>
      </c>
      <c r="CM29" s="172">
        <f t="shared" si="22"/>
        <v>1</v>
      </c>
      <c r="CN29" s="172">
        <f t="shared" si="22"/>
        <v>1</v>
      </c>
      <c r="CO29" s="172">
        <f t="shared" si="22"/>
        <v>1</v>
      </c>
      <c r="CP29" s="172">
        <f t="shared" si="22"/>
        <v>1</v>
      </c>
      <c r="CQ29" s="172">
        <f t="shared" si="21"/>
        <v>1</v>
      </c>
      <c r="CR29" s="172">
        <f t="shared" si="21"/>
        <v>1</v>
      </c>
      <c r="CS29" s="172">
        <f t="shared" si="21"/>
        <v>1</v>
      </c>
      <c r="CT29" s="172">
        <f t="shared" si="21"/>
        <v>1</v>
      </c>
      <c r="CU29" s="172">
        <f t="shared" si="21"/>
        <v>1</v>
      </c>
      <c r="DA29" s="172">
        <v>10</v>
      </c>
      <c r="DB29" s="32" t="str">
        <f t="shared" si="24"/>
        <v xml:space="preserve"> </v>
      </c>
      <c r="DD29" s="172">
        <f t="shared" si="18"/>
        <v>1</v>
      </c>
      <c r="DE29" s="172">
        <v>27</v>
      </c>
      <c r="DL29" s="172">
        <f t="shared" si="13"/>
        <v>0</v>
      </c>
      <c r="DM29" s="172">
        <f t="shared" si="14"/>
        <v>1</v>
      </c>
      <c r="DN29" s="172">
        <f t="shared" si="15"/>
        <v>1</v>
      </c>
      <c r="DO29" s="172">
        <f t="shared" si="25"/>
        <v>1</v>
      </c>
      <c r="DP29" s="172">
        <f t="shared" si="25"/>
        <v>1</v>
      </c>
      <c r="DQ29" s="172">
        <f t="shared" si="25"/>
        <v>1</v>
      </c>
      <c r="DR29" s="172">
        <f t="shared" si="25"/>
        <v>1</v>
      </c>
      <c r="DS29" s="172">
        <f t="shared" si="25"/>
        <v>1</v>
      </c>
      <c r="DT29" s="172">
        <f t="shared" si="25"/>
        <v>1</v>
      </c>
      <c r="DU29" s="172">
        <f t="shared" si="25"/>
        <v>1</v>
      </c>
      <c r="DV29" s="172">
        <f t="shared" si="26"/>
        <v>1</v>
      </c>
      <c r="DW29" s="172">
        <f t="shared" si="26"/>
        <v>1</v>
      </c>
      <c r="DX29" s="172">
        <f t="shared" si="26"/>
        <v>1</v>
      </c>
      <c r="DY29" s="172">
        <f t="shared" si="26"/>
        <v>1</v>
      </c>
      <c r="DZ29" s="172">
        <f t="shared" si="26"/>
        <v>1</v>
      </c>
      <c r="EA29" s="172">
        <f t="shared" si="26"/>
        <v>1</v>
      </c>
      <c r="EB29" s="172">
        <f t="shared" si="26"/>
        <v>1</v>
      </c>
      <c r="EC29" s="172">
        <f t="shared" si="26"/>
        <v>1</v>
      </c>
      <c r="ED29" s="172">
        <f t="shared" si="26"/>
        <v>1</v>
      </c>
      <c r="EE29" s="172">
        <f t="shared" si="26"/>
        <v>1</v>
      </c>
      <c r="EF29" s="172">
        <f t="shared" si="26"/>
        <v>1</v>
      </c>
      <c r="EG29" s="172">
        <f t="shared" si="8"/>
        <v>0</v>
      </c>
    </row>
    <row r="30" spans="18:137" ht="15" customHeight="1" x14ac:dyDescent="0.25">
      <c r="T30" s="5"/>
      <c r="U30" s="13"/>
      <c r="V30" s="5"/>
      <c r="W30" s="5" t="str">
        <f t="shared" si="3"/>
        <v/>
      </c>
      <c r="X30" s="5"/>
      <c r="Y30" s="5"/>
      <c r="Z30" s="5"/>
      <c r="CB30" s="172">
        <f t="shared" si="22"/>
        <v>1</v>
      </c>
      <c r="CC30" s="172">
        <f t="shared" si="22"/>
        <v>1</v>
      </c>
      <c r="CD30" s="172">
        <f t="shared" si="22"/>
        <v>1</v>
      </c>
      <c r="CE30" s="172">
        <f t="shared" si="22"/>
        <v>1</v>
      </c>
      <c r="CF30" s="172">
        <f t="shared" si="22"/>
        <v>1</v>
      </c>
      <c r="CG30" s="172">
        <f t="shared" si="22"/>
        <v>1</v>
      </c>
      <c r="CH30" s="172">
        <f t="shared" si="22"/>
        <v>1</v>
      </c>
      <c r="CI30" s="172">
        <f t="shared" si="22"/>
        <v>1</v>
      </c>
      <c r="CJ30" s="172">
        <f t="shared" si="22"/>
        <v>1</v>
      </c>
      <c r="CK30" s="172">
        <f t="shared" si="22"/>
        <v>1</v>
      </c>
      <c r="CL30" s="172">
        <f t="shared" si="22"/>
        <v>1</v>
      </c>
      <c r="CM30" s="172">
        <f t="shared" si="22"/>
        <v>1</v>
      </c>
      <c r="CN30" s="172">
        <f t="shared" si="22"/>
        <v>1</v>
      </c>
      <c r="CO30" s="172">
        <f t="shared" si="22"/>
        <v>1</v>
      </c>
      <c r="CP30" s="172">
        <f t="shared" si="22"/>
        <v>1</v>
      </c>
      <c r="CQ30" s="172">
        <f t="shared" si="21"/>
        <v>1</v>
      </c>
      <c r="CR30" s="172">
        <f t="shared" si="21"/>
        <v>1</v>
      </c>
      <c r="CS30" s="172">
        <f t="shared" si="21"/>
        <v>1</v>
      </c>
      <c r="CT30" s="172">
        <f t="shared" si="21"/>
        <v>1</v>
      </c>
      <c r="CU30" s="172">
        <f t="shared" si="21"/>
        <v>1</v>
      </c>
      <c r="DA30" s="172">
        <v>11</v>
      </c>
      <c r="DB30" s="32" t="str">
        <f t="shared" si="24"/>
        <v xml:space="preserve"> </v>
      </c>
      <c r="DD30" s="172">
        <f t="shared" si="18"/>
        <v>1</v>
      </c>
      <c r="DE30" s="172">
        <v>28</v>
      </c>
      <c r="DL30" s="172">
        <f t="shared" si="13"/>
        <v>0</v>
      </c>
      <c r="DM30" s="172">
        <f t="shared" si="14"/>
        <v>1</v>
      </c>
      <c r="DN30" s="172">
        <f t="shared" si="15"/>
        <v>1</v>
      </c>
      <c r="DO30" s="172">
        <f t="shared" si="25"/>
        <v>1</v>
      </c>
      <c r="DP30" s="172">
        <f t="shared" si="25"/>
        <v>1</v>
      </c>
      <c r="DQ30" s="172">
        <f t="shared" si="25"/>
        <v>1</v>
      </c>
      <c r="DR30" s="172">
        <f t="shared" si="25"/>
        <v>1</v>
      </c>
      <c r="DS30" s="172">
        <f t="shared" si="25"/>
        <v>1</v>
      </c>
      <c r="DT30" s="172">
        <f t="shared" si="25"/>
        <v>1</v>
      </c>
      <c r="DU30" s="172">
        <f t="shared" si="25"/>
        <v>1</v>
      </c>
      <c r="DV30" s="172">
        <f t="shared" si="26"/>
        <v>1</v>
      </c>
      <c r="DW30" s="172">
        <f t="shared" si="26"/>
        <v>1</v>
      </c>
      <c r="DX30" s="172">
        <f t="shared" si="26"/>
        <v>1</v>
      </c>
      <c r="DY30" s="172">
        <f t="shared" si="26"/>
        <v>1</v>
      </c>
      <c r="DZ30" s="172">
        <f t="shared" si="26"/>
        <v>1</v>
      </c>
      <c r="EA30" s="172">
        <f t="shared" si="26"/>
        <v>1</v>
      </c>
      <c r="EB30" s="172">
        <f t="shared" si="26"/>
        <v>1</v>
      </c>
      <c r="EC30" s="172">
        <f t="shared" si="26"/>
        <v>1</v>
      </c>
      <c r="ED30" s="172">
        <f t="shared" si="26"/>
        <v>1</v>
      </c>
      <c r="EE30" s="172">
        <f t="shared" si="26"/>
        <v>1</v>
      </c>
      <c r="EF30" s="172">
        <f t="shared" si="26"/>
        <v>1</v>
      </c>
      <c r="EG30" s="172">
        <f t="shared" si="8"/>
        <v>0</v>
      </c>
    </row>
    <row r="31" spans="18:137" x14ac:dyDescent="0.25">
      <c r="T31" s="5"/>
      <c r="U31" s="13"/>
      <c r="V31" s="5"/>
      <c r="W31" s="5" t="str">
        <f t="shared" si="3"/>
        <v/>
      </c>
      <c r="X31" s="5"/>
      <c r="Y31" s="5"/>
      <c r="Z31" s="5"/>
      <c r="CB31" s="172">
        <f t="shared" si="22"/>
        <v>1</v>
      </c>
      <c r="CC31" s="172">
        <f t="shared" si="22"/>
        <v>1</v>
      </c>
      <c r="CD31" s="172">
        <f t="shared" si="22"/>
        <v>1</v>
      </c>
      <c r="CE31" s="172">
        <f t="shared" si="22"/>
        <v>1</v>
      </c>
      <c r="CF31" s="172">
        <f t="shared" si="22"/>
        <v>1</v>
      </c>
      <c r="CG31" s="172">
        <f t="shared" si="22"/>
        <v>1</v>
      </c>
      <c r="CH31" s="172">
        <f t="shared" si="22"/>
        <v>1</v>
      </c>
      <c r="CI31" s="172">
        <f t="shared" si="22"/>
        <v>1</v>
      </c>
      <c r="CJ31" s="172">
        <f t="shared" si="22"/>
        <v>1</v>
      </c>
      <c r="CK31" s="172">
        <f t="shared" si="22"/>
        <v>1</v>
      </c>
      <c r="CL31" s="172">
        <f t="shared" si="22"/>
        <v>1</v>
      </c>
      <c r="CM31" s="172">
        <f t="shared" si="22"/>
        <v>1</v>
      </c>
      <c r="CN31" s="172">
        <f t="shared" si="22"/>
        <v>1</v>
      </c>
      <c r="CO31" s="172">
        <f t="shared" si="22"/>
        <v>1</v>
      </c>
      <c r="CP31" s="172">
        <f t="shared" si="22"/>
        <v>1</v>
      </c>
      <c r="CQ31" s="172">
        <f t="shared" si="21"/>
        <v>1</v>
      </c>
      <c r="CR31" s="172">
        <f t="shared" si="21"/>
        <v>1</v>
      </c>
      <c r="CS31" s="172">
        <f t="shared" si="21"/>
        <v>1</v>
      </c>
      <c r="CT31" s="172">
        <f t="shared" si="21"/>
        <v>1</v>
      </c>
      <c r="CU31" s="172">
        <f t="shared" si="21"/>
        <v>1</v>
      </c>
      <c r="DA31" s="172">
        <v>12</v>
      </c>
      <c r="DB31" s="32" t="str">
        <f t="shared" si="24"/>
        <v xml:space="preserve"> </v>
      </c>
      <c r="DD31" s="172">
        <f t="shared" si="18"/>
        <v>1</v>
      </c>
      <c r="DE31" s="172">
        <v>29</v>
      </c>
      <c r="DL31" s="172">
        <f t="shared" si="13"/>
        <v>0</v>
      </c>
      <c r="DM31" s="172">
        <f t="shared" si="14"/>
        <v>1</v>
      </c>
      <c r="DN31" s="172">
        <f t="shared" si="15"/>
        <v>1</v>
      </c>
      <c r="DO31" s="172">
        <f t="shared" si="25"/>
        <v>1</v>
      </c>
      <c r="DP31" s="172">
        <f t="shared" si="25"/>
        <v>1</v>
      </c>
      <c r="DQ31" s="172">
        <f t="shared" si="25"/>
        <v>1</v>
      </c>
      <c r="DR31" s="172">
        <f t="shared" si="25"/>
        <v>1</v>
      </c>
      <c r="DS31" s="172">
        <f t="shared" si="25"/>
        <v>1</v>
      </c>
      <c r="DT31" s="172">
        <f t="shared" si="25"/>
        <v>1</v>
      </c>
      <c r="DU31" s="172">
        <f t="shared" si="25"/>
        <v>1</v>
      </c>
      <c r="DV31" s="172">
        <f t="shared" si="26"/>
        <v>1</v>
      </c>
      <c r="DW31" s="172">
        <f t="shared" si="26"/>
        <v>1</v>
      </c>
      <c r="DX31" s="172">
        <f t="shared" si="26"/>
        <v>1</v>
      </c>
      <c r="DY31" s="172">
        <f t="shared" si="26"/>
        <v>1</v>
      </c>
      <c r="DZ31" s="172">
        <f t="shared" si="26"/>
        <v>1</v>
      </c>
      <c r="EA31" s="172">
        <f t="shared" si="26"/>
        <v>1</v>
      </c>
      <c r="EB31" s="172">
        <f t="shared" si="26"/>
        <v>1</v>
      </c>
      <c r="EC31" s="172">
        <f t="shared" si="26"/>
        <v>1</v>
      </c>
      <c r="ED31" s="172">
        <f t="shared" si="26"/>
        <v>1</v>
      </c>
      <c r="EE31" s="172">
        <f t="shared" si="26"/>
        <v>1</v>
      </c>
      <c r="EF31" s="172">
        <f t="shared" si="26"/>
        <v>1</v>
      </c>
      <c r="EG31" s="172">
        <f t="shared" si="8"/>
        <v>0</v>
      </c>
    </row>
    <row r="32" spans="18:137" x14ac:dyDescent="0.25">
      <c r="T32" s="5"/>
      <c r="U32" s="13"/>
      <c r="V32" s="5"/>
      <c r="W32" s="5" t="str">
        <f t="shared" si="3"/>
        <v/>
      </c>
      <c r="X32" s="5"/>
      <c r="Y32" s="5"/>
      <c r="Z32" s="5"/>
      <c r="CB32" s="172">
        <f t="shared" si="22"/>
        <v>1</v>
      </c>
      <c r="CC32" s="172">
        <f t="shared" si="22"/>
        <v>1</v>
      </c>
      <c r="CD32" s="172">
        <f t="shared" si="22"/>
        <v>1</v>
      </c>
      <c r="CE32" s="172">
        <f t="shared" si="22"/>
        <v>1</v>
      </c>
      <c r="CF32" s="172">
        <f t="shared" si="22"/>
        <v>1</v>
      </c>
      <c r="CG32" s="172">
        <f t="shared" si="22"/>
        <v>1</v>
      </c>
      <c r="CH32" s="172">
        <f t="shared" si="22"/>
        <v>1</v>
      </c>
      <c r="CI32" s="172">
        <f t="shared" si="22"/>
        <v>1</v>
      </c>
      <c r="CJ32" s="172">
        <f t="shared" si="22"/>
        <v>1</v>
      </c>
      <c r="CK32" s="172">
        <f t="shared" si="22"/>
        <v>1</v>
      </c>
      <c r="CL32" s="172">
        <f t="shared" si="22"/>
        <v>1</v>
      </c>
      <c r="CM32" s="172">
        <f t="shared" si="22"/>
        <v>1</v>
      </c>
      <c r="CN32" s="172">
        <f t="shared" si="22"/>
        <v>1</v>
      </c>
      <c r="CO32" s="172">
        <f t="shared" si="22"/>
        <v>1</v>
      </c>
      <c r="CP32" s="172">
        <f t="shared" si="22"/>
        <v>1</v>
      </c>
      <c r="CQ32" s="172">
        <f t="shared" si="22"/>
        <v>1</v>
      </c>
      <c r="CR32" s="172">
        <f t="shared" ref="CR32:CU47" si="27">IF(BG31="",CR31,CR31+1)</f>
        <v>1</v>
      </c>
      <c r="CS32" s="172">
        <f t="shared" si="27"/>
        <v>1</v>
      </c>
      <c r="CT32" s="172">
        <f t="shared" si="27"/>
        <v>1</v>
      </c>
      <c r="CU32" s="172">
        <f t="shared" si="27"/>
        <v>1</v>
      </c>
      <c r="DB32" s="196" t="str">
        <f>IF(DB19="","","----")</f>
        <v/>
      </c>
      <c r="DD32" s="172">
        <f t="shared" si="18"/>
        <v>1</v>
      </c>
      <c r="DE32" s="172">
        <v>30</v>
      </c>
      <c r="DL32" s="172">
        <f t="shared" si="13"/>
        <v>0</v>
      </c>
      <c r="DM32" s="172">
        <f t="shared" si="14"/>
        <v>1</v>
      </c>
      <c r="DN32" s="172">
        <f t="shared" si="15"/>
        <v>1</v>
      </c>
      <c r="DO32" s="172">
        <f t="shared" si="25"/>
        <v>1</v>
      </c>
      <c r="DP32" s="172">
        <f t="shared" si="25"/>
        <v>1</v>
      </c>
      <c r="DQ32" s="172">
        <f t="shared" si="25"/>
        <v>1</v>
      </c>
      <c r="DR32" s="172">
        <f t="shared" si="25"/>
        <v>1</v>
      </c>
      <c r="DS32" s="172">
        <f t="shared" si="25"/>
        <v>1</v>
      </c>
      <c r="DT32" s="172">
        <f t="shared" si="25"/>
        <v>1</v>
      </c>
      <c r="DU32" s="172">
        <f t="shared" si="25"/>
        <v>1</v>
      </c>
      <c r="DV32" s="172">
        <f t="shared" si="26"/>
        <v>1</v>
      </c>
      <c r="DW32" s="172">
        <f t="shared" si="26"/>
        <v>1</v>
      </c>
      <c r="DX32" s="172">
        <f t="shared" si="26"/>
        <v>1</v>
      </c>
      <c r="DY32" s="172">
        <f t="shared" si="26"/>
        <v>1</v>
      </c>
      <c r="DZ32" s="172">
        <f t="shared" si="26"/>
        <v>1</v>
      </c>
      <c r="EA32" s="172">
        <f t="shared" si="26"/>
        <v>1</v>
      </c>
      <c r="EB32" s="172">
        <f t="shared" si="26"/>
        <v>1</v>
      </c>
      <c r="EC32" s="172">
        <f t="shared" si="26"/>
        <v>1</v>
      </c>
      <c r="ED32" s="172">
        <f t="shared" si="26"/>
        <v>1</v>
      </c>
      <c r="EE32" s="172">
        <f t="shared" si="26"/>
        <v>1</v>
      </c>
      <c r="EF32" s="172">
        <f t="shared" si="26"/>
        <v>1</v>
      </c>
      <c r="EG32" s="172">
        <f t="shared" si="8"/>
        <v>0</v>
      </c>
    </row>
    <row r="33" spans="20:137" ht="15" customHeight="1" x14ac:dyDescent="0.25">
      <c r="T33" s="5"/>
      <c r="U33" s="13"/>
      <c r="V33" s="5"/>
      <c r="W33" s="5" t="str">
        <f t="shared" si="3"/>
        <v/>
      </c>
      <c r="X33" s="5"/>
      <c r="Y33" s="5"/>
      <c r="Z33" s="5"/>
      <c r="CB33" s="172">
        <f t="shared" ref="CB33:CQ48" si="28">IF(AQ32="",CB32,CB32+1)</f>
        <v>1</v>
      </c>
      <c r="CC33" s="172">
        <f t="shared" si="28"/>
        <v>1</v>
      </c>
      <c r="CD33" s="172">
        <f t="shared" si="28"/>
        <v>1</v>
      </c>
      <c r="CE33" s="172">
        <f t="shared" si="28"/>
        <v>1</v>
      </c>
      <c r="CF33" s="172">
        <f t="shared" si="28"/>
        <v>1</v>
      </c>
      <c r="CG33" s="172">
        <f t="shared" si="28"/>
        <v>1</v>
      </c>
      <c r="CH33" s="172">
        <f t="shared" si="28"/>
        <v>1</v>
      </c>
      <c r="CI33" s="172">
        <f t="shared" si="28"/>
        <v>1</v>
      </c>
      <c r="CJ33" s="172">
        <f t="shared" si="28"/>
        <v>1</v>
      </c>
      <c r="CK33" s="172">
        <f t="shared" si="28"/>
        <v>1</v>
      </c>
      <c r="CL33" s="172">
        <f t="shared" si="28"/>
        <v>1</v>
      </c>
      <c r="CM33" s="172">
        <f t="shared" si="28"/>
        <v>1</v>
      </c>
      <c r="CN33" s="172">
        <f t="shared" si="28"/>
        <v>1</v>
      </c>
      <c r="CO33" s="172">
        <f t="shared" si="28"/>
        <v>1</v>
      </c>
      <c r="CP33" s="172">
        <f t="shared" si="28"/>
        <v>1</v>
      </c>
      <c r="CQ33" s="172">
        <f t="shared" si="28"/>
        <v>1</v>
      </c>
      <c r="CR33" s="172">
        <f t="shared" si="27"/>
        <v>1</v>
      </c>
      <c r="CS33" s="172">
        <f t="shared" si="27"/>
        <v>1</v>
      </c>
      <c r="CT33" s="172">
        <f t="shared" si="27"/>
        <v>1</v>
      </c>
      <c r="CU33" s="172">
        <f t="shared" si="27"/>
        <v>1</v>
      </c>
      <c r="DA33" s="172"/>
      <c r="DB33" s="32" t="str">
        <f>IF(DB34="","",CONCATENATE("Warband ",CZ34," ",DG33))</f>
        <v/>
      </c>
      <c r="DD33" s="172">
        <f t="shared" si="18"/>
        <v>1</v>
      </c>
      <c r="DE33" s="172">
        <v>31</v>
      </c>
      <c r="DG33" s="49" t="str">
        <f>CONCATENATE("   ",DH33,"/",DI33,IF(DH33&gt;DI33," !",""))</f>
        <v xml:space="preserve">   0/12</v>
      </c>
      <c r="DH33" s="172">
        <f t="shared" ref="DH33" si="29">INDEX($CB$1:$CU$1,CZ34)+DJ33</f>
        <v>0</v>
      </c>
      <c r="DI33" s="172">
        <f>12</f>
        <v>12</v>
      </c>
      <c r="DL33" s="172">
        <f t="shared" si="13"/>
        <v>0</v>
      </c>
      <c r="DM33" s="172">
        <f t="shared" si="14"/>
        <v>1</v>
      </c>
      <c r="DN33" s="172">
        <f t="shared" si="15"/>
        <v>1</v>
      </c>
      <c r="DO33" s="172">
        <f t="shared" si="25"/>
        <v>1</v>
      </c>
      <c r="DP33" s="172">
        <f t="shared" si="25"/>
        <v>1</v>
      </c>
      <c r="DQ33" s="172">
        <f t="shared" si="25"/>
        <v>1</v>
      </c>
      <c r="DR33" s="172">
        <f t="shared" si="25"/>
        <v>1</v>
      </c>
      <c r="DS33" s="172">
        <f t="shared" si="25"/>
        <v>1</v>
      </c>
      <c r="DT33" s="172">
        <f t="shared" si="25"/>
        <v>1</v>
      </c>
      <c r="DU33" s="172">
        <f t="shared" si="25"/>
        <v>1</v>
      </c>
      <c r="DV33" s="172">
        <f t="shared" si="26"/>
        <v>1</v>
      </c>
      <c r="DW33" s="172">
        <f t="shared" si="26"/>
        <v>1</v>
      </c>
      <c r="DX33" s="172">
        <f t="shared" si="26"/>
        <v>1</v>
      </c>
      <c r="DY33" s="172">
        <f t="shared" si="26"/>
        <v>1</v>
      </c>
      <c r="DZ33" s="172">
        <f t="shared" si="26"/>
        <v>1</v>
      </c>
      <c r="EA33" s="172">
        <f t="shared" si="26"/>
        <v>1</v>
      </c>
      <c r="EB33" s="172">
        <f t="shared" si="26"/>
        <v>1</v>
      </c>
      <c r="EC33" s="172">
        <f t="shared" si="26"/>
        <v>1</v>
      </c>
      <c r="ED33" s="172">
        <f t="shared" si="26"/>
        <v>1</v>
      </c>
      <c r="EE33" s="172">
        <f t="shared" si="26"/>
        <v>1</v>
      </c>
      <c r="EF33" s="172">
        <f t="shared" si="26"/>
        <v>1</v>
      </c>
      <c r="EG33" s="172">
        <f t="shared" si="8"/>
        <v>0</v>
      </c>
    </row>
    <row r="34" spans="20:137" x14ac:dyDescent="0.25">
      <c r="T34" s="5"/>
      <c r="U34" s="13"/>
      <c r="V34" s="5"/>
      <c r="W34" s="5" t="str">
        <f t="shared" si="3"/>
        <v/>
      </c>
      <c r="X34" s="5"/>
      <c r="Y34" s="5"/>
      <c r="Z34" s="5"/>
      <c r="CB34" s="172">
        <f t="shared" si="28"/>
        <v>1</v>
      </c>
      <c r="CC34" s="172">
        <f t="shared" si="28"/>
        <v>1</v>
      </c>
      <c r="CD34" s="172">
        <f t="shared" si="28"/>
        <v>1</v>
      </c>
      <c r="CE34" s="172">
        <f t="shared" si="28"/>
        <v>1</v>
      </c>
      <c r="CF34" s="172">
        <f t="shared" si="28"/>
        <v>1</v>
      </c>
      <c r="CG34" s="172">
        <f t="shared" si="28"/>
        <v>1</v>
      </c>
      <c r="CH34" s="172">
        <f t="shared" si="28"/>
        <v>1</v>
      </c>
      <c r="CI34" s="172">
        <f t="shared" si="28"/>
        <v>1</v>
      </c>
      <c r="CJ34" s="172">
        <f t="shared" si="28"/>
        <v>1</v>
      </c>
      <c r="CK34" s="172">
        <f t="shared" si="28"/>
        <v>1</v>
      </c>
      <c r="CL34" s="172">
        <f t="shared" si="28"/>
        <v>1</v>
      </c>
      <c r="CM34" s="172">
        <f t="shared" si="28"/>
        <v>1</v>
      </c>
      <c r="CN34" s="172">
        <f t="shared" si="28"/>
        <v>1</v>
      </c>
      <c r="CO34" s="172">
        <f t="shared" si="28"/>
        <v>1</v>
      </c>
      <c r="CP34" s="172">
        <f t="shared" si="28"/>
        <v>1</v>
      </c>
      <c r="CQ34" s="172">
        <f t="shared" si="28"/>
        <v>1</v>
      </c>
      <c r="CR34" s="172">
        <f t="shared" si="27"/>
        <v>1</v>
      </c>
      <c r="CS34" s="172">
        <f t="shared" si="27"/>
        <v>1</v>
      </c>
      <c r="CT34" s="172">
        <f t="shared" si="27"/>
        <v>1</v>
      </c>
      <c r="CU34" s="172">
        <f t="shared" si="27"/>
        <v>1</v>
      </c>
      <c r="CZ34" s="172">
        <v>3</v>
      </c>
      <c r="DA34" s="172" t="s">
        <v>278</v>
      </c>
      <c r="DB34" s="32" t="str">
        <f>T(LOOKUP(CZ34,$DM$1:$EF$1,$DM$2:$EF$2))</f>
        <v/>
      </c>
      <c r="DD34" s="172">
        <f t="shared" si="18"/>
        <v>1</v>
      </c>
      <c r="DE34" s="172">
        <v>32</v>
      </c>
      <c r="DL34" s="172">
        <f t="shared" si="13"/>
        <v>0</v>
      </c>
      <c r="DM34" s="172">
        <f t="shared" si="14"/>
        <v>1</v>
      </c>
      <c r="DN34" s="172">
        <f t="shared" si="15"/>
        <v>1</v>
      </c>
      <c r="DO34" s="172">
        <f t="shared" si="25"/>
        <v>1</v>
      </c>
      <c r="DP34" s="172">
        <f t="shared" si="25"/>
        <v>1</v>
      </c>
      <c r="DQ34" s="172">
        <f t="shared" si="25"/>
        <v>1</v>
      </c>
      <c r="DR34" s="172">
        <f t="shared" si="25"/>
        <v>1</v>
      </c>
      <c r="DS34" s="172">
        <f t="shared" si="25"/>
        <v>1</v>
      </c>
      <c r="DT34" s="172">
        <f t="shared" si="25"/>
        <v>1</v>
      </c>
      <c r="DU34" s="172">
        <f t="shared" si="25"/>
        <v>1</v>
      </c>
      <c r="DV34" s="172">
        <f t="shared" si="26"/>
        <v>1</v>
      </c>
      <c r="DW34" s="172">
        <f t="shared" si="26"/>
        <v>1</v>
      </c>
      <c r="DX34" s="172">
        <f t="shared" si="26"/>
        <v>1</v>
      </c>
      <c r="DY34" s="172">
        <f t="shared" si="26"/>
        <v>1</v>
      </c>
      <c r="DZ34" s="172">
        <f t="shared" si="26"/>
        <v>1</v>
      </c>
      <c r="EA34" s="172">
        <f t="shared" si="26"/>
        <v>1</v>
      </c>
      <c r="EB34" s="172">
        <f t="shared" si="26"/>
        <v>1</v>
      </c>
      <c r="EC34" s="172">
        <f t="shared" si="26"/>
        <v>1</v>
      </c>
      <c r="ED34" s="172">
        <f t="shared" si="26"/>
        <v>1</v>
      </c>
      <c r="EE34" s="172">
        <f t="shared" si="26"/>
        <v>1</v>
      </c>
      <c r="EF34" s="172">
        <f t="shared" si="26"/>
        <v>1</v>
      </c>
      <c r="EG34" s="172">
        <f t="shared" si="8"/>
        <v>0</v>
      </c>
    </row>
    <row r="35" spans="20:137" x14ac:dyDescent="0.25">
      <c r="T35" s="5"/>
      <c r="U35" s="13"/>
      <c r="V35" s="5"/>
      <c r="W35" s="5" t="str">
        <f t="shared" si="3"/>
        <v/>
      </c>
      <c r="X35" s="5"/>
      <c r="Y35" s="5"/>
      <c r="Z35" s="5"/>
      <c r="CB35" s="172">
        <f t="shared" si="28"/>
        <v>1</v>
      </c>
      <c r="CC35" s="172">
        <f t="shared" si="28"/>
        <v>1</v>
      </c>
      <c r="CD35" s="172">
        <f t="shared" si="28"/>
        <v>1</v>
      </c>
      <c r="CE35" s="172">
        <f t="shared" si="28"/>
        <v>1</v>
      </c>
      <c r="CF35" s="172">
        <f t="shared" si="28"/>
        <v>1</v>
      </c>
      <c r="CG35" s="172">
        <f t="shared" si="28"/>
        <v>1</v>
      </c>
      <c r="CH35" s="172">
        <f t="shared" si="28"/>
        <v>1</v>
      </c>
      <c r="CI35" s="172">
        <f t="shared" si="28"/>
        <v>1</v>
      </c>
      <c r="CJ35" s="172">
        <f t="shared" si="28"/>
        <v>1</v>
      </c>
      <c r="CK35" s="172">
        <f t="shared" si="28"/>
        <v>1</v>
      </c>
      <c r="CL35" s="172">
        <f t="shared" si="28"/>
        <v>1</v>
      </c>
      <c r="CM35" s="172">
        <f t="shared" si="28"/>
        <v>1</v>
      </c>
      <c r="CN35" s="172">
        <f t="shared" si="28"/>
        <v>1</v>
      </c>
      <c r="CO35" s="172">
        <f t="shared" si="28"/>
        <v>1</v>
      </c>
      <c r="CP35" s="172">
        <f t="shared" si="28"/>
        <v>1</v>
      </c>
      <c r="CQ35" s="172">
        <f t="shared" si="28"/>
        <v>1</v>
      </c>
      <c r="CR35" s="172">
        <f t="shared" si="27"/>
        <v>1</v>
      </c>
      <c r="CS35" s="172">
        <f t="shared" si="27"/>
        <v>1</v>
      </c>
      <c r="CT35" s="172">
        <f t="shared" si="27"/>
        <v>1</v>
      </c>
      <c r="CU35" s="172">
        <f t="shared" si="27"/>
        <v>1</v>
      </c>
      <c r="DA35" s="172">
        <v>1</v>
      </c>
      <c r="DB35" s="32" t="str">
        <f t="shared" ref="DB35:DB46" si="30">T(CONCATENATE(LOOKUP(DA35,CD$3:CD$80,AS$3:AS$80)," ",LOOKUP(DA35,CD$3:CD$80,$CA$3:$CA$80)))</f>
        <v xml:space="preserve"> </v>
      </c>
      <c r="DD35" s="172">
        <f t="shared" si="18"/>
        <v>1</v>
      </c>
      <c r="DE35" s="172">
        <v>33</v>
      </c>
      <c r="DL35" s="172">
        <f t="shared" si="13"/>
        <v>0</v>
      </c>
      <c r="DM35" s="172">
        <f t="shared" si="14"/>
        <v>1</v>
      </c>
      <c r="DN35" s="172">
        <f t="shared" si="15"/>
        <v>1</v>
      </c>
      <c r="DO35" s="172">
        <f t="shared" si="25"/>
        <v>1</v>
      </c>
      <c r="DP35" s="172">
        <f t="shared" si="25"/>
        <v>1</v>
      </c>
      <c r="DQ35" s="172">
        <f t="shared" si="25"/>
        <v>1</v>
      </c>
      <c r="DR35" s="172">
        <f t="shared" si="25"/>
        <v>1</v>
      </c>
      <c r="DS35" s="172">
        <f t="shared" si="25"/>
        <v>1</v>
      </c>
      <c r="DT35" s="172">
        <f t="shared" si="25"/>
        <v>1</v>
      </c>
      <c r="DU35" s="172">
        <f t="shared" si="25"/>
        <v>1</v>
      </c>
      <c r="DV35" s="172">
        <f t="shared" si="26"/>
        <v>1</v>
      </c>
      <c r="DW35" s="172">
        <f t="shared" si="26"/>
        <v>1</v>
      </c>
      <c r="DX35" s="172">
        <f t="shared" si="26"/>
        <v>1</v>
      </c>
      <c r="DY35" s="172">
        <f t="shared" si="26"/>
        <v>1</v>
      </c>
      <c r="DZ35" s="172">
        <f t="shared" si="26"/>
        <v>1</v>
      </c>
      <c r="EA35" s="172">
        <f t="shared" si="26"/>
        <v>1</v>
      </c>
      <c r="EB35" s="172">
        <f t="shared" si="26"/>
        <v>1</v>
      </c>
      <c r="EC35" s="172">
        <f t="shared" si="26"/>
        <v>1</v>
      </c>
      <c r="ED35" s="172">
        <f t="shared" si="26"/>
        <v>1</v>
      </c>
      <c r="EE35" s="172">
        <f t="shared" si="26"/>
        <v>1</v>
      </c>
      <c r="EF35" s="172">
        <f t="shared" si="26"/>
        <v>1</v>
      </c>
      <c r="EG35" s="172">
        <f t="shared" si="8"/>
        <v>0</v>
      </c>
    </row>
    <row r="36" spans="20:137" x14ac:dyDescent="0.25">
      <c r="T36" s="5"/>
      <c r="U36" s="13"/>
      <c r="V36" s="5"/>
      <c r="W36" s="5" t="str">
        <f t="shared" si="3"/>
        <v/>
      </c>
      <c r="X36" s="5"/>
      <c r="Y36" s="5"/>
      <c r="Z36" s="5"/>
      <c r="CB36" s="172">
        <f t="shared" si="28"/>
        <v>1</v>
      </c>
      <c r="CC36" s="172">
        <f t="shared" si="28"/>
        <v>1</v>
      </c>
      <c r="CD36" s="172">
        <f t="shared" si="28"/>
        <v>1</v>
      </c>
      <c r="CE36" s="172">
        <f t="shared" si="28"/>
        <v>1</v>
      </c>
      <c r="CF36" s="172">
        <f t="shared" si="28"/>
        <v>1</v>
      </c>
      <c r="CG36" s="172">
        <f t="shared" si="28"/>
        <v>1</v>
      </c>
      <c r="CH36" s="172">
        <f t="shared" si="28"/>
        <v>1</v>
      </c>
      <c r="CI36" s="172">
        <f t="shared" si="28"/>
        <v>1</v>
      </c>
      <c r="CJ36" s="172">
        <f t="shared" si="28"/>
        <v>1</v>
      </c>
      <c r="CK36" s="172">
        <f t="shared" si="28"/>
        <v>1</v>
      </c>
      <c r="CL36" s="172">
        <f t="shared" si="28"/>
        <v>1</v>
      </c>
      <c r="CM36" s="172">
        <f t="shared" si="28"/>
        <v>1</v>
      </c>
      <c r="CN36" s="172">
        <f t="shared" si="28"/>
        <v>1</v>
      </c>
      <c r="CO36" s="172">
        <f t="shared" si="28"/>
        <v>1</v>
      </c>
      <c r="CP36" s="172">
        <f t="shared" si="28"/>
        <v>1</v>
      </c>
      <c r="CQ36" s="172">
        <f t="shared" si="28"/>
        <v>1</v>
      </c>
      <c r="CR36" s="172">
        <f t="shared" si="27"/>
        <v>1</v>
      </c>
      <c r="CS36" s="172">
        <f t="shared" si="27"/>
        <v>1</v>
      </c>
      <c r="CT36" s="172">
        <f t="shared" si="27"/>
        <v>1</v>
      </c>
      <c r="CU36" s="172">
        <f t="shared" si="27"/>
        <v>1</v>
      </c>
      <c r="DA36" s="172">
        <v>2</v>
      </c>
      <c r="DB36" s="32" t="str">
        <f t="shared" si="30"/>
        <v xml:space="preserve"> </v>
      </c>
      <c r="DD36" s="172">
        <f t="shared" si="18"/>
        <v>1</v>
      </c>
      <c r="DE36" s="172">
        <v>34</v>
      </c>
      <c r="DL36" s="172">
        <f t="shared" si="13"/>
        <v>0</v>
      </c>
      <c r="DM36" s="172">
        <f t="shared" si="14"/>
        <v>1</v>
      </c>
      <c r="DN36" s="172">
        <f t="shared" si="15"/>
        <v>1</v>
      </c>
      <c r="DO36" s="172">
        <f t="shared" ref="DO36:DU51" si="31">IF(OR($CX35=0,ISERROR(SEARCH(DO$1,SUBSTITUTE($CX35,DY$1,"")))),DO35,DO35+1)</f>
        <v>1</v>
      </c>
      <c r="DP36" s="172">
        <f t="shared" si="31"/>
        <v>1</v>
      </c>
      <c r="DQ36" s="172">
        <f t="shared" si="31"/>
        <v>1</v>
      </c>
      <c r="DR36" s="172">
        <f t="shared" si="31"/>
        <v>1</v>
      </c>
      <c r="DS36" s="172">
        <f t="shared" si="31"/>
        <v>1</v>
      </c>
      <c r="DT36" s="172">
        <f t="shared" si="31"/>
        <v>1</v>
      </c>
      <c r="DU36" s="172">
        <f t="shared" si="31"/>
        <v>1</v>
      </c>
      <c r="DV36" s="172">
        <f t="shared" si="26"/>
        <v>1</v>
      </c>
      <c r="DW36" s="172">
        <f t="shared" si="26"/>
        <v>1</v>
      </c>
      <c r="DX36" s="172">
        <f t="shared" si="26"/>
        <v>1</v>
      </c>
      <c r="DY36" s="172">
        <f t="shared" si="26"/>
        <v>1</v>
      </c>
      <c r="DZ36" s="172">
        <f t="shared" si="26"/>
        <v>1</v>
      </c>
      <c r="EA36" s="172">
        <f t="shared" si="26"/>
        <v>1</v>
      </c>
      <c r="EB36" s="172">
        <f t="shared" si="26"/>
        <v>1</v>
      </c>
      <c r="EC36" s="172">
        <f t="shared" si="26"/>
        <v>1</v>
      </c>
      <c r="ED36" s="172">
        <f t="shared" si="26"/>
        <v>1</v>
      </c>
      <c r="EE36" s="172">
        <f t="shared" si="26"/>
        <v>1</v>
      </c>
      <c r="EF36" s="172">
        <f t="shared" si="26"/>
        <v>1</v>
      </c>
      <c r="EG36" s="172">
        <f t="shared" si="8"/>
        <v>0</v>
      </c>
    </row>
    <row r="37" spans="20:137" x14ac:dyDescent="0.25">
      <c r="T37" s="5"/>
      <c r="U37" s="13"/>
      <c r="V37" s="5"/>
      <c r="W37" s="5" t="str">
        <f t="shared" si="3"/>
        <v/>
      </c>
      <c r="X37" s="5"/>
      <c r="Y37" s="5"/>
      <c r="Z37" s="5"/>
      <c r="CB37" s="172">
        <f t="shared" si="28"/>
        <v>1</v>
      </c>
      <c r="CC37" s="172">
        <f t="shared" si="28"/>
        <v>1</v>
      </c>
      <c r="CD37" s="172">
        <f t="shared" si="28"/>
        <v>1</v>
      </c>
      <c r="CE37" s="172">
        <f t="shared" si="28"/>
        <v>1</v>
      </c>
      <c r="CF37" s="172">
        <f t="shared" si="28"/>
        <v>1</v>
      </c>
      <c r="CG37" s="172">
        <f t="shared" si="28"/>
        <v>1</v>
      </c>
      <c r="CH37" s="172">
        <f t="shared" si="28"/>
        <v>1</v>
      </c>
      <c r="CI37" s="172">
        <f t="shared" si="28"/>
        <v>1</v>
      </c>
      <c r="CJ37" s="172">
        <f t="shared" si="28"/>
        <v>1</v>
      </c>
      <c r="CK37" s="172">
        <f t="shared" si="28"/>
        <v>1</v>
      </c>
      <c r="CL37" s="172">
        <f t="shared" si="28"/>
        <v>1</v>
      </c>
      <c r="CM37" s="172">
        <f t="shared" si="28"/>
        <v>1</v>
      </c>
      <c r="CN37" s="172">
        <f t="shared" si="28"/>
        <v>1</v>
      </c>
      <c r="CO37" s="172">
        <f t="shared" si="28"/>
        <v>1</v>
      </c>
      <c r="CP37" s="172">
        <f t="shared" si="28"/>
        <v>1</v>
      </c>
      <c r="CQ37" s="172">
        <f t="shared" si="28"/>
        <v>1</v>
      </c>
      <c r="CR37" s="172">
        <f t="shared" si="27"/>
        <v>1</v>
      </c>
      <c r="CS37" s="172">
        <f t="shared" si="27"/>
        <v>1</v>
      </c>
      <c r="CT37" s="172">
        <f t="shared" si="27"/>
        <v>1</v>
      </c>
      <c r="CU37" s="172">
        <f t="shared" si="27"/>
        <v>1</v>
      </c>
      <c r="DA37" s="172">
        <v>3</v>
      </c>
      <c r="DB37" s="32" t="str">
        <f t="shared" si="30"/>
        <v xml:space="preserve"> </v>
      </c>
      <c r="DD37" s="172">
        <f t="shared" si="18"/>
        <v>1</v>
      </c>
      <c r="DE37" s="172">
        <v>35</v>
      </c>
      <c r="DL37" s="172">
        <f t="shared" si="13"/>
        <v>0</v>
      </c>
      <c r="DM37" s="172">
        <f t="shared" si="14"/>
        <v>1</v>
      </c>
      <c r="DN37" s="172">
        <f t="shared" si="15"/>
        <v>1</v>
      </c>
      <c r="DO37" s="172">
        <f t="shared" si="31"/>
        <v>1</v>
      </c>
      <c r="DP37" s="172">
        <f t="shared" si="31"/>
        <v>1</v>
      </c>
      <c r="DQ37" s="172">
        <f t="shared" si="31"/>
        <v>1</v>
      </c>
      <c r="DR37" s="172">
        <f t="shared" si="31"/>
        <v>1</v>
      </c>
      <c r="DS37" s="172">
        <f t="shared" si="31"/>
        <v>1</v>
      </c>
      <c r="DT37" s="172">
        <f t="shared" si="31"/>
        <v>1</v>
      </c>
      <c r="DU37" s="172">
        <f t="shared" si="31"/>
        <v>1</v>
      </c>
      <c r="DV37" s="172">
        <f t="shared" ref="DV37:EF52" si="32">IF(OR($CX36=0,ISERROR(SEARCH(DV$1,$CX36))),DV36,DV36+1)</f>
        <v>1</v>
      </c>
      <c r="DW37" s="172">
        <f t="shared" si="32"/>
        <v>1</v>
      </c>
      <c r="DX37" s="172">
        <f t="shared" si="32"/>
        <v>1</v>
      </c>
      <c r="DY37" s="172">
        <f t="shared" si="32"/>
        <v>1</v>
      </c>
      <c r="DZ37" s="172">
        <f t="shared" si="32"/>
        <v>1</v>
      </c>
      <c r="EA37" s="172">
        <f t="shared" si="32"/>
        <v>1</v>
      </c>
      <c r="EB37" s="172">
        <f t="shared" si="32"/>
        <v>1</v>
      </c>
      <c r="EC37" s="172">
        <f t="shared" si="32"/>
        <v>1</v>
      </c>
      <c r="ED37" s="172">
        <f t="shared" si="32"/>
        <v>1</v>
      </c>
      <c r="EE37" s="172">
        <f t="shared" si="32"/>
        <v>1</v>
      </c>
      <c r="EF37" s="172">
        <f t="shared" si="32"/>
        <v>1</v>
      </c>
      <c r="EG37" s="172">
        <f t="shared" si="8"/>
        <v>0</v>
      </c>
    </row>
    <row r="38" spans="20:137" x14ac:dyDescent="0.25">
      <c r="T38" s="5"/>
      <c r="U38" s="13"/>
      <c r="V38" s="5"/>
      <c r="W38" s="5" t="str">
        <f t="shared" si="3"/>
        <v/>
      </c>
      <c r="X38" s="5"/>
      <c r="Y38" s="5"/>
      <c r="Z38" s="5"/>
      <c r="CB38" s="172">
        <f t="shared" si="28"/>
        <v>1</v>
      </c>
      <c r="CC38" s="172">
        <f t="shared" si="28"/>
        <v>1</v>
      </c>
      <c r="CD38" s="172">
        <f t="shared" si="28"/>
        <v>1</v>
      </c>
      <c r="CE38" s="172">
        <f t="shared" si="28"/>
        <v>1</v>
      </c>
      <c r="CF38" s="172">
        <f t="shared" si="28"/>
        <v>1</v>
      </c>
      <c r="CG38" s="172">
        <f t="shared" si="28"/>
        <v>1</v>
      </c>
      <c r="CH38" s="172">
        <f t="shared" si="28"/>
        <v>1</v>
      </c>
      <c r="CI38" s="172">
        <f t="shared" si="28"/>
        <v>1</v>
      </c>
      <c r="CJ38" s="172">
        <f t="shared" si="28"/>
        <v>1</v>
      </c>
      <c r="CK38" s="172">
        <f t="shared" si="28"/>
        <v>1</v>
      </c>
      <c r="CL38" s="172">
        <f t="shared" si="28"/>
        <v>1</v>
      </c>
      <c r="CM38" s="172">
        <f t="shared" si="28"/>
        <v>1</v>
      </c>
      <c r="CN38" s="172">
        <f t="shared" si="28"/>
        <v>1</v>
      </c>
      <c r="CO38" s="172">
        <f t="shared" si="28"/>
        <v>1</v>
      </c>
      <c r="CP38" s="172">
        <f t="shared" si="28"/>
        <v>1</v>
      </c>
      <c r="CQ38" s="172">
        <f t="shared" si="28"/>
        <v>1</v>
      </c>
      <c r="CR38" s="172">
        <f t="shared" si="27"/>
        <v>1</v>
      </c>
      <c r="CS38" s="172">
        <f t="shared" si="27"/>
        <v>1</v>
      </c>
      <c r="CT38" s="172">
        <f t="shared" si="27"/>
        <v>1</v>
      </c>
      <c r="CU38" s="172">
        <f t="shared" si="27"/>
        <v>1</v>
      </c>
      <c r="DA38" s="172">
        <v>4</v>
      </c>
      <c r="DB38" s="32" t="str">
        <f t="shared" si="30"/>
        <v xml:space="preserve"> </v>
      </c>
      <c r="DD38" s="172">
        <f t="shared" si="18"/>
        <v>1</v>
      </c>
      <c r="DE38" s="172">
        <v>36</v>
      </c>
      <c r="DL38" s="172">
        <f t="shared" si="13"/>
        <v>0</v>
      </c>
      <c r="DM38" s="172">
        <f t="shared" si="14"/>
        <v>1</v>
      </c>
      <c r="DN38" s="172">
        <f t="shared" si="15"/>
        <v>1</v>
      </c>
      <c r="DO38" s="172">
        <f t="shared" si="31"/>
        <v>1</v>
      </c>
      <c r="DP38" s="172">
        <f t="shared" si="31"/>
        <v>1</v>
      </c>
      <c r="DQ38" s="172">
        <f t="shared" si="31"/>
        <v>1</v>
      </c>
      <c r="DR38" s="172">
        <f t="shared" si="31"/>
        <v>1</v>
      </c>
      <c r="DS38" s="172">
        <f t="shared" si="31"/>
        <v>1</v>
      </c>
      <c r="DT38" s="172">
        <f t="shared" si="31"/>
        <v>1</v>
      </c>
      <c r="DU38" s="172">
        <f t="shared" si="31"/>
        <v>1</v>
      </c>
      <c r="DV38" s="172">
        <f t="shared" si="32"/>
        <v>1</v>
      </c>
      <c r="DW38" s="172">
        <f t="shared" si="32"/>
        <v>1</v>
      </c>
      <c r="DX38" s="172">
        <f t="shared" si="32"/>
        <v>1</v>
      </c>
      <c r="DY38" s="172">
        <f t="shared" si="32"/>
        <v>1</v>
      </c>
      <c r="DZ38" s="172">
        <f t="shared" si="32"/>
        <v>1</v>
      </c>
      <c r="EA38" s="172">
        <f t="shared" si="32"/>
        <v>1</v>
      </c>
      <c r="EB38" s="172">
        <f t="shared" si="32"/>
        <v>1</v>
      </c>
      <c r="EC38" s="172">
        <f t="shared" si="32"/>
        <v>1</v>
      </c>
      <c r="ED38" s="172">
        <f t="shared" si="32"/>
        <v>1</v>
      </c>
      <c r="EE38" s="172">
        <f t="shared" si="32"/>
        <v>1</v>
      </c>
      <c r="EF38" s="172">
        <f t="shared" si="32"/>
        <v>1</v>
      </c>
      <c r="EG38" s="172">
        <f t="shared" si="8"/>
        <v>0</v>
      </c>
    </row>
    <row r="39" spans="20:137" x14ac:dyDescent="0.25">
      <c r="T39" s="5"/>
      <c r="U39" s="13"/>
      <c r="V39" s="5"/>
      <c r="W39" s="5" t="str">
        <f t="shared" si="3"/>
        <v/>
      </c>
      <c r="X39" s="5"/>
      <c r="Y39" s="5"/>
      <c r="Z39" s="5"/>
      <c r="CB39" s="172">
        <f t="shared" si="28"/>
        <v>1</v>
      </c>
      <c r="CC39" s="172">
        <f t="shared" si="28"/>
        <v>1</v>
      </c>
      <c r="CD39" s="172">
        <f t="shared" si="28"/>
        <v>1</v>
      </c>
      <c r="CE39" s="172">
        <f t="shared" si="28"/>
        <v>1</v>
      </c>
      <c r="CF39" s="172">
        <f t="shared" si="28"/>
        <v>1</v>
      </c>
      <c r="CG39" s="172">
        <f t="shared" si="28"/>
        <v>1</v>
      </c>
      <c r="CH39" s="172">
        <f t="shared" si="28"/>
        <v>1</v>
      </c>
      <c r="CI39" s="172">
        <f t="shared" si="28"/>
        <v>1</v>
      </c>
      <c r="CJ39" s="172">
        <f t="shared" si="28"/>
        <v>1</v>
      </c>
      <c r="CK39" s="172">
        <f t="shared" si="28"/>
        <v>1</v>
      </c>
      <c r="CL39" s="172">
        <f t="shared" si="28"/>
        <v>1</v>
      </c>
      <c r="CM39" s="172">
        <f t="shared" si="28"/>
        <v>1</v>
      </c>
      <c r="CN39" s="172">
        <f t="shared" si="28"/>
        <v>1</v>
      </c>
      <c r="CO39" s="172">
        <f t="shared" si="28"/>
        <v>1</v>
      </c>
      <c r="CP39" s="172">
        <f t="shared" si="28"/>
        <v>1</v>
      </c>
      <c r="CQ39" s="172">
        <f t="shared" si="28"/>
        <v>1</v>
      </c>
      <c r="CR39" s="172">
        <f t="shared" si="27"/>
        <v>1</v>
      </c>
      <c r="CS39" s="172">
        <f t="shared" si="27"/>
        <v>1</v>
      </c>
      <c r="CT39" s="172">
        <f t="shared" si="27"/>
        <v>1</v>
      </c>
      <c r="CU39" s="172">
        <f t="shared" si="27"/>
        <v>1</v>
      </c>
      <c r="DA39" s="172">
        <v>5</v>
      </c>
      <c r="DB39" s="32" t="str">
        <f t="shared" si="30"/>
        <v xml:space="preserve"> </v>
      </c>
      <c r="DD39" s="172">
        <f t="shared" si="18"/>
        <v>1</v>
      </c>
      <c r="DE39" s="172">
        <v>37</v>
      </c>
      <c r="DL39" s="172">
        <f t="shared" si="13"/>
        <v>0</v>
      </c>
      <c r="DM39" s="172">
        <f t="shared" si="14"/>
        <v>1</v>
      </c>
      <c r="DN39" s="172">
        <f t="shared" si="15"/>
        <v>1</v>
      </c>
      <c r="DO39" s="172">
        <f t="shared" si="31"/>
        <v>1</v>
      </c>
      <c r="DP39" s="172">
        <f t="shared" si="31"/>
        <v>1</v>
      </c>
      <c r="DQ39" s="172">
        <f t="shared" si="31"/>
        <v>1</v>
      </c>
      <c r="DR39" s="172">
        <f t="shared" si="31"/>
        <v>1</v>
      </c>
      <c r="DS39" s="172">
        <f t="shared" si="31"/>
        <v>1</v>
      </c>
      <c r="DT39" s="172">
        <f t="shared" si="31"/>
        <v>1</v>
      </c>
      <c r="DU39" s="172">
        <f t="shared" si="31"/>
        <v>1</v>
      </c>
      <c r="DV39" s="172">
        <f t="shared" si="32"/>
        <v>1</v>
      </c>
      <c r="DW39" s="172">
        <f t="shared" si="32"/>
        <v>1</v>
      </c>
      <c r="DX39" s="172">
        <f t="shared" si="32"/>
        <v>1</v>
      </c>
      <c r="DY39" s="172">
        <f t="shared" si="32"/>
        <v>1</v>
      </c>
      <c r="DZ39" s="172">
        <f t="shared" si="32"/>
        <v>1</v>
      </c>
      <c r="EA39" s="172">
        <f t="shared" si="32"/>
        <v>1</v>
      </c>
      <c r="EB39" s="172">
        <f t="shared" si="32"/>
        <v>1</v>
      </c>
      <c r="EC39" s="172">
        <f t="shared" si="32"/>
        <v>1</v>
      </c>
      <c r="ED39" s="172">
        <f t="shared" si="32"/>
        <v>1</v>
      </c>
      <c r="EE39" s="172">
        <f t="shared" si="32"/>
        <v>1</v>
      </c>
      <c r="EF39" s="172">
        <f t="shared" si="32"/>
        <v>1</v>
      </c>
      <c r="EG39" s="172">
        <f t="shared" si="8"/>
        <v>0</v>
      </c>
    </row>
    <row r="40" spans="20:137" x14ac:dyDescent="0.25">
      <c r="T40" s="5"/>
      <c r="U40" s="13"/>
      <c r="V40" s="5"/>
      <c r="W40" s="5" t="str">
        <f t="shared" si="3"/>
        <v/>
      </c>
      <c r="X40" s="5"/>
      <c r="Y40" s="5"/>
      <c r="Z40" s="5"/>
      <c r="CB40" s="172">
        <f t="shared" si="28"/>
        <v>1</v>
      </c>
      <c r="CC40" s="172">
        <f t="shared" si="28"/>
        <v>1</v>
      </c>
      <c r="CD40" s="172">
        <f t="shared" si="28"/>
        <v>1</v>
      </c>
      <c r="CE40" s="172">
        <f t="shared" si="28"/>
        <v>1</v>
      </c>
      <c r="CF40" s="172">
        <f t="shared" si="28"/>
        <v>1</v>
      </c>
      <c r="CG40" s="172">
        <f t="shared" si="28"/>
        <v>1</v>
      </c>
      <c r="CH40" s="172">
        <f t="shared" si="28"/>
        <v>1</v>
      </c>
      <c r="CI40" s="172">
        <f t="shared" si="28"/>
        <v>1</v>
      </c>
      <c r="CJ40" s="172">
        <f t="shared" si="28"/>
        <v>1</v>
      </c>
      <c r="CK40" s="172">
        <f t="shared" si="28"/>
        <v>1</v>
      </c>
      <c r="CL40" s="172">
        <f t="shared" si="28"/>
        <v>1</v>
      </c>
      <c r="CM40" s="172">
        <f t="shared" si="28"/>
        <v>1</v>
      </c>
      <c r="CN40" s="172">
        <f t="shared" si="28"/>
        <v>1</v>
      </c>
      <c r="CO40" s="172">
        <f t="shared" si="28"/>
        <v>1</v>
      </c>
      <c r="CP40" s="172">
        <f t="shared" si="28"/>
        <v>1</v>
      </c>
      <c r="CQ40" s="172">
        <f t="shared" si="28"/>
        <v>1</v>
      </c>
      <c r="CR40" s="172">
        <f t="shared" si="27"/>
        <v>1</v>
      </c>
      <c r="CS40" s="172">
        <f t="shared" si="27"/>
        <v>1</v>
      </c>
      <c r="CT40" s="172">
        <f t="shared" si="27"/>
        <v>1</v>
      </c>
      <c r="CU40" s="172">
        <f t="shared" si="27"/>
        <v>1</v>
      </c>
      <c r="DA40" s="172">
        <v>6</v>
      </c>
      <c r="DB40" s="32" t="str">
        <f t="shared" si="30"/>
        <v xml:space="preserve"> </v>
      </c>
      <c r="DD40" s="172">
        <f t="shared" si="18"/>
        <v>1</v>
      </c>
      <c r="DE40" s="172">
        <v>38</v>
      </c>
      <c r="DL40" s="172">
        <f t="shared" si="13"/>
        <v>0</v>
      </c>
      <c r="DM40" s="172">
        <f t="shared" si="14"/>
        <v>1</v>
      </c>
      <c r="DN40" s="172">
        <f t="shared" si="15"/>
        <v>1</v>
      </c>
      <c r="DO40" s="172">
        <f t="shared" si="31"/>
        <v>1</v>
      </c>
      <c r="DP40" s="172">
        <f t="shared" si="31"/>
        <v>1</v>
      </c>
      <c r="DQ40" s="172">
        <f t="shared" si="31"/>
        <v>1</v>
      </c>
      <c r="DR40" s="172">
        <f t="shared" si="31"/>
        <v>1</v>
      </c>
      <c r="DS40" s="172">
        <f t="shared" si="31"/>
        <v>1</v>
      </c>
      <c r="DT40" s="172">
        <f t="shared" si="31"/>
        <v>1</v>
      </c>
      <c r="DU40" s="172">
        <f t="shared" si="31"/>
        <v>1</v>
      </c>
      <c r="DV40" s="172">
        <f t="shared" si="32"/>
        <v>1</v>
      </c>
      <c r="DW40" s="172">
        <f t="shared" si="32"/>
        <v>1</v>
      </c>
      <c r="DX40" s="172">
        <f t="shared" si="32"/>
        <v>1</v>
      </c>
      <c r="DY40" s="172">
        <f t="shared" si="32"/>
        <v>1</v>
      </c>
      <c r="DZ40" s="172">
        <f t="shared" si="32"/>
        <v>1</v>
      </c>
      <c r="EA40" s="172">
        <f t="shared" si="32"/>
        <v>1</v>
      </c>
      <c r="EB40" s="172">
        <f t="shared" si="32"/>
        <v>1</v>
      </c>
      <c r="EC40" s="172">
        <f t="shared" si="32"/>
        <v>1</v>
      </c>
      <c r="ED40" s="172">
        <f t="shared" si="32"/>
        <v>1</v>
      </c>
      <c r="EE40" s="172">
        <f t="shared" si="32"/>
        <v>1</v>
      </c>
      <c r="EF40" s="172">
        <f t="shared" si="32"/>
        <v>1</v>
      </c>
      <c r="EG40" s="172">
        <f t="shared" si="8"/>
        <v>0</v>
      </c>
    </row>
    <row r="41" spans="20:137" x14ac:dyDescent="0.25">
      <c r="T41" s="5"/>
      <c r="U41" s="13"/>
      <c r="V41" s="5"/>
      <c r="W41" s="5" t="str">
        <f t="shared" si="3"/>
        <v/>
      </c>
      <c r="X41" s="5"/>
      <c r="Y41" s="5"/>
      <c r="Z41" s="5"/>
      <c r="CB41" s="172">
        <f t="shared" si="28"/>
        <v>1</v>
      </c>
      <c r="CC41" s="172">
        <f t="shared" si="28"/>
        <v>1</v>
      </c>
      <c r="CD41" s="172">
        <f t="shared" si="28"/>
        <v>1</v>
      </c>
      <c r="CE41" s="172">
        <f t="shared" si="28"/>
        <v>1</v>
      </c>
      <c r="CF41" s="172">
        <f t="shared" si="28"/>
        <v>1</v>
      </c>
      <c r="CG41" s="172">
        <f t="shared" si="28"/>
        <v>1</v>
      </c>
      <c r="CH41" s="172">
        <f t="shared" si="28"/>
        <v>1</v>
      </c>
      <c r="CI41" s="172">
        <f t="shared" si="28"/>
        <v>1</v>
      </c>
      <c r="CJ41" s="172">
        <f t="shared" si="28"/>
        <v>1</v>
      </c>
      <c r="CK41" s="172">
        <f t="shared" si="28"/>
        <v>1</v>
      </c>
      <c r="CL41" s="172">
        <f t="shared" si="28"/>
        <v>1</v>
      </c>
      <c r="CM41" s="172">
        <f t="shared" si="28"/>
        <v>1</v>
      </c>
      <c r="CN41" s="172">
        <f t="shared" si="28"/>
        <v>1</v>
      </c>
      <c r="CO41" s="172">
        <f t="shared" si="28"/>
        <v>1</v>
      </c>
      <c r="CP41" s="172">
        <f t="shared" si="28"/>
        <v>1</v>
      </c>
      <c r="CQ41" s="172">
        <f t="shared" si="28"/>
        <v>1</v>
      </c>
      <c r="CR41" s="172">
        <f t="shared" si="27"/>
        <v>1</v>
      </c>
      <c r="CS41" s="172">
        <f t="shared" si="27"/>
        <v>1</v>
      </c>
      <c r="CT41" s="172">
        <f t="shared" si="27"/>
        <v>1</v>
      </c>
      <c r="CU41" s="172">
        <f t="shared" si="27"/>
        <v>1</v>
      </c>
      <c r="DA41" s="172">
        <v>7</v>
      </c>
      <c r="DB41" s="32" t="str">
        <f t="shared" si="30"/>
        <v xml:space="preserve"> </v>
      </c>
      <c r="DD41" s="172">
        <f t="shared" si="18"/>
        <v>1</v>
      </c>
      <c r="DE41" s="172">
        <v>39</v>
      </c>
      <c r="DL41" s="172">
        <f t="shared" si="13"/>
        <v>0</v>
      </c>
      <c r="DM41" s="172">
        <f t="shared" si="14"/>
        <v>1</v>
      </c>
      <c r="DN41" s="172">
        <f t="shared" si="15"/>
        <v>1</v>
      </c>
      <c r="DO41" s="172">
        <f t="shared" si="31"/>
        <v>1</v>
      </c>
      <c r="DP41" s="172">
        <f t="shared" si="31"/>
        <v>1</v>
      </c>
      <c r="DQ41" s="172">
        <f t="shared" si="31"/>
        <v>1</v>
      </c>
      <c r="DR41" s="172">
        <f t="shared" si="31"/>
        <v>1</v>
      </c>
      <c r="DS41" s="172">
        <f t="shared" si="31"/>
        <v>1</v>
      </c>
      <c r="DT41" s="172">
        <f t="shared" si="31"/>
        <v>1</v>
      </c>
      <c r="DU41" s="172">
        <f t="shared" si="31"/>
        <v>1</v>
      </c>
      <c r="DV41" s="172">
        <f t="shared" si="32"/>
        <v>1</v>
      </c>
      <c r="DW41" s="172">
        <f t="shared" si="32"/>
        <v>1</v>
      </c>
      <c r="DX41" s="172">
        <f t="shared" si="32"/>
        <v>1</v>
      </c>
      <c r="DY41" s="172">
        <f t="shared" si="32"/>
        <v>1</v>
      </c>
      <c r="DZ41" s="172">
        <f t="shared" si="32"/>
        <v>1</v>
      </c>
      <c r="EA41" s="172">
        <f t="shared" si="32"/>
        <v>1</v>
      </c>
      <c r="EB41" s="172">
        <f t="shared" si="32"/>
        <v>1</v>
      </c>
      <c r="EC41" s="172">
        <f t="shared" si="32"/>
        <v>1</v>
      </c>
      <c r="ED41" s="172">
        <f t="shared" si="32"/>
        <v>1</v>
      </c>
      <c r="EE41" s="172">
        <f t="shared" si="32"/>
        <v>1</v>
      </c>
      <c r="EF41" s="172">
        <f t="shared" si="32"/>
        <v>1</v>
      </c>
      <c r="EG41" s="172">
        <f t="shared" si="8"/>
        <v>0</v>
      </c>
    </row>
    <row r="42" spans="20:137" x14ac:dyDescent="0.25">
      <c r="T42" s="5"/>
      <c r="U42" s="13"/>
      <c r="V42" s="5"/>
      <c r="W42" s="5" t="str">
        <f t="shared" si="3"/>
        <v/>
      </c>
      <c r="X42" s="5"/>
      <c r="Y42" s="5"/>
      <c r="Z42" s="5"/>
      <c r="CB42" s="172">
        <f t="shared" si="28"/>
        <v>1</v>
      </c>
      <c r="CC42" s="172">
        <f t="shared" si="28"/>
        <v>1</v>
      </c>
      <c r="CD42" s="172">
        <f t="shared" si="28"/>
        <v>1</v>
      </c>
      <c r="CE42" s="172">
        <f t="shared" si="28"/>
        <v>1</v>
      </c>
      <c r="CF42" s="172">
        <f t="shared" si="28"/>
        <v>1</v>
      </c>
      <c r="CG42" s="172">
        <f t="shared" si="28"/>
        <v>1</v>
      </c>
      <c r="CH42" s="172">
        <f t="shared" si="28"/>
        <v>1</v>
      </c>
      <c r="CI42" s="172">
        <f t="shared" si="28"/>
        <v>1</v>
      </c>
      <c r="CJ42" s="172">
        <f t="shared" si="28"/>
        <v>1</v>
      </c>
      <c r="CK42" s="172">
        <f t="shared" si="28"/>
        <v>1</v>
      </c>
      <c r="CL42" s="172">
        <f t="shared" si="28"/>
        <v>1</v>
      </c>
      <c r="CM42" s="172">
        <f t="shared" si="28"/>
        <v>1</v>
      </c>
      <c r="CN42" s="172">
        <f t="shared" si="28"/>
        <v>1</v>
      </c>
      <c r="CO42" s="172">
        <f t="shared" si="28"/>
        <v>1</v>
      </c>
      <c r="CP42" s="172">
        <f t="shared" si="28"/>
        <v>1</v>
      </c>
      <c r="CQ42" s="172">
        <f t="shared" si="28"/>
        <v>1</v>
      </c>
      <c r="CR42" s="172">
        <f t="shared" si="27"/>
        <v>1</v>
      </c>
      <c r="CS42" s="172">
        <f t="shared" si="27"/>
        <v>1</v>
      </c>
      <c r="CT42" s="172">
        <f t="shared" si="27"/>
        <v>1</v>
      </c>
      <c r="CU42" s="172">
        <f t="shared" si="27"/>
        <v>1</v>
      </c>
      <c r="DA42" s="172">
        <v>8</v>
      </c>
      <c r="DB42" s="32" t="str">
        <f t="shared" si="30"/>
        <v xml:space="preserve"> </v>
      </c>
      <c r="DD42" s="172">
        <f t="shared" si="18"/>
        <v>1</v>
      </c>
      <c r="DE42" s="172">
        <v>40</v>
      </c>
      <c r="DL42" s="172">
        <f t="shared" si="13"/>
        <v>0</v>
      </c>
      <c r="DM42" s="172">
        <f t="shared" si="14"/>
        <v>1</v>
      </c>
      <c r="DN42" s="172">
        <f t="shared" si="15"/>
        <v>1</v>
      </c>
      <c r="DO42" s="172">
        <f t="shared" si="31"/>
        <v>1</v>
      </c>
      <c r="DP42" s="172">
        <f t="shared" si="31"/>
        <v>1</v>
      </c>
      <c r="DQ42" s="172">
        <f t="shared" si="31"/>
        <v>1</v>
      </c>
      <c r="DR42" s="172">
        <f t="shared" si="31"/>
        <v>1</v>
      </c>
      <c r="DS42" s="172">
        <f t="shared" si="31"/>
        <v>1</v>
      </c>
      <c r="DT42" s="172">
        <f t="shared" si="31"/>
        <v>1</v>
      </c>
      <c r="DU42" s="172">
        <f t="shared" si="31"/>
        <v>1</v>
      </c>
      <c r="DV42" s="172">
        <f t="shared" si="32"/>
        <v>1</v>
      </c>
      <c r="DW42" s="172">
        <f t="shared" si="32"/>
        <v>1</v>
      </c>
      <c r="DX42" s="172">
        <f t="shared" si="32"/>
        <v>1</v>
      </c>
      <c r="DY42" s="172">
        <f t="shared" si="32"/>
        <v>1</v>
      </c>
      <c r="DZ42" s="172">
        <f t="shared" si="32"/>
        <v>1</v>
      </c>
      <c r="EA42" s="172">
        <f t="shared" si="32"/>
        <v>1</v>
      </c>
      <c r="EB42" s="172">
        <f t="shared" si="32"/>
        <v>1</v>
      </c>
      <c r="EC42" s="172">
        <f t="shared" si="32"/>
        <v>1</v>
      </c>
      <c r="ED42" s="172">
        <f t="shared" si="32"/>
        <v>1</v>
      </c>
      <c r="EE42" s="172">
        <f t="shared" si="32"/>
        <v>1</v>
      </c>
      <c r="EF42" s="172">
        <f t="shared" si="32"/>
        <v>1</v>
      </c>
      <c r="EG42" s="172">
        <f t="shared" si="8"/>
        <v>0</v>
      </c>
    </row>
    <row r="43" spans="20:137" x14ac:dyDescent="0.25">
      <c r="T43" s="5"/>
      <c r="U43" s="13"/>
      <c r="V43" s="5"/>
      <c r="W43" s="5" t="str">
        <f t="shared" si="3"/>
        <v/>
      </c>
      <c r="X43" s="5"/>
      <c r="Y43" s="5"/>
      <c r="Z43" s="5"/>
      <c r="CB43" s="172">
        <f t="shared" si="28"/>
        <v>1</v>
      </c>
      <c r="CC43" s="172">
        <f t="shared" si="28"/>
        <v>1</v>
      </c>
      <c r="CD43" s="172">
        <f t="shared" si="28"/>
        <v>1</v>
      </c>
      <c r="CE43" s="172">
        <f t="shared" si="28"/>
        <v>1</v>
      </c>
      <c r="CF43" s="172">
        <f t="shared" si="28"/>
        <v>1</v>
      </c>
      <c r="CG43" s="172">
        <f t="shared" si="28"/>
        <v>1</v>
      </c>
      <c r="CH43" s="172">
        <f t="shared" si="28"/>
        <v>1</v>
      </c>
      <c r="CI43" s="172">
        <f t="shared" si="28"/>
        <v>1</v>
      </c>
      <c r="CJ43" s="172">
        <f t="shared" si="28"/>
        <v>1</v>
      </c>
      <c r="CK43" s="172">
        <f t="shared" si="28"/>
        <v>1</v>
      </c>
      <c r="CL43" s="172">
        <f t="shared" si="28"/>
        <v>1</v>
      </c>
      <c r="CM43" s="172">
        <f t="shared" si="28"/>
        <v>1</v>
      </c>
      <c r="CN43" s="172">
        <f t="shared" si="28"/>
        <v>1</v>
      </c>
      <c r="CO43" s="172">
        <f t="shared" si="28"/>
        <v>1</v>
      </c>
      <c r="CP43" s="172">
        <f t="shared" si="28"/>
        <v>1</v>
      </c>
      <c r="CQ43" s="172">
        <f t="shared" si="28"/>
        <v>1</v>
      </c>
      <c r="CR43" s="172">
        <f t="shared" si="27"/>
        <v>1</v>
      </c>
      <c r="CS43" s="172">
        <f t="shared" si="27"/>
        <v>1</v>
      </c>
      <c r="CT43" s="172">
        <f t="shared" si="27"/>
        <v>1</v>
      </c>
      <c r="CU43" s="172">
        <f t="shared" si="27"/>
        <v>1</v>
      </c>
      <c r="DA43" s="172">
        <v>9</v>
      </c>
      <c r="DB43" s="32" t="str">
        <f t="shared" si="30"/>
        <v xml:space="preserve"> </v>
      </c>
      <c r="DD43" s="172">
        <f t="shared" si="18"/>
        <v>1</v>
      </c>
      <c r="DE43" s="172">
        <v>41</v>
      </c>
      <c r="DL43" s="172">
        <f t="shared" si="13"/>
        <v>0</v>
      </c>
      <c r="DM43" s="172">
        <f t="shared" si="14"/>
        <v>1</v>
      </c>
      <c r="DN43" s="172">
        <f t="shared" si="15"/>
        <v>1</v>
      </c>
      <c r="DO43" s="172">
        <f t="shared" si="31"/>
        <v>1</v>
      </c>
      <c r="DP43" s="172">
        <f t="shared" si="31"/>
        <v>1</v>
      </c>
      <c r="DQ43" s="172">
        <f t="shared" si="31"/>
        <v>1</v>
      </c>
      <c r="DR43" s="172">
        <f t="shared" si="31"/>
        <v>1</v>
      </c>
      <c r="DS43" s="172">
        <f t="shared" si="31"/>
        <v>1</v>
      </c>
      <c r="DT43" s="172">
        <f t="shared" si="31"/>
        <v>1</v>
      </c>
      <c r="DU43" s="172">
        <f t="shared" si="31"/>
        <v>1</v>
      </c>
      <c r="DV43" s="172">
        <f t="shared" si="32"/>
        <v>1</v>
      </c>
      <c r="DW43" s="172">
        <f t="shared" si="32"/>
        <v>1</v>
      </c>
      <c r="DX43" s="172">
        <f t="shared" si="32"/>
        <v>1</v>
      </c>
      <c r="DY43" s="172">
        <f t="shared" si="32"/>
        <v>1</v>
      </c>
      <c r="DZ43" s="172">
        <f t="shared" si="32"/>
        <v>1</v>
      </c>
      <c r="EA43" s="172">
        <f t="shared" si="32"/>
        <v>1</v>
      </c>
      <c r="EB43" s="172">
        <f t="shared" si="32"/>
        <v>1</v>
      </c>
      <c r="EC43" s="172">
        <f t="shared" si="32"/>
        <v>1</v>
      </c>
      <c r="ED43" s="172">
        <f t="shared" si="32"/>
        <v>1</v>
      </c>
      <c r="EE43" s="172">
        <f t="shared" si="32"/>
        <v>1</v>
      </c>
      <c r="EF43" s="172">
        <f t="shared" si="32"/>
        <v>1</v>
      </c>
      <c r="EG43" s="172">
        <f t="shared" si="8"/>
        <v>0</v>
      </c>
    </row>
    <row r="44" spans="20:137" x14ac:dyDescent="0.25">
      <c r="T44" s="5"/>
      <c r="U44" s="13"/>
      <c r="V44" s="5"/>
      <c r="W44" s="5" t="str">
        <f t="shared" si="3"/>
        <v/>
      </c>
      <c r="X44" s="5"/>
      <c r="Y44" s="5"/>
      <c r="Z44" s="5"/>
      <c r="CB44" s="172">
        <f t="shared" si="28"/>
        <v>1</v>
      </c>
      <c r="CC44" s="172">
        <f t="shared" si="28"/>
        <v>1</v>
      </c>
      <c r="CD44" s="172">
        <f t="shared" si="28"/>
        <v>1</v>
      </c>
      <c r="CE44" s="172">
        <f t="shared" si="28"/>
        <v>1</v>
      </c>
      <c r="CF44" s="172">
        <f t="shared" si="28"/>
        <v>1</v>
      </c>
      <c r="CG44" s="172">
        <f t="shared" si="28"/>
        <v>1</v>
      </c>
      <c r="CH44" s="172">
        <f t="shared" si="28"/>
        <v>1</v>
      </c>
      <c r="CI44" s="172">
        <f t="shared" si="28"/>
        <v>1</v>
      </c>
      <c r="CJ44" s="172">
        <f t="shared" si="28"/>
        <v>1</v>
      </c>
      <c r="CK44" s="172">
        <f t="shared" si="28"/>
        <v>1</v>
      </c>
      <c r="CL44" s="172">
        <f t="shared" si="28"/>
        <v>1</v>
      </c>
      <c r="CM44" s="172">
        <f t="shared" si="28"/>
        <v>1</v>
      </c>
      <c r="CN44" s="172">
        <f t="shared" si="28"/>
        <v>1</v>
      </c>
      <c r="CO44" s="172">
        <f t="shared" si="28"/>
        <v>1</v>
      </c>
      <c r="CP44" s="172">
        <f t="shared" si="28"/>
        <v>1</v>
      </c>
      <c r="CQ44" s="172">
        <f t="shared" si="28"/>
        <v>1</v>
      </c>
      <c r="CR44" s="172">
        <f t="shared" si="27"/>
        <v>1</v>
      </c>
      <c r="CS44" s="172">
        <f t="shared" si="27"/>
        <v>1</v>
      </c>
      <c r="CT44" s="172">
        <f t="shared" si="27"/>
        <v>1</v>
      </c>
      <c r="CU44" s="172">
        <f t="shared" si="27"/>
        <v>1</v>
      </c>
      <c r="DA44" s="172">
        <v>10</v>
      </c>
      <c r="DB44" s="32" t="str">
        <f t="shared" si="30"/>
        <v xml:space="preserve"> </v>
      </c>
      <c r="DD44" s="172">
        <f t="shared" si="18"/>
        <v>1</v>
      </c>
      <c r="DE44" s="172">
        <v>42</v>
      </c>
      <c r="DL44" s="172">
        <f t="shared" si="13"/>
        <v>0</v>
      </c>
      <c r="DM44" s="172">
        <f t="shared" si="14"/>
        <v>1</v>
      </c>
      <c r="DN44" s="172">
        <f t="shared" si="15"/>
        <v>1</v>
      </c>
      <c r="DO44" s="172">
        <f t="shared" si="31"/>
        <v>1</v>
      </c>
      <c r="DP44" s="172">
        <f t="shared" si="31"/>
        <v>1</v>
      </c>
      <c r="DQ44" s="172">
        <f t="shared" si="31"/>
        <v>1</v>
      </c>
      <c r="DR44" s="172">
        <f t="shared" si="31"/>
        <v>1</v>
      </c>
      <c r="DS44" s="172">
        <f t="shared" si="31"/>
        <v>1</v>
      </c>
      <c r="DT44" s="172">
        <f t="shared" si="31"/>
        <v>1</v>
      </c>
      <c r="DU44" s="172">
        <f t="shared" si="31"/>
        <v>1</v>
      </c>
      <c r="DV44" s="172">
        <f t="shared" si="32"/>
        <v>1</v>
      </c>
      <c r="DW44" s="172">
        <f t="shared" si="32"/>
        <v>1</v>
      </c>
      <c r="DX44" s="172">
        <f t="shared" si="32"/>
        <v>1</v>
      </c>
      <c r="DY44" s="172">
        <f t="shared" si="32"/>
        <v>1</v>
      </c>
      <c r="DZ44" s="172">
        <f t="shared" si="32"/>
        <v>1</v>
      </c>
      <c r="EA44" s="172">
        <f t="shared" si="32"/>
        <v>1</v>
      </c>
      <c r="EB44" s="172">
        <f t="shared" si="32"/>
        <v>1</v>
      </c>
      <c r="EC44" s="172">
        <f t="shared" si="32"/>
        <v>1</v>
      </c>
      <c r="ED44" s="172">
        <f t="shared" si="32"/>
        <v>1</v>
      </c>
      <c r="EE44" s="172">
        <f t="shared" si="32"/>
        <v>1</v>
      </c>
      <c r="EF44" s="172">
        <f t="shared" si="32"/>
        <v>1</v>
      </c>
      <c r="EG44" s="172">
        <f t="shared" si="8"/>
        <v>0</v>
      </c>
    </row>
    <row r="45" spans="20:137" x14ac:dyDescent="0.25">
      <c r="T45" s="5"/>
      <c r="U45" s="13"/>
      <c r="V45" s="5"/>
      <c r="W45" s="5" t="str">
        <f t="shared" si="3"/>
        <v/>
      </c>
      <c r="X45" s="5"/>
      <c r="Y45" s="5"/>
      <c r="Z45" s="5"/>
      <c r="CB45" s="172">
        <f t="shared" si="28"/>
        <v>1</v>
      </c>
      <c r="CC45" s="172">
        <f t="shared" si="28"/>
        <v>1</v>
      </c>
      <c r="CD45" s="172">
        <f t="shared" si="28"/>
        <v>1</v>
      </c>
      <c r="CE45" s="172">
        <f t="shared" si="28"/>
        <v>1</v>
      </c>
      <c r="CF45" s="172">
        <f t="shared" si="28"/>
        <v>1</v>
      </c>
      <c r="CG45" s="172">
        <f t="shared" si="28"/>
        <v>1</v>
      </c>
      <c r="CH45" s="172">
        <f t="shared" si="28"/>
        <v>1</v>
      </c>
      <c r="CI45" s="172">
        <f t="shared" si="28"/>
        <v>1</v>
      </c>
      <c r="CJ45" s="172">
        <f t="shared" si="28"/>
        <v>1</v>
      </c>
      <c r="CK45" s="172">
        <f t="shared" si="28"/>
        <v>1</v>
      </c>
      <c r="CL45" s="172">
        <f t="shared" si="28"/>
        <v>1</v>
      </c>
      <c r="CM45" s="172">
        <f t="shared" si="28"/>
        <v>1</v>
      </c>
      <c r="CN45" s="172">
        <f t="shared" si="28"/>
        <v>1</v>
      </c>
      <c r="CO45" s="172">
        <f t="shared" si="28"/>
        <v>1</v>
      </c>
      <c r="CP45" s="172">
        <f t="shared" si="28"/>
        <v>1</v>
      </c>
      <c r="CQ45" s="172">
        <f t="shared" si="28"/>
        <v>1</v>
      </c>
      <c r="CR45" s="172">
        <f t="shared" si="27"/>
        <v>1</v>
      </c>
      <c r="CS45" s="172">
        <f t="shared" si="27"/>
        <v>1</v>
      </c>
      <c r="CT45" s="172">
        <f t="shared" si="27"/>
        <v>1</v>
      </c>
      <c r="CU45" s="172">
        <f t="shared" si="27"/>
        <v>1</v>
      </c>
      <c r="DA45" s="172">
        <v>11</v>
      </c>
      <c r="DB45" s="32" t="str">
        <f t="shared" si="30"/>
        <v xml:space="preserve"> </v>
      </c>
      <c r="DD45" s="172">
        <f t="shared" si="18"/>
        <v>1</v>
      </c>
      <c r="DE45" s="172">
        <v>43</v>
      </c>
      <c r="DL45" s="172">
        <f t="shared" si="13"/>
        <v>0</v>
      </c>
      <c r="DM45" s="172">
        <f t="shared" si="14"/>
        <v>1</v>
      </c>
      <c r="DN45" s="172">
        <f t="shared" si="15"/>
        <v>1</v>
      </c>
      <c r="DO45" s="172">
        <f t="shared" si="31"/>
        <v>1</v>
      </c>
      <c r="DP45" s="172">
        <f t="shared" si="31"/>
        <v>1</v>
      </c>
      <c r="DQ45" s="172">
        <f t="shared" si="31"/>
        <v>1</v>
      </c>
      <c r="DR45" s="172">
        <f t="shared" si="31"/>
        <v>1</v>
      </c>
      <c r="DS45" s="172">
        <f t="shared" si="31"/>
        <v>1</v>
      </c>
      <c r="DT45" s="172">
        <f t="shared" si="31"/>
        <v>1</v>
      </c>
      <c r="DU45" s="172">
        <f t="shared" si="31"/>
        <v>1</v>
      </c>
      <c r="DV45" s="172">
        <f t="shared" si="32"/>
        <v>1</v>
      </c>
      <c r="DW45" s="172">
        <f t="shared" si="32"/>
        <v>1</v>
      </c>
      <c r="DX45" s="172">
        <f t="shared" si="32"/>
        <v>1</v>
      </c>
      <c r="DY45" s="172">
        <f t="shared" si="32"/>
        <v>1</v>
      </c>
      <c r="DZ45" s="172">
        <f t="shared" si="32"/>
        <v>1</v>
      </c>
      <c r="EA45" s="172">
        <f t="shared" si="32"/>
        <v>1</v>
      </c>
      <c r="EB45" s="172">
        <f t="shared" si="32"/>
        <v>1</v>
      </c>
      <c r="EC45" s="172">
        <f t="shared" si="32"/>
        <v>1</v>
      </c>
      <c r="ED45" s="172">
        <f t="shared" si="32"/>
        <v>1</v>
      </c>
      <c r="EE45" s="172">
        <f t="shared" si="32"/>
        <v>1</v>
      </c>
      <c r="EF45" s="172">
        <f t="shared" si="32"/>
        <v>1</v>
      </c>
      <c r="EG45" s="172">
        <f t="shared" si="8"/>
        <v>0</v>
      </c>
    </row>
    <row r="46" spans="20:137" x14ac:dyDescent="0.25">
      <c r="T46" s="5"/>
      <c r="U46" s="13"/>
      <c r="V46" s="5"/>
      <c r="W46" s="5" t="str">
        <f t="shared" si="3"/>
        <v/>
      </c>
      <c r="X46" s="5"/>
      <c r="Y46" s="5"/>
      <c r="Z46" s="5"/>
      <c r="CB46" s="172">
        <f t="shared" si="28"/>
        <v>1</v>
      </c>
      <c r="CC46" s="172">
        <f t="shared" si="28"/>
        <v>1</v>
      </c>
      <c r="CD46" s="172">
        <f t="shared" si="28"/>
        <v>1</v>
      </c>
      <c r="CE46" s="172">
        <f t="shared" si="28"/>
        <v>1</v>
      </c>
      <c r="CF46" s="172">
        <f t="shared" si="28"/>
        <v>1</v>
      </c>
      <c r="CG46" s="172">
        <f t="shared" si="28"/>
        <v>1</v>
      </c>
      <c r="CH46" s="172">
        <f t="shared" si="28"/>
        <v>1</v>
      </c>
      <c r="CI46" s="172">
        <f t="shared" si="28"/>
        <v>1</v>
      </c>
      <c r="CJ46" s="172">
        <f t="shared" si="28"/>
        <v>1</v>
      </c>
      <c r="CK46" s="172">
        <f t="shared" si="28"/>
        <v>1</v>
      </c>
      <c r="CL46" s="172">
        <f t="shared" si="28"/>
        <v>1</v>
      </c>
      <c r="CM46" s="172">
        <f t="shared" si="28"/>
        <v>1</v>
      </c>
      <c r="CN46" s="172">
        <f t="shared" si="28"/>
        <v>1</v>
      </c>
      <c r="CO46" s="172">
        <f t="shared" si="28"/>
        <v>1</v>
      </c>
      <c r="CP46" s="172">
        <f t="shared" si="28"/>
        <v>1</v>
      </c>
      <c r="CQ46" s="172">
        <f t="shared" si="28"/>
        <v>1</v>
      </c>
      <c r="CR46" s="172">
        <f t="shared" si="27"/>
        <v>1</v>
      </c>
      <c r="CS46" s="172">
        <f t="shared" si="27"/>
        <v>1</v>
      </c>
      <c r="CT46" s="172">
        <f t="shared" si="27"/>
        <v>1</v>
      </c>
      <c r="CU46" s="172">
        <f t="shared" si="27"/>
        <v>1</v>
      </c>
      <c r="DA46" s="172">
        <v>12</v>
      </c>
      <c r="DB46" s="32" t="str">
        <f t="shared" si="30"/>
        <v xml:space="preserve"> </v>
      </c>
      <c r="DD46" s="172">
        <f t="shared" si="18"/>
        <v>1</v>
      </c>
      <c r="DE46" s="172">
        <v>44</v>
      </c>
      <c r="DL46" s="172">
        <f t="shared" si="13"/>
        <v>0</v>
      </c>
      <c r="DM46" s="172">
        <f t="shared" si="14"/>
        <v>1</v>
      </c>
      <c r="DN46" s="172">
        <f t="shared" si="15"/>
        <v>1</v>
      </c>
      <c r="DO46" s="172">
        <f t="shared" si="31"/>
        <v>1</v>
      </c>
      <c r="DP46" s="172">
        <f t="shared" si="31"/>
        <v>1</v>
      </c>
      <c r="DQ46" s="172">
        <f t="shared" si="31"/>
        <v>1</v>
      </c>
      <c r="DR46" s="172">
        <f t="shared" si="31"/>
        <v>1</v>
      </c>
      <c r="DS46" s="172">
        <f t="shared" si="31"/>
        <v>1</v>
      </c>
      <c r="DT46" s="172">
        <f t="shared" si="31"/>
        <v>1</v>
      </c>
      <c r="DU46" s="172">
        <f t="shared" si="31"/>
        <v>1</v>
      </c>
      <c r="DV46" s="172">
        <f t="shared" si="32"/>
        <v>1</v>
      </c>
      <c r="DW46" s="172">
        <f t="shared" si="32"/>
        <v>1</v>
      </c>
      <c r="DX46" s="172">
        <f t="shared" si="32"/>
        <v>1</v>
      </c>
      <c r="DY46" s="172">
        <f t="shared" si="32"/>
        <v>1</v>
      </c>
      <c r="DZ46" s="172">
        <f t="shared" si="32"/>
        <v>1</v>
      </c>
      <c r="EA46" s="172">
        <f t="shared" si="32"/>
        <v>1</v>
      </c>
      <c r="EB46" s="172">
        <f t="shared" si="32"/>
        <v>1</v>
      </c>
      <c r="EC46" s="172">
        <f t="shared" si="32"/>
        <v>1</v>
      </c>
      <c r="ED46" s="172">
        <f t="shared" si="32"/>
        <v>1</v>
      </c>
      <c r="EE46" s="172">
        <f t="shared" si="32"/>
        <v>1</v>
      </c>
      <c r="EF46" s="172">
        <f t="shared" si="32"/>
        <v>1</v>
      </c>
      <c r="EG46" s="172">
        <f t="shared" si="8"/>
        <v>0</v>
      </c>
    </row>
    <row r="47" spans="20:137" x14ac:dyDescent="0.25">
      <c r="T47" s="5"/>
      <c r="U47" s="13"/>
      <c r="V47" s="5"/>
      <c r="W47" s="5" t="str">
        <f t="shared" si="3"/>
        <v/>
      </c>
      <c r="X47" s="5"/>
      <c r="Y47" s="5"/>
      <c r="Z47" s="5"/>
      <c r="CB47" s="172">
        <f t="shared" si="28"/>
        <v>1</v>
      </c>
      <c r="CC47" s="172">
        <f t="shared" si="28"/>
        <v>1</v>
      </c>
      <c r="CD47" s="172">
        <f t="shared" si="28"/>
        <v>1</v>
      </c>
      <c r="CE47" s="172">
        <f t="shared" si="28"/>
        <v>1</v>
      </c>
      <c r="CF47" s="172">
        <f t="shared" si="28"/>
        <v>1</v>
      </c>
      <c r="CG47" s="172">
        <f t="shared" si="28"/>
        <v>1</v>
      </c>
      <c r="CH47" s="172">
        <f t="shared" si="28"/>
        <v>1</v>
      </c>
      <c r="CI47" s="172">
        <f t="shared" si="28"/>
        <v>1</v>
      </c>
      <c r="CJ47" s="172">
        <f t="shared" si="28"/>
        <v>1</v>
      </c>
      <c r="CK47" s="172">
        <f t="shared" si="28"/>
        <v>1</v>
      </c>
      <c r="CL47" s="172">
        <f t="shared" si="28"/>
        <v>1</v>
      </c>
      <c r="CM47" s="172">
        <f t="shared" si="28"/>
        <v>1</v>
      </c>
      <c r="CN47" s="172">
        <f t="shared" si="28"/>
        <v>1</v>
      </c>
      <c r="CO47" s="172">
        <f t="shared" si="28"/>
        <v>1</v>
      </c>
      <c r="CP47" s="172">
        <f t="shared" si="28"/>
        <v>1</v>
      </c>
      <c r="CQ47" s="172">
        <f t="shared" si="28"/>
        <v>1</v>
      </c>
      <c r="CR47" s="172">
        <f t="shared" si="27"/>
        <v>1</v>
      </c>
      <c r="CS47" s="172">
        <f t="shared" si="27"/>
        <v>1</v>
      </c>
      <c r="CT47" s="172">
        <f t="shared" si="27"/>
        <v>1</v>
      </c>
      <c r="CU47" s="172">
        <f t="shared" si="27"/>
        <v>1</v>
      </c>
      <c r="DB47" s="196" t="str">
        <f>IF(DB34="","","----")</f>
        <v/>
      </c>
      <c r="DD47" s="172">
        <f t="shared" si="18"/>
        <v>1</v>
      </c>
      <c r="DE47" s="172">
        <v>45</v>
      </c>
      <c r="DL47" s="172">
        <f t="shared" si="13"/>
        <v>0</v>
      </c>
      <c r="DM47" s="172">
        <f t="shared" si="14"/>
        <v>1</v>
      </c>
      <c r="DN47" s="172">
        <f t="shared" si="15"/>
        <v>1</v>
      </c>
      <c r="DO47" s="172">
        <f t="shared" si="31"/>
        <v>1</v>
      </c>
      <c r="DP47" s="172">
        <f t="shared" si="31"/>
        <v>1</v>
      </c>
      <c r="DQ47" s="172">
        <f t="shared" si="31"/>
        <v>1</v>
      </c>
      <c r="DR47" s="172">
        <f t="shared" si="31"/>
        <v>1</v>
      </c>
      <c r="DS47" s="172">
        <f t="shared" si="31"/>
        <v>1</v>
      </c>
      <c r="DT47" s="172">
        <f t="shared" si="31"/>
        <v>1</v>
      </c>
      <c r="DU47" s="172">
        <f t="shared" si="31"/>
        <v>1</v>
      </c>
      <c r="DV47" s="172">
        <f t="shared" si="32"/>
        <v>1</v>
      </c>
      <c r="DW47" s="172">
        <f t="shared" si="32"/>
        <v>1</v>
      </c>
      <c r="DX47" s="172">
        <f t="shared" si="32"/>
        <v>1</v>
      </c>
      <c r="DY47" s="172">
        <f t="shared" si="32"/>
        <v>1</v>
      </c>
      <c r="DZ47" s="172">
        <f t="shared" si="32"/>
        <v>1</v>
      </c>
      <c r="EA47" s="172">
        <f t="shared" si="32"/>
        <v>1</v>
      </c>
      <c r="EB47" s="172">
        <f t="shared" si="32"/>
        <v>1</v>
      </c>
      <c r="EC47" s="172">
        <f t="shared" si="32"/>
        <v>1</v>
      </c>
      <c r="ED47" s="172">
        <f t="shared" si="32"/>
        <v>1</v>
      </c>
      <c r="EE47" s="172">
        <f t="shared" si="32"/>
        <v>1</v>
      </c>
      <c r="EF47" s="172">
        <f t="shared" si="32"/>
        <v>1</v>
      </c>
      <c r="EG47" s="172">
        <f t="shared" si="8"/>
        <v>0</v>
      </c>
    </row>
    <row r="48" spans="20:137" x14ac:dyDescent="0.25">
      <c r="T48" s="5"/>
      <c r="U48" s="13"/>
      <c r="V48" s="5"/>
      <c r="W48" s="5" t="str">
        <f t="shared" si="3"/>
        <v/>
      </c>
      <c r="X48" s="5"/>
      <c r="Y48" s="5"/>
      <c r="Z48" s="5"/>
      <c r="CB48" s="172">
        <f t="shared" si="28"/>
        <v>1</v>
      </c>
      <c r="CC48" s="172">
        <f t="shared" si="28"/>
        <v>1</v>
      </c>
      <c r="CD48" s="172">
        <f t="shared" si="28"/>
        <v>1</v>
      </c>
      <c r="CE48" s="172">
        <f t="shared" si="28"/>
        <v>1</v>
      </c>
      <c r="CF48" s="172">
        <f t="shared" si="28"/>
        <v>1</v>
      </c>
      <c r="CG48" s="172">
        <f t="shared" si="28"/>
        <v>1</v>
      </c>
      <c r="CH48" s="172">
        <f t="shared" si="28"/>
        <v>1</v>
      </c>
      <c r="CI48" s="172">
        <f t="shared" si="28"/>
        <v>1</v>
      </c>
      <c r="CJ48" s="172">
        <f t="shared" si="28"/>
        <v>1</v>
      </c>
      <c r="CK48" s="172">
        <f t="shared" si="28"/>
        <v>1</v>
      </c>
      <c r="CL48" s="172">
        <f t="shared" si="28"/>
        <v>1</v>
      </c>
      <c r="CM48" s="172">
        <f t="shared" si="28"/>
        <v>1</v>
      </c>
      <c r="CN48" s="172">
        <f t="shared" si="28"/>
        <v>1</v>
      </c>
      <c r="CO48" s="172">
        <f t="shared" si="28"/>
        <v>1</v>
      </c>
      <c r="CP48" s="172">
        <f t="shared" si="28"/>
        <v>1</v>
      </c>
      <c r="CQ48" s="172">
        <f t="shared" ref="CQ48:CU63" si="33">IF(BF47="",CQ47,CQ47+1)</f>
        <v>1</v>
      </c>
      <c r="CR48" s="172">
        <f t="shared" si="33"/>
        <v>1</v>
      </c>
      <c r="CS48" s="172">
        <f t="shared" si="33"/>
        <v>1</v>
      </c>
      <c r="CT48" s="172">
        <f t="shared" si="33"/>
        <v>1</v>
      </c>
      <c r="CU48" s="172">
        <f t="shared" si="33"/>
        <v>1</v>
      </c>
      <c r="DA48" s="172"/>
      <c r="DB48" s="32" t="str">
        <f>IF(DB49="","",CONCATENATE("Warband ",CZ49," ",DG48))</f>
        <v/>
      </c>
      <c r="DD48" s="172">
        <f t="shared" si="18"/>
        <v>1</v>
      </c>
      <c r="DE48" s="172">
        <v>46</v>
      </c>
      <c r="DG48" s="49" t="str">
        <f>CONCATENATE("   ",DH48,"/",DI48,IF(DH48&gt;DI48," !",""))</f>
        <v xml:space="preserve">   0/12</v>
      </c>
      <c r="DH48" s="172">
        <f t="shared" ref="DH48" si="34">INDEX($CB$1:$CU$1,CZ49)+DJ48</f>
        <v>0</v>
      </c>
      <c r="DI48" s="172">
        <f>12</f>
        <v>12</v>
      </c>
      <c r="DL48" s="172">
        <f t="shared" si="13"/>
        <v>0</v>
      </c>
      <c r="DM48" s="172">
        <f t="shared" si="14"/>
        <v>1</v>
      </c>
      <c r="DN48" s="172">
        <f t="shared" si="15"/>
        <v>1</v>
      </c>
      <c r="DO48" s="172">
        <f t="shared" si="31"/>
        <v>1</v>
      </c>
      <c r="DP48" s="172">
        <f t="shared" si="31"/>
        <v>1</v>
      </c>
      <c r="DQ48" s="172">
        <f t="shared" si="31"/>
        <v>1</v>
      </c>
      <c r="DR48" s="172">
        <f t="shared" si="31"/>
        <v>1</v>
      </c>
      <c r="DS48" s="172">
        <f t="shared" si="31"/>
        <v>1</v>
      </c>
      <c r="DT48" s="172">
        <f t="shared" si="31"/>
        <v>1</v>
      </c>
      <c r="DU48" s="172">
        <f t="shared" si="31"/>
        <v>1</v>
      </c>
      <c r="DV48" s="172">
        <f t="shared" si="32"/>
        <v>1</v>
      </c>
      <c r="DW48" s="172">
        <f t="shared" si="32"/>
        <v>1</v>
      </c>
      <c r="DX48" s="172">
        <f t="shared" si="32"/>
        <v>1</v>
      </c>
      <c r="DY48" s="172">
        <f t="shared" si="32"/>
        <v>1</v>
      </c>
      <c r="DZ48" s="172">
        <f t="shared" si="32"/>
        <v>1</v>
      </c>
      <c r="EA48" s="172">
        <f t="shared" si="32"/>
        <v>1</v>
      </c>
      <c r="EB48" s="172">
        <f t="shared" si="32"/>
        <v>1</v>
      </c>
      <c r="EC48" s="172">
        <f t="shared" si="32"/>
        <v>1</v>
      </c>
      <c r="ED48" s="172">
        <f t="shared" si="32"/>
        <v>1</v>
      </c>
      <c r="EE48" s="172">
        <f t="shared" si="32"/>
        <v>1</v>
      </c>
      <c r="EF48" s="172">
        <f t="shared" si="32"/>
        <v>1</v>
      </c>
      <c r="EG48" s="172">
        <f t="shared" si="8"/>
        <v>0</v>
      </c>
    </row>
    <row r="49" spans="20:137" x14ac:dyDescent="0.25">
      <c r="T49" s="5"/>
      <c r="U49" s="13"/>
      <c r="V49" s="5"/>
      <c r="W49" s="5" t="str">
        <f t="shared" si="3"/>
        <v/>
      </c>
      <c r="X49" s="5"/>
      <c r="Y49" s="5"/>
      <c r="Z49" s="5"/>
      <c r="CB49" s="172">
        <f t="shared" ref="CB49:CQ64" si="35">IF(AQ48="",CB48,CB48+1)</f>
        <v>1</v>
      </c>
      <c r="CC49" s="172">
        <f t="shared" si="35"/>
        <v>1</v>
      </c>
      <c r="CD49" s="172">
        <f t="shared" si="35"/>
        <v>1</v>
      </c>
      <c r="CE49" s="172">
        <f t="shared" si="35"/>
        <v>1</v>
      </c>
      <c r="CF49" s="172">
        <f t="shared" si="35"/>
        <v>1</v>
      </c>
      <c r="CG49" s="172">
        <f t="shared" si="35"/>
        <v>1</v>
      </c>
      <c r="CH49" s="172">
        <f t="shared" si="35"/>
        <v>1</v>
      </c>
      <c r="CI49" s="172">
        <f t="shared" si="35"/>
        <v>1</v>
      </c>
      <c r="CJ49" s="172">
        <f t="shared" si="35"/>
        <v>1</v>
      </c>
      <c r="CK49" s="172">
        <f t="shared" si="35"/>
        <v>1</v>
      </c>
      <c r="CL49" s="172">
        <f t="shared" si="35"/>
        <v>1</v>
      </c>
      <c r="CM49" s="172">
        <f t="shared" si="35"/>
        <v>1</v>
      </c>
      <c r="CN49" s="172">
        <f t="shared" si="35"/>
        <v>1</v>
      </c>
      <c r="CO49" s="172">
        <f t="shared" si="35"/>
        <v>1</v>
      </c>
      <c r="CP49" s="172">
        <f t="shared" si="35"/>
        <v>1</v>
      </c>
      <c r="CQ49" s="172">
        <f t="shared" si="33"/>
        <v>1</v>
      </c>
      <c r="CR49" s="172">
        <f t="shared" si="33"/>
        <v>1</v>
      </c>
      <c r="CS49" s="172">
        <f t="shared" si="33"/>
        <v>1</v>
      </c>
      <c r="CT49" s="172">
        <f t="shared" si="33"/>
        <v>1</v>
      </c>
      <c r="CU49" s="172">
        <f t="shared" si="33"/>
        <v>1</v>
      </c>
      <c r="CZ49" s="172">
        <v>4</v>
      </c>
      <c r="DA49" s="172" t="s">
        <v>278</v>
      </c>
      <c r="DB49" s="32" t="str">
        <f>T(LOOKUP(CZ49,$DM$1:$EF$1,$DM$2:$EF$2))</f>
        <v/>
      </c>
      <c r="DD49" s="172">
        <f t="shared" si="18"/>
        <v>1</v>
      </c>
      <c r="DE49" s="172">
        <v>47</v>
      </c>
      <c r="DL49" s="172">
        <f t="shared" si="13"/>
        <v>0</v>
      </c>
      <c r="DM49" s="172">
        <f t="shared" si="14"/>
        <v>1</v>
      </c>
      <c r="DN49" s="172">
        <f t="shared" si="15"/>
        <v>1</v>
      </c>
      <c r="DO49" s="172">
        <f t="shared" si="31"/>
        <v>1</v>
      </c>
      <c r="DP49" s="172">
        <f t="shared" si="31"/>
        <v>1</v>
      </c>
      <c r="DQ49" s="172">
        <f t="shared" si="31"/>
        <v>1</v>
      </c>
      <c r="DR49" s="172">
        <f t="shared" si="31"/>
        <v>1</v>
      </c>
      <c r="DS49" s="172">
        <f t="shared" si="31"/>
        <v>1</v>
      </c>
      <c r="DT49" s="172">
        <f t="shared" si="31"/>
        <v>1</v>
      </c>
      <c r="DU49" s="172">
        <f t="shared" si="31"/>
        <v>1</v>
      </c>
      <c r="DV49" s="172">
        <f t="shared" si="32"/>
        <v>1</v>
      </c>
      <c r="DW49" s="172">
        <f t="shared" si="32"/>
        <v>1</v>
      </c>
      <c r="DX49" s="172">
        <f t="shared" si="32"/>
        <v>1</v>
      </c>
      <c r="DY49" s="172">
        <f t="shared" si="32"/>
        <v>1</v>
      </c>
      <c r="DZ49" s="172">
        <f t="shared" si="32"/>
        <v>1</v>
      </c>
      <c r="EA49" s="172">
        <f t="shared" si="32"/>
        <v>1</v>
      </c>
      <c r="EB49" s="172">
        <f t="shared" si="32"/>
        <v>1</v>
      </c>
      <c r="EC49" s="172">
        <f t="shared" si="32"/>
        <v>1</v>
      </c>
      <c r="ED49" s="172">
        <f t="shared" si="32"/>
        <v>1</v>
      </c>
      <c r="EE49" s="172">
        <f t="shared" si="32"/>
        <v>1</v>
      </c>
      <c r="EF49" s="172">
        <f t="shared" si="32"/>
        <v>1</v>
      </c>
      <c r="EG49" s="172">
        <f t="shared" si="8"/>
        <v>0</v>
      </c>
    </row>
    <row r="50" spans="20:137" x14ac:dyDescent="0.25">
      <c r="T50" s="5"/>
      <c r="U50" s="13"/>
      <c r="V50" s="5"/>
      <c r="W50" s="5" t="str">
        <f t="shared" si="3"/>
        <v/>
      </c>
      <c r="X50" s="5"/>
      <c r="Y50" s="5"/>
      <c r="Z50" s="5"/>
      <c r="CB50" s="172">
        <f t="shared" si="35"/>
        <v>1</v>
      </c>
      <c r="CC50" s="172">
        <f t="shared" si="35"/>
        <v>1</v>
      </c>
      <c r="CD50" s="172">
        <f t="shared" si="35"/>
        <v>1</v>
      </c>
      <c r="CE50" s="172">
        <f t="shared" si="35"/>
        <v>1</v>
      </c>
      <c r="CF50" s="172">
        <f t="shared" si="35"/>
        <v>1</v>
      </c>
      <c r="CG50" s="172">
        <f t="shared" si="35"/>
        <v>1</v>
      </c>
      <c r="CH50" s="172">
        <f t="shared" si="35"/>
        <v>1</v>
      </c>
      <c r="CI50" s="172">
        <f t="shared" si="35"/>
        <v>1</v>
      </c>
      <c r="CJ50" s="172">
        <f t="shared" si="35"/>
        <v>1</v>
      </c>
      <c r="CK50" s="172">
        <f t="shared" si="35"/>
        <v>1</v>
      </c>
      <c r="CL50" s="172">
        <f t="shared" si="35"/>
        <v>1</v>
      </c>
      <c r="CM50" s="172">
        <f t="shared" si="35"/>
        <v>1</v>
      </c>
      <c r="CN50" s="172">
        <f t="shared" si="35"/>
        <v>1</v>
      </c>
      <c r="CO50" s="172">
        <f t="shared" si="35"/>
        <v>1</v>
      </c>
      <c r="CP50" s="172">
        <f t="shared" si="35"/>
        <v>1</v>
      </c>
      <c r="CQ50" s="172">
        <f t="shared" si="33"/>
        <v>1</v>
      </c>
      <c r="CR50" s="172">
        <f t="shared" si="33"/>
        <v>1</v>
      </c>
      <c r="CS50" s="172">
        <f t="shared" si="33"/>
        <v>1</v>
      </c>
      <c r="CT50" s="172">
        <f t="shared" si="33"/>
        <v>1</v>
      </c>
      <c r="CU50" s="172">
        <f t="shared" si="33"/>
        <v>1</v>
      </c>
      <c r="DA50" s="172">
        <v>1</v>
      </c>
      <c r="DB50" s="32" t="str">
        <f t="shared" ref="DB50:DB61" si="36">T(CONCATENATE(LOOKUP(DA50,CE$3:CE$80,AT$3:AT$80)," ",LOOKUP(DA50,CE$3:CE$80,$CA$3:$CA$80)))</f>
        <v xml:space="preserve"> </v>
      </c>
      <c r="DD50" s="172">
        <f t="shared" si="18"/>
        <v>1</v>
      </c>
      <c r="DE50" s="172">
        <v>48</v>
      </c>
      <c r="DL50" s="172">
        <f t="shared" si="13"/>
        <v>0</v>
      </c>
      <c r="DM50" s="172">
        <f t="shared" si="14"/>
        <v>1</v>
      </c>
      <c r="DN50" s="172">
        <f t="shared" si="15"/>
        <v>1</v>
      </c>
      <c r="DO50" s="172">
        <f t="shared" si="31"/>
        <v>1</v>
      </c>
      <c r="DP50" s="172">
        <f t="shared" si="31"/>
        <v>1</v>
      </c>
      <c r="DQ50" s="172">
        <f t="shared" si="31"/>
        <v>1</v>
      </c>
      <c r="DR50" s="172">
        <f t="shared" si="31"/>
        <v>1</v>
      </c>
      <c r="DS50" s="172">
        <f t="shared" si="31"/>
        <v>1</v>
      </c>
      <c r="DT50" s="172">
        <f t="shared" si="31"/>
        <v>1</v>
      </c>
      <c r="DU50" s="172">
        <f t="shared" si="31"/>
        <v>1</v>
      </c>
      <c r="DV50" s="172">
        <f t="shared" si="32"/>
        <v>1</v>
      </c>
      <c r="DW50" s="172">
        <f t="shared" si="32"/>
        <v>1</v>
      </c>
      <c r="DX50" s="172">
        <f t="shared" si="32"/>
        <v>1</v>
      </c>
      <c r="DY50" s="172">
        <f t="shared" si="32"/>
        <v>1</v>
      </c>
      <c r="DZ50" s="172">
        <f t="shared" si="32"/>
        <v>1</v>
      </c>
      <c r="EA50" s="172">
        <f t="shared" si="32"/>
        <v>1</v>
      </c>
      <c r="EB50" s="172">
        <f t="shared" si="32"/>
        <v>1</v>
      </c>
      <c r="EC50" s="172">
        <f t="shared" si="32"/>
        <v>1</v>
      </c>
      <c r="ED50" s="172">
        <f t="shared" si="32"/>
        <v>1</v>
      </c>
      <c r="EE50" s="172">
        <f t="shared" si="32"/>
        <v>1</v>
      </c>
      <c r="EF50" s="172">
        <f t="shared" si="32"/>
        <v>1</v>
      </c>
      <c r="EG50" s="172">
        <f t="shared" si="8"/>
        <v>0</v>
      </c>
    </row>
    <row r="51" spans="20:137" x14ac:dyDescent="0.25">
      <c r="T51" s="5"/>
      <c r="U51" s="13"/>
      <c r="V51" s="5"/>
      <c r="W51" s="5" t="str">
        <f t="shared" si="3"/>
        <v/>
      </c>
      <c r="X51" s="5"/>
      <c r="Y51" s="5"/>
      <c r="Z51" s="5"/>
      <c r="CB51" s="172">
        <f t="shared" si="35"/>
        <v>1</v>
      </c>
      <c r="CC51" s="172">
        <f t="shared" si="35"/>
        <v>1</v>
      </c>
      <c r="CD51" s="172">
        <f t="shared" si="35"/>
        <v>1</v>
      </c>
      <c r="CE51" s="172">
        <f t="shared" si="35"/>
        <v>1</v>
      </c>
      <c r="CF51" s="172">
        <f t="shared" si="35"/>
        <v>1</v>
      </c>
      <c r="CG51" s="172">
        <f t="shared" si="35"/>
        <v>1</v>
      </c>
      <c r="CH51" s="172">
        <f t="shared" si="35"/>
        <v>1</v>
      </c>
      <c r="CI51" s="172">
        <f t="shared" si="35"/>
        <v>1</v>
      </c>
      <c r="CJ51" s="172">
        <f t="shared" si="35"/>
        <v>1</v>
      </c>
      <c r="CK51" s="172">
        <f t="shared" si="35"/>
        <v>1</v>
      </c>
      <c r="CL51" s="172">
        <f t="shared" si="35"/>
        <v>1</v>
      </c>
      <c r="CM51" s="172">
        <f t="shared" si="35"/>
        <v>1</v>
      </c>
      <c r="CN51" s="172">
        <f t="shared" si="35"/>
        <v>1</v>
      </c>
      <c r="CO51" s="172">
        <f t="shared" si="35"/>
        <v>1</v>
      </c>
      <c r="CP51" s="172">
        <f t="shared" si="35"/>
        <v>1</v>
      </c>
      <c r="CQ51" s="172">
        <f t="shared" si="33"/>
        <v>1</v>
      </c>
      <c r="CR51" s="172">
        <f t="shared" si="33"/>
        <v>1</v>
      </c>
      <c r="CS51" s="172">
        <f t="shared" si="33"/>
        <v>1</v>
      </c>
      <c r="CT51" s="172">
        <f t="shared" si="33"/>
        <v>1</v>
      </c>
      <c r="CU51" s="172">
        <f t="shared" si="33"/>
        <v>1</v>
      </c>
      <c r="DA51" s="172">
        <v>2</v>
      </c>
      <c r="DB51" s="32" t="str">
        <f t="shared" si="36"/>
        <v xml:space="preserve"> </v>
      </c>
      <c r="DD51" s="172">
        <f t="shared" si="18"/>
        <v>1</v>
      </c>
      <c r="DE51" s="172">
        <v>49</v>
      </c>
      <c r="DL51" s="172">
        <f t="shared" si="13"/>
        <v>0</v>
      </c>
      <c r="DM51" s="172">
        <f t="shared" si="14"/>
        <v>1</v>
      </c>
      <c r="DN51" s="172">
        <f t="shared" si="15"/>
        <v>1</v>
      </c>
      <c r="DO51" s="172">
        <f t="shared" si="31"/>
        <v>1</v>
      </c>
      <c r="DP51" s="172">
        <f t="shared" si="31"/>
        <v>1</v>
      </c>
      <c r="DQ51" s="172">
        <f t="shared" si="31"/>
        <v>1</v>
      </c>
      <c r="DR51" s="172">
        <f t="shared" si="31"/>
        <v>1</v>
      </c>
      <c r="DS51" s="172">
        <f t="shared" si="31"/>
        <v>1</v>
      </c>
      <c r="DT51" s="172">
        <f t="shared" si="31"/>
        <v>1</v>
      </c>
      <c r="DU51" s="172">
        <f t="shared" si="31"/>
        <v>1</v>
      </c>
      <c r="DV51" s="172">
        <f t="shared" si="32"/>
        <v>1</v>
      </c>
      <c r="DW51" s="172">
        <f t="shared" si="32"/>
        <v>1</v>
      </c>
      <c r="DX51" s="172">
        <f t="shared" si="32"/>
        <v>1</v>
      </c>
      <c r="DY51" s="172">
        <f t="shared" si="32"/>
        <v>1</v>
      </c>
      <c r="DZ51" s="172">
        <f t="shared" si="32"/>
        <v>1</v>
      </c>
      <c r="EA51" s="172">
        <f t="shared" si="32"/>
        <v>1</v>
      </c>
      <c r="EB51" s="172">
        <f t="shared" si="32"/>
        <v>1</v>
      </c>
      <c r="EC51" s="172">
        <f t="shared" si="32"/>
        <v>1</v>
      </c>
      <c r="ED51" s="172">
        <f t="shared" si="32"/>
        <v>1</v>
      </c>
      <c r="EE51" s="172">
        <f t="shared" si="32"/>
        <v>1</v>
      </c>
      <c r="EF51" s="172">
        <f t="shared" si="32"/>
        <v>1</v>
      </c>
      <c r="EG51" s="172">
        <f t="shared" si="8"/>
        <v>0</v>
      </c>
    </row>
    <row r="52" spans="20:137" x14ac:dyDescent="0.25">
      <c r="T52" s="5"/>
      <c r="U52" s="13"/>
      <c r="V52" s="5"/>
      <c r="W52" s="5" t="str">
        <f t="shared" si="3"/>
        <v/>
      </c>
      <c r="X52" s="5"/>
      <c r="Y52" s="5"/>
      <c r="Z52" s="5"/>
      <c r="CB52" s="172">
        <f t="shared" si="35"/>
        <v>1</v>
      </c>
      <c r="CC52" s="172">
        <f t="shared" si="35"/>
        <v>1</v>
      </c>
      <c r="CD52" s="172">
        <f t="shared" si="35"/>
        <v>1</v>
      </c>
      <c r="CE52" s="172">
        <f t="shared" si="35"/>
        <v>1</v>
      </c>
      <c r="CF52" s="172">
        <f t="shared" si="35"/>
        <v>1</v>
      </c>
      <c r="CG52" s="172">
        <f t="shared" si="35"/>
        <v>1</v>
      </c>
      <c r="CH52" s="172">
        <f t="shared" si="35"/>
        <v>1</v>
      </c>
      <c r="CI52" s="172">
        <f t="shared" si="35"/>
        <v>1</v>
      </c>
      <c r="CJ52" s="172">
        <f t="shared" si="35"/>
        <v>1</v>
      </c>
      <c r="CK52" s="172">
        <f t="shared" si="35"/>
        <v>1</v>
      </c>
      <c r="CL52" s="172">
        <f t="shared" si="35"/>
        <v>1</v>
      </c>
      <c r="CM52" s="172">
        <f t="shared" si="35"/>
        <v>1</v>
      </c>
      <c r="CN52" s="172">
        <f t="shared" si="35"/>
        <v>1</v>
      </c>
      <c r="CO52" s="172">
        <f t="shared" si="35"/>
        <v>1</v>
      </c>
      <c r="CP52" s="172">
        <f t="shared" si="35"/>
        <v>1</v>
      </c>
      <c r="CQ52" s="172">
        <f t="shared" si="33"/>
        <v>1</v>
      </c>
      <c r="CR52" s="172">
        <f t="shared" si="33"/>
        <v>1</v>
      </c>
      <c r="CS52" s="172">
        <f t="shared" si="33"/>
        <v>1</v>
      </c>
      <c r="CT52" s="172">
        <f t="shared" si="33"/>
        <v>1</v>
      </c>
      <c r="CU52" s="172">
        <f t="shared" si="33"/>
        <v>1</v>
      </c>
      <c r="DA52" s="172">
        <v>3</v>
      </c>
      <c r="DB52" s="32" t="str">
        <f t="shared" si="36"/>
        <v xml:space="preserve"> </v>
      </c>
      <c r="DD52" s="172">
        <f t="shared" si="18"/>
        <v>1</v>
      </c>
      <c r="DE52" s="172">
        <v>50</v>
      </c>
      <c r="DL52" s="172">
        <f t="shared" si="13"/>
        <v>0</v>
      </c>
      <c r="DM52" s="172">
        <f t="shared" si="14"/>
        <v>1</v>
      </c>
      <c r="DN52" s="172">
        <f t="shared" si="15"/>
        <v>1</v>
      </c>
      <c r="DO52" s="172">
        <f t="shared" ref="DO52:DU67" si="37">IF(OR($CX51=0,ISERROR(SEARCH(DO$1,SUBSTITUTE($CX51,DY$1,"")))),DO51,DO51+1)</f>
        <v>1</v>
      </c>
      <c r="DP52" s="172">
        <f t="shared" si="37"/>
        <v>1</v>
      </c>
      <c r="DQ52" s="172">
        <f t="shared" si="37"/>
        <v>1</v>
      </c>
      <c r="DR52" s="172">
        <f t="shared" si="37"/>
        <v>1</v>
      </c>
      <c r="DS52" s="172">
        <f t="shared" si="37"/>
        <v>1</v>
      </c>
      <c r="DT52" s="172">
        <f t="shared" si="37"/>
        <v>1</v>
      </c>
      <c r="DU52" s="172">
        <f t="shared" si="37"/>
        <v>1</v>
      </c>
      <c r="DV52" s="172">
        <f t="shared" si="32"/>
        <v>1</v>
      </c>
      <c r="DW52" s="172">
        <f t="shared" si="32"/>
        <v>1</v>
      </c>
      <c r="DX52" s="172">
        <f t="shared" si="32"/>
        <v>1</v>
      </c>
      <c r="DY52" s="172">
        <f t="shared" si="32"/>
        <v>1</v>
      </c>
      <c r="DZ52" s="172">
        <f t="shared" si="32"/>
        <v>1</v>
      </c>
      <c r="EA52" s="172">
        <f t="shared" si="32"/>
        <v>1</v>
      </c>
      <c r="EB52" s="172">
        <f t="shared" si="32"/>
        <v>1</v>
      </c>
      <c r="EC52" s="172">
        <f t="shared" si="32"/>
        <v>1</v>
      </c>
      <c r="ED52" s="172">
        <f t="shared" si="32"/>
        <v>1</v>
      </c>
      <c r="EE52" s="172">
        <f t="shared" si="32"/>
        <v>1</v>
      </c>
      <c r="EF52" s="172">
        <f t="shared" si="32"/>
        <v>1</v>
      </c>
      <c r="EG52" s="172">
        <f t="shared" si="8"/>
        <v>0</v>
      </c>
    </row>
    <row r="53" spans="20:137" x14ac:dyDescent="0.25">
      <c r="T53" s="5"/>
      <c r="U53" s="13"/>
      <c r="V53" s="5"/>
      <c r="W53" s="5" t="str">
        <f t="shared" si="3"/>
        <v/>
      </c>
      <c r="X53" s="5"/>
      <c r="Y53" s="5"/>
      <c r="Z53" s="5"/>
      <c r="CB53" s="172">
        <f t="shared" si="35"/>
        <v>1</v>
      </c>
      <c r="CC53" s="172">
        <f t="shared" si="35"/>
        <v>1</v>
      </c>
      <c r="CD53" s="172">
        <f t="shared" si="35"/>
        <v>1</v>
      </c>
      <c r="CE53" s="172">
        <f t="shared" si="35"/>
        <v>1</v>
      </c>
      <c r="CF53" s="172">
        <f t="shared" si="35"/>
        <v>1</v>
      </c>
      <c r="CG53" s="172">
        <f t="shared" si="35"/>
        <v>1</v>
      </c>
      <c r="CH53" s="172">
        <f t="shared" si="35"/>
        <v>1</v>
      </c>
      <c r="CI53" s="172">
        <f t="shared" si="35"/>
        <v>1</v>
      </c>
      <c r="CJ53" s="172">
        <f t="shared" si="35"/>
        <v>1</v>
      </c>
      <c r="CK53" s="172">
        <f t="shared" si="35"/>
        <v>1</v>
      </c>
      <c r="CL53" s="172">
        <f t="shared" si="35"/>
        <v>1</v>
      </c>
      <c r="CM53" s="172">
        <f t="shared" si="35"/>
        <v>1</v>
      </c>
      <c r="CN53" s="172">
        <f t="shared" si="35"/>
        <v>1</v>
      </c>
      <c r="CO53" s="172">
        <f t="shared" si="35"/>
        <v>1</v>
      </c>
      <c r="CP53" s="172">
        <f t="shared" si="35"/>
        <v>1</v>
      </c>
      <c r="CQ53" s="172">
        <f t="shared" si="33"/>
        <v>1</v>
      </c>
      <c r="CR53" s="172">
        <f t="shared" si="33"/>
        <v>1</v>
      </c>
      <c r="CS53" s="172">
        <f t="shared" si="33"/>
        <v>1</v>
      </c>
      <c r="CT53" s="172">
        <f t="shared" si="33"/>
        <v>1</v>
      </c>
      <c r="CU53" s="172">
        <f t="shared" si="33"/>
        <v>1</v>
      </c>
      <c r="DA53" s="172">
        <v>4</v>
      </c>
      <c r="DB53" s="32" t="str">
        <f t="shared" si="36"/>
        <v xml:space="preserve"> </v>
      </c>
      <c r="DD53" s="172">
        <f t="shared" si="18"/>
        <v>1</v>
      </c>
      <c r="DE53" s="172">
        <v>51</v>
      </c>
      <c r="DL53" s="172">
        <f t="shared" si="13"/>
        <v>0</v>
      </c>
      <c r="DM53" s="172">
        <f t="shared" si="14"/>
        <v>1</v>
      </c>
      <c r="DN53" s="172">
        <f t="shared" si="15"/>
        <v>1</v>
      </c>
      <c r="DO53" s="172">
        <f t="shared" si="37"/>
        <v>1</v>
      </c>
      <c r="DP53" s="172">
        <f t="shared" si="37"/>
        <v>1</v>
      </c>
      <c r="DQ53" s="172">
        <f t="shared" si="37"/>
        <v>1</v>
      </c>
      <c r="DR53" s="172">
        <f t="shared" si="37"/>
        <v>1</v>
      </c>
      <c r="DS53" s="172">
        <f t="shared" si="37"/>
        <v>1</v>
      </c>
      <c r="DT53" s="172">
        <f t="shared" si="37"/>
        <v>1</v>
      </c>
      <c r="DU53" s="172">
        <f t="shared" si="37"/>
        <v>1</v>
      </c>
      <c r="DV53" s="172">
        <f t="shared" ref="DV53:EF68" si="38">IF(OR($CX52=0,ISERROR(SEARCH(DV$1,$CX52))),DV52,DV52+1)</f>
        <v>1</v>
      </c>
      <c r="DW53" s="172">
        <f t="shared" si="38"/>
        <v>1</v>
      </c>
      <c r="DX53" s="172">
        <f t="shared" si="38"/>
        <v>1</v>
      </c>
      <c r="DY53" s="172">
        <f t="shared" si="38"/>
        <v>1</v>
      </c>
      <c r="DZ53" s="172">
        <f t="shared" si="38"/>
        <v>1</v>
      </c>
      <c r="EA53" s="172">
        <f t="shared" si="38"/>
        <v>1</v>
      </c>
      <c r="EB53" s="172">
        <f t="shared" si="38"/>
        <v>1</v>
      </c>
      <c r="EC53" s="172">
        <f t="shared" si="38"/>
        <v>1</v>
      </c>
      <c r="ED53" s="172">
        <f t="shared" si="38"/>
        <v>1</v>
      </c>
      <c r="EE53" s="172">
        <f t="shared" si="38"/>
        <v>1</v>
      </c>
      <c r="EF53" s="172">
        <f t="shared" si="38"/>
        <v>1</v>
      </c>
      <c r="EG53" s="172">
        <f t="shared" si="8"/>
        <v>0</v>
      </c>
    </row>
    <row r="54" spans="20:137" x14ac:dyDescent="0.25">
      <c r="T54" s="5"/>
      <c r="U54" s="13"/>
      <c r="V54" s="5"/>
      <c r="W54" s="5" t="str">
        <f t="shared" si="3"/>
        <v/>
      </c>
      <c r="X54" s="5"/>
      <c r="Y54" s="5"/>
      <c r="Z54" s="5"/>
      <c r="CB54" s="172">
        <f t="shared" si="35"/>
        <v>1</v>
      </c>
      <c r="CC54" s="172">
        <f t="shared" si="35"/>
        <v>1</v>
      </c>
      <c r="CD54" s="172">
        <f t="shared" si="35"/>
        <v>1</v>
      </c>
      <c r="CE54" s="172">
        <f t="shared" si="35"/>
        <v>1</v>
      </c>
      <c r="CF54" s="172">
        <f t="shared" si="35"/>
        <v>1</v>
      </c>
      <c r="CG54" s="172">
        <f t="shared" si="35"/>
        <v>1</v>
      </c>
      <c r="CH54" s="172">
        <f t="shared" si="35"/>
        <v>1</v>
      </c>
      <c r="CI54" s="172">
        <f t="shared" si="35"/>
        <v>1</v>
      </c>
      <c r="CJ54" s="172">
        <f t="shared" si="35"/>
        <v>1</v>
      </c>
      <c r="CK54" s="172">
        <f t="shared" si="35"/>
        <v>1</v>
      </c>
      <c r="CL54" s="172">
        <f t="shared" si="35"/>
        <v>1</v>
      </c>
      <c r="CM54" s="172">
        <f t="shared" si="35"/>
        <v>1</v>
      </c>
      <c r="CN54" s="172">
        <f t="shared" si="35"/>
        <v>1</v>
      </c>
      <c r="CO54" s="172">
        <f t="shared" si="35"/>
        <v>1</v>
      </c>
      <c r="CP54" s="172">
        <f t="shared" si="35"/>
        <v>1</v>
      </c>
      <c r="CQ54" s="172">
        <f t="shared" si="33"/>
        <v>1</v>
      </c>
      <c r="CR54" s="172">
        <f t="shared" si="33"/>
        <v>1</v>
      </c>
      <c r="CS54" s="172">
        <f t="shared" si="33"/>
        <v>1</v>
      </c>
      <c r="CT54" s="172">
        <f t="shared" si="33"/>
        <v>1</v>
      </c>
      <c r="CU54" s="172">
        <f t="shared" si="33"/>
        <v>1</v>
      </c>
      <c r="DA54" s="172">
        <v>5</v>
      </c>
      <c r="DB54" s="32" t="str">
        <f t="shared" si="36"/>
        <v xml:space="preserve"> </v>
      </c>
      <c r="DD54" s="172">
        <f t="shared" si="18"/>
        <v>1</v>
      </c>
      <c r="DE54" s="172">
        <v>52</v>
      </c>
      <c r="DL54" s="172">
        <f t="shared" si="13"/>
        <v>0</v>
      </c>
      <c r="DM54" s="172">
        <f t="shared" si="14"/>
        <v>1</v>
      </c>
      <c r="DN54" s="172">
        <f t="shared" si="15"/>
        <v>1</v>
      </c>
      <c r="DO54" s="172">
        <f t="shared" si="37"/>
        <v>1</v>
      </c>
      <c r="DP54" s="172">
        <f t="shared" si="37"/>
        <v>1</v>
      </c>
      <c r="DQ54" s="172">
        <f t="shared" si="37"/>
        <v>1</v>
      </c>
      <c r="DR54" s="172">
        <f t="shared" si="37"/>
        <v>1</v>
      </c>
      <c r="DS54" s="172">
        <f t="shared" si="37"/>
        <v>1</v>
      </c>
      <c r="DT54" s="172">
        <f t="shared" si="37"/>
        <v>1</v>
      </c>
      <c r="DU54" s="172">
        <f t="shared" si="37"/>
        <v>1</v>
      </c>
      <c r="DV54" s="172">
        <f t="shared" si="38"/>
        <v>1</v>
      </c>
      <c r="DW54" s="172">
        <f t="shared" si="38"/>
        <v>1</v>
      </c>
      <c r="DX54" s="172">
        <f t="shared" si="38"/>
        <v>1</v>
      </c>
      <c r="DY54" s="172">
        <f t="shared" si="38"/>
        <v>1</v>
      </c>
      <c r="DZ54" s="172">
        <f t="shared" si="38"/>
        <v>1</v>
      </c>
      <c r="EA54" s="172">
        <f t="shared" si="38"/>
        <v>1</v>
      </c>
      <c r="EB54" s="172">
        <f t="shared" si="38"/>
        <v>1</v>
      </c>
      <c r="EC54" s="172">
        <f t="shared" si="38"/>
        <v>1</v>
      </c>
      <c r="ED54" s="172">
        <f t="shared" si="38"/>
        <v>1</v>
      </c>
      <c r="EE54" s="172">
        <f t="shared" si="38"/>
        <v>1</v>
      </c>
      <c r="EF54" s="172">
        <f t="shared" si="38"/>
        <v>1</v>
      </c>
      <c r="EG54" s="172">
        <f t="shared" si="8"/>
        <v>0</v>
      </c>
    </row>
    <row r="55" spans="20:137" x14ac:dyDescent="0.25">
      <c r="T55" s="5"/>
      <c r="U55" s="13"/>
      <c r="V55" s="5"/>
      <c r="W55" s="5" t="str">
        <f t="shared" si="3"/>
        <v/>
      </c>
      <c r="X55" s="5"/>
      <c r="Y55" s="5"/>
      <c r="Z55" s="5"/>
      <c r="CB55" s="172">
        <f t="shared" si="35"/>
        <v>1</v>
      </c>
      <c r="CC55" s="172">
        <f t="shared" si="35"/>
        <v>1</v>
      </c>
      <c r="CD55" s="172">
        <f t="shared" si="35"/>
        <v>1</v>
      </c>
      <c r="CE55" s="172">
        <f t="shared" si="35"/>
        <v>1</v>
      </c>
      <c r="CF55" s="172">
        <f t="shared" si="35"/>
        <v>1</v>
      </c>
      <c r="CG55" s="172">
        <f t="shared" si="35"/>
        <v>1</v>
      </c>
      <c r="CH55" s="172">
        <f t="shared" si="35"/>
        <v>1</v>
      </c>
      <c r="CI55" s="172">
        <f t="shared" si="35"/>
        <v>1</v>
      </c>
      <c r="CJ55" s="172">
        <f t="shared" si="35"/>
        <v>1</v>
      </c>
      <c r="CK55" s="172">
        <f t="shared" si="35"/>
        <v>1</v>
      </c>
      <c r="CL55" s="172">
        <f t="shared" si="35"/>
        <v>1</v>
      </c>
      <c r="CM55" s="172">
        <f t="shared" si="35"/>
        <v>1</v>
      </c>
      <c r="CN55" s="172">
        <f t="shared" si="35"/>
        <v>1</v>
      </c>
      <c r="CO55" s="172">
        <f t="shared" si="35"/>
        <v>1</v>
      </c>
      <c r="CP55" s="172">
        <f t="shared" si="35"/>
        <v>1</v>
      </c>
      <c r="CQ55" s="172">
        <f t="shared" si="33"/>
        <v>1</v>
      </c>
      <c r="CR55" s="172">
        <f t="shared" si="33"/>
        <v>1</v>
      </c>
      <c r="CS55" s="172">
        <f t="shared" si="33"/>
        <v>1</v>
      </c>
      <c r="CT55" s="172">
        <f t="shared" si="33"/>
        <v>1</v>
      </c>
      <c r="CU55" s="172">
        <f t="shared" si="33"/>
        <v>1</v>
      </c>
      <c r="DA55" s="172">
        <v>6</v>
      </c>
      <c r="DB55" s="32" t="str">
        <f t="shared" si="36"/>
        <v xml:space="preserve"> </v>
      </c>
      <c r="DD55" s="172">
        <f t="shared" si="18"/>
        <v>1</v>
      </c>
      <c r="DE55" s="172">
        <v>53</v>
      </c>
      <c r="DL55" s="172">
        <f t="shared" si="13"/>
        <v>0</v>
      </c>
      <c r="DM55" s="172">
        <f t="shared" si="14"/>
        <v>1</v>
      </c>
      <c r="DN55" s="172">
        <f t="shared" si="15"/>
        <v>1</v>
      </c>
      <c r="DO55" s="172">
        <f t="shared" si="37"/>
        <v>1</v>
      </c>
      <c r="DP55" s="172">
        <f t="shared" si="37"/>
        <v>1</v>
      </c>
      <c r="DQ55" s="172">
        <f t="shared" si="37"/>
        <v>1</v>
      </c>
      <c r="DR55" s="172">
        <f t="shared" si="37"/>
        <v>1</v>
      </c>
      <c r="DS55" s="172">
        <f t="shared" si="37"/>
        <v>1</v>
      </c>
      <c r="DT55" s="172">
        <f t="shared" si="37"/>
        <v>1</v>
      </c>
      <c r="DU55" s="172">
        <f t="shared" si="37"/>
        <v>1</v>
      </c>
      <c r="DV55" s="172">
        <f t="shared" si="38"/>
        <v>1</v>
      </c>
      <c r="DW55" s="172">
        <f t="shared" si="38"/>
        <v>1</v>
      </c>
      <c r="DX55" s="172">
        <f t="shared" si="38"/>
        <v>1</v>
      </c>
      <c r="DY55" s="172">
        <f t="shared" si="38"/>
        <v>1</v>
      </c>
      <c r="DZ55" s="172">
        <f t="shared" si="38"/>
        <v>1</v>
      </c>
      <c r="EA55" s="172">
        <f t="shared" si="38"/>
        <v>1</v>
      </c>
      <c r="EB55" s="172">
        <f t="shared" si="38"/>
        <v>1</v>
      </c>
      <c r="EC55" s="172">
        <f t="shared" si="38"/>
        <v>1</v>
      </c>
      <c r="ED55" s="172">
        <f t="shared" si="38"/>
        <v>1</v>
      </c>
      <c r="EE55" s="172">
        <f t="shared" si="38"/>
        <v>1</v>
      </c>
      <c r="EF55" s="172">
        <f t="shared" si="38"/>
        <v>1</v>
      </c>
      <c r="EG55" s="172">
        <f t="shared" si="8"/>
        <v>0</v>
      </c>
    </row>
    <row r="56" spans="20:137" x14ac:dyDescent="0.25">
      <c r="T56" s="5"/>
      <c r="U56" s="13"/>
      <c r="V56" s="5"/>
      <c r="W56" s="5" t="str">
        <f t="shared" si="3"/>
        <v/>
      </c>
      <c r="X56" s="5"/>
      <c r="Y56" s="5"/>
      <c r="Z56" s="5"/>
      <c r="CB56" s="172">
        <f t="shared" si="35"/>
        <v>1</v>
      </c>
      <c r="CC56" s="172">
        <f t="shared" si="35"/>
        <v>1</v>
      </c>
      <c r="CD56" s="172">
        <f t="shared" si="35"/>
        <v>1</v>
      </c>
      <c r="CE56" s="172">
        <f t="shared" si="35"/>
        <v>1</v>
      </c>
      <c r="CF56" s="172">
        <f t="shared" si="35"/>
        <v>1</v>
      </c>
      <c r="CG56" s="172">
        <f t="shared" si="35"/>
        <v>1</v>
      </c>
      <c r="CH56" s="172">
        <f t="shared" si="35"/>
        <v>1</v>
      </c>
      <c r="CI56" s="172">
        <f t="shared" si="35"/>
        <v>1</v>
      </c>
      <c r="CJ56" s="172">
        <f t="shared" si="35"/>
        <v>1</v>
      </c>
      <c r="CK56" s="172">
        <f t="shared" si="35"/>
        <v>1</v>
      </c>
      <c r="CL56" s="172">
        <f t="shared" si="35"/>
        <v>1</v>
      </c>
      <c r="CM56" s="172">
        <f t="shared" si="35"/>
        <v>1</v>
      </c>
      <c r="CN56" s="172">
        <f t="shared" si="35"/>
        <v>1</v>
      </c>
      <c r="CO56" s="172">
        <f t="shared" si="35"/>
        <v>1</v>
      </c>
      <c r="CP56" s="172">
        <f t="shared" si="35"/>
        <v>1</v>
      </c>
      <c r="CQ56" s="172">
        <f t="shared" si="33"/>
        <v>1</v>
      </c>
      <c r="CR56" s="172">
        <f t="shared" si="33"/>
        <v>1</v>
      </c>
      <c r="CS56" s="172">
        <f t="shared" si="33"/>
        <v>1</v>
      </c>
      <c r="CT56" s="172">
        <f t="shared" si="33"/>
        <v>1</v>
      </c>
      <c r="CU56" s="172">
        <f t="shared" si="33"/>
        <v>1</v>
      </c>
      <c r="DA56" s="172">
        <v>7</v>
      </c>
      <c r="DB56" s="32" t="str">
        <f t="shared" si="36"/>
        <v xml:space="preserve"> </v>
      </c>
      <c r="DD56" s="172">
        <f t="shared" si="18"/>
        <v>1</v>
      </c>
      <c r="DE56" s="172">
        <v>54</v>
      </c>
      <c r="DL56" s="172">
        <f t="shared" si="13"/>
        <v>0</v>
      </c>
      <c r="DM56" s="172">
        <f t="shared" si="14"/>
        <v>1</v>
      </c>
      <c r="DN56" s="172">
        <f t="shared" si="15"/>
        <v>1</v>
      </c>
      <c r="DO56" s="172">
        <f t="shared" si="37"/>
        <v>1</v>
      </c>
      <c r="DP56" s="172">
        <f t="shared" si="37"/>
        <v>1</v>
      </c>
      <c r="DQ56" s="172">
        <f t="shared" si="37"/>
        <v>1</v>
      </c>
      <c r="DR56" s="172">
        <f t="shared" si="37"/>
        <v>1</v>
      </c>
      <c r="DS56" s="172">
        <f t="shared" si="37"/>
        <v>1</v>
      </c>
      <c r="DT56" s="172">
        <f t="shared" si="37"/>
        <v>1</v>
      </c>
      <c r="DU56" s="172">
        <f t="shared" si="37"/>
        <v>1</v>
      </c>
      <c r="DV56" s="172">
        <f t="shared" si="38"/>
        <v>1</v>
      </c>
      <c r="DW56" s="172">
        <f t="shared" si="38"/>
        <v>1</v>
      </c>
      <c r="DX56" s="172">
        <f t="shared" si="38"/>
        <v>1</v>
      </c>
      <c r="DY56" s="172">
        <f t="shared" si="38"/>
        <v>1</v>
      </c>
      <c r="DZ56" s="172">
        <f t="shared" si="38"/>
        <v>1</v>
      </c>
      <c r="EA56" s="172">
        <f t="shared" si="38"/>
        <v>1</v>
      </c>
      <c r="EB56" s="172">
        <f t="shared" si="38"/>
        <v>1</v>
      </c>
      <c r="EC56" s="172">
        <f t="shared" si="38"/>
        <v>1</v>
      </c>
      <c r="ED56" s="172">
        <f t="shared" si="38"/>
        <v>1</v>
      </c>
      <c r="EE56" s="172">
        <f t="shared" si="38"/>
        <v>1</v>
      </c>
      <c r="EF56" s="172">
        <f t="shared" si="38"/>
        <v>1</v>
      </c>
      <c r="EG56" s="172">
        <f t="shared" si="8"/>
        <v>0</v>
      </c>
    </row>
    <row r="57" spans="20:137" x14ac:dyDescent="0.25">
      <c r="T57" s="5"/>
      <c r="U57" s="13"/>
      <c r="V57" s="5"/>
      <c r="W57" s="5" t="str">
        <f t="shared" si="3"/>
        <v/>
      </c>
      <c r="X57" s="5"/>
      <c r="Y57" s="5"/>
      <c r="Z57" s="5"/>
      <c r="CB57" s="172">
        <f t="shared" si="35"/>
        <v>1</v>
      </c>
      <c r="CC57" s="172">
        <f t="shared" si="35"/>
        <v>1</v>
      </c>
      <c r="CD57" s="172">
        <f t="shared" si="35"/>
        <v>1</v>
      </c>
      <c r="CE57" s="172">
        <f t="shared" si="35"/>
        <v>1</v>
      </c>
      <c r="CF57" s="172">
        <f t="shared" si="35"/>
        <v>1</v>
      </c>
      <c r="CG57" s="172">
        <f t="shared" si="35"/>
        <v>1</v>
      </c>
      <c r="CH57" s="172">
        <f t="shared" si="35"/>
        <v>1</v>
      </c>
      <c r="CI57" s="172">
        <f t="shared" si="35"/>
        <v>1</v>
      </c>
      <c r="CJ57" s="172">
        <f t="shared" si="35"/>
        <v>1</v>
      </c>
      <c r="CK57" s="172">
        <f t="shared" si="35"/>
        <v>1</v>
      </c>
      <c r="CL57" s="172">
        <f t="shared" si="35"/>
        <v>1</v>
      </c>
      <c r="CM57" s="172">
        <f t="shared" si="35"/>
        <v>1</v>
      </c>
      <c r="CN57" s="172">
        <f t="shared" si="35"/>
        <v>1</v>
      </c>
      <c r="CO57" s="172">
        <f t="shared" si="35"/>
        <v>1</v>
      </c>
      <c r="CP57" s="172">
        <f t="shared" si="35"/>
        <v>1</v>
      </c>
      <c r="CQ57" s="172">
        <f t="shared" si="33"/>
        <v>1</v>
      </c>
      <c r="CR57" s="172">
        <f t="shared" si="33"/>
        <v>1</v>
      </c>
      <c r="CS57" s="172">
        <f t="shared" si="33"/>
        <v>1</v>
      </c>
      <c r="CT57" s="172">
        <f t="shared" si="33"/>
        <v>1</v>
      </c>
      <c r="CU57" s="172">
        <f t="shared" si="33"/>
        <v>1</v>
      </c>
      <c r="DA57" s="172">
        <v>8</v>
      </c>
      <c r="DB57" s="32" t="str">
        <f t="shared" si="36"/>
        <v xml:space="preserve"> </v>
      </c>
      <c r="DD57" s="172">
        <f t="shared" si="18"/>
        <v>1</v>
      </c>
      <c r="DE57" s="172">
        <v>55</v>
      </c>
      <c r="DL57" s="172">
        <f t="shared" si="13"/>
        <v>0</v>
      </c>
      <c r="DM57" s="172">
        <f t="shared" si="14"/>
        <v>1</v>
      </c>
      <c r="DN57" s="172">
        <f t="shared" si="15"/>
        <v>1</v>
      </c>
      <c r="DO57" s="172">
        <f t="shared" si="37"/>
        <v>1</v>
      </c>
      <c r="DP57" s="172">
        <f t="shared" si="37"/>
        <v>1</v>
      </c>
      <c r="DQ57" s="172">
        <f t="shared" si="37"/>
        <v>1</v>
      </c>
      <c r="DR57" s="172">
        <f t="shared" si="37"/>
        <v>1</v>
      </c>
      <c r="DS57" s="172">
        <f t="shared" si="37"/>
        <v>1</v>
      </c>
      <c r="DT57" s="172">
        <f t="shared" si="37"/>
        <v>1</v>
      </c>
      <c r="DU57" s="172">
        <f t="shared" si="37"/>
        <v>1</v>
      </c>
      <c r="DV57" s="172">
        <f t="shared" si="38"/>
        <v>1</v>
      </c>
      <c r="DW57" s="172">
        <f t="shared" si="38"/>
        <v>1</v>
      </c>
      <c r="DX57" s="172">
        <f t="shared" si="38"/>
        <v>1</v>
      </c>
      <c r="DY57" s="172">
        <f t="shared" si="38"/>
        <v>1</v>
      </c>
      <c r="DZ57" s="172">
        <f t="shared" si="38"/>
        <v>1</v>
      </c>
      <c r="EA57" s="172">
        <f t="shared" si="38"/>
        <v>1</v>
      </c>
      <c r="EB57" s="172">
        <f t="shared" si="38"/>
        <v>1</v>
      </c>
      <c r="EC57" s="172">
        <f t="shared" si="38"/>
        <v>1</v>
      </c>
      <c r="ED57" s="172">
        <f t="shared" si="38"/>
        <v>1</v>
      </c>
      <c r="EE57" s="172">
        <f t="shared" si="38"/>
        <v>1</v>
      </c>
      <c r="EF57" s="172">
        <f t="shared" si="38"/>
        <v>1</v>
      </c>
      <c r="EG57" s="172">
        <f t="shared" si="8"/>
        <v>0</v>
      </c>
    </row>
    <row r="58" spans="20:137" x14ac:dyDescent="0.25">
      <c r="T58" s="5"/>
      <c r="U58" s="13"/>
      <c r="V58" s="5"/>
      <c r="W58" s="5" t="str">
        <f t="shared" si="3"/>
        <v/>
      </c>
      <c r="X58" s="5"/>
      <c r="Y58" s="5"/>
      <c r="Z58" s="5"/>
      <c r="CB58" s="172">
        <f t="shared" si="35"/>
        <v>1</v>
      </c>
      <c r="CC58" s="172">
        <f t="shared" si="35"/>
        <v>1</v>
      </c>
      <c r="CD58" s="172">
        <f t="shared" si="35"/>
        <v>1</v>
      </c>
      <c r="CE58" s="172">
        <f t="shared" si="35"/>
        <v>1</v>
      </c>
      <c r="CF58" s="172">
        <f t="shared" si="35"/>
        <v>1</v>
      </c>
      <c r="CG58" s="172">
        <f t="shared" si="35"/>
        <v>1</v>
      </c>
      <c r="CH58" s="172">
        <f t="shared" si="35"/>
        <v>1</v>
      </c>
      <c r="CI58" s="172">
        <f t="shared" si="35"/>
        <v>1</v>
      </c>
      <c r="CJ58" s="172">
        <f t="shared" si="35"/>
        <v>1</v>
      </c>
      <c r="CK58" s="172">
        <f t="shared" si="35"/>
        <v>1</v>
      </c>
      <c r="CL58" s="172">
        <f t="shared" si="35"/>
        <v>1</v>
      </c>
      <c r="CM58" s="172">
        <f t="shared" si="35"/>
        <v>1</v>
      </c>
      <c r="CN58" s="172">
        <f t="shared" si="35"/>
        <v>1</v>
      </c>
      <c r="CO58" s="172">
        <f t="shared" si="35"/>
        <v>1</v>
      </c>
      <c r="CP58" s="172">
        <f t="shared" si="35"/>
        <v>1</v>
      </c>
      <c r="CQ58" s="172">
        <f t="shared" si="33"/>
        <v>1</v>
      </c>
      <c r="CR58" s="172">
        <f t="shared" si="33"/>
        <v>1</v>
      </c>
      <c r="CS58" s="172">
        <f t="shared" si="33"/>
        <v>1</v>
      </c>
      <c r="CT58" s="172">
        <f t="shared" si="33"/>
        <v>1</v>
      </c>
      <c r="CU58" s="172">
        <f t="shared" si="33"/>
        <v>1</v>
      </c>
      <c r="DA58" s="172">
        <v>9</v>
      </c>
      <c r="DB58" s="32" t="str">
        <f t="shared" si="36"/>
        <v xml:space="preserve"> </v>
      </c>
      <c r="DD58" s="172">
        <f t="shared" si="18"/>
        <v>1</v>
      </c>
      <c r="DE58" s="172">
        <v>56</v>
      </c>
      <c r="DL58" s="172">
        <f t="shared" si="13"/>
        <v>0</v>
      </c>
      <c r="DM58" s="172">
        <f t="shared" si="14"/>
        <v>1</v>
      </c>
      <c r="DN58" s="172">
        <f t="shared" si="15"/>
        <v>1</v>
      </c>
      <c r="DO58" s="172">
        <f t="shared" si="37"/>
        <v>1</v>
      </c>
      <c r="DP58" s="172">
        <f t="shared" si="37"/>
        <v>1</v>
      </c>
      <c r="DQ58" s="172">
        <f t="shared" si="37"/>
        <v>1</v>
      </c>
      <c r="DR58" s="172">
        <f t="shared" si="37"/>
        <v>1</v>
      </c>
      <c r="DS58" s="172">
        <f t="shared" si="37"/>
        <v>1</v>
      </c>
      <c r="DT58" s="172">
        <f t="shared" si="37"/>
        <v>1</v>
      </c>
      <c r="DU58" s="172">
        <f t="shared" si="37"/>
        <v>1</v>
      </c>
      <c r="DV58" s="172">
        <f t="shared" si="38"/>
        <v>1</v>
      </c>
      <c r="DW58" s="172">
        <f t="shared" si="38"/>
        <v>1</v>
      </c>
      <c r="DX58" s="172">
        <f t="shared" si="38"/>
        <v>1</v>
      </c>
      <c r="DY58" s="172">
        <f t="shared" si="38"/>
        <v>1</v>
      </c>
      <c r="DZ58" s="172">
        <f t="shared" si="38"/>
        <v>1</v>
      </c>
      <c r="EA58" s="172">
        <f t="shared" si="38"/>
        <v>1</v>
      </c>
      <c r="EB58" s="172">
        <f t="shared" si="38"/>
        <v>1</v>
      </c>
      <c r="EC58" s="172">
        <f t="shared" si="38"/>
        <v>1</v>
      </c>
      <c r="ED58" s="172">
        <f t="shared" si="38"/>
        <v>1</v>
      </c>
      <c r="EE58" s="172">
        <f t="shared" si="38"/>
        <v>1</v>
      </c>
      <c r="EF58" s="172">
        <f t="shared" si="38"/>
        <v>1</v>
      </c>
      <c r="EG58" s="172">
        <f t="shared" si="8"/>
        <v>0</v>
      </c>
    </row>
    <row r="59" spans="20:137" x14ac:dyDescent="0.25">
      <c r="T59" s="5"/>
      <c r="U59" s="13"/>
      <c r="V59" s="5"/>
      <c r="W59" s="5" t="str">
        <f t="shared" si="3"/>
        <v/>
      </c>
      <c r="X59" s="5"/>
      <c r="Y59" s="5"/>
      <c r="Z59" s="5"/>
      <c r="CB59" s="172">
        <f t="shared" si="35"/>
        <v>1</v>
      </c>
      <c r="CC59" s="172">
        <f t="shared" si="35"/>
        <v>1</v>
      </c>
      <c r="CD59" s="172">
        <f t="shared" si="35"/>
        <v>1</v>
      </c>
      <c r="CE59" s="172">
        <f t="shared" si="35"/>
        <v>1</v>
      </c>
      <c r="CF59" s="172">
        <f t="shared" si="35"/>
        <v>1</v>
      </c>
      <c r="CG59" s="172">
        <f t="shared" si="35"/>
        <v>1</v>
      </c>
      <c r="CH59" s="172">
        <f t="shared" si="35"/>
        <v>1</v>
      </c>
      <c r="CI59" s="172">
        <f t="shared" si="35"/>
        <v>1</v>
      </c>
      <c r="CJ59" s="172">
        <f t="shared" si="35"/>
        <v>1</v>
      </c>
      <c r="CK59" s="172">
        <f t="shared" si="35"/>
        <v>1</v>
      </c>
      <c r="CL59" s="172">
        <f t="shared" si="35"/>
        <v>1</v>
      </c>
      <c r="CM59" s="172">
        <f t="shared" si="35"/>
        <v>1</v>
      </c>
      <c r="CN59" s="172">
        <f t="shared" si="35"/>
        <v>1</v>
      </c>
      <c r="CO59" s="172">
        <f t="shared" si="35"/>
        <v>1</v>
      </c>
      <c r="CP59" s="172">
        <f t="shared" si="35"/>
        <v>1</v>
      </c>
      <c r="CQ59" s="172">
        <f t="shared" si="33"/>
        <v>1</v>
      </c>
      <c r="CR59" s="172">
        <f t="shared" si="33"/>
        <v>1</v>
      </c>
      <c r="CS59" s="172">
        <f t="shared" si="33"/>
        <v>1</v>
      </c>
      <c r="CT59" s="172">
        <f t="shared" si="33"/>
        <v>1</v>
      </c>
      <c r="CU59" s="172">
        <f t="shared" si="33"/>
        <v>1</v>
      </c>
      <c r="DA59" s="172">
        <v>10</v>
      </c>
      <c r="DB59" s="32" t="str">
        <f t="shared" si="36"/>
        <v xml:space="preserve"> </v>
      </c>
      <c r="DD59" s="172">
        <f t="shared" si="18"/>
        <v>1</v>
      </c>
      <c r="DE59" s="172">
        <v>57</v>
      </c>
      <c r="DL59" s="172">
        <f t="shared" si="13"/>
        <v>0</v>
      </c>
      <c r="DM59" s="172">
        <f t="shared" si="14"/>
        <v>1</v>
      </c>
      <c r="DN59" s="172">
        <f t="shared" si="15"/>
        <v>1</v>
      </c>
      <c r="DO59" s="172">
        <f t="shared" si="37"/>
        <v>1</v>
      </c>
      <c r="DP59" s="172">
        <f t="shared" si="37"/>
        <v>1</v>
      </c>
      <c r="DQ59" s="172">
        <f t="shared" si="37"/>
        <v>1</v>
      </c>
      <c r="DR59" s="172">
        <f t="shared" si="37"/>
        <v>1</v>
      </c>
      <c r="DS59" s="172">
        <f t="shared" si="37"/>
        <v>1</v>
      </c>
      <c r="DT59" s="172">
        <f t="shared" si="37"/>
        <v>1</v>
      </c>
      <c r="DU59" s="172">
        <f t="shared" si="37"/>
        <v>1</v>
      </c>
      <c r="DV59" s="172">
        <f t="shared" si="38"/>
        <v>1</v>
      </c>
      <c r="DW59" s="172">
        <f t="shared" si="38"/>
        <v>1</v>
      </c>
      <c r="DX59" s="172">
        <f t="shared" si="38"/>
        <v>1</v>
      </c>
      <c r="DY59" s="172">
        <f t="shared" si="38"/>
        <v>1</v>
      </c>
      <c r="DZ59" s="172">
        <f t="shared" si="38"/>
        <v>1</v>
      </c>
      <c r="EA59" s="172">
        <f t="shared" si="38"/>
        <v>1</v>
      </c>
      <c r="EB59" s="172">
        <f t="shared" si="38"/>
        <v>1</v>
      </c>
      <c r="EC59" s="172">
        <f t="shared" si="38"/>
        <v>1</v>
      </c>
      <c r="ED59" s="172">
        <f t="shared" si="38"/>
        <v>1</v>
      </c>
      <c r="EE59" s="172">
        <f t="shared" si="38"/>
        <v>1</v>
      </c>
      <c r="EF59" s="172">
        <f t="shared" si="38"/>
        <v>1</v>
      </c>
      <c r="EG59" s="172">
        <f t="shared" si="8"/>
        <v>0</v>
      </c>
    </row>
    <row r="60" spans="20:137" x14ac:dyDescent="0.25">
      <c r="T60" s="5"/>
      <c r="U60" s="13"/>
      <c r="V60" s="5"/>
      <c r="W60" s="5" t="str">
        <f t="shared" si="3"/>
        <v/>
      </c>
      <c r="X60" s="5"/>
      <c r="Y60" s="5"/>
      <c r="Z60" s="5"/>
      <c r="CB60" s="172">
        <f t="shared" si="35"/>
        <v>1</v>
      </c>
      <c r="CC60" s="172">
        <f t="shared" si="35"/>
        <v>1</v>
      </c>
      <c r="CD60" s="172">
        <f t="shared" si="35"/>
        <v>1</v>
      </c>
      <c r="CE60" s="172">
        <f t="shared" si="35"/>
        <v>1</v>
      </c>
      <c r="CF60" s="172">
        <f t="shared" si="35"/>
        <v>1</v>
      </c>
      <c r="CG60" s="172">
        <f t="shared" si="35"/>
        <v>1</v>
      </c>
      <c r="CH60" s="172">
        <f t="shared" si="35"/>
        <v>1</v>
      </c>
      <c r="CI60" s="172">
        <f t="shared" si="35"/>
        <v>1</v>
      </c>
      <c r="CJ60" s="172">
        <f t="shared" si="35"/>
        <v>1</v>
      </c>
      <c r="CK60" s="172">
        <f t="shared" si="35"/>
        <v>1</v>
      </c>
      <c r="CL60" s="172">
        <f t="shared" si="35"/>
        <v>1</v>
      </c>
      <c r="CM60" s="172">
        <f t="shared" si="35"/>
        <v>1</v>
      </c>
      <c r="CN60" s="172">
        <f t="shared" si="35"/>
        <v>1</v>
      </c>
      <c r="CO60" s="172">
        <f t="shared" si="35"/>
        <v>1</v>
      </c>
      <c r="CP60" s="172">
        <f t="shared" si="35"/>
        <v>1</v>
      </c>
      <c r="CQ60" s="172">
        <f t="shared" si="33"/>
        <v>1</v>
      </c>
      <c r="CR60" s="172">
        <f t="shared" si="33"/>
        <v>1</v>
      </c>
      <c r="CS60" s="172">
        <f t="shared" si="33"/>
        <v>1</v>
      </c>
      <c r="CT60" s="172">
        <f t="shared" si="33"/>
        <v>1</v>
      </c>
      <c r="CU60" s="172">
        <f t="shared" si="33"/>
        <v>1</v>
      </c>
      <c r="DA60" s="172">
        <v>11</v>
      </c>
      <c r="DB60" s="32" t="str">
        <f t="shared" si="36"/>
        <v xml:space="preserve"> </v>
      </c>
      <c r="DD60" s="172">
        <f t="shared" si="18"/>
        <v>1</v>
      </c>
      <c r="DE60" s="172">
        <v>58</v>
      </c>
      <c r="DL60" s="172">
        <f t="shared" si="13"/>
        <v>0</v>
      </c>
      <c r="DM60" s="172">
        <f t="shared" si="14"/>
        <v>1</v>
      </c>
      <c r="DN60" s="172">
        <f t="shared" si="15"/>
        <v>1</v>
      </c>
      <c r="DO60" s="172">
        <f t="shared" si="37"/>
        <v>1</v>
      </c>
      <c r="DP60" s="172">
        <f t="shared" si="37"/>
        <v>1</v>
      </c>
      <c r="DQ60" s="172">
        <f t="shared" si="37"/>
        <v>1</v>
      </c>
      <c r="DR60" s="172">
        <f t="shared" si="37"/>
        <v>1</v>
      </c>
      <c r="DS60" s="172">
        <f t="shared" si="37"/>
        <v>1</v>
      </c>
      <c r="DT60" s="172">
        <f t="shared" si="37"/>
        <v>1</v>
      </c>
      <c r="DU60" s="172">
        <f t="shared" si="37"/>
        <v>1</v>
      </c>
      <c r="DV60" s="172">
        <f t="shared" si="38"/>
        <v>1</v>
      </c>
      <c r="DW60" s="172">
        <f t="shared" si="38"/>
        <v>1</v>
      </c>
      <c r="DX60" s="172">
        <f t="shared" si="38"/>
        <v>1</v>
      </c>
      <c r="DY60" s="172">
        <f t="shared" si="38"/>
        <v>1</v>
      </c>
      <c r="DZ60" s="172">
        <f t="shared" si="38"/>
        <v>1</v>
      </c>
      <c r="EA60" s="172">
        <f t="shared" si="38"/>
        <v>1</v>
      </c>
      <c r="EB60" s="172">
        <f t="shared" si="38"/>
        <v>1</v>
      </c>
      <c r="EC60" s="172">
        <f t="shared" si="38"/>
        <v>1</v>
      </c>
      <c r="ED60" s="172">
        <f t="shared" si="38"/>
        <v>1</v>
      </c>
      <c r="EE60" s="172">
        <f t="shared" si="38"/>
        <v>1</v>
      </c>
      <c r="EF60" s="172">
        <f t="shared" si="38"/>
        <v>1</v>
      </c>
      <c r="EG60" s="172">
        <f t="shared" si="8"/>
        <v>0</v>
      </c>
    </row>
    <row r="61" spans="20:137" x14ac:dyDescent="0.25">
      <c r="T61" s="5"/>
      <c r="U61" s="13"/>
      <c r="V61" s="5"/>
      <c r="W61" s="5" t="str">
        <f t="shared" si="3"/>
        <v/>
      </c>
      <c r="X61" s="5"/>
      <c r="Y61" s="5"/>
      <c r="Z61" s="5"/>
      <c r="CB61" s="172">
        <f t="shared" si="35"/>
        <v>1</v>
      </c>
      <c r="CC61" s="172">
        <f t="shared" si="35"/>
        <v>1</v>
      </c>
      <c r="CD61" s="172">
        <f t="shared" si="35"/>
        <v>1</v>
      </c>
      <c r="CE61" s="172">
        <f t="shared" si="35"/>
        <v>1</v>
      </c>
      <c r="CF61" s="172">
        <f t="shared" si="35"/>
        <v>1</v>
      </c>
      <c r="CG61" s="172">
        <f t="shared" si="35"/>
        <v>1</v>
      </c>
      <c r="CH61" s="172">
        <f t="shared" si="35"/>
        <v>1</v>
      </c>
      <c r="CI61" s="172">
        <f t="shared" si="35"/>
        <v>1</v>
      </c>
      <c r="CJ61" s="172">
        <f t="shared" si="35"/>
        <v>1</v>
      </c>
      <c r="CK61" s="172">
        <f t="shared" si="35"/>
        <v>1</v>
      </c>
      <c r="CL61" s="172">
        <f t="shared" si="35"/>
        <v>1</v>
      </c>
      <c r="CM61" s="172">
        <f t="shared" si="35"/>
        <v>1</v>
      </c>
      <c r="CN61" s="172">
        <f t="shared" si="35"/>
        <v>1</v>
      </c>
      <c r="CO61" s="172">
        <f t="shared" si="35"/>
        <v>1</v>
      </c>
      <c r="CP61" s="172">
        <f t="shared" si="35"/>
        <v>1</v>
      </c>
      <c r="CQ61" s="172">
        <f t="shared" si="33"/>
        <v>1</v>
      </c>
      <c r="CR61" s="172">
        <f t="shared" si="33"/>
        <v>1</v>
      </c>
      <c r="CS61" s="172">
        <f t="shared" si="33"/>
        <v>1</v>
      </c>
      <c r="CT61" s="172">
        <f t="shared" si="33"/>
        <v>1</v>
      </c>
      <c r="CU61" s="172">
        <f t="shared" si="33"/>
        <v>1</v>
      </c>
      <c r="DA61" s="172">
        <v>12</v>
      </c>
      <c r="DB61" s="32" t="str">
        <f t="shared" si="36"/>
        <v xml:space="preserve"> </v>
      </c>
      <c r="DD61" s="172">
        <f t="shared" si="18"/>
        <v>1</v>
      </c>
      <c r="DE61" s="172">
        <v>59</v>
      </c>
      <c r="DL61" s="172">
        <f t="shared" si="13"/>
        <v>0</v>
      </c>
      <c r="DM61" s="172">
        <f t="shared" si="14"/>
        <v>1</v>
      </c>
      <c r="DN61" s="172">
        <f t="shared" si="15"/>
        <v>1</v>
      </c>
      <c r="DO61" s="172">
        <f t="shared" si="37"/>
        <v>1</v>
      </c>
      <c r="DP61" s="172">
        <f t="shared" si="37"/>
        <v>1</v>
      </c>
      <c r="DQ61" s="172">
        <f t="shared" si="37"/>
        <v>1</v>
      </c>
      <c r="DR61" s="172">
        <f t="shared" si="37"/>
        <v>1</v>
      </c>
      <c r="DS61" s="172">
        <f t="shared" si="37"/>
        <v>1</v>
      </c>
      <c r="DT61" s="172">
        <f t="shared" si="37"/>
        <v>1</v>
      </c>
      <c r="DU61" s="172">
        <f t="shared" si="37"/>
        <v>1</v>
      </c>
      <c r="DV61" s="172">
        <f t="shared" si="38"/>
        <v>1</v>
      </c>
      <c r="DW61" s="172">
        <f t="shared" si="38"/>
        <v>1</v>
      </c>
      <c r="DX61" s="172">
        <f t="shared" si="38"/>
        <v>1</v>
      </c>
      <c r="DY61" s="172">
        <f t="shared" si="38"/>
        <v>1</v>
      </c>
      <c r="DZ61" s="172">
        <f t="shared" si="38"/>
        <v>1</v>
      </c>
      <c r="EA61" s="172">
        <f t="shared" si="38"/>
        <v>1</v>
      </c>
      <c r="EB61" s="172">
        <f t="shared" si="38"/>
        <v>1</v>
      </c>
      <c r="EC61" s="172">
        <f t="shared" si="38"/>
        <v>1</v>
      </c>
      <c r="ED61" s="172">
        <f t="shared" si="38"/>
        <v>1</v>
      </c>
      <c r="EE61" s="172">
        <f t="shared" si="38"/>
        <v>1</v>
      </c>
      <c r="EF61" s="172">
        <f t="shared" si="38"/>
        <v>1</v>
      </c>
      <c r="EG61" s="172">
        <f t="shared" si="8"/>
        <v>0</v>
      </c>
    </row>
    <row r="62" spans="20:137" x14ac:dyDescent="0.25">
      <c r="T62" s="5"/>
      <c r="U62" s="13"/>
      <c r="V62" s="5"/>
      <c r="W62" s="5" t="str">
        <f t="shared" si="3"/>
        <v/>
      </c>
      <c r="X62" s="5"/>
      <c r="Y62" s="5"/>
      <c r="Z62" s="5"/>
      <c r="CB62" s="172">
        <f t="shared" si="35"/>
        <v>1</v>
      </c>
      <c r="CC62" s="172">
        <f t="shared" si="35"/>
        <v>1</v>
      </c>
      <c r="CD62" s="172">
        <f t="shared" si="35"/>
        <v>1</v>
      </c>
      <c r="CE62" s="172">
        <f t="shared" si="35"/>
        <v>1</v>
      </c>
      <c r="CF62" s="172">
        <f t="shared" si="35"/>
        <v>1</v>
      </c>
      <c r="CG62" s="172">
        <f t="shared" si="35"/>
        <v>1</v>
      </c>
      <c r="CH62" s="172">
        <f t="shared" si="35"/>
        <v>1</v>
      </c>
      <c r="CI62" s="172">
        <f t="shared" si="35"/>
        <v>1</v>
      </c>
      <c r="CJ62" s="172">
        <f t="shared" si="35"/>
        <v>1</v>
      </c>
      <c r="CK62" s="172">
        <f t="shared" si="35"/>
        <v>1</v>
      </c>
      <c r="CL62" s="172">
        <f t="shared" si="35"/>
        <v>1</v>
      </c>
      <c r="CM62" s="172">
        <f t="shared" si="35"/>
        <v>1</v>
      </c>
      <c r="CN62" s="172">
        <f t="shared" si="35"/>
        <v>1</v>
      </c>
      <c r="CO62" s="172">
        <f t="shared" si="35"/>
        <v>1</v>
      </c>
      <c r="CP62" s="172">
        <f t="shared" si="35"/>
        <v>1</v>
      </c>
      <c r="CQ62" s="172">
        <f t="shared" si="33"/>
        <v>1</v>
      </c>
      <c r="CR62" s="172">
        <f t="shared" si="33"/>
        <v>1</v>
      </c>
      <c r="CS62" s="172">
        <f t="shared" si="33"/>
        <v>1</v>
      </c>
      <c r="CT62" s="172">
        <f t="shared" si="33"/>
        <v>1</v>
      </c>
      <c r="CU62" s="172">
        <f t="shared" si="33"/>
        <v>1</v>
      </c>
      <c r="DB62" s="196" t="str">
        <f>IF(DB49="","","----")</f>
        <v/>
      </c>
      <c r="DD62" s="172">
        <f t="shared" si="18"/>
        <v>1</v>
      </c>
      <c r="DE62" s="172">
        <v>60</v>
      </c>
      <c r="DL62" s="172">
        <f t="shared" si="13"/>
        <v>0</v>
      </c>
      <c r="DM62" s="172">
        <f t="shared" si="14"/>
        <v>1</v>
      </c>
      <c r="DN62" s="172">
        <f t="shared" si="15"/>
        <v>1</v>
      </c>
      <c r="DO62" s="172">
        <f t="shared" si="37"/>
        <v>1</v>
      </c>
      <c r="DP62" s="172">
        <f t="shared" si="37"/>
        <v>1</v>
      </c>
      <c r="DQ62" s="172">
        <f t="shared" si="37"/>
        <v>1</v>
      </c>
      <c r="DR62" s="172">
        <f t="shared" si="37"/>
        <v>1</v>
      </c>
      <c r="DS62" s="172">
        <f t="shared" si="37"/>
        <v>1</v>
      </c>
      <c r="DT62" s="172">
        <f t="shared" si="37"/>
        <v>1</v>
      </c>
      <c r="DU62" s="172">
        <f t="shared" si="37"/>
        <v>1</v>
      </c>
      <c r="DV62" s="172">
        <f t="shared" si="38"/>
        <v>1</v>
      </c>
      <c r="DW62" s="172">
        <f t="shared" si="38"/>
        <v>1</v>
      </c>
      <c r="DX62" s="172">
        <f t="shared" si="38"/>
        <v>1</v>
      </c>
      <c r="DY62" s="172">
        <f t="shared" si="38"/>
        <v>1</v>
      </c>
      <c r="DZ62" s="172">
        <f t="shared" si="38"/>
        <v>1</v>
      </c>
      <c r="EA62" s="172">
        <f t="shared" si="38"/>
        <v>1</v>
      </c>
      <c r="EB62" s="172">
        <f t="shared" si="38"/>
        <v>1</v>
      </c>
      <c r="EC62" s="172">
        <f t="shared" si="38"/>
        <v>1</v>
      </c>
      <c r="ED62" s="172">
        <f t="shared" si="38"/>
        <v>1</v>
      </c>
      <c r="EE62" s="172">
        <f t="shared" si="38"/>
        <v>1</v>
      </c>
      <c r="EF62" s="172">
        <f t="shared" si="38"/>
        <v>1</v>
      </c>
      <c r="EG62" s="172">
        <f t="shared" si="8"/>
        <v>0</v>
      </c>
    </row>
    <row r="63" spans="20:137" x14ac:dyDescent="0.25">
      <c r="T63" s="5"/>
      <c r="U63" s="13"/>
      <c r="V63" s="5"/>
      <c r="W63" s="5" t="str">
        <f t="shared" si="3"/>
        <v/>
      </c>
      <c r="X63" s="5"/>
      <c r="Y63" s="5"/>
      <c r="Z63" s="5"/>
      <c r="CB63" s="172">
        <f t="shared" si="35"/>
        <v>1</v>
      </c>
      <c r="CC63" s="172">
        <f t="shared" si="35"/>
        <v>1</v>
      </c>
      <c r="CD63" s="172">
        <f t="shared" si="35"/>
        <v>1</v>
      </c>
      <c r="CE63" s="172">
        <f t="shared" si="35"/>
        <v>1</v>
      </c>
      <c r="CF63" s="172">
        <f t="shared" si="35"/>
        <v>1</v>
      </c>
      <c r="CG63" s="172">
        <f t="shared" si="35"/>
        <v>1</v>
      </c>
      <c r="CH63" s="172">
        <f t="shared" si="35"/>
        <v>1</v>
      </c>
      <c r="CI63" s="172">
        <f t="shared" si="35"/>
        <v>1</v>
      </c>
      <c r="CJ63" s="172">
        <f t="shared" si="35"/>
        <v>1</v>
      </c>
      <c r="CK63" s="172">
        <f t="shared" si="35"/>
        <v>1</v>
      </c>
      <c r="CL63" s="172">
        <f t="shared" si="35"/>
        <v>1</v>
      </c>
      <c r="CM63" s="172">
        <f t="shared" si="35"/>
        <v>1</v>
      </c>
      <c r="CN63" s="172">
        <f t="shared" si="35"/>
        <v>1</v>
      </c>
      <c r="CO63" s="172">
        <f t="shared" si="35"/>
        <v>1</v>
      </c>
      <c r="CP63" s="172">
        <f t="shared" si="35"/>
        <v>1</v>
      </c>
      <c r="CQ63" s="172">
        <f t="shared" si="33"/>
        <v>1</v>
      </c>
      <c r="CR63" s="172">
        <f t="shared" si="33"/>
        <v>1</v>
      </c>
      <c r="CS63" s="172">
        <f t="shared" si="33"/>
        <v>1</v>
      </c>
      <c r="CT63" s="172">
        <f t="shared" si="33"/>
        <v>1</v>
      </c>
      <c r="CU63" s="172">
        <f t="shared" si="33"/>
        <v>1</v>
      </c>
      <c r="DA63" s="172"/>
      <c r="DB63" s="32" t="str">
        <f>IF(DB64="","",CONCATENATE("Warband ",CZ64," ",DG63))</f>
        <v/>
      </c>
      <c r="DD63" s="172">
        <f t="shared" si="18"/>
        <v>1</v>
      </c>
      <c r="DE63" s="172">
        <v>61</v>
      </c>
      <c r="DG63" s="49" t="str">
        <f>CONCATENATE("   ",DH63,"/",DI63,IF(DH63&gt;DI63," !",""))</f>
        <v xml:space="preserve">   0/12</v>
      </c>
      <c r="DH63" s="172">
        <f t="shared" ref="DH63" si="39">INDEX($CB$1:$CU$1,CZ64)+DJ63</f>
        <v>0</v>
      </c>
      <c r="DI63" s="172">
        <f>12</f>
        <v>12</v>
      </c>
      <c r="DL63" s="172">
        <f t="shared" si="13"/>
        <v>0</v>
      </c>
      <c r="DM63" s="172">
        <f t="shared" si="14"/>
        <v>1</v>
      </c>
      <c r="DN63" s="172">
        <f t="shared" si="15"/>
        <v>1</v>
      </c>
      <c r="DO63" s="172">
        <f t="shared" si="37"/>
        <v>1</v>
      </c>
      <c r="DP63" s="172">
        <f t="shared" si="37"/>
        <v>1</v>
      </c>
      <c r="DQ63" s="172">
        <f t="shared" si="37"/>
        <v>1</v>
      </c>
      <c r="DR63" s="172">
        <f t="shared" si="37"/>
        <v>1</v>
      </c>
      <c r="DS63" s="172">
        <f t="shared" si="37"/>
        <v>1</v>
      </c>
      <c r="DT63" s="172">
        <f t="shared" si="37"/>
        <v>1</v>
      </c>
      <c r="DU63" s="172">
        <f t="shared" si="37"/>
        <v>1</v>
      </c>
      <c r="DV63" s="172">
        <f t="shared" si="38"/>
        <v>1</v>
      </c>
      <c r="DW63" s="172">
        <f t="shared" si="38"/>
        <v>1</v>
      </c>
      <c r="DX63" s="172">
        <f t="shared" si="38"/>
        <v>1</v>
      </c>
      <c r="DY63" s="172">
        <f t="shared" si="38"/>
        <v>1</v>
      </c>
      <c r="DZ63" s="172">
        <f t="shared" si="38"/>
        <v>1</v>
      </c>
      <c r="EA63" s="172">
        <f t="shared" si="38"/>
        <v>1</v>
      </c>
      <c r="EB63" s="172">
        <f t="shared" si="38"/>
        <v>1</v>
      </c>
      <c r="EC63" s="172">
        <f t="shared" si="38"/>
        <v>1</v>
      </c>
      <c r="ED63" s="172">
        <f t="shared" si="38"/>
        <v>1</v>
      </c>
      <c r="EE63" s="172">
        <f t="shared" si="38"/>
        <v>1</v>
      </c>
      <c r="EF63" s="172">
        <f t="shared" si="38"/>
        <v>1</v>
      </c>
      <c r="EG63" s="172">
        <f t="shared" si="8"/>
        <v>0</v>
      </c>
    </row>
    <row r="64" spans="20:137" x14ac:dyDescent="0.25">
      <c r="T64" s="5"/>
      <c r="U64" s="13"/>
      <c r="V64" s="5"/>
      <c r="W64" s="5" t="str">
        <f t="shared" si="3"/>
        <v/>
      </c>
      <c r="X64" s="5"/>
      <c r="Y64" s="5"/>
      <c r="Z64" s="5"/>
      <c r="CB64" s="172">
        <f t="shared" si="35"/>
        <v>1</v>
      </c>
      <c r="CC64" s="172">
        <f t="shared" si="35"/>
        <v>1</v>
      </c>
      <c r="CD64" s="172">
        <f t="shared" si="35"/>
        <v>1</v>
      </c>
      <c r="CE64" s="172">
        <f t="shared" si="35"/>
        <v>1</v>
      </c>
      <c r="CF64" s="172">
        <f t="shared" si="35"/>
        <v>1</v>
      </c>
      <c r="CG64" s="172">
        <f t="shared" si="35"/>
        <v>1</v>
      </c>
      <c r="CH64" s="172">
        <f t="shared" si="35"/>
        <v>1</v>
      </c>
      <c r="CI64" s="172">
        <f t="shared" si="35"/>
        <v>1</v>
      </c>
      <c r="CJ64" s="172">
        <f t="shared" si="35"/>
        <v>1</v>
      </c>
      <c r="CK64" s="172">
        <f t="shared" si="35"/>
        <v>1</v>
      </c>
      <c r="CL64" s="172">
        <f t="shared" si="35"/>
        <v>1</v>
      </c>
      <c r="CM64" s="172">
        <f t="shared" si="35"/>
        <v>1</v>
      </c>
      <c r="CN64" s="172">
        <f t="shared" si="35"/>
        <v>1</v>
      </c>
      <c r="CO64" s="172">
        <f t="shared" si="35"/>
        <v>1</v>
      </c>
      <c r="CP64" s="172">
        <f t="shared" si="35"/>
        <v>1</v>
      </c>
      <c r="CQ64" s="172">
        <f t="shared" si="35"/>
        <v>1</v>
      </c>
      <c r="CR64" s="172">
        <f t="shared" ref="CR64:CU79" si="40">IF(BG63="",CR63,CR63+1)</f>
        <v>1</v>
      </c>
      <c r="CS64" s="172">
        <f t="shared" si="40"/>
        <v>1</v>
      </c>
      <c r="CT64" s="172">
        <f t="shared" si="40"/>
        <v>1</v>
      </c>
      <c r="CU64" s="172">
        <f t="shared" si="40"/>
        <v>1</v>
      </c>
      <c r="CZ64" s="172">
        <v>5</v>
      </c>
      <c r="DA64" s="172" t="s">
        <v>278</v>
      </c>
      <c r="DB64" s="32" t="str">
        <f>T(LOOKUP(CZ64,$DM$1:$EF$1,$DM$2:$EF$2))</f>
        <v/>
      </c>
      <c r="DD64" s="172">
        <f t="shared" si="18"/>
        <v>1</v>
      </c>
      <c r="DE64" s="172">
        <v>62</v>
      </c>
      <c r="DL64" s="172">
        <f t="shared" si="13"/>
        <v>0</v>
      </c>
      <c r="DM64" s="172">
        <f t="shared" si="14"/>
        <v>1</v>
      </c>
      <c r="DN64" s="172">
        <f t="shared" si="15"/>
        <v>1</v>
      </c>
      <c r="DO64" s="172">
        <f t="shared" si="37"/>
        <v>1</v>
      </c>
      <c r="DP64" s="172">
        <f t="shared" si="37"/>
        <v>1</v>
      </c>
      <c r="DQ64" s="172">
        <f t="shared" si="37"/>
        <v>1</v>
      </c>
      <c r="DR64" s="172">
        <f t="shared" si="37"/>
        <v>1</v>
      </c>
      <c r="DS64" s="172">
        <f t="shared" si="37"/>
        <v>1</v>
      </c>
      <c r="DT64" s="172">
        <f t="shared" si="37"/>
        <v>1</v>
      </c>
      <c r="DU64" s="172">
        <f t="shared" si="37"/>
        <v>1</v>
      </c>
      <c r="DV64" s="172">
        <f t="shared" si="38"/>
        <v>1</v>
      </c>
      <c r="DW64" s="172">
        <f t="shared" si="38"/>
        <v>1</v>
      </c>
      <c r="DX64" s="172">
        <f t="shared" si="38"/>
        <v>1</v>
      </c>
      <c r="DY64" s="172">
        <f t="shared" si="38"/>
        <v>1</v>
      </c>
      <c r="DZ64" s="172">
        <f t="shared" si="38"/>
        <v>1</v>
      </c>
      <c r="EA64" s="172">
        <f t="shared" si="38"/>
        <v>1</v>
      </c>
      <c r="EB64" s="172">
        <f t="shared" si="38"/>
        <v>1</v>
      </c>
      <c r="EC64" s="172">
        <f t="shared" si="38"/>
        <v>1</v>
      </c>
      <c r="ED64" s="172">
        <f t="shared" si="38"/>
        <v>1</v>
      </c>
      <c r="EE64" s="172">
        <f t="shared" si="38"/>
        <v>1</v>
      </c>
      <c r="EF64" s="172">
        <f t="shared" si="38"/>
        <v>1</v>
      </c>
      <c r="EG64" s="172">
        <f t="shared" si="8"/>
        <v>0</v>
      </c>
    </row>
    <row r="65" spans="20:137" x14ac:dyDescent="0.25">
      <c r="T65" s="5"/>
      <c r="U65" s="13"/>
      <c r="V65" s="5"/>
      <c r="W65" s="5" t="str">
        <f t="shared" si="3"/>
        <v/>
      </c>
      <c r="X65" s="5"/>
      <c r="Y65" s="5"/>
      <c r="Z65" s="5"/>
      <c r="CB65" s="172">
        <f t="shared" ref="CB65:CQ80" si="41">IF(AQ64="",CB64,CB64+1)</f>
        <v>1</v>
      </c>
      <c r="CC65" s="172">
        <f t="shared" si="41"/>
        <v>1</v>
      </c>
      <c r="CD65" s="172">
        <f t="shared" si="41"/>
        <v>1</v>
      </c>
      <c r="CE65" s="172">
        <f t="shared" si="41"/>
        <v>1</v>
      </c>
      <c r="CF65" s="172">
        <f t="shared" si="41"/>
        <v>1</v>
      </c>
      <c r="CG65" s="172">
        <f t="shared" si="41"/>
        <v>1</v>
      </c>
      <c r="CH65" s="172">
        <f t="shared" si="41"/>
        <v>1</v>
      </c>
      <c r="CI65" s="172">
        <f t="shared" si="41"/>
        <v>1</v>
      </c>
      <c r="CJ65" s="172">
        <f t="shared" si="41"/>
        <v>1</v>
      </c>
      <c r="CK65" s="172">
        <f t="shared" si="41"/>
        <v>1</v>
      </c>
      <c r="CL65" s="172">
        <f t="shared" si="41"/>
        <v>1</v>
      </c>
      <c r="CM65" s="172">
        <f t="shared" si="41"/>
        <v>1</v>
      </c>
      <c r="CN65" s="172">
        <f t="shared" si="41"/>
        <v>1</v>
      </c>
      <c r="CO65" s="172">
        <f t="shared" si="41"/>
        <v>1</v>
      </c>
      <c r="CP65" s="172">
        <f t="shared" si="41"/>
        <v>1</v>
      </c>
      <c r="CQ65" s="172">
        <f t="shared" si="41"/>
        <v>1</v>
      </c>
      <c r="CR65" s="172">
        <f t="shared" si="40"/>
        <v>1</v>
      </c>
      <c r="CS65" s="172">
        <f t="shared" si="40"/>
        <v>1</v>
      </c>
      <c r="CT65" s="172">
        <f t="shared" si="40"/>
        <v>1</v>
      </c>
      <c r="CU65" s="172">
        <f t="shared" si="40"/>
        <v>1</v>
      </c>
      <c r="DA65" s="172">
        <v>1</v>
      </c>
      <c r="DB65" s="32" t="str">
        <f t="shared" ref="DB65:DB76" si="42">T(CONCATENATE(LOOKUP(DA65,CF$3:CF$80,AU$3:AU$80)," ",LOOKUP(DA65,CF$3:CF$80,$CA$3:$CA$80)))</f>
        <v xml:space="preserve"> </v>
      </c>
      <c r="DD65" s="172">
        <f t="shared" si="18"/>
        <v>1</v>
      </c>
      <c r="DE65" s="172">
        <v>63</v>
      </c>
      <c r="DL65" s="172">
        <f t="shared" si="13"/>
        <v>0</v>
      </c>
      <c r="DM65" s="172">
        <f t="shared" si="14"/>
        <v>1</v>
      </c>
      <c r="DN65" s="172">
        <f t="shared" si="15"/>
        <v>1</v>
      </c>
      <c r="DO65" s="172">
        <f t="shared" si="37"/>
        <v>1</v>
      </c>
      <c r="DP65" s="172">
        <f t="shared" si="37"/>
        <v>1</v>
      </c>
      <c r="DQ65" s="172">
        <f t="shared" si="37"/>
        <v>1</v>
      </c>
      <c r="DR65" s="172">
        <f t="shared" si="37"/>
        <v>1</v>
      </c>
      <c r="DS65" s="172">
        <f t="shared" si="37"/>
        <v>1</v>
      </c>
      <c r="DT65" s="172">
        <f t="shared" si="37"/>
        <v>1</v>
      </c>
      <c r="DU65" s="172">
        <f t="shared" si="37"/>
        <v>1</v>
      </c>
      <c r="DV65" s="172">
        <f t="shared" si="38"/>
        <v>1</v>
      </c>
      <c r="DW65" s="172">
        <f t="shared" si="38"/>
        <v>1</v>
      </c>
      <c r="DX65" s="172">
        <f t="shared" si="38"/>
        <v>1</v>
      </c>
      <c r="DY65" s="172">
        <f t="shared" si="38"/>
        <v>1</v>
      </c>
      <c r="DZ65" s="172">
        <f t="shared" si="38"/>
        <v>1</v>
      </c>
      <c r="EA65" s="172">
        <f t="shared" si="38"/>
        <v>1</v>
      </c>
      <c r="EB65" s="172">
        <f t="shared" si="38"/>
        <v>1</v>
      </c>
      <c r="EC65" s="172">
        <f t="shared" si="38"/>
        <v>1</v>
      </c>
      <c r="ED65" s="172">
        <f t="shared" si="38"/>
        <v>1</v>
      </c>
      <c r="EE65" s="172">
        <f t="shared" si="38"/>
        <v>1</v>
      </c>
      <c r="EF65" s="172">
        <f t="shared" si="38"/>
        <v>1</v>
      </c>
      <c r="EG65" s="172">
        <f t="shared" si="8"/>
        <v>0</v>
      </c>
    </row>
    <row r="66" spans="20:137" x14ac:dyDescent="0.25">
      <c r="T66" s="5"/>
      <c r="U66" s="13"/>
      <c r="V66" s="5"/>
      <c r="W66" s="5" t="str">
        <f t="shared" si="3"/>
        <v/>
      </c>
      <c r="X66" s="5"/>
      <c r="Y66" s="5"/>
      <c r="Z66" s="5"/>
      <c r="CB66" s="172">
        <f t="shared" si="41"/>
        <v>1</v>
      </c>
      <c r="CC66" s="172">
        <f t="shared" si="41"/>
        <v>1</v>
      </c>
      <c r="CD66" s="172">
        <f t="shared" si="41"/>
        <v>1</v>
      </c>
      <c r="CE66" s="172">
        <f t="shared" si="41"/>
        <v>1</v>
      </c>
      <c r="CF66" s="172">
        <f t="shared" si="41"/>
        <v>1</v>
      </c>
      <c r="CG66" s="172">
        <f t="shared" si="41"/>
        <v>1</v>
      </c>
      <c r="CH66" s="172">
        <f t="shared" si="41"/>
        <v>1</v>
      </c>
      <c r="CI66" s="172">
        <f t="shared" si="41"/>
        <v>1</v>
      </c>
      <c r="CJ66" s="172">
        <f t="shared" si="41"/>
        <v>1</v>
      </c>
      <c r="CK66" s="172">
        <f t="shared" si="41"/>
        <v>1</v>
      </c>
      <c r="CL66" s="172">
        <f t="shared" si="41"/>
        <v>1</v>
      </c>
      <c r="CM66" s="172">
        <f t="shared" si="41"/>
        <v>1</v>
      </c>
      <c r="CN66" s="172">
        <f t="shared" si="41"/>
        <v>1</v>
      </c>
      <c r="CO66" s="172">
        <f t="shared" si="41"/>
        <v>1</v>
      </c>
      <c r="CP66" s="172">
        <f t="shared" si="41"/>
        <v>1</v>
      </c>
      <c r="CQ66" s="172">
        <f t="shared" si="41"/>
        <v>1</v>
      </c>
      <c r="CR66" s="172">
        <f t="shared" si="40"/>
        <v>1</v>
      </c>
      <c r="CS66" s="172">
        <f t="shared" si="40"/>
        <v>1</v>
      </c>
      <c r="CT66" s="172">
        <f t="shared" si="40"/>
        <v>1</v>
      </c>
      <c r="CU66" s="172">
        <f t="shared" si="40"/>
        <v>1</v>
      </c>
      <c r="DA66" s="172">
        <v>2</v>
      </c>
      <c r="DB66" s="32" t="str">
        <f t="shared" si="42"/>
        <v xml:space="preserve"> </v>
      </c>
      <c r="DD66" s="172">
        <f t="shared" si="18"/>
        <v>1</v>
      </c>
      <c r="DE66" s="172">
        <v>64</v>
      </c>
      <c r="DL66" s="172">
        <f t="shared" si="13"/>
        <v>0</v>
      </c>
      <c r="DM66" s="172">
        <f t="shared" si="14"/>
        <v>1</v>
      </c>
      <c r="DN66" s="172">
        <f t="shared" si="15"/>
        <v>1</v>
      </c>
      <c r="DO66" s="172">
        <f t="shared" si="37"/>
        <v>1</v>
      </c>
      <c r="DP66" s="172">
        <f t="shared" si="37"/>
        <v>1</v>
      </c>
      <c r="DQ66" s="172">
        <f t="shared" si="37"/>
        <v>1</v>
      </c>
      <c r="DR66" s="172">
        <f t="shared" si="37"/>
        <v>1</v>
      </c>
      <c r="DS66" s="172">
        <f t="shared" si="37"/>
        <v>1</v>
      </c>
      <c r="DT66" s="172">
        <f t="shared" si="37"/>
        <v>1</v>
      </c>
      <c r="DU66" s="172">
        <f t="shared" si="37"/>
        <v>1</v>
      </c>
      <c r="DV66" s="172">
        <f t="shared" si="38"/>
        <v>1</v>
      </c>
      <c r="DW66" s="172">
        <f t="shared" si="38"/>
        <v>1</v>
      </c>
      <c r="DX66" s="172">
        <f t="shared" si="38"/>
        <v>1</v>
      </c>
      <c r="DY66" s="172">
        <f t="shared" si="38"/>
        <v>1</v>
      </c>
      <c r="DZ66" s="172">
        <f t="shared" si="38"/>
        <v>1</v>
      </c>
      <c r="EA66" s="172">
        <f t="shared" si="38"/>
        <v>1</v>
      </c>
      <c r="EB66" s="172">
        <f t="shared" si="38"/>
        <v>1</v>
      </c>
      <c r="EC66" s="172">
        <f t="shared" si="38"/>
        <v>1</v>
      </c>
      <c r="ED66" s="172">
        <f t="shared" si="38"/>
        <v>1</v>
      </c>
      <c r="EE66" s="172">
        <f t="shared" si="38"/>
        <v>1</v>
      </c>
      <c r="EF66" s="172">
        <f t="shared" si="38"/>
        <v>1</v>
      </c>
      <c r="EG66" s="172">
        <f t="shared" si="8"/>
        <v>0</v>
      </c>
    </row>
    <row r="67" spans="20:137" x14ac:dyDescent="0.25">
      <c r="T67" s="5"/>
      <c r="U67" s="13"/>
      <c r="V67" s="5"/>
      <c r="W67" s="5" t="str">
        <f t="shared" ref="W67:W80" si="43">T(LOOKUP(DE67,$DD$3:$DD$302,$DB$3:$DB$302))</f>
        <v/>
      </c>
      <c r="X67" s="5"/>
      <c r="Y67" s="5"/>
      <c r="Z67" s="5"/>
      <c r="CB67" s="172">
        <f t="shared" si="41"/>
        <v>1</v>
      </c>
      <c r="CC67" s="172">
        <f t="shared" si="41"/>
        <v>1</v>
      </c>
      <c r="CD67" s="172">
        <f t="shared" si="41"/>
        <v>1</v>
      </c>
      <c r="CE67" s="172">
        <f t="shared" si="41"/>
        <v>1</v>
      </c>
      <c r="CF67" s="172">
        <f t="shared" si="41"/>
        <v>1</v>
      </c>
      <c r="CG67" s="172">
        <f t="shared" si="41"/>
        <v>1</v>
      </c>
      <c r="CH67" s="172">
        <f t="shared" si="41"/>
        <v>1</v>
      </c>
      <c r="CI67" s="172">
        <f t="shared" si="41"/>
        <v>1</v>
      </c>
      <c r="CJ67" s="172">
        <f t="shared" si="41"/>
        <v>1</v>
      </c>
      <c r="CK67" s="172">
        <f t="shared" si="41"/>
        <v>1</v>
      </c>
      <c r="CL67" s="172">
        <f t="shared" si="41"/>
        <v>1</v>
      </c>
      <c r="CM67" s="172">
        <f t="shared" si="41"/>
        <v>1</v>
      </c>
      <c r="CN67" s="172">
        <f t="shared" si="41"/>
        <v>1</v>
      </c>
      <c r="CO67" s="172">
        <f t="shared" si="41"/>
        <v>1</v>
      </c>
      <c r="CP67" s="172">
        <f t="shared" si="41"/>
        <v>1</v>
      </c>
      <c r="CQ67" s="172">
        <f t="shared" si="41"/>
        <v>1</v>
      </c>
      <c r="CR67" s="172">
        <f t="shared" si="40"/>
        <v>1</v>
      </c>
      <c r="CS67" s="172">
        <f t="shared" si="40"/>
        <v>1</v>
      </c>
      <c r="CT67" s="172">
        <f t="shared" si="40"/>
        <v>1</v>
      </c>
      <c r="CU67" s="172">
        <f t="shared" si="40"/>
        <v>1</v>
      </c>
      <c r="DA67" s="172">
        <v>3</v>
      </c>
      <c r="DB67" s="32" t="str">
        <f t="shared" si="42"/>
        <v xml:space="preserve"> </v>
      </c>
      <c r="DD67" s="172">
        <f t="shared" si="18"/>
        <v>1</v>
      </c>
      <c r="DE67" s="172">
        <v>65</v>
      </c>
      <c r="DL67" s="172">
        <f t="shared" si="13"/>
        <v>0</v>
      </c>
      <c r="DM67" s="172">
        <f t="shared" si="14"/>
        <v>1</v>
      </c>
      <c r="DN67" s="172">
        <f t="shared" si="15"/>
        <v>1</v>
      </c>
      <c r="DO67" s="172">
        <f t="shared" si="37"/>
        <v>1</v>
      </c>
      <c r="DP67" s="172">
        <f t="shared" si="37"/>
        <v>1</v>
      </c>
      <c r="DQ67" s="172">
        <f t="shared" si="37"/>
        <v>1</v>
      </c>
      <c r="DR67" s="172">
        <f t="shared" si="37"/>
        <v>1</v>
      </c>
      <c r="DS67" s="172">
        <f t="shared" si="37"/>
        <v>1</v>
      </c>
      <c r="DT67" s="172">
        <f t="shared" si="37"/>
        <v>1</v>
      </c>
      <c r="DU67" s="172">
        <f t="shared" si="37"/>
        <v>1</v>
      </c>
      <c r="DV67" s="172">
        <f t="shared" si="38"/>
        <v>1</v>
      </c>
      <c r="DW67" s="172">
        <f t="shared" si="38"/>
        <v>1</v>
      </c>
      <c r="DX67" s="172">
        <f t="shared" si="38"/>
        <v>1</v>
      </c>
      <c r="DY67" s="172">
        <f t="shared" si="38"/>
        <v>1</v>
      </c>
      <c r="DZ67" s="172">
        <f t="shared" si="38"/>
        <v>1</v>
      </c>
      <c r="EA67" s="172">
        <f t="shared" si="38"/>
        <v>1</v>
      </c>
      <c r="EB67" s="172">
        <f t="shared" si="38"/>
        <v>1</v>
      </c>
      <c r="EC67" s="172">
        <f t="shared" si="38"/>
        <v>1</v>
      </c>
      <c r="ED67" s="172">
        <f t="shared" si="38"/>
        <v>1</v>
      </c>
      <c r="EE67" s="172">
        <f t="shared" si="38"/>
        <v>1</v>
      </c>
      <c r="EF67" s="172">
        <f t="shared" si="38"/>
        <v>1</v>
      </c>
      <c r="EG67" s="172">
        <f t="shared" ref="EG67:EG80" si="44">IF(CX67=0,0,SUBSTITUTE(SUBSTITUTE(SUBSTITUTE(SUBSTITUTE(SUBSTITUTE(SUBSTITUTE(SUBSTITUTE(SUBSTITUTE($CX67,"12",""),"13",""),"14",""),"15",""),"16",""),"17",""),"18",""),"19",""))</f>
        <v>0</v>
      </c>
    </row>
    <row r="68" spans="20:137" x14ac:dyDescent="0.25">
      <c r="T68" s="5"/>
      <c r="U68" s="13"/>
      <c r="V68" s="5"/>
      <c r="W68" s="5" t="str">
        <f t="shared" si="43"/>
        <v/>
      </c>
      <c r="X68" s="5"/>
      <c r="Y68" s="5"/>
      <c r="Z68" s="5"/>
      <c r="CB68" s="172">
        <f t="shared" si="41"/>
        <v>1</v>
      </c>
      <c r="CC68" s="172">
        <f t="shared" si="41"/>
        <v>1</v>
      </c>
      <c r="CD68" s="172">
        <f t="shared" si="41"/>
        <v>1</v>
      </c>
      <c r="CE68" s="172">
        <f t="shared" si="41"/>
        <v>1</v>
      </c>
      <c r="CF68" s="172">
        <f t="shared" si="41"/>
        <v>1</v>
      </c>
      <c r="CG68" s="172">
        <f t="shared" si="41"/>
        <v>1</v>
      </c>
      <c r="CH68" s="172">
        <f t="shared" si="41"/>
        <v>1</v>
      </c>
      <c r="CI68" s="172">
        <f t="shared" si="41"/>
        <v>1</v>
      </c>
      <c r="CJ68" s="172">
        <f t="shared" si="41"/>
        <v>1</v>
      </c>
      <c r="CK68" s="172">
        <f t="shared" si="41"/>
        <v>1</v>
      </c>
      <c r="CL68" s="172">
        <f t="shared" si="41"/>
        <v>1</v>
      </c>
      <c r="CM68" s="172">
        <f t="shared" si="41"/>
        <v>1</v>
      </c>
      <c r="CN68" s="172">
        <f t="shared" si="41"/>
        <v>1</v>
      </c>
      <c r="CO68" s="172">
        <f t="shared" si="41"/>
        <v>1</v>
      </c>
      <c r="CP68" s="172">
        <f t="shared" si="41"/>
        <v>1</v>
      </c>
      <c r="CQ68" s="172">
        <f t="shared" si="41"/>
        <v>1</v>
      </c>
      <c r="CR68" s="172">
        <f t="shared" si="40"/>
        <v>1</v>
      </c>
      <c r="CS68" s="172">
        <f t="shared" si="40"/>
        <v>1</v>
      </c>
      <c r="CT68" s="172">
        <f t="shared" si="40"/>
        <v>1</v>
      </c>
      <c r="CU68" s="172">
        <f t="shared" si="40"/>
        <v>1</v>
      </c>
      <c r="DA68" s="172">
        <v>4</v>
      </c>
      <c r="DB68" s="32" t="str">
        <f t="shared" si="42"/>
        <v xml:space="preserve"> </v>
      </c>
      <c r="DD68" s="172">
        <f t="shared" si="18"/>
        <v>1</v>
      </c>
      <c r="DE68" s="172">
        <v>66</v>
      </c>
      <c r="DL68" s="172">
        <f t="shared" ref="DL68:DL79" si="45">SUM(DM69:EF69)-SUM(DM68:EF68)</f>
        <v>0</v>
      </c>
      <c r="DM68" s="172">
        <f t="shared" ref="DM68:DM80" si="46">IF(OR(CX67=0,ISERROR(SEARCH(DM$1,SUBSTITUTE(SUBSTITUTE($EG67,"10",""),"11","")))),DM67,DM67+1)</f>
        <v>1</v>
      </c>
      <c r="DN68" s="172">
        <f t="shared" ref="DN68:DN80" si="47">IF(OR(CX67=0,ISERROR(SEARCH(DN$1,SUBSTITUTE(SUBSTITUTE($CX67,"12",""),"20","")))),DN67,DN67+1)</f>
        <v>1</v>
      </c>
      <c r="DO68" s="172">
        <f t="shared" ref="DO68:DU80" si="48">IF(OR($CX67=0,ISERROR(SEARCH(DO$1,SUBSTITUTE($CX67,DY$1,"")))),DO67,DO67+1)</f>
        <v>1</v>
      </c>
      <c r="DP68" s="172">
        <f t="shared" si="48"/>
        <v>1</v>
      </c>
      <c r="DQ68" s="172">
        <f t="shared" si="48"/>
        <v>1</v>
      </c>
      <c r="DR68" s="172">
        <f t="shared" si="48"/>
        <v>1</v>
      </c>
      <c r="DS68" s="172">
        <f t="shared" si="48"/>
        <v>1</v>
      </c>
      <c r="DT68" s="172">
        <f t="shared" si="48"/>
        <v>1</v>
      </c>
      <c r="DU68" s="172">
        <f t="shared" si="48"/>
        <v>1</v>
      </c>
      <c r="DV68" s="172">
        <f t="shared" si="38"/>
        <v>1</v>
      </c>
      <c r="DW68" s="172">
        <f t="shared" si="38"/>
        <v>1</v>
      </c>
      <c r="DX68" s="172">
        <f t="shared" si="38"/>
        <v>1</v>
      </c>
      <c r="DY68" s="172">
        <f t="shared" si="38"/>
        <v>1</v>
      </c>
      <c r="DZ68" s="172">
        <f t="shared" si="38"/>
        <v>1</v>
      </c>
      <c r="EA68" s="172">
        <f t="shared" si="38"/>
        <v>1</v>
      </c>
      <c r="EB68" s="172">
        <f t="shared" si="38"/>
        <v>1</v>
      </c>
      <c r="EC68" s="172">
        <f t="shared" si="38"/>
        <v>1</v>
      </c>
      <c r="ED68" s="172">
        <f t="shared" si="38"/>
        <v>1</v>
      </c>
      <c r="EE68" s="172">
        <f t="shared" si="38"/>
        <v>1</v>
      </c>
      <c r="EF68" s="172">
        <f t="shared" si="38"/>
        <v>1</v>
      </c>
      <c r="EG68" s="172">
        <f t="shared" si="44"/>
        <v>0</v>
      </c>
    </row>
    <row r="69" spans="20:137" x14ac:dyDescent="0.25">
      <c r="T69" s="5"/>
      <c r="U69" s="13"/>
      <c r="V69" s="5"/>
      <c r="W69" s="5" t="str">
        <f t="shared" si="43"/>
        <v/>
      </c>
      <c r="X69" s="5"/>
      <c r="Y69" s="5"/>
      <c r="Z69" s="5"/>
      <c r="CB69" s="172">
        <f t="shared" si="41"/>
        <v>1</v>
      </c>
      <c r="CC69" s="172">
        <f t="shared" si="41"/>
        <v>1</v>
      </c>
      <c r="CD69" s="172">
        <f t="shared" si="41"/>
        <v>1</v>
      </c>
      <c r="CE69" s="172">
        <f t="shared" si="41"/>
        <v>1</v>
      </c>
      <c r="CF69" s="172">
        <f t="shared" si="41"/>
        <v>1</v>
      </c>
      <c r="CG69" s="172">
        <f t="shared" si="41"/>
        <v>1</v>
      </c>
      <c r="CH69" s="172">
        <f t="shared" si="41"/>
        <v>1</v>
      </c>
      <c r="CI69" s="172">
        <f t="shared" si="41"/>
        <v>1</v>
      </c>
      <c r="CJ69" s="172">
        <f t="shared" si="41"/>
        <v>1</v>
      </c>
      <c r="CK69" s="172">
        <f t="shared" si="41"/>
        <v>1</v>
      </c>
      <c r="CL69" s="172">
        <f t="shared" si="41"/>
        <v>1</v>
      </c>
      <c r="CM69" s="172">
        <f t="shared" si="41"/>
        <v>1</v>
      </c>
      <c r="CN69" s="172">
        <f t="shared" si="41"/>
        <v>1</v>
      </c>
      <c r="CO69" s="172">
        <f t="shared" si="41"/>
        <v>1</v>
      </c>
      <c r="CP69" s="172">
        <f t="shared" si="41"/>
        <v>1</v>
      </c>
      <c r="CQ69" s="172">
        <f t="shared" si="41"/>
        <v>1</v>
      </c>
      <c r="CR69" s="172">
        <f t="shared" si="40"/>
        <v>1</v>
      </c>
      <c r="CS69" s="172">
        <f t="shared" si="40"/>
        <v>1</v>
      </c>
      <c r="CT69" s="172">
        <f t="shared" si="40"/>
        <v>1</v>
      </c>
      <c r="CU69" s="172">
        <f t="shared" si="40"/>
        <v>1</v>
      </c>
      <c r="DA69" s="172">
        <v>5</v>
      </c>
      <c r="DB69" s="32" t="str">
        <f t="shared" si="42"/>
        <v xml:space="preserve"> </v>
      </c>
      <c r="DD69" s="172">
        <f t="shared" ref="DD69:DD132" si="49">IF(OR(DB68="",DB68=" "),DD68,DD68+1)</f>
        <v>1</v>
      </c>
      <c r="DE69" s="172">
        <v>67</v>
      </c>
      <c r="DL69" s="172">
        <f t="shared" si="45"/>
        <v>0</v>
      </c>
      <c r="DM69" s="172">
        <f t="shared" si="46"/>
        <v>1</v>
      </c>
      <c r="DN69" s="172">
        <f t="shared" si="47"/>
        <v>1</v>
      </c>
      <c r="DO69" s="172">
        <f t="shared" si="48"/>
        <v>1</v>
      </c>
      <c r="DP69" s="172">
        <f t="shared" si="48"/>
        <v>1</v>
      </c>
      <c r="DQ69" s="172">
        <f t="shared" si="48"/>
        <v>1</v>
      </c>
      <c r="DR69" s="172">
        <f t="shared" si="48"/>
        <v>1</v>
      </c>
      <c r="DS69" s="172">
        <f t="shared" si="48"/>
        <v>1</v>
      </c>
      <c r="DT69" s="172">
        <f t="shared" si="48"/>
        <v>1</v>
      </c>
      <c r="DU69" s="172">
        <f t="shared" si="48"/>
        <v>1</v>
      </c>
      <c r="DV69" s="172">
        <f t="shared" ref="DV69:EF80" si="50">IF(OR($CX68=0,ISERROR(SEARCH(DV$1,$CX68))),DV68,DV68+1)</f>
        <v>1</v>
      </c>
      <c r="DW69" s="172">
        <f t="shared" si="50"/>
        <v>1</v>
      </c>
      <c r="DX69" s="172">
        <f t="shared" si="50"/>
        <v>1</v>
      </c>
      <c r="DY69" s="172">
        <f t="shared" si="50"/>
        <v>1</v>
      </c>
      <c r="DZ69" s="172">
        <f t="shared" si="50"/>
        <v>1</v>
      </c>
      <c r="EA69" s="172">
        <f t="shared" si="50"/>
        <v>1</v>
      </c>
      <c r="EB69" s="172">
        <f t="shared" si="50"/>
        <v>1</v>
      </c>
      <c r="EC69" s="172">
        <f t="shared" si="50"/>
        <v>1</v>
      </c>
      <c r="ED69" s="172">
        <f t="shared" si="50"/>
        <v>1</v>
      </c>
      <c r="EE69" s="172">
        <f t="shared" si="50"/>
        <v>1</v>
      </c>
      <c r="EF69" s="172">
        <f t="shared" si="50"/>
        <v>1</v>
      </c>
      <c r="EG69" s="172">
        <f t="shared" si="44"/>
        <v>0</v>
      </c>
    </row>
    <row r="70" spans="20:137" x14ac:dyDescent="0.25">
      <c r="T70" s="5"/>
      <c r="U70" s="13"/>
      <c r="V70" s="5"/>
      <c r="W70" s="5" t="str">
        <f t="shared" si="43"/>
        <v/>
      </c>
      <c r="X70" s="5"/>
      <c r="Y70" s="5"/>
      <c r="Z70" s="5"/>
      <c r="CB70" s="172">
        <f t="shared" si="41"/>
        <v>1</v>
      </c>
      <c r="CC70" s="172">
        <f t="shared" si="41"/>
        <v>1</v>
      </c>
      <c r="CD70" s="172">
        <f t="shared" si="41"/>
        <v>1</v>
      </c>
      <c r="CE70" s="172">
        <f t="shared" si="41"/>
        <v>1</v>
      </c>
      <c r="CF70" s="172">
        <f t="shared" si="41"/>
        <v>1</v>
      </c>
      <c r="CG70" s="172">
        <f t="shared" si="41"/>
        <v>1</v>
      </c>
      <c r="CH70" s="172">
        <f t="shared" si="41"/>
        <v>1</v>
      </c>
      <c r="CI70" s="172">
        <f t="shared" si="41"/>
        <v>1</v>
      </c>
      <c r="CJ70" s="172">
        <f t="shared" si="41"/>
        <v>1</v>
      </c>
      <c r="CK70" s="172">
        <f t="shared" si="41"/>
        <v>1</v>
      </c>
      <c r="CL70" s="172">
        <f t="shared" si="41"/>
        <v>1</v>
      </c>
      <c r="CM70" s="172">
        <f t="shared" si="41"/>
        <v>1</v>
      </c>
      <c r="CN70" s="172">
        <f t="shared" si="41"/>
        <v>1</v>
      </c>
      <c r="CO70" s="172">
        <f t="shared" si="41"/>
        <v>1</v>
      </c>
      <c r="CP70" s="172">
        <f t="shared" si="41"/>
        <v>1</v>
      </c>
      <c r="CQ70" s="172">
        <f t="shared" si="41"/>
        <v>1</v>
      </c>
      <c r="CR70" s="172">
        <f t="shared" si="40"/>
        <v>1</v>
      </c>
      <c r="CS70" s="172">
        <f t="shared" si="40"/>
        <v>1</v>
      </c>
      <c r="CT70" s="172">
        <f t="shared" si="40"/>
        <v>1</v>
      </c>
      <c r="CU70" s="172">
        <f t="shared" si="40"/>
        <v>1</v>
      </c>
      <c r="DA70" s="172">
        <v>6</v>
      </c>
      <c r="DB70" s="32" t="str">
        <f t="shared" si="42"/>
        <v xml:space="preserve"> </v>
      </c>
      <c r="DD70" s="172">
        <f t="shared" si="49"/>
        <v>1</v>
      </c>
      <c r="DE70" s="172">
        <v>68</v>
      </c>
      <c r="DL70" s="172">
        <f t="shared" si="45"/>
        <v>0</v>
      </c>
      <c r="DM70" s="172">
        <f t="shared" si="46"/>
        <v>1</v>
      </c>
      <c r="DN70" s="172">
        <f t="shared" si="47"/>
        <v>1</v>
      </c>
      <c r="DO70" s="172">
        <f t="shared" si="48"/>
        <v>1</v>
      </c>
      <c r="DP70" s="172">
        <f t="shared" si="48"/>
        <v>1</v>
      </c>
      <c r="DQ70" s="172">
        <f t="shared" si="48"/>
        <v>1</v>
      </c>
      <c r="DR70" s="172">
        <f t="shared" si="48"/>
        <v>1</v>
      </c>
      <c r="DS70" s="172">
        <f t="shared" si="48"/>
        <v>1</v>
      </c>
      <c r="DT70" s="172">
        <f t="shared" si="48"/>
        <v>1</v>
      </c>
      <c r="DU70" s="172">
        <f t="shared" si="48"/>
        <v>1</v>
      </c>
      <c r="DV70" s="172">
        <f t="shared" si="50"/>
        <v>1</v>
      </c>
      <c r="DW70" s="172">
        <f t="shared" si="50"/>
        <v>1</v>
      </c>
      <c r="DX70" s="172">
        <f t="shared" si="50"/>
        <v>1</v>
      </c>
      <c r="DY70" s="172">
        <f t="shared" si="50"/>
        <v>1</v>
      </c>
      <c r="DZ70" s="172">
        <f t="shared" si="50"/>
        <v>1</v>
      </c>
      <c r="EA70" s="172">
        <f t="shared" si="50"/>
        <v>1</v>
      </c>
      <c r="EB70" s="172">
        <f t="shared" si="50"/>
        <v>1</v>
      </c>
      <c r="EC70" s="172">
        <f t="shared" si="50"/>
        <v>1</v>
      </c>
      <c r="ED70" s="172">
        <f t="shared" si="50"/>
        <v>1</v>
      </c>
      <c r="EE70" s="172">
        <f t="shared" si="50"/>
        <v>1</v>
      </c>
      <c r="EF70" s="172">
        <f t="shared" si="50"/>
        <v>1</v>
      </c>
      <c r="EG70" s="172">
        <f t="shared" si="44"/>
        <v>0</v>
      </c>
    </row>
    <row r="71" spans="20:137" x14ac:dyDescent="0.25">
      <c r="T71" s="5"/>
      <c r="U71" s="13"/>
      <c r="V71" s="5"/>
      <c r="W71" s="5" t="str">
        <f t="shared" si="43"/>
        <v/>
      </c>
      <c r="X71" s="5"/>
      <c r="Y71" s="5"/>
      <c r="Z71" s="5"/>
      <c r="CB71" s="172">
        <f t="shared" si="41"/>
        <v>1</v>
      </c>
      <c r="CC71" s="172">
        <f t="shared" si="41"/>
        <v>1</v>
      </c>
      <c r="CD71" s="172">
        <f t="shared" si="41"/>
        <v>1</v>
      </c>
      <c r="CE71" s="172">
        <f t="shared" si="41"/>
        <v>1</v>
      </c>
      <c r="CF71" s="172">
        <f t="shared" si="41"/>
        <v>1</v>
      </c>
      <c r="CG71" s="172">
        <f t="shared" si="41"/>
        <v>1</v>
      </c>
      <c r="CH71" s="172">
        <f t="shared" si="41"/>
        <v>1</v>
      </c>
      <c r="CI71" s="172">
        <f t="shared" si="41"/>
        <v>1</v>
      </c>
      <c r="CJ71" s="172">
        <f t="shared" si="41"/>
        <v>1</v>
      </c>
      <c r="CK71" s="172">
        <f t="shared" si="41"/>
        <v>1</v>
      </c>
      <c r="CL71" s="172">
        <f t="shared" si="41"/>
        <v>1</v>
      </c>
      <c r="CM71" s="172">
        <f t="shared" si="41"/>
        <v>1</v>
      </c>
      <c r="CN71" s="172">
        <f t="shared" si="41"/>
        <v>1</v>
      </c>
      <c r="CO71" s="172">
        <f t="shared" si="41"/>
        <v>1</v>
      </c>
      <c r="CP71" s="172">
        <f t="shared" si="41"/>
        <v>1</v>
      </c>
      <c r="CQ71" s="172">
        <f t="shared" si="41"/>
        <v>1</v>
      </c>
      <c r="CR71" s="172">
        <f t="shared" si="40"/>
        <v>1</v>
      </c>
      <c r="CS71" s="172">
        <f t="shared" si="40"/>
        <v>1</v>
      </c>
      <c r="CT71" s="172">
        <f t="shared" si="40"/>
        <v>1</v>
      </c>
      <c r="CU71" s="172">
        <f t="shared" si="40"/>
        <v>1</v>
      </c>
      <c r="DA71" s="172">
        <v>7</v>
      </c>
      <c r="DB71" s="32" t="str">
        <f t="shared" si="42"/>
        <v xml:space="preserve"> </v>
      </c>
      <c r="DD71" s="172">
        <f t="shared" si="49"/>
        <v>1</v>
      </c>
      <c r="DE71" s="172">
        <v>69</v>
      </c>
      <c r="DL71" s="172">
        <f t="shared" si="45"/>
        <v>0</v>
      </c>
      <c r="DM71" s="172">
        <f t="shared" si="46"/>
        <v>1</v>
      </c>
      <c r="DN71" s="172">
        <f t="shared" si="47"/>
        <v>1</v>
      </c>
      <c r="DO71" s="172">
        <f t="shared" si="48"/>
        <v>1</v>
      </c>
      <c r="DP71" s="172">
        <f t="shared" si="48"/>
        <v>1</v>
      </c>
      <c r="DQ71" s="172">
        <f t="shared" si="48"/>
        <v>1</v>
      </c>
      <c r="DR71" s="172">
        <f t="shared" si="48"/>
        <v>1</v>
      </c>
      <c r="DS71" s="172">
        <f t="shared" si="48"/>
        <v>1</v>
      </c>
      <c r="DT71" s="172">
        <f t="shared" si="48"/>
        <v>1</v>
      </c>
      <c r="DU71" s="172">
        <f t="shared" si="48"/>
        <v>1</v>
      </c>
      <c r="DV71" s="172">
        <f t="shared" si="50"/>
        <v>1</v>
      </c>
      <c r="DW71" s="172">
        <f t="shared" si="50"/>
        <v>1</v>
      </c>
      <c r="DX71" s="172">
        <f t="shared" si="50"/>
        <v>1</v>
      </c>
      <c r="DY71" s="172">
        <f t="shared" si="50"/>
        <v>1</v>
      </c>
      <c r="DZ71" s="172">
        <f t="shared" si="50"/>
        <v>1</v>
      </c>
      <c r="EA71" s="172">
        <f t="shared" si="50"/>
        <v>1</v>
      </c>
      <c r="EB71" s="172">
        <f t="shared" si="50"/>
        <v>1</v>
      </c>
      <c r="EC71" s="172">
        <f t="shared" si="50"/>
        <v>1</v>
      </c>
      <c r="ED71" s="172">
        <f t="shared" si="50"/>
        <v>1</v>
      </c>
      <c r="EE71" s="172">
        <f t="shared" si="50"/>
        <v>1</v>
      </c>
      <c r="EF71" s="172">
        <f t="shared" si="50"/>
        <v>1</v>
      </c>
      <c r="EG71" s="172">
        <f t="shared" si="44"/>
        <v>0</v>
      </c>
    </row>
    <row r="72" spans="20:137" x14ac:dyDescent="0.25">
      <c r="T72" s="5"/>
      <c r="U72" s="13"/>
      <c r="V72" s="5"/>
      <c r="W72" s="5" t="str">
        <f t="shared" si="43"/>
        <v/>
      </c>
      <c r="X72" s="5"/>
      <c r="Y72" s="5"/>
      <c r="Z72" s="5"/>
      <c r="CB72" s="172">
        <f t="shared" si="41"/>
        <v>1</v>
      </c>
      <c r="CC72" s="172">
        <f t="shared" si="41"/>
        <v>1</v>
      </c>
      <c r="CD72" s="172">
        <f t="shared" si="41"/>
        <v>1</v>
      </c>
      <c r="CE72" s="172">
        <f t="shared" si="41"/>
        <v>1</v>
      </c>
      <c r="CF72" s="172">
        <f t="shared" si="41"/>
        <v>1</v>
      </c>
      <c r="CG72" s="172">
        <f t="shared" si="41"/>
        <v>1</v>
      </c>
      <c r="CH72" s="172">
        <f t="shared" si="41"/>
        <v>1</v>
      </c>
      <c r="CI72" s="172">
        <f t="shared" si="41"/>
        <v>1</v>
      </c>
      <c r="CJ72" s="172">
        <f t="shared" si="41"/>
        <v>1</v>
      </c>
      <c r="CK72" s="172">
        <f t="shared" si="41"/>
        <v>1</v>
      </c>
      <c r="CL72" s="172">
        <f t="shared" si="41"/>
        <v>1</v>
      </c>
      <c r="CM72" s="172">
        <f t="shared" si="41"/>
        <v>1</v>
      </c>
      <c r="CN72" s="172">
        <f t="shared" si="41"/>
        <v>1</v>
      </c>
      <c r="CO72" s="172">
        <f t="shared" si="41"/>
        <v>1</v>
      </c>
      <c r="CP72" s="172">
        <f t="shared" si="41"/>
        <v>1</v>
      </c>
      <c r="CQ72" s="172">
        <f t="shared" si="41"/>
        <v>1</v>
      </c>
      <c r="CR72" s="172">
        <f t="shared" si="40"/>
        <v>1</v>
      </c>
      <c r="CS72" s="172">
        <f t="shared" si="40"/>
        <v>1</v>
      </c>
      <c r="CT72" s="172">
        <f t="shared" si="40"/>
        <v>1</v>
      </c>
      <c r="CU72" s="172">
        <f t="shared" si="40"/>
        <v>1</v>
      </c>
      <c r="DA72" s="172">
        <v>8</v>
      </c>
      <c r="DB72" s="32" t="str">
        <f t="shared" si="42"/>
        <v xml:space="preserve"> </v>
      </c>
      <c r="DD72" s="172">
        <f t="shared" si="49"/>
        <v>1</v>
      </c>
      <c r="DE72" s="172">
        <v>70</v>
      </c>
      <c r="DL72" s="172">
        <f t="shared" si="45"/>
        <v>0</v>
      </c>
      <c r="DM72" s="172">
        <f t="shared" si="46"/>
        <v>1</v>
      </c>
      <c r="DN72" s="172">
        <f t="shared" si="47"/>
        <v>1</v>
      </c>
      <c r="DO72" s="172">
        <f t="shared" si="48"/>
        <v>1</v>
      </c>
      <c r="DP72" s="172">
        <f t="shared" si="48"/>
        <v>1</v>
      </c>
      <c r="DQ72" s="172">
        <f t="shared" si="48"/>
        <v>1</v>
      </c>
      <c r="DR72" s="172">
        <f t="shared" si="48"/>
        <v>1</v>
      </c>
      <c r="DS72" s="172">
        <f t="shared" si="48"/>
        <v>1</v>
      </c>
      <c r="DT72" s="172">
        <f t="shared" si="48"/>
        <v>1</v>
      </c>
      <c r="DU72" s="172">
        <f t="shared" si="48"/>
        <v>1</v>
      </c>
      <c r="DV72" s="172">
        <f t="shared" si="50"/>
        <v>1</v>
      </c>
      <c r="DW72" s="172">
        <f t="shared" si="50"/>
        <v>1</v>
      </c>
      <c r="DX72" s="172">
        <f t="shared" si="50"/>
        <v>1</v>
      </c>
      <c r="DY72" s="172">
        <f t="shared" si="50"/>
        <v>1</v>
      </c>
      <c r="DZ72" s="172">
        <f t="shared" si="50"/>
        <v>1</v>
      </c>
      <c r="EA72" s="172">
        <f t="shared" si="50"/>
        <v>1</v>
      </c>
      <c r="EB72" s="172">
        <f t="shared" si="50"/>
        <v>1</v>
      </c>
      <c r="EC72" s="172">
        <f t="shared" si="50"/>
        <v>1</v>
      </c>
      <c r="ED72" s="172">
        <f t="shared" si="50"/>
        <v>1</v>
      </c>
      <c r="EE72" s="172">
        <f t="shared" si="50"/>
        <v>1</v>
      </c>
      <c r="EF72" s="172">
        <f t="shared" si="50"/>
        <v>1</v>
      </c>
      <c r="EG72" s="172">
        <f t="shared" si="44"/>
        <v>0</v>
      </c>
    </row>
    <row r="73" spans="20:137" x14ac:dyDescent="0.25">
      <c r="T73" s="5"/>
      <c r="U73" s="13"/>
      <c r="V73" s="5"/>
      <c r="W73" s="5" t="str">
        <f t="shared" si="43"/>
        <v/>
      </c>
      <c r="X73" s="5"/>
      <c r="Y73" s="5"/>
      <c r="Z73" s="5"/>
      <c r="CB73" s="172">
        <f t="shared" si="41"/>
        <v>1</v>
      </c>
      <c r="CC73" s="172">
        <f t="shared" si="41"/>
        <v>1</v>
      </c>
      <c r="CD73" s="172">
        <f t="shared" si="41"/>
        <v>1</v>
      </c>
      <c r="CE73" s="172">
        <f t="shared" si="41"/>
        <v>1</v>
      </c>
      <c r="CF73" s="172">
        <f t="shared" si="41"/>
        <v>1</v>
      </c>
      <c r="CG73" s="172">
        <f t="shared" si="41"/>
        <v>1</v>
      </c>
      <c r="CH73" s="172">
        <f t="shared" si="41"/>
        <v>1</v>
      </c>
      <c r="CI73" s="172">
        <f t="shared" si="41"/>
        <v>1</v>
      </c>
      <c r="CJ73" s="172">
        <f t="shared" si="41"/>
        <v>1</v>
      </c>
      <c r="CK73" s="172">
        <f t="shared" si="41"/>
        <v>1</v>
      </c>
      <c r="CL73" s="172">
        <f t="shared" si="41"/>
        <v>1</v>
      </c>
      <c r="CM73" s="172">
        <f t="shared" si="41"/>
        <v>1</v>
      </c>
      <c r="CN73" s="172">
        <f t="shared" si="41"/>
        <v>1</v>
      </c>
      <c r="CO73" s="172">
        <f t="shared" si="41"/>
        <v>1</v>
      </c>
      <c r="CP73" s="172">
        <f t="shared" si="41"/>
        <v>1</v>
      </c>
      <c r="CQ73" s="172">
        <f t="shared" si="41"/>
        <v>1</v>
      </c>
      <c r="CR73" s="172">
        <f t="shared" si="40"/>
        <v>1</v>
      </c>
      <c r="CS73" s="172">
        <f t="shared" si="40"/>
        <v>1</v>
      </c>
      <c r="CT73" s="172">
        <f t="shared" si="40"/>
        <v>1</v>
      </c>
      <c r="CU73" s="172">
        <f t="shared" si="40"/>
        <v>1</v>
      </c>
      <c r="DA73" s="172">
        <v>9</v>
      </c>
      <c r="DB73" s="32" t="str">
        <f t="shared" si="42"/>
        <v xml:space="preserve"> </v>
      </c>
      <c r="DD73" s="172">
        <f t="shared" si="49"/>
        <v>1</v>
      </c>
      <c r="DE73" s="172">
        <v>71</v>
      </c>
      <c r="DL73" s="172">
        <f t="shared" si="45"/>
        <v>0</v>
      </c>
      <c r="DM73" s="172">
        <f t="shared" si="46"/>
        <v>1</v>
      </c>
      <c r="DN73" s="172">
        <f t="shared" si="47"/>
        <v>1</v>
      </c>
      <c r="DO73" s="172">
        <f t="shared" si="48"/>
        <v>1</v>
      </c>
      <c r="DP73" s="172">
        <f t="shared" si="48"/>
        <v>1</v>
      </c>
      <c r="DQ73" s="172">
        <f t="shared" si="48"/>
        <v>1</v>
      </c>
      <c r="DR73" s="172">
        <f t="shared" si="48"/>
        <v>1</v>
      </c>
      <c r="DS73" s="172">
        <f t="shared" si="48"/>
        <v>1</v>
      </c>
      <c r="DT73" s="172">
        <f t="shared" si="48"/>
        <v>1</v>
      </c>
      <c r="DU73" s="172">
        <f t="shared" si="48"/>
        <v>1</v>
      </c>
      <c r="DV73" s="172">
        <f t="shared" si="50"/>
        <v>1</v>
      </c>
      <c r="DW73" s="172">
        <f t="shared" si="50"/>
        <v>1</v>
      </c>
      <c r="DX73" s="172">
        <f t="shared" si="50"/>
        <v>1</v>
      </c>
      <c r="DY73" s="172">
        <f t="shared" si="50"/>
        <v>1</v>
      </c>
      <c r="DZ73" s="172">
        <f t="shared" si="50"/>
        <v>1</v>
      </c>
      <c r="EA73" s="172">
        <f t="shared" si="50"/>
        <v>1</v>
      </c>
      <c r="EB73" s="172">
        <f t="shared" si="50"/>
        <v>1</v>
      </c>
      <c r="EC73" s="172">
        <f t="shared" si="50"/>
        <v>1</v>
      </c>
      <c r="ED73" s="172">
        <f t="shared" si="50"/>
        <v>1</v>
      </c>
      <c r="EE73" s="172">
        <f t="shared" si="50"/>
        <v>1</v>
      </c>
      <c r="EF73" s="172">
        <f t="shared" si="50"/>
        <v>1</v>
      </c>
      <c r="EG73" s="172">
        <f t="shared" si="44"/>
        <v>0</v>
      </c>
    </row>
    <row r="74" spans="20:137" x14ac:dyDescent="0.25">
      <c r="T74" s="5"/>
      <c r="U74" s="13"/>
      <c r="V74" s="5"/>
      <c r="W74" s="5" t="str">
        <f t="shared" si="43"/>
        <v/>
      </c>
      <c r="X74" s="5"/>
      <c r="Y74" s="5"/>
      <c r="Z74" s="5"/>
      <c r="CB74" s="172">
        <f t="shared" si="41"/>
        <v>1</v>
      </c>
      <c r="CC74" s="172">
        <f t="shared" si="41"/>
        <v>1</v>
      </c>
      <c r="CD74" s="172">
        <f t="shared" si="41"/>
        <v>1</v>
      </c>
      <c r="CE74" s="172">
        <f t="shared" si="41"/>
        <v>1</v>
      </c>
      <c r="CF74" s="172">
        <f t="shared" si="41"/>
        <v>1</v>
      </c>
      <c r="CG74" s="172">
        <f t="shared" si="41"/>
        <v>1</v>
      </c>
      <c r="CH74" s="172">
        <f t="shared" si="41"/>
        <v>1</v>
      </c>
      <c r="CI74" s="172">
        <f t="shared" si="41"/>
        <v>1</v>
      </c>
      <c r="CJ74" s="172">
        <f t="shared" si="41"/>
        <v>1</v>
      </c>
      <c r="CK74" s="172">
        <f t="shared" si="41"/>
        <v>1</v>
      </c>
      <c r="CL74" s="172">
        <f t="shared" si="41"/>
        <v>1</v>
      </c>
      <c r="CM74" s="172">
        <f t="shared" si="41"/>
        <v>1</v>
      </c>
      <c r="CN74" s="172">
        <f t="shared" si="41"/>
        <v>1</v>
      </c>
      <c r="CO74" s="172">
        <f t="shared" si="41"/>
        <v>1</v>
      </c>
      <c r="CP74" s="172">
        <f t="shared" si="41"/>
        <v>1</v>
      </c>
      <c r="CQ74" s="172">
        <f t="shared" si="41"/>
        <v>1</v>
      </c>
      <c r="CR74" s="172">
        <f t="shared" si="40"/>
        <v>1</v>
      </c>
      <c r="CS74" s="172">
        <f t="shared" si="40"/>
        <v>1</v>
      </c>
      <c r="CT74" s="172">
        <f t="shared" si="40"/>
        <v>1</v>
      </c>
      <c r="CU74" s="172">
        <f t="shared" si="40"/>
        <v>1</v>
      </c>
      <c r="DA74" s="172">
        <v>10</v>
      </c>
      <c r="DB74" s="32" t="str">
        <f t="shared" si="42"/>
        <v xml:space="preserve"> </v>
      </c>
      <c r="DD74" s="172">
        <f t="shared" si="49"/>
        <v>1</v>
      </c>
      <c r="DE74" s="172">
        <v>72</v>
      </c>
      <c r="DL74" s="172">
        <f t="shared" si="45"/>
        <v>0</v>
      </c>
      <c r="DM74" s="172">
        <f t="shared" si="46"/>
        <v>1</v>
      </c>
      <c r="DN74" s="172">
        <f t="shared" si="47"/>
        <v>1</v>
      </c>
      <c r="DO74" s="172">
        <f t="shared" si="48"/>
        <v>1</v>
      </c>
      <c r="DP74" s="172">
        <f t="shared" si="48"/>
        <v>1</v>
      </c>
      <c r="DQ74" s="172">
        <f t="shared" si="48"/>
        <v>1</v>
      </c>
      <c r="DR74" s="172">
        <f t="shared" si="48"/>
        <v>1</v>
      </c>
      <c r="DS74" s="172">
        <f t="shared" si="48"/>
        <v>1</v>
      </c>
      <c r="DT74" s="172">
        <f t="shared" si="48"/>
        <v>1</v>
      </c>
      <c r="DU74" s="172">
        <f t="shared" si="48"/>
        <v>1</v>
      </c>
      <c r="DV74" s="172">
        <f t="shared" si="50"/>
        <v>1</v>
      </c>
      <c r="DW74" s="172">
        <f t="shared" si="50"/>
        <v>1</v>
      </c>
      <c r="DX74" s="172">
        <f t="shared" si="50"/>
        <v>1</v>
      </c>
      <c r="DY74" s="172">
        <f t="shared" si="50"/>
        <v>1</v>
      </c>
      <c r="DZ74" s="172">
        <f t="shared" si="50"/>
        <v>1</v>
      </c>
      <c r="EA74" s="172">
        <f t="shared" si="50"/>
        <v>1</v>
      </c>
      <c r="EB74" s="172">
        <f t="shared" si="50"/>
        <v>1</v>
      </c>
      <c r="EC74" s="172">
        <f t="shared" si="50"/>
        <v>1</v>
      </c>
      <c r="ED74" s="172">
        <f t="shared" si="50"/>
        <v>1</v>
      </c>
      <c r="EE74" s="172">
        <f t="shared" si="50"/>
        <v>1</v>
      </c>
      <c r="EF74" s="172">
        <f t="shared" si="50"/>
        <v>1</v>
      </c>
      <c r="EG74" s="172">
        <f t="shared" si="44"/>
        <v>0</v>
      </c>
    </row>
    <row r="75" spans="20:137" x14ac:dyDescent="0.25">
      <c r="T75" s="5"/>
      <c r="U75" s="13"/>
      <c r="V75" s="5"/>
      <c r="W75" s="5" t="str">
        <f t="shared" si="43"/>
        <v/>
      </c>
      <c r="X75" s="5"/>
      <c r="Y75" s="5"/>
      <c r="Z75" s="5"/>
      <c r="CB75" s="172">
        <f t="shared" si="41"/>
        <v>1</v>
      </c>
      <c r="CC75" s="172">
        <f t="shared" si="41"/>
        <v>1</v>
      </c>
      <c r="CD75" s="172">
        <f t="shared" si="41"/>
        <v>1</v>
      </c>
      <c r="CE75" s="172">
        <f t="shared" si="41"/>
        <v>1</v>
      </c>
      <c r="CF75" s="172">
        <f t="shared" si="41"/>
        <v>1</v>
      </c>
      <c r="CG75" s="172">
        <f t="shared" si="41"/>
        <v>1</v>
      </c>
      <c r="CH75" s="172">
        <f t="shared" si="41"/>
        <v>1</v>
      </c>
      <c r="CI75" s="172">
        <f t="shared" si="41"/>
        <v>1</v>
      </c>
      <c r="CJ75" s="172">
        <f t="shared" si="41"/>
        <v>1</v>
      </c>
      <c r="CK75" s="172">
        <f t="shared" si="41"/>
        <v>1</v>
      </c>
      <c r="CL75" s="172">
        <f t="shared" si="41"/>
        <v>1</v>
      </c>
      <c r="CM75" s="172">
        <f t="shared" si="41"/>
        <v>1</v>
      </c>
      <c r="CN75" s="172">
        <f t="shared" si="41"/>
        <v>1</v>
      </c>
      <c r="CO75" s="172">
        <f t="shared" si="41"/>
        <v>1</v>
      </c>
      <c r="CP75" s="172">
        <f t="shared" si="41"/>
        <v>1</v>
      </c>
      <c r="CQ75" s="172">
        <f t="shared" si="41"/>
        <v>1</v>
      </c>
      <c r="CR75" s="172">
        <f t="shared" si="40"/>
        <v>1</v>
      </c>
      <c r="CS75" s="172">
        <f t="shared" si="40"/>
        <v>1</v>
      </c>
      <c r="CT75" s="172">
        <f t="shared" si="40"/>
        <v>1</v>
      </c>
      <c r="CU75" s="172">
        <f t="shared" si="40"/>
        <v>1</v>
      </c>
      <c r="DA75" s="172">
        <v>11</v>
      </c>
      <c r="DB75" s="32" t="str">
        <f t="shared" si="42"/>
        <v xml:space="preserve"> </v>
      </c>
      <c r="DD75" s="172">
        <f t="shared" si="49"/>
        <v>1</v>
      </c>
      <c r="DE75" s="172">
        <v>73</v>
      </c>
      <c r="DL75" s="172">
        <f t="shared" si="45"/>
        <v>0</v>
      </c>
      <c r="DM75" s="172">
        <f t="shared" si="46"/>
        <v>1</v>
      </c>
      <c r="DN75" s="172">
        <f t="shared" si="47"/>
        <v>1</v>
      </c>
      <c r="DO75" s="172">
        <f t="shared" si="48"/>
        <v>1</v>
      </c>
      <c r="DP75" s="172">
        <f t="shared" si="48"/>
        <v>1</v>
      </c>
      <c r="DQ75" s="172">
        <f t="shared" si="48"/>
        <v>1</v>
      </c>
      <c r="DR75" s="172">
        <f t="shared" si="48"/>
        <v>1</v>
      </c>
      <c r="DS75" s="172">
        <f t="shared" si="48"/>
        <v>1</v>
      </c>
      <c r="DT75" s="172">
        <f t="shared" si="48"/>
        <v>1</v>
      </c>
      <c r="DU75" s="172">
        <f t="shared" si="48"/>
        <v>1</v>
      </c>
      <c r="DV75" s="172">
        <f t="shared" si="50"/>
        <v>1</v>
      </c>
      <c r="DW75" s="172">
        <f t="shared" si="50"/>
        <v>1</v>
      </c>
      <c r="DX75" s="172">
        <f t="shared" si="50"/>
        <v>1</v>
      </c>
      <c r="DY75" s="172">
        <f t="shared" si="50"/>
        <v>1</v>
      </c>
      <c r="DZ75" s="172">
        <f t="shared" si="50"/>
        <v>1</v>
      </c>
      <c r="EA75" s="172">
        <f t="shared" si="50"/>
        <v>1</v>
      </c>
      <c r="EB75" s="172">
        <f t="shared" si="50"/>
        <v>1</v>
      </c>
      <c r="EC75" s="172">
        <f t="shared" si="50"/>
        <v>1</v>
      </c>
      <c r="ED75" s="172">
        <f t="shared" si="50"/>
        <v>1</v>
      </c>
      <c r="EE75" s="172">
        <f t="shared" si="50"/>
        <v>1</v>
      </c>
      <c r="EF75" s="172">
        <f t="shared" si="50"/>
        <v>1</v>
      </c>
      <c r="EG75" s="172">
        <f t="shared" si="44"/>
        <v>0</v>
      </c>
    </row>
    <row r="76" spans="20:137" x14ac:dyDescent="0.25">
      <c r="T76" s="5"/>
      <c r="U76" s="13"/>
      <c r="V76" s="5"/>
      <c r="W76" s="5" t="str">
        <f t="shared" si="43"/>
        <v/>
      </c>
      <c r="X76" s="5"/>
      <c r="Y76" s="5"/>
      <c r="Z76" s="5"/>
      <c r="CB76" s="172">
        <f t="shared" si="41"/>
        <v>1</v>
      </c>
      <c r="CC76" s="172">
        <f t="shared" si="41"/>
        <v>1</v>
      </c>
      <c r="CD76" s="172">
        <f t="shared" si="41"/>
        <v>1</v>
      </c>
      <c r="CE76" s="172">
        <f t="shared" si="41"/>
        <v>1</v>
      </c>
      <c r="CF76" s="172">
        <f t="shared" si="41"/>
        <v>1</v>
      </c>
      <c r="CG76" s="172">
        <f t="shared" si="41"/>
        <v>1</v>
      </c>
      <c r="CH76" s="172">
        <f t="shared" si="41"/>
        <v>1</v>
      </c>
      <c r="CI76" s="172">
        <f t="shared" si="41"/>
        <v>1</v>
      </c>
      <c r="CJ76" s="172">
        <f t="shared" si="41"/>
        <v>1</v>
      </c>
      <c r="CK76" s="172">
        <f t="shared" si="41"/>
        <v>1</v>
      </c>
      <c r="CL76" s="172">
        <f t="shared" si="41"/>
        <v>1</v>
      </c>
      <c r="CM76" s="172">
        <f t="shared" si="41"/>
        <v>1</v>
      </c>
      <c r="CN76" s="172">
        <f t="shared" si="41"/>
        <v>1</v>
      </c>
      <c r="CO76" s="172">
        <f t="shared" si="41"/>
        <v>1</v>
      </c>
      <c r="CP76" s="172">
        <f t="shared" si="41"/>
        <v>1</v>
      </c>
      <c r="CQ76" s="172">
        <f t="shared" si="41"/>
        <v>1</v>
      </c>
      <c r="CR76" s="172">
        <f t="shared" si="40"/>
        <v>1</v>
      </c>
      <c r="CS76" s="172">
        <f t="shared" si="40"/>
        <v>1</v>
      </c>
      <c r="CT76" s="172">
        <f t="shared" si="40"/>
        <v>1</v>
      </c>
      <c r="CU76" s="172">
        <f t="shared" si="40"/>
        <v>1</v>
      </c>
      <c r="DA76" s="172">
        <v>12</v>
      </c>
      <c r="DB76" s="32" t="str">
        <f t="shared" si="42"/>
        <v xml:space="preserve"> </v>
      </c>
      <c r="DD76" s="172">
        <f t="shared" si="49"/>
        <v>1</v>
      </c>
      <c r="DE76" s="172">
        <v>74</v>
      </c>
      <c r="DL76" s="172">
        <f t="shared" si="45"/>
        <v>0</v>
      </c>
      <c r="DM76" s="172">
        <f t="shared" si="46"/>
        <v>1</v>
      </c>
      <c r="DN76" s="172">
        <f t="shared" si="47"/>
        <v>1</v>
      </c>
      <c r="DO76" s="172">
        <f t="shared" si="48"/>
        <v>1</v>
      </c>
      <c r="DP76" s="172">
        <f t="shared" si="48"/>
        <v>1</v>
      </c>
      <c r="DQ76" s="172">
        <f t="shared" si="48"/>
        <v>1</v>
      </c>
      <c r="DR76" s="172">
        <f t="shared" si="48"/>
        <v>1</v>
      </c>
      <c r="DS76" s="172">
        <f t="shared" si="48"/>
        <v>1</v>
      </c>
      <c r="DT76" s="172">
        <f t="shared" si="48"/>
        <v>1</v>
      </c>
      <c r="DU76" s="172">
        <f t="shared" si="48"/>
        <v>1</v>
      </c>
      <c r="DV76" s="172">
        <f t="shared" si="50"/>
        <v>1</v>
      </c>
      <c r="DW76" s="172">
        <f t="shared" si="50"/>
        <v>1</v>
      </c>
      <c r="DX76" s="172">
        <f t="shared" si="50"/>
        <v>1</v>
      </c>
      <c r="DY76" s="172">
        <f t="shared" si="50"/>
        <v>1</v>
      </c>
      <c r="DZ76" s="172">
        <f t="shared" si="50"/>
        <v>1</v>
      </c>
      <c r="EA76" s="172">
        <f t="shared" si="50"/>
        <v>1</v>
      </c>
      <c r="EB76" s="172">
        <f t="shared" si="50"/>
        <v>1</v>
      </c>
      <c r="EC76" s="172">
        <f t="shared" si="50"/>
        <v>1</v>
      </c>
      <c r="ED76" s="172">
        <f t="shared" si="50"/>
        <v>1</v>
      </c>
      <c r="EE76" s="172">
        <f t="shared" si="50"/>
        <v>1</v>
      </c>
      <c r="EF76" s="172">
        <f t="shared" si="50"/>
        <v>1</v>
      </c>
      <c r="EG76" s="172">
        <f t="shared" si="44"/>
        <v>0</v>
      </c>
    </row>
    <row r="77" spans="20:137" x14ac:dyDescent="0.25">
      <c r="T77" s="5"/>
      <c r="U77" s="13"/>
      <c r="V77" s="5"/>
      <c r="W77" s="5" t="str">
        <f t="shared" si="43"/>
        <v/>
      </c>
      <c r="X77" s="5"/>
      <c r="Y77" s="5"/>
      <c r="Z77" s="5"/>
      <c r="CB77" s="172">
        <f t="shared" si="41"/>
        <v>1</v>
      </c>
      <c r="CC77" s="172">
        <f t="shared" si="41"/>
        <v>1</v>
      </c>
      <c r="CD77" s="172">
        <f t="shared" si="41"/>
        <v>1</v>
      </c>
      <c r="CE77" s="172">
        <f t="shared" si="41"/>
        <v>1</v>
      </c>
      <c r="CF77" s="172">
        <f t="shared" si="41"/>
        <v>1</v>
      </c>
      <c r="CG77" s="172">
        <f t="shared" si="41"/>
        <v>1</v>
      </c>
      <c r="CH77" s="172">
        <f t="shared" si="41"/>
        <v>1</v>
      </c>
      <c r="CI77" s="172">
        <f t="shared" si="41"/>
        <v>1</v>
      </c>
      <c r="CJ77" s="172">
        <f t="shared" si="41"/>
        <v>1</v>
      </c>
      <c r="CK77" s="172">
        <f t="shared" si="41"/>
        <v>1</v>
      </c>
      <c r="CL77" s="172">
        <f t="shared" si="41"/>
        <v>1</v>
      </c>
      <c r="CM77" s="172">
        <f t="shared" si="41"/>
        <v>1</v>
      </c>
      <c r="CN77" s="172">
        <f t="shared" si="41"/>
        <v>1</v>
      </c>
      <c r="CO77" s="172">
        <f t="shared" si="41"/>
        <v>1</v>
      </c>
      <c r="CP77" s="172">
        <f t="shared" si="41"/>
        <v>1</v>
      </c>
      <c r="CQ77" s="172">
        <f t="shared" si="41"/>
        <v>1</v>
      </c>
      <c r="CR77" s="172">
        <f t="shared" si="40"/>
        <v>1</v>
      </c>
      <c r="CS77" s="172">
        <f t="shared" si="40"/>
        <v>1</v>
      </c>
      <c r="CT77" s="172">
        <f t="shared" si="40"/>
        <v>1</v>
      </c>
      <c r="CU77" s="172">
        <f t="shared" si="40"/>
        <v>1</v>
      </c>
      <c r="DB77" s="196" t="str">
        <f>IF(DB64="","","----")</f>
        <v/>
      </c>
      <c r="DD77" s="172">
        <f t="shared" si="49"/>
        <v>1</v>
      </c>
      <c r="DE77" s="172">
        <v>75</v>
      </c>
      <c r="DL77" s="172">
        <f t="shared" si="45"/>
        <v>0</v>
      </c>
      <c r="DM77" s="172">
        <f t="shared" si="46"/>
        <v>1</v>
      </c>
      <c r="DN77" s="172">
        <f t="shared" si="47"/>
        <v>1</v>
      </c>
      <c r="DO77" s="172">
        <f t="shared" si="48"/>
        <v>1</v>
      </c>
      <c r="DP77" s="172">
        <f t="shared" si="48"/>
        <v>1</v>
      </c>
      <c r="DQ77" s="172">
        <f t="shared" si="48"/>
        <v>1</v>
      </c>
      <c r="DR77" s="172">
        <f t="shared" si="48"/>
        <v>1</v>
      </c>
      <c r="DS77" s="172">
        <f t="shared" si="48"/>
        <v>1</v>
      </c>
      <c r="DT77" s="172">
        <f t="shared" si="48"/>
        <v>1</v>
      </c>
      <c r="DU77" s="172">
        <f t="shared" si="48"/>
        <v>1</v>
      </c>
      <c r="DV77" s="172">
        <f t="shared" si="50"/>
        <v>1</v>
      </c>
      <c r="DW77" s="172">
        <f t="shared" si="50"/>
        <v>1</v>
      </c>
      <c r="DX77" s="172">
        <f t="shared" si="50"/>
        <v>1</v>
      </c>
      <c r="DY77" s="172">
        <f t="shared" si="50"/>
        <v>1</v>
      </c>
      <c r="DZ77" s="172">
        <f t="shared" si="50"/>
        <v>1</v>
      </c>
      <c r="EA77" s="172">
        <f t="shared" si="50"/>
        <v>1</v>
      </c>
      <c r="EB77" s="172">
        <f t="shared" si="50"/>
        <v>1</v>
      </c>
      <c r="EC77" s="172">
        <f t="shared" si="50"/>
        <v>1</v>
      </c>
      <c r="ED77" s="172">
        <f t="shared" si="50"/>
        <v>1</v>
      </c>
      <c r="EE77" s="172">
        <f t="shared" si="50"/>
        <v>1</v>
      </c>
      <c r="EF77" s="172">
        <f t="shared" si="50"/>
        <v>1</v>
      </c>
      <c r="EG77" s="172">
        <f t="shared" si="44"/>
        <v>0</v>
      </c>
    </row>
    <row r="78" spans="20:137" x14ac:dyDescent="0.25">
      <c r="T78" s="5"/>
      <c r="U78" s="13"/>
      <c r="V78" s="5"/>
      <c r="W78" s="5" t="str">
        <f t="shared" si="43"/>
        <v/>
      </c>
      <c r="X78" s="5"/>
      <c r="Y78" s="5"/>
      <c r="Z78" s="5"/>
      <c r="CB78" s="172">
        <f t="shared" si="41"/>
        <v>1</v>
      </c>
      <c r="CC78" s="172">
        <f t="shared" si="41"/>
        <v>1</v>
      </c>
      <c r="CD78" s="172">
        <f t="shared" si="41"/>
        <v>1</v>
      </c>
      <c r="CE78" s="172">
        <f t="shared" si="41"/>
        <v>1</v>
      </c>
      <c r="CF78" s="172">
        <f t="shared" si="41"/>
        <v>1</v>
      </c>
      <c r="CG78" s="172">
        <f t="shared" si="41"/>
        <v>1</v>
      </c>
      <c r="CH78" s="172">
        <f t="shared" si="41"/>
        <v>1</v>
      </c>
      <c r="CI78" s="172">
        <f t="shared" si="41"/>
        <v>1</v>
      </c>
      <c r="CJ78" s="172">
        <f t="shared" si="41"/>
        <v>1</v>
      </c>
      <c r="CK78" s="172">
        <f t="shared" si="41"/>
        <v>1</v>
      </c>
      <c r="CL78" s="172">
        <f t="shared" si="41"/>
        <v>1</v>
      </c>
      <c r="CM78" s="172">
        <f t="shared" si="41"/>
        <v>1</v>
      </c>
      <c r="CN78" s="172">
        <f t="shared" si="41"/>
        <v>1</v>
      </c>
      <c r="CO78" s="172">
        <f t="shared" si="41"/>
        <v>1</v>
      </c>
      <c r="CP78" s="172">
        <f t="shared" si="41"/>
        <v>1</v>
      </c>
      <c r="CQ78" s="172">
        <f t="shared" si="41"/>
        <v>1</v>
      </c>
      <c r="CR78" s="172">
        <f t="shared" si="40"/>
        <v>1</v>
      </c>
      <c r="CS78" s="172">
        <f t="shared" si="40"/>
        <v>1</v>
      </c>
      <c r="CT78" s="172">
        <f t="shared" si="40"/>
        <v>1</v>
      </c>
      <c r="CU78" s="172">
        <f t="shared" si="40"/>
        <v>1</v>
      </c>
      <c r="DA78" s="172"/>
      <c r="DB78" s="32" t="str">
        <f>IF(DB79="","",CONCATENATE("Warband ",CZ79," ",DG78))</f>
        <v/>
      </c>
      <c r="DD78" s="172">
        <f t="shared" si="49"/>
        <v>1</v>
      </c>
      <c r="DE78" s="172">
        <v>76</v>
      </c>
      <c r="DG78" s="49" t="str">
        <f>CONCATENATE("   ",DH78,"/",DI78,IF(DH78&gt;DI78," !",""))</f>
        <v xml:space="preserve">   0/12</v>
      </c>
      <c r="DH78" s="172">
        <f t="shared" ref="DH78" si="51">INDEX($CB$1:$CU$1,CZ79)+DJ78</f>
        <v>0</v>
      </c>
      <c r="DI78" s="172">
        <f>12</f>
        <v>12</v>
      </c>
      <c r="DL78" s="172">
        <f t="shared" si="45"/>
        <v>0</v>
      </c>
      <c r="DM78" s="172">
        <f t="shared" si="46"/>
        <v>1</v>
      </c>
      <c r="DN78" s="172">
        <f t="shared" si="47"/>
        <v>1</v>
      </c>
      <c r="DO78" s="172">
        <f t="shared" si="48"/>
        <v>1</v>
      </c>
      <c r="DP78" s="172">
        <f t="shared" si="48"/>
        <v>1</v>
      </c>
      <c r="DQ78" s="172">
        <f t="shared" si="48"/>
        <v>1</v>
      </c>
      <c r="DR78" s="172">
        <f t="shared" si="48"/>
        <v>1</v>
      </c>
      <c r="DS78" s="172">
        <f t="shared" si="48"/>
        <v>1</v>
      </c>
      <c r="DT78" s="172">
        <f t="shared" si="48"/>
        <v>1</v>
      </c>
      <c r="DU78" s="172">
        <f t="shared" si="48"/>
        <v>1</v>
      </c>
      <c r="DV78" s="172">
        <f t="shared" si="50"/>
        <v>1</v>
      </c>
      <c r="DW78" s="172">
        <f t="shared" si="50"/>
        <v>1</v>
      </c>
      <c r="DX78" s="172">
        <f t="shared" si="50"/>
        <v>1</v>
      </c>
      <c r="DY78" s="172">
        <f t="shared" si="50"/>
        <v>1</v>
      </c>
      <c r="DZ78" s="172">
        <f t="shared" si="50"/>
        <v>1</v>
      </c>
      <c r="EA78" s="172">
        <f t="shared" si="50"/>
        <v>1</v>
      </c>
      <c r="EB78" s="172">
        <f t="shared" si="50"/>
        <v>1</v>
      </c>
      <c r="EC78" s="172">
        <f t="shared" si="50"/>
        <v>1</v>
      </c>
      <c r="ED78" s="172">
        <f t="shared" si="50"/>
        <v>1</v>
      </c>
      <c r="EE78" s="172">
        <f t="shared" si="50"/>
        <v>1</v>
      </c>
      <c r="EF78" s="172">
        <f t="shared" si="50"/>
        <v>1</v>
      </c>
      <c r="EG78" s="172">
        <f t="shared" si="44"/>
        <v>0</v>
      </c>
    </row>
    <row r="79" spans="20:137" x14ac:dyDescent="0.25">
      <c r="T79" s="5"/>
      <c r="U79" s="13"/>
      <c r="V79" s="5"/>
      <c r="W79" s="5" t="str">
        <f t="shared" si="43"/>
        <v/>
      </c>
      <c r="X79" s="5"/>
      <c r="Y79" s="5"/>
      <c r="Z79" s="5"/>
      <c r="CB79" s="172">
        <f t="shared" si="41"/>
        <v>1</v>
      </c>
      <c r="CC79" s="172">
        <f t="shared" si="41"/>
        <v>1</v>
      </c>
      <c r="CD79" s="172">
        <f t="shared" si="41"/>
        <v>1</v>
      </c>
      <c r="CE79" s="172">
        <f t="shared" si="41"/>
        <v>1</v>
      </c>
      <c r="CF79" s="172">
        <f t="shared" si="41"/>
        <v>1</v>
      </c>
      <c r="CG79" s="172">
        <f t="shared" si="41"/>
        <v>1</v>
      </c>
      <c r="CH79" s="172">
        <f t="shared" si="41"/>
        <v>1</v>
      </c>
      <c r="CI79" s="172">
        <f t="shared" si="41"/>
        <v>1</v>
      </c>
      <c r="CJ79" s="172">
        <f t="shared" si="41"/>
        <v>1</v>
      </c>
      <c r="CK79" s="172">
        <f t="shared" si="41"/>
        <v>1</v>
      </c>
      <c r="CL79" s="172">
        <f t="shared" si="41"/>
        <v>1</v>
      </c>
      <c r="CM79" s="172">
        <f t="shared" si="41"/>
        <v>1</v>
      </c>
      <c r="CN79" s="172">
        <f t="shared" si="41"/>
        <v>1</v>
      </c>
      <c r="CO79" s="172">
        <f t="shared" si="41"/>
        <v>1</v>
      </c>
      <c r="CP79" s="172">
        <f t="shared" si="41"/>
        <v>1</v>
      </c>
      <c r="CQ79" s="172">
        <f t="shared" si="41"/>
        <v>1</v>
      </c>
      <c r="CR79" s="172">
        <f t="shared" si="40"/>
        <v>1</v>
      </c>
      <c r="CS79" s="172">
        <f t="shared" si="40"/>
        <v>1</v>
      </c>
      <c r="CT79" s="172">
        <f t="shared" si="40"/>
        <v>1</v>
      </c>
      <c r="CU79" s="172">
        <f t="shared" si="40"/>
        <v>1</v>
      </c>
      <c r="CZ79" s="172">
        <v>6</v>
      </c>
      <c r="DA79" s="172" t="s">
        <v>278</v>
      </c>
      <c r="DB79" s="32" t="str">
        <f>T(LOOKUP(CZ79,$DM$1:$EF$1,$DM$2:$EF$2))</f>
        <v/>
      </c>
      <c r="DD79" s="172">
        <f t="shared" si="49"/>
        <v>1</v>
      </c>
      <c r="DE79" s="172">
        <v>77</v>
      </c>
      <c r="DL79" s="172">
        <f t="shared" si="45"/>
        <v>0</v>
      </c>
      <c r="DM79" s="172">
        <f t="shared" si="46"/>
        <v>1</v>
      </c>
      <c r="DN79" s="172">
        <f t="shared" si="47"/>
        <v>1</v>
      </c>
      <c r="DO79" s="172">
        <f t="shared" si="48"/>
        <v>1</v>
      </c>
      <c r="DP79" s="172">
        <f t="shared" si="48"/>
        <v>1</v>
      </c>
      <c r="DQ79" s="172">
        <f t="shared" si="48"/>
        <v>1</v>
      </c>
      <c r="DR79" s="172">
        <f t="shared" si="48"/>
        <v>1</v>
      </c>
      <c r="DS79" s="172">
        <f t="shared" si="48"/>
        <v>1</v>
      </c>
      <c r="DT79" s="172">
        <f t="shared" si="48"/>
        <v>1</v>
      </c>
      <c r="DU79" s="172">
        <f t="shared" si="48"/>
        <v>1</v>
      </c>
      <c r="DV79" s="172">
        <f t="shared" si="50"/>
        <v>1</v>
      </c>
      <c r="DW79" s="172">
        <f t="shared" si="50"/>
        <v>1</v>
      </c>
      <c r="DX79" s="172">
        <f t="shared" si="50"/>
        <v>1</v>
      </c>
      <c r="DY79" s="172">
        <f t="shared" si="50"/>
        <v>1</v>
      </c>
      <c r="DZ79" s="172">
        <f t="shared" si="50"/>
        <v>1</v>
      </c>
      <c r="EA79" s="172">
        <f t="shared" si="50"/>
        <v>1</v>
      </c>
      <c r="EB79" s="172">
        <f t="shared" si="50"/>
        <v>1</v>
      </c>
      <c r="EC79" s="172">
        <f t="shared" si="50"/>
        <v>1</v>
      </c>
      <c r="ED79" s="172">
        <f t="shared" si="50"/>
        <v>1</v>
      </c>
      <c r="EE79" s="172">
        <f t="shared" si="50"/>
        <v>1</v>
      </c>
      <c r="EF79" s="172">
        <f t="shared" si="50"/>
        <v>1</v>
      </c>
      <c r="EG79" s="172">
        <f t="shared" si="44"/>
        <v>0</v>
      </c>
    </row>
    <row r="80" spans="20:137" x14ac:dyDescent="0.25">
      <c r="T80" s="5"/>
      <c r="U80" s="13"/>
      <c r="V80" s="5"/>
      <c r="W80" s="5" t="str">
        <f t="shared" si="43"/>
        <v/>
      </c>
      <c r="X80" s="5"/>
      <c r="Y80" s="5"/>
      <c r="Z80" s="5"/>
      <c r="CB80" s="172">
        <f t="shared" si="41"/>
        <v>1</v>
      </c>
      <c r="CC80" s="172">
        <f t="shared" si="41"/>
        <v>1</v>
      </c>
      <c r="CD80" s="172">
        <f t="shared" si="41"/>
        <v>1</v>
      </c>
      <c r="CE80" s="172">
        <f t="shared" si="41"/>
        <v>1</v>
      </c>
      <c r="CF80" s="172">
        <f t="shared" si="41"/>
        <v>1</v>
      </c>
      <c r="CG80" s="172">
        <f t="shared" si="41"/>
        <v>1</v>
      </c>
      <c r="CH80" s="172">
        <f t="shared" si="41"/>
        <v>1</v>
      </c>
      <c r="CI80" s="172">
        <f t="shared" si="41"/>
        <v>1</v>
      </c>
      <c r="CJ80" s="172">
        <f t="shared" si="41"/>
        <v>1</v>
      </c>
      <c r="CK80" s="172">
        <f t="shared" si="41"/>
        <v>1</v>
      </c>
      <c r="CL80" s="172">
        <f t="shared" si="41"/>
        <v>1</v>
      </c>
      <c r="CM80" s="172">
        <f t="shared" si="41"/>
        <v>1</v>
      </c>
      <c r="CN80" s="172">
        <f t="shared" si="41"/>
        <v>1</v>
      </c>
      <c r="CO80" s="172">
        <f t="shared" si="41"/>
        <v>1</v>
      </c>
      <c r="CP80" s="172">
        <f t="shared" si="41"/>
        <v>1</v>
      </c>
      <c r="CQ80" s="172">
        <f t="shared" ref="CQ80:CU80" si="52">IF(BF79="",CQ79,CQ79+1)</f>
        <v>1</v>
      </c>
      <c r="CR80" s="172">
        <f t="shared" si="52"/>
        <v>1</v>
      </c>
      <c r="CS80" s="172">
        <f t="shared" si="52"/>
        <v>1</v>
      </c>
      <c r="CT80" s="172">
        <f t="shared" si="52"/>
        <v>1</v>
      </c>
      <c r="CU80" s="172">
        <f t="shared" si="52"/>
        <v>1</v>
      </c>
      <c r="DA80" s="172">
        <v>1</v>
      </c>
      <c r="DB80" s="32" t="str">
        <f t="shared" ref="DB80:DB91" si="53">T(CONCATENATE(LOOKUP(DA80,CG$3:CG$80,AV$3:AV$80)," ",LOOKUP(DA80,CG$3:CG$80,$CA$3:$CA$80)))</f>
        <v xml:space="preserve"> </v>
      </c>
      <c r="DD80" s="172">
        <f t="shared" si="49"/>
        <v>1</v>
      </c>
      <c r="DE80" s="172">
        <v>78</v>
      </c>
      <c r="DL80" s="172">
        <f>SUM(DM81:EF81)-SUM(DM80:EF80)</f>
        <v>-20</v>
      </c>
      <c r="DM80" s="172">
        <f t="shared" si="46"/>
        <v>1</v>
      </c>
      <c r="DN80" s="172">
        <f t="shared" si="47"/>
        <v>1</v>
      </c>
      <c r="DO80" s="172">
        <f t="shared" si="48"/>
        <v>1</v>
      </c>
      <c r="DP80" s="172">
        <f t="shared" si="48"/>
        <v>1</v>
      </c>
      <c r="DQ80" s="172">
        <f t="shared" si="48"/>
        <v>1</v>
      </c>
      <c r="DR80" s="172">
        <f t="shared" si="48"/>
        <v>1</v>
      </c>
      <c r="DS80" s="172">
        <f t="shared" si="48"/>
        <v>1</v>
      </c>
      <c r="DT80" s="172">
        <f t="shared" si="48"/>
        <v>1</v>
      </c>
      <c r="DU80" s="172">
        <f t="shared" si="48"/>
        <v>1</v>
      </c>
      <c r="DV80" s="172">
        <f t="shared" si="50"/>
        <v>1</v>
      </c>
      <c r="DW80" s="172">
        <f t="shared" si="50"/>
        <v>1</v>
      </c>
      <c r="DX80" s="172">
        <f t="shared" si="50"/>
        <v>1</v>
      </c>
      <c r="DY80" s="172">
        <f t="shared" si="50"/>
        <v>1</v>
      </c>
      <c r="DZ80" s="172">
        <f t="shared" si="50"/>
        <v>1</v>
      </c>
      <c r="EA80" s="172">
        <f t="shared" si="50"/>
        <v>1</v>
      </c>
      <c r="EB80" s="172">
        <f t="shared" si="50"/>
        <v>1</v>
      </c>
      <c r="EC80" s="172">
        <f t="shared" si="50"/>
        <v>1</v>
      </c>
      <c r="ED80" s="172">
        <f t="shared" si="50"/>
        <v>1</v>
      </c>
      <c r="EE80" s="172">
        <f t="shared" si="50"/>
        <v>1</v>
      </c>
      <c r="EF80" s="172">
        <f t="shared" si="50"/>
        <v>1</v>
      </c>
      <c r="EG80" s="172">
        <f t="shared" si="44"/>
        <v>0</v>
      </c>
    </row>
    <row r="81" spans="104:113" x14ac:dyDescent="0.25">
      <c r="DA81" s="172">
        <v>2</v>
      </c>
      <c r="DB81" s="32" t="str">
        <f t="shared" si="53"/>
        <v xml:space="preserve"> </v>
      </c>
      <c r="DD81" s="172">
        <f t="shared" si="49"/>
        <v>1</v>
      </c>
    </row>
    <row r="82" spans="104:113" x14ac:dyDescent="0.25">
      <c r="DA82" s="172">
        <v>3</v>
      </c>
      <c r="DB82" s="32" t="str">
        <f t="shared" si="53"/>
        <v xml:space="preserve"> </v>
      </c>
      <c r="DD82" s="172">
        <f t="shared" si="49"/>
        <v>1</v>
      </c>
    </row>
    <row r="83" spans="104:113" x14ac:dyDescent="0.25">
      <c r="DA83" s="172">
        <v>4</v>
      </c>
      <c r="DB83" s="32" t="str">
        <f t="shared" si="53"/>
        <v xml:space="preserve"> </v>
      </c>
      <c r="DD83" s="172">
        <f t="shared" si="49"/>
        <v>1</v>
      </c>
    </row>
    <row r="84" spans="104:113" x14ac:dyDescent="0.25">
      <c r="DA84" s="172">
        <v>5</v>
      </c>
      <c r="DB84" s="32" t="str">
        <f t="shared" si="53"/>
        <v xml:space="preserve"> </v>
      </c>
      <c r="DD84" s="172">
        <f t="shared" si="49"/>
        <v>1</v>
      </c>
    </row>
    <row r="85" spans="104:113" x14ac:dyDescent="0.25">
      <c r="DA85" s="172">
        <v>6</v>
      </c>
      <c r="DB85" s="32" t="str">
        <f t="shared" si="53"/>
        <v xml:space="preserve"> </v>
      </c>
      <c r="DD85" s="172">
        <f t="shared" si="49"/>
        <v>1</v>
      </c>
    </row>
    <row r="86" spans="104:113" x14ac:dyDescent="0.25">
      <c r="DA86" s="172">
        <v>7</v>
      </c>
      <c r="DB86" s="32" t="str">
        <f t="shared" si="53"/>
        <v xml:space="preserve"> </v>
      </c>
      <c r="DD86" s="172">
        <f t="shared" si="49"/>
        <v>1</v>
      </c>
    </row>
    <row r="87" spans="104:113" x14ac:dyDescent="0.25">
      <c r="DA87" s="172">
        <v>8</v>
      </c>
      <c r="DB87" s="32" t="str">
        <f t="shared" si="53"/>
        <v xml:space="preserve"> </v>
      </c>
      <c r="DD87" s="172">
        <f t="shared" si="49"/>
        <v>1</v>
      </c>
    </row>
    <row r="88" spans="104:113" x14ac:dyDescent="0.25">
      <c r="DA88" s="172">
        <v>9</v>
      </c>
      <c r="DB88" s="32" t="str">
        <f t="shared" si="53"/>
        <v xml:space="preserve"> </v>
      </c>
      <c r="DD88" s="172">
        <f t="shared" si="49"/>
        <v>1</v>
      </c>
    </row>
    <row r="89" spans="104:113" x14ac:dyDescent="0.25">
      <c r="DA89" s="172">
        <v>10</v>
      </c>
      <c r="DB89" s="32" t="str">
        <f t="shared" si="53"/>
        <v xml:space="preserve"> </v>
      </c>
      <c r="DD89" s="172">
        <f t="shared" si="49"/>
        <v>1</v>
      </c>
    </row>
    <row r="90" spans="104:113" x14ac:dyDescent="0.25">
      <c r="DA90" s="172">
        <v>11</v>
      </c>
      <c r="DB90" s="32" t="str">
        <f t="shared" si="53"/>
        <v xml:space="preserve"> </v>
      </c>
      <c r="DD90" s="172">
        <f t="shared" si="49"/>
        <v>1</v>
      </c>
    </row>
    <row r="91" spans="104:113" x14ac:dyDescent="0.25">
      <c r="DA91" s="172">
        <v>12</v>
      </c>
      <c r="DB91" s="32" t="str">
        <f t="shared" si="53"/>
        <v xml:space="preserve"> </v>
      </c>
      <c r="DD91" s="172">
        <f t="shared" si="49"/>
        <v>1</v>
      </c>
    </row>
    <row r="92" spans="104:113" x14ac:dyDescent="0.25">
      <c r="DB92" s="196" t="str">
        <f>IF(DB79="","","----")</f>
        <v/>
      </c>
      <c r="DD92" s="172">
        <f t="shared" si="49"/>
        <v>1</v>
      </c>
    </row>
    <row r="93" spans="104:113" x14ac:dyDescent="0.25">
      <c r="DA93" s="172"/>
      <c r="DB93" s="32" t="str">
        <f>IF(DB94="","",CONCATENATE("Warband ",CZ94," ",DG93))</f>
        <v/>
      </c>
      <c r="DD93" s="172">
        <f t="shared" si="49"/>
        <v>1</v>
      </c>
      <c r="DG93" s="49" t="str">
        <f>CONCATENATE("   ",DH93,"/",DI93,IF(DH93&gt;DI93," !",""))</f>
        <v xml:space="preserve">   0/12</v>
      </c>
      <c r="DH93" s="172">
        <f t="shared" ref="DH93" si="54">INDEX($CB$1:$CU$1,CZ94)+DJ93</f>
        <v>0</v>
      </c>
      <c r="DI93" s="172">
        <f>12</f>
        <v>12</v>
      </c>
    </row>
    <row r="94" spans="104:113" x14ac:dyDescent="0.25">
      <c r="CZ94" s="172">
        <v>7</v>
      </c>
      <c r="DA94" s="172" t="s">
        <v>278</v>
      </c>
      <c r="DB94" s="32" t="str">
        <f>T(LOOKUP(CZ94,$DM$1:$EF$1,$DM$2:$EF$2))</f>
        <v/>
      </c>
      <c r="DD94" s="172">
        <f t="shared" si="49"/>
        <v>1</v>
      </c>
    </row>
    <row r="95" spans="104:113" x14ac:dyDescent="0.25">
      <c r="DA95" s="172">
        <v>1</v>
      </c>
      <c r="DB95" s="32" t="str">
        <f t="shared" ref="DB95:DB106" si="55">T(CONCATENATE(LOOKUP(DA95,CH$3:CH$80,AW$3:AW$80)," ",LOOKUP(DA95,CH$3:CH$80,$CA$3:$CA$80)))</f>
        <v xml:space="preserve"> </v>
      </c>
      <c r="DD95" s="172">
        <f t="shared" si="49"/>
        <v>1</v>
      </c>
    </row>
    <row r="96" spans="104:113" x14ac:dyDescent="0.25">
      <c r="DA96" s="172">
        <v>2</v>
      </c>
      <c r="DB96" s="32" t="str">
        <f t="shared" si="55"/>
        <v xml:space="preserve"> </v>
      </c>
      <c r="DD96" s="172">
        <f t="shared" si="49"/>
        <v>1</v>
      </c>
    </row>
    <row r="97" spans="104:113" x14ac:dyDescent="0.25">
      <c r="DA97" s="172">
        <v>3</v>
      </c>
      <c r="DB97" s="32" t="str">
        <f t="shared" si="55"/>
        <v xml:space="preserve"> </v>
      </c>
      <c r="DD97" s="172">
        <f t="shared" si="49"/>
        <v>1</v>
      </c>
    </row>
    <row r="98" spans="104:113" x14ac:dyDescent="0.25">
      <c r="DA98" s="172">
        <v>4</v>
      </c>
      <c r="DB98" s="32" t="str">
        <f t="shared" si="55"/>
        <v xml:space="preserve"> </v>
      </c>
      <c r="DD98" s="172">
        <f t="shared" si="49"/>
        <v>1</v>
      </c>
    </row>
    <row r="99" spans="104:113" x14ac:dyDescent="0.25">
      <c r="DA99" s="172">
        <v>5</v>
      </c>
      <c r="DB99" s="32" t="str">
        <f t="shared" si="55"/>
        <v xml:space="preserve"> </v>
      </c>
      <c r="DD99" s="172">
        <f t="shared" si="49"/>
        <v>1</v>
      </c>
    </row>
    <row r="100" spans="104:113" x14ac:dyDescent="0.25">
      <c r="DA100" s="172">
        <v>6</v>
      </c>
      <c r="DB100" s="32" t="str">
        <f t="shared" si="55"/>
        <v xml:space="preserve"> </v>
      </c>
      <c r="DD100" s="172">
        <f t="shared" si="49"/>
        <v>1</v>
      </c>
    </row>
    <row r="101" spans="104:113" x14ac:dyDescent="0.25">
      <c r="DA101" s="172">
        <v>7</v>
      </c>
      <c r="DB101" s="32" t="str">
        <f t="shared" si="55"/>
        <v xml:space="preserve"> </v>
      </c>
      <c r="DD101" s="172">
        <f t="shared" si="49"/>
        <v>1</v>
      </c>
    </row>
    <row r="102" spans="104:113" x14ac:dyDescent="0.25">
      <c r="DA102" s="172">
        <v>8</v>
      </c>
      <c r="DB102" s="32" t="str">
        <f t="shared" si="55"/>
        <v xml:space="preserve"> </v>
      </c>
      <c r="DD102" s="172">
        <f t="shared" si="49"/>
        <v>1</v>
      </c>
    </row>
    <row r="103" spans="104:113" x14ac:dyDescent="0.25">
      <c r="DA103" s="172">
        <v>9</v>
      </c>
      <c r="DB103" s="32" t="str">
        <f t="shared" si="55"/>
        <v xml:space="preserve"> </v>
      </c>
      <c r="DD103" s="172">
        <f t="shared" si="49"/>
        <v>1</v>
      </c>
    </row>
    <row r="104" spans="104:113" x14ac:dyDescent="0.25">
      <c r="DA104" s="172">
        <v>10</v>
      </c>
      <c r="DB104" s="32" t="str">
        <f t="shared" si="55"/>
        <v xml:space="preserve"> </v>
      </c>
      <c r="DD104" s="172">
        <f t="shared" si="49"/>
        <v>1</v>
      </c>
    </row>
    <row r="105" spans="104:113" x14ac:dyDescent="0.25">
      <c r="DA105" s="172">
        <v>11</v>
      </c>
      <c r="DB105" s="32" t="str">
        <f t="shared" si="55"/>
        <v xml:space="preserve"> </v>
      </c>
      <c r="DD105" s="172">
        <f t="shared" si="49"/>
        <v>1</v>
      </c>
    </row>
    <row r="106" spans="104:113" x14ac:dyDescent="0.25">
      <c r="DA106" s="172">
        <v>12</v>
      </c>
      <c r="DB106" s="32" t="str">
        <f t="shared" si="55"/>
        <v xml:space="preserve"> </v>
      </c>
      <c r="DD106" s="172">
        <f t="shared" si="49"/>
        <v>1</v>
      </c>
    </row>
    <row r="107" spans="104:113" x14ac:dyDescent="0.25">
      <c r="DB107" s="196" t="str">
        <f>IF(DB94="","","----")</f>
        <v/>
      </c>
      <c r="DD107" s="172">
        <f t="shared" si="49"/>
        <v>1</v>
      </c>
    </row>
    <row r="108" spans="104:113" x14ac:dyDescent="0.25">
      <c r="DA108" s="172"/>
      <c r="DB108" s="32" t="str">
        <f>IF(DB109="","",CONCATENATE("Warband ",CZ109," ",DG108))</f>
        <v/>
      </c>
      <c r="DD108" s="172">
        <f t="shared" si="49"/>
        <v>1</v>
      </c>
      <c r="DG108" s="49" t="str">
        <f>CONCATENATE("   ",DH108,"/",DI108,IF(DH108&gt;DI108," !",""))</f>
        <v xml:space="preserve">   0/12</v>
      </c>
      <c r="DH108" s="172">
        <f t="shared" ref="DH108" si="56">INDEX($CB$1:$CU$1,CZ109)+DJ108</f>
        <v>0</v>
      </c>
      <c r="DI108" s="172">
        <f>12</f>
        <v>12</v>
      </c>
    </row>
    <row r="109" spans="104:113" x14ac:dyDescent="0.25">
      <c r="CZ109" s="172">
        <v>8</v>
      </c>
      <c r="DA109" s="172" t="s">
        <v>278</v>
      </c>
      <c r="DB109" s="32" t="str">
        <f>T(LOOKUP(CZ109,$DM$1:$EF$1,$DM$2:$EF$2))</f>
        <v/>
      </c>
      <c r="DD109" s="172">
        <f t="shared" si="49"/>
        <v>1</v>
      </c>
    </row>
    <row r="110" spans="104:113" x14ac:dyDescent="0.25">
      <c r="DA110" s="172">
        <v>1</v>
      </c>
      <c r="DB110" s="32" t="str">
        <f t="shared" ref="DB110:DB121" si="57">T(CONCATENATE(LOOKUP(DA110,CI$3:CI$80,AX$3:AX$80)," ",LOOKUP(DA110,CI$3:CI$80,$CA$3:$CA$80)))</f>
        <v xml:space="preserve"> </v>
      </c>
      <c r="DD110" s="172">
        <f t="shared" si="49"/>
        <v>1</v>
      </c>
    </row>
    <row r="111" spans="104:113" x14ac:dyDescent="0.25">
      <c r="DA111" s="172">
        <v>2</v>
      </c>
      <c r="DB111" s="32" t="str">
        <f t="shared" si="57"/>
        <v xml:space="preserve"> </v>
      </c>
      <c r="DD111" s="172">
        <f t="shared" si="49"/>
        <v>1</v>
      </c>
    </row>
    <row r="112" spans="104:113" x14ac:dyDescent="0.25">
      <c r="DA112" s="172">
        <v>3</v>
      </c>
      <c r="DB112" s="32" t="str">
        <f t="shared" si="57"/>
        <v xml:space="preserve"> </v>
      </c>
      <c r="DD112" s="172">
        <f t="shared" si="49"/>
        <v>1</v>
      </c>
    </row>
    <row r="113" spans="104:113" x14ac:dyDescent="0.25">
      <c r="DA113" s="172">
        <v>4</v>
      </c>
      <c r="DB113" s="32" t="str">
        <f t="shared" si="57"/>
        <v xml:space="preserve"> </v>
      </c>
      <c r="DD113" s="172">
        <f t="shared" si="49"/>
        <v>1</v>
      </c>
    </row>
    <row r="114" spans="104:113" x14ac:dyDescent="0.25">
      <c r="DA114" s="172">
        <v>5</v>
      </c>
      <c r="DB114" s="32" t="str">
        <f t="shared" si="57"/>
        <v xml:space="preserve"> </v>
      </c>
      <c r="DD114" s="172">
        <f t="shared" si="49"/>
        <v>1</v>
      </c>
    </row>
    <row r="115" spans="104:113" x14ac:dyDescent="0.25">
      <c r="DA115" s="172">
        <v>6</v>
      </c>
      <c r="DB115" s="32" t="str">
        <f t="shared" si="57"/>
        <v xml:space="preserve"> </v>
      </c>
      <c r="DD115" s="172">
        <f t="shared" si="49"/>
        <v>1</v>
      </c>
    </row>
    <row r="116" spans="104:113" x14ac:dyDescent="0.25">
      <c r="DA116" s="172">
        <v>7</v>
      </c>
      <c r="DB116" s="32" t="str">
        <f t="shared" si="57"/>
        <v xml:space="preserve"> </v>
      </c>
      <c r="DD116" s="172">
        <f t="shared" si="49"/>
        <v>1</v>
      </c>
    </row>
    <row r="117" spans="104:113" x14ac:dyDescent="0.25">
      <c r="DA117" s="172">
        <v>8</v>
      </c>
      <c r="DB117" s="32" t="str">
        <f t="shared" si="57"/>
        <v xml:space="preserve"> </v>
      </c>
      <c r="DD117" s="172">
        <f t="shared" si="49"/>
        <v>1</v>
      </c>
    </row>
    <row r="118" spans="104:113" x14ac:dyDescent="0.25">
      <c r="DA118" s="172">
        <v>9</v>
      </c>
      <c r="DB118" s="32" t="str">
        <f t="shared" si="57"/>
        <v xml:space="preserve"> </v>
      </c>
      <c r="DD118" s="172">
        <f t="shared" si="49"/>
        <v>1</v>
      </c>
    </row>
    <row r="119" spans="104:113" x14ac:dyDescent="0.25">
      <c r="DA119" s="172">
        <v>10</v>
      </c>
      <c r="DB119" s="32" t="str">
        <f t="shared" si="57"/>
        <v xml:space="preserve"> </v>
      </c>
      <c r="DD119" s="172">
        <f t="shared" si="49"/>
        <v>1</v>
      </c>
    </row>
    <row r="120" spans="104:113" x14ac:dyDescent="0.25">
      <c r="DA120" s="172">
        <v>11</v>
      </c>
      <c r="DB120" s="32" t="str">
        <f t="shared" si="57"/>
        <v xml:space="preserve"> </v>
      </c>
      <c r="DD120" s="172">
        <f t="shared" si="49"/>
        <v>1</v>
      </c>
    </row>
    <row r="121" spans="104:113" x14ac:dyDescent="0.25">
      <c r="DA121" s="172">
        <v>12</v>
      </c>
      <c r="DB121" s="32" t="str">
        <f t="shared" si="57"/>
        <v xml:space="preserve"> </v>
      </c>
      <c r="DD121" s="172">
        <f t="shared" si="49"/>
        <v>1</v>
      </c>
    </row>
    <row r="122" spans="104:113" x14ac:dyDescent="0.25">
      <c r="DB122" s="196" t="str">
        <f>IF(DB109="","","----")</f>
        <v/>
      </c>
      <c r="DD122" s="172">
        <f t="shared" si="49"/>
        <v>1</v>
      </c>
    </row>
    <row r="123" spans="104:113" x14ac:dyDescent="0.25">
      <c r="DA123" s="172"/>
      <c r="DB123" s="32" t="str">
        <f>IF(DB124="","",CONCATENATE("Warband ",CZ124," ",DG123))</f>
        <v/>
      </c>
      <c r="DD123" s="172">
        <f t="shared" si="49"/>
        <v>1</v>
      </c>
      <c r="DG123" s="49" t="str">
        <f>CONCATENATE("   ",DH123,"/",DI123,IF(DH123&gt;DI123," !",""))</f>
        <v xml:space="preserve">   0/12</v>
      </c>
      <c r="DH123" s="172">
        <f t="shared" ref="DH123" si="58">INDEX($CB$1:$CU$1,CZ124)+DJ123</f>
        <v>0</v>
      </c>
      <c r="DI123" s="172">
        <f>12</f>
        <v>12</v>
      </c>
    </row>
    <row r="124" spans="104:113" x14ac:dyDescent="0.25">
      <c r="CZ124" s="172">
        <v>9</v>
      </c>
      <c r="DA124" s="172" t="s">
        <v>278</v>
      </c>
      <c r="DB124" s="32" t="str">
        <f>T(LOOKUP(CZ124,$DM$1:$EF$1,$DM$2:$EF$2))</f>
        <v/>
      </c>
      <c r="DD124" s="172">
        <f t="shared" si="49"/>
        <v>1</v>
      </c>
    </row>
    <row r="125" spans="104:113" x14ac:dyDescent="0.25">
      <c r="DA125" s="172">
        <v>1</v>
      </c>
      <c r="DB125" s="32" t="str">
        <f t="shared" ref="DB125:DB136" si="59">T(CONCATENATE(LOOKUP(DA125,CJ$3:CJ$80,AY$3:AY$80)," ",LOOKUP(DA125,CJ$3:CJ$80,$CA$3:$CA$80)))</f>
        <v xml:space="preserve"> </v>
      </c>
      <c r="DD125" s="172">
        <f t="shared" si="49"/>
        <v>1</v>
      </c>
    </row>
    <row r="126" spans="104:113" x14ac:dyDescent="0.25">
      <c r="DA126" s="172">
        <v>2</v>
      </c>
      <c r="DB126" s="32" t="str">
        <f t="shared" si="59"/>
        <v xml:space="preserve"> </v>
      </c>
      <c r="DD126" s="172">
        <f t="shared" si="49"/>
        <v>1</v>
      </c>
    </row>
    <row r="127" spans="104:113" x14ac:dyDescent="0.25">
      <c r="DA127" s="172">
        <v>3</v>
      </c>
      <c r="DB127" s="32" t="str">
        <f t="shared" si="59"/>
        <v xml:space="preserve"> </v>
      </c>
      <c r="DD127" s="172">
        <f t="shared" si="49"/>
        <v>1</v>
      </c>
    </row>
    <row r="128" spans="104:113" x14ac:dyDescent="0.25">
      <c r="DA128" s="172">
        <v>4</v>
      </c>
      <c r="DB128" s="32" t="str">
        <f t="shared" si="59"/>
        <v xml:space="preserve"> </v>
      </c>
      <c r="DD128" s="172">
        <f t="shared" si="49"/>
        <v>1</v>
      </c>
    </row>
    <row r="129" spans="104:113" x14ac:dyDescent="0.25">
      <c r="DA129" s="172">
        <v>5</v>
      </c>
      <c r="DB129" s="32" t="str">
        <f t="shared" si="59"/>
        <v xml:space="preserve"> </v>
      </c>
      <c r="DD129" s="172">
        <f t="shared" si="49"/>
        <v>1</v>
      </c>
    </row>
    <row r="130" spans="104:113" x14ac:dyDescent="0.25">
      <c r="DA130" s="172">
        <v>6</v>
      </c>
      <c r="DB130" s="32" t="str">
        <f t="shared" si="59"/>
        <v xml:space="preserve"> </v>
      </c>
      <c r="DD130" s="172">
        <f t="shared" si="49"/>
        <v>1</v>
      </c>
    </row>
    <row r="131" spans="104:113" x14ac:dyDescent="0.25">
      <c r="DA131" s="172">
        <v>7</v>
      </c>
      <c r="DB131" s="32" t="str">
        <f t="shared" si="59"/>
        <v xml:space="preserve"> </v>
      </c>
      <c r="DD131" s="172">
        <f t="shared" si="49"/>
        <v>1</v>
      </c>
    </row>
    <row r="132" spans="104:113" x14ac:dyDescent="0.25">
      <c r="DA132" s="172">
        <v>8</v>
      </c>
      <c r="DB132" s="32" t="str">
        <f t="shared" si="59"/>
        <v xml:space="preserve"> </v>
      </c>
      <c r="DD132" s="172">
        <f t="shared" si="49"/>
        <v>1</v>
      </c>
    </row>
    <row r="133" spans="104:113" x14ac:dyDescent="0.25">
      <c r="DA133" s="172">
        <v>9</v>
      </c>
      <c r="DB133" s="32" t="str">
        <f t="shared" si="59"/>
        <v xml:space="preserve"> </v>
      </c>
      <c r="DD133" s="172">
        <f t="shared" ref="DD133:DD196" si="60">IF(OR(DB132="",DB132=" "),DD132,DD132+1)</f>
        <v>1</v>
      </c>
    </row>
    <row r="134" spans="104:113" x14ac:dyDescent="0.25">
      <c r="DA134" s="172">
        <v>10</v>
      </c>
      <c r="DB134" s="32" t="str">
        <f t="shared" si="59"/>
        <v xml:space="preserve"> </v>
      </c>
      <c r="DD134" s="172">
        <f t="shared" si="60"/>
        <v>1</v>
      </c>
    </row>
    <row r="135" spans="104:113" x14ac:dyDescent="0.25">
      <c r="DA135" s="172">
        <v>11</v>
      </c>
      <c r="DB135" s="32" t="str">
        <f t="shared" si="59"/>
        <v xml:space="preserve"> </v>
      </c>
      <c r="DD135" s="172">
        <f t="shared" si="60"/>
        <v>1</v>
      </c>
    </row>
    <row r="136" spans="104:113" x14ac:dyDescent="0.25">
      <c r="DA136" s="172">
        <v>12</v>
      </c>
      <c r="DB136" s="32" t="str">
        <f t="shared" si="59"/>
        <v xml:space="preserve"> </v>
      </c>
      <c r="DD136" s="172">
        <f t="shared" si="60"/>
        <v>1</v>
      </c>
    </row>
    <row r="137" spans="104:113" x14ac:dyDescent="0.25">
      <c r="DB137" s="196" t="str">
        <f>IF(DB124="","","----")</f>
        <v/>
      </c>
      <c r="DD137" s="172">
        <f t="shared" si="60"/>
        <v>1</v>
      </c>
    </row>
    <row r="138" spans="104:113" x14ac:dyDescent="0.25">
      <c r="DA138" s="172"/>
      <c r="DB138" s="32" t="str">
        <f>IF(DB139="","",CONCATENATE("Warband ",CZ139," ",DG138))</f>
        <v/>
      </c>
      <c r="DD138" s="172">
        <f t="shared" si="60"/>
        <v>1</v>
      </c>
      <c r="DG138" s="49" t="str">
        <f>CONCATENATE("   ",DH138,"/",DI138,IF(DH138&gt;DI138," !",""))</f>
        <v xml:space="preserve">   0/12</v>
      </c>
      <c r="DH138" s="172">
        <f t="shared" ref="DH138" si="61">INDEX($CB$1:$CU$1,CZ139)+DJ138</f>
        <v>0</v>
      </c>
      <c r="DI138" s="172">
        <f>12</f>
        <v>12</v>
      </c>
    </row>
    <row r="139" spans="104:113" x14ac:dyDescent="0.25">
      <c r="CZ139" s="172">
        <v>10</v>
      </c>
      <c r="DA139" s="172" t="s">
        <v>278</v>
      </c>
      <c r="DB139" s="32" t="str">
        <f>T(LOOKUP(CZ139,$DM$1:$EF$1,$DM$2:$EF$2))</f>
        <v/>
      </c>
      <c r="DD139" s="172">
        <f t="shared" si="60"/>
        <v>1</v>
      </c>
    </row>
    <row r="140" spans="104:113" x14ac:dyDescent="0.25">
      <c r="DA140" s="172">
        <v>1</v>
      </c>
      <c r="DB140" s="32" t="str">
        <f t="shared" ref="DB140:DB151" si="62">T(CONCATENATE(LOOKUP(DA140,CK$3:CK$80,AZ$3:AZ$80)," ",LOOKUP(DA140,CK$3:CK$80,$CA$3:$CA$80)))</f>
        <v xml:space="preserve"> </v>
      </c>
      <c r="DD140" s="172">
        <f t="shared" si="60"/>
        <v>1</v>
      </c>
    </row>
    <row r="141" spans="104:113" x14ac:dyDescent="0.25">
      <c r="DA141" s="172">
        <v>2</v>
      </c>
      <c r="DB141" s="32" t="str">
        <f t="shared" si="62"/>
        <v xml:space="preserve"> </v>
      </c>
      <c r="DD141" s="172">
        <f t="shared" si="60"/>
        <v>1</v>
      </c>
    </row>
    <row r="142" spans="104:113" x14ac:dyDescent="0.25">
      <c r="DA142" s="172">
        <v>3</v>
      </c>
      <c r="DB142" s="32" t="str">
        <f t="shared" si="62"/>
        <v xml:space="preserve"> </v>
      </c>
      <c r="DD142" s="172">
        <f t="shared" si="60"/>
        <v>1</v>
      </c>
    </row>
    <row r="143" spans="104:113" x14ac:dyDescent="0.25">
      <c r="DA143" s="172">
        <v>4</v>
      </c>
      <c r="DB143" s="32" t="str">
        <f t="shared" si="62"/>
        <v xml:space="preserve"> </v>
      </c>
      <c r="DD143" s="172">
        <f t="shared" si="60"/>
        <v>1</v>
      </c>
    </row>
    <row r="144" spans="104:113" x14ac:dyDescent="0.25">
      <c r="DA144" s="172">
        <v>5</v>
      </c>
      <c r="DB144" s="32" t="str">
        <f t="shared" si="62"/>
        <v xml:space="preserve"> </v>
      </c>
      <c r="DD144" s="172">
        <f t="shared" si="60"/>
        <v>1</v>
      </c>
    </row>
    <row r="145" spans="104:113" x14ac:dyDescent="0.25">
      <c r="DA145" s="172">
        <v>6</v>
      </c>
      <c r="DB145" s="32" t="str">
        <f t="shared" si="62"/>
        <v xml:space="preserve"> </v>
      </c>
      <c r="DD145" s="172">
        <f t="shared" si="60"/>
        <v>1</v>
      </c>
    </row>
    <row r="146" spans="104:113" x14ac:dyDescent="0.25">
      <c r="DA146" s="172">
        <v>7</v>
      </c>
      <c r="DB146" s="32" t="str">
        <f t="shared" si="62"/>
        <v xml:space="preserve"> </v>
      </c>
      <c r="DD146" s="172">
        <f t="shared" si="60"/>
        <v>1</v>
      </c>
    </row>
    <row r="147" spans="104:113" x14ac:dyDescent="0.25">
      <c r="DA147" s="172">
        <v>8</v>
      </c>
      <c r="DB147" s="32" t="str">
        <f t="shared" si="62"/>
        <v xml:space="preserve"> </v>
      </c>
      <c r="DD147" s="172">
        <f t="shared" si="60"/>
        <v>1</v>
      </c>
    </row>
    <row r="148" spans="104:113" x14ac:dyDescent="0.25">
      <c r="DA148" s="172">
        <v>9</v>
      </c>
      <c r="DB148" s="32" t="str">
        <f t="shared" si="62"/>
        <v xml:space="preserve"> </v>
      </c>
      <c r="DD148" s="172">
        <f t="shared" si="60"/>
        <v>1</v>
      </c>
    </row>
    <row r="149" spans="104:113" x14ac:dyDescent="0.25">
      <c r="DA149" s="172">
        <v>10</v>
      </c>
      <c r="DB149" s="32" t="str">
        <f t="shared" si="62"/>
        <v xml:space="preserve"> </v>
      </c>
      <c r="DD149" s="172">
        <f t="shared" si="60"/>
        <v>1</v>
      </c>
    </row>
    <row r="150" spans="104:113" x14ac:dyDescent="0.25">
      <c r="DA150" s="172">
        <v>11</v>
      </c>
      <c r="DB150" s="32" t="str">
        <f t="shared" si="62"/>
        <v xml:space="preserve"> </v>
      </c>
      <c r="DD150" s="172">
        <f t="shared" si="60"/>
        <v>1</v>
      </c>
    </row>
    <row r="151" spans="104:113" x14ac:dyDescent="0.25">
      <c r="DA151" s="172">
        <v>12</v>
      </c>
      <c r="DB151" s="32" t="str">
        <f t="shared" si="62"/>
        <v xml:space="preserve"> </v>
      </c>
      <c r="DD151" s="172">
        <f t="shared" si="60"/>
        <v>1</v>
      </c>
    </row>
    <row r="152" spans="104:113" x14ac:dyDescent="0.25">
      <c r="DB152" s="196" t="str">
        <f>IF(DB139="","","----")</f>
        <v/>
      </c>
      <c r="DD152" s="172">
        <f t="shared" si="60"/>
        <v>1</v>
      </c>
    </row>
    <row r="153" spans="104:113" x14ac:dyDescent="0.25">
      <c r="DA153" s="172"/>
      <c r="DB153" s="32" t="str">
        <f>IF(DB154="","",CONCATENATE("Warband ",CZ154," ",DG153))</f>
        <v/>
      </c>
      <c r="DD153" s="172">
        <f t="shared" si="60"/>
        <v>1</v>
      </c>
      <c r="DG153" s="49" t="str">
        <f>CONCATENATE("   ",DH153,"/",DI153,IF(DH153&gt;DI153," !",""))</f>
        <v xml:space="preserve">   0/12</v>
      </c>
      <c r="DH153" s="172">
        <f t="shared" ref="DH153" si="63">INDEX($CB$1:$CU$1,CZ154)+DJ153</f>
        <v>0</v>
      </c>
      <c r="DI153" s="172">
        <f>12</f>
        <v>12</v>
      </c>
    </row>
    <row r="154" spans="104:113" x14ac:dyDescent="0.25">
      <c r="CZ154" s="172">
        <v>11</v>
      </c>
      <c r="DA154" s="172" t="s">
        <v>278</v>
      </c>
      <c r="DB154" s="32" t="str">
        <f>T(LOOKUP(CZ154,$DM$1:$EF$1,$DM$2:$EF$2))</f>
        <v/>
      </c>
      <c r="DD154" s="172">
        <f t="shared" si="60"/>
        <v>1</v>
      </c>
    </row>
    <row r="155" spans="104:113" x14ac:dyDescent="0.25">
      <c r="DA155" s="172">
        <v>1</v>
      </c>
      <c r="DB155" s="32" t="str">
        <f t="shared" ref="DB155:DB166" si="64">T(CONCATENATE(LOOKUP(DA155,CL$3:CL$80,BA$3:BA$80)," ",LOOKUP(DA155,CL$3:CL$80,$CA$3:$CA$80)))</f>
        <v xml:space="preserve"> </v>
      </c>
      <c r="DD155" s="172">
        <f t="shared" si="60"/>
        <v>1</v>
      </c>
    </row>
    <row r="156" spans="104:113" x14ac:dyDescent="0.25">
      <c r="DA156" s="172">
        <v>2</v>
      </c>
      <c r="DB156" s="32" t="str">
        <f t="shared" si="64"/>
        <v xml:space="preserve"> </v>
      </c>
      <c r="DD156" s="172">
        <f t="shared" si="60"/>
        <v>1</v>
      </c>
    </row>
    <row r="157" spans="104:113" x14ac:dyDescent="0.25">
      <c r="DA157" s="172">
        <v>3</v>
      </c>
      <c r="DB157" s="32" t="str">
        <f t="shared" si="64"/>
        <v xml:space="preserve"> </v>
      </c>
      <c r="DD157" s="172">
        <f t="shared" si="60"/>
        <v>1</v>
      </c>
    </row>
    <row r="158" spans="104:113" x14ac:dyDescent="0.25">
      <c r="DA158" s="172">
        <v>4</v>
      </c>
      <c r="DB158" s="32" t="str">
        <f t="shared" si="64"/>
        <v xml:space="preserve"> </v>
      </c>
      <c r="DD158" s="172">
        <f t="shared" si="60"/>
        <v>1</v>
      </c>
    </row>
    <row r="159" spans="104:113" x14ac:dyDescent="0.25">
      <c r="DA159" s="172">
        <v>5</v>
      </c>
      <c r="DB159" s="32" t="str">
        <f t="shared" si="64"/>
        <v xml:space="preserve"> </v>
      </c>
      <c r="DD159" s="172">
        <f t="shared" si="60"/>
        <v>1</v>
      </c>
    </row>
    <row r="160" spans="104:113" x14ac:dyDescent="0.25">
      <c r="DA160" s="172">
        <v>6</v>
      </c>
      <c r="DB160" s="32" t="str">
        <f t="shared" si="64"/>
        <v xml:space="preserve"> </v>
      </c>
      <c r="DD160" s="172">
        <f t="shared" si="60"/>
        <v>1</v>
      </c>
    </row>
    <row r="161" spans="104:113" x14ac:dyDescent="0.25">
      <c r="DA161" s="172">
        <v>7</v>
      </c>
      <c r="DB161" s="32" t="str">
        <f t="shared" si="64"/>
        <v xml:space="preserve"> </v>
      </c>
      <c r="DD161" s="172">
        <f t="shared" si="60"/>
        <v>1</v>
      </c>
    </row>
    <row r="162" spans="104:113" x14ac:dyDescent="0.25">
      <c r="DA162" s="172">
        <v>8</v>
      </c>
      <c r="DB162" s="32" t="str">
        <f t="shared" si="64"/>
        <v xml:space="preserve"> </v>
      </c>
      <c r="DD162" s="172">
        <f t="shared" si="60"/>
        <v>1</v>
      </c>
    </row>
    <row r="163" spans="104:113" x14ac:dyDescent="0.25">
      <c r="DA163" s="172">
        <v>9</v>
      </c>
      <c r="DB163" s="32" t="str">
        <f t="shared" si="64"/>
        <v xml:space="preserve"> </v>
      </c>
      <c r="DD163" s="172">
        <f t="shared" si="60"/>
        <v>1</v>
      </c>
    </row>
    <row r="164" spans="104:113" x14ac:dyDescent="0.25">
      <c r="DA164" s="172">
        <v>10</v>
      </c>
      <c r="DB164" s="32" t="str">
        <f t="shared" si="64"/>
        <v xml:space="preserve"> </v>
      </c>
      <c r="DD164" s="172">
        <f t="shared" si="60"/>
        <v>1</v>
      </c>
    </row>
    <row r="165" spans="104:113" x14ac:dyDescent="0.25">
      <c r="DA165" s="172">
        <v>11</v>
      </c>
      <c r="DB165" s="32" t="str">
        <f t="shared" si="64"/>
        <v xml:space="preserve"> </v>
      </c>
      <c r="DD165" s="172">
        <f t="shared" si="60"/>
        <v>1</v>
      </c>
    </row>
    <row r="166" spans="104:113" x14ac:dyDescent="0.25">
      <c r="DA166" s="172">
        <v>12</v>
      </c>
      <c r="DB166" s="32" t="str">
        <f t="shared" si="64"/>
        <v xml:space="preserve"> </v>
      </c>
      <c r="DD166" s="172">
        <f t="shared" si="60"/>
        <v>1</v>
      </c>
    </row>
    <row r="167" spans="104:113" x14ac:dyDescent="0.25">
      <c r="DB167" s="196" t="str">
        <f>IF(DB154="","","----")</f>
        <v/>
      </c>
      <c r="DD167" s="172">
        <f t="shared" si="60"/>
        <v>1</v>
      </c>
    </row>
    <row r="168" spans="104:113" x14ac:dyDescent="0.25">
      <c r="DA168" s="172"/>
      <c r="DB168" s="32" t="str">
        <f>IF(DB169="","",CONCATENATE("Warband ",CZ169," ",DG168))</f>
        <v/>
      </c>
      <c r="DD168" s="172">
        <f t="shared" si="60"/>
        <v>1</v>
      </c>
      <c r="DG168" s="49" t="str">
        <f>CONCATENATE("   ",DH168,"/",DI168,IF(DH168&gt;DI168," !",""))</f>
        <v xml:space="preserve">   0/12</v>
      </c>
      <c r="DH168" s="172">
        <f t="shared" ref="DH168" si="65">INDEX($CB$1:$CU$1,CZ169)+DJ168</f>
        <v>0</v>
      </c>
      <c r="DI168" s="172">
        <f>12</f>
        <v>12</v>
      </c>
    </row>
    <row r="169" spans="104:113" x14ac:dyDescent="0.25">
      <c r="CZ169" s="172">
        <v>12</v>
      </c>
      <c r="DA169" s="172" t="s">
        <v>278</v>
      </c>
      <c r="DB169" s="32" t="str">
        <f>T(LOOKUP(CZ169,$DM$1:$EF$1,$DM$2:$EF$2))</f>
        <v/>
      </c>
      <c r="DD169" s="172">
        <f t="shared" si="60"/>
        <v>1</v>
      </c>
    </row>
    <row r="170" spans="104:113" x14ac:dyDescent="0.25">
      <c r="DA170" s="172">
        <v>1</v>
      </c>
      <c r="DB170" s="32" t="str">
        <f t="shared" ref="DB170:DB181" si="66">T(CONCATENATE(LOOKUP(DA170,CM$3:CM$80,BB$3:BB$80)," ",LOOKUP(DA170,CM$3:CM$80,$CA$3:$CA$80)))</f>
        <v xml:space="preserve"> </v>
      </c>
      <c r="DD170" s="172">
        <f t="shared" si="60"/>
        <v>1</v>
      </c>
    </row>
    <row r="171" spans="104:113" x14ac:dyDescent="0.25">
      <c r="DA171" s="172">
        <v>2</v>
      </c>
      <c r="DB171" s="32" t="str">
        <f t="shared" si="66"/>
        <v xml:space="preserve"> </v>
      </c>
      <c r="DD171" s="172">
        <f t="shared" si="60"/>
        <v>1</v>
      </c>
    </row>
    <row r="172" spans="104:113" x14ac:dyDescent="0.25">
      <c r="DA172" s="172">
        <v>3</v>
      </c>
      <c r="DB172" s="32" t="str">
        <f t="shared" si="66"/>
        <v xml:space="preserve"> </v>
      </c>
      <c r="DD172" s="172">
        <f t="shared" si="60"/>
        <v>1</v>
      </c>
    </row>
    <row r="173" spans="104:113" x14ac:dyDescent="0.25">
      <c r="DA173" s="172">
        <v>4</v>
      </c>
      <c r="DB173" s="32" t="str">
        <f t="shared" si="66"/>
        <v xml:space="preserve"> </v>
      </c>
      <c r="DD173" s="172">
        <f t="shared" si="60"/>
        <v>1</v>
      </c>
    </row>
    <row r="174" spans="104:113" x14ac:dyDescent="0.25">
      <c r="DA174" s="172">
        <v>5</v>
      </c>
      <c r="DB174" s="32" t="str">
        <f t="shared" si="66"/>
        <v xml:space="preserve"> </v>
      </c>
      <c r="DD174" s="172">
        <f t="shared" si="60"/>
        <v>1</v>
      </c>
    </row>
    <row r="175" spans="104:113" x14ac:dyDescent="0.25">
      <c r="DA175" s="172">
        <v>6</v>
      </c>
      <c r="DB175" s="32" t="str">
        <f t="shared" si="66"/>
        <v xml:space="preserve"> </v>
      </c>
      <c r="DD175" s="172">
        <f t="shared" si="60"/>
        <v>1</v>
      </c>
    </row>
    <row r="176" spans="104:113" x14ac:dyDescent="0.25">
      <c r="DA176" s="172">
        <v>7</v>
      </c>
      <c r="DB176" s="32" t="str">
        <f t="shared" si="66"/>
        <v xml:space="preserve"> </v>
      </c>
      <c r="DD176" s="172">
        <f t="shared" si="60"/>
        <v>1</v>
      </c>
    </row>
    <row r="177" spans="104:113" x14ac:dyDescent="0.25">
      <c r="DA177" s="172">
        <v>8</v>
      </c>
      <c r="DB177" s="32" t="str">
        <f t="shared" si="66"/>
        <v xml:space="preserve"> </v>
      </c>
      <c r="DD177" s="172">
        <f t="shared" si="60"/>
        <v>1</v>
      </c>
    </row>
    <row r="178" spans="104:113" x14ac:dyDescent="0.25">
      <c r="DA178" s="172">
        <v>9</v>
      </c>
      <c r="DB178" s="32" t="str">
        <f t="shared" si="66"/>
        <v xml:space="preserve"> </v>
      </c>
      <c r="DD178" s="172">
        <f t="shared" si="60"/>
        <v>1</v>
      </c>
    </row>
    <row r="179" spans="104:113" x14ac:dyDescent="0.25">
      <c r="DA179" s="172">
        <v>10</v>
      </c>
      <c r="DB179" s="32" t="str">
        <f t="shared" si="66"/>
        <v xml:space="preserve"> </v>
      </c>
      <c r="DD179" s="172">
        <f t="shared" si="60"/>
        <v>1</v>
      </c>
    </row>
    <row r="180" spans="104:113" x14ac:dyDescent="0.25">
      <c r="DA180" s="172">
        <v>11</v>
      </c>
      <c r="DB180" s="32" t="str">
        <f t="shared" si="66"/>
        <v xml:space="preserve"> </v>
      </c>
      <c r="DD180" s="172">
        <f t="shared" si="60"/>
        <v>1</v>
      </c>
    </row>
    <row r="181" spans="104:113" x14ac:dyDescent="0.25">
      <c r="DA181" s="172">
        <v>12</v>
      </c>
      <c r="DB181" s="32" t="str">
        <f t="shared" si="66"/>
        <v xml:space="preserve"> </v>
      </c>
      <c r="DD181" s="172">
        <f t="shared" si="60"/>
        <v>1</v>
      </c>
    </row>
    <row r="182" spans="104:113" x14ac:dyDescent="0.25">
      <c r="DB182" s="196" t="str">
        <f>IF(DB169="","","----")</f>
        <v/>
      </c>
      <c r="DD182" s="172">
        <f t="shared" si="60"/>
        <v>1</v>
      </c>
    </row>
    <row r="183" spans="104:113" x14ac:dyDescent="0.25">
      <c r="DA183" s="172"/>
      <c r="DB183" s="32" t="str">
        <f>IF(DB184="","",CONCATENATE("Warband ",CZ184," ",DG183))</f>
        <v/>
      </c>
      <c r="DD183" s="172">
        <f t="shared" si="60"/>
        <v>1</v>
      </c>
      <c r="DG183" s="49" t="str">
        <f>CONCATENATE("   ",DH183,"/",DI183,IF(DH183&gt;DI183," !",""))</f>
        <v xml:space="preserve">   0/12</v>
      </c>
      <c r="DH183" s="172">
        <f t="shared" ref="DH183" si="67">INDEX($CB$1:$CU$1,CZ184)+DJ183</f>
        <v>0</v>
      </c>
      <c r="DI183" s="172">
        <f>12</f>
        <v>12</v>
      </c>
    </row>
    <row r="184" spans="104:113" x14ac:dyDescent="0.25">
      <c r="CZ184" s="172">
        <v>13</v>
      </c>
      <c r="DA184" s="172" t="s">
        <v>278</v>
      </c>
      <c r="DB184" s="32" t="str">
        <f>T(LOOKUP(CZ184,$DM$1:$EF$1,$DM$2:$EF$2))</f>
        <v/>
      </c>
      <c r="DD184" s="172">
        <f t="shared" si="60"/>
        <v>1</v>
      </c>
    </row>
    <row r="185" spans="104:113" x14ac:dyDescent="0.25">
      <c r="DA185" s="172">
        <v>1</v>
      </c>
      <c r="DB185" s="32" t="str">
        <f t="shared" ref="DB185:DB196" si="68">T(CONCATENATE(LOOKUP(DA185,CN$3:CN$80,BC$3:BC$80)," ",LOOKUP(DA185,CN$3:CN$80,$CA$3:$CA$80)))</f>
        <v xml:space="preserve"> </v>
      </c>
      <c r="DD185" s="172">
        <f t="shared" si="60"/>
        <v>1</v>
      </c>
    </row>
    <row r="186" spans="104:113" x14ac:dyDescent="0.25">
      <c r="DA186" s="172">
        <v>2</v>
      </c>
      <c r="DB186" s="32" t="str">
        <f t="shared" si="68"/>
        <v xml:space="preserve"> </v>
      </c>
      <c r="DD186" s="172">
        <f t="shared" si="60"/>
        <v>1</v>
      </c>
    </row>
    <row r="187" spans="104:113" x14ac:dyDescent="0.25">
      <c r="DA187" s="172">
        <v>3</v>
      </c>
      <c r="DB187" s="32" t="str">
        <f t="shared" si="68"/>
        <v xml:space="preserve"> </v>
      </c>
      <c r="DD187" s="172">
        <f t="shared" si="60"/>
        <v>1</v>
      </c>
    </row>
    <row r="188" spans="104:113" x14ac:dyDescent="0.25">
      <c r="DA188" s="172">
        <v>4</v>
      </c>
      <c r="DB188" s="32" t="str">
        <f t="shared" si="68"/>
        <v xml:space="preserve"> </v>
      </c>
      <c r="DD188" s="172">
        <f t="shared" si="60"/>
        <v>1</v>
      </c>
    </row>
    <row r="189" spans="104:113" x14ac:dyDescent="0.25">
      <c r="DA189" s="172">
        <v>5</v>
      </c>
      <c r="DB189" s="32" t="str">
        <f t="shared" si="68"/>
        <v xml:space="preserve"> </v>
      </c>
      <c r="DD189" s="172">
        <f t="shared" si="60"/>
        <v>1</v>
      </c>
    </row>
    <row r="190" spans="104:113" x14ac:dyDescent="0.25">
      <c r="DA190" s="172">
        <v>6</v>
      </c>
      <c r="DB190" s="32" t="str">
        <f t="shared" si="68"/>
        <v xml:space="preserve"> </v>
      </c>
      <c r="DD190" s="172">
        <f t="shared" si="60"/>
        <v>1</v>
      </c>
    </row>
    <row r="191" spans="104:113" x14ac:dyDescent="0.25">
      <c r="DA191" s="172">
        <v>7</v>
      </c>
      <c r="DB191" s="32" t="str">
        <f t="shared" si="68"/>
        <v xml:space="preserve"> </v>
      </c>
      <c r="DD191" s="172">
        <f t="shared" si="60"/>
        <v>1</v>
      </c>
    </row>
    <row r="192" spans="104:113" x14ac:dyDescent="0.25">
      <c r="DA192" s="172">
        <v>8</v>
      </c>
      <c r="DB192" s="32" t="str">
        <f t="shared" si="68"/>
        <v xml:space="preserve"> </v>
      </c>
      <c r="DD192" s="172">
        <f t="shared" si="60"/>
        <v>1</v>
      </c>
    </row>
    <row r="193" spans="104:113" x14ac:dyDescent="0.25">
      <c r="DA193" s="172">
        <v>9</v>
      </c>
      <c r="DB193" s="32" t="str">
        <f t="shared" si="68"/>
        <v xml:space="preserve"> </v>
      </c>
      <c r="DD193" s="172">
        <f t="shared" si="60"/>
        <v>1</v>
      </c>
    </row>
    <row r="194" spans="104:113" x14ac:dyDescent="0.25">
      <c r="DA194" s="172">
        <v>10</v>
      </c>
      <c r="DB194" s="32" t="str">
        <f t="shared" si="68"/>
        <v xml:space="preserve"> </v>
      </c>
      <c r="DD194" s="172">
        <f t="shared" si="60"/>
        <v>1</v>
      </c>
    </row>
    <row r="195" spans="104:113" x14ac:dyDescent="0.25">
      <c r="DA195" s="172">
        <v>11</v>
      </c>
      <c r="DB195" s="32" t="str">
        <f t="shared" si="68"/>
        <v xml:space="preserve"> </v>
      </c>
      <c r="DD195" s="172">
        <f t="shared" si="60"/>
        <v>1</v>
      </c>
    </row>
    <row r="196" spans="104:113" x14ac:dyDescent="0.25">
      <c r="DA196" s="172">
        <v>12</v>
      </c>
      <c r="DB196" s="32" t="str">
        <f t="shared" si="68"/>
        <v xml:space="preserve"> </v>
      </c>
      <c r="DD196" s="172">
        <f t="shared" si="60"/>
        <v>1</v>
      </c>
    </row>
    <row r="197" spans="104:113" x14ac:dyDescent="0.25">
      <c r="DB197" s="196" t="str">
        <f>IF(DB184="","","----")</f>
        <v/>
      </c>
      <c r="DD197" s="172">
        <f t="shared" ref="DD197:DD260" si="69">IF(OR(DB196="",DB196=" "),DD196,DD196+1)</f>
        <v>1</v>
      </c>
    </row>
    <row r="198" spans="104:113" x14ac:dyDescent="0.25">
      <c r="DA198" s="172"/>
      <c r="DB198" s="32" t="str">
        <f>IF(DB199="","",CONCATENATE("Warband ",CZ199," ",DG198))</f>
        <v/>
      </c>
      <c r="DD198" s="172">
        <f t="shared" si="69"/>
        <v>1</v>
      </c>
      <c r="DG198" s="49" t="str">
        <f>CONCATENATE("   ",DH198,"/",DI198,IF(DH198&gt;DI198," !",""))</f>
        <v xml:space="preserve">   0/12</v>
      </c>
      <c r="DH198" s="172">
        <f t="shared" ref="DH198" si="70">INDEX($CB$1:$CU$1,CZ199)+DJ198</f>
        <v>0</v>
      </c>
      <c r="DI198" s="172">
        <f>12</f>
        <v>12</v>
      </c>
    </row>
    <row r="199" spans="104:113" x14ac:dyDescent="0.25">
      <c r="CZ199" s="172">
        <v>14</v>
      </c>
      <c r="DA199" s="172" t="s">
        <v>278</v>
      </c>
      <c r="DB199" s="32" t="str">
        <f>T(LOOKUP(CZ199,$DM$1:$EF$1,$DM$2:$EF$2))</f>
        <v/>
      </c>
      <c r="DD199" s="172">
        <f t="shared" si="69"/>
        <v>1</v>
      </c>
    </row>
    <row r="200" spans="104:113" x14ac:dyDescent="0.25">
      <c r="DA200" s="172">
        <v>1</v>
      </c>
      <c r="DB200" s="32" t="str">
        <f t="shared" ref="DB200:DB211" si="71">T(CONCATENATE(LOOKUP(DA200,CO$3:CO$80,BD$3:BD$80)," ",LOOKUP(DA200,CO$3:CO$80,$CA$3:$CA$80)))</f>
        <v xml:space="preserve"> </v>
      </c>
      <c r="DD200" s="172">
        <f t="shared" si="69"/>
        <v>1</v>
      </c>
    </row>
    <row r="201" spans="104:113" x14ac:dyDescent="0.25">
      <c r="DA201" s="172">
        <v>2</v>
      </c>
      <c r="DB201" s="32" t="str">
        <f t="shared" si="71"/>
        <v xml:space="preserve"> </v>
      </c>
      <c r="DD201" s="172">
        <f t="shared" si="69"/>
        <v>1</v>
      </c>
    </row>
    <row r="202" spans="104:113" x14ac:dyDescent="0.25">
      <c r="DA202" s="172">
        <v>3</v>
      </c>
      <c r="DB202" s="32" t="str">
        <f t="shared" si="71"/>
        <v xml:space="preserve"> </v>
      </c>
      <c r="DD202" s="172">
        <f t="shared" si="69"/>
        <v>1</v>
      </c>
    </row>
    <row r="203" spans="104:113" x14ac:dyDescent="0.25">
      <c r="DA203" s="172">
        <v>4</v>
      </c>
      <c r="DB203" s="32" t="str">
        <f t="shared" si="71"/>
        <v xml:space="preserve"> </v>
      </c>
      <c r="DD203" s="172">
        <f t="shared" si="69"/>
        <v>1</v>
      </c>
    </row>
    <row r="204" spans="104:113" x14ac:dyDescent="0.25">
      <c r="DA204" s="172">
        <v>5</v>
      </c>
      <c r="DB204" s="32" t="str">
        <f t="shared" si="71"/>
        <v xml:space="preserve"> </v>
      </c>
      <c r="DD204" s="172">
        <f t="shared" si="69"/>
        <v>1</v>
      </c>
    </row>
    <row r="205" spans="104:113" x14ac:dyDescent="0.25">
      <c r="DA205" s="172">
        <v>6</v>
      </c>
      <c r="DB205" s="32" t="str">
        <f t="shared" si="71"/>
        <v xml:space="preserve"> </v>
      </c>
      <c r="DD205" s="172">
        <f t="shared" si="69"/>
        <v>1</v>
      </c>
    </row>
    <row r="206" spans="104:113" x14ac:dyDescent="0.25">
      <c r="DA206" s="172">
        <v>7</v>
      </c>
      <c r="DB206" s="32" t="str">
        <f t="shared" si="71"/>
        <v xml:space="preserve"> </v>
      </c>
      <c r="DD206" s="172">
        <f t="shared" si="69"/>
        <v>1</v>
      </c>
    </row>
    <row r="207" spans="104:113" x14ac:dyDescent="0.25">
      <c r="DA207" s="172">
        <v>8</v>
      </c>
      <c r="DB207" s="32" t="str">
        <f t="shared" si="71"/>
        <v xml:space="preserve"> </v>
      </c>
      <c r="DD207" s="172">
        <f t="shared" si="69"/>
        <v>1</v>
      </c>
    </row>
    <row r="208" spans="104:113" x14ac:dyDescent="0.25">
      <c r="DA208" s="172">
        <v>9</v>
      </c>
      <c r="DB208" s="32" t="str">
        <f t="shared" si="71"/>
        <v xml:space="preserve"> </v>
      </c>
      <c r="DD208" s="172">
        <f t="shared" si="69"/>
        <v>1</v>
      </c>
    </row>
    <row r="209" spans="104:113" x14ac:dyDescent="0.25">
      <c r="DA209" s="172">
        <v>10</v>
      </c>
      <c r="DB209" s="32" t="str">
        <f t="shared" si="71"/>
        <v xml:space="preserve"> </v>
      </c>
      <c r="DD209" s="172">
        <f t="shared" si="69"/>
        <v>1</v>
      </c>
    </row>
    <row r="210" spans="104:113" x14ac:dyDescent="0.25">
      <c r="DA210" s="172">
        <v>11</v>
      </c>
      <c r="DB210" s="32" t="str">
        <f t="shared" si="71"/>
        <v xml:space="preserve"> </v>
      </c>
      <c r="DD210" s="172">
        <f t="shared" si="69"/>
        <v>1</v>
      </c>
    </row>
    <row r="211" spans="104:113" x14ac:dyDescent="0.25">
      <c r="DA211" s="172">
        <v>12</v>
      </c>
      <c r="DB211" s="32" t="str">
        <f t="shared" si="71"/>
        <v xml:space="preserve"> </v>
      </c>
      <c r="DD211" s="172">
        <f t="shared" si="69"/>
        <v>1</v>
      </c>
    </row>
    <row r="212" spans="104:113" x14ac:dyDescent="0.25">
      <c r="DB212" s="196" t="str">
        <f>IF(DB199="","","----")</f>
        <v/>
      </c>
      <c r="DD212" s="172">
        <f t="shared" si="69"/>
        <v>1</v>
      </c>
    </row>
    <row r="213" spans="104:113" x14ac:dyDescent="0.25">
      <c r="DA213" s="172"/>
      <c r="DB213" s="32" t="str">
        <f>IF(DB214="","",CONCATENATE("Warband ",CZ214," ",DG213))</f>
        <v/>
      </c>
      <c r="DD213" s="172">
        <f t="shared" si="69"/>
        <v>1</v>
      </c>
      <c r="DG213" s="49" t="str">
        <f>CONCATENATE("   ",DH213,"/",DI213,IF(DH213&gt;DI213," !",""))</f>
        <v xml:space="preserve">   0/12</v>
      </c>
      <c r="DH213" s="172">
        <f t="shared" ref="DH213" si="72">INDEX($CB$1:$CU$1,CZ214)+DJ213</f>
        <v>0</v>
      </c>
      <c r="DI213" s="172">
        <f>12</f>
        <v>12</v>
      </c>
    </row>
    <row r="214" spans="104:113" x14ac:dyDescent="0.25">
      <c r="CZ214" s="172">
        <v>15</v>
      </c>
      <c r="DA214" s="172" t="s">
        <v>278</v>
      </c>
      <c r="DB214" s="32" t="str">
        <f>T(LOOKUP(CZ214,$DM$1:$EF$1,$DM$2:$EF$2))</f>
        <v/>
      </c>
      <c r="DD214" s="172">
        <f t="shared" si="69"/>
        <v>1</v>
      </c>
    </row>
    <row r="215" spans="104:113" x14ac:dyDescent="0.25">
      <c r="DA215" s="172">
        <v>1</v>
      </c>
      <c r="DB215" s="32" t="str">
        <f t="shared" ref="DB215:DB226" si="73">T(CONCATENATE(LOOKUP(DA215,CP$3:CP$80,BE$3:BE$80)," ",LOOKUP(DA215,CP$3:CP$80,$CA$3:$CA$80)))</f>
        <v xml:space="preserve"> </v>
      </c>
      <c r="DD215" s="172">
        <f t="shared" si="69"/>
        <v>1</v>
      </c>
    </row>
    <row r="216" spans="104:113" x14ac:dyDescent="0.25">
      <c r="DA216" s="172">
        <v>2</v>
      </c>
      <c r="DB216" s="32" t="str">
        <f t="shared" si="73"/>
        <v xml:space="preserve"> </v>
      </c>
      <c r="DD216" s="172">
        <f t="shared" si="69"/>
        <v>1</v>
      </c>
    </row>
    <row r="217" spans="104:113" x14ac:dyDescent="0.25">
      <c r="DA217" s="172">
        <v>3</v>
      </c>
      <c r="DB217" s="32" t="str">
        <f t="shared" si="73"/>
        <v xml:space="preserve"> </v>
      </c>
      <c r="DD217" s="172">
        <f t="shared" si="69"/>
        <v>1</v>
      </c>
    </row>
    <row r="218" spans="104:113" x14ac:dyDescent="0.25">
      <c r="DA218" s="172">
        <v>4</v>
      </c>
      <c r="DB218" s="32" t="str">
        <f t="shared" si="73"/>
        <v xml:space="preserve"> </v>
      </c>
      <c r="DD218" s="172">
        <f t="shared" si="69"/>
        <v>1</v>
      </c>
    </row>
    <row r="219" spans="104:113" x14ac:dyDescent="0.25">
      <c r="DA219" s="172">
        <v>5</v>
      </c>
      <c r="DB219" s="32" t="str">
        <f t="shared" si="73"/>
        <v xml:space="preserve"> </v>
      </c>
      <c r="DD219" s="172">
        <f t="shared" si="69"/>
        <v>1</v>
      </c>
    </row>
    <row r="220" spans="104:113" x14ac:dyDescent="0.25">
      <c r="DA220" s="172">
        <v>6</v>
      </c>
      <c r="DB220" s="32" t="str">
        <f t="shared" si="73"/>
        <v xml:space="preserve"> </v>
      </c>
      <c r="DD220" s="172">
        <f t="shared" si="69"/>
        <v>1</v>
      </c>
    </row>
    <row r="221" spans="104:113" x14ac:dyDescent="0.25">
      <c r="DA221" s="172">
        <v>7</v>
      </c>
      <c r="DB221" s="32" t="str">
        <f t="shared" si="73"/>
        <v xml:space="preserve"> </v>
      </c>
      <c r="DD221" s="172">
        <f t="shared" si="69"/>
        <v>1</v>
      </c>
    </row>
    <row r="222" spans="104:113" x14ac:dyDescent="0.25">
      <c r="DA222" s="172">
        <v>8</v>
      </c>
      <c r="DB222" s="32" t="str">
        <f t="shared" si="73"/>
        <v xml:space="preserve"> </v>
      </c>
      <c r="DD222" s="172">
        <f t="shared" si="69"/>
        <v>1</v>
      </c>
    </row>
    <row r="223" spans="104:113" x14ac:dyDescent="0.25">
      <c r="DA223" s="172">
        <v>9</v>
      </c>
      <c r="DB223" s="32" t="str">
        <f t="shared" si="73"/>
        <v xml:space="preserve"> </v>
      </c>
      <c r="DD223" s="172">
        <f t="shared" si="69"/>
        <v>1</v>
      </c>
    </row>
    <row r="224" spans="104:113" x14ac:dyDescent="0.25">
      <c r="DA224" s="172">
        <v>10</v>
      </c>
      <c r="DB224" s="32" t="str">
        <f t="shared" si="73"/>
        <v xml:space="preserve"> </v>
      </c>
      <c r="DD224" s="172">
        <f t="shared" si="69"/>
        <v>1</v>
      </c>
    </row>
    <row r="225" spans="104:113" x14ac:dyDescent="0.25">
      <c r="DA225" s="172">
        <v>11</v>
      </c>
      <c r="DB225" s="32" t="str">
        <f t="shared" si="73"/>
        <v xml:space="preserve"> </v>
      </c>
      <c r="DD225" s="172">
        <f t="shared" si="69"/>
        <v>1</v>
      </c>
    </row>
    <row r="226" spans="104:113" x14ac:dyDescent="0.25">
      <c r="DA226" s="172">
        <v>12</v>
      </c>
      <c r="DB226" s="32" t="str">
        <f t="shared" si="73"/>
        <v xml:space="preserve"> </v>
      </c>
      <c r="DD226" s="172">
        <f t="shared" si="69"/>
        <v>1</v>
      </c>
    </row>
    <row r="227" spans="104:113" x14ac:dyDescent="0.25">
      <c r="DB227" s="196" t="str">
        <f>IF(DB214="","","----")</f>
        <v/>
      </c>
      <c r="DD227" s="172">
        <f t="shared" si="69"/>
        <v>1</v>
      </c>
    </row>
    <row r="228" spans="104:113" x14ac:dyDescent="0.25">
      <c r="DA228" s="172"/>
      <c r="DB228" s="32" t="str">
        <f>IF(DB229="","",CONCATENATE("Warband ",CZ229," ",DG228))</f>
        <v/>
      </c>
      <c r="DD228" s="172">
        <f t="shared" si="69"/>
        <v>1</v>
      </c>
      <c r="DG228" s="49" t="str">
        <f>CONCATENATE("   ",DH228,"/",DI228,IF(DH228&gt;DI228," !",""))</f>
        <v xml:space="preserve">   0/12</v>
      </c>
      <c r="DH228" s="172">
        <f t="shared" ref="DH228" si="74">INDEX($CB$1:$CU$1,CZ229)+DJ228</f>
        <v>0</v>
      </c>
      <c r="DI228" s="172">
        <f>12</f>
        <v>12</v>
      </c>
    </row>
    <row r="229" spans="104:113" x14ac:dyDescent="0.25">
      <c r="CZ229" s="172">
        <v>16</v>
      </c>
      <c r="DA229" s="172" t="s">
        <v>278</v>
      </c>
      <c r="DB229" s="32" t="str">
        <f>T(LOOKUP(CZ229,$DM$1:$EF$1,$DM$2:$EF$2))</f>
        <v/>
      </c>
      <c r="DD229" s="172">
        <f t="shared" si="69"/>
        <v>1</v>
      </c>
    </row>
    <row r="230" spans="104:113" x14ac:dyDescent="0.25">
      <c r="DA230" s="172">
        <v>1</v>
      </c>
      <c r="DB230" s="32" t="str">
        <f t="shared" ref="DB230:DB241" si="75">T(CONCATENATE(LOOKUP(DA230,CQ$3:CQ$80,BF$3:BF$80)," ",LOOKUP(DA230,CQ$3:CQ$80,$CA$3:$CA$80)))</f>
        <v xml:space="preserve"> </v>
      </c>
      <c r="DD230" s="172">
        <f t="shared" si="69"/>
        <v>1</v>
      </c>
    </row>
    <row r="231" spans="104:113" x14ac:dyDescent="0.25">
      <c r="DA231" s="172">
        <v>2</v>
      </c>
      <c r="DB231" s="32" t="str">
        <f t="shared" si="75"/>
        <v xml:space="preserve"> </v>
      </c>
      <c r="DD231" s="172">
        <f t="shared" si="69"/>
        <v>1</v>
      </c>
    </row>
    <row r="232" spans="104:113" x14ac:dyDescent="0.25">
      <c r="DA232" s="172">
        <v>3</v>
      </c>
      <c r="DB232" s="32" t="str">
        <f t="shared" si="75"/>
        <v xml:space="preserve"> </v>
      </c>
      <c r="DD232" s="172">
        <f t="shared" si="69"/>
        <v>1</v>
      </c>
    </row>
    <row r="233" spans="104:113" x14ac:dyDescent="0.25">
      <c r="DA233" s="172">
        <v>4</v>
      </c>
      <c r="DB233" s="32" t="str">
        <f t="shared" si="75"/>
        <v xml:space="preserve"> </v>
      </c>
      <c r="DD233" s="172">
        <f t="shared" si="69"/>
        <v>1</v>
      </c>
    </row>
    <row r="234" spans="104:113" x14ac:dyDescent="0.25">
      <c r="DA234" s="172">
        <v>5</v>
      </c>
      <c r="DB234" s="32" t="str">
        <f t="shared" si="75"/>
        <v xml:space="preserve"> </v>
      </c>
      <c r="DD234" s="172">
        <f t="shared" si="69"/>
        <v>1</v>
      </c>
    </row>
    <row r="235" spans="104:113" x14ac:dyDescent="0.25">
      <c r="DA235" s="172">
        <v>6</v>
      </c>
      <c r="DB235" s="32" t="str">
        <f t="shared" si="75"/>
        <v xml:space="preserve"> </v>
      </c>
      <c r="DD235" s="172">
        <f t="shared" si="69"/>
        <v>1</v>
      </c>
    </row>
    <row r="236" spans="104:113" x14ac:dyDescent="0.25">
      <c r="DA236" s="172">
        <v>7</v>
      </c>
      <c r="DB236" s="32" t="str">
        <f t="shared" si="75"/>
        <v xml:space="preserve"> </v>
      </c>
      <c r="DD236" s="172">
        <f t="shared" si="69"/>
        <v>1</v>
      </c>
    </row>
    <row r="237" spans="104:113" x14ac:dyDescent="0.25">
      <c r="DA237" s="172">
        <v>8</v>
      </c>
      <c r="DB237" s="32" t="str">
        <f t="shared" si="75"/>
        <v xml:space="preserve"> </v>
      </c>
      <c r="DD237" s="172">
        <f t="shared" si="69"/>
        <v>1</v>
      </c>
    </row>
    <row r="238" spans="104:113" x14ac:dyDescent="0.25">
      <c r="DA238" s="172">
        <v>9</v>
      </c>
      <c r="DB238" s="32" t="str">
        <f t="shared" si="75"/>
        <v xml:space="preserve"> </v>
      </c>
      <c r="DD238" s="172">
        <f t="shared" si="69"/>
        <v>1</v>
      </c>
    </row>
    <row r="239" spans="104:113" x14ac:dyDescent="0.25">
      <c r="DA239" s="172">
        <v>10</v>
      </c>
      <c r="DB239" s="32" t="str">
        <f t="shared" si="75"/>
        <v xml:space="preserve"> </v>
      </c>
      <c r="DD239" s="172">
        <f t="shared" si="69"/>
        <v>1</v>
      </c>
    </row>
    <row r="240" spans="104:113" x14ac:dyDescent="0.25">
      <c r="DA240" s="172">
        <v>11</v>
      </c>
      <c r="DB240" s="32" t="str">
        <f t="shared" si="75"/>
        <v xml:space="preserve"> </v>
      </c>
      <c r="DD240" s="172">
        <f t="shared" si="69"/>
        <v>1</v>
      </c>
    </row>
    <row r="241" spans="104:113" x14ac:dyDescent="0.25">
      <c r="DA241" s="172">
        <v>12</v>
      </c>
      <c r="DB241" s="32" t="str">
        <f t="shared" si="75"/>
        <v xml:space="preserve"> </v>
      </c>
      <c r="DD241" s="172">
        <f t="shared" si="69"/>
        <v>1</v>
      </c>
    </row>
    <row r="242" spans="104:113" x14ac:dyDescent="0.25">
      <c r="DB242" s="196" t="str">
        <f>IF(DB229="","","----")</f>
        <v/>
      </c>
      <c r="DD242" s="172">
        <f t="shared" si="69"/>
        <v>1</v>
      </c>
    </row>
    <row r="243" spans="104:113" x14ac:dyDescent="0.25">
      <c r="DA243" s="172"/>
      <c r="DB243" s="32" t="str">
        <f>IF(DB244="","",CONCATENATE("Warband ",CZ244," ",DG243))</f>
        <v/>
      </c>
      <c r="DD243" s="172">
        <f t="shared" si="69"/>
        <v>1</v>
      </c>
      <c r="DG243" s="49" t="str">
        <f>CONCATENATE("   ",DH243,"/",DI243,IF(DH243&gt;DI243," !",""))</f>
        <v xml:space="preserve">   0/12</v>
      </c>
      <c r="DH243" s="172">
        <f t="shared" ref="DH243" si="76">INDEX($CB$1:$CU$1,CZ244)+DJ243</f>
        <v>0</v>
      </c>
      <c r="DI243" s="172">
        <f>12</f>
        <v>12</v>
      </c>
    </row>
    <row r="244" spans="104:113" x14ac:dyDescent="0.25">
      <c r="CZ244" s="172">
        <v>17</v>
      </c>
      <c r="DA244" s="172" t="s">
        <v>278</v>
      </c>
      <c r="DB244" s="32" t="str">
        <f>T(LOOKUP(CZ244,$DM$1:$EF$1,$DM$2:$EF$2))</f>
        <v/>
      </c>
      <c r="DD244" s="172">
        <f t="shared" si="69"/>
        <v>1</v>
      </c>
    </row>
    <row r="245" spans="104:113" x14ac:dyDescent="0.25">
      <c r="DA245" s="172">
        <v>1</v>
      </c>
      <c r="DB245" s="32" t="str">
        <f t="shared" ref="DB245:DB256" si="77">T(CONCATENATE(LOOKUP(DA245,CR$3:CR$80,BG$3:BG$80)," ",LOOKUP(DA245,CR$3:CR$80,$CA$3:$CA$80)))</f>
        <v xml:space="preserve"> </v>
      </c>
      <c r="DD245" s="172">
        <f t="shared" si="69"/>
        <v>1</v>
      </c>
    </row>
    <row r="246" spans="104:113" x14ac:dyDescent="0.25">
      <c r="DA246" s="172">
        <v>2</v>
      </c>
      <c r="DB246" s="32" t="str">
        <f t="shared" si="77"/>
        <v xml:space="preserve"> </v>
      </c>
      <c r="DD246" s="172">
        <f t="shared" si="69"/>
        <v>1</v>
      </c>
    </row>
    <row r="247" spans="104:113" x14ac:dyDescent="0.25">
      <c r="DA247" s="172">
        <v>3</v>
      </c>
      <c r="DB247" s="32" t="str">
        <f t="shared" si="77"/>
        <v xml:space="preserve"> </v>
      </c>
      <c r="DD247" s="172">
        <f t="shared" si="69"/>
        <v>1</v>
      </c>
    </row>
    <row r="248" spans="104:113" x14ac:dyDescent="0.25">
      <c r="DA248" s="172">
        <v>4</v>
      </c>
      <c r="DB248" s="32" t="str">
        <f t="shared" si="77"/>
        <v xml:space="preserve"> </v>
      </c>
      <c r="DD248" s="172">
        <f t="shared" si="69"/>
        <v>1</v>
      </c>
    </row>
    <row r="249" spans="104:113" x14ac:dyDescent="0.25">
      <c r="DA249" s="172">
        <v>5</v>
      </c>
      <c r="DB249" s="32" t="str">
        <f t="shared" si="77"/>
        <v xml:space="preserve"> </v>
      </c>
      <c r="DD249" s="172">
        <f t="shared" si="69"/>
        <v>1</v>
      </c>
    </row>
    <row r="250" spans="104:113" x14ac:dyDescent="0.25">
      <c r="DA250" s="172">
        <v>6</v>
      </c>
      <c r="DB250" s="32" t="str">
        <f t="shared" si="77"/>
        <v xml:space="preserve"> </v>
      </c>
      <c r="DD250" s="172">
        <f t="shared" si="69"/>
        <v>1</v>
      </c>
    </row>
    <row r="251" spans="104:113" x14ac:dyDescent="0.25">
      <c r="DA251" s="172">
        <v>7</v>
      </c>
      <c r="DB251" s="32" t="str">
        <f t="shared" si="77"/>
        <v xml:space="preserve"> </v>
      </c>
      <c r="DD251" s="172">
        <f t="shared" si="69"/>
        <v>1</v>
      </c>
    </row>
    <row r="252" spans="104:113" x14ac:dyDescent="0.25">
      <c r="DA252" s="172">
        <v>8</v>
      </c>
      <c r="DB252" s="32" t="str">
        <f t="shared" si="77"/>
        <v xml:space="preserve"> </v>
      </c>
      <c r="DD252" s="172">
        <f t="shared" si="69"/>
        <v>1</v>
      </c>
    </row>
    <row r="253" spans="104:113" x14ac:dyDescent="0.25">
      <c r="DA253" s="172">
        <v>9</v>
      </c>
      <c r="DB253" s="32" t="str">
        <f t="shared" si="77"/>
        <v xml:space="preserve"> </v>
      </c>
      <c r="DD253" s="172">
        <f t="shared" si="69"/>
        <v>1</v>
      </c>
    </row>
    <row r="254" spans="104:113" x14ac:dyDescent="0.25">
      <c r="DA254" s="172">
        <v>10</v>
      </c>
      <c r="DB254" s="32" t="str">
        <f t="shared" si="77"/>
        <v xml:space="preserve"> </v>
      </c>
      <c r="DD254" s="172">
        <f t="shared" si="69"/>
        <v>1</v>
      </c>
    </row>
    <row r="255" spans="104:113" x14ac:dyDescent="0.25">
      <c r="DA255" s="172">
        <v>11</v>
      </c>
      <c r="DB255" s="32" t="str">
        <f t="shared" si="77"/>
        <v xml:space="preserve"> </v>
      </c>
      <c r="DD255" s="172">
        <f t="shared" si="69"/>
        <v>1</v>
      </c>
    </row>
    <row r="256" spans="104:113" x14ac:dyDescent="0.25">
      <c r="DA256" s="172">
        <v>12</v>
      </c>
      <c r="DB256" s="32" t="str">
        <f t="shared" si="77"/>
        <v xml:space="preserve"> </v>
      </c>
      <c r="DD256" s="172">
        <f t="shared" si="69"/>
        <v>1</v>
      </c>
    </row>
    <row r="257" spans="104:113" x14ac:dyDescent="0.25">
      <c r="DB257" s="196" t="str">
        <f>IF(DB244="","","----")</f>
        <v/>
      </c>
      <c r="DD257" s="172">
        <f t="shared" si="69"/>
        <v>1</v>
      </c>
    </row>
    <row r="258" spans="104:113" x14ac:dyDescent="0.25">
      <c r="DA258" s="172"/>
      <c r="DB258" s="32" t="str">
        <f>IF(DB259="","",CONCATENATE("Warband ",CZ259," ",DG258))</f>
        <v/>
      </c>
      <c r="DD258" s="172">
        <f t="shared" si="69"/>
        <v>1</v>
      </c>
      <c r="DG258" s="49" t="str">
        <f>CONCATENATE("   ",DH258,"/",DI258,IF(DH258&gt;DI258," !",""))</f>
        <v xml:space="preserve">   0/12</v>
      </c>
      <c r="DH258" s="172">
        <f t="shared" ref="DH258" si="78">INDEX($CB$1:$CU$1,CZ259)+DJ258</f>
        <v>0</v>
      </c>
      <c r="DI258" s="172">
        <f>12</f>
        <v>12</v>
      </c>
    </row>
    <row r="259" spans="104:113" x14ac:dyDescent="0.25">
      <c r="CZ259" s="172">
        <v>18</v>
      </c>
      <c r="DA259" s="172" t="s">
        <v>278</v>
      </c>
      <c r="DB259" s="32" t="str">
        <f>T(LOOKUP(CZ259,$DM$1:$EF$1,$DM$2:$EF$2))</f>
        <v/>
      </c>
      <c r="DD259" s="172">
        <f t="shared" si="69"/>
        <v>1</v>
      </c>
    </row>
    <row r="260" spans="104:113" x14ac:dyDescent="0.25">
      <c r="DA260" s="172">
        <v>1</v>
      </c>
      <c r="DB260" s="32" t="str">
        <f t="shared" ref="DB260:DB271" si="79">T(CONCATENATE(LOOKUP(DA260,CS$3:CS$80,BH$3:BH$80)," ",LOOKUP(DA260,CS$3:CS$80,$CA$3:$CA$80)))</f>
        <v xml:space="preserve"> </v>
      </c>
      <c r="DD260" s="172">
        <f t="shared" si="69"/>
        <v>1</v>
      </c>
    </row>
    <row r="261" spans="104:113" x14ac:dyDescent="0.25">
      <c r="DA261" s="172">
        <v>2</v>
      </c>
      <c r="DB261" s="32" t="str">
        <f t="shared" si="79"/>
        <v xml:space="preserve"> </v>
      </c>
      <c r="DD261" s="172">
        <f t="shared" ref="DD261:DD302" si="80">IF(OR(DB260="",DB260=" "),DD260,DD260+1)</f>
        <v>1</v>
      </c>
    </row>
    <row r="262" spans="104:113" x14ac:dyDescent="0.25">
      <c r="DA262" s="172">
        <v>3</v>
      </c>
      <c r="DB262" s="32" t="str">
        <f t="shared" si="79"/>
        <v xml:space="preserve"> </v>
      </c>
      <c r="DD262" s="172">
        <f t="shared" si="80"/>
        <v>1</v>
      </c>
    </row>
    <row r="263" spans="104:113" x14ac:dyDescent="0.25">
      <c r="DA263" s="172">
        <v>4</v>
      </c>
      <c r="DB263" s="32" t="str">
        <f t="shared" si="79"/>
        <v xml:space="preserve"> </v>
      </c>
      <c r="DD263" s="172">
        <f t="shared" si="80"/>
        <v>1</v>
      </c>
    </row>
    <row r="264" spans="104:113" x14ac:dyDescent="0.25">
      <c r="DA264" s="172">
        <v>5</v>
      </c>
      <c r="DB264" s="32" t="str">
        <f t="shared" si="79"/>
        <v xml:space="preserve"> </v>
      </c>
      <c r="DD264" s="172">
        <f t="shared" si="80"/>
        <v>1</v>
      </c>
    </row>
    <row r="265" spans="104:113" x14ac:dyDescent="0.25">
      <c r="DA265" s="172">
        <v>6</v>
      </c>
      <c r="DB265" s="32" t="str">
        <f t="shared" si="79"/>
        <v xml:space="preserve"> </v>
      </c>
      <c r="DD265" s="172">
        <f t="shared" si="80"/>
        <v>1</v>
      </c>
    </row>
    <row r="266" spans="104:113" x14ac:dyDescent="0.25">
      <c r="DA266" s="172">
        <v>7</v>
      </c>
      <c r="DB266" s="32" t="str">
        <f t="shared" si="79"/>
        <v xml:space="preserve"> </v>
      </c>
      <c r="DD266" s="172">
        <f t="shared" si="80"/>
        <v>1</v>
      </c>
    </row>
    <row r="267" spans="104:113" x14ac:dyDescent="0.25">
      <c r="DA267" s="172">
        <v>8</v>
      </c>
      <c r="DB267" s="32" t="str">
        <f t="shared" si="79"/>
        <v xml:space="preserve"> </v>
      </c>
      <c r="DD267" s="172">
        <f t="shared" si="80"/>
        <v>1</v>
      </c>
    </row>
    <row r="268" spans="104:113" x14ac:dyDescent="0.25">
      <c r="DA268" s="172">
        <v>9</v>
      </c>
      <c r="DB268" s="32" t="str">
        <f t="shared" si="79"/>
        <v xml:space="preserve"> </v>
      </c>
      <c r="DD268" s="172">
        <f t="shared" si="80"/>
        <v>1</v>
      </c>
    </row>
    <row r="269" spans="104:113" x14ac:dyDescent="0.25">
      <c r="DA269" s="172">
        <v>10</v>
      </c>
      <c r="DB269" s="32" t="str">
        <f t="shared" si="79"/>
        <v xml:space="preserve"> </v>
      </c>
      <c r="DD269" s="172">
        <f t="shared" si="80"/>
        <v>1</v>
      </c>
    </row>
    <row r="270" spans="104:113" x14ac:dyDescent="0.25">
      <c r="DA270" s="172">
        <v>11</v>
      </c>
      <c r="DB270" s="32" t="str">
        <f t="shared" si="79"/>
        <v xml:space="preserve"> </v>
      </c>
      <c r="DD270" s="172">
        <f t="shared" si="80"/>
        <v>1</v>
      </c>
    </row>
    <row r="271" spans="104:113" x14ac:dyDescent="0.25">
      <c r="DA271" s="172">
        <v>12</v>
      </c>
      <c r="DB271" s="32" t="str">
        <f t="shared" si="79"/>
        <v xml:space="preserve"> </v>
      </c>
      <c r="DD271" s="172">
        <f t="shared" si="80"/>
        <v>1</v>
      </c>
    </row>
    <row r="272" spans="104:113" x14ac:dyDescent="0.25">
      <c r="DB272" s="196" t="str">
        <f>IF(DB259="","","----")</f>
        <v/>
      </c>
      <c r="DD272" s="172">
        <f t="shared" si="80"/>
        <v>1</v>
      </c>
    </row>
    <row r="273" spans="104:113" x14ac:dyDescent="0.25">
      <c r="DA273" s="172"/>
      <c r="DB273" s="32" t="str">
        <f>IF(DB274="","",CONCATENATE("Warband ",CZ274," ",DG273))</f>
        <v/>
      </c>
      <c r="DD273" s="172">
        <f t="shared" si="80"/>
        <v>1</v>
      </c>
      <c r="DG273" s="49" t="str">
        <f>CONCATENATE("   ",DH273,"/",DI273,IF(DH273&gt;DI273," !",""))</f>
        <v xml:space="preserve">   0/12</v>
      </c>
      <c r="DH273" s="172">
        <f t="shared" ref="DH273" si="81">INDEX($CB$1:$CU$1,CZ274)+DJ273</f>
        <v>0</v>
      </c>
      <c r="DI273" s="172">
        <f>12</f>
        <v>12</v>
      </c>
    </row>
    <row r="274" spans="104:113" x14ac:dyDescent="0.25">
      <c r="CZ274" s="172">
        <v>19</v>
      </c>
      <c r="DA274" s="172" t="s">
        <v>278</v>
      </c>
      <c r="DB274" s="32" t="str">
        <f>T(LOOKUP(CZ274,$DM$1:$EF$1,$DM$2:$EF$2))</f>
        <v/>
      </c>
      <c r="DD274" s="172">
        <f t="shared" si="80"/>
        <v>1</v>
      </c>
    </row>
    <row r="275" spans="104:113" x14ac:dyDescent="0.25">
      <c r="DA275" s="172">
        <v>1</v>
      </c>
      <c r="DB275" s="32" t="str">
        <f t="shared" ref="DB275:DB286" si="82">T(CONCATENATE(LOOKUP(DA275,CT$3:CT$80,BI$3:BI$80)," ",LOOKUP(DA275,CT$3:CT$80,$CA$3:$CA$80)))</f>
        <v xml:space="preserve"> </v>
      </c>
      <c r="DD275" s="172">
        <f t="shared" si="80"/>
        <v>1</v>
      </c>
    </row>
    <row r="276" spans="104:113" x14ac:dyDescent="0.25">
      <c r="DA276" s="172">
        <v>2</v>
      </c>
      <c r="DB276" s="32" t="str">
        <f t="shared" si="82"/>
        <v xml:space="preserve"> </v>
      </c>
      <c r="DD276" s="172">
        <f t="shared" si="80"/>
        <v>1</v>
      </c>
    </row>
    <row r="277" spans="104:113" x14ac:dyDescent="0.25">
      <c r="DA277" s="172">
        <v>3</v>
      </c>
      <c r="DB277" s="32" t="str">
        <f t="shared" si="82"/>
        <v xml:space="preserve"> </v>
      </c>
      <c r="DD277" s="172">
        <f t="shared" si="80"/>
        <v>1</v>
      </c>
    </row>
    <row r="278" spans="104:113" x14ac:dyDescent="0.25">
      <c r="DA278" s="172">
        <v>4</v>
      </c>
      <c r="DB278" s="32" t="str">
        <f t="shared" si="82"/>
        <v xml:space="preserve"> </v>
      </c>
      <c r="DD278" s="172">
        <f t="shared" si="80"/>
        <v>1</v>
      </c>
    </row>
    <row r="279" spans="104:113" x14ac:dyDescent="0.25">
      <c r="DA279" s="172">
        <v>5</v>
      </c>
      <c r="DB279" s="32" t="str">
        <f t="shared" si="82"/>
        <v xml:space="preserve"> </v>
      </c>
      <c r="DD279" s="172">
        <f t="shared" si="80"/>
        <v>1</v>
      </c>
    </row>
    <row r="280" spans="104:113" x14ac:dyDescent="0.25">
      <c r="DA280" s="172">
        <v>6</v>
      </c>
      <c r="DB280" s="32" t="str">
        <f t="shared" si="82"/>
        <v xml:space="preserve"> </v>
      </c>
      <c r="DD280" s="172">
        <f t="shared" si="80"/>
        <v>1</v>
      </c>
    </row>
    <row r="281" spans="104:113" x14ac:dyDescent="0.25">
      <c r="DA281" s="172">
        <v>7</v>
      </c>
      <c r="DB281" s="32" t="str">
        <f t="shared" si="82"/>
        <v xml:space="preserve"> </v>
      </c>
      <c r="DD281" s="172">
        <f t="shared" si="80"/>
        <v>1</v>
      </c>
    </row>
    <row r="282" spans="104:113" x14ac:dyDescent="0.25">
      <c r="DA282" s="172">
        <v>8</v>
      </c>
      <c r="DB282" s="32" t="str">
        <f t="shared" si="82"/>
        <v xml:space="preserve"> </v>
      </c>
      <c r="DD282" s="172">
        <f t="shared" si="80"/>
        <v>1</v>
      </c>
    </row>
    <row r="283" spans="104:113" x14ac:dyDescent="0.25">
      <c r="DA283" s="172">
        <v>9</v>
      </c>
      <c r="DB283" s="32" t="str">
        <f t="shared" si="82"/>
        <v xml:space="preserve"> </v>
      </c>
      <c r="DD283" s="172">
        <f t="shared" si="80"/>
        <v>1</v>
      </c>
    </row>
    <row r="284" spans="104:113" x14ac:dyDescent="0.25">
      <c r="DA284" s="172">
        <v>10</v>
      </c>
      <c r="DB284" s="32" t="str">
        <f t="shared" si="82"/>
        <v xml:space="preserve"> </v>
      </c>
      <c r="DD284" s="172">
        <f t="shared" si="80"/>
        <v>1</v>
      </c>
    </row>
    <row r="285" spans="104:113" x14ac:dyDescent="0.25">
      <c r="DA285" s="172">
        <v>11</v>
      </c>
      <c r="DB285" s="32" t="str">
        <f t="shared" si="82"/>
        <v xml:space="preserve"> </v>
      </c>
      <c r="DD285" s="172">
        <f t="shared" si="80"/>
        <v>1</v>
      </c>
    </row>
    <row r="286" spans="104:113" x14ac:dyDescent="0.25">
      <c r="DA286" s="172">
        <v>12</v>
      </c>
      <c r="DB286" s="32" t="str">
        <f t="shared" si="82"/>
        <v xml:space="preserve"> </v>
      </c>
      <c r="DD286" s="172">
        <f t="shared" si="80"/>
        <v>1</v>
      </c>
    </row>
    <row r="287" spans="104:113" x14ac:dyDescent="0.25">
      <c r="DB287" s="196" t="str">
        <f>IF(DB274="","","----")</f>
        <v/>
      </c>
      <c r="DD287" s="172">
        <f t="shared" si="80"/>
        <v>1</v>
      </c>
    </row>
    <row r="288" spans="104:113" x14ac:dyDescent="0.25">
      <c r="DA288" s="172"/>
      <c r="DB288" s="32" t="str">
        <f>IF(DB289="","",CONCATENATE("Warband ",CZ289," ",DG288))</f>
        <v/>
      </c>
      <c r="DD288" s="172">
        <f t="shared" si="80"/>
        <v>1</v>
      </c>
      <c r="DG288" s="49" t="str">
        <f>CONCATENATE("   ",DH288,"/",DI288,IF(DH288&gt;DI288," !",""))</f>
        <v xml:space="preserve">   0/12</v>
      </c>
      <c r="DH288" s="172">
        <f t="shared" ref="DH288" si="83">INDEX($CB$1:$CU$1,CZ289)+DJ288</f>
        <v>0</v>
      </c>
      <c r="DI288" s="172">
        <f>12</f>
        <v>12</v>
      </c>
    </row>
    <row r="289" spans="104:108" x14ac:dyDescent="0.25">
      <c r="CZ289" s="172">
        <v>20</v>
      </c>
      <c r="DA289" s="172" t="s">
        <v>278</v>
      </c>
      <c r="DB289" s="32" t="str">
        <f>T(LOOKUP(CZ289,$DM$1:$EF$1,$DM$2:$EF$2))</f>
        <v/>
      </c>
      <c r="DD289" s="172">
        <f t="shared" si="80"/>
        <v>1</v>
      </c>
    </row>
    <row r="290" spans="104:108" x14ac:dyDescent="0.25">
      <c r="DA290" s="172">
        <v>1</v>
      </c>
      <c r="DB290" s="32" t="str">
        <f t="shared" ref="DB290:DB301" si="84">T(CONCATENATE(LOOKUP(DA290,CU$3:CU$80,BJ$3:BJ$80)," ",LOOKUP(DA290,CU$3:CU$80,$CA$3:$CA$80)))</f>
        <v xml:space="preserve"> </v>
      </c>
      <c r="DD290" s="172">
        <f t="shared" si="80"/>
        <v>1</v>
      </c>
    </row>
    <row r="291" spans="104:108" x14ac:dyDescent="0.25">
      <c r="DA291" s="172">
        <v>2</v>
      </c>
      <c r="DB291" s="32" t="str">
        <f t="shared" si="84"/>
        <v xml:space="preserve"> </v>
      </c>
      <c r="DD291" s="172">
        <f t="shared" si="80"/>
        <v>1</v>
      </c>
    </row>
    <row r="292" spans="104:108" x14ac:dyDescent="0.25">
      <c r="DA292" s="172">
        <v>3</v>
      </c>
      <c r="DB292" s="32" t="str">
        <f t="shared" si="84"/>
        <v xml:space="preserve"> </v>
      </c>
      <c r="DD292" s="172">
        <f t="shared" si="80"/>
        <v>1</v>
      </c>
    </row>
    <row r="293" spans="104:108" x14ac:dyDescent="0.25">
      <c r="DA293" s="172">
        <v>4</v>
      </c>
      <c r="DB293" s="32" t="str">
        <f t="shared" si="84"/>
        <v xml:space="preserve"> </v>
      </c>
      <c r="DD293" s="172">
        <f t="shared" si="80"/>
        <v>1</v>
      </c>
    </row>
    <row r="294" spans="104:108" x14ac:dyDescent="0.25">
      <c r="DA294" s="172">
        <v>5</v>
      </c>
      <c r="DB294" s="32" t="str">
        <f t="shared" si="84"/>
        <v xml:space="preserve"> </v>
      </c>
      <c r="DD294" s="172">
        <f t="shared" si="80"/>
        <v>1</v>
      </c>
    </row>
    <row r="295" spans="104:108" x14ac:dyDescent="0.25">
      <c r="DA295" s="172">
        <v>6</v>
      </c>
      <c r="DB295" s="32" t="str">
        <f t="shared" si="84"/>
        <v xml:space="preserve"> </v>
      </c>
      <c r="DD295" s="172">
        <f t="shared" si="80"/>
        <v>1</v>
      </c>
    </row>
    <row r="296" spans="104:108" x14ac:dyDescent="0.25">
      <c r="DA296" s="172">
        <v>7</v>
      </c>
      <c r="DB296" s="32" t="str">
        <f t="shared" si="84"/>
        <v xml:space="preserve"> </v>
      </c>
      <c r="DD296" s="172">
        <f t="shared" si="80"/>
        <v>1</v>
      </c>
    </row>
    <row r="297" spans="104:108" x14ac:dyDescent="0.25">
      <c r="DA297" s="172">
        <v>8</v>
      </c>
      <c r="DB297" s="32" t="str">
        <f t="shared" si="84"/>
        <v xml:space="preserve"> </v>
      </c>
      <c r="DD297" s="172">
        <f t="shared" si="80"/>
        <v>1</v>
      </c>
    </row>
    <row r="298" spans="104:108" x14ac:dyDescent="0.25">
      <c r="DA298" s="172">
        <v>9</v>
      </c>
      <c r="DB298" s="32" t="str">
        <f t="shared" si="84"/>
        <v xml:space="preserve"> </v>
      </c>
      <c r="DD298" s="172">
        <f t="shared" si="80"/>
        <v>1</v>
      </c>
    </row>
    <row r="299" spans="104:108" x14ac:dyDescent="0.25">
      <c r="DA299" s="172">
        <v>10</v>
      </c>
      <c r="DB299" s="32" t="str">
        <f t="shared" si="84"/>
        <v xml:space="preserve"> </v>
      </c>
      <c r="DD299" s="172">
        <f t="shared" si="80"/>
        <v>1</v>
      </c>
    </row>
    <row r="300" spans="104:108" x14ac:dyDescent="0.25">
      <c r="DA300" s="172">
        <v>11</v>
      </c>
      <c r="DB300" s="32" t="str">
        <f t="shared" si="84"/>
        <v xml:space="preserve"> </v>
      </c>
      <c r="DD300" s="172">
        <f t="shared" si="80"/>
        <v>1</v>
      </c>
    </row>
    <row r="301" spans="104:108" x14ac:dyDescent="0.25">
      <c r="DA301" s="172">
        <v>12</v>
      </c>
      <c r="DB301" s="32" t="str">
        <f t="shared" si="84"/>
        <v xml:space="preserve"> </v>
      </c>
      <c r="DD301" s="172">
        <f t="shared" si="80"/>
        <v>1</v>
      </c>
    </row>
    <row r="302" spans="104:108" x14ac:dyDescent="0.25">
      <c r="DD302" s="172">
        <f t="shared" si="80"/>
        <v>1</v>
      </c>
    </row>
  </sheetData>
  <mergeCells count="2">
    <mergeCell ref="BV1:BW1"/>
    <mergeCell ref="BX1:BZ1"/>
  </mergeCells>
  <conditionalFormatting sqref="AC4:AE9">
    <cfRule type="cellIs" dxfId="301" priority="21" stopIfTrue="1" operator="equal">
      <formula>1</formula>
    </cfRule>
  </conditionalFormatting>
  <conditionalFormatting sqref="AC11:AC12">
    <cfRule type="cellIs" dxfId="300" priority="20" stopIfTrue="1" operator="equal">
      <formula>1</formula>
    </cfRule>
  </conditionalFormatting>
  <conditionalFormatting sqref="AF4:AF9">
    <cfRule type="cellIs" dxfId="299" priority="14" stopIfTrue="1" operator="equal">
      <formula>1</formula>
    </cfRule>
  </conditionalFormatting>
  <conditionalFormatting sqref="AF11:AF12">
    <cfRule type="cellIs" dxfId="298" priority="13" stopIfTrue="1" operator="equal">
      <formula>1</formula>
    </cfRule>
  </conditionalFormatting>
  <conditionalFormatting sqref="AF10">
    <cfRule type="cellIs" dxfId="297" priority="12" stopIfTrue="1" operator="equal">
      <formula>1</formula>
    </cfRule>
  </conditionalFormatting>
  <conditionalFormatting sqref="AC10">
    <cfRule type="cellIs" dxfId="296" priority="11" stopIfTrue="1" operator="equal">
      <formula>1</formula>
    </cfRule>
  </conditionalFormatting>
  <conditionalFormatting sqref="AC3:AF3">
    <cfRule type="cellIs" dxfId="295" priority="10" stopIfTrue="1" operator="equal">
      <formula>1</formula>
    </cfRule>
  </conditionalFormatting>
  <conditionalFormatting sqref="W3:W80">
    <cfRule type="containsText" dxfId="294" priority="6" stopIfTrue="1" operator="containsText" text="!">
      <formula>NOT(ISERROR(SEARCH("!",W3)))</formula>
    </cfRule>
  </conditionalFormatting>
  <conditionalFormatting sqref="W2">
    <cfRule type="cellIs" dxfId="293" priority="5" stopIfTrue="1" operator="lessThan">
      <formula>0</formula>
    </cfRule>
  </conditionalFormatting>
  <conditionalFormatting sqref="F8:F9">
    <cfRule type="cellIs" dxfId="292" priority="3" stopIfTrue="1" operator="equal">
      <formula>1</formula>
    </cfRule>
  </conditionalFormatting>
  <conditionalFormatting sqref="E5">
    <cfRule type="cellIs" dxfId="291" priority="1" stopIfTrue="1" operator="equal">
      <formula>1</formula>
    </cfRule>
  </conditionalFormatting>
  <dataValidations count="1">
    <dataValidation type="whole" allowBlank="1" showInputMessage="1" showErrorMessage="1" error="You may only purchase each equipment once_x000a_Insert &quot;1&quot; to purchase the equipment" sqref="F8:F9 AC3:AF9 AC10:AC12 E5 AF10:AF12">
      <formula1>0</formula1>
      <formula2>1</formula2>
    </dataValidation>
  </dataValidations>
  <hyperlinks>
    <hyperlink ref="A2" location="INDEX!A1" display="INDEX"/>
  </hyperlinks>
  <pageMargins left="0.7" right="0.7" top="0.75" bottom="0.75" header="0.3" footer="0.3"/>
  <ignoredErrors>
    <ignoredError sqref="S5"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13" customWidth="1"/>
    <col min="2" max="2" width="18.85546875" style="16" bestFit="1" customWidth="1"/>
    <col min="3" max="3" width="5.7109375" style="113" customWidth="1"/>
    <col min="4" max="8" width="2.85546875" style="113" customWidth="1"/>
    <col min="9" max="17" width="2.85546875" style="172" hidden="1" customWidth="1"/>
    <col min="18" max="18" width="11.7109375" style="113" customWidth="1"/>
    <col min="19" max="19" width="6.5703125" style="113" customWidth="1"/>
    <col min="20" max="20" width="9.140625" style="113" customWidth="1"/>
    <col min="21" max="21" width="9.140625" style="84" customWidth="1"/>
    <col min="22" max="22" width="9.140625" style="113" customWidth="1"/>
    <col min="23" max="23" width="10.85546875" style="113" customWidth="1"/>
    <col min="24" max="25" width="10.5703125" style="113" bestFit="1" customWidth="1"/>
    <col min="26" max="26" width="11.42578125" style="113" bestFit="1" customWidth="1"/>
    <col min="27" max="27" width="16.28515625" style="16" bestFit="1" customWidth="1"/>
    <col min="28" max="28" width="5.7109375" style="113" customWidth="1"/>
    <col min="29" max="33" width="2.85546875" style="113" customWidth="1"/>
    <col min="34" max="41" width="2.85546875" style="172" hidden="1" customWidth="1"/>
    <col min="42" max="42" width="6.5703125" style="113" customWidth="1"/>
    <col min="43" max="62" width="3.7109375" style="113" customWidth="1"/>
    <col min="63" max="63" width="42.85546875" style="176" customWidth="1"/>
    <col min="64" max="73" width="2.7109375" style="113"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6" width="9.140625" style="113" customWidth="1"/>
    <col min="167" max="16384" width="9.140625" style="113"/>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67.5" x14ac:dyDescent="0.25">
      <c r="A2" s="161" t="s">
        <v>2630</v>
      </c>
      <c r="B2" s="85"/>
      <c r="D2" s="112" t="s">
        <v>2639</v>
      </c>
      <c r="E2" s="112" t="s">
        <v>2452</v>
      </c>
      <c r="F2" s="174" t="s">
        <v>2638</v>
      </c>
      <c r="G2" s="174" t="s">
        <v>35</v>
      </c>
      <c r="H2" s="112"/>
      <c r="I2" s="174"/>
      <c r="J2" s="174"/>
      <c r="K2" s="174"/>
      <c r="L2" s="174"/>
      <c r="M2" s="174"/>
      <c r="N2" s="174"/>
      <c r="O2" s="174"/>
      <c r="P2" s="174"/>
      <c r="Q2" s="174"/>
      <c r="R2" s="14" t="s">
        <v>522</v>
      </c>
      <c r="S2" s="14" t="s">
        <v>64</v>
      </c>
      <c r="T2" s="37">
        <f>DL2+BW2</f>
        <v>0</v>
      </c>
      <c r="U2" s="37">
        <f>SUM(S3:S19,AP3:AP49)</f>
        <v>0</v>
      </c>
      <c r="W2" s="37">
        <f>ROUNDUP(BX2/3,0)-BZ2</f>
        <v>0</v>
      </c>
      <c r="Y2" s="37">
        <f>GoodUnits</f>
        <v>0</v>
      </c>
      <c r="Z2" s="37">
        <f>GoodPoints</f>
        <v>0</v>
      </c>
      <c r="AA2" s="85"/>
      <c r="AC2" s="112"/>
      <c r="AD2" s="112" t="s">
        <v>51</v>
      </c>
      <c r="AE2" s="112" t="s">
        <v>35</v>
      </c>
      <c r="AF2" s="112" t="s">
        <v>2638</v>
      </c>
      <c r="AH2" s="174"/>
      <c r="AI2" s="174"/>
      <c r="AJ2" s="174"/>
      <c r="AK2" s="174"/>
      <c r="AL2" s="174"/>
      <c r="AM2" s="174"/>
      <c r="AN2" s="174"/>
      <c r="AO2" s="174"/>
      <c r="AP2" s="14" t="s">
        <v>64</v>
      </c>
      <c r="AQ2" s="112" t="s">
        <v>258</v>
      </c>
      <c r="AR2" s="112" t="s">
        <v>259</v>
      </c>
      <c r="AS2" s="112" t="s">
        <v>260</v>
      </c>
      <c r="AT2" s="112" t="s">
        <v>261</v>
      </c>
      <c r="AU2" s="112" t="s">
        <v>262</v>
      </c>
      <c r="AV2" s="112" t="s">
        <v>263</v>
      </c>
      <c r="AW2" s="112" t="s">
        <v>264</v>
      </c>
      <c r="AX2" s="112" t="s">
        <v>265</v>
      </c>
      <c r="AY2" s="112" t="s">
        <v>266</v>
      </c>
      <c r="AZ2" s="112" t="s">
        <v>267</v>
      </c>
      <c r="BA2" s="112" t="s">
        <v>268</v>
      </c>
      <c r="BB2" s="112" t="s">
        <v>269</v>
      </c>
      <c r="BC2" s="112" t="s">
        <v>270</v>
      </c>
      <c r="BD2" s="112" t="s">
        <v>271</v>
      </c>
      <c r="BE2" s="112" t="s">
        <v>272</v>
      </c>
      <c r="BF2" s="112" t="s">
        <v>273</v>
      </c>
      <c r="BG2" s="112" t="s">
        <v>274</v>
      </c>
      <c r="BH2" s="112" t="s">
        <v>275</v>
      </c>
      <c r="BI2" s="112" t="s">
        <v>276</v>
      </c>
      <c r="BJ2" s="112"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2351</v>
      </c>
      <c r="C3" s="113">
        <v>75</v>
      </c>
      <c r="D3" s="21"/>
      <c r="E3" s="21"/>
      <c r="F3" s="19"/>
      <c r="G3" s="19"/>
      <c r="H3" s="19"/>
      <c r="I3" s="19"/>
      <c r="J3" s="19"/>
      <c r="K3" s="19"/>
      <c r="L3" s="19"/>
      <c r="M3" s="19"/>
      <c r="N3" s="19"/>
      <c r="O3" s="19"/>
      <c r="P3" s="19"/>
      <c r="Q3" s="19"/>
      <c r="R3" s="31"/>
      <c r="S3" s="113">
        <f>DL3*(C3+5*D3+75*E3)</f>
        <v>0</v>
      </c>
      <c r="T3" s="5"/>
      <c r="U3" s="13"/>
      <c r="V3" s="5"/>
      <c r="W3" s="5" t="str">
        <f t="shared" ref="W3:W66" si="2">T(LOOKUP(DE3,$DD$3:$DD$302,$DB$3:$DB$302))</f>
        <v/>
      </c>
      <c r="X3" s="5"/>
      <c r="Y3" s="5"/>
      <c r="Z3" s="5"/>
      <c r="AA3" s="16" t="s">
        <v>2205</v>
      </c>
      <c r="AB3" s="113">
        <v>7</v>
      </c>
      <c r="AC3" s="19"/>
      <c r="AD3" s="21"/>
      <c r="AE3" s="21"/>
      <c r="AF3" s="21"/>
      <c r="AG3" s="19"/>
      <c r="AH3" s="19"/>
      <c r="AI3" s="19"/>
      <c r="AJ3" s="19"/>
      <c r="AK3" s="19"/>
      <c r="AL3" s="19"/>
      <c r="AM3" s="19"/>
      <c r="AN3" s="19"/>
      <c r="AO3" s="19"/>
      <c r="AP3" s="113">
        <f>SUM(AQ3:BJ3)*(AB3+AD3+AE3+2*AF3)</f>
        <v>0</v>
      </c>
      <c r="AQ3" s="28"/>
      <c r="AR3" s="29"/>
      <c r="AS3" s="29"/>
      <c r="AT3" s="29"/>
      <c r="AU3" s="29"/>
      <c r="AV3" s="29"/>
      <c r="AW3" s="29"/>
      <c r="AX3" s="29"/>
      <c r="AY3" s="29"/>
      <c r="AZ3" s="29"/>
      <c r="BA3" s="29"/>
      <c r="BB3" s="29"/>
      <c r="BC3" s="29"/>
      <c r="BD3" s="29"/>
      <c r="BE3" s="29"/>
      <c r="BF3" s="29"/>
      <c r="BG3" s="29"/>
      <c r="BH3" s="29"/>
      <c r="BI3" s="29"/>
      <c r="BJ3" s="30"/>
      <c r="BV3" s="168">
        <v>1</v>
      </c>
      <c r="BW3" s="40">
        <f t="shared" ref="BW3:BW8" si="3">SUM(AQ3:BJ3)*BV3</f>
        <v>0</v>
      </c>
      <c r="BX3" s="42">
        <f>BW3</f>
        <v>0</v>
      </c>
      <c r="BY3" s="168">
        <f>AF3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7" si="4">IF(R3=0,"-",CONCATENATE(B3,IF(SUM(D3:Q3)=0,""," with "),IF(D3=1,D$2,""),IF(D3=1,"; ",""),IF(E3=1,E$2,""),IF(E3=1,"; ",""),IF(F3=1,F$2,""),IF(F3=1,"; ",""),IF(G3=1,G$2,""),IF(G3=1,"; ",""),IF(H3=1,H$2,""),IF(H3=1,"; ",""),IF(I3=1,I$2,""),IF(I3=1,"; ",""),IF(J3=1,J$2,""),IF(J3=1,"; ",""),IF(K3=1,K$2,""),IF(K3=1,"; ",""),IF(L3=1,L$2,""),IF(L3=1,"; ",""),IF(M3=1,M$2,""),IF(M3=1,"; ",""),IF(N3=1,N$2,""),IF(N3=1,"; ",""),IF(O3=1,O$2,""),IF(O3=1,"; ",""),IF(P3=1,P$2,""),IF(P3=1,"; ",""),IF(Q3=1,Q$2,""),IF(Q3=1,"; ","")))</f>
        <v>-</v>
      </c>
      <c r="CX3" s="38">
        <f t="shared" ref="CX3:CX7" si="5">R3</f>
        <v>0</v>
      </c>
      <c r="DA3" s="172"/>
      <c r="DB3" s="32" t="str">
        <f>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16" t="s">
        <v>2204</v>
      </c>
      <c r="C4" s="113">
        <v>50</v>
      </c>
      <c r="D4" s="20"/>
      <c r="E4" s="20"/>
      <c r="F4" s="21"/>
      <c r="G4" s="21"/>
      <c r="H4" s="20"/>
      <c r="I4" s="20"/>
      <c r="J4" s="20"/>
      <c r="K4" s="20"/>
      <c r="L4" s="20"/>
      <c r="M4" s="20"/>
      <c r="N4" s="20"/>
      <c r="O4" s="20"/>
      <c r="P4" s="20"/>
      <c r="Q4" s="20"/>
      <c r="R4" s="31"/>
      <c r="S4" s="172">
        <f>DL4*(C4+5*(F4+G4))</f>
        <v>0</v>
      </c>
      <c r="T4" s="5"/>
      <c r="U4" s="13"/>
      <c r="V4" s="5"/>
      <c r="W4" s="5" t="str">
        <f t="shared" si="2"/>
        <v/>
      </c>
      <c r="X4" s="5"/>
      <c r="Y4" s="5"/>
      <c r="Z4" s="5"/>
      <c r="AA4" s="16" t="s">
        <v>2205</v>
      </c>
      <c r="AB4" s="113">
        <v>7</v>
      </c>
      <c r="AC4" s="20"/>
      <c r="AD4" s="21"/>
      <c r="AE4" s="21"/>
      <c r="AF4" s="21"/>
      <c r="AG4" s="20"/>
      <c r="AH4" s="20"/>
      <c r="AI4" s="20"/>
      <c r="AJ4" s="20"/>
      <c r="AK4" s="20"/>
      <c r="AL4" s="20"/>
      <c r="AM4" s="20"/>
      <c r="AN4" s="20"/>
      <c r="AO4" s="20"/>
      <c r="AP4" s="172">
        <f t="shared" ref="AP4:AP8" si="7">SUM(AQ4:BJ4)*(AB4+AD4+AE4+2*AF4)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8" si="8">BW4</f>
        <v>0</v>
      </c>
      <c r="BY4" s="168">
        <f t="shared" ref="BY4:BY8" si="9">AF4</f>
        <v>0</v>
      </c>
      <c r="BZ4" s="43">
        <f t="shared" ref="BZ4:BZ8" si="10">BX4*BY4</f>
        <v>0</v>
      </c>
      <c r="CA4" s="38" t="str">
        <f t="shared" ref="CA4:CA8"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4"/>
        <v>-</v>
      </c>
      <c r="CX4" s="38">
        <f t="shared" si="5"/>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6"/>
        <v>0</v>
      </c>
    </row>
    <row r="5" spans="1:137" x14ac:dyDescent="0.25">
      <c r="B5" s="16" t="s">
        <v>2204</v>
      </c>
      <c r="C5" s="120">
        <v>50</v>
      </c>
      <c r="D5" s="19"/>
      <c r="E5" s="19"/>
      <c r="F5" s="21"/>
      <c r="G5" s="21"/>
      <c r="H5" s="19"/>
      <c r="I5" s="19"/>
      <c r="J5" s="19"/>
      <c r="K5" s="19"/>
      <c r="L5" s="19"/>
      <c r="M5" s="19"/>
      <c r="N5" s="19"/>
      <c r="O5" s="19"/>
      <c r="P5" s="19"/>
      <c r="Q5" s="19"/>
      <c r="R5" s="31"/>
      <c r="S5" s="172">
        <f t="shared" ref="S5:S7" si="18">DL5*(C5+5*(F5+G5))</f>
        <v>0</v>
      </c>
      <c r="T5" s="5"/>
      <c r="U5" s="13"/>
      <c r="V5" s="5"/>
      <c r="W5" s="5" t="str">
        <f t="shared" si="2"/>
        <v/>
      </c>
      <c r="X5" s="5"/>
      <c r="Y5" s="5"/>
      <c r="Z5" s="5"/>
      <c r="AA5" s="16" t="s">
        <v>2205</v>
      </c>
      <c r="AB5" s="113">
        <v>7</v>
      </c>
      <c r="AC5" s="19"/>
      <c r="AD5" s="21"/>
      <c r="AE5" s="21"/>
      <c r="AF5" s="21"/>
      <c r="AG5" s="19"/>
      <c r="AH5" s="19"/>
      <c r="AI5" s="19"/>
      <c r="AJ5" s="19"/>
      <c r="AK5" s="19"/>
      <c r="AL5" s="19"/>
      <c r="AM5" s="19"/>
      <c r="AN5" s="19"/>
      <c r="AO5" s="19"/>
      <c r="AP5" s="172">
        <f t="shared" si="7"/>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4"/>
        <v>-</v>
      </c>
      <c r="CX5" s="38">
        <f t="shared" si="5"/>
        <v>0</v>
      </c>
      <c r="DA5" s="172">
        <v>1</v>
      </c>
      <c r="DB5" s="32" t="str">
        <f>T(CONCATENATE(LOOKUP(DA5,CB$3:CB$80,$AQ$3:$AQ$80)," ",LOOKUP(DA5,CB$3:CB$80,$CA$3:$CA$80)))</f>
        <v xml:space="preserve"> </v>
      </c>
      <c r="DD5" s="172">
        <f t="shared" ref="DD5:DD68" si="19">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20">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6"/>
        <v>0</v>
      </c>
    </row>
    <row r="6" spans="1:137" x14ac:dyDescent="0.25">
      <c r="B6" s="16" t="s">
        <v>2204</v>
      </c>
      <c r="C6" s="172">
        <v>50</v>
      </c>
      <c r="D6" s="20"/>
      <c r="E6" s="20"/>
      <c r="F6" s="21"/>
      <c r="G6" s="21"/>
      <c r="H6" s="20"/>
      <c r="I6" s="20"/>
      <c r="J6" s="20"/>
      <c r="K6" s="20"/>
      <c r="L6" s="20"/>
      <c r="M6" s="20"/>
      <c r="N6" s="20"/>
      <c r="O6" s="20"/>
      <c r="P6" s="20"/>
      <c r="Q6" s="20"/>
      <c r="R6" s="31"/>
      <c r="S6" s="172">
        <f t="shared" si="18"/>
        <v>0</v>
      </c>
      <c r="T6" s="5"/>
      <c r="U6" s="13"/>
      <c r="V6" s="5"/>
      <c r="W6" s="5" t="str">
        <f t="shared" si="2"/>
        <v/>
      </c>
      <c r="X6" s="5"/>
      <c r="Y6" s="5"/>
      <c r="Z6" s="5"/>
      <c r="AA6" s="16" t="s">
        <v>2205</v>
      </c>
      <c r="AB6" s="113">
        <v>7</v>
      </c>
      <c r="AC6" s="20"/>
      <c r="AD6" s="21"/>
      <c r="AE6" s="21"/>
      <c r="AF6" s="21"/>
      <c r="AG6" s="20"/>
      <c r="AH6" s="20"/>
      <c r="AI6" s="20"/>
      <c r="AJ6" s="20"/>
      <c r="AK6" s="20"/>
      <c r="AL6" s="20"/>
      <c r="AM6" s="20"/>
      <c r="AN6" s="20"/>
      <c r="AO6" s="20"/>
      <c r="AP6" s="172">
        <f t="shared" si="7"/>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4"/>
        <v>-</v>
      </c>
      <c r="CX6" s="38">
        <f t="shared" si="5"/>
        <v>0</v>
      </c>
      <c r="DA6" s="172">
        <v>2</v>
      </c>
      <c r="DB6" s="32" t="str">
        <f t="shared" ref="DB6:DB16" si="21">T(CONCATENATE(LOOKUP(DA6,CB$3:CB$80,$AQ$3:$AQ$80)," ",LOOKUP(DA6,CB$3:CB$80,$CA$3:$CA$80)))</f>
        <v xml:space="preserve"> </v>
      </c>
      <c r="DD6" s="172">
        <f t="shared" si="19"/>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20"/>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6"/>
        <v>0</v>
      </c>
    </row>
    <row r="7" spans="1:137" x14ac:dyDescent="0.25">
      <c r="B7" s="16" t="s">
        <v>2204</v>
      </c>
      <c r="C7" s="172">
        <v>50</v>
      </c>
      <c r="D7" s="19"/>
      <c r="E7" s="19"/>
      <c r="F7" s="21"/>
      <c r="G7" s="21"/>
      <c r="H7" s="19"/>
      <c r="I7" s="19"/>
      <c r="J7" s="19"/>
      <c r="K7" s="19"/>
      <c r="L7" s="19"/>
      <c r="M7" s="19"/>
      <c r="N7" s="19"/>
      <c r="O7" s="19"/>
      <c r="P7" s="19"/>
      <c r="Q7" s="19"/>
      <c r="R7" s="31"/>
      <c r="S7" s="172">
        <f t="shared" si="18"/>
        <v>0</v>
      </c>
      <c r="T7" s="5"/>
      <c r="U7" s="13"/>
      <c r="V7" s="5"/>
      <c r="W7" s="5" t="str">
        <f t="shared" si="2"/>
        <v/>
      </c>
      <c r="X7" s="5"/>
      <c r="Y7" s="5"/>
      <c r="Z7" s="5"/>
      <c r="AA7" s="16" t="s">
        <v>2205</v>
      </c>
      <c r="AB7" s="113">
        <v>7</v>
      </c>
      <c r="AC7" s="19"/>
      <c r="AD7" s="21"/>
      <c r="AE7" s="21"/>
      <c r="AF7" s="21"/>
      <c r="AG7" s="19"/>
      <c r="AH7" s="19"/>
      <c r="AI7" s="19"/>
      <c r="AJ7" s="19"/>
      <c r="AK7" s="19"/>
      <c r="AL7" s="19"/>
      <c r="AM7" s="19"/>
      <c r="AN7" s="19"/>
      <c r="AO7" s="19"/>
      <c r="AP7" s="172">
        <f t="shared" si="7"/>
        <v>0</v>
      </c>
      <c r="AQ7" s="28"/>
      <c r="AR7" s="29"/>
      <c r="AS7" s="29"/>
      <c r="AT7" s="29"/>
      <c r="AU7" s="29"/>
      <c r="AV7" s="29"/>
      <c r="AW7" s="29"/>
      <c r="AX7" s="29"/>
      <c r="AY7" s="29"/>
      <c r="AZ7" s="29"/>
      <c r="BA7" s="29"/>
      <c r="BB7" s="29"/>
      <c r="BC7" s="29"/>
      <c r="BD7" s="29"/>
      <c r="BE7" s="29"/>
      <c r="BF7" s="29"/>
      <c r="BG7" s="29"/>
      <c r="BH7" s="29"/>
      <c r="BI7" s="29"/>
      <c r="BJ7" s="30"/>
      <c r="BV7" s="168">
        <v>1</v>
      </c>
      <c r="BW7" s="40">
        <f t="shared" si="3"/>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4"/>
        <v>-</v>
      </c>
      <c r="CX7" s="38">
        <f t="shared" si="5"/>
        <v>0</v>
      </c>
      <c r="DA7" s="172">
        <v>3</v>
      </c>
      <c r="DB7" s="32" t="str">
        <f t="shared" si="21"/>
        <v xml:space="preserve"> </v>
      </c>
      <c r="DD7" s="172">
        <f t="shared" si="19"/>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20"/>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6"/>
        <v>0</v>
      </c>
    </row>
    <row r="8" spans="1:137" x14ac:dyDescent="0.25">
      <c r="R8" s="31"/>
      <c r="T8" s="5"/>
      <c r="U8" s="13"/>
      <c r="V8" s="5"/>
      <c r="W8" s="5" t="str">
        <f t="shared" si="2"/>
        <v/>
      </c>
      <c r="X8" s="5"/>
      <c r="Y8" s="5"/>
      <c r="Z8" s="5"/>
      <c r="AA8" s="16" t="s">
        <v>2205</v>
      </c>
      <c r="AB8" s="113">
        <v>7</v>
      </c>
      <c r="AC8" s="20"/>
      <c r="AD8" s="21"/>
      <c r="AE8" s="21"/>
      <c r="AF8" s="21"/>
      <c r="AG8" s="20"/>
      <c r="AH8" s="20"/>
      <c r="AI8" s="20"/>
      <c r="AJ8" s="20"/>
      <c r="AK8" s="20"/>
      <c r="AL8" s="20"/>
      <c r="AM8" s="20"/>
      <c r="AN8" s="20"/>
      <c r="AO8" s="20"/>
      <c r="AP8" s="172">
        <f t="shared" si="7"/>
        <v>0</v>
      </c>
      <c r="AQ8" s="28"/>
      <c r="AR8" s="29"/>
      <c r="AS8" s="29"/>
      <c r="AT8" s="29"/>
      <c r="AU8" s="29"/>
      <c r="AV8" s="29"/>
      <c r="AW8" s="29"/>
      <c r="AX8" s="29"/>
      <c r="AY8" s="29"/>
      <c r="AZ8" s="29"/>
      <c r="BA8" s="29"/>
      <c r="BB8" s="29"/>
      <c r="BC8" s="29"/>
      <c r="BD8" s="29"/>
      <c r="BE8" s="29"/>
      <c r="BF8" s="29"/>
      <c r="BG8" s="29"/>
      <c r="BH8" s="29"/>
      <c r="BI8" s="29"/>
      <c r="BJ8" s="30"/>
      <c r="BV8" s="168">
        <v>1</v>
      </c>
      <c r="BW8" s="40">
        <f t="shared" si="3"/>
        <v>0</v>
      </c>
      <c r="BX8" s="42">
        <f t="shared" si="8"/>
        <v>0</v>
      </c>
      <c r="BY8" s="168">
        <f t="shared" si="9"/>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DA8" s="172">
        <v>4</v>
      </c>
      <c r="DB8" s="32" t="str">
        <f t="shared" si="21"/>
        <v xml:space="preserve"> </v>
      </c>
      <c r="DD8" s="172">
        <f t="shared" si="19"/>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20"/>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6"/>
        <v>0</v>
      </c>
    </row>
    <row r="9" spans="1:137" x14ac:dyDescent="0.25">
      <c r="R9" s="31"/>
      <c r="T9" s="5"/>
      <c r="U9" s="13"/>
      <c r="V9" s="5"/>
      <c r="W9" s="5" t="str">
        <f t="shared" si="2"/>
        <v/>
      </c>
      <c r="X9" s="5"/>
      <c r="Y9" s="5"/>
      <c r="Z9" s="5"/>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DA9" s="172">
        <v>5</v>
      </c>
      <c r="DB9" s="32" t="str">
        <f t="shared" si="21"/>
        <v xml:space="preserve"> </v>
      </c>
      <c r="DD9" s="172">
        <f t="shared" si="19"/>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20"/>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6"/>
        <v>0</v>
      </c>
    </row>
    <row r="10" spans="1:137" x14ac:dyDescent="0.25">
      <c r="R10" s="31"/>
      <c r="T10" s="5"/>
      <c r="U10" s="13"/>
      <c r="V10" s="5"/>
      <c r="W10" s="5" t="str">
        <f t="shared" si="2"/>
        <v/>
      </c>
      <c r="X10" s="5"/>
      <c r="Y10" s="5"/>
      <c r="Z10" s="5"/>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DA10" s="172">
        <v>6</v>
      </c>
      <c r="DB10" s="32" t="str">
        <f t="shared" si="21"/>
        <v xml:space="preserve"> </v>
      </c>
      <c r="DD10" s="172">
        <f t="shared" si="19"/>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20"/>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6"/>
        <v>0</v>
      </c>
    </row>
    <row r="11" spans="1:137" x14ac:dyDescent="0.25">
      <c r="R11" s="31"/>
      <c r="T11" s="5"/>
      <c r="U11" s="13"/>
      <c r="V11" s="5"/>
      <c r="W11" s="5" t="str">
        <f t="shared" si="2"/>
        <v/>
      </c>
      <c r="X11" s="5"/>
      <c r="Y11" s="5"/>
      <c r="Z11" s="5"/>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DA11" s="172">
        <v>7</v>
      </c>
      <c r="DB11" s="32" t="str">
        <f t="shared" si="21"/>
        <v xml:space="preserve"> </v>
      </c>
      <c r="DD11" s="172">
        <f t="shared" si="19"/>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20"/>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6"/>
        <v>0</v>
      </c>
    </row>
    <row r="12" spans="1:137" x14ac:dyDescent="0.25">
      <c r="R12" s="31"/>
      <c r="T12" s="5"/>
      <c r="U12" s="13"/>
      <c r="V12" s="5"/>
      <c r="W12" s="5" t="str">
        <f t="shared" si="2"/>
        <v/>
      </c>
      <c r="X12" s="5"/>
      <c r="Y12" s="5"/>
      <c r="Z12" s="5"/>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DA12" s="172">
        <v>8</v>
      </c>
      <c r="DB12" s="32" t="str">
        <f t="shared" si="21"/>
        <v xml:space="preserve"> </v>
      </c>
      <c r="DD12" s="172">
        <f t="shared" si="19"/>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20"/>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6"/>
        <v>0</v>
      </c>
    </row>
    <row r="13" spans="1:137" x14ac:dyDescent="0.25">
      <c r="R13" s="31"/>
      <c r="T13" s="5"/>
      <c r="U13" s="13"/>
      <c r="V13" s="5"/>
      <c r="W13" s="5" t="str">
        <f t="shared" si="2"/>
        <v/>
      </c>
      <c r="X13" s="5"/>
      <c r="Y13" s="5"/>
      <c r="Z13" s="5"/>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DA13" s="172">
        <v>9</v>
      </c>
      <c r="DB13" s="32" t="str">
        <f t="shared" si="21"/>
        <v xml:space="preserve"> </v>
      </c>
      <c r="DD13" s="172">
        <f t="shared" si="19"/>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20"/>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6"/>
        <v>0</v>
      </c>
    </row>
    <row r="14" spans="1:137" x14ac:dyDescent="0.25">
      <c r="R14" s="31"/>
      <c r="T14" s="5"/>
      <c r="U14" s="13"/>
      <c r="V14" s="5"/>
      <c r="W14" s="5" t="str">
        <f t="shared" si="2"/>
        <v/>
      </c>
      <c r="X14" s="5"/>
      <c r="Y14" s="5"/>
      <c r="Z14" s="5"/>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DA14" s="172">
        <v>10</v>
      </c>
      <c r="DB14" s="32" t="str">
        <f t="shared" si="21"/>
        <v xml:space="preserve"> </v>
      </c>
      <c r="DD14" s="172">
        <f t="shared" si="19"/>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20"/>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6"/>
        <v>0</v>
      </c>
    </row>
    <row r="15" spans="1:137" x14ac:dyDescent="0.25">
      <c r="R15" s="31"/>
      <c r="T15" s="5"/>
      <c r="U15" s="13"/>
      <c r="V15" s="5"/>
      <c r="W15" s="5" t="str">
        <f t="shared" si="2"/>
        <v/>
      </c>
      <c r="X15" s="5"/>
      <c r="Y15" s="5"/>
      <c r="Z15" s="5"/>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DA15" s="172">
        <v>11</v>
      </c>
      <c r="DB15" s="32" t="str">
        <f t="shared" si="21"/>
        <v xml:space="preserve"> </v>
      </c>
      <c r="DD15" s="172">
        <f t="shared" si="19"/>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20"/>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6"/>
        <v>0</v>
      </c>
    </row>
    <row r="16" spans="1:137" x14ac:dyDescent="0.25">
      <c r="R16" s="31"/>
      <c r="T16" s="5"/>
      <c r="U16" s="13"/>
      <c r="V16" s="5"/>
      <c r="W16" s="5" t="str">
        <f t="shared" si="2"/>
        <v/>
      </c>
      <c r="X16" s="5"/>
      <c r="Y16" s="5"/>
      <c r="Z16" s="5"/>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2">IF(BF15="",CQ15,CQ15+1)</f>
        <v>1</v>
      </c>
      <c r="CR16" s="172">
        <f t="shared" si="22"/>
        <v>1</v>
      </c>
      <c r="CS16" s="172">
        <f t="shared" si="22"/>
        <v>1</v>
      </c>
      <c r="CT16" s="172">
        <f t="shared" si="22"/>
        <v>1</v>
      </c>
      <c r="CU16" s="172">
        <f t="shared" si="22"/>
        <v>1</v>
      </c>
      <c r="DA16" s="172">
        <v>12</v>
      </c>
      <c r="DB16" s="32" t="str">
        <f t="shared" si="21"/>
        <v xml:space="preserve"> </v>
      </c>
      <c r="DD16" s="172">
        <f t="shared" si="19"/>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20"/>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6"/>
        <v>0</v>
      </c>
    </row>
    <row r="17" spans="18:137" x14ac:dyDescent="0.25">
      <c r="R17" s="31"/>
      <c r="T17" s="5"/>
      <c r="U17" s="13"/>
      <c r="V17" s="5"/>
      <c r="W17" s="5" t="str">
        <f t="shared" si="2"/>
        <v/>
      </c>
      <c r="X17" s="5"/>
      <c r="Y17" s="5"/>
      <c r="Z17" s="5"/>
      <c r="CB17" s="172">
        <f t="shared" ref="CB17:CQ32" si="23">IF(AQ16="",CB16,CB16+1)</f>
        <v>1</v>
      </c>
      <c r="CC17" s="172">
        <f t="shared" si="23"/>
        <v>1</v>
      </c>
      <c r="CD17" s="172">
        <f t="shared" si="23"/>
        <v>1</v>
      </c>
      <c r="CE17" s="172">
        <f t="shared" si="23"/>
        <v>1</v>
      </c>
      <c r="CF17" s="172">
        <f t="shared" si="23"/>
        <v>1</v>
      </c>
      <c r="CG17" s="172">
        <f t="shared" si="23"/>
        <v>1</v>
      </c>
      <c r="CH17" s="172">
        <f t="shared" si="23"/>
        <v>1</v>
      </c>
      <c r="CI17" s="172">
        <f t="shared" si="23"/>
        <v>1</v>
      </c>
      <c r="CJ17" s="172">
        <f t="shared" si="23"/>
        <v>1</v>
      </c>
      <c r="CK17" s="172">
        <f t="shared" si="23"/>
        <v>1</v>
      </c>
      <c r="CL17" s="172">
        <f t="shared" si="23"/>
        <v>1</v>
      </c>
      <c r="CM17" s="172">
        <f t="shared" si="23"/>
        <v>1</v>
      </c>
      <c r="CN17" s="172">
        <f t="shared" si="23"/>
        <v>1</v>
      </c>
      <c r="CO17" s="172">
        <f t="shared" si="23"/>
        <v>1</v>
      </c>
      <c r="CP17" s="172">
        <f t="shared" si="23"/>
        <v>1</v>
      </c>
      <c r="CQ17" s="172">
        <f t="shared" si="22"/>
        <v>1</v>
      </c>
      <c r="CR17" s="172">
        <f t="shared" si="22"/>
        <v>1</v>
      </c>
      <c r="CS17" s="172">
        <f t="shared" si="22"/>
        <v>1</v>
      </c>
      <c r="CT17" s="172">
        <f t="shared" si="22"/>
        <v>1</v>
      </c>
      <c r="CU17" s="172">
        <f t="shared" si="22"/>
        <v>1</v>
      </c>
      <c r="DB17" s="196" t="str">
        <f>IF(DB4="","","----")</f>
        <v/>
      </c>
      <c r="DD17" s="172">
        <f t="shared" si="19"/>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20"/>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6"/>
        <v>0</v>
      </c>
    </row>
    <row r="18" spans="18:137" x14ac:dyDescent="0.25">
      <c r="R18" s="31"/>
      <c r="T18" s="5"/>
      <c r="U18" s="13"/>
      <c r="V18" s="5"/>
      <c r="W18" s="5" t="str">
        <f t="shared" si="2"/>
        <v/>
      </c>
      <c r="X18" s="5"/>
      <c r="Y18" s="5"/>
      <c r="Z18" s="5"/>
      <c r="CB18" s="172">
        <f t="shared" si="23"/>
        <v>1</v>
      </c>
      <c r="CC18" s="172">
        <f t="shared" si="23"/>
        <v>1</v>
      </c>
      <c r="CD18" s="172">
        <f t="shared" si="23"/>
        <v>1</v>
      </c>
      <c r="CE18" s="172">
        <f t="shared" si="23"/>
        <v>1</v>
      </c>
      <c r="CF18" s="172">
        <f t="shared" si="23"/>
        <v>1</v>
      </c>
      <c r="CG18" s="172">
        <f t="shared" si="23"/>
        <v>1</v>
      </c>
      <c r="CH18" s="172">
        <f t="shared" si="23"/>
        <v>1</v>
      </c>
      <c r="CI18" s="172">
        <f t="shared" si="23"/>
        <v>1</v>
      </c>
      <c r="CJ18" s="172">
        <f t="shared" si="23"/>
        <v>1</v>
      </c>
      <c r="CK18" s="172">
        <f t="shared" si="23"/>
        <v>1</v>
      </c>
      <c r="CL18" s="172">
        <f t="shared" si="23"/>
        <v>1</v>
      </c>
      <c r="CM18" s="172">
        <f t="shared" si="23"/>
        <v>1</v>
      </c>
      <c r="CN18" s="172">
        <f t="shared" si="23"/>
        <v>1</v>
      </c>
      <c r="CO18" s="172">
        <f t="shared" si="23"/>
        <v>1</v>
      </c>
      <c r="CP18" s="172">
        <f t="shared" si="23"/>
        <v>1</v>
      </c>
      <c r="CQ18" s="172">
        <f t="shared" si="22"/>
        <v>1</v>
      </c>
      <c r="CR18" s="172">
        <f t="shared" si="22"/>
        <v>1</v>
      </c>
      <c r="CS18" s="172">
        <f t="shared" si="22"/>
        <v>1</v>
      </c>
      <c r="CT18" s="172">
        <f t="shared" si="22"/>
        <v>1</v>
      </c>
      <c r="CU18" s="172">
        <f t="shared" si="22"/>
        <v>1</v>
      </c>
      <c r="DA18" s="172"/>
      <c r="DB18" s="32" t="str">
        <f>IF(DB19="","",CONCATENATE("Warband ",CZ19," ",DG18))</f>
        <v/>
      </c>
      <c r="DD18" s="172">
        <f t="shared" si="19"/>
        <v>1</v>
      </c>
      <c r="DE18" s="172">
        <v>16</v>
      </c>
      <c r="DG18" s="49" t="str">
        <f>CONCATENATE("   ",DH18,"/",DI18,IF(DH18&gt;DI18," !",""))</f>
        <v xml:space="preserve">   0/12</v>
      </c>
      <c r="DH18" s="172">
        <f t="shared" ref="DH18" si="24">INDEX($CB$1:$CU$1,CZ19)+DJ18</f>
        <v>0</v>
      </c>
      <c r="DI18" s="172">
        <f>12</f>
        <v>12</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20"/>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6"/>
        <v>0</v>
      </c>
    </row>
    <row r="19" spans="18:137" x14ac:dyDescent="0.25">
      <c r="R19" s="31"/>
      <c r="T19" s="5"/>
      <c r="U19" s="13"/>
      <c r="V19" s="5"/>
      <c r="W19" s="5" t="str">
        <f t="shared" si="2"/>
        <v/>
      </c>
      <c r="X19" s="5"/>
      <c r="Y19" s="5"/>
      <c r="Z19" s="5"/>
      <c r="CB19" s="172">
        <f t="shared" si="23"/>
        <v>1</v>
      </c>
      <c r="CC19" s="172">
        <f t="shared" si="23"/>
        <v>1</v>
      </c>
      <c r="CD19" s="172">
        <f t="shared" si="23"/>
        <v>1</v>
      </c>
      <c r="CE19" s="172">
        <f t="shared" si="23"/>
        <v>1</v>
      </c>
      <c r="CF19" s="172">
        <f t="shared" si="23"/>
        <v>1</v>
      </c>
      <c r="CG19" s="172">
        <f t="shared" si="23"/>
        <v>1</v>
      </c>
      <c r="CH19" s="172">
        <f t="shared" si="23"/>
        <v>1</v>
      </c>
      <c r="CI19" s="172">
        <f t="shared" si="23"/>
        <v>1</v>
      </c>
      <c r="CJ19" s="172">
        <f t="shared" si="23"/>
        <v>1</v>
      </c>
      <c r="CK19" s="172">
        <f t="shared" si="23"/>
        <v>1</v>
      </c>
      <c r="CL19" s="172">
        <f t="shared" si="23"/>
        <v>1</v>
      </c>
      <c r="CM19" s="172">
        <f t="shared" si="23"/>
        <v>1</v>
      </c>
      <c r="CN19" s="172">
        <f t="shared" si="23"/>
        <v>1</v>
      </c>
      <c r="CO19" s="172">
        <f t="shared" si="23"/>
        <v>1</v>
      </c>
      <c r="CP19" s="172">
        <f t="shared" si="23"/>
        <v>1</v>
      </c>
      <c r="CQ19" s="172">
        <f t="shared" si="22"/>
        <v>1</v>
      </c>
      <c r="CR19" s="172">
        <f t="shared" si="22"/>
        <v>1</v>
      </c>
      <c r="CS19" s="172">
        <f t="shared" si="22"/>
        <v>1</v>
      </c>
      <c r="CT19" s="172">
        <f t="shared" si="22"/>
        <v>1</v>
      </c>
      <c r="CU19" s="172">
        <f t="shared" si="22"/>
        <v>1</v>
      </c>
      <c r="CZ19" s="172">
        <v>2</v>
      </c>
      <c r="DA19" s="172" t="s">
        <v>278</v>
      </c>
      <c r="DB19" s="32" t="str">
        <f>T(LOOKUP(CZ19,$DM$1:$EF$1,$DM$2:$EF$2))</f>
        <v/>
      </c>
      <c r="DD19" s="172">
        <f t="shared" si="19"/>
        <v>1</v>
      </c>
      <c r="DE19" s="172">
        <v>17</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20"/>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6"/>
        <v>0</v>
      </c>
    </row>
    <row r="20" spans="18:137" x14ac:dyDescent="0.25">
      <c r="R20" s="31"/>
      <c r="T20" s="5"/>
      <c r="U20" s="13"/>
      <c r="V20" s="5"/>
      <c r="W20" s="5" t="str">
        <f t="shared" si="2"/>
        <v/>
      </c>
      <c r="X20" s="5"/>
      <c r="Y20" s="5"/>
      <c r="Z20" s="5"/>
      <c r="CB20" s="172">
        <f t="shared" si="23"/>
        <v>1</v>
      </c>
      <c r="CC20" s="172">
        <f t="shared" si="23"/>
        <v>1</v>
      </c>
      <c r="CD20" s="172">
        <f t="shared" si="23"/>
        <v>1</v>
      </c>
      <c r="CE20" s="172">
        <f t="shared" si="23"/>
        <v>1</v>
      </c>
      <c r="CF20" s="172">
        <f t="shared" si="23"/>
        <v>1</v>
      </c>
      <c r="CG20" s="172">
        <f t="shared" si="23"/>
        <v>1</v>
      </c>
      <c r="CH20" s="172">
        <f t="shared" si="23"/>
        <v>1</v>
      </c>
      <c r="CI20" s="172">
        <f t="shared" si="23"/>
        <v>1</v>
      </c>
      <c r="CJ20" s="172">
        <f t="shared" si="23"/>
        <v>1</v>
      </c>
      <c r="CK20" s="172">
        <f t="shared" si="23"/>
        <v>1</v>
      </c>
      <c r="CL20" s="172">
        <f t="shared" si="23"/>
        <v>1</v>
      </c>
      <c r="CM20" s="172">
        <f t="shared" si="23"/>
        <v>1</v>
      </c>
      <c r="CN20" s="172">
        <f t="shared" si="23"/>
        <v>1</v>
      </c>
      <c r="CO20" s="172">
        <f t="shared" si="23"/>
        <v>1</v>
      </c>
      <c r="CP20" s="172">
        <f t="shared" si="23"/>
        <v>1</v>
      </c>
      <c r="CQ20" s="172">
        <f t="shared" si="22"/>
        <v>1</v>
      </c>
      <c r="CR20" s="172">
        <f t="shared" si="22"/>
        <v>1</v>
      </c>
      <c r="CS20" s="172">
        <f t="shared" si="22"/>
        <v>1</v>
      </c>
      <c r="CT20" s="172">
        <f t="shared" si="22"/>
        <v>1</v>
      </c>
      <c r="CU20" s="172">
        <f t="shared" si="22"/>
        <v>1</v>
      </c>
      <c r="DA20" s="172">
        <v>1</v>
      </c>
      <c r="DB20" s="32" t="str">
        <f t="shared" ref="DB20:DB31" si="25">T(CONCATENATE(LOOKUP(DA20,CC$3:CC$80,AR$3:AR$80)," ",LOOKUP(DA20,CC$3:CC$80,$CA$3:$CA$80)))</f>
        <v xml:space="preserve"> </v>
      </c>
      <c r="DD20" s="172">
        <f t="shared" si="19"/>
        <v>1</v>
      </c>
      <c r="DE20" s="172">
        <v>18</v>
      </c>
      <c r="DL20" s="172">
        <f t="shared" si="13"/>
        <v>0</v>
      </c>
      <c r="DM20" s="172">
        <f t="shared" si="14"/>
        <v>1</v>
      </c>
      <c r="DN20" s="172">
        <f t="shared" si="15"/>
        <v>1</v>
      </c>
      <c r="DO20" s="172">
        <f t="shared" ref="DO20:DU35" si="26">IF(OR($CX19=0,ISERROR(SEARCH(DO$1,SUBSTITUTE($CX19,DY$1,"")))),DO19,DO19+1)</f>
        <v>1</v>
      </c>
      <c r="DP20" s="172">
        <f t="shared" si="26"/>
        <v>1</v>
      </c>
      <c r="DQ20" s="172">
        <f t="shared" si="26"/>
        <v>1</v>
      </c>
      <c r="DR20" s="172">
        <f t="shared" si="26"/>
        <v>1</v>
      </c>
      <c r="DS20" s="172">
        <f t="shared" si="26"/>
        <v>1</v>
      </c>
      <c r="DT20" s="172">
        <f t="shared" si="26"/>
        <v>1</v>
      </c>
      <c r="DU20" s="172">
        <f t="shared" si="26"/>
        <v>1</v>
      </c>
      <c r="DV20" s="172">
        <f t="shared" si="20"/>
        <v>1</v>
      </c>
      <c r="DW20" s="172">
        <f t="shared" si="20"/>
        <v>1</v>
      </c>
      <c r="DX20" s="172">
        <f t="shared" si="20"/>
        <v>1</v>
      </c>
      <c r="DY20" s="172">
        <f t="shared" si="20"/>
        <v>1</v>
      </c>
      <c r="DZ20" s="172">
        <f t="shared" si="20"/>
        <v>1</v>
      </c>
      <c r="EA20" s="172">
        <f t="shared" si="20"/>
        <v>1</v>
      </c>
      <c r="EB20" s="172">
        <f t="shared" si="20"/>
        <v>1</v>
      </c>
      <c r="EC20" s="172">
        <f t="shared" si="20"/>
        <v>1</v>
      </c>
      <c r="ED20" s="172">
        <f t="shared" si="20"/>
        <v>1</v>
      </c>
      <c r="EE20" s="172">
        <f t="shared" si="20"/>
        <v>1</v>
      </c>
      <c r="EF20" s="172">
        <f t="shared" si="20"/>
        <v>1</v>
      </c>
      <c r="EG20" s="172">
        <f t="shared" si="6"/>
        <v>0</v>
      </c>
    </row>
    <row r="21" spans="18:137" x14ac:dyDescent="0.25">
      <c r="T21" s="5"/>
      <c r="U21" s="13"/>
      <c r="V21" s="5"/>
      <c r="W21" s="5" t="str">
        <f t="shared" si="2"/>
        <v/>
      </c>
      <c r="X21" s="5"/>
      <c r="Y21" s="5"/>
      <c r="Z21" s="5"/>
      <c r="CB21" s="172">
        <f t="shared" si="23"/>
        <v>1</v>
      </c>
      <c r="CC21" s="172">
        <f t="shared" si="23"/>
        <v>1</v>
      </c>
      <c r="CD21" s="172">
        <f t="shared" si="23"/>
        <v>1</v>
      </c>
      <c r="CE21" s="172">
        <f t="shared" si="23"/>
        <v>1</v>
      </c>
      <c r="CF21" s="172">
        <f t="shared" si="23"/>
        <v>1</v>
      </c>
      <c r="CG21" s="172">
        <f t="shared" si="23"/>
        <v>1</v>
      </c>
      <c r="CH21" s="172">
        <f t="shared" si="23"/>
        <v>1</v>
      </c>
      <c r="CI21" s="172">
        <f t="shared" si="23"/>
        <v>1</v>
      </c>
      <c r="CJ21" s="172">
        <f t="shared" si="23"/>
        <v>1</v>
      </c>
      <c r="CK21" s="172">
        <f t="shared" si="23"/>
        <v>1</v>
      </c>
      <c r="CL21" s="172">
        <f t="shared" si="23"/>
        <v>1</v>
      </c>
      <c r="CM21" s="172">
        <f t="shared" si="23"/>
        <v>1</v>
      </c>
      <c r="CN21" s="172">
        <f t="shared" si="23"/>
        <v>1</v>
      </c>
      <c r="CO21" s="172">
        <f t="shared" si="23"/>
        <v>1</v>
      </c>
      <c r="CP21" s="172">
        <f t="shared" si="23"/>
        <v>1</v>
      </c>
      <c r="CQ21" s="172">
        <f t="shared" si="22"/>
        <v>1</v>
      </c>
      <c r="CR21" s="172">
        <f t="shared" si="22"/>
        <v>1</v>
      </c>
      <c r="CS21" s="172">
        <f t="shared" si="22"/>
        <v>1</v>
      </c>
      <c r="CT21" s="172">
        <f t="shared" si="22"/>
        <v>1</v>
      </c>
      <c r="CU21" s="172">
        <f t="shared" si="22"/>
        <v>1</v>
      </c>
      <c r="DA21" s="172">
        <v>2</v>
      </c>
      <c r="DB21" s="32" t="str">
        <f t="shared" si="25"/>
        <v xml:space="preserve"> </v>
      </c>
      <c r="DD21" s="172">
        <f t="shared" si="19"/>
        <v>1</v>
      </c>
      <c r="DE21" s="172">
        <v>19</v>
      </c>
      <c r="DL21" s="172">
        <f t="shared" si="13"/>
        <v>0</v>
      </c>
      <c r="DM21" s="172">
        <f t="shared" si="14"/>
        <v>1</v>
      </c>
      <c r="DN21" s="172">
        <f t="shared" si="15"/>
        <v>1</v>
      </c>
      <c r="DO21" s="172">
        <f t="shared" si="26"/>
        <v>1</v>
      </c>
      <c r="DP21" s="172">
        <f t="shared" si="26"/>
        <v>1</v>
      </c>
      <c r="DQ21" s="172">
        <f t="shared" si="26"/>
        <v>1</v>
      </c>
      <c r="DR21" s="172">
        <f t="shared" si="26"/>
        <v>1</v>
      </c>
      <c r="DS21" s="172">
        <f t="shared" si="26"/>
        <v>1</v>
      </c>
      <c r="DT21" s="172">
        <f t="shared" si="26"/>
        <v>1</v>
      </c>
      <c r="DU21" s="172">
        <f t="shared" si="26"/>
        <v>1</v>
      </c>
      <c r="DV21" s="172">
        <f t="shared" ref="DV21:EF36" si="27">IF(OR($CX20=0,ISERROR(SEARCH(DV$1,$CX20))),DV20,DV20+1)</f>
        <v>1</v>
      </c>
      <c r="DW21" s="172">
        <f t="shared" si="27"/>
        <v>1</v>
      </c>
      <c r="DX21" s="172">
        <f t="shared" si="27"/>
        <v>1</v>
      </c>
      <c r="DY21" s="172">
        <f t="shared" si="27"/>
        <v>1</v>
      </c>
      <c r="DZ21" s="172">
        <f t="shared" si="27"/>
        <v>1</v>
      </c>
      <c r="EA21" s="172">
        <f t="shared" si="27"/>
        <v>1</v>
      </c>
      <c r="EB21" s="172">
        <f t="shared" si="27"/>
        <v>1</v>
      </c>
      <c r="EC21" s="172">
        <f t="shared" si="27"/>
        <v>1</v>
      </c>
      <c r="ED21" s="172">
        <f t="shared" si="27"/>
        <v>1</v>
      </c>
      <c r="EE21" s="172">
        <f t="shared" si="27"/>
        <v>1</v>
      </c>
      <c r="EF21" s="172">
        <f t="shared" si="27"/>
        <v>1</v>
      </c>
      <c r="EG21" s="172">
        <f t="shared" si="6"/>
        <v>0</v>
      </c>
    </row>
    <row r="22" spans="18:137" x14ac:dyDescent="0.25">
      <c r="T22" s="5"/>
      <c r="U22" s="13"/>
      <c r="V22" s="5"/>
      <c r="W22" s="5" t="str">
        <f t="shared" si="2"/>
        <v/>
      </c>
      <c r="X22" s="5"/>
      <c r="Y22" s="5"/>
      <c r="Z22" s="5"/>
      <c r="CB22" s="172">
        <f t="shared" si="23"/>
        <v>1</v>
      </c>
      <c r="CC22" s="172">
        <f t="shared" si="23"/>
        <v>1</v>
      </c>
      <c r="CD22" s="172">
        <f t="shared" si="23"/>
        <v>1</v>
      </c>
      <c r="CE22" s="172">
        <f t="shared" si="23"/>
        <v>1</v>
      </c>
      <c r="CF22" s="172">
        <f t="shared" si="23"/>
        <v>1</v>
      </c>
      <c r="CG22" s="172">
        <f t="shared" si="23"/>
        <v>1</v>
      </c>
      <c r="CH22" s="172">
        <f t="shared" si="23"/>
        <v>1</v>
      </c>
      <c r="CI22" s="172">
        <f t="shared" si="23"/>
        <v>1</v>
      </c>
      <c r="CJ22" s="172">
        <f t="shared" si="23"/>
        <v>1</v>
      </c>
      <c r="CK22" s="172">
        <f t="shared" si="23"/>
        <v>1</v>
      </c>
      <c r="CL22" s="172">
        <f t="shared" si="23"/>
        <v>1</v>
      </c>
      <c r="CM22" s="172">
        <f t="shared" si="23"/>
        <v>1</v>
      </c>
      <c r="CN22" s="172">
        <f t="shared" si="23"/>
        <v>1</v>
      </c>
      <c r="CO22" s="172">
        <f t="shared" si="23"/>
        <v>1</v>
      </c>
      <c r="CP22" s="172">
        <f t="shared" si="23"/>
        <v>1</v>
      </c>
      <c r="CQ22" s="172">
        <f t="shared" si="22"/>
        <v>1</v>
      </c>
      <c r="CR22" s="172">
        <f t="shared" si="22"/>
        <v>1</v>
      </c>
      <c r="CS22" s="172">
        <f t="shared" si="22"/>
        <v>1</v>
      </c>
      <c r="CT22" s="172">
        <f t="shared" si="22"/>
        <v>1</v>
      </c>
      <c r="CU22" s="172">
        <f t="shared" si="22"/>
        <v>1</v>
      </c>
      <c r="DA22" s="172">
        <v>3</v>
      </c>
      <c r="DB22" s="32" t="str">
        <f t="shared" si="25"/>
        <v xml:space="preserve"> </v>
      </c>
      <c r="DD22" s="172">
        <f t="shared" si="19"/>
        <v>1</v>
      </c>
      <c r="DE22" s="172">
        <v>20</v>
      </c>
      <c r="DL22" s="172">
        <f t="shared" si="13"/>
        <v>0</v>
      </c>
      <c r="DM22" s="172">
        <f t="shared" si="14"/>
        <v>1</v>
      </c>
      <c r="DN22" s="172">
        <f t="shared" si="15"/>
        <v>1</v>
      </c>
      <c r="DO22" s="172">
        <f t="shared" si="26"/>
        <v>1</v>
      </c>
      <c r="DP22" s="172">
        <f t="shared" si="26"/>
        <v>1</v>
      </c>
      <c r="DQ22" s="172">
        <f t="shared" si="26"/>
        <v>1</v>
      </c>
      <c r="DR22" s="172">
        <f t="shared" si="26"/>
        <v>1</v>
      </c>
      <c r="DS22" s="172">
        <f t="shared" si="26"/>
        <v>1</v>
      </c>
      <c r="DT22" s="172">
        <f t="shared" si="26"/>
        <v>1</v>
      </c>
      <c r="DU22" s="172">
        <f t="shared" si="26"/>
        <v>1</v>
      </c>
      <c r="DV22" s="172">
        <f t="shared" si="27"/>
        <v>1</v>
      </c>
      <c r="DW22" s="172">
        <f t="shared" si="27"/>
        <v>1</v>
      </c>
      <c r="DX22" s="172">
        <f t="shared" si="27"/>
        <v>1</v>
      </c>
      <c r="DY22" s="172">
        <f t="shared" si="27"/>
        <v>1</v>
      </c>
      <c r="DZ22" s="172">
        <f t="shared" si="27"/>
        <v>1</v>
      </c>
      <c r="EA22" s="172">
        <f t="shared" si="27"/>
        <v>1</v>
      </c>
      <c r="EB22" s="172">
        <f t="shared" si="27"/>
        <v>1</v>
      </c>
      <c r="EC22" s="172">
        <f t="shared" si="27"/>
        <v>1</v>
      </c>
      <c r="ED22" s="172">
        <f t="shared" si="27"/>
        <v>1</v>
      </c>
      <c r="EE22" s="172">
        <f t="shared" si="27"/>
        <v>1</v>
      </c>
      <c r="EF22" s="172">
        <f t="shared" si="27"/>
        <v>1</v>
      </c>
      <c r="EG22" s="172">
        <f t="shared" si="6"/>
        <v>0</v>
      </c>
    </row>
    <row r="23" spans="18:137" x14ac:dyDescent="0.25">
      <c r="T23" s="5"/>
      <c r="U23" s="13"/>
      <c r="V23" s="5"/>
      <c r="W23" s="5" t="str">
        <f t="shared" si="2"/>
        <v/>
      </c>
      <c r="X23" s="5"/>
      <c r="Y23" s="5"/>
      <c r="Z23" s="5"/>
      <c r="CB23" s="172">
        <f t="shared" si="23"/>
        <v>1</v>
      </c>
      <c r="CC23" s="172">
        <f t="shared" si="23"/>
        <v>1</v>
      </c>
      <c r="CD23" s="172">
        <f t="shared" si="23"/>
        <v>1</v>
      </c>
      <c r="CE23" s="172">
        <f t="shared" si="23"/>
        <v>1</v>
      </c>
      <c r="CF23" s="172">
        <f t="shared" si="23"/>
        <v>1</v>
      </c>
      <c r="CG23" s="172">
        <f t="shared" si="23"/>
        <v>1</v>
      </c>
      <c r="CH23" s="172">
        <f t="shared" si="23"/>
        <v>1</v>
      </c>
      <c r="CI23" s="172">
        <f t="shared" si="23"/>
        <v>1</v>
      </c>
      <c r="CJ23" s="172">
        <f t="shared" si="23"/>
        <v>1</v>
      </c>
      <c r="CK23" s="172">
        <f t="shared" si="23"/>
        <v>1</v>
      </c>
      <c r="CL23" s="172">
        <f t="shared" si="23"/>
        <v>1</v>
      </c>
      <c r="CM23" s="172">
        <f t="shared" si="23"/>
        <v>1</v>
      </c>
      <c r="CN23" s="172">
        <f t="shared" si="23"/>
        <v>1</v>
      </c>
      <c r="CO23" s="172">
        <f t="shared" si="23"/>
        <v>1</v>
      </c>
      <c r="CP23" s="172">
        <f t="shared" si="23"/>
        <v>1</v>
      </c>
      <c r="CQ23" s="172">
        <f t="shared" si="22"/>
        <v>1</v>
      </c>
      <c r="CR23" s="172">
        <f t="shared" si="22"/>
        <v>1</v>
      </c>
      <c r="CS23" s="172">
        <f t="shared" si="22"/>
        <v>1</v>
      </c>
      <c r="CT23" s="172">
        <f t="shared" si="22"/>
        <v>1</v>
      </c>
      <c r="CU23" s="172">
        <f t="shared" si="22"/>
        <v>1</v>
      </c>
      <c r="DA23" s="172">
        <v>4</v>
      </c>
      <c r="DB23" s="32" t="str">
        <f t="shared" si="25"/>
        <v xml:space="preserve"> </v>
      </c>
      <c r="DD23" s="172">
        <f t="shared" si="19"/>
        <v>1</v>
      </c>
      <c r="DE23" s="172">
        <v>21</v>
      </c>
      <c r="DL23" s="172">
        <f t="shared" si="13"/>
        <v>0</v>
      </c>
      <c r="DM23" s="172">
        <f t="shared" si="14"/>
        <v>1</v>
      </c>
      <c r="DN23" s="172">
        <f t="shared" si="15"/>
        <v>1</v>
      </c>
      <c r="DO23" s="172">
        <f t="shared" si="26"/>
        <v>1</v>
      </c>
      <c r="DP23" s="172">
        <f t="shared" si="26"/>
        <v>1</v>
      </c>
      <c r="DQ23" s="172">
        <f t="shared" si="26"/>
        <v>1</v>
      </c>
      <c r="DR23" s="172">
        <f t="shared" si="26"/>
        <v>1</v>
      </c>
      <c r="DS23" s="172">
        <f t="shared" si="26"/>
        <v>1</v>
      </c>
      <c r="DT23" s="172">
        <f t="shared" si="26"/>
        <v>1</v>
      </c>
      <c r="DU23" s="172">
        <f t="shared" si="26"/>
        <v>1</v>
      </c>
      <c r="DV23" s="172">
        <f t="shared" si="27"/>
        <v>1</v>
      </c>
      <c r="DW23" s="172">
        <f t="shared" si="27"/>
        <v>1</v>
      </c>
      <c r="DX23" s="172">
        <f t="shared" si="27"/>
        <v>1</v>
      </c>
      <c r="DY23" s="172">
        <f t="shared" si="27"/>
        <v>1</v>
      </c>
      <c r="DZ23" s="172">
        <f t="shared" si="27"/>
        <v>1</v>
      </c>
      <c r="EA23" s="172">
        <f t="shared" si="27"/>
        <v>1</v>
      </c>
      <c r="EB23" s="172">
        <f t="shared" si="27"/>
        <v>1</v>
      </c>
      <c r="EC23" s="172">
        <f t="shared" si="27"/>
        <v>1</v>
      </c>
      <c r="ED23" s="172">
        <f t="shared" si="27"/>
        <v>1</v>
      </c>
      <c r="EE23" s="172">
        <f t="shared" si="27"/>
        <v>1</v>
      </c>
      <c r="EF23" s="172">
        <f t="shared" si="27"/>
        <v>1</v>
      </c>
      <c r="EG23" s="172">
        <f t="shared" si="6"/>
        <v>0</v>
      </c>
    </row>
    <row r="24" spans="18:137" x14ac:dyDescent="0.25">
      <c r="T24" s="5"/>
      <c r="U24" s="13"/>
      <c r="V24" s="5"/>
      <c r="W24" s="5" t="str">
        <f t="shared" si="2"/>
        <v/>
      </c>
      <c r="X24" s="5"/>
      <c r="Y24" s="5"/>
      <c r="Z24" s="5"/>
      <c r="CB24" s="172">
        <f t="shared" si="23"/>
        <v>1</v>
      </c>
      <c r="CC24" s="172">
        <f t="shared" si="23"/>
        <v>1</v>
      </c>
      <c r="CD24" s="172">
        <f t="shared" si="23"/>
        <v>1</v>
      </c>
      <c r="CE24" s="172">
        <f t="shared" si="23"/>
        <v>1</v>
      </c>
      <c r="CF24" s="172">
        <f t="shared" si="23"/>
        <v>1</v>
      </c>
      <c r="CG24" s="172">
        <f t="shared" si="23"/>
        <v>1</v>
      </c>
      <c r="CH24" s="172">
        <f t="shared" si="23"/>
        <v>1</v>
      </c>
      <c r="CI24" s="172">
        <f t="shared" si="23"/>
        <v>1</v>
      </c>
      <c r="CJ24" s="172">
        <f t="shared" si="23"/>
        <v>1</v>
      </c>
      <c r="CK24" s="172">
        <f t="shared" si="23"/>
        <v>1</v>
      </c>
      <c r="CL24" s="172">
        <f t="shared" si="23"/>
        <v>1</v>
      </c>
      <c r="CM24" s="172">
        <f t="shared" si="23"/>
        <v>1</v>
      </c>
      <c r="CN24" s="172">
        <f t="shared" si="23"/>
        <v>1</v>
      </c>
      <c r="CO24" s="172">
        <f t="shared" si="23"/>
        <v>1</v>
      </c>
      <c r="CP24" s="172">
        <f t="shared" si="23"/>
        <v>1</v>
      </c>
      <c r="CQ24" s="172">
        <f t="shared" si="22"/>
        <v>1</v>
      </c>
      <c r="CR24" s="172">
        <f t="shared" si="22"/>
        <v>1</v>
      </c>
      <c r="CS24" s="172">
        <f t="shared" si="22"/>
        <v>1</v>
      </c>
      <c r="CT24" s="172">
        <f t="shared" si="22"/>
        <v>1</v>
      </c>
      <c r="CU24" s="172">
        <f t="shared" si="22"/>
        <v>1</v>
      </c>
      <c r="DA24" s="172">
        <v>5</v>
      </c>
      <c r="DB24" s="32" t="str">
        <f t="shared" si="25"/>
        <v xml:space="preserve"> </v>
      </c>
      <c r="DD24" s="172">
        <f t="shared" si="19"/>
        <v>1</v>
      </c>
      <c r="DE24" s="172">
        <v>22</v>
      </c>
      <c r="DL24" s="172">
        <f t="shared" si="13"/>
        <v>0</v>
      </c>
      <c r="DM24" s="172">
        <f t="shared" si="14"/>
        <v>1</v>
      </c>
      <c r="DN24" s="172">
        <f t="shared" si="15"/>
        <v>1</v>
      </c>
      <c r="DO24" s="172">
        <f t="shared" si="26"/>
        <v>1</v>
      </c>
      <c r="DP24" s="172">
        <f t="shared" si="26"/>
        <v>1</v>
      </c>
      <c r="DQ24" s="172">
        <f t="shared" si="26"/>
        <v>1</v>
      </c>
      <c r="DR24" s="172">
        <f t="shared" si="26"/>
        <v>1</v>
      </c>
      <c r="DS24" s="172">
        <f t="shared" si="26"/>
        <v>1</v>
      </c>
      <c r="DT24" s="172">
        <f t="shared" si="26"/>
        <v>1</v>
      </c>
      <c r="DU24" s="172">
        <f t="shared" si="26"/>
        <v>1</v>
      </c>
      <c r="DV24" s="172">
        <f t="shared" si="27"/>
        <v>1</v>
      </c>
      <c r="DW24" s="172">
        <f t="shared" si="27"/>
        <v>1</v>
      </c>
      <c r="DX24" s="172">
        <f t="shared" si="27"/>
        <v>1</v>
      </c>
      <c r="DY24" s="172">
        <f t="shared" si="27"/>
        <v>1</v>
      </c>
      <c r="DZ24" s="172">
        <f t="shared" si="27"/>
        <v>1</v>
      </c>
      <c r="EA24" s="172">
        <f t="shared" si="27"/>
        <v>1</v>
      </c>
      <c r="EB24" s="172">
        <f t="shared" si="27"/>
        <v>1</v>
      </c>
      <c r="EC24" s="172">
        <f t="shared" si="27"/>
        <v>1</v>
      </c>
      <c r="ED24" s="172">
        <f t="shared" si="27"/>
        <v>1</v>
      </c>
      <c r="EE24" s="172">
        <f t="shared" si="27"/>
        <v>1</v>
      </c>
      <c r="EF24" s="172">
        <f t="shared" si="27"/>
        <v>1</v>
      </c>
      <c r="EG24" s="172">
        <f t="shared" si="6"/>
        <v>0</v>
      </c>
    </row>
    <row r="25" spans="18:137" x14ac:dyDescent="0.25">
      <c r="T25" s="5"/>
      <c r="U25" s="13"/>
      <c r="V25" s="5"/>
      <c r="W25" s="5" t="str">
        <f t="shared" si="2"/>
        <v/>
      </c>
      <c r="X25" s="5"/>
      <c r="Y25" s="5"/>
      <c r="Z25" s="5"/>
      <c r="CB25" s="172">
        <f t="shared" si="23"/>
        <v>1</v>
      </c>
      <c r="CC25" s="172">
        <f t="shared" si="23"/>
        <v>1</v>
      </c>
      <c r="CD25" s="172">
        <f t="shared" si="23"/>
        <v>1</v>
      </c>
      <c r="CE25" s="172">
        <f t="shared" si="23"/>
        <v>1</v>
      </c>
      <c r="CF25" s="172">
        <f t="shared" si="23"/>
        <v>1</v>
      </c>
      <c r="CG25" s="172">
        <f t="shared" si="23"/>
        <v>1</v>
      </c>
      <c r="CH25" s="172">
        <f t="shared" si="23"/>
        <v>1</v>
      </c>
      <c r="CI25" s="172">
        <f t="shared" si="23"/>
        <v>1</v>
      </c>
      <c r="CJ25" s="172">
        <f t="shared" si="23"/>
        <v>1</v>
      </c>
      <c r="CK25" s="172">
        <f t="shared" si="23"/>
        <v>1</v>
      </c>
      <c r="CL25" s="172">
        <f t="shared" si="23"/>
        <v>1</v>
      </c>
      <c r="CM25" s="172">
        <f t="shared" si="23"/>
        <v>1</v>
      </c>
      <c r="CN25" s="172">
        <f t="shared" si="23"/>
        <v>1</v>
      </c>
      <c r="CO25" s="172">
        <f t="shared" si="23"/>
        <v>1</v>
      </c>
      <c r="CP25" s="172">
        <f t="shared" si="23"/>
        <v>1</v>
      </c>
      <c r="CQ25" s="172">
        <f t="shared" si="22"/>
        <v>1</v>
      </c>
      <c r="CR25" s="172">
        <f t="shared" si="22"/>
        <v>1</v>
      </c>
      <c r="CS25" s="172">
        <f t="shared" si="22"/>
        <v>1</v>
      </c>
      <c r="CT25" s="172">
        <f t="shared" si="22"/>
        <v>1</v>
      </c>
      <c r="CU25" s="172">
        <f t="shared" si="22"/>
        <v>1</v>
      </c>
      <c r="DA25" s="172">
        <v>6</v>
      </c>
      <c r="DB25" s="32" t="str">
        <f t="shared" si="25"/>
        <v xml:space="preserve"> </v>
      </c>
      <c r="DD25" s="172">
        <f t="shared" si="19"/>
        <v>1</v>
      </c>
      <c r="DE25" s="172">
        <v>23</v>
      </c>
      <c r="DL25" s="172">
        <f t="shared" si="13"/>
        <v>0</v>
      </c>
      <c r="DM25" s="172">
        <f t="shared" si="14"/>
        <v>1</v>
      </c>
      <c r="DN25" s="172">
        <f t="shared" si="15"/>
        <v>1</v>
      </c>
      <c r="DO25" s="172">
        <f t="shared" si="26"/>
        <v>1</v>
      </c>
      <c r="DP25" s="172">
        <f t="shared" si="26"/>
        <v>1</v>
      </c>
      <c r="DQ25" s="172">
        <f t="shared" si="26"/>
        <v>1</v>
      </c>
      <c r="DR25" s="172">
        <f t="shared" si="26"/>
        <v>1</v>
      </c>
      <c r="DS25" s="172">
        <f t="shared" si="26"/>
        <v>1</v>
      </c>
      <c r="DT25" s="172">
        <f t="shared" si="26"/>
        <v>1</v>
      </c>
      <c r="DU25" s="172">
        <f t="shared" si="26"/>
        <v>1</v>
      </c>
      <c r="DV25" s="172">
        <f t="shared" si="27"/>
        <v>1</v>
      </c>
      <c r="DW25" s="172">
        <f t="shared" si="27"/>
        <v>1</v>
      </c>
      <c r="DX25" s="172">
        <f t="shared" si="27"/>
        <v>1</v>
      </c>
      <c r="DY25" s="172">
        <f t="shared" si="27"/>
        <v>1</v>
      </c>
      <c r="DZ25" s="172">
        <f t="shared" si="27"/>
        <v>1</v>
      </c>
      <c r="EA25" s="172">
        <f t="shared" si="27"/>
        <v>1</v>
      </c>
      <c r="EB25" s="172">
        <f t="shared" si="27"/>
        <v>1</v>
      </c>
      <c r="EC25" s="172">
        <f t="shared" si="27"/>
        <v>1</v>
      </c>
      <c r="ED25" s="172">
        <f t="shared" si="27"/>
        <v>1</v>
      </c>
      <c r="EE25" s="172">
        <f t="shared" si="27"/>
        <v>1</v>
      </c>
      <c r="EF25" s="172">
        <f t="shared" si="27"/>
        <v>1</v>
      </c>
      <c r="EG25" s="172">
        <f t="shared" si="6"/>
        <v>0</v>
      </c>
    </row>
    <row r="26" spans="18:137" x14ac:dyDescent="0.25">
      <c r="T26" s="5"/>
      <c r="U26" s="13"/>
      <c r="V26" s="5"/>
      <c r="W26" s="5" t="str">
        <f t="shared" si="2"/>
        <v/>
      </c>
      <c r="X26" s="5"/>
      <c r="Y26" s="5"/>
      <c r="Z26" s="5"/>
      <c r="CB26" s="172">
        <f t="shared" si="23"/>
        <v>1</v>
      </c>
      <c r="CC26" s="172">
        <f t="shared" si="23"/>
        <v>1</v>
      </c>
      <c r="CD26" s="172">
        <f t="shared" si="23"/>
        <v>1</v>
      </c>
      <c r="CE26" s="172">
        <f t="shared" si="23"/>
        <v>1</v>
      </c>
      <c r="CF26" s="172">
        <f t="shared" si="23"/>
        <v>1</v>
      </c>
      <c r="CG26" s="172">
        <f t="shared" si="23"/>
        <v>1</v>
      </c>
      <c r="CH26" s="172">
        <f t="shared" si="23"/>
        <v>1</v>
      </c>
      <c r="CI26" s="172">
        <f t="shared" si="23"/>
        <v>1</v>
      </c>
      <c r="CJ26" s="172">
        <f t="shared" si="23"/>
        <v>1</v>
      </c>
      <c r="CK26" s="172">
        <f t="shared" si="23"/>
        <v>1</v>
      </c>
      <c r="CL26" s="172">
        <f t="shared" si="23"/>
        <v>1</v>
      </c>
      <c r="CM26" s="172">
        <f t="shared" si="23"/>
        <v>1</v>
      </c>
      <c r="CN26" s="172">
        <f t="shared" si="23"/>
        <v>1</v>
      </c>
      <c r="CO26" s="172">
        <f t="shared" si="23"/>
        <v>1</v>
      </c>
      <c r="CP26" s="172">
        <f t="shared" si="23"/>
        <v>1</v>
      </c>
      <c r="CQ26" s="172">
        <f t="shared" si="22"/>
        <v>1</v>
      </c>
      <c r="CR26" s="172">
        <f t="shared" si="22"/>
        <v>1</v>
      </c>
      <c r="CS26" s="172">
        <f t="shared" si="22"/>
        <v>1</v>
      </c>
      <c r="CT26" s="172">
        <f t="shared" si="22"/>
        <v>1</v>
      </c>
      <c r="CU26" s="172">
        <f t="shared" si="22"/>
        <v>1</v>
      </c>
      <c r="DA26" s="172">
        <v>7</v>
      </c>
      <c r="DB26" s="32" t="str">
        <f t="shared" si="25"/>
        <v xml:space="preserve"> </v>
      </c>
      <c r="DD26" s="172">
        <f t="shared" si="19"/>
        <v>1</v>
      </c>
      <c r="DE26" s="172">
        <v>24</v>
      </c>
      <c r="DL26" s="172">
        <f t="shared" si="13"/>
        <v>0</v>
      </c>
      <c r="DM26" s="172">
        <f t="shared" si="14"/>
        <v>1</v>
      </c>
      <c r="DN26" s="172">
        <f t="shared" si="15"/>
        <v>1</v>
      </c>
      <c r="DO26" s="172">
        <f t="shared" si="26"/>
        <v>1</v>
      </c>
      <c r="DP26" s="172">
        <f t="shared" si="26"/>
        <v>1</v>
      </c>
      <c r="DQ26" s="172">
        <f t="shared" si="26"/>
        <v>1</v>
      </c>
      <c r="DR26" s="172">
        <f t="shared" si="26"/>
        <v>1</v>
      </c>
      <c r="DS26" s="172">
        <f t="shared" si="26"/>
        <v>1</v>
      </c>
      <c r="DT26" s="172">
        <f t="shared" si="26"/>
        <v>1</v>
      </c>
      <c r="DU26" s="172">
        <f t="shared" si="26"/>
        <v>1</v>
      </c>
      <c r="DV26" s="172">
        <f t="shared" si="27"/>
        <v>1</v>
      </c>
      <c r="DW26" s="172">
        <f t="shared" si="27"/>
        <v>1</v>
      </c>
      <c r="DX26" s="172">
        <f t="shared" si="27"/>
        <v>1</v>
      </c>
      <c r="DY26" s="172">
        <f t="shared" si="27"/>
        <v>1</v>
      </c>
      <c r="DZ26" s="172">
        <f t="shared" si="27"/>
        <v>1</v>
      </c>
      <c r="EA26" s="172">
        <f t="shared" si="27"/>
        <v>1</v>
      </c>
      <c r="EB26" s="172">
        <f t="shared" si="27"/>
        <v>1</v>
      </c>
      <c r="EC26" s="172">
        <f t="shared" si="27"/>
        <v>1</v>
      </c>
      <c r="ED26" s="172">
        <f t="shared" si="27"/>
        <v>1</v>
      </c>
      <c r="EE26" s="172">
        <f t="shared" si="27"/>
        <v>1</v>
      </c>
      <c r="EF26" s="172">
        <f t="shared" si="27"/>
        <v>1</v>
      </c>
      <c r="EG26" s="172">
        <f t="shared" si="6"/>
        <v>0</v>
      </c>
    </row>
    <row r="27" spans="18:137" x14ac:dyDescent="0.25">
      <c r="T27" s="5"/>
      <c r="U27" s="13"/>
      <c r="V27" s="5"/>
      <c r="W27" s="5" t="str">
        <f t="shared" si="2"/>
        <v/>
      </c>
      <c r="X27" s="5"/>
      <c r="Y27" s="5"/>
      <c r="Z27" s="5"/>
      <c r="CB27" s="172">
        <f t="shared" si="23"/>
        <v>1</v>
      </c>
      <c r="CC27" s="172">
        <f t="shared" si="23"/>
        <v>1</v>
      </c>
      <c r="CD27" s="172">
        <f t="shared" si="23"/>
        <v>1</v>
      </c>
      <c r="CE27" s="172">
        <f t="shared" si="23"/>
        <v>1</v>
      </c>
      <c r="CF27" s="172">
        <f t="shared" si="23"/>
        <v>1</v>
      </c>
      <c r="CG27" s="172">
        <f t="shared" si="23"/>
        <v>1</v>
      </c>
      <c r="CH27" s="172">
        <f t="shared" si="23"/>
        <v>1</v>
      </c>
      <c r="CI27" s="172">
        <f t="shared" si="23"/>
        <v>1</v>
      </c>
      <c r="CJ27" s="172">
        <f t="shared" si="23"/>
        <v>1</v>
      </c>
      <c r="CK27" s="172">
        <f t="shared" si="23"/>
        <v>1</v>
      </c>
      <c r="CL27" s="172">
        <f t="shared" si="23"/>
        <v>1</v>
      </c>
      <c r="CM27" s="172">
        <f t="shared" si="23"/>
        <v>1</v>
      </c>
      <c r="CN27" s="172">
        <f t="shared" si="23"/>
        <v>1</v>
      </c>
      <c r="CO27" s="172">
        <f t="shared" si="23"/>
        <v>1</v>
      </c>
      <c r="CP27" s="172">
        <f t="shared" si="23"/>
        <v>1</v>
      </c>
      <c r="CQ27" s="172">
        <f t="shared" si="22"/>
        <v>1</v>
      </c>
      <c r="CR27" s="172">
        <f t="shared" si="22"/>
        <v>1</v>
      </c>
      <c r="CS27" s="172">
        <f t="shared" si="22"/>
        <v>1</v>
      </c>
      <c r="CT27" s="172">
        <f t="shared" si="22"/>
        <v>1</v>
      </c>
      <c r="CU27" s="172">
        <f t="shared" si="22"/>
        <v>1</v>
      </c>
      <c r="DA27" s="172">
        <v>8</v>
      </c>
      <c r="DB27" s="32" t="str">
        <f t="shared" si="25"/>
        <v xml:space="preserve"> </v>
      </c>
      <c r="DD27" s="172">
        <f t="shared" si="19"/>
        <v>1</v>
      </c>
      <c r="DE27" s="172">
        <v>25</v>
      </c>
      <c r="DL27" s="172">
        <f t="shared" si="13"/>
        <v>0</v>
      </c>
      <c r="DM27" s="172">
        <f t="shared" si="14"/>
        <v>1</v>
      </c>
      <c r="DN27" s="172">
        <f t="shared" si="15"/>
        <v>1</v>
      </c>
      <c r="DO27" s="172">
        <f t="shared" si="26"/>
        <v>1</v>
      </c>
      <c r="DP27" s="172">
        <f t="shared" si="26"/>
        <v>1</v>
      </c>
      <c r="DQ27" s="172">
        <f t="shared" si="26"/>
        <v>1</v>
      </c>
      <c r="DR27" s="172">
        <f t="shared" si="26"/>
        <v>1</v>
      </c>
      <c r="DS27" s="172">
        <f t="shared" si="26"/>
        <v>1</v>
      </c>
      <c r="DT27" s="172">
        <f t="shared" si="26"/>
        <v>1</v>
      </c>
      <c r="DU27" s="172">
        <f t="shared" si="26"/>
        <v>1</v>
      </c>
      <c r="DV27" s="172">
        <f t="shared" si="27"/>
        <v>1</v>
      </c>
      <c r="DW27" s="172">
        <f t="shared" si="27"/>
        <v>1</v>
      </c>
      <c r="DX27" s="172">
        <f t="shared" si="27"/>
        <v>1</v>
      </c>
      <c r="DY27" s="172">
        <f t="shared" si="27"/>
        <v>1</v>
      </c>
      <c r="DZ27" s="172">
        <f t="shared" si="27"/>
        <v>1</v>
      </c>
      <c r="EA27" s="172">
        <f t="shared" si="27"/>
        <v>1</v>
      </c>
      <c r="EB27" s="172">
        <f t="shared" si="27"/>
        <v>1</v>
      </c>
      <c r="EC27" s="172">
        <f t="shared" si="27"/>
        <v>1</v>
      </c>
      <c r="ED27" s="172">
        <f t="shared" si="27"/>
        <v>1</v>
      </c>
      <c r="EE27" s="172">
        <f t="shared" si="27"/>
        <v>1</v>
      </c>
      <c r="EF27" s="172">
        <f t="shared" si="27"/>
        <v>1</v>
      </c>
      <c r="EG27" s="172">
        <f t="shared" si="6"/>
        <v>0</v>
      </c>
    </row>
    <row r="28" spans="18:137" x14ac:dyDescent="0.25">
      <c r="T28" s="5"/>
      <c r="U28" s="13"/>
      <c r="V28" s="5"/>
      <c r="W28" s="5" t="str">
        <f t="shared" si="2"/>
        <v/>
      </c>
      <c r="X28" s="5"/>
      <c r="Y28" s="5"/>
      <c r="Z28" s="5"/>
      <c r="CB28" s="172">
        <f t="shared" si="23"/>
        <v>1</v>
      </c>
      <c r="CC28" s="172">
        <f t="shared" si="23"/>
        <v>1</v>
      </c>
      <c r="CD28" s="172">
        <f t="shared" si="23"/>
        <v>1</v>
      </c>
      <c r="CE28" s="172">
        <f t="shared" si="23"/>
        <v>1</v>
      </c>
      <c r="CF28" s="172">
        <f t="shared" si="23"/>
        <v>1</v>
      </c>
      <c r="CG28" s="172">
        <f t="shared" si="23"/>
        <v>1</v>
      </c>
      <c r="CH28" s="172">
        <f t="shared" si="23"/>
        <v>1</v>
      </c>
      <c r="CI28" s="172">
        <f t="shared" si="23"/>
        <v>1</v>
      </c>
      <c r="CJ28" s="172">
        <f t="shared" si="23"/>
        <v>1</v>
      </c>
      <c r="CK28" s="172">
        <f t="shared" si="23"/>
        <v>1</v>
      </c>
      <c r="CL28" s="172">
        <f t="shared" si="23"/>
        <v>1</v>
      </c>
      <c r="CM28" s="172">
        <f t="shared" si="23"/>
        <v>1</v>
      </c>
      <c r="CN28" s="172">
        <f t="shared" si="23"/>
        <v>1</v>
      </c>
      <c r="CO28" s="172">
        <f t="shared" si="23"/>
        <v>1</v>
      </c>
      <c r="CP28" s="172">
        <f t="shared" si="23"/>
        <v>1</v>
      </c>
      <c r="CQ28" s="172">
        <f t="shared" si="22"/>
        <v>1</v>
      </c>
      <c r="CR28" s="172">
        <f t="shared" si="22"/>
        <v>1</v>
      </c>
      <c r="CS28" s="172">
        <f t="shared" si="22"/>
        <v>1</v>
      </c>
      <c r="CT28" s="172">
        <f t="shared" si="22"/>
        <v>1</v>
      </c>
      <c r="CU28" s="172">
        <f t="shared" si="22"/>
        <v>1</v>
      </c>
      <c r="DA28" s="172">
        <v>9</v>
      </c>
      <c r="DB28" s="32" t="str">
        <f t="shared" si="25"/>
        <v xml:space="preserve"> </v>
      </c>
      <c r="DD28" s="172">
        <f t="shared" si="19"/>
        <v>1</v>
      </c>
      <c r="DE28" s="172">
        <v>26</v>
      </c>
      <c r="DL28" s="172">
        <f t="shared" si="13"/>
        <v>0</v>
      </c>
      <c r="DM28" s="172">
        <f t="shared" si="14"/>
        <v>1</v>
      </c>
      <c r="DN28" s="172">
        <f t="shared" si="15"/>
        <v>1</v>
      </c>
      <c r="DO28" s="172">
        <f t="shared" si="26"/>
        <v>1</v>
      </c>
      <c r="DP28" s="172">
        <f t="shared" si="26"/>
        <v>1</v>
      </c>
      <c r="DQ28" s="172">
        <f t="shared" si="26"/>
        <v>1</v>
      </c>
      <c r="DR28" s="172">
        <f t="shared" si="26"/>
        <v>1</v>
      </c>
      <c r="DS28" s="172">
        <f t="shared" si="26"/>
        <v>1</v>
      </c>
      <c r="DT28" s="172">
        <f t="shared" si="26"/>
        <v>1</v>
      </c>
      <c r="DU28" s="172">
        <f t="shared" si="26"/>
        <v>1</v>
      </c>
      <c r="DV28" s="172">
        <f t="shared" si="27"/>
        <v>1</v>
      </c>
      <c r="DW28" s="172">
        <f t="shared" si="27"/>
        <v>1</v>
      </c>
      <c r="DX28" s="172">
        <f t="shared" si="27"/>
        <v>1</v>
      </c>
      <c r="DY28" s="172">
        <f t="shared" si="27"/>
        <v>1</v>
      </c>
      <c r="DZ28" s="172">
        <f t="shared" si="27"/>
        <v>1</v>
      </c>
      <c r="EA28" s="172">
        <f t="shared" si="27"/>
        <v>1</v>
      </c>
      <c r="EB28" s="172">
        <f t="shared" si="27"/>
        <v>1</v>
      </c>
      <c r="EC28" s="172">
        <f t="shared" si="27"/>
        <v>1</v>
      </c>
      <c r="ED28" s="172">
        <f t="shared" si="27"/>
        <v>1</v>
      </c>
      <c r="EE28" s="172">
        <f t="shared" si="27"/>
        <v>1</v>
      </c>
      <c r="EF28" s="172">
        <f t="shared" si="27"/>
        <v>1</v>
      </c>
      <c r="EG28" s="172">
        <f t="shared" si="6"/>
        <v>0</v>
      </c>
    </row>
    <row r="29" spans="18:137" x14ac:dyDescent="0.25">
      <c r="T29" s="5"/>
      <c r="U29" s="13"/>
      <c r="V29" s="5"/>
      <c r="W29" s="5" t="str">
        <f t="shared" si="2"/>
        <v/>
      </c>
      <c r="X29" s="5"/>
      <c r="Y29" s="5"/>
      <c r="Z29" s="5"/>
      <c r="CB29" s="172">
        <f t="shared" si="23"/>
        <v>1</v>
      </c>
      <c r="CC29" s="172">
        <f t="shared" si="23"/>
        <v>1</v>
      </c>
      <c r="CD29" s="172">
        <f t="shared" si="23"/>
        <v>1</v>
      </c>
      <c r="CE29" s="172">
        <f t="shared" si="23"/>
        <v>1</v>
      </c>
      <c r="CF29" s="172">
        <f t="shared" si="23"/>
        <v>1</v>
      </c>
      <c r="CG29" s="172">
        <f t="shared" si="23"/>
        <v>1</v>
      </c>
      <c r="CH29" s="172">
        <f t="shared" si="23"/>
        <v>1</v>
      </c>
      <c r="CI29" s="172">
        <f t="shared" si="23"/>
        <v>1</v>
      </c>
      <c r="CJ29" s="172">
        <f t="shared" si="23"/>
        <v>1</v>
      </c>
      <c r="CK29" s="172">
        <f t="shared" si="23"/>
        <v>1</v>
      </c>
      <c r="CL29" s="172">
        <f t="shared" si="23"/>
        <v>1</v>
      </c>
      <c r="CM29" s="172">
        <f t="shared" si="23"/>
        <v>1</v>
      </c>
      <c r="CN29" s="172">
        <f t="shared" si="23"/>
        <v>1</v>
      </c>
      <c r="CO29" s="172">
        <f t="shared" si="23"/>
        <v>1</v>
      </c>
      <c r="CP29" s="172">
        <f t="shared" si="23"/>
        <v>1</v>
      </c>
      <c r="CQ29" s="172">
        <f t="shared" si="22"/>
        <v>1</v>
      </c>
      <c r="CR29" s="172">
        <f t="shared" si="22"/>
        <v>1</v>
      </c>
      <c r="CS29" s="172">
        <f t="shared" si="22"/>
        <v>1</v>
      </c>
      <c r="CT29" s="172">
        <f t="shared" si="22"/>
        <v>1</v>
      </c>
      <c r="CU29" s="172">
        <f t="shared" si="22"/>
        <v>1</v>
      </c>
      <c r="DA29" s="172">
        <v>10</v>
      </c>
      <c r="DB29" s="32" t="str">
        <f t="shared" si="25"/>
        <v xml:space="preserve"> </v>
      </c>
      <c r="DD29" s="172">
        <f t="shared" si="19"/>
        <v>1</v>
      </c>
      <c r="DE29" s="172">
        <v>27</v>
      </c>
      <c r="DL29" s="172">
        <f t="shared" si="13"/>
        <v>0</v>
      </c>
      <c r="DM29" s="172">
        <f t="shared" si="14"/>
        <v>1</v>
      </c>
      <c r="DN29" s="172">
        <f t="shared" si="15"/>
        <v>1</v>
      </c>
      <c r="DO29" s="172">
        <f t="shared" si="26"/>
        <v>1</v>
      </c>
      <c r="DP29" s="172">
        <f t="shared" si="26"/>
        <v>1</v>
      </c>
      <c r="DQ29" s="172">
        <f t="shared" si="26"/>
        <v>1</v>
      </c>
      <c r="DR29" s="172">
        <f t="shared" si="26"/>
        <v>1</v>
      </c>
      <c r="DS29" s="172">
        <f t="shared" si="26"/>
        <v>1</v>
      </c>
      <c r="DT29" s="172">
        <f t="shared" si="26"/>
        <v>1</v>
      </c>
      <c r="DU29" s="172">
        <f t="shared" si="26"/>
        <v>1</v>
      </c>
      <c r="DV29" s="172">
        <f t="shared" si="27"/>
        <v>1</v>
      </c>
      <c r="DW29" s="172">
        <f t="shared" si="27"/>
        <v>1</v>
      </c>
      <c r="DX29" s="172">
        <f t="shared" si="27"/>
        <v>1</v>
      </c>
      <c r="DY29" s="172">
        <f t="shared" si="27"/>
        <v>1</v>
      </c>
      <c r="DZ29" s="172">
        <f t="shared" si="27"/>
        <v>1</v>
      </c>
      <c r="EA29" s="172">
        <f t="shared" si="27"/>
        <v>1</v>
      </c>
      <c r="EB29" s="172">
        <f t="shared" si="27"/>
        <v>1</v>
      </c>
      <c r="EC29" s="172">
        <f t="shared" si="27"/>
        <v>1</v>
      </c>
      <c r="ED29" s="172">
        <f t="shared" si="27"/>
        <v>1</v>
      </c>
      <c r="EE29" s="172">
        <f t="shared" si="27"/>
        <v>1</v>
      </c>
      <c r="EF29" s="172">
        <f t="shared" si="27"/>
        <v>1</v>
      </c>
      <c r="EG29" s="172">
        <f t="shared" si="6"/>
        <v>0</v>
      </c>
    </row>
    <row r="30" spans="18:137" ht="15" customHeight="1" x14ac:dyDescent="0.25">
      <c r="T30" s="5"/>
      <c r="U30" s="13"/>
      <c r="V30" s="5"/>
      <c r="W30" s="5" t="str">
        <f t="shared" si="2"/>
        <v/>
      </c>
      <c r="X30" s="5"/>
      <c r="Y30" s="5"/>
      <c r="Z30" s="5"/>
      <c r="CB30" s="172">
        <f t="shared" si="23"/>
        <v>1</v>
      </c>
      <c r="CC30" s="172">
        <f t="shared" si="23"/>
        <v>1</v>
      </c>
      <c r="CD30" s="172">
        <f t="shared" si="23"/>
        <v>1</v>
      </c>
      <c r="CE30" s="172">
        <f t="shared" si="23"/>
        <v>1</v>
      </c>
      <c r="CF30" s="172">
        <f t="shared" si="23"/>
        <v>1</v>
      </c>
      <c r="CG30" s="172">
        <f t="shared" si="23"/>
        <v>1</v>
      </c>
      <c r="CH30" s="172">
        <f t="shared" si="23"/>
        <v>1</v>
      </c>
      <c r="CI30" s="172">
        <f t="shared" si="23"/>
        <v>1</v>
      </c>
      <c r="CJ30" s="172">
        <f t="shared" si="23"/>
        <v>1</v>
      </c>
      <c r="CK30" s="172">
        <f t="shared" si="23"/>
        <v>1</v>
      </c>
      <c r="CL30" s="172">
        <f t="shared" si="23"/>
        <v>1</v>
      </c>
      <c r="CM30" s="172">
        <f t="shared" si="23"/>
        <v>1</v>
      </c>
      <c r="CN30" s="172">
        <f t="shared" si="23"/>
        <v>1</v>
      </c>
      <c r="CO30" s="172">
        <f t="shared" si="23"/>
        <v>1</v>
      </c>
      <c r="CP30" s="172">
        <f t="shared" si="23"/>
        <v>1</v>
      </c>
      <c r="CQ30" s="172">
        <f t="shared" si="22"/>
        <v>1</v>
      </c>
      <c r="CR30" s="172">
        <f t="shared" si="22"/>
        <v>1</v>
      </c>
      <c r="CS30" s="172">
        <f t="shared" si="22"/>
        <v>1</v>
      </c>
      <c r="CT30" s="172">
        <f t="shared" si="22"/>
        <v>1</v>
      </c>
      <c r="CU30" s="172">
        <f t="shared" si="22"/>
        <v>1</v>
      </c>
      <c r="DA30" s="172">
        <v>11</v>
      </c>
      <c r="DB30" s="32" t="str">
        <f t="shared" si="25"/>
        <v xml:space="preserve"> </v>
      </c>
      <c r="DD30" s="172">
        <f t="shared" si="19"/>
        <v>1</v>
      </c>
      <c r="DE30" s="172">
        <v>28</v>
      </c>
      <c r="DL30" s="172">
        <f t="shared" si="13"/>
        <v>0</v>
      </c>
      <c r="DM30" s="172">
        <f t="shared" si="14"/>
        <v>1</v>
      </c>
      <c r="DN30" s="172">
        <f t="shared" si="15"/>
        <v>1</v>
      </c>
      <c r="DO30" s="172">
        <f t="shared" si="26"/>
        <v>1</v>
      </c>
      <c r="DP30" s="172">
        <f t="shared" si="26"/>
        <v>1</v>
      </c>
      <c r="DQ30" s="172">
        <f t="shared" si="26"/>
        <v>1</v>
      </c>
      <c r="DR30" s="172">
        <f t="shared" si="26"/>
        <v>1</v>
      </c>
      <c r="DS30" s="172">
        <f t="shared" si="26"/>
        <v>1</v>
      </c>
      <c r="DT30" s="172">
        <f t="shared" si="26"/>
        <v>1</v>
      </c>
      <c r="DU30" s="172">
        <f t="shared" si="26"/>
        <v>1</v>
      </c>
      <c r="DV30" s="172">
        <f t="shared" si="27"/>
        <v>1</v>
      </c>
      <c r="DW30" s="172">
        <f t="shared" si="27"/>
        <v>1</v>
      </c>
      <c r="DX30" s="172">
        <f t="shared" si="27"/>
        <v>1</v>
      </c>
      <c r="DY30" s="172">
        <f t="shared" si="27"/>
        <v>1</v>
      </c>
      <c r="DZ30" s="172">
        <f t="shared" si="27"/>
        <v>1</v>
      </c>
      <c r="EA30" s="172">
        <f t="shared" si="27"/>
        <v>1</v>
      </c>
      <c r="EB30" s="172">
        <f t="shared" si="27"/>
        <v>1</v>
      </c>
      <c r="EC30" s="172">
        <f t="shared" si="27"/>
        <v>1</v>
      </c>
      <c r="ED30" s="172">
        <f t="shared" si="27"/>
        <v>1</v>
      </c>
      <c r="EE30" s="172">
        <f t="shared" si="27"/>
        <v>1</v>
      </c>
      <c r="EF30" s="172">
        <f t="shared" si="27"/>
        <v>1</v>
      </c>
      <c r="EG30" s="172">
        <f t="shared" si="6"/>
        <v>0</v>
      </c>
    </row>
    <row r="31" spans="18:137" x14ac:dyDescent="0.25">
      <c r="T31" s="5"/>
      <c r="U31" s="13"/>
      <c r="V31" s="5"/>
      <c r="W31" s="5" t="str">
        <f t="shared" si="2"/>
        <v/>
      </c>
      <c r="X31" s="5"/>
      <c r="Y31" s="5"/>
      <c r="Z31" s="5"/>
      <c r="CB31" s="172">
        <f t="shared" si="23"/>
        <v>1</v>
      </c>
      <c r="CC31" s="172">
        <f t="shared" si="23"/>
        <v>1</v>
      </c>
      <c r="CD31" s="172">
        <f t="shared" si="23"/>
        <v>1</v>
      </c>
      <c r="CE31" s="172">
        <f t="shared" si="23"/>
        <v>1</v>
      </c>
      <c r="CF31" s="172">
        <f t="shared" si="23"/>
        <v>1</v>
      </c>
      <c r="CG31" s="172">
        <f t="shared" si="23"/>
        <v>1</v>
      </c>
      <c r="CH31" s="172">
        <f t="shared" si="23"/>
        <v>1</v>
      </c>
      <c r="CI31" s="172">
        <f t="shared" si="23"/>
        <v>1</v>
      </c>
      <c r="CJ31" s="172">
        <f t="shared" si="23"/>
        <v>1</v>
      </c>
      <c r="CK31" s="172">
        <f t="shared" si="23"/>
        <v>1</v>
      </c>
      <c r="CL31" s="172">
        <f t="shared" si="23"/>
        <v>1</v>
      </c>
      <c r="CM31" s="172">
        <f t="shared" si="23"/>
        <v>1</v>
      </c>
      <c r="CN31" s="172">
        <f t="shared" si="23"/>
        <v>1</v>
      </c>
      <c r="CO31" s="172">
        <f t="shared" si="23"/>
        <v>1</v>
      </c>
      <c r="CP31" s="172">
        <f t="shared" si="23"/>
        <v>1</v>
      </c>
      <c r="CQ31" s="172">
        <f t="shared" si="22"/>
        <v>1</v>
      </c>
      <c r="CR31" s="172">
        <f t="shared" si="22"/>
        <v>1</v>
      </c>
      <c r="CS31" s="172">
        <f t="shared" si="22"/>
        <v>1</v>
      </c>
      <c r="CT31" s="172">
        <f t="shared" si="22"/>
        <v>1</v>
      </c>
      <c r="CU31" s="172">
        <f t="shared" si="22"/>
        <v>1</v>
      </c>
      <c r="DA31" s="172">
        <v>12</v>
      </c>
      <c r="DB31" s="32" t="str">
        <f t="shared" si="25"/>
        <v xml:space="preserve"> </v>
      </c>
      <c r="DD31" s="172">
        <f t="shared" si="19"/>
        <v>1</v>
      </c>
      <c r="DE31" s="172">
        <v>29</v>
      </c>
      <c r="DL31" s="172">
        <f t="shared" si="13"/>
        <v>0</v>
      </c>
      <c r="DM31" s="172">
        <f t="shared" si="14"/>
        <v>1</v>
      </c>
      <c r="DN31" s="172">
        <f t="shared" si="15"/>
        <v>1</v>
      </c>
      <c r="DO31" s="172">
        <f t="shared" si="26"/>
        <v>1</v>
      </c>
      <c r="DP31" s="172">
        <f t="shared" si="26"/>
        <v>1</v>
      </c>
      <c r="DQ31" s="172">
        <f t="shared" si="26"/>
        <v>1</v>
      </c>
      <c r="DR31" s="172">
        <f t="shared" si="26"/>
        <v>1</v>
      </c>
      <c r="DS31" s="172">
        <f t="shared" si="26"/>
        <v>1</v>
      </c>
      <c r="DT31" s="172">
        <f t="shared" si="26"/>
        <v>1</v>
      </c>
      <c r="DU31" s="172">
        <f t="shared" si="26"/>
        <v>1</v>
      </c>
      <c r="DV31" s="172">
        <f t="shared" si="27"/>
        <v>1</v>
      </c>
      <c r="DW31" s="172">
        <f t="shared" si="27"/>
        <v>1</v>
      </c>
      <c r="DX31" s="172">
        <f t="shared" si="27"/>
        <v>1</v>
      </c>
      <c r="DY31" s="172">
        <f t="shared" si="27"/>
        <v>1</v>
      </c>
      <c r="DZ31" s="172">
        <f t="shared" si="27"/>
        <v>1</v>
      </c>
      <c r="EA31" s="172">
        <f t="shared" si="27"/>
        <v>1</v>
      </c>
      <c r="EB31" s="172">
        <f t="shared" si="27"/>
        <v>1</v>
      </c>
      <c r="EC31" s="172">
        <f t="shared" si="27"/>
        <v>1</v>
      </c>
      <c r="ED31" s="172">
        <f t="shared" si="27"/>
        <v>1</v>
      </c>
      <c r="EE31" s="172">
        <f t="shared" si="27"/>
        <v>1</v>
      </c>
      <c r="EF31" s="172">
        <f t="shared" si="27"/>
        <v>1</v>
      </c>
      <c r="EG31" s="172">
        <f t="shared" si="6"/>
        <v>0</v>
      </c>
    </row>
    <row r="32" spans="18:137" x14ac:dyDescent="0.25">
      <c r="T32" s="5"/>
      <c r="U32" s="13"/>
      <c r="V32" s="5"/>
      <c r="W32" s="5" t="str">
        <f t="shared" si="2"/>
        <v/>
      </c>
      <c r="X32" s="5"/>
      <c r="Y32" s="5"/>
      <c r="Z32" s="5"/>
      <c r="CB32" s="172">
        <f t="shared" si="23"/>
        <v>1</v>
      </c>
      <c r="CC32" s="172">
        <f t="shared" si="23"/>
        <v>1</v>
      </c>
      <c r="CD32" s="172">
        <f t="shared" si="23"/>
        <v>1</v>
      </c>
      <c r="CE32" s="172">
        <f t="shared" si="23"/>
        <v>1</v>
      </c>
      <c r="CF32" s="172">
        <f t="shared" si="23"/>
        <v>1</v>
      </c>
      <c r="CG32" s="172">
        <f t="shared" si="23"/>
        <v>1</v>
      </c>
      <c r="CH32" s="172">
        <f t="shared" si="23"/>
        <v>1</v>
      </c>
      <c r="CI32" s="172">
        <f t="shared" si="23"/>
        <v>1</v>
      </c>
      <c r="CJ32" s="172">
        <f t="shared" si="23"/>
        <v>1</v>
      </c>
      <c r="CK32" s="172">
        <f t="shared" si="23"/>
        <v>1</v>
      </c>
      <c r="CL32" s="172">
        <f t="shared" si="23"/>
        <v>1</v>
      </c>
      <c r="CM32" s="172">
        <f t="shared" si="23"/>
        <v>1</v>
      </c>
      <c r="CN32" s="172">
        <f t="shared" si="23"/>
        <v>1</v>
      </c>
      <c r="CO32" s="172">
        <f t="shared" si="23"/>
        <v>1</v>
      </c>
      <c r="CP32" s="172">
        <f t="shared" si="23"/>
        <v>1</v>
      </c>
      <c r="CQ32" s="172">
        <f t="shared" si="23"/>
        <v>1</v>
      </c>
      <c r="CR32" s="172">
        <f t="shared" ref="CR32:CU47" si="28">IF(BG31="",CR31,CR31+1)</f>
        <v>1</v>
      </c>
      <c r="CS32" s="172">
        <f t="shared" si="28"/>
        <v>1</v>
      </c>
      <c r="CT32" s="172">
        <f t="shared" si="28"/>
        <v>1</v>
      </c>
      <c r="CU32" s="172">
        <f t="shared" si="28"/>
        <v>1</v>
      </c>
      <c r="DB32" s="196" t="str">
        <f>IF(DB19="","","----")</f>
        <v/>
      </c>
      <c r="DD32" s="172">
        <f t="shared" si="19"/>
        <v>1</v>
      </c>
      <c r="DE32" s="172">
        <v>30</v>
      </c>
      <c r="DL32" s="172">
        <f t="shared" si="13"/>
        <v>0</v>
      </c>
      <c r="DM32" s="172">
        <f t="shared" si="14"/>
        <v>1</v>
      </c>
      <c r="DN32" s="172">
        <f t="shared" si="15"/>
        <v>1</v>
      </c>
      <c r="DO32" s="172">
        <f t="shared" si="26"/>
        <v>1</v>
      </c>
      <c r="DP32" s="172">
        <f t="shared" si="26"/>
        <v>1</v>
      </c>
      <c r="DQ32" s="172">
        <f t="shared" si="26"/>
        <v>1</v>
      </c>
      <c r="DR32" s="172">
        <f t="shared" si="26"/>
        <v>1</v>
      </c>
      <c r="DS32" s="172">
        <f t="shared" si="26"/>
        <v>1</v>
      </c>
      <c r="DT32" s="172">
        <f t="shared" si="26"/>
        <v>1</v>
      </c>
      <c r="DU32" s="172">
        <f t="shared" si="26"/>
        <v>1</v>
      </c>
      <c r="DV32" s="172">
        <f t="shared" si="27"/>
        <v>1</v>
      </c>
      <c r="DW32" s="172">
        <f t="shared" si="27"/>
        <v>1</v>
      </c>
      <c r="DX32" s="172">
        <f t="shared" si="27"/>
        <v>1</v>
      </c>
      <c r="DY32" s="172">
        <f t="shared" si="27"/>
        <v>1</v>
      </c>
      <c r="DZ32" s="172">
        <f t="shared" si="27"/>
        <v>1</v>
      </c>
      <c r="EA32" s="172">
        <f t="shared" si="27"/>
        <v>1</v>
      </c>
      <c r="EB32" s="172">
        <f t="shared" si="27"/>
        <v>1</v>
      </c>
      <c r="EC32" s="172">
        <f t="shared" si="27"/>
        <v>1</v>
      </c>
      <c r="ED32" s="172">
        <f t="shared" si="27"/>
        <v>1</v>
      </c>
      <c r="EE32" s="172">
        <f t="shared" si="27"/>
        <v>1</v>
      </c>
      <c r="EF32" s="172">
        <f t="shared" si="27"/>
        <v>1</v>
      </c>
      <c r="EG32" s="172">
        <f t="shared" si="6"/>
        <v>0</v>
      </c>
    </row>
    <row r="33" spans="20:137" ht="15" customHeight="1" x14ac:dyDescent="0.25">
      <c r="T33" s="5"/>
      <c r="U33" s="13"/>
      <c r="V33" s="5"/>
      <c r="W33" s="5" t="str">
        <f t="shared" si="2"/>
        <v/>
      </c>
      <c r="X33" s="5"/>
      <c r="Y33" s="5"/>
      <c r="Z33" s="5"/>
      <c r="CB33" s="172">
        <f t="shared" ref="CB33:CQ48" si="29">IF(AQ32="",CB32,CB32+1)</f>
        <v>1</v>
      </c>
      <c r="CC33" s="172">
        <f t="shared" si="29"/>
        <v>1</v>
      </c>
      <c r="CD33" s="172">
        <f t="shared" si="29"/>
        <v>1</v>
      </c>
      <c r="CE33" s="172">
        <f t="shared" si="29"/>
        <v>1</v>
      </c>
      <c r="CF33" s="172">
        <f t="shared" si="29"/>
        <v>1</v>
      </c>
      <c r="CG33" s="172">
        <f t="shared" si="29"/>
        <v>1</v>
      </c>
      <c r="CH33" s="172">
        <f t="shared" si="29"/>
        <v>1</v>
      </c>
      <c r="CI33" s="172">
        <f t="shared" si="29"/>
        <v>1</v>
      </c>
      <c r="CJ33" s="172">
        <f t="shared" si="29"/>
        <v>1</v>
      </c>
      <c r="CK33" s="172">
        <f t="shared" si="29"/>
        <v>1</v>
      </c>
      <c r="CL33" s="172">
        <f t="shared" si="29"/>
        <v>1</v>
      </c>
      <c r="CM33" s="172">
        <f t="shared" si="29"/>
        <v>1</v>
      </c>
      <c r="CN33" s="172">
        <f t="shared" si="29"/>
        <v>1</v>
      </c>
      <c r="CO33" s="172">
        <f t="shared" si="29"/>
        <v>1</v>
      </c>
      <c r="CP33" s="172">
        <f t="shared" si="29"/>
        <v>1</v>
      </c>
      <c r="CQ33" s="172">
        <f t="shared" si="29"/>
        <v>1</v>
      </c>
      <c r="CR33" s="172">
        <f t="shared" si="28"/>
        <v>1</v>
      </c>
      <c r="CS33" s="172">
        <f t="shared" si="28"/>
        <v>1</v>
      </c>
      <c r="CT33" s="172">
        <f t="shared" si="28"/>
        <v>1</v>
      </c>
      <c r="CU33" s="172">
        <f t="shared" si="28"/>
        <v>1</v>
      </c>
      <c r="DA33" s="172"/>
      <c r="DB33" s="32" t="str">
        <f>IF(DB34="","",CONCATENATE("Warband ",CZ34," ",DG33))</f>
        <v/>
      </c>
      <c r="DD33" s="172">
        <f t="shared" si="19"/>
        <v>1</v>
      </c>
      <c r="DE33" s="172">
        <v>31</v>
      </c>
      <c r="DG33" s="49" t="str">
        <f>CONCATENATE("   ",DH33,"/",DI33,IF(DH33&gt;DI33," !",""))</f>
        <v xml:space="preserve">   0/12</v>
      </c>
      <c r="DH33" s="172">
        <f t="shared" ref="DH33" si="30">INDEX($CB$1:$CU$1,CZ34)+DJ33</f>
        <v>0</v>
      </c>
      <c r="DI33" s="172">
        <f>12</f>
        <v>12</v>
      </c>
      <c r="DL33" s="172">
        <f t="shared" si="13"/>
        <v>0</v>
      </c>
      <c r="DM33" s="172">
        <f t="shared" si="14"/>
        <v>1</v>
      </c>
      <c r="DN33" s="172">
        <f t="shared" si="15"/>
        <v>1</v>
      </c>
      <c r="DO33" s="172">
        <f t="shared" si="26"/>
        <v>1</v>
      </c>
      <c r="DP33" s="172">
        <f t="shared" si="26"/>
        <v>1</v>
      </c>
      <c r="DQ33" s="172">
        <f t="shared" si="26"/>
        <v>1</v>
      </c>
      <c r="DR33" s="172">
        <f t="shared" si="26"/>
        <v>1</v>
      </c>
      <c r="DS33" s="172">
        <f t="shared" si="26"/>
        <v>1</v>
      </c>
      <c r="DT33" s="172">
        <f t="shared" si="26"/>
        <v>1</v>
      </c>
      <c r="DU33" s="172">
        <f t="shared" si="26"/>
        <v>1</v>
      </c>
      <c r="DV33" s="172">
        <f t="shared" si="27"/>
        <v>1</v>
      </c>
      <c r="DW33" s="172">
        <f t="shared" si="27"/>
        <v>1</v>
      </c>
      <c r="DX33" s="172">
        <f t="shared" si="27"/>
        <v>1</v>
      </c>
      <c r="DY33" s="172">
        <f t="shared" si="27"/>
        <v>1</v>
      </c>
      <c r="DZ33" s="172">
        <f t="shared" si="27"/>
        <v>1</v>
      </c>
      <c r="EA33" s="172">
        <f t="shared" si="27"/>
        <v>1</v>
      </c>
      <c r="EB33" s="172">
        <f t="shared" si="27"/>
        <v>1</v>
      </c>
      <c r="EC33" s="172">
        <f t="shared" si="27"/>
        <v>1</v>
      </c>
      <c r="ED33" s="172">
        <f t="shared" si="27"/>
        <v>1</v>
      </c>
      <c r="EE33" s="172">
        <f t="shared" si="27"/>
        <v>1</v>
      </c>
      <c r="EF33" s="172">
        <f t="shared" si="27"/>
        <v>1</v>
      </c>
      <c r="EG33" s="172">
        <f t="shared" si="6"/>
        <v>0</v>
      </c>
    </row>
    <row r="34" spans="20:137" x14ac:dyDescent="0.25">
      <c r="T34" s="5"/>
      <c r="U34" s="13"/>
      <c r="V34" s="5"/>
      <c r="W34" s="5" t="str">
        <f t="shared" si="2"/>
        <v/>
      </c>
      <c r="X34" s="5"/>
      <c r="Y34" s="5"/>
      <c r="Z34" s="5"/>
      <c r="CB34" s="172">
        <f t="shared" si="29"/>
        <v>1</v>
      </c>
      <c r="CC34" s="172">
        <f t="shared" si="29"/>
        <v>1</v>
      </c>
      <c r="CD34" s="172">
        <f t="shared" si="29"/>
        <v>1</v>
      </c>
      <c r="CE34" s="172">
        <f t="shared" si="29"/>
        <v>1</v>
      </c>
      <c r="CF34" s="172">
        <f t="shared" si="29"/>
        <v>1</v>
      </c>
      <c r="CG34" s="172">
        <f t="shared" si="29"/>
        <v>1</v>
      </c>
      <c r="CH34" s="172">
        <f t="shared" si="29"/>
        <v>1</v>
      </c>
      <c r="CI34" s="172">
        <f t="shared" si="29"/>
        <v>1</v>
      </c>
      <c r="CJ34" s="172">
        <f t="shared" si="29"/>
        <v>1</v>
      </c>
      <c r="CK34" s="172">
        <f t="shared" si="29"/>
        <v>1</v>
      </c>
      <c r="CL34" s="172">
        <f t="shared" si="29"/>
        <v>1</v>
      </c>
      <c r="CM34" s="172">
        <f t="shared" si="29"/>
        <v>1</v>
      </c>
      <c r="CN34" s="172">
        <f t="shared" si="29"/>
        <v>1</v>
      </c>
      <c r="CO34" s="172">
        <f t="shared" si="29"/>
        <v>1</v>
      </c>
      <c r="CP34" s="172">
        <f t="shared" si="29"/>
        <v>1</v>
      </c>
      <c r="CQ34" s="172">
        <f t="shared" si="29"/>
        <v>1</v>
      </c>
      <c r="CR34" s="172">
        <f t="shared" si="28"/>
        <v>1</v>
      </c>
      <c r="CS34" s="172">
        <f t="shared" si="28"/>
        <v>1</v>
      </c>
      <c r="CT34" s="172">
        <f t="shared" si="28"/>
        <v>1</v>
      </c>
      <c r="CU34" s="172">
        <f t="shared" si="28"/>
        <v>1</v>
      </c>
      <c r="CZ34" s="172">
        <v>3</v>
      </c>
      <c r="DA34" s="172" t="s">
        <v>278</v>
      </c>
      <c r="DB34" s="32" t="str">
        <f>T(LOOKUP(CZ34,$DM$1:$EF$1,$DM$2:$EF$2))</f>
        <v/>
      </c>
      <c r="DD34" s="172">
        <f t="shared" si="19"/>
        <v>1</v>
      </c>
      <c r="DE34" s="172">
        <v>32</v>
      </c>
      <c r="DL34" s="172">
        <f t="shared" si="13"/>
        <v>0</v>
      </c>
      <c r="DM34" s="172">
        <f t="shared" si="14"/>
        <v>1</v>
      </c>
      <c r="DN34" s="172">
        <f t="shared" si="15"/>
        <v>1</v>
      </c>
      <c r="DO34" s="172">
        <f t="shared" si="26"/>
        <v>1</v>
      </c>
      <c r="DP34" s="172">
        <f t="shared" si="26"/>
        <v>1</v>
      </c>
      <c r="DQ34" s="172">
        <f t="shared" si="26"/>
        <v>1</v>
      </c>
      <c r="DR34" s="172">
        <f t="shared" si="26"/>
        <v>1</v>
      </c>
      <c r="DS34" s="172">
        <f t="shared" si="26"/>
        <v>1</v>
      </c>
      <c r="DT34" s="172">
        <f t="shared" si="26"/>
        <v>1</v>
      </c>
      <c r="DU34" s="172">
        <f t="shared" si="26"/>
        <v>1</v>
      </c>
      <c r="DV34" s="172">
        <f t="shared" si="27"/>
        <v>1</v>
      </c>
      <c r="DW34" s="172">
        <f t="shared" si="27"/>
        <v>1</v>
      </c>
      <c r="DX34" s="172">
        <f t="shared" si="27"/>
        <v>1</v>
      </c>
      <c r="DY34" s="172">
        <f t="shared" si="27"/>
        <v>1</v>
      </c>
      <c r="DZ34" s="172">
        <f t="shared" si="27"/>
        <v>1</v>
      </c>
      <c r="EA34" s="172">
        <f t="shared" si="27"/>
        <v>1</v>
      </c>
      <c r="EB34" s="172">
        <f t="shared" si="27"/>
        <v>1</v>
      </c>
      <c r="EC34" s="172">
        <f t="shared" si="27"/>
        <v>1</v>
      </c>
      <c r="ED34" s="172">
        <f t="shared" si="27"/>
        <v>1</v>
      </c>
      <c r="EE34" s="172">
        <f t="shared" si="27"/>
        <v>1</v>
      </c>
      <c r="EF34" s="172">
        <f t="shared" si="27"/>
        <v>1</v>
      </c>
      <c r="EG34" s="172">
        <f t="shared" si="6"/>
        <v>0</v>
      </c>
    </row>
    <row r="35" spans="20:137" x14ac:dyDescent="0.25">
      <c r="T35" s="5"/>
      <c r="U35" s="13"/>
      <c r="V35" s="5"/>
      <c r="W35" s="5" t="str">
        <f t="shared" si="2"/>
        <v/>
      </c>
      <c r="X35" s="5"/>
      <c r="Y35" s="5"/>
      <c r="Z35" s="5"/>
      <c r="CB35" s="172">
        <f t="shared" si="29"/>
        <v>1</v>
      </c>
      <c r="CC35" s="172">
        <f t="shared" si="29"/>
        <v>1</v>
      </c>
      <c r="CD35" s="172">
        <f t="shared" si="29"/>
        <v>1</v>
      </c>
      <c r="CE35" s="172">
        <f t="shared" si="29"/>
        <v>1</v>
      </c>
      <c r="CF35" s="172">
        <f t="shared" si="29"/>
        <v>1</v>
      </c>
      <c r="CG35" s="172">
        <f t="shared" si="29"/>
        <v>1</v>
      </c>
      <c r="CH35" s="172">
        <f t="shared" si="29"/>
        <v>1</v>
      </c>
      <c r="CI35" s="172">
        <f t="shared" si="29"/>
        <v>1</v>
      </c>
      <c r="CJ35" s="172">
        <f t="shared" si="29"/>
        <v>1</v>
      </c>
      <c r="CK35" s="172">
        <f t="shared" si="29"/>
        <v>1</v>
      </c>
      <c r="CL35" s="172">
        <f t="shared" si="29"/>
        <v>1</v>
      </c>
      <c r="CM35" s="172">
        <f t="shared" si="29"/>
        <v>1</v>
      </c>
      <c r="CN35" s="172">
        <f t="shared" si="29"/>
        <v>1</v>
      </c>
      <c r="CO35" s="172">
        <f t="shared" si="29"/>
        <v>1</v>
      </c>
      <c r="CP35" s="172">
        <f t="shared" si="29"/>
        <v>1</v>
      </c>
      <c r="CQ35" s="172">
        <f t="shared" si="29"/>
        <v>1</v>
      </c>
      <c r="CR35" s="172">
        <f t="shared" si="28"/>
        <v>1</v>
      </c>
      <c r="CS35" s="172">
        <f t="shared" si="28"/>
        <v>1</v>
      </c>
      <c r="CT35" s="172">
        <f t="shared" si="28"/>
        <v>1</v>
      </c>
      <c r="CU35" s="172">
        <f t="shared" si="28"/>
        <v>1</v>
      </c>
      <c r="DA35" s="172">
        <v>1</v>
      </c>
      <c r="DB35" s="32" t="str">
        <f t="shared" ref="DB35:DB46" si="31">T(CONCATENATE(LOOKUP(DA35,CD$3:CD$80,AS$3:AS$80)," ",LOOKUP(DA35,CD$3:CD$80,$CA$3:$CA$80)))</f>
        <v xml:space="preserve"> </v>
      </c>
      <c r="DD35" s="172">
        <f t="shared" si="19"/>
        <v>1</v>
      </c>
      <c r="DE35" s="172">
        <v>33</v>
      </c>
      <c r="DL35" s="172">
        <f t="shared" si="13"/>
        <v>0</v>
      </c>
      <c r="DM35" s="172">
        <f t="shared" si="14"/>
        <v>1</v>
      </c>
      <c r="DN35" s="172">
        <f t="shared" si="15"/>
        <v>1</v>
      </c>
      <c r="DO35" s="172">
        <f t="shared" si="26"/>
        <v>1</v>
      </c>
      <c r="DP35" s="172">
        <f t="shared" si="26"/>
        <v>1</v>
      </c>
      <c r="DQ35" s="172">
        <f t="shared" si="26"/>
        <v>1</v>
      </c>
      <c r="DR35" s="172">
        <f t="shared" si="26"/>
        <v>1</v>
      </c>
      <c r="DS35" s="172">
        <f t="shared" si="26"/>
        <v>1</v>
      </c>
      <c r="DT35" s="172">
        <f t="shared" si="26"/>
        <v>1</v>
      </c>
      <c r="DU35" s="172">
        <f t="shared" si="26"/>
        <v>1</v>
      </c>
      <c r="DV35" s="172">
        <f t="shared" si="27"/>
        <v>1</v>
      </c>
      <c r="DW35" s="172">
        <f t="shared" si="27"/>
        <v>1</v>
      </c>
      <c r="DX35" s="172">
        <f t="shared" si="27"/>
        <v>1</v>
      </c>
      <c r="DY35" s="172">
        <f t="shared" si="27"/>
        <v>1</v>
      </c>
      <c r="DZ35" s="172">
        <f t="shared" si="27"/>
        <v>1</v>
      </c>
      <c r="EA35" s="172">
        <f t="shared" si="27"/>
        <v>1</v>
      </c>
      <c r="EB35" s="172">
        <f t="shared" si="27"/>
        <v>1</v>
      </c>
      <c r="EC35" s="172">
        <f t="shared" si="27"/>
        <v>1</v>
      </c>
      <c r="ED35" s="172">
        <f t="shared" si="27"/>
        <v>1</v>
      </c>
      <c r="EE35" s="172">
        <f t="shared" si="27"/>
        <v>1</v>
      </c>
      <c r="EF35" s="172">
        <f t="shared" si="27"/>
        <v>1</v>
      </c>
      <c r="EG35" s="172">
        <f t="shared" si="6"/>
        <v>0</v>
      </c>
    </row>
    <row r="36" spans="20:137" x14ac:dyDescent="0.25">
      <c r="T36" s="5"/>
      <c r="U36" s="13"/>
      <c r="V36" s="5"/>
      <c r="W36" s="5" t="str">
        <f t="shared" si="2"/>
        <v/>
      </c>
      <c r="X36" s="5"/>
      <c r="Y36" s="5"/>
      <c r="Z36" s="5"/>
      <c r="CB36" s="172">
        <f t="shared" si="29"/>
        <v>1</v>
      </c>
      <c r="CC36" s="172">
        <f t="shared" si="29"/>
        <v>1</v>
      </c>
      <c r="CD36" s="172">
        <f t="shared" si="29"/>
        <v>1</v>
      </c>
      <c r="CE36" s="172">
        <f t="shared" si="29"/>
        <v>1</v>
      </c>
      <c r="CF36" s="172">
        <f t="shared" si="29"/>
        <v>1</v>
      </c>
      <c r="CG36" s="172">
        <f t="shared" si="29"/>
        <v>1</v>
      </c>
      <c r="CH36" s="172">
        <f t="shared" si="29"/>
        <v>1</v>
      </c>
      <c r="CI36" s="172">
        <f t="shared" si="29"/>
        <v>1</v>
      </c>
      <c r="CJ36" s="172">
        <f t="shared" si="29"/>
        <v>1</v>
      </c>
      <c r="CK36" s="172">
        <f t="shared" si="29"/>
        <v>1</v>
      </c>
      <c r="CL36" s="172">
        <f t="shared" si="29"/>
        <v>1</v>
      </c>
      <c r="CM36" s="172">
        <f t="shared" si="29"/>
        <v>1</v>
      </c>
      <c r="CN36" s="172">
        <f t="shared" si="29"/>
        <v>1</v>
      </c>
      <c r="CO36" s="172">
        <f t="shared" si="29"/>
        <v>1</v>
      </c>
      <c r="CP36" s="172">
        <f t="shared" si="29"/>
        <v>1</v>
      </c>
      <c r="CQ36" s="172">
        <f t="shared" si="29"/>
        <v>1</v>
      </c>
      <c r="CR36" s="172">
        <f t="shared" si="28"/>
        <v>1</v>
      </c>
      <c r="CS36" s="172">
        <f t="shared" si="28"/>
        <v>1</v>
      </c>
      <c r="CT36" s="172">
        <f t="shared" si="28"/>
        <v>1</v>
      </c>
      <c r="CU36" s="172">
        <f t="shared" si="28"/>
        <v>1</v>
      </c>
      <c r="DA36" s="172">
        <v>2</v>
      </c>
      <c r="DB36" s="32" t="str">
        <f t="shared" si="31"/>
        <v xml:space="preserve"> </v>
      </c>
      <c r="DD36" s="172">
        <f t="shared" si="19"/>
        <v>1</v>
      </c>
      <c r="DE36" s="172">
        <v>34</v>
      </c>
      <c r="DL36" s="172">
        <f t="shared" si="13"/>
        <v>0</v>
      </c>
      <c r="DM36" s="172">
        <f t="shared" si="14"/>
        <v>1</v>
      </c>
      <c r="DN36" s="172">
        <f t="shared" si="15"/>
        <v>1</v>
      </c>
      <c r="DO36" s="172">
        <f t="shared" ref="DO36:DU51" si="32">IF(OR($CX35=0,ISERROR(SEARCH(DO$1,SUBSTITUTE($CX35,DY$1,"")))),DO35,DO35+1)</f>
        <v>1</v>
      </c>
      <c r="DP36" s="172">
        <f t="shared" si="32"/>
        <v>1</v>
      </c>
      <c r="DQ36" s="172">
        <f t="shared" si="32"/>
        <v>1</v>
      </c>
      <c r="DR36" s="172">
        <f t="shared" si="32"/>
        <v>1</v>
      </c>
      <c r="DS36" s="172">
        <f t="shared" si="32"/>
        <v>1</v>
      </c>
      <c r="DT36" s="172">
        <f t="shared" si="32"/>
        <v>1</v>
      </c>
      <c r="DU36" s="172">
        <f t="shared" si="32"/>
        <v>1</v>
      </c>
      <c r="DV36" s="172">
        <f t="shared" si="27"/>
        <v>1</v>
      </c>
      <c r="DW36" s="172">
        <f t="shared" si="27"/>
        <v>1</v>
      </c>
      <c r="DX36" s="172">
        <f t="shared" si="27"/>
        <v>1</v>
      </c>
      <c r="DY36" s="172">
        <f t="shared" si="27"/>
        <v>1</v>
      </c>
      <c r="DZ36" s="172">
        <f t="shared" si="27"/>
        <v>1</v>
      </c>
      <c r="EA36" s="172">
        <f t="shared" si="27"/>
        <v>1</v>
      </c>
      <c r="EB36" s="172">
        <f t="shared" si="27"/>
        <v>1</v>
      </c>
      <c r="EC36" s="172">
        <f t="shared" si="27"/>
        <v>1</v>
      </c>
      <c r="ED36" s="172">
        <f t="shared" si="27"/>
        <v>1</v>
      </c>
      <c r="EE36" s="172">
        <f t="shared" si="27"/>
        <v>1</v>
      </c>
      <c r="EF36" s="172">
        <f t="shared" si="27"/>
        <v>1</v>
      </c>
      <c r="EG36" s="172">
        <f t="shared" si="6"/>
        <v>0</v>
      </c>
    </row>
    <row r="37" spans="20:137" x14ac:dyDescent="0.25">
      <c r="T37" s="5"/>
      <c r="U37" s="13"/>
      <c r="V37" s="5"/>
      <c r="W37" s="5" t="str">
        <f t="shared" si="2"/>
        <v/>
      </c>
      <c r="X37" s="5"/>
      <c r="Y37" s="5"/>
      <c r="Z37" s="5"/>
      <c r="CB37" s="172">
        <f t="shared" si="29"/>
        <v>1</v>
      </c>
      <c r="CC37" s="172">
        <f t="shared" si="29"/>
        <v>1</v>
      </c>
      <c r="CD37" s="172">
        <f t="shared" si="29"/>
        <v>1</v>
      </c>
      <c r="CE37" s="172">
        <f t="shared" si="29"/>
        <v>1</v>
      </c>
      <c r="CF37" s="172">
        <f t="shared" si="29"/>
        <v>1</v>
      </c>
      <c r="CG37" s="172">
        <f t="shared" si="29"/>
        <v>1</v>
      </c>
      <c r="CH37" s="172">
        <f t="shared" si="29"/>
        <v>1</v>
      </c>
      <c r="CI37" s="172">
        <f t="shared" si="29"/>
        <v>1</v>
      </c>
      <c r="CJ37" s="172">
        <f t="shared" si="29"/>
        <v>1</v>
      </c>
      <c r="CK37" s="172">
        <f t="shared" si="29"/>
        <v>1</v>
      </c>
      <c r="CL37" s="172">
        <f t="shared" si="29"/>
        <v>1</v>
      </c>
      <c r="CM37" s="172">
        <f t="shared" si="29"/>
        <v>1</v>
      </c>
      <c r="CN37" s="172">
        <f t="shared" si="29"/>
        <v>1</v>
      </c>
      <c r="CO37" s="172">
        <f t="shared" si="29"/>
        <v>1</v>
      </c>
      <c r="CP37" s="172">
        <f t="shared" si="29"/>
        <v>1</v>
      </c>
      <c r="CQ37" s="172">
        <f t="shared" si="29"/>
        <v>1</v>
      </c>
      <c r="CR37" s="172">
        <f t="shared" si="28"/>
        <v>1</v>
      </c>
      <c r="CS37" s="172">
        <f t="shared" si="28"/>
        <v>1</v>
      </c>
      <c r="CT37" s="172">
        <f t="shared" si="28"/>
        <v>1</v>
      </c>
      <c r="CU37" s="172">
        <f t="shared" si="28"/>
        <v>1</v>
      </c>
      <c r="DA37" s="172">
        <v>3</v>
      </c>
      <c r="DB37" s="32" t="str">
        <f t="shared" si="31"/>
        <v xml:space="preserve"> </v>
      </c>
      <c r="DD37" s="172">
        <f t="shared" si="19"/>
        <v>1</v>
      </c>
      <c r="DE37" s="172">
        <v>35</v>
      </c>
      <c r="DL37" s="172">
        <f t="shared" si="13"/>
        <v>0</v>
      </c>
      <c r="DM37" s="172">
        <f t="shared" si="14"/>
        <v>1</v>
      </c>
      <c r="DN37" s="172">
        <f t="shared" si="15"/>
        <v>1</v>
      </c>
      <c r="DO37" s="172">
        <f t="shared" si="32"/>
        <v>1</v>
      </c>
      <c r="DP37" s="172">
        <f t="shared" si="32"/>
        <v>1</v>
      </c>
      <c r="DQ37" s="172">
        <f t="shared" si="32"/>
        <v>1</v>
      </c>
      <c r="DR37" s="172">
        <f t="shared" si="32"/>
        <v>1</v>
      </c>
      <c r="DS37" s="172">
        <f t="shared" si="32"/>
        <v>1</v>
      </c>
      <c r="DT37" s="172">
        <f t="shared" si="32"/>
        <v>1</v>
      </c>
      <c r="DU37" s="172">
        <f t="shared" si="32"/>
        <v>1</v>
      </c>
      <c r="DV37" s="172">
        <f t="shared" ref="DV37:EF52" si="33">IF(OR($CX36=0,ISERROR(SEARCH(DV$1,$CX36))),DV36,DV36+1)</f>
        <v>1</v>
      </c>
      <c r="DW37" s="172">
        <f t="shared" si="33"/>
        <v>1</v>
      </c>
      <c r="DX37" s="172">
        <f t="shared" si="33"/>
        <v>1</v>
      </c>
      <c r="DY37" s="172">
        <f t="shared" si="33"/>
        <v>1</v>
      </c>
      <c r="DZ37" s="172">
        <f t="shared" si="33"/>
        <v>1</v>
      </c>
      <c r="EA37" s="172">
        <f t="shared" si="33"/>
        <v>1</v>
      </c>
      <c r="EB37" s="172">
        <f t="shared" si="33"/>
        <v>1</v>
      </c>
      <c r="EC37" s="172">
        <f t="shared" si="33"/>
        <v>1</v>
      </c>
      <c r="ED37" s="172">
        <f t="shared" si="33"/>
        <v>1</v>
      </c>
      <c r="EE37" s="172">
        <f t="shared" si="33"/>
        <v>1</v>
      </c>
      <c r="EF37" s="172">
        <f t="shared" si="33"/>
        <v>1</v>
      </c>
      <c r="EG37" s="172">
        <f t="shared" si="6"/>
        <v>0</v>
      </c>
    </row>
    <row r="38" spans="20:137" x14ac:dyDescent="0.25">
      <c r="T38" s="5"/>
      <c r="U38" s="13"/>
      <c r="V38" s="5"/>
      <c r="W38" s="5" t="str">
        <f t="shared" si="2"/>
        <v/>
      </c>
      <c r="X38" s="5"/>
      <c r="Y38" s="5"/>
      <c r="Z38" s="5"/>
      <c r="CB38" s="172">
        <f t="shared" si="29"/>
        <v>1</v>
      </c>
      <c r="CC38" s="172">
        <f t="shared" si="29"/>
        <v>1</v>
      </c>
      <c r="CD38" s="172">
        <f t="shared" si="29"/>
        <v>1</v>
      </c>
      <c r="CE38" s="172">
        <f t="shared" si="29"/>
        <v>1</v>
      </c>
      <c r="CF38" s="172">
        <f t="shared" si="29"/>
        <v>1</v>
      </c>
      <c r="CG38" s="172">
        <f t="shared" si="29"/>
        <v>1</v>
      </c>
      <c r="CH38" s="172">
        <f t="shared" si="29"/>
        <v>1</v>
      </c>
      <c r="CI38" s="172">
        <f t="shared" si="29"/>
        <v>1</v>
      </c>
      <c r="CJ38" s="172">
        <f t="shared" si="29"/>
        <v>1</v>
      </c>
      <c r="CK38" s="172">
        <f t="shared" si="29"/>
        <v>1</v>
      </c>
      <c r="CL38" s="172">
        <f t="shared" si="29"/>
        <v>1</v>
      </c>
      <c r="CM38" s="172">
        <f t="shared" si="29"/>
        <v>1</v>
      </c>
      <c r="CN38" s="172">
        <f t="shared" si="29"/>
        <v>1</v>
      </c>
      <c r="CO38" s="172">
        <f t="shared" si="29"/>
        <v>1</v>
      </c>
      <c r="CP38" s="172">
        <f t="shared" si="29"/>
        <v>1</v>
      </c>
      <c r="CQ38" s="172">
        <f t="shared" si="29"/>
        <v>1</v>
      </c>
      <c r="CR38" s="172">
        <f t="shared" si="28"/>
        <v>1</v>
      </c>
      <c r="CS38" s="172">
        <f t="shared" si="28"/>
        <v>1</v>
      </c>
      <c r="CT38" s="172">
        <f t="shared" si="28"/>
        <v>1</v>
      </c>
      <c r="CU38" s="172">
        <f t="shared" si="28"/>
        <v>1</v>
      </c>
      <c r="DA38" s="172">
        <v>4</v>
      </c>
      <c r="DB38" s="32" t="str">
        <f t="shared" si="31"/>
        <v xml:space="preserve"> </v>
      </c>
      <c r="DD38" s="172">
        <f t="shared" si="19"/>
        <v>1</v>
      </c>
      <c r="DE38" s="172">
        <v>36</v>
      </c>
      <c r="DL38" s="172">
        <f t="shared" si="13"/>
        <v>0</v>
      </c>
      <c r="DM38" s="172">
        <f t="shared" si="14"/>
        <v>1</v>
      </c>
      <c r="DN38" s="172">
        <f t="shared" si="15"/>
        <v>1</v>
      </c>
      <c r="DO38" s="172">
        <f t="shared" si="32"/>
        <v>1</v>
      </c>
      <c r="DP38" s="172">
        <f t="shared" si="32"/>
        <v>1</v>
      </c>
      <c r="DQ38" s="172">
        <f t="shared" si="32"/>
        <v>1</v>
      </c>
      <c r="DR38" s="172">
        <f t="shared" si="32"/>
        <v>1</v>
      </c>
      <c r="DS38" s="172">
        <f t="shared" si="32"/>
        <v>1</v>
      </c>
      <c r="DT38" s="172">
        <f t="shared" si="32"/>
        <v>1</v>
      </c>
      <c r="DU38" s="172">
        <f t="shared" si="32"/>
        <v>1</v>
      </c>
      <c r="DV38" s="172">
        <f t="shared" si="33"/>
        <v>1</v>
      </c>
      <c r="DW38" s="172">
        <f t="shared" si="33"/>
        <v>1</v>
      </c>
      <c r="DX38" s="172">
        <f t="shared" si="33"/>
        <v>1</v>
      </c>
      <c r="DY38" s="172">
        <f t="shared" si="33"/>
        <v>1</v>
      </c>
      <c r="DZ38" s="172">
        <f t="shared" si="33"/>
        <v>1</v>
      </c>
      <c r="EA38" s="172">
        <f t="shared" si="33"/>
        <v>1</v>
      </c>
      <c r="EB38" s="172">
        <f t="shared" si="33"/>
        <v>1</v>
      </c>
      <c r="EC38" s="172">
        <f t="shared" si="33"/>
        <v>1</v>
      </c>
      <c r="ED38" s="172">
        <f t="shared" si="33"/>
        <v>1</v>
      </c>
      <c r="EE38" s="172">
        <f t="shared" si="33"/>
        <v>1</v>
      </c>
      <c r="EF38" s="172">
        <f t="shared" si="33"/>
        <v>1</v>
      </c>
      <c r="EG38" s="172">
        <f t="shared" si="6"/>
        <v>0</v>
      </c>
    </row>
    <row r="39" spans="20:137" x14ac:dyDescent="0.25">
      <c r="T39" s="5"/>
      <c r="U39" s="13"/>
      <c r="V39" s="5"/>
      <c r="W39" s="5" t="str">
        <f t="shared" si="2"/>
        <v/>
      </c>
      <c r="X39" s="5"/>
      <c r="Y39" s="5"/>
      <c r="Z39" s="5"/>
      <c r="CB39" s="172">
        <f t="shared" si="29"/>
        <v>1</v>
      </c>
      <c r="CC39" s="172">
        <f t="shared" si="29"/>
        <v>1</v>
      </c>
      <c r="CD39" s="172">
        <f t="shared" si="29"/>
        <v>1</v>
      </c>
      <c r="CE39" s="172">
        <f t="shared" si="29"/>
        <v>1</v>
      </c>
      <c r="CF39" s="172">
        <f t="shared" si="29"/>
        <v>1</v>
      </c>
      <c r="CG39" s="172">
        <f t="shared" si="29"/>
        <v>1</v>
      </c>
      <c r="CH39" s="172">
        <f t="shared" si="29"/>
        <v>1</v>
      </c>
      <c r="CI39" s="172">
        <f t="shared" si="29"/>
        <v>1</v>
      </c>
      <c r="CJ39" s="172">
        <f t="shared" si="29"/>
        <v>1</v>
      </c>
      <c r="CK39" s="172">
        <f t="shared" si="29"/>
        <v>1</v>
      </c>
      <c r="CL39" s="172">
        <f t="shared" si="29"/>
        <v>1</v>
      </c>
      <c r="CM39" s="172">
        <f t="shared" si="29"/>
        <v>1</v>
      </c>
      <c r="CN39" s="172">
        <f t="shared" si="29"/>
        <v>1</v>
      </c>
      <c r="CO39" s="172">
        <f t="shared" si="29"/>
        <v>1</v>
      </c>
      <c r="CP39" s="172">
        <f t="shared" si="29"/>
        <v>1</v>
      </c>
      <c r="CQ39" s="172">
        <f t="shared" si="29"/>
        <v>1</v>
      </c>
      <c r="CR39" s="172">
        <f t="shared" si="28"/>
        <v>1</v>
      </c>
      <c r="CS39" s="172">
        <f t="shared" si="28"/>
        <v>1</v>
      </c>
      <c r="CT39" s="172">
        <f t="shared" si="28"/>
        <v>1</v>
      </c>
      <c r="CU39" s="172">
        <f t="shared" si="28"/>
        <v>1</v>
      </c>
      <c r="DA39" s="172">
        <v>5</v>
      </c>
      <c r="DB39" s="32" t="str">
        <f t="shared" si="31"/>
        <v xml:space="preserve"> </v>
      </c>
      <c r="DD39" s="172">
        <f t="shared" si="19"/>
        <v>1</v>
      </c>
      <c r="DE39" s="172">
        <v>37</v>
      </c>
      <c r="DL39" s="172">
        <f t="shared" si="13"/>
        <v>0</v>
      </c>
      <c r="DM39" s="172">
        <f t="shared" si="14"/>
        <v>1</v>
      </c>
      <c r="DN39" s="172">
        <f t="shared" si="15"/>
        <v>1</v>
      </c>
      <c r="DO39" s="172">
        <f t="shared" si="32"/>
        <v>1</v>
      </c>
      <c r="DP39" s="172">
        <f t="shared" si="32"/>
        <v>1</v>
      </c>
      <c r="DQ39" s="172">
        <f t="shared" si="32"/>
        <v>1</v>
      </c>
      <c r="DR39" s="172">
        <f t="shared" si="32"/>
        <v>1</v>
      </c>
      <c r="DS39" s="172">
        <f t="shared" si="32"/>
        <v>1</v>
      </c>
      <c r="DT39" s="172">
        <f t="shared" si="32"/>
        <v>1</v>
      </c>
      <c r="DU39" s="172">
        <f t="shared" si="32"/>
        <v>1</v>
      </c>
      <c r="DV39" s="172">
        <f t="shared" si="33"/>
        <v>1</v>
      </c>
      <c r="DW39" s="172">
        <f t="shared" si="33"/>
        <v>1</v>
      </c>
      <c r="DX39" s="172">
        <f t="shared" si="33"/>
        <v>1</v>
      </c>
      <c r="DY39" s="172">
        <f t="shared" si="33"/>
        <v>1</v>
      </c>
      <c r="DZ39" s="172">
        <f t="shared" si="33"/>
        <v>1</v>
      </c>
      <c r="EA39" s="172">
        <f t="shared" si="33"/>
        <v>1</v>
      </c>
      <c r="EB39" s="172">
        <f t="shared" si="33"/>
        <v>1</v>
      </c>
      <c r="EC39" s="172">
        <f t="shared" si="33"/>
        <v>1</v>
      </c>
      <c r="ED39" s="172">
        <f t="shared" si="33"/>
        <v>1</v>
      </c>
      <c r="EE39" s="172">
        <f t="shared" si="33"/>
        <v>1</v>
      </c>
      <c r="EF39" s="172">
        <f t="shared" si="33"/>
        <v>1</v>
      </c>
      <c r="EG39" s="172">
        <f t="shared" si="6"/>
        <v>0</v>
      </c>
    </row>
    <row r="40" spans="20:137" x14ac:dyDescent="0.25">
      <c r="T40" s="5"/>
      <c r="U40" s="13"/>
      <c r="V40" s="5"/>
      <c r="W40" s="5" t="str">
        <f t="shared" si="2"/>
        <v/>
      </c>
      <c r="X40" s="5"/>
      <c r="Y40" s="5"/>
      <c r="Z40" s="5"/>
      <c r="CB40" s="172">
        <f t="shared" si="29"/>
        <v>1</v>
      </c>
      <c r="CC40" s="172">
        <f t="shared" si="29"/>
        <v>1</v>
      </c>
      <c r="CD40" s="172">
        <f t="shared" si="29"/>
        <v>1</v>
      </c>
      <c r="CE40" s="172">
        <f t="shared" si="29"/>
        <v>1</v>
      </c>
      <c r="CF40" s="172">
        <f t="shared" si="29"/>
        <v>1</v>
      </c>
      <c r="CG40" s="172">
        <f t="shared" si="29"/>
        <v>1</v>
      </c>
      <c r="CH40" s="172">
        <f t="shared" si="29"/>
        <v>1</v>
      </c>
      <c r="CI40" s="172">
        <f t="shared" si="29"/>
        <v>1</v>
      </c>
      <c r="CJ40" s="172">
        <f t="shared" si="29"/>
        <v>1</v>
      </c>
      <c r="CK40" s="172">
        <f t="shared" si="29"/>
        <v>1</v>
      </c>
      <c r="CL40" s="172">
        <f t="shared" si="29"/>
        <v>1</v>
      </c>
      <c r="CM40" s="172">
        <f t="shared" si="29"/>
        <v>1</v>
      </c>
      <c r="CN40" s="172">
        <f t="shared" si="29"/>
        <v>1</v>
      </c>
      <c r="CO40" s="172">
        <f t="shared" si="29"/>
        <v>1</v>
      </c>
      <c r="CP40" s="172">
        <f t="shared" si="29"/>
        <v>1</v>
      </c>
      <c r="CQ40" s="172">
        <f t="shared" si="29"/>
        <v>1</v>
      </c>
      <c r="CR40" s="172">
        <f t="shared" si="28"/>
        <v>1</v>
      </c>
      <c r="CS40" s="172">
        <f t="shared" si="28"/>
        <v>1</v>
      </c>
      <c r="CT40" s="172">
        <f t="shared" si="28"/>
        <v>1</v>
      </c>
      <c r="CU40" s="172">
        <f t="shared" si="28"/>
        <v>1</v>
      </c>
      <c r="DA40" s="172">
        <v>6</v>
      </c>
      <c r="DB40" s="32" t="str">
        <f t="shared" si="31"/>
        <v xml:space="preserve"> </v>
      </c>
      <c r="DD40" s="172">
        <f t="shared" si="19"/>
        <v>1</v>
      </c>
      <c r="DE40" s="172">
        <v>38</v>
      </c>
      <c r="DL40" s="172">
        <f t="shared" si="13"/>
        <v>0</v>
      </c>
      <c r="DM40" s="172">
        <f t="shared" si="14"/>
        <v>1</v>
      </c>
      <c r="DN40" s="172">
        <f t="shared" si="15"/>
        <v>1</v>
      </c>
      <c r="DO40" s="172">
        <f t="shared" si="32"/>
        <v>1</v>
      </c>
      <c r="DP40" s="172">
        <f t="shared" si="32"/>
        <v>1</v>
      </c>
      <c r="DQ40" s="172">
        <f t="shared" si="32"/>
        <v>1</v>
      </c>
      <c r="DR40" s="172">
        <f t="shared" si="32"/>
        <v>1</v>
      </c>
      <c r="DS40" s="172">
        <f t="shared" si="32"/>
        <v>1</v>
      </c>
      <c r="DT40" s="172">
        <f t="shared" si="32"/>
        <v>1</v>
      </c>
      <c r="DU40" s="172">
        <f t="shared" si="32"/>
        <v>1</v>
      </c>
      <c r="DV40" s="172">
        <f t="shared" si="33"/>
        <v>1</v>
      </c>
      <c r="DW40" s="172">
        <f t="shared" si="33"/>
        <v>1</v>
      </c>
      <c r="DX40" s="172">
        <f t="shared" si="33"/>
        <v>1</v>
      </c>
      <c r="DY40" s="172">
        <f t="shared" si="33"/>
        <v>1</v>
      </c>
      <c r="DZ40" s="172">
        <f t="shared" si="33"/>
        <v>1</v>
      </c>
      <c r="EA40" s="172">
        <f t="shared" si="33"/>
        <v>1</v>
      </c>
      <c r="EB40" s="172">
        <f t="shared" si="33"/>
        <v>1</v>
      </c>
      <c r="EC40" s="172">
        <f t="shared" si="33"/>
        <v>1</v>
      </c>
      <c r="ED40" s="172">
        <f t="shared" si="33"/>
        <v>1</v>
      </c>
      <c r="EE40" s="172">
        <f t="shared" si="33"/>
        <v>1</v>
      </c>
      <c r="EF40" s="172">
        <f t="shared" si="33"/>
        <v>1</v>
      </c>
      <c r="EG40" s="172">
        <f t="shared" si="6"/>
        <v>0</v>
      </c>
    </row>
    <row r="41" spans="20:137" x14ac:dyDescent="0.25">
      <c r="T41" s="5"/>
      <c r="U41" s="13"/>
      <c r="V41" s="5"/>
      <c r="W41" s="5" t="str">
        <f t="shared" si="2"/>
        <v/>
      </c>
      <c r="X41" s="5"/>
      <c r="Y41" s="5"/>
      <c r="Z41" s="5"/>
      <c r="CB41" s="172">
        <f t="shared" si="29"/>
        <v>1</v>
      </c>
      <c r="CC41" s="172">
        <f t="shared" si="29"/>
        <v>1</v>
      </c>
      <c r="CD41" s="172">
        <f t="shared" si="29"/>
        <v>1</v>
      </c>
      <c r="CE41" s="172">
        <f t="shared" si="29"/>
        <v>1</v>
      </c>
      <c r="CF41" s="172">
        <f t="shared" si="29"/>
        <v>1</v>
      </c>
      <c r="CG41" s="172">
        <f t="shared" si="29"/>
        <v>1</v>
      </c>
      <c r="CH41" s="172">
        <f t="shared" si="29"/>
        <v>1</v>
      </c>
      <c r="CI41" s="172">
        <f t="shared" si="29"/>
        <v>1</v>
      </c>
      <c r="CJ41" s="172">
        <f t="shared" si="29"/>
        <v>1</v>
      </c>
      <c r="CK41" s="172">
        <f t="shared" si="29"/>
        <v>1</v>
      </c>
      <c r="CL41" s="172">
        <f t="shared" si="29"/>
        <v>1</v>
      </c>
      <c r="CM41" s="172">
        <f t="shared" si="29"/>
        <v>1</v>
      </c>
      <c r="CN41" s="172">
        <f t="shared" si="29"/>
        <v>1</v>
      </c>
      <c r="CO41" s="172">
        <f t="shared" si="29"/>
        <v>1</v>
      </c>
      <c r="CP41" s="172">
        <f t="shared" si="29"/>
        <v>1</v>
      </c>
      <c r="CQ41" s="172">
        <f t="shared" si="29"/>
        <v>1</v>
      </c>
      <c r="CR41" s="172">
        <f t="shared" si="28"/>
        <v>1</v>
      </c>
      <c r="CS41" s="172">
        <f t="shared" si="28"/>
        <v>1</v>
      </c>
      <c r="CT41" s="172">
        <f t="shared" si="28"/>
        <v>1</v>
      </c>
      <c r="CU41" s="172">
        <f t="shared" si="28"/>
        <v>1</v>
      </c>
      <c r="DA41" s="172">
        <v>7</v>
      </c>
      <c r="DB41" s="32" t="str">
        <f t="shared" si="31"/>
        <v xml:space="preserve"> </v>
      </c>
      <c r="DD41" s="172">
        <f t="shared" si="19"/>
        <v>1</v>
      </c>
      <c r="DE41" s="172">
        <v>39</v>
      </c>
      <c r="DL41" s="172">
        <f t="shared" si="13"/>
        <v>0</v>
      </c>
      <c r="DM41" s="172">
        <f t="shared" si="14"/>
        <v>1</v>
      </c>
      <c r="DN41" s="172">
        <f t="shared" si="15"/>
        <v>1</v>
      </c>
      <c r="DO41" s="172">
        <f t="shared" si="32"/>
        <v>1</v>
      </c>
      <c r="DP41" s="172">
        <f t="shared" si="32"/>
        <v>1</v>
      </c>
      <c r="DQ41" s="172">
        <f t="shared" si="32"/>
        <v>1</v>
      </c>
      <c r="DR41" s="172">
        <f t="shared" si="32"/>
        <v>1</v>
      </c>
      <c r="DS41" s="172">
        <f t="shared" si="32"/>
        <v>1</v>
      </c>
      <c r="DT41" s="172">
        <f t="shared" si="32"/>
        <v>1</v>
      </c>
      <c r="DU41" s="172">
        <f t="shared" si="32"/>
        <v>1</v>
      </c>
      <c r="DV41" s="172">
        <f t="shared" si="33"/>
        <v>1</v>
      </c>
      <c r="DW41" s="172">
        <f t="shared" si="33"/>
        <v>1</v>
      </c>
      <c r="DX41" s="172">
        <f t="shared" si="33"/>
        <v>1</v>
      </c>
      <c r="DY41" s="172">
        <f t="shared" si="33"/>
        <v>1</v>
      </c>
      <c r="DZ41" s="172">
        <f t="shared" si="33"/>
        <v>1</v>
      </c>
      <c r="EA41" s="172">
        <f t="shared" si="33"/>
        <v>1</v>
      </c>
      <c r="EB41" s="172">
        <f t="shared" si="33"/>
        <v>1</v>
      </c>
      <c r="EC41" s="172">
        <f t="shared" si="33"/>
        <v>1</v>
      </c>
      <c r="ED41" s="172">
        <f t="shared" si="33"/>
        <v>1</v>
      </c>
      <c r="EE41" s="172">
        <f t="shared" si="33"/>
        <v>1</v>
      </c>
      <c r="EF41" s="172">
        <f t="shared" si="33"/>
        <v>1</v>
      </c>
      <c r="EG41" s="172">
        <f t="shared" si="6"/>
        <v>0</v>
      </c>
    </row>
    <row r="42" spans="20:137" x14ac:dyDescent="0.25">
      <c r="T42" s="5"/>
      <c r="U42" s="13"/>
      <c r="V42" s="5"/>
      <c r="W42" s="5" t="str">
        <f t="shared" si="2"/>
        <v/>
      </c>
      <c r="X42" s="5"/>
      <c r="Y42" s="5"/>
      <c r="Z42" s="5"/>
      <c r="CB42" s="172">
        <f t="shared" si="29"/>
        <v>1</v>
      </c>
      <c r="CC42" s="172">
        <f t="shared" si="29"/>
        <v>1</v>
      </c>
      <c r="CD42" s="172">
        <f t="shared" si="29"/>
        <v>1</v>
      </c>
      <c r="CE42" s="172">
        <f t="shared" si="29"/>
        <v>1</v>
      </c>
      <c r="CF42" s="172">
        <f t="shared" si="29"/>
        <v>1</v>
      </c>
      <c r="CG42" s="172">
        <f t="shared" si="29"/>
        <v>1</v>
      </c>
      <c r="CH42" s="172">
        <f t="shared" si="29"/>
        <v>1</v>
      </c>
      <c r="CI42" s="172">
        <f t="shared" si="29"/>
        <v>1</v>
      </c>
      <c r="CJ42" s="172">
        <f t="shared" si="29"/>
        <v>1</v>
      </c>
      <c r="CK42" s="172">
        <f t="shared" si="29"/>
        <v>1</v>
      </c>
      <c r="CL42" s="172">
        <f t="shared" si="29"/>
        <v>1</v>
      </c>
      <c r="CM42" s="172">
        <f t="shared" si="29"/>
        <v>1</v>
      </c>
      <c r="CN42" s="172">
        <f t="shared" si="29"/>
        <v>1</v>
      </c>
      <c r="CO42" s="172">
        <f t="shared" si="29"/>
        <v>1</v>
      </c>
      <c r="CP42" s="172">
        <f t="shared" si="29"/>
        <v>1</v>
      </c>
      <c r="CQ42" s="172">
        <f t="shared" si="29"/>
        <v>1</v>
      </c>
      <c r="CR42" s="172">
        <f t="shared" si="28"/>
        <v>1</v>
      </c>
      <c r="CS42" s="172">
        <f t="shared" si="28"/>
        <v>1</v>
      </c>
      <c r="CT42" s="172">
        <f t="shared" si="28"/>
        <v>1</v>
      </c>
      <c r="CU42" s="172">
        <f t="shared" si="28"/>
        <v>1</v>
      </c>
      <c r="DA42" s="172">
        <v>8</v>
      </c>
      <c r="DB42" s="32" t="str">
        <f t="shared" si="31"/>
        <v xml:space="preserve"> </v>
      </c>
      <c r="DD42" s="172">
        <f t="shared" si="19"/>
        <v>1</v>
      </c>
      <c r="DE42" s="172">
        <v>40</v>
      </c>
      <c r="DL42" s="172">
        <f t="shared" si="13"/>
        <v>0</v>
      </c>
      <c r="DM42" s="172">
        <f t="shared" si="14"/>
        <v>1</v>
      </c>
      <c r="DN42" s="172">
        <f t="shared" si="15"/>
        <v>1</v>
      </c>
      <c r="DO42" s="172">
        <f t="shared" si="32"/>
        <v>1</v>
      </c>
      <c r="DP42" s="172">
        <f t="shared" si="32"/>
        <v>1</v>
      </c>
      <c r="DQ42" s="172">
        <f t="shared" si="32"/>
        <v>1</v>
      </c>
      <c r="DR42" s="172">
        <f t="shared" si="32"/>
        <v>1</v>
      </c>
      <c r="DS42" s="172">
        <f t="shared" si="32"/>
        <v>1</v>
      </c>
      <c r="DT42" s="172">
        <f t="shared" si="32"/>
        <v>1</v>
      </c>
      <c r="DU42" s="172">
        <f t="shared" si="32"/>
        <v>1</v>
      </c>
      <c r="DV42" s="172">
        <f t="shared" si="33"/>
        <v>1</v>
      </c>
      <c r="DW42" s="172">
        <f t="shared" si="33"/>
        <v>1</v>
      </c>
      <c r="DX42" s="172">
        <f t="shared" si="33"/>
        <v>1</v>
      </c>
      <c r="DY42" s="172">
        <f t="shared" si="33"/>
        <v>1</v>
      </c>
      <c r="DZ42" s="172">
        <f t="shared" si="33"/>
        <v>1</v>
      </c>
      <c r="EA42" s="172">
        <f t="shared" si="33"/>
        <v>1</v>
      </c>
      <c r="EB42" s="172">
        <f t="shared" si="33"/>
        <v>1</v>
      </c>
      <c r="EC42" s="172">
        <f t="shared" si="33"/>
        <v>1</v>
      </c>
      <c r="ED42" s="172">
        <f t="shared" si="33"/>
        <v>1</v>
      </c>
      <c r="EE42" s="172">
        <f t="shared" si="33"/>
        <v>1</v>
      </c>
      <c r="EF42" s="172">
        <f t="shared" si="33"/>
        <v>1</v>
      </c>
      <c r="EG42" s="172">
        <f t="shared" si="6"/>
        <v>0</v>
      </c>
    </row>
    <row r="43" spans="20:137" x14ac:dyDescent="0.25">
      <c r="T43" s="5"/>
      <c r="U43" s="13"/>
      <c r="V43" s="5"/>
      <c r="W43" s="5" t="str">
        <f t="shared" si="2"/>
        <v/>
      </c>
      <c r="X43" s="5"/>
      <c r="Y43" s="5"/>
      <c r="Z43" s="5"/>
      <c r="CB43" s="172">
        <f t="shared" si="29"/>
        <v>1</v>
      </c>
      <c r="CC43" s="172">
        <f t="shared" si="29"/>
        <v>1</v>
      </c>
      <c r="CD43" s="172">
        <f t="shared" si="29"/>
        <v>1</v>
      </c>
      <c r="CE43" s="172">
        <f t="shared" si="29"/>
        <v>1</v>
      </c>
      <c r="CF43" s="172">
        <f t="shared" si="29"/>
        <v>1</v>
      </c>
      <c r="CG43" s="172">
        <f t="shared" si="29"/>
        <v>1</v>
      </c>
      <c r="CH43" s="172">
        <f t="shared" si="29"/>
        <v>1</v>
      </c>
      <c r="CI43" s="172">
        <f t="shared" si="29"/>
        <v>1</v>
      </c>
      <c r="CJ43" s="172">
        <f t="shared" si="29"/>
        <v>1</v>
      </c>
      <c r="CK43" s="172">
        <f t="shared" si="29"/>
        <v>1</v>
      </c>
      <c r="CL43" s="172">
        <f t="shared" si="29"/>
        <v>1</v>
      </c>
      <c r="CM43" s="172">
        <f t="shared" si="29"/>
        <v>1</v>
      </c>
      <c r="CN43" s="172">
        <f t="shared" si="29"/>
        <v>1</v>
      </c>
      <c r="CO43" s="172">
        <f t="shared" si="29"/>
        <v>1</v>
      </c>
      <c r="CP43" s="172">
        <f t="shared" si="29"/>
        <v>1</v>
      </c>
      <c r="CQ43" s="172">
        <f t="shared" si="29"/>
        <v>1</v>
      </c>
      <c r="CR43" s="172">
        <f t="shared" si="28"/>
        <v>1</v>
      </c>
      <c r="CS43" s="172">
        <f t="shared" si="28"/>
        <v>1</v>
      </c>
      <c r="CT43" s="172">
        <f t="shared" si="28"/>
        <v>1</v>
      </c>
      <c r="CU43" s="172">
        <f t="shared" si="28"/>
        <v>1</v>
      </c>
      <c r="DA43" s="172">
        <v>9</v>
      </c>
      <c r="DB43" s="32" t="str">
        <f t="shared" si="31"/>
        <v xml:space="preserve"> </v>
      </c>
      <c r="DD43" s="172">
        <f t="shared" si="19"/>
        <v>1</v>
      </c>
      <c r="DE43" s="172">
        <v>41</v>
      </c>
      <c r="DL43" s="172">
        <f t="shared" si="13"/>
        <v>0</v>
      </c>
      <c r="DM43" s="172">
        <f t="shared" si="14"/>
        <v>1</v>
      </c>
      <c r="DN43" s="172">
        <f t="shared" si="15"/>
        <v>1</v>
      </c>
      <c r="DO43" s="172">
        <f t="shared" si="32"/>
        <v>1</v>
      </c>
      <c r="DP43" s="172">
        <f t="shared" si="32"/>
        <v>1</v>
      </c>
      <c r="DQ43" s="172">
        <f t="shared" si="32"/>
        <v>1</v>
      </c>
      <c r="DR43" s="172">
        <f t="shared" si="32"/>
        <v>1</v>
      </c>
      <c r="DS43" s="172">
        <f t="shared" si="32"/>
        <v>1</v>
      </c>
      <c r="DT43" s="172">
        <f t="shared" si="32"/>
        <v>1</v>
      </c>
      <c r="DU43" s="172">
        <f t="shared" si="32"/>
        <v>1</v>
      </c>
      <c r="DV43" s="172">
        <f t="shared" si="33"/>
        <v>1</v>
      </c>
      <c r="DW43" s="172">
        <f t="shared" si="33"/>
        <v>1</v>
      </c>
      <c r="DX43" s="172">
        <f t="shared" si="33"/>
        <v>1</v>
      </c>
      <c r="DY43" s="172">
        <f t="shared" si="33"/>
        <v>1</v>
      </c>
      <c r="DZ43" s="172">
        <f t="shared" si="33"/>
        <v>1</v>
      </c>
      <c r="EA43" s="172">
        <f t="shared" si="33"/>
        <v>1</v>
      </c>
      <c r="EB43" s="172">
        <f t="shared" si="33"/>
        <v>1</v>
      </c>
      <c r="EC43" s="172">
        <f t="shared" si="33"/>
        <v>1</v>
      </c>
      <c r="ED43" s="172">
        <f t="shared" si="33"/>
        <v>1</v>
      </c>
      <c r="EE43" s="172">
        <f t="shared" si="33"/>
        <v>1</v>
      </c>
      <c r="EF43" s="172">
        <f t="shared" si="33"/>
        <v>1</v>
      </c>
      <c r="EG43" s="172">
        <f t="shared" si="6"/>
        <v>0</v>
      </c>
    </row>
    <row r="44" spans="20:137" x14ac:dyDescent="0.25">
      <c r="T44" s="5"/>
      <c r="U44" s="13"/>
      <c r="V44" s="5"/>
      <c r="W44" s="5" t="str">
        <f t="shared" si="2"/>
        <v/>
      </c>
      <c r="X44" s="5"/>
      <c r="Y44" s="5"/>
      <c r="Z44" s="5"/>
      <c r="CB44" s="172">
        <f t="shared" si="29"/>
        <v>1</v>
      </c>
      <c r="CC44" s="172">
        <f t="shared" si="29"/>
        <v>1</v>
      </c>
      <c r="CD44" s="172">
        <f t="shared" si="29"/>
        <v>1</v>
      </c>
      <c r="CE44" s="172">
        <f t="shared" si="29"/>
        <v>1</v>
      </c>
      <c r="CF44" s="172">
        <f t="shared" si="29"/>
        <v>1</v>
      </c>
      <c r="CG44" s="172">
        <f t="shared" si="29"/>
        <v>1</v>
      </c>
      <c r="CH44" s="172">
        <f t="shared" si="29"/>
        <v>1</v>
      </c>
      <c r="CI44" s="172">
        <f t="shared" si="29"/>
        <v>1</v>
      </c>
      <c r="CJ44" s="172">
        <f t="shared" si="29"/>
        <v>1</v>
      </c>
      <c r="CK44" s="172">
        <f t="shared" si="29"/>
        <v>1</v>
      </c>
      <c r="CL44" s="172">
        <f t="shared" si="29"/>
        <v>1</v>
      </c>
      <c r="CM44" s="172">
        <f t="shared" si="29"/>
        <v>1</v>
      </c>
      <c r="CN44" s="172">
        <f t="shared" si="29"/>
        <v>1</v>
      </c>
      <c r="CO44" s="172">
        <f t="shared" si="29"/>
        <v>1</v>
      </c>
      <c r="CP44" s="172">
        <f t="shared" si="29"/>
        <v>1</v>
      </c>
      <c r="CQ44" s="172">
        <f t="shared" si="29"/>
        <v>1</v>
      </c>
      <c r="CR44" s="172">
        <f t="shared" si="28"/>
        <v>1</v>
      </c>
      <c r="CS44" s="172">
        <f t="shared" si="28"/>
        <v>1</v>
      </c>
      <c r="CT44" s="172">
        <f t="shared" si="28"/>
        <v>1</v>
      </c>
      <c r="CU44" s="172">
        <f t="shared" si="28"/>
        <v>1</v>
      </c>
      <c r="DA44" s="172">
        <v>10</v>
      </c>
      <c r="DB44" s="32" t="str">
        <f t="shared" si="31"/>
        <v xml:space="preserve"> </v>
      </c>
      <c r="DD44" s="172">
        <f t="shared" si="19"/>
        <v>1</v>
      </c>
      <c r="DE44" s="172">
        <v>42</v>
      </c>
      <c r="DL44" s="172">
        <f t="shared" si="13"/>
        <v>0</v>
      </c>
      <c r="DM44" s="172">
        <f t="shared" si="14"/>
        <v>1</v>
      </c>
      <c r="DN44" s="172">
        <f t="shared" si="15"/>
        <v>1</v>
      </c>
      <c r="DO44" s="172">
        <f t="shared" si="32"/>
        <v>1</v>
      </c>
      <c r="DP44" s="172">
        <f t="shared" si="32"/>
        <v>1</v>
      </c>
      <c r="DQ44" s="172">
        <f t="shared" si="32"/>
        <v>1</v>
      </c>
      <c r="DR44" s="172">
        <f t="shared" si="32"/>
        <v>1</v>
      </c>
      <c r="DS44" s="172">
        <f t="shared" si="32"/>
        <v>1</v>
      </c>
      <c r="DT44" s="172">
        <f t="shared" si="32"/>
        <v>1</v>
      </c>
      <c r="DU44" s="172">
        <f t="shared" si="32"/>
        <v>1</v>
      </c>
      <c r="DV44" s="172">
        <f t="shared" si="33"/>
        <v>1</v>
      </c>
      <c r="DW44" s="172">
        <f t="shared" si="33"/>
        <v>1</v>
      </c>
      <c r="DX44" s="172">
        <f t="shared" si="33"/>
        <v>1</v>
      </c>
      <c r="DY44" s="172">
        <f t="shared" si="33"/>
        <v>1</v>
      </c>
      <c r="DZ44" s="172">
        <f t="shared" si="33"/>
        <v>1</v>
      </c>
      <c r="EA44" s="172">
        <f t="shared" si="33"/>
        <v>1</v>
      </c>
      <c r="EB44" s="172">
        <f t="shared" si="33"/>
        <v>1</v>
      </c>
      <c r="EC44" s="172">
        <f t="shared" si="33"/>
        <v>1</v>
      </c>
      <c r="ED44" s="172">
        <f t="shared" si="33"/>
        <v>1</v>
      </c>
      <c r="EE44" s="172">
        <f t="shared" si="33"/>
        <v>1</v>
      </c>
      <c r="EF44" s="172">
        <f t="shared" si="33"/>
        <v>1</v>
      </c>
      <c r="EG44" s="172">
        <f t="shared" si="6"/>
        <v>0</v>
      </c>
    </row>
    <row r="45" spans="20:137" x14ac:dyDescent="0.25">
      <c r="T45" s="5"/>
      <c r="U45" s="13"/>
      <c r="V45" s="5"/>
      <c r="W45" s="5" t="str">
        <f t="shared" si="2"/>
        <v/>
      </c>
      <c r="X45" s="5"/>
      <c r="Y45" s="5"/>
      <c r="Z45" s="5"/>
      <c r="CB45" s="172">
        <f t="shared" si="29"/>
        <v>1</v>
      </c>
      <c r="CC45" s="172">
        <f t="shared" si="29"/>
        <v>1</v>
      </c>
      <c r="CD45" s="172">
        <f t="shared" si="29"/>
        <v>1</v>
      </c>
      <c r="CE45" s="172">
        <f t="shared" si="29"/>
        <v>1</v>
      </c>
      <c r="CF45" s="172">
        <f t="shared" si="29"/>
        <v>1</v>
      </c>
      <c r="CG45" s="172">
        <f t="shared" si="29"/>
        <v>1</v>
      </c>
      <c r="CH45" s="172">
        <f t="shared" si="29"/>
        <v>1</v>
      </c>
      <c r="CI45" s="172">
        <f t="shared" si="29"/>
        <v>1</v>
      </c>
      <c r="CJ45" s="172">
        <f t="shared" si="29"/>
        <v>1</v>
      </c>
      <c r="CK45" s="172">
        <f t="shared" si="29"/>
        <v>1</v>
      </c>
      <c r="CL45" s="172">
        <f t="shared" si="29"/>
        <v>1</v>
      </c>
      <c r="CM45" s="172">
        <f t="shared" si="29"/>
        <v>1</v>
      </c>
      <c r="CN45" s="172">
        <f t="shared" si="29"/>
        <v>1</v>
      </c>
      <c r="CO45" s="172">
        <f t="shared" si="29"/>
        <v>1</v>
      </c>
      <c r="CP45" s="172">
        <f t="shared" si="29"/>
        <v>1</v>
      </c>
      <c r="CQ45" s="172">
        <f t="shared" si="29"/>
        <v>1</v>
      </c>
      <c r="CR45" s="172">
        <f t="shared" si="28"/>
        <v>1</v>
      </c>
      <c r="CS45" s="172">
        <f t="shared" si="28"/>
        <v>1</v>
      </c>
      <c r="CT45" s="172">
        <f t="shared" si="28"/>
        <v>1</v>
      </c>
      <c r="CU45" s="172">
        <f t="shared" si="28"/>
        <v>1</v>
      </c>
      <c r="DA45" s="172">
        <v>11</v>
      </c>
      <c r="DB45" s="32" t="str">
        <f t="shared" si="31"/>
        <v xml:space="preserve"> </v>
      </c>
      <c r="DD45" s="172">
        <f t="shared" si="19"/>
        <v>1</v>
      </c>
      <c r="DE45" s="172">
        <v>43</v>
      </c>
      <c r="DL45" s="172">
        <f t="shared" si="13"/>
        <v>0</v>
      </c>
      <c r="DM45" s="172">
        <f t="shared" si="14"/>
        <v>1</v>
      </c>
      <c r="DN45" s="172">
        <f t="shared" si="15"/>
        <v>1</v>
      </c>
      <c r="DO45" s="172">
        <f t="shared" si="32"/>
        <v>1</v>
      </c>
      <c r="DP45" s="172">
        <f t="shared" si="32"/>
        <v>1</v>
      </c>
      <c r="DQ45" s="172">
        <f t="shared" si="32"/>
        <v>1</v>
      </c>
      <c r="DR45" s="172">
        <f t="shared" si="32"/>
        <v>1</v>
      </c>
      <c r="DS45" s="172">
        <f t="shared" si="32"/>
        <v>1</v>
      </c>
      <c r="DT45" s="172">
        <f t="shared" si="32"/>
        <v>1</v>
      </c>
      <c r="DU45" s="172">
        <f t="shared" si="32"/>
        <v>1</v>
      </c>
      <c r="DV45" s="172">
        <f t="shared" si="33"/>
        <v>1</v>
      </c>
      <c r="DW45" s="172">
        <f t="shared" si="33"/>
        <v>1</v>
      </c>
      <c r="DX45" s="172">
        <f t="shared" si="33"/>
        <v>1</v>
      </c>
      <c r="DY45" s="172">
        <f t="shared" si="33"/>
        <v>1</v>
      </c>
      <c r="DZ45" s="172">
        <f t="shared" si="33"/>
        <v>1</v>
      </c>
      <c r="EA45" s="172">
        <f t="shared" si="33"/>
        <v>1</v>
      </c>
      <c r="EB45" s="172">
        <f t="shared" si="33"/>
        <v>1</v>
      </c>
      <c r="EC45" s="172">
        <f t="shared" si="33"/>
        <v>1</v>
      </c>
      <c r="ED45" s="172">
        <f t="shared" si="33"/>
        <v>1</v>
      </c>
      <c r="EE45" s="172">
        <f t="shared" si="33"/>
        <v>1</v>
      </c>
      <c r="EF45" s="172">
        <f t="shared" si="33"/>
        <v>1</v>
      </c>
      <c r="EG45" s="172">
        <f t="shared" si="6"/>
        <v>0</v>
      </c>
    </row>
    <row r="46" spans="20:137" x14ac:dyDescent="0.25">
      <c r="T46" s="5"/>
      <c r="U46" s="13"/>
      <c r="V46" s="5"/>
      <c r="W46" s="5" t="str">
        <f t="shared" si="2"/>
        <v/>
      </c>
      <c r="X46" s="5"/>
      <c r="Y46" s="5"/>
      <c r="Z46" s="5"/>
      <c r="CB46" s="172">
        <f t="shared" si="29"/>
        <v>1</v>
      </c>
      <c r="CC46" s="172">
        <f t="shared" si="29"/>
        <v>1</v>
      </c>
      <c r="CD46" s="172">
        <f t="shared" si="29"/>
        <v>1</v>
      </c>
      <c r="CE46" s="172">
        <f t="shared" si="29"/>
        <v>1</v>
      </c>
      <c r="CF46" s="172">
        <f t="shared" si="29"/>
        <v>1</v>
      </c>
      <c r="CG46" s="172">
        <f t="shared" si="29"/>
        <v>1</v>
      </c>
      <c r="CH46" s="172">
        <f t="shared" si="29"/>
        <v>1</v>
      </c>
      <c r="CI46" s="172">
        <f t="shared" si="29"/>
        <v>1</v>
      </c>
      <c r="CJ46" s="172">
        <f t="shared" si="29"/>
        <v>1</v>
      </c>
      <c r="CK46" s="172">
        <f t="shared" si="29"/>
        <v>1</v>
      </c>
      <c r="CL46" s="172">
        <f t="shared" si="29"/>
        <v>1</v>
      </c>
      <c r="CM46" s="172">
        <f t="shared" si="29"/>
        <v>1</v>
      </c>
      <c r="CN46" s="172">
        <f t="shared" si="29"/>
        <v>1</v>
      </c>
      <c r="CO46" s="172">
        <f t="shared" si="29"/>
        <v>1</v>
      </c>
      <c r="CP46" s="172">
        <f t="shared" si="29"/>
        <v>1</v>
      </c>
      <c r="CQ46" s="172">
        <f t="shared" si="29"/>
        <v>1</v>
      </c>
      <c r="CR46" s="172">
        <f t="shared" si="28"/>
        <v>1</v>
      </c>
      <c r="CS46" s="172">
        <f t="shared" si="28"/>
        <v>1</v>
      </c>
      <c r="CT46" s="172">
        <f t="shared" si="28"/>
        <v>1</v>
      </c>
      <c r="CU46" s="172">
        <f t="shared" si="28"/>
        <v>1</v>
      </c>
      <c r="DA46" s="172">
        <v>12</v>
      </c>
      <c r="DB46" s="32" t="str">
        <f t="shared" si="31"/>
        <v xml:space="preserve"> </v>
      </c>
      <c r="DD46" s="172">
        <f t="shared" si="19"/>
        <v>1</v>
      </c>
      <c r="DE46" s="172">
        <v>44</v>
      </c>
      <c r="DL46" s="172">
        <f t="shared" si="13"/>
        <v>0</v>
      </c>
      <c r="DM46" s="172">
        <f t="shared" si="14"/>
        <v>1</v>
      </c>
      <c r="DN46" s="172">
        <f t="shared" si="15"/>
        <v>1</v>
      </c>
      <c r="DO46" s="172">
        <f t="shared" si="32"/>
        <v>1</v>
      </c>
      <c r="DP46" s="172">
        <f t="shared" si="32"/>
        <v>1</v>
      </c>
      <c r="DQ46" s="172">
        <f t="shared" si="32"/>
        <v>1</v>
      </c>
      <c r="DR46" s="172">
        <f t="shared" si="32"/>
        <v>1</v>
      </c>
      <c r="DS46" s="172">
        <f t="shared" si="32"/>
        <v>1</v>
      </c>
      <c r="DT46" s="172">
        <f t="shared" si="32"/>
        <v>1</v>
      </c>
      <c r="DU46" s="172">
        <f t="shared" si="32"/>
        <v>1</v>
      </c>
      <c r="DV46" s="172">
        <f t="shared" si="33"/>
        <v>1</v>
      </c>
      <c r="DW46" s="172">
        <f t="shared" si="33"/>
        <v>1</v>
      </c>
      <c r="DX46" s="172">
        <f t="shared" si="33"/>
        <v>1</v>
      </c>
      <c r="DY46" s="172">
        <f t="shared" si="33"/>
        <v>1</v>
      </c>
      <c r="DZ46" s="172">
        <f t="shared" si="33"/>
        <v>1</v>
      </c>
      <c r="EA46" s="172">
        <f t="shared" si="33"/>
        <v>1</v>
      </c>
      <c r="EB46" s="172">
        <f t="shared" si="33"/>
        <v>1</v>
      </c>
      <c r="EC46" s="172">
        <f t="shared" si="33"/>
        <v>1</v>
      </c>
      <c r="ED46" s="172">
        <f t="shared" si="33"/>
        <v>1</v>
      </c>
      <c r="EE46" s="172">
        <f t="shared" si="33"/>
        <v>1</v>
      </c>
      <c r="EF46" s="172">
        <f t="shared" si="33"/>
        <v>1</v>
      </c>
      <c r="EG46" s="172">
        <f t="shared" si="6"/>
        <v>0</v>
      </c>
    </row>
    <row r="47" spans="20:137" x14ac:dyDescent="0.25">
      <c r="T47" s="5"/>
      <c r="U47" s="13"/>
      <c r="V47" s="5"/>
      <c r="W47" s="5" t="str">
        <f t="shared" si="2"/>
        <v/>
      </c>
      <c r="X47" s="5"/>
      <c r="Y47" s="5"/>
      <c r="Z47" s="5"/>
      <c r="CB47" s="172">
        <f t="shared" si="29"/>
        <v>1</v>
      </c>
      <c r="CC47" s="172">
        <f t="shared" si="29"/>
        <v>1</v>
      </c>
      <c r="CD47" s="172">
        <f t="shared" si="29"/>
        <v>1</v>
      </c>
      <c r="CE47" s="172">
        <f t="shared" si="29"/>
        <v>1</v>
      </c>
      <c r="CF47" s="172">
        <f t="shared" si="29"/>
        <v>1</v>
      </c>
      <c r="CG47" s="172">
        <f t="shared" si="29"/>
        <v>1</v>
      </c>
      <c r="CH47" s="172">
        <f t="shared" si="29"/>
        <v>1</v>
      </c>
      <c r="CI47" s="172">
        <f t="shared" si="29"/>
        <v>1</v>
      </c>
      <c r="CJ47" s="172">
        <f t="shared" si="29"/>
        <v>1</v>
      </c>
      <c r="CK47" s="172">
        <f t="shared" si="29"/>
        <v>1</v>
      </c>
      <c r="CL47" s="172">
        <f t="shared" si="29"/>
        <v>1</v>
      </c>
      <c r="CM47" s="172">
        <f t="shared" si="29"/>
        <v>1</v>
      </c>
      <c r="CN47" s="172">
        <f t="shared" si="29"/>
        <v>1</v>
      </c>
      <c r="CO47" s="172">
        <f t="shared" si="29"/>
        <v>1</v>
      </c>
      <c r="CP47" s="172">
        <f t="shared" si="29"/>
        <v>1</v>
      </c>
      <c r="CQ47" s="172">
        <f t="shared" si="29"/>
        <v>1</v>
      </c>
      <c r="CR47" s="172">
        <f t="shared" si="28"/>
        <v>1</v>
      </c>
      <c r="CS47" s="172">
        <f t="shared" si="28"/>
        <v>1</v>
      </c>
      <c r="CT47" s="172">
        <f t="shared" si="28"/>
        <v>1</v>
      </c>
      <c r="CU47" s="172">
        <f t="shared" si="28"/>
        <v>1</v>
      </c>
      <c r="DB47" s="196" t="str">
        <f>IF(DB34="","","----")</f>
        <v/>
      </c>
      <c r="DD47" s="172">
        <f t="shared" si="19"/>
        <v>1</v>
      </c>
      <c r="DE47" s="172">
        <v>45</v>
      </c>
      <c r="DL47" s="172">
        <f t="shared" si="13"/>
        <v>0</v>
      </c>
      <c r="DM47" s="172">
        <f t="shared" si="14"/>
        <v>1</v>
      </c>
      <c r="DN47" s="172">
        <f t="shared" si="15"/>
        <v>1</v>
      </c>
      <c r="DO47" s="172">
        <f t="shared" si="32"/>
        <v>1</v>
      </c>
      <c r="DP47" s="172">
        <f t="shared" si="32"/>
        <v>1</v>
      </c>
      <c r="DQ47" s="172">
        <f t="shared" si="32"/>
        <v>1</v>
      </c>
      <c r="DR47" s="172">
        <f t="shared" si="32"/>
        <v>1</v>
      </c>
      <c r="DS47" s="172">
        <f t="shared" si="32"/>
        <v>1</v>
      </c>
      <c r="DT47" s="172">
        <f t="shared" si="32"/>
        <v>1</v>
      </c>
      <c r="DU47" s="172">
        <f t="shared" si="32"/>
        <v>1</v>
      </c>
      <c r="DV47" s="172">
        <f t="shared" si="33"/>
        <v>1</v>
      </c>
      <c r="DW47" s="172">
        <f t="shared" si="33"/>
        <v>1</v>
      </c>
      <c r="DX47" s="172">
        <f t="shared" si="33"/>
        <v>1</v>
      </c>
      <c r="DY47" s="172">
        <f t="shared" si="33"/>
        <v>1</v>
      </c>
      <c r="DZ47" s="172">
        <f t="shared" si="33"/>
        <v>1</v>
      </c>
      <c r="EA47" s="172">
        <f t="shared" si="33"/>
        <v>1</v>
      </c>
      <c r="EB47" s="172">
        <f t="shared" si="33"/>
        <v>1</v>
      </c>
      <c r="EC47" s="172">
        <f t="shared" si="33"/>
        <v>1</v>
      </c>
      <c r="ED47" s="172">
        <f t="shared" si="33"/>
        <v>1</v>
      </c>
      <c r="EE47" s="172">
        <f t="shared" si="33"/>
        <v>1</v>
      </c>
      <c r="EF47" s="172">
        <f t="shared" si="33"/>
        <v>1</v>
      </c>
      <c r="EG47" s="172">
        <f t="shared" si="6"/>
        <v>0</v>
      </c>
    </row>
    <row r="48" spans="20:137" x14ac:dyDescent="0.25">
      <c r="T48" s="5"/>
      <c r="U48" s="13"/>
      <c r="V48" s="5"/>
      <c r="W48" s="5" t="str">
        <f t="shared" si="2"/>
        <v/>
      </c>
      <c r="X48" s="5"/>
      <c r="Y48" s="5"/>
      <c r="Z48" s="5"/>
      <c r="CB48" s="172">
        <f t="shared" si="29"/>
        <v>1</v>
      </c>
      <c r="CC48" s="172">
        <f t="shared" si="29"/>
        <v>1</v>
      </c>
      <c r="CD48" s="172">
        <f t="shared" si="29"/>
        <v>1</v>
      </c>
      <c r="CE48" s="172">
        <f t="shared" si="29"/>
        <v>1</v>
      </c>
      <c r="CF48" s="172">
        <f t="shared" si="29"/>
        <v>1</v>
      </c>
      <c r="CG48" s="172">
        <f t="shared" si="29"/>
        <v>1</v>
      </c>
      <c r="CH48" s="172">
        <f t="shared" si="29"/>
        <v>1</v>
      </c>
      <c r="CI48" s="172">
        <f t="shared" si="29"/>
        <v>1</v>
      </c>
      <c r="CJ48" s="172">
        <f t="shared" si="29"/>
        <v>1</v>
      </c>
      <c r="CK48" s="172">
        <f t="shared" si="29"/>
        <v>1</v>
      </c>
      <c r="CL48" s="172">
        <f t="shared" si="29"/>
        <v>1</v>
      </c>
      <c r="CM48" s="172">
        <f t="shared" si="29"/>
        <v>1</v>
      </c>
      <c r="CN48" s="172">
        <f t="shared" si="29"/>
        <v>1</v>
      </c>
      <c r="CO48" s="172">
        <f t="shared" si="29"/>
        <v>1</v>
      </c>
      <c r="CP48" s="172">
        <f t="shared" si="29"/>
        <v>1</v>
      </c>
      <c r="CQ48" s="172">
        <f t="shared" ref="CQ48:CU63" si="34">IF(BF47="",CQ47,CQ47+1)</f>
        <v>1</v>
      </c>
      <c r="CR48" s="172">
        <f t="shared" si="34"/>
        <v>1</v>
      </c>
      <c r="CS48" s="172">
        <f t="shared" si="34"/>
        <v>1</v>
      </c>
      <c r="CT48" s="172">
        <f t="shared" si="34"/>
        <v>1</v>
      </c>
      <c r="CU48" s="172">
        <f t="shared" si="34"/>
        <v>1</v>
      </c>
      <c r="DA48" s="172"/>
      <c r="DB48" s="32" t="str">
        <f>IF(DB49="","",CONCATENATE("Warband ",CZ49," ",DG48))</f>
        <v/>
      </c>
      <c r="DD48" s="172">
        <f t="shared" si="19"/>
        <v>1</v>
      </c>
      <c r="DE48" s="172">
        <v>46</v>
      </c>
      <c r="DG48" s="49" t="str">
        <f>CONCATENATE("   ",DH48,"/",DI48,IF(DH48&gt;DI48," !",""))</f>
        <v xml:space="preserve">   0/12</v>
      </c>
      <c r="DH48" s="172">
        <f t="shared" ref="DH48" si="35">INDEX($CB$1:$CU$1,CZ49)+DJ48</f>
        <v>0</v>
      </c>
      <c r="DI48" s="172">
        <f>12</f>
        <v>12</v>
      </c>
      <c r="DL48" s="172">
        <f t="shared" si="13"/>
        <v>0</v>
      </c>
      <c r="DM48" s="172">
        <f t="shared" si="14"/>
        <v>1</v>
      </c>
      <c r="DN48" s="172">
        <f t="shared" si="15"/>
        <v>1</v>
      </c>
      <c r="DO48" s="172">
        <f t="shared" si="32"/>
        <v>1</v>
      </c>
      <c r="DP48" s="172">
        <f t="shared" si="32"/>
        <v>1</v>
      </c>
      <c r="DQ48" s="172">
        <f t="shared" si="32"/>
        <v>1</v>
      </c>
      <c r="DR48" s="172">
        <f t="shared" si="32"/>
        <v>1</v>
      </c>
      <c r="DS48" s="172">
        <f t="shared" si="32"/>
        <v>1</v>
      </c>
      <c r="DT48" s="172">
        <f t="shared" si="32"/>
        <v>1</v>
      </c>
      <c r="DU48" s="172">
        <f t="shared" si="32"/>
        <v>1</v>
      </c>
      <c r="DV48" s="172">
        <f t="shared" si="33"/>
        <v>1</v>
      </c>
      <c r="DW48" s="172">
        <f t="shared" si="33"/>
        <v>1</v>
      </c>
      <c r="DX48" s="172">
        <f t="shared" si="33"/>
        <v>1</v>
      </c>
      <c r="DY48" s="172">
        <f t="shared" si="33"/>
        <v>1</v>
      </c>
      <c r="DZ48" s="172">
        <f t="shared" si="33"/>
        <v>1</v>
      </c>
      <c r="EA48" s="172">
        <f t="shared" si="33"/>
        <v>1</v>
      </c>
      <c r="EB48" s="172">
        <f t="shared" si="33"/>
        <v>1</v>
      </c>
      <c r="EC48" s="172">
        <f t="shared" si="33"/>
        <v>1</v>
      </c>
      <c r="ED48" s="172">
        <f t="shared" si="33"/>
        <v>1</v>
      </c>
      <c r="EE48" s="172">
        <f t="shared" si="33"/>
        <v>1</v>
      </c>
      <c r="EF48" s="172">
        <f t="shared" si="33"/>
        <v>1</v>
      </c>
      <c r="EG48" s="172">
        <f t="shared" si="6"/>
        <v>0</v>
      </c>
    </row>
    <row r="49" spans="20:137" x14ac:dyDescent="0.25">
      <c r="T49" s="5"/>
      <c r="U49" s="13"/>
      <c r="V49" s="5"/>
      <c r="W49" s="5" t="str">
        <f t="shared" si="2"/>
        <v/>
      </c>
      <c r="X49" s="5"/>
      <c r="Y49" s="5"/>
      <c r="Z49" s="5"/>
      <c r="CB49" s="172">
        <f t="shared" ref="CB49:CQ64" si="36">IF(AQ48="",CB48,CB48+1)</f>
        <v>1</v>
      </c>
      <c r="CC49" s="172">
        <f t="shared" si="36"/>
        <v>1</v>
      </c>
      <c r="CD49" s="172">
        <f t="shared" si="36"/>
        <v>1</v>
      </c>
      <c r="CE49" s="172">
        <f t="shared" si="36"/>
        <v>1</v>
      </c>
      <c r="CF49" s="172">
        <f t="shared" si="36"/>
        <v>1</v>
      </c>
      <c r="CG49" s="172">
        <f t="shared" si="36"/>
        <v>1</v>
      </c>
      <c r="CH49" s="172">
        <f t="shared" si="36"/>
        <v>1</v>
      </c>
      <c r="CI49" s="172">
        <f t="shared" si="36"/>
        <v>1</v>
      </c>
      <c r="CJ49" s="172">
        <f t="shared" si="36"/>
        <v>1</v>
      </c>
      <c r="CK49" s="172">
        <f t="shared" si="36"/>
        <v>1</v>
      </c>
      <c r="CL49" s="172">
        <f t="shared" si="36"/>
        <v>1</v>
      </c>
      <c r="CM49" s="172">
        <f t="shared" si="36"/>
        <v>1</v>
      </c>
      <c r="CN49" s="172">
        <f t="shared" si="36"/>
        <v>1</v>
      </c>
      <c r="CO49" s="172">
        <f t="shared" si="36"/>
        <v>1</v>
      </c>
      <c r="CP49" s="172">
        <f t="shared" si="36"/>
        <v>1</v>
      </c>
      <c r="CQ49" s="172">
        <f t="shared" si="34"/>
        <v>1</v>
      </c>
      <c r="CR49" s="172">
        <f t="shared" si="34"/>
        <v>1</v>
      </c>
      <c r="CS49" s="172">
        <f t="shared" si="34"/>
        <v>1</v>
      </c>
      <c r="CT49" s="172">
        <f t="shared" si="34"/>
        <v>1</v>
      </c>
      <c r="CU49" s="172">
        <f t="shared" si="34"/>
        <v>1</v>
      </c>
      <c r="CZ49" s="172">
        <v>4</v>
      </c>
      <c r="DA49" s="172" t="s">
        <v>278</v>
      </c>
      <c r="DB49" s="32" t="str">
        <f>T(LOOKUP(CZ49,$DM$1:$EF$1,$DM$2:$EF$2))</f>
        <v/>
      </c>
      <c r="DD49" s="172">
        <f t="shared" si="19"/>
        <v>1</v>
      </c>
      <c r="DE49" s="172">
        <v>47</v>
      </c>
      <c r="DL49" s="172">
        <f t="shared" si="13"/>
        <v>0</v>
      </c>
      <c r="DM49" s="172">
        <f t="shared" si="14"/>
        <v>1</v>
      </c>
      <c r="DN49" s="172">
        <f t="shared" si="15"/>
        <v>1</v>
      </c>
      <c r="DO49" s="172">
        <f t="shared" si="32"/>
        <v>1</v>
      </c>
      <c r="DP49" s="172">
        <f t="shared" si="32"/>
        <v>1</v>
      </c>
      <c r="DQ49" s="172">
        <f t="shared" si="32"/>
        <v>1</v>
      </c>
      <c r="DR49" s="172">
        <f t="shared" si="32"/>
        <v>1</v>
      </c>
      <c r="DS49" s="172">
        <f t="shared" si="32"/>
        <v>1</v>
      </c>
      <c r="DT49" s="172">
        <f t="shared" si="32"/>
        <v>1</v>
      </c>
      <c r="DU49" s="172">
        <f t="shared" si="32"/>
        <v>1</v>
      </c>
      <c r="DV49" s="172">
        <f t="shared" si="33"/>
        <v>1</v>
      </c>
      <c r="DW49" s="172">
        <f t="shared" si="33"/>
        <v>1</v>
      </c>
      <c r="DX49" s="172">
        <f t="shared" si="33"/>
        <v>1</v>
      </c>
      <c r="DY49" s="172">
        <f t="shared" si="33"/>
        <v>1</v>
      </c>
      <c r="DZ49" s="172">
        <f t="shared" si="33"/>
        <v>1</v>
      </c>
      <c r="EA49" s="172">
        <f t="shared" si="33"/>
        <v>1</v>
      </c>
      <c r="EB49" s="172">
        <f t="shared" si="33"/>
        <v>1</v>
      </c>
      <c r="EC49" s="172">
        <f t="shared" si="33"/>
        <v>1</v>
      </c>
      <c r="ED49" s="172">
        <f t="shared" si="33"/>
        <v>1</v>
      </c>
      <c r="EE49" s="172">
        <f t="shared" si="33"/>
        <v>1</v>
      </c>
      <c r="EF49" s="172">
        <f t="shared" si="33"/>
        <v>1</v>
      </c>
      <c r="EG49" s="172">
        <f t="shared" si="6"/>
        <v>0</v>
      </c>
    </row>
    <row r="50" spans="20:137" x14ac:dyDescent="0.25">
      <c r="T50" s="5"/>
      <c r="U50" s="13"/>
      <c r="V50" s="5"/>
      <c r="W50" s="5" t="str">
        <f t="shared" si="2"/>
        <v/>
      </c>
      <c r="X50" s="5"/>
      <c r="Y50" s="5"/>
      <c r="Z50" s="5"/>
      <c r="CB50" s="172">
        <f t="shared" si="36"/>
        <v>1</v>
      </c>
      <c r="CC50" s="172">
        <f t="shared" si="36"/>
        <v>1</v>
      </c>
      <c r="CD50" s="172">
        <f t="shared" si="36"/>
        <v>1</v>
      </c>
      <c r="CE50" s="172">
        <f t="shared" si="36"/>
        <v>1</v>
      </c>
      <c r="CF50" s="172">
        <f t="shared" si="36"/>
        <v>1</v>
      </c>
      <c r="CG50" s="172">
        <f t="shared" si="36"/>
        <v>1</v>
      </c>
      <c r="CH50" s="172">
        <f t="shared" si="36"/>
        <v>1</v>
      </c>
      <c r="CI50" s="172">
        <f t="shared" si="36"/>
        <v>1</v>
      </c>
      <c r="CJ50" s="172">
        <f t="shared" si="36"/>
        <v>1</v>
      </c>
      <c r="CK50" s="172">
        <f t="shared" si="36"/>
        <v>1</v>
      </c>
      <c r="CL50" s="172">
        <f t="shared" si="36"/>
        <v>1</v>
      </c>
      <c r="CM50" s="172">
        <f t="shared" si="36"/>
        <v>1</v>
      </c>
      <c r="CN50" s="172">
        <f t="shared" si="36"/>
        <v>1</v>
      </c>
      <c r="CO50" s="172">
        <f t="shared" si="36"/>
        <v>1</v>
      </c>
      <c r="CP50" s="172">
        <f t="shared" si="36"/>
        <v>1</v>
      </c>
      <c r="CQ50" s="172">
        <f t="shared" si="34"/>
        <v>1</v>
      </c>
      <c r="CR50" s="172">
        <f t="shared" si="34"/>
        <v>1</v>
      </c>
      <c r="CS50" s="172">
        <f t="shared" si="34"/>
        <v>1</v>
      </c>
      <c r="CT50" s="172">
        <f t="shared" si="34"/>
        <v>1</v>
      </c>
      <c r="CU50" s="172">
        <f t="shared" si="34"/>
        <v>1</v>
      </c>
      <c r="DA50" s="172">
        <v>1</v>
      </c>
      <c r="DB50" s="32" t="str">
        <f t="shared" ref="DB50:DB61" si="37">T(CONCATENATE(LOOKUP(DA50,CE$3:CE$80,AT$3:AT$80)," ",LOOKUP(DA50,CE$3:CE$80,$CA$3:$CA$80)))</f>
        <v xml:space="preserve"> </v>
      </c>
      <c r="DD50" s="172">
        <f t="shared" si="19"/>
        <v>1</v>
      </c>
      <c r="DE50" s="172">
        <v>48</v>
      </c>
      <c r="DL50" s="172">
        <f t="shared" si="13"/>
        <v>0</v>
      </c>
      <c r="DM50" s="172">
        <f t="shared" si="14"/>
        <v>1</v>
      </c>
      <c r="DN50" s="172">
        <f t="shared" si="15"/>
        <v>1</v>
      </c>
      <c r="DO50" s="172">
        <f t="shared" si="32"/>
        <v>1</v>
      </c>
      <c r="DP50" s="172">
        <f t="shared" si="32"/>
        <v>1</v>
      </c>
      <c r="DQ50" s="172">
        <f t="shared" si="32"/>
        <v>1</v>
      </c>
      <c r="DR50" s="172">
        <f t="shared" si="32"/>
        <v>1</v>
      </c>
      <c r="DS50" s="172">
        <f t="shared" si="32"/>
        <v>1</v>
      </c>
      <c r="DT50" s="172">
        <f t="shared" si="32"/>
        <v>1</v>
      </c>
      <c r="DU50" s="172">
        <f t="shared" si="32"/>
        <v>1</v>
      </c>
      <c r="DV50" s="172">
        <f t="shared" si="33"/>
        <v>1</v>
      </c>
      <c r="DW50" s="172">
        <f t="shared" si="33"/>
        <v>1</v>
      </c>
      <c r="DX50" s="172">
        <f t="shared" si="33"/>
        <v>1</v>
      </c>
      <c r="DY50" s="172">
        <f t="shared" si="33"/>
        <v>1</v>
      </c>
      <c r="DZ50" s="172">
        <f t="shared" si="33"/>
        <v>1</v>
      </c>
      <c r="EA50" s="172">
        <f t="shared" si="33"/>
        <v>1</v>
      </c>
      <c r="EB50" s="172">
        <f t="shared" si="33"/>
        <v>1</v>
      </c>
      <c r="EC50" s="172">
        <f t="shared" si="33"/>
        <v>1</v>
      </c>
      <c r="ED50" s="172">
        <f t="shared" si="33"/>
        <v>1</v>
      </c>
      <c r="EE50" s="172">
        <f t="shared" si="33"/>
        <v>1</v>
      </c>
      <c r="EF50" s="172">
        <f t="shared" si="33"/>
        <v>1</v>
      </c>
      <c r="EG50" s="172">
        <f t="shared" si="6"/>
        <v>0</v>
      </c>
    </row>
    <row r="51" spans="20:137" x14ac:dyDescent="0.25">
      <c r="T51" s="5"/>
      <c r="U51" s="13"/>
      <c r="V51" s="5"/>
      <c r="W51" s="5" t="str">
        <f t="shared" si="2"/>
        <v/>
      </c>
      <c r="X51" s="5"/>
      <c r="Y51" s="5"/>
      <c r="Z51" s="5"/>
      <c r="CB51" s="172">
        <f t="shared" si="36"/>
        <v>1</v>
      </c>
      <c r="CC51" s="172">
        <f t="shared" si="36"/>
        <v>1</v>
      </c>
      <c r="CD51" s="172">
        <f t="shared" si="36"/>
        <v>1</v>
      </c>
      <c r="CE51" s="172">
        <f t="shared" si="36"/>
        <v>1</v>
      </c>
      <c r="CF51" s="172">
        <f t="shared" si="36"/>
        <v>1</v>
      </c>
      <c r="CG51" s="172">
        <f t="shared" si="36"/>
        <v>1</v>
      </c>
      <c r="CH51" s="172">
        <f t="shared" si="36"/>
        <v>1</v>
      </c>
      <c r="CI51" s="172">
        <f t="shared" si="36"/>
        <v>1</v>
      </c>
      <c r="CJ51" s="172">
        <f t="shared" si="36"/>
        <v>1</v>
      </c>
      <c r="CK51" s="172">
        <f t="shared" si="36"/>
        <v>1</v>
      </c>
      <c r="CL51" s="172">
        <f t="shared" si="36"/>
        <v>1</v>
      </c>
      <c r="CM51" s="172">
        <f t="shared" si="36"/>
        <v>1</v>
      </c>
      <c r="CN51" s="172">
        <f t="shared" si="36"/>
        <v>1</v>
      </c>
      <c r="CO51" s="172">
        <f t="shared" si="36"/>
        <v>1</v>
      </c>
      <c r="CP51" s="172">
        <f t="shared" si="36"/>
        <v>1</v>
      </c>
      <c r="CQ51" s="172">
        <f t="shared" si="34"/>
        <v>1</v>
      </c>
      <c r="CR51" s="172">
        <f t="shared" si="34"/>
        <v>1</v>
      </c>
      <c r="CS51" s="172">
        <f t="shared" si="34"/>
        <v>1</v>
      </c>
      <c r="CT51" s="172">
        <f t="shared" si="34"/>
        <v>1</v>
      </c>
      <c r="CU51" s="172">
        <f t="shared" si="34"/>
        <v>1</v>
      </c>
      <c r="DA51" s="172">
        <v>2</v>
      </c>
      <c r="DB51" s="32" t="str">
        <f t="shared" si="37"/>
        <v xml:space="preserve"> </v>
      </c>
      <c r="DD51" s="172">
        <f t="shared" si="19"/>
        <v>1</v>
      </c>
      <c r="DE51" s="172">
        <v>49</v>
      </c>
      <c r="DL51" s="172">
        <f t="shared" si="13"/>
        <v>0</v>
      </c>
      <c r="DM51" s="172">
        <f t="shared" si="14"/>
        <v>1</v>
      </c>
      <c r="DN51" s="172">
        <f t="shared" si="15"/>
        <v>1</v>
      </c>
      <c r="DO51" s="172">
        <f t="shared" si="32"/>
        <v>1</v>
      </c>
      <c r="DP51" s="172">
        <f t="shared" si="32"/>
        <v>1</v>
      </c>
      <c r="DQ51" s="172">
        <f t="shared" si="32"/>
        <v>1</v>
      </c>
      <c r="DR51" s="172">
        <f t="shared" si="32"/>
        <v>1</v>
      </c>
      <c r="DS51" s="172">
        <f t="shared" si="32"/>
        <v>1</v>
      </c>
      <c r="DT51" s="172">
        <f t="shared" si="32"/>
        <v>1</v>
      </c>
      <c r="DU51" s="172">
        <f t="shared" si="32"/>
        <v>1</v>
      </c>
      <c r="DV51" s="172">
        <f t="shared" si="33"/>
        <v>1</v>
      </c>
      <c r="DW51" s="172">
        <f t="shared" si="33"/>
        <v>1</v>
      </c>
      <c r="DX51" s="172">
        <f t="shared" si="33"/>
        <v>1</v>
      </c>
      <c r="DY51" s="172">
        <f t="shared" si="33"/>
        <v>1</v>
      </c>
      <c r="DZ51" s="172">
        <f t="shared" si="33"/>
        <v>1</v>
      </c>
      <c r="EA51" s="172">
        <f t="shared" si="33"/>
        <v>1</v>
      </c>
      <c r="EB51" s="172">
        <f t="shared" si="33"/>
        <v>1</v>
      </c>
      <c r="EC51" s="172">
        <f t="shared" si="33"/>
        <v>1</v>
      </c>
      <c r="ED51" s="172">
        <f t="shared" si="33"/>
        <v>1</v>
      </c>
      <c r="EE51" s="172">
        <f t="shared" si="33"/>
        <v>1</v>
      </c>
      <c r="EF51" s="172">
        <f t="shared" si="33"/>
        <v>1</v>
      </c>
      <c r="EG51" s="172">
        <f t="shared" si="6"/>
        <v>0</v>
      </c>
    </row>
    <row r="52" spans="20:137" x14ac:dyDescent="0.25">
      <c r="T52" s="5"/>
      <c r="U52" s="13"/>
      <c r="V52" s="5"/>
      <c r="W52" s="5" t="str">
        <f t="shared" si="2"/>
        <v/>
      </c>
      <c r="X52" s="5"/>
      <c r="Y52" s="5"/>
      <c r="Z52" s="5"/>
      <c r="CB52" s="172">
        <f t="shared" si="36"/>
        <v>1</v>
      </c>
      <c r="CC52" s="172">
        <f t="shared" si="36"/>
        <v>1</v>
      </c>
      <c r="CD52" s="172">
        <f t="shared" si="36"/>
        <v>1</v>
      </c>
      <c r="CE52" s="172">
        <f t="shared" si="36"/>
        <v>1</v>
      </c>
      <c r="CF52" s="172">
        <f t="shared" si="36"/>
        <v>1</v>
      </c>
      <c r="CG52" s="172">
        <f t="shared" si="36"/>
        <v>1</v>
      </c>
      <c r="CH52" s="172">
        <f t="shared" si="36"/>
        <v>1</v>
      </c>
      <c r="CI52" s="172">
        <f t="shared" si="36"/>
        <v>1</v>
      </c>
      <c r="CJ52" s="172">
        <f t="shared" si="36"/>
        <v>1</v>
      </c>
      <c r="CK52" s="172">
        <f t="shared" si="36"/>
        <v>1</v>
      </c>
      <c r="CL52" s="172">
        <f t="shared" si="36"/>
        <v>1</v>
      </c>
      <c r="CM52" s="172">
        <f t="shared" si="36"/>
        <v>1</v>
      </c>
      <c r="CN52" s="172">
        <f t="shared" si="36"/>
        <v>1</v>
      </c>
      <c r="CO52" s="172">
        <f t="shared" si="36"/>
        <v>1</v>
      </c>
      <c r="CP52" s="172">
        <f t="shared" si="36"/>
        <v>1</v>
      </c>
      <c r="CQ52" s="172">
        <f t="shared" si="34"/>
        <v>1</v>
      </c>
      <c r="CR52" s="172">
        <f t="shared" si="34"/>
        <v>1</v>
      </c>
      <c r="CS52" s="172">
        <f t="shared" si="34"/>
        <v>1</v>
      </c>
      <c r="CT52" s="172">
        <f t="shared" si="34"/>
        <v>1</v>
      </c>
      <c r="CU52" s="172">
        <f t="shared" si="34"/>
        <v>1</v>
      </c>
      <c r="DA52" s="172">
        <v>3</v>
      </c>
      <c r="DB52" s="32" t="str">
        <f t="shared" si="37"/>
        <v xml:space="preserve"> </v>
      </c>
      <c r="DD52" s="172">
        <f t="shared" si="19"/>
        <v>1</v>
      </c>
      <c r="DE52" s="172">
        <v>50</v>
      </c>
      <c r="DL52" s="172">
        <f t="shared" si="13"/>
        <v>0</v>
      </c>
      <c r="DM52" s="172">
        <f t="shared" si="14"/>
        <v>1</v>
      </c>
      <c r="DN52" s="172">
        <f t="shared" si="15"/>
        <v>1</v>
      </c>
      <c r="DO52" s="172">
        <f t="shared" ref="DO52:DU67" si="38">IF(OR($CX51=0,ISERROR(SEARCH(DO$1,SUBSTITUTE($CX51,DY$1,"")))),DO51,DO51+1)</f>
        <v>1</v>
      </c>
      <c r="DP52" s="172">
        <f t="shared" si="38"/>
        <v>1</v>
      </c>
      <c r="DQ52" s="172">
        <f t="shared" si="38"/>
        <v>1</v>
      </c>
      <c r="DR52" s="172">
        <f t="shared" si="38"/>
        <v>1</v>
      </c>
      <c r="DS52" s="172">
        <f t="shared" si="38"/>
        <v>1</v>
      </c>
      <c r="DT52" s="172">
        <f t="shared" si="38"/>
        <v>1</v>
      </c>
      <c r="DU52" s="172">
        <f t="shared" si="38"/>
        <v>1</v>
      </c>
      <c r="DV52" s="172">
        <f t="shared" si="33"/>
        <v>1</v>
      </c>
      <c r="DW52" s="172">
        <f t="shared" si="33"/>
        <v>1</v>
      </c>
      <c r="DX52" s="172">
        <f t="shared" si="33"/>
        <v>1</v>
      </c>
      <c r="DY52" s="172">
        <f t="shared" si="33"/>
        <v>1</v>
      </c>
      <c r="DZ52" s="172">
        <f t="shared" si="33"/>
        <v>1</v>
      </c>
      <c r="EA52" s="172">
        <f t="shared" si="33"/>
        <v>1</v>
      </c>
      <c r="EB52" s="172">
        <f t="shared" si="33"/>
        <v>1</v>
      </c>
      <c r="EC52" s="172">
        <f t="shared" si="33"/>
        <v>1</v>
      </c>
      <c r="ED52" s="172">
        <f t="shared" si="33"/>
        <v>1</v>
      </c>
      <c r="EE52" s="172">
        <f t="shared" si="33"/>
        <v>1</v>
      </c>
      <c r="EF52" s="172">
        <f t="shared" si="33"/>
        <v>1</v>
      </c>
      <c r="EG52" s="172">
        <f t="shared" si="6"/>
        <v>0</v>
      </c>
    </row>
    <row r="53" spans="20:137" x14ac:dyDescent="0.25">
      <c r="T53" s="5"/>
      <c r="U53" s="13"/>
      <c r="V53" s="5"/>
      <c r="W53" s="5" t="str">
        <f t="shared" si="2"/>
        <v/>
      </c>
      <c r="X53" s="5"/>
      <c r="Y53" s="5"/>
      <c r="Z53" s="5"/>
      <c r="CB53" s="172">
        <f t="shared" si="36"/>
        <v>1</v>
      </c>
      <c r="CC53" s="172">
        <f t="shared" si="36"/>
        <v>1</v>
      </c>
      <c r="CD53" s="172">
        <f t="shared" si="36"/>
        <v>1</v>
      </c>
      <c r="CE53" s="172">
        <f t="shared" si="36"/>
        <v>1</v>
      </c>
      <c r="CF53" s="172">
        <f t="shared" si="36"/>
        <v>1</v>
      </c>
      <c r="CG53" s="172">
        <f t="shared" si="36"/>
        <v>1</v>
      </c>
      <c r="CH53" s="172">
        <f t="shared" si="36"/>
        <v>1</v>
      </c>
      <c r="CI53" s="172">
        <f t="shared" si="36"/>
        <v>1</v>
      </c>
      <c r="CJ53" s="172">
        <f t="shared" si="36"/>
        <v>1</v>
      </c>
      <c r="CK53" s="172">
        <f t="shared" si="36"/>
        <v>1</v>
      </c>
      <c r="CL53" s="172">
        <f t="shared" si="36"/>
        <v>1</v>
      </c>
      <c r="CM53" s="172">
        <f t="shared" si="36"/>
        <v>1</v>
      </c>
      <c r="CN53" s="172">
        <f t="shared" si="36"/>
        <v>1</v>
      </c>
      <c r="CO53" s="172">
        <f t="shared" si="36"/>
        <v>1</v>
      </c>
      <c r="CP53" s="172">
        <f t="shared" si="36"/>
        <v>1</v>
      </c>
      <c r="CQ53" s="172">
        <f t="shared" si="34"/>
        <v>1</v>
      </c>
      <c r="CR53" s="172">
        <f t="shared" si="34"/>
        <v>1</v>
      </c>
      <c r="CS53" s="172">
        <f t="shared" si="34"/>
        <v>1</v>
      </c>
      <c r="CT53" s="172">
        <f t="shared" si="34"/>
        <v>1</v>
      </c>
      <c r="CU53" s="172">
        <f t="shared" si="34"/>
        <v>1</v>
      </c>
      <c r="DA53" s="172">
        <v>4</v>
      </c>
      <c r="DB53" s="32" t="str">
        <f t="shared" si="37"/>
        <v xml:space="preserve"> </v>
      </c>
      <c r="DD53" s="172">
        <f t="shared" si="19"/>
        <v>1</v>
      </c>
      <c r="DE53" s="172">
        <v>51</v>
      </c>
      <c r="DL53" s="172">
        <f t="shared" si="13"/>
        <v>0</v>
      </c>
      <c r="DM53" s="172">
        <f t="shared" si="14"/>
        <v>1</v>
      </c>
      <c r="DN53" s="172">
        <f t="shared" si="15"/>
        <v>1</v>
      </c>
      <c r="DO53" s="172">
        <f t="shared" si="38"/>
        <v>1</v>
      </c>
      <c r="DP53" s="172">
        <f t="shared" si="38"/>
        <v>1</v>
      </c>
      <c r="DQ53" s="172">
        <f t="shared" si="38"/>
        <v>1</v>
      </c>
      <c r="DR53" s="172">
        <f t="shared" si="38"/>
        <v>1</v>
      </c>
      <c r="DS53" s="172">
        <f t="shared" si="38"/>
        <v>1</v>
      </c>
      <c r="DT53" s="172">
        <f t="shared" si="38"/>
        <v>1</v>
      </c>
      <c r="DU53" s="172">
        <f t="shared" si="38"/>
        <v>1</v>
      </c>
      <c r="DV53" s="172">
        <f t="shared" ref="DV53:EF68" si="39">IF(OR($CX52=0,ISERROR(SEARCH(DV$1,$CX52))),DV52,DV52+1)</f>
        <v>1</v>
      </c>
      <c r="DW53" s="172">
        <f t="shared" si="39"/>
        <v>1</v>
      </c>
      <c r="DX53" s="172">
        <f t="shared" si="39"/>
        <v>1</v>
      </c>
      <c r="DY53" s="172">
        <f t="shared" si="39"/>
        <v>1</v>
      </c>
      <c r="DZ53" s="172">
        <f t="shared" si="39"/>
        <v>1</v>
      </c>
      <c r="EA53" s="172">
        <f t="shared" si="39"/>
        <v>1</v>
      </c>
      <c r="EB53" s="172">
        <f t="shared" si="39"/>
        <v>1</v>
      </c>
      <c r="EC53" s="172">
        <f t="shared" si="39"/>
        <v>1</v>
      </c>
      <c r="ED53" s="172">
        <f t="shared" si="39"/>
        <v>1</v>
      </c>
      <c r="EE53" s="172">
        <f t="shared" si="39"/>
        <v>1</v>
      </c>
      <c r="EF53" s="172">
        <f t="shared" si="39"/>
        <v>1</v>
      </c>
      <c r="EG53" s="172">
        <f t="shared" si="6"/>
        <v>0</v>
      </c>
    </row>
    <row r="54" spans="20:137" x14ac:dyDescent="0.25">
      <c r="T54" s="5"/>
      <c r="U54" s="13"/>
      <c r="V54" s="5"/>
      <c r="W54" s="5" t="str">
        <f t="shared" si="2"/>
        <v/>
      </c>
      <c r="X54" s="5"/>
      <c r="Y54" s="5"/>
      <c r="Z54" s="5"/>
      <c r="CB54" s="172">
        <f t="shared" si="36"/>
        <v>1</v>
      </c>
      <c r="CC54" s="172">
        <f t="shared" si="36"/>
        <v>1</v>
      </c>
      <c r="CD54" s="172">
        <f t="shared" si="36"/>
        <v>1</v>
      </c>
      <c r="CE54" s="172">
        <f t="shared" si="36"/>
        <v>1</v>
      </c>
      <c r="CF54" s="172">
        <f t="shared" si="36"/>
        <v>1</v>
      </c>
      <c r="CG54" s="172">
        <f t="shared" si="36"/>
        <v>1</v>
      </c>
      <c r="CH54" s="172">
        <f t="shared" si="36"/>
        <v>1</v>
      </c>
      <c r="CI54" s="172">
        <f t="shared" si="36"/>
        <v>1</v>
      </c>
      <c r="CJ54" s="172">
        <f t="shared" si="36"/>
        <v>1</v>
      </c>
      <c r="CK54" s="172">
        <f t="shared" si="36"/>
        <v>1</v>
      </c>
      <c r="CL54" s="172">
        <f t="shared" si="36"/>
        <v>1</v>
      </c>
      <c r="CM54" s="172">
        <f t="shared" si="36"/>
        <v>1</v>
      </c>
      <c r="CN54" s="172">
        <f t="shared" si="36"/>
        <v>1</v>
      </c>
      <c r="CO54" s="172">
        <f t="shared" si="36"/>
        <v>1</v>
      </c>
      <c r="CP54" s="172">
        <f t="shared" si="36"/>
        <v>1</v>
      </c>
      <c r="CQ54" s="172">
        <f t="shared" si="34"/>
        <v>1</v>
      </c>
      <c r="CR54" s="172">
        <f t="shared" si="34"/>
        <v>1</v>
      </c>
      <c r="CS54" s="172">
        <f t="shared" si="34"/>
        <v>1</v>
      </c>
      <c r="CT54" s="172">
        <f t="shared" si="34"/>
        <v>1</v>
      </c>
      <c r="CU54" s="172">
        <f t="shared" si="34"/>
        <v>1</v>
      </c>
      <c r="DA54" s="172">
        <v>5</v>
      </c>
      <c r="DB54" s="32" t="str">
        <f t="shared" si="37"/>
        <v xml:space="preserve"> </v>
      </c>
      <c r="DD54" s="172">
        <f t="shared" si="19"/>
        <v>1</v>
      </c>
      <c r="DE54" s="172">
        <v>52</v>
      </c>
      <c r="DL54" s="172">
        <f t="shared" si="13"/>
        <v>0</v>
      </c>
      <c r="DM54" s="172">
        <f t="shared" si="14"/>
        <v>1</v>
      </c>
      <c r="DN54" s="172">
        <f t="shared" si="15"/>
        <v>1</v>
      </c>
      <c r="DO54" s="172">
        <f t="shared" si="38"/>
        <v>1</v>
      </c>
      <c r="DP54" s="172">
        <f t="shared" si="38"/>
        <v>1</v>
      </c>
      <c r="DQ54" s="172">
        <f t="shared" si="38"/>
        <v>1</v>
      </c>
      <c r="DR54" s="172">
        <f t="shared" si="38"/>
        <v>1</v>
      </c>
      <c r="DS54" s="172">
        <f t="shared" si="38"/>
        <v>1</v>
      </c>
      <c r="DT54" s="172">
        <f t="shared" si="38"/>
        <v>1</v>
      </c>
      <c r="DU54" s="172">
        <f t="shared" si="38"/>
        <v>1</v>
      </c>
      <c r="DV54" s="172">
        <f t="shared" si="39"/>
        <v>1</v>
      </c>
      <c r="DW54" s="172">
        <f t="shared" si="39"/>
        <v>1</v>
      </c>
      <c r="DX54" s="172">
        <f t="shared" si="39"/>
        <v>1</v>
      </c>
      <c r="DY54" s="172">
        <f t="shared" si="39"/>
        <v>1</v>
      </c>
      <c r="DZ54" s="172">
        <f t="shared" si="39"/>
        <v>1</v>
      </c>
      <c r="EA54" s="172">
        <f t="shared" si="39"/>
        <v>1</v>
      </c>
      <c r="EB54" s="172">
        <f t="shared" si="39"/>
        <v>1</v>
      </c>
      <c r="EC54" s="172">
        <f t="shared" si="39"/>
        <v>1</v>
      </c>
      <c r="ED54" s="172">
        <f t="shared" si="39"/>
        <v>1</v>
      </c>
      <c r="EE54" s="172">
        <f t="shared" si="39"/>
        <v>1</v>
      </c>
      <c r="EF54" s="172">
        <f t="shared" si="39"/>
        <v>1</v>
      </c>
      <c r="EG54" s="172">
        <f t="shared" si="6"/>
        <v>0</v>
      </c>
    </row>
    <row r="55" spans="20:137" x14ac:dyDescent="0.25">
      <c r="T55" s="5"/>
      <c r="U55" s="13"/>
      <c r="V55" s="5"/>
      <c r="W55" s="5" t="str">
        <f t="shared" si="2"/>
        <v/>
      </c>
      <c r="X55" s="5"/>
      <c r="Y55" s="5"/>
      <c r="Z55" s="5"/>
      <c r="CB55" s="172">
        <f t="shared" si="36"/>
        <v>1</v>
      </c>
      <c r="CC55" s="172">
        <f t="shared" si="36"/>
        <v>1</v>
      </c>
      <c r="CD55" s="172">
        <f t="shared" si="36"/>
        <v>1</v>
      </c>
      <c r="CE55" s="172">
        <f t="shared" si="36"/>
        <v>1</v>
      </c>
      <c r="CF55" s="172">
        <f t="shared" si="36"/>
        <v>1</v>
      </c>
      <c r="CG55" s="172">
        <f t="shared" si="36"/>
        <v>1</v>
      </c>
      <c r="CH55" s="172">
        <f t="shared" si="36"/>
        <v>1</v>
      </c>
      <c r="CI55" s="172">
        <f t="shared" si="36"/>
        <v>1</v>
      </c>
      <c r="CJ55" s="172">
        <f t="shared" si="36"/>
        <v>1</v>
      </c>
      <c r="CK55" s="172">
        <f t="shared" si="36"/>
        <v>1</v>
      </c>
      <c r="CL55" s="172">
        <f t="shared" si="36"/>
        <v>1</v>
      </c>
      <c r="CM55" s="172">
        <f t="shared" si="36"/>
        <v>1</v>
      </c>
      <c r="CN55" s="172">
        <f t="shared" si="36"/>
        <v>1</v>
      </c>
      <c r="CO55" s="172">
        <f t="shared" si="36"/>
        <v>1</v>
      </c>
      <c r="CP55" s="172">
        <f t="shared" si="36"/>
        <v>1</v>
      </c>
      <c r="CQ55" s="172">
        <f t="shared" si="34"/>
        <v>1</v>
      </c>
      <c r="CR55" s="172">
        <f t="shared" si="34"/>
        <v>1</v>
      </c>
      <c r="CS55" s="172">
        <f t="shared" si="34"/>
        <v>1</v>
      </c>
      <c r="CT55" s="172">
        <f t="shared" si="34"/>
        <v>1</v>
      </c>
      <c r="CU55" s="172">
        <f t="shared" si="34"/>
        <v>1</v>
      </c>
      <c r="DA55" s="172">
        <v>6</v>
      </c>
      <c r="DB55" s="32" t="str">
        <f t="shared" si="37"/>
        <v xml:space="preserve"> </v>
      </c>
      <c r="DD55" s="172">
        <f t="shared" si="19"/>
        <v>1</v>
      </c>
      <c r="DE55" s="172">
        <v>53</v>
      </c>
      <c r="DL55" s="172">
        <f t="shared" si="13"/>
        <v>0</v>
      </c>
      <c r="DM55" s="172">
        <f t="shared" si="14"/>
        <v>1</v>
      </c>
      <c r="DN55" s="172">
        <f t="shared" si="15"/>
        <v>1</v>
      </c>
      <c r="DO55" s="172">
        <f t="shared" si="38"/>
        <v>1</v>
      </c>
      <c r="DP55" s="172">
        <f t="shared" si="38"/>
        <v>1</v>
      </c>
      <c r="DQ55" s="172">
        <f t="shared" si="38"/>
        <v>1</v>
      </c>
      <c r="DR55" s="172">
        <f t="shared" si="38"/>
        <v>1</v>
      </c>
      <c r="DS55" s="172">
        <f t="shared" si="38"/>
        <v>1</v>
      </c>
      <c r="DT55" s="172">
        <f t="shared" si="38"/>
        <v>1</v>
      </c>
      <c r="DU55" s="172">
        <f t="shared" si="38"/>
        <v>1</v>
      </c>
      <c r="DV55" s="172">
        <f t="shared" si="39"/>
        <v>1</v>
      </c>
      <c r="DW55" s="172">
        <f t="shared" si="39"/>
        <v>1</v>
      </c>
      <c r="DX55" s="172">
        <f t="shared" si="39"/>
        <v>1</v>
      </c>
      <c r="DY55" s="172">
        <f t="shared" si="39"/>
        <v>1</v>
      </c>
      <c r="DZ55" s="172">
        <f t="shared" si="39"/>
        <v>1</v>
      </c>
      <c r="EA55" s="172">
        <f t="shared" si="39"/>
        <v>1</v>
      </c>
      <c r="EB55" s="172">
        <f t="shared" si="39"/>
        <v>1</v>
      </c>
      <c r="EC55" s="172">
        <f t="shared" si="39"/>
        <v>1</v>
      </c>
      <c r="ED55" s="172">
        <f t="shared" si="39"/>
        <v>1</v>
      </c>
      <c r="EE55" s="172">
        <f t="shared" si="39"/>
        <v>1</v>
      </c>
      <c r="EF55" s="172">
        <f t="shared" si="39"/>
        <v>1</v>
      </c>
      <c r="EG55" s="172">
        <f t="shared" si="6"/>
        <v>0</v>
      </c>
    </row>
    <row r="56" spans="20:137" x14ac:dyDescent="0.25">
      <c r="T56" s="5"/>
      <c r="U56" s="13"/>
      <c r="V56" s="5"/>
      <c r="W56" s="5" t="str">
        <f t="shared" si="2"/>
        <v/>
      </c>
      <c r="X56" s="5"/>
      <c r="Y56" s="5"/>
      <c r="Z56" s="5"/>
      <c r="CB56" s="172">
        <f t="shared" si="36"/>
        <v>1</v>
      </c>
      <c r="CC56" s="172">
        <f t="shared" si="36"/>
        <v>1</v>
      </c>
      <c r="CD56" s="172">
        <f t="shared" si="36"/>
        <v>1</v>
      </c>
      <c r="CE56" s="172">
        <f t="shared" si="36"/>
        <v>1</v>
      </c>
      <c r="CF56" s="172">
        <f t="shared" si="36"/>
        <v>1</v>
      </c>
      <c r="CG56" s="172">
        <f t="shared" si="36"/>
        <v>1</v>
      </c>
      <c r="CH56" s="172">
        <f t="shared" si="36"/>
        <v>1</v>
      </c>
      <c r="CI56" s="172">
        <f t="shared" si="36"/>
        <v>1</v>
      </c>
      <c r="CJ56" s="172">
        <f t="shared" si="36"/>
        <v>1</v>
      </c>
      <c r="CK56" s="172">
        <f t="shared" si="36"/>
        <v>1</v>
      </c>
      <c r="CL56" s="172">
        <f t="shared" si="36"/>
        <v>1</v>
      </c>
      <c r="CM56" s="172">
        <f t="shared" si="36"/>
        <v>1</v>
      </c>
      <c r="CN56" s="172">
        <f t="shared" si="36"/>
        <v>1</v>
      </c>
      <c r="CO56" s="172">
        <f t="shared" si="36"/>
        <v>1</v>
      </c>
      <c r="CP56" s="172">
        <f t="shared" si="36"/>
        <v>1</v>
      </c>
      <c r="CQ56" s="172">
        <f t="shared" si="34"/>
        <v>1</v>
      </c>
      <c r="CR56" s="172">
        <f t="shared" si="34"/>
        <v>1</v>
      </c>
      <c r="CS56" s="172">
        <f t="shared" si="34"/>
        <v>1</v>
      </c>
      <c r="CT56" s="172">
        <f t="shared" si="34"/>
        <v>1</v>
      </c>
      <c r="CU56" s="172">
        <f t="shared" si="34"/>
        <v>1</v>
      </c>
      <c r="DA56" s="172">
        <v>7</v>
      </c>
      <c r="DB56" s="32" t="str">
        <f t="shared" si="37"/>
        <v xml:space="preserve"> </v>
      </c>
      <c r="DD56" s="172">
        <f t="shared" si="19"/>
        <v>1</v>
      </c>
      <c r="DE56" s="172">
        <v>54</v>
      </c>
      <c r="DL56" s="172">
        <f t="shared" si="13"/>
        <v>0</v>
      </c>
      <c r="DM56" s="172">
        <f t="shared" si="14"/>
        <v>1</v>
      </c>
      <c r="DN56" s="172">
        <f t="shared" si="15"/>
        <v>1</v>
      </c>
      <c r="DO56" s="172">
        <f t="shared" si="38"/>
        <v>1</v>
      </c>
      <c r="DP56" s="172">
        <f t="shared" si="38"/>
        <v>1</v>
      </c>
      <c r="DQ56" s="172">
        <f t="shared" si="38"/>
        <v>1</v>
      </c>
      <c r="DR56" s="172">
        <f t="shared" si="38"/>
        <v>1</v>
      </c>
      <c r="DS56" s="172">
        <f t="shared" si="38"/>
        <v>1</v>
      </c>
      <c r="DT56" s="172">
        <f t="shared" si="38"/>
        <v>1</v>
      </c>
      <c r="DU56" s="172">
        <f t="shared" si="38"/>
        <v>1</v>
      </c>
      <c r="DV56" s="172">
        <f t="shared" si="39"/>
        <v>1</v>
      </c>
      <c r="DW56" s="172">
        <f t="shared" si="39"/>
        <v>1</v>
      </c>
      <c r="DX56" s="172">
        <f t="shared" si="39"/>
        <v>1</v>
      </c>
      <c r="DY56" s="172">
        <f t="shared" si="39"/>
        <v>1</v>
      </c>
      <c r="DZ56" s="172">
        <f t="shared" si="39"/>
        <v>1</v>
      </c>
      <c r="EA56" s="172">
        <f t="shared" si="39"/>
        <v>1</v>
      </c>
      <c r="EB56" s="172">
        <f t="shared" si="39"/>
        <v>1</v>
      </c>
      <c r="EC56" s="172">
        <f t="shared" si="39"/>
        <v>1</v>
      </c>
      <c r="ED56" s="172">
        <f t="shared" si="39"/>
        <v>1</v>
      </c>
      <c r="EE56" s="172">
        <f t="shared" si="39"/>
        <v>1</v>
      </c>
      <c r="EF56" s="172">
        <f t="shared" si="39"/>
        <v>1</v>
      </c>
      <c r="EG56" s="172">
        <f t="shared" si="6"/>
        <v>0</v>
      </c>
    </row>
    <row r="57" spans="20:137" x14ac:dyDescent="0.25">
      <c r="T57" s="5"/>
      <c r="U57" s="13"/>
      <c r="V57" s="5"/>
      <c r="W57" s="5" t="str">
        <f t="shared" si="2"/>
        <v/>
      </c>
      <c r="X57" s="5"/>
      <c r="Y57" s="5"/>
      <c r="Z57" s="5"/>
      <c r="CB57" s="172">
        <f t="shared" si="36"/>
        <v>1</v>
      </c>
      <c r="CC57" s="172">
        <f t="shared" si="36"/>
        <v>1</v>
      </c>
      <c r="CD57" s="172">
        <f t="shared" si="36"/>
        <v>1</v>
      </c>
      <c r="CE57" s="172">
        <f t="shared" si="36"/>
        <v>1</v>
      </c>
      <c r="CF57" s="172">
        <f t="shared" si="36"/>
        <v>1</v>
      </c>
      <c r="CG57" s="172">
        <f t="shared" si="36"/>
        <v>1</v>
      </c>
      <c r="CH57" s="172">
        <f t="shared" si="36"/>
        <v>1</v>
      </c>
      <c r="CI57" s="172">
        <f t="shared" si="36"/>
        <v>1</v>
      </c>
      <c r="CJ57" s="172">
        <f t="shared" si="36"/>
        <v>1</v>
      </c>
      <c r="CK57" s="172">
        <f t="shared" si="36"/>
        <v>1</v>
      </c>
      <c r="CL57" s="172">
        <f t="shared" si="36"/>
        <v>1</v>
      </c>
      <c r="CM57" s="172">
        <f t="shared" si="36"/>
        <v>1</v>
      </c>
      <c r="CN57" s="172">
        <f t="shared" si="36"/>
        <v>1</v>
      </c>
      <c r="CO57" s="172">
        <f t="shared" si="36"/>
        <v>1</v>
      </c>
      <c r="CP57" s="172">
        <f t="shared" si="36"/>
        <v>1</v>
      </c>
      <c r="CQ57" s="172">
        <f t="shared" si="34"/>
        <v>1</v>
      </c>
      <c r="CR57" s="172">
        <f t="shared" si="34"/>
        <v>1</v>
      </c>
      <c r="CS57" s="172">
        <f t="shared" si="34"/>
        <v>1</v>
      </c>
      <c r="CT57" s="172">
        <f t="shared" si="34"/>
        <v>1</v>
      </c>
      <c r="CU57" s="172">
        <f t="shared" si="34"/>
        <v>1</v>
      </c>
      <c r="DA57" s="172">
        <v>8</v>
      </c>
      <c r="DB57" s="32" t="str">
        <f t="shared" si="37"/>
        <v xml:space="preserve"> </v>
      </c>
      <c r="DD57" s="172">
        <f t="shared" si="19"/>
        <v>1</v>
      </c>
      <c r="DE57" s="172">
        <v>55</v>
      </c>
      <c r="DL57" s="172">
        <f t="shared" si="13"/>
        <v>0</v>
      </c>
      <c r="DM57" s="172">
        <f t="shared" si="14"/>
        <v>1</v>
      </c>
      <c r="DN57" s="172">
        <f t="shared" si="15"/>
        <v>1</v>
      </c>
      <c r="DO57" s="172">
        <f t="shared" si="38"/>
        <v>1</v>
      </c>
      <c r="DP57" s="172">
        <f t="shared" si="38"/>
        <v>1</v>
      </c>
      <c r="DQ57" s="172">
        <f t="shared" si="38"/>
        <v>1</v>
      </c>
      <c r="DR57" s="172">
        <f t="shared" si="38"/>
        <v>1</v>
      </c>
      <c r="DS57" s="172">
        <f t="shared" si="38"/>
        <v>1</v>
      </c>
      <c r="DT57" s="172">
        <f t="shared" si="38"/>
        <v>1</v>
      </c>
      <c r="DU57" s="172">
        <f t="shared" si="38"/>
        <v>1</v>
      </c>
      <c r="DV57" s="172">
        <f t="shared" si="39"/>
        <v>1</v>
      </c>
      <c r="DW57" s="172">
        <f t="shared" si="39"/>
        <v>1</v>
      </c>
      <c r="DX57" s="172">
        <f t="shared" si="39"/>
        <v>1</v>
      </c>
      <c r="DY57" s="172">
        <f t="shared" si="39"/>
        <v>1</v>
      </c>
      <c r="DZ57" s="172">
        <f t="shared" si="39"/>
        <v>1</v>
      </c>
      <c r="EA57" s="172">
        <f t="shared" si="39"/>
        <v>1</v>
      </c>
      <c r="EB57" s="172">
        <f t="shared" si="39"/>
        <v>1</v>
      </c>
      <c r="EC57" s="172">
        <f t="shared" si="39"/>
        <v>1</v>
      </c>
      <c r="ED57" s="172">
        <f t="shared" si="39"/>
        <v>1</v>
      </c>
      <c r="EE57" s="172">
        <f t="shared" si="39"/>
        <v>1</v>
      </c>
      <c r="EF57" s="172">
        <f t="shared" si="39"/>
        <v>1</v>
      </c>
      <c r="EG57" s="172">
        <f t="shared" si="6"/>
        <v>0</v>
      </c>
    </row>
    <row r="58" spans="20:137" x14ac:dyDescent="0.25">
      <c r="T58" s="5"/>
      <c r="U58" s="13"/>
      <c r="V58" s="5"/>
      <c r="W58" s="5" t="str">
        <f t="shared" si="2"/>
        <v/>
      </c>
      <c r="X58" s="5"/>
      <c r="Y58" s="5"/>
      <c r="Z58" s="5"/>
      <c r="CB58" s="172">
        <f t="shared" si="36"/>
        <v>1</v>
      </c>
      <c r="CC58" s="172">
        <f t="shared" si="36"/>
        <v>1</v>
      </c>
      <c r="CD58" s="172">
        <f t="shared" si="36"/>
        <v>1</v>
      </c>
      <c r="CE58" s="172">
        <f t="shared" si="36"/>
        <v>1</v>
      </c>
      <c r="CF58" s="172">
        <f t="shared" si="36"/>
        <v>1</v>
      </c>
      <c r="CG58" s="172">
        <f t="shared" si="36"/>
        <v>1</v>
      </c>
      <c r="CH58" s="172">
        <f t="shared" si="36"/>
        <v>1</v>
      </c>
      <c r="CI58" s="172">
        <f t="shared" si="36"/>
        <v>1</v>
      </c>
      <c r="CJ58" s="172">
        <f t="shared" si="36"/>
        <v>1</v>
      </c>
      <c r="CK58" s="172">
        <f t="shared" si="36"/>
        <v>1</v>
      </c>
      <c r="CL58" s="172">
        <f t="shared" si="36"/>
        <v>1</v>
      </c>
      <c r="CM58" s="172">
        <f t="shared" si="36"/>
        <v>1</v>
      </c>
      <c r="CN58" s="172">
        <f t="shared" si="36"/>
        <v>1</v>
      </c>
      <c r="CO58" s="172">
        <f t="shared" si="36"/>
        <v>1</v>
      </c>
      <c r="CP58" s="172">
        <f t="shared" si="36"/>
        <v>1</v>
      </c>
      <c r="CQ58" s="172">
        <f t="shared" si="34"/>
        <v>1</v>
      </c>
      <c r="CR58" s="172">
        <f t="shared" si="34"/>
        <v>1</v>
      </c>
      <c r="CS58" s="172">
        <f t="shared" si="34"/>
        <v>1</v>
      </c>
      <c r="CT58" s="172">
        <f t="shared" si="34"/>
        <v>1</v>
      </c>
      <c r="CU58" s="172">
        <f t="shared" si="34"/>
        <v>1</v>
      </c>
      <c r="DA58" s="172">
        <v>9</v>
      </c>
      <c r="DB58" s="32" t="str">
        <f t="shared" si="37"/>
        <v xml:space="preserve"> </v>
      </c>
      <c r="DD58" s="172">
        <f t="shared" si="19"/>
        <v>1</v>
      </c>
      <c r="DE58" s="172">
        <v>56</v>
      </c>
      <c r="DL58" s="172">
        <f t="shared" si="13"/>
        <v>0</v>
      </c>
      <c r="DM58" s="172">
        <f t="shared" si="14"/>
        <v>1</v>
      </c>
      <c r="DN58" s="172">
        <f t="shared" si="15"/>
        <v>1</v>
      </c>
      <c r="DO58" s="172">
        <f t="shared" si="38"/>
        <v>1</v>
      </c>
      <c r="DP58" s="172">
        <f t="shared" si="38"/>
        <v>1</v>
      </c>
      <c r="DQ58" s="172">
        <f t="shared" si="38"/>
        <v>1</v>
      </c>
      <c r="DR58" s="172">
        <f t="shared" si="38"/>
        <v>1</v>
      </c>
      <c r="DS58" s="172">
        <f t="shared" si="38"/>
        <v>1</v>
      </c>
      <c r="DT58" s="172">
        <f t="shared" si="38"/>
        <v>1</v>
      </c>
      <c r="DU58" s="172">
        <f t="shared" si="38"/>
        <v>1</v>
      </c>
      <c r="DV58" s="172">
        <f t="shared" si="39"/>
        <v>1</v>
      </c>
      <c r="DW58" s="172">
        <f t="shared" si="39"/>
        <v>1</v>
      </c>
      <c r="DX58" s="172">
        <f t="shared" si="39"/>
        <v>1</v>
      </c>
      <c r="DY58" s="172">
        <f t="shared" si="39"/>
        <v>1</v>
      </c>
      <c r="DZ58" s="172">
        <f t="shared" si="39"/>
        <v>1</v>
      </c>
      <c r="EA58" s="172">
        <f t="shared" si="39"/>
        <v>1</v>
      </c>
      <c r="EB58" s="172">
        <f t="shared" si="39"/>
        <v>1</v>
      </c>
      <c r="EC58" s="172">
        <f t="shared" si="39"/>
        <v>1</v>
      </c>
      <c r="ED58" s="172">
        <f t="shared" si="39"/>
        <v>1</v>
      </c>
      <c r="EE58" s="172">
        <f t="shared" si="39"/>
        <v>1</v>
      </c>
      <c r="EF58" s="172">
        <f t="shared" si="39"/>
        <v>1</v>
      </c>
      <c r="EG58" s="172">
        <f t="shared" si="6"/>
        <v>0</v>
      </c>
    </row>
    <row r="59" spans="20:137" x14ac:dyDescent="0.25">
      <c r="T59" s="5"/>
      <c r="U59" s="13"/>
      <c r="V59" s="5"/>
      <c r="W59" s="5" t="str">
        <f t="shared" si="2"/>
        <v/>
      </c>
      <c r="X59" s="5"/>
      <c r="Y59" s="5"/>
      <c r="Z59" s="5"/>
      <c r="CB59" s="172">
        <f t="shared" si="36"/>
        <v>1</v>
      </c>
      <c r="CC59" s="172">
        <f t="shared" si="36"/>
        <v>1</v>
      </c>
      <c r="CD59" s="172">
        <f t="shared" si="36"/>
        <v>1</v>
      </c>
      <c r="CE59" s="172">
        <f t="shared" si="36"/>
        <v>1</v>
      </c>
      <c r="CF59" s="172">
        <f t="shared" si="36"/>
        <v>1</v>
      </c>
      <c r="CG59" s="172">
        <f t="shared" si="36"/>
        <v>1</v>
      </c>
      <c r="CH59" s="172">
        <f t="shared" si="36"/>
        <v>1</v>
      </c>
      <c r="CI59" s="172">
        <f t="shared" si="36"/>
        <v>1</v>
      </c>
      <c r="CJ59" s="172">
        <f t="shared" si="36"/>
        <v>1</v>
      </c>
      <c r="CK59" s="172">
        <f t="shared" si="36"/>
        <v>1</v>
      </c>
      <c r="CL59" s="172">
        <f t="shared" si="36"/>
        <v>1</v>
      </c>
      <c r="CM59" s="172">
        <f t="shared" si="36"/>
        <v>1</v>
      </c>
      <c r="CN59" s="172">
        <f t="shared" si="36"/>
        <v>1</v>
      </c>
      <c r="CO59" s="172">
        <f t="shared" si="36"/>
        <v>1</v>
      </c>
      <c r="CP59" s="172">
        <f t="shared" si="36"/>
        <v>1</v>
      </c>
      <c r="CQ59" s="172">
        <f t="shared" si="34"/>
        <v>1</v>
      </c>
      <c r="CR59" s="172">
        <f t="shared" si="34"/>
        <v>1</v>
      </c>
      <c r="CS59" s="172">
        <f t="shared" si="34"/>
        <v>1</v>
      </c>
      <c r="CT59" s="172">
        <f t="shared" si="34"/>
        <v>1</v>
      </c>
      <c r="CU59" s="172">
        <f t="shared" si="34"/>
        <v>1</v>
      </c>
      <c r="DA59" s="172">
        <v>10</v>
      </c>
      <c r="DB59" s="32" t="str">
        <f t="shared" si="37"/>
        <v xml:space="preserve"> </v>
      </c>
      <c r="DD59" s="172">
        <f t="shared" si="19"/>
        <v>1</v>
      </c>
      <c r="DE59" s="172">
        <v>57</v>
      </c>
      <c r="DL59" s="172">
        <f t="shared" si="13"/>
        <v>0</v>
      </c>
      <c r="DM59" s="172">
        <f t="shared" si="14"/>
        <v>1</v>
      </c>
      <c r="DN59" s="172">
        <f t="shared" si="15"/>
        <v>1</v>
      </c>
      <c r="DO59" s="172">
        <f t="shared" si="38"/>
        <v>1</v>
      </c>
      <c r="DP59" s="172">
        <f t="shared" si="38"/>
        <v>1</v>
      </c>
      <c r="DQ59" s="172">
        <f t="shared" si="38"/>
        <v>1</v>
      </c>
      <c r="DR59" s="172">
        <f t="shared" si="38"/>
        <v>1</v>
      </c>
      <c r="DS59" s="172">
        <f t="shared" si="38"/>
        <v>1</v>
      </c>
      <c r="DT59" s="172">
        <f t="shared" si="38"/>
        <v>1</v>
      </c>
      <c r="DU59" s="172">
        <f t="shared" si="38"/>
        <v>1</v>
      </c>
      <c r="DV59" s="172">
        <f t="shared" si="39"/>
        <v>1</v>
      </c>
      <c r="DW59" s="172">
        <f t="shared" si="39"/>
        <v>1</v>
      </c>
      <c r="DX59" s="172">
        <f t="shared" si="39"/>
        <v>1</v>
      </c>
      <c r="DY59" s="172">
        <f t="shared" si="39"/>
        <v>1</v>
      </c>
      <c r="DZ59" s="172">
        <f t="shared" si="39"/>
        <v>1</v>
      </c>
      <c r="EA59" s="172">
        <f t="shared" si="39"/>
        <v>1</v>
      </c>
      <c r="EB59" s="172">
        <f t="shared" si="39"/>
        <v>1</v>
      </c>
      <c r="EC59" s="172">
        <f t="shared" si="39"/>
        <v>1</v>
      </c>
      <c r="ED59" s="172">
        <f t="shared" si="39"/>
        <v>1</v>
      </c>
      <c r="EE59" s="172">
        <f t="shared" si="39"/>
        <v>1</v>
      </c>
      <c r="EF59" s="172">
        <f t="shared" si="39"/>
        <v>1</v>
      </c>
      <c r="EG59" s="172">
        <f t="shared" si="6"/>
        <v>0</v>
      </c>
    </row>
    <row r="60" spans="20:137" x14ac:dyDescent="0.25">
      <c r="T60" s="5"/>
      <c r="U60" s="13"/>
      <c r="V60" s="5"/>
      <c r="W60" s="5" t="str">
        <f t="shared" si="2"/>
        <v/>
      </c>
      <c r="X60" s="5"/>
      <c r="Y60" s="5"/>
      <c r="Z60" s="5"/>
      <c r="CB60" s="172">
        <f t="shared" si="36"/>
        <v>1</v>
      </c>
      <c r="CC60" s="172">
        <f t="shared" si="36"/>
        <v>1</v>
      </c>
      <c r="CD60" s="172">
        <f t="shared" si="36"/>
        <v>1</v>
      </c>
      <c r="CE60" s="172">
        <f t="shared" si="36"/>
        <v>1</v>
      </c>
      <c r="CF60" s="172">
        <f t="shared" si="36"/>
        <v>1</v>
      </c>
      <c r="CG60" s="172">
        <f t="shared" si="36"/>
        <v>1</v>
      </c>
      <c r="CH60" s="172">
        <f t="shared" si="36"/>
        <v>1</v>
      </c>
      <c r="CI60" s="172">
        <f t="shared" si="36"/>
        <v>1</v>
      </c>
      <c r="CJ60" s="172">
        <f t="shared" si="36"/>
        <v>1</v>
      </c>
      <c r="CK60" s="172">
        <f t="shared" si="36"/>
        <v>1</v>
      </c>
      <c r="CL60" s="172">
        <f t="shared" si="36"/>
        <v>1</v>
      </c>
      <c r="CM60" s="172">
        <f t="shared" si="36"/>
        <v>1</v>
      </c>
      <c r="CN60" s="172">
        <f t="shared" si="36"/>
        <v>1</v>
      </c>
      <c r="CO60" s="172">
        <f t="shared" si="36"/>
        <v>1</v>
      </c>
      <c r="CP60" s="172">
        <f t="shared" si="36"/>
        <v>1</v>
      </c>
      <c r="CQ60" s="172">
        <f t="shared" si="34"/>
        <v>1</v>
      </c>
      <c r="CR60" s="172">
        <f t="shared" si="34"/>
        <v>1</v>
      </c>
      <c r="CS60" s="172">
        <f t="shared" si="34"/>
        <v>1</v>
      </c>
      <c r="CT60" s="172">
        <f t="shared" si="34"/>
        <v>1</v>
      </c>
      <c r="CU60" s="172">
        <f t="shared" si="34"/>
        <v>1</v>
      </c>
      <c r="DA60" s="172">
        <v>11</v>
      </c>
      <c r="DB60" s="32" t="str">
        <f t="shared" si="37"/>
        <v xml:space="preserve"> </v>
      </c>
      <c r="DD60" s="172">
        <f t="shared" si="19"/>
        <v>1</v>
      </c>
      <c r="DE60" s="172">
        <v>58</v>
      </c>
      <c r="DL60" s="172">
        <f t="shared" si="13"/>
        <v>0</v>
      </c>
      <c r="DM60" s="172">
        <f t="shared" si="14"/>
        <v>1</v>
      </c>
      <c r="DN60" s="172">
        <f t="shared" si="15"/>
        <v>1</v>
      </c>
      <c r="DO60" s="172">
        <f t="shared" si="38"/>
        <v>1</v>
      </c>
      <c r="DP60" s="172">
        <f t="shared" si="38"/>
        <v>1</v>
      </c>
      <c r="DQ60" s="172">
        <f t="shared" si="38"/>
        <v>1</v>
      </c>
      <c r="DR60" s="172">
        <f t="shared" si="38"/>
        <v>1</v>
      </c>
      <c r="DS60" s="172">
        <f t="shared" si="38"/>
        <v>1</v>
      </c>
      <c r="DT60" s="172">
        <f t="shared" si="38"/>
        <v>1</v>
      </c>
      <c r="DU60" s="172">
        <f t="shared" si="38"/>
        <v>1</v>
      </c>
      <c r="DV60" s="172">
        <f t="shared" si="39"/>
        <v>1</v>
      </c>
      <c r="DW60" s="172">
        <f t="shared" si="39"/>
        <v>1</v>
      </c>
      <c r="DX60" s="172">
        <f t="shared" si="39"/>
        <v>1</v>
      </c>
      <c r="DY60" s="172">
        <f t="shared" si="39"/>
        <v>1</v>
      </c>
      <c r="DZ60" s="172">
        <f t="shared" si="39"/>
        <v>1</v>
      </c>
      <c r="EA60" s="172">
        <f t="shared" si="39"/>
        <v>1</v>
      </c>
      <c r="EB60" s="172">
        <f t="shared" si="39"/>
        <v>1</v>
      </c>
      <c r="EC60" s="172">
        <f t="shared" si="39"/>
        <v>1</v>
      </c>
      <c r="ED60" s="172">
        <f t="shared" si="39"/>
        <v>1</v>
      </c>
      <c r="EE60" s="172">
        <f t="shared" si="39"/>
        <v>1</v>
      </c>
      <c r="EF60" s="172">
        <f t="shared" si="39"/>
        <v>1</v>
      </c>
      <c r="EG60" s="172">
        <f t="shared" si="6"/>
        <v>0</v>
      </c>
    </row>
    <row r="61" spans="20:137" x14ac:dyDescent="0.25">
      <c r="T61" s="5"/>
      <c r="U61" s="13"/>
      <c r="V61" s="5"/>
      <c r="W61" s="5" t="str">
        <f t="shared" si="2"/>
        <v/>
      </c>
      <c r="X61" s="5"/>
      <c r="Y61" s="5"/>
      <c r="Z61" s="5"/>
      <c r="CB61" s="172">
        <f t="shared" si="36"/>
        <v>1</v>
      </c>
      <c r="CC61" s="172">
        <f t="shared" si="36"/>
        <v>1</v>
      </c>
      <c r="CD61" s="172">
        <f t="shared" si="36"/>
        <v>1</v>
      </c>
      <c r="CE61" s="172">
        <f t="shared" si="36"/>
        <v>1</v>
      </c>
      <c r="CF61" s="172">
        <f t="shared" si="36"/>
        <v>1</v>
      </c>
      <c r="CG61" s="172">
        <f t="shared" si="36"/>
        <v>1</v>
      </c>
      <c r="CH61" s="172">
        <f t="shared" si="36"/>
        <v>1</v>
      </c>
      <c r="CI61" s="172">
        <f t="shared" si="36"/>
        <v>1</v>
      </c>
      <c r="CJ61" s="172">
        <f t="shared" si="36"/>
        <v>1</v>
      </c>
      <c r="CK61" s="172">
        <f t="shared" si="36"/>
        <v>1</v>
      </c>
      <c r="CL61" s="172">
        <f t="shared" si="36"/>
        <v>1</v>
      </c>
      <c r="CM61" s="172">
        <f t="shared" si="36"/>
        <v>1</v>
      </c>
      <c r="CN61" s="172">
        <f t="shared" si="36"/>
        <v>1</v>
      </c>
      <c r="CO61" s="172">
        <f t="shared" si="36"/>
        <v>1</v>
      </c>
      <c r="CP61" s="172">
        <f t="shared" si="36"/>
        <v>1</v>
      </c>
      <c r="CQ61" s="172">
        <f t="shared" si="34"/>
        <v>1</v>
      </c>
      <c r="CR61" s="172">
        <f t="shared" si="34"/>
        <v>1</v>
      </c>
      <c r="CS61" s="172">
        <f t="shared" si="34"/>
        <v>1</v>
      </c>
      <c r="CT61" s="172">
        <f t="shared" si="34"/>
        <v>1</v>
      </c>
      <c r="CU61" s="172">
        <f t="shared" si="34"/>
        <v>1</v>
      </c>
      <c r="DA61" s="172">
        <v>12</v>
      </c>
      <c r="DB61" s="32" t="str">
        <f t="shared" si="37"/>
        <v xml:space="preserve"> </v>
      </c>
      <c r="DD61" s="172">
        <f t="shared" si="19"/>
        <v>1</v>
      </c>
      <c r="DE61" s="172">
        <v>59</v>
      </c>
      <c r="DL61" s="172">
        <f t="shared" si="13"/>
        <v>0</v>
      </c>
      <c r="DM61" s="172">
        <f t="shared" si="14"/>
        <v>1</v>
      </c>
      <c r="DN61" s="172">
        <f t="shared" si="15"/>
        <v>1</v>
      </c>
      <c r="DO61" s="172">
        <f t="shared" si="38"/>
        <v>1</v>
      </c>
      <c r="DP61" s="172">
        <f t="shared" si="38"/>
        <v>1</v>
      </c>
      <c r="DQ61" s="172">
        <f t="shared" si="38"/>
        <v>1</v>
      </c>
      <c r="DR61" s="172">
        <f t="shared" si="38"/>
        <v>1</v>
      </c>
      <c r="DS61" s="172">
        <f t="shared" si="38"/>
        <v>1</v>
      </c>
      <c r="DT61" s="172">
        <f t="shared" si="38"/>
        <v>1</v>
      </c>
      <c r="DU61" s="172">
        <f t="shared" si="38"/>
        <v>1</v>
      </c>
      <c r="DV61" s="172">
        <f t="shared" si="39"/>
        <v>1</v>
      </c>
      <c r="DW61" s="172">
        <f t="shared" si="39"/>
        <v>1</v>
      </c>
      <c r="DX61" s="172">
        <f t="shared" si="39"/>
        <v>1</v>
      </c>
      <c r="DY61" s="172">
        <f t="shared" si="39"/>
        <v>1</v>
      </c>
      <c r="DZ61" s="172">
        <f t="shared" si="39"/>
        <v>1</v>
      </c>
      <c r="EA61" s="172">
        <f t="shared" si="39"/>
        <v>1</v>
      </c>
      <c r="EB61" s="172">
        <f t="shared" si="39"/>
        <v>1</v>
      </c>
      <c r="EC61" s="172">
        <f t="shared" si="39"/>
        <v>1</v>
      </c>
      <c r="ED61" s="172">
        <f t="shared" si="39"/>
        <v>1</v>
      </c>
      <c r="EE61" s="172">
        <f t="shared" si="39"/>
        <v>1</v>
      </c>
      <c r="EF61" s="172">
        <f t="shared" si="39"/>
        <v>1</v>
      </c>
      <c r="EG61" s="172">
        <f t="shared" si="6"/>
        <v>0</v>
      </c>
    </row>
    <row r="62" spans="20:137" x14ac:dyDescent="0.25">
      <c r="T62" s="5"/>
      <c r="U62" s="13"/>
      <c r="V62" s="5"/>
      <c r="W62" s="5" t="str">
        <f t="shared" si="2"/>
        <v/>
      </c>
      <c r="X62" s="5"/>
      <c r="Y62" s="5"/>
      <c r="Z62" s="5"/>
      <c r="CB62" s="172">
        <f t="shared" si="36"/>
        <v>1</v>
      </c>
      <c r="CC62" s="172">
        <f t="shared" si="36"/>
        <v>1</v>
      </c>
      <c r="CD62" s="172">
        <f t="shared" si="36"/>
        <v>1</v>
      </c>
      <c r="CE62" s="172">
        <f t="shared" si="36"/>
        <v>1</v>
      </c>
      <c r="CF62" s="172">
        <f t="shared" si="36"/>
        <v>1</v>
      </c>
      <c r="CG62" s="172">
        <f t="shared" si="36"/>
        <v>1</v>
      </c>
      <c r="CH62" s="172">
        <f t="shared" si="36"/>
        <v>1</v>
      </c>
      <c r="CI62" s="172">
        <f t="shared" si="36"/>
        <v>1</v>
      </c>
      <c r="CJ62" s="172">
        <f t="shared" si="36"/>
        <v>1</v>
      </c>
      <c r="CK62" s="172">
        <f t="shared" si="36"/>
        <v>1</v>
      </c>
      <c r="CL62" s="172">
        <f t="shared" si="36"/>
        <v>1</v>
      </c>
      <c r="CM62" s="172">
        <f t="shared" si="36"/>
        <v>1</v>
      </c>
      <c r="CN62" s="172">
        <f t="shared" si="36"/>
        <v>1</v>
      </c>
      <c r="CO62" s="172">
        <f t="shared" si="36"/>
        <v>1</v>
      </c>
      <c r="CP62" s="172">
        <f t="shared" si="36"/>
        <v>1</v>
      </c>
      <c r="CQ62" s="172">
        <f t="shared" si="34"/>
        <v>1</v>
      </c>
      <c r="CR62" s="172">
        <f t="shared" si="34"/>
        <v>1</v>
      </c>
      <c r="CS62" s="172">
        <f t="shared" si="34"/>
        <v>1</v>
      </c>
      <c r="CT62" s="172">
        <f t="shared" si="34"/>
        <v>1</v>
      </c>
      <c r="CU62" s="172">
        <f t="shared" si="34"/>
        <v>1</v>
      </c>
      <c r="DB62" s="196" t="str">
        <f>IF(DB49="","","----")</f>
        <v/>
      </c>
      <c r="DD62" s="172">
        <f t="shared" si="19"/>
        <v>1</v>
      </c>
      <c r="DE62" s="172">
        <v>60</v>
      </c>
      <c r="DL62" s="172">
        <f t="shared" si="13"/>
        <v>0</v>
      </c>
      <c r="DM62" s="172">
        <f t="shared" si="14"/>
        <v>1</v>
      </c>
      <c r="DN62" s="172">
        <f t="shared" si="15"/>
        <v>1</v>
      </c>
      <c r="DO62" s="172">
        <f t="shared" si="38"/>
        <v>1</v>
      </c>
      <c r="DP62" s="172">
        <f t="shared" si="38"/>
        <v>1</v>
      </c>
      <c r="DQ62" s="172">
        <f t="shared" si="38"/>
        <v>1</v>
      </c>
      <c r="DR62" s="172">
        <f t="shared" si="38"/>
        <v>1</v>
      </c>
      <c r="DS62" s="172">
        <f t="shared" si="38"/>
        <v>1</v>
      </c>
      <c r="DT62" s="172">
        <f t="shared" si="38"/>
        <v>1</v>
      </c>
      <c r="DU62" s="172">
        <f t="shared" si="38"/>
        <v>1</v>
      </c>
      <c r="DV62" s="172">
        <f t="shared" si="39"/>
        <v>1</v>
      </c>
      <c r="DW62" s="172">
        <f t="shared" si="39"/>
        <v>1</v>
      </c>
      <c r="DX62" s="172">
        <f t="shared" si="39"/>
        <v>1</v>
      </c>
      <c r="DY62" s="172">
        <f t="shared" si="39"/>
        <v>1</v>
      </c>
      <c r="DZ62" s="172">
        <f t="shared" si="39"/>
        <v>1</v>
      </c>
      <c r="EA62" s="172">
        <f t="shared" si="39"/>
        <v>1</v>
      </c>
      <c r="EB62" s="172">
        <f t="shared" si="39"/>
        <v>1</v>
      </c>
      <c r="EC62" s="172">
        <f t="shared" si="39"/>
        <v>1</v>
      </c>
      <c r="ED62" s="172">
        <f t="shared" si="39"/>
        <v>1</v>
      </c>
      <c r="EE62" s="172">
        <f t="shared" si="39"/>
        <v>1</v>
      </c>
      <c r="EF62" s="172">
        <f t="shared" si="39"/>
        <v>1</v>
      </c>
      <c r="EG62" s="172">
        <f t="shared" si="6"/>
        <v>0</v>
      </c>
    </row>
    <row r="63" spans="20:137" x14ac:dyDescent="0.25">
      <c r="T63" s="5"/>
      <c r="U63" s="13"/>
      <c r="V63" s="5"/>
      <c r="W63" s="5" t="str">
        <f t="shared" si="2"/>
        <v/>
      </c>
      <c r="X63" s="5"/>
      <c r="Y63" s="5"/>
      <c r="Z63" s="5"/>
      <c r="CB63" s="172">
        <f t="shared" si="36"/>
        <v>1</v>
      </c>
      <c r="CC63" s="172">
        <f t="shared" si="36"/>
        <v>1</v>
      </c>
      <c r="CD63" s="172">
        <f t="shared" si="36"/>
        <v>1</v>
      </c>
      <c r="CE63" s="172">
        <f t="shared" si="36"/>
        <v>1</v>
      </c>
      <c r="CF63" s="172">
        <f t="shared" si="36"/>
        <v>1</v>
      </c>
      <c r="CG63" s="172">
        <f t="shared" si="36"/>
        <v>1</v>
      </c>
      <c r="CH63" s="172">
        <f t="shared" si="36"/>
        <v>1</v>
      </c>
      <c r="CI63" s="172">
        <f t="shared" si="36"/>
        <v>1</v>
      </c>
      <c r="CJ63" s="172">
        <f t="shared" si="36"/>
        <v>1</v>
      </c>
      <c r="CK63" s="172">
        <f t="shared" si="36"/>
        <v>1</v>
      </c>
      <c r="CL63" s="172">
        <f t="shared" si="36"/>
        <v>1</v>
      </c>
      <c r="CM63" s="172">
        <f t="shared" si="36"/>
        <v>1</v>
      </c>
      <c r="CN63" s="172">
        <f t="shared" si="36"/>
        <v>1</v>
      </c>
      <c r="CO63" s="172">
        <f t="shared" si="36"/>
        <v>1</v>
      </c>
      <c r="CP63" s="172">
        <f t="shared" si="36"/>
        <v>1</v>
      </c>
      <c r="CQ63" s="172">
        <f t="shared" si="34"/>
        <v>1</v>
      </c>
      <c r="CR63" s="172">
        <f t="shared" si="34"/>
        <v>1</v>
      </c>
      <c r="CS63" s="172">
        <f t="shared" si="34"/>
        <v>1</v>
      </c>
      <c r="CT63" s="172">
        <f t="shared" si="34"/>
        <v>1</v>
      </c>
      <c r="CU63" s="172">
        <f t="shared" si="34"/>
        <v>1</v>
      </c>
      <c r="DA63" s="172"/>
      <c r="DB63" s="32" t="str">
        <f>IF(DB64="","",CONCATENATE("Warband ",CZ64," ",DG63))</f>
        <v/>
      </c>
      <c r="DD63" s="172">
        <f t="shared" si="19"/>
        <v>1</v>
      </c>
      <c r="DE63" s="172">
        <v>61</v>
      </c>
      <c r="DG63" s="49" t="str">
        <f>CONCATENATE("   ",DH63,"/",DI63,IF(DH63&gt;DI63," !",""))</f>
        <v xml:space="preserve">   0/12</v>
      </c>
      <c r="DH63" s="172">
        <f t="shared" ref="DH63" si="40">INDEX($CB$1:$CU$1,CZ64)+DJ63</f>
        <v>0</v>
      </c>
      <c r="DI63" s="172">
        <f>12</f>
        <v>12</v>
      </c>
      <c r="DL63" s="172">
        <f t="shared" si="13"/>
        <v>0</v>
      </c>
      <c r="DM63" s="172">
        <f t="shared" si="14"/>
        <v>1</v>
      </c>
      <c r="DN63" s="172">
        <f t="shared" si="15"/>
        <v>1</v>
      </c>
      <c r="DO63" s="172">
        <f t="shared" si="38"/>
        <v>1</v>
      </c>
      <c r="DP63" s="172">
        <f t="shared" si="38"/>
        <v>1</v>
      </c>
      <c r="DQ63" s="172">
        <f t="shared" si="38"/>
        <v>1</v>
      </c>
      <c r="DR63" s="172">
        <f t="shared" si="38"/>
        <v>1</v>
      </c>
      <c r="DS63" s="172">
        <f t="shared" si="38"/>
        <v>1</v>
      </c>
      <c r="DT63" s="172">
        <f t="shared" si="38"/>
        <v>1</v>
      </c>
      <c r="DU63" s="172">
        <f t="shared" si="38"/>
        <v>1</v>
      </c>
      <c r="DV63" s="172">
        <f t="shared" si="39"/>
        <v>1</v>
      </c>
      <c r="DW63" s="172">
        <f t="shared" si="39"/>
        <v>1</v>
      </c>
      <c r="DX63" s="172">
        <f t="shared" si="39"/>
        <v>1</v>
      </c>
      <c r="DY63" s="172">
        <f t="shared" si="39"/>
        <v>1</v>
      </c>
      <c r="DZ63" s="172">
        <f t="shared" si="39"/>
        <v>1</v>
      </c>
      <c r="EA63" s="172">
        <f t="shared" si="39"/>
        <v>1</v>
      </c>
      <c r="EB63" s="172">
        <f t="shared" si="39"/>
        <v>1</v>
      </c>
      <c r="EC63" s="172">
        <f t="shared" si="39"/>
        <v>1</v>
      </c>
      <c r="ED63" s="172">
        <f t="shared" si="39"/>
        <v>1</v>
      </c>
      <c r="EE63" s="172">
        <f t="shared" si="39"/>
        <v>1</v>
      </c>
      <c r="EF63" s="172">
        <f t="shared" si="39"/>
        <v>1</v>
      </c>
      <c r="EG63" s="172">
        <f t="shared" si="6"/>
        <v>0</v>
      </c>
    </row>
    <row r="64" spans="20:137" x14ac:dyDescent="0.25">
      <c r="T64" s="5"/>
      <c r="U64" s="13"/>
      <c r="V64" s="5"/>
      <c r="W64" s="5" t="str">
        <f t="shared" si="2"/>
        <v/>
      </c>
      <c r="X64" s="5"/>
      <c r="Y64" s="5"/>
      <c r="Z64" s="5"/>
      <c r="CB64" s="172">
        <f t="shared" si="36"/>
        <v>1</v>
      </c>
      <c r="CC64" s="172">
        <f t="shared" si="36"/>
        <v>1</v>
      </c>
      <c r="CD64" s="172">
        <f t="shared" si="36"/>
        <v>1</v>
      </c>
      <c r="CE64" s="172">
        <f t="shared" si="36"/>
        <v>1</v>
      </c>
      <c r="CF64" s="172">
        <f t="shared" si="36"/>
        <v>1</v>
      </c>
      <c r="CG64" s="172">
        <f t="shared" si="36"/>
        <v>1</v>
      </c>
      <c r="CH64" s="172">
        <f t="shared" si="36"/>
        <v>1</v>
      </c>
      <c r="CI64" s="172">
        <f t="shared" si="36"/>
        <v>1</v>
      </c>
      <c r="CJ64" s="172">
        <f t="shared" si="36"/>
        <v>1</v>
      </c>
      <c r="CK64" s="172">
        <f t="shared" si="36"/>
        <v>1</v>
      </c>
      <c r="CL64" s="172">
        <f t="shared" si="36"/>
        <v>1</v>
      </c>
      <c r="CM64" s="172">
        <f t="shared" si="36"/>
        <v>1</v>
      </c>
      <c r="CN64" s="172">
        <f t="shared" si="36"/>
        <v>1</v>
      </c>
      <c r="CO64" s="172">
        <f t="shared" si="36"/>
        <v>1</v>
      </c>
      <c r="CP64" s="172">
        <f t="shared" si="36"/>
        <v>1</v>
      </c>
      <c r="CQ64" s="172">
        <f t="shared" si="36"/>
        <v>1</v>
      </c>
      <c r="CR64" s="172">
        <f t="shared" ref="CR64:CU79" si="41">IF(BG63="",CR63,CR63+1)</f>
        <v>1</v>
      </c>
      <c r="CS64" s="172">
        <f t="shared" si="41"/>
        <v>1</v>
      </c>
      <c r="CT64" s="172">
        <f t="shared" si="41"/>
        <v>1</v>
      </c>
      <c r="CU64" s="172">
        <f t="shared" si="41"/>
        <v>1</v>
      </c>
      <c r="CZ64" s="172">
        <v>5</v>
      </c>
      <c r="DA64" s="172" t="s">
        <v>278</v>
      </c>
      <c r="DB64" s="32" t="str">
        <f>T(LOOKUP(CZ64,$DM$1:$EF$1,$DM$2:$EF$2))</f>
        <v/>
      </c>
      <c r="DD64" s="172">
        <f t="shared" si="19"/>
        <v>1</v>
      </c>
      <c r="DE64" s="172">
        <v>62</v>
      </c>
      <c r="DL64" s="172">
        <f t="shared" si="13"/>
        <v>0</v>
      </c>
      <c r="DM64" s="172">
        <f t="shared" si="14"/>
        <v>1</v>
      </c>
      <c r="DN64" s="172">
        <f t="shared" si="15"/>
        <v>1</v>
      </c>
      <c r="DO64" s="172">
        <f t="shared" si="38"/>
        <v>1</v>
      </c>
      <c r="DP64" s="172">
        <f t="shared" si="38"/>
        <v>1</v>
      </c>
      <c r="DQ64" s="172">
        <f t="shared" si="38"/>
        <v>1</v>
      </c>
      <c r="DR64" s="172">
        <f t="shared" si="38"/>
        <v>1</v>
      </c>
      <c r="DS64" s="172">
        <f t="shared" si="38"/>
        <v>1</v>
      </c>
      <c r="DT64" s="172">
        <f t="shared" si="38"/>
        <v>1</v>
      </c>
      <c r="DU64" s="172">
        <f t="shared" si="38"/>
        <v>1</v>
      </c>
      <c r="DV64" s="172">
        <f t="shared" si="39"/>
        <v>1</v>
      </c>
      <c r="DW64" s="172">
        <f t="shared" si="39"/>
        <v>1</v>
      </c>
      <c r="DX64" s="172">
        <f t="shared" si="39"/>
        <v>1</v>
      </c>
      <c r="DY64" s="172">
        <f t="shared" si="39"/>
        <v>1</v>
      </c>
      <c r="DZ64" s="172">
        <f t="shared" si="39"/>
        <v>1</v>
      </c>
      <c r="EA64" s="172">
        <f t="shared" si="39"/>
        <v>1</v>
      </c>
      <c r="EB64" s="172">
        <f t="shared" si="39"/>
        <v>1</v>
      </c>
      <c r="EC64" s="172">
        <f t="shared" si="39"/>
        <v>1</v>
      </c>
      <c r="ED64" s="172">
        <f t="shared" si="39"/>
        <v>1</v>
      </c>
      <c r="EE64" s="172">
        <f t="shared" si="39"/>
        <v>1</v>
      </c>
      <c r="EF64" s="172">
        <f t="shared" si="39"/>
        <v>1</v>
      </c>
      <c r="EG64" s="172">
        <f t="shared" si="6"/>
        <v>0</v>
      </c>
    </row>
    <row r="65" spans="20:137" x14ac:dyDescent="0.25">
      <c r="T65" s="5"/>
      <c r="U65" s="13"/>
      <c r="V65" s="5"/>
      <c r="W65" s="5" t="str">
        <f t="shared" si="2"/>
        <v/>
      </c>
      <c r="X65" s="5"/>
      <c r="Y65" s="5"/>
      <c r="Z65" s="5"/>
      <c r="CB65" s="172">
        <f t="shared" ref="CB65:CQ80" si="42">IF(AQ64="",CB64,CB64+1)</f>
        <v>1</v>
      </c>
      <c r="CC65" s="172">
        <f t="shared" si="42"/>
        <v>1</v>
      </c>
      <c r="CD65" s="172">
        <f t="shared" si="42"/>
        <v>1</v>
      </c>
      <c r="CE65" s="172">
        <f t="shared" si="42"/>
        <v>1</v>
      </c>
      <c r="CF65" s="172">
        <f t="shared" si="42"/>
        <v>1</v>
      </c>
      <c r="CG65" s="172">
        <f t="shared" si="42"/>
        <v>1</v>
      </c>
      <c r="CH65" s="172">
        <f t="shared" si="42"/>
        <v>1</v>
      </c>
      <c r="CI65" s="172">
        <f t="shared" si="42"/>
        <v>1</v>
      </c>
      <c r="CJ65" s="172">
        <f t="shared" si="42"/>
        <v>1</v>
      </c>
      <c r="CK65" s="172">
        <f t="shared" si="42"/>
        <v>1</v>
      </c>
      <c r="CL65" s="172">
        <f t="shared" si="42"/>
        <v>1</v>
      </c>
      <c r="CM65" s="172">
        <f t="shared" si="42"/>
        <v>1</v>
      </c>
      <c r="CN65" s="172">
        <f t="shared" si="42"/>
        <v>1</v>
      </c>
      <c r="CO65" s="172">
        <f t="shared" si="42"/>
        <v>1</v>
      </c>
      <c r="CP65" s="172">
        <f t="shared" si="42"/>
        <v>1</v>
      </c>
      <c r="CQ65" s="172">
        <f t="shared" si="42"/>
        <v>1</v>
      </c>
      <c r="CR65" s="172">
        <f t="shared" si="41"/>
        <v>1</v>
      </c>
      <c r="CS65" s="172">
        <f t="shared" si="41"/>
        <v>1</v>
      </c>
      <c r="CT65" s="172">
        <f t="shared" si="41"/>
        <v>1</v>
      </c>
      <c r="CU65" s="172">
        <f t="shared" si="41"/>
        <v>1</v>
      </c>
      <c r="DA65" s="172">
        <v>1</v>
      </c>
      <c r="DB65" s="32" t="str">
        <f t="shared" ref="DB65:DB76" si="43">T(CONCATENATE(LOOKUP(DA65,CF$3:CF$80,AU$3:AU$80)," ",LOOKUP(DA65,CF$3:CF$80,$CA$3:$CA$80)))</f>
        <v xml:space="preserve"> </v>
      </c>
      <c r="DD65" s="172">
        <f t="shared" si="19"/>
        <v>1</v>
      </c>
      <c r="DE65" s="172">
        <v>63</v>
      </c>
      <c r="DL65" s="172">
        <f t="shared" si="13"/>
        <v>0</v>
      </c>
      <c r="DM65" s="172">
        <f t="shared" si="14"/>
        <v>1</v>
      </c>
      <c r="DN65" s="172">
        <f t="shared" si="15"/>
        <v>1</v>
      </c>
      <c r="DO65" s="172">
        <f t="shared" si="38"/>
        <v>1</v>
      </c>
      <c r="DP65" s="172">
        <f t="shared" si="38"/>
        <v>1</v>
      </c>
      <c r="DQ65" s="172">
        <f t="shared" si="38"/>
        <v>1</v>
      </c>
      <c r="DR65" s="172">
        <f t="shared" si="38"/>
        <v>1</v>
      </c>
      <c r="DS65" s="172">
        <f t="shared" si="38"/>
        <v>1</v>
      </c>
      <c r="DT65" s="172">
        <f t="shared" si="38"/>
        <v>1</v>
      </c>
      <c r="DU65" s="172">
        <f t="shared" si="38"/>
        <v>1</v>
      </c>
      <c r="DV65" s="172">
        <f t="shared" si="39"/>
        <v>1</v>
      </c>
      <c r="DW65" s="172">
        <f t="shared" si="39"/>
        <v>1</v>
      </c>
      <c r="DX65" s="172">
        <f t="shared" si="39"/>
        <v>1</v>
      </c>
      <c r="DY65" s="172">
        <f t="shared" si="39"/>
        <v>1</v>
      </c>
      <c r="DZ65" s="172">
        <f t="shared" si="39"/>
        <v>1</v>
      </c>
      <c r="EA65" s="172">
        <f t="shared" si="39"/>
        <v>1</v>
      </c>
      <c r="EB65" s="172">
        <f t="shared" si="39"/>
        <v>1</v>
      </c>
      <c r="EC65" s="172">
        <f t="shared" si="39"/>
        <v>1</v>
      </c>
      <c r="ED65" s="172">
        <f t="shared" si="39"/>
        <v>1</v>
      </c>
      <c r="EE65" s="172">
        <f t="shared" si="39"/>
        <v>1</v>
      </c>
      <c r="EF65" s="172">
        <f t="shared" si="39"/>
        <v>1</v>
      </c>
      <c r="EG65" s="172">
        <f t="shared" si="6"/>
        <v>0</v>
      </c>
    </row>
    <row r="66" spans="20:137" x14ac:dyDescent="0.25">
      <c r="T66" s="5"/>
      <c r="U66" s="13"/>
      <c r="V66" s="5"/>
      <c r="W66" s="5" t="str">
        <f t="shared" si="2"/>
        <v/>
      </c>
      <c r="X66" s="5"/>
      <c r="Y66" s="5"/>
      <c r="Z66" s="5"/>
      <c r="CB66" s="172">
        <f t="shared" si="42"/>
        <v>1</v>
      </c>
      <c r="CC66" s="172">
        <f t="shared" si="42"/>
        <v>1</v>
      </c>
      <c r="CD66" s="172">
        <f t="shared" si="42"/>
        <v>1</v>
      </c>
      <c r="CE66" s="172">
        <f t="shared" si="42"/>
        <v>1</v>
      </c>
      <c r="CF66" s="172">
        <f t="shared" si="42"/>
        <v>1</v>
      </c>
      <c r="CG66" s="172">
        <f t="shared" si="42"/>
        <v>1</v>
      </c>
      <c r="CH66" s="172">
        <f t="shared" si="42"/>
        <v>1</v>
      </c>
      <c r="CI66" s="172">
        <f t="shared" si="42"/>
        <v>1</v>
      </c>
      <c r="CJ66" s="172">
        <f t="shared" si="42"/>
        <v>1</v>
      </c>
      <c r="CK66" s="172">
        <f t="shared" si="42"/>
        <v>1</v>
      </c>
      <c r="CL66" s="172">
        <f t="shared" si="42"/>
        <v>1</v>
      </c>
      <c r="CM66" s="172">
        <f t="shared" si="42"/>
        <v>1</v>
      </c>
      <c r="CN66" s="172">
        <f t="shared" si="42"/>
        <v>1</v>
      </c>
      <c r="CO66" s="172">
        <f t="shared" si="42"/>
        <v>1</v>
      </c>
      <c r="CP66" s="172">
        <f t="shared" si="42"/>
        <v>1</v>
      </c>
      <c r="CQ66" s="172">
        <f t="shared" si="42"/>
        <v>1</v>
      </c>
      <c r="CR66" s="172">
        <f t="shared" si="41"/>
        <v>1</v>
      </c>
      <c r="CS66" s="172">
        <f t="shared" si="41"/>
        <v>1</v>
      </c>
      <c r="CT66" s="172">
        <f t="shared" si="41"/>
        <v>1</v>
      </c>
      <c r="CU66" s="172">
        <f t="shared" si="41"/>
        <v>1</v>
      </c>
      <c r="DA66" s="172">
        <v>2</v>
      </c>
      <c r="DB66" s="32" t="str">
        <f t="shared" si="43"/>
        <v xml:space="preserve"> </v>
      </c>
      <c r="DD66" s="172">
        <f t="shared" si="19"/>
        <v>1</v>
      </c>
      <c r="DE66" s="172">
        <v>64</v>
      </c>
      <c r="DL66" s="172">
        <f t="shared" si="13"/>
        <v>0</v>
      </c>
      <c r="DM66" s="172">
        <f t="shared" si="14"/>
        <v>1</v>
      </c>
      <c r="DN66" s="172">
        <f t="shared" si="15"/>
        <v>1</v>
      </c>
      <c r="DO66" s="172">
        <f t="shared" si="38"/>
        <v>1</v>
      </c>
      <c r="DP66" s="172">
        <f t="shared" si="38"/>
        <v>1</v>
      </c>
      <c r="DQ66" s="172">
        <f t="shared" si="38"/>
        <v>1</v>
      </c>
      <c r="DR66" s="172">
        <f t="shared" si="38"/>
        <v>1</v>
      </c>
      <c r="DS66" s="172">
        <f t="shared" si="38"/>
        <v>1</v>
      </c>
      <c r="DT66" s="172">
        <f t="shared" si="38"/>
        <v>1</v>
      </c>
      <c r="DU66" s="172">
        <f t="shared" si="38"/>
        <v>1</v>
      </c>
      <c r="DV66" s="172">
        <f t="shared" si="39"/>
        <v>1</v>
      </c>
      <c r="DW66" s="172">
        <f t="shared" si="39"/>
        <v>1</v>
      </c>
      <c r="DX66" s="172">
        <f t="shared" si="39"/>
        <v>1</v>
      </c>
      <c r="DY66" s="172">
        <f t="shared" si="39"/>
        <v>1</v>
      </c>
      <c r="DZ66" s="172">
        <f t="shared" si="39"/>
        <v>1</v>
      </c>
      <c r="EA66" s="172">
        <f t="shared" si="39"/>
        <v>1</v>
      </c>
      <c r="EB66" s="172">
        <f t="shared" si="39"/>
        <v>1</v>
      </c>
      <c r="EC66" s="172">
        <f t="shared" si="39"/>
        <v>1</v>
      </c>
      <c r="ED66" s="172">
        <f t="shared" si="39"/>
        <v>1</v>
      </c>
      <c r="EE66" s="172">
        <f t="shared" si="39"/>
        <v>1</v>
      </c>
      <c r="EF66" s="172">
        <f t="shared" si="39"/>
        <v>1</v>
      </c>
      <c r="EG66" s="172">
        <f t="shared" si="6"/>
        <v>0</v>
      </c>
    </row>
    <row r="67" spans="20:137" x14ac:dyDescent="0.25">
      <c r="T67" s="5"/>
      <c r="U67" s="13"/>
      <c r="V67" s="5"/>
      <c r="W67" s="5" t="str">
        <f t="shared" ref="W67:W80" si="44">T(LOOKUP(DE67,$DD$3:$DD$302,$DB$3:$DB$302))</f>
        <v/>
      </c>
      <c r="X67" s="5"/>
      <c r="Y67" s="5"/>
      <c r="Z67" s="5"/>
      <c r="CB67" s="172">
        <f t="shared" si="42"/>
        <v>1</v>
      </c>
      <c r="CC67" s="172">
        <f t="shared" si="42"/>
        <v>1</v>
      </c>
      <c r="CD67" s="172">
        <f t="shared" si="42"/>
        <v>1</v>
      </c>
      <c r="CE67" s="172">
        <f t="shared" si="42"/>
        <v>1</v>
      </c>
      <c r="CF67" s="172">
        <f t="shared" si="42"/>
        <v>1</v>
      </c>
      <c r="CG67" s="172">
        <f t="shared" si="42"/>
        <v>1</v>
      </c>
      <c r="CH67" s="172">
        <f t="shared" si="42"/>
        <v>1</v>
      </c>
      <c r="CI67" s="172">
        <f t="shared" si="42"/>
        <v>1</v>
      </c>
      <c r="CJ67" s="172">
        <f t="shared" si="42"/>
        <v>1</v>
      </c>
      <c r="CK67" s="172">
        <f t="shared" si="42"/>
        <v>1</v>
      </c>
      <c r="CL67" s="172">
        <f t="shared" si="42"/>
        <v>1</v>
      </c>
      <c r="CM67" s="172">
        <f t="shared" si="42"/>
        <v>1</v>
      </c>
      <c r="CN67" s="172">
        <f t="shared" si="42"/>
        <v>1</v>
      </c>
      <c r="CO67" s="172">
        <f t="shared" si="42"/>
        <v>1</v>
      </c>
      <c r="CP67" s="172">
        <f t="shared" si="42"/>
        <v>1</v>
      </c>
      <c r="CQ67" s="172">
        <f t="shared" si="42"/>
        <v>1</v>
      </c>
      <c r="CR67" s="172">
        <f t="shared" si="41"/>
        <v>1</v>
      </c>
      <c r="CS67" s="172">
        <f t="shared" si="41"/>
        <v>1</v>
      </c>
      <c r="CT67" s="172">
        <f t="shared" si="41"/>
        <v>1</v>
      </c>
      <c r="CU67" s="172">
        <f t="shared" si="41"/>
        <v>1</v>
      </c>
      <c r="DA67" s="172">
        <v>3</v>
      </c>
      <c r="DB67" s="32" t="str">
        <f t="shared" si="43"/>
        <v xml:space="preserve"> </v>
      </c>
      <c r="DD67" s="172">
        <f t="shared" si="19"/>
        <v>1</v>
      </c>
      <c r="DE67" s="172">
        <v>65</v>
      </c>
      <c r="DL67" s="172">
        <f t="shared" si="13"/>
        <v>0</v>
      </c>
      <c r="DM67" s="172">
        <f t="shared" si="14"/>
        <v>1</v>
      </c>
      <c r="DN67" s="172">
        <f t="shared" si="15"/>
        <v>1</v>
      </c>
      <c r="DO67" s="172">
        <f t="shared" si="38"/>
        <v>1</v>
      </c>
      <c r="DP67" s="172">
        <f t="shared" si="38"/>
        <v>1</v>
      </c>
      <c r="DQ67" s="172">
        <f t="shared" si="38"/>
        <v>1</v>
      </c>
      <c r="DR67" s="172">
        <f t="shared" si="38"/>
        <v>1</v>
      </c>
      <c r="DS67" s="172">
        <f t="shared" si="38"/>
        <v>1</v>
      </c>
      <c r="DT67" s="172">
        <f t="shared" si="38"/>
        <v>1</v>
      </c>
      <c r="DU67" s="172">
        <f t="shared" si="38"/>
        <v>1</v>
      </c>
      <c r="DV67" s="172">
        <f t="shared" si="39"/>
        <v>1</v>
      </c>
      <c r="DW67" s="172">
        <f t="shared" si="39"/>
        <v>1</v>
      </c>
      <c r="DX67" s="172">
        <f t="shared" si="39"/>
        <v>1</v>
      </c>
      <c r="DY67" s="172">
        <f t="shared" si="39"/>
        <v>1</v>
      </c>
      <c r="DZ67" s="172">
        <f t="shared" si="39"/>
        <v>1</v>
      </c>
      <c r="EA67" s="172">
        <f t="shared" si="39"/>
        <v>1</v>
      </c>
      <c r="EB67" s="172">
        <f t="shared" si="39"/>
        <v>1</v>
      </c>
      <c r="EC67" s="172">
        <f t="shared" si="39"/>
        <v>1</v>
      </c>
      <c r="ED67" s="172">
        <f t="shared" si="39"/>
        <v>1</v>
      </c>
      <c r="EE67" s="172">
        <f t="shared" si="39"/>
        <v>1</v>
      </c>
      <c r="EF67" s="172">
        <f t="shared" si="39"/>
        <v>1</v>
      </c>
      <c r="EG67" s="172">
        <f t="shared" ref="EG67:EG80" si="45">IF(CX67=0,0,SUBSTITUTE(SUBSTITUTE(SUBSTITUTE(SUBSTITUTE(SUBSTITUTE(SUBSTITUTE(SUBSTITUTE(SUBSTITUTE($CX67,"12",""),"13",""),"14",""),"15",""),"16",""),"17",""),"18",""),"19",""))</f>
        <v>0</v>
      </c>
    </row>
    <row r="68" spans="20:137" x14ac:dyDescent="0.25">
      <c r="T68" s="5"/>
      <c r="U68" s="13"/>
      <c r="V68" s="5"/>
      <c r="W68" s="5" t="str">
        <f t="shared" si="44"/>
        <v/>
      </c>
      <c r="X68" s="5"/>
      <c r="Y68" s="5"/>
      <c r="Z68" s="5"/>
      <c r="CB68" s="172">
        <f t="shared" si="42"/>
        <v>1</v>
      </c>
      <c r="CC68" s="172">
        <f t="shared" si="42"/>
        <v>1</v>
      </c>
      <c r="CD68" s="172">
        <f t="shared" si="42"/>
        <v>1</v>
      </c>
      <c r="CE68" s="172">
        <f t="shared" si="42"/>
        <v>1</v>
      </c>
      <c r="CF68" s="172">
        <f t="shared" si="42"/>
        <v>1</v>
      </c>
      <c r="CG68" s="172">
        <f t="shared" si="42"/>
        <v>1</v>
      </c>
      <c r="CH68" s="172">
        <f t="shared" si="42"/>
        <v>1</v>
      </c>
      <c r="CI68" s="172">
        <f t="shared" si="42"/>
        <v>1</v>
      </c>
      <c r="CJ68" s="172">
        <f t="shared" si="42"/>
        <v>1</v>
      </c>
      <c r="CK68" s="172">
        <f t="shared" si="42"/>
        <v>1</v>
      </c>
      <c r="CL68" s="172">
        <f t="shared" si="42"/>
        <v>1</v>
      </c>
      <c r="CM68" s="172">
        <f t="shared" si="42"/>
        <v>1</v>
      </c>
      <c r="CN68" s="172">
        <f t="shared" si="42"/>
        <v>1</v>
      </c>
      <c r="CO68" s="172">
        <f t="shared" si="42"/>
        <v>1</v>
      </c>
      <c r="CP68" s="172">
        <f t="shared" si="42"/>
        <v>1</v>
      </c>
      <c r="CQ68" s="172">
        <f t="shared" si="42"/>
        <v>1</v>
      </c>
      <c r="CR68" s="172">
        <f t="shared" si="41"/>
        <v>1</v>
      </c>
      <c r="CS68" s="172">
        <f t="shared" si="41"/>
        <v>1</v>
      </c>
      <c r="CT68" s="172">
        <f t="shared" si="41"/>
        <v>1</v>
      </c>
      <c r="CU68" s="172">
        <f t="shared" si="41"/>
        <v>1</v>
      </c>
      <c r="DA68" s="172">
        <v>4</v>
      </c>
      <c r="DB68" s="32" t="str">
        <f t="shared" si="43"/>
        <v xml:space="preserve"> </v>
      </c>
      <c r="DD68" s="172">
        <f t="shared" si="19"/>
        <v>1</v>
      </c>
      <c r="DE68" s="172">
        <v>66</v>
      </c>
      <c r="DL68" s="172">
        <f t="shared" ref="DL68:DL79" si="46">SUM(DM69:EF69)-SUM(DM68:EF68)</f>
        <v>0</v>
      </c>
      <c r="DM68" s="172">
        <f t="shared" ref="DM68:DM80" si="47">IF(OR(CX67=0,ISERROR(SEARCH(DM$1,SUBSTITUTE(SUBSTITUTE($EG67,"10",""),"11","")))),DM67,DM67+1)</f>
        <v>1</v>
      </c>
      <c r="DN68" s="172">
        <f t="shared" ref="DN68:DN80" si="48">IF(OR(CX67=0,ISERROR(SEARCH(DN$1,SUBSTITUTE(SUBSTITUTE($CX67,"12",""),"20","")))),DN67,DN67+1)</f>
        <v>1</v>
      </c>
      <c r="DO68" s="172">
        <f t="shared" ref="DO68:DU80" si="49">IF(OR($CX67=0,ISERROR(SEARCH(DO$1,SUBSTITUTE($CX67,DY$1,"")))),DO67,DO67+1)</f>
        <v>1</v>
      </c>
      <c r="DP68" s="172">
        <f t="shared" si="49"/>
        <v>1</v>
      </c>
      <c r="DQ68" s="172">
        <f t="shared" si="49"/>
        <v>1</v>
      </c>
      <c r="DR68" s="172">
        <f t="shared" si="49"/>
        <v>1</v>
      </c>
      <c r="DS68" s="172">
        <f t="shared" si="49"/>
        <v>1</v>
      </c>
      <c r="DT68" s="172">
        <f t="shared" si="49"/>
        <v>1</v>
      </c>
      <c r="DU68" s="172">
        <f t="shared" si="49"/>
        <v>1</v>
      </c>
      <c r="DV68" s="172">
        <f t="shared" si="39"/>
        <v>1</v>
      </c>
      <c r="DW68" s="172">
        <f t="shared" si="39"/>
        <v>1</v>
      </c>
      <c r="DX68" s="172">
        <f t="shared" si="39"/>
        <v>1</v>
      </c>
      <c r="DY68" s="172">
        <f t="shared" si="39"/>
        <v>1</v>
      </c>
      <c r="DZ68" s="172">
        <f t="shared" si="39"/>
        <v>1</v>
      </c>
      <c r="EA68" s="172">
        <f t="shared" si="39"/>
        <v>1</v>
      </c>
      <c r="EB68" s="172">
        <f t="shared" si="39"/>
        <v>1</v>
      </c>
      <c r="EC68" s="172">
        <f t="shared" si="39"/>
        <v>1</v>
      </c>
      <c r="ED68" s="172">
        <f t="shared" si="39"/>
        <v>1</v>
      </c>
      <c r="EE68" s="172">
        <f t="shared" si="39"/>
        <v>1</v>
      </c>
      <c r="EF68" s="172">
        <f t="shared" si="39"/>
        <v>1</v>
      </c>
      <c r="EG68" s="172">
        <f t="shared" si="45"/>
        <v>0</v>
      </c>
    </row>
    <row r="69" spans="20:137" x14ac:dyDescent="0.25">
      <c r="T69" s="5"/>
      <c r="U69" s="13"/>
      <c r="V69" s="5"/>
      <c r="W69" s="5" t="str">
        <f t="shared" si="44"/>
        <v/>
      </c>
      <c r="X69" s="5"/>
      <c r="Y69" s="5"/>
      <c r="Z69" s="5"/>
      <c r="CB69" s="172">
        <f t="shared" si="42"/>
        <v>1</v>
      </c>
      <c r="CC69" s="172">
        <f t="shared" si="42"/>
        <v>1</v>
      </c>
      <c r="CD69" s="172">
        <f t="shared" si="42"/>
        <v>1</v>
      </c>
      <c r="CE69" s="172">
        <f t="shared" si="42"/>
        <v>1</v>
      </c>
      <c r="CF69" s="172">
        <f t="shared" si="42"/>
        <v>1</v>
      </c>
      <c r="CG69" s="172">
        <f t="shared" si="42"/>
        <v>1</v>
      </c>
      <c r="CH69" s="172">
        <f t="shared" si="42"/>
        <v>1</v>
      </c>
      <c r="CI69" s="172">
        <f t="shared" si="42"/>
        <v>1</v>
      </c>
      <c r="CJ69" s="172">
        <f t="shared" si="42"/>
        <v>1</v>
      </c>
      <c r="CK69" s="172">
        <f t="shared" si="42"/>
        <v>1</v>
      </c>
      <c r="CL69" s="172">
        <f t="shared" si="42"/>
        <v>1</v>
      </c>
      <c r="CM69" s="172">
        <f t="shared" si="42"/>
        <v>1</v>
      </c>
      <c r="CN69" s="172">
        <f t="shared" si="42"/>
        <v>1</v>
      </c>
      <c r="CO69" s="172">
        <f t="shared" si="42"/>
        <v>1</v>
      </c>
      <c r="CP69" s="172">
        <f t="shared" si="42"/>
        <v>1</v>
      </c>
      <c r="CQ69" s="172">
        <f t="shared" si="42"/>
        <v>1</v>
      </c>
      <c r="CR69" s="172">
        <f t="shared" si="41"/>
        <v>1</v>
      </c>
      <c r="CS69" s="172">
        <f t="shared" si="41"/>
        <v>1</v>
      </c>
      <c r="CT69" s="172">
        <f t="shared" si="41"/>
        <v>1</v>
      </c>
      <c r="CU69" s="172">
        <f t="shared" si="41"/>
        <v>1</v>
      </c>
      <c r="DA69" s="172">
        <v>5</v>
      </c>
      <c r="DB69" s="32" t="str">
        <f t="shared" si="43"/>
        <v xml:space="preserve"> </v>
      </c>
      <c r="DD69" s="172">
        <f t="shared" ref="DD69:DD132" si="50">IF(OR(DB68="",DB68=" "),DD68,DD68+1)</f>
        <v>1</v>
      </c>
      <c r="DE69" s="172">
        <v>67</v>
      </c>
      <c r="DL69" s="172">
        <f t="shared" si="46"/>
        <v>0</v>
      </c>
      <c r="DM69" s="172">
        <f t="shared" si="47"/>
        <v>1</v>
      </c>
      <c r="DN69" s="172">
        <f t="shared" si="48"/>
        <v>1</v>
      </c>
      <c r="DO69" s="172">
        <f t="shared" si="49"/>
        <v>1</v>
      </c>
      <c r="DP69" s="172">
        <f t="shared" si="49"/>
        <v>1</v>
      </c>
      <c r="DQ69" s="172">
        <f t="shared" si="49"/>
        <v>1</v>
      </c>
      <c r="DR69" s="172">
        <f t="shared" si="49"/>
        <v>1</v>
      </c>
      <c r="DS69" s="172">
        <f t="shared" si="49"/>
        <v>1</v>
      </c>
      <c r="DT69" s="172">
        <f t="shared" si="49"/>
        <v>1</v>
      </c>
      <c r="DU69" s="172">
        <f t="shared" si="49"/>
        <v>1</v>
      </c>
      <c r="DV69" s="172">
        <f t="shared" ref="DV69:EF80" si="51">IF(OR($CX68=0,ISERROR(SEARCH(DV$1,$CX68))),DV68,DV68+1)</f>
        <v>1</v>
      </c>
      <c r="DW69" s="172">
        <f t="shared" si="51"/>
        <v>1</v>
      </c>
      <c r="DX69" s="172">
        <f t="shared" si="51"/>
        <v>1</v>
      </c>
      <c r="DY69" s="172">
        <f t="shared" si="51"/>
        <v>1</v>
      </c>
      <c r="DZ69" s="172">
        <f t="shared" si="51"/>
        <v>1</v>
      </c>
      <c r="EA69" s="172">
        <f t="shared" si="51"/>
        <v>1</v>
      </c>
      <c r="EB69" s="172">
        <f t="shared" si="51"/>
        <v>1</v>
      </c>
      <c r="EC69" s="172">
        <f t="shared" si="51"/>
        <v>1</v>
      </c>
      <c r="ED69" s="172">
        <f t="shared" si="51"/>
        <v>1</v>
      </c>
      <c r="EE69" s="172">
        <f t="shared" si="51"/>
        <v>1</v>
      </c>
      <c r="EF69" s="172">
        <f t="shared" si="51"/>
        <v>1</v>
      </c>
      <c r="EG69" s="172">
        <f t="shared" si="45"/>
        <v>0</v>
      </c>
    </row>
    <row r="70" spans="20:137" x14ac:dyDescent="0.25">
      <c r="T70" s="5"/>
      <c r="U70" s="13"/>
      <c r="V70" s="5"/>
      <c r="W70" s="5" t="str">
        <f t="shared" si="44"/>
        <v/>
      </c>
      <c r="X70" s="5"/>
      <c r="Y70" s="5"/>
      <c r="Z70" s="5"/>
      <c r="CB70" s="172">
        <f t="shared" si="42"/>
        <v>1</v>
      </c>
      <c r="CC70" s="172">
        <f t="shared" si="42"/>
        <v>1</v>
      </c>
      <c r="CD70" s="172">
        <f t="shared" si="42"/>
        <v>1</v>
      </c>
      <c r="CE70" s="172">
        <f t="shared" si="42"/>
        <v>1</v>
      </c>
      <c r="CF70" s="172">
        <f t="shared" si="42"/>
        <v>1</v>
      </c>
      <c r="CG70" s="172">
        <f t="shared" si="42"/>
        <v>1</v>
      </c>
      <c r="CH70" s="172">
        <f t="shared" si="42"/>
        <v>1</v>
      </c>
      <c r="CI70" s="172">
        <f t="shared" si="42"/>
        <v>1</v>
      </c>
      <c r="CJ70" s="172">
        <f t="shared" si="42"/>
        <v>1</v>
      </c>
      <c r="CK70" s="172">
        <f t="shared" si="42"/>
        <v>1</v>
      </c>
      <c r="CL70" s="172">
        <f t="shared" si="42"/>
        <v>1</v>
      </c>
      <c r="CM70" s="172">
        <f t="shared" si="42"/>
        <v>1</v>
      </c>
      <c r="CN70" s="172">
        <f t="shared" si="42"/>
        <v>1</v>
      </c>
      <c r="CO70" s="172">
        <f t="shared" si="42"/>
        <v>1</v>
      </c>
      <c r="CP70" s="172">
        <f t="shared" si="42"/>
        <v>1</v>
      </c>
      <c r="CQ70" s="172">
        <f t="shared" si="42"/>
        <v>1</v>
      </c>
      <c r="CR70" s="172">
        <f t="shared" si="41"/>
        <v>1</v>
      </c>
      <c r="CS70" s="172">
        <f t="shared" si="41"/>
        <v>1</v>
      </c>
      <c r="CT70" s="172">
        <f t="shared" si="41"/>
        <v>1</v>
      </c>
      <c r="CU70" s="172">
        <f t="shared" si="41"/>
        <v>1</v>
      </c>
      <c r="DA70" s="172">
        <v>6</v>
      </c>
      <c r="DB70" s="32" t="str">
        <f t="shared" si="43"/>
        <v xml:space="preserve"> </v>
      </c>
      <c r="DD70" s="172">
        <f t="shared" si="50"/>
        <v>1</v>
      </c>
      <c r="DE70" s="172">
        <v>68</v>
      </c>
      <c r="DL70" s="172">
        <f t="shared" si="46"/>
        <v>0</v>
      </c>
      <c r="DM70" s="172">
        <f t="shared" si="47"/>
        <v>1</v>
      </c>
      <c r="DN70" s="172">
        <f t="shared" si="48"/>
        <v>1</v>
      </c>
      <c r="DO70" s="172">
        <f t="shared" si="49"/>
        <v>1</v>
      </c>
      <c r="DP70" s="172">
        <f t="shared" si="49"/>
        <v>1</v>
      </c>
      <c r="DQ70" s="172">
        <f t="shared" si="49"/>
        <v>1</v>
      </c>
      <c r="DR70" s="172">
        <f t="shared" si="49"/>
        <v>1</v>
      </c>
      <c r="DS70" s="172">
        <f t="shared" si="49"/>
        <v>1</v>
      </c>
      <c r="DT70" s="172">
        <f t="shared" si="49"/>
        <v>1</v>
      </c>
      <c r="DU70" s="172">
        <f t="shared" si="49"/>
        <v>1</v>
      </c>
      <c r="DV70" s="172">
        <f t="shared" si="51"/>
        <v>1</v>
      </c>
      <c r="DW70" s="172">
        <f t="shared" si="51"/>
        <v>1</v>
      </c>
      <c r="DX70" s="172">
        <f t="shared" si="51"/>
        <v>1</v>
      </c>
      <c r="DY70" s="172">
        <f t="shared" si="51"/>
        <v>1</v>
      </c>
      <c r="DZ70" s="172">
        <f t="shared" si="51"/>
        <v>1</v>
      </c>
      <c r="EA70" s="172">
        <f t="shared" si="51"/>
        <v>1</v>
      </c>
      <c r="EB70" s="172">
        <f t="shared" si="51"/>
        <v>1</v>
      </c>
      <c r="EC70" s="172">
        <f t="shared" si="51"/>
        <v>1</v>
      </c>
      <c r="ED70" s="172">
        <f t="shared" si="51"/>
        <v>1</v>
      </c>
      <c r="EE70" s="172">
        <f t="shared" si="51"/>
        <v>1</v>
      </c>
      <c r="EF70" s="172">
        <f t="shared" si="51"/>
        <v>1</v>
      </c>
      <c r="EG70" s="172">
        <f t="shared" si="45"/>
        <v>0</v>
      </c>
    </row>
    <row r="71" spans="20:137" x14ac:dyDescent="0.25">
      <c r="T71" s="5"/>
      <c r="U71" s="13"/>
      <c r="V71" s="5"/>
      <c r="W71" s="5" t="str">
        <f t="shared" si="44"/>
        <v/>
      </c>
      <c r="X71" s="5"/>
      <c r="Y71" s="5"/>
      <c r="Z71" s="5"/>
      <c r="CB71" s="172">
        <f t="shared" si="42"/>
        <v>1</v>
      </c>
      <c r="CC71" s="172">
        <f t="shared" si="42"/>
        <v>1</v>
      </c>
      <c r="CD71" s="172">
        <f t="shared" si="42"/>
        <v>1</v>
      </c>
      <c r="CE71" s="172">
        <f t="shared" si="42"/>
        <v>1</v>
      </c>
      <c r="CF71" s="172">
        <f t="shared" si="42"/>
        <v>1</v>
      </c>
      <c r="CG71" s="172">
        <f t="shared" si="42"/>
        <v>1</v>
      </c>
      <c r="CH71" s="172">
        <f t="shared" si="42"/>
        <v>1</v>
      </c>
      <c r="CI71" s="172">
        <f t="shared" si="42"/>
        <v>1</v>
      </c>
      <c r="CJ71" s="172">
        <f t="shared" si="42"/>
        <v>1</v>
      </c>
      <c r="CK71" s="172">
        <f t="shared" si="42"/>
        <v>1</v>
      </c>
      <c r="CL71" s="172">
        <f t="shared" si="42"/>
        <v>1</v>
      </c>
      <c r="CM71" s="172">
        <f t="shared" si="42"/>
        <v>1</v>
      </c>
      <c r="CN71" s="172">
        <f t="shared" si="42"/>
        <v>1</v>
      </c>
      <c r="CO71" s="172">
        <f t="shared" si="42"/>
        <v>1</v>
      </c>
      <c r="CP71" s="172">
        <f t="shared" si="42"/>
        <v>1</v>
      </c>
      <c r="CQ71" s="172">
        <f t="shared" si="42"/>
        <v>1</v>
      </c>
      <c r="CR71" s="172">
        <f t="shared" si="41"/>
        <v>1</v>
      </c>
      <c r="CS71" s="172">
        <f t="shared" si="41"/>
        <v>1</v>
      </c>
      <c r="CT71" s="172">
        <f t="shared" si="41"/>
        <v>1</v>
      </c>
      <c r="CU71" s="172">
        <f t="shared" si="41"/>
        <v>1</v>
      </c>
      <c r="DA71" s="172">
        <v>7</v>
      </c>
      <c r="DB71" s="32" t="str">
        <f t="shared" si="43"/>
        <v xml:space="preserve"> </v>
      </c>
      <c r="DD71" s="172">
        <f t="shared" si="50"/>
        <v>1</v>
      </c>
      <c r="DE71" s="172">
        <v>69</v>
      </c>
      <c r="DL71" s="172">
        <f t="shared" si="46"/>
        <v>0</v>
      </c>
      <c r="DM71" s="172">
        <f t="shared" si="47"/>
        <v>1</v>
      </c>
      <c r="DN71" s="172">
        <f t="shared" si="48"/>
        <v>1</v>
      </c>
      <c r="DO71" s="172">
        <f t="shared" si="49"/>
        <v>1</v>
      </c>
      <c r="DP71" s="172">
        <f t="shared" si="49"/>
        <v>1</v>
      </c>
      <c r="DQ71" s="172">
        <f t="shared" si="49"/>
        <v>1</v>
      </c>
      <c r="DR71" s="172">
        <f t="shared" si="49"/>
        <v>1</v>
      </c>
      <c r="DS71" s="172">
        <f t="shared" si="49"/>
        <v>1</v>
      </c>
      <c r="DT71" s="172">
        <f t="shared" si="49"/>
        <v>1</v>
      </c>
      <c r="DU71" s="172">
        <f t="shared" si="49"/>
        <v>1</v>
      </c>
      <c r="DV71" s="172">
        <f t="shared" si="51"/>
        <v>1</v>
      </c>
      <c r="DW71" s="172">
        <f t="shared" si="51"/>
        <v>1</v>
      </c>
      <c r="DX71" s="172">
        <f t="shared" si="51"/>
        <v>1</v>
      </c>
      <c r="DY71" s="172">
        <f t="shared" si="51"/>
        <v>1</v>
      </c>
      <c r="DZ71" s="172">
        <f t="shared" si="51"/>
        <v>1</v>
      </c>
      <c r="EA71" s="172">
        <f t="shared" si="51"/>
        <v>1</v>
      </c>
      <c r="EB71" s="172">
        <f t="shared" si="51"/>
        <v>1</v>
      </c>
      <c r="EC71" s="172">
        <f t="shared" si="51"/>
        <v>1</v>
      </c>
      <c r="ED71" s="172">
        <f t="shared" si="51"/>
        <v>1</v>
      </c>
      <c r="EE71" s="172">
        <f t="shared" si="51"/>
        <v>1</v>
      </c>
      <c r="EF71" s="172">
        <f t="shared" si="51"/>
        <v>1</v>
      </c>
      <c r="EG71" s="172">
        <f t="shared" si="45"/>
        <v>0</v>
      </c>
    </row>
    <row r="72" spans="20:137" x14ac:dyDescent="0.25">
      <c r="T72" s="5"/>
      <c r="U72" s="13"/>
      <c r="V72" s="5"/>
      <c r="W72" s="5" t="str">
        <f t="shared" si="44"/>
        <v/>
      </c>
      <c r="X72" s="5"/>
      <c r="Y72" s="5"/>
      <c r="Z72" s="5"/>
      <c r="CB72" s="172">
        <f t="shared" si="42"/>
        <v>1</v>
      </c>
      <c r="CC72" s="172">
        <f t="shared" si="42"/>
        <v>1</v>
      </c>
      <c r="CD72" s="172">
        <f t="shared" si="42"/>
        <v>1</v>
      </c>
      <c r="CE72" s="172">
        <f t="shared" si="42"/>
        <v>1</v>
      </c>
      <c r="CF72" s="172">
        <f t="shared" si="42"/>
        <v>1</v>
      </c>
      <c r="CG72" s="172">
        <f t="shared" si="42"/>
        <v>1</v>
      </c>
      <c r="CH72" s="172">
        <f t="shared" si="42"/>
        <v>1</v>
      </c>
      <c r="CI72" s="172">
        <f t="shared" si="42"/>
        <v>1</v>
      </c>
      <c r="CJ72" s="172">
        <f t="shared" si="42"/>
        <v>1</v>
      </c>
      <c r="CK72" s="172">
        <f t="shared" si="42"/>
        <v>1</v>
      </c>
      <c r="CL72" s="172">
        <f t="shared" si="42"/>
        <v>1</v>
      </c>
      <c r="CM72" s="172">
        <f t="shared" si="42"/>
        <v>1</v>
      </c>
      <c r="CN72" s="172">
        <f t="shared" si="42"/>
        <v>1</v>
      </c>
      <c r="CO72" s="172">
        <f t="shared" si="42"/>
        <v>1</v>
      </c>
      <c r="CP72" s="172">
        <f t="shared" si="42"/>
        <v>1</v>
      </c>
      <c r="CQ72" s="172">
        <f t="shared" si="42"/>
        <v>1</v>
      </c>
      <c r="CR72" s="172">
        <f t="shared" si="41"/>
        <v>1</v>
      </c>
      <c r="CS72" s="172">
        <f t="shared" si="41"/>
        <v>1</v>
      </c>
      <c r="CT72" s="172">
        <f t="shared" si="41"/>
        <v>1</v>
      </c>
      <c r="CU72" s="172">
        <f t="shared" si="41"/>
        <v>1</v>
      </c>
      <c r="DA72" s="172">
        <v>8</v>
      </c>
      <c r="DB72" s="32" t="str">
        <f t="shared" si="43"/>
        <v xml:space="preserve"> </v>
      </c>
      <c r="DD72" s="172">
        <f t="shared" si="50"/>
        <v>1</v>
      </c>
      <c r="DE72" s="172">
        <v>70</v>
      </c>
      <c r="DL72" s="172">
        <f t="shared" si="46"/>
        <v>0</v>
      </c>
      <c r="DM72" s="172">
        <f t="shared" si="47"/>
        <v>1</v>
      </c>
      <c r="DN72" s="172">
        <f t="shared" si="48"/>
        <v>1</v>
      </c>
      <c r="DO72" s="172">
        <f t="shared" si="49"/>
        <v>1</v>
      </c>
      <c r="DP72" s="172">
        <f t="shared" si="49"/>
        <v>1</v>
      </c>
      <c r="DQ72" s="172">
        <f t="shared" si="49"/>
        <v>1</v>
      </c>
      <c r="DR72" s="172">
        <f t="shared" si="49"/>
        <v>1</v>
      </c>
      <c r="DS72" s="172">
        <f t="shared" si="49"/>
        <v>1</v>
      </c>
      <c r="DT72" s="172">
        <f t="shared" si="49"/>
        <v>1</v>
      </c>
      <c r="DU72" s="172">
        <f t="shared" si="49"/>
        <v>1</v>
      </c>
      <c r="DV72" s="172">
        <f t="shared" si="51"/>
        <v>1</v>
      </c>
      <c r="DW72" s="172">
        <f t="shared" si="51"/>
        <v>1</v>
      </c>
      <c r="DX72" s="172">
        <f t="shared" si="51"/>
        <v>1</v>
      </c>
      <c r="DY72" s="172">
        <f t="shared" si="51"/>
        <v>1</v>
      </c>
      <c r="DZ72" s="172">
        <f t="shared" si="51"/>
        <v>1</v>
      </c>
      <c r="EA72" s="172">
        <f t="shared" si="51"/>
        <v>1</v>
      </c>
      <c r="EB72" s="172">
        <f t="shared" si="51"/>
        <v>1</v>
      </c>
      <c r="EC72" s="172">
        <f t="shared" si="51"/>
        <v>1</v>
      </c>
      <c r="ED72" s="172">
        <f t="shared" si="51"/>
        <v>1</v>
      </c>
      <c r="EE72" s="172">
        <f t="shared" si="51"/>
        <v>1</v>
      </c>
      <c r="EF72" s="172">
        <f t="shared" si="51"/>
        <v>1</v>
      </c>
      <c r="EG72" s="172">
        <f t="shared" si="45"/>
        <v>0</v>
      </c>
    </row>
    <row r="73" spans="20:137" x14ac:dyDescent="0.25">
      <c r="T73" s="5"/>
      <c r="U73" s="13"/>
      <c r="V73" s="5"/>
      <c r="W73" s="5" t="str">
        <f t="shared" si="44"/>
        <v/>
      </c>
      <c r="X73" s="5"/>
      <c r="Y73" s="5"/>
      <c r="Z73" s="5"/>
      <c r="CB73" s="172">
        <f t="shared" si="42"/>
        <v>1</v>
      </c>
      <c r="CC73" s="172">
        <f t="shared" si="42"/>
        <v>1</v>
      </c>
      <c r="CD73" s="172">
        <f t="shared" si="42"/>
        <v>1</v>
      </c>
      <c r="CE73" s="172">
        <f t="shared" si="42"/>
        <v>1</v>
      </c>
      <c r="CF73" s="172">
        <f t="shared" si="42"/>
        <v>1</v>
      </c>
      <c r="CG73" s="172">
        <f t="shared" si="42"/>
        <v>1</v>
      </c>
      <c r="CH73" s="172">
        <f t="shared" si="42"/>
        <v>1</v>
      </c>
      <c r="CI73" s="172">
        <f t="shared" si="42"/>
        <v>1</v>
      </c>
      <c r="CJ73" s="172">
        <f t="shared" si="42"/>
        <v>1</v>
      </c>
      <c r="CK73" s="172">
        <f t="shared" si="42"/>
        <v>1</v>
      </c>
      <c r="CL73" s="172">
        <f t="shared" si="42"/>
        <v>1</v>
      </c>
      <c r="CM73" s="172">
        <f t="shared" si="42"/>
        <v>1</v>
      </c>
      <c r="CN73" s="172">
        <f t="shared" si="42"/>
        <v>1</v>
      </c>
      <c r="CO73" s="172">
        <f t="shared" si="42"/>
        <v>1</v>
      </c>
      <c r="CP73" s="172">
        <f t="shared" si="42"/>
        <v>1</v>
      </c>
      <c r="CQ73" s="172">
        <f t="shared" si="42"/>
        <v>1</v>
      </c>
      <c r="CR73" s="172">
        <f t="shared" si="41"/>
        <v>1</v>
      </c>
      <c r="CS73" s="172">
        <f t="shared" si="41"/>
        <v>1</v>
      </c>
      <c r="CT73" s="172">
        <f t="shared" si="41"/>
        <v>1</v>
      </c>
      <c r="CU73" s="172">
        <f t="shared" si="41"/>
        <v>1</v>
      </c>
      <c r="DA73" s="172">
        <v>9</v>
      </c>
      <c r="DB73" s="32" t="str">
        <f t="shared" si="43"/>
        <v xml:space="preserve"> </v>
      </c>
      <c r="DD73" s="172">
        <f t="shared" si="50"/>
        <v>1</v>
      </c>
      <c r="DE73" s="172">
        <v>71</v>
      </c>
      <c r="DL73" s="172">
        <f t="shared" si="46"/>
        <v>0</v>
      </c>
      <c r="DM73" s="172">
        <f t="shared" si="47"/>
        <v>1</v>
      </c>
      <c r="DN73" s="172">
        <f t="shared" si="48"/>
        <v>1</v>
      </c>
      <c r="DO73" s="172">
        <f t="shared" si="49"/>
        <v>1</v>
      </c>
      <c r="DP73" s="172">
        <f t="shared" si="49"/>
        <v>1</v>
      </c>
      <c r="DQ73" s="172">
        <f t="shared" si="49"/>
        <v>1</v>
      </c>
      <c r="DR73" s="172">
        <f t="shared" si="49"/>
        <v>1</v>
      </c>
      <c r="DS73" s="172">
        <f t="shared" si="49"/>
        <v>1</v>
      </c>
      <c r="DT73" s="172">
        <f t="shared" si="49"/>
        <v>1</v>
      </c>
      <c r="DU73" s="172">
        <f t="shared" si="49"/>
        <v>1</v>
      </c>
      <c r="DV73" s="172">
        <f t="shared" si="51"/>
        <v>1</v>
      </c>
      <c r="DW73" s="172">
        <f t="shared" si="51"/>
        <v>1</v>
      </c>
      <c r="DX73" s="172">
        <f t="shared" si="51"/>
        <v>1</v>
      </c>
      <c r="DY73" s="172">
        <f t="shared" si="51"/>
        <v>1</v>
      </c>
      <c r="DZ73" s="172">
        <f t="shared" si="51"/>
        <v>1</v>
      </c>
      <c r="EA73" s="172">
        <f t="shared" si="51"/>
        <v>1</v>
      </c>
      <c r="EB73" s="172">
        <f t="shared" si="51"/>
        <v>1</v>
      </c>
      <c r="EC73" s="172">
        <f t="shared" si="51"/>
        <v>1</v>
      </c>
      <c r="ED73" s="172">
        <f t="shared" si="51"/>
        <v>1</v>
      </c>
      <c r="EE73" s="172">
        <f t="shared" si="51"/>
        <v>1</v>
      </c>
      <c r="EF73" s="172">
        <f t="shared" si="51"/>
        <v>1</v>
      </c>
      <c r="EG73" s="172">
        <f t="shared" si="45"/>
        <v>0</v>
      </c>
    </row>
    <row r="74" spans="20:137" x14ac:dyDescent="0.25">
      <c r="T74" s="5"/>
      <c r="U74" s="13"/>
      <c r="V74" s="5"/>
      <c r="W74" s="5" t="str">
        <f t="shared" si="44"/>
        <v/>
      </c>
      <c r="X74" s="5"/>
      <c r="Y74" s="5"/>
      <c r="Z74" s="5"/>
      <c r="CB74" s="172">
        <f t="shared" si="42"/>
        <v>1</v>
      </c>
      <c r="CC74" s="172">
        <f t="shared" si="42"/>
        <v>1</v>
      </c>
      <c r="CD74" s="172">
        <f t="shared" si="42"/>
        <v>1</v>
      </c>
      <c r="CE74" s="172">
        <f t="shared" si="42"/>
        <v>1</v>
      </c>
      <c r="CF74" s="172">
        <f t="shared" si="42"/>
        <v>1</v>
      </c>
      <c r="CG74" s="172">
        <f t="shared" si="42"/>
        <v>1</v>
      </c>
      <c r="CH74" s="172">
        <f t="shared" si="42"/>
        <v>1</v>
      </c>
      <c r="CI74" s="172">
        <f t="shared" si="42"/>
        <v>1</v>
      </c>
      <c r="CJ74" s="172">
        <f t="shared" si="42"/>
        <v>1</v>
      </c>
      <c r="CK74" s="172">
        <f t="shared" si="42"/>
        <v>1</v>
      </c>
      <c r="CL74" s="172">
        <f t="shared" si="42"/>
        <v>1</v>
      </c>
      <c r="CM74" s="172">
        <f t="shared" si="42"/>
        <v>1</v>
      </c>
      <c r="CN74" s="172">
        <f t="shared" si="42"/>
        <v>1</v>
      </c>
      <c r="CO74" s="172">
        <f t="shared" si="42"/>
        <v>1</v>
      </c>
      <c r="CP74" s="172">
        <f t="shared" si="42"/>
        <v>1</v>
      </c>
      <c r="CQ74" s="172">
        <f t="shared" si="42"/>
        <v>1</v>
      </c>
      <c r="CR74" s="172">
        <f t="shared" si="41"/>
        <v>1</v>
      </c>
      <c r="CS74" s="172">
        <f t="shared" si="41"/>
        <v>1</v>
      </c>
      <c r="CT74" s="172">
        <f t="shared" si="41"/>
        <v>1</v>
      </c>
      <c r="CU74" s="172">
        <f t="shared" si="41"/>
        <v>1</v>
      </c>
      <c r="DA74" s="172">
        <v>10</v>
      </c>
      <c r="DB74" s="32" t="str">
        <f t="shared" si="43"/>
        <v xml:space="preserve"> </v>
      </c>
      <c r="DD74" s="172">
        <f t="shared" si="50"/>
        <v>1</v>
      </c>
      <c r="DE74" s="172">
        <v>72</v>
      </c>
      <c r="DL74" s="172">
        <f t="shared" si="46"/>
        <v>0</v>
      </c>
      <c r="DM74" s="172">
        <f t="shared" si="47"/>
        <v>1</v>
      </c>
      <c r="DN74" s="172">
        <f t="shared" si="48"/>
        <v>1</v>
      </c>
      <c r="DO74" s="172">
        <f t="shared" si="49"/>
        <v>1</v>
      </c>
      <c r="DP74" s="172">
        <f t="shared" si="49"/>
        <v>1</v>
      </c>
      <c r="DQ74" s="172">
        <f t="shared" si="49"/>
        <v>1</v>
      </c>
      <c r="DR74" s="172">
        <f t="shared" si="49"/>
        <v>1</v>
      </c>
      <c r="DS74" s="172">
        <f t="shared" si="49"/>
        <v>1</v>
      </c>
      <c r="DT74" s="172">
        <f t="shared" si="49"/>
        <v>1</v>
      </c>
      <c r="DU74" s="172">
        <f t="shared" si="49"/>
        <v>1</v>
      </c>
      <c r="DV74" s="172">
        <f t="shared" si="51"/>
        <v>1</v>
      </c>
      <c r="DW74" s="172">
        <f t="shared" si="51"/>
        <v>1</v>
      </c>
      <c r="DX74" s="172">
        <f t="shared" si="51"/>
        <v>1</v>
      </c>
      <c r="DY74" s="172">
        <f t="shared" si="51"/>
        <v>1</v>
      </c>
      <c r="DZ74" s="172">
        <f t="shared" si="51"/>
        <v>1</v>
      </c>
      <c r="EA74" s="172">
        <f t="shared" si="51"/>
        <v>1</v>
      </c>
      <c r="EB74" s="172">
        <f t="shared" si="51"/>
        <v>1</v>
      </c>
      <c r="EC74" s="172">
        <f t="shared" si="51"/>
        <v>1</v>
      </c>
      <c r="ED74" s="172">
        <f t="shared" si="51"/>
        <v>1</v>
      </c>
      <c r="EE74" s="172">
        <f t="shared" si="51"/>
        <v>1</v>
      </c>
      <c r="EF74" s="172">
        <f t="shared" si="51"/>
        <v>1</v>
      </c>
      <c r="EG74" s="172">
        <f t="shared" si="45"/>
        <v>0</v>
      </c>
    </row>
    <row r="75" spans="20:137" x14ac:dyDescent="0.25">
      <c r="T75" s="5"/>
      <c r="U75" s="13"/>
      <c r="V75" s="5"/>
      <c r="W75" s="5" t="str">
        <f t="shared" si="44"/>
        <v/>
      </c>
      <c r="X75" s="5"/>
      <c r="Y75" s="5"/>
      <c r="Z75" s="5"/>
      <c r="CB75" s="172">
        <f t="shared" si="42"/>
        <v>1</v>
      </c>
      <c r="CC75" s="172">
        <f t="shared" si="42"/>
        <v>1</v>
      </c>
      <c r="CD75" s="172">
        <f t="shared" si="42"/>
        <v>1</v>
      </c>
      <c r="CE75" s="172">
        <f t="shared" si="42"/>
        <v>1</v>
      </c>
      <c r="CF75" s="172">
        <f t="shared" si="42"/>
        <v>1</v>
      </c>
      <c r="CG75" s="172">
        <f t="shared" si="42"/>
        <v>1</v>
      </c>
      <c r="CH75" s="172">
        <f t="shared" si="42"/>
        <v>1</v>
      </c>
      <c r="CI75" s="172">
        <f t="shared" si="42"/>
        <v>1</v>
      </c>
      <c r="CJ75" s="172">
        <f t="shared" si="42"/>
        <v>1</v>
      </c>
      <c r="CK75" s="172">
        <f t="shared" si="42"/>
        <v>1</v>
      </c>
      <c r="CL75" s="172">
        <f t="shared" si="42"/>
        <v>1</v>
      </c>
      <c r="CM75" s="172">
        <f t="shared" si="42"/>
        <v>1</v>
      </c>
      <c r="CN75" s="172">
        <f t="shared" si="42"/>
        <v>1</v>
      </c>
      <c r="CO75" s="172">
        <f t="shared" si="42"/>
        <v>1</v>
      </c>
      <c r="CP75" s="172">
        <f t="shared" si="42"/>
        <v>1</v>
      </c>
      <c r="CQ75" s="172">
        <f t="shared" si="42"/>
        <v>1</v>
      </c>
      <c r="CR75" s="172">
        <f t="shared" si="41"/>
        <v>1</v>
      </c>
      <c r="CS75" s="172">
        <f t="shared" si="41"/>
        <v>1</v>
      </c>
      <c r="CT75" s="172">
        <f t="shared" si="41"/>
        <v>1</v>
      </c>
      <c r="CU75" s="172">
        <f t="shared" si="41"/>
        <v>1</v>
      </c>
      <c r="DA75" s="172">
        <v>11</v>
      </c>
      <c r="DB75" s="32" t="str">
        <f t="shared" si="43"/>
        <v xml:space="preserve"> </v>
      </c>
      <c r="DD75" s="172">
        <f t="shared" si="50"/>
        <v>1</v>
      </c>
      <c r="DE75" s="172">
        <v>73</v>
      </c>
      <c r="DL75" s="172">
        <f t="shared" si="46"/>
        <v>0</v>
      </c>
      <c r="DM75" s="172">
        <f t="shared" si="47"/>
        <v>1</v>
      </c>
      <c r="DN75" s="172">
        <f t="shared" si="48"/>
        <v>1</v>
      </c>
      <c r="DO75" s="172">
        <f t="shared" si="49"/>
        <v>1</v>
      </c>
      <c r="DP75" s="172">
        <f t="shared" si="49"/>
        <v>1</v>
      </c>
      <c r="DQ75" s="172">
        <f t="shared" si="49"/>
        <v>1</v>
      </c>
      <c r="DR75" s="172">
        <f t="shared" si="49"/>
        <v>1</v>
      </c>
      <c r="DS75" s="172">
        <f t="shared" si="49"/>
        <v>1</v>
      </c>
      <c r="DT75" s="172">
        <f t="shared" si="49"/>
        <v>1</v>
      </c>
      <c r="DU75" s="172">
        <f t="shared" si="49"/>
        <v>1</v>
      </c>
      <c r="DV75" s="172">
        <f t="shared" si="51"/>
        <v>1</v>
      </c>
      <c r="DW75" s="172">
        <f t="shared" si="51"/>
        <v>1</v>
      </c>
      <c r="DX75" s="172">
        <f t="shared" si="51"/>
        <v>1</v>
      </c>
      <c r="DY75" s="172">
        <f t="shared" si="51"/>
        <v>1</v>
      </c>
      <c r="DZ75" s="172">
        <f t="shared" si="51"/>
        <v>1</v>
      </c>
      <c r="EA75" s="172">
        <f t="shared" si="51"/>
        <v>1</v>
      </c>
      <c r="EB75" s="172">
        <f t="shared" si="51"/>
        <v>1</v>
      </c>
      <c r="EC75" s="172">
        <f t="shared" si="51"/>
        <v>1</v>
      </c>
      <c r="ED75" s="172">
        <f t="shared" si="51"/>
        <v>1</v>
      </c>
      <c r="EE75" s="172">
        <f t="shared" si="51"/>
        <v>1</v>
      </c>
      <c r="EF75" s="172">
        <f t="shared" si="51"/>
        <v>1</v>
      </c>
      <c r="EG75" s="172">
        <f t="shared" si="45"/>
        <v>0</v>
      </c>
    </row>
    <row r="76" spans="20:137" x14ac:dyDescent="0.25">
      <c r="T76" s="5"/>
      <c r="U76" s="13"/>
      <c r="V76" s="5"/>
      <c r="W76" s="5" t="str">
        <f t="shared" si="44"/>
        <v/>
      </c>
      <c r="X76" s="5"/>
      <c r="Y76" s="5"/>
      <c r="Z76" s="5"/>
      <c r="CB76" s="172">
        <f t="shared" si="42"/>
        <v>1</v>
      </c>
      <c r="CC76" s="172">
        <f t="shared" si="42"/>
        <v>1</v>
      </c>
      <c r="CD76" s="172">
        <f t="shared" si="42"/>
        <v>1</v>
      </c>
      <c r="CE76" s="172">
        <f t="shared" si="42"/>
        <v>1</v>
      </c>
      <c r="CF76" s="172">
        <f t="shared" si="42"/>
        <v>1</v>
      </c>
      <c r="CG76" s="172">
        <f t="shared" si="42"/>
        <v>1</v>
      </c>
      <c r="CH76" s="172">
        <f t="shared" si="42"/>
        <v>1</v>
      </c>
      <c r="CI76" s="172">
        <f t="shared" si="42"/>
        <v>1</v>
      </c>
      <c r="CJ76" s="172">
        <f t="shared" si="42"/>
        <v>1</v>
      </c>
      <c r="CK76" s="172">
        <f t="shared" si="42"/>
        <v>1</v>
      </c>
      <c r="CL76" s="172">
        <f t="shared" si="42"/>
        <v>1</v>
      </c>
      <c r="CM76" s="172">
        <f t="shared" si="42"/>
        <v>1</v>
      </c>
      <c r="CN76" s="172">
        <f t="shared" si="42"/>
        <v>1</v>
      </c>
      <c r="CO76" s="172">
        <f t="shared" si="42"/>
        <v>1</v>
      </c>
      <c r="CP76" s="172">
        <f t="shared" si="42"/>
        <v>1</v>
      </c>
      <c r="CQ76" s="172">
        <f t="shared" si="42"/>
        <v>1</v>
      </c>
      <c r="CR76" s="172">
        <f t="shared" si="41"/>
        <v>1</v>
      </c>
      <c r="CS76" s="172">
        <f t="shared" si="41"/>
        <v>1</v>
      </c>
      <c r="CT76" s="172">
        <f t="shared" si="41"/>
        <v>1</v>
      </c>
      <c r="CU76" s="172">
        <f t="shared" si="41"/>
        <v>1</v>
      </c>
      <c r="DA76" s="172">
        <v>12</v>
      </c>
      <c r="DB76" s="32" t="str">
        <f t="shared" si="43"/>
        <v xml:space="preserve"> </v>
      </c>
      <c r="DD76" s="172">
        <f t="shared" si="50"/>
        <v>1</v>
      </c>
      <c r="DE76" s="172">
        <v>74</v>
      </c>
      <c r="DL76" s="172">
        <f t="shared" si="46"/>
        <v>0</v>
      </c>
      <c r="DM76" s="172">
        <f t="shared" si="47"/>
        <v>1</v>
      </c>
      <c r="DN76" s="172">
        <f t="shared" si="48"/>
        <v>1</v>
      </c>
      <c r="DO76" s="172">
        <f t="shared" si="49"/>
        <v>1</v>
      </c>
      <c r="DP76" s="172">
        <f t="shared" si="49"/>
        <v>1</v>
      </c>
      <c r="DQ76" s="172">
        <f t="shared" si="49"/>
        <v>1</v>
      </c>
      <c r="DR76" s="172">
        <f t="shared" si="49"/>
        <v>1</v>
      </c>
      <c r="DS76" s="172">
        <f t="shared" si="49"/>
        <v>1</v>
      </c>
      <c r="DT76" s="172">
        <f t="shared" si="49"/>
        <v>1</v>
      </c>
      <c r="DU76" s="172">
        <f t="shared" si="49"/>
        <v>1</v>
      </c>
      <c r="DV76" s="172">
        <f t="shared" si="51"/>
        <v>1</v>
      </c>
      <c r="DW76" s="172">
        <f t="shared" si="51"/>
        <v>1</v>
      </c>
      <c r="DX76" s="172">
        <f t="shared" si="51"/>
        <v>1</v>
      </c>
      <c r="DY76" s="172">
        <f t="shared" si="51"/>
        <v>1</v>
      </c>
      <c r="DZ76" s="172">
        <f t="shared" si="51"/>
        <v>1</v>
      </c>
      <c r="EA76" s="172">
        <f t="shared" si="51"/>
        <v>1</v>
      </c>
      <c r="EB76" s="172">
        <f t="shared" si="51"/>
        <v>1</v>
      </c>
      <c r="EC76" s="172">
        <f t="shared" si="51"/>
        <v>1</v>
      </c>
      <c r="ED76" s="172">
        <f t="shared" si="51"/>
        <v>1</v>
      </c>
      <c r="EE76" s="172">
        <f t="shared" si="51"/>
        <v>1</v>
      </c>
      <c r="EF76" s="172">
        <f t="shared" si="51"/>
        <v>1</v>
      </c>
      <c r="EG76" s="172">
        <f t="shared" si="45"/>
        <v>0</v>
      </c>
    </row>
    <row r="77" spans="20:137" x14ac:dyDescent="0.25">
      <c r="T77" s="5"/>
      <c r="U77" s="13"/>
      <c r="V77" s="5"/>
      <c r="W77" s="5" t="str">
        <f t="shared" si="44"/>
        <v/>
      </c>
      <c r="X77" s="5"/>
      <c r="Y77" s="5"/>
      <c r="Z77" s="5"/>
      <c r="CB77" s="172">
        <f t="shared" si="42"/>
        <v>1</v>
      </c>
      <c r="CC77" s="172">
        <f t="shared" si="42"/>
        <v>1</v>
      </c>
      <c r="CD77" s="172">
        <f t="shared" si="42"/>
        <v>1</v>
      </c>
      <c r="CE77" s="172">
        <f t="shared" si="42"/>
        <v>1</v>
      </c>
      <c r="CF77" s="172">
        <f t="shared" si="42"/>
        <v>1</v>
      </c>
      <c r="CG77" s="172">
        <f t="shared" si="42"/>
        <v>1</v>
      </c>
      <c r="CH77" s="172">
        <f t="shared" si="42"/>
        <v>1</v>
      </c>
      <c r="CI77" s="172">
        <f t="shared" si="42"/>
        <v>1</v>
      </c>
      <c r="CJ77" s="172">
        <f t="shared" si="42"/>
        <v>1</v>
      </c>
      <c r="CK77" s="172">
        <f t="shared" si="42"/>
        <v>1</v>
      </c>
      <c r="CL77" s="172">
        <f t="shared" si="42"/>
        <v>1</v>
      </c>
      <c r="CM77" s="172">
        <f t="shared" si="42"/>
        <v>1</v>
      </c>
      <c r="CN77" s="172">
        <f t="shared" si="42"/>
        <v>1</v>
      </c>
      <c r="CO77" s="172">
        <f t="shared" si="42"/>
        <v>1</v>
      </c>
      <c r="CP77" s="172">
        <f t="shared" si="42"/>
        <v>1</v>
      </c>
      <c r="CQ77" s="172">
        <f t="shared" si="42"/>
        <v>1</v>
      </c>
      <c r="CR77" s="172">
        <f t="shared" si="41"/>
        <v>1</v>
      </c>
      <c r="CS77" s="172">
        <f t="shared" si="41"/>
        <v>1</v>
      </c>
      <c r="CT77" s="172">
        <f t="shared" si="41"/>
        <v>1</v>
      </c>
      <c r="CU77" s="172">
        <f t="shared" si="41"/>
        <v>1</v>
      </c>
      <c r="DB77" s="196" t="str">
        <f>IF(DB64="","","----")</f>
        <v/>
      </c>
      <c r="DD77" s="172">
        <f t="shared" si="50"/>
        <v>1</v>
      </c>
      <c r="DE77" s="172">
        <v>75</v>
      </c>
      <c r="DL77" s="172">
        <f t="shared" si="46"/>
        <v>0</v>
      </c>
      <c r="DM77" s="172">
        <f t="shared" si="47"/>
        <v>1</v>
      </c>
      <c r="DN77" s="172">
        <f t="shared" si="48"/>
        <v>1</v>
      </c>
      <c r="DO77" s="172">
        <f t="shared" si="49"/>
        <v>1</v>
      </c>
      <c r="DP77" s="172">
        <f t="shared" si="49"/>
        <v>1</v>
      </c>
      <c r="DQ77" s="172">
        <f t="shared" si="49"/>
        <v>1</v>
      </c>
      <c r="DR77" s="172">
        <f t="shared" si="49"/>
        <v>1</v>
      </c>
      <c r="DS77" s="172">
        <f t="shared" si="49"/>
        <v>1</v>
      </c>
      <c r="DT77" s="172">
        <f t="shared" si="49"/>
        <v>1</v>
      </c>
      <c r="DU77" s="172">
        <f t="shared" si="49"/>
        <v>1</v>
      </c>
      <c r="DV77" s="172">
        <f t="shared" si="51"/>
        <v>1</v>
      </c>
      <c r="DW77" s="172">
        <f t="shared" si="51"/>
        <v>1</v>
      </c>
      <c r="DX77" s="172">
        <f t="shared" si="51"/>
        <v>1</v>
      </c>
      <c r="DY77" s="172">
        <f t="shared" si="51"/>
        <v>1</v>
      </c>
      <c r="DZ77" s="172">
        <f t="shared" si="51"/>
        <v>1</v>
      </c>
      <c r="EA77" s="172">
        <f t="shared" si="51"/>
        <v>1</v>
      </c>
      <c r="EB77" s="172">
        <f t="shared" si="51"/>
        <v>1</v>
      </c>
      <c r="EC77" s="172">
        <f t="shared" si="51"/>
        <v>1</v>
      </c>
      <c r="ED77" s="172">
        <f t="shared" si="51"/>
        <v>1</v>
      </c>
      <c r="EE77" s="172">
        <f t="shared" si="51"/>
        <v>1</v>
      </c>
      <c r="EF77" s="172">
        <f t="shared" si="51"/>
        <v>1</v>
      </c>
      <c r="EG77" s="172">
        <f t="shared" si="45"/>
        <v>0</v>
      </c>
    </row>
    <row r="78" spans="20:137" x14ac:dyDescent="0.25">
      <c r="T78" s="5"/>
      <c r="U78" s="13"/>
      <c r="V78" s="5"/>
      <c r="W78" s="5" t="str">
        <f t="shared" si="44"/>
        <v/>
      </c>
      <c r="X78" s="5"/>
      <c r="Y78" s="5"/>
      <c r="Z78" s="5"/>
      <c r="CB78" s="172">
        <f t="shared" si="42"/>
        <v>1</v>
      </c>
      <c r="CC78" s="172">
        <f t="shared" si="42"/>
        <v>1</v>
      </c>
      <c r="CD78" s="172">
        <f t="shared" si="42"/>
        <v>1</v>
      </c>
      <c r="CE78" s="172">
        <f t="shared" si="42"/>
        <v>1</v>
      </c>
      <c r="CF78" s="172">
        <f t="shared" si="42"/>
        <v>1</v>
      </c>
      <c r="CG78" s="172">
        <f t="shared" si="42"/>
        <v>1</v>
      </c>
      <c r="CH78" s="172">
        <f t="shared" si="42"/>
        <v>1</v>
      </c>
      <c r="CI78" s="172">
        <f t="shared" si="42"/>
        <v>1</v>
      </c>
      <c r="CJ78" s="172">
        <f t="shared" si="42"/>
        <v>1</v>
      </c>
      <c r="CK78" s="172">
        <f t="shared" si="42"/>
        <v>1</v>
      </c>
      <c r="CL78" s="172">
        <f t="shared" si="42"/>
        <v>1</v>
      </c>
      <c r="CM78" s="172">
        <f t="shared" si="42"/>
        <v>1</v>
      </c>
      <c r="CN78" s="172">
        <f t="shared" si="42"/>
        <v>1</v>
      </c>
      <c r="CO78" s="172">
        <f t="shared" si="42"/>
        <v>1</v>
      </c>
      <c r="CP78" s="172">
        <f t="shared" si="42"/>
        <v>1</v>
      </c>
      <c r="CQ78" s="172">
        <f t="shared" si="42"/>
        <v>1</v>
      </c>
      <c r="CR78" s="172">
        <f t="shared" si="41"/>
        <v>1</v>
      </c>
      <c r="CS78" s="172">
        <f t="shared" si="41"/>
        <v>1</v>
      </c>
      <c r="CT78" s="172">
        <f t="shared" si="41"/>
        <v>1</v>
      </c>
      <c r="CU78" s="172">
        <f t="shared" si="41"/>
        <v>1</v>
      </c>
      <c r="DA78" s="172"/>
      <c r="DB78" s="32" t="str">
        <f>IF(DB79="","",CONCATENATE("Warband ",CZ79," ",DG78))</f>
        <v/>
      </c>
      <c r="DD78" s="172">
        <f t="shared" si="50"/>
        <v>1</v>
      </c>
      <c r="DE78" s="172">
        <v>76</v>
      </c>
      <c r="DG78" s="49" t="str">
        <f>CONCATENATE("   ",DH78,"/",DI78,IF(DH78&gt;DI78," !",""))</f>
        <v xml:space="preserve">   0/12</v>
      </c>
      <c r="DH78" s="172">
        <f t="shared" ref="DH78" si="52">INDEX($CB$1:$CU$1,CZ79)+DJ78</f>
        <v>0</v>
      </c>
      <c r="DI78" s="172">
        <f>12</f>
        <v>12</v>
      </c>
      <c r="DL78" s="172">
        <f t="shared" si="46"/>
        <v>0</v>
      </c>
      <c r="DM78" s="172">
        <f t="shared" si="47"/>
        <v>1</v>
      </c>
      <c r="DN78" s="172">
        <f t="shared" si="48"/>
        <v>1</v>
      </c>
      <c r="DO78" s="172">
        <f t="shared" si="49"/>
        <v>1</v>
      </c>
      <c r="DP78" s="172">
        <f t="shared" si="49"/>
        <v>1</v>
      </c>
      <c r="DQ78" s="172">
        <f t="shared" si="49"/>
        <v>1</v>
      </c>
      <c r="DR78" s="172">
        <f t="shared" si="49"/>
        <v>1</v>
      </c>
      <c r="DS78" s="172">
        <f t="shared" si="49"/>
        <v>1</v>
      </c>
      <c r="DT78" s="172">
        <f t="shared" si="49"/>
        <v>1</v>
      </c>
      <c r="DU78" s="172">
        <f t="shared" si="49"/>
        <v>1</v>
      </c>
      <c r="DV78" s="172">
        <f t="shared" si="51"/>
        <v>1</v>
      </c>
      <c r="DW78" s="172">
        <f t="shared" si="51"/>
        <v>1</v>
      </c>
      <c r="DX78" s="172">
        <f t="shared" si="51"/>
        <v>1</v>
      </c>
      <c r="DY78" s="172">
        <f t="shared" si="51"/>
        <v>1</v>
      </c>
      <c r="DZ78" s="172">
        <f t="shared" si="51"/>
        <v>1</v>
      </c>
      <c r="EA78" s="172">
        <f t="shared" si="51"/>
        <v>1</v>
      </c>
      <c r="EB78" s="172">
        <f t="shared" si="51"/>
        <v>1</v>
      </c>
      <c r="EC78" s="172">
        <f t="shared" si="51"/>
        <v>1</v>
      </c>
      <c r="ED78" s="172">
        <f t="shared" si="51"/>
        <v>1</v>
      </c>
      <c r="EE78" s="172">
        <f t="shared" si="51"/>
        <v>1</v>
      </c>
      <c r="EF78" s="172">
        <f t="shared" si="51"/>
        <v>1</v>
      </c>
      <c r="EG78" s="172">
        <f t="shared" si="45"/>
        <v>0</v>
      </c>
    </row>
    <row r="79" spans="20:137" x14ac:dyDescent="0.25">
      <c r="T79" s="5"/>
      <c r="U79" s="13"/>
      <c r="V79" s="5"/>
      <c r="W79" s="5" t="str">
        <f t="shared" si="44"/>
        <v/>
      </c>
      <c r="X79" s="5"/>
      <c r="Y79" s="5"/>
      <c r="Z79" s="5"/>
      <c r="CB79" s="172">
        <f t="shared" si="42"/>
        <v>1</v>
      </c>
      <c r="CC79" s="172">
        <f t="shared" si="42"/>
        <v>1</v>
      </c>
      <c r="CD79" s="172">
        <f t="shared" si="42"/>
        <v>1</v>
      </c>
      <c r="CE79" s="172">
        <f t="shared" si="42"/>
        <v>1</v>
      </c>
      <c r="CF79" s="172">
        <f t="shared" si="42"/>
        <v>1</v>
      </c>
      <c r="CG79" s="172">
        <f t="shared" si="42"/>
        <v>1</v>
      </c>
      <c r="CH79" s="172">
        <f t="shared" si="42"/>
        <v>1</v>
      </c>
      <c r="CI79" s="172">
        <f t="shared" si="42"/>
        <v>1</v>
      </c>
      <c r="CJ79" s="172">
        <f t="shared" si="42"/>
        <v>1</v>
      </c>
      <c r="CK79" s="172">
        <f t="shared" si="42"/>
        <v>1</v>
      </c>
      <c r="CL79" s="172">
        <f t="shared" si="42"/>
        <v>1</v>
      </c>
      <c r="CM79" s="172">
        <f t="shared" si="42"/>
        <v>1</v>
      </c>
      <c r="CN79" s="172">
        <f t="shared" si="42"/>
        <v>1</v>
      </c>
      <c r="CO79" s="172">
        <f t="shared" si="42"/>
        <v>1</v>
      </c>
      <c r="CP79" s="172">
        <f t="shared" si="42"/>
        <v>1</v>
      </c>
      <c r="CQ79" s="172">
        <f t="shared" si="42"/>
        <v>1</v>
      </c>
      <c r="CR79" s="172">
        <f t="shared" si="41"/>
        <v>1</v>
      </c>
      <c r="CS79" s="172">
        <f t="shared" si="41"/>
        <v>1</v>
      </c>
      <c r="CT79" s="172">
        <f t="shared" si="41"/>
        <v>1</v>
      </c>
      <c r="CU79" s="172">
        <f t="shared" si="41"/>
        <v>1</v>
      </c>
      <c r="CZ79" s="172">
        <v>6</v>
      </c>
      <c r="DA79" s="172" t="s">
        <v>278</v>
      </c>
      <c r="DB79" s="32" t="str">
        <f>T(LOOKUP(CZ79,$DM$1:$EF$1,$DM$2:$EF$2))</f>
        <v/>
      </c>
      <c r="DD79" s="172">
        <f t="shared" si="50"/>
        <v>1</v>
      </c>
      <c r="DE79" s="172">
        <v>77</v>
      </c>
      <c r="DL79" s="172">
        <f t="shared" si="46"/>
        <v>0</v>
      </c>
      <c r="DM79" s="172">
        <f t="shared" si="47"/>
        <v>1</v>
      </c>
      <c r="DN79" s="172">
        <f t="shared" si="48"/>
        <v>1</v>
      </c>
      <c r="DO79" s="172">
        <f t="shared" si="49"/>
        <v>1</v>
      </c>
      <c r="DP79" s="172">
        <f t="shared" si="49"/>
        <v>1</v>
      </c>
      <c r="DQ79" s="172">
        <f t="shared" si="49"/>
        <v>1</v>
      </c>
      <c r="DR79" s="172">
        <f t="shared" si="49"/>
        <v>1</v>
      </c>
      <c r="DS79" s="172">
        <f t="shared" si="49"/>
        <v>1</v>
      </c>
      <c r="DT79" s="172">
        <f t="shared" si="49"/>
        <v>1</v>
      </c>
      <c r="DU79" s="172">
        <f t="shared" si="49"/>
        <v>1</v>
      </c>
      <c r="DV79" s="172">
        <f t="shared" si="51"/>
        <v>1</v>
      </c>
      <c r="DW79" s="172">
        <f t="shared" si="51"/>
        <v>1</v>
      </c>
      <c r="DX79" s="172">
        <f t="shared" si="51"/>
        <v>1</v>
      </c>
      <c r="DY79" s="172">
        <f t="shared" si="51"/>
        <v>1</v>
      </c>
      <c r="DZ79" s="172">
        <f t="shared" si="51"/>
        <v>1</v>
      </c>
      <c r="EA79" s="172">
        <f t="shared" si="51"/>
        <v>1</v>
      </c>
      <c r="EB79" s="172">
        <f t="shared" si="51"/>
        <v>1</v>
      </c>
      <c r="EC79" s="172">
        <f t="shared" si="51"/>
        <v>1</v>
      </c>
      <c r="ED79" s="172">
        <f t="shared" si="51"/>
        <v>1</v>
      </c>
      <c r="EE79" s="172">
        <f t="shared" si="51"/>
        <v>1</v>
      </c>
      <c r="EF79" s="172">
        <f t="shared" si="51"/>
        <v>1</v>
      </c>
      <c r="EG79" s="172">
        <f t="shared" si="45"/>
        <v>0</v>
      </c>
    </row>
    <row r="80" spans="20:137" x14ac:dyDescent="0.25">
      <c r="T80" s="5"/>
      <c r="U80" s="13"/>
      <c r="V80" s="5"/>
      <c r="W80" s="5" t="str">
        <f t="shared" si="44"/>
        <v/>
      </c>
      <c r="X80" s="5"/>
      <c r="Y80" s="5"/>
      <c r="Z80" s="5"/>
      <c r="CB80" s="172">
        <f t="shared" si="42"/>
        <v>1</v>
      </c>
      <c r="CC80" s="172">
        <f t="shared" si="42"/>
        <v>1</v>
      </c>
      <c r="CD80" s="172">
        <f t="shared" si="42"/>
        <v>1</v>
      </c>
      <c r="CE80" s="172">
        <f t="shared" si="42"/>
        <v>1</v>
      </c>
      <c r="CF80" s="172">
        <f t="shared" si="42"/>
        <v>1</v>
      </c>
      <c r="CG80" s="172">
        <f t="shared" si="42"/>
        <v>1</v>
      </c>
      <c r="CH80" s="172">
        <f t="shared" si="42"/>
        <v>1</v>
      </c>
      <c r="CI80" s="172">
        <f t="shared" si="42"/>
        <v>1</v>
      </c>
      <c r="CJ80" s="172">
        <f t="shared" si="42"/>
        <v>1</v>
      </c>
      <c r="CK80" s="172">
        <f t="shared" si="42"/>
        <v>1</v>
      </c>
      <c r="CL80" s="172">
        <f t="shared" si="42"/>
        <v>1</v>
      </c>
      <c r="CM80" s="172">
        <f t="shared" si="42"/>
        <v>1</v>
      </c>
      <c r="CN80" s="172">
        <f t="shared" si="42"/>
        <v>1</v>
      </c>
      <c r="CO80" s="172">
        <f t="shared" si="42"/>
        <v>1</v>
      </c>
      <c r="CP80" s="172">
        <f t="shared" si="42"/>
        <v>1</v>
      </c>
      <c r="CQ80" s="172">
        <f t="shared" ref="CQ80:CU80" si="53">IF(BF79="",CQ79,CQ79+1)</f>
        <v>1</v>
      </c>
      <c r="CR80" s="172">
        <f t="shared" si="53"/>
        <v>1</v>
      </c>
      <c r="CS80" s="172">
        <f t="shared" si="53"/>
        <v>1</v>
      </c>
      <c r="CT80" s="172">
        <f t="shared" si="53"/>
        <v>1</v>
      </c>
      <c r="CU80" s="172">
        <f t="shared" si="53"/>
        <v>1</v>
      </c>
      <c r="DA80" s="172">
        <v>1</v>
      </c>
      <c r="DB80" s="32" t="str">
        <f t="shared" ref="DB80:DB91" si="54">T(CONCATENATE(LOOKUP(DA80,CG$3:CG$80,AV$3:AV$80)," ",LOOKUP(DA80,CG$3:CG$80,$CA$3:$CA$80)))</f>
        <v xml:space="preserve"> </v>
      </c>
      <c r="DD80" s="172">
        <f t="shared" si="50"/>
        <v>1</v>
      </c>
      <c r="DE80" s="172">
        <v>78</v>
      </c>
      <c r="DL80" s="172">
        <f>SUM(DM81:EF81)-SUM(DM80:EF80)</f>
        <v>-20</v>
      </c>
      <c r="DM80" s="172">
        <f t="shared" si="47"/>
        <v>1</v>
      </c>
      <c r="DN80" s="172">
        <f t="shared" si="48"/>
        <v>1</v>
      </c>
      <c r="DO80" s="172">
        <f t="shared" si="49"/>
        <v>1</v>
      </c>
      <c r="DP80" s="172">
        <f t="shared" si="49"/>
        <v>1</v>
      </c>
      <c r="DQ80" s="172">
        <f t="shared" si="49"/>
        <v>1</v>
      </c>
      <c r="DR80" s="172">
        <f t="shared" si="49"/>
        <v>1</v>
      </c>
      <c r="DS80" s="172">
        <f t="shared" si="49"/>
        <v>1</v>
      </c>
      <c r="DT80" s="172">
        <f t="shared" si="49"/>
        <v>1</v>
      </c>
      <c r="DU80" s="172">
        <f t="shared" si="49"/>
        <v>1</v>
      </c>
      <c r="DV80" s="172">
        <f t="shared" si="51"/>
        <v>1</v>
      </c>
      <c r="DW80" s="172">
        <f t="shared" si="51"/>
        <v>1</v>
      </c>
      <c r="DX80" s="172">
        <f t="shared" si="51"/>
        <v>1</v>
      </c>
      <c r="DY80" s="172">
        <f t="shared" si="51"/>
        <v>1</v>
      </c>
      <c r="DZ80" s="172">
        <f t="shared" si="51"/>
        <v>1</v>
      </c>
      <c r="EA80" s="172">
        <f t="shared" si="51"/>
        <v>1</v>
      </c>
      <c r="EB80" s="172">
        <f t="shared" si="51"/>
        <v>1</v>
      </c>
      <c r="EC80" s="172">
        <f t="shared" si="51"/>
        <v>1</v>
      </c>
      <c r="ED80" s="172">
        <f t="shared" si="51"/>
        <v>1</v>
      </c>
      <c r="EE80" s="172">
        <f t="shared" si="51"/>
        <v>1</v>
      </c>
      <c r="EF80" s="172">
        <f t="shared" si="51"/>
        <v>1</v>
      </c>
      <c r="EG80" s="172">
        <f t="shared" si="45"/>
        <v>0</v>
      </c>
    </row>
    <row r="81" spans="104:113" x14ac:dyDescent="0.25">
      <c r="DA81" s="172">
        <v>2</v>
      </c>
      <c r="DB81" s="32" t="str">
        <f t="shared" si="54"/>
        <v xml:space="preserve"> </v>
      </c>
      <c r="DD81" s="172">
        <f t="shared" si="50"/>
        <v>1</v>
      </c>
    </row>
    <row r="82" spans="104:113" x14ac:dyDescent="0.25">
      <c r="DA82" s="172">
        <v>3</v>
      </c>
      <c r="DB82" s="32" t="str">
        <f t="shared" si="54"/>
        <v xml:space="preserve"> </v>
      </c>
      <c r="DD82" s="172">
        <f t="shared" si="50"/>
        <v>1</v>
      </c>
    </row>
    <row r="83" spans="104:113" x14ac:dyDescent="0.25">
      <c r="DA83" s="172">
        <v>4</v>
      </c>
      <c r="DB83" s="32" t="str">
        <f t="shared" si="54"/>
        <v xml:space="preserve"> </v>
      </c>
      <c r="DD83" s="172">
        <f t="shared" si="50"/>
        <v>1</v>
      </c>
    </row>
    <row r="84" spans="104:113" x14ac:dyDescent="0.25">
      <c r="DA84" s="172">
        <v>5</v>
      </c>
      <c r="DB84" s="32" t="str">
        <f t="shared" si="54"/>
        <v xml:space="preserve"> </v>
      </c>
      <c r="DD84" s="172">
        <f t="shared" si="50"/>
        <v>1</v>
      </c>
    </row>
    <row r="85" spans="104:113" x14ac:dyDescent="0.25">
      <c r="DA85" s="172">
        <v>6</v>
      </c>
      <c r="DB85" s="32" t="str">
        <f t="shared" si="54"/>
        <v xml:space="preserve"> </v>
      </c>
      <c r="DD85" s="172">
        <f t="shared" si="50"/>
        <v>1</v>
      </c>
    </row>
    <row r="86" spans="104:113" x14ac:dyDescent="0.25">
      <c r="DA86" s="172">
        <v>7</v>
      </c>
      <c r="DB86" s="32" t="str">
        <f t="shared" si="54"/>
        <v xml:space="preserve"> </v>
      </c>
      <c r="DD86" s="172">
        <f t="shared" si="50"/>
        <v>1</v>
      </c>
    </row>
    <row r="87" spans="104:113" x14ac:dyDescent="0.25">
      <c r="DA87" s="172">
        <v>8</v>
      </c>
      <c r="DB87" s="32" t="str">
        <f t="shared" si="54"/>
        <v xml:space="preserve"> </v>
      </c>
      <c r="DD87" s="172">
        <f t="shared" si="50"/>
        <v>1</v>
      </c>
    </row>
    <row r="88" spans="104:113" x14ac:dyDescent="0.25">
      <c r="DA88" s="172">
        <v>9</v>
      </c>
      <c r="DB88" s="32" t="str">
        <f t="shared" si="54"/>
        <v xml:space="preserve"> </v>
      </c>
      <c r="DD88" s="172">
        <f t="shared" si="50"/>
        <v>1</v>
      </c>
    </row>
    <row r="89" spans="104:113" x14ac:dyDescent="0.25">
      <c r="DA89" s="172">
        <v>10</v>
      </c>
      <c r="DB89" s="32" t="str">
        <f t="shared" si="54"/>
        <v xml:space="preserve"> </v>
      </c>
      <c r="DD89" s="172">
        <f t="shared" si="50"/>
        <v>1</v>
      </c>
    </row>
    <row r="90" spans="104:113" x14ac:dyDescent="0.25">
      <c r="DA90" s="172">
        <v>11</v>
      </c>
      <c r="DB90" s="32" t="str">
        <f t="shared" si="54"/>
        <v xml:space="preserve"> </v>
      </c>
      <c r="DD90" s="172">
        <f t="shared" si="50"/>
        <v>1</v>
      </c>
    </row>
    <row r="91" spans="104:113" x14ac:dyDescent="0.25">
      <c r="DA91" s="172">
        <v>12</v>
      </c>
      <c r="DB91" s="32" t="str">
        <f t="shared" si="54"/>
        <v xml:space="preserve"> </v>
      </c>
      <c r="DD91" s="172">
        <f t="shared" si="50"/>
        <v>1</v>
      </c>
    </row>
    <row r="92" spans="104:113" x14ac:dyDescent="0.25">
      <c r="DB92" s="196" t="str">
        <f>IF(DB79="","","----")</f>
        <v/>
      </c>
      <c r="DD92" s="172">
        <f t="shared" si="50"/>
        <v>1</v>
      </c>
    </row>
    <row r="93" spans="104:113" x14ac:dyDescent="0.25">
      <c r="DA93" s="172"/>
      <c r="DB93" s="32" t="str">
        <f>IF(DB94="","",CONCATENATE("Warband ",CZ94," ",DG93))</f>
        <v/>
      </c>
      <c r="DD93" s="172">
        <f t="shared" si="50"/>
        <v>1</v>
      </c>
      <c r="DG93" s="49" t="str">
        <f>CONCATENATE("   ",DH93,"/",DI93,IF(DH93&gt;DI93," !",""))</f>
        <v xml:space="preserve">   0/12</v>
      </c>
      <c r="DH93" s="172">
        <f t="shared" ref="DH93" si="55">INDEX($CB$1:$CU$1,CZ94)+DJ93</f>
        <v>0</v>
      </c>
      <c r="DI93" s="172">
        <f>12</f>
        <v>12</v>
      </c>
    </row>
    <row r="94" spans="104:113" x14ac:dyDescent="0.25">
      <c r="CZ94" s="172">
        <v>7</v>
      </c>
      <c r="DA94" s="172" t="s">
        <v>278</v>
      </c>
      <c r="DB94" s="32" t="str">
        <f>T(LOOKUP(CZ94,$DM$1:$EF$1,$DM$2:$EF$2))</f>
        <v/>
      </c>
      <c r="DD94" s="172">
        <f t="shared" si="50"/>
        <v>1</v>
      </c>
    </row>
    <row r="95" spans="104:113" x14ac:dyDescent="0.25">
      <c r="DA95" s="172">
        <v>1</v>
      </c>
      <c r="DB95" s="32" t="str">
        <f t="shared" ref="DB95:DB106" si="56">T(CONCATENATE(LOOKUP(DA95,CH$3:CH$80,AW$3:AW$80)," ",LOOKUP(DA95,CH$3:CH$80,$CA$3:$CA$80)))</f>
        <v xml:space="preserve"> </v>
      </c>
      <c r="DD95" s="172">
        <f t="shared" si="50"/>
        <v>1</v>
      </c>
    </row>
    <row r="96" spans="104:113" x14ac:dyDescent="0.25">
      <c r="DA96" s="172">
        <v>2</v>
      </c>
      <c r="DB96" s="32" t="str">
        <f t="shared" si="56"/>
        <v xml:space="preserve"> </v>
      </c>
      <c r="DD96" s="172">
        <f t="shared" si="50"/>
        <v>1</v>
      </c>
    </row>
    <row r="97" spans="104:113" x14ac:dyDescent="0.25">
      <c r="DA97" s="172">
        <v>3</v>
      </c>
      <c r="DB97" s="32" t="str">
        <f t="shared" si="56"/>
        <v xml:space="preserve"> </v>
      </c>
      <c r="DD97" s="172">
        <f t="shared" si="50"/>
        <v>1</v>
      </c>
    </row>
    <row r="98" spans="104:113" x14ac:dyDescent="0.25">
      <c r="DA98" s="172">
        <v>4</v>
      </c>
      <c r="DB98" s="32" t="str">
        <f t="shared" si="56"/>
        <v xml:space="preserve"> </v>
      </c>
      <c r="DD98" s="172">
        <f t="shared" si="50"/>
        <v>1</v>
      </c>
    </row>
    <row r="99" spans="104:113" x14ac:dyDescent="0.25">
      <c r="DA99" s="172">
        <v>5</v>
      </c>
      <c r="DB99" s="32" t="str">
        <f t="shared" si="56"/>
        <v xml:space="preserve"> </v>
      </c>
      <c r="DD99" s="172">
        <f t="shared" si="50"/>
        <v>1</v>
      </c>
    </row>
    <row r="100" spans="104:113" x14ac:dyDescent="0.25">
      <c r="DA100" s="172">
        <v>6</v>
      </c>
      <c r="DB100" s="32" t="str">
        <f t="shared" si="56"/>
        <v xml:space="preserve"> </v>
      </c>
      <c r="DD100" s="172">
        <f t="shared" si="50"/>
        <v>1</v>
      </c>
    </row>
    <row r="101" spans="104:113" x14ac:dyDescent="0.25">
      <c r="DA101" s="172">
        <v>7</v>
      </c>
      <c r="DB101" s="32" t="str">
        <f t="shared" si="56"/>
        <v xml:space="preserve"> </v>
      </c>
      <c r="DD101" s="172">
        <f t="shared" si="50"/>
        <v>1</v>
      </c>
    </row>
    <row r="102" spans="104:113" x14ac:dyDescent="0.25">
      <c r="DA102" s="172">
        <v>8</v>
      </c>
      <c r="DB102" s="32" t="str">
        <f t="shared" si="56"/>
        <v xml:space="preserve"> </v>
      </c>
      <c r="DD102" s="172">
        <f t="shared" si="50"/>
        <v>1</v>
      </c>
    </row>
    <row r="103" spans="104:113" x14ac:dyDescent="0.25">
      <c r="DA103" s="172">
        <v>9</v>
      </c>
      <c r="DB103" s="32" t="str">
        <f t="shared" si="56"/>
        <v xml:space="preserve"> </v>
      </c>
      <c r="DD103" s="172">
        <f t="shared" si="50"/>
        <v>1</v>
      </c>
    </row>
    <row r="104" spans="104:113" x14ac:dyDescent="0.25">
      <c r="DA104" s="172">
        <v>10</v>
      </c>
      <c r="DB104" s="32" t="str">
        <f t="shared" si="56"/>
        <v xml:space="preserve"> </v>
      </c>
      <c r="DD104" s="172">
        <f t="shared" si="50"/>
        <v>1</v>
      </c>
    </row>
    <row r="105" spans="104:113" x14ac:dyDescent="0.25">
      <c r="DA105" s="172">
        <v>11</v>
      </c>
      <c r="DB105" s="32" t="str">
        <f t="shared" si="56"/>
        <v xml:space="preserve"> </v>
      </c>
      <c r="DD105" s="172">
        <f t="shared" si="50"/>
        <v>1</v>
      </c>
    </row>
    <row r="106" spans="104:113" x14ac:dyDescent="0.25">
      <c r="DA106" s="172">
        <v>12</v>
      </c>
      <c r="DB106" s="32" t="str">
        <f t="shared" si="56"/>
        <v xml:space="preserve"> </v>
      </c>
      <c r="DD106" s="172">
        <f t="shared" si="50"/>
        <v>1</v>
      </c>
    </row>
    <row r="107" spans="104:113" x14ac:dyDescent="0.25">
      <c r="DB107" s="196" t="str">
        <f>IF(DB94="","","----")</f>
        <v/>
      </c>
      <c r="DD107" s="172">
        <f t="shared" si="50"/>
        <v>1</v>
      </c>
    </row>
    <row r="108" spans="104:113" x14ac:dyDescent="0.25">
      <c r="DA108" s="172"/>
      <c r="DB108" s="32" t="str">
        <f>IF(DB109="","",CONCATENATE("Warband ",CZ109," ",DG108))</f>
        <v/>
      </c>
      <c r="DD108" s="172">
        <f t="shared" si="50"/>
        <v>1</v>
      </c>
      <c r="DG108" s="49" t="str">
        <f>CONCATENATE("   ",DH108,"/",DI108,IF(DH108&gt;DI108," !",""))</f>
        <v xml:space="preserve">   0/12</v>
      </c>
      <c r="DH108" s="172">
        <f t="shared" ref="DH108" si="57">INDEX($CB$1:$CU$1,CZ109)+DJ108</f>
        <v>0</v>
      </c>
      <c r="DI108" s="172">
        <f>12</f>
        <v>12</v>
      </c>
    </row>
    <row r="109" spans="104:113" x14ac:dyDescent="0.25">
      <c r="CZ109" s="172">
        <v>8</v>
      </c>
      <c r="DA109" s="172" t="s">
        <v>278</v>
      </c>
      <c r="DB109" s="32" t="str">
        <f>T(LOOKUP(CZ109,$DM$1:$EF$1,$DM$2:$EF$2))</f>
        <v/>
      </c>
      <c r="DD109" s="172">
        <f t="shared" si="50"/>
        <v>1</v>
      </c>
    </row>
    <row r="110" spans="104:113" x14ac:dyDescent="0.25">
      <c r="DA110" s="172">
        <v>1</v>
      </c>
      <c r="DB110" s="32" t="str">
        <f t="shared" ref="DB110:DB121" si="58">T(CONCATENATE(LOOKUP(DA110,CI$3:CI$80,AX$3:AX$80)," ",LOOKUP(DA110,CI$3:CI$80,$CA$3:$CA$80)))</f>
        <v xml:space="preserve"> </v>
      </c>
      <c r="DD110" s="172">
        <f t="shared" si="50"/>
        <v>1</v>
      </c>
    </row>
    <row r="111" spans="104:113" x14ac:dyDescent="0.25">
      <c r="DA111" s="172">
        <v>2</v>
      </c>
      <c r="DB111" s="32" t="str">
        <f t="shared" si="58"/>
        <v xml:space="preserve"> </v>
      </c>
      <c r="DD111" s="172">
        <f t="shared" si="50"/>
        <v>1</v>
      </c>
    </row>
    <row r="112" spans="104:113" x14ac:dyDescent="0.25">
      <c r="DA112" s="172">
        <v>3</v>
      </c>
      <c r="DB112" s="32" t="str">
        <f t="shared" si="58"/>
        <v xml:space="preserve"> </v>
      </c>
      <c r="DD112" s="172">
        <f t="shared" si="50"/>
        <v>1</v>
      </c>
    </row>
    <row r="113" spans="104:113" x14ac:dyDescent="0.25">
      <c r="DA113" s="172">
        <v>4</v>
      </c>
      <c r="DB113" s="32" t="str">
        <f t="shared" si="58"/>
        <v xml:space="preserve"> </v>
      </c>
      <c r="DD113" s="172">
        <f t="shared" si="50"/>
        <v>1</v>
      </c>
    </row>
    <row r="114" spans="104:113" x14ac:dyDescent="0.25">
      <c r="DA114" s="172">
        <v>5</v>
      </c>
      <c r="DB114" s="32" t="str">
        <f t="shared" si="58"/>
        <v xml:space="preserve"> </v>
      </c>
      <c r="DD114" s="172">
        <f t="shared" si="50"/>
        <v>1</v>
      </c>
    </row>
    <row r="115" spans="104:113" x14ac:dyDescent="0.25">
      <c r="DA115" s="172">
        <v>6</v>
      </c>
      <c r="DB115" s="32" t="str">
        <f t="shared" si="58"/>
        <v xml:space="preserve"> </v>
      </c>
      <c r="DD115" s="172">
        <f t="shared" si="50"/>
        <v>1</v>
      </c>
    </row>
    <row r="116" spans="104:113" x14ac:dyDescent="0.25">
      <c r="DA116" s="172">
        <v>7</v>
      </c>
      <c r="DB116" s="32" t="str">
        <f t="shared" si="58"/>
        <v xml:space="preserve"> </v>
      </c>
      <c r="DD116" s="172">
        <f t="shared" si="50"/>
        <v>1</v>
      </c>
    </row>
    <row r="117" spans="104:113" x14ac:dyDescent="0.25">
      <c r="DA117" s="172">
        <v>8</v>
      </c>
      <c r="DB117" s="32" t="str">
        <f t="shared" si="58"/>
        <v xml:space="preserve"> </v>
      </c>
      <c r="DD117" s="172">
        <f t="shared" si="50"/>
        <v>1</v>
      </c>
    </row>
    <row r="118" spans="104:113" x14ac:dyDescent="0.25">
      <c r="DA118" s="172">
        <v>9</v>
      </c>
      <c r="DB118" s="32" t="str">
        <f t="shared" si="58"/>
        <v xml:space="preserve"> </v>
      </c>
      <c r="DD118" s="172">
        <f t="shared" si="50"/>
        <v>1</v>
      </c>
    </row>
    <row r="119" spans="104:113" x14ac:dyDescent="0.25">
      <c r="DA119" s="172">
        <v>10</v>
      </c>
      <c r="DB119" s="32" t="str">
        <f t="shared" si="58"/>
        <v xml:space="preserve"> </v>
      </c>
      <c r="DD119" s="172">
        <f t="shared" si="50"/>
        <v>1</v>
      </c>
    </row>
    <row r="120" spans="104:113" x14ac:dyDescent="0.25">
      <c r="DA120" s="172">
        <v>11</v>
      </c>
      <c r="DB120" s="32" t="str">
        <f t="shared" si="58"/>
        <v xml:space="preserve"> </v>
      </c>
      <c r="DD120" s="172">
        <f t="shared" si="50"/>
        <v>1</v>
      </c>
    </row>
    <row r="121" spans="104:113" x14ac:dyDescent="0.25">
      <c r="DA121" s="172">
        <v>12</v>
      </c>
      <c r="DB121" s="32" t="str">
        <f t="shared" si="58"/>
        <v xml:space="preserve"> </v>
      </c>
      <c r="DD121" s="172">
        <f t="shared" si="50"/>
        <v>1</v>
      </c>
    </row>
    <row r="122" spans="104:113" x14ac:dyDescent="0.25">
      <c r="DB122" s="196" t="str">
        <f>IF(DB109="","","----")</f>
        <v/>
      </c>
      <c r="DD122" s="172">
        <f t="shared" si="50"/>
        <v>1</v>
      </c>
    </row>
    <row r="123" spans="104:113" x14ac:dyDescent="0.25">
      <c r="DA123" s="172"/>
      <c r="DB123" s="32" t="str">
        <f>IF(DB124="","",CONCATENATE("Warband ",CZ124," ",DG123))</f>
        <v/>
      </c>
      <c r="DD123" s="172">
        <f t="shared" si="50"/>
        <v>1</v>
      </c>
      <c r="DG123" s="49" t="str">
        <f>CONCATENATE("   ",DH123,"/",DI123,IF(DH123&gt;DI123," !",""))</f>
        <v xml:space="preserve">   0/12</v>
      </c>
      <c r="DH123" s="172">
        <f t="shared" ref="DH123" si="59">INDEX($CB$1:$CU$1,CZ124)+DJ123</f>
        <v>0</v>
      </c>
      <c r="DI123" s="172">
        <f>12</f>
        <v>12</v>
      </c>
    </row>
    <row r="124" spans="104:113" x14ac:dyDescent="0.25">
      <c r="CZ124" s="172">
        <v>9</v>
      </c>
      <c r="DA124" s="172" t="s">
        <v>278</v>
      </c>
      <c r="DB124" s="32" t="str">
        <f>T(LOOKUP(CZ124,$DM$1:$EF$1,$DM$2:$EF$2))</f>
        <v/>
      </c>
      <c r="DD124" s="172">
        <f t="shared" si="50"/>
        <v>1</v>
      </c>
    </row>
    <row r="125" spans="104:113" x14ac:dyDescent="0.25">
      <c r="DA125" s="172">
        <v>1</v>
      </c>
      <c r="DB125" s="32" t="str">
        <f t="shared" ref="DB125:DB136" si="60">T(CONCATENATE(LOOKUP(DA125,CJ$3:CJ$80,AY$3:AY$80)," ",LOOKUP(DA125,CJ$3:CJ$80,$CA$3:$CA$80)))</f>
        <v xml:space="preserve"> </v>
      </c>
      <c r="DD125" s="172">
        <f t="shared" si="50"/>
        <v>1</v>
      </c>
    </row>
    <row r="126" spans="104:113" x14ac:dyDescent="0.25">
      <c r="DA126" s="172">
        <v>2</v>
      </c>
      <c r="DB126" s="32" t="str">
        <f t="shared" si="60"/>
        <v xml:space="preserve"> </v>
      </c>
      <c r="DD126" s="172">
        <f t="shared" si="50"/>
        <v>1</v>
      </c>
    </row>
    <row r="127" spans="104:113" x14ac:dyDescent="0.25">
      <c r="DA127" s="172">
        <v>3</v>
      </c>
      <c r="DB127" s="32" t="str">
        <f t="shared" si="60"/>
        <v xml:space="preserve"> </v>
      </c>
      <c r="DD127" s="172">
        <f t="shared" si="50"/>
        <v>1</v>
      </c>
    </row>
    <row r="128" spans="104:113" x14ac:dyDescent="0.25">
      <c r="DA128" s="172">
        <v>4</v>
      </c>
      <c r="DB128" s="32" t="str">
        <f t="shared" si="60"/>
        <v xml:space="preserve"> </v>
      </c>
      <c r="DD128" s="172">
        <f t="shared" si="50"/>
        <v>1</v>
      </c>
    </row>
    <row r="129" spans="104:113" x14ac:dyDescent="0.25">
      <c r="DA129" s="172">
        <v>5</v>
      </c>
      <c r="DB129" s="32" t="str">
        <f t="shared" si="60"/>
        <v xml:space="preserve"> </v>
      </c>
      <c r="DD129" s="172">
        <f t="shared" si="50"/>
        <v>1</v>
      </c>
    </row>
    <row r="130" spans="104:113" x14ac:dyDescent="0.25">
      <c r="DA130" s="172">
        <v>6</v>
      </c>
      <c r="DB130" s="32" t="str">
        <f t="shared" si="60"/>
        <v xml:space="preserve"> </v>
      </c>
      <c r="DD130" s="172">
        <f t="shared" si="50"/>
        <v>1</v>
      </c>
    </row>
    <row r="131" spans="104:113" x14ac:dyDescent="0.25">
      <c r="DA131" s="172">
        <v>7</v>
      </c>
      <c r="DB131" s="32" t="str">
        <f t="shared" si="60"/>
        <v xml:space="preserve"> </v>
      </c>
      <c r="DD131" s="172">
        <f t="shared" si="50"/>
        <v>1</v>
      </c>
    </row>
    <row r="132" spans="104:113" x14ac:dyDescent="0.25">
      <c r="DA132" s="172">
        <v>8</v>
      </c>
      <c r="DB132" s="32" t="str">
        <f t="shared" si="60"/>
        <v xml:space="preserve"> </v>
      </c>
      <c r="DD132" s="172">
        <f t="shared" si="50"/>
        <v>1</v>
      </c>
    </row>
    <row r="133" spans="104:113" x14ac:dyDescent="0.25">
      <c r="DA133" s="172">
        <v>9</v>
      </c>
      <c r="DB133" s="32" t="str">
        <f t="shared" si="60"/>
        <v xml:space="preserve"> </v>
      </c>
      <c r="DD133" s="172">
        <f t="shared" ref="DD133:DD196" si="61">IF(OR(DB132="",DB132=" "),DD132,DD132+1)</f>
        <v>1</v>
      </c>
    </row>
    <row r="134" spans="104:113" x14ac:dyDescent="0.25">
      <c r="DA134" s="172">
        <v>10</v>
      </c>
      <c r="DB134" s="32" t="str">
        <f t="shared" si="60"/>
        <v xml:space="preserve"> </v>
      </c>
      <c r="DD134" s="172">
        <f t="shared" si="61"/>
        <v>1</v>
      </c>
    </row>
    <row r="135" spans="104:113" x14ac:dyDescent="0.25">
      <c r="DA135" s="172">
        <v>11</v>
      </c>
      <c r="DB135" s="32" t="str">
        <f t="shared" si="60"/>
        <v xml:space="preserve"> </v>
      </c>
      <c r="DD135" s="172">
        <f t="shared" si="61"/>
        <v>1</v>
      </c>
    </row>
    <row r="136" spans="104:113" x14ac:dyDescent="0.25">
      <c r="DA136" s="172">
        <v>12</v>
      </c>
      <c r="DB136" s="32" t="str">
        <f t="shared" si="60"/>
        <v xml:space="preserve"> </v>
      </c>
      <c r="DD136" s="172">
        <f t="shared" si="61"/>
        <v>1</v>
      </c>
    </row>
    <row r="137" spans="104:113" x14ac:dyDescent="0.25">
      <c r="DB137" s="196" t="str">
        <f>IF(DB124="","","----")</f>
        <v/>
      </c>
      <c r="DD137" s="172">
        <f t="shared" si="61"/>
        <v>1</v>
      </c>
    </row>
    <row r="138" spans="104:113" x14ac:dyDescent="0.25">
      <c r="DA138" s="172"/>
      <c r="DB138" s="32" t="str">
        <f>IF(DB139="","",CONCATENATE("Warband ",CZ139," ",DG138))</f>
        <v/>
      </c>
      <c r="DD138" s="172">
        <f t="shared" si="61"/>
        <v>1</v>
      </c>
      <c r="DG138" s="49" t="str">
        <f>CONCATENATE("   ",DH138,"/",DI138,IF(DH138&gt;DI138," !",""))</f>
        <v xml:space="preserve">   0/12</v>
      </c>
      <c r="DH138" s="172">
        <f t="shared" ref="DH138" si="62">INDEX($CB$1:$CU$1,CZ139)+DJ138</f>
        <v>0</v>
      </c>
      <c r="DI138" s="172">
        <f>12</f>
        <v>12</v>
      </c>
    </row>
    <row r="139" spans="104:113" x14ac:dyDescent="0.25">
      <c r="CZ139" s="172">
        <v>10</v>
      </c>
      <c r="DA139" s="172" t="s">
        <v>278</v>
      </c>
      <c r="DB139" s="32" t="str">
        <f>T(LOOKUP(CZ139,$DM$1:$EF$1,$DM$2:$EF$2))</f>
        <v/>
      </c>
      <c r="DD139" s="172">
        <f t="shared" si="61"/>
        <v>1</v>
      </c>
    </row>
    <row r="140" spans="104:113" x14ac:dyDescent="0.25">
      <c r="DA140" s="172">
        <v>1</v>
      </c>
      <c r="DB140" s="32" t="str">
        <f t="shared" ref="DB140:DB151" si="63">T(CONCATENATE(LOOKUP(DA140,CK$3:CK$80,AZ$3:AZ$80)," ",LOOKUP(DA140,CK$3:CK$80,$CA$3:$CA$80)))</f>
        <v xml:space="preserve"> </v>
      </c>
      <c r="DD140" s="172">
        <f t="shared" si="61"/>
        <v>1</v>
      </c>
    </row>
    <row r="141" spans="104:113" x14ac:dyDescent="0.25">
      <c r="DA141" s="172">
        <v>2</v>
      </c>
      <c r="DB141" s="32" t="str">
        <f t="shared" si="63"/>
        <v xml:space="preserve"> </v>
      </c>
      <c r="DD141" s="172">
        <f t="shared" si="61"/>
        <v>1</v>
      </c>
    </row>
    <row r="142" spans="104:113" x14ac:dyDescent="0.25">
      <c r="DA142" s="172">
        <v>3</v>
      </c>
      <c r="DB142" s="32" t="str">
        <f t="shared" si="63"/>
        <v xml:space="preserve"> </v>
      </c>
      <c r="DD142" s="172">
        <f t="shared" si="61"/>
        <v>1</v>
      </c>
    </row>
    <row r="143" spans="104:113" x14ac:dyDescent="0.25">
      <c r="DA143" s="172">
        <v>4</v>
      </c>
      <c r="DB143" s="32" t="str">
        <f t="shared" si="63"/>
        <v xml:space="preserve"> </v>
      </c>
      <c r="DD143" s="172">
        <f t="shared" si="61"/>
        <v>1</v>
      </c>
    </row>
    <row r="144" spans="104:113" x14ac:dyDescent="0.25">
      <c r="DA144" s="172">
        <v>5</v>
      </c>
      <c r="DB144" s="32" t="str">
        <f t="shared" si="63"/>
        <v xml:space="preserve"> </v>
      </c>
      <c r="DD144" s="172">
        <f t="shared" si="61"/>
        <v>1</v>
      </c>
    </row>
    <row r="145" spans="104:113" x14ac:dyDescent="0.25">
      <c r="DA145" s="172">
        <v>6</v>
      </c>
      <c r="DB145" s="32" t="str">
        <f t="shared" si="63"/>
        <v xml:space="preserve"> </v>
      </c>
      <c r="DD145" s="172">
        <f t="shared" si="61"/>
        <v>1</v>
      </c>
    </row>
    <row r="146" spans="104:113" x14ac:dyDescent="0.25">
      <c r="DA146" s="172">
        <v>7</v>
      </c>
      <c r="DB146" s="32" t="str">
        <f t="shared" si="63"/>
        <v xml:space="preserve"> </v>
      </c>
      <c r="DD146" s="172">
        <f t="shared" si="61"/>
        <v>1</v>
      </c>
    </row>
    <row r="147" spans="104:113" x14ac:dyDescent="0.25">
      <c r="DA147" s="172">
        <v>8</v>
      </c>
      <c r="DB147" s="32" t="str">
        <f t="shared" si="63"/>
        <v xml:space="preserve"> </v>
      </c>
      <c r="DD147" s="172">
        <f t="shared" si="61"/>
        <v>1</v>
      </c>
    </row>
    <row r="148" spans="104:113" x14ac:dyDescent="0.25">
      <c r="DA148" s="172">
        <v>9</v>
      </c>
      <c r="DB148" s="32" t="str">
        <f t="shared" si="63"/>
        <v xml:space="preserve"> </v>
      </c>
      <c r="DD148" s="172">
        <f t="shared" si="61"/>
        <v>1</v>
      </c>
    </row>
    <row r="149" spans="104:113" x14ac:dyDescent="0.25">
      <c r="DA149" s="172">
        <v>10</v>
      </c>
      <c r="DB149" s="32" t="str">
        <f t="shared" si="63"/>
        <v xml:space="preserve"> </v>
      </c>
      <c r="DD149" s="172">
        <f t="shared" si="61"/>
        <v>1</v>
      </c>
    </row>
    <row r="150" spans="104:113" x14ac:dyDescent="0.25">
      <c r="DA150" s="172">
        <v>11</v>
      </c>
      <c r="DB150" s="32" t="str">
        <f t="shared" si="63"/>
        <v xml:space="preserve"> </v>
      </c>
      <c r="DD150" s="172">
        <f t="shared" si="61"/>
        <v>1</v>
      </c>
    </row>
    <row r="151" spans="104:113" x14ac:dyDescent="0.25">
      <c r="DA151" s="172">
        <v>12</v>
      </c>
      <c r="DB151" s="32" t="str">
        <f t="shared" si="63"/>
        <v xml:space="preserve"> </v>
      </c>
      <c r="DD151" s="172">
        <f t="shared" si="61"/>
        <v>1</v>
      </c>
    </row>
    <row r="152" spans="104:113" x14ac:dyDescent="0.25">
      <c r="DB152" s="196" t="str">
        <f>IF(DB139="","","----")</f>
        <v/>
      </c>
      <c r="DD152" s="172">
        <f t="shared" si="61"/>
        <v>1</v>
      </c>
    </row>
    <row r="153" spans="104:113" x14ac:dyDescent="0.25">
      <c r="DA153" s="172"/>
      <c r="DB153" s="32" t="str">
        <f>IF(DB154="","",CONCATENATE("Warband ",CZ154," ",DG153))</f>
        <v/>
      </c>
      <c r="DD153" s="172">
        <f t="shared" si="61"/>
        <v>1</v>
      </c>
      <c r="DG153" s="49" t="str">
        <f>CONCATENATE("   ",DH153,"/",DI153,IF(DH153&gt;DI153," !",""))</f>
        <v xml:space="preserve">   0/12</v>
      </c>
      <c r="DH153" s="172">
        <f t="shared" ref="DH153" si="64">INDEX($CB$1:$CU$1,CZ154)+DJ153</f>
        <v>0</v>
      </c>
      <c r="DI153" s="172">
        <f>12</f>
        <v>12</v>
      </c>
    </row>
    <row r="154" spans="104:113" x14ac:dyDescent="0.25">
      <c r="CZ154" s="172">
        <v>11</v>
      </c>
      <c r="DA154" s="172" t="s">
        <v>278</v>
      </c>
      <c r="DB154" s="32" t="str">
        <f>T(LOOKUP(CZ154,$DM$1:$EF$1,$DM$2:$EF$2))</f>
        <v/>
      </c>
      <c r="DD154" s="172">
        <f t="shared" si="61"/>
        <v>1</v>
      </c>
    </row>
    <row r="155" spans="104:113" x14ac:dyDescent="0.25">
      <c r="DA155" s="172">
        <v>1</v>
      </c>
      <c r="DB155" s="32" t="str">
        <f t="shared" ref="DB155:DB166" si="65">T(CONCATENATE(LOOKUP(DA155,CL$3:CL$80,BA$3:BA$80)," ",LOOKUP(DA155,CL$3:CL$80,$CA$3:$CA$80)))</f>
        <v xml:space="preserve"> </v>
      </c>
      <c r="DD155" s="172">
        <f t="shared" si="61"/>
        <v>1</v>
      </c>
    </row>
    <row r="156" spans="104:113" x14ac:dyDescent="0.25">
      <c r="DA156" s="172">
        <v>2</v>
      </c>
      <c r="DB156" s="32" t="str">
        <f t="shared" si="65"/>
        <v xml:space="preserve"> </v>
      </c>
      <c r="DD156" s="172">
        <f t="shared" si="61"/>
        <v>1</v>
      </c>
    </row>
    <row r="157" spans="104:113" x14ac:dyDescent="0.25">
      <c r="DA157" s="172">
        <v>3</v>
      </c>
      <c r="DB157" s="32" t="str">
        <f t="shared" si="65"/>
        <v xml:space="preserve"> </v>
      </c>
      <c r="DD157" s="172">
        <f t="shared" si="61"/>
        <v>1</v>
      </c>
    </row>
    <row r="158" spans="104:113" x14ac:dyDescent="0.25">
      <c r="DA158" s="172">
        <v>4</v>
      </c>
      <c r="DB158" s="32" t="str">
        <f t="shared" si="65"/>
        <v xml:space="preserve"> </v>
      </c>
      <c r="DD158" s="172">
        <f t="shared" si="61"/>
        <v>1</v>
      </c>
    </row>
    <row r="159" spans="104:113" x14ac:dyDescent="0.25">
      <c r="DA159" s="172">
        <v>5</v>
      </c>
      <c r="DB159" s="32" t="str">
        <f t="shared" si="65"/>
        <v xml:space="preserve"> </v>
      </c>
      <c r="DD159" s="172">
        <f t="shared" si="61"/>
        <v>1</v>
      </c>
    </row>
    <row r="160" spans="104:113" x14ac:dyDescent="0.25">
      <c r="DA160" s="172">
        <v>6</v>
      </c>
      <c r="DB160" s="32" t="str">
        <f t="shared" si="65"/>
        <v xml:space="preserve"> </v>
      </c>
      <c r="DD160" s="172">
        <f t="shared" si="61"/>
        <v>1</v>
      </c>
    </row>
    <row r="161" spans="104:113" x14ac:dyDescent="0.25">
      <c r="DA161" s="172">
        <v>7</v>
      </c>
      <c r="DB161" s="32" t="str">
        <f t="shared" si="65"/>
        <v xml:space="preserve"> </v>
      </c>
      <c r="DD161" s="172">
        <f t="shared" si="61"/>
        <v>1</v>
      </c>
    </row>
    <row r="162" spans="104:113" x14ac:dyDescent="0.25">
      <c r="DA162" s="172">
        <v>8</v>
      </c>
      <c r="DB162" s="32" t="str">
        <f t="shared" si="65"/>
        <v xml:space="preserve"> </v>
      </c>
      <c r="DD162" s="172">
        <f t="shared" si="61"/>
        <v>1</v>
      </c>
    </row>
    <row r="163" spans="104:113" x14ac:dyDescent="0.25">
      <c r="DA163" s="172">
        <v>9</v>
      </c>
      <c r="DB163" s="32" t="str">
        <f t="shared" si="65"/>
        <v xml:space="preserve"> </v>
      </c>
      <c r="DD163" s="172">
        <f t="shared" si="61"/>
        <v>1</v>
      </c>
    </row>
    <row r="164" spans="104:113" x14ac:dyDescent="0.25">
      <c r="DA164" s="172">
        <v>10</v>
      </c>
      <c r="DB164" s="32" t="str">
        <f t="shared" si="65"/>
        <v xml:space="preserve"> </v>
      </c>
      <c r="DD164" s="172">
        <f t="shared" si="61"/>
        <v>1</v>
      </c>
    </row>
    <row r="165" spans="104:113" x14ac:dyDescent="0.25">
      <c r="DA165" s="172">
        <v>11</v>
      </c>
      <c r="DB165" s="32" t="str">
        <f t="shared" si="65"/>
        <v xml:space="preserve"> </v>
      </c>
      <c r="DD165" s="172">
        <f t="shared" si="61"/>
        <v>1</v>
      </c>
    </row>
    <row r="166" spans="104:113" x14ac:dyDescent="0.25">
      <c r="DA166" s="172">
        <v>12</v>
      </c>
      <c r="DB166" s="32" t="str">
        <f t="shared" si="65"/>
        <v xml:space="preserve"> </v>
      </c>
      <c r="DD166" s="172">
        <f t="shared" si="61"/>
        <v>1</v>
      </c>
    </row>
    <row r="167" spans="104:113" x14ac:dyDescent="0.25">
      <c r="DB167" s="196" t="str">
        <f>IF(DB154="","","----")</f>
        <v/>
      </c>
      <c r="DD167" s="172">
        <f t="shared" si="61"/>
        <v>1</v>
      </c>
    </row>
    <row r="168" spans="104:113" x14ac:dyDescent="0.25">
      <c r="DA168" s="172"/>
      <c r="DB168" s="32" t="str">
        <f>IF(DB169="","",CONCATENATE("Warband ",CZ169," ",DG168))</f>
        <v/>
      </c>
      <c r="DD168" s="172">
        <f t="shared" si="61"/>
        <v>1</v>
      </c>
      <c r="DG168" s="49" t="str">
        <f>CONCATENATE("   ",DH168,"/",DI168,IF(DH168&gt;DI168," !",""))</f>
        <v xml:space="preserve">   0/12</v>
      </c>
      <c r="DH168" s="172">
        <f t="shared" ref="DH168" si="66">INDEX($CB$1:$CU$1,CZ169)+DJ168</f>
        <v>0</v>
      </c>
      <c r="DI168" s="172">
        <f>12</f>
        <v>12</v>
      </c>
    </row>
    <row r="169" spans="104:113" x14ac:dyDescent="0.25">
      <c r="CZ169" s="172">
        <v>12</v>
      </c>
      <c r="DA169" s="172" t="s">
        <v>278</v>
      </c>
      <c r="DB169" s="32" t="str">
        <f>T(LOOKUP(CZ169,$DM$1:$EF$1,$DM$2:$EF$2))</f>
        <v/>
      </c>
      <c r="DD169" s="172">
        <f t="shared" si="61"/>
        <v>1</v>
      </c>
    </row>
    <row r="170" spans="104:113" x14ac:dyDescent="0.25">
      <c r="DA170" s="172">
        <v>1</v>
      </c>
      <c r="DB170" s="32" t="str">
        <f t="shared" ref="DB170:DB181" si="67">T(CONCATENATE(LOOKUP(DA170,CM$3:CM$80,BB$3:BB$80)," ",LOOKUP(DA170,CM$3:CM$80,$CA$3:$CA$80)))</f>
        <v xml:space="preserve"> </v>
      </c>
      <c r="DD170" s="172">
        <f t="shared" si="61"/>
        <v>1</v>
      </c>
    </row>
    <row r="171" spans="104:113" x14ac:dyDescent="0.25">
      <c r="DA171" s="172">
        <v>2</v>
      </c>
      <c r="DB171" s="32" t="str">
        <f t="shared" si="67"/>
        <v xml:space="preserve"> </v>
      </c>
      <c r="DD171" s="172">
        <f t="shared" si="61"/>
        <v>1</v>
      </c>
    </row>
    <row r="172" spans="104:113" x14ac:dyDescent="0.25">
      <c r="DA172" s="172">
        <v>3</v>
      </c>
      <c r="DB172" s="32" t="str">
        <f t="shared" si="67"/>
        <v xml:space="preserve"> </v>
      </c>
      <c r="DD172" s="172">
        <f t="shared" si="61"/>
        <v>1</v>
      </c>
    </row>
    <row r="173" spans="104:113" x14ac:dyDescent="0.25">
      <c r="DA173" s="172">
        <v>4</v>
      </c>
      <c r="DB173" s="32" t="str">
        <f t="shared" si="67"/>
        <v xml:space="preserve"> </v>
      </c>
      <c r="DD173" s="172">
        <f t="shared" si="61"/>
        <v>1</v>
      </c>
    </row>
    <row r="174" spans="104:113" x14ac:dyDescent="0.25">
      <c r="DA174" s="172">
        <v>5</v>
      </c>
      <c r="DB174" s="32" t="str">
        <f t="shared" si="67"/>
        <v xml:space="preserve"> </v>
      </c>
      <c r="DD174" s="172">
        <f t="shared" si="61"/>
        <v>1</v>
      </c>
    </row>
    <row r="175" spans="104:113" x14ac:dyDescent="0.25">
      <c r="DA175" s="172">
        <v>6</v>
      </c>
      <c r="DB175" s="32" t="str">
        <f t="shared" si="67"/>
        <v xml:space="preserve"> </v>
      </c>
      <c r="DD175" s="172">
        <f t="shared" si="61"/>
        <v>1</v>
      </c>
    </row>
    <row r="176" spans="104:113" x14ac:dyDescent="0.25">
      <c r="DA176" s="172">
        <v>7</v>
      </c>
      <c r="DB176" s="32" t="str">
        <f t="shared" si="67"/>
        <v xml:space="preserve"> </v>
      </c>
      <c r="DD176" s="172">
        <f t="shared" si="61"/>
        <v>1</v>
      </c>
    </row>
    <row r="177" spans="104:113" x14ac:dyDescent="0.25">
      <c r="DA177" s="172">
        <v>8</v>
      </c>
      <c r="DB177" s="32" t="str">
        <f t="shared" si="67"/>
        <v xml:space="preserve"> </v>
      </c>
      <c r="DD177" s="172">
        <f t="shared" si="61"/>
        <v>1</v>
      </c>
    </row>
    <row r="178" spans="104:113" x14ac:dyDescent="0.25">
      <c r="DA178" s="172">
        <v>9</v>
      </c>
      <c r="DB178" s="32" t="str">
        <f t="shared" si="67"/>
        <v xml:space="preserve"> </v>
      </c>
      <c r="DD178" s="172">
        <f t="shared" si="61"/>
        <v>1</v>
      </c>
    </row>
    <row r="179" spans="104:113" x14ac:dyDescent="0.25">
      <c r="DA179" s="172">
        <v>10</v>
      </c>
      <c r="DB179" s="32" t="str">
        <f t="shared" si="67"/>
        <v xml:space="preserve"> </v>
      </c>
      <c r="DD179" s="172">
        <f t="shared" si="61"/>
        <v>1</v>
      </c>
    </row>
    <row r="180" spans="104:113" x14ac:dyDescent="0.25">
      <c r="DA180" s="172">
        <v>11</v>
      </c>
      <c r="DB180" s="32" t="str">
        <f t="shared" si="67"/>
        <v xml:space="preserve"> </v>
      </c>
      <c r="DD180" s="172">
        <f t="shared" si="61"/>
        <v>1</v>
      </c>
    </row>
    <row r="181" spans="104:113" x14ac:dyDescent="0.25">
      <c r="DA181" s="172">
        <v>12</v>
      </c>
      <c r="DB181" s="32" t="str">
        <f t="shared" si="67"/>
        <v xml:space="preserve"> </v>
      </c>
      <c r="DD181" s="172">
        <f t="shared" si="61"/>
        <v>1</v>
      </c>
    </row>
    <row r="182" spans="104:113" x14ac:dyDescent="0.25">
      <c r="DB182" s="196" t="str">
        <f>IF(DB169="","","----")</f>
        <v/>
      </c>
      <c r="DD182" s="172">
        <f t="shared" si="61"/>
        <v>1</v>
      </c>
    </row>
    <row r="183" spans="104:113" x14ac:dyDescent="0.25">
      <c r="DA183" s="172"/>
      <c r="DB183" s="32" t="str">
        <f>IF(DB184="","",CONCATENATE("Warband ",CZ184," ",DG183))</f>
        <v/>
      </c>
      <c r="DD183" s="172">
        <f t="shared" si="61"/>
        <v>1</v>
      </c>
      <c r="DG183" s="49" t="str">
        <f>CONCATENATE("   ",DH183,"/",DI183,IF(DH183&gt;DI183," !",""))</f>
        <v xml:space="preserve">   0/12</v>
      </c>
      <c r="DH183" s="172">
        <f t="shared" ref="DH183" si="68">INDEX($CB$1:$CU$1,CZ184)+DJ183</f>
        <v>0</v>
      </c>
      <c r="DI183" s="172">
        <f>12</f>
        <v>12</v>
      </c>
    </row>
    <row r="184" spans="104:113" x14ac:dyDescent="0.25">
      <c r="CZ184" s="172">
        <v>13</v>
      </c>
      <c r="DA184" s="172" t="s">
        <v>278</v>
      </c>
      <c r="DB184" s="32" t="str">
        <f>T(LOOKUP(CZ184,$DM$1:$EF$1,$DM$2:$EF$2))</f>
        <v/>
      </c>
      <c r="DD184" s="172">
        <f t="shared" si="61"/>
        <v>1</v>
      </c>
    </row>
    <row r="185" spans="104:113" x14ac:dyDescent="0.25">
      <c r="DA185" s="172">
        <v>1</v>
      </c>
      <c r="DB185" s="32" t="str">
        <f t="shared" ref="DB185:DB196" si="69">T(CONCATENATE(LOOKUP(DA185,CN$3:CN$80,BC$3:BC$80)," ",LOOKUP(DA185,CN$3:CN$80,$CA$3:$CA$80)))</f>
        <v xml:space="preserve"> </v>
      </c>
      <c r="DD185" s="172">
        <f t="shared" si="61"/>
        <v>1</v>
      </c>
    </row>
    <row r="186" spans="104:113" x14ac:dyDescent="0.25">
      <c r="DA186" s="172">
        <v>2</v>
      </c>
      <c r="DB186" s="32" t="str">
        <f t="shared" si="69"/>
        <v xml:space="preserve"> </v>
      </c>
      <c r="DD186" s="172">
        <f t="shared" si="61"/>
        <v>1</v>
      </c>
    </row>
    <row r="187" spans="104:113" x14ac:dyDescent="0.25">
      <c r="DA187" s="172">
        <v>3</v>
      </c>
      <c r="DB187" s="32" t="str">
        <f t="shared" si="69"/>
        <v xml:space="preserve"> </v>
      </c>
      <c r="DD187" s="172">
        <f t="shared" si="61"/>
        <v>1</v>
      </c>
    </row>
    <row r="188" spans="104:113" x14ac:dyDescent="0.25">
      <c r="DA188" s="172">
        <v>4</v>
      </c>
      <c r="DB188" s="32" t="str">
        <f t="shared" si="69"/>
        <v xml:space="preserve"> </v>
      </c>
      <c r="DD188" s="172">
        <f t="shared" si="61"/>
        <v>1</v>
      </c>
    </row>
    <row r="189" spans="104:113" x14ac:dyDescent="0.25">
      <c r="DA189" s="172">
        <v>5</v>
      </c>
      <c r="DB189" s="32" t="str">
        <f t="shared" si="69"/>
        <v xml:space="preserve"> </v>
      </c>
      <c r="DD189" s="172">
        <f t="shared" si="61"/>
        <v>1</v>
      </c>
    </row>
    <row r="190" spans="104:113" x14ac:dyDescent="0.25">
      <c r="DA190" s="172">
        <v>6</v>
      </c>
      <c r="DB190" s="32" t="str">
        <f t="shared" si="69"/>
        <v xml:space="preserve"> </v>
      </c>
      <c r="DD190" s="172">
        <f t="shared" si="61"/>
        <v>1</v>
      </c>
    </row>
    <row r="191" spans="104:113" x14ac:dyDescent="0.25">
      <c r="DA191" s="172">
        <v>7</v>
      </c>
      <c r="DB191" s="32" t="str">
        <f t="shared" si="69"/>
        <v xml:space="preserve"> </v>
      </c>
      <c r="DD191" s="172">
        <f t="shared" si="61"/>
        <v>1</v>
      </c>
    </row>
    <row r="192" spans="104:113" x14ac:dyDescent="0.25">
      <c r="DA192" s="172">
        <v>8</v>
      </c>
      <c r="DB192" s="32" t="str">
        <f t="shared" si="69"/>
        <v xml:space="preserve"> </v>
      </c>
      <c r="DD192" s="172">
        <f t="shared" si="61"/>
        <v>1</v>
      </c>
    </row>
    <row r="193" spans="104:113" x14ac:dyDescent="0.25">
      <c r="DA193" s="172">
        <v>9</v>
      </c>
      <c r="DB193" s="32" t="str">
        <f t="shared" si="69"/>
        <v xml:space="preserve"> </v>
      </c>
      <c r="DD193" s="172">
        <f t="shared" si="61"/>
        <v>1</v>
      </c>
    </row>
    <row r="194" spans="104:113" x14ac:dyDescent="0.25">
      <c r="DA194" s="172">
        <v>10</v>
      </c>
      <c r="DB194" s="32" t="str">
        <f t="shared" si="69"/>
        <v xml:space="preserve"> </v>
      </c>
      <c r="DD194" s="172">
        <f t="shared" si="61"/>
        <v>1</v>
      </c>
    </row>
    <row r="195" spans="104:113" x14ac:dyDescent="0.25">
      <c r="DA195" s="172">
        <v>11</v>
      </c>
      <c r="DB195" s="32" t="str">
        <f t="shared" si="69"/>
        <v xml:space="preserve"> </v>
      </c>
      <c r="DD195" s="172">
        <f t="shared" si="61"/>
        <v>1</v>
      </c>
    </row>
    <row r="196" spans="104:113" x14ac:dyDescent="0.25">
      <c r="DA196" s="172">
        <v>12</v>
      </c>
      <c r="DB196" s="32" t="str">
        <f t="shared" si="69"/>
        <v xml:space="preserve"> </v>
      </c>
      <c r="DD196" s="172">
        <f t="shared" si="61"/>
        <v>1</v>
      </c>
    </row>
    <row r="197" spans="104:113" x14ac:dyDescent="0.25">
      <c r="DB197" s="196" t="str">
        <f>IF(DB184="","","----")</f>
        <v/>
      </c>
      <c r="DD197" s="172">
        <f t="shared" ref="DD197:DD260" si="70">IF(OR(DB196="",DB196=" "),DD196,DD196+1)</f>
        <v>1</v>
      </c>
    </row>
    <row r="198" spans="104:113" x14ac:dyDescent="0.25">
      <c r="DA198" s="172"/>
      <c r="DB198" s="32" t="str">
        <f>IF(DB199="","",CONCATENATE("Warband ",CZ199," ",DG198))</f>
        <v/>
      </c>
      <c r="DD198" s="172">
        <f t="shared" si="70"/>
        <v>1</v>
      </c>
      <c r="DG198" s="49" t="str">
        <f>CONCATENATE("   ",DH198,"/",DI198,IF(DH198&gt;DI198," !",""))</f>
        <v xml:space="preserve">   0/12</v>
      </c>
      <c r="DH198" s="172">
        <f t="shared" ref="DH198" si="71">INDEX($CB$1:$CU$1,CZ199)+DJ198</f>
        <v>0</v>
      </c>
      <c r="DI198" s="172">
        <f>12</f>
        <v>12</v>
      </c>
    </row>
    <row r="199" spans="104:113" x14ac:dyDescent="0.25">
      <c r="CZ199" s="172">
        <v>14</v>
      </c>
      <c r="DA199" s="172" t="s">
        <v>278</v>
      </c>
      <c r="DB199" s="32" t="str">
        <f>T(LOOKUP(CZ199,$DM$1:$EF$1,$DM$2:$EF$2))</f>
        <v/>
      </c>
      <c r="DD199" s="172">
        <f t="shared" si="70"/>
        <v>1</v>
      </c>
    </row>
    <row r="200" spans="104:113" x14ac:dyDescent="0.25">
      <c r="DA200" s="172">
        <v>1</v>
      </c>
      <c r="DB200" s="32" t="str">
        <f t="shared" ref="DB200:DB211" si="72">T(CONCATENATE(LOOKUP(DA200,CO$3:CO$80,BD$3:BD$80)," ",LOOKUP(DA200,CO$3:CO$80,$CA$3:$CA$80)))</f>
        <v xml:space="preserve"> </v>
      </c>
      <c r="DD200" s="172">
        <f t="shared" si="70"/>
        <v>1</v>
      </c>
    </row>
    <row r="201" spans="104:113" x14ac:dyDescent="0.25">
      <c r="DA201" s="172">
        <v>2</v>
      </c>
      <c r="DB201" s="32" t="str">
        <f t="shared" si="72"/>
        <v xml:space="preserve"> </v>
      </c>
      <c r="DD201" s="172">
        <f t="shared" si="70"/>
        <v>1</v>
      </c>
    </row>
    <row r="202" spans="104:113" x14ac:dyDescent="0.25">
      <c r="DA202" s="172">
        <v>3</v>
      </c>
      <c r="DB202" s="32" t="str">
        <f t="shared" si="72"/>
        <v xml:space="preserve"> </v>
      </c>
      <c r="DD202" s="172">
        <f t="shared" si="70"/>
        <v>1</v>
      </c>
    </row>
    <row r="203" spans="104:113" x14ac:dyDescent="0.25">
      <c r="DA203" s="172">
        <v>4</v>
      </c>
      <c r="DB203" s="32" t="str">
        <f t="shared" si="72"/>
        <v xml:space="preserve"> </v>
      </c>
      <c r="DD203" s="172">
        <f t="shared" si="70"/>
        <v>1</v>
      </c>
    </row>
    <row r="204" spans="104:113" x14ac:dyDescent="0.25">
      <c r="DA204" s="172">
        <v>5</v>
      </c>
      <c r="DB204" s="32" t="str">
        <f t="shared" si="72"/>
        <v xml:space="preserve"> </v>
      </c>
      <c r="DD204" s="172">
        <f t="shared" si="70"/>
        <v>1</v>
      </c>
    </row>
    <row r="205" spans="104:113" x14ac:dyDescent="0.25">
      <c r="DA205" s="172">
        <v>6</v>
      </c>
      <c r="DB205" s="32" t="str">
        <f t="shared" si="72"/>
        <v xml:space="preserve"> </v>
      </c>
      <c r="DD205" s="172">
        <f t="shared" si="70"/>
        <v>1</v>
      </c>
    </row>
    <row r="206" spans="104:113" x14ac:dyDescent="0.25">
      <c r="DA206" s="172">
        <v>7</v>
      </c>
      <c r="DB206" s="32" t="str">
        <f t="shared" si="72"/>
        <v xml:space="preserve"> </v>
      </c>
      <c r="DD206" s="172">
        <f t="shared" si="70"/>
        <v>1</v>
      </c>
    </row>
    <row r="207" spans="104:113" x14ac:dyDescent="0.25">
      <c r="DA207" s="172">
        <v>8</v>
      </c>
      <c r="DB207" s="32" t="str">
        <f t="shared" si="72"/>
        <v xml:space="preserve"> </v>
      </c>
      <c r="DD207" s="172">
        <f t="shared" si="70"/>
        <v>1</v>
      </c>
    </row>
    <row r="208" spans="104:113" x14ac:dyDescent="0.25">
      <c r="DA208" s="172">
        <v>9</v>
      </c>
      <c r="DB208" s="32" t="str">
        <f t="shared" si="72"/>
        <v xml:space="preserve"> </v>
      </c>
      <c r="DD208" s="172">
        <f t="shared" si="70"/>
        <v>1</v>
      </c>
    </row>
    <row r="209" spans="104:113" x14ac:dyDescent="0.25">
      <c r="DA209" s="172">
        <v>10</v>
      </c>
      <c r="DB209" s="32" t="str">
        <f t="shared" si="72"/>
        <v xml:space="preserve"> </v>
      </c>
      <c r="DD209" s="172">
        <f t="shared" si="70"/>
        <v>1</v>
      </c>
    </row>
    <row r="210" spans="104:113" x14ac:dyDescent="0.25">
      <c r="DA210" s="172">
        <v>11</v>
      </c>
      <c r="DB210" s="32" t="str">
        <f t="shared" si="72"/>
        <v xml:space="preserve"> </v>
      </c>
      <c r="DD210" s="172">
        <f t="shared" si="70"/>
        <v>1</v>
      </c>
    </row>
    <row r="211" spans="104:113" x14ac:dyDescent="0.25">
      <c r="DA211" s="172">
        <v>12</v>
      </c>
      <c r="DB211" s="32" t="str">
        <f t="shared" si="72"/>
        <v xml:space="preserve"> </v>
      </c>
      <c r="DD211" s="172">
        <f t="shared" si="70"/>
        <v>1</v>
      </c>
    </row>
    <row r="212" spans="104:113" x14ac:dyDescent="0.25">
      <c r="DB212" s="196" t="str">
        <f>IF(DB199="","","----")</f>
        <v/>
      </c>
      <c r="DD212" s="172">
        <f t="shared" si="70"/>
        <v>1</v>
      </c>
    </row>
    <row r="213" spans="104:113" x14ac:dyDescent="0.25">
      <c r="DA213" s="172"/>
      <c r="DB213" s="32" t="str">
        <f>IF(DB214="","",CONCATENATE("Warband ",CZ214," ",DG213))</f>
        <v/>
      </c>
      <c r="DD213" s="172">
        <f t="shared" si="70"/>
        <v>1</v>
      </c>
      <c r="DG213" s="49" t="str">
        <f>CONCATENATE("   ",DH213,"/",DI213,IF(DH213&gt;DI213," !",""))</f>
        <v xml:space="preserve">   0/12</v>
      </c>
      <c r="DH213" s="172">
        <f t="shared" ref="DH213" si="73">INDEX($CB$1:$CU$1,CZ214)+DJ213</f>
        <v>0</v>
      </c>
      <c r="DI213" s="172">
        <f>12</f>
        <v>12</v>
      </c>
    </row>
    <row r="214" spans="104:113" x14ac:dyDescent="0.25">
      <c r="CZ214" s="172">
        <v>15</v>
      </c>
      <c r="DA214" s="172" t="s">
        <v>278</v>
      </c>
      <c r="DB214" s="32" t="str">
        <f>T(LOOKUP(CZ214,$DM$1:$EF$1,$DM$2:$EF$2))</f>
        <v/>
      </c>
      <c r="DD214" s="172">
        <f t="shared" si="70"/>
        <v>1</v>
      </c>
    </row>
    <row r="215" spans="104:113" x14ac:dyDescent="0.25">
      <c r="DA215" s="172">
        <v>1</v>
      </c>
      <c r="DB215" s="32" t="str">
        <f t="shared" ref="DB215:DB226" si="74">T(CONCATENATE(LOOKUP(DA215,CP$3:CP$80,BE$3:BE$80)," ",LOOKUP(DA215,CP$3:CP$80,$CA$3:$CA$80)))</f>
        <v xml:space="preserve"> </v>
      </c>
      <c r="DD215" s="172">
        <f t="shared" si="70"/>
        <v>1</v>
      </c>
    </row>
    <row r="216" spans="104:113" x14ac:dyDescent="0.25">
      <c r="DA216" s="172">
        <v>2</v>
      </c>
      <c r="DB216" s="32" t="str">
        <f t="shared" si="74"/>
        <v xml:space="preserve"> </v>
      </c>
      <c r="DD216" s="172">
        <f t="shared" si="70"/>
        <v>1</v>
      </c>
    </row>
    <row r="217" spans="104:113" x14ac:dyDescent="0.25">
      <c r="DA217" s="172">
        <v>3</v>
      </c>
      <c r="DB217" s="32" t="str">
        <f t="shared" si="74"/>
        <v xml:space="preserve"> </v>
      </c>
      <c r="DD217" s="172">
        <f t="shared" si="70"/>
        <v>1</v>
      </c>
    </row>
    <row r="218" spans="104:113" x14ac:dyDescent="0.25">
      <c r="DA218" s="172">
        <v>4</v>
      </c>
      <c r="DB218" s="32" t="str">
        <f t="shared" si="74"/>
        <v xml:space="preserve"> </v>
      </c>
      <c r="DD218" s="172">
        <f t="shared" si="70"/>
        <v>1</v>
      </c>
    </row>
    <row r="219" spans="104:113" x14ac:dyDescent="0.25">
      <c r="DA219" s="172">
        <v>5</v>
      </c>
      <c r="DB219" s="32" t="str">
        <f t="shared" si="74"/>
        <v xml:space="preserve"> </v>
      </c>
      <c r="DD219" s="172">
        <f t="shared" si="70"/>
        <v>1</v>
      </c>
    </row>
    <row r="220" spans="104:113" x14ac:dyDescent="0.25">
      <c r="DA220" s="172">
        <v>6</v>
      </c>
      <c r="DB220" s="32" t="str">
        <f t="shared" si="74"/>
        <v xml:space="preserve"> </v>
      </c>
      <c r="DD220" s="172">
        <f t="shared" si="70"/>
        <v>1</v>
      </c>
    </row>
    <row r="221" spans="104:113" x14ac:dyDescent="0.25">
      <c r="DA221" s="172">
        <v>7</v>
      </c>
      <c r="DB221" s="32" t="str">
        <f t="shared" si="74"/>
        <v xml:space="preserve"> </v>
      </c>
      <c r="DD221" s="172">
        <f t="shared" si="70"/>
        <v>1</v>
      </c>
    </row>
    <row r="222" spans="104:113" x14ac:dyDescent="0.25">
      <c r="DA222" s="172">
        <v>8</v>
      </c>
      <c r="DB222" s="32" t="str">
        <f t="shared" si="74"/>
        <v xml:space="preserve"> </v>
      </c>
      <c r="DD222" s="172">
        <f t="shared" si="70"/>
        <v>1</v>
      </c>
    </row>
    <row r="223" spans="104:113" x14ac:dyDescent="0.25">
      <c r="DA223" s="172">
        <v>9</v>
      </c>
      <c r="DB223" s="32" t="str">
        <f t="shared" si="74"/>
        <v xml:space="preserve"> </v>
      </c>
      <c r="DD223" s="172">
        <f t="shared" si="70"/>
        <v>1</v>
      </c>
    </row>
    <row r="224" spans="104:113" x14ac:dyDescent="0.25">
      <c r="DA224" s="172">
        <v>10</v>
      </c>
      <c r="DB224" s="32" t="str">
        <f t="shared" si="74"/>
        <v xml:space="preserve"> </v>
      </c>
      <c r="DD224" s="172">
        <f t="shared" si="70"/>
        <v>1</v>
      </c>
    </row>
    <row r="225" spans="104:113" x14ac:dyDescent="0.25">
      <c r="DA225" s="172">
        <v>11</v>
      </c>
      <c r="DB225" s="32" t="str">
        <f t="shared" si="74"/>
        <v xml:space="preserve"> </v>
      </c>
      <c r="DD225" s="172">
        <f t="shared" si="70"/>
        <v>1</v>
      </c>
    </row>
    <row r="226" spans="104:113" x14ac:dyDescent="0.25">
      <c r="DA226" s="172">
        <v>12</v>
      </c>
      <c r="DB226" s="32" t="str">
        <f t="shared" si="74"/>
        <v xml:space="preserve"> </v>
      </c>
      <c r="DD226" s="172">
        <f t="shared" si="70"/>
        <v>1</v>
      </c>
    </row>
    <row r="227" spans="104:113" x14ac:dyDescent="0.25">
      <c r="DB227" s="196" t="str">
        <f>IF(DB214="","","----")</f>
        <v/>
      </c>
      <c r="DD227" s="172">
        <f t="shared" si="70"/>
        <v>1</v>
      </c>
    </row>
    <row r="228" spans="104:113" x14ac:dyDescent="0.25">
      <c r="DA228" s="172"/>
      <c r="DB228" s="32" t="str">
        <f>IF(DB229="","",CONCATENATE("Warband ",CZ229," ",DG228))</f>
        <v/>
      </c>
      <c r="DD228" s="172">
        <f t="shared" si="70"/>
        <v>1</v>
      </c>
      <c r="DG228" s="49" t="str">
        <f>CONCATENATE("   ",DH228,"/",DI228,IF(DH228&gt;DI228," !",""))</f>
        <v xml:space="preserve">   0/12</v>
      </c>
      <c r="DH228" s="172">
        <f t="shared" ref="DH228" si="75">INDEX($CB$1:$CU$1,CZ229)+DJ228</f>
        <v>0</v>
      </c>
      <c r="DI228" s="172">
        <f>12</f>
        <v>12</v>
      </c>
    </row>
    <row r="229" spans="104:113" x14ac:dyDescent="0.25">
      <c r="CZ229" s="172">
        <v>16</v>
      </c>
      <c r="DA229" s="172" t="s">
        <v>278</v>
      </c>
      <c r="DB229" s="32" t="str">
        <f>T(LOOKUP(CZ229,$DM$1:$EF$1,$DM$2:$EF$2))</f>
        <v/>
      </c>
      <c r="DD229" s="172">
        <f t="shared" si="70"/>
        <v>1</v>
      </c>
    </row>
    <row r="230" spans="104:113" x14ac:dyDescent="0.25">
      <c r="DA230" s="172">
        <v>1</v>
      </c>
      <c r="DB230" s="32" t="str">
        <f t="shared" ref="DB230:DB241" si="76">T(CONCATENATE(LOOKUP(DA230,CQ$3:CQ$80,BF$3:BF$80)," ",LOOKUP(DA230,CQ$3:CQ$80,$CA$3:$CA$80)))</f>
        <v xml:space="preserve"> </v>
      </c>
      <c r="DD230" s="172">
        <f t="shared" si="70"/>
        <v>1</v>
      </c>
    </row>
    <row r="231" spans="104:113" x14ac:dyDescent="0.25">
      <c r="DA231" s="172">
        <v>2</v>
      </c>
      <c r="DB231" s="32" t="str">
        <f t="shared" si="76"/>
        <v xml:space="preserve"> </v>
      </c>
      <c r="DD231" s="172">
        <f t="shared" si="70"/>
        <v>1</v>
      </c>
    </row>
    <row r="232" spans="104:113" x14ac:dyDescent="0.25">
      <c r="DA232" s="172">
        <v>3</v>
      </c>
      <c r="DB232" s="32" t="str">
        <f t="shared" si="76"/>
        <v xml:space="preserve"> </v>
      </c>
      <c r="DD232" s="172">
        <f t="shared" si="70"/>
        <v>1</v>
      </c>
    </row>
    <row r="233" spans="104:113" x14ac:dyDescent="0.25">
      <c r="DA233" s="172">
        <v>4</v>
      </c>
      <c r="DB233" s="32" t="str">
        <f t="shared" si="76"/>
        <v xml:space="preserve"> </v>
      </c>
      <c r="DD233" s="172">
        <f t="shared" si="70"/>
        <v>1</v>
      </c>
    </row>
    <row r="234" spans="104:113" x14ac:dyDescent="0.25">
      <c r="DA234" s="172">
        <v>5</v>
      </c>
      <c r="DB234" s="32" t="str">
        <f t="shared" si="76"/>
        <v xml:space="preserve"> </v>
      </c>
      <c r="DD234" s="172">
        <f t="shared" si="70"/>
        <v>1</v>
      </c>
    </row>
    <row r="235" spans="104:113" x14ac:dyDescent="0.25">
      <c r="DA235" s="172">
        <v>6</v>
      </c>
      <c r="DB235" s="32" t="str">
        <f t="shared" si="76"/>
        <v xml:space="preserve"> </v>
      </c>
      <c r="DD235" s="172">
        <f t="shared" si="70"/>
        <v>1</v>
      </c>
    </row>
    <row r="236" spans="104:113" x14ac:dyDescent="0.25">
      <c r="DA236" s="172">
        <v>7</v>
      </c>
      <c r="DB236" s="32" t="str">
        <f t="shared" si="76"/>
        <v xml:space="preserve"> </v>
      </c>
      <c r="DD236" s="172">
        <f t="shared" si="70"/>
        <v>1</v>
      </c>
    </row>
    <row r="237" spans="104:113" x14ac:dyDescent="0.25">
      <c r="DA237" s="172">
        <v>8</v>
      </c>
      <c r="DB237" s="32" t="str">
        <f t="shared" si="76"/>
        <v xml:space="preserve"> </v>
      </c>
      <c r="DD237" s="172">
        <f t="shared" si="70"/>
        <v>1</v>
      </c>
    </row>
    <row r="238" spans="104:113" x14ac:dyDescent="0.25">
      <c r="DA238" s="172">
        <v>9</v>
      </c>
      <c r="DB238" s="32" t="str">
        <f t="shared" si="76"/>
        <v xml:space="preserve"> </v>
      </c>
      <c r="DD238" s="172">
        <f t="shared" si="70"/>
        <v>1</v>
      </c>
    </row>
    <row r="239" spans="104:113" x14ac:dyDescent="0.25">
      <c r="DA239" s="172">
        <v>10</v>
      </c>
      <c r="DB239" s="32" t="str">
        <f t="shared" si="76"/>
        <v xml:space="preserve"> </v>
      </c>
      <c r="DD239" s="172">
        <f t="shared" si="70"/>
        <v>1</v>
      </c>
    </row>
    <row r="240" spans="104:113" x14ac:dyDescent="0.25">
      <c r="DA240" s="172">
        <v>11</v>
      </c>
      <c r="DB240" s="32" t="str">
        <f t="shared" si="76"/>
        <v xml:space="preserve"> </v>
      </c>
      <c r="DD240" s="172">
        <f t="shared" si="70"/>
        <v>1</v>
      </c>
    </row>
    <row r="241" spans="104:113" x14ac:dyDescent="0.25">
      <c r="DA241" s="172">
        <v>12</v>
      </c>
      <c r="DB241" s="32" t="str">
        <f t="shared" si="76"/>
        <v xml:space="preserve"> </v>
      </c>
      <c r="DD241" s="172">
        <f t="shared" si="70"/>
        <v>1</v>
      </c>
    </row>
    <row r="242" spans="104:113" x14ac:dyDescent="0.25">
      <c r="DB242" s="196" t="str">
        <f>IF(DB229="","","----")</f>
        <v/>
      </c>
      <c r="DD242" s="172">
        <f t="shared" si="70"/>
        <v>1</v>
      </c>
    </row>
    <row r="243" spans="104:113" x14ac:dyDescent="0.25">
      <c r="DA243" s="172"/>
      <c r="DB243" s="32" t="str">
        <f>IF(DB244="","",CONCATENATE("Warband ",CZ244," ",DG243))</f>
        <v/>
      </c>
      <c r="DD243" s="172">
        <f t="shared" si="70"/>
        <v>1</v>
      </c>
      <c r="DG243" s="49" t="str">
        <f>CONCATENATE("   ",DH243,"/",DI243,IF(DH243&gt;DI243," !",""))</f>
        <v xml:space="preserve">   0/12</v>
      </c>
      <c r="DH243" s="172">
        <f t="shared" ref="DH243" si="77">INDEX($CB$1:$CU$1,CZ244)+DJ243</f>
        <v>0</v>
      </c>
      <c r="DI243" s="172">
        <f>12</f>
        <v>12</v>
      </c>
    </row>
    <row r="244" spans="104:113" x14ac:dyDescent="0.25">
      <c r="CZ244" s="172">
        <v>17</v>
      </c>
      <c r="DA244" s="172" t="s">
        <v>278</v>
      </c>
      <c r="DB244" s="32" t="str">
        <f>T(LOOKUP(CZ244,$DM$1:$EF$1,$DM$2:$EF$2))</f>
        <v/>
      </c>
      <c r="DD244" s="172">
        <f t="shared" si="70"/>
        <v>1</v>
      </c>
    </row>
    <row r="245" spans="104:113" x14ac:dyDescent="0.25">
      <c r="DA245" s="172">
        <v>1</v>
      </c>
      <c r="DB245" s="32" t="str">
        <f t="shared" ref="DB245:DB256" si="78">T(CONCATENATE(LOOKUP(DA245,CR$3:CR$80,BG$3:BG$80)," ",LOOKUP(DA245,CR$3:CR$80,$CA$3:$CA$80)))</f>
        <v xml:space="preserve"> </v>
      </c>
      <c r="DD245" s="172">
        <f t="shared" si="70"/>
        <v>1</v>
      </c>
    </row>
    <row r="246" spans="104:113" x14ac:dyDescent="0.25">
      <c r="DA246" s="172">
        <v>2</v>
      </c>
      <c r="DB246" s="32" t="str">
        <f t="shared" si="78"/>
        <v xml:space="preserve"> </v>
      </c>
      <c r="DD246" s="172">
        <f t="shared" si="70"/>
        <v>1</v>
      </c>
    </row>
    <row r="247" spans="104:113" x14ac:dyDescent="0.25">
      <c r="DA247" s="172">
        <v>3</v>
      </c>
      <c r="DB247" s="32" t="str">
        <f t="shared" si="78"/>
        <v xml:space="preserve"> </v>
      </c>
      <c r="DD247" s="172">
        <f t="shared" si="70"/>
        <v>1</v>
      </c>
    </row>
    <row r="248" spans="104:113" x14ac:dyDescent="0.25">
      <c r="DA248" s="172">
        <v>4</v>
      </c>
      <c r="DB248" s="32" t="str">
        <f t="shared" si="78"/>
        <v xml:space="preserve"> </v>
      </c>
      <c r="DD248" s="172">
        <f t="shared" si="70"/>
        <v>1</v>
      </c>
    </row>
    <row r="249" spans="104:113" x14ac:dyDescent="0.25">
      <c r="DA249" s="172">
        <v>5</v>
      </c>
      <c r="DB249" s="32" t="str">
        <f t="shared" si="78"/>
        <v xml:space="preserve"> </v>
      </c>
      <c r="DD249" s="172">
        <f t="shared" si="70"/>
        <v>1</v>
      </c>
    </row>
    <row r="250" spans="104:113" x14ac:dyDescent="0.25">
      <c r="DA250" s="172">
        <v>6</v>
      </c>
      <c r="DB250" s="32" t="str">
        <f t="shared" si="78"/>
        <v xml:space="preserve"> </v>
      </c>
      <c r="DD250" s="172">
        <f t="shared" si="70"/>
        <v>1</v>
      </c>
    </row>
    <row r="251" spans="104:113" x14ac:dyDescent="0.25">
      <c r="DA251" s="172">
        <v>7</v>
      </c>
      <c r="DB251" s="32" t="str">
        <f t="shared" si="78"/>
        <v xml:space="preserve"> </v>
      </c>
      <c r="DD251" s="172">
        <f t="shared" si="70"/>
        <v>1</v>
      </c>
    </row>
    <row r="252" spans="104:113" x14ac:dyDescent="0.25">
      <c r="DA252" s="172">
        <v>8</v>
      </c>
      <c r="DB252" s="32" t="str">
        <f t="shared" si="78"/>
        <v xml:space="preserve"> </v>
      </c>
      <c r="DD252" s="172">
        <f t="shared" si="70"/>
        <v>1</v>
      </c>
    </row>
    <row r="253" spans="104:113" x14ac:dyDescent="0.25">
      <c r="DA253" s="172">
        <v>9</v>
      </c>
      <c r="DB253" s="32" t="str">
        <f t="shared" si="78"/>
        <v xml:space="preserve"> </v>
      </c>
      <c r="DD253" s="172">
        <f t="shared" si="70"/>
        <v>1</v>
      </c>
    </row>
    <row r="254" spans="104:113" x14ac:dyDescent="0.25">
      <c r="DA254" s="172">
        <v>10</v>
      </c>
      <c r="DB254" s="32" t="str">
        <f t="shared" si="78"/>
        <v xml:space="preserve"> </v>
      </c>
      <c r="DD254" s="172">
        <f t="shared" si="70"/>
        <v>1</v>
      </c>
    </row>
    <row r="255" spans="104:113" x14ac:dyDescent="0.25">
      <c r="DA255" s="172">
        <v>11</v>
      </c>
      <c r="DB255" s="32" t="str">
        <f t="shared" si="78"/>
        <v xml:space="preserve"> </v>
      </c>
      <c r="DD255" s="172">
        <f t="shared" si="70"/>
        <v>1</v>
      </c>
    </row>
    <row r="256" spans="104:113" x14ac:dyDescent="0.25">
      <c r="DA256" s="172">
        <v>12</v>
      </c>
      <c r="DB256" s="32" t="str">
        <f t="shared" si="78"/>
        <v xml:space="preserve"> </v>
      </c>
      <c r="DD256" s="172">
        <f t="shared" si="70"/>
        <v>1</v>
      </c>
    </row>
    <row r="257" spans="104:113" x14ac:dyDescent="0.25">
      <c r="DB257" s="196" t="str">
        <f>IF(DB244="","","----")</f>
        <v/>
      </c>
      <c r="DD257" s="172">
        <f t="shared" si="70"/>
        <v>1</v>
      </c>
    </row>
    <row r="258" spans="104:113" x14ac:dyDescent="0.25">
      <c r="DA258" s="172"/>
      <c r="DB258" s="32" t="str">
        <f>IF(DB259="","",CONCATENATE("Warband ",CZ259," ",DG258))</f>
        <v/>
      </c>
      <c r="DD258" s="172">
        <f t="shared" si="70"/>
        <v>1</v>
      </c>
      <c r="DG258" s="49" t="str">
        <f>CONCATENATE("   ",DH258,"/",DI258,IF(DH258&gt;DI258," !",""))</f>
        <v xml:space="preserve">   0/12</v>
      </c>
      <c r="DH258" s="172">
        <f t="shared" ref="DH258" si="79">INDEX($CB$1:$CU$1,CZ259)+DJ258</f>
        <v>0</v>
      </c>
      <c r="DI258" s="172">
        <f>12</f>
        <v>12</v>
      </c>
    </row>
    <row r="259" spans="104:113" x14ac:dyDescent="0.25">
      <c r="CZ259" s="172">
        <v>18</v>
      </c>
      <c r="DA259" s="172" t="s">
        <v>278</v>
      </c>
      <c r="DB259" s="32" t="str">
        <f>T(LOOKUP(CZ259,$DM$1:$EF$1,$DM$2:$EF$2))</f>
        <v/>
      </c>
      <c r="DD259" s="172">
        <f t="shared" si="70"/>
        <v>1</v>
      </c>
    </row>
    <row r="260" spans="104:113" x14ac:dyDescent="0.25">
      <c r="DA260" s="172">
        <v>1</v>
      </c>
      <c r="DB260" s="32" t="str">
        <f t="shared" ref="DB260:DB271" si="80">T(CONCATENATE(LOOKUP(DA260,CS$3:CS$80,BH$3:BH$80)," ",LOOKUP(DA260,CS$3:CS$80,$CA$3:$CA$80)))</f>
        <v xml:space="preserve"> </v>
      </c>
      <c r="DD260" s="172">
        <f t="shared" si="70"/>
        <v>1</v>
      </c>
    </row>
    <row r="261" spans="104:113" x14ac:dyDescent="0.25">
      <c r="DA261" s="172">
        <v>2</v>
      </c>
      <c r="DB261" s="32" t="str">
        <f t="shared" si="80"/>
        <v xml:space="preserve"> </v>
      </c>
      <c r="DD261" s="172">
        <f t="shared" ref="DD261:DD302" si="81">IF(OR(DB260="",DB260=" "),DD260,DD260+1)</f>
        <v>1</v>
      </c>
    </row>
    <row r="262" spans="104:113" x14ac:dyDescent="0.25">
      <c r="DA262" s="172">
        <v>3</v>
      </c>
      <c r="DB262" s="32" t="str">
        <f t="shared" si="80"/>
        <v xml:space="preserve"> </v>
      </c>
      <c r="DD262" s="172">
        <f t="shared" si="81"/>
        <v>1</v>
      </c>
    </row>
    <row r="263" spans="104:113" x14ac:dyDescent="0.25">
      <c r="DA263" s="172">
        <v>4</v>
      </c>
      <c r="DB263" s="32" t="str">
        <f t="shared" si="80"/>
        <v xml:space="preserve"> </v>
      </c>
      <c r="DD263" s="172">
        <f t="shared" si="81"/>
        <v>1</v>
      </c>
    </row>
    <row r="264" spans="104:113" x14ac:dyDescent="0.25">
      <c r="DA264" s="172">
        <v>5</v>
      </c>
      <c r="DB264" s="32" t="str">
        <f t="shared" si="80"/>
        <v xml:space="preserve"> </v>
      </c>
      <c r="DD264" s="172">
        <f t="shared" si="81"/>
        <v>1</v>
      </c>
    </row>
    <row r="265" spans="104:113" x14ac:dyDescent="0.25">
      <c r="DA265" s="172">
        <v>6</v>
      </c>
      <c r="DB265" s="32" t="str">
        <f t="shared" si="80"/>
        <v xml:space="preserve"> </v>
      </c>
      <c r="DD265" s="172">
        <f t="shared" si="81"/>
        <v>1</v>
      </c>
    </row>
    <row r="266" spans="104:113" x14ac:dyDescent="0.25">
      <c r="DA266" s="172">
        <v>7</v>
      </c>
      <c r="DB266" s="32" t="str">
        <f t="shared" si="80"/>
        <v xml:space="preserve"> </v>
      </c>
      <c r="DD266" s="172">
        <f t="shared" si="81"/>
        <v>1</v>
      </c>
    </row>
    <row r="267" spans="104:113" x14ac:dyDescent="0.25">
      <c r="DA267" s="172">
        <v>8</v>
      </c>
      <c r="DB267" s="32" t="str">
        <f t="shared" si="80"/>
        <v xml:space="preserve"> </v>
      </c>
      <c r="DD267" s="172">
        <f t="shared" si="81"/>
        <v>1</v>
      </c>
    </row>
    <row r="268" spans="104:113" x14ac:dyDescent="0.25">
      <c r="DA268" s="172">
        <v>9</v>
      </c>
      <c r="DB268" s="32" t="str">
        <f t="shared" si="80"/>
        <v xml:space="preserve"> </v>
      </c>
      <c r="DD268" s="172">
        <f t="shared" si="81"/>
        <v>1</v>
      </c>
    </row>
    <row r="269" spans="104:113" x14ac:dyDescent="0.25">
      <c r="DA269" s="172">
        <v>10</v>
      </c>
      <c r="DB269" s="32" t="str">
        <f t="shared" si="80"/>
        <v xml:space="preserve"> </v>
      </c>
      <c r="DD269" s="172">
        <f t="shared" si="81"/>
        <v>1</v>
      </c>
    </row>
    <row r="270" spans="104:113" x14ac:dyDescent="0.25">
      <c r="DA270" s="172">
        <v>11</v>
      </c>
      <c r="DB270" s="32" t="str">
        <f t="shared" si="80"/>
        <v xml:space="preserve"> </v>
      </c>
      <c r="DD270" s="172">
        <f t="shared" si="81"/>
        <v>1</v>
      </c>
    </row>
    <row r="271" spans="104:113" x14ac:dyDescent="0.25">
      <c r="DA271" s="172">
        <v>12</v>
      </c>
      <c r="DB271" s="32" t="str">
        <f t="shared" si="80"/>
        <v xml:space="preserve"> </v>
      </c>
      <c r="DD271" s="172">
        <f t="shared" si="81"/>
        <v>1</v>
      </c>
    </row>
    <row r="272" spans="104:113" x14ac:dyDescent="0.25">
      <c r="DB272" s="196" t="str">
        <f>IF(DB259="","","----")</f>
        <v/>
      </c>
      <c r="DD272" s="172">
        <f t="shared" si="81"/>
        <v>1</v>
      </c>
    </row>
    <row r="273" spans="104:113" x14ac:dyDescent="0.25">
      <c r="DA273" s="172"/>
      <c r="DB273" s="32" t="str">
        <f>IF(DB274="","",CONCATENATE("Warband ",CZ274," ",DG273))</f>
        <v/>
      </c>
      <c r="DD273" s="172">
        <f t="shared" si="81"/>
        <v>1</v>
      </c>
      <c r="DG273" s="49" t="str">
        <f>CONCATENATE("   ",DH273,"/",DI273,IF(DH273&gt;DI273," !",""))</f>
        <v xml:space="preserve">   0/12</v>
      </c>
      <c r="DH273" s="172">
        <f t="shared" ref="DH273" si="82">INDEX($CB$1:$CU$1,CZ274)+DJ273</f>
        <v>0</v>
      </c>
      <c r="DI273" s="172">
        <f>12</f>
        <v>12</v>
      </c>
    </row>
    <row r="274" spans="104:113" x14ac:dyDescent="0.25">
      <c r="CZ274" s="172">
        <v>19</v>
      </c>
      <c r="DA274" s="172" t="s">
        <v>278</v>
      </c>
      <c r="DB274" s="32" t="str">
        <f>T(LOOKUP(CZ274,$DM$1:$EF$1,$DM$2:$EF$2))</f>
        <v/>
      </c>
      <c r="DD274" s="172">
        <f t="shared" si="81"/>
        <v>1</v>
      </c>
    </row>
    <row r="275" spans="104:113" x14ac:dyDescent="0.25">
      <c r="DA275" s="172">
        <v>1</v>
      </c>
      <c r="DB275" s="32" t="str">
        <f t="shared" ref="DB275:DB286" si="83">T(CONCATENATE(LOOKUP(DA275,CT$3:CT$80,BI$3:BI$80)," ",LOOKUP(DA275,CT$3:CT$80,$CA$3:$CA$80)))</f>
        <v xml:space="preserve"> </v>
      </c>
      <c r="DD275" s="172">
        <f t="shared" si="81"/>
        <v>1</v>
      </c>
    </row>
    <row r="276" spans="104:113" x14ac:dyDescent="0.25">
      <c r="DA276" s="172">
        <v>2</v>
      </c>
      <c r="DB276" s="32" t="str">
        <f t="shared" si="83"/>
        <v xml:space="preserve"> </v>
      </c>
      <c r="DD276" s="172">
        <f t="shared" si="81"/>
        <v>1</v>
      </c>
    </row>
    <row r="277" spans="104:113" x14ac:dyDescent="0.25">
      <c r="DA277" s="172">
        <v>3</v>
      </c>
      <c r="DB277" s="32" t="str">
        <f t="shared" si="83"/>
        <v xml:space="preserve"> </v>
      </c>
      <c r="DD277" s="172">
        <f t="shared" si="81"/>
        <v>1</v>
      </c>
    </row>
    <row r="278" spans="104:113" x14ac:dyDescent="0.25">
      <c r="DA278" s="172">
        <v>4</v>
      </c>
      <c r="DB278" s="32" t="str">
        <f t="shared" si="83"/>
        <v xml:space="preserve"> </v>
      </c>
      <c r="DD278" s="172">
        <f t="shared" si="81"/>
        <v>1</v>
      </c>
    </row>
    <row r="279" spans="104:113" x14ac:dyDescent="0.25">
      <c r="DA279" s="172">
        <v>5</v>
      </c>
      <c r="DB279" s="32" t="str">
        <f t="shared" si="83"/>
        <v xml:space="preserve"> </v>
      </c>
      <c r="DD279" s="172">
        <f t="shared" si="81"/>
        <v>1</v>
      </c>
    </row>
    <row r="280" spans="104:113" x14ac:dyDescent="0.25">
      <c r="DA280" s="172">
        <v>6</v>
      </c>
      <c r="DB280" s="32" t="str">
        <f t="shared" si="83"/>
        <v xml:space="preserve"> </v>
      </c>
      <c r="DD280" s="172">
        <f t="shared" si="81"/>
        <v>1</v>
      </c>
    </row>
    <row r="281" spans="104:113" x14ac:dyDescent="0.25">
      <c r="DA281" s="172">
        <v>7</v>
      </c>
      <c r="DB281" s="32" t="str">
        <f t="shared" si="83"/>
        <v xml:space="preserve"> </v>
      </c>
      <c r="DD281" s="172">
        <f t="shared" si="81"/>
        <v>1</v>
      </c>
    </row>
    <row r="282" spans="104:113" x14ac:dyDescent="0.25">
      <c r="DA282" s="172">
        <v>8</v>
      </c>
      <c r="DB282" s="32" t="str">
        <f t="shared" si="83"/>
        <v xml:space="preserve"> </v>
      </c>
      <c r="DD282" s="172">
        <f t="shared" si="81"/>
        <v>1</v>
      </c>
    </row>
    <row r="283" spans="104:113" x14ac:dyDescent="0.25">
      <c r="DA283" s="172">
        <v>9</v>
      </c>
      <c r="DB283" s="32" t="str">
        <f t="shared" si="83"/>
        <v xml:space="preserve"> </v>
      </c>
      <c r="DD283" s="172">
        <f t="shared" si="81"/>
        <v>1</v>
      </c>
    </row>
    <row r="284" spans="104:113" x14ac:dyDescent="0.25">
      <c r="DA284" s="172">
        <v>10</v>
      </c>
      <c r="DB284" s="32" t="str">
        <f t="shared" si="83"/>
        <v xml:space="preserve"> </v>
      </c>
      <c r="DD284" s="172">
        <f t="shared" si="81"/>
        <v>1</v>
      </c>
    </row>
    <row r="285" spans="104:113" x14ac:dyDescent="0.25">
      <c r="DA285" s="172">
        <v>11</v>
      </c>
      <c r="DB285" s="32" t="str">
        <f t="shared" si="83"/>
        <v xml:space="preserve"> </v>
      </c>
      <c r="DD285" s="172">
        <f t="shared" si="81"/>
        <v>1</v>
      </c>
    </row>
    <row r="286" spans="104:113" x14ac:dyDescent="0.25">
      <c r="DA286" s="172">
        <v>12</v>
      </c>
      <c r="DB286" s="32" t="str">
        <f t="shared" si="83"/>
        <v xml:space="preserve"> </v>
      </c>
      <c r="DD286" s="172">
        <f t="shared" si="81"/>
        <v>1</v>
      </c>
    </row>
    <row r="287" spans="104:113" x14ac:dyDescent="0.25">
      <c r="DB287" s="196" t="str">
        <f>IF(DB274="","","----")</f>
        <v/>
      </c>
      <c r="DD287" s="172">
        <f t="shared" si="81"/>
        <v>1</v>
      </c>
    </row>
    <row r="288" spans="104:113" x14ac:dyDescent="0.25">
      <c r="DA288" s="172"/>
      <c r="DB288" s="32" t="str">
        <f>IF(DB289="","",CONCATENATE("Warband ",CZ289," ",DG288))</f>
        <v/>
      </c>
      <c r="DD288" s="172">
        <f t="shared" si="81"/>
        <v>1</v>
      </c>
      <c r="DG288" s="49" t="str">
        <f>CONCATENATE("   ",DH288,"/",DI288,IF(DH288&gt;DI288," !",""))</f>
        <v xml:space="preserve">   0/12</v>
      </c>
      <c r="DH288" s="172">
        <f t="shared" ref="DH288" si="84">INDEX($CB$1:$CU$1,CZ289)+DJ288</f>
        <v>0</v>
      </c>
      <c r="DI288" s="172">
        <f>12</f>
        <v>12</v>
      </c>
    </row>
    <row r="289" spans="104:108" x14ac:dyDescent="0.25">
      <c r="CZ289" s="172">
        <v>20</v>
      </c>
      <c r="DA289" s="172" t="s">
        <v>278</v>
      </c>
      <c r="DB289" s="32" t="str">
        <f>T(LOOKUP(CZ289,$DM$1:$EF$1,$DM$2:$EF$2))</f>
        <v/>
      </c>
      <c r="DD289" s="172">
        <f t="shared" si="81"/>
        <v>1</v>
      </c>
    </row>
    <row r="290" spans="104:108" x14ac:dyDescent="0.25">
      <c r="DA290" s="172">
        <v>1</v>
      </c>
      <c r="DB290" s="32" t="str">
        <f t="shared" ref="DB290:DB301" si="85">T(CONCATENATE(LOOKUP(DA290,CU$3:CU$80,BJ$3:BJ$80)," ",LOOKUP(DA290,CU$3:CU$80,$CA$3:$CA$80)))</f>
        <v xml:space="preserve"> </v>
      </c>
      <c r="DD290" s="172">
        <f t="shared" si="81"/>
        <v>1</v>
      </c>
    </row>
    <row r="291" spans="104:108" x14ac:dyDescent="0.25">
      <c r="DA291" s="172">
        <v>2</v>
      </c>
      <c r="DB291" s="32" t="str">
        <f t="shared" si="85"/>
        <v xml:space="preserve"> </v>
      </c>
      <c r="DD291" s="172">
        <f t="shared" si="81"/>
        <v>1</v>
      </c>
    </row>
    <row r="292" spans="104:108" x14ac:dyDescent="0.25">
      <c r="DA292" s="172">
        <v>3</v>
      </c>
      <c r="DB292" s="32" t="str">
        <f t="shared" si="85"/>
        <v xml:space="preserve"> </v>
      </c>
      <c r="DD292" s="172">
        <f t="shared" si="81"/>
        <v>1</v>
      </c>
    </row>
    <row r="293" spans="104:108" x14ac:dyDescent="0.25">
      <c r="DA293" s="172">
        <v>4</v>
      </c>
      <c r="DB293" s="32" t="str">
        <f t="shared" si="85"/>
        <v xml:space="preserve"> </v>
      </c>
      <c r="DD293" s="172">
        <f t="shared" si="81"/>
        <v>1</v>
      </c>
    </row>
    <row r="294" spans="104:108" x14ac:dyDescent="0.25">
      <c r="DA294" s="172">
        <v>5</v>
      </c>
      <c r="DB294" s="32" t="str">
        <f t="shared" si="85"/>
        <v xml:space="preserve"> </v>
      </c>
      <c r="DD294" s="172">
        <f t="shared" si="81"/>
        <v>1</v>
      </c>
    </row>
    <row r="295" spans="104:108" x14ac:dyDescent="0.25">
      <c r="DA295" s="172">
        <v>6</v>
      </c>
      <c r="DB295" s="32" t="str">
        <f t="shared" si="85"/>
        <v xml:space="preserve"> </v>
      </c>
      <c r="DD295" s="172">
        <f t="shared" si="81"/>
        <v>1</v>
      </c>
    </row>
    <row r="296" spans="104:108" x14ac:dyDescent="0.25">
      <c r="DA296" s="172">
        <v>7</v>
      </c>
      <c r="DB296" s="32" t="str">
        <f t="shared" si="85"/>
        <v xml:space="preserve"> </v>
      </c>
      <c r="DD296" s="172">
        <f t="shared" si="81"/>
        <v>1</v>
      </c>
    </row>
    <row r="297" spans="104:108" x14ac:dyDescent="0.25">
      <c r="DA297" s="172">
        <v>8</v>
      </c>
      <c r="DB297" s="32" t="str">
        <f t="shared" si="85"/>
        <v xml:space="preserve"> </v>
      </c>
      <c r="DD297" s="172">
        <f t="shared" si="81"/>
        <v>1</v>
      </c>
    </row>
    <row r="298" spans="104:108" x14ac:dyDescent="0.25">
      <c r="DA298" s="172">
        <v>9</v>
      </c>
      <c r="DB298" s="32" t="str">
        <f t="shared" si="85"/>
        <v xml:space="preserve"> </v>
      </c>
      <c r="DD298" s="172">
        <f t="shared" si="81"/>
        <v>1</v>
      </c>
    </row>
    <row r="299" spans="104:108" x14ac:dyDescent="0.25">
      <c r="DA299" s="172">
        <v>10</v>
      </c>
      <c r="DB299" s="32" t="str">
        <f t="shared" si="85"/>
        <v xml:space="preserve"> </v>
      </c>
      <c r="DD299" s="172">
        <f t="shared" si="81"/>
        <v>1</v>
      </c>
    </row>
    <row r="300" spans="104:108" x14ac:dyDescent="0.25">
      <c r="DA300" s="172">
        <v>11</v>
      </c>
      <c r="DB300" s="32" t="str">
        <f t="shared" si="85"/>
        <v xml:space="preserve"> </v>
      </c>
      <c r="DD300" s="172">
        <f t="shared" si="81"/>
        <v>1</v>
      </c>
    </row>
    <row r="301" spans="104:108" x14ac:dyDescent="0.25">
      <c r="DA301" s="172">
        <v>12</v>
      </c>
      <c r="DB301" s="32" t="str">
        <f t="shared" si="85"/>
        <v xml:space="preserve"> </v>
      </c>
      <c r="DD301" s="172">
        <f t="shared" si="81"/>
        <v>1</v>
      </c>
    </row>
    <row r="302" spans="104:108" x14ac:dyDescent="0.25">
      <c r="DD302" s="172">
        <f t="shared" si="81"/>
        <v>1</v>
      </c>
    </row>
  </sheetData>
  <mergeCells count="2">
    <mergeCell ref="BV1:BW1"/>
    <mergeCell ref="BX1:BZ1"/>
  </mergeCells>
  <conditionalFormatting sqref="AD3:AE8">
    <cfRule type="cellIs" dxfId="290" priority="8" stopIfTrue="1" operator="equal">
      <formula>1</formula>
    </cfRule>
  </conditionalFormatting>
  <conditionalFormatting sqref="AF3:AF8">
    <cfRule type="cellIs" dxfId="289" priority="7" stopIfTrue="1" operator="equal">
      <formula>1</formula>
    </cfRule>
  </conditionalFormatting>
  <conditionalFormatting sqref="W3:W80">
    <cfRule type="containsText" dxfId="288" priority="5" stopIfTrue="1" operator="containsText" text="!">
      <formula>NOT(ISERROR(SEARCH("!",W3)))</formula>
    </cfRule>
  </conditionalFormatting>
  <conditionalFormatting sqref="W2">
    <cfRule type="cellIs" dxfId="287" priority="4" stopIfTrue="1" operator="lessThan">
      <formula>0</formula>
    </cfRule>
  </conditionalFormatting>
  <conditionalFormatting sqref="D3">
    <cfRule type="cellIs" dxfId="286" priority="3" stopIfTrue="1" operator="equal">
      <formula>1</formula>
    </cfRule>
  </conditionalFormatting>
  <conditionalFormatting sqref="E3">
    <cfRule type="cellIs" dxfId="285" priority="2" stopIfTrue="1" operator="equal">
      <formula>1</formula>
    </cfRule>
  </conditionalFormatting>
  <conditionalFormatting sqref="F4:G7">
    <cfRule type="cellIs" dxfId="284" priority="1" stopIfTrue="1" operator="equal">
      <formula>1</formula>
    </cfRule>
  </conditionalFormatting>
  <dataValidations count="1">
    <dataValidation type="whole" allowBlank="1" showInputMessage="1" showErrorMessage="1" error="You may only purchase each equipment once_x000a_Insert &quot;1&quot; to purchase the equipment" sqref="AD3:AF8 D3:E3 F4:G7">
      <formula1>0</formula1>
      <formula2>1</formula2>
    </dataValidation>
  </dataValidations>
  <hyperlinks>
    <hyperlink ref="A2" location="INDEX!A1" display="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33.85546875" style="16" bestFit="1" customWidth="1"/>
    <col min="3" max="3" width="5.7109375" style="15" customWidth="1"/>
    <col min="4" max="14" width="2.85546875" style="15" customWidth="1"/>
    <col min="15" max="15" width="2.85546875" style="95" customWidth="1"/>
    <col min="16"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25.85546875" style="16" bestFit="1" customWidth="1"/>
    <col min="28" max="28" width="5.7109375" style="15" customWidth="1"/>
    <col min="29" max="36" width="2.85546875" style="15" customWidth="1"/>
    <col min="37" max="37" width="2.85546875" style="113" customWidth="1"/>
    <col min="38" max="38" width="2.85546875" style="172" customWidth="1"/>
    <col min="39" max="41" width="2.85546875" style="172" hidden="1" customWidth="1"/>
    <col min="42" max="42" width="6.5703125" style="15" customWidth="1"/>
    <col min="43" max="62" width="3.7109375" style="15"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4" width="9.140625" style="15" customWidth="1"/>
    <col min="165" max="16384" width="9.140625" style="15"/>
  </cols>
  <sheetData>
    <row r="1" spans="1:137" x14ac:dyDescent="0.25">
      <c r="T1" s="36" t="s">
        <v>487</v>
      </c>
      <c r="U1" s="36" t="s">
        <v>64</v>
      </c>
      <c r="W1" s="36" t="s">
        <v>488</v>
      </c>
      <c r="Y1" s="36" t="s">
        <v>486</v>
      </c>
      <c r="Z1" s="36" t="s">
        <v>485</v>
      </c>
      <c r="BV1" s="226" t="s">
        <v>490</v>
      </c>
      <c r="BW1" s="227"/>
      <c r="BX1" s="223" t="s">
        <v>489</v>
      </c>
      <c r="BY1" s="224"/>
      <c r="BZ1" s="225"/>
      <c r="CB1" s="61">
        <f t="shared" ref="CB1:CU1" si="0">SUMPRODUCT(AQ3:AQ57,$BV$3:$BV$57)+SUM(AQ50:AQ57)</f>
        <v>0</v>
      </c>
      <c r="CC1" s="61">
        <f t="shared" si="0"/>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05" x14ac:dyDescent="0.25">
      <c r="A2" s="161" t="s">
        <v>2630</v>
      </c>
      <c r="B2" s="17"/>
      <c r="D2" s="18" t="s">
        <v>340</v>
      </c>
      <c r="E2" s="18" t="s">
        <v>31</v>
      </c>
      <c r="F2" s="18" t="s">
        <v>330</v>
      </c>
      <c r="G2" s="18" t="s">
        <v>35</v>
      </c>
      <c r="H2" s="18" t="s">
        <v>286</v>
      </c>
      <c r="I2" s="18" t="s">
        <v>205</v>
      </c>
      <c r="J2" s="18" t="s">
        <v>318</v>
      </c>
      <c r="K2" s="94" t="s">
        <v>34</v>
      </c>
      <c r="L2" s="18" t="s">
        <v>293</v>
      </c>
      <c r="M2" s="18" t="s">
        <v>294</v>
      </c>
      <c r="N2" s="18" t="s">
        <v>295</v>
      </c>
      <c r="O2" s="94" t="s">
        <v>296</v>
      </c>
      <c r="P2" s="174"/>
      <c r="Q2" s="174"/>
      <c r="R2" s="14" t="s">
        <v>522</v>
      </c>
      <c r="S2" s="14" t="s">
        <v>64</v>
      </c>
      <c r="T2" s="37">
        <f>DL2+BW2</f>
        <v>0</v>
      </c>
      <c r="U2" s="37">
        <f>SUM(S3:S64,AP3:AP58)</f>
        <v>0</v>
      </c>
      <c r="W2" s="37">
        <f>ROUNDUP(BX2/3,0)-BZ2</f>
        <v>0</v>
      </c>
      <c r="Y2" s="37">
        <f>EvilUnits</f>
        <v>0</v>
      </c>
      <c r="Z2" s="37">
        <f>EvilPoints</f>
        <v>0</v>
      </c>
      <c r="AA2" s="17"/>
      <c r="AC2" s="18" t="s">
        <v>286</v>
      </c>
      <c r="AD2" s="18" t="s">
        <v>35</v>
      </c>
      <c r="AE2" s="18" t="s">
        <v>51</v>
      </c>
      <c r="AF2" s="18" t="s">
        <v>205</v>
      </c>
      <c r="AG2" s="18" t="s">
        <v>330</v>
      </c>
      <c r="AH2" s="18" t="s">
        <v>96</v>
      </c>
      <c r="AI2" s="18" t="s">
        <v>68</v>
      </c>
      <c r="AJ2" s="18" t="s">
        <v>383</v>
      </c>
      <c r="AK2" s="112" t="s">
        <v>2203</v>
      </c>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SUM(BW3:BW74)</f>
        <v>0</v>
      </c>
      <c r="BX2" s="167">
        <f>SUM(BX3:BX74)</f>
        <v>0</v>
      </c>
      <c r="BY2" s="167" t="s">
        <v>2631</v>
      </c>
      <c r="BZ2" s="41">
        <f>SUM(BZ3:BZ74)</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 t="shared" ref="DM2:EF2" ca="1" si="1">IF(DM80&gt;2,"2 heroes in 1 warband?!",LOOKUP(1,DM3:DM80,$CW$3:$CW$74))</f>
        <v>0</v>
      </c>
      <c r="DN2" s="172">
        <f t="shared" ca="1" si="1"/>
        <v>0</v>
      </c>
      <c r="DO2" s="172">
        <f t="shared" ca="1" si="1"/>
        <v>0</v>
      </c>
      <c r="DP2" s="172">
        <f t="shared" ca="1" si="1"/>
        <v>0</v>
      </c>
      <c r="DQ2" s="172">
        <f t="shared" ca="1" si="1"/>
        <v>0</v>
      </c>
      <c r="DR2" s="172">
        <f t="shared" ca="1" si="1"/>
        <v>0</v>
      </c>
      <c r="DS2" s="172">
        <f t="shared" ca="1" si="1"/>
        <v>0</v>
      </c>
      <c r="DT2" s="172">
        <f t="shared" ca="1" si="1"/>
        <v>0</v>
      </c>
      <c r="DU2" s="172">
        <f t="shared" ca="1" si="1"/>
        <v>0</v>
      </c>
      <c r="DV2" s="172">
        <f t="shared" ca="1" si="1"/>
        <v>0</v>
      </c>
      <c r="DW2" s="172">
        <f t="shared" ca="1" si="1"/>
        <v>0</v>
      </c>
      <c r="DX2" s="172">
        <f t="shared" ca="1" si="1"/>
        <v>0</v>
      </c>
      <c r="DY2" s="172">
        <f t="shared" ca="1" si="1"/>
        <v>0</v>
      </c>
      <c r="DZ2" s="172">
        <f t="shared" ca="1" si="1"/>
        <v>0</v>
      </c>
      <c r="EA2" s="172">
        <f t="shared" ca="1" si="1"/>
        <v>0</v>
      </c>
      <c r="EB2" s="172">
        <f t="shared" ca="1" si="1"/>
        <v>0</v>
      </c>
      <c r="EC2" s="172">
        <f t="shared" ca="1" si="1"/>
        <v>0</v>
      </c>
      <c r="ED2" s="172">
        <f t="shared" ca="1" si="1"/>
        <v>0</v>
      </c>
      <c r="EE2" s="172">
        <f t="shared" ca="1" si="1"/>
        <v>0</v>
      </c>
      <c r="EF2" s="172">
        <f t="shared" ca="1" si="1"/>
        <v>0</v>
      </c>
      <c r="EG2" s="174" t="s">
        <v>503</v>
      </c>
    </row>
    <row r="3" spans="1:137" x14ac:dyDescent="0.25">
      <c r="B3" s="16" t="s">
        <v>339</v>
      </c>
      <c r="C3" s="15">
        <v>375</v>
      </c>
      <c r="D3" s="21"/>
      <c r="E3" s="19"/>
      <c r="F3" s="19"/>
      <c r="G3" s="19"/>
      <c r="H3" s="19"/>
      <c r="I3" s="19"/>
      <c r="J3" s="19"/>
      <c r="K3" s="19"/>
      <c r="L3" s="19"/>
      <c r="M3" s="19"/>
      <c r="N3" s="19"/>
      <c r="O3" s="19"/>
      <c r="P3" s="19"/>
      <c r="Q3" s="19"/>
      <c r="R3" s="31"/>
      <c r="S3" s="15">
        <f>DL3*(C3+75*D3)</f>
        <v>0</v>
      </c>
      <c r="T3" s="5"/>
      <c r="U3" s="13"/>
      <c r="V3" s="5"/>
      <c r="W3" s="5" t="str">
        <f t="shared" ref="W3:W66" ca="1" si="2">T(LOOKUP(DE3,$DD$3:$DD$302,$DB$3:$DB$302))</f>
        <v/>
      </c>
      <c r="X3" s="5"/>
      <c r="Y3" s="5"/>
      <c r="Z3" s="5"/>
      <c r="AA3" s="16" t="s">
        <v>332</v>
      </c>
      <c r="AB3" s="15">
        <v>5</v>
      </c>
      <c r="AC3" s="21"/>
      <c r="AD3" s="21"/>
      <c r="AE3" s="21"/>
      <c r="AF3" s="21"/>
      <c r="AG3" s="19"/>
      <c r="AH3" s="19"/>
      <c r="AI3" s="19"/>
      <c r="AJ3" s="19"/>
      <c r="AK3" s="21"/>
      <c r="AL3" s="19"/>
      <c r="AM3" s="19"/>
      <c r="AN3" s="19"/>
      <c r="AO3" s="19"/>
      <c r="AP3" s="113">
        <f t="shared" ref="AP3:AP8" si="3">SUM(AQ3:BJ3)*(AB3+AC3+AD3+AE3+AF3+25*AK3)</f>
        <v>0</v>
      </c>
      <c r="AQ3" s="28"/>
      <c r="AR3" s="29"/>
      <c r="AS3" s="29"/>
      <c r="AT3" s="29"/>
      <c r="AU3" s="29"/>
      <c r="AV3" s="29"/>
      <c r="AW3" s="29"/>
      <c r="AX3" s="29"/>
      <c r="AY3" s="29"/>
      <c r="AZ3" s="29"/>
      <c r="BA3" s="29"/>
      <c r="BB3" s="29"/>
      <c r="BC3" s="29"/>
      <c r="BD3" s="29"/>
      <c r="BE3" s="29"/>
      <c r="BF3" s="29"/>
      <c r="BG3" s="29"/>
      <c r="BH3" s="29"/>
      <c r="BI3" s="29"/>
      <c r="BJ3" s="30"/>
      <c r="BV3" s="168">
        <v>1</v>
      </c>
      <c r="BW3" s="40">
        <f t="shared" ref="BW3:BW26" si="4">SUM(AQ3:BJ3)*BV3</f>
        <v>0</v>
      </c>
      <c r="BX3" s="42">
        <f>BW3</f>
        <v>0</v>
      </c>
      <c r="BY3" s="168">
        <f>AC3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4" si="5">IF(R3=0,"-",CONCATENATE(B3,IF(SUM(D3:Q3)=0,""," with "),IF(D3=1,D$2,""),IF(D3=1,"; ",""),IF(E3=1,E$2,""),IF(E3=1,"; ",""),IF(F3=1,F$2,""),IF(F3=1,"; ",""),IF(G3=1,G$2,""),IF(G3=1,"; ",""),IF(H3=1,H$2,""),IF(H3=1,"; ",""),IF(I3=1,I$2,""),IF(I3=1,"; ",""),IF(J3=1,J$2,""),IF(J3=1,"; ",""),IF(K3=1,K$2,""),IF(K3=1,"; ",""),IF(L3=1,L$2,""),IF(L3=1,"; ",""),IF(M3=1,M$2,""),IF(M3=1,"; ",""),IF(N3=1,N$2,""),IF(N3=1,"; ",""),IF(O3=1,O$2,""),IF(O3=1,"; ",""),IF(P3=1,P$2,""),IF(P3=1,"; ",""),IF(Q3=1,Q$2,""),IF(Q3=1,"; ","")))</f>
        <v>-</v>
      </c>
      <c r="CX3" s="38">
        <f t="shared" ref="CX3:CX14" si="6">R3</f>
        <v>0</v>
      </c>
      <c r="DA3" s="172"/>
      <c r="DB3" s="32" t="str">
        <f ca="1">IF(DB4="","",CONCATENATE("Warband ",CZ4," ",DG3))</f>
        <v/>
      </c>
      <c r="DD3" s="172">
        <v>1</v>
      </c>
      <c r="DE3" s="172">
        <v>1</v>
      </c>
      <c r="DG3" s="49" t="str">
        <f ca="1">CONCATENATE("   ",DH3,"/",DI3,IF(DH3&gt;DI3," !",""))</f>
        <v xml:space="preserve">   0/12</v>
      </c>
      <c r="DH3" s="172">
        <f>INDEX($CB$1:$CU$1,CZ4)+DJ3</f>
        <v>0</v>
      </c>
      <c r="DI3" s="172">
        <f ca="1">IF(OR(DB4=$CW$6,DB4=$CW$25,DB4=$CW$26,DB4=$CW$36,DB4=$CW$41,),0,12)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4" si="7">IF(CX3=0,0,SUBSTITUTE(SUBSTITUTE(SUBSTITUTE(SUBSTITUTE(SUBSTITUTE(SUBSTITUTE(SUBSTITUTE(SUBSTITUTE($CX3,"12",""),"13",""),"14",""),"15",""),"16",""),"17",""),"18",""),"19",""))</f>
        <v>0</v>
      </c>
    </row>
    <row r="4" spans="1:137" x14ac:dyDescent="0.25">
      <c r="B4" s="16" t="s">
        <v>341</v>
      </c>
      <c r="C4" s="15">
        <v>60</v>
      </c>
      <c r="D4" s="20"/>
      <c r="E4" s="21"/>
      <c r="F4" s="20"/>
      <c r="G4" s="20"/>
      <c r="H4" s="20"/>
      <c r="I4" s="20"/>
      <c r="J4" s="20"/>
      <c r="K4" s="20"/>
      <c r="L4" s="20"/>
      <c r="M4" s="20"/>
      <c r="N4" s="20"/>
      <c r="O4" s="20"/>
      <c r="P4" s="20"/>
      <c r="Q4" s="20"/>
      <c r="R4" s="31"/>
      <c r="S4" s="15">
        <f>DL4*(C4+15*E4)</f>
        <v>0</v>
      </c>
      <c r="T4" s="5"/>
      <c r="U4" s="13"/>
      <c r="V4" s="5"/>
      <c r="W4" s="5" t="str">
        <f t="shared" ca="1" si="2"/>
        <v/>
      </c>
      <c r="X4" s="5"/>
      <c r="Y4" s="5"/>
      <c r="Z4" s="5"/>
      <c r="AA4" s="16" t="s">
        <v>332</v>
      </c>
      <c r="AB4" s="15">
        <v>5</v>
      </c>
      <c r="AC4" s="21"/>
      <c r="AD4" s="21"/>
      <c r="AE4" s="21"/>
      <c r="AF4" s="21"/>
      <c r="AG4" s="20"/>
      <c r="AH4" s="20"/>
      <c r="AI4" s="20"/>
      <c r="AJ4" s="20"/>
      <c r="AK4" s="21"/>
      <c r="AL4" s="20"/>
      <c r="AM4" s="20"/>
      <c r="AN4" s="20"/>
      <c r="AO4" s="20"/>
      <c r="AP4" s="113">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26" si="8">BW4</f>
        <v>0</v>
      </c>
      <c r="BY4" s="168">
        <f t="shared" ref="BY4:BY8" si="9">AC4</f>
        <v>0</v>
      </c>
      <c r="BZ4" s="43">
        <f t="shared" ref="BZ4:BZ26" si="10">BX4*BY4</f>
        <v>0</v>
      </c>
      <c r="CA4" s="38" t="str">
        <f t="shared" ref="CA4:CA26"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5"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5"/>
        <v>-</v>
      </c>
      <c r="CX4" s="38">
        <f t="shared" si="6"/>
        <v>0</v>
      </c>
      <c r="CZ4" s="172">
        <v>1</v>
      </c>
      <c r="DA4" s="172" t="s">
        <v>278</v>
      </c>
      <c r="DB4" s="32" t="str">
        <f ca="1">T(LOOKUP(CZ4,$DM$1:$EF$1,$DM$2:$EF$2))</f>
        <v/>
      </c>
      <c r="DD4" s="172">
        <f ca="1">IF(OR(DB3="",DB3=" "),DD3,DD3+1)</f>
        <v>1</v>
      </c>
      <c r="DE4" s="172">
        <v>2</v>
      </c>
      <c r="DL4" s="172">
        <f t="shared" ref="DL4" si="13">SUM(DM5:EF5)-SUM(DM4:EF4)</f>
        <v>0</v>
      </c>
      <c r="DM4" s="172">
        <f t="shared" ref="DM4" si="14">IF(OR(CX3=0,ISERROR(SEARCH(DM$1,SUBSTITUTE(SUBSTITUTE($EG3,"10",""),"11","")))),DM3,DM3+1)</f>
        <v>1</v>
      </c>
      <c r="DN4" s="172">
        <f t="shared" ref="DN4" si="15">IF(OR(CX3=0,ISERROR(SEARCH(DN$1,SUBSTITUTE(SUBSTITUTE($CX3,"12",""),"20","")))),DN3,DN3+1)</f>
        <v>1</v>
      </c>
      <c r="DO4" s="172">
        <f t="shared" ref="DO4:DU4"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4"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7"/>
        <v>0</v>
      </c>
    </row>
    <row r="5" spans="1:137" x14ac:dyDescent="0.25">
      <c r="B5" s="16" t="s">
        <v>342</v>
      </c>
      <c r="C5" s="15">
        <v>135</v>
      </c>
      <c r="D5" s="19"/>
      <c r="E5" s="19"/>
      <c r="F5" s="21"/>
      <c r="G5" s="21"/>
      <c r="H5" s="19"/>
      <c r="I5" s="19"/>
      <c r="J5" s="19"/>
      <c r="K5" s="19"/>
      <c r="L5" s="19"/>
      <c r="M5" s="19"/>
      <c r="N5" s="19"/>
      <c r="O5" s="19"/>
      <c r="P5" s="19"/>
      <c r="Q5" s="19"/>
      <c r="R5" s="31"/>
      <c r="S5" s="15">
        <f>DL5*(C5+10*F5+5*G5)</f>
        <v>0</v>
      </c>
      <c r="T5" s="5"/>
      <c r="U5" s="13"/>
      <c r="V5" s="5"/>
      <c r="W5" s="5" t="str">
        <f t="shared" ca="1" si="2"/>
        <v/>
      </c>
      <c r="X5" s="5"/>
      <c r="Y5" s="5"/>
      <c r="Z5" s="5"/>
      <c r="AA5" s="16" t="s">
        <v>332</v>
      </c>
      <c r="AB5" s="15">
        <v>5</v>
      </c>
      <c r="AC5" s="21"/>
      <c r="AD5" s="21"/>
      <c r="AE5" s="21"/>
      <c r="AF5" s="21"/>
      <c r="AG5" s="19"/>
      <c r="AH5" s="19"/>
      <c r="AI5" s="19"/>
      <c r="AJ5" s="19"/>
      <c r="AK5" s="21"/>
      <c r="AL5" s="19"/>
      <c r="AM5" s="19"/>
      <c r="AN5" s="19"/>
      <c r="AO5" s="19"/>
      <c r="AP5" s="113">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5"/>
        <v>-</v>
      </c>
      <c r="CX5" s="38">
        <f t="shared" si="6"/>
        <v>0</v>
      </c>
      <c r="DA5" s="172">
        <v>1</v>
      </c>
      <c r="DB5" s="32" t="str">
        <f t="shared" ref="DB5:DB16" ca="1" si="18">T(CONCATENATE(LOOKUP(DA5,CB$3:CB$80,$AQ$3:$AQ$74)," ",LOOKUP(DA5,CB$3:CB$80,$CA$3:$CA$74)))</f>
        <v xml:space="preserve"> </v>
      </c>
      <c r="DD5" s="172">
        <f t="shared" ref="DD5:DD68" ca="1" si="19">IF(OR(DB4="",DB4=" "),DD4,DD4+1)</f>
        <v>1</v>
      </c>
      <c r="DE5" s="172">
        <v>3</v>
      </c>
      <c r="DL5" s="202">
        <f t="shared" ref="DL5:DL68" si="20">SUM(DM6:EF6)-SUM(DM5:EF5)</f>
        <v>0</v>
      </c>
      <c r="DM5" s="202">
        <f t="shared" ref="DM5:DM68" si="21">IF(OR(CX4=0,ISERROR(SEARCH(DM$1,SUBSTITUTE(SUBSTITUTE($EG4,"10",""),"11","")))),DM4,DM4+1)</f>
        <v>1</v>
      </c>
      <c r="DN5" s="202">
        <f t="shared" ref="DN5:DN68" si="22">IF(OR(CX4=0,ISERROR(SEARCH(DN$1,SUBSTITUTE(SUBSTITUTE($CX4,"12",""),"20","")))),DN4,DN4+1)</f>
        <v>1</v>
      </c>
      <c r="DO5" s="202">
        <f t="shared" ref="DO5:DO68" si="23">IF(OR($CX4=0,ISERROR(SEARCH(DO$1,SUBSTITUTE($CX4,DY$1,"")))),DO4,DO4+1)</f>
        <v>1</v>
      </c>
      <c r="DP5" s="202">
        <f t="shared" ref="DP5:DP68" si="24">IF(OR($CX4=0,ISERROR(SEARCH(DP$1,SUBSTITUTE($CX4,DZ$1,"")))),DP4,DP4+1)</f>
        <v>1</v>
      </c>
      <c r="DQ5" s="202">
        <f t="shared" ref="DQ5:DQ68" si="25">IF(OR($CX4=0,ISERROR(SEARCH(DQ$1,SUBSTITUTE($CX4,EA$1,"")))),DQ4,DQ4+1)</f>
        <v>1</v>
      </c>
      <c r="DR5" s="202">
        <f t="shared" ref="DR5:DR68" si="26">IF(OR($CX4=0,ISERROR(SEARCH(DR$1,SUBSTITUTE($CX4,EB$1,"")))),DR4,DR4+1)</f>
        <v>1</v>
      </c>
      <c r="DS5" s="202">
        <f t="shared" ref="DS5:DS68" si="27">IF(OR($CX4=0,ISERROR(SEARCH(DS$1,SUBSTITUTE($CX4,EC$1,"")))),DS4,DS4+1)</f>
        <v>1</v>
      </c>
      <c r="DT5" s="202">
        <f t="shared" ref="DT5:DT68" si="28">IF(OR($CX4=0,ISERROR(SEARCH(DT$1,SUBSTITUTE($CX4,ED$1,"")))),DT4,DT4+1)</f>
        <v>1</v>
      </c>
      <c r="DU5" s="202">
        <f t="shared" ref="DU5:DU68" si="29">IF(OR($CX4=0,ISERROR(SEARCH(DU$1,SUBSTITUTE($CX4,EE$1,"")))),DU4,DU4+1)</f>
        <v>1</v>
      </c>
      <c r="DV5" s="202">
        <f t="shared" ref="DV5:EF28" si="30">IF(OR($CX4=0,ISERROR(SEARCH(DV$1,$CX4))),DV4,DV4+1)</f>
        <v>1</v>
      </c>
      <c r="DW5" s="202">
        <f t="shared" si="30"/>
        <v>1</v>
      </c>
      <c r="DX5" s="202">
        <f t="shared" si="30"/>
        <v>1</v>
      </c>
      <c r="DY5" s="202">
        <f t="shared" si="30"/>
        <v>1</v>
      </c>
      <c r="DZ5" s="202">
        <f t="shared" si="30"/>
        <v>1</v>
      </c>
      <c r="EA5" s="202">
        <f t="shared" si="30"/>
        <v>1</v>
      </c>
      <c r="EB5" s="202">
        <f t="shared" si="30"/>
        <v>1</v>
      </c>
      <c r="EC5" s="202">
        <f t="shared" si="30"/>
        <v>1</v>
      </c>
      <c r="ED5" s="202">
        <f t="shared" si="30"/>
        <v>1</v>
      </c>
      <c r="EE5" s="202">
        <f t="shared" si="30"/>
        <v>1</v>
      </c>
      <c r="EF5" s="202">
        <f t="shared" si="30"/>
        <v>1</v>
      </c>
      <c r="EG5" s="202">
        <f t="shared" ref="EG5:EG68" si="31">IF(CX5=0,0,SUBSTITUTE(SUBSTITUTE(SUBSTITUTE(SUBSTITUTE(SUBSTITUTE(SUBSTITUTE(SUBSTITUTE(SUBSTITUTE($CX5,"12",""),"13",""),"14",""),"15",""),"16",""),"17",""),"18",""),"19",""))</f>
        <v>0</v>
      </c>
    </row>
    <row r="6" spans="1:137" x14ac:dyDescent="0.25">
      <c r="A6" s="15" t="s">
        <v>36</v>
      </c>
      <c r="B6" s="16" t="s">
        <v>343</v>
      </c>
      <c r="C6" s="15">
        <v>90</v>
      </c>
      <c r="D6" s="20"/>
      <c r="E6" s="20"/>
      <c r="F6" s="20"/>
      <c r="G6" s="20"/>
      <c r="H6" s="20"/>
      <c r="I6" s="20"/>
      <c r="J6" s="20"/>
      <c r="K6" s="20"/>
      <c r="L6" s="20"/>
      <c r="M6" s="20"/>
      <c r="N6" s="20"/>
      <c r="O6" s="20"/>
      <c r="P6" s="20"/>
      <c r="Q6" s="20"/>
      <c r="R6" s="31"/>
      <c r="S6" s="15">
        <f>DL6*C6</f>
        <v>0</v>
      </c>
      <c r="T6" s="5"/>
      <c r="U6" s="13"/>
      <c r="V6" s="5"/>
      <c r="W6" s="5" t="str">
        <f t="shared" ca="1" si="2"/>
        <v/>
      </c>
      <c r="X6" s="5"/>
      <c r="Y6" s="5"/>
      <c r="Z6" s="5"/>
      <c r="AA6" s="16" t="s">
        <v>332</v>
      </c>
      <c r="AB6" s="15">
        <v>5</v>
      </c>
      <c r="AC6" s="21"/>
      <c r="AD6" s="21"/>
      <c r="AE6" s="21"/>
      <c r="AF6" s="21"/>
      <c r="AG6" s="20"/>
      <c r="AH6" s="20"/>
      <c r="AI6" s="20"/>
      <c r="AJ6" s="20"/>
      <c r="AK6" s="21"/>
      <c r="AL6" s="20"/>
      <c r="AM6" s="20"/>
      <c r="AN6" s="20"/>
      <c r="AO6" s="20"/>
      <c r="AP6" s="113">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f t="shared" si="9"/>
        <v>0</v>
      </c>
      <c r="BZ6" s="43">
        <f t="shared" si="10"/>
        <v>0</v>
      </c>
      <c r="CA6" s="38" t="str">
        <f t="shared" si="11"/>
        <v>-</v>
      </c>
      <c r="CB6" s="199">
        <f t="shared" ref="CB6:CB69" si="32">IF(AQ5="",CB5,CB5+1)</f>
        <v>1</v>
      </c>
      <c r="CC6" s="199">
        <f t="shared" ref="CC6:CC69" si="33">IF(AR5="",CC5,CC5+1)</f>
        <v>1</v>
      </c>
      <c r="CD6" s="199">
        <f t="shared" ref="CD6:CD69" si="34">IF(AS5="",CD5,CD5+1)</f>
        <v>1</v>
      </c>
      <c r="CE6" s="199">
        <f t="shared" ref="CE6:CE69" si="35">IF(AT5="",CE5,CE5+1)</f>
        <v>1</v>
      </c>
      <c r="CF6" s="199">
        <f t="shared" ref="CF6:CF69" si="36">IF(AU5="",CF5,CF5+1)</f>
        <v>1</v>
      </c>
      <c r="CG6" s="199">
        <f t="shared" ref="CG6:CG69" si="37">IF(AV5="",CG5,CG5+1)</f>
        <v>1</v>
      </c>
      <c r="CH6" s="199">
        <f t="shared" ref="CH6:CH69" si="38">IF(AW5="",CH5,CH5+1)</f>
        <v>1</v>
      </c>
      <c r="CI6" s="199">
        <f t="shared" ref="CI6:CI69" si="39">IF(AX5="",CI5,CI5+1)</f>
        <v>1</v>
      </c>
      <c r="CJ6" s="199">
        <f t="shared" ref="CJ6:CJ69" si="40">IF(AY5="",CJ5,CJ5+1)</f>
        <v>1</v>
      </c>
      <c r="CK6" s="199">
        <f t="shared" ref="CK6:CK69" si="41">IF(AZ5="",CK5,CK5+1)</f>
        <v>1</v>
      </c>
      <c r="CL6" s="199">
        <f t="shared" ref="CL6:CL69" si="42">IF(BA5="",CL5,CL5+1)</f>
        <v>1</v>
      </c>
      <c r="CM6" s="199">
        <f t="shared" ref="CM6:CM69" si="43">IF(BB5="",CM5,CM5+1)</f>
        <v>1</v>
      </c>
      <c r="CN6" s="199">
        <f t="shared" ref="CN6:CN69" si="44">IF(BC5="",CN5,CN5+1)</f>
        <v>1</v>
      </c>
      <c r="CO6" s="199">
        <f t="shared" ref="CO6:CO69" si="45">IF(BD5="",CO5,CO5+1)</f>
        <v>1</v>
      </c>
      <c r="CP6" s="199">
        <f t="shared" ref="CP6:CP69" si="46">IF(BE5="",CP5,CP5+1)</f>
        <v>1</v>
      </c>
      <c r="CQ6" s="199">
        <f t="shared" ref="CQ6:CQ69" si="47">IF(BF5="",CQ5,CQ5+1)</f>
        <v>1</v>
      </c>
      <c r="CR6" s="199">
        <f t="shared" ref="CR6:CR69" si="48">IF(BG5="",CR5,CR5+1)</f>
        <v>1</v>
      </c>
      <c r="CS6" s="199">
        <f t="shared" ref="CS6:CS69" si="49">IF(BH5="",CS5,CS5+1)</f>
        <v>1</v>
      </c>
      <c r="CT6" s="199">
        <f t="shared" ref="CT6:CT69" si="50">IF(BI5="",CT5,CT5+1)</f>
        <v>1</v>
      </c>
      <c r="CU6" s="199">
        <f t="shared" ref="CU6:CU69" si="51">IF(BJ5="",CU5,CU5+1)</f>
        <v>1</v>
      </c>
      <c r="CW6" s="38" t="str">
        <f t="shared" si="5"/>
        <v>-</v>
      </c>
      <c r="CX6" s="38">
        <f t="shared" si="6"/>
        <v>0</v>
      </c>
      <c r="DA6" s="172">
        <v>2</v>
      </c>
      <c r="DB6" s="32" t="str">
        <f t="shared" ca="1" si="18"/>
        <v xml:space="preserve"> </v>
      </c>
      <c r="DD6" s="172">
        <f t="shared" ca="1" si="19"/>
        <v>1</v>
      </c>
      <c r="DE6" s="172">
        <v>4</v>
      </c>
      <c r="DL6" s="202">
        <f t="shared" si="20"/>
        <v>0</v>
      </c>
      <c r="DM6" s="202">
        <f t="shared" si="21"/>
        <v>1</v>
      </c>
      <c r="DN6" s="202">
        <f t="shared" si="22"/>
        <v>1</v>
      </c>
      <c r="DO6" s="202">
        <f t="shared" si="23"/>
        <v>1</v>
      </c>
      <c r="DP6" s="202">
        <f t="shared" si="24"/>
        <v>1</v>
      </c>
      <c r="DQ6" s="202">
        <f t="shared" si="25"/>
        <v>1</v>
      </c>
      <c r="DR6" s="202">
        <f t="shared" si="26"/>
        <v>1</v>
      </c>
      <c r="DS6" s="202">
        <f t="shared" si="27"/>
        <v>1</v>
      </c>
      <c r="DT6" s="202">
        <f t="shared" si="28"/>
        <v>1</v>
      </c>
      <c r="DU6" s="202">
        <f t="shared" si="29"/>
        <v>1</v>
      </c>
      <c r="DV6" s="202">
        <f t="shared" si="30"/>
        <v>1</v>
      </c>
      <c r="DW6" s="202">
        <f t="shared" si="30"/>
        <v>1</v>
      </c>
      <c r="DX6" s="202">
        <f t="shared" si="30"/>
        <v>1</v>
      </c>
      <c r="DY6" s="202">
        <f t="shared" si="30"/>
        <v>1</v>
      </c>
      <c r="DZ6" s="202">
        <f t="shared" si="30"/>
        <v>1</v>
      </c>
      <c r="EA6" s="202">
        <f t="shared" si="30"/>
        <v>1</v>
      </c>
      <c r="EB6" s="202">
        <f t="shared" si="30"/>
        <v>1</v>
      </c>
      <c r="EC6" s="202">
        <f t="shared" si="30"/>
        <v>1</v>
      </c>
      <c r="ED6" s="202">
        <f t="shared" si="30"/>
        <v>1</v>
      </c>
      <c r="EE6" s="202">
        <f t="shared" si="30"/>
        <v>1</v>
      </c>
      <c r="EF6" s="202">
        <f t="shared" si="30"/>
        <v>1</v>
      </c>
      <c r="EG6" s="202">
        <f t="shared" si="31"/>
        <v>0</v>
      </c>
    </row>
    <row r="7" spans="1:137" x14ac:dyDescent="0.25">
      <c r="B7" s="16" t="s">
        <v>344</v>
      </c>
      <c r="C7" s="15">
        <v>110</v>
      </c>
      <c r="D7" s="19"/>
      <c r="E7" s="19"/>
      <c r="F7" s="19"/>
      <c r="G7" s="19"/>
      <c r="H7" s="19"/>
      <c r="I7" s="19"/>
      <c r="J7" s="19"/>
      <c r="K7" s="19"/>
      <c r="L7" s="19"/>
      <c r="M7" s="19"/>
      <c r="N7" s="19"/>
      <c r="O7" s="19"/>
      <c r="P7" s="19"/>
      <c r="Q7" s="19"/>
      <c r="R7" s="31"/>
      <c r="S7" s="172">
        <f>DL7*C7</f>
        <v>0</v>
      </c>
      <c r="T7" s="5"/>
      <c r="U7" s="13"/>
      <c r="V7" s="5"/>
      <c r="W7" s="5" t="str">
        <f t="shared" ca="1" si="2"/>
        <v/>
      </c>
      <c r="X7" s="5"/>
      <c r="Y7" s="5"/>
      <c r="Z7" s="5"/>
      <c r="AA7" s="16" t="s">
        <v>332</v>
      </c>
      <c r="AB7" s="15">
        <v>5</v>
      </c>
      <c r="AC7" s="21"/>
      <c r="AD7" s="21"/>
      <c r="AE7" s="21"/>
      <c r="AF7" s="21"/>
      <c r="AG7" s="19"/>
      <c r="AH7" s="19"/>
      <c r="AI7" s="19"/>
      <c r="AJ7" s="19"/>
      <c r="AK7" s="21"/>
      <c r="AL7" s="19"/>
      <c r="AM7" s="19"/>
      <c r="AN7" s="19"/>
      <c r="AO7" s="19"/>
      <c r="AP7" s="113">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f t="shared" si="9"/>
        <v>0</v>
      </c>
      <c r="BZ7" s="43">
        <f t="shared" si="10"/>
        <v>0</v>
      </c>
      <c r="CA7" s="38" t="str">
        <f t="shared" si="11"/>
        <v>-</v>
      </c>
      <c r="CB7" s="199">
        <f t="shared" si="32"/>
        <v>1</v>
      </c>
      <c r="CC7" s="199">
        <f t="shared" si="33"/>
        <v>1</v>
      </c>
      <c r="CD7" s="199">
        <f t="shared" si="34"/>
        <v>1</v>
      </c>
      <c r="CE7" s="199">
        <f t="shared" si="35"/>
        <v>1</v>
      </c>
      <c r="CF7" s="199">
        <f t="shared" si="36"/>
        <v>1</v>
      </c>
      <c r="CG7" s="199">
        <f t="shared" si="37"/>
        <v>1</v>
      </c>
      <c r="CH7" s="199">
        <f t="shared" si="38"/>
        <v>1</v>
      </c>
      <c r="CI7" s="199">
        <f t="shared" si="39"/>
        <v>1</v>
      </c>
      <c r="CJ7" s="199">
        <f t="shared" si="40"/>
        <v>1</v>
      </c>
      <c r="CK7" s="199">
        <f t="shared" si="41"/>
        <v>1</v>
      </c>
      <c r="CL7" s="199">
        <f t="shared" si="42"/>
        <v>1</v>
      </c>
      <c r="CM7" s="199">
        <f t="shared" si="43"/>
        <v>1</v>
      </c>
      <c r="CN7" s="199">
        <f t="shared" si="44"/>
        <v>1</v>
      </c>
      <c r="CO7" s="199">
        <f t="shared" si="45"/>
        <v>1</v>
      </c>
      <c r="CP7" s="199">
        <f t="shared" si="46"/>
        <v>1</v>
      </c>
      <c r="CQ7" s="199">
        <f t="shared" si="47"/>
        <v>1</v>
      </c>
      <c r="CR7" s="199">
        <f t="shared" si="48"/>
        <v>1</v>
      </c>
      <c r="CS7" s="199">
        <f t="shared" si="49"/>
        <v>1</v>
      </c>
      <c r="CT7" s="199">
        <f t="shared" si="50"/>
        <v>1</v>
      </c>
      <c r="CU7" s="199">
        <f t="shared" si="51"/>
        <v>1</v>
      </c>
      <c r="CW7" s="38" t="str">
        <f t="shared" si="5"/>
        <v>-</v>
      </c>
      <c r="CX7" s="38">
        <f t="shared" si="6"/>
        <v>0</v>
      </c>
      <c r="DA7" s="172">
        <v>3</v>
      </c>
      <c r="DB7" s="32" t="str">
        <f t="shared" ca="1" si="18"/>
        <v xml:space="preserve"> </v>
      </c>
      <c r="DD7" s="172">
        <f t="shared" ca="1" si="19"/>
        <v>1</v>
      </c>
      <c r="DE7" s="172">
        <v>5</v>
      </c>
      <c r="DL7" s="202">
        <f t="shared" si="20"/>
        <v>0</v>
      </c>
      <c r="DM7" s="202">
        <f t="shared" si="21"/>
        <v>1</v>
      </c>
      <c r="DN7" s="202">
        <f t="shared" si="22"/>
        <v>1</v>
      </c>
      <c r="DO7" s="202">
        <f t="shared" si="23"/>
        <v>1</v>
      </c>
      <c r="DP7" s="202">
        <f t="shared" si="24"/>
        <v>1</v>
      </c>
      <c r="DQ7" s="202">
        <f t="shared" si="25"/>
        <v>1</v>
      </c>
      <c r="DR7" s="202">
        <f t="shared" si="26"/>
        <v>1</v>
      </c>
      <c r="DS7" s="202">
        <f t="shared" si="27"/>
        <v>1</v>
      </c>
      <c r="DT7" s="202">
        <f t="shared" si="28"/>
        <v>1</v>
      </c>
      <c r="DU7" s="202">
        <f t="shared" si="29"/>
        <v>1</v>
      </c>
      <c r="DV7" s="202">
        <f t="shared" si="30"/>
        <v>1</v>
      </c>
      <c r="DW7" s="202">
        <f t="shared" si="30"/>
        <v>1</v>
      </c>
      <c r="DX7" s="202">
        <f t="shared" si="30"/>
        <v>1</v>
      </c>
      <c r="DY7" s="202">
        <f t="shared" si="30"/>
        <v>1</v>
      </c>
      <c r="DZ7" s="202">
        <f t="shared" si="30"/>
        <v>1</v>
      </c>
      <c r="EA7" s="202">
        <f t="shared" si="30"/>
        <v>1</v>
      </c>
      <c r="EB7" s="202">
        <f t="shared" si="30"/>
        <v>1</v>
      </c>
      <c r="EC7" s="202">
        <f t="shared" si="30"/>
        <v>1</v>
      </c>
      <c r="ED7" s="202">
        <f t="shared" si="30"/>
        <v>1</v>
      </c>
      <c r="EE7" s="202">
        <f t="shared" si="30"/>
        <v>1</v>
      </c>
      <c r="EF7" s="202">
        <f t="shared" si="30"/>
        <v>1</v>
      </c>
      <c r="EG7" s="202">
        <f t="shared" si="31"/>
        <v>0</v>
      </c>
    </row>
    <row r="8" spans="1:137" x14ac:dyDescent="0.25">
      <c r="B8" s="16" t="s">
        <v>345</v>
      </c>
      <c r="C8" s="15">
        <v>55</v>
      </c>
      <c r="D8" s="20"/>
      <c r="E8" s="20"/>
      <c r="F8" s="20"/>
      <c r="G8" s="21"/>
      <c r="H8" s="20"/>
      <c r="I8" s="20"/>
      <c r="J8" s="20"/>
      <c r="K8" s="20"/>
      <c r="L8" s="20"/>
      <c r="M8" s="20"/>
      <c r="N8" s="20"/>
      <c r="O8" s="20"/>
      <c r="P8" s="20"/>
      <c r="Q8" s="20"/>
      <c r="R8" s="31"/>
      <c r="S8" s="15">
        <f>DL8*(C8+5*G8)</f>
        <v>0</v>
      </c>
      <c r="T8" s="5"/>
      <c r="U8" s="13"/>
      <c r="V8" s="5"/>
      <c r="W8" s="5" t="str">
        <f t="shared" ca="1" si="2"/>
        <v/>
      </c>
      <c r="X8" s="5"/>
      <c r="Y8" s="5"/>
      <c r="Z8" s="5"/>
      <c r="AA8" s="16" t="s">
        <v>332</v>
      </c>
      <c r="AB8" s="15">
        <v>5</v>
      </c>
      <c r="AC8" s="21"/>
      <c r="AD8" s="21"/>
      <c r="AE8" s="21"/>
      <c r="AF8" s="21"/>
      <c r="AG8" s="20"/>
      <c r="AH8" s="20"/>
      <c r="AI8" s="20"/>
      <c r="AJ8" s="20"/>
      <c r="AK8" s="21"/>
      <c r="AL8" s="20"/>
      <c r="AM8" s="20"/>
      <c r="AN8" s="20"/>
      <c r="AO8" s="20"/>
      <c r="AP8" s="113">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f t="shared" si="9"/>
        <v>0</v>
      </c>
      <c r="BZ8" s="43">
        <f t="shared" si="10"/>
        <v>0</v>
      </c>
      <c r="CA8" s="38" t="str">
        <f t="shared" si="11"/>
        <v>-</v>
      </c>
      <c r="CB8" s="199">
        <f t="shared" si="32"/>
        <v>1</v>
      </c>
      <c r="CC8" s="199">
        <f t="shared" si="33"/>
        <v>1</v>
      </c>
      <c r="CD8" s="199">
        <f t="shared" si="34"/>
        <v>1</v>
      </c>
      <c r="CE8" s="199">
        <f t="shared" si="35"/>
        <v>1</v>
      </c>
      <c r="CF8" s="199">
        <f t="shared" si="36"/>
        <v>1</v>
      </c>
      <c r="CG8" s="199">
        <f t="shared" si="37"/>
        <v>1</v>
      </c>
      <c r="CH8" s="199">
        <f t="shared" si="38"/>
        <v>1</v>
      </c>
      <c r="CI8" s="199">
        <f t="shared" si="39"/>
        <v>1</v>
      </c>
      <c r="CJ8" s="199">
        <f t="shared" si="40"/>
        <v>1</v>
      </c>
      <c r="CK8" s="199">
        <f t="shared" si="41"/>
        <v>1</v>
      </c>
      <c r="CL8" s="199">
        <f t="shared" si="42"/>
        <v>1</v>
      </c>
      <c r="CM8" s="199">
        <f t="shared" si="43"/>
        <v>1</v>
      </c>
      <c r="CN8" s="199">
        <f t="shared" si="44"/>
        <v>1</v>
      </c>
      <c r="CO8" s="199">
        <f t="shared" si="45"/>
        <v>1</v>
      </c>
      <c r="CP8" s="199">
        <f t="shared" si="46"/>
        <v>1</v>
      </c>
      <c r="CQ8" s="199">
        <f t="shared" si="47"/>
        <v>1</v>
      </c>
      <c r="CR8" s="199">
        <f t="shared" si="48"/>
        <v>1</v>
      </c>
      <c r="CS8" s="199">
        <f t="shared" si="49"/>
        <v>1</v>
      </c>
      <c r="CT8" s="199">
        <f t="shared" si="50"/>
        <v>1</v>
      </c>
      <c r="CU8" s="199">
        <f t="shared" si="51"/>
        <v>1</v>
      </c>
      <c r="CW8" s="38" t="str">
        <f t="shared" si="5"/>
        <v>-</v>
      </c>
      <c r="CX8" s="38">
        <f t="shared" si="6"/>
        <v>0</v>
      </c>
      <c r="DA8" s="172">
        <v>4</v>
      </c>
      <c r="DB8" s="32" t="str">
        <f t="shared" ca="1" si="18"/>
        <v xml:space="preserve"> </v>
      </c>
      <c r="DD8" s="172">
        <f t="shared" ca="1" si="19"/>
        <v>1</v>
      </c>
      <c r="DE8" s="172">
        <v>6</v>
      </c>
      <c r="DL8" s="202">
        <f t="shared" si="20"/>
        <v>0</v>
      </c>
      <c r="DM8" s="202">
        <f t="shared" si="21"/>
        <v>1</v>
      </c>
      <c r="DN8" s="202">
        <f t="shared" si="22"/>
        <v>1</v>
      </c>
      <c r="DO8" s="202">
        <f t="shared" si="23"/>
        <v>1</v>
      </c>
      <c r="DP8" s="202">
        <f t="shared" si="24"/>
        <v>1</v>
      </c>
      <c r="DQ8" s="202">
        <f t="shared" si="25"/>
        <v>1</v>
      </c>
      <c r="DR8" s="202">
        <f t="shared" si="26"/>
        <v>1</v>
      </c>
      <c r="DS8" s="202">
        <f t="shared" si="27"/>
        <v>1</v>
      </c>
      <c r="DT8" s="202">
        <f t="shared" si="28"/>
        <v>1</v>
      </c>
      <c r="DU8" s="202">
        <f t="shared" si="29"/>
        <v>1</v>
      </c>
      <c r="DV8" s="202">
        <f t="shared" si="30"/>
        <v>1</v>
      </c>
      <c r="DW8" s="202">
        <f t="shared" si="30"/>
        <v>1</v>
      </c>
      <c r="DX8" s="202">
        <f t="shared" si="30"/>
        <v>1</v>
      </c>
      <c r="DY8" s="202">
        <f t="shared" si="30"/>
        <v>1</v>
      </c>
      <c r="DZ8" s="202">
        <f t="shared" si="30"/>
        <v>1</v>
      </c>
      <c r="EA8" s="202">
        <f t="shared" si="30"/>
        <v>1</v>
      </c>
      <c r="EB8" s="202">
        <f t="shared" si="30"/>
        <v>1</v>
      </c>
      <c r="EC8" s="202">
        <f t="shared" si="30"/>
        <v>1</v>
      </c>
      <c r="ED8" s="202">
        <f t="shared" si="30"/>
        <v>1</v>
      </c>
      <c r="EE8" s="202">
        <f t="shared" si="30"/>
        <v>1</v>
      </c>
      <c r="EF8" s="202">
        <f t="shared" si="30"/>
        <v>1</v>
      </c>
      <c r="EG8" s="202">
        <f t="shared" si="31"/>
        <v>0</v>
      </c>
    </row>
    <row r="9" spans="1:137" x14ac:dyDescent="0.25">
      <c r="B9" s="16" t="s">
        <v>346</v>
      </c>
      <c r="C9" s="15">
        <v>45</v>
      </c>
      <c r="D9" s="19"/>
      <c r="E9" s="19"/>
      <c r="F9" s="19"/>
      <c r="G9" s="21"/>
      <c r="H9" s="19"/>
      <c r="I9" s="19"/>
      <c r="J9" s="19"/>
      <c r="K9" s="19"/>
      <c r="L9" s="19"/>
      <c r="M9" s="19"/>
      <c r="N9" s="19"/>
      <c r="O9" s="19"/>
      <c r="P9" s="19"/>
      <c r="Q9" s="19"/>
      <c r="R9" s="31"/>
      <c r="S9" s="56">
        <f>DL9*(C9+5*G9)</f>
        <v>0</v>
      </c>
      <c r="T9" s="5"/>
      <c r="U9" s="13"/>
      <c r="V9" s="5"/>
      <c r="W9" s="5" t="str">
        <f t="shared" ca="1" si="2"/>
        <v/>
      </c>
      <c r="X9" s="5"/>
      <c r="Y9" s="5"/>
      <c r="Z9" s="5"/>
      <c r="AA9" s="16" t="s">
        <v>334</v>
      </c>
      <c r="AB9" s="15">
        <v>5</v>
      </c>
      <c r="AC9" s="19"/>
      <c r="AD9" s="19"/>
      <c r="AE9" s="19"/>
      <c r="AF9" s="19"/>
      <c r="AG9" s="21"/>
      <c r="AH9" s="19"/>
      <c r="AI9" s="19"/>
      <c r="AJ9" s="19"/>
      <c r="AK9" s="19"/>
      <c r="AL9" s="19"/>
      <c r="AM9" s="19"/>
      <c r="AN9" s="19"/>
      <c r="AO9" s="19"/>
      <c r="AP9" s="15">
        <f>SUM(AQ9:BJ9)*(AB9+6*AG9)</f>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8"/>
        <v>0</v>
      </c>
      <c r="BY9" s="168">
        <v>1</v>
      </c>
      <c r="BZ9" s="43">
        <f>BX9*BY9</f>
        <v>0</v>
      </c>
      <c r="CA9" s="38" t="str">
        <f t="shared" si="11"/>
        <v>-</v>
      </c>
      <c r="CB9" s="199">
        <f t="shared" si="32"/>
        <v>1</v>
      </c>
      <c r="CC9" s="199">
        <f t="shared" si="33"/>
        <v>1</v>
      </c>
      <c r="CD9" s="199">
        <f t="shared" si="34"/>
        <v>1</v>
      </c>
      <c r="CE9" s="199">
        <f t="shared" si="35"/>
        <v>1</v>
      </c>
      <c r="CF9" s="199">
        <f t="shared" si="36"/>
        <v>1</v>
      </c>
      <c r="CG9" s="199">
        <f t="shared" si="37"/>
        <v>1</v>
      </c>
      <c r="CH9" s="199">
        <f t="shared" si="38"/>
        <v>1</v>
      </c>
      <c r="CI9" s="199">
        <f t="shared" si="39"/>
        <v>1</v>
      </c>
      <c r="CJ9" s="199">
        <f t="shared" si="40"/>
        <v>1</v>
      </c>
      <c r="CK9" s="199">
        <f t="shared" si="41"/>
        <v>1</v>
      </c>
      <c r="CL9" s="199">
        <f t="shared" si="42"/>
        <v>1</v>
      </c>
      <c r="CM9" s="199">
        <f t="shared" si="43"/>
        <v>1</v>
      </c>
      <c r="CN9" s="199">
        <f t="shared" si="44"/>
        <v>1</v>
      </c>
      <c r="CO9" s="199">
        <f t="shared" si="45"/>
        <v>1</v>
      </c>
      <c r="CP9" s="199">
        <f t="shared" si="46"/>
        <v>1</v>
      </c>
      <c r="CQ9" s="199">
        <f t="shared" si="47"/>
        <v>1</v>
      </c>
      <c r="CR9" s="199">
        <f t="shared" si="48"/>
        <v>1</v>
      </c>
      <c r="CS9" s="199">
        <f t="shared" si="49"/>
        <v>1</v>
      </c>
      <c r="CT9" s="199">
        <f t="shared" si="50"/>
        <v>1</v>
      </c>
      <c r="CU9" s="199">
        <f t="shared" si="51"/>
        <v>1</v>
      </c>
      <c r="CW9" s="38" t="str">
        <f t="shared" si="5"/>
        <v>-</v>
      </c>
      <c r="CX9" s="38">
        <f t="shared" si="6"/>
        <v>0</v>
      </c>
      <c r="DA9" s="172">
        <v>5</v>
      </c>
      <c r="DB9" s="32" t="str">
        <f t="shared" ca="1" si="18"/>
        <v xml:space="preserve"> </v>
      </c>
      <c r="DD9" s="172">
        <f t="shared" ca="1" si="19"/>
        <v>1</v>
      </c>
      <c r="DE9" s="172">
        <v>7</v>
      </c>
      <c r="DL9" s="202">
        <f t="shared" si="20"/>
        <v>0</v>
      </c>
      <c r="DM9" s="202">
        <f t="shared" si="21"/>
        <v>1</v>
      </c>
      <c r="DN9" s="202">
        <f t="shared" si="22"/>
        <v>1</v>
      </c>
      <c r="DO9" s="202">
        <f t="shared" si="23"/>
        <v>1</v>
      </c>
      <c r="DP9" s="202">
        <f t="shared" si="24"/>
        <v>1</v>
      </c>
      <c r="DQ9" s="202">
        <f t="shared" si="25"/>
        <v>1</v>
      </c>
      <c r="DR9" s="202">
        <f t="shared" si="26"/>
        <v>1</v>
      </c>
      <c r="DS9" s="202">
        <f t="shared" si="27"/>
        <v>1</v>
      </c>
      <c r="DT9" s="202">
        <f t="shared" si="28"/>
        <v>1</v>
      </c>
      <c r="DU9" s="202">
        <f t="shared" si="29"/>
        <v>1</v>
      </c>
      <c r="DV9" s="202">
        <f t="shared" si="30"/>
        <v>1</v>
      </c>
      <c r="DW9" s="202">
        <f t="shared" si="30"/>
        <v>1</v>
      </c>
      <c r="DX9" s="202">
        <f t="shared" si="30"/>
        <v>1</v>
      </c>
      <c r="DY9" s="202">
        <f t="shared" si="30"/>
        <v>1</v>
      </c>
      <c r="DZ9" s="202">
        <f t="shared" si="30"/>
        <v>1</v>
      </c>
      <c r="EA9" s="202">
        <f t="shared" si="30"/>
        <v>1</v>
      </c>
      <c r="EB9" s="202">
        <f t="shared" si="30"/>
        <v>1</v>
      </c>
      <c r="EC9" s="202">
        <f t="shared" si="30"/>
        <v>1</v>
      </c>
      <c r="ED9" s="202">
        <f t="shared" si="30"/>
        <v>1</v>
      </c>
      <c r="EE9" s="202">
        <f t="shared" si="30"/>
        <v>1</v>
      </c>
      <c r="EF9" s="202">
        <f t="shared" si="30"/>
        <v>1</v>
      </c>
      <c r="EG9" s="202">
        <f t="shared" si="31"/>
        <v>0</v>
      </c>
    </row>
    <row r="10" spans="1:137" x14ac:dyDescent="0.25">
      <c r="B10" s="16" t="s">
        <v>347</v>
      </c>
      <c r="C10" s="15">
        <v>45</v>
      </c>
      <c r="D10" s="20"/>
      <c r="E10" s="20"/>
      <c r="F10" s="20"/>
      <c r="G10" s="21"/>
      <c r="H10" s="20"/>
      <c r="I10" s="20"/>
      <c r="J10" s="20"/>
      <c r="K10" s="20"/>
      <c r="L10" s="20"/>
      <c r="M10" s="20"/>
      <c r="N10" s="20"/>
      <c r="O10" s="20"/>
      <c r="P10" s="20"/>
      <c r="Q10" s="20"/>
      <c r="R10" s="31"/>
      <c r="S10" s="56">
        <f>DL10*(C10+5*G10)</f>
        <v>0</v>
      </c>
      <c r="T10" s="5"/>
      <c r="U10" s="13"/>
      <c r="V10" s="5"/>
      <c r="W10" s="5" t="str">
        <f t="shared" ca="1" si="2"/>
        <v/>
      </c>
      <c r="X10" s="5"/>
      <c r="Y10" s="5"/>
      <c r="Z10" s="5"/>
      <c r="AA10" s="16" t="s">
        <v>334</v>
      </c>
      <c r="AB10" s="15">
        <v>5</v>
      </c>
      <c r="AC10" s="20"/>
      <c r="AD10" s="20"/>
      <c r="AE10" s="20"/>
      <c r="AF10" s="20"/>
      <c r="AG10" s="21"/>
      <c r="AH10" s="20"/>
      <c r="AI10" s="20"/>
      <c r="AJ10" s="20"/>
      <c r="AK10" s="20"/>
      <c r="AL10" s="20"/>
      <c r="AM10" s="20"/>
      <c r="AN10" s="20"/>
      <c r="AO10" s="20"/>
      <c r="AP10" s="15">
        <f>SUM(AQ10:BJ10)*(AB10+6*AG10)</f>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8"/>
        <v>0</v>
      </c>
      <c r="BY10" s="168">
        <v>1</v>
      </c>
      <c r="BZ10" s="43">
        <f t="shared" si="10"/>
        <v>0</v>
      </c>
      <c r="CA10" s="38" t="str">
        <f t="shared" si="11"/>
        <v>-</v>
      </c>
      <c r="CB10" s="199">
        <f t="shared" si="32"/>
        <v>1</v>
      </c>
      <c r="CC10" s="199">
        <f t="shared" si="33"/>
        <v>1</v>
      </c>
      <c r="CD10" s="199">
        <f t="shared" si="34"/>
        <v>1</v>
      </c>
      <c r="CE10" s="199">
        <f t="shared" si="35"/>
        <v>1</v>
      </c>
      <c r="CF10" s="199">
        <f t="shared" si="36"/>
        <v>1</v>
      </c>
      <c r="CG10" s="199">
        <f t="shared" si="37"/>
        <v>1</v>
      </c>
      <c r="CH10" s="199">
        <f t="shared" si="38"/>
        <v>1</v>
      </c>
      <c r="CI10" s="199">
        <f t="shared" si="39"/>
        <v>1</v>
      </c>
      <c r="CJ10" s="199">
        <f t="shared" si="40"/>
        <v>1</v>
      </c>
      <c r="CK10" s="199">
        <f t="shared" si="41"/>
        <v>1</v>
      </c>
      <c r="CL10" s="199">
        <f t="shared" si="42"/>
        <v>1</v>
      </c>
      <c r="CM10" s="199">
        <f t="shared" si="43"/>
        <v>1</v>
      </c>
      <c r="CN10" s="199">
        <f t="shared" si="44"/>
        <v>1</v>
      </c>
      <c r="CO10" s="199">
        <f t="shared" si="45"/>
        <v>1</v>
      </c>
      <c r="CP10" s="199">
        <f t="shared" si="46"/>
        <v>1</v>
      </c>
      <c r="CQ10" s="199">
        <f t="shared" si="47"/>
        <v>1</v>
      </c>
      <c r="CR10" s="199">
        <f t="shared" si="48"/>
        <v>1</v>
      </c>
      <c r="CS10" s="199">
        <f t="shared" si="49"/>
        <v>1</v>
      </c>
      <c r="CT10" s="199">
        <f t="shared" si="50"/>
        <v>1</v>
      </c>
      <c r="CU10" s="199">
        <f t="shared" si="51"/>
        <v>1</v>
      </c>
      <c r="CW10" s="38" t="str">
        <f t="shared" si="5"/>
        <v>-</v>
      </c>
      <c r="CX10" s="38">
        <f t="shared" si="6"/>
        <v>0</v>
      </c>
      <c r="DA10" s="172">
        <v>6</v>
      </c>
      <c r="DB10" s="32" t="str">
        <f t="shared" ca="1" si="18"/>
        <v xml:space="preserve"> </v>
      </c>
      <c r="DD10" s="172">
        <f t="shared" ca="1" si="19"/>
        <v>1</v>
      </c>
      <c r="DE10" s="172">
        <v>8</v>
      </c>
      <c r="DL10" s="202">
        <f t="shared" si="20"/>
        <v>0</v>
      </c>
      <c r="DM10" s="202">
        <f t="shared" si="21"/>
        <v>1</v>
      </c>
      <c r="DN10" s="202">
        <f t="shared" si="22"/>
        <v>1</v>
      </c>
      <c r="DO10" s="202">
        <f t="shared" si="23"/>
        <v>1</v>
      </c>
      <c r="DP10" s="202">
        <f t="shared" si="24"/>
        <v>1</v>
      </c>
      <c r="DQ10" s="202">
        <f t="shared" si="25"/>
        <v>1</v>
      </c>
      <c r="DR10" s="202">
        <f t="shared" si="26"/>
        <v>1</v>
      </c>
      <c r="DS10" s="202">
        <f t="shared" si="27"/>
        <v>1</v>
      </c>
      <c r="DT10" s="202">
        <f t="shared" si="28"/>
        <v>1</v>
      </c>
      <c r="DU10" s="202">
        <f t="shared" si="29"/>
        <v>1</v>
      </c>
      <c r="DV10" s="202">
        <f t="shared" si="30"/>
        <v>1</v>
      </c>
      <c r="DW10" s="202">
        <f t="shared" si="30"/>
        <v>1</v>
      </c>
      <c r="DX10" s="202">
        <f t="shared" si="30"/>
        <v>1</v>
      </c>
      <c r="DY10" s="202">
        <f t="shared" si="30"/>
        <v>1</v>
      </c>
      <c r="DZ10" s="202">
        <f t="shared" si="30"/>
        <v>1</v>
      </c>
      <c r="EA10" s="202">
        <f t="shared" si="30"/>
        <v>1</v>
      </c>
      <c r="EB10" s="202">
        <f t="shared" si="30"/>
        <v>1</v>
      </c>
      <c r="EC10" s="202">
        <f t="shared" si="30"/>
        <v>1</v>
      </c>
      <c r="ED10" s="202">
        <f t="shared" si="30"/>
        <v>1</v>
      </c>
      <c r="EE10" s="202">
        <f t="shared" si="30"/>
        <v>1</v>
      </c>
      <c r="EF10" s="202">
        <f t="shared" si="30"/>
        <v>1</v>
      </c>
      <c r="EG10" s="202">
        <f t="shared" si="31"/>
        <v>0</v>
      </c>
    </row>
    <row r="11" spans="1:137" x14ac:dyDescent="0.25">
      <c r="B11" s="16" t="s">
        <v>329</v>
      </c>
      <c r="C11" s="15">
        <v>40</v>
      </c>
      <c r="D11" s="19"/>
      <c r="E11" s="19"/>
      <c r="F11" s="21"/>
      <c r="G11" s="21"/>
      <c r="H11" s="21"/>
      <c r="I11" s="19"/>
      <c r="J11" s="19"/>
      <c r="K11" s="19"/>
      <c r="L11" s="19"/>
      <c r="M11" s="19"/>
      <c r="N11" s="19"/>
      <c r="O11" s="19"/>
      <c r="P11" s="19"/>
      <c r="Q11" s="19"/>
      <c r="R11" s="31"/>
      <c r="S11" s="15">
        <f>DL11*(C11+10*F11+5*(G11+H11))</f>
        <v>0</v>
      </c>
      <c r="T11" s="5"/>
      <c r="U11" s="13"/>
      <c r="V11" s="5"/>
      <c r="W11" s="5" t="str">
        <f t="shared" ca="1" si="2"/>
        <v/>
      </c>
      <c r="X11" s="5"/>
      <c r="Y11" s="5"/>
      <c r="Z11" s="5"/>
      <c r="AA11" s="16" t="s">
        <v>335</v>
      </c>
      <c r="AB11" s="15">
        <v>12</v>
      </c>
      <c r="AC11" s="21"/>
      <c r="AD11" s="21"/>
      <c r="AE11" s="19"/>
      <c r="AF11" s="19"/>
      <c r="AG11" s="19"/>
      <c r="AH11" s="21"/>
      <c r="AI11" s="19"/>
      <c r="AJ11" s="19"/>
      <c r="AK11" s="21"/>
      <c r="AL11" s="19"/>
      <c r="AM11" s="19"/>
      <c r="AN11" s="19"/>
      <c r="AO11" s="19"/>
      <c r="AP11" s="113">
        <f>SUM(AQ11:BJ11)*(AB11+AC11+AD11+2*AH11+25*AK11)</f>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8"/>
        <v>0</v>
      </c>
      <c r="BY11" s="168">
        <f>AC11</f>
        <v>0</v>
      </c>
      <c r="BZ11" s="43">
        <f t="shared" si="10"/>
        <v>0</v>
      </c>
      <c r="CA11" s="38" t="str">
        <f t="shared" si="11"/>
        <v>-</v>
      </c>
      <c r="CB11" s="199">
        <f t="shared" si="32"/>
        <v>1</v>
      </c>
      <c r="CC11" s="199">
        <f t="shared" si="33"/>
        <v>1</v>
      </c>
      <c r="CD11" s="199">
        <f t="shared" si="34"/>
        <v>1</v>
      </c>
      <c r="CE11" s="199">
        <f t="shared" si="35"/>
        <v>1</v>
      </c>
      <c r="CF11" s="199">
        <f t="shared" si="36"/>
        <v>1</v>
      </c>
      <c r="CG11" s="199">
        <f t="shared" si="37"/>
        <v>1</v>
      </c>
      <c r="CH11" s="199">
        <f t="shared" si="38"/>
        <v>1</v>
      </c>
      <c r="CI11" s="199">
        <f t="shared" si="39"/>
        <v>1</v>
      </c>
      <c r="CJ11" s="199">
        <f t="shared" si="40"/>
        <v>1</v>
      </c>
      <c r="CK11" s="199">
        <f t="shared" si="41"/>
        <v>1</v>
      </c>
      <c r="CL11" s="199">
        <f t="shared" si="42"/>
        <v>1</v>
      </c>
      <c r="CM11" s="199">
        <f t="shared" si="43"/>
        <v>1</v>
      </c>
      <c r="CN11" s="199">
        <f t="shared" si="44"/>
        <v>1</v>
      </c>
      <c r="CO11" s="199">
        <f t="shared" si="45"/>
        <v>1</v>
      </c>
      <c r="CP11" s="199">
        <f t="shared" si="46"/>
        <v>1</v>
      </c>
      <c r="CQ11" s="199">
        <f t="shared" si="47"/>
        <v>1</v>
      </c>
      <c r="CR11" s="199">
        <f t="shared" si="48"/>
        <v>1</v>
      </c>
      <c r="CS11" s="199">
        <f t="shared" si="49"/>
        <v>1</v>
      </c>
      <c r="CT11" s="199">
        <f t="shared" si="50"/>
        <v>1</v>
      </c>
      <c r="CU11" s="199">
        <f t="shared" si="51"/>
        <v>1</v>
      </c>
      <c r="CW11" s="38" t="str">
        <f t="shared" si="5"/>
        <v>-</v>
      </c>
      <c r="CX11" s="38">
        <f t="shared" si="6"/>
        <v>0</v>
      </c>
      <c r="DA11" s="172">
        <v>7</v>
      </c>
      <c r="DB11" s="32" t="str">
        <f t="shared" ca="1" si="18"/>
        <v xml:space="preserve"> </v>
      </c>
      <c r="DD11" s="172">
        <f t="shared" ca="1" si="19"/>
        <v>1</v>
      </c>
      <c r="DE11" s="172">
        <v>9</v>
      </c>
      <c r="DL11" s="202">
        <f t="shared" si="20"/>
        <v>0</v>
      </c>
      <c r="DM11" s="202">
        <f t="shared" si="21"/>
        <v>1</v>
      </c>
      <c r="DN11" s="202">
        <f t="shared" si="22"/>
        <v>1</v>
      </c>
      <c r="DO11" s="202">
        <f t="shared" si="23"/>
        <v>1</v>
      </c>
      <c r="DP11" s="202">
        <f t="shared" si="24"/>
        <v>1</v>
      </c>
      <c r="DQ11" s="202">
        <f t="shared" si="25"/>
        <v>1</v>
      </c>
      <c r="DR11" s="202">
        <f t="shared" si="26"/>
        <v>1</v>
      </c>
      <c r="DS11" s="202">
        <f t="shared" si="27"/>
        <v>1</v>
      </c>
      <c r="DT11" s="202">
        <f t="shared" si="28"/>
        <v>1</v>
      </c>
      <c r="DU11" s="202">
        <f t="shared" si="29"/>
        <v>1</v>
      </c>
      <c r="DV11" s="202">
        <f t="shared" si="30"/>
        <v>1</v>
      </c>
      <c r="DW11" s="202">
        <f t="shared" si="30"/>
        <v>1</v>
      </c>
      <c r="DX11" s="202">
        <f t="shared" si="30"/>
        <v>1</v>
      </c>
      <c r="DY11" s="202">
        <f t="shared" si="30"/>
        <v>1</v>
      </c>
      <c r="DZ11" s="202">
        <f t="shared" si="30"/>
        <v>1</v>
      </c>
      <c r="EA11" s="202">
        <f t="shared" si="30"/>
        <v>1</v>
      </c>
      <c r="EB11" s="202">
        <f t="shared" si="30"/>
        <v>1</v>
      </c>
      <c r="EC11" s="202">
        <f t="shared" si="30"/>
        <v>1</v>
      </c>
      <c r="ED11" s="202">
        <f t="shared" si="30"/>
        <v>1</v>
      </c>
      <c r="EE11" s="202">
        <f t="shared" si="30"/>
        <v>1</v>
      </c>
      <c r="EF11" s="202">
        <f t="shared" si="30"/>
        <v>1</v>
      </c>
      <c r="EG11" s="202">
        <f t="shared" si="31"/>
        <v>0</v>
      </c>
    </row>
    <row r="12" spans="1:137" x14ac:dyDescent="0.25">
      <c r="B12" s="16" t="s">
        <v>329</v>
      </c>
      <c r="C12" s="15">
        <v>40</v>
      </c>
      <c r="D12" s="20"/>
      <c r="E12" s="20"/>
      <c r="F12" s="21"/>
      <c r="G12" s="21"/>
      <c r="H12" s="21"/>
      <c r="I12" s="20"/>
      <c r="J12" s="20"/>
      <c r="K12" s="20"/>
      <c r="L12" s="20"/>
      <c r="M12" s="20"/>
      <c r="N12" s="20"/>
      <c r="O12" s="20"/>
      <c r="P12" s="20"/>
      <c r="Q12" s="20"/>
      <c r="R12" s="31"/>
      <c r="S12" s="172">
        <f t="shared" ref="S12:S14" si="52">DL12*(C12+10*F12+5*(G12+H12))</f>
        <v>0</v>
      </c>
      <c r="T12" s="5"/>
      <c r="U12" s="13"/>
      <c r="V12" s="5"/>
      <c r="W12" s="5" t="str">
        <f t="shared" ca="1" si="2"/>
        <v/>
      </c>
      <c r="X12" s="5"/>
      <c r="Y12" s="5"/>
      <c r="Z12" s="5"/>
      <c r="AA12" s="16" t="s">
        <v>335</v>
      </c>
      <c r="AB12" s="15">
        <v>12</v>
      </c>
      <c r="AC12" s="21"/>
      <c r="AD12" s="21"/>
      <c r="AE12" s="20"/>
      <c r="AF12" s="20"/>
      <c r="AG12" s="20"/>
      <c r="AH12" s="21"/>
      <c r="AI12" s="20"/>
      <c r="AJ12" s="20"/>
      <c r="AK12" s="21"/>
      <c r="AL12" s="20"/>
      <c r="AM12" s="20"/>
      <c r="AN12" s="20"/>
      <c r="AO12" s="20"/>
      <c r="AP12" s="113">
        <f>SUM(AQ12:BJ12)*(AB12+AC12+AD12+2*AH12+25*AK12)</f>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8"/>
        <v>0</v>
      </c>
      <c r="BY12" s="168">
        <f t="shared" ref="BY12:BY15" si="53">AC12</f>
        <v>0</v>
      </c>
      <c r="BZ12" s="43">
        <f>BX12*BY12</f>
        <v>0</v>
      </c>
      <c r="CA12" s="38" t="str">
        <f t="shared" si="11"/>
        <v>-</v>
      </c>
      <c r="CB12" s="199">
        <f t="shared" si="32"/>
        <v>1</v>
      </c>
      <c r="CC12" s="199">
        <f t="shared" si="33"/>
        <v>1</v>
      </c>
      <c r="CD12" s="199">
        <f t="shared" si="34"/>
        <v>1</v>
      </c>
      <c r="CE12" s="199">
        <f t="shared" si="35"/>
        <v>1</v>
      </c>
      <c r="CF12" s="199">
        <f t="shared" si="36"/>
        <v>1</v>
      </c>
      <c r="CG12" s="199">
        <f t="shared" si="37"/>
        <v>1</v>
      </c>
      <c r="CH12" s="199">
        <f t="shared" si="38"/>
        <v>1</v>
      </c>
      <c r="CI12" s="199">
        <f t="shared" si="39"/>
        <v>1</v>
      </c>
      <c r="CJ12" s="199">
        <f t="shared" si="40"/>
        <v>1</v>
      </c>
      <c r="CK12" s="199">
        <f t="shared" si="41"/>
        <v>1</v>
      </c>
      <c r="CL12" s="199">
        <f t="shared" si="42"/>
        <v>1</v>
      </c>
      <c r="CM12" s="199">
        <f t="shared" si="43"/>
        <v>1</v>
      </c>
      <c r="CN12" s="199">
        <f t="shared" si="44"/>
        <v>1</v>
      </c>
      <c r="CO12" s="199">
        <f t="shared" si="45"/>
        <v>1</v>
      </c>
      <c r="CP12" s="199">
        <f t="shared" si="46"/>
        <v>1</v>
      </c>
      <c r="CQ12" s="199">
        <f t="shared" si="47"/>
        <v>1</v>
      </c>
      <c r="CR12" s="199">
        <f t="shared" si="48"/>
        <v>1</v>
      </c>
      <c r="CS12" s="199">
        <f t="shared" si="49"/>
        <v>1</v>
      </c>
      <c r="CT12" s="199">
        <f t="shared" si="50"/>
        <v>1</v>
      </c>
      <c r="CU12" s="199">
        <f t="shared" si="51"/>
        <v>1</v>
      </c>
      <c r="CW12" s="38" t="str">
        <f t="shared" si="5"/>
        <v>-</v>
      </c>
      <c r="CX12" s="38">
        <f t="shared" si="6"/>
        <v>0</v>
      </c>
      <c r="DA12" s="172">
        <v>8</v>
      </c>
      <c r="DB12" s="32" t="str">
        <f t="shared" ca="1" si="18"/>
        <v xml:space="preserve"> </v>
      </c>
      <c r="DD12" s="172">
        <f t="shared" ca="1" si="19"/>
        <v>1</v>
      </c>
      <c r="DE12" s="172">
        <v>10</v>
      </c>
      <c r="DL12" s="202">
        <f t="shared" si="20"/>
        <v>0</v>
      </c>
      <c r="DM12" s="202">
        <f t="shared" si="21"/>
        <v>1</v>
      </c>
      <c r="DN12" s="202">
        <f t="shared" si="22"/>
        <v>1</v>
      </c>
      <c r="DO12" s="202">
        <f t="shared" si="23"/>
        <v>1</v>
      </c>
      <c r="DP12" s="202">
        <f t="shared" si="24"/>
        <v>1</v>
      </c>
      <c r="DQ12" s="202">
        <f t="shared" si="25"/>
        <v>1</v>
      </c>
      <c r="DR12" s="202">
        <f t="shared" si="26"/>
        <v>1</v>
      </c>
      <c r="DS12" s="202">
        <f t="shared" si="27"/>
        <v>1</v>
      </c>
      <c r="DT12" s="202">
        <f t="shared" si="28"/>
        <v>1</v>
      </c>
      <c r="DU12" s="202">
        <f t="shared" si="29"/>
        <v>1</v>
      </c>
      <c r="DV12" s="202">
        <f t="shared" si="30"/>
        <v>1</v>
      </c>
      <c r="DW12" s="202">
        <f t="shared" si="30"/>
        <v>1</v>
      </c>
      <c r="DX12" s="202">
        <f t="shared" si="30"/>
        <v>1</v>
      </c>
      <c r="DY12" s="202">
        <f t="shared" si="30"/>
        <v>1</v>
      </c>
      <c r="DZ12" s="202">
        <f t="shared" si="30"/>
        <v>1</v>
      </c>
      <c r="EA12" s="202">
        <f t="shared" si="30"/>
        <v>1</v>
      </c>
      <c r="EB12" s="202">
        <f t="shared" si="30"/>
        <v>1</v>
      </c>
      <c r="EC12" s="202">
        <f t="shared" si="30"/>
        <v>1</v>
      </c>
      <c r="ED12" s="202">
        <f t="shared" si="30"/>
        <v>1</v>
      </c>
      <c r="EE12" s="202">
        <f t="shared" si="30"/>
        <v>1</v>
      </c>
      <c r="EF12" s="202">
        <f t="shared" si="30"/>
        <v>1</v>
      </c>
      <c r="EG12" s="202">
        <f t="shared" si="31"/>
        <v>0</v>
      </c>
    </row>
    <row r="13" spans="1:137" x14ac:dyDescent="0.25">
      <c r="B13" s="16" t="s">
        <v>329</v>
      </c>
      <c r="C13" s="15">
        <v>40</v>
      </c>
      <c r="D13" s="19"/>
      <c r="E13" s="19"/>
      <c r="F13" s="21"/>
      <c r="G13" s="21"/>
      <c r="H13" s="21"/>
      <c r="I13" s="19"/>
      <c r="J13" s="19"/>
      <c r="K13" s="19"/>
      <c r="L13" s="19"/>
      <c r="M13" s="19"/>
      <c r="N13" s="19"/>
      <c r="O13" s="19"/>
      <c r="P13" s="19"/>
      <c r="Q13" s="19"/>
      <c r="R13" s="31"/>
      <c r="S13" s="172">
        <f t="shared" si="52"/>
        <v>0</v>
      </c>
      <c r="T13" s="5"/>
      <c r="U13" s="13"/>
      <c r="V13" s="5"/>
      <c r="W13" s="5" t="str">
        <f t="shared" ca="1" si="2"/>
        <v/>
      </c>
      <c r="X13" s="5"/>
      <c r="Y13" s="5"/>
      <c r="Z13" s="5"/>
      <c r="AA13" s="16" t="s">
        <v>335</v>
      </c>
      <c r="AB13" s="15">
        <v>12</v>
      </c>
      <c r="AC13" s="21"/>
      <c r="AD13" s="21"/>
      <c r="AE13" s="19"/>
      <c r="AF13" s="19"/>
      <c r="AG13" s="19"/>
      <c r="AH13" s="21"/>
      <c r="AI13" s="19"/>
      <c r="AJ13" s="19"/>
      <c r="AK13" s="21"/>
      <c r="AL13" s="19"/>
      <c r="AM13" s="19"/>
      <c r="AN13" s="19"/>
      <c r="AO13" s="19"/>
      <c r="AP13" s="113">
        <f>SUM(AQ13:BJ13)*(AB13+AC13+AD13+2*AH13+25*AK13)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8"/>
        <v>0</v>
      </c>
      <c r="BY13" s="168">
        <f t="shared" si="53"/>
        <v>0</v>
      </c>
      <c r="BZ13" s="43">
        <f t="shared" si="10"/>
        <v>0</v>
      </c>
      <c r="CA13" s="38" t="str">
        <f t="shared" si="11"/>
        <v>-</v>
      </c>
      <c r="CB13" s="199">
        <f t="shared" si="32"/>
        <v>1</v>
      </c>
      <c r="CC13" s="199">
        <f t="shared" si="33"/>
        <v>1</v>
      </c>
      <c r="CD13" s="199">
        <f t="shared" si="34"/>
        <v>1</v>
      </c>
      <c r="CE13" s="199">
        <f t="shared" si="35"/>
        <v>1</v>
      </c>
      <c r="CF13" s="199">
        <f t="shared" si="36"/>
        <v>1</v>
      </c>
      <c r="CG13" s="199">
        <f t="shared" si="37"/>
        <v>1</v>
      </c>
      <c r="CH13" s="199">
        <f t="shared" si="38"/>
        <v>1</v>
      </c>
      <c r="CI13" s="199">
        <f t="shared" si="39"/>
        <v>1</v>
      </c>
      <c r="CJ13" s="199">
        <f t="shared" si="40"/>
        <v>1</v>
      </c>
      <c r="CK13" s="199">
        <f t="shared" si="41"/>
        <v>1</v>
      </c>
      <c r="CL13" s="199">
        <f t="shared" si="42"/>
        <v>1</v>
      </c>
      <c r="CM13" s="199">
        <f t="shared" si="43"/>
        <v>1</v>
      </c>
      <c r="CN13" s="199">
        <f t="shared" si="44"/>
        <v>1</v>
      </c>
      <c r="CO13" s="199">
        <f t="shared" si="45"/>
        <v>1</v>
      </c>
      <c r="CP13" s="199">
        <f t="shared" si="46"/>
        <v>1</v>
      </c>
      <c r="CQ13" s="199">
        <f t="shared" si="47"/>
        <v>1</v>
      </c>
      <c r="CR13" s="199">
        <f t="shared" si="48"/>
        <v>1</v>
      </c>
      <c r="CS13" s="199">
        <f t="shared" si="49"/>
        <v>1</v>
      </c>
      <c r="CT13" s="199">
        <f t="shared" si="50"/>
        <v>1</v>
      </c>
      <c r="CU13" s="199">
        <f t="shared" si="51"/>
        <v>1</v>
      </c>
      <c r="CW13" s="38" t="str">
        <f t="shared" si="5"/>
        <v>-</v>
      </c>
      <c r="CX13" s="38">
        <f t="shared" si="6"/>
        <v>0</v>
      </c>
      <c r="DA13" s="172">
        <v>9</v>
      </c>
      <c r="DB13" s="32" t="str">
        <f t="shared" ca="1" si="18"/>
        <v xml:space="preserve"> </v>
      </c>
      <c r="DD13" s="172">
        <f t="shared" ca="1" si="19"/>
        <v>1</v>
      </c>
      <c r="DE13" s="172">
        <v>11</v>
      </c>
      <c r="DL13" s="202">
        <f t="shared" si="20"/>
        <v>0</v>
      </c>
      <c r="DM13" s="202">
        <f t="shared" si="21"/>
        <v>1</v>
      </c>
      <c r="DN13" s="202">
        <f t="shared" si="22"/>
        <v>1</v>
      </c>
      <c r="DO13" s="202">
        <f t="shared" si="23"/>
        <v>1</v>
      </c>
      <c r="DP13" s="202">
        <f t="shared" si="24"/>
        <v>1</v>
      </c>
      <c r="DQ13" s="202">
        <f t="shared" si="25"/>
        <v>1</v>
      </c>
      <c r="DR13" s="202">
        <f t="shared" si="26"/>
        <v>1</v>
      </c>
      <c r="DS13" s="202">
        <f t="shared" si="27"/>
        <v>1</v>
      </c>
      <c r="DT13" s="202">
        <f t="shared" si="28"/>
        <v>1</v>
      </c>
      <c r="DU13" s="202">
        <f t="shared" si="29"/>
        <v>1</v>
      </c>
      <c r="DV13" s="202">
        <f t="shared" si="30"/>
        <v>1</v>
      </c>
      <c r="DW13" s="202">
        <f t="shared" si="30"/>
        <v>1</v>
      </c>
      <c r="DX13" s="202">
        <f t="shared" si="30"/>
        <v>1</v>
      </c>
      <c r="DY13" s="202">
        <f t="shared" si="30"/>
        <v>1</v>
      </c>
      <c r="DZ13" s="202">
        <f t="shared" si="30"/>
        <v>1</v>
      </c>
      <c r="EA13" s="202">
        <f t="shared" si="30"/>
        <v>1</v>
      </c>
      <c r="EB13" s="202">
        <f t="shared" si="30"/>
        <v>1</v>
      </c>
      <c r="EC13" s="202">
        <f t="shared" si="30"/>
        <v>1</v>
      </c>
      <c r="ED13" s="202">
        <f t="shared" si="30"/>
        <v>1</v>
      </c>
      <c r="EE13" s="202">
        <f t="shared" si="30"/>
        <v>1</v>
      </c>
      <c r="EF13" s="202">
        <f t="shared" si="30"/>
        <v>1</v>
      </c>
      <c r="EG13" s="202">
        <f t="shared" si="31"/>
        <v>0</v>
      </c>
    </row>
    <row r="14" spans="1:137" x14ac:dyDescent="0.25">
      <c r="B14" s="16" t="s">
        <v>329</v>
      </c>
      <c r="C14" s="15">
        <v>40</v>
      </c>
      <c r="D14" s="20"/>
      <c r="E14" s="20"/>
      <c r="F14" s="21"/>
      <c r="G14" s="21"/>
      <c r="H14" s="21"/>
      <c r="I14" s="20"/>
      <c r="J14" s="20"/>
      <c r="K14" s="20"/>
      <c r="L14" s="20"/>
      <c r="M14" s="20"/>
      <c r="N14" s="20"/>
      <c r="O14" s="20"/>
      <c r="P14" s="20"/>
      <c r="Q14" s="20"/>
      <c r="R14" s="31"/>
      <c r="S14" s="172">
        <f t="shared" si="52"/>
        <v>0</v>
      </c>
      <c r="T14" s="5"/>
      <c r="U14" s="13"/>
      <c r="V14" s="5"/>
      <c r="W14" s="5" t="str">
        <f t="shared" ca="1" si="2"/>
        <v/>
      </c>
      <c r="X14" s="5"/>
      <c r="Y14" s="5"/>
      <c r="Z14" s="5"/>
      <c r="AA14" s="16" t="s">
        <v>335</v>
      </c>
      <c r="AB14" s="15">
        <v>12</v>
      </c>
      <c r="AC14" s="21"/>
      <c r="AD14" s="21"/>
      <c r="AE14" s="20"/>
      <c r="AF14" s="20"/>
      <c r="AG14" s="20"/>
      <c r="AH14" s="21"/>
      <c r="AI14" s="20"/>
      <c r="AJ14" s="20"/>
      <c r="AK14" s="21"/>
      <c r="AL14" s="20"/>
      <c r="AM14" s="20"/>
      <c r="AN14" s="20"/>
      <c r="AO14" s="20"/>
      <c r="AP14" s="113">
        <f>SUM(AQ14:BJ14)*(AB14+AC14+AD14+2*AH14+25*AK14)</f>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8"/>
        <v>0</v>
      </c>
      <c r="BY14" s="168">
        <f t="shared" si="53"/>
        <v>0</v>
      </c>
      <c r="BZ14" s="43">
        <f t="shared" si="10"/>
        <v>0</v>
      </c>
      <c r="CA14" s="38" t="str">
        <f t="shared" si="11"/>
        <v>-</v>
      </c>
      <c r="CB14" s="199">
        <f t="shared" si="32"/>
        <v>1</v>
      </c>
      <c r="CC14" s="199">
        <f t="shared" si="33"/>
        <v>1</v>
      </c>
      <c r="CD14" s="199">
        <f t="shared" si="34"/>
        <v>1</v>
      </c>
      <c r="CE14" s="199">
        <f t="shared" si="35"/>
        <v>1</v>
      </c>
      <c r="CF14" s="199">
        <f t="shared" si="36"/>
        <v>1</v>
      </c>
      <c r="CG14" s="199">
        <f t="shared" si="37"/>
        <v>1</v>
      </c>
      <c r="CH14" s="199">
        <f t="shared" si="38"/>
        <v>1</v>
      </c>
      <c r="CI14" s="199">
        <f t="shared" si="39"/>
        <v>1</v>
      </c>
      <c r="CJ14" s="199">
        <f t="shared" si="40"/>
        <v>1</v>
      </c>
      <c r="CK14" s="199">
        <f t="shared" si="41"/>
        <v>1</v>
      </c>
      <c r="CL14" s="199">
        <f t="shared" si="42"/>
        <v>1</v>
      </c>
      <c r="CM14" s="199">
        <f t="shared" si="43"/>
        <v>1</v>
      </c>
      <c r="CN14" s="199">
        <f t="shared" si="44"/>
        <v>1</v>
      </c>
      <c r="CO14" s="199">
        <f t="shared" si="45"/>
        <v>1</v>
      </c>
      <c r="CP14" s="199">
        <f t="shared" si="46"/>
        <v>1</v>
      </c>
      <c r="CQ14" s="199">
        <f t="shared" si="47"/>
        <v>1</v>
      </c>
      <c r="CR14" s="199">
        <f t="shared" si="48"/>
        <v>1</v>
      </c>
      <c r="CS14" s="199">
        <f t="shared" si="49"/>
        <v>1</v>
      </c>
      <c r="CT14" s="199">
        <f t="shared" si="50"/>
        <v>1</v>
      </c>
      <c r="CU14" s="199">
        <f t="shared" si="51"/>
        <v>1</v>
      </c>
      <c r="CW14" s="38" t="str">
        <f t="shared" si="5"/>
        <v>-</v>
      </c>
      <c r="CX14" s="38">
        <f t="shared" si="6"/>
        <v>0</v>
      </c>
      <c r="DA14" s="172">
        <v>10</v>
      </c>
      <c r="DB14" s="32" t="str">
        <f t="shared" ca="1" si="18"/>
        <v xml:space="preserve"> </v>
      </c>
      <c r="DD14" s="172">
        <f t="shared" ca="1" si="19"/>
        <v>1</v>
      </c>
      <c r="DE14" s="172">
        <v>12</v>
      </c>
      <c r="DL14" s="202">
        <f t="shared" si="20"/>
        <v>0</v>
      </c>
      <c r="DM14" s="202">
        <f t="shared" si="21"/>
        <v>1</v>
      </c>
      <c r="DN14" s="202">
        <f t="shared" si="22"/>
        <v>1</v>
      </c>
      <c r="DO14" s="202">
        <f t="shared" si="23"/>
        <v>1</v>
      </c>
      <c r="DP14" s="202">
        <f t="shared" si="24"/>
        <v>1</v>
      </c>
      <c r="DQ14" s="202">
        <f t="shared" si="25"/>
        <v>1</v>
      </c>
      <c r="DR14" s="202">
        <f t="shared" si="26"/>
        <v>1</v>
      </c>
      <c r="DS14" s="202">
        <f t="shared" si="27"/>
        <v>1</v>
      </c>
      <c r="DT14" s="202">
        <f t="shared" si="28"/>
        <v>1</v>
      </c>
      <c r="DU14" s="202">
        <f t="shared" si="29"/>
        <v>1</v>
      </c>
      <c r="DV14" s="202">
        <f t="shared" si="30"/>
        <v>1</v>
      </c>
      <c r="DW14" s="202">
        <f t="shared" si="30"/>
        <v>1</v>
      </c>
      <c r="DX14" s="202">
        <f t="shared" si="30"/>
        <v>1</v>
      </c>
      <c r="DY14" s="202">
        <f t="shared" si="30"/>
        <v>1</v>
      </c>
      <c r="DZ14" s="202">
        <f t="shared" si="30"/>
        <v>1</v>
      </c>
      <c r="EA14" s="202">
        <f t="shared" si="30"/>
        <v>1</v>
      </c>
      <c r="EB14" s="202">
        <f t="shared" si="30"/>
        <v>1</v>
      </c>
      <c r="EC14" s="202">
        <f t="shared" si="30"/>
        <v>1</v>
      </c>
      <c r="ED14" s="202">
        <f t="shared" si="30"/>
        <v>1</v>
      </c>
      <c r="EE14" s="202">
        <f t="shared" si="30"/>
        <v>1</v>
      </c>
      <c r="EF14" s="202">
        <f t="shared" si="30"/>
        <v>1</v>
      </c>
      <c r="EG14" s="202">
        <f t="shared" si="31"/>
        <v>0</v>
      </c>
    </row>
    <row r="15" spans="1:137" x14ac:dyDescent="0.25">
      <c r="B15" s="16" t="s">
        <v>348</v>
      </c>
      <c r="C15" s="15">
        <v>60</v>
      </c>
      <c r="D15" s="19"/>
      <c r="E15" s="19"/>
      <c r="F15" s="19"/>
      <c r="G15" s="19"/>
      <c r="H15" s="19"/>
      <c r="I15" s="19"/>
      <c r="J15" s="19"/>
      <c r="K15" s="19"/>
      <c r="L15" s="19"/>
      <c r="M15" s="19"/>
      <c r="N15" s="19"/>
      <c r="O15" s="19"/>
      <c r="P15" s="19"/>
      <c r="Q15" s="19"/>
      <c r="R15" s="31"/>
      <c r="S15" s="172">
        <f>DL15*C15</f>
        <v>0</v>
      </c>
      <c r="T15" s="5"/>
      <c r="U15" s="13"/>
      <c r="V15" s="5"/>
      <c r="W15" s="5" t="str">
        <f t="shared" ca="1" si="2"/>
        <v/>
      </c>
      <c r="X15" s="5"/>
      <c r="Y15" s="5"/>
      <c r="Z15" s="5"/>
      <c r="AA15" s="16" t="s">
        <v>335</v>
      </c>
      <c r="AB15" s="15">
        <v>12</v>
      </c>
      <c r="AC15" s="21"/>
      <c r="AD15" s="21"/>
      <c r="AE15" s="19"/>
      <c r="AF15" s="19"/>
      <c r="AG15" s="19"/>
      <c r="AH15" s="21"/>
      <c r="AI15" s="19"/>
      <c r="AJ15" s="19"/>
      <c r="AK15" s="21"/>
      <c r="AL15" s="19"/>
      <c r="AM15" s="19"/>
      <c r="AN15" s="19"/>
      <c r="AO15" s="19"/>
      <c r="AP15" s="15">
        <f>SUM(AQ15:BJ15)*(AB15+AC15+AD15+2*AH15+25*AK15)</f>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4"/>
        <v>0</v>
      </c>
      <c r="BX15" s="42">
        <f t="shared" si="8"/>
        <v>0</v>
      </c>
      <c r="BY15" s="168">
        <f t="shared" si="53"/>
        <v>0</v>
      </c>
      <c r="BZ15" s="43">
        <f t="shared" si="10"/>
        <v>0</v>
      </c>
      <c r="CA15" s="38" t="str">
        <f t="shared" si="11"/>
        <v>-</v>
      </c>
      <c r="CB15" s="199">
        <f t="shared" si="32"/>
        <v>1</v>
      </c>
      <c r="CC15" s="199">
        <f t="shared" si="33"/>
        <v>1</v>
      </c>
      <c r="CD15" s="199">
        <f t="shared" si="34"/>
        <v>1</v>
      </c>
      <c r="CE15" s="199">
        <f t="shared" si="35"/>
        <v>1</v>
      </c>
      <c r="CF15" s="199">
        <f t="shared" si="36"/>
        <v>1</v>
      </c>
      <c r="CG15" s="199">
        <f t="shared" si="37"/>
        <v>1</v>
      </c>
      <c r="CH15" s="199">
        <f t="shared" si="38"/>
        <v>1</v>
      </c>
      <c r="CI15" s="199">
        <f t="shared" si="39"/>
        <v>1</v>
      </c>
      <c r="CJ15" s="199">
        <f t="shared" si="40"/>
        <v>1</v>
      </c>
      <c r="CK15" s="199">
        <f t="shared" si="41"/>
        <v>1</v>
      </c>
      <c r="CL15" s="199">
        <f t="shared" si="42"/>
        <v>1</v>
      </c>
      <c r="CM15" s="199">
        <f t="shared" si="43"/>
        <v>1</v>
      </c>
      <c r="CN15" s="199">
        <f t="shared" si="44"/>
        <v>1</v>
      </c>
      <c r="CO15" s="199">
        <f t="shared" si="45"/>
        <v>1</v>
      </c>
      <c r="CP15" s="199">
        <f t="shared" si="46"/>
        <v>1</v>
      </c>
      <c r="CQ15" s="199">
        <f t="shared" si="47"/>
        <v>1</v>
      </c>
      <c r="CR15" s="199">
        <f t="shared" si="48"/>
        <v>1</v>
      </c>
      <c r="CS15" s="199">
        <f t="shared" si="49"/>
        <v>1</v>
      </c>
      <c r="CT15" s="199">
        <f t="shared" si="50"/>
        <v>1</v>
      </c>
      <c r="CU15" s="199">
        <f t="shared" si="51"/>
        <v>1</v>
      </c>
      <c r="CW15" s="38" t="str">
        <f t="shared" ref="CW15:CW43" si="54">IF(R15=0,"-",CONCATENATE(B15,IF(SUM(D15:Q15)=0,""," with "),IF(D15=1,D$2,""),IF(D15=1,"; ",""),IF(E15=1,E$2,""),IF(E15=1,"; ",""),IF(F15=1,F$2,""),IF(F15=1,"; ",""),IF(G15=1,G$2,""),IF(G15=1,"; ",""),IF(H15=1,H$2,""),IF(H15=1,"; ",""),IF(I15=1,I$2,""),IF(I15=1,"; ",""),IF(J15=1,J$2,""),IF(J15=1,"; ",""),IF(K15=1,K$2,""),IF(K15=1,"; ",""),IF(L15=1,L$2,""),IF(L15=1,"; ",""),IF(M15=1,M$2,""),IF(M15=1,"; ",""),IF(N15=1,N$2,""),IF(N15=1,"; ",""),IF(O15=1,O$2,""),IF(O15=1,"; ",""),IF(P15=1,P$2,""),IF(P15=1,"; ",""),IF(Q15=1,Q$2,""),IF(Q15=1,"; ","")))</f>
        <v>-</v>
      </c>
      <c r="CX15" s="38">
        <f t="shared" ref="CX15:CX43" si="55">R15</f>
        <v>0</v>
      </c>
      <c r="DA15" s="172">
        <v>11</v>
      </c>
      <c r="DB15" s="32" t="str">
        <f t="shared" ca="1" si="18"/>
        <v xml:space="preserve"> </v>
      </c>
      <c r="DD15" s="172">
        <f t="shared" ca="1" si="19"/>
        <v>1</v>
      </c>
      <c r="DE15" s="172">
        <v>13</v>
      </c>
      <c r="DL15" s="202">
        <f t="shared" si="20"/>
        <v>0</v>
      </c>
      <c r="DM15" s="202">
        <f t="shared" si="21"/>
        <v>1</v>
      </c>
      <c r="DN15" s="202">
        <f t="shared" si="22"/>
        <v>1</v>
      </c>
      <c r="DO15" s="202">
        <f t="shared" si="23"/>
        <v>1</v>
      </c>
      <c r="DP15" s="202">
        <f t="shared" si="24"/>
        <v>1</v>
      </c>
      <c r="DQ15" s="202">
        <f t="shared" si="25"/>
        <v>1</v>
      </c>
      <c r="DR15" s="202">
        <f t="shared" si="26"/>
        <v>1</v>
      </c>
      <c r="DS15" s="202">
        <f t="shared" si="27"/>
        <v>1</v>
      </c>
      <c r="DT15" s="202">
        <f t="shared" si="28"/>
        <v>1</v>
      </c>
      <c r="DU15" s="202">
        <f t="shared" si="29"/>
        <v>1</v>
      </c>
      <c r="DV15" s="202">
        <f t="shared" si="30"/>
        <v>1</v>
      </c>
      <c r="DW15" s="202">
        <f t="shared" si="30"/>
        <v>1</v>
      </c>
      <c r="DX15" s="202">
        <f t="shared" si="30"/>
        <v>1</v>
      </c>
      <c r="DY15" s="202">
        <f t="shared" si="30"/>
        <v>1</v>
      </c>
      <c r="DZ15" s="202">
        <f t="shared" si="30"/>
        <v>1</v>
      </c>
      <c r="EA15" s="202">
        <f t="shared" si="30"/>
        <v>1</v>
      </c>
      <c r="EB15" s="202">
        <f t="shared" si="30"/>
        <v>1</v>
      </c>
      <c r="EC15" s="202">
        <f t="shared" si="30"/>
        <v>1</v>
      </c>
      <c r="ED15" s="202">
        <f t="shared" si="30"/>
        <v>1</v>
      </c>
      <c r="EE15" s="202">
        <f t="shared" si="30"/>
        <v>1</v>
      </c>
      <c r="EF15" s="202">
        <f t="shared" si="30"/>
        <v>1</v>
      </c>
      <c r="EG15" s="202">
        <f t="shared" si="31"/>
        <v>0</v>
      </c>
    </row>
    <row r="16" spans="1:137" x14ac:dyDescent="0.25">
      <c r="B16" s="16" t="s">
        <v>349</v>
      </c>
      <c r="C16" s="15">
        <v>50</v>
      </c>
      <c r="D16" s="20"/>
      <c r="E16" s="20"/>
      <c r="F16" s="21"/>
      <c r="G16" s="20"/>
      <c r="H16" s="20"/>
      <c r="I16" s="20"/>
      <c r="J16" s="20"/>
      <c r="K16" s="20"/>
      <c r="L16" s="20"/>
      <c r="M16" s="20"/>
      <c r="N16" s="20"/>
      <c r="O16" s="20"/>
      <c r="P16" s="20"/>
      <c r="Q16" s="20"/>
      <c r="R16" s="31"/>
      <c r="S16" s="202">
        <f>DL16*(C16+10*F16)</f>
        <v>0</v>
      </c>
      <c r="T16" s="5"/>
      <c r="U16" s="13"/>
      <c r="V16" s="5"/>
      <c r="W16" s="5" t="str">
        <f t="shared" ca="1" si="2"/>
        <v/>
      </c>
      <c r="X16" s="5"/>
      <c r="Y16" s="5"/>
      <c r="Z16" s="5"/>
      <c r="AA16" s="16" t="s">
        <v>370</v>
      </c>
      <c r="AB16" s="15">
        <v>8</v>
      </c>
      <c r="AC16" s="21"/>
      <c r="AD16" s="21"/>
      <c r="AE16" s="20"/>
      <c r="AF16" s="21"/>
      <c r="AG16" s="20"/>
      <c r="AH16" s="20"/>
      <c r="AI16" s="20"/>
      <c r="AJ16" s="20"/>
      <c r="AK16" s="21"/>
      <c r="AL16" s="20"/>
      <c r="AM16" s="20"/>
      <c r="AN16" s="20"/>
      <c r="AO16" s="20"/>
      <c r="AP16" s="113">
        <f>SUM(AQ16:BJ16)*(AB16+AC16+AD16+AF16+25*AK16)</f>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4"/>
        <v>0</v>
      </c>
      <c r="BX16" s="42">
        <f t="shared" si="8"/>
        <v>0</v>
      </c>
      <c r="BY16" s="168">
        <f>AC16</f>
        <v>0</v>
      </c>
      <c r="BZ16" s="43">
        <f t="shared" si="10"/>
        <v>0</v>
      </c>
      <c r="CA16" s="38" t="str">
        <f t="shared" si="11"/>
        <v>-</v>
      </c>
      <c r="CB16" s="199">
        <f t="shared" si="32"/>
        <v>1</v>
      </c>
      <c r="CC16" s="199">
        <f t="shared" si="33"/>
        <v>1</v>
      </c>
      <c r="CD16" s="199">
        <f t="shared" si="34"/>
        <v>1</v>
      </c>
      <c r="CE16" s="199">
        <f t="shared" si="35"/>
        <v>1</v>
      </c>
      <c r="CF16" s="199">
        <f t="shared" si="36"/>
        <v>1</v>
      </c>
      <c r="CG16" s="199">
        <f t="shared" si="37"/>
        <v>1</v>
      </c>
      <c r="CH16" s="199">
        <f t="shared" si="38"/>
        <v>1</v>
      </c>
      <c r="CI16" s="199">
        <f t="shared" si="39"/>
        <v>1</v>
      </c>
      <c r="CJ16" s="199">
        <f t="shared" si="40"/>
        <v>1</v>
      </c>
      <c r="CK16" s="199">
        <f t="shared" si="41"/>
        <v>1</v>
      </c>
      <c r="CL16" s="199">
        <f t="shared" si="42"/>
        <v>1</v>
      </c>
      <c r="CM16" s="199">
        <f t="shared" si="43"/>
        <v>1</v>
      </c>
      <c r="CN16" s="199">
        <f t="shared" si="44"/>
        <v>1</v>
      </c>
      <c r="CO16" s="199">
        <f t="shared" si="45"/>
        <v>1</v>
      </c>
      <c r="CP16" s="199">
        <f t="shared" si="46"/>
        <v>1</v>
      </c>
      <c r="CQ16" s="199">
        <f t="shared" si="47"/>
        <v>1</v>
      </c>
      <c r="CR16" s="199">
        <f t="shared" si="48"/>
        <v>1</v>
      </c>
      <c r="CS16" s="199">
        <f t="shared" si="49"/>
        <v>1</v>
      </c>
      <c r="CT16" s="199">
        <f t="shared" si="50"/>
        <v>1</v>
      </c>
      <c r="CU16" s="199">
        <f t="shared" si="51"/>
        <v>1</v>
      </c>
      <c r="CW16" s="38" t="str">
        <f t="shared" si="54"/>
        <v>-</v>
      </c>
      <c r="CX16" s="38">
        <f t="shared" si="55"/>
        <v>0</v>
      </c>
      <c r="DA16" s="172">
        <v>12</v>
      </c>
      <c r="DB16" s="32" t="str">
        <f t="shared" ca="1" si="18"/>
        <v xml:space="preserve"> </v>
      </c>
      <c r="DD16" s="172">
        <f t="shared" ca="1" si="19"/>
        <v>1</v>
      </c>
      <c r="DE16" s="172">
        <v>14</v>
      </c>
      <c r="DL16" s="202">
        <f t="shared" si="20"/>
        <v>0</v>
      </c>
      <c r="DM16" s="202">
        <f t="shared" si="21"/>
        <v>1</v>
      </c>
      <c r="DN16" s="202">
        <f t="shared" si="22"/>
        <v>1</v>
      </c>
      <c r="DO16" s="202">
        <f t="shared" si="23"/>
        <v>1</v>
      </c>
      <c r="DP16" s="202">
        <f t="shared" si="24"/>
        <v>1</v>
      </c>
      <c r="DQ16" s="202">
        <f t="shared" si="25"/>
        <v>1</v>
      </c>
      <c r="DR16" s="202">
        <f t="shared" si="26"/>
        <v>1</v>
      </c>
      <c r="DS16" s="202">
        <f t="shared" si="27"/>
        <v>1</v>
      </c>
      <c r="DT16" s="202">
        <f t="shared" si="28"/>
        <v>1</v>
      </c>
      <c r="DU16" s="202">
        <f t="shared" si="29"/>
        <v>1</v>
      </c>
      <c r="DV16" s="202">
        <f t="shared" si="30"/>
        <v>1</v>
      </c>
      <c r="DW16" s="202">
        <f t="shared" si="30"/>
        <v>1</v>
      </c>
      <c r="DX16" s="202">
        <f t="shared" si="30"/>
        <v>1</v>
      </c>
      <c r="DY16" s="202">
        <f t="shared" si="30"/>
        <v>1</v>
      </c>
      <c r="DZ16" s="202">
        <f t="shared" si="30"/>
        <v>1</v>
      </c>
      <c r="EA16" s="202">
        <f t="shared" si="30"/>
        <v>1</v>
      </c>
      <c r="EB16" s="202">
        <f t="shared" si="30"/>
        <v>1</v>
      </c>
      <c r="EC16" s="202">
        <f t="shared" si="30"/>
        <v>1</v>
      </c>
      <c r="ED16" s="202">
        <f t="shared" si="30"/>
        <v>1</v>
      </c>
      <c r="EE16" s="202">
        <f t="shared" si="30"/>
        <v>1</v>
      </c>
      <c r="EF16" s="202">
        <f t="shared" si="30"/>
        <v>1</v>
      </c>
      <c r="EG16" s="202">
        <f t="shared" si="31"/>
        <v>0</v>
      </c>
    </row>
    <row r="17" spans="1:137" x14ac:dyDescent="0.25">
      <c r="B17" s="16" t="s">
        <v>349</v>
      </c>
      <c r="C17" s="15">
        <v>50</v>
      </c>
      <c r="D17" s="19"/>
      <c r="E17" s="19"/>
      <c r="F17" s="21"/>
      <c r="G17" s="19"/>
      <c r="H17" s="19"/>
      <c r="I17" s="19"/>
      <c r="J17" s="19"/>
      <c r="K17" s="19"/>
      <c r="L17" s="19"/>
      <c r="M17" s="19"/>
      <c r="N17" s="19"/>
      <c r="O17" s="19"/>
      <c r="P17" s="19"/>
      <c r="Q17" s="19"/>
      <c r="S17" s="172">
        <f>DL17*(C17+10*F17)</f>
        <v>0</v>
      </c>
      <c r="T17" s="5"/>
      <c r="U17" s="13"/>
      <c r="V17" s="5"/>
      <c r="W17" s="5" t="str">
        <f t="shared" ca="1" si="2"/>
        <v/>
      </c>
      <c r="X17" s="5"/>
      <c r="Y17" s="5"/>
      <c r="Z17" s="5"/>
      <c r="AA17" s="16" t="s">
        <v>370</v>
      </c>
      <c r="AB17" s="15">
        <v>8</v>
      </c>
      <c r="AC17" s="21"/>
      <c r="AD17" s="21"/>
      <c r="AE17" s="19"/>
      <c r="AF17" s="21"/>
      <c r="AG17" s="19"/>
      <c r="AH17" s="19"/>
      <c r="AI17" s="19"/>
      <c r="AJ17" s="19"/>
      <c r="AK17" s="21"/>
      <c r="AL17" s="19"/>
      <c r="AM17" s="19"/>
      <c r="AN17" s="19"/>
      <c r="AO17" s="19"/>
      <c r="AP17" s="113">
        <f>SUM(AQ17:BJ17)*(AB17+AC17+AD17+AF17+25*AK17)</f>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4"/>
        <v>0</v>
      </c>
      <c r="BX17" s="42">
        <f t="shared" si="8"/>
        <v>0</v>
      </c>
      <c r="BY17" s="168">
        <f t="shared" ref="BY17:BY20" si="56">AC17</f>
        <v>0</v>
      </c>
      <c r="BZ17" s="43">
        <f t="shared" si="10"/>
        <v>0</v>
      </c>
      <c r="CA17" s="38" t="str">
        <f t="shared" si="11"/>
        <v>-</v>
      </c>
      <c r="CB17" s="199">
        <f t="shared" si="32"/>
        <v>1</v>
      </c>
      <c r="CC17" s="199">
        <f t="shared" si="33"/>
        <v>1</v>
      </c>
      <c r="CD17" s="199">
        <f t="shared" si="34"/>
        <v>1</v>
      </c>
      <c r="CE17" s="199">
        <f t="shared" si="35"/>
        <v>1</v>
      </c>
      <c r="CF17" s="199">
        <f t="shared" si="36"/>
        <v>1</v>
      </c>
      <c r="CG17" s="199">
        <f t="shared" si="37"/>
        <v>1</v>
      </c>
      <c r="CH17" s="199">
        <f t="shared" si="38"/>
        <v>1</v>
      </c>
      <c r="CI17" s="199">
        <f t="shared" si="39"/>
        <v>1</v>
      </c>
      <c r="CJ17" s="199">
        <f t="shared" si="40"/>
        <v>1</v>
      </c>
      <c r="CK17" s="199">
        <f t="shared" si="41"/>
        <v>1</v>
      </c>
      <c r="CL17" s="199">
        <f t="shared" si="42"/>
        <v>1</v>
      </c>
      <c r="CM17" s="199">
        <f t="shared" si="43"/>
        <v>1</v>
      </c>
      <c r="CN17" s="199">
        <f t="shared" si="44"/>
        <v>1</v>
      </c>
      <c r="CO17" s="199">
        <f t="shared" si="45"/>
        <v>1</v>
      </c>
      <c r="CP17" s="199">
        <f t="shared" si="46"/>
        <v>1</v>
      </c>
      <c r="CQ17" s="199">
        <f t="shared" si="47"/>
        <v>1</v>
      </c>
      <c r="CR17" s="199">
        <f t="shared" si="48"/>
        <v>1</v>
      </c>
      <c r="CS17" s="199">
        <f t="shared" si="49"/>
        <v>1</v>
      </c>
      <c r="CT17" s="199">
        <f t="shared" si="50"/>
        <v>1</v>
      </c>
      <c r="CU17" s="199">
        <f t="shared" si="51"/>
        <v>1</v>
      </c>
      <c r="CW17" s="38" t="str">
        <f t="shared" si="54"/>
        <v>-</v>
      </c>
      <c r="CX17" s="38">
        <f t="shared" si="55"/>
        <v>0</v>
      </c>
      <c r="DB17" s="196" t="str">
        <f ca="1">IF(DB4="","","----")</f>
        <v/>
      </c>
      <c r="DD17" s="172">
        <f t="shared" ca="1" si="19"/>
        <v>1</v>
      </c>
      <c r="DE17" s="172">
        <v>15</v>
      </c>
      <c r="DL17" s="202">
        <f t="shared" si="20"/>
        <v>0</v>
      </c>
      <c r="DM17" s="202">
        <f t="shared" si="21"/>
        <v>1</v>
      </c>
      <c r="DN17" s="202">
        <f t="shared" si="22"/>
        <v>1</v>
      </c>
      <c r="DO17" s="202">
        <f t="shared" si="23"/>
        <v>1</v>
      </c>
      <c r="DP17" s="202">
        <f t="shared" si="24"/>
        <v>1</v>
      </c>
      <c r="DQ17" s="202">
        <f t="shared" si="25"/>
        <v>1</v>
      </c>
      <c r="DR17" s="202">
        <f t="shared" si="26"/>
        <v>1</v>
      </c>
      <c r="DS17" s="202">
        <f t="shared" si="27"/>
        <v>1</v>
      </c>
      <c r="DT17" s="202">
        <f t="shared" si="28"/>
        <v>1</v>
      </c>
      <c r="DU17" s="202">
        <f t="shared" si="29"/>
        <v>1</v>
      </c>
      <c r="DV17" s="202">
        <f t="shared" si="30"/>
        <v>1</v>
      </c>
      <c r="DW17" s="202">
        <f t="shared" si="30"/>
        <v>1</v>
      </c>
      <c r="DX17" s="202">
        <f t="shared" si="30"/>
        <v>1</v>
      </c>
      <c r="DY17" s="202">
        <f t="shared" si="30"/>
        <v>1</v>
      </c>
      <c r="DZ17" s="202">
        <f t="shared" si="30"/>
        <v>1</v>
      </c>
      <c r="EA17" s="202">
        <f t="shared" si="30"/>
        <v>1</v>
      </c>
      <c r="EB17" s="202">
        <f t="shared" si="30"/>
        <v>1</v>
      </c>
      <c r="EC17" s="202">
        <f t="shared" si="30"/>
        <v>1</v>
      </c>
      <c r="ED17" s="202">
        <f t="shared" si="30"/>
        <v>1</v>
      </c>
      <c r="EE17" s="202">
        <f t="shared" si="30"/>
        <v>1</v>
      </c>
      <c r="EF17" s="202">
        <f t="shared" si="30"/>
        <v>1</v>
      </c>
      <c r="EG17" s="202">
        <f t="shared" si="31"/>
        <v>0</v>
      </c>
    </row>
    <row r="18" spans="1:137" x14ac:dyDescent="0.25">
      <c r="B18" s="16" t="s">
        <v>350</v>
      </c>
      <c r="C18" s="15">
        <v>45</v>
      </c>
      <c r="D18" s="20"/>
      <c r="E18" s="20"/>
      <c r="F18" s="20"/>
      <c r="G18" s="21"/>
      <c r="H18" s="20"/>
      <c r="I18" s="21"/>
      <c r="J18" s="20"/>
      <c r="K18" s="20"/>
      <c r="L18" s="20"/>
      <c r="M18" s="20"/>
      <c r="N18" s="20"/>
      <c r="O18" s="20"/>
      <c r="P18" s="20"/>
      <c r="Q18" s="20"/>
      <c r="S18" s="202">
        <f t="shared" ref="S18:S20" si="57">DL18*(C18+5*(G18+I18))</f>
        <v>0</v>
      </c>
      <c r="T18" s="5"/>
      <c r="U18" s="13"/>
      <c r="V18" s="5"/>
      <c r="W18" s="5" t="str">
        <f t="shared" ca="1" si="2"/>
        <v/>
      </c>
      <c r="X18" s="5"/>
      <c r="Y18" s="5"/>
      <c r="Z18" s="5"/>
      <c r="AA18" s="16" t="s">
        <v>370</v>
      </c>
      <c r="AB18" s="15">
        <v>8</v>
      </c>
      <c r="AC18" s="21"/>
      <c r="AD18" s="21"/>
      <c r="AE18" s="20"/>
      <c r="AF18" s="21"/>
      <c r="AG18" s="20"/>
      <c r="AH18" s="20"/>
      <c r="AI18" s="20"/>
      <c r="AJ18" s="20"/>
      <c r="AK18" s="21"/>
      <c r="AL18" s="20"/>
      <c r="AM18" s="20"/>
      <c r="AN18" s="20"/>
      <c r="AO18" s="20"/>
      <c r="AP18" s="113">
        <f>SUM(AQ18:BJ18)*(AB18+AC18+AD18+AF18+25*AK18)</f>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4"/>
        <v>0</v>
      </c>
      <c r="BX18" s="42">
        <f t="shared" si="8"/>
        <v>0</v>
      </c>
      <c r="BY18" s="168">
        <f t="shared" si="56"/>
        <v>0</v>
      </c>
      <c r="BZ18" s="43">
        <f t="shared" si="10"/>
        <v>0</v>
      </c>
      <c r="CA18" s="38" t="str">
        <f t="shared" si="11"/>
        <v>-</v>
      </c>
      <c r="CB18" s="199">
        <f t="shared" si="32"/>
        <v>1</v>
      </c>
      <c r="CC18" s="199">
        <f t="shared" si="33"/>
        <v>1</v>
      </c>
      <c r="CD18" s="199">
        <f t="shared" si="34"/>
        <v>1</v>
      </c>
      <c r="CE18" s="199">
        <f t="shared" si="35"/>
        <v>1</v>
      </c>
      <c r="CF18" s="199">
        <f t="shared" si="36"/>
        <v>1</v>
      </c>
      <c r="CG18" s="199">
        <f t="shared" si="37"/>
        <v>1</v>
      </c>
      <c r="CH18" s="199">
        <f t="shared" si="38"/>
        <v>1</v>
      </c>
      <c r="CI18" s="199">
        <f t="shared" si="39"/>
        <v>1</v>
      </c>
      <c r="CJ18" s="199">
        <f t="shared" si="40"/>
        <v>1</v>
      </c>
      <c r="CK18" s="199">
        <f t="shared" si="41"/>
        <v>1</v>
      </c>
      <c r="CL18" s="199">
        <f t="shared" si="42"/>
        <v>1</v>
      </c>
      <c r="CM18" s="199">
        <f t="shared" si="43"/>
        <v>1</v>
      </c>
      <c r="CN18" s="199">
        <f t="shared" si="44"/>
        <v>1</v>
      </c>
      <c r="CO18" s="199">
        <f t="shared" si="45"/>
        <v>1</v>
      </c>
      <c r="CP18" s="199">
        <f t="shared" si="46"/>
        <v>1</v>
      </c>
      <c r="CQ18" s="199">
        <f t="shared" si="47"/>
        <v>1</v>
      </c>
      <c r="CR18" s="199">
        <f t="shared" si="48"/>
        <v>1</v>
      </c>
      <c r="CS18" s="199">
        <f t="shared" si="49"/>
        <v>1</v>
      </c>
      <c r="CT18" s="199">
        <f t="shared" si="50"/>
        <v>1</v>
      </c>
      <c r="CU18" s="199">
        <f t="shared" si="51"/>
        <v>1</v>
      </c>
      <c r="CW18" s="38" t="str">
        <f t="shared" si="54"/>
        <v>-</v>
      </c>
      <c r="CX18" s="38">
        <f t="shared" si="55"/>
        <v>0</v>
      </c>
      <c r="DA18" s="172"/>
      <c r="DB18" s="32" t="str">
        <f ca="1">IF(DB19="","",CONCATENATE("Warband ",CZ19," ",DG18))</f>
        <v/>
      </c>
      <c r="DD18" s="172">
        <f t="shared" ca="1" si="19"/>
        <v>1</v>
      </c>
      <c r="DE18" s="172">
        <v>16</v>
      </c>
      <c r="DG18" s="49" t="str">
        <f ca="1">CONCATENATE("   ",DH18,"/",DI18,IF(DH18&gt;DI18," !",""))</f>
        <v xml:space="preserve">   0/12</v>
      </c>
      <c r="DH18" s="172">
        <f t="shared" ref="DH18" si="58">INDEX($CB$1:$CU$1,CZ19)+DJ18</f>
        <v>0</v>
      </c>
      <c r="DI18" s="172">
        <f ca="1">IF(OR(DB19=$CW$6,DB19=$CW$25,DB19=$CW$26,DB19=$CW$36,DB19=$CW$41,),0,12)</f>
        <v>12</v>
      </c>
      <c r="DL18" s="202">
        <f t="shared" si="20"/>
        <v>0</v>
      </c>
      <c r="DM18" s="202">
        <f t="shared" si="21"/>
        <v>1</v>
      </c>
      <c r="DN18" s="202">
        <f t="shared" si="22"/>
        <v>1</v>
      </c>
      <c r="DO18" s="202">
        <f t="shared" si="23"/>
        <v>1</v>
      </c>
      <c r="DP18" s="202">
        <f t="shared" si="24"/>
        <v>1</v>
      </c>
      <c r="DQ18" s="202">
        <f t="shared" si="25"/>
        <v>1</v>
      </c>
      <c r="DR18" s="202">
        <f t="shared" si="26"/>
        <v>1</v>
      </c>
      <c r="DS18" s="202">
        <f t="shared" si="27"/>
        <v>1</v>
      </c>
      <c r="DT18" s="202">
        <f t="shared" si="28"/>
        <v>1</v>
      </c>
      <c r="DU18" s="202">
        <f t="shared" si="29"/>
        <v>1</v>
      </c>
      <c r="DV18" s="202">
        <f t="shared" si="30"/>
        <v>1</v>
      </c>
      <c r="DW18" s="202">
        <f t="shared" si="30"/>
        <v>1</v>
      </c>
      <c r="DX18" s="202">
        <f t="shared" si="30"/>
        <v>1</v>
      </c>
      <c r="DY18" s="202">
        <f t="shared" si="30"/>
        <v>1</v>
      </c>
      <c r="DZ18" s="202">
        <f t="shared" si="30"/>
        <v>1</v>
      </c>
      <c r="EA18" s="202">
        <f t="shared" si="30"/>
        <v>1</v>
      </c>
      <c r="EB18" s="202">
        <f t="shared" si="30"/>
        <v>1</v>
      </c>
      <c r="EC18" s="202">
        <f t="shared" si="30"/>
        <v>1</v>
      </c>
      <c r="ED18" s="202">
        <f t="shared" si="30"/>
        <v>1</v>
      </c>
      <c r="EE18" s="202">
        <f t="shared" si="30"/>
        <v>1</v>
      </c>
      <c r="EF18" s="202">
        <f t="shared" si="30"/>
        <v>1</v>
      </c>
      <c r="EG18" s="202">
        <f t="shared" si="31"/>
        <v>0</v>
      </c>
    </row>
    <row r="19" spans="1:137" x14ac:dyDescent="0.25">
      <c r="B19" s="16" t="s">
        <v>350</v>
      </c>
      <c r="C19" s="15">
        <v>45</v>
      </c>
      <c r="D19" s="19"/>
      <c r="E19" s="19"/>
      <c r="F19" s="19"/>
      <c r="G19" s="21"/>
      <c r="H19" s="19"/>
      <c r="I19" s="21"/>
      <c r="J19" s="19"/>
      <c r="K19" s="19"/>
      <c r="L19" s="19"/>
      <c r="M19" s="19"/>
      <c r="N19" s="19"/>
      <c r="O19" s="19"/>
      <c r="P19" s="19"/>
      <c r="Q19" s="19"/>
      <c r="S19" s="202">
        <f t="shared" si="57"/>
        <v>0</v>
      </c>
      <c r="T19" s="5"/>
      <c r="U19" s="13"/>
      <c r="V19" s="5"/>
      <c r="W19" s="5" t="str">
        <f t="shared" ca="1" si="2"/>
        <v/>
      </c>
      <c r="X19" s="5"/>
      <c r="Y19" s="5"/>
      <c r="Z19" s="5"/>
      <c r="AA19" s="16" t="s">
        <v>370</v>
      </c>
      <c r="AB19" s="15">
        <v>8</v>
      </c>
      <c r="AC19" s="21"/>
      <c r="AD19" s="21"/>
      <c r="AE19" s="19"/>
      <c r="AF19" s="21"/>
      <c r="AG19" s="19"/>
      <c r="AH19" s="19"/>
      <c r="AI19" s="19"/>
      <c r="AJ19" s="19"/>
      <c r="AK19" s="21"/>
      <c r="AL19" s="19"/>
      <c r="AM19" s="19"/>
      <c r="AN19" s="19"/>
      <c r="AO19" s="19"/>
      <c r="AP19" s="113">
        <f>SUM(AQ19:BJ19)*(AB19+AC19+AD19+AF19+25*AK19)</f>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4"/>
        <v>0</v>
      </c>
      <c r="BX19" s="42">
        <f t="shared" si="8"/>
        <v>0</v>
      </c>
      <c r="BY19" s="168">
        <f t="shared" si="56"/>
        <v>0</v>
      </c>
      <c r="BZ19" s="43">
        <f t="shared" si="10"/>
        <v>0</v>
      </c>
      <c r="CA19" s="38" t="str">
        <f t="shared" si="11"/>
        <v>-</v>
      </c>
      <c r="CB19" s="199">
        <f t="shared" si="32"/>
        <v>1</v>
      </c>
      <c r="CC19" s="199">
        <f t="shared" si="33"/>
        <v>1</v>
      </c>
      <c r="CD19" s="199">
        <f t="shared" si="34"/>
        <v>1</v>
      </c>
      <c r="CE19" s="199">
        <f t="shared" si="35"/>
        <v>1</v>
      </c>
      <c r="CF19" s="199">
        <f t="shared" si="36"/>
        <v>1</v>
      </c>
      <c r="CG19" s="199">
        <f t="shared" si="37"/>
        <v>1</v>
      </c>
      <c r="CH19" s="199">
        <f t="shared" si="38"/>
        <v>1</v>
      </c>
      <c r="CI19" s="199">
        <f t="shared" si="39"/>
        <v>1</v>
      </c>
      <c r="CJ19" s="199">
        <f t="shared" si="40"/>
        <v>1</v>
      </c>
      <c r="CK19" s="199">
        <f t="shared" si="41"/>
        <v>1</v>
      </c>
      <c r="CL19" s="199">
        <f t="shared" si="42"/>
        <v>1</v>
      </c>
      <c r="CM19" s="199">
        <f t="shared" si="43"/>
        <v>1</v>
      </c>
      <c r="CN19" s="199">
        <f t="shared" si="44"/>
        <v>1</v>
      </c>
      <c r="CO19" s="199">
        <f t="shared" si="45"/>
        <v>1</v>
      </c>
      <c r="CP19" s="199">
        <f t="shared" si="46"/>
        <v>1</v>
      </c>
      <c r="CQ19" s="199">
        <f t="shared" si="47"/>
        <v>1</v>
      </c>
      <c r="CR19" s="199">
        <f t="shared" si="48"/>
        <v>1</v>
      </c>
      <c r="CS19" s="199">
        <f t="shared" si="49"/>
        <v>1</v>
      </c>
      <c r="CT19" s="199">
        <f t="shared" si="50"/>
        <v>1</v>
      </c>
      <c r="CU19" s="199">
        <f t="shared" si="51"/>
        <v>1</v>
      </c>
      <c r="CW19" s="38" t="str">
        <f t="shared" si="54"/>
        <v>-</v>
      </c>
      <c r="CX19" s="38">
        <f t="shared" si="55"/>
        <v>0</v>
      </c>
      <c r="CZ19" s="172">
        <v>2</v>
      </c>
      <c r="DA19" s="172" t="s">
        <v>278</v>
      </c>
      <c r="DB19" s="32" t="str">
        <f ca="1">T(LOOKUP(CZ19,$DM$1:$EF$1,$DM$2:$EF$2))</f>
        <v/>
      </c>
      <c r="DD19" s="172">
        <f t="shared" ca="1" si="19"/>
        <v>1</v>
      </c>
      <c r="DE19" s="172">
        <v>17</v>
      </c>
      <c r="DL19" s="202">
        <f t="shared" si="20"/>
        <v>0</v>
      </c>
      <c r="DM19" s="202">
        <f t="shared" si="21"/>
        <v>1</v>
      </c>
      <c r="DN19" s="202">
        <f t="shared" si="22"/>
        <v>1</v>
      </c>
      <c r="DO19" s="202">
        <f t="shared" si="23"/>
        <v>1</v>
      </c>
      <c r="DP19" s="202">
        <f t="shared" si="24"/>
        <v>1</v>
      </c>
      <c r="DQ19" s="202">
        <f t="shared" si="25"/>
        <v>1</v>
      </c>
      <c r="DR19" s="202">
        <f t="shared" si="26"/>
        <v>1</v>
      </c>
      <c r="DS19" s="202">
        <f t="shared" si="27"/>
        <v>1</v>
      </c>
      <c r="DT19" s="202">
        <f t="shared" si="28"/>
        <v>1</v>
      </c>
      <c r="DU19" s="202">
        <f t="shared" si="29"/>
        <v>1</v>
      </c>
      <c r="DV19" s="202">
        <f t="shared" si="30"/>
        <v>1</v>
      </c>
      <c r="DW19" s="202">
        <f t="shared" si="30"/>
        <v>1</v>
      </c>
      <c r="DX19" s="202">
        <f t="shared" si="30"/>
        <v>1</v>
      </c>
      <c r="DY19" s="202">
        <f t="shared" si="30"/>
        <v>1</v>
      </c>
      <c r="DZ19" s="202">
        <f t="shared" si="30"/>
        <v>1</v>
      </c>
      <c r="EA19" s="202">
        <f t="shared" si="30"/>
        <v>1</v>
      </c>
      <c r="EB19" s="202">
        <f t="shared" si="30"/>
        <v>1</v>
      </c>
      <c r="EC19" s="202">
        <f t="shared" si="30"/>
        <v>1</v>
      </c>
      <c r="ED19" s="202">
        <f t="shared" si="30"/>
        <v>1</v>
      </c>
      <c r="EE19" s="202">
        <f t="shared" si="30"/>
        <v>1</v>
      </c>
      <c r="EF19" s="202">
        <f t="shared" si="30"/>
        <v>1</v>
      </c>
      <c r="EG19" s="202">
        <f t="shared" si="31"/>
        <v>0</v>
      </c>
    </row>
    <row r="20" spans="1:137" x14ac:dyDescent="0.25">
      <c r="B20" s="16" t="s">
        <v>350</v>
      </c>
      <c r="C20" s="15">
        <v>45</v>
      </c>
      <c r="D20" s="20"/>
      <c r="E20" s="20"/>
      <c r="F20" s="20"/>
      <c r="G20" s="21"/>
      <c r="H20" s="20"/>
      <c r="I20" s="21"/>
      <c r="J20" s="20"/>
      <c r="K20" s="20"/>
      <c r="L20" s="20"/>
      <c r="M20" s="20"/>
      <c r="N20" s="20"/>
      <c r="O20" s="20"/>
      <c r="P20" s="20"/>
      <c r="Q20" s="20"/>
      <c r="S20" s="202">
        <f t="shared" si="57"/>
        <v>0</v>
      </c>
      <c r="T20" s="5"/>
      <c r="U20" s="13"/>
      <c r="V20" s="5"/>
      <c r="W20" s="5" t="str">
        <f t="shared" ca="1" si="2"/>
        <v/>
      </c>
      <c r="X20" s="5"/>
      <c r="Y20" s="5"/>
      <c r="Z20" s="5"/>
      <c r="AA20" s="16" t="s">
        <v>370</v>
      </c>
      <c r="AB20" s="15">
        <v>8</v>
      </c>
      <c r="AC20" s="21"/>
      <c r="AD20" s="21"/>
      <c r="AE20" s="20"/>
      <c r="AF20" s="21"/>
      <c r="AG20" s="20"/>
      <c r="AH20" s="20"/>
      <c r="AI20" s="20"/>
      <c r="AJ20" s="20"/>
      <c r="AK20" s="21"/>
      <c r="AL20" s="20"/>
      <c r="AM20" s="20"/>
      <c r="AN20" s="20"/>
      <c r="AO20" s="20"/>
      <c r="AP20" s="15">
        <f>SUM(AQ20:BJ20)*(AB20+AC20+AD20+AF20+25*AK20)</f>
        <v>0</v>
      </c>
      <c r="AQ20" s="28"/>
      <c r="AR20" s="29"/>
      <c r="AS20" s="29"/>
      <c r="AT20" s="29"/>
      <c r="AU20" s="29"/>
      <c r="AV20" s="29"/>
      <c r="AW20" s="29"/>
      <c r="AX20" s="29"/>
      <c r="AY20" s="29"/>
      <c r="AZ20" s="29"/>
      <c r="BA20" s="29"/>
      <c r="BB20" s="29"/>
      <c r="BC20" s="29"/>
      <c r="BD20" s="29"/>
      <c r="BE20" s="29"/>
      <c r="BF20" s="29"/>
      <c r="BG20" s="29"/>
      <c r="BH20" s="29"/>
      <c r="BI20" s="29"/>
      <c r="BJ20" s="30"/>
      <c r="BV20" s="168">
        <v>1</v>
      </c>
      <c r="BW20" s="40">
        <f t="shared" si="4"/>
        <v>0</v>
      </c>
      <c r="BX20" s="42">
        <f t="shared" si="8"/>
        <v>0</v>
      </c>
      <c r="BY20" s="168">
        <f t="shared" si="56"/>
        <v>0</v>
      </c>
      <c r="BZ20" s="43">
        <f>BX20*BY20</f>
        <v>0</v>
      </c>
      <c r="CA20" s="38" t="str">
        <f t="shared" si="11"/>
        <v>-</v>
      </c>
      <c r="CB20" s="199">
        <f t="shared" si="32"/>
        <v>1</v>
      </c>
      <c r="CC20" s="199">
        <f t="shared" si="33"/>
        <v>1</v>
      </c>
      <c r="CD20" s="199">
        <f t="shared" si="34"/>
        <v>1</v>
      </c>
      <c r="CE20" s="199">
        <f t="shared" si="35"/>
        <v>1</v>
      </c>
      <c r="CF20" s="199">
        <f t="shared" si="36"/>
        <v>1</v>
      </c>
      <c r="CG20" s="199">
        <f t="shared" si="37"/>
        <v>1</v>
      </c>
      <c r="CH20" s="199">
        <f t="shared" si="38"/>
        <v>1</v>
      </c>
      <c r="CI20" s="199">
        <f t="shared" si="39"/>
        <v>1</v>
      </c>
      <c r="CJ20" s="199">
        <f t="shared" si="40"/>
        <v>1</v>
      </c>
      <c r="CK20" s="199">
        <f t="shared" si="41"/>
        <v>1</v>
      </c>
      <c r="CL20" s="199">
        <f t="shared" si="42"/>
        <v>1</v>
      </c>
      <c r="CM20" s="199">
        <f t="shared" si="43"/>
        <v>1</v>
      </c>
      <c r="CN20" s="199">
        <f t="shared" si="44"/>
        <v>1</v>
      </c>
      <c r="CO20" s="199">
        <f t="shared" si="45"/>
        <v>1</v>
      </c>
      <c r="CP20" s="199">
        <f t="shared" si="46"/>
        <v>1</v>
      </c>
      <c r="CQ20" s="199">
        <f t="shared" si="47"/>
        <v>1</v>
      </c>
      <c r="CR20" s="199">
        <f t="shared" si="48"/>
        <v>1</v>
      </c>
      <c r="CS20" s="199">
        <f t="shared" si="49"/>
        <v>1</v>
      </c>
      <c r="CT20" s="199">
        <f t="shared" si="50"/>
        <v>1</v>
      </c>
      <c r="CU20" s="199">
        <f t="shared" si="51"/>
        <v>1</v>
      </c>
      <c r="CW20" s="38" t="str">
        <f t="shared" si="54"/>
        <v>-</v>
      </c>
      <c r="CX20" s="38">
        <f t="shared" si="55"/>
        <v>0</v>
      </c>
      <c r="DA20" s="172">
        <v>1</v>
      </c>
      <c r="DB20" s="32" t="str">
        <f t="shared" ref="DB20:DB31" ca="1" si="59">T(CONCATENATE(LOOKUP(DA20,CC$3:CC$80,AR$3:AR$74)," ",LOOKUP(DA20,CC$3:CC$80,$CA$3:$CA$74)))</f>
        <v xml:space="preserve"> </v>
      </c>
      <c r="DD20" s="172">
        <f t="shared" ca="1" si="19"/>
        <v>1</v>
      </c>
      <c r="DE20" s="172">
        <v>18</v>
      </c>
      <c r="DL20" s="202">
        <f t="shared" si="20"/>
        <v>0</v>
      </c>
      <c r="DM20" s="202">
        <f t="shared" si="21"/>
        <v>1</v>
      </c>
      <c r="DN20" s="202">
        <f t="shared" si="22"/>
        <v>1</v>
      </c>
      <c r="DO20" s="202">
        <f t="shared" si="23"/>
        <v>1</v>
      </c>
      <c r="DP20" s="202">
        <f t="shared" si="24"/>
        <v>1</v>
      </c>
      <c r="DQ20" s="202">
        <f t="shared" si="25"/>
        <v>1</v>
      </c>
      <c r="DR20" s="202">
        <f t="shared" si="26"/>
        <v>1</v>
      </c>
      <c r="DS20" s="202">
        <f t="shared" si="27"/>
        <v>1</v>
      </c>
      <c r="DT20" s="202">
        <f t="shared" si="28"/>
        <v>1</v>
      </c>
      <c r="DU20" s="202">
        <f t="shared" si="29"/>
        <v>1</v>
      </c>
      <c r="DV20" s="202">
        <f t="shared" si="30"/>
        <v>1</v>
      </c>
      <c r="DW20" s="202">
        <f t="shared" si="30"/>
        <v>1</v>
      </c>
      <c r="DX20" s="202">
        <f t="shared" si="30"/>
        <v>1</v>
      </c>
      <c r="DY20" s="202">
        <f t="shared" si="30"/>
        <v>1</v>
      </c>
      <c r="DZ20" s="202">
        <f t="shared" si="30"/>
        <v>1</v>
      </c>
      <c r="EA20" s="202">
        <f t="shared" si="30"/>
        <v>1</v>
      </c>
      <c r="EB20" s="202">
        <f t="shared" si="30"/>
        <v>1</v>
      </c>
      <c r="EC20" s="202">
        <f t="shared" si="30"/>
        <v>1</v>
      </c>
      <c r="ED20" s="202">
        <f t="shared" si="30"/>
        <v>1</v>
      </c>
      <c r="EE20" s="202">
        <f t="shared" si="30"/>
        <v>1</v>
      </c>
      <c r="EF20" s="202">
        <f t="shared" si="30"/>
        <v>1</v>
      </c>
      <c r="EG20" s="202">
        <f t="shared" si="31"/>
        <v>0</v>
      </c>
    </row>
    <row r="21" spans="1:137" x14ac:dyDescent="0.25">
      <c r="B21" s="16" t="s">
        <v>350</v>
      </c>
      <c r="C21" s="15">
        <v>45</v>
      </c>
      <c r="D21" s="19"/>
      <c r="E21" s="19"/>
      <c r="F21" s="19"/>
      <c r="G21" s="21"/>
      <c r="H21" s="19"/>
      <c r="I21" s="21"/>
      <c r="J21" s="19"/>
      <c r="K21" s="19"/>
      <c r="L21" s="19"/>
      <c r="M21" s="19"/>
      <c r="N21" s="19"/>
      <c r="O21" s="19"/>
      <c r="P21" s="19"/>
      <c r="Q21" s="19"/>
      <c r="S21" s="172">
        <f>DL21*(C21+5*(G21+I21))</f>
        <v>0</v>
      </c>
      <c r="T21" s="5"/>
      <c r="U21" s="13"/>
      <c r="V21" s="5"/>
      <c r="W21" s="5" t="str">
        <f t="shared" ca="1" si="2"/>
        <v/>
      </c>
      <c r="X21" s="5"/>
      <c r="Y21" s="5"/>
      <c r="Z21" s="5"/>
      <c r="AA21" s="16" t="s">
        <v>372</v>
      </c>
      <c r="AB21" s="15">
        <v>7</v>
      </c>
      <c r="AC21" s="19"/>
      <c r="AD21" s="21"/>
      <c r="AE21" s="21"/>
      <c r="AF21" s="19"/>
      <c r="AG21" s="19"/>
      <c r="AH21" s="19"/>
      <c r="AI21" s="19"/>
      <c r="AJ21" s="19"/>
      <c r="AK21" s="21"/>
      <c r="AL21" s="19"/>
      <c r="AM21" s="19"/>
      <c r="AN21" s="19"/>
      <c r="AO21" s="19"/>
      <c r="AP21" s="113">
        <f>SUM(AQ21:BJ21)*(AB21+AD21+AE21+25*AK21)</f>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4"/>
        <v>0</v>
      </c>
      <c r="BX21" s="42">
        <f t="shared" si="8"/>
        <v>0</v>
      </c>
      <c r="BY21" s="168"/>
      <c r="BZ21" s="43">
        <f t="shared" si="10"/>
        <v>0</v>
      </c>
      <c r="CA21" s="38" t="str">
        <f t="shared" si="11"/>
        <v>-</v>
      </c>
      <c r="CB21" s="199">
        <f t="shared" si="32"/>
        <v>1</v>
      </c>
      <c r="CC21" s="199">
        <f t="shared" si="33"/>
        <v>1</v>
      </c>
      <c r="CD21" s="199">
        <f t="shared" si="34"/>
        <v>1</v>
      </c>
      <c r="CE21" s="199">
        <f t="shared" si="35"/>
        <v>1</v>
      </c>
      <c r="CF21" s="199">
        <f t="shared" si="36"/>
        <v>1</v>
      </c>
      <c r="CG21" s="199">
        <f t="shared" si="37"/>
        <v>1</v>
      </c>
      <c r="CH21" s="199">
        <f t="shared" si="38"/>
        <v>1</v>
      </c>
      <c r="CI21" s="199">
        <f t="shared" si="39"/>
        <v>1</v>
      </c>
      <c r="CJ21" s="199">
        <f t="shared" si="40"/>
        <v>1</v>
      </c>
      <c r="CK21" s="199">
        <f t="shared" si="41"/>
        <v>1</v>
      </c>
      <c r="CL21" s="199">
        <f t="shared" si="42"/>
        <v>1</v>
      </c>
      <c r="CM21" s="199">
        <f t="shared" si="43"/>
        <v>1</v>
      </c>
      <c r="CN21" s="199">
        <f t="shared" si="44"/>
        <v>1</v>
      </c>
      <c r="CO21" s="199">
        <f t="shared" si="45"/>
        <v>1</v>
      </c>
      <c r="CP21" s="199">
        <f t="shared" si="46"/>
        <v>1</v>
      </c>
      <c r="CQ21" s="199">
        <f t="shared" si="47"/>
        <v>1</v>
      </c>
      <c r="CR21" s="199">
        <f t="shared" si="48"/>
        <v>1</v>
      </c>
      <c r="CS21" s="199">
        <f t="shared" si="49"/>
        <v>1</v>
      </c>
      <c r="CT21" s="199">
        <f t="shared" si="50"/>
        <v>1</v>
      </c>
      <c r="CU21" s="199">
        <f t="shared" si="51"/>
        <v>1</v>
      </c>
      <c r="CW21" s="38" t="str">
        <f t="shared" si="54"/>
        <v>-</v>
      </c>
      <c r="CX21" s="38">
        <f t="shared" si="55"/>
        <v>0</v>
      </c>
      <c r="DA21" s="172">
        <v>2</v>
      </c>
      <c r="DB21" s="32" t="str">
        <f t="shared" ca="1" si="59"/>
        <v xml:space="preserve"> </v>
      </c>
      <c r="DD21" s="172">
        <f t="shared" ca="1" si="19"/>
        <v>1</v>
      </c>
      <c r="DE21" s="172">
        <v>19</v>
      </c>
      <c r="DL21" s="202">
        <f t="shared" si="20"/>
        <v>0</v>
      </c>
      <c r="DM21" s="202">
        <f t="shared" si="21"/>
        <v>1</v>
      </c>
      <c r="DN21" s="202">
        <f t="shared" si="22"/>
        <v>1</v>
      </c>
      <c r="DO21" s="202">
        <f t="shared" si="23"/>
        <v>1</v>
      </c>
      <c r="DP21" s="202">
        <f t="shared" si="24"/>
        <v>1</v>
      </c>
      <c r="DQ21" s="202">
        <f t="shared" si="25"/>
        <v>1</v>
      </c>
      <c r="DR21" s="202">
        <f t="shared" si="26"/>
        <v>1</v>
      </c>
      <c r="DS21" s="202">
        <f t="shared" si="27"/>
        <v>1</v>
      </c>
      <c r="DT21" s="202">
        <f t="shared" si="28"/>
        <v>1</v>
      </c>
      <c r="DU21" s="202">
        <f t="shared" si="29"/>
        <v>1</v>
      </c>
      <c r="DV21" s="202">
        <f t="shared" si="30"/>
        <v>1</v>
      </c>
      <c r="DW21" s="202">
        <f t="shared" si="30"/>
        <v>1</v>
      </c>
      <c r="DX21" s="202">
        <f t="shared" si="30"/>
        <v>1</v>
      </c>
      <c r="DY21" s="202">
        <f t="shared" si="30"/>
        <v>1</v>
      </c>
      <c r="DZ21" s="202">
        <f t="shared" si="30"/>
        <v>1</v>
      </c>
      <c r="EA21" s="202">
        <f t="shared" si="30"/>
        <v>1</v>
      </c>
      <c r="EB21" s="202">
        <f t="shared" si="30"/>
        <v>1</v>
      </c>
      <c r="EC21" s="202">
        <f t="shared" si="30"/>
        <v>1</v>
      </c>
      <c r="ED21" s="202">
        <f t="shared" si="30"/>
        <v>1</v>
      </c>
      <c r="EE21" s="202">
        <f t="shared" si="30"/>
        <v>1</v>
      </c>
      <c r="EF21" s="202">
        <f t="shared" si="30"/>
        <v>1</v>
      </c>
      <c r="EG21" s="202">
        <f t="shared" si="31"/>
        <v>0</v>
      </c>
    </row>
    <row r="22" spans="1:137" x14ac:dyDescent="0.25">
      <c r="B22" s="16" t="s">
        <v>351</v>
      </c>
      <c r="C22" s="15">
        <v>60</v>
      </c>
      <c r="D22" s="20"/>
      <c r="E22" s="20"/>
      <c r="F22" s="20"/>
      <c r="G22" s="20"/>
      <c r="H22" s="20"/>
      <c r="I22" s="20"/>
      <c r="J22" s="20"/>
      <c r="K22" s="20"/>
      <c r="L22" s="20"/>
      <c r="M22" s="20"/>
      <c r="N22" s="20"/>
      <c r="O22" s="20"/>
      <c r="P22" s="20"/>
      <c r="Q22" s="20"/>
      <c r="S22" s="202">
        <f t="shared" ref="S22:S23" si="60">DL22*C22</f>
        <v>0</v>
      </c>
      <c r="T22" s="5"/>
      <c r="U22" s="13"/>
      <c r="V22" s="5"/>
      <c r="W22" s="5" t="str">
        <f t="shared" ca="1" si="2"/>
        <v/>
      </c>
      <c r="X22" s="5"/>
      <c r="Y22" s="5"/>
      <c r="Z22" s="5"/>
      <c r="AA22" s="16" t="s">
        <v>372</v>
      </c>
      <c r="AB22" s="15">
        <v>7</v>
      </c>
      <c r="AC22" s="20"/>
      <c r="AD22" s="21"/>
      <c r="AE22" s="21"/>
      <c r="AF22" s="20"/>
      <c r="AG22" s="20"/>
      <c r="AH22" s="20"/>
      <c r="AI22" s="20"/>
      <c r="AJ22" s="20"/>
      <c r="AK22" s="21"/>
      <c r="AL22" s="20"/>
      <c r="AM22" s="20"/>
      <c r="AN22" s="20"/>
      <c r="AO22" s="20"/>
      <c r="AP22" s="113">
        <f>SUM(AQ22:BJ22)*(AB22+AD22+AE22+25*AK22)</f>
        <v>0</v>
      </c>
      <c r="AQ22" s="28"/>
      <c r="AR22" s="29"/>
      <c r="AS22" s="29"/>
      <c r="AT22" s="29"/>
      <c r="AU22" s="29"/>
      <c r="AV22" s="29"/>
      <c r="AW22" s="29"/>
      <c r="AX22" s="29"/>
      <c r="AY22" s="29"/>
      <c r="AZ22" s="29"/>
      <c r="BA22" s="29"/>
      <c r="BB22" s="29"/>
      <c r="BC22" s="29"/>
      <c r="BD22" s="29"/>
      <c r="BE22" s="29"/>
      <c r="BF22" s="29"/>
      <c r="BG22" s="29"/>
      <c r="BH22" s="29"/>
      <c r="BI22" s="29"/>
      <c r="BJ22" s="30"/>
      <c r="BV22" s="168">
        <v>1</v>
      </c>
      <c r="BW22" s="40">
        <f t="shared" si="4"/>
        <v>0</v>
      </c>
      <c r="BX22" s="42">
        <f t="shared" si="8"/>
        <v>0</v>
      </c>
      <c r="BY22" s="168"/>
      <c r="BZ22" s="43">
        <f t="shared" si="10"/>
        <v>0</v>
      </c>
      <c r="CA22" s="38" t="str">
        <f t="shared" si="11"/>
        <v>-</v>
      </c>
      <c r="CB22" s="199">
        <f t="shared" si="32"/>
        <v>1</v>
      </c>
      <c r="CC22" s="199">
        <f t="shared" si="33"/>
        <v>1</v>
      </c>
      <c r="CD22" s="199">
        <f t="shared" si="34"/>
        <v>1</v>
      </c>
      <c r="CE22" s="199">
        <f t="shared" si="35"/>
        <v>1</v>
      </c>
      <c r="CF22" s="199">
        <f t="shared" si="36"/>
        <v>1</v>
      </c>
      <c r="CG22" s="199">
        <f t="shared" si="37"/>
        <v>1</v>
      </c>
      <c r="CH22" s="199">
        <f t="shared" si="38"/>
        <v>1</v>
      </c>
      <c r="CI22" s="199">
        <f t="shared" si="39"/>
        <v>1</v>
      </c>
      <c r="CJ22" s="199">
        <f t="shared" si="40"/>
        <v>1</v>
      </c>
      <c r="CK22" s="199">
        <f t="shared" si="41"/>
        <v>1</v>
      </c>
      <c r="CL22" s="199">
        <f t="shared" si="42"/>
        <v>1</v>
      </c>
      <c r="CM22" s="199">
        <f t="shared" si="43"/>
        <v>1</v>
      </c>
      <c r="CN22" s="199">
        <f t="shared" si="44"/>
        <v>1</v>
      </c>
      <c r="CO22" s="199">
        <f t="shared" si="45"/>
        <v>1</v>
      </c>
      <c r="CP22" s="199">
        <f t="shared" si="46"/>
        <v>1</v>
      </c>
      <c r="CQ22" s="199">
        <f t="shared" si="47"/>
        <v>1</v>
      </c>
      <c r="CR22" s="199">
        <f t="shared" si="48"/>
        <v>1</v>
      </c>
      <c r="CS22" s="199">
        <f t="shared" si="49"/>
        <v>1</v>
      </c>
      <c r="CT22" s="199">
        <f t="shared" si="50"/>
        <v>1</v>
      </c>
      <c r="CU22" s="199">
        <f t="shared" si="51"/>
        <v>1</v>
      </c>
      <c r="CW22" s="38" t="str">
        <f t="shared" si="54"/>
        <v>-</v>
      </c>
      <c r="CX22" s="38">
        <f t="shared" si="55"/>
        <v>0</v>
      </c>
      <c r="DA22" s="172">
        <v>3</v>
      </c>
      <c r="DB22" s="32" t="str">
        <f t="shared" ca="1" si="59"/>
        <v xml:space="preserve"> </v>
      </c>
      <c r="DD22" s="172">
        <f t="shared" ca="1" si="19"/>
        <v>1</v>
      </c>
      <c r="DE22" s="172">
        <v>20</v>
      </c>
      <c r="DL22" s="202">
        <f t="shared" si="20"/>
        <v>0</v>
      </c>
      <c r="DM22" s="202">
        <f t="shared" si="21"/>
        <v>1</v>
      </c>
      <c r="DN22" s="202">
        <f t="shared" si="22"/>
        <v>1</v>
      </c>
      <c r="DO22" s="202">
        <f t="shared" si="23"/>
        <v>1</v>
      </c>
      <c r="DP22" s="202">
        <f t="shared" si="24"/>
        <v>1</v>
      </c>
      <c r="DQ22" s="202">
        <f t="shared" si="25"/>
        <v>1</v>
      </c>
      <c r="DR22" s="202">
        <f t="shared" si="26"/>
        <v>1</v>
      </c>
      <c r="DS22" s="202">
        <f t="shared" si="27"/>
        <v>1</v>
      </c>
      <c r="DT22" s="202">
        <f t="shared" si="28"/>
        <v>1</v>
      </c>
      <c r="DU22" s="202">
        <f t="shared" si="29"/>
        <v>1</v>
      </c>
      <c r="DV22" s="202">
        <f t="shared" si="30"/>
        <v>1</v>
      </c>
      <c r="DW22" s="202">
        <f t="shared" si="30"/>
        <v>1</v>
      </c>
      <c r="DX22" s="202">
        <f t="shared" si="30"/>
        <v>1</v>
      </c>
      <c r="DY22" s="202">
        <f t="shared" si="30"/>
        <v>1</v>
      </c>
      <c r="DZ22" s="202">
        <f t="shared" si="30"/>
        <v>1</v>
      </c>
      <c r="EA22" s="202">
        <f t="shared" si="30"/>
        <v>1</v>
      </c>
      <c r="EB22" s="202">
        <f t="shared" si="30"/>
        <v>1</v>
      </c>
      <c r="EC22" s="202">
        <f t="shared" si="30"/>
        <v>1</v>
      </c>
      <c r="ED22" s="202">
        <f t="shared" si="30"/>
        <v>1</v>
      </c>
      <c r="EE22" s="202">
        <f t="shared" si="30"/>
        <v>1</v>
      </c>
      <c r="EF22" s="202">
        <f t="shared" si="30"/>
        <v>1</v>
      </c>
      <c r="EG22" s="202">
        <f t="shared" si="31"/>
        <v>0</v>
      </c>
    </row>
    <row r="23" spans="1:137" x14ac:dyDescent="0.25">
      <c r="B23" s="16" t="s">
        <v>352</v>
      </c>
      <c r="C23" s="15">
        <v>45</v>
      </c>
      <c r="D23" s="19"/>
      <c r="E23" s="19"/>
      <c r="F23" s="19"/>
      <c r="G23" s="19"/>
      <c r="H23" s="19"/>
      <c r="I23" s="19"/>
      <c r="J23" s="19"/>
      <c r="K23" s="19"/>
      <c r="L23" s="19"/>
      <c r="M23" s="19"/>
      <c r="N23" s="19"/>
      <c r="O23" s="19"/>
      <c r="P23" s="19"/>
      <c r="Q23" s="19"/>
      <c r="S23" s="202">
        <f t="shared" si="60"/>
        <v>0</v>
      </c>
      <c r="T23" s="5"/>
      <c r="U23" s="13"/>
      <c r="V23" s="5"/>
      <c r="W23" s="5" t="str">
        <f t="shared" ca="1" si="2"/>
        <v/>
      </c>
      <c r="X23" s="5"/>
      <c r="Y23" s="5"/>
      <c r="Z23" s="5"/>
      <c r="AA23" s="16" t="s">
        <v>372</v>
      </c>
      <c r="AB23" s="15">
        <v>7</v>
      </c>
      <c r="AC23" s="19"/>
      <c r="AD23" s="21"/>
      <c r="AE23" s="21"/>
      <c r="AF23" s="19"/>
      <c r="AG23" s="19"/>
      <c r="AH23" s="19"/>
      <c r="AI23" s="19"/>
      <c r="AJ23" s="19"/>
      <c r="AK23" s="21"/>
      <c r="AL23" s="19"/>
      <c r="AM23" s="19"/>
      <c r="AN23" s="19"/>
      <c r="AO23" s="19"/>
      <c r="AP23" s="113">
        <f>SUM(AQ23:BJ23)*(AB23+AD23+AE23+25*AK23)</f>
        <v>0</v>
      </c>
      <c r="AQ23" s="28"/>
      <c r="AR23" s="29"/>
      <c r="AS23" s="29"/>
      <c r="AT23" s="29"/>
      <c r="AU23" s="29"/>
      <c r="AV23" s="29"/>
      <c r="AW23" s="29"/>
      <c r="AX23" s="29"/>
      <c r="AY23" s="29"/>
      <c r="AZ23" s="29"/>
      <c r="BA23" s="29"/>
      <c r="BB23" s="29"/>
      <c r="BC23" s="29"/>
      <c r="BD23" s="29"/>
      <c r="BE23" s="29"/>
      <c r="BF23" s="29"/>
      <c r="BG23" s="29"/>
      <c r="BH23" s="29"/>
      <c r="BI23" s="29"/>
      <c r="BJ23" s="30"/>
      <c r="BV23" s="168">
        <v>1</v>
      </c>
      <c r="BW23" s="40">
        <f t="shared" si="4"/>
        <v>0</v>
      </c>
      <c r="BX23" s="42">
        <f t="shared" si="8"/>
        <v>0</v>
      </c>
      <c r="BY23" s="168"/>
      <c r="BZ23" s="43">
        <f>BX23*BY23</f>
        <v>0</v>
      </c>
      <c r="CA23" s="38" t="str">
        <f t="shared" si="11"/>
        <v>-</v>
      </c>
      <c r="CB23" s="199">
        <f t="shared" si="32"/>
        <v>1</v>
      </c>
      <c r="CC23" s="199">
        <f t="shared" si="33"/>
        <v>1</v>
      </c>
      <c r="CD23" s="199">
        <f t="shared" si="34"/>
        <v>1</v>
      </c>
      <c r="CE23" s="199">
        <f t="shared" si="35"/>
        <v>1</v>
      </c>
      <c r="CF23" s="199">
        <f t="shared" si="36"/>
        <v>1</v>
      </c>
      <c r="CG23" s="199">
        <f t="shared" si="37"/>
        <v>1</v>
      </c>
      <c r="CH23" s="199">
        <f t="shared" si="38"/>
        <v>1</v>
      </c>
      <c r="CI23" s="199">
        <f t="shared" si="39"/>
        <v>1</v>
      </c>
      <c r="CJ23" s="199">
        <f t="shared" si="40"/>
        <v>1</v>
      </c>
      <c r="CK23" s="199">
        <f t="shared" si="41"/>
        <v>1</v>
      </c>
      <c r="CL23" s="199">
        <f t="shared" si="42"/>
        <v>1</v>
      </c>
      <c r="CM23" s="199">
        <f t="shared" si="43"/>
        <v>1</v>
      </c>
      <c r="CN23" s="199">
        <f t="shared" si="44"/>
        <v>1</v>
      </c>
      <c r="CO23" s="199">
        <f t="shared" si="45"/>
        <v>1</v>
      </c>
      <c r="CP23" s="199">
        <f t="shared" si="46"/>
        <v>1</v>
      </c>
      <c r="CQ23" s="199">
        <f t="shared" si="47"/>
        <v>1</v>
      </c>
      <c r="CR23" s="199">
        <f t="shared" si="48"/>
        <v>1</v>
      </c>
      <c r="CS23" s="199">
        <f t="shared" si="49"/>
        <v>1</v>
      </c>
      <c r="CT23" s="199">
        <f t="shared" si="50"/>
        <v>1</v>
      </c>
      <c r="CU23" s="199">
        <f t="shared" si="51"/>
        <v>1</v>
      </c>
      <c r="CW23" s="38" t="str">
        <f t="shared" si="54"/>
        <v>-</v>
      </c>
      <c r="CX23" s="38">
        <f t="shared" si="55"/>
        <v>0</v>
      </c>
      <c r="DA23" s="172">
        <v>4</v>
      </c>
      <c r="DB23" s="32" t="str">
        <f t="shared" ca="1" si="59"/>
        <v xml:space="preserve"> </v>
      </c>
      <c r="DD23" s="172">
        <f t="shared" ca="1" si="19"/>
        <v>1</v>
      </c>
      <c r="DE23" s="172">
        <v>21</v>
      </c>
      <c r="DL23" s="202">
        <f t="shared" si="20"/>
        <v>0</v>
      </c>
      <c r="DM23" s="202">
        <f t="shared" si="21"/>
        <v>1</v>
      </c>
      <c r="DN23" s="202">
        <f t="shared" si="22"/>
        <v>1</v>
      </c>
      <c r="DO23" s="202">
        <f t="shared" si="23"/>
        <v>1</v>
      </c>
      <c r="DP23" s="202">
        <f t="shared" si="24"/>
        <v>1</v>
      </c>
      <c r="DQ23" s="202">
        <f t="shared" si="25"/>
        <v>1</v>
      </c>
      <c r="DR23" s="202">
        <f t="shared" si="26"/>
        <v>1</v>
      </c>
      <c r="DS23" s="202">
        <f t="shared" si="27"/>
        <v>1</v>
      </c>
      <c r="DT23" s="202">
        <f t="shared" si="28"/>
        <v>1</v>
      </c>
      <c r="DU23" s="202">
        <f t="shared" si="29"/>
        <v>1</v>
      </c>
      <c r="DV23" s="202">
        <f t="shared" si="30"/>
        <v>1</v>
      </c>
      <c r="DW23" s="202">
        <f t="shared" si="30"/>
        <v>1</v>
      </c>
      <c r="DX23" s="202">
        <f t="shared" si="30"/>
        <v>1</v>
      </c>
      <c r="DY23" s="202">
        <f t="shared" si="30"/>
        <v>1</v>
      </c>
      <c r="DZ23" s="202">
        <f t="shared" si="30"/>
        <v>1</v>
      </c>
      <c r="EA23" s="202">
        <f t="shared" si="30"/>
        <v>1</v>
      </c>
      <c r="EB23" s="202">
        <f t="shared" si="30"/>
        <v>1</v>
      </c>
      <c r="EC23" s="202">
        <f t="shared" si="30"/>
        <v>1</v>
      </c>
      <c r="ED23" s="202">
        <f t="shared" si="30"/>
        <v>1</v>
      </c>
      <c r="EE23" s="202">
        <f t="shared" si="30"/>
        <v>1</v>
      </c>
      <c r="EF23" s="202">
        <f t="shared" si="30"/>
        <v>1</v>
      </c>
      <c r="EG23" s="202">
        <f t="shared" si="31"/>
        <v>0</v>
      </c>
    </row>
    <row r="24" spans="1:137" x14ac:dyDescent="0.25">
      <c r="B24" s="16" t="s">
        <v>353</v>
      </c>
      <c r="C24" s="15">
        <v>40</v>
      </c>
      <c r="D24" s="20"/>
      <c r="E24" s="20"/>
      <c r="F24" s="20"/>
      <c r="G24" s="20"/>
      <c r="H24" s="20"/>
      <c r="I24" s="20"/>
      <c r="J24" s="20"/>
      <c r="K24" s="20"/>
      <c r="L24" s="20"/>
      <c r="M24" s="20"/>
      <c r="N24" s="20"/>
      <c r="O24" s="20"/>
      <c r="P24" s="20"/>
      <c r="Q24" s="20"/>
      <c r="S24" s="172">
        <f>DL24*C24</f>
        <v>0</v>
      </c>
      <c r="T24" s="5"/>
      <c r="U24" s="13"/>
      <c r="V24" s="5"/>
      <c r="W24" s="5" t="str">
        <f t="shared" ca="1" si="2"/>
        <v/>
      </c>
      <c r="X24" s="5"/>
      <c r="Y24" s="5"/>
      <c r="Z24" s="5"/>
      <c r="AA24" s="16" t="s">
        <v>372</v>
      </c>
      <c r="AB24" s="15">
        <v>7</v>
      </c>
      <c r="AC24" s="20"/>
      <c r="AD24" s="21"/>
      <c r="AE24" s="21"/>
      <c r="AF24" s="20"/>
      <c r="AG24" s="20"/>
      <c r="AH24" s="20"/>
      <c r="AI24" s="20"/>
      <c r="AJ24" s="20"/>
      <c r="AK24" s="21"/>
      <c r="AL24" s="20"/>
      <c r="AM24" s="20"/>
      <c r="AN24" s="20"/>
      <c r="AO24" s="20"/>
      <c r="AP24" s="113">
        <f>SUM(AQ24:BJ24)*(AB24+AD24+AE24+25*AK24)</f>
        <v>0</v>
      </c>
      <c r="AQ24" s="28"/>
      <c r="AR24" s="29"/>
      <c r="AS24" s="29"/>
      <c r="AT24" s="29"/>
      <c r="AU24" s="29"/>
      <c r="AV24" s="29"/>
      <c r="AW24" s="29"/>
      <c r="AX24" s="29"/>
      <c r="AY24" s="29"/>
      <c r="AZ24" s="29"/>
      <c r="BA24" s="29"/>
      <c r="BB24" s="29"/>
      <c r="BC24" s="29"/>
      <c r="BD24" s="29"/>
      <c r="BE24" s="29"/>
      <c r="BF24" s="29"/>
      <c r="BG24" s="29"/>
      <c r="BH24" s="29"/>
      <c r="BI24" s="29"/>
      <c r="BJ24" s="30"/>
      <c r="BV24" s="168">
        <v>1</v>
      </c>
      <c r="BW24" s="40">
        <f t="shared" si="4"/>
        <v>0</v>
      </c>
      <c r="BX24" s="42">
        <f t="shared" si="8"/>
        <v>0</v>
      </c>
      <c r="BY24" s="168"/>
      <c r="BZ24" s="43">
        <f t="shared" si="10"/>
        <v>0</v>
      </c>
      <c r="CA24" s="38" t="str">
        <f t="shared" si="11"/>
        <v>-</v>
      </c>
      <c r="CB24" s="199">
        <f t="shared" si="32"/>
        <v>1</v>
      </c>
      <c r="CC24" s="199">
        <f t="shared" si="33"/>
        <v>1</v>
      </c>
      <c r="CD24" s="199">
        <f t="shared" si="34"/>
        <v>1</v>
      </c>
      <c r="CE24" s="199">
        <f t="shared" si="35"/>
        <v>1</v>
      </c>
      <c r="CF24" s="199">
        <f t="shared" si="36"/>
        <v>1</v>
      </c>
      <c r="CG24" s="199">
        <f t="shared" si="37"/>
        <v>1</v>
      </c>
      <c r="CH24" s="199">
        <f t="shared" si="38"/>
        <v>1</v>
      </c>
      <c r="CI24" s="199">
        <f t="shared" si="39"/>
        <v>1</v>
      </c>
      <c r="CJ24" s="199">
        <f t="shared" si="40"/>
        <v>1</v>
      </c>
      <c r="CK24" s="199">
        <f t="shared" si="41"/>
        <v>1</v>
      </c>
      <c r="CL24" s="199">
        <f t="shared" si="42"/>
        <v>1</v>
      </c>
      <c r="CM24" s="199">
        <f t="shared" si="43"/>
        <v>1</v>
      </c>
      <c r="CN24" s="199">
        <f t="shared" si="44"/>
        <v>1</v>
      </c>
      <c r="CO24" s="199">
        <f t="shared" si="45"/>
        <v>1</v>
      </c>
      <c r="CP24" s="199">
        <f t="shared" si="46"/>
        <v>1</v>
      </c>
      <c r="CQ24" s="199">
        <f t="shared" si="47"/>
        <v>1</v>
      </c>
      <c r="CR24" s="199">
        <f t="shared" si="48"/>
        <v>1</v>
      </c>
      <c r="CS24" s="199">
        <f t="shared" si="49"/>
        <v>1</v>
      </c>
      <c r="CT24" s="199">
        <f t="shared" si="50"/>
        <v>1</v>
      </c>
      <c r="CU24" s="199">
        <f t="shared" si="51"/>
        <v>1</v>
      </c>
      <c r="CW24" s="38" t="str">
        <f t="shared" si="54"/>
        <v>-</v>
      </c>
      <c r="CX24" s="38">
        <f t="shared" si="55"/>
        <v>0</v>
      </c>
      <c r="DA24" s="172">
        <v>5</v>
      </c>
      <c r="DB24" s="32" t="str">
        <f t="shared" ca="1" si="59"/>
        <v xml:space="preserve"> </v>
      </c>
      <c r="DD24" s="172">
        <f t="shared" ca="1" si="19"/>
        <v>1</v>
      </c>
      <c r="DE24" s="172">
        <v>22</v>
      </c>
      <c r="DL24" s="202">
        <f t="shared" si="20"/>
        <v>0</v>
      </c>
      <c r="DM24" s="202">
        <f t="shared" si="21"/>
        <v>1</v>
      </c>
      <c r="DN24" s="202">
        <f t="shared" si="22"/>
        <v>1</v>
      </c>
      <c r="DO24" s="202">
        <f t="shared" si="23"/>
        <v>1</v>
      </c>
      <c r="DP24" s="202">
        <f t="shared" si="24"/>
        <v>1</v>
      </c>
      <c r="DQ24" s="202">
        <f t="shared" si="25"/>
        <v>1</v>
      </c>
      <c r="DR24" s="202">
        <f t="shared" si="26"/>
        <v>1</v>
      </c>
      <c r="DS24" s="202">
        <f t="shared" si="27"/>
        <v>1</v>
      </c>
      <c r="DT24" s="202">
        <f t="shared" si="28"/>
        <v>1</v>
      </c>
      <c r="DU24" s="202">
        <f t="shared" si="29"/>
        <v>1</v>
      </c>
      <c r="DV24" s="202">
        <f t="shared" si="30"/>
        <v>1</v>
      </c>
      <c r="DW24" s="202">
        <f t="shared" si="30"/>
        <v>1</v>
      </c>
      <c r="DX24" s="202">
        <f t="shared" si="30"/>
        <v>1</v>
      </c>
      <c r="DY24" s="202">
        <f t="shared" si="30"/>
        <v>1</v>
      </c>
      <c r="DZ24" s="202">
        <f t="shared" si="30"/>
        <v>1</v>
      </c>
      <c r="EA24" s="202">
        <f t="shared" si="30"/>
        <v>1</v>
      </c>
      <c r="EB24" s="202">
        <f t="shared" si="30"/>
        <v>1</v>
      </c>
      <c r="EC24" s="202">
        <f t="shared" si="30"/>
        <v>1</v>
      </c>
      <c r="ED24" s="202">
        <f t="shared" si="30"/>
        <v>1</v>
      </c>
      <c r="EE24" s="202">
        <f t="shared" si="30"/>
        <v>1</v>
      </c>
      <c r="EF24" s="202">
        <f t="shared" si="30"/>
        <v>1</v>
      </c>
      <c r="EG24" s="202">
        <f t="shared" si="31"/>
        <v>0</v>
      </c>
    </row>
    <row r="25" spans="1:137" x14ac:dyDescent="0.25">
      <c r="A25" s="15" t="s">
        <v>36</v>
      </c>
      <c r="B25" s="16" t="s">
        <v>354</v>
      </c>
      <c r="C25" s="15">
        <v>40</v>
      </c>
      <c r="D25" s="19"/>
      <c r="E25" s="19"/>
      <c r="F25" s="19"/>
      <c r="G25" s="19"/>
      <c r="H25" s="19"/>
      <c r="I25" s="19"/>
      <c r="J25" s="21"/>
      <c r="K25" s="19"/>
      <c r="L25" s="19"/>
      <c r="M25" s="19"/>
      <c r="N25" s="19"/>
      <c r="O25" s="19"/>
      <c r="P25" s="19"/>
      <c r="Q25" s="19"/>
      <c r="S25" s="202">
        <f>DL25*(C25+5*J25)</f>
        <v>0</v>
      </c>
      <c r="T25" s="5"/>
      <c r="U25" s="13"/>
      <c r="V25" s="5"/>
      <c r="W25" s="5" t="str">
        <f t="shared" ca="1" si="2"/>
        <v/>
      </c>
      <c r="X25" s="5"/>
      <c r="Y25" s="5"/>
      <c r="Z25" s="5"/>
      <c r="AA25" s="16" t="s">
        <v>372</v>
      </c>
      <c r="AB25" s="15">
        <v>7</v>
      </c>
      <c r="AC25" s="19"/>
      <c r="AD25" s="21"/>
      <c r="AE25" s="21"/>
      <c r="AF25" s="19"/>
      <c r="AG25" s="19"/>
      <c r="AH25" s="19"/>
      <c r="AI25" s="19"/>
      <c r="AJ25" s="19"/>
      <c r="AK25" s="21"/>
      <c r="AL25" s="19"/>
      <c r="AM25" s="19"/>
      <c r="AN25" s="19"/>
      <c r="AO25" s="19"/>
      <c r="AP25" s="15">
        <f>SUM(AQ25:BJ25)*(AB25+AD25+AE25+25*AK25)</f>
        <v>0</v>
      </c>
      <c r="AQ25" s="28"/>
      <c r="AR25" s="29"/>
      <c r="AS25" s="29"/>
      <c r="AT25" s="29"/>
      <c r="AU25" s="29"/>
      <c r="AV25" s="29"/>
      <c r="AW25" s="29"/>
      <c r="AX25" s="29"/>
      <c r="AY25" s="29"/>
      <c r="AZ25" s="29"/>
      <c r="BA25" s="29"/>
      <c r="BB25" s="29"/>
      <c r="BC25" s="29"/>
      <c r="BD25" s="29"/>
      <c r="BE25" s="29"/>
      <c r="BF25" s="29"/>
      <c r="BG25" s="29"/>
      <c r="BH25" s="29"/>
      <c r="BI25" s="29"/>
      <c r="BJ25" s="30"/>
      <c r="BV25" s="168">
        <v>1</v>
      </c>
      <c r="BW25" s="40">
        <f t="shared" si="4"/>
        <v>0</v>
      </c>
      <c r="BX25" s="42">
        <f t="shared" si="8"/>
        <v>0</v>
      </c>
      <c r="BY25" s="168"/>
      <c r="BZ25" s="43">
        <f t="shared" si="10"/>
        <v>0</v>
      </c>
      <c r="CA25" s="38" t="str">
        <f t="shared" si="11"/>
        <v>-</v>
      </c>
      <c r="CB25" s="199">
        <f t="shared" si="32"/>
        <v>1</v>
      </c>
      <c r="CC25" s="199">
        <f t="shared" si="33"/>
        <v>1</v>
      </c>
      <c r="CD25" s="199">
        <f t="shared" si="34"/>
        <v>1</v>
      </c>
      <c r="CE25" s="199">
        <f t="shared" si="35"/>
        <v>1</v>
      </c>
      <c r="CF25" s="199">
        <f t="shared" si="36"/>
        <v>1</v>
      </c>
      <c r="CG25" s="199">
        <f t="shared" si="37"/>
        <v>1</v>
      </c>
      <c r="CH25" s="199">
        <f t="shared" si="38"/>
        <v>1</v>
      </c>
      <c r="CI25" s="199">
        <f t="shared" si="39"/>
        <v>1</v>
      </c>
      <c r="CJ25" s="199">
        <f t="shared" si="40"/>
        <v>1</v>
      </c>
      <c r="CK25" s="199">
        <f t="shared" si="41"/>
        <v>1</v>
      </c>
      <c r="CL25" s="199">
        <f t="shared" si="42"/>
        <v>1</v>
      </c>
      <c r="CM25" s="199">
        <f t="shared" si="43"/>
        <v>1</v>
      </c>
      <c r="CN25" s="199">
        <f t="shared" si="44"/>
        <v>1</v>
      </c>
      <c r="CO25" s="199">
        <f t="shared" si="45"/>
        <v>1</v>
      </c>
      <c r="CP25" s="199">
        <f t="shared" si="46"/>
        <v>1</v>
      </c>
      <c r="CQ25" s="199">
        <f t="shared" si="47"/>
        <v>1</v>
      </c>
      <c r="CR25" s="199">
        <f t="shared" si="48"/>
        <v>1</v>
      </c>
      <c r="CS25" s="199">
        <f t="shared" si="49"/>
        <v>1</v>
      </c>
      <c r="CT25" s="199">
        <f t="shared" si="50"/>
        <v>1</v>
      </c>
      <c r="CU25" s="199">
        <f t="shared" si="51"/>
        <v>1</v>
      </c>
      <c r="CW25" s="38" t="str">
        <f t="shared" si="54"/>
        <v>-</v>
      </c>
      <c r="CX25" s="38">
        <f t="shared" si="55"/>
        <v>0</v>
      </c>
      <c r="DA25" s="172">
        <v>6</v>
      </c>
      <c r="DB25" s="32" t="str">
        <f t="shared" ca="1" si="59"/>
        <v xml:space="preserve"> </v>
      </c>
      <c r="DD25" s="172">
        <f t="shared" ca="1" si="19"/>
        <v>1</v>
      </c>
      <c r="DE25" s="172">
        <v>23</v>
      </c>
      <c r="DL25" s="202">
        <f t="shared" si="20"/>
        <v>0</v>
      </c>
      <c r="DM25" s="202">
        <f t="shared" si="21"/>
        <v>1</v>
      </c>
      <c r="DN25" s="202">
        <f t="shared" si="22"/>
        <v>1</v>
      </c>
      <c r="DO25" s="202">
        <f t="shared" si="23"/>
        <v>1</v>
      </c>
      <c r="DP25" s="202">
        <f t="shared" si="24"/>
        <v>1</v>
      </c>
      <c r="DQ25" s="202">
        <f t="shared" si="25"/>
        <v>1</v>
      </c>
      <c r="DR25" s="202">
        <f t="shared" si="26"/>
        <v>1</v>
      </c>
      <c r="DS25" s="202">
        <f t="shared" si="27"/>
        <v>1</v>
      </c>
      <c r="DT25" s="202">
        <f t="shared" si="28"/>
        <v>1</v>
      </c>
      <c r="DU25" s="202">
        <f t="shared" si="29"/>
        <v>1</v>
      </c>
      <c r="DV25" s="202">
        <f t="shared" si="30"/>
        <v>1</v>
      </c>
      <c r="DW25" s="202">
        <f t="shared" si="30"/>
        <v>1</v>
      </c>
      <c r="DX25" s="202">
        <f t="shared" si="30"/>
        <v>1</v>
      </c>
      <c r="DY25" s="202">
        <f t="shared" si="30"/>
        <v>1</v>
      </c>
      <c r="DZ25" s="202">
        <f t="shared" si="30"/>
        <v>1</v>
      </c>
      <c r="EA25" s="202">
        <f t="shared" si="30"/>
        <v>1</v>
      </c>
      <c r="EB25" s="202">
        <f t="shared" si="30"/>
        <v>1</v>
      </c>
      <c r="EC25" s="202">
        <f t="shared" si="30"/>
        <v>1</v>
      </c>
      <c r="ED25" s="202">
        <f t="shared" si="30"/>
        <v>1</v>
      </c>
      <c r="EE25" s="202">
        <f t="shared" si="30"/>
        <v>1</v>
      </c>
      <c r="EF25" s="202">
        <f t="shared" si="30"/>
        <v>1</v>
      </c>
      <c r="EG25" s="202">
        <f t="shared" si="31"/>
        <v>0</v>
      </c>
    </row>
    <row r="26" spans="1:137" x14ac:dyDescent="0.25">
      <c r="A26" s="15" t="s">
        <v>36</v>
      </c>
      <c r="B26" s="16" t="s">
        <v>354</v>
      </c>
      <c r="C26" s="15">
        <v>40</v>
      </c>
      <c r="D26" s="20"/>
      <c r="E26" s="20"/>
      <c r="F26" s="20"/>
      <c r="G26" s="20"/>
      <c r="H26" s="20"/>
      <c r="I26" s="20"/>
      <c r="J26" s="21"/>
      <c r="K26" s="20"/>
      <c r="L26" s="20"/>
      <c r="M26" s="20"/>
      <c r="N26" s="20"/>
      <c r="O26" s="20"/>
      <c r="P26" s="20"/>
      <c r="Q26" s="20"/>
      <c r="S26" s="172">
        <f>DL26*(C26+5*J26)</f>
        <v>0</v>
      </c>
      <c r="T26" s="5"/>
      <c r="U26" s="13"/>
      <c r="V26" s="5"/>
      <c r="W26" s="5" t="str">
        <f t="shared" ca="1" si="2"/>
        <v/>
      </c>
      <c r="X26" s="5"/>
      <c r="Y26" s="5"/>
      <c r="Z26" s="5"/>
      <c r="AA26" s="16" t="s">
        <v>374</v>
      </c>
      <c r="AB26" s="15">
        <v>15</v>
      </c>
      <c r="AC26" s="20"/>
      <c r="AD26" s="20"/>
      <c r="AE26" s="20"/>
      <c r="AF26" s="20"/>
      <c r="AG26" s="20"/>
      <c r="AH26" s="20"/>
      <c r="AI26" s="20"/>
      <c r="AJ26" s="20"/>
      <c r="AK26" s="20"/>
      <c r="AL26" s="20"/>
      <c r="AM26" s="20"/>
      <c r="AN26" s="20"/>
      <c r="AO26" s="20"/>
      <c r="AP26" s="15">
        <f>SUM(AQ26:BJ26)*AB26</f>
        <v>0</v>
      </c>
      <c r="AQ26" s="28"/>
      <c r="AR26" s="29"/>
      <c r="AS26" s="29"/>
      <c r="AT26" s="29"/>
      <c r="AU26" s="29"/>
      <c r="AV26" s="29"/>
      <c r="AW26" s="29"/>
      <c r="AX26" s="29"/>
      <c r="AY26" s="29"/>
      <c r="AZ26" s="29"/>
      <c r="BA26" s="29"/>
      <c r="BB26" s="29"/>
      <c r="BC26" s="29"/>
      <c r="BD26" s="29"/>
      <c r="BE26" s="29"/>
      <c r="BF26" s="29"/>
      <c r="BG26" s="29"/>
      <c r="BH26" s="29"/>
      <c r="BI26" s="29"/>
      <c r="BJ26" s="30"/>
      <c r="BV26" s="168">
        <v>1</v>
      </c>
      <c r="BW26" s="40">
        <f t="shared" si="4"/>
        <v>0</v>
      </c>
      <c r="BX26" s="42">
        <f t="shared" si="8"/>
        <v>0</v>
      </c>
      <c r="BY26" s="168"/>
      <c r="BZ26" s="43">
        <f t="shared" si="10"/>
        <v>0</v>
      </c>
      <c r="CA26" s="38" t="str">
        <f t="shared" si="11"/>
        <v>-</v>
      </c>
      <c r="CB26" s="199">
        <f t="shared" si="32"/>
        <v>1</v>
      </c>
      <c r="CC26" s="199">
        <f t="shared" si="33"/>
        <v>1</v>
      </c>
      <c r="CD26" s="199">
        <f t="shared" si="34"/>
        <v>1</v>
      </c>
      <c r="CE26" s="199">
        <f t="shared" si="35"/>
        <v>1</v>
      </c>
      <c r="CF26" s="199">
        <f t="shared" si="36"/>
        <v>1</v>
      </c>
      <c r="CG26" s="199">
        <f t="shared" si="37"/>
        <v>1</v>
      </c>
      <c r="CH26" s="199">
        <f t="shared" si="38"/>
        <v>1</v>
      </c>
      <c r="CI26" s="199">
        <f t="shared" si="39"/>
        <v>1</v>
      </c>
      <c r="CJ26" s="199">
        <f t="shared" si="40"/>
        <v>1</v>
      </c>
      <c r="CK26" s="199">
        <f t="shared" si="41"/>
        <v>1</v>
      </c>
      <c r="CL26" s="199">
        <f t="shared" si="42"/>
        <v>1</v>
      </c>
      <c r="CM26" s="199">
        <f t="shared" si="43"/>
        <v>1</v>
      </c>
      <c r="CN26" s="199">
        <f t="shared" si="44"/>
        <v>1</v>
      </c>
      <c r="CO26" s="199">
        <f t="shared" si="45"/>
        <v>1</v>
      </c>
      <c r="CP26" s="199">
        <f t="shared" si="46"/>
        <v>1</v>
      </c>
      <c r="CQ26" s="199">
        <f t="shared" si="47"/>
        <v>1</v>
      </c>
      <c r="CR26" s="199">
        <f t="shared" si="48"/>
        <v>1</v>
      </c>
      <c r="CS26" s="199">
        <f t="shared" si="49"/>
        <v>1</v>
      </c>
      <c r="CT26" s="199">
        <f t="shared" si="50"/>
        <v>1</v>
      </c>
      <c r="CU26" s="199">
        <f t="shared" si="51"/>
        <v>1</v>
      </c>
      <c r="CW26" s="38" t="str">
        <f t="shared" si="54"/>
        <v>-</v>
      </c>
      <c r="CX26" s="38">
        <f t="shared" si="55"/>
        <v>0</v>
      </c>
      <c r="DA26" s="172">
        <v>7</v>
      </c>
      <c r="DB26" s="32" t="str">
        <f t="shared" ca="1" si="59"/>
        <v xml:space="preserve"> </v>
      </c>
      <c r="DD26" s="172">
        <f t="shared" ca="1" si="19"/>
        <v>1</v>
      </c>
      <c r="DE26" s="172">
        <v>24</v>
      </c>
      <c r="DL26" s="202">
        <f t="shared" si="20"/>
        <v>0</v>
      </c>
      <c r="DM26" s="202">
        <f t="shared" si="21"/>
        <v>1</v>
      </c>
      <c r="DN26" s="202">
        <f t="shared" si="22"/>
        <v>1</v>
      </c>
      <c r="DO26" s="202">
        <f t="shared" si="23"/>
        <v>1</v>
      </c>
      <c r="DP26" s="202">
        <f t="shared" si="24"/>
        <v>1</v>
      </c>
      <c r="DQ26" s="202">
        <f t="shared" si="25"/>
        <v>1</v>
      </c>
      <c r="DR26" s="202">
        <f t="shared" si="26"/>
        <v>1</v>
      </c>
      <c r="DS26" s="202">
        <f t="shared" si="27"/>
        <v>1</v>
      </c>
      <c r="DT26" s="202">
        <f t="shared" si="28"/>
        <v>1</v>
      </c>
      <c r="DU26" s="202">
        <f t="shared" si="29"/>
        <v>1</v>
      </c>
      <c r="DV26" s="202">
        <f t="shared" si="30"/>
        <v>1</v>
      </c>
      <c r="DW26" s="202">
        <f t="shared" si="30"/>
        <v>1</v>
      </c>
      <c r="DX26" s="202">
        <f t="shared" si="30"/>
        <v>1</v>
      </c>
      <c r="DY26" s="202">
        <f t="shared" si="30"/>
        <v>1</v>
      </c>
      <c r="DZ26" s="202">
        <f t="shared" si="30"/>
        <v>1</v>
      </c>
      <c r="EA26" s="202">
        <f t="shared" si="30"/>
        <v>1</v>
      </c>
      <c r="EB26" s="202">
        <f t="shared" si="30"/>
        <v>1</v>
      </c>
      <c r="EC26" s="202">
        <f t="shared" si="30"/>
        <v>1</v>
      </c>
      <c r="ED26" s="202">
        <f t="shared" si="30"/>
        <v>1</v>
      </c>
      <c r="EE26" s="202">
        <f t="shared" si="30"/>
        <v>1</v>
      </c>
      <c r="EF26" s="202">
        <f t="shared" si="30"/>
        <v>1</v>
      </c>
      <c r="EG26" s="202">
        <f t="shared" si="31"/>
        <v>0</v>
      </c>
    </row>
    <row r="27" spans="1:137" x14ac:dyDescent="0.25">
      <c r="B27" s="16" t="s">
        <v>355</v>
      </c>
      <c r="C27" s="15">
        <v>60</v>
      </c>
      <c r="D27" s="19"/>
      <c r="E27" s="21"/>
      <c r="F27" s="19"/>
      <c r="G27" s="21"/>
      <c r="H27" s="19"/>
      <c r="I27" s="21"/>
      <c r="J27" s="19"/>
      <c r="K27" s="21"/>
      <c r="L27" s="19"/>
      <c r="M27" s="19"/>
      <c r="N27" s="19"/>
      <c r="O27" s="19"/>
      <c r="P27" s="19"/>
      <c r="Q27" s="19"/>
      <c r="S27" s="202">
        <f t="shared" ref="S27:S29" si="61">DL27*(C27+15*E27+5*(G27+I27+K27))</f>
        <v>0</v>
      </c>
      <c r="T27" s="5"/>
      <c r="U27" s="13"/>
      <c r="V27" s="5"/>
      <c r="W27" s="5" t="str">
        <f t="shared" ca="1" si="2"/>
        <v/>
      </c>
      <c r="X27" s="5"/>
      <c r="Y27" s="5"/>
      <c r="Z27" s="5"/>
      <c r="AA27" s="16" t="s">
        <v>375</v>
      </c>
      <c r="AB27" s="15">
        <v>20</v>
      </c>
      <c r="AC27" s="19"/>
      <c r="AD27" s="19"/>
      <c r="AE27" s="19"/>
      <c r="AF27" s="19"/>
      <c r="AG27" s="19"/>
      <c r="AH27" s="19"/>
      <c r="AI27" s="21"/>
      <c r="AJ27" s="19"/>
      <c r="AK27" s="21"/>
      <c r="AL27" s="19"/>
      <c r="AM27" s="19"/>
      <c r="AN27" s="19"/>
      <c r="AO27" s="19"/>
      <c r="AP27" s="113">
        <f t="shared" ref="AP27:AP32" si="62">SUM(AQ27:BJ27)*(AB27+20*AI27+25*AK27)</f>
        <v>0</v>
      </c>
      <c r="AQ27" s="28"/>
      <c r="AR27" s="29"/>
      <c r="AS27" s="29"/>
      <c r="AT27" s="29"/>
      <c r="AU27" s="29"/>
      <c r="AV27" s="29"/>
      <c r="AW27" s="29"/>
      <c r="AX27" s="29"/>
      <c r="AY27" s="29"/>
      <c r="AZ27" s="29"/>
      <c r="BA27" s="29"/>
      <c r="BB27" s="29"/>
      <c r="BC27" s="29"/>
      <c r="BD27" s="29"/>
      <c r="BE27" s="29"/>
      <c r="BF27" s="29"/>
      <c r="BG27" s="29"/>
      <c r="BH27" s="29"/>
      <c r="BI27" s="29"/>
      <c r="BJ27" s="30"/>
      <c r="BV27" s="168">
        <v>1</v>
      </c>
      <c r="BW27" s="40">
        <f t="shared" ref="BW27:BW40" si="63">SUM(AQ27:BJ27)*BV27</f>
        <v>0</v>
      </c>
      <c r="BX27" s="42">
        <f t="shared" ref="BX27:BX40" si="64">BW27</f>
        <v>0</v>
      </c>
      <c r="BY27" s="168"/>
      <c r="BZ27" s="43">
        <f t="shared" ref="BZ27:BZ40" si="65">BX27*BY27</f>
        <v>0</v>
      </c>
      <c r="CA27" s="38" t="str">
        <f t="shared" ref="CA27:CA40" si="66">IF(AP27=0,"-",CONCATENATE(AA27,IF(SUM(AC27:AO27)=0,""," with "),IF(AC27=1,AC$2,""),IF(AC27=1,"; ",""),IF(AD27=1,AD$2,""),IF(AD27=1,"; ",""),IF(AE27=1,AE$2,""),IF(AE27=1,"; ",""),IF(AF27=1,AF$2,""),IF(AF27=1,"; ",""),IF(AG27=1,AG$2,""),IF(AG27=1,"; ",""),IF(AH27=1,AH$2,""),IF(AH27=1,"; ",""),IF(AI27=1,AI$2,""),IF(AI27=1,"; ",""),IF(AJ27=1,AJ$2,""),IF(AJ27=1,"; ",""),IF(AK27=1,AK$2,""),IF(AK27=1,"; ",""),IF(AL27=1,AL$2,""),IF(AL27=1,"; ",""),IF(AM27=1,AM$2,""),IF(AM27=1,"; ",""),IF(AN27=1,AN$2,""),IF(AN27=1,"; ",""),IF(AO27=1,AO$2,""),IF(AO27=1,"; ","")))</f>
        <v>-</v>
      </c>
      <c r="CB27" s="199">
        <f t="shared" si="32"/>
        <v>1</v>
      </c>
      <c r="CC27" s="199">
        <f t="shared" si="33"/>
        <v>1</v>
      </c>
      <c r="CD27" s="199">
        <f t="shared" si="34"/>
        <v>1</v>
      </c>
      <c r="CE27" s="199">
        <f t="shared" si="35"/>
        <v>1</v>
      </c>
      <c r="CF27" s="199">
        <f t="shared" si="36"/>
        <v>1</v>
      </c>
      <c r="CG27" s="199">
        <f t="shared" si="37"/>
        <v>1</v>
      </c>
      <c r="CH27" s="199">
        <f t="shared" si="38"/>
        <v>1</v>
      </c>
      <c r="CI27" s="199">
        <f t="shared" si="39"/>
        <v>1</v>
      </c>
      <c r="CJ27" s="199">
        <f t="shared" si="40"/>
        <v>1</v>
      </c>
      <c r="CK27" s="199">
        <f t="shared" si="41"/>
        <v>1</v>
      </c>
      <c r="CL27" s="199">
        <f t="shared" si="42"/>
        <v>1</v>
      </c>
      <c r="CM27" s="199">
        <f t="shared" si="43"/>
        <v>1</v>
      </c>
      <c r="CN27" s="199">
        <f t="shared" si="44"/>
        <v>1</v>
      </c>
      <c r="CO27" s="199">
        <f t="shared" si="45"/>
        <v>1</v>
      </c>
      <c r="CP27" s="199">
        <f t="shared" si="46"/>
        <v>1</v>
      </c>
      <c r="CQ27" s="199">
        <f t="shared" si="47"/>
        <v>1</v>
      </c>
      <c r="CR27" s="199">
        <f t="shared" si="48"/>
        <v>1</v>
      </c>
      <c r="CS27" s="199">
        <f t="shared" si="49"/>
        <v>1</v>
      </c>
      <c r="CT27" s="199">
        <f t="shared" si="50"/>
        <v>1</v>
      </c>
      <c r="CU27" s="199">
        <f t="shared" si="51"/>
        <v>1</v>
      </c>
      <c r="CW27" s="38" t="str">
        <f t="shared" si="54"/>
        <v>-</v>
      </c>
      <c r="CX27" s="38">
        <f t="shared" si="55"/>
        <v>0</v>
      </c>
      <c r="DA27" s="172">
        <v>8</v>
      </c>
      <c r="DB27" s="32" t="str">
        <f t="shared" ca="1" si="59"/>
        <v xml:space="preserve"> </v>
      </c>
      <c r="DD27" s="172">
        <f t="shared" ca="1" si="19"/>
        <v>1</v>
      </c>
      <c r="DE27" s="172">
        <v>25</v>
      </c>
      <c r="DL27" s="202">
        <f t="shared" si="20"/>
        <v>0</v>
      </c>
      <c r="DM27" s="202">
        <f t="shared" si="21"/>
        <v>1</v>
      </c>
      <c r="DN27" s="202">
        <f t="shared" si="22"/>
        <v>1</v>
      </c>
      <c r="DO27" s="202">
        <f t="shared" si="23"/>
        <v>1</v>
      </c>
      <c r="DP27" s="202">
        <f t="shared" si="24"/>
        <v>1</v>
      </c>
      <c r="DQ27" s="202">
        <f t="shared" si="25"/>
        <v>1</v>
      </c>
      <c r="DR27" s="202">
        <f t="shared" si="26"/>
        <v>1</v>
      </c>
      <c r="DS27" s="202">
        <f t="shared" si="27"/>
        <v>1</v>
      </c>
      <c r="DT27" s="202">
        <f t="shared" si="28"/>
        <v>1</v>
      </c>
      <c r="DU27" s="202">
        <f t="shared" si="29"/>
        <v>1</v>
      </c>
      <c r="DV27" s="202">
        <f t="shared" si="30"/>
        <v>1</v>
      </c>
      <c r="DW27" s="202">
        <f t="shared" si="30"/>
        <v>1</v>
      </c>
      <c r="DX27" s="202">
        <f t="shared" si="30"/>
        <v>1</v>
      </c>
      <c r="DY27" s="202">
        <f t="shared" si="30"/>
        <v>1</v>
      </c>
      <c r="DZ27" s="202">
        <f t="shared" si="30"/>
        <v>1</v>
      </c>
      <c r="EA27" s="202">
        <f t="shared" si="30"/>
        <v>1</v>
      </c>
      <c r="EB27" s="202">
        <f t="shared" si="30"/>
        <v>1</v>
      </c>
      <c r="EC27" s="202">
        <f t="shared" si="30"/>
        <v>1</v>
      </c>
      <c r="ED27" s="202">
        <f t="shared" si="30"/>
        <v>1</v>
      </c>
      <c r="EE27" s="202">
        <f t="shared" si="30"/>
        <v>1</v>
      </c>
      <c r="EF27" s="202">
        <f t="shared" si="30"/>
        <v>1</v>
      </c>
      <c r="EG27" s="202">
        <f t="shared" si="31"/>
        <v>0</v>
      </c>
    </row>
    <row r="28" spans="1:137" x14ac:dyDescent="0.25">
      <c r="B28" s="16" t="s">
        <v>355</v>
      </c>
      <c r="C28" s="15">
        <v>60</v>
      </c>
      <c r="D28" s="20"/>
      <c r="E28" s="21"/>
      <c r="F28" s="20"/>
      <c r="G28" s="21"/>
      <c r="H28" s="20"/>
      <c r="I28" s="21"/>
      <c r="J28" s="20"/>
      <c r="K28" s="21"/>
      <c r="L28" s="20"/>
      <c r="M28" s="20"/>
      <c r="N28" s="20"/>
      <c r="O28" s="20"/>
      <c r="P28" s="20"/>
      <c r="Q28" s="20"/>
      <c r="S28" s="202">
        <f t="shared" si="61"/>
        <v>0</v>
      </c>
      <c r="T28" s="5"/>
      <c r="U28" s="13"/>
      <c r="V28" s="5"/>
      <c r="W28" s="5" t="str">
        <f t="shared" ca="1" si="2"/>
        <v/>
      </c>
      <c r="X28" s="5"/>
      <c r="Y28" s="5"/>
      <c r="Z28" s="5"/>
      <c r="AA28" s="16" t="s">
        <v>375</v>
      </c>
      <c r="AB28" s="15">
        <v>20</v>
      </c>
      <c r="AC28" s="20"/>
      <c r="AD28" s="20"/>
      <c r="AE28" s="20"/>
      <c r="AF28" s="20"/>
      <c r="AG28" s="20"/>
      <c r="AH28" s="20"/>
      <c r="AI28" s="21"/>
      <c r="AJ28" s="20"/>
      <c r="AK28" s="21"/>
      <c r="AL28" s="20"/>
      <c r="AM28" s="20"/>
      <c r="AN28" s="20"/>
      <c r="AO28" s="20"/>
      <c r="AP28" s="113">
        <f t="shared" si="62"/>
        <v>0</v>
      </c>
      <c r="AQ28" s="28"/>
      <c r="AR28" s="29"/>
      <c r="AS28" s="29"/>
      <c r="AT28" s="29"/>
      <c r="AU28" s="29"/>
      <c r="AV28" s="29"/>
      <c r="AW28" s="29"/>
      <c r="AX28" s="29"/>
      <c r="AY28" s="29"/>
      <c r="AZ28" s="29"/>
      <c r="BA28" s="29"/>
      <c r="BB28" s="29"/>
      <c r="BC28" s="29"/>
      <c r="BD28" s="29"/>
      <c r="BE28" s="29"/>
      <c r="BF28" s="29"/>
      <c r="BG28" s="29"/>
      <c r="BH28" s="29"/>
      <c r="BI28" s="29"/>
      <c r="BJ28" s="30"/>
      <c r="BV28" s="168">
        <v>1</v>
      </c>
      <c r="BW28" s="40">
        <f t="shared" si="63"/>
        <v>0</v>
      </c>
      <c r="BX28" s="42">
        <f t="shared" si="64"/>
        <v>0</v>
      </c>
      <c r="BY28" s="168"/>
      <c r="BZ28" s="43">
        <f t="shared" si="65"/>
        <v>0</v>
      </c>
      <c r="CA28" s="38" t="str">
        <f t="shared" si="66"/>
        <v>-</v>
      </c>
      <c r="CB28" s="199">
        <f t="shared" si="32"/>
        <v>1</v>
      </c>
      <c r="CC28" s="199">
        <f t="shared" si="33"/>
        <v>1</v>
      </c>
      <c r="CD28" s="199">
        <f t="shared" si="34"/>
        <v>1</v>
      </c>
      <c r="CE28" s="199">
        <f t="shared" si="35"/>
        <v>1</v>
      </c>
      <c r="CF28" s="199">
        <f t="shared" si="36"/>
        <v>1</v>
      </c>
      <c r="CG28" s="199">
        <f t="shared" si="37"/>
        <v>1</v>
      </c>
      <c r="CH28" s="199">
        <f t="shared" si="38"/>
        <v>1</v>
      </c>
      <c r="CI28" s="199">
        <f t="shared" si="39"/>
        <v>1</v>
      </c>
      <c r="CJ28" s="199">
        <f t="shared" si="40"/>
        <v>1</v>
      </c>
      <c r="CK28" s="199">
        <f t="shared" si="41"/>
        <v>1</v>
      </c>
      <c r="CL28" s="199">
        <f t="shared" si="42"/>
        <v>1</v>
      </c>
      <c r="CM28" s="199">
        <f t="shared" si="43"/>
        <v>1</v>
      </c>
      <c r="CN28" s="199">
        <f t="shared" si="44"/>
        <v>1</v>
      </c>
      <c r="CO28" s="199">
        <f t="shared" si="45"/>
        <v>1</v>
      </c>
      <c r="CP28" s="199">
        <f t="shared" si="46"/>
        <v>1</v>
      </c>
      <c r="CQ28" s="199">
        <f t="shared" si="47"/>
        <v>1</v>
      </c>
      <c r="CR28" s="199">
        <f t="shared" si="48"/>
        <v>1</v>
      </c>
      <c r="CS28" s="199">
        <f t="shared" si="49"/>
        <v>1</v>
      </c>
      <c r="CT28" s="199">
        <f t="shared" si="50"/>
        <v>1</v>
      </c>
      <c r="CU28" s="199">
        <f t="shared" si="51"/>
        <v>1</v>
      </c>
      <c r="CW28" s="38" t="str">
        <f t="shared" si="54"/>
        <v>-</v>
      </c>
      <c r="CX28" s="38">
        <f t="shared" si="55"/>
        <v>0</v>
      </c>
      <c r="DA28" s="172">
        <v>9</v>
      </c>
      <c r="DB28" s="32" t="str">
        <f t="shared" ca="1" si="59"/>
        <v xml:space="preserve"> </v>
      </c>
      <c r="DD28" s="172">
        <f t="shared" ca="1" si="19"/>
        <v>1</v>
      </c>
      <c r="DE28" s="172">
        <v>26</v>
      </c>
      <c r="DL28" s="202">
        <f t="shared" si="20"/>
        <v>0</v>
      </c>
      <c r="DM28" s="202">
        <f t="shared" si="21"/>
        <v>1</v>
      </c>
      <c r="DN28" s="202">
        <f t="shared" si="22"/>
        <v>1</v>
      </c>
      <c r="DO28" s="202">
        <f t="shared" si="23"/>
        <v>1</v>
      </c>
      <c r="DP28" s="202">
        <f t="shared" si="24"/>
        <v>1</v>
      </c>
      <c r="DQ28" s="202">
        <f t="shared" si="25"/>
        <v>1</v>
      </c>
      <c r="DR28" s="202">
        <f t="shared" si="26"/>
        <v>1</v>
      </c>
      <c r="DS28" s="202">
        <f t="shared" si="27"/>
        <v>1</v>
      </c>
      <c r="DT28" s="202">
        <f t="shared" si="28"/>
        <v>1</v>
      </c>
      <c r="DU28" s="202">
        <f t="shared" si="29"/>
        <v>1</v>
      </c>
      <c r="DV28" s="202">
        <f t="shared" si="30"/>
        <v>1</v>
      </c>
      <c r="DW28" s="202">
        <f t="shared" si="30"/>
        <v>1</v>
      </c>
      <c r="DX28" s="202">
        <f t="shared" ref="DX28:EF28" si="67">IF(OR($CX27=0,ISERROR(SEARCH(DX$1,$CX27))),DX27,DX27+1)</f>
        <v>1</v>
      </c>
      <c r="DY28" s="202">
        <f t="shared" si="67"/>
        <v>1</v>
      </c>
      <c r="DZ28" s="202">
        <f t="shared" si="67"/>
        <v>1</v>
      </c>
      <c r="EA28" s="202">
        <f t="shared" si="67"/>
        <v>1</v>
      </c>
      <c r="EB28" s="202">
        <f t="shared" si="67"/>
        <v>1</v>
      </c>
      <c r="EC28" s="202">
        <f t="shared" si="67"/>
        <v>1</v>
      </c>
      <c r="ED28" s="202">
        <f t="shared" si="67"/>
        <v>1</v>
      </c>
      <c r="EE28" s="202">
        <f t="shared" si="67"/>
        <v>1</v>
      </c>
      <c r="EF28" s="202">
        <f t="shared" si="67"/>
        <v>1</v>
      </c>
      <c r="EG28" s="202">
        <f t="shared" si="31"/>
        <v>0</v>
      </c>
    </row>
    <row r="29" spans="1:137" x14ac:dyDescent="0.25">
      <c r="B29" s="16" t="s">
        <v>355</v>
      </c>
      <c r="C29" s="15">
        <v>60</v>
      </c>
      <c r="D29" s="19"/>
      <c r="E29" s="21"/>
      <c r="F29" s="19"/>
      <c r="G29" s="21"/>
      <c r="H29" s="19"/>
      <c r="I29" s="21"/>
      <c r="J29" s="19"/>
      <c r="K29" s="21"/>
      <c r="L29" s="19"/>
      <c r="M29" s="19"/>
      <c r="N29" s="19"/>
      <c r="O29" s="19"/>
      <c r="P29" s="19"/>
      <c r="Q29" s="19"/>
      <c r="S29" s="202">
        <f t="shared" si="61"/>
        <v>0</v>
      </c>
      <c r="T29" s="5"/>
      <c r="U29" s="13"/>
      <c r="V29" s="5"/>
      <c r="W29" s="5" t="str">
        <f t="shared" ca="1" si="2"/>
        <v/>
      </c>
      <c r="X29" s="5"/>
      <c r="Y29" s="5"/>
      <c r="Z29" s="5"/>
      <c r="AA29" s="16" t="s">
        <v>375</v>
      </c>
      <c r="AB29" s="15">
        <v>20</v>
      </c>
      <c r="AC29" s="19"/>
      <c r="AD29" s="19"/>
      <c r="AE29" s="19"/>
      <c r="AF29" s="19"/>
      <c r="AG29" s="19"/>
      <c r="AH29" s="19"/>
      <c r="AI29" s="21"/>
      <c r="AJ29" s="19"/>
      <c r="AK29" s="21"/>
      <c r="AL29" s="19"/>
      <c r="AM29" s="19"/>
      <c r="AN29" s="19"/>
      <c r="AO29" s="19"/>
      <c r="AP29" s="113">
        <f t="shared" si="62"/>
        <v>0</v>
      </c>
      <c r="AQ29" s="28"/>
      <c r="AR29" s="29"/>
      <c r="AS29" s="29"/>
      <c r="AT29" s="29"/>
      <c r="AU29" s="29"/>
      <c r="AV29" s="29"/>
      <c r="AW29" s="29"/>
      <c r="AX29" s="29"/>
      <c r="AY29" s="29"/>
      <c r="AZ29" s="29"/>
      <c r="BA29" s="29"/>
      <c r="BB29" s="29"/>
      <c r="BC29" s="29"/>
      <c r="BD29" s="29"/>
      <c r="BE29" s="29"/>
      <c r="BF29" s="29"/>
      <c r="BG29" s="29"/>
      <c r="BH29" s="29"/>
      <c r="BI29" s="29"/>
      <c r="BJ29" s="30"/>
      <c r="BV29" s="168">
        <v>1</v>
      </c>
      <c r="BW29" s="40">
        <f t="shared" si="63"/>
        <v>0</v>
      </c>
      <c r="BX29" s="42">
        <f t="shared" si="64"/>
        <v>0</v>
      </c>
      <c r="BY29" s="168"/>
      <c r="BZ29" s="43">
        <f t="shared" si="65"/>
        <v>0</v>
      </c>
      <c r="CA29" s="38" t="str">
        <f t="shared" si="66"/>
        <v>-</v>
      </c>
      <c r="CB29" s="199">
        <f t="shared" si="32"/>
        <v>1</v>
      </c>
      <c r="CC29" s="199">
        <f t="shared" si="33"/>
        <v>1</v>
      </c>
      <c r="CD29" s="199">
        <f t="shared" si="34"/>
        <v>1</v>
      </c>
      <c r="CE29" s="199">
        <f t="shared" si="35"/>
        <v>1</v>
      </c>
      <c r="CF29" s="199">
        <f t="shared" si="36"/>
        <v>1</v>
      </c>
      <c r="CG29" s="199">
        <f t="shared" si="37"/>
        <v>1</v>
      </c>
      <c r="CH29" s="199">
        <f t="shared" si="38"/>
        <v>1</v>
      </c>
      <c r="CI29" s="199">
        <f t="shared" si="39"/>
        <v>1</v>
      </c>
      <c r="CJ29" s="199">
        <f t="shared" si="40"/>
        <v>1</v>
      </c>
      <c r="CK29" s="199">
        <f t="shared" si="41"/>
        <v>1</v>
      </c>
      <c r="CL29" s="199">
        <f t="shared" si="42"/>
        <v>1</v>
      </c>
      <c r="CM29" s="199">
        <f t="shared" si="43"/>
        <v>1</v>
      </c>
      <c r="CN29" s="199">
        <f t="shared" si="44"/>
        <v>1</v>
      </c>
      <c r="CO29" s="199">
        <f t="shared" si="45"/>
        <v>1</v>
      </c>
      <c r="CP29" s="199">
        <f t="shared" si="46"/>
        <v>1</v>
      </c>
      <c r="CQ29" s="199">
        <f t="shared" si="47"/>
        <v>1</v>
      </c>
      <c r="CR29" s="199">
        <f t="shared" si="48"/>
        <v>1</v>
      </c>
      <c r="CS29" s="199">
        <f t="shared" si="49"/>
        <v>1</v>
      </c>
      <c r="CT29" s="199">
        <f t="shared" si="50"/>
        <v>1</v>
      </c>
      <c r="CU29" s="199">
        <f t="shared" si="51"/>
        <v>1</v>
      </c>
      <c r="CW29" s="38" t="str">
        <f t="shared" si="54"/>
        <v>-</v>
      </c>
      <c r="CX29" s="38">
        <f t="shared" si="55"/>
        <v>0</v>
      </c>
      <c r="DA29" s="172">
        <v>10</v>
      </c>
      <c r="DB29" s="32" t="str">
        <f t="shared" ca="1" si="59"/>
        <v xml:space="preserve"> </v>
      </c>
      <c r="DD29" s="172">
        <f t="shared" ca="1" si="19"/>
        <v>1</v>
      </c>
      <c r="DE29" s="172">
        <v>27</v>
      </c>
      <c r="DL29" s="202">
        <f t="shared" si="20"/>
        <v>0</v>
      </c>
      <c r="DM29" s="202">
        <f t="shared" si="21"/>
        <v>1</v>
      </c>
      <c r="DN29" s="202">
        <f t="shared" si="22"/>
        <v>1</v>
      </c>
      <c r="DO29" s="202">
        <f t="shared" si="23"/>
        <v>1</v>
      </c>
      <c r="DP29" s="202">
        <f t="shared" si="24"/>
        <v>1</v>
      </c>
      <c r="DQ29" s="202">
        <f t="shared" si="25"/>
        <v>1</v>
      </c>
      <c r="DR29" s="202">
        <f t="shared" si="26"/>
        <v>1</v>
      </c>
      <c r="DS29" s="202">
        <f t="shared" si="27"/>
        <v>1</v>
      </c>
      <c r="DT29" s="202">
        <f t="shared" si="28"/>
        <v>1</v>
      </c>
      <c r="DU29" s="202">
        <f t="shared" si="29"/>
        <v>1</v>
      </c>
      <c r="DV29" s="202">
        <f t="shared" ref="DV29:EF52" si="68">IF(OR($CX28=0,ISERROR(SEARCH(DV$1,$CX28))),DV28,DV28+1)</f>
        <v>1</v>
      </c>
      <c r="DW29" s="202">
        <f t="shared" si="68"/>
        <v>1</v>
      </c>
      <c r="DX29" s="202">
        <f t="shared" si="68"/>
        <v>1</v>
      </c>
      <c r="DY29" s="202">
        <f t="shared" si="68"/>
        <v>1</v>
      </c>
      <c r="DZ29" s="202">
        <f t="shared" si="68"/>
        <v>1</v>
      </c>
      <c r="EA29" s="202">
        <f t="shared" si="68"/>
        <v>1</v>
      </c>
      <c r="EB29" s="202">
        <f t="shared" si="68"/>
        <v>1</v>
      </c>
      <c r="EC29" s="202">
        <f t="shared" si="68"/>
        <v>1</v>
      </c>
      <c r="ED29" s="202">
        <f t="shared" si="68"/>
        <v>1</v>
      </c>
      <c r="EE29" s="202">
        <f t="shared" si="68"/>
        <v>1</v>
      </c>
      <c r="EF29" s="202">
        <f t="shared" si="68"/>
        <v>1</v>
      </c>
      <c r="EG29" s="202">
        <f t="shared" si="31"/>
        <v>0</v>
      </c>
    </row>
    <row r="30" spans="1:137" x14ac:dyDescent="0.25">
      <c r="B30" s="16" t="s">
        <v>355</v>
      </c>
      <c r="C30" s="15">
        <v>60</v>
      </c>
      <c r="D30" s="20"/>
      <c r="E30" s="21"/>
      <c r="F30" s="20"/>
      <c r="G30" s="21"/>
      <c r="H30" s="20"/>
      <c r="I30" s="21"/>
      <c r="J30" s="20"/>
      <c r="K30" s="21"/>
      <c r="L30" s="20"/>
      <c r="M30" s="20"/>
      <c r="N30" s="20"/>
      <c r="O30" s="20"/>
      <c r="P30" s="20"/>
      <c r="Q30" s="20"/>
      <c r="S30" s="172">
        <f>DL30*(C30+15*E30+5*(G30+I30+K30))</f>
        <v>0</v>
      </c>
      <c r="T30" s="5"/>
      <c r="U30" s="13"/>
      <c r="V30" s="5"/>
      <c r="W30" s="5" t="str">
        <f t="shared" ca="1" si="2"/>
        <v/>
      </c>
      <c r="X30" s="5"/>
      <c r="Y30" s="5"/>
      <c r="Z30" s="5"/>
      <c r="AA30" s="16" t="s">
        <v>378</v>
      </c>
      <c r="AB30" s="15">
        <v>9</v>
      </c>
      <c r="AC30" s="20"/>
      <c r="AD30" s="20"/>
      <c r="AE30" s="20"/>
      <c r="AF30" s="20"/>
      <c r="AG30" s="20"/>
      <c r="AH30" s="20"/>
      <c r="AI30" s="21"/>
      <c r="AJ30" s="20"/>
      <c r="AK30" s="21"/>
      <c r="AL30" s="20"/>
      <c r="AM30" s="20"/>
      <c r="AN30" s="20"/>
      <c r="AO30" s="20"/>
      <c r="AP30" s="113">
        <f t="shared" si="62"/>
        <v>0</v>
      </c>
      <c r="AQ30" s="28"/>
      <c r="AR30" s="29"/>
      <c r="AS30" s="29"/>
      <c r="AT30" s="29"/>
      <c r="AU30" s="29"/>
      <c r="AV30" s="29"/>
      <c r="AW30" s="29"/>
      <c r="AX30" s="29"/>
      <c r="AY30" s="29"/>
      <c r="AZ30" s="29"/>
      <c r="BA30" s="29"/>
      <c r="BB30" s="29"/>
      <c r="BC30" s="29"/>
      <c r="BD30" s="29"/>
      <c r="BE30" s="29"/>
      <c r="BF30" s="29"/>
      <c r="BG30" s="29"/>
      <c r="BH30" s="29"/>
      <c r="BI30" s="29"/>
      <c r="BJ30" s="30"/>
      <c r="BV30" s="168">
        <v>1</v>
      </c>
      <c r="BW30" s="40">
        <f t="shared" si="63"/>
        <v>0</v>
      </c>
      <c r="BX30" s="42">
        <f t="shared" si="64"/>
        <v>0</v>
      </c>
      <c r="BY30" s="168"/>
      <c r="BZ30" s="43">
        <f t="shared" si="65"/>
        <v>0</v>
      </c>
      <c r="CA30" s="38" t="str">
        <f t="shared" si="66"/>
        <v>-</v>
      </c>
      <c r="CB30" s="199">
        <f t="shared" si="32"/>
        <v>1</v>
      </c>
      <c r="CC30" s="199">
        <f t="shared" si="33"/>
        <v>1</v>
      </c>
      <c r="CD30" s="199">
        <f t="shared" si="34"/>
        <v>1</v>
      </c>
      <c r="CE30" s="199">
        <f t="shared" si="35"/>
        <v>1</v>
      </c>
      <c r="CF30" s="199">
        <f t="shared" si="36"/>
        <v>1</v>
      </c>
      <c r="CG30" s="199">
        <f t="shared" si="37"/>
        <v>1</v>
      </c>
      <c r="CH30" s="199">
        <f t="shared" si="38"/>
        <v>1</v>
      </c>
      <c r="CI30" s="199">
        <f t="shared" si="39"/>
        <v>1</v>
      </c>
      <c r="CJ30" s="199">
        <f t="shared" si="40"/>
        <v>1</v>
      </c>
      <c r="CK30" s="199">
        <f t="shared" si="41"/>
        <v>1</v>
      </c>
      <c r="CL30" s="199">
        <f t="shared" si="42"/>
        <v>1</v>
      </c>
      <c r="CM30" s="199">
        <f t="shared" si="43"/>
        <v>1</v>
      </c>
      <c r="CN30" s="199">
        <f t="shared" si="44"/>
        <v>1</v>
      </c>
      <c r="CO30" s="199">
        <f t="shared" si="45"/>
        <v>1</v>
      </c>
      <c r="CP30" s="199">
        <f t="shared" si="46"/>
        <v>1</v>
      </c>
      <c r="CQ30" s="199">
        <f t="shared" si="47"/>
        <v>1</v>
      </c>
      <c r="CR30" s="199">
        <f t="shared" si="48"/>
        <v>1</v>
      </c>
      <c r="CS30" s="199">
        <f t="shared" si="49"/>
        <v>1</v>
      </c>
      <c r="CT30" s="199">
        <f t="shared" si="50"/>
        <v>1</v>
      </c>
      <c r="CU30" s="199">
        <f t="shared" si="51"/>
        <v>1</v>
      </c>
      <c r="CW30" s="38" t="str">
        <f t="shared" si="54"/>
        <v>-</v>
      </c>
      <c r="CX30" s="38">
        <f t="shared" si="55"/>
        <v>0</v>
      </c>
      <c r="DA30" s="172">
        <v>11</v>
      </c>
      <c r="DB30" s="32" t="str">
        <f t="shared" ca="1" si="59"/>
        <v xml:space="preserve"> </v>
      </c>
      <c r="DD30" s="172">
        <f t="shared" ca="1" si="19"/>
        <v>1</v>
      </c>
      <c r="DE30" s="172">
        <v>28</v>
      </c>
      <c r="DL30" s="202">
        <f t="shared" si="20"/>
        <v>0</v>
      </c>
      <c r="DM30" s="202">
        <f t="shared" si="21"/>
        <v>1</v>
      </c>
      <c r="DN30" s="202">
        <f t="shared" si="22"/>
        <v>1</v>
      </c>
      <c r="DO30" s="202">
        <f t="shared" si="23"/>
        <v>1</v>
      </c>
      <c r="DP30" s="202">
        <f t="shared" si="24"/>
        <v>1</v>
      </c>
      <c r="DQ30" s="202">
        <f t="shared" si="25"/>
        <v>1</v>
      </c>
      <c r="DR30" s="202">
        <f t="shared" si="26"/>
        <v>1</v>
      </c>
      <c r="DS30" s="202">
        <f t="shared" si="27"/>
        <v>1</v>
      </c>
      <c r="DT30" s="202">
        <f t="shared" si="28"/>
        <v>1</v>
      </c>
      <c r="DU30" s="202">
        <f t="shared" si="29"/>
        <v>1</v>
      </c>
      <c r="DV30" s="202">
        <f t="shared" si="68"/>
        <v>1</v>
      </c>
      <c r="DW30" s="202">
        <f t="shared" si="68"/>
        <v>1</v>
      </c>
      <c r="DX30" s="202">
        <f t="shared" si="68"/>
        <v>1</v>
      </c>
      <c r="DY30" s="202">
        <f t="shared" si="68"/>
        <v>1</v>
      </c>
      <c r="DZ30" s="202">
        <f t="shared" si="68"/>
        <v>1</v>
      </c>
      <c r="EA30" s="202">
        <f t="shared" si="68"/>
        <v>1</v>
      </c>
      <c r="EB30" s="202">
        <f t="shared" si="68"/>
        <v>1</v>
      </c>
      <c r="EC30" s="202">
        <f t="shared" si="68"/>
        <v>1</v>
      </c>
      <c r="ED30" s="202">
        <f t="shared" si="68"/>
        <v>1</v>
      </c>
      <c r="EE30" s="202">
        <f t="shared" si="68"/>
        <v>1</v>
      </c>
      <c r="EF30" s="202">
        <f t="shared" si="68"/>
        <v>1</v>
      </c>
      <c r="EG30" s="202">
        <f t="shared" si="31"/>
        <v>0</v>
      </c>
    </row>
    <row r="31" spans="1:137" x14ac:dyDescent="0.25">
      <c r="B31" s="16" t="s">
        <v>356</v>
      </c>
      <c r="C31" s="15">
        <v>50</v>
      </c>
      <c r="D31" s="19"/>
      <c r="E31" s="19"/>
      <c r="F31" s="19"/>
      <c r="G31" s="21"/>
      <c r="H31" s="21"/>
      <c r="I31" s="21"/>
      <c r="J31" s="19"/>
      <c r="K31" s="19"/>
      <c r="L31" s="19"/>
      <c r="M31" s="19"/>
      <c r="N31" s="19"/>
      <c r="O31" s="19"/>
      <c r="P31" s="19"/>
      <c r="Q31" s="19"/>
      <c r="S31" s="202">
        <f t="shared" ref="S31:S33" si="69">DL31*(C31+5*(G31+H31+I31))</f>
        <v>0</v>
      </c>
      <c r="T31" s="5"/>
      <c r="U31" s="13"/>
      <c r="V31" s="5"/>
      <c r="W31" s="5" t="str">
        <f t="shared" ca="1" si="2"/>
        <v/>
      </c>
      <c r="X31" s="5"/>
      <c r="Y31" s="5"/>
      <c r="Z31" s="5"/>
      <c r="AA31" s="16" t="s">
        <v>378</v>
      </c>
      <c r="AB31" s="15">
        <v>9</v>
      </c>
      <c r="AC31" s="19"/>
      <c r="AD31" s="19"/>
      <c r="AE31" s="19"/>
      <c r="AF31" s="19"/>
      <c r="AG31" s="19"/>
      <c r="AH31" s="19"/>
      <c r="AI31" s="21"/>
      <c r="AJ31" s="19"/>
      <c r="AK31" s="21"/>
      <c r="AL31" s="19"/>
      <c r="AM31" s="19"/>
      <c r="AN31" s="19"/>
      <c r="AO31" s="19"/>
      <c r="AP31" s="113">
        <f t="shared" si="62"/>
        <v>0</v>
      </c>
      <c r="AQ31" s="28"/>
      <c r="AR31" s="29"/>
      <c r="AS31" s="29"/>
      <c r="AT31" s="29"/>
      <c r="AU31" s="29"/>
      <c r="AV31" s="29"/>
      <c r="AW31" s="29"/>
      <c r="AX31" s="29"/>
      <c r="AY31" s="29"/>
      <c r="AZ31" s="29"/>
      <c r="BA31" s="29"/>
      <c r="BB31" s="29"/>
      <c r="BC31" s="29"/>
      <c r="BD31" s="29"/>
      <c r="BE31" s="29"/>
      <c r="BF31" s="29"/>
      <c r="BG31" s="29"/>
      <c r="BH31" s="29"/>
      <c r="BI31" s="29"/>
      <c r="BJ31" s="30"/>
      <c r="BV31" s="168">
        <v>1</v>
      </c>
      <c r="BW31" s="40">
        <f t="shared" si="63"/>
        <v>0</v>
      </c>
      <c r="BX31" s="42">
        <f t="shared" si="64"/>
        <v>0</v>
      </c>
      <c r="BY31" s="168"/>
      <c r="BZ31" s="43">
        <f t="shared" si="65"/>
        <v>0</v>
      </c>
      <c r="CA31" s="38" t="str">
        <f t="shared" si="66"/>
        <v>-</v>
      </c>
      <c r="CB31" s="199">
        <f t="shared" si="32"/>
        <v>1</v>
      </c>
      <c r="CC31" s="199">
        <f t="shared" si="33"/>
        <v>1</v>
      </c>
      <c r="CD31" s="199">
        <f t="shared" si="34"/>
        <v>1</v>
      </c>
      <c r="CE31" s="199">
        <f t="shared" si="35"/>
        <v>1</v>
      </c>
      <c r="CF31" s="199">
        <f t="shared" si="36"/>
        <v>1</v>
      </c>
      <c r="CG31" s="199">
        <f t="shared" si="37"/>
        <v>1</v>
      </c>
      <c r="CH31" s="199">
        <f t="shared" si="38"/>
        <v>1</v>
      </c>
      <c r="CI31" s="199">
        <f t="shared" si="39"/>
        <v>1</v>
      </c>
      <c r="CJ31" s="199">
        <f t="shared" si="40"/>
        <v>1</v>
      </c>
      <c r="CK31" s="199">
        <f t="shared" si="41"/>
        <v>1</v>
      </c>
      <c r="CL31" s="199">
        <f t="shared" si="42"/>
        <v>1</v>
      </c>
      <c r="CM31" s="199">
        <f t="shared" si="43"/>
        <v>1</v>
      </c>
      <c r="CN31" s="199">
        <f t="shared" si="44"/>
        <v>1</v>
      </c>
      <c r="CO31" s="199">
        <f t="shared" si="45"/>
        <v>1</v>
      </c>
      <c r="CP31" s="199">
        <f t="shared" si="46"/>
        <v>1</v>
      </c>
      <c r="CQ31" s="199">
        <f t="shared" si="47"/>
        <v>1</v>
      </c>
      <c r="CR31" s="199">
        <f t="shared" si="48"/>
        <v>1</v>
      </c>
      <c r="CS31" s="199">
        <f t="shared" si="49"/>
        <v>1</v>
      </c>
      <c r="CT31" s="199">
        <f t="shared" si="50"/>
        <v>1</v>
      </c>
      <c r="CU31" s="199">
        <f t="shared" si="51"/>
        <v>1</v>
      </c>
      <c r="CW31" s="38" t="str">
        <f t="shared" si="54"/>
        <v>-</v>
      </c>
      <c r="CX31" s="38">
        <f t="shared" si="55"/>
        <v>0</v>
      </c>
      <c r="DA31" s="172">
        <v>12</v>
      </c>
      <c r="DB31" s="32" t="str">
        <f t="shared" ca="1" si="59"/>
        <v xml:space="preserve"> </v>
      </c>
      <c r="DD31" s="172">
        <f t="shared" ca="1" si="19"/>
        <v>1</v>
      </c>
      <c r="DE31" s="172">
        <v>29</v>
      </c>
      <c r="DL31" s="202">
        <f t="shared" si="20"/>
        <v>0</v>
      </c>
      <c r="DM31" s="202">
        <f t="shared" si="21"/>
        <v>1</v>
      </c>
      <c r="DN31" s="202">
        <f t="shared" si="22"/>
        <v>1</v>
      </c>
      <c r="DO31" s="202">
        <f t="shared" si="23"/>
        <v>1</v>
      </c>
      <c r="DP31" s="202">
        <f t="shared" si="24"/>
        <v>1</v>
      </c>
      <c r="DQ31" s="202">
        <f t="shared" si="25"/>
        <v>1</v>
      </c>
      <c r="DR31" s="202">
        <f t="shared" si="26"/>
        <v>1</v>
      </c>
      <c r="DS31" s="202">
        <f t="shared" si="27"/>
        <v>1</v>
      </c>
      <c r="DT31" s="202">
        <f t="shared" si="28"/>
        <v>1</v>
      </c>
      <c r="DU31" s="202">
        <f t="shared" si="29"/>
        <v>1</v>
      </c>
      <c r="DV31" s="202">
        <f t="shared" si="68"/>
        <v>1</v>
      </c>
      <c r="DW31" s="202">
        <f t="shared" si="68"/>
        <v>1</v>
      </c>
      <c r="DX31" s="202">
        <f t="shared" si="68"/>
        <v>1</v>
      </c>
      <c r="DY31" s="202">
        <f t="shared" si="68"/>
        <v>1</v>
      </c>
      <c r="DZ31" s="202">
        <f t="shared" si="68"/>
        <v>1</v>
      </c>
      <c r="EA31" s="202">
        <f t="shared" si="68"/>
        <v>1</v>
      </c>
      <c r="EB31" s="202">
        <f t="shared" si="68"/>
        <v>1</v>
      </c>
      <c r="EC31" s="202">
        <f t="shared" si="68"/>
        <v>1</v>
      </c>
      <c r="ED31" s="202">
        <f t="shared" si="68"/>
        <v>1</v>
      </c>
      <c r="EE31" s="202">
        <f t="shared" si="68"/>
        <v>1</v>
      </c>
      <c r="EF31" s="202">
        <f t="shared" si="68"/>
        <v>1</v>
      </c>
      <c r="EG31" s="202">
        <f t="shared" si="31"/>
        <v>0</v>
      </c>
    </row>
    <row r="32" spans="1:137" x14ac:dyDescent="0.25">
      <c r="B32" s="16" t="s">
        <v>356</v>
      </c>
      <c r="C32" s="15">
        <v>50</v>
      </c>
      <c r="D32" s="20"/>
      <c r="E32" s="20"/>
      <c r="F32" s="20"/>
      <c r="G32" s="21"/>
      <c r="H32" s="21"/>
      <c r="I32" s="21"/>
      <c r="J32" s="20"/>
      <c r="K32" s="20"/>
      <c r="L32" s="20"/>
      <c r="M32" s="20"/>
      <c r="N32" s="20"/>
      <c r="O32" s="20"/>
      <c r="P32" s="20"/>
      <c r="Q32" s="20"/>
      <c r="S32" s="202">
        <f t="shared" si="69"/>
        <v>0</v>
      </c>
      <c r="T32" s="5"/>
      <c r="U32" s="13"/>
      <c r="V32" s="5"/>
      <c r="W32" s="5" t="str">
        <f t="shared" ca="1" si="2"/>
        <v/>
      </c>
      <c r="X32" s="5"/>
      <c r="Y32" s="5"/>
      <c r="Z32" s="5"/>
      <c r="AA32" s="16" t="s">
        <v>378</v>
      </c>
      <c r="AB32" s="15">
        <v>9</v>
      </c>
      <c r="AC32" s="20"/>
      <c r="AD32" s="20"/>
      <c r="AE32" s="20"/>
      <c r="AF32" s="20"/>
      <c r="AG32" s="20"/>
      <c r="AH32" s="20"/>
      <c r="AI32" s="21"/>
      <c r="AJ32" s="20"/>
      <c r="AK32" s="21"/>
      <c r="AL32" s="20"/>
      <c r="AM32" s="20"/>
      <c r="AN32" s="20"/>
      <c r="AO32" s="20"/>
      <c r="AP32" s="15">
        <f t="shared" si="62"/>
        <v>0</v>
      </c>
      <c r="AQ32" s="28"/>
      <c r="AR32" s="29"/>
      <c r="AS32" s="29"/>
      <c r="AT32" s="29"/>
      <c r="AU32" s="29"/>
      <c r="AV32" s="29"/>
      <c r="AW32" s="29"/>
      <c r="AX32" s="29"/>
      <c r="AY32" s="29"/>
      <c r="AZ32" s="29"/>
      <c r="BA32" s="29"/>
      <c r="BB32" s="29"/>
      <c r="BC32" s="29"/>
      <c r="BD32" s="29"/>
      <c r="BE32" s="29"/>
      <c r="BF32" s="29"/>
      <c r="BG32" s="29"/>
      <c r="BH32" s="29"/>
      <c r="BI32" s="29"/>
      <c r="BJ32" s="30"/>
      <c r="BV32" s="168">
        <v>1</v>
      </c>
      <c r="BW32" s="40">
        <f t="shared" si="63"/>
        <v>0</v>
      </c>
      <c r="BX32" s="42">
        <f t="shared" si="64"/>
        <v>0</v>
      </c>
      <c r="BY32" s="168"/>
      <c r="BZ32" s="43">
        <f t="shared" si="65"/>
        <v>0</v>
      </c>
      <c r="CA32" s="38" t="str">
        <f t="shared" si="66"/>
        <v>-</v>
      </c>
      <c r="CB32" s="199">
        <f t="shared" si="32"/>
        <v>1</v>
      </c>
      <c r="CC32" s="199">
        <f t="shared" si="33"/>
        <v>1</v>
      </c>
      <c r="CD32" s="199">
        <f t="shared" si="34"/>
        <v>1</v>
      </c>
      <c r="CE32" s="199">
        <f t="shared" si="35"/>
        <v>1</v>
      </c>
      <c r="CF32" s="199">
        <f t="shared" si="36"/>
        <v>1</v>
      </c>
      <c r="CG32" s="199">
        <f t="shared" si="37"/>
        <v>1</v>
      </c>
      <c r="CH32" s="199">
        <f t="shared" si="38"/>
        <v>1</v>
      </c>
      <c r="CI32" s="199">
        <f t="shared" si="39"/>
        <v>1</v>
      </c>
      <c r="CJ32" s="199">
        <f t="shared" si="40"/>
        <v>1</v>
      </c>
      <c r="CK32" s="199">
        <f t="shared" si="41"/>
        <v>1</v>
      </c>
      <c r="CL32" s="199">
        <f t="shared" si="42"/>
        <v>1</v>
      </c>
      <c r="CM32" s="199">
        <f t="shared" si="43"/>
        <v>1</v>
      </c>
      <c r="CN32" s="199">
        <f t="shared" si="44"/>
        <v>1</v>
      </c>
      <c r="CO32" s="199">
        <f t="shared" si="45"/>
        <v>1</v>
      </c>
      <c r="CP32" s="199">
        <f t="shared" si="46"/>
        <v>1</v>
      </c>
      <c r="CQ32" s="199">
        <f t="shared" si="47"/>
        <v>1</v>
      </c>
      <c r="CR32" s="199">
        <f t="shared" si="48"/>
        <v>1</v>
      </c>
      <c r="CS32" s="199">
        <f t="shared" si="49"/>
        <v>1</v>
      </c>
      <c r="CT32" s="199">
        <f t="shared" si="50"/>
        <v>1</v>
      </c>
      <c r="CU32" s="199">
        <f t="shared" si="51"/>
        <v>1</v>
      </c>
      <c r="CW32" s="38" t="str">
        <f t="shared" si="54"/>
        <v>-</v>
      </c>
      <c r="CX32" s="38">
        <f t="shared" si="55"/>
        <v>0</v>
      </c>
      <c r="DB32" s="196" t="str">
        <f ca="1">IF(DB19="","","----")</f>
        <v/>
      </c>
      <c r="DD32" s="172">
        <f t="shared" ca="1" si="19"/>
        <v>1</v>
      </c>
      <c r="DE32" s="172">
        <v>30</v>
      </c>
      <c r="DL32" s="202">
        <f t="shared" si="20"/>
        <v>0</v>
      </c>
      <c r="DM32" s="202">
        <f t="shared" si="21"/>
        <v>1</v>
      </c>
      <c r="DN32" s="202">
        <f t="shared" si="22"/>
        <v>1</v>
      </c>
      <c r="DO32" s="202">
        <f t="shared" si="23"/>
        <v>1</v>
      </c>
      <c r="DP32" s="202">
        <f t="shared" si="24"/>
        <v>1</v>
      </c>
      <c r="DQ32" s="202">
        <f t="shared" si="25"/>
        <v>1</v>
      </c>
      <c r="DR32" s="202">
        <f t="shared" si="26"/>
        <v>1</v>
      </c>
      <c r="DS32" s="202">
        <f t="shared" si="27"/>
        <v>1</v>
      </c>
      <c r="DT32" s="202">
        <f t="shared" si="28"/>
        <v>1</v>
      </c>
      <c r="DU32" s="202">
        <f t="shared" si="29"/>
        <v>1</v>
      </c>
      <c r="DV32" s="202">
        <f t="shared" si="68"/>
        <v>1</v>
      </c>
      <c r="DW32" s="202">
        <f t="shared" si="68"/>
        <v>1</v>
      </c>
      <c r="DX32" s="202">
        <f t="shared" si="68"/>
        <v>1</v>
      </c>
      <c r="DY32" s="202">
        <f t="shared" si="68"/>
        <v>1</v>
      </c>
      <c r="DZ32" s="202">
        <f t="shared" si="68"/>
        <v>1</v>
      </c>
      <c r="EA32" s="202">
        <f t="shared" si="68"/>
        <v>1</v>
      </c>
      <c r="EB32" s="202">
        <f t="shared" si="68"/>
        <v>1</v>
      </c>
      <c r="EC32" s="202">
        <f t="shared" si="68"/>
        <v>1</v>
      </c>
      <c r="ED32" s="202">
        <f t="shared" si="68"/>
        <v>1</v>
      </c>
      <c r="EE32" s="202">
        <f t="shared" si="68"/>
        <v>1</v>
      </c>
      <c r="EF32" s="202">
        <f t="shared" si="68"/>
        <v>1</v>
      </c>
      <c r="EG32" s="202">
        <f t="shared" si="31"/>
        <v>0</v>
      </c>
    </row>
    <row r="33" spans="1:137" x14ac:dyDescent="0.25">
      <c r="B33" s="16" t="s">
        <v>356</v>
      </c>
      <c r="C33" s="15">
        <v>50</v>
      </c>
      <c r="D33" s="19"/>
      <c r="E33" s="19"/>
      <c r="F33" s="19"/>
      <c r="G33" s="21"/>
      <c r="H33" s="21"/>
      <c r="I33" s="21"/>
      <c r="J33" s="19"/>
      <c r="K33" s="19"/>
      <c r="L33" s="19"/>
      <c r="M33" s="19"/>
      <c r="N33" s="19"/>
      <c r="O33" s="19"/>
      <c r="P33" s="19"/>
      <c r="Q33" s="19"/>
      <c r="S33" s="202">
        <f t="shared" si="69"/>
        <v>0</v>
      </c>
      <c r="T33" s="5"/>
      <c r="U33" s="13"/>
      <c r="V33" s="5"/>
      <c r="W33" s="5" t="str">
        <f t="shared" ca="1" si="2"/>
        <v/>
      </c>
      <c r="X33" s="5"/>
      <c r="Y33" s="5"/>
      <c r="Z33" s="5"/>
      <c r="AA33" s="16" t="s">
        <v>309</v>
      </c>
      <c r="AB33" s="15">
        <v>20</v>
      </c>
      <c r="AC33" s="19"/>
      <c r="AD33" s="19"/>
      <c r="AE33" s="19"/>
      <c r="AF33" s="19"/>
      <c r="AG33" s="19"/>
      <c r="AH33" s="19"/>
      <c r="AI33" s="19"/>
      <c r="AJ33" s="19"/>
      <c r="AK33" s="19"/>
      <c r="AL33" s="19"/>
      <c r="AM33" s="19"/>
      <c r="AN33" s="19"/>
      <c r="AO33" s="19"/>
      <c r="AP33" s="15">
        <f>SUM(AQ33:BJ33)*AB33</f>
        <v>0</v>
      </c>
      <c r="AQ33" s="28"/>
      <c r="AR33" s="29"/>
      <c r="AS33" s="29"/>
      <c r="AT33" s="29"/>
      <c r="AU33" s="29"/>
      <c r="AV33" s="29"/>
      <c r="AW33" s="29"/>
      <c r="AX33" s="29"/>
      <c r="AY33" s="29"/>
      <c r="AZ33" s="29"/>
      <c r="BA33" s="29"/>
      <c r="BB33" s="29"/>
      <c r="BC33" s="29"/>
      <c r="BD33" s="29"/>
      <c r="BE33" s="29"/>
      <c r="BF33" s="29"/>
      <c r="BG33" s="29"/>
      <c r="BH33" s="29"/>
      <c r="BI33" s="29"/>
      <c r="BJ33" s="30"/>
      <c r="BV33" s="168">
        <v>1</v>
      </c>
      <c r="BW33" s="40">
        <f t="shared" si="63"/>
        <v>0</v>
      </c>
      <c r="BX33" s="42">
        <f t="shared" si="64"/>
        <v>0</v>
      </c>
      <c r="BY33" s="168"/>
      <c r="BZ33" s="43">
        <f t="shared" si="65"/>
        <v>0</v>
      </c>
      <c r="CA33" s="38" t="str">
        <f t="shared" si="66"/>
        <v>-</v>
      </c>
      <c r="CB33" s="199">
        <f t="shared" si="32"/>
        <v>1</v>
      </c>
      <c r="CC33" s="199">
        <f t="shared" si="33"/>
        <v>1</v>
      </c>
      <c r="CD33" s="199">
        <f t="shared" si="34"/>
        <v>1</v>
      </c>
      <c r="CE33" s="199">
        <f t="shared" si="35"/>
        <v>1</v>
      </c>
      <c r="CF33" s="199">
        <f t="shared" si="36"/>
        <v>1</v>
      </c>
      <c r="CG33" s="199">
        <f t="shared" si="37"/>
        <v>1</v>
      </c>
      <c r="CH33" s="199">
        <f t="shared" si="38"/>
        <v>1</v>
      </c>
      <c r="CI33" s="199">
        <f t="shared" si="39"/>
        <v>1</v>
      </c>
      <c r="CJ33" s="199">
        <f t="shared" si="40"/>
        <v>1</v>
      </c>
      <c r="CK33" s="199">
        <f t="shared" si="41"/>
        <v>1</v>
      </c>
      <c r="CL33" s="199">
        <f t="shared" si="42"/>
        <v>1</v>
      </c>
      <c r="CM33" s="199">
        <f t="shared" si="43"/>
        <v>1</v>
      </c>
      <c r="CN33" s="199">
        <f t="shared" si="44"/>
        <v>1</v>
      </c>
      <c r="CO33" s="199">
        <f t="shared" si="45"/>
        <v>1</v>
      </c>
      <c r="CP33" s="199">
        <f t="shared" si="46"/>
        <v>1</v>
      </c>
      <c r="CQ33" s="199">
        <f t="shared" si="47"/>
        <v>1</v>
      </c>
      <c r="CR33" s="199">
        <f t="shared" si="48"/>
        <v>1</v>
      </c>
      <c r="CS33" s="199">
        <f t="shared" si="49"/>
        <v>1</v>
      </c>
      <c r="CT33" s="199">
        <f t="shared" si="50"/>
        <v>1</v>
      </c>
      <c r="CU33" s="199">
        <f t="shared" si="51"/>
        <v>1</v>
      </c>
      <c r="CW33" s="38" t="str">
        <f t="shared" si="54"/>
        <v>-</v>
      </c>
      <c r="CX33" s="38">
        <f t="shared" si="55"/>
        <v>0</v>
      </c>
      <c r="DA33" s="172"/>
      <c r="DB33" s="32" t="str">
        <f ca="1">IF(DB34="","",CONCATENATE("Warband ",CZ34," ",DG33))</f>
        <v/>
      </c>
      <c r="DD33" s="172">
        <f t="shared" ca="1" si="19"/>
        <v>1</v>
      </c>
      <c r="DE33" s="172">
        <v>31</v>
      </c>
      <c r="DG33" s="49" t="str">
        <f ca="1">CONCATENATE("   ",DH33,"/",DI33,IF(DH33&gt;DI33," !",""))</f>
        <v xml:space="preserve">   0/12</v>
      </c>
      <c r="DH33" s="172">
        <f t="shared" ref="DH33" si="70">INDEX($CB$1:$CU$1,CZ34)+DJ33</f>
        <v>0</v>
      </c>
      <c r="DI33" s="172">
        <f ca="1">IF(OR(DB34=$CW$6,DB34=$CW$25,DB34=$CW$26,DB34=$CW$36,DB34=$CW$41,),0,12)</f>
        <v>12</v>
      </c>
      <c r="DL33" s="202">
        <f t="shared" si="20"/>
        <v>0</v>
      </c>
      <c r="DM33" s="202">
        <f t="shared" si="21"/>
        <v>1</v>
      </c>
      <c r="DN33" s="202">
        <f t="shared" si="22"/>
        <v>1</v>
      </c>
      <c r="DO33" s="202">
        <f t="shared" si="23"/>
        <v>1</v>
      </c>
      <c r="DP33" s="202">
        <f t="shared" si="24"/>
        <v>1</v>
      </c>
      <c r="DQ33" s="202">
        <f t="shared" si="25"/>
        <v>1</v>
      </c>
      <c r="DR33" s="202">
        <f t="shared" si="26"/>
        <v>1</v>
      </c>
      <c r="DS33" s="202">
        <f t="shared" si="27"/>
        <v>1</v>
      </c>
      <c r="DT33" s="202">
        <f t="shared" si="28"/>
        <v>1</v>
      </c>
      <c r="DU33" s="202">
        <f t="shared" si="29"/>
        <v>1</v>
      </c>
      <c r="DV33" s="202">
        <f t="shared" si="68"/>
        <v>1</v>
      </c>
      <c r="DW33" s="202">
        <f t="shared" si="68"/>
        <v>1</v>
      </c>
      <c r="DX33" s="202">
        <f t="shared" si="68"/>
        <v>1</v>
      </c>
      <c r="DY33" s="202">
        <f t="shared" si="68"/>
        <v>1</v>
      </c>
      <c r="DZ33" s="202">
        <f t="shared" si="68"/>
        <v>1</v>
      </c>
      <c r="EA33" s="202">
        <f t="shared" si="68"/>
        <v>1</v>
      </c>
      <c r="EB33" s="202">
        <f t="shared" si="68"/>
        <v>1</v>
      </c>
      <c r="EC33" s="202">
        <f t="shared" si="68"/>
        <v>1</v>
      </c>
      <c r="ED33" s="202">
        <f t="shared" si="68"/>
        <v>1</v>
      </c>
      <c r="EE33" s="202">
        <f t="shared" si="68"/>
        <v>1</v>
      </c>
      <c r="EF33" s="202">
        <f t="shared" si="68"/>
        <v>1</v>
      </c>
      <c r="EG33" s="202">
        <f t="shared" si="31"/>
        <v>0</v>
      </c>
    </row>
    <row r="34" spans="1:137" x14ac:dyDescent="0.25">
      <c r="B34" s="16" t="s">
        <v>356</v>
      </c>
      <c r="C34" s="15">
        <v>50</v>
      </c>
      <c r="D34" s="20"/>
      <c r="E34" s="20"/>
      <c r="F34" s="20"/>
      <c r="G34" s="21"/>
      <c r="H34" s="21"/>
      <c r="I34" s="21"/>
      <c r="J34" s="20"/>
      <c r="K34" s="20"/>
      <c r="L34" s="20"/>
      <c r="M34" s="20"/>
      <c r="N34" s="20"/>
      <c r="O34" s="20"/>
      <c r="P34" s="20"/>
      <c r="Q34" s="20"/>
      <c r="S34" s="172">
        <f>DL34*(C34+5*(G34+H34+I34))</f>
        <v>0</v>
      </c>
      <c r="T34" s="5"/>
      <c r="U34" s="13"/>
      <c r="V34" s="5"/>
      <c r="W34" s="5" t="str">
        <f t="shared" ca="1" si="2"/>
        <v/>
      </c>
      <c r="X34" s="5"/>
      <c r="Y34" s="5"/>
      <c r="Z34" s="5"/>
      <c r="AA34" s="22" t="s">
        <v>310</v>
      </c>
      <c r="AB34" s="116">
        <v>22</v>
      </c>
      <c r="AC34" s="20"/>
      <c r="AD34" s="20"/>
      <c r="AE34" s="20"/>
      <c r="AF34" s="20"/>
      <c r="AG34" s="20"/>
      <c r="AH34" s="20"/>
      <c r="AI34" s="20"/>
      <c r="AJ34" s="20"/>
      <c r="AK34" s="20"/>
      <c r="AL34" s="20"/>
      <c r="AM34" s="20"/>
      <c r="AN34" s="20"/>
      <c r="AO34" s="20"/>
      <c r="AP34" s="116">
        <f>SUM(AQ34:BJ34)*AB34</f>
        <v>0</v>
      </c>
      <c r="AQ34" s="28"/>
      <c r="AR34" s="29"/>
      <c r="AS34" s="29"/>
      <c r="AT34" s="29"/>
      <c r="AU34" s="29"/>
      <c r="AV34" s="29"/>
      <c r="AW34" s="29"/>
      <c r="AX34" s="29"/>
      <c r="AY34" s="29"/>
      <c r="AZ34" s="29"/>
      <c r="BA34" s="29"/>
      <c r="BB34" s="29"/>
      <c r="BC34" s="29"/>
      <c r="BD34" s="29"/>
      <c r="BE34" s="29"/>
      <c r="BF34" s="29"/>
      <c r="BG34" s="29"/>
      <c r="BH34" s="29"/>
      <c r="BI34" s="29"/>
      <c r="BJ34" s="30"/>
      <c r="BL34" s="116"/>
      <c r="BM34" s="116"/>
      <c r="BN34" s="116"/>
      <c r="BO34" s="116"/>
      <c r="BP34" s="116"/>
      <c r="BQ34" s="116"/>
      <c r="BR34" s="116"/>
      <c r="BS34" s="116"/>
      <c r="BT34" s="116"/>
      <c r="BV34" s="168">
        <v>1</v>
      </c>
      <c r="BW34" s="40">
        <f t="shared" si="63"/>
        <v>0</v>
      </c>
      <c r="BX34" s="42">
        <f t="shared" si="64"/>
        <v>0</v>
      </c>
      <c r="BY34" s="168"/>
      <c r="BZ34" s="43">
        <f t="shared" si="65"/>
        <v>0</v>
      </c>
      <c r="CA34" s="38" t="str">
        <f t="shared" si="66"/>
        <v>-</v>
      </c>
      <c r="CB34" s="199">
        <f t="shared" si="32"/>
        <v>1</v>
      </c>
      <c r="CC34" s="199">
        <f t="shared" si="33"/>
        <v>1</v>
      </c>
      <c r="CD34" s="199">
        <f t="shared" si="34"/>
        <v>1</v>
      </c>
      <c r="CE34" s="199">
        <f t="shared" si="35"/>
        <v>1</v>
      </c>
      <c r="CF34" s="199">
        <f t="shared" si="36"/>
        <v>1</v>
      </c>
      <c r="CG34" s="199">
        <f t="shared" si="37"/>
        <v>1</v>
      </c>
      <c r="CH34" s="199">
        <f t="shared" si="38"/>
        <v>1</v>
      </c>
      <c r="CI34" s="199">
        <f t="shared" si="39"/>
        <v>1</v>
      </c>
      <c r="CJ34" s="199">
        <f t="shared" si="40"/>
        <v>1</v>
      </c>
      <c r="CK34" s="199">
        <f t="shared" si="41"/>
        <v>1</v>
      </c>
      <c r="CL34" s="199">
        <f t="shared" si="42"/>
        <v>1</v>
      </c>
      <c r="CM34" s="199">
        <f t="shared" si="43"/>
        <v>1</v>
      </c>
      <c r="CN34" s="199">
        <f t="shared" si="44"/>
        <v>1</v>
      </c>
      <c r="CO34" s="199">
        <f t="shared" si="45"/>
        <v>1</v>
      </c>
      <c r="CP34" s="199">
        <f t="shared" si="46"/>
        <v>1</v>
      </c>
      <c r="CQ34" s="199">
        <f t="shared" si="47"/>
        <v>1</v>
      </c>
      <c r="CR34" s="199">
        <f t="shared" si="48"/>
        <v>1</v>
      </c>
      <c r="CS34" s="199">
        <f t="shared" si="49"/>
        <v>1</v>
      </c>
      <c r="CT34" s="199">
        <f t="shared" si="50"/>
        <v>1</v>
      </c>
      <c r="CU34" s="199">
        <f t="shared" si="51"/>
        <v>1</v>
      </c>
      <c r="CW34" s="38" t="str">
        <f t="shared" si="54"/>
        <v>-</v>
      </c>
      <c r="CX34" s="38">
        <f t="shared" si="55"/>
        <v>0</v>
      </c>
      <c r="CZ34" s="172">
        <v>3</v>
      </c>
      <c r="DA34" s="172" t="s">
        <v>278</v>
      </c>
      <c r="DB34" s="32" t="str">
        <f ca="1">T(LOOKUP(CZ34,$DM$1:$EF$1,$DM$2:$EF$2))</f>
        <v/>
      </c>
      <c r="DD34" s="172">
        <f t="shared" ca="1" si="19"/>
        <v>1</v>
      </c>
      <c r="DE34" s="172">
        <v>32</v>
      </c>
      <c r="DL34" s="202">
        <f t="shared" si="20"/>
        <v>0</v>
      </c>
      <c r="DM34" s="202">
        <f t="shared" si="21"/>
        <v>1</v>
      </c>
      <c r="DN34" s="202">
        <f t="shared" si="22"/>
        <v>1</v>
      </c>
      <c r="DO34" s="202">
        <f t="shared" si="23"/>
        <v>1</v>
      </c>
      <c r="DP34" s="202">
        <f t="shared" si="24"/>
        <v>1</v>
      </c>
      <c r="DQ34" s="202">
        <f t="shared" si="25"/>
        <v>1</v>
      </c>
      <c r="DR34" s="202">
        <f t="shared" si="26"/>
        <v>1</v>
      </c>
      <c r="DS34" s="202">
        <f t="shared" si="27"/>
        <v>1</v>
      </c>
      <c r="DT34" s="202">
        <f t="shared" si="28"/>
        <v>1</v>
      </c>
      <c r="DU34" s="202">
        <f t="shared" si="29"/>
        <v>1</v>
      </c>
      <c r="DV34" s="202">
        <f t="shared" si="68"/>
        <v>1</v>
      </c>
      <c r="DW34" s="202">
        <f t="shared" si="68"/>
        <v>1</v>
      </c>
      <c r="DX34" s="202">
        <f t="shared" si="68"/>
        <v>1</v>
      </c>
      <c r="DY34" s="202">
        <f t="shared" si="68"/>
        <v>1</v>
      </c>
      <c r="DZ34" s="202">
        <f t="shared" si="68"/>
        <v>1</v>
      </c>
      <c r="EA34" s="202">
        <f t="shared" si="68"/>
        <v>1</v>
      </c>
      <c r="EB34" s="202">
        <f t="shared" si="68"/>
        <v>1</v>
      </c>
      <c r="EC34" s="202">
        <f t="shared" si="68"/>
        <v>1</v>
      </c>
      <c r="ED34" s="202">
        <f t="shared" si="68"/>
        <v>1</v>
      </c>
      <c r="EE34" s="202">
        <f t="shared" si="68"/>
        <v>1</v>
      </c>
      <c r="EF34" s="202">
        <f t="shared" si="68"/>
        <v>1</v>
      </c>
      <c r="EG34" s="202">
        <f t="shared" si="31"/>
        <v>0</v>
      </c>
    </row>
    <row r="35" spans="1:137" x14ac:dyDescent="0.25">
      <c r="B35" s="16" t="s">
        <v>357</v>
      </c>
      <c r="C35" s="15">
        <v>60</v>
      </c>
      <c r="D35" s="19"/>
      <c r="E35" s="19"/>
      <c r="F35" s="19"/>
      <c r="G35" s="19"/>
      <c r="H35" s="19"/>
      <c r="I35" s="19"/>
      <c r="J35" s="19"/>
      <c r="K35" s="19"/>
      <c r="L35" s="19"/>
      <c r="M35" s="19"/>
      <c r="N35" s="19"/>
      <c r="O35" s="19"/>
      <c r="P35" s="19"/>
      <c r="Q35" s="19"/>
      <c r="S35" s="202">
        <f>DL35*C35</f>
        <v>0</v>
      </c>
      <c r="T35" s="5"/>
      <c r="U35" s="13"/>
      <c r="V35" s="5"/>
      <c r="W35" s="5" t="str">
        <f t="shared" ca="1" si="2"/>
        <v/>
      </c>
      <c r="X35" s="5"/>
      <c r="Y35" s="5"/>
      <c r="Z35" s="5"/>
      <c r="AA35" s="16" t="s">
        <v>379</v>
      </c>
      <c r="AB35" s="15">
        <v>12</v>
      </c>
      <c r="AC35" s="19"/>
      <c r="AD35" s="19"/>
      <c r="AE35" s="19"/>
      <c r="AF35" s="19"/>
      <c r="AG35" s="19"/>
      <c r="AH35" s="19"/>
      <c r="AI35" s="19"/>
      <c r="AJ35" s="19"/>
      <c r="AK35" s="21"/>
      <c r="AL35" s="19"/>
      <c r="AM35" s="19"/>
      <c r="AN35" s="19"/>
      <c r="AO35" s="19"/>
      <c r="AP35" s="113">
        <f>SUM(AQ35:BJ35)*(AB35+AK35*25)</f>
        <v>0</v>
      </c>
      <c r="AQ35" s="28"/>
      <c r="AR35" s="29"/>
      <c r="AS35" s="29"/>
      <c r="AT35" s="29"/>
      <c r="AU35" s="29"/>
      <c r="AV35" s="29"/>
      <c r="AW35" s="29"/>
      <c r="AX35" s="29"/>
      <c r="AY35" s="29"/>
      <c r="AZ35" s="29"/>
      <c r="BA35" s="29"/>
      <c r="BB35" s="29"/>
      <c r="BC35" s="29"/>
      <c r="BD35" s="29"/>
      <c r="BE35" s="29"/>
      <c r="BF35" s="29"/>
      <c r="BG35" s="29"/>
      <c r="BH35" s="29"/>
      <c r="BI35" s="29"/>
      <c r="BJ35" s="30"/>
      <c r="BV35" s="168">
        <v>1</v>
      </c>
      <c r="BW35" s="40">
        <f t="shared" si="63"/>
        <v>0</v>
      </c>
      <c r="BX35" s="42">
        <f t="shared" si="64"/>
        <v>0</v>
      </c>
      <c r="BY35" s="168"/>
      <c r="BZ35" s="43">
        <f t="shared" si="65"/>
        <v>0</v>
      </c>
      <c r="CA35" s="38" t="str">
        <f t="shared" si="66"/>
        <v>-</v>
      </c>
      <c r="CB35" s="199">
        <f t="shared" si="32"/>
        <v>1</v>
      </c>
      <c r="CC35" s="199">
        <f t="shared" si="33"/>
        <v>1</v>
      </c>
      <c r="CD35" s="199">
        <f t="shared" si="34"/>
        <v>1</v>
      </c>
      <c r="CE35" s="199">
        <f t="shared" si="35"/>
        <v>1</v>
      </c>
      <c r="CF35" s="199">
        <f t="shared" si="36"/>
        <v>1</v>
      </c>
      <c r="CG35" s="199">
        <f t="shared" si="37"/>
        <v>1</v>
      </c>
      <c r="CH35" s="199">
        <f t="shared" si="38"/>
        <v>1</v>
      </c>
      <c r="CI35" s="199">
        <f t="shared" si="39"/>
        <v>1</v>
      </c>
      <c r="CJ35" s="199">
        <f t="shared" si="40"/>
        <v>1</v>
      </c>
      <c r="CK35" s="199">
        <f t="shared" si="41"/>
        <v>1</v>
      </c>
      <c r="CL35" s="199">
        <f t="shared" si="42"/>
        <v>1</v>
      </c>
      <c r="CM35" s="199">
        <f t="shared" si="43"/>
        <v>1</v>
      </c>
      <c r="CN35" s="199">
        <f t="shared" si="44"/>
        <v>1</v>
      </c>
      <c r="CO35" s="199">
        <f t="shared" si="45"/>
        <v>1</v>
      </c>
      <c r="CP35" s="199">
        <f t="shared" si="46"/>
        <v>1</v>
      </c>
      <c r="CQ35" s="199">
        <f t="shared" si="47"/>
        <v>1</v>
      </c>
      <c r="CR35" s="199">
        <f t="shared" si="48"/>
        <v>1</v>
      </c>
      <c r="CS35" s="199">
        <f t="shared" si="49"/>
        <v>1</v>
      </c>
      <c r="CT35" s="199">
        <f t="shared" si="50"/>
        <v>1</v>
      </c>
      <c r="CU35" s="199">
        <f t="shared" si="51"/>
        <v>1</v>
      </c>
      <c r="CW35" s="38" t="str">
        <f t="shared" si="54"/>
        <v>-</v>
      </c>
      <c r="CX35" s="38">
        <f t="shared" si="55"/>
        <v>0</v>
      </c>
      <c r="DA35" s="172">
        <v>1</v>
      </c>
      <c r="DB35" s="32" t="str">
        <f t="shared" ref="DB35:DB46" ca="1" si="71">T(CONCATENATE(LOOKUP(DA35,CD$3:CD$80,AS$3:AS$74)," ",LOOKUP(DA35,CD$3:CD$80,$CA$3:$CA$74)))</f>
        <v xml:space="preserve"> </v>
      </c>
      <c r="DD35" s="172">
        <f t="shared" ca="1" si="19"/>
        <v>1</v>
      </c>
      <c r="DE35" s="172">
        <v>33</v>
      </c>
      <c r="DL35" s="202">
        <f t="shared" si="20"/>
        <v>0</v>
      </c>
      <c r="DM35" s="202">
        <f t="shared" si="21"/>
        <v>1</v>
      </c>
      <c r="DN35" s="202">
        <f t="shared" si="22"/>
        <v>1</v>
      </c>
      <c r="DO35" s="202">
        <f t="shared" si="23"/>
        <v>1</v>
      </c>
      <c r="DP35" s="202">
        <f t="shared" si="24"/>
        <v>1</v>
      </c>
      <c r="DQ35" s="202">
        <f t="shared" si="25"/>
        <v>1</v>
      </c>
      <c r="DR35" s="202">
        <f t="shared" si="26"/>
        <v>1</v>
      </c>
      <c r="DS35" s="202">
        <f t="shared" si="27"/>
        <v>1</v>
      </c>
      <c r="DT35" s="202">
        <f t="shared" si="28"/>
        <v>1</v>
      </c>
      <c r="DU35" s="202">
        <f t="shared" si="29"/>
        <v>1</v>
      </c>
      <c r="DV35" s="202">
        <f t="shared" si="68"/>
        <v>1</v>
      </c>
      <c r="DW35" s="202">
        <f t="shared" si="68"/>
        <v>1</v>
      </c>
      <c r="DX35" s="202">
        <f t="shared" si="68"/>
        <v>1</v>
      </c>
      <c r="DY35" s="202">
        <f t="shared" si="68"/>
        <v>1</v>
      </c>
      <c r="DZ35" s="202">
        <f t="shared" si="68"/>
        <v>1</v>
      </c>
      <c r="EA35" s="202">
        <f t="shared" si="68"/>
        <v>1</v>
      </c>
      <c r="EB35" s="202">
        <f t="shared" si="68"/>
        <v>1</v>
      </c>
      <c r="EC35" s="202">
        <f t="shared" si="68"/>
        <v>1</v>
      </c>
      <c r="ED35" s="202">
        <f t="shared" si="68"/>
        <v>1</v>
      </c>
      <c r="EE35" s="202">
        <f t="shared" si="68"/>
        <v>1</v>
      </c>
      <c r="EF35" s="202">
        <f t="shared" si="68"/>
        <v>1</v>
      </c>
      <c r="EG35" s="202">
        <f t="shared" si="31"/>
        <v>0</v>
      </c>
    </row>
    <row r="36" spans="1:137" x14ac:dyDescent="0.25">
      <c r="A36" s="15" t="s">
        <v>36</v>
      </c>
      <c r="B36" s="16" t="s">
        <v>299</v>
      </c>
      <c r="C36" s="15">
        <v>115</v>
      </c>
      <c r="D36" s="20"/>
      <c r="E36" s="20"/>
      <c r="F36" s="20"/>
      <c r="G36" s="20"/>
      <c r="H36" s="20"/>
      <c r="I36" s="20"/>
      <c r="J36" s="20"/>
      <c r="K36" s="20"/>
      <c r="L36" s="20"/>
      <c r="M36" s="20"/>
      <c r="N36" s="20"/>
      <c r="O36" s="20"/>
      <c r="P36" s="20"/>
      <c r="Q36" s="20"/>
      <c r="S36" s="172">
        <f>DL36*C36</f>
        <v>0</v>
      </c>
      <c r="T36" s="5"/>
      <c r="U36" s="13"/>
      <c r="V36" s="5"/>
      <c r="W36" s="5" t="str">
        <f t="shared" ca="1" si="2"/>
        <v/>
      </c>
      <c r="X36" s="5"/>
      <c r="Y36" s="5"/>
      <c r="Z36" s="5"/>
      <c r="AA36" s="16" t="s">
        <v>379</v>
      </c>
      <c r="AB36" s="15">
        <v>12</v>
      </c>
      <c r="AC36" s="20"/>
      <c r="AD36" s="20"/>
      <c r="AE36" s="20"/>
      <c r="AF36" s="20"/>
      <c r="AG36" s="20"/>
      <c r="AH36" s="20"/>
      <c r="AI36" s="20"/>
      <c r="AJ36" s="20"/>
      <c r="AK36" s="21"/>
      <c r="AL36" s="20"/>
      <c r="AM36" s="20"/>
      <c r="AN36" s="20"/>
      <c r="AO36" s="20"/>
      <c r="AP36" s="15">
        <f>SUM(AQ36:BJ36)*(AB36+AK36*25)</f>
        <v>0</v>
      </c>
      <c r="AQ36" s="28"/>
      <c r="AR36" s="29"/>
      <c r="AS36" s="29"/>
      <c r="AT36" s="29"/>
      <c r="AU36" s="29"/>
      <c r="AV36" s="29"/>
      <c r="AW36" s="29"/>
      <c r="AX36" s="29"/>
      <c r="AY36" s="29"/>
      <c r="AZ36" s="29"/>
      <c r="BA36" s="29"/>
      <c r="BB36" s="29"/>
      <c r="BC36" s="29"/>
      <c r="BD36" s="29"/>
      <c r="BE36" s="29"/>
      <c r="BF36" s="29"/>
      <c r="BG36" s="29"/>
      <c r="BH36" s="29"/>
      <c r="BI36" s="29"/>
      <c r="BJ36" s="30"/>
      <c r="BV36" s="168">
        <v>1</v>
      </c>
      <c r="BW36" s="40">
        <f t="shared" si="63"/>
        <v>0</v>
      </c>
      <c r="BX36" s="42">
        <f t="shared" si="64"/>
        <v>0</v>
      </c>
      <c r="BY36" s="168"/>
      <c r="BZ36" s="43">
        <f t="shared" si="65"/>
        <v>0</v>
      </c>
      <c r="CA36" s="38" t="str">
        <f t="shared" si="66"/>
        <v>-</v>
      </c>
      <c r="CB36" s="199">
        <f t="shared" si="32"/>
        <v>1</v>
      </c>
      <c r="CC36" s="199">
        <f t="shared" si="33"/>
        <v>1</v>
      </c>
      <c r="CD36" s="199">
        <f t="shared" si="34"/>
        <v>1</v>
      </c>
      <c r="CE36" s="199">
        <f t="shared" si="35"/>
        <v>1</v>
      </c>
      <c r="CF36" s="199">
        <f t="shared" si="36"/>
        <v>1</v>
      </c>
      <c r="CG36" s="199">
        <f t="shared" si="37"/>
        <v>1</v>
      </c>
      <c r="CH36" s="199">
        <f t="shared" si="38"/>
        <v>1</v>
      </c>
      <c r="CI36" s="199">
        <f t="shared" si="39"/>
        <v>1</v>
      </c>
      <c r="CJ36" s="199">
        <f t="shared" si="40"/>
        <v>1</v>
      </c>
      <c r="CK36" s="199">
        <f t="shared" si="41"/>
        <v>1</v>
      </c>
      <c r="CL36" s="199">
        <f t="shared" si="42"/>
        <v>1</v>
      </c>
      <c r="CM36" s="199">
        <f t="shared" si="43"/>
        <v>1</v>
      </c>
      <c r="CN36" s="199">
        <f t="shared" si="44"/>
        <v>1</v>
      </c>
      <c r="CO36" s="199">
        <f t="shared" si="45"/>
        <v>1</v>
      </c>
      <c r="CP36" s="199">
        <f t="shared" si="46"/>
        <v>1</v>
      </c>
      <c r="CQ36" s="199">
        <f t="shared" si="47"/>
        <v>1</v>
      </c>
      <c r="CR36" s="199">
        <f t="shared" si="48"/>
        <v>1</v>
      </c>
      <c r="CS36" s="199">
        <f t="shared" si="49"/>
        <v>1</v>
      </c>
      <c r="CT36" s="199">
        <f t="shared" si="50"/>
        <v>1</v>
      </c>
      <c r="CU36" s="199">
        <f t="shared" si="51"/>
        <v>1</v>
      </c>
      <c r="CW36" s="38" t="str">
        <f t="shared" si="54"/>
        <v>-</v>
      </c>
      <c r="CX36" s="38">
        <f t="shared" si="55"/>
        <v>0</v>
      </c>
      <c r="DA36" s="172">
        <v>2</v>
      </c>
      <c r="DB36" s="32" t="str">
        <f t="shared" ca="1" si="71"/>
        <v xml:space="preserve"> </v>
      </c>
      <c r="DD36" s="172">
        <f t="shared" ca="1" si="19"/>
        <v>1</v>
      </c>
      <c r="DE36" s="172">
        <v>34</v>
      </c>
      <c r="DL36" s="202">
        <f t="shared" si="20"/>
        <v>0</v>
      </c>
      <c r="DM36" s="202">
        <f t="shared" si="21"/>
        <v>1</v>
      </c>
      <c r="DN36" s="202">
        <f t="shared" si="22"/>
        <v>1</v>
      </c>
      <c r="DO36" s="202">
        <f t="shared" si="23"/>
        <v>1</v>
      </c>
      <c r="DP36" s="202">
        <f t="shared" si="24"/>
        <v>1</v>
      </c>
      <c r="DQ36" s="202">
        <f t="shared" si="25"/>
        <v>1</v>
      </c>
      <c r="DR36" s="202">
        <f t="shared" si="26"/>
        <v>1</v>
      </c>
      <c r="DS36" s="202">
        <f t="shared" si="27"/>
        <v>1</v>
      </c>
      <c r="DT36" s="202">
        <f t="shared" si="28"/>
        <v>1</v>
      </c>
      <c r="DU36" s="202">
        <f t="shared" si="29"/>
        <v>1</v>
      </c>
      <c r="DV36" s="202">
        <f t="shared" si="68"/>
        <v>1</v>
      </c>
      <c r="DW36" s="202">
        <f t="shared" si="68"/>
        <v>1</v>
      </c>
      <c r="DX36" s="202">
        <f t="shared" si="68"/>
        <v>1</v>
      </c>
      <c r="DY36" s="202">
        <f t="shared" si="68"/>
        <v>1</v>
      </c>
      <c r="DZ36" s="202">
        <f t="shared" si="68"/>
        <v>1</v>
      </c>
      <c r="EA36" s="202">
        <f t="shared" si="68"/>
        <v>1</v>
      </c>
      <c r="EB36" s="202">
        <f t="shared" si="68"/>
        <v>1</v>
      </c>
      <c r="EC36" s="202">
        <f t="shared" si="68"/>
        <v>1</v>
      </c>
      <c r="ED36" s="202">
        <f t="shared" si="68"/>
        <v>1</v>
      </c>
      <c r="EE36" s="202">
        <f t="shared" si="68"/>
        <v>1</v>
      </c>
      <c r="EF36" s="202">
        <f t="shared" si="68"/>
        <v>1</v>
      </c>
      <c r="EG36" s="202">
        <f t="shared" si="31"/>
        <v>0</v>
      </c>
    </row>
    <row r="37" spans="1:137" x14ac:dyDescent="0.25">
      <c r="B37" s="16" t="s">
        <v>292</v>
      </c>
      <c r="C37" s="15">
        <v>250</v>
      </c>
      <c r="D37" s="19"/>
      <c r="E37" s="19"/>
      <c r="F37" s="19"/>
      <c r="G37" s="19"/>
      <c r="H37" s="19"/>
      <c r="I37" s="19"/>
      <c r="J37" s="19"/>
      <c r="K37" s="19"/>
      <c r="L37" s="21"/>
      <c r="M37" s="21"/>
      <c r="N37" s="21"/>
      <c r="O37" s="21"/>
      <c r="P37" s="19"/>
      <c r="Q37" s="19"/>
      <c r="S37" s="15">
        <f>DL37*(C37+50*SUM(L37:O37))</f>
        <v>0</v>
      </c>
      <c r="T37" s="5"/>
      <c r="U37" s="13"/>
      <c r="V37" s="5"/>
      <c r="W37" s="5" t="str">
        <f t="shared" ca="1" si="2"/>
        <v/>
      </c>
      <c r="X37" s="5"/>
      <c r="Y37" s="5"/>
      <c r="Z37" s="5"/>
      <c r="AA37" s="16" t="s">
        <v>337</v>
      </c>
      <c r="AB37" s="15">
        <v>15</v>
      </c>
      <c r="AC37" s="19"/>
      <c r="AD37" s="19"/>
      <c r="AE37" s="19"/>
      <c r="AF37" s="19"/>
      <c r="AG37" s="19"/>
      <c r="AH37" s="19"/>
      <c r="AI37" s="19"/>
      <c r="AJ37" s="19"/>
      <c r="AK37" s="19"/>
      <c r="AL37" s="19"/>
      <c r="AM37" s="19"/>
      <c r="AN37" s="19"/>
      <c r="AO37" s="19"/>
      <c r="AP37" s="15">
        <f>SUM(AQ37:BJ37)*AB37</f>
        <v>0</v>
      </c>
      <c r="AQ37" s="28"/>
      <c r="AR37" s="29"/>
      <c r="AS37" s="29"/>
      <c r="AT37" s="29"/>
      <c r="AU37" s="29"/>
      <c r="AV37" s="29"/>
      <c r="AW37" s="29"/>
      <c r="AX37" s="29"/>
      <c r="AY37" s="29"/>
      <c r="AZ37" s="29"/>
      <c r="BA37" s="29"/>
      <c r="BB37" s="29"/>
      <c r="BC37" s="29"/>
      <c r="BD37" s="29"/>
      <c r="BE37" s="29"/>
      <c r="BF37" s="29"/>
      <c r="BG37" s="29"/>
      <c r="BH37" s="29"/>
      <c r="BI37" s="29"/>
      <c r="BJ37" s="30"/>
      <c r="BV37" s="168">
        <v>1</v>
      </c>
      <c r="BW37" s="40">
        <f t="shared" si="63"/>
        <v>0</v>
      </c>
      <c r="BX37" s="42">
        <f t="shared" si="64"/>
        <v>0</v>
      </c>
      <c r="BY37" s="168"/>
      <c r="BZ37" s="43">
        <f t="shared" si="65"/>
        <v>0</v>
      </c>
      <c r="CA37" s="38" t="str">
        <f t="shared" si="66"/>
        <v>-</v>
      </c>
      <c r="CB37" s="199">
        <f t="shared" si="32"/>
        <v>1</v>
      </c>
      <c r="CC37" s="199">
        <f t="shared" si="33"/>
        <v>1</v>
      </c>
      <c r="CD37" s="199">
        <f t="shared" si="34"/>
        <v>1</v>
      </c>
      <c r="CE37" s="199">
        <f t="shared" si="35"/>
        <v>1</v>
      </c>
      <c r="CF37" s="199">
        <f t="shared" si="36"/>
        <v>1</v>
      </c>
      <c r="CG37" s="199">
        <f t="shared" si="37"/>
        <v>1</v>
      </c>
      <c r="CH37" s="199">
        <f t="shared" si="38"/>
        <v>1</v>
      </c>
      <c r="CI37" s="199">
        <f t="shared" si="39"/>
        <v>1</v>
      </c>
      <c r="CJ37" s="199">
        <f t="shared" si="40"/>
        <v>1</v>
      </c>
      <c r="CK37" s="199">
        <f t="shared" si="41"/>
        <v>1</v>
      </c>
      <c r="CL37" s="199">
        <f t="shared" si="42"/>
        <v>1</v>
      </c>
      <c r="CM37" s="199">
        <f t="shared" si="43"/>
        <v>1</v>
      </c>
      <c r="CN37" s="199">
        <f t="shared" si="44"/>
        <v>1</v>
      </c>
      <c r="CO37" s="199">
        <f t="shared" si="45"/>
        <v>1</v>
      </c>
      <c r="CP37" s="199">
        <f t="shared" si="46"/>
        <v>1</v>
      </c>
      <c r="CQ37" s="199">
        <f t="shared" si="47"/>
        <v>1</v>
      </c>
      <c r="CR37" s="199">
        <f t="shared" si="48"/>
        <v>1</v>
      </c>
      <c r="CS37" s="199">
        <f t="shared" si="49"/>
        <v>1</v>
      </c>
      <c r="CT37" s="199">
        <f t="shared" si="50"/>
        <v>1</v>
      </c>
      <c r="CU37" s="199">
        <f t="shared" si="51"/>
        <v>1</v>
      </c>
      <c r="CW37" s="38" t="str">
        <f t="shared" si="54"/>
        <v>-</v>
      </c>
      <c r="CX37" s="38">
        <f t="shared" si="55"/>
        <v>0</v>
      </c>
      <c r="DA37" s="172">
        <v>3</v>
      </c>
      <c r="DB37" s="32" t="str">
        <f t="shared" ca="1" si="71"/>
        <v xml:space="preserve"> </v>
      </c>
      <c r="DD37" s="172">
        <f t="shared" ca="1" si="19"/>
        <v>1</v>
      </c>
      <c r="DE37" s="172">
        <v>35</v>
      </c>
      <c r="DL37" s="202">
        <f t="shared" si="20"/>
        <v>0</v>
      </c>
      <c r="DM37" s="202">
        <f t="shared" si="21"/>
        <v>1</v>
      </c>
      <c r="DN37" s="202">
        <f t="shared" si="22"/>
        <v>1</v>
      </c>
      <c r="DO37" s="202">
        <f t="shared" si="23"/>
        <v>1</v>
      </c>
      <c r="DP37" s="202">
        <f t="shared" si="24"/>
        <v>1</v>
      </c>
      <c r="DQ37" s="202">
        <f t="shared" si="25"/>
        <v>1</v>
      </c>
      <c r="DR37" s="202">
        <f t="shared" si="26"/>
        <v>1</v>
      </c>
      <c r="DS37" s="202">
        <f t="shared" si="27"/>
        <v>1</v>
      </c>
      <c r="DT37" s="202">
        <f t="shared" si="28"/>
        <v>1</v>
      </c>
      <c r="DU37" s="202">
        <f t="shared" si="29"/>
        <v>1</v>
      </c>
      <c r="DV37" s="202">
        <f t="shared" si="68"/>
        <v>1</v>
      </c>
      <c r="DW37" s="202">
        <f t="shared" si="68"/>
        <v>1</v>
      </c>
      <c r="DX37" s="202">
        <f t="shared" si="68"/>
        <v>1</v>
      </c>
      <c r="DY37" s="202">
        <f t="shared" si="68"/>
        <v>1</v>
      </c>
      <c r="DZ37" s="202">
        <f t="shared" si="68"/>
        <v>1</v>
      </c>
      <c r="EA37" s="202">
        <f t="shared" si="68"/>
        <v>1</v>
      </c>
      <c r="EB37" s="202">
        <f t="shared" si="68"/>
        <v>1</v>
      </c>
      <c r="EC37" s="202">
        <f t="shared" si="68"/>
        <v>1</v>
      </c>
      <c r="ED37" s="202">
        <f t="shared" si="68"/>
        <v>1</v>
      </c>
      <c r="EE37" s="202">
        <f t="shared" si="68"/>
        <v>1</v>
      </c>
      <c r="EF37" s="202">
        <f t="shared" si="68"/>
        <v>1</v>
      </c>
      <c r="EG37" s="202">
        <f t="shared" si="31"/>
        <v>0</v>
      </c>
    </row>
    <row r="38" spans="1:137" x14ac:dyDescent="0.25">
      <c r="B38" s="16" t="s">
        <v>292</v>
      </c>
      <c r="C38" s="15">
        <v>250</v>
      </c>
      <c r="D38" s="20"/>
      <c r="E38" s="20"/>
      <c r="F38" s="20"/>
      <c r="G38" s="20"/>
      <c r="H38" s="20"/>
      <c r="I38" s="20"/>
      <c r="J38" s="20"/>
      <c r="K38" s="20"/>
      <c r="L38" s="21"/>
      <c r="M38" s="21"/>
      <c r="N38" s="21"/>
      <c r="O38" s="21"/>
      <c r="P38" s="20"/>
      <c r="Q38" s="20"/>
      <c r="S38" s="202">
        <f t="shared" ref="S38:S40" si="72">DL38*(C38+50*SUM(L38:O38))</f>
        <v>0</v>
      </c>
      <c r="T38" s="5"/>
      <c r="U38" s="13"/>
      <c r="V38" s="5"/>
      <c r="W38" s="5" t="str">
        <f t="shared" ca="1" si="2"/>
        <v/>
      </c>
      <c r="X38" s="5"/>
      <c r="Y38" s="5"/>
      <c r="Z38" s="5"/>
      <c r="AA38" s="16" t="s">
        <v>381</v>
      </c>
      <c r="AB38" s="15">
        <v>125</v>
      </c>
      <c r="AC38" s="20"/>
      <c r="AD38" s="20"/>
      <c r="AE38" s="20"/>
      <c r="AF38" s="20"/>
      <c r="AG38" s="20"/>
      <c r="AH38" s="20"/>
      <c r="AI38" s="20"/>
      <c r="AJ38" s="20"/>
      <c r="AK38" s="20"/>
      <c r="AL38" s="20"/>
      <c r="AM38" s="20"/>
      <c r="AN38" s="20"/>
      <c r="AO38" s="20"/>
      <c r="AP38" s="15">
        <f>SUM(AQ38:BJ38)*AB38</f>
        <v>0</v>
      </c>
      <c r="AQ38" s="28"/>
      <c r="AR38" s="29"/>
      <c r="AS38" s="29"/>
      <c r="AT38" s="29"/>
      <c r="AU38" s="29"/>
      <c r="AV38" s="29"/>
      <c r="AW38" s="29"/>
      <c r="AX38" s="29"/>
      <c r="AY38" s="29"/>
      <c r="AZ38" s="29"/>
      <c r="BA38" s="29"/>
      <c r="BB38" s="29"/>
      <c r="BC38" s="29"/>
      <c r="BD38" s="29"/>
      <c r="BE38" s="29"/>
      <c r="BF38" s="29"/>
      <c r="BG38" s="29"/>
      <c r="BH38" s="29"/>
      <c r="BI38" s="29"/>
      <c r="BJ38" s="30"/>
      <c r="BV38" s="168">
        <v>1</v>
      </c>
      <c r="BW38" s="40">
        <f t="shared" si="63"/>
        <v>0</v>
      </c>
      <c r="BX38" s="42">
        <f t="shared" si="64"/>
        <v>0</v>
      </c>
      <c r="BY38" s="168">
        <v>1</v>
      </c>
      <c r="BZ38" s="43">
        <f t="shared" si="65"/>
        <v>0</v>
      </c>
      <c r="CA38" s="38" t="str">
        <f t="shared" si="66"/>
        <v>-</v>
      </c>
      <c r="CB38" s="199">
        <f t="shared" si="32"/>
        <v>1</v>
      </c>
      <c r="CC38" s="199">
        <f t="shared" si="33"/>
        <v>1</v>
      </c>
      <c r="CD38" s="199">
        <f t="shared" si="34"/>
        <v>1</v>
      </c>
      <c r="CE38" s="199">
        <f t="shared" si="35"/>
        <v>1</v>
      </c>
      <c r="CF38" s="199">
        <f t="shared" si="36"/>
        <v>1</v>
      </c>
      <c r="CG38" s="199">
        <f t="shared" si="37"/>
        <v>1</v>
      </c>
      <c r="CH38" s="199">
        <f t="shared" si="38"/>
        <v>1</v>
      </c>
      <c r="CI38" s="199">
        <f t="shared" si="39"/>
        <v>1</v>
      </c>
      <c r="CJ38" s="199">
        <f t="shared" si="40"/>
        <v>1</v>
      </c>
      <c r="CK38" s="199">
        <f t="shared" si="41"/>
        <v>1</v>
      </c>
      <c r="CL38" s="199">
        <f t="shared" si="42"/>
        <v>1</v>
      </c>
      <c r="CM38" s="199">
        <f t="shared" si="43"/>
        <v>1</v>
      </c>
      <c r="CN38" s="199">
        <f t="shared" si="44"/>
        <v>1</v>
      </c>
      <c r="CO38" s="199">
        <f t="shared" si="45"/>
        <v>1</v>
      </c>
      <c r="CP38" s="199">
        <f t="shared" si="46"/>
        <v>1</v>
      </c>
      <c r="CQ38" s="199">
        <f t="shared" si="47"/>
        <v>1</v>
      </c>
      <c r="CR38" s="199">
        <f t="shared" si="48"/>
        <v>1</v>
      </c>
      <c r="CS38" s="199">
        <f t="shared" si="49"/>
        <v>1</v>
      </c>
      <c r="CT38" s="199">
        <f t="shared" si="50"/>
        <v>1</v>
      </c>
      <c r="CU38" s="199">
        <f t="shared" si="51"/>
        <v>1</v>
      </c>
      <c r="CW38" s="38" t="str">
        <f t="shared" si="54"/>
        <v>-</v>
      </c>
      <c r="CX38" s="38">
        <f t="shared" si="55"/>
        <v>0</v>
      </c>
      <c r="DA38" s="172">
        <v>4</v>
      </c>
      <c r="DB38" s="32" t="str">
        <f t="shared" ca="1" si="71"/>
        <v xml:space="preserve"> </v>
      </c>
      <c r="DD38" s="172">
        <f t="shared" ca="1" si="19"/>
        <v>1</v>
      </c>
      <c r="DE38" s="172">
        <v>36</v>
      </c>
      <c r="DL38" s="202">
        <f t="shared" si="20"/>
        <v>0</v>
      </c>
      <c r="DM38" s="202">
        <f t="shared" si="21"/>
        <v>1</v>
      </c>
      <c r="DN38" s="202">
        <f t="shared" si="22"/>
        <v>1</v>
      </c>
      <c r="DO38" s="202">
        <f t="shared" si="23"/>
        <v>1</v>
      </c>
      <c r="DP38" s="202">
        <f t="shared" si="24"/>
        <v>1</v>
      </c>
      <c r="DQ38" s="202">
        <f t="shared" si="25"/>
        <v>1</v>
      </c>
      <c r="DR38" s="202">
        <f t="shared" si="26"/>
        <v>1</v>
      </c>
      <c r="DS38" s="202">
        <f t="shared" si="27"/>
        <v>1</v>
      </c>
      <c r="DT38" s="202">
        <f t="shared" si="28"/>
        <v>1</v>
      </c>
      <c r="DU38" s="202">
        <f t="shared" si="29"/>
        <v>1</v>
      </c>
      <c r="DV38" s="202">
        <f t="shared" si="68"/>
        <v>1</v>
      </c>
      <c r="DW38" s="202">
        <f t="shared" si="68"/>
        <v>1</v>
      </c>
      <c r="DX38" s="202">
        <f t="shared" si="68"/>
        <v>1</v>
      </c>
      <c r="DY38" s="202">
        <f t="shared" si="68"/>
        <v>1</v>
      </c>
      <c r="DZ38" s="202">
        <f t="shared" si="68"/>
        <v>1</v>
      </c>
      <c r="EA38" s="202">
        <f t="shared" si="68"/>
        <v>1</v>
      </c>
      <c r="EB38" s="202">
        <f t="shared" si="68"/>
        <v>1</v>
      </c>
      <c r="EC38" s="202">
        <f t="shared" si="68"/>
        <v>1</v>
      </c>
      <c r="ED38" s="202">
        <f t="shared" si="68"/>
        <v>1</v>
      </c>
      <c r="EE38" s="202">
        <f t="shared" si="68"/>
        <v>1</v>
      </c>
      <c r="EF38" s="202">
        <f t="shared" si="68"/>
        <v>1</v>
      </c>
      <c r="EG38" s="202">
        <f t="shared" si="31"/>
        <v>0</v>
      </c>
    </row>
    <row r="39" spans="1:137" x14ac:dyDescent="0.25">
      <c r="B39" s="16" t="s">
        <v>292</v>
      </c>
      <c r="C39" s="15">
        <v>250</v>
      </c>
      <c r="D39" s="19"/>
      <c r="E39" s="19"/>
      <c r="F39" s="19"/>
      <c r="G39" s="19"/>
      <c r="H39" s="19"/>
      <c r="I39" s="19"/>
      <c r="J39" s="19"/>
      <c r="K39" s="19"/>
      <c r="L39" s="21"/>
      <c r="M39" s="21"/>
      <c r="N39" s="21"/>
      <c r="O39" s="21"/>
      <c r="P39" s="19"/>
      <c r="Q39" s="19"/>
      <c r="S39" s="202">
        <f t="shared" si="72"/>
        <v>0</v>
      </c>
      <c r="T39" s="5"/>
      <c r="U39" s="13"/>
      <c r="V39" s="5"/>
      <c r="W39" s="5" t="str">
        <f t="shared" ca="1" si="2"/>
        <v/>
      </c>
      <c r="X39" s="5"/>
      <c r="Y39" s="5"/>
      <c r="Z39" s="5"/>
      <c r="AA39" s="16" t="s">
        <v>382</v>
      </c>
      <c r="AB39" s="15">
        <v>100</v>
      </c>
      <c r="AC39" s="19"/>
      <c r="AD39" s="19"/>
      <c r="AE39" s="19"/>
      <c r="AF39" s="19"/>
      <c r="AG39" s="19"/>
      <c r="AH39" s="19"/>
      <c r="AI39" s="19"/>
      <c r="AJ39" s="21"/>
      <c r="AK39" s="19"/>
      <c r="AL39" s="19"/>
      <c r="AM39" s="19"/>
      <c r="AN39" s="19"/>
      <c r="AO39" s="19"/>
      <c r="AP39" s="15">
        <f>SUM(AQ39:BJ39)*(AB39+20*AJ39)</f>
        <v>0</v>
      </c>
      <c r="AQ39" s="28"/>
      <c r="AR39" s="29"/>
      <c r="AS39" s="29"/>
      <c r="AT39" s="29"/>
      <c r="AU39" s="29"/>
      <c r="AV39" s="29"/>
      <c r="AW39" s="29"/>
      <c r="AX39" s="29"/>
      <c r="AY39" s="29"/>
      <c r="AZ39" s="29"/>
      <c r="BA39" s="29"/>
      <c r="BB39" s="29"/>
      <c r="BC39" s="29"/>
      <c r="BD39" s="29"/>
      <c r="BE39" s="29"/>
      <c r="BF39" s="29"/>
      <c r="BG39" s="29"/>
      <c r="BH39" s="29"/>
      <c r="BI39" s="29"/>
      <c r="BJ39" s="30"/>
      <c r="BV39" s="168">
        <v>1</v>
      </c>
      <c r="BW39" s="40">
        <f t="shared" si="63"/>
        <v>0</v>
      </c>
      <c r="BX39" s="42">
        <f t="shared" si="64"/>
        <v>0</v>
      </c>
      <c r="BY39" s="168"/>
      <c r="BZ39" s="43">
        <f t="shared" si="65"/>
        <v>0</v>
      </c>
      <c r="CA39" s="38" t="str">
        <f t="shared" si="66"/>
        <v>-</v>
      </c>
      <c r="CB39" s="199">
        <f t="shared" si="32"/>
        <v>1</v>
      </c>
      <c r="CC39" s="199">
        <f t="shared" si="33"/>
        <v>1</v>
      </c>
      <c r="CD39" s="199">
        <f t="shared" si="34"/>
        <v>1</v>
      </c>
      <c r="CE39" s="199">
        <f t="shared" si="35"/>
        <v>1</v>
      </c>
      <c r="CF39" s="199">
        <f t="shared" si="36"/>
        <v>1</v>
      </c>
      <c r="CG39" s="199">
        <f t="shared" si="37"/>
        <v>1</v>
      </c>
      <c r="CH39" s="199">
        <f t="shared" si="38"/>
        <v>1</v>
      </c>
      <c r="CI39" s="199">
        <f t="shared" si="39"/>
        <v>1</v>
      </c>
      <c r="CJ39" s="199">
        <f t="shared" si="40"/>
        <v>1</v>
      </c>
      <c r="CK39" s="199">
        <f t="shared" si="41"/>
        <v>1</v>
      </c>
      <c r="CL39" s="199">
        <f t="shared" si="42"/>
        <v>1</v>
      </c>
      <c r="CM39" s="199">
        <f t="shared" si="43"/>
        <v>1</v>
      </c>
      <c r="CN39" s="199">
        <f t="shared" si="44"/>
        <v>1</v>
      </c>
      <c r="CO39" s="199">
        <f t="shared" si="45"/>
        <v>1</v>
      </c>
      <c r="CP39" s="199">
        <f t="shared" si="46"/>
        <v>1</v>
      </c>
      <c r="CQ39" s="199">
        <f t="shared" si="47"/>
        <v>1</v>
      </c>
      <c r="CR39" s="199">
        <f t="shared" si="48"/>
        <v>1</v>
      </c>
      <c r="CS39" s="199">
        <f t="shared" si="49"/>
        <v>1</v>
      </c>
      <c r="CT39" s="199">
        <f t="shared" si="50"/>
        <v>1</v>
      </c>
      <c r="CU39" s="199">
        <f t="shared" si="51"/>
        <v>1</v>
      </c>
      <c r="CW39" s="38" t="str">
        <f t="shared" si="54"/>
        <v>-</v>
      </c>
      <c r="CX39" s="38">
        <f t="shared" si="55"/>
        <v>0</v>
      </c>
      <c r="DA39" s="172">
        <v>5</v>
      </c>
      <c r="DB39" s="32" t="str">
        <f t="shared" ca="1" si="71"/>
        <v xml:space="preserve"> </v>
      </c>
      <c r="DD39" s="172">
        <f t="shared" ca="1" si="19"/>
        <v>1</v>
      </c>
      <c r="DE39" s="172">
        <v>37</v>
      </c>
      <c r="DL39" s="202">
        <f t="shared" si="20"/>
        <v>0</v>
      </c>
      <c r="DM39" s="202">
        <f t="shared" si="21"/>
        <v>1</v>
      </c>
      <c r="DN39" s="202">
        <f t="shared" si="22"/>
        <v>1</v>
      </c>
      <c r="DO39" s="202">
        <f t="shared" si="23"/>
        <v>1</v>
      </c>
      <c r="DP39" s="202">
        <f t="shared" si="24"/>
        <v>1</v>
      </c>
      <c r="DQ39" s="202">
        <f t="shared" si="25"/>
        <v>1</v>
      </c>
      <c r="DR39" s="202">
        <f t="shared" si="26"/>
        <v>1</v>
      </c>
      <c r="DS39" s="202">
        <f t="shared" si="27"/>
        <v>1</v>
      </c>
      <c r="DT39" s="202">
        <f t="shared" si="28"/>
        <v>1</v>
      </c>
      <c r="DU39" s="202">
        <f t="shared" si="29"/>
        <v>1</v>
      </c>
      <c r="DV39" s="202">
        <f t="shared" si="68"/>
        <v>1</v>
      </c>
      <c r="DW39" s="202">
        <f t="shared" si="68"/>
        <v>1</v>
      </c>
      <c r="DX39" s="202">
        <f t="shared" si="68"/>
        <v>1</v>
      </c>
      <c r="DY39" s="202">
        <f t="shared" si="68"/>
        <v>1</v>
      </c>
      <c r="DZ39" s="202">
        <f t="shared" si="68"/>
        <v>1</v>
      </c>
      <c r="EA39" s="202">
        <f t="shared" si="68"/>
        <v>1</v>
      </c>
      <c r="EB39" s="202">
        <f t="shared" si="68"/>
        <v>1</v>
      </c>
      <c r="EC39" s="202">
        <f t="shared" si="68"/>
        <v>1</v>
      </c>
      <c r="ED39" s="202">
        <f t="shared" si="68"/>
        <v>1</v>
      </c>
      <c r="EE39" s="202">
        <f t="shared" si="68"/>
        <v>1</v>
      </c>
      <c r="EF39" s="202">
        <f t="shared" si="68"/>
        <v>1</v>
      </c>
      <c r="EG39" s="202">
        <f t="shared" si="31"/>
        <v>0</v>
      </c>
    </row>
    <row r="40" spans="1:137" x14ac:dyDescent="0.25">
      <c r="B40" s="16" t="s">
        <v>292</v>
      </c>
      <c r="C40" s="15">
        <v>250</v>
      </c>
      <c r="D40" s="20"/>
      <c r="E40" s="20"/>
      <c r="F40" s="20"/>
      <c r="G40" s="20"/>
      <c r="H40" s="20"/>
      <c r="I40" s="20"/>
      <c r="J40" s="20"/>
      <c r="K40" s="20"/>
      <c r="L40" s="21"/>
      <c r="M40" s="21"/>
      <c r="N40" s="21"/>
      <c r="O40" s="21"/>
      <c r="P40" s="20"/>
      <c r="Q40" s="20"/>
      <c r="S40" s="202">
        <f t="shared" si="72"/>
        <v>0</v>
      </c>
      <c r="T40" s="5"/>
      <c r="U40" s="13"/>
      <c r="V40" s="5"/>
      <c r="W40" s="5" t="str">
        <f t="shared" ca="1" si="2"/>
        <v/>
      </c>
      <c r="X40" s="5"/>
      <c r="Y40" s="5"/>
      <c r="Z40" s="5"/>
      <c r="AA40" s="16" t="s">
        <v>382</v>
      </c>
      <c r="AB40" s="15">
        <v>100</v>
      </c>
      <c r="AC40" s="20"/>
      <c r="AD40" s="20"/>
      <c r="AE40" s="20"/>
      <c r="AF40" s="20"/>
      <c r="AG40" s="20"/>
      <c r="AH40" s="20"/>
      <c r="AI40" s="20"/>
      <c r="AJ40" s="21"/>
      <c r="AK40" s="20"/>
      <c r="AL40" s="20"/>
      <c r="AM40" s="20"/>
      <c r="AN40" s="20"/>
      <c r="AO40" s="20"/>
      <c r="AP40" s="15">
        <f>SUM(AQ40:BJ40)*(AB40+20*AJ40)</f>
        <v>0</v>
      </c>
      <c r="AQ40" s="28"/>
      <c r="AR40" s="29"/>
      <c r="AS40" s="29"/>
      <c r="AT40" s="29"/>
      <c r="AU40" s="29"/>
      <c r="AV40" s="29"/>
      <c r="AW40" s="29"/>
      <c r="AX40" s="29"/>
      <c r="AY40" s="29"/>
      <c r="AZ40" s="29"/>
      <c r="BA40" s="29"/>
      <c r="BB40" s="29"/>
      <c r="BC40" s="29"/>
      <c r="BD40" s="29"/>
      <c r="BE40" s="29"/>
      <c r="BF40" s="29"/>
      <c r="BG40" s="29"/>
      <c r="BH40" s="29"/>
      <c r="BI40" s="29"/>
      <c r="BJ40" s="30"/>
      <c r="BV40" s="168">
        <v>1</v>
      </c>
      <c r="BW40" s="40">
        <f t="shared" si="63"/>
        <v>0</v>
      </c>
      <c r="BX40" s="42">
        <f t="shared" si="64"/>
        <v>0</v>
      </c>
      <c r="BY40" s="168"/>
      <c r="BZ40" s="43">
        <f t="shared" si="65"/>
        <v>0</v>
      </c>
      <c r="CA40" s="38" t="str">
        <f t="shared" si="66"/>
        <v>-</v>
      </c>
      <c r="CB40" s="199">
        <f t="shared" si="32"/>
        <v>1</v>
      </c>
      <c r="CC40" s="199">
        <f t="shared" si="33"/>
        <v>1</v>
      </c>
      <c r="CD40" s="199">
        <f t="shared" si="34"/>
        <v>1</v>
      </c>
      <c r="CE40" s="199">
        <f t="shared" si="35"/>
        <v>1</v>
      </c>
      <c r="CF40" s="199">
        <f t="shared" si="36"/>
        <v>1</v>
      </c>
      <c r="CG40" s="199">
        <f t="shared" si="37"/>
        <v>1</v>
      </c>
      <c r="CH40" s="199">
        <f t="shared" si="38"/>
        <v>1</v>
      </c>
      <c r="CI40" s="199">
        <f t="shared" si="39"/>
        <v>1</v>
      </c>
      <c r="CJ40" s="199">
        <f t="shared" si="40"/>
        <v>1</v>
      </c>
      <c r="CK40" s="199">
        <f t="shared" si="41"/>
        <v>1</v>
      </c>
      <c r="CL40" s="199">
        <f t="shared" si="42"/>
        <v>1</v>
      </c>
      <c r="CM40" s="199">
        <f t="shared" si="43"/>
        <v>1</v>
      </c>
      <c r="CN40" s="199">
        <f t="shared" si="44"/>
        <v>1</v>
      </c>
      <c r="CO40" s="199">
        <f t="shared" si="45"/>
        <v>1</v>
      </c>
      <c r="CP40" s="199">
        <f t="shared" si="46"/>
        <v>1</v>
      </c>
      <c r="CQ40" s="199">
        <f t="shared" si="47"/>
        <v>1</v>
      </c>
      <c r="CR40" s="199">
        <f t="shared" si="48"/>
        <v>1</v>
      </c>
      <c r="CS40" s="199">
        <f t="shared" si="49"/>
        <v>1</v>
      </c>
      <c r="CT40" s="199">
        <f t="shared" si="50"/>
        <v>1</v>
      </c>
      <c r="CU40" s="199">
        <f t="shared" si="51"/>
        <v>1</v>
      </c>
      <c r="CW40" s="38" t="str">
        <f t="shared" si="54"/>
        <v>-</v>
      </c>
      <c r="CX40" s="38">
        <f t="shared" si="55"/>
        <v>0</v>
      </c>
      <c r="DA40" s="172">
        <v>6</v>
      </c>
      <c r="DB40" s="32" t="str">
        <f t="shared" ca="1" si="71"/>
        <v xml:space="preserve"> </v>
      </c>
      <c r="DD40" s="172">
        <f t="shared" ca="1" si="19"/>
        <v>1</v>
      </c>
      <c r="DE40" s="172">
        <v>38</v>
      </c>
      <c r="DL40" s="202">
        <f t="shared" si="20"/>
        <v>0</v>
      </c>
      <c r="DM40" s="202">
        <f t="shared" si="21"/>
        <v>1</v>
      </c>
      <c r="DN40" s="202">
        <f t="shared" si="22"/>
        <v>1</v>
      </c>
      <c r="DO40" s="202">
        <f t="shared" si="23"/>
        <v>1</v>
      </c>
      <c r="DP40" s="202">
        <f t="shared" si="24"/>
        <v>1</v>
      </c>
      <c r="DQ40" s="202">
        <f t="shared" si="25"/>
        <v>1</v>
      </c>
      <c r="DR40" s="202">
        <f t="shared" si="26"/>
        <v>1</v>
      </c>
      <c r="DS40" s="202">
        <f t="shared" si="27"/>
        <v>1</v>
      </c>
      <c r="DT40" s="202">
        <f t="shared" si="28"/>
        <v>1</v>
      </c>
      <c r="DU40" s="202">
        <f t="shared" si="29"/>
        <v>1</v>
      </c>
      <c r="DV40" s="202">
        <f t="shared" si="68"/>
        <v>1</v>
      </c>
      <c r="DW40" s="202">
        <f t="shared" si="68"/>
        <v>1</v>
      </c>
      <c r="DX40" s="202">
        <f t="shared" si="68"/>
        <v>1</v>
      </c>
      <c r="DY40" s="202">
        <f t="shared" si="68"/>
        <v>1</v>
      </c>
      <c r="DZ40" s="202">
        <f t="shared" si="68"/>
        <v>1</v>
      </c>
      <c r="EA40" s="202">
        <f t="shared" si="68"/>
        <v>1</v>
      </c>
      <c r="EB40" s="202">
        <f t="shared" si="68"/>
        <v>1</v>
      </c>
      <c r="EC40" s="202">
        <f t="shared" si="68"/>
        <v>1</v>
      </c>
      <c r="ED40" s="202">
        <f t="shared" si="68"/>
        <v>1</v>
      </c>
      <c r="EE40" s="202">
        <f t="shared" si="68"/>
        <v>1</v>
      </c>
      <c r="EF40" s="202">
        <f t="shared" si="68"/>
        <v>1</v>
      </c>
      <c r="EG40" s="202">
        <f t="shared" si="31"/>
        <v>0</v>
      </c>
    </row>
    <row r="41" spans="1:137" x14ac:dyDescent="0.25">
      <c r="A41" s="15" t="s">
        <v>36</v>
      </c>
      <c r="B41" s="16" t="s">
        <v>297</v>
      </c>
      <c r="C41" s="15">
        <v>175</v>
      </c>
      <c r="D41" s="19"/>
      <c r="E41" s="19"/>
      <c r="F41" s="19"/>
      <c r="G41" s="19"/>
      <c r="H41" s="19"/>
      <c r="I41" s="19"/>
      <c r="J41" s="19"/>
      <c r="K41" s="19"/>
      <c r="L41" s="19"/>
      <c r="M41" s="19"/>
      <c r="N41" s="19"/>
      <c r="O41" s="19"/>
      <c r="P41" s="19"/>
      <c r="Q41" s="19"/>
      <c r="S41" s="202">
        <f>DL41*C41</f>
        <v>0</v>
      </c>
      <c r="T41" s="5"/>
      <c r="U41" s="13"/>
      <c r="V41" s="5"/>
      <c r="W41" s="5" t="str">
        <f t="shared" ca="1" si="2"/>
        <v/>
      </c>
      <c r="X41" s="5"/>
      <c r="Y41" s="5"/>
      <c r="Z41" s="5"/>
      <c r="AQ41" s="25"/>
      <c r="AR41" s="26"/>
      <c r="AS41" s="26"/>
      <c r="AT41" s="26"/>
      <c r="AU41" s="26"/>
      <c r="AV41" s="26"/>
      <c r="AW41" s="26"/>
      <c r="AX41" s="26"/>
      <c r="AY41" s="26"/>
      <c r="AZ41" s="26"/>
      <c r="BA41" s="26"/>
      <c r="BB41" s="26"/>
      <c r="BC41" s="26"/>
      <c r="BD41" s="26"/>
      <c r="BE41" s="26"/>
      <c r="BF41" s="26"/>
      <c r="BG41" s="26"/>
      <c r="BH41" s="26"/>
      <c r="BI41" s="26"/>
      <c r="BJ41" s="27"/>
      <c r="BX41" s="172"/>
      <c r="BY41" s="172"/>
      <c r="BZ41" s="172"/>
      <c r="CB41" s="199">
        <f t="shared" si="32"/>
        <v>1</v>
      </c>
      <c r="CC41" s="199">
        <f t="shared" si="33"/>
        <v>1</v>
      </c>
      <c r="CD41" s="199">
        <f t="shared" si="34"/>
        <v>1</v>
      </c>
      <c r="CE41" s="199">
        <f t="shared" si="35"/>
        <v>1</v>
      </c>
      <c r="CF41" s="199">
        <f t="shared" si="36"/>
        <v>1</v>
      </c>
      <c r="CG41" s="199">
        <f t="shared" si="37"/>
        <v>1</v>
      </c>
      <c r="CH41" s="199">
        <f t="shared" si="38"/>
        <v>1</v>
      </c>
      <c r="CI41" s="199">
        <f t="shared" si="39"/>
        <v>1</v>
      </c>
      <c r="CJ41" s="199">
        <f t="shared" si="40"/>
        <v>1</v>
      </c>
      <c r="CK41" s="199">
        <f t="shared" si="41"/>
        <v>1</v>
      </c>
      <c r="CL41" s="199">
        <f t="shared" si="42"/>
        <v>1</v>
      </c>
      <c r="CM41" s="199">
        <f t="shared" si="43"/>
        <v>1</v>
      </c>
      <c r="CN41" s="199">
        <f t="shared" si="44"/>
        <v>1</v>
      </c>
      <c r="CO41" s="199">
        <f t="shared" si="45"/>
        <v>1</v>
      </c>
      <c r="CP41" s="199">
        <f t="shared" si="46"/>
        <v>1</v>
      </c>
      <c r="CQ41" s="199">
        <f t="shared" si="47"/>
        <v>1</v>
      </c>
      <c r="CR41" s="199">
        <f t="shared" si="48"/>
        <v>1</v>
      </c>
      <c r="CS41" s="199">
        <f t="shared" si="49"/>
        <v>1</v>
      </c>
      <c r="CT41" s="199">
        <f t="shared" si="50"/>
        <v>1</v>
      </c>
      <c r="CU41" s="199">
        <f t="shared" si="51"/>
        <v>1</v>
      </c>
      <c r="CW41" s="38" t="str">
        <f t="shared" si="54"/>
        <v>-</v>
      </c>
      <c r="CX41" s="38">
        <f t="shared" si="55"/>
        <v>0</v>
      </c>
      <c r="DA41" s="172">
        <v>7</v>
      </c>
      <c r="DB41" s="32" t="str">
        <f t="shared" ca="1" si="71"/>
        <v xml:space="preserve"> </v>
      </c>
      <c r="DD41" s="172">
        <f t="shared" ca="1" si="19"/>
        <v>1</v>
      </c>
      <c r="DE41" s="172">
        <v>39</v>
      </c>
      <c r="DL41" s="202">
        <f t="shared" si="20"/>
        <v>0</v>
      </c>
      <c r="DM41" s="202">
        <f t="shared" si="21"/>
        <v>1</v>
      </c>
      <c r="DN41" s="202">
        <f t="shared" si="22"/>
        <v>1</v>
      </c>
      <c r="DO41" s="202">
        <f t="shared" si="23"/>
        <v>1</v>
      </c>
      <c r="DP41" s="202">
        <f t="shared" si="24"/>
        <v>1</v>
      </c>
      <c r="DQ41" s="202">
        <f t="shared" si="25"/>
        <v>1</v>
      </c>
      <c r="DR41" s="202">
        <f t="shared" si="26"/>
        <v>1</v>
      </c>
      <c r="DS41" s="202">
        <f t="shared" si="27"/>
        <v>1</v>
      </c>
      <c r="DT41" s="202">
        <f t="shared" si="28"/>
        <v>1</v>
      </c>
      <c r="DU41" s="202">
        <f t="shared" si="29"/>
        <v>1</v>
      </c>
      <c r="DV41" s="202">
        <f t="shared" si="68"/>
        <v>1</v>
      </c>
      <c r="DW41" s="202">
        <f t="shared" si="68"/>
        <v>1</v>
      </c>
      <c r="DX41" s="202">
        <f t="shared" si="68"/>
        <v>1</v>
      </c>
      <c r="DY41" s="202">
        <f t="shared" si="68"/>
        <v>1</v>
      </c>
      <c r="DZ41" s="202">
        <f t="shared" si="68"/>
        <v>1</v>
      </c>
      <c r="EA41" s="202">
        <f t="shared" si="68"/>
        <v>1</v>
      </c>
      <c r="EB41" s="202">
        <f t="shared" si="68"/>
        <v>1</v>
      </c>
      <c r="EC41" s="202">
        <f t="shared" si="68"/>
        <v>1</v>
      </c>
      <c r="ED41" s="202">
        <f t="shared" si="68"/>
        <v>1</v>
      </c>
      <c r="EE41" s="202">
        <f t="shared" si="68"/>
        <v>1</v>
      </c>
      <c r="EF41" s="202">
        <f t="shared" si="68"/>
        <v>1</v>
      </c>
      <c r="EG41" s="202">
        <f t="shared" si="31"/>
        <v>0</v>
      </c>
    </row>
    <row r="42" spans="1:137" x14ac:dyDescent="0.25">
      <c r="B42" s="51" t="s">
        <v>358</v>
      </c>
      <c r="C42" s="15">
        <v>250</v>
      </c>
      <c r="D42" s="20"/>
      <c r="E42" s="20"/>
      <c r="F42" s="20"/>
      <c r="G42" s="20"/>
      <c r="H42" s="20"/>
      <c r="I42" s="20"/>
      <c r="J42" s="20"/>
      <c r="K42" s="20"/>
      <c r="L42" s="20"/>
      <c r="M42" s="20"/>
      <c r="N42" s="20"/>
      <c r="O42" s="20"/>
      <c r="P42" s="20"/>
      <c r="Q42" s="20"/>
      <c r="S42" s="172">
        <f>DL42*C42</f>
        <v>0</v>
      </c>
      <c r="T42" s="5"/>
      <c r="U42" s="13"/>
      <c r="V42" s="5"/>
      <c r="W42" s="5" t="str">
        <f t="shared" ca="1" si="2"/>
        <v/>
      </c>
      <c r="X42" s="5"/>
      <c r="Y42" s="5"/>
      <c r="Z42" s="5"/>
      <c r="AC42" s="228" t="s">
        <v>65</v>
      </c>
      <c r="AD42" s="228" t="s">
        <v>384</v>
      </c>
      <c r="AE42" s="228" t="s">
        <v>66</v>
      </c>
      <c r="AF42" s="228" t="s">
        <v>70</v>
      </c>
      <c r="AG42" s="228" t="s">
        <v>387</v>
      </c>
      <c r="AH42" s="228" t="s">
        <v>73</v>
      </c>
      <c r="AI42" s="228" t="s">
        <v>388</v>
      </c>
      <c r="AQ42" s="25"/>
      <c r="AR42" s="26"/>
      <c r="AS42" s="26"/>
      <c r="AT42" s="26"/>
      <c r="AU42" s="26"/>
      <c r="AV42" s="26"/>
      <c r="AW42" s="26"/>
      <c r="AX42" s="26"/>
      <c r="AY42" s="26"/>
      <c r="AZ42" s="26"/>
      <c r="BA42" s="26"/>
      <c r="BB42" s="26"/>
      <c r="BC42" s="26"/>
      <c r="BD42" s="26"/>
      <c r="BE42" s="26"/>
      <c r="BF42" s="26"/>
      <c r="BG42" s="26"/>
      <c r="BH42" s="26"/>
      <c r="BI42" s="26"/>
      <c r="BJ42" s="27"/>
      <c r="BX42" s="172"/>
      <c r="BY42" s="172"/>
      <c r="BZ42" s="172"/>
      <c r="CB42" s="199">
        <f t="shared" si="32"/>
        <v>1</v>
      </c>
      <c r="CC42" s="199">
        <f t="shared" si="33"/>
        <v>1</v>
      </c>
      <c r="CD42" s="199">
        <f t="shared" si="34"/>
        <v>1</v>
      </c>
      <c r="CE42" s="199">
        <f t="shared" si="35"/>
        <v>1</v>
      </c>
      <c r="CF42" s="199">
        <f t="shared" si="36"/>
        <v>1</v>
      </c>
      <c r="CG42" s="199">
        <f t="shared" si="37"/>
        <v>1</v>
      </c>
      <c r="CH42" s="199">
        <f t="shared" si="38"/>
        <v>1</v>
      </c>
      <c r="CI42" s="199">
        <f t="shared" si="39"/>
        <v>1</v>
      </c>
      <c r="CJ42" s="199">
        <f t="shared" si="40"/>
        <v>1</v>
      </c>
      <c r="CK42" s="199">
        <f t="shared" si="41"/>
        <v>1</v>
      </c>
      <c r="CL42" s="199">
        <f t="shared" si="42"/>
        <v>1</v>
      </c>
      <c r="CM42" s="199">
        <f t="shared" si="43"/>
        <v>1</v>
      </c>
      <c r="CN42" s="199">
        <f t="shared" si="44"/>
        <v>1</v>
      </c>
      <c r="CO42" s="199">
        <f t="shared" si="45"/>
        <v>1</v>
      </c>
      <c r="CP42" s="199">
        <f t="shared" si="46"/>
        <v>1</v>
      </c>
      <c r="CQ42" s="199">
        <f t="shared" si="47"/>
        <v>1</v>
      </c>
      <c r="CR42" s="199">
        <f t="shared" si="48"/>
        <v>1</v>
      </c>
      <c r="CS42" s="199">
        <f t="shared" si="49"/>
        <v>1</v>
      </c>
      <c r="CT42" s="199">
        <f t="shared" si="50"/>
        <v>1</v>
      </c>
      <c r="CU42" s="199">
        <f t="shared" si="51"/>
        <v>1</v>
      </c>
      <c r="CW42" s="38" t="str">
        <f t="shared" si="54"/>
        <v>-</v>
      </c>
      <c r="CX42" s="38">
        <f t="shared" si="55"/>
        <v>0</v>
      </c>
      <c r="DA42" s="172">
        <v>8</v>
      </c>
      <c r="DB42" s="32" t="str">
        <f t="shared" ca="1" si="71"/>
        <v xml:space="preserve"> </v>
      </c>
      <c r="DD42" s="172">
        <f t="shared" ca="1" si="19"/>
        <v>1</v>
      </c>
      <c r="DE42" s="172">
        <v>40</v>
      </c>
      <c r="DL42" s="202">
        <f t="shared" si="20"/>
        <v>0</v>
      </c>
      <c r="DM42" s="202">
        <f t="shared" si="21"/>
        <v>1</v>
      </c>
      <c r="DN42" s="202">
        <f t="shared" si="22"/>
        <v>1</v>
      </c>
      <c r="DO42" s="202">
        <f t="shared" si="23"/>
        <v>1</v>
      </c>
      <c r="DP42" s="202">
        <f t="shared" si="24"/>
        <v>1</v>
      </c>
      <c r="DQ42" s="202">
        <f t="shared" si="25"/>
        <v>1</v>
      </c>
      <c r="DR42" s="202">
        <f t="shared" si="26"/>
        <v>1</v>
      </c>
      <c r="DS42" s="202">
        <f t="shared" si="27"/>
        <v>1</v>
      </c>
      <c r="DT42" s="202">
        <f t="shared" si="28"/>
        <v>1</v>
      </c>
      <c r="DU42" s="202">
        <f t="shared" si="29"/>
        <v>1</v>
      </c>
      <c r="DV42" s="202">
        <f t="shared" si="68"/>
        <v>1</v>
      </c>
      <c r="DW42" s="202">
        <f t="shared" si="68"/>
        <v>1</v>
      </c>
      <c r="DX42" s="202">
        <f t="shared" si="68"/>
        <v>1</v>
      </c>
      <c r="DY42" s="202">
        <f t="shared" si="68"/>
        <v>1</v>
      </c>
      <c r="DZ42" s="202">
        <f t="shared" si="68"/>
        <v>1</v>
      </c>
      <c r="EA42" s="202">
        <f t="shared" si="68"/>
        <v>1</v>
      </c>
      <c r="EB42" s="202">
        <f t="shared" si="68"/>
        <v>1</v>
      </c>
      <c r="EC42" s="202">
        <f t="shared" si="68"/>
        <v>1</v>
      </c>
      <c r="ED42" s="202">
        <f t="shared" si="68"/>
        <v>1</v>
      </c>
      <c r="EE42" s="202">
        <f t="shared" si="68"/>
        <v>1</v>
      </c>
      <c r="EF42" s="202">
        <f t="shared" si="68"/>
        <v>1</v>
      </c>
      <c r="EG42" s="202">
        <f t="shared" si="31"/>
        <v>0</v>
      </c>
    </row>
    <row r="43" spans="1:137" x14ac:dyDescent="0.25">
      <c r="B43" s="16" t="s">
        <v>363</v>
      </c>
      <c r="C43" s="15">
        <v>140</v>
      </c>
      <c r="D43" s="19"/>
      <c r="E43" s="19"/>
      <c r="F43" s="19"/>
      <c r="G43" s="19"/>
      <c r="H43" s="19"/>
      <c r="I43" s="19"/>
      <c r="J43" s="19"/>
      <c r="K43" s="19"/>
      <c r="L43" s="19"/>
      <c r="M43" s="19"/>
      <c r="N43" s="19"/>
      <c r="O43" s="19"/>
      <c r="P43" s="19"/>
      <c r="Q43" s="19"/>
      <c r="S43" s="172">
        <f>DL43*C43</f>
        <v>0</v>
      </c>
      <c r="T43" s="5"/>
      <c r="U43" s="13"/>
      <c r="V43" s="5"/>
      <c r="W43" s="5" t="str">
        <f t="shared" ca="1" si="2"/>
        <v/>
      </c>
      <c r="X43" s="5"/>
      <c r="Y43" s="5"/>
      <c r="Z43" s="5"/>
      <c r="AC43" s="228"/>
      <c r="AD43" s="228"/>
      <c r="AE43" s="228"/>
      <c r="AF43" s="228"/>
      <c r="AG43" s="228"/>
      <c r="AH43" s="228"/>
      <c r="AI43" s="228"/>
      <c r="AQ43" s="25"/>
      <c r="AR43" s="26"/>
      <c r="AS43" s="26"/>
      <c r="AT43" s="26"/>
      <c r="AU43" s="26"/>
      <c r="AV43" s="26"/>
      <c r="AW43" s="26"/>
      <c r="AX43" s="26"/>
      <c r="AY43" s="26"/>
      <c r="AZ43" s="26"/>
      <c r="BA43" s="26"/>
      <c r="BB43" s="26"/>
      <c r="BC43" s="26"/>
      <c r="BD43" s="26"/>
      <c r="BE43" s="26"/>
      <c r="BF43" s="26"/>
      <c r="BG43" s="26"/>
      <c r="BH43" s="26"/>
      <c r="BI43" s="26"/>
      <c r="BJ43" s="27"/>
      <c r="BX43" s="172"/>
      <c r="BY43" s="172"/>
      <c r="BZ43" s="172"/>
      <c r="CB43" s="199">
        <f t="shared" si="32"/>
        <v>1</v>
      </c>
      <c r="CC43" s="199">
        <f t="shared" si="33"/>
        <v>1</v>
      </c>
      <c r="CD43" s="199">
        <f t="shared" si="34"/>
        <v>1</v>
      </c>
      <c r="CE43" s="199">
        <f t="shared" si="35"/>
        <v>1</v>
      </c>
      <c r="CF43" s="199">
        <f t="shared" si="36"/>
        <v>1</v>
      </c>
      <c r="CG43" s="199">
        <f t="shared" si="37"/>
        <v>1</v>
      </c>
      <c r="CH43" s="199">
        <f t="shared" si="38"/>
        <v>1</v>
      </c>
      <c r="CI43" s="199">
        <f t="shared" si="39"/>
        <v>1</v>
      </c>
      <c r="CJ43" s="199">
        <f t="shared" si="40"/>
        <v>1</v>
      </c>
      <c r="CK43" s="199">
        <f t="shared" si="41"/>
        <v>1</v>
      </c>
      <c r="CL43" s="199">
        <f t="shared" si="42"/>
        <v>1</v>
      </c>
      <c r="CM43" s="199">
        <f t="shared" si="43"/>
        <v>1</v>
      </c>
      <c r="CN43" s="199">
        <f t="shared" si="44"/>
        <v>1</v>
      </c>
      <c r="CO43" s="199">
        <f t="shared" si="45"/>
        <v>1</v>
      </c>
      <c r="CP43" s="199">
        <f t="shared" si="46"/>
        <v>1</v>
      </c>
      <c r="CQ43" s="199">
        <f t="shared" si="47"/>
        <v>1</v>
      </c>
      <c r="CR43" s="199">
        <f t="shared" si="48"/>
        <v>1</v>
      </c>
      <c r="CS43" s="199">
        <f t="shared" si="49"/>
        <v>1</v>
      </c>
      <c r="CT43" s="199">
        <f t="shared" si="50"/>
        <v>1</v>
      </c>
      <c r="CU43" s="199">
        <f t="shared" si="51"/>
        <v>1</v>
      </c>
      <c r="CW43" s="38" t="str">
        <f t="shared" si="54"/>
        <v>-</v>
      </c>
      <c r="CX43" s="38">
        <f t="shared" si="55"/>
        <v>0</v>
      </c>
      <c r="DA43" s="172">
        <v>9</v>
      </c>
      <c r="DB43" s="32" t="str">
        <f t="shared" ca="1" si="71"/>
        <v xml:space="preserve"> </v>
      </c>
      <c r="DD43" s="172">
        <f t="shared" ca="1" si="19"/>
        <v>1</v>
      </c>
      <c r="DE43" s="172">
        <v>41</v>
      </c>
      <c r="DL43" s="202">
        <f t="shared" si="20"/>
        <v>0</v>
      </c>
      <c r="DM43" s="202">
        <f t="shared" si="21"/>
        <v>1</v>
      </c>
      <c r="DN43" s="202">
        <f t="shared" si="22"/>
        <v>1</v>
      </c>
      <c r="DO43" s="202">
        <f t="shared" si="23"/>
        <v>1</v>
      </c>
      <c r="DP43" s="202">
        <f t="shared" si="24"/>
        <v>1</v>
      </c>
      <c r="DQ43" s="202">
        <f t="shared" si="25"/>
        <v>1</v>
      </c>
      <c r="DR43" s="202">
        <f t="shared" si="26"/>
        <v>1</v>
      </c>
      <c r="DS43" s="202">
        <f t="shared" si="27"/>
        <v>1</v>
      </c>
      <c r="DT43" s="202">
        <f t="shared" si="28"/>
        <v>1</v>
      </c>
      <c r="DU43" s="202">
        <f t="shared" si="29"/>
        <v>1</v>
      </c>
      <c r="DV43" s="202">
        <f t="shared" si="68"/>
        <v>1</v>
      </c>
      <c r="DW43" s="202">
        <f t="shared" si="68"/>
        <v>1</v>
      </c>
      <c r="DX43" s="202">
        <f t="shared" si="68"/>
        <v>1</v>
      </c>
      <c r="DY43" s="202">
        <f t="shared" si="68"/>
        <v>1</v>
      </c>
      <c r="DZ43" s="202">
        <f t="shared" si="68"/>
        <v>1</v>
      </c>
      <c r="EA43" s="202">
        <f t="shared" si="68"/>
        <v>1</v>
      </c>
      <c r="EB43" s="202">
        <f t="shared" si="68"/>
        <v>1</v>
      </c>
      <c r="EC43" s="202">
        <f t="shared" si="68"/>
        <v>1</v>
      </c>
      <c r="ED43" s="202">
        <f t="shared" si="68"/>
        <v>1</v>
      </c>
      <c r="EE43" s="202">
        <f t="shared" si="68"/>
        <v>1</v>
      </c>
      <c r="EF43" s="202">
        <f t="shared" si="68"/>
        <v>1</v>
      </c>
      <c r="EG43" s="202">
        <f t="shared" si="31"/>
        <v>0</v>
      </c>
    </row>
    <row r="44" spans="1:137" x14ac:dyDescent="0.25">
      <c r="T44" s="5"/>
      <c r="U44" s="13"/>
      <c r="V44" s="5"/>
      <c r="W44" s="5" t="str">
        <f t="shared" ca="1" si="2"/>
        <v/>
      </c>
      <c r="X44" s="5"/>
      <c r="Y44" s="5"/>
      <c r="Z44" s="5"/>
      <c r="AC44" s="228"/>
      <c r="AD44" s="228"/>
      <c r="AE44" s="228"/>
      <c r="AF44" s="228"/>
      <c r="AG44" s="228"/>
      <c r="AH44" s="228"/>
      <c r="AI44" s="228"/>
      <c r="AQ44" s="25"/>
      <c r="AR44" s="26"/>
      <c r="AS44" s="26"/>
      <c r="AT44" s="26"/>
      <c r="AU44" s="26"/>
      <c r="AV44" s="26"/>
      <c r="AW44" s="26"/>
      <c r="AX44" s="26"/>
      <c r="AY44" s="26"/>
      <c r="AZ44" s="26"/>
      <c r="BA44" s="26"/>
      <c r="BB44" s="26"/>
      <c r="BC44" s="26"/>
      <c r="BD44" s="26"/>
      <c r="BE44" s="26"/>
      <c r="BF44" s="26"/>
      <c r="BG44" s="26"/>
      <c r="BH44" s="26"/>
      <c r="BI44" s="26"/>
      <c r="BJ44" s="27"/>
      <c r="BX44" s="172"/>
      <c r="BY44" s="172"/>
      <c r="BZ44" s="172"/>
      <c r="CB44" s="199">
        <f t="shared" si="32"/>
        <v>1</v>
      </c>
      <c r="CC44" s="199">
        <f t="shared" si="33"/>
        <v>1</v>
      </c>
      <c r="CD44" s="199">
        <f t="shared" si="34"/>
        <v>1</v>
      </c>
      <c r="CE44" s="199">
        <f t="shared" si="35"/>
        <v>1</v>
      </c>
      <c r="CF44" s="199">
        <f t="shared" si="36"/>
        <v>1</v>
      </c>
      <c r="CG44" s="199">
        <f t="shared" si="37"/>
        <v>1</v>
      </c>
      <c r="CH44" s="199">
        <f t="shared" si="38"/>
        <v>1</v>
      </c>
      <c r="CI44" s="199">
        <f t="shared" si="39"/>
        <v>1</v>
      </c>
      <c r="CJ44" s="199">
        <f t="shared" si="40"/>
        <v>1</v>
      </c>
      <c r="CK44" s="199">
        <f t="shared" si="41"/>
        <v>1</v>
      </c>
      <c r="CL44" s="199">
        <f t="shared" si="42"/>
        <v>1</v>
      </c>
      <c r="CM44" s="199">
        <f t="shared" si="43"/>
        <v>1</v>
      </c>
      <c r="CN44" s="199">
        <f t="shared" si="44"/>
        <v>1</v>
      </c>
      <c r="CO44" s="199">
        <f t="shared" si="45"/>
        <v>1</v>
      </c>
      <c r="CP44" s="199">
        <f t="shared" si="46"/>
        <v>1</v>
      </c>
      <c r="CQ44" s="199">
        <f t="shared" si="47"/>
        <v>1</v>
      </c>
      <c r="CR44" s="199">
        <f t="shared" si="48"/>
        <v>1</v>
      </c>
      <c r="CS44" s="199">
        <f t="shared" si="49"/>
        <v>1</v>
      </c>
      <c r="CT44" s="199">
        <f t="shared" si="50"/>
        <v>1</v>
      </c>
      <c r="CU44" s="199">
        <f t="shared" si="51"/>
        <v>1</v>
      </c>
      <c r="CW44" s="38" t="str">
        <f t="shared" ref="CW44:CW56" si="73">IF(R52=0,"-",CONCATENATE(B52,IF(SUM(D52:Q52)=0,""," with "),IF(D52=1,D$45,""),IF(D52=1,"; ",""),IF(E52=1,E$45,""),IF(E52=1,"; ",""),IF(F52=1,F$45,""),IF(F52=1,"; ",""),IF(G52=1,G$45,""),IF(G52=1,"; ",""),IF(H52=1,H$45,""),IF(H52=1,"; ",""),IF(I52=1,I$45,""),IF(I52=1,"; ",""),IF(J52=1,J$45,""),IF(J52=1,"; ",""),IF(K52=1,K$45,""),IF(K52=1,"; ",""),IF(L52=1,L$45,""),IF(L52=1,"; ",""),IF(M52=1,M$45,""),IF(M52=1,"; ",""),IF(N52=1,N$45,""),IF(N52=1,"; ",""),IF(O52=1,O$45,""),IF(O52=1,"; ",""),IF(P52=1,P$45,""),IF(P52=1,"; ",""),IF(Q52=1,Q$45,""),IF(Q52=1,"; ","")))</f>
        <v>-</v>
      </c>
      <c r="CX44" s="38">
        <f t="shared" ref="CX44:CX56" si="74">R52</f>
        <v>0</v>
      </c>
      <c r="DA44" s="172">
        <v>10</v>
      </c>
      <c r="DB44" s="32" t="str">
        <f t="shared" ca="1" si="71"/>
        <v xml:space="preserve"> </v>
      </c>
      <c r="DD44" s="172">
        <f t="shared" ca="1" si="19"/>
        <v>1</v>
      </c>
      <c r="DE44" s="172">
        <v>42</v>
      </c>
      <c r="DL44" s="202">
        <f t="shared" si="20"/>
        <v>0</v>
      </c>
      <c r="DM44" s="202">
        <f t="shared" si="21"/>
        <v>1</v>
      </c>
      <c r="DN44" s="202">
        <f t="shared" si="22"/>
        <v>1</v>
      </c>
      <c r="DO44" s="202">
        <f t="shared" si="23"/>
        <v>1</v>
      </c>
      <c r="DP44" s="202">
        <f t="shared" si="24"/>
        <v>1</v>
      </c>
      <c r="DQ44" s="202">
        <f t="shared" si="25"/>
        <v>1</v>
      </c>
      <c r="DR44" s="202">
        <f t="shared" si="26"/>
        <v>1</v>
      </c>
      <c r="DS44" s="202">
        <f t="shared" si="27"/>
        <v>1</v>
      </c>
      <c r="DT44" s="202">
        <f t="shared" si="28"/>
        <v>1</v>
      </c>
      <c r="DU44" s="202">
        <f t="shared" si="29"/>
        <v>1</v>
      </c>
      <c r="DV44" s="202">
        <f t="shared" si="68"/>
        <v>1</v>
      </c>
      <c r="DW44" s="202">
        <f t="shared" si="68"/>
        <v>1</v>
      </c>
      <c r="DX44" s="202">
        <f t="shared" si="68"/>
        <v>1</v>
      </c>
      <c r="DY44" s="202">
        <f t="shared" si="68"/>
        <v>1</v>
      </c>
      <c r="DZ44" s="202">
        <f t="shared" si="68"/>
        <v>1</v>
      </c>
      <c r="EA44" s="202">
        <f t="shared" si="68"/>
        <v>1</v>
      </c>
      <c r="EB44" s="202">
        <f t="shared" si="68"/>
        <v>1</v>
      </c>
      <c r="EC44" s="202">
        <f t="shared" si="68"/>
        <v>1</v>
      </c>
      <c r="ED44" s="202">
        <f t="shared" si="68"/>
        <v>1</v>
      </c>
      <c r="EE44" s="202">
        <f t="shared" si="68"/>
        <v>1</v>
      </c>
      <c r="EF44" s="202">
        <f t="shared" si="68"/>
        <v>1</v>
      </c>
      <c r="EG44" s="202">
        <f t="shared" si="31"/>
        <v>0</v>
      </c>
    </row>
    <row r="45" spans="1:137" x14ac:dyDescent="0.25">
      <c r="D45" s="228" t="s">
        <v>314</v>
      </c>
      <c r="E45" s="228" t="s">
        <v>317</v>
      </c>
      <c r="F45" s="228" t="s">
        <v>315</v>
      </c>
      <c r="G45" s="228" t="s">
        <v>316</v>
      </c>
      <c r="H45" s="228" t="s">
        <v>31</v>
      </c>
      <c r="I45" s="228" t="s">
        <v>32</v>
      </c>
      <c r="J45" s="228" t="s">
        <v>318</v>
      </c>
      <c r="K45" s="228" t="s">
        <v>319</v>
      </c>
      <c r="L45" s="228" t="s">
        <v>320</v>
      </c>
      <c r="M45" s="228" t="s">
        <v>321</v>
      </c>
      <c r="N45" s="228" t="s">
        <v>322</v>
      </c>
      <c r="O45" s="228"/>
      <c r="T45" s="5"/>
      <c r="U45" s="13"/>
      <c r="V45" s="5"/>
      <c r="W45" s="5" t="str">
        <f t="shared" ca="1" si="2"/>
        <v/>
      </c>
      <c r="X45" s="5"/>
      <c r="Y45" s="5"/>
      <c r="Z45" s="5"/>
      <c r="AC45" s="228"/>
      <c r="AD45" s="228"/>
      <c r="AE45" s="228"/>
      <c r="AF45" s="228"/>
      <c r="AG45" s="228"/>
      <c r="AH45" s="228"/>
      <c r="AI45" s="228"/>
      <c r="AQ45" s="25"/>
      <c r="AR45" s="26"/>
      <c r="AS45" s="26"/>
      <c r="AT45" s="26"/>
      <c r="AU45" s="26"/>
      <c r="AV45" s="26"/>
      <c r="AW45" s="26"/>
      <c r="AX45" s="26"/>
      <c r="AY45" s="26"/>
      <c r="AZ45" s="26"/>
      <c r="BA45" s="26"/>
      <c r="BB45" s="26"/>
      <c r="BC45" s="26"/>
      <c r="BD45" s="26"/>
      <c r="BE45" s="26"/>
      <c r="BF45" s="26"/>
      <c r="BG45" s="26"/>
      <c r="BH45" s="26"/>
      <c r="BI45" s="26"/>
      <c r="BJ45" s="27"/>
      <c r="BX45" s="172"/>
      <c r="BY45" s="172"/>
      <c r="BZ45" s="172"/>
      <c r="CB45" s="199">
        <f t="shared" si="32"/>
        <v>1</v>
      </c>
      <c r="CC45" s="199">
        <f t="shared" si="33"/>
        <v>1</v>
      </c>
      <c r="CD45" s="199">
        <f t="shared" si="34"/>
        <v>1</v>
      </c>
      <c r="CE45" s="199">
        <f t="shared" si="35"/>
        <v>1</v>
      </c>
      <c r="CF45" s="199">
        <f t="shared" si="36"/>
        <v>1</v>
      </c>
      <c r="CG45" s="199">
        <f t="shared" si="37"/>
        <v>1</v>
      </c>
      <c r="CH45" s="199">
        <f t="shared" si="38"/>
        <v>1</v>
      </c>
      <c r="CI45" s="199">
        <f t="shared" si="39"/>
        <v>1</v>
      </c>
      <c r="CJ45" s="199">
        <f t="shared" si="40"/>
        <v>1</v>
      </c>
      <c r="CK45" s="199">
        <f t="shared" si="41"/>
        <v>1</v>
      </c>
      <c r="CL45" s="199">
        <f t="shared" si="42"/>
        <v>1</v>
      </c>
      <c r="CM45" s="199">
        <f t="shared" si="43"/>
        <v>1</v>
      </c>
      <c r="CN45" s="199">
        <f t="shared" si="44"/>
        <v>1</v>
      </c>
      <c r="CO45" s="199">
        <f t="shared" si="45"/>
        <v>1</v>
      </c>
      <c r="CP45" s="199">
        <f t="shared" si="46"/>
        <v>1</v>
      </c>
      <c r="CQ45" s="199">
        <f t="shared" si="47"/>
        <v>1</v>
      </c>
      <c r="CR45" s="199">
        <f t="shared" si="48"/>
        <v>1</v>
      </c>
      <c r="CS45" s="199">
        <f t="shared" si="49"/>
        <v>1</v>
      </c>
      <c r="CT45" s="199">
        <f t="shared" si="50"/>
        <v>1</v>
      </c>
      <c r="CU45" s="199">
        <f t="shared" si="51"/>
        <v>1</v>
      </c>
      <c r="CW45" s="38" t="str">
        <f t="shared" si="73"/>
        <v>-</v>
      </c>
      <c r="CX45" s="38">
        <f t="shared" si="74"/>
        <v>0</v>
      </c>
      <c r="DA45" s="172">
        <v>11</v>
      </c>
      <c r="DB45" s="32" t="str">
        <f t="shared" ca="1" si="71"/>
        <v xml:space="preserve"> </v>
      </c>
      <c r="DD45" s="172">
        <f t="shared" ca="1" si="19"/>
        <v>1</v>
      </c>
      <c r="DE45" s="172">
        <v>43</v>
      </c>
      <c r="DL45" s="202">
        <f t="shared" si="20"/>
        <v>0</v>
      </c>
      <c r="DM45" s="202">
        <f t="shared" si="21"/>
        <v>1</v>
      </c>
      <c r="DN45" s="202">
        <f t="shared" si="22"/>
        <v>1</v>
      </c>
      <c r="DO45" s="202">
        <f t="shared" si="23"/>
        <v>1</v>
      </c>
      <c r="DP45" s="202">
        <f t="shared" si="24"/>
        <v>1</v>
      </c>
      <c r="DQ45" s="202">
        <f t="shared" si="25"/>
        <v>1</v>
      </c>
      <c r="DR45" s="202">
        <f t="shared" si="26"/>
        <v>1</v>
      </c>
      <c r="DS45" s="202">
        <f t="shared" si="27"/>
        <v>1</v>
      </c>
      <c r="DT45" s="202">
        <f t="shared" si="28"/>
        <v>1</v>
      </c>
      <c r="DU45" s="202">
        <f t="shared" si="29"/>
        <v>1</v>
      </c>
      <c r="DV45" s="202">
        <f t="shared" si="68"/>
        <v>1</v>
      </c>
      <c r="DW45" s="202">
        <f t="shared" si="68"/>
        <v>1</v>
      </c>
      <c r="DX45" s="202">
        <f t="shared" si="68"/>
        <v>1</v>
      </c>
      <c r="DY45" s="202">
        <f t="shared" si="68"/>
        <v>1</v>
      </c>
      <c r="DZ45" s="202">
        <f t="shared" si="68"/>
        <v>1</v>
      </c>
      <c r="EA45" s="202">
        <f t="shared" si="68"/>
        <v>1</v>
      </c>
      <c r="EB45" s="202">
        <f t="shared" si="68"/>
        <v>1</v>
      </c>
      <c r="EC45" s="202">
        <f t="shared" si="68"/>
        <v>1</v>
      </c>
      <c r="ED45" s="202">
        <f t="shared" si="68"/>
        <v>1</v>
      </c>
      <c r="EE45" s="202">
        <f t="shared" si="68"/>
        <v>1</v>
      </c>
      <c r="EF45" s="202">
        <f t="shared" si="68"/>
        <v>1</v>
      </c>
      <c r="EG45" s="202">
        <f t="shared" si="31"/>
        <v>0</v>
      </c>
    </row>
    <row r="46" spans="1:137" x14ac:dyDescent="0.25">
      <c r="D46" s="228"/>
      <c r="E46" s="228"/>
      <c r="F46" s="228"/>
      <c r="G46" s="228"/>
      <c r="H46" s="228"/>
      <c r="I46" s="228"/>
      <c r="J46" s="228"/>
      <c r="K46" s="228"/>
      <c r="L46" s="228"/>
      <c r="M46" s="228"/>
      <c r="N46" s="228"/>
      <c r="O46" s="228"/>
      <c r="T46" s="5"/>
      <c r="U46" s="13"/>
      <c r="V46" s="5"/>
      <c r="W46" s="5" t="str">
        <f t="shared" ca="1" si="2"/>
        <v/>
      </c>
      <c r="X46" s="5"/>
      <c r="Y46" s="5"/>
      <c r="Z46" s="5"/>
      <c r="AC46" s="228"/>
      <c r="AD46" s="228"/>
      <c r="AE46" s="228"/>
      <c r="AF46" s="228"/>
      <c r="AG46" s="228"/>
      <c r="AH46" s="228"/>
      <c r="AI46" s="228"/>
      <c r="AQ46" s="25"/>
      <c r="AR46" s="26"/>
      <c r="AS46" s="26"/>
      <c r="AT46" s="26"/>
      <c r="AU46" s="26"/>
      <c r="AV46" s="26"/>
      <c r="AW46" s="26"/>
      <c r="AX46" s="26"/>
      <c r="AY46" s="26"/>
      <c r="AZ46" s="26"/>
      <c r="BA46" s="26"/>
      <c r="BB46" s="26"/>
      <c r="BC46" s="26"/>
      <c r="BD46" s="26"/>
      <c r="BE46" s="26"/>
      <c r="BF46" s="26"/>
      <c r="BG46" s="26"/>
      <c r="BH46" s="26"/>
      <c r="BI46" s="26"/>
      <c r="BJ46" s="27"/>
      <c r="BX46" s="172"/>
      <c r="BY46" s="172"/>
      <c r="BZ46" s="172"/>
      <c r="CB46" s="199">
        <f t="shared" si="32"/>
        <v>1</v>
      </c>
      <c r="CC46" s="199">
        <f t="shared" si="33"/>
        <v>1</v>
      </c>
      <c r="CD46" s="199">
        <f t="shared" si="34"/>
        <v>1</v>
      </c>
      <c r="CE46" s="199">
        <f t="shared" si="35"/>
        <v>1</v>
      </c>
      <c r="CF46" s="199">
        <f t="shared" si="36"/>
        <v>1</v>
      </c>
      <c r="CG46" s="199">
        <f t="shared" si="37"/>
        <v>1</v>
      </c>
      <c r="CH46" s="199">
        <f t="shared" si="38"/>
        <v>1</v>
      </c>
      <c r="CI46" s="199">
        <f t="shared" si="39"/>
        <v>1</v>
      </c>
      <c r="CJ46" s="199">
        <f t="shared" si="40"/>
        <v>1</v>
      </c>
      <c r="CK46" s="199">
        <f t="shared" si="41"/>
        <v>1</v>
      </c>
      <c r="CL46" s="199">
        <f t="shared" si="42"/>
        <v>1</v>
      </c>
      <c r="CM46" s="199">
        <f t="shared" si="43"/>
        <v>1</v>
      </c>
      <c r="CN46" s="199">
        <f t="shared" si="44"/>
        <v>1</v>
      </c>
      <c r="CO46" s="199">
        <f t="shared" si="45"/>
        <v>1</v>
      </c>
      <c r="CP46" s="199">
        <f t="shared" si="46"/>
        <v>1</v>
      </c>
      <c r="CQ46" s="199">
        <f t="shared" si="47"/>
        <v>1</v>
      </c>
      <c r="CR46" s="199">
        <f t="shared" si="48"/>
        <v>1</v>
      </c>
      <c r="CS46" s="199">
        <f t="shared" si="49"/>
        <v>1</v>
      </c>
      <c r="CT46" s="199">
        <f t="shared" si="50"/>
        <v>1</v>
      </c>
      <c r="CU46" s="199">
        <f t="shared" si="51"/>
        <v>1</v>
      </c>
      <c r="CW46" s="38" t="str">
        <f t="shared" si="73"/>
        <v>-</v>
      </c>
      <c r="CX46" s="38">
        <f t="shared" si="74"/>
        <v>0</v>
      </c>
      <c r="DA46" s="172">
        <v>12</v>
      </c>
      <c r="DB46" s="32" t="str">
        <f t="shared" ca="1" si="71"/>
        <v xml:space="preserve"> </v>
      </c>
      <c r="DD46" s="172">
        <f t="shared" ca="1" si="19"/>
        <v>1</v>
      </c>
      <c r="DE46" s="172">
        <v>44</v>
      </c>
      <c r="DL46" s="202">
        <f t="shared" si="20"/>
        <v>0</v>
      </c>
      <c r="DM46" s="202">
        <f t="shared" si="21"/>
        <v>1</v>
      </c>
      <c r="DN46" s="202">
        <f t="shared" si="22"/>
        <v>1</v>
      </c>
      <c r="DO46" s="202">
        <f t="shared" si="23"/>
        <v>1</v>
      </c>
      <c r="DP46" s="202">
        <f t="shared" si="24"/>
        <v>1</v>
      </c>
      <c r="DQ46" s="202">
        <f t="shared" si="25"/>
        <v>1</v>
      </c>
      <c r="DR46" s="202">
        <f t="shared" si="26"/>
        <v>1</v>
      </c>
      <c r="DS46" s="202">
        <f t="shared" si="27"/>
        <v>1</v>
      </c>
      <c r="DT46" s="202">
        <f t="shared" si="28"/>
        <v>1</v>
      </c>
      <c r="DU46" s="202">
        <f t="shared" si="29"/>
        <v>1</v>
      </c>
      <c r="DV46" s="202">
        <f t="shared" si="68"/>
        <v>1</v>
      </c>
      <c r="DW46" s="202">
        <f t="shared" si="68"/>
        <v>1</v>
      </c>
      <c r="DX46" s="202">
        <f t="shared" si="68"/>
        <v>1</v>
      </c>
      <c r="DY46" s="202">
        <f t="shared" si="68"/>
        <v>1</v>
      </c>
      <c r="DZ46" s="202">
        <f t="shared" si="68"/>
        <v>1</v>
      </c>
      <c r="EA46" s="202">
        <f t="shared" si="68"/>
        <v>1</v>
      </c>
      <c r="EB46" s="202">
        <f t="shared" si="68"/>
        <v>1</v>
      </c>
      <c r="EC46" s="202">
        <f t="shared" si="68"/>
        <v>1</v>
      </c>
      <c r="ED46" s="202">
        <f t="shared" si="68"/>
        <v>1</v>
      </c>
      <c r="EE46" s="202">
        <f t="shared" si="68"/>
        <v>1</v>
      </c>
      <c r="EF46" s="202">
        <f t="shared" si="68"/>
        <v>1</v>
      </c>
      <c r="EG46" s="202">
        <f t="shared" si="31"/>
        <v>0</v>
      </c>
    </row>
    <row r="47" spans="1:137" x14ac:dyDescent="0.25">
      <c r="D47" s="228"/>
      <c r="E47" s="228"/>
      <c r="F47" s="228"/>
      <c r="G47" s="228"/>
      <c r="H47" s="228"/>
      <c r="I47" s="228"/>
      <c r="J47" s="228"/>
      <c r="K47" s="228"/>
      <c r="L47" s="228"/>
      <c r="M47" s="228"/>
      <c r="N47" s="228"/>
      <c r="O47" s="228"/>
      <c r="T47" s="5"/>
      <c r="U47" s="13"/>
      <c r="V47" s="5"/>
      <c r="W47" s="5" t="str">
        <f t="shared" ca="1" si="2"/>
        <v/>
      </c>
      <c r="X47" s="5"/>
      <c r="Y47" s="5"/>
      <c r="Z47" s="5"/>
      <c r="AC47" s="228"/>
      <c r="AD47" s="228"/>
      <c r="AE47" s="228"/>
      <c r="AF47" s="228"/>
      <c r="AG47" s="228"/>
      <c r="AH47" s="228"/>
      <c r="AI47" s="228"/>
      <c r="AQ47" s="25"/>
      <c r="AR47" s="26"/>
      <c r="AS47" s="26"/>
      <c r="AT47" s="26"/>
      <c r="AU47" s="26"/>
      <c r="AV47" s="26"/>
      <c r="AW47" s="26"/>
      <c r="AX47" s="26"/>
      <c r="AY47" s="26"/>
      <c r="AZ47" s="26"/>
      <c r="BA47" s="26"/>
      <c r="BB47" s="26"/>
      <c r="BC47" s="26"/>
      <c r="BD47" s="26"/>
      <c r="BE47" s="26"/>
      <c r="BF47" s="26"/>
      <c r="BG47" s="26"/>
      <c r="BH47" s="26"/>
      <c r="BI47" s="26"/>
      <c r="BJ47" s="27"/>
      <c r="BX47" s="172"/>
      <c r="BY47" s="172"/>
      <c r="BZ47" s="172"/>
      <c r="CB47" s="199">
        <f t="shared" si="32"/>
        <v>1</v>
      </c>
      <c r="CC47" s="199">
        <f t="shared" si="33"/>
        <v>1</v>
      </c>
      <c r="CD47" s="199">
        <f t="shared" si="34"/>
        <v>1</v>
      </c>
      <c r="CE47" s="199">
        <f t="shared" si="35"/>
        <v>1</v>
      </c>
      <c r="CF47" s="199">
        <f t="shared" si="36"/>
        <v>1</v>
      </c>
      <c r="CG47" s="199">
        <f t="shared" si="37"/>
        <v>1</v>
      </c>
      <c r="CH47" s="199">
        <f t="shared" si="38"/>
        <v>1</v>
      </c>
      <c r="CI47" s="199">
        <f t="shared" si="39"/>
        <v>1</v>
      </c>
      <c r="CJ47" s="199">
        <f t="shared" si="40"/>
        <v>1</v>
      </c>
      <c r="CK47" s="199">
        <f t="shared" si="41"/>
        <v>1</v>
      </c>
      <c r="CL47" s="199">
        <f t="shared" si="42"/>
        <v>1</v>
      </c>
      <c r="CM47" s="199">
        <f t="shared" si="43"/>
        <v>1</v>
      </c>
      <c r="CN47" s="199">
        <f t="shared" si="44"/>
        <v>1</v>
      </c>
      <c r="CO47" s="199">
        <f t="shared" si="45"/>
        <v>1</v>
      </c>
      <c r="CP47" s="199">
        <f t="shared" si="46"/>
        <v>1</v>
      </c>
      <c r="CQ47" s="199">
        <f t="shared" si="47"/>
        <v>1</v>
      </c>
      <c r="CR47" s="199">
        <f t="shared" si="48"/>
        <v>1</v>
      </c>
      <c r="CS47" s="199">
        <f t="shared" si="49"/>
        <v>1</v>
      </c>
      <c r="CT47" s="199">
        <f t="shared" si="50"/>
        <v>1</v>
      </c>
      <c r="CU47" s="199">
        <f t="shared" si="51"/>
        <v>1</v>
      </c>
      <c r="CW47" s="38" t="str">
        <f t="shared" si="73"/>
        <v>-</v>
      </c>
      <c r="CX47" s="38">
        <f t="shared" si="74"/>
        <v>0</v>
      </c>
      <c r="DB47" s="196" t="str">
        <f ca="1">IF(DB34="","","----")</f>
        <v/>
      </c>
      <c r="DD47" s="172">
        <f t="shared" ca="1" si="19"/>
        <v>1</v>
      </c>
      <c r="DE47" s="172">
        <v>45</v>
      </c>
      <c r="DL47" s="202">
        <f t="shared" si="20"/>
        <v>0</v>
      </c>
      <c r="DM47" s="202">
        <f t="shared" si="21"/>
        <v>1</v>
      </c>
      <c r="DN47" s="202">
        <f t="shared" si="22"/>
        <v>1</v>
      </c>
      <c r="DO47" s="202">
        <f t="shared" si="23"/>
        <v>1</v>
      </c>
      <c r="DP47" s="202">
        <f t="shared" si="24"/>
        <v>1</v>
      </c>
      <c r="DQ47" s="202">
        <f t="shared" si="25"/>
        <v>1</v>
      </c>
      <c r="DR47" s="202">
        <f t="shared" si="26"/>
        <v>1</v>
      </c>
      <c r="DS47" s="202">
        <f t="shared" si="27"/>
        <v>1</v>
      </c>
      <c r="DT47" s="202">
        <f t="shared" si="28"/>
        <v>1</v>
      </c>
      <c r="DU47" s="202">
        <f t="shared" si="29"/>
        <v>1</v>
      </c>
      <c r="DV47" s="202">
        <f t="shared" si="68"/>
        <v>1</v>
      </c>
      <c r="DW47" s="202">
        <f t="shared" si="68"/>
        <v>1</v>
      </c>
      <c r="DX47" s="202">
        <f t="shared" si="68"/>
        <v>1</v>
      </c>
      <c r="DY47" s="202">
        <f t="shared" si="68"/>
        <v>1</v>
      </c>
      <c r="DZ47" s="202">
        <f t="shared" si="68"/>
        <v>1</v>
      </c>
      <c r="EA47" s="202">
        <f t="shared" si="68"/>
        <v>1</v>
      </c>
      <c r="EB47" s="202">
        <f t="shared" si="68"/>
        <v>1</v>
      </c>
      <c r="EC47" s="202">
        <f t="shared" si="68"/>
        <v>1</v>
      </c>
      <c r="ED47" s="202">
        <f t="shared" si="68"/>
        <v>1</v>
      </c>
      <c r="EE47" s="202">
        <f t="shared" si="68"/>
        <v>1</v>
      </c>
      <c r="EF47" s="202">
        <f t="shared" si="68"/>
        <v>1</v>
      </c>
      <c r="EG47" s="202">
        <f t="shared" si="31"/>
        <v>0</v>
      </c>
    </row>
    <row r="48" spans="1:137" x14ac:dyDescent="0.25">
      <c r="D48" s="228"/>
      <c r="E48" s="228"/>
      <c r="F48" s="228"/>
      <c r="G48" s="228"/>
      <c r="H48" s="228"/>
      <c r="I48" s="228"/>
      <c r="J48" s="228"/>
      <c r="K48" s="228"/>
      <c r="L48" s="228"/>
      <c r="M48" s="228"/>
      <c r="N48" s="228"/>
      <c r="O48" s="228"/>
      <c r="T48" s="5"/>
      <c r="U48" s="13"/>
      <c r="V48" s="5"/>
      <c r="W48" s="5" t="str">
        <f t="shared" ca="1" si="2"/>
        <v/>
      </c>
      <c r="X48" s="5"/>
      <c r="Y48" s="5"/>
      <c r="Z48" s="5"/>
      <c r="AC48" s="228"/>
      <c r="AD48" s="228"/>
      <c r="AE48" s="228"/>
      <c r="AF48" s="228"/>
      <c r="AG48" s="228"/>
      <c r="AH48" s="228"/>
      <c r="AI48" s="228"/>
      <c r="AQ48" s="25"/>
      <c r="AR48" s="26"/>
      <c r="AS48" s="26"/>
      <c r="AT48" s="26"/>
      <c r="AU48" s="26"/>
      <c r="AV48" s="26"/>
      <c r="AW48" s="26"/>
      <c r="AX48" s="26"/>
      <c r="AY48" s="26"/>
      <c r="AZ48" s="26"/>
      <c r="BA48" s="26"/>
      <c r="BB48" s="26"/>
      <c r="BC48" s="26"/>
      <c r="BD48" s="26"/>
      <c r="BE48" s="26"/>
      <c r="BF48" s="26"/>
      <c r="BG48" s="26"/>
      <c r="BH48" s="26"/>
      <c r="BI48" s="26"/>
      <c r="BJ48" s="27"/>
      <c r="BX48" s="172"/>
      <c r="BY48" s="172"/>
      <c r="BZ48" s="172"/>
      <c r="CB48" s="199">
        <f t="shared" si="32"/>
        <v>1</v>
      </c>
      <c r="CC48" s="199">
        <f t="shared" si="33"/>
        <v>1</v>
      </c>
      <c r="CD48" s="199">
        <f t="shared" si="34"/>
        <v>1</v>
      </c>
      <c r="CE48" s="199">
        <f t="shared" si="35"/>
        <v>1</v>
      </c>
      <c r="CF48" s="199">
        <f t="shared" si="36"/>
        <v>1</v>
      </c>
      <c r="CG48" s="199">
        <f t="shared" si="37"/>
        <v>1</v>
      </c>
      <c r="CH48" s="199">
        <f t="shared" si="38"/>
        <v>1</v>
      </c>
      <c r="CI48" s="199">
        <f t="shared" si="39"/>
        <v>1</v>
      </c>
      <c r="CJ48" s="199">
        <f t="shared" si="40"/>
        <v>1</v>
      </c>
      <c r="CK48" s="199">
        <f t="shared" si="41"/>
        <v>1</v>
      </c>
      <c r="CL48" s="199">
        <f t="shared" si="42"/>
        <v>1</v>
      </c>
      <c r="CM48" s="199">
        <f t="shared" si="43"/>
        <v>1</v>
      </c>
      <c r="CN48" s="199">
        <f t="shared" si="44"/>
        <v>1</v>
      </c>
      <c r="CO48" s="199">
        <f t="shared" si="45"/>
        <v>1</v>
      </c>
      <c r="CP48" s="199">
        <f t="shared" si="46"/>
        <v>1</v>
      </c>
      <c r="CQ48" s="199">
        <f t="shared" si="47"/>
        <v>1</v>
      </c>
      <c r="CR48" s="199">
        <f t="shared" si="48"/>
        <v>1</v>
      </c>
      <c r="CS48" s="199">
        <f t="shared" si="49"/>
        <v>1</v>
      </c>
      <c r="CT48" s="199">
        <f t="shared" si="50"/>
        <v>1</v>
      </c>
      <c r="CU48" s="199">
        <f t="shared" si="51"/>
        <v>1</v>
      </c>
      <c r="CW48" s="38" t="str">
        <f t="shared" si="73"/>
        <v>-</v>
      </c>
      <c r="CX48" s="38">
        <f t="shared" si="74"/>
        <v>0</v>
      </c>
      <c r="DA48" s="172"/>
      <c r="DB48" s="32" t="str">
        <f ca="1">IF(DB49="","",CONCATENATE("Warband ",CZ49," ",DG48))</f>
        <v/>
      </c>
      <c r="DD48" s="172">
        <f t="shared" ca="1" si="19"/>
        <v>1</v>
      </c>
      <c r="DE48" s="172">
        <v>46</v>
      </c>
      <c r="DG48" s="49" t="str">
        <f ca="1">CONCATENATE("   ",DH48,"/",DI48,IF(DH48&gt;DI48," !",""))</f>
        <v xml:space="preserve">   0/12</v>
      </c>
      <c r="DH48" s="172">
        <f t="shared" ref="DH48" si="75">INDEX($CB$1:$CU$1,CZ49)+DJ48</f>
        <v>0</v>
      </c>
      <c r="DI48" s="172">
        <f ca="1">IF(OR(DB49=$CW$6,DB49=$CW$25,DB49=$CW$26,DB49=$CW$36,DB49=$CW$41,),0,12)</f>
        <v>12</v>
      </c>
      <c r="DL48" s="202">
        <f t="shared" si="20"/>
        <v>0</v>
      </c>
      <c r="DM48" s="202">
        <f t="shared" si="21"/>
        <v>1</v>
      </c>
      <c r="DN48" s="202">
        <f t="shared" si="22"/>
        <v>1</v>
      </c>
      <c r="DO48" s="202">
        <f t="shared" si="23"/>
        <v>1</v>
      </c>
      <c r="DP48" s="202">
        <f t="shared" si="24"/>
        <v>1</v>
      </c>
      <c r="DQ48" s="202">
        <f t="shared" si="25"/>
        <v>1</v>
      </c>
      <c r="DR48" s="202">
        <f t="shared" si="26"/>
        <v>1</v>
      </c>
      <c r="DS48" s="202">
        <f t="shared" si="27"/>
        <v>1</v>
      </c>
      <c r="DT48" s="202">
        <f t="shared" si="28"/>
        <v>1</v>
      </c>
      <c r="DU48" s="202">
        <f t="shared" si="29"/>
        <v>1</v>
      </c>
      <c r="DV48" s="202">
        <f t="shared" si="68"/>
        <v>1</v>
      </c>
      <c r="DW48" s="202">
        <f t="shared" si="68"/>
        <v>1</v>
      </c>
      <c r="DX48" s="202">
        <f t="shared" si="68"/>
        <v>1</v>
      </c>
      <c r="DY48" s="202">
        <f t="shared" si="68"/>
        <v>1</v>
      </c>
      <c r="DZ48" s="202">
        <f t="shared" si="68"/>
        <v>1</v>
      </c>
      <c r="EA48" s="202">
        <f t="shared" si="68"/>
        <v>1</v>
      </c>
      <c r="EB48" s="202">
        <f t="shared" si="68"/>
        <v>1</v>
      </c>
      <c r="EC48" s="202">
        <f t="shared" si="68"/>
        <v>1</v>
      </c>
      <c r="ED48" s="202">
        <f t="shared" si="68"/>
        <v>1</v>
      </c>
      <c r="EE48" s="202">
        <f t="shared" si="68"/>
        <v>1</v>
      </c>
      <c r="EF48" s="202">
        <f t="shared" si="68"/>
        <v>1</v>
      </c>
      <c r="EG48" s="202">
        <f t="shared" si="31"/>
        <v>0</v>
      </c>
    </row>
    <row r="49" spans="2:137" x14ac:dyDescent="0.25">
      <c r="D49" s="228"/>
      <c r="E49" s="228"/>
      <c r="F49" s="228"/>
      <c r="G49" s="228"/>
      <c r="H49" s="228"/>
      <c r="I49" s="228"/>
      <c r="J49" s="228"/>
      <c r="K49" s="228"/>
      <c r="L49" s="228"/>
      <c r="M49" s="228"/>
      <c r="N49" s="228"/>
      <c r="O49" s="228"/>
      <c r="T49" s="5"/>
      <c r="U49" s="13"/>
      <c r="V49" s="5"/>
      <c r="W49" s="5" t="str">
        <f t="shared" ca="1" si="2"/>
        <v/>
      </c>
      <c r="X49" s="5"/>
      <c r="Y49" s="5"/>
      <c r="Z49" s="5"/>
      <c r="AC49" s="228"/>
      <c r="AD49" s="228"/>
      <c r="AE49" s="228"/>
      <c r="AF49" s="228"/>
      <c r="AG49" s="228"/>
      <c r="AH49" s="228"/>
      <c r="AI49" s="228"/>
      <c r="AQ49" s="25"/>
      <c r="AR49" s="26"/>
      <c r="AS49" s="26"/>
      <c r="AT49" s="26"/>
      <c r="AU49" s="26"/>
      <c r="AV49" s="26"/>
      <c r="AW49" s="26"/>
      <c r="AX49" s="26"/>
      <c r="AY49" s="26"/>
      <c r="AZ49" s="26"/>
      <c r="BA49" s="26"/>
      <c r="BB49" s="26"/>
      <c r="BC49" s="26"/>
      <c r="BD49" s="26"/>
      <c r="BE49" s="26"/>
      <c r="BF49" s="26"/>
      <c r="BG49" s="26"/>
      <c r="BH49" s="26"/>
      <c r="BI49" s="26"/>
      <c r="BJ49" s="27"/>
      <c r="BX49" s="172"/>
      <c r="BY49" s="172"/>
      <c r="BZ49" s="172"/>
      <c r="CB49" s="199">
        <f t="shared" si="32"/>
        <v>1</v>
      </c>
      <c r="CC49" s="199">
        <f t="shared" si="33"/>
        <v>1</v>
      </c>
      <c r="CD49" s="199">
        <f t="shared" si="34"/>
        <v>1</v>
      </c>
      <c r="CE49" s="199">
        <f t="shared" si="35"/>
        <v>1</v>
      </c>
      <c r="CF49" s="199">
        <f t="shared" si="36"/>
        <v>1</v>
      </c>
      <c r="CG49" s="199">
        <f t="shared" si="37"/>
        <v>1</v>
      </c>
      <c r="CH49" s="199">
        <f t="shared" si="38"/>
        <v>1</v>
      </c>
      <c r="CI49" s="199">
        <f t="shared" si="39"/>
        <v>1</v>
      </c>
      <c r="CJ49" s="199">
        <f t="shared" si="40"/>
        <v>1</v>
      </c>
      <c r="CK49" s="199">
        <f t="shared" si="41"/>
        <v>1</v>
      </c>
      <c r="CL49" s="199">
        <f t="shared" si="42"/>
        <v>1</v>
      </c>
      <c r="CM49" s="199">
        <f t="shared" si="43"/>
        <v>1</v>
      </c>
      <c r="CN49" s="199">
        <f t="shared" si="44"/>
        <v>1</v>
      </c>
      <c r="CO49" s="199">
        <f t="shared" si="45"/>
        <v>1</v>
      </c>
      <c r="CP49" s="199">
        <f t="shared" si="46"/>
        <v>1</v>
      </c>
      <c r="CQ49" s="199">
        <f t="shared" si="47"/>
        <v>1</v>
      </c>
      <c r="CR49" s="199">
        <f t="shared" si="48"/>
        <v>1</v>
      </c>
      <c r="CS49" s="199">
        <f t="shared" si="49"/>
        <v>1</v>
      </c>
      <c r="CT49" s="199">
        <f t="shared" si="50"/>
        <v>1</v>
      </c>
      <c r="CU49" s="199">
        <f t="shared" si="51"/>
        <v>1</v>
      </c>
      <c r="CW49" s="38" t="str">
        <f t="shared" si="73"/>
        <v>-</v>
      </c>
      <c r="CX49" s="38">
        <f t="shared" si="74"/>
        <v>0</v>
      </c>
      <c r="CZ49" s="172">
        <v>4</v>
      </c>
      <c r="DA49" s="172" t="s">
        <v>278</v>
      </c>
      <c r="DB49" s="32" t="str">
        <f ca="1">T(LOOKUP(CZ49,$DM$1:$EF$1,$DM$2:$EF$2))</f>
        <v/>
      </c>
      <c r="DD49" s="172">
        <f t="shared" ca="1" si="19"/>
        <v>1</v>
      </c>
      <c r="DE49" s="172">
        <v>47</v>
      </c>
      <c r="DL49" s="202">
        <f t="shared" si="20"/>
        <v>0</v>
      </c>
      <c r="DM49" s="202">
        <f t="shared" si="21"/>
        <v>1</v>
      </c>
      <c r="DN49" s="202">
        <f t="shared" si="22"/>
        <v>1</v>
      </c>
      <c r="DO49" s="202">
        <f t="shared" si="23"/>
        <v>1</v>
      </c>
      <c r="DP49" s="202">
        <f t="shared" si="24"/>
        <v>1</v>
      </c>
      <c r="DQ49" s="202">
        <f t="shared" si="25"/>
        <v>1</v>
      </c>
      <c r="DR49" s="202">
        <f t="shared" si="26"/>
        <v>1</v>
      </c>
      <c r="DS49" s="202">
        <f t="shared" si="27"/>
        <v>1</v>
      </c>
      <c r="DT49" s="202">
        <f t="shared" si="28"/>
        <v>1</v>
      </c>
      <c r="DU49" s="202">
        <f t="shared" si="29"/>
        <v>1</v>
      </c>
      <c r="DV49" s="202">
        <f t="shared" si="68"/>
        <v>1</v>
      </c>
      <c r="DW49" s="202">
        <f t="shared" si="68"/>
        <v>1</v>
      </c>
      <c r="DX49" s="202">
        <f t="shared" si="68"/>
        <v>1</v>
      </c>
      <c r="DY49" s="202">
        <f t="shared" si="68"/>
        <v>1</v>
      </c>
      <c r="DZ49" s="202">
        <f t="shared" si="68"/>
        <v>1</v>
      </c>
      <c r="EA49" s="202">
        <f t="shared" si="68"/>
        <v>1</v>
      </c>
      <c r="EB49" s="202">
        <f t="shared" si="68"/>
        <v>1</v>
      </c>
      <c r="EC49" s="202">
        <f t="shared" si="68"/>
        <v>1</v>
      </c>
      <c r="ED49" s="202">
        <f t="shared" si="68"/>
        <v>1</v>
      </c>
      <c r="EE49" s="202">
        <f t="shared" si="68"/>
        <v>1</v>
      </c>
      <c r="EF49" s="202">
        <f t="shared" si="68"/>
        <v>1</v>
      </c>
      <c r="EG49" s="202">
        <f t="shared" si="31"/>
        <v>0</v>
      </c>
    </row>
    <row r="50" spans="2:137" x14ac:dyDescent="0.25">
      <c r="D50" s="228"/>
      <c r="E50" s="228"/>
      <c r="F50" s="228"/>
      <c r="G50" s="228"/>
      <c r="H50" s="228"/>
      <c r="I50" s="228"/>
      <c r="J50" s="228"/>
      <c r="K50" s="228"/>
      <c r="L50" s="228"/>
      <c r="M50" s="228"/>
      <c r="N50" s="228"/>
      <c r="O50" s="228"/>
      <c r="T50" s="5"/>
      <c r="U50" s="13"/>
      <c r="V50" s="5"/>
      <c r="W50" s="5" t="str">
        <f t="shared" ca="1" si="2"/>
        <v/>
      </c>
      <c r="X50" s="5"/>
      <c r="Y50" s="5"/>
      <c r="Z50" s="5"/>
      <c r="AA50" s="16" t="s">
        <v>385</v>
      </c>
      <c r="AB50" s="15">
        <v>50</v>
      </c>
      <c r="AC50" s="21"/>
      <c r="AD50" s="19"/>
      <c r="AE50" s="21"/>
      <c r="AF50" s="19"/>
      <c r="AG50" s="19"/>
      <c r="AH50" s="23"/>
      <c r="AI50" s="19"/>
      <c r="AJ50" s="19"/>
      <c r="AK50" s="19"/>
      <c r="AL50" s="19"/>
      <c r="AM50" s="19"/>
      <c r="AN50" s="19"/>
      <c r="AO50" s="19"/>
      <c r="AP50" s="15">
        <f>SUM(AQ50:BJ50)*(AB50+65*AC50+15*AE50+5*AH50)</f>
        <v>0</v>
      </c>
      <c r="AQ50" s="28"/>
      <c r="AR50" s="29"/>
      <c r="AS50" s="29"/>
      <c r="AT50" s="29"/>
      <c r="AU50" s="29"/>
      <c r="AV50" s="29"/>
      <c r="AW50" s="29"/>
      <c r="AX50" s="29"/>
      <c r="AY50" s="29"/>
      <c r="AZ50" s="29"/>
      <c r="BA50" s="29"/>
      <c r="BB50" s="29"/>
      <c r="BC50" s="29"/>
      <c r="BD50" s="29"/>
      <c r="BE50" s="29"/>
      <c r="BF50" s="29"/>
      <c r="BG50" s="29"/>
      <c r="BH50" s="29"/>
      <c r="BI50" s="29"/>
      <c r="BJ50" s="30"/>
      <c r="BV50" s="168">
        <f>2+AH50-AC50</f>
        <v>2</v>
      </c>
      <c r="BW50" s="40">
        <f t="shared" ref="BW50:BW53" si="76">SUM(AQ50:BJ50)*BV50</f>
        <v>0</v>
      </c>
      <c r="BX50" s="42">
        <f t="shared" ref="BX50:BX53" si="77">BW50</f>
        <v>0</v>
      </c>
      <c r="BY50" s="168"/>
      <c r="BZ50" s="43"/>
      <c r="CA50" s="38" t="str">
        <f t="shared" ref="CA50:CA57" si="78">IF(AP50=0,"-",CONCATENATE(AA50,IF(SUM(AC50:AH50)=0,""," with "),IF(AC50=1,AC$42,""),IF(AC50=1,"; ",""),IF(AD50=1,AD$42,""),IF(AD50=1,"; ",""),IF(AE50=1,AE$42,""),IF(AE50=1,"; ",""),IF(AF50=1,AF$42,""),IF(AF50=1,"; ",""),IF(AG50=1,AG$42,""),IF(AG50=1,"; ",""),IF(AH50=0,"",AH50),IF(AH50=0,""," "),IF(AH50=0,"",AH$42),IF(AH50=0,"","; "),IF(AI50=0,"",AI50),IF(AI50=0,""," "),IF(AI50=0,"",AI$42),IF(AI50=0,"","; ")))</f>
        <v>-</v>
      </c>
      <c r="CB50" s="199">
        <f t="shared" si="32"/>
        <v>1</v>
      </c>
      <c r="CC50" s="199">
        <f t="shared" si="33"/>
        <v>1</v>
      </c>
      <c r="CD50" s="199">
        <f t="shared" si="34"/>
        <v>1</v>
      </c>
      <c r="CE50" s="199">
        <f t="shared" si="35"/>
        <v>1</v>
      </c>
      <c r="CF50" s="199">
        <f t="shared" si="36"/>
        <v>1</v>
      </c>
      <c r="CG50" s="199">
        <f t="shared" si="37"/>
        <v>1</v>
      </c>
      <c r="CH50" s="199">
        <f t="shared" si="38"/>
        <v>1</v>
      </c>
      <c r="CI50" s="199">
        <f t="shared" si="39"/>
        <v>1</v>
      </c>
      <c r="CJ50" s="199">
        <f t="shared" si="40"/>
        <v>1</v>
      </c>
      <c r="CK50" s="199">
        <f t="shared" si="41"/>
        <v>1</v>
      </c>
      <c r="CL50" s="199">
        <f t="shared" si="42"/>
        <v>1</v>
      </c>
      <c r="CM50" s="199">
        <f t="shared" si="43"/>
        <v>1</v>
      </c>
      <c r="CN50" s="199">
        <f t="shared" si="44"/>
        <v>1</v>
      </c>
      <c r="CO50" s="199">
        <f t="shared" si="45"/>
        <v>1</v>
      </c>
      <c r="CP50" s="199">
        <f t="shared" si="46"/>
        <v>1</v>
      </c>
      <c r="CQ50" s="199">
        <f t="shared" si="47"/>
        <v>1</v>
      </c>
      <c r="CR50" s="199">
        <f t="shared" si="48"/>
        <v>1</v>
      </c>
      <c r="CS50" s="199">
        <f t="shared" si="49"/>
        <v>1</v>
      </c>
      <c r="CT50" s="199">
        <f t="shared" si="50"/>
        <v>1</v>
      </c>
      <c r="CU50" s="199">
        <f t="shared" si="51"/>
        <v>1</v>
      </c>
      <c r="CW50" s="38" t="str">
        <f t="shared" si="73"/>
        <v>-</v>
      </c>
      <c r="CX50" s="38">
        <f t="shared" si="74"/>
        <v>0</v>
      </c>
      <c r="DA50" s="172">
        <v>1</v>
      </c>
      <c r="DB50" s="32" t="str">
        <f t="shared" ref="DB50:DB61" ca="1" si="79">T(CONCATENATE(LOOKUP(DA50,CE$3:CE$80,AT$3:AT$74)," ",LOOKUP(DA50,CE$3:CE$80,$CA$3:$CA$74)))</f>
        <v xml:space="preserve"> </v>
      </c>
      <c r="DD50" s="172">
        <f t="shared" ca="1" si="19"/>
        <v>1</v>
      </c>
      <c r="DE50" s="172">
        <v>48</v>
      </c>
      <c r="DL50" s="202">
        <f t="shared" si="20"/>
        <v>0</v>
      </c>
      <c r="DM50" s="202">
        <f t="shared" si="21"/>
        <v>1</v>
      </c>
      <c r="DN50" s="202">
        <f t="shared" si="22"/>
        <v>1</v>
      </c>
      <c r="DO50" s="202">
        <f t="shared" si="23"/>
        <v>1</v>
      </c>
      <c r="DP50" s="202">
        <f t="shared" si="24"/>
        <v>1</v>
      </c>
      <c r="DQ50" s="202">
        <f t="shared" si="25"/>
        <v>1</v>
      </c>
      <c r="DR50" s="202">
        <f t="shared" si="26"/>
        <v>1</v>
      </c>
      <c r="DS50" s="202">
        <f t="shared" si="27"/>
        <v>1</v>
      </c>
      <c r="DT50" s="202">
        <f t="shared" si="28"/>
        <v>1</v>
      </c>
      <c r="DU50" s="202">
        <f t="shared" si="29"/>
        <v>1</v>
      </c>
      <c r="DV50" s="202">
        <f t="shared" si="68"/>
        <v>1</v>
      </c>
      <c r="DW50" s="202">
        <f t="shared" si="68"/>
        <v>1</v>
      </c>
      <c r="DX50" s="202">
        <f t="shared" si="68"/>
        <v>1</v>
      </c>
      <c r="DY50" s="202">
        <f t="shared" si="68"/>
        <v>1</v>
      </c>
      <c r="DZ50" s="202">
        <f t="shared" si="68"/>
        <v>1</v>
      </c>
      <c r="EA50" s="202">
        <f t="shared" si="68"/>
        <v>1</v>
      </c>
      <c r="EB50" s="202">
        <f t="shared" si="68"/>
        <v>1</v>
      </c>
      <c r="EC50" s="202">
        <f t="shared" si="68"/>
        <v>1</v>
      </c>
      <c r="ED50" s="202">
        <f t="shared" si="68"/>
        <v>1</v>
      </c>
      <c r="EE50" s="202">
        <f t="shared" si="68"/>
        <v>1</v>
      </c>
      <c r="EF50" s="202">
        <f t="shared" si="68"/>
        <v>1</v>
      </c>
      <c r="EG50" s="202">
        <f t="shared" si="31"/>
        <v>0</v>
      </c>
    </row>
    <row r="51" spans="2:137" ht="15" customHeight="1" x14ac:dyDescent="0.25">
      <c r="D51" s="228"/>
      <c r="E51" s="228"/>
      <c r="F51" s="228"/>
      <c r="G51" s="228"/>
      <c r="H51" s="228"/>
      <c r="I51" s="228"/>
      <c r="J51" s="228"/>
      <c r="K51" s="228"/>
      <c r="L51" s="228"/>
      <c r="M51" s="228"/>
      <c r="N51" s="228"/>
      <c r="O51" s="228"/>
      <c r="T51" s="5"/>
      <c r="U51" s="13"/>
      <c r="V51" s="5"/>
      <c r="W51" s="5" t="str">
        <f t="shared" ca="1" si="2"/>
        <v/>
      </c>
      <c r="X51" s="5"/>
      <c r="Y51" s="5"/>
      <c r="Z51" s="5"/>
      <c r="AA51" s="16" t="s">
        <v>385</v>
      </c>
      <c r="AB51" s="15">
        <v>50</v>
      </c>
      <c r="AC51" s="21"/>
      <c r="AD51" s="20"/>
      <c r="AE51" s="21"/>
      <c r="AF51" s="20"/>
      <c r="AG51" s="20"/>
      <c r="AH51" s="23"/>
      <c r="AI51" s="20"/>
      <c r="AJ51" s="20"/>
      <c r="AK51" s="20"/>
      <c r="AL51" s="20"/>
      <c r="AM51" s="20"/>
      <c r="AN51" s="20"/>
      <c r="AO51" s="20"/>
      <c r="AP51" s="15">
        <f>SUM(AQ51:BJ51)*(AB51+65*AC51+15*AE51+5*AH51)</f>
        <v>0</v>
      </c>
      <c r="AQ51" s="28"/>
      <c r="AR51" s="29"/>
      <c r="AS51" s="29"/>
      <c r="AT51" s="29"/>
      <c r="AU51" s="29"/>
      <c r="AV51" s="29"/>
      <c r="AW51" s="29"/>
      <c r="AX51" s="29"/>
      <c r="AY51" s="29"/>
      <c r="AZ51" s="29"/>
      <c r="BA51" s="29"/>
      <c r="BB51" s="29"/>
      <c r="BC51" s="29"/>
      <c r="BD51" s="29"/>
      <c r="BE51" s="29"/>
      <c r="BF51" s="29"/>
      <c r="BG51" s="29"/>
      <c r="BH51" s="29"/>
      <c r="BI51" s="29"/>
      <c r="BJ51" s="30"/>
      <c r="BV51" s="168">
        <f t="shared" ref="BV51:BV53" si="80">2+AH51-AC51</f>
        <v>2</v>
      </c>
      <c r="BW51" s="40">
        <f t="shared" si="76"/>
        <v>0</v>
      </c>
      <c r="BX51" s="42">
        <f t="shared" si="77"/>
        <v>0</v>
      </c>
      <c r="BY51" s="168"/>
      <c r="BZ51" s="43"/>
      <c r="CA51" s="38" t="str">
        <f t="shared" si="78"/>
        <v>-</v>
      </c>
      <c r="CB51" s="199">
        <f t="shared" si="32"/>
        <v>1</v>
      </c>
      <c r="CC51" s="199">
        <f t="shared" si="33"/>
        <v>1</v>
      </c>
      <c r="CD51" s="199">
        <f t="shared" si="34"/>
        <v>1</v>
      </c>
      <c r="CE51" s="199">
        <f t="shared" si="35"/>
        <v>1</v>
      </c>
      <c r="CF51" s="199">
        <f t="shared" si="36"/>
        <v>1</v>
      </c>
      <c r="CG51" s="199">
        <f t="shared" si="37"/>
        <v>1</v>
      </c>
      <c r="CH51" s="199">
        <f t="shared" si="38"/>
        <v>1</v>
      </c>
      <c r="CI51" s="199">
        <f t="shared" si="39"/>
        <v>1</v>
      </c>
      <c r="CJ51" s="199">
        <f t="shared" si="40"/>
        <v>1</v>
      </c>
      <c r="CK51" s="199">
        <f t="shared" si="41"/>
        <v>1</v>
      </c>
      <c r="CL51" s="199">
        <f t="shared" si="42"/>
        <v>1</v>
      </c>
      <c r="CM51" s="199">
        <f t="shared" si="43"/>
        <v>1</v>
      </c>
      <c r="CN51" s="199">
        <f t="shared" si="44"/>
        <v>1</v>
      </c>
      <c r="CO51" s="199">
        <f t="shared" si="45"/>
        <v>1</v>
      </c>
      <c r="CP51" s="199">
        <f t="shared" si="46"/>
        <v>1</v>
      </c>
      <c r="CQ51" s="199">
        <f t="shared" si="47"/>
        <v>1</v>
      </c>
      <c r="CR51" s="199">
        <f t="shared" si="48"/>
        <v>1</v>
      </c>
      <c r="CS51" s="199">
        <f t="shared" si="49"/>
        <v>1</v>
      </c>
      <c r="CT51" s="199">
        <f t="shared" si="50"/>
        <v>1</v>
      </c>
      <c r="CU51" s="199">
        <f t="shared" si="51"/>
        <v>1</v>
      </c>
      <c r="CW51" s="38" t="str">
        <f t="shared" si="73"/>
        <v>-</v>
      </c>
      <c r="CX51" s="38">
        <f t="shared" si="74"/>
        <v>0</v>
      </c>
      <c r="DA51" s="172">
        <v>2</v>
      </c>
      <c r="DB51" s="32" t="str">
        <f t="shared" ca="1" si="79"/>
        <v xml:space="preserve"> </v>
      </c>
      <c r="DD51" s="172">
        <f t="shared" ca="1" si="19"/>
        <v>1</v>
      </c>
      <c r="DE51" s="172">
        <v>49</v>
      </c>
      <c r="DL51" s="202">
        <f t="shared" si="20"/>
        <v>0</v>
      </c>
      <c r="DM51" s="202">
        <f t="shared" si="21"/>
        <v>1</v>
      </c>
      <c r="DN51" s="202">
        <f t="shared" si="22"/>
        <v>1</v>
      </c>
      <c r="DO51" s="202">
        <f t="shared" si="23"/>
        <v>1</v>
      </c>
      <c r="DP51" s="202">
        <f t="shared" si="24"/>
        <v>1</v>
      </c>
      <c r="DQ51" s="202">
        <f t="shared" si="25"/>
        <v>1</v>
      </c>
      <c r="DR51" s="202">
        <f t="shared" si="26"/>
        <v>1</v>
      </c>
      <c r="DS51" s="202">
        <f t="shared" si="27"/>
        <v>1</v>
      </c>
      <c r="DT51" s="202">
        <f t="shared" si="28"/>
        <v>1</v>
      </c>
      <c r="DU51" s="202">
        <f t="shared" si="29"/>
        <v>1</v>
      </c>
      <c r="DV51" s="202">
        <f t="shared" si="68"/>
        <v>1</v>
      </c>
      <c r="DW51" s="202">
        <f t="shared" si="68"/>
        <v>1</v>
      </c>
      <c r="DX51" s="202">
        <f t="shared" si="68"/>
        <v>1</v>
      </c>
      <c r="DY51" s="202">
        <f t="shared" si="68"/>
        <v>1</v>
      </c>
      <c r="DZ51" s="202">
        <f t="shared" si="68"/>
        <v>1</v>
      </c>
      <c r="EA51" s="202">
        <f t="shared" si="68"/>
        <v>1</v>
      </c>
      <c r="EB51" s="202">
        <f t="shared" si="68"/>
        <v>1</v>
      </c>
      <c r="EC51" s="202">
        <f t="shared" si="68"/>
        <v>1</v>
      </c>
      <c r="ED51" s="202">
        <f t="shared" si="68"/>
        <v>1</v>
      </c>
      <c r="EE51" s="202">
        <f t="shared" si="68"/>
        <v>1</v>
      </c>
      <c r="EF51" s="202">
        <f t="shared" si="68"/>
        <v>1</v>
      </c>
      <c r="EG51" s="202">
        <f t="shared" si="31"/>
        <v>0</v>
      </c>
    </row>
    <row r="52" spans="2:137" x14ac:dyDescent="0.25">
      <c r="B52" s="16" t="s">
        <v>313</v>
      </c>
      <c r="C52" s="15">
        <v>70</v>
      </c>
      <c r="D52" s="21"/>
      <c r="E52" s="21"/>
      <c r="F52" s="21"/>
      <c r="G52" s="21"/>
      <c r="H52" s="21"/>
      <c r="I52" s="21"/>
      <c r="J52" s="21"/>
      <c r="K52" s="21"/>
      <c r="L52" s="23"/>
      <c r="M52" s="23"/>
      <c r="N52" s="23"/>
      <c r="O52" s="19"/>
      <c r="P52" s="19"/>
      <c r="Q52" s="19"/>
      <c r="S52" s="15">
        <f>DL44*(C52+75*D52+70*E52+50*F52+30*G52+15*H52+10*(I52+J52)+5*SUM(K52:N52))</f>
        <v>0</v>
      </c>
      <c r="T52" s="5"/>
      <c r="U52" s="13"/>
      <c r="V52" s="5"/>
      <c r="W52" s="5" t="str">
        <f t="shared" ca="1" si="2"/>
        <v/>
      </c>
      <c r="X52" s="5"/>
      <c r="Y52" s="5"/>
      <c r="Z52" s="5"/>
      <c r="AA52" s="16" t="s">
        <v>385</v>
      </c>
      <c r="AB52" s="15">
        <v>50</v>
      </c>
      <c r="AC52" s="21"/>
      <c r="AD52" s="19"/>
      <c r="AE52" s="21"/>
      <c r="AF52" s="19"/>
      <c r="AG52" s="19"/>
      <c r="AH52" s="23"/>
      <c r="AI52" s="19"/>
      <c r="AJ52" s="19"/>
      <c r="AK52" s="19"/>
      <c r="AL52" s="19"/>
      <c r="AM52" s="19"/>
      <c r="AN52" s="19"/>
      <c r="AO52" s="19"/>
      <c r="AP52" s="15">
        <f>SUM(AQ52:BJ52)*(AB52+65*AC52+15*AE52+5*AH52)</f>
        <v>0</v>
      </c>
      <c r="AQ52" s="28"/>
      <c r="AR52" s="29"/>
      <c r="AS52" s="29"/>
      <c r="AT52" s="29"/>
      <c r="AU52" s="29"/>
      <c r="AV52" s="29"/>
      <c r="AW52" s="29"/>
      <c r="AX52" s="29"/>
      <c r="AY52" s="29"/>
      <c r="AZ52" s="29"/>
      <c r="BA52" s="29"/>
      <c r="BB52" s="29"/>
      <c r="BC52" s="29"/>
      <c r="BD52" s="29"/>
      <c r="BE52" s="29"/>
      <c r="BF52" s="29"/>
      <c r="BG52" s="29"/>
      <c r="BH52" s="29"/>
      <c r="BI52" s="29"/>
      <c r="BJ52" s="30"/>
      <c r="BV52" s="168">
        <f t="shared" si="80"/>
        <v>2</v>
      </c>
      <c r="BW52" s="40">
        <f t="shared" si="76"/>
        <v>0</v>
      </c>
      <c r="BX52" s="42">
        <f t="shared" si="77"/>
        <v>0</v>
      </c>
      <c r="BY52" s="168"/>
      <c r="BZ52" s="43"/>
      <c r="CA52" s="38" t="str">
        <f t="shared" si="78"/>
        <v>-</v>
      </c>
      <c r="CB52" s="199">
        <f t="shared" si="32"/>
        <v>1</v>
      </c>
      <c r="CC52" s="199">
        <f t="shared" si="33"/>
        <v>1</v>
      </c>
      <c r="CD52" s="199">
        <f t="shared" si="34"/>
        <v>1</v>
      </c>
      <c r="CE52" s="199">
        <f t="shared" si="35"/>
        <v>1</v>
      </c>
      <c r="CF52" s="199">
        <f t="shared" si="36"/>
        <v>1</v>
      </c>
      <c r="CG52" s="199">
        <f t="shared" si="37"/>
        <v>1</v>
      </c>
      <c r="CH52" s="199">
        <f t="shared" si="38"/>
        <v>1</v>
      </c>
      <c r="CI52" s="199">
        <f t="shared" si="39"/>
        <v>1</v>
      </c>
      <c r="CJ52" s="199">
        <f t="shared" si="40"/>
        <v>1</v>
      </c>
      <c r="CK52" s="199">
        <f t="shared" si="41"/>
        <v>1</v>
      </c>
      <c r="CL52" s="199">
        <f t="shared" si="42"/>
        <v>1</v>
      </c>
      <c r="CM52" s="199">
        <f t="shared" si="43"/>
        <v>1</v>
      </c>
      <c r="CN52" s="199">
        <f t="shared" si="44"/>
        <v>1</v>
      </c>
      <c r="CO52" s="199">
        <f t="shared" si="45"/>
        <v>1</v>
      </c>
      <c r="CP52" s="199">
        <f t="shared" si="46"/>
        <v>1</v>
      </c>
      <c r="CQ52" s="199">
        <f t="shared" si="47"/>
        <v>1</v>
      </c>
      <c r="CR52" s="199">
        <f t="shared" si="48"/>
        <v>1</v>
      </c>
      <c r="CS52" s="199">
        <f t="shared" si="49"/>
        <v>1</v>
      </c>
      <c r="CT52" s="199">
        <f t="shared" si="50"/>
        <v>1</v>
      </c>
      <c r="CU52" s="199">
        <f t="shared" si="51"/>
        <v>1</v>
      </c>
      <c r="CW52" s="38" t="str">
        <f t="shared" si="73"/>
        <v>-</v>
      </c>
      <c r="CX52" s="38">
        <f t="shared" si="74"/>
        <v>0</v>
      </c>
      <c r="DA52" s="172">
        <v>3</v>
      </c>
      <c r="DB52" s="32" t="str">
        <f t="shared" ca="1" si="79"/>
        <v xml:space="preserve"> </v>
      </c>
      <c r="DD52" s="172">
        <f t="shared" ca="1" si="19"/>
        <v>1</v>
      </c>
      <c r="DE52" s="172">
        <v>50</v>
      </c>
      <c r="DL52" s="202">
        <f t="shared" si="20"/>
        <v>0</v>
      </c>
      <c r="DM52" s="202">
        <f t="shared" si="21"/>
        <v>1</v>
      </c>
      <c r="DN52" s="202">
        <f t="shared" si="22"/>
        <v>1</v>
      </c>
      <c r="DO52" s="202">
        <f t="shared" si="23"/>
        <v>1</v>
      </c>
      <c r="DP52" s="202">
        <f t="shared" si="24"/>
        <v>1</v>
      </c>
      <c r="DQ52" s="202">
        <f t="shared" si="25"/>
        <v>1</v>
      </c>
      <c r="DR52" s="202">
        <f t="shared" si="26"/>
        <v>1</v>
      </c>
      <c r="DS52" s="202">
        <f t="shared" si="27"/>
        <v>1</v>
      </c>
      <c r="DT52" s="202">
        <f t="shared" si="28"/>
        <v>1</v>
      </c>
      <c r="DU52" s="202">
        <f t="shared" si="29"/>
        <v>1</v>
      </c>
      <c r="DV52" s="202">
        <f t="shared" si="68"/>
        <v>1</v>
      </c>
      <c r="DW52" s="202">
        <f t="shared" si="68"/>
        <v>1</v>
      </c>
      <c r="DX52" s="202">
        <f t="shared" ref="DX52:EF52" si="81">IF(OR($CX51=0,ISERROR(SEARCH(DX$1,$CX51))),DX51,DX51+1)</f>
        <v>1</v>
      </c>
      <c r="DY52" s="202">
        <f t="shared" si="81"/>
        <v>1</v>
      </c>
      <c r="DZ52" s="202">
        <f t="shared" si="81"/>
        <v>1</v>
      </c>
      <c r="EA52" s="202">
        <f t="shared" si="81"/>
        <v>1</v>
      </c>
      <c r="EB52" s="202">
        <f t="shared" si="81"/>
        <v>1</v>
      </c>
      <c r="EC52" s="202">
        <f t="shared" si="81"/>
        <v>1</v>
      </c>
      <c r="ED52" s="202">
        <f t="shared" si="81"/>
        <v>1</v>
      </c>
      <c r="EE52" s="202">
        <f t="shared" si="81"/>
        <v>1</v>
      </c>
      <c r="EF52" s="202">
        <f t="shared" si="81"/>
        <v>1</v>
      </c>
      <c r="EG52" s="202">
        <f t="shared" si="31"/>
        <v>0</v>
      </c>
    </row>
    <row r="53" spans="2:137" x14ac:dyDescent="0.25">
      <c r="B53" s="16" t="s">
        <v>525</v>
      </c>
      <c r="C53" s="15">
        <v>55</v>
      </c>
      <c r="D53" s="21"/>
      <c r="E53" s="21"/>
      <c r="F53" s="21"/>
      <c r="G53" s="20"/>
      <c r="H53" s="20"/>
      <c r="I53" s="21"/>
      <c r="J53" s="20"/>
      <c r="K53" s="20"/>
      <c r="L53" s="23"/>
      <c r="M53" s="23"/>
      <c r="N53" s="23"/>
      <c r="O53" s="20"/>
      <c r="P53" s="20"/>
      <c r="Q53" s="20"/>
      <c r="S53" s="15">
        <f>DL45*(C53+75*D53+70*E53+50*F53+10*I53+5*SUM(L53:N53))</f>
        <v>0</v>
      </c>
      <c r="T53" s="5"/>
      <c r="U53" s="13"/>
      <c r="V53" s="5"/>
      <c r="W53" s="5" t="str">
        <f t="shared" ca="1" si="2"/>
        <v/>
      </c>
      <c r="X53" s="5"/>
      <c r="Y53" s="5"/>
      <c r="Z53" s="5"/>
      <c r="AA53" s="16" t="s">
        <v>385</v>
      </c>
      <c r="AB53" s="15">
        <v>50</v>
      </c>
      <c r="AC53" s="21"/>
      <c r="AD53" s="20"/>
      <c r="AE53" s="21"/>
      <c r="AF53" s="20"/>
      <c r="AG53" s="20"/>
      <c r="AH53" s="23"/>
      <c r="AI53" s="20"/>
      <c r="AJ53" s="20"/>
      <c r="AK53" s="20"/>
      <c r="AL53" s="20"/>
      <c r="AM53" s="20"/>
      <c r="AN53" s="20"/>
      <c r="AO53" s="20"/>
      <c r="AP53" s="15">
        <f>SUM(AQ53:BJ53)*(AB53+65*AC53+15*AE53+5*AH53)</f>
        <v>0</v>
      </c>
      <c r="AQ53" s="28"/>
      <c r="AR53" s="29"/>
      <c r="AS53" s="29"/>
      <c r="AT53" s="29"/>
      <c r="AU53" s="29"/>
      <c r="AV53" s="29"/>
      <c r="AW53" s="29"/>
      <c r="AX53" s="29"/>
      <c r="AY53" s="29"/>
      <c r="AZ53" s="29"/>
      <c r="BA53" s="29"/>
      <c r="BB53" s="29"/>
      <c r="BC53" s="29"/>
      <c r="BD53" s="29"/>
      <c r="BE53" s="29"/>
      <c r="BF53" s="29"/>
      <c r="BG53" s="29"/>
      <c r="BH53" s="29"/>
      <c r="BI53" s="29"/>
      <c r="BJ53" s="30"/>
      <c r="BV53" s="168">
        <f t="shared" si="80"/>
        <v>2</v>
      </c>
      <c r="BW53" s="40">
        <f t="shared" si="76"/>
        <v>0</v>
      </c>
      <c r="BX53" s="42">
        <f t="shared" si="77"/>
        <v>0</v>
      </c>
      <c r="BY53" s="168"/>
      <c r="BZ53" s="43"/>
      <c r="CA53" s="38" t="str">
        <f t="shared" si="78"/>
        <v>-</v>
      </c>
      <c r="CB53" s="199">
        <f t="shared" si="32"/>
        <v>1</v>
      </c>
      <c r="CC53" s="199">
        <f t="shared" si="33"/>
        <v>1</v>
      </c>
      <c r="CD53" s="199">
        <f t="shared" si="34"/>
        <v>1</v>
      </c>
      <c r="CE53" s="199">
        <f t="shared" si="35"/>
        <v>1</v>
      </c>
      <c r="CF53" s="199">
        <f t="shared" si="36"/>
        <v>1</v>
      </c>
      <c r="CG53" s="199">
        <f t="shared" si="37"/>
        <v>1</v>
      </c>
      <c r="CH53" s="199">
        <f t="shared" si="38"/>
        <v>1</v>
      </c>
      <c r="CI53" s="199">
        <f t="shared" si="39"/>
        <v>1</v>
      </c>
      <c r="CJ53" s="199">
        <f t="shared" si="40"/>
        <v>1</v>
      </c>
      <c r="CK53" s="199">
        <f t="shared" si="41"/>
        <v>1</v>
      </c>
      <c r="CL53" s="199">
        <f t="shared" si="42"/>
        <v>1</v>
      </c>
      <c r="CM53" s="199">
        <f t="shared" si="43"/>
        <v>1</v>
      </c>
      <c r="CN53" s="199">
        <f t="shared" si="44"/>
        <v>1</v>
      </c>
      <c r="CO53" s="199">
        <f t="shared" si="45"/>
        <v>1</v>
      </c>
      <c r="CP53" s="199">
        <f t="shared" si="46"/>
        <v>1</v>
      </c>
      <c r="CQ53" s="199">
        <f t="shared" si="47"/>
        <v>1</v>
      </c>
      <c r="CR53" s="199">
        <f t="shared" si="48"/>
        <v>1</v>
      </c>
      <c r="CS53" s="199">
        <f t="shared" si="49"/>
        <v>1</v>
      </c>
      <c r="CT53" s="199">
        <f t="shared" si="50"/>
        <v>1</v>
      </c>
      <c r="CU53" s="199">
        <f t="shared" si="51"/>
        <v>1</v>
      </c>
      <c r="CW53" s="38" t="str">
        <f t="shared" si="73"/>
        <v>-</v>
      </c>
      <c r="CX53" s="38">
        <f t="shared" si="74"/>
        <v>0</v>
      </c>
      <c r="DA53" s="172">
        <v>4</v>
      </c>
      <c r="DB53" s="32" t="str">
        <f t="shared" ca="1" si="79"/>
        <v xml:space="preserve"> </v>
      </c>
      <c r="DD53" s="172">
        <f t="shared" ca="1" si="19"/>
        <v>1</v>
      </c>
      <c r="DE53" s="172">
        <v>51</v>
      </c>
      <c r="DL53" s="202">
        <f t="shared" si="20"/>
        <v>0</v>
      </c>
      <c r="DM53" s="202">
        <f t="shared" si="21"/>
        <v>1</v>
      </c>
      <c r="DN53" s="202">
        <f t="shared" si="22"/>
        <v>1</v>
      </c>
      <c r="DO53" s="202">
        <f t="shared" si="23"/>
        <v>1</v>
      </c>
      <c r="DP53" s="202">
        <f t="shared" si="24"/>
        <v>1</v>
      </c>
      <c r="DQ53" s="202">
        <f t="shared" si="25"/>
        <v>1</v>
      </c>
      <c r="DR53" s="202">
        <f t="shared" si="26"/>
        <v>1</v>
      </c>
      <c r="DS53" s="202">
        <f t="shared" si="27"/>
        <v>1</v>
      </c>
      <c r="DT53" s="202">
        <f t="shared" si="28"/>
        <v>1</v>
      </c>
      <c r="DU53" s="202">
        <f t="shared" si="29"/>
        <v>1</v>
      </c>
      <c r="DV53" s="202">
        <f t="shared" ref="DV53:EF76" si="82">IF(OR($CX52=0,ISERROR(SEARCH(DV$1,$CX52))),DV52,DV52+1)</f>
        <v>1</v>
      </c>
      <c r="DW53" s="202">
        <f t="shared" si="82"/>
        <v>1</v>
      </c>
      <c r="DX53" s="202">
        <f t="shared" si="82"/>
        <v>1</v>
      </c>
      <c r="DY53" s="202">
        <f t="shared" si="82"/>
        <v>1</v>
      </c>
      <c r="DZ53" s="202">
        <f t="shared" si="82"/>
        <v>1</v>
      </c>
      <c r="EA53" s="202">
        <f t="shared" si="82"/>
        <v>1</v>
      </c>
      <c r="EB53" s="202">
        <f t="shared" si="82"/>
        <v>1</v>
      </c>
      <c r="EC53" s="202">
        <f t="shared" si="82"/>
        <v>1</v>
      </c>
      <c r="ED53" s="202">
        <f t="shared" si="82"/>
        <v>1</v>
      </c>
      <c r="EE53" s="202">
        <f t="shared" si="82"/>
        <v>1</v>
      </c>
      <c r="EF53" s="202">
        <f t="shared" si="82"/>
        <v>1</v>
      </c>
      <c r="EG53" s="202">
        <f t="shared" si="31"/>
        <v>0</v>
      </c>
    </row>
    <row r="54" spans="2:137" x14ac:dyDescent="0.25">
      <c r="B54" s="16" t="s">
        <v>526</v>
      </c>
      <c r="C54" s="15">
        <v>55</v>
      </c>
      <c r="D54" s="21"/>
      <c r="E54" s="21"/>
      <c r="F54" s="21"/>
      <c r="G54" s="19"/>
      <c r="H54" s="19"/>
      <c r="I54" s="21"/>
      <c r="J54" s="19"/>
      <c r="K54" s="19"/>
      <c r="L54" s="23"/>
      <c r="M54" s="23"/>
      <c r="N54" s="23"/>
      <c r="O54" s="19"/>
      <c r="P54" s="19"/>
      <c r="Q54" s="19"/>
      <c r="S54" s="202">
        <f t="shared" ref="S54:S56" si="83">DL46*(C54+75*D54+70*E54+50*F54+10*I54+5*SUM(L54:N54))</f>
        <v>0</v>
      </c>
      <c r="T54" s="5"/>
      <c r="U54" s="13"/>
      <c r="V54" s="5"/>
      <c r="W54" s="5" t="str">
        <f t="shared" ca="1" si="2"/>
        <v/>
      </c>
      <c r="X54" s="5"/>
      <c r="Y54" s="5"/>
      <c r="Z54" s="5"/>
      <c r="AA54" s="16" t="s">
        <v>386</v>
      </c>
      <c r="AB54" s="15">
        <v>90</v>
      </c>
      <c r="AC54" s="21"/>
      <c r="AD54" s="21"/>
      <c r="AE54" s="21"/>
      <c r="AF54" s="21"/>
      <c r="AG54" s="21"/>
      <c r="AH54" s="23"/>
      <c r="AI54" s="23"/>
      <c r="AJ54" s="19"/>
      <c r="AK54" s="19"/>
      <c r="AL54" s="19"/>
      <c r="AM54" s="19"/>
      <c r="AN54" s="19"/>
      <c r="AO54" s="19"/>
      <c r="AP54" s="15">
        <f>SUM(AQ54:BJ54)*(AB54+65*AC54+90*AD54+15*(AE54+AF54+AG54)+5*AH54+4*AI54)</f>
        <v>0</v>
      </c>
      <c r="AQ54" s="28"/>
      <c r="AR54" s="29"/>
      <c r="AS54" s="29"/>
      <c r="AT54" s="29"/>
      <c r="AU54" s="29"/>
      <c r="AV54" s="29"/>
      <c r="AW54" s="29"/>
      <c r="AX54" s="29"/>
      <c r="AY54" s="29"/>
      <c r="AZ54" s="29"/>
      <c r="BA54" s="29"/>
      <c r="BB54" s="29"/>
      <c r="BC54" s="29"/>
      <c r="BD54" s="29"/>
      <c r="BE54" s="29"/>
      <c r="BF54" s="29"/>
      <c r="BG54" s="29"/>
      <c r="BH54" s="29"/>
      <c r="BI54" s="29"/>
      <c r="BJ54" s="30"/>
      <c r="BV54" s="168">
        <f t="shared" ref="BV54:BV57" si="84">3+AH54-AC54</f>
        <v>3</v>
      </c>
      <c r="BW54" s="40">
        <f t="shared" ref="BW54:BW57" si="85">SUM(AQ54:BJ54)*BV54</f>
        <v>0</v>
      </c>
      <c r="BX54" s="42">
        <f t="shared" ref="BX54:BX57" si="86">BW54</f>
        <v>0</v>
      </c>
      <c r="BY54" s="168"/>
      <c r="BZ54" s="43"/>
      <c r="CA54" s="38" t="str">
        <f t="shared" si="78"/>
        <v>-</v>
      </c>
      <c r="CB54" s="199">
        <f t="shared" si="32"/>
        <v>1</v>
      </c>
      <c r="CC54" s="199">
        <f t="shared" si="33"/>
        <v>1</v>
      </c>
      <c r="CD54" s="199">
        <f t="shared" si="34"/>
        <v>1</v>
      </c>
      <c r="CE54" s="199">
        <f t="shared" si="35"/>
        <v>1</v>
      </c>
      <c r="CF54" s="199">
        <f t="shared" si="36"/>
        <v>1</v>
      </c>
      <c r="CG54" s="199">
        <f t="shared" si="37"/>
        <v>1</v>
      </c>
      <c r="CH54" s="199">
        <f t="shared" si="38"/>
        <v>1</v>
      </c>
      <c r="CI54" s="199">
        <f t="shared" si="39"/>
        <v>1</v>
      </c>
      <c r="CJ54" s="199">
        <f t="shared" si="40"/>
        <v>1</v>
      </c>
      <c r="CK54" s="199">
        <f t="shared" si="41"/>
        <v>1</v>
      </c>
      <c r="CL54" s="199">
        <f t="shared" si="42"/>
        <v>1</v>
      </c>
      <c r="CM54" s="199">
        <f t="shared" si="43"/>
        <v>1</v>
      </c>
      <c r="CN54" s="199">
        <f t="shared" si="44"/>
        <v>1</v>
      </c>
      <c r="CO54" s="199">
        <f t="shared" si="45"/>
        <v>1</v>
      </c>
      <c r="CP54" s="199">
        <f t="shared" si="46"/>
        <v>1</v>
      </c>
      <c r="CQ54" s="199">
        <f t="shared" si="47"/>
        <v>1</v>
      </c>
      <c r="CR54" s="199">
        <f t="shared" si="48"/>
        <v>1</v>
      </c>
      <c r="CS54" s="199">
        <f t="shared" si="49"/>
        <v>1</v>
      </c>
      <c r="CT54" s="199">
        <f t="shared" si="50"/>
        <v>1</v>
      </c>
      <c r="CU54" s="199">
        <f t="shared" si="51"/>
        <v>1</v>
      </c>
      <c r="CW54" s="38" t="str">
        <f t="shared" si="73"/>
        <v>-</v>
      </c>
      <c r="CX54" s="38">
        <f t="shared" si="74"/>
        <v>0</v>
      </c>
      <c r="DA54" s="172">
        <v>5</v>
      </c>
      <c r="DB54" s="32" t="str">
        <f t="shared" ca="1" si="79"/>
        <v xml:space="preserve"> </v>
      </c>
      <c r="DD54" s="172">
        <f t="shared" ca="1" si="19"/>
        <v>1</v>
      </c>
      <c r="DE54" s="172">
        <v>52</v>
      </c>
      <c r="DL54" s="202">
        <f t="shared" si="20"/>
        <v>0</v>
      </c>
      <c r="DM54" s="202">
        <f t="shared" si="21"/>
        <v>1</v>
      </c>
      <c r="DN54" s="202">
        <f t="shared" si="22"/>
        <v>1</v>
      </c>
      <c r="DO54" s="202">
        <f t="shared" si="23"/>
        <v>1</v>
      </c>
      <c r="DP54" s="202">
        <f t="shared" si="24"/>
        <v>1</v>
      </c>
      <c r="DQ54" s="202">
        <f t="shared" si="25"/>
        <v>1</v>
      </c>
      <c r="DR54" s="202">
        <f t="shared" si="26"/>
        <v>1</v>
      </c>
      <c r="DS54" s="202">
        <f t="shared" si="27"/>
        <v>1</v>
      </c>
      <c r="DT54" s="202">
        <f t="shared" si="28"/>
        <v>1</v>
      </c>
      <c r="DU54" s="202">
        <f t="shared" si="29"/>
        <v>1</v>
      </c>
      <c r="DV54" s="202">
        <f t="shared" si="82"/>
        <v>1</v>
      </c>
      <c r="DW54" s="202">
        <f t="shared" si="82"/>
        <v>1</v>
      </c>
      <c r="DX54" s="202">
        <f t="shared" si="82"/>
        <v>1</v>
      </c>
      <c r="DY54" s="202">
        <f t="shared" si="82"/>
        <v>1</v>
      </c>
      <c r="DZ54" s="202">
        <f t="shared" si="82"/>
        <v>1</v>
      </c>
      <c r="EA54" s="202">
        <f t="shared" si="82"/>
        <v>1</v>
      </c>
      <c r="EB54" s="202">
        <f t="shared" si="82"/>
        <v>1</v>
      </c>
      <c r="EC54" s="202">
        <f t="shared" si="82"/>
        <v>1</v>
      </c>
      <c r="ED54" s="202">
        <f t="shared" si="82"/>
        <v>1</v>
      </c>
      <c r="EE54" s="202">
        <f t="shared" si="82"/>
        <v>1</v>
      </c>
      <c r="EF54" s="202">
        <f t="shared" si="82"/>
        <v>1</v>
      </c>
      <c r="EG54" s="202">
        <f t="shared" si="31"/>
        <v>0</v>
      </c>
    </row>
    <row r="55" spans="2:137" x14ac:dyDescent="0.25">
      <c r="B55" s="16" t="s">
        <v>527</v>
      </c>
      <c r="C55" s="15">
        <v>55</v>
      </c>
      <c r="D55" s="21"/>
      <c r="E55" s="21"/>
      <c r="F55" s="21"/>
      <c r="G55" s="20"/>
      <c r="H55" s="20"/>
      <c r="I55" s="21"/>
      <c r="J55" s="20"/>
      <c r="K55" s="20"/>
      <c r="L55" s="23"/>
      <c r="M55" s="23"/>
      <c r="N55" s="23"/>
      <c r="O55" s="20"/>
      <c r="P55" s="20"/>
      <c r="Q55" s="20"/>
      <c r="S55" s="202">
        <f t="shared" si="83"/>
        <v>0</v>
      </c>
      <c r="T55" s="5"/>
      <c r="U55" s="13"/>
      <c r="V55" s="5"/>
      <c r="W55" s="5" t="str">
        <f t="shared" ca="1" si="2"/>
        <v/>
      </c>
      <c r="X55" s="5"/>
      <c r="Y55" s="5"/>
      <c r="Z55" s="5"/>
      <c r="AA55" s="16" t="s">
        <v>386</v>
      </c>
      <c r="AB55" s="15">
        <v>90</v>
      </c>
      <c r="AC55" s="21"/>
      <c r="AD55" s="21"/>
      <c r="AE55" s="21"/>
      <c r="AF55" s="21"/>
      <c r="AG55" s="21"/>
      <c r="AH55" s="23"/>
      <c r="AI55" s="23"/>
      <c r="AJ55" s="20"/>
      <c r="AK55" s="20"/>
      <c r="AL55" s="20"/>
      <c r="AM55" s="20"/>
      <c r="AN55" s="20"/>
      <c r="AO55" s="20"/>
      <c r="AP55" s="15">
        <f>SUM(AQ55:BJ55)*(AB55+65*AC55+90*AD55+15*(AE55+AF55+AG55)+5*AH55+4*AI55)</f>
        <v>0</v>
      </c>
      <c r="AQ55" s="28"/>
      <c r="AR55" s="29"/>
      <c r="AS55" s="29"/>
      <c r="AT55" s="29"/>
      <c r="AU55" s="29"/>
      <c r="AV55" s="29"/>
      <c r="AW55" s="29"/>
      <c r="AX55" s="29"/>
      <c r="AY55" s="29"/>
      <c r="AZ55" s="29"/>
      <c r="BA55" s="29"/>
      <c r="BB55" s="29"/>
      <c r="BC55" s="29"/>
      <c r="BD55" s="29"/>
      <c r="BE55" s="29"/>
      <c r="BF55" s="29"/>
      <c r="BG55" s="29"/>
      <c r="BH55" s="29"/>
      <c r="BI55" s="29"/>
      <c r="BJ55" s="30"/>
      <c r="BV55" s="168">
        <f t="shared" si="84"/>
        <v>3</v>
      </c>
      <c r="BW55" s="40">
        <f t="shared" si="85"/>
        <v>0</v>
      </c>
      <c r="BX55" s="42">
        <f t="shared" si="86"/>
        <v>0</v>
      </c>
      <c r="BY55" s="168"/>
      <c r="BZ55" s="43"/>
      <c r="CA55" s="38" t="str">
        <f t="shared" si="78"/>
        <v>-</v>
      </c>
      <c r="CB55" s="199">
        <f t="shared" si="32"/>
        <v>1</v>
      </c>
      <c r="CC55" s="199">
        <f t="shared" si="33"/>
        <v>1</v>
      </c>
      <c r="CD55" s="199">
        <f t="shared" si="34"/>
        <v>1</v>
      </c>
      <c r="CE55" s="199">
        <f t="shared" si="35"/>
        <v>1</v>
      </c>
      <c r="CF55" s="199">
        <f t="shared" si="36"/>
        <v>1</v>
      </c>
      <c r="CG55" s="199">
        <f t="shared" si="37"/>
        <v>1</v>
      </c>
      <c r="CH55" s="199">
        <f t="shared" si="38"/>
        <v>1</v>
      </c>
      <c r="CI55" s="199">
        <f t="shared" si="39"/>
        <v>1</v>
      </c>
      <c r="CJ55" s="199">
        <f t="shared" si="40"/>
        <v>1</v>
      </c>
      <c r="CK55" s="199">
        <f t="shared" si="41"/>
        <v>1</v>
      </c>
      <c r="CL55" s="199">
        <f t="shared" si="42"/>
        <v>1</v>
      </c>
      <c r="CM55" s="199">
        <f t="shared" si="43"/>
        <v>1</v>
      </c>
      <c r="CN55" s="199">
        <f t="shared" si="44"/>
        <v>1</v>
      </c>
      <c r="CO55" s="199">
        <f t="shared" si="45"/>
        <v>1</v>
      </c>
      <c r="CP55" s="199">
        <f t="shared" si="46"/>
        <v>1</v>
      </c>
      <c r="CQ55" s="199">
        <f t="shared" si="47"/>
        <v>1</v>
      </c>
      <c r="CR55" s="199">
        <f t="shared" si="48"/>
        <v>1</v>
      </c>
      <c r="CS55" s="199">
        <f t="shared" si="49"/>
        <v>1</v>
      </c>
      <c r="CT55" s="199">
        <f t="shared" si="50"/>
        <v>1</v>
      </c>
      <c r="CU55" s="199">
        <f t="shared" si="51"/>
        <v>1</v>
      </c>
      <c r="CW55" s="38" t="str">
        <f t="shared" si="73"/>
        <v>-</v>
      </c>
      <c r="CX55" s="38">
        <f t="shared" si="74"/>
        <v>0</v>
      </c>
      <c r="DA55" s="172">
        <v>6</v>
      </c>
      <c r="DB55" s="32" t="str">
        <f t="shared" ca="1" si="79"/>
        <v xml:space="preserve"> </v>
      </c>
      <c r="DD55" s="172">
        <f t="shared" ca="1" si="19"/>
        <v>1</v>
      </c>
      <c r="DE55" s="172">
        <v>53</v>
      </c>
      <c r="DL55" s="202">
        <f t="shared" si="20"/>
        <v>0</v>
      </c>
      <c r="DM55" s="202">
        <f t="shared" si="21"/>
        <v>1</v>
      </c>
      <c r="DN55" s="202">
        <f t="shared" si="22"/>
        <v>1</v>
      </c>
      <c r="DO55" s="202">
        <f t="shared" si="23"/>
        <v>1</v>
      </c>
      <c r="DP55" s="202">
        <f t="shared" si="24"/>
        <v>1</v>
      </c>
      <c r="DQ55" s="202">
        <f t="shared" si="25"/>
        <v>1</v>
      </c>
      <c r="DR55" s="202">
        <f t="shared" si="26"/>
        <v>1</v>
      </c>
      <c r="DS55" s="202">
        <f t="shared" si="27"/>
        <v>1</v>
      </c>
      <c r="DT55" s="202">
        <f t="shared" si="28"/>
        <v>1</v>
      </c>
      <c r="DU55" s="202">
        <f t="shared" si="29"/>
        <v>1</v>
      </c>
      <c r="DV55" s="202">
        <f t="shared" si="82"/>
        <v>1</v>
      </c>
      <c r="DW55" s="202">
        <f t="shared" si="82"/>
        <v>1</v>
      </c>
      <c r="DX55" s="202">
        <f t="shared" si="82"/>
        <v>1</v>
      </c>
      <c r="DY55" s="202">
        <f t="shared" si="82"/>
        <v>1</v>
      </c>
      <c r="DZ55" s="202">
        <f t="shared" si="82"/>
        <v>1</v>
      </c>
      <c r="EA55" s="202">
        <f t="shared" si="82"/>
        <v>1</v>
      </c>
      <c r="EB55" s="202">
        <f t="shared" si="82"/>
        <v>1</v>
      </c>
      <c r="EC55" s="202">
        <f t="shared" si="82"/>
        <v>1</v>
      </c>
      <c r="ED55" s="202">
        <f t="shared" si="82"/>
        <v>1</v>
      </c>
      <c r="EE55" s="202">
        <f t="shared" si="82"/>
        <v>1</v>
      </c>
      <c r="EF55" s="202">
        <f t="shared" si="82"/>
        <v>1</v>
      </c>
      <c r="EG55" s="202">
        <f t="shared" si="31"/>
        <v>0</v>
      </c>
    </row>
    <row r="56" spans="2:137" x14ac:dyDescent="0.25">
      <c r="B56" s="16" t="s">
        <v>528</v>
      </c>
      <c r="C56" s="15">
        <v>55</v>
      </c>
      <c r="D56" s="21"/>
      <c r="E56" s="21"/>
      <c r="F56" s="21"/>
      <c r="G56" s="19"/>
      <c r="H56" s="19"/>
      <c r="I56" s="21"/>
      <c r="J56" s="19"/>
      <c r="K56" s="19"/>
      <c r="L56" s="23"/>
      <c r="M56" s="23"/>
      <c r="N56" s="23"/>
      <c r="O56" s="19"/>
      <c r="P56" s="19"/>
      <c r="Q56" s="19"/>
      <c r="S56" s="202">
        <f t="shared" si="83"/>
        <v>0</v>
      </c>
      <c r="T56" s="5"/>
      <c r="U56" s="13"/>
      <c r="V56" s="5"/>
      <c r="W56" s="5" t="str">
        <f t="shared" ca="1" si="2"/>
        <v/>
      </c>
      <c r="X56" s="5"/>
      <c r="Y56" s="5"/>
      <c r="Z56" s="5"/>
      <c r="AA56" s="16" t="s">
        <v>386</v>
      </c>
      <c r="AB56" s="15">
        <v>90</v>
      </c>
      <c r="AC56" s="21"/>
      <c r="AD56" s="21"/>
      <c r="AE56" s="21"/>
      <c r="AF56" s="21"/>
      <c r="AG56" s="21"/>
      <c r="AH56" s="23"/>
      <c r="AI56" s="23"/>
      <c r="AJ56" s="19"/>
      <c r="AK56" s="19"/>
      <c r="AL56" s="19"/>
      <c r="AM56" s="19"/>
      <c r="AN56" s="19"/>
      <c r="AO56" s="19"/>
      <c r="AP56" s="15">
        <f>SUM(AQ56:BJ56)*(AB56+65*AC56+90*AD56+15*(AE56+AF56+AG56)+5*AH56+4*AI56)</f>
        <v>0</v>
      </c>
      <c r="AQ56" s="28"/>
      <c r="AR56" s="29"/>
      <c r="AS56" s="29"/>
      <c r="AT56" s="29"/>
      <c r="AU56" s="29"/>
      <c r="AV56" s="29"/>
      <c r="AW56" s="29"/>
      <c r="AX56" s="29"/>
      <c r="AY56" s="29"/>
      <c r="AZ56" s="29"/>
      <c r="BA56" s="29"/>
      <c r="BB56" s="29"/>
      <c r="BC56" s="29"/>
      <c r="BD56" s="29"/>
      <c r="BE56" s="29"/>
      <c r="BF56" s="29"/>
      <c r="BG56" s="29"/>
      <c r="BH56" s="29"/>
      <c r="BI56" s="29"/>
      <c r="BJ56" s="30"/>
      <c r="BV56" s="168">
        <f t="shared" si="84"/>
        <v>3</v>
      </c>
      <c r="BW56" s="40">
        <f t="shared" si="85"/>
        <v>0</v>
      </c>
      <c r="BX56" s="42">
        <f t="shared" si="86"/>
        <v>0</v>
      </c>
      <c r="BY56" s="168"/>
      <c r="BZ56" s="43"/>
      <c r="CA56" s="38" t="str">
        <f t="shared" si="78"/>
        <v>-</v>
      </c>
      <c r="CB56" s="199">
        <f t="shared" si="32"/>
        <v>1</v>
      </c>
      <c r="CC56" s="199">
        <f t="shared" si="33"/>
        <v>1</v>
      </c>
      <c r="CD56" s="199">
        <f t="shared" si="34"/>
        <v>1</v>
      </c>
      <c r="CE56" s="199">
        <f t="shared" si="35"/>
        <v>1</v>
      </c>
      <c r="CF56" s="199">
        <f t="shared" si="36"/>
        <v>1</v>
      </c>
      <c r="CG56" s="199">
        <f t="shared" si="37"/>
        <v>1</v>
      </c>
      <c r="CH56" s="199">
        <f t="shared" si="38"/>
        <v>1</v>
      </c>
      <c r="CI56" s="199">
        <f t="shared" si="39"/>
        <v>1</v>
      </c>
      <c r="CJ56" s="199">
        <f t="shared" si="40"/>
        <v>1</v>
      </c>
      <c r="CK56" s="199">
        <f t="shared" si="41"/>
        <v>1</v>
      </c>
      <c r="CL56" s="199">
        <f t="shared" si="42"/>
        <v>1</v>
      </c>
      <c r="CM56" s="199">
        <f t="shared" si="43"/>
        <v>1</v>
      </c>
      <c r="CN56" s="199">
        <f t="shared" si="44"/>
        <v>1</v>
      </c>
      <c r="CO56" s="199">
        <f t="shared" si="45"/>
        <v>1</v>
      </c>
      <c r="CP56" s="199">
        <f t="shared" si="46"/>
        <v>1</v>
      </c>
      <c r="CQ56" s="199">
        <f t="shared" si="47"/>
        <v>1</v>
      </c>
      <c r="CR56" s="199">
        <f t="shared" si="48"/>
        <v>1</v>
      </c>
      <c r="CS56" s="199">
        <f t="shared" si="49"/>
        <v>1</v>
      </c>
      <c r="CT56" s="199">
        <f t="shared" si="50"/>
        <v>1</v>
      </c>
      <c r="CU56" s="199">
        <f t="shared" si="51"/>
        <v>1</v>
      </c>
      <c r="CW56" s="38" t="str">
        <f t="shared" si="73"/>
        <v>-</v>
      </c>
      <c r="CX56" s="38">
        <f t="shared" si="74"/>
        <v>0</v>
      </c>
      <c r="DA56" s="172">
        <v>7</v>
      </c>
      <c r="DB56" s="32" t="str">
        <f t="shared" ca="1" si="79"/>
        <v xml:space="preserve"> </v>
      </c>
      <c r="DD56" s="172">
        <f t="shared" ca="1" si="19"/>
        <v>1</v>
      </c>
      <c r="DE56" s="172">
        <v>54</v>
      </c>
      <c r="DL56" s="202">
        <f t="shared" si="20"/>
        <v>0</v>
      </c>
      <c r="DM56" s="202">
        <f t="shared" si="21"/>
        <v>1</v>
      </c>
      <c r="DN56" s="202">
        <f t="shared" si="22"/>
        <v>1</v>
      </c>
      <c r="DO56" s="202">
        <f t="shared" si="23"/>
        <v>1</v>
      </c>
      <c r="DP56" s="202">
        <f t="shared" si="24"/>
        <v>1</v>
      </c>
      <c r="DQ56" s="202">
        <f t="shared" si="25"/>
        <v>1</v>
      </c>
      <c r="DR56" s="202">
        <f t="shared" si="26"/>
        <v>1</v>
      </c>
      <c r="DS56" s="202">
        <f t="shared" si="27"/>
        <v>1</v>
      </c>
      <c r="DT56" s="202">
        <f t="shared" si="28"/>
        <v>1</v>
      </c>
      <c r="DU56" s="202">
        <f t="shared" si="29"/>
        <v>1</v>
      </c>
      <c r="DV56" s="202">
        <f t="shared" si="82"/>
        <v>1</v>
      </c>
      <c r="DW56" s="202">
        <f t="shared" si="82"/>
        <v>1</v>
      </c>
      <c r="DX56" s="202">
        <f t="shared" si="82"/>
        <v>1</v>
      </c>
      <c r="DY56" s="202">
        <f t="shared" si="82"/>
        <v>1</v>
      </c>
      <c r="DZ56" s="202">
        <f t="shared" si="82"/>
        <v>1</v>
      </c>
      <c r="EA56" s="202">
        <f t="shared" si="82"/>
        <v>1</v>
      </c>
      <c r="EB56" s="202">
        <f t="shared" si="82"/>
        <v>1</v>
      </c>
      <c r="EC56" s="202">
        <f t="shared" si="82"/>
        <v>1</v>
      </c>
      <c r="ED56" s="202">
        <f t="shared" si="82"/>
        <v>1</v>
      </c>
      <c r="EE56" s="202">
        <f t="shared" si="82"/>
        <v>1</v>
      </c>
      <c r="EF56" s="202">
        <f t="shared" si="82"/>
        <v>1</v>
      </c>
      <c r="EG56" s="202">
        <f t="shared" si="31"/>
        <v>0</v>
      </c>
    </row>
    <row r="57" spans="2:137" ht="15" customHeight="1" x14ac:dyDescent="0.25">
      <c r="B57" s="16" t="s">
        <v>364</v>
      </c>
      <c r="C57" s="15">
        <v>120</v>
      </c>
      <c r="D57" s="21"/>
      <c r="E57" s="21"/>
      <c r="F57" s="21"/>
      <c r="G57" s="20"/>
      <c r="H57" s="21"/>
      <c r="I57" s="21"/>
      <c r="J57" s="20"/>
      <c r="K57" s="20"/>
      <c r="L57" s="20"/>
      <c r="M57" s="20"/>
      <c r="N57" s="20"/>
      <c r="O57" s="20"/>
      <c r="P57" s="20"/>
      <c r="Q57" s="20"/>
      <c r="S57" s="15">
        <f>DL49*(C57+75*D57+70*E57+50*F57+15*H57+10*I57)</f>
        <v>0</v>
      </c>
      <c r="T57" s="5"/>
      <c r="U57" s="13"/>
      <c r="V57" s="5"/>
      <c r="W57" s="5" t="str">
        <f t="shared" ca="1" si="2"/>
        <v/>
      </c>
      <c r="X57" s="5"/>
      <c r="Y57" s="5"/>
      <c r="Z57" s="5"/>
      <c r="AA57" s="16" t="s">
        <v>386</v>
      </c>
      <c r="AB57" s="15">
        <v>90</v>
      </c>
      <c r="AC57" s="21"/>
      <c r="AD57" s="21"/>
      <c r="AE57" s="21"/>
      <c r="AF57" s="21"/>
      <c r="AG57" s="21"/>
      <c r="AH57" s="23"/>
      <c r="AI57" s="23"/>
      <c r="AJ57" s="20"/>
      <c r="AK57" s="20"/>
      <c r="AL57" s="20"/>
      <c r="AM57" s="20"/>
      <c r="AN57" s="20"/>
      <c r="AO57" s="20"/>
      <c r="AP57" s="15">
        <f>SUM(AQ57:BJ57)*(AB57+65*AC57+90*AD57+15*(AE57+AF57+AG57)+5*AH57+4*AI57)</f>
        <v>0</v>
      </c>
      <c r="AQ57" s="28"/>
      <c r="AR57" s="29"/>
      <c r="AS57" s="29"/>
      <c r="AT57" s="29"/>
      <c r="AU57" s="29"/>
      <c r="AV57" s="29"/>
      <c r="AW57" s="29"/>
      <c r="AX57" s="29"/>
      <c r="AY57" s="29"/>
      <c r="AZ57" s="29"/>
      <c r="BA57" s="29"/>
      <c r="BB57" s="29"/>
      <c r="BC57" s="29"/>
      <c r="BD57" s="29"/>
      <c r="BE57" s="29"/>
      <c r="BF57" s="29"/>
      <c r="BG57" s="29"/>
      <c r="BH57" s="29"/>
      <c r="BI57" s="29"/>
      <c r="BJ57" s="30"/>
      <c r="BV57" s="168">
        <f t="shared" si="84"/>
        <v>3</v>
      </c>
      <c r="BW57" s="40">
        <f t="shared" si="85"/>
        <v>0</v>
      </c>
      <c r="BX57" s="42">
        <f t="shared" si="86"/>
        <v>0</v>
      </c>
      <c r="BY57" s="168"/>
      <c r="BZ57" s="43"/>
      <c r="CA57" s="38" t="str">
        <f t="shared" si="78"/>
        <v>-</v>
      </c>
      <c r="CB57" s="199">
        <f t="shared" si="32"/>
        <v>1</v>
      </c>
      <c r="CC57" s="199">
        <f t="shared" si="33"/>
        <v>1</v>
      </c>
      <c r="CD57" s="199">
        <f t="shared" si="34"/>
        <v>1</v>
      </c>
      <c r="CE57" s="199">
        <f t="shared" si="35"/>
        <v>1</v>
      </c>
      <c r="CF57" s="199">
        <f t="shared" si="36"/>
        <v>1</v>
      </c>
      <c r="CG57" s="199">
        <f t="shared" si="37"/>
        <v>1</v>
      </c>
      <c r="CH57" s="199">
        <f t="shared" si="38"/>
        <v>1</v>
      </c>
      <c r="CI57" s="199">
        <f t="shared" si="39"/>
        <v>1</v>
      </c>
      <c r="CJ57" s="199">
        <f t="shared" si="40"/>
        <v>1</v>
      </c>
      <c r="CK57" s="199">
        <f t="shared" si="41"/>
        <v>1</v>
      </c>
      <c r="CL57" s="199">
        <f t="shared" si="42"/>
        <v>1</v>
      </c>
      <c r="CM57" s="199">
        <f t="shared" si="43"/>
        <v>1</v>
      </c>
      <c r="CN57" s="199">
        <f t="shared" si="44"/>
        <v>1</v>
      </c>
      <c r="CO57" s="199">
        <f t="shared" si="45"/>
        <v>1</v>
      </c>
      <c r="CP57" s="199">
        <f t="shared" si="46"/>
        <v>1</v>
      </c>
      <c r="CQ57" s="199">
        <f t="shared" si="47"/>
        <v>1</v>
      </c>
      <c r="CR57" s="199">
        <f t="shared" si="48"/>
        <v>1</v>
      </c>
      <c r="CS57" s="199">
        <f t="shared" si="49"/>
        <v>1</v>
      </c>
      <c r="CT57" s="199">
        <f t="shared" si="50"/>
        <v>1</v>
      </c>
      <c r="CU57" s="199">
        <f t="shared" si="51"/>
        <v>1</v>
      </c>
      <c r="CW57" s="38" t="s">
        <v>65</v>
      </c>
      <c r="CX57" s="38">
        <f t="shared" ref="CX57:CX64" si="87">IF(AC50=1,CONCATENATE(IF(AQ50=0,"","1 "),IF(AR50=0,"","2 "),IF(AS50=0,"","3 "),IF(AT50=0,"","4 "),IF(AU50=0,"","5 "),IF(AV50=0,"","6 "),IF(AW50=0,"","7 "),IF(AX50=0,"","8 "),IF(AY50=0,"","9 "),IF(AZ50=0,"","10 "),IF(BA50=0,"","11 "),IF(BB50=0,"","12 "),IF(BC50=0,"","13 "),IF(BD50=0,"","14 "),IF(BE50=0,"","15 "),IF(BF50=0,"","16 "),IF(BG50=0,"","17 "),IF(BH50=0,"","18 "),IF(BI50=0,"","19 "),IF(BJ50=0,"","20 "),),0)</f>
        <v>0</v>
      </c>
      <c r="DA57" s="172">
        <v>8</v>
      </c>
      <c r="DB57" s="32" t="str">
        <f t="shared" ca="1" si="79"/>
        <v xml:space="preserve"> </v>
      </c>
      <c r="DD57" s="172">
        <f t="shared" ca="1" si="19"/>
        <v>1</v>
      </c>
      <c r="DE57" s="172">
        <v>55</v>
      </c>
      <c r="DL57" s="202">
        <f t="shared" si="20"/>
        <v>0</v>
      </c>
      <c r="DM57" s="202">
        <f t="shared" si="21"/>
        <v>1</v>
      </c>
      <c r="DN57" s="202">
        <f t="shared" si="22"/>
        <v>1</v>
      </c>
      <c r="DO57" s="202">
        <f t="shared" si="23"/>
        <v>1</v>
      </c>
      <c r="DP57" s="202">
        <f t="shared" si="24"/>
        <v>1</v>
      </c>
      <c r="DQ57" s="202">
        <f t="shared" si="25"/>
        <v>1</v>
      </c>
      <c r="DR57" s="202">
        <f t="shared" si="26"/>
        <v>1</v>
      </c>
      <c r="DS57" s="202">
        <f t="shared" si="27"/>
        <v>1</v>
      </c>
      <c r="DT57" s="202">
        <f t="shared" si="28"/>
        <v>1</v>
      </c>
      <c r="DU57" s="202">
        <f t="shared" si="29"/>
        <v>1</v>
      </c>
      <c r="DV57" s="202">
        <f t="shared" si="82"/>
        <v>1</v>
      </c>
      <c r="DW57" s="202">
        <f t="shared" si="82"/>
        <v>1</v>
      </c>
      <c r="DX57" s="202">
        <f t="shared" si="82"/>
        <v>1</v>
      </c>
      <c r="DY57" s="202">
        <f t="shared" si="82"/>
        <v>1</v>
      </c>
      <c r="DZ57" s="202">
        <f t="shared" si="82"/>
        <v>1</v>
      </c>
      <c r="EA57" s="202">
        <f t="shared" si="82"/>
        <v>1</v>
      </c>
      <c r="EB57" s="202">
        <f t="shared" si="82"/>
        <v>1</v>
      </c>
      <c r="EC57" s="202">
        <f t="shared" si="82"/>
        <v>1</v>
      </c>
      <c r="ED57" s="202">
        <f t="shared" si="82"/>
        <v>1</v>
      </c>
      <c r="EE57" s="202">
        <f t="shared" si="82"/>
        <v>1</v>
      </c>
      <c r="EF57" s="202">
        <f t="shared" si="82"/>
        <v>1</v>
      </c>
      <c r="EG57" s="202">
        <f t="shared" si="31"/>
        <v>0</v>
      </c>
    </row>
    <row r="58" spans="2:137" x14ac:dyDescent="0.25">
      <c r="B58" s="16" t="s">
        <v>365</v>
      </c>
      <c r="C58" s="15">
        <v>120</v>
      </c>
      <c r="D58" s="21"/>
      <c r="E58" s="21"/>
      <c r="F58" s="21"/>
      <c r="G58" s="19"/>
      <c r="H58" s="21"/>
      <c r="I58" s="21"/>
      <c r="J58" s="19"/>
      <c r="K58" s="19"/>
      <c r="L58" s="19"/>
      <c r="M58" s="19"/>
      <c r="N58" s="19"/>
      <c r="O58" s="19"/>
      <c r="P58" s="19"/>
      <c r="Q58" s="19"/>
      <c r="S58" s="202">
        <f t="shared" ref="S58:S64" si="88">DL50*(C58+75*D58+70*E58+50*F58+15*H58+10*I58)</f>
        <v>0</v>
      </c>
      <c r="T58" s="5"/>
      <c r="U58" s="13"/>
      <c r="V58" s="5"/>
      <c r="W58" s="5" t="str">
        <f t="shared" ca="1" si="2"/>
        <v/>
      </c>
      <c r="X58" s="5"/>
      <c r="Y58" s="5"/>
      <c r="Z58" s="5"/>
      <c r="CB58" s="199">
        <f t="shared" si="32"/>
        <v>1</v>
      </c>
      <c r="CC58" s="199">
        <f t="shared" si="33"/>
        <v>1</v>
      </c>
      <c r="CD58" s="199">
        <f t="shared" si="34"/>
        <v>1</v>
      </c>
      <c r="CE58" s="199">
        <f t="shared" si="35"/>
        <v>1</v>
      </c>
      <c r="CF58" s="199">
        <f t="shared" si="36"/>
        <v>1</v>
      </c>
      <c r="CG58" s="199">
        <f t="shared" si="37"/>
        <v>1</v>
      </c>
      <c r="CH58" s="199">
        <f t="shared" si="38"/>
        <v>1</v>
      </c>
      <c r="CI58" s="199">
        <f t="shared" si="39"/>
        <v>1</v>
      </c>
      <c r="CJ58" s="199">
        <f t="shared" si="40"/>
        <v>1</v>
      </c>
      <c r="CK58" s="199">
        <f t="shared" si="41"/>
        <v>1</v>
      </c>
      <c r="CL58" s="199">
        <f t="shared" si="42"/>
        <v>1</v>
      </c>
      <c r="CM58" s="199">
        <f t="shared" si="43"/>
        <v>1</v>
      </c>
      <c r="CN58" s="199">
        <f t="shared" si="44"/>
        <v>1</v>
      </c>
      <c r="CO58" s="199">
        <f t="shared" si="45"/>
        <v>1</v>
      </c>
      <c r="CP58" s="199">
        <f t="shared" si="46"/>
        <v>1</v>
      </c>
      <c r="CQ58" s="199">
        <f t="shared" si="47"/>
        <v>1</v>
      </c>
      <c r="CR58" s="199">
        <f t="shared" si="48"/>
        <v>1</v>
      </c>
      <c r="CS58" s="199">
        <f t="shared" si="49"/>
        <v>1</v>
      </c>
      <c r="CT58" s="199">
        <f t="shared" si="50"/>
        <v>1</v>
      </c>
      <c r="CU58" s="199">
        <f t="shared" si="51"/>
        <v>1</v>
      </c>
      <c r="CW58" s="38" t="s">
        <v>65</v>
      </c>
      <c r="CX58" s="38">
        <f t="shared" si="87"/>
        <v>0</v>
      </c>
      <c r="DA58" s="172">
        <v>9</v>
      </c>
      <c r="DB58" s="32" t="str">
        <f t="shared" ca="1" si="79"/>
        <v xml:space="preserve"> </v>
      </c>
      <c r="DD58" s="172">
        <f t="shared" ca="1" si="19"/>
        <v>1</v>
      </c>
      <c r="DE58" s="172">
        <v>56</v>
      </c>
      <c r="DL58" s="202">
        <f t="shared" si="20"/>
        <v>0</v>
      </c>
      <c r="DM58" s="202">
        <f t="shared" si="21"/>
        <v>1</v>
      </c>
      <c r="DN58" s="202">
        <f t="shared" si="22"/>
        <v>1</v>
      </c>
      <c r="DO58" s="202">
        <f t="shared" si="23"/>
        <v>1</v>
      </c>
      <c r="DP58" s="202">
        <f t="shared" si="24"/>
        <v>1</v>
      </c>
      <c r="DQ58" s="202">
        <f t="shared" si="25"/>
        <v>1</v>
      </c>
      <c r="DR58" s="202">
        <f t="shared" si="26"/>
        <v>1</v>
      </c>
      <c r="DS58" s="202">
        <f t="shared" si="27"/>
        <v>1</v>
      </c>
      <c r="DT58" s="202">
        <f t="shared" si="28"/>
        <v>1</v>
      </c>
      <c r="DU58" s="202">
        <f t="shared" si="29"/>
        <v>1</v>
      </c>
      <c r="DV58" s="202">
        <f t="shared" si="82"/>
        <v>1</v>
      </c>
      <c r="DW58" s="202">
        <f t="shared" si="82"/>
        <v>1</v>
      </c>
      <c r="DX58" s="202">
        <f t="shared" si="82"/>
        <v>1</v>
      </c>
      <c r="DY58" s="202">
        <f t="shared" si="82"/>
        <v>1</v>
      </c>
      <c r="DZ58" s="202">
        <f t="shared" si="82"/>
        <v>1</v>
      </c>
      <c r="EA58" s="202">
        <f t="shared" si="82"/>
        <v>1</v>
      </c>
      <c r="EB58" s="202">
        <f t="shared" si="82"/>
        <v>1</v>
      </c>
      <c r="EC58" s="202">
        <f t="shared" si="82"/>
        <v>1</v>
      </c>
      <c r="ED58" s="202">
        <f t="shared" si="82"/>
        <v>1</v>
      </c>
      <c r="EE58" s="202">
        <f t="shared" si="82"/>
        <v>1</v>
      </c>
      <c r="EF58" s="202">
        <f t="shared" si="82"/>
        <v>1</v>
      </c>
      <c r="EG58" s="202">
        <f t="shared" si="31"/>
        <v>0</v>
      </c>
    </row>
    <row r="59" spans="2:137" x14ac:dyDescent="0.25">
      <c r="B59" s="16" t="s">
        <v>323</v>
      </c>
      <c r="C59" s="15">
        <v>120</v>
      </c>
      <c r="D59" s="21"/>
      <c r="E59" s="21"/>
      <c r="F59" s="21"/>
      <c r="G59" s="20"/>
      <c r="H59" s="21"/>
      <c r="I59" s="21"/>
      <c r="J59" s="20"/>
      <c r="K59" s="20"/>
      <c r="L59" s="20"/>
      <c r="M59" s="20"/>
      <c r="N59" s="20"/>
      <c r="O59" s="20"/>
      <c r="P59" s="20"/>
      <c r="Q59" s="20"/>
      <c r="S59" s="202">
        <f t="shared" si="88"/>
        <v>0</v>
      </c>
      <c r="T59" s="5"/>
      <c r="U59" s="13"/>
      <c r="V59" s="5"/>
      <c r="W59" s="5" t="str">
        <f t="shared" ca="1" si="2"/>
        <v/>
      </c>
      <c r="X59" s="5"/>
      <c r="Y59" s="5"/>
      <c r="Z59" s="5"/>
      <c r="CB59" s="199">
        <f t="shared" si="32"/>
        <v>1</v>
      </c>
      <c r="CC59" s="199">
        <f t="shared" si="33"/>
        <v>1</v>
      </c>
      <c r="CD59" s="199">
        <f t="shared" si="34"/>
        <v>1</v>
      </c>
      <c r="CE59" s="199">
        <f t="shared" si="35"/>
        <v>1</v>
      </c>
      <c r="CF59" s="199">
        <f t="shared" si="36"/>
        <v>1</v>
      </c>
      <c r="CG59" s="199">
        <f t="shared" si="37"/>
        <v>1</v>
      </c>
      <c r="CH59" s="199">
        <f t="shared" si="38"/>
        <v>1</v>
      </c>
      <c r="CI59" s="199">
        <f t="shared" si="39"/>
        <v>1</v>
      </c>
      <c r="CJ59" s="199">
        <f t="shared" si="40"/>
        <v>1</v>
      </c>
      <c r="CK59" s="199">
        <f t="shared" si="41"/>
        <v>1</v>
      </c>
      <c r="CL59" s="199">
        <f t="shared" si="42"/>
        <v>1</v>
      </c>
      <c r="CM59" s="199">
        <f t="shared" si="43"/>
        <v>1</v>
      </c>
      <c r="CN59" s="199">
        <f t="shared" si="44"/>
        <v>1</v>
      </c>
      <c r="CO59" s="199">
        <f t="shared" si="45"/>
        <v>1</v>
      </c>
      <c r="CP59" s="199">
        <f t="shared" si="46"/>
        <v>1</v>
      </c>
      <c r="CQ59" s="199">
        <f t="shared" si="47"/>
        <v>1</v>
      </c>
      <c r="CR59" s="199">
        <f t="shared" si="48"/>
        <v>1</v>
      </c>
      <c r="CS59" s="199">
        <f t="shared" si="49"/>
        <v>1</v>
      </c>
      <c r="CT59" s="199">
        <f t="shared" si="50"/>
        <v>1</v>
      </c>
      <c r="CU59" s="199">
        <f t="shared" si="51"/>
        <v>1</v>
      </c>
      <c r="CW59" s="38" t="s">
        <v>65</v>
      </c>
      <c r="CX59" s="38">
        <f t="shared" si="87"/>
        <v>0</v>
      </c>
      <c r="DA59" s="172">
        <v>10</v>
      </c>
      <c r="DB59" s="32" t="str">
        <f t="shared" ca="1" si="79"/>
        <v xml:space="preserve"> </v>
      </c>
      <c r="DD59" s="172">
        <f t="shared" ca="1" si="19"/>
        <v>1</v>
      </c>
      <c r="DE59" s="172">
        <v>57</v>
      </c>
      <c r="DL59" s="202">
        <f t="shared" si="20"/>
        <v>0</v>
      </c>
      <c r="DM59" s="202">
        <f t="shared" si="21"/>
        <v>1</v>
      </c>
      <c r="DN59" s="202">
        <f t="shared" si="22"/>
        <v>1</v>
      </c>
      <c r="DO59" s="202">
        <f t="shared" si="23"/>
        <v>1</v>
      </c>
      <c r="DP59" s="202">
        <f t="shared" si="24"/>
        <v>1</v>
      </c>
      <c r="DQ59" s="202">
        <f t="shared" si="25"/>
        <v>1</v>
      </c>
      <c r="DR59" s="202">
        <f t="shared" si="26"/>
        <v>1</v>
      </c>
      <c r="DS59" s="202">
        <f t="shared" si="27"/>
        <v>1</v>
      </c>
      <c r="DT59" s="202">
        <f t="shared" si="28"/>
        <v>1</v>
      </c>
      <c r="DU59" s="202">
        <f t="shared" si="29"/>
        <v>1</v>
      </c>
      <c r="DV59" s="202">
        <f t="shared" si="82"/>
        <v>1</v>
      </c>
      <c r="DW59" s="202">
        <f t="shared" si="82"/>
        <v>1</v>
      </c>
      <c r="DX59" s="202">
        <f t="shared" si="82"/>
        <v>1</v>
      </c>
      <c r="DY59" s="202">
        <f t="shared" si="82"/>
        <v>1</v>
      </c>
      <c r="DZ59" s="202">
        <f t="shared" si="82"/>
        <v>1</v>
      </c>
      <c r="EA59" s="202">
        <f t="shared" si="82"/>
        <v>1</v>
      </c>
      <c r="EB59" s="202">
        <f t="shared" si="82"/>
        <v>1</v>
      </c>
      <c r="EC59" s="202">
        <f t="shared" si="82"/>
        <v>1</v>
      </c>
      <c r="ED59" s="202">
        <f t="shared" si="82"/>
        <v>1</v>
      </c>
      <c r="EE59" s="202">
        <f t="shared" si="82"/>
        <v>1</v>
      </c>
      <c r="EF59" s="202">
        <f t="shared" si="82"/>
        <v>1</v>
      </c>
      <c r="EG59" s="202">
        <f t="shared" si="31"/>
        <v>0</v>
      </c>
    </row>
    <row r="60" spans="2:137" x14ac:dyDescent="0.25">
      <c r="B60" s="16" t="s">
        <v>366</v>
      </c>
      <c r="C60" s="15">
        <v>120</v>
      </c>
      <c r="D60" s="21"/>
      <c r="E60" s="21"/>
      <c r="F60" s="21"/>
      <c r="G60" s="19"/>
      <c r="H60" s="21"/>
      <c r="I60" s="21"/>
      <c r="J60" s="19"/>
      <c r="K60" s="19"/>
      <c r="L60" s="19"/>
      <c r="M60" s="19"/>
      <c r="N60" s="19"/>
      <c r="O60" s="19"/>
      <c r="P60" s="19"/>
      <c r="Q60" s="19"/>
      <c r="S60" s="202">
        <f t="shared" si="88"/>
        <v>0</v>
      </c>
      <c r="T60" s="5"/>
      <c r="U60" s="13"/>
      <c r="V60" s="5"/>
      <c r="W60" s="5" t="str">
        <f t="shared" ca="1" si="2"/>
        <v/>
      </c>
      <c r="X60" s="5"/>
      <c r="Y60" s="5"/>
      <c r="Z60" s="5"/>
      <c r="CB60" s="199">
        <f t="shared" si="32"/>
        <v>1</v>
      </c>
      <c r="CC60" s="199">
        <f t="shared" si="33"/>
        <v>1</v>
      </c>
      <c r="CD60" s="199">
        <f t="shared" si="34"/>
        <v>1</v>
      </c>
      <c r="CE60" s="199">
        <f t="shared" si="35"/>
        <v>1</v>
      </c>
      <c r="CF60" s="199">
        <f t="shared" si="36"/>
        <v>1</v>
      </c>
      <c r="CG60" s="199">
        <f t="shared" si="37"/>
        <v>1</v>
      </c>
      <c r="CH60" s="199">
        <f t="shared" si="38"/>
        <v>1</v>
      </c>
      <c r="CI60" s="199">
        <f t="shared" si="39"/>
        <v>1</v>
      </c>
      <c r="CJ60" s="199">
        <f t="shared" si="40"/>
        <v>1</v>
      </c>
      <c r="CK60" s="199">
        <f t="shared" si="41"/>
        <v>1</v>
      </c>
      <c r="CL60" s="199">
        <f t="shared" si="42"/>
        <v>1</v>
      </c>
      <c r="CM60" s="199">
        <f t="shared" si="43"/>
        <v>1</v>
      </c>
      <c r="CN60" s="199">
        <f t="shared" si="44"/>
        <v>1</v>
      </c>
      <c r="CO60" s="199">
        <f t="shared" si="45"/>
        <v>1</v>
      </c>
      <c r="CP60" s="199">
        <f t="shared" si="46"/>
        <v>1</v>
      </c>
      <c r="CQ60" s="199">
        <f t="shared" si="47"/>
        <v>1</v>
      </c>
      <c r="CR60" s="199">
        <f t="shared" si="48"/>
        <v>1</v>
      </c>
      <c r="CS60" s="199">
        <f t="shared" si="49"/>
        <v>1</v>
      </c>
      <c r="CT60" s="199">
        <f t="shared" si="50"/>
        <v>1</v>
      </c>
      <c r="CU60" s="199">
        <f t="shared" si="51"/>
        <v>1</v>
      </c>
      <c r="CW60" s="38" t="s">
        <v>65</v>
      </c>
      <c r="CX60" s="38">
        <f t="shared" si="87"/>
        <v>0</v>
      </c>
      <c r="DA60" s="172">
        <v>11</v>
      </c>
      <c r="DB60" s="32" t="str">
        <f t="shared" ca="1" si="79"/>
        <v xml:space="preserve"> </v>
      </c>
      <c r="DD60" s="172">
        <f t="shared" ca="1" si="19"/>
        <v>1</v>
      </c>
      <c r="DE60" s="172">
        <v>58</v>
      </c>
      <c r="DL60" s="202">
        <f t="shared" si="20"/>
        <v>0</v>
      </c>
      <c r="DM60" s="202">
        <f t="shared" si="21"/>
        <v>1</v>
      </c>
      <c r="DN60" s="202">
        <f t="shared" si="22"/>
        <v>1</v>
      </c>
      <c r="DO60" s="202">
        <f t="shared" si="23"/>
        <v>1</v>
      </c>
      <c r="DP60" s="202">
        <f t="shared" si="24"/>
        <v>1</v>
      </c>
      <c r="DQ60" s="202">
        <f t="shared" si="25"/>
        <v>1</v>
      </c>
      <c r="DR60" s="202">
        <f t="shared" si="26"/>
        <v>1</v>
      </c>
      <c r="DS60" s="202">
        <f t="shared" si="27"/>
        <v>1</v>
      </c>
      <c r="DT60" s="202">
        <f t="shared" si="28"/>
        <v>1</v>
      </c>
      <c r="DU60" s="202">
        <f t="shared" si="29"/>
        <v>1</v>
      </c>
      <c r="DV60" s="202">
        <f t="shared" si="82"/>
        <v>1</v>
      </c>
      <c r="DW60" s="202">
        <f t="shared" si="82"/>
        <v>1</v>
      </c>
      <c r="DX60" s="202">
        <f t="shared" si="82"/>
        <v>1</v>
      </c>
      <c r="DY60" s="202">
        <f t="shared" si="82"/>
        <v>1</v>
      </c>
      <c r="DZ60" s="202">
        <f t="shared" si="82"/>
        <v>1</v>
      </c>
      <c r="EA60" s="202">
        <f t="shared" si="82"/>
        <v>1</v>
      </c>
      <c r="EB60" s="202">
        <f t="shared" si="82"/>
        <v>1</v>
      </c>
      <c r="EC60" s="202">
        <f t="shared" si="82"/>
        <v>1</v>
      </c>
      <c r="ED60" s="202">
        <f t="shared" si="82"/>
        <v>1</v>
      </c>
      <c r="EE60" s="202">
        <f t="shared" si="82"/>
        <v>1</v>
      </c>
      <c r="EF60" s="202">
        <f t="shared" si="82"/>
        <v>1</v>
      </c>
      <c r="EG60" s="202">
        <f t="shared" si="31"/>
        <v>0</v>
      </c>
    </row>
    <row r="61" spans="2:137" x14ac:dyDescent="0.25">
      <c r="B61" s="16" t="s">
        <v>367</v>
      </c>
      <c r="C61" s="15">
        <v>120</v>
      </c>
      <c r="D61" s="21"/>
      <c r="E61" s="21"/>
      <c r="F61" s="21"/>
      <c r="G61" s="20"/>
      <c r="H61" s="21"/>
      <c r="I61" s="21"/>
      <c r="J61" s="20"/>
      <c r="K61" s="20"/>
      <c r="L61" s="20"/>
      <c r="M61" s="20"/>
      <c r="N61" s="20"/>
      <c r="O61" s="20"/>
      <c r="P61" s="20"/>
      <c r="Q61" s="20"/>
      <c r="S61" s="202">
        <f t="shared" si="88"/>
        <v>0</v>
      </c>
      <c r="T61" s="5"/>
      <c r="U61" s="13"/>
      <c r="V61" s="5"/>
      <c r="W61" s="5" t="str">
        <f t="shared" ca="1" si="2"/>
        <v/>
      </c>
      <c r="X61" s="5"/>
      <c r="Y61" s="5"/>
      <c r="Z61" s="5"/>
      <c r="CB61" s="199">
        <f t="shared" si="32"/>
        <v>1</v>
      </c>
      <c r="CC61" s="199">
        <f t="shared" si="33"/>
        <v>1</v>
      </c>
      <c r="CD61" s="199">
        <f t="shared" si="34"/>
        <v>1</v>
      </c>
      <c r="CE61" s="199">
        <f t="shared" si="35"/>
        <v>1</v>
      </c>
      <c r="CF61" s="199">
        <f t="shared" si="36"/>
        <v>1</v>
      </c>
      <c r="CG61" s="199">
        <f t="shared" si="37"/>
        <v>1</v>
      </c>
      <c r="CH61" s="199">
        <f t="shared" si="38"/>
        <v>1</v>
      </c>
      <c r="CI61" s="199">
        <f t="shared" si="39"/>
        <v>1</v>
      </c>
      <c r="CJ61" s="199">
        <f t="shared" si="40"/>
        <v>1</v>
      </c>
      <c r="CK61" s="199">
        <f t="shared" si="41"/>
        <v>1</v>
      </c>
      <c r="CL61" s="199">
        <f t="shared" si="42"/>
        <v>1</v>
      </c>
      <c r="CM61" s="199">
        <f t="shared" si="43"/>
        <v>1</v>
      </c>
      <c r="CN61" s="199">
        <f t="shared" si="44"/>
        <v>1</v>
      </c>
      <c r="CO61" s="199">
        <f t="shared" si="45"/>
        <v>1</v>
      </c>
      <c r="CP61" s="199">
        <f t="shared" si="46"/>
        <v>1</v>
      </c>
      <c r="CQ61" s="199">
        <f t="shared" si="47"/>
        <v>1</v>
      </c>
      <c r="CR61" s="199">
        <f t="shared" si="48"/>
        <v>1</v>
      </c>
      <c r="CS61" s="199">
        <f t="shared" si="49"/>
        <v>1</v>
      </c>
      <c r="CT61" s="199">
        <f t="shared" si="50"/>
        <v>1</v>
      </c>
      <c r="CU61" s="199">
        <f t="shared" si="51"/>
        <v>1</v>
      </c>
      <c r="CW61" s="38" t="s">
        <v>65</v>
      </c>
      <c r="CX61" s="38">
        <f t="shared" si="87"/>
        <v>0</v>
      </c>
      <c r="DA61" s="172">
        <v>12</v>
      </c>
      <c r="DB61" s="32" t="str">
        <f t="shared" ca="1" si="79"/>
        <v xml:space="preserve"> </v>
      </c>
      <c r="DD61" s="172">
        <f t="shared" ca="1" si="19"/>
        <v>1</v>
      </c>
      <c r="DE61" s="172">
        <v>59</v>
      </c>
      <c r="DL61" s="202">
        <f t="shared" si="20"/>
        <v>0</v>
      </c>
      <c r="DM61" s="202">
        <f t="shared" si="21"/>
        <v>1</v>
      </c>
      <c r="DN61" s="202">
        <f t="shared" si="22"/>
        <v>1</v>
      </c>
      <c r="DO61" s="202">
        <f t="shared" si="23"/>
        <v>1</v>
      </c>
      <c r="DP61" s="202">
        <f t="shared" si="24"/>
        <v>1</v>
      </c>
      <c r="DQ61" s="202">
        <f t="shared" si="25"/>
        <v>1</v>
      </c>
      <c r="DR61" s="202">
        <f t="shared" si="26"/>
        <v>1</v>
      </c>
      <c r="DS61" s="202">
        <f t="shared" si="27"/>
        <v>1</v>
      </c>
      <c r="DT61" s="202">
        <f t="shared" si="28"/>
        <v>1</v>
      </c>
      <c r="DU61" s="202">
        <f t="shared" si="29"/>
        <v>1</v>
      </c>
      <c r="DV61" s="202">
        <f t="shared" si="82"/>
        <v>1</v>
      </c>
      <c r="DW61" s="202">
        <f t="shared" si="82"/>
        <v>1</v>
      </c>
      <c r="DX61" s="202">
        <f t="shared" si="82"/>
        <v>1</v>
      </c>
      <c r="DY61" s="202">
        <f t="shared" si="82"/>
        <v>1</v>
      </c>
      <c r="DZ61" s="202">
        <f t="shared" si="82"/>
        <v>1</v>
      </c>
      <c r="EA61" s="202">
        <f t="shared" si="82"/>
        <v>1</v>
      </c>
      <c r="EB61" s="202">
        <f t="shared" si="82"/>
        <v>1</v>
      </c>
      <c r="EC61" s="202">
        <f t="shared" si="82"/>
        <v>1</v>
      </c>
      <c r="ED61" s="202">
        <f t="shared" si="82"/>
        <v>1</v>
      </c>
      <c r="EE61" s="202">
        <f t="shared" si="82"/>
        <v>1</v>
      </c>
      <c r="EF61" s="202">
        <f t="shared" si="82"/>
        <v>1</v>
      </c>
      <c r="EG61" s="202">
        <f t="shared" si="31"/>
        <v>0</v>
      </c>
    </row>
    <row r="62" spans="2:137" x14ac:dyDescent="0.25">
      <c r="B62" s="16" t="s">
        <v>368</v>
      </c>
      <c r="C62" s="15">
        <v>120</v>
      </c>
      <c r="D62" s="21"/>
      <c r="E62" s="21"/>
      <c r="F62" s="21"/>
      <c r="G62" s="19"/>
      <c r="H62" s="21"/>
      <c r="I62" s="21"/>
      <c r="J62" s="19"/>
      <c r="K62" s="19"/>
      <c r="L62" s="19"/>
      <c r="M62" s="19"/>
      <c r="N62" s="19"/>
      <c r="O62" s="19"/>
      <c r="P62" s="19"/>
      <c r="Q62" s="19"/>
      <c r="S62" s="202">
        <f t="shared" si="88"/>
        <v>0</v>
      </c>
      <c r="T62" s="5"/>
      <c r="U62" s="13"/>
      <c r="V62" s="5"/>
      <c r="W62" s="5" t="str">
        <f t="shared" ca="1" si="2"/>
        <v/>
      </c>
      <c r="X62" s="5"/>
      <c r="Y62" s="5"/>
      <c r="Z62" s="5"/>
      <c r="CB62" s="199">
        <f t="shared" si="32"/>
        <v>1</v>
      </c>
      <c r="CC62" s="199">
        <f t="shared" si="33"/>
        <v>1</v>
      </c>
      <c r="CD62" s="199">
        <f t="shared" si="34"/>
        <v>1</v>
      </c>
      <c r="CE62" s="199">
        <f t="shared" si="35"/>
        <v>1</v>
      </c>
      <c r="CF62" s="199">
        <f t="shared" si="36"/>
        <v>1</v>
      </c>
      <c r="CG62" s="199">
        <f t="shared" si="37"/>
        <v>1</v>
      </c>
      <c r="CH62" s="199">
        <f t="shared" si="38"/>
        <v>1</v>
      </c>
      <c r="CI62" s="199">
        <f t="shared" si="39"/>
        <v>1</v>
      </c>
      <c r="CJ62" s="199">
        <f t="shared" si="40"/>
        <v>1</v>
      </c>
      <c r="CK62" s="199">
        <f t="shared" si="41"/>
        <v>1</v>
      </c>
      <c r="CL62" s="199">
        <f t="shared" si="42"/>
        <v>1</v>
      </c>
      <c r="CM62" s="199">
        <f t="shared" si="43"/>
        <v>1</v>
      </c>
      <c r="CN62" s="199">
        <f t="shared" si="44"/>
        <v>1</v>
      </c>
      <c r="CO62" s="199">
        <f t="shared" si="45"/>
        <v>1</v>
      </c>
      <c r="CP62" s="199">
        <f t="shared" si="46"/>
        <v>1</v>
      </c>
      <c r="CQ62" s="199">
        <f t="shared" si="47"/>
        <v>1</v>
      </c>
      <c r="CR62" s="199">
        <f t="shared" si="48"/>
        <v>1</v>
      </c>
      <c r="CS62" s="199">
        <f t="shared" si="49"/>
        <v>1</v>
      </c>
      <c r="CT62" s="199">
        <f t="shared" si="50"/>
        <v>1</v>
      </c>
      <c r="CU62" s="199">
        <f t="shared" si="51"/>
        <v>1</v>
      </c>
      <c r="CW62" s="38" t="s">
        <v>65</v>
      </c>
      <c r="CX62" s="38">
        <f t="shared" si="87"/>
        <v>0</v>
      </c>
      <c r="DB62" s="196" t="str">
        <f ca="1">IF(DB49="","","----")</f>
        <v/>
      </c>
      <c r="DD62" s="172">
        <f t="shared" ca="1" si="19"/>
        <v>1</v>
      </c>
      <c r="DE62" s="172">
        <v>60</v>
      </c>
      <c r="DL62" s="202">
        <f t="shared" si="20"/>
        <v>0</v>
      </c>
      <c r="DM62" s="202">
        <f t="shared" si="21"/>
        <v>1</v>
      </c>
      <c r="DN62" s="202">
        <f t="shared" si="22"/>
        <v>1</v>
      </c>
      <c r="DO62" s="202">
        <f t="shared" si="23"/>
        <v>1</v>
      </c>
      <c r="DP62" s="202">
        <f t="shared" si="24"/>
        <v>1</v>
      </c>
      <c r="DQ62" s="202">
        <f t="shared" si="25"/>
        <v>1</v>
      </c>
      <c r="DR62" s="202">
        <f t="shared" si="26"/>
        <v>1</v>
      </c>
      <c r="DS62" s="202">
        <f t="shared" si="27"/>
        <v>1</v>
      </c>
      <c r="DT62" s="202">
        <f t="shared" si="28"/>
        <v>1</v>
      </c>
      <c r="DU62" s="202">
        <f t="shared" si="29"/>
        <v>1</v>
      </c>
      <c r="DV62" s="202">
        <f t="shared" si="82"/>
        <v>1</v>
      </c>
      <c r="DW62" s="202">
        <f t="shared" si="82"/>
        <v>1</v>
      </c>
      <c r="DX62" s="202">
        <f t="shared" si="82"/>
        <v>1</v>
      </c>
      <c r="DY62" s="202">
        <f t="shared" si="82"/>
        <v>1</v>
      </c>
      <c r="DZ62" s="202">
        <f t="shared" si="82"/>
        <v>1</v>
      </c>
      <c r="EA62" s="202">
        <f t="shared" si="82"/>
        <v>1</v>
      </c>
      <c r="EB62" s="202">
        <f t="shared" si="82"/>
        <v>1</v>
      </c>
      <c r="EC62" s="202">
        <f t="shared" si="82"/>
        <v>1</v>
      </c>
      <c r="ED62" s="202">
        <f t="shared" si="82"/>
        <v>1</v>
      </c>
      <c r="EE62" s="202">
        <f t="shared" si="82"/>
        <v>1</v>
      </c>
      <c r="EF62" s="202">
        <f t="shared" si="82"/>
        <v>1</v>
      </c>
      <c r="EG62" s="202">
        <f t="shared" si="31"/>
        <v>0</v>
      </c>
    </row>
    <row r="63" spans="2:137" x14ac:dyDescent="0.25">
      <c r="B63" s="16" t="s">
        <v>324</v>
      </c>
      <c r="C63" s="15">
        <v>120</v>
      </c>
      <c r="D63" s="21"/>
      <c r="E63" s="21"/>
      <c r="F63" s="21"/>
      <c r="G63" s="20"/>
      <c r="H63" s="21"/>
      <c r="I63" s="21"/>
      <c r="J63" s="20"/>
      <c r="K63" s="20"/>
      <c r="L63" s="20"/>
      <c r="M63" s="20"/>
      <c r="N63" s="20"/>
      <c r="O63" s="20"/>
      <c r="P63" s="20"/>
      <c r="Q63" s="20"/>
      <c r="S63" s="202">
        <f t="shared" si="88"/>
        <v>0</v>
      </c>
      <c r="T63" s="5"/>
      <c r="U63" s="13"/>
      <c r="V63" s="5"/>
      <c r="W63" s="5" t="str">
        <f t="shared" ca="1" si="2"/>
        <v/>
      </c>
      <c r="X63" s="5"/>
      <c r="Y63" s="5"/>
      <c r="Z63" s="5"/>
      <c r="CB63" s="199">
        <f t="shared" si="32"/>
        <v>1</v>
      </c>
      <c r="CC63" s="199">
        <f t="shared" si="33"/>
        <v>1</v>
      </c>
      <c r="CD63" s="199">
        <f t="shared" si="34"/>
        <v>1</v>
      </c>
      <c r="CE63" s="199">
        <f t="shared" si="35"/>
        <v>1</v>
      </c>
      <c r="CF63" s="199">
        <f t="shared" si="36"/>
        <v>1</v>
      </c>
      <c r="CG63" s="199">
        <f t="shared" si="37"/>
        <v>1</v>
      </c>
      <c r="CH63" s="199">
        <f t="shared" si="38"/>
        <v>1</v>
      </c>
      <c r="CI63" s="199">
        <f t="shared" si="39"/>
        <v>1</v>
      </c>
      <c r="CJ63" s="199">
        <f t="shared" si="40"/>
        <v>1</v>
      </c>
      <c r="CK63" s="199">
        <f t="shared" si="41"/>
        <v>1</v>
      </c>
      <c r="CL63" s="199">
        <f t="shared" si="42"/>
        <v>1</v>
      </c>
      <c r="CM63" s="199">
        <f t="shared" si="43"/>
        <v>1</v>
      </c>
      <c r="CN63" s="199">
        <f t="shared" si="44"/>
        <v>1</v>
      </c>
      <c r="CO63" s="199">
        <f t="shared" si="45"/>
        <v>1</v>
      </c>
      <c r="CP63" s="199">
        <f t="shared" si="46"/>
        <v>1</v>
      </c>
      <c r="CQ63" s="199">
        <f t="shared" si="47"/>
        <v>1</v>
      </c>
      <c r="CR63" s="199">
        <f t="shared" si="48"/>
        <v>1</v>
      </c>
      <c r="CS63" s="199">
        <f t="shared" si="49"/>
        <v>1</v>
      </c>
      <c r="CT63" s="199">
        <f t="shared" si="50"/>
        <v>1</v>
      </c>
      <c r="CU63" s="199">
        <f t="shared" si="51"/>
        <v>1</v>
      </c>
      <c r="CW63" s="38" t="s">
        <v>65</v>
      </c>
      <c r="CX63" s="38">
        <f t="shared" si="87"/>
        <v>0</v>
      </c>
      <c r="DA63" s="172"/>
      <c r="DB63" s="32" t="str">
        <f ca="1">IF(DB64="","",CONCATENATE("Warband ",CZ64," ",DG63))</f>
        <v/>
      </c>
      <c r="DD63" s="172">
        <f t="shared" ca="1" si="19"/>
        <v>1</v>
      </c>
      <c r="DE63" s="172">
        <v>61</v>
      </c>
      <c r="DG63" s="49" t="str">
        <f ca="1">CONCATENATE("   ",DH63,"/",DI63,IF(DH63&gt;DI63," !",""))</f>
        <v xml:space="preserve">   0/12</v>
      </c>
      <c r="DH63" s="172">
        <f t="shared" ref="DH63" si="89">INDEX($CB$1:$CU$1,CZ64)+DJ63</f>
        <v>0</v>
      </c>
      <c r="DI63" s="172">
        <f ca="1">IF(OR(DB64=$CW$6,DB64=$CW$25,DB64=$CW$26,DB64=$CW$36,DB64=$CW$41,),0,12)</f>
        <v>12</v>
      </c>
      <c r="DL63" s="202">
        <f t="shared" si="20"/>
        <v>0</v>
      </c>
      <c r="DM63" s="202">
        <f t="shared" si="21"/>
        <v>1</v>
      </c>
      <c r="DN63" s="202">
        <f t="shared" si="22"/>
        <v>1</v>
      </c>
      <c r="DO63" s="202">
        <f t="shared" si="23"/>
        <v>1</v>
      </c>
      <c r="DP63" s="202">
        <f t="shared" si="24"/>
        <v>1</v>
      </c>
      <c r="DQ63" s="202">
        <f t="shared" si="25"/>
        <v>1</v>
      </c>
      <c r="DR63" s="202">
        <f t="shared" si="26"/>
        <v>1</v>
      </c>
      <c r="DS63" s="202">
        <f t="shared" si="27"/>
        <v>1</v>
      </c>
      <c r="DT63" s="202">
        <f t="shared" si="28"/>
        <v>1</v>
      </c>
      <c r="DU63" s="202">
        <f t="shared" si="29"/>
        <v>1</v>
      </c>
      <c r="DV63" s="202">
        <f t="shared" si="82"/>
        <v>1</v>
      </c>
      <c r="DW63" s="202">
        <f t="shared" si="82"/>
        <v>1</v>
      </c>
      <c r="DX63" s="202">
        <f t="shared" si="82"/>
        <v>1</v>
      </c>
      <c r="DY63" s="202">
        <f t="shared" si="82"/>
        <v>1</v>
      </c>
      <c r="DZ63" s="202">
        <f t="shared" si="82"/>
        <v>1</v>
      </c>
      <c r="EA63" s="202">
        <f t="shared" si="82"/>
        <v>1</v>
      </c>
      <c r="EB63" s="202">
        <f t="shared" si="82"/>
        <v>1</v>
      </c>
      <c r="EC63" s="202">
        <f t="shared" si="82"/>
        <v>1</v>
      </c>
      <c r="ED63" s="202">
        <f t="shared" si="82"/>
        <v>1</v>
      </c>
      <c r="EE63" s="202">
        <f t="shared" si="82"/>
        <v>1</v>
      </c>
      <c r="EF63" s="202">
        <f t="shared" si="82"/>
        <v>1</v>
      </c>
      <c r="EG63" s="202">
        <f t="shared" si="31"/>
        <v>0</v>
      </c>
    </row>
    <row r="64" spans="2:137" x14ac:dyDescent="0.25">
      <c r="B64" s="16" t="s">
        <v>369</v>
      </c>
      <c r="C64" s="15">
        <v>120</v>
      </c>
      <c r="D64" s="21"/>
      <c r="E64" s="21"/>
      <c r="F64" s="21"/>
      <c r="G64" s="19"/>
      <c r="H64" s="21"/>
      <c r="I64" s="21"/>
      <c r="J64" s="19"/>
      <c r="K64" s="19"/>
      <c r="L64" s="19"/>
      <c r="M64" s="19"/>
      <c r="N64" s="19"/>
      <c r="O64" s="19"/>
      <c r="P64" s="19"/>
      <c r="Q64" s="19"/>
      <c r="S64" s="202">
        <f t="shared" si="88"/>
        <v>0</v>
      </c>
      <c r="T64" s="5"/>
      <c r="U64" s="13"/>
      <c r="V64" s="5"/>
      <c r="W64" s="5" t="str">
        <f t="shared" ca="1" si="2"/>
        <v/>
      </c>
      <c r="X64" s="5"/>
      <c r="Y64" s="5"/>
      <c r="Z64" s="5"/>
      <c r="CB64" s="199">
        <f t="shared" si="32"/>
        <v>1</v>
      </c>
      <c r="CC64" s="199">
        <f t="shared" si="33"/>
        <v>1</v>
      </c>
      <c r="CD64" s="199">
        <f t="shared" si="34"/>
        <v>1</v>
      </c>
      <c r="CE64" s="199">
        <f t="shared" si="35"/>
        <v>1</v>
      </c>
      <c r="CF64" s="199">
        <f t="shared" si="36"/>
        <v>1</v>
      </c>
      <c r="CG64" s="199">
        <f t="shared" si="37"/>
        <v>1</v>
      </c>
      <c r="CH64" s="199">
        <f t="shared" si="38"/>
        <v>1</v>
      </c>
      <c r="CI64" s="199">
        <f t="shared" si="39"/>
        <v>1</v>
      </c>
      <c r="CJ64" s="199">
        <f t="shared" si="40"/>
        <v>1</v>
      </c>
      <c r="CK64" s="199">
        <f t="shared" si="41"/>
        <v>1</v>
      </c>
      <c r="CL64" s="199">
        <f t="shared" si="42"/>
        <v>1</v>
      </c>
      <c r="CM64" s="199">
        <f t="shared" si="43"/>
        <v>1</v>
      </c>
      <c r="CN64" s="199">
        <f t="shared" si="44"/>
        <v>1</v>
      </c>
      <c r="CO64" s="199">
        <f t="shared" si="45"/>
        <v>1</v>
      </c>
      <c r="CP64" s="199">
        <f t="shared" si="46"/>
        <v>1</v>
      </c>
      <c r="CQ64" s="199">
        <f t="shared" si="47"/>
        <v>1</v>
      </c>
      <c r="CR64" s="199">
        <f t="shared" si="48"/>
        <v>1</v>
      </c>
      <c r="CS64" s="199">
        <f t="shared" si="49"/>
        <v>1</v>
      </c>
      <c r="CT64" s="199">
        <f t="shared" si="50"/>
        <v>1</v>
      </c>
      <c r="CU64" s="199">
        <f t="shared" si="51"/>
        <v>1</v>
      </c>
      <c r="CW64" s="38" t="s">
        <v>65</v>
      </c>
      <c r="CX64" s="38">
        <f t="shared" si="87"/>
        <v>0</v>
      </c>
      <c r="CZ64" s="172">
        <v>5</v>
      </c>
      <c r="DA64" s="172" t="s">
        <v>278</v>
      </c>
      <c r="DB64" s="32" t="str">
        <f ca="1">T(LOOKUP(CZ64,$DM$1:$EF$1,$DM$2:$EF$2))</f>
        <v/>
      </c>
      <c r="DD64" s="172">
        <f t="shared" ca="1" si="19"/>
        <v>1</v>
      </c>
      <c r="DE64" s="172">
        <v>62</v>
      </c>
      <c r="DL64" s="202">
        <f t="shared" si="20"/>
        <v>0</v>
      </c>
      <c r="DM64" s="202">
        <f t="shared" si="21"/>
        <v>1</v>
      </c>
      <c r="DN64" s="202">
        <f t="shared" si="22"/>
        <v>1</v>
      </c>
      <c r="DO64" s="202">
        <f t="shared" si="23"/>
        <v>1</v>
      </c>
      <c r="DP64" s="202">
        <f t="shared" si="24"/>
        <v>1</v>
      </c>
      <c r="DQ64" s="202">
        <f t="shared" si="25"/>
        <v>1</v>
      </c>
      <c r="DR64" s="202">
        <f t="shared" si="26"/>
        <v>1</v>
      </c>
      <c r="DS64" s="202">
        <f t="shared" si="27"/>
        <v>1</v>
      </c>
      <c r="DT64" s="202">
        <f t="shared" si="28"/>
        <v>1</v>
      </c>
      <c r="DU64" s="202">
        <f t="shared" si="29"/>
        <v>1</v>
      </c>
      <c r="DV64" s="202">
        <f t="shared" si="82"/>
        <v>1</v>
      </c>
      <c r="DW64" s="202">
        <f t="shared" si="82"/>
        <v>1</v>
      </c>
      <c r="DX64" s="202">
        <f t="shared" si="82"/>
        <v>1</v>
      </c>
      <c r="DY64" s="202">
        <f t="shared" si="82"/>
        <v>1</v>
      </c>
      <c r="DZ64" s="202">
        <f t="shared" si="82"/>
        <v>1</v>
      </c>
      <c r="EA64" s="202">
        <f t="shared" si="82"/>
        <v>1</v>
      </c>
      <c r="EB64" s="202">
        <f t="shared" si="82"/>
        <v>1</v>
      </c>
      <c r="EC64" s="202">
        <f t="shared" si="82"/>
        <v>1</v>
      </c>
      <c r="ED64" s="202">
        <f t="shared" si="82"/>
        <v>1</v>
      </c>
      <c r="EE64" s="202">
        <f t="shared" si="82"/>
        <v>1</v>
      </c>
      <c r="EF64" s="202">
        <f t="shared" si="82"/>
        <v>1</v>
      </c>
      <c r="EG64" s="202">
        <f t="shared" si="31"/>
        <v>0</v>
      </c>
    </row>
    <row r="65" spans="20:137" x14ac:dyDescent="0.25">
      <c r="T65" s="5"/>
      <c r="U65" s="13"/>
      <c r="V65" s="5"/>
      <c r="W65" s="5" t="str">
        <f t="shared" ca="1" si="2"/>
        <v/>
      </c>
      <c r="X65" s="5"/>
      <c r="Y65" s="5"/>
      <c r="Z65" s="5"/>
      <c r="CB65" s="199">
        <f t="shared" si="32"/>
        <v>1</v>
      </c>
      <c r="CC65" s="199">
        <f t="shared" si="33"/>
        <v>1</v>
      </c>
      <c r="CD65" s="199">
        <f t="shared" si="34"/>
        <v>1</v>
      </c>
      <c r="CE65" s="199">
        <f t="shared" si="35"/>
        <v>1</v>
      </c>
      <c r="CF65" s="199">
        <f t="shared" si="36"/>
        <v>1</v>
      </c>
      <c r="CG65" s="199">
        <f t="shared" si="37"/>
        <v>1</v>
      </c>
      <c r="CH65" s="199">
        <f t="shared" si="38"/>
        <v>1</v>
      </c>
      <c r="CI65" s="199">
        <f t="shared" si="39"/>
        <v>1</v>
      </c>
      <c r="CJ65" s="199">
        <f t="shared" si="40"/>
        <v>1</v>
      </c>
      <c r="CK65" s="199">
        <f t="shared" si="41"/>
        <v>1</v>
      </c>
      <c r="CL65" s="199">
        <f t="shared" si="42"/>
        <v>1</v>
      </c>
      <c r="CM65" s="199">
        <f t="shared" si="43"/>
        <v>1</v>
      </c>
      <c r="CN65" s="199">
        <f t="shared" si="44"/>
        <v>1</v>
      </c>
      <c r="CO65" s="199">
        <f t="shared" si="45"/>
        <v>1</v>
      </c>
      <c r="CP65" s="199">
        <f t="shared" si="46"/>
        <v>1</v>
      </c>
      <c r="CQ65" s="199">
        <f t="shared" si="47"/>
        <v>1</v>
      </c>
      <c r="CR65" s="199">
        <f t="shared" si="48"/>
        <v>1</v>
      </c>
      <c r="CS65" s="199">
        <f t="shared" si="49"/>
        <v>1</v>
      </c>
      <c r="CT65" s="199">
        <f t="shared" si="50"/>
        <v>1</v>
      </c>
      <c r="CU65" s="199">
        <f t="shared" si="51"/>
        <v>1</v>
      </c>
      <c r="DA65" s="172">
        <v>1</v>
      </c>
      <c r="DB65" s="32" t="str">
        <f t="shared" ref="DB65:DB76" ca="1" si="90">T(CONCATENATE(LOOKUP(DA65,CF$3:CF$80,AU$3:AU$74)," ",LOOKUP(DA65,CF$3:CF$80,$CA$3:$CA$74)))</f>
        <v xml:space="preserve"> </v>
      </c>
      <c r="DD65" s="172">
        <f t="shared" ca="1" si="19"/>
        <v>1</v>
      </c>
      <c r="DE65" s="172">
        <v>63</v>
      </c>
      <c r="DL65" s="202">
        <f t="shared" si="20"/>
        <v>0</v>
      </c>
      <c r="DM65" s="202">
        <f t="shared" si="21"/>
        <v>1</v>
      </c>
      <c r="DN65" s="202">
        <f t="shared" si="22"/>
        <v>1</v>
      </c>
      <c r="DO65" s="202">
        <f t="shared" si="23"/>
        <v>1</v>
      </c>
      <c r="DP65" s="202">
        <f t="shared" si="24"/>
        <v>1</v>
      </c>
      <c r="DQ65" s="202">
        <f t="shared" si="25"/>
        <v>1</v>
      </c>
      <c r="DR65" s="202">
        <f t="shared" si="26"/>
        <v>1</v>
      </c>
      <c r="DS65" s="202">
        <f t="shared" si="27"/>
        <v>1</v>
      </c>
      <c r="DT65" s="202">
        <f t="shared" si="28"/>
        <v>1</v>
      </c>
      <c r="DU65" s="202">
        <f t="shared" si="29"/>
        <v>1</v>
      </c>
      <c r="DV65" s="202">
        <f t="shared" si="82"/>
        <v>1</v>
      </c>
      <c r="DW65" s="202">
        <f t="shared" si="82"/>
        <v>1</v>
      </c>
      <c r="DX65" s="202">
        <f t="shared" si="82"/>
        <v>1</v>
      </c>
      <c r="DY65" s="202">
        <f t="shared" si="82"/>
        <v>1</v>
      </c>
      <c r="DZ65" s="202">
        <f t="shared" si="82"/>
        <v>1</v>
      </c>
      <c r="EA65" s="202">
        <f t="shared" si="82"/>
        <v>1</v>
      </c>
      <c r="EB65" s="202">
        <f t="shared" si="82"/>
        <v>1</v>
      </c>
      <c r="EC65" s="202">
        <f t="shared" si="82"/>
        <v>1</v>
      </c>
      <c r="ED65" s="202">
        <f t="shared" si="82"/>
        <v>1</v>
      </c>
      <c r="EE65" s="202">
        <f t="shared" si="82"/>
        <v>1</v>
      </c>
      <c r="EF65" s="202">
        <f t="shared" si="82"/>
        <v>1</v>
      </c>
      <c r="EG65" s="202">
        <f t="shared" si="31"/>
        <v>0</v>
      </c>
    </row>
    <row r="66" spans="20:137" x14ac:dyDescent="0.25">
      <c r="T66" s="5"/>
      <c r="U66" s="13"/>
      <c r="V66" s="5"/>
      <c r="W66" s="5" t="str">
        <f t="shared" ca="1" si="2"/>
        <v/>
      </c>
      <c r="X66" s="5"/>
      <c r="Y66" s="5"/>
      <c r="Z66" s="5"/>
      <c r="CB66" s="199">
        <f t="shared" si="32"/>
        <v>1</v>
      </c>
      <c r="CC66" s="199">
        <f t="shared" si="33"/>
        <v>1</v>
      </c>
      <c r="CD66" s="199">
        <f t="shared" si="34"/>
        <v>1</v>
      </c>
      <c r="CE66" s="199">
        <f t="shared" si="35"/>
        <v>1</v>
      </c>
      <c r="CF66" s="199">
        <f t="shared" si="36"/>
        <v>1</v>
      </c>
      <c r="CG66" s="199">
        <f t="shared" si="37"/>
        <v>1</v>
      </c>
      <c r="CH66" s="199">
        <f t="shared" si="38"/>
        <v>1</v>
      </c>
      <c r="CI66" s="199">
        <f t="shared" si="39"/>
        <v>1</v>
      </c>
      <c r="CJ66" s="199">
        <f t="shared" si="40"/>
        <v>1</v>
      </c>
      <c r="CK66" s="199">
        <f t="shared" si="41"/>
        <v>1</v>
      </c>
      <c r="CL66" s="199">
        <f t="shared" si="42"/>
        <v>1</v>
      </c>
      <c r="CM66" s="199">
        <f t="shared" si="43"/>
        <v>1</v>
      </c>
      <c r="CN66" s="199">
        <f t="shared" si="44"/>
        <v>1</v>
      </c>
      <c r="CO66" s="199">
        <f t="shared" si="45"/>
        <v>1</v>
      </c>
      <c r="CP66" s="199">
        <f t="shared" si="46"/>
        <v>1</v>
      </c>
      <c r="CQ66" s="199">
        <f t="shared" si="47"/>
        <v>1</v>
      </c>
      <c r="CR66" s="199">
        <f t="shared" si="48"/>
        <v>1</v>
      </c>
      <c r="CS66" s="199">
        <f t="shared" si="49"/>
        <v>1</v>
      </c>
      <c r="CT66" s="199">
        <f t="shared" si="50"/>
        <v>1</v>
      </c>
      <c r="CU66" s="199">
        <f t="shared" si="51"/>
        <v>1</v>
      </c>
      <c r="DA66" s="172">
        <v>2</v>
      </c>
      <c r="DB66" s="32" t="str">
        <f t="shared" ca="1" si="90"/>
        <v xml:space="preserve"> </v>
      </c>
      <c r="DD66" s="172">
        <f t="shared" ca="1" si="19"/>
        <v>1</v>
      </c>
      <c r="DE66" s="172">
        <v>64</v>
      </c>
      <c r="DL66" s="202">
        <f t="shared" si="20"/>
        <v>0</v>
      </c>
      <c r="DM66" s="202">
        <f t="shared" si="21"/>
        <v>1</v>
      </c>
      <c r="DN66" s="202">
        <f t="shared" si="22"/>
        <v>1</v>
      </c>
      <c r="DO66" s="202">
        <f t="shared" si="23"/>
        <v>1</v>
      </c>
      <c r="DP66" s="202">
        <f t="shared" si="24"/>
        <v>1</v>
      </c>
      <c r="DQ66" s="202">
        <f t="shared" si="25"/>
        <v>1</v>
      </c>
      <c r="DR66" s="202">
        <f t="shared" si="26"/>
        <v>1</v>
      </c>
      <c r="DS66" s="202">
        <f t="shared" si="27"/>
        <v>1</v>
      </c>
      <c r="DT66" s="202">
        <f t="shared" si="28"/>
        <v>1</v>
      </c>
      <c r="DU66" s="202">
        <f t="shared" si="29"/>
        <v>1</v>
      </c>
      <c r="DV66" s="202">
        <f t="shared" si="82"/>
        <v>1</v>
      </c>
      <c r="DW66" s="202">
        <f t="shared" si="82"/>
        <v>1</v>
      </c>
      <c r="DX66" s="202">
        <f t="shared" si="82"/>
        <v>1</v>
      </c>
      <c r="DY66" s="202">
        <f t="shared" si="82"/>
        <v>1</v>
      </c>
      <c r="DZ66" s="202">
        <f t="shared" si="82"/>
        <v>1</v>
      </c>
      <c r="EA66" s="202">
        <f t="shared" si="82"/>
        <v>1</v>
      </c>
      <c r="EB66" s="202">
        <f t="shared" si="82"/>
        <v>1</v>
      </c>
      <c r="EC66" s="202">
        <f t="shared" si="82"/>
        <v>1</v>
      </c>
      <c r="ED66" s="202">
        <f t="shared" si="82"/>
        <v>1</v>
      </c>
      <c r="EE66" s="202">
        <f t="shared" si="82"/>
        <v>1</v>
      </c>
      <c r="EF66" s="202">
        <f t="shared" si="82"/>
        <v>1</v>
      </c>
      <c r="EG66" s="202">
        <f t="shared" si="31"/>
        <v>0</v>
      </c>
    </row>
    <row r="67" spans="20:137" x14ac:dyDescent="0.25">
      <c r="T67" s="5"/>
      <c r="U67" s="13"/>
      <c r="V67" s="5"/>
      <c r="W67" s="5" t="str">
        <f t="shared" ref="W67:W80" ca="1" si="91">T(LOOKUP(DE67,$DD$3:$DD$302,$DB$3:$DB$302))</f>
        <v/>
      </c>
      <c r="X67" s="5"/>
      <c r="Y67" s="5"/>
      <c r="Z67" s="5"/>
      <c r="CB67" s="199">
        <f t="shared" si="32"/>
        <v>1</v>
      </c>
      <c r="CC67" s="199">
        <f t="shared" si="33"/>
        <v>1</v>
      </c>
      <c r="CD67" s="199">
        <f t="shared" si="34"/>
        <v>1</v>
      </c>
      <c r="CE67" s="199">
        <f t="shared" si="35"/>
        <v>1</v>
      </c>
      <c r="CF67" s="199">
        <f t="shared" si="36"/>
        <v>1</v>
      </c>
      <c r="CG67" s="199">
        <f t="shared" si="37"/>
        <v>1</v>
      </c>
      <c r="CH67" s="199">
        <f t="shared" si="38"/>
        <v>1</v>
      </c>
      <c r="CI67" s="199">
        <f t="shared" si="39"/>
        <v>1</v>
      </c>
      <c r="CJ67" s="199">
        <f t="shared" si="40"/>
        <v>1</v>
      </c>
      <c r="CK67" s="199">
        <f t="shared" si="41"/>
        <v>1</v>
      </c>
      <c r="CL67" s="199">
        <f t="shared" si="42"/>
        <v>1</v>
      </c>
      <c r="CM67" s="199">
        <f t="shared" si="43"/>
        <v>1</v>
      </c>
      <c r="CN67" s="199">
        <f t="shared" si="44"/>
        <v>1</v>
      </c>
      <c r="CO67" s="199">
        <f t="shared" si="45"/>
        <v>1</v>
      </c>
      <c r="CP67" s="199">
        <f t="shared" si="46"/>
        <v>1</v>
      </c>
      <c r="CQ67" s="199">
        <f t="shared" si="47"/>
        <v>1</v>
      </c>
      <c r="CR67" s="199">
        <f t="shared" si="48"/>
        <v>1</v>
      </c>
      <c r="CS67" s="199">
        <f t="shared" si="49"/>
        <v>1</v>
      </c>
      <c r="CT67" s="199">
        <f t="shared" si="50"/>
        <v>1</v>
      </c>
      <c r="CU67" s="199">
        <f t="shared" si="51"/>
        <v>1</v>
      </c>
      <c r="DA67" s="172">
        <v>3</v>
      </c>
      <c r="DB67" s="32" t="str">
        <f t="shared" ca="1" si="90"/>
        <v xml:space="preserve"> </v>
      </c>
      <c r="DD67" s="172">
        <f t="shared" ca="1" si="19"/>
        <v>1</v>
      </c>
      <c r="DE67" s="172">
        <v>65</v>
      </c>
      <c r="DL67" s="202">
        <f t="shared" si="20"/>
        <v>0</v>
      </c>
      <c r="DM67" s="202">
        <f t="shared" si="21"/>
        <v>1</v>
      </c>
      <c r="DN67" s="202">
        <f t="shared" si="22"/>
        <v>1</v>
      </c>
      <c r="DO67" s="202">
        <f t="shared" si="23"/>
        <v>1</v>
      </c>
      <c r="DP67" s="202">
        <f t="shared" si="24"/>
        <v>1</v>
      </c>
      <c r="DQ67" s="202">
        <f t="shared" si="25"/>
        <v>1</v>
      </c>
      <c r="DR67" s="202">
        <f t="shared" si="26"/>
        <v>1</v>
      </c>
      <c r="DS67" s="202">
        <f t="shared" si="27"/>
        <v>1</v>
      </c>
      <c r="DT67" s="202">
        <f t="shared" si="28"/>
        <v>1</v>
      </c>
      <c r="DU67" s="202">
        <f t="shared" si="29"/>
        <v>1</v>
      </c>
      <c r="DV67" s="202">
        <f t="shared" si="82"/>
        <v>1</v>
      </c>
      <c r="DW67" s="202">
        <f t="shared" si="82"/>
        <v>1</v>
      </c>
      <c r="DX67" s="202">
        <f t="shared" si="82"/>
        <v>1</v>
      </c>
      <c r="DY67" s="202">
        <f t="shared" si="82"/>
        <v>1</v>
      </c>
      <c r="DZ67" s="202">
        <f t="shared" si="82"/>
        <v>1</v>
      </c>
      <c r="EA67" s="202">
        <f t="shared" si="82"/>
        <v>1</v>
      </c>
      <c r="EB67" s="202">
        <f t="shared" si="82"/>
        <v>1</v>
      </c>
      <c r="EC67" s="202">
        <f t="shared" si="82"/>
        <v>1</v>
      </c>
      <c r="ED67" s="202">
        <f t="shared" si="82"/>
        <v>1</v>
      </c>
      <c r="EE67" s="202">
        <f t="shared" si="82"/>
        <v>1</v>
      </c>
      <c r="EF67" s="202">
        <f t="shared" si="82"/>
        <v>1</v>
      </c>
      <c r="EG67" s="202">
        <f t="shared" si="31"/>
        <v>0</v>
      </c>
    </row>
    <row r="68" spans="20:137" x14ac:dyDescent="0.25">
      <c r="T68" s="5"/>
      <c r="U68" s="13"/>
      <c r="V68" s="5"/>
      <c r="W68" s="5" t="str">
        <f t="shared" ca="1" si="91"/>
        <v/>
      </c>
      <c r="X68" s="5"/>
      <c r="Y68" s="5"/>
      <c r="Z68" s="5"/>
      <c r="CB68" s="199">
        <f t="shared" si="32"/>
        <v>1</v>
      </c>
      <c r="CC68" s="199">
        <f t="shared" si="33"/>
        <v>1</v>
      </c>
      <c r="CD68" s="199">
        <f t="shared" si="34"/>
        <v>1</v>
      </c>
      <c r="CE68" s="199">
        <f t="shared" si="35"/>
        <v>1</v>
      </c>
      <c r="CF68" s="199">
        <f t="shared" si="36"/>
        <v>1</v>
      </c>
      <c r="CG68" s="199">
        <f t="shared" si="37"/>
        <v>1</v>
      </c>
      <c r="CH68" s="199">
        <f t="shared" si="38"/>
        <v>1</v>
      </c>
      <c r="CI68" s="199">
        <f t="shared" si="39"/>
        <v>1</v>
      </c>
      <c r="CJ68" s="199">
        <f t="shared" si="40"/>
        <v>1</v>
      </c>
      <c r="CK68" s="199">
        <f t="shared" si="41"/>
        <v>1</v>
      </c>
      <c r="CL68" s="199">
        <f t="shared" si="42"/>
        <v>1</v>
      </c>
      <c r="CM68" s="199">
        <f t="shared" si="43"/>
        <v>1</v>
      </c>
      <c r="CN68" s="199">
        <f t="shared" si="44"/>
        <v>1</v>
      </c>
      <c r="CO68" s="199">
        <f t="shared" si="45"/>
        <v>1</v>
      </c>
      <c r="CP68" s="199">
        <f t="shared" si="46"/>
        <v>1</v>
      </c>
      <c r="CQ68" s="199">
        <f t="shared" si="47"/>
        <v>1</v>
      </c>
      <c r="CR68" s="199">
        <f t="shared" si="48"/>
        <v>1</v>
      </c>
      <c r="CS68" s="199">
        <f t="shared" si="49"/>
        <v>1</v>
      </c>
      <c r="CT68" s="199">
        <f t="shared" si="50"/>
        <v>1</v>
      </c>
      <c r="CU68" s="199">
        <f t="shared" si="51"/>
        <v>1</v>
      </c>
      <c r="DA68" s="172">
        <v>4</v>
      </c>
      <c r="DB68" s="32" t="str">
        <f t="shared" ca="1" si="90"/>
        <v xml:space="preserve"> </v>
      </c>
      <c r="DD68" s="172">
        <f t="shared" ca="1" si="19"/>
        <v>1</v>
      </c>
      <c r="DE68" s="172">
        <v>66</v>
      </c>
      <c r="DL68" s="202">
        <f t="shared" si="20"/>
        <v>0</v>
      </c>
      <c r="DM68" s="202">
        <f t="shared" si="21"/>
        <v>1</v>
      </c>
      <c r="DN68" s="202">
        <f t="shared" si="22"/>
        <v>1</v>
      </c>
      <c r="DO68" s="202">
        <f t="shared" si="23"/>
        <v>1</v>
      </c>
      <c r="DP68" s="202">
        <f t="shared" si="24"/>
        <v>1</v>
      </c>
      <c r="DQ68" s="202">
        <f t="shared" si="25"/>
        <v>1</v>
      </c>
      <c r="DR68" s="202">
        <f t="shared" si="26"/>
        <v>1</v>
      </c>
      <c r="DS68" s="202">
        <f t="shared" si="27"/>
        <v>1</v>
      </c>
      <c r="DT68" s="202">
        <f t="shared" si="28"/>
        <v>1</v>
      </c>
      <c r="DU68" s="202">
        <f t="shared" si="29"/>
        <v>1</v>
      </c>
      <c r="DV68" s="202">
        <f t="shared" si="82"/>
        <v>1</v>
      </c>
      <c r="DW68" s="202">
        <f t="shared" si="82"/>
        <v>1</v>
      </c>
      <c r="DX68" s="202">
        <f t="shared" si="82"/>
        <v>1</v>
      </c>
      <c r="DY68" s="202">
        <f t="shared" si="82"/>
        <v>1</v>
      </c>
      <c r="DZ68" s="202">
        <f t="shared" si="82"/>
        <v>1</v>
      </c>
      <c r="EA68" s="202">
        <f t="shared" si="82"/>
        <v>1</v>
      </c>
      <c r="EB68" s="202">
        <f t="shared" si="82"/>
        <v>1</v>
      </c>
      <c r="EC68" s="202">
        <f t="shared" si="82"/>
        <v>1</v>
      </c>
      <c r="ED68" s="202">
        <f t="shared" si="82"/>
        <v>1</v>
      </c>
      <c r="EE68" s="202">
        <f t="shared" si="82"/>
        <v>1</v>
      </c>
      <c r="EF68" s="202">
        <f t="shared" si="82"/>
        <v>1</v>
      </c>
      <c r="EG68" s="202">
        <f t="shared" si="31"/>
        <v>0</v>
      </c>
    </row>
    <row r="69" spans="20:137" x14ac:dyDescent="0.25">
      <c r="T69" s="5"/>
      <c r="U69" s="13"/>
      <c r="V69" s="5"/>
      <c r="W69" s="5" t="str">
        <f t="shared" ca="1" si="91"/>
        <v/>
      </c>
      <c r="X69" s="5"/>
      <c r="Y69" s="5"/>
      <c r="Z69" s="5"/>
      <c r="CB69" s="199">
        <f t="shared" si="32"/>
        <v>1</v>
      </c>
      <c r="CC69" s="199">
        <f t="shared" si="33"/>
        <v>1</v>
      </c>
      <c r="CD69" s="199">
        <f t="shared" si="34"/>
        <v>1</v>
      </c>
      <c r="CE69" s="199">
        <f t="shared" si="35"/>
        <v>1</v>
      </c>
      <c r="CF69" s="199">
        <f t="shared" si="36"/>
        <v>1</v>
      </c>
      <c r="CG69" s="199">
        <f t="shared" si="37"/>
        <v>1</v>
      </c>
      <c r="CH69" s="199">
        <f t="shared" si="38"/>
        <v>1</v>
      </c>
      <c r="CI69" s="199">
        <f t="shared" si="39"/>
        <v>1</v>
      </c>
      <c r="CJ69" s="199">
        <f t="shared" si="40"/>
        <v>1</v>
      </c>
      <c r="CK69" s="199">
        <f t="shared" si="41"/>
        <v>1</v>
      </c>
      <c r="CL69" s="199">
        <f t="shared" si="42"/>
        <v>1</v>
      </c>
      <c r="CM69" s="199">
        <f t="shared" si="43"/>
        <v>1</v>
      </c>
      <c r="CN69" s="199">
        <f t="shared" si="44"/>
        <v>1</v>
      </c>
      <c r="CO69" s="199">
        <f t="shared" si="45"/>
        <v>1</v>
      </c>
      <c r="CP69" s="199">
        <f t="shared" si="46"/>
        <v>1</v>
      </c>
      <c r="CQ69" s="199">
        <f t="shared" si="47"/>
        <v>1</v>
      </c>
      <c r="CR69" s="199">
        <f t="shared" si="48"/>
        <v>1</v>
      </c>
      <c r="CS69" s="199">
        <f t="shared" si="49"/>
        <v>1</v>
      </c>
      <c r="CT69" s="199">
        <f t="shared" si="50"/>
        <v>1</v>
      </c>
      <c r="CU69" s="199">
        <f t="shared" si="51"/>
        <v>1</v>
      </c>
      <c r="DA69" s="172">
        <v>5</v>
      </c>
      <c r="DB69" s="32" t="str">
        <f t="shared" ca="1" si="90"/>
        <v xml:space="preserve"> </v>
      </c>
      <c r="DD69" s="172">
        <f t="shared" ref="DD69:DD132" ca="1" si="92">IF(OR(DB68="",DB68=" "),DD68,DD68+1)</f>
        <v>1</v>
      </c>
      <c r="DE69" s="172">
        <v>67</v>
      </c>
      <c r="DL69" s="202">
        <f t="shared" ref="DL69:DL80" si="93">SUM(DM70:EF70)-SUM(DM69:EF69)</f>
        <v>0</v>
      </c>
      <c r="DM69" s="202">
        <f t="shared" ref="DM69:DM80" si="94">IF(OR(CX68=0,ISERROR(SEARCH(DM$1,SUBSTITUTE(SUBSTITUTE($EG68,"10",""),"11","")))),DM68,DM68+1)</f>
        <v>1</v>
      </c>
      <c r="DN69" s="202">
        <f t="shared" ref="DN69:DN80" si="95">IF(OR(CX68=0,ISERROR(SEARCH(DN$1,SUBSTITUTE(SUBSTITUTE($CX68,"12",""),"20","")))),DN68,DN68+1)</f>
        <v>1</v>
      </c>
      <c r="DO69" s="202">
        <f t="shared" ref="DO69:DO80" si="96">IF(OR($CX68=0,ISERROR(SEARCH(DO$1,SUBSTITUTE($CX68,DY$1,"")))),DO68,DO68+1)</f>
        <v>1</v>
      </c>
      <c r="DP69" s="202">
        <f t="shared" ref="DP69:DP80" si="97">IF(OR($CX68=0,ISERROR(SEARCH(DP$1,SUBSTITUTE($CX68,DZ$1,"")))),DP68,DP68+1)</f>
        <v>1</v>
      </c>
      <c r="DQ69" s="202">
        <f t="shared" ref="DQ69:DQ80" si="98">IF(OR($CX68=0,ISERROR(SEARCH(DQ$1,SUBSTITUTE($CX68,EA$1,"")))),DQ68,DQ68+1)</f>
        <v>1</v>
      </c>
      <c r="DR69" s="202">
        <f t="shared" ref="DR69:DR80" si="99">IF(OR($CX68=0,ISERROR(SEARCH(DR$1,SUBSTITUTE($CX68,EB$1,"")))),DR68,DR68+1)</f>
        <v>1</v>
      </c>
      <c r="DS69" s="202">
        <f t="shared" ref="DS69:DS80" si="100">IF(OR($CX68=0,ISERROR(SEARCH(DS$1,SUBSTITUTE($CX68,EC$1,"")))),DS68,DS68+1)</f>
        <v>1</v>
      </c>
      <c r="DT69" s="202">
        <f t="shared" ref="DT69:DT80" si="101">IF(OR($CX68=0,ISERROR(SEARCH(DT$1,SUBSTITUTE($CX68,ED$1,"")))),DT68,DT68+1)</f>
        <v>1</v>
      </c>
      <c r="DU69" s="202">
        <f t="shared" ref="DU69:DU80" si="102">IF(OR($CX68=0,ISERROR(SEARCH(DU$1,SUBSTITUTE($CX68,EE$1,"")))),DU68,DU68+1)</f>
        <v>1</v>
      </c>
      <c r="DV69" s="202">
        <f t="shared" si="82"/>
        <v>1</v>
      </c>
      <c r="DW69" s="202">
        <f t="shared" si="82"/>
        <v>1</v>
      </c>
      <c r="DX69" s="202">
        <f t="shared" si="82"/>
        <v>1</v>
      </c>
      <c r="DY69" s="202">
        <f t="shared" si="82"/>
        <v>1</v>
      </c>
      <c r="DZ69" s="202">
        <f t="shared" si="82"/>
        <v>1</v>
      </c>
      <c r="EA69" s="202">
        <f t="shared" si="82"/>
        <v>1</v>
      </c>
      <c r="EB69" s="202">
        <f t="shared" si="82"/>
        <v>1</v>
      </c>
      <c r="EC69" s="202">
        <f t="shared" si="82"/>
        <v>1</v>
      </c>
      <c r="ED69" s="202">
        <f t="shared" si="82"/>
        <v>1</v>
      </c>
      <c r="EE69" s="202">
        <f t="shared" si="82"/>
        <v>1</v>
      </c>
      <c r="EF69" s="202">
        <f t="shared" si="82"/>
        <v>1</v>
      </c>
      <c r="EG69" s="202">
        <f t="shared" ref="EG69:EG80" si="103">IF(CX69=0,0,SUBSTITUTE(SUBSTITUTE(SUBSTITUTE(SUBSTITUTE(SUBSTITUTE(SUBSTITUTE(SUBSTITUTE(SUBSTITUTE($CX69,"12",""),"13",""),"14",""),"15",""),"16",""),"17",""),"18",""),"19",""))</f>
        <v>0</v>
      </c>
    </row>
    <row r="70" spans="20:137" x14ac:dyDescent="0.25">
      <c r="T70" s="5"/>
      <c r="U70" s="13"/>
      <c r="V70" s="5"/>
      <c r="W70" s="5" t="str">
        <f t="shared" ca="1" si="91"/>
        <v/>
      </c>
      <c r="X70" s="5"/>
      <c r="Y70" s="5"/>
      <c r="Z70" s="5"/>
      <c r="CB70" s="199">
        <f t="shared" ref="CB70:CB80" si="104">IF(AQ69="",CB69,CB69+1)</f>
        <v>1</v>
      </c>
      <c r="CC70" s="199">
        <f t="shared" ref="CC70:CC80" si="105">IF(AR69="",CC69,CC69+1)</f>
        <v>1</v>
      </c>
      <c r="CD70" s="199">
        <f t="shared" ref="CD70:CD80" si="106">IF(AS69="",CD69,CD69+1)</f>
        <v>1</v>
      </c>
      <c r="CE70" s="199">
        <f t="shared" ref="CE70:CE80" si="107">IF(AT69="",CE69,CE69+1)</f>
        <v>1</v>
      </c>
      <c r="CF70" s="199">
        <f t="shared" ref="CF70:CF80" si="108">IF(AU69="",CF69,CF69+1)</f>
        <v>1</v>
      </c>
      <c r="CG70" s="199">
        <f t="shared" ref="CG70:CG80" si="109">IF(AV69="",CG69,CG69+1)</f>
        <v>1</v>
      </c>
      <c r="CH70" s="199">
        <f t="shared" ref="CH70:CH80" si="110">IF(AW69="",CH69,CH69+1)</f>
        <v>1</v>
      </c>
      <c r="CI70" s="199">
        <f t="shared" ref="CI70:CI80" si="111">IF(AX69="",CI69,CI69+1)</f>
        <v>1</v>
      </c>
      <c r="CJ70" s="199">
        <f t="shared" ref="CJ70:CJ80" si="112">IF(AY69="",CJ69,CJ69+1)</f>
        <v>1</v>
      </c>
      <c r="CK70" s="199">
        <f t="shared" ref="CK70:CK80" si="113">IF(AZ69="",CK69,CK69+1)</f>
        <v>1</v>
      </c>
      <c r="CL70" s="199">
        <f t="shared" ref="CL70:CL80" si="114">IF(BA69="",CL69,CL69+1)</f>
        <v>1</v>
      </c>
      <c r="CM70" s="199">
        <f t="shared" ref="CM70:CM80" si="115">IF(BB69="",CM69,CM69+1)</f>
        <v>1</v>
      </c>
      <c r="CN70" s="199">
        <f t="shared" ref="CN70:CN80" si="116">IF(BC69="",CN69,CN69+1)</f>
        <v>1</v>
      </c>
      <c r="CO70" s="199">
        <f t="shared" ref="CO70:CO80" si="117">IF(BD69="",CO69,CO69+1)</f>
        <v>1</v>
      </c>
      <c r="CP70" s="199">
        <f t="shared" ref="CP70:CP80" si="118">IF(BE69="",CP69,CP69+1)</f>
        <v>1</v>
      </c>
      <c r="CQ70" s="199">
        <f t="shared" ref="CQ70:CQ80" si="119">IF(BF69="",CQ69,CQ69+1)</f>
        <v>1</v>
      </c>
      <c r="CR70" s="199">
        <f t="shared" ref="CR70:CR80" si="120">IF(BG69="",CR69,CR69+1)</f>
        <v>1</v>
      </c>
      <c r="CS70" s="199">
        <f t="shared" ref="CS70:CS80" si="121">IF(BH69="",CS69,CS69+1)</f>
        <v>1</v>
      </c>
      <c r="CT70" s="199">
        <f t="shared" ref="CT70:CT80" si="122">IF(BI69="",CT69,CT69+1)</f>
        <v>1</v>
      </c>
      <c r="CU70" s="199">
        <f t="shared" ref="CU70:CU80" si="123">IF(BJ69="",CU69,CU69+1)</f>
        <v>1</v>
      </c>
      <c r="DA70" s="172">
        <v>6</v>
      </c>
      <c r="DB70" s="32" t="str">
        <f t="shared" ca="1" si="90"/>
        <v xml:space="preserve"> </v>
      </c>
      <c r="DD70" s="172">
        <f t="shared" ca="1" si="92"/>
        <v>1</v>
      </c>
      <c r="DE70" s="172">
        <v>68</v>
      </c>
      <c r="DL70" s="202">
        <f t="shared" si="93"/>
        <v>0</v>
      </c>
      <c r="DM70" s="202">
        <f t="shared" si="94"/>
        <v>1</v>
      </c>
      <c r="DN70" s="202">
        <f t="shared" si="95"/>
        <v>1</v>
      </c>
      <c r="DO70" s="202">
        <f t="shared" si="96"/>
        <v>1</v>
      </c>
      <c r="DP70" s="202">
        <f t="shared" si="97"/>
        <v>1</v>
      </c>
      <c r="DQ70" s="202">
        <f t="shared" si="98"/>
        <v>1</v>
      </c>
      <c r="DR70" s="202">
        <f t="shared" si="99"/>
        <v>1</v>
      </c>
      <c r="DS70" s="202">
        <f t="shared" si="100"/>
        <v>1</v>
      </c>
      <c r="DT70" s="202">
        <f t="shared" si="101"/>
        <v>1</v>
      </c>
      <c r="DU70" s="202">
        <f t="shared" si="102"/>
        <v>1</v>
      </c>
      <c r="DV70" s="202">
        <f t="shared" si="82"/>
        <v>1</v>
      </c>
      <c r="DW70" s="202">
        <f t="shared" si="82"/>
        <v>1</v>
      </c>
      <c r="DX70" s="202">
        <f t="shared" si="82"/>
        <v>1</v>
      </c>
      <c r="DY70" s="202">
        <f t="shared" si="82"/>
        <v>1</v>
      </c>
      <c r="DZ70" s="202">
        <f t="shared" si="82"/>
        <v>1</v>
      </c>
      <c r="EA70" s="202">
        <f t="shared" si="82"/>
        <v>1</v>
      </c>
      <c r="EB70" s="202">
        <f t="shared" si="82"/>
        <v>1</v>
      </c>
      <c r="EC70" s="202">
        <f t="shared" si="82"/>
        <v>1</v>
      </c>
      <c r="ED70" s="202">
        <f t="shared" si="82"/>
        <v>1</v>
      </c>
      <c r="EE70" s="202">
        <f t="shared" si="82"/>
        <v>1</v>
      </c>
      <c r="EF70" s="202">
        <f t="shared" si="82"/>
        <v>1</v>
      </c>
      <c r="EG70" s="202">
        <f t="shared" si="103"/>
        <v>0</v>
      </c>
    </row>
    <row r="71" spans="20:137" x14ac:dyDescent="0.25">
      <c r="T71" s="5"/>
      <c r="U71" s="13"/>
      <c r="V71" s="5"/>
      <c r="W71" s="5" t="str">
        <f t="shared" ca="1" si="91"/>
        <v/>
      </c>
      <c r="X71" s="5"/>
      <c r="Y71" s="5"/>
      <c r="Z71" s="5"/>
      <c r="CB71" s="199">
        <f t="shared" si="104"/>
        <v>1</v>
      </c>
      <c r="CC71" s="199">
        <f t="shared" si="105"/>
        <v>1</v>
      </c>
      <c r="CD71" s="199">
        <f t="shared" si="106"/>
        <v>1</v>
      </c>
      <c r="CE71" s="199">
        <f t="shared" si="107"/>
        <v>1</v>
      </c>
      <c r="CF71" s="199">
        <f t="shared" si="108"/>
        <v>1</v>
      </c>
      <c r="CG71" s="199">
        <f t="shared" si="109"/>
        <v>1</v>
      </c>
      <c r="CH71" s="199">
        <f t="shared" si="110"/>
        <v>1</v>
      </c>
      <c r="CI71" s="199">
        <f t="shared" si="111"/>
        <v>1</v>
      </c>
      <c r="CJ71" s="199">
        <f t="shared" si="112"/>
        <v>1</v>
      </c>
      <c r="CK71" s="199">
        <f t="shared" si="113"/>
        <v>1</v>
      </c>
      <c r="CL71" s="199">
        <f t="shared" si="114"/>
        <v>1</v>
      </c>
      <c r="CM71" s="199">
        <f t="shared" si="115"/>
        <v>1</v>
      </c>
      <c r="CN71" s="199">
        <f t="shared" si="116"/>
        <v>1</v>
      </c>
      <c r="CO71" s="199">
        <f t="shared" si="117"/>
        <v>1</v>
      </c>
      <c r="CP71" s="199">
        <f t="shared" si="118"/>
        <v>1</v>
      </c>
      <c r="CQ71" s="199">
        <f t="shared" si="119"/>
        <v>1</v>
      </c>
      <c r="CR71" s="199">
        <f t="shared" si="120"/>
        <v>1</v>
      </c>
      <c r="CS71" s="199">
        <f t="shared" si="121"/>
        <v>1</v>
      </c>
      <c r="CT71" s="199">
        <f t="shared" si="122"/>
        <v>1</v>
      </c>
      <c r="CU71" s="199">
        <f t="shared" si="123"/>
        <v>1</v>
      </c>
      <c r="DA71" s="172">
        <v>7</v>
      </c>
      <c r="DB71" s="32" t="str">
        <f t="shared" ca="1" si="90"/>
        <v xml:space="preserve"> </v>
      </c>
      <c r="DD71" s="172">
        <f t="shared" ca="1" si="92"/>
        <v>1</v>
      </c>
      <c r="DE71" s="172">
        <v>69</v>
      </c>
      <c r="DL71" s="202">
        <f t="shared" si="93"/>
        <v>0</v>
      </c>
      <c r="DM71" s="202">
        <f t="shared" si="94"/>
        <v>1</v>
      </c>
      <c r="DN71" s="202">
        <f t="shared" si="95"/>
        <v>1</v>
      </c>
      <c r="DO71" s="202">
        <f t="shared" si="96"/>
        <v>1</v>
      </c>
      <c r="DP71" s="202">
        <f t="shared" si="97"/>
        <v>1</v>
      </c>
      <c r="DQ71" s="202">
        <f t="shared" si="98"/>
        <v>1</v>
      </c>
      <c r="DR71" s="202">
        <f t="shared" si="99"/>
        <v>1</v>
      </c>
      <c r="DS71" s="202">
        <f t="shared" si="100"/>
        <v>1</v>
      </c>
      <c r="DT71" s="202">
        <f t="shared" si="101"/>
        <v>1</v>
      </c>
      <c r="DU71" s="202">
        <f t="shared" si="102"/>
        <v>1</v>
      </c>
      <c r="DV71" s="202">
        <f t="shared" si="82"/>
        <v>1</v>
      </c>
      <c r="DW71" s="202">
        <f t="shared" si="82"/>
        <v>1</v>
      </c>
      <c r="DX71" s="202">
        <f t="shared" si="82"/>
        <v>1</v>
      </c>
      <c r="DY71" s="202">
        <f t="shared" si="82"/>
        <v>1</v>
      </c>
      <c r="DZ71" s="202">
        <f t="shared" si="82"/>
        <v>1</v>
      </c>
      <c r="EA71" s="202">
        <f t="shared" si="82"/>
        <v>1</v>
      </c>
      <c r="EB71" s="202">
        <f t="shared" si="82"/>
        <v>1</v>
      </c>
      <c r="EC71" s="202">
        <f t="shared" si="82"/>
        <v>1</v>
      </c>
      <c r="ED71" s="202">
        <f t="shared" si="82"/>
        <v>1</v>
      </c>
      <c r="EE71" s="202">
        <f t="shared" si="82"/>
        <v>1</v>
      </c>
      <c r="EF71" s="202">
        <f t="shared" si="82"/>
        <v>1</v>
      </c>
      <c r="EG71" s="202">
        <f t="shared" si="103"/>
        <v>0</v>
      </c>
    </row>
    <row r="72" spans="20:137" x14ac:dyDescent="0.25">
      <c r="T72" s="5"/>
      <c r="U72" s="13"/>
      <c r="V72" s="5"/>
      <c r="W72" s="5" t="str">
        <f t="shared" ca="1" si="91"/>
        <v/>
      </c>
      <c r="X72" s="5"/>
      <c r="Y72" s="5"/>
      <c r="Z72" s="5"/>
      <c r="CB72" s="199">
        <f t="shared" si="104"/>
        <v>1</v>
      </c>
      <c r="CC72" s="199">
        <f t="shared" si="105"/>
        <v>1</v>
      </c>
      <c r="CD72" s="199">
        <f t="shared" si="106"/>
        <v>1</v>
      </c>
      <c r="CE72" s="199">
        <f t="shared" si="107"/>
        <v>1</v>
      </c>
      <c r="CF72" s="199">
        <f t="shared" si="108"/>
        <v>1</v>
      </c>
      <c r="CG72" s="199">
        <f t="shared" si="109"/>
        <v>1</v>
      </c>
      <c r="CH72" s="199">
        <f t="shared" si="110"/>
        <v>1</v>
      </c>
      <c r="CI72" s="199">
        <f t="shared" si="111"/>
        <v>1</v>
      </c>
      <c r="CJ72" s="199">
        <f t="shared" si="112"/>
        <v>1</v>
      </c>
      <c r="CK72" s="199">
        <f t="shared" si="113"/>
        <v>1</v>
      </c>
      <c r="CL72" s="199">
        <f t="shared" si="114"/>
        <v>1</v>
      </c>
      <c r="CM72" s="199">
        <f t="shared" si="115"/>
        <v>1</v>
      </c>
      <c r="CN72" s="199">
        <f t="shared" si="116"/>
        <v>1</v>
      </c>
      <c r="CO72" s="199">
        <f t="shared" si="117"/>
        <v>1</v>
      </c>
      <c r="CP72" s="199">
        <f t="shared" si="118"/>
        <v>1</v>
      </c>
      <c r="CQ72" s="199">
        <f t="shared" si="119"/>
        <v>1</v>
      </c>
      <c r="CR72" s="199">
        <f t="shared" si="120"/>
        <v>1</v>
      </c>
      <c r="CS72" s="199">
        <f t="shared" si="121"/>
        <v>1</v>
      </c>
      <c r="CT72" s="199">
        <f t="shared" si="122"/>
        <v>1</v>
      </c>
      <c r="CU72" s="199">
        <f t="shared" si="123"/>
        <v>1</v>
      </c>
      <c r="DA72" s="172">
        <v>8</v>
      </c>
      <c r="DB72" s="32" t="str">
        <f t="shared" ca="1" si="90"/>
        <v xml:space="preserve"> </v>
      </c>
      <c r="DD72" s="172">
        <f t="shared" ca="1" si="92"/>
        <v>1</v>
      </c>
      <c r="DE72" s="172">
        <v>70</v>
      </c>
      <c r="DL72" s="202">
        <f t="shared" si="93"/>
        <v>0</v>
      </c>
      <c r="DM72" s="202">
        <f t="shared" si="94"/>
        <v>1</v>
      </c>
      <c r="DN72" s="202">
        <f t="shared" si="95"/>
        <v>1</v>
      </c>
      <c r="DO72" s="202">
        <f t="shared" si="96"/>
        <v>1</v>
      </c>
      <c r="DP72" s="202">
        <f t="shared" si="97"/>
        <v>1</v>
      </c>
      <c r="DQ72" s="202">
        <f t="shared" si="98"/>
        <v>1</v>
      </c>
      <c r="DR72" s="202">
        <f t="shared" si="99"/>
        <v>1</v>
      </c>
      <c r="DS72" s="202">
        <f t="shared" si="100"/>
        <v>1</v>
      </c>
      <c r="DT72" s="202">
        <f t="shared" si="101"/>
        <v>1</v>
      </c>
      <c r="DU72" s="202">
        <f t="shared" si="102"/>
        <v>1</v>
      </c>
      <c r="DV72" s="202">
        <f t="shared" si="82"/>
        <v>1</v>
      </c>
      <c r="DW72" s="202">
        <f t="shared" si="82"/>
        <v>1</v>
      </c>
      <c r="DX72" s="202">
        <f t="shared" si="82"/>
        <v>1</v>
      </c>
      <c r="DY72" s="202">
        <f t="shared" si="82"/>
        <v>1</v>
      </c>
      <c r="DZ72" s="202">
        <f t="shared" si="82"/>
        <v>1</v>
      </c>
      <c r="EA72" s="202">
        <f t="shared" si="82"/>
        <v>1</v>
      </c>
      <c r="EB72" s="202">
        <f t="shared" si="82"/>
        <v>1</v>
      </c>
      <c r="EC72" s="202">
        <f t="shared" si="82"/>
        <v>1</v>
      </c>
      <c r="ED72" s="202">
        <f t="shared" si="82"/>
        <v>1</v>
      </c>
      <c r="EE72" s="202">
        <f t="shared" si="82"/>
        <v>1</v>
      </c>
      <c r="EF72" s="202">
        <f t="shared" si="82"/>
        <v>1</v>
      </c>
      <c r="EG72" s="202">
        <f t="shared" si="103"/>
        <v>0</v>
      </c>
    </row>
    <row r="73" spans="20:137" x14ac:dyDescent="0.25">
      <c r="T73" s="5"/>
      <c r="U73" s="13"/>
      <c r="V73" s="5"/>
      <c r="W73" s="5" t="str">
        <f t="shared" ca="1" si="91"/>
        <v/>
      </c>
      <c r="X73" s="5"/>
      <c r="Y73" s="5"/>
      <c r="Z73" s="5"/>
      <c r="CB73" s="199">
        <f t="shared" si="104"/>
        <v>1</v>
      </c>
      <c r="CC73" s="199">
        <f t="shared" si="105"/>
        <v>1</v>
      </c>
      <c r="CD73" s="199">
        <f t="shared" si="106"/>
        <v>1</v>
      </c>
      <c r="CE73" s="199">
        <f t="shared" si="107"/>
        <v>1</v>
      </c>
      <c r="CF73" s="199">
        <f t="shared" si="108"/>
        <v>1</v>
      </c>
      <c r="CG73" s="199">
        <f t="shared" si="109"/>
        <v>1</v>
      </c>
      <c r="CH73" s="199">
        <f t="shared" si="110"/>
        <v>1</v>
      </c>
      <c r="CI73" s="199">
        <f t="shared" si="111"/>
        <v>1</v>
      </c>
      <c r="CJ73" s="199">
        <f t="shared" si="112"/>
        <v>1</v>
      </c>
      <c r="CK73" s="199">
        <f t="shared" si="113"/>
        <v>1</v>
      </c>
      <c r="CL73" s="199">
        <f t="shared" si="114"/>
        <v>1</v>
      </c>
      <c r="CM73" s="199">
        <f t="shared" si="115"/>
        <v>1</v>
      </c>
      <c r="CN73" s="199">
        <f t="shared" si="116"/>
        <v>1</v>
      </c>
      <c r="CO73" s="199">
        <f t="shared" si="117"/>
        <v>1</v>
      </c>
      <c r="CP73" s="199">
        <f t="shared" si="118"/>
        <v>1</v>
      </c>
      <c r="CQ73" s="199">
        <f t="shared" si="119"/>
        <v>1</v>
      </c>
      <c r="CR73" s="199">
        <f t="shared" si="120"/>
        <v>1</v>
      </c>
      <c r="CS73" s="199">
        <f t="shared" si="121"/>
        <v>1</v>
      </c>
      <c r="CT73" s="199">
        <f t="shared" si="122"/>
        <v>1</v>
      </c>
      <c r="CU73" s="199">
        <f t="shared" si="123"/>
        <v>1</v>
      </c>
      <c r="DA73" s="172">
        <v>9</v>
      </c>
      <c r="DB73" s="32" t="str">
        <f t="shared" ca="1" si="90"/>
        <v xml:space="preserve"> </v>
      </c>
      <c r="DD73" s="172">
        <f t="shared" ca="1" si="92"/>
        <v>1</v>
      </c>
      <c r="DE73" s="172">
        <v>71</v>
      </c>
      <c r="DL73" s="202">
        <f t="shared" si="93"/>
        <v>0</v>
      </c>
      <c r="DM73" s="202">
        <f t="shared" si="94"/>
        <v>1</v>
      </c>
      <c r="DN73" s="202">
        <f t="shared" si="95"/>
        <v>1</v>
      </c>
      <c r="DO73" s="202">
        <f t="shared" si="96"/>
        <v>1</v>
      </c>
      <c r="DP73" s="202">
        <f t="shared" si="97"/>
        <v>1</v>
      </c>
      <c r="DQ73" s="202">
        <f t="shared" si="98"/>
        <v>1</v>
      </c>
      <c r="DR73" s="202">
        <f t="shared" si="99"/>
        <v>1</v>
      </c>
      <c r="DS73" s="202">
        <f t="shared" si="100"/>
        <v>1</v>
      </c>
      <c r="DT73" s="202">
        <f t="shared" si="101"/>
        <v>1</v>
      </c>
      <c r="DU73" s="202">
        <f t="shared" si="102"/>
        <v>1</v>
      </c>
      <c r="DV73" s="202">
        <f t="shared" si="82"/>
        <v>1</v>
      </c>
      <c r="DW73" s="202">
        <f t="shared" si="82"/>
        <v>1</v>
      </c>
      <c r="DX73" s="202">
        <f t="shared" si="82"/>
        <v>1</v>
      </c>
      <c r="DY73" s="202">
        <f t="shared" si="82"/>
        <v>1</v>
      </c>
      <c r="DZ73" s="202">
        <f t="shared" si="82"/>
        <v>1</v>
      </c>
      <c r="EA73" s="202">
        <f t="shared" si="82"/>
        <v>1</v>
      </c>
      <c r="EB73" s="202">
        <f t="shared" si="82"/>
        <v>1</v>
      </c>
      <c r="EC73" s="202">
        <f t="shared" si="82"/>
        <v>1</v>
      </c>
      <c r="ED73" s="202">
        <f t="shared" si="82"/>
        <v>1</v>
      </c>
      <c r="EE73" s="202">
        <f t="shared" si="82"/>
        <v>1</v>
      </c>
      <c r="EF73" s="202">
        <f t="shared" si="82"/>
        <v>1</v>
      </c>
      <c r="EG73" s="202">
        <f t="shared" si="103"/>
        <v>0</v>
      </c>
    </row>
    <row r="74" spans="20:137" x14ac:dyDescent="0.25">
      <c r="T74" s="5"/>
      <c r="U74" s="13"/>
      <c r="V74" s="5"/>
      <c r="W74" s="5" t="str">
        <f t="shared" ca="1" si="91"/>
        <v/>
      </c>
      <c r="X74" s="5"/>
      <c r="Y74" s="5"/>
      <c r="Z74" s="5"/>
      <c r="CB74" s="199">
        <f t="shared" si="104"/>
        <v>1</v>
      </c>
      <c r="CC74" s="199">
        <f t="shared" si="105"/>
        <v>1</v>
      </c>
      <c r="CD74" s="199">
        <f t="shared" si="106"/>
        <v>1</v>
      </c>
      <c r="CE74" s="199">
        <f t="shared" si="107"/>
        <v>1</v>
      </c>
      <c r="CF74" s="199">
        <f t="shared" si="108"/>
        <v>1</v>
      </c>
      <c r="CG74" s="199">
        <f t="shared" si="109"/>
        <v>1</v>
      </c>
      <c r="CH74" s="199">
        <f t="shared" si="110"/>
        <v>1</v>
      </c>
      <c r="CI74" s="199">
        <f t="shared" si="111"/>
        <v>1</v>
      </c>
      <c r="CJ74" s="199">
        <f t="shared" si="112"/>
        <v>1</v>
      </c>
      <c r="CK74" s="199">
        <f t="shared" si="113"/>
        <v>1</v>
      </c>
      <c r="CL74" s="199">
        <f t="shared" si="114"/>
        <v>1</v>
      </c>
      <c r="CM74" s="199">
        <f t="shared" si="115"/>
        <v>1</v>
      </c>
      <c r="CN74" s="199">
        <f t="shared" si="116"/>
        <v>1</v>
      </c>
      <c r="CO74" s="199">
        <f t="shared" si="117"/>
        <v>1</v>
      </c>
      <c r="CP74" s="199">
        <f t="shared" si="118"/>
        <v>1</v>
      </c>
      <c r="CQ74" s="199">
        <f t="shared" si="119"/>
        <v>1</v>
      </c>
      <c r="CR74" s="199">
        <f t="shared" si="120"/>
        <v>1</v>
      </c>
      <c r="CS74" s="199">
        <f t="shared" si="121"/>
        <v>1</v>
      </c>
      <c r="CT74" s="199">
        <f t="shared" si="122"/>
        <v>1</v>
      </c>
      <c r="CU74" s="199">
        <f t="shared" si="123"/>
        <v>1</v>
      </c>
      <c r="DA74" s="172">
        <v>10</v>
      </c>
      <c r="DB74" s="32" t="str">
        <f t="shared" ca="1" si="90"/>
        <v xml:space="preserve"> </v>
      </c>
      <c r="DD74" s="172">
        <f t="shared" ca="1" si="92"/>
        <v>1</v>
      </c>
      <c r="DE74" s="172">
        <v>72</v>
      </c>
      <c r="DL74" s="202">
        <f t="shared" si="93"/>
        <v>0</v>
      </c>
      <c r="DM74" s="202">
        <f t="shared" si="94"/>
        <v>1</v>
      </c>
      <c r="DN74" s="202">
        <f t="shared" si="95"/>
        <v>1</v>
      </c>
      <c r="DO74" s="202">
        <f t="shared" si="96"/>
        <v>1</v>
      </c>
      <c r="DP74" s="202">
        <f t="shared" si="97"/>
        <v>1</v>
      </c>
      <c r="DQ74" s="202">
        <f t="shared" si="98"/>
        <v>1</v>
      </c>
      <c r="DR74" s="202">
        <f t="shared" si="99"/>
        <v>1</v>
      </c>
      <c r="DS74" s="202">
        <f t="shared" si="100"/>
        <v>1</v>
      </c>
      <c r="DT74" s="202">
        <f t="shared" si="101"/>
        <v>1</v>
      </c>
      <c r="DU74" s="202">
        <f t="shared" si="102"/>
        <v>1</v>
      </c>
      <c r="DV74" s="202">
        <f t="shared" si="82"/>
        <v>1</v>
      </c>
      <c r="DW74" s="202">
        <f t="shared" si="82"/>
        <v>1</v>
      </c>
      <c r="DX74" s="202">
        <f t="shared" si="82"/>
        <v>1</v>
      </c>
      <c r="DY74" s="202">
        <f t="shared" si="82"/>
        <v>1</v>
      </c>
      <c r="DZ74" s="202">
        <f t="shared" si="82"/>
        <v>1</v>
      </c>
      <c r="EA74" s="202">
        <f t="shared" si="82"/>
        <v>1</v>
      </c>
      <c r="EB74" s="202">
        <f t="shared" si="82"/>
        <v>1</v>
      </c>
      <c r="EC74" s="202">
        <f t="shared" si="82"/>
        <v>1</v>
      </c>
      <c r="ED74" s="202">
        <f t="shared" si="82"/>
        <v>1</v>
      </c>
      <c r="EE74" s="202">
        <f t="shared" si="82"/>
        <v>1</v>
      </c>
      <c r="EF74" s="202">
        <f t="shared" si="82"/>
        <v>1</v>
      </c>
      <c r="EG74" s="202">
        <f t="shared" si="103"/>
        <v>0</v>
      </c>
    </row>
    <row r="75" spans="20:137" x14ac:dyDescent="0.25">
      <c r="T75" s="5"/>
      <c r="U75" s="13"/>
      <c r="V75" s="5"/>
      <c r="W75" s="5" t="str">
        <f t="shared" ca="1" si="91"/>
        <v/>
      </c>
      <c r="X75" s="5"/>
      <c r="Y75" s="5"/>
      <c r="Z75" s="5"/>
      <c r="CB75" s="199">
        <f t="shared" si="104"/>
        <v>1</v>
      </c>
      <c r="CC75" s="199">
        <f t="shared" si="105"/>
        <v>1</v>
      </c>
      <c r="CD75" s="199">
        <f t="shared" si="106"/>
        <v>1</v>
      </c>
      <c r="CE75" s="199">
        <f t="shared" si="107"/>
        <v>1</v>
      </c>
      <c r="CF75" s="199">
        <f t="shared" si="108"/>
        <v>1</v>
      </c>
      <c r="CG75" s="199">
        <f t="shared" si="109"/>
        <v>1</v>
      </c>
      <c r="CH75" s="199">
        <f t="shared" si="110"/>
        <v>1</v>
      </c>
      <c r="CI75" s="199">
        <f t="shared" si="111"/>
        <v>1</v>
      </c>
      <c r="CJ75" s="199">
        <f t="shared" si="112"/>
        <v>1</v>
      </c>
      <c r="CK75" s="199">
        <f t="shared" si="113"/>
        <v>1</v>
      </c>
      <c r="CL75" s="199">
        <f t="shared" si="114"/>
        <v>1</v>
      </c>
      <c r="CM75" s="199">
        <f t="shared" si="115"/>
        <v>1</v>
      </c>
      <c r="CN75" s="199">
        <f t="shared" si="116"/>
        <v>1</v>
      </c>
      <c r="CO75" s="199">
        <f t="shared" si="117"/>
        <v>1</v>
      </c>
      <c r="CP75" s="199">
        <f t="shared" si="118"/>
        <v>1</v>
      </c>
      <c r="CQ75" s="199">
        <f t="shared" si="119"/>
        <v>1</v>
      </c>
      <c r="CR75" s="199">
        <f t="shared" si="120"/>
        <v>1</v>
      </c>
      <c r="CS75" s="199">
        <f t="shared" si="121"/>
        <v>1</v>
      </c>
      <c r="CT75" s="199">
        <f t="shared" si="122"/>
        <v>1</v>
      </c>
      <c r="CU75" s="199">
        <f t="shared" si="123"/>
        <v>1</v>
      </c>
      <c r="DA75" s="172">
        <v>11</v>
      </c>
      <c r="DB75" s="32" t="str">
        <f t="shared" ca="1" si="90"/>
        <v xml:space="preserve"> </v>
      </c>
      <c r="DD75" s="172">
        <f t="shared" ca="1" si="92"/>
        <v>1</v>
      </c>
      <c r="DE75" s="172">
        <v>73</v>
      </c>
      <c r="DL75" s="202">
        <f t="shared" si="93"/>
        <v>0</v>
      </c>
      <c r="DM75" s="202">
        <f t="shared" si="94"/>
        <v>1</v>
      </c>
      <c r="DN75" s="202">
        <f t="shared" si="95"/>
        <v>1</v>
      </c>
      <c r="DO75" s="202">
        <f t="shared" si="96"/>
        <v>1</v>
      </c>
      <c r="DP75" s="202">
        <f t="shared" si="97"/>
        <v>1</v>
      </c>
      <c r="DQ75" s="202">
        <f t="shared" si="98"/>
        <v>1</v>
      </c>
      <c r="DR75" s="202">
        <f t="shared" si="99"/>
        <v>1</v>
      </c>
      <c r="DS75" s="202">
        <f t="shared" si="100"/>
        <v>1</v>
      </c>
      <c r="DT75" s="202">
        <f t="shared" si="101"/>
        <v>1</v>
      </c>
      <c r="DU75" s="202">
        <f t="shared" si="102"/>
        <v>1</v>
      </c>
      <c r="DV75" s="202">
        <f t="shared" si="82"/>
        <v>1</v>
      </c>
      <c r="DW75" s="202">
        <f t="shared" si="82"/>
        <v>1</v>
      </c>
      <c r="DX75" s="202">
        <f t="shared" si="82"/>
        <v>1</v>
      </c>
      <c r="DY75" s="202">
        <f t="shared" si="82"/>
        <v>1</v>
      </c>
      <c r="DZ75" s="202">
        <f t="shared" si="82"/>
        <v>1</v>
      </c>
      <c r="EA75" s="202">
        <f t="shared" si="82"/>
        <v>1</v>
      </c>
      <c r="EB75" s="202">
        <f t="shared" si="82"/>
        <v>1</v>
      </c>
      <c r="EC75" s="202">
        <f t="shared" si="82"/>
        <v>1</v>
      </c>
      <c r="ED75" s="202">
        <f t="shared" si="82"/>
        <v>1</v>
      </c>
      <c r="EE75" s="202">
        <f t="shared" si="82"/>
        <v>1</v>
      </c>
      <c r="EF75" s="202">
        <f t="shared" si="82"/>
        <v>1</v>
      </c>
      <c r="EG75" s="202">
        <f t="shared" si="103"/>
        <v>0</v>
      </c>
    </row>
    <row r="76" spans="20:137" x14ac:dyDescent="0.25">
      <c r="T76" s="5"/>
      <c r="U76" s="13"/>
      <c r="V76" s="5"/>
      <c r="W76" s="5" t="str">
        <f t="shared" ca="1" si="91"/>
        <v/>
      </c>
      <c r="X76" s="5"/>
      <c r="Y76" s="5"/>
      <c r="Z76" s="5"/>
      <c r="CB76" s="199">
        <f t="shared" si="104"/>
        <v>1</v>
      </c>
      <c r="CC76" s="199">
        <f t="shared" si="105"/>
        <v>1</v>
      </c>
      <c r="CD76" s="199">
        <f t="shared" si="106"/>
        <v>1</v>
      </c>
      <c r="CE76" s="199">
        <f t="shared" si="107"/>
        <v>1</v>
      </c>
      <c r="CF76" s="199">
        <f t="shared" si="108"/>
        <v>1</v>
      </c>
      <c r="CG76" s="199">
        <f t="shared" si="109"/>
        <v>1</v>
      </c>
      <c r="CH76" s="199">
        <f t="shared" si="110"/>
        <v>1</v>
      </c>
      <c r="CI76" s="199">
        <f t="shared" si="111"/>
        <v>1</v>
      </c>
      <c r="CJ76" s="199">
        <f t="shared" si="112"/>
        <v>1</v>
      </c>
      <c r="CK76" s="199">
        <f t="shared" si="113"/>
        <v>1</v>
      </c>
      <c r="CL76" s="199">
        <f t="shared" si="114"/>
        <v>1</v>
      </c>
      <c r="CM76" s="199">
        <f t="shared" si="115"/>
        <v>1</v>
      </c>
      <c r="CN76" s="199">
        <f t="shared" si="116"/>
        <v>1</v>
      </c>
      <c r="CO76" s="199">
        <f t="shared" si="117"/>
        <v>1</v>
      </c>
      <c r="CP76" s="199">
        <f t="shared" si="118"/>
        <v>1</v>
      </c>
      <c r="CQ76" s="199">
        <f t="shared" si="119"/>
        <v>1</v>
      </c>
      <c r="CR76" s="199">
        <f t="shared" si="120"/>
        <v>1</v>
      </c>
      <c r="CS76" s="199">
        <f t="shared" si="121"/>
        <v>1</v>
      </c>
      <c r="CT76" s="199">
        <f t="shared" si="122"/>
        <v>1</v>
      </c>
      <c r="CU76" s="199">
        <f t="shared" si="123"/>
        <v>1</v>
      </c>
      <c r="DA76" s="172">
        <v>12</v>
      </c>
      <c r="DB76" s="32" t="str">
        <f t="shared" ca="1" si="90"/>
        <v xml:space="preserve"> </v>
      </c>
      <c r="DD76" s="172">
        <f t="shared" ca="1" si="92"/>
        <v>1</v>
      </c>
      <c r="DE76" s="172">
        <v>74</v>
      </c>
      <c r="DL76" s="202">
        <f t="shared" si="93"/>
        <v>0</v>
      </c>
      <c r="DM76" s="202">
        <f t="shared" si="94"/>
        <v>1</v>
      </c>
      <c r="DN76" s="202">
        <f t="shared" si="95"/>
        <v>1</v>
      </c>
      <c r="DO76" s="202">
        <f t="shared" si="96"/>
        <v>1</v>
      </c>
      <c r="DP76" s="202">
        <f t="shared" si="97"/>
        <v>1</v>
      </c>
      <c r="DQ76" s="202">
        <f t="shared" si="98"/>
        <v>1</v>
      </c>
      <c r="DR76" s="202">
        <f t="shared" si="99"/>
        <v>1</v>
      </c>
      <c r="DS76" s="202">
        <f t="shared" si="100"/>
        <v>1</v>
      </c>
      <c r="DT76" s="202">
        <f t="shared" si="101"/>
        <v>1</v>
      </c>
      <c r="DU76" s="202">
        <f t="shared" si="102"/>
        <v>1</v>
      </c>
      <c r="DV76" s="202">
        <f t="shared" si="82"/>
        <v>1</v>
      </c>
      <c r="DW76" s="202">
        <f t="shared" si="82"/>
        <v>1</v>
      </c>
      <c r="DX76" s="202">
        <f t="shared" ref="DX76:EF76" si="124">IF(OR($CX75=0,ISERROR(SEARCH(DX$1,$CX75))),DX75,DX75+1)</f>
        <v>1</v>
      </c>
      <c r="DY76" s="202">
        <f t="shared" si="124"/>
        <v>1</v>
      </c>
      <c r="DZ76" s="202">
        <f t="shared" si="124"/>
        <v>1</v>
      </c>
      <c r="EA76" s="202">
        <f t="shared" si="124"/>
        <v>1</v>
      </c>
      <c r="EB76" s="202">
        <f t="shared" si="124"/>
        <v>1</v>
      </c>
      <c r="EC76" s="202">
        <f t="shared" si="124"/>
        <v>1</v>
      </c>
      <c r="ED76" s="202">
        <f t="shared" si="124"/>
        <v>1</v>
      </c>
      <c r="EE76" s="202">
        <f t="shared" si="124"/>
        <v>1</v>
      </c>
      <c r="EF76" s="202">
        <f t="shared" si="124"/>
        <v>1</v>
      </c>
      <c r="EG76" s="202">
        <f t="shared" si="103"/>
        <v>0</v>
      </c>
    </row>
    <row r="77" spans="20:137" x14ac:dyDescent="0.25">
      <c r="T77" s="5"/>
      <c r="U77" s="13"/>
      <c r="V77" s="5"/>
      <c r="W77" s="5" t="str">
        <f t="shared" ca="1" si="91"/>
        <v/>
      </c>
      <c r="X77" s="5"/>
      <c r="Y77" s="5"/>
      <c r="Z77" s="5"/>
      <c r="CB77" s="199">
        <f t="shared" si="104"/>
        <v>1</v>
      </c>
      <c r="CC77" s="199">
        <f t="shared" si="105"/>
        <v>1</v>
      </c>
      <c r="CD77" s="199">
        <f t="shared" si="106"/>
        <v>1</v>
      </c>
      <c r="CE77" s="199">
        <f t="shared" si="107"/>
        <v>1</v>
      </c>
      <c r="CF77" s="199">
        <f t="shared" si="108"/>
        <v>1</v>
      </c>
      <c r="CG77" s="199">
        <f t="shared" si="109"/>
        <v>1</v>
      </c>
      <c r="CH77" s="199">
        <f t="shared" si="110"/>
        <v>1</v>
      </c>
      <c r="CI77" s="199">
        <f t="shared" si="111"/>
        <v>1</v>
      </c>
      <c r="CJ77" s="199">
        <f t="shared" si="112"/>
        <v>1</v>
      </c>
      <c r="CK77" s="199">
        <f t="shared" si="113"/>
        <v>1</v>
      </c>
      <c r="CL77" s="199">
        <f t="shared" si="114"/>
        <v>1</v>
      </c>
      <c r="CM77" s="199">
        <f t="shared" si="115"/>
        <v>1</v>
      </c>
      <c r="CN77" s="199">
        <f t="shared" si="116"/>
        <v>1</v>
      </c>
      <c r="CO77" s="199">
        <f t="shared" si="117"/>
        <v>1</v>
      </c>
      <c r="CP77" s="199">
        <f t="shared" si="118"/>
        <v>1</v>
      </c>
      <c r="CQ77" s="199">
        <f t="shared" si="119"/>
        <v>1</v>
      </c>
      <c r="CR77" s="199">
        <f t="shared" si="120"/>
        <v>1</v>
      </c>
      <c r="CS77" s="199">
        <f t="shared" si="121"/>
        <v>1</v>
      </c>
      <c r="CT77" s="199">
        <f t="shared" si="122"/>
        <v>1</v>
      </c>
      <c r="CU77" s="199">
        <f t="shared" si="123"/>
        <v>1</v>
      </c>
      <c r="DB77" s="196" t="str">
        <f ca="1">IF(DB64="","","----")</f>
        <v/>
      </c>
      <c r="DD77" s="172">
        <f t="shared" ca="1" si="92"/>
        <v>1</v>
      </c>
      <c r="DE77" s="172">
        <v>75</v>
      </c>
      <c r="DL77" s="202">
        <f t="shared" si="93"/>
        <v>0</v>
      </c>
      <c r="DM77" s="202">
        <f t="shared" si="94"/>
        <v>1</v>
      </c>
      <c r="DN77" s="202">
        <f t="shared" si="95"/>
        <v>1</v>
      </c>
      <c r="DO77" s="202">
        <f t="shared" si="96"/>
        <v>1</v>
      </c>
      <c r="DP77" s="202">
        <f t="shared" si="97"/>
        <v>1</v>
      </c>
      <c r="DQ77" s="202">
        <f t="shared" si="98"/>
        <v>1</v>
      </c>
      <c r="DR77" s="202">
        <f t="shared" si="99"/>
        <v>1</v>
      </c>
      <c r="DS77" s="202">
        <f t="shared" si="100"/>
        <v>1</v>
      </c>
      <c r="DT77" s="202">
        <f t="shared" si="101"/>
        <v>1</v>
      </c>
      <c r="DU77" s="202">
        <f t="shared" si="102"/>
        <v>1</v>
      </c>
      <c r="DV77" s="202">
        <f t="shared" ref="DV77:EF80" si="125">IF(OR($CX76=0,ISERROR(SEARCH(DV$1,$CX76))),DV76,DV76+1)</f>
        <v>1</v>
      </c>
      <c r="DW77" s="202">
        <f t="shared" si="125"/>
        <v>1</v>
      </c>
      <c r="DX77" s="202">
        <f t="shared" si="125"/>
        <v>1</v>
      </c>
      <c r="DY77" s="202">
        <f t="shared" si="125"/>
        <v>1</v>
      </c>
      <c r="DZ77" s="202">
        <f t="shared" si="125"/>
        <v>1</v>
      </c>
      <c r="EA77" s="202">
        <f t="shared" si="125"/>
        <v>1</v>
      </c>
      <c r="EB77" s="202">
        <f t="shared" si="125"/>
        <v>1</v>
      </c>
      <c r="EC77" s="202">
        <f t="shared" si="125"/>
        <v>1</v>
      </c>
      <c r="ED77" s="202">
        <f t="shared" si="125"/>
        <v>1</v>
      </c>
      <c r="EE77" s="202">
        <f t="shared" si="125"/>
        <v>1</v>
      </c>
      <c r="EF77" s="202">
        <f t="shared" si="125"/>
        <v>1</v>
      </c>
      <c r="EG77" s="202">
        <f t="shared" si="103"/>
        <v>0</v>
      </c>
    </row>
    <row r="78" spans="20:137" x14ac:dyDescent="0.25">
      <c r="T78" s="5"/>
      <c r="U78" s="13"/>
      <c r="V78" s="5"/>
      <c r="W78" s="5" t="str">
        <f t="shared" ca="1" si="91"/>
        <v/>
      </c>
      <c r="X78" s="5"/>
      <c r="Y78" s="5"/>
      <c r="Z78" s="5"/>
      <c r="CB78" s="199">
        <f t="shared" si="104"/>
        <v>1</v>
      </c>
      <c r="CC78" s="199">
        <f t="shared" si="105"/>
        <v>1</v>
      </c>
      <c r="CD78" s="199">
        <f t="shared" si="106"/>
        <v>1</v>
      </c>
      <c r="CE78" s="199">
        <f t="shared" si="107"/>
        <v>1</v>
      </c>
      <c r="CF78" s="199">
        <f t="shared" si="108"/>
        <v>1</v>
      </c>
      <c r="CG78" s="199">
        <f t="shared" si="109"/>
        <v>1</v>
      </c>
      <c r="CH78" s="199">
        <f t="shared" si="110"/>
        <v>1</v>
      </c>
      <c r="CI78" s="199">
        <f t="shared" si="111"/>
        <v>1</v>
      </c>
      <c r="CJ78" s="199">
        <f t="shared" si="112"/>
        <v>1</v>
      </c>
      <c r="CK78" s="199">
        <f t="shared" si="113"/>
        <v>1</v>
      </c>
      <c r="CL78" s="199">
        <f t="shared" si="114"/>
        <v>1</v>
      </c>
      <c r="CM78" s="199">
        <f t="shared" si="115"/>
        <v>1</v>
      </c>
      <c r="CN78" s="199">
        <f t="shared" si="116"/>
        <v>1</v>
      </c>
      <c r="CO78" s="199">
        <f t="shared" si="117"/>
        <v>1</v>
      </c>
      <c r="CP78" s="199">
        <f t="shared" si="118"/>
        <v>1</v>
      </c>
      <c r="CQ78" s="199">
        <f t="shared" si="119"/>
        <v>1</v>
      </c>
      <c r="CR78" s="199">
        <f t="shared" si="120"/>
        <v>1</v>
      </c>
      <c r="CS78" s="199">
        <f t="shared" si="121"/>
        <v>1</v>
      </c>
      <c r="CT78" s="199">
        <f t="shared" si="122"/>
        <v>1</v>
      </c>
      <c r="CU78" s="199">
        <f t="shared" si="123"/>
        <v>1</v>
      </c>
      <c r="DA78" s="172"/>
      <c r="DB78" s="32" t="str">
        <f ca="1">IF(DB79="","",CONCATENATE("Warband ",CZ79," ",DG78))</f>
        <v/>
      </c>
      <c r="DD78" s="172">
        <f t="shared" ca="1" si="92"/>
        <v>1</v>
      </c>
      <c r="DE78" s="172">
        <v>76</v>
      </c>
      <c r="DG78" s="49" t="str">
        <f ca="1">CONCATENATE("   ",DH78,"/",DI78,IF(DH78&gt;DI78," !",""))</f>
        <v xml:space="preserve">   0/12</v>
      </c>
      <c r="DH78" s="172">
        <f t="shared" ref="DH78" si="126">INDEX($CB$1:$CU$1,CZ79)+DJ78</f>
        <v>0</v>
      </c>
      <c r="DI78" s="172">
        <f ca="1">IF(OR(DB79=$CW$6,DB79=$CW$25,DB79=$CW$26,DB79=$CW$36,DB79=$CW$41,),0,12)</f>
        <v>12</v>
      </c>
      <c r="DL78" s="202">
        <f t="shared" si="93"/>
        <v>0</v>
      </c>
      <c r="DM78" s="202">
        <f t="shared" si="94"/>
        <v>1</v>
      </c>
      <c r="DN78" s="202">
        <f t="shared" si="95"/>
        <v>1</v>
      </c>
      <c r="DO78" s="202">
        <f t="shared" si="96"/>
        <v>1</v>
      </c>
      <c r="DP78" s="202">
        <f t="shared" si="97"/>
        <v>1</v>
      </c>
      <c r="DQ78" s="202">
        <f t="shared" si="98"/>
        <v>1</v>
      </c>
      <c r="DR78" s="202">
        <f t="shared" si="99"/>
        <v>1</v>
      </c>
      <c r="DS78" s="202">
        <f t="shared" si="100"/>
        <v>1</v>
      </c>
      <c r="DT78" s="202">
        <f t="shared" si="101"/>
        <v>1</v>
      </c>
      <c r="DU78" s="202">
        <f t="shared" si="102"/>
        <v>1</v>
      </c>
      <c r="DV78" s="202">
        <f t="shared" si="125"/>
        <v>1</v>
      </c>
      <c r="DW78" s="202">
        <f t="shared" si="125"/>
        <v>1</v>
      </c>
      <c r="DX78" s="202">
        <f t="shared" si="125"/>
        <v>1</v>
      </c>
      <c r="DY78" s="202">
        <f t="shared" si="125"/>
        <v>1</v>
      </c>
      <c r="DZ78" s="202">
        <f t="shared" si="125"/>
        <v>1</v>
      </c>
      <c r="EA78" s="202">
        <f t="shared" si="125"/>
        <v>1</v>
      </c>
      <c r="EB78" s="202">
        <f t="shared" si="125"/>
        <v>1</v>
      </c>
      <c r="EC78" s="202">
        <f t="shared" si="125"/>
        <v>1</v>
      </c>
      <c r="ED78" s="202">
        <f t="shared" si="125"/>
        <v>1</v>
      </c>
      <c r="EE78" s="202">
        <f t="shared" si="125"/>
        <v>1</v>
      </c>
      <c r="EF78" s="202">
        <f t="shared" si="125"/>
        <v>1</v>
      </c>
      <c r="EG78" s="202">
        <f t="shared" si="103"/>
        <v>0</v>
      </c>
    </row>
    <row r="79" spans="20:137" x14ac:dyDescent="0.25">
      <c r="T79" s="5"/>
      <c r="U79" s="13"/>
      <c r="V79" s="5"/>
      <c r="W79" s="5" t="str">
        <f t="shared" ca="1" si="91"/>
        <v/>
      </c>
      <c r="X79" s="5"/>
      <c r="Y79" s="5"/>
      <c r="Z79" s="5"/>
      <c r="CB79" s="199">
        <f t="shared" si="104"/>
        <v>1</v>
      </c>
      <c r="CC79" s="199">
        <f t="shared" si="105"/>
        <v>1</v>
      </c>
      <c r="CD79" s="199">
        <f t="shared" si="106"/>
        <v>1</v>
      </c>
      <c r="CE79" s="199">
        <f t="shared" si="107"/>
        <v>1</v>
      </c>
      <c r="CF79" s="199">
        <f t="shared" si="108"/>
        <v>1</v>
      </c>
      <c r="CG79" s="199">
        <f t="shared" si="109"/>
        <v>1</v>
      </c>
      <c r="CH79" s="199">
        <f t="shared" si="110"/>
        <v>1</v>
      </c>
      <c r="CI79" s="199">
        <f t="shared" si="111"/>
        <v>1</v>
      </c>
      <c r="CJ79" s="199">
        <f t="shared" si="112"/>
        <v>1</v>
      </c>
      <c r="CK79" s="199">
        <f t="shared" si="113"/>
        <v>1</v>
      </c>
      <c r="CL79" s="199">
        <f t="shared" si="114"/>
        <v>1</v>
      </c>
      <c r="CM79" s="199">
        <f t="shared" si="115"/>
        <v>1</v>
      </c>
      <c r="CN79" s="199">
        <f t="shared" si="116"/>
        <v>1</v>
      </c>
      <c r="CO79" s="199">
        <f t="shared" si="117"/>
        <v>1</v>
      </c>
      <c r="CP79" s="199">
        <f t="shared" si="118"/>
        <v>1</v>
      </c>
      <c r="CQ79" s="199">
        <f t="shared" si="119"/>
        <v>1</v>
      </c>
      <c r="CR79" s="199">
        <f t="shared" si="120"/>
        <v>1</v>
      </c>
      <c r="CS79" s="199">
        <f t="shared" si="121"/>
        <v>1</v>
      </c>
      <c r="CT79" s="199">
        <f t="shared" si="122"/>
        <v>1</v>
      </c>
      <c r="CU79" s="199">
        <f t="shared" si="123"/>
        <v>1</v>
      </c>
      <c r="CZ79" s="172">
        <v>6</v>
      </c>
      <c r="DA79" s="172" t="s">
        <v>278</v>
      </c>
      <c r="DB79" s="32" t="str">
        <f ca="1">T(LOOKUP(CZ79,$DM$1:$EF$1,$DM$2:$EF$2))</f>
        <v/>
      </c>
      <c r="DD79" s="172">
        <f t="shared" ca="1" si="92"/>
        <v>1</v>
      </c>
      <c r="DE79" s="172">
        <v>77</v>
      </c>
      <c r="DL79" s="202">
        <f t="shared" si="93"/>
        <v>0</v>
      </c>
      <c r="DM79" s="202">
        <f t="shared" si="94"/>
        <v>1</v>
      </c>
      <c r="DN79" s="202">
        <f t="shared" si="95"/>
        <v>1</v>
      </c>
      <c r="DO79" s="202">
        <f t="shared" si="96"/>
        <v>1</v>
      </c>
      <c r="DP79" s="202">
        <f t="shared" si="97"/>
        <v>1</v>
      </c>
      <c r="DQ79" s="202">
        <f t="shared" si="98"/>
        <v>1</v>
      </c>
      <c r="DR79" s="202">
        <f t="shared" si="99"/>
        <v>1</v>
      </c>
      <c r="DS79" s="202">
        <f t="shared" si="100"/>
        <v>1</v>
      </c>
      <c r="DT79" s="202">
        <f t="shared" si="101"/>
        <v>1</v>
      </c>
      <c r="DU79" s="202">
        <f t="shared" si="102"/>
        <v>1</v>
      </c>
      <c r="DV79" s="202">
        <f t="shared" si="125"/>
        <v>1</v>
      </c>
      <c r="DW79" s="202">
        <f t="shared" si="125"/>
        <v>1</v>
      </c>
      <c r="DX79" s="202">
        <f t="shared" si="125"/>
        <v>1</v>
      </c>
      <c r="DY79" s="202">
        <f t="shared" si="125"/>
        <v>1</v>
      </c>
      <c r="DZ79" s="202">
        <f t="shared" si="125"/>
        <v>1</v>
      </c>
      <c r="EA79" s="202">
        <f t="shared" si="125"/>
        <v>1</v>
      </c>
      <c r="EB79" s="202">
        <f t="shared" si="125"/>
        <v>1</v>
      </c>
      <c r="EC79" s="202">
        <f t="shared" si="125"/>
        <v>1</v>
      </c>
      <c r="ED79" s="202">
        <f t="shared" si="125"/>
        <v>1</v>
      </c>
      <c r="EE79" s="202">
        <f t="shared" si="125"/>
        <v>1</v>
      </c>
      <c r="EF79" s="202">
        <f t="shared" si="125"/>
        <v>1</v>
      </c>
      <c r="EG79" s="202">
        <f t="shared" si="103"/>
        <v>0</v>
      </c>
    </row>
    <row r="80" spans="20:137" x14ac:dyDescent="0.25">
      <c r="T80" s="5"/>
      <c r="U80" s="13"/>
      <c r="V80" s="5"/>
      <c r="W80" s="5" t="str">
        <f t="shared" ca="1" si="91"/>
        <v/>
      </c>
      <c r="X80" s="5"/>
      <c r="Y80" s="5"/>
      <c r="Z80" s="5"/>
      <c r="CB80" s="199">
        <f t="shared" si="104"/>
        <v>1</v>
      </c>
      <c r="CC80" s="199">
        <f t="shared" si="105"/>
        <v>1</v>
      </c>
      <c r="CD80" s="199">
        <f t="shared" si="106"/>
        <v>1</v>
      </c>
      <c r="CE80" s="199">
        <f t="shared" si="107"/>
        <v>1</v>
      </c>
      <c r="CF80" s="199">
        <f t="shared" si="108"/>
        <v>1</v>
      </c>
      <c r="CG80" s="199">
        <f t="shared" si="109"/>
        <v>1</v>
      </c>
      <c r="CH80" s="199">
        <f t="shared" si="110"/>
        <v>1</v>
      </c>
      <c r="CI80" s="199">
        <f t="shared" si="111"/>
        <v>1</v>
      </c>
      <c r="CJ80" s="199">
        <f t="shared" si="112"/>
        <v>1</v>
      </c>
      <c r="CK80" s="199">
        <f t="shared" si="113"/>
        <v>1</v>
      </c>
      <c r="CL80" s="199">
        <f t="shared" si="114"/>
        <v>1</v>
      </c>
      <c r="CM80" s="199">
        <f t="shared" si="115"/>
        <v>1</v>
      </c>
      <c r="CN80" s="199">
        <f t="shared" si="116"/>
        <v>1</v>
      </c>
      <c r="CO80" s="199">
        <f t="shared" si="117"/>
        <v>1</v>
      </c>
      <c r="CP80" s="199">
        <f t="shared" si="118"/>
        <v>1</v>
      </c>
      <c r="CQ80" s="199">
        <f t="shared" si="119"/>
        <v>1</v>
      </c>
      <c r="CR80" s="199">
        <f t="shared" si="120"/>
        <v>1</v>
      </c>
      <c r="CS80" s="199">
        <f t="shared" si="121"/>
        <v>1</v>
      </c>
      <c r="CT80" s="199">
        <f t="shared" si="122"/>
        <v>1</v>
      </c>
      <c r="CU80" s="199">
        <f t="shared" si="123"/>
        <v>1</v>
      </c>
      <c r="DA80" s="172">
        <v>1</v>
      </c>
      <c r="DB80" s="32" t="str">
        <f t="shared" ref="DB80:DB91" ca="1" si="127">T(CONCATENATE(LOOKUP(DA80,CG$3:CG$80,AV$3:AV$74)," ",LOOKUP(DA80,CG$3:CG$80,$CA$3:$CA$74)))</f>
        <v xml:space="preserve"> </v>
      </c>
      <c r="DD80" s="172">
        <f t="shared" ca="1" si="92"/>
        <v>1</v>
      </c>
      <c r="DE80" s="172">
        <v>78</v>
      </c>
      <c r="DL80" s="202">
        <f t="shared" si="93"/>
        <v>-20</v>
      </c>
      <c r="DM80" s="202">
        <f t="shared" si="94"/>
        <v>1</v>
      </c>
      <c r="DN80" s="202">
        <f t="shared" si="95"/>
        <v>1</v>
      </c>
      <c r="DO80" s="202">
        <f t="shared" si="96"/>
        <v>1</v>
      </c>
      <c r="DP80" s="202">
        <f t="shared" si="97"/>
        <v>1</v>
      </c>
      <c r="DQ80" s="202">
        <f t="shared" si="98"/>
        <v>1</v>
      </c>
      <c r="DR80" s="202">
        <f t="shared" si="99"/>
        <v>1</v>
      </c>
      <c r="DS80" s="202">
        <f t="shared" si="100"/>
        <v>1</v>
      </c>
      <c r="DT80" s="202">
        <f t="shared" si="101"/>
        <v>1</v>
      </c>
      <c r="DU80" s="202">
        <f t="shared" si="102"/>
        <v>1</v>
      </c>
      <c r="DV80" s="202">
        <f t="shared" si="125"/>
        <v>1</v>
      </c>
      <c r="DW80" s="202">
        <f t="shared" si="125"/>
        <v>1</v>
      </c>
      <c r="DX80" s="202">
        <f t="shared" si="125"/>
        <v>1</v>
      </c>
      <c r="DY80" s="202">
        <f t="shared" si="125"/>
        <v>1</v>
      </c>
      <c r="DZ80" s="202">
        <f t="shared" si="125"/>
        <v>1</v>
      </c>
      <c r="EA80" s="202">
        <f t="shared" si="125"/>
        <v>1</v>
      </c>
      <c r="EB80" s="202">
        <f t="shared" si="125"/>
        <v>1</v>
      </c>
      <c r="EC80" s="202">
        <f t="shared" si="125"/>
        <v>1</v>
      </c>
      <c r="ED80" s="202">
        <f t="shared" si="125"/>
        <v>1</v>
      </c>
      <c r="EE80" s="202">
        <f t="shared" si="125"/>
        <v>1</v>
      </c>
      <c r="EF80" s="202">
        <f t="shared" si="125"/>
        <v>1</v>
      </c>
      <c r="EG80" s="202">
        <f t="shared" si="103"/>
        <v>0</v>
      </c>
    </row>
    <row r="81" spans="104:113" x14ac:dyDescent="0.25">
      <c r="DA81" s="172">
        <v>2</v>
      </c>
      <c r="DB81" s="32" t="str">
        <f t="shared" ca="1" si="127"/>
        <v xml:space="preserve"> </v>
      </c>
      <c r="DD81" s="172">
        <f t="shared" ca="1" si="92"/>
        <v>1</v>
      </c>
    </row>
    <row r="82" spans="104:113" x14ac:dyDescent="0.25">
      <c r="DA82" s="172">
        <v>3</v>
      </c>
      <c r="DB82" s="32" t="str">
        <f t="shared" ca="1" si="127"/>
        <v xml:space="preserve"> </v>
      </c>
      <c r="DD82" s="172">
        <f t="shared" ca="1" si="92"/>
        <v>1</v>
      </c>
    </row>
    <row r="83" spans="104:113" x14ac:dyDescent="0.25">
      <c r="DA83" s="172">
        <v>4</v>
      </c>
      <c r="DB83" s="32" t="str">
        <f t="shared" ca="1" si="127"/>
        <v xml:space="preserve"> </v>
      </c>
      <c r="DD83" s="172">
        <f t="shared" ca="1" si="92"/>
        <v>1</v>
      </c>
    </row>
    <row r="84" spans="104:113" x14ac:dyDescent="0.25">
      <c r="DA84" s="172">
        <v>5</v>
      </c>
      <c r="DB84" s="32" t="str">
        <f t="shared" ca="1" si="127"/>
        <v xml:space="preserve"> </v>
      </c>
      <c r="DD84" s="172">
        <f t="shared" ca="1" si="92"/>
        <v>1</v>
      </c>
    </row>
    <row r="85" spans="104:113" x14ac:dyDescent="0.25">
      <c r="DA85" s="172">
        <v>6</v>
      </c>
      <c r="DB85" s="32" t="str">
        <f t="shared" ca="1" si="127"/>
        <v xml:space="preserve"> </v>
      </c>
      <c r="DD85" s="172">
        <f t="shared" ca="1" si="92"/>
        <v>1</v>
      </c>
    </row>
    <row r="86" spans="104:113" x14ac:dyDescent="0.25">
      <c r="DA86" s="172">
        <v>7</v>
      </c>
      <c r="DB86" s="32" t="str">
        <f t="shared" ca="1" si="127"/>
        <v xml:space="preserve"> </v>
      </c>
      <c r="DD86" s="172">
        <f t="shared" ca="1" si="92"/>
        <v>1</v>
      </c>
    </row>
    <row r="87" spans="104:113" x14ac:dyDescent="0.25">
      <c r="DA87" s="172">
        <v>8</v>
      </c>
      <c r="DB87" s="32" t="str">
        <f t="shared" ca="1" si="127"/>
        <v xml:space="preserve"> </v>
      </c>
      <c r="DD87" s="172">
        <f t="shared" ca="1" si="92"/>
        <v>1</v>
      </c>
    </row>
    <row r="88" spans="104:113" x14ac:dyDescent="0.25">
      <c r="DA88" s="172">
        <v>9</v>
      </c>
      <c r="DB88" s="32" t="str">
        <f t="shared" ca="1" si="127"/>
        <v xml:space="preserve"> </v>
      </c>
      <c r="DD88" s="172">
        <f t="shared" ca="1" si="92"/>
        <v>1</v>
      </c>
    </row>
    <row r="89" spans="104:113" x14ac:dyDescent="0.25">
      <c r="DA89" s="172">
        <v>10</v>
      </c>
      <c r="DB89" s="32" t="str">
        <f t="shared" ca="1" si="127"/>
        <v xml:space="preserve"> </v>
      </c>
      <c r="DD89" s="172">
        <f t="shared" ca="1" si="92"/>
        <v>1</v>
      </c>
    </row>
    <row r="90" spans="104:113" x14ac:dyDescent="0.25">
      <c r="DA90" s="172">
        <v>11</v>
      </c>
      <c r="DB90" s="32" t="str">
        <f t="shared" ca="1" si="127"/>
        <v xml:space="preserve"> </v>
      </c>
      <c r="DD90" s="172">
        <f t="shared" ca="1" si="92"/>
        <v>1</v>
      </c>
    </row>
    <row r="91" spans="104:113" x14ac:dyDescent="0.25">
      <c r="DA91" s="172">
        <v>12</v>
      </c>
      <c r="DB91" s="32" t="str">
        <f t="shared" ca="1" si="127"/>
        <v xml:space="preserve"> </v>
      </c>
      <c r="DD91" s="172">
        <f t="shared" ca="1" si="92"/>
        <v>1</v>
      </c>
    </row>
    <row r="92" spans="104:113" x14ac:dyDescent="0.25">
      <c r="DB92" s="196" t="str">
        <f ca="1">IF(DB79="","","----")</f>
        <v/>
      </c>
      <c r="DD92" s="172">
        <f t="shared" ca="1" si="92"/>
        <v>1</v>
      </c>
    </row>
    <row r="93" spans="104:113" x14ac:dyDescent="0.25">
      <c r="DA93" s="172"/>
      <c r="DB93" s="32" t="str">
        <f ca="1">IF(DB94="","",CONCATENATE("Warband ",CZ94," ",DG93))</f>
        <v/>
      </c>
      <c r="DD93" s="172">
        <f t="shared" ca="1" si="92"/>
        <v>1</v>
      </c>
      <c r="DG93" s="49" t="str">
        <f ca="1">CONCATENATE("   ",DH93,"/",DI93,IF(DH93&gt;DI93," !",""))</f>
        <v xml:space="preserve">   0/12</v>
      </c>
      <c r="DH93" s="172">
        <f t="shared" ref="DH93" si="128">INDEX($CB$1:$CU$1,CZ94)+DJ93</f>
        <v>0</v>
      </c>
      <c r="DI93" s="172">
        <f ca="1">IF(OR(DB94=$CW$6,DB94=$CW$25,DB94=$CW$26,DB94=$CW$36,DB94=$CW$41,),0,12)</f>
        <v>12</v>
      </c>
    </row>
    <row r="94" spans="104:113" x14ac:dyDescent="0.25">
      <c r="CZ94" s="172">
        <v>7</v>
      </c>
      <c r="DA94" s="172" t="s">
        <v>278</v>
      </c>
      <c r="DB94" s="32" t="str">
        <f ca="1">T(LOOKUP(CZ94,$DM$1:$EF$1,$DM$2:$EF$2))</f>
        <v/>
      </c>
      <c r="DD94" s="172">
        <f t="shared" ca="1" si="92"/>
        <v>1</v>
      </c>
    </row>
    <row r="95" spans="104:113" x14ac:dyDescent="0.25">
      <c r="DA95" s="172">
        <v>1</v>
      </c>
      <c r="DB95" s="32" t="str">
        <f t="shared" ref="DB95:DB106" ca="1" si="129">T(CONCATENATE(LOOKUP(DA95,CH$3:CH$80,AW$3:AW$74)," ",LOOKUP(DA95,CH$3:CH$80,$CA$3:$CA$74)))</f>
        <v xml:space="preserve"> </v>
      </c>
      <c r="DD95" s="172">
        <f t="shared" ca="1" si="92"/>
        <v>1</v>
      </c>
    </row>
    <row r="96" spans="104:113" x14ac:dyDescent="0.25">
      <c r="DA96" s="172">
        <v>2</v>
      </c>
      <c r="DB96" s="32" t="str">
        <f t="shared" ca="1" si="129"/>
        <v xml:space="preserve"> </v>
      </c>
      <c r="DD96" s="172">
        <f t="shared" ca="1" si="92"/>
        <v>1</v>
      </c>
    </row>
    <row r="97" spans="104:113" x14ac:dyDescent="0.25">
      <c r="DA97" s="172">
        <v>3</v>
      </c>
      <c r="DB97" s="32" t="str">
        <f t="shared" ca="1" si="129"/>
        <v xml:space="preserve"> </v>
      </c>
      <c r="DD97" s="172">
        <f t="shared" ca="1" si="92"/>
        <v>1</v>
      </c>
    </row>
    <row r="98" spans="104:113" x14ac:dyDescent="0.25">
      <c r="DA98" s="172">
        <v>4</v>
      </c>
      <c r="DB98" s="32" t="str">
        <f t="shared" ca="1" si="129"/>
        <v xml:space="preserve"> </v>
      </c>
      <c r="DD98" s="172">
        <f t="shared" ca="1" si="92"/>
        <v>1</v>
      </c>
    </row>
    <row r="99" spans="104:113" x14ac:dyDescent="0.25">
      <c r="DA99" s="172">
        <v>5</v>
      </c>
      <c r="DB99" s="32" t="str">
        <f t="shared" ca="1" si="129"/>
        <v xml:space="preserve"> </v>
      </c>
      <c r="DD99" s="172">
        <f t="shared" ca="1" si="92"/>
        <v>1</v>
      </c>
    </row>
    <row r="100" spans="104:113" x14ac:dyDescent="0.25">
      <c r="DA100" s="172">
        <v>6</v>
      </c>
      <c r="DB100" s="32" t="str">
        <f t="shared" ca="1" si="129"/>
        <v xml:space="preserve"> </v>
      </c>
      <c r="DD100" s="172">
        <f t="shared" ca="1" si="92"/>
        <v>1</v>
      </c>
    </row>
    <row r="101" spans="104:113" x14ac:dyDescent="0.25">
      <c r="DA101" s="172">
        <v>7</v>
      </c>
      <c r="DB101" s="32" t="str">
        <f t="shared" ca="1" si="129"/>
        <v xml:space="preserve"> </v>
      </c>
      <c r="DD101" s="172">
        <f t="shared" ca="1" si="92"/>
        <v>1</v>
      </c>
    </row>
    <row r="102" spans="104:113" x14ac:dyDescent="0.25">
      <c r="DA102" s="172">
        <v>8</v>
      </c>
      <c r="DB102" s="32" t="str">
        <f t="shared" ca="1" si="129"/>
        <v xml:space="preserve"> </v>
      </c>
      <c r="DD102" s="172">
        <f t="shared" ca="1" si="92"/>
        <v>1</v>
      </c>
    </row>
    <row r="103" spans="104:113" x14ac:dyDescent="0.25">
      <c r="DA103" s="172">
        <v>9</v>
      </c>
      <c r="DB103" s="32" t="str">
        <f t="shared" ca="1" si="129"/>
        <v xml:space="preserve"> </v>
      </c>
      <c r="DD103" s="172">
        <f t="shared" ca="1" si="92"/>
        <v>1</v>
      </c>
    </row>
    <row r="104" spans="104:113" x14ac:dyDescent="0.25">
      <c r="DA104" s="172">
        <v>10</v>
      </c>
      <c r="DB104" s="32" t="str">
        <f t="shared" ca="1" si="129"/>
        <v xml:space="preserve"> </v>
      </c>
      <c r="DD104" s="172">
        <f t="shared" ca="1" si="92"/>
        <v>1</v>
      </c>
    </row>
    <row r="105" spans="104:113" x14ac:dyDescent="0.25">
      <c r="DA105" s="172">
        <v>11</v>
      </c>
      <c r="DB105" s="32" t="str">
        <f t="shared" ca="1" si="129"/>
        <v xml:space="preserve"> </v>
      </c>
      <c r="DD105" s="172">
        <f t="shared" ca="1" si="92"/>
        <v>1</v>
      </c>
    </row>
    <row r="106" spans="104:113" x14ac:dyDescent="0.25">
      <c r="DA106" s="172">
        <v>12</v>
      </c>
      <c r="DB106" s="32" t="str">
        <f t="shared" ca="1" si="129"/>
        <v xml:space="preserve"> </v>
      </c>
      <c r="DD106" s="172">
        <f t="shared" ca="1" si="92"/>
        <v>1</v>
      </c>
    </row>
    <row r="107" spans="104:113" x14ac:dyDescent="0.25">
      <c r="DB107" s="196" t="str">
        <f ca="1">IF(DB94="","","----")</f>
        <v/>
      </c>
      <c r="DD107" s="172">
        <f t="shared" ca="1" si="92"/>
        <v>1</v>
      </c>
    </row>
    <row r="108" spans="104:113" x14ac:dyDescent="0.25">
      <c r="DA108" s="172"/>
      <c r="DB108" s="32" t="str">
        <f ca="1">IF(DB109="","",CONCATENATE("Warband ",CZ109," ",DG108))</f>
        <v/>
      </c>
      <c r="DD108" s="172">
        <f t="shared" ca="1" si="92"/>
        <v>1</v>
      </c>
      <c r="DG108" s="49" t="str">
        <f ca="1">CONCATENATE("   ",DH108,"/",DI108,IF(DH108&gt;DI108," !",""))</f>
        <v xml:space="preserve">   0/12</v>
      </c>
      <c r="DH108" s="172">
        <f t="shared" ref="DH108" si="130">INDEX($CB$1:$CU$1,CZ109)+DJ108</f>
        <v>0</v>
      </c>
      <c r="DI108" s="172">
        <f ca="1">IF(OR(DB109=$CW$6,DB109=$CW$25,DB109=$CW$26,DB109=$CW$36,DB109=$CW$41,),0,12)</f>
        <v>12</v>
      </c>
    </row>
    <row r="109" spans="104:113" x14ac:dyDescent="0.25">
      <c r="CZ109" s="172">
        <v>8</v>
      </c>
      <c r="DA109" s="172" t="s">
        <v>278</v>
      </c>
      <c r="DB109" s="32" t="str">
        <f ca="1">T(LOOKUP(CZ109,$DM$1:$EF$1,$DM$2:$EF$2))</f>
        <v/>
      </c>
      <c r="DD109" s="172">
        <f t="shared" ca="1" si="92"/>
        <v>1</v>
      </c>
    </row>
    <row r="110" spans="104:113" x14ac:dyDescent="0.25">
      <c r="DA110" s="172">
        <v>1</v>
      </c>
      <c r="DB110" s="32" t="str">
        <f t="shared" ref="DB110:DB121" ca="1" si="131">T(CONCATENATE(LOOKUP(DA110,CI$3:CI$80,AX$3:AX$74)," ",LOOKUP(DA110,CI$3:CI$80,$CA$3:$CA$74)))</f>
        <v xml:space="preserve"> </v>
      </c>
      <c r="DD110" s="172">
        <f t="shared" ca="1" si="92"/>
        <v>1</v>
      </c>
    </row>
    <row r="111" spans="104:113" x14ac:dyDescent="0.25">
      <c r="DA111" s="172">
        <v>2</v>
      </c>
      <c r="DB111" s="32" t="str">
        <f t="shared" ca="1" si="131"/>
        <v xml:space="preserve"> </v>
      </c>
      <c r="DD111" s="172">
        <f t="shared" ca="1" si="92"/>
        <v>1</v>
      </c>
    </row>
    <row r="112" spans="104:113" x14ac:dyDescent="0.25">
      <c r="DA112" s="172">
        <v>3</v>
      </c>
      <c r="DB112" s="32" t="str">
        <f t="shared" ca="1" si="131"/>
        <v xml:space="preserve"> </v>
      </c>
      <c r="DD112" s="172">
        <f t="shared" ca="1" si="92"/>
        <v>1</v>
      </c>
    </row>
    <row r="113" spans="104:113" x14ac:dyDescent="0.25">
      <c r="DA113" s="172">
        <v>4</v>
      </c>
      <c r="DB113" s="32" t="str">
        <f t="shared" ca="1" si="131"/>
        <v xml:space="preserve"> </v>
      </c>
      <c r="DD113" s="172">
        <f t="shared" ca="1" si="92"/>
        <v>1</v>
      </c>
    </row>
    <row r="114" spans="104:113" x14ac:dyDescent="0.25">
      <c r="DA114" s="172">
        <v>5</v>
      </c>
      <c r="DB114" s="32" t="str">
        <f t="shared" ca="1" si="131"/>
        <v xml:space="preserve"> </v>
      </c>
      <c r="DD114" s="172">
        <f t="shared" ca="1" si="92"/>
        <v>1</v>
      </c>
    </row>
    <row r="115" spans="104:113" x14ac:dyDescent="0.25">
      <c r="DA115" s="172">
        <v>6</v>
      </c>
      <c r="DB115" s="32" t="str">
        <f t="shared" ca="1" si="131"/>
        <v xml:space="preserve"> </v>
      </c>
      <c r="DD115" s="172">
        <f t="shared" ca="1" si="92"/>
        <v>1</v>
      </c>
    </row>
    <row r="116" spans="104:113" x14ac:dyDescent="0.25">
      <c r="DA116" s="172">
        <v>7</v>
      </c>
      <c r="DB116" s="32" t="str">
        <f t="shared" ca="1" si="131"/>
        <v xml:space="preserve"> </v>
      </c>
      <c r="DD116" s="172">
        <f t="shared" ca="1" si="92"/>
        <v>1</v>
      </c>
    </row>
    <row r="117" spans="104:113" x14ac:dyDescent="0.25">
      <c r="DA117" s="172">
        <v>8</v>
      </c>
      <c r="DB117" s="32" t="str">
        <f t="shared" ca="1" si="131"/>
        <v xml:space="preserve"> </v>
      </c>
      <c r="DD117" s="172">
        <f t="shared" ca="1" si="92"/>
        <v>1</v>
      </c>
    </row>
    <row r="118" spans="104:113" x14ac:dyDescent="0.25">
      <c r="DA118" s="172">
        <v>9</v>
      </c>
      <c r="DB118" s="32" t="str">
        <f t="shared" ca="1" si="131"/>
        <v xml:space="preserve"> </v>
      </c>
      <c r="DD118" s="172">
        <f t="shared" ca="1" si="92"/>
        <v>1</v>
      </c>
    </row>
    <row r="119" spans="104:113" x14ac:dyDescent="0.25">
      <c r="DA119" s="172">
        <v>10</v>
      </c>
      <c r="DB119" s="32" t="str">
        <f t="shared" ca="1" si="131"/>
        <v xml:space="preserve"> </v>
      </c>
      <c r="DD119" s="172">
        <f t="shared" ca="1" si="92"/>
        <v>1</v>
      </c>
    </row>
    <row r="120" spans="104:113" x14ac:dyDescent="0.25">
      <c r="DA120" s="172">
        <v>11</v>
      </c>
      <c r="DB120" s="32" t="str">
        <f t="shared" ca="1" si="131"/>
        <v xml:space="preserve"> </v>
      </c>
      <c r="DD120" s="172">
        <f t="shared" ca="1" si="92"/>
        <v>1</v>
      </c>
    </row>
    <row r="121" spans="104:113" x14ac:dyDescent="0.25">
      <c r="DA121" s="172">
        <v>12</v>
      </c>
      <c r="DB121" s="32" t="str">
        <f t="shared" ca="1" si="131"/>
        <v xml:space="preserve"> </v>
      </c>
      <c r="DD121" s="172">
        <f t="shared" ca="1" si="92"/>
        <v>1</v>
      </c>
    </row>
    <row r="122" spans="104:113" x14ac:dyDescent="0.25">
      <c r="DB122" s="196" t="str">
        <f ca="1">IF(DB109="","","----")</f>
        <v/>
      </c>
      <c r="DD122" s="172">
        <f t="shared" ca="1" si="92"/>
        <v>1</v>
      </c>
    </row>
    <row r="123" spans="104:113" x14ac:dyDescent="0.25">
      <c r="DA123" s="172"/>
      <c r="DB123" s="32" t="str">
        <f ca="1">IF(DB124="","",CONCATENATE("Warband ",CZ124," ",DG123))</f>
        <v/>
      </c>
      <c r="DD123" s="172">
        <f t="shared" ca="1" si="92"/>
        <v>1</v>
      </c>
      <c r="DG123" s="49" t="str">
        <f ca="1">CONCATENATE("   ",DH123,"/",DI123,IF(DH123&gt;DI123," !",""))</f>
        <v xml:space="preserve">   0/12</v>
      </c>
      <c r="DH123" s="172">
        <f t="shared" ref="DH123" si="132">INDEX($CB$1:$CU$1,CZ124)+DJ123</f>
        <v>0</v>
      </c>
      <c r="DI123" s="172">
        <f ca="1">IF(OR(DB124=$CW$6,DB124=$CW$25,DB124=$CW$26,DB124=$CW$36,DB124=$CW$41,),0,12)</f>
        <v>12</v>
      </c>
    </row>
    <row r="124" spans="104:113" x14ac:dyDescent="0.25">
      <c r="CZ124" s="172">
        <v>9</v>
      </c>
      <c r="DA124" s="172" t="s">
        <v>278</v>
      </c>
      <c r="DB124" s="32" t="str">
        <f ca="1">T(LOOKUP(CZ124,$DM$1:$EF$1,$DM$2:$EF$2))</f>
        <v/>
      </c>
      <c r="DD124" s="172">
        <f t="shared" ca="1" si="92"/>
        <v>1</v>
      </c>
    </row>
    <row r="125" spans="104:113" x14ac:dyDescent="0.25">
      <c r="DA125" s="172">
        <v>1</v>
      </c>
      <c r="DB125" s="32" t="str">
        <f t="shared" ref="DB125:DB136" ca="1" si="133">T(CONCATENATE(LOOKUP(DA125,CJ$3:CJ$80,AY$3:AY$74)," ",LOOKUP(DA125,CJ$3:CJ$80,$CA$3:$CA$74)))</f>
        <v xml:space="preserve"> </v>
      </c>
      <c r="DD125" s="172">
        <f t="shared" ca="1" si="92"/>
        <v>1</v>
      </c>
    </row>
    <row r="126" spans="104:113" x14ac:dyDescent="0.25">
      <c r="DA126" s="172">
        <v>2</v>
      </c>
      <c r="DB126" s="32" t="str">
        <f t="shared" ca="1" si="133"/>
        <v xml:space="preserve"> </v>
      </c>
      <c r="DD126" s="172">
        <f t="shared" ca="1" si="92"/>
        <v>1</v>
      </c>
    </row>
    <row r="127" spans="104:113" x14ac:dyDescent="0.25">
      <c r="DA127" s="172">
        <v>3</v>
      </c>
      <c r="DB127" s="32" t="str">
        <f t="shared" ca="1" si="133"/>
        <v xml:space="preserve"> </v>
      </c>
      <c r="DD127" s="172">
        <f t="shared" ca="1" si="92"/>
        <v>1</v>
      </c>
    </row>
    <row r="128" spans="104:113" x14ac:dyDescent="0.25">
      <c r="DA128" s="172">
        <v>4</v>
      </c>
      <c r="DB128" s="32" t="str">
        <f t="shared" ca="1" si="133"/>
        <v xml:space="preserve"> </v>
      </c>
      <c r="DD128" s="172">
        <f t="shared" ca="1" si="92"/>
        <v>1</v>
      </c>
    </row>
    <row r="129" spans="104:113" x14ac:dyDescent="0.25">
      <c r="DA129" s="172">
        <v>5</v>
      </c>
      <c r="DB129" s="32" t="str">
        <f t="shared" ca="1" si="133"/>
        <v xml:space="preserve"> </v>
      </c>
      <c r="DD129" s="172">
        <f t="shared" ca="1" si="92"/>
        <v>1</v>
      </c>
    </row>
    <row r="130" spans="104:113" x14ac:dyDescent="0.25">
      <c r="DA130" s="172">
        <v>6</v>
      </c>
      <c r="DB130" s="32" t="str">
        <f t="shared" ca="1" si="133"/>
        <v xml:space="preserve"> </v>
      </c>
      <c r="DD130" s="172">
        <f t="shared" ca="1" si="92"/>
        <v>1</v>
      </c>
    </row>
    <row r="131" spans="104:113" x14ac:dyDescent="0.25">
      <c r="DA131" s="172">
        <v>7</v>
      </c>
      <c r="DB131" s="32" t="str">
        <f t="shared" ca="1" si="133"/>
        <v xml:space="preserve"> </v>
      </c>
      <c r="DD131" s="172">
        <f t="shared" ca="1" si="92"/>
        <v>1</v>
      </c>
    </row>
    <row r="132" spans="104:113" x14ac:dyDescent="0.25">
      <c r="DA132" s="172">
        <v>8</v>
      </c>
      <c r="DB132" s="32" t="str">
        <f t="shared" ca="1" si="133"/>
        <v xml:space="preserve"> </v>
      </c>
      <c r="DD132" s="172">
        <f t="shared" ca="1" si="92"/>
        <v>1</v>
      </c>
    </row>
    <row r="133" spans="104:113" x14ac:dyDescent="0.25">
      <c r="DA133" s="172">
        <v>9</v>
      </c>
      <c r="DB133" s="32" t="str">
        <f t="shared" ca="1" si="133"/>
        <v xml:space="preserve"> </v>
      </c>
      <c r="DD133" s="172">
        <f t="shared" ref="DD133:DD196" ca="1" si="134">IF(OR(DB132="",DB132=" "),DD132,DD132+1)</f>
        <v>1</v>
      </c>
    </row>
    <row r="134" spans="104:113" x14ac:dyDescent="0.25">
      <c r="DA134" s="172">
        <v>10</v>
      </c>
      <c r="DB134" s="32" t="str">
        <f t="shared" ca="1" si="133"/>
        <v xml:space="preserve"> </v>
      </c>
      <c r="DD134" s="172">
        <f t="shared" ca="1" si="134"/>
        <v>1</v>
      </c>
    </row>
    <row r="135" spans="104:113" x14ac:dyDescent="0.25">
      <c r="DA135" s="172">
        <v>11</v>
      </c>
      <c r="DB135" s="32" t="str">
        <f t="shared" ca="1" si="133"/>
        <v xml:space="preserve"> </v>
      </c>
      <c r="DD135" s="172">
        <f t="shared" ca="1" si="134"/>
        <v>1</v>
      </c>
    </row>
    <row r="136" spans="104:113" x14ac:dyDescent="0.25">
      <c r="DA136" s="172">
        <v>12</v>
      </c>
      <c r="DB136" s="32" t="str">
        <f t="shared" ca="1" si="133"/>
        <v xml:space="preserve"> </v>
      </c>
      <c r="DD136" s="172">
        <f t="shared" ca="1" si="134"/>
        <v>1</v>
      </c>
    </row>
    <row r="137" spans="104:113" x14ac:dyDescent="0.25">
      <c r="DB137" s="196" t="str">
        <f ca="1">IF(DB124="","","----")</f>
        <v/>
      </c>
      <c r="DD137" s="172">
        <f t="shared" ca="1" si="134"/>
        <v>1</v>
      </c>
    </row>
    <row r="138" spans="104:113" x14ac:dyDescent="0.25">
      <c r="DA138" s="172"/>
      <c r="DB138" s="32" t="str">
        <f ca="1">IF(DB139="","",CONCATENATE("Warband ",CZ139," ",DG138))</f>
        <v/>
      </c>
      <c r="DD138" s="172">
        <f t="shared" ca="1" si="134"/>
        <v>1</v>
      </c>
      <c r="DG138" s="49" t="str">
        <f ca="1">CONCATENATE("   ",DH138,"/",DI138,IF(DH138&gt;DI138," !",""))</f>
        <v xml:space="preserve">   0/12</v>
      </c>
      <c r="DH138" s="172">
        <f t="shared" ref="DH138" si="135">INDEX($CB$1:$CU$1,CZ139)+DJ138</f>
        <v>0</v>
      </c>
      <c r="DI138" s="172">
        <f ca="1">IF(OR(DB139=$CW$6,DB139=$CW$25,DB139=$CW$26,DB139=$CW$36,DB139=$CW$41,),0,12)</f>
        <v>12</v>
      </c>
    </row>
    <row r="139" spans="104:113" x14ac:dyDescent="0.25">
      <c r="CZ139" s="172">
        <v>10</v>
      </c>
      <c r="DA139" s="172" t="s">
        <v>278</v>
      </c>
      <c r="DB139" s="32" t="str">
        <f ca="1">T(LOOKUP(CZ139,$DM$1:$EF$1,$DM$2:$EF$2))</f>
        <v/>
      </c>
      <c r="DD139" s="172">
        <f t="shared" ca="1" si="134"/>
        <v>1</v>
      </c>
    </row>
    <row r="140" spans="104:113" x14ac:dyDescent="0.25">
      <c r="DA140" s="172">
        <v>1</v>
      </c>
      <c r="DB140" s="32" t="str">
        <f t="shared" ref="DB140:DB151" ca="1" si="136">T(CONCATENATE(LOOKUP(DA140,CK$3:CK$80,AZ$3:AZ$74)," ",LOOKUP(DA140,CK$3:CK$80,$CA$3:$CA$74)))</f>
        <v xml:space="preserve"> </v>
      </c>
      <c r="DD140" s="172">
        <f t="shared" ca="1" si="134"/>
        <v>1</v>
      </c>
    </row>
    <row r="141" spans="104:113" x14ac:dyDescent="0.25">
      <c r="DA141" s="172">
        <v>2</v>
      </c>
      <c r="DB141" s="32" t="str">
        <f t="shared" ca="1" si="136"/>
        <v xml:space="preserve"> </v>
      </c>
      <c r="DD141" s="172">
        <f t="shared" ca="1" si="134"/>
        <v>1</v>
      </c>
    </row>
    <row r="142" spans="104:113" x14ac:dyDescent="0.25">
      <c r="DA142" s="172">
        <v>3</v>
      </c>
      <c r="DB142" s="32" t="str">
        <f t="shared" ca="1" si="136"/>
        <v xml:space="preserve"> </v>
      </c>
      <c r="DD142" s="172">
        <f t="shared" ca="1" si="134"/>
        <v>1</v>
      </c>
    </row>
    <row r="143" spans="104:113" x14ac:dyDescent="0.25">
      <c r="DA143" s="172">
        <v>4</v>
      </c>
      <c r="DB143" s="32" t="str">
        <f t="shared" ca="1" si="136"/>
        <v xml:space="preserve"> </v>
      </c>
      <c r="DD143" s="172">
        <f t="shared" ca="1" si="134"/>
        <v>1</v>
      </c>
    </row>
    <row r="144" spans="104:113" x14ac:dyDescent="0.25">
      <c r="DA144" s="172">
        <v>5</v>
      </c>
      <c r="DB144" s="32" t="str">
        <f t="shared" ca="1" si="136"/>
        <v xml:space="preserve"> </v>
      </c>
      <c r="DD144" s="172">
        <f t="shared" ca="1" si="134"/>
        <v>1</v>
      </c>
    </row>
    <row r="145" spans="104:113" x14ac:dyDescent="0.25">
      <c r="DA145" s="172">
        <v>6</v>
      </c>
      <c r="DB145" s="32" t="str">
        <f t="shared" ca="1" si="136"/>
        <v xml:space="preserve"> </v>
      </c>
      <c r="DD145" s="172">
        <f t="shared" ca="1" si="134"/>
        <v>1</v>
      </c>
    </row>
    <row r="146" spans="104:113" x14ac:dyDescent="0.25">
      <c r="DA146" s="172">
        <v>7</v>
      </c>
      <c r="DB146" s="32" t="str">
        <f t="shared" ca="1" si="136"/>
        <v xml:space="preserve"> </v>
      </c>
      <c r="DD146" s="172">
        <f t="shared" ca="1" si="134"/>
        <v>1</v>
      </c>
    </row>
    <row r="147" spans="104:113" x14ac:dyDescent="0.25">
      <c r="DA147" s="172">
        <v>8</v>
      </c>
      <c r="DB147" s="32" t="str">
        <f t="shared" ca="1" si="136"/>
        <v xml:space="preserve"> </v>
      </c>
      <c r="DD147" s="172">
        <f t="shared" ca="1" si="134"/>
        <v>1</v>
      </c>
    </row>
    <row r="148" spans="104:113" x14ac:dyDescent="0.25">
      <c r="DA148" s="172">
        <v>9</v>
      </c>
      <c r="DB148" s="32" t="str">
        <f t="shared" ca="1" si="136"/>
        <v xml:space="preserve"> </v>
      </c>
      <c r="DD148" s="172">
        <f t="shared" ca="1" si="134"/>
        <v>1</v>
      </c>
    </row>
    <row r="149" spans="104:113" x14ac:dyDescent="0.25">
      <c r="DA149" s="172">
        <v>10</v>
      </c>
      <c r="DB149" s="32" t="str">
        <f t="shared" ca="1" si="136"/>
        <v xml:space="preserve"> </v>
      </c>
      <c r="DD149" s="172">
        <f t="shared" ca="1" si="134"/>
        <v>1</v>
      </c>
    </row>
    <row r="150" spans="104:113" x14ac:dyDescent="0.25">
      <c r="DA150" s="172">
        <v>11</v>
      </c>
      <c r="DB150" s="32" t="str">
        <f t="shared" ca="1" si="136"/>
        <v xml:space="preserve"> </v>
      </c>
      <c r="DD150" s="172">
        <f t="shared" ca="1" si="134"/>
        <v>1</v>
      </c>
    </row>
    <row r="151" spans="104:113" x14ac:dyDescent="0.25">
      <c r="DA151" s="172">
        <v>12</v>
      </c>
      <c r="DB151" s="32" t="str">
        <f t="shared" ca="1" si="136"/>
        <v xml:space="preserve"> </v>
      </c>
      <c r="DD151" s="172">
        <f t="shared" ca="1" si="134"/>
        <v>1</v>
      </c>
    </row>
    <row r="152" spans="104:113" x14ac:dyDescent="0.25">
      <c r="DB152" s="196" t="str">
        <f ca="1">IF(DB139="","","----")</f>
        <v/>
      </c>
      <c r="DD152" s="172">
        <f t="shared" ca="1" si="134"/>
        <v>1</v>
      </c>
    </row>
    <row r="153" spans="104:113" x14ac:dyDescent="0.25">
      <c r="DA153" s="172"/>
      <c r="DB153" s="32" t="str">
        <f ca="1">IF(DB154="","",CONCATENATE("Warband ",CZ154," ",DG153))</f>
        <v/>
      </c>
      <c r="DD153" s="172">
        <f t="shared" ca="1" si="134"/>
        <v>1</v>
      </c>
      <c r="DG153" s="49" t="str">
        <f ca="1">CONCATENATE("   ",DH153,"/",DI153,IF(DH153&gt;DI153," !",""))</f>
        <v xml:space="preserve">   0/12</v>
      </c>
      <c r="DH153" s="172">
        <f t="shared" ref="DH153" si="137">INDEX($CB$1:$CU$1,CZ154)+DJ153</f>
        <v>0</v>
      </c>
      <c r="DI153" s="172">
        <f ca="1">IF(OR(DB154=$CW$6,DB154=$CW$25,DB154=$CW$26,DB154=$CW$36,DB154=$CW$41,),0,12)</f>
        <v>12</v>
      </c>
    </row>
    <row r="154" spans="104:113" x14ac:dyDescent="0.25">
      <c r="CZ154" s="172">
        <v>11</v>
      </c>
      <c r="DA154" s="172" t="s">
        <v>278</v>
      </c>
      <c r="DB154" s="32" t="str">
        <f ca="1">T(LOOKUP(CZ154,$DM$1:$EF$1,$DM$2:$EF$2))</f>
        <v/>
      </c>
      <c r="DD154" s="172">
        <f t="shared" ca="1" si="134"/>
        <v>1</v>
      </c>
    </row>
    <row r="155" spans="104:113" x14ac:dyDescent="0.25">
      <c r="DA155" s="172">
        <v>1</v>
      </c>
      <c r="DB155" s="32" t="str">
        <f t="shared" ref="DB155:DB166" ca="1" si="138">T(CONCATENATE(LOOKUP(DA155,CL$3:CL$80,BA$3:BA$74)," ",LOOKUP(DA155,CL$3:CL$80,$CA$3:$CA$74)))</f>
        <v xml:space="preserve"> </v>
      </c>
      <c r="DD155" s="172">
        <f t="shared" ca="1" si="134"/>
        <v>1</v>
      </c>
    </row>
    <row r="156" spans="104:113" x14ac:dyDescent="0.25">
      <c r="DA156" s="172">
        <v>2</v>
      </c>
      <c r="DB156" s="32" t="str">
        <f t="shared" ca="1" si="138"/>
        <v xml:space="preserve"> </v>
      </c>
      <c r="DD156" s="172">
        <f t="shared" ca="1" si="134"/>
        <v>1</v>
      </c>
    </row>
    <row r="157" spans="104:113" x14ac:dyDescent="0.25">
      <c r="DA157" s="172">
        <v>3</v>
      </c>
      <c r="DB157" s="32" t="str">
        <f t="shared" ca="1" si="138"/>
        <v xml:space="preserve"> </v>
      </c>
      <c r="DD157" s="172">
        <f t="shared" ca="1" si="134"/>
        <v>1</v>
      </c>
    </row>
    <row r="158" spans="104:113" x14ac:dyDescent="0.25">
      <c r="DA158" s="172">
        <v>4</v>
      </c>
      <c r="DB158" s="32" t="str">
        <f t="shared" ca="1" si="138"/>
        <v xml:space="preserve"> </v>
      </c>
      <c r="DD158" s="172">
        <f t="shared" ca="1" si="134"/>
        <v>1</v>
      </c>
    </row>
    <row r="159" spans="104:113" x14ac:dyDescent="0.25">
      <c r="DA159" s="172">
        <v>5</v>
      </c>
      <c r="DB159" s="32" t="str">
        <f t="shared" ca="1" si="138"/>
        <v xml:space="preserve"> </v>
      </c>
      <c r="DD159" s="172">
        <f t="shared" ca="1" si="134"/>
        <v>1</v>
      </c>
    </row>
    <row r="160" spans="104:113" x14ac:dyDescent="0.25">
      <c r="DA160" s="172">
        <v>6</v>
      </c>
      <c r="DB160" s="32" t="str">
        <f t="shared" ca="1" si="138"/>
        <v xml:space="preserve"> </v>
      </c>
      <c r="DD160" s="172">
        <f t="shared" ca="1" si="134"/>
        <v>1</v>
      </c>
    </row>
    <row r="161" spans="104:113" x14ac:dyDescent="0.25">
      <c r="DA161" s="172">
        <v>7</v>
      </c>
      <c r="DB161" s="32" t="str">
        <f t="shared" ca="1" si="138"/>
        <v xml:space="preserve"> </v>
      </c>
      <c r="DD161" s="172">
        <f t="shared" ca="1" si="134"/>
        <v>1</v>
      </c>
    </row>
    <row r="162" spans="104:113" x14ac:dyDescent="0.25">
      <c r="DA162" s="172">
        <v>8</v>
      </c>
      <c r="DB162" s="32" t="str">
        <f t="shared" ca="1" si="138"/>
        <v xml:space="preserve"> </v>
      </c>
      <c r="DD162" s="172">
        <f t="shared" ca="1" si="134"/>
        <v>1</v>
      </c>
    </row>
    <row r="163" spans="104:113" x14ac:dyDescent="0.25">
      <c r="DA163" s="172">
        <v>9</v>
      </c>
      <c r="DB163" s="32" t="str">
        <f t="shared" ca="1" si="138"/>
        <v xml:space="preserve"> </v>
      </c>
      <c r="DD163" s="172">
        <f t="shared" ca="1" si="134"/>
        <v>1</v>
      </c>
    </row>
    <row r="164" spans="104:113" x14ac:dyDescent="0.25">
      <c r="DA164" s="172">
        <v>10</v>
      </c>
      <c r="DB164" s="32" t="str">
        <f t="shared" ca="1" si="138"/>
        <v xml:space="preserve"> </v>
      </c>
      <c r="DD164" s="172">
        <f t="shared" ca="1" si="134"/>
        <v>1</v>
      </c>
    </row>
    <row r="165" spans="104:113" x14ac:dyDescent="0.25">
      <c r="DA165" s="172">
        <v>11</v>
      </c>
      <c r="DB165" s="32" t="str">
        <f t="shared" ca="1" si="138"/>
        <v xml:space="preserve"> </v>
      </c>
      <c r="DD165" s="172">
        <f t="shared" ca="1" si="134"/>
        <v>1</v>
      </c>
    </row>
    <row r="166" spans="104:113" x14ac:dyDescent="0.25">
      <c r="DA166" s="172">
        <v>12</v>
      </c>
      <c r="DB166" s="32" t="str">
        <f t="shared" ca="1" si="138"/>
        <v xml:space="preserve"> </v>
      </c>
      <c r="DD166" s="172">
        <f t="shared" ca="1" si="134"/>
        <v>1</v>
      </c>
    </row>
    <row r="167" spans="104:113" x14ac:dyDescent="0.25">
      <c r="DB167" s="196" t="str">
        <f ca="1">IF(DB154="","","----")</f>
        <v/>
      </c>
      <c r="DD167" s="172">
        <f t="shared" ca="1" si="134"/>
        <v>1</v>
      </c>
    </row>
    <row r="168" spans="104:113" x14ac:dyDescent="0.25">
      <c r="DA168" s="172"/>
      <c r="DB168" s="32" t="str">
        <f ca="1">IF(DB169="","",CONCATENATE("Warband ",CZ169," ",DG168))</f>
        <v/>
      </c>
      <c r="DD168" s="172">
        <f t="shared" ca="1" si="134"/>
        <v>1</v>
      </c>
      <c r="DG168" s="49" t="str">
        <f ca="1">CONCATENATE("   ",DH168,"/",DI168,IF(DH168&gt;DI168," !",""))</f>
        <v xml:space="preserve">   0/12</v>
      </c>
      <c r="DH168" s="172">
        <f t="shared" ref="DH168" si="139">INDEX($CB$1:$CU$1,CZ169)+DJ168</f>
        <v>0</v>
      </c>
      <c r="DI168" s="172">
        <f ca="1">IF(OR(DB169=$CW$6,DB169=$CW$25,DB169=$CW$26,DB169=$CW$36,DB169=$CW$41,),0,12)</f>
        <v>12</v>
      </c>
    </row>
    <row r="169" spans="104:113" x14ac:dyDescent="0.25">
      <c r="CZ169" s="172">
        <v>12</v>
      </c>
      <c r="DA169" s="172" t="s">
        <v>278</v>
      </c>
      <c r="DB169" s="32" t="str">
        <f ca="1">T(LOOKUP(CZ169,$DM$1:$EF$1,$DM$2:$EF$2))</f>
        <v/>
      </c>
      <c r="DD169" s="172">
        <f t="shared" ca="1" si="134"/>
        <v>1</v>
      </c>
    </row>
    <row r="170" spans="104:113" x14ac:dyDescent="0.25">
      <c r="DA170" s="172">
        <v>1</v>
      </c>
      <c r="DB170" s="32" t="str">
        <f t="shared" ref="DB170:DB181" ca="1" si="140">T(CONCATENATE(LOOKUP(DA170,CM$3:CM$80,BB$3:BB$74)," ",LOOKUP(DA170,CM$3:CM$80,$CA$3:$CA$74)))</f>
        <v xml:space="preserve"> </v>
      </c>
      <c r="DD170" s="172">
        <f t="shared" ca="1" si="134"/>
        <v>1</v>
      </c>
    </row>
    <row r="171" spans="104:113" x14ac:dyDescent="0.25">
      <c r="DA171" s="172">
        <v>2</v>
      </c>
      <c r="DB171" s="32" t="str">
        <f t="shared" ca="1" si="140"/>
        <v xml:space="preserve"> </v>
      </c>
      <c r="DD171" s="172">
        <f t="shared" ca="1" si="134"/>
        <v>1</v>
      </c>
    </row>
    <row r="172" spans="104:113" x14ac:dyDescent="0.25">
      <c r="DA172" s="172">
        <v>3</v>
      </c>
      <c r="DB172" s="32" t="str">
        <f t="shared" ca="1" si="140"/>
        <v xml:space="preserve"> </v>
      </c>
      <c r="DD172" s="172">
        <f t="shared" ca="1" si="134"/>
        <v>1</v>
      </c>
    </row>
    <row r="173" spans="104:113" x14ac:dyDescent="0.25">
      <c r="DA173" s="172">
        <v>4</v>
      </c>
      <c r="DB173" s="32" t="str">
        <f t="shared" ca="1" si="140"/>
        <v xml:space="preserve"> </v>
      </c>
      <c r="DD173" s="172">
        <f t="shared" ca="1" si="134"/>
        <v>1</v>
      </c>
    </row>
    <row r="174" spans="104:113" x14ac:dyDescent="0.25">
      <c r="DA174" s="172">
        <v>5</v>
      </c>
      <c r="DB174" s="32" t="str">
        <f t="shared" ca="1" si="140"/>
        <v xml:space="preserve"> </v>
      </c>
      <c r="DD174" s="172">
        <f t="shared" ca="1" si="134"/>
        <v>1</v>
      </c>
    </row>
    <row r="175" spans="104:113" x14ac:dyDescent="0.25">
      <c r="DA175" s="172">
        <v>6</v>
      </c>
      <c r="DB175" s="32" t="str">
        <f t="shared" ca="1" si="140"/>
        <v xml:space="preserve"> </v>
      </c>
      <c r="DD175" s="172">
        <f t="shared" ca="1" si="134"/>
        <v>1</v>
      </c>
    </row>
    <row r="176" spans="104:113" x14ac:dyDescent="0.25">
      <c r="DA176" s="172">
        <v>7</v>
      </c>
      <c r="DB176" s="32" t="str">
        <f t="shared" ca="1" si="140"/>
        <v xml:space="preserve"> </v>
      </c>
      <c r="DD176" s="172">
        <f t="shared" ca="1" si="134"/>
        <v>1</v>
      </c>
    </row>
    <row r="177" spans="104:113" x14ac:dyDescent="0.25">
      <c r="DA177" s="172">
        <v>8</v>
      </c>
      <c r="DB177" s="32" t="str">
        <f t="shared" ca="1" si="140"/>
        <v xml:space="preserve"> </v>
      </c>
      <c r="DD177" s="172">
        <f t="shared" ca="1" si="134"/>
        <v>1</v>
      </c>
    </row>
    <row r="178" spans="104:113" x14ac:dyDescent="0.25">
      <c r="DA178" s="172">
        <v>9</v>
      </c>
      <c r="DB178" s="32" t="str">
        <f t="shared" ca="1" si="140"/>
        <v xml:space="preserve"> </v>
      </c>
      <c r="DD178" s="172">
        <f t="shared" ca="1" si="134"/>
        <v>1</v>
      </c>
    </row>
    <row r="179" spans="104:113" x14ac:dyDescent="0.25">
      <c r="DA179" s="172">
        <v>10</v>
      </c>
      <c r="DB179" s="32" t="str">
        <f t="shared" ca="1" si="140"/>
        <v xml:space="preserve"> </v>
      </c>
      <c r="DD179" s="172">
        <f t="shared" ca="1" si="134"/>
        <v>1</v>
      </c>
    </row>
    <row r="180" spans="104:113" x14ac:dyDescent="0.25">
      <c r="DA180" s="172">
        <v>11</v>
      </c>
      <c r="DB180" s="32" t="str">
        <f t="shared" ca="1" si="140"/>
        <v xml:space="preserve"> </v>
      </c>
      <c r="DD180" s="172">
        <f t="shared" ca="1" si="134"/>
        <v>1</v>
      </c>
    </row>
    <row r="181" spans="104:113" x14ac:dyDescent="0.25">
      <c r="DA181" s="172">
        <v>12</v>
      </c>
      <c r="DB181" s="32" t="str">
        <f t="shared" ca="1" si="140"/>
        <v xml:space="preserve"> </v>
      </c>
      <c r="DD181" s="172">
        <f t="shared" ca="1" si="134"/>
        <v>1</v>
      </c>
    </row>
    <row r="182" spans="104:113" x14ac:dyDescent="0.25">
      <c r="DB182" s="196" t="str">
        <f ca="1">IF(DB169="","","----")</f>
        <v/>
      </c>
      <c r="DD182" s="172">
        <f t="shared" ca="1" si="134"/>
        <v>1</v>
      </c>
    </row>
    <row r="183" spans="104:113" x14ac:dyDescent="0.25">
      <c r="DA183" s="172"/>
      <c r="DB183" s="32" t="str">
        <f ca="1">IF(DB184="","",CONCATENATE("Warband ",CZ184," ",DG183))</f>
        <v/>
      </c>
      <c r="DD183" s="172">
        <f t="shared" ca="1" si="134"/>
        <v>1</v>
      </c>
      <c r="DG183" s="49" t="str">
        <f ca="1">CONCATENATE("   ",DH183,"/",DI183,IF(DH183&gt;DI183," !",""))</f>
        <v xml:space="preserve">   0/12</v>
      </c>
      <c r="DH183" s="172">
        <f t="shared" ref="DH183" si="141">INDEX($CB$1:$CU$1,CZ184)+DJ183</f>
        <v>0</v>
      </c>
      <c r="DI183" s="172">
        <f ca="1">IF(OR(DB184=$CW$6,DB184=$CW$25,DB184=$CW$26,DB184=$CW$36,DB184=$CW$41,),0,12)</f>
        <v>12</v>
      </c>
    </row>
    <row r="184" spans="104:113" x14ac:dyDescent="0.25">
      <c r="CZ184" s="172">
        <v>13</v>
      </c>
      <c r="DA184" s="172" t="s">
        <v>278</v>
      </c>
      <c r="DB184" s="32" t="str">
        <f ca="1">T(LOOKUP(CZ184,$DM$1:$EF$1,$DM$2:$EF$2))</f>
        <v/>
      </c>
      <c r="DD184" s="172">
        <f t="shared" ca="1" si="134"/>
        <v>1</v>
      </c>
    </row>
    <row r="185" spans="104:113" x14ac:dyDescent="0.25">
      <c r="DA185" s="172">
        <v>1</v>
      </c>
      <c r="DB185" s="32" t="str">
        <f t="shared" ref="DB185:DB196" ca="1" si="142">T(CONCATENATE(LOOKUP(DA185,CN$3:CN$80,BC$3:BC$74)," ",LOOKUP(DA185,CN$3:CN$80,$CA$3:$CA$74)))</f>
        <v xml:space="preserve"> </v>
      </c>
      <c r="DD185" s="172">
        <f t="shared" ca="1" si="134"/>
        <v>1</v>
      </c>
    </row>
    <row r="186" spans="104:113" x14ac:dyDescent="0.25">
      <c r="DA186" s="172">
        <v>2</v>
      </c>
      <c r="DB186" s="32" t="str">
        <f t="shared" ca="1" si="142"/>
        <v xml:space="preserve"> </v>
      </c>
      <c r="DD186" s="172">
        <f t="shared" ca="1" si="134"/>
        <v>1</v>
      </c>
    </row>
    <row r="187" spans="104:113" x14ac:dyDescent="0.25">
      <c r="DA187" s="172">
        <v>3</v>
      </c>
      <c r="DB187" s="32" t="str">
        <f t="shared" ca="1" si="142"/>
        <v xml:space="preserve"> </v>
      </c>
      <c r="DD187" s="172">
        <f t="shared" ca="1" si="134"/>
        <v>1</v>
      </c>
    </row>
    <row r="188" spans="104:113" x14ac:dyDescent="0.25">
      <c r="DA188" s="172">
        <v>4</v>
      </c>
      <c r="DB188" s="32" t="str">
        <f t="shared" ca="1" si="142"/>
        <v xml:space="preserve"> </v>
      </c>
      <c r="DD188" s="172">
        <f t="shared" ca="1" si="134"/>
        <v>1</v>
      </c>
    </row>
    <row r="189" spans="104:113" x14ac:dyDescent="0.25">
      <c r="DA189" s="172">
        <v>5</v>
      </c>
      <c r="DB189" s="32" t="str">
        <f t="shared" ca="1" si="142"/>
        <v xml:space="preserve"> </v>
      </c>
      <c r="DD189" s="172">
        <f t="shared" ca="1" si="134"/>
        <v>1</v>
      </c>
    </row>
    <row r="190" spans="104:113" x14ac:dyDescent="0.25">
      <c r="DA190" s="172">
        <v>6</v>
      </c>
      <c r="DB190" s="32" t="str">
        <f t="shared" ca="1" si="142"/>
        <v xml:space="preserve"> </v>
      </c>
      <c r="DD190" s="172">
        <f t="shared" ca="1" si="134"/>
        <v>1</v>
      </c>
    </row>
    <row r="191" spans="104:113" x14ac:dyDescent="0.25">
      <c r="DA191" s="172">
        <v>7</v>
      </c>
      <c r="DB191" s="32" t="str">
        <f t="shared" ca="1" si="142"/>
        <v xml:space="preserve"> </v>
      </c>
      <c r="DD191" s="172">
        <f t="shared" ca="1" si="134"/>
        <v>1</v>
      </c>
    </row>
    <row r="192" spans="104:113" x14ac:dyDescent="0.25">
      <c r="DA192" s="172">
        <v>8</v>
      </c>
      <c r="DB192" s="32" t="str">
        <f t="shared" ca="1" si="142"/>
        <v xml:space="preserve"> </v>
      </c>
      <c r="DD192" s="172">
        <f t="shared" ca="1" si="134"/>
        <v>1</v>
      </c>
    </row>
    <row r="193" spans="104:113" x14ac:dyDescent="0.25">
      <c r="DA193" s="172">
        <v>9</v>
      </c>
      <c r="DB193" s="32" t="str">
        <f t="shared" ca="1" si="142"/>
        <v xml:space="preserve"> </v>
      </c>
      <c r="DD193" s="172">
        <f t="shared" ca="1" si="134"/>
        <v>1</v>
      </c>
    </row>
    <row r="194" spans="104:113" x14ac:dyDescent="0.25">
      <c r="DA194" s="172">
        <v>10</v>
      </c>
      <c r="DB194" s="32" t="str">
        <f t="shared" ca="1" si="142"/>
        <v xml:space="preserve"> </v>
      </c>
      <c r="DD194" s="172">
        <f t="shared" ca="1" si="134"/>
        <v>1</v>
      </c>
    </row>
    <row r="195" spans="104:113" x14ac:dyDescent="0.25">
      <c r="DA195" s="172">
        <v>11</v>
      </c>
      <c r="DB195" s="32" t="str">
        <f t="shared" ca="1" si="142"/>
        <v xml:space="preserve"> </v>
      </c>
      <c r="DD195" s="172">
        <f t="shared" ca="1" si="134"/>
        <v>1</v>
      </c>
    </row>
    <row r="196" spans="104:113" x14ac:dyDescent="0.25">
      <c r="DA196" s="172">
        <v>12</v>
      </c>
      <c r="DB196" s="32" t="str">
        <f t="shared" ca="1" si="142"/>
        <v xml:space="preserve"> </v>
      </c>
      <c r="DD196" s="172">
        <f t="shared" ca="1" si="134"/>
        <v>1</v>
      </c>
    </row>
    <row r="197" spans="104:113" x14ac:dyDescent="0.25">
      <c r="DB197" s="196" t="str">
        <f ca="1">IF(DB184="","","----")</f>
        <v/>
      </c>
      <c r="DD197" s="172">
        <f t="shared" ref="DD197:DD260" ca="1" si="143">IF(OR(DB196="",DB196=" "),DD196,DD196+1)</f>
        <v>1</v>
      </c>
    </row>
    <row r="198" spans="104:113" x14ac:dyDescent="0.25">
      <c r="DA198" s="172"/>
      <c r="DB198" s="32" t="str">
        <f ca="1">IF(DB199="","",CONCATENATE("Warband ",CZ199," ",DG198))</f>
        <v/>
      </c>
      <c r="DD198" s="172">
        <f t="shared" ca="1" si="143"/>
        <v>1</v>
      </c>
      <c r="DG198" s="49" t="str">
        <f ca="1">CONCATENATE("   ",DH198,"/",DI198,IF(DH198&gt;DI198," !",""))</f>
        <v xml:space="preserve">   0/12</v>
      </c>
      <c r="DH198" s="172">
        <f t="shared" ref="DH198" si="144">INDEX($CB$1:$CU$1,CZ199)+DJ198</f>
        <v>0</v>
      </c>
      <c r="DI198" s="172">
        <f ca="1">IF(OR(DB199=$CW$6,DB199=$CW$25,DB199=$CW$26,DB199=$CW$36,DB199=$CW$41,),0,12)</f>
        <v>12</v>
      </c>
    </row>
    <row r="199" spans="104:113" x14ac:dyDescent="0.25">
      <c r="CZ199" s="172">
        <v>14</v>
      </c>
      <c r="DA199" s="172" t="s">
        <v>278</v>
      </c>
      <c r="DB199" s="32" t="str">
        <f ca="1">T(LOOKUP(CZ199,$DM$1:$EF$1,$DM$2:$EF$2))</f>
        <v/>
      </c>
      <c r="DD199" s="172">
        <f t="shared" ca="1" si="143"/>
        <v>1</v>
      </c>
    </row>
    <row r="200" spans="104:113" x14ac:dyDescent="0.25">
      <c r="DA200" s="172">
        <v>1</v>
      </c>
      <c r="DB200" s="32" t="str">
        <f t="shared" ref="DB200:DB211" ca="1" si="145">T(CONCATENATE(LOOKUP(DA200,CO$3:CO$80,BD$3:BD$74)," ",LOOKUP(DA200,CO$3:CO$80,$CA$3:$CA$74)))</f>
        <v xml:space="preserve"> </v>
      </c>
      <c r="DD200" s="172">
        <f t="shared" ca="1" si="143"/>
        <v>1</v>
      </c>
    </row>
    <row r="201" spans="104:113" x14ac:dyDescent="0.25">
      <c r="DA201" s="172">
        <v>2</v>
      </c>
      <c r="DB201" s="32" t="str">
        <f t="shared" ca="1" si="145"/>
        <v xml:space="preserve"> </v>
      </c>
      <c r="DD201" s="172">
        <f t="shared" ca="1" si="143"/>
        <v>1</v>
      </c>
    </row>
    <row r="202" spans="104:113" x14ac:dyDescent="0.25">
      <c r="DA202" s="172">
        <v>3</v>
      </c>
      <c r="DB202" s="32" t="str">
        <f t="shared" ca="1" si="145"/>
        <v xml:space="preserve"> </v>
      </c>
      <c r="DD202" s="172">
        <f t="shared" ca="1" si="143"/>
        <v>1</v>
      </c>
    </row>
    <row r="203" spans="104:113" x14ac:dyDescent="0.25">
      <c r="DA203" s="172">
        <v>4</v>
      </c>
      <c r="DB203" s="32" t="str">
        <f t="shared" ca="1" si="145"/>
        <v xml:space="preserve"> </v>
      </c>
      <c r="DD203" s="172">
        <f t="shared" ca="1" si="143"/>
        <v>1</v>
      </c>
    </row>
    <row r="204" spans="104:113" x14ac:dyDescent="0.25">
      <c r="DA204" s="172">
        <v>5</v>
      </c>
      <c r="DB204" s="32" t="str">
        <f t="shared" ca="1" si="145"/>
        <v xml:space="preserve"> </v>
      </c>
      <c r="DD204" s="172">
        <f t="shared" ca="1" si="143"/>
        <v>1</v>
      </c>
    </row>
    <row r="205" spans="104:113" x14ac:dyDescent="0.25">
      <c r="DA205" s="172">
        <v>6</v>
      </c>
      <c r="DB205" s="32" t="str">
        <f t="shared" ca="1" si="145"/>
        <v xml:space="preserve"> </v>
      </c>
      <c r="DD205" s="172">
        <f t="shared" ca="1" si="143"/>
        <v>1</v>
      </c>
    </row>
    <row r="206" spans="104:113" x14ac:dyDescent="0.25">
      <c r="DA206" s="172">
        <v>7</v>
      </c>
      <c r="DB206" s="32" t="str">
        <f t="shared" ca="1" si="145"/>
        <v xml:space="preserve"> </v>
      </c>
      <c r="DD206" s="172">
        <f t="shared" ca="1" si="143"/>
        <v>1</v>
      </c>
    </row>
    <row r="207" spans="104:113" x14ac:dyDescent="0.25">
      <c r="DA207" s="172">
        <v>8</v>
      </c>
      <c r="DB207" s="32" t="str">
        <f t="shared" ca="1" si="145"/>
        <v xml:space="preserve"> </v>
      </c>
      <c r="DD207" s="172">
        <f t="shared" ca="1" si="143"/>
        <v>1</v>
      </c>
    </row>
    <row r="208" spans="104:113" x14ac:dyDescent="0.25">
      <c r="DA208" s="172">
        <v>9</v>
      </c>
      <c r="DB208" s="32" t="str">
        <f t="shared" ca="1" si="145"/>
        <v xml:space="preserve"> </v>
      </c>
      <c r="DD208" s="172">
        <f t="shared" ca="1" si="143"/>
        <v>1</v>
      </c>
    </row>
    <row r="209" spans="104:113" x14ac:dyDescent="0.25">
      <c r="DA209" s="172">
        <v>10</v>
      </c>
      <c r="DB209" s="32" t="str">
        <f t="shared" ca="1" si="145"/>
        <v xml:space="preserve"> </v>
      </c>
      <c r="DD209" s="172">
        <f t="shared" ca="1" si="143"/>
        <v>1</v>
      </c>
    </row>
    <row r="210" spans="104:113" x14ac:dyDescent="0.25">
      <c r="DA210" s="172">
        <v>11</v>
      </c>
      <c r="DB210" s="32" t="str">
        <f t="shared" ca="1" si="145"/>
        <v xml:space="preserve"> </v>
      </c>
      <c r="DD210" s="172">
        <f t="shared" ca="1" si="143"/>
        <v>1</v>
      </c>
    </row>
    <row r="211" spans="104:113" x14ac:dyDescent="0.25">
      <c r="DA211" s="172">
        <v>12</v>
      </c>
      <c r="DB211" s="32" t="str">
        <f t="shared" ca="1" si="145"/>
        <v xml:space="preserve"> </v>
      </c>
      <c r="DD211" s="172">
        <f t="shared" ca="1" si="143"/>
        <v>1</v>
      </c>
    </row>
    <row r="212" spans="104:113" x14ac:dyDescent="0.25">
      <c r="DB212" s="196" t="str">
        <f ca="1">IF(DB199="","","----")</f>
        <v/>
      </c>
      <c r="DD212" s="172">
        <f t="shared" ca="1" si="143"/>
        <v>1</v>
      </c>
    </row>
    <row r="213" spans="104:113" x14ac:dyDescent="0.25">
      <c r="DA213" s="172"/>
      <c r="DB213" s="32" t="str">
        <f ca="1">IF(DB214="","",CONCATENATE("Warband ",CZ214," ",DG213))</f>
        <v/>
      </c>
      <c r="DD213" s="172">
        <f t="shared" ca="1" si="143"/>
        <v>1</v>
      </c>
      <c r="DG213" s="49" t="str">
        <f ca="1">CONCATENATE("   ",DH213,"/",DI213,IF(DH213&gt;DI213," !",""))</f>
        <v xml:space="preserve">   0/12</v>
      </c>
      <c r="DH213" s="172">
        <f t="shared" ref="DH213" si="146">INDEX($CB$1:$CU$1,CZ214)+DJ213</f>
        <v>0</v>
      </c>
      <c r="DI213" s="172">
        <f ca="1">IF(OR(DB214=$CW$6,DB214=$CW$25,DB214=$CW$26,DB214=$CW$36,DB214=$CW$41,),0,12)</f>
        <v>12</v>
      </c>
    </row>
    <row r="214" spans="104:113" x14ac:dyDescent="0.25">
      <c r="CZ214" s="172">
        <v>15</v>
      </c>
      <c r="DA214" s="172" t="s">
        <v>278</v>
      </c>
      <c r="DB214" s="32" t="str">
        <f ca="1">T(LOOKUP(CZ214,$DM$1:$EF$1,$DM$2:$EF$2))</f>
        <v/>
      </c>
      <c r="DD214" s="172">
        <f t="shared" ca="1" si="143"/>
        <v>1</v>
      </c>
    </row>
    <row r="215" spans="104:113" x14ac:dyDescent="0.25">
      <c r="DA215" s="172">
        <v>1</v>
      </c>
      <c r="DB215" s="32" t="str">
        <f t="shared" ref="DB215:DB226" ca="1" si="147">T(CONCATENATE(LOOKUP(DA215,CP$3:CP$80,BE$3:BE$74)," ",LOOKUP(DA215,CP$3:CP$80,$CA$3:$CA$74)))</f>
        <v xml:space="preserve"> </v>
      </c>
      <c r="DD215" s="172">
        <f t="shared" ca="1" si="143"/>
        <v>1</v>
      </c>
    </row>
    <row r="216" spans="104:113" x14ac:dyDescent="0.25">
      <c r="DA216" s="172">
        <v>2</v>
      </c>
      <c r="DB216" s="32" t="str">
        <f t="shared" ca="1" si="147"/>
        <v xml:space="preserve"> </v>
      </c>
      <c r="DD216" s="172">
        <f t="shared" ca="1" si="143"/>
        <v>1</v>
      </c>
    </row>
    <row r="217" spans="104:113" x14ac:dyDescent="0.25">
      <c r="DA217" s="172">
        <v>3</v>
      </c>
      <c r="DB217" s="32" t="str">
        <f t="shared" ca="1" si="147"/>
        <v xml:space="preserve"> </v>
      </c>
      <c r="DD217" s="172">
        <f t="shared" ca="1" si="143"/>
        <v>1</v>
      </c>
    </row>
    <row r="218" spans="104:113" x14ac:dyDescent="0.25">
      <c r="DA218" s="172">
        <v>4</v>
      </c>
      <c r="DB218" s="32" t="str">
        <f t="shared" ca="1" si="147"/>
        <v xml:space="preserve"> </v>
      </c>
      <c r="DD218" s="172">
        <f t="shared" ca="1" si="143"/>
        <v>1</v>
      </c>
    </row>
    <row r="219" spans="104:113" x14ac:dyDescent="0.25">
      <c r="DA219" s="172">
        <v>5</v>
      </c>
      <c r="DB219" s="32" t="str">
        <f t="shared" ca="1" si="147"/>
        <v xml:space="preserve"> </v>
      </c>
      <c r="DD219" s="172">
        <f t="shared" ca="1" si="143"/>
        <v>1</v>
      </c>
    </row>
    <row r="220" spans="104:113" x14ac:dyDescent="0.25">
      <c r="DA220" s="172">
        <v>6</v>
      </c>
      <c r="DB220" s="32" t="str">
        <f t="shared" ca="1" si="147"/>
        <v xml:space="preserve"> </v>
      </c>
      <c r="DD220" s="172">
        <f t="shared" ca="1" si="143"/>
        <v>1</v>
      </c>
    </row>
    <row r="221" spans="104:113" x14ac:dyDescent="0.25">
      <c r="DA221" s="172">
        <v>7</v>
      </c>
      <c r="DB221" s="32" t="str">
        <f t="shared" ca="1" si="147"/>
        <v xml:space="preserve"> </v>
      </c>
      <c r="DD221" s="172">
        <f t="shared" ca="1" si="143"/>
        <v>1</v>
      </c>
    </row>
    <row r="222" spans="104:113" x14ac:dyDescent="0.25">
      <c r="DA222" s="172">
        <v>8</v>
      </c>
      <c r="DB222" s="32" t="str">
        <f t="shared" ca="1" si="147"/>
        <v xml:space="preserve"> </v>
      </c>
      <c r="DD222" s="172">
        <f t="shared" ca="1" si="143"/>
        <v>1</v>
      </c>
    </row>
    <row r="223" spans="104:113" x14ac:dyDescent="0.25">
      <c r="DA223" s="172">
        <v>9</v>
      </c>
      <c r="DB223" s="32" t="str">
        <f t="shared" ca="1" si="147"/>
        <v xml:space="preserve"> </v>
      </c>
      <c r="DD223" s="172">
        <f t="shared" ca="1" si="143"/>
        <v>1</v>
      </c>
    </row>
    <row r="224" spans="104:113" x14ac:dyDescent="0.25">
      <c r="DA224" s="172">
        <v>10</v>
      </c>
      <c r="DB224" s="32" t="str">
        <f t="shared" ca="1" si="147"/>
        <v xml:space="preserve"> </v>
      </c>
      <c r="DD224" s="172">
        <f t="shared" ca="1" si="143"/>
        <v>1</v>
      </c>
    </row>
    <row r="225" spans="104:113" x14ac:dyDescent="0.25">
      <c r="DA225" s="172">
        <v>11</v>
      </c>
      <c r="DB225" s="32" t="str">
        <f t="shared" ca="1" si="147"/>
        <v xml:space="preserve"> </v>
      </c>
      <c r="DD225" s="172">
        <f t="shared" ca="1" si="143"/>
        <v>1</v>
      </c>
    </row>
    <row r="226" spans="104:113" x14ac:dyDescent="0.25">
      <c r="DA226" s="172">
        <v>12</v>
      </c>
      <c r="DB226" s="32" t="str">
        <f t="shared" ca="1" si="147"/>
        <v xml:space="preserve"> </v>
      </c>
      <c r="DD226" s="172">
        <f t="shared" ca="1" si="143"/>
        <v>1</v>
      </c>
    </row>
    <row r="227" spans="104:113" x14ac:dyDescent="0.25">
      <c r="DB227" s="196" t="str">
        <f ca="1">IF(DB214="","","----")</f>
        <v/>
      </c>
      <c r="DD227" s="172">
        <f t="shared" ca="1" si="143"/>
        <v>1</v>
      </c>
    </row>
    <row r="228" spans="104:113" x14ac:dyDescent="0.25">
      <c r="DA228" s="172"/>
      <c r="DB228" s="32" t="str">
        <f ca="1">IF(DB229="","",CONCATENATE("Warband ",CZ229," ",DG228))</f>
        <v/>
      </c>
      <c r="DD228" s="172">
        <f t="shared" ca="1" si="143"/>
        <v>1</v>
      </c>
      <c r="DG228" s="49" t="str">
        <f ca="1">CONCATENATE("   ",DH228,"/",DI228,IF(DH228&gt;DI228," !",""))</f>
        <v xml:space="preserve">   0/12</v>
      </c>
      <c r="DH228" s="172">
        <f t="shared" ref="DH228" si="148">INDEX($CB$1:$CU$1,CZ229)+DJ228</f>
        <v>0</v>
      </c>
      <c r="DI228" s="172">
        <f ca="1">IF(OR(DB229=$CW$6,DB229=$CW$25,DB229=$CW$26,DB229=$CW$36,DB229=$CW$41,),0,12)</f>
        <v>12</v>
      </c>
    </row>
    <row r="229" spans="104:113" x14ac:dyDescent="0.25">
      <c r="CZ229" s="172">
        <v>16</v>
      </c>
      <c r="DA229" s="172" t="s">
        <v>278</v>
      </c>
      <c r="DB229" s="32" t="str">
        <f ca="1">T(LOOKUP(CZ229,$DM$1:$EF$1,$DM$2:$EF$2))</f>
        <v/>
      </c>
      <c r="DD229" s="172">
        <f t="shared" ca="1" si="143"/>
        <v>1</v>
      </c>
    </row>
    <row r="230" spans="104:113" x14ac:dyDescent="0.25">
      <c r="DA230" s="172">
        <v>1</v>
      </c>
      <c r="DB230" s="32" t="str">
        <f t="shared" ref="DB230:DB241" ca="1" si="149">T(CONCATENATE(LOOKUP(DA230,CQ$3:CQ$80,BF$3:BF$74)," ",LOOKUP(DA230,CQ$3:CQ$80,$CA$3:$CA$74)))</f>
        <v xml:space="preserve"> </v>
      </c>
      <c r="DD230" s="172">
        <f t="shared" ca="1" si="143"/>
        <v>1</v>
      </c>
    </row>
    <row r="231" spans="104:113" x14ac:dyDescent="0.25">
      <c r="DA231" s="172">
        <v>2</v>
      </c>
      <c r="DB231" s="32" t="str">
        <f t="shared" ca="1" si="149"/>
        <v xml:space="preserve"> </v>
      </c>
      <c r="DD231" s="172">
        <f t="shared" ca="1" si="143"/>
        <v>1</v>
      </c>
    </row>
    <row r="232" spans="104:113" x14ac:dyDescent="0.25">
      <c r="DA232" s="172">
        <v>3</v>
      </c>
      <c r="DB232" s="32" t="str">
        <f t="shared" ca="1" si="149"/>
        <v xml:space="preserve"> </v>
      </c>
      <c r="DD232" s="172">
        <f t="shared" ca="1" si="143"/>
        <v>1</v>
      </c>
    </row>
    <row r="233" spans="104:113" x14ac:dyDescent="0.25">
      <c r="DA233" s="172">
        <v>4</v>
      </c>
      <c r="DB233" s="32" t="str">
        <f t="shared" ca="1" si="149"/>
        <v xml:space="preserve"> </v>
      </c>
      <c r="DD233" s="172">
        <f t="shared" ca="1" si="143"/>
        <v>1</v>
      </c>
    </row>
    <row r="234" spans="104:113" x14ac:dyDescent="0.25">
      <c r="DA234" s="172">
        <v>5</v>
      </c>
      <c r="DB234" s="32" t="str">
        <f t="shared" ca="1" si="149"/>
        <v xml:space="preserve"> </v>
      </c>
      <c r="DD234" s="172">
        <f t="shared" ca="1" si="143"/>
        <v>1</v>
      </c>
    </row>
    <row r="235" spans="104:113" x14ac:dyDescent="0.25">
      <c r="DA235" s="172">
        <v>6</v>
      </c>
      <c r="DB235" s="32" t="str">
        <f t="shared" ca="1" si="149"/>
        <v xml:space="preserve"> </v>
      </c>
      <c r="DD235" s="172">
        <f t="shared" ca="1" si="143"/>
        <v>1</v>
      </c>
    </row>
    <row r="236" spans="104:113" x14ac:dyDescent="0.25">
      <c r="DA236" s="172">
        <v>7</v>
      </c>
      <c r="DB236" s="32" t="str">
        <f t="shared" ca="1" si="149"/>
        <v xml:space="preserve"> </v>
      </c>
      <c r="DD236" s="172">
        <f t="shared" ca="1" si="143"/>
        <v>1</v>
      </c>
    </row>
    <row r="237" spans="104:113" x14ac:dyDescent="0.25">
      <c r="DA237" s="172">
        <v>8</v>
      </c>
      <c r="DB237" s="32" t="str">
        <f t="shared" ca="1" si="149"/>
        <v xml:space="preserve"> </v>
      </c>
      <c r="DD237" s="172">
        <f t="shared" ca="1" si="143"/>
        <v>1</v>
      </c>
    </row>
    <row r="238" spans="104:113" x14ac:dyDescent="0.25">
      <c r="DA238" s="172">
        <v>9</v>
      </c>
      <c r="DB238" s="32" t="str">
        <f t="shared" ca="1" si="149"/>
        <v xml:space="preserve"> </v>
      </c>
      <c r="DD238" s="172">
        <f t="shared" ca="1" si="143"/>
        <v>1</v>
      </c>
    </row>
    <row r="239" spans="104:113" x14ac:dyDescent="0.25">
      <c r="DA239" s="172">
        <v>10</v>
      </c>
      <c r="DB239" s="32" t="str">
        <f t="shared" ca="1" si="149"/>
        <v xml:space="preserve"> </v>
      </c>
      <c r="DD239" s="172">
        <f t="shared" ca="1" si="143"/>
        <v>1</v>
      </c>
    </row>
    <row r="240" spans="104:113" x14ac:dyDescent="0.25">
      <c r="DA240" s="172">
        <v>11</v>
      </c>
      <c r="DB240" s="32" t="str">
        <f t="shared" ca="1" si="149"/>
        <v xml:space="preserve"> </v>
      </c>
      <c r="DD240" s="172">
        <f t="shared" ca="1" si="143"/>
        <v>1</v>
      </c>
    </row>
    <row r="241" spans="104:113" x14ac:dyDescent="0.25">
      <c r="DA241" s="172">
        <v>12</v>
      </c>
      <c r="DB241" s="32" t="str">
        <f t="shared" ca="1" si="149"/>
        <v xml:space="preserve"> </v>
      </c>
      <c r="DD241" s="172">
        <f t="shared" ca="1" si="143"/>
        <v>1</v>
      </c>
    </row>
    <row r="242" spans="104:113" x14ac:dyDescent="0.25">
      <c r="DB242" s="196" t="str">
        <f ca="1">IF(DB229="","","----")</f>
        <v/>
      </c>
      <c r="DD242" s="172">
        <f t="shared" ca="1" si="143"/>
        <v>1</v>
      </c>
    </row>
    <row r="243" spans="104:113" x14ac:dyDescent="0.25">
      <c r="DA243" s="172"/>
      <c r="DB243" s="32" t="str">
        <f ca="1">IF(DB244="","",CONCATENATE("Warband ",CZ244," ",DG243))</f>
        <v/>
      </c>
      <c r="DD243" s="172">
        <f t="shared" ca="1" si="143"/>
        <v>1</v>
      </c>
      <c r="DG243" s="49" t="str">
        <f ca="1">CONCATENATE("   ",DH243,"/",DI243,IF(DH243&gt;DI243," !",""))</f>
        <v xml:space="preserve">   0/12</v>
      </c>
      <c r="DH243" s="172">
        <f t="shared" ref="DH243" si="150">INDEX($CB$1:$CU$1,CZ244)+DJ243</f>
        <v>0</v>
      </c>
      <c r="DI243" s="172">
        <f ca="1">IF(OR(DB244=$CW$6,DB244=$CW$25,DB244=$CW$26,DB244=$CW$36,DB244=$CW$41,),0,12)</f>
        <v>12</v>
      </c>
    </row>
    <row r="244" spans="104:113" x14ac:dyDescent="0.25">
      <c r="CZ244" s="172">
        <v>17</v>
      </c>
      <c r="DA244" s="172" t="s">
        <v>278</v>
      </c>
      <c r="DB244" s="32" t="str">
        <f ca="1">T(LOOKUP(CZ244,$DM$1:$EF$1,$DM$2:$EF$2))</f>
        <v/>
      </c>
      <c r="DD244" s="172">
        <f t="shared" ca="1" si="143"/>
        <v>1</v>
      </c>
    </row>
    <row r="245" spans="104:113" x14ac:dyDescent="0.25">
      <c r="DA245" s="172">
        <v>1</v>
      </c>
      <c r="DB245" s="32" t="str">
        <f t="shared" ref="DB245:DB256" ca="1" si="151">T(CONCATENATE(LOOKUP(DA245,CR$3:CR$80,BG$3:BG$74)," ",LOOKUP(DA245,CR$3:CR$80,$CA$3:$CA$74)))</f>
        <v xml:space="preserve"> </v>
      </c>
      <c r="DD245" s="172">
        <f t="shared" ca="1" si="143"/>
        <v>1</v>
      </c>
    </row>
    <row r="246" spans="104:113" x14ac:dyDescent="0.25">
      <c r="DA246" s="172">
        <v>2</v>
      </c>
      <c r="DB246" s="32" t="str">
        <f t="shared" ca="1" si="151"/>
        <v xml:space="preserve"> </v>
      </c>
      <c r="DD246" s="172">
        <f t="shared" ca="1" si="143"/>
        <v>1</v>
      </c>
    </row>
    <row r="247" spans="104:113" x14ac:dyDescent="0.25">
      <c r="DA247" s="172">
        <v>3</v>
      </c>
      <c r="DB247" s="32" t="str">
        <f t="shared" ca="1" si="151"/>
        <v xml:space="preserve"> </v>
      </c>
      <c r="DD247" s="172">
        <f t="shared" ca="1" si="143"/>
        <v>1</v>
      </c>
    </row>
    <row r="248" spans="104:113" x14ac:dyDescent="0.25">
      <c r="DA248" s="172">
        <v>4</v>
      </c>
      <c r="DB248" s="32" t="str">
        <f t="shared" ca="1" si="151"/>
        <v xml:space="preserve"> </v>
      </c>
      <c r="DD248" s="172">
        <f t="shared" ca="1" si="143"/>
        <v>1</v>
      </c>
    </row>
    <row r="249" spans="104:113" x14ac:dyDescent="0.25">
      <c r="DA249" s="172">
        <v>5</v>
      </c>
      <c r="DB249" s="32" t="str">
        <f t="shared" ca="1" si="151"/>
        <v xml:space="preserve"> </v>
      </c>
      <c r="DD249" s="172">
        <f t="shared" ca="1" si="143"/>
        <v>1</v>
      </c>
    </row>
    <row r="250" spans="104:113" x14ac:dyDescent="0.25">
      <c r="DA250" s="172">
        <v>6</v>
      </c>
      <c r="DB250" s="32" t="str">
        <f t="shared" ca="1" si="151"/>
        <v xml:space="preserve"> </v>
      </c>
      <c r="DD250" s="172">
        <f t="shared" ca="1" si="143"/>
        <v>1</v>
      </c>
    </row>
    <row r="251" spans="104:113" x14ac:dyDescent="0.25">
      <c r="DA251" s="172">
        <v>7</v>
      </c>
      <c r="DB251" s="32" t="str">
        <f t="shared" ca="1" si="151"/>
        <v xml:space="preserve"> </v>
      </c>
      <c r="DD251" s="172">
        <f t="shared" ca="1" si="143"/>
        <v>1</v>
      </c>
    </row>
    <row r="252" spans="104:113" x14ac:dyDescent="0.25">
      <c r="DA252" s="172">
        <v>8</v>
      </c>
      <c r="DB252" s="32" t="str">
        <f t="shared" ca="1" si="151"/>
        <v xml:space="preserve"> </v>
      </c>
      <c r="DD252" s="172">
        <f t="shared" ca="1" si="143"/>
        <v>1</v>
      </c>
    </row>
    <row r="253" spans="104:113" x14ac:dyDescent="0.25">
      <c r="DA253" s="172">
        <v>9</v>
      </c>
      <c r="DB253" s="32" t="str">
        <f t="shared" ca="1" si="151"/>
        <v xml:space="preserve"> </v>
      </c>
      <c r="DD253" s="172">
        <f t="shared" ca="1" si="143"/>
        <v>1</v>
      </c>
    </row>
    <row r="254" spans="104:113" x14ac:dyDescent="0.25">
      <c r="DA254" s="172">
        <v>10</v>
      </c>
      <c r="DB254" s="32" t="str">
        <f t="shared" ca="1" si="151"/>
        <v xml:space="preserve"> </v>
      </c>
      <c r="DD254" s="172">
        <f t="shared" ca="1" si="143"/>
        <v>1</v>
      </c>
    </row>
    <row r="255" spans="104:113" x14ac:dyDescent="0.25">
      <c r="DA255" s="172">
        <v>11</v>
      </c>
      <c r="DB255" s="32" t="str">
        <f t="shared" ca="1" si="151"/>
        <v xml:space="preserve"> </v>
      </c>
      <c r="DD255" s="172">
        <f t="shared" ca="1" si="143"/>
        <v>1</v>
      </c>
    </row>
    <row r="256" spans="104:113" x14ac:dyDescent="0.25">
      <c r="DA256" s="172">
        <v>12</v>
      </c>
      <c r="DB256" s="32" t="str">
        <f t="shared" ca="1" si="151"/>
        <v xml:space="preserve"> </v>
      </c>
      <c r="DD256" s="172">
        <f t="shared" ca="1" si="143"/>
        <v>1</v>
      </c>
    </row>
    <row r="257" spans="104:113" x14ac:dyDescent="0.25">
      <c r="DB257" s="196" t="str">
        <f ca="1">IF(DB244="","","----")</f>
        <v/>
      </c>
      <c r="DD257" s="172">
        <f t="shared" ca="1" si="143"/>
        <v>1</v>
      </c>
    </row>
    <row r="258" spans="104:113" x14ac:dyDescent="0.25">
      <c r="DA258" s="172"/>
      <c r="DB258" s="32" t="str">
        <f ca="1">IF(DB259="","",CONCATENATE("Warband ",CZ259," ",DG258))</f>
        <v/>
      </c>
      <c r="DD258" s="172">
        <f t="shared" ca="1" si="143"/>
        <v>1</v>
      </c>
      <c r="DG258" s="49" t="str">
        <f ca="1">CONCATENATE("   ",DH258,"/",DI258,IF(DH258&gt;DI258," !",""))</f>
        <v xml:space="preserve">   0/12</v>
      </c>
      <c r="DH258" s="172">
        <f t="shared" ref="DH258" si="152">INDEX($CB$1:$CU$1,CZ259)+DJ258</f>
        <v>0</v>
      </c>
      <c r="DI258" s="172">
        <f ca="1">IF(OR(DB259=$CW$6,DB259=$CW$25,DB259=$CW$26,DB259=$CW$36,DB259=$CW$41,),0,12)</f>
        <v>12</v>
      </c>
    </row>
    <row r="259" spans="104:113" x14ac:dyDescent="0.25">
      <c r="CZ259" s="172">
        <v>18</v>
      </c>
      <c r="DA259" s="172" t="s">
        <v>278</v>
      </c>
      <c r="DB259" s="32" t="str">
        <f ca="1">T(LOOKUP(CZ259,$DM$1:$EF$1,$DM$2:$EF$2))</f>
        <v/>
      </c>
      <c r="DD259" s="172">
        <f t="shared" ca="1" si="143"/>
        <v>1</v>
      </c>
    </row>
    <row r="260" spans="104:113" x14ac:dyDescent="0.25">
      <c r="DA260" s="172">
        <v>1</v>
      </c>
      <c r="DB260" s="32" t="str">
        <f t="shared" ref="DB260:DB271" ca="1" si="153">T(CONCATENATE(LOOKUP(DA260,CS$3:CS$80,BH$3:BH$74)," ",LOOKUP(DA260,CS$3:CS$80,$CA$3:$CA$74)))</f>
        <v xml:space="preserve"> </v>
      </c>
      <c r="DD260" s="172">
        <f t="shared" ca="1" si="143"/>
        <v>1</v>
      </c>
    </row>
    <row r="261" spans="104:113" x14ac:dyDescent="0.25">
      <c r="DA261" s="172">
        <v>2</v>
      </c>
      <c r="DB261" s="32" t="str">
        <f t="shared" ca="1" si="153"/>
        <v xml:space="preserve"> </v>
      </c>
      <c r="DD261" s="172">
        <f t="shared" ref="DD261:DD302" ca="1" si="154">IF(OR(DB260="",DB260=" "),DD260,DD260+1)</f>
        <v>1</v>
      </c>
    </row>
    <row r="262" spans="104:113" x14ac:dyDescent="0.25">
      <c r="DA262" s="172">
        <v>3</v>
      </c>
      <c r="DB262" s="32" t="str">
        <f t="shared" ca="1" si="153"/>
        <v xml:space="preserve"> </v>
      </c>
      <c r="DD262" s="172">
        <f t="shared" ca="1" si="154"/>
        <v>1</v>
      </c>
    </row>
    <row r="263" spans="104:113" x14ac:dyDescent="0.25">
      <c r="DA263" s="172">
        <v>4</v>
      </c>
      <c r="DB263" s="32" t="str">
        <f t="shared" ca="1" si="153"/>
        <v xml:space="preserve"> </v>
      </c>
      <c r="DD263" s="172">
        <f t="shared" ca="1" si="154"/>
        <v>1</v>
      </c>
    </row>
    <row r="264" spans="104:113" x14ac:dyDescent="0.25">
      <c r="DA264" s="172">
        <v>5</v>
      </c>
      <c r="DB264" s="32" t="str">
        <f t="shared" ca="1" si="153"/>
        <v xml:space="preserve"> </v>
      </c>
      <c r="DD264" s="172">
        <f t="shared" ca="1" si="154"/>
        <v>1</v>
      </c>
    </row>
    <row r="265" spans="104:113" x14ac:dyDescent="0.25">
      <c r="DA265" s="172">
        <v>6</v>
      </c>
      <c r="DB265" s="32" t="str">
        <f t="shared" ca="1" si="153"/>
        <v xml:space="preserve"> </v>
      </c>
      <c r="DD265" s="172">
        <f t="shared" ca="1" si="154"/>
        <v>1</v>
      </c>
    </row>
    <row r="266" spans="104:113" x14ac:dyDescent="0.25">
      <c r="DA266" s="172">
        <v>7</v>
      </c>
      <c r="DB266" s="32" t="str">
        <f t="shared" ca="1" si="153"/>
        <v xml:space="preserve"> </v>
      </c>
      <c r="DD266" s="172">
        <f t="shared" ca="1" si="154"/>
        <v>1</v>
      </c>
    </row>
    <row r="267" spans="104:113" x14ac:dyDescent="0.25">
      <c r="DA267" s="172">
        <v>8</v>
      </c>
      <c r="DB267" s="32" t="str">
        <f t="shared" ca="1" si="153"/>
        <v xml:space="preserve"> </v>
      </c>
      <c r="DD267" s="172">
        <f t="shared" ca="1" si="154"/>
        <v>1</v>
      </c>
    </row>
    <row r="268" spans="104:113" x14ac:dyDescent="0.25">
      <c r="DA268" s="172">
        <v>9</v>
      </c>
      <c r="DB268" s="32" t="str">
        <f t="shared" ca="1" si="153"/>
        <v xml:space="preserve"> </v>
      </c>
      <c r="DD268" s="172">
        <f t="shared" ca="1" si="154"/>
        <v>1</v>
      </c>
    </row>
    <row r="269" spans="104:113" x14ac:dyDescent="0.25">
      <c r="DA269" s="172">
        <v>10</v>
      </c>
      <c r="DB269" s="32" t="str">
        <f t="shared" ca="1" si="153"/>
        <v xml:space="preserve"> </v>
      </c>
      <c r="DD269" s="172">
        <f t="shared" ca="1" si="154"/>
        <v>1</v>
      </c>
    </row>
    <row r="270" spans="104:113" x14ac:dyDescent="0.25">
      <c r="DA270" s="172">
        <v>11</v>
      </c>
      <c r="DB270" s="32" t="str">
        <f t="shared" ca="1" si="153"/>
        <v xml:space="preserve"> </v>
      </c>
      <c r="DD270" s="172">
        <f t="shared" ca="1" si="154"/>
        <v>1</v>
      </c>
    </row>
    <row r="271" spans="104:113" x14ac:dyDescent="0.25">
      <c r="DA271" s="172">
        <v>12</v>
      </c>
      <c r="DB271" s="32" t="str">
        <f t="shared" ca="1" si="153"/>
        <v xml:space="preserve"> </v>
      </c>
      <c r="DD271" s="172">
        <f t="shared" ca="1" si="154"/>
        <v>1</v>
      </c>
    </row>
    <row r="272" spans="104:113" x14ac:dyDescent="0.25">
      <c r="DB272" s="196" t="str">
        <f ca="1">IF(DB259="","","----")</f>
        <v/>
      </c>
      <c r="DD272" s="172">
        <f t="shared" ca="1" si="154"/>
        <v>1</v>
      </c>
    </row>
    <row r="273" spans="104:113" x14ac:dyDescent="0.25">
      <c r="DA273" s="172"/>
      <c r="DB273" s="32" t="str">
        <f ca="1">IF(DB274="","",CONCATENATE("Warband ",CZ274," ",DG273))</f>
        <v/>
      </c>
      <c r="DD273" s="172">
        <f t="shared" ca="1" si="154"/>
        <v>1</v>
      </c>
      <c r="DG273" s="49" t="str">
        <f ca="1">CONCATENATE("   ",DH273,"/",DI273,IF(DH273&gt;DI273," !",""))</f>
        <v xml:space="preserve">   0/12</v>
      </c>
      <c r="DH273" s="172">
        <f t="shared" ref="DH273" si="155">INDEX($CB$1:$CU$1,CZ274)+DJ273</f>
        <v>0</v>
      </c>
      <c r="DI273" s="172">
        <f ca="1">IF(OR(DB274=$CW$6,DB274=$CW$25,DB274=$CW$26,DB274=$CW$36,DB274=$CW$41,),0,12)</f>
        <v>12</v>
      </c>
    </row>
    <row r="274" spans="104:113" x14ac:dyDescent="0.25">
      <c r="CZ274" s="172">
        <v>19</v>
      </c>
      <c r="DA274" s="172" t="s">
        <v>278</v>
      </c>
      <c r="DB274" s="32" t="str">
        <f ca="1">T(LOOKUP(CZ274,$DM$1:$EF$1,$DM$2:$EF$2))</f>
        <v/>
      </c>
      <c r="DD274" s="172">
        <f t="shared" ca="1" si="154"/>
        <v>1</v>
      </c>
    </row>
    <row r="275" spans="104:113" x14ac:dyDescent="0.25">
      <c r="DA275" s="172">
        <v>1</v>
      </c>
      <c r="DB275" s="32" t="str">
        <f t="shared" ref="DB275:DB286" ca="1" si="156">T(CONCATENATE(LOOKUP(DA275,CT$3:CT$80,BI$3:BI$74)," ",LOOKUP(DA275,CT$3:CT$80,$CA$3:$CA$74)))</f>
        <v xml:space="preserve"> </v>
      </c>
      <c r="DD275" s="172">
        <f t="shared" ca="1" si="154"/>
        <v>1</v>
      </c>
    </row>
    <row r="276" spans="104:113" x14ac:dyDescent="0.25">
      <c r="DA276" s="172">
        <v>2</v>
      </c>
      <c r="DB276" s="32" t="str">
        <f t="shared" ca="1" si="156"/>
        <v xml:space="preserve"> </v>
      </c>
      <c r="DD276" s="172">
        <f t="shared" ca="1" si="154"/>
        <v>1</v>
      </c>
    </row>
    <row r="277" spans="104:113" x14ac:dyDescent="0.25">
      <c r="DA277" s="172">
        <v>3</v>
      </c>
      <c r="DB277" s="32" t="str">
        <f t="shared" ca="1" si="156"/>
        <v xml:space="preserve"> </v>
      </c>
      <c r="DD277" s="172">
        <f t="shared" ca="1" si="154"/>
        <v>1</v>
      </c>
    </row>
    <row r="278" spans="104:113" x14ac:dyDescent="0.25">
      <c r="DA278" s="172">
        <v>4</v>
      </c>
      <c r="DB278" s="32" t="str">
        <f t="shared" ca="1" si="156"/>
        <v xml:space="preserve"> </v>
      </c>
      <c r="DD278" s="172">
        <f t="shared" ca="1" si="154"/>
        <v>1</v>
      </c>
    </row>
    <row r="279" spans="104:113" x14ac:dyDescent="0.25">
      <c r="DA279" s="172">
        <v>5</v>
      </c>
      <c r="DB279" s="32" t="str">
        <f t="shared" ca="1" si="156"/>
        <v xml:space="preserve"> </v>
      </c>
      <c r="DD279" s="172">
        <f t="shared" ca="1" si="154"/>
        <v>1</v>
      </c>
    </row>
    <row r="280" spans="104:113" x14ac:dyDescent="0.25">
      <c r="DA280" s="172">
        <v>6</v>
      </c>
      <c r="DB280" s="32" t="str">
        <f t="shared" ca="1" si="156"/>
        <v xml:space="preserve"> </v>
      </c>
      <c r="DD280" s="172">
        <f t="shared" ca="1" si="154"/>
        <v>1</v>
      </c>
    </row>
    <row r="281" spans="104:113" x14ac:dyDescent="0.25">
      <c r="DA281" s="172">
        <v>7</v>
      </c>
      <c r="DB281" s="32" t="str">
        <f t="shared" ca="1" si="156"/>
        <v xml:space="preserve"> </v>
      </c>
      <c r="DD281" s="172">
        <f t="shared" ca="1" si="154"/>
        <v>1</v>
      </c>
    </row>
    <row r="282" spans="104:113" x14ac:dyDescent="0.25">
      <c r="DA282" s="172">
        <v>8</v>
      </c>
      <c r="DB282" s="32" t="str">
        <f t="shared" ca="1" si="156"/>
        <v xml:space="preserve"> </v>
      </c>
      <c r="DD282" s="172">
        <f t="shared" ca="1" si="154"/>
        <v>1</v>
      </c>
    </row>
    <row r="283" spans="104:113" x14ac:dyDescent="0.25">
      <c r="DA283" s="172">
        <v>9</v>
      </c>
      <c r="DB283" s="32" t="str">
        <f t="shared" ca="1" si="156"/>
        <v xml:space="preserve"> </v>
      </c>
      <c r="DD283" s="172">
        <f t="shared" ca="1" si="154"/>
        <v>1</v>
      </c>
    </row>
    <row r="284" spans="104:113" x14ac:dyDescent="0.25">
      <c r="DA284" s="172">
        <v>10</v>
      </c>
      <c r="DB284" s="32" t="str">
        <f t="shared" ca="1" si="156"/>
        <v xml:space="preserve"> </v>
      </c>
      <c r="DD284" s="172">
        <f t="shared" ca="1" si="154"/>
        <v>1</v>
      </c>
    </row>
    <row r="285" spans="104:113" x14ac:dyDescent="0.25">
      <c r="DA285" s="172">
        <v>11</v>
      </c>
      <c r="DB285" s="32" t="str">
        <f t="shared" ca="1" si="156"/>
        <v xml:space="preserve"> </v>
      </c>
      <c r="DD285" s="172">
        <f t="shared" ca="1" si="154"/>
        <v>1</v>
      </c>
    </row>
    <row r="286" spans="104:113" x14ac:dyDescent="0.25">
      <c r="DA286" s="172">
        <v>12</v>
      </c>
      <c r="DB286" s="32" t="str">
        <f t="shared" ca="1" si="156"/>
        <v xml:space="preserve"> </v>
      </c>
      <c r="DD286" s="172">
        <f t="shared" ca="1" si="154"/>
        <v>1</v>
      </c>
    </row>
    <row r="287" spans="104:113" x14ac:dyDescent="0.25">
      <c r="DB287" s="196" t="str">
        <f ca="1">IF(DB274="","","----")</f>
        <v/>
      </c>
      <c r="DD287" s="172">
        <f t="shared" ca="1" si="154"/>
        <v>1</v>
      </c>
    </row>
    <row r="288" spans="104:113" x14ac:dyDescent="0.25">
      <c r="DA288" s="172"/>
      <c r="DB288" s="32" t="str">
        <f ca="1">IF(DB289="","",CONCATENATE("Warband ",CZ289," ",DG288))</f>
        <v/>
      </c>
      <c r="DD288" s="172">
        <f t="shared" ca="1" si="154"/>
        <v>1</v>
      </c>
      <c r="DG288" s="49" t="str">
        <f ca="1">CONCATENATE("   ",DH288,"/",DI288,IF(DH288&gt;DI288," !",""))</f>
        <v xml:space="preserve">   0/12</v>
      </c>
      <c r="DH288" s="172">
        <f t="shared" ref="DH288" si="157">INDEX($CB$1:$CU$1,CZ289)+DJ288</f>
        <v>0</v>
      </c>
      <c r="DI288" s="172">
        <f ca="1">IF(OR(DB289=$CW$6,DB289=$CW$25,DB289=$CW$26,DB289=$CW$36,DB289=$CW$41,),0,12)</f>
        <v>12</v>
      </c>
    </row>
    <row r="289" spans="104:108" x14ac:dyDescent="0.25">
      <c r="CZ289" s="172">
        <v>20</v>
      </c>
      <c r="DA289" s="172" t="s">
        <v>278</v>
      </c>
      <c r="DB289" s="32" t="str">
        <f ca="1">T(LOOKUP(CZ289,$DM$1:$EF$1,$DM$2:$EF$2))</f>
        <v/>
      </c>
      <c r="DD289" s="172">
        <f t="shared" ca="1" si="154"/>
        <v>1</v>
      </c>
    </row>
    <row r="290" spans="104:108" x14ac:dyDescent="0.25">
      <c r="DA290" s="172">
        <v>1</v>
      </c>
      <c r="DB290" s="32" t="str">
        <f t="shared" ref="DB290:DB301" ca="1" si="158">T(CONCATENATE(LOOKUP(DA290,CU$3:CU$80,BJ$3:BJ$74)," ",LOOKUP(DA290,CU$3:CU$80,$CA$3:$CA$74)))</f>
        <v xml:space="preserve"> </v>
      </c>
      <c r="DD290" s="172">
        <f t="shared" ca="1" si="154"/>
        <v>1</v>
      </c>
    </row>
    <row r="291" spans="104:108" x14ac:dyDescent="0.25">
      <c r="DA291" s="172">
        <v>2</v>
      </c>
      <c r="DB291" s="32" t="str">
        <f t="shared" ca="1" si="158"/>
        <v xml:space="preserve"> </v>
      </c>
      <c r="DD291" s="172">
        <f t="shared" ca="1" si="154"/>
        <v>1</v>
      </c>
    </row>
    <row r="292" spans="104:108" x14ac:dyDescent="0.25">
      <c r="DA292" s="172">
        <v>3</v>
      </c>
      <c r="DB292" s="32" t="str">
        <f t="shared" ca="1" si="158"/>
        <v xml:space="preserve"> </v>
      </c>
      <c r="DD292" s="172">
        <f t="shared" ca="1" si="154"/>
        <v>1</v>
      </c>
    </row>
    <row r="293" spans="104:108" x14ac:dyDescent="0.25">
      <c r="DA293" s="172">
        <v>4</v>
      </c>
      <c r="DB293" s="32" t="str">
        <f t="shared" ca="1" si="158"/>
        <v xml:space="preserve"> </v>
      </c>
      <c r="DD293" s="172">
        <f t="shared" ca="1" si="154"/>
        <v>1</v>
      </c>
    </row>
    <row r="294" spans="104:108" x14ac:dyDescent="0.25">
      <c r="DA294" s="172">
        <v>5</v>
      </c>
      <c r="DB294" s="32" t="str">
        <f t="shared" ca="1" si="158"/>
        <v xml:space="preserve"> </v>
      </c>
      <c r="DD294" s="172">
        <f t="shared" ca="1" si="154"/>
        <v>1</v>
      </c>
    </row>
    <row r="295" spans="104:108" x14ac:dyDescent="0.25">
      <c r="DA295" s="172">
        <v>6</v>
      </c>
      <c r="DB295" s="32" t="str">
        <f t="shared" ca="1" si="158"/>
        <v xml:space="preserve"> </v>
      </c>
      <c r="DD295" s="172">
        <f t="shared" ca="1" si="154"/>
        <v>1</v>
      </c>
    </row>
    <row r="296" spans="104:108" x14ac:dyDescent="0.25">
      <c r="DA296" s="172">
        <v>7</v>
      </c>
      <c r="DB296" s="32" t="str">
        <f t="shared" ca="1" si="158"/>
        <v xml:space="preserve"> </v>
      </c>
      <c r="DD296" s="172">
        <f t="shared" ca="1" si="154"/>
        <v>1</v>
      </c>
    </row>
    <row r="297" spans="104:108" x14ac:dyDescent="0.25">
      <c r="DA297" s="172">
        <v>8</v>
      </c>
      <c r="DB297" s="32" t="str">
        <f t="shared" ca="1" si="158"/>
        <v xml:space="preserve"> </v>
      </c>
      <c r="DD297" s="172">
        <f t="shared" ca="1" si="154"/>
        <v>1</v>
      </c>
    </row>
    <row r="298" spans="104:108" x14ac:dyDescent="0.25">
      <c r="DA298" s="172">
        <v>9</v>
      </c>
      <c r="DB298" s="32" t="str">
        <f t="shared" ca="1" si="158"/>
        <v xml:space="preserve"> </v>
      </c>
      <c r="DD298" s="172">
        <f t="shared" ca="1" si="154"/>
        <v>1</v>
      </c>
    </row>
    <row r="299" spans="104:108" x14ac:dyDescent="0.25">
      <c r="DA299" s="172">
        <v>10</v>
      </c>
      <c r="DB299" s="32" t="str">
        <f t="shared" ca="1" si="158"/>
        <v xml:space="preserve"> </v>
      </c>
      <c r="DD299" s="172">
        <f t="shared" ca="1" si="154"/>
        <v>1</v>
      </c>
    </row>
    <row r="300" spans="104:108" x14ac:dyDescent="0.25">
      <c r="DA300" s="172">
        <v>11</v>
      </c>
      <c r="DB300" s="32" t="str">
        <f t="shared" ca="1" si="158"/>
        <v xml:space="preserve"> </v>
      </c>
      <c r="DD300" s="172">
        <f t="shared" ca="1" si="154"/>
        <v>1</v>
      </c>
    </row>
    <row r="301" spans="104:108" x14ac:dyDescent="0.25">
      <c r="DA301" s="172">
        <v>12</v>
      </c>
      <c r="DB301" s="32" t="str">
        <f t="shared" ca="1" si="158"/>
        <v xml:space="preserve"> </v>
      </c>
      <c r="DD301" s="172">
        <f t="shared" ca="1" si="154"/>
        <v>1</v>
      </c>
    </row>
    <row r="302" spans="104:108" x14ac:dyDescent="0.25">
      <c r="DD302" s="172">
        <f t="shared" ca="1" si="154"/>
        <v>1</v>
      </c>
    </row>
  </sheetData>
  <mergeCells count="21">
    <mergeCell ref="O45:O51"/>
    <mergeCell ref="M45:M51"/>
    <mergeCell ref="AI42:AI49"/>
    <mergeCell ref="BV1:BW1"/>
    <mergeCell ref="BX1:BZ1"/>
    <mergeCell ref="N45:N51"/>
    <mergeCell ref="AC42:AC49"/>
    <mergeCell ref="AD42:AD49"/>
    <mergeCell ref="AE42:AE49"/>
    <mergeCell ref="AF42:AF49"/>
    <mergeCell ref="AG42:AG49"/>
    <mergeCell ref="AH42:AH49"/>
    <mergeCell ref="D45:D51"/>
    <mergeCell ref="E45:E51"/>
    <mergeCell ref="F45:F51"/>
    <mergeCell ref="G45:G51"/>
    <mergeCell ref="L45:L51"/>
    <mergeCell ref="H45:H51"/>
    <mergeCell ref="I45:I51"/>
    <mergeCell ref="J45:J51"/>
    <mergeCell ref="K45:K51"/>
  </mergeCells>
  <phoneticPr fontId="11" type="noConversion"/>
  <conditionalFormatting sqref="AH12 F16:F17 G18:G21">
    <cfRule type="cellIs" dxfId="283" priority="51" stopIfTrue="1" operator="equal">
      <formula>1</formula>
    </cfRule>
  </conditionalFormatting>
  <conditionalFormatting sqref="I18:I21">
    <cfRule type="cellIs" dxfId="282" priority="37" stopIfTrue="1" operator="equal">
      <formula>1</formula>
    </cfRule>
  </conditionalFormatting>
  <conditionalFormatting sqref="E4">
    <cfRule type="cellIs" dxfId="281" priority="40" stopIfTrue="1" operator="equal">
      <formula>1</formula>
    </cfRule>
  </conditionalFormatting>
  <conditionalFormatting sqref="F5:G5">
    <cfRule type="cellIs" dxfId="280" priority="39" stopIfTrue="1" operator="equal">
      <formula>1</formula>
    </cfRule>
  </conditionalFormatting>
  <conditionalFormatting sqref="AC4:AF8">
    <cfRule type="cellIs" dxfId="279" priority="56" stopIfTrue="1" operator="equal">
      <formula>1</formula>
    </cfRule>
  </conditionalFormatting>
  <conditionalFormatting sqref="H57:I64">
    <cfRule type="cellIs" dxfId="278" priority="23" stopIfTrue="1" operator="equal">
      <formula>1</formula>
    </cfRule>
  </conditionalFormatting>
  <conditionalFormatting sqref="AG9:AG10">
    <cfRule type="cellIs" dxfId="277" priority="53" stopIfTrue="1" operator="equal">
      <formula>1</formula>
    </cfRule>
  </conditionalFormatting>
  <conditionalFormatting sqref="AH13:AH15">
    <cfRule type="cellIs" dxfId="276" priority="52" stopIfTrue="1" operator="equal">
      <formula>1</formula>
    </cfRule>
  </conditionalFormatting>
  <conditionalFormatting sqref="AC12:AD15">
    <cfRule type="cellIs" dxfId="275" priority="50" stopIfTrue="1" operator="equal">
      <formula>1</formula>
    </cfRule>
  </conditionalFormatting>
  <conditionalFormatting sqref="AC17:AD20">
    <cfRule type="cellIs" dxfId="274" priority="49" stopIfTrue="1" operator="equal">
      <formula>1</formula>
    </cfRule>
  </conditionalFormatting>
  <conditionalFormatting sqref="AF17:AF20">
    <cfRule type="cellIs" dxfId="273" priority="48" stopIfTrue="1" operator="equal">
      <formula>1</formula>
    </cfRule>
  </conditionalFormatting>
  <conditionalFormatting sqref="AD22:AE25">
    <cfRule type="cellIs" dxfId="272" priority="47" stopIfTrue="1" operator="equal">
      <formula>1</formula>
    </cfRule>
  </conditionalFormatting>
  <conditionalFormatting sqref="AI28:AI29">
    <cfRule type="cellIs" dxfId="271" priority="46" stopIfTrue="1" operator="equal">
      <formula>1</formula>
    </cfRule>
  </conditionalFormatting>
  <conditionalFormatting sqref="AI31:AI32">
    <cfRule type="cellIs" dxfId="270" priority="45" stopIfTrue="1" operator="equal">
      <formula>1</formula>
    </cfRule>
  </conditionalFormatting>
  <conditionalFormatting sqref="AJ39:AJ40">
    <cfRule type="cellIs" dxfId="269" priority="44" stopIfTrue="1" operator="equal">
      <formula>1</formula>
    </cfRule>
  </conditionalFormatting>
  <conditionalFormatting sqref="D3">
    <cfRule type="cellIs" dxfId="268" priority="43" stopIfTrue="1" operator="equal">
      <formula>1</formula>
    </cfRule>
  </conditionalFormatting>
  <conditionalFormatting sqref="G8:G10">
    <cfRule type="cellIs" dxfId="267" priority="42" stopIfTrue="1" operator="equal">
      <formula>1</formula>
    </cfRule>
  </conditionalFormatting>
  <conditionalFormatting sqref="F11:H14">
    <cfRule type="cellIs" dxfId="266" priority="41" stopIfTrue="1" operator="equal">
      <formula>1</formula>
    </cfRule>
  </conditionalFormatting>
  <conditionalFormatting sqref="J25:J26">
    <cfRule type="cellIs" dxfId="265" priority="36" stopIfTrue="1" operator="equal">
      <formula>1</formula>
    </cfRule>
  </conditionalFormatting>
  <conditionalFormatting sqref="E27:E30">
    <cfRule type="cellIs" dxfId="264" priority="35" stopIfTrue="1" operator="equal">
      <formula>1</formula>
    </cfRule>
  </conditionalFormatting>
  <conditionalFormatting sqref="G27:G34">
    <cfRule type="cellIs" dxfId="263" priority="34" stopIfTrue="1" operator="equal">
      <formula>1</formula>
    </cfRule>
  </conditionalFormatting>
  <conditionalFormatting sqref="I27:I34">
    <cfRule type="cellIs" dxfId="262" priority="33" stopIfTrue="1" operator="equal">
      <formula>1</formula>
    </cfRule>
  </conditionalFormatting>
  <conditionalFormatting sqref="H31:H34">
    <cfRule type="cellIs" dxfId="261" priority="32" stopIfTrue="1" operator="equal">
      <formula>1</formula>
    </cfRule>
  </conditionalFormatting>
  <conditionalFormatting sqref="L37:N40">
    <cfRule type="cellIs" dxfId="260" priority="31" stopIfTrue="1" operator="equal">
      <formula>1</formula>
    </cfRule>
  </conditionalFormatting>
  <conditionalFormatting sqref="D52:K52">
    <cfRule type="cellIs" dxfId="259" priority="29" stopIfTrue="1" operator="equal">
      <formula>1</formula>
    </cfRule>
  </conditionalFormatting>
  <conditionalFormatting sqref="AC54:AG57">
    <cfRule type="cellIs" dxfId="258" priority="28" stopIfTrue="1" operator="equal">
      <formula>1</formula>
    </cfRule>
  </conditionalFormatting>
  <conditionalFormatting sqref="AE50:AE53">
    <cfRule type="cellIs" dxfId="257" priority="27" stopIfTrue="1" operator="equal">
      <formula>1</formula>
    </cfRule>
  </conditionalFormatting>
  <conditionalFormatting sqref="AC50:AC53">
    <cfRule type="cellIs" dxfId="256" priority="26" stopIfTrue="1" operator="equal">
      <formula>1</formula>
    </cfRule>
  </conditionalFormatting>
  <conditionalFormatting sqref="D53:F64">
    <cfRule type="cellIs" dxfId="255" priority="25" stopIfTrue="1" operator="equal">
      <formula>1</formula>
    </cfRule>
  </conditionalFormatting>
  <conditionalFormatting sqref="I53:I56">
    <cfRule type="cellIs" dxfId="254" priority="24" stopIfTrue="1" operator="equal">
      <formula>1</formula>
    </cfRule>
  </conditionalFormatting>
  <conditionalFormatting sqref="K27:K30">
    <cfRule type="cellIs" dxfId="253" priority="21" stopIfTrue="1" operator="equal">
      <formula>1</formula>
    </cfRule>
  </conditionalFormatting>
  <conditionalFormatting sqref="O37:O40">
    <cfRule type="cellIs" dxfId="252" priority="22" stopIfTrue="1" operator="equal">
      <formula>1</formula>
    </cfRule>
  </conditionalFormatting>
  <conditionalFormatting sqref="AK35:AK36">
    <cfRule type="cellIs" dxfId="251" priority="6" stopIfTrue="1" operator="equal">
      <formula>1</formula>
    </cfRule>
  </conditionalFormatting>
  <conditionalFormatting sqref="AC3:AF3">
    <cfRule type="cellIs" dxfId="250" priority="19" stopIfTrue="1" operator="equal">
      <formula>1</formula>
    </cfRule>
  </conditionalFormatting>
  <conditionalFormatting sqref="AH11">
    <cfRule type="cellIs" dxfId="249" priority="17" stopIfTrue="1" operator="equal">
      <formula>1</formula>
    </cfRule>
  </conditionalFormatting>
  <conditionalFormatting sqref="AC11:AD11">
    <cfRule type="cellIs" dxfId="248" priority="16" stopIfTrue="1" operator="equal">
      <formula>1</formula>
    </cfRule>
  </conditionalFormatting>
  <conditionalFormatting sqref="AC16:AD16">
    <cfRule type="cellIs" dxfId="247" priority="15" stopIfTrue="1" operator="equal">
      <formula>1</formula>
    </cfRule>
  </conditionalFormatting>
  <conditionalFormatting sqref="AF16">
    <cfRule type="cellIs" dxfId="246" priority="14" stopIfTrue="1" operator="equal">
      <formula>1</formula>
    </cfRule>
  </conditionalFormatting>
  <conditionalFormatting sqref="AK3:AK8">
    <cfRule type="cellIs" dxfId="245" priority="13" stopIfTrue="1" operator="equal">
      <formula>1</formula>
    </cfRule>
  </conditionalFormatting>
  <conditionalFormatting sqref="AK11:AK25">
    <cfRule type="cellIs" dxfId="244" priority="12" stopIfTrue="1" operator="equal">
      <formula>1</formula>
    </cfRule>
  </conditionalFormatting>
  <conditionalFormatting sqref="AD21:AE21">
    <cfRule type="cellIs" dxfId="243" priority="11" stopIfTrue="1" operator="equal">
      <formula>1</formula>
    </cfRule>
  </conditionalFormatting>
  <conditionalFormatting sqref="AK27:AK29">
    <cfRule type="cellIs" dxfId="242" priority="10" stopIfTrue="1" operator="equal">
      <formula>1</formula>
    </cfRule>
  </conditionalFormatting>
  <conditionalFormatting sqref="AI27">
    <cfRule type="cellIs" dxfId="241" priority="9" stopIfTrue="1" operator="equal">
      <formula>1</formula>
    </cfRule>
  </conditionalFormatting>
  <conditionalFormatting sqref="AI30">
    <cfRule type="cellIs" dxfId="240" priority="8" stopIfTrue="1" operator="equal">
      <formula>1</formula>
    </cfRule>
  </conditionalFormatting>
  <conditionalFormatting sqref="AK30:AK32">
    <cfRule type="cellIs" dxfId="239" priority="7" stopIfTrue="1" operator="equal">
      <formula>1</formula>
    </cfRule>
  </conditionalFormatting>
  <conditionalFormatting sqref="W3:W80">
    <cfRule type="containsText" dxfId="238" priority="4" stopIfTrue="1" operator="containsText" text="!">
      <formula>NOT(ISERROR(SEARCH("!",W3)))</formula>
    </cfRule>
  </conditionalFormatting>
  <conditionalFormatting sqref="W2">
    <cfRule type="cellIs" dxfId="237" priority="3" stopIfTrue="1" operator="lessThan">
      <formula>0</formula>
    </cfRule>
  </conditionalFormatting>
  <dataValidations count="6">
    <dataValidation type="whole" allowBlank="1" showInputMessage="1" showErrorMessage="1" error="You may only purchase each equipment once_x000a_Insert &quot;1&quot; to purchase the equipment" sqref="H31:H34 F11:F14 I27:I34 E27:E30 J25:J26 I18:I21 J52:K52 AC50:AC57 AD54:AD57 D53:F64 F5:G5 AF54:AG57 D3 E4 H11:H14 K27:K30 AE50:AE57 AG9:AG10 AH11:AH15 AF16:AF20 AI27:AI32 H57:H64 G8:G14 G27:G34 L37:O40 D52:H52 I52:I64 G18:G21 F16:F17 AJ39:AJ40 AC3:AF8 AC11:AD20 AK3:AK8 AK11:AK25 AD21:AE25 AK27:AK32 AK35:AK36">
      <formula1>0</formula1>
      <formula2>1</formula2>
    </dataValidation>
    <dataValidation type="whole" allowBlank="1" showInputMessage="1" showErrorMessage="1" errorTitle="Invalid Value" error="You must choose a value between 0 and 10" sqref="M52">
      <formula1>0</formula1>
      <formula2>10</formula2>
    </dataValidation>
    <dataValidation type="whole" allowBlank="1" showInputMessage="1" showErrorMessage="1" errorTitle="Invalid Value" error="You must choose a value between 0 and 3" sqref="N52 L52">
      <formula1>0</formula1>
      <formula2>3</formula2>
    </dataValidation>
    <dataValidation type="whole" allowBlank="1" showInputMessage="1" showErrorMessage="1" errorTitle="Invalid Value" error="You must choose a value between 0 and 7" sqref="M53:M56">
      <formula1>0</formula1>
      <formula2>7</formula2>
    </dataValidation>
    <dataValidation type="whole" allowBlank="1" showInputMessage="1" showErrorMessage="1" errorTitle="Invalid Value" error="You must choose a value between 0 and 2" sqref="L53:L56 N53:N56">
      <formula1>0</formula1>
      <formula2>2</formula2>
    </dataValidation>
    <dataValidation type="whole" operator="greaterThanOrEqual" allowBlank="1" showInputMessage="1" showErrorMessage="1" error="Invalid Value" sqref="AH50:AH57 AI54:AI57">
      <formula1>0</formula1>
    </dataValidation>
  </dataValidations>
  <hyperlinks>
    <hyperlink ref="A2" location="INDEX!A1" display="INDEX"/>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25B7735F-EDA9-4A8E-83C3-E5855E693363}">
            <xm:f>IF(Moria!$R$14="",AA34,1)</xm:f>
            <x14:dxf>
              <font>
                <color auto="1"/>
              </font>
            </x14:dxf>
          </x14:cfRule>
          <xm:sqref>AA34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24.85546875" style="16" bestFit="1" customWidth="1"/>
    <col min="3" max="3" width="5.7109375" style="15" customWidth="1"/>
    <col min="4" max="12" width="2.85546875" style="15" customWidth="1"/>
    <col min="13"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31.7109375" style="16" bestFit="1" customWidth="1"/>
    <col min="28" max="28" width="5.7109375" style="15" customWidth="1"/>
    <col min="29" max="38" width="2.85546875" style="15" customWidth="1"/>
    <col min="39" max="39" width="2.85546875" style="113" customWidth="1"/>
    <col min="40" max="40" width="2.85546875" style="172" customWidth="1"/>
    <col min="41" max="41" width="2.85546875" style="172" hidden="1" customWidth="1"/>
    <col min="42" max="42" width="6.5703125" style="15" customWidth="1"/>
    <col min="43" max="62" width="3.7109375" style="15"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81" width="3.7109375" style="172" customWidth="1"/>
    <col min="82"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6" width="9.140625" style="15" customWidth="1"/>
    <col min="167"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SUMPRODUCT(AQ3:AQ58,$BV$3:$BV$58)+SUM(AQ55:AQ58)</f>
        <v>0</v>
      </c>
      <c r="CC1" s="61">
        <f t="shared" ref="CC1:CU1" si="0">SUMPRODUCT(AR3:AR58,$BV$3:$BV$58)+SUM(AR55:AR58)</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05" x14ac:dyDescent="0.25">
      <c r="A2" s="161" t="s">
        <v>2630</v>
      </c>
      <c r="B2" s="17"/>
      <c r="D2" s="18" t="s">
        <v>32</v>
      </c>
      <c r="E2" s="18" t="s">
        <v>330</v>
      </c>
      <c r="F2" s="18" t="s">
        <v>35</v>
      </c>
      <c r="G2" s="18" t="s">
        <v>398</v>
      </c>
      <c r="H2" s="18" t="s">
        <v>94</v>
      </c>
      <c r="I2" s="18" t="s">
        <v>101</v>
      </c>
      <c r="J2" s="18" t="s">
        <v>286</v>
      </c>
      <c r="K2" s="18" t="s">
        <v>33</v>
      </c>
      <c r="L2" s="18" t="s">
        <v>205</v>
      </c>
      <c r="M2" s="174"/>
      <c r="N2" s="174"/>
      <c r="O2" s="174"/>
      <c r="P2" s="174"/>
      <c r="Q2" s="174"/>
      <c r="R2" s="14" t="s">
        <v>522</v>
      </c>
      <c r="S2" s="14" t="s">
        <v>64</v>
      </c>
      <c r="T2" s="37">
        <f>DL2+BW2</f>
        <v>0</v>
      </c>
      <c r="U2" s="37">
        <f>SUM(S3:S30,AP3:AP58)</f>
        <v>0</v>
      </c>
      <c r="W2" s="37">
        <f>ROUNDUP(BX2/3,0)-BZ2</f>
        <v>0</v>
      </c>
      <c r="Y2" s="37">
        <f>EvilUnits</f>
        <v>0</v>
      </c>
      <c r="Z2" s="37">
        <f>EvilPoints</f>
        <v>0</v>
      </c>
      <c r="AA2" s="17"/>
      <c r="AC2" s="18" t="s">
        <v>286</v>
      </c>
      <c r="AD2" s="18" t="s">
        <v>35</v>
      </c>
      <c r="AE2" s="18" t="s">
        <v>398</v>
      </c>
      <c r="AF2" s="18" t="s">
        <v>83</v>
      </c>
      <c r="AG2" s="18" t="s">
        <v>51</v>
      </c>
      <c r="AH2" s="18" t="s">
        <v>33</v>
      </c>
      <c r="AI2" s="18" t="s">
        <v>205</v>
      </c>
      <c r="AJ2" s="18" t="s">
        <v>96</v>
      </c>
      <c r="AK2" s="18" t="s">
        <v>413</v>
      </c>
      <c r="AL2" s="18" t="s">
        <v>415</v>
      </c>
      <c r="AM2" s="112" t="s">
        <v>2203</v>
      </c>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SUM(DL3:DL79)+DL26</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389</v>
      </c>
      <c r="C3" s="15">
        <v>170</v>
      </c>
      <c r="D3" s="21"/>
      <c r="E3" s="19"/>
      <c r="F3" s="19"/>
      <c r="G3" s="19"/>
      <c r="H3" s="19"/>
      <c r="I3" s="19"/>
      <c r="J3" s="19"/>
      <c r="K3" s="19"/>
      <c r="L3" s="19"/>
      <c r="M3" s="19"/>
      <c r="N3" s="19"/>
      <c r="O3" s="19"/>
      <c r="P3" s="19"/>
      <c r="Q3" s="19"/>
      <c r="R3" s="31"/>
      <c r="S3" s="15">
        <f>DL3*(C3+10*D3)</f>
        <v>0</v>
      </c>
      <c r="T3" s="5"/>
      <c r="U3" s="13"/>
      <c r="V3" s="5"/>
      <c r="W3" s="5" t="str">
        <f t="shared" ref="W3:W66" si="2">T(LOOKUP(DE3,$DD$3:$DD$302,$DB$3:$DB$302))</f>
        <v/>
      </c>
      <c r="X3" s="5"/>
      <c r="Y3" s="5"/>
      <c r="Z3" s="5"/>
      <c r="AA3" s="16" t="s">
        <v>402</v>
      </c>
      <c r="AB3" s="15">
        <v>8</v>
      </c>
      <c r="AC3" s="21"/>
      <c r="AD3" s="21"/>
      <c r="AE3" s="19"/>
      <c r="AF3" s="19"/>
      <c r="AG3" s="19"/>
      <c r="AH3" s="19"/>
      <c r="AI3" s="19"/>
      <c r="AJ3" s="19"/>
      <c r="AK3" s="19"/>
      <c r="AL3" s="19"/>
      <c r="AM3" s="21"/>
      <c r="AN3" s="19"/>
      <c r="AO3" s="19"/>
      <c r="AP3" s="113">
        <f t="shared" ref="AP3:AP12" si="3">SUM(AQ3:BJ3)*(AB3+AC3+AD3+25*AM3)</f>
        <v>0</v>
      </c>
      <c r="AQ3" s="28"/>
      <c r="AR3" s="29"/>
      <c r="AS3" s="29"/>
      <c r="AT3" s="29"/>
      <c r="AU3" s="29"/>
      <c r="AV3" s="29"/>
      <c r="AW3" s="29"/>
      <c r="AX3" s="29"/>
      <c r="AY3" s="29"/>
      <c r="AZ3" s="29"/>
      <c r="BA3" s="29"/>
      <c r="BB3" s="29"/>
      <c r="BC3" s="29"/>
      <c r="BD3" s="29"/>
      <c r="BE3" s="29"/>
      <c r="BF3" s="29"/>
      <c r="BG3" s="29"/>
      <c r="BH3" s="29"/>
      <c r="BI3" s="29"/>
      <c r="BJ3" s="30"/>
      <c r="BV3" s="168">
        <v>1</v>
      </c>
      <c r="BW3" s="40">
        <f t="shared" ref="BW3:BW32" si="4">SUM(AQ3:BJ3)*BV3</f>
        <v>0</v>
      </c>
      <c r="BX3" s="42">
        <f>BW3</f>
        <v>0</v>
      </c>
      <c r="BY3" s="168">
        <f t="shared" ref="BY3:BY11" si="5">AC3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20" si="6">IF(R3=0,"-",CONCATENATE(B3,IF(SUM(D3:Q3)=0,""," with "),IF(D3=1,D$2,""),IF(D3=1,"; ",""),IF(E3=1,E$2,""),IF(E3=1,"; ",""),IF(F3=1,F$2,""),IF(F3=1,"; ",""),IF(G3=1,G$2,""),IF(G3=1,"; ",""),IF(H3=1,H$2,""),IF(H3=1,"; ",""),IF(I3=1,I$2,""),IF(I3=1,"; ",""),IF(J3=1,J$2,""),IF(J3=1,"; ",""),IF(K3=1,K$2,""),IF(K3=1,"; ",""),IF(L3=1,L$2,""),IF(L3=1,"; ",""),IF(M3=1,M$2,""),IF(M3=1,"; ",""),IF(N3=1,N$2,""),IF(N3=1,"; ",""),IF(O3=1,O$2,""),IF(O3=1,"; ",""),IF(P3=1,P$2,""),IF(P3=1,"; ",""),IF(Q3=1,Q$2,""),IF(Q3=1,"; ","")))</f>
        <v>-</v>
      </c>
      <c r="CX3" s="38">
        <f t="shared" ref="CX3:CX20" si="7">R3</f>
        <v>0</v>
      </c>
      <c r="DA3" s="172"/>
      <c r="DB3" s="32" t="str">
        <f>IF(DB4="","",CONCATENATE("Warband ",CZ4," ",DG3))</f>
        <v/>
      </c>
      <c r="DD3" s="172">
        <v>1</v>
      </c>
      <c r="DE3" s="172">
        <v>1</v>
      </c>
      <c r="DG3" s="49" t="str">
        <f>CONCATENATE("   ",DH3,"/",DI3,IF(DH3&gt;DI3," !",""))</f>
        <v xml:space="preserve">   0/12</v>
      </c>
      <c r="DH3" s="172">
        <f>INDEX($CB$1:$CU$1,CZ4)+DJ3</f>
        <v>0</v>
      </c>
      <c r="DI3" s="172">
        <f>IF(DB4=$CW$6,0,12)</f>
        <v>12</v>
      </c>
      <c r="DJ3" s="172">
        <f>IF(DB4=$CW$26,1,0)</f>
        <v>0</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8">IF(CX3=0,0,SUBSTITUTE(SUBSTITUTE(SUBSTITUTE(SUBSTITUTE(SUBSTITUTE(SUBSTITUTE(SUBSTITUTE(SUBSTITUTE($CX3,"12",""),"13",""),"14",""),"15",""),"16",""),"17",""),"18",""),"19",""))</f>
        <v>0</v>
      </c>
    </row>
    <row r="4" spans="1:137" x14ac:dyDescent="0.25">
      <c r="B4" s="16" t="s">
        <v>390</v>
      </c>
      <c r="C4" s="15">
        <v>60</v>
      </c>
      <c r="D4" s="20"/>
      <c r="E4" s="20"/>
      <c r="F4" s="20"/>
      <c r="G4" s="20"/>
      <c r="H4" s="20"/>
      <c r="I4" s="20"/>
      <c r="J4" s="20"/>
      <c r="K4" s="20"/>
      <c r="L4" s="20"/>
      <c r="M4" s="20"/>
      <c r="N4" s="20"/>
      <c r="O4" s="20"/>
      <c r="P4" s="20"/>
      <c r="Q4" s="20"/>
      <c r="R4" s="31"/>
      <c r="S4" s="15">
        <f>DL4*C4</f>
        <v>0</v>
      </c>
      <c r="T4" s="5"/>
      <c r="U4" s="13"/>
      <c r="V4" s="5"/>
      <c r="W4" s="5" t="str">
        <f t="shared" si="2"/>
        <v/>
      </c>
      <c r="X4" s="5"/>
      <c r="Y4" s="5"/>
      <c r="Z4" s="5"/>
      <c r="AA4" s="16" t="s">
        <v>402</v>
      </c>
      <c r="AB4" s="15">
        <v>8</v>
      </c>
      <c r="AC4" s="21"/>
      <c r="AD4" s="21"/>
      <c r="AE4" s="20"/>
      <c r="AF4" s="20"/>
      <c r="AG4" s="20"/>
      <c r="AH4" s="20"/>
      <c r="AI4" s="20"/>
      <c r="AJ4" s="20"/>
      <c r="AK4" s="20"/>
      <c r="AL4" s="20"/>
      <c r="AM4" s="21"/>
      <c r="AN4" s="20"/>
      <c r="AO4" s="20"/>
      <c r="AP4" s="113">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32" si="9">BW4</f>
        <v>0</v>
      </c>
      <c r="BY4" s="168">
        <f t="shared" si="5"/>
        <v>0</v>
      </c>
      <c r="BZ4" s="43">
        <f t="shared" ref="BZ4:BZ32" si="10">BX4*BY4</f>
        <v>0</v>
      </c>
      <c r="CA4" s="38" t="str">
        <f t="shared" ref="CA4:CA32"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6"/>
        <v>-</v>
      </c>
      <c r="CX4" s="38">
        <f t="shared" si="7"/>
        <v>0</v>
      </c>
      <c r="CZ4" s="172">
        <v>1</v>
      </c>
      <c r="DA4" s="172" t="s">
        <v>278</v>
      </c>
      <c r="DB4" s="32" t="str">
        <f>T(LOOKUP(CZ4,$DM$1:$EF$1,$DM$2:$EF$2))</f>
        <v/>
      </c>
      <c r="DD4" s="172">
        <f>IF(OR(DB3="",DB3=" "),DD3,DD3+1)</f>
        <v>1</v>
      </c>
      <c r="DE4" s="172">
        <v>2</v>
      </c>
      <c r="DL4" s="172">
        <f t="shared" ref="DL4" si="13">SUM(DM5:EF5)-SUM(DM4:EF4)</f>
        <v>0</v>
      </c>
      <c r="DM4" s="172">
        <f t="shared" ref="DM4" si="14">IF(OR(CX3=0,ISERROR(SEARCH(DM$1,SUBSTITUTE(SUBSTITUTE($EG3,"10",""),"11","")))),DM3,DM3+1)</f>
        <v>1</v>
      </c>
      <c r="DN4" s="172">
        <f t="shared" ref="DN4" si="15">IF(OR(CX3=0,ISERROR(SEARCH(DN$1,SUBSTITUTE(SUBSTITUTE($CX3,"12",""),"20","")))),DN3,DN3+1)</f>
        <v>1</v>
      </c>
      <c r="DO4" s="172">
        <f t="shared" ref="DO4:DU4"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4"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8"/>
        <v>0</v>
      </c>
    </row>
    <row r="5" spans="1:137" x14ac:dyDescent="0.25">
      <c r="B5" s="16" t="s">
        <v>391</v>
      </c>
      <c r="C5" s="15">
        <v>60</v>
      </c>
      <c r="D5" s="19"/>
      <c r="E5" s="19"/>
      <c r="F5" s="19"/>
      <c r="G5" s="19"/>
      <c r="H5" s="19"/>
      <c r="I5" s="19"/>
      <c r="J5" s="19"/>
      <c r="K5" s="19"/>
      <c r="L5" s="19"/>
      <c r="M5" s="19"/>
      <c r="N5" s="19"/>
      <c r="O5" s="19"/>
      <c r="P5" s="19"/>
      <c r="Q5" s="19"/>
      <c r="R5" s="31"/>
      <c r="S5" s="172">
        <f>DL5*C5</f>
        <v>0</v>
      </c>
      <c r="T5" s="5"/>
      <c r="U5" s="13"/>
      <c r="V5" s="5"/>
      <c r="W5" s="5" t="str">
        <f t="shared" si="2"/>
        <v/>
      </c>
      <c r="X5" s="5"/>
      <c r="Y5" s="5"/>
      <c r="Z5" s="5"/>
      <c r="AA5" s="16" t="s">
        <v>402</v>
      </c>
      <c r="AB5" s="15">
        <v>8</v>
      </c>
      <c r="AC5" s="21"/>
      <c r="AD5" s="21"/>
      <c r="AE5" s="19"/>
      <c r="AF5" s="19"/>
      <c r="AG5" s="19"/>
      <c r="AH5" s="19"/>
      <c r="AI5" s="19"/>
      <c r="AJ5" s="19"/>
      <c r="AK5" s="19"/>
      <c r="AL5" s="19"/>
      <c r="AM5" s="21"/>
      <c r="AN5" s="19"/>
      <c r="AO5" s="19"/>
      <c r="AP5" s="113">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9"/>
        <v>0</v>
      </c>
      <c r="BY5" s="168">
        <f t="shared" si="5"/>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6"/>
        <v>-</v>
      </c>
      <c r="CX5" s="38">
        <f t="shared" si="7"/>
        <v>0</v>
      </c>
      <c r="DA5" s="172">
        <v>1</v>
      </c>
      <c r="DB5" s="32" t="str">
        <f>T(CONCATENATE(LOOKUP(DA5,CB$3:CB$80,$AQ$3:$AQ$80)," ",LOOKUP(DA5,CB$3:CB$80,$CA$3:$CA$80)))</f>
        <v xml:space="preserve"> </v>
      </c>
      <c r="DD5" s="172">
        <f t="shared" ref="DD5:DD68" si="18">IF(OR(DB4="",DB4=" "),DD4,DD4+1)</f>
        <v>1</v>
      </c>
      <c r="DE5" s="172">
        <v>3</v>
      </c>
      <c r="DL5" s="172">
        <f t="shared" ref="DL5:DL68" si="19">SUM(DM6:EF6)-SUM(DM5:EF5)</f>
        <v>0</v>
      </c>
      <c r="DM5" s="172">
        <f t="shared" ref="DM5:DM68" si="20">IF(OR(CX4=0,ISERROR(SEARCH(DM$1,SUBSTITUTE(SUBSTITUTE($EG4,"10",""),"11","")))),DM4,DM4+1)</f>
        <v>1</v>
      </c>
      <c r="DN5" s="172">
        <f t="shared" ref="DN5:DN68" si="21">IF(OR(CX4=0,ISERROR(SEARCH(DN$1,SUBSTITUTE(SUBSTITUTE($CX4,"12",""),"20","")))),DN4,DN4+1)</f>
        <v>1</v>
      </c>
      <c r="DO5" s="172">
        <f t="shared" ref="DO5:DO68" si="22">IF(OR($CX4=0,ISERROR(SEARCH(DO$1,SUBSTITUTE($CX4,DY$1,"")))),DO4,DO4+1)</f>
        <v>1</v>
      </c>
      <c r="DP5" s="172">
        <f t="shared" ref="DP5:DP68" si="23">IF(OR($CX4=0,ISERROR(SEARCH(DP$1,SUBSTITUTE($CX4,DZ$1,"")))),DP4,DP4+1)</f>
        <v>1</v>
      </c>
      <c r="DQ5" s="172">
        <f t="shared" ref="DQ5:DQ68" si="24">IF(OR($CX4=0,ISERROR(SEARCH(DQ$1,SUBSTITUTE($CX4,EA$1,"")))),DQ4,DQ4+1)</f>
        <v>1</v>
      </c>
      <c r="DR5" s="172">
        <f t="shared" ref="DR5:DR68" si="25">IF(OR($CX4=0,ISERROR(SEARCH(DR$1,SUBSTITUTE($CX4,EB$1,"")))),DR4,DR4+1)</f>
        <v>1</v>
      </c>
      <c r="DS5" s="172">
        <f t="shared" ref="DS5:DS68" si="26">IF(OR($CX4=0,ISERROR(SEARCH(DS$1,SUBSTITUTE($CX4,EC$1,"")))),DS4,DS4+1)</f>
        <v>1</v>
      </c>
      <c r="DT5" s="172">
        <f t="shared" ref="DT5:DT68" si="27">IF(OR($CX4=0,ISERROR(SEARCH(DT$1,SUBSTITUTE($CX4,ED$1,"")))),DT4,DT4+1)</f>
        <v>1</v>
      </c>
      <c r="DU5" s="172">
        <f t="shared" ref="DU5:DU68" si="28">IF(OR($CX4=0,ISERROR(SEARCH(DU$1,SUBSTITUTE($CX4,EE$1,"")))),DU4,DU4+1)</f>
        <v>1</v>
      </c>
      <c r="DV5" s="172">
        <f t="shared" ref="DV5:EF28" si="29">IF(OR($CX4=0,ISERROR(SEARCH(DV$1,$CX4))),DV4,DV4+1)</f>
        <v>1</v>
      </c>
      <c r="DW5" s="172">
        <f t="shared" si="29"/>
        <v>1</v>
      </c>
      <c r="DX5" s="172">
        <f t="shared" si="29"/>
        <v>1</v>
      </c>
      <c r="DY5" s="172">
        <f t="shared" si="29"/>
        <v>1</v>
      </c>
      <c r="DZ5" s="172">
        <f t="shared" si="29"/>
        <v>1</v>
      </c>
      <c r="EA5" s="172">
        <f t="shared" si="29"/>
        <v>1</v>
      </c>
      <c r="EB5" s="172">
        <f t="shared" si="29"/>
        <v>1</v>
      </c>
      <c r="EC5" s="172">
        <f t="shared" si="29"/>
        <v>1</v>
      </c>
      <c r="ED5" s="172">
        <f t="shared" si="29"/>
        <v>1</v>
      </c>
      <c r="EE5" s="172">
        <f t="shared" si="29"/>
        <v>1</v>
      </c>
      <c r="EF5" s="172">
        <f t="shared" si="29"/>
        <v>1</v>
      </c>
      <c r="EG5" s="172">
        <f t="shared" si="8"/>
        <v>0</v>
      </c>
    </row>
    <row r="6" spans="1:137" x14ac:dyDescent="0.25">
      <c r="A6" s="15" t="s">
        <v>36</v>
      </c>
      <c r="B6" s="16" t="s">
        <v>392</v>
      </c>
      <c r="C6" s="15">
        <v>25</v>
      </c>
      <c r="D6" s="21"/>
      <c r="E6" s="20"/>
      <c r="F6" s="20"/>
      <c r="G6" s="20"/>
      <c r="H6" s="20"/>
      <c r="I6" s="20"/>
      <c r="J6" s="20"/>
      <c r="K6" s="20"/>
      <c r="L6" s="20"/>
      <c r="M6" s="20"/>
      <c r="N6" s="20"/>
      <c r="O6" s="20"/>
      <c r="P6" s="20"/>
      <c r="Q6" s="20"/>
      <c r="R6" s="31"/>
      <c r="S6" s="172">
        <f>DL6*(C6+10*D6)</f>
        <v>0</v>
      </c>
      <c r="T6" s="5"/>
      <c r="U6" s="13"/>
      <c r="V6" s="5"/>
      <c r="W6" s="5" t="str">
        <f t="shared" si="2"/>
        <v/>
      </c>
      <c r="X6" s="5"/>
      <c r="Y6" s="5"/>
      <c r="Z6" s="5"/>
      <c r="AA6" s="16" t="s">
        <v>402</v>
      </c>
      <c r="AB6" s="15">
        <v>8</v>
      </c>
      <c r="AC6" s="21"/>
      <c r="AD6" s="21"/>
      <c r="AE6" s="20"/>
      <c r="AF6" s="20"/>
      <c r="AG6" s="20"/>
      <c r="AH6" s="20"/>
      <c r="AI6" s="20"/>
      <c r="AJ6" s="20"/>
      <c r="AK6" s="20"/>
      <c r="AL6" s="20"/>
      <c r="AM6" s="21"/>
      <c r="AN6" s="20"/>
      <c r="AO6" s="20"/>
      <c r="AP6" s="113">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9"/>
        <v>0</v>
      </c>
      <c r="BY6" s="168">
        <f t="shared" si="5"/>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6"/>
        <v>-</v>
      </c>
      <c r="CX6" s="38">
        <f t="shared" si="7"/>
        <v>0</v>
      </c>
      <c r="DA6" s="172">
        <v>2</v>
      </c>
      <c r="DB6" s="32" t="str">
        <f t="shared" ref="DB6:DB16" si="30">T(CONCATENATE(LOOKUP(DA6,CB$3:CB$80,$AQ$3:$AQ$80)," ",LOOKUP(DA6,CB$3:CB$80,$CA$3:$CA$80)))</f>
        <v xml:space="preserve"> </v>
      </c>
      <c r="DD6" s="172">
        <f t="shared" si="18"/>
        <v>1</v>
      </c>
      <c r="DE6" s="172">
        <v>4</v>
      </c>
      <c r="DL6" s="172">
        <f t="shared" si="19"/>
        <v>0</v>
      </c>
      <c r="DM6" s="172">
        <f t="shared" si="20"/>
        <v>1</v>
      </c>
      <c r="DN6" s="172">
        <f t="shared" si="21"/>
        <v>1</v>
      </c>
      <c r="DO6" s="172">
        <f t="shared" si="22"/>
        <v>1</v>
      </c>
      <c r="DP6" s="172">
        <f t="shared" si="23"/>
        <v>1</v>
      </c>
      <c r="DQ6" s="172">
        <f t="shared" si="24"/>
        <v>1</v>
      </c>
      <c r="DR6" s="172">
        <f t="shared" si="25"/>
        <v>1</v>
      </c>
      <c r="DS6" s="172">
        <f t="shared" si="26"/>
        <v>1</v>
      </c>
      <c r="DT6" s="172">
        <f t="shared" si="27"/>
        <v>1</v>
      </c>
      <c r="DU6" s="172">
        <f t="shared" si="28"/>
        <v>1</v>
      </c>
      <c r="DV6" s="172">
        <f t="shared" si="29"/>
        <v>1</v>
      </c>
      <c r="DW6" s="172">
        <f t="shared" si="29"/>
        <v>1</v>
      </c>
      <c r="DX6" s="172">
        <f t="shared" si="29"/>
        <v>1</v>
      </c>
      <c r="DY6" s="172">
        <f t="shared" si="29"/>
        <v>1</v>
      </c>
      <c r="DZ6" s="172">
        <f t="shared" si="29"/>
        <v>1</v>
      </c>
      <c r="EA6" s="172">
        <f t="shared" si="29"/>
        <v>1</v>
      </c>
      <c r="EB6" s="172">
        <f t="shared" si="29"/>
        <v>1</v>
      </c>
      <c r="EC6" s="172">
        <f t="shared" si="29"/>
        <v>1</v>
      </c>
      <c r="ED6" s="172">
        <f t="shared" si="29"/>
        <v>1</v>
      </c>
      <c r="EE6" s="172">
        <f t="shared" si="29"/>
        <v>1</v>
      </c>
      <c r="EF6" s="172">
        <f t="shared" si="29"/>
        <v>1</v>
      </c>
      <c r="EG6" s="172">
        <f t="shared" si="8"/>
        <v>0</v>
      </c>
    </row>
    <row r="7" spans="1:137" x14ac:dyDescent="0.25">
      <c r="B7" s="16" t="s">
        <v>393</v>
      </c>
      <c r="C7" s="15">
        <v>85</v>
      </c>
      <c r="D7" s="21"/>
      <c r="E7" s="19"/>
      <c r="F7" s="19"/>
      <c r="G7" s="19"/>
      <c r="H7" s="19"/>
      <c r="I7" s="19"/>
      <c r="J7" s="19"/>
      <c r="K7" s="19"/>
      <c r="L7" s="19"/>
      <c r="M7" s="19"/>
      <c r="N7" s="19"/>
      <c r="O7" s="19"/>
      <c r="P7" s="19"/>
      <c r="Q7" s="19"/>
      <c r="R7" s="31"/>
      <c r="S7" s="172">
        <f>DL7*(C7+10*D7)</f>
        <v>0</v>
      </c>
      <c r="T7" s="5"/>
      <c r="U7" s="13"/>
      <c r="V7" s="5"/>
      <c r="W7" s="5" t="str">
        <f t="shared" si="2"/>
        <v/>
      </c>
      <c r="X7" s="5"/>
      <c r="Y7" s="5"/>
      <c r="Z7" s="5"/>
      <c r="AA7" s="16" t="s">
        <v>402</v>
      </c>
      <c r="AB7" s="15">
        <v>8</v>
      </c>
      <c r="AC7" s="21"/>
      <c r="AD7" s="21"/>
      <c r="AE7" s="19"/>
      <c r="AF7" s="19"/>
      <c r="AG7" s="19"/>
      <c r="AH7" s="19"/>
      <c r="AI7" s="19"/>
      <c r="AJ7" s="19"/>
      <c r="AK7" s="19"/>
      <c r="AL7" s="19"/>
      <c r="AM7" s="21"/>
      <c r="AN7" s="19"/>
      <c r="AO7" s="19"/>
      <c r="AP7" s="113">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9"/>
        <v>0</v>
      </c>
      <c r="BY7" s="168">
        <f t="shared" si="5"/>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6"/>
        <v>-</v>
      </c>
      <c r="CX7" s="38">
        <f t="shared" si="7"/>
        <v>0</v>
      </c>
      <c r="DA7" s="172">
        <v>3</v>
      </c>
      <c r="DB7" s="32" t="str">
        <f t="shared" si="30"/>
        <v xml:space="preserve"> </v>
      </c>
      <c r="DD7" s="172">
        <f t="shared" si="18"/>
        <v>1</v>
      </c>
      <c r="DE7" s="172">
        <v>5</v>
      </c>
      <c r="DL7" s="172">
        <f t="shared" si="19"/>
        <v>0</v>
      </c>
      <c r="DM7" s="172">
        <f t="shared" si="20"/>
        <v>1</v>
      </c>
      <c r="DN7" s="172">
        <f t="shared" si="21"/>
        <v>1</v>
      </c>
      <c r="DO7" s="172">
        <f t="shared" si="22"/>
        <v>1</v>
      </c>
      <c r="DP7" s="172">
        <f t="shared" si="23"/>
        <v>1</v>
      </c>
      <c r="DQ7" s="172">
        <f t="shared" si="24"/>
        <v>1</v>
      </c>
      <c r="DR7" s="172">
        <f t="shared" si="25"/>
        <v>1</v>
      </c>
      <c r="DS7" s="172">
        <f t="shared" si="26"/>
        <v>1</v>
      </c>
      <c r="DT7" s="172">
        <f t="shared" si="27"/>
        <v>1</v>
      </c>
      <c r="DU7" s="172">
        <f t="shared" si="28"/>
        <v>1</v>
      </c>
      <c r="DV7" s="172">
        <f t="shared" si="29"/>
        <v>1</v>
      </c>
      <c r="DW7" s="172">
        <f t="shared" si="29"/>
        <v>1</v>
      </c>
      <c r="DX7" s="172">
        <f t="shared" si="29"/>
        <v>1</v>
      </c>
      <c r="DY7" s="172">
        <f t="shared" si="29"/>
        <v>1</v>
      </c>
      <c r="DZ7" s="172">
        <f t="shared" si="29"/>
        <v>1</v>
      </c>
      <c r="EA7" s="172">
        <f t="shared" si="29"/>
        <v>1</v>
      </c>
      <c r="EB7" s="172">
        <f t="shared" si="29"/>
        <v>1</v>
      </c>
      <c r="EC7" s="172">
        <f t="shared" si="29"/>
        <v>1</v>
      </c>
      <c r="ED7" s="172">
        <f t="shared" si="29"/>
        <v>1</v>
      </c>
      <c r="EE7" s="172">
        <f t="shared" si="29"/>
        <v>1</v>
      </c>
      <c r="EF7" s="172">
        <f t="shared" si="29"/>
        <v>1</v>
      </c>
      <c r="EG7" s="172">
        <f t="shared" si="8"/>
        <v>0</v>
      </c>
    </row>
    <row r="8" spans="1:137" x14ac:dyDescent="0.25">
      <c r="B8" s="16" t="s">
        <v>394</v>
      </c>
      <c r="C8" s="15">
        <v>45</v>
      </c>
      <c r="D8" s="20"/>
      <c r="E8" s="21"/>
      <c r="F8" s="21"/>
      <c r="G8" s="20"/>
      <c r="H8" s="20"/>
      <c r="I8" s="20"/>
      <c r="J8" s="20"/>
      <c r="K8" s="20"/>
      <c r="L8" s="20"/>
      <c r="M8" s="20"/>
      <c r="N8" s="20"/>
      <c r="O8" s="20"/>
      <c r="P8" s="20"/>
      <c r="Q8" s="20"/>
      <c r="R8" s="31"/>
      <c r="S8" s="15">
        <f>DL8*(C8+10*E8+5*F8)</f>
        <v>0</v>
      </c>
      <c r="T8" s="5"/>
      <c r="U8" s="13"/>
      <c r="V8" s="5"/>
      <c r="W8" s="5" t="str">
        <f t="shared" si="2"/>
        <v/>
      </c>
      <c r="X8" s="5"/>
      <c r="Y8" s="5"/>
      <c r="Z8" s="5"/>
      <c r="AA8" s="22" t="s">
        <v>499</v>
      </c>
      <c r="AB8" s="15">
        <v>9</v>
      </c>
      <c r="AC8" s="21"/>
      <c r="AD8" s="21"/>
      <c r="AE8" s="20"/>
      <c r="AF8" s="20"/>
      <c r="AG8" s="20"/>
      <c r="AH8" s="20"/>
      <c r="AI8" s="20"/>
      <c r="AJ8" s="20"/>
      <c r="AK8" s="20"/>
      <c r="AL8" s="20"/>
      <c r="AM8" s="21"/>
      <c r="AN8" s="20"/>
      <c r="AO8" s="20"/>
      <c r="AP8" s="113">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9"/>
        <v>0</v>
      </c>
      <c r="BY8" s="168">
        <f t="shared" si="5"/>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6"/>
        <v>-</v>
      </c>
      <c r="CX8" s="38">
        <f t="shared" si="7"/>
        <v>0</v>
      </c>
      <c r="DA8" s="172">
        <v>4</v>
      </c>
      <c r="DB8" s="32" t="str">
        <f t="shared" si="30"/>
        <v xml:space="preserve"> </v>
      </c>
      <c r="DD8" s="172">
        <f t="shared" si="18"/>
        <v>1</v>
      </c>
      <c r="DE8" s="172">
        <v>6</v>
      </c>
      <c r="DL8" s="172">
        <f t="shared" si="19"/>
        <v>0</v>
      </c>
      <c r="DM8" s="172">
        <f t="shared" si="20"/>
        <v>1</v>
      </c>
      <c r="DN8" s="172">
        <f t="shared" si="21"/>
        <v>1</v>
      </c>
      <c r="DO8" s="172">
        <f t="shared" si="22"/>
        <v>1</v>
      </c>
      <c r="DP8" s="172">
        <f t="shared" si="23"/>
        <v>1</v>
      </c>
      <c r="DQ8" s="172">
        <f t="shared" si="24"/>
        <v>1</v>
      </c>
      <c r="DR8" s="172">
        <f t="shared" si="25"/>
        <v>1</v>
      </c>
      <c r="DS8" s="172">
        <f t="shared" si="26"/>
        <v>1</v>
      </c>
      <c r="DT8" s="172">
        <f t="shared" si="27"/>
        <v>1</v>
      </c>
      <c r="DU8" s="172">
        <f t="shared" si="28"/>
        <v>1</v>
      </c>
      <c r="DV8" s="172">
        <f t="shared" si="29"/>
        <v>1</v>
      </c>
      <c r="DW8" s="172">
        <f t="shared" si="29"/>
        <v>1</v>
      </c>
      <c r="DX8" s="172">
        <f t="shared" si="29"/>
        <v>1</v>
      </c>
      <c r="DY8" s="172">
        <f t="shared" si="29"/>
        <v>1</v>
      </c>
      <c r="DZ8" s="172">
        <f t="shared" si="29"/>
        <v>1</v>
      </c>
      <c r="EA8" s="172">
        <f t="shared" si="29"/>
        <v>1</v>
      </c>
      <c r="EB8" s="172">
        <f t="shared" si="29"/>
        <v>1</v>
      </c>
      <c r="EC8" s="172">
        <f t="shared" si="29"/>
        <v>1</v>
      </c>
      <c r="ED8" s="172">
        <f t="shared" si="29"/>
        <v>1</v>
      </c>
      <c r="EE8" s="172">
        <f t="shared" si="29"/>
        <v>1</v>
      </c>
      <c r="EF8" s="172">
        <f t="shared" si="29"/>
        <v>1</v>
      </c>
      <c r="EG8" s="172">
        <f t="shared" si="8"/>
        <v>0</v>
      </c>
    </row>
    <row r="9" spans="1:137" x14ac:dyDescent="0.25">
      <c r="B9" s="16" t="s">
        <v>395</v>
      </c>
      <c r="C9" s="15">
        <v>60</v>
      </c>
      <c r="D9" s="19"/>
      <c r="E9" s="19"/>
      <c r="F9" s="19"/>
      <c r="G9" s="19"/>
      <c r="H9" s="19"/>
      <c r="I9" s="19"/>
      <c r="J9" s="19"/>
      <c r="K9" s="19"/>
      <c r="L9" s="19"/>
      <c r="M9" s="19"/>
      <c r="N9" s="19"/>
      <c r="O9" s="19"/>
      <c r="P9" s="19"/>
      <c r="Q9" s="19"/>
      <c r="R9" s="31"/>
      <c r="S9" s="172">
        <f t="shared" ref="S9:S10" si="31">DL9*C9</f>
        <v>0</v>
      </c>
      <c r="T9" s="5"/>
      <c r="U9" s="13"/>
      <c r="V9" s="5"/>
      <c r="W9" s="5" t="str">
        <f t="shared" si="2"/>
        <v/>
      </c>
      <c r="X9" s="5"/>
      <c r="Y9" s="5"/>
      <c r="Z9" s="5"/>
      <c r="AA9" s="22" t="s">
        <v>499</v>
      </c>
      <c r="AB9" s="15">
        <v>9</v>
      </c>
      <c r="AC9" s="21"/>
      <c r="AD9" s="21"/>
      <c r="AE9" s="19"/>
      <c r="AF9" s="19"/>
      <c r="AG9" s="19"/>
      <c r="AH9" s="19"/>
      <c r="AI9" s="19"/>
      <c r="AJ9" s="19"/>
      <c r="AK9" s="19"/>
      <c r="AL9" s="19"/>
      <c r="AM9" s="21"/>
      <c r="AN9" s="19"/>
      <c r="AO9" s="19"/>
      <c r="AP9" s="113">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9"/>
        <v>0</v>
      </c>
      <c r="BY9" s="168">
        <f t="shared" si="5"/>
        <v>0</v>
      </c>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6"/>
        <v>-</v>
      </c>
      <c r="CX9" s="38">
        <f t="shared" si="7"/>
        <v>0</v>
      </c>
      <c r="DA9" s="172">
        <v>5</v>
      </c>
      <c r="DB9" s="32" t="str">
        <f t="shared" si="30"/>
        <v xml:space="preserve"> </v>
      </c>
      <c r="DD9" s="172">
        <f t="shared" si="18"/>
        <v>1</v>
      </c>
      <c r="DE9" s="172">
        <v>7</v>
      </c>
      <c r="DL9" s="172">
        <f t="shared" si="19"/>
        <v>0</v>
      </c>
      <c r="DM9" s="172">
        <f t="shared" si="20"/>
        <v>1</v>
      </c>
      <c r="DN9" s="172">
        <f t="shared" si="21"/>
        <v>1</v>
      </c>
      <c r="DO9" s="172">
        <f t="shared" si="22"/>
        <v>1</v>
      </c>
      <c r="DP9" s="172">
        <f t="shared" si="23"/>
        <v>1</v>
      </c>
      <c r="DQ9" s="172">
        <f t="shared" si="24"/>
        <v>1</v>
      </c>
      <c r="DR9" s="172">
        <f t="shared" si="25"/>
        <v>1</v>
      </c>
      <c r="DS9" s="172">
        <f t="shared" si="26"/>
        <v>1</v>
      </c>
      <c r="DT9" s="172">
        <f t="shared" si="27"/>
        <v>1</v>
      </c>
      <c r="DU9" s="172">
        <f t="shared" si="28"/>
        <v>1</v>
      </c>
      <c r="DV9" s="172">
        <f t="shared" si="29"/>
        <v>1</v>
      </c>
      <c r="DW9" s="172">
        <f t="shared" si="29"/>
        <v>1</v>
      </c>
      <c r="DX9" s="172">
        <f t="shared" si="29"/>
        <v>1</v>
      </c>
      <c r="DY9" s="172">
        <f t="shared" si="29"/>
        <v>1</v>
      </c>
      <c r="DZ9" s="172">
        <f t="shared" si="29"/>
        <v>1</v>
      </c>
      <c r="EA9" s="172">
        <f t="shared" si="29"/>
        <v>1</v>
      </c>
      <c r="EB9" s="172">
        <f t="shared" si="29"/>
        <v>1</v>
      </c>
      <c r="EC9" s="172">
        <f t="shared" si="29"/>
        <v>1</v>
      </c>
      <c r="ED9" s="172">
        <f t="shared" si="29"/>
        <v>1</v>
      </c>
      <c r="EE9" s="172">
        <f t="shared" si="29"/>
        <v>1</v>
      </c>
      <c r="EF9" s="172">
        <f t="shared" si="29"/>
        <v>1</v>
      </c>
      <c r="EG9" s="172">
        <f t="shared" si="8"/>
        <v>0</v>
      </c>
    </row>
    <row r="10" spans="1:137" x14ac:dyDescent="0.25">
      <c r="B10" s="51" t="s">
        <v>396</v>
      </c>
      <c r="C10" s="15">
        <v>60</v>
      </c>
      <c r="D10" s="20"/>
      <c r="E10" s="20"/>
      <c r="F10" s="20"/>
      <c r="G10" s="20"/>
      <c r="H10" s="20"/>
      <c r="I10" s="20"/>
      <c r="J10" s="20"/>
      <c r="K10" s="20"/>
      <c r="L10" s="20"/>
      <c r="M10" s="20"/>
      <c r="N10" s="20"/>
      <c r="O10" s="20"/>
      <c r="P10" s="20"/>
      <c r="Q10" s="20"/>
      <c r="R10" s="31"/>
      <c r="S10" s="172">
        <f t="shared" si="31"/>
        <v>0</v>
      </c>
      <c r="T10" s="5"/>
      <c r="U10" s="13"/>
      <c r="V10" s="5"/>
      <c r="W10" s="5" t="str">
        <f t="shared" si="2"/>
        <v/>
      </c>
      <c r="X10" s="5"/>
      <c r="Y10" s="5"/>
      <c r="Z10" s="5"/>
      <c r="AA10" s="22" t="s">
        <v>499</v>
      </c>
      <c r="AB10" s="15">
        <v>9</v>
      </c>
      <c r="AC10" s="21"/>
      <c r="AD10" s="21"/>
      <c r="AE10" s="20"/>
      <c r="AF10" s="20"/>
      <c r="AG10" s="20"/>
      <c r="AH10" s="20"/>
      <c r="AI10" s="20"/>
      <c r="AJ10" s="20"/>
      <c r="AK10" s="20"/>
      <c r="AL10" s="20"/>
      <c r="AM10" s="21"/>
      <c r="AN10" s="20"/>
      <c r="AO10" s="20"/>
      <c r="AP10" s="113">
        <f t="shared" si="3"/>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9"/>
        <v>0</v>
      </c>
      <c r="BY10" s="168">
        <f t="shared" si="5"/>
        <v>0</v>
      </c>
      <c r="BZ10" s="43">
        <f t="shared" si="10"/>
        <v>0</v>
      </c>
      <c r="CA10" s="38" t="str">
        <f t="shared" si="11"/>
        <v>-</v>
      </c>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6"/>
        <v>-</v>
      </c>
      <c r="CX10" s="38">
        <f t="shared" si="7"/>
        <v>0</v>
      </c>
      <c r="DA10" s="172">
        <v>6</v>
      </c>
      <c r="DB10" s="32" t="str">
        <f t="shared" si="30"/>
        <v xml:space="preserve"> </v>
      </c>
      <c r="DD10" s="172">
        <f t="shared" si="18"/>
        <v>1</v>
      </c>
      <c r="DE10" s="172">
        <v>8</v>
      </c>
      <c r="DL10" s="172">
        <f t="shared" si="19"/>
        <v>0</v>
      </c>
      <c r="DM10" s="172">
        <f t="shared" si="20"/>
        <v>1</v>
      </c>
      <c r="DN10" s="172">
        <f t="shared" si="21"/>
        <v>1</v>
      </c>
      <c r="DO10" s="172">
        <f t="shared" si="22"/>
        <v>1</v>
      </c>
      <c r="DP10" s="172">
        <f t="shared" si="23"/>
        <v>1</v>
      </c>
      <c r="DQ10" s="172">
        <f t="shared" si="24"/>
        <v>1</v>
      </c>
      <c r="DR10" s="172">
        <f t="shared" si="25"/>
        <v>1</v>
      </c>
      <c r="DS10" s="172">
        <f t="shared" si="26"/>
        <v>1</v>
      </c>
      <c r="DT10" s="172">
        <f t="shared" si="27"/>
        <v>1</v>
      </c>
      <c r="DU10" s="172">
        <f t="shared" si="28"/>
        <v>1</v>
      </c>
      <c r="DV10" s="172">
        <f t="shared" si="29"/>
        <v>1</v>
      </c>
      <c r="DW10" s="172">
        <f t="shared" si="29"/>
        <v>1</v>
      </c>
      <c r="DX10" s="172">
        <f t="shared" si="29"/>
        <v>1</v>
      </c>
      <c r="DY10" s="172">
        <f t="shared" si="29"/>
        <v>1</v>
      </c>
      <c r="DZ10" s="172">
        <f t="shared" si="29"/>
        <v>1</v>
      </c>
      <c r="EA10" s="172">
        <f t="shared" si="29"/>
        <v>1</v>
      </c>
      <c r="EB10" s="172">
        <f t="shared" si="29"/>
        <v>1</v>
      </c>
      <c r="EC10" s="172">
        <f t="shared" si="29"/>
        <v>1</v>
      </c>
      <c r="ED10" s="172">
        <f t="shared" si="29"/>
        <v>1</v>
      </c>
      <c r="EE10" s="172">
        <f t="shared" si="29"/>
        <v>1</v>
      </c>
      <c r="EF10" s="172">
        <f t="shared" si="29"/>
        <v>1</v>
      </c>
      <c r="EG10" s="172">
        <f t="shared" si="8"/>
        <v>0</v>
      </c>
    </row>
    <row r="11" spans="1:137" x14ac:dyDescent="0.25">
      <c r="B11" s="16" t="s">
        <v>397</v>
      </c>
      <c r="C11" s="15">
        <v>50</v>
      </c>
      <c r="D11" s="19"/>
      <c r="E11" s="19"/>
      <c r="F11" s="21"/>
      <c r="G11" s="21"/>
      <c r="H11" s="21"/>
      <c r="I11" s="19"/>
      <c r="J11" s="21"/>
      <c r="K11" s="19"/>
      <c r="L11" s="21"/>
      <c r="M11" s="19"/>
      <c r="N11" s="19"/>
      <c r="O11" s="19"/>
      <c r="P11" s="19"/>
      <c r="Q11" s="19"/>
      <c r="R11" s="31"/>
      <c r="S11" s="15">
        <f>DL11*(C11+5*SUM(F11:H11,J11,L11))</f>
        <v>0</v>
      </c>
      <c r="T11" s="5"/>
      <c r="U11" s="13"/>
      <c r="V11" s="5"/>
      <c r="W11" s="5" t="str">
        <f t="shared" si="2"/>
        <v/>
      </c>
      <c r="X11" s="5"/>
      <c r="Y11" s="5"/>
      <c r="Z11" s="5"/>
      <c r="AA11" s="22" t="s">
        <v>499</v>
      </c>
      <c r="AB11" s="15">
        <v>9</v>
      </c>
      <c r="AC11" s="21"/>
      <c r="AD11" s="21"/>
      <c r="AE11" s="19"/>
      <c r="AF11" s="19"/>
      <c r="AG11" s="19"/>
      <c r="AH11" s="19"/>
      <c r="AI11" s="19"/>
      <c r="AJ11" s="19"/>
      <c r="AK11" s="19"/>
      <c r="AL11" s="19"/>
      <c r="AM11" s="21"/>
      <c r="AN11" s="19"/>
      <c r="AO11" s="19"/>
      <c r="AP11" s="113">
        <f t="shared" si="3"/>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9"/>
        <v>0</v>
      </c>
      <c r="BY11" s="168">
        <f t="shared" si="5"/>
        <v>0</v>
      </c>
      <c r="BZ11" s="43">
        <f t="shared" si="10"/>
        <v>0</v>
      </c>
      <c r="CA11" s="38" t="str">
        <f t="shared" si="11"/>
        <v>-</v>
      </c>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CW11" s="38" t="str">
        <f t="shared" si="6"/>
        <v>-</v>
      </c>
      <c r="CX11" s="38">
        <f t="shared" si="7"/>
        <v>0</v>
      </c>
      <c r="DA11" s="172">
        <v>7</v>
      </c>
      <c r="DB11" s="32" t="str">
        <f t="shared" si="30"/>
        <v xml:space="preserve"> </v>
      </c>
      <c r="DD11" s="172">
        <f t="shared" si="18"/>
        <v>1</v>
      </c>
      <c r="DE11" s="172">
        <v>9</v>
      </c>
      <c r="DL11" s="172">
        <f t="shared" si="19"/>
        <v>0</v>
      </c>
      <c r="DM11" s="172">
        <f t="shared" si="20"/>
        <v>1</v>
      </c>
      <c r="DN11" s="172">
        <f t="shared" si="21"/>
        <v>1</v>
      </c>
      <c r="DO11" s="172">
        <f t="shared" si="22"/>
        <v>1</v>
      </c>
      <c r="DP11" s="172">
        <f t="shared" si="23"/>
        <v>1</v>
      </c>
      <c r="DQ11" s="172">
        <f t="shared" si="24"/>
        <v>1</v>
      </c>
      <c r="DR11" s="172">
        <f t="shared" si="25"/>
        <v>1</v>
      </c>
      <c r="DS11" s="172">
        <f t="shared" si="26"/>
        <v>1</v>
      </c>
      <c r="DT11" s="172">
        <f t="shared" si="27"/>
        <v>1</v>
      </c>
      <c r="DU11" s="172">
        <f t="shared" si="28"/>
        <v>1</v>
      </c>
      <c r="DV11" s="172">
        <f t="shared" si="29"/>
        <v>1</v>
      </c>
      <c r="DW11" s="172">
        <f t="shared" si="29"/>
        <v>1</v>
      </c>
      <c r="DX11" s="172">
        <f t="shared" si="29"/>
        <v>1</v>
      </c>
      <c r="DY11" s="172">
        <f t="shared" si="29"/>
        <v>1</v>
      </c>
      <c r="DZ11" s="172">
        <f t="shared" si="29"/>
        <v>1</v>
      </c>
      <c r="EA11" s="172">
        <f t="shared" si="29"/>
        <v>1</v>
      </c>
      <c r="EB11" s="172">
        <f t="shared" si="29"/>
        <v>1</v>
      </c>
      <c r="EC11" s="172">
        <f t="shared" si="29"/>
        <v>1</v>
      </c>
      <c r="ED11" s="172">
        <f t="shared" si="29"/>
        <v>1</v>
      </c>
      <c r="EE11" s="172">
        <f t="shared" si="29"/>
        <v>1</v>
      </c>
      <c r="EF11" s="172">
        <f t="shared" si="29"/>
        <v>1</v>
      </c>
      <c r="EG11" s="172">
        <f t="shared" si="8"/>
        <v>0</v>
      </c>
    </row>
    <row r="12" spans="1:137" x14ac:dyDescent="0.25">
      <c r="B12" s="16" t="s">
        <v>397</v>
      </c>
      <c r="C12" s="15">
        <v>50</v>
      </c>
      <c r="D12" s="20"/>
      <c r="E12" s="20"/>
      <c r="F12" s="21"/>
      <c r="G12" s="21"/>
      <c r="H12" s="21"/>
      <c r="I12" s="20"/>
      <c r="J12" s="21"/>
      <c r="K12" s="20"/>
      <c r="L12" s="21"/>
      <c r="M12" s="20"/>
      <c r="N12" s="20"/>
      <c r="O12" s="20"/>
      <c r="P12" s="20"/>
      <c r="Q12" s="20"/>
      <c r="R12" s="31"/>
      <c r="S12" s="172">
        <f t="shared" ref="S12:S15" si="32">DL12*(C12+5*SUM(F12:H12,J12,L12))</f>
        <v>0</v>
      </c>
      <c r="T12" s="5"/>
      <c r="U12" s="13"/>
      <c r="V12" s="5"/>
      <c r="W12" s="5" t="str">
        <f t="shared" si="2"/>
        <v/>
      </c>
      <c r="X12" s="5"/>
      <c r="Y12" s="5"/>
      <c r="Z12" s="5"/>
      <c r="AA12" s="22" t="s">
        <v>499</v>
      </c>
      <c r="AB12" s="15">
        <v>9</v>
      </c>
      <c r="AC12" s="21"/>
      <c r="AD12" s="21"/>
      <c r="AE12" s="20"/>
      <c r="AF12" s="20"/>
      <c r="AG12" s="20"/>
      <c r="AH12" s="20"/>
      <c r="AI12" s="20"/>
      <c r="AJ12" s="20"/>
      <c r="AK12" s="20"/>
      <c r="AL12" s="20"/>
      <c r="AM12" s="21"/>
      <c r="AN12" s="20"/>
      <c r="AO12" s="20"/>
      <c r="AP12" s="15">
        <f t="shared" si="3"/>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9"/>
        <v>0</v>
      </c>
      <c r="BY12" s="168">
        <f>AC12</f>
        <v>0</v>
      </c>
      <c r="BZ12" s="43">
        <f t="shared" si="10"/>
        <v>0</v>
      </c>
      <c r="CA12" s="38" t="str">
        <f t="shared" si="11"/>
        <v>-</v>
      </c>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CW12" s="38" t="str">
        <f t="shared" si="6"/>
        <v>-</v>
      </c>
      <c r="CX12" s="38">
        <f t="shared" si="7"/>
        <v>0</v>
      </c>
      <c r="DA12" s="172">
        <v>8</v>
      </c>
      <c r="DB12" s="32" t="str">
        <f t="shared" si="30"/>
        <v xml:space="preserve"> </v>
      </c>
      <c r="DD12" s="172">
        <f t="shared" si="18"/>
        <v>1</v>
      </c>
      <c r="DE12" s="172">
        <v>10</v>
      </c>
      <c r="DL12" s="172">
        <f t="shared" si="19"/>
        <v>0</v>
      </c>
      <c r="DM12" s="172">
        <f t="shared" si="20"/>
        <v>1</v>
      </c>
      <c r="DN12" s="172">
        <f t="shared" si="21"/>
        <v>1</v>
      </c>
      <c r="DO12" s="172">
        <f t="shared" si="22"/>
        <v>1</v>
      </c>
      <c r="DP12" s="172">
        <f t="shared" si="23"/>
        <v>1</v>
      </c>
      <c r="DQ12" s="172">
        <f t="shared" si="24"/>
        <v>1</v>
      </c>
      <c r="DR12" s="172">
        <f t="shared" si="25"/>
        <v>1</v>
      </c>
      <c r="DS12" s="172">
        <f t="shared" si="26"/>
        <v>1</v>
      </c>
      <c r="DT12" s="172">
        <f t="shared" si="27"/>
        <v>1</v>
      </c>
      <c r="DU12" s="172">
        <f t="shared" si="28"/>
        <v>1</v>
      </c>
      <c r="DV12" s="172">
        <f t="shared" si="29"/>
        <v>1</v>
      </c>
      <c r="DW12" s="172">
        <f t="shared" si="29"/>
        <v>1</v>
      </c>
      <c r="DX12" s="172">
        <f t="shared" si="29"/>
        <v>1</v>
      </c>
      <c r="DY12" s="172">
        <f t="shared" si="29"/>
        <v>1</v>
      </c>
      <c r="DZ12" s="172">
        <f t="shared" si="29"/>
        <v>1</v>
      </c>
      <c r="EA12" s="172">
        <f t="shared" si="29"/>
        <v>1</v>
      </c>
      <c r="EB12" s="172">
        <f t="shared" si="29"/>
        <v>1</v>
      </c>
      <c r="EC12" s="172">
        <f t="shared" si="29"/>
        <v>1</v>
      </c>
      <c r="ED12" s="172">
        <f t="shared" si="29"/>
        <v>1</v>
      </c>
      <c r="EE12" s="172">
        <f t="shared" si="29"/>
        <v>1</v>
      </c>
      <c r="EF12" s="172">
        <f t="shared" si="29"/>
        <v>1</v>
      </c>
      <c r="EG12" s="172">
        <f t="shared" si="8"/>
        <v>0</v>
      </c>
    </row>
    <row r="13" spans="1:137" x14ac:dyDescent="0.25">
      <c r="B13" s="16" t="s">
        <v>397</v>
      </c>
      <c r="C13" s="15">
        <v>50</v>
      </c>
      <c r="D13" s="19"/>
      <c r="E13" s="19"/>
      <c r="F13" s="21"/>
      <c r="G13" s="21"/>
      <c r="H13" s="21"/>
      <c r="I13" s="19"/>
      <c r="J13" s="21"/>
      <c r="K13" s="19"/>
      <c r="L13" s="21"/>
      <c r="M13" s="19"/>
      <c r="N13" s="19"/>
      <c r="O13" s="19"/>
      <c r="P13" s="19"/>
      <c r="Q13" s="19"/>
      <c r="R13" s="31"/>
      <c r="S13" s="172">
        <f t="shared" si="32"/>
        <v>0</v>
      </c>
      <c r="T13" s="5"/>
      <c r="U13" s="13"/>
      <c r="V13" s="5"/>
      <c r="W13" s="5" t="str">
        <f t="shared" si="2"/>
        <v/>
      </c>
      <c r="X13" s="5"/>
      <c r="Y13" s="5"/>
      <c r="Z13" s="5"/>
      <c r="AA13" s="16" t="s">
        <v>404</v>
      </c>
      <c r="AB13" s="15">
        <v>9</v>
      </c>
      <c r="AC13" s="19"/>
      <c r="AD13" s="21"/>
      <c r="AE13" s="21"/>
      <c r="AF13" s="21"/>
      <c r="AG13" s="19"/>
      <c r="AH13" s="19"/>
      <c r="AI13" s="19"/>
      <c r="AJ13" s="19"/>
      <c r="AK13" s="19"/>
      <c r="AL13" s="19"/>
      <c r="AM13" s="21"/>
      <c r="AN13" s="19"/>
      <c r="AO13" s="19"/>
      <c r="AP13" s="113">
        <f>SUM(AQ13:BJ13)*(AB13+AD13+2*AE13+AF13+25*AM13)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9"/>
        <v>0</v>
      </c>
      <c r="BY13" s="168">
        <f>AE13</f>
        <v>0</v>
      </c>
      <c r="BZ13" s="43">
        <f t="shared" si="10"/>
        <v>0</v>
      </c>
      <c r="CA13" s="38" t="str">
        <f t="shared" si="11"/>
        <v>-</v>
      </c>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CW13" s="38" t="str">
        <f t="shared" si="6"/>
        <v>-</v>
      </c>
      <c r="CX13" s="38">
        <f t="shared" si="7"/>
        <v>0</v>
      </c>
      <c r="DA13" s="172">
        <v>9</v>
      </c>
      <c r="DB13" s="32" t="str">
        <f t="shared" si="30"/>
        <v xml:space="preserve"> </v>
      </c>
      <c r="DD13" s="172">
        <f t="shared" si="18"/>
        <v>1</v>
      </c>
      <c r="DE13" s="172">
        <v>11</v>
      </c>
      <c r="DL13" s="172">
        <f t="shared" si="19"/>
        <v>0</v>
      </c>
      <c r="DM13" s="172">
        <f t="shared" si="20"/>
        <v>1</v>
      </c>
      <c r="DN13" s="172">
        <f t="shared" si="21"/>
        <v>1</v>
      </c>
      <c r="DO13" s="172">
        <f t="shared" si="22"/>
        <v>1</v>
      </c>
      <c r="DP13" s="172">
        <f t="shared" si="23"/>
        <v>1</v>
      </c>
      <c r="DQ13" s="172">
        <f t="shared" si="24"/>
        <v>1</v>
      </c>
      <c r="DR13" s="172">
        <f t="shared" si="25"/>
        <v>1</v>
      </c>
      <c r="DS13" s="172">
        <f t="shared" si="26"/>
        <v>1</v>
      </c>
      <c r="DT13" s="172">
        <f t="shared" si="27"/>
        <v>1</v>
      </c>
      <c r="DU13" s="172">
        <f t="shared" si="28"/>
        <v>1</v>
      </c>
      <c r="DV13" s="172">
        <f t="shared" si="29"/>
        <v>1</v>
      </c>
      <c r="DW13" s="172">
        <f t="shared" si="29"/>
        <v>1</v>
      </c>
      <c r="DX13" s="172">
        <f t="shared" si="29"/>
        <v>1</v>
      </c>
      <c r="DY13" s="172">
        <f t="shared" si="29"/>
        <v>1</v>
      </c>
      <c r="DZ13" s="172">
        <f t="shared" si="29"/>
        <v>1</v>
      </c>
      <c r="EA13" s="172">
        <f t="shared" si="29"/>
        <v>1</v>
      </c>
      <c r="EB13" s="172">
        <f t="shared" si="29"/>
        <v>1</v>
      </c>
      <c r="EC13" s="172">
        <f t="shared" si="29"/>
        <v>1</v>
      </c>
      <c r="ED13" s="172">
        <f t="shared" si="29"/>
        <v>1</v>
      </c>
      <c r="EE13" s="172">
        <f t="shared" si="29"/>
        <v>1</v>
      </c>
      <c r="EF13" s="172">
        <f t="shared" si="29"/>
        <v>1</v>
      </c>
      <c r="EG13" s="172">
        <f t="shared" si="8"/>
        <v>0</v>
      </c>
    </row>
    <row r="14" spans="1:137" x14ac:dyDescent="0.25">
      <c r="B14" s="16" t="s">
        <v>397</v>
      </c>
      <c r="C14" s="15">
        <v>50</v>
      </c>
      <c r="D14" s="20"/>
      <c r="E14" s="20"/>
      <c r="F14" s="21"/>
      <c r="G14" s="21"/>
      <c r="H14" s="21"/>
      <c r="I14" s="20"/>
      <c r="J14" s="21"/>
      <c r="K14" s="20"/>
      <c r="L14" s="21"/>
      <c r="M14" s="20"/>
      <c r="N14" s="20"/>
      <c r="O14" s="20"/>
      <c r="P14" s="20"/>
      <c r="Q14" s="20"/>
      <c r="R14" s="31"/>
      <c r="S14" s="172">
        <f t="shared" si="32"/>
        <v>0</v>
      </c>
      <c r="T14" s="5"/>
      <c r="U14" s="13"/>
      <c r="V14" s="5"/>
      <c r="W14" s="5" t="str">
        <f t="shared" si="2"/>
        <v/>
      </c>
      <c r="X14" s="5"/>
      <c r="Y14" s="5"/>
      <c r="Z14" s="5"/>
      <c r="AA14" s="16" t="s">
        <v>404</v>
      </c>
      <c r="AB14" s="15">
        <v>9</v>
      </c>
      <c r="AC14" s="20"/>
      <c r="AD14" s="21"/>
      <c r="AE14" s="21"/>
      <c r="AF14" s="21"/>
      <c r="AG14" s="20"/>
      <c r="AH14" s="20"/>
      <c r="AI14" s="20"/>
      <c r="AJ14" s="20"/>
      <c r="AK14" s="20"/>
      <c r="AL14" s="20"/>
      <c r="AM14" s="21"/>
      <c r="AN14" s="20"/>
      <c r="AO14" s="20"/>
      <c r="AP14" s="113">
        <f>SUM(AQ14:BJ14)*(AB14+AD14+2*AE14+AF14+25*AM14)</f>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9"/>
        <v>0</v>
      </c>
      <c r="BY14" s="168">
        <f t="shared" ref="BY14:BY16" si="33">AE14</f>
        <v>0</v>
      </c>
      <c r="BZ14" s="43">
        <f t="shared" si="10"/>
        <v>0</v>
      </c>
      <c r="CA14" s="38" t="str">
        <f t="shared" si="11"/>
        <v>-</v>
      </c>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CW14" s="38" t="str">
        <f t="shared" si="6"/>
        <v>-</v>
      </c>
      <c r="CX14" s="38">
        <f t="shared" si="7"/>
        <v>0</v>
      </c>
      <c r="DA14" s="172">
        <v>10</v>
      </c>
      <c r="DB14" s="32" t="str">
        <f t="shared" si="30"/>
        <v xml:space="preserve"> </v>
      </c>
      <c r="DD14" s="172">
        <f t="shared" si="18"/>
        <v>1</v>
      </c>
      <c r="DE14" s="172">
        <v>12</v>
      </c>
      <c r="DL14" s="172">
        <f t="shared" si="19"/>
        <v>0</v>
      </c>
      <c r="DM14" s="172">
        <f t="shared" si="20"/>
        <v>1</v>
      </c>
      <c r="DN14" s="172">
        <f t="shared" si="21"/>
        <v>1</v>
      </c>
      <c r="DO14" s="172">
        <f t="shared" si="22"/>
        <v>1</v>
      </c>
      <c r="DP14" s="172">
        <f t="shared" si="23"/>
        <v>1</v>
      </c>
      <c r="DQ14" s="172">
        <f t="shared" si="24"/>
        <v>1</v>
      </c>
      <c r="DR14" s="172">
        <f t="shared" si="25"/>
        <v>1</v>
      </c>
      <c r="DS14" s="172">
        <f t="shared" si="26"/>
        <v>1</v>
      </c>
      <c r="DT14" s="172">
        <f t="shared" si="27"/>
        <v>1</v>
      </c>
      <c r="DU14" s="172">
        <f t="shared" si="28"/>
        <v>1</v>
      </c>
      <c r="DV14" s="172">
        <f t="shared" si="29"/>
        <v>1</v>
      </c>
      <c r="DW14" s="172">
        <f t="shared" si="29"/>
        <v>1</v>
      </c>
      <c r="DX14" s="172">
        <f t="shared" si="29"/>
        <v>1</v>
      </c>
      <c r="DY14" s="172">
        <f t="shared" si="29"/>
        <v>1</v>
      </c>
      <c r="DZ14" s="172">
        <f t="shared" si="29"/>
        <v>1</v>
      </c>
      <c r="EA14" s="172">
        <f t="shared" si="29"/>
        <v>1</v>
      </c>
      <c r="EB14" s="172">
        <f t="shared" si="29"/>
        <v>1</v>
      </c>
      <c r="EC14" s="172">
        <f t="shared" si="29"/>
        <v>1</v>
      </c>
      <c r="ED14" s="172">
        <f t="shared" si="29"/>
        <v>1</v>
      </c>
      <c r="EE14" s="172">
        <f t="shared" si="29"/>
        <v>1</v>
      </c>
      <c r="EF14" s="172">
        <f t="shared" si="29"/>
        <v>1</v>
      </c>
      <c r="EG14" s="172">
        <f t="shared" si="8"/>
        <v>0</v>
      </c>
    </row>
    <row r="15" spans="1:137" x14ac:dyDescent="0.25">
      <c r="B15" s="16" t="s">
        <v>397</v>
      </c>
      <c r="C15" s="15">
        <v>50</v>
      </c>
      <c r="D15" s="19"/>
      <c r="E15" s="19"/>
      <c r="F15" s="21"/>
      <c r="G15" s="21"/>
      <c r="H15" s="21"/>
      <c r="I15" s="19"/>
      <c r="J15" s="21"/>
      <c r="K15" s="19"/>
      <c r="L15" s="21"/>
      <c r="M15" s="19"/>
      <c r="N15" s="19"/>
      <c r="O15" s="19"/>
      <c r="P15" s="19"/>
      <c r="Q15" s="19"/>
      <c r="R15" s="31"/>
      <c r="S15" s="172">
        <f t="shared" si="32"/>
        <v>0</v>
      </c>
      <c r="T15" s="5"/>
      <c r="U15" s="13"/>
      <c r="V15" s="5"/>
      <c r="W15" s="5" t="str">
        <f t="shared" si="2"/>
        <v/>
      </c>
      <c r="X15" s="5"/>
      <c r="Y15" s="5"/>
      <c r="Z15" s="5"/>
      <c r="AA15" s="16" t="s">
        <v>404</v>
      </c>
      <c r="AB15" s="15">
        <v>9</v>
      </c>
      <c r="AC15" s="19"/>
      <c r="AD15" s="21"/>
      <c r="AE15" s="21"/>
      <c r="AF15" s="21"/>
      <c r="AG15" s="19"/>
      <c r="AH15" s="19"/>
      <c r="AI15" s="19"/>
      <c r="AJ15" s="19"/>
      <c r="AK15" s="19"/>
      <c r="AL15" s="19"/>
      <c r="AM15" s="21"/>
      <c r="AN15" s="19"/>
      <c r="AO15" s="19"/>
      <c r="AP15" s="113">
        <f>SUM(AQ15:BJ15)*(AB15+AD15+2*AE15+AF15+25*AM15)</f>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4"/>
        <v>0</v>
      </c>
      <c r="BX15" s="42">
        <f t="shared" si="9"/>
        <v>0</v>
      </c>
      <c r="BY15" s="168">
        <f t="shared" si="33"/>
        <v>0</v>
      </c>
      <c r="BZ15" s="43">
        <f>BX15*BY15</f>
        <v>0</v>
      </c>
      <c r="CA15" s="38" t="str">
        <f t="shared" si="11"/>
        <v>-</v>
      </c>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CW15" s="38" t="str">
        <f t="shared" si="6"/>
        <v>-</v>
      </c>
      <c r="CX15" s="38">
        <f t="shared" si="7"/>
        <v>0</v>
      </c>
      <c r="DA15" s="172">
        <v>11</v>
      </c>
      <c r="DB15" s="32" t="str">
        <f t="shared" si="30"/>
        <v xml:space="preserve"> </v>
      </c>
      <c r="DD15" s="172">
        <f t="shared" si="18"/>
        <v>1</v>
      </c>
      <c r="DE15" s="172">
        <v>13</v>
      </c>
      <c r="DL15" s="172">
        <f t="shared" si="19"/>
        <v>0</v>
      </c>
      <c r="DM15" s="172">
        <f t="shared" si="20"/>
        <v>1</v>
      </c>
      <c r="DN15" s="172">
        <f t="shared" si="21"/>
        <v>1</v>
      </c>
      <c r="DO15" s="172">
        <f t="shared" si="22"/>
        <v>1</v>
      </c>
      <c r="DP15" s="172">
        <f t="shared" si="23"/>
        <v>1</v>
      </c>
      <c r="DQ15" s="172">
        <f t="shared" si="24"/>
        <v>1</v>
      </c>
      <c r="DR15" s="172">
        <f t="shared" si="25"/>
        <v>1</v>
      </c>
      <c r="DS15" s="172">
        <f t="shared" si="26"/>
        <v>1</v>
      </c>
      <c r="DT15" s="172">
        <f t="shared" si="27"/>
        <v>1</v>
      </c>
      <c r="DU15" s="172">
        <f t="shared" si="28"/>
        <v>1</v>
      </c>
      <c r="DV15" s="172">
        <f t="shared" si="29"/>
        <v>1</v>
      </c>
      <c r="DW15" s="172">
        <f t="shared" si="29"/>
        <v>1</v>
      </c>
      <c r="DX15" s="172">
        <f t="shared" si="29"/>
        <v>1</v>
      </c>
      <c r="DY15" s="172">
        <f t="shared" si="29"/>
        <v>1</v>
      </c>
      <c r="DZ15" s="172">
        <f t="shared" si="29"/>
        <v>1</v>
      </c>
      <c r="EA15" s="172">
        <f t="shared" si="29"/>
        <v>1</v>
      </c>
      <c r="EB15" s="172">
        <f t="shared" si="29"/>
        <v>1</v>
      </c>
      <c r="EC15" s="172">
        <f t="shared" si="29"/>
        <v>1</v>
      </c>
      <c r="ED15" s="172">
        <f t="shared" si="29"/>
        <v>1</v>
      </c>
      <c r="EE15" s="172">
        <f t="shared" si="29"/>
        <v>1</v>
      </c>
      <c r="EF15" s="172">
        <f t="shared" si="29"/>
        <v>1</v>
      </c>
      <c r="EG15" s="172">
        <f t="shared" si="8"/>
        <v>0</v>
      </c>
    </row>
    <row r="16" spans="1:137" x14ac:dyDescent="0.25">
      <c r="B16" s="16" t="s">
        <v>399</v>
      </c>
      <c r="C16" s="15">
        <v>50</v>
      </c>
      <c r="D16" s="20"/>
      <c r="E16" s="20"/>
      <c r="F16" s="20"/>
      <c r="G16" s="20"/>
      <c r="H16" s="20"/>
      <c r="I16" s="21"/>
      <c r="J16" s="20"/>
      <c r="K16" s="20"/>
      <c r="L16" s="20"/>
      <c r="M16" s="20"/>
      <c r="N16" s="20"/>
      <c r="O16" s="20"/>
      <c r="P16" s="20"/>
      <c r="Q16" s="20"/>
      <c r="R16" s="31"/>
      <c r="S16" s="15">
        <f>DL16*(C16+5*I16)</f>
        <v>0</v>
      </c>
      <c r="T16" s="5"/>
      <c r="U16" s="13"/>
      <c r="V16" s="5"/>
      <c r="W16" s="5" t="str">
        <f t="shared" si="2"/>
        <v/>
      </c>
      <c r="X16" s="5"/>
      <c r="Y16" s="5"/>
      <c r="Z16" s="5"/>
      <c r="AA16" s="16" t="s">
        <v>404</v>
      </c>
      <c r="AB16" s="15">
        <v>9</v>
      </c>
      <c r="AC16" s="20"/>
      <c r="AD16" s="21"/>
      <c r="AE16" s="21"/>
      <c r="AF16" s="21"/>
      <c r="AG16" s="20"/>
      <c r="AH16" s="20"/>
      <c r="AI16" s="20"/>
      <c r="AJ16" s="20"/>
      <c r="AK16" s="20"/>
      <c r="AL16" s="20"/>
      <c r="AM16" s="21"/>
      <c r="AN16" s="20"/>
      <c r="AO16" s="20"/>
      <c r="AP16" s="113">
        <f>SUM(AQ16:BJ16)*(AB16+AD16+2*AE16+AF16+25*AM16)</f>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4"/>
        <v>0</v>
      </c>
      <c r="BX16" s="42">
        <f t="shared" si="9"/>
        <v>0</v>
      </c>
      <c r="BY16" s="168">
        <f t="shared" si="33"/>
        <v>0</v>
      </c>
      <c r="BZ16" s="43">
        <f t="shared" si="10"/>
        <v>0</v>
      </c>
      <c r="CA16" s="38" t="str">
        <f t="shared" si="11"/>
        <v>-</v>
      </c>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34">IF(BF15="",CQ15,CQ15+1)</f>
        <v>1</v>
      </c>
      <c r="CR16" s="172">
        <f t="shared" si="34"/>
        <v>1</v>
      </c>
      <c r="CS16" s="172">
        <f t="shared" si="34"/>
        <v>1</v>
      </c>
      <c r="CT16" s="172">
        <f t="shared" si="34"/>
        <v>1</v>
      </c>
      <c r="CU16" s="172">
        <f t="shared" si="34"/>
        <v>1</v>
      </c>
      <c r="CW16" s="38" t="str">
        <f t="shared" si="6"/>
        <v>-</v>
      </c>
      <c r="CX16" s="38">
        <f t="shared" si="7"/>
        <v>0</v>
      </c>
      <c r="DA16" s="172">
        <v>12</v>
      </c>
      <c r="DB16" s="32" t="str">
        <f t="shared" si="30"/>
        <v xml:space="preserve"> </v>
      </c>
      <c r="DD16" s="172">
        <f t="shared" si="18"/>
        <v>1</v>
      </c>
      <c r="DE16" s="172">
        <v>14</v>
      </c>
      <c r="DL16" s="172">
        <f t="shared" si="19"/>
        <v>0</v>
      </c>
      <c r="DM16" s="172">
        <f t="shared" si="20"/>
        <v>1</v>
      </c>
      <c r="DN16" s="172">
        <f t="shared" si="21"/>
        <v>1</v>
      </c>
      <c r="DO16" s="172">
        <f t="shared" si="22"/>
        <v>1</v>
      </c>
      <c r="DP16" s="172">
        <f t="shared" si="23"/>
        <v>1</v>
      </c>
      <c r="DQ16" s="172">
        <f t="shared" si="24"/>
        <v>1</v>
      </c>
      <c r="DR16" s="172">
        <f t="shared" si="25"/>
        <v>1</v>
      </c>
      <c r="DS16" s="172">
        <f t="shared" si="26"/>
        <v>1</v>
      </c>
      <c r="DT16" s="172">
        <f t="shared" si="27"/>
        <v>1</v>
      </c>
      <c r="DU16" s="172">
        <f t="shared" si="28"/>
        <v>1</v>
      </c>
      <c r="DV16" s="172">
        <f t="shared" si="29"/>
        <v>1</v>
      </c>
      <c r="DW16" s="172">
        <f t="shared" si="29"/>
        <v>1</v>
      </c>
      <c r="DX16" s="172">
        <f t="shared" si="29"/>
        <v>1</v>
      </c>
      <c r="DY16" s="172">
        <f t="shared" si="29"/>
        <v>1</v>
      </c>
      <c r="DZ16" s="172">
        <f t="shared" si="29"/>
        <v>1</v>
      </c>
      <c r="EA16" s="172">
        <f t="shared" si="29"/>
        <v>1</v>
      </c>
      <c r="EB16" s="172">
        <f t="shared" si="29"/>
        <v>1</v>
      </c>
      <c r="EC16" s="172">
        <f t="shared" si="29"/>
        <v>1</v>
      </c>
      <c r="ED16" s="172">
        <f t="shared" si="29"/>
        <v>1</v>
      </c>
      <c r="EE16" s="172">
        <f t="shared" si="29"/>
        <v>1</v>
      </c>
      <c r="EF16" s="172">
        <f t="shared" si="29"/>
        <v>1</v>
      </c>
      <c r="EG16" s="172">
        <f t="shared" si="8"/>
        <v>0</v>
      </c>
    </row>
    <row r="17" spans="2:137" x14ac:dyDescent="0.25">
      <c r="B17" s="16" t="s">
        <v>399</v>
      </c>
      <c r="C17" s="15">
        <v>50</v>
      </c>
      <c r="D17" s="19"/>
      <c r="E17" s="19"/>
      <c r="F17" s="19"/>
      <c r="G17" s="19"/>
      <c r="H17" s="19"/>
      <c r="I17" s="21"/>
      <c r="J17" s="19"/>
      <c r="K17" s="19"/>
      <c r="L17" s="19"/>
      <c r="M17" s="19"/>
      <c r="N17" s="19"/>
      <c r="O17" s="19"/>
      <c r="P17" s="19"/>
      <c r="Q17" s="19"/>
      <c r="R17" s="31"/>
      <c r="S17" s="172">
        <f>DL17*(C17+5*I17)</f>
        <v>0</v>
      </c>
      <c r="T17" s="5"/>
      <c r="U17" s="13"/>
      <c r="V17" s="5"/>
      <c r="W17" s="5" t="str">
        <f t="shared" si="2"/>
        <v/>
      </c>
      <c r="X17" s="5"/>
      <c r="Y17" s="5"/>
      <c r="Z17" s="5"/>
      <c r="AA17" s="16" t="s">
        <v>404</v>
      </c>
      <c r="AB17" s="15">
        <v>9</v>
      </c>
      <c r="AC17" s="19"/>
      <c r="AD17" s="21"/>
      <c r="AE17" s="21"/>
      <c r="AF17" s="21"/>
      <c r="AG17" s="19"/>
      <c r="AH17" s="19"/>
      <c r="AI17" s="19"/>
      <c r="AJ17" s="19"/>
      <c r="AK17" s="19"/>
      <c r="AL17" s="19"/>
      <c r="AM17" s="21"/>
      <c r="AN17" s="19"/>
      <c r="AO17" s="19"/>
      <c r="AP17" s="15">
        <f>SUM(AQ17:BJ17)*(AB17+AD17+2*AE17+AF17+25*AM17)</f>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4"/>
        <v>0</v>
      </c>
      <c r="BX17" s="42">
        <f t="shared" si="9"/>
        <v>0</v>
      </c>
      <c r="BY17" s="168">
        <f>AE17</f>
        <v>0</v>
      </c>
      <c r="BZ17" s="43">
        <f t="shared" si="10"/>
        <v>0</v>
      </c>
      <c r="CA17" s="38" t="str">
        <f t="shared" si="11"/>
        <v>-</v>
      </c>
      <c r="CB17" s="172">
        <f t="shared" ref="CB17:CQ32" si="35">IF(AQ16="",CB16,CB16+1)</f>
        <v>1</v>
      </c>
      <c r="CC17" s="172">
        <f t="shared" si="35"/>
        <v>1</v>
      </c>
      <c r="CD17" s="172">
        <f t="shared" si="35"/>
        <v>1</v>
      </c>
      <c r="CE17" s="172">
        <f t="shared" si="35"/>
        <v>1</v>
      </c>
      <c r="CF17" s="172">
        <f t="shared" si="35"/>
        <v>1</v>
      </c>
      <c r="CG17" s="172">
        <f t="shared" si="35"/>
        <v>1</v>
      </c>
      <c r="CH17" s="172">
        <f t="shared" si="35"/>
        <v>1</v>
      </c>
      <c r="CI17" s="172">
        <f t="shared" si="35"/>
        <v>1</v>
      </c>
      <c r="CJ17" s="172">
        <f t="shared" si="35"/>
        <v>1</v>
      </c>
      <c r="CK17" s="172">
        <f t="shared" si="35"/>
        <v>1</v>
      </c>
      <c r="CL17" s="172">
        <f t="shared" si="35"/>
        <v>1</v>
      </c>
      <c r="CM17" s="172">
        <f t="shared" si="35"/>
        <v>1</v>
      </c>
      <c r="CN17" s="172">
        <f t="shared" si="35"/>
        <v>1</v>
      </c>
      <c r="CO17" s="172">
        <f t="shared" si="35"/>
        <v>1</v>
      </c>
      <c r="CP17" s="172">
        <f t="shared" si="35"/>
        <v>1</v>
      </c>
      <c r="CQ17" s="172">
        <f t="shared" si="34"/>
        <v>1</v>
      </c>
      <c r="CR17" s="172">
        <f t="shared" si="34"/>
        <v>1</v>
      </c>
      <c r="CS17" s="172">
        <f t="shared" si="34"/>
        <v>1</v>
      </c>
      <c r="CT17" s="172">
        <f t="shared" si="34"/>
        <v>1</v>
      </c>
      <c r="CU17" s="172">
        <f t="shared" si="34"/>
        <v>1</v>
      </c>
      <c r="CW17" s="38" t="str">
        <f t="shared" si="6"/>
        <v>-</v>
      </c>
      <c r="CX17" s="38">
        <f t="shared" si="7"/>
        <v>0</v>
      </c>
      <c r="DB17" s="196" t="str">
        <f>IF(DB4="","","----")</f>
        <v/>
      </c>
      <c r="DD17" s="172">
        <f t="shared" si="18"/>
        <v>1</v>
      </c>
      <c r="DE17" s="172">
        <v>15</v>
      </c>
      <c r="DL17" s="172">
        <f t="shared" si="19"/>
        <v>0</v>
      </c>
      <c r="DM17" s="172">
        <f t="shared" si="20"/>
        <v>1</v>
      </c>
      <c r="DN17" s="172">
        <f t="shared" si="21"/>
        <v>1</v>
      </c>
      <c r="DO17" s="172">
        <f t="shared" si="22"/>
        <v>1</v>
      </c>
      <c r="DP17" s="172">
        <f t="shared" si="23"/>
        <v>1</v>
      </c>
      <c r="DQ17" s="172">
        <f t="shared" si="24"/>
        <v>1</v>
      </c>
      <c r="DR17" s="172">
        <f t="shared" si="25"/>
        <v>1</v>
      </c>
      <c r="DS17" s="172">
        <f t="shared" si="26"/>
        <v>1</v>
      </c>
      <c r="DT17" s="172">
        <f t="shared" si="27"/>
        <v>1</v>
      </c>
      <c r="DU17" s="172">
        <f t="shared" si="28"/>
        <v>1</v>
      </c>
      <c r="DV17" s="172">
        <f t="shared" si="29"/>
        <v>1</v>
      </c>
      <c r="DW17" s="172">
        <f t="shared" si="29"/>
        <v>1</v>
      </c>
      <c r="DX17" s="172">
        <f t="shared" si="29"/>
        <v>1</v>
      </c>
      <c r="DY17" s="172">
        <f t="shared" si="29"/>
        <v>1</v>
      </c>
      <c r="DZ17" s="172">
        <f t="shared" si="29"/>
        <v>1</v>
      </c>
      <c r="EA17" s="172">
        <f t="shared" si="29"/>
        <v>1</v>
      </c>
      <c r="EB17" s="172">
        <f t="shared" si="29"/>
        <v>1</v>
      </c>
      <c r="EC17" s="172">
        <f t="shared" si="29"/>
        <v>1</v>
      </c>
      <c r="ED17" s="172">
        <f t="shared" si="29"/>
        <v>1</v>
      </c>
      <c r="EE17" s="172">
        <f t="shared" si="29"/>
        <v>1</v>
      </c>
      <c r="EF17" s="172">
        <f t="shared" si="29"/>
        <v>1</v>
      </c>
      <c r="EG17" s="172">
        <f t="shared" si="8"/>
        <v>0</v>
      </c>
    </row>
    <row r="18" spans="2:137" x14ac:dyDescent="0.25">
      <c r="B18" s="16" t="s">
        <v>329</v>
      </c>
      <c r="C18" s="15">
        <v>40</v>
      </c>
      <c r="D18" s="20"/>
      <c r="E18" s="21"/>
      <c r="F18" s="21"/>
      <c r="G18" s="20"/>
      <c r="H18" s="20"/>
      <c r="I18" s="20"/>
      <c r="J18" s="21"/>
      <c r="K18" s="20"/>
      <c r="L18" s="20"/>
      <c r="M18" s="20"/>
      <c r="N18" s="20"/>
      <c r="O18" s="20"/>
      <c r="P18" s="20"/>
      <c r="Q18" s="20"/>
      <c r="R18" s="31"/>
      <c r="S18" s="15">
        <f>DL18*(C18+10*E18+5*(F18+J18))</f>
        <v>0</v>
      </c>
      <c r="T18" s="5"/>
      <c r="U18" s="13"/>
      <c r="V18" s="5"/>
      <c r="W18" s="5" t="str">
        <f t="shared" si="2"/>
        <v/>
      </c>
      <c r="X18" s="5"/>
      <c r="Y18" s="5"/>
      <c r="Z18" s="5"/>
      <c r="AA18" s="16" t="s">
        <v>406</v>
      </c>
      <c r="AB18" s="15">
        <v>15</v>
      </c>
      <c r="AC18" s="20"/>
      <c r="AD18" s="20"/>
      <c r="AE18" s="20"/>
      <c r="AF18" s="20"/>
      <c r="AG18" s="20"/>
      <c r="AH18" s="20"/>
      <c r="AI18" s="20"/>
      <c r="AJ18" s="20"/>
      <c r="AK18" s="20"/>
      <c r="AL18" s="20"/>
      <c r="AM18" s="20"/>
      <c r="AN18" s="20"/>
      <c r="AO18" s="20"/>
      <c r="AP18" s="15">
        <f>SUM(AQ18:BJ18)*AB18</f>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4"/>
        <v>0</v>
      </c>
      <c r="BX18" s="42">
        <f t="shared" si="9"/>
        <v>0</v>
      </c>
      <c r="BY18" s="168"/>
      <c r="BZ18" s="43">
        <f>BX18*BY18</f>
        <v>0</v>
      </c>
      <c r="CA18" s="38" t="str">
        <f t="shared" si="11"/>
        <v>-</v>
      </c>
      <c r="CB18" s="172">
        <f t="shared" si="35"/>
        <v>1</v>
      </c>
      <c r="CC18" s="172">
        <f t="shared" si="35"/>
        <v>1</v>
      </c>
      <c r="CD18" s="172">
        <f t="shared" si="35"/>
        <v>1</v>
      </c>
      <c r="CE18" s="172">
        <f t="shared" si="35"/>
        <v>1</v>
      </c>
      <c r="CF18" s="172">
        <f t="shared" si="35"/>
        <v>1</v>
      </c>
      <c r="CG18" s="172">
        <f t="shared" si="35"/>
        <v>1</v>
      </c>
      <c r="CH18" s="172">
        <f t="shared" si="35"/>
        <v>1</v>
      </c>
      <c r="CI18" s="172">
        <f t="shared" si="35"/>
        <v>1</v>
      </c>
      <c r="CJ18" s="172">
        <f t="shared" si="35"/>
        <v>1</v>
      </c>
      <c r="CK18" s="172">
        <f t="shared" si="35"/>
        <v>1</v>
      </c>
      <c r="CL18" s="172">
        <f t="shared" si="35"/>
        <v>1</v>
      </c>
      <c r="CM18" s="172">
        <f t="shared" si="35"/>
        <v>1</v>
      </c>
      <c r="CN18" s="172">
        <f t="shared" si="35"/>
        <v>1</v>
      </c>
      <c r="CO18" s="172">
        <f t="shared" si="35"/>
        <v>1</v>
      </c>
      <c r="CP18" s="172">
        <f t="shared" si="35"/>
        <v>1</v>
      </c>
      <c r="CQ18" s="172">
        <f t="shared" si="34"/>
        <v>1</v>
      </c>
      <c r="CR18" s="172">
        <f t="shared" si="34"/>
        <v>1</v>
      </c>
      <c r="CS18" s="172">
        <f t="shared" si="34"/>
        <v>1</v>
      </c>
      <c r="CT18" s="172">
        <f t="shared" si="34"/>
        <v>1</v>
      </c>
      <c r="CU18" s="172">
        <f t="shared" si="34"/>
        <v>1</v>
      </c>
      <c r="CW18" s="38" t="str">
        <f t="shared" si="6"/>
        <v>-</v>
      </c>
      <c r="CX18" s="38">
        <f t="shared" si="7"/>
        <v>0</v>
      </c>
      <c r="DA18" s="172"/>
      <c r="DB18" s="32" t="str">
        <f>IF(DB19="","",CONCATENATE("Warband ",CZ19," ",DG18))</f>
        <v/>
      </c>
      <c r="DD18" s="172">
        <f t="shared" si="18"/>
        <v>1</v>
      </c>
      <c r="DE18" s="172">
        <v>16</v>
      </c>
      <c r="DG18" s="49" t="str">
        <f>CONCATENATE("   ",DH18,"/",DI18,IF(DH18&gt;DI18," !",""))</f>
        <v xml:space="preserve">   0/12</v>
      </c>
      <c r="DH18" s="172">
        <f t="shared" ref="DH18" si="36">INDEX($CB$1:$CU$1,CZ19)+DJ18</f>
        <v>0</v>
      </c>
      <c r="DI18" s="172">
        <f t="shared" ref="DI18" si="37">IF(DB19=$CW$6,0,12)</f>
        <v>12</v>
      </c>
      <c r="DJ18" s="172">
        <f t="shared" ref="DJ18" si="38">IF(DB19=$CW$26,1,0)</f>
        <v>0</v>
      </c>
      <c r="DL18" s="172">
        <f t="shared" si="19"/>
        <v>0</v>
      </c>
      <c r="DM18" s="172">
        <f t="shared" si="20"/>
        <v>1</v>
      </c>
      <c r="DN18" s="172">
        <f t="shared" si="21"/>
        <v>1</v>
      </c>
      <c r="DO18" s="172">
        <f t="shared" si="22"/>
        <v>1</v>
      </c>
      <c r="DP18" s="172">
        <f t="shared" si="23"/>
        <v>1</v>
      </c>
      <c r="DQ18" s="172">
        <f t="shared" si="24"/>
        <v>1</v>
      </c>
      <c r="DR18" s="172">
        <f t="shared" si="25"/>
        <v>1</v>
      </c>
      <c r="DS18" s="172">
        <f t="shared" si="26"/>
        <v>1</v>
      </c>
      <c r="DT18" s="172">
        <f t="shared" si="27"/>
        <v>1</v>
      </c>
      <c r="DU18" s="172">
        <f t="shared" si="28"/>
        <v>1</v>
      </c>
      <c r="DV18" s="172">
        <f t="shared" si="29"/>
        <v>1</v>
      </c>
      <c r="DW18" s="172">
        <f t="shared" si="29"/>
        <v>1</v>
      </c>
      <c r="DX18" s="172">
        <f t="shared" si="29"/>
        <v>1</v>
      </c>
      <c r="DY18" s="172">
        <f t="shared" si="29"/>
        <v>1</v>
      </c>
      <c r="DZ18" s="172">
        <f t="shared" si="29"/>
        <v>1</v>
      </c>
      <c r="EA18" s="172">
        <f t="shared" si="29"/>
        <v>1</v>
      </c>
      <c r="EB18" s="172">
        <f t="shared" si="29"/>
        <v>1</v>
      </c>
      <c r="EC18" s="172">
        <f t="shared" si="29"/>
        <v>1</v>
      </c>
      <c r="ED18" s="172">
        <f t="shared" si="29"/>
        <v>1</v>
      </c>
      <c r="EE18" s="172">
        <f t="shared" si="29"/>
        <v>1</v>
      </c>
      <c r="EF18" s="172">
        <f t="shared" si="29"/>
        <v>1</v>
      </c>
      <c r="EG18" s="172">
        <f t="shared" si="8"/>
        <v>0</v>
      </c>
    </row>
    <row r="19" spans="2:137" x14ac:dyDescent="0.25">
      <c r="B19" s="16" t="s">
        <v>329</v>
      </c>
      <c r="C19" s="15">
        <v>40</v>
      </c>
      <c r="D19" s="19"/>
      <c r="E19" s="21"/>
      <c r="F19" s="21"/>
      <c r="G19" s="19"/>
      <c r="H19" s="19"/>
      <c r="I19" s="19"/>
      <c r="J19" s="21"/>
      <c r="K19" s="19"/>
      <c r="L19" s="19"/>
      <c r="M19" s="19"/>
      <c r="N19" s="19"/>
      <c r="O19" s="19"/>
      <c r="P19" s="19"/>
      <c r="Q19" s="19"/>
      <c r="R19" s="31"/>
      <c r="S19" s="172">
        <f t="shared" ref="S19:S21" si="39">DL19*(C19+10*E19+5*(F19+J19))</f>
        <v>0</v>
      </c>
      <c r="T19" s="5"/>
      <c r="U19" s="13"/>
      <c r="V19" s="5"/>
      <c r="W19" s="5" t="str">
        <f t="shared" si="2"/>
        <v/>
      </c>
      <c r="X19" s="5"/>
      <c r="Y19" s="5"/>
      <c r="Z19" s="5"/>
      <c r="AA19" s="16" t="s">
        <v>407</v>
      </c>
      <c r="AB19" s="15">
        <v>12</v>
      </c>
      <c r="AC19" s="19"/>
      <c r="AD19" s="19"/>
      <c r="AE19" s="19"/>
      <c r="AF19" s="19"/>
      <c r="AG19" s="19"/>
      <c r="AH19" s="19"/>
      <c r="AI19" s="19"/>
      <c r="AJ19" s="19"/>
      <c r="AK19" s="19"/>
      <c r="AL19" s="19"/>
      <c r="AM19" s="19"/>
      <c r="AN19" s="19"/>
      <c r="AO19" s="19"/>
      <c r="AP19" s="15">
        <f>SUM(AQ19:BJ19)*AB19</f>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4"/>
        <v>0</v>
      </c>
      <c r="BX19" s="42">
        <f t="shared" si="9"/>
        <v>0</v>
      </c>
      <c r="BY19" s="168"/>
      <c r="BZ19" s="43">
        <f t="shared" si="10"/>
        <v>0</v>
      </c>
      <c r="CA19" s="38" t="str">
        <f t="shared" si="11"/>
        <v>-</v>
      </c>
      <c r="CB19" s="172">
        <f t="shared" si="35"/>
        <v>1</v>
      </c>
      <c r="CC19" s="172">
        <f t="shared" si="35"/>
        <v>1</v>
      </c>
      <c r="CD19" s="172">
        <f t="shared" si="35"/>
        <v>1</v>
      </c>
      <c r="CE19" s="172">
        <f t="shared" si="35"/>
        <v>1</v>
      </c>
      <c r="CF19" s="172">
        <f t="shared" si="35"/>
        <v>1</v>
      </c>
      <c r="CG19" s="172">
        <f t="shared" si="35"/>
        <v>1</v>
      </c>
      <c r="CH19" s="172">
        <f t="shared" si="35"/>
        <v>1</v>
      </c>
      <c r="CI19" s="172">
        <f t="shared" si="35"/>
        <v>1</v>
      </c>
      <c r="CJ19" s="172">
        <f t="shared" si="35"/>
        <v>1</v>
      </c>
      <c r="CK19" s="172">
        <f t="shared" si="35"/>
        <v>1</v>
      </c>
      <c r="CL19" s="172">
        <f t="shared" si="35"/>
        <v>1</v>
      </c>
      <c r="CM19" s="172">
        <f t="shared" si="35"/>
        <v>1</v>
      </c>
      <c r="CN19" s="172">
        <f t="shared" si="35"/>
        <v>1</v>
      </c>
      <c r="CO19" s="172">
        <f t="shared" si="35"/>
        <v>1</v>
      </c>
      <c r="CP19" s="172">
        <f t="shared" si="35"/>
        <v>1</v>
      </c>
      <c r="CQ19" s="172">
        <f t="shared" si="34"/>
        <v>1</v>
      </c>
      <c r="CR19" s="172">
        <f t="shared" si="34"/>
        <v>1</v>
      </c>
      <c r="CS19" s="172">
        <f t="shared" si="34"/>
        <v>1</v>
      </c>
      <c r="CT19" s="172">
        <f t="shared" si="34"/>
        <v>1</v>
      </c>
      <c r="CU19" s="172">
        <f t="shared" si="34"/>
        <v>1</v>
      </c>
      <c r="CW19" s="38" t="str">
        <f t="shared" si="6"/>
        <v>-</v>
      </c>
      <c r="CX19" s="38">
        <f t="shared" si="7"/>
        <v>0</v>
      </c>
      <c r="CZ19" s="172">
        <v>2</v>
      </c>
      <c r="DA19" s="172" t="s">
        <v>278</v>
      </c>
      <c r="DB19" s="32" t="str">
        <f>T(LOOKUP(CZ19,$DM$1:$EF$1,$DM$2:$EF$2))</f>
        <v/>
      </c>
      <c r="DD19" s="172">
        <f t="shared" si="18"/>
        <v>1</v>
      </c>
      <c r="DE19" s="172">
        <v>17</v>
      </c>
      <c r="DL19" s="172">
        <f t="shared" si="19"/>
        <v>0</v>
      </c>
      <c r="DM19" s="172">
        <f t="shared" si="20"/>
        <v>1</v>
      </c>
      <c r="DN19" s="172">
        <f t="shared" si="21"/>
        <v>1</v>
      </c>
      <c r="DO19" s="172">
        <f t="shared" si="22"/>
        <v>1</v>
      </c>
      <c r="DP19" s="172">
        <f t="shared" si="23"/>
        <v>1</v>
      </c>
      <c r="DQ19" s="172">
        <f t="shared" si="24"/>
        <v>1</v>
      </c>
      <c r="DR19" s="172">
        <f t="shared" si="25"/>
        <v>1</v>
      </c>
      <c r="DS19" s="172">
        <f t="shared" si="26"/>
        <v>1</v>
      </c>
      <c r="DT19" s="172">
        <f t="shared" si="27"/>
        <v>1</v>
      </c>
      <c r="DU19" s="172">
        <f t="shared" si="28"/>
        <v>1</v>
      </c>
      <c r="DV19" s="172">
        <f t="shared" si="29"/>
        <v>1</v>
      </c>
      <c r="DW19" s="172">
        <f t="shared" si="29"/>
        <v>1</v>
      </c>
      <c r="DX19" s="172">
        <f t="shared" si="29"/>
        <v>1</v>
      </c>
      <c r="DY19" s="172">
        <f t="shared" si="29"/>
        <v>1</v>
      </c>
      <c r="DZ19" s="172">
        <f t="shared" si="29"/>
        <v>1</v>
      </c>
      <c r="EA19" s="172">
        <f t="shared" si="29"/>
        <v>1</v>
      </c>
      <c r="EB19" s="172">
        <f t="shared" si="29"/>
        <v>1</v>
      </c>
      <c r="EC19" s="172">
        <f t="shared" si="29"/>
        <v>1</v>
      </c>
      <c r="ED19" s="172">
        <f t="shared" si="29"/>
        <v>1</v>
      </c>
      <c r="EE19" s="172">
        <f t="shared" si="29"/>
        <v>1</v>
      </c>
      <c r="EF19" s="172">
        <f t="shared" si="29"/>
        <v>1</v>
      </c>
      <c r="EG19" s="172">
        <f t="shared" si="8"/>
        <v>0</v>
      </c>
    </row>
    <row r="20" spans="2:137" x14ac:dyDescent="0.25">
      <c r="B20" s="16" t="s">
        <v>329</v>
      </c>
      <c r="C20" s="15">
        <v>40</v>
      </c>
      <c r="D20" s="20"/>
      <c r="E20" s="21"/>
      <c r="F20" s="21"/>
      <c r="G20" s="20"/>
      <c r="H20" s="20"/>
      <c r="I20" s="20"/>
      <c r="J20" s="21"/>
      <c r="K20" s="20"/>
      <c r="L20" s="20"/>
      <c r="M20" s="20"/>
      <c r="N20" s="20"/>
      <c r="O20" s="20"/>
      <c r="P20" s="20"/>
      <c r="Q20" s="20"/>
      <c r="R20" s="31"/>
      <c r="S20" s="172">
        <f t="shared" si="39"/>
        <v>0</v>
      </c>
      <c r="T20" s="5"/>
      <c r="U20" s="13"/>
      <c r="V20" s="5"/>
      <c r="W20" s="5" t="str">
        <f t="shared" si="2"/>
        <v/>
      </c>
      <c r="X20" s="5"/>
      <c r="Y20" s="5"/>
      <c r="Z20" s="5"/>
      <c r="AA20" s="16" t="s">
        <v>408</v>
      </c>
      <c r="AB20" s="15">
        <v>105</v>
      </c>
      <c r="AC20" s="20"/>
      <c r="AD20" s="20"/>
      <c r="AE20" s="20"/>
      <c r="AF20" s="20"/>
      <c r="AG20" s="21"/>
      <c r="AH20" s="20"/>
      <c r="AI20" s="20"/>
      <c r="AJ20" s="20"/>
      <c r="AK20" s="20"/>
      <c r="AL20" s="20"/>
      <c r="AM20" s="20"/>
      <c r="AN20" s="20"/>
      <c r="AO20" s="20"/>
      <c r="AP20" s="15">
        <f>SUM(AQ20:BJ20)*(AB20+AG20)</f>
        <v>0</v>
      </c>
      <c r="AQ20" s="28"/>
      <c r="AR20" s="29"/>
      <c r="AS20" s="29"/>
      <c r="AT20" s="29"/>
      <c r="AU20" s="29"/>
      <c r="AV20" s="29"/>
      <c r="AW20" s="29"/>
      <c r="AX20" s="29"/>
      <c r="AY20" s="29"/>
      <c r="AZ20" s="29"/>
      <c r="BA20" s="29"/>
      <c r="BB20" s="29"/>
      <c r="BC20" s="29"/>
      <c r="BD20" s="29"/>
      <c r="BE20" s="29"/>
      <c r="BF20" s="29"/>
      <c r="BG20" s="29"/>
      <c r="BH20" s="29"/>
      <c r="BI20" s="29"/>
      <c r="BJ20" s="30"/>
      <c r="BV20" s="168">
        <v>1</v>
      </c>
      <c r="BW20" s="40">
        <f t="shared" si="4"/>
        <v>0</v>
      </c>
      <c r="BX20" s="42">
        <f t="shared" si="9"/>
        <v>0</v>
      </c>
      <c r="BY20" s="168"/>
      <c r="BZ20" s="43">
        <f t="shared" si="10"/>
        <v>0</v>
      </c>
      <c r="CA20" s="38" t="str">
        <f t="shared" si="11"/>
        <v>-</v>
      </c>
      <c r="CB20" s="172">
        <f t="shared" si="35"/>
        <v>1</v>
      </c>
      <c r="CC20" s="172">
        <f t="shared" si="35"/>
        <v>1</v>
      </c>
      <c r="CD20" s="172">
        <f t="shared" si="35"/>
        <v>1</v>
      </c>
      <c r="CE20" s="172">
        <f t="shared" si="35"/>
        <v>1</v>
      </c>
      <c r="CF20" s="172">
        <f t="shared" si="35"/>
        <v>1</v>
      </c>
      <c r="CG20" s="172">
        <f t="shared" si="35"/>
        <v>1</v>
      </c>
      <c r="CH20" s="172">
        <f t="shared" si="35"/>
        <v>1</v>
      </c>
      <c r="CI20" s="172">
        <f t="shared" si="35"/>
        <v>1</v>
      </c>
      <c r="CJ20" s="172">
        <f t="shared" si="35"/>
        <v>1</v>
      </c>
      <c r="CK20" s="172">
        <f t="shared" si="35"/>
        <v>1</v>
      </c>
      <c r="CL20" s="172">
        <f t="shared" si="35"/>
        <v>1</v>
      </c>
      <c r="CM20" s="172">
        <f t="shared" si="35"/>
        <v>1</v>
      </c>
      <c r="CN20" s="172">
        <f t="shared" si="35"/>
        <v>1</v>
      </c>
      <c r="CO20" s="172">
        <f t="shared" si="35"/>
        <v>1</v>
      </c>
      <c r="CP20" s="172">
        <f t="shared" si="35"/>
        <v>1</v>
      </c>
      <c r="CQ20" s="172">
        <f t="shared" si="34"/>
        <v>1</v>
      </c>
      <c r="CR20" s="172">
        <f t="shared" si="34"/>
        <v>1</v>
      </c>
      <c r="CS20" s="172">
        <f t="shared" si="34"/>
        <v>1</v>
      </c>
      <c r="CT20" s="172">
        <f t="shared" si="34"/>
        <v>1</v>
      </c>
      <c r="CU20" s="172">
        <f t="shared" si="34"/>
        <v>1</v>
      </c>
      <c r="CW20" s="38" t="str">
        <f t="shared" si="6"/>
        <v>-</v>
      </c>
      <c r="CX20" s="38">
        <f t="shared" si="7"/>
        <v>0</v>
      </c>
      <c r="DA20" s="172">
        <v>1</v>
      </c>
      <c r="DB20" s="32" t="str">
        <f t="shared" ref="DB20:DB31" si="40">T(CONCATENATE(LOOKUP(DA20,CC$3:CC$80,AR$3:AR$80)," ",LOOKUP(DA20,CC$3:CC$80,$CA$3:$CA$80)))</f>
        <v xml:space="preserve"> </v>
      </c>
      <c r="DD20" s="172">
        <f t="shared" si="18"/>
        <v>1</v>
      </c>
      <c r="DE20" s="172">
        <v>18</v>
      </c>
      <c r="DL20" s="172">
        <f t="shared" si="19"/>
        <v>0</v>
      </c>
      <c r="DM20" s="172">
        <f t="shared" si="20"/>
        <v>1</v>
      </c>
      <c r="DN20" s="172">
        <f t="shared" si="21"/>
        <v>1</v>
      </c>
      <c r="DO20" s="172">
        <f t="shared" si="22"/>
        <v>1</v>
      </c>
      <c r="DP20" s="172">
        <f t="shared" si="23"/>
        <v>1</v>
      </c>
      <c r="DQ20" s="172">
        <f t="shared" si="24"/>
        <v>1</v>
      </c>
      <c r="DR20" s="172">
        <f t="shared" si="25"/>
        <v>1</v>
      </c>
      <c r="DS20" s="172">
        <f t="shared" si="26"/>
        <v>1</v>
      </c>
      <c r="DT20" s="172">
        <f t="shared" si="27"/>
        <v>1</v>
      </c>
      <c r="DU20" s="172">
        <f t="shared" si="28"/>
        <v>1</v>
      </c>
      <c r="DV20" s="172">
        <f t="shared" si="29"/>
        <v>1</v>
      </c>
      <c r="DW20" s="172">
        <f t="shared" si="29"/>
        <v>1</v>
      </c>
      <c r="DX20" s="172">
        <f t="shared" si="29"/>
        <v>1</v>
      </c>
      <c r="DY20" s="172">
        <f t="shared" si="29"/>
        <v>1</v>
      </c>
      <c r="DZ20" s="172">
        <f t="shared" si="29"/>
        <v>1</v>
      </c>
      <c r="EA20" s="172">
        <f t="shared" si="29"/>
        <v>1</v>
      </c>
      <c r="EB20" s="172">
        <f t="shared" si="29"/>
        <v>1</v>
      </c>
      <c r="EC20" s="172">
        <f t="shared" si="29"/>
        <v>1</v>
      </c>
      <c r="ED20" s="172">
        <f t="shared" si="29"/>
        <v>1</v>
      </c>
      <c r="EE20" s="172">
        <f t="shared" si="29"/>
        <v>1</v>
      </c>
      <c r="EF20" s="172">
        <f t="shared" si="29"/>
        <v>1</v>
      </c>
      <c r="EG20" s="172">
        <f t="shared" si="8"/>
        <v>0</v>
      </c>
    </row>
    <row r="21" spans="2:137" x14ac:dyDescent="0.25">
      <c r="B21" s="16" t="s">
        <v>329</v>
      </c>
      <c r="C21" s="15">
        <v>40</v>
      </c>
      <c r="D21" s="19"/>
      <c r="E21" s="21"/>
      <c r="F21" s="21"/>
      <c r="G21" s="19"/>
      <c r="H21" s="19"/>
      <c r="I21" s="19"/>
      <c r="J21" s="21"/>
      <c r="K21" s="19"/>
      <c r="L21" s="19"/>
      <c r="M21" s="19"/>
      <c r="N21" s="19"/>
      <c r="O21" s="19"/>
      <c r="P21" s="19"/>
      <c r="Q21" s="19"/>
      <c r="S21" s="172">
        <f t="shared" si="39"/>
        <v>0</v>
      </c>
      <c r="T21" s="5"/>
      <c r="U21" s="13"/>
      <c r="V21" s="5"/>
      <c r="W21" s="5" t="str">
        <f t="shared" si="2"/>
        <v/>
      </c>
      <c r="X21" s="5"/>
      <c r="Y21" s="5"/>
      <c r="Z21" s="5"/>
      <c r="AA21" s="16" t="s">
        <v>408</v>
      </c>
      <c r="AB21" s="15">
        <v>105</v>
      </c>
      <c r="AC21" s="19"/>
      <c r="AD21" s="19"/>
      <c r="AE21" s="19"/>
      <c r="AF21" s="19"/>
      <c r="AG21" s="21"/>
      <c r="AH21" s="19"/>
      <c r="AI21" s="19"/>
      <c r="AJ21" s="19"/>
      <c r="AK21" s="19"/>
      <c r="AL21" s="19"/>
      <c r="AM21" s="19"/>
      <c r="AN21" s="19"/>
      <c r="AO21" s="19"/>
      <c r="AP21" s="15">
        <f>SUM(AQ21:BJ21)*(AB21+AG21)</f>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4"/>
        <v>0</v>
      </c>
      <c r="BX21" s="42">
        <f t="shared" si="9"/>
        <v>0</v>
      </c>
      <c r="BY21" s="168"/>
      <c r="BZ21" s="43">
        <f t="shared" si="10"/>
        <v>0</v>
      </c>
      <c r="CA21" s="38" t="str">
        <f t="shared" si="11"/>
        <v>-</v>
      </c>
      <c r="CB21" s="172">
        <f t="shared" si="35"/>
        <v>1</v>
      </c>
      <c r="CC21" s="172">
        <f t="shared" si="35"/>
        <v>1</v>
      </c>
      <c r="CD21" s="172">
        <f t="shared" si="35"/>
        <v>1</v>
      </c>
      <c r="CE21" s="172">
        <f t="shared" si="35"/>
        <v>1</v>
      </c>
      <c r="CF21" s="172">
        <f t="shared" si="35"/>
        <v>1</v>
      </c>
      <c r="CG21" s="172">
        <f t="shared" si="35"/>
        <v>1</v>
      </c>
      <c r="CH21" s="172">
        <f t="shared" si="35"/>
        <v>1</v>
      </c>
      <c r="CI21" s="172">
        <f t="shared" si="35"/>
        <v>1</v>
      </c>
      <c r="CJ21" s="172">
        <f t="shared" si="35"/>
        <v>1</v>
      </c>
      <c r="CK21" s="172">
        <f t="shared" si="35"/>
        <v>1</v>
      </c>
      <c r="CL21" s="172">
        <f t="shared" si="35"/>
        <v>1</v>
      </c>
      <c r="CM21" s="172">
        <f t="shared" si="35"/>
        <v>1</v>
      </c>
      <c r="CN21" s="172">
        <f t="shared" si="35"/>
        <v>1</v>
      </c>
      <c r="CO21" s="172">
        <f t="shared" si="35"/>
        <v>1</v>
      </c>
      <c r="CP21" s="172">
        <f t="shared" si="35"/>
        <v>1</v>
      </c>
      <c r="CQ21" s="172">
        <f t="shared" si="34"/>
        <v>1</v>
      </c>
      <c r="CR21" s="172">
        <f t="shared" si="34"/>
        <v>1</v>
      </c>
      <c r="CS21" s="172">
        <f t="shared" si="34"/>
        <v>1</v>
      </c>
      <c r="CT21" s="172">
        <f t="shared" si="34"/>
        <v>1</v>
      </c>
      <c r="CU21" s="172">
        <f t="shared" si="34"/>
        <v>1</v>
      </c>
      <c r="CW21" s="38" t="str">
        <f t="shared" ref="CW21:CW27" si="41">IF(R21=0,"-",CONCATENATE(B21,IF(SUM(D21:Q21)=0,""," with "),IF(D21=1,D$2,""),IF(D21=1,"; ",""),IF(E21=1,E$2,""),IF(E21=1,"; ",""),IF(F21=1,F$2,""),IF(F21=1,"; ",""),IF(G21=1,G$2,""),IF(G21=1,"; ",""),IF(H21=1,H$2,""),IF(H21=1,"; ",""),IF(I21=1,I$2,""),IF(I21=1,"; ",""),IF(J21=1,J$2,""),IF(J21=1,"; ",""),IF(K21=1,K$2,""),IF(K21=1,"; ",""),IF(L21=1,L$2,""),IF(L21=1,"; ",""),IF(M21=1,M$2,""),IF(M21=1,"; ",""),IF(N21=1,N$2,""),IF(N21=1,"; ",""),IF(O21=1,O$2,""),IF(O21=1,"; ",""),IF(P21=1,P$2,""),IF(P21=1,"; ",""),IF(Q21=1,Q$2,""),IF(Q21=1,"; ","")))</f>
        <v>-</v>
      </c>
      <c r="CX21" s="38">
        <f t="shared" ref="CX21:CX27" si="42">R21</f>
        <v>0</v>
      </c>
      <c r="DA21" s="172">
        <v>2</v>
      </c>
      <c r="DB21" s="32" t="str">
        <f t="shared" si="40"/>
        <v xml:space="preserve"> </v>
      </c>
      <c r="DD21" s="172">
        <f t="shared" si="18"/>
        <v>1</v>
      </c>
      <c r="DE21" s="172">
        <v>19</v>
      </c>
      <c r="DL21" s="172">
        <f t="shared" si="19"/>
        <v>0</v>
      </c>
      <c r="DM21" s="172">
        <f t="shared" si="20"/>
        <v>1</v>
      </c>
      <c r="DN21" s="172">
        <f t="shared" si="21"/>
        <v>1</v>
      </c>
      <c r="DO21" s="172">
        <f t="shared" si="22"/>
        <v>1</v>
      </c>
      <c r="DP21" s="172">
        <f t="shared" si="23"/>
        <v>1</v>
      </c>
      <c r="DQ21" s="172">
        <f t="shared" si="24"/>
        <v>1</v>
      </c>
      <c r="DR21" s="172">
        <f t="shared" si="25"/>
        <v>1</v>
      </c>
      <c r="DS21" s="172">
        <f t="shared" si="26"/>
        <v>1</v>
      </c>
      <c r="DT21" s="172">
        <f t="shared" si="27"/>
        <v>1</v>
      </c>
      <c r="DU21" s="172">
        <f t="shared" si="28"/>
        <v>1</v>
      </c>
      <c r="DV21" s="172">
        <f t="shared" si="29"/>
        <v>1</v>
      </c>
      <c r="DW21" s="172">
        <f t="shared" si="29"/>
        <v>1</v>
      </c>
      <c r="DX21" s="172">
        <f t="shared" si="29"/>
        <v>1</v>
      </c>
      <c r="DY21" s="172">
        <f t="shared" si="29"/>
        <v>1</v>
      </c>
      <c r="DZ21" s="172">
        <f t="shared" si="29"/>
        <v>1</v>
      </c>
      <c r="EA21" s="172">
        <f t="shared" si="29"/>
        <v>1</v>
      </c>
      <c r="EB21" s="172">
        <f t="shared" si="29"/>
        <v>1</v>
      </c>
      <c r="EC21" s="172">
        <f t="shared" si="29"/>
        <v>1</v>
      </c>
      <c r="ED21" s="172">
        <f t="shared" si="29"/>
        <v>1</v>
      </c>
      <c r="EE21" s="172">
        <f t="shared" si="29"/>
        <v>1</v>
      </c>
      <c r="EF21" s="172">
        <f t="shared" si="29"/>
        <v>1</v>
      </c>
      <c r="EG21" s="172">
        <f t="shared" si="8"/>
        <v>0</v>
      </c>
    </row>
    <row r="22" spans="2:137" x14ac:dyDescent="0.25">
      <c r="B22" s="16" t="s">
        <v>400</v>
      </c>
      <c r="C22" s="15">
        <v>55</v>
      </c>
      <c r="D22" s="20"/>
      <c r="E22" s="20"/>
      <c r="F22" s="21"/>
      <c r="G22" s="20"/>
      <c r="H22" s="20"/>
      <c r="I22" s="20"/>
      <c r="J22" s="20"/>
      <c r="K22" s="21"/>
      <c r="L22" s="21"/>
      <c r="M22" s="20"/>
      <c r="N22" s="20"/>
      <c r="O22" s="20"/>
      <c r="P22" s="20"/>
      <c r="Q22" s="20"/>
      <c r="S22" s="15">
        <f>DL22*(C22+5*SUM(F22,K22:L22))</f>
        <v>0</v>
      </c>
      <c r="T22" s="5"/>
      <c r="U22" s="13"/>
      <c r="V22" s="5"/>
      <c r="W22" s="5" t="str">
        <f t="shared" si="2"/>
        <v/>
      </c>
      <c r="X22" s="5"/>
      <c r="Y22" s="5"/>
      <c r="Z22" s="5"/>
      <c r="AA22" s="16" t="s">
        <v>409</v>
      </c>
      <c r="AB22" s="15">
        <v>7</v>
      </c>
      <c r="AC22" s="20"/>
      <c r="AD22" s="21"/>
      <c r="AE22" s="20"/>
      <c r="AF22" s="20"/>
      <c r="AG22" s="20"/>
      <c r="AH22" s="21"/>
      <c r="AI22" s="21"/>
      <c r="AJ22" s="20"/>
      <c r="AK22" s="20"/>
      <c r="AL22" s="20"/>
      <c r="AM22" s="21"/>
      <c r="AN22" s="20"/>
      <c r="AO22" s="20"/>
      <c r="AP22" s="113">
        <f>SUM(AQ22:BJ22)*(AB22+AD22+AH22+AI22+25*AM22)</f>
        <v>0</v>
      </c>
      <c r="AQ22" s="28"/>
      <c r="AR22" s="29"/>
      <c r="AS22" s="29"/>
      <c r="AT22" s="29"/>
      <c r="AU22" s="29"/>
      <c r="AV22" s="29"/>
      <c r="AW22" s="29"/>
      <c r="AX22" s="29"/>
      <c r="AY22" s="29"/>
      <c r="AZ22" s="29"/>
      <c r="BA22" s="29"/>
      <c r="BB22" s="29"/>
      <c r="BC22" s="29"/>
      <c r="BD22" s="29"/>
      <c r="BE22" s="29"/>
      <c r="BF22" s="29"/>
      <c r="BG22" s="29"/>
      <c r="BH22" s="29"/>
      <c r="BI22" s="29"/>
      <c r="BJ22" s="30"/>
      <c r="BV22" s="168">
        <v>1</v>
      </c>
      <c r="BW22" s="40">
        <f t="shared" si="4"/>
        <v>0</v>
      </c>
      <c r="BX22" s="42">
        <f t="shared" si="9"/>
        <v>0</v>
      </c>
      <c r="BY22" s="168">
        <f>AH22</f>
        <v>0</v>
      </c>
      <c r="BZ22" s="43">
        <f t="shared" si="10"/>
        <v>0</v>
      </c>
      <c r="CA22" s="38" t="str">
        <f t="shared" si="11"/>
        <v>-</v>
      </c>
      <c r="CB22" s="172">
        <f t="shared" si="35"/>
        <v>1</v>
      </c>
      <c r="CC22" s="172">
        <f t="shared" si="35"/>
        <v>1</v>
      </c>
      <c r="CD22" s="172">
        <f t="shared" si="35"/>
        <v>1</v>
      </c>
      <c r="CE22" s="172">
        <f t="shared" si="35"/>
        <v>1</v>
      </c>
      <c r="CF22" s="172">
        <f t="shared" si="35"/>
        <v>1</v>
      </c>
      <c r="CG22" s="172">
        <f t="shared" si="35"/>
        <v>1</v>
      </c>
      <c r="CH22" s="172">
        <f t="shared" si="35"/>
        <v>1</v>
      </c>
      <c r="CI22" s="172">
        <f t="shared" si="35"/>
        <v>1</v>
      </c>
      <c r="CJ22" s="172">
        <f t="shared" si="35"/>
        <v>1</v>
      </c>
      <c r="CK22" s="172">
        <f t="shared" si="35"/>
        <v>1</v>
      </c>
      <c r="CL22" s="172">
        <f t="shared" si="35"/>
        <v>1</v>
      </c>
      <c r="CM22" s="172">
        <f t="shared" si="35"/>
        <v>1</v>
      </c>
      <c r="CN22" s="172">
        <f t="shared" si="35"/>
        <v>1</v>
      </c>
      <c r="CO22" s="172">
        <f t="shared" si="35"/>
        <v>1</v>
      </c>
      <c r="CP22" s="172">
        <f t="shared" si="35"/>
        <v>1</v>
      </c>
      <c r="CQ22" s="172">
        <f t="shared" si="34"/>
        <v>1</v>
      </c>
      <c r="CR22" s="172">
        <f t="shared" si="34"/>
        <v>1</v>
      </c>
      <c r="CS22" s="172">
        <f t="shared" si="34"/>
        <v>1</v>
      </c>
      <c r="CT22" s="172">
        <f t="shared" si="34"/>
        <v>1</v>
      </c>
      <c r="CU22" s="172">
        <f t="shared" si="34"/>
        <v>1</v>
      </c>
      <c r="CW22" s="38" t="str">
        <f t="shared" si="41"/>
        <v>-</v>
      </c>
      <c r="CX22" s="38">
        <f t="shared" si="42"/>
        <v>0</v>
      </c>
      <c r="DA22" s="172">
        <v>3</v>
      </c>
      <c r="DB22" s="32" t="str">
        <f t="shared" si="40"/>
        <v xml:space="preserve"> </v>
      </c>
      <c r="DD22" s="172">
        <f t="shared" si="18"/>
        <v>1</v>
      </c>
      <c r="DE22" s="172">
        <v>20</v>
      </c>
      <c r="DL22" s="172">
        <f t="shared" si="19"/>
        <v>0</v>
      </c>
      <c r="DM22" s="172">
        <f t="shared" si="20"/>
        <v>1</v>
      </c>
      <c r="DN22" s="172">
        <f t="shared" si="21"/>
        <v>1</v>
      </c>
      <c r="DO22" s="172">
        <f t="shared" si="22"/>
        <v>1</v>
      </c>
      <c r="DP22" s="172">
        <f t="shared" si="23"/>
        <v>1</v>
      </c>
      <c r="DQ22" s="172">
        <f t="shared" si="24"/>
        <v>1</v>
      </c>
      <c r="DR22" s="172">
        <f t="shared" si="25"/>
        <v>1</v>
      </c>
      <c r="DS22" s="172">
        <f t="shared" si="26"/>
        <v>1</v>
      </c>
      <c r="DT22" s="172">
        <f t="shared" si="27"/>
        <v>1</v>
      </c>
      <c r="DU22" s="172">
        <f t="shared" si="28"/>
        <v>1</v>
      </c>
      <c r="DV22" s="172">
        <f t="shared" si="29"/>
        <v>1</v>
      </c>
      <c r="DW22" s="172">
        <f t="shared" si="29"/>
        <v>1</v>
      </c>
      <c r="DX22" s="172">
        <f t="shared" si="29"/>
        <v>1</v>
      </c>
      <c r="DY22" s="172">
        <f t="shared" si="29"/>
        <v>1</v>
      </c>
      <c r="DZ22" s="172">
        <f t="shared" si="29"/>
        <v>1</v>
      </c>
      <c r="EA22" s="172">
        <f t="shared" si="29"/>
        <v>1</v>
      </c>
      <c r="EB22" s="172">
        <f t="shared" si="29"/>
        <v>1</v>
      </c>
      <c r="EC22" s="172">
        <f t="shared" si="29"/>
        <v>1</v>
      </c>
      <c r="ED22" s="172">
        <f t="shared" si="29"/>
        <v>1</v>
      </c>
      <c r="EE22" s="172">
        <f t="shared" si="29"/>
        <v>1</v>
      </c>
      <c r="EF22" s="172">
        <f t="shared" si="29"/>
        <v>1</v>
      </c>
      <c r="EG22" s="172">
        <f t="shared" si="8"/>
        <v>0</v>
      </c>
    </row>
    <row r="23" spans="2:137" x14ac:dyDescent="0.25">
      <c r="B23" s="16" t="s">
        <v>400</v>
      </c>
      <c r="C23" s="15">
        <v>55</v>
      </c>
      <c r="D23" s="19"/>
      <c r="E23" s="19"/>
      <c r="F23" s="21"/>
      <c r="G23" s="19"/>
      <c r="H23" s="19"/>
      <c r="I23" s="19"/>
      <c r="J23" s="19"/>
      <c r="K23" s="21"/>
      <c r="L23" s="21"/>
      <c r="M23" s="19"/>
      <c r="N23" s="19"/>
      <c r="O23" s="19"/>
      <c r="P23" s="19"/>
      <c r="Q23" s="19"/>
      <c r="S23" s="172">
        <f t="shared" ref="S23:S25" si="43">DL23*(C23+5*SUM(F23,K23:L23))</f>
        <v>0</v>
      </c>
      <c r="T23" s="5"/>
      <c r="U23" s="13"/>
      <c r="V23" s="5"/>
      <c r="W23" s="5" t="str">
        <f t="shared" si="2"/>
        <v/>
      </c>
      <c r="X23" s="5"/>
      <c r="Y23" s="5"/>
      <c r="Z23" s="5"/>
      <c r="AA23" s="16" t="s">
        <v>409</v>
      </c>
      <c r="AB23" s="15">
        <v>7</v>
      </c>
      <c r="AC23" s="19"/>
      <c r="AD23" s="21"/>
      <c r="AE23" s="19"/>
      <c r="AF23" s="19"/>
      <c r="AG23" s="19"/>
      <c r="AH23" s="21"/>
      <c r="AI23" s="21"/>
      <c r="AJ23" s="19"/>
      <c r="AK23" s="19"/>
      <c r="AL23" s="19"/>
      <c r="AM23" s="21"/>
      <c r="AN23" s="19"/>
      <c r="AO23" s="19"/>
      <c r="AP23" s="113">
        <f>SUM(AQ23:BJ23)*(AB23+AD23+AH23+AI23+25*AM23)</f>
        <v>0</v>
      </c>
      <c r="AQ23" s="28"/>
      <c r="AR23" s="29"/>
      <c r="AS23" s="29"/>
      <c r="AT23" s="29"/>
      <c r="AU23" s="29"/>
      <c r="AV23" s="29"/>
      <c r="AW23" s="29"/>
      <c r="AX23" s="29"/>
      <c r="AY23" s="29"/>
      <c r="AZ23" s="29"/>
      <c r="BA23" s="29"/>
      <c r="BB23" s="29"/>
      <c r="BC23" s="29"/>
      <c r="BD23" s="29"/>
      <c r="BE23" s="29"/>
      <c r="BF23" s="29"/>
      <c r="BG23" s="29"/>
      <c r="BH23" s="29"/>
      <c r="BI23" s="29"/>
      <c r="BJ23" s="30"/>
      <c r="BV23" s="168">
        <v>1</v>
      </c>
      <c r="BW23" s="40">
        <f t="shared" si="4"/>
        <v>0</v>
      </c>
      <c r="BX23" s="42">
        <f t="shared" si="9"/>
        <v>0</v>
      </c>
      <c r="BY23" s="168">
        <f>AH23</f>
        <v>0</v>
      </c>
      <c r="BZ23" s="43">
        <f t="shared" si="10"/>
        <v>0</v>
      </c>
      <c r="CA23" s="38" t="str">
        <f t="shared" si="11"/>
        <v>-</v>
      </c>
      <c r="CB23" s="172">
        <f t="shared" si="35"/>
        <v>1</v>
      </c>
      <c r="CC23" s="172">
        <f t="shared" si="35"/>
        <v>1</v>
      </c>
      <c r="CD23" s="172">
        <f t="shared" si="35"/>
        <v>1</v>
      </c>
      <c r="CE23" s="172">
        <f t="shared" si="35"/>
        <v>1</v>
      </c>
      <c r="CF23" s="172">
        <f t="shared" si="35"/>
        <v>1</v>
      </c>
      <c r="CG23" s="172">
        <f t="shared" si="35"/>
        <v>1</v>
      </c>
      <c r="CH23" s="172">
        <f t="shared" si="35"/>
        <v>1</v>
      </c>
      <c r="CI23" s="172">
        <f t="shared" si="35"/>
        <v>1</v>
      </c>
      <c r="CJ23" s="172">
        <f t="shared" si="35"/>
        <v>1</v>
      </c>
      <c r="CK23" s="172">
        <f t="shared" si="35"/>
        <v>1</v>
      </c>
      <c r="CL23" s="172">
        <f t="shared" si="35"/>
        <v>1</v>
      </c>
      <c r="CM23" s="172">
        <f t="shared" si="35"/>
        <v>1</v>
      </c>
      <c r="CN23" s="172">
        <f t="shared" si="35"/>
        <v>1</v>
      </c>
      <c r="CO23" s="172">
        <f t="shared" si="35"/>
        <v>1</v>
      </c>
      <c r="CP23" s="172">
        <f t="shared" si="35"/>
        <v>1</v>
      </c>
      <c r="CQ23" s="172">
        <f t="shared" si="34"/>
        <v>1</v>
      </c>
      <c r="CR23" s="172">
        <f t="shared" si="34"/>
        <v>1</v>
      </c>
      <c r="CS23" s="172">
        <f t="shared" si="34"/>
        <v>1</v>
      </c>
      <c r="CT23" s="172">
        <f t="shared" si="34"/>
        <v>1</v>
      </c>
      <c r="CU23" s="172">
        <f t="shared" si="34"/>
        <v>1</v>
      </c>
      <c r="CW23" s="38" t="str">
        <f t="shared" si="41"/>
        <v>-</v>
      </c>
      <c r="CX23" s="38">
        <f t="shared" si="42"/>
        <v>0</v>
      </c>
      <c r="DA23" s="172">
        <v>4</v>
      </c>
      <c r="DB23" s="32" t="str">
        <f t="shared" si="40"/>
        <v xml:space="preserve"> </v>
      </c>
      <c r="DD23" s="172">
        <f t="shared" si="18"/>
        <v>1</v>
      </c>
      <c r="DE23" s="172">
        <v>21</v>
      </c>
      <c r="DL23" s="172">
        <f t="shared" si="19"/>
        <v>0</v>
      </c>
      <c r="DM23" s="172">
        <f t="shared" si="20"/>
        <v>1</v>
      </c>
      <c r="DN23" s="172">
        <f t="shared" si="21"/>
        <v>1</v>
      </c>
      <c r="DO23" s="172">
        <f t="shared" si="22"/>
        <v>1</v>
      </c>
      <c r="DP23" s="172">
        <f t="shared" si="23"/>
        <v>1</v>
      </c>
      <c r="DQ23" s="172">
        <f t="shared" si="24"/>
        <v>1</v>
      </c>
      <c r="DR23" s="172">
        <f t="shared" si="25"/>
        <v>1</v>
      </c>
      <c r="DS23" s="172">
        <f t="shared" si="26"/>
        <v>1</v>
      </c>
      <c r="DT23" s="172">
        <f t="shared" si="27"/>
        <v>1</v>
      </c>
      <c r="DU23" s="172">
        <f t="shared" si="28"/>
        <v>1</v>
      </c>
      <c r="DV23" s="172">
        <f t="shared" si="29"/>
        <v>1</v>
      </c>
      <c r="DW23" s="172">
        <f t="shared" si="29"/>
        <v>1</v>
      </c>
      <c r="DX23" s="172">
        <f t="shared" si="29"/>
        <v>1</v>
      </c>
      <c r="DY23" s="172">
        <f t="shared" si="29"/>
        <v>1</v>
      </c>
      <c r="DZ23" s="172">
        <f t="shared" si="29"/>
        <v>1</v>
      </c>
      <c r="EA23" s="172">
        <f t="shared" si="29"/>
        <v>1</v>
      </c>
      <c r="EB23" s="172">
        <f t="shared" si="29"/>
        <v>1</v>
      </c>
      <c r="EC23" s="172">
        <f t="shared" si="29"/>
        <v>1</v>
      </c>
      <c r="ED23" s="172">
        <f t="shared" si="29"/>
        <v>1</v>
      </c>
      <c r="EE23" s="172">
        <f t="shared" si="29"/>
        <v>1</v>
      </c>
      <c r="EF23" s="172">
        <f t="shared" si="29"/>
        <v>1</v>
      </c>
      <c r="EG23" s="172">
        <f t="shared" si="8"/>
        <v>0</v>
      </c>
    </row>
    <row r="24" spans="2:137" x14ac:dyDescent="0.25">
      <c r="B24" s="16" t="s">
        <v>400</v>
      </c>
      <c r="C24" s="15">
        <v>55</v>
      </c>
      <c r="D24" s="20"/>
      <c r="E24" s="20"/>
      <c r="F24" s="21"/>
      <c r="G24" s="20"/>
      <c r="H24" s="20"/>
      <c r="I24" s="20"/>
      <c r="J24" s="20"/>
      <c r="K24" s="21"/>
      <c r="L24" s="21"/>
      <c r="M24" s="20"/>
      <c r="N24" s="20"/>
      <c r="O24" s="20"/>
      <c r="P24" s="20"/>
      <c r="Q24" s="20"/>
      <c r="S24" s="172">
        <f t="shared" si="43"/>
        <v>0</v>
      </c>
      <c r="T24" s="5"/>
      <c r="U24" s="13"/>
      <c r="V24" s="5"/>
      <c r="W24" s="5" t="str">
        <f t="shared" si="2"/>
        <v/>
      </c>
      <c r="X24" s="5"/>
      <c r="Y24" s="5"/>
      <c r="Z24" s="5"/>
      <c r="AA24" s="16" t="s">
        <v>409</v>
      </c>
      <c r="AB24" s="15">
        <v>7</v>
      </c>
      <c r="AC24" s="20"/>
      <c r="AD24" s="21"/>
      <c r="AE24" s="20"/>
      <c r="AF24" s="20"/>
      <c r="AG24" s="20"/>
      <c r="AH24" s="21"/>
      <c r="AI24" s="21"/>
      <c r="AJ24" s="20"/>
      <c r="AK24" s="20"/>
      <c r="AL24" s="20"/>
      <c r="AM24" s="21"/>
      <c r="AN24" s="20"/>
      <c r="AO24" s="20"/>
      <c r="AP24" s="113">
        <f>SUM(AQ24:BJ24)*(AB24+AD24+AH24+AI24+25*AM24)</f>
        <v>0</v>
      </c>
      <c r="AQ24" s="28"/>
      <c r="AR24" s="29"/>
      <c r="AS24" s="29"/>
      <c r="AT24" s="29"/>
      <c r="AU24" s="29"/>
      <c r="AV24" s="29"/>
      <c r="AW24" s="29"/>
      <c r="AX24" s="29"/>
      <c r="AY24" s="29"/>
      <c r="AZ24" s="29"/>
      <c r="BA24" s="29"/>
      <c r="BB24" s="29"/>
      <c r="BC24" s="29"/>
      <c r="BD24" s="29"/>
      <c r="BE24" s="29"/>
      <c r="BF24" s="29"/>
      <c r="BG24" s="29"/>
      <c r="BH24" s="29"/>
      <c r="BI24" s="29"/>
      <c r="BJ24" s="30"/>
      <c r="BV24" s="168">
        <v>1</v>
      </c>
      <c r="BW24" s="40">
        <f t="shared" si="4"/>
        <v>0</v>
      </c>
      <c r="BX24" s="42">
        <f t="shared" si="9"/>
        <v>0</v>
      </c>
      <c r="BY24" s="168">
        <f t="shared" ref="BY24:BY25" si="44">AH24</f>
        <v>0</v>
      </c>
      <c r="BZ24" s="43">
        <f t="shared" si="10"/>
        <v>0</v>
      </c>
      <c r="CA24" s="38" t="str">
        <f t="shared" si="11"/>
        <v>-</v>
      </c>
      <c r="CB24" s="172">
        <f t="shared" si="35"/>
        <v>1</v>
      </c>
      <c r="CC24" s="172">
        <f t="shared" si="35"/>
        <v>1</v>
      </c>
      <c r="CD24" s="172">
        <f t="shared" si="35"/>
        <v>1</v>
      </c>
      <c r="CE24" s="172">
        <f t="shared" si="35"/>
        <v>1</v>
      </c>
      <c r="CF24" s="172">
        <f t="shared" si="35"/>
        <v>1</v>
      </c>
      <c r="CG24" s="172">
        <f t="shared" si="35"/>
        <v>1</v>
      </c>
      <c r="CH24" s="172">
        <f t="shared" si="35"/>
        <v>1</v>
      </c>
      <c r="CI24" s="172">
        <f t="shared" si="35"/>
        <v>1</v>
      </c>
      <c r="CJ24" s="172">
        <f t="shared" si="35"/>
        <v>1</v>
      </c>
      <c r="CK24" s="172">
        <f t="shared" si="35"/>
        <v>1</v>
      </c>
      <c r="CL24" s="172">
        <f t="shared" si="35"/>
        <v>1</v>
      </c>
      <c r="CM24" s="172">
        <f t="shared" si="35"/>
        <v>1</v>
      </c>
      <c r="CN24" s="172">
        <f t="shared" si="35"/>
        <v>1</v>
      </c>
      <c r="CO24" s="172">
        <f t="shared" si="35"/>
        <v>1</v>
      </c>
      <c r="CP24" s="172">
        <f t="shared" si="35"/>
        <v>1</v>
      </c>
      <c r="CQ24" s="172">
        <f t="shared" si="34"/>
        <v>1</v>
      </c>
      <c r="CR24" s="172">
        <f t="shared" si="34"/>
        <v>1</v>
      </c>
      <c r="CS24" s="172">
        <f t="shared" si="34"/>
        <v>1</v>
      </c>
      <c r="CT24" s="172">
        <f t="shared" si="34"/>
        <v>1</v>
      </c>
      <c r="CU24" s="172">
        <f t="shared" si="34"/>
        <v>1</v>
      </c>
      <c r="CW24" s="38" t="str">
        <f t="shared" si="41"/>
        <v>-</v>
      </c>
      <c r="CX24" s="38">
        <f t="shared" si="42"/>
        <v>0</v>
      </c>
      <c r="DA24" s="172">
        <v>5</v>
      </c>
      <c r="DB24" s="32" t="str">
        <f t="shared" si="40"/>
        <v xml:space="preserve"> </v>
      </c>
      <c r="DD24" s="172">
        <f t="shared" si="18"/>
        <v>1</v>
      </c>
      <c r="DE24" s="172">
        <v>22</v>
      </c>
      <c r="DL24" s="172">
        <f t="shared" si="19"/>
        <v>0</v>
      </c>
      <c r="DM24" s="172">
        <f t="shared" si="20"/>
        <v>1</v>
      </c>
      <c r="DN24" s="172">
        <f t="shared" si="21"/>
        <v>1</v>
      </c>
      <c r="DO24" s="172">
        <f t="shared" si="22"/>
        <v>1</v>
      </c>
      <c r="DP24" s="172">
        <f t="shared" si="23"/>
        <v>1</v>
      </c>
      <c r="DQ24" s="172">
        <f t="shared" si="24"/>
        <v>1</v>
      </c>
      <c r="DR24" s="172">
        <f t="shared" si="25"/>
        <v>1</v>
      </c>
      <c r="DS24" s="172">
        <f t="shared" si="26"/>
        <v>1</v>
      </c>
      <c r="DT24" s="172">
        <f t="shared" si="27"/>
        <v>1</v>
      </c>
      <c r="DU24" s="172">
        <f t="shared" si="28"/>
        <v>1</v>
      </c>
      <c r="DV24" s="172">
        <f t="shared" si="29"/>
        <v>1</v>
      </c>
      <c r="DW24" s="172">
        <f t="shared" si="29"/>
        <v>1</v>
      </c>
      <c r="DX24" s="172">
        <f t="shared" si="29"/>
        <v>1</v>
      </c>
      <c r="DY24" s="172">
        <f t="shared" si="29"/>
        <v>1</v>
      </c>
      <c r="DZ24" s="172">
        <f t="shared" si="29"/>
        <v>1</v>
      </c>
      <c r="EA24" s="172">
        <f t="shared" si="29"/>
        <v>1</v>
      </c>
      <c r="EB24" s="172">
        <f t="shared" si="29"/>
        <v>1</v>
      </c>
      <c r="EC24" s="172">
        <f t="shared" si="29"/>
        <v>1</v>
      </c>
      <c r="ED24" s="172">
        <f t="shared" si="29"/>
        <v>1</v>
      </c>
      <c r="EE24" s="172">
        <f t="shared" si="29"/>
        <v>1</v>
      </c>
      <c r="EF24" s="172">
        <f t="shared" si="29"/>
        <v>1</v>
      </c>
      <c r="EG24" s="172">
        <f t="shared" si="8"/>
        <v>0</v>
      </c>
    </row>
    <row r="25" spans="2:137" x14ac:dyDescent="0.25">
      <c r="B25" s="16" t="s">
        <v>400</v>
      </c>
      <c r="C25" s="15">
        <v>55</v>
      </c>
      <c r="D25" s="19"/>
      <c r="E25" s="19"/>
      <c r="F25" s="21"/>
      <c r="G25" s="19"/>
      <c r="H25" s="19"/>
      <c r="I25" s="19"/>
      <c r="J25" s="19"/>
      <c r="K25" s="21"/>
      <c r="L25" s="21"/>
      <c r="M25" s="19"/>
      <c r="N25" s="19"/>
      <c r="O25" s="19"/>
      <c r="P25" s="19"/>
      <c r="Q25" s="19"/>
      <c r="S25" s="172">
        <f t="shared" si="43"/>
        <v>0</v>
      </c>
      <c r="T25" s="5"/>
      <c r="U25" s="13"/>
      <c r="V25" s="5"/>
      <c r="W25" s="5" t="str">
        <f t="shared" si="2"/>
        <v/>
      </c>
      <c r="X25" s="5"/>
      <c r="Y25" s="5"/>
      <c r="Z25" s="5"/>
      <c r="AA25" s="16" t="s">
        <v>409</v>
      </c>
      <c r="AB25" s="15">
        <v>7</v>
      </c>
      <c r="AC25" s="19"/>
      <c r="AD25" s="21"/>
      <c r="AE25" s="19"/>
      <c r="AF25" s="19"/>
      <c r="AG25" s="19"/>
      <c r="AH25" s="21"/>
      <c r="AI25" s="21"/>
      <c r="AJ25" s="19"/>
      <c r="AK25" s="19"/>
      <c r="AL25" s="19"/>
      <c r="AM25" s="21"/>
      <c r="AN25" s="19"/>
      <c r="AO25" s="19"/>
      <c r="AP25" s="113">
        <f>SUM(AQ25:BJ25)*(AB25+AD25+AH25+AI25+25*AM25)</f>
        <v>0</v>
      </c>
      <c r="AQ25" s="28"/>
      <c r="AR25" s="29"/>
      <c r="AS25" s="29"/>
      <c r="AT25" s="29"/>
      <c r="AU25" s="29"/>
      <c r="AV25" s="29"/>
      <c r="AW25" s="29"/>
      <c r="AX25" s="29"/>
      <c r="AY25" s="29"/>
      <c r="AZ25" s="29"/>
      <c r="BA25" s="29"/>
      <c r="BB25" s="29"/>
      <c r="BC25" s="29"/>
      <c r="BD25" s="29"/>
      <c r="BE25" s="29"/>
      <c r="BF25" s="29"/>
      <c r="BG25" s="29"/>
      <c r="BH25" s="29"/>
      <c r="BI25" s="29"/>
      <c r="BJ25" s="30"/>
      <c r="BV25" s="168">
        <v>1</v>
      </c>
      <c r="BW25" s="40">
        <f t="shared" si="4"/>
        <v>0</v>
      </c>
      <c r="BX25" s="42">
        <f t="shared" si="9"/>
        <v>0</v>
      </c>
      <c r="BY25" s="168">
        <f t="shared" si="44"/>
        <v>0</v>
      </c>
      <c r="BZ25" s="43">
        <f t="shared" si="10"/>
        <v>0</v>
      </c>
      <c r="CA25" s="38" t="str">
        <f t="shared" si="11"/>
        <v>-</v>
      </c>
      <c r="CB25" s="172">
        <f t="shared" si="35"/>
        <v>1</v>
      </c>
      <c r="CC25" s="172">
        <f t="shared" si="35"/>
        <v>1</v>
      </c>
      <c r="CD25" s="172">
        <f t="shared" si="35"/>
        <v>1</v>
      </c>
      <c r="CE25" s="172">
        <f t="shared" si="35"/>
        <v>1</v>
      </c>
      <c r="CF25" s="172">
        <f t="shared" si="35"/>
        <v>1</v>
      </c>
      <c r="CG25" s="172">
        <f t="shared" si="35"/>
        <v>1</v>
      </c>
      <c r="CH25" s="172">
        <f t="shared" si="35"/>
        <v>1</v>
      </c>
      <c r="CI25" s="172">
        <f t="shared" si="35"/>
        <v>1</v>
      </c>
      <c r="CJ25" s="172">
        <f t="shared" si="35"/>
        <v>1</v>
      </c>
      <c r="CK25" s="172">
        <f t="shared" si="35"/>
        <v>1</v>
      </c>
      <c r="CL25" s="172">
        <f t="shared" si="35"/>
        <v>1</v>
      </c>
      <c r="CM25" s="172">
        <f t="shared" si="35"/>
        <v>1</v>
      </c>
      <c r="CN25" s="172">
        <f t="shared" si="35"/>
        <v>1</v>
      </c>
      <c r="CO25" s="172">
        <f t="shared" si="35"/>
        <v>1</v>
      </c>
      <c r="CP25" s="172">
        <f t="shared" si="35"/>
        <v>1</v>
      </c>
      <c r="CQ25" s="172">
        <f t="shared" si="34"/>
        <v>1</v>
      </c>
      <c r="CR25" s="172">
        <f t="shared" si="34"/>
        <v>1</v>
      </c>
      <c r="CS25" s="172">
        <f t="shared" si="34"/>
        <v>1</v>
      </c>
      <c r="CT25" s="172">
        <f t="shared" si="34"/>
        <v>1</v>
      </c>
      <c r="CU25" s="172">
        <f t="shared" si="34"/>
        <v>1</v>
      </c>
      <c r="CW25" s="38" t="str">
        <f t="shared" si="41"/>
        <v>-</v>
      </c>
      <c r="CX25" s="38">
        <f t="shared" si="42"/>
        <v>0</v>
      </c>
      <c r="DA25" s="172">
        <v>6</v>
      </c>
      <c r="DB25" s="32" t="str">
        <f t="shared" si="40"/>
        <v xml:space="preserve"> </v>
      </c>
      <c r="DD25" s="172">
        <f t="shared" si="18"/>
        <v>1</v>
      </c>
      <c r="DE25" s="172">
        <v>23</v>
      </c>
      <c r="DL25" s="172">
        <f t="shared" si="19"/>
        <v>0</v>
      </c>
      <c r="DM25" s="172">
        <f t="shared" si="20"/>
        <v>1</v>
      </c>
      <c r="DN25" s="172">
        <f t="shared" si="21"/>
        <v>1</v>
      </c>
      <c r="DO25" s="172">
        <f t="shared" si="22"/>
        <v>1</v>
      </c>
      <c r="DP25" s="172">
        <f t="shared" si="23"/>
        <v>1</v>
      </c>
      <c r="DQ25" s="172">
        <f t="shared" si="24"/>
        <v>1</v>
      </c>
      <c r="DR25" s="172">
        <f t="shared" si="25"/>
        <v>1</v>
      </c>
      <c r="DS25" s="172">
        <f t="shared" si="26"/>
        <v>1</v>
      </c>
      <c r="DT25" s="172">
        <f t="shared" si="27"/>
        <v>1</v>
      </c>
      <c r="DU25" s="172">
        <f t="shared" si="28"/>
        <v>1</v>
      </c>
      <c r="DV25" s="172">
        <f t="shared" si="29"/>
        <v>1</v>
      </c>
      <c r="DW25" s="172">
        <f t="shared" si="29"/>
        <v>1</v>
      </c>
      <c r="DX25" s="172">
        <f t="shared" si="29"/>
        <v>1</v>
      </c>
      <c r="DY25" s="172">
        <f t="shared" si="29"/>
        <v>1</v>
      </c>
      <c r="DZ25" s="172">
        <f t="shared" si="29"/>
        <v>1</v>
      </c>
      <c r="EA25" s="172">
        <f t="shared" si="29"/>
        <v>1</v>
      </c>
      <c r="EB25" s="172">
        <f t="shared" si="29"/>
        <v>1</v>
      </c>
      <c r="EC25" s="172">
        <f t="shared" si="29"/>
        <v>1</v>
      </c>
      <c r="ED25" s="172">
        <f t="shared" si="29"/>
        <v>1</v>
      </c>
      <c r="EE25" s="172">
        <f t="shared" si="29"/>
        <v>1</v>
      </c>
      <c r="EF25" s="172">
        <f t="shared" si="29"/>
        <v>1</v>
      </c>
      <c r="EG25" s="172">
        <f t="shared" si="8"/>
        <v>0</v>
      </c>
    </row>
    <row r="26" spans="2:137" x14ac:dyDescent="0.25">
      <c r="B26" s="16" t="s">
        <v>401</v>
      </c>
      <c r="C26" s="15">
        <v>60</v>
      </c>
      <c r="D26" s="20"/>
      <c r="E26" s="20"/>
      <c r="F26" s="20"/>
      <c r="G26" s="20"/>
      <c r="H26" s="20"/>
      <c r="I26" s="20"/>
      <c r="J26" s="20"/>
      <c r="K26" s="20"/>
      <c r="L26" s="20"/>
      <c r="M26" s="20"/>
      <c r="N26" s="20"/>
      <c r="O26" s="20"/>
      <c r="P26" s="20"/>
      <c r="Q26" s="20"/>
      <c r="S26" s="172">
        <f t="shared" ref="S26:S27" si="45">DL26*C26</f>
        <v>0</v>
      </c>
      <c r="T26" s="5"/>
      <c r="U26" s="13"/>
      <c r="V26" s="5"/>
      <c r="W26" s="5" t="str">
        <f t="shared" si="2"/>
        <v/>
      </c>
      <c r="X26" s="5"/>
      <c r="Y26" s="5"/>
      <c r="Z26" s="5"/>
      <c r="AA26" s="16" t="s">
        <v>409</v>
      </c>
      <c r="AB26" s="15">
        <v>7</v>
      </c>
      <c r="AC26" s="20"/>
      <c r="AD26" s="21"/>
      <c r="AE26" s="20"/>
      <c r="AF26" s="20"/>
      <c r="AG26" s="20"/>
      <c r="AH26" s="21"/>
      <c r="AI26" s="21"/>
      <c r="AJ26" s="20"/>
      <c r="AK26" s="20"/>
      <c r="AL26" s="20"/>
      <c r="AM26" s="21"/>
      <c r="AN26" s="20"/>
      <c r="AO26" s="20"/>
      <c r="AP26" s="15">
        <f>SUM(AQ26:BJ26)*(AB26+AD26+AH26+AI26+25*AM26)</f>
        <v>0</v>
      </c>
      <c r="AQ26" s="28"/>
      <c r="AR26" s="29"/>
      <c r="AS26" s="29"/>
      <c r="AT26" s="29"/>
      <c r="AU26" s="29"/>
      <c r="AV26" s="29"/>
      <c r="AW26" s="29"/>
      <c r="AX26" s="29"/>
      <c r="AY26" s="29"/>
      <c r="AZ26" s="29"/>
      <c r="BA26" s="29"/>
      <c r="BB26" s="29"/>
      <c r="BC26" s="29"/>
      <c r="BD26" s="29"/>
      <c r="BE26" s="29"/>
      <c r="BF26" s="29"/>
      <c r="BG26" s="29"/>
      <c r="BH26" s="29"/>
      <c r="BI26" s="29"/>
      <c r="BJ26" s="30"/>
      <c r="BV26" s="168">
        <v>1</v>
      </c>
      <c r="BW26" s="40">
        <f t="shared" si="4"/>
        <v>0</v>
      </c>
      <c r="BX26" s="42">
        <f t="shared" si="9"/>
        <v>0</v>
      </c>
      <c r="BY26" s="168">
        <f>AH26</f>
        <v>0</v>
      </c>
      <c r="BZ26" s="43">
        <f>BX26*BY26</f>
        <v>0</v>
      </c>
      <c r="CA26" s="38" t="str">
        <f t="shared" si="11"/>
        <v>-</v>
      </c>
      <c r="CB26" s="172">
        <f t="shared" si="35"/>
        <v>1</v>
      </c>
      <c r="CC26" s="172">
        <f t="shared" si="35"/>
        <v>1</v>
      </c>
      <c r="CD26" s="172">
        <f t="shared" si="35"/>
        <v>1</v>
      </c>
      <c r="CE26" s="172">
        <f t="shared" si="35"/>
        <v>1</v>
      </c>
      <c r="CF26" s="172">
        <f t="shared" si="35"/>
        <v>1</v>
      </c>
      <c r="CG26" s="172">
        <f t="shared" si="35"/>
        <v>1</v>
      </c>
      <c r="CH26" s="172">
        <f t="shared" si="35"/>
        <v>1</v>
      </c>
      <c r="CI26" s="172">
        <f t="shared" si="35"/>
        <v>1</v>
      </c>
      <c r="CJ26" s="172">
        <f t="shared" si="35"/>
        <v>1</v>
      </c>
      <c r="CK26" s="172">
        <f t="shared" si="35"/>
        <v>1</v>
      </c>
      <c r="CL26" s="172">
        <f t="shared" si="35"/>
        <v>1</v>
      </c>
      <c r="CM26" s="172">
        <f t="shared" si="35"/>
        <v>1</v>
      </c>
      <c r="CN26" s="172">
        <f t="shared" si="35"/>
        <v>1</v>
      </c>
      <c r="CO26" s="172">
        <f t="shared" si="35"/>
        <v>1</v>
      </c>
      <c r="CP26" s="172">
        <f t="shared" si="35"/>
        <v>1</v>
      </c>
      <c r="CQ26" s="172">
        <f t="shared" si="34"/>
        <v>1</v>
      </c>
      <c r="CR26" s="172">
        <f t="shared" si="34"/>
        <v>1</v>
      </c>
      <c r="CS26" s="172">
        <f t="shared" si="34"/>
        <v>1</v>
      </c>
      <c r="CT26" s="172">
        <f t="shared" si="34"/>
        <v>1</v>
      </c>
      <c r="CU26" s="172">
        <f t="shared" si="34"/>
        <v>1</v>
      </c>
      <c r="CW26" s="38" t="str">
        <f t="shared" si="41"/>
        <v>-</v>
      </c>
      <c r="CX26" s="38">
        <f t="shared" si="42"/>
        <v>0</v>
      </c>
      <c r="DA26" s="172">
        <v>7</v>
      </c>
      <c r="DB26" s="32" t="str">
        <f t="shared" si="40"/>
        <v xml:space="preserve"> </v>
      </c>
      <c r="DD26" s="172">
        <f t="shared" si="18"/>
        <v>1</v>
      </c>
      <c r="DE26" s="172">
        <v>24</v>
      </c>
      <c r="DL26" s="172">
        <f t="shared" si="19"/>
        <v>0</v>
      </c>
      <c r="DM26" s="172">
        <f t="shared" si="20"/>
        <v>1</v>
      </c>
      <c r="DN26" s="172">
        <f t="shared" si="21"/>
        <v>1</v>
      </c>
      <c r="DO26" s="172">
        <f t="shared" si="22"/>
        <v>1</v>
      </c>
      <c r="DP26" s="172">
        <f t="shared" si="23"/>
        <v>1</v>
      </c>
      <c r="DQ26" s="172">
        <f t="shared" si="24"/>
        <v>1</v>
      </c>
      <c r="DR26" s="172">
        <f t="shared" si="25"/>
        <v>1</v>
      </c>
      <c r="DS26" s="172">
        <f t="shared" si="26"/>
        <v>1</v>
      </c>
      <c r="DT26" s="172">
        <f t="shared" si="27"/>
        <v>1</v>
      </c>
      <c r="DU26" s="172">
        <f t="shared" si="28"/>
        <v>1</v>
      </c>
      <c r="DV26" s="172">
        <f t="shared" si="29"/>
        <v>1</v>
      </c>
      <c r="DW26" s="172">
        <f t="shared" si="29"/>
        <v>1</v>
      </c>
      <c r="DX26" s="172">
        <f t="shared" si="29"/>
        <v>1</v>
      </c>
      <c r="DY26" s="172">
        <f t="shared" si="29"/>
        <v>1</v>
      </c>
      <c r="DZ26" s="172">
        <f t="shared" si="29"/>
        <v>1</v>
      </c>
      <c r="EA26" s="172">
        <f t="shared" si="29"/>
        <v>1</v>
      </c>
      <c r="EB26" s="172">
        <f t="shared" si="29"/>
        <v>1</v>
      </c>
      <c r="EC26" s="172">
        <f t="shared" si="29"/>
        <v>1</v>
      </c>
      <c r="ED26" s="172">
        <f t="shared" si="29"/>
        <v>1</v>
      </c>
      <c r="EE26" s="172">
        <f t="shared" si="29"/>
        <v>1</v>
      </c>
      <c r="EF26" s="172">
        <f t="shared" si="29"/>
        <v>1</v>
      </c>
      <c r="EG26" s="172">
        <f t="shared" si="8"/>
        <v>0</v>
      </c>
    </row>
    <row r="27" spans="2:137" x14ac:dyDescent="0.25">
      <c r="B27" s="16" t="s">
        <v>1741</v>
      </c>
      <c r="C27" s="15">
        <v>40</v>
      </c>
      <c r="D27" s="19"/>
      <c r="E27" s="19"/>
      <c r="F27" s="19"/>
      <c r="G27" s="19"/>
      <c r="H27" s="19"/>
      <c r="I27" s="19"/>
      <c r="J27" s="19"/>
      <c r="K27" s="19"/>
      <c r="L27" s="19"/>
      <c r="M27" s="19"/>
      <c r="N27" s="19"/>
      <c r="O27" s="19"/>
      <c r="P27" s="19"/>
      <c r="Q27" s="19"/>
      <c r="R27" s="95"/>
      <c r="S27" s="172">
        <f t="shared" si="45"/>
        <v>0</v>
      </c>
      <c r="T27" s="5"/>
      <c r="U27" s="13"/>
      <c r="V27" s="5"/>
      <c r="W27" s="5" t="str">
        <f t="shared" si="2"/>
        <v/>
      </c>
      <c r="X27" s="5"/>
      <c r="Y27" s="5"/>
      <c r="Z27" s="5"/>
      <c r="AA27" s="16" t="s">
        <v>411</v>
      </c>
      <c r="AB27" s="15">
        <v>5</v>
      </c>
      <c r="AC27" s="19"/>
      <c r="AD27" s="19"/>
      <c r="AE27" s="19"/>
      <c r="AF27" s="19"/>
      <c r="AG27" s="19"/>
      <c r="AH27" s="19"/>
      <c r="AI27" s="21"/>
      <c r="AJ27" s="19"/>
      <c r="AK27" s="19"/>
      <c r="AL27" s="19"/>
      <c r="AM27" s="19"/>
      <c r="AN27" s="19"/>
      <c r="AO27" s="19"/>
      <c r="AP27" s="15">
        <f>SUM(AQ27:BJ27)*(AB27+AI27)</f>
        <v>0</v>
      </c>
      <c r="AQ27" s="28"/>
      <c r="AR27" s="29"/>
      <c r="AS27" s="29"/>
      <c r="AT27" s="29"/>
      <c r="AU27" s="29"/>
      <c r="AV27" s="29"/>
      <c r="AW27" s="29"/>
      <c r="AX27" s="29"/>
      <c r="AY27" s="29"/>
      <c r="AZ27" s="29"/>
      <c r="BA27" s="29"/>
      <c r="BB27" s="29"/>
      <c r="BC27" s="29"/>
      <c r="BD27" s="29"/>
      <c r="BE27" s="29"/>
      <c r="BF27" s="29"/>
      <c r="BG27" s="29"/>
      <c r="BH27" s="29"/>
      <c r="BI27" s="29"/>
      <c r="BJ27" s="30"/>
      <c r="BV27" s="168">
        <v>1</v>
      </c>
      <c r="BW27" s="40">
        <f t="shared" si="4"/>
        <v>0</v>
      </c>
      <c r="BX27" s="42">
        <f t="shared" si="9"/>
        <v>0</v>
      </c>
      <c r="BY27" s="168"/>
      <c r="BZ27" s="43">
        <f t="shared" si="10"/>
        <v>0</v>
      </c>
      <c r="CA27" s="38" t="str">
        <f t="shared" si="11"/>
        <v>-</v>
      </c>
      <c r="CB27" s="172">
        <f t="shared" si="35"/>
        <v>1</v>
      </c>
      <c r="CC27" s="172">
        <f t="shared" si="35"/>
        <v>1</v>
      </c>
      <c r="CD27" s="172">
        <f t="shared" si="35"/>
        <v>1</v>
      </c>
      <c r="CE27" s="172">
        <f t="shared" si="35"/>
        <v>1</v>
      </c>
      <c r="CF27" s="172">
        <f t="shared" si="35"/>
        <v>1</v>
      </c>
      <c r="CG27" s="172">
        <f t="shared" si="35"/>
        <v>1</v>
      </c>
      <c r="CH27" s="172">
        <f t="shared" si="35"/>
        <v>1</v>
      </c>
      <c r="CI27" s="172">
        <f t="shared" si="35"/>
        <v>1</v>
      </c>
      <c r="CJ27" s="172">
        <f t="shared" si="35"/>
        <v>1</v>
      </c>
      <c r="CK27" s="172">
        <f t="shared" si="35"/>
        <v>1</v>
      </c>
      <c r="CL27" s="172">
        <f t="shared" si="35"/>
        <v>1</v>
      </c>
      <c r="CM27" s="172">
        <f t="shared" si="35"/>
        <v>1</v>
      </c>
      <c r="CN27" s="172">
        <f t="shared" si="35"/>
        <v>1</v>
      </c>
      <c r="CO27" s="172">
        <f t="shared" si="35"/>
        <v>1</v>
      </c>
      <c r="CP27" s="172">
        <f t="shared" si="35"/>
        <v>1</v>
      </c>
      <c r="CQ27" s="172">
        <f t="shared" si="34"/>
        <v>1</v>
      </c>
      <c r="CR27" s="172">
        <f t="shared" si="34"/>
        <v>1</v>
      </c>
      <c r="CS27" s="172">
        <f t="shared" si="34"/>
        <v>1</v>
      </c>
      <c r="CT27" s="172">
        <f t="shared" si="34"/>
        <v>1</v>
      </c>
      <c r="CU27" s="172">
        <f t="shared" si="34"/>
        <v>1</v>
      </c>
      <c r="CW27" s="38" t="str">
        <f t="shared" si="41"/>
        <v>-</v>
      </c>
      <c r="CX27" s="38">
        <f t="shared" si="42"/>
        <v>0</v>
      </c>
      <c r="DA27" s="172">
        <v>8</v>
      </c>
      <c r="DB27" s="32" t="str">
        <f t="shared" si="40"/>
        <v xml:space="preserve"> </v>
      </c>
      <c r="DD27" s="172">
        <f t="shared" si="18"/>
        <v>1</v>
      </c>
      <c r="DE27" s="172">
        <v>25</v>
      </c>
      <c r="DL27" s="172">
        <f t="shared" si="19"/>
        <v>0</v>
      </c>
      <c r="DM27" s="172">
        <f t="shared" si="20"/>
        <v>1</v>
      </c>
      <c r="DN27" s="172">
        <f t="shared" si="21"/>
        <v>1</v>
      </c>
      <c r="DO27" s="172">
        <f t="shared" si="22"/>
        <v>1</v>
      </c>
      <c r="DP27" s="172">
        <f t="shared" si="23"/>
        <v>1</v>
      </c>
      <c r="DQ27" s="172">
        <f t="shared" si="24"/>
        <v>1</v>
      </c>
      <c r="DR27" s="172">
        <f t="shared" si="25"/>
        <v>1</v>
      </c>
      <c r="DS27" s="172">
        <f t="shared" si="26"/>
        <v>1</v>
      </c>
      <c r="DT27" s="172">
        <f t="shared" si="27"/>
        <v>1</v>
      </c>
      <c r="DU27" s="172">
        <f t="shared" si="28"/>
        <v>1</v>
      </c>
      <c r="DV27" s="172">
        <f t="shared" si="29"/>
        <v>1</v>
      </c>
      <c r="DW27" s="172">
        <f t="shared" si="29"/>
        <v>1</v>
      </c>
      <c r="DX27" s="172">
        <f t="shared" si="29"/>
        <v>1</v>
      </c>
      <c r="DY27" s="172">
        <f t="shared" si="29"/>
        <v>1</v>
      </c>
      <c r="DZ27" s="172">
        <f t="shared" si="29"/>
        <v>1</v>
      </c>
      <c r="EA27" s="172">
        <f t="shared" si="29"/>
        <v>1</v>
      </c>
      <c r="EB27" s="172">
        <f t="shared" si="29"/>
        <v>1</v>
      </c>
      <c r="EC27" s="172">
        <f t="shared" si="29"/>
        <v>1</v>
      </c>
      <c r="ED27" s="172">
        <f t="shared" si="29"/>
        <v>1</v>
      </c>
      <c r="EE27" s="172">
        <f t="shared" si="29"/>
        <v>1</v>
      </c>
      <c r="EF27" s="172">
        <f t="shared" si="29"/>
        <v>1</v>
      </c>
      <c r="EG27" s="172">
        <f t="shared" si="8"/>
        <v>0</v>
      </c>
    </row>
    <row r="28" spans="2:137" x14ac:dyDescent="0.25">
      <c r="T28" s="5"/>
      <c r="U28" s="13"/>
      <c r="V28" s="5"/>
      <c r="W28" s="5" t="str">
        <f t="shared" si="2"/>
        <v/>
      </c>
      <c r="X28" s="5"/>
      <c r="Y28" s="5"/>
      <c r="Z28" s="5"/>
      <c r="AA28" s="16" t="s">
        <v>411</v>
      </c>
      <c r="AB28" s="15">
        <v>5</v>
      </c>
      <c r="AC28" s="20"/>
      <c r="AD28" s="20"/>
      <c r="AE28" s="20"/>
      <c r="AF28" s="20"/>
      <c r="AG28" s="20"/>
      <c r="AH28" s="20"/>
      <c r="AI28" s="21"/>
      <c r="AJ28" s="20"/>
      <c r="AK28" s="20"/>
      <c r="AL28" s="20"/>
      <c r="AM28" s="20"/>
      <c r="AN28" s="20"/>
      <c r="AO28" s="20"/>
      <c r="AP28" s="15">
        <f>SUM(AQ28:BJ28)*(AB28+AI28)</f>
        <v>0</v>
      </c>
      <c r="AQ28" s="28"/>
      <c r="AR28" s="29"/>
      <c r="AS28" s="29"/>
      <c r="AT28" s="29"/>
      <c r="AU28" s="29"/>
      <c r="AV28" s="29"/>
      <c r="AW28" s="29"/>
      <c r="AX28" s="29"/>
      <c r="AY28" s="29"/>
      <c r="AZ28" s="29"/>
      <c r="BA28" s="29"/>
      <c r="BB28" s="29"/>
      <c r="BC28" s="29"/>
      <c r="BD28" s="29"/>
      <c r="BE28" s="29"/>
      <c r="BF28" s="29"/>
      <c r="BG28" s="29"/>
      <c r="BH28" s="29"/>
      <c r="BI28" s="29"/>
      <c r="BJ28" s="30"/>
      <c r="BV28" s="168">
        <v>1</v>
      </c>
      <c r="BW28" s="40">
        <f t="shared" si="4"/>
        <v>0</v>
      </c>
      <c r="BX28" s="42">
        <f t="shared" si="9"/>
        <v>0</v>
      </c>
      <c r="BY28" s="168"/>
      <c r="BZ28" s="43">
        <f t="shared" si="10"/>
        <v>0</v>
      </c>
      <c r="CA28" s="38" t="str">
        <f t="shared" si="11"/>
        <v>-</v>
      </c>
      <c r="CB28" s="172">
        <f t="shared" si="35"/>
        <v>1</v>
      </c>
      <c r="CC28" s="172">
        <f t="shared" si="35"/>
        <v>1</v>
      </c>
      <c r="CD28" s="172">
        <f t="shared" si="35"/>
        <v>1</v>
      </c>
      <c r="CE28" s="172">
        <f t="shared" si="35"/>
        <v>1</v>
      </c>
      <c r="CF28" s="172">
        <f t="shared" si="35"/>
        <v>1</v>
      </c>
      <c r="CG28" s="172">
        <f t="shared" si="35"/>
        <v>1</v>
      </c>
      <c r="CH28" s="172">
        <f t="shared" si="35"/>
        <v>1</v>
      </c>
      <c r="CI28" s="172">
        <f t="shared" si="35"/>
        <v>1</v>
      </c>
      <c r="CJ28" s="172">
        <f t="shared" si="35"/>
        <v>1</v>
      </c>
      <c r="CK28" s="172">
        <f t="shared" si="35"/>
        <v>1</v>
      </c>
      <c r="CL28" s="172">
        <f t="shared" si="35"/>
        <v>1</v>
      </c>
      <c r="CM28" s="172">
        <f t="shared" si="35"/>
        <v>1</v>
      </c>
      <c r="CN28" s="172">
        <f t="shared" si="35"/>
        <v>1</v>
      </c>
      <c r="CO28" s="172">
        <f t="shared" si="35"/>
        <v>1</v>
      </c>
      <c r="CP28" s="172">
        <f t="shared" si="35"/>
        <v>1</v>
      </c>
      <c r="CQ28" s="172">
        <f t="shared" si="34"/>
        <v>1</v>
      </c>
      <c r="CR28" s="172">
        <f t="shared" si="34"/>
        <v>1</v>
      </c>
      <c r="CS28" s="172">
        <f t="shared" si="34"/>
        <v>1</v>
      </c>
      <c r="CT28" s="172">
        <f t="shared" si="34"/>
        <v>1</v>
      </c>
      <c r="CU28" s="172">
        <f t="shared" si="34"/>
        <v>1</v>
      </c>
      <c r="CW28" s="38" t="s">
        <v>65</v>
      </c>
      <c r="CX28" s="38">
        <f>IF(AC55=1,CONCATENATE(IF(AQ55=0,"","1 "),IF(AR55=0,"","2 "),IF(AS55=0,"","3 "),IF(AT55=0,"","4 "),IF(AU55=0,"","5 "),IF(AV55=0,"","6 "),IF(AW55=0,"","7 "),IF(AX55=0,"","8 "),IF(AY55=0,"","9 "),IF(AZ55=0,"","10 "),IF(BA55=0,"","11 "),IF(BB55=0,"","12 "),IF(BC55=0,"","13 "),IF(BD55=0,"","14 "),IF(BE55=0,"","15 "),IF(BF55=0,"","16 "),IF(BG55=0,"","17 "),IF(BH55=0,"","18 "),IF(BI55=0,"","19 "),IF(BJ55=0,"","20 "),),0)</f>
        <v>0</v>
      </c>
      <c r="DA28" s="172">
        <v>9</v>
      </c>
      <c r="DB28" s="32" t="str">
        <f t="shared" si="40"/>
        <v xml:space="preserve"> </v>
      </c>
      <c r="DD28" s="172">
        <f t="shared" si="18"/>
        <v>1</v>
      </c>
      <c r="DE28" s="172">
        <v>26</v>
      </c>
      <c r="DL28" s="172">
        <f t="shared" si="19"/>
        <v>0</v>
      </c>
      <c r="DM28" s="172">
        <f t="shared" si="20"/>
        <v>1</v>
      </c>
      <c r="DN28" s="172">
        <f t="shared" si="21"/>
        <v>1</v>
      </c>
      <c r="DO28" s="172">
        <f t="shared" si="22"/>
        <v>1</v>
      </c>
      <c r="DP28" s="172">
        <f t="shared" si="23"/>
        <v>1</v>
      </c>
      <c r="DQ28" s="172">
        <f t="shared" si="24"/>
        <v>1</v>
      </c>
      <c r="DR28" s="172">
        <f t="shared" si="25"/>
        <v>1</v>
      </c>
      <c r="DS28" s="172">
        <f t="shared" si="26"/>
        <v>1</v>
      </c>
      <c r="DT28" s="172">
        <f t="shared" si="27"/>
        <v>1</v>
      </c>
      <c r="DU28" s="172">
        <f t="shared" si="28"/>
        <v>1</v>
      </c>
      <c r="DV28" s="172">
        <f t="shared" si="29"/>
        <v>1</v>
      </c>
      <c r="DW28" s="172">
        <f t="shared" si="29"/>
        <v>1</v>
      </c>
      <c r="DX28" s="172">
        <f t="shared" ref="DX28:EF28" si="46">IF(OR($CX27=0,ISERROR(SEARCH(DX$1,$CX27))),DX27,DX27+1)</f>
        <v>1</v>
      </c>
      <c r="DY28" s="172">
        <f t="shared" si="46"/>
        <v>1</v>
      </c>
      <c r="DZ28" s="172">
        <f t="shared" si="46"/>
        <v>1</v>
      </c>
      <c r="EA28" s="172">
        <f t="shared" si="46"/>
        <v>1</v>
      </c>
      <c r="EB28" s="172">
        <f t="shared" si="46"/>
        <v>1</v>
      </c>
      <c r="EC28" s="172">
        <f t="shared" si="46"/>
        <v>1</v>
      </c>
      <c r="ED28" s="172">
        <f t="shared" si="46"/>
        <v>1</v>
      </c>
      <c r="EE28" s="172">
        <f t="shared" si="46"/>
        <v>1</v>
      </c>
      <c r="EF28" s="172">
        <f t="shared" si="46"/>
        <v>1</v>
      </c>
      <c r="EG28" s="172">
        <f t="shared" si="8"/>
        <v>0</v>
      </c>
    </row>
    <row r="29" spans="2:137" x14ac:dyDescent="0.25">
      <c r="T29" s="5"/>
      <c r="U29" s="13"/>
      <c r="V29" s="5"/>
      <c r="W29" s="5" t="str">
        <f t="shared" si="2"/>
        <v/>
      </c>
      <c r="X29" s="5"/>
      <c r="Y29" s="5"/>
      <c r="Z29" s="5"/>
      <c r="AA29" s="16" t="s">
        <v>335</v>
      </c>
      <c r="AB29" s="15">
        <v>12</v>
      </c>
      <c r="AC29" s="21"/>
      <c r="AD29" s="21"/>
      <c r="AE29" s="19"/>
      <c r="AF29" s="19"/>
      <c r="AG29" s="19"/>
      <c r="AH29" s="19"/>
      <c r="AI29" s="19"/>
      <c r="AJ29" s="21"/>
      <c r="AK29" s="19"/>
      <c r="AL29" s="19"/>
      <c r="AM29" s="21"/>
      <c r="AN29" s="19"/>
      <c r="AO29" s="19"/>
      <c r="AP29" s="113">
        <f>SUM(AQ29:BJ29)*(AB29+AC29+AD29+AJ29*2+25*AM29)</f>
        <v>0</v>
      </c>
      <c r="AQ29" s="28"/>
      <c r="AR29" s="29"/>
      <c r="AS29" s="29"/>
      <c r="AT29" s="29"/>
      <c r="AU29" s="29"/>
      <c r="AV29" s="29"/>
      <c r="AW29" s="29"/>
      <c r="AX29" s="29"/>
      <c r="AY29" s="29"/>
      <c r="AZ29" s="29"/>
      <c r="BA29" s="29"/>
      <c r="BB29" s="29"/>
      <c r="BC29" s="29"/>
      <c r="BD29" s="29"/>
      <c r="BE29" s="29"/>
      <c r="BF29" s="29"/>
      <c r="BG29" s="29"/>
      <c r="BH29" s="29"/>
      <c r="BI29" s="29"/>
      <c r="BJ29" s="30"/>
      <c r="BV29" s="168">
        <v>1</v>
      </c>
      <c r="BW29" s="40">
        <f t="shared" si="4"/>
        <v>0</v>
      </c>
      <c r="BX29" s="42">
        <f t="shared" si="9"/>
        <v>0</v>
      </c>
      <c r="BY29" s="168">
        <f t="shared" ref="BY29:BY38" si="47">AC29</f>
        <v>0</v>
      </c>
      <c r="BZ29" s="43">
        <f>BX29*BY29</f>
        <v>0</v>
      </c>
      <c r="CA29" s="38" t="str">
        <f t="shared" si="11"/>
        <v>-</v>
      </c>
      <c r="CB29" s="172">
        <f t="shared" si="35"/>
        <v>1</v>
      </c>
      <c r="CC29" s="172">
        <f t="shared" si="35"/>
        <v>1</v>
      </c>
      <c r="CD29" s="172">
        <f t="shared" si="35"/>
        <v>1</v>
      </c>
      <c r="CE29" s="172">
        <f t="shared" si="35"/>
        <v>1</v>
      </c>
      <c r="CF29" s="172">
        <f t="shared" si="35"/>
        <v>1</v>
      </c>
      <c r="CG29" s="172">
        <f t="shared" si="35"/>
        <v>1</v>
      </c>
      <c r="CH29" s="172">
        <f t="shared" si="35"/>
        <v>1</v>
      </c>
      <c r="CI29" s="172">
        <f t="shared" si="35"/>
        <v>1</v>
      </c>
      <c r="CJ29" s="172">
        <f t="shared" si="35"/>
        <v>1</v>
      </c>
      <c r="CK29" s="172">
        <f t="shared" si="35"/>
        <v>1</v>
      </c>
      <c r="CL29" s="172">
        <f t="shared" si="35"/>
        <v>1</v>
      </c>
      <c r="CM29" s="172">
        <f t="shared" si="35"/>
        <v>1</v>
      </c>
      <c r="CN29" s="172">
        <f t="shared" si="35"/>
        <v>1</v>
      </c>
      <c r="CO29" s="172">
        <f t="shared" si="35"/>
        <v>1</v>
      </c>
      <c r="CP29" s="172">
        <f t="shared" si="35"/>
        <v>1</v>
      </c>
      <c r="CQ29" s="172">
        <f t="shared" si="34"/>
        <v>1</v>
      </c>
      <c r="CR29" s="172">
        <f t="shared" si="34"/>
        <v>1</v>
      </c>
      <c r="CS29" s="172">
        <f t="shared" si="34"/>
        <v>1</v>
      </c>
      <c r="CT29" s="172">
        <f t="shared" si="34"/>
        <v>1</v>
      </c>
      <c r="CU29" s="172">
        <f t="shared" si="34"/>
        <v>1</v>
      </c>
      <c r="CW29" s="38" t="s">
        <v>65</v>
      </c>
      <c r="CX29" s="38">
        <f t="shared" ref="CX29:CX31" si="48">IF(AC56=1,CONCATENATE(IF(AQ56=0,"","1 "),IF(AR56=0,"","2 "),IF(AS56=0,"","3 "),IF(AT56=0,"","4 "),IF(AU56=0,"","5 "),IF(AV56=0,"","6 "),IF(AW56=0,"","7 "),IF(AX56=0,"","8 "),IF(AY56=0,"","9 "),IF(AZ56=0,"","10 "),IF(BA56=0,"","11 "),IF(BB56=0,"","12 "),IF(BC56=0,"","13 "),IF(BD56=0,"","14 "),IF(BE56=0,"","15 "),IF(BF56=0,"","16 "),IF(BG56=0,"","17 "),IF(BH56=0,"","18 "),IF(BI56=0,"","19 "),IF(BJ56=0,"","20 "),),0)</f>
        <v>0</v>
      </c>
      <c r="DA29" s="172">
        <v>10</v>
      </c>
      <c r="DB29" s="32" t="str">
        <f t="shared" si="40"/>
        <v xml:space="preserve"> </v>
      </c>
      <c r="DD29" s="172">
        <f t="shared" si="18"/>
        <v>1</v>
      </c>
      <c r="DE29" s="172">
        <v>27</v>
      </c>
      <c r="DL29" s="172">
        <f t="shared" si="19"/>
        <v>0</v>
      </c>
      <c r="DM29" s="172">
        <f t="shared" si="20"/>
        <v>1</v>
      </c>
      <c r="DN29" s="172">
        <f t="shared" si="21"/>
        <v>1</v>
      </c>
      <c r="DO29" s="172">
        <f t="shared" si="22"/>
        <v>1</v>
      </c>
      <c r="DP29" s="172">
        <f t="shared" si="23"/>
        <v>1</v>
      </c>
      <c r="DQ29" s="172">
        <f t="shared" si="24"/>
        <v>1</v>
      </c>
      <c r="DR29" s="172">
        <f t="shared" si="25"/>
        <v>1</v>
      </c>
      <c r="DS29" s="172">
        <f t="shared" si="26"/>
        <v>1</v>
      </c>
      <c r="DT29" s="172">
        <f t="shared" si="27"/>
        <v>1</v>
      </c>
      <c r="DU29" s="172">
        <f t="shared" si="28"/>
        <v>1</v>
      </c>
      <c r="DV29" s="172">
        <f t="shared" ref="DV29:EF52" si="49">IF(OR($CX28=0,ISERROR(SEARCH(DV$1,$CX28))),DV28,DV28+1)</f>
        <v>1</v>
      </c>
      <c r="DW29" s="172">
        <f t="shared" si="49"/>
        <v>1</v>
      </c>
      <c r="DX29" s="172">
        <f t="shared" si="49"/>
        <v>1</v>
      </c>
      <c r="DY29" s="172">
        <f t="shared" si="49"/>
        <v>1</v>
      </c>
      <c r="DZ29" s="172">
        <f t="shared" si="49"/>
        <v>1</v>
      </c>
      <c r="EA29" s="172">
        <f t="shared" si="49"/>
        <v>1</v>
      </c>
      <c r="EB29" s="172">
        <f t="shared" si="49"/>
        <v>1</v>
      </c>
      <c r="EC29" s="172">
        <f t="shared" si="49"/>
        <v>1</v>
      </c>
      <c r="ED29" s="172">
        <f t="shared" si="49"/>
        <v>1</v>
      </c>
      <c r="EE29" s="172">
        <f t="shared" si="49"/>
        <v>1</v>
      </c>
      <c r="EF29" s="172">
        <f t="shared" si="49"/>
        <v>1</v>
      </c>
      <c r="EG29" s="172">
        <f t="shared" si="8"/>
        <v>0</v>
      </c>
    </row>
    <row r="30" spans="2:137" x14ac:dyDescent="0.25">
      <c r="T30" s="5"/>
      <c r="U30" s="13"/>
      <c r="V30" s="5"/>
      <c r="W30" s="5" t="str">
        <f t="shared" si="2"/>
        <v/>
      </c>
      <c r="X30" s="5"/>
      <c r="Y30" s="5"/>
      <c r="Z30" s="5"/>
      <c r="AA30" s="16" t="s">
        <v>335</v>
      </c>
      <c r="AB30" s="15">
        <v>12</v>
      </c>
      <c r="AC30" s="21"/>
      <c r="AD30" s="21"/>
      <c r="AE30" s="20"/>
      <c r="AF30" s="20"/>
      <c r="AG30" s="20"/>
      <c r="AH30" s="20"/>
      <c r="AI30" s="20"/>
      <c r="AJ30" s="21"/>
      <c r="AK30" s="20"/>
      <c r="AL30" s="20"/>
      <c r="AM30" s="21"/>
      <c r="AN30" s="20"/>
      <c r="AO30" s="20"/>
      <c r="AP30" s="131">
        <f>SUM(AQ30:BJ30)*(AB30+AC30+AD30+AJ30*2+25*AM30)</f>
        <v>0</v>
      </c>
      <c r="AQ30" s="28"/>
      <c r="AR30" s="29"/>
      <c r="AS30" s="29"/>
      <c r="AT30" s="29"/>
      <c r="AU30" s="29"/>
      <c r="AV30" s="29"/>
      <c r="AW30" s="29"/>
      <c r="AX30" s="29"/>
      <c r="AY30" s="29"/>
      <c r="AZ30" s="29"/>
      <c r="BA30" s="29"/>
      <c r="BB30" s="29"/>
      <c r="BC30" s="29"/>
      <c r="BD30" s="29"/>
      <c r="BE30" s="29"/>
      <c r="BF30" s="29"/>
      <c r="BG30" s="29"/>
      <c r="BH30" s="29"/>
      <c r="BI30" s="29"/>
      <c r="BJ30" s="30"/>
      <c r="BV30" s="168">
        <v>1</v>
      </c>
      <c r="BW30" s="40">
        <f t="shared" si="4"/>
        <v>0</v>
      </c>
      <c r="BX30" s="42">
        <f t="shared" si="9"/>
        <v>0</v>
      </c>
      <c r="BY30" s="168">
        <f t="shared" si="47"/>
        <v>0</v>
      </c>
      <c r="BZ30" s="43">
        <f t="shared" si="10"/>
        <v>0</v>
      </c>
      <c r="CA30" s="38" t="str">
        <f t="shared" si="11"/>
        <v>-</v>
      </c>
      <c r="CB30" s="172">
        <f t="shared" si="35"/>
        <v>1</v>
      </c>
      <c r="CC30" s="172">
        <f t="shared" si="35"/>
        <v>1</v>
      </c>
      <c r="CD30" s="172">
        <f t="shared" si="35"/>
        <v>1</v>
      </c>
      <c r="CE30" s="172">
        <f t="shared" si="35"/>
        <v>1</v>
      </c>
      <c r="CF30" s="172">
        <f t="shared" si="35"/>
        <v>1</v>
      </c>
      <c r="CG30" s="172">
        <f t="shared" si="35"/>
        <v>1</v>
      </c>
      <c r="CH30" s="172">
        <f t="shared" si="35"/>
        <v>1</v>
      </c>
      <c r="CI30" s="172">
        <f t="shared" si="35"/>
        <v>1</v>
      </c>
      <c r="CJ30" s="172">
        <f t="shared" si="35"/>
        <v>1</v>
      </c>
      <c r="CK30" s="172">
        <f t="shared" si="35"/>
        <v>1</v>
      </c>
      <c r="CL30" s="172">
        <f t="shared" si="35"/>
        <v>1</v>
      </c>
      <c r="CM30" s="172">
        <f t="shared" si="35"/>
        <v>1</v>
      </c>
      <c r="CN30" s="172">
        <f t="shared" si="35"/>
        <v>1</v>
      </c>
      <c r="CO30" s="172">
        <f t="shared" si="35"/>
        <v>1</v>
      </c>
      <c r="CP30" s="172">
        <f t="shared" si="35"/>
        <v>1</v>
      </c>
      <c r="CQ30" s="172">
        <f t="shared" si="34"/>
        <v>1</v>
      </c>
      <c r="CR30" s="172">
        <f t="shared" si="34"/>
        <v>1</v>
      </c>
      <c r="CS30" s="172">
        <f t="shared" si="34"/>
        <v>1</v>
      </c>
      <c r="CT30" s="172">
        <f t="shared" si="34"/>
        <v>1</v>
      </c>
      <c r="CU30" s="172">
        <f t="shared" si="34"/>
        <v>1</v>
      </c>
      <c r="CW30" s="38" t="s">
        <v>65</v>
      </c>
      <c r="CX30" s="38">
        <f t="shared" si="48"/>
        <v>0</v>
      </c>
      <c r="DA30" s="172">
        <v>11</v>
      </c>
      <c r="DB30" s="32" t="str">
        <f t="shared" si="40"/>
        <v xml:space="preserve"> </v>
      </c>
      <c r="DD30" s="172">
        <f t="shared" si="18"/>
        <v>1</v>
      </c>
      <c r="DE30" s="172">
        <v>28</v>
      </c>
      <c r="DL30" s="172">
        <f t="shared" si="19"/>
        <v>0</v>
      </c>
      <c r="DM30" s="172">
        <f t="shared" si="20"/>
        <v>1</v>
      </c>
      <c r="DN30" s="172">
        <f t="shared" si="21"/>
        <v>1</v>
      </c>
      <c r="DO30" s="172">
        <f t="shared" si="22"/>
        <v>1</v>
      </c>
      <c r="DP30" s="172">
        <f t="shared" si="23"/>
        <v>1</v>
      </c>
      <c r="DQ30" s="172">
        <f t="shared" si="24"/>
        <v>1</v>
      </c>
      <c r="DR30" s="172">
        <f t="shared" si="25"/>
        <v>1</v>
      </c>
      <c r="DS30" s="172">
        <f t="shared" si="26"/>
        <v>1</v>
      </c>
      <c r="DT30" s="172">
        <f t="shared" si="27"/>
        <v>1</v>
      </c>
      <c r="DU30" s="172">
        <f t="shared" si="28"/>
        <v>1</v>
      </c>
      <c r="DV30" s="172">
        <f t="shared" si="49"/>
        <v>1</v>
      </c>
      <c r="DW30" s="172">
        <f t="shared" si="49"/>
        <v>1</v>
      </c>
      <c r="DX30" s="172">
        <f t="shared" si="49"/>
        <v>1</v>
      </c>
      <c r="DY30" s="172">
        <f t="shared" si="49"/>
        <v>1</v>
      </c>
      <c r="DZ30" s="172">
        <f t="shared" si="49"/>
        <v>1</v>
      </c>
      <c r="EA30" s="172">
        <f t="shared" si="49"/>
        <v>1</v>
      </c>
      <c r="EB30" s="172">
        <f t="shared" si="49"/>
        <v>1</v>
      </c>
      <c r="EC30" s="172">
        <f t="shared" si="49"/>
        <v>1</v>
      </c>
      <c r="ED30" s="172">
        <f t="shared" si="49"/>
        <v>1</v>
      </c>
      <c r="EE30" s="172">
        <f t="shared" si="49"/>
        <v>1</v>
      </c>
      <c r="EF30" s="172">
        <f t="shared" si="49"/>
        <v>1</v>
      </c>
      <c r="EG30" s="172">
        <f t="shared" si="8"/>
        <v>0</v>
      </c>
    </row>
    <row r="31" spans="2:137" x14ac:dyDescent="0.25">
      <c r="T31" s="5"/>
      <c r="U31" s="13"/>
      <c r="V31" s="5"/>
      <c r="W31" s="5" t="str">
        <f t="shared" si="2"/>
        <v/>
      </c>
      <c r="X31" s="5"/>
      <c r="Y31" s="5"/>
      <c r="Z31" s="5"/>
      <c r="AA31" s="16" t="s">
        <v>335</v>
      </c>
      <c r="AB31" s="15">
        <v>12</v>
      </c>
      <c r="AC31" s="21"/>
      <c r="AD31" s="21"/>
      <c r="AE31" s="19"/>
      <c r="AF31" s="19"/>
      <c r="AG31" s="19"/>
      <c r="AH31" s="19"/>
      <c r="AI31" s="19"/>
      <c r="AJ31" s="21"/>
      <c r="AK31" s="19"/>
      <c r="AL31" s="19"/>
      <c r="AM31" s="21"/>
      <c r="AN31" s="19"/>
      <c r="AO31" s="19"/>
      <c r="AP31" s="131">
        <f>SUM(AQ31:BJ31)*(AB31+AC31+AD31+AJ31*2+25*AM31)</f>
        <v>0</v>
      </c>
      <c r="AQ31" s="28"/>
      <c r="AR31" s="29"/>
      <c r="AS31" s="29"/>
      <c r="AT31" s="29"/>
      <c r="AU31" s="29"/>
      <c r="AV31" s="29"/>
      <c r="AW31" s="29"/>
      <c r="AX31" s="29"/>
      <c r="AY31" s="29"/>
      <c r="AZ31" s="29"/>
      <c r="BA31" s="29"/>
      <c r="BB31" s="29"/>
      <c r="BC31" s="29"/>
      <c r="BD31" s="29"/>
      <c r="BE31" s="29"/>
      <c r="BF31" s="29"/>
      <c r="BG31" s="29"/>
      <c r="BH31" s="29"/>
      <c r="BI31" s="29"/>
      <c r="BJ31" s="30"/>
      <c r="BV31" s="168">
        <v>1</v>
      </c>
      <c r="BW31" s="40">
        <f t="shared" si="4"/>
        <v>0</v>
      </c>
      <c r="BX31" s="42">
        <f t="shared" si="9"/>
        <v>0</v>
      </c>
      <c r="BY31" s="168">
        <f t="shared" si="47"/>
        <v>0</v>
      </c>
      <c r="BZ31" s="43">
        <f t="shared" si="10"/>
        <v>0</v>
      </c>
      <c r="CA31" s="38" t="str">
        <f t="shared" si="11"/>
        <v>-</v>
      </c>
      <c r="CB31" s="172">
        <f t="shared" si="35"/>
        <v>1</v>
      </c>
      <c r="CC31" s="172">
        <f t="shared" si="35"/>
        <v>1</v>
      </c>
      <c r="CD31" s="172">
        <f t="shared" si="35"/>
        <v>1</v>
      </c>
      <c r="CE31" s="172">
        <f t="shared" si="35"/>
        <v>1</v>
      </c>
      <c r="CF31" s="172">
        <f t="shared" si="35"/>
        <v>1</v>
      </c>
      <c r="CG31" s="172">
        <f t="shared" si="35"/>
        <v>1</v>
      </c>
      <c r="CH31" s="172">
        <f t="shared" si="35"/>
        <v>1</v>
      </c>
      <c r="CI31" s="172">
        <f t="shared" si="35"/>
        <v>1</v>
      </c>
      <c r="CJ31" s="172">
        <f t="shared" si="35"/>
        <v>1</v>
      </c>
      <c r="CK31" s="172">
        <f t="shared" si="35"/>
        <v>1</v>
      </c>
      <c r="CL31" s="172">
        <f t="shared" si="35"/>
        <v>1</v>
      </c>
      <c r="CM31" s="172">
        <f t="shared" si="35"/>
        <v>1</v>
      </c>
      <c r="CN31" s="172">
        <f t="shared" si="35"/>
        <v>1</v>
      </c>
      <c r="CO31" s="172">
        <f t="shared" si="35"/>
        <v>1</v>
      </c>
      <c r="CP31" s="172">
        <f t="shared" si="35"/>
        <v>1</v>
      </c>
      <c r="CQ31" s="172">
        <f t="shared" si="34"/>
        <v>1</v>
      </c>
      <c r="CR31" s="172">
        <f t="shared" si="34"/>
        <v>1</v>
      </c>
      <c r="CS31" s="172">
        <f t="shared" si="34"/>
        <v>1</v>
      </c>
      <c r="CT31" s="172">
        <f t="shared" si="34"/>
        <v>1</v>
      </c>
      <c r="CU31" s="172">
        <f t="shared" si="34"/>
        <v>1</v>
      </c>
      <c r="CW31" s="38" t="s">
        <v>65</v>
      </c>
      <c r="CX31" s="38">
        <f t="shared" si="48"/>
        <v>0</v>
      </c>
      <c r="DA31" s="172">
        <v>12</v>
      </c>
      <c r="DB31" s="32" t="str">
        <f t="shared" si="40"/>
        <v xml:space="preserve"> </v>
      </c>
      <c r="DD31" s="172">
        <f t="shared" si="18"/>
        <v>1</v>
      </c>
      <c r="DE31" s="172">
        <v>29</v>
      </c>
      <c r="DL31" s="172">
        <f t="shared" si="19"/>
        <v>0</v>
      </c>
      <c r="DM31" s="172">
        <f t="shared" si="20"/>
        <v>1</v>
      </c>
      <c r="DN31" s="172">
        <f t="shared" si="21"/>
        <v>1</v>
      </c>
      <c r="DO31" s="172">
        <f t="shared" si="22"/>
        <v>1</v>
      </c>
      <c r="DP31" s="172">
        <f t="shared" si="23"/>
        <v>1</v>
      </c>
      <c r="DQ31" s="172">
        <f t="shared" si="24"/>
        <v>1</v>
      </c>
      <c r="DR31" s="172">
        <f t="shared" si="25"/>
        <v>1</v>
      </c>
      <c r="DS31" s="172">
        <f t="shared" si="26"/>
        <v>1</v>
      </c>
      <c r="DT31" s="172">
        <f t="shared" si="27"/>
        <v>1</v>
      </c>
      <c r="DU31" s="172">
        <f t="shared" si="28"/>
        <v>1</v>
      </c>
      <c r="DV31" s="172">
        <f t="shared" si="49"/>
        <v>1</v>
      </c>
      <c r="DW31" s="172">
        <f t="shared" si="49"/>
        <v>1</v>
      </c>
      <c r="DX31" s="172">
        <f t="shared" si="49"/>
        <v>1</v>
      </c>
      <c r="DY31" s="172">
        <f t="shared" si="49"/>
        <v>1</v>
      </c>
      <c r="DZ31" s="172">
        <f t="shared" si="49"/>
        <v>1</v>
      </c>
      <c r="EA31" s="172">
        <f t="shared" si="49"/>
        <v>1</v>
      </c>
      <c r="EB31" s="172">
        <f t="shared" si="49"/>
        <v>1</v>
      </c>
      <c r="EC31" s="172">
        <f t="shared" si="49"/>
        <v>1</v>
      </c>
      <c r="ED31" s="172">
        <f t="shared" si="49"/>
        <v>1</v>
      </c>
      <c r="EE31" s="172">
        <f t="shared" si="49"/>
        <v>1</v>
      </c>
      <c r="EF31" s="172">
        <f t="shared" si="49"/>
        <v>1</v>
      </c>
      <c r="EG31" s="172">
        <f t="shared" si="8"/>
        <v>0</v>
      </c>
    </row>
    <row r="32" spans="2:137" x14ac:dyDescent="0.25">
      <c r="T32" s="5"/>
      <c r="U32" s="13"/>
      <c r="V32" s="5"/>
      <c r="W32" s="5" t="str">
        <f t="shared" si="2"/>
        <v/>
      </c>
      <c r="X32" s="5"/>
      <c r="Y32" s="5"/>
      <c r="Z32" s="5"/>
      <c r="AA32" s="16" t="s">
        <v>335</v>
      </c>
      <c r="AB32" s="15">
        <v>12</v>
      </c>
      <c r="AC32" s="21"/>
      <c r="AD32" s="21"/>
      <c r="AE32" s="20"/>
      <c r="AF32" s="20"/>
      <c r="AG32" s="20"/>
      <c r="AH32" s="20"/>
      <c r="AI32" s="20"/>
      <c r="AJ32" s="21"/>
      <c r="AK32" s="20"/>
      <c r="AL32" s="20"/>
      <c r="AM32" s="21"/>
      <c r="AN32" s="20"/>
      <c r="AO32" s="20"/>
      <c r="AP32" s="131">
        <f>SUM(AQ32:BJ32)*(AB32+AC32+AD32+AJ32*2+25*AM32)</f>
        <v>0</v>
      </c>
      <c r="AQ32" s="28"/>
      <c r="AR32" s="29"/>
      <c r="AS32" s="29"/>
      <c r="AT32" s="29"/>
      <c r="AU32" s="29"/>
      <c r="AV32" s="29"/>
      <c r="AW32" s="29"/>
      <c r="AX32" s="29"/>
      <c r="AY32" s="29"/>
      <c r="AZ32" s="29"/>
      <c r="BA32" s="29"/>
      <c r="BB32" s="29"/>
      <c r="BC32" s="29"/>
      <c r="BD32" s="29"/>
      <c r="BE32" s="29"/>
      <c r="BF32" s="29"/>
      <c r="BG32" s="29"/>
      <c r="BH32" s="29"/>
      <c r="BI32" s="29"/>
      <c r="BJ32" s="30"/>
      <c r="BV32" s="168">
        <v>1</v>
      </c>
      <c r="BW32" s="40">
        <f t="shared" si="4"/>
        <v>0</v>
      </c>
      <c r="BX32" s="42">
        <f t="shared" si="9"/>
        <v>0</v>
      </c>
      <c r="BY32" s="168">
        <f t="shared" si="47"/>
        <v>0</v>
      </c>
      <c r="BZ32" s="43">
        <f t="shared" si="10"/>
        <v>0</v>
      </c>
      <c r="CA32" s="38" t="str">
        <f t="shared" si="11"/>
        <v>-</v>
      </c>
      <c r="CB32" s="172">
        <f t="shared" si="35"/>
        <v>1</v>
      </c>
      <c r="CC32" s="172">
        <f t="shared" si="35"/>
        <v>1</v>
      </c>
      <c r="CD32" s="172">
        <f t="shared" si="35"/>
        <v>1</v>
      </c>
      <c r="CE32" s="172">
        <f t="shared" si="35"/>
        <v>1</v>
      </c>
      <c r="CF32" s="172">
        <f t="shared" si="35"/>
        <v>1</v>
      </c>
      <c r="CG32" s="172">
        <f t="shared" si="35"/>
        <v>1</v>
      </c>
      <c r="CH32" s="172">
        <f t="shared" si="35"/>
        <v>1</v>
      </c>
      <c r="CI32" s="172">
        <f t="shared" si="35"/>
        <v>1</v>
      </c>
      <c r="CJ32" s="172">
        <f t="shared" si="35"/>
        <v>1</v>
      </c>
      <c r="CK32" s="172">
        <f t="shared" si="35"/>
        <v>1</v>
      </c>
      <c r="CL32" s="172">
        <f t="shared" si="35"/>
        <v>1</v>
      </c>
      <c r="CM32" s="172">
        <f t="shared" si="35"/>
        <v>1</v>
      </c>
      <c r="CN32" s="172">
        <f t="shared" si="35"/>
        <v>1</v>
      </c>
      <c r="CO32" s="172">
        <f t="shared" si="35"/>
        <v>1</v>
      </c>
      <c r="CP32" s="172">
        <f t="shared" si="35"/>
        <v>1</v>
      </c>
      <c r="CQ32" s="172">
        <f t="shared" si="35"/>
        <v>1</v>
      </c>
      <c r="CR32" s="172">
        <f t="shared" ref="CR32:CU47" si="50">IF(BG31="",CR31,CR31+1)</f>
        <v>1</v>
      </c>
      <c r="CS32" s="172">
        <f t="shared" si="50"/>
        <v>1</v>
      </c>
      <c r="CT32" s="172">
        <f t="shared" si="50"/>
        <v>1</v>
      </c>
      <c r="CU32" s="172">
        <f t="shared" si="50"/>
        <v>1</v>
      </c>
      <c r="DB32" s="196" t="str">
        <f>IF(DB19="","","----")</f>
        <v/>
      </c>
      <c r="DD32" s="172">
        <f t="shared" si="18"/>
        <v>1</v>
      </c>
      <c r="DE32" s="172">
        <v>30</v>
      </c>
      <c r="DL32" s="172">
        <f t="shared" si="19"/>
        <v>0</v>
      </c>
      <c r="DM32" s="172">
        <f t="shared" si="20"/>
        <v>1</v>
      </c>
      <c r="DN32" s="172">
        <f t="shared" si="21"/>
        <v>1</v>
      </c>
      <c r="DO32" s="172">
        <f t="shared" si="22"/>
        <v>1</v>
      </c>
      <c r="DP32" s="172">
        <f t="shared" si="23"/>
        <v>1</v>
      </c>
      <c r="DQ32" s="172">
        <f t="shared" si="24"/>
        <v>1</v>
      </c>
      <c r="DR32" s="172">
        <f t="shared" si="25"/>
        <v>1</v>
      </c>
      <c r="DS32" s="172">
        <f t="shared" si="26"/>
        <v>1</v>
      </c>
      <c r="DT32" s="172">
        <f t="shared" si="27"/>
        <v>1</v>
      </c>
      <c r="DU32" s="172">
        <f t="shared" si="28"/>
        <v>1</v>
      </c>
      <c r="DV32" s="172">
        <f t="shared" si="49"/>
        <v>1</v>
      </c>
      <c r="DW32" s="172">
        <f t="shared" si="49"/>
        <v>1</v>
      </c>
      <c r="DX32" s="172">
        <f t="shared" si="49"/>
        <v>1</v>
      </c>
      <c r="DY32" s="172">
        <f t="shared" si="49"/>
        <v>1</v>
      </c>
      <c r="DZ32" s="172">
        <f t="shared" si="49"/>
        <v>1</v>
      </c>
      <c r="EA32" s="172">
        <f t="shared" si="49"/>
        <v>1</v>
      </c>
      <c r="EB32" s="172">
        <f t="shared" si="49"/>
        <v>1</v>
      </c>
      <c r="EC32" s="172">
        <f t="shared" si="49"/>
        <v>1</v>
      </c>
      <c r="ED32" s="172">
        <f t="shared" si="49"/>
        <v>1</v>
      </c>
      <c r="EE32" s="172">
        <f t="shared" si="49"/>
        <v>1</v>
      </c>
      <c r="EF32" s="172">
        <f t="shared" si="49"/>
        <v>1</v>
      </c>
      <c r="EG32" s="172">
        <f t="shared" si="8"/>
        <v>0</v>
      </c>
    </row>
    <row r="33" spans="20:137" x14ac:dyDescent="0.25">
      <c r="T33" s="5"/>
      <c r="U33" s="13"/>
      <c r="V33" s="5"/>
      <c r="W33" s="5" t="str">
        <f t="shared" si="2"/>
        <v/>
      </c>
      <c r="X33" s="5"/>
      <c r="Y33" s="5"/>
      <c r="Z33" s="5"/>
      <c r="AA33" s="16" t="s">
        <v>335</v>
      </c>
      <c r="AB33" s="15">
        <v>12</v>
      </c>
      <c r="AC33" s="21"/>
      <c r="AD33" s="21"/>
      <c r="AE33" s="19"/>
      <c r="AF33" s="19"/>
      <c r="AG33" s="19"/>
      <c r="AH33" s="19"/>
      <c r="AI33" s="19"/>
      <c r="AJ33" s="21"/>
      <c r="AK33" s="19"/>
      <c r="AL33" s="19"/>
      <c r="AM33" s="21"/>
      <c r="AN33" s="19"/>
      <c r="AO33" s="19"/>
      <c r="AP33" s="131">
        <f>SUM(AQ33:BJ33)*(AB33+AC33+AD33+AJ33*2+25*AM33)</f>
        <v>0</v>
      </c>
      <c r="AQ33" s="28"/>
      <c r="AR33" s="29"/>
      <c r="AS33" s="29"/>
      <c r="AT33" s="29"/>
      <c r="AU33" s="29"/>
      <c r="AV33" s="29"/>
      <c r="AW33" s="29"/>
      <c r="AX33" s="29"/>
      <c r="AY33" s="29"/>
      <c r="AZ33" s="29"/>
      <c r="BA33" s="29"/>
      <c r="BB33" s="29"/>
      <c r="BC33" s="29"/>
      <c r="BD33" s="29"/>
      <c r="BE33" s="29"/>
      <c r="BF33" s="29"/>
      <c r="BG33" s="29"/>
      <c r="BH33" s="29"/>
      <c r="BI33" s="29"/>
      <c r="BJ33" s="30"/>
      <c r="BV33" s="168">
        <v>1</v>
      </c>
      <c r="BW33" s="40">
        <f t="shared" ref="BW33:BW45" si="51">SUM(AQ33:BJ33)*BV33</f>
        <v>0</v>
      </c>
      <c r="BX33" s="42">
        <f t="shared" ref="BX33:BX45" si="52">BW33</f>
        <v>0</v>
      </c>
      <c r="BY33" s="168">
        <f t="shared" si="47"/>
        <v>0</v>
      </c>
      <c r="BZ33" s="43">
        <f t="shared" ref="BZ33:BZ45" si="53">BX33*BY33</f>
        <v>0</v>
      </c>
      <c r="CA33" s="38" t="str">
        <f t="shared" ref="CA33:CA45" si="54">IF(AP33=0,"-",CONCATENATE(AA33,IF(SUM(AC33:AO33)=0,""," with "),IF(AC33=1,AC$2,""),IF(AC33=1,"; ",""),IF(AD33=1,AD$2,""),IF(AD33=1,"; ",""),IF(AE33=1,AE$2,""),IF(AE33=1,"; ",""),IF(AF33=1,AF$2,""),IF(AF33=1,"; ",""),IF(AG33=1,AG$2,""),IF(AG33=1,"; ",""),IF(AH33=1,AH$2,""),IF(AH33=1,"; ",""),IF(AI33=1,AI$2,""),IF(AI33=1,"; ",""),IF(AJ33=1,AJ$2,""),IF(AJ33=1,"; ",""),IF(AK33=1,AK$2,""),IF(AK33=1,"; ",""),IF(AL33=1,AL$2,""),IF(AL33=1,"; ",""),IF(AM33=1,AM$2,""),IF(AM33=1,"; ",""),IF(AN33=1,AN$2,""),IF(AN33=1,"; ",""),IF(AO33=1,AO$2,""),IF(AO33=1,"; ","")))</f>
        <v>-</v>
      </c>
      <c r="CB33" s="172">
        <f t="shared" ref="CB33:CQ48" si="55">IF(AQ32="",CB32,CB32+1)</f>
        <v>1</v>
      </c>
      <c r="CC33" s="172">
        <f t="shared" si="55"/>
        <v>1</v>
      </c>
      <c r="CD33" s="172">
        <f t="shared" si="55"/>
        <v>1</v>
      </c>
      <c r="CE33" s="172">
        <f t="shared" si="55"/>
        <v>1</v>
      </c>
      <c r="CF33" s="172">
        <f t="shared" si="55"/>
        <v>1</v>
      </c>
      <c r="CG33" s="172">
        <f t="shared" si="55"/>
        <v>1</v>
      </c>
      <c r="CH33" s="172">
        <f t="shared" si="55"/>
        <v>1</v>
      </c>
      <c r="CI33" s="172">
        <f t="shared" si="55"/>
        <v>1</v>
      </c>
      <c r="CJ33" s="172">
        <f t="shared" si="55"/>
        <v>1</v>
      </c>
      <c r="CK33" s="172">
        <f t="shared" si="55"/>
        <v>1</v>
      </c>
      <c r="CL33" s="172">
        <f t="shared" si="55"/>
        <v>1</v>
      </c>
      <c r="CM33" s="172">
        <f t="shared" si="55"/>
        <v>1</v>
      </c>
      <c r="CN33" s="172">
        <f t="shared" si="55"/>
        <v>1</v>
      </c>
      <c r="CO33" s="172">
        <f t="shared" si="55"/>
        <v>1</v>
      </c>
      <c r="CP33" s="172">
        <f t="shared" si="55"/>
        <v>1</v>
      </c>
      <c r="CQ33" s="172">
        <f t="shared" si="55"/>
        <v>1</v>
      </c>
      <c r="CR33" s="172">
        <f t="shared" si="50"/>
        <v>1</v>
      </c>
      <c r="CS33" s="172">
        <f t="shared" si="50"/>
        <v>1</v>
      </c>
      <c r="CT33" s="172">
        <f t="shared" si="50"/>
        <v>1</v>
      </c>
      <c r="CU33" s="172">
        <f t="shared" si="50"/>
        <v>1</v>
      </c>
      <c r="DA33" s="172"/>
      <c r="DB33" s="32" t="str">
        <f>IF(DB34="","",CONCATENATE("Warband ",CZ34," ",DG33))</f>
        <v/>
      </c>
      <c r="DD33" s="172">
        <f t="shared" si="18"/>
        <v>1</v>
      </c>
      <c r="DE33" s="172">
        <v>31</v>
      </c>
      <c r="DG33" s="49" t="str">
        <f>CONCATENATE("   ",DH33,"/",DI33,IF(DH33&gt;DI33," !",""))</f>
        <v xml:space="preserve">   0/12</v>
      </c>
      <c r="DH33" s="172">
        <f t="shared" ref="DH33" si="56">INDEX($CB$1:$CU$1,CZ34)+DJ33</f>
        <v>0</v>
      </c>
      <c r="DI33" s="172">
        <f t="shared" ref="DI33" si="57">IF(DB34=$CW$6,0,12)</f>
        <v>12</v>
      </c>
      <c r="DJ33" s="172">
        <f t="shared" ref="DJ33" si="58">IF(DB34=$CW$26,1,0)</f>
        <v>0</v>
      </c>
      <c r="DL33" s="172">
        <f t="shared" si="19"/>
        <v>0</v>
      </c>
      <c r="DM33" s="172">
        <f t="shared" si="20"/>
        <v>1</v>
      </c>
      <c r="DN33" s="172">
        <f t="shared" si="21"/>
        <v>1</v>
      </c>
      <c r="DO33" s="172">
        <f t="shared" si="22"/>
        <v>1</v>
      </c>
      <c r="DP33" s="172">
        <f t="shared" si="23"/>
        <v>1</v>
      </c>
      <c r="DQ33" s="172">
        <f t="shared" si="24"/>
        <v>1</v>
      </c>
      <c r="DR33" s="172">
        <f t="shared" si="25"/>
        <v>1</v>
      </c>
      <c r="DS33" s="172">
        <f t="shared" si="26"/>
        <v>1</v>
      </c>
      <c r="DT33" s="172">
        <f t="shared" si="27"/>
        <v>1</v>
      </c>
      <c r="DU33" s="172">
        <f t="shared" si="28"/>
        <v>1</v>
      </c>
      <c r="DV33" s="172">
        <f t="shared" si="49"/>
        <v>1</v>
      </c>
      <c r="DW33" s="172">
        <f t="shared" si="49"/>
        <v>1</v>
      </c>
      <c r="DX33" s="172">
        <f t="shared" si="49"/>
        <v>1</v>
      </c>
      <c r="DY33" s="172">
        <f t="shared" si="49"/>
        <v>1</v>
      </c>
      <c r="DZ33" s="172">
        <f t="shared" si="49"/>
        <v>1</v>
      </c>
      <c r="EA33" s="172">
        <f t="shared" si="49"/>
        <v>1</v>
      </c>
      <c r="EB33" s="172">
        <f t="shared" si="49"/>
        <v>1</v>
      </c>
      <c r="EC33" s="172">
        <f t="shared" si="49"/>
        <v>1</v>
      </c>
      <c r="ED33" s="172">
        <f t="shared" si="49"/>
        <v>1</v>
      </c>
      <c r="EE33" s="172">
        <f t="shared" si="49"/>
        <v>1</v>
      </c>
      <c r="EF33" s="172">
        <f t="shared" si="49"/>
        <v>1</v>
      </c>
      <c r="EG33" s="172">
        <f t="shared" si="8"/>
        <v>0</v>
      </c>
    </row>
    <row r="34" spans="20:137" x14ac:dyDescent="0.25">
      <c r="T34" s="5"/>
      <c r="U34" s="13"/>
      <c r="V34" s="5"/>
      <c r="W34" s="5" t="str">
        <f t="shared" si="2"/>
        <v/>
      </c>
      <c r="X34" s="5"/>
      <c r="Y34" s="5"/>
      <c r="Z34" s="5"/>
      <c r="AA34" s="16" t="s">
        <v>332</v>
      </c>
      <c r="AB34" s="15">
        <v>5</v>
      </c>
      <c r="AC34" s="21"/>
      <c r="AD34" s="21"/>
      <c r="AE34" s="20"/>
      <c r="AF34" s="20"/>
      <c r="AG34" s="21"/>
      <c r="AH34" s="20"/>
      <c r="AI34" s="21"/>
      <c r="AJ34" s="20"/>
      <c r="AK34" s="20"/>
      <c r="AL34" s="20"/>
      <c r="AM34" s="21"/>
      <c r="AN34" s="20"/>
      <c r="AO34" s="20"/>
      <c r="AP34" s="113">
        <f t="shared" ref="AP34:AP39" si="59">SUM(AQ34:BJ34)*(AB34+AC34+AD34+AG34+AI34+25*AM34)</f>
        <v>0</v>
      </c>
      <c r="AQ34" s="28"/>
      <c r="AR34" s="29"/>
      <c r="AS34" s="29"/>
      <c r="AT34" s="29"/>
      <c r="AU34" s="29"/>
      <c r="AV34" s="29"/>
      <c r="AW34" s="29"/>
      <c r="AX34" s="29"/>
      <c r="AY34" s="29"/>
      <c r="AZ34" s="29"/>
      <c r="BA34" s="29"/>
      <c r="BB34" s="29"/>
      <c r="BC34" s="29"/>
      <c r="BD34" s="29"/>
      <c r="BE34" s="29"/>
      <c r="BF34" s="29"/>
      <c r="BG34" s="29"/>
      <c r="BH34" s="29"/>
      <c r="BI34" s="29"/>
      <c r="BJ34" s="30"/>
      <c r="BV34" s="168">
        <v>1</v>
      </c>
      <c r="BW34" s="40">
        <f t="shared" si="51"/>
        <v>0</v>
      </c>
      <c r="BX34" s="42">
        <f t="shared" si="52"/>
        <v>0</v>
      </c>
      <c r="BY34" s="168">
        <f t="shared" si="47"/>
        <v>0</v>
      </c>
      <c r="BZ34" s="43">
        <f t="shared" si="53"/>
        <v>0</v>
      </c>
      <c r="CA34" s="38" t="str">
        <f t="shared" si="54"/>
        <v>-</v>
      </c>
      <c r="CB34" s="172">
        <f t="shared" si="55"/>
        <v>1</v>
      </c>
      <c r="CC34" s="172">
        <f t="shared" si="55"/>
        <v>1</v>
      </c>
      <c r="CD34" s="172">
        <f t="shared" si="55"/>
        <v>1</v>
      </c>
      <c r="CE34" s="172">
        <f t="shared" si="55"/>
        <v>1</v>
      </c>
      <c r="CF34" s="172">
        <f t="shared" si="55"/>
        <v>1</v>
      </c>
      <c r="CG34" s="172">
        <f t="shared" si="55"/>
        <v>1</v>
      </c>
      <c r="CH34" s="172">
        <f t="shared" si="55"/>
        <v>1</v>
      </c>
      <c r="CI34" s="172">
        <f t="shared" si="55"/>
        <v>1</v>
      </c>
      <c r="CJ34" s="172">
        <f t="shared" si="55"/>
        <v>1</v>
      </c>
      <c r="CK34" s="172">
        <f t="shared" si="55"/>
        <v>1</v>
      </c>
      <c r="CL34" s="172">
        <f t="shared" si="55"/>
        <v>1</v>
      </c>
      <c r="CM34" s="172">
        <f t="shared" si="55"/>
        <v>1</v>
      </c>
      <c r="CN34" s="172">
        <f t="shared" si="55"/>
        <v>1</v>
      </c>
      <c r="CO34" s="172">
        <f t="shared" si="55"/>
        <v>1</v>
      </c>
      <c r="CP34" s="172">
        <f t="shared" si="55"/>
        <v>1</v>
      </c>
      <c r="CQ34" s="172">
        <f t="shared" si="55"/>
        <v>1</v>
      </c>
      <c r="CR34" s="172">
        <f t="shared" si="50"/>
        <v>1</v>
      </c>
      <c r="CS34" s="172">
        <f t="shared" si="50"/>
        <v>1</v>
      </c>
      <c r="CT34" s="172">
        <f t="shared" si="50"/>
        <v>1</v>
      </c>
      <c r="CU34" s="172">
        <f t="shared" si="50"/>
        <v>1</v>
      </c>
      <c r="CZ34" s="172">
        <v>3</v>
      </c>
      <c r="DA34" s="172" t="s">
        <v>278</v>
      </c>
      <c r="DB34" s="32" t="str">
        <f>T(LOOKUP(CZ34,$DM$1:$EF$1,$DM$2:$EF$2))</f>
        <v/>
      </c>
      <c r="DD34" s="172">
        <f t="shared" si="18"/>
        <v>1</v>
      </c>
      <c r="DE34" s="172">
        <v>32</v>
      </c>
      <c r="DL34" s="172">
        <f t="shared" si="19"/>
        <v>0</v>
      </c>
      <c r="DM34" s="172">
        <f t="shared" si="20"/>
        <v>1</v>
      </c>
      <c r="DN34" s="172">
        <f t="shared" si="21"/>
        <v>1</v>
      </c>
      <c r="DO34" s="172">
        <f t="shared" si="22"/>
        <v>1</v>
      </c>
      <c r="DP34" s="172">
        <f t="shared" si="23"/>
        <v>1</v>
      </c>
      <c r="DQ34" s="172">
        <f t="shared" si="24"/>
        <v>1</v>
      </c>
      <c r="DR34" s="172">
        <f t="shared" si="25"/>
        <v>1</v>
      </c>
      <c r="DS34" s="172">
        <f t="shared" si="26"/>
        <v>1</v>
      </c>
      <c r="DT34" s="172">
        <f t="shared" si="27"/>
        <v>1</v>
      </c>
      <c r="DU34" s="172">
        <f t="shared" si="28"/>
        <v>1</v>
      </c>
      <c r="DV34" s="172">
        <f t="shared" si="49"/>
        <v>1</v>
      </c>
      <c r="DW34" s="172">
        <f t="shared" si="49"/>
        <v>1</v>
      </c>
      <c r="DX34" s="172">
        <f t="shared" si="49"/>
        <v>1</v>
      </c>
      <c r="DY34" s="172">
        <f t="shared" si="49"/>
        <v>1</v>
      </c>
      <c r="DZ34" s="172">
        <f t="shared" si="49"/>
        <v>1</v>
      </c>
      <c r="EA34" s="172">
        <f t="shared" si="49"/>
        <v>1</v>
      </c>
      <c r="EB34" s="172">
        <f t="shared" si="49"/>
        <v>1</v>
      </c>
      <c r="EC34" s="172">
        <f t="shared" si="49"/>
        <v>1</v>
      </c>
      <c r="ED34" s="172">
        <f t="shared" si="49"/>
        <v>1</v>
      </c>
      <c r="EE34" s="172">
        <f t="shared" si="49"/>
        <v>1</v>
      </c>
      <c r="EF34" s="172">
        <f t="shared" si="49"/>
        <v>1</v>
      </c>
      <c r="EG34" s="172">
        <f t="shared" si="8"/>
        <v>0</v>
      </c>
    </row>
    <row r="35" spans="20:137" x14ac:dyDescent="0.25">
      <c r="T35" s="5"/>
      <c r="U35" s="13"/>
      <c r="V35" s="5"/>
      <c r="W35" s="5" t="str">
        <f t="shared" si="2"/>
        <v/>
      </c>
      <c r="X35" s="5"/>
      <c r="Y35" s="5"/>
      <c r="Z35" s="5"/>
      <c r="AA35" s="16" t="s">
        <v>332</v>
      </c>
      <c r="AB35" s="15">
        <v>5</v>
      </c>
      <c r="AC35" s="21"/>
      <c r="AD35" s="21"/>
      <c r="AE35" s="19"/>
      <c r="AF35" s="19"/>
      <c r="AG35" s="21"/>
      <c r="AH35" s="19"/>
      <c r="AI35" s="21"/>
      <c r="AJ35" s="19"/>
      <c r="AK35" s="19"/>
      <c r="AL35" s="19"/>
      <c r="AM35" s="21"/>
      <c r="AN35" s="19"/>
      <c r="AO35" s="19"/>
      <c r="AP35" s="113">
        <f t="shared" si="59"/>
        <v>0</v>
      </c>
      <c r="AQ35" s="28"/>
      <c r="AR35" s="29"/>
      <c r="AS35" s="29"/>
      <c r="AT35" s="29"/>
      <c r="AU35" s="29"/>
      <c r="AV35" s="29"/>
      <c r="AW35" s="29"/>
      <c r="AX35" s="29"/>
      <c r="AY35" s="29"/>
      <c r="AZ35" s="29"/>
      <c r="BA35" s="29"/>
      <c r="BB35" s="29"/>
      <c r="BC35" s="29"/>
      <c r="BD35" s="29"/>
      <c r="BE35" s="29"/>
      <c r="BF35" s="29"/>
      <c r="BG35" s="29"/>
      <c r="BH35" s="29"/>
      <c r="BI35" s="29"/>
      <c r="BJ35" s="30"/>
      <c r="BV35" s="168">
        <v>1</v>
      </c>
      <c r="BW35" s="40">
        <f t="shared" si="51"/>
        <v>0</v>
      </c>
      <c r="BX35" s="42">
        <f t="shared" si="52"/>
        <v>0</v>
      </c>
      <c r="BY35" s="168">
        <f t="shared" si="47"/>
        <v>0</v>
      </c>
      <c r="BZ35" s="43">
        <f t="shared" si="53"/>
        <v>0</v>
      </c>
      <c r="CA35" s="38" t="str">
        <f t="shared" si="54"/>
        <v>-</v>
      </c>
      <c r="CB35" s="172">
        <f t="shared" si="55"/>
        <v>1</v>
      </c>
      <c r="CC35" s="172">
        <f t="shared" si="55"/>
        <v>1</v>
      </c>
      <c r="CD35" s="172">
        <f t="shared" si="55"/>
        <v>1</v>
      </c>
      <c r="CE35" s="172">
        <f t="shared" si="55"/>
        <v>1</v>
      </c>
      <c r="CF35" s="172">
        <f t="shared" si="55"/>
        <v>1</v>
      </c>
      <c r="CG35" s="172">
        <f t="shared" si="55"/>
        <v>1</v>
      </c>
      <c r="CH35" s="172">
        <f t="shared" si="55"/>
        <v>1</v>
      </c>
      <c r="CI35" s="172">
        <f t="shared" si="55"/>
        <v>1</v>
      </c>
      <c r="CJ35" s="172">
        <f t="shared" si="55"/>
        <v>1</v>
      </c>
      <c r="CK35" s="172">
        <f t="shared" si="55"/>
        <v>1</v>
      </c>
      <c r="CL35" s="172">
        <f t="shared" si="55"/>
        <v>1</v>
      </c>
      <c r="CM35" s="172">
        <f t="shared" si="55"/>
        <v>1</v>
      </c>
      <c r="CN35" s="172">
        <f t="shared" si="55"/>
        <v>1</v>
      </c>
      <c r="CO35" s="172">
        <f t="shared" si="55"/>
        <v>1</v>
      </c>
      <c r="CP35" s="172">
        <f t="shared" si="55"/>
        <v>1</v>
      </c>
      <c r="CQ35" s="172">
        <f t="shared" si="55"/>
        <v>1</v>
      </c>
      <c r="CR35" s="172">
        <f t="shared" si="50"/>
        <v>1</v>
      </c>
      <c r="CS35" s="172">
        <f t="shared" si="50"/>
        <v>1</v>
      </c>
      <c r="CT35" s="172">
        <f t="shared" si="50"/>
        <v>1</v>
      </c>
      <c r="CU35" s="172">
        <f t="shared" si="50"/>
        <v>1</v>
      </c>
      <c r="DA35" s="172">
        <v>1</v>
      </c>
      <c r="DB35" s="32" t="str">
        <f t="shared" ref="DB35:DB46" si="60">T(CONCATENATE(LOOKUP(DA35,CD$3:CD$80,AS$3:AS$80)," ",LOOKUP(DA35,CD$3:CD$80,$CA$3:$CA$80)))</f>
        <v xml:space="preserve"> </v>
      </c>
      <c r="DD35" s="172">
        <f t="shared" si="18"/>
        <v>1</v>
      </c>
      <c r="DE35" s="172">
        <v>33</v>
      </c>
      <c r="DL35" s="172">
        <f t="shared" si="19"/>
        <v>0</v>
      </c>
      <c r="DM35" s="172">
        <f t="shared" si="20"/>
        <v>1</v>
      </c>
      <c r="DN35" s="172">
        <f t="shared" si="21"/>
        <v>1</v>
      </c>
      <c r="DO35" s="172">
        <f t="shared" si="22"/>
        <v>1</v>
      </c>
      <c r="DP35" s="172">
        <f t="shared" si="23"/>
        <v>1</v>
      </c>
      <c r="DQ35" s="172">
        <f t="shared" si="24"/>
        <v>1</v>
      </c>
      <c r="DR35" s="172">
        <f t="shared" si="25"/>
        <v>1</v>
      </c>
      <c r="DS35" s="172">
        <f t="shared" si="26"/>
        <v>1</v>
      </c>
      <c r="DT35" s="172">
        <f t="shared" si="27"/>
        <v>1</v>
      </c>
      <c r="DU35" s="172">
        <f t="shared" si="28"/>
        <v>1</v>
      </c>
      <c r="DV35" s="172">
        <f t="shared" si="49"/>
        <v>1</v>
      </c>
      <c r="DW35" s="172">
        <f t="shared" si="49"/>
        <v>1</v>
      </c>
      <c r="DX35" s="172">
        <f t="shared" si="49"/>
        <v>1</v>
      </c>
      <c r="DY35" s="172">
        <f t="shared" si="49"/>
        <v>1</v>
      </c>
      <c r="DZ35" s="172">
        <f t="shared" si="49"/>
        <v>1</v>
      </c>
      <c r="EA35" s="172">
        <f t="shared" si="49"/>
        <v>1</v>
      </c>
      <c r="EB35" s="172">
        <f t="shared" si="49"/>
        <v>1</v>
      </c>
      <c r="EC35" s="172">
        <f t="shared" si="49"/>
        <v>1</v>
      </c>
      <c r="ED35" s="172">
        <f t="shared" si="49"/>
        <v>1</v>
      </c>
      <c r="EE35" s="172">
        <f t="shared" si="49"/>
        <v>1</v>
      </c>
      <c r="EF35" s="172">
        <f t="shared" si="49"/>
        <v>1</v>
      </c>
      <c r="EG35" s="172">
        <f t="shared" si="8"/>
        <v>0</v>
      </c>
    </row>
    <row r="36" spans="20:137" x14ac:dyDescent="0.25">
      <c r="T36" s="5"/>
      <c r="U36" s="13"/>
      <c r="V36" s="5"/>
      <c r="W36" s="5" t="str">
        <f t="shared" si="2"/>
        <v/>
      </c>
      <c r="X36" s="5"/>
      <c r="Y36" s="5"/>
      <c r="Z36" s="5"/>
      <c r="AA36" s="16" t="s">
        <v>332</v>
      </c>
      <c r="AB36" s="15">
        <v>5</v>
      </c>
      <c r="AC36" s="21"/>
      <c r="AD36" s="21"/>
      <c r="AE36" s="20"/>
      <c r="AF36" s="20"/>
      <c r="AG36" s="21"/>
      <c r="AH36" s="20"/>
      <c r="AI36" s="21"/>
      <c r="AJ36" s="20"/>
      <c r="AK36" s="20"/>
      <c r="AL36" s="20"/>
      <c r="AM36" s="21"/>
      <c r="AN36" s="20"/>
      <c r="AO36" s="20"/>
      <c r="AP36" s="113">
        <f t="shared" si="59"/>
        <v>0</v>
      </c>
      <c r="AQ36" s="28"/>
      <c r="AR36" s="29"/>
      <c r="AS36" s="29"/>
      <c r="AT36" s="29"/>
      <c r="AU36" s="29"/>
      <c r="AV36" s="29"/>
      <c r="AW36" s="29"/>
      <c r="AX36" s="29"/>
      <c r="AY36" s="29"/>
      <c r="AZ36" s="29"/>
      <c r="BA36" s="29"/>
      <c r="BB36" s="29"/>
      <c r="BC36" s="29"/>
      <c r="BD36" s="29"/>
      <c r="BE36" s="29"/>
      <c r="BF36" s="29"/>
      <c r="BG36" s="29"/>
      <c r="BH36" s="29"/>
      <c r="BI36" s="29"/>
      <c r="BJ36" s="30"/>
      <c r="BV36" s="168">
        <v>1</v>
      </c>
      <c r="BW36" s="40">
        <f t="shared" si="51"/>
        <v>0</v>
      </c>
      <c r="BX36" s="42">
        <f t="shared" si="52"/>
        <v>0</v>
      </c>
      <c r="BY36" s="168">
        <f t="shared" si="47"/>
        <v>0</v>
      </c>
      <c r="BZ36" s="43">
        <f t="shared" si="53"/>
        <v>0</v>
      </c>
      <c r="CA36" s="38" t="str">
        <f t="shared" si="54"/>
        <v>-</v>
      </c>
      <c r="CB36" s="172">
        <f t="shared" si="55"/>
        <v>1</v>
      </c>
      <c r="CC36" s="172">
        <f t="shared" si="55"/>
        <v>1</v>
      </c>
      <c r="CD36" s="172">
        <f t="shared" si="55"/>
        <v>1</v>
      </c>
      <c r="CE36" s="172">
        <f t="shared" si="55"/>
        <v>1</v>
      </c>
      <c r="CF36" s="172">
        <f t="shared" si="55"/>
        <v>1</v>
      </c>
      <c r="CG36" s="172">
        <f t="shared" si="55"/>
        <v>1</v>
      </c>
      <c r="CH36" s="172">
        <f t="shared" si="55"/>
        <v>1</v>
      </c>
      <c r="CI36" s="172">
        <f t="shared" si="55"/>
        <v>1</v>
      </c>
      <c r="CJ36" s="172">
        <f t="shared" si="55"/>
        <v>1</v>
      </c>
      <c r="CK36" s="172">
        <f t="shared" si="55"/>
        <v>1</v>
      </c>
      <c r="CL36" s="172">
        <f t="shared" si="55"/>
        <v>1</v>
      </c>
      <c r="CM36" s="172">
        <f t="shared" si="55"/>
        <v>1</v>
      </c>
      <c r="CN36" s="172">
        <f t="shared" si="55"/>
        <v>1</v>
      </c>
      <c r="CO36" s="172">
        <f t="shared" si="55"/>
        <v>1</v>
      </c>
      <c r="CP36" s="172">
        <f t="shared" si="55"/>
        <v>1</v>
      </c>
      <c r="CQ36" s="172">
        <f t="shared" si="55"/>
        <v>1</v>
      </c>
      <c r="CR36" s="172">
        <f t="shared" si="50"/>
        <v>1</v>
      </c>
      <c r="CS36" s="172">
        <f t="shared" si="50"/>
        <v>1</v>
      </c>
      <c r="CT36" s="172">
        <f t="shared" si="50"/>
        <v>1</v>
      </c>
      <c r="CU36" s="172">
        <f t="shared" si="50"/>
        <v>1</v>
      </c>
      <c r="DA36" s="172">
        <v>2</v>
      </c>
      <c r="DB36" s="32" t="str">
        <f t="shared" si="60"/>
        <v xml:space="preserve"> </v>
      </c>
      <c r="DD36" s="172">
        <f t="shared" si="18"/>
        <v>1</v>
      </c>
      <c r="DE36" s="172">
        <v>34</v>
      </c>
      <c r="DL36" s="172">
        <f t="shared" si="19"/>
        <v>0</v>
      </c>
      <c r="DM36" s="172">
        <f t="shared" si="20"/>
        <v>1</v>
      </c>
      <c r="DN36" s="172">
        <f t="shared" si="21"/>
        <v>1</v>
      </c>
      <c r="DO36" s="172">
        <f t="shared" si="22"/>
        <v>1</v>
      </c>
      <c r="DP36" s="172">
        <f t="shared" si="23"/>
        <v>1</v>
      </c>
      <c r="DQ36" s="172">
        <f t="shared" si="24"/>
        <v>1</v>
      </c>
      <c r="DR36" s="172">
        <f t="shared" si="25"/>
        <v>1</v>
      </c>
      <c r="DS36" s="172">
        <f t="shared" si="26"/>
        <v>1</v>
      </c>
      <c r="DT36" s="172">
        <f t="shared" si="27"/>
        <v>1</v>
      </c>
      <c r="DU36" s="172">
        <f t="shared" si="28"/>
        <v>1</v>
      </c>
      <c r="DV36" s="172">
        <f t="shared" si="49"/>
        <v>1</v>
      </c>
      <c r="DW36" s="172">
        <f t="shared" si="49"/>
        <v>1</v>
      </c>
      <c r="DX36" s="172">
        <f t="shared" si="49"/>
        <v>1</v>
      </c>
      <c r="DY36" s="172">
        <f t="shared" si="49"/>
        <v>1</v>
      </c>
      <c r="DZ36" s="172">
        <f t="shared" si="49"/>
        <v>1</v>
      </c>
      <c r="EA36" s="172">
        <f t="shared" si="49"/>
        <v>1</v>
      </c>
      <c r="EB36" s="172">
        <f t="shared" si="49"/>
        <v>1</v>
      </c>
      <c r="EC36" s="172">
        <f t="shared" si="49"/>
        <v>1</v>
      </c>
      <c r="ED36" s="172">
        <f t="shared" si="49"/>
        <v>1</v>
      </c>
      <c r="EE36" s="172">
        <f t="shared" si="49"/>
        <v>1</v>
      </c>
      <c r="EF36" s="172">
        <f t="shared" si="49"/>
        <v>1</v>
      </c>
      <c r="EG36" s="172">
        <f t="shared" si="8"/>
        <v>0</v>
      </c>
    </row>
    <row r="37" spans="20:137" x14ac:dyDescent="0.25">
      <c r="T37" s="5"/>
      <c r="U37" s="13"/>
      <c r="V37" s="5"/>
      <c r="W37" s="5" t="str">
        <f t="shared" si="2"/>
        <v/>
      </c>
      <c r="X37" s="5"/>
      <c r="Y37" s="5"/>
      <c r="Z37" s="5"/>
      <c r="AA37" s="16" t="s">
        <v>332</v>
      </c>
      <c r="AB37" s="15">
        <v>5</v>
      </c>
      <c r="AC37" s="21"/>
      <c r="AD37" s="21"/>
      <c r="AE37" s="19"/>
      <c r="AF37" s="19"/>
      <c r="AG37" s="21"/>
      <c r="AH37" s="19"/>
      <c r="AI37" s="21"/>
      <c r="AJ37" s="19"/>
      <c r="AK37" s="19"/>
      <c r="AL37" s="19"/>
      <c r="AM37" s="21"/>
      <c r="AN37" s="19"/>
      <c r="AO37" s="19"/>
      <c r="AP37" s="113">
        <f t="shared" si="59"/>
        <v>0</v>
      </c>
      <c r="AQ37" s="28"/>
      <c r="AR37" s="29"/>
      <c r="AS37" s="29"/>
      <c r="AT37" s="29"/>
      <c r="AU37" s="29"/>
      <c r="AV37" s="29"/>
      <c r="AW37" s="29"/>
      <c r="AX37" s="29"/>
      <c r="AY37" s="29"/>
      <c r="AZ37" s="29"/>
      <c r="BA37" s="29"/>
      <c r="BB37" s="29"/>
      <c r="BC37" s="29"/>
      <c r="BD37" s="29"/>
      <c r="BE37" s="29"/>
      <c r="BF37" s="29"/>
      <c r="BG37" s="29"/>
      <c r="BH37" s="29"/>
      <c r="BI37" s="29"/>
      <c r="BJ37" s="30"/>
      <c r="BV37" s="168">
        <v>1</v>
      </c>
      <c r="BW37" s="40">
        <f t="shared" si="51"/>
        <v>0</v>
      </c>
      <c r="BX37" s="42">
        <f t="shared" si="52"/>
        <v>0</v>
      </c>
      <c r="BY37" s="168">
        <f t="shared" si="47"/>
        <v>0</v>
      </c>
      <c r="BZ37" s="43">
        <f t="shared" si="53"/>
        <v>0</v>
      </c>
      <c r="CA37" s="38" t="str">
        <f t="shared" si="54"/>
        <v>-</v>
      </c>
      <c r="CB37" s="172">
        <f t="shared" si="55"/>
        <v>1</v>
      </c>
      <c r="CC37" s="172">
        <f t="shared" si="55"/>
        <v>1</v>
      </c>
      <c r="CD37" s="172">
        <f t="shared" si="55"/>
        <v>1</v>
      </c>
      <c r="CE37" s="172">
        <f t="shared" si="55"/>
        <v>1</v>
      </c>
      <c r="CF37" s="172">
        <f t="shared" si="55"/>
        <v>1</v>
      </c>
      <c r="CG37" s="172">
        <f t="shared" si="55"/>
        <v>1</v>
      </c>
      <c r="CH37" s="172">
        <f t="shared" si="55"/>
        <v>1</v>
      </c>
      <c r="CI37" s="172">
        <f t="shared" si="55"/>
        <v>1</v>
      </c>
      <c r="CJ37" s="172">
        <f t="shared" si="55"/>
        <v>1</v>
      </c>
      <c r="CK37" s="172">
        <f t="shared" si="55"/>
        <v>1</v>
      </c>
      <c r="CL37" s="172">
        <f t="shared" si="55"/>
        <v>1</v>
      </c>
      <c r="CM37" s="172">
        <f t="shared" si="55"/>
        <v>1</v>
      </c>
      <c r="CN37" s="172">
        <f t="shared" si="55"/>
        <v>1</v>
      </c>
      <c r="CO37" s="172">
        <f t="shared" si="55"/>
        <v>1</v>
      </c>
      <c r="CP37" s="172">
        <f t="shared" si="55"/>
        <v>1</v>
      </c>
      <c r="CQ37" s="172">
        <f t="shared" si="55"/>
        <v>1</v>
      </c>
      <c r="CR37" s="172">
        <f t="shared" si="50"/>
        <v>1</v>
      </c>
      <c r="CS37" s="172">
        <f t="shared" si="50"/>
        <v>1</v>
      </c>
      <c r="CT37" s="172">
        <f t="shared" si="50"/>
        <v>1</v>
      </c>
      <c r="CU37" s="172">
        <f t="shared" si="50"/>
        <v>1</v>
      </c>
      <c r="DA37" s="172">
        <v>3</v>
      </c>
      <c r="DB37" s="32" t="str">
        <f t="shared" si="60"/>
        <v xml:space="preserve"> </v>
      </c>
      <c r="DD37" s="172">
        <f t="shared" si="18"/>
        <v>1</v>
      </c>
      <c r="DE37" s="172">
        <v>35</v>
      </c>
      <c r="DL37" s="172">
        <f t="shared" si="19"/>
        <v>0</v>
      </c>
      <c r="DM37" s="172">
        <f t="shared" si="20"/>
        <v>1</v>
      </c>
      <c r="DN37" s="172">
        <f t="shared" si="21"/>
        <v>1</v>
      </c>
      <c r="DO37" s="172">
        <f t="shared" si="22"/>
        <v>1</v>
      </c>
      <c r="DP37" s="172">
        <f t="shared" si="23"/>
        <v>1</v>
      </c>
      <c r="DQ37" s="172">
        <f t="shared" si="24"/>
        <v>1</v>
      </c>
      <c r="DR37" s="172">
        <f t="shared" si="25"/>
        <v>1</v>
      </c>
      <c r="DS37" s="172">
        <f t="shared" si="26"/>
        <v>1</v>
      </c>
      <c r="DT37" s="172">
        <f t="shared" si="27"/>
        <v>1</v>
      </c>
      <c r="DU37" s="172">
        <f t="shared" si="28"/>
        <v>1</v>
      </c>
      <c r="DV37" s="172">
        <f t="shared" si="49"/>
        <v>1</v>
      </c>
      <c r="DW37" s="172">
        <f t="shared" si="49"/>
        <v>1</v>
      </c>
      <c r="DX37" s="172">
        <f t="shared" si="49"/>
        <v>1</v>
      </c>
      <c r="DY37" s="172">
        <f t="shared" si="49"/>
        <v>1</v>
      </c>
      <c r="DZ37" s="172">
        <f t="shared" si="49"/>
        <v>1</v>
      </c>
      <c r="EA37" s="172">
        <f t="shared" si="49"/>
        <v>1</v>
      </c>
      <c r="EB37" s="172">
        <f t="shared" si="49"/>
        <v>1</v>
      </c>
      <c r="EC37" s="172">
        <f t="shared" si="49"/>
        <v>1</v>
      </c>
      <c r="ED37" s="172">
        <f t="shared" si="49"/>
        <v>1</v>
      </c>
      <c r="EE37" s="172">
        <f t="shared" si="49"/>
        <v>1</v>
      </c>
      <c r="EF37" s="172">
        <f t="shared" si="49"/>
        <v>1</v>
      </c>
      <c r="EG37" s="172">
        <f t="shared" si="8"/>
        <v>0</v>
      </c>
    </row>
    <row r="38" spans="20:137" x14ac:dyDescent="0.25">
      <c r="T38" s="5"/>
      <c r="U38" s="13"/>
      <c r="V38" s="5"/>
      <c r="W38" s="5" t="str">
        <f t="shared" si="2"/>
        <v/>
      </c>
      <c r="X38" s="5"/>
      <c r="Y38" s="5"/>
      <c r="Z38" s="5"/>
      <c r="AA38" s="16" t="s">
        <v>332</v>
      </c>
      <c r="AB38" s="15">
        <v>5</v>
      </c>
      <c r="AC38" s="21"/>
      <c r="AD38" s="21"/>
      <c r="AE38" s="20"/>
      <c r="AF38" s="20"/>
      <c r="AG38" s="21"/>
      <c r="AH38" s="20"/>
      <c r="AI38" s="21"/>
      <c r="AJ38" s="20"/>
      <c r="AK38" s="20"/>
      <c r="AL38" s="20"/>
      <c r="AM38" s="21"/>
      <c r="AN38" s="20"/>
      <c r="AO38" s="20"/>
      <c r="AP38" s="113">
        <f t="shared" si="59"/>
        <v>0</v>
      </c>
      <c r="AQ38" s="28"/>
      <c r="AR38" s="29"/>
      <c r="AS38" s="29"/>
      <c r="AT38" s="29"/>
      <c r="AU38" s="29"/>
      <c r="AV38" s="29"/>
      <c r="AW38" s="29"/>
      <c r="AX38" s="29"/>
      <c r="AY38" s="29"/>
      <c r="AZ38" s="29"/>
      <c r="BA38" s="29"/>
      <c r="BB38" s="29"/>
      <c r="BC38" s="29"/>
      <c r="BD38" s="29"/>
      <c r="BE38" s="29"/>
      <c r="BF38" s="29"/>
      <c r="BG38" s="29"/>
      <c r="BH38" s="29"/>
      <c r="BI38" s="29"/>
      <c r="BJ38" s="30"/>
      <c r="BV38" s="168">
        <v>1</v>
      </c>
      <c r="BW38" s="40">
        <f t="shared" si="51"/>
        <v>0</v>
      </c>
      <c r="BX38" s="42">
        <f t="shared" si="52"/>
        <v>0</v>
      </c>
      <c r="BY38" s="168">
        <f t="shared" si="47"/>
        <v>0</v>
      </c>
      <c r="BZ38" s="43">
        <f t="shared" si="53"/>
        <v>0</v>
      </c>
      <c r="CA38" s="38" t="str">
        <f t="shared" si="54"/>
        <v>-</v>
      </c>
      <c r="CB38" s="172">
        <f t="shared" si="55"/>
        <v>1</v>
      </c>
      <c r="CC38" s="172">
        <f t="shared" si="55"/>
        <v>1</v>
      </c>
      <c r="CD38" s="172">
        <f t="shared" si="55"/>
        <v>1</v>
      </c>
      <c r="CE38" s="172">
        <f t="shared" si="55"/>
        <v>1</v>
      </c>
      <c r="CF38" s="172">
        <f t="shared" si="55"/>
        <v>1</v>
      </c>
      <c r="CG38" s="172">
        <f t="shared" si="55"/>
        <v>1</v>
      </c>
      <c r="CH38" s="172">
        <f t="shared" si="55"/>
        <v>1</v>
      </c>
      <c r="CI38" s="172">
        <f t="shared" si="55"/>
        <v>1</v>
      </c>
      <c r="CJ38" s="172">
        <f t="shared" si="55"/>
        <v>1</v>
      </c>
      <c r="CK38" s="172">
        <f t="shared" si="55"/>
        <v>1</v>
      </c>
      <c r="CL38" s="172">
        <f t="shared" si="55"/>
        <v>1</v>
      </c>
      <c r="CM38" s="172">
        <f t="shared" si="55"/>
        <v>1</v>
      </c>
      <c r="CN38" s="172">
        <f t="shared" si="55"/>
        <v>1</v>
      </c>
      <c r="CO38" s="172">
        <f t="shared" si="55"/>
        <v>1</v>
      </c>
      <c r="CP38" s="172">
        <f t="shared" si="55"/>
        <v>1</v>
      </c>
      <c r="CQ38" s="172">
        <f t="shared" si="55"/>
        <v>1</v>
      </c>
      <c r="CR38" s="172">
        <f t="shared" si="50"/>
        <v>1</v>
      </c>
      <c r="CS38" s="172">
        <f t="shared" si="50"/>
        <v>1</v>
      </c>
      <c r="CT38" s="172">
        <f t="shared" si="50"/>
        <v>1</v>
      </c>
      <c r="CU38" s="172">
        <f t="shared" si="50"/>
        <v>1</v>
      </c>
      <c r="DA38" s="172">
        <v>4</v>
      </c>
      <c r="DB38" s="32" t="str">
        <f t="shared" si="60"/>
        <v xml:space="preserve"> </v>
      </c>
      <c r="DD38" s="172">
        <f t="shared" si="18"/>
        <v>1</v>
      </c>
      <c r="DE38" s="172">
        <v>36</v>
      </c>
      <c r="DL38" s="172">
        <f t="shared" si="19"/>
        <v>0</v>
      </c>
      <c r="DM38" s="172">
        <f t="shared" si="20"/>
        <v>1</v>
      </c>
      <c r="DN38" s="172">
        <f t="shared" si="21"/>
        <v>1</v>
      </c>
      <c r="DO38" s="172">
        <f t="shared" si="22"/>
        <v>1</v>
      </c>
      <c r="DP38" s="172">
        <f t="shared" si="23"/>
        <v>1</v>
      </c>
      <c r="DQ38" s="172">
        <f t="shared" si="24"/>
        <v>1</v>
      </c>
      <c r="DR38" s="172">
        <f t="shared" si="25"/>
        <v>1</v>
      </c>
      <c r="DS38" s="172">
        <f t="shared" si="26"/>
        <v>1</v>
      </c>
      <c r="DT38" s="172">
        <f t="shared" si="27"/>
        <v>1</v>
      </c>
      <c r="DU38" s="172">
        <f t="shared" si="28"/>
        <v>1</v>
      </c>
      <c r="DV38" s="172">
        <f t="shared" si="49"/>
        <v>1</v>
      </c>
      <c r="DW38" s="172">
        <f t="shared" si="49"/>
        <v>1</v>
      </c>
      <c r="DX38" s="172">
        <f t="shared" si="49"/>
        <v>1</v>
      </c>
      <c r="DY38" s="172">
        <f t="shared" si="49"/>
        <v>1</v>
      </c>
      <c r="DZ38" s="172">
        <f t="shared" si="49"/>
        <v>1</v>
      </c>
      <c r="EA38" s="172">
        <f t="shared" si="49"/>
        <v>1</v>
      </c>
      <c r="EB38" s="172">
        <f t="shared" si="49"/>
        <v>1</v>
      </c>
      <c r="EC38" s="172">
        <f t="shared" si="49"/>
        <v>1</v>
      </c>
      <c r="ED38" s="172">
        <f t="shared" si="49"/>
        <v>1</v>
      </c>
      <c r="EE38" s="172">
        <f t="shared" si="49"/>
        <v>1</v>
      </c>
      <c r="EF38" s="172">
        <f t="shared" si="49"/>
        <v>1</v>
      </c>
      <c r="EG38" s="172">
        <f t="shared" si="8"/>
        <v>0</v>
      </c>
    </row>
    <row r="39" spans="20:137" x14ac:dyDescent="0.25">
      <c r="T39" s="5"/>
      <c r="U39" s="13"/>
      <c r="V39" s="5"/>
      <c r="W39" s="5" t="str">
        <f t="shared" si="2"/>
        <v/>
      </c>
      <c r="X39" s="5"/>
      <c r="Y39" s="5"/>
      <c r="Z39" s="5"/>
      <c r="AA39" s="16" t="s">
        <v>332</v>
      </c>
      <c r="AB39" s="15">
        <v>5</v>
      </c>
      <c r="AC39" s="21"/>
      <c r="AD39" s="21"/>
      <c r="AE39" s="19"/>
      <c r="AF39" s="19"/>
      <c r="AG39" s="21"/>
      <c r="AH39" s="19"/>
      <c r="AI39" s="21"/>
      <c r="AJ39" s="19"/>
      <c r="AK39" s="19"/>
      <c r="AL39" s="19"/>
      <c r="AM39" s="21"/>
      <c r="AN39" s="19"/>
      <c r="AO39" s="19"/>
      <c r="AP39" s="15">
        <f t="shared" si="59"/>
        <v>0</v>
      </c>
      <c r="AQ39" s="28"/>
      <c r="AR39" s="29"/>
      <c r="AS39" s="29"/>
      <c r="AT39" s="29"/>
      <c r="AU39" s="29"/>
      <c r="AV39" s="29"/>
      <c r="AW39" s="29"/>
      <c r="AX39" s="29"/>
      <c r="AY39" s="29"/>
      <c r="AZ39" s="29"/>
      <c r="BA39" s="29"/>
      <c r="BB39" s="29"/>
      <c r="BC39" s="29"/>
      <c r="BD39" s="29"/>
      <c r="BE39" s="29"/>
      <c r="BF39" s="29"/>
      <c r="BG39" s="29"/>
      <c r="BH39" s="29"/>
      <c r="BI39" s="29"/>
      <c r="BJ39" s="30"/>
      <c r="BV39" s="168">
        <v>1</v>
      </c>
      <c r="BW39" s="40">
        <f t="shared" si="51"/>
        <v>0</v>
      </c>
      <c r="BX39" s="42">
        <f t="shared" si="52"/>
        <v>0</v>
      </c>
      <c r="BY39" s="168">
        <f>AC39</f>
        <v>0</v>
      </c>
      <c r="BZ39" s="43">
        <f t="shared" si="53"/>
        <v>0</v>
      </c>
      <c r="CA39" s="38" t="str">
        <f t="shared" si="54"/>
        <v>-</v>
      </c>
      <c r="CB39" s="172">
        <f t="shared" si="55"/>
        <v>1</v>
      </c>
      <c r="CC39" s="172">
        <f t="shared" si="55"/>
        <v>1</v>
      </c>
      <c r="CD39" s="172">
        <f t="shared" si="55"/>
        <v>1</v>
      </c>
      <c r="CE39" s="172">
        <f t="shared" si="55"/>
        <v>1</v>
      </c>
      <c r="CF39" s="172">
        <f t="shared" si="55"/>
        <v>1</v>
      </c>
      <c r="CG39" s="172">
        <f t="shared" si="55"/>
        <v>1</v>
      </c>
      <c r="CH39" s="172">
        <f t="shared" si="55"/>
        <v>1</v>
      </c>
      <c r="CI39" s="172">
        <f t="shared" si="55"/>
        <v>1</v>
      </c>
      <c r="CJ39" s="172">
        <f t="shared" si="55"/>
        <v>1</v>
      </c>
      <c r="CK39" s="172">
        <f t="shared" si="55"/>
        <v>1</v>
      </c>
      <c r="CL39" s="172">
        <f t="shared" si="55"/>
        <v>1</v>
      </c>
      <c r="CM39" s="172">
        <f t="shared" si="55"/>
        <v>1</v>
      </c>
      <c r="CN39" s="172">
        <f t="shared" si="55"/>
        <v>1</v>
      </c>
      <c r="CO39" s="172">
        <f t="shared" si="55"/>
        <v>1</v>
      </c>
      <c r="CP39" s="172">
        <f t="shared" si="55"/>
        <v>1</v>
      </c>
      <c r="CQ39" s="172">
        <f t="shared" si="55"/>
        <v>1</v>
      </c>
      <c r="CR39" s="172">
        <f t="shared" si="50"/>
        <v>1</v>
      </c>
      <c r="CS39" s="172">
        <f t="shared" si="50"/>
        <v>1</v>
      </c>
      <c r="CT39" s="172">
        <f t="shared" si="50"/>
        <v>1</v>
      </c>
      <c r="CU39" s="172">
        <f t="shared" si="50"/>
        <v>1</v>
      </c>
      <c r="DA39" s="172">
        <v>5</v>
      </c>
      <c r="DB39" s="32" t="str">
        <f t="shared" si="60"/>
        <v xml:space="preserve"> </v>
      </c>
      <c r="DD39" s="172">
        <f t="shared" si="18"/>
        <v>1</v>
      </c>
      <c r="DE39" s="172">
        <v>37</v>
      </c>
      <c r="DL39" s="172">
        <f t="shared" si="19"/>
        <v>0</v>
      </c>
      <c r="DM39" s="172">
        <f t="shared" si="20"/>
        <v>1</v>
      </c>
      <c r="DN39" s="172">
        <f t="shared" si="21"/>
        <v>1</v>
      </c>
      <c r="DO39" s="172">
        <f t="shared" si="22"/>
        <v>1</v>
      </c>
      <c r="DP39" s="172">
        <f t="shared" si="23"/>
        <v>1</v>
      </c>
      <c r="DQ39" s="172">
        <f t="shared" si="24"/>
        <v>1</v>
      </c>
      <c r="DR39" s="172">
        <f t="shared" si="25"/>
        <v>1</v>
      </c>
      <c r="DS39" s="172">
        <f t="shared" si="26"/>
        <v>1</v>
      </c>
      <c r="DT39" s="172">
        <f t="shared" si="27"/>
        <v>1</v>
      </c>
      <c r="DU39" s="172">
        <f t="shared" si="28"/>
        <v>1</v>
      </c>
      <c r="DV39" s="172">
        <f t="shared" si="49"/>
        <v>1</v>
      </c>
      <c r="DW39" s="172">
        <f t="shared" si="49"/>
        <v>1</v>
      </c>
      <c r="DX39" s="172">
        <f t="shared" si="49"/>
        <v>1</v>
      </c>
      <c r="DY39" s="172">
        <f t="shared" si="49"/>
        <v>1</v>
      </c>
      <c r="DZ39" s="172">
        <f t="shared" si="49"/>
        <v>1</v>
      </c>
      <c r="EA39" s="172">
        <f t="shared" si="49"/>
        <v>1</v>
      </c>
      <c r="EB39" s="172">
        <f t="shared" si="49"/>
        <v>1</v>
      </c>
      <c r="EC39" s="172">
        <f t="shared" si="49"/>
        <v>1</v>
      </c>
      <c r="ED39" s="172">
        <f t="shared" si="49"/>
        <v>1</v>
      </c>
      <c r="EE39" s="172">
        <f t="shared" si="49"/>
        <v>1</v>
      </c>
      <c r="EF39" s="172">
        <f t="shared" si="49"/>
        <v>1</v>
      </c>
      <c r="EG39" s="172">
        <f t="shared" si="8"/>
        <v>0</v>
      </c>
    </row>
    <row r="40" spans="20:137" x14ac:dyDescent="0.25">
      <c r="T40" s="5"/>
      <c r="U40" s="13"/>
      <c r="V40" s="5"/>
      <c r="W40" s="5" t="str">
        <f t="shared" si="2"/>
        <v/>
      </c>
      <c r="X40" s="5"/>
      <c r="Y40" s="5"/>
      <c r="Z40" s="5"/>
      <c r="AA40" s="16" t="s">
        <v>412</v>
      </c>
      <c r="AB40" s="15">
        <v>4</v>
      </c>
      <c r="AC40" s="20"/>
      <c r="AD40" s="20"/>
      <c r="AE40" s="20"/>
      <c r="AF40" s="20"/>
      <c r="AG40" s="20"/>
      <c r="AH40" s="21"/>
      <c r="AI40" s="20"/>
      <c r="AJ40" s="20"/>
      <c r="AK40" s="21"/>
      <c r="AL40" s="20"/>
      <c r="AM40" s="20"/>
      <c r="AN40" s="20"/>
      <c r="AO40" s="20"/>
      <c r="AP40" s="15">
        <f>SUM(AQ40:BJ40)*(AB40+AH40+AK40)</f>
        <v>0</v>
      </c>
      <c r="AQ40" s="28"/>
      <c r="AR40" s="29"/>
      <c r="AS40" s="29"/>
      <c r="AT40" s="29"/>
      <c r="AU40" s="29"/>
      <c r="AV40" s="29"/>
      <c r="AW40" s="29"/>
      <c r="AX40" s="29"/>
      <c r="AY40" s="29"/>
      <c r="AZ40" s="29"/>
      <c r="BA40" s="29"/>
      <c r="BB40" s="29"/>
      <c r="BC40" s="29"/>
      <c r="BD40" s="29"/>
      <c r="BE40" s="29"/>
      <c r="BF40" s="29"/>
      <c r="BG40" s="29"/>
      <c r="BH40" s="29"/>
      <c r="BI40" s="29"/>
      <c r="BJ40" s="30"/>
      <c r="BV40" s="168">
        <v>1</v>
      </c>
      <c r="BW40" s="40">
        <f t="shared" si="51"/>
        <v>0</v>
      </c>
      <c r="BX40" s="42">
        <f t="shared" si="52"/>
        <v>0</v>
      </c>
      <c r="BY40" s="168">
        <f t="shared" ref="BY40:BY42" si="61">AH40</f>
        <v>0</v>
      </c>
      <c r="BZ40" s="43">
        <f t="shared" si="53"/>
        <v>0</v>
      </c>
      <c r="CA40" s="38" t="str">
        <f t="shared" si="54"/>
        <v>-</v>
      </c>
      <c r="CB40" s="172">
        <f t="shared" si="55"/>
        <v>1</v>
      </c>
      <c r="CC40" s="172">
        <f t="shared" si="55"/>
        <v>1</v>
      </c>
      <c r="CD40" s="172">
        <f t="shared" si="55"/>
        <v>1</v>
      </c>
      <c r="CE40" s="172">
        <f t="shared" si="55"/>
        <v>1</v>
      </c>
      <c r="CF40" s="172">
        <f t="shared" si="55"/>
        <v>1</v>
      </c>
      <c r="CG40" s="172">
        <f t="shared" si="55"/>
        <v>1</v>
      </c>
      <c r="CH40" s="172">
        <f t="shared" si="55"/>
        <v>1</v>
      </c>
      <c r="CI40" s="172">
        <f t="shared" si="55"/>
        <v>1</v>
      </c>
      <c r="CJ40" s="172">
        <f t="shared" si="55"/>
        <v>1</v>
      </c>
      <c r="CK40" s="172">
        <f t="shared" si="55"/>
        <v>1</v>
      </c>
      <c r="CL40" s="172">
        <f t="shared" si="55"/>
        <v>1</v>
      </c>
      <c r="CM40" s="172">
        <f t="shared" si="55"/>
        <v>1</v>
      </c>
      <c r="CN40" s="172">
        <f t="shared" si="55"/>
        <v>1</v>
      </c>
      <c r="CO40" s="172">
        <f t="shared" si="55"/>
        <v>1</v>
      </c>
      <c r="CP40" s="172">
        <f t="shared" si="55"/>
        <v>1</v>
      </c>
      <c r="CQ40" s="172">
        <f t="shared" si="55"/>
        <v>1</v>
      </c>
      <c r="CR40" s="172">
        <f t="shared" si="50"/>
        <v>1</v>
      </c>
      <c r="CS40" s="172">
        <f t="shared" si="50"/>
        <v>1</v>
      </c>
      <c r="CT40" s="172">
        <f t="shared" si="50"/>
        <v>1</v>
      </c>
      <c r="CU40" s="172">
        <f t="shared" si="50"/>
        <v>1</v>
      </c>
      <c r="DA40" s="172">
        <v>6</v>
      </c>
      <c r="DB40" s="32" t="str">
        <f t="shared" si="60"/>
        <v xml:space="preserve"> </v>
      </c>
      <c r="DD40" s="172">
        <f t="shared" si="18"/>
        <v>1</v>
      </c>
      <c r="DE40" s="172">
        <v>38</v>
      </c>
      <c r="DL40" s="172">
        <f t="shared" si="19"/>
        <v>0</v>
      </c>
      <c r="DM40" s="172">
        <f t="shared" si="20"/>
        <v>1</v>
      </c>
      <c r="DN40" s="172">
        <f t="shared" si="21"/>
        <v>1</v>
      </c>
      <c r="DO40" s="172">
        <f t="shared" si="22"/>
        <v>1</v>
      </c>
      <c r="DP40" s="172">
        <f t="shared" si="23"/>
        <v>1</v>
      </c>
      <c r="DQ40" s="172">
        <f t="shared" si="24"/>
        <v>1</v>
      </c>
      <c r="DR40" s="172">
        <f t="shared" si="25"/>
        <v>1</v>
      </c>
      <c r="DS40" s="172">
        <f t="shared" si="26"/>
        <v>1</v>
      </c>
      <c r="DT40" s="172">
        <f t="shared" si="27"/>
        <v>1</v>
      </c>
      <c r="DU40" s="172">
        <f t="shared" si="28"/>
        <v>1</v>
      </c>
      <c r="DV40" s="172">
        <f t="shared" si="49"/>
        <v>1</v>
      </c>
      <c r="DW40" s="172">
        <f t="shared" si="49"/>
        <v>1</v>
      </c>
      <c r="DX40" s="172">
        <f t="shared" si="49"/>
        <v>1</v>
      </c>
      <c r="DY40" s="172">
        <f t="shared" si="49"/>
        <v>1</v>
      </c>
      <c r="DZ40" s="172">
        <f t="shared" si="49"/>
        <v>1</v>
      </c>
      <c r="EA40" s="172">
        <f t="shared" si="49"/>
        <v>1</v>
      </c>
      <c r="EB40" s="172">
        <f t="shared" si="49"/>
        <v>1</v>
      </c>
      <c r="EC40" s="172">
        <f t="shared" si="49"/>
        <v>1</v>
      </c>
      <c r="ED40" s="172">
        <f t="shared" si="49"/>
        <v>1</v>
      </c>
      <c r="EE40" s="172">
        <f t="shared" si="49"/>
        <v>1</v>
      </c>
      <c r="EF40" s="172">
        <f t="shared" si="49"/>
        <v>1</v>
      </c>
      <c r="EG40" s="172">
        <f t="shared" si="8"/>
        <v>0</v>
      </c>
    </row>
    <row r="41" spans="20:137" x14ac:dyDescent="0.25">
      <c r="T41" s="5"/>
      <c r="U41" s="13"/>
      <c r="V41" s="5"/>
      <c r="W41" s="5" t="str">
        <f t="shared" si="2"/>
        <v/>
      </c>
      <c r="X41" s="5"/>
      <c r="Y41" s="5"/>
      <c r="Z41" s="5"/>
      <c r="AA41" s="16" t="s">
        <v>412</v>
      </c>
      <c r="AB41" s="15">
        <v>4</v>
      </c>
      <c r="AC41" s="19"/>
      <c r="AD41" s="19"/>
      <c r="AE41" s="19"/>
      <c r="AF41" s="19"/>
      <c r="AG41" s="19"/>
      <c r="AH41" s="21"/>
      <c r="AI41" s="19"/>
      <c r="AJ41" s="19"/>
      <c r="AK41" s="21"/>
      <c r="AL41" s="19"/>
      <c r="AM41" s="19"/>
      <c r="AN41" s="19"/>
      <c r="AO41" s="19"/>
      <c r="AP41" s="15">
        <f>SUM(AQ41:BJ41)*(AB41+AH41+AK41)</f>
        <v>0</v>
      </c>
      <c r="AQ41" s="28"/>
      <c r="AR41" s="29"/>
      <c r="AS41" s="29"/>
      <c r="AT41" s="29"/>
      <c r="AU41" s="29"/>
      <c r="AV41" s="29"/>
      <c r="AW41" s="29"/>
      <c r="AX41" s="29"/>
      <c r="AY41" s="29"/>
      <c r="AZ41" s="29"/>
      <c r="BA41" s="29"/>
      <c r="BB41" s="29"/>
      <c r="BC41" s="29"/>
      <c r="BD41" s="29"/>
      <c r="BE41" s="29"/>
      <c r="BF41" s="29"/>
      <c r="BG41" s="29"/>
      <c r="BH41" s="29"/>
      <c r="BI41" s="29"/>
      <c r="BJ41" s="30"/>
      <c r="BV41" s="168">
        <v>1</v>
      </c>
      <c r="BW41" s="40">
        <f t="shared" si="51"/>
        <v>0</v>
      </c>
      <c r="BX41" s="42">
        <f t="shared" si="52"/>
        <v>0</v>
      </c>
      <c r="BY41" s="168">
        <f t="shared" si="61"/>
        <v>0</v>
      </c>
      <c r="BZ41" s="43">
        <f t="shared" si="53"/>
        <v>0</v>
      </c>
      <c r="CA41" s="38" t="str">
        <f t="shared" si="54"/>
        <v>-</v>
      </c>
      <c r="CB41" s="172">
        <f t="shared" si="55"/>
        <v>1</v>
      </c>
      <c r="CC41" s="172">
        <f t="shared" si="55"/>
        <v>1</v>
      </c>
      <c r="CD41" s="172">
        <f t="shared" si="55"/>
        <v>1</v>
      </c>
      <c r="CE41" s="172">
        <f t="shared" si="55"/>
        <v>1</v>
      </c>
      <c r="CF41" s="172">
        <f t="shared" si="55"/>
        <v>1</v>
      </c>
      <c r="CG41" s="172">
        <f t="shared" si="55"/>
        <v>1</v>
      </c>
      <c r="CH41" s="172">
        <f t="shared" si="55"/>
        <v>1</v>
      </c>
      <c r="CI41" s="172">
        <f t="shared" si="55"/>
        <v>1</v>
      </c>
      <c r="CJ41" s="172">
        <f t="shared" si="55"/>
        <v>1</v>
      </c>
      <c r="CK41" s="172">
        <f t="shared" si="55"/>
        <v>1</v>
      </c>
      <c r="CL41" s="172">
        <f t="shared" si="55"/>
        <v>1</v>
      </c>
      <c r="CM41" s="172">
        <f t="shared" si="55"/>
        <v>1</v>
      </c>
      <c r="CN41" s="172">
        <f t="shared" si="55"/>
        <v>1</v>
      </c>
      <c r="CO41" s="172">
        <f t="shared" si="55"/>
        <v>1</v>
      </c>
      <c r="CP41" s="172">
        <f t="shared" si="55"/>
        <v>1</v>
      </c>
      <c r="CQ41" s="172">
        <f t="shared" si="55"/>
        <v>1</v>
      </c>
      <c r="CR41" s="172">
        <f t="shared" si="50"/>
        <v>1</v>
      </c>
      <c r="CS41" s="172">
        <f t="shared" si="50"/>
        <v>1</v>
      </c>
      <c r="CT41" s="172">
        <f t="shared" si="50"/>
        <v>1</v>
      </c>
      <c r="CU41" s="172">
        <f t="shared" si="50"/>
        <v>1</v>
      </c>
      <c r="DA41" s="172">
        <v>7</v>
      </c>
      <c r="DB41" s="32" t="str">
        <f t="shared" si="60"/>
        <v xml:space="preserve"> </v>
      </c>
      <c r="DD41" s="172">
        <f t="shared" si="18"/>
        <v>1</v>
      </c>
      <c r="DE41" s="172">
        <v>39</v>
      </c>
      <c r="DL41" s="172">
        <f t="shared" si="19"/>
        <v>0</v>
      </c>
      <c r="DM41" s="172">
        <f t="shared" si="20"/>
        <v>1</v>
      </c>
      <c r="DN41" s="172">
        <f t="shared" si="21"/>
        <v>1</v>
      </c>
      <c r="DO41" s="172">
        <f t="shared" si="22"/>
        <v>1</v>
      </c>
      <c r="DP41" s="172">
        <f t="shared" si="23"/>
        <v>1</v>
      </c>
      <c r="DQ41" s="172">
        <f t="shared" si="24"/>
        <v>1</v>
      </c>
      <c r="DR41" s="172">
        <f t="shared" si="25"/>
        <v>1</v>
      </c>
      <c r="DS41" s="172">
        <f t="shared" si="26"/>
        <v>1</v>
      </c>
      <c r="DT41" s="172">
        <f t="shared" si="27"/>
        <v>1</v>
      </c>
      <c r="DU41" s="172">
        <f t="shared" si="28"/>
        <v>1</v>
      </c>
      <c r="DV41" s="172">
        <f t="shared" si="49"/>
        <v>1</v>
      </c>
      <c r="DW41" s="172">
        <f t="shared" si="49"/>
        <v>1</v>
      </c>
      <c r="DX41" s="172">
        <f t="shared" si="49"/>
        <v>1</v>
      </c>
      <c r="DY41" s="172">
        <f t="shared" si="49"/>
        <v>1</v>
      </c>
      <c r="DZ41" s="172">
        <f t="shared" si="49"/>
        <v>1</v>
      </c>
      <c r="EA41" s="172">
        <f t="shared" si="49"/>
        <v>1</v>
      </c>
      <c r="EB41" s="172">
        <f t="shared" si="49"/>
        <v>1</v>
      </c>
      <c r="EC41" s="172">
        <f t="shared" si="49"/>
        <v>1</v>
      </c>
      <c r="ED41" s="172">
        <f t="shared" si="49"/>
        <v>1</v>
      </c>
      <c r="EE41" s="172">
        <f t="shared" si="49"/>
        <v>1</v>
      </c>
      <c r="EF41" s="172">
        <f t="shared" si="49"/>
        <v>1</v>
      </c>
      <c r="EG41" s="172">
        <f t="shared" si="8"/>
        <v>0</v>
      </c>
    </row>
    <row r="42" spans="20:137" x14ac:dyDescent="0.25">
      <c r="T42" s="5"/>
      <c r="U42" s="13"/>
      <c r="V42" s="5"/>
      <c r="W42" s="5" t="str">
        <f t="shared" si="2"/>
        <v/>
      </c>
      <c r="X42" s="5"/>
      <c r="Y42" s="5"/>
      <c r="Z42" s="5"/>
      <c r="AA42" s="16" t="s">
        <v>412</v>
      </c>
      <c r="AB42" s="15">
        <v>4</v>
      </c>
      <c r="AC42" s="20"/>
      <c r="AD42" s="20"/>
      <c r="AE42" s="20"/>
      <c r="AF42" s="20"/>
      <c r="AG42" s="20"/>
      <c r="AH42" s="21"/>
      <c r="AI42" s="20"/>
      <c r="AJ42" s="20"/>
      <c r="AK42" s="21"/>
      <c r="AL42" s="20"/>
      <c r="AM42" s="20"/>
      <c r="AN42" s="20"/>
      <c r="AO42" s="20"/>
      <c r="AP42" s="15">
        <f>SUM(AQ42:BJ42)*(AB42+AH42+AK42)</f>
        <v>0</v>
      </c>
      <c r="AQ42" s="28"/>
      <c r="AR42" s="29"/>
      <c r="AS42" s="29"/>
      <c r="AT42" s="29"/>
      <c r="AU42" s="29"/>
      <c r="AV42" s="29"/>
      <c r="AW42" s="29"/>
      <c r="AX42" s="29"/>
      <c r="AY42" s="29"/>
      <c r="AZ42" s="29"/>
      <c r="BA42" s="29"/>
      <c r="BB42" s="29"/>
      <c r="BC42" s="29"/>
      <c r="BD42" s="29"/>
      <c r="BE42" s="29"/>
      <c r="BF42" s="29"/>
      <c r="BG42" s="29"/>
      <c r="BH42" s="29"/>
      <c r="BI42" s="29"/>
      <c r="BJ42" s="30"/>
      <c r="BV42" s="168">
        <v>1</v>
      </c>
      <c r="BW42" s="40">
        <f t="shared" si="51"/>
        <v>0</v>
      </c>
      <c r="BX42" s="42">
        <f t="shared" si="52"/>
        <v>0</v>
      </c>
      <c r="BY42" s="168">
        <f t="shared" si="61"/>
        <v>0</v>
      </c>
      <c r="BZ42" s="43">
        <f t="shared" si="53"/>
        <v>0</v>
      </c>
      <c r="CA42" s="38" t="str">
        <f t="shared" si="54"/>
        <v>-</v>
      </c>
      <c r="CB42" s="172">
        <f t="shared" si="55"/>
        <v>1</v>
      </c>
      <c r="CC42" s="172">
        <f t="shared" si="55"/>
        <v>1</v>
      </c>
      <c r="CD42" s="172">
        <f t="shared" si="55"/>
        <v>1</v>
      </c>
      <c r="CE42" s="172">
        <f t="shared" si="55"/>
        <v>1</v>
      </c>
      <c r="CF42" s="172">
        <f t="shared" si="55"/>
        <v>1</v>
      </c>
      <c r="CG42" s="172">
        <f t="shared" si="55"/>
        <v>1</v>
      </c>
      <c r="CH42" s="172">
        <f t="shared" si="55"/>
        <v>1</v>
      </c>
      <c r="CI42" s="172">
        <f t="shared" si="55"/>
        <v>1</v>
      </c>
      <c r="CJ42" s="172">
        <f t="shared" si="55"/>
        <v>1</v>
      </c>
      <c r="CK42" s="172">
        <f t="shared" si="55"/>
        <v>1</v>
      </c>
      <c r="CL42" s="172">
        <f t="shared" si="55"/>
        <v>1</v>
      </c>
      <c r="CM42" s="172">
        <f t="shared" si="55"/>
        <v>1</v>
      </c>
      <c r="CN42" s="172">
        <f t="shared" si="55"/>
        <v>1</v>
      </c>
      <c r="CO42" s="172">
        <f t="shared" si="55"/>
        <v>1</v>
      </c>
      <c r="CP42" s="172">
        <f t="shared" si="55"/>
        <v>1</v>
      </c>
      <c r="CQ42" s="172">
        <f t="shared" si="55"/>
        <v>1</v>
      </c>
      <c r="CR42" s="172">
        <f t="shared" si="50"/>
        <v>1</v>
      </c>
      <c r="CS42" s="172">
        <f t="shared" si="50"/>
        <v>1</v>
      </c>
      <c r="CT42" s="172">
        <f t="shared" si="50"/>
        <v>1</v>
      </c>
      <c r="CU42" s="172">
        <f t="shared" si="50"/>
        <v>1</v>
      </c>
      <c r="DA42" s="172">
        <v>8</v>
      </c>
      <c r="DB42" s="32" t="str">
        <f t="shared" si="60"/>
        <v xml:space="preserve"> </v>
      </c>
      <c r="DD42" s="172">
        <f t="shared" si="18"/>
        <v>1</v>
      </c>
      <c r="DE42" s="172">
        <v>40</v>
      </c>
      <c r="DL42" s="172">
        <f t="shared" si="19"/>
        <v>0</v>
      </c>
      <c r="DM42" s="172">
        <f t="shared" si="20"/>
        <v>1</v>
      </c>
      <c r="DN42" s="172">
        <f t="shared" si="21"/>
        <v>1</v>
      </c>
      <c r="DO42" s="172">
        <f t="shared" si="22"/>
        <v>1</v>
      </c>
      <c r="DP42" s="172">
        <f t="shared" si="23"/>
        <v>1</v>
      </c>
      <c r="DQ42" s="172">
        <f t="shared" si="24"/>
        <v>1</v>
      </c>
      <c r="DR42" s="172">
        <f t="shared" si="25"/>
        <v>1</v>
      </c>
      <c r="DS42" s="172">
        <f t="shared" si="26"/>
        <v>1</v>
      </c>
      <c r="DT42" s="172">
        <f t="shared" si="27"/>
        <v>1</v>
      </c>
      <c r="DU42" s="172">
        <f t="shared" si="28"/>
        <v>1</v>
      </c>
      <c r="DV42" s="172">
        <f t="shared" si="49"/>
        <v>1</v>
      </c>
      <c r="DW42" s="172">
        <f t="shared" si="49"/>
        <v>1</v>
      </c>
      <c r="DX42" s="172">
        <f t="shared" si="49"/>
        <v>1</v>
      </c>
      <c r="DY42" s="172">
        <f t="shared" si="49"/>
        <v>1</v>
      </c>
      <c r="DZ42" s="172">
        <f t="shared" si="49"/>
        <v>1</v>
      </c>
      <c r="EA42" s="172">
        <f t="shared" si="49"/>
        <v>1</v>
      </c>
      <c r="EB42" s="172">
        <f t="shared" si="49"/>
        <v>1</v>
      </c>
      <c r="EC42" s="172">
        <f t="shared" si="49"/>
        <v>1</v>
      </c>
      <c r="ED42" s="172">
        <f t="shared" si="49"/>
        <v>1</v>
      </c>
      <c r="EE42" s="172">
        <f t="shared" si="49"/>
        <v>1</v>
      </c>
      <c r="EF42" s="172">
        <f t="shared" si="49"/>
        <v>1</v>
      </c>
      <c r="EG42" s="172">
        <f t="shared" si="8"/>
        <v>0</v>
      </c>
    </row>
    <row r="43" spans="20:137" x14ac:dyDescent="0.25">
      <c r="T43" s="5"/>
      <c r="U43" s="13"/>
      <c r="V43" s="5"/>
      <c r="W43" s="5" t="str">
        <f t="shared" si="2"/>
        <v/>
      </c>
      <c r="X43" s="5"/>
      <c r="Y43" s="5"/>
      <c r="Z43" s="5"/>
      <c r="AA43" s="16" t="s">
        <v>412</v>
      </c>
      <c r="AB43" s="15">
        <v>4</v>
      </c>
      <c r="AC43" s="19"/>
      <c r="AD43" s="19"/>
      <c r="AE43" s="19"/>
      <c r="AF43" s="19"/>
      <c r="AG43" s="19"/>
      <c r="AH43" s="21"/>
      <c r="AI43" s="19"/>
      <c r="AJ43" s="19"/>
      <c r="AK43" s="21"/>
      <c r="AL43" s="19"/>
      <c r="AM43" s="19"/>
      <c r="AN43" s="19"/>
      <c r="AO43" s="19"/>
      <c r="AP43" s="15">
        <f>SUM(AQ43:BJ43)*(AB43+AH43+AK43)</f>
        <v>0</v>
      </c>
      <c r="AQ43" s="28"/>
      <c r="AR43" s="29"/>
      <c r="AS43" s="29"/>
      <c r="AT43" s="29"/>
      <c r="AU43" s="29"/>
      <c r="AV43" s="29"/>
      <c r="AW43" s="29"/>
      <c r="AX43" s="29"/>
      <c r="AY43" s="29"/>
      <c r="AZ43" s="29"/>
      <c r="BA43" s="29"/>
      <c r="BB43" s="29"/>
      <c r="BC43" s="29"/>
      <c r="BD43" s="29"/>
      <c r="BE43" s="29"/>
      <c r="BF43" s="29"/>
      <c r="BG43" s="29"/>
      <c r="BH43" s="29"/>
      <c r="BI43" s="29"/>
      <c r="BJ43" s="30"/>
      <c r="BV43" s="168">
        <v>1</v>
      </c>
      <c r="BW43" s="40">
        <f t="shared" si="51"/>
        <v>0</v>
      </c>
      <c r="BX43" s="42">
        <f t="shared" si="52"/>
        <v>0</v>
      </c>
      <c r="BY43" s="168">
        <f>AH43</f>
        <v>0</v>
      </c>
      <c r="BZ43" s="43">
        <f t="shared" si="53"/>
        <v>0</v>
      </c>
      <c r="CA43" s="38" t="str">
        <f t="shared" si="54"/>
        <v>-</v>
      </c>
      <c r="CB43" s="172">
        <f t="shared" si="55"/>
        <v>1</v>
      </c>
      <c r="CC43" s="172">
        <f t="shared" si="55"/>
        <v>1</v>
      </c>
      <c r="CD43" s="172">
        <f t="shared" si="55"/>
        <v>1</v>
      </c>
      <c r="CE43" s="172">
        <f t="shared" si="55"/>
        <v>1</v>
      </c>
      <c r="CF43" s="172">
        <f t="shared" si="55"/>
        <v>1</v>
      </c>
      <c r="CG43" s="172">
        <f t="shared" si="55"/>
        <v>1</v>
      </c>
      <c r="CH43" s="172">
        <f t="shared" si="55"/>
        <v>1</v>
      </c>
      <c r="CI43" s="172">
        <f t="shared" si="55"/>
        <v>1</v>
      </c>
      <c r="CJ43" s="172">
        <f t="shared" si="55"/>
        <v>1</v>
      </c>
      <c r="CK43" s="172">
        <f t="shared" si="55"/>
        <v>1</v>
      </c>
      <c r="CL43" s="172">
        <f t="shared" si="55"/>
        <v>1</v>
      </c>
      <c r="CM43" s="172">
        <f t="shared" si="55"/>
        <v>1</v>
      </c>
      <c r="CN43" s="172">
        <f t="shared" si="55"/>
        <v>1</v>
      </c>
      <c r="CO43" s="172">
        <f t="shared" si="55"/>
        <v>1</v>
      </c>
      <c r="CP43" s="172">
        <f t="shared" si="55"/>
        <v>1</v>
      </c>
      <c r="CQ43" s="172">
        <f t="shared" si="55"/>
        <v>1</v>
      </c>
      <c r="CR43" s="172">
        <f t="shared" si="50"/>
        <v>1</v>
      </c>
      <c r="CS43" s="172">
        <f t="shared" si="50"/>
        <v>1</v>
      </c>
      <c r="CT43" s="172">
        <f t="shared" si="50"/>
        <v>1</v>
      </c>
      <c r="CU43" s="172">
        <f t="shared" si="50"/>
        <v>1</v>
      </c>
      <c r="DA43" s="172">
        <v>9</v>
      </c>
      <c r="DB43" s="32" t="str">
        <f t="shared" si="60"/>
        <v xml:space="preserve"> </v>
      </c>
      <c r="DD43" s="172">
        <f t="shared" si="18"/>
        <v>1</v>
      </c>
      <c r="DE43" s="172">
        <v>41</v>
      </c>
      <c r="DL43" s="172">
        <f t="shared" si="19"/>
        <v>0</v>
      </c>
      <c r="DM43" s="172">
        <f t="shared" si="20"/>
        <v>1</v>
      </c>
      <c r="DN43" s="172">
        <f t="shared" si="21"/>
        <v>1</v>
      </c>
      <c r="DO43" s="172">
        <f t="shared" si="22"/>
        <v>1</v>
      </c>
      <c r="DP43" s="172">
        <f t="shared" si="23"/>
        <v>1</v>
      </c>
      <c r="DQ43" s="172">
        <f t="shared" si="24"/>
        <v>1</v>
      </c>
      <c r="DR43" s="172">
        <f t="shared" si="25"/>
        <v>1</v>
      </c>
      <c r="DS43" s="172">
        <f t="shared" si="26"/>
        <v>1</v>
      </c>
      <c r="DT43" s="172">
        <f t="shared" si="27"/>
        <v>1</v>
      </c>
      <c r="DU43" s="172">
        <f t="shared" si="28"/>
        <v>1</v>
      </c>
      <c r="DV43" s="172">
        <f t="shared" si="49"/>
        <v>1</v>
      </c>
      <c r="DW43" s="172">
        <f t="shared" si="49"/>
        <v>1</v>
      </c>
      <c r="DX43" s="172">
        <f t="shared" si="49"/>
        <v>1</v>
      </c>
      <c r="DY43" s="172">
        <f t="shared" si="49"/>
        <v>1</v>
      </c>
      <c r="DZ43" s="172">
        <f t="shared" si="49"/>
        <v>1</v>
      </c>
      <c r="EA43" s="172">
        <f t="shared" si="49"/>
        <v>1</v>
      </c>
      <c r="EB43" s="172">
        <f t="shared" si="49"/>
        <v>1</v>
      </c>
      <c r="EC43" s="172">
        <f t="shared" si="49"/>
        <v>1</v>
      </c>
      <c r="ED43" s="172">
        <f t="shared" si="49"/>
        <v>1</v>
      </c>
      <c r="EE43" s="172">
        <f t="shared" si="49"/>
        <v>1</v>
      </c>
      <c r="EF43" s="172">
        <f t="shared" si="49"/>
        <v>1</v>
      </c>
      <c r="EG43" s="172">
        <f t="shared" si="8"/>
        <v>0</v>
      </c>
    </row>
    <row r="44" spans="20:137" x14ac:dyDescent="0.25">
      <c r="T44" s="5"/>
      <c r="U44" s="13"/>
      <c r="V44" s="5"/>
      <c r="W44" s="5" t="str">
        <f t="shared" si="2"/>
        <v/>
      </c>
      <c r="X44" s="5"/>
      <c r="Y44" s="5"/>
      <c r="Z44" s="5"/>
      <c r="AA44" s="16" t="s">
        <v>414</v>
      </c>
      <c r="AB44" s="15">
        <v>80</v>
      </c>
      <c r="AC44" s="20"/>
      <c r="AD44" s="20"/>
      <c r="AE44" s="20"/>
      <c r="AF44" s="20"/>
      <c r="AG44" s="20"/>
      <c r="AH44" s="20"/>
      <c r="AI44" s="20"/>
      <c r="AJ44" s="20"/>
      <c r="AK44" s="20"/>
      <c r="AL44" s="34"/>
      <c r="AM44" s="20"/>
      <c r="AN44" s="20"/>
      <c r="AO44" s="20"/>
      <c r="AP44" s="15">
        <f>SUM(AQ44:BJ44)*(AB44+AL44)</f>
        <v>0</v>
      </c>
      <c r="AQ44" s="28"/>
      <c r="AR44" s="29"/>
      <c r="AS44" s="29"/>
      <c r="AT44" s="29"/>
      <c r="AU44" s="29"/>
      <c r="AV44" s="29"/>
      <c r="AW44" s="29"/>
      <c r="AX44" s="29"/>
      <c r="AY44" s="29"/>
      <c r="AZ44" s="29"/>
      <c r="BA44" s="29"/>
      <c r="BB44" s="29"/>
      <c r="BC44" s="29"/>
      <c r="BD44" s="29"/>
      <c r="BE44" s="29"/>
      <c r="BF44" s="29"/>
      <c r="BG44" s="29"/>
      <c r="BH44" s="29"/>
      <c r="BI44" s="29"/>
      <c r="BJ44" s="30"/>
      <c r="BV44" s="168">
        <v>3</v>
      </c>
      <c r="BW44" s="40">
        <f t="shared" si="51"/>
        <v>0</v>
      </c>
      <c r="BX44" s="42">
        <f t="shared" si="52"/>
        <v>0</v>
      </c>
      <c r="BY44" s="168"/>
      <c r="BZ44" s="43">
        <f t="shared" si="53"/>
        <v>0</v>
      </c>
      <c r="CA44" s="38" t="str">
        <f t="shared" si="54"/>
        <v>-</v>
      </c>
      <c r="CB44" s="172">
        <f t="shared" si="55"/>
        <v>1</v>
      </c>
      <c r="CC44" s="172">
        <f t="shared" si="55"/>
        <v>1</v>
      </c>
      <c r="CD44" s="172">
        <f t="shared" si="55"/>
        <v>1</v>
      </c>
      <c r="CE44" s="172">
        <f t="shared" si="55"/>
        <v>1</v>
      </c>
      <c r="CF44" s="172">
        <f t="shared" si="55"/>
        <v>1</v>
      </c>
      <c r="CG44" s="172">
        <f t="shared" si="55"/>
        <v>1</v>
      </c>
      <c r="CH44" s="172">
        <f t="shared" si="55"/>
        <v>1</v>
      </c>
      <c r="CI44" s="172">
        <f t="shared" si="55"/>
        <v>1</v>
      </c>
      <c r="CJ44" s="172">
        <f t="shared" si="55"/>
        <v>1</v>
      </c>
      <c r="CK44" s="172">
        <f t="shared" si="55"/>
        <v>1</v>
      </c>
      <c r="CL44" s="172">
        <f t="shared" si="55"/>
        <v>1</v>
      </c>
      <c r="CM44" s="172">
        <f t="shared" si="55"/>
        <v>1</v>
      </c>
      <c r="CN44" s="172">
        <f t="shared" si="55"/>
        <v>1</v>
      </c>
      <c r="CO44" s="172">
        <f t="shared" si="55"/>
        <v>1</v>
      </c>
      <c r="CP44" s="172">
        <f t="shared" si="55"/>
        <v>1</v>
      </c>
      <c r="CQ44" s="172">
        <f t="shared" si="55"/>
        <v>1</v>
      </c>
      <c r="CR44" s="172">
        <f t="shared" si="50"/>
        <v>1</v>
      </c>
      <c r="CS44" s="172">
        <f t="shared" si="50"/>
        <v>1</v>
      </c>
      <c r="CT44" s="172">
        <f t="shared" si="50"/>
        <v>1</v>
      </c>
      <c r="CU44" s="172">
        <f t="shared" si="50"/>
        <v>1</v>
      </c>
      <c r="DA44" s="172">
        <v>10</v>
      </c>
      <c r="DB44" s="32" t="str">
        <f t="shared" si="60"/>
        <v xml:space="preserve"> </v>
      </c>
      <c r="DD44" s="172">
        <f t="shared" si="18"/>
        <v>1</v>
      </c>
      <c r="DE44" s="172">
        <v>42</v>
      </c>
      <c r="DL44" s="172">
        <f t="shared" si="19"/>
        <v>0</v>
      </c>
      <c r="DM44" s="172">
        <f t="shared" si="20"/>
        <v>1</v>
      </c>
      <c r="DN44" s="172">
        <f t="shared" si="21"/>
        <v>1</v>
      </c>
      <c r="DO44" s="172">
        <f t="shared" si="22"/>
        <v>1</v>
      </c>
      <c r="DP44" s="172">
        <f t="shared" si="23"/>
        <v>1</v>
      </c>
      <c r="DQ44" s="172">
        <f t="shared" si="24"/>
        <v>1</v>
      </c>
      <c r="DR44" s="172">
        <f t="shared" si="25"/>
        <v>1</v>
      </c>
      <c r="DS44" s="172">
        <f t="shared" si="26"/>
        <v>1</v>
      </c>
      <c r="DT44" s="172">
        <f t="shared" si="27"/>
        <v>1</v>
      </c>
      <c r="DU44" s="172">
        <f t="shared" si="28"/>
        <v>1</v>
      </c>
      <c r="DV44" s="172">
        <f t="shared" si="49"/>
        <v>1</v>
      </c>
      <c r="DW44" s="172">
        <f t="shared" si="49"/>
        <v>1</v>
      </c>
      <c r="DX44" s="172">
        <f t="shared" si="49"/>
        <v>1</v>
      </c>
      <c r="DY44" s="172">
        <f t="shared" si="49"/>
        <v>1</v>
      </c>
      <c r="DZ44" s="172">
        <f t="shared" si="49"/>
        <v>1</v>
      </c>
      <c r="EA44" s="172">
        <f t="shared" si="49"/>
        <v>1</v>
      </c>
      <c r="EB44" s="172">
        <f t="shared" si="49"/>
        <v>1</v>
      </c>
      <c r="EC44" s="172">
        <f t="shared" si="49"/>
        <v>1</v>
      </c>
      <c r="ED44" s="172">
        <f t="shared" si="49"/>
        <v>1</v>
      </c>
      <c r="EE44" s="172">
        <f t="shared" si="49"/>
        <v>1</v>
      </c>
      <c r="EF44" s="172">
        <f t="shared" si="49"/>
        <v>1</v>
      </c>
      <c r="EG44" s="172">
        <f t="shared" si="8"/>
        <v>0</v>
      </c>
    </row>
    <row r="45" spans="20:137" x14ac:dyDescent="0.25">
      <c r="T45" s="5"/>
      <c r="U45" s="13"/>
      <c r="V45" s="5"/>
      <c r="W45" s="5" t="str">
        <f t="shared" si="2"/>
        <v/>
      </c>
      <c r="X45" s="5"/>
      <c r="Y45" s="5"/>
      <c r="Z45" s="5"/>
      <c r="AA45" s="16" t="s">
        <v>414</v>
      </c>
      <c r="AB45" s="15">
        <v>80</v>
      </c>
      <c r="AC45" s="19"/>
      <c r="AD45" s="19"/>
      <c r="AE45" s="19"/>
      <c r="AF45" s="19"/>
      <c r="AG45" s="19"/>
      <c r="AH45" s="19"/>
      <c r="AI45" s="19"/>
      <c r="AJ45" s="19"/>
      <c r="AK45" s="19"/>
      <c r="AL45" s="34"/>
      <c r="AM45" s="19"/>
      <c r="AN45" s="19"/>
      <c r="AO45" s="19"/>
      <c r="AP45" s="15">
        <f>SUM(AQ45:BJ45)*(AB45+AL45)</f>
        <v>0</v>
      </c>
      <c r="AQ45" s="28"/>
      <c r="AR45" s="29"/>
      <c r="AS45" s="29"/>
      <c r="AT45" s="29"/>
      <c r="AU45" s="29"/>
      <c r="AV45" s="29"/>
      <c r="AW45" s="29"/>
      <c r="AX45" s="29"/>
      <c r="AY45" s="29"/>
      <c r="AZ45" s="29"/>
      <c r="BA45" s="29"/>
      <c r="BB45" s="29"/>
      <c r="BC45" s="29"/>
      <c r="BD45" s="29"/>
      <c r="BE45" s="29"/>
      <c r="BF45" s="29"/>
      <c r="BG45" s="29"/>
      <c r="BH45" s="29"/>
      <c r="BI45" s="29"/>
      <c r="BJ45" s="30"/>
      <c r="BV45" s="168">
        <v>3</v>
      </c>
      <c r="BW45" s="40">
        <f t="shared" si="51"/>
        <v>0</v>
      </c>
      <c r="BX45" s="42">
        <f t="shared" si="52"/>
        <v>0</v>
      </c>
      <c r="BY45" s="168"/>
      <c r="BZ45" s="43">
        <f t="shared" si="53"/>
        <v>0</v>
      </c>
      <c r="CA45" s="38" t="str">
        <f t="shared" si="54"/>
        <v>-</v>
      </c>
      <c r="CB45" s="172">
        <f t="shared" si="55"/>
        <v>1</v>
      </c>
      <c r="CC45" s="172">
        <f t="shared" si="55"/>
        <v>1</v>
      </c>
      <c r="CD45" s="172">
        <f t="shared" si="55"/>
        <v>1</v>
      </c>
      <c r="CE45" s="172">
        <f t="shared" si="55"/>
        <v>1</v>
      </c>
      <c r="CF45" s="172">
        <f t="shared" si="55"/>
        <v>1</v>
      </c>
      <c r="CG45" s="172">
        <f t="shared" si="55"/>
        <v>1</v>
      </c>
      <c r="CH45" s="172">
        <f t="shared" si="55"/>
        <v>1</v>
      </c>
      <c r="CI45" s="172">
        <f t="shared" si="55"/>
        <v>1</v>
      </c>
      <c r="CJ45" s="172">
        <f t="shared" si="55"/>
        <v>1</v>
      </c>
      <c r="CK45" s="172">
        <f t="shared" si="55"/>
        <v>1</v>
      </c>
      <c r="CL45" s="172">
        <f t="shared" si="55"/>
        <v>1</v>
      </c>
      <c r="CM45" s="172">
        <f t="shared" si="55"/>
        <v>1</v>
      </c>
      <c r="CN45" s="172">
        <f t="shared" si="55"/>
        <v>1</v>
      </c>
      <c r="CO45" s="172">
        <f t="shared" si="55"/>
        <v>1</v>
      </c>
      <c r="CP45" s="172">
        <f t="shared" si="55"/>
        <v>1</v>
      </c>
      <c r="CQ45" s="172">
        <f t="shared" si="55"/>
        <v>1</v>
      </c>
      <c r="CR45" s="172">
        <f t="shared" si="50"/>
        <v>1</v>
      </c>
      <c r="CS45" s="172">
        <f t="shared" si="50"/>
        <v>1</v>
      </c>
      <c r="CT45" s="172">
        <f t="shared" si="50"/>
        <v>1</v>
      </c>
      <c r="CU45" s="172">
        <f t="shared" si="50"/>
        <v>1</v>
      </c>
      <c r="DA45" s="172">
        <v>11</v>
      </c>
      <c r="DB45" s="32" t="str">
        <f t="shared" si="60"/>
        <v xml:space="preserve"> </v>
      </c>
      <c r="DD45" s="172">
        <f t="shared" si="18"/>
        <v>1</v>
      </c>
      <c r="DE45" s="172">
        <v>43</v>
      </c>
      <c r="DL45" s="172">
        <f t="shared" si="19"/>
        <v>0</v>
      </c>
      <c r="DM45" s="172">
        <f t="shared" si="20"/>
        <v>1</v>
      </c>
      <c r="DN45" s="172">
        <f t="shared" si="21"/>
        <v>1</v>
      </c>
      <c r="DO45" s="172">
        <f t="shared" si="22"/>
        <v>1</v>
      </c>
      <c r="DP45" s="172">
        <f t="shared" si="23"/>
        <v>1</v>
      </c>
      <c r="DQ45" s="172">
        <f t="shared" si="24"/>
        <v>1</v>
      </c>
      <c r="DR45" s="172">
        <f t="shared" si="25"/>
        <v>1</v>
      </c>
      <c r="DS45" s="172">
        <f t="shared" si="26"/>
        <v>1</v>
      </c>
      <c r="DT45" s="172">
        <f t="shared" si="27"/>
        <v>1</v>
      </c>
      <c r="DU45" s="172">
        <f t="shared" si="28"/>
        <v>1</v>
      </c>
      <c r="DV45" s="172">
        <f t="shared" si="49"/>
        <v>1</v>
      </c>
      <c r="DW45" s="172">
        <f t="shared" si="49"/>
        <v>1</v>
      </c>
      <c r="DX45" s="172">
        <f t="shared" si="49"/>
        <v>1</v>
      </c>
      <c r="DY45" s="172">
        <f t="shared" si="49"/>
        <v>1</v>
      </c>
      <c r="DZ45" s="172">
        <f t="shared" si="49"/>
        <v>1</v>
      </c>
      <c r="EA45" s="172">
        <f t="shared" si="49"/>
        <v>1</v>
      </c>
      <c r="EB45" s="172">
        <f t="shared" si="49"/>
        <v>1</v>
      </c>
      <c r="EC45" s="172">
        <f t="shared" si="49"/>
        <v>1</v>
      </c>
      <c r="ED45" s="172">
        <f t="shared" si="49"/>
        <v>1</v>
      </c>
      <c r="EE45" s="172">
        <f t="shared" si="49"/>
        <v>1</v>
      </c>
      <c r="EF45" s="172">
        <f t="shared" si="49"/>
        <v>1</v>
      </c>
      <c r="EG45" s="172">
        <f t="shared" si="8"/>
        <v>0</v>
      </c>
    </row>
    <row r="46" spans="20:137" x14ac:dyDescent="0.25">
      <c r="T46" s="5"/>
      <c r="U46" s="13"/>
      <c r="V46" s="5"/>
      <c r="W46" s="5" t="str">
        <f t="shared" si="2"/>
        <v/>
      </c>
      <c r="X46" s="5"/>
      <c r="Y46" s="5"/>
      <c r="Z46" s="5"/>
      <c r="AQ46" s="25"/>
      <c r="AR46" s="26"/>
      <c r="AS46" s="26"/>
      <c r="AT46" s="26"/>
      <c r="AU46" s="26"/>
      <c r="AV46" s="26"/>
      <c r="AW46" s="26"/>
      <c r="AX46" s="26"/>
      <c r="AY46" s="26"/>
      <c r="AZ46" s="26"/>
      <c r="BA46" s="26"/>
      <c r="BB46" s="26"/>
      <c r="BC46" s="26"/>
      <c r="BD46" s="26"/>
      <c r="BE46" s="26"/>
      <c r="BF46" s="26"/>
      <c r="BG46" s="26"/>
      <c r="BH46" s="26"/>
      <c r="BI46" s="26"/>
      <c r="BJ46" s="27"/>
      <c r="BV46" s="168"/>
      <c r="BW46" s="40"/>
      <c r="BX46" s="42"/>
      <c r="BY46" s="168"/>
      <c r="BZ46" s="43"/>
      <c r="CB46" s="172">
        <f t="shared" si="55"/>
        <v>1</v>
      </c>
      <c r="CC46" s="172">
        <f t="shared" si="55"/>
        <v>1</v>
      </c>
      <c r="CD46" s="172">
        <f t="shared" si="55"/>
        <v>1</v>
      </c>
      <c r="CE46" s="172">
        <f t="shared" si="55"/>
        <v>1</v>
      </c>
      <c r="CF46" s="172">
        <f t="shared" si="55"/>
        <v>1</v>
      </c>
      <c r="CG46" s="172">
        <f t="shared" si="55"/>
        <v>1</v>
      </c>
      <c r="CH46" s="172">
        <f t="shared" si="55"/>
        <v>1</v>
      </c>
      <c r="CI46" s="172">
        <f t="shared" si="55"/>
        <v>1</v>
      </c>
      <c r="CJ46" s="172">
        <f t="shared" si="55"/>
        <v>1</v>
      </c>
      <c r="CK46" s="172">
        <f t="shared" si="55"/>
        <v>1</v>
      </c>
      <c r="CL46" s="172">
        <f t="shared" si="55"/>
        <v>1</v>
      </c>
      <c r="CM46" s="172">
        <f t="shared" si="55"/>
        <v>1</v>
      </c>
      <c r="CN46" s="172">
        <f t="shared" si="55"/>
        <v>1</v>
      </c>
      <c r="CO46" s="172">
        <f t="shared" si="55"/>
        <v>1</v>
      </c>
      <c r="CP46" s="172">
        <f t="shared" si="55"/>
        <v>1</v>
      </c>
      <c r="CQ46" s="172">
        <f t="shared" si="55"/>
        <v>1</v>
      </c>
      <c r="CR46" s="172">
        <f t="shared" si="50"/>
        <v>1</v>
      </c>
      <c r="CS46" s="172">
        <f t="shared" si="50"/>
        <v>1</v>
      </c>
      <c r="CT46" s="172">
        <f t="shared" si="50"/>
        <v>1</v>
      </c>
      <c r="CU46" s="172">
        <f t="shared" si="50"/>
        <v>1</v>
      </c>
      <c r="DA46" s="172">
        <v>12</v>
      </c>
      <c r="DB46" s="32" t="str">
        <f t="shared" si="60"/>
        <v xml:space="preserve"> </v>
      </c>
      <c r="DD46" s="172">
        <f t="shared" si="18"/>
        <v>1</v>
      </c>
      <c r="DE46" s="172">
        <v>44</v>
      </c>
      <c r="DL46" s="172">
        <f t="shared" si="19"/>
        <v>0</v>
      </c>
      <c r="DM46" s="172">
        <f t="shared" si="20"/>
        <v>1</v>
      </c>
      <c r="DN46" s="172">
        <f t="shared" si="21"/>
        <v>1</v>
      </c>
      <c r="DO46" s="172">
        <f t="shared" si="22"/>
        <v>1</v>
      </c>
      <c r="DP46" s="172">
        <f t="shared" si="23"/>
        <v>1</v>
      </c>
      <c r="DQ46" s="172">
        <f t="shared" si="24"/>
        <v>1</v>
      </c>
      <c r="DR46" s="172">
        <f t="shared" si="25"/>
        <v>1</v>
      </c>
      <c r="DS46" s="172">
        <f t="shared" si="26"/>
        <v>1</v>
      </c>
      <c r="DT46" s="172">
        <f t="shared" si="27"/>
        <v>1</v>
      </c>
      <c r="DU46" s="172">
        <f t="shared" si="28"/>
        <v>1</v>
      </c>
      <c r="DV46" s="172">
        <f t="shared" si="49"/>
        <v>1</v>
      </c>
      <c r="DW46" s="172">
        <f t="shared" si="49"/>
        <v>1</v>
      </c>
      <c r="DX46" s="172">
        <f t="shared" si="49"/>
        <v>1</v>
      </c>
      <c r="DY46" s="172">
        <f t="shared" si="49"/>
        <v>1</v>
      </c>
      <c r="DZ46" s="172">
        <f t="shared" si="49"/>
        <v>1</v>
      </c>
      <c r="EA46" s="172">
        <f t="shared" si="49"/>
        <v>1</v>
      </c>
      <c r="EB46" s="172">
        <f t="shared" si="49"/>
        <v>1</v>
      </c>
      <c r="EC46" s="172">
        <f t="shared" si="49"/>
        <v>1</v>
      </c>
      <c r="ED46" s="172">
        <f t="shared" si="49"/>
        <v>1</v>
      </c>
      <c r="EE46" s="172">
        <f t="shared" si="49"/>
        <v>1</v>
      </c>
      <c r="EF46" s="172">
        <f t="shared" si="49"/>
        <v>1</v>
      </c>
      <c r="EG46" s="172">
        <f t="shared" si="8"/>
        <v>0</v>
      </c>
    </row>
    <row r="47" spans="20:137" ht="15" customHeight="1" x14ac:dyDescent="0.25">
      <c r="T47" s="5"/>
      <c r="U47" s="13"/>
      <c r="V47" s="5"/>
      <c r="W47" s="5" t="str">
        <f t="shared" si="2"/>
        <v/>
      </c>
      <c r="X47" s="5"/>
      <c r="Y47" s="5"/>
      <c r="Z47" s="5"/>
      <c r="AC47" s="228" t="s">
        <v>65</v>
      </c>
      <c r="AE47" s="228" t="s">
        <v>69</v>
      </c>
      <c r="AG47" s="228" t="s">
        <v>66</v>
      </c>
      <c r="AI47" s="228" t="s">
        <v>73</v>
      </c>
      <c r="AQ47" s="25"/>
      <c r="AR47" s="26"/>
      <c r="AS47" s="26"/>
      <c r="AT47" s="26"/>
      <c r="AU47" s="26"/>
      <c r="AV47" s="26"/>
      <c r="AW47" s="26"/>
      <c r="AX47" s="26"/>
      <c r="AY47" s="26"/>
      <c r="AZ47" s="26"/>
      <c r="BA47" s="26"/>
      <c r="BB47" s="26"/>
      <c r="BC47" s="26"/>
      <c r="BD47" s="26"/>
      <c r="BE47" s="26"/>
      <c r="BF47" s="26"/>
      <c r="BG47" s="26"/>
      <c r="BH47" s="26"/>
      <c r="BI47" s="26"/>
      <c r="BJ47" s="27"/>
      <c r="BV47" s="168"/>
      <c r="BW47" s="40"/>
      <c r="BX47" s="42"/>
      <c r="BY47" s="168"/>
      <c r="BZ47" s="43"/>
      <c r="CB47" s="172">
        <f t="shared" si="55"/>
        <v>1</v>
      </c>
      <c r="CC47" s="172">
        <f t="shared" si="55"/>
        <v>1</v>
      </c>
      <c r="CD47" s="172">
        <f t="shared" si="55"/>
        <v>1</v>
      </c>
      <c r="CE47" s="172">
        <f t="shared" si="55"/>
        <v>1</v>
      </c>
      <c r="CF47" s="172">
        <f t="shared" si="55"/>
        <v>1</v>
      </c>
      <c r="CG47" s="172">
        <f t="shared" si="55"/>
        <v>1</v>
      </c>
      <c r="CH47" s="172">
        <f t="shared" si="55"/>
        <v>1</v>
      </c>
      <c r="CI47" s="172">
        <f t="shared" si="55"/>
        <v>1</v>
      </c>
      <c r="CJ47" s="172">
        <f t="shared" si="55"/>
        <v>1</v>
      </c>
      <c r="CK47" s="172">
        <f t="shared" si="55"/>
        <v>1</v>
      </c>
      <c r="CL47" s="172">
        <f t="shared" si="55"/>
        <v>1</v>
      </c>
      <c r="CM47" s="172">
        <f t="shared" si="55"/>
        <v>1</v>
      </c>
      <c r="CN47" s="172">
        <f t="shared" si="55"/>
        <v>1</v>
      </c>
      <c r="CO47" s="172">
        <f t="shared" si="55"/>
        <v>1</v>
      </c>
      <c r="CP47" s="172">
        <f t="shared" si="55"/>
        <v>1</v>
      </c>
      <c r="CQ47" s="172">
        <f t="shared" si="55"/>
        <v>1</v>
      </c>
      <c r="CR47" s="172">
        <f t="shared" si="50"/>
        <v>1</v>
      </c>
      <c r="CS47" s="172">
        <f t="shared" si="50"/>
        <v>1</v>
      </c>
      <c r="CT47" s="172">
        <f t="shared" si="50"/>
        <v>1</v>
      </c>
      <c r="CU47" s="172">
        <f t="shared" si="50"/>
        <v>1</v>
      </c>
      <c r="DB47" s="196" t="str">
        <f>IF(DB34="","","----")</f>
        <v/>
      </c>
      <c r="DD47" s="172">
        <f t="shared" si="18"/>
        <v>1</v>
      </c>
      <c r="DE47" s="172">
        <v>45</v>
      </c>
      <c r="DL47" s="172">
        <f t="shared" si="19"/>
        <v>0</v>
      </c>
      <c r="DM47" s="172">
        <f t="shared" si="20"/>
        <v>1</v>
      </c>
      <c r="DN47" s="172">
        <f t="shared" si="21"/>
        <v>1</v>
      </c>
      <c r="DO47" s="172">
        <f t="shared" si="22"/>
        <v>1</v>
      </c>
      <c r="DP47" s="172">
        <f t="shared" si="23"/>
        <v>1</v>
      </c>
      <c r="DQ47" s="172">
        <f t="shared" si="24"/>
        <v>1</v>
      </c>
      <c r="DR47" s="172">
        <f t="shared" si="25"/>
        <v>1</v>
      </c>
      <c r="DS47" s="172">
        <f t="shared" si="26"/>
        <v>1</v>
      </c>
      <c r="DT47" s="172">
        <f t="shared" si="27"/>
        <v>1</v>
      </c>
      <c r="DU47" s="172">
        <f t="shared" si="28"/>
        <v>1</v>
      </c>
      <c r="DV47" s="172">
        <f t="shared" si="49"/>
        <v>1</v>
      </c>
      <c r="DW47" s="172">
        <f t="shared" si="49"/>
        <v>1</v>
      </c>
      <c r="DX47" s="172">
        <f t="shared" si="49"/>
        <v>1</v>
      </c>
      <c r="DY47" s="172">
        <f t="shared" si="49"/>
        <v>1</v>
      </c>
      <c r="DZ47" s="172">
        <f t="shared" si="49"/>
        <v>1</v>
      </c>
      <c r="EA47" s="172">
        <f t="shared" si="49"/>
        <v>1</v>
      </c>
      <c r="EB47" s="172">
        <f t="shared" si="49"/>
        <v>1</v>
      </c>
      <c r="EC47" s="172">
        <f t="shared" si="49"/>
        <v>1</v>
      </c>
      <c r="ED47" s="172">
        <f t="shared" si="49"/>
        <v>1</v>
      </c>
      <c r="EE47" s="172">
        <f t="shared" si="49"/>
        <v>1</v>
      </c>
      <c r="EF47" s="172">
        <f t="shared" si="49"/>
        <v>1</v>
      </c>
      <c r="EG47" s="172">
        <f t="shared" si="8"/>
        <v>0</v>
      </c>
    </row>
    <row r="48" spans="20:137" x14ac:dyDescent="0.25">
      <c r="T48" s="5"/>
      <c r="U48" s="13"/>
      <c r="V48" s="5"/>
      <c r="W48" s="5" t="str">
        <f t="shared" si="2"/>
        <v/>
      </c>
      <c r="X48" s="5"/>
      <c r="Y48" s="5"/>
      <c r="Z48" s="5"/>
      <c r="AC48" s="228"/>
      <c r="AE48" s="228"/>
      <c r="AG48" s="228"/>
      <c r="AI48" s="228"/>
      <c r="AQ48" s="25"/>
      <c r="AR48" s="26"/>
      <c r="AS48" s="26"/>
      <c r="AT48" s="26"/>
      <c r="AU48" s="26"/>
      <c r="AV48" s="26"/>
      <c r="AW48" s="26"/>
      <c r="AX48" s="26"/>
      <c r="AY48" s="26"/>
      <c r="AZ48" s="26"/>
      <c r="BA48" s="26"/>
      <c r="BB48" s="26"/>
      <c r="BC48" s="26"/>
      <c r="BD48" s="26"/>
      <c r="BE48" s="26"/>
      <c r="BF48" s="26"/>
      <c r="BG48" s="26"/>
      <c r="BH48" s="26"/>
      <c r="BI48" s="26"/>
      <c r="BJ48" s="27"/>
      <c r="BV48" s="168"/>
      <c r="BW48" s="40"/>
      <c r="BX48" s="42"/>
      <c r="BY48" s="168"/>
      <c r="BZ48" s="43"/>
      <c r="CB48" s="172">
        <f t="shared" si="55"/>
        <v>1</v>
      </c>
      <c r="CC48" s="172">
        <f t="shared" si="55"/>
        <v>1</v>
      </c>
      <c r="CD48" s="172">
        <f t="shared" si="55"/>
        <v>1</v>
      </c>
      <c r="CE48" s="172">
        <f t="shared" si="55"/>
        <v>1</v>
      </c>
      <c r="CF48" s="172">
        <f t="shared" si="55"/>
        <v>1</v>
      </c>
      <c r="CG48" s="172">
        <f t="shared" si="55"/>
        <v>1</v>
      </c>
      <c r="CH48" s="172">
        <f t="shared" si="55"/>
        <v>1</v>
      </c>
      <c r="CI48" s="172">
        <f t="shared" si="55"/>
        <v>1</v>
      </c>
      <c r="CJ48" s="172">
        <f t="shared" si="55"/>
        <v>1</v>
      </c>
      <c r="CK48" s="172">
        <f t="shared" si="55"/>
        <v>1</v>
      </c>
      <c r="CL48" s="172">
        <f t="shared" si="55"/>
        <v>1</v>
      </c>
      <c r="CM48" s="172">
        <f t="shared" si="55"/>
        <v>1</v>
      </c>
      <c r="CN48" s="172">
        <f t="shared" si="55"/>
        <v>1</v>
      </c>
      <c r="CO48" s="172">
        <f t="shared" si="55"/>
        <v>1</v>
      </c>
      <c r="CP48" s="172">
        <f t="shared" si="55"/>
        <v>1</v>
      </c>
      <c r="CQ48" s="172">
        <f t="shared" ref="CQ48:CU63" si="62">IF(BF47="",CQ47,CQ47+1)</f>
        <v>1</v>
      </c>
      <c r="CR48" s="172">
        <f t="shared" si="62"/>
        <v>1</v>
      </c>
      <c r="CS48" s="172">
        <f t="shared" si="62"/>
        <v>1</v>
      </c>
      <c r="CT48" s="172">
        <f t="shared" si="62"/>
        <v>1</v>
      </c>
      <c r="CU48" s="172">
        <f t="shared" si="62"/>
        <v>1</v>
      </c>
      <c r="DA48" s="172"/>
      <c r="DB48" s="32" t="str">
        <f>IF(DB49="","",CONCATENATE("Warband ",CZ49," ",DG48))</f>
        <v/>
      </c>
      <c r="DD48" s="172">
        <f t="shared" si="18"/>
        <v>1</v>
      </c>
      <c r="DE48" s="172">
        <v>46</v>
      </c>
      <c r="DG48" s="49" t="str">
        <f>CONCATENATE("   ",DH48,"/",DI48,IF(DH48&gt;DI48," !",""))</f>
        <v xml:space="preserve">   0/12</v>
      </c>
      <c r="DH48" s="172">
        <f t="shared" ref="DH48" si="63">INDEX($CB$1:$CU$1,CZ49)+DJ48</f>
        <v>0</v>
      </c>
      <c r="DI48" s="172">
        <f t="shared" ref="DI48" si="64">IF(DB49=$CW$6,0,12)</f>
        <v>12</v>
      </c>
      <c r="DJ48" s="172">
        <f t="shared" ref="DJ48" si="65">IF(DB49=$CW$26,1,0)</f>
        <v>0</v>
      </c>
      <c r="DL48" s="172">
        <f t="shared" si="19"/>
        <v>0</v>
      </c>
      <c r="DM48" s="172">
        <f t="shared" si="20"/>
        <v>1</v>
      </c>
      <c r="DN48" s="172">
        <f t="shared" si="21"/>
        <v>1</v>
      </c>
      <c r="DO48" s="172">
        <f t="shared" si="22"/>
        <v>1</v>
      </c>
      <c r="DP48" s="172">
        <f t="shared" si="23"/>
        <v>1</v>
      </c>
      <c r="DQ48" s="172">
        <f t="shared" si="24"/>
        <v>1</v>
      </c>
      <c r="DR48" s="172">
        <f t="shared" si="25"/>
        <v>1</v>
      </c>
      <c r="DS48" s="172">
        <f t="shared" si="26"/>
        <v>1</v>
      </c>
      <c r="DT48" s="172">
        <f t="shared" si="27"/>
        <v>1</v>
      </c>
      <c r="DU48" s="172">
        <f t="shared" si="28"/>
        <v>1</v>
      </c>
      <c r="DV48" s="172">
        <f t="shared" si="49"/>
        <v>1</v>
      </c>
      <c r="DW48" s="172">
        <f t="shared" si="49"/>
        <v>1</v>
      </c>
      <c r="DX48" s="172">
        <f t="shared" si="49"/>
        <v>1</v>
      </c>
      <c r="DY48" s="172">
        <f t="shared" si="49"/>
        <v>1</v>
      </c>
      <c r="DZ48" s="172">
        <f t="shared" si="49"/>
        <v>1</v>
      </c>
      <c r="EA48" s="172">
        <f t="shared" si="49"/>
        <v>1</v>
      </c>
      <c r="EB48" s="172">
        <f t="shared" si="49"/>
        <v>1</v>
      </c>
      <c r="EC48" s="172">
        <f t="shared" si="49"/>
        <v>1</v>
      </c>
      <c r="ED48" s="172">
        <f t="shared" si="49"/>
        <v>1</v>
      </c>
      <c r="EE48" s="172">
        <f t="shared" si="49"/>
        <v>1</v>
      </c>
      <c r="EF48" s="172">
        <f t="shared" si="49"/>
        <v>1</v>
      </c>
      <c r="EG48" s="172">
        <f t="shared" si="8"/>
        <v>0</v>
      </c>
    </row>
    <row r="49" spans="20:137" x14ac:dyDescent="0.25">
      <c r="T49" s="5"/>
      <c r="U49" s="13"/>
      <c r="V49" s="5"/>
      <c r="W49" s="5" t="str">
        <f t="shared" si="2"/>
        <v/>
      </c>
      <c r="X49" s="5"/>
      <c r="Y49" s="5"/>
      <c r="Z49" s="5"/>
      <c r="AC49" s="228"/>
      <c r="AE49" s="228"/>
      <c r="AG49" s="228"/>
      <c r="AI49" s="228"/>
      <c r="AQ49" s="25"/>
      <c r="AR49" s="26"/>
      <c r="AS49" s="26"/>
      <c r="AT49" s="26"/>
      <c r="AU49" s="26"/>
      <c r="AV49" s="26"/>
      <c r="AW49" s="26"/>
      <c r="AX49" s="26"/>
      <c r="AY49" s="26"/>
      <c r="AZ49" s="26"/>
      <c r="BA49" s="26"/>
      <c r="BB49" s="26"/>
      <c r="BC49" s="26"/>
      <c r="BD49" s="26"/>
      <c r="BE49" s="26"/>
      <c r="BF49" s="26"/>
      <c r="BG49" s="26"/>
      <c r="BH49" s="26"/>
      <c r="BI49" s="26"/>
      <c r="BJ49" s="27"/>
      <c r="BV49" s="168"/>
      <c r="BW49" s="40"/>
      <c r="BX49" s="42"/>
      <c r="BY49" s="168"/>
      <c r="BZ49" s="43"/>
      <c r="CB49" s="172">
        <f t="shared" ref="CB49:CQ64" si="66">IF(AQ48="",CB48,CB48+1)</f>
        <v>1</v>
      </c>
      <c r="CC49" s="172">
        <f t="shared" si="66"/>
        <v>1</v>
      </c>
      <c r="CD49" s="172">
        <f t="shared" si="66"/>
        <v>1</v>
      </c>
      <c r="CE49" s="172">
        <f t="shared" si="66"/>
        <v>1</v>
      </c>
      <c r="CF49" s="172">
        <f t="shared" si="66"/>
        <v>1</v>
      </c>
      <c r="CG49" s="172">
        <f t="shared" si="66"/>
        <v>1</v>
      </c>
      <c r="CH49" s="172">
        <f t="shared" si="66"/>
        <v>1</v>
      </c>
      <c r="CI49" s="172">
        <f t="shared" si="66"/>
        <v>1</v>
      </c>
      <c r="CJ49" s="172">
        <f t="shared" si="66"/>
        <v>1</v>
      </c>
      <c r="CK49" s="172">
        <f t="shared" si="66"/>
        <v>1</v>
      </c>
      <c r="CL49" s="172">
        <f t="shared" si="66"/>
        <v>1</v>
      </c>
      <c r="CM49" s="172">
        <f t="shared" si="66"/>
        <v>1</v>
      </c>
      <c r="CN49" s="172">
        <f t="shared" si="66"/>
        <v>1</v>
      </c>
      <c r="CO49" s="172">
        <f t="shared" si="66"/>
        <v>1</v>
      </c>
      <c r="CP49" s="172">
        <f t="shared" si="66"/>
        <v>1</v>
      </c>
      <c r="CQ49" s="172">
        <f t="shared" si="62"/>
        <v>1</v>
      </c>
      <c r="CR49" s="172">
        <f t="shared" si="62"/>
        <v>1</v>
      </c>
      <c r="CS49" s="172">
        <f t="shared" si="62"/>
        <v>1</v>
      </c>
      <c r="CT49" s="172">
        <f t="shared" si="62"/>
        <v>1</v>
      </c>
      <c r="CU49" s="172">
        <f t="shared" si="62"/>
        <v>1</v>
      </c>
      <c r="CZ49" s="172">
        <v>4</v>
      </c>
      <c r="DA49" s="172" t="s">
        <v>278</v>
      </c>
      <c r="DB49" s="32" t="str">
        <f>T(LOOKUP(CZ49,$DM$1:$EF$1,$DM$2:$EF$2))</f>
        <v/>
      </c>
      <c r="DD49" s="172">
        <f t="shared" si="18"/>
        <v>1</v>
      </c>
      <c r="DE49" s="172">
        <v>47</v>
      </c>
      <c r="DL49" s="172">
        <f t="shared" si="19"/>
        <v>0</v>
      </c>
      <c r="DM49" s="172">
        <f t="shared" si="20"/>
        <v>1</v>
      </c>
      <c r="DN49" s="172">
        <f t="shared" si="21"/>
        <v>1</v>
      </c>
      <c r="DO49" s="172">
        <f t="shared" si="22"/>
        <v>1</v>
      </c>
      <c r="DP49" s="172">
        <f t="shared" si="23"/>
        <v>1</v>
      </c>
      <c r="DQ49" s="172">
        <f t="shared" si="24"/>
        <v>1</v>
      </c>
      <c r="DR49" s="172">
        <f t="shared" si="25"/>
        <v>1</v>
      </c>
      <c r="DS49" s="172">
        <f t="shared" si="26"/>
        <v>1</v>
      </c>
      <c r="DT49" s="172">
        <f t="shared" si="27"/>
        <v>1</v>
      </c>
      <c r="DU49" s="172">
        <f t="shared" si="28"/>
        <v>1</v>
      </c>
      <c r="DV49" s="172">
        <f t="shared" si="49"/>
        <v>1</v>
      </c>
      <c r="DW49" s="172">
        <f t="shared" si="49"/>
        <v>1</v>
      </c>
      <c r="DX49" s="172">
        <f t="shared" si="49"/>
        <v>1</v>
      </c>
      <c r="DY49" s="172">
        <f t="shared" si="49"/>
        <v>1</v>
      </c>
      <c r="DZ49" s="172">
        <f t="shared" si="49"/>
        <v>1</v>
      </c>
      <c r="EA49" s="172">
        <f t="shared" si="49"/>
        <v>1</v>
      </c>
      <c r="EB49" s="172">
        <f t="shared" si="49"/>
        <v>1</v>
      </c>
      <c r="EC49" s="172">
        <f t="shared" si="49"/>
        <v>1</v>
      </c>
      <c r="ED49" s="172">
        <f t="shared" si="49"/>
        <v>1</v>
      </c>
      <c r="EE49" s="172">
        <f t="shared" si="49"/>
        <v>1</v>
      </c>
      <c r="EF49" s="172">
        <f t="shared" si="49"/>
        <v>1</v>
      </c>
      <c r="EG49" s="172">
        <f t="shared" si="8"/>
        <v>0</v>
      </c>
    </row>
    <row r="50" spans="20:137" x14ac:dyDescent="0.25">
      <c r="T50" s="5"/>
      <c r="U50" s="13"/>
      <c r="V50" s="5"/>
      <c r="W50" s="5" t="str">
        <f t="shared" si="2"/>
        <v/>
      </c>
      <c r="X50" s="5"/>
      <c r="Y50" s="5"/>
      <c r="Z50" s="5"/>
      <c r="AC50" s="228"/>
      <c r="AE50" s="228"/>
      <c r="AG50" s="228"/>
      <c r="AI50" s="228"/>
      <c r="AQ50" s="25"/>
      <c r="AR50" s="26"/>
      <c r="AS50" s="26"/>
      <c r="AT50" s="26"/>
      <c r="AU50" s="26"/>
      <c r="AV50" s="26"/>
      <c r="AW50" s="26"/>
      <c r="AX50" s="26"/>
      <c r="AY50" s="26"/>
      <c r="AZ50" s="26"/>
      <c r="BA50" s="26"/>
      <c r="BB50" s="26"/>
      <c r="BC50" s="26"/>
      <c r="BD50" s="26"/>
      <c r="BE50" s="26"/>
      <c r="BF50" s="26"/>
      <c r="BG50" s="26"/>
      <c r="BH50" s="26"/>
      <c r="BI50" s="26"/>
      <c r="BJ50" s="27"/>
      <c r="BV50" s="168"/>
      <c r="BW50" s="40"/>
      <c r="BX50" s="42"/>
      <c r="BY50" s="168"/>
      <c r="BZ50" s="43"/>
      <c r="CB50" s="172">
        <f t="shared" si="66"/>
        <v>1</v>
      </c>
      <c r="CC50" s="172">
        <f t="shared" si="66"/>
        <v>1</v>
      </c>
      <c r="CD50" s="172">
        <f t="shared" si="66"/>
        <v>1</v>
      </c>
      <c r="CE50" s="172">
        <f t="shared" si="66"/>
        <v>1</v>
      </c>
      <c r="CF50" s="172">
        <f t="shared" si="66"/>
        <v>1</v>
      </c>
      <c r="CG50" s="172">
        <f t="shared" si="66"/>
        <v>1</v>
      </c>
      <c r="CH50" s="172">
        <f t="shared" si="66"/>
        <v>1</v>
      </c>
      <c r="CI50" s="172">
        <f t="shared" si="66"/>
        <v>1</v>
      </c>
      <c r="CJ50" s="172">
        <f t="shared" si="66"/>
        <v>1</v>
      </c>
      <c r="CK50" s="172">
        <f t="shared" si="66"/>
        <v>1</v>
      </c>
      <c r="CL50" s="172">
        <f t="shared" si="66"/>
        <v>1</v>
      </c>
      <c r="CM50" s="172">
        <f t="shared" si="66"/>
        <v>1</v>
      </c>
      <c r="CN50" s="172">
        <f t="shared" si="66"/>
        <v>1</v>
      </c>
      <c r="CO50" s="172">
        <f t="shared" si="66"/>
        <v>1</v>
      </c>
      <c r="CP50" s="172">
        <f t="shared" si="66"/>
        <v>1</v>
      </c>
      <c r="CQ50" s="172">
        <f t="shared" si="62"/>
        <v>1</v>
      </c>
      <c r="CR50" s="172">
        <f t="shared" si="62"/>
        <v>1</v>
      </c>
      <c r="CS50" s="172">
        <f t="shared" si="62"/>
        <v>1</v>
      </c>
      <c r="CT50" s="172">
        <f t="shared" si="62"/>
        <v>1</v>
      </c>
      <c r="CU50" s="172">
        <f t="shared" si="62"/>
        <v>1</v>
      </c>
      <c r="DA50" s="172">
        <v>1</v>
      </c>
      <c r="DB50" s="32" t="str">
        <f t="shared" ref="DB50:DB61" si="67">T(CONCATENATE(LOOKUP(DA50,CE$3:CE$80,AT$3:AT$80)," ",LOOKUP(DA50,CE$3:CE$80,$CA$3:$CA$80)))</f>
        <v xml:space="preserve"> </v>
      </c>
      <c r="DD50" s="172">
        <f t="shared" si="18"/>
        <v>1</v>
      </c>
      <c r="DE50" s="172">
        <v>48</v>
      </c>
      <c r="DL50" s="172">
        <f t="shared" si="19"/>
        <v>0</v>
      </c>
      <c r="DM50" s="172">
        <f t="shared" si="20"/>
        <v>1</v>
      </c>
      <c r="DN50" s="172">
        <f t="shared" si="21"/>
        <v>1</v>
      </c>
      <c r="DO50" s="172">
        <f t="shared" si="22"/>
        <v>1</v>
      </c>
      <c r="DP50" s="172">
        <f t="shared" si="23"/>
        <v>1</v>
      </c>
      <c r="DQ50" s="172">
        <f t="shared" si="24"/>
        <v>1</v>
      </c>
      <c r="DR50" s="172">
        <f t="shared" si="25"/>
        <v>1</v>
      </c>
      <c r="DS50" s="172">
        <f t="shared" si="26"/>
        <v>1</v>
      </c>
      <c r="DT50" s="172">
        <f t="shared" si="27"/>
        <v>1</v>
      </c>
      <c r="DU50" s="172">
        <f t="shared" si="28"/>
        <v>1</v>
      </c>
      <c r="DV50" s="172">
        <f t="shared" si="49"/>
        <v>1</v>
      </c>
      <c r="DW50" s="172">
        <f t="shared" si="49"/>
        <v>1</v>
      </c>
      <c r="DX50" s="172">
        <f t="shared" si="49"/>
        <v>1</v>
      </c>
      <c r="DY50" s="172">
        <f t="shared" si="49"/>
        <v>1</v>
      </c>
      <c r="DZ50" s="172">
        <f t="shared" si="49"/>
        <v>1</v>
      </c>
      <c r="EA50" s="172">
        <f t="shared" si="49"/>
        <v>1</v>
      </c>
      <c r="EB50" s="172">
        <f t="shared" si="49"/>
        <v>1</v>
      </c>
      <c r="EC50" s="172">
        <f t="shared" si="49"/>
        <v>1</v>
      </c>
      <c r="ED50" s="172">
        <f t="shared" si="49"/>
        <v>1</v>
      </c>
      <c r="EE50" s="172">
        <f t="shared" si="49"/>
        <v>1</v>
      </c>
      <c r="EF50" s="172">
        <f t="shared" si="49"/>
        <v>1</v>
      </c>
      <c r="EG50" s="172">
        <f t="shared" si="8"/>
        <v>0</v>
      </c>
    </row>
    <row r="51" spans="20:137" x14ac:dyDescent="0.25">
      <c r="T51" s="5"/>
      <c r="U51" s="13"/>
      <c r="V51" s="5"/>
      <c r="W51" s="5" t="str">
        <f t="shared" si="2"/>
        <v/>
      </c>
      <c r="X51" s="5"/>
      <c r="Y51" s="5"/>
      <c r="Z51" s="5"/>
      <c r="AC51" s="228"/>
      <c r="AE51" s="228"/>
      <c r="AG51" s="228"/>
      <c r="AI51" s="228"/>
      <c r="AQ51" s="25"/>
      <c r="AR51" s="26"/>
      <c r="AS51" s="26"/>
      <c r="AT51" s="26"/>
      <c r="AU51" s="26"/>
      <c r="AV51" s="26"/>
      <c r="AW51" s="26"/>
      <c r="AX51" s="26"/>
      <c r="AY51" s="26"/>
      <c r="AZ51" s="26"/>
      <c r="BA51" s="26"/>
      <c r="BB51" s="26"/>
      <c r="BC51" s="26"/>
      <c r="BD51" s="26"/>
      <c r="BE51" s="26"/>
      <c r="BF51" s="26"/>
      <c r="BG51" s="26"/>
      <c r="BH51" s="26"/>
      <c r="BI51" s="26"/>
      <c r="BJ51" s="27"/>
      <c r="BV51" s="168"/>
      <c r="BW51" s="40"/>
      <c r="BX51" s="42"/>
      <c r="BY51" s="168"/>
      <c r="BZ51" s="43"/>
      <c r="CB51" s="172">
        <f t="shared" si="66"/>
        <v>1</v>
      </c>
      <c r="CC51" s="172">
        <f t="shared" si="66"/>
        <v>1</v>
      </c>
      <c r="CD51" s="172">
        <f t="shared" si="66"/>
        <v>1</v>
      </c>
      <c r="CE51" s="172">
        <f t="shared" si="66"/>
        <v>1</v>
      </c>
      <c r="CF51" s="172">
        <f t="shared" si="66"/>
        <v>1</v>
      </c>
      <c r="CG51" s="172">
        <f t="shared" si="66"/>
        <v>1</v>
      </c>
      <c r="CH51" s="172">
        <f t="shared" si="66"/>
        <v>1</v>
      </c>
      <c r="CI51" s="172">
        <f t="shared" si="66"/>
        <v>1</v>
      </c>
      <c r="CJ51" s="172">
        <f t="shared" si="66"/>
        <v>1</v>
      </c>
      <c r="CK51" s="172">
        <f t="shared" si="66"/>
        <v>1</v>
      </c>
      <c r="CL51" s="172">
        <f t="shared" si="66"/>
        <v>1</v>
      </c>
      <c r="CM51" s="172">
        <f t="shared" si="66"/>
        <v>1</v>
      </c>
      <c r="CN51" s="172">
        <f t="shared" si="66"/>
        <v>1</v>
      </c>
      <c r="CO51" s="172">
        <f t="shared" si="66"/>
        <v>1</v>
      </c>
      <c r="CP51" s="172">
        <f t="shared" si="66"/>
        <v>1</v>
      </c>
      <c r="CQ51" s="172">
        <f t="shared" si="62"/>
        <v>1</v>
      </c>
      <c r="CR51" s="172">
        <f t="shared" si="62"/>
        <v>1</v>
      </c>
      <c r="CS51" s="172">
        <f t="shared" si="62"/>
        <v>1</v>
      </c>
      <c r="CT51" s="172">
        <f t="shared" si="62"/>
        <v>1</v>
      </c>
      <c r="CU51" s="172">
        <f t="shared" si="62"/>
        <v>1</v>
      </c>
      <c r="DA51" s="172">
        <v>2</v>
      </c>
      <c r="DB51" s="32" t="str">
        <f t="shared" si="67"/>
        <v xml:space="preserve"> </v>
      </c>
      <c r="DD51" s="172">
        <f t="shared" si="18"/>
        <v>1</v>
      </c>
      <c r="DE51" s="172">
        <v>49</v>
      </c>
      <c r="DL51" s="172">
        <f t="shared" si="19"/>
        <v>0</v>
      </c>
      <c r="DM51" s="172">
        <f t="shared" si="20"/>
        <v>1</v>
      </c>
      <c r="DN51" s="172">
        <f t="shared" si="21"/>
        <v>1</v>
      </c>
      <c r="DO51" s="172">
        <f t="shared" si="22"/>
        <v>1</v>
      </c>
      <c r="DP51" s="172">
        <f t="shared" si="23"/>
        <v>1</v>
      </c>
      <c r="DQ51" s="172">
        <f t="shared" si="24"/>
        <v>1</v>
      </c>
      <c r="DR51" s="172">
        <f t="shared" si="25"/>
        <v>1</v>
      </c>
      <c r="DS51" s="172">
        <f t="shared" si="26"/>
        <v>1</v>
      </c>
      <c r="DT51" s="172">
        <f t="shared" si="27"/>
        <v>1</v>
      </c>
      <c r="DU51" s="172">
        <f t="shared" si="28"/>
        <v>1</v>
      </c>
      <c r="DV51" s="172">
        <f t="shared" si="49"/>
        <v>1</v>
      </c>
      <c r="DW51" s="172">
        <f t="shared" si="49"/>
        <v>1</v>
      </c>
      <c r="DX51" s="172">
        <f t="shared" si="49"/>
        <v>1</v>
      </c>
      <c r="DY51" s="172">
        <f t="shared" si="49"/>
        <v>1</v>
      </c>
      <c r="DZ51" s="172">
        <f t="shared" si="49"/>
        <v>1</v>
      </c>
      <c r="EA51" s="172">
        <f t="shared" si="49"/>
        <v>1</v>
      </c>
      <c r="EB51" s="172">
        <f t="shared" si="49"/>
        <v>1</v>
      </c>
      <c r="EC51" s="172">
        <f t="shared" si="49"/>
        <v>1</v>
      </c>
      <c r="ED51" s="172">
        <f t="shared" si="49"/>
        <v>1</v>
      </c>
      <c r="EE51" s="172">
        <f t="shared" si="49"/>
        <v>1</v>
      </c>
      <c r="EF51" s="172">
        <f t="shared" si="49"/>
        <v>1</v>
      </c>
      <c r="EG51" s="172">
        <f t="shared" si="8"/>
        <v>0</v>
      </c>
    </row>
    <row r="52" spans="20:137" x14ac:dyDescent="0.25">
      <c r="T52" s="5"/>
      <c r="U52" s="13"/>
      <c r="V52" s="5"/>
      <c r="W52" s="5" t="str">
        <f t="shared" si="2"/>
        <v/>
      </c>
      <c r="X52" s="5"/>
      <c r="Y52" s="5"/>
      <c r="Z52" s="5"/>
      <c r="AC52" s="228"/>
      <c r="AE52" s="228"/>
      <c r="AG52" s="228"/>
      <c r="AI52" s="228"/>
      <c r="AQ52" s="25"/>
      <c r="AR52" s="26"/>
      <c r="AS52" s="26"/>
      <c r="AT52" s="26"/>
      <c r="AU52" s="26"/>
      <c r="AV52" s="26"/>
      <c r="AW52" s="26"/>
      <c r="AX52" s="26"/>
      <c r="AY52" s="26"/>
      <c r="AZ52" s="26"/>
      <c r="BA52" s="26"/>
      <c r="BB52" s="26"/>
      <c r="BC52" s="26"/>
      <c r="BD52" s="26"/>
      <c r="BE52" s="26"/>
      <c r="BF52" s="26"/>
      <c r="BG52" s="26"/>
      <c r="BH52" s="26"/>
      <c r="BI52" s="26"/>
      <c r="BJ52" s="27"/>
      <c r="BV52" s="168"/>
      <c r="BW52" s="40"/>
      <c r="BX52" s="42"/>
      <c r="BY52" s="168"/>
      <c r="BZ52" s="43"/>
      <c r="CB52" s="172">
        <f t="shared" si="66"/>
        <v>1</v>
      </c>
      <c r="CC52" s="172">
        <f t="shared" si="66"/>
        <v>1</v>
      </c>
      <c r="CD52" s="172">
        <f t="shared" si="66"/>
        <v>1</v>
      </c>
      <c r="CE52" s="172">
        <f t="shared" si="66"/>
        <v>1</v>
      </c>
      <c r="CF52" s="172">
        <f t="shared" si="66"/>
        <v>1</v>
      </c>
      <c r="CG52" s="172">
        <f t="shared" si="66"/>
        <v>1</v>
      </c>
      <c r="CH52" s="172">
        <f t="shared" si="66"/>
        <v>1</v>
      </c>
      <c r="CI52" s="172">
        <f t="shared" si="66"/>
        <v>1</v>
      </c>
      <c r="CJ52" s="172">
        <f t="shared" si="66"/>
        <v>1</v>
      </c>
      <c r="CK52" s="172">
        <f t="shared" si="66"/>
        <v>1</v>
      </c>
      <c r="CL52" s="172">
        <f t="shared" si="66"/>
        <v>1</v>
      </c>
      <c r="CM52" s="172">
        <f t="shared" si="66"/>
        <v>1</v>
      </c>
      <c r="CN52" s="172">
        <f t="shared" si="66"/>
        <v>1</v>
      </c>
      <c r="CO52" s="172">
        <f t="shared" si="66"/>
        <v>1</v>
      </c>
      <c r="CP52" s="172">
        <f t="shared" si="66"/>
        <v>1</v>
      </c>
      <c r="CQ52" s="172">
        <f t="shared" si="62"/>
        <v>1</v>
      </c>
      <c r="CR52" s="172">
        <f t="shared" si="62"/>
        <v>1</v>
      </c>
      <c r="CS52" s="172">
        <f t="shared" si="62"/>
        <v>1</v>
      </c>
      <c r="CT52" s="172">
        <f t="shared" si="62"/>
        <v>1</v>
      </c>
      <c r="CU52" s="172">
        <f t="shared" si="62"/>
        <v>1</v>
      </c>
      <c r="DA52" s="172">
        <v>3</v>
      </c>
      <c r="DB52" s="32" t="str">
        <f t="shared" si="67"/>
        <v xml:space="preserve"> </v>
      </c>
      <c r="DD52" s="172">
        <f t="shared" si="18"/>
        <v>1</v>
      </c>
      <c r="DE52" s="172">
        <v>50</v>
      </c>
      <c r="DL52" s="172">
        <f t="shared" si="19"/>
        <v>0</v>
      </c>
      <c r="DM52" s="172">
        <f t="shared" si="20"/>
        <v>1</v>
      </c>
      <c r="DN52" s="172">
        <f t="shared" si="21"/>
        <v>1</v>
      </c>
      <c r="DO52" s="172">
        <f t="shared" si="22"/>
        <v>1</v>
      </c>
      <c r="DP52" s="172">
        <f t="shared" si="23"/>
        <v>1</v>
      </c>
      <c r="DQ52" s="172">
        <f t="shared" si="24"/>
        <v>1</v>
      </c>
      <c r="DR52" s="172">
        <f t="shared" si="25"/>
        <v>1</v>
      </c>
      <c r="DS52" s="172">
        <f t="shared" si="26"/>
        <v>1</v>
      </c>
      <c r="DT52" s="172">
        <f t="shared" si="27"/>
        <v>1</v>
      </c>
      <c r="DU52" s="172">
        <f t="shared" si="28"/>
        <v>1</v>
      </c>
      <c r="DV52" s="172">
        <f t="shared" si="49"/>
        <v>1</v>
      </c>
      <c r="DW52" s="172">
        <f t="shared" si="49"/>
        <v>1</v>
      </c>
      <c r="DX52" s="172">
        <f t="shared" ref="DX52:EF52" si="68">IF(OR($CX51=0,ISERROR(SEARCH(DX$1,$CX51))),DX51,DX51+1)</f>
        <v>1</v>
      </c>
      <c r="DY52" s="172">
        <f t="shared" si="68"/>
        <v>1</v>
      </c>
      <c r="DZ52" s="172">
        <f t="shared" si="68"/>
        <v>1</v>
      </c>
      <c r="EA52" s="172">
        <f t="shared" si="68"/>
        <v>1</v>
      </c>
      <c r="EB52" s="172">
        <f t="shared" si="68"/>
        <v>1</v>
      </c>
      <c r="EC52" s="172">
        <f t="shared" si="68"/>
        <v>1</v>
      </c>
      <c r="ED52" s="172">
        <f t="shared" si="68"/>
        <v>1</v>
      </c>
      <c r="EE52" s="172">
        <f t="shared" si="68"/>
        <v>1</v>
      </c>
      <c r="EF52" s="172">
        <f t="shared" si="68"/>
        <v>1</v>
      </c>
      <c r="EG52" s="172">
        <f t="shared" si="8"/>
        <v>0</v>
      </c>
    </row>
    <row r="53" spans="20:137" x14ac:dyDescent="0.25">
      <c r="T53" s="5"/>
      <c r="U53" s="13"/>
      <c r="V53" s="5"/>
      <c r="W53" s="5" t="str">
        <f t="shared" si="2"/>
        <v/>
      </c>
      <c r="X53" s="5"/>
      <c r="Y53" s="5"/>
      <c r="Z53" s="5"/>
      <c r="AC53" s="228"/>
      <c r="AE53" s="228"/>
      <c r="AG53" s="228"/>
      <c r="AI53" s="228"/>
      <c r="AQ53" s="25"/>
      <c r="AR53" s="26"/>
      <c r="AS53" s="26"/>
      <c r="AT53" s="26"/>
      <c r="AU53" s="26"/>
      <c r="AV53" s="26"/>
      <c r="AW53" s="26"/>
      <c r="AX53" s="26"/>
      <c r="AY53" s="26"/>
      <c r="AZ53" s="26"/>
      <c r="BA53" s="26"/>
      <c r="BB53" s="26"/>
      <c r="BC53" s="26"/>
      <c r="BD53" s="26"/>
      <c r="BE53" s="26"/>
      <c r="BF53" s="26"/>
      <c r="BG53" s="26"/>
      <c r="BH53" s="26"/>
      <c r="BI53" s="26"/>
      <c r="BJ53" s="27"/>
      <c r="BV53" s="168"/>
      <c r="BW53" s="40"/>
      <c r="BX53" s="42"/>
      <c r="BY53" s="168"/>
      <c r="BZ53" s="43"/>
      <c r="CB53" s="172">
        <f t="shared" si="66"/>
        <v>1</v>
      </c>
      <c r="CC53" s="172">
        <f t="shared" si="66"/>
        <v>1</v>
      </c>
      <c r="CD53" s="172">
        <f t="shared" si="66"/>
        <v>1</v>
      </c>
      <c r="CE53" s="172">
        <f t="shared" si="66"/>
        <v>1</v>
      </c>
      <c r="CF53" s="172">
        <f t="shared" si="66"/>
        <v>1</v>
      </c>
      <c r="CG53" s="172">
        <f t="shared" si="66"/>
        <v>1</v>
      </c>
      <c r="CH53" s="172">
        <f t="shared" si="66"/>
        <v>1</v>
      </c>
      <c r="CI53" s="172">
        <f t="shared" si="66"/>
        <v>1</v>
      </c>
      <c r="CJ53" s="172">
        <f t="shared" si="66"/>
        <v>1</v>
      </c>
      <c r="CK53" s="172">
        <f t="shared" si="66"/>
        <v>1</v>
      </c>
      <c r="CL53" s="172">
        <f t="shared" si="66"/>
        <v>1</v>
      </c>
      <c r="CM53" s="172">
        <f t="shared" si="66"/>
        <v>1</v>
      </c>
      <c r="CN53" s="172">
        <f t="shared" si="66"/>
        <v>1</v>
      </c>
      <c r="CO53" s="172">
        <f t="shared" si="66"/>
        <v>1</v>
      </c>
      <c r="CP53" s="172">
        <f t="shared" si="66"/>
        <v>1</v>
      </c>
      <c r="CQ53" s="172">
        <f t="shared" si="62"/>
        <v>1</v>
      </c>
      <c r="CR53" s="172">
        <f t="shared" si="62"/>
        <v>1</v>
      </c>
      <c r="CS53" s="172">
        <f t="shared" si="62"/>
        <v>1</v>
      </c>
      <c r="CT53" s="172">
        <f t="shared" si="62"/>
        <v>1</v>
      </c>
      <c r="CU53" s="172">
        <f t="shared" si="62"/>
        <v>1</v>
      </c>
      <c r="DA53" s="172">
        <v>4</v>
      </c>
      <c r="DB53" s="32" t="str">
        <f t="shared" si="67"/>
        <v xml:space="preserve"> </v>
      </c>
      <c r="DD53" s="172">
        <f t="shared" si="18"/>
        <v>1</v>
      </c>
      <c r="DE53" s="172">
        <v>51</v>
      </c>
      <c r="DL53" s="172">
        <f t="shared" si="19"/>
        <v>0</v>
      </c>
      <c r="DM53" s="172">
        <f t="shared" si="20"/>
        <v>1</v>
      </c>
      <c r="DN53" s="172">
        <f t="shared" si="21"/>
        <v>1</v>
      </c>
      <c r="DO53" s="172">
        <f t="shared" si="22"/>
        <v>1</v>
      </c>
      <c r="DP53" s="172">
        <f t="shared" si="23"/>
        <v>1</v>
      </c>
      <c r="DQ53" s="172">
        <f t="shared" si="24"/>
        <v>1</v>
      </c>
      <c r="DR53" s="172">
        <f t="shared" si="25"/>
        <v>1</v>
      </c>
      <c r="DS53" s="172">
        <f t="shared" si="26"/>
        <v>1</v>
      </c>
      <c r="DT53" s="172">
        <f t="shared" si="27"/>
        <v>1</v>
      </c>
      <c r="DU53" s="172">
        <f t="shared" si="28"/>
        <v>1</v>
      </c>
      <c r="DV53" s="172">
        <f t="shared" ref="DV53:EF76" si="69">IF(OR($CX52=0,ISERROR(SEARCH(DV$1,$CX52))),DV52,DV52+1)</f>
        <v>1</v>
      </c>
      <c r="DW53" s="172">
        <f t="shared" si="69"/>
        <v>1</v>
      </c>
      <c r="DX53" s="172">
        <f t="shared" si="69"/>
        <v>1</v>
      </c>
      <c r="DY53" s="172">
        <f t="shared" si="69"/>
        <v>1</v>
      </c>
      <c r="DZ53" s="172">
        <f t="shared" si="69"/>
        <v>1</v>
      </c>
      <c r="EA53" s="172">
        <f t="shared" si="69"/>
        <v>1</v>
      </c>
      <c r="EB53" s="172">
        <f t="shared" si="69"/>
        <v>1</v>
      </c>
      <c r="EC53" s="172">
        <f t="shared" si="69"/>
        <v>1</v>
      </c>
      <c r="ED53" s="172">
        <f t="shared" si="69"/>
        <v>1</v>
      </c>
      <c r="EE53" s="172">
        <f t="shared" si="69"/>
        <v>1</v>
      </c>
      <c r="EF53" s="172">
        <f t="shared" si="69"/>
        <v>1</v>
      </c>
      <c r="EG53" s="172">
        <f t="shared" si="8"/>
        <v>0</v>
      </c>
    </row>
    <row r="54" spans="20:137" x14ac:dyDescent="0.25">
      <c r="T54" s="5"/>
      <c r="U54" s="13"/>
      <c r="V54" s="5"/>
      <c r="W54" s="5" t="str">
        <f t="shared" si="2"/>
        <v/>
      </c>
      <c r="X54" s="5"/>
      <c r="Y54" s="5"/>
      <c r="Z54" s="5"/>
      <c r="AC54" s="228"/>
      <c r="AE54" s="228"/>
      <c r="AG54" s="228"/>
      <c r="AI54" s="228"/>
      <c r="AQ54" s="25"/>
      <c r="AR54" s="26"/>
      <c r="AS54" s="26"/>
      <c r="AT54" s="26"/>
      <c r="AU54" s="26"/>
      <c r="AV54" s="26"/>
      <c r="AW54" s="26"/>
      <c r="AX54" s="26"/>
      <c r="AY54" s="26"/>
      <c r="AZ54" s="26"/>
      <c r="BA54" s="26"/>
      <c r="BB54" s="26"/>
      <c r="BC54" s="26"/>
      <c r="BD54" s="26"/>
      <c r="BE54" s="26"/>
      <c r="BF54" s="26"/>
      <c r="BG54" s="26"/>
      <c r="BH54" s="26"/>
      <c r="BI54" s="26"/>
      <c r="BJ54" s="27"/>
      <c r="BV54" s="168"/>
      <c r="BW54" s="40"/>
      <c r="BX54" s="42"/>
      <c r="BY54" s="168"/>
      <c r="BZ54" s="43"/>
      <c r="CB54" s="172">
        <f t="shared" si="66"/>
        <v>1</v>
      </c>
      <c r="CC54" s="172">
        <f t="shared" si="66"/>
        <v>1</v>
      </c>
      <c r="CD54" s="172">
        <f t="shared" si="66"/>
        <v>1</v>
      </c>
      <c r="CE54" s="172">
        <f t="shared" si="66"/>
        <v>1</v>
      </c>
      <c r="CF54" s="172">
        <f t="shared" si="66"/>
        <v>1</v>
      </c>
      <c r="CG54" s="172">
        <f t="shared" si="66"/>
        <v>1</v>
      </c>
      <c r="CH54" s="172">
        <f t="shared" si="66"/>
        <v>1</v>
      </c>
      <c r="CI54" s="172">
        <f t="shared" si="66"/>
        <v>1</v>
      </c>
      <c r="CJ54" s="172">
        <f t="shared" si="66"/>
        <v>1</v>
      </c>
      <c r="CK54" s="172">
        <f t="shared" si="66"/>
        <v>1</v>
      </c>
      <c r="CL54" s="172">
        <f t="shared" si="66"/>
        <v>1</v>
      </c>
      <c r="CM54" s="172">
        <f t="shared" si="66"/>
        <v>1</v>
      </c>
      <c r="CN54" s="172">
        <f t="shared" si="66"/>
        <v>1</v>
      </c>
      <c r="CO54" s="172">
        <f t="shared" si="66"/>
        <v>1</v>
      </c>
      <c r="CP54" s="172">
        <f t="shared" si="66"/>
        <v>1</v>
      </c>
      <c r="CQ54" s="172">
        <f t="shared" si="62"/>
        <v>1</v>
      </c>
      <c r="CR54" s="172">
        <f t="shared" si="62"/>
        <v>1</v>
      </c>
      <c r="CS54" s="172">
        <f t="shared" si="62"/>
        <v>1</v>
      </c>
      <c r="CT54" s="172">
        <f t="shared" si="62"/>
        <v>1</v>
      </c>
      <c r="CU54" s="172">
        <f t="shared" si="62"/>
        <v>1</v>
      </c>
      <c r="DA54" s="172">
        <v>5</v>
      </c>
      <c r="DB54" s="32" t="str">
        <f t="shared" si="67"/>
        <v xml:space="preserve"> </v>
      </c>
      <c r="DD54" s="172">
        <f t="shared" si="18"/>
        <v>1</v>
      </c>
      <c r="DE54" s="172">
        <v>52</v>
      </c>
      <c r="DL54" s="172">
        <f t="shared" si="19"/>
        <v>0</v>
      </c>
      <c r="DM54" s="172">
        <f t="shared" si="20"/>
        <v>1</v>
      </c>
      <c r="DN54" s="172">
        <f t="shared" si="21"/>
        <v>1</v>
      </c>
      <c r="DO54" s="172">
        <f t="shared" si="22"/>
        <v>1</v>
      </c>
      <c r="DP54" s="172">
        <f t="shared" si="23"/>
        <v>1</v>
      </c>
      <c r="DQ54" s="172">
        <f t="shared" si="24"/>
        <v>1</v>
      </c>
      <c r="DR54" s="172">
        <f t="shared" si="25"/>
        <v>1</v>
      </c>
      <c r="DS54" s="172">
        <f t="shared" si="26"/>
        <v>1</v>
      </c>
      <c r="DT54" s="172">
        <f t="shared" si="27"/>
        <v>1</v>
      </c>
      <c r="DU54" s="172">
        <f t="shared" si="28"/>
        <v>1</v>
      </c>
      <c r="DV54" s="172">
        <f t="shared" si="69"/>
        <v>1</v>
      </c>
      <c r="DW54" s="172">
        <f t="shared" si="69"/>
        <v>1</v>
      </c>
      <c r="DX54" s="172">
        <f t="shared" si="69"/>
        <v>1</v>
      </c>
      <c r="DY54" s="172">
        <f t="shared" si="69"/>
        <v>1</v>
      </c>
      <c r="DZ54" s="172">
        <f t="shared" si="69"/>
        <v>1</v>
      </c>
      <c r="EA54" s="172">
        <f t="shared" si="69"/>
        <v>1</v>
      </c>
      <c r="EB54" s="172">
        <f t="shared" si="69"/>
        <v>1</v>
      </c>
      <c r="EC54" s="172">
        <f t="shared" si="69"/>
        <v>1</v>
      </c>
      <c r="ED54" s="172">
        <f t="shared" si="69"/>
        <v>1</v>
      </c>
      <c r="EE54" s="172">
        <f t="shared" si="69"/>
        <v>1</v>
      </c>
      <c r="EF54" s="172">
        <f t="shared" si="69"/>
        <v>1</v>
      </c>
      <c r="EG54" s="172">
        <f t="shared" si="8"/>
        <v>0</v>
      </c>
    </row>
    <row r="55" spans="20:137" x14ac:dyDescent="0.25">
      <c r="T55" s="5"/>
      <c r="U55" s="13"/>
      <c r="V55" s="5"/>
      <c r="W55" s="5" t="str">
        <f t="shared" si="2"/>
        <v/>
      </c>
      <c r="X55" s="5"/>
      <c r="Y55" s="5"/>
      <c r="Z55" s="5"/>
      <c r="AA55" s="16" t="s">
        <v>416</v>
      </c>
      <c r="AB55" s="15">
        <v>65</v>
      </c>
      <c r="AC55" s="21"/>
      <c r="AD55" s="19"/>
      <c r="AE55" s="21"/>
      <c r="AF55" s="19"/>
      <c r="AG55" s="21"/>
      <c r="AH55" s="19"/>
      <c r="AI55" s="23"/>
      <c r="AJ55" s="19"/>
      <c r="AK55" s="19"/>
      <c r="AL55" s="19"/>
      <c r="AM55" s="19"/>
      <c r="AN55" s="19"/>
      <c r="AO55" s="19"/>
      <c r="AP55" s="15">
        <f>SUM(AQ55:BJ55)*(AB55+85*AC55+15*AE55+10*AG55+10*AI55)</f>
        <v>0</v>
      </c>
      <c r="AQ55" s="28"/>
      <c r="AR55" s="29"/>
      <c r="AS55" s="29"/>
      <c r="AT55" s="29"/>
      <c r="AU55" s="29"/>
      <c r="AV55" s="29"/>
      <c r="AW55" s="29"/>
      <c r="AX55" s="29"/>
      <c r="AY55" s="29"/>
      <c r="AZ55" s="29"/>
      <c r="BA55" s="29"/>
      <c r="BB55" s="29"/>
      <c r="BC55" s="29"/>
      <c r="BD55" s="29"/>
      <c r="BE55" s="29"/>
      <c r="BF55" s="29"/>
      <c r="BG55" s="29"/>
      <c r="BH55" s="29"/>
      <c r="BI55" s="29"/>
      <c r="BJ55" s="30"/>
      <c r="BV55" s="168">
        <f>3+AI55-AC55</f>
        <v>3</v>
      </c>
      <c r="BW55" s="40">
        <f t="shared" ref="BW55" si="70">SUM(AQ55:BJ55)*BV55</f>
        <v>0</v>
      </c>
      <c r="BX55" s="42">
        <f t="shared" ref="BX55:BX58" si="71">BW55</f>
        <v>0</v>
      </c>
      <c r="BY55" s="168"/>
      <c r="BZ55" s="43"/>
      <c r="CA55" s="38" t="str">
        <f>IF(AP55=0,"-",CONCATENATE(AA55,IF(SUM(AC55:AI55)=0,""," with "),IF(AC55=1,AC$47,""),IF(AC55=1,"; ",""),IF(AE55=1,AE$47,""),IF(AE55=1,"; ",""),IF(AG55=1,AG$47,""),IF(AG55=1,"; ",""),IF(AI55=0,"",AI55),IF(AI55=0,""," "),IF(AI55=0,"",AI$47),IF(AI55=0,"","; ")))</f>
        <v>-</v>
      </c>
      <c r="CB55" s="172">
        <f t="shared" si="66"/>
        <v>1</v>
      </c>
      <c r="CC55" s="172">
        <f t="shared" si="66"/>
        <v>1</v>
      </c>
      <c r="CD55" s="172">
        <f t="shared" si="66"/>
        <v>1</v>
      </c>
      <c r="CE55" s="172">
        <f t="shared" si="66"/>
        <v>1</v>
      </c>
      <c r="CF55" s="172">
        <f t="shared" si="66"/>
        <v>1</v>
      </c>
      <c r="CG55" s="172">
        <f t="shared" si="66"/>
        <v>1</v>
      </c>
      <c r="CH55" s="172">
        <f t="shared" si="66"/>
        <v>1</v>
      </c>
      <c r="CI55" s="172">
        <f t="shared" si="66"/>
        <v>1</v>
      </c>
      <c r="CJ55" s="172">
        <f t="shared" si="66"/>
        <v>1</v>
      </c>
      <c r="CK55" s="172">
        <f t="shared" si="66"/>
        <v>1</v>
      </c>
      <c r="CL55" s="172">
        <f t="shared" si="66"/>
        <v>1</v>
      </c>
      <c r="CM55" s="172">
        <f t="shared" si="66"/>
        <v>1</v>
      </c>
      <c r="CN55" s="172">
        <f t="shared" si="66"/>
        <v>1</v>
      </c>
      <c r="CO55" s="172">
        <f t="shared" si="66"/>
        <v>1</v>
      </c>
      <c r="CP55" s="172">
        <f t="shared" si="66"/>
        <v>1</v>
      </c>
      <c r="CQ55" s="172">
        <f t="shared" si="62"/>
        <v>1</v>
      </c>
      <c r="CR55" s="172">
        <f t="shared" si="62"/>
        <v>1</v>
      </c>
      <c r="CS55" s="172">
        <f t="shared" si="62"/>
        <v>1</v>
      </c>
      <c r="CT55" s="172">
        <f t="shared" si="62"/>
        <v>1</v>
      </c>
      <c r="CU55" s="172">
        <f t="shared" si="62"/>
        <v>1</v>
      </c>
      <c r="DA55" s="172">
        <v>6</v>
      </c>
      <c r="DB55" s="32" t="str">
        <f t="shared" si="67"/>
        <v xml:space="preserve"> </v>
      </c>
      <c r="DD55" s="172">
        <f t="shared" si="18"/>
        <v>1</v>
      </c>
      <c r="DE55" s="172">
        <v>53</v>
      </c>
      <c r="DL55" s="172">
        <f t="shared" si="19"/>
        <v>0</v>
      </c>
      <c r="DM55" s="172">
        <f t="shared" si="20"/>
        <v>1</v>
      </c>
      <c r="DN55" s="172">
        <f t="shared" si="21"/>
        <v>1</v>
      </c>
      <c r="DO55" s="172">
        <f t="shared" si="22"/>
        <v>1</v>
      </c>
      <c r="DP55" s="172">
        <f t="shared" si="23"/>
        <v>1</v>
      </c>
      <c r="DQ55" s="172">
        <f t="shared" si="24"/>
        <v>1</v>
      </c>
      <c r="DR55" s="172">
        <f t="shared" si="25"/>
        <v>1</v>
      </c>
      <c r="DS55" s="172">
        <f t="shared" si="26"/>
        <v>1</v>
      </c>
      <c r="DT55" s="172">
        <f t="shared" si="27"/>
        <v>1</v>
      </c>
      <c r="DU55" s="172">
        <f t="shared" si="28"/>
        <v>1</v>
      </c>
      <c r="DV55" s="172">
        <f t="shared" si="69"/>
        <v>1</v>
      </c>
      <c r="DW55" s="172">
        <f t="shared" si="69"/>
        <v>1</v>
      </c>
      <c r="DX55" s="172">
        <f t="shared" si="69"/>
        <v>1</v>
      </c>
      <c r="DY55" s="172">
        <f t="shared" si="69"/>
        <v>1</v>
      </c>
      <c r="DZ55" s="172">
        <f t="shared" si="69"/>
        <v>1</v>
      </c>
      <c r="EA55" s="172">
        <f t="shared" si="69"/>
        <v>1</v>
      </c>
      <c r="EB55" s="172">
        <f t="shared" si="69"/>
        <v>1</v>
      </c>
      <c r="EC55" s="172">
        <f t="shared" si="69"/>
        <v>1</v>
      </c>
      <c r="ED55" s="172">
        <f t="shared" si="69"/>
        <v>1</v>
      </c>
      <c r="EE55" s="172">
        <f t="shared" si="69"/>
        <v>1</v>
      </c>
      <c r="EF55" s="172">
        <f t="shared" si="69"/>
        <v>1</v>
      </c>
      <c r="EG55" s="172">
        <f t="shared" si="8"/>
        <v>0</v>
      </c>
    </row>
    <row r="56" spans="20:137" x14ac:dyDescent="0.25">
      <c r="T56" s="5"/>
      <c r="U56" s="13"/>
      <c r="V56" s="5"/>
      <c r="W56" s="5" t="str">
        <f t="shared" si="2"/>
        <v/>
      </c>
      <c r="X56" s="5"/>
      <c r="Y56" s="5"/>
      <c r="Z56" s="5"/>
      <c r="AA56" s="16" t="s">
        <v>416</v>
      </c>
      <c r="AB56" s="15">
        <v>65</v>
      </c>
      <c r="AC56" s="21"/>
      <c r="AD56" s="20"/>
      <c r="AE56" s="21"/>
      <c r="AF56" s="20"/>
      <c r="AG56" s="21"/>
      <c r="AH56" s="20"/>
      <c r="AI56" s="23"/>
      <c r="AJ56" s="20"/>
      <c r="AK56" s="20"/>
      <c r="AL56" s="20"/>
      <c r="AM56" s="20"/>
      <c r="AN56" s="20"/>
      <c r="AO56" s="20"/>
      <c r="AP56" s="15">
        <f>SUM(AQ56:BJ56)*(AB56+85*AC56+15*AE56+10*AG56+10*AI56)</f>
        <v>0</v>
      </c>
      <c r="AQ56" s="28"/>
      <c r="AR56" s="29"/>
      <c r="AS56" s="29"/>
      <c r="AT56" s="29"/>
      <c r="AU56" s="29"/>
      <c r="AV56" s="29"/>
      <c r="AW56" s="29"/>
      <c r="AX56" s="29"/>
      <c r="AY56" s="29"/>
      <c r="AZ56" s="29"/>
      <c r="BA56" s="29"/>
      <c r="BB56" s="29"/>
      <c r="BC56" s="29"/>
      <c r="BD56" s="29"/>
      <c r="BE56" s="29"/>
      <c r="BF56" s="29"/>
      <c r="BG56" s="29"/>
      <c r="BH56" s="29"/>
      <c r="BI56" s="29"/>
      <c r="BJ56" s="30"/>
      <c r="BV56" s="168">
        <f t="shared" ref="BV56:BV58" si="72">3+AI56-AC56</f>
        <v>3</v>
      </c>
      <c r="BW56" s="40">
        <f t="shared" ref="BW56:BW58" si="73">SUM(AQ56:BJ56)*BV56</f>
        <v>0</v>
      </c>
      <c r="BX56" s="42">
        <f t="shared" si="71"/>
        <v>0</v>
      </c>
      <c r="BY56" s="168"/>
      <c r="BZ56" s="43"/>
      <c r="CA56" s="38" t="str">
        <f t="shared" ref="CA56:CA58" si="74">IF(AP56=0,"-",CONCATENATE(AA56,IF(SUM(AC56:AI56)=0,""," with "),IF(AC56=1,AC$47,""),IF(AC56=1,"; ",""),IF(AE56=1,AE$47,""),IF(AE56=1,"; ",""),IF(AG56=1,AG$47,""),IF(AG56=1,"; ",""),IF(AI56=0,"",AI56),IF(AI56=0,""," "),IF(AI56=0,"",AI$47),IF(AI56=0,"","; ")))</f>
        <v>-</v>
      </c>
      <c r="CB56" s="172">
        <f t="shared" si="66"/>
        <v>1</v>
      </c>
      <c r="CC56" s="172">
        <f t="shared" si="66"/>
        <v>1</v>
      </c>
      <c r="CD56" s="172">
        <f t="shared" si="66"/>
        <v>1</v>
      </c>
      <c r="CE56" s="172">
        <f t="shared" si="66"/>
        <v>1</v>
      </c>
      <c r="CF56" s="172">
        <f t="shared" si="66"/>
        <v>1</v>
      </c>
      <c r="CG56" s="172">
        <f t="shared" si="66"/>
        <v>1</v>
      </c>
      <c r="CH56" s="172">
        <f t="shared" si="66"/>
        <v>1</v>
      </c>
      <c r="CI56" s="172">
        <f t="shared" si="66"/>
        <v>1</v>
      </c>
      <c r="CJ56" s="172">
        <f t="shared" si="66"/>
        <v>1</v>
      </c>
      <c r="CK56" s="172">
        <f t="shared" si="66"/>
        <v>1</v>
      </c>
      <c r="CL56" s="172">
        <f t="shared" si="66"/>
        <v>1</v>
      </c>
      <c r="CM56" s="172">
        <f t="shared" si="66"/>
        <v>1</v>
      </c>
      <c r="CN56" s="172">
        <f t="shared" si="66"/>
        <v>1</v>
      </c>
      <c r="CO56" s="172">
        <f t="shared" si="66"/>
        <v>1</v>
      </c>
      <c r="CP56" s="172">
        <f t="shared" si="66"/>
        <v>1</v>
      </c>
      <c r="CQ56" s="172">
        <f t="shared" si="62"/>
        <v>1</v>
      </c>
      <c r="CR56" s="172">
        <f t="shared" si="62"/>
        <v>1</v>
      </c>
      <c r="CS56" s="172">
        <f t="shared" si="62"/>
        <v>1</v>
      </c>
      <c r="CT56" s="172">
        <f t="shared" si="62"/>
        <v>1</v>
      </c>
      <c r="CU56" s="172">
        <f t="shared" si="62"/>
        <v>1</v>
      </c>
      <c r="DA56" s="172">
        <v>7</v>
      </c>
      <c r="DB56" s="32" t="str">
        <f t="shared" si="67"/>
        <v xml:space="preserve"> </v>
      </c>
      <c r="DD56" s="172">
        <f t="shared" si="18"/>
        <v>1</v>
      </c>
      <c r="DE56" s="172">
        <v>54</v>
      </c>
      <c r="DL56" s="172">
        <f t="shared" si="19"/>
        <v>0</v>
      </c>
      <c r="DM56" s="172">
        <f t="shared" si="20"/>
        <v>1</v>
      </c>
      <c r="DN56" s="172">
        <f t="shared" si="21"/>
        <v>1</v>
      </c>
      <c r="DO56" s="172">
        <f t="shared" si="22"/>
        <v>1</v>
      </c>
      <c r="DP56" s="172">
        <f t="shared" si="23"/>
        <v>1</v>
      </c>
      <c r="DQ56" s="172">
        <f t="shared" si="24"/>
        <v>1</v>
      </c>
      <c r="DR56" s="172">
        <f t="shared" si="25"/>
        <v>1</v>
      </c>
      <c r="DS56" s="172">
        <f t="shared" si="26"/>
        <v>1</v>
      </c>
      <c r="DT56" s="172">
        <f t="shared" si="27"/>
        <v>1</v>
      </c>
      <c r="DU56" s="172">
        <f t="shared" si="28"/>
        <v>1</v>
      </c>
      <c r="DV56" s="172">
        <f t="shared" si="69"/>
        <v>1</v>
      </c>
      <c r="DW56" s="172">
        <f t="shared" si="69"/>
        <v>1</v>
      </c>
      <c r="DX56" s="172">
        <f t="shared" si="69"/>
        <v>1</v>
      </c>
      <c r="DY56" s="172">
        <f t="shared" si="69"/>
        <v>1</v>
      </c>
      <c r="DZ56" s="172">
        <f t="shared" si="69"/>
        <v>1</v>
      </c>
      <c r="EA56" s="172">
        <f t="shared" si="69"/>
        <v>1</v>
      </c>
      <c r="EB56" s="172">
        <f t="shared" si="69"/>
        <v>1</v>
      </c>
      <c r="EC56" s="172">
        <f t="shared" si="69"/>
        <v>1</v>
      </c>
      <c r="ED56" s="172">
        <f t="shared" si="69"/>
        <v>1</v>
      </c>
      <c r="EE56" s="172">
        <f t="shared" si="69"/>
        <v>1</v>
      </c>
      <c r="EF56" s="172">
        <f t="shared" si="69"/>
        <v>1</v>
      </c>
      <c r="EG56" s="172">
        <f t="shared" si="8"/>
        <v>0</v>
      </c>
    </row>
    <row r="57" spans="20:137" x14ac:dyDescent="0.25">
      <c r="T57" s="5"/>
      <c r="U57" s="13"/>
      <c r="V57" s="5"/>
      <c r="W57" s="5" t="str">
        <f t="shared" si="2"/>
        <v/>
      </c>
      <c r="X57" s="5"/>
      <c r="Y57" s="5"/>
      <c r="Z57" s="5"/>
      <c r="AA57" s="16" t="s">
        <v>416</v>
      </c>
      <c r="AB57" s="15">
        <v>65</v>
      </c>
      <c r="AC57" s="21"/>
      <c r="AD57" s="19"/>
      <c r="AE57" s="21"/>
      <c r="AF57" s="19"/>
      <c r="AG57" s="21"/>
      <c r="AH57" s="19"/>
      <c r="AI57" s="23"/>
      <c r="AJ57" s="19"/>
      <c r="AK57" s="19"/>
      <c r="AL57" s="19"/>
      <c r="AM57" s="19"/>
      <c r="AN57" s="19"/>
      <c r="AO57" s="19"/>
      <c r="AP57" s="15">
        <f>SUM(AQ57:BJ57)*(AB57+85*AC57+15*AE57+10*AG57+10*AI57)</f>
        <v>0</v>
      </c>
      <c r="AQ57" s="28"/>
      <c r="AR57" s="29"/>
      <c r="AS57" s="29"/>
      <c r="AT57" s="29"/>
      <c r="AU57" s="29"/>
      <c r="AV57" s="29"/>
      <c r="AW57" s="29"/>
      <c r="AX57" s="29"/>
      <c r="AY57" s="29"/>
      <c r="AZ57" s="29"/>
      <c r="BA57" s="29"/>
      <c r="BB57" s="29"/>
      <c r="BC57" s="29"/>
      <c r="BD57" s="29"/>
      <c r="BE57" s="29"/>
      <c r="BF57" s="29"/>
      <c r="BG57" s="29"/>
      <c r="BH57" s="29"/>
      <c r="BI57" s="29"/>
      <c r="BJ57" s="30"/>
      <c r="BV57" s="168">
        <f t="shared" si="72"/>
        <v>3</v>
      </c>
      <c r="BW57" s="40">
        <f t="shared" si="73"/>
        <v>0</v>
      </c>
      <c r="BX57" s="42">
        <f t="shared" si="71"/>
        <v>0</v>
      </c>
      <c r="BY57" s="168"/>
      <c r="BZ57" s="43"/>
      <c r="CA57" s="38" t="str">
        <f t="shared" si="74"/>
        <v>-</v>
      </c>
      <c r="CB57" s="172">
        <f t="shared" si="66"/>
        <v>1</v>
      </c>
      <c r="CC57" s="172">
        <f t="shared" si="66"/>
        <v>1</v>
      </c>
      <c r="CD57" s="172">
        <f t="shared" si="66"/>
        <v>1</v>
      </c>
      <c r="CE57" s="172">
        <f t="shared" si="66"/>
        <v>1</v>
      </c>
      <c r="CF57" s="172">
        <f t="shared" si="66"/>
        <v>1</v>
      </c>
      <c r="CG57" s="172">
        <f t="shared" si="66"/>
        <v>1</v>
      </c>
      <c r="CH57" s="172">
        <f t="shared" si="66"/>
        <v>1</v>
      </c>
      <c r="CI57" s="172">
        <f t="shared" si="66"/>
        <v>1</v>
      </c>
      <c r="CJ57" s="172">
        <f t="shared" si="66"/>
        <v>1</v>
      </c>
      <c r="CK57" s="172">
        <f t="shared" si="66"/>
        <v>1</v>
      </c>
      <c r="CL57" s="172">
        <f t="shared" si="66"/>
        <v>1</v>
      </c>
      <c r="CM57" s="172">
        <f t="shared" si="66"/>
        <v>1</v>
      </c>
      <c r="CN57" s="172">
        <f t="shared" si="66"/>
        <v>1</v>
      </c>
      <c r="CO57" s="172">
        <f t="shared" si="66"/>
        <v>1</v>
      </c>
      <c r="CP57" s="172">
        <f t="shared" si="66"/>
        <v>1</v>
      </c>
      <c r="CQ57" s="172">
        <f t="shared" si="62"/>
        <v>1</v>
      </c>
      <c r="CR57" s="172">
        <f t="shared" si="62"/>
        <v>1</v>
      </c>
      <c r="CS57" s="172">
        <f t="shared" si="62"/>
        <v>1</v>
      </c>
      <c r="CT57" s="172">
        <f t="shared" si="62"/>
        <v>1</v>
      </c>
      <c r="CU57" s="172">
        <f t="shared" si="62"/>
        <v>1</v>
      </c>
      <c r="DA57" s="172">
        <v>8</v>
      </c>
      <c r="DB57" s="32" t="str">
        <f t="shared" si="67"/>
        <v xml:space="preserve"> </v>
      </c>
      <c r="DD57" s="172">
        <f t="shared" si="18"/>
        <v>1</v>
      </c>
      <c r="DE57" s="172">
        <v>55</v>
      </c>
      <c r="DL57" s="172">
        <f t="shared" si="19"/>
        <v>0</v>
      </c>
      <c r="DM57" s="172">
        <f t="shared" si="20"/>
        <v>1</v>
      </c>
      <c r="DN57" s="172">
        <f t="shared" si="21"/>
        <v>1</v>
      </c>
      <c r="DO57" s="172">
        <f t="shared" si="22"/>
        <v>1</v>
      </c>
      <c r="DP57" s="172">
        <f t="shared" si="23"/>
        <v>1</v>
      </c>
      <c r="DQ57" s="172">
        <f t="shared" si="24"/>
        <v>1</v>
      </c>
      <c r="DR57" s="172">
        <f t="shared" si="25"/>
        <v>1</v>
      </c>
      <c r="DS57" s="172">
        <f t="shared" si="26"/>
        <v>1</v>
      </c>
      <c r="DT57" s="172">
        <f t="shared" si="27"/>
        <v>1</v>
      </c>
      <c r="DU57" s="172">
        <f t="shared" si="28"/>
        <v>1</v>
      </c>
      <c r="DV57" s="172">
        <f t="shared" si="69"/>
        <v>1</v>
      </c>
      <c r="DW57" s="172">
        <f t="shared" si="69"/>
        <v>1</v>
      </c>
      <c r="DX57" s="172">
        <f t="shared" si="69"/>
        <v>1</v>
      </c>
      <c r="DY57" s="172">
        <f t="shared" si="69"/>
        <v>1</v>
      </c>
      <c r="DZ57" s="172">
        <f t="shared" si="69"/>
        <v>1</v>
      </c>
      <c r="EA57" s="172">
        <f t="shared" si="69"/>
        <v>1</v>
      </c>
      <c r="EB57" s="172">
        <f t="shared" si="69"/>
        <v>1</v>
      </c>
      <c r="EC57" s="172">
        <f t="shared" si="69"/>
        <v>1</v>
      </c>
      <c r="ED57" s="172">
        <f t="shared" si="69"/>
        <v>1</v>
      </c>
      <c r="EE57" s="172">
        <f t="shared" si="69"/>
        <v>1</v>
      </c>
      <c r="EF57" s="172">
        <f t="shared" si="69"/>
        <v>1</v>
      </c>
      <c r="EG57" s="172">
        <f t="shared" si="8"/>
        <v>0</v>
      </c>
    </row>
    <row r="58" spans="20:137" x14ac:dyDescent="0.25">
      <c r="T58" s="5"/>
      <c r="U58" s="13"/>
      <c r="V58" s="5"/>
      <c r="W58" s="5" t="str">
        <f t="shared" si="2"/>
        <v/>
      </c>
      <c r="X58" s="5"/>
      <c r="Y58" s="5"/>
      <c r="Z58" s="5"/>
      <c r="AA58" s="16" t="s">
        <v>416</v>
      </c>
      <c r="AB58" s="15">
        <v>65</v>
      </c>
      <c r="AC58" s="21"/>
      <c r="AD58" s="20"/>
      <c r="AE58" s="21"/>
      <c r="AF58" s="20"/>
      <c r="AG58" s="21"/>
      <c r="AH58" s="20"/>
      <c r="AI58" s="23"/>
      <c r="AJ58" s="20"/>
      <c r="AK58" s="20"/>
      <c r="AL58" s="20"/>
      <c r="AM58" s="20"/>
      <c r="AN58" s="20"/>
      <c r="AO58" s="20"/>
      <c r="AP58" s="15">
        <f>SUM(AQ58:BJ58)*(AB58+85*AC58+15*AE58+10*AG58+10*AI58)</f>
        <v>0</v>
      </c>
      <c r="AQ58" s="28"/>
      <c r="AR58" s="29"/>
      <c r="AS58" s="29"/>
      <c r="AT58" s="29"/>
      <c r="AU58" s="29"/>
      <c r="AV58" s="29"/>
      <c r="AW58" s="29"/>
      <c r="AX58" s="29"/>
      <c r="AY58" s="29"/>
      <c r="AZ58" s="29"/>
      <c r="BA58" s="29"/>
      <c r="BB58" s="29"/>
      <c r="BC58" s="29"/>
      <c r="BD58" s="29"/>
      <c r="BE58" s="29"/>
      <c r="BF58" s="29"/>
      <c r="BG58" s="29"/>
      <c r="BH58" s="29"/>
      <c r="BI58" s="29"/>
      <c r="BJ58" s="30"/>
      <c r="BV58" s="168">
        <f t="shared" si="72"/>
        <v>3</v>
      </c>
      <c r="BW58" s="40">
        <f t="shared" si="73"/>
        <v>0</v>
      </c>
      <c r="BX58" s="42">
        <f t="shared" si="71"/>
        <v>0</v>
      </c>
      <c r="BY58" s="168"/>
      <c r="BZ58" s="43"/>
      <c r="CA58" s="38" t="str">
        <f t="shared" si="74"/>
        <v>-</v>
      </c>
      <c r="CB58" s="172">
        <f t="shared" si="66"/>
        <v>1</v>
      </c>
      <c r="CC58" s="172">
        <f t="shared" si="66"/>
        <v>1</v>
      </c>
      <c r="CD58" s="172">
        <f t="shared" si="66"/>
        <v>1</v>
      </c>
      <c r="CE58" s="172">
        <f t="shared" si="66"/>
        <v>1</v>
      </c>
      <c r="CF58" s="172">
        <f t="shared" si="66"/>
        <v>1</v>
      </c>
      <c r="CG58" s="172">
        <f t="shared" si="66"/>
        <v>1</v>
      </c>
      <c r="CH58" s="172">
        <f t="shared" si="66"/>
        <v>1</v>
      </c>
      <c r="CI58" s="172">
        <f t="shared" si="66"/>
        <v>1</v>
      </c>
      <c r="CJ58" s="172">
        <f t="shared" si="66"/>
        <v>1</v>
      </c>
      <c r="CK58" s="172">
        <f t="shared" si="66"/>
        <v>1</v>
      </c>
      <c r="CL58" s="172">
        <f t="shared" si="66"/>
        <v>1</v>
      </c>
      <c r="CM58" s="172">
        <f t="shared" si="66"/>
        <v>1</v>
      </c>
      <c r="CN58" s="172">
        <f t="shared" si="66"/>
        <v>1</v>
      </c>
      <c r="CO58" s="172">
        <f t="shared" si="66"/>
        <v>1</v>
      </c>
      <c r="CP58" s="172">
        <f t="shared" si="66"/>
        <v>1</v>
      </c>
      <c r="CQ58" s="172">
        <f t="shared" si="62"/>
        <v>1</v>
      </c>
      <c r="CR58" s="172">
        <f t="shared" si="62"/>
        <v>1</v>
      </c>
      <c r="CS58" s="172">
        <f t="shared" si="62"/>
        <v>1</v>
      </c>
      <c r="CT58" s="172">
        <f t="shared" si="62"/>
        <v>1</v>
      </c>
      <c r="CU58" s="172">
        <f t="shared" si="62"/>
        <v>1</v>
      </c>
      <c r="DA58" s="172">
        <v>9</v>
      </c>
      <c r="DB58" s="32" t="str">
        <f t="shared" si="67"/>
        <v xml:space="preserve"> </v>
      </c>
      <c r="DD58" s="172">
        <f t="shared" si="18"/>
        <v>1</v>
      </c>
      <c r="DE58" s="172">
        <v>56</v>
      </c>
      <c r="DL58" s="172">
        <f t="shared" si="19"/>
        <v>0</v>
      </c>
      <c r="DM58" s="172">
        <f t="shared" si="20"/>
        <v>1</v>
      </c>
      <c r="DN58" s="172">
        <f t="shared" si="21"/>
        <v>1</v>
      </c>
      <c r="DO58" s="172">
        <f t="shared" si="22"/>
        <v>1</v>
      </c>
      <c r="DP58" s="172">
        <f t="shared" si="23"/>
        <v>1</v>
      </c>
      <c r="DQ58" s="172">
        <f t="shared" si="24"/>
        <v>1</v>
      </c>
      <c r="DR58" s="172">
        <f t="shared" si="25"/>
        <v>1</v>
      </c>
      <c r="DS58" s="172">
        <f t="shared" si="26"/>
        <v>1</v>
      </c>
      <c r="DT58" s="172">
        <f t="shared" si="27"/>
        <v>1</v>
      </c>
      <c r="DU58" s="172">
        <f t="shared" si="28"/>
        <v>1</v>
      </c>
      <c r="DV58" s="172">
        <f t="shared" si="69"/>
        <v>1</v>
      </c>
      <c r="DW58" s="172">
        <f t="shared" si="69"/>
        <v>1</v>
      </c>
      <c r="DX58" s="172">
        <f t="shared" si="69"/>
        <v>1</v>
      </c>
      <c r="DY58" s="172">
        <f t="shared" si="69"/>
        <v>1</v>
      </c>
      <c r="DZ58" s="172">
        <f t="shared" si="69"/>
        <v>1</v>
      </c>
      <c r="EA58" s="172">
        <f t="shared" si="69"/>
        <v>1</v>
      </c>
      <c r="EB58" s="172">
        <f t="shared" si="69"/>
        <v>1</v>
      </c>
      <c r="EC58" s="172">
        <f t="shared" si="69"/>
        <v>1</v>
      </c>
      <c r="ED58" s="172">
        <f t="shared" si="69"/>
        <v>1</v>
      </c>
      <c r="EE58" s="172">
        <f t="shared" si="69"/>
        <v>1</v>
      </c>
      <c r="EF58" s="172">
        <f t="shared" si="69"/>
        <v>1</v>
      </c>
      <c r="EG58" s="172">
        <f t="shared" si="8"/>
        <v>0</v>
      </c>
    </row>
    <row r="59" spans="20:137" x14ac:dyDescent="0.25">
      <c r="T59" s="5"/>
      <c r="U59" s="13"/>
      <c r="V59" s="5"/>
      <c r="W59" s="5" t="str">
        <f t="shared" si="2"/>
        <v/>
      </c>
      <c r="X59" s="5"/>
      <c r="Y59" s="5"/>
      <c r="Z59" s="5"/>
      <c r="CB59" s="172">
        <f t="shared" si="66"/>
        <v>1</v>
      </c>
      <c r="CC59" s="172">
        <f t="shared" si="66"/>
        <v>1</v>
      </c>
      <c r="CD59" s="172">
        <f t="shared" si="66"/>
        <v>1</v>
      </c>
      <c r="CE59" s="172">
        <f t="shared" si="66"/>
        <v>1</v>
      </c>
      <c r="CF59" s="172">
        <f t="shared" si="66"/>
        <v>1</v>
      </c>
      <c r="CG59" s="172">
        <f t="shared" si="66"/>
        <v>1</v>
      </c>
      <c r="CH59" s="172">
        <f t="shared" si="66"/>
        <v>1</v>
      </c>
      <c r="CI59" s="172">
        <f t="shared" si="66"/>
        <v>1</v>
      </c>
      <c r="CJ59" s="172">
        <f t="shared" si="66"/>
        <v>1</v>
      </c>
      <c r="CK59" s="172">
        <f t="shared" si="66"/>
        <v>1</v>
      </c>
      <c r="CL59" s="172">
        <f t="shared" si="66"/>
        <v>1</v>
      </c>
      <c r="CM59" s="172">
        <f t="shared" si="66"/>
        <v>1</v>
      </c>
      <c r="CN59" s="172">
        <f t="shared" si="66"/>
        <v>1</v>
      </c>
      <c r="CO59" s="172">
        <f t="shared" si="66"/>
        <v>1</v>
      </c>
      <c r="CP59" s="172">
        <f t="shared" si="66"/>
        <v>1</v>
      </c>
      <c r="CQ59" s="172">
        <f t="shared" si="62"/>
        <v>1</v>
      </c>
      <c r="CR59" s="172">
        <f t="shared" si="62"/>
        <v>1</v>
      </c>
      <c r="CS59" s="172">
        <f t="shared" si="62"/>
        <v>1</v>
      </c>
      <c r="CT59" s="172">
        <f t="shared" si="62"/>
        <v>1</v>
      </c>
      <c r="CU59" s="172">
        <f t="shared" si="62"/>
        <v>1</v>
      </c>
      <c r="DA59" s="172">
        <v>10</v>
      </c>
      <c r="DB59" s="32" t="str">
        <f t="shared" si="67"/>
        <v xml:space="preserve"> </v>
      </c>
      <c r="DD59" s="172">
        <f t="shared" si="18"/>
        <v>1</v>
      </c>
      <c r="DE59" s="172">
        <v>57</v>
      </c>
      <c r="DL59" s="172">
        <f t="shared" si="19"/>
        <v>0</v>
      </c>
      <c r="DM59" s="172">
        <f t="shared" si="20"/>
        <v>1</v>
      </c>
      <c r="DN59" s="172">
        <f t="shared" si="21"/>
        <v>1</v>
      </c>
      <c r="DO59" s="172">
        <f t="shared" si="22"/>
        <v>1</v>
      </c>
      <c r="DP59" s="172">
        <f t="shared" si="23"/>
        <v>1</v>
      </c>
      <c r="DQ59" s="172">
        <f t="shared" si="24"/>
        <v>1</v>
      </c>
      <c r="DR59" s="172">
        <f t="shared" si="25"/>
        <v>1</v>
      </c>
      <c r="DS59" s="172">
        <f t="shared" si="26"/>
        <v>1</v>
      </c>
      <c r="DT59" s="172">
        <f t="shared" si="27"/>
        <v>1</v>
      </c>
      <c r="DU59" s="172">
        <f t="shared" si="28"/>
        <v>1</v>
      </c>
      <c r="DV59" s="172">
        <f t="shared" si="69"/>
        <v>1</v>
      </c>
      <c r="DW59" s="172">
        <f t="shared" si="69"/>
        <v>1</v>
      </c>
      <c r="DX59" s="172">
        <f t="shared" si="69"/>
        <v>1</v>
      </c>
      <c r="DY59" s="172">
        <f t="shared" si="69"/>
        <v>1</v>
      </c>
      <c r="DZ59" s="172">
        <f t="shared" si="69"/>
        <v>1</v>
      </c>
      <c r="EA59" s="172">
        <f t="shared" si="69"/>
        <v>1</v>
      </c>
      <c r="EB59" s="172">
        <f t="shared" si="69"/>
        <v>1</v>
      </c>
      <c r="EC59" s="172">
        <f t="shared" si="69"/>
        <v>1</v>
      </c>
      <c r="ED59" s="172">
        <f t="shared" si="69"/>
        <v>1</v>
      </c>
      <c r="EE59" s="172">
        <f t="shared" si="69"/>
        <v>1</v>
      </c>
      <c r="EF59" s="172">
        <f t="shared" si="69"/>
        <v>1</v>
      </c>
      <c r="EG59" s="172">
        <f t="shared" si="8"/>
        <v>0</v>
      </c>
    </row>
    <row r="60" spans="20:137" x14ac:dyDescent="0.25">
      <c r="T60" s="5"/>
      <c r="U60" s="13"/>
      <c r="V60" s="5"/>
      <c r="W60" s="5" t="str">
        <f t="shared" si="2"/>
        <v/>
      </c>
      <c r="X60" s="5"/>
      <c r="Y60" s="5"/>
      <c r="Z60" s="5"/>
      <c r="CB60" s="172">
        <f t="shared" si="66"/>
        <v>1</v>
      </c>
      <c r="CC60" s="172">
        <f t="shared" si="66"/>
        <v>1</v>
      </c>
      <c r="CD60" s="172">
        <f t="shared" si="66"/>
        <v>1</v>
      </c>
      <c r="CE60" s="172">
        <f t="shared" si="66"/>
        <v>1</v>
      </c>
      <c r="CF60" s="172">
        <f t="shared" si="66"/>
        <v>1</v>
      </c>
      <c r="CG60" s="172">
        <f t="shared" si="66"/>
        <v>1</v>
      </c>
      <c r="CH60" s="172">
        <f t="shared" si="66"/>
        <v>1</v>
      </c>
      <c r="CI60" s="172">
        <f t="shared" si="66"/>
        <v>1</v>
      </c>
      <c r="CJ60" s="172">
        <f t="shared" si="66"/>
        <v>1</v>
      </c>
      <c r="CK60" s="172">
        <f t="shared" si="66"/>
        <v>1</v>
      </c>
      <c r="CL60" s="172">
        <f t="shared" si="66"/>
        <v>1</v>
      </c>
      <c r="CM60" s="172">
        <f t="shared" si="66"/>
        <v>1</v>
      </c>
      <c r="CN60" s="172">
        <f t="shared" si="66"/>
        <v>1</v>
      </c>
      <c r="CO60" s="172">
        <f t="shared" si="66"/>
        <v>1</v>
      </c>
      <c r="CP60" s="172">
        <f t="shared" si="66"/>
        <v>1</v>
      </c>
      <c r="CQ60" s="172">
        <f t="shared" si="62"/>
        <v>1</v>
      </c>
      <c r="CR60" s="172">
        <f t="shared" si="62"/>
        <v>1</v>
      </c>
      <c r="CS60" s="172">
        <f t="shared" si="62"/>
        <v>1</v>
      </c>
      <c r="CT60" s="172">
        <f t="shared" si="62"/>
        <v>1</v>
      </c>
      <c r="CU60" s="172">
        <f t="shared" si="62"/>
        <v>1</v>
      </c>
      <c r="DA60" s="172">
        <v>11</v>
      </c>
      <c r="DB60" s="32" t="str">
        <f t="shared" si="67"/>
        <v xml:space="preserve"> </v>
      </c>
      <c r="DD60" s="172">
        <f t="shared" si="18"/>
        <v>1</v>
      </c>
      <c r="DE60" s="172">
        <v>58</v>
      </c>
      <c r="DL60" s="172">
        <f t="shared" si="19"/>
        <v>0</v>
      </c>
      <c r="DM60" s="172">
        <f t="shared" si="20"/>
        <v>1</v>
      </c>
      <c r="DN60" s="172">
        <f t="shared" si="21"/>
        <v>1</v>
      </c>
      <c r="DO60" s="172">
        <f t="shared" si="22"/>
        <v>1</v>
      </c>
      <c r="DP60" s="172">
        <f t="shared" si="23"/>
        <v>1</v>
      </c>
      <c r="DQ60" s="172">
        <f t="shared" si="24"/>
        <v>1</v>
      </c>
      <c r="DR60" s="172">
        <f t="shared" si="25"/>
        <v>1</v>
      </c>
      <c r="DS60" s="172">
        <f t="shared" si="26"/>
        <v>1</v>
      </c>
      <c r="DT60" s="172">
        <f t="shared" si="27"/>
        <v>1</v>
      </c>
      <c r="DU60" s="172">
        <f t="shared" si="28"/>
        <v>1</v>
      </c>
      <c r="DV60" s="172">
        <f t="shared" si="69"/>
        <v>1</v>
      </c>
      <c r="DW60" s="172">
        <f t="shared" si="69"/>
        <v>1</v>
      </c>
      <c r="DX60" s="172">
        <f t="shared" si="69"/>
        <v>1</v>
      </c>
      <c r="DY60" s="172">
        <f t="shared" si="69"/>
        <v>1</v>
      </c>
      <c r="DZ60" s="172">
        <f t="shared" si="69"/>
        <v>1</v>
      </c>
      <c r="EA60" s="172">
        <f t="shared" si="69"/>
        <v>1</v>
      </c>
      <c r="EB60" s="172">
        <f t="shared" si="69"/>
        <v>1</v>
      </c>
      <c r="EC60" s="172">
        <f t="shared" si="69"/>
        <v>1</v>
      </c>
      <c r="ED60" s="172">
        <f t="shared" si="69"/>
        <v>1</v>
      </c>
      <c r="EE60" s="172">
        <f t="shared" si="69"/>
        <v>1</v>
      </c>
      <c r="EF60" s="172">
        <f t="shared" si="69"/>
        <v>1</v>
      </c>
      <c r="EG60" s="172">
        <f t="shared" si="8"/>
        <v>0</v>
      </c>
    </row>
    <row r="61" spans="20:137" x14ac:dyDescent="0.25">
      <c r="T61" s="5"/>
      <c r="U61" s="13"/>
      <c r="V61" s="5"/>
      <c r="W61" s="5" t="str">
        <f t="shared" si="2"/>
        <v/>
      </c>
      <c r="X61" s="5"/>
      <c r="Y61" s="5"/>
      <c r="Z61" s="5"/>
      <c r="CB61" s="172">
        <f t="shared" si="66"/>
        <v>1</v>
      </c>
      <c r="CC61" s="172">
        <f t="shared" si="66"/>
        <v>1</v>
      </c>
      <c r="CD61" s="172">
        <f t="shared" si="66"/>
        <v>1</v>
      </c>
      <c r="CE61" s="172">
        <f t="shared" si="66"/>
        <v>1</v>
      </c>
      <c r="CF61" s="172">
        <f t="shared" si="66"/>
        <v>1</v>
      </c>
      <c r="CG61" s="172">
        <f t="shared" si="66"/>
        <v>1</v>
      </c>
      <c r="CH61" s="172">
        <f t="shared" si="66"/>
        <v>1</v>
      </c>
      <c r="CI61" s="172">
        <f t="shared" si="66"/>
        <v>1</v>
      </c>
      <c r="CJ61" s="172">
        <f t="shared" si="66"/>
        <v>1</v>
      </c>
      <c r="CK61" s="172">
        <f t="shared" si="66"/>
        <v>1</v>
      </c>
      <c r="CL61" s="172">
        <f t="shared" si="66"/>
        <v>1</v>
      </c>
      <c r="CM61" s="172">
        <f t="shared" si="66"/>
        <v>1</v>
      </c>
      <c r="CN61" s="172">
        <f t="shared" si="66"/>
        <v>1</v>
      </c>
      <c r="CO61" s="172">
        <f t="shared" si="66"/>
        <v>1</v>
      </c>
      <c r="CP61" s="172">
        <f t="shared" si="66"/>
        <v>1</v>
      </c>
      <c r="CQ61" s="172">
        <f t="shared" si="62"/>
        <v>1</v>
      </c>
      <c r="CR61" s="172">
        <f t="shared" si="62"/>
        <v>1</v>
      </c>
      <c r="CS61" s="172">
        <f t="shared" si="62"/>
        <v>1</v>
      </c>
      <c r="CT61" s="172">
        <f t="shared" si="62"/>
        <v>1</v>
      </c>
      <c r="CU61" s="172">
        <f t="shared" si="62"/>
        <v>1</v>
      </c>
      <c r="DA61" s="172">
        <v>12</v>
      </c>
      <c r="DB61" s="32" t="str">
        <f t="shared" si="67"/>
        <v xml:space="preserve"> </v>
      </c>
      <c r="DD61" s="172">
        <f t="shared" si="18"/>
        <v>1</v>
      </c>
      <c r="DE61" s="172">
        <v>59</v>
      </c>
      <c r="DL61" s="172">
        <f t="shared" si="19"/>
        <v>0</v>
      </c>
      <c r="DM61" s="172">
        <f t="shared" si="20"/>
        <v>1</v>
      </c>
      <c r="DN61" s="172">
        <f t="shared" si="21"/>
        <v>1</v>
      </c>
      <c r="DO61" s="172">
        <f t="shared" si="22"/>
        <v>1</v>
      </c>
      <c r="DP61" s="172">
        <f t="shared" si="23"/>
        <v>1</v>
      </c>
      <c r="DQ61" s="172">
        <f t="shared" si="24"/>
        <v>1</v>
      </c>
      <c r="DR61" s="172">
        <f t="shared" si="25"/>
        <v>1</v>
      </c>
      <c r="DS61" s="172">
        <f t="shared" si="26"/>
        <v>1</v>
      </c>
      <c r="DT61" s="172">
        <f t="shared" si="27"/>
        <v>1</v>
      </c>
      <c r="DU61" s="172">
        <f t="shared" si="28"/>
        <v>1</v>
      </c>
      <c r="DV61" s="172">
        <f t="shared" si="69"/>
        <v>1</v>
      </c>
      <c r="DW61" s="172">
        <f t="shared" si="69"/>
        <v>1</v>
      </c>
      <c r="DX61" s="172">
        <f t="shared" si="69"/>
        <v>1</v>
      </c>
      <c r="DY61" s="172">
        <f t="shared" si="69"/>
        <v>1</v>
      </c>
      <c r="DZ61" s="172">
        <f t="shared" si="69"/>
        <v>1</v>
      </c>
      <c r="EA61" s="172">
        <f t="shared" si="69"/>
        <v>1</v>
      </c>
      <c r="EB61" s="172">
        <f t="shared" si="69"/>
        <v>1</v>
      </c>
      <c r="EC61" s="172">
        <f t="shared" si="69"/>
        <v>1</v>
      </c>
      <c r="ED61" s="172">
        <f t="shared" si="69"/>
        <v>1</v>
      </c>
      <c r="EE61" s="172">
        <f t="shared" si="69"/>
        <v>1</v>
      </c>
      <c r="EF61" s="172">
        <f t="shared" si="69"/>
        <v>1</v>
      </c>
      <c r="EG61" s="172">
        <f t="shared" si="8"/>
        <v>0</v>
      </c>
    </row>
    <row r="62" spans="20:137" x14ac:dyDescent="0.25">
      <c r="T62" s="5"/>
      <c r="U62" s="13"/>
      <c r="V62" s="5"/>
      <c r="W62" s="5" t="str">
        <f t="shared" si="2"/>
        <v/>
      </c>
      <c r="X62" s="5"/>
      <c r="Y62" s="5"/>
      <c r="Z62" s="5"/>
      <c r="CB62" s="172">
        <f t="shared" si="66"/>
        <v>1</v>
      </c>
      <c r="CC62" s="172">
        <f t="shared" si="66"/>
        <v>1</v>
      </c>
      <c r="CD62" s="172">
        <f t="shared" si="66"/>
        <v>1</v>
      </c>
      <c r="CE62" s="172">
        <f t="shared" si="66"/>
        <v>1</v>
      </c>
      <c r="CF62" s="172">
        <f t="shared" si="66"/>
        <v>1</v>
      </c>
      <c r="CG62" s="172">
        <f t="shared" si="66"/>
        <v>1</v>
      </c>
      <c r="CH62" s="172">
        <f t="shared" si="66"/>
        <v>1</v>
      </c>
      <c r="CI62" s="172">
        <f t="shared" si="66"/>
        <v>1</v>
      </c>
      <c r="CJ62" s="172">
        <f t="shared" si="66"/>
        <v>1</v>
      </c>
      <c r="CK62" s="172">
        <f t="shared" si="66"/>
        <v>1</v>
      </c>
      <c r="CL62" s="172">
        <f t="shared" si="66"/>
        <v>1</v>
      </c>
      <c r="CM62" s="172">
        <f t="shared" si="66"/>
        <v>1</v>
      </c>
      <c r="CN62" s="172">
        <f t="shared" si="66"/>
        <v>1</v>
      </c>
      <c r="CO62" s="172">
        <f t="shared" si="66"/>
        <v>1</v>
      </c>
      <c r="CP62" s="172">
        <f t="shared" si="66"/>
        <v>1</v>
      </c>
      <c r="CQ62" s="172">
        <f t="shared" si="62"/>
        <v>1</v>
      </c>
      <c r="CR62" s="172">
        <f t="shared" si="62"/>
        <v>1</v>
      </c>
      <c r="CS62" s="172">
        <f t="shared" si="62"/>
        <v>1</v>
      </c>
      <c r="CT62" s="172">
        <f t="shared" si="62"/>
        <v>1</v>
      </c>
      <c r="CU62" s="172">
        <f t="shared" si="62"/>
        <v>1</v>
      </c>
      <c r="DB62" s="196" t="str">
        <f>IF(DB49="","","----")</f>
        <v/>
      </c>
      <c r="DD62" s="172">
        <f t="shared" si="18"/>
        <v>1</v>
      </c>
      <c r="DE62" s="172">
        <v>60</v>
      </c>
      <c r="DL62" s="172">
        <f t="shared" si="19"/>
        <v>0</v>
      </c>
      <c r="DM62" s="172">
        <f t="shared" si="20"/>
        <v>1</v>
      </c>
      <c r="DN62" s="172">
        <f t="shared" si="21"/>
        <v>1</v>
      </c>
      <c r="DO62" s="172">
        <f t="shared" si="22"/>
        <v>1</v>
      </c>
      <c r="DP62" s="172">
        <f t="shared" si="23"/>
        <v>1</v>
      </c>
      <c r="DQ62" s="172">
        <f t="shared" si="24"/>
        <v>1</v>
      </c>
      <c r="DR62" s="172">
        <f t="shared" si="25"/>
        <v>1</v>
      </c>
      <c r="DS62" s="172">
        <f t="shared" si="26"/>
        <v>1</v>
      </c>
      <c r="DT62" s="172">
        <f t="shared" si="27"/>
        <v>1</v>
      </c>
      <c r="DU62" s="172">
        <f t="shared" si="28"/>
        <v>1</v>
      </c>
      <c r="DV62" s="172">
        <f t="shared" si="69"/>
        <v>1</v>
      </c>
      <c r="DW62" s="172">
        <f t="shared" si="69"/>
        <v>1</v>
      </c>
      <c r="DX62" s="172">
        <f t="shared" si="69"/>
        <v>1</v>
      </c>
      <c r="DY62" s="172">
        <f t="shared" si="69"/>
        <v>1</v>
      </c>
      <c r="DZ62" s="172">
        <f t="shared" si="69"/>
        <v>1</v>
      </c>
      <c r="EA62" s="172">
        <f t="shared" si="69"/>
        <v>1</v>
      </c>
      <c r="EB62" s="172">
        <f t="shared" si="69"/>
        <v>1</v>
      </c>
      <c r="EC62" s="172">
        <f t="shared" si="69"/>
        <v>1</v>
      </c>
      <c r="ED62" s="172">
        <f t="shared" si="69"/>
        <v>1</v>
      </c>
      <c r="EE62" s="172">
        <f t="shared" si="69"/>
        <v>1</v>
      </c>
      <c r="EF62" s="172">
        <f t="shared" si="69"/>
        <v>1</v>
      </c>
      <c r="EG62" s="172">
        <f t="shared" si="8"/>
        <v>0</v>
      </c>
    </row>
    <row r="63" spans="20:137" x14ac:dyDescent="0.25">
      <c r="T63" s="5"/>
      <c r="U63" s="13"/>
      <c r="V63" s="5"/>
      <c r="W63" s="5" t="str">
        <f t="shared" si="2"/>
        <v/>
      </c>
      <c r="X63" s="5"/>
      <c r="Y63" s="5"/>
      <c r="Z63" s="5"/>
      <c r="CB63" s="172">
        <f t="shared" si="66"/>
        <v>1</v>
      </c>
      <c r="CC63" s="172">
        <f t="shared" si="66"/>
        <v>1</v>
      </c>
      <c r="CD63" s="172">
        <f t="shared" si="66"/>
        <v>1</v>
      </c>
      <c r="CE63" s="172">
        <f t="shared" si="66"/>
        <v>1</v>
      </c>
      <c r="CF63" s="172">
        <f t="shared" si="66"/>
        <v>1</v>
      </c>
      <c r="CG63" s="172">
        <f t="shared" si="66"/>
        <v>1</v>
      </c>
      <c r="CH63" s="172">
        <f t="shared" si="66"/>
        <v>1</v>
      </c>
      <c r="CI63" s="172">
        <f t="shared" si="66"/>
        <v>1</v>
      </c>
      <c r="CJ63" s="172">
        <f t="shared" si="66"/>
        <v>1</v>
      </c>
      <c r="CK63" s="172">
        <f t="shared" si="66"/>
        <v>1</v>
      </c>
      <c r="CL63" s="172">
        <f t="shared" si="66"/>
        <v>1</v>
      </c>
      <c r="CM63" s="172">
        <f t="shared" si="66"/>
        <v>1</v>
      </c>
      <c r="CN63" s="172">
        <f t="shared" si="66"/>
        <v>1</v>
      </c>
      <c r="CO63" s="172">
        <f t="shared" si="66"/>
        <v>1</v>
      </c>
      <c r="CP63" s="172">
        <f t="shared" si="66"/>
        <v>1</v>
      </c>
      <c r="CQ63" s="172">
        <f t="shared" si="62"/>
        <v>1</v>
      </c>
      <c r="CR63" s="172">
        <f t="shared" si="62"/>
        <v>1</v>
      </c>
      <c r="CS63" s="172">
        <f t="shared" si="62"/>
        <v>1</v>
      </c>
      <c r="CT63" s="172">
        <f t="shared" si="62"/>
        <v>1</v>
      </c>
      <c r="CU63" s="172">
        <f t="shared" si="62"/>
        <v>1</v>
      </c>
      <c r="DA63" s="172"/>
      <c r="DB63" s="32" t="str">
        <f>IF(DB64="","",CONCATENATE("Warband ",CZ64," ",DG63))</f>
        <v/>
      </c>
      <c r="DD63" s="172">
        <f t="shared" si="18"/>
        <v>1</v>
      </c>
      <c r="DE63" s="172">
        <v>61</v>
      </c>
      <c r="DG63" s="49" t="str">
        <f>CONCATENATE("   ",DH63,"/",DI63,IF(DH63&gt;DI63," !",""))</f>
        <v xml:space="preserve">   0/12</v>
      </c>
      <c r="DH63" s="172">
        <f t="shared" ref="DH63" si="75">INDEX($CB$1:$CU$1,CZ64)+DJ63</f>
        <v>0</v>
      </c>
      <c r="DI63" s="172">
        <f t="shared" ref="DI63" si="76">IF(DB64=$CW$6,0,12)</f>
        <v>12</v>
      </c>
      <c r="DJ63" s="172">
        <f t="shared" ref="DJ63" si="77">IF(DB64=$CW$26,1,0)</f>
        <v>0</v>
      </c>
      <c r="DL63" s="172">
        <f t="shared" si="19"/>
        <v>0</v>
      </c>
      <c r="DM63" s="172">
        <f t="shared" si="20"/>
        <v>1</v>
      </c>
      <c r="DN63" s="172">
        <f t="shared" si="21"/>
        <v>1</v>
      </c>
      <c r="DO63" s="172">
        <f t="shared" si="22"/>
        <v>1</v>
      </c>
      <c r="DP63" s="172">
        <f t="shared" si="23"/>
        <v>1</v>
      </c>
      <c r="DQ63" s="172">
        <f t="shared" si="24"/>
        <v>1</v>
      </c>
      <c r="DR63" s="172">
        <f t="shared" si="25"/>
        <v>1</v>
      </c>
      <c r="DS63" s="172">
        <f t="shared" si="26"/>
        <v>1</v>
      </c>
      <c r="DT63" s="172">
        <f t="shared" si="27"/>
        <v>1</v>
      </c>
      <c r="DU63" s="172">
        <f t="shared" si="28"/>
        <v>1</v>
      </c>
      <c r="DV63" s="172">
        <f t="shared" si="69"/>
        <v>1</v>
      </c>
      <c r="DW63" s="172">
        <f t="shared" si="69"/>
        <v>1</v>
      </c>
      <c r="DX63" s="172">
        <f t="shared" si="69"/>
        <v>1</v>
      </c>
      <c r="DY63" s="172">
        <f t="shared" si="69"/>
        <v>1</v>
      </c>
      <c r="DZ63" s="172">
        <f t="shared" si="69"/>
        <v>1</v>
      </c>
      <c r="EA63" s="172">
        <f t="shared" si="69"/>
        <v>1</v>
      </c>
      <c r="EB63" s="172">
        <f t="shared" si="69"/>
        <v>1</v>
      </c>
      <c r="EC63" s="172">
        <f t="shared" si="69"/>
        <v>1</v>
      </c>
      <c r="ED63" s="172">
        <f t="shared" si="69"/>
        <v>1</v>
      </c>
      <c r="EE63" s="172">
        <f t="shared" si="69"/>
        <v>1</v>
      </c>
      <c r="EF63" s="172">
        <f t="shared" si="69"/>
        <v>1</v>
      </c>
      <c r="EG63" s="172">
        <f t="shared" si="8"/>
        <v>0</v>
      </c>
    </row>
    <row r="64" spans="20:137" x14ac:dyDescent="0.25">
      <c r="T64" s="5"/>
      <c r="U64" s="13"/>
      <c r="V64" s="5"/>
      <c r="W64" s="5" t="str">
        <f t="shared" si="2"/>
        <v/>
      </c>
      <c r="X64" s="5"/>
      <c r="Y64" s="5"/>
      <c r="Z64" s="5"/>
      <c r="CB64" s="172">
        <f t="shared" si="66"/>
        <v>1</v>
      </c>
      <c r="CC64" s="172">
        <f t="shared" si="66"/>
        <v>1</v>
      </c>
      <c r="CD64" s="172">
        <f t="shared" si="66"/>
        <v>1</v>
      </c>
      <c r="CE64" s="172">
        <f t="shared" si="66"/>
        <v>1</v>
      </c>
      <c r="CF64" s="172">
        <f t="shared" si="66"/>
        <v>1</v>
      </c>
      <c r="CG64" s="172">
        <f t="shared" si="66"/>
        <v>1</v>
      </c>
      <c r="CH64" s="172">
        <f t="shared" si="66"/>
        <v>1</v>
      </c>
      <c r="CI64" s="172">
        <f t="shared" si="66"/>
        <v>1</v>
      </c>
      <c r="CJ64" s="172">
        <f t="shared" si="66"/>
        <v>1</v>
      </c>
      <c r="CK64" s="172">
        <f t="shared" si="66"/>
        <v>1</v>
      </c>
      <c r="CL64" s="172">
        <f t="shared" si="66"/>
        <v>1</v>
      </c>
      <c r="CM64" s="172">
        <f t="shared" si="66"/>
        <v>1</v>
      </c>
      <c r="CN64" s="172">
        <f t="shared" si="66"/>
        <v>1</v>
      </c>
      <c r="CO64" s="172">
        <f t="shared" si="66"/>
        <v>1</v>
      </c>
      <c r="CP64" s="172">
        <f t="shared" si="66"/>
        <v>1</v>
      </c>
      <c r="CQ64" s="172">
        <f t="shared" si="66"/>
        <v>1</v>
      </c>
      <c r="CR64" s="172">
        <f t="shared" ref="CR64:CU79" si="78">IF(BG63="",CR63,CR63+1)</f>
        <v>1</v>
      </c>
      <c r="CS64" s="172">
        <f t="shared" si="78"/>
        <v>1</v>
      </c>
      <c r="CT64" s="172">
        <f t="shared" si="78"/>
        <v>1</v>
      </c>
      <c r="CU64" s="172">
        <f t="shared" si="78"/>
        <v>1</v>
      </c>
      <c r="CZ64" s="172">
        <v>5</v>
      </c>
      <c r="DA64" s="172" t="s">
        <v>278</v>
      </c>
      <c r="DB64" s="32" t="str">
        <f>T(LOOKUP(CZ64,$DM$1:$EF$1,$DM$2:$EF$2))</f>
        <v/>
      </c>
      <c r="DD64" s="172">
        <f t="shared" si="18"/>
        <v>1</v>
      </c>
      <c r="DE64" s="172">
        <v>62</v>
      </c>
      <c r="DL64" s="172">
        <f t="shared" si="19"/>
        <v>0</v>
      </c>
      <c r="DM64" s="172">
        <f t="shared" si="20"/>
        <v>1</v>
      </c>
      <c r="DN64" s="172">
        <f t="shared" si="21"/>
        <v>1</v>
      </c>
      <c r="DO64" s="172">
        <f t="shared" si="22"/>
        <v>1</v>
      </c>
      <c r="DP64" s="172">
        <f t="shared" si="23"/>
        <v>1</v>
      </c>
      <c r="DQ64" s="172">
        <f t="shared" si="24"/>
        <v>1</v>
      </c>
      <c r="DR64" s="172">
        <f t="shared" si="25"/>
        <v>1</v>
      </c>
      <c r="DS64" s="172">
        <f t="shared" si="26"/>
        <v>1</v>
      </c>
      <c r="DT64" s="172">
        <f t="shared" si="27"/>
        <v>1</v>
      </c>
      <c r="DU64" s="172">
        <f t="shared" si="28"/>
        <v>1</v>
      </c>
      <c r="DV64" s="172">
        <f t="shared" si="69"/>
        <v>1</v>
      </c>
      <c r="DW64" s="172">
        <f t="shared" si="69"/>
        <v>1</v>
      </c>
      <c r="DX64" s="172">
        <f t="shared" si="69"/>
        <v>1</v>
      </c>
      <c r="DY64" s="172">
        <f t="shared" si="69"/>
        <v>1</v>
      </c>
      <c r="DZ64" s="172">
        <f t="shared" si="69"/>
        <v>1</v>
      </c>
      <c r="EA64" s="172">
        <f t="shared" si="69"/>
        <v>1</v>
      </c>
      <c r="EB64" s="172">
        <f t="shared" si="69"/>
        <v>1</v>
      </c>
      <c r="EC64" s="172">
        <f t="shared" si="69"/>
        <v>1</v>
      </c>
      <c r="ED64" s="172">
        <f t="shared" si="69"/>
        <v>1</v>
      </c>
      <c r="EE64" s="172">
        <f t="shared" si="69"/>
        <v>1</v>
      </c>
      <c r="EF64" s="172">
        <f t="shared" si="69"/>
        <v>1</v>
      </c>
      <c r="EG64" s="172">
        <f t="shared" si="8"/>
        <v>0</v>
      </c>
    </row>
    <row r="65" spans="20:137" x14ac:dyDescent="0.25">
      <c r="T65" s="5"/>
      <c r="U65" s="13"/>
      <c r="V65" s="5"/>
      <c r="W65" s="5" t="str">
        <f t="shared" si="2"/>
        <v/>
      </c>
      <c r="X65" s="5"/>
      <c r="Y65" s="5"/>
      <c r="Z65" s="5"/>
      <c r="CB65" s="172">
        <f t="shared" ref="CB65:CQ80" si="79">IF(AQ64="",CB64,CB64+1)</f>
        <v>1</v>
      </c>
      <c r="CC65" s="172">
        <f t="shared" si="79"/>
        <v>1</v>
      </c>
      <c r="CD65" s="172">
        <f t="shared" si="79"/>
        <v>1</v>
      </c>
      <c r="CE65" s="172">
        <f t="shared" si="79"/>
        <v>1</v>
      </c>
      <c r="CF65" s="172">
        <f t="shared" si="79"/>
        <v>1</v>
      </c>
      <c r="CG65" s="172">
        <f t="shared" si="79"/>
        <v>1</v>
      </c>
      <c r="CH65" s="172">
        <f t="shared" si="79"/>
        <v>1</v>
      </c>
      <c r="CI65" s="172">
        <f t="shared" si="79"/>
        <v>1</v>
      </c>
      <c r="CJ65" s="172">
        <f t="shared" si="79"/>
        <v>1</v>
      </c>
      <c r="CK65" s="172">
        <f t="shared" si="79"/>
        <v>1</v>
      </c>
      <c r="CL65" s="172">
        <f t="shared" si="79"/>
        <v>1</v>
      </c>
      <c r="CM65" s="172">
        <f t="shared" si="79"/>
        <v>1</v>
      </c>
      <c r="CN65" s="172">
        <f t="shared" si="79"/>
        <v>1</v>
      </c>
      <c r="CO65" s="172">
        <f t="shared" si="79"/>
        <v>1</v>
      </c>
      <c r="CP65" s="172">
        <f t="shared" si="79"/>
        <v>1</v>
      </c>
      <c r="CQ65" s="172">
        <f t="shared" si="79"/>
        <v>1</v>
      </c>
      <c r="CR65" s="172">
        <f t="shared" si="78"/>
        <v>1</v>
      </c>
      <c r="CS65" s="172">
        <f t="shared" si="78"/>
        <v>1</v>
      </c>
      <c r="CT65" s="172">
        <f t="shared" si="78"/>
        <v>1</v>
      </c>
      <c r="CU65" s="172">
        <f t="shared" si="78"/>
        <v>1</v>
      </c>
      <c r="DA65" s="172">
        <v>1</v>
      </c>
      <c r="DB65" s="32" t="str">
        <f t="shared" ref="DB65:DB76" si="80">T(CONCATENATE(LOOKUP(DA65,CF$3:CF$80,AU$3:AU$80)," ",LOOKUP(DA65,CF$3:CF$80,$CA$3:$CA$80)))</f>
        <v xml:space="preserve"> </v>
      </c>
      <c r="DD65" s="172">
        <f t="shared" si="18"/>
        <v>1</v>
      </c>
      <c r="DE65" s="172">
        <v>63</v>
      </c>
      <c r="DL65" s="172">
        <f t="shared" si="19"/>
        <v>0</v>
      </c>
      <c r="DM65" s="172">
        <f t="shared" si="20"/>
        <v>1</v>
      </c>
      <c r="DN65" s="172">
        <f t="shared" si="21"/>
        <v>1</v>
      </c>
      <c r="DO65" s="172">
        <f t="shared" si="22"/>
        <v>1</v>
      </c>
      <c r="DP65" s="172">
        <f t="shared" si="23"/>
        <v>1</v>
      </c>
      <c r="DQ65" s="172">
        <f t="shared" si="24"/>
        <v>1</v>
      </c>
      <c r="DR65" s="172">
        <f t="shared" si="25"/>
        <v>1</v>
      </c>
      <c r="DS65" s="172">
        <f t="shared" si="26"/>
        <v>1</v>
      </c>
      <c r="DT65" s="172">
        <f t="shared" si="27"/>
        <v>1</v>
      </c>
      <c r="DU65" s="172">
        <f t="shared" si="28"/>
        <v>1</v>
      </c>
      <c r="DV65" s="172">
        <f t="shared" si="69"/>
        <v>1</v>
      </c>
      <c r="DW65" s="172">
        <f t="shared" si="69"/>
        <v>1</v>
      </c>
      <c r="DX65" s="172">
        <f t="shared" si="69"/>
        <v>1</v>
      </c>
      <c r="DY65" s="172">
        <f t="shared" si="69"/>
        <v>1</v>
      </c>
      <c r="DZ65" s="172">
        <f t="shared" si="69"/>
        <v>1</v>
      </c>
      <c r="EA65" s="172">
        <f t="shared" si="69"/>
        <v>1</v>
      </c>
      <c r="EB65" s="172">
        <f t="shared" si="69"/>
        <v>1</v>
      </c>
      <c r="EC65" s="172">
        <f t="shared" si="69"/>
        <v>1</v>
      </c>
      <c r="ED65" s="172">
        <f t="shared" si="69"/>
        <v>1</v>
      </c>
      <c r="EE65" s="172">
        <f t="shared" si="69"/>
        <v>1</v>
      </c>
      <c r="EF65" s="172">
        <f t="shared" si="69"/>
        <v>1</v>
      </c>
      <c r="EG65" s="172">
        <f t="shared" si="8"/>
        <v>0</v>
      </c>
    </row>
    <row r="66" spans="20:137" x14ac:dyDescent="0.25">
      <c r="T66" s="5"/>
      <c r="U66" s="13"/>
      <c r="V66" s="5"/>
      <c r="W66" s="5" t="str">
        <f t="shared" si="2"/>
        <v/>
      </c>
      <c r="X66" s="5"/>
      <c r="Y66" s="5"/>
      <c r="Z66" s="5"/>
      <c r="CB66" s="172">
        <f t="shared" si="79"/>
        <v>1</v>
      </c>
      <c r="CC66" s="172">
        <f t="shared" si="79"/>
        <v>1</v>
      </c>
      <c r="CD66" s="172">
        <f t="shared" si="79"/>
        <v>1</v>
      </c>
      <c r="CE66" s="172">
        <f t="shared" si="79"/>
        <v>1</v>
      </c>
      <c r="CF66" s="172">
        <f t="shared" si="79"/>
        <v>1</v>
      </c>
      <c r="CG66" s="172">
        <f t="shared" si="79"/>
        <v>1</v>
      </c>
      <c r="CH66" s="172">
        <f t="shared" si="79"/>
        <v>1</v>
      </c>
      <c r="CI66" s="172">
        <f t="shared" si="79"/>
        <v>1</v>
      </c>
      <c r="CJ66" s="172">
        <f t="shared" si="79"/>
        <v>1</v>
      </c>
      <c r="CK66" s="172">
        <f t="shared" si="79"/>
        <v>1</v>
      </c>
      <c r="CL66" s="172">
        <f t="shared" si="79"/>
        <v>1</v>
      </c>
      <c r="CM66" s="172">
        <f t="shared" si="79"/>
        <v>1</v>
      </c>
      <c r="CN66" s="172">
        <f t="shared" si="79"/>
        <v>1</v>
      </c>
      <c r="CO66" s="172">
        <f t="shared" si="79"/>
        <v>1</v>
      </c>
      <c r="CP66" s="172">
        <f t="shared" si="79"/>
        <v>1</v>
      </c>
      <c r="CQ66" s="172">
        <f t="shared" si="79"/>
        <v>1</v>
      </c>
      <c r="CR66" s="172">
        <f t="shared" si="78"/>
        <v>1</v>
      </c>
      <c r="CS66" s="172">
        <f t="shared" si="78"/>
        <v>1</v>
      </c>
      <c r="CT66" s="172">
        <f t="shared" si="78"/>
        <v>1</v>
      </c>
      <c r="CU66" s="172">
        <f t="shared" si="78"/>
        <v>1</v>
      </c>
      <c r="DA66" s="172">
        <v>2</v>
      </c>
      <c r="DB66" s="32" t="str">
        <f t="shared" si="80"/>
        <v xml:space="preserve"> </v>
      </c>
      <c r="DD66" s="172">
        <f t="shared" si="18"/>
        <v>1</v>
      </c>
      <c r="DE66" s="172">
        <v>64</v>
      </c>
      <c r="DL66" s="172">
        <f t="shared" si="19"/>
        <v>0</v>
      </c>
      <c r="DM66" s="172">
        <f t="shared" si="20"/>
        <v>1</v>
      </c>
      <c r="DN66" s="172">
        <f t="shared" si="21"/>
        <v>1</v>
      </c>
      <c r="DO66" s="172">
        <f t="shared" si="22"/>
        <v>1</v>
      </c>
      <c r="DP66" s="172">
        <f t="shared" si="23"/>
        <v>1</v>
      </c>
      <c r="DQ66" s="172">
        <f t="shared" si="24"/>
        <v>1</v>
      </c>
      <c r="DR66" s="172">
        <f t="shared" si="25"/>
        <v>1</v>
      </c>
      <c r="DS66" s="172">
        <f t="shared" si="26"/>
        <v>1</v>
      </c>
      <c r="DT66" s="172">
        <f t="shared" si="27"/>
        <v>1</v>
      </c>
      <c r="DU66" s="172">
        <f t="shared" si="28"/>
        <v>1</v>
      </c>
      <c r="DV66" s="172">
        <f t="shared" si="69"/>
        <v>1</v>
      </c>
      <c r="DW66" s="172">
        <f t="shared" si="69"/>
        <v>1</v>
      </c>
      <c r="DX66" s="172">
        <f t="shared" si="69"/>
        <v>1</v>
      </c>
      <c r="DY66" s="172">
        <f t="shared" si="69"/>
        <v>1</v>
      </c>
      <c r="DZ66" s="172">
        <f t="shared" si="69"/>
        <v>1</v>
      </c>
      <c r="EA66" s="172">
        <f t="shared" si="69"/>
        <v>1</v>
      </c>
      <c r="EB66" s="172">
        <f t="shared" si="69"/>
        <v>1</v>
      </c>
      <c r="EC66" s="172">
        <f t="shared" si="69"/>
        <v>1</v>
      </c>
      <c r="ED66" s="172">
        <f t="shared" si="69"/>
        <v>1</v>
      </c>
      <c r="EE66" s="172">
        <f t="shared" si="69"/>
        <v>1</v>
      </c>
      <c r="EF66" s="172">
        <f t="shared" si="69"/>
        <v>1</v>
      </c>
      <c r="EG66" s="172">
        <f t="shared" si="8"/>
        <v>0</v>
      </c>
    </row>
    <row r="67" spans="20:137" x14ac:dyDescent="0.25">
      <c r="T67" s="5"/>
      <c r="U67" s="13"/>
      <c r="V67" s="5"/>
      <c r="W67" s="5" t="str">
        <f t="shared" ref="W67:W80" si="81">T(LOOKUP(DE67,$DD$3:$DD$302,$DB$3:$DB$302))</f>
        <v/>
      </c>
      <c r="X67" s="5"/>
      <c r="Y67" s="5"/>
      <c r="Z67" s="5"/>
      <c r="CB67" s="172">
        <f t="shared" si="79"/>
        <v>1</v>
      </c>
      <c r="CC67" s="172">
        <f t="shared" si="79"/>
        <v>1</v>
      </c>
      <c r="CD67" s="172">
        <f t="shared" si="79"/>
        <v>1</v>
      </c>
      <c r="CE67" s="172">
        <f t="shared" si="79"/>
        <v>1</v>
      </c>
      <c r="CF67" s="172">
        <f t="shared" si="79"/>
        <v>1</v>
      </c>
      <c r="CG67" s="172">
        <f t="shared" si="79"/>
        <v>1</v>
      </c>
      <c r="CH67" s="172">
        <f t="shared" si="79"/>
        <v>1</v>
      </c>
      <c r="CI67" s="172">
        <f t="shared" si="79"/>
        <v>1</v>
      </c>
      <c r="CJ67" s="172">
        <f t="shared" si="79"/>
        <v>1</v>
      </c>
      <c r="CK67" s="172">
        <f t="shared" si="79"/>
        <v>1</v>
      </c>
      <c r="CL67" s="172">
        <f t="shared" si="79"/>
        <v>1</v>
      </c>
      <c r="CM67" s="172">
        <f t="shared" si="79"/>
        <v>1</v>
      </c>
      <c r="CN67" s="172">
        <f t="shared" si="79"/>
        <v>1</v>
      </c>
      <c r="CO67" s="172">
        <f t="shared" si="79"/>
        <v>1</v>
      </c>
      <c r="CP67" s="172">
        <f t="shared" si="79"/>
        <v>1</v>
      </c>
      <c r="CQ67" s="172">
        <f t="shared" si="79"/>
        <v>1</v>
      </c>
      <c r="CR67" s="172">
        <f t="shared" si="78"/>
        <v>1</v>
      </c>
      <c r="CS67" s="172">
        <f t="shared" si="78"/>
        <v>1</v>
      </c>
      <c r="CT67" s="172">
        <f t="shared" si="78"/>
        <v>1</v>
      </c>
      <c r="CU67" s="172">
        <f t="shared" si="78"/>
        <v>1</v>
      </c>
      <c r="DA67" s="172">
        <v>3</v>
      </c>
      <c r="DB67" s="32" t="str">
        <f t="shared" si="80"/>
        <v xml:space="preserve"> </v>
      </c>
      <c r="DD67" s="172">
        <f t="shared" si="18"/>
        <v>1</v>
      </c>
      <c r="DE67" s="172">
        <v>65</v>
      </c>
      <c r="DL67" s="172">
        <f t="shared" si="19"/>
        <v>0</v>
      </c>
      <c r="DM67" s="172">
        <f t="shared" si="20"/>
        <v>1</v>
      </c>
      <c r="DN67" s="172">
        <f t="shared" si="21"/>
        <v>1</v>
      </c>
      <c r="DO67" s="172">
        <f t="shared" si="22"/>
        <v>1</v>
      </c>
      <c r="DP67" s="172">
        <f t="shared" si="23"/>
        <v>1</v>
      </c>
      <c r="DQ67" s="172">
        <f t="shared" si="24"/>
        <v>1</v>
      </c>
      <c r="DR67" s="172">
        <f t="shared" si="25"/>
        <v>1</v>
      </c>
      <c r="DS67" s="172">
        <f t="shared" si="26"/>
        <v>1</v>
      </c>
      <c r="DT67" s="172">
        <f t="shared" si="27"/>
        <v>1</v>
      </c>
      <c r="DU67" s="172">
        <f t="shared" si="28"/>
        <v>1</v>
      </c>
      <c r="DV67" s="172">
        <f t="shared" si="69"/>
        <v>1</v>
      </c>
      <c r="DW67" s="172">
        <f t="shared" si="69"/>
        <v>1</v>
      </c>
      <c r="DX67" s="172">
        <f t="shared" si="69"/>
        <v>1</v>
      </c>
      <c r="DY67" s="172">
        <f t="shared" si="69"/>
        <v>1</v>
      </c>
      <c r="DZ67" s="172">
        <f t="shared" si="69"/>
        <v>1</v>
      </c>
      <c r="EA67" s="172">
        <f t="shared" si="69"/>
        <v>1</v>
      </c>
      <c r="EB67" s="172">
        <f t="shared" si="69"/>
        <v>1</v>
      </c>
      <c r="EC67" s="172">
        <f t="shared" si="69"/>
        <v>1</v>
      </c>
      <c r="ED67" s="172">
        <f t="shared" si="69"/>
        <v>1</v>
      </c>
      <c r="EE67" s="172">
        <f t="shared" si="69"/>
        <v>1</v>
      </c>
      <c r="EF67" s="172">
        <f t="shared" si="69"/>
        <v>1</v>
      </c>
      <c r="EG67" s="172">
        <f t="shared" ref="EG67:EG80" si="82">IF(CX67=0,0,SUBSTITUTE(SUBSTITUTE(SUBSTITUTE(SUBSTITUTE(SUBSTITUTE(SUBSTITUTE(SUBSTITUTE(SUBSTITUTE($CX67,"12",""),"13",""),"14",""),"15",""),"16",""),"17",""),"18",""),"19",""))</f>
        <v>0</v>
      </c>
    </row>
    <row r="68" spans="20:137" x14ac:dyDescent="0.25">
      <c r="T68" s="5"/>
      <c r="U68" s="13"/>
      <c r="V68" s="5"/>
      <c r="W68" s="5" t="str">
        <f t="shared" si="81"/>
        <v/>
      </c>
      <c r="X68" s="5"/>
      <c r="Y68" s="5"/>
      <c r="Z68" s="5"/>
      <c r="CB68" s="172">
        <f t="shared" si="79"/>
        <v>1</v>
      </c>
      <c r="CC68" s="172">
        <f t="shared" si="79"/>
        <v>1</v>
      </c>
      <c r="CD68" s="172">
        <f t="shared" si="79"/>
        <v>1</v>
      </c>
      <c r="CE68" s="172">
        <f t="shared" si="79"/>
        <v>1</v>
      </c>
      <c r="CF68" s="172">
        <f t="shared" si="79"/>
        <v>1</v>
      </c>
      <c r="CG68" s="172">
        <f t="shared" si="79"/>
        <v>1</v>
      </c>
      <c r="CH68" s="172">
        <f t="shared" si="79"/>
        <v>1</v>
      </c>
      <c r="CI68" s="172">
        <f t="shared" si="79"/>
        <v>1</v>
      </c>
      <c r="CJ68" s="172">
        <f t="shared" si="79"/>
        <v>1</v>
      </c>
      <c r="CK68" s="172">
        <f t="shared" si="79"/>
        <v>1</v>
      </c>
      <c r="CL68" s="172">
        <f t="shared" si="79"/>
        <v>1</v>
      </c>
      <c r="CM68" s="172">
        <f t="shared" si="79"/>
        <v>1</v>
      </c>
      <c r="CN68" s="172">
        <f t="shared" si="79"/>
        <v>1</v>
      </c>
      <c r="CO68" s="172">
        <f t="shared" si="79"/>
        <v>1</v>
      </c>
      <c r="CP68" s="172">
        <f t="shared" si="79"/>
        <v>1</v>
      </c>
      <c r="CQ68" s="172">
        <f t="shared" si="79"/>
        <v>1</v>
      </c>
      <c r="CR68" s="172">
        <f t="shared" si="78"/>
        <v>1</v>
      </c>
      <c r="CS68" s="172">
        <f t="shared" si="78"/>
        <v>1</v>
      </c>
      <c r="CT68" s="172">
        <f t="shared" si="78"/>
        <v>1</v>
      </c>
      <c r="CU68" s="172">
        <f t="shared" si="78"/>
        <v>1</v>
      </c>
      <c r="DA68" s="172">
        <v>4</v>
      </c>
      <c r="DB68" s="32" t="str">
        <f t="shared" si="80"/>
        <v xml:space="preserve"> </v>
      </c>
      <c r="DD68" s="172">
        <f t="shared" si="18"/>
        <v>1</v>
      </c>
      <c r="DE68" s="172">
        <v>66</v>
      </c>
      <c r="DL68" s="172">
        <f t="shared" si="19"/>
        <v>0</v>
      </c>
      <c r="DM68" s="172">
        <f t="shared" si="20"/>
        <v>1</v>
      </c>
      <c r="DN68" s="172">
        <f t="shared" si="21"/>
        <v>1</v>
      </c>
      <c r="DO68" s="172">
        <f t="shared" si="22"/>
        <v>1</v>
      </c>
      <c r="DP68" s="172">
        <f t="shared" si="23"/>
        <v>1</v>
      </c>
      <c r="DQ68" s="172">
        <f t="shared" si="24"/>
        <v>1</v>
      </c>
      <c r="DR68" s="172">
        <f t="shared" si="25"/>
        <v>1</v>
      </c>
      <c r="DS68" s="172">
        <f t="shared" si="26"/>
        <v>1</v>
      </c>
      <c r="DT68" s="172">
        <f t="shared" si="27"/>
        <v>1</v>
      </c>
      <c r="DU68" s="172">
        <f t="shared" si="28"/>
        <v>1</v>
      </c>
      <c r="DV68" s="172">
        <f t="shared" si="69"/>
        <v>1</v>
      </c>
      <c r="DW68" s="172">
        <f t="shared" si="69"/>
        <v>1</v>
      </c>
      <c r="DX68" s="172">
        <f t="shared" si="69"/>
        <v>1</v>
      </c>
      <c r="DY68" s="172">
        <f t="shared" si="69"/>
        <v>1</v>
      </c>
      <c r="DZ68" s="172">
        <f t="shared" si="69"/>
        <v>1</v>
      </c>
      <c r="EA68" s="172">
        <f t="shared" si="69"/>
        <v>1</v>
      </c>
      <c r="EB68" s="172">
        <f t="shared" si="69"/>
        <v>1</v>
      </c>
      <c r="EC68" s="172">
        <f t="shared" si="69"/>
        <v>1</v>
      </c>
      <c r="ED68" s="172">
        <f t="shared" si="69"/>
        <v>1</v>
      </c>
      <c r="EE68" s="172">
        <f t="shared" si="69"/>
        <v>1</v>
      </c>
      <c r="EF68" s="172">
        <f t="shared" si="69"/>
        <v>1</v>
      </c>
      <c r="EG68" s="172">
        <f t="shared" si="82"/>
        <v>0</v>
      </c>
    </row>
    <row r="69" spans="20:137" x14ac:dyDescent="0.25">
      <c r="T69" s="5"/>
      <c r="U69" s="13"/>
      <c r="V69" s="5"/>
      <c r="W69" s="5" t="str">
        <f t="shared" si="81"/>
        <v/>
      </c>
      <c r="X69" s="5"/>
      <c r="Y69" s="5"/>
      <c r="Z69" s="5"/>
      <c r="CB69" s="172">
        <f t="shared" si="79"/>
        <v>1</v>
      </c>
      <c r="CC69" s="172">
        <f t="shared" si="79"/>
        <v>1</v>
      </c>
      <c r="CD69" s="172">
        <f t="shared" si="79"/>
        <v>1</v>
      </c>
      <c r="CE69" s="172">
        <f t="shared" si="79"/>
        <v>1</v>
      </c>
      <c r="CF69" s="172">
        <f t="shared" si="79"/>
        <v>1</v>
      </c>
      <c r="CG69" s="172">
        <f t="shared" si="79"/>
        <v>1</v>
      </c>
      <c r="CH69" s="172">
        <f t="shared" si="79"/>
        <v>1</v>
      </c>
      <c r="CI69" s="172">
        <f t="shared" si="79"/>
        <v>1</v>
      </c>
      <c r="CJ69" s="172">
        <f t="shared" si="79"/>
        <v>1</v>
      </c>
      <c r="CK69" s="172">
        <f t="shared" si="79"/>
        <v>1</v>
      </c>
      <c r="CL69" s="172">
        <f t="shared" si="79"/>
        <v>1</v>
      </c>
      <c r="CM69" s="172">
        <f t="shared" si="79"/>
        <v>1</v>
      </c>
      <c r="CN69" s="172">
        <f t="shared" si="79"/>
        <v>1</v>
      </c>
      <c r="CO69" s="172">
        <f t="shared" si="79"/>
        <v>1</v>
      </c>
      <c r="CP69" s="172">
        <f t="shared" si="79"/>
        <v>1</v>
      </c>
      <c r="CQ69" s="172">
        <f t="shared" si="79"/>
        <v>1</v>
      </c>
      <c r="CR69" s="172">
        <f t="shared" si="78"/>
        <v>1</v>
      </c>
      <c r="CS69" s="172">
        <f t="shared" si="78"/>
        <v>1</v>
      </c>
      <c r="CT69" s="172">
        <f t="shared" si="78"/>
        <v>1</v>
      </c>
      <c r="CU69" s="172">
        <f t="shared" si="78"/>
        <v>1</v>
      </c>
      <c r="DA69" s="172">
        <v>5</v>
      </c>
      <c r="DB69" s="32" t="str">
        <f t="shared" si="80"/>
        <v xml:space="preserve"> </v>
      </c>
      <c r="DD69" s="172">
        <f t="shared" ref="DD69:DD132" si="83">IF(OR(DB68="",DB68=" "),DD68,DD68+1)</f>
        <v>1</v>
      </c>
      <c r="DE69" s="172">
        <v>67</v>
      </c>
      <c r="DL69" s="172">
        <f t="shared" ref="DL69:DL80" si="84">SUM(DM70:EF70)-SUM(DM69:EF69)</f>
        <v>0</v>
      </c>
      <c r="DM69" s="172">
        <f t="shared" ref="DM69:DM80" si="85">IF(OR(CX68=0,ISERROR(SEARCH(DM$1,SUBSTITUTE(SUBSTITUTE($EG68,"10",""),"11","")))),DM68,DM68+1)</f>
        <v>1</v>
      </c>
      <c r="DN69" s="172">
        <f t="shared" ref="DN69:DN80" si="86">IF(OR(CX68=0,ISERROR(SEARCH(DN$1,SUBSTITUTE(SUBSTITUTE($CX68,"12",""),"20","")))),DN68,DN68+1)</f>
        <v>1</v>
      </c>
      <c r="DO69" s="172">
        <f t="shared" ref="DO69:DO80" si="87">IF(OR($CX68=0,ISERROR(SEARCH(DO$1,SUBSTITUTE($CX68,DY$1,"")))),DO68,DO68+1)</f>
        <v>1</v>
      </c>
      <c r="DP69" s="172">
        <f t="shared" ref="DP69:DP80" si="88">IF(OR($CX68=0,ISERROR(SEARCH(DP$1,SUBSTITUTE($CX68,DZ$1,"")))),DP68,DP68+1)</f>
        <v>1</v>
      </c>
      <c r="DQ69" s="172">
        <f t="shared" ref="DQ69:DQ80" si="89">IF(OR($CX68=0,ISERROR(SEARCH(DQ$1,SUBSTITUTE($CX68,EA$1,"")))),DQ68,DQ68+1)</f>
        <v>1</v>
      </c>
      <c r="DR69" s="172">
        <f t="shared" ref="DR69:DR80" si="90">IF(OR($CX68=0,ISERROR(SEARCH(DR$1,SUBSTITUTE($CX68,EB$1,"")))),DR68,DR68+1)</f>
        <v>1</v>
      </c>
      <c r="DS69" s="172">
        <f t="shared" ref="DS69:DS80" si="91">IF(OR($CX68=0,ISERROR(SEARCH(DS$1,SUBSTITUTE($CX68,EC$1,"")))),DS68,DS68+1)</f>
        <v>1</v>
      </c>
      <c r="DT69" s="172">
        <f t="shared" ref="DT69:DT80" si="92">IF(OR($CX68=0,ISERROR(SEARCH(DT$1,SUBSTITUTE($CX68,ED$1,"")))),DT68,DT68+1)</f>
        <v>1</v>
      </c>
      <c r="DU69" s="172">
        <f t="shared" ref="DU69:DU80" si="93">IF(OR($CX68=0,ISERROR(SEARCH(DU$1,SUBSTITUTE($CX68,EE$1,"")))),DU68,DU68+1)</f>
        <v>1</v>
      </c>
      <c r="DV69" s="172">
        <f t="shared" si="69"/>
        <v>1</v>
      </c>
      <c r="DW69" s="172">
        <f t="shared" si="69"/>
        <v>1</v>
      </c>
      <c r="DX69" s="172">
        <f t="shared" si="69"/>
        <v>1</v>
      </c>
      <c r="DY69" s="172">
        <f t="shared" si="69"/>
        <v>1</v>
      </c>
      <c r="DZ69" s="172">
        <f t="shared" si="69"/>
        <v>1</v>
      </c>
      <c r="EA69" s="172">
        <f t="shared" si="69"/>
        <v>1</v>
      </c>
      <c r="EB69" s="172">
        <f t="shared" si="69"/>
        <v>1</v>
      </c>
      <c r="EC69" s="172">
        <f t="shared" si="69"/>
        <v>1</v>
      </c>
      <c r="ED69" s="172">
        <f t="shared" si="69"/>
        <v>1</v>
      </c>
      <c r="EE69" s="172">
        <f t="shared" si="69"/>
        <v>1</v>
      </c>
      <c r="EF69" s="172">
        <f t="shared" si="69"/>
        <v>1</v>
      </c>
      <c r="EG69" s="172">
        <f t="shared" si="82"/>
        <v>0</v>
      </c>
    </row>
    <row r="70" spans="20:137" x14ac:dyDescent="0.25">
      <c r="T70" s="5"/>
      <c r="U70" s="13"/>
      <c r="V70" s="5"/>
      <c r="W70" s="5" t="str">
        <f t="shared" si="81"/>
        <v/>
      </c>
      <c r="X70" s="5"/>
      <c r="Y70" s="5"/>
      <c r="Z70" s="5"/>
      <c r="CB70" s="172">
        <f t="shared" si="79"/>
        <v>1</v>
      </c>
      <c r="CC70" s="172">
        <f t="shared" si="79"/>
        <v>1</v>
      </c>
      <c r="CD70" s="172">
        <f t="shared" si="79"/>
        <v>1</v>
      </c>
      <c r="CE70" s="172">
        <f t="shared" si="79"/>
        <v>1</v>
      </c>
      <c r="CF70" s="172">
        <f t="shared" si="79"/>
        <v>1</v>
      </c>
      <c r="CG70" s="172">
        <f t="shared" si="79"/>
        <v>1</v>
      </c>
      <c r="CH70" s="172">
        <f t="shared" si="79"/>
        <v>1</v>
      </c>
      <c r="CI70" s="172">
        <f t="shared" si="79"/>
        <v>1</v>
      </c>
      <c r="CJ70" s="172">
        <f t="shared" si="79"/>
        <v>1</v>
      </c>
      <c r="CK70" s="172">
        <f t="shared" si="79"/>
        <v>1</v>
      </c>
      <c r="CL70" s="172">
        <f t="shared" si="79"/>
        <v>1</v>
      </c>
      <c r="CM70" s="172">
        <f t="shared" si="79"/>
        <v>1</v>
      </c>
      <c r="CN70" s="172">
        <f t="shared" si="79"/>
        <v>1</v>
      </c>
      <c r="CO70" s="172">
        <f t="shared" si="79"/>
        <v>1</v>
      </c>
      <c r="CP70" s="172">
        <f t="shared" si="79"/>
        <v>1</v>
      </c>
      <c r="CQ70" s="172">
        <f t="shared" si="79"/>
        <v>1</v>
      </c>
      <c r="CR70" s="172">
        <f t="shared" si="78"/>
        <v>1</v>
      </c>
      <c r="CS70" s="172">
        <f t="shared" si="78"/>
        <v>1</v>
      </c>
      <c r="CT70" s="172">
        <f t="shared" si="78"/>
        <v>1</v>
      </c>
      <c r="CU70" s="172">
        <f t="shared" si="78"/>
        <v>1</v>
      </c>
      <c r="DA70" s="172">
        <v>6</v>
      </c>
      <c r="DB70" s="32" t="str">
        <f t="shared" si="80"/>
        <v xml:space="preserve"> </v>
      </c>
      <c r="DD70" s="172">
        <f t="shared" si="83"/>
        <v>1</v>
      </c>
      <c r="DE70" s="172">
        <v>68</v>
      </c>
      <c r="DL70" s="172">
        <f t="shared" si="84"/>
        <v>0</v>
      </c>
      <c r="DM70" s="172">
        <f t="shared" si="85"/>
        <v>1</v>
      </c>
      <c r="DN70" s="172">
        <f t="shared" si="86"/>
        <v>1</v>
      </c>
      <c r="DO70" s="172">
        <f t="shared" si="87"/>
        <v>1</v>
      </c>
      <c r="DP70" s="172">
        <f t="shared" si="88"/>
        <v>1</v>
      </c>
      <c r="DQ70" s="172">
        <f t="shared" si="89"/>
        <v>1</v>
      </c>
      <c r="DR70" s="172">
        <f t="shared" si="90"/>
        <v>1</v>
      </c>
      <c r="DS70" s="172">
        <f t="shared" si="91"/>
        <v>1</v>
      </c>
      <c r="DT70" s="172">
        <f t="shared" si="92"/>
        <v>1</v>
      </c>
      <c r="DU70" s="172">
        <f t="shared" si="93"/>
        <v>1</v>
      </c>
      <c r="DV70" s="172">
        <f t="shared" si="69"/>
        <v>1</v>
      </c>
      <c r="DW70" s="172">
        <f t="shared" si="69"/>
        <v>1</v>
      </c>
      <c r="DX70" s="172">
        <f t="shared" si="69"/>
        <v>1</v>
      </c>
      <c r="DY70" s="172">
        <f t="shared" si="69"/>
        <v>1</v>
      </c>
      <c r="DZ70" s="172">
        <f t="shared" si="69"/>
        <v>1</v>
      </c>
      <c r="EA70" s="172">
        <f t="shared" si="69"/>
        <v>1</v>
      </c>
      <c r="EB70" s="172">
        <f t="shared" si="69"/>
        <v>1</v>
      </c>
      <c r="EC70" s="172">
        <f t="shared" si="69"/>
        <v>1</v>
      </c>
      <c r="ED70" s="172">
        <f t="shared" si="69"/>
        <v>1</v>
      </c>
      <c r="EE70" s="172">
        <f t="shared" si="69"/>
        <v>1</v>
      </c>
      <c r="EF70" s="172">
        <f t="shared" si="69"/>
        <v>1</v>
      </c>
      <c r="EG70" s="172">
        <f t="shared" si="82"/>
        <v>0</v>
      </c>
    </row>
    <row r="71" spans="20:137" x14ac:dyDescent="0.25">
      <c r="T71" s="5"/>
      <c r="U71" s="13"/>
      <c r="V71" s="5"/>
      <c r="W71" s="5" t="str">
        <f t="shared" si="81"/>
        <v/>
      </c>
      <c r="X71" s="5"/>
      <c r="Y71" s="5"/>
      <c r="Z71" s="5"/>
      <c r="CB71" s="172">
        <f t="shared" si="79"/>
        <v>1</v>
      </c>
      <c r="CC71" s="172">
        <f t="shared" si="79"/>
        <v>1</v>
      </c>
      <c r="CD71" s="172">
        <f t="shared" si="79"/>
        <v>1</v>
      </c>
      <c r="CE71" s="172">
        <f t="shared" si="79"/>
        <v>1</v>
      </c>
      <c r="CF71" s="172">
        <f t="shared" si="79"/>
        <v>1</v>
      </c>
      <c r="CG71" s="172">
        <f t="shared" si="79"/>
        <v>1</v>
      </c>
      <c r="CH71" s="172">
        <f t="shared" si="79"/>
        <v>1</v>
      </c>
      <c r="CI71" s="172">
        <f t="shared" si="79"/>
        <v>1</v>
      </c>
      <c r="CJ71" s="172">
        <f t="shared" si="79"/>
        <v>1</v>
      </c>
      <c r="CK71" s="172">
        <f t="shared" si="79"/>
        <v>1</v>
      </c>
      <c r="CL71" s="172">
        <f t="shared" si="79"/>
        <v>1</v>
      </c>
      <c r="CM71" s="172">
        <f t="shared" si="79"/>
        <v>1</v>
      </c>
      <c r="CN71" s="172">
        <f t="shared" si="79"/>
        <v>1</v>
      </c>
      <c r="CO71" s="172">
        <f t="shared" si="79"/>
        <v>1</v>
      </c>
      <c r="CP71" s="172">
        <f t="shared" si="79"/>
        <v>1</v>
      </c>
      <c r="CQ71" s="172">
        <f t="shared" si="79"/>
        <v>1</v>
      </c>
      <c r="CR71" s="172">
        <f t="shared" si="78"/>
        <v>1</v>
      </c>
      <c r="CS71" s="172">
        <f t="shared" si="78"/>
        <v>1</v>
      </c>
      <c r="CT71" s="172">
        <f t="shared" si="78"/>
        <v>1</v>
      </c>
      <c r="CU71" s="172">
        <f t="shared" si="78"/>
        <v>1</v>
      </c>
      <c r="DA71" s="172">
        <v>7</v>
      </c>
      <c r="DB71" s="32" t="str">
        <f t="shared" si="80"/>
        <v xml:space="preserve"> </v>
      </c>
      <c r="DD71" s="172">
        <f t="shared" si="83"/>
        <v>1</v>
      </c>
      <c r="DE71" s="172">
        <v>69</v>
      </c>
      <c r="DL71" s="172">
        <f t="shared" si="84"/>
        <v>0</v>
      </c>
      <c r="DM71" s="172">
        <f t="shared" si="85"/>
        <v>1</v>
      </c>
      <c r="DN71" s="172">
        <f t="shared" si="86"/>
        <v>1</v>
      </c>
      <c r="DO71" s="172">
        <f t="shared" si="87"/>
        <v>1</v>
      </c>
      <c r="DP71" s="172">
        <f t="shared" si="88"/>
        <v>1</v>
      </c>
      <c r="DQ71" s="172">
        <f t="shared" si="89"/>
        <v>1</v>
      </c>
      <c r="DR71" s="172">
        <f t="shared" si="90"/>
        <v>1</v>
      </c>
      <c r="DS71" s="172">
        <f t="shared" si="91"/>
        <v>1</v>
      </c>
      <c r="DT71" s="172">
        <f t="shared" si="92"/>
        <v>1</v>
      </c>
      <c r="DU71" s="172">
        <f t="shared" si="93"/>
        <v>1</v>
      </c>
      <c r="DV71" s="172">
        <f t="shared" si="69"/>
        <v>1</v>
      </c>
      <c r="DW71" s="172">
        <f t="shared" si="69"/>
        <v>1</v>
      </c>
      <c r="DX71" s="172">
        <f t="shared" si="69"/>
        <v>1</v>
      </c>
      <c r="DY71" s="172">
        <f t="shared" si="69"/>
        <v>1</v>
      </c>
      <c r="DZ71" s="172">
        <f t="shared" si="69"/>
        <v>1</v>
      </c>
      <c r="EA71" s="172">
        <f t="shared" si="69"/>
        <v>1</v>
      </c>
      <c r="EB71" s="172">
        <f t="shared" si="69"/>
        <v>1</v>
      </c>
      <c r="EC71" s="172">
        <f t="shared" si="69"/>
        <v>1</v>
      </c>
      <c r="ED71" s="172">
        <f t="shared" si="69"/>
        <v>1</v>
      </c>
      <c r="EE71" s="172">
        <f t="shared" si="69"/>
        <v>1</v>
      </c>
      <c r="EF71" s="172">
        <f t="shared" si="69"/>
        <v>1</v>
      </c>
      <c r="EG71" s="172">
        <f t="shared" si="82"/>
        <v>0</v>
      </c>
    </row>
    <row r="72" spans="20:137" x14ac:dyDescent="0.25">
      <c r="T72" s="5"/>
      <c r="U72" s="13"/>
      <c r="V72" s="5"/>
      <c r="W72" s="5" t="str">
        <f t="shared" si="81"/>
        <v/>
      </c>
      <c r="X72" s="5"/>
      <c r="Y72" s="5"/>
      <c r="Z72" s="5"/>
      <c r="CB72" s="172">
        <f t="shared" si="79"/>
        <v>1</v>
      </c>
      <c r="CC72" s="172">
        <f t="shared" si="79"/>
        <v>1</v>
      </c>
      <c r="CD72" s="172">
        <f t="shared" si="79"/>
        <v>1</v>
      </c>
      <c r="CE72" s="172">
        <f t="shared" si="79"/>
        <v>1</v>
      </c>
      <c r="CF72" s="172">
        <f t="shared" si="79"/>
        <v>1</v>
      </c>
      <c r="CG72" s="172">
        <f t="shared" si="79"/>
        <v>1</v>
      </c>
      <c r="CH72" s="172">
        <f t="shared" si="79"/>
        <v>1</v>
      </c>
      <c r="CI72" s="172">
        <f t="shared" si="79"/>
        <v>1</v>
      </c>
      <c r="CJ72" s="172">
        <f t="shared" si="79"/>
        <v>1</v>
      </c>
      <c r="CK72" s="172">
        <f t="shared" si="79"/>
        <v>1</v>
      </c>
      <c r="CL72" s="172">
        <f t="shared" si="79"/>
        <v>1</v>
      </c>
      <c r="CM72" s="172">
        <f t="shared" si="79"/>
        <v>1</v>
      </c>
      <c r="CN72" s="172">
        <f t="shared" si="79"/>
        <v>1</v>
      </c>
      <c r="CO72" s="172">
        <f t="shared" si="79"/>
        <v>1</v>
      </c>
      <c r="CP72" s="172">
        <f t="shared" si="79"/>
        <v>1</v>
      </c>
      <c r="CQ72" s="172">
        <f t="shared" si="79"/>
        <v>1</v>
      </c>
      <c r="CR72" s="172">
        <f t="shared" si="78"/>
        <v>1</v>
      </c>
      <c r="CS72" s="172">
        <f t="shared" si="78"/>
        <v>1</v>
      </c>
      <c r="CT72" s="172">
        <f t="shared" si="78"/>
        <v>1</v>
      </c>
      <c r="CU72" s="172">
        <f t="shared" si="78"/>
        <v>1</v>
      </c>
      <c r="DA72" s="172">
        <v>8</v>
      </c>
      <c r="DB72" s="32" t="str">
        <f t="shared" si="80"/>
        <v xml:space="preserve"> </v>
      </c>
      <c r="DD72" s="172">
        <f t="shared" si="83"/>
        <v>1</v>
      </c>
      <c r="DE72" s="172">
        <v>70</v>
      </c>
      <c r="DL72" s="172">
        <f t="shared" si="84"/>
        <v>0</v>
      </c>
      <c r="DM72" s="172">
        <f t="shared" si="85"/>
        <v>1</v>
      </c>
      <c r="DN72" s="172">
        <f t="shared" si="86"/>
        <v>1</v>
      </c>
      <c r="DO72" s="172">
        <f t="shared" si="87"/>
        <v>1</v>
      </c>
      <c r="DP72" s="172">
        <f t="shared" si="88"/>
        <v>1</v>
      </c>
      <c r="DQ72" s="172">
        <f t="shared" si="89"/>
        <v>1</v>
      </c>
      <c r="DR72" s="172">
        <f t="shared" si="90"/>
        <v>1</v>
      </c>
      <c r="DS72" s="172">
        <f t="shared" si="91"/>
        <v>1</v>
      </c>
      <c r="DT72" s="172">
        <f t="shared" si="92"/>
        <v>1</v>
      </c>
      <c r="DU72" s="172">
        <f t="shared" si="93"/>
        <v>1</v>
      </c>
      <c r="DV72" s="172">
        <f t="shared" si="69"/>
        <v>1</v>
      </c>
      <c r="DW72" s="172">
        <f t="shared" si="69"/>
        <v>1</v>
      </c>
      <c r="DX72" s="172">
        <f t="shared" si="69"/>
        <v>1</v>
      </c>
      <c r="DY72" s="172">
        <f t="shared" si="69"/>
        <v>1</v>
      </c>
      <c r="DZ72" s="172">
        <f t="shared" si="69"/>
        <v>1</v>
      </c>
      <c r="EA72" s="172">
        <f t="shared" si="69"/>
        <v>1</v>
      </c>
      <c r="EB72" s="172">
        <f t="shared" si="69"/>
        <v>1</v>
      </c>
      <c r="EC72" s="172">
        <f t="shared" si="69"/>
        <v>1</v>
      </c>
      <c r="ED72" s="172">
        <f t="shared" si="69"/>
        <v>1</v>
      </c>
      <c r="EE72" s="172">
        <f t="shared" si="69"/>
        <v>1</v>
      </c>
      <c r="EF72" s="172">
        <f t="shared" si="69"/>
        <v>1</v>
      </c>
      <c r="EG72" s="172">
        <f t="shared" si="82"/>
        <v>0</v>
      </c>
    </row>
    <row r="73" spans="20:137" x14ac:dyDescent="0.25">
      <c r="T73" s="5"/>
      <c r="U73" s="13"/>
      <c r="V73" s="5"/>
      <c r="W73" s="5" t="str">
        <f t="shared" si="81"/>
        <v/>
      </c>
      <c r="X73" s="5"/>
      <c r="Y73" s="5"/>
      <c r="Z73" s="5"/>
      <c r="CB73" s="172">
        <f t="shared" si="79"/>
        <v>1</v>
      </c>
      <c r="CC73" s="172">
        <f t="shared" si="79"/>
        <v>1</v>
      </c>
      <c r="CD73" s="172">
        <f t="shared" si="79"/>
        <v>1</v>
      </c>
      <c r="CE73" s="172">
        <f t="shared" si="79"/>
        <v>1</v>
      </c>
      <c r="CF73" s="172">
        <f t="shared" si="79"/>
        <v>1</v>
      </c>
      <c r="CG73" s="172">
        <f t="shared" si="79"/>
        <v>1</v>
      </c>
      <c r="CH73" s="172">
        <f t="shared" si="79"/>
        <v>1</v>
      </c>
      <c r="CI73" s="172">
        <f t="shared" si="79"/>
        <v>1</v>
      </c>
      <c r="CJ73" s="172">
        <f t="shared" si="79"/>
        <v>1</v>
      </c>
      <c r="CK73" s="172">
        <f t="shared" si="79"/>
        <v>1</v>
      </c>
      <c r="CL73" s="172">
        <f t="shared" si="79"/>
        <v>1</v>
      </c>
      <c r="CM73" s="172">
        <f t="shared" si="79"/>
        <v>1</v>
      </c>
      <c r="CN73" s="172">
        <f t="shared" si="79"/>
        <v>1</v>
      </c>
      <c r="CO73" s="172">
        <f t="shared" si="79"/>
        <v>1</v>
      </c>
      <c r="CP73" s="172">
        <f t="shared" si="79"/>
        <v>1</v>
      </c>
      <c r="CQ73" s="172">
        <f t="shared" si="79"/>
        <v>1</v>
      </c>
      <c r="CR73" s="172">
        <f t="shared" si="78"/>
        <v>1</v>
      </c>
      <c r="CS73" s="172">
        <f t="shared" si="78"/>
        <v>1</v>
      </c>
      <c r="CT73" s="172">
        <f t="shared" si="78"/>
        <v>1</v>
      </c>
      <c r="CU73" s="172">
        <f t="shared" si="78"/>
        <v>1</v>
      </c>
      <c r="DA73" s="172">
        <v>9</v>
      </c>
      <c r="DB73" s="32" t="str">
        <f t="shared" si="80"/>
        <v xml:space="preserve"> </v>
      </c>
      <c r="DD73" s="172">
        <f t="shared" si="83"/>
        <v>1</v>
      </c>
      <c r="DE73" s="172">
        <v>71</v>
      </c>
      <c r="DL73" s="172">
        <f t="shared" si="84"/>
        <v>0</v>
      </c>
      <c r="DM73" s="172">
        <f t="shared" si="85"/>
        <v>1</v>
      </c>
      <c r="DN73" s="172">
        <f t="shared" si="86"/>
        <v>1</v>
      </c>
      <c r="DO73" s="172">
        <f t="shared" si="87"/>
        <v>1</v>
      </c>
      <c r="DP73" s="172">
        <f t="shared" si="88"/>
        <v>1</v>
      </c>
      <c r="DQ73" s="172">
        <f t="shared" si="89"/>
        <v>1</v>
      </c>
      <c r="DR73" s="172">
        <f t="shared" si="90"/>
        <v>1</v>
      </c>
      <c r="DS73" s="172">
        <f t="shared" si="91"/>
        <v>1</v>
      </c>
      <c r="DT73" s="172">
        <f t="shared" si="92"/>
        <v>1</v>
      </c>
      <c r="DU73" s="172">
        <f t="shared" si="93"/>
        <v>1</v>
      </c>
      <c r="DV73" s="172">
        <f t="shared" si="69"/>
        <v>1</v>
      </c>
      <c r="DW73" s="172">
        <f t="shared" si="69"/>
        <v>1</v>
      </c>
      <c r="DX73" s="172">
        <f t="shared" si="69"/>
        <v>1</v>
      </c>
      <c r="DY73" s="172">
        <f t="shared" si="69"/>
        <v>1</v>
      </c>
      <c r="DZ73" s="172">
        <f t="shared" si="69"/>
        <v>1</v>
      </c>
      <c r="EA73" s="172">
        <f t="shared" si="69"/>
        <v>1</v>
      </c>
      <c r="EB73" s="172">
        <f t="shared" si="69"/>
        <v>1</v>
      </c>
      <c r="EC73" s="172">
        <f t="shared" si="69"/>
        <v>1</v>
      </c>
      <c r="ED73" s="172">
        <f t="shared" si="69"/>
        <v>1</v>
      </c>
      <c r="EE73" s="172">
        <f t="shared" si="69"/>
        <v>1</v>
      </c>
      <c r="EF73" s="172">
        <f t="shared" si="69"/>
        <v>1</v>
      </c>
      <c r="EG73" s="172">
        <f t="shared" si="82"/>
        <v>0</v>
      </c>
    </row>
    <row r="74" spans="20:137" x14ac:dyDescent="0.25">
      <c r="T74" s="5"/>
      <c r="U74" s="13"/>
      <c r="V74" s="5"/>
      <c r="W74" s="5" t="str">
        <f t="shared" si="81"/>
        <v/>
      </c>
      <c r="X74" s="5"/>
      <c r="Y74" s="5"/>
      <c r="Z74" s="5"/>
      <c r="CB74" s="172">
        <f t="shared" si="79"/>
        <v>1</v>
      </c>
      <c r="CC74" s="172">
        <f t="shared" si="79"/>
        <v>1</v>
      </c>
      <c r="CD74" s="172">
        <f t="shared" si="79"/>
        <v>1</v>
      </c>
      <c r="CE74" s="172">
        <f t="shared" si="79"/>
        <v>1</v>
      </c>
      <c r="CF74" s="172">
        <f t="shared" si="79"/>
        <v>1</v>
      </c>
      <c r="CG74" s="172">
        <f t="shared" si="79"/>
        <v>1</v>
      </c>
      <c r="CH74" s="172">
        <f t="shared" si="79"/>
        <v>1</v>
      </c>
      <c r="CI74" s="172">
        <f t="shared" si="79"/>
        <v>1</v>
      </c>
      <c r="CJ74" s="172">
        <f t="shared" si="79"/>
        <v>1</v>
      </c>
      <c r="CK74" s="172">
        <f t="shared" si="79"/>
        <v>1</v>
      </c>
      <c r="CL74" s="172">
        <f t="shared" si="79"/>
        <v>1</v>
      </c>
      <c r="CM74" s="172">
        <f t="shared" si="79"/>
        <v>1</v>
      </c>
      <c r="CN74" s="172">
        <f t="shared" si="79"/>
        <v>1</v>
      </c>
      <c r="CO74" s="172">
        <f t="shared" si="79"/>
        <v>1</v>
      </c>
      <c r="CP74" s="172">
        <f t="shared" si="79"/>
        <v>1</v>
      </c>
      <c r="CQ74" s="172">
        <f t="shared" si="79"/>
        <v>1</v>
      </c>
      <c r="CR74" s="172">
        <f t="shared" si="78"/>
        <v>1</v>
      </c>
      <c r="CS74" s="172">
        <f t="shared" si="78"/>
        <v>1</v>
      </c>
      <c r="CT74" s="172">
        <f t="shared" si="78"/>
        <v>1</v>
      </c>
      <c r="CU74" s="172">
        <f t="shared" si="78"/>
        <v>1</v>
      </c>
      <c r="DA74" s="172">
        <v>10</v>
      </c>
      <c r="DB74" s="32" t="str">
        <f t="shared" si="80"/>
        <v xml:space="preserve"> </v>
      </c>
      <c r="DD74" s="172">
        <f t="shared" si="83"/>
        <v>1</v>
      </c>
      <c r="DE74" s="172">
        <v>72</v>
      </c>
      <c r="DL74" s="172">
        <f t="shared" si="84"/>
        <v>0</v>
      </c>
      <c r="DM74" s="172">
        <f t="shared" si="85"/>
        <v>1</v>
      </c>
      <c r="DN74" s="172">
        <f t="shared" si="86"/>
        <v>1</v>
      </c>
      <c r="DO74" s="172">
        <f t="shared" si="87"/>
        <v>1</v>
      </c>
      <c r="DP74" s="172">
        <f t="shared" si="88"/>
        <v>1</v>
      </c>
      <c r="DQ74" s="172">
        <f t="shared" si="89"/>
        <v>1</v>
      </c>
      <c r="DR74" s="172">
        <f t="shared" si="90"/>
        <v>1</v>
      </c>
      <c r="DS74" s="172">
        <f t="shared" si="91"/>
        <v>1</v>
      </c>
      <c r="DT74" s="172">
        <f t="shared" si="92"/>
        <v>1</v>
      </c>
      <c r="DU74" s="172">
        <f t="shared" si="93"/>
        <v>1</v>
      </c>
      <c r="DV74" s="172">
        <f t="shared" si="69"/>
        <v>1</v>
      </c>
      <c r="DW74" s="172">
        <f t="shared" si="69"/>
        <v>1</v>
      </c>
      <c r="DX74" s="172">
        <f t="shared" si="69"/>
        <v>1</v>
      </c>
      <c r="DY74" s="172">
        <f t="shared" si="69"/>
        <v>1</v>
      </c>
      <c r="DZ74" s="172">
        <f t="shared" si="69"/>
        <v>1</v>
      </c>
      <c r="EA74" s="172">
        <f t="shared" si="69"/>
        <v>1</v>
      </c>
      <c r="EB74" s="172">
        <f t="shared" si="69"/>
        <v>1</v>
      </c>
      <c r="EC74" s="172">
        <f t="shared" si="69"/>
        <v>1</v>
      </c>
      <c r="ED74" s="172">
        <f t="shared" si="69"/>
        <v>1</v>
      </c>
      <c r="EE74" s="172">
        <f t="shared" si="69"/>
        <v>1</v>
      </c>
      <c r="EF74" s="172">
        <f t="shared" si="69"/>
        <v>1</v>
      </c>
      <c r="EG74" s="172">
        <f t="shared" si="82"/>
        <v>0</v>
      </c>
    </row>
    <row r="75" spans="20:137" x14ac:dyDescent="0.25">
      <c r="T75" s="5"/>
      <c r="U75" s="13"/>
      <c r="V75" s="5"/>
      <c r="W75" s="5" t="str">
        <f t="shared" si="81"/>
        <v/>
      </c>
      <c r="X75" s="5"/>
      <c r="Y75" s="5"/>
      <c r="Z75" s="5"/>
      <c r="CB75" s="172">
        <f t="shared" si="79"/>
        <v>1</v>
      </c>
      <c r="CC75" s="172">
        <f t="shared" si="79"/>
        <v>1</v>
      </c>
      <c r="CD75" s="172">
        <f t="shared" si="79"/>
        <v>1</v>
      </c>
      <c r="CE75" s="172">
        <f t="shared" si="79"/>
        <v>1</v>
      </c>
      <c r="CF75" s="172">
        <f t="shared" si="79"/>
        <v>1</v>
      </c>
      <c r="CG75" s="172">
        <f t="shared" si="79"/>
        <v>1</v>
      </c>
      <c r="CH75" s="172">
        <f t="shared" si="79"/>
        <v>1</v>
      </c>
      <c r="CI75" s="172">
        <f t="shared" si="79"/>
        <v>1</v>
      </c>
      <c r="CJ75" s="172">
        <f t="shared" si="79"/>
        <v>1</v>
      </c>
      <c r="CK75" s="172">
        <f t="shared" si="79"/>
        <v>1</v>
      </c>
      <c r="CL75" s="172">
        <f t="shared" si="79"/>
        <v>1</v>
      </c>
      <c r="CM75" s="172">
        <f t="shared" si="79"/>
        <v>1</v>
      </c>
      <c r="CN75" s="172">
        <f t="shared" si="79"/>
        <v>1</v>
      </c>
      <c r="CO75" s="172">
        <f t="shared" si="79"/>
        <v>1</v>
      </c>
      <c r="CP75" s="172">
        <f t="shared" si="79"/>
        <v>1</v>
      </c>
      <c r="CQ75" s="172">
        <f t="shared" si="79"/>
        <v>1</v>
      </c>
      <c r="CR75" s="172">
        <f t="shared" si="78"/>
        <v>1</v>
      </c>
      <c r="CS75" s="172">
        <f t="shared" si="78"/>
        <v>1</v>
      </c>
      <c r="CT75" s="172">
        <f t="shared" si="78"/>
        <v>1</v>
      </c>
      <c r="CU75" s="172">
        <f t="shared" si="78"/>
        <v>1</v>
      </c>
      <c r="DA75" s="172">
        <v>11</v>
      </c>
      <c r="DB75" s="32" t="str">
        <f t="shared" si="80"/>
        <v xml:space="preserve"> </v>
      </c>
      <c r="DD75" s="172">
        <f t="shared" si="83"/>
        <v>1</v>
      </c>
      <c r="DE75" s="172">
        <v>73</v>
      </c>
      <c r="DL75" s="172">
        <f t="shared" si="84"/>
        <v>0</v>
      </c>
      <c r="DM75" s="172">
        <f t="shared" si="85"/>
        <v>1</v>
      </c>
      <c r="DN75" s="172">
        <f t="shared" si="86"/>
        <v>1</v>
      </c>
      <c r="DO75" s="172">
        <f t="shared" si="87"/>
        <v>1</v>
      </c>
      <c r="DP75" s="172">
        <f t="shared" si="88"/>
        <v>1</v>
      </c>
      <c r="DQ75" s="172">
        <f t="shared" si="89"/>
        <v>1</v>
      </c>
      <c r="DR75" s="172">
        <f t="shared" si="90"/>
        <v>1</v>
      </c>
      <c r="DS75" s="172">
        <f t="shared" si="91"/>
        <v>1</v>
      </c>
      <c r="DT75" s="172">
        <f t="shared" si="92"/>
        <v>1</v>
      </c>
      <c r="DU75" s="172">
        <f t="shared" si="93"/>
        <v>1</v>
      </c>
      <c r="DV75" s="172">
        <f t="shared" si="69"/>
        <v>1</v>
      </c>
      <c r="DW75" s="172">
        <f t="shared" si="69"/>
        <v>1</v>
      </c>
      <c r="DX75" s="172">
        <f t="shared" si="69"/>
        <v>1</v>
      </c>
      <c r="DY75" s="172">
        <f t="shared" si="69"/>
        <v>1</v>
      </c>
      <c r="DZ75" s="172">
        <f t="shared" si="69"/>
        <v>1</v>
      </c>
      <c r="EA75" s="172">
        <f t="shared" si="69"/>
        <v>1</v>
      </c>
      <c r="EB75" s="172">
        <f t="shared" si="69"/>
        <v>1</v>
      </c>
      <c r="EC75" s="172">
        <f t="shared" si="69"/>
        <v>1</v>
      </c>
      <c r="ED75" s="172">
        <f t="shared" si="69"/>
        <v>1</v>
      </c>
      <c r="EE75" s="172">
        <f t="shared" si="69"/>
        <v>1</v>
      </c>
      <c r="EF75" s="172">
        <f t="shared" si="69"/>
        <v>1</v>
      </c>
      <c r="EG75" s="172">
        <f t="shared" si="82"/>
        <v>0</v>
      </c>
    </row>
    <row r="76" spans="20:137" x14ac:dyDescent="0.25">
      <c r="T76" s="5"/>
      <c r="U76" s="13"/>
      <c r="V76" s="5"/>
      <c r="W76" s="5" t="str">
        <f t="shared" si="81"/>
        <v/>
      </c>
      <c r="X76" s="5"/>
      <c r="Y76" s="5"/>
      <c r="Z76" s="5"/>
      <c r="CB76" s="172">
        <f t="shared" si="79"/>
        <v>1</v>
      </c>
      <c r="CC76" s="172">
        <f t="shared" si="79"/>
        <v>1</v>
      </c>
      <c r="CD76" s="172">
        <f t="shared" si="79"/>
        <v>1</v>
      </c>
      <c r="CE76" s="172">
        <f t="shared" si="79"/>
        <v>1</v>
      </c>
      <c r="CF76" s="172">
        <f t="shared" si="79"/>
        <v>1</v>
      </c>
      <c r="CG76" s="172">
        <f t="shared" si="79"/>
        <v>1</v>
      </c>
      <c r="CH76" s="172">
        <f t="shared" si="79"/>
        <v>1</v>
      </c>
      <c r="CI76" s="172">
        <f t="shared" si="79"/>
        <v>1</v>
      </c>
      <c r="CJ76" s="172">
        <f t="shared" si="79"/>
        <v>1</v>
      </c>
      <c r="CK76" s="172">
        <f t="shared" si="79"/>
        <v>1</v>
      </c>
      <c r="CL76" s="172">
        <f t="shared" si="79"/>
        <v>1</v>
      </c>
      <c r="CM76" s="172">
        <f t="shared" si="79"/>
        <v>1</v>
      </c>
      <c r="CN76" s="172">
        <f t="shared" si="79"/>
        <v>1</v>
      </c>
      <c r="CO76" s="172">
        <f t="shared" si="79"/>
        <v>1</v>
      </c>
      <c r="CP76" s="172">
        <f t="shared" si="79"/>
        <v>1</v>
      </c>
      <c r="CQ76" s="172">
        <f t="shared" si="79"/>
        <v>1</v>
      </c>
      <c r="CR76" s="172">
        <f t="shared" si="78"/>
        <v>1</v>
      </c>
      <c r="CS76" s="172">
        <f t="shared" si="78"/>
        <v>1</v>
      </c>
      <c r="CT76" s="172">
        <f t="shared" si="78"/>
        <v>1</v>
      </c>
      <c r="CU76" s="172">
        <f t="shared" si="78"/>
        <v>1</v>
      </c>
      <c r="DA76" s="172">
        <v>12</v>
      </c>
      <c r="DB76" s="32" t="str">
        <f t="shared" si="80"/>
        <v xml:space="preserve"> </v>
      </c>
      <c r="DD76" s="172">
        <f t="shared" si="83"/>
        <v>1</v>
      </c>
      <c r="DE76" s="172">
        <v>74</v>
      </c>
      <c r="DL76" s="172">
        <f t="shared" si="84"/>
        <v>0</v>
      </c>
      <c r="DM76" s="172">
        <f t="shared" si="85"/>
        <v>1</v>
      </c>
      <c r="DN76" s="172">
        <f t="shared" si="86"/>
        <v>1</v>
      </c>
      <c r="DO76" s="172">
        <f t="shared" si="87"/>
        <v>1</v>
      </c>
      <c r="DP76" s="172">
        <f t="shared" si="88"/>
        <v>1</v>
      </c>
      <c r="DQ76" s="172">
        <f t="shared" si="89"/>
        <v>1</v>
      </c>
      <c r="DR76" s="172">
        <f t="shared" si="90"/>
        <v>1</v>
      </c>
      <c r="DS76" s="172">
        <f t="shared" si="91"/>
        <v>1</v>
      </c>
      <c r="DT76" s="172">
        <f t="shared" si="92"/>
        <v>1</v>
      </c>
      <c r="DU76" s="172">
        <f t="shared" si="93"/>
        <v>1</v>
      </c>
      <c r="DV76" s="172">
        <f t="shared" si="69"/>
        <v>1</v>
      </c>
      <c r="DW76" s="172">
        <f t="shared" si="69"/>
        <v>1</v>
      </c>
      <c r="DX76" s="172">
        <f t="shared" ref="DX76:EF76" si="94">IF(OR($CX75=0,ISERROR(SEARCH(DX$1,$CX75))),DX75,DX75+1)</f>
        <v>1</v>
      </c>
      <c r="DY76" s="172">
        <f t="shared" si="94"/>
        <v>1</v>
      </c>
      <c r="DZ76" s="172">
        <f t="shared" si="94"/>
        <v>1</v>
      </c>
      <c r="EA76" s="172">
        <f t="shared" si="94"/>
        <v>1</v>
      </c>
      <c r="EB76" s="172">
        <f t="shared" si="94"/>
        <v>1</v>
      </c>
      <c r="EC76" s="172">
        <f t="shared" si="94"/>
        <v>1</v>
      </c>
      <c r="ED76" s="172">
        <f t="shared" si="94"/>
        <v>1</v>
      </c>
      <c r="EE76" s="172">
        <f t="shared" si="94"/>
        <v>1</v>
      </c>
      <c r="EF76" s="172">
        <f t="shared" si="94"/>
        <v>1</v>
      </c>
      <c r="EG76" s="172">
        <f t="shared" si="82"/>
        <v>0</v>
      </c>
    </row>
    <row r="77" spans="20:137" x14ac:dyDescent="0.25">
      <c r="T77" s="5"/>
      <c r="U77" s="13"/>
      <c r="V77" s="5"/>
      <c r="W77" s="5" t="str">
        <f t="shared" si="81"/>
        <v/>
      </c>
      <c r="X77" s="5"/>
      <c r="Y77" s="5"/>
      <c r="Z77" s="5"/>
      <c r="CB77" s="172">
        <f t="shared" si="79"/>
        <v>1</v>
      </c>
      <c r="CC77" s="172">
        <f t="shared" si="79"/>
        <v>1</v>
      </c>
      <c r="CD77" s="172">
        <f t="shared" si="79"/>
        <v>1</v>
      </c>
      <c r="CE77" s="172">
        <f t="shared" si="79"/>
        <v>1</v>
      </c>
      <c r="CF77" s="172">
        <f t="shared" si="79"/>
        <v>1</v>
      </c>
      <c r="CG77" s="172">
        <f t="shared" si="79"/>
        <v>1</v>
      </c>
      <c r="CH77" s="172">
        <f t="shared" si="79"/>
        <v>1</v>
      </c>
      <c r="CI77" s="172">
        <f t="shared" si="79"/>
        <v>1</v>
      </c>
      <c r="CJ77" s="172">
        <f t="shared" si="79"/>
        <v>1</v>
      </c>
      <c r="CK77" s="172">
        <f t="shared" si="79"/>
        <v>1</v>
      </c>
      <c r="CL77" s="172">
        <f t="shared" si="79"/>
        <v>1</v>
      </c>
      <c r="CM77" s="172">
        <f t="shared" si="79"/>
        <v>1</v>
      </c>
      <c r="CN77" s="172">
        <f t="shared" si="79"/>
        <v>1</v>
      </c>
      <c r="CO77" s="172">
        <f t="shared" si="79"/>
        <v>1</v>
      </c>
      <c r="CP77" s="172">
        <f t="shared" si="79"/>
        <v>1</v>
      </c>
      <c r="CQ77" s="172">
        <f t="shared" si="79"/>
        <v>1</v>
      </c>
      <c r="CR77" s="172">
        <f t="shared" si="78"/>
        <v>1</v>
      </c>
      <c r="CS77" s="172">
        <f t="shared" si="78"/>
        <v>1</v>
      </c>
      <c r="CT77" s="172">
        <f t="shared" si="78"/>
        <v>1</v>
      </c>
      <c r="CU77" s="172">
        <f t="shared" si="78"/>
        <v>1</v>
      </c>
      <c r="DB77" s="196" t="str">
        <f>IF(DB64="","","----")</f>
        <v/>
      </c>
      <c r="DD77" s="172">
        <f t="shared" si="83"/>
        <v>1</v>
      </c>
      <c r="DE77" s="172">
        <v>75</v>
      </c>
      <c r="DL77" s="172">
        <f t="shared" si="84"/>
        <v>0</v>
      </c>
      <c r="DM77" s="172">
        <f t="shared" si="85"/>
        <v>1</v>
      </c>
      <c r="DN77" s="172">
        <f t="shared" si="86"/>
        <v>1</v>
      </c>
      <c r="DO77" s="172">
        <f t="shared" si="87"/>
        <v>1</v>
      </c>
      <c r="DP77" s="172">
        <f t="shared" si="88"/>
        <v>1</v>
      </c>
      <c r="DQ77" s="172">
        <f t="shared" si="89"/>
        <v>1</v>
      </c>
      <c r="DR77" s="172">
        <f t="shared" si="90"/>
        <v>1</v>
      </c>
      <c r="DS77" s="172">
        <f t="shared" si="91"/>
        <v>1</v>
      </c>
      <c r="DT77" s="172">
        <f t="shared" si="92"/>
        <v>1</v>
      </c>
      <c r="DU77" s="172">
        <f t="shared" si="93"/>
        <v>1</v>
      </c>
      <c r="DV77" s="172">
        <f t="shared" ref="DV77:EF80" si="95">IF(OR($CX76=0,ISERROR(SEARCH(DV$1,$CX76))),DV76,DV76+1)</f>
        <v>1</v>
      </c>
      <c r="DW77" s="172">
        <f t="shared" si="95"/>
        <v>1</v>
      </c>
      <c r="DX77" s="172">
        <f t="shared" si="95"/>
        <v>1</v>
      </c>
      <c r="DY77" s="172">
        <f t="shared" si="95"/>
        <v>1</v>
      </c>
      <c r="DZ77" s="172">
        <f t="shared" si="95"/>
        <v>1</v>
      </c>
      <c r="EA77" s="172">
        <f t="shared" si="95"/>
        <v>1</v>
      </c>
      <c r="EB77" s="172">
        <f t="shared" si="95"/>
        <v>1</v>
      </c>
      <c r="EC77" s="172">
        <f t="shared" si="95"/>
        <v>1</v>
      </c>
      <c r="ED77" s="172">
        <f t="shared" si="95"/>
        <v>1</v>
      </c>
      <c r="EE77" s="172">
        <f t="shared" si="95"/>
        <v>1</v>
      </c>
      <c r="EF77" s="172">
        <f t="shared" si="95"/>
        <v>1</v>
      </c>
      <c r="EG77" s="172">
        <f t="shared" si="82"/>
        <v>0</v>
      </c>
    </row>
    <row r="78" spans="20:137" x14ac:dyDescent="0.25">
      <c r="T78" s="5"/>
      <c r="U78" s="13"/>
      <c r="V78" s="5"/>
      <c r="W78" s="5" t="str">
        <f t="shared" si="81"/>
        <v/>
      </c>
      <c r="X78" s="5"/>
      <c r="Y78" s="5"/>
      <c r="Z78" s="5"/>
      <c r="CB78" s="172">
        <f t="shared" si="79"/>
        <v>1</v>
      </c>
      <c r="CC78" s="172">
        <f t="shared" si="79"/>
        <v>1</v>
      </c>
      <c r="CD78" s="172">
        <f t="shared" si="79"/>
        <v>1</v>
      </c>
      <c r="CE78" s="172">
        <f t="shared" si="79"/>
        <v>1</v>
      </c>
      <c r="CF78" s="172">
        <f t="shared" si="79"/>
        <v>1</v>
      </c>
      <c r="CG78" s="172">
        <f t="shared" si="79"/>
        <v>1</v>
      </c>
      <c r="CH78" s="172">
        <f t="shared" si="79"/>
        <v>1</v>
      </c>
      <c r="CI78" s="172">
        <f t="shared" si="79"/>
        <v>1</v>
      </c>
      <c r="CJ78" s="172">
        <f t="shared" si="79"/>
        <v>1</v>
      </c>
      <c r="CK78" s="172">
        <f t="shared" si="79"/>
        <v>1</v>
      </c>
      <c r="CL78" s="172">
        <f t="shared" si="79"/>
        <v>1</v>
      </c>
      <c r="CM78" s="172">
        <f t="shared" si="79"/>
        <v>1</v>
      </c>
      <c r="CN78" s="172">
        <f t="shared" si="79"/>
        <v>1</v>
      </c>
      <c r="CO78" s="172">
        <f t="shared" si="79"/>
        <v>1</v>
      </c>
      <c r="CP78" s="172">
        <f t="shared" si="79"/>
        <v>1</v>
      </c>
      <c r="CQ78" s="172">
        <f t="shared" si="79"/>
        <v>1</v>
      </c>
      <c r="CR78" s="172">
        <f t="shared" si="78"/>
        <v>1</v>
      </c>
      <c r="CS78" s="172">
        <f t="shared" si="78"/>
        <v>1</v>
      </c>
      <c r="CT78" s="172">
        <f t="shared" si="78"/>
        <v>1</v>
      </c>
      <c r="CU78" s="172">
        <f t="shared" si="78"/>
        <v>1</v>
      </c>
      <c r="DA78" s="172"/>
      <c r="DB78" s="32" t="str">
        <f>IF(DB79="","",CONCATENATE("Warband ",CZ79," ",DG78))</f>
        <v/>
      </c>
      <c r="DD78" s="172">
        <f t="shared" si="83"/>
        <v>1</v>
      </c>
      <c r="DE78" s="172">
        <v>76</v>
      </c>
      <c r="DG78" s="49" t="str">
        <f>CONCATENATE("   ",DH78,"/",DI78,IF(DH78&gt;DI78," !",""))</f>
        <v xml:space="preserve">   0/12</v>
      </c>
      <c r="DH78" s="172">
        <f t="shared" ref="DH78" si="96">INDEX($CB$1:$CU$1,CZ79)+DJ78</f>
        <v>0</v>
      </c>
      <c r="DI78" s="172">
        <f t="shared" ref="DI78" si="97">IF(DB79=$CW$6,0,12)</f>
        <v>12</v>
      </c>
      <c r="DJ78" s="172">
        <f t="shared" ref="DJ78" si="98">IF(DB79=$CW$26,1,0)</f>
        <v>0</v>
      </c>
      <c r="DL78" s="172">
        <f t="shared" si="84"/>
        <v>0</v>
      </c>
      <c r="DM78" s="172">
        <f t="shared" si="85"/>
        <v>1</v>
      </c>
      <c r="DN78" s="172">
        <f t="shared" si="86"/>
        <v>1</v>
      </c>
      <c r="DO78" s="172">
        <f t="shared" si="87"/>
        <v>1</v>
      </c>
      <c r="DP78" s="172">
        <f t="shared" si="88"/>
        <v>1</v>
      </c>
      <c r="DQ78" s="172">
        <f t="shared" si="89"/>
        <v>1</v>
      </c>
      <c r="DR78" s="172">
        <f t="shared" si="90"/>
        <v>1</v>
      </c>
      <c r="DS78" s="172">
        <f t="shared" si="91"/>
        <v>1</v>
      </c>
      <c r="DT78" s="172">
        <f t="shared" si="92"/>
        <v>1</v>
      </c>
      <c r="DU78" s="172">
        <f t="shared" si="93"/>
        <v>1</v>
      </c>
      <c r="DV78" s="172">
        <f t="shared" si="95"/>
        <v>1</v>
      </c>
      <c r="DW78" s="172">
        <f t="shared" si="95"/>
        <v>1</v>
      </c>
      <c r="DX78" s="172">
        <f t="shared" si="95"/>
        <v>1</v>
      </c>
      <c r="DY78" s="172">
        <f t="shared" si="95"/>
        <v>1</v>
      </c>
      <c r="DZ78" s="172">
        <f t="shared" si="95"/>
        <v>1</v>
      </c>
      <c r="EA78" s="172">
        <f t="shared" si="95"/>
        <v>1</v>
      </c>
      <c r="EB78" s="172">
        <f t="shared" si="95"/>
        <v>1</v>
      </c>
      <c r="EC78" s="172">
        <f t="shared" si="95"/>
        <v>1</v>
      </c>
      <c r="ED78" s="172">
        <f t="shared" si="95"/>
        <v>1</v>
      </c>
      <c r="EE78" s="172">
        <f t="shared" si="95"/>
        <v>1</v>
      </c>
      <c r="EF78" s="172">
        <f t="shared" si="95"/>
        <v>1</v>
      </c>
      <c r="EG78" s="172">
        <f t="shared" si="82"/>
        <v>0</v>
      </c>
    </row>
    <row r="79" spans="20:137" x14ac:dyDescent="0.25">
      <c r="T79" s="5"/>
      <c r="U79" s="13"/>
      <c r="V79" s="5"/>
      <c r="W79" s="5" t="str">
        <f t="shared" si="81"/>
        <v/>
      </c>
      <c r="X79" s="5"/>
      <c r="Y79" s="5"/>
      <c r="Z79" s="5"/>
      <c r="CB79" s="172">
        <f t="shared" si="79"/>
        <v>1</v>
      </c>
      <c r="CC79" s="172">
        <f t="shared" si="79"/>
        <v>1</v>
      </c>
      <c r="CD79" s="172">
        <f t="shared" si="79"/>
        <v>1</v>
      </c>
      <c r="CE79" s="172">
        <f t="shared" si="79"/>
        <v>1</v>
      </c>
      <c r="CF79" s="172">
        <f t="shared" si="79"/>
        <v>1</v>
      </c>
      <c r="CG79" s="172">
        <f t="shared" si="79"/>
        <v>1</v>
      </c>
      <c r="CH79" s="172">
        <f t="shared" si="79"/>
        <v>1</v>
      </c>
      <c r="CI79" s="172">
        <f t="shared" si="79"/>
        <v>1</v>
      </c>
      <c r="CJ79" s="172">
        <f t="shared" si="79"/>
        <v>1</v>
      </c>
      <c r="CK79" s="172">
        <f t="shared" si="79"/>
        <v>1</v>
      </c>
      <c r="CL79" s="172">
        <f t="shared" si="79"/>
        <v>1</v>
      </c>
      <c r="CM79" s="172">
        <f t="shared" si="79"/>
        <v>1</v>
      </c>
      <c r="CN79" s="172">
        <f t="shared" si="79"/>
        <v>1</v>
      </c>
      <c r="CO79" s="172">
        <f t="shared" si="79"/>
        <v>1</v>
      </c>
      <c r="CP79" s="172">
        <f t="shared" si="79"/>
        <v>1</v>
      </c>
      <c r="CQ79" s="172">
        <f t="shared" si="79"/>
        <v>1</v>
      </c>
      <c r="CR79" s="172">
        <f t="shared" si="78"/>
        <v>1</v>
      </c>
      <c r="CS79" s="172">
        <f t="shared" si="78"/>
        <v>1</v>
      </c>
      <c r="CT79" s="172">
        <f t="shared" si="78"/>
        <v>1</v>
      </c>
      <c r="CU79" s="172">
        <f t="shared" si="78"/>
        <v>1</v>
      </c>
      <c r="CZ79" s="172">
        <v>6</v>
      </c>
      <c r="DA79" s="172" t="s">
        <v>278</v>
      </c>
      <c r="DB79" s="32" t="str">
        <f>T(LOOKUP(CZ79,$DM$1:$EF$1,$DM$2:$EF$2))</f>
        <v/>
      </c>
      <c r="DD79" s="172">
        <f t="shared" si="83"/>
        <v>1</v>
      </c>
      <c r="DE79" s="172">
        <v>77</v>
      </c>
      <c r="DL79" s="172">
        <f t="shared" si="84"/>
        <v>0</v>
      </c>
      <c r="DM79" s="172">
        <f t="shared" si="85"/>
        <v>1</v>
      </c>
      <c r="DN79" s="172">
        <f t="shared" si="86"/>
        <v>1</v>
      </c>
      <c r="DO79" s="172">
        <f t="shared" si="87"/>
        <v>1</v>
      </c>
      <c r="DP79" s="172">
        <f t="shared" si="88"/>
        <v>1</v>
      </c>
      <c r="DQ79" s="172">
        <f t="shared" si="89"/>
        <v>1</v>
      </c>
      <c r="DR79" s="172">
        <f t="shared" si="90"/>
        <v>1</v>
      </c>
      <c r="DS79" s="172">
        <f t="shared" si="91"/>
        <v>1</v>
      </c>
      <c r="DT79" s="172">
        <f t="shared" si="92"/>
        <v>1</v>
      </c>
      <c r="DU79" s="172">
        <f t="shared" si="93"/>
        <v>1</v>
      </c>
      <c r="DV79" s="172">
        <f t="shared" si="95"/>
        <v>1</v>
      </c>
      <c r="DW79" s="172">
        <f t="shared" si="95"/>
        <v>1</v>
      </c>
      <c r="DX79" s="172">
        <f t="shared" si="95"/>
        <v>1</v>
      </c>
      <c r="DY79" s="172">
        <f t="shared" si="95"/>
        <v>1</v>
      </c>
      <c r="DZ79" s="172">
        <f t="shared" si="95"/>
        <v>1</v>
      </c>
      <c r="EA79" s="172">
        <f t="shared" si="95"/>
        <v>1</v>
      </c>
      <c r="EB79" s="172">
        <f t="shared" si="95"/>
        <v>1</v>
      </c>
      <c r="EC79" s="172">
        <f t="shared" si="95"/>
        <v>1</v>
      </c>
      <c r="ED79" s="172">
        <f t="shared" si="95"/>
        <v>1</v>
      </c>
      <c r="EE79" s="172">
        <f t="shared" si="95"/>
        <v>1</v>
      </c>
      <c r="EF79" s="172">
        <f t="shared" si="95"/>
        <v>1</v>
      </c>
      <c r="EG79" s="172">
        <f t="shared" si="82"/>
        <v>0</v>
      </c>
    </row>
    <row r="80" spans="20:137" x14ac:dyDescent="0.25">
      <c r="T80" s="5"/>
      <c r="U80" s="13"/>
      <c r="V80" s="5"/>
      <c r="W80" s="5" t="str">
        <f t="shared" si="81"/>
        <v/>
      </c>
      <c r="X80" s="5"/>
      <c r="Y80" s="5"/>
      <c r="Z80" s="5"/>
      <c r="CB80" s="172">
        <f t="shared" si="79"/>
        <v>1</v>
      </c>
      <c r="CC80" s="172">
        <f t="shared" si="79"/>
        <v>1</v>
      </c>
      <c r="CD80" s="172">
        <f t="shared" si="79"/>
        <v>1</v>
      </c>
      <c r="CE80" s="172">
        <f t="shared" si="79"/>
        <v>1</v>
      </c>
      <c r="CF80" s="172">
        <f t="shared" si="79"/>
        <v>1</v>
      </c>
      <c r="CG80" s="172">
        <f t="shared" si="79"/>
        <v>1</v>
      </c>
      <c r="CH80" s="172">
        <f t="shared" si="79"/>
        <v>1</v>
      </c>
      <c r="CI80" s="172">
        <f t="shared" si="79"/>
        <v>1</v>
      </c>
      <c r="CJ80" s="172">
        <f t="shared" si="79"/>
        <v>1</v>
      </c>
      <c r="CK80" s="172">
        <f t="shared" si="79"/>
        <v>1</v>
      </c>
      <c r="CL80" s="172">
        <f t="shared" si="79"/>
        <v>1</v>
      </c>
      <c r="CM80" s="172">
        <f t="shared" si="79"/>
        <v>1</v>
      </c>
      <c r="CN80" s="172">
        <f t="shared" si="79"/>
        <v>1</v>
      </c>
      <c r="CO80" s="172">
        <f t="shared" si="79"/>
        <v>1</v>
      </c>
      <c r="CP80" s="172">
        <f t="shared" si="79"/>
        <v>1</v>
      </c>
      <c r="CQ80" s="172">
        <f t="shared" ref="CQ80:CU80" si="99">IF(BF79="",CQ79,CQ79+1)</f>
        <v>1</v>
      </c>
      <c r="CR80" s="172">
        <f t="shared" si="99"/>
        <v>1</v>
      </c>
      <c r="CS80" s="172">
        <f t="shared" si="99"/>
        <v>1</v>
      </c>
      <c r="CT80" s="172">
        <f t="shared" si="99"/>
        <v>1</v>
      </c>
      <c r="CU80" s="172">
        <f t="shared" si="99"/>
        <v>1</v>
      </c>
      <c r="DA80" s="172">
        <v>1</v>
      </c>
      <c r="DB80" s="32" t="str">
        <f t="shared" ref="DB80:DB91" si="100">T(CONCATENATE(LOOKUP(DA80,CG$3:CG$80,AV$3:AV$80)," ",LOOKUP(DA80,CG$3:CG$80,$CA$3:$CA$80)))</f>
        <v xml:space="preserve"> </v>
      </c>
      <c r="DD80" s="172">
        <f t="shared" si="83"/>
        <v>1</v>
      </c>
      <c r="DE80" s="172">
        <v>78</v>
      </c>
      <c r="DL80" s="172">
        <f t="shared" si="84"/>
        <v>-20</v>
      </c>
      <c r="DM80" s="172">
        <f t="shared" si="85"/>
        <v>1</v>
      </c>
      <c r="DN80" s="172">
        <f t="shared" si="86"/>
        <v>1</v>
      </c>
      <c r="DO80" s="172">
        <f t="shared" si="87"/>
        <v>1</v>
      </c>
      <c r="DP80" s="172">
        <f t="shared" si="88"/>
        <v>1</v>
      </c>
      <c r="DQ80" s="172">
        <f t="shared" si="89"/>
        <v>1</v>
      </c>
      <c r="DR80" s="172">
        <f t="shared" si="90"/>
        <v>1</v>
      </c>
      <c r="DS80" s="172">
        <f t="shared" si="91"/>
        <v>1</v>
      </c>
      <c r="DT80" s="172">
        <f t="shared" si="92"/>
        <v>1</v>
      </c>
      <c r="DU80" s="172">
        <f t="shared" si="93"/>
        <v>1</v>
      </c>
      <c r="DV80" s="172">
        <f t="shared" si="95"/>
        <v>1</v>
      </c>
      <c r="DW80" s="172">
        <f t="shared" si="95"/>
        <v>1</v>
      </c>
      <c r="DX80" s="172">
        <f t="shared" si="95"/>
        <v>1</v>
      </c>
      <c r="DY80" s="172">
        <f t="shared" si="95"/>
        <v>1</v>
      </c>
      <c r="DZ80" s="172">
        <f t="shared" si="95"/>
        <v>1</v>
      </c>
      <c r="EA80" s="172">
        <f t="shared" si="95"/>
        <v>1</v>
      </c>
      <c r="EB80" s="172">
        <f t="shared" si="95"/>
        <v>1</v>
      </c>
      <c r="EC80" s="172">
        <f t="shared" si="95"/>
        <v>1</v>
      </c>
      <c r="ED80" s="172">
        <f t="shared" si="95"/>
        <v>1</v>
      </c>
      <c r="EE80" s="172">
        <f t="shared" si="95"/>
        <v>1</v>
      </c>
      <c r="EF80" s="172">
        <f t="shared" si="95"/>
        <v>1</v>
      </c>
      <c r="EG80" s="172">
        <f t="shared" si="82"/>
        <v>0</v>
      </c>
    </row>
    <row r="81" spans="104:114" x14ac:dyDescent="0.25">
      <c r="DA81" s="172">
        <v>2</v>
      </c>
      <c r="DB81" s="32" t="str">
        <f t="shared" si="100"/>
        <v xml:space="preserve"> </v>
      </c>
      <c r="DD81" s="172">
        <f t="shared" si="83"/>
        <v>1</v>
      </c>
    </row>
    <row r="82" spans="104:114" x14ac:dyDescent="0.25">
      <c r="DA82" s="172">
        <v>3</v>
      </c>
      <c r="DB82" s="32" t="str">
        <f t="shared" si="100"/>
        <v xml:space="preserve"> </v>
      </c>
      <c r="DD82" s="172">
        <f t="shared" si="83"/>
        <v>1</v>
      </c>
    </row>
    <row r="83" spans="104:114" x14ac:dyDescent="0.25">
      <c r="DA83" s="172">
        <v>4</v>
      </c>
      <c r="DB83" s="32" t="str">
        <f t="shared" si="100"/>
        <v xml:space="preserve"> </v>
      </c>
      <c r="DD83" s="172">
        <f t="shared" si="83"/>
        <v>1</v>
      </c>
    </row>
    <row r="84" spans="104:114" x14ac:dyDescent="0.25">
      <c r="DA84" s="172">
        <v>5</v>
      </c>
      <c r="DB84" s="32" t="str">
        <f t="shared" si="100"/>
        <v xml:space="preserve"> </v>
      </c>
      <c r="DD84" s="172">
        <f t="shared" si="83"/>
        <v>1</v>
      </c>
    </row>
    <row r="85" spans="104:114" x14ac:dyDescent="0.25">
      <c r="DA85" s="172">
        <v>6</v>
      </c>
      <c r="DB85" s="32" t="str">
        <f t="shared" si="100"/>
        <v xml:space="preserve"> </v>
      </c>
      <c r="DD85" s="172">
        <f t="shared" si="83"/>
        <v>1</v>
      </c>
    </row>
    <row r="86" spans="104:114" x14ac:dyDescent="0.25">
      <c r="DA86" s="172">
        <v>7</v>
      </c>
      <c r="DB86" s="32" t="str">
        <f t="shared" si="100"/>
        <v xml:space="preserve"> </v>
      </c>
      <c r="DD86" s="172">
        <f t="shared" si="83"/>
        <v>1</v>
      </c>
    </row>
    <row r="87" spans="104:114" x14ac:dyDescent="0.25">
      <c r="DA87" s="172">
        <v>8</v>
      </c>
      <c r="DB87" s="32" t="str">
        <f t="shared" si="100"/>
        <v xml:space="preserve"> </v>
      </c>
      <c r="DD87" s="172">
        <f t="shared" si="83"/>
        <v>1</v>
      </c>
    </row>
    <row r="88" spans="104:114" x14ac:dyDescent="0.25">
      <c r="DA88" s="172">
        <v>9</v>
      </c>
      <c r="DB88" s="32" t="str">
        <f t="shared" si="100"/>
        <v xml:space="preserve"> </v>
      </c>
      <c r="DD88" s="172">
        <f t="shared" si="83"/>
        <v>1</v>
      </c>
    </row>
    <row r="89" spans="104:114" x14ac:dyDescent="0.25">
      <c r="DA89" s="172">
        <v>10</v>
      </c>
      <c r="DB89" s="32" t="str">
        <f t="shared" si="100"/>
        <v xml:space="preserve"> </v>
      </c>
      <c r="DD89" s="172">
        <f t="shared" si="83"/>
        <v>1</v>
      </c>
    </row>
    <row r="90" spans="104:114" x14ac:dyDescent="0.25">
      <c r="DA90" s="172">
        <v>11</v>
      </c>
      <c r="DB90" s="32" t="str">
        <f t="shared" si="100"/>
        <v xml:space="preserve"> </v>
      </c>
      <c r="DD90" s="172">
        <f t="shared" si="83"/>
        <v>1</v>
      </c>
    </row>
    <row r="91" spans="104:114" x14ac:dyDescent="0.25">
      <c r="DA91" s="172">
        <v>12</v>
      </c>
      <c r="DB91" s="32" t="str">
        <f t="shared" si="100"/>
        <v xml:space="preserve"> </v>
      </c>
      <c r="DD91" s="172">
        <f t="shared" si="83"/>
        <v>1</v>
      </c>
    </row>
    <row r="92" spans="104:114" x14ac:dyDescent="0.25">
      <c r="DB92" s="196" t="str">
        <f>IF(DB79="","","----")</f>
        <v/>
      </c>
      <c r="DD92" s="172">
        <f t="shared" si="83"/>
        <v>1</v>
      </c>
    </row>
    <row r="93" spans="104:114" x14ac:dyDescent="0.25">
      <c r="DA93" s="172"/>
      <c r="DB93" s="32" t="str">
        <f>IF(DB94="","",CONCATENATE("Warband ",CZ94," ",DG93))</f>
        <v/>
      </c>
      <c r="DD93" s="172">
        <f t="shared" si="83"/>
        <v>1</v>
      </c>
      <c r="DG93" s="49" t="str">
        <f>CONCATENATE("   ",DH93,"/",DI93,IF(DH93&gt;DI93," !",""))</f>
        <v xml:space="preserve">   0/12</v>
      </c>
      <c r="DH93" s="172">
        <f t="shared" ref="DH93" si="101">INDEX($CB$1:$CU$1,CZ94)+DJ93</f>
        <v>0</v>
      </c>
      <c r="DI93" s="172">
        <f t="shared" ref="DI93" si="102">IF(DB94=$CW$6,0,12)</f>
        <v>12</v>
      </c>
      <c r="DJ93" s="172">
        <f t="shared" ref="DJ93" si="103">IF(DB94=$CW$26,1,0)</f>
        <v>0</v>
      </c>
    </row>
    <row r="94" spans="104:114" x14ac:dyDescent="0.25">
      <c r="CZ94" s="172">
        <v>7</v>
      </c>
      <c r="DA94" s="172" t="s">
        <v>278</v>
      </c>
      <c r="DB94" s="32" t="str">
        <f>T(LOOKUP(CZ94,$DM$1:$EF$1,$DM$2:$EF$2))</f>
        <v/>
      </c>
      <c r="DD94" s="172">
        <f t="shared" si="83"/>
        <v>1</v>
      </c>
    </row>
    <row r="95" spans="104:114" x14ac:dyDescent="0.25">
      <c r="DA95" s="172">
        <v>1</v>
      </c>
      <c r="DB95" s="32" t="str">
        <f t="shared" ref="DB95:DB106" si="104">T(CONCATENATE(LOOKUP(DA95,CH$3:CH$80,AW$3:AW$80)," ",LOOKUP(DA95,CH$3:CH$80,$CA$3:$CA$80)))</f>
        <v xml:space="preserve"> </v>
      </c>
      <c r="DD95" s="172">
        <f t="shared" si="83"/>
        <v>1</v>
      </c>
    </row>
    <row r="96" spans="104:114" x14ac:dyDescent="0.25">
      <c r="DA96" s="172">
        <v>2</v>
      </c>
      <c r="DB96" s="32" t="str">
        <f t="shared" si="104"/>
        <v xml:space="preserve"> </v>
      </c>
      <c r="DD96" s="172">
        <f t="shared" si="83"/>
        <v>1</v>
      </c>
    </row>
    <row r="97" spans="104:114" x14ac:dyDescent="0.25">
      <c r="DA97" s="172">
        <v>3</v>
      </c>
      <c r="DB97" s="32" t="str">
        <f t="shared" si="104"/>
        <v xml:space="preserve"> </v>
      </c>
      <c r="DD97" s="172">
        <f t="shared" si="83"/>
        <v>1</v>
      </c>
    </row>
    <row r="98" spans="104:114" x14ac:dyDescent="0.25">
      <c r="DA98" s="172">
        <v>4</v>
      </c>
      <c r="DB98" s="32" t="str">
        <f t="shared" si="104"/>
        <v xml:space="preserve"> </v>
      </c>
      <c r="DD98" s="172">
        <f t="shared" si="83"/>
        <v>1</v>
      </c>
    </row>
    <row r="99" spans="104:114" x14ac:dyDescent="0.25">
      <c r="DA99" s="172">
        <v>5</v>
      </c>
      <c r="DB99" s="32" t="str">
        <f t="shared" si="104"/>
        <v xml:space="preserve"> </v>
      </c>
      <c r="DD99" s="172">
        <f t="shared" si="83"/>
        <v>1</v>
      </c>
    </row>
    <row r="100" spans="104:114" x14ac:dyDescent="0.25">
      <c r="DA100" s="172">
        <v>6</v>
      </c>
      <c r="DB100" s="32" t="str">
        <f t="shared" si="104"/>
        <v xml:space="preserve"> </v>
      </c>
      <c r="DD100" s="172">
        <f t="shared" si="83"/>
        <v>1</v>
      </c>
    </row>
    <row r="101" spans="104:114" x14ac:dyDescent="0.25">
      <c r="DA101" s="172">
        <v>7</v>
      </c>
      <c r="DB101" s="32" t="str">
        <f t="shared" si="104"/>
        <v xml:space="preserve"> </v>
      </c>
      <c r="DD101" s="172">
        <f t="shared" si="83"/>
        <v>1</v>
      </c>
    </row>
    <row r="102" spans="104:114" x14ac:dyDescent="0.25">
      <c r="DA102" s="172">
        <v>8</v>
      </c>
      <c r="DB102" s="32" t="str">
        <f t="shared" si="104"/>
        <v xml:space="preserve"> </v>
      </c>
      <c r="DD102" s="172">
        <f t="shared" si="83"/>
        <v>1</v>
      </c>
    </row>
    <row r="103" spans="104:114" x14ac:dyDescent="0.25">
      <c r="DA103" s="172">
        <v>9</v>
      </c>
      <c r="DB103" s="32" t="str">
        <f t="shared" si="104"/>
        <v xml:space="preserve"> </v>
      </c>
      <c r="DD103" s="172">
        <f t="shared" si="83"/>
        <v>1</v>
      </c>
    </row>
    <row r="104" spans="104:114" x14ac:dyDescent="0.25">
      <c r="DA104" s="172">
        <v>10</v>
      </c>
      <c r="DB104" s="32" t="str">
        <f t="shared" si="104"/>
        <v xml:space="preserve"> </v>
      </c>
      <c r="DD104" s="172">
        <f t="shared" si="83"/>
        <v>1</v>
      </c>
    </row>
    <row r="105" spans="104:114" x14ac:dyDescent="0.25">
      <c r="DA105" s="172">
        <v>11</v>
      </c>
      <c r="DB105" s="32" t="str">
        <f t="shared" si="104"/>
        <v xml:space="preserve"> </v>
      </c>
      <c r="DD105" s="172">
        <f t="shared" si="83"/>
        <v>1</v>
      </c>
    </row>
    <row r="106" spans="104:114" x14ac:dyDescent="0.25">
      <c r="DA106" s="172">
        <v>12</v>
      </c>
      <c r="DB106" s="32" t="str">
        <f t="shared" si="104"/>
        <v xml:space="preserve"> </v>
      </c>
      <c r="DD106" s="172">
        <f t="shared" si="83"/>
        <v>1</v>
      </c>
    </row>
    <row r="107" spans="104:114" x14ac:dyDescent="0.25">
      <c r="DB107" s="196" t="str">
        <f>IF(DB94="","","----")</f>
        <v/>
      </c>
      <c r="DD107" s="172">
        <f t="shared" si="83"/>
        <v>1</v>
      </c>
    </row>
    <row r="108" spans="104:114" x14ac:dyDescent="0.25">
      <c r="DA108" s="172"/>
      <c r="DB108" s="32" t="str">
        <f>IF(DB109="","",CONCATENATE("Warband ",CZ109," ",DG108))</f>
        <v/>
      </c>
      <c r="DD108" s="172">
        <f t="shared" si="83"/>
        <v>1</v>
      </c>
      <c r="DG108" s="49" t="str">
        <f>CONCATENATE("   ",DH108,"/",DI108,IF(DH108&gt;DI108," !",""))</f>
        <v xml:space="preserve">   0/12</v>
      </c>
      <c r="DH108" s="172">
        <f t="shared" ref="DH108" si="105">INDEX($CB$1:$CU$1,CZ109)+DJ108</f>
        <v>0</v>
      </c>
      <c r="DI108" s="172">
        <f t="shared" ref="DI108" si="106">IF(DB109=$CW$6,0,12)</f>
        <v>12</v>
      </c>
      <c r="DJ108" s="172">
        <f t="shared" ref="DJ108" si="107">IF(DB109=$CW$26,1,0)</f>
        <v>0</v>
      </c>
    </row>
    <row r="109" spans="104:114" x14ac:dyDescent="0.25">
      <c r="CZ109" s="172">
        <v>8</v>
      </c>
      <c r="DA109" s="172" t="s">
        <v>278</v>
      </c>
      <c r="DB109" s="32" t="str">
        <f>T(LOOKUP(CZ109,$DM$1:$EF$1,$DM$2:$EF$2))</f>
        <v/>
      </c>
      <c r="DD109" s="172">
        <f t="shared" si="83"/>
        <v>1</v>
      </c>
    </row>
    <row r="110" spans="104:114" x14ac:dyDescent="0.25">
      <c r="DA110" s="172">
        <v>1</v>
      </c>
      <c r="DB110" s="32" t="str">
        <f t="shared" ref="DB110:DB121" si="108">T(CONCATENATE(LOOKUP(DA110,CI$3:CI$80,AX$3:AX$80)," ",LOOKUP(DA110,CI$3:CI$80,$CA$3:$CA$80)))</f>
        <v xml:space="preserve"> </v>
      </c>
      <c r="DD110" s="172">
        <f t="shared" si="83"/>
        <v>1</v>
      </c>
    </row>
    <row r="111" spans="104:114" x14ac:dyDescent="0.25">
      <c r="DA111" s="172">
        <v>2</v>
      </c>
      <c r="DB111" s="32" t="str">
        <f t="shared" si="108"/>
        <v xml:space="preserve"> </v>
      </c>
      <c r="DD111" s="172">
        <f t="shared" si="83"/>
        <v>1</v>
      </c>
    </row>
    <row r="112" spans="104:114" x14ac:dyDescent="0.25">
      <c r="DA112" s="172">
        <v>3</v>
      </c>
      <c r="DB112" s="32" t="str">
        <f t="shared" si="108"/>
        <v xml:space="preserve"> </v>
      </c>
      <c r="DD112" s="172">
        <f t="shared" si="83"/>
        <v>1</v>
      </c>
    </row>
    <row r="113" spans="104:114" x14ac:dyDescent="0.25">
      <c r="DA113" s="172">
        <v>4</v>
      </c>
      <c r="DB113" s="32" t="str">
        <f t="shared" si="108"/>
        <v xml:space="preserve"> </v>
      </c>
      <c r="DD113" s="172">
        <f t="shared" si="83"/>
        <v>1</v>
      </c>
    </row>
    <row r="114" spans="104:114" x14ac:dyDescent="0.25">
      <c r="DA114" s="172">
        <v>5</v>
      </c>
      <c r="DB114" s="32" t="str">
        <f t="shared" si="108"/>
        <v xml:space="preserve"> </v>
      </c>
      <c r="DD114" s="172">
        <f t="shared" si="83"/>
        <v>1</v>
      </c>
    </row>
    <row r="115" spans="104:114" x14ac:dyDescent="0.25">
      <c r="DA115" s="172">
        <v>6</v>
      </c>
      <c r="DB115" s="32" t="str">
        <f t="shared" si="108"/>
        <v xml:space="preserve"> </v>
      </c>
      <c r="DD115" s="172">
        <f t="shared" si="83"/>
        <v>1</v>
      </c>
    </row>
    <row r="116" spans="104:114" x14ac:dyDescent="0.25">
      <c r="DA116" s="172">
        <v>7</v>
      </c>
      <c r="DB116" s="32" t="str">
        <f t="shared" si="108"/>
        <v xml:space="preserve"> </v>
      </c>
      <c r="DD116" s="172">
        <f t="shared" si="83"/>
        <v>1</v>
      </c>
    </row>
    <row r="117" spans="104:114" x14ac:dyDescent="0.25">
      <c r="DA117" s="172">
        <v>8</v>
      </c>
      <c r="DB117" s="32" t="str">
        <f t="shared" si="108"/>
        <v xml:space="preserve"> </v>
      </c>
      <c r="DD117" s="172">
        <f t="shared" si="83"/>
        <v>1</v>
      </c>
    </row>
    <row r="118" spans="104:114" x14ac:dyDescent="0.25">
      <c r="DA118" s="172">
        <v>9</v>
      </c>
      <c r="DB118" s="32" t="str">
        <f t="shared" si="108"/>
        <v xml:space="preserve"> </v>
      </c>
      <c r="DD118" s="172">
        <f t="shared" si="83"/>
        <v>1</v>
      </c>
    </row>
    <row r="119" spans="104:114" x14ac:dyDescent="0.25">
      <c r="DA119" s="172">
        <v>10</v>
      </c>
      <c r="DB119" s="32" t="str">
        <f t="shared" si="108"/>
        <v xml:space="preserve"> </v>
      </c>
      <c r="DD119" s="172">
        <f t="shared" si="83"/>
        <v>1</v>
      </c>
    </row>
    <row r="120" spans="104:114" x14ac:dyDescent="0.25">
      <c r="DA120" s="172">
        <v>11</v>
      </c>
      <c r="DB120" s="32" t="str">
        <f t="shared" si="108"/>
        <v xml:space="preserve"> </v>
      </c>
      <c r="DD120" s="172">
        <f t="shared" si="83"/>
        <v>1</v>
      </c>
    </row>
    <row r="121" spans="104:114" x14ac:dyDescent="0.25">
      <c r="DA121" s="172">
        <v>12</v>
      </c>
      <c r="DB121" s="32" t="str">
        <f t="shared" si="108"/>
        <v xml:space="preserve"> </v>
      </c>
      <c r="DD121" s="172">
        <f t="shared" si="83"/>
        <v>1</v>
      </c>
    </row>
    <row r="122" spans="104:114" x14ac:dyDescent="0.25">
      <c r="DB122" s="196" t="str">
        <f>IF(DB109="","","----")</f>
        <v/>
      </c>
      <c r="DD122" s="172">
        <f t="shared" si="83"/>
        <v>1</v>
      </c>
    </row>
    <row r="123" spans="104:114" x14ac:dyDescent="0.25">
      <c r="DA123" s="172"/>
      <c r="DB123" s="32" t="str">
        <f>IF(DB124="","",CONCATENATE("Warband ",CZ124," ",DG123))</f>
        <v/>
      </c>
      <c r="DD123" s="172">
        <f t="shared" si="83"/>
        <v>1</v>
      </c>
      <c r="DG123" s="49" t="str">
        <f>CONCATENATE("   ",DH123,"/",DI123,IF(DH123&gt;DI123," !",""))</f>
        <v xml:space="preserve">   0/12</v>
      </c>
      <c r="DH123" s="172">
        <f t="shared" ref="DH123" si="109">INDEX($CB$1:$CU$1,CZ124)+DJ123</f>
        <v>0</v>
      </c>
      <c r="DI123" s="172">
        <f t="shared" ref="DI123" si="110">IF(DB124=$CW$6,0,12)</f>
        <v>12</v>
      </c>
      <c r="DJ123" s="172">
        <f t="shared" ref="DJ123" si="111">IF(DB124=$CW$26,1,0)</f>
        <v>0</v>
      </c>
    </row>
    <row r="124" spans="104:114" x14ac:dyDescent="0.25">
      <c r="CZ124" s="172">
        <v>9</v>
      </c>
      <c r="DA124" s="172" t="s">
        <v>278</v>
      </c>
      <c r="DB124" s="32" t="str">
        <f>T(LOOKUP(CZ124,$DM$1:$EF$1,$DM$2:$EF$2))</f>
        <v/>
      </c>
      <c r="DD124" s="172">
        <f t="shared" si="83"/>
        <v>1</v>
      </c>
    </row>
    <row r="125" spans="104:114" x14ac:dyDescent="0.25">
      <c r="DA125" s="172">
        <v>1</v>
      </c>
      <c r="DB125" s="32" t="str">
        <f t="shared" ref="DB125:DB136" si="112">T(CONCATENATE(LOOKUP(DA125,CJ$3:CJ$80,AY$3:AY$80)," ",LOOKUP(DA125,CJ$3:CJ$80,$CA$3:$CA$80)))</f>
        <v xml:space="preserve"> </v>
      </c>
      <c r="DD125" s="172">
        <f t="shared" si="83"/>
        <v>1</v>
      </c>
    </row>
    <row r="126" spans="104:114" x14ac:dyDescent="0.25">
      <c r="DA126" s="172">
        <v>2</v>
      </c>
      <c r="DB126" s="32" t="str">
        <f t="shared" si="112"/>
        <v xml:space="preserve"> </v>
      </c>
      <c r="DD126" s="172">
        <f t="shared" si="83"/>
        <v>1</v>
      </c>
    </row>
    <row r="127" spans="104:114" x14ac:dyDescent="0.25">
      <c r="DA127" s="172">
        <v>3</v>
      </c>
      <c r="DB127" s="32" t="str">
        <f t="shared" si="112"/>
        <v xml:space="preserve"> </v>
      </c>
      <c r="DD127" s="172">
        <f t="shared" si="83"/>
        <v>1</v>
      </c>
    </row>
    <row r="128" spans="104:114" x14ac:dyDescent="0.25">
      <c r="DA128" s="172">
        <v>4</v>
      </c>
      <c r="DB128" s="32" t="str">
        <f t="shared" si="112"/>
        <v xml:space="preserve"> </v>
      </c>
      <c r="DD128" s="172">
        <f t="shared" si="83"/>
        <v>1</v>
      </c>
    </row>
    <row r="129" spans="104:114" x14ac:dyDescent="0.25">
      <c r="DA129" s="172">
        <v>5</v>
      </c>
      <c r="DB129" s="32" t="str">
        <f t="shared" si="112"/>
        <v xml:space="preserve"> </v>
      </c>
      <c r="DD129" s="172">
        <f t="shared" si="83"/>
        <v>1</v>
      </c>
    </row>
    <row r="130" spans="104:114" x14ac:dyDescent="0.25">
      <c r="DA130" s="172">
        <v>6</v>
      </c>
      <c r="DB130" s="32" t="str">
        <f t="shared" si="112"/>
        <v xml:space="preserve"> </v>
      </c>
      <c r="DD130" s="172">
        <f t="shared" si="83"/>
        <v>1</v>
      </c>
    </row>
    <row r="131" spans="104:114" x14ac:dyDescent="0.25">
      <c r="DA131" s="172">
        <v>7</v>
      </c>
      <c r="DB131" s="32" t="str">
        <f t="shared" si="112"/>
        <v xml:space="preserve"> </v>
      </c>
      <c r="DD131" s="172">
        <f t="shared" si="83"/>
        <v>1</v>
      </c>
    </row>
    <row r="132" spans="104:114" x14ac:dyDescent="0.25">
      <c r="DA132" s="172">
        <v>8</v>
      </c>
      <c r="DB132" s="32" t="str">
        <f t="shared" si="112"/>
        <v xml:space="preserve"> </v>
      </c>
      <c r="DD132" s="172">
        <f t="shared" si="83"/>
        <v>1</v>
      </c>
    </row>
    <row r="133" spans="104:114" x14ac:dyDescent="0.25">
      <c r="DA133" s="172">
        <v>9</v>
      </c>
      <c r="DB133" s="32" t="str">
        <f t="shared" si="112"/>
        <v xml:space="preserve"> </v>
      </c>
      <c r="DD133" s="172">
        <f t="shared" ref="DD133:DD196" si="113">IF(OR(DB132="",DB132=" "),DD132,DD132+1)</f>
        <v>1</v>
      </c>
    </row>
    <row r="134" spans="104:114" x14ac:dyDescent="0.25">
      <c r="DA134" s="172">
        <v>10</v>
      </c>
      <c r="DB134" s="32" t="str">
        <f t="shared" si="112"/>
        <v xml:space="preserve"> </v>
      </c>
      <c r="DD134" s="172">
        <f t="shared" si="113"/>
        <v>1</v>
      </c>
    </row>
    <row r="135" spans="104:114" x14ac:dyDescent="0.25">
      <c r="DA135" s="172">
        <v>11</v>
      </c>
      <c r="DB135" s="32" t="str">
        <f t="shared" si="112"/>
        <v xml:space="preserve"> </v>
      </c>
      <c r="DD135" s="172">
        <f t="shared" si="113"/>
        <v>1</v>
      </c>
    </row>
    <row r="136" spans="104:114" x14ac:dyDescent="0.25">
      <c r="DA136" s="172">
        <v>12</v>
      </c>
      <c r="DB136" s="32" t="str">
        <f t="shared" si="112"/>
        <v xml:space="preserve"> </v>
      </c>
      <c r="DD136" s="172">
        <f t="shared" si="113"/>
        <v>1</v>
      </c>
    </row>
    <row r="137" spans="104:114" x14ac:dyDescent="0.25">
      <c r="DB137" s="196" t="str">
        <f>IF(DB124="","","----")</f>
        <v/>
      </c>
      <c r="DD137" s="172">
        <f t="shared" si="113"/>
        <v>1</v>
      </c>
    </row>
    <row r="138" spans="104:114" x14ac:dyDescent="0.25">
      <c r="DA138" s="172"/>
      <c r="DB138" s="32" t="str">
        <f>IF(DB139="","",CONCATENATE("Warband ",CZ139," ",DG138))</f>
        <v/>
      </c>
      <c r="DD138" s="172">
        <f t="shared" si="113"/>
        <v>1</v>
      </c>
      <c r="DG138" s="49" t="str">
        <f>CONCATENATE("   ",DH138,"/",DI138,IF(DH138&gt;DI138," !",""))</f>
        <v xml:space="preserve">   0/12</v>
      </c>
      <c r="DH138" s="172">
        <f t="shared" ref="DH138" si="114">INDEX($CB$1:$CU$1,CZ139)+DJ138</f>
        <v>0</v>
      </c>
      <c r="DI138" s="172">
        <f t="shared" ref="DI138" si="115">IF(DB139=$CW$6,0,12)</f>
        <v>12</v>
      </c>
      <c r="DJ138" s="172">
        <f t="shared" ref="DJ138" si="116">IF(DB139=$CW$26,1,0)</f>
        <v>0</v>
      </c>
    </row>
    <row r="139" spans="104:114" x14ac:dyDescent="0.25">
      <c r="CZ139" s="172">
        <v>10</v>
      </c>
      <c r="DA139" s="172" t="s">
        <v>278</v>
      </c>
      <c r="DB139" s="32" t="str">
        <f>T(LOOKUP(CZ139,$DM$1:$EF$1,$DM$2:$EF$2))</f>
        <v/>
      </c>
      <c r="DD139" s="172">
        <f t="shared" si="113"/>
        <v>1</v>
      </c>
    </row>
    <row r="140" spans="104:114" x14ac:dyDescent="0.25">
      <c r="DA140" s="172">
        <v>1</v>
      </c>
      <c r="DB140" s="32" t="str">
        <f t="shared" ref="DB140:DB151" si="117">T(CONCATENATE(LOOKUP(DA140,CK$3:CK$80,AZ$3:AZ$80)," ",LOOKUP(DA140,CK$3:CK$80,$CA$3:$CA$80)))</f>
        <v xml:space="preserve"> </v>
      </c>
      <c r="DD140" s="172">
        <f t="shared" si="113"/>
        <v>1</v>
      </c>
    </row>
    <row r="141" spans="104:114" x14ac:dyDescent="0.25">
      <c r="DA141" s="172">
        <v>2</v>
      </c>
      <c r="DB141" s="32" t="str">
        <f t="shared" si="117"/>
        <v xml:space="preserve"> </v>
      </c>
      <c r="DD141" s="172">
        <f t="shared" si="113"/>
        <v>1</v>
      </c>
    </row>
    <row r="142" spans="104:114" x14ac:dyDescent="0.25">
      <c r="DA142" s="172">
        <v>3</v>
      </c>
      <c r="DB142" s="32" t="str">
        <f t="shared" si="117"/>
        <v xml:space="preserve"> </v>
      </c>
      <c r="DD142" s="172">
        <f t="shared" si="113"/>
        <v>1</v>
      </c>
    </row>
    <row r="143" spans="104:114" x14ac:dyDescent="0.25">
      <c r="DA143" s="172">
        <v>4</v>
      </c>
      <c r="DB143" s="32" t="str">
        <f t="shared" si="117"/>
        <v xml:space="preserve"> </v>
      </c>
      <c r="DD143" s="172">
        <f t="shared" si="113"/>
        <v>1</v>
      </c>
    </row>
    <row r="144" spans="104:114" x14ac:dyDescent="0.25">
      <c r="DA144" s="172">
        <v>5</v>
      </c>
      <c r="DB144" s="32" t="str">
        <f t="shared" si="117"/>
        <v xml:space="preserve"> </v>
      </c>
      <c r="DD144" s="172">
        <f t="shared" si="113"/>
        <v>1</v>
      </c>
    </row>
    <row r="145" spans="104:114" x14ac:dyDescent="0.25">
      <c r="DA145" s="172">
        <v>6</v>
      </c>
      <c r="DB145" s="32" t="str">
        <f t="shared" si="117"/>
        <v xml:space="preserve"> </v>
      </c>
      <c r="DD145" s="172">
        <f t="shared" si="113"/>
        <v>1</v>
      </c>
    </row>
    <row r="146" spans="104:114" x14ac:dyDescent="0.25">
      <c r="DA146" s="172">
        <v>7</v>
      </c>
      <c r="DB146" s="32" t="str">
        <f t="shared" si="117"/>
        <v xml:space="preserve"> </v>
      </c>
      <c r="DD146" s="172">
        <f t="shared" si="113"/>
        <v>1</v>
      </c>
    </row>
    <row r="147" spans="104:114" x14ac:dyDescent="0.25">
      <c r="DA147" s="172">
        <v>8</v>
      </c>
      <c r="DB147" s="32" t="str">
        <f t="shared" si="117"/>
        <v xml:space="preserve"> </v>
      </c>
      <c r="DD147" s="172">
        <f t="shared" si="113"/>
        <v>1</v>
      </c>
    </row>
    <row r="148" spans="104:114" x14ac:dyDescent="0.25">
      <c r="DA148" s="172">
        <v>9</v>
      </c>
      <c r="DB148" s="32" t="str">
        <f t="shared" si="117"/>
        <v xml:space="preserve"> </v>
      </c>
      <c r="DD148" s="172">
        <f t="shared" si="113"/>
        <v>1</v>
      </c>
    </row>
    <row r="149" spans="104:114" x14ac:dyDescent="0.25">
      <c r="DA149" s="172">
        <v>10</v>
      </c>
      <c r="DB149" s="32" t="str">
        <f t="shared" si="117"/>
        <v xml:space="preserve"> </v>
      </c>
      <c r="DD149" s="172">
        <f t="shared" si="113"/>
        <v>1</v>
      </c>
    </row>
    <row r="150" spans="104:114" x14ac:dyDescent="0.25">
      <c r="DA150" s="172">
        <v>11</v>
      </c>
      <c r="DB150" s="32" t="str">
        <f t="shared" si="117"/>
        <v xml:space="preserve"> </v>
      </c>
      <c r="DD150" s="172">
        <f t="shared" si="113"/>
        <v>1</v>
      </c>
    </row>
    <row r="151" spans="104:114" x14ac:dyDescent="0.25">
      <c r="DA151" s="172">
        <v>12</v>
      </c>
      <c r="DB151" s="32" t="str">
        <f t="shared" si="117"/>
        <v xml:space="preserve"> </v>
      </c>
      <c r="DD151" s="172">
        <f t="shared" si="113"/>
        <v>1</v>
      </c>
    </row>
    <row r="152" spans="104:114" x14ac:dyDescent="0.25">
      <c r="DB152" s="196" t="str">
        <f>IF(DB139="","","----")</f>
        <v/>
      </c>
      <c r="DD152" s="172">
        <f t="shared" si="113"/>
        <v>1</v>
      </c>
    </row>
    <row r="153" spans="104:114" x14ac:dyDescent="0.25">
      <c r="DA153" s="172"/>
      <c r="DB153" s="32" t="str">
        <f>IF(DB154="","",CONCATENATE("Warband ",CZ154," ",DG153))</f>
        <v/>
      </c>
      <c r="DD153" s="172">
        <f t="shared" si="113"/>
        <v>1</v>
      </c>
      <c r="DG153" s="49" t="str">
        <f>CONCATENATE("   ",DH153,"/",DI153,IF(DH153&gt;DI153," !",""))</f>
        <v xml:space="preserve">   0/12</v>
      </c>
      <c r="DH153" s="172">
        <f t="shared" ref="DH153" si="118">INDEX($CB$1:$CU$1,CZ154)+DJ153</f>
        <v>0</v>
      </c>
      <c r="DI153" s="172">
        <f t="shared" ref="DI153" si="119">IF(DB154=$CW$6,0,12)</f>
        <v>12</v>
      </c>
      <c r="DJ153" s="172">
        <f t="shared" ref="DJ153" si="120">IF(DB154=$CW$26,1,0)</f>
        <v>0</v>
      </c>
    </row>
    <row r="154" spans="104:114" x14ac:dyDescent="0.25">
      <c r="CZ154" s="172">
        <v>11</v>
      </c>
      <c r="DA154" s="172" t="s">
        <v>278</v>
      </c>
      <c r="DB154" s="32" t="str">
        <f>T(LOOKUP(CZ154,$DM$1:$EF$1,$DM$2:$EF$2))</f>
        <v/>
      </c>
      <c r="DD154" s="172">
        <f t="shared" si="113"/>
        <v>1</v>
      </c>
    </row>
    <row r="155" spans="104:114" x14ac:dyDescent="0.25">
      <c r="DA155" s="172">
        <v>1</v>
      </c>
      <c r="DB155" s="32" t="str">
        <f t="shared" ref="DB155:DB166" si="121">T(CONCATENATE(LOOKUP(DA155,CL$3:CL$80,BA$3:BA$80)," ",LOOKUP(DA155,CL$3:CL$80,$CA$3:$CA$80)))</f>
        <v xml:space="preserve"> </v>
      </c>
      <c r="DD155" s="172">
        <f t="shared" si="113"/>
        <v>1</v>
      </c>
    </row>
    <row r="156" spans="104:114" x14ac:dyDescent="0.25">
      <c r="DA156" s="172">
        <v>2</v>
      </c>
      <c r="DB156" s="32" t="str">
        <f t="shared" si="121"/>
        <v xml:space="preserve"> </v>
      </c>
      <c r="DD156" s="172">
        <f t="shared" si="113"/>
        <v>1</v>
      </c>
    </row>
    <row r="157" spans="104:114" x14ac:dyDescent="0.25">
      <c r="DA157" s="172">
        <v>3</v>
      </c>
      <c r="DB157" s="32" t="str">
        <f t="shared" si="121"/>
        <v xml:space="preserve"> </v>
      </c>
      <c r="DD157" s="172">
        <f t="shared" si="113"/>
        <v>1</v>
      </c>
    </row>
    <row r="158" spans="104:114" x14ac:dyDescent="0.25">
      <c r="DA158" s="172">
        <v>4</v>
      </c>
      <c r="DB158" s="32" t="str">
        <f t="shared" si="121"/>
        <v xml:space="preserve"> </v>
      </c>
      <c r="DD158" s="172">
        <f t="shared" si="113"/>
        <v>1</v>
      </c>
    </row>
    <row r="159" spans="104:114" x14ac:dyDescent="0.25">
      <c r="DA159" s="172">
        <v>5</v>
      </c>
      <c r="DB159" s="32" t="str">
        <f t="shared" si="121"/>
        <v xml:space="preserve"> </v>
      </c>
      <c r="DD159" s="172">
        <f t="shared" si="113"/>
        <v>1</v>
      </c>
    </row>
    <row r="160" spans="104:114" x14ac:dyDescent="0.25">
      <c r="DA160" s="172">
        <v>6</v>
      </c>
      <c r="DB160" s="32" t="str">
        <f t="shared" si="121"/>
        <v xml:space="preserve"> </v>
      </c>
      <c r="DD160" s="172">
        <f t="shared" si="113"/>
        <v>1</v>
      </c>
    </row>
    <row r="161" spans="104:114" x14ac:dyDescent="0.25">
      <c r="DA161" s="172">
        <v>7</v>
      </c>
      <c r="DB161" s="32" t="str">
        <f t="shared" si="121"/>
        <v xml:space="preserve"> </v>
      </c>
      <c r="DD161" s="172">
        <f t="shared" si="113"/>
        <v>1</v>
      </c>
    </row>
    <row r="162" spans="104:114" x14ac:dyDescent="0.25">
      <c r="DA162" s="172">
        <v>8</v>
      </c>
      <c r="DB162" s="32" t="str">
        <f t="shared" si="121"/>
        <v xml:space="preserve"> </v>
      </c>
      <c r="DD162" s="172">
        <f t="shared" si="113"/>
        <v>1</v>
      </c>
    </row>
    <row r="163" spans="104:114" x14ac:dyDescent="0.25">
      <c r="DA163" s="172">
        <v>9</v>
      </c>
      <c r="DB163" s="32" t="str">
        <f t="shared" si="121"/>
        <v xml:space="preserve"> </v>
      </c>
      <c r="DD163" s="172">
        <f t="shared" si="113"/>
        <v>1</v>
      </c>
    </row>
    <row r="164" spans="104:114" x14ac:dyDescent="0.25">
      <c r="DA164" s="172">
        <v>10</v>
      </c>
      <c r="DB164" s="32" t="str">
        <f t="shared" si="121"/>
        <v xml:space="preserve"> </v>
      </c>
      <c r="DD164" s="172">
        <f t="shared" si="113"/>
        <v>1</v>
      </c>
    </row>
    <row r="165" spans="104:114" x14ac:dyDescent="0.25">
      <c r="DA165" s="172">
        <v>11</v>
      </c>
      <c r="DB165" s="32" t="str">
        <f t="shared" si="121"/>
        <v xml:space="preserve"> </v>
      </c>
      <c r="DD165" s="172">
        <f t="shared" si="113"/>
        <v>1</v>
      </c>
    </row>
    <row r="166" spans="104:114" x14ac:dyDescent="0.25">
      <c r="DA166" s="172">
        <v>12</v>
      </c>
      <c r="DB166" s="32" t="str">
        <f t="shared" si="121"/>
        <v xml:space="preserve"> </v>
      </c>
      <c r="DD166" s="172">
        <f t="shared" si="113"/>
        <v>1</v>
      </c>
    </row>
    <row r="167" spans="104:114" x14ac:dyDescent="0.25">
      <c r="DB167" s="196" t="str">
        <f>IF(DB154="","","----")</f>
        <v/>
      </c>
      <c r="DD167" s="172">
        <f t="shared" si="113"/>
        <v>1</v>
      </c>
    </row>
    <row r="168" spans="104:114" x14ac:dyDescent="0.25">
      <c r="DA168" s="172"/>
      <c r="DB168" s="32" t="str">
        <f>IF(DB169="","",CONCATENATE("Warband ",CZ169," ",DG168))</f>
        <v/>
      </c>
      <c r="DD168" s="172">
        <f t="shared" si="113"/>
        <v>1</v>
      </c>
      <c r="DG168" s="49" t="str">
        <f>CONCATENATE("   ",DH168,"/",DI168,IF(DH168&gt;DI168," !",""))</f>
        <v xml:space="preserve">   0/12</v>
      </c>
      <c r="DH168" s="172">
        <f t="shared" ref="DH168" si="122">INDEX($CB$1:$CU$1,CZ169)+DJ168</f>
        <v>0</v>
      </c>
      <c r="DI168" s="172">
        <f t="shared" ref="DI168" si="123">IF(DB169=$CW$6,0,12)</f>
        <v>12</v>
      </c>
      <c r="DJ168" s="172">
        <f t="shared" ref="DJ168" si="124">IF(DB169=$CW$26,1,0)</f>
        <v>0</v>
      </c>
    </row>
    <row r="169" spans="104:114" x14ac:dyDescent="0.25">
      <c r="CZ169" s="172">
        <v>12</v>
      </c>
      <c r="DA169" s="172" t="s">
        <v>278</v>
      </c>
      <c r="DB169" s="32" t="str">
        <f>T(LOOKUP(CZ169,$DM$1:$EF$1,$DM$2:$EF$2))</f>
        <v/>
      </c>
      <c r="DD169" s="172">
        <f t="shared" si="113"/>
        <v>1</v>
      </c>
    </row>
    <row r="170" spans="104:114" x14ac:dyDescent="0.25">
      <c r="DA170" s="172">
        <v>1</v>
      </c>
      <c r="DB170" s="32" t="str">
        <f t="shared" ref="DB170:DB181" si="125">T(CONCATENATE(LOOKUP(DA170,CM$3:CM$80,BB$3:BB$80)," ",LOOKUP(DA170,CM$3:CM$80,$CA$3:$CA$80)))</f>
        <v xml:space="preserve"> </v>
      </c>
      <c r="DD170" s="172">
        <f t="shared" si="113"/>
        <v>1</v>
      </c>
    </row>
    <row r="171" spans="104:114" x14ac:dyDescent="0.25">
      <c r="DA171" s="172">
        <v>2</v>
      </c>
      <c r="DB171" s="32" t="str">
        <f t="shared" si="125"/>
        <v xml:space="preserve"> </v>
      </c>
      <c r="DD171" s="172">
        <f t="shared" si="113"/>
        <v>1</v>
      </c>
    </row>
    <row r="172" spans="104:114" x14ac:dyDescent="0.25">
      <c r="DA172" s="172">
        <v>3</v>
      </c>
      <c r="DB172" s="32" t="str">
        <f t="shared" si="125"/>
        <v xml:space="preserve"> </v>
      </c>
      <c r="DD172" s="172">
        <f t="shared" si="113"/>
        <v>1</v>
      </c>
    </row>
    <row r="173" spans="104:114" x14ac:dyDescent="0.25">
      <c r="DA173" s="172">
        <v>4</v>
      </c>
      <c r="DB173" s="32" t="str">
        <f t="shared" si="125"/>
        <v xml:space="preserve"> </v>
      </c>
      <c r="DD173" s="172">
        <f t="shared" si="113"/>
        <v>1</v>
      </c>
    </row>
    <row r="174" spans="104:114" x14ac:dyDescent="0.25">
      <c r="DA174" s="172">
        <v>5</v>
      </c>
      <c r="DB174" s="32" t="str">
        <f t="shared" si="125"/>
        <v xml:space="preserve"> </v>
      </c>
      <c r="DD174" s="172">
        <f t="shared" si="113"/>
        <v>1</v>
      </c>
    </row>
    <row r="175" spans="104:114" x14ac:dyDescent="0.25">
      <c r="DA175" s="172">
        <v>6</v>
      </c>
      <c r="DB175" s="32" t="str">
        <f t="shared" si="125"/>
        <v xml:space="preserve"> </v>
      </c>
      <c r="DD175" s="172">
        <f t="shared" si="113"/>
        <v>1</v>
      </c>
    </row>
    <row r="176" spans="104:114" x14ac:dyDescent="0.25">
      <c r="DA176" s="172">
        <v>7</v>
      </c>
      <c r="DB176" s="32" t="str">
        <f t="shared" si="125"/>
        <v xml:space="preserve"> </v>
      </c>
      <c r="DD176" s="172">
        <f t="shared" si="113"/>
        <v>1</v>
      </c>
    </row>
    <row r="177" spans="104:114" x14ac:dyDescent="0.25">
      <c r="DA177" s="172">
        <v>8</v>
      </c>
      <c r="DB177" s="32" t="str">
        <f t="shared" si="125"/>
        <v xml:space="preserve"> </v>
      </c>
      <c r="DD177" s="172">
        <f t="shared" si="113"/>
        <v>1</v>
      </c>
    </row>
    <row r="178" spans="104:114" x14ac:dyDescent="0.25">
      <c r="DA178" s="172">
        <v>9</v>
      </c>
      <c r="DB178" s="32" t="str">
        <f t="shared" si="125"/>
        <v xml:space="preserve"> </v>
      </c>
      <c r="DD178" s="172">
        <f t="shared" si="113"/>
        <v>1</v>
      </c>
    </row>
    <row r="179" spans="104:114" x14ac:dyDescent="0.25">
      <c r="DA179" s="172">
        <v>10</v>
      </c>
      <c r="DB179" s="32" t="str">
        <f t="shared" si="125"/>
        <v xml:space="preserve"> </v>
      </c>
      <c r="DD179" s="172">
        <f t="shared" si="113"/>
        <v>1</v>
      </c>
    </row>
    <row r="180" spans="104:114" x14ac:dyDescent="0.25">
      <c r="DA180" s="172">
        <v>11</v>
      </c>
      <c r="DB180" s="32" t="str">
        <f t="shared" si="125"/>
        <v xml:space="preserve"> </v>
      </c>
      <c r="DD180" s="172">
        <f t="shared" si="113"/>
        <v>1</v>
      </c>
    </row>
    <row r="181" spans="104:114" x14ac:dyDescent="0.25">
      <c r="DA181" s="172">
        <v>12</v>
      </c>
      <c r="DB181" s="32" t="str">
        <f t="shared" si="125"/>
        <v xml:space="preserve"> </v>
      </c>
      <c r="DD181" s="172">
        <f t="shared" si="113"/>
        <v>1</v>
      </c>
    </row>
    <row r="182" spans="104:114" x14ac:dyDescent="0.25">
      <c r="DB182" s="196" t="str">
        <f>IF(DB169="","","----")</f>
        <v/>
      </c>
      <c r="DD182" s="172">
        <f t="shared" si="113"/>
        <v>1</v>
      </c>
    </row>
    <row r="183" spans="104:114" x14ac:dyDescent="0.25">
      <c r="DA183" s="172"/>
      <c r="DB183" s="32" t="str">
        <f>IF(DB184="","",CONCATENATE("Warband ",CZ184," ",DG183))</f>
        <v/>
      </c>
      <c r="DD183" s="172">
        <f t="shared" si="113"/>
        <v>1</v>
      </c>
      <c r="DG183" s="49" t="str">
        <f>CONCATENATE("   ",DH183,"/",DI183,IF(DH183&gt;DI183," !",""))</f>
        <v xml:space="preserve">   0/12</v>
      </c>
      <c r="DH183" s="172">
        <f t="shared" ref="DH183" si="126">INDEX($CB$1:$CU$1,CZ184)+DJ183</f>
        <v>0</v>
      </c>
      <c r="DI183" s="172">
        <f t="shared" ref="DI183" si="127">IF(DB184=$CW$6,0,12)</f>
        <v>12</v>
      </c>
      <c r="DJ183" s="172">
        <f t="shared" ref="DJ183" si="128">IF(DB184=$CW$26,1,0)</f>
        <v>0</v>
      </c>
    </row>
    <row r="184" spans="104:114" x14ac:dyDescent="0.25">
      <c r="CZ184" s="172">
        <v>13</v>
      </c>
      <c r="DA184" s="172" t="s">
        <v>278</v>
      </c>
      <c r="DB184" s="32" t="str">
        <f>T(LOOKUP(CZ184,$DM$1:$EF$1,$DM$2:$EF$2))</f>
        <v/>
      </c>
      <c r="DD184" s="172">
        <f t="shared" si="113"/>
        <v>1</v>
      </c>
    </row>
    <row r="185" spans="104:114" x14ac:dyDescent="0.25">
      <c r="DA185" s="172">
        <v>1</v>
      </c>
      <c r="DB185" s="32" t="str">
        <f t="shared" ref="DB185:DB196" si="129">T(CONCATENATE(LOOKUP(DA185,CN$3:CN$80,BC$3:BC$80)," ",LOOKUP(DA185,CN$3:CN$80,$CA$3:$CA$80)))</f>
        <v xml:space="preserve"> </v>
      </c>
      <c r="DD185" s="172">
        <f t="shared" si="113"/>
        <v>1</v>
      </c>
    </row>
    <row r="186" spans="104:114" x14ac:dyDescent="0.25">
      <c r="DA186" s="172">
        <v>2</v>
      </c>
      <c r="DB186" s="32" t="str">
        <f t="shared" si="129"/>
        <v xml:space="preserve"> </v>
      </c>
      <c r="DD186" s="172">
        <f t="shared" si="113"/>
        <v>1</v>
      </c>
    </row>
    <row r="187" spans="104:114" x14ac:dyDescent="0.25">
      <c r="DA187" s="172">
        <v>3</v>
      </c>
      <c r="DB187" s="32" t="str">
        <f t="shared" si="129"/>
        <v xml:space="preserve"> </v>
      </c>
      <c r="DD187" s="172">
        <f t="shared" si="113"/>
        <v>1</v>
      </c>
    </row>
    <row r="188" spans="104:114" x14ac:dyDescent="0.25">
      <c r="DA188" s="172">
        <v>4</v>
      </c>
      <c r="DB188" s="32" t="str">
        <f t="shared" si="129"/>
        <v xml:space="preserve"> </v>
      </c>
      <c r="DD188" s="172">
        <f t="shared" si="113"/>
        <v>1</v>
      </c>
    </row>
    <row r="189" spans="104:114" x14ac:dyDescent="0.25">
      <c r="DA189" s="172">
        <v>5</v>
      </c>
      <c r="DB189" s="32" t="str">
        <f t="shared" si="129"/>
        <v xml:space="preserve"> </v>
      </c>
      <c r="DD189" s="172">
        <f t="shared" si="113"/>
        <v>1</v>
      </c>
    </row>
    <row r="190" spans="104:114" x14ac:dyDescent="0.25">
      <c r="DA190" s="172">
        <v>6</v>
      </c>
      <c r="DB190" s="32" t="str">
        <f t="shared" si="129"/>
        <v xml:space="preserve"> </v>
      </c>
      <c r="DD190" s="172">
        <f t="shared" si="113"/>
        <v>1</v>
      </c>
    </row>
    <row r="191" spans="104:114" x14ac:dyDescent="0.25">
      <c r="DA191" s="172">
        <v>7</v>
      </c>
      <c r="DB191" s="32" t="str">
        <f t="shared" si="129"/>
        <v xml:space="preserve"> </v>
      </c>
      <c r="DD191" s="172">
        <f t="shared" si="113"/>
        <v>1</v>
      </c>
    </row>
    <row r="192" spans="104:114" x14ac:dyDescent="0.25">
      <c r="DA192" s="172">
        <v>8</v>
      </c>
      <c r="DB192" s="32" t="str">
        <f t="shared" si="129"/>
        <v xml:space="preserve"> </v>
      </c>
      <c r="DD192" s="172">
        <f t="shared" si="113"/>
        <v>1</v>
      </c>
    </row>
    <row r="193" spans="104:114" x14ac:dyDescent="0.25">
      <c r="DA193" s="172">
        <v>9</v>
      </c>
      <c r="DB193" s="32" t="str">
        <f t="shared" si="129"/>
        <v xml:space="preserve"> </v>
      </c>
      <c r="DD193" s="172">
        <f t="shared" si="113"/>
        <v>1</v>
      </c>
    </row>
    <row r="194" spans="104:114" x14ac:dyDescent="0.25">
      <c r="DA194" s="172">
        <v>10</v>
      </c>
      <c r="DB194" s="32" t="str">
        <f t="shared" si="129"/>
        <v xml:space="preserve"> </v>
      </c>
      <c r="DD194" s="172">
        <f t="shared" si="113"/>
        <v>1</v>
      </c>
    </row>
    <row r="195" spans="104:114" x14ac:dyDescent="0.25">
      <c r="DA195" s="172">
        <v>11</v>
      </c>
      <c r="DB195" s="32" t="str">
        <f t="shared" si="129"/>
        <v xml:space="preserve"> </v>
      </c>
      <c r="DD195" s="172">
        <f t="shared" si="113"/>
        <v>1</v>
      </c>
    </row>
    <row r="196" spans="104:114" x14ac:dyDescent="0.25">
      <c r="DA196" s="172">
        <v>12</v>
      </c>
      <c r="DB196" s="32" t="str">
        <f t="shared" si="129"/>
        <v xml:space="preserve"> </v>
      </c>
      <c r="DD196" s="172">
        <f t="shared" si="113"/>
        <v>1</v>
      </c>
    </row>
    <row r="197" spans="104:114" x14ac:dyDescent="0.25">
      <c r="DB197" s="196" t="str">
        <f>IF(DB184="","","----")</f>
        <v/>
      </c>
      <c r="DD197" s="172">
        <f t="shared" ref="DD197:DD260" si="130">IF(OR(DB196="",DB196=" "),DD196,DD196+1)</f>
        <v>1</v>
      </c>
    </row>
    <row r="198" spans="104:114" x14ac:dyDescent="0.25">
      <c r="DA198" s="172"/>
      <c r="DB198" s="32" t="str">
        <f>IF(DB199="","",CONCATENATE("Warband ",CZ199," ",DG198))</f>
        <v/>
      </c>
      <c r="DD198" s="172">
        <f t="shared" si="130"/>
        <v>1</v>
      </c>
      <c r="DG198" s="49" t="str">
        <f>CONCATENATE("   ",DH198,"/",DI198,IF(DH198&gt;DI198," !",""))</f>
        <v xml:space="preserve">   0/12</v>
      </c>
      <c r="DH198" s="172">
        <f t="shared" ref="DH198" si="131">INDEX($CB$1:$CU$1,CZ199)+DJ198</f>
        <v>0</v>
      </c>
      <c r="DI198" s="172">
        <f t="shared" ref="DI198" si="132">IF(DB199=$CW$6,0,12)</f>
        <v>12</v>
      </c>
      <c r="DJ198" s="172">
        <f t="shared" ref="DJ198" si="133">IF(DB199=$CW$26,1,0)</f>
        <v>0</v>
      </c>
    </row>
    <row r="199" spans="104:114" x14ac:dyDescent="0.25">
      <c r="CZ199" s="172">
        <v>14</v>
      </c>
      <c r="DA199" s="172" t="s">
        <v>278</v>
      </c>
      <c r="DB199" s="32" t="str">
        <f>T(LOOKUP(CZ199,$DM$1:$EF$1,$DM$2:$EF$2))</f>
        <v/>
      </c>
      <c r="DD199" s="172">
        <f t="shared" si="130"/>
        <v>1</v>
      </c>
    </row>
    <row r="200" spans="104:114" x14ac:dyDescent="0.25">
      <c r="DA200" s="172">
        <v>1</v>
      </c>
      <c r="DB200" s="32" t="str">
        <f t="shared" ref="DB200:DB211" si="134">T(CONCATENATE(LOOKUP(DA200,CO$3:CO$80,BD$3:BD$80)," ",LOOKUP(DA200,CO$3:CO$80,$CA$3:$CA$80)))</f>
        <v xml:space="preserve"> </v>
      </c>
      <c r="DD200" s="172">
        <f t="shared" si="130"/>
        <v>1</v>
      </c>
    </row>
    <row r="201" spans="104:114" x14ac:dyDescent="0.25">
      <c r="DA201" s="172">
        <v>2</v>
      </c>
      <c r="DB201" s="32" t="str">
        <f t="shared" si="134"/>
        <v xml:space="preserve"> </v>
      </c>
      <c r="DD201" s="172">
        <f t="shared" si="130"/>
        <v>1</v>
      </c>
    </row>
    <row r="202" spans="104:114" x14ac:dyDescent="0.25">
      <c r="DA202" s="172">
        <v>3</v>
      </c>
      <c r="DB202" s="32" t="str">
        <f t="shared" si="134"/>
        <v xml:space="preserve"> </v>
      </c>
      <c r="DD202" s="172">
        <f t="shared" si="130"/>
        <v>1</v>
      </c>
    </row>
    <row r="203" spans="104:114" x14ac:dyDescent="0.25">
      <c r="DA203" s="172">
        <v>4</v>
      </c>
      <c r="DB203" s="32" t="str">
        <f t="shared" si="134"/>
        <v xml:space="preserve"> </v>
      </c>
      <c r="DD203" s="172">
        <f t="shared" si="130"/>
        <v>1</v>
      </c>
    </row>
    <row r="204" spans="104:114" x14ac:dyDescent="0.25">
      <c r="DA204" s="172">
        <v>5</v>
      </c>
      <c r="DB204" s="32" t="str">
        <f t="shared" si="134"/>
        <v xml:space="preserve"> </v>
      </c>
      <c r="DD204" s="172">
        <f t="shared" si="130"/>
        <v>1</v>
      </c>
    </row>
    <row r="205" spans="104:114" x14ac:dyDescent="0.25">
      <c r="DA205" s="172">
        <v>6</v>
      </c>
      <c r="DB205" s="32" t="str">
        <f t="shared" si="134"/>
        <v xml:space="preserve"> </v>
      </c>
      <c r="DD205" s="172">
        <f t="shared" si="130"/>
        <v>1</v>
      </c>
    </row>
    <row r="206" spans="104:114" x14ac:dyDescent="0.25">
      <c r="DA206" s="172">
        <v>7</v>
      </c>
      <c r="DB206" s="32" t="str">
        <f t="shared" si="134"/>
        <v xml:space="preserve"> </v>
      </c>
      <c r="DD206" s="172">
        <f t="shared" si="130"/>
        <v>1</v>
      </c>
    </row>
    <row r="207" spans="104:114" x14ac:dyDescent="0.25">
      <c r="DA207" s="172">
        <v>8</v>
      </c>
      <c r="DB207" s="32" t="str">
        <f t="shared" si="134"/>
        <v xml:space="preserve"> </v>
      </c>
      <c r="DD207" s="172">
        <f t="shared" si="130"/>
        <v>1</v>
      </c>
    </row>
    <row r="208" spans="104:114" x14ac:dyDescent="0.25">
      <c r="DA208" s="172">
        <v>9</v>
      </c>
      <c r="DB208" s="32" t="str">
        <f t="shared" si="134"/>
        <v xml:space="preserve"> </v>
      </c>
      <c r="DD208" s="172">
        <f t="shared" si="130"/>
        <v>1</v>
      </c>
    </row>
    <row r="209" spans="104:114" x14ac:dyDescent="0.25">
      <c r="DA209" s="172">
        <v>10</v>
      </c>
      <c r="DB209" s="32" t="str">
        <f t="shared" si="134"/>
        <v xml:space="preserve"> </v>
      </c>
      <c r="DD209" s="172">
        <f t="shared" si="130"/>
        <v>1</v>
      </c>
    </row>
    <row r="210" spans="104:114" x14ac:dyDescent="0.25">
      <c r="DA210" s="172">
        <v>11</v>
      </c>
      <c r="DB210" s="32" t="str">
        <f t="shared" si="134"/>
        <v xml:space="preserve"> </v>
      </c>
      <c r="DD210" s="172">
        <f t="shared" si="130"/>
        <v>1</v>
      </c>
    </row>
    <row r="211" spans="104:114" x14ac:dyDescent="0.25">
      <c r="DA211" s="172">
        <v>12</v>
      </c>
      <c r="DB211" s="32" t="str">
        <f t="shared" si="134"/>
        <v xml:space="preserve"> </v>
      </c>
      <c r="DD211" s="172">
        <f t="shared" si="130"/>
        <v>1</v>
      </c>
    </row>
    <row r="212" spans="104:114" x14ac:dyDescent="0.25">
      <c r="DB212" s="196" t="str">
        <f>IF(DB199="","","----")</f>
        <v/>
      </c>
      <c r="DD212" s="172">
        <f t="shared" si="130"/>
        <v>1</v>
      </c>
    </row>
    <row r="213" spans="104:114" x14ac:dyDescent="0.25">
      <c r="DA213" s="172"/>
      <c r="DB213" s="32" t="str">
        <f>IF(DB214="","",CONCATENATE("Warband ",CZ214," ",DG213))</f>
        <v/>
      </c>
      <c r="DD213" s="172">
        <f t="shared" si="130"/>
        <v>1</v>
      </c>
      <c r="DG213" s="49" t="str">
        <f>CONCATENATE("   ",DH213,"/",DI213,IF(DH213&gt;DI213," !",""))</f>
        <v xml:space="preserve">   0/12</v>
      </c>
      <c r="DH213" s="172">
        <f t="shared" ref="DH213" si="135">INDEX($CB$1:$CU$1,CZ214)+DJ213</f>
        <v>0</v>
      </c>
      <c r="DI213" s="172">
        <f t="shared" ref="DI213" si="136">IF(DB214=$CW$6,0,12)</f>
        <v>12</v>
      </c>
      <c r="DJ213" s="172">
        <f t="shared" ref="DJ213" si="137">IF(DB214=$CW$26,1,0)</f>
        <v>0</v>
      </c>
    </row>
    <row r="214" spans="104:114" x14ac:dyDescent="0.25">
      <c r="CZ214" s="172">
        <v>15</v>
      </c>
      <c r="DA214" s="172" t="s">
        <v>278</v>
      </c>
      <c r="DB214" s="32" t="str">
        <f>T(LOOKUP(CZ214,$DM$1:$EF$1,$DM$2:$EF$2))</f>
        <v/>
      </c>
      <c r="DD214" s="172">
        <f t="shared" si="130"/>
        <v>1</v>
      </c>
    </row>
    <row r="215" spans="104:114" x14ac:dyDescent="0.25">
      <c r="DA215" s="172">
        <v>1</v>
      </c>
      <c r="DB215" s="32" t="str">
        <f t="shared" ref="DB215:DB226" si="138">T(CONCATENATE(LOOKUP(DA215,CP$3:CP$80,BE$3:BE$80)," ",LOOKUP(DA215,CP$3:CP$80,$CA$3:$CA$80)))</f>
        <v xml:space="preserve"> </v>
      </c>
      <c r="DD215" s="172">
        <f t="shared" si="130"/>
        <v>1</v>
      </c>
    </row>
    <row r="216" spans="104:114" x14ac:dyDescent="0.25">
      <c r="DA216" s="172">
        <v>2</v>
      </c>
      <c r="DB216" s="32" t="str">
        <f t="shared" si="138"/>
        <v xml:space="preserve"> </v>
      </c>
      <c r="DD216" s="172">
        <f t="shared" si="130"/>
        <v>1</v>
      </c>
    </row>
    <row r="217" spans="104:114" x14ac:dyDescent="0.25">
      <c r="DA217" s="172">
        <v>3</v>
      </c>
      <c r="DB217" s="32" t="str">
        <f t="shared" si="138"/>
        <v xml:space="preserve"> </v>
      </c>
      <c r="DD217" s="172">
        <f t="shared" si="130"/>
        <v>1</v>
      </c>
    </row>
    <row r="218" spans="104:114" x14ac:dyDescent="0.25">
      <c r="DA218" s="172">
        <v>4</v>
      </c>
      <c r="DB218" s="32" t="str">
        <f t="shared" si="138"/>
        <v xml:space="preserve"> </v>
      </c>
      <c r="DD218" s="172">
        <f t="shared" si="130"/>
        <v>1</v>
      </c>
    </row>
    <row r="219" spans="104:114" x14ac:dyDescent="0.25">
      <c r="DA219" s="172">
        <v>5</v>
      </c>
      <c r="DB219" s="32" t="str">
        <f t="shared" si="138"/>
        <v xml:space="preserve"> </v>
      </c>
      <c r="DD219" s="172">
        <f t="shared" si="130"/>
        <v>1</v>
      </c>
    </row>
    <row r="220" spans="104:114" x14ac:dyDescent="0.25">
      <c r="DA220" s="172">
        <v>6</v>
      </c>
      <c r="DB220" s="32" t="str">
        <f t="shared" si="138"/>
        <v xml:space="preserve"> </v>
      </c>
      <c r="DD220" s="172">
        <f t="shared" si="130"/>
        <v>1</v>
      </c>
    </row>
    <row r="221" spans="104:114" x14ac:dyDescent="0.25">
      <c r="DA221" s="172">
        <v>7</v>
      </c>
      <c r="DB221" s="32" t="str">
        <f t="shared" si="138"/>
        <v xml:space="preserve"> </v>
      </c>
      <c r="DD221" s="172">
        <f t="shared" si="130"/>
        <v>1</v>
      </c>
    </row>
    <row r="222" spans="104:114" x14ac:dyDescent="0.25">
      <c r="DA222" s="172">
        <v>8</v>
      </c>
      <c r="DB222" s="32" t="str">
        <f t="shared" si="138"/>
        <v xml:space="preserve"> </v>
      </c>
      <c r="DD222" s="172">
        <f t="shared" si="130"/>
        <v>1</v>
      </c>
    </row>
    <row r="223" spans="104:114" x14ac:dyDescent="0.25">
      <c r="DA223" s="172">
        <v>9</v>
      </c>
      <c r="DB223" s="32" t="str">
        <f t="shared" si="138"/>
        <v xml:space="preserve"> </v>
      </c>
      <c r="DD223" s="172">
        <f t="shared" si="130"/>
        <v>1</v>
      </c>
    </row>
    <row r="224" spans="104:114" x14ac:dyDescent="0.25">
      <c r="DA224" s="172">
        <v>10</v>
      </c>
      <c r="DB224" s="32" t="str">
        <f t="shared" si="138"/>
        <v xml:space="preserve"> </v>
      </c>
      <c r="DD224" s="172">
        <f t="shared" si="130"/>
        <v>1</v>
      </c>
    </row>
    <row r="225" spans="104:114" x14ac:dyDescent="0.25">
      <c r="DA225" s="172">
        <v>11</v>
      </c>
      <c r="DB225" s="32" t="str">
        <f t="shared" si="138"/>
        <v xml:space="preserve"> </v>
      </c>
      <c r="DD225" s="172">
        <f t="shared" si="130"/>
        <v>1</v>
      </c>
    </row>
    <row r="226" spans="104:114" x14ac:dyDescent="0.25">
      <c r="DA226" s="172">
        <v>12</v>
      </c>
      <c r="DB226" s="32" t="str">
        <f t="shared" si="138"/>
        <v xml:space="preserve"> </v>
      </c>
      <c r="DD226" s="172">
        <f t="shared" si="130"/>
        <v>1</v>
      </c>
    </row>
    <row r="227" spans="104:114" x14ac:dyDescent="0.25">
      <c r="DB227" s="196" t="str">
        <f>IF(DB214="","","----")</f>
        <v/>
      </c>
      <c r="DD227" s="172">
        <f t="shared" si="130"/>
        <v>1</v>
      </c>
    </row>
    <row r="228" spans="104:114" x14ac:dyDescent="0.25">
      <c r="DA228" s="172"/>
      <c r="DB228" s="32" t="str">
        <f>IF(DB229="","",CONCATENATE("Warband ",CZ229," ",DG228))</f>
        <v/>
      </c>
      <c r="DD228" s="172">
        <f t="shared" si="130"/>
        <v>1</v>
      </c>
      <c r="DG228" s="49" t="str">
        <f>CONCATENATE("   ",DH228,"/",DI228,IF(DH228&gt;DI228," !",""))</f>
        <v xml:space="preserve">   0/12</v>
      </c>
      <c r="DH228" s="172">
        <f t="shared" ref="DH228" si="139">INDEX($CB$1:$CU$1,CZ229)+DJ228</f>
        <v>0</v>
      </c>
      <c r="DI228" s="172">
        <f t="shared" ref="DI228" si="140">IF(DB229=$CW$6,0,12)</f>
        <v>12</v>
      </c>
      <c r="DJ228" s="172">
        <f t="shared" ref="DJ228" si="141">IF(DB229=$CW$26,1,0)</f>
        <v>0</v>
      </c>
    </row>
    <row r="229" spans="104:114" x14ac:dyDescent="0.25">
      <c r="CZ229" s="172">
        <v>16</v>
      </c>
      <c r="DA229" s="172" t="s">
        <v>278</v>
      </c>
      <c r="DB229" s="32" t="str">
        <f>T(LOOKUP(CZ229,$DM$1:$EF$1,$DM$2:$EF$2))</f>
        <v/>
      </c>
      <c r="DD229" s="172">
        <f t="shared" si="130"/>
        <v>1</v>
      </c>
    </row>
    <row r="230" spans="104:114" x14ac:dyDescent="0.25">
      <c r="DA230" s="172">
        <v>1</v>
      </c>
      <c r="DB230" s="32" t="str">
        <f t="shared" ref="DB230:DB241" si="142">T(CONCATENATE(LOOKUP(DA230,CQ$3:CQ$80,BF$3:BF$80)," ",LOOKUP(DA230,CQ$3:CQ$80,$CA$3:$CA$80)))</f>
        <v xml:space="preserve"> </v>
      </c>
      <c r="DD230" s="172">
        <f t="shared" si="130"/>
        <v>1</v>
      </c>
    </row>
    <row r="231" spans="104:114" x14ac:dyDescent="0.25">
      <c r="DA231" s="172">
        <v>2</v>
      </c>
      <c r="DB231" s="32" t="str">
        <f t="shared" si="142"/>
        <v xml:space="preserve"> </v>
      </c>
      <c r="DD231" s="172">
        <f t="shared" si="130"/>
        <v>1</v>
      </c>
    </row>
    <row r="232" spans="104:114" x14ac:dyDescent="0.25">
      <c r="DA232" s="172">
        <v>3</v>
      </c>
      <c r="DB232" s="32" t="str">
        <f t="shared" si="142"/>
        <v xml:space="preserve"> </v>
      </c>
      <c r="DD232" s="172">
        <f t="shared" si="130"/>
        <v>1</v>
      </c>
    </row>
    <row r="233" spans="104:114" x14ac:dyDescent="0.25">
      <c r="DA233" s="172">
        <v>4</v>
      </c>
      <c r="DB233" s="32" t="str">
        <f t="shared" si="142"/>
        <v xml:space="preserve"> </v>
      </c>
      <c r="DD233" s="172">
        <f t="shared" si="130"/>
        <v>1</v>
      </c>
    </row>
    <row r="234" spans="104:114" x14ac:dyDescent="0.25">
      <c r="DA234" s="172">
        <v>5</v>
      </c>
      <c r="DB234" s="32" t="str">
        <f t="shared" si="142"/>
        <v xml:space="preserve"> </v>
      </c>
      <c r="DD234" s="172">
        <f t="shared" si="130"/>
        <v>1</v>
      </c>
    </row>
    <row r="235" spans="104:114" x14ac:dyDescent="0.25">
      <c r="DA235" s="172">
        <v>6</v>
      </c>
      <c r="DB235" s="32" t="str">
        <f t="shared" si="142"/>
        <v xml:space="preserve"> </v>
      </c>
      <c r="DD235" s="172">
        <f t="shared" si="130"/>
        <v>1</v>
      </c>
    </row>
    <row r="236" spans="104:114" x14ac:dyDescent="0.25">
      <c r="DA236" s="172">
        <v>7</v>
      </c>
      <c r="DB236" s="32" t="str">
        <f t="shared" si="142"/>
        <v xml:space="preserve"> </v>
      </c>
      <c r="DD236" s="172">
        <f t="shared" si="130"/>
        <v>1</v>
      </c>
    </row>
    <row r="237" spans="104:114" x14ac:dyDescent="0.25">
      <c r="DA237" s="172">
        <v>8</v>
      </c>
      <c r="DB237" s="32" t="str">
        <f t="shared" si="142"/>
        <v xml:space="preserve"> </v>
      </c>
      <c r="DD237" s="172">
        <f t="shared" si="130"/>
        <v>1</v>
      </c>
    </row>
    <row r="238" spans="104:114" x14ac:dyDescent="0.25">
      <c r="DA238" s="172">
        <v>9</v>
      </c>
      <c r="DB238" s="32" t="str">
        <f t="shared" si="142"/>
        <v xml:space="preserve"> </v>
      </c>
      <c r="DD238" s="172">
        <f t="shared" si="130"/>
        <v>1</v>
      </c>
    </row>
    <row r="239" spans="104:114" x14ac:dyDescent="0.25">
      <c r="DA239" s="172">
        <v>10</v>
      </c>
      <c r="DB239" s="32" t="str">
        <f t="shared" si="142"/>
        <v xml:space="preserve"> </v>
      </c>
      <c r="DD239" s="172">
        <f t="shared" si="130"/>
        <v>1</v>
      </c>
    </row>
    <row r="240" spans="104:114" x14ac:dyDescent="0.25">
      <c r="DA240" s="172">
        <v>11</v>
      </c>
      <c r="DB240" s="32" t="str">
        <f t="shared" si="142"/>
        <v xml:space="preserve"> </v>
      </c>
      <c r="DD240" s="172">
        <f t="shared" si="130"/>
        <v>1</v>
      </c>
    </row>
    <row r="241" spans="104:114" x14ac:dyDescent="0.25">
      <c r="DA241" s="172">
        <v>12</v>
      </c>
      <c r="DB241" s="32" t="str">
        <f t="shared" si="142"/>
        <v xml:space="preserve"> </v>
      </c>
      <c r="DD241" s="172">
        <f t="shared" si="130"/>
        <v>1</v>
      </c>
    </row>
    <row r="242" spans="104:114" x14ac:dyDescent="0.25">
      <c r="DB242" s="196" t="str">
        <f>IF(DB229="","","----")</f>
        <v/>
      </c>
      <c r="DD242" s="172">
        <f t="shared" si="130"/>
        <v>1</v>
      </c>
    </row>
    <row r="243" spans="104:114" x14ac:dyDescent="0.25">
      <c r="DA243" s="172"/>
      <c r="DB243" s="32" t="str">
        <f>IF(DB244="","",CONCATENATE("Warband ",CZ244," ",DG243))</f>
        <v/>
      </c>
      <c r="DD243" s="172">
        <f t="shared" si="130"/>
        <v>1</v>
      </c>
      <c r="DG243" s="49" t="str">
        <f>CONCATENATE("   ",DH243,"/",DI243,IF(DH243&gt;DI243," !",""))</f>
        <v xml:space="preserve">   0/12</v>
      </c>
      <c r="DH243" s="172">
        <f t="shared" ref="DH243" si="143">INDEX($CB$1:$CU$1,CZ244)+DJ243</f>
        <v>0</v>
      </c>
      <c r="DI243" s="172">
        <f t="shared" ref="DI243" si="144">IF(DB244=$CW$6,0,12)</f>
        <v>12</v>
      </c>
      <c r="DJ243" s="172">
        <f t="shared" ref="DJ243" si="145">IF(DB244=$CW$26,1,0)</f>
        <v>0</v>
      </c>
    </row>
    <row r="244" spans="104:114" x14ac:dyDescent="0.25">
      <c r="CZ244" s="172">
        <v>17</v>
      </c>
      <c r="DA244" s="172" t="s">
        <v>278</v>
      </c>
      <c r="DB244" s="32" t="str">
        <f>T(LOOKUP(CZ244,$DM$1:$EF$1,$DM$2:$EF$2))</f>
        <v/>
      </c>
      <c r="DD244" s="172">
        <f t="shared" si="130"/>
        <v>1</v>
      </c>
    </row>
    <row r="245" spans="104:114" x14ac:dyDescent="0.25">
      <c r="DA245" s="172">
        <v>1</v>
      </c>
      <c r="DB245" s="32" t="str">
        <f t="shared" ref="DB245:DB256" si="146">T(CONCATENATE(LOOKUP(DA245,CR$3:CR$80,BG$3:BG$80)," ",LOOKUP(DA245,CR$3:CR$80,$CA$3:$CA$80)))</f>
        <v xml:space="preserve"> </v>
      </c>
      <c r="DD245" s="172">
        <f t="shared" si="130"/>
        <v>1</v>
      </c>
    </row>
    <row r="246" spans="104:114" x14ac:dyDescent="0.25">
      <c r="DA246" s="172">
        <v>2</v>
      </c>
      <c r="DB246" s="32" t="str">
        <f t="shared" si="146"/>
        <v xml:space="preserve"> </v>
      </c>
      <c r="DD246" s="172">
        <f t="shared" si="130"/>
        <v>1</v>
      </c>
    </row>
    <row r="247" spans="104:114" x14ac:dyDescent="0.25">
      <c r="DA247" s="172">
        <v>3</v>
      </c>
      <c r="DB247" s="32" t="str">
        <f t="shared" si="146"/>
        <v xml:space="preserve"> </v>
      </c>
      <c r="DD247" s="172">
        <f t="shared" si="130"/>
        <v>1</v>
      </c>
    </row>
    <row r="248" spans="104:114" x14ac:dyDescent="0.25">
      <c r="DA248" s="172">
        <v>4</v>
      </c>
      <c r="DB248" s="32" t="str">
        <f t="shared" si="146"/>
        <v xml:space="preserve"> </v>
      </c>
      <c r="DD248" s="172">
        <f t="shared" si="130"/>
        <v>1</v>
      </c>
    </row>
    <row r="249" spans="104:114" x14ac:dyDescent="0.25">
      <c r="DA249" s="172">
        <v>5</v>
      </c>
      <c r="DB249" s="32" t="str">
        <f t="shared" si="146"/>
        <v xml:space="preserve"> </v>
      </c>
      <c r="DD249" s="172">
        <f t="shared" si="130"/>
        <v>1</v>
      </c>
    </row>
    <row r="250" spans="104:114" x14ac:dyDescent="0.25">
      <c r="DA250" s="172">
        <v>6</v>
      </c>
      <c r="DB250" s="32" t="str">
        <f t="shared" si="146"/>
        <v xml:space="preserve"> </v>
      </c>
      <c r="DD250" s="172">
        <f t="shared" si="130"/>
        <v>1</v>
      </c>
    </row>
    <row r="251" spans="104:114" x14ac:dyDescent="0.25">
      <c r="DA251" s="172">
        <v>7</v>
      </c>
      <c r="DB251" s="32" t="str">
        <f t="shared" si="146"/>
        <v xml:space="preserve"> </v>
      </c>
      <c r="DD251" s="172">
        <f t="shared" si="130"/>
        <v>1</v>
      </c>
    </row>
    <row r="252" spans="104:114" x14ac:dyDescent="0.25">
      <c r="DA252" s="172">
        <v>8</v>
      </c>
      <c r="DB252" s="32" t="str">
        <f t="shared" si="146"/>
        <v xml:space="preserve"> </v>
      </c>
      <c r="DD252" s="172">
        <f t="shared" si="130"/>
        <v>1</v>
      </c>
    </row>
    <row r="253" spans="104:114" x14ac:dyDescent="0.25">
      <c r="DA253" s="172">
        <v>9</v>
      </c>
      <c r="DB253" s="32" t="str">
        <f t="shared" si="146"/>
        <v xml:space="preserve"> </v>
      </c>
      <c r="DD253" s="172">
        <f t="shared" si="130"/>
        <v>1</v>
      </c>
    </row>
    <row r="254" spans="104:114" x14ac:dyDescent="0.25">
      <c r="DA254" s="172">
        <v>10</v>
      </c>
      <c r="DB254" s="32" t="str">
        <f t="shared" si="146"/>
        <v xml:space="preserve"> </v>
      </c>
      <c r="DD254" s="172">
        <f t="shared" si="130"/>
        <v>1</v>
      </c>
    </row>
    <row r="255" spans="104:114" x14ac:dyDescent="0.25">
      <c r="DA255" s="172">
        <v>11</v>
      </c>
      <c r="DB255" s="32" t="str">
        <f t="shared" si="146"/>
        <v xml:space="preserve"> </v>
      </c>
      <c r="DD255" s="172">
        <f t="shared" si="130"/>
        <v>1</v>
      </c>
    </row>
    <row r="256" spans="104:114" x14ac:dyDescent="0.25">
      <c r="DA256" s="172">
        <v>12</v>
      </c>
      <c r="DB256" s="32" t="str">
        <f t="shared" si="146"/>
        <v xml:space="preserve"> </v>
      </c>
      <c r="DD256" s="172">
        <f t="shared" si="130"/>
        <v>1</v>
      </c>
    </row>
    <row r="257" spans="104:114" x14ac:dyDescent="0.25">
      <c r="DB257" s="196" t="str">
        <f>IF(DB244="","","----")</f>
        <v/>
      </c>
      <c r="DD257" s="172">
        <f t="shared" si="130"/>
        <v>1</v>
      </c>
    </row>
    <row r="258" spans="104:114" x14ac:dyDescent="0.25">
      <c r="DA258" s="172"/>
      <c r="DB258" s="32" t="str">
        <f>IF(DB259="","",CONCATENATE("Warband ",CZ259," ",DG258))</f>
        <v/>
      </c>
      <c r="DD258" s="172">
        <f t="shared" si="130"/>
        <v>1</v>
      </c>
      <c r="DG258" s="49" t="str">
        <f>CONCATENATE("   ",DH258,"/",DI258,IF(DH258&gt;DI258," !",""))</f>
        <v xml:space="preserve">   0/12</v>
      </c>
      <c r="DH258" s="172">
        <f t="shared" ref="DH258" si="147">INDEX($CB$1:$CU$1,CZ259)+DJ258</f>
        <v>0</v>
      </c>
      <c r="DI258" s="172">
        <f t="shared" ref="DI258" si="148">IF(DB259=$CW$6,0,12)</f>
        <v>12</v>
      </c>
      <c r="DJ258" s="172">
        <f t="shared" ref="DJ258" si="149">IF(DB259=$CW$26,1,0)</f>
        <v>0</v>
      </c>
    </row>
    <row r="259" spans="104:114" x14ac:dyDescent="0.25">
      <c r="CZ259" s="172">
        <v>18</v>
      </c>
      <c r="DA259" s="172" t="s">
        <v>278</v>
      </c>
      <c r="DB259" s="32" t="str">
        <f>T(LOOKUP(CZ259,$DM$1:$EF$1,$DM$2:$EF$2))</f>
        <v/>
      </c>
      <c r="DD259" s="172">
        <f t="shared" si="130"/>
        <v>1</v>
      </c>
    </row>
    <row r="260" spans="104:114" x14ac:dyDescent="0.25">
      <c r="DA260" s="172">
        <v>1</v>
      </c>
      <c r="DB260" s="32" t="str">
        <f t="shared" ref="DB260:DB271" si="150">T(CONCATENATE(LOOKUP(DA260,CS$3:CS$80,BH$3:BH$80)," ",LOOKUP(DA260,CS$3:CS$80,$CA$3:$CA$80)))</f>
        <v xml:space="preserve"> </v>
      </c>
      <c r="DD260" s="172">
        <f t="shared" si="130"/>
        <v>1</v>
      </c>
    </row>
    <row r="261" spans="104:114" x14ac:dyDescent="0.25">
      <c r="DA261" s="172">
        <v>2</v>
      </c>
      <c r="DB261" s="32" t="str">
        <f t="shared" si="150"/>
        <v xml:space="preserve"> </v>
      </c>
      <c r="DD261" s="172">
        <f t="shared" ref="DD261:DD302" si="151">IF(OR(DB260="",DB260=" "),DD260,DD260+1)</f>
        <v>1</v>
      </c>
    </row>
    <row r="262" spans="104:114" x14ac:dyDescent="0.25">
      <c r="DA262" s="172">
        <v>3</v>
      </c>
      <c r="DB262" s="32" t="str">
        <f t="shared" si="150"/>
        <v xml:space="preserve"> </v>
      </c>
      <c r="DD262" s="172">
        <f t="shared" si="151"/>
        <v>1</v>
      </c>
    </row>
    <row r="263" spans="104:114" x14ac:dyDescent="0.25">
      <c r="DA263" s="172">
        <v>4</v>
      </c>
      <c r="DB263" s="32" t="str">
        <f t="shared" si="150"/>
        <v xml:space="preserve"> </v>
      </c>
      <c r="DD263" s="172">
        <f t="shared" si="151"/>
        <v>1</v>
      </c>
    </row>
    <row r="264" spans="104:114" x14ac:dyDescent="0.25">
      <c r="DA264" s="172">
        <v>5</v>
      </c>
      <c r="DB264" s="32" t="str">
        <f t="shared" si="150"/>
        <v xml:space="preserve"> </v>
      </c>
      <c r="DD264" s="172">
        <f t="shared" si="151"/>
        <v>1</v>
      </c>
    </row>
    <row r="265" spans="104:114" x14ac:dyDescent="0.25">
      <c r="DA265" s="172">
        <v>6</v>
      </c>
      <c r="DB265" s="32" t="str">
        <f t="shared" si="150"/>
        <v xml:space="preserve"> </v>
      </c>
      <c r="DD265" s="172">
        <f t="shared" si="151"/>
        <v>1</v>
      </c>
    </row>
    <row r="266" spans="104:114" x14ac:dyDescent="0.25">
      <c r="DA266" s="172">
        <v>7</v>
      </c>
      <c r="DB266" s="32" t="str">
        <f t="shared" si="150"/>
        <v xml:space="preserve"> </v>
      </c>
      <c r="DD266" s="172">
        <f t="shared" si="151"/>
        <v>1</v>
      </c>
    </row>
    <row r="267" spans="104:114" x14ac:dyDescent="0.25">
      <c r="DA267" s="172">
        <v>8</v>
      </c>
      <c r="DB267" s="32" t="str">
        <f t="shared" si="150"/>
        <v xml:space="preserve"> </v>
      </c>
      <c r="DD267" s="172">
        <f t="shared" si="151"/>
        <v>1</v>
      </c>
    </row>
    <row r="268" spans="104:114" x14ac:dyDescent="0.25">
      <c r="DA268" s="172">
        <v>9</v>
      </c>
      <c r="DB268" s="32" t="str">
        <f t="shared" si="150"/>
        <v xml:space="preserve"> </v>
      </c>
      <c r="DD268" s="172">
        <f t="shared" si="151"/>
        <v>1</v>
      </c>
    </row>
    <row r="269" spans="104:114" x14ac:dyDescent="0.25">
      <c r="DA269" s="172">
        <v>10</v>
      </c>
      <c r="DB269" s="32" t="str">
        <f t="shared" si="150"/>
        <v xml:space="preserve"> </v>
      </c>
      <c r="DD269" s="172">
        <f t="shared" si="151"/>
        <v>1</v>
      </c>
    </row>
    <row r="270" spans="104:114" x14ac:dyDescent="0.25">
      <c r="DA270" s="172">
        <v>11</v>
      </c>
      <c r="DB270" s="32" t="str">
        <f t="shared" si="150"/>
        <v xml:space="preserve"> </v>
      </c>
      <c r="DD270" s="172">
        <f t="shared" si="151"/>
        <v>1</v>
      </c>
    </row>
    <row r="271" spans="104:114" x14ac:dyDescent="0.25">
      <c r="DA271" s="172">
        <v>12</v>
      </c>
      <c r="DB271" s="32" t="str">
        <f t="shared" si="150"/>
        <v xml:space="preserve"> </v>
      </c>
      <c r="DD271" s="172">
        <f t="shared" si="151"/>
        <v>1</v>
      </c>
    </row>
    <row r="272" spans="104:114" x14ac:dyDescent="0.25">
      <c r="DB272" s="196" t="str">
        <f>IF(DB259="","","----")</f>
        <v/>
      </c>
      <c r="DD272" s="172">
        <f t="shared" si="151"/>
        <v>1</v>
      </c>
    </row>
    <row r="273" spans="104:114" x14ac:dyDescent="0.25">
      <c r="DA273" s="172"/>
      <c r="DB273" s="32" t="str">
        <f>IF(DB274="","",CONCATENATE("Warband ",CZ274," ",DG273))</f>
        <v/>
      </c>
      <c r="DD273" s="172">
        <f t="shared" si="151"/>
        <v>1</v>
      </c>
      <c r="DG273" s="49" t="str">
        <f>CONCATENATE("   ",DH273,"/",DI273,IF(DH273&gt;DI273," !",""))</f>
        <v xml:space="preserve">   0/12</v>
      </c>
      <c r="DH273" s="172">
        <f t="shared" ref="DH273" si="152">INDEX($CB$1:$CU$1,CZ274)+DJ273</f>
        <v>0</v>
      </c>
      <c r="DI273" s="172">
        <f t="shared" ref="DI273" si="153">IF(DB274=$CW$6,0,12)</f>
        <v>12</v>
      </c>
      <c r="DJ273" s="172">
        <f t="shared" ref="DJ273" si="154">IF(DB274=$CW$26,1,0)</f>
        <v>0</v>
      </c>
    </row>
    <row r="274" spans="104:114" x14ac:dyDescent="0.25">
      <c r="CZ274" s="172">
        <v>19</v>
      </c>
      <c r="DA274" s="172" t="s">
        <v>278</v>
      </c>
      <c r="DB274" s="32" t="str">
        <f>T(LOOKUP(CZ274,$DM$1:$EF$1,$DM$2:$EF$2))</f>
        <v/>
      </c>
      <c r="DD274" s="172">
        <f t="shared" si="151"/>
        <v>1</v>
      </c>
    </row>
    <row r="275" spans="104:114" x14ac:dyDescent="0.25">
      <c r="DA275" s="172">
        <v>1</v>
      </c>
      <c r="DB275" s="32" t="str">
        <f t="shared" ref="DB275:DB286" si="155">T(CONCATENATE(LOOKUP(DA275,CT$3:CT$80,BI$3:BI$80)," ",LOOKUP(DA275,CT$3:CT$80,$CA$3:$CA$80)))</f>
        <v xml:space="preserve"> </v>
      </c>
      <c r="DD275" s="172">
        <f t="shared" si="151"/>
        <v>1</v>
      </c>
    </row>
    <row r="276" spans="104:114" x14ac:dyDescent="0.25">
      <c r="DA276" s="172">
        <v>2</v>
      </c>
      <c r="DB276" s="32" t="str">
        <f t="shared" si="155"/>
        <v xml:space="preserve"> </v>
      </c>
      <c r="DD276" s="172">
        <f t="shared" si="151"/>
        <v>1</v>
      </c>
    </row>
    <row r="277" spans="104:114" x14ac:dyDescent="0.25">
      <c r="DA277" s="172">
        <v>3</v>
      </c>
      <c r="DB277" s="32" t="str">
        <f t="shared" si="155"/>
        <v xml:space="preserve"> </v>
      </c>
      <c r="DD277" s="172">
        <f t="shared" si="151"/>
        <v>1</v>
      </c>
    </row>
    <row r="278" spans="104:114" x14ac:dyDescent="0.25">
      <c r="DA278" s="172">
        <v>4</v>
      </c>
      <c r="DB278" s="32" t="str">
        <f t="shared" si="155"/>
        <v xml:space="preserve"> </v>
      </c>
      <c r="DD278" s="172">
        <f t="shared" si="151"/>
        <v>1</v>
      </c>
    </row>
    <row r="279" spans="104:114" x14ac:dyDescent="0.25">
      <c r="DA279" s="172">
        <v>5</v>
      </c>
      <c r="DB279" s="32" t="str">
        <f t="shared" si="155"/>
        <v xml:space="preserve"> </v>
      </c>
      <c r="DD279" s="172">
        <f t="shared" si="151"/>
        <v>1</v>
      </c>
    </row>
    <row r="280" spans="104:114" x14ac:dyDescent="0.25">
      <c r="DA280" s="172">
        <v>6</v>
      </c>
      <c r="DB280" s="32" t="str">
        <f t="shared" si="155"/>
        <v xml:space="preserve"> </v>
      </c>
      <c r="DD280" s="172">
        <f t="shared" si="151"/>
        <v>1</v>
      </c>
    </row>
    <row r="281" spans="104:114" x14ac:dyDescent="0.25">
      <c r="DA281" s="172">
        <v>7</v>
      </c>
      <c r="DB281" s="32" t="str">
        <f t="shared" si="155"/>
        <v xml:space="preserve"> </v>
      </c>
      <c r="DD281" s="172">
        <f t="shared" si="151"/>
        <v>1</v>
      </c>
    </row>
    <row r="282" spans="104:114" x14ac:dyDescent="0.25">
      <c r="DA282" s="172">
        <v>8</v>
      </c>
      <c r="DB282" s="32" t="str">
        <f t="shared" si="155"/>
        <v xml:space="preserve"> </v>
      </c>
      <c r="DD282" s="172">
        <f t="shared" si="151"/>
        <v>1</v>
      </c>
    </row>
    <row r="283" spans="104:114" x14ac:dyDescent="0.25">
      <c r="DA283" s="172">
        <v>9</v>
      </c>
      <c r="DB283" s="32" t="str">
        <f t="shared" si="155"/>
        <v xml:space="preserve"> </v>
      </c>
      <c r="DD283" s="172">
        <f t="shared" si="151"/>
        <v>1</v>
      </c>
    </row>
    <row r="284" spans="104:114" x14ac:dyDescent="0.25">
      <c r="DA284" s="172">
        <v>10</v>
      </c>
      <c r="DB284" s="32" t="str">
        <f t="shared" si="155"/>
        <v xml:space="preserve"> </v>
      </c>
      <c r="DD284" s="172">
        <f t="shared" si="151"/>
        <v>1</v>
      </c>
    </row>
    <row r="285" spans="104:114" x14ac:dyDescent="0.25">
      <c r="DA285" s="172">
        <v>11</v>
      </c>
      <c r="DB285" s="32" t="str">
        <f t="shared" si="155"/>
        <v xml:space="preserve"> </v>
      </c>
      <c r="DD285" s="172">
        <f t="shared" si="151"/>
        <v>1</v>
      </c>
    </row>
    <row r="286" spans="104:114" x14ac:dyDescent="0.25">
      <c r="DA286" s="172">
        <v>12</v>
      </c>
      <c r="DB286" s="32" t="str">
        <f t="shared" si="155"/>
        <v xml:space="preserve"> </v>
      </c>
      <c r="DD286" s="172">
        <f t="shared" si="151"/>
        <v>1</v>
      </c>
    </row>
    <row r="287" spans="104:114" x14ac:dyDescent="0.25">
      <c r="DB287" s="196" t="str">
        <f>IF(DB274="","","----")</f>
        <v/>
      </c>
      <c r="DD287" s="172">
        <f t="shared" si="151"/>
        <v>1</v>
      </c>
    </row>
    <row r="288" spans="104:114" x14ac:dyDescent="0.25">
      <c r="DA288" s="172"/>
      <c r="DB288" s="32" t="str">
        <f>IF(DB289="","",CONCATENATE("Warband ",CZ289," ",DG288))</f>
        <v/>
      </c>
      <c r="DD288" s="172">
        <f t="shared" si="151"/>
        <v>1</v>
      </c>
      <c r="DG288" s="49" t="str">
        <f>CONCATENATE("   ",DH288,"/",DI288,IF(DH288&gt;DI288," !",""))</f>
        <v xml:space="preserve">   0/12</v>
      </c>
      <c r="DH288" s="172">
        <f t="shared" ref="DH288" si="156">INDEX($CB$1:$CU$1,CZ289)+DJ288</f>
        <v>0</v>
      </c>
      <c r="DI288" s="172">
        <f t="shared" ref="DI288" si="157">IF(DB289=$CW$6,0,12)</f>
        <v>12</v>
      </c>
      <c r="DJ288" s="172">
        <f t="shared" ref="DJ288" si="158">IF(DB289=$CW$26,1,0)</f>
        <v>0</v>
      </c>
    </row>
    <row r="289" spans="104:108" x14ac:dyDescent="0.25">
      <c r="CZ289" s="172">
        <v>20</v>
      </c>
      <c r="DA289" s="172" t="s">
        <v>278</v>
      </c>
      <c r="DB289" s="32" t="str">
        <f>T(LOOKUP(CZ289,$DM$1:$EF$1,$DM$2:$EF$2))</f>
        <v/>
      </c>
      <c r="DD289" s="172">
        <f t="shared" si="151"/>
        <v>1</v>
      </c>
    </row>
    <row r="290" spans="104:108" x14ac:dyDescent="0.25">
      <c r="DA290" s="172">
        <v>1</v>
      </c>
      <c r="DB290" s="32" t="str">
        <f t="shared" ref="DB290:DB301" si="159">T(CONCATENATE(LOOKUP(DA290,CU$3:CU$80,BJ$3:BJ$80)," ",LOOKUP(DA290,CU$3:CU$80,$CA$3:$CA$80)))</f>
        <v xml:space="preserve"> </v>
      </c>
      <c r="DD290" s="172">
        <f t="shared" si="151"/>
        <v>1</v>
      </c>
    </row>
    <row r="291" spans="104:108" x14ac:dyDescent="0.25">
      <c r="DA291" s="172">
        <v>2</v>
      </c>
      <c r="DB291" s="32" t="str">
        <f t="shared" si="159"/>
        <v xml:space="preserve"> </v>
      </c>
      <c r="DD291" s="172">
        <f t="shared" si="151"/>
        <v>1</v>
      </c>
    </row>
    <row r="292" spans="104:108" x14ac:dyDescent="0.25">
      <c r="DA292" s="172">
        <v>3</v>
      </c>
      <c r="DB292" s="32" t="str">
        <f t="shared" si="159"/>
        <v xml:space="preserve"> </v>
      </c>
      <c r="DD292" s="172">
        <f t="shared" si="151"/>
        <v>1</v>
      </c>
    </row>
    <row r="293" spans="104:108" x14ac:dyDescent="0.25">
      <c r="DA293" s="172">
        <v>4</v>
      </c>
      <c r="DB293" s="32" t="str">
        <f t="shared" si="159"/>
        <v xml:space="preserve"> </v>
      </c>
      <c r="DD293" s="172">
        <f t="shared" si="151"/>
        <v>1</v>
      </c>
    </row>
    <row r="294" spans="104:108" x14ac:dyDescent="0.25">
      <c r="DA294" s="172">
        <v>5</v>
      </c>
      <c r="DB294" s="32" t="str">
        <f t="shared" si="159"/>
        <v xml:space="preserve"> </v>
      </c>
      <c r="DD294" s="172">
        <f t="shared" si="151"/>
        <v>1</v>
      </c>
    </row>
    <row r="295" spans="104:108" x14ac:dyDescent="0.25">
      <c r="DA295" s="172">
        <v>6</v>
      </c>
      <c r="DB295" s="32" t="str">
        <f t="shared" si="159"/>
        <v xml:space="preserve"> </v>
      </c>
      <c r="DD295" s="172">
        <f t="shared" si="151"/>
        <v>1</v>
      </c>
    </row>
    <row r="296" spans="104:108" x14ac:dyDescent="0.25">
      <c r="DA296" s="172">
        <v>7</v>
      </c>
      <c r="DB296" s="32" t="str">
        <f t="shared" si="159"/>
        <v xml:space="preserve"> </v>
      </c>
      <c r="DD296" s="172">
        <f t="shared" si="151"/>
        <v>1</v>
      </c>
    </row>
    <row r="297" spans="104:108" x14ac:dyDescent="0.25">
      <c r="DA297" s="172">
        <v>8</v>
      </c>
      <c r="DB297" s="32" t="str">
        <f t="shared" si="159"/>
        <v xml:space="preserve"> </v>
      </c>
      <c r="DD297" s="172">
        <f t="shared" si="151"/>
        <v>1</v>
      </c>
    </row>
    <row r="298" spans="104:108" x14ac:dyDescent="0.25">
      <c r="DA298" s="172">
        <v>9</v>
      </c>
      <c r="DB298" s="32" t="str">
        <f t="shared" si="159"/>
        <v xml:space="preserve"> </v>
      </c>
      <c r="DD298" s="172">
        <f t="shared" si="151"/>
        <v>1</v>
      </c>
    </row>
    <row r="299" spans="104:108" x14ac:dyDescent="0.25">
      <c r="DA299" s="172">
        <v>10</v>
      </c>
      <c r="DB299" s="32" t="str">
        <f t="shared" si="159"/>
        <v xml:space="preserve"> </v>
      </c>
      <c r="DD299" s="172">
        <f t="shared" si="151"/>
        <v>1</v>
      </c>
    </row>
    <row r="300" spans="104:108" x14ac:dyDescent="0.25">
      <c r="DA300" s="172">
        <v>11</v>
      </c>
      <c r="DB300" s="32" t="str">
        <f t="shared" si="159"/>
        <v xml:space="preserve"> </v>
      </c>
      <c r="DD300" s="172">
        <f t="shared" si="151"/>
        <v>1</v>
      </c>
    </row>
    <row r="301" spans="104:108" x14ac:dyDescent="0.25">
      <c r="DA301" s="172">
        <v>12</v>
      </c>
      <c r="DB301" s="32" t="str">
        <f t="shared" si="159"/>
        <v xml:space="preserve"> </v>
      </c>
      <c r="DD301" s="172">
        <f t="shared" si="151"/>
        <v>1</v>
      </c>
    </row>
    <row r="302" spans="104:108" x14ac:dyDescent="0.25">
      <c r="DD302" s="172">
        <f t="shared" si="151"/>
        <v>1</v>
      </c>
    </row>
  </sheetData>
  <mergeCells count="6">
    <mergeCell ref="BX1:BZ1"/>
    <mergeCell ref="AC47:AC54"/>
    <mergeCell ref="AE47:AE54"/>
    <mergeCell ref="AG47:AG54"/>
    <mergeCell ref="AI47:AI54"/>
    <mergeCell ref="BV1:BW1"/>
  </mergeCells>
  <phoneticPr fontId="11" type="noConversion"/>
  <conditionalFormatting sqref="AD14:AF17">
    <cfRule type="cellIs" dxfId="235" priority="47" stopIfTrue="1" operator="equal">
      <formula>1</formula>
    </cfRule>
  </conditionalFormatting>
  <conditionalFormatting sqref="AJ30:AJ33">
    <cfRule type="cellIs" dxfId="234" priority="42" stopIfTrue="1" operator="equal">
      <formula>1</formula>
    </cfRule>
  </conditionalFormatting>
  <conditionalFormatting sqref="AC30:AD33">
    <cfRule type="cellIs" dxfId="233" priority="36" stopIfTrue="1" operator="equal">
      <formula>1</formula>
    </cfRule>
  </conditionalFormatting>
  <conditionalFormatting sqref="AC55:AC58">
    <cfRule type="cellIs" dxfId="232" priority="32" stopIfTrue="1" operator="equal">
      <formula>1</formula>
    </cfRule>
  </conditionalFormatting>
  <conditionalFormatting sqref="AH40:AH43">
    <cfRule type="cellIs" dxfId="231" priority="40" stopIfTrue="1" operator="equal">
      <formula>1</formula>
    </cfRule>
  </conditionalFormatting>
  <conditionalFormatting sqref="AG35:AG39">
    <cfRule type="cellIs" dxfId="230" priority="37" stopIfTrue="1" operator="equal">
      <formula>1</formula>
    </cfRule>
  </conditionalFormatting>
  <conditionalFormatting sqref="AI35:AI39">
    <cfRule type="cellIs" dxfId="229" priority="38" stopIfTrue="1" operator="equal">
      <formula>1</formula>
    </cfRule>
  </conditionalFormatting>
  <conditionalFormatting sqref="AC4:AD7">
    <cfRule type="cellIs" dxfId="228" priority="49" stopIfTrue="1" operator="equal">
      <formula>1</formula>
    </cfRule>
  </conditionalFormatting>
  <conditionalFormatting sqref="AC9:AD12">
    <cfRule type="cellIs" dxfId="227" priority="48" stopIfTrue="1" operator="equal">
      <formula>1</formula>
    </cfRule>
  </conditionalFormatting>
  <conditionalFormatting sqref="AG20:AG21">
    <cfRule type="cellIs" dxfId="226" priority="46" stopIfTrue="1" operator="equal">
      <formula>1</formula>
    </cfRule>
  </conditionalFormatting>
  <conditionalFormatting sqref="AI23:AI28">
    <cfRule type="cellIs" dxfId="225" priority="45" stopIfTrue="1" operator="equal">
      <formula>1</formula>
    </cfRule>
  </conditionalFormatting>
  <conditionalFormatting sqref="AH23:AH26">
    <cfRule type="cellIs" dxfId="224" priority="44" stopIfTrue="1" operator="equal">
      <formula>1</formula>
    </cfRule>
  </conditionalFormatting>
  <conditionalFormatting sqref="AD23:AD26">
    <cfRule type="cellIs" dxfId="223" priority="43" stopIfTrue="1" operator="equal">
      <formula>1</formula>
    </cfRule>
  </conditionalFormatting>
  <conditionalFormatting sqref="AK40:AK43">
    <cfRule type="cellIs" dxfId="222" priority="41" stopIfTrue="1" operator="equal">
      <formula>1</formula>
    </cfRule>
  </conditionalFormatting>
  <conditionalFormatting sqref="AC35:AD39">
    <cfRule type="cellIs" dxfId="221" priority="35" stopIfTrue="1" operator="equal">
      <formula>1</formula>
    </cfRule>
  </conditionalFormatting>
  <conditionalFormatting sqref="AE55:AE58">
    <cfRule type="cellIs" dxfId="220" priority="31" stopIfTrue="1" operator="equal">
      <formula>1</formula>
    </cfRule>
  </conditionalFormatting>
  <conditionalFormatting sqref="AG55:AG58">
    <cfRule type="cellIs" dxfId="219" priority="30" stopIfTrue="1" operator="equal">
      <formula>1</formula>
    </cfRule>
  </conditionalFormatting>
  <conditionalFormatting sqref="D3">
    <cfRule type="cellIs" dxfId="218" priority="29" stopIfTrue="1" operator="equal">
      <formula>1</formula>
    </cfRule>
  </conditionalFormatting>
  <conditionalFormatting sqref="D6:D7">
    <cfRule type="cellIs" dxfId="217" priority="28" stopIfTrue="1" operator="equal">
      <formula>1</formula>
    </cfRule>
  </conditionalFormatting>
  <conditionalFormatting sqref="F11:H15">
    <cfRule type="cellIs" dxfId="216" priority="27" stopIfTrue="1" operator="equal">
      <formula>1</formula>
    </cfRule>
  </conditionalFormatting>
  <conditionalFormatting sqref="E8:F8">
    <cfRule type="cellIs" dxfId="215" priority="26" stopIfTrue="1" operator="equal">
      <formula>1</formula>
    </cfRule>
  </conditionalFormatting>
  <conditionalFormatting sqref="J11:J15">
    <cfRule type="cellIs" dxfId="214" priority="25" stopIfTrue="1" operator="equal">
      <formula>1</formula>
    </cfRule>
  </conditionalFormatting>
  <conditionalFormatting sqref="L11:L15">
    <cfRule type="cellIs" dxfId="213" priority="24" stopIfTrue="1" operator="equal">
      <formula>1</formula>
    </cfRule>
  </conditionalFormatting>
  <conditionalFormatting sqref="I16:I17">
    <cfRule type="cellIs" dxfId="212" priority="23" stopIfTrue="1" operator="equal">
      <formula>1</formula>
    </cfRule>
  </conditionalFormatting>
  <conditionalFormatting sqref="E18:F21">
    <cfRule type="cellIs" dxfId="211" priority="22" stopIfTrue="1" operator="equal">
      <formula>1</formula>
    </cfRule>
  </conditionalFormatting>
  <conditionalFormatting sqref="F22:F25">
    <cfRule type="cellIs" dxfId="210" priority="21" stopIfTrue="1" operator="equal">
      <formula>1</formula>
    </cfRule>
  </conditionalFormatting>
  <conditionalFormatting sqref="J18:J21">
    <cfRule type="cellIs" dxfId="209" priority="20" stopIfTrue="1" operator="equal">
      <formula>1</formula>
    </cfRule>
  </conditionalFormatting>
  <conditionalFormatting sqref="K22:L25">
    <cfRule type="cellIs" dxfId="208" priority="19" stopIfTrue="1" operator="equal">
      <formula>1</formula>
    </cfRule>
  </conditionalFormatting>
  <conditionalFormatting sqref="AC3:AD3">
    <cfRule type="cellIs" dxfId="207" priority="18" stopIfTrue="1" operator="equal">
      <formula>1</formula>
    </cfRule>
  </conditionalFormatting>
  <conditionalFormatting sqref="AC8:AD8">
    <cfRule type="cellIs" dxfId="206" priority="17" stopIfTrue="1" operator="equal">
      <formula>1</formula>
    </cfRule>
  </conditionalFormatting>
  <conditionalFormatting sqref="AM3:AM12">
    <cfRule type="cellIs" dxfId="205" priority="16" stopIfTrue="1" operator="equal">
      <formula>1</formula>
    </cfRule>
  </conditionalFormatting>
  <conditionalFormatting sqref="AM13:AM17">
    <cfRule type="cellIs" dxfId="204" priority="15" stopIfTrue="1" operator="equal">
      <formula>1</formula>
    </cfRule>
  </conditionalFormatting>
  <conditionalFormatting sqref="AD13:AF13">
    <cfRule type="cellIs" dxfId="203" priority="14" stopIfTrue="1" operator="equal">
      <formula>1</formula>
    </cfRule>
  </conditionalFormatting>
  <conditionalFormatting sqref="AD22">
    <cfRule type="cellIs" dxfId="202" priority="13" stopIfTrue="1" operator="equal">
      <formula>1</formula>
    </cfRule>
  </conditionalFormatting>
  <conditionalFormatting sqref="AH22:AI22">
    <cfRule type="cellIs" dxfId="201" priority="12" stopIfTrue="1" operator="equal">
      <formula>1</formula>
    </cfRule>
  </conditionalFormatting>
  <conditionalFormatting sqref="AM22:AM26">
    <cfRule type="cellIs" dxfId="200" priority="11" stopIfTrue="1" operator="equal">
      <formula>1</formula>
    </cfRule>
  </conditionalFormatting>
  <conditionalFormatting sqref="AC29:AD29">
    <cfRule type="cellIs" dxfId="199" priority="10" stopIfTrue="1" operator="equal">
      <formula>1</formula>
    </cfRule>
  </conditionalFormatting>
  <conditionalFormatting sqref="AC34:AD34">
    <cfRule type="cellIs" dxfId="198" priority="4" stopIfTrue="1" operator="equal">
      <formula>1</formula>
    </cfRule>
  </conditionalFormatting>
  <conditionalFormatting sqref="AJ29">
    <cfRule type="cellIs" dxfId="197" priority="9" stopIfTrue="1" operator="equal">
      <formula>1</formula>
    </cfRule>
  </conditionalFormatting>
  <conditionalFormatting sqref="AM29:AM33">
    <cfRule type="cellIs" dxfId="196" priority="8" stopIfTrue="1" operator="equal">
      <formula>1</formula>
    </cfRule>
  </conditionalFormatting>
  <conditionalFormatting sqref="AM34:AM39">
    <cfRule type="cellIs" dxfId="195" priority="7" stopIfTrue="1" operator="equal">
      <formula>1</formula>
    </cfRule>
  </conditionalFormatting>
  <conditionalFormatting sqref="AI34">
    <cfRule type="cellIs" dxfId="194" priority="6" stopIfTrue="1" operator="equal">
      <formula>1</formula>
    </cfRule>
  </conditionalFormatting>
  <conditionalFormatting sqref="AG34">
    <cfRule type="cellIs" dxfId="193" priority="5" stopIfTrue="1" operator="equal">
      <formula>1</formula>
    </cfRule>
  </conditionalFormatting>
  <conditionalFormatting sqref="AA8:AA12">
    <cfRule type="expression" dxfId="192" priority="1">
      <formula>IF($R$10="",AA4,1)</formula>
    </cfRule>
    <cfRule type="cellIs" dxfId="191" priority="135" stopIfTrue="1" operator="equal">
      <formula>#REF!</formula>
    </cfRule>
  </conditionalFormatting>
  <conditionalFormatting sqref="W3:W80">
    <cfRule type="containsText" dxfId="190" priority="3" stopIfTrue="1" operator="containsText" text="!">
      <formula>NOT(ISERROR(SEARCH("!",W3)))</formula>
    </cfRule>
  </conditionalFormatting>
  <conditionalFormatting sqref="W2">
    <cfRule type="cellIs" dxfId="189" priority="2" stopIfTrue="1" operator="lessThan">
      <formula>0</formula>
    </cfRule>
  </conditionalFormatting>
  <dataValidations disablePrompts="1" count="3">
    <dataValidation type="whole" allowBlank="1" showInputMessage="1" showErrorMessage="1" error="You may only purchase each equipment once_x000a_Insert &quot;1&quot; to purchase the equipment" sqref="AG55:AG58 D3 D6:D7 J11:J15 E8:F8 L11:L15 F11:H15 I16:I17 J18:J21 AJ29:AJ33 AK40:AK43 AH40:AH43 AD22:AD26 AE55:AE58 AH22:AH26 AC55:AC58 AG20:AG21 AG34:AG39 AI34:AI39 AI22:AI28 E18:F21 K22:L25 F22:F25 AC3:AD12 AM3:AM17 AD13:AF17 AM22:AM26 AM29:AM39 AC29:AD39">
      <formula1>0</formula1>
      <formula2>1</formula2>
    </dataValidation>
    <dataValidation type="whole" allowBlank="1" showInputMessage="1" showErrorMessage="1" error="Why take more Flaming Brands?" sqref="AL44:AL45">
      <formula1>0</formula1>
      <formula2>2</formula2>
    </dataValidation>
    <dataValidation type="whole" operator="greaterThanOrEqual" allowBlank="1" showInputMessage="1" showErrorMessage="1" error="Invalid Value" sqref="AI55:AI58">
      <formula1>0</formula1>
    </dataValidation>
  </dataValidations>
  <hyperlinks>
    <hyperlink ref="A2" location="INDEX!A1" display="INDEX"/>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30.5703125" style="16" bestFit="1" customWidth="1"/>
    <col min="3" max="3" width="5.7109375" style="15" customWidth="1"/>
    <col min="4" max="16" width="2.85546875" style="15" customWidth="1"/>
    <col min="17"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32.140625" style="16" bestFit="1" customWidth="1"/>
    <col min="28" max="28" width="5.7109375" style="15" customWidth="1"/>
    <col min="29" max="35" width="2.85546875" style="15" customWidth="1"/>
    <col min="36" max="36" width="2.85546875" style="113" customWidth="1"/>
    <col min="37" max="41" width="2.85546875" style="172" hidden="1" customWidth="1"/>
    <col min="42" max="42" width="6.5703125" style="15" customWidth="1"/>
    <col min="43" max="62" width="3.7109375" style="15" bestFit="1"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6" width="9.140625" style="15" customWidth="1"/>
    <col min="167"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SUMPRODUCT(AQ3:AQ62,$BV$3:$BV$62)</f>
        <v>0</v>
      </c>
      <c r="CC1" s="61">
        <f t="shared" ref="CC1:CU1" si="0">SUMPRODUCT(AR3:AR62,$BV$3:$BV$62)</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05" x14ac:dyDescent="0.25">
      <c r="A2" s="161" t="s">
        <v>2630</v>
      </c>
      <c r="B2" s="17"/>
      <c r="D2" s="18" t="s">
        <v>314</v>
      </c>
      <c r="E2" s="18" t="s">
        <v>317</v>
      </c>
      <c r="F2" s="18" t="s">
        <v>315</v>
      </c>
      <c r="G2" s="18" t="s">
        <v>31</v>
      </c>
      <c r="H2" s="18" t="s">
        <v>32</v>
      </c>
      <c r="I2" s="18" t="s">
        <v>33</v>
      </c>
      <c r="J2" s="18" t="s">
        <v>422</v>
      </c>
      <c r="K2" s="18" t="s">
        <v>51</v>
      </c>
      <c r="L2" s="18" t="s">
        <v>398</v>
      </c>
      <c r="M2" s="18" t="s">
        <v>205</v>
      </c>
      <c r="N2" s="18" t="s">
        <v>35</v>
      </c>
      <c r="O2" s="18" t="s">
        <v>428</v>
      </c>
      <c r="P2" s="18" t="s">
        <v>429</v>
      </c>
      <c r="Q2" s="174"/>
      <c r="R2" s="14" t="s">
        <v>522</v>
      </c>
      <c r="S2" s="14" t="s">
        <v>64</v>
      </c>
      <c r="T2" s="37">
        <f>DL2+BW2</f>
        <v>0</v>
      </c>
      <c r="U2" s="37">
        <f>SUM(S3:S45,AP3:AP62)</f>
        <v>0</v>
      </c>
      <c r="W2" s="37">
        <f>ROUNDUP(BX2/IF(SUM(AP36:AP62)=0,2,3),0)-BZ2</f>
        <v>0</v>
      </c>
      <c r="Y2" s="37">
        <f>EvilUnits</f>
        <v>0</v>
      </c>
      <c r="Z2" s="37">
        <f>EvilPoints</f>
        <v>0</v>
      </c>
      <c r="AA2" s="17"/>
      <c r="AC2" s="18" t="s">
        <v>68</v>
      </c>
      <c r="AD2" s="18" t="s">
        <v>33</v>
      </c>
      <c r="AE2" s="18" t="s">
        <v>51</v>
      </c>
      <c r="AF2" s="18" t="s">
        <v>422</v>
      </c>
      <c r="AG2" s="18" t="s">
        <v>35</v>
      </c>
      <c r="AH2" s="18" t="s">
        <v>429</v>
      </c>
      <c r="AI2" s="18" t="s">
        <v>205</v>
      </c>
      <c r="AJ2" s="112" t="s">
        <v>2203</v>
      </c>
      <c r="AK2" s="174"/>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SUM(DL3:DL79)+SUM(DL42:DL45)</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364</v>
      </c>
      <c r="C3" s="15">
        <v>120</v>
      </c>
      <c r="D3" s="21"/>
      <c r="E3" s="21"/>
      <c r="F3" s="21"/>
      <c r="G3" s="21"/>
      <c r="H3" s="21"/>
      <c r="I3" s="19"/>
      <c r="J3" s="19"/>
      <c r="K3" s="19"/>
      <c r="L3" s="19"/>
      <c r="M3" s="19"/>
      <c r="N3" s="19"/>
      <c r="O3" s="19"/>
      <c r="P3" s="19"/>
      <c r="Q3" s="19"/>
      <c r="R3" s="31"/>
      <c r="S3" s="15">
        <f>DL3*(C3+75*D3+70*E3+50*F3+15*G3+10*H3)</f>
        <v>0</v>
      </c>
      <c r="T3" s="5"/>
      <c r="U3" s="13"/>
      <c r="V3" s="5"/>
      <c r="W3" s="5" t="str">
        <f t="shared" ref="W3:W66" si="2">T(LOOKUP(DE3,$DD$3:$DD$302,$DB$3:$DB$302))</f>
        <v/>
      </c>
      <c r="X3" s="5"/>
      <c r="Y3" s="5"/>
      <c r="Z3" s="5"/>
      <c r="AA3" s="16" t="s">
        <v>438</v>
      </c>
      <c r="AB3" s="15">
        <v>6</v>
      </c>
      <c r="AC3" s="21"/>
      <c r="AD3" s="21"/>
      <c r="AE3" s="21"/>
      <c r="AF3" s="19"/>
      <c r="AG3" s="19"/>
      <c r="AH3" s="19"/>
      <c r="AI3" s="19"/>
      <c r="AJ3" s="21"/>
      <c r="AK3" s="19"/>
      <c r="AL3" s="19"/>
      <c r="AM3" s="19"/>
      <c r="AN3" s="19"/>
      <c r="AO3" s="19"/>
      <c r="AP3" s="113">
        <f t="shared" ref="AP3:AP20" si="3">SUM(AQ3:BJ3)*(AB3+20*AC3+AD3+AE3+25*AJ3)</f>
        <v>0</v>
      </c>
      <c r="AQ3" s="28"/>
      <c r="AR3" s="29"/>
      <c r="AS3" s="29"/>
      <c r="AT3" s="29"/>
      <c r="AU3" s="29"/>
      <c r="AV3" s="29"/>
      <c r="AW3" s="29"/>
      <c r="AX3" s="29"/>
      <c r="AY3" s="29"/>
      <c r="AZ3" s="29"/>
      <c r="BA3" s="29"/>
      <c r="BB3" s="29"/>
      <c r="BC3" s="29"/>
      <c r="BD3" s="29"/>
      <c r="BE3" s="29"/>
      <c r="BF3" s="29"/>
      <c r="BG3" s="29"/>
      <c r="BH3" s="29"/>
      <c r="BI3" s="29"/>
      <c r="BJ3" s="30"/>
      <c r="BV3" s="168">
        <v>1</v>
      </c>
      <c r="BW3" s="40">
        <f t="shared" ref="BW3:BW32" si="4">SUM(AQ3:BJ3)*BV3</f>
        <v>0</v>
      </c>
      <c r="BX3" s="42">
        <f>BW3</f>
        <v>0</v>
      </c>
      <c r="BY3" s="168">
        <f>AD3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20" si="5">IF(R3=0,"-",CONCATENATE(B3,IF(SUM(D3:Q3)=0,""," with "),IF(D3=1,D$2,""),IF(D3=1,"; ",""),IF(E3=1,E$2,""),IF(E3=1,"; ",""),IF(F3=1,F$2,""),IF(F3=1,"; ",""),IF(G3=1,G$2,""),IF(G3=1,"; ",""),IF(H3=1,H$2,""),IF(H3=1,"; ",""),IF(I3=1,I$2,""),IF(I3=1,"; ",""),IF(J3=1,J$2,""),IF(J3=1,"; ",""),IF(K3=1,K$2,""),IF(K3=1,"; ",""),IF(L3=1,L$2,""),IF(L3=1,"; ",""),IF(M3=1,M$2,""),IF(M3=1,"; ",""),IF(N3=1,N$2,""),IF(N3=1,"; ",""),IF(O3=1,O$2,""),IF(O3=1,"; ",""),IF(P3=1,P$2,""),IF(P3=1,"; ",""),IF(Q3=1,Q$2,""),IF(Q3=1,"; ","")))</f>
        <v>-</v>
      </c>
      <c r="CX3" s="38">
        <f t="shared" ref="CX3:CX20" si="6">R3</f>
        <v>0</v>
      </c>
      <c r="DA3" s="172"/>
      <c r="DB3" s="32" t="str">
        <f>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7">IF(CX3=0,0,SUBSTITUTE(SUBSTITUTE(SUBSTITUTE(SUBSTITUTE(SUBSTITUTE(SUBSTITUTE(SUBSTITUTE(SUBSTITUTE($CX3,"12",""),"13",""),"14",""),"15",""),"16",""),"17",""),"18",""),"19",""))</f>
        <v>0</v>
      </c>
    </row>
    <row r="4" spans="1:137" x14ac:dyDescent="0.25">
      <c r="B4" s="16" t="s">
        <v>367</v>
      </c>
      <c r="C4" s="15">
        <v>120</v>
      </c>
      <c r="D4" s="21"/>
      <c r="E4" s="21"/>
      <c r="F4" s="21"/>
      <c r="G4" s="21"/>
      <c r="H4" s="21"/>
      <c r="I4" s="20"/>
      <c r="J4" s="20"/>
      <c r="K4" s="20"/>
      <c r="L4" s="20"/>
      <c r="M4" s="20"/>
      <c r="N4" s="20"/>
      <c r="O4" s="20"/>
      <c r="P4" s="20"/>
      <c r="Q4" s="20"/>
      <c r="R4" s="31"/>
      <c r="S4" s="172">
        <f>DL4*(C4+75*D4+70*E4+50*F4+15*G4+10*H4)</f>
        <v>0</v>
      </c>
      <c r="T4" s="5"/>
      <c r="U4" s="13"/>
      <c r="V4" s="5"/>
      <c r="W4" s="5" t="str">
        <f t="shared" si="2"/>
        <v/>
      </c>
      <c r="X4" s="5"/>
      <c r="Y4" s="5"/>
      <c r="Z4" s="5"/>
      <c r="AA4" s="16" t="s">
        <v>438</v>
      </c>
      <c r="AB4" s="15">
        <v>6</v>
      </c>
      <c r="AC4" s="21"/>
      <c r="AD4" s="21"/>
      <c r="AE4" s="21"/>
      <c r="AF4" s="20"/>
      <c r="AG4" s="20"/>
      <c r="AH4" s="20"/>
      <c r="AI4" s="20"/>
      <c r="AJ4" s="21"/>
      <c r="AK4" s="20"/>
      <c r="AL4" s="20"/>
      <c r="AM4" s="20"/>
      <c r="AN4" s="20"/>
      <c r="AO4" s="20"/>
      <c r="AP4" s="113">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32" si="8">BW4</f>
        <v>0</v>
      </c>
      <c r="BY4" s="168">
        <f t="shared" ref="BY4:BY30" si="9">AD4</f>
        <v>0</v>
      </c>
      <c r="BZ4" s="43">
        <f t="shared" ref="BZ4:BZ32" si="10">BX4*BY4</f>
        <v>0</v>
      </c>
      <c r="CA4" s="38" t="str">
        <f t="shared" ref="CA4:CA32"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5"/>
        <v>-</v>
      </c>
      <c r="CX4" s="38">
        <f t="shared" si="6"/>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7"/>
        <v>0</v>
      </c>
    </row>
    <row r="5" spans="1:137" x14ac:dyDescent="0.25">
      <c r="B5" s="16" t="s">
        <v>417</v>
      </c>
      <c r="C5" s="15">
        <v>90</v>
      </c>
      <c r="D5" s="19"/>
      <c r="E5" s="19"/>
      <c r="F5" s="19"/>
      <c r="G5" s="19"/>
      <c r="H5" s="21"/>
      <c r="I5" s="21"/>
      <c r="J5" s="19"/>
      <c r="K5" s="19"/>
      <c r="L5" s="19"/>
      <c r="M5" s="19"/>
      <c r="N5" s="19"/>
      <c r="O5" s="19"/>
      <c r="P5" s="19"/>
      <c r="Q5" s="19"/>
      <c r="R5" s="31"/>
      <c r="S5" s="15">
        <f>DL5*(C5+10*H5+5*I5)</f>
        <v>0</v>
      </c>
      <c r="T5" s="5"/>
      <c r="U5" s="13"/>
      <c r="V5" s="5"/>
      <c r="W5" s="5" t="str">
        <f t="shared" si="2"/>
        <v/>
      </c>
      <c r="X5" s="5"/>
      <c r="Y5" s="5"/>
      <c r="Z5" s="5"/>
      <c r="AA5" s="16" t="s">
        <v>438</v>
      </c>
      <c r="AB5" s="15">
        <v>6</v>
      </c>
      <c r="AC5" s="21"/>
      <c r="AD5" s="21"/>
      <c r="AE5" s="21"/>
      <c r="AF5" s="19"/>
      <c r="AG5" s="19"/>
      <c r="AH5" s="19"/>
      <c r="AI5" s="19"/>
      <c r="AJ5" s="21"/>
      <c r="AK5" s="19"/>
      <c r="AL5" s="19"/>
      <c r="AM5" s="19"/>
      <c r="AN5" s="19"/>
      <c r="AO5" s="19"/>
      <c r="AP5" s="113">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5"/>
        <v>-</v>
      </c>
      <c r="CX5" s="38">
        <f t="shared" si="6"/>
        <v>0</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7"/>
        <v>0</v>
      </c>
    </row>
    <row r="6" spans="1:137" x14ac:dyDescent="0.25">
      <c r="B6" s="16" t="s">
        <v>418</v>
      </c>
      <c r="C6" s="15">
        <v>90</v>
      </c>
      <c r="D6" s="20"/>
      <c r="E6" s="20"/>
      <c r="F6" s="20"/>
      <c r="G6" s="20"/>
      <c r="H6" s="20"/>
      <c r="I6" s="20"/>
      <c r="J6" s="20"/>
      <c r="K6" s="20"/>
      <c r="L6" s="20"/>
      <c r="M6" s="20"/>
      <c r="N6" s="20"/>
      <c r="O6" s="20"/>
      <c r="P6" s="20"/>
      <c r="Q6" s="20"/>
      <c r="R6" s="31"/>
      <c r="S6" s="15">
        <f>DL6*C6</f>
        <v>0</v>
      </c>
      <c r="T6" s="5"/>
      <c r="U6" s="13"/>
      <c r="V6" s="5"/>
      <c r="W6" s="5" t="str">
        <f t="shared" si="2"/>
        <v/>
      </c>
      <c r="X6" s="5"/>
      <c r="Y6" s="5"/>
      <c r="Z6" s="5"/>
      <c r="AA6" s="16" t="s">
        <v>438</v>
      </c>
      <c r="AB6" s="15">
        <v>6</v>
      </c>
      <c r="AC6" s="21"/>
      <c r="AD6" s="21"/>
      <c r="AE6" s="21"/>
      <c r="AF6" s="20"/>
      <c r="AG6" s="20"/>
      <c r="AH6" s="20"/>
      <c r="AI6" s="20"/>
      <c r="AJ6" s="21"/>
      <c r="AK6" s="20"/>
      <c r="AL6" s="20"/>
      <c r="AM6" s="20"/>
      <c r="AN6" s="20"/>
      <c r="AO6" s="20"/>
      <c r="AP6" s="113">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5"/>
        <v>-</v>
      </c>
      <c r="CX6" s="38">
        <f t="shared" si="6"/>
        <v>0</v>
      </c>
      <c r="DA6" s="172">
        <v>2</v>
      </c>
      <c r="DB6" s="32" t="str">
        <f t="shared" ref="DB6:DB16" si="20">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7"/>
        <v>0</v>
      </c>
    </row>
    <row r="7" spans="1:137" x14ac:dyDescent="0.25">
      <c r="B7" s="16" t="s">
        <v>419</v>
      </c>
      <c r="C7" s="15">
        <v>100</v>
      </c>
      <c r="D7" s="19"/>
      <c r="E7" s="19"/>
      <c r="F7" s="19"/>
      <c r="G7" s="19"/>
      <c r="H7" s="19"/>
      <c r="I7" s="19"/>
      <c r="J7" s="19"/>
      <c r="K7" s="19"/>
      <c r="L7" s="19"/>
      <c r="M7" s="19"/>
      <c r="N7" s="19"/>
      <c r="O7" s="19"/>
      <c r="P7" s="19"/>
      <c r="Q7" s="19"/>
      <c r="R7" s="31"/>
      <c r="S7" s="172">
        <f t="shared" ref="S7:S8" si="21">DL7*C7</f>
        <v>0</v>
      </c>
      <c r="T7" s="5"/>
      <c r="U7" s="13"/>
      <c r="V7" s="5"/>
      <c r="W7" s="5" t="str">
        <f t="shared" si="2"/>
        <v/>
      </c>
      <c r="X7" s="5"/>
      <c r="Y7" s="5"/>
      <c r="Z7" s="5"/>
      <c r="AA7" s="16" t="s">
        <v>438</v>
      </c>
      <c r="AB7" s="15">
        <v>6</v>
      </c>
      <c r="AC7" s="21"/>
      <c r="AD7" s="21"/>
      <c r="AE7" s="21"/>
      <c r="AF7" s="19"/>
      <c r="AG7" s="19"/>
      <c r="AH7" s="19"/>
      <c r="AI7" s="19"/>
      <c r="AJ7" s="21"/>
      <c r="AK7" s="19"/>
      <c r="AL7" s="19"/>
      <c r="AM7" s="19"/>
      <c r="AN7" s="19"/>
      <c r="AO7" s="19"/>
      <c r="AP7" s="113">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5"/>
        <v>-</v>
      </c>
      <c r="CX7" s="38">
        <f t="shared" si="6"/>
        <v>0</v>
      </c>
      <c r="DA7" s="172">
        <v>3</v>
      </c>
      <c r="DB7" s="32" t="str">
        <f t="shared" si="20"/>
        <v xml:space="preserve"> </v>
      </c>
      <c r="DD7" s="172">
        <f t="shared" si="18"/>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19"/>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7"/>
        <v>0</v>
      </c>
    </row>
    <row r="8" spans="1:137" x14ac:dyDescent="0.25">
      <c r="B8" s="16" t="s">
        <v>420</v>
      </c>
      <c r="C8" s="15">
        <v>115</v>
      </c>
      <c r="D8" s="20"/>
      <c r="E8" s="20"/>
      <c r="F8" s="20"/>
      <c r="G8" s="20"/>
      <c r="H8" s="20"/>
      <c r="I8" s="20"/>
      <c r="J8" s="20"/>
      <c r="K8" s="20"/>
      <c r="L8" s="20"/>
      <c r="M8" s="20"/>
      <c r="N8" s="20"/>
      <c r="O8" s="20"/>
      <c r="P8" s="20"/>
      <c r="Q8" s="20"/>
      <c r="R8" s="31"/>
      <c r="S8" s="172">
        <f t="shared" si="21"/>
        <v>0</v>
      </c>
      <c r="T8" s="5"/>
      <c r="U8" s="13"/>
      <c r="V8" s="5"/>
      <c r="W8" s="5" t="str">
        <f t="shared" si="2"/>
        <v/>
      </c>
      <c r="X8" s="5"/>
      <c r="Y8" s="5"/>
      <c r="Z8" s="5"/>
      <c r="AA8" s="16" t="s">
        <v>438</v>
      </c>
      <c r="AB8" s="15">
        <v>6</v>
      </c>
      <c r="AC8" s="21"/>
      <c r="AD8" s="21"/>
      <c r="AE8" s="21"/>
      <c r="AF8" s="20"/>
      <c r="AG8" s="20"/>
      <c r="AH8" s="20"/>
      <c r="AI8" s="20"/>
      <c r="AJ8" s="21"/>
      <c r="AK8" s="20"/>
      <c r="AL8" s="20"/>
      <c r="AM8" s="20"/>
      <c r="AN8" s="20"/>
      <c r="AO8" s="20"/>
      <c r="AP8" s="113">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f t="shared" si="9"/>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5"/>
        <v>-</v>
      </c>
      <c r="CX8" s="38">
        <f t="shared" si="6"/>
        <v>0</v>
      </c>
      <c r="DA8" s="172">
        <v>4</v>
      </c>
      <c r="DB8" s="32" t="str">
        <f t="shared" si="20"/>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7"/>
        <v>0</v>
      </c>
    </row>
    <row r="9" spans="1:137" x14ac:dyDescent="0.25">
      <c r="B9" s="16" t="s">
        <v>421</v>
      </c>
      <c r="C9" s="15">
        <v>60</v>
      </c>
      <c r="D9" s="19"/>
      <c r="E9" s="19"/>
      <c r="F9" s="19"/>
      <c r="G9" s="19"/>
      <c r="H9" s="21"/>
      <c r="I9" s="21"/>
      <c r="J9" s="21"/>
      <c r="K9" s="21"/>
      <c r="L9" s="19"/>
      <c r="M9" s="19"/>
      <c r="N9" s="19"/>
      <c r="O9" s="19"/>
      <c r="P9" s="19"/>
      <c r="Q9" s="19"/>
      <c r="R9" s="31"/>
      <c r="S9" s="15">
        <f>DL9*(C9+10*H9+5*(I9+J9)+K9)</f>
        <v>0</v>
      </c>
      <c r="T9" s="5"/>
      <c r="U9" s="13"/>
      <c r="V9" s="5"/>
      <c r="W9" s="5" t="str">
        <f t="shared" si="2"/>
        <v/>
      </c>
      <c r="X9" s="5"/>
      <c r="Y9" s="5"/>
      <c r="Z9" s="5"/>
      <c r="AA9" s="16" t="s">
        <v>441</v>
      </c>
      <c r="AB9" s="15">
        <v>7</v>
      </c>
      <c r="AC9" s="21"/>
      <c r="AD9" s="21"/>
      <c r="AE9" s="21"/>
      <c r="AF9" s="19"/>
      <c r="AG9" s="19"/>
      <c r="AH9" s="19"/>
      <c r="AI9" s="19"/>
      <c r="AJ9" s="21"/>
      <c r="AK9" s="19"/>
      <c r="AL9" s="19"/>
      <c r="AM9" s="19"/>
      <c r="AN9" s="19"/>
      <c r="AO9" s="19"/>
      <c r="AP9" s="113">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8"/>
        <v>0</v>
      </c>
      <c r="BY9" s="168">
        <f t="shared" si="9"/>
        <v>0</v>
      </c>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5"/>
        <v>-</v>
      </c>
      <c r="CX9" s="38">
        <f t="shared" si="6"/>
        <v>0</v>
      </c>
      <c r="DA9" s="172">
        <v>5</v>
      </c>
      <c r="DB9" s="32" t="str">
        <f t="shared" si="20"/>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7"/>
        <v>0</v>
      </c>
    </row>
    <row r="10" spans="1:137" x14ac:dyDescent="0.25">
      <c r="B10" s="16" t="s">
        <v>421</v>
      </c>
      <c r="C10" s="15">
        <v>60</v>
      </c>
      <c r="D10" s="20"/>
      <c r="E10" s="20"/>
      <c r="F10" s="20"/>
      <c r="G10" s="20"/>
      <c r="H10" s="21"/>
      <c r="I10" s="21"/>
      <c r="J10" s="21"/>
      <c r="K10" s="21"/>
      <c r="L10" s="20"/>
      <c r="M10" s="20"/>
      <c r="N10" s="20"/>
      <c r="O10" s="20"/>
      <c r="P10" s="20"/>
      <c r="Q10" s="20"/>
      <c r="R10" s="31"/>
      <c r="S10" s="172">
        <f t="shared" ref="S10:S16" si="22">DL10*(C10+10*H10+5*(I10+J10)+K10)</f>
        <v>0</v>
      </c>
      <c r="T10" s="5"/>
      <c r="U10" s="13"/>
      <c r="V10" s="5"/>
      <c r="W10" s="5" t="str">
        <f t="shared" si="2"/>
        <v/>
      </c>
      <c r="X10" s="5"/>
      <c r="Y10" s="5"/>
      <c r="Z10" s="5"/>
      <c r="AA10" s="16" t="s">
        <v>441</v>
      </c>
      <c r="AB10" s="15">
        <v>7</v>
      </c>
      <c r="AC10" s="21"/>
      <c r="AD10" s="21"/>
      <c r="AE10" s="21"/>
      <c r="AF10" s="20"/>
      <c r="AG10" s="20"/>
      <c r="AH10" s="20"/>
      <c r="AI10" s="20"/>
      <c r="AJ10" s="21"/>
      <c r="AK10" s="20"/>
      <c r="AL10" s="20"/>
      <c r="AM10" s="20"/>
      <c r="AN10" s="20"/>
      <c r="AO10" s="20"/>
      <c r="AP10" s="113">
        <f t="shared" si="3"/>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8"/>
        <v>0</v>
      </c>
      <c r="BY10" s="168">
        <f t="shared" si="9"/>
        <v>0</v>
      </c>
      <c r="BZ10" s="43">
        <f t="shared" si="10"/>
        <v>0</v>
      </c>
      <c r="CA10" s="38" t="str">
        <f t="shared" si="11"/>
        <v>-</v>
      </c>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5"/>
        <v>-</v>
      </c>
      <c r="CX10" s="38">
        <f t="shared" si="6"/>
        <v>0</v>
      </c>
      <c r="DA10" s="172">
        <v>6</v>
      </c>
      <c r="DB10" s="32" t="str">
        <f t="shared" si="20"/>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7"/>
        <v>0</v>
      </c>
    </row>
    <row r="11" spans="1:137" x14ac:dyDescent="0.25">
      <c r="B11" s="16" t="s">
        <v>421</v>
      </c>
      <c r="C11" s="15">
        <v>60</v>
      </c>
      <c r="D11" s="19"/>
      <c r="E11" s="19"/>
      <c r="F11" s="19"/>
      <c r="G11" s="19"/>
      <c r="H11" s="21"/>
      <c r="I11" s="21"/>
      <c r="J11" s="21"/>
      <c r="K11" s="21"/>
      <c r="L11" s="19"/>
      <c r="M11" s="19"/>
      <c r="N11" s="19"/>
      <c r="O11" s="19"/>
      <c r="P11" s="19"/>
      <c r="Q11" s="19"/>
      <c r="R11" s="31"/>
      <c r="S11" s="172">
        <f t="shared" si="22"/>
        <v>0</v>
      </c>
      <c r="T11" s="5"/>
      <c r="U11" s="13"/>
      <c r="V11" s="5"/>
      <c r="W11" s="5" t="str">
        <f t="shared" si="2"/>
        <v/>
      </c>
      <c r="X11" s="5"/>
      <c r="Y11" s="5"/>
      <c r="Z11" s="5"/>
      <c r="AA11" s="16" t="s">
        <v>441</v>
      </c>
      <c r="AB11" s="15">
        <v>7</v>
      </c>
      <c r="AC11" s="21"/>
      <c r="AD11" s="21"/>
      <c r="AE11" s="21"/>
      <c r="AF11" s="19"/>
      <c r="AG11" s="19"/>
      <c r="AH11" s="19"/>
      <c r="AI11" s="19"/>
      <c r="AJ11" s="21"/>
      <c r="AK11" s="19"/>
      <c r="AL11" s="19"/>
      <c r="AM11" s="19"/>
      <c r="AN11" s="19"/>
      <c r="AO11" s="19"/>
      <c r="AP11" s="113">
        <f t="shared" si="3"/>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8"/>
        <v>0</v>
      </c>
      <c r="BY11" s="168">
        <f t="shared" si="9"/>
        <v>0</v>
      </c>
      <c r="BZ11" s="43">
        <f t="shared" si="10"/>
        <v>0</v>
      </c>
      <c r="CA11" s="38" t="str">
        <f t="shared" si="11"/>
        <v>-</v>
      </c>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CW11" s="38" t="str">
        <f t="shared" si="5"/>
        <v>-</v>
      </c>
      <c r="CX11" s="38">
        <f t="shared" si="6"/>
        <v>0</v>
      </c>
      <c r="DA11" s="172">
        <v>7</v>
      </c>
      <c r="DB11" s="32" t="str">
        <f t="shared" si="20"/>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7"/>
        <v>0</v>
      </c>
    </row>
    <row r="12" spans="1:137" x14ac:dyDescent="0.25">
      <c r="B12" s="16" t="s">
        <v>421</v>
      </c>
      <c r="C12" s="15">
        <v>60</v>
      </c>
      <c r="D12" s="20"/>
      <c r="E12" s="20"/>
      <c r="F12" s="20"/>
      <c r="G12" s="20"/>
      <c r="H12" s="21"/>
      <c r="I12" s="21"/>
      <c r="J12" s="21"/>
      <c r="K12" s="21"/>
      <c r="L12" s="20"/>
      <c r="M12" s="20"/>
      <c r="N12" s="20"/>
      <c r="O12" s="20"/>
      <c r="P12" s="20"/>
      <c r="Q12" s="20"/>
      <c r="R12" s="31"/>
      <c r="S12" s="172">
        <f t="shared" si="22"/>
        <v>0</v>
      </c>
      <c r="T12" s="5"/>
      <c r="U12" s="13"/>
      <c r="V12" s="5"/>
      <c r="W12" s="5" t="str">
        <f t="shared" si="2"/>
        <v/>
      </c>
      <c r="X12" s="5"/>
      <c r="Y12" s="5"/>
      <c r="Z12" s="5"/>
      <c r="AA12" s="16" t="s">
        <v>441</v>
      </c>
      <c r="AB12" s="15">
        <v>7</v>
      </c>
      <c r="AC12" s="21"/>
      <c r="AD12" s="21"/>
      <c r="AE12" s="21"/>
      <c r="AF12" s="20"/>
      <c r="AG12" s="20"/>
      <c r="AH12" s="20"/>
      <c r="AI12" s="20"/>
      <c r="AJ12" s="21"/>
      <c r="AK12" s="20"/>
      <c r="AL12" s="20"/>
      <c r="AM12" s="20"/>
      <c r="AN12" s="20"/>
      <c r="AO12" s="20"/>
      <c r="AP12" s="113">
        <f t="shared" si="3"/>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8"/>
        <v>0</v>
      </c>
      <c r="BY12" s="168">
        <f t="shared" si="9"/>
        <v>0</v>
      </c>
      <c r="BZ12" s="43">
        <f t="shared" si="10"/>
        <v>0</v>
      </c>
      <c r="CA12" s="38" t="str">
        <f t="shared" si="11"/>
        <v>-</v>
      </c>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CW12" s="38" t="str">
        <f t="shared" si="5"/>
        <v>-</v>
      </c>
      <c r="CX12" s="38">
        <f t="shared" si="6"/>
        <v>0</v>
      </c>
      <c r="DA12" s="172">
        <v>8</v>
      </c>
      <c r="DB12" s="32" t="str">
        <f t="shared" si="20"/>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7"/>
        <v>0</v>
      </c>
    </row>
    <row r="13" spans="1:137" x14ac:dyDescent="0.25">
      <c r="B13" s="16" t="s">
        <v>423</v>
      </c>
      <c r="C13" s="15">
        <v>45</v>
      </c>
      <c r="D13" s="19"/>
      <c r="E13" s="19"/>
      <c r="F13" s="19"/>
      <c r="G13" s="19"/>
      <c r="H13" s="21"/>
      <c r="I13" s="21"/>
      <c r="J13" s="21"/>
      <c r="K13" s="21"/>
      <c r="L13" s="19"/>
      <c r="M13" s="19"/>
      <c r="N13" s="19"/>
      <c r="O13" s="19"/>
      <c r="P13" s="19"/>
      <c r="Q13" s="19"/>
      <c r="R13" s="31"/>
      <c r="S13" s="172">
        <f t="shared" si="22"/>
        <v>0</v>
      </c>
      <c r="T13" s="5"/>
      <c r="U13" s="13"/>
      <c r="V13" s="5"/>
      <c r="W13" s="5" t="str">
        <f t="shared" si="2"/>
        <v/>
      </c>
      <c r="X13" s="5"/>
      <c r="Y13" s="5"/>
      <c r="Z13" s="5"/>
      <c r="AA13" s="16" t="s">
        <v>441</v>
      </c>
      <c r="AB13" s="15">
        <v>7</v>
      </c>
      <c r="AC13" s="21"/>
      <c r="AD13" s="21"/>
      <c r="AE13" s="21"/>
      <c r="AF13" s="19"/>
      <c r="AG13" s="19"/>
      <c r="AH13" s="19"/>
      <c r="AI13" s="19"/>
      <c r="AJ13" s="21"/>
      <c r="AK13" s="19"/>
      <c r="AL13" s="19"/>
      <c r="AM13" s="19"/>
      <c r="AN13" s="19"/>
      <c r="AO13" s="19"/>
      <c r="AP13" s="113">
        <f t="shared" si="3"/>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8"/>
        <v>0</v>
      </c>
      <c r="BY13" s="168">
        <f t="shared" si="9"/>
        <v>0</v>
      </c>
      <c r="BZ13" s="43">
        <f t="shared" si="10"/>
        <v>0</v>
      </c>
      <c r="CA13" s="38" t="str">
        <f t="shared" si="11"/>
        <v>-</v>
      </c>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CW13" s="38" t="str">
        <f t="shared" si="5"/>
        <v>-</v>
      </c>
      <c r="CX13" s="38">
        <f t="shared" si="6"/>
        <v>0</v>
      </c>
      <c r="DA13" s="172">
        <v>9</v>
      </c>
      <c r="DB13" s="32" t="str">
        <f t="shared" si="20"/>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7"/>
        <v>0</v>
      </c>
    </row>
    <row r="14" spans="1:137" x14ac:dyDescent="0.25">
      <c r="B14" s="16" t="s">
        <v>423</v>
      </c>
      <c r="C14" s="15">
        <v>45</v>
      </c>
      <c r="D14" s="20"/>
      <c r="E14" s="20"/>
      <c r="F14" s="20"/>
      <c r="G14" s="20"/>
      <c r="H14" s="21"/>
      <c r="I14" s="21"/>
      <c r="J14" s="21"/>
      <c r="K14" s="21"/>
      <c r="L14" s="20"/>
      <c r="M14" s="20"/>
      <c r="N14" s="20"/>
      <c r="O14" s="20"/>
      <c r="P14" s="20"/>
      <c r="Q14" s="20"/>
      <c r="R14" s="31"/>
      <c r="S14" s="172">
        <f t="shared" si="22"/>
        <v>0</v>
      </c>
      <c r="T14" s="5"/>
      <c r="U14" s="13"/>
      <c r="V14" s="5"/>
      <c r="W14" s="5" t="str">
        <f t="shared" si="2"/>
        <v/>
      </c>
      <c r="X14" s="5"/>
      <c r="Y14" s="5"/>
      <c r="Z14" s="5"/>
      <c r="AA14" s="16" t="s">
        <v>441</v>
      </c>
      <c r="AB14" s="15">
        <v>7</v>
      </c>
      <c r="AC14" s="21"/>
      <c r="AD14" s="21"/>
      <c r="AE14" s="21"/>
      <c r="AF14" s="20"/>
      <c r="AG14" s="20"/>
      <c r="AH14" s="20"/>
      <c r="AI14" s="20"/>
      <c r="AJ14" s="21"/>
      <c r="AK14" s="20"/>
      <c r="AL14" s="20"/>
      <c r="AM14" s="20"/>
      <c r="AN14" s="20"/>
      <c r="AO14" s="20"/>
      <c r="AP14" s="113">
        <f t="shared" si="3"/>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8"/>
        <v>0</v>
      </c>
      <c r="BY14" s="168">
        <f t="shared" si="9"/>
        <v>0</v>
      </c>
      <c r="BZ14" s="43">
        <f t="shared" si="10"/>
        <v>0</v>
      </c>
      <c r="CA14" s="38" t="str">
        <f t="shared" si="11"/>
        <v>-</v>
      </c>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CW14" s="38" t="str">
        <f t="shared" si="5"/>
        <v>-</v>
      </c>
      <c r="CX14" s="38">
        <f t="shared" si="6"/>
        <v>0</v>
      </c>
      <c r="DA14" s="172">
        <v>10</v>
      </c>
      <c r="DB14" s="32" t="str">
        <f t="shared" si="20"/>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7"/>
        <v>0</v>
      </c>
    </row>
    <row r="15" spans="1:137" x14ac:dyDescent="0.25">
      <c r="B15" s="16" t="s">
        <v>423</v>
      </c>
      <c r="C15" s="15">
        <v>45</v>
      </c>
      <c r="D15" s="19"/>
      <c r="E15" s="19"/>
      <c r="F15" s="19"/>
      <c r="G15" s="19"/>
      <c r="H15" s="21"/>
      <c r="I15" s="21"/>
      <c r="J15" s="21"/>
      <c r="K15" s="21"/>
      <c r="L15" s="19"/>
      <c r="M15" s="19"/>
      <c r="N15" s="19"/>
      <c r="O15" s="19"/>
      <c r="P15" s="19"/>
      <c r="Q15" s="19"/>
      <c r="R15" s="31"/>
      <c r="S15" s="172">
        <f t="shared" si="22"/>
        <v>0</v>
      </c>
      <c r="T15" s="5"/>
      <c r="U15" s="13"/>
      <c r="V15" s="5"/>
      <c r="W15" s="5" t="str">
        <f t="shared" si="2"/>
        <v/>
      </c>
      <c r="X15" s="5"/>
      <c r="Y15" s="5"/>
      <c r="Z15" s="5"/>
      <c r="AA15" s="16" t="s">
        <v>443</v>
      </c>
      <c r="AB15" s="15">
        <v>8</v>
      </c>
      <c r="AC15" s="21"/>
      <c r="AD15" s="21"/>
      <c r="AE15" s="21"/>
      <c r="AF15" s="19"/>
      <c r="AG15" s="19"/>
      <c r="AH15" s="19"/>
      <c r="AI15" s="19"/>
      <c r="AJ15" s="21"/>
      <c r="AK15" s="19"/>
      <c r="AL15" s="19"/>
      <c r="AM15" s="19"/>
      <c r="AN15" s="19"/>
      <c r="AO15" s="19"/>
      <c r="AP15" s="113">
        <f t="shared" si="3"/>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4"/>
        <v>0</v>
      </c>
      <c r="BX15" s="42">
        <f t="shared" si="8"/>
        <v>0</v>
      </c>
      <c r="BY15" s="168">
        <f t="shared" si="9"/>
        <v>0</v>
      </c>
      <c r="BZ15" s="43">
        <f>BX15*BY15</f>
        <v>0</v>
      </c>
      <c r="CA15" s="38" t="str">
        <f t="shared" si="11"/>
        <v>-</v>
      </c>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CW15" s="38" t="str">
        <f t="shared" si="5"/>
        <v>-</v>
      </c>
      <c r="CX15" s="38">
        <f t="shared" si="6"/>
        <v>0</v>
      </c>
      <c r="DA15" s="172">
        <v>11</v>
      </c>
      <c r="DB15" s="32" t="str">
        <f t="shared" si="20"/>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7"/>
        <v>0</v>
      </c>
    </row>
    <row r="16" spans="1:137" x14ac:dyDescent="0.25">
      <c r="B16" s="16" t="s">
        <v>423</v>
      </c>
      <c r="C16" s="15">
        <v>45</v>
      </c>
      <c r="D16" s="20"/>
      <c r="E16" s="20"/>
      <c r="F16" s="20"/>
      <c r="G16" s="20"/>
      <c r="H16" s="21"/>
      <c r="I16" s="21"/>
      <c r="J16" s="21"/>
      <c r="K16" s="21"/>
      <c r="L16" s="20"/>
      <c r="M16" s="20"/>
      <c r="N16" s="20"/>
      <c r="O16" s="20"/>
      <c r="P16" s="20"/>
      <c r="Q16" s="20"/>
      <c r="R16" s="31"/>
      <c r="S16" s="172">
        <f t="shared" si="22"/>
        <v>0</v>
      </c>
      <c r="T16" s="5"/>
      <c r="U16" s="13"/>
      <c r="V16" s="5"/>
      <c r="W16" s="5" t="str">
        <f t="shared" si="2"/>
        <v/>
      </c>
      <c r="X16" s="5"/>
      <c r="Y16" s="5"/>
      <c r="Z16" s="5"/>
      <c r="AA16" s="16" t="s">
        <v>443</v>
      </c>
      <c r="AB16" s="15">
        <v>8</v>
      </c>
      <c r="AC16" s="21"/>
      <c r="AD16" s="21"/>
      <c r="AE16" s="21"/>
      <c r="AF16" s="20"/>
      <c r="AG16" s="20"/>
      <c r="AH16" s="20"/>
      <c r="AI16" s="20"/>
      <c r="AJ16" s="21"/>
      <c r="AK16" s="20"/>
      <c r="AL16" s="20"/>
      <c r="AM16" s="20"/>
      <c r="AN16" s="20"/>
      <c r="AO16" s="20"/>
      <c r="AP16" s="113">
        <f t="shared" si="3"/>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4"/>
        <v>0</v>
      </c>
      <c r="BX16" s="42">
        <f t="shared" si="8"/>
        <v>0</v>
      </c>
      <c r="BY16" s="168">
        <f t="shared" si="9"/>
        <v>0</v>
      </c>
      <c r="BZ16" s="43">
        <f t="shared" si="10"/>
        <v>0</v>
      </c>
      <c r="CA16" s="38" t="str">
        <f t="shared" si="11"/>
        <v>-</v>
      </c>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3">IF(BF15="",CQ15,CQ15+1)</f>
        <v>1</v>
      </c>
      <c r="CR16" s="172">
        <f t="shared" si="23"/>
        <v>1</v>
      </c>
      <c r="CS16" s="172">
        <f t="shared" si="23"/>
        <v>1</v>
      </c>
      <c r="CT16" s="172">
        <f t="shared" si="23"/>
        <v>1</v>
      </c>
      <c r="CU16" s="172">
        <f t="shared" si="23"/>
        <v>1</v>
      </c>
      <c r="CW16" s="38" t="str">
        <f t="shared" si="5"/>
        <v>-</v>
      </c>
      <c r="CX16" s="38">
        <f t="shared" si="6"/>
        <v>0</v>
      </c>
      <c r="DA16" s="172">
        <v>12</v>
      </c>
      <c r="DB16" s="32" t="str">
        <f t="shared" si="20"/>
        <v xml:space="preserve">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7"/>
        <v>0</v>
      </c>
    </row>
    <row r="17" spans="2:137" x14ac:dyDescent="0.25">
      <c r="B17" s="16" t="s">
        <v>424</v>
      </c>
      <c r="C17" s="15">
        <v>60</v>
      </c>
      <c r="D17" s="19"/>
      <c r="E17" s="19"/>
      <c r="F17" s="19"/>
      <c r="G17" s="19"/>
      <c r="H17" s="19"/>
      <c r="I17" s="19"/>
      <c r="J17" s="19"/>
      <c r="K17" s="19"/>
      <c r="L17" s="19"/>
      <c r="M17" s="19"/>
      <c r="N17" s="19"/>
      <c r="O17" s="19"/>
      <c r="P17" s="19"/>
      <c r="Q17" s="19"/>
      <c r="R17" s="31"/>
      <c r="S17" s="172">
        <f t="shared" ref="S17" si="24">DL17*C17</f>
        <v>0</v>
      </c>
      <c r="T17" s="5"/>
      <c r="U17" s="13"/>
      <c r="V17" s="5"/>
      <c r="W17" s="5" t="str">
        <f t="shared" si="2"/>
        <v/>
      </c>
      <c r="X17" s="5"/>
      <c r="Y17" s="5"/>
      <c r="Z17" s="5"/>
      <c r="AA17" s="16" t="s">
        <v>443</v>
      </c>
      <c r="AB17" s="15">
        <v>8</v>
      </c>
      <c r="AC17" s="21"/>
      <c r="AD17" s="21"/>
      <c r="AE17" s="21"/>
      <c r="AF17" s="19"/>
      <c r="AG17" s="19"/>
      <c r="AH17" s="19"/>
      <c r="AI17" s="19"/>
      <c r="AJ17" s="21"/>
      <c r="AK17" s="19"/>
      <c r="AL17" s="19"/>
      <c r="AM17" s="19"/>
      <c r="AN17" s="19"/>
      <c r="AO17" s="19"/>
      <c r="AP17" s="113">
        <f t="shared" si="3"/>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4"/>
        <v>0</v>
      </c>
      <c r="BX17" s="42">
        <f t="shared" si="8"/>
        <v>0</v>
      </c>
      <c r="BY17" s="168">
        <f t="shared" si="9"/>
        <v>0</v>
      </c>
      <c r="BZ17" s="43">
        <f t="shared" si="10"/>
        <v>0</v>
      </c>
      <c r="CA17" s="38" t="str">
        <f t="shared" si="11"/>
        <v>-</v>
      </c>
      <c r="CB17" s="172">
        <f t="shared" ref="CB17:CQ32" si="25">IF(AQ16="",CB16,CB16+1)</f>
        <v>1</v>
      </c>
      <c r="CC17" s="172">
        <f t="shared" si="25"/>
        <v>1</v>
      </c>
      <c r="CD17" s="172">
        <f t="shared" si="25"/>
        <v>1</v>
      </c>
      <c r="CE17" s="172">
        <f t="shared" si="25"/>
        <v>1</v>
      </c>
      <c r="CF17" s="172">
        <f t="shared" si="25"/>
        <v>1</v>
      </c>
      <c r="CG17" s="172">
        <f t="shared" si="25"/>
        <v>1</v>
      </c>
      <c r="CH17" s="172">
        <f t="shared" si="25"/>
        <v>1</v>
      </c>
      <c r="CI17" s="172">
        <f t="shared" si="25"/>
        <v>1</v>
      </c>
      <c r="CJ17" s="172">
        <f t="shared" si="25"/>
        <v>1</v>
      </c>
      <c r="CK17" s="172">
        <f t="shared" si="25"/>
        <v>1</v>
      </c>
      <c r="CL17" s="172">
        <f t="shared" si="25"/>
        <v>1</v>
      </c>
      <c r="CM17" s="172">
        <f t="shared" si="25"/>
        <v>1</v>
      </c>
      <c r="CN17" s="172">
        <f t="shared" si="25"/>
        <v>1</v>
      </c>
      <c r="CO17" s="172">
        <f t="shared" si="25"/>
        <v>1</v>
      </c>
      <c r="CP17" s="172">
        <f t="shared" si="25"/>
        <v>1</v>
      </c>
      <c r="CQ17" s="172">
        <f t="shared" si="23"/>
        <v>1</v>
      </c>
      <c r="CR17" s="172">
        <f t="shared" si="23"/>
        <v>1</v>
      </c>
      <c r="CS17" s="172">
        <f t="shared" si="23"/>
        <v>1</v>
      </c>
      <c r="CT17" s="172">
        <f t="shared" si="23"/>
        <v>1</v>
      </c>
      <c r="CU17" s="172">
        <f t="shared" si="23"/>
        <v>1</v>
      </c>
      <c r="CW17" s="38" t="str">
        <f t="shared" si="5"/>
        <v>-</v>
      </c>
      <c r="CX17" s="38">
        <f t="shared" si="6"/>
        <v>0</v>
      </c>
      <c r="DB17" s="196"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7"/>
        <v>0</v>
      </c>
    </row>
    <row r="18" spans="2:137" x14ac:dyDescent="0.25">
      <c r="B18" s="16" t="s">
        <v>425</v>
      </c>
      <c r="C18" s="15">
        <v>50</v>
      </c>
      <c r="D18" s="20"/>
      <c r="E18" s="20"/>
      <c r="F18" s="20"/>
      <c r="G18" s="20"/>
      <c r="H18" s="20"/>
      <c r="I18" s="21"/>
      <c r="J18" s="20"/>
      <c r="K18" s="20"/>
      <c r="L18" s="21"/>
      <c r="M18" s="21"/>
      <c r="N18" s="21"/>
      <c r="O18" s="20"/>
      <c r="P18" s="20"/>
      <c r="Q18" s="20"/>
      <c r="R18" s="31"/>
      <c r="S18" s="15">
        <f>DL18*(C18+5*SUM(I18,L18:N18))</f>
        <v>0</v>
      </c>
      <c r="T18" s="5"/>
      <c r="U18" s="13"/>
      <c r="V18" s="5"/>
      <c r="W18" s="5" t="str">
        <f t="shared" si="2"/>
        <v/>
      </c>
      <c r="X18" s="5"/>
      <c r="Y18" s="5"/>
      <c r="Z18" s="5"/>
      <c r="AA18" s="16" t="s">
        <v>443</v>
      </c>
      <c r="AB18" s="15">
        <v>8</v>
      </c>
      <c r="AC18" s="21"/>
      <c r="AD18" s="21"/>
      <c r="AE18" s="21"/>
      <c r="AF18" s="20"/>
      <c r="AG18" s="20"/>
      <c r="AH18" s="20"/>
      <c r="AI18" s="20"/>
      <c r="AJ18" s="21"/>
      <c r="AK18" s="20"/>
      <c r="AL18" s="20"/>
      <c r="AM18" s="20"/>
      <c r="AN18" s="20"/>
      <c r="AO18" s="20"/>
      <c r="AP18" s="113">
        <f t="shared" si="3"/>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4"/>
        <v>0</v>
      </c>
      <c r="BX18" s="42">
        <f t="shared" si="8"/>
        <v>0</v>
      </c>
      <c r="BY18" s="168">
        <f t="shared" si="9"/>
        <v>0</v>
      </c>
      <c r="BZ18" s="43">
        <f>BX18*BY18</f>
        <v>0</v>
      </c>
      <c r="CA18" s="38" t="str">
        <f t="shared" si="11"/>
        <v>-</v>
      </c>
      <c r="CB18" s="172">
        <f t="shared" si="25"/>
        <v>1</v>
      </c>
      <c r="CC18" s="172">
        <f t="shared" si="25"/>
        <v>1</v>
      </c>
      <c r="CD18" s="172">
        <f t="shared" si="25"/>
        <v>1</v>
      </c>
      <c r="CE18" s="172">
        <f t="shared" si="25"/>
        <v>1</v>
      </c>
      <c r="CF18" s="172">
        <f t="shared" si="25"/>
        <v>1</v>
      </c>
      <c r="CG18" s="172">
        <f t="shared" si="25"/>
        <v>1</v>
      </c>
      <c r="CH18" s="172">
        <f t="shared" si="25"/>
        <v>1</v>
      </c>
      <c r="CI18" s="172">
        <f t="shared" si="25"/>
        <v>1</v>
      </c>
      <c r="CJ18" s="172">
        <f t="shared" si="25"/>
        <v>1</v>
      </c>
      <c r="CK18" s="172">
        <f t="shared" si="25"/>
        <v>1</v>
      </c>
      <c r="CL18" s="172">
        <f t="shared" si="25"/>
        <v>1</v>
      </c>
      <c r="CM18" s="172">
        <f t="shared" si="25"/>
        <v>1</v>
      </c>
      <c r="CN18" s="172">
        <f t="shared" si="25"/>
        <v>1</v>
      </c>
      <c r="CO18" s="172">
        <f t="shared" si="25"/>
        <v>1</v>
      </c>
      <c r="CP18" s="172">
        <f t="shared" si="25"/>
        <v>1</v>
      </c>
      <c r="CQ18" s="172">
        <f t="shared" si="23"/>
        <v>1</v>
      </c>
      <c r="CR18" s="172">
        <f t="shared" si="23"/>
        <v>1</v>
      </c>
      <c r="CS18" s="172">
        <f t="shared" si="23"/>
        <v>1</v>
      </c>
      <c r="CT18" s="172">
        <f t="shared" si="23"/>
        <v>1</v>
      </c>
      <c r="CU18" s="172">
        <f t="shared" si="23"/>
        <v>1</v>
      </c>
      <c r="CW18" s="38" t="str">
        <f t="shared" si="5"/>
        <v>-</v>
      </c>
      <c r="CX18" s="38">
        <f t="shared" si="6"/>
        <v>0</v>
      </c>
      <c r="DA18" s="172"/>
      <c r="DB18" s="32" t="str">
        <f>IF(DB19="","",CONCATENATE("Warband ",CZ19," ",DG18))</f>
        <v/>
      </c>
      <c r="DD18" s="172">
        <f t="shared" si="18"/>
        <v>1</v>
      </c>
      <c r="DE18" s="172">
        <v>16</v>
      </c>
      <c r="DG18" s="49" t="str">
        <f>CONCATENATE("   ",DH18,"/",DI18,IF(DH18&gt;DI18," !",""))</f>
        <v xml:space="preserve">   0/12</v>
      </c>
      <c r="DH18" s="172">
        <f t="shared" ref="DH18" si="26">INDEX($CB$1:$CU$1,CZ19)+DJ18</f>
        <v>0</v>
      </c>
      <c r="DI18" s="172">
        <f>12</f>
        <v>12</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7"/>
        <v>0</v>
      </c>
    </row>
    <row r="19" spans="2:137" x14ac:dyDescent="0.25">
      <c r="B19" s="16" t="s">
        <v>425</v>
      </c>
      <c r="C19" s="15">
        <v>50</v>
      </c>
      <c r="D19" s="19"/>
      <c r="E19" s="19"/>
      <c r="F19" s="19"/>
      <c r="G19" s="19"/>
      <c r="H19" s="19"/>
      <c r="I19" s="21"/>
      <c r="J19" s="19"/>
      <c r="K19" s="19"/>
      <c r="L19" s="21"/>
      <c r="M19" s="21"/>
      <c r="N19" s="21"/>
      <c r="O19" s="19"/>
      <c r="P19" s="19"/>
      <c r="Q19" s="19"/>
      <c r="R19" s="31"/>
      <c r="S19" s="172">
        <f t="shared" ref="S19:S20" si="27">DL19*(C19+5*SUM(I19,L19:N19))</f>
        <v>0</v>
      </c>
      <c r="T19" s="5"/>
      <c r="U19" s="13"/>
      <c r="V19" s="5"/>
      <c r="W19" s="5" t="str">
        <f t="shared" si="2"/>
        <v/>
      </c>
      <c r="X19" s="5"/>
      <c r="Y19" s="5"/>
      <c r="Z19" s="5"/>
      <c r="AA19" s="16" t="s">
        <v>443</v>
      </c>
      <c r="AB19" s="15">
        <v>8</v>
      </c>
      <c r="AC19" s="21"/>
      <c r="AD19" s="21"/>
      <c r="AE19" s="21"/>
      <c r="AF19" s="19"/>
      <c r="AG19" s="19"/>
      <c r="AH19" s="19"/>
      <c r="AI19" s="19"/>
      <c r="AJ19" s="21"/>
      <c r="AK19" s="19"/>
      <c r="AL19" s="19"/>
      <c r="AM19" s="19"/>
      <c r="AN19" s="19"/>
      <c r="AO19" s="19"/>
      <c r="AP19" s="113">
        <f t="shared" si="3"/>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4"/>
        <v>0</v>
      </c>
      <c r="BX19" s="42">
        <f t="shared" si="8"/>
        <v>0</v>
      </c>
      <c r="BY19" s="168">
        <f t="shared" si="9"/>
        <v>0</v>
      </c>
      <c r="BZ19" s="43">
        <f t="shared" si="10"/>
        <v>0</v>
      </c>
      <c r="CA19" s="38" t="str">
        <f t="shared" si="11"/>
        <v>-</v>
      </c>
      <c r="CB19" s="172">
        <f t="shared" si="25"/>
        <v>1</v>
      </c>
      <c r="CC19" s="172">
        <f t="shared" si="25"/>
        <v>1</v>
      </c>
      <c r="CD19" s="172">
        <f t="shared" si="25"/>
        <v>1</v>
      </c>
      <c r="CE19" s="172">
        <f t="shared" si="25"/>
        <v>1</v>
      </c>
      <c r="CF19" s="172">
        <f t="shared" si="25"/>
        <v>1</v>
      </c>
      <c r="CG19" s="172">
        <f t="shared" si="25"/>
        <v>1</v>
      </c>
      <c r="CH19" s="172">
        <f t="shared" si="25"/>
        <v>1</v>
      </c>
      <c r="CI19" s="172">
        <f t="shared" si="25"/>
        <v>1</v>
      </c>
      <c r="CJ19" s="172">
        <f t="shared" si="25"/>
        <v>1</v>
      </c>
      <c r="CK19" s="172">
        <f t="shared" si="25"/>
        <v>1</v>
      </c>
      <c r="CL19" s="172">
        <f t="shared" si="25"/>
        <v>1</v>
      </c>
      <c r="CM19" s="172">
        <f t="shared" si="25"/>
        <v>1</v>
      </c>
      <c r="CN19" s="172">
        <f t="shared" si="25"/>
        <v>1</v>
      </c>
      <c r="CO19" s="172">
        <f t="shared" si="25"/>
        <v>1</v>
      </c>
      <c r="CP19" s="172">
        <f t="shared" si="25"/>
        <v>1</v>
      </c>
      <c r="CQ19" s="172">
        <f t="shared" si="23"/>
        <v>1</v>
      </c>
      <c r="CR19" s="172">
        <f t="shared" si="23"/>
        <v>1</v>
      </c>
      <c r="CS19" s="172">
        <f t="shared" si="23"/>
        <v>1</v>
      </c>
      <c r="CT19" s="172">
        <f t="shared" si="23"/>
        <v>1</v>
      </c>
      <c r="CU19" s="172">
        <f t="shared" si="23"/>
        <v>1</v>
      </c>
      <c r="CW19" s="38" t="str">
        <f t="shared" si="5"/>
        <v>-</v>
      </c>
      <c r="CX19" s="38">
        <f t="shared" si="6"/>
        <v>0</v>
      </c>
      <c r="CZ19" s="172">
        <v>2</v>
      </c>
      <c r="DA19" s="172" t="s">
        <v>278</v>
      </c>
      <c r="DB19" s="32" t="str">
        <f>T(LOOKUP(CZ19,$DM$1:$EF$1,$DM$2:$EF$2))</f>
        <v/>
      </c>
      <c r="DD19" s="172">
        <f t="shared" si="18"/>
        <v>1</v>
      </c>
      <c r="DE19" s="172">
        <v>17</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7"/>
        <v>0</v>
      </c>
    </row>
    <row r="20" spans="2:137" x14ac:dyDescent="0.25">
      <c r="B20" s="16" t="s">
        <v>425</v>
      </c>
      <c r="C20" s="15">
        <v>50</v>
      </c>
      <c r="D20" s="20"/>
      <c r="E20" s="20"/>
      <c r="F20" s="20"/>
      <c r="G20" s="20"/>
      <c r="H20" s="20"/>
      <c r="I20" s="21"/>
      <c r="J20" s="20"/>
      <c r="K20" s="20"/>
      <c r="L20" s="21"/>
      <c r="M20" s="21"/>
      <c r="N20" s="21"/>
      <c r="O20" s="20"/>
      <c r="P20" s="20"/>
      <c r="Q20" s="20"/>
      <c r="R20" s="31"/>
      <c r="S20" s="172">
        <f t="shared" si="27"/>
        <v>0</v>
      </c>
      <c r="T20" s="5"/>
      <c r="U20" s="13"/>
      <c r="V20" s="5"/>
      <c r="W20" s="5" t="str">
        <f t="shared" si="2"/>
        <v/>
      </c>
      <c r="X20" s="5"/>
      <c r="Y20" s="5"/>
      <c r="Z20" s="5"/>
      <c r="AA20" s="16" t="s">
        <v>443</v>
      </c>
      <c r="AB20" s="15">
        <v>8</v>
      </c>
      <c r="AC20" s="21"/>
      <c r="AD20" s="21"/>
      <c r="AE20" s="21"/>
      <c r="AF20" s="20"/>
      <c r="AG20" s="20"/>
      <c r="AH20" s="20"/>
      <c r="AI20" s="20"/>
      <c r="AJ20" s="21"/>
      <c r="AK20" s="20"/>
      <c r="AL20" s="20"/>
      <c r="AM20" s="20"/>
      <c r="AN20" s="20"/>
      <c r="AO20" s="20"/>
      <c r="AP20" s="15">
        <f t="shared" si="3"/>
        <v>0</v>
      </c>
      <c r="AQ20" s="28"/>
      <c r="AR20" s="29"/>
      <c r="AS20" s="29"/>
      <c r="AT20" s="29"/>
      <c r="AU20" s="29"/>
      <c r="AV20" s="29"/>
      <c r="AW20" s="29"/>
      <c r="AX20" s="29"/>
      <c r="AY20" s="29"/>
      <c r="AZ20" s="29"/>
      <c r="BA20" s="29"/>
      <c r="BB20" s="29"/>
      <c r="BC20" s="29"/>
      <c r="BD20" s="29"/>
      <c r="BE20" s="29"/>
      <c r="BF20" s="29"/>
      <c r="BG20" s="29"/>
      <c r="BH20" s="29"/>
      <c r="BI20" s="29"/>
      <c r="BJ20" s="30"/>
      <c r="BV20" s="168">
        <v>1</v>
      </c>
      <c r="BW20" s="40">
        <f t="shared" si="4"/>
        <v>0</v>
      </c>
      <c r="BX20" s="42">
        <f t="shared" si="8"/>
        <v>0</v>
      </c>
      <c r="BY20" s="168">
        <f t="shared" si="9"/>
        <v>0</v>
      </c>
      <c r="BZ20" s="43">
        <f t="shared" si="10"/>
        <v>0</v>
      </c>
      <c r="CA20" s="38" t="str">
        <f t="shared" si="11"/>
        <v>-</v>
      </c>
      <c r="CB20" s="172">
        <f t="shared" si="25"/>
        <v>1</v>
      </c>
      <c r="CC20" s="172">
        <f t="shared" si="25"/>
        <v>1</v>
      </c>
      <c r="CD20" s="172">
        <f t="shared" si="25"/>
        <v>1</v>
      </c>
      <c r="CE20" s="172">
        <f t="shared" si="25"/>
        <v>1</v>
      </c>
      <c r="CF20" s="172">
        <f t="shared" si="25"/>
        <v>1</v>
      </c>
      <c r="CG20" s="172">
        <f t="shared" si="25"/>
        <v>1</v>
      </c>
      <c r="CH20" s="172">
        <f t="shared" si="25"/>
        <v>1</v>
      </c>
      <c r="CI20" s="172">
        <f t="shared" si="25"/>
        <v>1</v>
      </c>
      <c r="CJ20" s="172">
        <f t="shared" si="25"/>
        <v>1</v>
      </c>
      <c r="CK20" s="172">
        <f t="shared" si="25"/>
        <v>1</v>
      </c>
      <c r="CL20" s="172">
        <f t="shared" si="25"/>
        <v>1</v>
      </c>
      <c r="CM20" s="172">
        <f t="shared" si="25"/>
        <v>1</v>
      </c>
      <c r="CN20" s="172">
        <f t="shared" si="25"/>
        <v>1</v>
      </c>
      <c r="CO20" s="172">
        <f t="shared" si="25"/>
        <v>1</v>
      </c>
      <c r="CP20" s="172">
        <f t="shared" si="25"/>
        <v>1</v>
      </c>
      <c r="CQ20" s="172">
        <f t="shared" si="23"/>
        <v>1</v>
      </c>
      <c r="CR20" s="172">
        <f t="shared" si="23"/>
        <v>1</v>
      </c>
      <c r="CS20" s="172">
        <f t="shared" si="23"/>
        <v>1</v>
      </c>
      <c r="CT20" s="172">
        <f t="shared" si="23"/>
        <v>1</v>
      </c>
      <c r="CU20" s="172">
        <f t="shared" si="23"/>
        <v>1</v>
      </c>
      <c r="CW20" s="38" t="str">
        <f t="shared" si="5"/>
        <v>-</v>
      </c>
      <c r="CX20" s="38">
        <f t="shared" si="6"/>
        <v>0</v>
      </c>
      <c r="DA20" s="172">
        <v>1</v>
      </c>
      <c r="DB20" s="32" t="str">
        <f t="shared" ref="DB20:DB31" si="28">T(CONCATENATE(LOOKUP(DA20,CC$3:CC$80,AR$3:AR$80)," ",LOOKUP(DA20,CC$3:CC$80,$CA$3:$CA$80)))</f>
        <v xml:space="preserve"> </v>
      </c>
      <c r="DD20" s="172">
        <f t="shared" si="18"/>
        <v>1</v>
      </c>
      <c r="DE20" s="172">
        <v>18</v>
      </c>
      <c r="DL20" s="172">
        <f t="shared" si="13"/>
        <v>0</v>
      </c>
      <c r="DM20" s="172">
        <f t="shared" si="14"/>
        <v>1</v>
      </c>
      <c r="DN20" s="172">
        <f t="shared" si="15"/>
        <v>1</v>
      </c>
      <c r="DO20" s="172">
        <f t="shared" ref="DO20:DU35" si="29">IF(OR($CX19=0,ISERROR(SEARCH(DO$1,SUBSTITUTE($CX19,DY$1,"")))),DO19,DO19+1)</f>
        <v>1</v>
      </c>
      <c r="DP20" s="172">
        <f t="shared" si="29"/>
        <v>1</v>
      </c>
      <c r="DQ20" s="172">
        <f t="shared" si="29"/>
        <v>1</v>
      </c>
      <c r="DR20" s="172">
        <f t="shared" si="29"/>
        <v>1</v>
      </c>
      <c r="DS20" s="172">
        <f t="shared" si="29"/>
        <v>1</v>
      </c>
      <c r="DT20" s="172">
        <f t="shared" si="29"/>
        <v>1</v>
      </c>
      <c r="DU20" s="172">
        <f t="shared" si="29"/>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7"/>
        <v>0</v>
      </c>
    </row>
    <row r="21" spans="2:137" x14ac:dyDescent="0.25">
      <c r="B21" s="16" t="s">
        <v>425</v>
      </c>
      <c r="C21" s="15">
        <v>50</v>
      </c>
      <c r="D21" s="19"/>
      <c r="E21" s="19"/>
      <c r="F21" s="19"/>
      <c r="G21" s="19"/>
      <c r="H21" s="19"/>
      <c r="I21" s="21"/>
      <c r="J21" s="19"/>
      <c r="K21" s="19"/>
      <c r="L21" s="21"/>
      <c r="M21" s="21"/>
      <c r="N21" s="21"/>
      <c r="O21" s="19"/>
      <c r="P21" s="19"/>
      <c r="Q21" s="19"/>
      <c r="S21" s="172">
        <f>DL21*(C21+5*SUM(I21,L21:N21))</f>
        <v>0</v>
      </c>
      <c r="T21" s="5"/>
      <c r="U21" s="13"/>
      <c r="V21" s="5"/>
      <c r="W21" s="5" t="str">
        <f t="shared" si="2"/>
        <v/>
      </c>
      <c r="X21" s="5"/>
      <c r="Y21" s="5"/>
      <c r="Z21" s="5"/>
      <c r="AA21" s="16" t="s">
        <v>444</v>
      </c>
      <c r="AB21" s="15">
        <v>11</v>
      </c>
      <c r="AC21" s="19"/>
      <c r="AD21" s="21"/>
      <c r="AE21" s="19"/>
      <c r="AF21" s="21"/>
      <c r="AG21" s="19"/>
      <c r="AH21" s="19"/>
      <c r="AI21" s="19"/>
      <c r="AJ21" s="21"/>
      <c r="AK21" s="19"/>
      <c r="AL21" s="19"/>
      <c r="AM21" s="19"/>
      <c r="AN21" s="19"/>
      <c r="AO21" s="19"/>
      <c r="AP21" s="113">
        <f t="shared" ref="AP21:AP30" si="30">SUM(AQ21:BJ21)*(AB21+AD21+AF21+25*AJ21)</f>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4"/>
        <v>0</v>
      </c>
      <c r="BX21" s="42">
        <f t="shared" si="8"/>
        <v>0</v>
      </c>
      <c r="BY21" s="168">
        <f t="shared" si="9"/>
        <v>0</v>
      </c>
      <c r="BZ21" s="43">
        <f t="shared" si="10"/>
        <v>0</v>
      </c>
      <c r="CA21" s="38" t="str">
        <f t="shared" si="11"/>
        <v>-</v>
      </c>
      <c r="CB21" s="172">
        <f t="shared" si="25"/>
        <v>1</v>
      </c>
      <c r="CC21" s="172">
        <f t="shared" si="25"/>
        <v>1</v>
      </c>
      <c r="CD21" s="172">
        <f t="shared" si="25"/>
        <v>1</v>
      </c>
      <c r="CE21" s="172">
        <f t="shared" si="25"/>
        <v>1</v>
      </c>
      <c r="CF21" s="172">
        <f t="shared" si="25"/>
        <v>1</v>
      </c>
      <c r="CG21" s="172">
        <f t="shared" si="25"/>
        <v>1</v>
      </c>
      <c r="CH21" s="172">
        <f t="shared" si="25"/>
        <v>1</v>
      </c>
      <c r="CI21" s="172">
        <f t="shared" si="25"/>
        <v>1</v>
      </c>
      <c r="CJ21" s="172">
        <f t="shared" si="25"/>
        <v>1</v>
      </c>
      <c r="CK21" s="172">
        <f t="shared" si="25"/>
        <v>1</v>
      </c>
      <c r="CL21" s="172">
        <f t="shared" si="25"/>
        <v>1</v>
      </c>
      <c r="CM21" s="172">
        <f t="shared" si="25"/>
        <v>1</v>
      </c>
      <c r="CN21" s="172">
        <f t="shared" si="25"/>
        <v>1</v>
      </c>
      <c r="CO21" s="172">
        <f t="shared" si="25"/>
        <v>1</v>
      </c>
      <c r="CP21" s="172">
        <f t="shared" si="25"/>
        <v>1</v>
      </c>
      <c r="CQ21" s="172">
        <f t="shared" si="23"/>
        <v>1</v>
      </c>
      <c r="CR21" s="172">
        <f t="shared" si="23"/>
        <v>1</v>
      </c>
      <c r="CS21" s="172">
        <f t="shared" si="23"/>
        <v>1</v>
      </c>
      <c r="CT21" s="172">
        <f t="shared" si="23"/>
        <v>1</v>
      </c>
      <c r="CU21" s="172">
        <f t="shared" si="23"/>
        <v>1</v>
      </c>
      <c r="CW21" s="38" t="str">
        <f t="shared" ref="CW21:CW33" si="31">IF(R21=0,"-",CONCATENATE(B21,IF(SUM(D21:Q21)=0,""," with "),IF(D21=1,D$2,""),IF(D21=1,"; ",""),IF(E21=1,E$2,""),IF(E21=1,"; ",""),IF(F21=1,F$2,""),IF(F21=1,"; ",""),IF(G21=1,G$2,""),IF(G21=1,"; ",""),IF(H21=1,H$2,""),IF(H21=1,"; ",""),IF(I21=1,I$2,""),IF(I21=1,"; ",""),IF(J21=1,J$2,""),IF(J21=1,"; ",""),IF(K21=1,K$2,""),IF(K21=1,"; ",""),IF(L21=1,L$2,""),IF(L21=1,"; ",""),IF(M21=1,M$2,""),IF(M21=1,"; ",""),IF(N21=1,N$2,""),IF(N21=1,"; ",""),IF(O21=1,O$2,""),IF(O21=1,"; ",""),IF(P21=1,P$2,""),IF(P21=1,"; ",""),IF(Q21=1,Q$2,""),IF(Q21=1,"; ","")))</f>
        <v>-</v>
      </c>
      <c r="CX21" s="38">
        <f t="shared" ref="CX21:CX45" si="32">R21</f>
        <v>0</v>
      </c>
      <c r="DA21" s="172">
        <v>2</v>
      </c>
      <c r="DB21" s="32" t="str">
        <f t="shared" si="28"/>
        <v xml:space="preserve"> </v>
      </c>
      <c r="DD21" s="172">
        <f t="shared" si="18"/>
        <v>1</v>
      </c>
      <c r="DE21" s="172">
        <v>19</v>
      </c>
      <c r="DL21" s="172">
        <f t="shared" si="13"/>
        <v>0</v>
      </c>
      <c r="DM21" s="172">
        <f t="shared" si="14"/>
        <v>1</v>
      </c>
      <c r="DN21" s="172">
        <f t="shared" si="15"/>
        <v>1</v>
      </c>
      <c r="DO21" s="172">
        <f t="shared" si="29"/>
        <v>1</v>
      </c>
      <c r="DP21" s="172">
        <f t="shared" si="29"/>
        <v>1</v>
      </c>
      <c r="DQ21" s="172">
        <f t="shared" si="29"/>
        <v>1</v>
      </c>
      <c r="DR21" s="172">
        <f t="shared" si="29"/>
        <v>1</v>
      </c>
      <c r="DS21" s="172">
        <f t="shared" si="29"/>
        <v>1</v>
      </c>
      <c r="DT21" s="172">
        <f t="shared" si="29"/>
        <v>1</v>
      </c>
      <c r="DU21" s="172">
        <f t="shared" si="29"/>
        <v>1</v>
      </c>
      <c r="DV21" s="172">
        <f t="shared" ref="DV21:EF36" si="33">IF(OR($CX20=0,ISERROR(SEARCH(DV$1,$CX20))),DV20,DV20+1)</f>
        <v>1</v>
      </c>
      <c r="DW21" s="172">
        <f t="shared" si="33"/>
        <v>1</v>
      </c>
      <c r="DX21" s="172">
        <f t="shared" si="33"/>
        <v>1</v>
      </c>
      <c r="DY21" s="172">
        <f t="shared" si="33"/>
        <v>1</v>
      </c>
      <c r="DZ21" s="172">
        <f t="shared" si="33"/>
        <v>1</v>
      </c>
      <c r="EA21" s="172">
        <f t="shared" si="33"/>
        <v>1</v>
      </c>
      <c r="EB21" s="172">
        <f t="shared" si="33"/>
        <v>1</v>
      </c>
      <c r="EC21" s="172">
        <f t="shared" si="33"/>
        <v>1</v>
      </c>
      <c r="ED21" s="172">
        <f t="shared" si="33"/>
        <v>1</v>
      </c>
      <c r="EE21" s="172">
        <f t="shared" si="33"/>
        <v>1</v>
      </c>
      <c r="EF21" s="172">
        <f t="shared" si="33"/>
        <v>1</v>
      </c>
      <c r="EG21" s="172">
        <f t="shared" si="7"/>
        <v>0</v>
      </c>
    </row>
    <row r="22" spans="2:137" x14ac:dyDescent="0.25">
      <c r="B22" s="16" t="s">
        <v>426</v>
      </c>
      <c r="C22" s="15">
        <v>45</v>
      </c>
      <c r="D22" s="20"/>
      <c r="E22" s="20"/>
      <c r="F22" s="20"/>
      <c r="G22" s="20"/>
      <c r="H22" s="20"/>
      <c r="I22" s="21"/>
      <c r="J22" s="20"/>
      <c r="K22" s="21"/>
      <c r="L22" s="21"/>
      <c r="M22" s="21"/>
      <c r="N22" s="21"/>
      <c r="O22" s="20"/>
      <c r="P22" s="20"/>
      <c r="Q22" s="20"/>
      <c r="S22" s="15">
        <f>DL22*(C22+5*SUM(I22,L22:N22)+K22)</f>
        <v>0</v>
      </c>
      <c r="T22" s="5"/>
      <c r="U22" s="13"/>
      <c r="V22" s="5"/>
      <c r="W22" s="5" t="str">
        <f t="shared" si="2"/>
        <v/>
      </c>
      <c r="X22" s="5"/>
      <c r="Y22" s="5"/>
      <c r="Z22" s="5"/>
      <c r="AA22" s="16" t="s">
        <v>444</v>
      </c>
      <c r="AB22" s="15">
        <v>11</v>
      </c>
      <c r="AC22" s="20"/>
      <c r="AD22" s="21"/>
      <c r="AE22" s="20"/>
      <c r="AF22" s="21"/>
      <c r="AG22" s="20"/>
      <c r="AH22" s="20"/>
      <c r="AI22" s="20"/>
      <c r="AJ22" s="21"/>
      <c r="AK22" s="20"/>
      <c r="AL22" s="20"/>
      <c r="AM22" s="20"/>
      <c r="AN22" s="20"/>
      <c r="AO22" s="20"/>
      <c r="AP22" s="113">
        <f t="shared" si="30"/>
        <v>0</v>
      </c>
      <c r="AQ22" s="28"/>
      <c r="AR22" s="29"/>
      <c r="AS22" s="29"/>
      <c r="AT22" s="29"/>
      <c r="AU22" s="29"/>
      <c r="AV22" s="29"/>
      <c r="AW22" s="29"/>
      <c r="AX22" s="29"/>
      <c r="AY22" s="29"/>
      <c r="AZ22" s="29"/>
      <c r="BA22" s="29"/>
      <c r="BB22" s="29"/>
      <c r="BC22" s="29"/>
      <c r="BD22" s="29"/>
      <c r="BE22" s="29"/>
      <c r="BF22" s="29"/>
      <c r="BG22" s="29"/>
      <c r="BH22" s="29"/>
      <c r="BI22" s="29"/>
      <c r="BJ22" s="30"/>
      <c r="BV22" s="168">
        <v>1</v>
      </c>
      <c r="BW22" s="40">
        <f t="shared" si="4"/>
        <v>0</v>
      </c>
      <c r="BX22" s="42">
        <f t="shared" si="8"/>
        <v>0</v>
      </c>
      <c r="BY22" s="168">
        <f t="shared" si="9"/>
        <v>0</v>
      </c>
      <c r="BZ22" s="43">
        <f t="shared" si="10"/>
        <v>0</v>
      </c>
      <c r="CA22" s="38" t="str">
        <f t="shared" si="11"/>
        <v>-</v>
      </c>
      <c r="CB22" s="172">
        <f t="shared" si="25"/>
        <v>1</v>
      </c>
      <c r="CC22" s="172">
        <f t="shared" si="25"/>
        <v>1</v>
      </c>
      <c r="CD22" s="172">
        <f t="shared" si="25"/>
        <v>1</v>
      </c>
      <c r="CE22" s="172">
        <f t="shared" si="25"/>
        <v>1</v>
      </c>
      <c r="CF22" s="172">
        <f t="shared" si="25"/>
        <v>1</v>
      </c>
      <c r="CG22" s="172">
        <f t="shared" si="25"/>
        <v>1</v>
      </c>
      <c r="CH22" s="172">
        <f t="shared" si="25"/>
        <v>1</v>
      </c>
      <c r="CI22" s="172">
        <f t="shared" si="25"/>
        <v>1</v>
      </c>
      <c r="CJ22" s="172">
        <f t="shared" si="25"/>
        <v>1</v>
      </c>
      <c r="CK22" s="172">
        <f t="shared" si="25"/>
        <v>1</v>
      </c>
      <c r="CL22" s="172">
        <f t="shared" si="25"/>
        <v>1</v>
      </c>
      <c r="CM22" s="172">
        <f t="shared" si="25"/>
        <v>1</v>
      </c>
      <c r="CN22" s="172">
        <f t="shared" si="25"/>
        <v>1</v>
      </c>
      <c r="CO22" s="172">
        <f t="shared" si="25"/>
        <v>1</v>
      </c>
      <c r="CP22" s="172">
        <f t="shared" si="25"/>
        <v>1</v>
      </c>
      <c r="CQ22" s="172">
        <f t="shared" si="23"/>
        <v>1</v>
      </c>
      <c r="CR22" s="172">
        <f t="shared" si="23"/>
        <v>1</v>
      </c>
      <c r="CS22" s="172">
        <f t="shared" si="23"/>
        <v>1</v>
      </c>
      <c r="CT22" s="172">
        <f t="shared" si="23"/>
        <v>1</v>
      </c>
      <c r="CU22" s="172">
        <f t="shared" si="23"/>
        <v>1</v>
      </c>
      <c r="CW22" s="38" t="str">
        <f t="shared" si="31"/>
        <v>-</v>
      </c>
      <c r="CX22" s="38">
        <f t="shared" si="32"/>
        <v>0</v>
      </c>
      <c r="DA22" s="172">
        <v>3</v>
      </c>
      <c r="DB22" s="32" t="str">
        <f t="shared" si="28"/>
        <v xml:space="preserve"> </v>
      </c>
      <c r="DD22" s="172">
        <f t="shared" si="18"/>
        <v>1</v>
      </c>
      <c r="DE22" s="172">
        <v>20</v>
      </c>
      <c r="DL22" s="172">
        <f t="shared" si="13"/>
        <v>0</v>
      </c>
      <c r="DM22" s="172">
        <f t="shared" si="14"/>
        <v>1</v>
      </c>
      <c r="DN22" s="172">
        <f t="shared" si="15"/>
        <v>1</v>
      </c>
      <c r="DO22" s="172">
        <f t="shared" si="29"/>
        <v>1</v>
      </c>
      <c r="DP22" s="172">
        <f t="shared" si="29"/>
        <v>1</v>
      </c>
      <c r="DQ22" s="172">
        <f t="shared" si="29"/>
        <v>1</v>
      </c>
      <c r="DR22" s="172">
        <f t="shared" si="29"/>
        <v>1</v>
      </c>
      <c r="DS22" s="172">
        <f t="shared" si="29"/>
        <v>1</v>
      </c>
      <c r="DT22" s="172">
        <f t="shared" si="29"/>
        <v>1</v>
      </c>
      <c r="DU22" s="172">
        <f t="shared" si="29"/>
        <v>1</v>
      </c>
      <c r="DV22" s="172">
        <f t="shared" si="33"/>
        <v>1</v>
      </c>
      <c r="DW22" s="172">
        <f t="shared" si="33"/>
        <v>1</v>
      </c>
      <c r="DX22" s="172">
        <f t="shared" si="33"/>
        <v>1</v>
      </c>
      <c r="DY22" s="172">
        <f t="shared" si="33"/>
        <v>1</v>
      </c>
      <c r="DZ22" s="172">
        <f t="shared" si="33"/>
        <v>1</v>
      </c>
      <c r="EA22" s="172">
        <f t="shared" si="33"/>
        <v>1</v>
      </c>
      <c r="EB22" s="172">
        <f t="shared" si="33"/>
        <v>1</v>
      </c>
      <c r="EC22" s="172">
        <f t="shared" si="33"/>
        <v>1</v>
      </c>
      <c r="ED22" s="172">
        <f t="shared" si="33"/>
        <v>1</v>
      </c>
      <c r="EE22" s="172">
        <f t="shared" si="33"/>
        <v>1</v>
      </c>
      <c r="EF22" s="172">
        <f t="shared" si="33"/>
        <v>1</v>
      </c>
      <c r="EG22" s="172">
        <f t="shared" si="7"/>
        <v>0</v>
      </c>
    </row>
    <row r="23" spans="2:137" x14ac:dyDescent="0.25">
      <c r="B23" s="16" t="s">
        <v>426</v>
      </c>
      <c r="C23" s="15">
        <v>45</v>
      </c>
      <c r="D23" s="19"/>
      <c r="E23" s="19"/>
      <c r="F23" s="19"/>
      <c r="G23" s="19"/>
      <c r="H23" s="19"/>
      <c r="I23" s="21"/>
      <c r="J23" s="19"/>
      <c r="K23" s="21"/>
      <c r="L23" s="21"/>
      <c r="M23" s="21"/>
      <c r="N23" s="21"/>
      <c r="O23" s="19"/>
      <c r="P23" s="19"/>
      <c r="Q23" s="19"/>
      <c r="S23" s="172">
        <f t="shared" ref="S23:S25" si="34">DL23*(C23+5*SUM(I23,L23:N23)+K23)</f>
        <v>0</v>
      </c>
      <c r="T23" s="5"/>
      <c r="U23" s="13"/>
      <c r="V23" s="5"/>
      <c r="W23" s="5" t="str">
        <f t="shared" si="2"/>
        <v/>
      </c>
      <c r="X23" s="5"/>
      <c r="Y23" s="5"/>
      <c r="Z23" s="5"/>
      <c r="AA23" s="16" t="s">
        <v>444</v>
      </c>
      <c r="AB23" s="15">
        <v>11</v>
      </c>
      <c r="AC23" s="19"/>
      <c r="AD23" s="21"/>
      <c r="AE23" s="19"/>
      <c r="AF23" s="21"/>
      <c r="AG23" s="19"/>
      <c r="AH23" s="19"/>
      <c r="AI23" s="19"/>
      <c r="AJ23" s="21"/>
      <c r="AK23" s="19"/>
      <c r="AL23" s="19"/>
      <c r="AM23" s="19"/>
      <c r="AN23" s="19"/>
      <c r="AO23" s="19"/>
      <c r="AP23" s="113">
        <f t="shared" si="30"/>
        <v>0</v>
      </c>
      <c r="AQ23" s="28"/>
      <c r="AR23" s="29"/>
      <c r="AS23" s="29"/>
      <c r="AT23" s="29"/>
      <c r="AU23" s="29"/>
      <c r="AV23" s="29"/>
      <c r="AW23" s="29"/>
      <c r="AX23" s="29"/>
      <c r="AY23" s="29"/>
      <c r="AZ23" s="29"/>
      <c r="BA23" s="29"/>
      <c r="BB23" s="29"/>
      <c r="BC23" s="29"/>
      <c r="BD23" s="29"/>
      <c r="BE23" s="29"/>
      <c r="BF23" s="29"/>
      <c r="BG23" s="29"/>
      <c r="BH23" s="29"/>
      <c r="BI23" s="29"/>
      <c r="BJ23" s="30"/>
      <c r="BV23" s="168">
        <v>1</v>
      </c>
      <c r="BW23" s="40">
        <f t="shared" si="4"/>
        <v>0</v>
      </c>
      <c r="BX23" s="42">
        <f t="shared" si="8"/>
        <v>0</v>
      </c>
      <c r="BY23" s="168">
        <f t="shared" si="9"/>
        <v>0</v>
      </c>
      <c r="BZ23" s="43">
        <f t="shared" si="10"/>
        <v>0</v>
      </c>
      <c r="CA23" s="38" t="str">
        <f t="shared" si="11"/>
        <v>-</v>
      </c>
      <c r="CB23" s="172">
        <f t="shared" si="25"/>
        <v>1</v>
      </c>
      <c r="CC23" s="172">
        <f t="shared" si="25"/>
        <v>1</v>
      </c>
      <c r="CD23" s="172">
        <f t="shared" si="25"/>
        <v>1</v>
      </c>
      <c r="CE23" s="172">
        <f t="shared" si="25"/>
        <v>1</v>
      </c>
      <c r="CF23" s="172">
        <f t="shared" si="25"/>
        <v>1</v>
      </c>
      <c r="CG23" s="172">
        <f t="shared" si="25"/>
        <v>1</v>
      </c>
      <c r="CH23" s="172">
        <f t="shared" si="25"/>
        <v>1</v>
      </c>
      <c r="CI23" s="172">
        <f t="shared" si="25"/>
        <v>1</v>
      </c>
      <c r="CJ23" s="172">
        <f t="shared" si="25"/>
        <v>1</v>
      </c>
      <c r="CK23" s="172">
        <f t="shared" si="25"/>
        <v>1</v>
      </c>
      <c r="CL23" s="172">
        <f t="shared" si="25"/>
        <v>1</v>
      </c>
      <c r="CM23" s="172">
        <f t="shared" si="25"/>
        <v>1</v>
      </c>
      <c r="CN23" s="172">
        <f t="shared" si="25"/>
        <v>1</v>
      </c>
      <c r="CO23" s="172">
        <f t="shared" si="25"/>
        <v>1</v>
      </c>
      <c r="CP23" s="172">
        <f t="shared" si="25"/>
        <v>1</v>
      </c>
      <c r="CQ23" s="172">
        <f t="shared" si="23"/>
        <v>1</v>
      </c>
      <c r="CR23" s="172">
        <f t="shared" si="23"/>
        <v>1</v>
      </c>
      <c r="CS23" s="172">
        <f t="shared" si="23"/>
        <v>1</v>
      </c>
      <c r="CT23" s="172">
        <f t="shared" si="23"/>
        <v>1</v>
      </c>
      <c r="CU23" s="172">
        <f t="shared" si="23"/>
        <v>1</v>
      </c>
      <c r="CW23" s="38" t="str">
        <f t="shared" si="31"/>
        <v>-</v>
      </c>
      <c r="CX23" s="38">
        <f t="shared" si="32"/>
        <v>0</v>
      </c>
      <c r="DA23" s="172">
        <v>4</v>
      </c>
      <c r="DB23" s="32" t="str">
        <f t="shared" si="28"/>
        <v xml:space="preserve"> </v>
      </c>
      <c r="DD23" s="172">
        <f t="shared" si="18"/>
        <v>1</v>
      </c>
      <c r="DE23" s="172">
        <v>21</v>
      </c>
      <c r="DL23" s="172">
        <f t="shared" si="13"/>
        <v>0</v>
      </c>
      <c r="DM23" s="172">
        <f t="shared" si="14"/>
        <v>1</v>
      </c>
      <c r="DN23" s="172">
        <f t="shared" si="15"/>
        <v>1</v>
      </c>
      <c r="DO23" s="172">
        <f t="shared" si="29"/>
        <v>1</v>
      </c>
      <c r="DP23" s="172">
        <f t="shared" si="29"/>
        <v>1</v>
      </c>
      <c r="DQ23" s="172">
        <f t="shared" si="29"/>
        <v>1</v>
      </c>
      <c r="DR23" s="172">
        <f t="shared" si="29"/>
        <v>1</v>
      </c>
      <c r="DS23" s="172">
        <f t="shared" si="29"/>
        <v>1</v>
      </c>
      <c r="DT23" s="172">
        <f t="shared" si="29"/>
        <v>1</v>
      </c>
      <c r="DU23" s="172">
        <f t="shared" si="29"/>
        <v>1</v>
      </c>
      <c r="DV23" s="172">
        <f t="shared" si="33"/>
        <v>1</v>
      </c>
      <c r="DW23" s="172">
        <f t="shared" si="33"/>
        <v>1</v>
      </c>
      <c r="DX23" s="172">
        <f t="shared" si="33"/>
        <v>1</v>
      </c>
      <c r="DY23" s="172">
        <f t="shared" si="33"/>
        <v>1</v>
      </c>
      <c r="DZ23" s="172">
        <f t="shared" si="33"/>
        <v>1</v>
      </c>
      <c r="EA23" s="172">
        <f t="shared" si="33"/>
        <v>1</v>
      </c>
      <c r="EB23" s="172">
        <f t="shared" si="33"/>
        <v>1</v>
      </c>
      <c r="EC23" s="172">
        <f t="shared" si="33"/>
        <v>1</v>
      </c>
      <c r="ED23" s="172">
        <f t="shared" si="33"/>
        <v>1</v>
      </c>
      <c r="EE23" s="172">
        <f t="shared" si="33"/>
        <v>1</v>
      </c>
      <c r="EF23" s="172">
        <f t="shared" si="33"/>
        <v>1</v>
      </c>
      <c r="EG23" s="172">
        <f t="shared" si="7"/>
        <v>0</v>
      </c>
    </row>
    <row r="24" spans="2:137" x14ac:dyDescent="0.25">
      <c r="B24" s="16" t="s">
        <v>426</v>
      </c>
      <c r="C24" s="15">
        <v>45</v>
      </c>
      <c r="D24" s="20"/>
      <c r="E24" s="20"/>
      <c r="F24" s="20"/>
      <c r="G24" s="20"/>
      <c r="H24" s="20"/>
      <c r="I24" s="21"/>
      <c r="J24" s="20"/>
      <c r="K24" s="21"/>
      <c r="L24" s="21"/>
      <c r="M24" s="21"/>
      <c r="N24" s="21"/>
      <c r="O24" s="20"/>
      <c r="P24" s="20"/>
      <c r="Q24" s="20"/>
      <c r="S24" s="172">
        <f t="shared" si="34"/>
        <v>0</v>
      </c>
      <c r="T24" s="5"/>
      <c r="U24" s="13"/>
      <c r="V24" s="5"/>
      <c r="W24" s="5" t="str">
        <f t="shared" si="2"/>
        <v/>
      </c>
      <c r="X24" s="5"/>
      <c r="Y24" s="5"/>
      <c r="Z24" s="5"/>
      <c r="AA24" s="16" t="s">
        <v>444</v>
      </c>
      <c r="AB24" s="15">
        <v>11</v>
      </c>
      <c r="AC24" s="20"/>
      <c r="AD24" s="21"/>
      <c r="AE24" s="20"/>
      <c r="AF24" s="21"/>
      <c r="AG24" s="20"/>
      <c r="AH24" s="20"/>
      <c r="AI24" s="20"/>
      <c r="AJ24" s="21"/>
      <c r="AK24" s="20"/>
      <c r="AL24" s="20"/>
      <c r="AM24" s="20"/>
      <c r="AN24" s="20"/>
      <c r="AO24" s="20"/>
      <c r="AP24" s="113">
        <f t="shared" si="30"/>
        <v>0</v>
      </c>
      <c r="AQ24" s="28"/>
      <c r="AR24" s="29"/>
      <c r="AS24" s="29"/>
      <c r="AT24" s="29"/>
      <c r="AU24" s="29"/>
      <c r="AV24" s="29"/>
      <c r="AW24" s="29"/>
      <c r="AX24" s="29"/>
      <c r="AY24" s="29"/>
      <c r="AZ24" s="29"/>
      <c r="BA24" s="29"/>
      <c r="BB24" s="29"/>
      <c r="BC24" s="29"/>
      <c r="BD24" s="29"/>
      <c r="BE24" s="29"/>
      <c r="BF24" s="29"/>
      <c r="BG24" s="29"/>
      <c r="BH24" s="29"/>
      <c r="BI24" s="29"/>
      <c r="BJ24" s="30"/>
      <c r="BV24" s="168">
        <v>1</v>
      </c>
      <c r="BW24" s="40">
        <f t="shared" si="4"/>
        <v>0</v>
      </c>
      <c r="BX24" s="42">
        <f t="shared" si="8"/>
        <v>0</v>
      </c>
      <c r="BY24" s="168">
        <f t="shared" si="9"/>
        <v>0</v>
      </c>
      <c r="BZ24" s="43">
        <f t="shared" si="10"/>
        <v>0</v>
      </c>
      <c r="CA24" s="38" t="str">
        <f t="shared" si="11"/>
        <v>-</v>
      </c>
      <c r="CB24" s="172">
        <f t="shared" si="25"/>
        <v>1</v>
      </c>
      <c r="CC24" s="172">
        <f t="shared" si="25"/>
        <v>1</v>
      </c>
      <c r="CD24" s="172">
        <f t="shared" si="25"/>
        <v>1</v>
      </c>
      <c r="CE24" s="172">
        <f t="shared" si="25"/>
        <v>1</v>
      </c>
      <c r="CF24" s="172">
        <f t="shared" si="25"/>
        <v>1</v>
      </c>
      <c r="CG24" s="172">
        <f t="shared" si="25"/>
        <v>1</v>
      </c>
      <c r="CH24" s="172">
        <f t="shared" si="25"/>
        <v>1</v>
      </c>
      <c r="CI24" s="172">
        <f t="shared" si="25"/>
        <v>1</v>
      </c>
      <c r="CJ24" s="172">
        <f t="shared" si="25"/>
        <v>1</v>
      </c>
      <c r="CK24" s="172">
        <f t="shared" si="25"/>
        <v>1</v>
      </c>
      <c r="CL24" s="172">
        <f t="shared" si="25"/>
        <v>1</v>
      </c>
      <c r="CM24" s="172">
        <f t="shared" si="25"/>
        <v>1</v>
      </c>
      <c r="CN24" s="172">
        <f t="shared" si="25"/>
        <v>1</v>
      </c>
      <c r="CO24" s="172">
        <f t="shared" si="25"/>
        <v>1</v>
      </c>
      <c r="CP24" s="172">
        <f t="shared" si="25"/>
        <v>1</v>
      </c>
      <c r="CQ24" s="172">
        <f t="shared" si="23"/>
        <v>1</v>
      </c>
      <c r="CR24" s="172">
        <f t="shared" si="23"/>
        <v>1</v>
      </c>
      <c r="CS24" s="172">
        <f t="shared" si="23"/>
        <v>1</v>
      </c>
      <c r="CT24" s="172">
        <f t="shared" si="23"/>
        <v>1</v>
      </c>
      <c r="CU24" s="172">
        <f t="shared" si="23"/>
        <v>1</v>
      </c>
      <c r="CW24" s="38" t="str">
        <f t="shared" si="31"/>
        <v>-</v>
      </c>
      <c r="CX24" s="38">
        <f t="shared" si="32"/>
        <v>0</v>
      </c>
      <c r="DA24" s="172">
        <v>5</v>
      </c>
      <c r="DB24" s="32" t="str">
        <f t="shared" si="28"/>
        <v xml:space="preserve"> </v>
      </c>
      <c r="DD24" s="172">
        <f t="shared" si="18"/>
        <v>1</v>
      </c>
      <c r="DE24" s="172">
        <v>22</v>
      </c>
      <c r="DL24" s="172">
        <f t="shared" si="13"/>
        <v>0</v>
      </c>
      <c r="DM24" s="172">
        <f t="shared" si="14"/>
        <v>1</v>
      </c>
      <c r="DN24" s="172">
        <f t="shared" si="15"/>
        <v>1</v>
      </c>
      <c r="DO24" s="172">
        <f t="shared" si="29"/>
        <v>1</v>
      </c>
      <c r="DP24" s="172">
        <f t="shared" si="29"/>
        <v>1</v>
      </c>
      <c r="DQ24" s="172">
        <f t="shared" si="29"/>
        <v>1</v>
      </c>
      <c r="DR24" s="172">
        <f t="shared" si="29"/>
        <v>1</v>
      </c>
      <c r="DS24" s="172">
        <f t="shared" si="29"/>
        <v>1</v>
      </c>
      <c r="DT24" s="172">
        <f t="shared" si="29"/>
        <v>1</v>
      </c>
      <c r="DU24" s="172">
        <f t="shared" si="29"/>
        <v>1</v>
      </c>
      <c r="DV24" s="172">
        <f t="shared" si="33"/>
        <v>1</v>
      </c>
      <c r="DW24" s="172">
        <f t="shared" si="33"/>
        <v>1</v>
      </c>
      <c r="DX24" s="172">
        <f t="shared" si="33"/>
        <v>1</v>
      </c>
      <c r="DY24" s="172">
        <f t="shared" si="33"/>
        <v>1</v>
      </c>
      <c r="DZ24" s="172">
        <f t="shared" si="33"/>
        <v>1</v>
      </c>
      <c r="EA24" s="172">
        <f t="shared" si="33"/>
        <v>1</v>
      </c>
      <c r="EB24" s="172">
        <f t="shared" si="33"/>
        <v>1</v>
      </c>
      <c r="EC24" s="172">
        <f t="shared" si="33"/>
        <v>1</v>
      </c>
      <c r="ED24" s="172">
        <f t="shared" si="33"/>
        <v>1</v>
      </c>
      <c r="EE24" s="172">
        <f t="shared" si="33"/>
        <v>1</v>
      </c>
      <c r="EF24" s="172">
        <f t="shared" si="33"/>
        <v>1</v>
      </c>
      <c r="EG24" s="172">
        <f t="shared" si="7"/>
        <v>0</v>
      </c>
    </row>
    <row r="25" spans="2:137" x14ac:dyDescent="0.25">
      <c r="B25" s="16" t="s">
        <v>426</v>
      </c>
      <c r="C25" s="15">
        <v>45</v>
      </c>
      <c r="D25" s="19"/>
      <c r="E25" s="19"/>
      <c r="F25" s="19"/>
      <c r="G25" s="19"/>
      <c r="H25" s="19"/>
      <c r="I25" s="21"/>
      <c r="J25" s="19"/>
      <c r="K25" s="21"/>
      <c r="L25" s="21"/>
      <c r="M25" s="21"/>
      <c r="N25" s="21"/>
      <c r="O25" s="19"/>
      <c r="P25" s="19"/>
      <c r="Q25" s="19"/>
      <c r="S25" s="172">
        <f t="shared" si="34"/>
        <v>0</v>
      </c>
      <c r="T25" s="5"/>
      <c r="U25" s="13"/>
      <c r="V25" s="5"/>
      <c r="W25" s="5" t="str">
        <f t="shared" si="2"/>
        <v/>
      </c>
      <c r="X25" s="5"/>
      <c r="Y25" s="5"/>
      <c r="Z25" s="5"/>
      <c r="AA25" s="16" t="s">
        <v>444</v>
      </c>
      <c r="AB25" s="15">
        <v>11</v>
      </c>
      <c r="AC25" s="19"/>
      <c r="AD25" s="21"/>
      <c r="AE25" s="19"/>
      <c r="AF25" s="21"/>
      <c r="AG25" s="19"/>
      <c r="AH25" s="19"/>
      <c r="AI25" s="19"/>
      <c r="AJ25" s="21"/>
      <c r="AK25" s="19"/>
      <c r="AL25" s="19"/>
      <c r="AM25" s="19"/>
      <c r="AN25" s="19"/>
      <c r="AO25" s="19"/>
      <c r="AP25" s="113">
        <f t="shared" si="30"/>
        <v>0</v>
      </c>
      <c r="AQ25" s="28"/>
      <c r="AR25" s="29"/>
      <c r="AS25" s="29"/>
      <c r="AT25" s="29"/>
      <c r="AU25" s="29"/>
      <c r="AV25" s="29"/>
      <c r="AW25" s="29"/>
      <c r="AX25" s="29"/>
      <c r="AY25" s="29"/>
      <c r="AZ25" s="29"/>
      <c r="BA25" s="29"/>
      <c r="BB25" s="29"/>
      <c r="BC25" s="29"/>
      <c r="BD25" s="29"/>
      <c r="BE25" s="29"/>
      <c r="BF25" s="29"/>
      <c r="BG25" s="29"/>
      <c r="BH25" s="29"/>
      <c r="BI25" s="29"/>
      <c r="BJ25" s="30"/>
      <c r="BV25" s="168">
        <v>1</v>
      </c>
      <c r="BW25" s="40">
        <f t="shared" si="4"/>
        <v>0</v>
      </c>
      <c r="BX25" s="42">
        <f t="shared" si="8"/>
        <v>0</v>
      </c>
      <c r="BY25" s="168">
        <f t="shared" si="9"/>
        <v>0</v>
      </c>
      <c r="BZ25" s="43">
        <f t="shared" si="10"/>
        <v>0</v>
      </c>
      <c r="CA25" s="38" t="str">
        <f t="shared" si="11"/>
        <v>-</v>
      </c>
      <c r="CB25" s="172">
        <f t="shared" si="25"/>
        <v>1</v>
      </c>
      <c r="CC25" s="172">
        <f t="shared" si="25"/>
        <v>1</v>
      </c>
      <c r="CD25" s="172">
        <f t="shared" si="25"/>
        <v>1</v>
      </c>
      <c r="CE25" s="172">
        <f t="shared" si="25"/>
        <v>1</v>
      </c>
      <c r="CF25" s="172">
        <f t="shared" si="25"/>
        <v>1</v>
      </c>
      <c r="CG25" s="172">
        <f t="shared" si="25"/>
        <v>1</v>
      </c>
      <c r="CH25" s="172">
        <f t="shared" si="25"/>
        <v>1</v>
      </c>
      <c r="CI25" s="172">
        <f t="shared" si="25"/>
        <v>1</v>
      </c>
      <c r="CJ25" s="172">
        <f t="shared" si="25"/>
        <v>1</v>
      </c>
      <c r="CK25" s="172">
        <f t="shared" si="25"/>
        <v>1</v>
      </c>
      <c r="CL25" s="172">
        <f t="shared" si="25"/>
        <v>1</v>
      </c>
      <c r="CM25" s="172">
        <f t="shared" si="25"/>
        <v>1</v>
      </c>
      <c r="CN25" s="172">
        <f t="shared" si="25"/>
        <v>1</v>
      </c>
      <c r="CO25" s="172">
        <f t="shared" si="25"/>
        <v>1</v>
      </c>
      <c r="CP25" s="172">
        <f t="shared" si="25"/>
        <v>1</v>
      </c>
      <c r="CQ25" s="172">
        <f t="shared" si="23"/>
        <v>1</v>
      </c>
      <c r="CR25" s="172">
        <f t="shared" si="23"/>
        <v>1</v>
      </c>
      <c r="CS25" s="172">
        <f t="shared" si="23"/>
        <v>1</v>
      </c>
      <c r="CT25" s="172">
        <f t="shared" si="23"/>
        <v>1</v>
      </c>
      <c r="CU25" s="172">
        <f t="shared" si="23"/>
        <v>1</v>
      </c>
      <c r="CW25" s="38" t="str">
        <f t="shared" si="31"/>
        <v>-</v>
      </c>
      <c r="CX25" s="38">
        <f t="shared" si="32"/>
        <v>0</v>
      </c>
      <c r="DA25" s="172">
        <v>6</v>
      </c>
      <c r="DB25" s="32" t="str">
        <f t="shared" si="28"/>
        <v xml:space="preserve"> </v>
      </c>
      <c r="DD25" s="172">
        <f t="shared" si="18"/>
        <v>1</v>
      </c>
      <c r="DE25" s="172">
        <v>23</v>
      </c>
      <c r="DL25" s="172">
        <f t="shared" si="13"/>
        <v>0</v>
      </c>
      <c r="DM25" s="172">
        <f t="shared" si="14"/>
        <v>1</v>
      </c>
      <c r="DN25" s="172">
        <f t="shared" si="15"/>
        <v>1</v>
      </c>
      <c r="DO25" s="172">
        <f t="shared" si="29"/>
        <v>1</v>
      </c>
      <c r="DP25" s="172">
        <f t="shared" si="29"/>
        <v>1</v>
      </c>
      <c r="DQ25" s="172">
        <f t="shared" si="29"/>
        <v>1</v>
      </c>
      <c r="DR25" s="172">
        <f t="shared" si="29"/>
        <v>1</v>
      </c>
      <c r="DS25" s="172">
        <f t="shared" si="29"/>
        <v>1</v>
      </c>
      <c r="DT25" s="172">
        <f t="shared" si="29"/>
        <v>1</v>
      </c>
      <c r="DU25" s="172">
        <f t="shared" si="29"/>
        <v>1</v>
      </c>
      <c r="DV25" s="172">
        <f t="shared" si="33"/>
        <v>1</v>
      </c>
      <c r="DW25" s="172">
        <f t="shared" si="33"/>
        <v>1</v>
      </c>
      <c r="DX25" s="172">
        <f t="shared" si="33"/>
        <v>1</v>
      </c>
      <c r="DY25" s="172">
        <f t="shared" si="33"/>
        <v>1</v>
      </c>
      <c r="DZ25" s="172">
        <f t="shared" si="33"/>
        <v>1</v>
      </c>
      <c r="EA25" s="172">
        <f t="shared" si="33"/>
        <v>1</v>
      </c>
      <c r="EB25" s="172">
        <f t="shared" si="33"/>
        <v>1</v>
      </c>
      <c r="EC25" s="172">
        <f t="shared" si="33"/>
        <v>1</v>
      </c>
      <c r="ED25" s="172">
        <f t="shared" si="33"/>
        <v>1</v>
      </c>
      <c r="EE25" s="172">
        <f t="shared" si="33"/>
        <v>1</v>
      </c>
      <c r="EF25" s="172">
        <f t="shared" si="33"/>
        <v>1</v>
      </c>
      <c r="EG25" s="172">
        <f t="shared" si="7"/>
        <v>0</v>
      </c>
    </row>
    <row r="26" spans="2:137" x14ac:dyDescent="0.25">
      <c r="B26" s="16" t="s">
        <v>427</v>
      </c>
      <c r="C26" s="15">
        <v>65</v>
      </c>
      <c r="D26" s="20"/>
      <c r="E26" s="20"/>
      <c r="F26" s="20"/>
      <c r="G26" s="20"/>
      <c r="H26" s="20"/>
      <c r="I26" s="20"/>
      <c r="J26" s="21"/>
      <c r="K26" s="20"/>
      <c r="L26" s="20"/>
      <c r="M26" s="20"/>
      <c r="N26" s="21"/>
      <c r="O26" s="21"/>
      <c r="P26" s="21"/>
      <c r="Q26" s="20"/>
      <c r="S26" s="15">
        <f>DL26*(C26+5*SUM(J26,N26,P26)+10*O26)</f>
        <v>0</v>
      </c>
      <c r="T26" s="5"/>
      <c r="U26" s="13"/>
      <c r="V26" s="5"/>
      <c r="W26" s="5" t="str">
        <f t="shared" si="2"/>
        <v/>
      </c>
      <c r="X26" s="5"/>
      <c r="Y26" s="5"/>
      <c r="Z26" s="5"/>
      <c r="AA26" s="16" t="s">
        <v>447</v>
      </c>
      <c r="AB26" s="15">
        <v>12</v>
      </c>
      <c r="AC26" s="20"/>
      <c r="AD26" s="21"/>
      <c r="AE26" s="20"/>
      <c r="AF26" s="21"/>
      <c r="AG26" s="20"/>
      <c r="AH26" s="20"/>
      <c r="AI26" s="20"/>
      <c r="AJ26" s="21"/>
      <c r="AK26" s="20"/>
      <c r="AL26" s="20"/>
      <c r="AM26" s="20"/>
      <c r="AN26" s="20"/>
      <c r="AO26" s="20"/>
      <c r="AP26" s="113">
        <f t="shared" si="30"/>
        <v>0</v>
      </c>
      <c r="AQ26" s="28"/>
      <c r="AR26" s="29"/>
      <c r="AS26" s="29"/>
      <c r="AT26" s="29"/>
      <c r="AU26" s="29"/>
      <c r="AV26" s="29"/>
      <c r="AW26" s="29"/>
      <c r="AX26" s="29"/>
      <c r="AY26" s="29"/>
      <c r="AZ26" s="29"/>
      <c r="BA26" s="29"/>
      <c r="BB26" s="29"/>
      <c r="BC26" s="29"/>
      <c r="BD26" s="29"/>
      <c r="BE26" s="29"/>
      <c r="BF26" s="29"/>
      <c r="BG26" s="29"/>
      <c r="BH26" s="29"/>
      <c r="BI26" s="29"/>
      <c r="BJ26" s="30"/>
      <c r="BV26" s="168">
        <v>1</v>
      </c>
      <c r="BW26" s="40">
        <f t="shared" si="4"/>
        <v>0</v>
      </c>
      <c r="BX26" s="42">
        <f t="shared" si="8"/>
        <v>0</v>
      </c>
      <c r="BY26" s="168">
        <f t="shared" si="9"/>
        <v>0</v>
      </c>
      <c r="BZ26" s="43">
        <f>BX26*BY26</f>
        <v>0</v>
      </c>
      <c r="CA26" s="38" t="str">
        <f t="shared" si="11"/>
        <v>-</v>
      </c>
      <c r="CB26" s="172">
        <f t="shared" si="25"/>
        <v>1</v>
      </c>
      <c r="CC26" s="172">
        <f t="shared" si="25"/>
        <v>1</v>
      </c>
      <c r="CD26" s="172">
        <f t="shared" si="25"/>
        <v>1</v>
      </c>
      <c r="CE26" s="172">
        <f t="shared" si="25"/>
        <v>1</v>
      </c>
      <c r="CF26" s="172">
        <f t="shared" si="25"/>
        <v>1</v>
      </c>
      <c r="CG26" s="172">
        <f t="shared" si="25"/>
        <v>1</v>
      </c>
      <c r="CH26" s="172">
        <f t="shared" si="25"/>
        <v>1</v>
      </c>
      <c r="CI26" s="172">
        <f t="shared" si="25"/>
        <v>1</v>
      </c>
      <c r="CJ26" s="172">
        <f t="shared" si="25"/>
        <v>1</v>
      </c>
      <c r="CK26" s="172">
        <f t="shared" si="25"/>
        <v>1</v>
      </c>
      <c r="CL26" s="172">
        <f t="shared" si="25"/>
        <v>1</v>
      </c>
      <c r="CM26" s="172">
        <f t="shared" si="25"/>
        <v>1</v>
      </c>
      <c r="CN26" s="172">
        <f t="shared" si="25"/>
        <v>1</v>
      </c>
      <c r="CO26" s="172">
        <f t="shared" si="25"/>
        <v>1</v>
      </c>
      <c r="CP26" s="172">
        <f t="shared" si="25"/>
        <v>1</v>
      </c>
      <c r="CQ26" s="172">
        <f t="shared" si="23"/>
        <v>1</v>
      </c>
      <c r="CR26" s="172">
        <f t="shared" si="23"/>
        <v>1</v>
      </c>
      <c r="CS26" s="172">
        <f t="shared" si="23"/>
        <v>1</v>
      </c>
      <c r="CT26" s="172">
        <f t="shared" si="23"/>
        <v>1</v>
      </c>
      <c r="CU26" s="172">
        <f t="shared" si="23"/>
        <v>1</v>
      </c>
      <c r="CW26" s="38" t="str">
        <f t="shared" si="31"/>
        <v>-</v>
      </c>
      <c r="CX26" s="38">
        <f t="shared" si="32"/>
        <v>0</v>
      </c>
      <c r="DA26" s="172">
        <v>7</v>
      </c>
      <c r="DB26" s="32" t="str">
        <f t="shared" si="28"/>
        <v xml:space="preserve"> </v>
      </c>
      <c r="DD26" s="172">
        <f t="shared" si="18"/>
        <v>1</v>
      </c>
      <c r="DE26" s="172">
        <v>24</v>
      </c>
      <c r="DL26" s="172">
        <f t="shared" si="13"/>
        <v>0</v>
      </c>
      <c r="DM26" s="172">
        <f t="shared" si="14"/>
        <v>1</v>
      </c>
      <c r="DN26" s="172">
        <f t="shared" si="15"/>
        <v>1</v>
      </c>
      <c r="DO26" s="172">
        <f t="shared" si="29"/>
        <v>1</v>
      </c>
      <c r="DP26" s="172">
        <f t="shared" si="29"/>
        <v>1</v>
      </c>
      <c r="DQ26" s="172">
        <f t="shared" si="29"/>
        <v>1</v>
      </c>
      <c r="DR26" s="172">
        <f t="shared" si="29"/>
        <v>1</v>
      </c>
      <c r="DS26" s="172">
        <f t="shared" si="29"/>
        <v>1</v>
      </c>
      <c r="DT26" s="172">
        <f t="shared" si="29"/>
        <v>1</v>
      </c>
      <c r="DU26" s="172">
        <f t="shared" si="29"/>
        <v>1</v>
      </c>
      <c r="DV26" s="172">
        <f t="shared" si="33"/>
        <v>1</v>
      </c>
      <c r="DW26" s="172">
        <f t="shared" si="33"/>
        <v>1</v>
      </c>
      <c r="DX26" s="172">
        <f t="shared" si="33"/>
        <v>1</v>
      </c>
      <c r="DY26" s="172">
        <f t="shared" si="33"/>
        <v>1</v>
      </c>
      <c r="DZ26" s="172">
        <f t="shared" si="33"/>
        <v>1</v>
      </c>
      <c r="EA26" s="172">
        <f t="shared" si="33"/>
        <v>1</v>
      </c>
      <c r="EB26" s="172">
        <f t="shared" si="33"/>
        <v>1</v>
      </c>
      <c r="EC26" s="172">
        <f t="shared" si="33"/>
        <v>1</v>
      </c>
      <c r="ED26" s="172">
        <f t="shared" si="33"/>
        <v>1</v>
      </c>
      <c r="EE26" s="172">
        <f t="shared" si="33"/>
        <v>1</v>
      </c>
      <c r="EF26" s="172">
        <f t="shared" si="33"/>
        <v>1</v>
      </c>
      <c r="EG26" s="172">
        <f t="shared" si="7"/>
        <v>0</v>
      </c>
    </row>
    <row r="27" spans="2:137" x14ac:dyDescent="0.25">
      <c r="B27" s="16" t="s">
        <v>427</v>
      </c>
      <c r="C27" s="15">
        <v>65</v>
      </c>
      <c r="D27" s="19"/>
      <c r="E27" s="19"/>
      <c r="F27" s="19"/>
      <c r="G27" s="19"/>
      <c r="H27" s="19"/>
      <c r="I27" s="19"/>
      <c r="J27" s="21"/>
      <c r="K27" s="19"/>
      <c r="L27" s="19"/>
      <c r="M27" s="19"/>
      <c r="N27" s="21"/>
      <c r="O27" s="21"/>
      <c r="P27" s="21"/>
      <c r="Q27" s="19"/>
      <c r="S27" s="172">
        <f t="shared" ref="S27:S33" si="35">DL27*(C27+5*SUM(J27,N27,P27)+10*O27)</f>
        <v>0</v>
      </c>
      <c r="T27" s="5"/>
      <c r="U27" s="13"/>
      <c r="V27" s="5"/>
      <c r="W27" s="5" t="str">
        <f t="shared" si="2"/>
        <v/>
      </c>
      <c r="X27" s="5"/>
      <c r="Y27" s="5"/>
      <c r="Z27" s="5"/>
      <c r="AA27" s="16" t="s">
        <v>447</v>
      </c>
      <c r="AB27" s="15">
        <v>12</v>
      </c>
      <c r="AC27" s="19"/>
      <c r="AD27" s="21"/>
      <c r="AE27" s="19"/>
      <c r="AF27" s="21"/>
      <c r="AG27" s="19"/>
      <c r="AH27" s="19"/>
      <c r="AI27" s="19"/>
      <c r="AJ27" s="21"/>
      <c r="AK27" s="19"/>
      <c r="AL27" s="19"/>
      <c r="AM27" s="19"/>
      <c r="AN27" s="19"/>
      <c r="AO27" s="19"/>
      <c r="AP27" s="113">
        <f t="shared" si="30"/>
        <v>0</v>
      </c>
      <c r="AQ27" s="28"/>
      <c r="AR27" s="29"/>
      <c r="AS27" s="29"/>
      <c r="AT27" s="29"/>
      <c r="AU27" s="29"/>
      <c r="AV27" s="29"/>
      <c r="AW27" s="29"/>
      <c r="AX27" s="29"/>
      <c r="AY27" s="29"/>
      <c r="AZ27" s="29"/>
      <c r="BA27" s="29"/>
      <c r="BB27" s="29"/>
      <c r="BC27" s="29"/>
      <c r="BD27" s="29"/>
      <c r="BE27" s="29"/>
      <c r="BF27" s="29"/>
      <c r="BG27" s="29"/>
      <c r="BH27" s="29"/>
      <c r="BI27" s="29"/>
      <c r="BJ27" s="30"/>
      <c r="BV27" s="168">
        <v>1</v>
      </c>
      <c r="BW27" s="40">
        <f t="shared" si="4"/>
        <v>0</v>
      </c>
      <c r="BX27" s="42">
        <f t="shared" si="8"/>
        <v>0</v>
      </c>
      <c r="BY27" s="168">
        <f t="shared" si="9"/>
        <v>0</v>
      </c>
      <c r="BZ27" s="43">
        <f t="shared" si="10"/>
        <v>0</v>
      </c>
      <c r="CA27" s="38" t="str">
        <f t="shared" si="11"/>
        <v>-</v>
      </c>
      <c r="CB27" s="172">
        <f t="shared" si="25"/>
        <v>1</v>
      </c>
      <c r="CC27" s="172">
        <f t="shared" si="25"/>
        <v>1</v>
      </c>
      <c r="CD27" s="172">
        <f t="shared" si="25"/>
        <v>1</v>
      </c>
      <c r="CE27" s="172">
        <f t="shared" si="25"/>
        <v>1</v>
      </c>
      <c r="CF27" s="172">
        <f t="shared" si="25"/>
        <v>1</v>
      </c>
      <c r="CG27" s="172">
        <f t="shared" si="25"/>
        <v>1</v>
      </c>
      <c r="CH27" s="172">
        <f t="shared" si="25"/>
        <v>1</v>
      </c>
      <c r="CI27" s="172">
        <f t="shared" si="25"/>
        <v>1</v>
      </c>
      <c r="CJ27" s="172">
        <f t="shared" si="25"/>
        <v>1</v>
      </c>
      <c r="CK27" s="172">
        <f t="shared" si="25"/>
        <v>1</v>
      </c>
      <c r="CL27" s="172">
        <f t="shared" si="25"/>
        <v>1</v>
      </c>
      <c r="CM27" s="172">
        <f t="shared" si="25"/>
        <v>1</v>
      </c>
      <c r="CN27" s="172">
        <f t="shared" si="25"/>
        <v>1</v>
      </c>
      <c r="CO27" s="172">
        <f t="shared" si="25"/>
        <v>1</v>
      </c>
      <c r="CP27" s="172">
        <f t="shared" si="25"/>
        <v>1</v>
      </c>
      <c r="CQ27" s="172">
        <f t="shared" si="23"/>
        <v>1</v>
      </c>
      <c r="CR27" s="172">
        <f t="shared" si="23"/>
        <v>1</v>
      </c>
      <c r="CS27" s="172">
        <f t="shared" si="23"/>
        <v>1</v>
      </c>
      <c r="CT27" s="172">
        <f t="shared" si="23"/>
        <v>1</v>
      </c>
      <c r="CU27" s="172">
        <f t="shared" si="23"/>
        <v>1</v>
      </c>
      <c r="CW27" s="38" t="str">
        <f t="shared" si="31"/>
        <v>-</v>
      </c>
      <c r="CX27" s="38">
        <f t="shared" si="32"/>
        <v>0</v>
      </c>
      <c r="DA27" s="172">
        <v>8</v>
      </c>
      <c r="DB27" s="32" t="str">
        <f t="shared" si="28"/>
        <v xml:space="preserve"> </v>
      </c>
      <c r="DD27" s="172">
        <f t="shared" si="18"/>
        <v>1</v>
      </c>
      <c r="DE27" s="172">
        <v>25</v>
      </c>
      <c r="DL27" s="172">
        <f t="shared" si="13"/>
        <v>0</v>
      </c>
      <c r="DM27" s="172">
        <f t="shared" si="14"/>
        <v>1</v>
      </c>
      <c r="DN27" s="172">
        <f t="shared" si="15"/>
        <v>1</v>
      </c>
      <c r="DO27" s="172">
        <f t="shared" si="29"/>
        <v>1</v>
      </c>
      <c r="DP27" s="172">
        <f t="shared" si="29"/>
        <v>1</v>
      </c>
      <c r="DQ27" s="172">
        <f t="shared" si="29"/>
        <v>1</v>
      </c>
      <c r="DR27" s="172">
        <f t="shared" si="29"/>
        <v>1</v>
      </c>
      <c r="DS27" s="172">
        <f t="shared" si="29"/>
        <v>1</v>
      </c>
      <c r="DT27" s="172">
        <f t="shared" si="29"/>
        <v>1</v>
      </c>
      <c r="DU27" s="172">
        <f t="shared" si="29"/>
        <v>1</v>
      </c>
      <c r="DV27" s="172">
        <f t="shared" si="33"/>
        <v>1</v>
      </c>
      <c r="DW27" s="172">
        <f t="shared" si="33"/>
        <v>1</v>
      </c>
      <c r="DX27" s="172">
        <f t="shared" si="33"/>
        <v>1</v>
      </c>
      <c r="DY27" s="172">
        <f t="shared" si="33"/>
        <v>1</v>
      </c>
      <c r="DZ27" s="172">
        <f t="shared" si="33"/>
        <v>1</v>
      </c>
      <c r="EA27" s="172">
        <f t="shared" si="33"/>
        <v>1</v>
      </c>
      <c r="EB27" s="172">
        <f t="shared" si="33"/>
        <v>1</v>
      </c>
      <c r="EC27" s="172">
        <f t="shared" si="33"/>
        <v>1</v>
      </c>
      <c r="ED27" s="172">
        <f t="shared" si="33"/>
        <v>1</v>
      </c>
      <c r="EE27" s="172">
        <f t="shared" si="33"/>
        <v>1</v>
      </c>
      <c r="EF27" s="172">
        <f t="shared" si="33"/>
        <v>1</v>
      </c>
      <c r="EG27" s="172">
        <f t="shared" si="7"/>
        <v>0</v>
      </c>
    </row>
    <row r="28" spans="2:137" x14ac:dyDescent="0.25">
      <c r="B28" s="16" t="s">
        <v>427</v>
      </c>
      <c r="C28" s="15">
        <v>65</v>
      </c>
      <c r="D28" s="20"/>
      <c r="E28" s="20"/>
      <c r="F28" s="20"/>
      <c r="G28" s="20"/>
      <c r="H28" s="20"/>
      <c r="I28" s="20"/>
      <c r="J28" s="21"/>
      <c r="K28" s="20"/>
      <c r="L28" s="20"/>
      <c r="M28" s="20"/>
      <c r="N28" s="21"/>
      <c r="O28" s="21"/>
      <c r="P28" s="21"/>
      <c r="Q28" s="20"/>
      <c r="S28" s="172">
        <f t="shared" si="35"/>
        <v>0</v>
      </c>
      <c r="T28" s="5"/>
      <c r="U28" s="13"/>
      <c r="V28" s="5"/>
      <c r="W28" s="5" t="str">
        <f t="shared" si="2"/>
        <v/>
      </c>
      <c r="X28" s="5"/>
      <c r="Y28" s="5"/>
      <c r="Z28" s="5"/>
      <c r="AA28" s="16" t="s">
        <v>447</v>
      </c>
      <c r="AB28" s="15">
        <v>12</v>
      </c>
      <c r="AC28" s="20"/>
      <c r="AD28" s="21"/>
      <c r="AE28" s="20"/>
      <c r="AF28" s="21"/>
      <c r="AG28" s="20"/>
      <c r="AH28" s="20"/>
      <c r="AI28" s="20"/>
      <c r="AJ28" s="21"/>
      <c r="AK28" s="20"/>
      <c r="AL28" s="20"/>
      <c r="AM28" s="20"/>
      <c r="AN28" s="20"/>
      <c r="AO28" s="20"/>
      <c r="AP28" s="113">
        <f t="shared" si="30"/>
        <v>0</v>
      </c>
      <c r="AQ28" s="28"/>
      <c r="AR28" s="29"/>
      <c r="AS28" s="29"/>
      <c r="AT28" s="29"/>
      <c r="AU28" s="29"/>
      <c r="AV28" s="29"/>
      <c r="AW28" s="29"/>
      <c r="AX28" s="29"/>
      <c r="AY28" s="29"/>
      <c r="AZ28" s="29"/>
      <c r="BA28" s="29"/>
      <c r="BB28" s="29"/>
      <c r="BC28" s="29"/>
      <c r="BD28" s="29"/>
      <c r="BE28" s="29"/>
      <c r="BF28" s="29"/>
      <c r="BG28" s="29"/>
      <c r="BH28" s="29"/>
      <c r="BI28" s="29"/>
      <c r="BJ28" s="30"/>
      <c r="BV28" s="168">
        <v>1</v>
      </c>
      <c r="BW28" s="40">
        <f t="shared" si="4"/>
        <v>0</v>
      </c>
      <c r="BX28" s="42">
        <f t="shared" si="8"/>
        <v>0</v>
      </c>
      <c r="BY28" s="168">
        <f t="shared" si="9"/>
        <v>0</v>
      </c>
      <c r="BZ28" s="43">
        <f t="shared" si="10"/>
        <v>0</v>
      </c>
      <c r="CA28" s="38" t="str">
        <f t="shared" si="11"/>
        <v>-</v>
      </c>
      <c r="CB28" s="172">
        <f t="shared" si="25"/>
        <v>1</v>
      </c>
      <c r="CC28" s="172">
        <f t="shared" si="25"/>
        <v>1</v>
      </c>
      <c r="CD28" s="172">
        <f t="shared" si="25"/>
        <v>1</v>
      </c>
      <c r="CE28" s="172">
        <f t="shared" si="25"/>
        <v>1</v>
      </c>
      <c r="CF28" s="172">
        <f t="shared" si="25"/>
        <v>1</v>
      </c>
      <c r="CG28" s="172">
        <f t="shared" si="25"/>
        <v>1</v>
      </c>
      <c r="CH28" s="172">
        <f t="shared" si="25"/>
        <v>1</v>
      </c>
      <c r="CI28" s="172">
        <f t="shared" si="25"/>
        <v>1</v>
      </c>
      <c r="CJ28" s="172">
        <f t="shared" si="25"/>
        <v>1</v>
      </c>
      <c r="CK28" s="172">
        <f t="shared" si="25"/>
        <v>1</v>
      </c>
      <c r="CL28" s="172">
        <f t="shared" si="25"/>
        <v>1</v>
      </c>
      <c r="CM28" s="172">
        <f t="shared" si="25"/>
        <v>1</v>
      </c>
      <c r="CN28" s="172">
        <f t="shared" si="25"/>
        <v>1</v>
      </c>
      <c r="CO28" s="172">
        <f t="shared" si="25"/>
        <v>1</v>
      </c>
      <c r="CP28" s="172">
        <f t="shared" si="25"/>
        <v>1</v>
      </c>
      <c r="CQ28" s="172">
        <f t="shared" si="23"/>
        <v>1</v>
      </c>
      <c r="CR28" s="172">
        <f t="shared" si="23"/>
        <v>1</v>
      </c>
      <c r="CS28" s="172">
        <f t="shared" si="23"/>
        <v>1</v>
      </c>
      <c r="CT28" s="172">
        <f t="shared" si="23"/>
        <v>1</v>
      </c>
      <c r="CU28" s="172">
        <f t="shared" si="23"/>
        <v>1</v>
      </c>
      <c r="CW28" s="38" t="str">
        <f t="shared" si="31"/>
        <v>-</v>
      </c>
      <c r="CX28" s="38">
        <f t="shared" si="32"/>
        <v>0</v>
      </c>
      <c r="DA28" s="172">
        <v>9</v>
      </c>
      <c r="DB28" s="32" t="str">
        <f t="shared" si="28"/>
        <v xml:space="preserve"> </v>
      </c>
      <c r="DD28" s="172">
        <f t="shared" si="18"/>
        <v>1</v>
      </c>
      <c r="DE28" s="172">
        <v>26</v>
      </c>
      <c r="DL28" s="172">
        <f t="shared" si="13"/>
        <v>0</v>
      </c>
      <c r="DM28" s="172">
        <f t="shared" si="14"/>
        <v>1</v>
      </c>
      <c r="DN28" s="172">
        <f t="shared" si="15"/>
        <v>1</v>
      </c>
      <c r="DO28" s="172">
        <f t="shared" si="29"/>
        <v>1</v>
      </c>
      <c r="DP28" s="172">
        <f t="shared" si="29"/>
        <v>1</v>
      </c>
      <c r="DQ28" s="172">
        <f t="shared" si="29"/>
        <v>1</v>
      </c>
      <c r="DR28" s="172">
        <f t="shared" si="29"/>
        <v>1</v>
      </c>
      <c r="DS28" s="172">
        <f t="shared" si="29"/>
        <v>1</v>
      </c>
      <c r="DT28" s="172">
        <f t="shared" si="29"/>
        <v>1</v>
      </c>
      <c r="DU28" s="172">
        <f t="shared" si="29"/>
        <v>1</v>
      </c>
      <c r="DV28" s="172">
        <f t="shared" si="33"/>
        <v>1</v>
      </c>
      <c r="DW28" s="172">
        <f t="shared" si="33"/>
        <v>1</v>
      </c>
      <c r="DX28" s="172">
        <f t="shared" si="33"/>
        <v>1</v>
      </c>
      <c r="DY28" s="172">
        <f t="shared" si="33"/>
        <v>1</v>
      </c>
      <c r="DZ28" s="172">
        <f t="shared" si="33"/>
        <v>1</v>
      </c>
      <c r="EA28" s="172">
        <f t="shared" si="33"/>
        <v>1</v>
      </c>
      <c r="EB28" s="172">
        <f t="shared" si="33"/>
        <v>1</v>
      </c>
      <c r="EC28" s="172">
        <f t="shared" si="33"/>
        <v>1</v>
      </c>
      <c r="ED28" s="172">
        <f t="shared" si="33"/>
        <v>1</v>
      </c>
      <c r="EE28" s="172">
        <f t="shared" si="33"/>
        <v>1</v>
      </c>
      <c r="EF28" s="172">
        <f t="shared" si="33"/>
        <v>1</v>
      </c>
      <c r="EG28" s="172">
        <f t="shared" si="7"/>
        <v>0</v>
      </c>
    </row>
    <row r="29" spans="2:137" x14ac:dyDescent="0.25">
      <c r="B29" s="16" t="s">
        <v>427</v>
      </c>
      <c r="C29" s="15">
        <v>65</v>
      </c>
      <c r="D29" s="19"/>
      <c r="E29" s="19"/>
      <c r="F29" s="19"/>
      <c r="G29" s="19"/>
      <c r="H29" s="19"/>
      <c r="I29" s="19"/>
      <c r="J29" s="21"/>
      <c r="K29" s="19"/>
      <c r="L29" s="19"/>
      <c r="M29" s="19"/>
      <c r="N29" s="21"/>
      <c r="O29" s="21"/>
      <c r="P29" s="21"/>
      <c r="Q29" s="19"/>
      <c r="S29" s="172">
        <f t="shared" si="35"/>
        <v>0</v>
      </c>
      <c r="T29" s="5"/>
      <c r="U29" s="13"/>
      <c r="V29" s="5"/>
      <c r="W29" s="5" t="str">
        <f t="shared" si="2"/>
        <v/>
      </c>
      <c r="X29" s="5"/>
      <c r="Y29" s="5"/>
      <c r="Z29" s="5"/>
      <c r="AA29" s="16" t="s">
        <v>447</v>
      </c>
      <c r="AB29" s="15">
        <v>12</v>
      </c>
      <c r="AC29" s="19"/>
      <c r="AD29" s="21"/>
      <c r="AE29" s="19"/>
      <c r="AF29" s="21"/>
      <c r="AG29" s="19"/>
      <c r="AH29" s="19"/>
      <c r="AI29" s="19"/>
      <c r="AJ29" s="21"/>
      <c r="AK29" s="19"/>
      <c r="AL29" s="19"/>
      <c r="AM29" s="19"/>
      <c r="AN29" s="19"/>
      <c r="AO29" s="19"/>
      <c r="AP29" s="113">
        <f t="shared" si="30"/>
        <v>0</v>
      </c>
      <c r="AQ29" s="28"/>
      <c r="AR29" s="29"/>
      <c r="AS29" s="29"/>
      <c r="AT29" s="29"/>
      <c r="AU29" s="29"/>
      <c r="AV29" s="29"/>
      <c r="AW29" s="29"/>
      <c r="AX29" s="29"/>
      <c r="AY29" s="29"/>
      <c r="AZ29" s="29"/>
      <c r="BA29" s="29"/>
      <c r="BB29" s="29"/>
      <c r="BC29" s="29"/>
      <c r="BD29" s="29"/>
      <c r="BE29" s="29"/>
      <c r="BF29" s="29"/>
      <c r="BG29" s="29"/>
      <c r="BH29" s="29"/>
      <c r="BI29" s="29"/>
      <c r="BJ29" s="30"/>
      <c r="BV29" s="168">
        <v>1</v>
      </c>
      <c r="BW29" s="40">
        <f t="shared" si="4"/>
        <v>0</v>
      </c>
      <c r="BX29" s="42">
        <f t="shared" si="8"/>
        <v>0</v>
      </c>
      <c r="BY29" s="168">
        <f t="shared" si="9"/>
        <v>0</v>
      </c>
      <c r="BZ29" s="43">
        <f>BX29*BY29</f>
        <v>0</v>
      </c>
      <c r="CA29" s="38" t="str">
        <f t="shared" si="11"/>
        <v>-</v>
      </c>
      <c r="CB29" s="172">
        <f t="shared" si="25"/>
        <v>1</v>
      </c>
      <c r="CC29" s="172">
        <f t="shared" si="25"/>
        <v>1</v>
      </c>
      <c r="CD29" s="172">
        <f t="shared" si="25"/>
        <v>1</v>
      </c>
      <c r="CE29" s="172">
        <f t="shared" si="25"/>
        <v>1</v>
      </c>
      <c r="CF29" s="172">
        <f t="shared" si="25"/>
        <v>1</v>
      </c>
      <c r="CG29" s="172">
        <f t="shared" si="25"/>
        <v>1</v>
      </c>
      <c r="CH29" s="172">
        <f t="shared" si="25"/>
        <v>1</v>
      </c>
      <c r="CI29" s="172">
        <f t="shared" si="25"/>
        <v>1</v>
      </c>
      <c r="CJ29" s="172">
        <f t="shared" si="25"/>
        <v>1</v>
      </c>
      <c r="CK29" s="172">
        <f t="shared" si="25"/>
        <v>1</v>
      </c>
      <c r="CL29" s="172">
        <f t="shared" si="25"/>
        <v>1</v>
      </c>
      <c r="CM29" s="172">
        <f t="shared" si="25"/>
        <v>1</v>
      </c>
      <c r="CN29" s="172">
        <f t="shared" si="25"/>
        <v>1</v>
      </c>
      <c r="CO29" s="172">
        <f t="shared" si="25"/>
        <v>1</v>
      </c>
      <c r="CP29" s="172">
        <f t="shared" si="25"/>
        <v>1</v>
      </c>
      <c r="CQ29" s="172">
        <f t="shared" si="23"/>
        <v>1</v>
      </c>
      <c r="CR29" s="172">
        <f t="shared" si="23"/>
        <v>1</v>
      </c>
      <c r="CS29" s="172">
        <f t="shared" si="23"/>
        <v>1</v>
      </c>
      <c r="CT29" s="172">
        <f t="shared" si="23"/>
        <v>1</v>
      </c>
      <c r="CU29" s="172">
        <f t="shared" si="23"/>
        <v>1</v>
      </c>
      <c r="CW29" s="38" t="str">
        <f t="shared" si="31"/>
        <v>-</v>
      </c>
      <c r="CX29" s="38">
        <f t="shared" si="32"/>
        <v>0</v>
      </c>
      <c r="DA29" s="172">
        <v>10</v>
      </c>
      <c r="DB29" s="32" t="str">
        <f t="shared" si="28"/>
        <v xml:space="preserve"> </v>
      </c>
      <c r="DD29" s="172">
        <f t="shared" si="18"/>
        <v>1</v>
      </c>
      <c r="DE29" s="172">
        <v>27</v>
      </c>
      <c r="DL29" s="172">
        <f t="shared" si="13"/>
        <v>0</v>
      </c>
      <c r="DM29" s="172">
        <f t="shared" si="14"/>
        <v>1</v>
      </c>
      <c r="DN29" s="172">
        <f t="shared" si="15"/>
        <v>1</v>
      </c>
      <c r="DO29" s="172">
        <f t="shared" si="29"/>
        <v>1</v>
      </c>
      <c r="DP29" s="172">
        <f t="shared" si="29"/>
        <v>1</v>
      </c>
      <c r="DQ29" s="172">
        <f t="shared" si="29"/>
        <v>1</v>
      </c>
      <c r="DR29" s="172">
        <f t="shared" si="29"/>
        <v>1</v>
      </c>
      <c r="DS29" s="172">
        <f t="shared" si="29"/>
        <v>1</v>
      </c>
      <c r="DT29" s="172">
        <f t="shared" si="29"/>
        <v>1</v>
      </c>
      <c r="DU29" s="172">
        <f t="shared" si="29"/>
        <v>1</v>
      </c>
      <c r="DV29" s="172">
        <f t="shared" si="33"/>
        <v>1</v>
      </c>
      <c r="DW29" s="172">
        <f t="shared" si="33"/>
        <v>1</v>
      </c>
      <c r="DX29" s="172">
        <f t="shared" si="33"/>
        <v>1</v>
      </c>
      <c r="DY29" s="172">
        <f t="shared" si="33"/>
        <v>1</v>
      </c>
      <c r="DZ29" s="172">
        <f t="shared" si="33"/>
        <v>1</v>
      </c>
      <c r="EA29" s="172">
        <f t="shared" si="33"/>
        <v>1</v>
      </c>
      <c r="EB29" s="172">
        <f t="shared" si="33"/>
        <v>1</v>
      </c>
      <c r="EC29" s="172">
        <f t="shared" si="33"/>
        <v>1</v>
      </c>
      <c r="ED29" s="172">
        <f t="shared" si="33"/>
        <v>1</v>
      </c>
      <c r="EE29" s="172">
        <f t="shared" si="33"/>
        <v>1</v>
      </c>
      <c r="EF29" s="172">
        <f t="shared" si="33"/>
        <v>1</v>
      </c>
      <c r="EG29" s="172">
        <f t="shared" si="7"/>
        <v>0</v>
      </c>
    </row>
    <row r="30" spans="2:137" x14ac:dyDescent="0.25">
      <c r="B30" s="16" t="s">
        <v>430</v>
      </c>
      <c r="C30" s="15">
        <v>50</v>
      </c>
      <c r="D30" s="20"/>
      <c r="E30" s="20"/>
      <c r="F30" s="20"/>
      <c r="G30" s="20"/>
      <c r="H30" s="20"/>
      <c r="I30" s="20"/>
      <c r="J30" s="21"/>
      <c r="K30" s="20"/>
      <c r="L30" s="20"/>
      <c r="M30" s="20"/>
      <c r="N30" s="21"/>
      <c r="O30" s="21"/>
      <c r="P30" s="21"/>
      <c r="Q30" s="20"/>
      <c r="S30" s="172">
        <f t="shared" si="35"/>
        <v>0</v>
      </c>
      <c r="T30" s="5"/>
      <c r="U30" s="13"/>
      <c r="V30" s="5"/>
      <c r="W30" s="5" t="str">
        <f t="shared" si="2"/>
        <v/>
      </c>
      <c r="X30" s="5"/>
      <c r="Y30" s="5"/>
      <c r="Z30" s="5"/>
      <c r="AA30" s="16" t="s">
        <v>447</v>
      </c>
      <c r="AB30" s="15">
        <v>12</v>
      </c>
      <c r="AC30" s="20"/>
      <c r="AD30" s="21"/>
      <c r="AE30" s="20"/>
      <c r="AF30" s="21"/>
      <c r="AG30" s="20"/>
      <c r="AH30" s="20"/>
      <c r="AI30" s="20"/>
      <c r="AJ30" s="21"/>
      <c r="AK30" s="20"/>
      <c r="AL30" s="20"/>
      <c r="AM30" s="20"/>
      <c r="AN30" s="20"/>
      <c r="AO30" s="20"/>
      <c r="AP30" s="15">
        <f t="shared" si="30"/>
        <v>0</v>
      </c>
      <c r="AQ30" s="28"/>
      <c r="AR30" s="29"/>
      <c r="AS30" s="29"/>
      <c r="AT30" s="29"/>
      <c r="AU30" s="29"/>
      <c r="AV30" s="29"/>
      <c r="AW30" s="29"/>
      <c r="AX30" s="29"/>
      <c r="AY30" s="29"/>
      <c r="AZ30" s="29"/>
      <c r="BA30" s="29"/>
      <c r="BB30" s="29"/>
      <c r="BC30" s="29"/>
      <c r="BD30" s="29"/>
      <c r="BE30" s="29"/>
      <c r="BF30" s="29"/>
      <c r="BG30" s="29"/>
      <c r="BH30" s="29"/>
      <c r="BI30" s="29"/>
      <c r="BJ30" s="30"/>
      <c r="BV30" s="168">
        <v>1</v>
      </c>
      <c r="BW30" s="40">
        <f t="shared" si="4"/>
        <v>0</v>
      </c>
      <c r="BX30" s="42">
        <f t="shared" si="8"/>
        <v>0</v>
      </c>
      <c r="BY30" s="168">
        <f t="shared" si="9"/>
        <v>0</v>
      </c>
      <c r="BZ30" s="43">
        <f t="shared" si="10"/>
        <v>0</v>
      </c>
      <c r="CA30" s="38" t="str">
        <f t="shared" si="11"/>
        <v>-</v>
      </c>
      <c r="CB30" s="172">
        <f t="shared" si="25"/>
        <v>1</v>
      </c>
      <c r="CC30" s="172">
        <f t="shared" si="25"/>
        <v>1</v>
      </c>
      <c r="CD30" s="172">
        <f t="shared" si="25"/>
        <v>1</v>
      </c>
      <c r="CE30" s="172">
        <f t="shared" si="25"/>
        <v>1</v>
      </c>
      <c r="CF30" s="172">
        <f t="shared" si="25"/>
        <v>1</v>
      </c>
      <c r="CG30" s="172">
        <f t="shared" si="25"/>
        <v>1</v>
      </c>
      <c r="CH30" s="172">
        <f t="shared" si="25"/>
        <v>1</v>
      </c>
      <c r="CI30" s="172">
        <f t="shared" si="25"/>
        <v>1</v>
      </c>
      <c r="CJ30" s="172">
        <f t="shared" si="25"/>
        <v>1</v>
      </c>
      <c r="CK30" s="172">
        <f t="shared" si="25"/>
        <v>1</v>
      </c>
      <c r="CL30" s="172">
        <f t="shared" si="25"/>
        <v>1</v>
      </c>
      <c r="CM30" s="172">
        <f t="shared" si="25"/>
        <v>1</v>
      </c>
      <c r="CN30" s="172">
        <f t="shared" si="25"/>
        <v>1</v>
      </c>
      <c r="CO30" s="172">
        <f t="shared" si="25"/>
        <v>1</v>
      </c>
      <c r="CP30" s="172">
        <f t="shared" si="25"/>
        <v>1</v>
      </c>
      <c r="CQ30" s="172">
        <f t="shared" si="23"/>
        <v>1</v>
      </c>
      <c r="CR30" s="172">
        <f t="shared" si="23"/>
        <v>1</v>
      </c>
      <c r="CS30" s="172">
        <f t="shared" si="23"/>
        <v>1</v>
      </c>
      <c r="CT30" s="172">
        <f t="shared" si="23"/>
        <v>1</v>
      </c>
      <c r="CU30" s="172">
        <f t="shared" si="23"/>
        <v>1</v>
      </c>
      <c r="CW30" s="38" t="str">
        <f t="shared" si="31"/>
        <v>-</v>
      </c>
      <c r="CX30" s="38">
        <f t="shared" si="32"/>
        <v>0</v>
      </c>
      <c r="DA30" s="172">
        <v>11</v>
      </c>
      <c r="DB30" s="32" t="str">
        <f t="shared" si="28"/>
        <v xml:space="preserve"> </v>
      </c>
      <c r="DD30" s="172">
        <f t="shared" si="18"/>
        <v>1</v>
      </c>
      <c r="DE30" s="172">
        <v>28</v>
      </c>
      <c r="DL30" s="172">
        <f t="shared" si="13"/>
        <v>0</v>
      </c>
      <c r="DM30" s="172">
        <f t="shared" si="14"/>
        <v>1</v>
      </c>
      <c r="DN30" s="172">
        <f t="shared" si="15"/>
        <v>1</v>
      </c>
      <c r="DO30" s="172">
        <f t="shared" si="29"/>
        <v>1</v>
      </c>
      <c r="DP30" s="172">
        <f t="shared" si="29"/>
        <v>1</v>
      </c>
      <c r="DQ30" s="172">
        <f t="shared" si="29"/>
        <v>1</v>
      </c>
      <c r="DR30" s="172">
        <f t="shared" si="29"/>
        <v>1</v>
      </c>
      <c r="DS30" s="172">
        <f t="shared" si="29"/>
        <v>1</v>
      </c>
      <c r="DT30" s="172">
        <f t="shared" si="29"/>
        <v>1</v>
      </c>
      <c r="DU30" s="172">
        <f t="shared" si="29"/>
        <v>1</v>
      </c>
      <c r="DV30" s="172">
        <f t="shared" si="33"/>
        <v>1</v>
      </c>
      <c r="DW30" s="172">
        <f t="shared" si="33"/>
        <v>1</v>
      </c>
      <c r="DX30" s="172">
        <f t="shared" si="33"/>
        <v>1</v>
      </c>
      <c r="DY30" s="172">
        <f t="shared" si="33"/>
        <v>1</v>
      </c>
      <c r="DZ30" s="172">
        <f t="shared" si="33"/>
        <v>1</v>
      </c>
      <c r="EA30" s="172">
        <f t="shared" si="33"/>
        <v>1</v>
      </c>
      <c r="EB30" s="172">
        <f t="shared" si="33"/>
        <v>1</v>
      </c>
      <c r="EC30" s="172">
        <f t="shared" si="33"/>
        <v>1</v>
      </c>
      <c r="ED30" s="172">
        <f t="shared" si="33"/>
        <v>1</v>
      </c>
      <c r="EE30" s="172">
        <f t="shared" si="33"/>
        <v>1</v>
      </c>
      <c r="EF30" s="172">
        <f t="shared" si="33"/>
        <v>1</v>
      </c>
      <c r="EG30" s="172">
        <f t="shared" si="7"/>
        <v>0</v>
      </c>
    </row>
    <row r="31" spans="2:137" x14ac:dyDescent="0.25">
      <c r="B31" s="16" t="s">
        <v>430</v>
      </c>
      <c r="C31" s="15">
        <v>50</v>
      </c>
      <c r="D31" s="19"/>
      <c r="E31" s="19"/>
      <c r="F31" s="19"/>
      <c r="G31" s="19"/>
      <c r="H31" s="19"/>
      <c r="I31" s="19"/>
      <c r="J31" s="21"/>
      <c r="K31" s="19"/>
      <c r="L31" s="19"/>
      <c r="M31" s="19"/>
      <c r="N31" s="21"/>
      <c r="O31" s="21"/>
      <c r="P31" s="21"/>
      <c r="Q31" s="19"/>
      <c r="S31" s="172">
        <f t="shared" si="35"/>
        <v>0</v>
      </c>
      <c r="T31" s="5"/>
      <c r="U31" s="13"/>
      <c r="V31" s="5"/>
      <c r="W31" s="5" t="str">
        <f t="shared" si="2"/>
        <v/>
      </c>
      <c r="X31" s="5"/>
      <c r="Y31" s="5"/>
      <c r="Z31" s="5"/>
      <c r="AA31" s="16" t="s">
        <v>448</v>
      </c>
      <c r="AB31" s="15">
        <v>8</v>
      </c>
      <c r="AC31" s="19"/>
      <c r="AD31" s="19"/>
      <c r="AE31" s="19"/>
      <c r="AF31" s="19"/>
      <c r="AG31" s="19"/>
      <c r="AH31" s="19"/>
      <c r="AI31" s="19"/>
      <c r="AJ31" s="19"/>
      <c r="AK31" s="19"/>
      <c r="AL31" s="19"/>
      <c r="AM31" s="19"/>
      <c r="AN31" s="19"/>
      <c r="AO31" s="19"/>
      <c r="AP31" s="15">
        <f>SUM(AQ31:BJ31)*AB31</f>
        <v>0</v>
      </c>
      <c r="AQ31" s="28"/>
      <c r="AR31" s="29"/>
      <c r="AS31" s="29"/>
      <c r="AT31" s="29"/>
      <c r="AU31" s="29"/>
      <c r="AV31" s="29"/>
      <c r="AW31" s="29"/>
      <c r="AX31" s="29"/>
      <c r="AY31" s="29"/>
      <c r="AZ31" s="29"/>
      <c r="BA31" s="29"/>
      <c r="BB31" s="29"/>
      <c r="BC31" s="29"/>
      <c r="BD31" s="29"/>
      <c r="BE31" s="29"/>
      <c r="BF31" s="29"/>
      <c r="BG31" s="29"/>
      <c r="BH31" s="29"/>
      <c r="BI31" s="29"/>
      <c r="BJ31" s="30"/>
      <c r="BV31" s="168">
        <v>1</v>
      </c>
      <c r="BW31" s="40">
        <f t="shared" si="4"/>
        <v>0</v>
      </c>
      <c r="BX31" s="42">
        <f t="shared" si="8"/>
        <v>0</v>
      </c>
      <c r="BY31" s="168"/>
      <c r="BZ31" s="43">
        <f t="shared" si="10"/>
        <v>0</v>
      </c>
      <c r="CA31" s="38" t="str">
        <f t="shared" si="11"/>
        <v>-</v>
      </c>
      <c r="CB31" s="172">
        <f t="shared" si="25"/>
        <v>1</v>
      </c>
      <c r="CC31" s="172">
        <f t="shared" si="25"/>
        <v>1</v>
      </c>
      <c r="CD31" s="172">
        <f t="shared" si="25"/>
        <v>1</v>
      </c>
      <c r="CE31" s="172">
        <f t="shared" si="25"/>
        <v>1</v>
      </c>
      <c r="CF31" s="172">
        <f t="shared" si="25"/>
        <v>1</v>
      </c>
      <c r="CG31" s="172">
        <f t="shared" si="25"/>
        <v>1</v>
      </c>
      <c r="CH31" s="172">
        <f t="shared" si="25"/>
        <v>1</v>
      </c>
      <c r="CI31" s="172">
        <f t="shared" si="25"/>
        <v>1</v>
      </c>
      <c r="CJ31" s="172">
        <f t="shared" si="25"/>
        <v>1</v>
      </c>
      <c r="CK31" s="172">
        <f t="shared" si="25"/>
        <v>1</v>
      </c>
      <c r="CL31" s="172">
        <f t="shared" si="25"/>
        <v>1</v>
      </c>
      <c r="CM31" s="172">
        <f t="shared" si="25"/>
        <v>1</v>
      </c>
      <c r="CN31" s="172">
        <f t="shared" si="25"/>
        <v>1</v>
      </c>
      <c r="CO31" s="172">
        <f t="shared" si="25"/>
        <v>1</v>
      </c>
      <c r="CP31" s="172">
        <f t="shared" si="25"/>
        <v>1</v>
      </c>
      <c r="CQ31" s="172">
        <f t="shared" si="23"/>
        <v>1</v>
      </c>
      <c r="CR31" s="172">
        <f t="shared" si="23"/>
        <v>1</v>
      </c>
      <c r="CS31" s="172">
        <f t="shared" si="23"/>
        <v>1</v>
      </c>
      <c r="CT31" s="172">
        <f t="shared" si="23"/>
        <v>1</v>
      </c>
      <c r="CU31" s="172">
        <f t="shared" si="23"/>
        <v>1</v>
      </c>
      <c r="CW31" s="38" t="str">
        <f t="shared" si="31"/>
        <v>-</v>
      </c>
      <c r="CX31" s="38">
        <f t="shared" si="32"/>
        <v>0</v>
      </c>
      <c r="DA31" s="172">
        <v>12</v>
      </c>
      <c r="DB31" s="32" t="str">
        <f t="shared" si="28"/>
        <v xml:space="preserve"> </v>
      </c>
      <c r="DD31" s="172">
        <f t="shared" si="18"/>
        <v>1</v>
      </c>
      <c r="DE31" s="172">
        <v>29</v>
      </c>
      <c r="DL31" s="172">
        <f t="shared" si="13"/>
        <v>0</v>
      </c>
      <c r="DM31" s="172">
        <f t="shared" si="14"/>
        <v>1</v>
      </c>
      <c r="DN31" s="172">
        <f t="shared" si="15"/>
        <v>1</v>
      </c>
      <c r="DO31" s="172">
        <f t="shared" si="29"/>
        <v>1</v>
      </c>
      <c r="DP31" s="172">
        <f t="shared" si="29"/>
        <v>1</v>
      </c>
      <c r="DQ31" s="172">
        <f t="shared" si="29"/>
        <v>1</v>
      </c>
      <c r="DR31" s="172">
        <f t="shared" si="29"/>
        <v>1</v>
      </c>
      <c r="DS31" s="172">
        <f t="shared" si="29"/>
        <v>1</v>
      </c>
      <c r="DT31" s="172">
        <f t="shared" si="29"/>
        <v>1</v>
      </c>
      <c r="DU31" s="172">
        <f t="shared" si="29"/>
        <v>1</v>
      </c>
      <c r="DV31" s="172">
        <f t="shared" si="33"/>
        <v>1</v>
      </c>
      <c r="DW31" s="172">
        <f t="shared" si="33"/>
        <v>1</v>
      </c>
      <c r="DX31" s="172">
        <f t="shared" si="33"/>
        <v>1</v>
      </c>
      <c r="DY31" s="172">
        <f t="shared" si="33"/>
        <v>1</v>
      </c>
      <c r="DZ31" s="172">
        <f t="shared" si="33"/>
        <v>1</v>
      </c>
      <c r="EA31" s="172">
        <f t="shared" si="33"/>
        <v>1</v>
      </c>
      <c r="EB31" s="172">
        <f t="shared" si="33"/>
        <v>1</v>
      </c>
      <c r="EC31" s="172">
        <f t="shared" si="33"/>
        <v>1</v>
      </c>
      <c r="ED31" s="172">
        <f t="shared" si="33"/>
        <v>1</v>
      </c>
      <c r="EE31" s="172">
        <f t="shared" si="33"/>
        <v>1</v>
      </c>
      <c r="EF31" s="172">
        <f t="shared" si="33"/>
        <v>1</v>
      </c>
      <c r="EG31" s="172">
        <f t="shared" si="7"/>
        <v>0</v>
      </c>
    </row>
    <row r="32" spans="2:137" x14ac:dyDescent="0.25">
      <c r="B32" s="16" t="s">
        <v>430</v>
      </c>
      <c r="C32" s="15">
        <v>50</v>
      </c>
      <c r="D32" s="20"/>
      <c r="E32" s="20"/>
      <c r="F32" s="20"/>
      <c r="G32" s="20"/>
      <c r="H32" s="20"/>
      <c r="I32" s="20"/>
      <c r="J32" s="21"/>
      <c r="K32" s="20"/>
      <c r="L32" s="20"/>
      <c r="M32" s="20"/>
      <c r="N32" s="21"/>
      <c r="O32" s="21"/>
      <c r="P32" s="21"/>
      <c r="Q32" s="20"/>
      <c r="S32" s="172">
        <f t="shared" si="35"/>
        <v>0</v>
      </c>
      <c r="T32" s="5"/>
      <c r="U32" s="13"/>
      <c r="V32" s="5"/>
      <c r="W32" s="5" t="str">
        <f t="shared" si="2"/>
        <v/>
      </c>
      <c r="X32" s="5"/>
      <c r="Y32" s="5"/>
      <c r="Z32" s="5"/>
      <c r="AA32" s="16" t="s">
        <v>449</v>
      </c>
      <c r="AB32" s="15">
        <v>13</v>
      </c>
      <c r="AC32" s="20"/>
      <c r="AD32" s="20"/>
      <c r="AE32" s="20"/>
      <c r="AF32" s="20"/>
      <c r="AG32" s="20"/>
      <c r="AH32" s="20"/>
      <c r="AI32" s="20"/>
      <c r="AJ32" s="20"/>
      <c r="AK32" s="20"/>
      <c r="AL32" s="20"/>
      <c r="AM32" s="20"/>
      <c r="AN32" s="20"/>
      <c r="AO32" s="20"/>
      <c r="AP32" s="15">
        <f>SUM(AQ32:BJ32)*AB32</f>
        <v>0</v>
      </c>
      <c r="AQ32" s="28"/>
      <c r="AR32" s="29"/>
      <c r="AS32" s="29"/>
      <c r="AT32" s="29"/>
      <c r="AU32" s="29"/>
      <c r="AV32" s="29"/>
      <c r="AW32" s="29"/>
      <c r="AX32" s="29"/>
      <c r="AY32" s="29"/>
      <c r="AZ32" s="29"/>
      <c r="BA32" s="29"/>
      <c r="BB32" s="29"/>
      <c r="BC32" s="29"/>
      <c r="BD32" s="29"/>
      <c r="BE32" s="29"/>
      <c r="BF32" s="29"/>
      <c r="BG32" s="29"/>
      <c r="BH32" s="29"/>
      <c r="BI32" s="29"/>
      <c r="BJ32" s="30"/>
      <c r="BV32" s="168">
        <v>1</v>
      </c>
      <c r="BW32" s="40">
        <f t="shared" si="4"/>
        <v>0</v>
      </c>
      <c r="BX32" s="42">
        <f t="shared" si="8"/>
        <v>0</v>
      </c>
      <c r="BY32" s="168"/>
      <c r="BZ32" s="43">
        <f t="shared" si="10"/>
        <v>0</v>
      </c>
      <c r="CA32" s="38" t="str">
        <f t="shared" si="11"/>
        <v>-</v>
      </c>
      <c r="CB32" s="172">
        <f t="shared" si="25"/>
        <v>1</v>
      </c>
      <c r="CC32" s="172">
        <f t="shared" si="25"/>
        <v>1</v>
      </c>
      <c r="CD32" s="172">
        <f t="shared" si="25"/>
        <v>1</v>
      </c>
      <c r="CE32" s="172">
        <f t="shared" si="25"/>
        <v>1</v>
      </c>
      <c r="CF32" s="172">
        <f t="shared" si="25"/>
        <v>1</v>
      </c>
      <c r="CG32" s="172">
        <f t="shared" si="25"/>
        <v>1</v>
      </c>
      <c r="CH32" s="172">
        <f t="shared" si="25"/>
        <v>1</v>
      </c>
      <c r="CI32" s="172">
        <f t="shared" si="25"/>
        <v>1</v>
      </c>
      <c r="CJ32" s="172">
        <f t="shared" si="25"/>
        <v>1</v>
      </c>
      <c r="CK32" s="172">
        <f t="shared" si="25"/>
        <v>1</v>
      </c>
      <c r="CL32" s="172">
        <f t="shared" si="25"/>
        <v>1</v>
      </c>
      <c r="CM32" s="172">
        <f t="shared" si="25"/>
        <v>1</v>
      </c>
      <c r="CN32" s="172">
        <f t="shared" si="25"/>
        <v>1</v>
      </c>
      <c r="CO32" s="172">
        <f t="shared" si="25"/>
        <v>1</v>
      </c>
      <c r="CP32" s="172">
        <f t="shared" si="25"/>
        <v>1</v>
      </c>
      <c r="CQ32" s="172">
        <f t="shared" si="25"/>
        <v>1</v>
      </c>
      <c r="CR32" s="172">
        <f t="shared" ref="CR32:CU47" si="36">IF(BG31="",CR31,CR31+1)</f>
        <v>1</v>
      </c>
      <c r="CS32" s="172">
        <f t="shared" si="36"/>
        <v>1</v>
      </c>
      <c r="CT32" s="172">
        <f t="shared" si="36"/>
        <v>1</v>
      </c>
      <c r="CU32" s="172">
        <f t="shared" si="36"/>
        <v>1</v>
      </c>
      <c r="CW32" s="38" t="str">
        <f t="shared" si="31"/>
        <v>-</v>
      </c>
      <c r="CX32" s="38">
        <f t="shared" si="32"/>
        <v>0</v>
      </c>
      <c r="DB32" s="196" t="str">
        <f>IF(DB19="","","----")</f>
        <v/>
      </c>
      <c r="DD32" s="172">
        <f t="shared" si="18"/>
        <v>1</v>
      </c>
      <c r="DE32" s="172">
        <v>30</v>
      </c>
      <c r="DL32" s="172">
        <f t="shared" si="13"/>
        <v>0</v>
      </c>
      <c r="DM32" s="172">
        <f t="shared" si="14"/>
        <v>1</v>
      </c>
      <c r="DN32" s="172">
        <f t="shared" si="15"/>
        <v>1</v>
      </c>
      <c r="DO32" s="172">
        <f t="shared" si="29"/>
        <v>1</v>
      </c>
      <c r="DP32" s="172">
        <f t="shared" si="29"/>
        <v>1</v>
      </c>
      <c r="DQ32" s="172">
        <f t="shared" si="29"/>
        <v>1</v>
      </c>
      <c r="DR32" s="172">
        <f t="shared" si="29"/>
        <v>1</v>
      </c>
      <c r="DS32" s="172">
        <f t="shared" si="29"/>
        <v>1</v>
      </c>
      <c r="DT32" s="172">
        <f t="shared" si="29"/>
        <v>1</v>
      </c>
      <c r="DU32" s="172">
        <f t="shared" si="29"/>
        <v>1</v>
      </c>
      <c r="DV32" s="172">
        <f t="shared" si="33"/>
        <v>1</v>
      </c>
      <c r="DW32" s="172">
        <f t="shared" si="33"/>
        <v>1</v>
      </c>
      <c r="DX32" s="172">
        <f t="shared" si="33"/>
        <v>1</v>
      </c>
      <c r="DY32" s="172">
        <f t="shared" si="33"/>
        <v>1</v>
      </c>
      <c r="DZ32" s="172">
        <f t="shared" si="33"/>
        <v>1</v>
      </c>
      <c r="EA32" s="172">
        <f t="shared" si="33"/>
        <v>1</v>
      </c>
      <c r="EB32" s="172">
        <f t="shared" si="33"/>
        <v>1</v>
      </c>
      <c r="EC32" s="172">
        <f t="shared" si="33"/>
        <v>1</v>
      </c>
      <c r="ED32" s="172">
        <f t="shared" si="33"/>
        <v>1</v>
      </c>
      <c r="EE32" s="172">
        <f t="shared" si="33"/>
        <v>1</v>
      </c>
      <c r="EF32" s="172">
        <f t="shared" si="33"/>
        <v>1</v>
      </c>
      <c r="EG32" s="172">
        <f t="shared" si="7"/>
        <v>0</v>
      </c>
    </row>
    <row r="33" spans="2:137" x14ac:dyDescent="0.25">
      <c r="B33" s="16" t="s">
        <v>430</v>
      </c>
      <c r="C33" s="15">
        <v>50</v>
      </c>
      <c r="D33" s="19"/>
      <c r="E33" s="19"/>
      <c r="F33" s="19"/>
      <c r="G33" s="19"/>
      <c r="H33" s="19"/>
      <c r="I33" s="19"/>
      <c r="J33" s="21"/>
      <c r="K33" s="19"/>
      <c r="L33" s="19"/>
      <c r="M33" s="19"/>
      <c r="N33" s="21"/>
      <c r="O33" s="21"/>
      <c r="P33" s="21"/>
      <c r="Q33" s="19"/>
      <c r="S33" s="172">
        <f t="shared" si="35"/>
        <v>0</v>
      </c>
      <c r="T33" s="5"/>
      <c r="U33" s="13"/>
      <c r="V33" s="5"/>
      <c r="W33" s="5" t="str">
        <f t="shared" si="2"/>
        <v/>
      </c>
      <c r="X33" s="5"/>
      <c r="Y33" s="5"/>
      <c r="Z33" s="5"/>
      <c r="AA33" s="16" t="s">
        <v>450</v>
      </c>
      <c r="AB33" s="15">
        <v>9</v>
      </c>
      <c r="AC33" s="19"/>
      <c r="AD33" s="21"/>
      <c r="AE33" s="19"/>
      <c r="AF33" s="19"/>
      <c r="AG33" s="19"/>
      <c r="AH33" s="19"/>
      <c r="AI33" s="19"/>
      <c r="AJ33" s="19"/>
      <c r="AK33" s="19"/>
      <c r="AL33" s="19"/>
      <c r="AM33" s="19"/>
      <c r="AN33" s="19"/>
      <c r="AO33" s="19"/>
      <c r="AP33" s="15">
        <f>SUM(AQ33:BJ33)*(AB33+AD33)</f>
        <v>0</v>
      </c>
      <c r="AQ33" s="28"/>
      <c r="AR33" s="29"/>
      <c r="AS33" s="29"/>
      <c r="AT33" s="29"/>
      <c r="AU33" s="29"/>
      <c r="AV33" s="29"/>
      <c r="AW33" s="29"/>
      <c r="AX33" s="29"/>
      <c r="AY33" s="29"/>
      <c r="AZ33" s="29"/>
      <c r="BA33" s="29"/>
      <c r="BB33" s="29"/>
      <c r="BC33" s="29"/>
      <c r="BD33" s="29"/>
      <c r="BE33" s="29"/>
      <c r="BF33" s="29"/>
      <c r="BG33" s="29"/>
      <c r="BH33" s="29"/>
      <c r="BI33" s="29"/>
      <c r="BJ33" s="30"/>
      <c r="BV33" s="168">
        <v>1</v>
      </c>
      <c r="BW33" s="40">
        <f t="shared" ref="BW33:BW62" si="37">SUM(AQ33:BJ33)*BV33</f>
        <v>0</v>
      </c>
      <c r="BX33" s="42">
        <f t="shared" ref="BX33:BX62" si="38">BW33</f>
        <v>0</v>
      </c>
      <c r="BY33" s="168">
        <f t="shared" ref="BY33:BY38" si="39">AD33</f>
        <v>0</v>
      </c>
      <c r="BZ33" s="43">
        <f t="shared" ref="BZ33:BZ62" si="40">BX33*BY33</f>
        <v>0</v>
      </c>
      <c r="CA33" s="38" t="str">
        <f t="shared" ref="CA33:CA62" si="41">IF(AP33=0,"-",CONCATENATE(AA33,IF(SUM(AC33:AO33)=0,""," with "),IF(AC33=1,AC$2,""),IF(AC33=1,"; ",""),IF(AD33=1,AD$2,""),IF(AD33=1,"; ",""),IF(AE33=1,AE$2,""),IF(AE33=1,"; ",""),IF(AF33=1,AF$2,""),IF(AF33=1,"; ",""),IF(AG33=1,AG$2,""),IF(AG33=1,"; ",""),IF(AH33=1,AH$2,""),IF(AH33=1,"; ",""),IF(AI33=1,AI$2,""),IF(AI33=1,"; ",""),IF(AJ33=1,AJ$2,""),IF(AJ33=1,"; ",""),IF(AK33=1,AK$2,""),IF(AK33=1,"; ",""),IF(AL33=1,AL$2,""),IF(AL33=1,"; ",""),IF(AM33=1,AM$2,""),IF(AM33=1,"; ",""),IF(AN33=1,AN$2,""),IF(AN33=1,"; ",""),IF(AO33=1,AO$2,""),IF(AO33=1,"; ","")))</f>
        <v>-</v>
      </c>
      <c r="CB33" s="172">
        <f t="shared" ref="CB33:CQ48" si="42">IF(AQ32="",CB32,CB32+1)</f>
        <v>1</v>
      </c>
      <c r="CC33" s="172">
        <f t="shared" si="42"/>
        <v>1</v>
      </c>
      <c r="CD33" s="172">
        <f t="shared" si="42"/>
        <v>1</v>
      </c>
      <c r="CE33" s="172">
        <f t="shared" si="42"/>
        <v>1</v>
      </c>
      <c r="CF33" s="172">
        <f t="shared" si="42"/>
        <v>1</v>
      </c>
      <c r="CG33" s="172">
        <f t="shared" si="42"/>
        <v>1</v>
      </c>
      <c r="CH33" s="172">
        <f t="shared" si="42"/>
        <v>1</v>
      </c>
      <c r="CI33" s="172">
        <f t="shared" si="42"/>
        <v>1</v>
      </c>
      <c r="CJ33" s="172">
        <f t="shared" si="42"/>
        <v>1</v>
      </c>
      <c r="CK33" s="172">
        <f t="shared" si="42"/>
        <v>1</v>
      </c>
      <c r="CL33" s="172">
        <f t="shared" si="42"/>
        <v>1</v>
      </c>
      <c r="CM33" s="172">
        <f t="shared" si="42"/>
        <v>1</v>
      </c>
      <c r="CN33" s="172">
        <f t="shared" si="42"/>
        <v>1</v>
      </c>
      <c r="CO33" s="172">
        <f t="shared" si="42"/>
        <v>1</v>
      </c>
      <c r="CP33" s="172">
        <f t="shared" si="42"/>
        <v>1</v>
      </c>
      <c r="CQ33" s="172">
        <f t="shared" si="42"/>
        <v>1</v>
      </c>
      <c r="CR33" s="172">
        <f t="shared" si="36"/>
        <v>1</v>
      </c>
      <c r="CS33" s="172">
        <f t="shared" si="36"/>
        <v>1</v>
      </c>
      <c r="CT33" s="172">
        <f t="shared" si="36"/>
        <v>1</v>
      </c>
      <c r="CU33" s="172">
        <f t="shared" si="36"/>
        <v>1</v>
      </c>
      <c r="CW33" s="38" t="str">
        <f t="shared" si="31"/>
        <v>-</v>
      </c>
      <c r="CX33" s="38">
        <f t="shared" si="32"/>
        <v>0</v>
      </c>
      <c r="DA33" s="172"/>
      <c r="DB33" s="32" t="str">
        <f>IF(DB34="","",CONCATENATE("Warband ",CZ34," ",DG33))</f>
        <v/>
      </c>
      <c r="DD33" s="172">
        <f t="shared" si="18"/>
        <v>1</v>
      </c>
      <c r="DE33" s="172">
        <v>31</v>
      </c>
      <c r="DG33" s="49" t="str">
        <f>CONCATENATE("   ",DH33,"/",DI33,IF(DH33&gt;DI33," !",""))</f>
        <v xml:space="preserve">   0/12</v>
      </c>
      <c r="DH33" s="172">
        <f t="shared" ref="DH33" si="43">INDEX($CB$1:$CU$1,CZ34)+DJ33</f>
        <v>0</v>
      </c>
      <c r="DI33" s="172">
        <f>12</f>
        <v>12</v>
      </c>
      <c r="DL33" s="172">
        <f t="shared" si="13"/>
        <v>0</v>
      </c>
      <c r="DM33" s="172">
        <f t="shared" si="14"/>
        <v>1</v>
      </c>
      <c r="DN33" s="172">
        <f t="shared" si="15"/>
        <v>1</v>
      </c>
      <c r="DO33" s="172">
        <f t="shared" si="29"/>
        <v>1</v>
      </c>
      <c r="DP33" s="172">
        <f t="shared" si="29"/>
        <v>1</v>
      </c>
      <c r="DQ33" s="172">
        <f t="shared" si="29"/>
        <v>1</v>
      </c>
      <c r="DR33" s="172">
        <f t="shared" si="29"/>
        <v>1</v>
      </c>
      <c r="DS33" s="172">
        <f t="shared" si="29"/>
        <v>1</v>
      </c>
      <c r="DT33" s="172">
        <f t="shared" si="29"/>
        <v>1</v>
      </c>
      <c r="DU33" s="172">
        <f t="shared" si="29"/>
        <v>1</v>
      </c>
      <c r="DV33" s="172">
        <f t="shared" si="33"/>
        <v>1</v>
      </c>
      <c r="DW33" s="172">
        <f t="shared" si="33"/>
        <v>1</v>
      </c>
      <c r="DX33" s="172">
        <f t="shared" si="33"/>
        <v>1</v>
      </c>
      <c r="DY33" s="172">
        <f t="shared" si="33"/>
        <v>1</v>
      </c>
      <c r="DZ33" s="172">
        <f t="shared" si="33"/>
        <v>1</v>
      </c>
      <c r="EA33" s="172">
        <f t="shared" si="33"/>
        <v>1</v>
      </c>
      <c r="EB33" s="172">
        <f t="shared" si="33"/>
        <v>1</v>
      </c>
      <c r="EC33" s="172">
        <f t="shared" si="33"/>
        <v>1</v>
      </c>
      <c r="ED33" s="172">
        <f t="shared" si="33"/>
        <v>1</v>
      </c>
      <c r="EE33" s="172">
        <f t="shared" si="33"/>
        <v>1</v>
      </c>
      <c r="EF33" s="172">
        <f t="shared" si="33"/>
        <v>1</v>
      </c>
      <c r="EG33" s="172">
        <f t="shared" si="7"/>
        <v>0</v>
      </c>
    </row>
    <row r="34" spans="2:137" x14ac:dyDescent="0.25">
      <c r="T34" s="5"/>
      <c r="U34" s="13"/>
      <c r="V34" s="5"/>
      <c r="W34" s="5" t="str">
        <f t="shared" si="2"/>
        <v/>
      </c>
      <c r="X34" s="5"/>
      <c r="Y34" s="5"/>
      <c r="Z34" s="5"/>
      <c r="AA34" s="16" t="s">
        <v>450</v>
      </c>
      <c r="AB34" s="15">
        <v>9</v>
      </c>
      <c r="AC34" s="20"/>
      <c r="AD34" s="21"/>
      <c r="AE34" s="20"/>
      <c r="AF34" s="20"/>
      <c r="AG34" s="20"/>
      <c r="AH34" s="20"/>
      <c r="AI34" s="20"/>
      <c r="AJ34" s="20"/>
      <c r="AK34" s="20"/>
      <c r="AL34" s="20"/>
      <c r="AM34" s="20"/>
      <c r="AN34" s="20"/>
      <c r="AO34" s="20"/>
      <c r="AP34" s="15">
        <f>SUM(AQ34:BJ34)*(AB34+AD34)</f>
        <v>0</v>
      </c>
      <c r="AQ34" s="28"/>
      <c r="AR34" s="29"/>
      <c r="AS34" s="29"/>
      <c r="AT34" s="29"/>
      <c r="AU34" s="29"/>
      <c r="AV34" s="29"/>
      <c r="AW34" s="29"/>
      <c r="AX34" s="29"/>
      <c r="AY34" s="29"/>
      <c r="AZ34" s="29"/>
      <c r="BA34" s="29"/>
      <c r="BB34" s="29"/>
      <c r="BC34" s="29"/>
      <c r="BD34" s="29"/>
      <c r="BE34" s="29"/>
      <c r="BF34" s="29"/>
      <c r="BG34" s="29"/>
      <c r="BH34" s="29"/>
      <c r="BI34" s="29"/>
      <c r="BJ34" s="30"/>
      <c r="BV34" s="168">
        <v>1</v>
      </c>
      <c r="BW34" s="40">
        <f t="shared" si="37"/>
        <v>0</v>
      </c>
      <c r="BX34" s="42">
        <f t="shared" si="38"/>
        <v>0</v>
      </c>
      <c r="BY34" s="168">
        <f t="shared" si="39"/>
        <v>0</v>
      </c>
      <c r="BZ34" s="43">
        <f t="shared" si="40"/>
        <v>0</v>
      </c>
      <c r="CA34" s="38" t="str">
        <f t="shared" si="41"/>
        <v>-</v>
      </c>
      <c r="CB34" s="172">
        <f t="shared" si="42"/>
        <v>1</v>
      </c>
      <c r="CC34" s="172">
        <f t="shared" si="42"/>
        <v>1</v>
      </c>
      <c r="CD34" s="172">
        <f t="shared" si="42"/>
        <v>1</v>
      </c>
      <c r="CE34" s="172">
        <f t="shared" si="42"/>
        <v>1</v>
      </c>
      <c r="CF34" s="172">
        <f t="shared" si="42"/>
        <v>1</v>
      </c>
      <c r="CG34" s="172">
        <f t="shared" si="42"/>
        <v>1</v>
      </c>
      <c r="CH34" s="172">
        <f t="shared" si="42"/>
        <v>1</v>
      </c>
      <c r="CI34" s="172">
        <f t="shared" si="42"/>
        <v>1</v>
      </c>
      <c r="CJ34" s="172">
        <f t="shared" si="42"/>
        <v>1</v>
      </c>
      <c r="CK34" s="172">
        <f t="shared" si="42"/>
        <v>1</v>
      </c>
      <c r="CL34" s="172">
        <f t="shared" si="42"/>
        <v>1</v>
      </c>
      <c r="CM34" s="172">
        <f t="shared" si="42"/>
        <v>1</v>
      </c>
      <c r="CN34" s="172">
        <f t="shared" si="42"/>
        <v>1</v>
      </c>
      <c r="CO34" s="172">
        <f t="shared" si="42"/>
        <v>1</v>
      </c>
      <c r="CP34" s="172">
        <f t="shared" si="42"/>
        <v>1</v>
      </c>
      <c r="CQ34" s="172">
        <f t="shared" si="42"/>
        <v>1</v>
      </c>
      <c r="CR34" s="172">
        <f t="shared" si="36"/>
        <v>1</v>
      </c>
      <c r="CS34" s="172">
        <f t="shared" si="36"/>
        <v>1</v>
      </c>
      <c r="CT34" s="172">
        <f t="shared" si="36"/>
        <v>1</v>
      </c>
      <c r="CU34" s="172">
        <f t="shared" si="36"/>
        <v>1</v>
      </c>
      <c r="CW34" s="38"/>
      <c r="CX34" s="38"/>
      <c r="CZ34" s="172">
        <v>3</v>
      </c>
      <c r="DA34" s="172" t="s">
        <v>278</v>
      </c>
      <c r="DB34" s="32" t="str">
        <f>T(LOOKUP(CZ34,$DM$1:$EF$1,$DM$2:$EF$2))</f>
        <v/>
      </c>
      <c r="DD34" s="172">
        <f t="shared" si="18"/>
        <v>1</v>
      </c>
      <c r="DE34" s="172">
        <v>32</v>
      </c>
      <c r="DL34" s="172">
        <f t="shared" si="13"/>
        <v>0</v>
      </c>
      <c r="DM34" s="172">
        <f t="shared" si="14"/>
        <v>1</v>
      </c>
      <c r="DN34" s="172">
        <f t="shared" si="15"/>
        <v>1</v>
      </c>
      <c r="DO34" s="172">
        <f t="shared" si="29"/>
        <v>1</v>
      </c>
      <c r="DP34" s="172">
        <f t="shared" si="29"/>
        <v>1</v>
      </c>
      <c r="DQ34" s="172">
        <f t="shared" si="29"/>
        <v>1</v>
      </c>
      <c r="DR34" s="172">
        <f t="shared" si="29"/>
        <v>1</v>
      </c>
      <c r="DS34" s="172">
        <f t="shared" si="29"/>
        <v>1</v>
      </c>
      <c r="DT34" s="172">
        <f t="shared" si="29"/>
        <v>1</v>
      </c>
      <c r="DU34" s="172">
        <f t="shared" si="29"/>
        <v>1</v>
      </c>
      <c r="DV34" s="172">
        <f t="shared" si="33"/>
        <v>1</v>
      </c>
      <c r="DW34" s="172">
        <f t="shared" si="33"/>
        <v>1</v>
      </c>
      <c r="DX34" s="172">
        <f t="shared" si="33"/>
        <v>1</v>
      </c>
      <c r="DY34" s="172">
        <f t="shared" si="33"/>
        <v>1</v>
      </c>
      <c r="DZ34" s="172">
        <f t="shared" si="33"/>
        <v>1</v>
      </c>
      <c r="EA34" s="172">
        <f t="shared" si="33"/>
        <v>1</v>
      </c>
      <c r="EB34" s="172">
        <f t="shared" si="33"/>
        <v>1</v>
      </c>
      <c r="EC34" s="172">
        <f t="shared" si="33"/>
        <v>1</v>
      </c>
      <c r="ED34" s="172">
        <f t="shared" si="33"/>
        <v>1</v>
      </c>
      <c r="EE34" s="172">
        <f t="shared" si="33"/>
        <v>1</v>
      </c>
      <c r="EF34" s="172">
        <f t="shared" si="33"/>
        <v>1</v>
      </c>
      <c r="EG34" s="172">
        <f t="shared" si="7"/>
        <v>0</v>
      </c>
    </row>
    <row r="35" spans="2:137" ht="15" customHeight="1" x14ac:dyDescent="0.25">
      <c r="D35" s="228" t="s">
        <v>432</v>
      </c>
      <c r="F35" s="228" t="s">
        <v>433</v>
      </c>
      <c r="H35" s="228" t="s">
        <v>434</v>
      </c>
      <c r="J35" s="228" t="s">
        <v>435</v>
      </c>
      <c r="L35" s="228" t="s">
        <v>493</v>
      </c>
      <c r="N35" s="228" t="s">
        <v>436</v>
      </c>
      <c r="P35" s="228" t="s">
        <v>437</v>
      </c>
      <c r="T35" s="5"/>
      <c r="U35" s="13"/>
      <c r="V35" s="5"/>
      <c r="W35" s="5" t="str">
        <f t="shared" si="2"/>
        <v/>
      </c>
      <c r="X35" s="5"/>
      <c r="Y35" s="5"/>
      <c r="Z35" s="5"/>
      <c r="AA35" s="16" t="s">
        <v>451</v>
      </c>
      <c r="AB35" s="15">
        <v>8</v>
      </c>
      <c r="AC35" s="19"/>
      <c r="AD35" s="19"/>
      <c r="AE35" s="19"/>
      <c r="AF35" s="19"/>
      <c r="AG35" s="19"/>
      <c r="AH35" s="19"/>
      <c r="AI35" s="19"/>
      <c r="AJ35" s="19"/>
      <c r="AK35" s="19"/>
      <c r="AL35" s="19"/>
      <c r="AM35" s="19"/>
      <c r="AN35" s="19"/>
      <c r="AO35" s="19"/>
      <c r="AP35" s="15">
        <f>SUM(AQ35:BJ35)*AB35</f>
        <v>0</v>
      </c>
      <c r="AQ35" s="28"/>
      <c r="AR35" s="29"/>
      <c r="AS35" s="29"/>
      <c r="AT35" s="29"/>
      <c r="AU35" s="29"/>
      <c r="AV35" s="29"/>
      <c r="AW35" s="29"/>
      <c r="AX35" s="29"/>
      <c r="AY35" s="29"/>
      <c r="AZ35" s="29"/>
      <c r="BA35" s="29"/>
      <c r="BB35" s="29"/>
      <c r="BC35" s="29"/>
      <c r="BD35" s="29"/>
      <c r="BE35" s="29"/>
      <c r="BF35" s="29"/>
      <c r="BG35" s="29"/>
      <c r="BH35" s="29"/>
      <c r="BI35" s="29"/>
      <c r="BJ35" s="30"/>
      <c r="BV35" s="168">
        <v>1</v>
      </c>
      <c r="BW35" s="40">
        <f t="shared" si="37"/>
        <v>0</v>
      </c>
      <c r="BX35" s="42">
        <f t="shared" si="38"/>
        <v>0</v>
      </c>
      <c r="BY35" s="168"/>
      <c r="BZ35" s="43">
        <f t="shared" si="40"/>
        <v>0</v>
      </c>
      <c r="CA35" s="38" t="str">
        <f t="shared" si="41"/>
        <v>-</v>
      </c>
      <c r="CB35" s="172">
        <f t="shared" si="42"/>
        <v>1</v>
      </c>
      <c r="CC35" s="172">
        <f t="shared" si="42"/>
        <v>1</v>
      </c>
      <c r="CD35" s="172">
        <f t="shared" si="42"/>
        <v>1</v>
      </c>
      <c r="CE35" s="172">
        <f t="shared" si="42"/>
        <v>1</v>
      </c>
      <c r="CF35" s="172">
        <f t="shared" si="42"/>
        <v>1</v>
      </c>
      <c r="CG35" s="172">
        <f t="shared" si="42"/>
        <v>1</v>
      </c>
      <c r="CH35" s="172">
        <f t="shared" si="42"/>
        <v>1</v>
      </c>
      <c r="CI35" s="172">
        <f t="shared" si="42"/>
        <v>1</v>
      </c>
      <c r="CJ35" s="172">
        <f t="shared" si="42"/>
        <v>1</v>
      </c>
      <c r="CK35" s="172">
        <f t="shared" si="42"/>
        <v>1</v>
      </c>
      <c r="CL35" s="172">
        <f t="shared" si="42"/>
        <v>1</v>
      </c>
      <c r="CM35" s="172">
        <f t="shared" si="42"/>
        <v>1</v>
      </c>
      <c r="CN35" s="172">
        <f t="shared" si="42"/>
        <v>1</v>
      </c>
      <c r="CO35" s="172">
        <f t="shared" si="42"/>
        <v>1</v>
      </c>
      <c r="CP35" s="172">
        <f t="shared" si="42"/>
        <v>1</v>
      </c>
      <c r="CQ35" s="172">
        <f t="shared" si="42"/>
        <v>1</v>
      </c>
      <c r="CR35" s="172">
        <f t="shared" si="36"/>
        <v>1</v>
      </c>
      <c r="CS35" s="172">
        <f t="shared" si="36"/>
        <v>1</v>
      </c>
      <c r="CT35" s="172">
        <f t="shared" si="36"/>
        <v>1</v>
      </c>
      <c r="CU35" s="172">
        <f t="shared" si="36"/>
        <v>1</v>
      </c>
      <c r="CW35" s="38"/>
      <c r="CX35" s="38"/>
      <c r="DA35" s="172">
        <v>1</v>
      </c>
      <c r="DB35" s="32" t="str">
        <f t="shared" ref="DB35:DB46" si="44">T(CONCATENATE(LOOKUP(DA35,CD$3:CD$80,AS$3:AS$80)," ",LOOKUP(DA35,CD$3:CD$80,$CA$3:$CA$80)))</f>
        <v xml:space="preserve"> </v>
      </c>
      <c r="DD35" s="172">
        <f t="shared" si="18"/>
        <v>1</v>
      </c>
      <c r="DE35" s="172">
        <v>33</v>
      </c>
      <c r="DL35" s="172">
        <f t="shared" si="13"/>
        <v>0</v>
      </c>
      <c r="DM35" s="172">
        <f t="shared" si="14"/>
        <v>1</v>
      </c>
      <c r="DN35" s="172">
        <f t="shared" si="15"/>
        <v>1</v>
      </c>
      <c r="DO35" s="172">
        <f t="shared" si="29"/>
        <v>1</v>
      </c>
      <c r="DP35" s="172">
        <f t="shared" si="29"/>
        <v>1</v>
      </c>
      <c r="DQ35" s="172">
        <f t="shared" si="29"/>
        <v>1</v>
      </c>
      <c r="DR35" s="172">
        <f t="shared" si="29"/>
        <v>1</v>
      </c>
      <c r="DS35" s="172">
        <f t="shared" si="29"/>
        <v>1</v>
      </c>
      <c r="DT35" s="172">
        <f t="shared" si="29"/>
        <v>1</v>
      </c>
      <c r="DU35" s="172">
        <f t="shared" si="29"/>
        <v>1</v>
      </c>
      <c r="DV35" s="172">
        <f t="shared" si="33"/>
        <v>1</v>
      </c>
      <c r="DW35" s="172">
        <f t="shared" si="33"/>
        <v>1</v>
      </c>
      <c r="DX35" s="172">
        <f t="shared" si="33"/>
        <v>1</v>
      </c>
      <c r="DY35" s="172">
        <f t="shared" si="33"/>
        <v>1</v>
      </c>
      <c r="DZ35" s="172">
        <f t="shared" si="33"/>
        <v>1</v>
      </c>
      <c r="EA35" s="172">
        <f t="shared" si="33"/>
        <v>1</v>
      </c>
      <c r="EB35" s="172">
        <f t="shared" si="33"/>
        <v>1</v>
      </c>
      <c r="EC35" s="172">
        <f t="shared" si="33"/>
        <v>1</v>
      </c>
      <c r="ED35" s="172">
        <f t="shared" si="33"/>
        <v>1</v>
      </c>
      <c r="EE35" s="172">
        <f t="shared" si="33"/>
        <v>1</v>
      </c>
      <c r="EF35" s="172">
        <f t="shared" si="33"/>
        <v>1</v>
      </c>
      <c r="EG35" s="172">
        <f t="shared" si="7"/>
        <v>0</v>
      </c>
    </row>
    <row r="36" spans="2:137" x14ac:dyDescent="0.25">
      <c r="D36" s="228"/>
      <c r="F36" s="228"/>
      <c r="H36" s="228"/>
      <c r="J36" s="228"/>
      <c r="L36" s="228"/>
      <c r="N36" s="228"/>
      <c r="P36" s="228"/>
      <c r="T36" s="5"/>
      <c r="U36" s="13"/>
      <c r="V36" s="5"/>
      <c r="W36" s="5" t="str">
        <f t="shared" si="2"/>
        <v/>
      </c>
      <c r="X36" s="5"/>
      <c r="Y36" s="5"/>
      <c r="Z36" s="5"/>
      <c r="AA36" s="16" t="s">
        <v>452</v>
      </c>
      <c r="AB36" s="15">
        <v>7</v>
      </c>
      <c r="AC36" s="20"/>
      <c r="AD36" s="21"/>
      <c r="AE36" s="21"/>
      <c r="AF36" s="20"/>
      <c r="AG36" s="21"/>
      <c r="AH36" s="20"/>
      <c r="AI36" s="20"/>
      <c r="AJ36" s="20"/>
      <c r="AK36" s="20"/>
      <c r="AL36" s="20"/>
      <c r="AM36" s="20"/>
      <c r="AN36" s="20"/>
      <c r="AO36" s="20"/>
      <c r="AP36" s="15">
        <f>SUM(AQ36:BJ36)*(AB36+AD36+AE36+AG36)</f>
        <v>0</v>
      </c>
      <c r="AQ36" s="28"/>
      <c r="AR36" s="29"/>
      <c r="AS36" s="29"/>
      <c r="AT36" s="29"/>
      <c r="AU36" s="29"/>
      <c r="AV36" s="29"/>
      <c r="AW36" s="29"/>
      <c r="AX36" s="29"/>
      <c r="AY36" s="29"/>
      <c r="AZ36" s="29"/>
      <c r="BA36" s="29"/>
      <c r="BB36" s="29"/>
      <c r="BC36" s="29"/>
      <c r="BD36" s="29"/>
      <c r="BE36" s="29"/>
      <c r="BF36" s="29"/>
      <c r="BG36" s="29"/>
      <c r="BH36" s="29"/>
      <c r="BI36" s="29"/>
      <c r="BJ36" s="30"/>
      <c r="BV36" s="168">
        <v>1</v>
      </c>
      <c r="BW36" s="40">
        <f t="shared" si="37"/>
        <v>0</v>
      </c>
      <c r="BX36" s="42">
        <f t="shared" si="38"/>
        <v>0</v>
      </c>
      <c r="BY36" s="168">
        <f t="shared" si="39"/>
        <v>0</v>
      </c>
      <c r="BZ36" s="43">
        <f t="shared" si="40"/>
        <v>0</v>
      </c>
      <c r="CA36" s="38" t="str">
        <f t="shared" si="41"/>
        <v>-</v>
      </c>
      <c r="CB36" s="172">
        <f t="shared" si="42"/>
        <v>1</v>
      </c>
      <c r="CC36" s="172">
        <f t="shared" si="42"/>
        <v>1</v>
      </c>
      <c r="CD36" s="172">
        <f t="shared" si="42"/>
        <v>1</v>
      </c>
      <c r="CE36" s="172">
        <f t="shared" si="42"/>
        <v>1</v>
      </c>
      <c r="CF36" s="172">
        <f t="shared" si="42"/>
        <v>1</v>
      </c>
      <c r="CG36" s="172">
        <f t="shared" si="42"/>
        <v>1</v>
      </c>
      <c r="CH36" s="172">
        <f t="shared" si="42"/>
        <v>1</v>
      </c>
      <c r="CI36" s="172">
        <f t="shared" si="42"/>
        <v>1</v>
      </c>
      <c r="CJ36" s="172">
        <f t="shared" si="42"/>
        <v>1</v>
      </c>
      <c r="CK36" s="172">
        <f t="shared" si="42"/>
        <v>1</v>
      </c>
      <c r="CL36" s="172">
        <f t="shared" si="42"/>
        <v>1</v>
      </c>
      <c r="CM36" s="172">
        <f t="shared" si="42"/>
        <v>1</v>
      </c>
      <c r="CN36" s="172">
        <f t="shared" si="42"/>
        <v>1</v>
      </c>
      <c r="CO36" s="172">
        <f t="shared" si="42"/>
        <v>1</v>
      </c>
      <c r="CP36" s="172">
        <f t="shared" si="42"/>
        <v>1</v>
      </c>
      <c r="CQ36" s="172">
        <f t="shared" si="42"/>
        <v>1</v>
      </c>
      <c r="CR36" s="172">
        <f t="shared" si="36"/>
        <v>1</v>
      </c>
      <c r="CS36" s="172">
        <f t="shared" si="36"/>
        <v>1</v>
      </c>
      <c r="CT36" s="172">
        <f t="shared" si="36"/>
        <v>1</v>
      </c>
      <c r="CU36" s="172">
        <f t="shared" si="36"/>
        <v>1</v>
      </c>
      <c r="CW36" s="38"/>
      <c r="CX36" s="38"/>
      <c r="DA36" s="172">
        <v>2</v>
      </c>
      <c r="DB36" s="32" t="str">
        <f t="shared" si="44"/>
        <v xml:space="preserve"> </v>
      </c>
      <c r="DD36" s="172">
        <f t="shared" si="18"/>
        <v>1</v>
      </c>
      <c r="DE36" s="172">
        <v>34</v>
      </c>
      <c r="DL36" s="172">
        <f t="shared" si="13"/>
        <v>0</v>
      </c>
      <c r="DM36" s="172">
        <f t="shared" si="14"/>
        <v>1</v>
      </c>
      <c r="DN36" s="172">
        <f t="shared" si="15"/>
        <v>1</v>
      </c>
      <c r="DO36" s="172">
        <f t="shared" ref="DO36:DU51" si="45">IF(OR($CX35=0,ISERROR(SEARCH(DO$1,SUBSTITUTE($CX35,DY$1,"")))),DO35,DO35+1)</f>
        <v>1</v>
      </c>
      <c r="DP36" s="172">
        <f t="shared" si="45"/>
        <v>1</v>
      </c>
      <c r="DQ36" s="172">
        <f t="shared" si="45"/>
        <v>1</v>
      </c>
      <c r="DR36" s="172">
        <f t="shared" si="45"/>
        <v>1</v>
      </c>
      <c r="DS36" s="172">
        <f t="shared" si="45"/>
        <v>1</v>
      </c>
      <c r="DT36" s="172">
        <f t="shared" si="45"/>
        <v>1</v>
      </c>
      <c r="DU36" s="172">
        <f t="shared" si="45"/>
        <v>1</v>
      </c>
      <c r="DV36" s="172">
        <f t="shared" si="33"/>
        <v>1</v>
      </c>
      <c r="DW36" s="172">
        <f t="shared" si="33"/>
        <v>1</v>
      </c>
      <c r="DX36" s="172">
        <f t="shared" si="33"/>
        <v>1</v>
      </c>
      <c r="DY36" s="172">
        <f t="shared" si="33"/>
        <v>1</v>
      </c>
      <c r="DZ36" s="172">
        <f t="shared" si="33"/>
        <v>1</v>
      </c>
      <c r="EA36" s="172">
        <f t="shared" si="33"/>
        <v>1</v>
      </c>
      <c r="EB36" s="172">
        <f t="shared" si="33"/>
        <v>1</v>
      </c>
      <c r="EC36" s="172">
        <f t="shared" si="33"/>
        <v>1</v>
      </c>
      <c r="ED36" s="172">
        <f t="shared" si="33"/>
        <v>1</v>
      </c>
      <c r="EE36" s="172">
        <f t="shared" si="33"/>
        <v>1</v>
      </c>
      <c r="EF36" s="172">
        <f t="shared" si="33"/>
        <v>1</v>
      </c>
      <c r="EG36" s="172">
        <f t="shared" si="7"/>
        <v>0</v>
      </c>
    </row>
    <row r="37" spans="2:137" x14ac:dyDescent="0.25">
      <c r="D37" s="228"/>
      <c r="F37" s="228"/>
      <c r="H37" s="228"/>
      <c r="J37" s="228"/>
      <c r="L37" s="228"/>
      <c r="N37" s="228"/>
      <c r="P37" s="228"/>
      <c r="T37" s="5"/>
      <c r="U37" s="13"/>
      <c r="V37" s="5"/>
      <c r="W37" s="5" t="str">
        <f t="shared" si="2"/>
        <v/>
      </c>
      <c r="X37" s="5"/>
      <c r="Y37" s="5"/>
      <c r="Z37" s="5"/>
      <c r="AA37" s="16" t="s">
        <v>452</v>
      </c>
      <c r="AB37" s="15">
        <v>7</v>
      </c>
      <c r="AC37" s="19"/>
      <c r="AD37" s="21"/>
      <c r="AE37" s="21"/>
      <c r="AF37" s="19"/>
      <c r="AG37" s="21"/>
      <c r="AH37" s="19"/>
      <c r="AI37" s="19"/>
      <c r="AJ37" s="19"/>
      <c r="AK37" s="19"/>
      <c r="AL37" s="19"/>
      <c r="AM37" s="19"/>
      <c r="AN37" s="19"/>
      <c r="AO37" s="19"/>
      <c r="AP37" s="15">
        <f>SUM(AQ37:BJ37)*(AB37+AD37+AE37+AG37)</f>
        <v>0</v>
      </c>
      <c r="AQ37" s="28"/>
      <c r="AR37" s="29"/>
      <c r="AS37" s="29"/>
      <c r="AT37" s="29"/>
      <c r="AU37" s="29"/>
      <c r="AV37" s="29"/>
      <c r="AW37" s="29"/>
      <c r="AX37" s="29"/>
      <c r="AY37" s="29"/>
      <c r="AZ37" s="29"/>
      <c r="BA37" s="29"/>
      <c r="BB37" s="29"/>
      <c r="BC37" s="29"/>
      <c r="BD37" s="29"/>
      <c r="BE37" s="29"/>
      <c r="BF37" s="29"/>
      <c r="BG37" s="29"/>
      <c r="BH37" s="29"/>
      <c r="BI37" s="29"/>
      <c r="BJ37" s="30"/>
      <c r="BV37" s="168">
        <v>1</v>
      </c>
      <c r="BW37" s="40">
        <f t="shared" si="37"/>
        <v>0</v>
      </c>
      <c r="BX37" s="42">
        <f t="shared" si="38"/>
        <v>0</v>
      </c>
      <c r="BY37" s="168">
        <f t="shared" si="39"/>
        <v>0</v>
      </c>
      <c r="BZ37" s="43">
        <f t="shared" si="40"/>
        <v>0</v>
      </c>
      <c r="CA37" s="38" t="str">
        <f t="shared" si="41"/>
        <v>-</v>
      </c>
      <c r="CB37" s="172">
        <f t="shared" si="42"/>
        <v>1</v>
      </c>
      <c r="CC37" s="172">
        <f t="shared" si="42"/>
        <v>1</v>
      </c>
      <c r="CD37" s="172">
        <f t="shared" si="42"/>
        <v>1</v>
      </c>
      <c r="CE37" s="172">
        <f t="shared" si="42"/>
        <v>1</v>
      </c>
      <c r="CF37" s="172">
        <f t="shared" si="42"/>
        <v>1</v>
      </c>
      <c r="CG37" s="172">
        <f t="shared" si="42"/>
        <v>1</v>
      </c>
      <c r="CH37" s="172">
        <f t="shared" si="42"/>
        <v>1</v>
      </c>
      <c r="CI37" s="172">
        <f t="shared" si="42"/>
        <v>1</v>
      </c>
      <c r="CJ37" s="172">
        <f t="shared" si="42"/>
        <v>1</v>
      </c>
      <c r="CK37" s="172">
        <f t="shared" si="42"/>
        <v>1</v>
      </c>
      <c r="CL37" s="172">
        <f t="shared" si="42"/>
        <v>1</v>
      </c>
      <c r="CM37" s="172">
        <f t="shared" si="42"/>
        <v>1</v>
      </c>
      <c r="CN37" s="172">
        <f t="shared" si="42"/>
        <v>1</v>
      </c>
      <c r="CO37" s="172">
        <f t="shared" si="42"/>
        <v>1</v>
      </c>
      <c r="CP37" s="172">
        <f t="shared" si="42"/>
        <v>1</v>
      </c>
      <c r="CQ37" s="172">
        <f t="shared" si="42"/>
        <v>1</v>
      </c>
      <c r="CR37" s="172">
        <f t="shared" si="36"/>
        <v>1</v>
      </c>
      <c r="CS37" s="172">
        <f t="shared" si="36"/>
        <v>1</v>
      </c>
      <c r="CT37" s="172">
        <f t="shared" si="36"/>
        <v>1</v>
      </c>
      <c r="CU37" s="172">
        <f t="shared" si="36"/>
        <v>1</v>
      </c>
      <c r="CW37" s="38"/>
      <c r="CX37" s="38"/>
      <c r="DA37" s="172">
        <v>3</v>
      </c>
      <c r="DB37" s="32" t="str">
        <f t="shared" si="44"/>
        <v xml:space="preserve"> </v>
      </c>
      <c r="DD37" s="172">
        <f t="shared" si="18"/>
        <v>1</v>
      </c>
      <c r="DE37" s="172">
        <v>35</v>
      </c>
      <c r="DL37" s="172">
        <f t="shared" si="13"/>
        <v>0</v>
      </c>
      <c r="DM37" s="172">
        <f t="shared" si="14"/>
        <v>1</v>
      </c>
      <c r="DN37" s="172">
        <f t="shared" si="15"/>
        <v>1</v>
      </c>
      <c r="DO37" s="172">
        <f t="shared" si="45"/>
        <v>1</v>
      </c>
      <c r="DP37" s="172">
        <f t="shared" si="45"/>
        <v>1</v>
      </c>
      <c r="DQ37" s="172">
        <f t="shared" si="45"/>
        <v>1</v>
      </c>
      <c r="DR37" s="172">
        <f t="shared" si="45"/>
        <v>1</v>
      </c>
      <c r="DS37" s="172">
        <f t="shared" si="45"/>
        <v>1</v>
      </c>
      <c r="DT37" s="172">
        <f t="shared" si="45"/>
        <v>1</v>
      </c>
      <c r="DU37" s="172">
        <f t="shared" si="45"/>
        <v>1</v>
      </c>
      <c r="DV37" s="172">
        <f t="shared" ref="DV37:EF52" si="46">IF(OR($CX36=0,ISERROR(SEARCH(DV$1,$CX36))),DV36,DV36+1)</f>
        <v>1</v>
      </c>
      <c r="DW37" s="172">
        <f t="shared" si="46"/>
        <v>1</v>
      </c>
      <c r="DX37" s="172">
        <f t="shared" si="46"/>
        <v>1</v>
      </c>
      <c r="DY37" s="172">
        <f t="shared" si="46"/>
        <v>1</v>
      </c>
      <c r="DZ37" s="172">
        <f t="shared" si="46"/>
        <v>1</v>
      </c>
      <c r="EA37" s="172">
        <f t="shared" si="46"/>
        <v>1</v>
      </c>
      <c r="EB37" s="172">
        <f t="shared" si="46"/>
        <v>1</v>
      </c>
      <c r="EC37" s="172">
        <f t="shared" si="46"/>
        <v>1</v>
      </c>
      <c r="ED37" s="172">
        <f t="shared" si="46"/>
        <v>1</v>
      </c>
      <c r="EE37" s="172">
        <f t="shared" si="46"/>
        <v>1</v>
      </c>
      <c r="EF37" s="172">
        <f t="shared" si="46"/>
        <v>1</v>
      </c>
      <c r="EG37" s="172">
        <f t="shared" si="7"/>
        <v>0</v>
      </c>
    </row>
    <row r="38" spans="2:137" x14ac:dyDescent="0.25">
      <c r="D38" s="228"/>
      <c r="F38" s="228"/>
      <c r="H38" s="228"/>
      <c r="J38" s="228"/>
      <c r="L38" s="228"/>
      <c r="N38" s="228"/>
      <c r="P38" s="228"/>
      <c r="T38" s="5"/>
      <c r="U38" s="13"/>
      <c r="V38" s="5"/>
      <c r="W38" s="5" t="str">
        <f t="shared" si="2"/>
        <v/>
      </c>
      <c r="X38" s="5"/>
      <c r="Y38" s="5"/>
      <c r="Z38" s="5"/>
      <c r="AA38" s="16" t="s">
        <v>452</v>
      </c>
      <c r="AB38" s="15">
        <v>7</v>
      </c>
      <c r="AC38" s="20"/>
      <c r="AD38" s="21"/>
      <c r="AE38" s="21"/>
      <c r="AF38" s="20"/>
      <c r="AG38" s="21"/>
      <c r="AH38" s="20"/>
      <c r="AI38" s="20"/>
      <c r="AJ38" s="20"/>
      <c r="AK38" s="20"/>
      <c r="AL38" s="20"/>
      <c r="AM38" s="20"/>
      <c r="AN38" s="20"/>
      <c r="AO38" s="20"/>
      <c r="AP38" s="15">
        <f>SUM(AQ38:BJ38)*(AB38+AD38+AE38+AG38)</f>
        <v>0</v>
      </c>
      <c r="AQ38" s="28"/>
      <c r="AR38" s="29"/>
      <c r="AS38" s="29"/>
      <c r="AT38" s="29"/>
      <c r="AU38" s="29"/>
      <c r="AV38" s="29"/>
      <c r="AW38" s="29"/>
      <c r="AX38" s="29"/>
      <c r="AY38" s="29"/>
      <c r="AZ38" s="29"/>
      <c r="BA38" s="29"/>
      <c r="BB38" s="29"/>
      <c r="BC38" s="29"/>
      <c r="BD38" s="29"/>
      <c r="BE38" s="29"/>
      <c r="BF38" s="29"/>
      <c r="BG38" s="29"/>
      <c r="BH38" s="29"/>
      <c r="BI38" s="29"/>
      <c r="BJ38" s="30"/>
      <c r="BV38" s="168">
        <v>1</v>
      </c>
      <c r="BW38" s="40">
        <f t="shared" si="37"/>
        <v>0</v>
      </c>
      <c r="BX38" s="42">
        <f t="shared" si="38"/>
        <v>0</v>
      </c>
      <c r="BY38" s="168">
        <f t="shared" si="39"/>
        <v>0</v>
      </c>
      <c r="BZ38" s="43">
        <f t="shared" si="40"/>
        <v>0</v>
      </c>
      <c r="CA38" s="38" t="str">
        <f t="shared" si="41"/>
        <v>-</v>
      </c>
      <c r="CB38" s="172">
        <f t="shared" si="42"/>
        <v>1</v>
      </c>
      <c r="CC38" s="172">
        <f t="shared" si="42"/>
        <v>1</v>
      </c>
      <c r="CD38" s="172">
        <f t="shared" si="42"/>
        <v>1</v>
      </c>
      <c r="CE38" s="172">
        <f t="shared" si="42"/>
        <v>1</v>
      </c>
      <c r="CF38" s="172">
        <f t="shared" si="42"/>
        <v>1</v>
      </c>
      <c r="CG38" s="172">
        <f t="shared" si="42"/>
        <v>1</v>
      </c>
      <c r="CH38" s="172">
        <f t="shared" si="42"/>
        <v>1</v>
      </c>
      <c r="CI38" s="172">
        <f t="shared" si="42"/>
        <v>1</v>
      </c>
      <c r="CJ38" s="172">
        <f t="shared" si="42"/>
        <v>1</v>
      </c>
      <c r="CK38" s="172">
        <f t="shared" si="42"/>
        <v>1</v>
      </c>
      <c r="CL38" s="172">
        <f t="shared" si="42"/>
        <v>1</v>
      </c>
      <c r="CM38" s="172">
        <f t="shared" si="42"/>
        <v>1</v>
      </c>
      <c r="CN38" s="172">
        <f t="shared" si="42"/>
        <v>1</v>
      </c>
      <c r="CO38" s="172">
        <f t="shared" si="42"/>
        <v>1</v>
      </c>
      <c r="CP38" s="172">
        <f t="shared" si="42"/>
        <v>1</v>
      </c>
      <c r="CQ38" s="172">
        <f t="shared" si="42"/>
        <v>1</v>
      </c>
      <c r="CR38" s="172">
        <f t="shared" si="36"/>
        <v>1</v>
      </c>
      <c r="CS38" s="172">
        <f t="shared" si="36"/>
        <v>1</v>
      </c>
      <c r="CT38" s="172">
        <f t="shared" si="36"/>
        <v>1</v>
      </c>
      <c r="CU38" s="172">
        <f t="shared" si="36"/>
        <v>1</v>
      </c>
      <c r="CW38" s="38"/>
      <c r="CX38" s="38"/>
      <c r="DA38" s="172">
        <v>4</v>
      </c>
      <c r="DB38" s="32" t="str">
        <f t="shared" si="44"/>
        <v xml:space="preserve"> </v>
      </c>
      <c r="DD38" s="172">
        <f t="shared" si="18"/>
        <v>1</v>
      </c>
      <c r="DE38" s="172">
        <v>36</v>
      </c>
      <c r="DL38" s="172">
        <f t="shared" si="13"/>
        <v>0</v>
      </c>
      <c r="DM38" s="172">
        <f t="shared" si="14"/>
        <v>1</v>
      </c>
      <c r="DN38" s="172">
        <f t="shared" si="15"/>
        <v>1</v>
      </c>
      <c r="DO38" s="172">
        <f t="shared" si="45"/>
        <v>1</v>
      </c>
      <c r="DP38" s="172">
        <f t="shared" si="45"/>
        <v>1</v>
      </c>
      <c r="DQ38" s="172">
        <f t="shared" si="45"/>
        <v>1</v>
      </c>
      <c r="DR38" s="172">
        <f t="shared" si="45"/>
        <v>1</v>
      </c>
      <c r="DS38" s="172">
        <f t="shared" si="45"/>
        <v>1</v>
      </c>
      <c r="DT38" s="172">
        <f t="shared" si="45"/>
        <v>1</v>
      </c>
      <c r="DU38" s="172">
        <f t="shared" si="45"/>
        <v>1</v>
      </c>
      <c r="DV38" s="172">
        <f t="shared" si="46"/>
        <v>1</v>
      </c>
      <c r="DW38" s="172">
        <f t="shared" si="46"/>
        <v>1</v>
      </c>
      <c r="DX38" s="172">
        <f t="shared" si="46"/>
        <v>1</v>
      </c>
      <c r="DY38" s="172">
        <f t="shared" si="46"/>
        <v>1</v>
      </c>
      <c r="DZ38" s="172">
        <f t="shared" si="46"/>
        <v>1</v>
      </c>
      <c r="EA38" s="172">
        <f t="shared" si="46"/>
        <v>1</v>
      </c>
      <c r="EB38" s="172">
        <f t="shared" si="46"/>
        <v>1</v>
      </c>
      <c r="EC38" s="172">
        <f t="shared" si="46"/>
        <v>1</v>
      </c>
      <c r="ED38" s="172">
        <f t="shared" si="46"/>
        <v>1</v>
      </c>
      <c r="EE38" s="172">
        <f t="shared" si="46"/>
        <v>1</v>
      </c>
      <c r="EF38" s="172">
        <f t="shared" si="46"/>
        <v>1</v>
      </c>
      <c r="EG38" s="172">
        <f t="shared" si="7"/>
        <v>0</v>
      </c>
    </row>
    <row r="39" spans="2:137" x14ac:dyDescent="0.25">
      <c r="D39" s="228"/>
      <c r="F39" s="228"/>
      <c r="H39" s="228"/>
      <c r="J39" s="228"/>
      <c r="L39" s="228"/>
      <c r="N39" s="228"/>
      <c r="P39" s="228"/>
      <c r="T39" s="5"/>
      <c r="U39" s="13"/>
      <c r="V39" s="5"/>
      <c r="W39" s="5" t="str">
        <f t="shared" si="2"/>
        <v/>
      </c>
      <c r="X39" s="5"/>
      <c r="Y39" s="5"/>
      <c r="Z39" s="5"/>
      <c r="AA39" s="16" t="s">
        <v>452</v>
      </c>
      <c r="AB39" s="15">
        <v>7</v>
      </c>
      <c r="AC39" s="19"/>
      <c r="AD39" s="21"/>
      <c r="AE39" s="21"/>
      <c r="AF39" s="19"/>
      <c r="AG39" s="21"/>
      <c r="AH39" s="19"/>
      <c r="AI39" s="19"/>
      <c r="AJ39" s="19"/>
      <c r="AK39" s="19"/>
      <c r="AL39" s="19"/>
      <c r="AM39" s="19"/>
      <c r="AN39" s="19"/>
      <c r="AO39" s="19"/>
      <c r="AP39" s="15">
        <f>SUM(AQ39:BJ39)*(AB39+AD39+AE39+AG39)</f>
        <v>0</v>
      </c>
      <c r="AQ39" s="28"/>
      <c r="AR39" s="29"/>
      <c r="AS39" s="29"/>
      <c r="AT39" s="29"/>
      <c r="AU39" s="29"/>
      <c r="AV39" s="29"/>
      <c r="AW39" s="29"/>
      <c r="AX39" s="29"/>
      <c r="AY39" s="29"/>
      <c r="AZ39" s="29"/>
      <c r="BA39" s="29"/>
      <c r="BB39" s="29"/>
      <c r="BC39" s="29"/>
      <c r="BD39" s="29"/>
      <c r="BE39" s="29"/>
      <c r="BF39" s="29"/>
      <c r="BG39" s="29"/>
      <c r="BH39" s="29"/>
      <c r="BI39" s="29"/>
      <c r="BJ39" s="30"/>
      <c r="BV39" s="168">
        <v>1</v>
      </c>
      <c r="BW39" s="40">
        <f t="shared" si="37"/>
        <v>0</v>
      </c>
      <c r="BX39" s="42">
        <f t="shared" si="38"/>
        <v>0</v>
      </c>
      <c r="BY39" s="168">
        <f>AD39</f>
        <v>0</v>
      </c>
      <c r="BZ39" s="43">
        <f t="shared" si="40"/>
        <v>0</v>
      </c>
      <c r="CA39" s="38" t="str">
        <f t="shared" si="41"/>
        <v>-</v>
      </c>
      <c r="CB39" s="172">
        <f t="shared" si="42"/>
        <v>1</v>
      </c>
      <c r="CC39" s="172">
        <f t="shared" si="42"/>
        <v>1</v>
      </c>
      <c r="CD39" s="172">
        <f t="shared" si="42"/>
        <v>1</v>
      </c>
      <c r="CE39" s="172">
        <f t="shared" si="42"/>
        <v>1</v>
      </c>
      <c r="CF39" s="172">
        <f t="shared" si="42"/>
        <v>1</v>
      </c>
      <c r="CG39" s="172">
        <f t="shared" si="42"/>
        <v>1</v>
      </c>
      <c r="CH39" s="172">
        <f t="shared" si="42"/>
        <v>1</v>
      </c>
      <c r="CI39" s="172">
        <f t="shared" si="42"/>
        <v>1</v>
      </c>
      <c r="CJ39" s="172">
        <f t="shared" si="42"/>
        <v>1</v>
      </c>
      <c r="CK39" s="172">
        <f t="shared" si="42"/>
        <v>1</v>
      </c>
      <c r="CL39" s="172">
        <f t="shared" si="42"/>
        <v>1</v>
      </c>
      <c r="CM39" s="172">
        <f t="shared" si="42"/>
        <v>1</v>
      </c>
      <c r="CN39" s="172">
        <f t="shared" si="42"/>
        <v>1</v>
      </c>
      <c r="CO39" s="172">
        <f t="shared" si="42"/>
        <v>1</v>
      </c>
      <c r="CP39" s="172">
        <f t="shared" si="42"/>
        <v>1</v>
      </c>
      <c r="CQ39" s="172">
        <f t="shared" si="42"/>
        <v>1</v>
      </c>
      <c r="CR39" s="172">
        <f t="shared" si="36"/>
        <v>1</v>
      </c>
      <c r="CS39" s="172">
        <f t="shared" si="36"/>
        <v>1</v>
      </c>
      <c r="CT39" s="172">
        <f t="shared" si="36"/>
        <v>1</v>
      </c>
      <c r="CU39" s="172">
        <f t="shared" si="36"/>
        <v>1</v>
      </c>
      <c r="CW39" s="38"/>
      <c r="CX39" s="38"/>
      <c r="DA39" s="172">
        <v>5</v>
      </c>
      <c r="DB39" s="32" t="str">
        <f t="shared" si="44"/>
        <v xml:space="preserve"> </v>
      </c>
      <c r="DD39" s="172">
        <f t="shared" si="18"/>
        <v>1</v>
      </c>
      <c r="DE39" s="172">
        <v>37</v>
      </c>
      <c r="DL39" s="172">
        <f t="shared" si="13"/>
        <v>0</v>
      </c>
      <c r="DM39" s="172">
        <f t="shared" si="14"/>
        <v>1</v>
      </c>
      <c r="DN39" s="172">
        <f t="shared" si="15"/>
        <v>1</v>
      </c>
      <c r="DO39" s="172">
        <f t="shared" si="45"/>
        <v>1</v>
      </c>
      <c r="DP39" s="172">
        <f t="shared" si="45"/>
        <v>1</v>
      </c>
      <c r="DQ39" s="172">
        <f t="shared" si="45"/>
        <v>1</v>
      </c>
      <c r="DR39" s="172">
        <f t="shared" si="45"/>
        <v>1</v>
      </c>
      <c r="DS39" s="172">
        <f t="shared" si="45"/>
        <v>1</v>
      </c>
      <c r="DT39" s="172">
        <f t="shared" si="45"/>
        <v>1</v>
      </c>
      <c r="DU39" s="172">
        <f t="shared" si="45"/>
        <v>1</v>
      </c>
      <c r="DV39" s="172">
        <f t="shared" si="46"/>
        <v>1</v>
      </c>
      <c r="DW39" s="172">
        <f t="shared" si="46"/>
        <v>1</v>
      </c>
      <c r="DX39" s="172">
        <f t="shared" si="46"/>
        <v>1</v>
      </c>
      <c r="DY39" s="172">
        <f t="shared" si="46"/>
        <v>1</v>
      </c>
      <c r="DZ39" s="172">
        <f t="shared" si="46"/>
        <v>1</v>
      </c>
      <c r="EA39" s="172">
        <f t="shared" si="46"/>
        <v>1</v>
      </c>
      <c r="EB39" s="172">
        <f t="shared" si="46"/>
        <v>1</v>
      </c>
      <c r="EC39" s="172">
        <f t="shared" si="46"/>
        <v>1</v>
      </c>
      <c r="ED39" s="172">
        <f t="shared" si="46"/>
        <v>1</v>
      </c>
      <c r="EE39" s="172">
        <f t="shared" si="46"/>
        <v>1</v>
      </c>
      <c r="EF39" s="172">
        <f t="shared" si="46"/>
        <v>1</v>
      </c>
      <c r="EG39" s="172">
        <f t="shared" si="7"/>
        <v>0</v>
      </c>
    </row>
    <row r="40" spans="2:137" x14ac:dyDescent="0.25">
      <c r="D40" s="228"/>
      <c r="F40" s="228"/>
      <c r="H40" s="228"/>
      <c r="J40" s="228"/>
      <c r="L40" s="228"/>
      <c r="N40" s="228"/>
      <c r="P40" s="228"/>
      <c r="T40" s="5"/>
      <c r="U40" s="13"/>
      <c r="V40" s="5"/>
      <c r="W40" s="5" t="str">
        <f t="shared" si="2"/>
        <v/>
      </c>
      <c r="X40" s="5"/>
      <c r="Y40" s="5"/>
      <c r="Z40" s="5"/>
      <c r="AA40" s="16" t="s">
        <v>453</v>
      </c>
      <c r="AB40" s="15">
        <v>10</v>
      </c>
      <c r="AC40" s="20"/>
      <c r="AD40" s="20"/>
      <c r="AE40" s="20"/>
      <c r="AF40" s="20"/>
      <c r="AG40" s="20"/>
      <c r="AH40" s="20"/>
      <c r="AI40" s="20"/>
      <c r="AJ40" s="20"/>
      <c r="AK40" s="20"/>
      <c r="AL40" s="20"/>
      <c r="AM40" s="20"/>
      <c r="AN40" s="20"/>
      <c r="AO40" s="20"/>
      <c r="AP40" s="15">
        <f>SUM(AQ40:BJ40)*AB40</f>
        <v>0</v>
      </c>
      <c r="AQ40" s="28"/>
      <c r="AR40" s="29"/>
      <c r="AS40" s="29"/>
      <c r="AT40" s="29"/>
      <c r="AU40" s="29"/>
      <c r="AV40" s="29"/>
      <c r="AW40" s="29"/>
      <c r="AX40" s="29"/>
      <c r="AY40" s="29"/>
      <c r="AZ40" s="29"/>
      <c r="BA40" s="29"/>
      <c r="BB40" s="29"/>
      <c r="BC40" s="29"/>
      <c r="BD40" s="29"/>
      <c r="BE40" s="29"/>
      <c r="BF40" s="29"/>
      <c r="BG40" s="29"/>
      <c r="BH40" s="29"/>
      <c r="BI40" s="29"/>
      <c r="BJ40" s="30"/>
      <c r="BV40" s="168">
        <v>1</v>
      </c>
      <c r="BW40" s="40">
        <f t="shared" si="37"/>
        <v>0</v>
      </c>
      <c r="BX40" s="42">
        <f t="shared" si="38"/>
        <v>0</v>
      </c>
      <c r="BY40" s="168"/>
      <c r="BZ40" s="43">
        <f t="shared" si="40"/>
        <v>0</v>
      </c>
      <c r="CA40" s="38" t="str">
        <f t="shared" si="41"/>
        <v>-</v>
      </c>
      <c r="CB40" s="172">
        <f t="shared" si="42"/>
        <v>1</v>
      </c>
      <c r="CC40" s="172">
        <f t="shared" si="42"/>
        <v>1</v>
      </c>
      <c r="CD40" s="172">
        <f t="shared" si="42"/>
        <v>1</v>
      </c>
      <c r="CE40" s="172">
        <f t="shared" si="42"/>
        <v>1</v>
      </c>
      <c r="CF40" s="172">
        <f t="shared" si="42"/>
        <v>1</v>
      </c>
      <c r="CG40" s="172">
        <f t="shared" si="42"/>
        <v>1</v>
      </c>
      <c r="CH40" s="172">
        <f t="shared" si="42"/>
        <v>1</v>
      </c>
      <c r="CI40" s="172">
        <f t="shared" si="42"/>
        <v>1</v>
      </c>
      <c r="CJ40" s="172">
        <f t="shared" si="42"/>
        <v>1</v>
      </c>
      <c r="CK40" s="172">
        <f t="shared" si="42"/>
        <v>1</v>
      </c>
      <c r="CL40" s="172">
        <f t="shared" si="42"/>
        <v>1</v>
      </c>
      <c r="CM40" s="172">
        <f t="shared" si="42"/>
        <v>1</v>
      </c>
      <c r="CN40" s="172">
        <f t="shared" si="42"/>
        <v>1</v>
      </c>
      <c r="CO40" s="172">
        <f t="shared" si="42"/>
        <v>1</v>
      </c>
      <c r="CP40" s="172">
        <f t="shared" si="42"/>
        <v>1</v>
      </c>
      <c r="CQ40" s="172">
        <f t="shared" si="42"/>
        <v>1</v>
      </c>
      <c r="CR40" s="172">
        <f t="shared" si="36"/>
        <v>1</v>
      </c>
      <c r="CS40" s="172">
        <f t="shared" si="36"/>
        <v>1</v>
      </c>
      <c r="CT40" s="172">
        <f t="shared" si="36"/>
        <v>1</v>
      </c>
      <c r="CU40" s="172">
        <f t="shared" si="36"/>
        <v>1</v>
      </c>
      <c r="CW40" s="38"/>
      <c r="CX40" s="38"/>
      <c r="DA40" s="172">
        <v>6</v>
      </c>
      <c r="DB40" s="32" t="str">
        <f t="shared" si="44"/>
        <v xml:space="preserve"> </v>
      </c>
      <c r="DD40" s="172">
        <f t="shared" si="18"/>
        <v>1</v>
      </c>
      <c r="DE40" s="172">
        <v>38</v>
      </c>
      <c r="DL40" s="172">
        <f t="shared" si="13"/>
        <v>0</v>
      </c>
      <c r="DM40" s="172">
        <f t="shared" si="14"/>
        <v>1</v>
      </c>
      <c r="DN40" s="172">
        <f t="shared" si="15"/>
        <v>1</v>
      </c>
      <c r="DO40" s="172">
        <f t="shared" si="45"/>
        <v>1</v>
      </c>
      <c r="DP40" s="172">
        <f t="shared" si="45"/>
        <v>1</v>
      </c>
      <c r="DQ40" s="172">
        <f t="shared" si="45"/>
        <v>1</v>
      </c>
      <c r="DR40" s="172">
        <f t="shared" si="45"/>
        <v>1</v>
      </c>
      <c r="DS40" s="172">
        <f t="shared" si="45"/>
        <v>1</v>
      </c>
      <c r="DT40" s="172">
        <f t="shared" si="45"/>
        <v>1</v>
      </c>
      <c r="DU40" s="172">
        <f t="shared" si="45"/>
        <v>1</v>
      </c>
      <c r="DV40" s="172">
        <f t="shared" si="46"/>
        <v>1</v>
      </c>
      <c r="DW40" s="172">
        <f t="shared" si="46"/>
        <v>1</v>
      </c>
      <c r="DX40" s="172">
        <f t="shared" si="46"/>
        <v>1</v>
      </c>
      <c r="DY40" s="172">
        <f t="shared" si="46"/>
        <v>1</v>
      </c>
      <c r="DZ40" s="172">
        <f t="shared" si="46"/>
        <v>1</v>
      </c>
      <c r="EA40" s="172">
        <f t="shared" si="46"/>
        <v>1</v>
      </c>
      <c r="EB40" s="172">
        <f t="shared" si="46"/>
        <v>1</v>
      </c>
      <c r="EC40" s="172">
        <f t="shared" si="46"/>
        <v>1</v>
      </c>
      <c r="ED40" s="172">
        <f t="shared" si="46"/>
        <v>1</v>
      </c>
      <c r="EE40" s="172">
        <f t="shared" si="46"/>
        <v>1</v>
      </c>
      <c r="EF40" s="172">
        <f t="shared" si="46"/>
        <v>1</v>
      </c>
      <c r="EG40" s="172">
        <f t="shared" si="7"/>
        <v>0</v>
      </c>
    </row>
    <row r="41" spans="2:137" x14ac:dyDescent="0.25">
      <c r="D41" s="228"/>
      <c r="F41" s="228"/>
      <c r="H41" s="228"/>
      <c r="J41" s="228"/>
      <c r="L41" s="228"/>
      <c r="N41" s="228"/>
      <c r="P41" s="228"/>
      <c r="T41" s="5"/>
      <c r="U41" s="13"/>
      <c r="V41" s="5"/>
      <c r="W41" s="5" t="str">
        <f t="shared" si="2"/>
        <v/>
      </c>
      <c r="X41" s="5"/>
      <c r="Y41" s="5"/>
      <c r="Z41" s="5"/>
      <c r="AA41" s="16" t="s">
        <v>454</v>
      </c>
      <c r="AB41" s="15">
        <v>10</v>
      </c>
      <c r="AC41" s="19"/>
      <c r="AD41" s="19"/>
      <c r="AE41" s="19"/>
      <c r="AF41" s="19"/>
      <c r="AG41" s="19"/>
      <c r="AH41" s="19"/>
      <c r="AI41" s="19"/>
      <c r="AJ41" s="19"/>
      <c r="AK41" s="19"/>
      <c r="AL41" s="19"/>
      <c r="AM41" s="19"/>
      <c r="AN41" s="19"/>
      <c r="AO41" s="19"/>
      <c r="AP41" s="15">
        <f>SUM(AQ41:BJ41)*AB41</f>
        <v>0</v>
      </c>
      <c r="AQ41" s="28"/>
      <c r="AR41" s="29"/>
      <c r="AS41" s="29"/>
      <c r="AT41" s="29"/>
      <c r="AU41" s="29"/>
      <c r="AV41" s="29"/>
      <c r="AW41" s="29"/>
      <c r="AX41" s="29"/>
      <c r="AY41" s="29"/>
      <c r="AZ41" s="29"/>
      <c r="BA41" s="29"/>
      <c r="BB41" s="29"/>
      <c r="BC41" s="29"/>
      <c r="BD41" s="29"/>
      <c r="BE41" s="29"/>
      <c r="BF41" s="29"/>
      <c r="BG41" s="29"/>
      <c r="BH41" s="29"/>
      <c r="BI41" s="29"/>
      <c r="BJ41" s="30"/>
      <c r="BV41" s="168">
        <v>1</v>
      </c>
      <c r="BW41" s="40">
        <f t="shared" si="37"/>
        <v>0</v>
      </c>
      <c r="BX41" s="42">
        <f t="shared" si="38"/>
        <v>0</v>
      </c>
      <c r="BY41" s="168">
        <v>1</v>
      </c>
      <c r="BZ41" s="43">
        <f t="shared" si="40"/>
        <v>0</v>
      </c>
      <c r="CA41" s="38" t="str">
        <f t="shared" si="41"/>
        <v>-</v>
      </c>
      <c r="CB41" s="172">
        <f t="shared" si="42"/>
        <v>1</v>
      </c>
      <c r="CC41" s="172">
        <f t="shared" si="42"/>
        <v>1</v>
      </c>
      <c r="CD41" s="172">
        <f t="shared" si="42"/>
        <v>1</v>
      </c>
      <c r="CE41" s="172">
        <f t="shared" si="42"/>
        <v>1</v>
      </c>
      <c r="CF41" s="172">
        <f t="shared" si="42"/>
        <v>1</v>
      </c>
      <c r="CG41" s="172">
        <f t="shared" si="42"/>
        <v>1</v>
      </c>
      <c r="CH41" s="172">
        <f t="shared" si="42"/>
        <v>1</v>
      </c>
      <c r="CI41" s="172">
        <f t="shared" si="42"/>
        <v>1</v>
      </c>
      <c r="CJ41" s="172">
        <f t="shared" si="42"/>
        <v>1</v>
      </c>
      <c r="CK41" s="172">
        <f t="shared" si="42"/>
        <v>1</v>
      </c>
      <c r="CL41" s="172">
        <f t="shared" si="42"/>
        <v>1</v>
      </c>
      <c r="CM41" s="172">
        <f t="shared" si="42"/>
        <v>1</v>
      </c>
      <c r="CN41" s="172">
        <f t="shared" si="42"/>
        <v>1</v>
      </c>
      <c r="CO41" s="172">
        <f t="shared" si="42"/>
        <v>1</v>
      </c>
      <c r="CP41" s="172">
        <f t="shared" si="42"/>
        <v>1</v>
      </c>
      <c r="CQ41" s="172">
        <f t="shared" si="42"/>
        <v>1</v>
      </c>
      <c r="CR41" s="172">
        <f t="shared" si="36"/>
        <v>1</v>
      </c>
      <c r="CS41" s="172">
        <f t="shared" si="36"/>
        <v>1</v>
      </c>
      <c r="CT41" s="172">
        <f t="shared" si="36"/>
        <v>1</v>
      </c>
      <c r="CU41" s="172">
        <f t="shared" si="36"/>
        <v>1</v>
      </c>
      <c r="CW41" s="38"/>
      <c r="CX41" s="38"/>
      <c r="DA41" s="172">
        <v>7</v>
      </c>
      <c r="DB41" s="32" t="str">
        <f t="shared" si="44"/>
        <v xml:space="preserve"> </v>
      </c>
      <c r="DD41" s="172">
        <f t="shared" si="18"/>
        <v>1</v>
      </c>
      <c r="DE41" s="172">
        <v>39</v>
      </c>
      <c r="DL41" s="172">
        <f t="shared" si="13"/>
        <v>0</v>
      </c>
      <c r="DM41" s="172">
        <f t="shared" si="14"/>
        <v>1</v>
      </c>
      <c r="DN41" s="172">
        <f t="shared" si="15"/>
        <v>1</v>
      </c>
      <c r="DO41" s="172">
        <f t="shared" si="45"/>
        <v>1</v>
      </c>
      <c r="DP41" s="172">
        <f t="shared" si="45"/>
        <v>1</v>
      </c>
      <c r="DQ41" s="172">
        <f t="shared" si="45"/>
        <v>1</v>
      </c>
      <c r="DR41" s="172">
        <f t="shared" si="45"/>
        <v>1</v>
      </c>
      <c r="DS41" s="172">
        <f t="shared" si="45"/>
        <v>1</v>
      </c>
      <c r="DT41" s="172">
        <f t="shared" si="45"/>
        <v>1</v>
      </c>
      <c r="DU41" s="172">
        <f t="shared" si="45"/>
        <v>1</v>
      </c>
      <c r="DV41" s="172">
        <f t="shared" si="46"/>
        <v>1</v>
      </c>
      <c r="DW41" s="172">
        <f t="shared" si="46"/>
        <v>1</v>
      </c>
      <c r="DX41" s="172">
        <f t="shared" si="46"/>
        <v>1</v>
      </c>
      <c r="DY41" s="172">
        <f t="shared" si="46"/>
        <v>1</v>
      </c>
      <c r="DZ41" s="172">
        <f t="shared" si="46"/>
        <v>1</v>
      </c>
      <c r="EA41" s="172">
        <f t="shared" si="46"/>
        <v>1</v>
      </c>
      <c r="EB41" s="172">
        <f t="shared" si="46"/>
        <v>1</v>
      </c>
      <c r="EC41" s="172">
        <f t="shared" si="46"/>
        <v>1</v>
      </c>
      <c r="ED41" s="172">
        <f t="shared" si="46"/>
        <v>1</v>
      </c>
      <c r="EE41" s="172">
        <f t="shared" si="46"/>
        <v>1</v>
      </c>
      <c r="EF41" s="172">
        <f t="shared" si="46"/>
        <v>1</v>
      </c>
      <c r="EG41" s="172">
        <f t="shared" si="7"/>
        <v>0</v>
      </c>
    </row>
    <row r="42" spans="2:137" x14ac:dyDescent="0.25">
      <c r="B42" s="16" t="s">
        <v>431</v>
      </c>
      <c r="C42" s="15">
        <v>275</v>
      </c>
      <c r="D42" s="21"/>
      <c r="E42" s="19"/>
      <c r="F42" s="21"/>
      <c r="G42" s="19"/>
      <c r="H42" s="21"/>
      <c r="I42" s="19"/>
      <c r="J42" s="21"/>
      <c r="K42" s="19"/>
      <c r="L42" s="21"/>
      <c r="M42" s="19"/>
      <c r="N42" s="21"/>
      <c r="O42" s="19"/>
      <c r="P42" s="21"/>
      <c r="Q42" s="19"/>
      <c r="S42" s="15">
        <f>DL42*(C42+40*D42+25*(F42+H42)+20*SUM(J42,L42,N42,P42))</f>
        <v>0</v>
      </c>
      <c r="T42" s="5"/>
      <c r="U42" s="13"/>
      <c r="V42" s="5"/>
      <c r="W42" s="5" t="str">
        <f t="shared" si="2"/>
        <v/>
      </c>
      <c r="X42" s="5"/>
      <c r="Y42" s="5"/>
      <c r="Z42" s="5"/>
      <c r="AA42" s="16" t="s">
        <v>378</v>
      </c>
      <c r="AB42" s="15">
        <v>9</v>
      </c>
      <c r="AC42" s="21"/>
      <c r="AD42" s="20"/>
      <c r="AE42" s="20"/>
      <c r="AF42" s="20"/>
      <c r="AG42" s="20"/>
      <c r="AH42" s="20"/>
      <c r="AI42" s="20"/>
      <c r="AJ42" s="21"/>
      <c r="AK42" s="20"/>
      <c r="AL42" s="20"/>
      <c r="AM42" s="20"/>
      <c r="AN42" s="20"/>
      <c r="AO42" s="20"/>
      <c r="AP42" s="113">
        <f t="shared" ref="AP42:AP50" si="47">SUM(AQ42:BJ42)*(AB42+20*AC42+25*AJ42)</f>
        <v>0</v>
      </c>
      <c r="AQ42" s="28"/>
      <c r="AR42" s="29"/>
      <c r="AS42" s="29"/>
      <c r="AT42" s="29"/>
      <c r="AU42" s="29"/>
      <c r="AV42" s="29"/>
      <c r="AW42" s="29"/>
      <c r="AX42" s="29"/>
      <c r="AY42" s="29"/>
      <c r="AZ42" s="29"/>
      <c r="BA42" s="29"/>
      <c r="BB42" s="29"/>
      <c r="BC42" s="29"/>
      <c r="BD42" s="29"/>
      <c r="BE42" s="29"/>
      <c r="BF42" s="29"/>
      <c r="BG42" s="29"/>
      <c r="BH42" s="29"/>
      <c r="BI42" s="29"/>
      <c r="BJ42" s="30"/>
      <c r="BV42" s="168">
        <v>1</v>
      </c>
      <c r="BW42" s="40">
        <f t="shared" si="37"/>
        <v>0</v>
      </c>
      <c r="BX42" s="42">
        <f t="shared" si="38"/>
        <v>0</v>
      </c>
      <c r="BY42" s="168"/>
      <c r="BZ42" s="43">
        <f t="shared" si="40"/>
        <v>0</v>
      </c>
      <c r="CA42" s="38" t="str">
        <f t="shared" si="41"/>
        <v>-</v>
      </c>
      <c r="CB42" s="172">
        <f t="shared" si="42"/>
        <v>1</v>
      </c>
      <c r="CC42" s="172">
        <f t="shared" si="42"/>
        <v>1</v>
      </c>
      <c r="CD42" s="172">
        <f t="shared" si="42"/>
        <v>1</v>
      </c>
      <c r="CE42" s="172">
        <f t="shared" si="42"/>
        <v>1</v>
      </c>
      <c r="CF42" s="172">
        <f t="shared" si="42"/>
        <v>1</v>
      </c>
      <c r="CG42" s="172">
        <f t="shared" si="42"/>
        <v>1</v>
      </c>
      <c r="CH42" s="172">
        <f t="shared" si="42"/>
        <v>1</v>
      </c>
      <c r="CI42" s="172">
        <f t="shared" si="42"/>
        <v>1</v>
      </c>
      <c r="CJ42" s="172">
        <f t="shared" si="42"/>
        <v>1</v>
      </c>
      <c r="CK42" s="172">
        <f t="shared" si="42"/>
        <v>1</v>
      </c>
      <c r="CL42" s="172">
        <f t="shared" si="42"/>
        <v>1</v>
      </c>
      <c r="CM42" s="172">
        <f t="shared" si="42"/>
        <v>1</v>
      </c>
      <c r="CN42" s="172">
        <f t="shared" si="42"/>
        <v>1</v>
      </c>
      <c r="CO42" s="172">
        <f t="shared" si="42"/>
        <v>1</v>
      </c>
      <c r="CP42" s="172">
        <f t="shared" si="42"/>
        <v>1</v>
      </c>
      <c r="CQ42" s="172">
        <f t="shared" si="42"/>
        <v>1</v>
      </c>
      <c r="CR42" s="172">
        <f t="shared" si="36"/>
        <v>1</v>
      </c>
      <c r="CS42" s="172">
        <f t="shared" si="36"/>
        <v>1</v>
      </c>
      <c r="CT42" s="172">
        <f t="shared" si="36"/>
        <v>1</v>
      </c>
      <c r="CU42" s="172">
        <f t="shared" si="36"/>
        <v>1</v>
      </c>
      <c r="CW42" s="38" t="str">
        <f>IF(R42=0,"-",CONCATENATE(B42,IF(SUM(D42:Q42)=0,""," with "),IF(D42=1,D$35,""),IF(D42=1,"; ",""),IF(E42=1,E$35,""),IF(E42=1,"; ",""),IF(F42=1,F$35,""),IF(F42=1,"; ",""),IF(G42=1,G$35,""),IF(G42=1,"; ",""),IF(H42=1,H$35,""),IF(H42=1,"; ",""),IF(I42=1,I$35,""),IF(I42=1,"; ",""),IF(J42=1,J$35,""),IF(J42=1,"; ",""),IF(K42=1,K$35,""),IF(K42=1,"; ",""),IF(L42=1,L$35,""),IF(L42=1,"; ",""),IF(M42=1,M$35,""),IF(M42=1,"; ",""),IF(N42=1,N$35,""),IF(N42=1,"; ",""),IF(O42=1,O$35,""),IF(O42=1,"; ",""),IF(P42=1,P$35,""),IF(P42=1,"; ",""),IF(Q42=1,Q$35,""),IF(Q42=1,"; ","")))</f>
        <v>-</v>
      </c>
      <c r="CX42" s="38">
        <f t="shared" si="32"/>
        <v>0</v>
      </c>
      <c r="DA42" s="172">
        <v>8</v>
      </c>
      <c r="DB42" s="32" t="str">
        <f t="shared" si="44"/>
        <v xml:space="preserve"> </v>
      </c>
      <c r="DD42" s="172">
        <f t="shared" si="18"/>
        <v>1</v>
      </c>
      <c r="DE42" s="172">
        <v>40</v>
      </c>
      <c r="DL42" s="172">
        <f t="shared" si="13"/>
        <v>0</v>
      </c>
      <c r="DM42" s="172">
        <f t="shared" si="14"/>
        <v>1</v>
      </c>
      <c r="DN42" s="172">
        <f t="shared" si="15"/>
        <v>1</v>
      </c>
      <c r="DO42" s="172">
        <f t="shared" si="45"/>
        <v>1</v>
      </c>
      <c r="DP42" s="172">
        <f t="shared" si="45"/>
        <v>1</v>
      </c>
      <c r="DQ42" s="172">
        <f t="shared" si="45"/>
        <v>1</v>
      </c>
      <c r="DR42" s="172">
        <f t="shared" si="45"/>
        <v>1</v>
      </c>
      <c r="DS42" s="172">
        <f t="shared" si="45"/>
        <v>1</v>
      </c>
      <c r="DT42" s="172">
        <f t="shared" si="45"/>
        <v>1</v>
      </c>
      <c r="DU42" s="172">
        <f t="shared" si="45"/>
        <v>1</v>
      </c>
      <c r="DV42" s="172">
        <f t="shared" si="46"/>
        <v>1</v>
      </c>
      <c r="DW42" s="172">
        <f t="shared" si="46"/>
        <v>1</v>
      </c>
      <c r="DX42" s="172">
        <f t="shared" si="46"/>
        <v>1</v>
      </c>
      <c r="DY42" s="172">
        <f t="shared" si="46"/>
        <v>1</v>
      </c>
      <c r="DZ42" s="172">
        <f t="shared" si="46"/>
        <v>1</v>
      </c>
      <c r="EA42" s="172">
        <f t="shared" si="46"/>
        <v>1</v>
      </c>
      <c r="EB42" s="172">
        <f t="shared" si="46"/>
        <v>1</v>
      </c>
      <c r="EC42" s="172">
        <f t="shared" si="46"/>
        <v>1</v>
      </c>
      <c r="ED42" s="172">
        <f t="shared" si="46"/>
        <v>1</v>
      </c>
      <c r="EE42" s="172">
        <f t="shared" si="46"/>
        <v>1</v>
      </c>
      <c r="EF42" s="172">
        <f t="shared" si="46"/>
        <v>1</v>
      </c>
      <c r="EG42" s="172">
        <f t="shared" si="7"/>
        <v>0</v>
      </c>
    </row>
    <row r="43" spans="2:137" x14ac:dyDescent="0.25">
      <c r="B43" s="16" t="s">
        <v>431</v>
      </c>
      <c r="C43" s="15">
        <v>275</v>
      </c>
      <c r="D43" s="21"/>
      <c r="E43" s="20"/>
      <c r="F43" s="21"/>
      <c r="G43" s="20"/>
      <c r="H43" s="21"/>
      <c r="I43" s="20"/>
      <c r="J43" s="21"/>
      <c r="K43" s="20"/>
      <c r="L43" s="21"/>
      <c r="M43" s="20"/>
      <c r="N43" s="21"/>
      <c r="O43" s="20"/>
      <c r="P43" s="21"/>
      <c r="Q43" s="20"/>
      <c r="S43" s="172">
        <f t="shared" ref="S43:S45" si="48">DL43*(C43+40*D43+25*(F43+H43)+20*SUM(J43,L43,N43,P43))</f>
        <v>0</v>
      </c>
      <c r="T43" s="5"/>
      <c r="U43" s="13"/>
      <c r="V43" s="5"/>
      <c r="W43" s="5" t="str">
        <f t="shared" si="2"/>
        <v/>
      </c>
      <c r="X43" s="5"/>
      <c r="Y43" s="5"/>
      <c r="Z43" s="5"/>
      <c r="AA43" s="16" t="s">
        <v>378</v>
      </c>
      <c r="AB43" s="15">
        <v>9</v>
      </c>
      <c r="AC43" s="21"/>
      <c r="AD43" s="19"/>
      <c r="AE43" s="19"/>
      <c r="AF43" s="19"/>
      <c r="AG43" s="19"/>
      <c r="AH43" s="19"/>
      <c r="AI43" s="19"/>
      <c r="AJ43" s="21"/>
      <c r="AK43" s="19"/>
      <c r="AL43" s="19"/>
      <c r="AM43" s="19"/>
      <c r="AN43" s="19"/>
      <c r="AO43" s="19"/>
      <c r="AP43" s="113">
        <f t="shared" si="47"/>
        <v>0</v>
      </c>
      <c r="AQ43" s="28"/>
      <c r="AR43" s="29"/>
      <c r="AS43" s="29"/>
      <c r="AT43" s="29"/>
      <c r="AU43" s="29"/>
      <c r="AV43" s="29"/>
      <c r="AW43" s="29"/>
      <c r="AX43" s="29"/>
      <c r="AY43" s="29"/>
      <c r="AZ43" s="29"/>
      <c r="BA43" s="29"/>
      <c r="BB43" s="29"/>
      <c r="BC43" s="29"/>
      <c r="BD43" s="29"/>
      <c r="BE43" s="29"/>
      <c r="BF43" s="29"/>
      <c r="BG43" s="29"/>
      <c r="BH43" s="29"/>
      <c r="BI43" s="29"/>
      <c r="BJ43" s="30"/>
      <c r="BV43" s="168">
        <v>1</v>
      </c>
      <c r="BW43" s="40">
        <f t="shared" si="37"/>
        <v>0</v>
      </c>
      <c r="BX43" s="42">
        <f t="shared" si="38"/>
        <v>0</v>
      </c>
      <c r="BY43" s="168"/>
      <c r="BZ43" s="43">
        <f t="shared" si="40"/>
        <v>0</v>
      </c>
      <c r="CA43" s="38" t="str">
        <f t="shared" si="41"/>
        <v>-</v>
      </c>
      <c r="CB43" s="172">
        <f t="shared" si="42"/>
        <v>1</v>
      </c>
      <c r="CC43" s="172">
        <f t="shared" si="42"/>
        <v>1</v>
      </c>
      <c r="CD43" s="172">
        <f t="shared" si="42"/>
        <v>1</v>
      </c>
      <c r="CE43" s="172">
        <f t="shared" si="42"/>
        <v>1</v>
      </c>
      <c r="CF43" s="172">
        <f t="shared" si="42"/>
        <v>1</v>
      </c>
      <c r="CG43" s="172">
        <f t="shared" si="42"/>
        <v>1</v>
      </c>
      <c r="CH43" s="172">
        <f t="shared" si="42"/>
        <v>1</v>
      </c>
      <c r="CI43" s="172">
        <f t="shared" si="42"/>
        <v>1</v>
      </c>
      <c r="CJ43" s="172">
        <f t="shared" si="42"/>
        <v>1</v>
      </c>
      <c r="CK43" s="172">
        <f t="shared" si="42"/>
        <v>1</v>
      </c>
      <c r="CL43" s="172">
        <f t="shared" si="42"/>
        <v>1</v>
      </c>
      <c r="CM43" s="172">
        <f t="shared" si="42"/>
        <v>1</v>
      </c>
      <c r="CN43" s="172">
        <f t="shared" si="42"/>
        <v>1</v>
      </c>
      <c r="CO43" s="172">
        <f t="shared" si="42"/>
        <v>1</v>
      </c>
      <c r="CP43" s="172">
        <f t="shared" si="42"/>
        <v>1</v>
      </c>
      <c r="CQ43" s="172">
        <f t="shared" si="42"/>
        <v>1</v>
      </c>
      <c r="CR43" s="172">
        <f t="shared" si="36"/>
        <v>1</v>
      </c>
      <c r="CS43" s="172">
        <f t="shared" si="36"/>
        <v>1</v>
      </c>
      <c r="CT43" s="172">
        <f t="shared" si="36"/>
        <v>1</v>
      </c>
      <c r="CU43" s="172">
        <f t="shared" si="36"/>
        <v>1</v>
      </c>
      <c r="CW43" s="38" t="str">
        <f t="shared" ref="CW43:CW45" si="49">IF(R43=0,"-",CONCATENATE(B43,IF(SUM(D43:Q43)=0,""," with "),IF(D43=1,D$35,""),IF(D43=1,"; ",""),IF(E43=1,E$35,""),IF(E43=1,"; ",""),IF(F43=1,F$35,""),IF(F43=1,"; ",""),IF(G43=1,G$35,""),IF(G43=1,"; ",""),IF(H43=1,H$35,""),IF(H43=1,"; ",""),IF(I43=1,I$35,""),IF(I43=1,"; ",""),IF(J43=1,J$35,""),IF(J43=1,"; ",""),IF(K43=1,K$35,""),IF(K43=1,"; ",""),IF(L43=1,L$35,""),IF(L43=1,"; ",""),IF(M43=1,M$35,""),IF(M43=1,"; ",""),IF(N43=1,N$35,""),IF(N43=1,"; ",""),IF(O43=1,O$35,""),IF(O43=1,"; ",""),IF(P43=1,P$35,""),IF(P43=1,"; ",""),IF(Q43=1,Q$35,""),IF(Q43=1,"; ","")))</f>
        <v>-</v>
      </c>
      <c r="CX43" s="38">
        <f t="shared" si="32"/>
        <v>0</v>
      </c>
      <c r="DA43" s="172">
        <v>9</v>
      </c>
      <c r="DB43" s="32" t="str">
        <f t="shared" si="44"/>
        <v xml:space="preserve"> </v>
      </c>
      <c r="DD43" s="172">
        <f t="shared" si="18"/>
        <v>1</v>
      </c>
      <c r="DE43" s="172">
        <v>41</v>
      </c>
      <c r="DL43" s="172">
        <f t="shared" si="13"/>
        <v>0</v>
      </c>
      <c r="DM43" s="172">
        <f t="shared" si="14"/>
        <v>1</v>
      </c>
      <c r="DN43" s="172">
        <f t="shared" si="15"/>
        <v>1</v>
      </c>
      <c r="DO43" s="172">
        <f t="shared" si="45"/>
        <v>1</v>
      </c>
      <c r="DP43" s="172">
        <f t="shared" si="45"/>
        <v>1</v>
      </c>
      <c r="DQ43" s="172">
        <f t="shared" si="45"/>
        <v>1</v>
      </c>
      <c r="DR43" s="172">
        <f t="shared" si="45"/>
        <v>1</v>
      </c>
      <c r="DS43" s="172">
        <f t="shared" si="45"/>
        <v>1</v>
      </c>
      <c r="DT43" s="172">
        <f t="shared" si="45"/>
        <v>1</v>
      </c>
      <c r="DU43" s="172">
        <f t="shared" si="45"/>
        <v>1</v>
      </c>
      <c r="DV43" s="172">
        <f t="shared" si="46"/>
        <v>1</v>
      </c>
      <c r="DW43" s="172">
        <f t="shared" si="46"/>
        <v>1</v>
      </c>
      <c r="DX43" s="172">
        <f t="shared" si="46"/>
        <v>1</v>
      </c>
      <c r="DY43" s="172">
        <f t="shared" si="46"/>
        <v>1</v>
      </c>
      <c r="DZ43" s="172">
        <f t="shared" si="46"/>
        <v>1</v>
      </c>
      <c r="EA43" s="172">
        <f t="shared" si="46"/>
        <v>1</v>
      </c>
      <c r="EB43" s="172">
        <f t="shared" si="46"/>
        <v>1</v>
      </c>
      <c r="EC43" s="172">
        <f t="shared" si="46"/>
        <v>1</v>
      </c>
      <c r="ED43" s="172">
        <f t="shared" si="46"/>
        <v>1</v>
      </c>
      <c r="EE43" s="172">
        <f t="shared" si="46"/>
        <v>1</v>
      </c>
      <c r="EF43" s="172">
        <f t="shared" si="46"/>
        <v>1</v>
      </c>
      <c r="EG43" s="172">
        <f t="shared" si="7"/>
        <v>0</v>
      </c>
    </row>
    <row r="44" spans="2:137" x14ac:dyDescent="0.25">
      <c r="B44" s="16" t="s">
        <v>431</v>
      </c>
      <c r="C44" s="15">
        <v>275</v>
      </c>
      <c r="D44" s="21"/>
      <c r="E44" s="19"/>
      <c r="F44" s="21"/>
      <c r="G44" s="19"/>
      <c r="H44" s="21"/>
      <c r="I44" s="19"/>
      <c r="J44" s="21"/>
      <c r="K44" s="19"/>
      <c r="L44" s="21"/>
      <c r="M44" s="19"/>
      <c r="N44" s="21"/>
      <c r="O44" s="19"/>
      <c r="P44" s="21"/>
      <c r="Q44" s="19"/>
      <c r="S44" s="172">
        <f t="shared" si="48"/>
        <v>0</v>
      </c>
      <c r="T44" s="5"/>
      <c r="U44" s="13"/>
      <c r="V44" s="5"/>
      <c r="W44" s="5" t="str">
        <f t="shared" si="2"/>
        <v/>
      </c>
      <c r="X44" s="5"/>
      <c r="Y44" s="5"/>
      <c r="Z44" s="5"/>
      <c r="AA44" s="16" t="s">
        <v>378</v>
      </c>
      <c r="AB44" s="15">
        <v>9</v>
      </c>
      <c r="AC44" s="21"/>
      <c r="AD44" s="20"/>
      <c r="AE44" s="20"/>
      <c r="AF44" s="20"/>
      <c r="AG44" s="20"/>
      <c r="AH44" s="20"/>
      <c r="AI44" s="20"/>
      <c r="AJ44" s="21"/>
      <c r="AK44" s="20"/>
      <c r="AL44" s="20"/>
      <c r="AM44" s="20"/>
      <c r="AN44" s="20"/>
      <c r="AO44" s="20"/>
      <c r="AP44" s="113">
        <f t="shared" si="47"/>
        <v>0</v>
      </c>
      <c r="AQ44" s="28"/>
      <c r="AR44" s="29"/>
      <c r="AS44" s="29"/>
      <c r="AT44" s="29"/>
      <c r="AU44" s="29"/>
      <c r="AV44" s="29"/>
      <c r="AW44" s="29"/>
      <c r="AX44" s="29"/>
      <c r="AY44" s="29"/>
      <c r="AZ44" s="29"/>
      <c r="BA44" s="29"/>
      <c r="BB44" s="29"/>
      <c r="BC44" s="29"/>
      <c r="BD44" s="29"/>
      <c r="BE44" s="29"/>
      <c r="BF44" s="29"/>
      <c r="BG44" s="29"/>
      <c r="BH44" s="29"/>
      <c r="BI44" s="29"/>
      <c r="BJ44" s="30"/>
      <c r="BV44" s="168">
        <v>1</v>
      </c>
      <c r="BW44" s="40">
        <f t="shared" si="37"/>
        <v>0</v>
      </c>
      <c r="BX44" s="42">
        <f t="shared" si="38"/>
        <v>0</v>
      </c>
      <c r="BY44" s="168"/>
      <c r="BZ44" s="43">
        <f t="shared" si="40"/>
        <v>0</v>
      </c>
      <c r="CA44" s="38" t="str">
        <f t="shared" si="41"/>
        <v>-</v>
      </c>
      <c r="CB44" s="172">
        <f t="shared" si="42"/>
        <v>1</v>
      </c>
      <c r="CC44" s="172">
        <f t="shared" si="42"/>
        <v>1</v>
      </c>
      <c r="CD44" s="172">
        <f t="shared" si="42"/>
        <v>1</v>
      </c>
      <c r="CE44" s="172">
        <f t="shared" si="42"/>
        <v>1</v>
      </c>
      <c r="CF44" s="172">
        <f t="shared" si="42"/>
        <v>1</v>
      </c>
      <c r="CG44" s="172">
        <f t="shared" si="42"/>
        <v>1</v>
      </c>
      <c r="CH44" s="172">
        <f t="shared" si="42"/>
        <v>1</v>
      </c>
      <c r="CI44" s="172">
        <f t="shared" si="42"/>
        <v>1</v>
      </c>
      <c r="CJ44" s="172">
        <f t="shared" si="42"/>
        <v>1</v>
      </c>
      <c r="CK44" s="172">
        <f t="shared" si="42"/>
        <v>1</v>
      </c>
      <c r="CL44" s="172">
        <f t="shared" si="42"/>
        <v>1</v>
      </c>
      <c r="CM44" s="172">
        <f t="shared" si="42"/>
        <v>1</v>
      </c>
      <c r="CN44" s="172">
        <f t="shared" si="42"/>
        <v>1</v>
      </c>
      <c r="CO44" s="172">
        <f t="shared" si="42"/>
        <v>1</v>
      </c>
      <c r="CP44" s="172">
        <f t="shared" si="42"/>
        <v>1</v>
      </c>
      <c r="CQ44" s="172">
        <f t="shared" si="42"/>
        <v>1</v>
      </c>
      <c r="CR44" s="172">
        <f t="shared" si="36"/>
        <v>1</v>
      </c>
      <c r="CS44" s="172">
        <f t="shared" si="36"/>
        <v>1</v>
      </c>
      <c r="CT44" s="172">
        <f t="shared" si="36"/>
        <v>1</v>
      </c>
      <c r="CU44" s="172">
        <f t="shared" si="36"/>
        <v>1</v>
      </c>
      <c r="CW44" s="38" t="str">
        <f t="shared" si="49"/>
        <v>-</v>
      </c>
      <c r="CX44" s="38">
        <f t="shared" si="32"/>
        <v>0</v>
      </c>
      <c r="DA44" s="172">
        <v>10</v>
      </c>
      <c r="DB44" s="32" t="str">
        <f t="shared" si="44"/>
        <v xml:space="preserve"> </v>
      </c>
      <c r="DD44" s="172">
        <f t="shared" si="18"/>
        <v>1</v>
      </c>
      <c r="DE44" s="172">
        <v>42</v>
      </c>
      <c r="DL44" s="172">
        <f t="shared" si="13"/>
        <v>0</v>
      </c>
      <c r="DM44" s="172">
        <f t="shared" si="14"/>
        <v>1</v>
      </c>
      <c r="DN44" s="172">
        <f t="shared" si="15"/>
        <v>1</v>
      </c>
      <c r="DO44" s="172">
        <f t="shared" si="45"/>
        <v>1</v>
      </c>
      <c r="DP44" s="172">
        <f t="shared" si="45"/>
        <v>1</v>
      </c>
      <c r="DQ44" s="172">
        <f t="shared" si="45"/>
        <v>1</v>
      </c>
      <c r="DR44" s="172">
        <f t="shared" si="45"/>
        <v>1</v>
      </c>
      <c r="DS44" s="172">
        <f t="shared" si="45"/>
        <v>1</v>
      </c>
      <c r="DT44" s="172">
        <f t="shared" si="45"/>
        <v>1</v>
      </c>
      <c r="DU44" s="172">
        <f t="shared" si="45"/>
        <v>1</v>
      </c>
      <c r="DV44" s="172">
        <f t="shared" si="46"/>
        <v>1</v>
      </c>
      <c r="DW44" s="172">
        <f t="shared" si="46"/>
        <v>1</v>
      </c>
      <c r="DX44" s="172">
        <f t="shared" si="46"/>
        <v>1</v>
      </c>
      <c r="DY44" s="172">
        <f t="shared" si="46"/>
        <v>1</v>
      </c>
      <c r="DZ44" s="172">
        <f t="shared" si="46"/>
        <v>1</v>
      </c>
      <c r="EA44" s="172">
        <f t="shared" si="46"/>
        <v>1</v>
      </c>
      <c r="EB44" s="172">
        <f t="shared" si="46"/>
        <v>1</v>
      </c>
      <c r="EC44" s="172">
        <f t="shared" si="46"/>
        <v>1</v>
      </c>
      <c r="ED44" s="172">
        <f t="shared" si="46"/>
        <v>1</v>
      </c>
      <c r="EE44" s="172">
        <f t="shared" si="46"/>
        <v>1</v>
      </c>
      <c r="EF44" s="172">
        <f t="shared" si="46"/>
        <v>1</v>
      </c>
      <c r="EG44" s="172">
        <f t="shared" si="7"/>
        <v>0</v>
      </c>
    </row>
    <row r="45" spans="2:137" x14ac:dyDescent="0.25">
      <c r="B45" s="16" t="s">
        <v>431</v>
      </c>
      <c r="C45" s="15">
        <v>275</v>
      </c>
      <c r="D45" s="21"/>
      <c r="E45" s="20"/>
      <c r="F45" s="21"/>
      <c r="G45" s="20"/>
      <c r="H45" s="21"/>
      <c r="I45" s="20"/>
      <c r="J45" s="21"/>
      <c r="K45" s="20"/>
      <c r="L45" s="21"/>
      <c r="M45" s="20"/>
      <c r="N45" s="21"/>
      <c r="O45" s="20"/>
      <c r="P45" s="21"/>
      <c r="Q45" s="20"/>
      <c r="S45" s="172">
        <f t="shared" si="48"/>
        <v>0</v>
      </c>
      <c r="T45" s="5"/>
      <c r="U45" s="13"/>
      <c r="V45" s="5"/>
      <c r="W45" s="5" t="str">
        <f t="shared" si="2"/>
        <v/>
      </c>
      <c r="X45" s="5"/>
      <c r="Y45" s="5"/>
      <c r="Z45" s="5"/>
      <c r="AA45" s="16" t="s">
        <v>456</v>
      </c>
      <c r="AB45" s="15">
        <v>11</v>
      </c>
      <c r="AC45" s="21"/>
      <c r="AD45" s="19"/>
      <c r="AE45" s="19"/>
      <c r="AF45" s="19"/>
      <c r="AG45" s="19"/>
      <c r="AH45" s="19"/>
      <c r="AI45" s="19"/>
      <c r="AJ45" s="21"/>
      <c r="AK45" s="19"/>
      <c r="AL45" s="19"/>
      <c r="AM45" s="19"/>
      <c r="AN45" s="19"/>
      <c r="AO45" s="19"/>
      <c r="AP45" s="113">
        <f t="shared" si="47"/>
        <v>0</v>
      </c>
      <c r="AQ45" s="28"/>
      <c r="AR45" s="29"/>
      <c r="AS45" s="29"/>
      <c r="AT45" s="29"/>
      <c r="AU45" s="29"/>
      <c r="AV45" s="29"/>
      <c r="AW45" s="29"/>
      <c r="AX45" s="29"/>
      <c r="AY45" s="29"/>
      <c r="AZ45" s="29"/>
      <c r="BA45" s="29"/>
      <c r="BB45" s="29"/>
      <c r="BC45" s="29"/>
      <c r="BD45" s="29"/>
      <c r="BE45" s="29"/>
      <c r="BF45" s="29"/>
      <c r="BG45" s="29"/>
      <c r="BH45" s="29"/>
      <c r="BI45" s="29"/>
      <c r="BJ45" s="30"/>
      <c r="BV45" s="168">
        <v>1</v>
      </c>
      <c r="BW45" s="40">
        <f t="shared" si="37"/>
        <v>0</v>
      </c>
      <c r="BX45" s="42">
        <f t="shared" si="38"/>
        <v>0</v>
      </c>
      <c r="BY45" s="168"/>
      <c r="BZ45" s="43">
        <f t="shared" si="40"/>
        <v>0</v>
      </c>
      <c r="CA45" s="38" t="str">
        <f t="shared" si="41"/>
        <v>-</v>
      </c>
      <c r="CB45" s="172">
        <f t="shared" si="42"/>
        <v>1</v>
      </c>
      <c r="CC45" s="172">
        <f t="shared" si="42"/>
        <v>1</v>
      </c>
      <c r="CD45" s="172">
        <f t="shared" si="42"/>
        <v>1</v>
      </c>
      <c r="CE45" s="172">
        <f t="shared" si="42"/>
        <v>1</v>
      </c>
      <c r="CF45" s="172">
        <f t="shared" si="42"/>
        <v>1</v>
      </c>
      <c r="CG45" s="172">
        <f t="shared" si="42"/>
        <v>1</v>
      </c>
      <c r="CH45" s="172">
        <f t="shared" si="42"/>
        <v>1</v>
      </c>
      <c r="CI45" s="172">
        <f t="shared" si="42"/>
        <v>1</v>
      </c>
      <c r="CJ45" s="172">
        <f t="shared" si="42"/>
        <v>1</v>
      </c>
      <c r="CK45" s="172">
        <f t="shared" si="42"/>
        <v>1</v>
      </c>
      <c r="CL45" s="172">
        <f t="shared" si="42"/>
        <v>1</v>
      </c>
      <c r="CM45" s="172">
        <f t="shared" si="42"/>
        <v>1</v>
      </c>
      <c r="CN45" s="172">
        <f t="shared" si="42"/>
        <v>1</v>
      </c>
      <c r="CO45" s="172">
        <f t="shared" si="42"/>
        <v>1</v>
      </c>
      <c r="CP45" s="172">
        <f t="shared" si="42"/>
        <v>1</v>
      </c>
      <c r="CQ45" s="172">
        <f t="shared" si="42"/>
        <v>1</v>
      </c>
      <c r="CR45" s="172">
        <f t="shared" si="36"/>
        <v>1</v>
      </c>
      <c r="CS45" s="172">
        <f t="shared" si="36"/>
        <v>1</v>
      </c>
      <c r="CT45" s="172">
        <f t="shared" si="36"/>
        <v>1</v>
      </c>
      <c r="CU45" s="172">
        <f t="shared" si="36"/>
        <v>1</v>
      </c>
      <c r="CW45" s="38" t="str">
        <f t="shared" si="49"/>
        <v>-</v>
      </c>
      <c r="CX45" s="38">
        <f t="shared" si="32"/>
        <v>0</v>
      </c>
      <c r="DA45" s="172">
        <v>11</v>
      </c>
      <c r="DB45" s="32" t="str">
        <f t="shared" si="44"/>
        <v xml:space="preserve"> </v>
      </c>
      <c r="DD45" s="172">
        <f t="shared" si="18"/>
        <v>1</v>
      </c>
      <c r="DE45" s="172">
        <v>43</v>
      </c>
      <c r="DL45" s="172">
        <f t="shared" si="13"/>
        <v>0</v>
      </c>
      <c r="DM45" s="172">
        <f t="shared" si="14"/>
        <v>1</v>
      </c>
      <c r="DN45" s="172">
        <f t="shared" si="15"/>
        <v>1</v>
      </c>
      <c r="DO45" s="172">
        <f t="shared" si="45"/>
        <v>1</v>
      </c>
      <c r="DP45" s="172">
        <f t="shared" si="45"/>
        <v>1</v>
      </c>
      <c r="DQ45" s="172">
        <f t="shared" si="45"/>
        <v>1</v>
      </c>
      <c r="DR45" s="172">
        <f t="shared" si="45"/>
        <v>1</v>
      </c>
      <c r="DS45" s="172">
        <f t="shared" si="45"/>
        <v>1</v>
      </c>
      <c r="DT45" s="172">
        <f t="shared" si="45"/>
        <v>1</v>
      </c>
      <c r="DU45" s="172">
        <f t="shared" si="45"/>
        <v>1</v>
      </c>
      <c r="DV45" s="172">
        <f t="shared" si="46"/>
        <v>1</v>
      </c>
      <c r="DW45" s="172">
        <f t="shared" si="46"/>
        <v>1</v>
      </c>
      <c r="DX45" s="172">
        <f t="shared" si="46"/>
        <v>1</v>
      </c>
      <c r="DY45" s="172">
        <f t="shared" si="46"/>
        <v>1</v>
      </c>
      <c r="DZ45" s="172">
        <f t="shared" si="46"/>
        <v>1</v>
      </c>
      <c r="EA45" s="172">
        <f t="shared" si="46"/>
        <v>1</v>
      </c>
      <c r="EB45" s="172">
        <f t="shared" si="46"/>
        <v>1</v>
      </c>
      <c r="EC45" s="172">
        <f t="shared" si="46"/>
        <v>1</v>
      </c>
      <c r="ED45" s="172">
        <f t="shared" si="46"/>
        <v>1</v>
      </c>
      <c r="EE45" s="172">
        <f t="shared" si="46"/>
        <v>1</v>
      </c>
      <c r="EF45" s="172">
        <f t="shared" si="46"/>
        <v>1</v>
      </c>
      <c r="EG45" s="172">
        <f t="shared" si="7"/>
        <v>0</v>
      </c>
    </row>
    <row r="46" spans="2:137" x14ac:dyDescent="0.25">
      <c r="T46" s="5"/>
      <c r="U46" s="13"/>
      <c r="V46" s="5"/>
      <c r="W46" s="5" t="str">
        <f t="shared" si="2"/>
        <v/>
      </c>
      <c r="X46" s="5"/>
      <c r="Y46" s="5"/>
      <c r="Z46" s="5"/>
      <c r="AA46" s="16" t="s">
        <v>456</v>
      </c>
      <c r="AB46" s="15">
        <v>11</v>
      </c>
      <c r="AC46" s="21"/>
      <c r="AD46" s="20"/>
      <c r="AE46" s="20"/>
      <c r="AF46" s="20"/>
      <c r="AG46" s="20"/>
      <c r="AH46" s="20"/>
      <c r="AI46" s="20"/>
      <c r="AJ46" s="21"/>
      <c r="AK46" s="20"/>
      <c r="AL46" s="20"/>
      <c r="AM46" s="20"/>
      <c r="AN46" s="20"/>
      <c r="AO46" s="20"/>
      <c r="AP46" s="113">
        <f t="shared" si="47"/>
        <v>0</v>
      </c>
      <c r="AQ46" s="28"/>
      <c r="AR46" s="29"/>
      <c r="AS46" s="29"/>
      <c r="AT46" s="29"/>
      <c r="AU46" s="29"/>
      <c r="AV46" s="29"/>
      <c r="AW46" s="29"/>
      <c r="AX46" s="29"/>
      <c r="AY46" s="29"/>
      <c r="AZ46" s="29"/>
      <c r="BA46" s="29"/>
      <c r="BB46" s="29"/>
      <c r="BC46" s="29"/>
      <c r="BD46" s="29"/>
      <c r="BE46" s="29"/>
      <c r="BF46" s="29"/>
      <c r="BG46" s="29"/>
      <c r="BH46" s="29"/>
      <c r="BI46" s="29"/>
      <c r="BJ46" s="30"/>
      <c r="BV46" s="168">
        <v>1</v>
      </c>
      <c r="BW46" s="40">
        <f t="shared" si="37"/>
        <v>0</v>
      </c>
      <c r="BX46" s="42">
        <f t="shared" si="38"/>
        <v>0</v>
      </c>
      <c r="BY46" s="168"/>
      <c r="BZ46" s="43">
        <f t="shared" si="40"/>
        <v>0</v>
      </c>
      <c r="CA46" s="38" t="str">
        <f t="shared" si="41"/>
        <v>-</v>
      </c>
      <c r="CB46" s="172">
        <f t="shared" si="42"/>
        <v>1</v>
      </c>
      <c r="CC46" s="172">
        <f t="shared" si="42"/>
        <v>1</v>
      </c>
      <c r="CD46" s="172">
        <f t="shared" si="42"/>
        <v>1</v>
      </c>
      <c r="CE46" s="172">
        <f t="shared" si="42"/>
        <v>1</v>
      </c>
      <c r="CF46" s="172">
        <f t="shared" si="42"/>
        <v>1</v>
      </c>
      <c r="CG46" s="172">
        <f t="shared" si="42"/>
        <v>1</v>
      </c>
      <c r="CH46" s="172">
        <f t="shared" si="42"/>
        <v>1</v>
      </c>
      <c r="CI46" s="172">
        <f t="shared" si="42"/>
        <v>1</v>
      </c>
      <c r="CJ46" s="172">
        <f t="shared" si="42"/>
        <v>1</v>
      </c>
      <c r="CK46" s="172">
        <f t="shared" si="42"/>
        <v>1</v>
      </c>
      <c r="CL46" s="172">
        <f t="shared" si="42"/>
        <v>1</v>
      </c>
      <c r="CM46" s="172">
        <f t="shared" si="42"/>
        <v>1</v>
      </c>
      <c r="CN46" s="172">
        <f t="shared" si="42"/>
        <v>1</v>
      </c>
      <c r="CO46" s="172">
        <f t="shared" si="42"/>
        <v>1</v>
      </c>
      <c r="CP46" s="172">
        <f t="shared" si="42"/>
        <v>1</v>
      </c>
      <c r="CQ46" s="172">
        <f t="shared" si="42"/>
        <v>1</v>
      </c>
      <c r="CR46" s="172">
        <f t="shared" si="36"/>
        <v>1</v>
      </c>
      <c r="CS46" s="172">
        <f t="shared" si="36"/>
        <v>1</v>
      </c>
      <c r="CT46" s="172">
        <f t="shared" si="36"/>
        <v>1</v>
      </c>
      <c r="CU46" s="172">
        <f t="shared" si="36"/>
        <v>1</v>
      </c>
      <c r="DA46" s="172">
        <v>12</v>
      </c>
      <c r="DB46" s="32" t="str">
        <f t="shared" si="44"/>
        <v xml:space="preserve"> </v>
      </c>
      <c r="DD46" s="172">
        <f t="shared" si="18"/>
        <v>1</v>
      </c>
      <c r="DE46" s="172">
        <v>44</v>
      </c>
      <c r="DL46" s="172">
        <f t="shared" si="13"/>
        <v>0</v>
      </c>
      <c r="DM46" s="172">
        <f t="shared" si="14"/>
        <v>1</v>
      </c>
      <c r="DN46" s="172">
        <f t="shared" si="15"/>
        <v>1</v>
      </c>
      <c r="DO46" s="172">
        <f t="shared" si="45"/>
        <v>1</v>
      </c>
      <c r="DP46" s="172">
        <f t="shared" si="45"/>
        <v>1</v>
      </c>
      <c r="DQ46" s="172">
        <f t="shared" si="45"/>
        <v>1</v>
      </c>
      <c r="DR46" s="172">
        <f t="shared" si="45"/>
        <v>1</v>
      </c>
      <c r="DS46" s="172">
        <f t="shared" si="45"/>
        <v>1</v>
      </c>
      <c r="DT46" s="172">
        <f t="shared" si="45"/>
        <v>1</v>
      </c>
      <c r="DU46" s="172">
        <f t="shared" si="45"/>
        <v>1</v>
      </c>
      <c r="DV46" s="172">
        <f t="shared" si="46"/>
        <v>1</v>
      </c>
      <c r="DW46" s="172">
        <f t="shared" si="46"/>
        <v>1</v>
      </c>
      <c r="DX46" s="172">
        <f t="shared" si="46"/>
        <v>1</v>
      </c>
      <c r="DY46" s="172">
        <f t="shared" si="46"/>
        <v>1</v>
      </c>
      <c r="DZ46" s="172">
        <f t="shared" si="46"/>
        <v>1</v>
      </c>
      <c r="EA46" s="172">
        <f t="shared" si="46"/>
        <v>1</v>
      </c>
      <c r="EB46" s="172">
        <f t="shared" si="46"/>
        <v>1</v>
      </c>
      <c r="EC46" s="172">
        <f t="shared" si="46"/>
        <v>1</v>
      </c>
      <c r="ED46" s="172">
        <f t="shared" si="46"/>
        <v>1</v>
      </c>
      <c r="EE46" s="172">
        <f t="shared" si="46"/>
        <v>1</v>
      </c>
      <c r="EF46" s="172">
        <f t="shared" si="46"/>
        <v>1</v>
      </c>
      <c r="EG46" s="172">
        <f t="shared" si="7"/>
        <v>0</v>
      </c>
    </row>
    <row r="47" spans="2:137" x14ac:dyDescent="0.25">
      <c r="T47" s="5"/>
      <c r="U47" s="13"/>
      <c r="V47" s="5"/>
      <c r="W47" s="5" t="str">
        <f t="shared" si="2"/>
        <v/>
      </c>
      <c r="X47" s="5"/>
      <c r="Y47" s="5"/>
      <c r="Z47" s="5"/>
      <c r="AA47" s="16" t="s">
        <v>456</v>
      </c>
      <c r="AB47" s="15">
        <v>11</v>
      </c>
      <c r="AC47" s="21"/>
      <c r="AD47" s="19"/>
      <c r="AE47" s="19"/>
      <c r="AF47" s="19"/>
      <c r="AG47" s="19"/>
      <c r="AH47" s="19"/>
      <c r="AI47" s="19"/>
      <c r="AJ47" s="21"/>
      <c r="AK47" s="19"/>
      <c r="AL47" s="19"/>
      <c r="AM47" s="19"/>
      <c r="AN47" s="19"/>
      <c r="AO47" s="19"/>
      <c r="AP47" s="113">
        <f t="shared" si="47"/>
        <v>0</v>
      </c>
      <c r="AQ47" s="28"/>
      <c r="AR47" s="29"/>
      <c r="AS47" s="29"/>
      <c r="AT47" s="29"/>
      <c r="AU47" s="29"/>
      <c r="AV47" s="29"/>
      <c r="AW47" s="29"/>
      <c r="AX47" s="29"/>
      <c r="AY47" s="29"/>
      <c r="AZ47" s="29"/>
      <c r="BA47" s="29"/>
      <c r="BB47" s="29"/>
      <c r="BC47" s="29"/>
      <c r="BD47" s="29"/>
      <c r="BE47" s="29"/>
      <c r="BF47" s="29"/>
      <c r="BG47" s="29"/>
      <c r="BH47" s="29"/>
      <c r="BI47" s="29"/>
      <c r="BJ47" s="30"/>
      <c r="BV47" s="168">
        <v>1</v>
      </c>
      <c r="BW47" s="40">
        <f t="shared" si="37"/>
        <v>0</v>
      </c>
      <c r="BX47" s="42">
        <f t="shared" si="38"/>
        <v>0</v>
      </c>
      <c r="BY47" s="168"/>
      <c r="BZ47" s="43">
        <f t="shared" si="40"/>
        <v>0</v>
      </c>
      <c r="CA47" s="38" t="str">
        <f t="shared" si="41"/>
        <v>-</v>
      </c>
      <c r="CB47" s="172">
        <f t="shared" si="42"/>
        <v>1</v>
      </c>
      <c r="CC47" s="172">
        <f t="shared" si="42"/>
        <v>1</v>
      </c>
      <c r="CD47" s="172">
        <f t="shared" si="42"/>
        <v>1</v>
      </c>
      <c r="CE47" s="172">
        <f t="shared" si="42"/>
        <v>1</v>
      </c>
      <c r="CF47" s="172">
        <f t="shared" si="42"/>
        <v>1</v>
      </c>
      <c r="CG47" s="172">
        <f t="shared" si="42"/>
        <v>1</v>
      </c>
      <c r="CH47" s="172">
        <f t="shared" si="42"/>
        <v>1</v>
      </c>
      <c r="CI47" s="172">
        <f t="shared" si="42"/>
        <v>1</v>
      </c>
      <c r="CJ47" s="172">
        <f t="shared" si="42"/>
        <v>1</v>
      </c>
      <c r="CK47" s="172">
        <f t="shared" si="42"/>
        <v>1</v>
      </c>
      <c r="CL47" s="172">
        <f t="shared" si="42"/>
        <v>1</v>
      </c>
      <c r="CM47" s="172">
        <f t="shared" si="42"/>
        <v>1</v>
      </c>
      <c r="CN47" s="172">
        <f t="shared" si="42"/>
        <v>1</v>
      </c>
      <c r="CO47" s="172">
        <f t="shared" si="42"/>
        <v>1</v>
      </c>
      <c r="CP47" s="172">
        <f t="shared" si="42"/>
        <v>1</v>
      </c>
      <c r="CQ47" s="172">
        <f t="shared" si="42"/>
        <v>1</v>
      </c>
      <c r="CR47" s="172">
        <f t="shared" si="36"/>
        <v>1</v>
      </c>
      <c r="CS47" s="172">
        <f t="shared" si="36"/>
        <v>1</v>
      </c>
      <c r="CT47" s="172">
        <f t="shared" si="36"/>
        <v>1</v>
      </c>
      <c r="CU47" s="172">
        <f t="shared" si="36"/>
        <v>1</v>
      </c>
      <c r="DB47" s="196" t="str">
        <f>IF(DB34="","","----")</f>
        <v/>
      </c>
      <c r="DD47" s="172">
        <f t="shared" si="18"/>
        <v>1</v>
      </c>
      <c r="DE47" s="172">
        <v>45</v>
      </c>
      <c r="DL47" s="172">
        <f t="shared" si="13"/>
        <v>0</v>
      </c>
      <c r="DM47" s="172">
        <f t="shared" si="14"/>
        <v>1</v>
      </c>
      <c r="DN47" s="172">
        <f t="shared" si="15"/>
        <v>1</v>
      </c>
      <c r="DO47" s="172">
        <f t="shared" si="45"/>
        <v>1</v>
      </c>
      <c r="DP47" s="172">
        <f t="shared" si="45"/>
        <v>1</v>
      </c>
      <c r="DQ47" s="172">
        <f t="shared" si="45"/>
        <v>1</v>
      </c>
      <c r="DR47" s="172">
        <f t="shared" si="45"/>
        <v>1</v>
      </c>
      <c r="DS47" s="172">
        <f t="shared" si="45"/>
        <v>1</v>
      </c>
      <c r="DT47" s="172">
        <f t="shared" si="45"/>
        <v>1</v>
      </c>
      <c r="DU47" s="172">
        <f t="shared" si="45"/>
        <v>1</v>
      </c>
      <c r="DV47" s="172">
        <f t="shared" si="46"/>
        <v>1</v>
      </c>
      <c r="DW47" s="172">
        <f t="shared" si="46"/>
        <v>1</v>
      </c>
      <c r="DX47" s="172">
        <f t="shared" si="46"/>
        <v>1</v>
      </c>
      <c r="DY47" s="172">
        <f t="shared" si="46"/>
        <v>1</v>
      </c>
      <c r="DZ47" s="172">
        <f t="shared" si="46"/>
        <v>1</v>
      </c>
      <c r="EA47" s="172">
        <f t="shared" si="46"/>
        <v>1</v>
      </c>
      <c r="EB47" s="172">
        <f t="shared" si="46"/>
        <v>1</v>
      </c>
      <c r="EC47" s="172">
        <f t="shared" si="46"/>
        <v>1</v>
      </c>
      <c r="ED47" s="172">
        <f t="shared" si="46"/>
        <v>1</v>
      </c>
      <c r="EE47" s="172">
        <f t="shared" si="46"/>
        <v>1</v>
      </c>
      <c r="EF47" s="172">
        <f t="shared" si="46"/>
        <v>1</v>
      </c>
      <c r="EG47" s="172">
        <f t="shared" si="7"/>
        <v>0</v>
      </c>
    </row>
    <row r="48" spans="2:137" x14ac:dyDescent="0.25">
      <c r="T48" s="5"/>
      <c r="U48" s="13"/>
      <c r="V48" s="5"/>
      <c r="W48" s="5" t="str">
        <f t="shared" si="2"/>
        <v/>
      </c>
      <c r="X48" s="5"/>
      <c r="Y48" s="5"/>
      <c r="Z48" s="5"/>
      <c r="AA48" s="16" t="s">
        <v>458</v>
      </c>
      <c r="AB48" s="15">
        <v>10</v>
      </c>
      <c r="AC48" s="21"/>
      <c r="AD48" s="20"/>
      <c r="AE48" s="20"/>
      <c r="AF48" s="20"/>
      <c r="AG48" s="20"/>
      <c r="AH48" s="20"/>
      <c r="AI48" s="20"/>
      <c r="AJ48" s="21"/>
      <c r="AK48" s="20"/>
      <c r="AL48" s="20"/>
      <c r="AM48" s="20"/>
      <c r="AN48" s="20"/>
      <c r="AO48" s="20"/>
      <c r="AP48" s="113">
        <f t="shared" si="47"/>
        <v>0</v>
      </c>
      <c r="AQ48" s="28"/>
      <c r="AR48" s="29"/>
      <c r="AS48" s="29"/>
      <c r="AT48" s="29"/>
      <c r="AU48" s="29"/>
      <c r="AV48" s="29"/>
      <c r="AW48" s="29"/>
      <c r="AX48" s="29"/>
      <c r="AY48" s="29"/>
      <c r="AZ48" s="29"/>
      <c r="BA48" s="29"/>
      <c r="BB48" s="29"/>
      <c r="BC48" s="29"/>
      <c r="BD48" s="29"/>
      <c r="BE48" s="29"/>
      <c r="BF48" s="29"/>
      <c r="BG48" s="29"/>
      <c r="BH48" s="29"/>
      <c r="BI48" s="29"/>
      <c r="BJ48" s="30"/>
      <c r="BV48" s="168">
        <v>1</v>
      </c>
      <c r="BW48" s="40">
        <f t="shared" si="37"/>
        <v>0</v>
      </c>
      <c r="BX48" s="42">
        <f t="shared" si="38"/>
        <v>0</v>
      </c>
      <c r="BY48" s="168"/>
      <c r="BZ48" s="43">
        <f t="shared" si="40"/>
        <v>0</v>
      </c>
      <c r="CA48" s="38" t="str">
        <f t="shared" si="41"/>
        <v>-</v>
      </c>
      <c r="CB48" s="172">
        <f t="shared" si="42"/>
        <v>1</v>
      </c>
      <c r="CC48" s="172">
        <f t="shared" si="42"/>
        <v>1</v>
      </c>
      <c r="CD48" s="172">
        <f t="shared" si="42"/>
        <v>1</v>
      </c>
      <c r="CE48" s="172">
        <f t="shared" si="42"/>
        <v>1</v>
      </c>
      <c r="CF48" s="172">
        <f t="shared" si="42"/>
        <v>1</v>
      </c>
      <c r="CG48" s="172">
        <f t="shared" si="42"/>
        <v>1</v>
      </c>
      <c r="CH48" s="172">
        <f t="shared" si="42"/>
        <v>1</v>
      </c>
      <c r="CI48" s="172">
        <f t="shared" si="42"/>
        <v>1</v>
      </c>
      <c r="CJ48" s="172">
        <f t="shared" si="42"/>
        <v>1</v>
      </c>
      <c r="CK48" s="172">
        <f t="shared" si="42"/>
        <v>1</v>
      </c>
      <c r="CL48" s="172">
        <f t="shared" si="42"/>
        <v>1</v>
      </c>
      <c r="CM48" s="172">
        <f t="shared" si="42"/>
        <v>1</v>
      </c>
      <c r="CN48" s="172">
        <f t="shared" si="42"/>
        <v>1</v>
      </c>
      <c r="CO48" s="172">
        <f t="shared" si="42"/>
        <v>1</v>
      </c>
      <c r="CP48" s="172">
        <f t="shared" si="42"/>
        <v>1</v>
      </c>
      <c r="CQ48" s="172">
        <f t="shared" ref="CQ48:CU63" si="50">IF(BF47="",CQ47,CQ47+1)</f>
        <v>1</v>
      </c>
      <c r="CR48" s="172">
        <f t="shared" si="50"/>
        <v>1</v>
      </c>
      <c r="CS48" s="172">
        <f t="shared" si="50"/>
        <v>1</v>
      </c>
      <c r="CT48" s="172">
        <f t="shared" si="50"/>
        <v>1</v>
      </c>
      <c r="CU48" s="172">
        <f t="shared" si="50"/>
        <v>1</v>
      </c>
      <c r="DA48" s="172"/>
      <c r="DB48" s="32" t="str">
        <f>IF(DB49="","",CONCATENATE("Warband ",CZ49," ",DG48))</f>
        <v/>
      </c>
      <c r="DD48" s="172">
        <f t="shared" si="18"/>
        <v>1</v>
      </c>
      <c r="DE48" s="172">
        <v>46</v>
      </c>
      <c r="DG48" s="49" t="str">
        <f>CONCATENATE("   ",DH48,"/",DI48,IF(DH48&gt;DI48," !",""))</f>
        <v xml:space="preserve">   0/12</v>
      </c>
      <c r="DH48" s="172">
        <f t="shared" ref="DH48" si="51">INDEX($CB$1:$CU$1,CZ49)+DJ48</f>
        <v>0</v>
      </c>
      <c r="DI48" s="172">
        <f>12</f>
        <v>12</v>
      </c>
      <c r="DL48" s="172">
        <f t="shared" si="13"/>
        <v>0</v>
      </c>
      <c r="DM48" s="172">
        <f t="shared" si="14"/>
        <v>1</v>
      </c>
      <c r="DN48" s="172">
        <f t="shared" si="15"/>
        <v>1</v>
      </c>
      <c r="DO48" s="172">
        <f t="shared" si="45"/>
        <v>1</v>
      </c>
      <c r="DP48" s="172">
        <f t="shared" si="45"/>
        <v>1</v>
      </c>
      <c r="DQ48" s="172">
        <f t="shared" si="45"/>
        <v>1</v>
      </c>
      <c r="DR48" s="172">
        <f t="shared" si="45"/>
        <v>1</v>
      </c>
      <c r="DS48" s="172">
        <f t="shared" si="45"/>
        <v>1</v>
      </c>
      <c r="DT48" s="172">
        <f t="shared" si="45"/>
        <v>1</v>
      </c>
      <c r="DU48" s="172">
        <f t="shared" si="45"/>
        <v>1</v>
      </c>
      <c r="DV48" s="172">
        <f t="shared" si="46"/>
        <v>1</v>
      </c>
      <c r="DW48" s="172">
        <f t="shared" si="46"/>
        <v>1</v>
      </c>
      <c r="DX48" s="172">
        <f t="shared" si="46"/>
        <v>1</v>
      </c>
      <c r="DY48" s="172">
        <f t="shared" si="46"/>
        <v>1</v>
      </c>
      <c r="DZ48" s="172">
        <f t="shared" si="46"/>
        <v>1</v>
      </c>
      <c r="EA48" s="172">
        <f t="shared" si="46"/>
        <v>1</v>
      </c>
      <c r="EB48" s="172">
        <f t="shared" si="46"/>
        <v>1</v>
      </c>
      <c r="EC48" s="172">
        <f t="shared" si="46"/>
        <v>1</v>
      </c>
      <c r="ED48" s="172">
        <f t="shared" si="46"/>
        <v>1</v>
      </c>
      <c r="EE48" s="172">
        <f t="shared" si="46"/>
        <v>1</v>
      </c>
      <c r="EF48" s="172">
        <f t="shared" si="46"/>
        <v>1</v>
      </c>
      <c r="EG48" s="172">
        <f t="shared" si="7"/>
        <v>0</v>
      </c>
    </row>
    <row r="49" spans="20:137" x14ac:dyDescent="0.25">
      <c r="T49" s="5"/>
      <c r="U49" s="13"/>
      <c r="V49" s="5"/>
      <c r="W49" s="5" t="str">
        <f t="shared" si="2"/>
        <v/>
      </c>
      <c r="X49" s="5"/>
      <c r="Y49" s="5"/>
      <c r="Z49" s="5"/>
      <c r="AA49" s="16" t="s">
        <v>458</v>
      </c>
      <c r="AB49" s="15">
        <v>10</v>
      </c>
      <c r="AC49" s="21"/>
      <c r="AD49" s="19"/>
      <c r="AE49" s="19"/>
      <c r="AF49" s="19"/>
      <c r="AG49" s="19"/>
      <c r="AH49" s="19"/>
      <c r="AI49" s="19"/>
      <c r="AJ49" s="21"/>
      <c r="AK49" s="19"/>
      <c r="AL49" s="19"/>
      <c r="AM49" s="19"/>
      <c r="AN49" s="19"/>
      <c r="AO49" s="19"/>
      <c r="AP49" s="113">
        <f t="shared" si="47"/>
        <v>0</v>
      </c>
      <c r="AQ49" s="28"/>
      <c r="AR49" s="29"/>
      <c r="AS49" s="29"/>
      <c r="AT49" s="29"/>
      <c r="AU49" s="29"/>
      <c r="AV49" s="29"/>
      <c r="AW49" s="29"/>
      <c r="AX49" s="29"/>
      <c r="AY49" s="29"/>
      <c r="AZ49" s="29"/>
      <c r="BA49" s="29"/>
      <c r="BB49" s="29"/>
      <c r="BC49" s="29"/>
      <c r="BD49" s="29"/>
      <c r="BE49" s="29"/>
      <c r="BF49" s="29"/>
      <c r="BG49" s="29"/>
      <c r="BH49" s="29"/>
      <c r="BI49" s="29"/>
      <c r="BJ49" s="30"/>
      <c r="BV49" s="168">
        <v>1</v>
      </c>
      <c r="BW49" s="40">
        <f t="shared" si="37"/>
        <v>0</v>
      </c>
      <c r="BX49" s="42">
        <f t="shared" si="38"/>
        <v>0</v>
      </c>
      <c r="BY49" s="168"/>
      <c r="BZ49" s="43">
        <f t="shared" si="40"/>
        <v>0</v>
      </c>
      <c r="CA49" s="38" t="str">
        <f t="shared" si="41"/>
        <v>-</v>
      </c>
      <c r="CB49" s="172">
        <f t="shared" ref="CB49:CQ64" si="52">IF(AQ48="",CB48,CB48+1)</f>
        <v>1</v>
      </c>
      <c r="CC49" s="172">
        <f t="shared" si="52"/>
        <v>1</v>
      </c>
      <c r="CD49" s="172">
        <f t="shared" si="52"/>
        <v>1</v>
      </c>
      <c r="CE49" s="172">
        <f t="shared" si="52"/>
        <v>1</v>
      </c>
      <c r="CF49" s="172">
        <f t="shared" si="52"/>
        <v>1</v>
      </c>
      <c r="CG49" s="172">
        <f t="shared" si="52"/>
        <v>1</v>
      </c>
      <c r="CH49" s="172">
        <f t="shared" si="52"/>
        <v>1</v>
      </c>
      <c r="CI49" s="172">
        <f t="shared" si="52"/>
        <v>1</v>
      </c>
      <c r="CJ49" s="172">
        <f t="shared" si="52"/>
        <v>1</v>
      </c>
      <c r="CK49" s="172">
        <f t="shared" si="52"/>
        <v>1</v>
      </c>
      <c r="CL49" s="172">
        <f t="shared" si="52"/>
        <v>1</v>
      </c>
      <c r="CM49" s="172">
        <f t="shared" si="52"/>
        <v>1</v>
      </c>
      <c r="CN49" s="172">
        <f t="shared" si="52"/>
        <v>1</v>
      </c>
      <c r="CO49" s="172">
        <f t="shared" si="52"/>
        <v>1</v>
      </c>
      <c r="CP49" s="172">
        <f t="shared" si="52"/>
        <v>1</v>
      </c>
      <c r="CQ49" s="172">
        <f t="shared" si="50"/>
        <v>1</v>
      </c>
      <c r="CR49" s="172">
        <f t="shared" si="50"/>
        <v>1</v>
      </c>
      <c r="CS49" s="172">
        <f t="shared" si="50"/>
        <v>1</v>
      </c>
      <c r="CT49" s="172">
        <f t="shared" si="50"/>
        <v>1</v>
      </c>
      <c r="CU49" s="172">
        <f t="shared" si="50"/>
        <v>1</v>
      </c>
      <c r="CZ49" s="172">
        <v>4</v>
      </c>
      <c r="DA49" s="172" t="s">
        <v>278</v>
      </c>
      <c r="DB49" s="32" t="str">
        <f>T(LOOKUP(CZ49,$DM$1:$EF$1,$DM$2:$EF$2))</f>
        <v/>
      </c>
      <c r="DD49" s="172">
        <f t="shared" si="18"/>
        <v>1</v>
      </c>
      <c r="DE49" s="172">
        <v>47</v>
      </c>
      <c r="DL49" s="172">
        <f t="shared" si="13"/>
        <v>0</v>
      </c>
      <c r="DM49" s="172">
        <f t="shared" si="14"/>
        <v>1</v>
      </c>
      <c r="DN49" s="172">
        <f t="shared" si="15"/>
        <v>1</v>
      </c>
      <c r="DO49" s="172">
        <f t="shared" si="45"/>
        <v>1</v>
      </c>
      <c r="DP49" s="172">
        <f t="shared" si="45"/>
        <v>1</v>
      </c>
      <c r="DQ49" s="172">
        <f t="shared" si="45"/>
        <v>1</v>
      </c>
      <c r="DR49" s="172">
        <f t="shared" si="45"/>
        <v>1</v>
      </c>
      <c r="DS49" s="172">
        <f t="shared" si="45"/>
        <v>1</v>
      </c>
      <c r="DT49" s="172">
        <f t="shared" si="45"/>
        <v>1</v>
      </c>
      <c r="DU49" s="172">
        <f t="shared" si="45"/>
        <v>1</v>
      </c>
      <c r="DV49" s="172">
        <f t="shared" si="46"/>
        <v>1</v>
      </c>
      <c r="DW49" s="172">
        <f t="shared" si="46"/>
        <v>1</v>
      </c>
      <c r="DX49" s="172">
        <f t="shared" si="46"/>
        <v>1</v>
      </c>
      <c r="DY49" s="172">
        <f t="shared" si="46"/>
        <v>1</v>
      </c>
      <c r="DZ49" s="172">
        <f t="shared" si="46"/>
        <v>1</v>
      </c>
      <c r="EA49" s="172">
        <f t="shared" si="46"/>
        <v>1</v>
      </c>
      <c r="EB49" s="172">
        <f t="shared" si="46"/>
        <v>1</v>
      </c>
      <c r="EC49" s="172">
        <f t="shared" si="46"/>
        <v>1</v>
      </c>
      <c r="ED49" s="172">
        <f t="shared" si="46"/>
        <v>1</v>
      </c>
      <c r="EE49" s="172">
        <f t="shared" si="46"/>
        <v>1</v>
      </c>
      <c r="EF49" s="172">
        <f t="shared" si="46"/>
        <v>1</v>
      </c>
      <c r="EG49" s="172">
        <f t="shared" si="7"/>
        <v>0</v>
      </c>
    </row>
    <row r="50" spans="20:137" x14ac:dyDescent="0.25">
      <c r="T50" s="5"/>
      <c r="U50" s="13"/>
      <c r="V50" s="5"/>
      <c r="W50" s="5" t="str">
        <f t="shared" si="2"/>
        <v/>
      </c>
      <c r="X50" s="5"/>
      <c r="Y50" s="5"/>
      <c r="Z50" s="5"/>
      <c r="AA50" s="16" t="s">
        <v>458</v>
      </c>
      <c r="AB50" s="15">
        <v>10</v>
      </c>
      <c r="AC50" s="21"/>
      <c r="AD50" s="20"/>
      <c r="AE50" s="20"/>
      <c r="AF50" s="20"/>
      <c r="AG50" s="20"/>
      <c r="AH50" s="20"/>
      <c r="AI50" s="20"/>
      <c r="AJ50" s="21"/>
      <c r="AK50" s="20"/>
      <c r="AL50" s="20"/>
      <c r="AM50" s="20"/>
      <c r="AN50" s="20"/>
      <c r="AO50" s="20"/>
      <c r="AP50" s="15">
        <f t="shared" si="47"/>
        <v>0</v>
      </c>
      <c r="AQ50" s="28"/>
      <c r="AR50" s="29"/>
      <c r="AS50" s="29"/>
      <c r="AT50" s="29"/>
      <c r="AU50" s="29"/>
      <c r="AV50" s="29"/>
      <c r="AW50" s="29"/>
      <c r="AX50" s="29"/>
      <c r="AY50" s="29"/>
      <c r="AZ50" s="29"/>
      <c r="BA50" s="29"/>
      <c r="BB50" s="29"/>
      <c r="BC50" s="29"/>
      <c r="BD50" s="29"/>
      <c r="BE50" s="29"/>
      <c r="BF50" s="29"/>
      <c r="BG50" s="29"/>
      <c r="BH50" s="29"/>
      <c r="BI50" s="29"/>
      <c r="BJ50" s="30"/>
      <c r="BV50" s="168">
        <v>1</v>
      </c>
      <c r="BW50" s="40">
        <f t="shared" si="37"/>
        <v>0</v>
      </c>
      <c r="BX50" s="42">
        <f t="shared" si="38"/>
        <v>0</v>
      </c>
      <c r="BY50" s="168"/>
      <c r="BZ50" s="43">
        <f t="shared" si="40"/>
        <v>0</v>
      </c>
      <c r="CA50" s="38" t="str">
        <f t="shared" si="41"/>
        <v>-</v>
      </c>
      <c r="CB50" s="172">
        <f t="shared" si="52"/>
        <v>1</v>
      </c>
      <c r="CC50" s="172">
        <f t="shared" si="52"/>
        <v>1</v>
      </c>
      <c r="CD50" s="172">
        <f t="shared" si="52"/>
        <v>1</v>
      </c>
      <c r="CE50" s="172">
        <f t="shared" si="52"/>
        <v>1</v>
      </c>
      <c r="CF50" s="172">
        <f t="shared" si="52"/>
        <v>1</v>
      </c>
      <c r="CG50" s="172">
        <f t="shared" si="52"/>
        <v>1</v>
      </c>
      <c r="CH50" s="172">
        <f t="shared" si="52"/>
        <v>1</v>
      </c>
      <c r="CI50" s="172">
        <f t="shared" si="52"/>
        <v>1</v>
      </c>
      <c r="CJ50" s="172">
        <f t="shared" si="52"/>
        <v>1</v>
      </c>
      <c r="CK50" s="172">
        <f t="shared" si="52"/>
        <v>1</v>
      </c>
      <c r="CL50" s="172">
        <f t="shared" si="52"/>
        <v>1</v>
      </c>
      <c r="CM50" s="172">
        <f t="shared" si="52"/>
        <v>1</v>
      </c>
      <c r="CN50" s="172">
        <f t="shared" si="52"/>
        <v>1</v>
      </c>
      <c r="CO50" s="172">
        <f t="shared" si="52"/>
        <v>1</v>
      </c>
      <c r="CP50" s="172">
        <f t="shared" si="52"/>
        <v>1</v>
      </c>
      <c r="CQ50" s="172">
        <f t="shared" si="50"/>
        <v>1</v>
      </c>
      <c r="CR50" s="172">
        <f t="shared" si="50"/>
        <v>1</v>
      </c>
      <c r="CS50" s="172">
        <f t="shared" si="50"/>
        <v>1</v>
      </c>
      <c r="CT50" s="172">
        <f t="shared" si="50"/>
        <v>1</v>
      </c>
      <c r="CU50" s="172">
        <f t="shared" si="50"/>
        <v>1</v>
      </c>
      <c r="DA50" s="172">
        <v>1</v>
      </c>
      <c r="DB50" s="32" t="str">
        <f t="shared" ref="DB50:DB61" si="53">T(CONCATENATE(LOOKUP(DA50,CE$3:CE$80,AT$3:AT$80)," ",LOOKUP(DA50,CE$3:CE$80,$CA$3:$CA$80)))</f>
        <v xml:space="preserve"> </v>
      </c>
      <c r="DD50" s="172">
        <f t="shared" si="18"/>
        <v>1</v>
      </c>
      <c r="DE50" s="172">
        <v>48</v>
      </c>
      <c r="DL50" s="172">
        <f t="shared" si="13"/>
        <v>0</v>
      </c>
      <c r="DM50" s="172">
        <f t="shared" si="14"/>
        <v>1</v>
      </c>
      <c r="DN50" s="172">
        <f t="shared" si="15"/>
        <v>1</v>
      </c>
      <c r="DO50" s="172">
        <f t="shared" si="45"/>
        <v>1</v>
      </c>
      <c r="DP50" s="172">
        <f t="shared" si="45"/>
        <v>1</v>
      </c>
      <c r="DQ50" s="172">
        <f t="shared" si="45"/>
        <v>1</v>
      </c>
      <c r="DR50" s="172">
        <f t="shared" si="45"/>
        <v>1</v>
      </c>
      <c r="DS50" s="172">
        <f t="shared" si="45"/>
        <v>1</v>
      </c>
      <c r="DT50" s="172">
        <f t="shared" si="45"/>
        <v>1</v>
      </c>
      <c r="DU50" s="172">
        <f t="shared" si="45"/>
        <v>1</v>
      </c>
      <c r="DV50" s="172">
        <f t="shared" si="46"/>
        <v>1</v>
      </c>
      <c r="DW50" s="172">
        <f t="shared" si="46"/>
        <v>1</v>
      </c>
      <c r="DX50" s="172">
        <f t="shared" si="46"/>
        <v>1</v>
      </c>
      <c r="DY50" s="172">
        <f t="shared" si="46"/>
        <v>1</v>
      </c>
      <c r="DZ50" s="172">
        <f t="shared" si="46"/>
        <v>1</v>
      </c>
      <c r="EA50" s="172">
        <f t="shared" si="46"/>
        <v>1</v>
      </c>
      <c r="EB50" s="172">
        <f t="shared" si="46"/>
        <v>1</v>
      </c>
      <c r="EC50" s="172">
        <f t="shared" si="46"/>
        <v>1</v>
      </c>
      <c r="ED50" s="172">
        <f t="shared" si="46"/>
        <v>1</v>
      </c>
      <c r="EE50" s="172">
        <f t="shared" si="46"/>
        <v>1</v>
      </c>
      <c r="EF50" s="172">
        <f t="shared" si="46"/>
        <v>1</v>
      </c>
      <c r="EG50" s="172">
        <f t="shared" si="7"/>
        <v>0</v>
      </c>
    </row>
    <row r="51" spans="20:137" x14ac:dyDescent="0.25">
      <c r="T51" s="5"/>
      <c r="U51" s="13"/>
      <c r="V51" s="5"/>
      <c r="W51" s="5" t="str">
        <f t="shared" si="2"/>
        <v/>
      </c>
      <c r="X51" s="5"/>
      <c r="Y51" s="5"/>
      <c r="Z51" s="5"/>
      <c r="AA51" s="16" t="s">
        <v>459</v>
      </c>
      <c r="AB51" s="15">
        <v>8</v>
      </c>
      <c r="AC51" s="19"/>
      <c r="AD51" s="19"/>
      <c r="AE51" s="21"/>
      <c r="AF51" s="19"/>
      <c r="AG51" s="19"/>
      <c r="AH51" s="21"/>
      <c r="AI51" s="19"/>
      <c r="AJ51" s="21"/>
      <c r="AK51" s="19"/>
      <c r="AL51" s="19"/>
      <c r="AM51" s="19"/>
      <c r="AN51" s="19"/>
      <c r="AO51" s="19"/>
      <c r="AP51" s="113">
        <f>SUM(AQ51:BJ51)*(AB51+AE51+AH51+25*AJ51)</f>
        <v>0</v>
      </c>
      <c r="AQ51" s="28"/>
      <c r="AR51" s="29"/>
      <c r="AS51" s="29"/>
      <c r="AT51" s="29"/>
      <c r="AU51" s="29"/>
      <c r="AV51" s="29"/>
      <c r="AW51" s="29"/>
      <c r="AX51" s="29"/>
      <c r="AY51" s="29"/>
      <c r="AZ51" s="29"/>
      <c r="BA51" s="29"/>
      <c r="BB51" s="29"/>
      <c r="BC51" s="29"/>
      <c r="BD51" s="29"/>
      <c r="BE51" s="29"/>
      <c r="BF51" s="29"/>
      <c r="BG51" s="29"/>
      <c r="BH51" s="29"/>
      <c r="BI51" s="29"/>
      <c r="BJ51" s="30"/>
      <c r="BV51" s="168">
        <v>1</v>
      </c>
      <c r="BW51" s="40">
        <f t="shared" si="37"/>
        <v>0</v>
      </c>
      <c r="BX51" s="42">
        <f t="shared" si="38"/>
        <v>0</v>
      </c>
      <c r="BY51" s="168"/>
      <c r="BZ51" s="43">
        <f t="shared" si="40"/>
        <v>0</v>
      </c>
      <c r="CA51" s="38" t="str">
        <f t="shared" si="41"/>
        <v>-</v>
      </c>
      <c r="CB51" s="172">
        <f t="shared" si="52"/>
        <v>1</v>
      </c>
      <c r="CC51" s="172">
        <f t="shared" si="52"/>
        <v>1</v>
      </c>
      <c r="CD51" s="172">
        <f t="shared" si="52"/>
        <v>1</v>
      </c>
      <c r="CE51" s="172">
        <f t="shared" si="52"/>
        <v>1</v>
      </c>
      <c r="CF51" s="172">
        <f t="shared" si="52"/>
        <v>1</v>
      </c>
      <c r="CG51" s="172">
        <f t="shared" si="52"/>
        <v>1</v>
      </c>
      <c r="CH51" s="172">
        <f t="shared" si="52"/>
        <v>1</v>
      </c>
      <c r="CI51" s="172">
        <f t="shared" si="52"/>
        <v>1</v>
      </c>
      <c r="CJ51" s="172">
        <f t="shared" si="52"/>
        <v>1</v>
      </c>
      <c r="CK51" s="172">
        <f t="shared" si="52"/>
        <v>1</v>
      </c>
      <c r="CL51" s="172">
        <f t="shared" si="52"/>
        <v>1</v>
      </c>
      <c r="CM51" s="172">
        <f t="shared" si="52"/>
        <v>1</v>
      </c>
      <c r="CN51" s="172">
        <f t="shared" si="52"/>
        <v>1</v>
      </c>
      <c r="CO51" s="172">
        <f t="shared" si="52"/>
        <v>1</v>
      </c>
      <c r="CP51" s="172">
        <f t="shared" si="52"/>
        <v>1</v>
      </c>
      <c r="CQ51" s="172">
        <f t="shared" si="50"/>
        <v>1</v>
      </c>
      <c r="CR51" s="172">
        <f t="shared" si="50"/>
        <v>1</v>
      </c>
      <c r="CS51" s="172">
        <f t="shared" si="50"/>
        <v>1</v>
      </c>
      <c r="CT51" s="172">
        <f t="shared" si="50"/>
        <v>1</v>
      </c>
      <c r="CU51" s="172">
        <f t="shared" si="50"/>
        <v>1</v>
      </c>
      <c r="DA51" s="172">
        <v>2</v>
      </c>
      <c r="DB51" s="32" t="str">
        <f t="shared" si="53"/>
        <v xml:space="preserve"> </v>
      </c>
      <c r="DD51" s="172">
        <f t="shared" si="18"/>
        <v>1</v>
      </c>
      <c r="DE51" s="172">
        <v>49</v>
      </c>
      <c r="DL51" s="172">
        <f t="shared" si="13"/>
        <v>0</v>
      </c>
      <c r="DM51" s="172">
        <f t="shared" si="14"/>
        <v>1</v>
      </c>
      <c r="DN51" s="172">
        <f t="shared" si="15"/>
        <v>1</v>
      </c>
      <c r="DO51" s="172">
        <f t="shared" si="45"/>
        <v>1</v>
      </c>
      <c r="DP51" s="172">
        <f t="shared" si="45"/>
        <v>1</v>
      </c>
      <c r="DQ51" s="172">
        <f t="shared" si="45"/>
        <v>1</v>
      </c>
      <c r="DR51" s="172">
        <f t="shared" si="45"/>
        <v>1</v>
      </c>
      <c r="DS51" s="172">
        <f t="shared" si="45"/>
        <v>1</v>
      </c>
      <c r="DT51" s="172">
        <f t="shared" si="45"/>
        <v>1</v>
      </c>
      <c r="DU51" s="172">
        <f t="shared" si="45"/>
        <v>1</v>
      </c>
      <c r="DV51" s="172">
        <f t="shared" si="46"/>
        <v>1</v>
      </c>
      <c r="DW51" s="172">
        <f t="shared" si="46"/>
        <v>1</v>
      </c>
      <c r="DX51" s="172">
        <f t="shared" si="46"/>
        <v>1</v>
      </c>
      <c r="DY51" s="172">
        <f t="shared" si="46"/>
        <v>1</v>
      </c>
      <c r="DZ51" s="172">
        <f t="shared" si="46"/>
        <v>1</v>
      </c>
      <c r="EA51" s="172">
        <f t="shared" si="46"/>
        <v>1</v>
      </c>
      <c r="EB51" s="172">
        <f t="shared" si="46"/>
        <v>1</v>
      </c>
      <c r="EC51" s="172">
        <f t="shared" si="46"/>
        <v>1</v>
      </c>
      <c r="ED51" s="172">
        <f t="shared" si="46"/>
        <v>1</v>
      </c>
      <c r="EE51" s="172">
        <f t="shared" si="46"/>
        <v>1</v>
      </c>
      <c r="EF51" s="172">
        <f t="shared" si="46"/>
        <v>1</v>
      </c>
      <c r="EG51" s="172">
        <f t="shared" si="7"/>
        <v>0</v>
      </c>
    </row>
    <row r="52" spans="20:137" x14ac:dyDescent="0.25">
      <c r="T52" s="5"/>
      <c r="U52" s="13"/>
      <c r="V52" s="5"/>
      <c r="W52" s="5" t="str">
        <f t="shared" si="2"/>
        <v/>
      </c>
      <c r="X52" s="5"/>
      <c r="Y52" s="5"/>
      <c r="Z52" s="5"/>
      <c r="AA52" s="16" t="s">
        <v>459</v>
      </c>
      <c r="AB52" s="15">
        <v>8</v>
      </c>
      <c r="AC52" s="20"/>
      <c r="AD52" s="20"/>
      <c r="AE52" s="21"/>
      <c r="AF52" s="20"/>
      <c r="AG52" s="20"/>
      <c r="AH52" s="21"/>
      <c r="AI52" s="20"/>
      <c r="AJ52" s="21"/>
      <c r="AK52" s="20"/>
      <c r="AL52" s="20"/>
      <c r="AM52" s="20"/>
      <c r="AN52" s="20"/>
      <c r="AO52" s="20"/>
      <c r="AP52" s="113">
        <f>SUM(AQ52:BJ52)*(AB52+AE52+AH52+25*AJ52)</f>
        <v>0</v>
      </c>
      <c r="AQ52" s="28"/>
      <c r="AR52" s="29"/>
      <c r="AS52" s="29"/>
      <c r="AT52" s="29"/>
      <c r="AU52" s="29"/>
      <c r="AV52" s="29"/>
      <c r="AW52" s="29"/>
      <c r="AX52" s="29"/>
      <c r="AY52" s="29"/>
      <c r="AZ52" s="29"/>
      <c r="BA52" s="29"/>
      <c r="BB52" s="29"/>
      <c r="BC52" s="29"/>
      <c r="BD52" s="29"/>
      <c r="BE52" s="29"/>
      <c r="BF52" s="29"/>
      <c r="BG52" s="29"/>
      <c r="BH52" s="29"/>
      <c r="BI52" s="29"/>
      <c r="BJ52" s="30"/>
      <c r="BV52" s="168">
        <v>1</v>
      </c>
      <c r="BW52" s="40">
        <f t="shared" si="37"/>
        <v>0</v>
      </c>
      <c r="BX52" s="42">
        <f t="shared" si="38"/>
        <v>0</v>
      </c>
      <c r="BY52" s="168"/>
      <c r="BZ52" s="43">
        <f t="shared" si="40"/>
        <v>0</v>
      </c>
      <c r="CA52" s="38" t="str">
        <f t="shared" si="41"/>
        <v>-</v>
      </c>
      <c r="CB52" s="172">
        <f t="shared" si="52"/>
        <v>1</v>
      </c>
      <c r="CC52" s="172">
        <f t="shared" si="52"/>
        <v>1</v>
      </c>
      <c r="CD52" s="172">
        <f t="shared" si="52"/>
        <v>1</v>
      </c>
      <c r="CE52" s="172">
        <f t="shared" si="52"/>
        <v>1</v>
      </c>
      <c r="CF52" s="172">
        <f t="shared" si="52"/>
        <v>1</v>
      </c>
      <c r="CG52" s="172">
        <f t="shared" si="52"/>
        <v>1</v>
      </c>
      <c r="CH52" s="172">
        <f t="shared" si="52"/>
        <v>1</v>
      </c>
      <c r="CI52" s="172">
        <f t="shared" si="52"/>
        <v>1</v>
      </c>
      <c r="CJ52" s="172">
        <f t="shared" si="52"/>
        <v>1</v>
      </c>
      <c r="CK52" s="172">
        <f t="shared" si="52"/>
        <v>1</v>
      </c>
      <c r="CL52" s="172">
        <f t="shared" si="52"/>
        <v>1</v>
      </c>
      <c r="CM52" s="172">
        <f t="shared" si="52"/>
        <v>1</v>
      </c>
      <c r="CN52" s="172">
        <f t="shared" si="52"/>
        <v>1</v>
      </c>
      <c r="CO52" s="172">
        <f t="shared" si="52"/>
        <v>1</v>
      </c>
      <c r="CP52" s="172">
        <f t="shared" si="52"/>
        <v>1</v>
      </c>
      <c r="CQ52" s="172">
        <f t="shared" si="50"/>
        <v>1</v>
      </c>
      <c r="CR52" s="172">
        <f t="shared" si="50"/>
        <v>1</v>
      </c>
      <c r="CS52" s="172">
        <f t="shared" si="50"/>
        <v>1</v>
      </c>
      <c r="CT52" s="172">
        <f t="shared" si="50"/>
        <v>1</v>
      </c>
      <c r="CU52" s="172">
        <f t="shared" si="50"/>
        <v>1</v>
      </c>
      <c r="DA52" s="172">
        <v>3</v>
      </c>
      <c r="DB52" s="32" t="str">
        <f t="shared" si="53"/>
        <v xml:space="preserve"> </v>
      </c>
      <c r="DD52" s="172">
        <f t="shared" si="18"/>
        <v>1</v>
      </c>
      <c r="DE52" s="172">
        <v>50</v>
      </c>
      <c r="DL52" s="172">
        <f t="shared" si="13"/>
        <v>0</v>
      </c>
      <c r="DM52" s="172">
        <f t="shared" si="14"/>
        <v>1</v>
      </c>
      <c r="DN52" s="172">
        <f t="shared" si="15"/>
        <v>1</v>
      </c>
      <c r="DO52" s="172">
        <f t="shared" ref="DO52:DU67" si="54">IF(OR($CX51=0,ISERROR(SEARCH(DO$1,SUBSTITUTE($CX51,DY$1,"")))),DO51,DO51+1)</f>
        <v>1</v>
      </c>
      <c r="DP52" s="172">
        <f t="shared" si="54"/>
        <v>1</v>
      </c>
      <c r="DQ52" s="172">
        <f t="shared" si="54"/>
        <v>1</v>
      </c>
      <c r="DR52" s="172">
        <f t="shared" si="54"/>
        <v>1</v>
      </c>
      <c r="DS52" s="172">
        <f t="shared" si="54"/>
        <v>1</v>
      </c>
      <c r="DT52" s="172">
        <f t="shared" si="54"/>
        <v>1</v>
      </c>
      <c r="DU52" s="172">
        <f t="shared" si="54"/>
        <v>1</v>
      </c>
      <c r="DV52" s="172">
        <f t="shared" si="46"/>
        <v>1</v>
      </c>
      <c r="DW52" s="172">
        <f t="shared" si="46"/>
        <v>1</v>
      </c>
      <c r="DX52" s="172">
        <f t="shared" si="46"/>
        <v>1</v>
      </c>
      <c r="DY52" s="172">
        <f t="shared" si="46"/>
        <v>1</v>
      </c>
      <c r="DZ52" s="172">
        <f t="shared" si="46"/>
        <v>1</v>
      </c>
      <c r="EA52" s="172">
        <f t="shared" si="46"/>
        <v>1</v>
      </c>
      <c r="EB52" s="172">
        <f t="shared" si="46"/>
        <v>1</v>
      </c>
      <c r="EC52" s="172">
        <f t="shared" si="46"/>
        <v>1</v>
      </c>
      <c r="ED52" s="172">
        <f t="shared" si="46"/>
        <v>1</v>
      </c>
      <c r="EE52" s="172">
        <f t="shared" si="46"/>
        <v>1</v>
      </c>
      <c r="EF52" s="172">
        <f t="shared" si="46"/>
        <v>1</v>
      </c>
      <c r="EG52" s="172">
        <f t="shared" si="7"/>
        <v>0</v>
      </c>
    </row>
    <row r="53" spans="20:137" x14ac:dyDescent="0.25">
      <c r="T53" s="5"/>
      <c r="U53" s="13"/>
      <c r="V53" s="5"/>
      <c r="W53" s="5" t="str">
        <f t="shared" si="2"/>
        <v/>
      </c>
      <c r="X53" s="5"/>
      <c r="Y53" s="5"/>
      <c r="Z53" s="5"/>
      <c r="AA53" s="16" t="s">
        <v>459</v>
      </c>
      <c r="AB53" s="15">
        <v>8</v>
      </c>
      <c r="AC53" s="19"/>
      <c r="AD53" s="19"/>
      <c r="AE53" s="21"/>
      <c r="AF53" s="19"/>
      <c r="AG53" s="19"/>
      <c r="AH53" s="21"/>
      <c r="AI53" s="19"/>
      <c r="AJ53" s="21"/>
      <c r="AK53" s="19"/>
      <c r="AL53" s="19"/>
      <c r="AM53" s="19"/>
      <c r="AN53" s="19"/>
      <c r="AO53" s="19"/>
      <c r="AP53" s="113">
        <f>SUM(AQ53:BJ53)*(AB53+AE53+AH53+25*AJ53)</f>
        <v>0</v>
      </c>
      <c r="AQ53" s="28"/>
      <c r="AR53" s="29"/>
      <c r="AS53" s="29"/>
      <c r="AT53" s="29"/>
      <c r="AU53" s="29"/>
      <c r="AV53" s="29"/>
      <c r="AW53" s="29"/>
      <c r="AX53" s="29"/>
      <c r="AY53" s="29"/>
      <c r="AZ53" s="29"/>
      <c r="BA53" s="29"/>
      <c r="BB53" s="29"/>
      <c r="BC53" s="29"/>
      <c r="BD53" s="29"/>
      <c r="BE53" s="29"/>
      <c r="BF53" s="29"/>
      <c r="BG53" s="29"/>
      <c r="BH53" s="29"/>
      <c r="BI53" s="29"/>
      <c r="BJ53" s="30"/>
      <c r="BV53" s="168">
        <v>1</v>
      </c>
      <c r="BW53" s="40">
        <f t="shared" si="37"/>
        <v>0</v>
      </c>
      <c r="BX53" s="42">
        <f t="shared" si="38"/>
        <v>0</v>
      </c>
      <c r="BY53" s="168"/>
      <c r="BZ53" s="43">
        <f t="shared" si="40"/>
        <v>0</v>
      </c>
      <c r="CA53" s="38" t="str">
        <f t="shared" si="41"/>
        <v>-</v>
      </c>
      <c r="CB53" s="172">
        <f t="shared" si="52"/>
        <v>1</v>
      </c>
      <c r="CC53" s="172">
        <f t="shared" si="52"/>
        <v>1</v>
      </c>
      <c r="CD53" s="172">
        <f t="shared" si="52"/>
        <v>1</v>
      </c>
      <c r="CE53" s="172">
        <f t="shared" si="52"/>
        <v>1</v>
      </c>
      <c r="CF53" s="172">
        <f t="shared" si="52"/>
        <v>1</v>
      </c>
      <c r="CG53" s="172">
        <f t="shared" si="52"/>
        <v>1</v>
      </c>
      <c r="CH53" s="172">
        <f t="shared" si="52"/>
        <v>1</v>
      </c>
      <c r="CI53" s="172">
        <f t="shared" si="52"/>
        <v>1</v>
      </c>
      <c r="CJ53" s="172">
        <f t="shared" si="52"/>
        <v>1</v>
      </c>
      <c r="CK53" s="172">
        <f t="shared" si="52"/>
        <v>1</v>
      </c>
      <c r="CL53" s="172">
        <f t="shared" si="52"/>
        <v>1</v>
      </c>
      <c r="CM53" s="172">
        <f t="shared" si="52"/>
        <v>1</v>
      </c>
      <c r="CN53" s="172">
        <f t="shared" si="52"/>
        <v>1</v>
      </c>
      <c r="CO53" s="172">
        <f t="shared" si="52"/>
        <v>1</v>
      </c>
      <c r="CP53" s="172">
        <f t="shared" si="52"/>
        <v>1</v>
      </c>
      <c r="CQ53" s="172">
        <f t="shared" si="50"/>
        <v>1</v>
      </c>
      <c r="CR53" s="172">
        <f t="shared" si="50"/>
        <v>1</v>
      </c>
      <c r="CS53" s="172">
        <f t="shared" si="50"/>
        <v>1</v>
      </c>
      <c r="CT53" s="172">
        <f t="shared" si="50"/>
        <v>1</v>
      </c>
      <c r="CU53" s="172">
        <f t="shared" si="50"/>
        <v>1</v>
      </c>
      <c r="DA53" s="172">
        <v>4</v>
      </c>
      <c r="DB53" s="32" t="str">
        <f t="shared" si="53"/>
        <v xml:space="preserve"> </v>
      </c>
      <c r="DD53" s="172">
        <f t="shared" si="18"/>
        <v>1</v>
      </c>
      <c r="DE53" s="172">
        <v>51</v>
      </c>
      <c r="DL53" s="172">
        <f t="shared" si="13"/>
        <v>0</v>
      </c>
      <c r="DM53" s="172">
        <f t="shared" si="14"/>
        <v>1</v>
      </c>
      <c r="DN53" s="172">
        <f t="shared" si="15"/>
        <v>1</v>
      </c>
      <c r="DO53" s="172">
        <f t="shared" si="54"/>
        <v>1</v>
      </c>
      <c r="DP53" s="172">
        <f t="shared" si="54"/>
        <v>1</v>
      </c>
      <c r="DQ53" s="172">
        <f t="shared" si="54"/>
        <v>1</v>
      </c>
      <c r="DR53" s="172">
        <f t="shared" si="54"/>
        <v>1</v>
      </c>
      <c r="DS53" s="172">
        <f t="shared" si="54"/>
        <v>1</v>
      </c>
      <c r="DT53" s="172">
        <f t="shared" si="54"/>
        <v>1</v>
      </c>
      <c r="DU53" s="172">
        <f t="shared" si="54"/>
        <v>1</v>
      </c>
      <c r="DV53" s="172">
        <f t="shared" ref="DV53:EF68" si="55">IF(OR($CX52=0,ISERROR(SEARCH(DV$1,$CX52))),DV52,DV52+1)</f>
        <v>1</v>
      </c>
      <c r="DW53" s="172">
        <f t="shared" si="55"/>
        <v>1</v>
      </c>
      <c r="DX53" s="172">
        <f t="shared" si="55"/>
        <v>1</v>
      </c>
      <c r="DY53" s="172">
        <f t="shared" si="55"/>
        <v>1</v>
      </c>
      <c r="DZ53" s="172">
        <f t="shared" si="55"/>
        <v>1</v>
      </c>
      <c r="EA53" s="172">
        <f t="shared" si="55"/>
        <v>1</v>
      </c>
      <c r="EB53" s="172">
        <f t="shared" si="55"/>
        <v>1</v>
      </c>
      <c r="EC53" s="172">
        <f t="shared" si="55"/>
        <v>1</v>
      </c>
      <c r="ED53" s="172">
        <f t="shared" si="55"/>
        <v>1</v>
      </c>
      <c r="EE53" s="172">
        <f t="shared" si="55"/>
        <v>1</v>
      </c>
      <c r="EF53" s="172">
        <f t="shared" si="55"/>
        <v>1</v>
      </c>
      <c r="EG53" s="172">
        <f t="shared" si="7"/>
        <v>0</v>
      </c>
    </row>
    <row r="54" spans="20:137" x14ac:dyDescent="0.25">
      <c r="T54" s="5"/>
      <c r="U54" s="13"/>
      <c r="V54" s="5"/>
      <c r="W54" s="5" t="str">
        <f t="shared" si="2"/>
        <v/>
      </c>
      <c r="X54" s="5"/>
      <c r="Y54" s="5"/>
      <c r="Z54" s="5"/>
      <c r="AA54" s="16" t="s">
        <v>459</v>
      </c>
      <c r="AB54" s="15">
        <v>8</v>
      </c>
      <c r="AC54" s="20"/>
      <c r="AD54" s="20"/>
      <c r="AE54" s="21"/>
      <c r="AF54" s="20"/>
      <c r="AG54" s="20"/>
      <c r="AH54" s="21"/>
      <c r="AI54" s="20"/>
      <c r="AJ54" s="21"/>
      <c r="AK54" s="20"/>
      <c r="AL54" s="20"/>
      <c r="AM54" s="20"/>
      <c r="AN54" s="20"/>
      <c r="AO54" s="20"/>
      <c r="AP54" s="113">
        <f>SUM(AQ54:BJ54)*(AB54+AE54+AH54+25*AJ54)</f>
        <v>0</v>
      </c>
      <c r="AQ54" s="28"/>
      <c r="AR54" s="29"/>
      <c r="AS54" s="29"/>
      <c r="AT54" s="29"/>
      <c r="AU54" s="29"/>
      <c r="AV54" s="29"/>
      <c r="AW54" s="29"/>
      <c r="AX54" s="29"/>
      <c r="AY54" s="29"/>
      <c r="AZ54" s="29"/>
      <c r="BA54" s="29"/>
      <c r="BB54" s="29"/>
      <c r="BC54" s="29"/>
      <c r="BD54" s="29"/>
      <c r="BE54" s="29"/>
      <c r="BF54" s="29"/>
      <c r="BG54" s="29"/>
      <c r="BH54" s="29"/>
      <c r="BI54" s="29"/>
      <c r="BJ54" s="30"/>
      <c r="BV54" s="168">
        <v>1</v>
      </c>
      <c r="BW54" s="40">
        <f t="shared" si="37"/>
        <v>0</v>
      </c>
      <c r="BX54" s="42">
        <f t="shared" si="38"/>
        <v>0</v>
      </c>
      <c r="BY54" s="168"/>
      <c r="BZ54" s="43">
        <f t="shared" si="40"/>
        <v>0</v>
      </c>
      <c r="CA54" s="38" t="str">
        <f t="shared" si="41"/>
        <v>-</v>
      </c>
      <c r="CB54" s="172">
        <f t="shared" si="52"/>
        <v>1</v>
      </c>
      <c r="CC54" s="172">
        <f t="shared" si="52"/>
        <v>1</v>
      </c>
      <c r="CD54" s="172">
        <f t="shared" si="52"/>
        <v>1</v>
      </c>
      <c r="CE54" s="172">
        <f t="shared" si="52"/>
        <v>1</v>
      </c>
      <c r="CF54" s="172">
        <f t="shared" si="52"/>
        <v>1</v>
      </c>
      <c r="CG54" s="172">
        <f t="shared" si="52"/>
        <v>1</v>
      </c>
      <c r="CH54" s="172">
        <f t="shared" si="52"/>
        <v>1</v>
      </c>
      <c r="CI54" s="172">
        <f t="shared" si="52"/>
        <v>1</v>
      </c>
      <c r="CJ54" s="172">
        <f t="shared" si="52"/>
        <v>1</v>
      </c>
      <c r="CK54" s="172">
        <f t="shared" si="52"/>
        <v>1</v>
      </c>
      <c r="CL54" s="172">
        <f t="shared" si="52"/>
        <v>1</v>
      </c>
      <c r="CM54" s="172">
        <f t="shared" si="52"/>
        <v>1</v>
      </c>
      <c r="CN54" s="172">
        <f t="shared" si="52"/>
        <v>1</v>
      </c>
      <c r="CO54" s="172">
        <f t="shared" si="52"/>
        <v>1</v>
      </c>
      <c r="CP54" s="172">
        <f t="shared" si="52"/>
        <v>1</v>
      </c>
      <c r="CQ54" s="172">
        <f t="shared" si="50"/>
        <v>1</v>
      </c>
      <c r="CR54" s="172">
        <f t="shared" si="50"/>
        <v>1</v>
      </c>
      <c r="CS54" s="172">
        <f t="shared" si="50"/>
        <v>1</v>
      </c>
      <c r="CT54" s="172">
        <f t="shared" si="50"/>
        <v>1</v>
      </c>
      <c r="CU54" s="172">
        <f t="shared" si="50"/>
        <v>1</v>
      </c>
      <c r="DA54" s="172">
        <v>5</v>
      </c>
      <c r="DB54" s="32" t="str">
        <f t="shared" si="53"/>
        <v xml:space="preserve"> </v>
      </c>
      <c r="DD54" s="172">
        <f t="shared" si="18"/>
        <v>1</v>
      </c>
      <c r="DE54" s="172">
        <v>52</v>
      </c>
      <c r="DL54" s="172">
        <f t="shared" si="13"/>
        <v>0</v>
      </c>
      <c r="DM54" s="172">
        <f t="shared" si="14"/>
        <v>1</v>
      </c>
      <c r="DN54" s="172">
        <f t="shared" si="15"/>
        <v>1</v>
      </c>
      <c r="DO54" s="172">
        <f t="shared" si="54"/>
        <v>1</v>
      </c>
      <c r="DP54" s="172">
        <f t="shared" si="54"/>
        <v>1</v>
      </c>
      <c r="DQ54" s="172">
        <f t="shared" si="54"/>
        <v>1</v>
      </c>
      <c r="DR54" s="172">
        <f t="shared" si="54"/>
        <v>1</v>
      </c>
      <c r="DS54" s="172">
        <f t="shared" si="54"/>
        <v>1</v>
      </c>
      <c r="DT54" s="172">
        <f t="shared" si="54"/>
        <v>1</v>
      </c>
      <c r="DU54" s="172">
        <f t="shared" si="54"/>
        <v>1</v>
      </c>
      <c r="DV54" s="172">
        <f t="shared" si="55"/>
        <v>1</v>
      </c>
      <c r="DW54" s="172">
        <f t="shared" si="55"/>
        <v>1</v>
      </c>
      <c r="DX54" s="172">
        <f t="shared" si="55"/>
        <v>1</v>
      </c>
      <c r="DY54" s="172">
        <f t="shared" si="55"/>
        <v>1</v>
      </c>
      <c r="DZ54" s="172">
        <f t="shared" si="55"/>
        <v>1</v>
      </c>
      <c r="EA54" s="172">
        <f t="shared" si="55"/>
        <v>1</v>
      </c>
      <c r="EB54" s="172">
        <f t="shared" si="55"/>
        <v>1</v>
      </c>
      <c r="EC54" s="172">
        <f t="shared" si="55"/>
        <v>1</v>
      </c>
      <c r="ED54" s="172">
        <f t="shared" si="55"/>
        <v>1</v>
      </c>
      <c r="EE54" s="172">
        <f t="shared" si="55"/>
        <v>1</v>
      </c>
      <c r="EF54" s="172">
        <f t="shared" si="55"/>
        <v>1</v>
      </c>
      <c r="EG54" s="172">
        <f t="shared" si="7"/>
        <v>0</v>
      </c>
    </row>
    <row r="55" spans="20:137" x14ac:dyDescent="0.25">
      <c r="T55" s="5"/>
      <c r="U55" s="13"/>
      <c r="V55" s="5"/>
      <c r="W55" s="5" t="str">
        <f t="shared" si="2"/>
        <v/>
      </c>
      <c r="X55" s="5"/>
      <c r="Y55" s="5"/>
      <c r="Z55" s="5"/>
      <c r="AA55" s="16" t="s">
        <v>459</v>
      </c>
      <c r="AB55" s="15">
        <v>8</v>
      </c>
      <c r="AC55" s="19"/>
      <c r="AD55" s="19"/>
      <c r="AE55" s="21"/>
      <c r="AF55" s="19"/>
      <c r="AG55" s="19"/>
      <c r="AH55" s="21"/>
      <c r="AI55" s="19"/>
      <c r="AJ55" s="21"/>
      <c r="AK55" s="19"/>
      <c r="AL55" s="19"/>
      <c r="AM55" s="19"/>
      <c r="AN55" s="19"/>
      <c r="AO55" s="19"/>
      <c r="AP55" s="15">
        <f>SUM(AQ55:BJ55)*(AB55+AE55+AH55+25*AJ55)</f>
        <v>0</v>
      </c>
      <c r="AQ55" s="28"/>
      <c r="AR55" s="29"/>
      <c r="AS55" s="29"/>
      <c r="AT55" s="29"/>
      <c r="AU55" s="29"/>
      <c r="AV55" s="29"/>
      <c r="AW55" s="29"/>
      <c r="AX55" s="29"/>
      <c r="AY55" s="29"/>
      <c r="AZ55" s="29"/>
      <c r="BA55" s="29"/>
      <c r="BB55" s="29"/>
      <c r="BC55" s="29"/>
      <c r="BD55" s="29"/>
      <c r="BE55" s="29"/>
      <c r="BF55" s="29"/>
      <c r="BG55" s="29"/>
      <c r="BH55" s="29"/>
      <c r="BI55" s="29"/>
      <c r="BJ55" s="30"/>
      <c r="BV55" s="168">
        <v>1</v>
      </c>
      <c r="BW55" s="40">
        <f t="shared" si="37"/>
        <v>0</v>
      </c>
      <c r="BX55" s="42">
        <f t="shared" si="38"/>
        <v>0</v>
      </c>
      <c r="BY55" s="168"/>
      <c r="BZ55" s="43">
        <f t="shared" si="40"/>
        <v>0</v>
      </c>
      <c r="CA55" s="38" t="str">
        <f t="shared" si="41"/>
        <v>-</v>
      </c>
      <c r="CB55" s="172">
        <f t="shared" si="52"/>
        <v>1</v>
      </c>
      <c r="CC55" s="172">
        <f t="shared" si="52"/>
        <v>1</v>
      </c>
      <c r="CD55" s="172">
        <f t="shared" si="52"/>
        <v>1</v>
      </c>
      <c r="CE55" s="172">
        <f t="shared" si="52"/>
        <v>1</v>
      </c>
      <c r="CF55" s="172">
        <f t="shared" si="52"/>
        <v>1</v>
      </c>
      <c r="CG55" s="172">
        <f t="shared" si="52"/>
        <v>1</v>
      </c>
      <c r="CH55" s="172">
        <f t="shared" si="52"/>
        <v>1</v>
      </c>
      <c r="CI55" s="172">
        <f t="shared" si="52"/>
        <v>1</v>
      </c>
      <c r="CJ55" s="172">
        <f t="shared" si="52"/>
        <v>1</v>
      </c>
      <c r="CK55" s="172">
        <f t="shared" si="52"/>
        <v>1</v>
      </c>
      <c r="CL55" s="172">
        <f t="shared" si="52"/>
        <v>1</v>
      </c>
      <c r="CM55" s="172">
        <f t="shared" si="52"/>
        <v>1</v>
      </c>
      <c r="CN55" s="172">
        <f t="shared" si="52"/>
        <v>1</v>
      </c>
      <c r="CO55" s="172">
        <f t="shared" si="52"/>
        <v>1</v>
      </c>
      <c r="CP55" s="172">
        <f t="shared" si="52"/>
        <v>1</v>
      </c>
      <c r="CQ55" s="172">
        <f t="shared" si="50"/>
        <v>1</v>
      </c>
      <c r="CR55" s="172">
        <f t="shared" si="50"/>
        <v>1</v>
      </c>
      <c r="CS55" s="172">
        <f t="shared" si="50"/>
        <v>1</v>
      </c>
      <c r="CT55" s="172">
        <f t="shared" si="50"/>
        <v>1</v>
      </c>
      <c r="CU55" s="172">
        <f t="shared" si="50"/>
        <v>1</v>
      </c>
      <c r="DA55" s="172">
        <v>6</v>
      </c>
      <c r="DB55" s="32" t="str">
        <f t="shared" si="53"/>
        <v xml:space="preserve"> </v>
      </c>
      <c r="DD55" s="172">
        <f t="shared" si="18"/>
        <v>1</v>
      </c>
      <c r="DE55" s="172">
        <v>53</v>
      </c>
      <c r="DL55" s="172">
        <f t="shared" si="13"/>
        <v>0</v>
      </c>
      <c r="DM55" s="172">
        <f t="shared" si="14"/>
        <v>1</v>
      </c>
      <c r="DN55" s="172">
        <f t="shared" si="15"/>
        <v>1</v>
      </c>
      <c r="DO55" s="172">
        <f t="shared" si="54"/>
        <v>1</v>
      </c>
      <c r="DP55" s="172">
        <f t="shared" si="54"/>
        <v>1</v>
      </c>
      <c r="DQ55" s="172">
        <f t="shared" si="54"/>
        <v>1</v>
      </c>
      <c r="DR55" s="172">
        <f t="shared" si="54"/>
        <v>1</v>
      </c>
      <c r="DS55" s="172">
        <f t="shared" si="54"/>
        <v>1</v>
      </c>
      <c r="DT55" s="172">
        <f t="shared" si="54"/>
        <v>1</v>
      </c>
      <c r="DU55" s="172">
        <f t="shared" si="54"/>
        <v>1</v>
      </c>
      <c r="DV55" s="172">
        <f t="shared" si="55"/>
        <v>1</v>
      </c>
      <c r="DW55" s="172">
        <f t="shared" si="55"/>
        <v>1</v>
      </c>
      <c r="DX55" s="172">
        <f t="shared" si="55"/>
        <v>1</v>
      </c>
      <c r="DY55" s="172">
        <f t="shared" si="55"/>
        <v>1</v>
      </c>
      <c r="DZ55" s="172">
        <f t="shared" si="55"/>
        <v>1</v>
      </c>
      <c r="EA55" s="172">
        <f t="shared" si="55"/>
        <v>1</v>
      </c>
      <c r="EB55" s="172">
        <f t="shared" si="55"/>
        <v>1</v>
      </c>
      <c r="EC55" s="172">
        <f t="shared" si="55"/>
        <v>1</v>
      </c>
      <c r="ED55" s="172">
        <f t="shared" si="55"/>
        <v>1</v>
      </c>
      <c r="EE55" s="172">
        <f t="shared" si="55"/>
        <v>1</v>
      </c>
      <c r="EF55" s="172">
        <f t="shared" si="55"/>
        <v>1</v>
      </c>
      <c r="EG55" s="172">
        <f t="shared" si="7"/>
        <v>0</v>
      </c>
    </row>
    <row r="56" spans="20:137" x14ac:dyDescent="0.25">
      <c r="T56" s="5"/>
      <c r="U56" s="13"/>
      <c r="V56" s="5"/>
      <c r="W56" s="5" t="str">
        <f t="shared" si="2"/>
        <v/>
      </c>
      <c r="X56" s="5"/>
      <c r="Y56" s="5"/>
      <c r="Z56" s="5"/>
      <c r="AA56" s="16" t="s">
        <v>461</v>
      </c>
      <c r="AB56" s="15">
        <v>17</v>
      </c>
      <c r="AC56" s="20"/>
      <c r="AD56" s="20"/>
      <c r="AE56" s="20"/>
      <c r="AF56" s="21"/>
      <c r="AG56" s="20"/>
      <c r="AH56" s="21"/>
      <c r="AI56" s="20"/>
      <c r="AJ56" s="21"/>
      <c r="AK56" s="20"/>
      <c r="AL56" s="20"/>
      <c r="AM56" s="20"/>
      <c r="AN56" s="20"/>
      <c r="AO56" s="20"/>
      <c r="AP56" s="113">
        <f>SUM(AQ56:BJ56)*(AB56+AF56+AH56+25*AJ56)</f>
        <v>0</v>
      </c>
      <c r="AQ56" s="28"/>
      <c r="AR56" s="29"/>
      <c r="AS56" s="29"/>
      <c r="AT56" s="29"/>
      <c r="AU56" s="29"/>
      <c r="AV56" s="29"/>
      <c r="AW56" s="29"/>
      <c r="AX56" s="29"/>
      <c r="AY56" s="29"/>
      <c r="AZ56" s="29"/>
      <c r="BA56" s="29"/>
      <c r="BB56" s="29"/>
      <c r="BC56" s="29"/>
      <c r="BD56" s="29"/>
      <c r="BE56" s="29"/>
      <c r="BF56" s="29"/>
      <c r="BG56" s="29"/>
      <c r="BH56" s="29"/>
      <c r="BI56" s="29"/>
      <c r="BJ56" s="30"/>
      <c r="BV56" s="168">
        <v>1</v>
      </c>
      <c r="BW56" s="40">
        <f t="shared" si="37"/>
        <v>0</v>
      </c>
      <c r="BX56" s="42">
        <f t="shared" si="38"/>
        <v>0</v>
      </c>
      <c r="BY56" s="168"/>
      <c r="BZ56" s="43">
        <f t="shared" si="40"/>
        <v>0</v>
      </c>
      <c r="CA56" s="38" t="str">
        <f t="shared" si="41"/>
        <v>-</v>
      </c>
      <c r="CB56" s="172">
        <f t="shared" si="52"/>
        <v>1</v>
      </c>
      <c r="CC56" s="172">
        <f t="shared" si="52"/>
        <v>1</v>
      </c>
      <c r="CD56" s="172">
        <f t="shared" si="52"/>
        <v>1</v>
      </c>
      <c r="CE56" s="172">
        <f t="shared" si="52"/>
        <v>1</v>
      </c>
      <c r="CF56" s="172">
        <f t="shared" si="52"/>
        <v>1</v>
      </c>
      <c r="CG56" s="172">
        <f t="shared" si="52"/>
        <v>1</v>
      </c>
      <c r="CH56" s="172">
        <f t="shared" si="52"/>
        <v>1</v>
      </c>
      <c r="CI56" s="172">
        <f t="shared" si="52"/>
        <v>1</v>
      </c>
      <c r="CJ56" s="172">
        <f t="shared" si="52"/>
        <v>1</v>
      </c>
      <c r="CK56" s="172">
        <f t="shared" si="52"/>
        <v>1</v>
      </c>
      <c r="CL56" s="172">
        <f t="shared" si="52"/>
        <v>1</v>
      </c>
      <c r="CM56" s="172">
        <f t="shared" si="52"/>
        <v>1</v>
      </c>
      <c r="CN56" s="172">
        <f t="shared" si="52"/>
        <v>1</v>
      </c>
      <c r="CO56" s="172">
        <f t="shared" si="52"/>
        <v>1</v>
      </c>
      <c r="CP56" s="172">
        <f t="shared" si="52"/>
        <v>1</v>
      </c>
      <c r="CQ56" s="172">
        <f t="shared" si="50"/>
        <v>1</v>
      </c>
      <c r="CR56" s="172">
        <f t="shared" si="50"/>
        <v>1</v>
      </c>
      <c r="CS56" s="172">
        <f t="shared" si="50"/>
        <v>1</v>
      </c>
      <c r="CT56" s="172">
        <f t="shared" si="50"/>
        <v>1</v>
      </c>
      <c r="CU56" s="172">
        <f t="shared" si="50"/>
        <v>1</v>
      </c>
      <c r="DA56" s="172">
        <v>7</v>
      </c>
      <c r="DB56" s="32" t="str">
        <f t="shared" si="53"/>
        <v xml:space="preserve"> </v>
      </c>
      <c r="DD56" s="172">
        <f t="shared" si="18"/>
        <v>1</v>
      </c>
      <c r="DE56" s="172">
        <v>54</v>
      </c>
      <c r="DL56" s="172">
        <f t="shared" si="13"/>
        <v>0</v>
      </c>
      <c r="DM56" s="172">
        <f t="shared" si="14"/>
        <v>1</v>
      </c>
      <c r="DN56" s="172">
        <f t="shared" si="15"/>
        <v>1</v>
      </c>
      <c r="DO56" s="172">
        <f t="shared" si="54"/>
        <v>1</v>
      </c>
      <c r="DP56" s="172">
        <f t="shared" si="54"/>
        <v>1</v>
      </c>
      <c r="DQ56" s="172">
        <f t="shared" si="54"/>
        <v>1</v>
      </c>
      <c r="DR56" s="172">
        <f t="shared" si="54"/>
        <v>1</v>
      </c>
      <c r="DS56" s="172">
        <f t="shared" si="54"/>
        <v>1</v>
      </c>
      <c r="DT56" s="172">
        <f t="shared" si="54"/>
        <v>1</v>
      </c>
      <c r="DU56" s="172">
        <f t="shared" si="54"/>
        <v>1</v>
      </c>
      <c r="DV56" s="172">
        <f t="shared" si="55"/>
        <v>1</v>
      </c>
      <c r="DW56" s="172">
        <f t="shared" si="55"/>
        <v>1</v>
      </c>
      <c r="DX56" s="172">
        <f t="shared" si="55"/>
        <v>1</v>
      </c>
      <c r="DY56" s="172">
        <f t="shared" si="55"/>
        <v>1</v>
      </c>
      <c r="DZ56" s="172">
        <f t="shared" si="55"/>
        <v>1</v>
      </c>
      <c r="EA56" s="172">
        <f t="shared" si="55"/>
        <v>1</v>
      </c>
      <c r="EB56" s="172">
        <f t="shared" si="55"/>
        <v>1</v>
      </c>
      <c r="EC56" s="172">
        <f t="shared" si="55"/>
        <v>1</v>
      </c>
      <c r="ED56" s="172">
        <f t="shared" si="55"/>
        <v>1</v>
      </c>
      <c r="EE56" s="172">
        <f t="shared" si="55"/>
        <v>1</v>
      </c>
      <c r="EF56" s="172">
        <f t="shared" si="55"/>
        <v>1</v>
      </c>
      <c r="EG56" s="172">
        <f t="shared" si="7"/>
        <v>0</v>
      </c>
    </row>
    <row r="57" spans="20:137" x14ac:dyDescent="0.25">
      <c r="T57" s="5"/>
      <c r="U57" s="13"/>
      <c r="V57" s="5"/>
      <c r="W57" s="5" t="str">
        <f t="shared" si="2"/>
        <v/>
      </c>
      <c r="X57" s="5"/>
      <c r="Y57" s="5"/>
      <c r="Z57" s="5"/>
      <c r="AA57" s="16" t="s">
        <v>461</v>
      </c>
      <c r="AB57" s="15">
        <v>17</v>
      </c>
      <c r="AC57" s="19"/>
      <c r="AD57" s="19"/>
      <c r="AE57" s="19"/>
      <c r="AF57" s="21"/>
      <c r="AG57" s="19"/>
      <c r="AH57" s="21"/>
      <c r="AI57" s="19"/>
      <c r="AJ57" s="21"/>
      <c r="AK57" s="19"/>
      <c r="AL57" s="19"/>
      <c r="AM57" s="19"/>
      <c r="AN57" s="19"/>
      <c r="AO57" s="19"/>
      <c r="AP57" s="113">
        <f>SUM(AQ57:BJ57)*(AB57+AF57+AH57+25*AJ57)</f>
        <v>0</v>
      </c>
      <c r="AQ57" s="28"/>
      <c r="AR57" s="29"/>
      <c r="AS57" s="29"/>
      <c r="AT57" s="29"/>
      <c r="AU57" s="29"/>
      <c r="AV57" s="29"/>
      <c r="AW57" s="29"/>
      <c r="AX57" s="29"/>
      <c r="AY57" s="29"/>
      <c r="AZ57" s="29"/>
      <c r="BA57" s="29"/>
      <c r="BB57" s="29"/>
      <c r="BC57" s="29"/>
      <c r="BD57" s="29"/>
      <c r="BE57" s="29"/>
      <c r="BF57" s="29"/>
      <c r="BG57" s="29"/>
      <c r="BH57" s="29"/>
      <c r="BI57" s="29"/>
      <c r="BJ57" s="30"/>
      <c r="BV57" s="168">
        <v>1</v>
      </c>
      <c r="BW57" s="40">
        <f t="shared" si="37"/>
        <v>0</v>
      </c>
      <c r="BX57" s="42">
        <f t="shared" si="38"/>
        <v>0</v>
      </c>
      <c r="BY57" s="168"/>
      <c r="BZ57" s="43">
        <f t="shared" si="40"/>
        <v>0</v>
      </c>
      <c r="CA57" s="38" t="str">
        <f t="shared" si="41"/>
        <v>-</v>
      </c>
      <c r="CB57" s="172">
        <f t="shared" si="52"/>
        <v>1</v>
      </c>
      <c r="CC57" s="172">
        <f t="shared" si="52"/>
        <v>1</v>
      </c>
      <c r="CD57" s="172">
        <f t="shared" si="52"/>
        <v>1</v>
      </c>
      <c r="CE57" s="172">
        <f t="shared" si="52"/>
        <v>1</v>
      </c>
      <c r="CF57" s="172">
        <f t="shared" si="52"/>
        <v>1</v>
      </c>
      <c r="CG57" s="172">
        <f t="shared" si="52"/>
        <v>1</v>
      </c>
      <c r="CH57" s="172">
        <f t="shared" si="52"/>
        <v>1</v>
      </c>
      <c r="CI57" s="172">
        <f t="shared" si="52"/>
        <v>1</v>
      </c>
      <c r="CJ57" s="172">
        <f t="shared" si="52"/>
        <v>1</v>
      </c>
      <c r="CK57" s="172">
        <f t="shared" si="52"/>
        <v>1</v>
      </c>
      <c r="CL57" s="172">
        <f t="shared" si="52"/>
        <v>1</v>
      </c>
      <c r="CM57" s="172">
        <f t="shared" si="52"/>
        <v>1</v>
      </c>
      <c r="CN57" s="172">
        <f t="shared" si="52"/>
        <v>1</v>
      </c>
      <c r="CO57" s="172">
        <f t="shared" si="52"/>
        <v>1</v>
      </c>
      <c r="CP57" s="172">
        <f t="shared" si="52"/>
        <v>1</v>
      </c>
      <c r="CQ57" s="172">
        <f t="shared" si="50"/>
        <v>1</v>
      </c>
      <c r="CR57" s="172">
        <f t="shared" si="50"/>
        <v>1</v>
      </c>
      <c r="CS57" s="172">
        <f t="shared" si="50"/>
        <v>1</v>
      </c>
      <c r="CT57" s="172">
        <f t="shared" si="50"/>
        <v>1</v>
      </c>
      <c r="CU57" s="172">
        <f t="shared" si="50"/>
        <v>1</v>
      </c>
      <c r="DA57" s="172">
        <v>8</v>
      </c>
      <c r="DB57" s="32" t="str">
        <f t="shared" si="53"/>
        <v xml:space="preserve"> </v>
      </c>
      <c r="DD57" s="172">
        <f t="shared" si="18"/>
        <v>1</v>
      </c>
      <c r="DE57" s="172">
        <v>55</v>
      </c>
      <c r="DL57" s="172">
        <f t="shared" si="13"/>
        <v>0</v>
      </c>
      <c r="DM57" s="172">
        <f t="shared" si="14"/>
        <v>1</v>
      </c>
      <c r="DN57" s="172">
        <f t="shared" si="15"/>
        <v>1</v>
      </c>
      <c r="DO57" s="172">
        <f t="shared" si="54"/>
        <v>1</v>
      </c>
      <c r="DP57" s="172">
        <f t="shared" si="54"/>
        <v>1</v>
      </c>
      <c r="DQ57" s="172">
        <f t="shared" si="54"/>
        <v>1</v>
      </c>
      <c r="DR57" s="172">
        <f t="shared" si="54"/>
        <v>1</v>
      </c>
      <c r="DS57" s="172">
        <f t="shared" si="54"/>
        <v>1</v>
      </c>
      <c r="DT57" s="172">
        <f t="shared" si="54"/>
        <v>1</v>
      </c>
      <c r="DU57" s="172">
        <f t="shared" si="54"/>
        <v>1</v>
      </c>
      <c r="DV57" s="172">
        <f t="shared" si="55"/>
        <v>1</v>
      </c>
      <c r="DW57" s="172">
        <f t="shared" si="55"/>
        <v>1</v>
      </c>
      <c r="DX57" s="172">
        <f t="shared" si="55"/>
        <v>1</v>
      </c>
      <c r="DY57" s="172">
        <f t="shared" si="55"/>
        <v>1</v>
      </c>
      <c r="DZ57" s="172">
        <f t="shared" si="55"/>
        <v>1</v>
      </c>
      <c r="EA57" s="172">
        <f t="shared" si="55"/>
        <v>1</v>
      </c>
      <c r="EB57" s="172">
        <f t="shared" si="55"/>
        <v>1</v>
      </c>
      <c r="EC57" s="172">
        <f t="shared" si="55"/>
        <v>1</v>
      </c>
      <c r="ED57" s="172">
        <f t="shared" si="55"/>
        <v>1</v>
      </c>
      <c r="EE57" s="172">
        <f t="shared" si="55"/>
        <v>1</v>
      </c>
      <c r="EF57" s="172">
        <f t="shared" si="55"/>
        <v>1</v>
      </c>
      <c r="EG57" s="172">
        <f t="shared" si="7"/>
        <v>0</v>
      </c>
    </row>
    <row r="58" spans="20:137" x14ac:dyDescent="0.25">
      <c r="T58" s="5"/>
      <c r="U58" s="13"/>
      <c r="V58" s="5"/>
      <c r="W58" s="5" t="str">
        <f t="shared" si="2"/>
        <v/>
      </c>
      <c r="X58" s="5"/>
      <c r="Y58" s="5"/>
      <c r="Z58" s="5"/>
      <c r="AA58" s="16" t="s">
        <v>461</v>
      </c>
      <c r="AB58" s="15">
        <v>17</v>
      </c>
      <c r="AC58" s="20"/>
      <c r="AD58" s="20"/>
      <c r="AE58" s="20"/>
      <c r="AF58" s="21"/>
      <c r="AG58" s="20"/>
      <c r="AH58" s="21"/>
      <c r="AI58" s="20"/>
      <c r="AJ58" s="21"/>
      <c r="AK58" s="20"/>
      <c r="AL58" s="20"/>
      <c r="AM58" s="20"/>
      <c r="AN58" s="20"/>
      <c r="AO58" s="20"/>
      <c r="AP58" s="113">
        <f>SUM(AQ58:BJ58)*(AB58+AF58+AH58+25*AJ58)</f>
        <v>0</v>
      </c>
      <c r="AQ58" s="28"/>
      <c r="AR58" s="29"/>
      <c r="AS58" s="29"/>
      <c r="AT58" s="29"/>
      <c r="AU58" s="29"/>
      <c r="AV58" s="29"/>
      <c r="AW58" s="29"/>
      <c r="AX58" s="29"/>
      <c r="AY58" s="29"/>
      <c r="AZ58" s="29"/>
      <c r="BA58" s="29"/>
      <c r="BB58" s="29"/>
      <c r="BC58" s="29"/>
      <c r="BD58" s="29"/>
      <c r="BE58" s="29"/>
      <c r="BF58" s="29"/>
      <c r="BG58" s="29"/>
      <c r="BH58" s="29"/>
      <c r="BI58" s="29"/>
      <c r="BJ58" s="30"/>
      <c r="BV58" s="168">
        <v>1</v>
      </c>
      <c r="BW58" s="40">
        <f t="shared" si="37"/>
        <v>0</v>
      </c>
      <c r="BX58" s="42">
        <f t="shared" si="38"/>
        <v>0</v>
      </c>
      <c r="BY58" s="168"/>
      <c r="BZ58" s="43">
        <f t="shared" si="40"/>
        <v>0</v>
      </c>
      <c r="CA58" s="38" t="str">
        <f t="shared" si="41"/>
        <v>-</v>
      </c>
      <c r="CB58" s="172">
        <f t="shared" si="52"/>
        <v>1</v>
      </c>
      <c r="CC58" s="172">
        <f t="shared" si="52"/>
        <v>1</v>
      </c>
      <c r="CD58" s="172">
        <f t="shared" si="52"/>
        <v>1</v>
      </c>
      <c r="CE58" s="172">
        <f t="shared" si="52"/>
        <v>1</v>
      </c>
      <c r="CF58" s="172">
        <f t="shared" si="52"/>
        <v>1</v>
      </c>
      <c r="CG58" s="172">
        <f t="shared" si="52"/>
        <v>1</v>
      </c>
      <c r="CH58" s="172">
        <f t="shared" si="52"/>
        <v>1</v>
      </c>
      <c r="CI58" s="172">
        <f t="shared" si="52"/>
        <v>1</v>
      </c>
      <c r="CJ58" s="172">
        <f t="shared" si="52"/>
        <v>1</v>
      </c>
      <c r="CK58" s="172">
        <f t="shared" si="52"/>
        <v>1</v>
      </c>
      <c r="CL58" s="172">
        <f t="shared" si="52"/>
        <v>1</v>
      </c>
      <c r="CM58" s="172">
        <f t="shared" si="52"/>
        <v>1</v>
      </c>
      <c r="CN58" s="172">
        <f t="shared" si="52"/>
        <v>1</v>
      </c>
      <c r="CO58" s="172">
        <f t="shared" si="52"/>
        <v>1</v>
      </c>
      <c r="CP58" s="172">
        <f t="shared" si="52"/>
        <v>1</v>
      </c>
      <c r="CQ58" s="172">
        <f t="shared" si="50"/>
        <v>1</v>
      </c>
      <c r="CR58" s="172">
        <f t="shared" si="50"/>
        <v>1</v>
      </c>
      <c r="CS58" s="172">
        <f t="shared" si="50"/>
        <v>1</v>
      </c>
      <c r="CT58" s="172">
        <f t="shared" si="50"/>
        <v>1</v>
      </c>
      <c r="CU58" s="172">
        <f t="shared" si="50"/>
        <v>1</v>
      </c>
      <c r="DA58" s="172">
        <v>9</v>
      </c>
      <c r="DB58" s="32" t="str">
        <f t="shared" si="53"/>
        <v xml:space="preserve"> </v>
      </c>
      <c r="DD58" s="172">
        <f t="shared" si="18"/>
        <v>1</v>
      </c>
      <c r="DE58" s="172">
        <v>56</v>
      </c>
      <c r="DL58" s="172">
        <f t="shared" si="13"/>
        <v>0</v>
      </c>
      <c r="DM58" s="172">
        <f t="shared" si="14"/>
        <v>1</v>
      </c>
      <c r="DN58" s="172">
        <f t="shared" si="15"/>
        <v>1</v>
      </c>
      <c r="DO58" s="172">
        <f t="shared" si="54"/>
        <v>1</v>
      </c>
      <c r="DP58" s="172">
        <f t="shared" si="54"/>
        <v>1</v>
      </c>
      <c r="DQ58" s="172">
        <f t="shared" si="54"/>
        <v>1</v>
      </c>
      <c r="DR58" s="172">
        <f t="shared" si="54"/>
        <v>1</v>
      </c>
      <c r="DS58" s="172">
        <f t="shared" si="54"/>
        <v>1</v>
      </c>
      <c r="DT58" s="172">
        <f t="shared" si="54"/>
        <v>1</v>
      </c>
      <c r="DU58" s="172">
        <f t="shared" si="54"/>
        <v>1</v>
      </c>
      <c r="DV58" s="172">
        <f t="shared" si="55"/>
        <v>1</v>
      </c>
      <c r="DW58" s="172">
        <f t="shared" si="55"/>
        <v>1</v>
      </c>
      <c r="DX58" s="172">
        <f t="shared" si="55"/>
        <v>1</v>
      </c>
      <c r="DY58" s="172">
        <f t="shared" si="55"/>
        <v>1</v>
      </c>
      <c r="DZ58" s="172">
        <f t="shared" si="55"/>
        <v>1</v>
      </c>
      <c r="EA58" s="172">
        <f t="shared" si="55"/>
        <v>1</v>
      </c>
      <c r="EB58" s="172">
        <f t="shared" si="55"/>
        <v>1</v>
      </c>
      <c r="EC58" s="172">
        <f t="shared" si="55"/>
        <v>1</v>
      </c>
      <c r="ED58" s="172">
        <f t="shared" si="55"/>
        <v>1</v>
      </c>
      <c r="EE58" s="172">
        <f t="shared" si="55"/>
        <v>1</v>
      </c>
      <c r="EF58" s="172">
        <f t="shared" si="55"/>
        <v>1</v>
      </c>
      <c r="EG58" s="172">
        <f t="shared" si="7"/>
        <v>0</v>
      </c>
    </row>
    <row r="59" spans="20:137" x14ac:dyDescent="0.25">
      <c r="T59" s="5"/>
      <c r="U59" s="13"/>
      <c r="V59" s="5"/>
      <c r="W59" s="5" t="str">
        <f t="shared" si="2"/>
        <v/>
      </c>
      <c r="X59" s="5"/>
      <c r="Y59" s="5"/>
      <c r="Z59" s="5"/>
      <c r="AA59" s="16" t="s">
        <v>461</v>
      </c>
      <c r="AB59" s="15">
        <v>17</v>
      </c>
      <c r="AC59" s="19"/>
      <c r="AD59" s="19"/>
      <c r="AE59" s="19"/>
      <c r="AF59" s="21"/>
      <c r="AG59" s="19"/>
      <c r="AH59" s="21"/>
      <c r="AI59" s="19"/>
      <c r="AJ59" s="21"/>
      <c r="AK59" s="19"/>
      <c r="AL59" s="19"/>
      <c r="AM59" s="19"/>
      <c r="AN59" s="19"/>
      <c r="AO59" s="19"/>
      <c r="AP59" s="113">
        <f>SUM(AQ59:BJ59)*(AB59+AF59+AH59+25*AJ59)</f>
        <v>0</v>
      </c>
      <c r="AQ59" s="28"/>
      <c r="AR59" s="29"/>
      <c r="AS59" s="29"/>
      <c r="AT59" s="29"/>
      <c r="AU59" s="29"/>
      <c r="AV59" s="29"/>
      <c r="AW59" s="29"/>
      <c r="AX59" s="29"/>
      <c r="AY59" s="29"/>
      <c r="AZ59" s="29"/>
      <c r="BA59" s="29"/>
      <c r="BB59" s="29"/>
      <c r="BC59" s="29"/>
      <c r="BD59" s="29"/>
      <c r="BE59" s="29"/>
      <c r="BF59" s="29"/>
      <c r="BG59" s="29"/>
      <c r="BH59" s="29"/>
      <c r="BI59" s="29"/>
      <c r="BJ59" s="30"/>
      <c r="BV59" s="168">
        <v>1</v>
      </c>
      <c r="BW59" s="40">
        <f t="shared" si="37"/>
        <v>0</v>
      </c>
      <c r="BX59" s="42">
        <f t="shared" si="38"/>
        <v>0</v>
      </c>
      <c r="BY59" s="168"/>
      <c r="BZ59" s="43">
        <f t="shared" si="40"/>
        <v>0</v>
      </c>
      <c r="CA59" s="38" t="str">
        <f t="shared" si="41"/>
        <v>-</v>
      </c>
      <c r="CB59" s="172">
        <f t="shared" si="52"/>
        <v>1</v>
      </c>
      <c r="CC59" s="172">
        <f t="shared" si="52"/>
        <v>1</v>
      </c>
      <c r="CD59" s="172">
        <f t="shared" si="52"/>
        <v>1</v>
      </c>
      <c r="CE59" s="172">
        <f t="shared" si="52"/>
        <v>1</v>
      </c>
      <c r="CF59" s="172">
        <f t="shared" si="52"/>
        <v>1</v>
      </c>
      <c r="CG59" s="172">
        <f t="shared" si="52"/>
        <v>1</v>
      </c>
      <c r="CH59" s="172">
        <f t="shared" si="52"/>
        <v>1</v>
      </c>
      <c r="CI59" s="172">
        <f t="shared" si="52"/>
        <v>1</v>
      </c>
      <c r="CJ59" s="172">
        <f t="shared" si="52"/>
        <v>1</v>
      </c>
      <c r="CK59" s="172">
        <f t="shared" si="52"/>
        <v>1</v>
      </c>
      <c r="CL59" s="172">
        <f t="shared" si="52"/>
        <v>1</v>
      </c>
      <c r="CM59" s="172">
        <f t="shared" si="52"/>
        <v>1</v>
      </c>
      <c r="CN59" s="172">
        <f t="shared" si="52"/>
        <v>1</v>
      </c>
      <c r="CO59" s="172">
        <f t="shared" si="52"/>
        <v>1</v>
      </c>
      <c r="CP59" s="172">
        <f t="shared" si="52"/>
        <v>1</v>
      </c>
      <c r="CQ59" s="172">
        <f t="shared" si="50"/>
        <v>1</v>
      </c>
      <c r="CR59" s="172">
        <f t="shared" si="50"/>
        <v>1</v>
      </c>
      <c r="CS59" s="172">
        <f t="shared" si="50"/>
        <v>1</v>
      </c>
      <c r="CT59" s="172">
        <f t="shared" si="50"/>
        <v>1</v>
      </c>
      <c r="CU59" s="172">
        <f t="shared" si="50"/>
        <v>1</v>
      </c>
      <c r="DA59" s="172">
        <v>10</v>
      </c>
      <c r="DB59" s="32" t="str">
        <f t="shared" si="53"/>
        <v xml:space="preserve"> </v>
      </c>
      <c r="DD59" s="172">
        <f t="shared" si="18"/>
        <v>1</v>
      </c>
      <c r="DE59" s="172">
        <v>57</v>
      </c>
      <c r="DL59" s="172">
        <f t="shared" si="13"/>
        <v>0</v>
      </c>
      <c r="DM59" s="172">
        <f t="shared" si="14"/>
        <v>1</v>
      </c>
      <c r="DN59" s="172">
        <f t="shared" si="15"/>
        <v>1</v>
      </c>
      <c r="DO59" s="172">
        <f t="shared" si="54"/>
        <v>1</v>
      </c>
      <c r="DP59" s="172">
        <f t="shared" si="54"/>
        <v>1</v>
      </c>
      <c r="DQ59" s="172">
        <f t="shared" si="54"/>
        <v>1</v>
      </c>
      <c r="DR59" s="172">
        <f t="shared" si="54"/>
        <v>1</v>
      </c>
      <c r="DS59" s="172">
        <f t="shared" si="54"/>
        <v>1</v>
      </c>
      <c r="DT59" s="172">
        <f t="shared" si="54"/>
        <v>1</v>
      </c>
      <c r="DU59" s="172">
        <f t="shared" si="54"/>
        <v>1</v>
      </c>
      <c r="DV59" s="172">
        <f t="shared" si="55"/>
        <v>1</v>
      </c>
      <c r="DW59" s="172">
        <f t="shared" si="55"/>
        <v>1</v>
      </c>
      <c r="DX59" s="172">
        <f t="shared" si="55"/>
        <v>1</v>
      </c>
      <c r="DY59" s="172">
        <f t="shared" si="55"/>
        <v>1</v>
      </c>
      <c r="DZ59" s="172">
        <f t="shared" si="55"/>
        <v>1</v>
      </c>
      <c r="EA59" s="172">
        <f t="shared" si="55"/>
        <v>1</v>
      </c>
      <c r="EB59" s="172">
        <f t="shared" si="55"/>
        <v>1</v>
      </c>
      <c r="EC59" s="172">
        <f t="shared" si="55"/>
        <v>1</v>
      </c>
      <c r="ED59" s="172">
        <f t="shared" si="55"/>
        <v>1</v>
      </c>
      <c r="EE59" s="172">
        <f t="shared" si="55"/>
        <v>1</v>
      </c>
      <c r="EF59" s="172">
        <f t="shared" si="55"/>
        <v>1</v>
      </c>
      <c r="EG59" s="172">
        <f t="shared" si="7"/>
        <v>0</v>
      </c>
    </row>
    <row r="60" spans="20:137" x14ac:dyDescent="0.25">
      <c r="T60" s="5"/>
      <c r="U60" s="13"/>
      <c r="V60" s="5"/>
      <c r="W60" s="5" t="str">
        <f t="shared" si="2"/>
        <v/>
      </c>
      <c r="X60" s="5"/>
      <c r="Y60" s="5"/>
      <c r="Z60" s="5"/>
      <c r="AA60" s="16" t="s">
        <v>461</v>
      </c>
      <c r="AB60" s="15">
        <v>17</v>
      </c>
      <c r="AC60" s="20"/>
      <c r="AD60" s="20"/>
      <c r="AE60" s="20"/>
      <c r="AF60" s="21"/>
      <c r="AG60" s="20"/>
      <c r="AH60" s="21"/>
      <c r="AI60" s="19"/>
      <c r="AJ60" s="21"/>
      <c r="AK60" s="20"/>
      <c r="AL60" s="20"/>
      <c r="AM60" s="20"/>
      <c r="AN60" s="20"/>
      <c r="AO60" s="20"/>
      <c r="AP60" s="15">
        <f>SUM(AQ60:BJ60)*(AB60+AF60+AH60+25*AJ60)</f>
        <v>0</v>
      </c>
      <c r="AQ60" s="28"/>
      <c r="AR60" s="29"/>
      <c r="AS60" s="29"/>
      <c r="AT60" s="29"/>
      <c r="AU60" s="29"/>
      <c r="AV60" s="29"/>
      <c r="AW60" s="29"/>
      <c r="AX60" s="29"/>
      <c r="AY60" s="29"/>
      <c r="AZ60" s="29"/>
      <c r="BA60" s="29"/>
      <c r="BB60" s="29"/>
      <c r="BC60" s="29"/>
      <c r="BD60" s="29"/>
      <c r="BE60" s="29"/>
      <c r="BF60" s="29"/>
      <c r="BG60" s="29"/>
      <c r="BH60" s="29"/>
      <c r="BI60" s="29"/>
      <c r="BJ60" s="30"/>
      <c r="BV60" s="168">
        <v>1</v>
      </c>
      <c r="BW60" s="40">
        <f t="shared" si="37"/>
        <v>0</v>
      </c>
      <c r="BX60" s="42">
        <f t="shared" si="38"/>
        <v>0</v>
      </c>
      <c r="BY60" s="168"/>
      <c r="BZ60" s="43">
        <f t="shared" si="40"/>
        <v>0</v>
      </c>
      <c r="CA60" s="38" t="str">
        <f t="shared" si="41"/>
        <v>-</v>
      </c>
      <c r="CB60" s="172">
        <f t="shared" si="52"/>
        <v>1</v>
      </c>
      <c r="CC60" s="172">
        <f t="shared" si="52"/>
        <v>1</v>
      </c>
      <c r="CD60" s="172">
        <f t="shared" si="52"/>
        <v>1</v>
      </c>
      <c r="CE60" s="172">
        <f t="shared" si="52"/>
        <v>1</v>
      </c>
      <c r="CF60" s="172">
        <f t="shared" si="52"/>
        <v>1</v>
      </c>
      <c r="CG60" s="172">
        <f t="shared" si="52"/>
        <v>1</v>
      </c>
      <c r="CH60" s="172">
        <f t="shared" si="52"/>
        <v>1</v>
      </c>
      <c r="CI60" s="172">
        <f t="shared" si="52"/>
        <v>1</v>
      </c>
      <c r="CJ60" s="172">
        <f t="shared" si="52"/>
        <v>1</v>
      </c>
      <c r="CK60" s="172">
        <f t="shared" si="52"/>
        <v>1</v>
      </c>
      <c r="CL60" s="172">
        <f t="shared" si="52"/>
        <v>1</v>
      </c>
      <c r="CM60" s="172">
        <f t="shared" si="52"/>
        <v>1</v>
      </c>
      <c r="CN60" s="172">
        <f t="shared" si="52"/>
        <v>1</v>
      </c>
      <c r="CO60" s="172">
        <f t="shared" si="52"/>
        <v>1</v>
      </c>
      <c r="CP60" s="172">
        <f t="shared" si="52"/>
        <v>1</v>
      </c>
      <c r="CQ60" s="172">
        <f t="shared" si="50"/>
        <v>1</v>
      </c>
      <c r="CR60" s="172">
        <f t="shared" si="50"/>
        <v>1</v>
      </c>
      <c r="CS60" s="172">
        <f t="shared" si="50"/>
        <v>1</v>
      </c>
      <c r="CT60" s="172">
        <f t="shared" si="50"/>
        <v>1</v>
      </c>
      <c r="CU60" s="172">
        <f t="shared" si="50"/>
        <v>1</v>
      </c>
      <c r="DA60" s="172">
        <v>11</v>
      </c>
      <c r="DB60" s="32" t="str">
        <f t="shared" si="53"/>
        <v xml:space="preserve"> </v>
      </c>
      <c r="DD60" s="172">
        <f t="shared" si="18"/>
        <v>1</v>
      </c>
      <c r="DE60" s="172">
        <v>58</v>
      </c>
      <c r="DL60" s="172">
        <f t="shared" si="13"/>
        <v>0</v>
      </c>
      <c r="DM60" s="172">
        <f t="shared" si="14"/>
        <v>1</v>
      </c>
      <c r="DN60" s="172">
        <f t="shared" si="15"/>
        <v>1</v>
      </c>
      <c r="DO60" s="172">
        <f t="shared" si="54"/>
        <v>1</v>
      </c>
      <c r="DP60" s="172">
        <f t="shared" si="54"/>
        <v>1</v>
      </c>
      <c r="DQ60" s="172">
        <f t="shared" si="54"/>
        <v>1</v>
      </c>
      <c r="DR60" s="172">
        <f t="shared" si="54"/>
        <v>1</v>
      </c>
      <c r="DS60" s="172">
        <f t="shared" si="54"/>
        <v>1</v>
      </c>
      <c r="DT60" s="172">
        <f t="shared" si="54"/>
        <v>1</v>
      </c>
      <c r="DU60" s="172">
        <f t="shared" si="54"/>
        <v>1</v>
      </c>
      <c r="DV60" s="172">
        <f t="shared" si="55"/>
        <v>1</v>
      </c>
      <c r="DW60" s="172">
        <f t="shared" si="55"/>
        <v>1</v>
      </c>
      <c r="DX60" s="172">
        <f t="shared" si="55"/>
        <v>1</v>
      </c>
      <c r="DY60" s="172">
        <f t="shared" si="55"/>
        <v>1</v>
      </c>
      <c r="DZ60" s="172">
        <f t="shared" si="55"/>
        <v>1</v>
      </c>
      <c r="EA60" s="172">
        <f t="shared" si="55"/>
        <v>1</v>
      </c>
      <c r="EB60" s="172">
        <f t="shared" si="55"/>
        <v>1</v>
      </c>
      <c r="EC60" s="172">
        <f t="shared" si="55"/>
        <v>1</v>
      </c>
      <c r="ED60" s="172">
        <f t="shared" si="55"/>
        <v>1</v>
      </c>
      <c r="EE60" s="172">
        <f t="shared" si="55"/>
        <v>1</v>
      </c>
      <c r="EF60" s="172">
        <f t="shared" si="55"/>
        <v>1</v>
      </c>
      <c r="EG60" s="172">
        <f t="shared" si="7"/>
        <v>0</v>
      </c>
    </row>
    <row r="61" spans="20:137" x14ac:dyDescent="0.25">
      <c r="T61" s="5"/>
      <c r="U61" s="13"/>
      <c r="V61" s="5"/>
      <c r="W61" s="5" t="str">
        <f t="shared" si="2"/>
        <v/>
      </c>
      <c r="X61" s="5"/>
      <c r="Y61" s="5"/>
      <c r="Z61" s="5"/>
      <c r="AA61" s="16" t="s">
        <v>463</v>
      </c>
      <c r="AB61" s="15">
        <v>23</v>
      </c>
      <c r="AC61" s="19"/>
      <c r="AD61" s="19"/>
      <c r="AE61" s="19"/>
      <c r="AF61" s="19"/>
      <c r="AG61" s="19"/>
      <c r="AH61" s="19"/>
      <c r="AI61" s="21"/>
      <c r="AJ61" s="19"/>
      <c r="AK61" s="19"/>
      <c r="AL61" s="19"/>
      <c r="AM61" s="19"/>
      <c r="AN61" s="19"/>
      <c r="AO61" s="19"/>
      <c r="AP61" s="15">
        <f>SUM(AQ61:BJ61)*(AB61+AI61)</f>
        <v>0</v>
      </c>
      <c r="AQ61" s="28"/>
      <c r="AR61" s="29"/>
      <c r="AS61" s="29"/>
      <c r="AT61" s="29"/>
      <c r="AU61" s="29"/>
      <c r="AV61" s="29"/>
      <c r="AW61" s="29"/>
      <c r="AX61" s="29"/>
      <c r="AY61" s="29"/>
      <c r="AZ61" s="29"/>
      <c r="BA61" s="29"/>
      <c r="BB61" s="29"/>
      <c r="BC61" s="29"/>
      <c r="BD61" s="29"/>
      <c r="BE61" s="29"/>
      <c r="BF61" s="29"/>
      <c r="BG61" s="29"/>
      <c r="BH61" s="29"/>
      <c r="BI61" s="29"/>
      <c r="BJ61" s="30"/>
      <c r="BV61" s="168">
        <v>1</v>
      </c>
      <c r="BW61" s="40">
        <f t="shared" si="37"/>
        <v>0</v>
      </c>
      <c r="BX61" s="42">
        <f t="shared" si="38"/>
        <v>0</v>
      </c>
      <c r="BY61" s="168"/>
      <c r="BZ61" s="43">
        <f t="shared" si="40"/>
        <v>0</v>
      </c>
      <c r="CA61" s="38" t="str">
        <f t="shared" si="41"/>
        <v>-</v>
      </c>
      <c r="CB61" s="172">
        <f t="shared" si="52"/>
        <v>1</v>
      </c>
      <c r="CC61" s="172">
        <f t="shared" si="52"/>
        <v>1</v>
      </c>
      <c r="CD61" s="172">
        <f t="shared" si="52"/>
        <v>1</v>
      </c>
      <c r="CE61" s="172">
        <f t="shared" si="52"/>
        <v>1</v>
      </c>
      <c r="CF61" s="172">
        <f t="shared" si="52"/>
        <v>1</v>
      </c>
      <c r="CG61" s="172">
        <f t="shared" si="52"/>
        <v>1</v>
      </c>
      <c r="CH61" s="172">
        <f t="shared" si="52"/>
        <v>1</v>
      </c>
      <c r="CI61" s="172">
        <f t="shared" si="52"/>
        <v>1</v>
      </c>
      <c r="CJ61" s="172">
        <f t="shared" si="52"/>
        <v>1</v>
      </c>
      <c r="CK61" s="172">
        <f t="shared" si="52"/>
        <v>1</v>
      </c>
      <c r="CL61" s="172">
        <f t="shared" si="52"/>
        <v>1</v>
      </c>
      <c r="CM61" s="172">
        <f t="shared" si="52"/>
        <v>1</v>
      </c>
      <c r="CN61" s="172">
        <f t="shared" si="52"/>
        <v>1</v>
      </c>
      <c r="CO61" s="172">
        <f t="shared" si="52"/>
        <v>1</v>
      </c>
      <c r="CP61" s="172">
        <f t="shared" si="52"/>
        <v>1</v>
      </c>
      <c r="CQ61" s="172">
        <f t="shared" si="50"/>
        <v>1</v>
      </c>
      <c r="CR61" s="172">
        <f t="shared" si="50"/>
        <v>1</v>
      </c>
      <c r="CS61" s="172">
        <f t="shared" si="50"/>
        <v>1</v>
      </c>
      <c r="CT61" s="172">
        <f t="shared" si="50"/>
        <v>1</v>
      </c>
      <c r="CU61" s="172">
        <f t="shared" si="50"/>
        <v>1</v>
      </c>
      <c r="DA61" s="172">
        <v>12</v>
      </c>
      <c r="DB61" s="32" t="str">
        <f t="shared" si="53"/>
        <v xml:space="preserve"> </v>
      </c>
      <c r="DD61" s="172">
        <f t="shared" si="18"/>
        <v>1</v>
      </c>
      <c r="DE61" s="172">
        <v>59</v>
      </c>
      <c r="DL61" s="172">
        <f t="shared" si="13"/>
        <v>0</v>
      </c>
      <c r="DM61" s="172">
        <f t="shared" si="14"/>
        <v>1</v>
      </c>
      <c r="DN61" s="172">
        <f t="shared" si="15"/>
        <v>1</v>
      </c>
      <c r="DO61" s="172">
        <f t="shared" si="54"/>
        <v>1</v>
      </c>
      <c r="DP61" s="172">
        <f t="shared" si="54"/>
        <v>1</v>
      </c>
      <c r="DQ61" s="172">
        <f t="shared" si="54"/>
        <v>1</v>
      </c>
      <c r="DR61" s="172">
        <f t="shared" si="54"/>
        <v>1</v>
      </c>
      <c r="DS61" s="172">
        <f t="shared" si="54"/>
        <v>1</v>
      </c>
      <c r="DT61" s="172">
        <f t="shared" si="54"/>
        <v>1</v>
      </c>
      <c r="DU61" s="172">
        <f t="shared" si="54"/>
        <v>1</v>
      </c>
      <c r="DV61" s="172">
        <f t="shared" si="55"/>
        <v>1</v>
      </c>
      <c r="DW61" s="172">
        <f t="shared" si="55"/>
        <v>1</v>
      </c>
      <c r="DX61" s="172">
        <f t="shared" si="55"/>
        <v>1</v>
      </c>
      <c r="DY61" s="172">
        <f t="shared" si="55"/>
        <v>1</v>
      </c>
      <c r="DZ61" s="172">
        <f t="shared" si="55"/>
        <v>1</v>
      </c>
      <c r="EA61" s="172">
        <f t="shared" si="55"/>
        <v>1</v>
      </c>
      <c r="EB61" s="172">
        <f t="shared" si="55"/>
        <v>1</v>
      </c>
      <c r="EC61" s="172">
        <f t="shared" si="55"/>
        <v>1</v>
      </c>
      <c r="ED61" s="172">
        <f t="shared" si="55"/>
        <v>1</v>
      </c>
      <c r="EE61" s="172">
        <f t="shared" si="55"/>
        <v>1</v>
      </c>
      <c r="EF61" s="172">
        <f t="shared" si="55"/>
        <v>1</v>
      </c>
      <c r="EG61" s="172">
        <f t="shared" si="7"/>
        <v>0</v>
      </c>
    </row>
    <row r="62" spans="20:137" x14ac:dyDescent="0.25">
      <c r="T62" s="5"/>
      <c r="U62" s="13"/>
      <c r="V62" s="5"/>
      <c r="W62" s="5" t="str">
        <f t="shared" si="2"/>
        <v/>
      </c>
      <c r="X62" s="5"/>
      <c r="Y62" s="5"/>
      <c r="Z62" s="5"/>
      <c r="AA62" s="16" t="s">
        <v>463</v>
      </c>
      <c r="AB62" s="15">
        <v>23</v>
      </c>
      <c r="AC62" s="20"/>
      <c r="AD62" s="20"/>
      <c r="AE62" s="20"/>
      <c r="AF62" s="20"/>
      <c r="AG62" s="20"/>
      <c r="AH62" s="20"/>
      <c r="AI62" s="21"/>
      <c r="AJ62" s="20"/>
      <c r="AK62" s="20"/>
      <c r="AL62" s="20"/>
      <c r="AM62" s="20"/>
      <c r="AN62" s="20"/>
      <c r="AO62" s="20"/>
      <c r="AP62" s="15">
        <f>SUM(AQ62:BJ62)*(AB62+AI62)</f>
        <v>0</v>
      </c>
      <c r="AQ62" s="28"/>
      <c r="AR62" s="29"/>
      <c r="AS62" s="29"/>
      <c r="AT62" s="29"/>
      <c r="AU62" s="29"/>
      <c r="AV62" s="29"/>
      <c r="AW62" s="29"/>
      <c r="AX62" s="29"/>
      <c r="AY62" s="29"/>
      <c r="AZ62" s="29"/>
      <c r="BA62" s="29"/>
      <c r="BB62" s="29"/>
      <c r="BC62" s="29"/>
      <c r="BD62" s="29"/>
      <c r="BE62" s="29"/>
      <c r="BF62" s="29"/>
      <c r="BG62" s="29"/>
      <c r="BH62" s="29"/>
      <c r="BI62" s="29"/>
      <c r="BJ62" s="30"/>
      <c r="BV62" s="168">
        <v>1</v>
      </c>
      <c r="BW62" s="40">
        <f t="shared" si="37"/>
        <v>0</v>
      </c>
      <c r="BX62" s="42">
        <f t="shared" si="38"/>
        <v>0</v>
      </c>
      <c r="BY62" s="168"/>
      <c r="BZ62" s="43">
        <f t="shared" si="40"/>
        <v>0</v>
      </c>
      <c r="CA62" s="38" t="str">
        <f t="shared" si="41"/>
        <v>-</v>
      </c>
      <c r="CB62" s="172">
        <f t="shared" si="52"/>
        <v>1</v>
      </c>
      <c r="CC62" s="172">
        <f t="shared" si="52"/>
        <v>1</v>
      </c>
      <c r="CD62" s="172">
        <f t="shared" si="52"/>
        <v>1</v>
      </c>
      <c r="CE62" s="172">
        <f t="shared" si="52"/>
        <v>1</v>
      </c>
      <c r="CF62" s="172">
        <f t="shared" si="52"/>
        <v>1</v>
      </c>
      <c r="CG62" s="172">
        <f t="shared" si="52"/>
        <v>1</v>
      </c>
      <c r="CH62" s="172">
        <f t="shared" si="52"/>
        <v>1</v>
      </c>
      <c r="CI62" s="172">
        <f t="shared" si="52"/>
        <v>1</v>
      </c>
      <c r="CJ62" s="172">
        <f t="shared" si="52"/>
        <v>1</v>
      </c>
      <c r="CK62" s="172">
        <f t="shared" si="52"/>
        <v>1</v>
      </c>
      <c r="CL62" s="172">
        <f t="shared" si="52"/>
        <v>1</v>
      </c>
      <c r="CM62" s="172">
        <f t="shared" si="52"/>
        <v>1</v>
      </c>
      <c r="CN62" s="172">
        <f t="shared" si="52"/>
        <v>1</v>
      </c>
      <c r="CO62" s="172">
        <f t="shared" si="52"/>
        <v>1</v>
      </c>
      <c r="CP62" s="172">
        <f t="shared" si="52"/>
        <v>1</v>
      </c>
      <c r="CQ62" s="172">
        <f t="shared" si="50"/>
        <v>1</v>
      </c>
      <c r="CR62" s="172">
        <f t="shared" si="50"/>
        <v>1</v>
      </c>
      <c r="CS62" s="172">
        <f t="shared" si="50"/>
        <v>1</v>
      </c>
      <c r="CT62" s="172">
        <f t="shared" si="50"/>
        <v>1</v>
      </c>
      <c r="CU62" s="172">
        <f t="shared" si="50"/>
        <v>1</v>
      </c>
      <c r="DB62" s="196" t="str">
        <f>IF(DB49="","","----")</f>
        <v/>
      </c>
      <c r="DD62" s="172">
        <f t="shared" si="18"/>
        <v>1</v>
      </c>
      <c r="DE62" s="172">
        <v>60</v>
      </c>
      <c r="DL62" s="172">
        <f t="shared" si="13"/>
        <v>0</v>
      </c>
      <c r="DM62" s="172">
        <f t="shared" si="14"/>
        <v>1</v>
      </c>
      <c r="DN62" s="172">
        <f t="shared" si="15"/>
        <v>1</v>
      </c>
      <c r="DO62" s="172">
        <f t="shared" si="54"/>
        <v>1</v>
      </c>
      <c r="DP62" s="172">
        <f t="shared" si="54"/>
        <v>1</v>
      </c>
      <c r="DQ62" s="172">
        <f t="shared" si="54"/>
        <v>1</v>
      </c>
      <c r="DR62" s="172">
        <f t="shared" si="54"/>
        <v>1</v>
      </c>
      <c r="DS62" s="172">
        <f t="shared" si="54"/>
        <v>1</v>
      </c>
      <c r="DT62" s="172">
        <f t="shared" si="54"/>
        <v>1</v>
      </c>
      <c r="DU62" s="172">
        <f t="shared" si="54"/>
        <v>1</v>
      </c>
      <c r="DV62" s="172">
        <f t="shared" si="55"/>
        <v>1</v>
      </c>
      <c r="DW62" s="172">
        <f t="shared" si="55"/>
        <v>1</v>
      </c>
      <c r="DX62" s="172">
        <f t="shared" si="55"/>
        <v>1</v>
      </c>
      <c r="DY62" s="172">
        <f t="shared" si="55"/>
        <v>1</v>
      </c>
      <c r="DZ62" s="172">
        <f t="shared" si="55"/>
        <v>1</v>
      </c>
      <c r="EA62" s="172">
        <f t="shared" si="55"/>
        <v>1</v>
      </c>
      <c r="EB62" s="172">
        <f t="shared" si="55"/>
        <v>1</v>
      </c>
      <c r="EC62" s="172">
        <f t="shared" si="55"/>
        <v>1</v>
      </c>
      <c r="ED62" s="172">
        <f t="shared" si="55"/>
        <v>1</v>
      </c>
      <c r="EE62" s="172">
        <f t="shared" si="55"/>
        <v>1</v>
      </c>
      <c r="EF62" s="172">
        <f t="shared" si="55"/>
        <v>1</v>
      </c>
      <c r="EG62" s="172">
        <f t="shared" si="7"/>
        <v>0</v>
      </c>
    </row>
    <row r="63" spans="20:137" x14ac:dyDescent="0.25">
      <c r="T63" s="5"/>
      <c r="U63" s="13"/>
      <c r="V63" s="5"/>
      <c r="W63" s="5" t="str">
        <f t="shared" si="2"/>
        <v/>
      </c>
      <c r="X63" s="5"/>
      <c r="Y63" s="5"/>
      <c r="Z63" s="5"/>
      <c r="CB63" s="172">
        <f t="shared" si="52"/>
        <v>1</v>
      </c>
      <c r="CC63" s="172">
        <f t="shared" si="52"/>
        <v>1</v>
      </c>
      <c r="CD63" s="172">
        <f t="shared" si="52"/>
        <v>1</v>
      </c>
      <c r="CE63" s="172">
        <f t="shared" si="52"/>
        <v>1</v>
      </c>
      <c r="CF63" s="172">
        <f t="shared" si="52"/>
        <v>1</v>
      </c>
      <c r="CG63" s="172">
        <f t="shared" si="52"/>
        <v>1</v>
      </c>
      <c r="CH63" s="172">
        <f t="shared" si="52"/>
        <v>1</v>
      </c>
      <c r="CI63" s="172">
        <f t="shared" si="52"/>
        <v>1</v>
      </c>
      <c r="CJ63" s="172">
        <f t="shared" si="52"/>
        <v>1</v>
      </c>
      <c r="CK63" s="172">
        <f t="shared" si="52"/>
        <v>1</v>
      </c>
      <c r="CL63" s="172">
        <f t="shared" si="52"/>
        <v>1</v>
      </c>
      <c r="CM63" s="172">
        <f t="shared" si="52"/>
        <v>1</v>
      </c>
      <c r="CN63" s="172">
        <f t="shared" si="52"/>
        <v>1</v>
      </c>
      <c r="CO63" s="172">
        <f t="shared" si="52"/>
        <v>1</v>
      </c>
      <c r="CP63" s="172">
        <f t="shared" si="52"/>
        <v>1</v>
      </c>
      <c r="CQ63" s="172">
        <f t="shared" si="50"/>
        <v>1</v>
      </c>
      <c r="CR63" s="172">
        <f t="shared" si="50"/>
        <v>1</v>
      </c>
      <c r="CS63" s="172">
        <f t="shared" si="50"/>
        <v>1</v>
      </c>
      <c r="CT63" s="172">
        <f t="shared" si="50"/>
        <v>1</v>
      </c>
      <c r="CU63" s="172">
        <f t="shared" si="50"/>
        <v>1</v>
      </c>
      <c r="DA63" s="172"/>
      <c r="DB63" s="32" t="str">
        <f>IF(DB64="","",CONCATENATE("Warband ",CZ64," ",DG63))</f>
        <v/>
      </c>
      <c r="DD63" s="172">
        <f t="shared" si="18"/>
        <v>1</v>
      </c>
      <c r="DE63" s="172">
        <v>61</v>
      </c>
      <c r="DG63" s="49" t="str">
        <f>CONCATENATE("   ",DH63,"/",DI63,IF(DH63&gt;DI63," !",""))</f>
        <v xml:space="preserve">   0/12</v>
      </c>
      <c r="DH63" s="172">
        <f t="shared" ref="DH63" si="56">INDEX($CB$1:$CU$1,CZ64)+DJ63</f>
        <v>0</v>
      </c>
      <c r="DI63" s="172">
        <f>12</f>
        <v>12</v>
      </c>
      <c r="DL63" s="172">
        <f t="shared" si="13"/>
        <v>0</v>
      </c>
      <c r="DM63" s="172">
        <f t="shared" si="14"/>
        <v>1</v>
      </c>
      <c r="DN63" s="172">
        <f t="shared" si="15"/>
        <v>1</v>
      </c>
      <c r="DO63" s="172">
        <f t="shared" si="54"/>
        <v>1</v>
      </c>
      <c r="DP63" s="172">
        <f t="shared" si="54"/>
        <v>1</v>
      </c>
      <c r="DQ63" s="172">
        <f t="shared" si="54"/>
        <v>1</v>
      </c>
      <c r="DR63" s="172">
        <f t="shared" si="54"/>
        <v>1</v>
      </c>
      <c r="DS63" s="172">
        <f t="shared" si="54"/>
        <v>1</v>
      </c>
      <c r="DT63" s="172">
        <f t="shared" si="54"/>
        <v>1</v>
      </c>
      <c r="DU63" s="172">
        <f t="shared" si="54"/>
        <v>1</v>
      </c>
      <c r="DV63" s="172">
        <f t="shared" si="55"/>
        <v>1</v>
      </c>
      <c r="DW63" s="172">
        <f t="shared" si="55"/>
        <v>1</v>
      </c>
      <c r="DX63" s="172">
        <f t="shared" si="55"/>
        <v>1</v>
      </c>
      <c r="DY63" s="172">
        <f t="shared" si="55"/>
        <v>1</v>
      </c>
      <c r="DZ63" s="172">
        <f t="shared" si="55"/>
        <v>1</v>
      </c>
      <c r="EA63" s="172">
        <f t="shared" si="55"/>
        <v>1</v>
      </c>
      <c r="EB63" s="172">
        <f t="shared" si="55"/>
        <v>1</v>
      </c>
      <c r="EC63" s="172">
        <f t="shared" si="55"/>
        <v>1</v>
      </c>
      <c r="ED63" s="172">
        <f t="shared" si="55"/>
        <v>1</v>
      </c>
      <c r="EE63" s="172">
        <f t="shared" si="55"/>
        <v>1</v>
      </c>
      <c r="EF63" s="172">
        <f t="shared" si="55"/>
        <v>1</v>
      </c>
      <c r="EG63" s="172">
        <f t="shared" si="7"/>
        <v>0</v>
      </c>
    </row>
    <row r="64" spans="20:137" x14ac:dyDescent="0.25">
      <c r="T64" s="5"/>
      <c r="U64" s="13"/>
      <c r="V64" s="5"/>
      <c r="W64" s="5" t="str">
        <f t="shared" si="2"/>
        <v/>
      </c>
      <c r="X64" s="5"/>
      <c r="Y64" s="5"/>
      <c r="Z64" s="5"/>
      <c r="CB64" s="172">
        <f t="shared" si="52"/>
        <v>1</v>
      </c>
      <c r="CC64" s="172">
        <f t="shared" si="52"/>
        <v>1</v>
      </c>
      <c r="CD64" s="172">
        <f t="shared" si="52"/>
        <v>1</v>
      </c>
      <c r="CE64" s="172">
        <f t="shared" si="52"/>
        <v>1</v>
      </c>
      <c r="CF64" s="172">
        <f t="shared" si="52"/>
        <v>1</v>
      </c>
      <c r="CG64" s="172">
        <f t="shared" si="52"/>
        <v>1</v>
      </c>
      <c r="CH64" s="172">
        <f t="shared" si="52"/>
        <v>1</v>
      </c>
      <c r="CI64" s="172">
        <f t="shared" si="52"/>
        <v>1</v>
      </c>
      <c r="CJ64" s="172">
        <f t="shared" si="52"/>
        <v>1</v>
      </c>
      <c r="CK64" s="172">
        <f t="shared" si="52"/>
        <v>1</v>
      </c>
      <c r="CL64" s="172">
        <f t="shared" si="52"/>
        <v>1</v>
      </c>
      <c r="CM64" s="172">
        <f t="shared" si="52"/>
        <v>1</v>
      </c>
      <c r="CN64" s="172">
        <f t="shared" si="52"/>
        <v>1</v>
      </c>
      <c r="CO64" s="172">
        <f t="shared" si="52"/>
        <v>1</v>
      </c>
      <c r="CP64" s="172">
        <f t="shared" si="52"/>
        <v>1</v>
      </c>
      <c r="CQ64" s="172">
        <f t="shared" si="52"/>
        <v>1</v>
      </c>
      <c r="CR64" s="172">
        <f t="shared" ref="CR64:CU79" si="57">IF(BG63="",CR63,CR63+1)</f>
        <v>1</v>
      </c>
      <c r="CS64" s="172">
        <f t="shared" si="57"/>
        <v>1</v>
      </c>
      <c r="CT64" s="172">
        <f t="shared" si="57"/>
        <v>1</v>
      </c>
      <c r="CU64" s="172">
        <f t="shared" si="57"/>
        <v>1</v>
      </c>
      <c r="CZ64" s="172">
        <v>5</v>
      </c>
      <c r="DA64" s="172" t="s">
        <v>278</v>
      </c>
      <c r="DB64" s="32" t="str">
        <f>T(LOOKUP(CZ64,$DM$1:$EF$1,$DM$2:$EF$2))</f>
        <v/>
      </c>
      <c r="DD64" s="172">
        <f t="shared" si="18"/>
        <v>1</v>
      </c>
      <c r="DE64" s="172">
        <v>62</v>
      </c>
      <c r="DL64" s="172">
        <f t="shared" si="13"/>
        <v>0</v>
      </c>
      <c r="DM64" s="172">
        <f t="shared" si="14"/>
        <v>1</v>
      </c>
      <c r="DN64" s="172">
        <f t="shared" si="15"/>
        <v>1</v>
      </c>
      <c r="DO64" s="172">
        <f t="shared" si="54"/>
        <v>1</v>
      </c>
      <c r="DP64" s="172">
        <f t="shared" si="54"/>
        <v>1</v>
      </c>
      <c r="DQ64" s="172">
        <f t="shared" si="54"/>
        <v>1</v>
      </c>
      <c r="DR64" s="172">
        <f t="shared" si="54"/>
        <v>1</v>
      </c>
      <c r="DS64" s="172">
        <f t="shared" si="54"/>
        <v>1</v>
      </c>
      <c r="DT64" s="172">
        <f t="shared" si="54"/>
        <v>1</v>
      </c>
      <c r="DU64" s="172">
        <f t="shared" si="54"/>
        <v>1</v>
      </c>
      <c r="DV64" s="172">
        <f t="shared" si="55"/>
        <v>1</v>
      </c>
      <c r="DW64" s="172">
        <f t="shared" si="55"/>
        <v>1</v>
      </c>
      <c r="DX64" s="172">
        <f t="shared" si="55"/>
        <v>1</v>
      </c>
      <c r="DY64" s="172">
        <f t="shared" si="55"/>
        <v>1</v>
      </c>
      <c r="DZ64" s="172">
        <f t="shared" si="55"/>
        <v>1</v>
      </c>
      <c r="EA64" s="172">
        <f t="shared" si="55"/>
        <v>1</v>
      </c>
      <c r="EB64" s="172">
        <f t="shared" si="55"/>
        <v>1</v>
      </c>
      <c r="EC64" s="172">
        <f t="shared" si="55"/>
        <v>1</v>
      </c>
      <c r="ED64" s="172">
        <f t="shared" si="55"/>
        <v>1</v>
      </c>
      <c r="EE64" s="172">
        <f t="shared" si="55"/>
        <v>1</v>
      </c>
      <c r="EF64" s="172">
        <f t="shared" si="55"/>
        <v>1</v>
      </c>
      <c r="EG64" s="172">
        <f t="shared" si="7"/>
        <v>0</v>
      </c>
    </row>
    <row r="65" spans="20:137" x14ac:dyDescent="0.25">
      <c r="T65" s="5"/>
      <c r="U65" s="13"/>
      <c r="V65" s="5"/>
      <c r="W65" s="5" t="str">
        <f t="shared" si="2"/>
        <v/>
      </c>
      <c r="X65" s="5"/>
      <c r="Y65" s="5"/>
      <c r="Z65" s="5"/>
      <c r="CB65" s="172">
        <f t="shared" ref="CB65:CQ80" si="58">IF(AQ64="",CB64,CB64+1)</f>
        <v>1</v>
      </c>
      <c r="CC65" s="172">
        <f t="shared" si="58"/>
        <v>1</v>
      </c>
      <c r="CD65" s="172">
        <f t="shared" si="58"/>
        <v>1</v>
      </c>
      <c r="CE65" s="172">
        <f t="shared" si="58"/>
        <v>1</v>
      </c>
      <c r="CF65" s="172">
        <f t="shared" si="58"/>
        <v>1</v>
      </c>
      <c r="CG65" s="172">
        <f t="shared" si="58"/>
        <v>1</v>
      </c>
      <c r="CH65" s="172">
        <f t="shared" si="58"/>
        <v>1</v>
      </c>
      <c r="CI65" s="172">
        <f t="shared" si="58"/>
        <v>1</v>
      </c>
      <c r="CJ65" s="172">
        <f t="shared" si="58"/>
        <v>1</v>
      </c>
      <c r="CK65" s="172">
        <f t="shared" si="58"/>
        <v>1</v>
      </c>
      <c r="CL65" s="172">
        <f t="shared" si="58"/>
        <v>1</v>
      </c>
      <c r="CM65" s="172">
        <f t="shared" si="58"/>
        <v>1</v>
      </c>
      <c r="CN65" s="172">
        <f t="shared" si="58"/>
        <v>1</v>
      </c>
      <c r="CO65" s="172">
        <f t="shared" si="58"/>
        <v>1</v>
      </c>
      <c r="CP65" s="172">
        <f t="shared" si="58"/>
        <v>1</v>
      </c>
      <c r="CQ65" s="172">
        <f t="shared" si="58"/>
        <v>1</v>
      </c>
      <c r="CR65" s="172">
        <f t="shared" si="57"/>
        <v>1</v>
      </c>
      <c r="CS65" s="172">
        <f t="shared" si="57"/>
        <v>1</v>
      </c>
      <c r="CT65" s="172">
        <f t="shared" si="57"/>
        <v>1</v>
      </c>
      <c r="CU65" s="172">
        <f t="shared" si="57"/>
        <v>1</v>
      </c>
      <c r="DA65" s="172">
        <v>1</v>
      </c>
      <c r="DB65" s="32" t="str">
        <f t="shared" ref="DB65:DB76" si="59">T(CONCATENATE(LOOKUP(DA65,CF$3:CF$80,AU$3:AU$80)," ",LOOKUP(DA65,CF$3:CF$80,$CA$3:$CA$80)))</f>
        <v xml:space="preserve"> </v>
      </c>
      <c r="DD65" s="172">
        <f t="shared" si="18"/>
        <v>1</v>
      </c>
      <c r="DE65" s="172">
        <v>63</v>
      </c>
      <c r="DL65" s="172">
        <f t="shared" si="13"/>
        <v>0</v>
      </c>
      <c r="DM65" s="172">
        <f t="shared" si="14"/>
        <v>1</v>
      </c>
      <c r="DN65" s="172">
        <f t="shared" si="15"/>
        <v>1</v>
      </c>
      <c r="DO65" s="172">
        <f t="shared" si="54"/>
        <v>1</v>
      </c>
      <c r="DP65" s="172">
        <f t="shared" si="54"/>
        <v>1</v>
      </c>
      <c r="DQ65" s="172">
        <f t="shared" si="54"/>
        <v>1</v>
      </c>
      <c r="DR65" s="172">
        <f t="shared" si="54"/>
        <v>1</v>
      </c>
      <c r="DS65" s="172">
        <f t="shared" si="54"/>
        <v>1</v>
      </c>
      <c r="DT65" s="172">
        <f t="shared" si="54"/>
        <v>1</v>
      </c>
      <c r="DU65" s="172">
        <f t="shared" si="54"/>
        <v>1</v>
      </c>
      <c r="DV65" s="172">
        <f t="shared" si="55"/>
        <v>1</v>
      </c>
      <c r="DW65" s="172">
        <f t="shared" si="55"/>
        <v>1</v>
      </c>
      <c r="DX65" s="172">
        <f t="shared" si="55"/>
        <v>1</v>
      </c>
      <c r="DY65" s="172">
        <f t="shared" si="55"/>
        <v>1</v>
      </c>
      <c r="DZ65" s="172">
        <f t="shared" si="55"/>
        <v>1</v>
      </c>
      <c r="EA65" s="172">
        <f t="shared" si="55"/>
        <v>1</v>
      </c>
      <c r="EB65" s="172">
        <f t="shared" si="55"/>
        <v>1</v>
      </c>
      <c r="EC65" s="172">
        <f t="shared" si="55"/>
        <v>1</v>
      </c>
      <c r="ED65" s="172">
        <f t="shared" si="55"/>
        <v>1</v>
      </c>
      <c r="EE65" s="172">
        <f t="shared" si="55"/>
        <v>1</v>
      </c>
      <c r="EF65" s="172">
        <f t="shared" si="55"/>
        <v>1</v>
      </c>
      <c r="EG65" s="172">
        <f t="shared" si="7"/>
        <v>0</v>
      </c>
    </row>
    <row r="66" spans="20:137" x14ac:dyDescent="0.25">
      <c r="T66" s="5"/>
      <c r="U66" s="13"/>
      <c r="V66" s="5"/>
      <c r="W66" s="5" t="str">
        <f t="shared" si="2"/>
        <v/>
      </c>
      <c r="X66" s="5"/>
      <c r="Y66" s="5"/>
      <c r="Z66" s="5"/>
      <c r="CB66" s="172">
        <f t="shared" si="58"/>
        <v>1</v>
      </c>
      <c r="CC66" s="172">
        <f t="shared" si="58"/>
        <v>1</v>
      </c>
      <c r="CD66" s="172">
        <f t="shared" si="58"/>
        <v>1</v>
      </c>
      <c r="CE66" s="172">
        <f t="shared" si="58"/>
        <v>1</v>
      </c>
      <c r="CF66" s="172">
        <f t="shared" si="58"/>
        <v>1</v>
      </c>
      <c r="CG66" s="172">
        <f t="shared" si="58"/>
        <v>1</v>
      </c>
      <c r="CH66" s="172">
        <f t="shared" si="58"/>
        <v>1</v>
      </c>
      <c r="CI66" s="172">
        <f t="shared" si="58"/>
        <v>1</v>
      </c>
      <c r="CJ66" s="172">
        <f t="shared" si="58"/>
        <v>1</v>
      </c>
      <c r="CK66" s="172">
        <f t="shared" si="58"/>
        <v>1</v>
      </c>
      <c r="CL66" s="172">
        <f t="shared" si="58"/>
        <v>1</v>
      </c>
      <c r="CM66" s="172">
        <f t="shared" si="58"/>
        <v>1</v>
      </c>
      <c r="CN66" s="172">
        <f t="shared" si="58"/>
        <v>1</v>
      </c>
      <c r="CO66" s="172">
        <f t="shared" si="58"/>
        <v>1</v>
      </c>
      <c r="CP66" s="172">
        <f t="shared" si="58"/>
        <v>1</v>
      </c>
      <c r="CQ66" s="172">
        <f t="shared" si="58"/>
        <v>1</v>
      </c>
      <c r="CR66" s="172">
        <f t="shared" si="57"/>
        <v>1</v>
      </c>
      <c r="CS66" s="172">
        <f t="shared" si="57"/>
        <v>1</v>
      </c>
      <c r="CT66" s="172">
        <f t="shared" si="57"/>
        <v>1</v>
      </c>
      <c r="CU66" s="172">
        <f t="shared" si="57"/>
        <v>1</v>
      </c>
      <c r="DA66" s="172">
        <v>2</v>
      </c>
      <c r="DB66" s="32" t="str">
        <f t="shared" si="59"/>
        <v xml:space="preserve"> </v>
      </c>
      <c r="DD66" s="172">
        <f t="shared" si="18"/>
        <v>1</v>
      </c>
      <c r="DE66" s="172">
        <v>64</v>
      </c>
      <c r="DL66" s="172">
        <f t="shared" si="13"/>
        <v>0</v>
      </c>
      <c r="DM66" s="172">
        <f t="shared" si="14"/>
        <v>1</v>
      </c>
      <c r="DN66" s="172">
        <f t="shared" si="15"/>
        <v>1</v>
      </c>
      <c r="DO66" s="172">
        <f t="shared" si="54"/>
        <v>1</v>
      </c>
      <c r="DP66" s="172">
        <f t="shared" si="54"/>
        <v>1</v>
      </c>
      <c r="DQ66" s="172">
        <f t="shared" si="54"/>
        <v>1</v>
      </c>
      <c r="DR66" s="172">
        <f t="shared" si="54"/>
        <v>1</v>
      </c>
      <c r="DS66" s="172">
        <f t="shared" si="54"/>
        <v>1</v>
      </c>
      <c r="DT66" s="172">
        <f t="shared" si="54"/>
        <v>1</v>
      </c>
      <c r="DU66" s="172">
        <f t="shared" si="54"/>
        <v>1</v>
      </c>
      <c r="DV66" s="172">
        <f t="shared" si="55"/>
        <v>1</v>
      </c>
      <c r="DW66" s="172">
        <f t="shared" si="55"/>
        <v>1</v>
      </c>
      <c r="DX66" s="172">
        <f t="shared" si="55"/>
        <v>1</v>
      </c>
      <c r="DY66" s="172">
        <f t="shared" si="55"/>
        <v>1</v>
      </c>
      <c r="DZ66" s="172">
        <f t="shared" si="55"/>
        <v>1</v>
      </c>
      <c r="EA66" s="172">
        <f t="shared" si="55"/>
        <v>1</v>
      </c>
      <c r="EB66" s="172">
        <f t="shared" si="55"/>
        <v>1</v>
      </c>
      <c r="EC66" s="172">
        <f t="shared" si="55"/>
        <v>1</v>
      </c>
      <c r="ED66" s="172">
        <f t="shared" si="55"/>
        <v>1</v>
      </c>
      <c r="EE66" s="172">
        <f t="shared" si="55"/>
        <v>1</v>
      </c>
      <c r="EF66" s="172">
        <f t="shared" si="55"/>
        <v>1</v>
      </c>
      <c r="EG66" s="172">
        <f t="shared" si="7"/>
        <v>0</v>
      </c>
    </row>
    <row r="67" spans="20:137" x14ac:dyDescent="0.25">
      <c r="T67" s="5"/>
      <c r="U67" s="13"/>
      <c r="V67" s="5"/>
      <c r="W67" s="5" t="str">
        <f t="shared" ref="W67:W80" si="60">T(LOOKUP(DE67,$DD$3:$DD$302,$DB$3:$DB$302))</f>
        <v/>
      </c>
      <c r="X67" s="5"/>
      <c r="Y67" s="5"/>
      <c r="Z67" s="5"/>
      <c r="CB67" s="172">
        <f t="shared" si="58"/>
        <v>1</v>
      </c>
      <c r="CC67" s="172">
        <f t="shared" si="58"/>
        <v>1</v>
      </c>
      <c r="CD67" s="172">
        <f t="shared" si="58"/>
        <v>1</v>
      </c>
      <c r="CE67" s="172">
        <f t="shared" si="58"/>
        <v>1</v>
      </c>
      <c r="CF67" s="172">
        <f t="shared" si="58"/>
        <v>1</v>
      </c>
      <c r="CG67" s="172">
        <f t="shared" si="58"/>
        <v>1</v>
      </c>
      <c r="CH67" s="172">
        <f t="shared" si="58"/>
        <v>1</v>
      </c>
      <c r="CI67" s="172">
        <f t="shared" si="58"/>
        <v>1</v>
      </c>
      <c r="CJ67" s="172">
        <f t="shared" si="58"/>
        <v>1</v>
      </c>
      <c r="CK67" s="172">
        <f t="shared" si="58"/>
        <v>1</v>
      </c>
      <c r="CL67" s="172">
        <f t="shared" si="58"/>
        <v>1</v>
      </c>
      <c r="CM67" s="172">
        <f t="shared" si="58"/>
        <v>1</v>
      </c>
      <c r="CN67" s="172">
        <f t="shared" si="58"/>
        <v>1</v>
      </c>
      <c r="CO67" s="172">
        <f t="shared" si="58"/>
        <v>1</v>
      </c>
      <c r="CP67" s="172">
        <f t="shared" si="58"/>
        <v>1</v>
      </c>
      <c r="CQ67" s="172">
        <f t="shared" si="58"/>
        <v>1</v>
      </c>
      <c r="CR67" s="172">
        <f t="shared" si="57"/>
        <v>1</v>
      </c>
      <c r="CS67" s="172">
        <f t="shared" si="57"/>
        <v>1</v>
      </c>
      <c r="CT67" s="172">
        <f t="shared" si="57"/>
        <v>1</v>
      </c>
      <c r="CU67" s="172">
        <f t="shared" si="57"/>
        <v>1</v>
      </c>
      <c r="DA67" s="172">
        <v>3</v>
      </c>
      <c r="DB67" s="32" t="str">
        <f t="shared" si="59"/>
        <v xml:space="preserve"> </v>
      </c>
      <c r="DD67" s="172">
        <f t="shared" si="18"/>
        <v>1</v>
      </c>
      <c r="DE67" s="172">
        <v>65</v>
      </c>
      <c r="DL67" s="172">
        <f t="shared" si="13"/>
        <v>0</v>
      </c>
      <c r="DM67" s="172">
        <f t="shared" si="14"/>
        <v>1</v>
      </c>
      <c r="DN67" s="172">
        <f t="shared" si="15"/>
        <v>1</v>
      </c>
      <c r="DO67" s="172">
        <f t="shared" si="54"/>
        <v>1</v>
      </c>
      <c r="DP67" s="172">
        <f t="shared" si="54"/>
        <v>1</v>
      </c>
      <c r="DQ67" s="172">
        <f t="shared" si="54"/>
        <v>1</v>
      </c>
      <c r="DR67" s="172">
        <f t="shared" si="54"/>
        <v>1</v>
      </c>
      <c r="DS67" s="172">
        <f t="shared" si="54"/>
        <v>1</v>
      </c>
      <c r="DT67" s="172">
        <f t="shared" si="54"/>
        <v>1</v>
      </c>
      <c r="DU67" s="172">
        <f t="shared" si="54"/>
        <v>1</v>
      </c>
      <c r="DV67" s="172">
        <f t="shared" si="55"/>
        <v>1</v>
      </c>
      <c r="DW67" s="172">
        <f t="shared" si="55"/>
        <v>1</v>
      </c>
      <c r="DX67" s="172">
        <f t="shared" si="55"/>
        <v>1</v>
      </c>
      <c r="DY67" s="172">
        <f t="shared" si="55"/>
        <v>1</v>
      </c>
      <c r="DZ67" s="172">
        <f t="shared" si="55"/>
        <v>1</v>
      </c>
      <c r="EA67" s="172">
        <f t="shared" si="55"/>
        <v>1</v>
      </c>
      <c r="EB67" s="172">
        <f t="shared" si="55"/>
        <v>1</v>
      </c>
      <c r="EC67" s="172">
        <f t="shared" si="55"/>
        <v>1</v>
      </c>
      <c r="ED67" s="172">
        <f t="shared" si="55"/>
        <v>1</v>
      </c>
      <c r="EE67" s="172">
        <f t="shared" si="55"/>
        <v>1</v>
      </c>
      <c r="EF67" s="172">
        <f t="shared" si="55"/>
        <v>1</v>
      </c>
      <c r="EG67" s="172">
        <f t="shared" ref="EG67:EG80" si="61">IF(CX67=0,0,SUBSTITUTE(SUBSTITUTE(SUBSTITUTE(SUBSTITUTE(SUBSTITUTE(SUBSTITUTE(SUBSTITUTE(SUBSTITUTE($CX67,"12",""),"13",""),"14",""),"15",""),"16",""),"17",""),"18",""),"19",""))</f>
        <v>0</v>
      </c>
    </row>
    <row r="68" spans="20:137" x14ac:dyDescent="0.25">
      <c r="T68" s="5"/>
      <c r="U68" s="13"/>
      <c r="V68" s="5"/>
      <c r="W68" s="5" t="str">
        <f t="shared" si="60"/>
        <v/>
      </c>
      <c r="X68" s="5"/>
      <c r="Y68" s="5"/>
      <c r="Z68" s="5"/>
      <c r="CB68" s="172">
        <f t="shared" si="58"/>
        <v>1</v>
      </c>
      <c r="CC68" s="172">
        <f t="shared" si="58"/>
        <v>1</v>
      </c>
      <c r="CD68" s="172">
        <f t="shared" si="58"/>
        <v>1</v>
      </c>
      <c r="CE68" s="172">
        <f t="shared" si="58"/>
        <v>1</v>
      </c>
      <c r="CF68" s="172">
        <f t="shared" si="58"/>
        <v>1</v>
      </c>
      <c r="CG68" s="172">
        <f t="shared" si="58"/>
        <v>1</v>
      </c>
      <c r="CH68" s="172">
        <f t="shared" si="58"/>
        <v>1</v>
      </c>
      <c r="CI68" s="172">
        <f t="shared" si="58"/>
        <v>1</v>
      </c>
      <c r="CJ68" s="172">
        <f t="shared" si="58"/>
        <v>1</v>
      </c>
      <c r="CK68" s="172">
        <f t="shared" si="58"/>
        <v>1</v>
      </c>
      <c r="CL68" s="172">
        <f t="shared" si="58"/>
        <v>1</v>
      </c>
      <c r="CM68" s="172">
        <f t="shared" si="58"/>
        <v>1</v>
      </c>
      <c r="CN68" s="172">
        <f t="shared" si="58"/>
        <v>1</v>
      </c>
      <c r="CO68" s="172">
        <f t="shared" si="58"/>
        <v>1</v>
      </c>
      <c r="CP68" s="172">
        <f t="shared" si="58"/>
        <v>1</v>
      </c>
      <c r="CQ68" s="172">
        <f t="shared" si="58"/>
        <v>1</v>
      </c>
      <c r="CR68" s="172">
        <f t="shared" si="57"/>
        <v>1</v>
      </c>
      <c r="CS68" s="172">
        <f t="shared" si="57"/>
        <v>1</v>
      </c>
      <c r="CT68" s="172">
        <f t="shared" si="57"/>
        <v>1</v>
      </c>
      <c r="CU68" s="172">
        <f t="shared" si="57"/>
        <v>1</v>
      </c>
      <c r="DA68" s="172">
        <v>4</v>
      </c>
      <c r="DB68" s="32" t="str">
        <f t="shared" si="59"/>
        <v xml:space="preserve"> </v>
      </c>
      <c r="DD68" s="172">
        <f t="shared" si="18"/>
        <v>1</v>
      </c>
      <c r="DE68" s="172">
        <v>66</v>
      </c>
      <c r="DL68" s="172">
        <f t="shared" ref="DL68:DL79" si="62">SUM(DM69:EF69)-SUM(DM68:EF68)</f>
        <v>0</v>
      </c>
      <c r="DM68" s="172">
        <f t="shared" ref="DM68:DM80" si="63">IF(OR(CX67=0,ISERROR(SEARCH(DM$1,SUBSTITUTE(SUBSTITUTE($EG67,"10",""),"11","")))),DM67,DM67+1)</f>
        <v>1</v>
      </c>
      <c r="DN68" s="172">
        <f t="shared" ref="DN68:DN80" si="64">IF(OR(CX67=0,ISERROR(SEARCH(DN$1,SUBSTITUTE(SUBSTITUTE($CX67,"12",""),"20","")))),DN67,DN67+1)</f>
        <v>1</v>
      </c>
      <c r="DO68" s="172">
        <f t="shared" ref="DO68:DU80" si="65">IF(OR($CX67=0,ISERROR(SEARCH(DO$1,SUBSTITUTE($CX67,DY$1,"")))),DO67,DO67+1)</f>
        <v>1</v>
      </c>
      <c r="DP68" s="172">
        <f t="shared" si="65"/>
        <v>1</v>
      </c>
      <c r="DQ68" s="172">
        <f t="shared" si="65"/>
        <v>1</v>
      </c>
      <c r="DR68" s="172">
        <f t="shared" si="65"/>
        <v>1</v>
      </c>
      <c r="DS68" s="172">
        <f t="shared" si="65"/>
        <v>1</v>
      </c>
      <c r="DT68" s="172">
        <f t="shared" si="65"/>
        <v>1</v>
      </c>
      <c r="DU68" s="172">
        <f t="shared" si="65"/>
        <v>1</v>
      </c>
      <c r="DV68" s="172">
        <f t="shared" si="55"/>
        <v>1</v>
      </c>
      <c r="DW68" s="172">
        <f t="shared" si="55"/>
        <v>1</v>
      </c>
      <c r="DX68" s="172">
        <f t="shared" si="55"/>
        <v>1</v>
      </c>
      <c r="DY68" s="172">
        <f t="shared" si="55"/>
        <v>1</v>
      </c>
      <c r="DZ68" s="172">
        <f t="shared" si="55"/>
        <v>1</v>
      </c>
      <c r="EA68" s="172">
        <f t="shared" si="55"/>
        <v>1</v>
      </c>
      <c r="EB68" s="172">
        <f t="shared" si="55"/>
        <v>1</v>
      </c>
      <c r="EC68" s="172">
        <f t="shared" si="55"/>
        <v>1</v>
      </c>
      <c r="ED68" s="172">
        <f t="shared" si="55"/>
        <v>1</v>
      </c>
      <c r="EE68" s="172">
        <f t="shared" si="55"/>
        <v>1</v>
      </c>
      <c r="EF68" s="172">
        <f t="shared" si="55"/>
        <v>1</v>
      </c>
      <c r="EG68" s="172">
        <f t="shared" si="61"/>
        <v>0</v>
      </c>
    </row>
    <row r="69" spans="20:137" x14ac:dyDescent="0.25">
      <c r="T69" s="5"/>
      <c r="U69" s="13"/>
      <c r="V69" s="5"/>
      <c r="W69" s="5" t="str">
        <f t="shared" si="60"/>
        <v/>
      </c>
      <c r="X69" s="5"/>
      <c r="Y69" s="5"/>
      <c r="Z69" s="5"/>
      <c r="CB69" s="172">
        <f t="shared" si="58"/>
        <v>1</v>
      </c>
      <c r="CC69" s="172">
        <f t="shared" si="58"/>
        <v>1</v>
      </c>
      <c r="CD69" s="172">
        <f t="shared" si="58"/>
        <v>1</v>
      </c>
      <c r="CE69" s="172">
        <f t="shared" si="58"/>
        <v>1</v>
      </c>
      <c r="CF69" s="172">
        <f t="shared" si="58"/>
        <v>1</v>
      </c>
      <c r="CG69" s="172">
        <f t="shared" si="58"/>
        <v>1</v>
      </c>
      <c r="CH69" s="172">
        <f t="shared" si="58"/>
        <v>1</v>
      </c>
      <c r="CI69" s="172">
        <f t="shared" si="58"/>
        <v>1</v>
      </c>
      <c r="CJ69" s="172">
        <f t="shared" si="58"/>
        <v>1</v>
      </c>
      <c r="CK69" s="172">
        <f t="shared" si="58"/>
        <v>1</v>
      </c>
      <c r="CL69" s="172">
        <f t="shared" si="58"/>
        <v>1</v>
      </c>
      <c r="CM69" s="172">
        <f t="shared" si="58"/>
        <v>1</v>
      </c>
      <c r="CN69" s="172">
        <f t="shared" si="58"/>
        <v>1</v>
      </c>
      <c r="CO69" s="172">
        <f t="shared" si="58"/>
        <v>1</v>
      </c>
      <c r="CP69" s="172">
        <f t="shared" si="58"/>
        <v>1</v>
      </c>
      <c r="CQ69" s="172">
        <f t="shared" si="58"/>
        <v>1</v>
      </c>
      <c r="CR69" s="172">
        <f t="shared" si="57"/>
        <v>1</v>
      </c>
      <c r="CS69" s="172">
        <f t="shared" si="57"/>
        <v>1</v>
      </c>
      <c r="CT69" s="172">
        <f t="shared" si="57"/>
        <v>1</v>
      </c>
      <c r="CU69" s="172">
        <f t="shared" si="57"/>
        <v>1</v>
      </c>
      <c r="DA69" s="172">
        <v>5</v>
      </c>
      <c r="DB69" s="32" t="str">
        <f t="shared" si="59"/>
        <v xml:space="preserve"> </v>
      </c>
      <c r="DD69" s="172">
        <f t="shared" ref="DD69:DD132" si="66">IF(OR(DB68="",DB68=" "),DD68,DD68+1)</f>
        <v>1</v>
      </c>
      <c r="DE69" s="172">
        <v>67</v>
      </c>
      <c r="DL69" s="172">
        <f t="shared" si="62"/>
        <v>0</v>
      </c>
      <c r="DM69" s="172">
        <f t="shared" si="63"/>
        <v>1</v>
      </c>
      <c r="DN69" s="172">
        <f t="shared" si="64"/>
        <v>1</v>
      </c>
      <c r="DO69" s="172">
        <f t="shared" si="65"/>
        <v>1</v>
      </c>
      <c r="DP69" s="172">
        <f t="shared" si="65"/>
        <v>1</v>
      </c>
      <c r="DQ69" s="172">
        <f t="shared" si="65"/>
        <v>1</v>
      </c>
      <c r="DR69" s="172">
        <f t="shared" si="65"/>
        <v>1</v>
      </c>
      <c r="DS69" s="172">
        <f t="shared" si="65"/>
        <v>1</v>
      </c>
      <c r="DT69" s="172">
        <f t="shared" si="65"/>
        <v>1</v>
      </c>
      <c r="DU69" s="172">
        <f t="shared" si="65"/>
        <v>1</v>
      </c>
      <c r="DV69" s="172">
        <f t="shared" ref="DV69:EF80" si="67">IF(OR($CX68=0,ISERROR(SEARCH(DV$1,$CX68))),DV68,DV68+1)</f>
        <v>1</v>
      </c>
      <c r="DW69" s="172">
        <f t="shared" si="67"/>
        <v>1</v>
      </c>
      <c r="DX69" s="172">
        <f t="shared" si="67"/>
        <v>1</v>
      </c>
      <c r="DY69" s="172">
        <f t="shared" si="67"/>
        <v>1</v>
      </c>
      <c r="DZ69" s="172">
        <f t="shared" si="67"/>
        <v>1</v>
      </c>
      <c r="EA69" s="172">
        <f t="shared" si="67"/>
        <v>1</v>
      </c>
      <c r="EB69" s="172">
        <f t="shared" si="67"/>
        <v>1</v>
      </c>
      <c r="EC69" s="172">
        <f t="shared" si="67"/>
        <v>1</v>
      </c>
      <c r="ED69" s="172">
        <f t="shared" si="67"/>
        <v>1</v>
      </c>
      <c r="EE69" s="172">
        <f t="shared" si="67"/>
        <v>1</v>
      </c>
      <c r="EF69" s="172">
        <f t="shared" si="67"/>
        <v>1</v>
      </c>
      <c r="EG69" s="172">
        <f t="shared" si="61"/>
        <v>0</v>
      </c>
    </row>
    <row r="70" spans="20:137" x14ac:dyDescent="0.25">
      <c r="T70" s="5"/>
      <c r="U70" s="13"/>
      <c r="V70" s="5"/>
      <c r="W70" s="5" t="str">
        <f t="shared" si="60"/>
        <v/>
      </c>
      <c r="X70" s="5"/>
      <c r="Y70" s="5"/>
      <c r="Z70" s="5"/>
      <c r="CB70" s="172">
        <f t="shared" si="58"/>
        <v>1</v>
      </c>
      <c r="CC70" s="172">
        <f t="shared" si="58"/>
        <v>1</v>
      </c>
      <c r="CD70" s="172">
        <f t="shared" si="58"/>
        <v>1</v>
      </c>
      <c r="CE70" s="172">
        <f t="shared" si="58"/>
        <v>1</v>
      </c>
      <c r="CF70" s="172">
        <f t="shared" si="58"/>
        <v>1</v>
      </c>
      <c r="CG70" s="172">
        <f t="shared" si="58"/>
        <v>1</v>
      </c>
      <c r="CH70" s="172">
        <f t="shared" si="58"/>
        <v>1</v>
      </c>
      <c r="CI70" s="172">
        <f t="shared" si="58"/>
        <v>1</v>
      </c>
      <c r="CJ70" s="172">
        <f t="shared" si="58"/>
        <v>1</v>
      </c>
      <c r="CK70" s="172">
        <f t="shared" si="58"/>
        <v>1</v>
      </c>
      <c r="CL70" s="172">
        <f t="shared" si="58"/>
        <v>1</v>
      </c>
      <c r="CM70" s="172">
        <f t="shared" si="58"/>
        <v>1</v>
      </c>
      <c r="CN70" s="172">
        <f t="shared" si="58"/>
        <v>1</v>
      </c>
      <c r="CO70" s="172">
        <f t="shared" si="58"/>
        <v>1</v>
      </c>
      <c r="CP70" s="172">
        <f t="shared" si="58"/>
        <v>1</v>
      </c>
      <c r="CQ70" s="172">
        <f t="shared" si="58"/>
        <v>1</v>
      </c>
      <c r="CR70" s="172">
        <f t="shared" si="57"/>
        <v>1</v>
      </c>
      <c r="CS70" s="172">
        <f t="shared" si="57"/>
        <v>1</v>
      </c>
      <c r="CT70" s="172">
        <f t="shared" si="57"/>
        <v>1</v>
      </c>
      <c r="CU70" s="172">
        <f t="shared" si="57"/>
        <v>1</v>
      </c>
      <c r="DA70" s="172">
        <v>6</v>
      </c>
      <c r="DB70" s="32" t="str">
        <f t="shared" si="59"/>
        <v xml:space="preserve"> </v>
      </c>
      <c r="DD70" s="172">
        <f t="shared" si="66"/>
        <v>1</v>
      </c>
      <c r="DE70" s="172">
        <v>68</v>
      </c>
      <c r="DL70" s="172">
        <f t="shared" si="62"/>
        <v>0</v>
      </c>
      <c r="DM70" s="172">
        <f t="shared" si="63"/>
        <v>1</v>
      </c>
      <c r="DN70" s="172">
        <f t="shared" si="64"/>
        <v>1</v>
      </c>
      <c r="DO70" s="172">
        <f t="shared" si="65"/>
        <v>1</v>
      </c>
      <c r="DP70" s="172">
        <f t="shared" si="65"/>
        <v>1</v>
      </c>
      <c r="DQ70" s="172">
        <f t="shared" si="65"/>
        <v>1</v>
      </c>
      <c r="DR70" s="172">
        <f t="shared" si="65"/>
        <v>1</v>
      </c>
      <c r="DS70" s="172">
        <f t="shared" si="65"/>
        <v>1</v>
      </c>
      <c r="DT70" s="172">
        <f t="shared" si="65"/>
        <v>1</v>
      </c>
      <c r="DU70" s="172">
        <f t="shared" si="65"/>
        <v>1</v>
      </c>
      <c r="DV70" s="172">
        <f t="shared" si="67"/>
        <v>1</v>
      </c>
      <c r="DW70" s="172">
        <f t="shared" si="67"/>
        <v>1</v>
      </c>
      <c r="DX70" s="172">
        <f t="shared" si="67"/>
        <v>1</v>
      </c>
      <c r="DY70" s="172">
        <f t="shared" si="67"/>
        <v>1</v>
      </c>
      <c r="DZ70" s="172">
        <f t="shared" si="67"/>
        <v>1</v>
      </c>
      <c r="EA70" s="172">
        <f t="shared" si="67"/>
        <v>1</v>
      </c>
      <c r="EB70" s="172">
        <f t="shared" si="67"/>
        <v>1</v>
      </c>
      <c r="EC70" s="172">
        <f t="shared" si="67"/>
        <v>1</v>
      </c>
      <c r="ED70" s="172">
        <f t="shared" si="67"/>
        <v>1</v>
      </c>
      <c r="EE70" s="172">
        <f t="shared" si="67"/>
        <v>1</v>
      </c>
      <c r="EF70" s="172">
        <f t="shared" si="67"/>
        <v>1</v>
      </c>
      <c r="EG70" s="172">
        <f t="shared" si="61"/>
        <v>0</v>
      </c>
    </row>
    <row r="71" spans="20:137" x14ac:dyDescent="0.25">
      <c r="T71" s="5"/>
      <c r="U71" s="13"/>
      <c r="V71" s="5"/>
      <c r="W71" s="5" t="str">
        <f t="shared" si="60"/>
        <v/>
      </c>
      <c r="X71" s="5"/>
      <c r="Y71" s="5"/>
      <c r="Z71" s="5"/>
      <c r="CB71" s="172">
        <f t="shared" si="58"/>
        <v>1</v>
      </c>
      <c r="CC71" s="172">
        <f t="shared" si="58"/>
        <v>1</v>
      </c>
      <c r="CD71" s="172">
        <f t="shared" si="58"/>
        <v>1</v>
      </c>
      <c r="CE71" s="172">
        <f t="shared" si="58"/>
        <v>1</v>
      </c>
      <c r="CF71" s="172">
        <f t="shared" si="58"/>
        <v>1</v>
      </c>
      <c r="CG71" s="172">
        <f t="shared" si="58"/>
        <v>1</v>
      </c>
      <c r="CH71" s="172">
        <f t="shared" si="58"/>
        <v>1</v>
      </c>
      <c r="CI71" s="172">
        <f t="shared" si="58"/>
        <v>1</v>
      </c>
      <c r="CJ71" s="172">
        <f t="shared" si="58"/>
        <v>1</v>
      </c>
      <c r="CK71" s="172">
        <f t="shared" si="58"/>
        <v>1</v>
      </c>
      <c r="CL71" s="172">
        <f t="shared" si="58"/>
        <v>1</v>
      </c>
      <c r="CM71" s="172">
        <f t="shared" si="58"/>
        <v>1</v>
      </c>
      <c r="CN71" s="172">
        <f t="shared" si="58"/>
        <v>1</v>
      </c>
      <c r="CO71" s="172">
        <f t="shared" si="58"/>
        <v>1</v>
      </c>
      <c r="CP71" s="172">
        <f t="shared" si="58"/>
        <v>1</v>
      </c>
      <c r="CQ71" s="172">
        <f t="shared" si="58"/>
        <v>1</v>
      </c>
      <c r="CR71" s="172">
        <f t="shared" si="57"/>
        <v>1</v>
      </c>
      <c r="CS71" s="172">
        <f t="shared" si="57"/>
        <v>1</v>
      </c>
      <c r="CT71" s="172">
        <f t="shared" si="57"/>
        <v>1</v>
      </c>
      <c r="CU71" s="172">
        <f t="shared" si="57"/>
        <v>1</v>
      </c>
      <c r="DA71" s="172">
        <v>7</v>
      </c>
      <c r="DB71" s="32" t="str">
        <f t="shared" si="59"/>
        <v xml:space="preserve"> </v>
      </c>
      <c r="DD71" s="172">
        <f t="shared" si="66"/>
        <v>1</v>
      </c>
      <c r="DE71" s="172">
        <v>69</v>
      </c>
      <c r="DL71" s="172">
        <f t="shared" si="62"/>
        <v>0</v>
      </c>
      <c r="DM71" s="172">
        <f t="shared" si="63"/>
        <v>1</v>
      </c>
      <c r="DN71" s="172">
        <f t="shared" si="64"/>
        <v>1</v>
      </c>
      <c r="DO71" s="172">
        <f t="shared" si="65"/>
        <v>1</v>
      </c>
      <c r="DP71" s="172">
        <f t="shared" si="65"/>
        <v>1</v>
      </c>
      <c r="DQ71" s="172">
        <f t="shared" si="65"/>
        <v>1</v>
      </c>
      <c r="DR71" s="172">
        <f t="shared" si="65"/>
        <v>1</v>
      </c>
      <c r="DS71" s="172">
        <f t="shared" si="65"/>
        <v>1</v>
      </c>
      <c r="DT71" s="172">
        <f t="shared" si="65"/>
        <v>1</v>
      </c>
      <c r="DU71" s="172">
        <f t="shared" si="65"/>
        <v>1</v>
      </c>
      <c r="DV71" s="172">
        <f t="shared" si="67"/>
        <v>1</v>
      </c>
      <c r="DW71" s="172">
        <f t="shared" si="67"/>
        <v>1</v>
      </c>
      <c r="DX71" s="172">
        <f t="shared" si="67"/>
        <v>1</v>
      </c>
      <c r="DY71" s="172">
        <f t="shared" si="67"/>
        <v>1</v>
      </c>
      <c r="DZ71" s="172">
        <f t="shared" si="67"/>
        <v>1</v>
      </c>
      <c r="EA71" s="172">
        <f t="shared" si="67"/>
        <v>1</v>
      </c>
      <c r="EB71" s="172">
        <f t="shared" si="67"/>
        <v>1</v>
      </c>
      <c r="EC71" s="172">
        <f t="shared" si="67"/>
        <v>1</v>
      </c>
      <c r="ED71" s="172">
        <f t="shared" si="67"/>
        <v>1</v>
      </c>
      <c r="EE71" s="172">
        <f t="shared" si="67"/>
        <v>1</v>
      </c>
      <c r="EF71" s="172">
        <f t="shared" si="67"/>
        <v>1</v>
      </c>
      <c r="EG71" s="172">
        <f t="shared" si="61"/>
        <v>0</v>
      </c>
    </row>
    <row r="72" spans="20:137" x14ac:dyDescent="0.25">
      <c r="T72" s="5"/>
      <c r="U72" s="13"/>
      <c r="V72" s="5"/>
      <c r="W72" s="5" t="str">
        <f t="shared" si="60"/>
        <v/>
      </c>
      <c r="X72" s="5"/>
      <c r="Y72" s="5"/>
      <c r="Z72" s="5"/>
      <c r="CB72" s="172">
        <f t="shared" si="58"/>
        <v>1</v>
      </c>
      <c r="CC72" s="172">
        <f t="shared" si="58"/>
        <v>1</v>
      </c>
      <c r="CD72" s="172">
        <f t="shared" si="58"/>
        <v>1</v>
      </c>
      <c r="CE72" s="172">
        <f t="shared" si="58"/>
        <v>1</v>
      </c>
      <c r="CF72" s="172">
        <f t="shared" si="58"/>
        <v>1</v>
      </c>
      <c r="CG72" s="172">
        <f t="shared" si="58"/>
        <v>1</v>
      </c>
      <c r="CH72" s="172">
        <f t="shared" si="58"/>
        <v>1</v>
      </c>
      <c r="CI72" s="172">
        <f t="shared" si="58"/>
        <v>1</v>
      </c>
      <c r="CJ72" s="172">
        <f t="shared" si="58"/>
        <v>1</v>
      </c>
      <c r="CK72" s="172">
        <f t="shared" si="58"/>
        <v>1</v>
      </c>
      <c r="CL72" s="172">
        <f t="shared" si="58"/>
        <v>1</v>
      </c>
      <c r="CM72" s="172">
        <f t="shared" si="58"/>
        <v>1</v>
      </c>
      <c r="CN72" s="172">
        <f t="shared" si="58"/>
        <v>1</v>
      </c>
      <c r="CO72" s="172">
        <f t="shared" si="58"/>
        <v>1</v>
      </c>
      <c r="CP72" s="172">
        <f t="shared" si="58"/>
        <v>1</v>
      </c>
      <c r="CQ72" s="172">
        <f t="shared" si="58"/>
        <v>1</v>
      </c>
      <c r="CR72" s="172">
        <f t="shared" si="57"/>
        <v>1</v>
      </c>
      <c r="CS72" s="172">
        <f t="shared" si="57"/>
        <v>1</v>
      </c>
      <c r="CT72" s="172">
        <f t="shared" si="57"/>
        <v>1</v>
      </c>
      <c r="CU72" s="172">
        <f t="shared" si="57"/>
        <v>1</v>
      </c>
      <c r="DA72" s="172">
        <v>8</v>
      </c>
      <c r="DB72" s="32" t="str">
        <f t="shared" si="59"/>
        <v xml:space="preserve"> </v>
      </c>
      <c r="DD72" s="172">
        <f t="shared" si="66"/>
        <v>1</v>
      </c>
      <c r="DE72" s="172">
        <v>70</v>
      </c>
      <c r="DL72" s="172">
        <f t="shared" si="62"/>
        <v>0</v>
      </c>
      <c r="DM72" s="172">
        <f t="shared" si="63"/>
        <v>1</v>
      </c>
      <c r="DN72" s="172">
        <f t="shared" si="64"/>
        <v>1</v>
      </c>
      <c r="DO72" s="172">
        <f t="shared" si="65"/>
        <v>1</v>
      </c>
      <c r="DP72" s="172">
        <f t="shared" si="65"/>
        <v>1</v>
      </c>
      <c r="DQ72" s="172">
        <f t="shared" si="65"/>
        <v>1</v>
      </c>
      <c r="DR72" s="172">
        <f t="shared" si="65"/>
        <v>1</v>
      </c>
      <c r="DS72" s="172">
        <f t="shared" si="65"/>
        <v>1</v>
      </c>
      <c r="DT72" s="172">
        <f t="shared" si="65"/>
        <v>1</v>
      </c>
      <c r="DU72" s="172">
        <f t="shared" si="65"/>
        <v>1</v>
      </c>
      <c r="DV72" s="172">
        <f t="shared" si="67"/>
        <v>1</v>
      </c>
      <c r="DW72" s="172">
        <f t="shared" si="67"/>
        <v>1</v>
      </c>
      <c r="DX72" s="172">
        <f t="shared" si="67"/>
        <v>1</v>
      </c>
      <c r="DY72" s="172">
        <f t="shared" si="67"/>
        <v>1</v>
      </c>
      <c r="DZ72" s="172">
        <f t="shared" si="67"/>
        <v>1</v>
      </c>
      <c r="EA72" s="172">
        <f t="shared" si="67"/>
        <v>1</v>
      </c>
      <c r="EB72" s="172">
        <f t="shared" si="67"/>
        <v>1</v>
      </c>
      <c r="EC72" s="172">
        <f t="shared" si="67"/>
        <v>1</v>
      </c>
      <c r="ED72" s="172">
        <f t="shared" si="67"/>
        <v>1</v>
      </c>
      <c r="EE72" s="172">
        <f t="shared" si="67"/>
        <v>1</v>
      </c>
      <c r="EF72" s="172">
        <f t="shared" si="67"/>
        <v>1</v>
      </c>
      <c r="EG72" s="172">
        <f t="shared" si="61"/>
        <v>0</v>
      </c>
    </row>
    <row r="73" spans="20:137" x14ac:dyDescent="0.25">
      <c r="T73" s="5"/>
      <c r="U73" s="13"/>
      <c r="V73" s="5"/>
      <c r="W73" s="5" t="str">
        <f t="shared" si="60"/>
        <v/>
      </c>
      <c r="X73" s="5"/>
      <c r="Y73" s="5"/>
      <c r="Z73" s="5"/>
      <c r="CB73" s="172">
        <f t="shared" si="58"/>
        <v>1</v>
      </c>
      <c r="CC73" s="172">
        <f t="shared" si="58"/>
        <v>1</v>
      </c>
      <c r="CD73" s="172">
        <f t="shared" si="58"/>
        <v>1</v>
      </c>
      <c r="CE73" s="172">
        <f t="shared" si="58"/>
        <v>1</v>
      </c>
      <c r="CF73" s="172">
        <f t="shared" si="58"/>
        <v>1</v>
      </c>
      <c r="CG73" s="172">
        <f t="shared" si="58"/>
        <v>1</v>
      </c>
      <c r="CH73" s="172">
        <f t="shared" si="58"/>
        <v>1</v>
      </c>
      <c r="CI73" s="172">
        <f t="shared" si="58"/>
        <v>1</v>
      </c>
      <c r="CJ73" s="172">
        <f t="shared" si="58"/>
        <v>1</v>
      </c>
      <c r="CK73" s="172">
        <f t="shared" si="58"/>
        <v>1</v>
      </c>
      <c r="CL73" s="172">
        <f t="shared" si="58"/>
        <v>1</v>
      </c>
      <c r="CM73" s="172">
        <f t="shared" si="58"/>
        <v>1</v>
      </c>
      <c r="CN73" s="172">
        <f t="shared" si="58"/>
        <v>1</v>
      </c>
      <c r="CO73" s="172">
        <f t="shared" si="58"/>
        <v>1</v>
      </c>
      <c r="CP73" s="172">
        <f t="shared" si="58"/>
        <v>1</v>
      </c>
      <c r="CQ73" s="172">
        <f t="shared" si="58"/>
        <v>1</v>
      </c>
      <c r="CR73" s="172">
        <f t="shared" si="57"/>
        <v>1</v>
      </c>
      <c r="CS73" s="172">
        <f t="shared" si="57"/>
        <v>1</v>
      </c>
      <c r="CT73" s="172">
        <f t="shared" si="57"/>
        <v>1</v>
      </c>
      <c r="CU73" s="172">
        <f t="shared" si="57"/>
        <v>1</v>
      </c>
      <c r="DA73" s="172">
        <v>9</v>
      </c>
      <c r="DB73" s="32" t="str">
        <f t="shared" si="59"/>
        <v xml:space="preserve"> </v>
      </c>
      <c r="DD73" s="172">
        <f t="shared" si="66"/>
        <v>1</v>
      </c>
      <c r="DE73" s="172">
        <v>71</v>
      </c>
      <c r="DL73" s="172">
        <f t="shared" si="62"/>
        <v>0</v>
      </c>
      <c r="DM73" s="172">
        <f t="shared" si="63"/>
        <v>1</v>
      </c>
      <c r="DN73" s="172">
        <f t="shared" si="64"/>
        <v>1</v>
      </c>
      <c r="DO73" s="172">
        <f t="shared" si="65"/>
        <v>1</v>
      </c>
      <c r="DP73" s="172">
        <f t="shared" si="65"/>
        <v>1</v>
      </c>
      <c r="DQ73" s="172">
        <f t="shared" si="65"/>
        <v>1</v>
      </c>
      <c r="DR73" s="172">
        <f t="shared" si="65"/>
        <v>1</v>
      </c>
      <c r="DS73" s="172">
        <f t="shared" si="65"/>
        <v>1</v>
      </c>
      <c r="DT73" s="172">
        <f t="shared" si="65"/>
        <v>1</v>
      </c>
      <c r="DU73" s="172">
        <f t="shared" si="65"/>
        <v>1</v>
      </c>
      <c r="DV73" s="172">
        <f t="shared" si="67"/>
        <v>1</v>
      </c>
      <c r="DW73" s="172">
        <f t="shared" si="67"/>
        <v>1</v>
      </c>
      <c r="DX73" s="172">
        <f t="shared" si="67"/>
        <v>1</v>
      </c>
      <c r="DY73" s="172">
        <f t="shared" si="67"/>
        <v>1</v>
      </c>
      <c r="DZ73" s="172">
        <f t="shared" si="67"/>
        <v>1</v>
      </c>
      <c r="EA73" s="172">
        <f t="shared" si="67"/>
        <v>1</v>
      </c>
      <c r="EB73" s="172">
        <f t="shared" si="67"/>
        <v>1</v>
      </c>
      <c r="EC73" s="172">
        <f t="shared" si="67"/>
        <v>1</v>
      </c>
      <c r="ED73" s="172">
        <f t="shared" si="67"/>
        <v>1</v>
      </c>
      <c r="EE73" s="172">
        <f t="shared" si="67"/>
        <v>1</v>
      </c>
      <c r="EF73" s="172">
        <f t="shared" si="67"/>
        <v>1</v>
      </c>
      <c r="EG73" s="172">
        <f t="shared" si="61"/>
        <v>0</v>
      </c>
    </row>
    <row r="74" spans="20:137" x14ac:dyDescent="0.25">
      <c r="T74" s="5"/>
      <c r="U74" s="13"/>
      <c r="V74" s="5"/>
      <c r="W74" s="5" t="str">
        <f t="shared" si="60"/>
        <v/>
      </c>
      <c r="X74" s="5"/>
      <c r="Y74" s="5"/>
      <c r="Z74" s="5"/>
      <c r="CB74" s="172">
        <f t="shared" si="58"/>
        <v>1</v>
      </c>
      <c r="CC74" s="172">
        <f t="shared" si="58"/>
        <v>1</v>
      </c>
      <c r="CD74" s="172">
        <f t="shared" si="58"/>
        <v>1</v>
      </c>
      <c r="CE74" s="172">
        <f t="shared" si="58"/>
        <v>1</v>
      </c>
      <c r="CF74" s="172">
        <f t="shared" si="58"/>
        <v>1</v>
      </c>
      <c r="CG74" s="172">
        <f t="shared" si="58"/>
        <v>1</v>
      </c>
      <c r="CH74" s="172">
        <f t="shared" si="58"/>
        <v>1</v>
      </c>
      <c r="CI74" s="172">
        <f t="shared" si="58"/>
        <v>1</v>
      </c>
      <c r="CJ74" s="172">
        <f t="shared" si="58"/>
        <v>1</v>
      </c>
      <c r="CK74" s="172">
        <f t="shared" si="58"/>
        <v>1</v>
      </c>
      <c r="CL74" s="172">
        <f t="shared" si="58"/>
        <v>1</v>
      </c>
      <c r="CM74" s="172">
        <f t="shared" si="58"/>
        <v>1</v>
      </c>
      <c r="CN74" s="172">
        <f t="shared" si="58"/>
        <v>1</v>
      </c>
      <c r="CO74" s="172">
        <f t="shared" si="58"/>
        <v>1</v>
      </c>
      <c r="CP74" s="172">
        <f t="shared" si="58"/>
        <v>1</v>
      </c>
      <c r="CQ74" s="172">
        <f t="shared" si="58"/>
        <v>1</v>
      </c>
      <c r="CR74" s="172">
        <f t="shared" si="57"/>
        <v>1</v>
      </c>
      <c r="CS74" s="172">
        <f t="shared" si="57"/>
        <v>1</v>
      </c>
      <c r="CT74" s="172">
        <f t="shared" si="57"/>
        <v>1</v>
      </c>
      <c r="CU74" s="172">
        <f t="shared" si="57"/>
        <v>1</v>
      </c>
      <c r="DA74" s="172">
        <v>10</v>
      </c>
      <c r="DB74" s="32" t="str">
        <f t="shared" si="59"/>
        <v xml:space="preserve"> </v>
      </c>
      <c r="DD74" s="172">
        <f t="shared" si="66"/>
        <v>1</v>
      </c>
      <c r="DE74" s="172">
        <v>72</v>
      </c>
      <c r="DL74" s="172">
        <f t="shared" si="62"/>
        <v>0</v>
      </c>
      <c r="DM74" s="172">
        <f t="shared" si="63"/>
        <v>1</v>
      </c>
      <c r="DN74" s="172">
        <f t="shared" si="64"/>
        <v>1</v>
      </c>
      <c r="DO74" s="172">
        <f t="shared" si="65"/>
        <v>1</v>
      </c>
      <c r="DP74" s="172">
        <f t="shared" si="65"/>
        <v>1</v>
      </c>
      <c r="DQ74" s="172">
        <f t="shared" si="65"/>
        <v>1</v>
      </c>
      <c r="DR74" s="172">
        <f t="shared" si="65"/>
        <v>1</v>
      </c>
      <c r="DS74" s="172">
        <f t="shared" si="65"/>
        <v>1</v>
      </c>
      <c r="DT74" s="172">
        <f t="shared" si="65"/>
        <v>1</v>
      </c>
      <c r="DU74" s="172">
        <f t="shared" si="65"/>
        <v>1</v>
      </c>
      <c r="DV74" s="172">
        <f t="shared" si="67"/>
        <v>1</v>
      </c>
      <c r="DW74" s="172">
        <f t="shared" si="67"/>
        <v>1</v>
      </c>
      <c r="DX74" s="172">
        <f t="shared" si="67"/>
        <v>1</v>
      </c>
      <c r="DY74" s="172">
        <f t="shared" si="67"/>
        <v>1</v>
      </c>
      <c r="DZ74" s="172">
        <f t="shared" si="67"/>
        <v>1</v>
      </c>
      <c r="EA74" s="172">
        <f t="shared" si="67"/>
        <v>1</v>
      </c>
      <c r="EB74" s="172">
        <f t="shared" si="67"/>
        <v>1</v>
      </c>
      <c r="EC74" s="172">
        <f t="shared" si="67"/>
        <v>1</v>
      </c>
      <c r="ED74" s="172">
        <f t="shared" si="67"/>
        <v>1</v>
      </c>
      <c r="EE74" s="172">
        <f t="shared" si="67"/>
        <v>1</v>
      </c>
      <c r="EF74" s="172">
        <f t="shared" si="67"/>
        <v>1</v>
      </c>
      <c r="EG74" s="172">
        <f t="shared" si="61"/>
        <v>0</v>
      </c>
    </row>
    <row r="75" spans="20:137" x14ac:dyDescent="0.25">
      <c r="T75" s="5"/>
      <c r="U75" s="13"/>
      <c r="V75" s="5"/>
      <c r="W75" s="5" t="str">
        <f t="shared" si="60"/>
        <v/>
      </c>
      <c r="X75" s="5"/>
      <c r="Y75" s="5"/>
      <c r="Z75" s="5"/>
      <c r="CB75" s="172">
        <f t="shared" si="58"/>
        <v>1</v>
      </c>
      <c r="CC75" s="172">
        <f t="shared" si="58"/>
        <v>1</v>
      </c>
      <c r="CD75" s="172">
        <f t="shared" si="58"/>
        <v>1</v>
      </c>
      <c r="CE75" s="172">
        <f t="shared" si="58"/>
        <v>1</v>
      </c>
      <c r="CF75" s="172">
        <f t="shared" si="58"/>
        <v>1</v>
      </c>
      <c r="CG75" s="172">
        <f t="shared" si="58"/>
        <v>1</v>
      </c>
      <c r="CH75" s="172">
        <f t="shared" si="58"/>
        <v>1</v>
      </c>
      <c r="CI75" s="172">
        <f t="shared" si="58"/>
        <v>1</v>
      </c>
      <c r="CJ75" s="172">
        <f t="shared" si="58"/>
        <v>1</v>
      </c>
      <c r="CK75" s="172">
        <f t="shared" si="58"/>
        <v>1</v>
      </c>
      <c r="CL75" s="172">
        <f t="shared" si="58"/>
        <v>1</v>
      </c>
      <c r="CM75" s="172">
        <f t="shared" si="58"/>
        <v>1</v>
      </c>
      <c r="CN75" s="172">
        <f t="shared" si="58"/>
        <v>1</v>
      </c>
      <c r="CO75" s="172">
        <f t="shared" si="58"/>
        <v>1</v>
      </c>
      <c r="CP75" s="172">
        <f t="shared" si="58"/>
        <v>1</v>
      </c>
      <c r="CQ75" s="172">
        <f t="shared" si="58"/>
        <v>1</v>
      </c>
      <c r="CR75" s="172">
        <f t="shared" si="57"/>
        <v>1</v>
      </c>
      <c r="CS75" s="172">
        <f t="shared" si="57"/>
        <v>1</v>
      </c>
      <c r="CT75" s="172">
        <f t="shared" si="57"/>
        <v>1</v>
      </c>
      <c r="CU75" s="172">
        <f t="shared" si="57"/>
        <v>1</v>
      </c>
      <c r="DA75" s="172">
        <v>11</v>
      </c>
      <c r="DB75" s="32" t="str">
        <f t="shared" si="59"/>
        <v xml:space="preserve"> </v>
      </c>
      <c r="DD75" s="172">
        <f t="shared" si="66"/>
        <v>1</v>
      </c>
      <c r="DE75" s="172">
        <v>73</v>
      </c>
      <c r="DL75" s="172">
        <f t="shared" si="62"/>
        <v>0</v>
      </c>
      <c r="DM75" s="172">
        <f t="shared" si="63"/>
        <v>1</v>
      </c>
      <c r="DN75" s="172">
        <f t="shared" si="64"/>
        <v>1</v>
      </c>
      <c r="DO75" s="172">
        <f t="shared" si="65"/>
        <v>1</v>
      </c>
      <c r="DP75" s="172">
        <f t="shared" si="65"/>
        <v>1</v>
      </c>
      <c r="DQ75" s="172">
        <f t="shared" si="65"/>
        <v>1</v>
      </c>
      <c r="DR75" s="172">
        <f t="shared" si="65"/>
        <v>1</v>
      </c>
      <c r="DS75" s="172">
        <f t="shared" si="65"/>
        <v>1</v>
      </c>
      <c r="DT75" s="172">
        <f t="shared" si="65"/>
        <v>1</v>
      </c>
      <c r="DU75" s="172">
        <f t="shared" si="65"/>
        <v>1</v>
      </c>
      <c r="DV75" s="172">
        <f t="shared" si="67"/>
        <v>1</v>
      </c>
      <c r="DW75" s="172">
        <f t="shared" si="67"/>
        <v>1</v>
      </c>
      <c r="DX75" s="172">
        <f t="shared" si="67"/>
        <v>1</v>
      </c>
      <c r="DY75" s="172">
        <f t="shared" si="67"/>
        <v>1</v>
      </c>
      <c r="DZ75" s="172">
        <f t="shared" si="67"/>
        <v>1</v>
      </c>
      <c r="EA75" s="172">
        <f t="shared" si="67"/>
        <v>1</v>
      </c>
      <c r="EB75" s="172">
        <f t="shared" si="67"/>
        <v>1</v>
      </c>
      <c r="EC75" s="172">
        <f t="shared" si="67"/>
        <v>1</v>
      </c>
      <c r="ED75" s="172">
        <f t="shared" si="67"/>
        <v>1</v>
      </c>
      <c r="EE75" s="172">
        <f t="shared" si="67"/>
        <v>1</v>
      </c>
      <c r="EF75" s="172">
        <f t="shared" si="67"/>
        <v>1</v>
      </c>
      <c r="EG75" s="172">
        <f t="shared" si="61"/>
        <v>0</v>
      </c>
    </row>
    <row r="76" spans="20:137" x14ac:dyDescent="0.25">
      <c r="T76" s="5"/>
      <c r="U76" s="13"/>
      <c r="V76" s="5"/>
      <c r="W76" s="5" t="str">
        <f t="shared" si="60"/>
        <v/>
      </c>
      <c r="X76" s="5"/>
      <c r="Y76" s="5"/>
      <c r="Z76" s="5"/>
      <c r="CB76" s="172">
        <f t="shared" si="58"/>
        <v>1</v>
      </c>
      <c r="CC76" s="172">
        <f t="shared" si="58"/>
        <v>1</v>
      </c>
      <c r="CD76" s="172">
        <f t="shared" si="58"/>
        <v>1</v>
      </c>
      <c r="CE76" s="172">
        <f t="shared" si="58"/>
        <v>1</v>
      </c>
      <c r="CF76" s="172">
        <f t="shared" si="58"/>
        <v>1</v>
      </c>
      <c r="CG76" s="172">
        <f t="shared" si="58"/>
        <v>1</v>
      </c>
      <c r="CH76" s="172">
        <f t="shared" si="58"/>
        <v>1</v>
      </c>
      <c r="CI76" s="172">
        <f t="shared" si="58"/>
        <v>1</v>
      </c>
      <c r="CJ76" s="172">
        <f t="shared" si="58"/>
        <v>1</v>
      </c>
      <c r="CK76" s="172">
        <f t="shared" si="58"/>
        <v>1</v>
      </c>
      <c r="CL76" s="172">
        <f t="shared" si="58"/>
        <v>1</v>
      </c>
      <c r="CM76" s="172">
        <f t="shared" si="58"/>
        <v>1</v>
      </c>
      <c r="CN76" s="172">
        <f t="shared" si="58"/>
        <v>1</v>
      </c>
      <c r="CO76" s="172">
        <f t="shared" si="58"/>
        <v>1</v>
      </c>
      <c r="CP76" s="172">
        <f t="shared" si="58"/>
        <v>1</v>
      </c>
      <c r="CQ76" s="172">
        <f t="shared" si="58"/>
        <v>1</v>
      </c>
      <c r="CR76" s="172">
        <f t="shared" si="57"/>
        <v>1</v>
      </c>
      <c r="CS76" s="172">
        <f t="shared" si="57"/>
        <v>1</v>
      </c>
      <c r="CT76" s="172">
        <f t="shared" si="57"/>
        <v>1</v>
      </c>
      <c r="CU76" s="172">
        <f t="shared" si="57"/>
        <v>1</v>
      </c>
      <c r="DA76" s="172">
        <v>12</v>
      </c>
      <c r="DB76" s="32" t="str">
        <f t="shared" si="59"/>
        <v xml:space="preserve"> </v>
      </c>
      <c r="DD76" s="172">
        <f t="shared" si="66"/>
        <v>1</v>
      </c>
      <c r="DE76" s="172">
        <v>74</v>
      </c>
      <c r="DL76" s="172">
        <f t="shared" si="62"/>
        <v>0</v>
      </c>
      <c r="DM76" s="172">
        <f t="shared" si="63"/>
        <v>1</v>
      </c>
      <c r="DN76" s="172">
        <f t="shared" si="64"/>
        <v>1</v>
      </c>
      <c r="DO76" s="172">
        <f t="shared" si="65"/>
        <v>1</v>
      </c>
      <c r="DP76" s="172">
        <f t="shared" si="65"/>
        <v>1</v>
      </c>
      <c r="DQ76" s="172">
        <f t="shared" si="65"/>
        <v>1</v>
      </c>
      <c r="DR76" s="172">
        <f t="shared" si="65"/>
        <v>1</v>
      </c>
      <c r="DS76" s="172">
        <f t="shared" si="65"/>
        <v>1</v>
      </c>
      <c r="DT76" s="172">
        <f t="shared" si="65"/>
        <v>1</v>
      </c>
      <c r="DU76" s="172">
        <f t="shared" si="65"/>
        <v>1</v>
      </c>
      <c r="DV76" s="172">
        <f t="shared" si="67"/>
        <v>1</v>
      </c>
      <c r="DW76" s="172">
        <f t="shared" si="67"/>
        <v>1</v>
      </c>
      <c r="DX76" s="172">
        <f t="shared" si="67"/>
        <v>1</v>
      </c>
      <c r="DY76" s="172">
        <f t="shared" si="67"/>
        <v>1</v>
      </c>
      <c r="DZ76" s="172">
        <f t="shared" si="67"/>
        <v>1</v>
      </c>
      <c r="EA76" s="172">
        <f t="shared" si="67"/>
        <v>1</v>
      </c>
      <c r="EB76" s="172">
        <f t="shared" si="67"/>
        <v>1</v>
      </c>
      <c r="EC76" s="172">
        <f t="shared" si="67"/>
        <v>1</v>
      </c>
      <c r="ED76" s="172">
        <f t="shared" si="67"/>
        <v>1</v>
      </c>
      <c r="EE76" s="172">
        <f t="shared" si="67"/>
        <v>1</v>
      </c>
      <c r="EF76" s="172">
        <f t="shared" si="67"/>
        <v>1</v>
      </c>
      <c r="EG76" s="172">
        <f t="shared" si="61"/>
        <v>0</v>
      </c>
    </row>
    <row r="77" spans="20:137" x14ac:dyDescent="0.25">
      <c r="T77" s="5"/>
      <c r="U77" s="13"/>
      <c r="V77" s="5"/>
      <c r="W77" s="5" t="str">
        <f t="shared" si="60"/>
        <v/>
      </c>
      <c r="X77" s="5"/>
      <c r="Y77" s="5"/>
      <c r="Z77" s="5"/>
      <c r="CB77" s="172">
        <f t="shared" si="58"/>
        <v>1</v>
      </c>
      <c r="CC77" s="172">
        <f t="shared" si="58"/>
        <v>1</v>
      </c>
      <c r="CD77" s="172">
        <f t="shared" si="58"/>
        <v>1</v>
      </c>
      <c r="CE77" s="172">
        <f t="shared" si="58"/>
        <v>1</v>
      </c>
      <c r="CF77" s="172">
        <f t="shared" si="58"/>
        <v>1</v>
      </c>
      <c r="CG77" s="172">
        <f t="shared" si="58"/>
        <v>1</v>
      </c>
      <c r="CH77" s="172">
        <f t="shared" si="58"/>
        <v>1</v>
      </c>
      <c r="CI77" s="172">
        <f t="shared" si="58"/>
        <v>1</v>
      </c>
      <c r="CJ77" s="172">
        <f t="shared" si="58"/>
        <v>1</v>
      </c>
      <c r="CK77" s="172">
        <f t="shared" si="58"/>
        <v>1</v>
      </c>
      <c r="CL77" s="172">
        <f t="shared" si="58"/>
        <v>1</v>
      </c>
      <c r="CM77" s="172">
        <f t="shared" si="58"/>
        <v>1</v>
      </c>
      <c r="CN77" s="172">
        <f t="shared" si="58"/>
        <v>1</v>
      </c>
      <c r="CO77" s="172">
        <f t="shared" si="58"/>
        <v>1</v>
      </c>
      <c r="CP77" s="172">
        <f t="shared" si="58"/>
        <v>1</v>
      </c>
      <c r="CQ77" s="172">
        <f t="shared" si="58"/>
        <v>1</v>
      </c>
      <c r="CR77" s="172">
        <f t="shared" si="57"/>
        <v>1</v>
      </c>
      <c r="CS77" s="172">
        <f t="shared" si="57"/>
        <v>1</v>
      </c>
      <c r="CT77" s="172">
        <f t="shared" si="57"/>
        <v>1</v>
      </c>
      <c r="CU77" s="172">
        <f t="shared" si="57"/>
        <v>1</v>
      </c>
      <c r="DB77" s="196" t="str">
        <f>IF(DB64="","","----")</f>
        <v/>
      </c>
      <c r="DD77" s="172">
        <f t="shared" si="66"/>
        <v>1</v>
      </c>
      <c r="DE77" s="172">
        <v>75</v>
      </c>
      <c r="DL77" s="172">
        <f t="shared" si="62"/>
        <v>0</v>
      </c>
      <c r="DM77" s="172">
        <f t="shared" si="63"/>
        <v>1</v>
      </c>
      <c r="DN77" s="172">
        <f t="shared" si="64"/>
        <v>1</v>
      </c>
      <c r="DO77" s="172">
        <f t="shared" si="65"/>
        <v>1</v>
      </c>
      <c r="DP77" s="172">
        <f t="shared" si="65"/>
        <v>1</v>
      </c>
      <c r="DQ77" s="172">
        <f t="shared" si="65"/>
        <v>1</v>
      </c>
      <c r="DR77" s="172">
        <f t="shared" si="65"/>
        <v>1</v>
      </c>
      <c r="DS77" s="172">
        <f t="shared" si="65"/>
        <v>1</v>
      </c>
      <c r="DT77" s="172">
        <f t="shared" si="65"/>
        <v>1</v>
      </c>
      <c r="DU77" s="172">
        <f t="shared" si="65"/>
        <v>1</v>
      </c>
      <c r="DV77" s="172">
        <f t="shared" si="67"/>
        <v>1</v>
      </c>
      <c r="DW77" s="172">
        <f t="shared" si="67"/>
        <v>1</v>
      </c>
      <c r="DX77" s="172">
        <f t="shared" si="67"/>
        <v>1</v>
      </c>
      <c r="DY77" s="172">
        <f t="shared" si="67"/>
        <v>1</v>
      </c>
      <c r="DZ77" s="172">
        <f t="shared" si="67"/>
        <v>1</v>
      </c>
      <c r="EA77" s="172">
        <f t="shared" si="67"/>
        <v>1</v>
      </c>
      <c r="EB77" s="172">
        <f t="shared" si="67"/>
        <v>1</v>
      </c>
      <c r="EC77" s="172">
        <f t="shared" si="67"/>
        <v>1</v>
      </c>
      <c r="ED77" s="172">
        <f t="shared" si="67"/>
        <v>1</v>
      </c>
      <c r="EE77" s="172">
        <f t="shared" si="67"/>
        <v>1</v>
      </c>
      <c r="EF77" s="172">
        <f t="shared" si="67"/>
        <v>1</v>
      </c>
      <c r="EG77" s="172">
        <f t="shared" si="61"/>
        <v>0</v>
      </c>
    </row>
    <row r="78" spans="20:137" x14ac:dyDescent="0.25">
      <c r="T78" s="5"/>
      <c r="U78" s="13"/>
      <c r="V78" s="5"/>
      <c r="W78" s="5" t="str">
        <f t="shared" si="60"/>
        <v/>
      </c>
      <c r="X78" s="5"/>
      <c r="Y78" s="5"/>
      <c r="Z78" s="5"/>
      <c r="CB78" s="172">
        <f t="shared" si="58"/>
        <v>1</v>
      </c>
      <c r="CC78" s="172">
        <f t="shared" si="58"/>
        <v>1</v>
      </c>
      <c r="CD78" s="172">
        <f t="shared" si="58"/>
        <v>1</v>
      </c>
      <c r="CE78" s="172">
        <f t="shared" si="58"/>
        <v>1</v>
      </c>
      <c r="CF78" s="172">
        <f t="shared" si="58"/>
        <v>1</v>
      </c>
      <c r="CG78" s="172">
        <f t="shared" si="58"/>
        <v>1</v>
      </c>
      <c r="CH78" s="172">
        <f t="shared" si="58"/>
        <v>1</v>
      </c>
      <c r="CI78" s="172">
        <f t="shared" si="58"/>
        <v>1</v>
      </c>
      <c r="CJ78" s="172">
        <f t="shared" si="58"/>
        <v>1</v>
      </c>
      <c r="CK78" s="172">
        <f t="shared" si="58"/>
        <v>1</v>
      </c>
      <c r="CL78" s="172">
        <f t="shared" si="58"/>
        <v>1</v>
      </c>
      <c r="CM78" s="172">
        <f t="shared" si="58"/>
        <v>1</v>
      </c>
      <c r="CN78" s="172">
        <f t="shared" si="58"/>
        <v>1</v>
      </c>
      <c r="CO78" s="172">
        <f t="shared" si="58"/>
        <v>1</v>
      </c>
      <c r="CP78" s="172">
        <f t="shared" si="58"/>
        <v>1</v>
      </c>
      <c r="CQ78" s="172">
        <f t="shared" si="58"/>
        <v>1</v>
      </c>
      <c r="CR78" s="172">
        <f t="shared" si="57"/>
        <v>1</v>
      </c>
      <c r="CS78" s="172">
        <f t="shared" si="57"/>
        <v>1</v>
      </c>
      <c r="CT78" s="172">
        <f t="shared" si="57"/>
        <v>1</v>
      </c>
      <c r="CU78" s="172">
        <f t="shared" si="57"/>
        <v>1</v>
      </c>
      <c r="DA78" s="172"/>
      <c r="DB78" s="32" t="str">
        <f>IF(DB79="","",CONCATENATE("Warband ",CZ79," ",DG78))</f>
        <v/>
      </c>
      <c r="DD78" s="172">
        <f t="shared" si="66"/>
        <v>1</v>
      </c>
      <c r="DE78" s="172">
        <v>76</v>
      </c>
      <c r="DG78" s="49" t="str">
        <f>CONCATENATE("   ",DH78,"/",DI78,IF(DH78&gt;DI78," !",""))</f>
        <v xml:space="preserve">   0/12</v>
      </c>
      <c r="DH78" s="172">
        <f t="shared" ref="DH78" si="68">INDEX($CB$1:$CU$1,CZ79)+DJ78</f>
        <v>0</v>
      </c>
      <c r="DI78" s="172">
        <f>12</f>
        <v>12</v>
      </c>
      <c r="DL78" s="172">
        <f t="shared" si="62"/>
        <v>0</v>
      </c>
      <c r="DM78" s="172">
        <f t="shared" si="63"/>
        <v>1</v>
      </c>
      <c r="DN78" s="172">
        <f t="shared" si="64"/>
        <v>1</v>
      </c>
      <c r="DO78" s="172">
        <f t="shared" si="65"/>
        <v>1</v>
      </c>
      <c r="DP78" s="172">
        <f t="shared" si="65"/>
        <v>1</v>
      </c>
      <c r="DQ78" s="172">
        <f t="shared" si="65"/>
        <v>1</v>
      </c>
      <c r="DR78" s="172">
        <f t="shared" si="65"/>
        <v>1</v>
      </c>
      <c r="DS78" s="172">
        <f t="shared" si="65"/>
        <v>1</v>
      </c>
      <c r="DT78" s="172">
        <f t="shared" si="65"/>
        <v>1</v>
      </c>
      <c r="DU78" s="172">
        <f t="shared" si="65"/>
        <v>1</v>
      </c>
      <c r="DV78" s="172">
        <f t="shared" si="67"/>
        <v>1</v>
      </c>
      <c r="DW78" s="172">
        <f t="shared" si="67"/>
        <v>1</v>
      </c>
      <c r="DX78" s="172">
        <f t="shared" si="67"/>
        <v>1</v>
      </c>
      <c r="DY78" s="172">
        <f t="shared" si="67"/>
        <v>1</v>
      </c>
      <c r="DZ78" s="172">
        <f t="shared" si="67"/>
        <v>1</v>
      </c>
      <c r="EA78" s="172">
        <f t="shared" si="67"/>
        <v>1</v>
      </c>
      <c r="EB78" s="172">
        <f t="shared" si="67"/>
        <v>1</v>
      </c>
      <c r="EC78" s="172">
        <f t="shared" si="67"/>
        <v>1</v>
      </c>
      <c r="ED78" s="172">
        <f t="shared" si="67"/>
        <v>1</v>
      </c>
      <c r="EE78" s="172">
        <f t="shared" si="67"/>
        <v>1</v>
      </c>
      <c r="EF78" s="172">
        <f t="shared" si="67"/>
        <v>1</v>
      </c>
      <c r="EG78" s="172">
        <f t="shared" si="61"/>
        <v>0</v>
      </c>
    </row>
    <row r="79" spans="20:137" x14ac:dyDescent="0.25">
      <c r="T79" s="5"/>
      <c r="U79" s="13"/>
      <c r="V79" s="5"/>
      <c r="W79" s="5" t="str">
        <f t="shared" si="60"/>
        <v/>
      </c>
      <c r="X79" s="5"/>
      <c r="Y79" s="5"/>
      <c r="Z79" s="5"/>
      <c r="CB79" s="172">
        <f t="shared" si="58"/>
        <v>1</v>
      </c>
      <c r="CC79" s="172">
        <f t="shared" si="58"/>
        <v>1</v>
      </c>
      <c r="CD79" s="172">
        <f t="shared" si="58"/>
        <v>1</v>
      </c>
      <c r="CE79" s="172">
        <f t="shared" si="58"/>
        <v>1</v>
      </c>
      <c r="CF79" s="172">
        <f t="shared" si="58"/>
        <v>1</v>
      </c>
      <c r="CG79" s="172">
        <f t="shared" si="58"/>
        <v>1</v>
      </c>
      <c r="CH79" s="172">
        <f t="shared" si="58"/>
        <v>1</v>
      </c>
      <c r="CI79" s="172">
        <f t="shared" si="58"/>
        <v>1</v>
      </c>
      <c r="CJ79" s="172">
        <f t="shared" si="58"/>
        <v>1</v>
      </c>
      <c r="CK79" s="172">
        <f t="shared" si="58"/>
        <v>1</v>
      </c>
      <c r="CL79" s="172">
        <f t="shared" si="58"/>
        <v>1</v>
      </c>
      <c r="CM79" s="172">
        <f t="shared" si="58"/>
        <v>1</v>
      </c>
      <c r="CN79" s="172">
        <f t="shared" si="58"/>
        <v>1</v>
      </c>
      <c r="CO79" s="172">
        <f t="shared" si="58"/>
        <v>1</v>
      </c>
      <c r="CP79" s="172">
        <f t="shared" si="58"/>
        <v>1</v>
      </c>
      <c r="CQ79" s="172">
        <f t="shared" si="58"/>
        <v>1</v>
      </c>
      <c r="CR79" s="172">
        <f t="shared" si="57"/>
        <v>1</v>
      </c>
      <c r="CS79" s="172">
        <f t="shared" si="57"/>
        <v>1</v>
      </c>
      <c r="CT79" s="172">
        <f t="shared" si="57"/>
        <v>1</v>
      </c>
      <c r="CU79" s="172">
        <f t="shared" si="57"/>
        <v>1</v>
      </c>
      <c r="CZ79" s="172">
        <v>6</v>
      </c>
      <c r="DA79" s="172" t="s">
        <v>278</v>
      </c>
      <c r="DB79" s="32" t="str">
        <f>T(LOOKUP(CZ79,$DM$1:$EF$1,$DM$2:$EF$2))</f>
        <v/>
      </c>
      <c r="DD79" s="172">
        <f t="shared" si="66"/>
        <v>1</v>
      </c>
      <c r="DE79" s="172">
        <v>77</v>
      </c>
      <c r="DL79" s="172">
        <f t="shared" si="62"/>
        <v>0</v>
      </c>
      <c r="DM79" s="172">
        <f t="shared" si="63"/>
        <v>1</v>
      </c>
      <c r="DN79" s="172">
        <f t="shared" si="64"/>
        <v>1</v>
      </c>
      <c r="DO79" s="172">
        <f t="shared" si="65"/>
        <v>1</v>
      </c>
      <c r="DP79" s="172">
        <f t="shared" si="65"/>
        <v>1</v>
      </c>
      <c r="DQ79" s="172">
        <f t="shared" si="65"/>
        <v>1</v>
      </c>
      <c r="DR79" s="172">
        <f t="shared" si="65"/>
        <v>1</v>
      </c>
      <c r="DS79" s="172">
        <f t="shared" si="65"/>
        <v>1</v>
      </c>
      <c r="DT79" s="172">
        <f t="shared" si="65"/>
        <v>1</v>
      </c>
      <c r="DU79" s="172">
        <f t="shared" si="65"/>
        <v>1</v>
      </c>
      <c r="DV79" s="172">
        <f t="shared" si="67"/>
        <v>1</v>
      </c>
      <c r="DW79" s="172">
        <f t="shared" si="67"/>
        <v>1</v>
      </c>
      <c r="DX79" s="172">
        <f t="shared" si="67"/>
        <v>1</v>
      </c>
      <c r="DY79" s="172">
        <f t="shared" si="67"/>
        <v>1</v>
      </c>
      <c r="DZ79" s="172">
        <f t="shared" si="67"/>
        <v>1</v>
      </c>
      <c r="EA79" s="172">
        <f t="shared" si="67"/>
        <v>1</v>
      </c>
      <c r="EB79" s="172">
        <f t="shared" si="67"/>
        <v>1</v>
      </c>
      <c r="EC79" s="172">
        <f t="shared" si="67"/>
        <v>1</v>
      </c>
      <c r="ED79" s="172">
        <f t="shared" si="67"/>
        <v>1</v>
      </c>
      <c r="EE79" s="172">
        <f t="shared" si="67"/>
        <v>1</v>
      </c>
      <c r="EF79" s="172">
        <f t="shared" si="67"/>
        <v>1</v>
      </c>
      <c r="EG79" s="172">
        <f t="shared" si="61"/>
        <v>0</v>
      </c>
    </row>
    <row r="80" spans="20:137" x14ac:dyDescent="0.25">
      <c r="T80" s="5"/>
      <c r="U80" s="13"/>
      <c r="V80" s="5"/>
      <c r="W80" s="5" t="str">
        <f t="shared" si="60"/>
        <v/>
      </c>
      <c r="X80" s="5"/>
      <c r="Y80" s="5"/>
      <c r="Z80" s="5"/>
      <c r="CB80" s="172">
        <f t="shared" si="58"/>
        <v>1</v>
      </c>
      <c r="CC80" s="172">
        <f t="shared" si="58"/>
        <v>1</v>
      </c>
      <c r="CD80" s="172">
        <f t="shared" si="58"/>
        <v>1</v>
      </c>
      <c r="CE80" s="172">
        <f t="shared" si="58"/>
        <v>1</v>
      </c>
      <c r="CF80" s="172">
        <f t="shared" si="58"/>
        <v>1</v>
      </c>
      <c r="CG80" s="172">
        <f t="shared" si="58"/>
        <v>1</v>
      </c>
      <c r="CH80" s="172">
        <f t="shared" si="58"/>
        <v>1</v>
      </c>
      <c r="CI80" s="172">
        <f t="shared" si="58"/>
        <v>1</v>
      </c>
      <c r="CJ80" s="172">
        <f t="shared" si="58"/>
        <v>1</v>
      </c>
      <c r="CK80" s="172">
        <f t="shared" si="58"/>
        <v>1</v>
      </c>
      <c r="CL80" s="172">
        <f t="shared" si="58"/>
        <v>1</v>
      </c>
      <c r="CM80" s="172">
        <f t="shared" si="58"/>
        <v>1</v>
      </c>
      <c r="CN80" s="172">
        <f t="shared" si="58"/>
        <v>1</v>
      </c>
      <c r="CO80" s="172">
        <f t="shared" si="58"/>
        <v>1</v>
      </c>
      <c r="CP80" s="172">
        <f t="shared" si="58"/>
        <v>1</v>
      </c>
      <c r="CQ80" s="172">
        <f t="shared" ref="CQ80:CU80" si="69">IF(BF79="",CQ79,CQ79+1)</f>
        <v>1</v>
      </c>
      <c r="CR80" s="172">
        <f t="shared" si="69"/>
        <v>1</v>
      </c>
      <c r="CS80" s="172">
        <f t="shared" si="69"/>
        <v>1</v>
      </c>
      <c r="CT80" s="172">
        <f t="shared" si="69"/>
        <v>1</v>
      </c>
      <c r="CU80" s="172">
        <f t="shared" si="69"/>
        <v>1</v>
      </c>
      <c r="DA80" s="172">
        <v>1</v>
      </c>
      <c r="DB80" s="32" t="str">
        <f t="shared" ref="DB80:DB91" si="70">T(CONCATENATE(LOOKUP(DA80,CG$3:CG$80,AV$3:AV$80)," ",LOOKUP(DA80,CG$3:CG$80,$CA$3:$CA$80)))</f>
        <v xml:space="preserve"> </v>
      </c>
      <c r="DD80" s="172">
        <f t="shared" si="66"/>
        <v>1</v>
      </c>
      <c r="DE80" s="172">
        <v>78</v>
      </c>
      <c r="DL80" s="172">
        <f>SUM(DM81:EF81)-SUM(DM80:EF80)</f>
        <v>-20</v>
      </c>
      <c r="DM80" s="172">
        <f t="shared" si="63"/>
        <v>1</v>
      </c>
      <c r="DN80" s="172">
        <f t="shared" si="64"/>
        <v>1</v>
      </c>
      <c r="DO80" s="172">
        <f t="shared" si="65"/>
        <v>1</v>
      </c>
      <c r="DP80" s="172">
        <f t="shared" si="65"/>
        <v>1</v>
      </c>
      <c r="DQ80" s="172">
        <f t="shared" si="65"/>
        <v>1</v>
      </c>
      <c r="DR80" s="172">
        <f t="shared" si="65"/>
        <v>1</v>
      </c>
      <c r="DS80" s="172">
        <f t="shared" si="65"/>
        <v>1</v>
      </c>
      <c r="DT80" s="172">
        <f t="shared" si="65"/>
        <v>1</v>
      </c>
      <c r="DU80" s="172">
        <f t="shared" si="65"/>
        <v>1</v>
      </c>
      <c r="DV80" s="172">
        <f t="shared" si="67"/>
        <v>1</v>
      </c>
      <c r="DW80" s="172">
        <f t="shared" si="67"/>
        <v>1</v>
      </c>
      <c r="DX80" s="172">
        <f t="shared" si="67"/>
        <v>1</v>
      </c>
      <c r="DY80" s="172">
        <f t="shared" si="67"/>
        <v>1</v>
      </c>
      <c r="DZ80" s="172">
        <f t="shared" si="67"/>
        <v>1</v>
      </c>
      <c r="EA80" s="172">
        <f t="shared" si="67"/>
        <v>1</v>
      </c>
      <c r="EB80" s="172">
        <f t="shared" si="67"/>
        <v>1</v>
      </c>
      <c r="EC80" s="172">
        <f t="shared" si="67"/>
        <v>1</v>
      </c>
      <c r="ED80" s="172">
        <f t="shared" si="67"/>
        <v>1</v>
      </c>
      <c r="EE80" s="172">
        <f t="shared" si="67"/>
        <v>1</v>
      </c>
      <c r="EF80" s="172">
        <f t="shared" si="67"/>
        <v>1</v>
      </c>
      <c r="EG80" s="172">
        <f t="shared" si="61"/>
        <v>0</v>
      </c>
    </row>
    <row r="81" spans="104:113" x14ac:dyDescent="0.25">
      <c r="DA81" s="172">
        <v>2</v>
      </c>
      <c r="DB81" s="32" t="str">
        <f t="shared" si="70"/>
        <v xml:space="preserve"> </v>
      </c>
      <c r="DD81" s="172">
        <f t="shared" si="66"/>
        <v>1</v>
      </c>
    </row>
    <row r="82" spans="104:113" x14ac:dyDescent="0.25">
      <c r="DA82" s="172">
        <v>3</v>
      </c>
      <c r="DB82" s="32" t="str">
        <f t="shared" si="70"/>
        <v xml:space="preserve"> </v>
      </c>
      <c r="DD82" s="172">
        <f t="shared" si="66"/>
        <v>1</v>
      </c>
    </row>
    <row r="83" spans="104:113" x14ac:dyDescent="0.25">
      <c r="DA83" s="172">
        <v>4</v>
      </c>
      <c r="DB83" s="32" t="str">
        <f t="shared" si="70"/>
        <v xml:space="preserve"> </v>
      </c>
      <c r="DD83" s="172">
        <f t="shared" si="66"/>
        <v>1</v>
      </c>
    </row>
    <row r="84" spans="104:113" x14ac:dyDescent="0.25">
      <c r="DA84" s="172">
        <v>5</v>
      </c>
      <c r="DB84" s="32" t="str">
        <f t="shared" si="70"/>
        <v xml:space="preserve"> </v>
      </c>
      <c r="DD84" s="172">
        <f t="shared" si="66"/>
        <v>1</v>
      </c>
    </row>
    <row r="85" spans="104:113" x14ac:dyDescent="0.25">
      <c r="DA85" s="172">
        <v>6</v>
      </c>
      <c r="DB85" s="32" t="str">
        <f t="shared" si="70"/>
        <v xml:space="preserve"> </v>
      </c>
      <c r="DD85" s="172">
        <f t="shared" si="66"/>
        <v>1</v>
      </c>
    </row>
    <row r="86" spans="104:113" x14ac:dyDescent="0.25">
      <c r="DA86" s="172">
        <v>7</v>
      </c>
      <c r="DB86" s="32" t="str">
        <f t="shared" si="70"/>
        <v xml:space="preserve"> </v>
      </c>
      <c r="DD86" s="172">
        <f t="shared" si="66"/>
        <v>1</v>
      </c>
    </row>
    <row r="87" spans="104:113" x14ac:dyDescent="0.25">
      <c r="DA87" s="172">
        <v>8</v>
      </c>
      <c r="DB87" s="32" t="str">
        <f t="shared" si="70"/>
        <v xml:space="preserve"> </v>
      </c>
      <c r="DD87" s="172">
        <f t="shared" si="66"/>
        <v>1</v>
      </c>
    </row>
    <row r="88" spans="104:113" x14ac:dyDescent="0.25">
      <c r="DA88" s="172">
        <v>9</v>
      </c>
      <c r="DB88" s="32" t="str">
        <f t="shared" si="70"/>
        <v xml:space="preserve"> </v>
      </c>
      <c r="DD88" s="172">
        <f t="shared" si="66"/>
        <v>1</v>
      </c>
    </row>
    <row r="89" spans="104:113" x14ac:dyDescent="0.25">
      <c r="DA89" s="172">
        <v>10</v>
      </c>
      <c r="DB89" s="32" t="str">
        <f t="shared" si="70"/>
        <v xml:space="preserve"> </v>
      </c>
      <c r="DD89" s="172">
        <f t="shared" si="66"/>
        <v>1</v>
      </c>
    </row>
    <row r="90" spans="104:113" x14ac:dyDescent="0.25">
      <c r="DA90" s="172">
        <v>11</v>
      </c>
      <c r="DB90" s="32" t="str">
        <f t="shared" si="70"/>
        <v xml:space="preserve"> </v>
      </c>
      <c r="DD90" s="172">
        <f t="shared" si="66"/>
        <v>1</v>
      </c>
    </row>
    <row r="91" spans="104:113" x14ac:dyDescent="0.25">
      <c r="DA91" s="172">
        <v>12</v>
      </c>
      <c r="DB91" s="32" t="str">
        <f t="shared" si="70"/>
        <v xml:space="preserve"> </v>
      </c>
      <c r="DD91" s="172">
        <f t="shared" si="66"/>
        <v>1</v>
      </c>
    </row>
    <row r="92" spans="104:113" x14ac:dyDescent="0.25">
      <c r="DB92" s="196" t="str">
        <f>IF(DB79="","","----")</f>
        <v/>
      </c>
      <c r="DD92" s="172">
        <f t="shared" si="66"/>
        <v>1</v>
      </c>
    </row>
    <row r="93" spans="104:113" x14ac:dyDescent="0.25">
      <c r="DA93" s="172"/>
      <c r="DB93" s="32" t="str">
        <f>IF(DB94="","",CONCATENATE("Warband ",CZ94," ",DG93))</f>
        <v/>
      </c>
      <c r="DD93" s="172">
        <f t="shared" si="66"/>
        <v>1</v>
      </c>
      <c r="DG93" s="49" t="str">
        <f>CONCATENATE("   ",DH93,"/",DI93,IF(DH93&gt;DI93," !",""))</f>
        <v xml:space="preserve">   0/12</v>
      </c>
      <c r="DH93" s="172">
        <f t="shared" ref="DH93" si="71">INDEX($CB$1:$CU$1,CZ94)+DJ93</f>
        <v>0</v>
      </c>
      <c r="DI93" s="172">
        <f>12</f>
        <v>12</v>
      </c>
    </row>
    <row r="94" spans="104:113" x14ac:dyDescent="0.25">
      <c r="CZ94" s="172">
        <v>7</v>
      </c>
      <c r="DA94" s="172" t="s">
        <v>278</v>
      </c>
      <c r="DB94" s="32" t="str">
        <f>T(LOOKUP(CZ94,$DM$1:$EF$1,$DM$2:$EF$2))</f>
        <v/>
      </c>
      <c r="DD94" s="172">
        <f t="shared" si="66"/>
        <v>1</v>
      </c>
    </row>
    <row r="95" spans="104:113" x14ac:dyDescent="0.25">
      <c r="DA95" s="172">
        <v>1</v>
      </c>
      <c r="DB95" s="32" t="str">
        <f t="shared" ref="DB95:DB106" si="72">T(CONCATENATE(LOOKUP(DA95,CH$3:CH$80,AW$3:AW$80)," ",LOOKUP(DA95,CH$3:CH$80,$CA$3:$CA$80)))</f>
        <v xml:space="preserve"> </v>
      </c>
      <c r="DD95" s="172">
        <f t="shared" si="66"/>
        <v>1</v>
      </c>
    </row>
    <row r="96" spans="104:113" x14ac:dyDescent="0.25">
      <c r="DA96" s="172">
        <v>2</v>
      </c>
      <c r="DB96" s="32" t="str">
        <f t="shared" si="72"/>
        <v xml:space="preserve"> </v>
      </c>
      <c r="DD96" s="172">
        <f t="shared" si="66"/>
        <v>1</v>
      </c>
    </row>
    <row r="97" spans="104:113" x14ac:dyDescent="0.25">
      <c r="DA97" s="172">
        <v>3</v>
      </c>
      <c r="DB97" s="32" t="str">
        <f t="shared" si="72"/>
        <v xml:space="preserve"> </v>
      </c>
      <c r="DD97" s="172">
        <f t="shared" si="66"/>
        <v>1</v>
      </c>
    </row>
    <row r="98" spans="104:113" x14ac:dyDescent="0.25">
      <c r="DA98" s="172">
        <v>4</v>
      </c>
      <c r="DB98" s="32" t="str">
        <f t="shared" si="72"/>
        <v xml:space="preserve"> </v>
      </c>
      <c r="DD98" s="172">
        <f t="shared" si="66"/>
        <v>1</v>
      </c>
    </row>
    <row r="99" spans="104:113" x14ac:dyDescent="0.25">
      <c r="DA99" s="172">
        <v>5</v>
      </c>
      <c r="DB99" s="32" t="str">
        <f t="shared" si="72"/>
        <v xml:space="preserve"> </v>
      </c>
      <c r="DD99" s="172">
        <f t="shared" si="66"/>
        <v>1</v>
      </c>
    </row>
    <row r="100" spans="104:113" x14ac:dyDescent="0.25">
      <c r="DA100" s="172">
        <v>6</v>
      </c>
      <c r="DB100" s="32" t="str">
        <f t="shared" si="72"/>
        <v xml:space="preserve"> </v>
      </c>
      <c r="DD100" s="172">
        <f t="shared" si="66"/>
        <v>1</v>
      </c>
    </row>
    <row r="101" spans="104:113" x14ac:dyDescent="0.25">
      <c r="DA101" s="172">
        <v>7</v>
      </c>
      <c r="DB101" s="32" t="str">
        <f t="shared" si="72"/>
        <v xml:space="preserve"> </v>
      </c>
      <c r="DD101" s="172">
        <f t="shared" si="66"/>
        <v>1</v>
      </c>
    </row>
    <row r="102" spans="104:113" x14ac:dyDescent="0.25">
      <c r="DA102" s="172">
        <v>8</v>
      </c>
      <c r="DB102" s="32" t="str">
        <f t="shared" si="72"/>
        <v xml:space="preserve"> </v>
      </c>
      <c r="DD102" s="172">
        <f t="shared" si="66"/>
        <v>1</v>
      </c>
    </row>
    <row r="103" spans="104:113" x14ac:dyDescent="0.25">
      <c r="DA103" s="172">
        <v>9</v>
      </c>
      <c r="DB103" s="32" t="str">
        <f t="shared" si="72"/>
        <v xml:space="preserve"> </v>
      </c>
      <c r="DD103" s="172">
        <f t="shared" si="66"/>
        <v>1</v>
      </c>
    </row>
    <row r="104" spans="104:113" x14ac:dyDescent="0.25">
      <c r="DA104" s="172">
        <v>10</v>
      </c>
      <c r="DB104" s="32" t="str">
        <f t="shared" si="72"/>
        <v xml:space="preserve"> </v>
      </c>
      <c r="DD104" s="172">
        <f t="shared" si="66"/>
        <v>1</v>
      </c>
    </row>
    <row r="105" spans="104:113" x14ac:dyDescent="0.25">
      <c r="DA105" s="172">
        <v>11</v>
      </c>
      <c r="DB105" s="32" t="str">
        <f t="shared" si="72"/>
        <v xml:space="preserve"> </v>
      </c>
      <c r="DD105" s="172">
        <f t="shared" si="66"/>
        <v>1</v>
      </c>
    </row>
    <row r="106" spans="104:113" x14ac:dyDescent="0.25">
      <c r="DA106" s="172">
        <v>12</v>
      </c>
      <c r="DB106" s="32" t="str">
        <f t="shared" si="72"/>
        <v xml:space="preserve"> </v>
      </c>
      <c r="DD106" s="172">
        <f t="shared" si="66"/>
        <v>1</v>
      </c>
    </row>
    <row r="107" spans="104:113" x14ac:dyDescent="0.25">
      <c r="DB107" s="196" t="str">
        <f>IF(DB94="","","----")</f>
        <v/>
      </c>
      <c r="DD107" s="172">
        <f t="shared" si="66"/>
        <v>1</v>
      </c>
    </row>
    <row r="108" spans="104:113" x14ac:dyDescent="0.25">
      <c r="DA108" s="172"/>
      <c r="DB108" s="32" t="str">
        <f>IF(DB109="","",CONCATENATE("Warband ",CZ109," ",DG108))</f>
        <v/>
      </c>
      <c r="DD108" s="172">
        <f t="shared" si="66"/>
        <v>1</v>
      </c>
      <c r="DG108" s="49" t="str">
        <f>CONCATENATE("   ",DH108,"/",DI108,IF(DH108&gt;DI108," !",""))</f>
        <v xml:space="preserve">   0/12</v>
      </c>
      <c r="DH108" s="172">
        <f t="shared" ref="DH108" si="73">INDEX($CB$1:$CU$1,CZ109)+DJ108</f>
        <v>0</v>
      </c>
      <c r="DI108" s="172">
        <f>12</f>
        <v>12</v>
      </c>
    </row>
    <row r="109" spans="104:113" x14ac:dyDescent="0.25">
      <c r="CZ109" s="172">
        <v>8</v>
      </c>
      <c r="DA109" s="172" t="s">
        <v>278</v>
      </c>
      <c r="DB109" s="32" t="str">
        <f>T(LOOKUP(CZ109,$DM$1:$EF$1,$DM$2:$EF$2))</f>
        <v/>
      </c>
      <c r="DD109" s="172">
        <f t="shared" si="66"/>
        <v>1</v>
      </c>
    </row>
    <row r="110" spans="104:113" x14ac:dyDescent="0.25">
      <c r="DA110" s="172">
        <v>1</v>
      </c>
      <c r="DB110" s="32" t="str">
        <f t="shared" ref="DB110:DB121" si="74">T(CONCATENATE(LOOKUP(DA110,CI$3:CI$80,AX$3:AX$80)," ",LOOKUP(DA110,CI$3:CI$80,$CA$3:$CA$80)))</f>
        <v xml:space="preserve"> </v>
      </c>
      <c r="DD110" s="172">
        <f t="shared" si="66"/>
        <v>1</v>
      </c>
    </row>
    <row r="111" spans="104:113" x14ac:dyDescent="0.25">
      <c r="DA111" s="172">
        <v>2</v>
      </c>
      <c r="DB111" s="32" t="str">
        <f t="shared" si="74"/>
        <v xml:space="preserve"> </v>
      </c>
      <c r="DD111" s="172">
        <f t="shared" si="66"/>
        <v>1</v>
      </c>
    </row>
    <row r="112" spans="104:113" x14ac:dyDescent="0.25">
      <c r="DA112" s="172">
        <v>3</v>
      </c>
      <c r="DB112" s="32" t="str">
        <f t="shared" si="74"/>
        <v xml:space="preserve"> </v>
      </c>
      <c r="DD112" s="172">
        <f t="shared" si="66"/>
        <v>1</v>
      </c>
    </row>
    <row r="113" spans="104:113" x14ac:dyDescent="0.25">
      <c r="DA113" s="172">
        <v>4</v>
      </c>
      <c r="DB113" s="32" t="str">
        <f t="shared" si="74"/>
        <v xml:space="preserve"> </v>
      </c>
      <c r="DD113" s="172">
        <f t="shared" si="66"/>
        <v>1</v>
      </c>
    </row>
    <row r="114" spans="104:113" x14ac:dyDescent="0.25">
      <c r="DA114" s="172">
        <v>5</v>
      </c>
      <c r="DB114" s="32" t="str">
        <f t="shared" si="74"/>
        <v xml:space="preserve"> </v>
      </c>
      <c r="DD114" s="172">
        <f t="shared" si="66"/>
        <v>1</v>
      </c>
    </row>
    <row r="115" spans="104:113" x14ac:dyDescent="0.25">
      <c r="DA115" s="172">
        <v>6</v>
      </c>
      <c r="DB115" s="32" t="str">
        <f t="shared" si="74"/>
        <v xml:space="preserve"> </v>
      </c>
      <c r="DD115" s="172">
        <f t="shared" si="66"/>
        <v>1</v>
      </c>
    </row>
    <row r="116" spans="104:113" x14ac:dyDescent="0.25">
      <c r="DA116" s="172">
        <v>7</v>
      </c>
      <c r="DB116" s="32" t="str">
        <f t="shared" si="74"/>
        <v xml:space="preserve"> </v>
      </c>
      <c r="DD116" s="172">
        <f t="shared" si="66"/>
        <v>1</v>
      </c>
    </row>
    <row r="117" spans="104:113" x14ac:dyDescent="0.25">
      <c r="DA117" s="172">
        <v>8</v>
      </c>
      <c r="DB117" s="32" t="str">
        <f t="shared" si="74"/>
        <v xml:space="preserve"> </v>
      </c>
      <c r="DD117" s="172">
        <f t="shared" si="66"/>
        <v>1</v>
      </c>
    </row>
    <row r="118" spans="104:113" x14ac:dyDescent="0.25">
      <c r="DA118" s="172">
        <v>9</v>
      </c>
      <c r="DB118" s="32" t="str">
        <f t="shared" si="74"/>
        <v xml:space="preserve"> </v>
      </c>
      <c r="DD118" s="172">
        <f t="shared" si="66"/>
        <v>1</v>
      </c>
    </row>
    <row r="119" spans="104:113" x14ac:dyDescent="0.25">
      <c r="DA119" s="172">
        <v>10</v>
      </c>
      <c r="DB119" s="32" t="str">
        <f t="shared" si="74"/>
        <v xml:space="preserve"> </v>
      </c>
      <c r="DD119" s="172">
        <f t="shared" si="66"/>
        <v>1</v>
      </c>
    </row>
    <row r="120" spans="104:113" x14ac:dyDescent="0.25">
      <c r="DA120" s="172">
        <v>11</v>
      </c>
      <c r="DB120" s="32" t="str">
        <f t="shared" si="74"/>
        <v xml:space="preserve"> </v>
      </c>
      <c r="DD120" s="172">
        <f t="shared" si="66"/>
        <v>1</v>
      </c>
    </row>
    <row r="121" spans="104:113" x14ac:dyDescent="0.25">
      <c r="DA121" s="172">
        <v>12</v>
      </c>
      <c r="DB121" s="32" t="str">
        <f t="shared" si="74"/>
        <v xml:space="preserve"> </v>
      </c>
      <c r="DD121" s="172">
        <f t="shared" si="66"/>
        <v>1</v>
      </c>
    </row>
    <row r="122" spans="104:113" x14ac:dyDescent="0.25">
      <c r="DB122" s="196" t="str">
        <f>IF(DB109="","","----")</f>
        <v/>
      </c>
      <c r="DD122" s="172">
        <f t="shared" si="66"/>
        <v>1</v>
      </c>
    </row>
    <row r="123" spans="104:113" x14ac:dyDescent="0.25">
      <c r="DA123" s="172"/>
      <c r="DB123" s="32" t="str">
        <f>IF(DB124="","",CONCATENATE("Warband ",CZ124," ",DG123))</f>
        <v/>
      </c>
      <c r="DD123" s="172">
        <f t="shared" si="66"/>
        <v>1</v>
      </c>
      <c r="DG123" s="49" t="str">
        <f>CONCATENATE("   ",DH123,"/",DI123,IF(DH123&gt;DI123," !",""))</f>
        <v xml:space="preserve">   0/12</v>
      </c>
      <c r="DH123" s="172">
        <f t="shared" ref="DH123" si="75">INDEX($CB$1:$CU$1,CZ124)+DJ123</f>
        <v>0</v>
      </c>
      <c r="DI123" s="172">
        <f>12</f>
        <v>12</v>
      </c>
    </row>
    <row r="124" spans="104:113" x14ac:dyDescent="0.25">
      <c r="CZ124" s="172">
        <v>9</v>
      </c>
      <c r="DA124" s="172" t="s">
        <v>278</v>
      </c>
      <c r="DB124" s="32" t="str">
        <f>T(LOOKUP(CZ124,$DM$1:$EF$1,$DM$2:$EF$2))</f>
        <v/>
      </c>
      <c r="DD124" s="172">
        <f t="shared" si="66"/>
        <v>1</v>
      </c>
    </row>
    <row r="125" spans="104:113" x14ac:dyDescent="0.25">
      <c r="DA125" s="172">
        <v>1</v>
      </c>
      <c r="DB125" s="32" t="str">
        <f t="shared" ref="DB125:DB136" si="76">T(CONCATENATE(LOOKUP(DA125,CJ$3:CJ$80,AY$3:AY$80)," ",LOOKUP(DA125,CJ$3:CJ$80,$CA$3:$CA$80)))</f>
        <v xml:space="preserve"> </v>
      </c>
      <c r="DD125" s="172">
        <f t="shared" si="66"/>
        <v>1</v>
      </c>
    </row>
    <row r="126" spans="104:113" x14ac:dyDescent="0.25">
      <c r="DA126" s="172">
        <v>2</v>
      </c>
      <c r="DB126" s="32" t="str">
        <f t="shared" si="76"/>
        <v xml:space="preserve"> </v>
      </c>
      <c r="DD126" s="172">
        <f t="shared" si="66"/>
        <v>1</v>
      </c>
    </row>
    <row r="127" spans="104:113" x14ac:dyDescent="0.25">
      <c r="DA127" s="172">
        <v>3</v>
      </c>
      <c r="DB127" s="32" t="str">
        <f t="shared" si="76"/>
        <v xml:space="preserve"> </v>
      </c>
      <c r="DD127" s="172">
        <f t="shared" si="66"/>
        <v>1</v>
      </c>
    </row>
    <row r="128" spans="104:113" x14ac:dyDescent="0.25">
      <c r="DA128" s="172">
        <v>4</v>
      </c>
      <c r="DB128" s="32" t="str">
        <f t="shared" si="76"/>
        <v xml:space="preserve"> </v>
      </c>
      <c r="DD128" s="172">
        <f t="shared" si="66"/>
        <v>1</v>
      </c>
    </row>
    <row r="129" spans="104:113" x14ac:dyDescent="0.25">
      <c r="DA129" s="172">
        <v>5</v>
      </c>
      <c r="DB129" s="32" t="str">
        <f t="shared" si="76"/>
        <v xml:space="preserve"> </v>
      </c>
      <c r="DD129" s="172">
        <f t="shared" si="66"/>
        <v>1</v>
      </c>
    </row>
    <row r="130" spans="104:113" x14ac:dyDescent="0.25">
      <c r="DA130" s="172">
        <v>6</v>
      </c>
      <c r="DB130" s="32" t="str">
        <f t="shared" si="76"/>
        <v xml:space="preserve"> </v>
      </c>
      <c r="DD130" s="172">
        <f t="shared" si="66"/>
        <v>1</v>
      </c>
    </row>
    <row r="131" spans="104:113" x14ac:dyDescent="0.25">
      <c r="DA131" s="172">
        <v>7</v>
      </c>
      <c r="DB131" s="32" t="str">
        <f t="shared" si="76"/>
        <v xml:space="preserve"> </v>
      </c>
      <c r="DD131" s="172">
        <f t="shared" si="66"/>
        <v>1</v>
      </c>
    </row>
    <row r="132" spans="104:113" x14ac:dyDescent="0.25">
      <c r="DA132" s="172">
        <v>8</v>
      </c>
      <c r="DB132" s="32" t="str">
        <f t="shared" si="76"/>
        <v xml:space="preserve"> </v>
      </c>
      <c r="DD132" s="172">
        <f t="shared" si="66"/>
        <v>1</v>
      </c>
    </row>
    <row r="133" spans="104:113" x14ac:dyDescent="0.25">
      <c r="DA133" s="172">
        <v>9</v>
      </c>
      <c r="DB133" s="32" t="str">
        <f t="shared" si="76"/>
        <v xml:space="preserve"> </v>
      </c>
      <c r="DD133" s="172">
        <f t="shared" ref="DD133:DD196" si="77">IF(OR(DB132="",DB132=" "),DD132,DD132+1)</f>
        <v>1</v>
      </c>
    </row>
    <row r="134" spans="104:113" x14ac:dyDescent="0.25">
      <c r="DA134" s="172">
        <v>10</v>
      </c>
      <c r="DB134" s="32" t="str">
        <f t="shared" si="76"/>
        <v xml:space="preserve"> </v>
      </c>
      <c r="DD134" s="172">
        <f t="shared" si="77"/>
        <v>1</v>
      </c>
    </row>
    <row r="135" spans="104:113" x14ac:dyDescent="0.25">
      <c r="DA135" s="172">
        <v>11</v>
      </c>
      <c r="DB135" s="32" t="str">
        <f t="shared" si="76"/>
        <v xml:space="preserve"> </v>
      </c>
      <c r="DD135" s="172">
        <f t="shared" si="77"/>
        <v>1</v>
      </c>
    </row>
    <row r="136" spans="104:113" x14ac:dyDescent="0.25">
      <c r="DA136" s="172">
        <v>12</v>
      </c>
      <c r="DB136" s="32" t="str">
        <f t="shared" si="76"/>
        <v xml:space="preserve"> </v>
      </c>
      <c r="DD136" s="172">
        <f t="shared" si="77"/>
        <v>1</v>
      </c>
    </row>
    <row r="137" spans="104:113" x14ac:dyDescent="0.25">
      <c r="DB137" s="196" t="str">
        <f>IF(DB124="","","----")</f>
        <v/>
      </c>
      <c r="DD137" s="172">
        <f t="shared" si="77"/>
        <v>1</v>
      </c>
    </row>
    <row r="138" spans="104:113" x14ac:dyDescent="0.25">
      <c r="DA138" s="172"/>
      <c r="DB138" s="32" t="str">
        <f>IF(DB139="","",CONCATENATE("Warband ",CZ139," ",DG138))</f>
        <v/>
      </c>
      <c r="DD138" s="172">
        <f t="shared" si="77"/>
        <v>1</v>
      </c>
      <c r="DG138" s="49" t="str">
        <f>CONCATENATE("   ",DH138,"/",DI138,IF(DH138&gt;DI138," !",""))</f>
        <v xml:space="preserve">   0/12</v>
      </c>
      <c r="DH138" s="172">
        <f t="shared" ref="DH138" si="78">INDEX($CB$1:$CU$1,CZ139)+DJ138</f>
        <v>0</v>
      </c>
      <c r="DI138" s="172">
        <f>12</f>
        <v>12</v>
      </c>
    </row>
    <row r="139" spans="104:113" x14ac:dyDescent="0.25">
      <c r="CZ139" s="172">
        <v>10</v>
      </c>
      <c r="DA139" s="172" t="s">
        <v>278</v>
      </c>
      <c r="DB139" s="32" t="str">
        <f>T(LOOKUP(CZ139,$DM$1:$EF$1,$DM$2:$EF$2))</f>
        <v/>
      </c>
      <c r="DD139" s="172">
        <f t="shared" si="77"/>
        <v>1</v>
      </c>
    </row>
    <row r="140" spans="104:113" x14ac:dyDescent="0.25">
      <c r="DA140" s="172">
        <v>1</v>
      </c>
      <c r="DB140" s="32" t="str">
        <f t="shared" ref="DB140:DB151" si="79">T(CONCATENATE(LOOKUP(DA140,CK$3:CK$80,AZ$3:AZ$80)," ",LOOKUP(DA140,CK$3:CK$80,$CA$3:$CA$80)))</f>
        <v xml:space="preserve"> </v>
      </c>
      <c r="DD140" s="172">
        <f t="shared" si="77"/>
        <v>1</v>
      </c>
    </row>
    <row r="141" spans="104:113" x14ac:dyDescent="0.25">
      <c r="DA141" s="172">
        <v>2</v>
      </c>
      <c r="DB141" s="32" t="str">
        <f t="shared" si="79"/>
        <v xml:space="preserve"> </v>
      </c>
      <c r="DD141" s="172">
        <f t="shared" si="77"/>
        <v>1</v>
      </c>
    </row>
    <row r="142" spans="104:113" x14ac:dyDescent="0.25">
      <c r="DA142" s="172">
        <v>3</v>
      </c>
      <c r="DB142" s="32" t="str">
        <f t="shared" si="79"/>
        <v xml:space="preserve"> </v>
      </c>
      <c r="DD142" s="172">
        <f t="shared" si="77"/>
        <v>1</v>
      </c>
    </row>
    <row r="143" spans="104:113" x14ac:dyDescent="0.25">
      <c r="DA143" s="172">
        <v>4</v>
      </c>
      <c r="DB143" s="32" t="str">
        <f t="shared" si="79"/>
        <v xml:space="preserve"> </v>
      </c>
      <c r="DD143" s="172">
        <f t="shared" si="77"/>
        <v>1</v>
      </c>
    </row>
    <row r="144" spans="104:113" x14ac:dyDescent="0.25">
      <c r="DA144" s="172">
        <v>5</v>
      </c>
      <c r="DB144" s="32" t="str">
        <f t="shared" si="79"/>
        <v xml:space="preserve"> </v>
      </c>
      <c r="DD144" s="172">
        <f t="shared" si="77"/>
        <v>1</v>
      </c>
    </row>
    <row r="145" spans="104:113" x14ac:dyDescent="0.25">
      <c r="DA145" s="172">
        <v>6</v>
      </c>
      <c r="DB145" s="32" t="str">
        <f t="shared" si="79"/>
        <v xml:space="preserve"> </v>
      </c>
      <c r="DD145" s="172">
        <f t="shared" si="77"/>
        <v>1</v>
      </c>
    </row>
    <row r="146" spans="104:113" x14ac:dyDescent="0.25">
      <c r="DA146" s="172">
        <v>7</v>
      </c>
      <c r="DB146" s="32" t="str">
        <f t="shared" si="79"/>
        <v xml:space="preserve"> </v>
      </c>
      <c r="DD146" s="172">
        <f t="shared" si="77"/>
        <v>1</v>
      </c>
    </row>
    <row r="147" spans="104:113" x14ac:dyDescent="0.25">
      <c r="DA147" s="172">
        <v>8</v>
      </c>
      <c r="DB147" s="32" t="str">
        <f t="shared" si="79"/>
        <v xml:space="preserve"> </v>
      </c>
      <c r="DD147" s="172">
        <f t="shared" si="77"/>
        <v>1</v>
      </c>
    </row>
    <row r="148" spans="104:113" x14ac:dyDescent="0.25">
      <c r="DA148" s="172">
        <v>9</v>
      </c>
      <c r="DB148" s="32" t="str">
        <f t="shared" si="79"/>
        <v xml:space="preserve"> </v>
      </c>
      <c r="DD148" s="172">
        <f t="shared" si="77"/>
        <v>1</v>
      </c>
    </row>
    <row r="149" spans="104:113" x14ac:dyDescent="0.25">
      <c r="DA149" s="172">
        <v>10</v>
      </c>
      <c r="DB149" s="32" t="str">
        <f t="shared" si="79"/>
        <v xml:space="preserve"> </v>
      </c>
      <c r="DD149" s="172">
        <f t="shared" si="77"/>
        <v>1</v>
      </c>
    </row>
    <row r="150" spans="104:113" x14ac:dyDescent="0.25">
      <c r="DA150" s="172">
        <v>11</v>
      </c>
      <c r="DB150" s="32" t="str">
        <f t="shared" si="79"/>
        <v xml:space="preserve"> </v>
      </c>
      <c r="DD150" s="172">
        <f t="shared" si="77"/>
        <v>1</v>
      </c>
    </row>
    <row r="151" spans="104:113" x14ac:dyDescent="0.25">
      <c r="DA151" s="172">
        <v>12</v>
      </c>
      <c r="DB151" s="32" t="str">
        <f t="shared" si="79"/>
        <v xml:space="preserve"> </v>
      </c>
      <c r="DD151" s="172">
        <f t="shared" si="77"/>
        <v>1</v>
      </c>
    </row>
    <row r="152" spans="104:113" x14ac:dyDescent="0.25">
      <c r="DB152" s="196" t="str">
        <f>IF(DB139="","","----")</f>
        <v/>
      </c>
      <c r="DD152" s="172">
        <f t="shared" si="77"/>
        <v>1</v>
      </c>
    </row>
    <row r="153" spans="104:113" x14ac:dyDescent="0.25">
      <c r="DA153" s="172"/>
      <c r="DB153" s="32" t="str">
        <f>IF(DB154="","",CONCATENATE("Warband ",CZ154," ",DG153))</f>
        <v/>
      </c>
      <c r="DD153" s="172">
        <f t="shared" si="77"/>
        <v>1</v>
      </c>
      <c r="DG153" s="49" t="str">
        <f>CONCATENATE("   ",DH153,"/",DI153,IF(DH153&gt;DI153," !",""))</f>
        <v xml:space="preserve">   0/12</v>
      </c>
      <c r="DH153" s="172">
        <f t="shared" ref="DH153" si="80">INDEX($CB$1:$CU$1,CZ154)+DJ153</f>
        <v>0</v>
      </c>
      <c r="DI153" s="172">
        <f>12</f>
        <v>12</v>
      </c>
    </row>
    <row r="154" spans="104:113" x14ac:dyDescent="0.25">
      <c r="CZ154" s="172">
        <v>11</v>
      </c>
      <c r="DA154" s="172" t="s">
        <v>278</v>
      </c>
      <c r="DB154" s="32" t="str">
        <f>T(LOOKUP(CZ154,$DM$1:$EF$1,$DM$2:$EF$2))</f>
        <v/>
      </c>
      <c r="DD154" s="172">
        <f t="shared" si="77"/>
        <v>1</v>
      </c>
    </row>
    <row r="155" spans="104:113" x14ac:dyDescent="0.25">
      <c r="DA155" s="172">
        <v>1</v>
      </c>
      <c r="DB155" s="32" t="str">
        <f t="shared" ref="DB155:DB166" si="81">T(CONCATENATE(LOOKUP(DA155,CL$3:CL$80,BA$3:BA$80)," ",LOOKUP(DA155,CL$3:CL$80,$CA$3:$CA$80)))</f>
        <v xml:space="preserve"> </v>
      </c>
      <c r="DD155" s="172">
        <f t="shared" si="77"/>
        <v>1</v>
      </c>
    </row>
    <row r="156" spans="104:113" x14ac:dyDescent="0.25">
      <c r="DA156" s="172">
        <v>2</v>
      </c>
      <c r="DB156" s="32" t="str">
        <f t="shared" si="81"/>
        <v xml:space="preserve"> </v>
      </c>
      <c r="DD156" s="172">
        <f t="shared" si="77"/>
        <v>1</v>
      </c>
    </row>
    <row r="157" spans="104:113" x14ac:dyDescent="0.25">
      <c r="DA157" s="172">
        <v>3</v>
      </c>
      <c r="DB157" s="32" t="str">
        <f t="shared" si="81"/>
        <v xml:space="preserve"> </v>
      </c>
      <c r="DD157" s="172">
        <f t="shared" si="77"/>
        <v>1</v>
      </c>
    </row>
    <row r="158" spans="104:113" x14ac:dyDescent="0.25">
      <c r="DA158" s="172">
        <v>4</v>
      </c>
      <c r="DB158" s="32" t="str">
        <f t="shared" si="81"/>
        <v xml:space="preserve"> </v>
      </c>
      <c r="DD158" s="172">
        <f t="shared" si="77"/>
        <v>1</v>
      </c>
    </row>
    <row r="159" spans="104:113" x14ac:dyDescent="0.25">
      <c r="DA159" s="172">
        <v>5</v>
      </c>
      <c r="DB159" s="32" t="str">
        <f t="shared" si="81"/>
        <v xml:space="preserve"> </v>
      </c>
      <c r="DD159" s="172">
        <f t="shared" si="77"/>
        <v>1</v>
      </c>
    </row>
    <row r="160" spans="104:113" x14ac:dyDescent="0.25">
      <c r="DA160" s="172">
        <v>6</v>
      </c>
      <c r="DB160" s="32" t="str">
        <f t="shared" si="81"/>
        <v xml:space="preserve"> </v>
      </c>
      <c r="DD160" s="172">
        <f t="shared" si="77"/>
        <v>1</v>
      </c>
    </row>
    <row r="161" spans="104:113" x14ac:dyDescent="0.25">
      <c r="DA161" s="172">
        <v>7</v>
      </c>
      <c r="DB161" s="32" t="str">
        <f t="shared" si="81"/>
        <v xml:space="preserve"> </v>
      </c>
      <c r="DD161" s="172">
        <f t="shared" si="77"/>
        <v>1</v>
      </c>
    </row>
    <row r="162" spans="104:113" x14ac:dyDescent="0.25">
      <c r="DA162" s="172">
        <v>8</v>
      </c>
      <c r="DB162" s="32" t="str">
        <f t="shared" si="81"/>
        <v xml:space="preserve"> </v>
      </c>
      <c r="DD162" s="172">
        <f t="shared" si="77"/>
        <v>1</v>
      </c>
    </row>
    <row r="163" spans="104:113" x14ac:dyDescent="0.25">
      <c r="DA163" s="172">
        <v>9</v>
      </c>
      <c r="DB163" s="32" t="str">
        <f t="shared" si="81"/>
        <v xml:space="preserve"> </v>
      </c>
      <c r="DD163" s="172">
        <f t="shared" si="77"/>
        <v>1</v>
      </c>
    </row>
    <row r="164" spans="104:113" x14ac:dyDescent="0.25">
      <c r="DA164" s="172">
        <v>10</v>
      </c>
      <c r="DB164" s="32" t="str">
        <f t="shared" si="81"/>
        <v xml:space="preserve"> </v>
      </c>
      <c r="DD164" s="172">
        <f t="shared" si="77"/>
        <v>1</v>
      </c>
    </row>
    <row r="165" spans="104:113" x14ac:dyDescent="0.25">
      <c r="DA165" s="172">
        <v>11</v>
      </c>
      <c r="DB165" s="32" t="str">
        <f t="shared" si="81"/>
        <v xml:space="preserve"> </v>
      </c>
      <c r="DD165" s="172">
        <f t="shared" si="77"/>
        <v>1</v>
      </c>
    </row>
    <row r="166" spans="104:113" x14ac:dyDescent="0.25">
      <c r="DA166" s="172">
        <v>12</v>
      </c>
      <c r="DB166" s="32" t="str">
        <f t="shared" si="81"/>
        <v xml:space="preserve"> </v>
      </c>
      <c r="DD166" s="172">
        <f t="shared" si="77"/>
        <v>1</v>
      </c>
    </row>
    <row r="167" spans="104:113" x14ac:dyDescent="0.25">
      <c r="DB167" s="196" t="str">
        <f>IF(DB154="","","----")</f>
        <v/>
      </c>
      <c r="DD167" s="172">
        <f t="shared" si="77"/>
        <v>1</v>
      </c>
    </row>
    <row r="168" spans="104:113" x14ac:dyDescent="0.25">
      <c r="DA168" s="172"/>
      <c r="DB168" s="32" t="str">
        <f>IF(DB169="","",CONCATENATE("Warband ",CZ169," ",DG168))</f>
        <v/>
      </c>
      <c r="DD168" s="172">
        <f t="shared" si="77"/>
        <v>1</v>
      </c>
      <c r="DG168" s="49" t="str">
        <f>CONCATENATE("   ",DH168,"/",DI168,IF(DH168&gt;DI168," !",""))</f>
        <v xml:space="preserve">   0/12</v>
      </c>
      <c r="DH168" s="172">
        <f t="shared" ref="DH168" si="82">INDEX($CB$1:$CU$1,CZ169)+DJ168</f>
        <v>0</v>
      </c>
      <c r="DI168" s="172">
        <f>12</f>
        <v>12</v>
      </c>
    </row>
    <row r="169" spans="104:113" x14ac:dyDescent="0.25">
      <c r="CZ169" s="172">
        <v>12</v>
      </c>
      <c r="DA169" s="172" t="s">
        <v>278</v>
      </c>
      <c r="DB169" s="32" t="str">
        <f>T(LOOKUP(CZ169,$DM$1:$EF$1,$DM$2:$EF$2))</f>
        <v/>
      </c>
      <c r="DD169" s="172">
        <f t="shared" si="77"/>
        <v>1</v>
      </c>
    </row>
    <row r="170" spans="104:113" x14ac:dyDescent="0.25">
      <c r="DA170" s="172">
        <v>1</v>
      </c>
      <c r="DB170" s="32" t="str">
        <f t="shared" ref="DB170:DB181" si="83">T(CONCATENATE(LOOKUP(DA170,CM$3:CM$80,BB$3:BB$80)," ",LOOKUP(DA170,CM$3:CM$80,$CA$3:$CA$80)))</f>
        <v xml:space="preserve"> </v>
      </c>
      <c r="DD170" s="172">
        <f t="shared" si="77"/>
        <v>1</v>
      </c>
    </row>
    <row r="171" spans="104:113" x14ac:dyDescent="0.25">
      <c r="DA171" s="172">
        <v>2</v>
      </c>
      <c r="DB171" s="32" t="str">
        <f t="shared" si="83"/>
        <v xml:space="preserve"> </v>
      </c>
      <c r="DD171" s="172">
        <f t="shared" si="77"/>
        <v>1</v>
      </c>
    </row>
    <row r="172" spans="104:113" x14ac:dyDescent="0.25">
      <c r="DA172" s="172">
        <v>3</v>
      </c>
      <c r="DB172" s="32" t="str">
        <f t="shared" si="83"/>
        <v xml:space="preserve"> </v>
      </c>
      <c r="DD172" s="172">
        <f t="shared" si="77"/>
        <v>1</v>
      </c>
    </row>
    <row r="173" spans="104:113" x14ac:dyDescent="0.25">
      <c r="DA173" s="172">
        <v>4</v>
      </c>
      <c r="DB173" s="32" t="str">
        <f t="shared" si="83"/>
        <v xml:space="preserve"> </v>
      </c>
      <c r="DD173" s="172">
        <f t="shared" si="77"/>
        <v>1</v>
      </c>
    </row>
    <row r="174" spans="104:113" x14ac:dyDescent="0.25">
      <c r="DA174" s="172">
        <v>5</v>
      </c>
      <c r="DB174" s="32" t="str">
        <f t="shared" si="83"/>
        <v xml:space="preserve"> </v>
      </c>
      <c r="DD174" s="172">
        <f t="shared" si="77"/>
        <v>1</v>
      </c>
    </row>
    <row r="175" spans="104:113" x14ac:dyDescent="0.25">
      <c r="DA175" s="172">
        <v>6</v>
      </c>
      <c r="DB175" s="32" t="str">
        <f t="shared" si="83"/>
        <v xml:space="preserve"> </v>
      </c>
      <c r="DD175" s="172">
        <f t="shared" si="77"/>
        <v>1</v>
      </c>
    </row>
    <row r="176" spans="104:113" x14ac:dyDescent="0.25">
      <c r="DA176" s="172">
        <v>7</v>
      </c>
      <c r="DB176" s="32" t="str">
        <f t="shared" si="83"/>
        <v xml:space="preserve"> </v>
      </c>
      <c r="DD176" s="172">
        <f t="shared" si="77"/>
        <v>1</v>
      </c>
    </row>
    <row r="177" spans="104:113" x14ac:dyDescent="0.25">
      <c r="DA177" s="172">
        <v>8</v>
      </c>
      <c r="DB177" s="32" t="str">
        <f t="shared" si="83"/>
        <v xml:space="preserve"> </v>
      </c>
      <c r="DD177" s="172">
        <f t="shared" si="77"/>
        <v>1</v>
      </c>
    </row>
    <row r="178" spans="104:113" x14ac:dyDescent="0.25">
      <c r="DA178" s="172">
        <v>9</v>
      </c>
      <c r="DB178" s="32" t="str">
        <f t="shared" si="83"/>
        <v xml:space="preserve"> </v>
      </c>
      <c r="DD178" s="172">
        <f t="shared" si="77"/>
        <v>1</v>
      </c>
    </row>
    <row r="179" spans="104:113" x14ac:dyDescent="0.25">
      <c r="DA179" s="172">
        <v>10</v>
      </c>
      <c r="DB179" s="32" t="str">
        <f t="shared" si="83"/>
        <v xml:space="preserve"> </v>
      </c>
      <c r="DD179" s="172">
        <f t="shared" si="77"/>
        <v>1</v>
      </c>
    </row>
    <row r="180" spans="104:113" x14ac:dyDescent="0.25">
      <c r="DA180" s="172">
        <v>11</v>
      </c>
      <c r="DB180" s="32" t="str">
        <f t="shared" si="83"/>
        <v xml:space="preserve"> </v>
      </c>
      <c r="DD180" s="172">
        <f t="shared" si="77"/>
        <v>1</v>
      </c>
    </row>
    <row r="181" spans="104:113" x14ac:dyDescent="0.25">
      <c r="DA181" s="172">
        <v>12</v>
      </c>
      <c r="DB181" s="32" t="str">
        <f t="shared" si="83"/>
        <v xml:space="preserve"> </v>
      </c>
      <c r="DD181" s="172">
        <f t="shared" si="77"/>
        <v>1</v>
      </c>
    </row>
    <row r="182" spans="104:113" x14ac:dyDescent="0.25">
      <c r="DB182" s="196" t="str">
        <f>IF(DB169="","","----")</f>
        <v/>
      </c>
      <c r="DD182" s="172">
        <f t="shared" si="77"/>
        <v>1</v>
      </c>
    </row>
    <row r="183" spans="104:113" x14ac:dyDescent="0.25">
      <c r="DA183" s="172"/>
      <c r="DB183" s="32" t="str">
        <f>IF(DB184="","",CONCATENATE("Warband ",CZ184," ",DG183))</f>
        <v/>
      </c>
      <c r="DD183" s="172">
        <f t="shared" si="77"/>
        <v>1</v>
      </c>
      <c r="DG183" s="49" t="str">
        <f>CONCATENATE("   ",DH183,"/",DI183,IF(DH183&gt;DI183," !",""))</f>
        <v xml:space="preserve">   0/12</v>
      </c>
      <c r="DH183" s="172">
        <f t="shared" ref="DH183" si="84">INDEX($CB$1:$CU$1,CZ184)+DJ183</f>
        <v>0</v>
      </c>
      <c r="DI183" s="172">
        <f>12</f>
        <v>12</v>
      </c>
    </row>
    <row r="184" spans="104:113" x14ac:dyDescent="0.25">
      <c r="CZ184" s="172">
        <v>13</v>
      </c>
      <c r="DA184" s="172" t="s">
        <v>278</v>
      </c>
      <c r="DB184" s="32" t="str">
        <f>T(LOOKUP(CZ184,$DM$1:$EF$1,$DM$2:$EF$2))</f>
        <v/>
      </c>
      <c r="DD184" s="172">
        <f t="shared" si="77"/>
        <v>1</v>
      </c>
    </row>
    <row r="185" spans="104:113" x14ac:dyDescent="0.25">
      <c r="DA185" s="172">
        <v>1</v>
      </c>
      <c r="DB185" s="32" t="str">
        <f t="shared" ref="DB185:DB196" si="85">T(CONCATENATE(LOOKUP(DA185,CN$3:CN$80,BC$3:BC$80)," ",LOOKUP(DA185,CN$3:CN$80,$CA$3:$CA$80)))</f>
        <v xml:space="preserve"> </v>
      </c>
      <c r="DD185" s="172">
        <f t="shared" si="77"/>
        <v>1</v>
      </c>
    </row>
    <row r="186" spans="104:113" x14ac:dyDescent="0.25">
      <c r="DA186" s="172">
        <v>2</v>
      </c>
      <c r="DB186" s="32" t="str">
        <f t="shared" si="85"/>
        <v xml:space="preserve"> </v>
      </c>
      <c r="DD186" s="172">
        <f t="shared" si="77"/>
        <v>1</v>
      </c>
    </row>
    <row r="187" spans="104:113" x14ac:dyDescent="0.25">
      <c r="DA187" s="172">
        <v>3</v>
      </c>
      <c r="DB187" s="32" t="str">
        <f t="shared" si="85"/>
        <v xml:space="preserve"> </v>
      </c>
      <c r="DD187" s="172">
        <f t="shared" si="77"/>
        <v>1</v>
      </c>
    </row>
    <row r="188" spans="104:113" x14ac:dyDescent="0.25">
      <c r="DA188" s="172">
        <v>4</v>
      </c>
      <c r="DB188" s="32" t="str">
        <f t="shared" si="85"/>
        <v xml:space="preserve"> </v>
      </c>
      <c r="DD188" s="172">
        <f t="shared" si="77"/>
        <v>1</v>
      </c>
    </row>
    <row r="189" spans="104:113" x14ac:dyDescent="0.25">
      <c r="DA189" s="172">
        <v>5</v>
      </c>
      <c r="DB189" s="32" t="str">
        <f t="shared" si="85"/>
        <v xml:space="preserve"> </v>
      </c>
      <c r="DD189" s="172">
        <f t="shared" si="77"/>
        <v>1</v>
      </c>
    </row>
    <row r="190" spans="104:113" x14ac:dyDescent="0.25">
      <c r="DA190" s="172">
        <v>6</v>
      </c>
      <c r="DB190" s="32" t="str">
        <f t="shared" si="85"/>
        <v xml:space="preserve"> </v>
      </c>
      <c r="DD190" s="172">
        <f t="shared" si="77"/>
        <v>1</v>
      </c>
    </row>
    <row r="191" spans="104:113" x14ac:dyDescent="0.25">
      <c r="DA191" s="172">
        <v>7</v>
      </c>
      <c r="DB191" s="32" t="str">
        <f t="shared" si="85"/>
        <v xml:space="preserve"> </v>
      </c>
      <c r="DD191" s="172">
        <f t="shared" si="77"/>
        <v>1</v>
      </c>
    </row>
    <row r="192" spans="104:113" x14ac:dyDescent="0.25">
      <c r="DA192" s="172">
        <v>8</v>
      </c>
      <c r="DB192" s="32" t="str">
        <f t="shared" si="85"/>
        <v xml:space="preserve"> </v>
      </c>
      <c r="DD192" s="172">
        <f t="shared" si="77"/>
        <v>1</v>
      </c>
    </row>
    <row r="193" spans="104:113" x14ac:dyDescent="0.25">
      <c r="DA193" s="172">
        <v>9</v>
      </c>
      <c r="DB193" s="32" t="str">
        <f t="shared" si="85"/>
        <v xml:space="preserve"> </v>
      </c>
      <c r="DD193" s="172">
        <f t="shared" si="77"/>
        <v>1</v>
      </c>
    </row>
    <row r="194" spans="104:113" x14ac:dyDescent="0.25">
      <c r="DA194" s="172">
        <v>10</v>
      </c>
      <c r="DB194" s="32" t="str">
        <f t="shared" si="85"/>
        <v xml:space="preserve"> </v>
      </c>
      <c r="DD194" s="172">
        <f t="shared" si="77"/>
        <v>1</v>
      </c>
    </row>
    <row r="195" spans="104:113" x14ac:dyDescent="0.25">
      <c r="DA195" s="172">
        <v>11</v>
      </c>
      <c r="DB195" s="32" t="str">
        <f t="shared" si="85"/>
        <v xml:space="preserve"> </v>
      </c>
      <c r="DD195" s="172">
        <f t="shared" si="77"/>
        <v>1</v>
      </c>
    </row>
    <row r="196" spans="104:113" x14ac:dyDescent="0.25">
      <c r="DA196" s="172">
        <v>12</v>
      </c>
      <c r="DB196" s="32" t="str">
        <f t="shared" si="85"/>
        <v xml:space="preserve"> </v>
      </c>
      <c r="DD196" s="172">
        <f t="shared" si="77"/>
        <v>1</v>
      </c>
    </row>
    <row r="197" spans="104:113" x14ac:dyDescent="0.25">
      <c r="DB197" s="196" t="str">
        <f>IF(DB184="","","----")</f>
        <v/>
      </c>
      <c r="DD197" s="172">
        <f t="shared" ref="DD197:DD260" si="86">IF(OR(DB196="",DB196=" "),DD196,DD196+1)</f>
        <v>1</v>
      </c>
    </row>
    <row r="198" spans="104:113" x14ac:dyDescent="0.25">
      <c r="DA198" s="172"/>
      <c r="DB198" s="32" t="str">
        <f>IF(DB199="","",CONCATENATE("Warband ",CZ199," ",DG198))</f>
        <v/>
      </c>
      <c r="DD198" s="172">
        <f t="shared" si="86"/>
        <v>1</v>
      </c>
      <c r="DG198" s="49" t="str">
        <f>CONCATENATE("   ",DH198,"/",DI198,IF(DH198&gt;DI198," !",""))</f>
        <v xml:space="preserve">   0/12</v>
      </c>
      <c r="DH198" s="172">
        <f t="shared" ref="DH198" si="87">INDEX($CB$1:$CU$1,CZ199)+DJ198</f>
        <v>0</v>
      </c>
      <c r="DI198" s="172">
        <f>12</f>
        <v>12</v>
      </c>
    </row>
    <row r="199" spans="104:113" x14ac:dyDescent="0.25">
      <c r="CZ199" s="172">
        <v>14</v>
      </c>
      <c r="DA199" s="172" t="s">
        <v>278</v>
      </c>
      <c r="DB199" s="32" t="str">
        <f>T(LOOKUP(CZ199,$DM$1:$EF$1,$DM$2:$EF$2))</f>
        <v/>
      </c>
      <c r="DD199" s="172">
        <f t="shared" si="86"/>
        <v>1</v>
      </c>
    </row>
    <row r="200" spans="104:113" x14ac:dyDescent="0.25">
      <c r="DA200" s="172">
        <v>1</v>
      </c>
      <c r="DB200" s="32" t="str">
        <f t="shared" ref="DB200:DB211" si="88">T(CONCATENATE(LOOKUP(DA200,CO$3:CO$80,BD$3:BD$80)," ",LOOKUP(DA200,CO$3:CO$80,$CA$3:$CA$80)))</f>
        <v xml:space="preserve"> </v>
      </c>
      <c r="DD200" s="172">
        <f t="shared" si="86"/>
        <v>1</v>
      </c>
    </row>
    <row r="201" spans="104:113" x14ac:dyDescent="0.25">
      <c r="DA201" s="172">
        <v>2</v>
      </c>
      <c r="DB201" s="32" t="str">
        <f t="shared" si="88"/>
        <v xml:space="preserve"> </v>
      </c>
      <c r="DD201" s="172">
        <f t="shared" si="86"/>
        <v>1</v>
      </c>
    </row>
    <row r="202" spans="104:113" x14ac:dyDescent="0.25">
      <c r="DA202" s="172">
        <v>3</v>
      </c>
      <c r="DB202" s="32" t="str">
        <f t="shared" si="88"/>
        <v xml:space="preserve"> </v>
      </c>
      <c r="DD202" s="172">
        <f t="shared" si="86"/>
        <v>1</v>
      </c>
    </row>
    <row r="203" spans="104:113" x14ac:dyDescent="0.25">
      <c r="DA203" s="172">
        <v>4</v>
      </c>
      <c r="DB203" s="32" t="str">
        <f t="shared" si="88"/>
        <v xml:space="preserve"> </v>
      </c>
      <c r="DD203" s="172">
        <f t="shared" si="86"/>
        <v>1</v>
      </c>
    </row>
    <row r="204" spans="104:113" x14ac:dyDescent="0.25">
      <c r="DA204" s="172">
        <v>5</v>
      </c>
      <c r="DB204" s="32" t="str">
        <f t="shared" si="88"/>
        <v xml:space="preserve"> </v>
      </c>
      <c r="DD204" s="172">
        <f t="shared" si="86"/>
        <v>1</v>
      </c>
    </row>
    <row r="205" spans="104:113" x14ac:dyDescent="0.25">
      <c r="DA205" s="172">
        <v>6</v>
      </c>
      <c r="DB205" s="32" t="str">
        <f t="shared" si="88"/>
        <v xml:space="preserve"> </v>
      </c>
      <c r="DD205" s="172">
        <f t="shared" si="86"/>
        <v>1</v>
      </c>
    </row>
    <row r="206" spans="104:113" x14ac:dyDescent="0.25">
      <c r="DA206" s="172">
        <v>7</v>
      </c>
      <c r="DB206" s="32" t="str">
        <f t="shared" si="88"/>
        <v xml:space="preserve"> </v>
      </c>
      <c r="DD206" s="172">
        <f t="shared" si="86"/>
        <v>1</v>
      </c>
    </row>
    <row r="207" spans="104:113" x14ac:dyDescent="0.25">
      <c r="DA207" s="172">
        <v>8</v>
      </c>
      <c r="DB207" s="32" t="str">
        <f t="shared" si="88"/>
        <v xml:space="preserve"> </v>
      </c>
      <c r="DD207" s="172">
        <f t="shared" si="86"/>
        <v>1</v>
      </c>
    </row>
    <row r="208" spans="104:113" x14ac:dyDescent="0.25">
      <c r="DA208" s="172">
        <v>9</v>
      </c>
      <c r="DB208" s="32" t="str">
        <f t="shared" si="88"/>
        <v xml:space="preserve"> </v>
      </c>
      <c r="DD208" s="172">
        <f t="shared" si="86"/>
        <v>1</v>
      </c>
    </row>
    <row r="209" spans="104:113" x14ac:dyDescent="0.25">
      <c r="DA209" s="172">
        <v>10</v>
      </c>
      <c r="DB209" s="32" t="str">
        <f t="shared" si="88"/>
        <v xml:space="preserve"> </v>
      </c>
      <c r="DD209" s="172">
        <f t="shared" si="86"/>
        <v>1</v>
      </c>
    </row>
    <row r="210" spans="104:113" x14ac:dyDescent="0.25">
      <c r="DA210" s="172">
        <v>11</v>
      </c>
      <c r="DB210" s="32" t="str">
        <f t="shared" si="88"/>
        <v xml:space="preserve"> </v>
      </c>
      <c r="DD210" s="172">
        <f t="shared" si="86"/>
        <v>1</v>
      </c>
    </row>
    <row r="211" spans="104:113" x14ac:dyDescent="0.25">
      <c r="DA211" s="172">
        <v>12</v>
      </c>
      <c r="DB211" s="32" t="str">
        <f t="shared" si="88"/>
        <v xml:space="preserve"> </v>
      </c>
      <c r="DD211" s="172">
        <f t="shared" si="86"/>
        <v>1</v>
      </c>
    </row>
    <row r="212" spans="104:113" x14ac:dyDescent="0.25">
      <c r="DB212" s="196" t="str">
        <f>IF(DB199="","","----")</f>
        <v/>
      </c>
      <c r="DD212" s="172">
        <f t="shared" si="86"/>
        <v>1</v>
      </c>
    </row>
    <row r="213" spans="104:113" x14ac:dyDescent="0.25">
      <c r="DA213" s="172"/>
      <c r="DB213" s="32" t="str">
        <f>IF(DB214="","",CONCATENATE("Warband ",CZ214," ",DG213))</f>
        <v/>
      </c>
      <c r="DD213" s="172">
        <f t="shared" si="86"/>
        <v>1</v>
      </c>
      <c r="DG213" s="49" t="str">
        <f>CONCATENATE("   ",DH213,"/",DI213,IF(DH213&gt;DI213," !",""))</f>
        <v xml:space="preserve">   0/12</v>
      </c>
      <c r="DH213" s="172">
        <f t="shared" ref="DH213" si="89">INDEX($CB$1:$CU$1,CZ214)+DJ213</f>
        <v>0</v>
      </c>
      <c r="DI213" s="172">
        <f>12</f>
        <v>12</v>
      </c>
    </row>
    <row r="214" spans="104:113" x14ac:dyDescent="0.25">
      <c r="CZ214" s="172">
        <v>15</v>
      </c>
      <c r="DA214" s="172" t="s">
        <v>278</v>
      </c>
      <c r="DB214" s="32" t="str">
        <f>T(LOOKUP(CZ214,$DM$1:$EF$1,$DM$2:$EF$2))</f>
        <v/>
      </c>
      <c r="DD214" s="172">
        <f t="shared" si="86"/>
        <v>1</v>
      </c>
    </row>
    <row r="215" spans="104:113" x14ac:dyDescent="0.25">
      <c r="DA215" s="172">
        <v>1</v>
      </c>
      <c r="DB215" s="32" t="str">
        <f t="shared" ref="DB215:DB226" si="90">T(CONCATENATE(LOOKUP(DA215,CP$3:CP$80,BE$3:BE$80)," ",LOOKUP(DA215,CP$3:CP$80,$CA$3:$CA$80)))</f>
        <v xml:space="preserve"> </v>
      </c>
      <c r="DD215" s="172">
        <f t="shared" si="86"/>
        <v>1</v>
      </c>
    </row>
    <row r="216" spans="104:113" x14ac:dyDescent="0.25">
      <c r="DA216" s="172">
        <v>2</v>
      </c>
      <c r="DB216" s="32" t="str">
        <f t="shared" si="90"/>
        <v xml:space="preserve"> </v>
      </c>
      <c r="DD216" s="172">
        <f t="shared" si="86"/>
        <v>1</v>
      </c>
    </row>
    <row r="217" spans="104:113" x14ac:dyDescent="0.25">
      <c r="DA217" s="172">
        <v>3</v>
      </c>
      <c r="DB217" s="32" t="str">
        <f t="shared" si="90"/>
        <v xml:space="preserve"> </v>
      </c>
      <c r="DD217" s="172">
        <f t="shared" si="86"/>
        <v>1</v>
      </c>
    </row>
    <row r="218" spans="104:113" x14ac:dyDescent="0.25">
      <c r="DA218" s="172">
        <v>4</v>
      </c>
      <c r="DB218" s="32" t="str">
        <f t="shared" si="90"/>
        <v xml:space="preserve"> </v>
      </c>
      <c r="DD218" s="172">
        <f t="shared" si="86"/>
        <v>1</v>
      </c>
    </row>
    <row r="219" spans="104:113" x14ac:dyDescent="0.25">
      <c r="DA219" s="172">
        <v>5</v>
      </c>
      <c r="DB219" s="32" t="str">
        <f t="shared" si="90"/>
        <v xml:space="preserve"> </v>
      </c>
      <c r="DD219" s="172">
        <f t="shared" si="86"/>
        <v>1</v>
      </c>
    </row>
    <row r="220" spans="104:113" x14ac:dyDescent="0.25">
      <c r="DA220" s="172">
        <v>6</v>
      </c>
      <c r="DB220" s="32" t="str">
        <f t="shared" si="90"/>
        <v xml:space="preserve"> </v>
      </c>
      <c r="DD220" s="172">
        <f t="shared" si="86"/>
        <v>1</v>
      </c>
    </row>
    <row r="221" spans="104:113" x14ac:dyDescent="0.25">
      <c r="DA221" s="172">
        <v>7</v>
      </c>
      <c r="DB221" s="32" t="str">
        <f t="shared" si="90"/>
        <v xml:space="preserve"> </v>
      </c>
      <c r="DD221" s="172">
        <f t="shared" si="86"/>
        <v>1</v>
      </c>
    </row>
    <row r="222" spans="104:113" x14ac:dyDescent="0.25">
      <c r="DA222" s="172">
        <v>8</v>
      </c>
      <c r="DB222" s="32" t="str">
        <f t="shared" si="90"/>
        <v xml:space="preserve"> </v>
      </c>
      <c r="DD222" s="172">
        <f t="shared" si="86"/>
        <v>1</v>
      </c>
    </row>
    <row r="223" spans="104:113" x14ac:dyDescent="0.25">
      <c r="DA223" s="172">
        <v>9</v>
      </c>
      <c r="DB223" s="32" t="str">
        <f t="shared" si="90"/>
        <v xml:space="preserve"> </v>
      </c>
      <c r="DD223" s="172">
        <f t="shared" si="86"/>
        <v>1</v>
      </c>
    </row>
    <row r="224" spans="104:113" x14ac:dyDescent="0.25">
      <c r="DA224" s="172">
        <v>10</v>
      </c>
      <c r="DB224" s="32" t="str">
        <f t="shared" si="90"/>
        <v xml:space="preserve"> </v>
      </c>
      <c r="DD224" s="172">
        <f t="shared" si="86"/>
        <v>1</v>
      </c>
    </row>
    <row r="225" spans="104:113" x14ac:dyDescent="0.25">
      <c r="DA225" s="172">
        <v>11</v>
      </c>
      <c r="DB225" s="32" t="str">
        <f t="shared" si="90"/>
        <v xml:space="preserve"> </v>
      </c>
      <c r="DD225" s="172">
        <f t="shared" si="86"/>
        <v>1</v>
      </c>
    </row>
    <row r="226" spans="104:113" x14ac:dyDescent="0.25">
      <c r="DA226" s="172">
        <v>12</v>
      </c>
      <c r="DB226" s="32" t="str">
        <f t="shared" si="90"/>
        <v xml:space="preserve"> </v>
      </c>
      <c r="DD226" s="172">
        <f t="shared" si="86"/>
        <v>1</v>
      </c>
    </row>
    <row r="227" spans="104:113" x14ac:dyDescent="0.25">
      <c r="DB227" s="196" t="str">
        <f>IF(DB214="","","----")</f>
        <v/>
      </c>
      <c r="DD227" s="172">
        <f t="shared" si="86"/>
        <v>1</v>
      </c>
    </row>
    <row r="228" spans="104:113" x14ac:dyDescent="0.25">
      <c r="DA228" s="172"/>
      <c r="DB228" s="32" t="str">
        <f>IF(DB229="","",CONCATENATE("Warband ",CZ229," ",DG228))</f>
        <v/>
      </c>
      <c r="DD228" s="172">
        <f t="shared" si="86"/>
        <v>1</v>
      </c>
      <c r="DG228" s="49" t="str">
        <f>CONCATENATE("   ",DH228,"/",DI228,IF(DH228&gt;DI228," !",""))</f>
        <v xml:space="preserve">   0/12</v>
      </c>
      <c r="DH228" s="172">
        <f t="shared" ref="DH228" si="91">INDEX($CB$1:$CU$1,CZ229)+DJ228</f>
        <v>0</v>
      </c>
      <c r="DI228" s="172">
        <f>12</f>
        <v>12</v>
      </c>
    </row>
    <row r="229" spans="104:113" x14ac:dyDescent="0.25">
      <c r="CZ229" s="172">
        <v>16</v>
      </c>
      <c r="DA229" s="172" t="s">
        <v>278</v>
      </c>
      <c r="DB229" s="32" t="str">
        <f>T(LOOKUP(CZ229,$DM$1:$EF$1,$DM$2:$EF$2))</f>
        <v/>
      </c>
      <c r="DD229" s="172">
        <f t="shared" si="86"/>
        <v>1</v>
      </c>
    </row>
    <row r="230" spans="104:113" x14ac:dyDescent="0.25">
      <c r="DA230" s="172">
        <v>1</v>
      </c>
      <c r="DB230" s="32" t="str">
        <f t="shared" ref="DB230:DB241" si="92">T(CONCATENATE(LOOKUP(DA230,CQ$3:CQ$80,BF$3:BF$80)," ",LOOKUP(DA230,CQ$3:CQ$80,$CA$3:$CA$80)))</f>
        <v xml:space="preserve"> </v>
      </c>
      <c r="DD230" s="172">
        <f t="shared" si="86"/>
        <v>1</v>
      </c>
    </row>
    <row r="231" spans="104:113" x14ac:dyDescent="0.25">
      <c r="DA231" s="172">
        <v>2</v>
      </c>
      <c r="DB231" s="32" t="str">
        <f t="shared" si="92"/>
        <v xml:space="preserve"> </v>
      </c>
      <c r="DD231" s="172">
        <f t="shared" si="86"/>
        <v>1</v>
      </c>
    </row>
    <row r="232" spans="104:113" x14ac:dyDescent="0.25">
      <c r="DA232" s="172">
        <v>3</v>
      </c>
      <c r="DB232" s="32" t="str">
        <f t="shared" si="92"/>
        <v xml:space="preserve"> </v>
      </c>
      <c r="DD232" s="172">
        <f t="shared" si="86"/>
        <v>1</v>
      </c>
    </row>
    <row r="233" spans="104:113" x14ac:dyDescent="0.25">
      <c r="DA233" s="172">
        <v>4</v>
      </c>
      <c r="DB233" s="32" t="str">
        <f t="shared" si="92"/>
        <v xml:space="preserve"> </v>
      </c>
      <c r="DD233" s="172">
        <f t="shared" si="86"/>
        <v>1</v>
      </c>
    </row>
    <row r="234" spans="104:113" x14ac:dyDescent="0.25">
      <c r="DA234" s="172">
        <v>5</v>
      </c>
      <c r="DB234" s="32" t="str">
        <f t="shared" si="92"/>
        <v xml:space="preserve"> </v>
      </c>
      <c r="DD234" s="172">
        <f t="shared" si="86"/>
        <v>1</v>
      </c>
    </row>
    <row r="235" spans="104:113" x14ac:dyDescent="0.25">
      <c r="DA235" s="172">
        <v>6</v>
      </c>
      <c r="DB235" s="32" t="str">
        <f t="shared" si="92"/>
        <v xml:space="preserve"> </v>
      </c>
      <c r="DD235" s="172">
        <f t="shared" si="86"/>
        <v>1</v>
      </c>
    </row>
    <row r="236" spans="104:113" x14ac:dyDescent="0.25">
      <c r="DA236" s="172">
        <v>7</v>
      </c>
      <c r="DB236" s="32" t="str">
        <f t="shared" si="92"/>
        <v xml:space="preserve"> </v>
      </c>
      <c r="DD236" s="172">
        <f t="shared" si="86"/>
        <v>1</v>
      </c>
    </row>
    <row r="237" spans="104:113" x14ac:dyDescent="0.25">
      <c r="DA237" s="172">
        <v>8</v>
      </c>
      <c r="DB237" s="32" t="str">
        <f t="shared" si="92"/>
        <v xml:space="preserve"> </v>
      </c>
      <c r="DD237" s="172">
        <f t="shared" si="86"/>
        <v>1</v>
      </c>
    </row>
    <row r="238" spans="104:113" x14ac:dyDescent="0.25">
      <c r="DA238" s="172">
        <v>9</v>
      </c>
      <c r="DB238" s="32" t="str">
        <f t="shared" si="92"/>
        <v xml:space="preserve"> </v>
      </c>
      <c r="DD238" s="172">
        <f t="shared" si="86"/>
        <v>1</v>
      </c>
    </row>
    <row r="239" spans="104:113" x14ac:dyDescent="0.25">
      <c r="DA239" s="172">
        <v>10</v>
      </c>
      <c r="DB239" s="32" t="str">
        <f t="shared" si="92"/>
        <v xml:space="preserve"> </v>
      </c>
      <c r="DD239" s="172">
        <f t="shared" si="86"/>
        <v>1</v>
      </c>
    </row>
    <row r="240" spans="104:113" x14ac:dyDescent="0.25">
      <c r="DA240" s="172">
        <v>11</v>
      </c>
      <c r="DB240" s="32" t="str">
        <f t="shared" si="92"/>
        <v xml:space="preserve"> </v>
      </c>
      <c r="DD240" s="172">
        <f t="shared" si="86"/>
        <v>1</v>
      </c>
    </row>
    <row r="241" spans="104:113" x14ac:dyDescent="0.25">
      <c r="DA241" s="172">
        <v>12</v>
      </c>
      <c r="DB241" s="32" t="str">
        <f t="shared" si="92"/>
        <v xml:space="preserve"> </v>
      </c>
      <c r="DD241" s="172">
        <f t="shared" si="86"/>
        <v>1</v>
      </c>
    </row>
    <row r="242" spans="104:113" x14ac:dyDescent="0.25">
      <c r="DB242" s="196" t="str">
        <f>IF(DB229="","","----")</f>
        <v/>
      </c>
      <c r="DD242" s="172">
        <f t="shared" si="86"/>
        <v>1</v>
      </c>
    </row>
    <row r="243" spans="104:113" x14ac:dyDescent="0.25">
      <c r="DA243" s="172"/>
      <c r="DB243" s="32" t="str">
        <f>IF(DB244="","",CONCATENATE("Warband ",CZ244," ",DG243))</f>
        <v/>
      </c>
      <c r="DD243" s="172">
        <f t="shared" si="86"/>
        <v>1</v>
      </c>
      <c r="DG243" s="49" t="str">
        <f>CONCATENATE("   ",DH243,"/",DI243,IF(DH243&gt;DI243," !",""))</f>
        <v xml:space="preserve">   0/12</v>
      </c>
      <c r="DH243" s="172">
        <f t="shared" ref="DH243" si="93">INDEX($CB$1:$CU$1,CZ244)+DJ243</f>
        <v>0</v>
      </c>
      <c r="DI243" s="172">
        <f>12</f>
        <v>12</v>
      </c>
    </row>
    <row r="244" spans="104:113" x14ac:dyDescent="0.25">
      <c r="CZ244" s="172">
        <v>17</v>
      </c>
      <c r="DA244" s="172" t="s">
        <v>278</v>
      </c>
      <c r="DB244" s="32" t="str">
        <f>T(LOOKUP(CZ244,$DM$1:$EF$1,$DM$2:$EF$2))</f>
        <v/>
      </c>
      <c r="DD244" s="172">
        <f t="shared" si="86"/>
        <v>1</v>
      </c>
    </row>
    <row r="245" spans="104:113" x14ac:dyDescent="0.25">
      <c r="DA245" s="172">
        <v>1</v>
      </c>
      <c r="DB245" s="32" t="str">
        <f t="shared" ref="DB245:DB256" si="94">T(CONCATENATE(LOOKUP(DA245,CR$3:CR$80,BG$3:BG$80)," ",LOOKUP(DA245,CR$3:CR$80,$CA$3:$CA$80)))</f>
        <v xml:space="preserve"> </v>
      </c>
      <c r="DD245" s="172">
        <f t="shared" si="86"/>
        <v>1</v>
      </c>
    </row>
    <row r="246" spans="104:113" x14ac:dyDescent="0.25">
      <c r="DA246" s="172">
        <v>2</v>
      </c>
      <c r="DB246" s="32" t="str">
        <f t="shared" si="94"/>
        <v xml:space="preserve"> </v>
      </c>
      <c r="DD246" s="172">
        <f t="shared" si="86"/>
        <v>1</v>
      </c>
    </row>
    <row r="247" spans="104:113" x14ac:dyDescent="0.25">
      <c r="DA247" s="172">
        <v>3</v>
      </c>
      <c r="DB247" s="32" t="str">
        <f t="shared" si="94"/>
        <v xml:space="preserve"> </v>
      </c>
      <c r="DD247" s="172">
        <f t="shared" si="86"/>
        <v>1</v>
      </c>
    </row>
    <row r="248" spans="104:113" x14ac:dyDescent="0.25">
      <c r="DA248" s="172">
        <v>4</v>
      </c>
      <c r="DB248" s="32" t="str">
        <f t="shared" si="94"/>
        <v xml:space="preserve"> </v>
      </c>
      <c r="DD248" s="172">
        <f t="shared" si="86"/>
        <v>1</v>
      </c>
    </row>
    <row r="249" spans="104:113" x14ac:dyDescent="0.25">
      <c r="DA249" s="172">
        <v>5</v>
      </c>
      <c r="DB249" s="32" t="str">
        <f t="shared" si="94"/>
        <v xml:space="preserve"> </v>
      </c>
      <c r="DD249" s="172">
        <f t="shared" si="86"/>
        <v>1</v>
      </c>
    </row>
    <row r="250" spans="104:113" x14ac:dyDescent="0.25">
      <c r="DA250" s="172">
        <v>6</v>
      </c>
      <c r="DB250" s="32" t="str">
        <f t="shared" si="94"/>
        <v xml:space="preserve"> </v>
      </c>
      <c r="DD250" s="172">
        <f t="shared" si="86"/>
        <v>1</v>
      </c>
    </row>
    <row r="251" spans="104:113" x14ac:dyDescent="0.25">
      <c r="DA251" s="172">
        <v>7</v>
      </c>
      <c r="DB251" s="32" t="str">
        <f t="shared" si="94"/>
        <v xml:space="preserve"> </v>
      </c>
      <c r="DD251" s="172">
        <f t="shared" si="86"/>
        <v>1</v>
      </c>
    </row>
    <row r="252" spans="104:113" x14ac:dyDescent="0.25">
      <c r="DA252" s="172">
        <v>8</v>
      </c>
      <c r="DB252" s="32" t="str">
        <f t="shared" si="94"/>
        <v xml:space="preserve"> </v>
      </c>
      <c r="DD252" s="172">
        <f t="shared" si="86"/>
        <v>1</v>
      </c>
    </row>
    <row r="253" spans="104:113" x14ac:dyDescent="0.25">
      <c r="DA253" s="172">
        <v>9</v>
      </c>
      <c r="DB253" s="32" t="str">
        <f t="shared" si="94"/>
        <v xml:space="preserve"> </v>
      </c>
      <c r="DD253" s="172">
        <f t="shared" si="86"/>
        <v>1</v>
      </c>
    </row>
    <row r="254" spans="104:113" x14ac:dyDescent="0.25">
      <c r="DA254" s="172">
        <v>10</v>
      </c>
      <c r="DB254" s="32" t="str">
        <f t="shared" si="94"/>
        <v xml:space="preserve"> </v>
      </c>
      <c r="DD254" s="172">
        <f t="shared" si="86"/>
        <v>1</v>
      </c>
    </row>
    <row r="255" spans="104:113" x14ac:dyDescent="0.25">
      <c r="DA255" s="172">
        <v>11</v>
      </c>
      <c r="DB255" s="32" t="str">
        <f t="shared" si="94"/>
        <v xml:space="preserve"> </v>
      </c>
      <c r="DD255" s="172">
        <f t="shared" si="86"/>
        <v>1</v>
      </c>
    </row>
    <row r="256" spans="104:113" x14ac:dyDescent="0.25">
      <c r="DA256" s="172">
        <v>12</v>
      </c>
      <c r="DB256" s="32" t="str">
        <f t="shared" si="94"/>
        <v xml:space="preserve"> </v>
      </c>
      <c r="DD256" s="172">
        <f t="shared" si="86"/>
        <v>1</v>
      </c>
    </row>
    <row r="257" spans="104:113" x14ac:dyDescent="0.25">
      <c r="DB257" s="196" t="str">
        <f>IF(DB244="","","----")</f>
        <v/>
      </c>
      <c r="DD257" s="172">
        <f t="shared" si="86"/>
        <v>1</v>
      </c>
    </row>
    <row r="258" spans="104:113" x14ac:dyDescent="0.25">
      <c r="DA258" s="172"/>
      <c r="DB258" s="32" t="str">
        <f>IF(DB259="","",CONCATENATE("Warband ",CZ259," ",DG258))</f>
        <v/>
      </c>
      <c r="DD258" s="172">
        <f t="shared" si="86"/>
        <v>1</v>
      </c>
      <c r="DG258" s="49" t="str">
        <f>CONCATENATE("   ",DH258,"/",DI258,IF(DH258&gt;DI258," !",""))</f>
        <v xml:space="preserve">   0/12</v>
      </c>
      <c r="DH258" s="172">
        <f t="shared" ref="DH258" si="95">INDEX($CB$1:$CU$1,CZ259)+DJ258</f>
        <v>0</v>
      </c>
      <c r="DI258" s="172">
        <f>12</f>
        <v>12</v>
      </c>
    </row>
    <row r="259" spans="104:113" x14ac:dyDescent="0.25">
      <c r="CZ259" s="172">
        <v>18</v>
      </c>
      <c r="DA259" s="172" t="s">
        <v>278</v>
      </c>
      <c r="DB259" s="32" t="str">
        <f>T(LOOKUP(CZ259,$DM$1:$EF$1,$DM$2:$EF$2))</f>
        <v/>
      </c>
      <c r="DD259" s="172">
        <f t="shared" si="86"/>
        <v>1</v>
      </c>
    </row>
    <row r="260" spans="104:113" x14ac:dyDescent="0.25">
      <c r="DA260" s="172">
        <v>1</v>
      </c>
      <c r="DB260" s="32" t="str">
        <f t="shared" ref="DB260:DB271" si="96">T(CONCATENATE(LOOKUP(DA260,CS$3:CS$80,BH$3:BH$80)," ",LOOKUP(DA260,CS$3:CS$80,$CA$3:$CA$80)))</f>
        <v xml:space="preserve"> </v>
      </c>
      <c r="DD260" s="172">
        <f t="shared" si="86"/>
        <v>1</v>
      </c>
    </row>
    <row r="261" spans="104:113" x14ac:dyDescent="0.25">
      <c r="DA261" s="172">
        <v>2</v>
      </c>
      <c r="DB261" s="32" t="str">
        <f t="shared" si="96"/>
        <v xml:space="preserve"> </v>
      </c>
      <c r="DD261" s="172">
        <f t="shared" ref="DD261:DD302" si="97">IF(OR(DB260="",DB260=" "),DD260,DD260+1)</f>
        <v>1</v>
      </c>
    </row>
    <row r="262" spans="104:113" x14ac:dyDescent="0.25">
      <c r="DA262" s="172">
        <v>3</v>
      </c>
      <c r="DB262" s="32" t="str">
        <f t="shared" si="96"/>
        <v xml:space="preserve"> </v>
      </c>
      <c r="DD262" s="172">
        <f t="shared" si="97"/>
        <v>1</v>
      </c>
    </row>
    <row r="263" spans="104:113" x14ac:dyDescent="0.25">
      <c r="DA263" s="172">
        <v>4</v>
      </c>
      <c r="DB263" s="32" t="str">
        <f t="shared" si="96"/>
        <v xml:space="preserve"> </v>
      </c>
      <c r="DD263" s="172">
        <f t="shared" si="97"/>
        <v>1</v>
      </c>
    </row>
    <row r="264" spans="104:113" x14ac:dyDescent="0.25">
      <c r="DA264" s="172">
        <v>5</v>
      </c>
      <c r="DB264" s="32" t="str">
        <f t="shared" si="96"/>
        <v xml:space="preserve"> </v>
      </c>
      <c r="DD264" s="172">
        <f t="shared" si="97"/>
        <v>1</v>
      </c>
    </row>
    <row r="265" spans="104:113" x14ac:dyDescent="0.25">
      <c r="DA265" s="172">
        <v>6</v>
      </c>
      <c r="DB265" s="32" t="str">
        <f t="shared" si="96"/>
        <v xml:space="preserve"> </v>
      </c>
      <c r="DD265" s="172">
        <f t="shared" si="97"/>
        <v>1</v>
      </c>
    </row>
    <row r="266" spans="104:113" x14ac:dyDescent="0.25">
      <c r="DA266" s="172">
        <v>7</v>
      </c>
      <c r="DB266" s="32" t="str">
        <f t="shared" si="96"/>
        <v xml:space="preserve"> </v>
      </c>
      <c r="DD266" s="172">
        <f t="shared" si="97"/>
        <v>1</v>
      </c>
    </row>
    <row r="267" spans="104:113" x14ac:dyDescent="0.25">
      <c r="DA267" s="172">
        <v>8</v>
      </c>
      <c r="DB267" s="32" t="str">
        <f t="shared" si="96"/>
        <v xml:space="preserve"> </v>
      </c>
      <c r="DD267" s="172">
        <f t="shared" si="97"/>
        <v>1</v>
      </c>
    </row>
    <row r="268" spans="104:113" x14ac:dyDescent="0.25">
      <c r="DA268" s="172">
        <v>9</v>
      </c>
      <c r="DB268" s="32" t="str">
        <f t="shared" si="96"/>
        <v xml:space="preserve"> </v>
      </c>
      <c r="DD268" s="172">
        <f t="shared" si="97"/>
        <v>1</v>
      </c>
    </row>
    <row r="269" spans="104:113" x14ac:dyDescent="0.25">
      <c r="DA269" s="172">
        <v>10</v>
      </c>
      <c r="DB269" s="32" t="str">
        <f t="shared" si="96"/>
        <v xml:space="preserve"> </v>
      </c>
      <c r="DD269" s="172">
        <f t="shared" si="97"/>
        <v>1</v>
      </c>
    </row>
    <row r="270" spans="104:113" x14ac:dyDescent="0.25">
      <c r="DA270" s="172">
        <v>11</v>
      </c>
      <c r="DB270" s="32" t="str">
        <f t="shared" si="96"/>
        <v xml:space="preserve"> </v>
      </c>
      <c r="DD270" s="172">
        <f t="shared" si="97"/>
        <v>1</v>
      </c>
    </row>
    <row r="271" spans="104:113" x14ac:dyDescent="0.25">
      <c r="DA271" s="172">
        <v>12</v>
      </c>
      <c r="DB271" s="32" t="str">
        <f t="shared" si="96"/>
        <v xml:space="preserve"> </v>
      </c>
      <c r="DD271" s="172">
        <f t="shared" si="97"/>
        <v>1</v>
      </c>
    </row>
    <row r="272" spans="104:113" x14ac:dyDescent="0.25">
      <c r="DB272" s="196" t="str">
        <f>IF(DB259="","","----")</f>
        <v/>
      </c>
      <c r="DD272" s="172">
        <f t="shared" si="97"/>
        <v>1</v>
      </c>
    </row>
    <row r="273" spans="104:113" x14ac:dyDescent="0.25">
      <c r="DA273" s="172"/>
      <c r="DB273" s="32" t="str">
        <f>IF(DB274="","",CONCATENATE("Warband ",CZ274," ",DG273))</f>
        <v/>
      </c>
      <c r="DD273" s="172">
        <f t="shared" si="97"/>
        <v>1</v>
      </c>
      <c r="DG273" s="49" t="str">
        <f>CONCATENATE("   ",DH273,"/",DI273,IF(DH273&gt;DI273," !",""))</f>
        <v xml:space="preserve">   0/12</v>
      </c>
      <c r="DH273" s="172">
        <f t="shared" ref="DH273" si="98">INDEX($CB$1:$CU$1,CZ274)+DJ273</f>
        <v>0</v>
      </c>
      <c r="DI273" s="172">
        <f>12</f>
        <v>12</v>
      </c>
    </row>
    <row r="274" spans="104:113" x14ac:dyDescent="0.25">
      <c r="CZ274" s="172">
        <v>19</v>
      </c>
      <c r="DA274" s="172" t="s">
        <v>278</v>
      </c>
      <c r="DB274" s="32" t="str">
        <f>T(LOOKUP(CZ274,$DM$1:$EF$1,$DM$2:$EF$2))</f>
        <v/>
      </c>
      <c r="DD274" s="172">
        <f t="shared" si="97"/>
        <v>1</v>
      </c>
    </row>
    <row r="275" spans="104:113" x14ac:dyDescent="0.25">
      <c r="DA275" s="172">
        <v>1</v>
      </c>
      <c r="DB275" s="32" t="str">
        <f t="shared" ref="DB275:DB286" si="99">T(CONCATENATE(LOOKUP(DA275,CT$3:CT$80,BI$3:BI$80)," ",LOOKUP(DA275,CT$3:CT$80,$CA$3:$CA$80)))</f>
        <v xml:space="preserve"> </v>
      </c>
      <c r="DD275" s="172">
        <f t="shared" si="97"/>
        <v>1</v>
      </c>
    </row>
    <row r="276" spans="104:113" x14ac:dyDescent="0.25">
      <c r="DA276" s="172">
        <v>2</v>
      </c>
      <c r="DB276" s="32" t="str">
        <f t="shared" si="99"/>
        <v xml:space="preserve"> </v>
      </c>
      <c r="DD276" s="172">
        <f t="shared" si="97"/>
        <v>1</v>
      </c>
    </row>
    <row r="277" spans="104:113" x14ac:dyDescent="0.25">
      <c r="DA277" s="172">
        <v>3</v>
      </c>
      <c r="DB277" s="32" t="str">
        <f t="shared" si="99"/>
        <v xml:space="preserve"> </v>
      </c>
      <c r="DD277" s="172">
        <f t="shared" si="97"/>
        <v>1</v>
      </c>
    </row>
    <row r="278" spans="104:113" x14ac:dyDescent="0.25">
      <c r="DA278" s="172">
        <v>4</v>
      </c>
      <c r="DB278" s="32" t="str">
        <f t="shared" si="99"/>
        <v xml:space="preserve"> </v>
      </c>
      <c r="DD278" s="172">
        <f t="shared" si="97"/>
        <v>1</v>
      </c>
    </row>
    <row r="279" spans="104:113" x14ac:dyDescent="0.25">
      <c r="DA279" s="172">
        <v>5</v>
      </c>
      <c r="DB279" s="32" t="str">
        <f t="shared" si="99"/>
        <v xml:space="preserve"> </v>
      </c>
      <c r="DD279" s="172">
        <f t="shared" si="97"/>
        <v>1</v>
      </c>
    </row>
    <row r="280" spans="104:113" x14ac:dyDescent="0.25">
      <c r="DA280" s="172">
        <v>6</v>
      </c>
      <c r="DB280" s="32" t="str">
        <f t="shared" si="99"/>
        <v xml:space="preserve"> </v>
      </c>
      <c r="DD280" s="172">
        <f t="shared" si="97"/>
        <v>1</v>
      </c>
    </row>
    <row r="281" spans="104:113" x14ac:dyDescent="0.25">
      <c r="DA281" s="172">
        <v>7</v>
      </c>
      <c r="DB281" s="32" t="str">
        <f t="shared" si="99"/>
        <v xml:space="preserve"> </v>
      </c>
      <c r="DD281" s="172">
        <f t="shared" si="97"/>
        <v>1</v>
      </c>
    </row>
    <row r="282" spans="104:113" x14ac:dyDescent="0.25">
      <c r="DA282" s="172">
        <v>8</v>
      </c>
      <c r="DB282" s="32" t="str">
        <f t="shared" si="99"/>
        <v xml:space="preserve"> </v>
      </c>
      <c r="DD282" s="172">
        <f t="shared" si="97"/>
        <v>1</v>
      </c>
    </row>
    <row r="283" spans="104:113" x14ac:dyDescent="0.25">
      <c r="DA283" s="172">
        <v>9</v>
      </c>
      <c r="DB283" s="32" t="str">
        <f t="shared" si="99"/>
        <v xml:space="preserve"> </v>
      </c>
      <c r="DD283" s="172">
        <f t="shared" si="97"/>
        <v>1</v>
      </c>
    </row>
    <row r="284" spans="104:113" x14ac:dyDescent="0.25">
      <c r="DA284" s="172">
        <v>10</v>
      </c>
      <c r="DB284" s="32" t="str">
        <f t="shared" si="99"/>
        <v xml:space="preserve"> </v>
      </c>
      <c r="DD284" s="172">
        <f t="shared" si="97"/>
        <v>1</v>
      </c>
    </row>
    <row r="285" spans="104:113" x14ac:dyDescent="0.25">
      <c r="DA285" s="172">
        <v>11</v>
      </c>
      <c r="DB285" s="32" t="str">
        <f t="shared" si="99"/>
        <v xml:space="preserve"> </v>
      </c>
      <c r="DD285" s="172">
        <f t="shared" si="97"/>
        <v>1</v>
      </c>
    </row>
    <row r="286" spans="104:113" x14ac:dyDescent="0.25">
      <c r="DA286" s="172">
        <v>12</v>
      </c>
      <c r="DB286" s="32" t="str">
        <f t="shared" si="99"/>
        <v xml:space="preserve"> </v>
      </c>
      <c r="DD286" s="172">
        <f t="shared" si="97"/>
        <v>1</v>
      </c>
    </row>
    <row r="287" spans="104:113" x14ac:dyDescent="0.25">
      <c r="DB287" s="196" t="str">
        <f>IF(DB274="","","----")</f>
        <v/>
      </c>
      <c r="DD287" s="172">
        <f t="shared" si="97"/>
        <v>1</v>
      </c>
    </row>
    <row r="288" spans="104:113" x14ac:dyDescent="0.25">
      <c r="DA288" s="172"/>
      <c r="DB288" s="32" t="str">
        <f>IF(DB289="","",CONCATENATE("Warband ",CZ289," ",DG288))</f>
        <v/>
      </c>
      <c r="DD288" s="172">
        <f t="shared" si="97"/>
        <v>1</v>
      </c>
      <c r="DG288" s="49" t="str">
        <f>CONCATENATE("   ",DH288,"/",DI288,IF(DH288&gt;DI288," !",""))</f>
        <v xml:space="preserve">   0/12</v>
      </c>
      <c r="DH288" s="172">
        <f t="shared" ref="DH288" si="100">INDEX($CB$1:$CU$1,CZ289)+DJ288</f>
        <v>0</v>
      </c>
      <c r="DI288" s="172">
        <f>12</f>
        <v>12</v>
      </c>
    </row>
    <row r="289" spans="104:108" x14ac:dyDescent="0.25">
      <c r="CZ289" s="172">
        <v>20</v>
      </c>
      <c r="DA289" s="172" t="s">
        <v>278</v>
      </c>
      <c r="DB289" s="32" t="str">
        <f>T(LOOKUP(CZ289,$DM$1:$EF$1,$DM$2:$EF$2))</f>
        <v/>
      </c>
      <c r="DD289" s="172">
        <f t="shared" si="97"/>
        <v>1</v>
      </c>
    </row>
    <row r="290" spans="104:108" x14ac:dyDescent="0.25">
      <c r="DA290" s="172">
        <v>1</v>
      </c>
      <c r="DB290" s="32" t="str">
        <f t="shared" ref="DB290:DB301" si="101">T(CONCATENATE(LOOKUP(DA290,CU$3:CU$80,BJ$3:BJ$80)," ",LOOKUP(DA290,CU$3:CU$80,$CA$3:$CA$80)))</f>
        <v xml:space="preserve"> </v>
      </c>
      <c r="DD290" s="172">
        <f t="shared" si="97"/>
        <v>1</v>
      </c>
    </row>
    <row r="291" spans="104:108" x14ac:dyDescent="0.25">
      <c r="DA291" s="172">
        <v>2</v>
      </c>
      <c r="DB291" s="32" t="str">
        <f t="shared" si="101"/>
        <v xml:space="preserve"> </v>
      </c>
      <c r="DD291" s="172">
        <f t="shared" si="97"/>
        <v>1</v>
      </c>
    </row>
    <row r="292" spans="104:108" x14ac:dyDescent="0.25">
      <c r="DA292" s="172">
        <v>3</v>
      </c>
      <c r="DB292" s="32" t="str">
        <f t="shared" si="101"/>
        <v xml:space="preserve"> </v>
      </c>
      <c r="DD292" s="172">
        <f t="shared" si="97"/>
        <v>1</v>
      </c>
    </row>
    <row r="293" spans="104:108" x14ac:dyDescent="0.25">
      <c r="DA293" s="172">
        <v>4</v>
      </c>
      <c r="DB293" s="32" t="str">
        <f t="shared" si="101"/>
        <v xml:space="preserve"> </v>
      </c>
      <c r="DD293" s="172">
        <f t="shared" si="97"/>
        <v>1</v>
      </c>
    </row>
    <row r="294" spans="104:108" x14ac:dyDescent="0.25">
      <c r="DA294" s="172">
        <v>5</v>
      </c>
      <c r="DB294" s="32" t="str">
        <f t="shared" si="101"/>
        <v xml:space="preserve"> </v>
      </c>
      <c r="DD294" s="172">
        <f t="shared" si="97"/>
        <v>1</v>
      </c>
    </row>
    <row r="295" spans="104:108" x14ac:dyDescent="0.25">
      <c r="DA295" s="172">
        <v>6</v>
      </c>
      <c r="DB295" s="32" t="str">
        <f t="shared" si="101"/>
        <v xml:space="preserve"> </v>
      </c>
      <c r="DD295" s="172">
        <f t="shared" si="97"/>
        <v>1</v>
      </c>
    </row>
    <row r="296" spans="104:108" x14ac:dyDescent="0.25">
      <c r="DA296" s="172">
        <v>7</v>
      </c>
      <c r="DB296" s="32" t="str">
        <f t="shared" si="101"/>
        <v xml:space="preserve"> </v>
      </c>
      <c r="DD296" s="172">
        <f t="shared" si="97"/>
        <v>1</v>
      </c>
    </row>
    <row r="297" spans="104:108" x14ac:dyDescent="0.25">
      <c r="DA297" s="172">
        <v>8</v>
      </c>
      <c r="DB297" s="32" t="str">
        <f t="shared" si="101"/>
        <v xml:space="preserve"> </v>
      </c>
      <c r="DD297" s="172">
        <f t="shared" si="97"/>
        <v>1</v>
      </c>
    </row>
    <row r="298" spans="104:108" x14ac:dyDescent="0.25">
      <c r="DA298" s="172">
        <v>9</v>
      </c>
      <c r="DB298" s="32" t="str">
        <f t="shared" si="101"/>
        <v xml:space="preserve"> </v>
      </c>
      <c r="DD298" s="172">
        <f t="shared" si="97"/>
        <v>1</v>
      </c>
    </row>
    <row r="299" spans="104:108" x14ac:dyDescent="0.25">
      <c r="DA299" s="172">
        <v>10</v>
      </c>
      <c r="DB299" s="32" t="str">
        <f t="shared" si="101"/>
        <v xml:space="preserve"> </v>
      </c>
      <c r="DD299" s="172">
        <f t="shared" si="97"/>
        <v>1</v>
      </c>
    </row>
    <row r="300" spans="104:108" x14ac:dyDescent="0.25">
      <c r="DA300" s="172">
        <v>11</v>
      </c>
      <c r="DB300" s="32" t="str">
        <f t="shared" si="101"/>
        <v xml:space="preserve"> </v>
      </c>
      <c r="DD300" s="172">
        <f t="shared" si="97"/>
        <v>1</v>
      </c>
    </row>
    <row r="301" spans="104:108" x14ac:dyDescent="0.25">
      <c r="DA301" s="172">
        <v>12</v>
      </c>
      <c r="DB301" s="32" t="str">
        <f t="shared" si="101"/>
        <v xml:space="preserve"> </v>
      </c>
      <c r="DD301" s="172">
        <f t="shared" si="97"/>
        <v>1</v>
      </c>
    </row>
    <row r="302" spans="104:108" x14ac:dyDescent="0.25">
      <c r="DD302" s="172">
        <f t="shared" si="97"/>
        <v>1</v>
      </c>
    </row>
  </sheetData>
  <mergeCells count="9">
    <mergeCell ref="BV1:BW1"/>
    <mergeCell ref="BX1:BZ1"/>
    <mergeCell ref="D35:D41"/>
    <mergeCell ref="F35:F41"/>
    <mergeCell ref="J35:J41"/>
    <mergeCell ref="H35:H41"/>
    <mergeCell ref="L35:L41"/>
    <mergeCell ref="N35:N41"/>
    <mergeCell ref="P35:P41"/>
  </mergeCells>
  <phoneticPr fontId="11" type="noConversion"/>
  <conditionalFormatting sqref="AH52:AH55">
    <cfRule type="cellIs" dxfId="188" priority="38" stopIfTrue="1" operator="equal">
      <formula>1</formula>
    </cfRule>
  </conditionalFormatting>
  <conditionalFormatting sqref="AF57:AF60">
    <cfRule type="cellIs" dxfId="187" priority="35" stopIfTrue="1" operator="equal">
      <formula>1</formula>
    </cfRule>
  </conditionalFormatting>
  <conditionalFormatting sqref="AH57:AH60">
    <cfRule type="cellIs" dxfId="186" priority="37" stopIfTrue="1" operator="equal">
      <formula>1</formula>
    </cfRule>
  </conditionalFormatting>
  <conditionalFormatting sqref="AI61:AI62">
    <cfRule type="cellIs" dxfId="185" priority="36" stopIfTrue="1" operator="equal">
      <formula>1</formula>
    </cfRule>
  </conditionalFormatting>
  <conditionalFormatting sqref="AC43:AC44">
    <cfRule type="cellIs" dxfId="184" priority="41" stopIfTrue="1" operator="equal">
      <formula>1</formula>
    </cfRule>
  </conditionalFormatting>
  <conditionalFormatting sqref="W2">
    <cfRule type="cellIs" dxfId="183" priority="52" stopIfTrue="1" operator="lessThan">
      <formula>0</formula>
    </cfRule>
  </conditionalFormatting>
  <conditionalFormatting sqref="AC4:AE8">
    <cfRule type="cellIs" dxfId="182" priority="51" stopIfTrue="1" operator="equal">
      <formula>1</formula>
    </cfRule>
  </conditionalFormatting>
  <conditionalFormatting sqref="AC10:AE14">
    <cfRule type="cellIs" dxfId="181" priority="50" stopIfTrue="1" operator="equal">
      <formula>1</formula>
    </cfRule>
  </conditionalFormatting>
  <conditionalFormatting sqref="AC16:AE20">
    <cfRule type="cellIs" dxfId="180" priority="49" stopIfTrue="1" operator="equal">
      <formula>1</formula>
    </cfRule>
  </conditionalFormatting>
  <conditionalFormatting sqref="AD22:AD25">
    <cfRule type="cellIs" dxfId="179" priority="48" stopIfTrue="1" operator="equal">
      <formula>1</formula>
    </cfRule>
  </conditionalFormatting>
  <conditionalFormatting sqref="AF22:AF25">
    <cfRule type="cellIs" dxfId="178" priority="47" stopIfTrue="1" operator="equal">
      <formula>1</formula>
    </cfRule>
  </conditionalFormatting>
  <conditionalFormatting sqref="AF27:AF30">
    <cfRule type="cellIs" dxfId="177" priority="46" stopIfTrue="1" operator="equal">
      <formula>1</formula>
    </cfRule>
  </conditionalFormatting>
  <conditionalFormatting sqref="AD27:AD30">
    <cfRule type="cellIs" dxfId="176" priority="45" stopIfTrue="1" operator="equal">
      <formula>1</formula>
    </cfRule>
  </conditionalFormatting>
  <conditionalFormatting sqref="AD33:AD34">
    <cfRule type="cellIs" dxfId="175" priority="44" stopIfTrue="1" operator="equal">
      <formula>1</formula>
    </cfRule>
  </conditionalFormatting>
  <conditionalFormatting sqref="AG36:AG39">
    <cfRule type="cellIs" dxfId="174" priority="43" stopIfTrue="1" operator="equal">
      <formula>1</formula>
    </cfRule>
  </conditionalFormatting>
  <conditionalFormatting sqref="AD36:AE39">
    <cfRule type="cellIs" dxfId="173" priority="42" stopIfTrue="1" operator="equal">
      <formula>1</formula>
    </cfRule>
  </conditionalFormatting>
  <conditionalFormatting sqref="AC46:AC47">
    <cfRule type="cellIs" dxfId="172" priority="40" stopIfTrue="1" operator="equal">
      <formula>1</formula>
    </cfRule>
  </conditionalFormatting>
  <conditionalFormatting sqref="AC49:AC50">
    <cfRule type="cellIs" dxfId="171" priority="39" stopIfTrue="1" operator="equal">
      <formula>1</formula>
    </cfRule>
  </conditionalFormatting>
  <conditionalFormatting sqref="AE52:AE55">
    <cfRule type="cellIs" dxfId="170" priority="34" stopIfTrue="1" operator="equal">
      <formula>1</formula>
    </cfRule>
  </conditionalFormatting>
  <conditionalFormatting sqref="P42:P45">
    <cfRule type="cellIs" dxfId="169" priority="33" stopIfTrue="1" operator="equal">
      <formula>1</formula>
    </cfRule>
  </conditionalFormatting>
  <conditionalFormatting sqref="N42:N45">
    <cfRule type="cellIs" dxfId="168" priority="32" stopIfTrue="1" operator="equal">
      <formula>1</formula>
    </cfRule>
  </conditionalFormatting>
  <conditionalFormatting sqref="L42:L45">
    <cfRule type="cellIs" dxfId="167" priority="31" stopIfTrue="1" operator="equal">
      <formula>1</formula>
    </cfRule>
  </conditionalFormatting>
  <conditionalFormatting sqref="J42:J45">
    <cfRule type="cellIs" dxfId="166" priority="30" stopIfTrue="1" operator="equal">
      <formula>1</formula>
    </cfRule>
  </conditionalFormatting>
  <conditionalFormatting sqref="H42:H45">
    <cfRule type="cellIs" dxfId="165" priority="29" stopIfTrue="1" operator="equal">
      <formula>1</formula>
    </cfRule>
  </conditionalFormatting>
  <conditionalFormatting sqref="F42:F45">
    <cfRule type="cellIs" dxfId="164" priority="28" stopIfTrue="1" operator="equal">
      <formula>1</formula>
    </cfRule>
  </conditionalFormatting>
  <conditionalFormatting sqref="D42:D45">
    <cfRule type="cellIs" dxfId="163" priority="27" stopIfTrue="1" operator="equal">
      <formula>1</formula>
    </cfRule>
  </conditionalFormatting>
  <conditionalFormatting sqref="J26:J33">
    <cfRule type="cellIs" dxfId="162" priority="26" stopIfTrue="1" operator="equal">
      <formula>1</formula>
    </cfRule>
  </conditionalFormatting>
  <conditionalFormatting sqref="I18:I25">
    <cfRule type="cellIs" dxfId="161" priority="25" stopIfTrue="1" operator="equal">
      <formula>1</formula>
    </cfRule>
  </conditionalFormatting>
  <conditionalFormatting sqref="N26:P33">
    <cfRule type="cellIs" dxfId="160" priority="24" stopIfTrue="1" operator="equal">
      <formula>1</formula>
    </cfRule>
  </conditionalFormatting>
  <conditionalFormatting sqref="K22:N25">
    <cfRule type="cellIs" dxfId="159" priority="23" stopIfTrue="1" operator="equal">
      <formula>1</formula>
    </cfRule>
  </conditionalFormatting>
  <conditionalFormatting sqref="L18:N21">
    <cfRule type="cellIs" dxfId="158" priority="22" stopIfTrue="1" operator="equal">
      <formula>1</formula>
    </cfRule>
  </conditionalFormatting>
  <conditionalFormatting sqref="H9:K16">
    <cfRule type="cellIs" dxfId="157" priority="21" stopIfTrue="1" operator="equal">
      <formula>1</formula>
    </cfRule>
  </conditionalFormatting>
  <conditionalFormatting sqref="H5:I5">
    <cfRule type="cellIs" dxfId="156" priority="20" stopIfTrue="1" operator="equal">
      <formula>1</formula>
    </cfRule>
  </conditionalFormatting>
  <conditionalFormatting sqref="D3:H4">
    <cfRule type="cellIs" dxfId="155" priority="19" stopIfTrue="1" operator="equal">
      <formula>1</formula>
    </cfRule>
  </conditionalFormatting>
  <conditionalFormatting sqref="AC15:AE15">
    <cfRule type="cellIs" dxfId="154" priority="4" stopIfTrue="1" operator="equal">
      <formula>1</formula>
    </cfRule>
  </conditionalFormatting>
  <conditionalFormatting sqref="AJ3:AJ30">
    <cfRule type="cellIs" dxfId="153" priority="17" stopIfTrue="1" operator="equal">
      <formula>1</formula>
    </cfRule>
  </conditionalFormatting>
  <conditionalFormatting sqref="AJ42:AJ60">
    <cfRule type="cellIs" dxfId="152" priority="16" stopIfTrue="1" operator="equal">
      <formula>1</formula>
    </cfRule>
  </conditionalFormatting>
  <conditionalFormatting sqref="AH56">
    <cfRule type="cellIs" dxfId="151" priority="15" stopIfTrue="1" operator="equal">
      <formula>1</formula>
    </cfRule>
  </conditionalFormatting>
  <conditionalFormatting sqref="AF56">
    <cfRule type="cellIs" dxfId="150" priority="14" stopIfTrue="1" operator="equal">
      <formula>1</formula>
    </cfRule>
  </conditionalFormatting>
  <conditionalFormatting sqref="AE51">
    <cfRule type="cellIs" dxfId="149" priority="13" stopIfTrue="1" operator="equal">
      <formula>1</formula>
    </cfRule>
  </conditionalFormatting>
  <conditionalFormatting sqref="AH51">
    <cfRule type="cellIs" dxfId="148" priority="12" stopIfTrue="1" operator="equal">
      <formula>1</formula>
    </cfRule>
  </conditionalFormatting>
  <conditionalFormatting sqref="AC48">
    <cfRule type="cellIs" dxfId="147" priority="11" stopIfTrue="1" operator="equal">
      <formula>1</formula>
    </cfRule>
  </conditionalFormatting>
  <conditionalFormatting sqref="AC45">
    <cfRule type="cellIs" dxfId="146" priority="10" stopIfTrue="1" operator="equal">
      <formula>1</formula>
    </cfRule>
  </conditionalFormatting>
  <conditionalFormatting sqref="AC42">
    <cfRule type="cellIs" dxfId="145" priority="9" stopIfTrue="1" operator="equal">
      <formula>1</formula>
    </cfRule>
  </conditionalFormatting>
  <conditionalFormatting sqref="AF26">
    <cfRule type="cellIs" dxfId="144" priority="8" stopIfTrue="1" operator="equal">
      <formula>1</formula>
    </cfRule>
  </conditionalFormatting>
  <conditionalFormatting sqref="AD26">
    <cfRule type="cellIs" dxfId="143" priority="7" stopIfTrue="1" operator="equal">
      <formula>1</formula>
    </cfRule>
  </conditionalFormatting>
  <conditionalFormatting sqref="AD21">
    <cfRule type="cellIs" dxfId="142" priority="6" stopIfTrue="1" operator="equal">
      <formula>1</formula>
    </cfRule>
  </conditionalFormatting>
  <conditionalFormatting sqref="AF21">
    <cfRule type="cellIs" dxfId="141" priority="5" stopIfTrue="1" operator="equal">
      <formula>1</formula>
    </cfRule>
  </conditionalFormatting>
  <conditionalFormatting sqref="AC9:AE9">
    <cfRule type="cellIs" dxfId="140" priority="3" stopIfTrue="1" operator="equal">
      <formula>1</formula>
    </cfRule>
  </conditionalFormatting>
  <conditionalFormatting sqref="AC3:AE3">
    <cfRule type="cellIs" dxfId="139" priority="2" stopIfTrue="1" operator="equal">
      <formula>1</formula>
    </cfRule>
  </conditionalFormatting>
  <conditionalFormatting sqref="W3:W80">
    <cfRule type="containsText" dxfId="138" priority="1" stopIfTrue="1" operator="containsText" text="!">
      <formula>NOT(ISERROR(SEARCH("!",W3)))</formula>
    </cfRule>
  </conditionalFormatting>
  <dataValidations disablePrompts="1" count="1">
    <dataValidation type="whole" allowBlank="1" showInputMessage="1" showErrorMessage="1" error="You may only purchase each equipment once_x000a_Insert &quot;1&quot; to purchase the equipment" sqref="AE51:AE55 P42:P45 N42:N45 L42:L45 J42:J45 H42:H45 F42:F45 I18:I25 D42:D45 J26:J33 N26:P33 K22:N25 L18:N21 H9:K16 H5:I5 AF21:AF30 AD21:AD30 AG36:AG39 AD33:AD34 AD36:AE39 AF56:AF60 AC42:AC50 AH51:AH60 AJ42:AJ60 D3:H4 AJ3:AJ30 AI61:AI62 AC3:AE20">
      <formula1>0</formula1>
      <formula2>1</formula2>
    </dataValidation>
  </dataValidations>
  <hyperlinks>
    <hyperlink ref="A2" location="INDEX!A1" display="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24.140625" style="16" bestFit="1" customWidth="1"/>
    <col min="3" max="3" width="5.7109375" style="15" customWidth="1"/>
    <col min="4" max="12" width="2.85546875" style="15" customWidth="1"/>
    <col min="13"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36.140625" style="16" bestFit="1" customWidth="1"/>
    <col min="28" max="28" width="5.7109375" style="15" customWidth="1"/>
    <col min="29" max="32" width="2.85546875" style="15" customWidth="1"/>
    <col min="33" max="33" width="2.85546875" style="113" customWidth="1"/>
    <col min="34" max="34" width="2.85546875" style="172" customWidth="1"/>
    <col min="35" max="41" width="2.85546875" style="172" hidden="1" customWidth="1"/>
    <col min="42" max="42" width="6.5703125" style="15" customWidth="1"/>
    <col min="43" max="62" width="3.7109375" style="15"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52" width="9.140625" style="15" customWidth="1"/>
    <col min="153"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99.75" x14ac:dyDescent="0.25">
      <c r="A2" s="161" t="s">
        <v>2630</v>
      </c>
      <c r="B2" s="17"/>
      <c r="D2" s="18" t="s">
        <v>314</v>
      </c>
      <c r="E2" s="18" t="s">
        <v>317</v>
      </c>
      <c r="F2" s="18" t="s">
        <v>315</v>
      </c>
      <c r="G2" s="18" t="s">
        <v>31</v>
      </c>
      <c r="H2" s="18" t="s">
        <v>32</v>
      </c>
      <c r="I2" s="18" t="s">
        <v>33</v>
      </c>
      <c r="J2" s="18" t="s">
        <v>466</v>
      </c>
      <c r="K2" s="18" t="s">
        <v>35</v>
      </c>
      <c r="L2" s="18" t="s">
        <v>470</v>
      </c>
      <c r="M2" s="174"/>
      <c r="N2" s="174"/>
      <c r="O2" s="174"/>
      <c r="P2" s="174"/>
      <c r="Q2" s="174"/>
      <c r="R2" s="14" t="s">
        <v>522</v>
      </c>
      <c r="S2" s="14" t="s">
        <v>64</v>
      </c>
      <c r="T2" s="37">
        <f>DL2+BW2</f>
        <v>0</v>
      </c>
      <c r="U2" s="37">
        <f>SUM(S3:S20,AP3:AP24)</f>
        <v>0</v>
      </c>
      <c r="W2" s="37">
        <f>ROUNDUP(BX2/IF(SUM(BZ3:BZ24)=0,3,(2*SUM(BZ3:BZ12)+3*SUM(BZ19:BZ23))/SUM(BZ3:BZ24)),0)-BZ2</f>
        <v>0</v>
      </c>
      <c r="Y2" s="37">
        <f>EvilUnits</f>
        <v>0</v>
      </c>
      <c r="Z2" s="37">
        <f>EvilPoints</f>
        <v>0</v>
      </c>
      <c r="AA2" s="17"/>
      <c r="AC2" s="18" t="s">
        <v>33</v>
      </c>
      <c r="AD2" s="18" t="s">
        <v>35</v>
      </c>
      <c r="AE2" s="18" t="s">
        <v>83</v>
      </c>
      <c r="AF2" s="18" t="s">
        <v>476</v>
      </c>
      <c r="AG2" s="112" t="s">
        <v>2203</v>
      </c>
      <c r="AH2" s="174"/>
      <c r="AI2" s="174"/>
      <c r="AJ2" s="174"/>
      <c r="AK2" s="174"/>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366</v>
      </c>
      <c r="C3" s="15">
        <v>120</v>
      </c>
      <c r="D3" s="21"/>
      <c r="E3" s="21"/>
      <c r="F3" s="21"/>
      <c r="G3" s="21"/>
      <c r="H3" s="21"/>
      <c r="I3" s="19"/>
      <c r="J3" s="19"/>
      <c r="K3" s="19"/>
      <c r="L3" s="19"/>
      <c r="M3" s="19"/>
      <c r="N3" s="19"/>
      <c r="O3" s="19"/>
      <c r="P3" s="19"/>
      <c r="Q3" s="19"/>
      <c r="R3" s="31"/>
      <c r="S3" s="15">
        <f>DL3*(C3+75*D3+70*E3+50*F3+15*G3+10*H3)</f>
        <v>0</v>
      </c>
      <c r="T3" s="5"/>
      <c r="U3" s="13"/>
      <c r="V3" s="5"/>
      <c r="W3" s="5" t="str">
        <f t="shared" ref="W3:W66" si="2">T(LOOKUP(DE3,$DD$3:$DD$302,$DB$3:$DB$302))</f>
        <v/>
      </c>
      <c r="X3" s="5"/>
      <c r="Y3" s="5"/>
      <c r="Z3" s="5"/>
      <c r="AA3" s="16" t="s">
        <v>472</v>
      </c>
      <c r="AB3" s="15">
        <v>7</v>
      </c>
      <c r="AC3" s="21"/>
      <c r="AD3" s="21"/>
      <c r="AE3" s="21"/>
      <c r="AF3" s="19"/>
      <c r="AG3" s="21"/>
      <c r="AH3" s="19"/>
      <c r="AI3" s="19"/>
      <c r="AJ3" s="19"/>
      <c r="AK3" s="19"/>
      <c r="AL3" s="19"/>
      <c r="AM3" s="19"/>
      <c r="AN3" s="19"/>
      <c r="AO3" s="19"/>
      <c r="AP3" s="113">
        <f t="shared" ref="AP3:AP12" si="3">SUM(AQ3:BJ3)*(AB3+AC3+AD3+AE3+25*AG3)</f>
        <v>0</v>
      </c>
      <c r="AQ3" s="28"/>
      <c r="AR3" s="29"/>
      <c r="AS3" s="29"/>
      <c r="AT3" s="29"/>
      <c r="AU3" s="29"/>
      <c r="AV3" s="29"/>
      <c r="AW3" s="29"/>
      <c r="AX3" s="29"/>
      <c r="AY3" s="29"/>
      <c r="AZ3" s="29"/>
      <c r="BA3" s="29"/>
      <c r="BB3" s="29"/>
      <c r="BC3" s="29"/>
      <c r="BD3" s="29"/>
      <c r="BE3" s="29"/>
      <c r="BF3" s="29"/>
      <c r="BG3" s="29"/>
      <c r="BH3" s="29"/>
      <c r="BI3" s="29"/>
      <c r="BJ3" s="30"/>
      <c r="BS3" s="172"/>
      <c r="BT3" s="172"/>
      <c r="BV3" s="168">
        <v>1</v>
      </c>
      <c r="BW3" s="40">
        <f t="shared" ref="BW3:BW24" si="4">SUM(AQ3:BJ3)*BV3</f>
        <v>0</v>
      </c>
      <c r="BX3" s="42">
        <f>BW3</f>
        <v>0</v>
      </c>
      <c r="BY3" s="168">
        <f>AC3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20" si="5">IF(R3=0,"-",CONCATENATE(B3,IF(SUM(D3:Q3)=0,""," with "),IF(D3=1,D$2,""),IF(D3=1,"; ",""),IF(E3=1,E$2,""),IF(E3=1,"; ",""),IF(F3=1,F$2,""),IF(F3=1,"; ",""),IF(G3=1,G$2,""),IF(G3=1,"; ",""),IF(H3=1,H$2,""),IF(H3=1,"; ",""),IF(I3=1,I$2,""),IF(I3=1,"; ",""),IF(J3=1,J$2,""),IF(J3=1,"; ",""),IF(K3=1,K$2,""),IF(K3=1,"; ",""),IF(L3=1,L$2,""),IF(L3=1,"; ",""),IF(M3=1,M$2,""),IF(M3=1,"; ",""),IF(N3=1,N$2,""),IF(N3=1,"; ",""),IF(O3=1,O$2,""),IF(O3=1,"; ",""),IF(P3=1,P$2,""),IF(P3=1,"; ",""),IF(Q3=1,Q$2,""),IF(Q3=1,"; ","")))</f>
        <v>-</v>
      </c>
      <c r="CX3" s="38">
        <f t="shared" ref="CX3:CX20" si="6">R3</f>
        <v>0</v>
      </c>
      <c r="DA3" s="172"/>
      <c r="DB3" s="32" t="str">
        <f>IF(DB4="","",CONCATENATE("Warband ",CZ4," ",DG3))</f>
        <v/>
      </c>
      <c r="DD3" s="172">
        <v>1</v>
      </c>
      <c r="DE3" s="172">
        <v>1</v>
      </c>
      <c r="DG3" s="49" t="str">
        <f>CONCATENATE("   ",DH3,"/",DI3,IF(DH3&gt;DI3," !",""))</f>
        <v xml:space="preserve">   0/12</v>
      </c>
      <c r="DH3" s="172">
        <f>INDEX($CB$1:$CU$1,CZ4)+DJ3</f>
        <v>0</v>
      </c>
      <c r="DI3" s="172">
        <f>IF(OR(DB4=$CW$9,DB4=$CW$10),0,12)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7">IF(CX3=0,0,SUBSTITUTE(SUBSTITUTE(SUBSTITUTE(SUBSTITUTE(SUBSTITUTE(SUBSTITUTE(SUBSTITUTE(SUBSTITUTE($CX3,"12",""),"13",""),"14",""),"15",""),"16",""),"17",""),"18",""),"19",""))</f>
        <v>0</v>
      </c>
    </row>
    <row r="4" spans="1:137" x14ac:dyDescent="0.25">
      <c r="B4" s="16" t="s">
        <v>464</v>
      </c>
      <c r="C4" s="15">
        <v>100</v>
      </c>
      <c r="D4" s="20"/>
      <c r="E4" s="20"/>
      <c r="F4" s="20"/>
      <c r="G4" s="21"/>
      <c r="H4" s="20"/>
      <c r="I4" s="20"/>
      <c r="J4" s="20"/>
      <c r="K4" s="20"/>
      <c r="L4" s="20"/>
      <c r="M4" s="20"/>
      <c r="N4" s="20"/>
      <c r="O4" s="20"/>
      <c r="P4" s="20"/>
      <c r="Q4" s="20"/>
      <c r="R4" s="31"/>
      <c r="S4" s="15">
        <f>DL4*(C4+15*G4)</f>
        <v>0</v>
      </c>
      <c r="T4" s="5"/>
      <c r="U4" s="13"/>
      <c r="V4" s="5"/>
      <c r="W4" s="5" t="str">
        <f t="shared" si="2"/>
        <v/>
      </c>
      <c r="X4" s="5"/>
      <c r="Y4" s="5"/>
      <c r="Z4" s="5"/>
      <c r="AA4" s="16" t="s">
        <v>472</v>
      </c>
      <c r="AB4" s="15">
        <v>7</v>
      </c>
      <c r="AC4" s="21"/>
      <c r="AD4" s="21"/>
      <c r="AE4" s="21"/>
      <c r="AF4" s="20"/>
      <c r="AG4" s="21"/>
      <c r="AH4" s="20"/>
      <c r="AI4" s="20"/>
      <c r="AJ4" s="20"/>
      <c r="AK4" s="20"/>
      <c r="AL4" s="20"/>
      <c r="AM4" s="20"/>
      <c r="AN4" s="20"/>
      <c r="AO4" s="20"/>
      <c r="AP4" s="113">
        <f t="shared" si="3"/>
        <v>0</v>
      </c>
      <c r="AQ4" s="28"/>
      <c r="AR4" s="29"/>
      <c r="AS4" s="29"/>
      <c r="AT4" s="29"/>
      <c r="AU4" s="29"/>
      <c r="AV4" s="29"/>
      <c r="AW4" s="29"/>
      <c r="AX4" s="29"/>
      <c r="AY4" s="29"/>
      <c r="AZ4" s="29"/>
      <c r="BA4" s="29"/>
      <c r="BB4" s="29"/>
      <c r="BC4" s="29"/>
      <c r="BD4" s="29"/>
      <c r="BE4" s="29"/>
      <c r="BF4" s="29"/>
      <c r="BG4" s="29"/>
      <c r="BH4" s="29"/>
      <c r="BI4" s="29"/>
      <c r="BJ4" s="30"/>
      <c r="BS4" s="172"/>
      <c r="BT4" s="172"/>
      <c r="BV4" s="168">
        <v>1</v>
      </c>
      <c r="BW4" s="40">
        <f t="shared" si="4"/>
        <v>0</v>
      </c>
      <c r="BX4" s="42">
        <f t="shared" ref="BX4:BX24" si="8">BW4</f>
        <v>0</v>
      </c>
      <c r="BY4" s="168">
        <f t="shared" ref="BY4:BY12" si="9">AC4</f>
        <v>0</v>
      </c>
      <c r="BZ4" s="43">
        <f t="shared" ref="BZ4:BZ24" si="10">BX4*BY4</f>
        <v>0</v>
      </c>
      <c r="CA4" s="38" t="str">
        <f t="shared" ref="CA4:CA24"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5"/>
        <v>-</v>
      </c>
      <c r="CX4" s="38">
        <f t="shared" si="6"/>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7"/>
        <v>0</v>
      </c>
    </row>
    <row r="5" spans="1:137" x14ac:dyDescent="0.25">
      <c r="B5" s="16" t="s">
        <v>465</v>
      </c>
      <c r="C5" s="15">
        <v>45</v>
      </c>
      <c r="D5" s="19"/>
      <c r="E5" s="19"/>
      <c r="F5" s="19"/>
      <c r="G5" s="21"/>
      <c r="H5" s="21"/>
      <c r="I5" s="21"/>
      <c r="J5" s="21"/>
      <c r="K5" s="21"/>
      <c r="L5" s="19"/>
      <c r="M5" s="19"/>
      <c r="N5" s="19"/>
      <c r="O5" s="19"/>
      <c r="P5" s="19"/>
      <c r="Q5" s="19"/>
      <c r="R5" s="31"/>
      <c r="S5" s="15">
        <f>DL5*(C5+15*G5+10*H5+5*(I5+J5+K5))</f>
        <v>0</v>
      </c>
      <c r="T5" s="5"/>
      <c r="U5" s="13"/>
      <c r="V5" s="5"/>
      <c r="W5" s="5" t="str">
        <f t="shared" si="2"/>
        <v/>
      </c>
      <c r="X5" s="5"/>
      <c r="Y5" s="5"/>
      <c r="Z5" s="5"/>
      <c r="AA5" s="16" t="s">
        <v>472</v>
      </c>
      <c r="AB5" s="15">
        <v>7</v>
      </c>
      <c r="AC5" s="21"/>
      <c r="AD5" s="21"/>
      <c r="AE5" s="21"/>
      <c r="AF5" s="19"/>
      <c r="AG5" s="21"/>
      <c r="AH5" s="19"/>
      <c r="AI5" s="19"/>
      <c r="AJ5" s="19"/>
      <c r="AK5" s="19"/>
      <c r="AL5" s="19"/>
      <c r="AM5" s="19"/>
      <c r="AN5" s="19"/>
      <c r="AO5" s="19"/>
      <c r="AP5" s="113">
        <f t="shared" si="3"/>
        <v>0</v>
      </c>
      <c r="AQ5" s="28"/>
      <c r="AR5" s="29"/>
      <c r="AS5" s="29"/>
      <c r="AT5" s="29"/>
      <c r="AU5" s="29"/>
      <c r="AV5" s="29"/>
      <c r="AW5" s="29"/>
      <c r="AX5" s="29"/>
      <c r="AY5" s="29"/>
      <c r="AZ5" s="29"/>
      <c r="BA5" s="29"/>
      <c r="BB5" s="29"/>
      <c r="BC5" s="29"/>
      <c r="BD5" s="29"/>
      <c r="BE5" s="29"/>
      <c r="BF5" s="29"/>
      <c r="BG5" s="29"/>
      <c r="BH5" s="29"/>
      <c r="BI5" s="29"/>
      <c r="BJ5" s="30"/>
      <c r="BS5" s="172"/>
      <c r="BT5" s="172"/>
      <c r="BV5" s="168">
        <v>1</v>
      </c>
      <c r="BW5" s="40">
        <f t="shared" si="4"/>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5"/>
        <v>-</v>
      </c>
      <c r="CX5" s="38">
        <f t="shared" si="6"/>
        <v>0</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7"/>
        <v>0</v>
      </c>
    </row>
    <row r="6" spans="1:137" x14ac:dyDescent="0.25">
      <c r="B6" s="16" t="s">
        <v>465</v>
      </c>
      <c r="C6" s="15">
        <v>45</v>
      </c>
      <c r="D6" s="20"/>
      <c r="E6" s="20"/>
      <c r="F6" s="20"/>
      <c r="G6" s="21"/>
      <c r="H6" s="21"/>
      <c r="I6" s="21"/>
      <c r="J6" s="21"/>
      <c r="K6" s="21"/>
      <c r="L6" s="20"/>
      <c r="M6" s="20"/>
      <c r="N6" s="20"/>
      <c r="O6" s="20"/>
      <c r="P6" s="20"/>
      <c r="Q6" s="20"/>
      <c r="R6" s="31"/>
      <c r="S6" s="172">
        <f t="shared" ref="S6:S8" si="20">DL6*(C6+15*G6+10*H6+5*(I6+J6+K6))</f>
        <v>0</v>
      </c>
      <c r="T6" s="5"/>
      <c r="U6" s="13"/>
      <c r="V6" s="5"/>
      <c r="W6" s="5" t="str">
        <f t="shared" si="2"/>
        <v/>
      </c>
      <c r="X6" s="5"/>
      <c r="Y6" s="5"/>
      <c r="Z6" s="5"/>
      <c r="AA6" s="16" t="s">
        <v>472</v>
      </c>
      <c r="AB6" s="15">
        <v>7</v>
      </c>
      <c r="AC6" s="21"/>
      <c r="AD6" s="21"/>
      <c r="AE6" s="21"/>
      <c r="AF6" s="20"/>
      <c r="AG6" s="21"/>
      <c r="AH6" s="20"/>
      <c r="AI6" s="20"/>
      <c r="AJ6" s="20"/>
      <c r="AK6" s="20"/>
      <c r="AL6" s="20"/>
      <c r="AM6" s="20"/>
      <c r="AN6" s="20"/>
      <c r="AO6" s="20"/>
      <c r="AP6" s="113">
        <f t="shared" si="3"/>
        <v>0</v>
      </c>
      <c r="AQ6" s="28"/>
      <c r="AR6" s="29"/>
      <c r="AS6" s="29"/>
      <c r="AT6" s="29"/>
      <c r="AU6" s="29"/>
      <c r="AV6" s="29"/>
      <c r="AW6" s="29"/>
      <c r="AX6" s="29"/>
      <c r="AY6" s="29"/>
      <c r="AZ6" s="29"/>
      <c r="BA6" s="29"/>
      <c r="BB6" s="29"/>
      <c r="BC6" s="29"/>
      <c r="BD6" s="29"/>
      <c r="BE6" s="29"/>
      <c r="BF6" s="29"/>
      <c r="BG6" s="29"/>
      <c r="BH6" s="29"/>
      <c r="BI6" s="29"/>
      <c r="BJ6" s="30"/>
      <c r="BS6" s="172"/>
      <c r="BT6" s="172"/>
      <c r="BV6" s="168">
        <v>1</v>
      </c>
      <c r="BW6" s="40">
        <f t="shared" si="4"/>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5"/>
        <v>-</v>
      </c>
      <c r="CX6" s="38">
        <f t="shared" si="6"/>
        <v>0</v>
      </c>
      <c r="DA6" s="172">
        <v>2</v>
      </c>
      <c r="DB6" s="32" t="str">
        <f t="shared" ref="DB6:DB16" si="21">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7"/>
        <v>0</v>
      </c>
    </row>
    <row r="7" spans="1:137" x14ac:dyDescent="0.25">
      <c r="B7" s="16" t="s">
        <v>465</v>
      </c>
      <c r="C7" s="15">
        <v>45</v>
      </c>
      <c r="D7" s="19"/>
      <c r="E7" s="19"/>
      <c r="F7" s="19"/>
      <c r="G7" s="21"/>
      <c r="H7" s="21"/>
      <c r="I7" s="21"/>
      <c r="J7" s="21"/>
      <c r="K7" s="21"/>
      <c r="L7" s="19"/>
      <c r="M7" s="19"/>
      <c r="N7" s="19"/>
      <c r="O7" s="19"/>
      <c r="P7" s="19"/>
      <c r="Q7" s="19"/>
      <c r="R7" s="31"/>
      <c r="S7" s="172">
        <f t="shared" si="20"/>
        <v>0</v>
      </c>
      <c r="T7" s="5"/>
      <c r="U7" s="13"/>
      <c r="V7" s="5"/>
      <c r="W7" s="5" t="str">
        <f t="shared" si="2"/>
        <v/>
      </c>
      <c r="X7" s="5"/>
      <c r="Y7" s="5"/>
      <c r="Z7" s="5"/>
      <c r="AA7" s="16" t="s">
        <v>472</v>
      </c>
      <c r="AB7" s="15">
        <v>7</v>
      </c>
      <c r="AC7" s="21"/>
      <c r="AD7" s="21"/>
      <c r="AE7" s="21"/>
      <c r="AF7" s="19"/>
      <c r="AG7" s="21"/>
      <c r="AH7" s="19"/>
      <c r="AI7" s="19"/>
      <c r="AJ7" s="19"/>
      <c r="AK7" s="19"/>
      <c r="AL7" s="19"/>
      <c r="AM7" s="19"/>
      <c r="AN7" s="19"/>
      <c r="AO7" s="19"/>
      <c r="AP7" s="113">
        <f t="shared" si="3"/>
        <v>0</v>
      </c>
      <c r="AQ7" s="28"/>
      <c r="AR7" s="29"/>
      <c r="AS7" s="29"/>
      <c r="AT7" s="29"/>
      <c r="AU7" s="29"/>
      <c r="AV7" s="29"/>
      <c r="AW7" s="29"/>
      <c r="AX7" s="29"/>
      <c r="AY7" s="29"/>
      <c r="AZ7" s="29"/>
      <c r="BA7" s="29"/>
      <c r="BB7" s="29"/>
      <c r="BC7" s="29"/>
      <c r="BD7" s="29"/>
      <c r="BE7" s="29"/>
      <c r="BF7" s="29"/>
      <c r="BG7" s="29"/>
      <c r="BH7" s="29"/>
      <c r="BI7" s="29"/>
      <c r="BJ7" s="30"/>
      <c r="BS7" s="172"/>
      <c r="BT7" s="172"/>
      <c r="BV7" s="168">
        <v>1</v>
      </c>
      <c r="BW7" s="40">
        <f t="shared" si="4"/>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5"/>
        <v>-</v>
      </c>
      <c r="CX7" s="38">
        <f t="shared" si="6"/>
        <v>0</v>
      </c>
      <c r="DA7" s="172">
        <v>3</v>
      </c>
      <c r="DB7" s="32" t="str">
        <f t="shared" si="21"/>
        <v xml:space="preserve"> </v>
      </c>
      <c r="DD7" s="172">
        <f t="shared" si="18"/>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19"/>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7"/>
        <v>0</v>
      </c>
    </row>
    <row r="8" spans="1:137" x14ac:dyDescent="0.25">
      <c r="B8" s="16" t="s">
        <v>465</v>
      </c>
      <c r="C8" s="15">
        <v>45</v>
      </c>
      <c r="D8" s="20"/>
      <c r="E8" s="20"/>
      <c r="F8" s="20"/>
      <c r="G8" s="21"/>
      <c r="H8" s="21"/>
      <c r="I8" s="21"/>
      <c r="J8" s="21"/>
      <c r="K8" s="21"/>
      <c r="L8" s="20"/>
      <c r="M8" s="20"/>
      <c r="N8" s="20"/>
      <c r="O8" s="20"/>
      <c r="P8" s="20"/>
      <c r="Q8" s="20"/>
      <c r="R8" s="31"/>
      <c r="S8" s="172">
        <f t="shared" si="20"/>
        <v>0</v>
      </c>
      <c r="T8" s="5"/>
      <c r="U8" s="13"/>
      <c r="V8" s="5"/>
      <c r="W8" s="5" t="str">
        <f t="shared" si="2"/>
        <v/>
      </c>
      <c r="X8" s="5"/>
      <c r="Y8" s="5"/>
      <c r="Z8" s="5"/>
      <c r="AA8" s="16" t="s">
        <v>475</v>
      </c>
      <c r="AB8" s="15">
        <v>9</v>
      </c>
      <c r="AC8" s="21"/>
      <c r="AD8" s="21"/>
      <c r="AE8" s="21"/>
      <c r="AF8" s="20"/>
      <c r="AG8" s="21"/>
      <c r="AH8" s="20"/>
      <c r="AI8" s="20"/>
      <c r="AJ8" s="20"/>
      <c r="AK8" s="20"/>
      <c r="AL8" s="20"/>
      <c r="AM8" s="20"/>
      <c r="AN8" s="20"/>
      <c r="AO8" s="20"/>
      <c r="AP8" s="113">
        <f t="shared" si="3"/>
        <v>0</v>
      </c>
      <c r="AQ8" s="28"/>
      <c r="AR8" s="29"/>
      <c r="AS8" s="29"/>
      <c r="AT8" s="29"/>
      <c r="AU8" s="29"/>
      <c r="AV8" s="29"/>
      <c r="AW8" s="29"/>
      <c r="AX8" s="29"/>
      <c r="AY8" s="29"/>
      <c r="AZ8" s="29"/>
      <c r="BA8" s="29"/>
      <c r="BB8" s="29"/>
      <c r="BC8" s="29"/>
      <c r="BD8" s="29"/>
      <c r="BE8" s="29"/>
      <c r="BF8" s="29"/>
      <c r="BG8" s="29"/>
      <c r="BH8" s="29"/>
      <c r="BI8" s="29"/>
      <c r="BJ8" s="30"/>
      <c r="BS8" s="172"/>
      <c r="BT8" s="172"/>
      <c r="BV8" s="168">
        <v>1</v>
      </c>
      <c r="BW8" s="40">
        <f t="shared" si="4"/>
        <v>0</v>
      </c>
      <c r="BX8" s="42">
        <f t="shared" si="8"/>
        <v>0</v>
      </c>
      <c r="BY8" s="168">
        <f t="shared" si="9"/>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5"/>
        <v>-</v>
      </c>
      <c r="CX8" s="38">
        <f t="shared" si="6"/>
        <v>0</v>
      </c>
      <c r="DA8" s="172">
        <v>4</v>
      </c>
      <c r="DB8" s="32" t="str">
        <f t="shared" si="21"/>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7"/>
        <v>0</v>
      </c>
    </row>
    <row r="9" spans="1:137" x14ac:dyDescent="0.25">
      <c r="A9" s="15" t="s">
        <v>36</v>
      </c>
      <c r="B9" s="16" t="s">
        <v>467</v>
      </c>
      <c r="C9" s="15">
        <v>70</v>
      </c>
      <c r="D9" s="19"/>
      <c r="E9" s="19"/>
      <c r="F9" s="19"/>
      <c r="G9" s="21"/>
      <c r="H9" s="19"/>
      <c r="I9" s="19"/>
      <c r="J9" s="19"/>
      <c r="K9" s="19"/>
      <c r="L9" s="19"/>
      <c r="M9" s="19"/>
      <c r="N9" s="19"/>
      <c r="O9" s="19"/>
      <c r="P9" s="19"/>
      <c r="Q9" s="19"/>
      <c r="R9" s="31"/>
      <c r="S9" s="15">
        <f>DL9*(C9+15*G9)</f>
        <v>0</v>
      </c>
      <c r="T9" s="5"/>
      <c r="U9" s="13"/>
      <c r="V9" s="5"/>
      <c r="W9" s="5" t="str">
        <f t="shared" si="2"/>
        <v/>
      </c>
      <c r="X9" s="5"/>
      <c r="Y9" s="5"/>
      <c r="Z9" s="5"/>
      <c r="AA9" s="16" t="s">
        <v>475</v>
      </c>
      <c r="AB9" s="15">
        <v>9</v>
      </c>
      <c r="AC9" s="21"/>
      <c r="AD9" s="21"/>
      <c r="AE9" s="21"/>
      <c r="AF9" s="19"/>
      <c r="AG9" s="21"/>
      <c r="AH9" s="19"/>
      <c r="AI9" s="19"/>
      <c r="AJ9" s="19"/>
      <c r="AK9" s="19"/>
      <c r="AL9" s="19"/>
      <c r="AM9" s="19"/>
      <c r="AN9" s="19"/>
      <c r="AO9" s="19"/>
      <c r="AP9" s="113">
        <f t="shared" si="3"/>
        <v>0</v>
      </c>
      <c r="AQ9" s="28"/>
      <c r="AR9" s="29"/>
      <c r="AS9" s="29"/>
      <c r="AT9" s="29"/>
      <c r="AU9" s="29"/>
      <c r="AV9" s="29"/>
      <c r="AW9" s="29"/>
      <c r="AX9" s="29"/>
      <c r="AY9" s="29"/>
      <c r="AZ9" s="29"/>
      <c r="BA9" s="29"/>
      <c r="BB9" s="29"/>
      <c r="BC9" s="29"/>
      <c r="BD9" s="29"/>
      <c r="BE9" s="29"/>
      <c r="BF9" s="29"/>
      <c r="BG9" s="29"/>
      <c r="BH9" s="29"/>
      <c r="BI9" s="29"/>
      <c r="BJ9" s="30"/>
      <c r="BS9" s="172"/>
      <c r="BT9" s="172"/>
      <c r="BV9" s="168">
        <v>1</v>
      </c>
      <c r="BW9" s="40">
        <f t="shared" si="4"/>
        <v>0</v>
      </c>
      <c r="BX9" s="42">
        <f t="shared" si="8"/>
        <v>0</v>
      </c>
      <c r="BY9" s="168">
        <f t="shared" si="9"/>
        <v>0</v>
      </c>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5"/>
        <v>-</v>
      </c>
      <c r="CX9" s="38">
        <f t="shared" si="6"/>
        <v>0</v>
      </c>
      <c r="DA9" s="172">
        <v>5</v>
      </c>
      <c r="DB9" s="32" t="str">
        <f t="shared" si="21"/>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7"/>
        <v>0</v>
      </c>
    </row>
    <row r="10" spans="1:137" x14ac:dyDescent="0.25">
      <c r="A10" s="15" t="s">
        <v>36</v>
      </c>
      <c r="B10" s="16" t="s">
        <v>467</v>
      </c>
      <c r="C10" s="15">
        <v>70</v>
      </c>
      <c r="D10" s="20"/>
      <c r="E10" s="20"/>
      <c r="F10" s="20"/>
      <c r="G10" s="21"/>
      <c r="H10" s="20"/>
      <c r="I10" s="20"/>
      <c r="J10" s="20"/>
      <c r="K10" s="20"/>
      <c r="L10" s="20"/>
      <c r="M10" s="20"/>
      <c r="N10" s="20"/>
      <c r="O10" s="20"/>
      <c r="P10" s="20"/>
      <c r="Q10" s="20"/>
      <c r="R10" s="31"/>
      <c r="S10" s="172">
        <f t="shared" ref="S10:S12" si="22">DL10*(C10+15*G10)</f>
        <v>0</v>
      </c>
      <c r="T10" s="5"/>
      <c r="U10" s="13"/>
      <c r="V10" s="5"/>
      <c r="W10" s="5" t="str">
        <f t="shared" si="2"/>
        <v/>
      </c>
      <c r="X10" s="5"/>
      <c r="Y10" s="5"/>
      <c r="Z10" s="5"/>
      <c r="AA10" s="16" t="s">
        <v>475</v>
      </c>
      <c r="AB10" s="15">
        <v>9</v>
      </c>
      <c r="AC10" s="21"/>
      <c r="AD10" s="21"/>
      <c r="AE10" s="21"/>
      <c r="AF10" s="20"/>
      <c r="AG10" s="21"/>
      <c r="AH10" s="20"/>
      <c r="AI10" s="20"/>
      <c r="AJ10" s="20"/>
      <c r="AK10" s="20"/>
      <c r="AL10" s="20"/>
      <c r="AM10" s="20"/>
      <c r="AN10" s="20"/>
      <c r="AO10" s="20"/>
      <c r="AP10" s="113">
        <f t="shared" si="3"/>
        <v>0</v>
      </c>
      <c r="AQ10" s="28"/>
      <c r="AR10" s="29"/>
      <c r="AS10" s="29"/>
      <c r="AT10" s="29"/>
      <c r="AU10" s="29"/>
      <c r="AV10" s="29"/>
      <c r="AW10" s="29"/>
      <c r="AX10" s="29"/>
      <c r="AY10" s="29"/>
      <c r="AZ10" s="29"/>
      <c r="BA10" s="29"/>
      <c r="BB10" s="29"/>
      <c r="BC10" s="29"/>
      <c r="BD10" s="29"/>
      <c r="BE10" s="29"/>
      <c r="BF10" s="29"/>
      <c r="BG10" s="29"/>
      <c r="BH10" s="29"/>
      <c r="BI10" s="29"/>
      <c r="BJ10" s="30"/>
      <c r="BS10" s="172"/>
      <c r="BT10" s="172"/>
      <c r="BV10" s="168">
        <v>1</v>
      </c>
      <c r="BW10" s="40">
        <f t="shared" si="4"/>
        <v>0</v>
      </c>
      <c r="BX10" s="42">
        <f t="shared" si="8"/>
        <v>0</v>
      </c>
      <c r="BY10" s="168">
        <f t="shared" si="9"/>
        <v>0</v>
      </c>
      <c r="BZ10" s="43">
        <f t="shared" si="10"/>
        <v>0</v>
      </c>
      <c r="CA10" s="38" t="str">
        <f t="shared" si="11"/>
        <v>-</v>
      </c>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5"/>
        <v>-</v>
      </c>
      <c r="CX10" s="38">
        <f t="shared" si="6"/>
        <v>0</v>
      </c>
      <c r="DA10" s="172">
        <v>6</v>
      </c>
      <c r="DB10" s="32" t="str">
        <f t="shared" si="21"/>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7"/>
        <v>0</v>
      </c>
    </row>
    <row r="11" spans="1:137" x14ac:dyDescent="0.25">
      <c r="B11" s="16" t="s">
        <v>468</v>
      </c>
      <c r="C11" s="15">
        <v>60</v>
      </c>
      <c r="D11" s="19"/>
      <c r="E11" s="19"/>
      <c r="F11" s="19"/>
      <c r="G11" s="21"/>
      <c r="H11" s="19"/>
      <c r="I11" s="19"/>
      <c r="J11" s="19"/>
      <c r="K11" s="19"/>
      <c r="L11" s="19"/>
      <c r="M11" s="19"/>
      <c r="N11" s="19"/>
      <c r="O11" s="19"/>
      <c r="P11" s="19"/>
      <c r="Q11" s="19"/>
      <c r="R11" s="31"/>
      <c r="S11" s="172">
        <f t="shared" si="22"/>
        <v>0</v>
      </c>
      <c r="T11" s="5"/>
      <c r="U11" s="13"/>
      <c r="V11" s="5"/>
      <c r="W11" s="5" t="str">
        <f t="shared" si="2"/>
        <v/>
      </c>
      <c r="X11" s="5"/>
      <c r="Y11" s="5"/>
      <c r="Z11" s="5"/>
      <c r="AA11" s="16" t="s">
        <v>475</v>
      </c>
      <c r="AB11" s="15">
        <v>9</v>
      </c>
      <c r="AC11" s="21"/>
      <c r="AD11" s="21"/>
      <c r="AE11" s="21"/>
      <c r="AF11" s="19"/>
      <c r="AG11" s="21"/>
      <c r="AH11" s="19"/>
      <c r="AI11" s="19"/>
      <c r="AJ11" s="19"/>
      <c r="AK11" s="19"/>
      <c r="AL11" s="19"/>
      <c r="AM11" s="19"/>
      <c r="AN11" s="19"/>
      <c r="AO11" s="19"/>
      <c r="AP11" s="113">
        <f t="shared" si="3"/>
        <v>0</v>
      </c>
      <c r="AQ11" s="28"/>
      <c r="AR11" s="29"/>
      <c r="AS11" s="29"/>
      <c r="AT11" s="29"/>
      <c r="AU11" s="29"/>
      <c r="AV11" s="29"/>
      <c r="AW11" s="29"/>
      <c r="AX11" s="29"/>
      <c r="AY11" s="29"/>
      <c r="AZ11" s="29"/>
      <c r="BA11" s="29"/>
      <c r="BB11" s="29"/>
      <c r="BC11" s="29"/>
      <c r="BD11" s="29"/>
      <c r="BE11" s="29"/>
      <c r="BF11" s="29"/>
      <c r="BG11" s="29"/>
      <c r="BH11" s="29"/>
      <c r="BI11" s="29"/>
      <c r="BJ11" s="30"/>
      <c r="BS11" s="172"/>
      <c r="BT11" s="172"/>
      <c r="BV11" s="168">
        <v>1</v>
      </c>
      <c r="BW11" s="40">
        <f t="shared" si="4"/>
        <v>0</v>
      </c>
      <c r="BX11" s="42">
        <f t="shared" si="8"/>
        <v>0</v>
      </c>
      <c r="BY11" s="168">
        <f t="shared" si="9"/>
        <v>0</v>
      </c>
      <c r="BZ11" s="43">
        <f t="shared" si="10"/>
        <v>0</v>
      </c>
      <c r="CA11" s="38" t="str">
        <f t="shared" si="11"/>
        <v>-</v>
      </c>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CW11" s="38" t="str">
        <f t="shared" si="5"/>
        <v>-</v>
      </c>
      <c r="CX11" s="38">
        <f t="shared" si="6"/>
        <v>0</v>
      </c>
      <c r="DA11" s="172">
        <v>7</v>
      </c>
      <c r="DB11" s="32" t="str">
        <f t="shared" si="21"/>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7"/>
        <v>0</v>
      </c>
    </row>
    <row r="12" spans="1:137" x14ac:dyDescent="0.25">
      <c r="B12" s="16" t="s">
        <v>468</v>
      </c>
      <c r="C12" s="15">
        <v>60</v>
      </c>
      <c r="D12" s="20"/>
      <c r="E12" s="20"/>
      <c r="F12" s="20"/>
      <c r="G12" s="21"/>
      <c r="H12" s="20"/>
      <c r="I12" s="20"/>
      <c r="J12" s="20"/>
      <c r="K12" s="20"/>
      <c r="L12" s="20"/>
      <c r="M12" s="20"/>
      <c r="N12" s="20"/>
      <c r="O12" s="20"/>
      <c r="P12" s="20"/>
      <c r="Q12" s="20"/>
      <c r="R12" s="31"/>
      <c r="S12" s="172">
        <f t="shared" si="22"/>
        <v>0</v>
      </c>
      <c r="T12" s="5"/>
      <c r="U12" s="13"/>
      <c r="V12" s="5"/>
      <c r="W12" s="5" t="str">
        <f t="shared" si="2"/>
        <v/>
      </c>
      <c r="X12" s="5"/>
      <c r="Y12" s="5"/>
      <c r="Z12" s="5"/>
      <c r="AA12" s="16" t="s">
        <v>475</v>
      </c>
      <c r="AB12" s="15">
        <v>9</v>
      </c>
      <c r="AC12" s="21"/>
      <c r="AD12" s="21"/>
      <c r="AE12" s="21"/>
      <c r="AF12" s="20"/>
      <c r="AG12" s="21"/>
      <c r="AH12" s="20"/>
      <c r="AI12" s="20"/>
      <c r="AJ12" s="20"/>
      <c r="AK12" s="20"/>
      <c r="AL12" s="20"/>
      <c r="AM12" s="20"/>
      <c r="AN12" s="20"/>
      <c r="AO12" s="20"/>
      <c r="AP12" s="15">
        <f t="shared" si="3"/>
        <v>0</v>
      </c>
      <c r="AQ12" s="28"/>
      <c r="AR12" s="29"/>
      <c r="AS12" s="29"/>
      <c r="AT12" s="29"/>
      <c r="AU12" s="29"/>
      <c r="AV12" s="29"/>
      <c r="AW12" s="29"/>
      <c r="AX12" s="29"/>
      <c r="AY12" s="29"/>
      <c r="AZ12" s="29"/>
      <c r="BA12" s="29"/>
      <c r="BB12" s="29"/>
      <c r="BC12" s="29"/>
      <c r="BD12" s="29"/>
      <c r="BE12" s="29"/>
      <c r="BF12" s="29"/>
      <c r="BG12" s="29"/>
      <c r="BH12" s="29"/>
      <c r="BI12" s="29"/>
      <c r="BJ12" s="30"/>
      <c r="BS12" s="172"/>
      <c r="BT12" s="172"/>
      <c r="BV12" s="168">
        <v>1</v>
      </c>
      <c r="BW12" s="40">
        <f t="shared" si="4"/>
        <v>0</v>
      </c>
      <c r="BX12" s="42">
        <f t="shared" si="8"/>
        <v>0</v>
      </c>
      <c r="BY12" s="168">
        <f t="shared" si="9"/>
        <v>0</v>
      </c>
      <c r="BZ12" s="43">
        <f t="shared" si="10"/>
        <v>0</v>
      </c>
      <c r="CA12" s="38" t="str">
        <f t="shared" si="11"/>
        <v>-</v>
      </c>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CW12" s="38" t="str">
        <f t="shared" si="5"/>
        <v>-</v>
      </c>
      <c r="CX12" s="38">
        <f t="shared" si="6"/>
        <v>0</v>
      </c>
      <c r="DA12" s="172">
        <v>8</v>
      </c>
      <c r="DB12" s="32" t="str">
        <f t="shared" si="21"/>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7"/>
        <v>0</v>
      </c>
    </row>
    <row r="13" spans="1:137" x14ac:dyDescent="0.25">
      <c r="B13" s="16" t="s">
        <v>469</v>
      </c>
      <c r="C13" s="15">
        <v>90</v>
      </c>
      <c r="D13" s="19"/>
      <c r="E13" s="19"/>
      <c r="F13" s="19"/>
      <c r="G13" s="19"/>
      <c r="H13" s="21"/>
      <c r="I13" s="21"/>
      <c r="J13" s="19"/>
      <c r="K13" s="19"/>
      <c r="L13" s="21"/>
      <c r="M13" s="19"/>
      <c r="N13" s="19"/>
      <c r="O13" s="19"/>
      <c r="P13" s="19"/>
      <c r="Q13" s="19"/>
      <c r="R13" s="31"/>
      <c r="S13" s="15">
        <f>DL13*(C13+10*H13+5*I13+30*L13)</f>
        <v>0</v>
      </c>
      <c r="T13" s="5"/>
      <c r="U13" s="13"/>
      <c r="V13" s="5"/>
      <c r="W13" s="5" t="str">
        <f t="shared" si="2"/>
        <v/>
      </c>
      <c r="X13" s="5"/>
      <c r="Y13" s="5"/>
      <c r="Z13" s="5"/>
      <c r="AA13" s="16" t="s">
        <v>477</v>
      </c>
      <c r="AB13" s="15">
        <v>14</v>
      </c>
      <c r="AC13" s="19"/>
      <c r="AD13" s="19"/>
      <c r="AE13" s="19"/>
      <c r="AF13" s="21"/>
      <c r="AG13" s="21"/>
      <c r="AH13" s="19"/>
      <c r="AI13" s="19"/>
      <c r="AJ13" s="19"/>
      <c r="AK13" s="19"/>
      <c r="AL13" s="19"/>
      <c r="AM13" s="19"/>
      <c r="AN13" s="19"/>
      <c r="AO13" s="19"/>
      <c r="AP13" s="113">
        <f t="shared" ref="AP13:AP18" si="23">SUM(AQ13:BJ13)*(AB13+15*AF13+25*AG13)</f>
        <v>0</v>
      </c>
      <c r="AQ13" s="28"/>
      <c r="AR13" s="29"/>
      <c r="AS13" s="29"/>
      <c r="AT13" s="29"/>
      <c r="AU13" s="29"/>
      <c r="AV13" s="29"/>
      <c r="AW13" s="29"/>
      <c r="AX13" s="29"/>
      <c r="AY13" s="29"/>
      <c r="AZ13" s="29"/>
      <c r="BA13" s="29"/>
      <c r="BB13" s="29"/>
      <c r="BC13" s="29"/>
      <c r="BD13" s="29"/>
      <c r="BE13" s="29"/>
      <c r="BF13" s="29"/>
      <c r="BG13" s="29"/>
      <c r="BH13" s="29"/>
      <c r="BI13" s="29"/>
      <c r="BJ13" s="30"/>
      <c r="BS13" s="172"/>
      <c r="BT13" s="172"/>
      <c r="BV13" s="168">
        <v>1</v>
      </c>
      <c r="BW13" s="40">
        <f t="shared" si="4"/>
        <v>0</v>
      </c>
      <c r="BX13" s="42">
        <f t="shared" si="8"/>
        <v>0</v>
      </c>
      <c r="BY13" s="168"/>
      <c r="BZ13" s="43">
        <f t="shared" si="10"/>
        <v>0</v>
      </c>
      <c r="CA13" s="38" t="str">
        <f t="shared" si="11"/>
        <v>-</v>
      </c>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CW13" s="38" t="str">
        <f t="shared" si="5"/>
        <v>-</v>
      </c>
      <c r="CX13" s="38">
        <f t="shared" si="6"/>
        <v>0</v>
      </c>
      <c r="DA13" s="172">
        <v>9</v>
      </c>
      <c r="DB13" s="32" t="str">
        <f t="shared" si="21"/>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7"/>
        <v>0</v>
      </c>
    </row>
    <row r="14" spans="1:137" x14ac:dyDescent="0.25">
      <c r="B14" s="16" t="s">
        <v>469</v>
      </c>
      <c r="C14" s="15">
        <v>90</v>
      </c>
      <c r="D14" s="20"/>
      <c r="E14" s="20"/>
      <c r="F14" s="20"/>
      <c r="G14" s="20"/>
      <c r="H14" s="21"/>
      <c r="I14" s="21"/>
      <c r="J14" s="20"/>
      <c r="K14" s="20"/>
      <c r="L14" s="21"/>
      <c r="M14" s="20"/>
      <c r="N14" s="20"/>
      <c r="O14" s="20"/>
      <c r="P14" s="20"/>
      <c r="Q14" s="20"/>
      <c r="R14" s="31"/>
      <c r="S14" s="172">
        <f t="shared" ref="S14:S20" si="24">DL14*(C14+10*H14+5*I14+30*L14)</f>
        <v>0</v>
      </c>
      <c r="T14" s="5"/>
      <c r="U14" s="13"/>
      <c r="V14" s="5"/>
      <c r="W14" s="5" t="str">
        <f t="shared" si="2"/>
        <v/>
      </c>
      <c r="X14" s="5"/>
      <c r="Y14" s="5"/>
      <c r="Z14" s="5"/>
      <c r="AA14" s="16" t="s">
        <v>477</v>
      </c>
      <c r="AB14" s="15">
        <v>14</v>
      </c>
      <c r="AC14" s="20"/>
      <c r="AD14" s="20"/>
      <c r="AE14" s="20"/>
      <c r="AF14" s="21"/>
      <c r="AG14" s="21"/>
      <c r="AH14" s="20"/>
      <c r="AI14" s="20"/>
      <c r="AJ14" s="20"/>
      <c r="AK14" s="20"/>
      <c r="AL14" s="20"/>
      <c r="AM14" s="20"/>
      <c r="AN14" s="20"/>
      <c r="AO14" s="20"/>
      <c r="AP14" s="113">
        <f t="shared" si="23"/>
        <v>0</v>
      </c>
      <c r="AQ14" s="28"/>
      <c r="AR14" s="29"/>
      <c r="AS14" s="29"/>
      <c r="AT14" s="29"/>
      <c r="AU14" s="29"/>
      <c r="AV14" s="29"/>
      <c r="AW14" s="29"/>
      <c r="AX14" s="29"/>
      <c r="AY14" s="29"/>
      <c r="AZ14" s="29"/>
      <c r="BA14" s="29"/>
      <c r="BB14" s="29"/>
      <c r="BC14" s="29"/>
      <c r="BD14" s="29"/>
      <c r="BE14" s="29"/>
      <c r="BF14" s="29"/>
      <c r="BG14" s="29"/>
      <c r="BH14" s="29"/>
      <c r="BI14" s="29"/>
      <c r="BJ14" s="30"/>
      <c r="BS14" s="172"/>
      <c r="BT14" s="172"/>
      <c r="BV14" s="168">
        <v>1</v>
      </c>
      <c r="BW14" s="40">
        <f t="shared" si="4"/>
        <v>0</v>
      </c>
      <c r="BX14" s="42">
        <f t="shared" si="8"/>
        <v>0</v>
      </c>
      <c r="BY14" s="168"/>
      <c r="BZ14" s="43">
        <f t="shared" si="10"/>
        <v>0</v>
      </c>
      <c r="CA14" s="38" t="str">
        <f t="shared" si="11"/>
        <v>-</v>
      </c>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CW14" s="38" t="str">
        <f t="shared" si="5"/>
        <v>-</v>
      </c>
      <c r="CX14" s="38">
        <f t="shared" si="6"/>
        <v>0</v>
      </c>
      <c r="DA14" s="172">
        <v>10</v>
      </c>
      <c r="DB14" s="32" t="str">
        <f t="shared" si="21"/>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7"/>
        <v>0</v>
      </c>
    </row>
    <row r="15" spans="1:137" x14ac:dyDescent="0.25">
      <c r="B15" s="16" t="s">
        <v>469</v>
      </c>
      <c r="C15" s="15">
        <v>90</v>
      </c>
      <c r="D15" s="19"/>
      <c r="E15" s="19"/>
      <c r="F15" s="19"/>
      <c r="G15" s="19"/>
      <c r="H15" s="21"/>
      <c r="I15" s="21"/>
      <c r="J15" s="19"/>
      <c r="K15" s="19"/>
      <c r="L15" s="21"/>
      <c r="M15" s="19"/>
      <c r="N15" s="19"/>
      <c r="O15" s="19"/>
      <c r="P15" s="19"/>
      <c r="Q15" s="19"/>
      <c r="R15" s="31"/>
      <c r="S15" s="172">
        <f t="shared" si="24"/>
        <v>0</v>
      </c>
      <c r="T15" s="5"/>
      <c r="U15" s="13"/>
      <c r="V15" s="5"/>
      <c r="W15" s="5" t="str">
        <f t="shared" si="2"/>
        <v/>
      </c>
      <c r="X15" s="5"/>
      <c r="Y15" s="5"/>
      <c r="Z15" s="5"/>
      <c r="AA15" s="16" t="s">
        <v>477</v>
      </c>
      <c r="AB15" s="15">
        <v>14</v>
      </c>
      <c r="AC15" s="19"/>
      <c r="AD15" s="19"/>
      <c r="AE15" s="19"/>
      <c r="AF15" s="21"/>
      <c r="AG15" s="21"/>
      <c r="AH15" s="19"/>
      <c r="AI15" s="19"/>
      <c r="AJ15" s="19"/>
      <c r="AK15" s="19"/>
      <c r="AL15" s="19"/>
      <c r="AM15" s="19"/>
      <c r="AN15" s="19"/>
      <c r="AO15" s="19"/>
      <c r="AP15" s="113">
        <f t="shared" si="23"/>
        <v>0</v>
      </c>
      <c r="AQ15" s="28"/>
      <c r="AR15" s="29"/>
      <c r="AS15" s="29"/>
      <c r="AT15" s="29"/>
      <c r="AU15" s="29"/>
      <c r="AV15" s="29"/>
      <c r="AW15" s="29"/>
      <c r="AX15" s="29"/>
      <c r="AY15" s="29"/>
      <c r="AZ15" s="29"/>
      <c r="BA15" s="29"/>
      <c r="BB15" s="29"/>
      <c r="BC15" s="29"/>
      <c r="BD15" s="29"/>
      <c r="BE15" s="29"/>
      <c r="BF15" s="29"/>
      <c r="BG15" s="29"/>
      <c r="BH15" s="29"/>
      <c r="BI15" s="29"/>
      <c r="BJ15" s="30"/>
      <c r="BS15" s="172"/>
      <c r="BT15" s="172"/>
      <c r="BV15" s="168">
        <v>1</v>
      </c>
      <c r="BW15" s="40">
        <f t="shared" si="4"/>
        <v>0</v>
      </c>
      <c r="BX15" s="42">
        <f t="shared" si="8"/>
        <v>0</v>
      </c>
      <c r="BY15" s="168"/>
      <c r="BZ15" s="43">
        <f>BX15*BY15</f>
        <v>0</v>
      </c>
      <c r="CA15" s="38" t="str">
        <f t="shared" si="11"/>
        <v>-</v>
      </c>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CW15" s="38" t="str">
        <f t="shared" si="5"/>
        <v>-</v>
      </c>
      <c r="CX15" s="38">
        <f t="shared" si="6"/>
        <v>0</v>
      </c>
      <c r="DA15" s="172">
        <v>11</v>
      </c>
      <c r="DB15" s="32" t="str">
        <f t="shared" si="21"/>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7"/>
        <v>0</v>
      </c>
    </row>
    <row r="16" spans="1:137" x14ac:dyDescent="0.25">
      <c r="B16" s="16" t="s">
        <v>469</v>
      </c>
      <c r="C16" s="15">
        <v>90</v>
      </c>
      <c r="D16" s="20"/>
      <c r="E16" s="20"/>
      <c r="F16" s="20"/>
      <c r="G16" s="20"/>
      <c r="H16" s="21"/>
      <c r="I16" s="21"/>
      <c r="J16" s="20"/>
      <c r="K16" s="20"/>
      <c r="L16" s="21"/>
      <c r="M16" s="20"/>
      <c r="N16" s="20"/>
      <c r="O16" s="20"/>
      <c r="P16" s="20"/>
      <c r="Q16" s="20"/>
      <c r="R16" s="31"/>
      <c r="S16" s="172">
        <f t="shared" si="24"/>
        <v>0</v>
      </c>
      <c r="T16" s="5"/>
      <c r="U16" s="13"/>
      <c r="V16" s="5"/>
      <c r="W16" s="5" t="str">
        <f t="shared" si="2"/>
        <v/>
      </c>
      <c r="X16" s="5"/>
      <c r="Y16" s="5"/>
      <c r="Z16" s="5"/>
      <c r="AA16" s="16" t="s">
        <v>480</v>
      </c>
      <c r="AB16" s="15">
        <v>16</v>
      </c>
      <c r="AC16" s="20"/>
      <c r="AD16" s="20"/>
      <c r="AE16" s="20"/>
      <c r="AF16" s="21"/>
      <c r="AG16" s="21"/>
      <c r="AH16" s="20"/>
      <c r="AI16" s="20"/>
      <c r="AJ16" s="20"/>
      <c r="AK16" s="20"/>
      <c r="AL16" s="20"/>
      <c r="AM16" s="20"/>
      <c r="AN16" s="20"/>
      <c r="AO16" s="20"/>
      <c r="AP16" s="113">
        <f t="shared" si="23"/>
        <v>0</v>
      </c>
      <c r="AQ16" s="28"/>
      <c r="AR16" s="29"/>
      <c r="AS16" s="29"/>
      <c r="AT16" s="29"/>
      <c r="AU16" s="29"/>
      <c r="AV16" s="29"/>
      <c r="AW16" s="29"/>
      <c r="AX16" s="29"/>
      <c r="AY16" s="29"/>
      <c r="AZ16" s="29"/>
      <c r="BA16" s="29"/>
      <c r="BB16" s="29"/>
      <c r="BC16" s="29"/>
      <c r="BD16" s="29"/>
      <c r="BE16" s="29"/>
      <c r="BF16" s="29"/>
      <c r="BG16" s="29"/>
      <c r="BH16" s="29"/>
      <c r="BI16" s="29"/>
      <c r="BJ16" s="30"/>
      <c r="BS16" s="172"/>
      <c r="BT16" s="172"/>
      <c r="BV16" s="168">
        <v>1</v>
      </c>
      <c r="BW16" s="40">
        <f t="shared" si="4"/>
        <v>0</v>
      </c>
      <c r="BX16" s="42">
        <f t="shared" si="8"/>
        <v>0</v>
      </c>
      <c r="BY16" s="168"/>
      <c r="BZ16" s="43">
        <f t="shared" si="10"/>
        <v>0</v>
      </c>
      <c r="CA16" s="38" t="str">
        <f t="shared" si="11"/>
        <v>-</v>
      </c>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5">IF(BF15="",CQ15,CQ15+1)</f>
        <v>1</v>
      </c>
      <c r="CR16" s="172">
        <f t="shared" si="25"/>
        <v>1</v>
      </c>
      <c r="CS16" s="172">
        <f t="shared" si="25"/>
        <v>1</v>
      </c>
      <c r="CT16" s="172">
        <f t="shared" si="25"/>
        <v>1</v>
      </c>
      <c r="CU16" s="172">
        <f t="shared" si="25"/>
        <v>1</v>
      </c>
      <c r="CW16" s="38" t="str">
        <f t="shared" si="5"/>
        <v>-</v>
      </c>
      <c r="CX16" s="38">
        <f t="shared" si="6"/>
        <v>0</v>
      </c>
      <c r="DA16" s="172">
        <v>12</v>
      </c>
      <c r="DB16" s="32" t="str">
        <f t="shared" si="21"/>
        <v xml:space="preserve">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7"/>
        <v>0</v>
      </c>
    </row>
    <row r="17" spans="2:137" x14ac:dyDescent="0.25">
      <c r="B17" s="16" t="s">
        <v>471</v>
      </c>
      <c r="C17" s="15">
        <v>55</v>
      </c>
      <c r="D17" s="19"/>
      <c r="E17" s="19"/>
      <c r="F17" s="19"/>
      <c r="G17" s="19"/>
      <c r="H17" s="21"/>
      <c r="I17" s="21"/>
      <c r="J17" s="19"/>
      <c r="K17" s="19"/>
      <c r="L17" s="21"/>
      <c r="M17" s="19"/>
      <c r="N17" s="19"/>
      <c r="O17" s="19"/>
      <c r="P17" s="19"/>
      <c r="Q17" s="19"/>
      <c r="R17" s="31"/>
      <c r="S17" s="172">
        <f t="shared" si="24"/>
        <v>0</v>
      </c>
      <c r="T17" s="5"/>
      <c r="U17" s="13"/>
      <c r="V17" s="5"/>
      <c r="W17" s="5" t="str">
        <f t="shared" si="2"/>
        <v/>
      </c>
      <c r="X17" s="5"/>
      <c r="Y17" s="5"/>
      <c r="Z17" s="5"/>
      <c r="AA17" s="16" t="s">
        <v>480</v>
      </c>
      <c r="AB17" s="15">
        <v>16</v>
      </c>
      <c r="AC17" s="19"/>
      <c r="AD17" s="19"/>
      <c r="AE17" s="19"/>
      <c r="AF17" s="21"/>
      <c r="AG17" s="21"/>
      <c r="AH17" s="19"/>
      <c r="AI17" s="19"/>
      <c r="AJ17" s="19"/>
      <c r="AK17" s="19"/>
      <c r="AL17" s="19"/>
      <c r="AM17" s="19"/>
      <c r="AN17" s="19"/>
      <c r="AO17" s="19"/>
      <c r="AP17" s="113">
        <f t="shared" si="23"/>
        <v>0</v>
      </c>
      <c r="AQ17" s="28"/>
      <c r="AR17" s="29"/>
      <c r="AS17" s="29"/>
      <c r="AT17" s="29"/>
      <c r="AU17" s="29"/>
      <c r="AV17" s="29"/>
      <c r="AW17" s="29"/>
      <c r="AX17" s="29"/>
      <c r="AY17" s="29"/>
      <c r="AZ17" s="29"/>
      <c r="BA17" s="29"/>
      <c r="BB17" s="29"/>
      <c r="BC17" s="29"/>
      <c r="BD17" s="29"/>
      <c r="BE17" s="29"/>
      <c r="BF17" s="29"/>
      <c r="BG17" s="29"/>
      <c r="BH17" s="29"/>
      <c r="BI17" s="29"/>
      <c r="BJ17" s="30"/>
      <c r="BS17" s="172"/>
      <c r="BT17" s="172"/>
      <c r="BV17" s="168">
        <v>1</v>
      </c>
      <c r="BW17" s="40">
        <f t="shared" si="4"/>
        <v>0</v>
      </c>
      <c r="BX17" s="42">
        <f t="shared" si="8"/>
        <v>0</v>
      </c>
      <c r="BY17" s="168"/>
      <c r="BZ17" s="43">
        <f t="shared" si="10"/>
        <v>0</v>
      </c>
      <c r="CA17" s="38" t="str">
        <f t="shared" si="11"/>
        <v>-</v>
      </c>
      <c r="CB17" s="172">
        <f t="shared" ref="CB17:CQ32" si="26">IF(AQ16="",CB16,CB16+1)</f>
        <v>1</v>
      </c>
      <c r="CC17" s="172">
        <f t="shared" si="26"/>
        <v>1</v>
      </c>
      <c r="CD17" s="172">
        <f t="shared" si="26"/>
        <v>1</v>
      </c>
      <c r="CE17" s="172">
        <f t="shared" si="26"/>
        <v>1</v>
      </c>
      <c r="CF17" s="172">
        <f t="shared" si="26"/>
        <v>1</v>
      </c>
      <c r="CG17" s="172">
        <f t="shared" si="26"/>
        <v>1</v>
      </c>
      <c r="CH17" s="172">
        <f t="shared" si="26"/>
        <v>1</v>
      </c>
      <c r="CI17" s="172">
        <f t="shared" si="26"/>
        <v>1</v>
      </c>
      <c r="CJ17" s="172">
        <f t="shared" si="26"/>
        <v>1</v>
      </c>
      <c r="CK17" s="172">
        <f t="shared" si="26"/>
        <v>1</v>
      </c>
      <c r="CL17" s="172">
        <f t="shared" si="26"/>
        <v>1</v>
      </c>
      <c r="CM17" s="172">
        <f t="shared" si="26"/>
        <v>1</v>
      </c>
      <c r="CN17" s="172">
        <f t="shared" si="26"/>
        <v>1</v>
      </c>
      <c r="CO17" s="172">
        <f t="shared" si="26"/>
        <v>1</v>
      </c>
      <c r="CP17" s="172">
        <f t="shared" si="26"/>
        <v>1</v>
      </c>
      <c r="CQ17" s="172">
        <f t="shared" si="25"/>
        <v>1</v>
      </c>
      <c r="CR17" s="172">
        <f t="shared" si="25"/>
        <v>1</v>
      </c>
      <c r="CS17" s="172">
        <f t="shared" si="25"/>
        <v>1</v>
      </c>
      <c r="CT17" s="172">
        <f t="shared" si="25"/>
        <v>1</v>
      </c>
      <c r="CU17" s="172">
        <f t="shared" si="25"/>
        <v>1</v>
      </c>
      <c r="CW17" s="38" t="str">
        <f t="shared" si="5"/>
        <v>-</v>
      </c>
      <c r="CX17" s="38">
        <f t="shared" si="6"/>
        <v>0</v>
      </c>
      <c r="DB17" s="196"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7"/>
        <v>0</v>
      </c>
    </row>
    <row r="18" spans="2:137" x14ac:dyDescent="0.25">
      <c r="B18" s="16" t="s">
        <v>471</v>
      </c>
      <c r="C18" s="15">
        <v>55</v>
      </c>
      <c r="D18" s="20"/>
      <c r="E18" s="20"/>
      <c r="F18" s="20"/>
      <c r="G18" s="20"/>
      <c r="H18" s="21"/>
      <c r="I18" s="21"/>
      <c r="J18" s="20"/>
      <c r="K18" s="20"/>
      <c r="L18" s="21"/>
      <c r="M18" s="20"/>
      <c r="N18" s="20"/>
      <c r="O18" s="20"/>
      <c r="P18" s="20"/>
      <c r="Q18" s="20"/>
      <c r="R18" s="31"/>
      <c r="S18" s="172">
        <f t="shared" si="24"/>
        <v>0</v>
      </c>
      <c r="T18" s="5"/>
      <c r="U18" s="13"/>
      <c r="V18" s="5"/>
      <c r="W18" s="5" t="str">
        <f t="shared" si="2"/>
        <v/>
      </c>
      <c r="X18" s="5"/>
      <c r="Y18" s="5"/>
      <c r="Z18" s="5"/>
      <c r="AA18" s="16" t="s">
        <v>480</v>
      </c>
      <c r="AB18" s="15">
        <v>16</v>
      </c>
      <c r="AC18" s="20"/>
      <c r="AD18" s="20"/>
      <c r="AE18" s="20"/>
      <c r="AF18" s="21"/>
      <c r="AG18" s="21"/>
      <c r="AH18" s="20"/>
      <c r="AI18" s="20"/>
      <c r="AJ18" s="20"/>
      <c r="AK18" s="20"/>
      <c r="AL18" s="20"/>
      <c r="AM18" s="20"/>
      <c r="AN18" s="20"/>
      <c r="AO18" s="20"/>
      <c r="AP18" s="15">
        <f t="shared" si="23"/>
        <v>0</v>
      </c>
      <c r="AQ18" s="28"/>
      <c r="AR18" s="29"/>
      <c r="AS18" s="29"/>
      <c r="AT18" s="29"/>
      <c r="AU18" s="29"/>
      <c r="AV18" s="29"/>
      <c r="AW18" s="29"/>
      <c r="AX18" s="29"/>
      <c r="AY18" s="29"/>
      <c r="AZ18" s="29"/>
      <c r="BA18" s="29"/>
      <c r="BB18" s="29"/>
      <c r="BC18" s="29"/>
      <c r="BD18" s="29"/>
      <c r="BE18" s="29"/>
      <c r="BF18" s="29"/>
      <c r="BG18" s="29"/>
      <c r="BH18" s="29"/>
      <c r="BI18" s="29"/>
      <c r="BJ18" s="30"/>
      <c r="BS18" s="172"/>
      <c r="BT18" s="172"/>
      <c r="BV18" s="168">
        <v>1</v>
      </c>
      <c r="BW18" s="40">
        <f t="shared" si="4"/>
        <v>0</v>
      </c>
      <c r="BX18" s="42">
        <f t="shared" si="8"/>
        <v>0</v>
      </c>
      <c r="BY18" s="168"/>
      <c r="BZ18" s="43">
        <f>BX18*BY18</f>
        <v>0</v>
      </c>
      <c r="CA18" s="38" t="str">
        <f t="shared" si="11"/>
        <v>-</v>
      </c>
      <c r="CB18" s="172">
        <f t="shared" si="26"/>
        <v>1</v>
      </c>
      <c r="CC18" s="172">
        <f t="shared" si="26"/>
        <v>1</v>
      </c>
      <c r="CD18" s="172">
        <f t="shared" si="26"/>
        <v>1</v>
      </c>
      <c r="CE18" s="172">
        <f t="shared" si="26"/>
        <v>1</v>
      </c>
      <c r="CF18" s="172">
        <f t="shared" si="26"/>
        <v>1</v>
      </c>
      <c r="CG18" s="172">
        <f t="shared" si="26"/>
        <v>1</v>
      </c>
      <c r="CH18" s="172">
        <f t="shared" si="26"/>
        <v>1</v>
      </c>
      <c r="CI18" s="172">
        <f t="shared" si="26"/>
        <v>1</v>
      </c>
      <c r="CJ18" s="172">
        <f t="shared" si="26"/>
        <v>1</v>
      </c>
      <c r="CK18" s="172">
        <f t="shared" si="26"/>
        <v>1</v>
      </c>
      <c r="CL18" s="172">
        <f t="shared" si="26"/>
        <v>1</v>
      </c>
      <c r="CM18" s="172">
        <f t="shared" si="26"/>
        <v>1</v>
      </c>
      <c r="CN18" s="172">
        <f t="shared" si="26"/>
        <v>1</v>
      </c>
      <c r="CO18" s="172">
        <f t="shared" si="26"/>
        <v>1</v>
      </c>
      <c r="CP18" s="172">
        <f t="shared" si="26"/>
        <v>1</v>
      </c>
      <c r="CQ18" s="172">
        <f t="shared" si="25"/>
        <v>1</v>
      </c>
      <c r="CR18" s="172">
        <f t="shared" si="25"/>
        <v>1</v>
      </c>
      <c r="CS18" s="172">
        <f t="shared" si="25"/>
        <v>1</v>
      </c>
      <c r="CT18" s="172">
        <f t="shared" si="25"/>
        <v>1</v>
      </c>
      <c r="CU18" s="172">
        <f t="shared" si="25"/>
        <v>1</v>
      </c>
      <c r="CW18" s="38" t="str">
        <f t="shared" si="5"/>
        <v>-</v>
      </c>
      <c r="CX18" s="38">
        <f t="shared" si="6"/>
        <v>0</v>
      </c>
      <c r="DA18" s="172"/>
      <c r="DB18" s="32" t="str">
        <f>IF(DB19="","",CONCATENATE("Warband ",CZ19," ",DG18))</f>
        <v/>
      </c>
      <c r="DD18" s="172">
        <f t="shared" si="18"/>
        <v>1</v>
      </c>
      <c r="DE18" s="172">
        <v>16</v>
      </c>
      <c r="DG18" s="49" t="str">
        <f>CONCATENATE("   ",DH18,"/",DI18,IF(DH18&gt;DI18," !",""))</f>
        <v xml:space="preserve">   0/12</v>
      </c>
      <c r="DH18" s="172">
        <f t="shared" ref="DH18" si="27">INDEX($CB$1:$CU$1,CZ19)+DJ18</f>
        <v>0</v>
      </c>
      <c r="DI18" s="172">
        <f t="shared" ref="DI18" si="28">IF(OR(DB19=$CW$9,DB19=$CW$10),0,12)</f>
        <v>12</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7"/>
        <v>0</v>
      </c>
    </row>
    <row r="19" spans="2:137" x14ac:dyDescent="0.25">
      <c r="B19" s="16" t="s">
        <v>471</v>
      </c>
      <c r="C19" s="15">
        <v>55</v>
      </c>
      <c r="D19" s="19"/>
      <c r="E19" s="19"/>
      <c r="F19" s="19"/>
      <c r="G19" s="19"/>
      <c r="H19" s="21"/>
      <c r="I19" s="21"/>
      <c r="J19" s="19"/>
      <c r="K19" s="19"/>
      <c r="L19" s="21"/>
      <c r="M19" s="19"/>
      <c r="N19" s="19"/>
      <c r="O19" s="19"/>
      <c r="P19" s="19"/>
      <c r="Q19" s="19"/>
      <c r="R19" s="31"/>
      <c r="S19" s="172">
        <f t="shared" si="24"/>
        <v>0</v>
      </c>
      <c r="T19" s="5"/>
      <c r="U19" s="13"/>
      <c r="V19" s="5"/>
      <c r="W19" s="5" t="str">
        <f t="shared" si="2"/>
        <v/>
      </c>
      <c r="X19" s="5"/>
      <c r="Y19" s="5"/>
      <c r="Z19" s="5"/>
      <c r="AA19" s="16" t="s">
        <v>481</v>
      </c>
      <c r="AB19" s="15">
        <v>8</v>
      </c>
      <c r="AC19" s="21"/>
      <c r="AD19" s="19"/>
      <c r="AE19" s="19"/>
      <c r="AF19" s="19"/>
      <c r="AG19" s="19"/>
      <c r="AH19" s="19"/>
      <c r="AI19" s="19"/>
      <c r="AJ19" s="19"/>
      <c r="AK19" s="19"/>
      <c r="AL19" s="19"/>
      <c r="AM19" s="19"/>
      <c r="AN19" s="19"/>
      <c r="AO19" s="19"/>
      <c r="AP19" s="15">
        <f>SUM(AQ19:BJ19)*(AB19+AC19)</f>
        <v>0</v>
      </c>
      <c r="AQ19" s="28"/>
      <c r="AR19" s="29"/>
      <c r="AS19" s="29"/>
      <c r="AT19" s="29"/>
      <c r="AU19" s="29"/>
      <c r="AV19" s="29"/>
      <c r="AW19" s="29"/>
      <c r="AX19" s="29"/>
      <c r="AY19" s="29"/>
      <c r="AZ19" s="29"/>
      <c r="BA19" s="29"/>
      <c r="BB19" s="29"/>
      <c r="BC19" s="29"/>
      <c r="BD19" s="29"/>
      <c r="BE19" s="29"/>
      <c r="BF19" s="29"/>
      <c r="BG19" s="29"/>
      <c r="BH19" s="29"/>
      <c r="BI19" s="29"/>
      <c r="BJ19" s="30"/>
      <c r="BS19" s="172"/>
      <c r="BT19" s="172"/>
      <c r="BV19" s="168">
        <v>1</v>
      </c>
      <c r="BW19" s="40">
        <f t="shared" si="4"/>
        <v>0</v>
      </c>
      <c r="BX19" s="42">
        <f t="shared" si="8"/>
        <v>0</v>
      </c>
      <c r="BY19" s="168">
        <f>AC19</f>
        <v>0</v>
      </c>
      <c r="BZ19" s="43">
        <f t="shared" si="10"/>
        <v>0</v>
      </c>
      <c r="CA19" s="38" t="str">
        <f t="shared" si="11"/>
        <v>-</v>
      </c>
      <c r="CB19" s="172">
        <f t="shared" si="26"/>
        <v>1</v>
      </c>
      <c r="CC19" s="172">
        <f t="shared" si="26"/>
        <v>1</v>
      </c>
      <c r="CD19" s="172">
        <f t="shared" si="26"/>
        <v>1</v>
      </c>
      <c r="CE19" s="172">
        <f t="shared" si="26"/>
        <v>1</v>
      </c>
      <c r="CF19" s="172">
        <f t="shared" si="26"/>
        <v>1</v>
      </c>
      <c r="CG19" s="172">
        <f t="shared" si="26"/>
        <v>1</v>
      </c>
      <c r="CH19" s="172">
        <f t="shared" si="26"/>
        <v>1</v>
      </c>
      <c r="CI19" s="172">
        <f t="shared" si="26"/>
        <v>1</v>
      </c>
      <c r="CJ19" s="172">
        <f t="shared" si="26"/>
        <v>1</v>
      </c>
      <c r="CK19" s="172">
        <f t="shared" si="26"/>
        <v>1</v>
      </c>
      <c r="CL19" s="172">
        <f t="shared" si="26"/>
        <v>1</v>
      </c>
      <c r="CM19" s="172">
        <f t="shared" si="26"/>
        <v>1</v>
      </c>
      <c r="CN19" s="172">
        <f t="shared" si="26"/>
        <v>1</v>
      </c>
      <c r="CO19" s="172">
        <f t="shared" si="26"/>
        <v>1</v>
      </c>
      <c r="CP19" s="172">
        <f t="shared" si="26"/>
        <v>1</v>
      </c>
      <c r="CQ19" s="172">
        <f t="shared" si="25"/>
        <v>1</v>
      </c>
      <c r="CR19" s="172">
        <f t="shared" si="25"/>
        <v>1</v>
      </c>
      <c r="CS19" s="172">
        <f t="shared" si="25"/>
        <v>1</v>
      </c>
      <c r="CT19" s="172">
        <f t="shared" si="25"/>
        <v>1</v>
      </c>
      <c r="CU19" s="172">
        <f t="shared" si="25"/>
        <v>1</v>
      </c>
      <c r="CW19" s="38" t="str">
        <f t="shared" si="5"/>
        <v>-</v>
      </c>
      <c r="CX19" s="38">
        <f t="shared" si="6"/>
        <v>0</v>
      </c>
      <c r="CZ19" s="172">
        <v>2</v>
      </c>
      <c r="DA19" s="172" t="s">
        <v>278</v>
      </c>
      <c r="DB19" s="32" t="str">
        <f>T(LOOKUP(CZ19,$DM$1:$EF$1,$DM$2:$EF$2))</f>
        <v/>
      </c>
      <c r="DD19" s="172">
        <f t="shared" si="18"/>
        <v>1</v>
      </c>
      <c r="DE19" s="172">
        <v>17</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7"/>
        <v>0</v>
      </c>
    </row>
    <row r="20" spans="2:137" x14ac:dyDescent="0.25">
      <c r="B20" s="16" t="s">
        <v>471</v>
      </c>
      <c r="C20" s="15">
        <v>55</v>
      </c>
      <c r="D20" s="20"/>
      <c r="E20" s="20"/>
      <c r="F20" s="20"/>
      <c r="G20" s="20"/>
      <c r="H20" s="21"/>
      <c r="I20" s="21"/>
      <c r="J20" s="20"/>
      <c r="K20" s="20"/>
      <c r="L20" s="21"/>
      <c r="M20" s="20"/>
      <c r="N20" s="20"/>
      <c r="O20" s="20"/>
      <c r="P20" s="20"/>
      <c r="Q20" s="20"/>
      <c r="R20" s="31"/>
      <c r="S20" s="172">
        <f t="shared" si="24"/>
        <v>0</v>
      </c>
      <c r="T20" s="5"/>
      <c r="U20" s="13"/>
      <c r="V20" s="5"/>
      <c r="W20" s="5" t="str">
        <f t="shared" si="2"/>
        <v/>
      </c>
      <c r="X20" s="5"/>
      <c r="Y20" s="5"/>
      <c r="Z20" s="5"/>
      <c r="AA20" s="16" t="s">
        <v>481</v>
      </c>
      <c r="AB20" s="15">
        <v>8</v>
      </c>
      <c r="AC20" s="21"/>
      <c r="AD20" s="20"/>
      <c r="AE20" s="20"/>
      <c r="AF20" s="20"/>
      <c r="AG20" s="20"/>
      <c r="AH20" s="20"/>
      <c r="AI20" s="20"/>
      <c r="AJ20" s="20"/>
      <c r="AK20" s="20"/>
      <c r="AL20" s="20"/>
      <c r="AM20" s="20"/>
      <c r="AN20" s="20"/>
      <c r="AO20" s="20"/>
      <c r="AP20" s="15">
        <f>SUM(AQ20:BJ20)*(AB20+AC20)</f>
        <v>0</v>
      </c>
      <c r="AQ20" s="28"/>
      <c r="AR20" s="29"/>
      <c r="AS20" s="29"/>
      <c r="AT20" s="29"/>
      <c r="AU20" s="29"/>
      <c r="AV20" s="29"/>
      <c r="AW20" s="29"/>
      <c r="AX20" s="29"/>
      <c r="AY20" s="29"/>
      <c r="AZ20" s="29"/>
      <c r="BA20" s="29"/>
      <c r="BB20" s="29"/>
      <c r="BC20" s="29"/>
      <c r="BD20" s="29"/>
      <c r="BE20" s="29"/>
      <c r="BF20" s="29"/>
      <c r="BG20" s="29"/>
      <c r="BH20" s="29"/>
      <c r="BI20" s="29"/>
      <c r="BJ20" s="30"/>
      <c r="BS20" s="172"/>
      <c r="BT20" s="172"/>
      <c r="BV20" s="168">
        <v>1</v>
      </c>
      <c r="BW20" s="40">
        <f t="shared" si="4"/>
        <v>0</v>
      </c>
      <c r="BX20" s="42">
        <f t="shared" si="8"/>
        <v>0</v>
      </c>
      <c r="BY20" s="168">
        <f t="shared" ref="BY20:BY23" si="29">AC20</f>
        <v>0</v>
      </c>
      <c r="BZ20" s="43">
        <f t="shared" si="10"/>
        <v>0</v>
      </c>
      <c r="CA20" s="38" t="str">
        <f t="shared" si="11"/>
        <v>-</v>
      </c>
      <c r="CB20" s="172">
        <f t="shared" si="26"/>
        <v>1</v>
      </c>
      <c r="CC20" s="172">
        <f t="shared" si="26"/>
        <v>1</v>
      </c>
      <c r="CD20" s="172">
        <f t="shared" si="26"/>
        <v>1</v>
      </c>
      <c r="CE20" s="172">
        <f t="shared" si="26"/>
        <v>1</v>
      </c>
      <c r="CF20" s="172">
        <f t="shared" si="26"/>
        <v>1</v>
      </c>
      <c r="CG20" s="172">
        <f t="shared" si="26"/>
        <v>1</v>
      </c>
      <c r="CH20" s="172">
        <f t="shared" si="26"/>
        <v>1</v>
      </c>
      <c r="CI20" s="172">
        <f t="shared" si="26"/>
        <v>1</v>
      </c>
      <c r="CJ20" s="172">
        <f t="shared" si="26"/>
        <v>1</v>
      </c>
      <c r="CK20" s="172">
        <f t="shared" si="26"/>
        <v>1</v>
      </c>
      <c r="CL20" s="172">
        <f t="shared" si="26"/>
        <v>1</v>
      </c>
      <c r="CM20" s="172">
        <f t="shared" si="26"/>
        <v>1</v>
      </c>
      <c r="CN20" s="172">
        <f t="shared" si="26"/>
        <v>1</v>
      </c>
      <c r="CO20" s="172">
        <f t="shared" si="26"/>
        <v>1</v>
      </c>
      <c r="CP20" s="172">
        <f t="shared" si="26"/>
        <v>1</v>
      </c>
      <c r="CQ20" s="172">
        <f t="shared" si="25"/>
        <v>1</v>
      </c>
      <c r="CR20" s="172">
        <f t="shared" si="25"/>
        <v>1</v>
      </c>
      <c r="CS20" s="172">
        <f t="shared" si="25"/>
        <v>1</v>
      </c>
      <c r="CT20" s="172">
        <f t="shared" si="25"/>
        <v>1</v>
      </c>
      <c r="CU20" s="172">
        <f t="shared" si="25"/>
        <v>1</v>
      </c>
      <c r="CW20" s="38" t="str">
        <f t="shared" si="5"/>
        <v>-</v>
      </c>
      <c r="CX20" s="38">
        <f t="shared" si="6"/>
        <v>0</v>
      </c>
      <c r="DA20" s="172">
        <v>1</v>
      </c>
      <c r="DB20" s="32" t="str">
        <f t="shared" ref="DB20:DB31" si="30">T(CONCATENATE(LOOKUP(DA20,CC$3:CC$80,AR$3:AR$80)," ",LOOKUP(DA20,CC$3:CC$80,$CA$3:$CA$80)))</f>
        <v xml:space="preserve"> </v>
      </c>
      <c r="DD20" s="172">
        <f t="shared" si="18"/>
        <v>1</v>
      </c>
      <c r="DE20" s="172">
        <v>18</v>
      </c>
      <c r="DL20" s="172">
        <f t="shared" si="13"/>
        <v>0</v>
      </c>
      <c r="DM20" s="172">
        <f t="shared" si="14"/>
        <v>1</v>
      </c>
      <c r="DN20" s="172">
        <f t="shared" si="15"/>
        <v>1</v>
      </c>
      <c r="DO20" s="172">
        <f t="shared" ref="DO20:DU35" si="31">IF(OR($CX19=0,ISERROR(SEARCH(DO$1,SUBSTITUTE($CX19,DY$1,"")))),DO19,DO19+1)</f>
        <v>1</v>
      </c>
      <c r="DP20" s="172">
        <f t="shared" si="31"/>
        <v>1</v>
      </c>
      <c r="DQ20" s="172">
        <f t="shared" si="31"/>
        <v>1</v>
      </c>
      <c r="DR20" s="172">
        <f t="shared" si="31"/>
        <v>1</v>
      </c>
      <c r="DS20" s="172">
        <f t="shared" si="31"/>
        <v>1</v>
      </c>
      <c r="DT20" s="172">
        <f t="shared" si="31"/>
        <v>1</v>
      </c>
      <c r="DU20" s="172">
        <f t="shared" si="31"/>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7"/>
        <v>0</v>
      </c>
    </row>
    <row r="21" spans="2:137" x14ac:dyDescent="0.25">
      <c r="T21" s="5"/>
      <c r="U21" s="13"/>
      <c r="V21" s="5"/>
      <c r="W21" s="5" t="str">
        <f t="shared" si="2"/>
        <v/>
      </c>
      <c r="X21" s="5"/>
      <c r="Y21" s="5"/>
      <c r="Z21" s="5"/>
      <c r="AA21" s="16" t="s">
        <v>482</v>
      </c>
      <c r="AB21" s="15">
        <v>25</v>
      </c>
      <c r="AC21" s="21"/>
      <c r="AD21" s="19"/>
      <c r="AE21" s="19"/>
      <c r="AF21" s="19"/>
      <c r="AG21" s="19"/>
      <c r="AH21" s="19"/>
      <c r="AI21" s="19"/>
      <c r="AJ21" s="19"/>
      <c r="AK21" s="19"/>
      <c r="AL21" s="19"/>
      <c r="AM21" s="19"/>
      <c r="AN21" s="19"/>
      <c r="AO21" s="19"/>
      <c r="AP21" s="15">
        <f>SUM(AQ21:BJ21)*(AB21+AC21)</f>
        <v>0</v>
      </c>
      <c r="AQ21" s="28"/>
      <c r="AR21" s="29"/>
      <c r="AS21" s="29"/>
      <c r="AT21" s="29"/>
      <c r="AU21" s="29"/>
      <c r="AV21" s="29"/>
      <c r="AW21" s="29"/>
      <c r="AX21" s="29"/>
      <c r="AY21" s="29"/>
      <c r="AZ21" s="29"/>
      <c r="BA21" s="29"/>
      <c r="BB21" s="29"/>
      <c r="BC21" s="29"/>
      <c r="BD21" s="29"/>
      <c r="BE21" s="29"/>
      <c r="BF21" s="29"/>
      <c r="BG21" s="29"/>
      <c r="BH21" s="29"/>
      <c r="BI21" s="29"/>
      <c r="BJ21" s="30"/>
      <c r="BS21" s="172"/>
      <c r="BT21" s="172"/>
      <c r="BV21" s="168">
        <v>1</v>
      </c>
      <c r="BW21" s="40">
        <f t="shared" si="4"/>
        <v>0</v>
      </c>
      <c r="BX21" s="42">
        <f t="shared" si="8"/>
        <v>0</v>
      </c>
      <c r="BY21" s="168">
        <f t="shared" si="29"/>
        <v>0</v>
      </c>
      <c r="BZ21" s="43">
        <f t="shared" si="10"/>
        <v>0</v>
      </c>
      <c r="CA21" s="38" t="str">
        <f t="shared" si="11"/>
        <v>-</v>
      </c>
      <c r="CB21" s="172">
        <f t="shared" si="26"/>
        <v>1</v>
      </c>
      <c r="CC21" s="172">
        <f t="shared" si="26"/>
        <v>1</v>
      </c>
      <c r="CD21" s="172">
        <f t="shared" si="26"/>
        <v>1</v>
      </c>
      <c r="CE21" s="172">
        <f t="shared" si="26"/>
        <v>1</v>
      </c>
      <c r="CF21" s="172">
        <f t="shared" si="26"/>
        <v>1</v>
      </c>
      <c r="CG21" s="172">
        <f t="shared" si="26"/>
        <v>1</v>
      </c>
      <c r="CH21" s="172">
        <f t="shared" si="26"/>
        <v>1</v>
      </c>
      <c r="CI21" s="172">
        <f t="shared" si="26"/>
        <v>1</v>
      </c>
      <c r="CJ21" s="172">
        <f t="shared" si="26"/>
        <v>1</v>
      </c>
      <c r="CK21" s="172">
        <f t="shared" si="26"/>
        <v>1</v>
      </c>
      <c r="CL21" s="172">
        <f t="shared" si="26"/>
        <v>1</v>
      </c>
      <c r="CM21" s="172">
        <f t="shared" si="26"/>
        <v>1</v>
      </c>
      <c r="CN21" s="172">
        <f t="shared" si="26"/>
        <v>1</v>
      </c>
      <c r="CO21" s="172">
        <f t="shared" si="26"/>
        <v>1</v>
      </c>
      <c r="CP21" s="172">
        <f t="shared" si="26"/>
        <v>1</v>
      </c>
      <c r="CQ21" s="172">
        <f t="shared" si="25"/>
        <v>1</v>
      </c>
      <c r="CR21" s="172">
        <f t="shared" si="25"/>
        <v>1</v>
      </c>
      <c r="CS21" s="172">
        <f t="shared" si="25"/>
        <v>1</v>
      </c>
      <c r="CT21" s="172">
        <f t="shared" si="25"/>
        <v>1</v>
      </c>
      <c r="CU21" s="172">
        <f t="shared" si="25"/>
        <v>1</v>
      </c>
      <c r="DA21" s="172">
        <v>2</v>
      </c>
      <c r="DB21" s="32" t="str">
        <f t="shared" si="30"/>
        <v xml:space="preserve"> </v>
      </c>
      <c r="DD21" s="172">
        <f t="shared" si="18"/>
        <v>1</v>
      </c>
      <c r="DE21" s="172">
        <v>19</v>
      </c>
      <c r="DL21" s="172">
        <f t="shared" si="13"/>
        <v>0</v>
      </c>
      <c r="DM21" s="172">
        <f t="shared" si="14"/>
        <v>1</v>
      </c>
      <c r="DN21" s="172">
        <f t="shared" si="15"/>
        <v>1</v>
      </c>
      <c r="DO21" s="172">
        <f t="shared" si="31"/>
        <v>1</v>
      </c>
      <c r="DP21" s="172">
        <f t="shared" si="31"/>
        <v>1</v>
      </c>
      <c r="DQ21" s="172">
        <f t="shared" si="31"/>
        <v>1</v>
      </c>
      <c r="DR21" s="172">
        <f t="shared" si="31"/>
        <v>1</v>
      </c>
      <c r="DS21" s="172">
        <f t="shared" si="31"/>
        <v>1</v>
      </c>
      <c r="DT21" s="172">
        <f t="shared" si="31"/>
        <v>1</v>
      </c>
      <c r="DU21" s="172">
        <f t="shared" si="31"/>
        <v>1</v>
      </c>
      <c r="DV21" s="172">
        <f t="shared" ref="DV21:EF36" si="32">IF(OR($CX20=0,ISERROR(SEARCH(DV$1,$CX20))),DV20,DV20+1)</f>
        <v>1</v>
      </c>
      <c r="DW21" s="172">
        <f t="shared" si="32"/>
        <v>1</v>
      </c>
      <c r="DX21" s="172">
        <f t="shared" si="32"/>
        <v>1</v>
      </c>
      <c r="DY21" s="172">
        <f t="shared" si="32"/>
        <v>1</v>
      </c>
      <c r="DZ21" s="172">
        <f t="shared" si="32"/>
        <v>1</v>
      </c>
      <c r="EA21" s="172">
        <f t="shared" si="32"/>
        <v>1</v>
      </c>
      <c r="EB21" s="172">
        <f t="shared" si="32"/>
        <v>1</v>
      </c>
      <c r="EC21" s="172">
        <f t="shared" si="32"/>
        <v>1</v>
      </c>
      <c r="ED21" s="172">
        <f t="shared" si="32"/>
        <v>1</v>
      </c>
      <c r="EE21" s="172">
        <f t="shared" si="32"/>
        <v>1</v>
      </c>
      <c r="EF21" s="172">
        <f t="shared" si="32"/>
        <v>1</v>
      </c>
      <c r="EG21" s="172">
        <f t="shared" si="7"/>
        <v>0</v>
      </c>
    </row>
    <row r="22" spans="2:137" x14ac:dyDescent="0.25">
      <c r="T22" s="5"/>
      <c r="U22" s="13"/>
      <c r="V22" s="5"/>
      <c r="W22" s="5" t="str">
        <f t="shared" si="2"/>
        <v/>
      </c>
      <c r="X22" s="5"/>
      <c r="Y22" s="5"/>
      <c r="Z22" s="5"/>
      <c r="AA22" s="16" t="s">
        <v>482</v>
      </c>
      <c r="AB22" s="15">
        <v>25</v>
      </c>
      <c r="AC22" s="21"/>
      <c r="AD22" s="20"/>
      <c r="AE22" s="20"/>
      <c r="AF22" s="20"/>
      <c r="AG22" s="20"/>
      <c r="AH22" s="20"/>
      <c r="AI22" s="20"/>
      <c r="AJ22" s="20"/>
      <c r="AK22" s="20"/>
      <c r="AL22" s="20"/>
      <c r="AM22" s="20"/>
      <c r="AN22" s="20"/>
      <c r="AO22" s="20"/>
      <c r="AP22" s="15">
        <f>SUM(AQ22:BJ22)*(AB22+AC22)</f>
        <v>0</v>
      </c>
      <c r="AQ22" s="28"/>
      <c r="AR22" s="29"/>
      <c r="AS22" s="29"/>
      <c r="AT22" s="29"/>
      <c r="AU22" s="29"/>
      <c r="AV22" s="29"/>
      <c r="AW22" s="29"/>
      <c r="AX22" s="29"/>
      <c r="AY22" s="29"/>
      <c r="AZ22" s="29"/>
      <c r="BA22" s="29"/>
      <c r="BB22" s="29"/>
      <c r="BC22" s="29"/>
      <c r="BD22" s="29"/>
      <c r="BE22" s="29"/>
      <c r="BF22" s="29"/>
      <c r="BG22" s="29"/>
      <c r="BH22" s="29"/>
      <c r="BI22" s="29"/>
      <c r="BJ22" s="30"/>
      <c r="BS22" s="172"/>
      <c r="BT22" s="172"/>
      <c r="BV22" s="168">
        <v>1</v>
      </c>
      <c r="BW22" s="40">
        <f t="shared" si="4"/>
        <v>0</v>
      </c>
      <c r="BX22" s="42">
        <f t="shared" si="8"/>
        <v>0</v>
      </c>
      <c r="BY22" s="168">
        <f t="shared" si="29"/>
        <v>0</v>
      </c>
      <c r="BZ22" s="43">
        <f t="shared" si="10"/>
        <v>0</v>
      </c>
      <c r="CA22" s="38" t="str">
        <f t="shared" si="11"/>
        <v>-</v>
      </c>
      <c r="CB22" s="172">
        <f t="shared" si="26"/>
        <v>1</v>
      </c>
      <c r="CC22" s="172">
        <f t="shared" si="26"/>
        <v>1</v>
      </c>
      <c r="CD22" s="172">
        <f t="shared" si="26"/>
        <v>1</v>
      </c>
      <c r="CE22" s="172">
        <f t="shared" si="26"/>
        <v>1</v>
      </c>
      <c r="CF22" s="172">
        <f t="shared" si="26"/>
        <v>1</v>
      </c>
      <c r="CG22" s="172">
        <f t="shared" si="26"/>
        <v>1</v>
      </c>
      <c r="CH22" s="172">
        <f t="shared" si="26"/>
        <v>1</v>
      </c>
      <c r="CI22" s="172">
        <f t="shared" si="26"/>
        <v>1</v>
      </c>
      <c r="CJ22" s="172">
        <f t="shared" si="26"/>
        <v>1</v>
      </c>
      <c r="CK22" s="172">
        <f t="shared" si="26"/>
        <v>1</v>
      </c>
      <c r="CL22" s="172">
        <f t="shared" si="26"/>
        <v>1</v>
      </c>
      <c r="CM22" s="172">
        <f t="shared" si="26"/>
        <v>1</v>
      </c>
      <c r="CN22" s="172">
        <f t="shared" si="26"/>
        <v>1</v>
      </c>
      <c r="CO22" s="172">
        <f t="shared" si="26"/>
        <v>1</v>
      </c>
      <c r="CP22" s="172">
        <f t="shared" si="26"/>
        <v>1</v>
      </c>
      <c r="CQ22" s="172">
        <f t="shared" si="25"/>
        <v>1</v>
      </c>
      <c r="CR22" s="172">
        <f t="shared" si="25"/>
        <v>1</v>
      </c>
      <c r="CS22" s="172">
        <f t="shared" si="25"/>
        <v>1</v>
      </c>
      <c r="CT22" s="172">
        <f t="shared" si="25"/>
        <v>1</v>
      </c>
      <c r="CU22" s="172">
        <f t="shared" si="25"/>
        <v>1</v>
      </c>
      <c r="DA22" s="172">
        <v>3</v>
      </c>
      <c r="DB22" s="32" t="str">
        <f t="shared" si="30"/>
        <v xml:space="preserve"> </v>
      </c>
      <c r="DD22" s="172">
        <f t="shared" si="18"/>
        <v>1</v>
      </c>
      <c r="DE22" s="172">
        <v>20</v>
      </c>
      <c r="DL22" s="172">
        <f t="shared" si="13"/>
        <v>0</v>
      </c>
      <c r="DM22" s="172">
        <f t="shared" si="14"/>
        <v>1</v>
      </c>
      <c r="DN22" s="172">
        <f t="shared" si="15"/>
        <v>1</v>
      </c>
      <c r="DO22" s="172">
        <f t="shared" si="31"/>
        <v>1</v>
      </c>
      <c r="DP22" s="172">
        <f t="shared" si="31"/>
        <v>1</v>
      </c>
      <c r="DQ22" s="172">
        <f t="shared" si="31"/>
        <v>1</v>
      </c>
      <c r="DR22" s="172">
        <f t="shared" si="31"/>
        <v>1</v>
      </c>
      <c r="DS22" s="172">
        <f t="shared" si="31"/>
        <v>1</v>
      </c>
      <c r="DT22" s="172">
        <f t="shared" si="31"/>
        <v>1</v>
      </c>
      <c r="DU22" s="172">
        <f t="shared" si="31"/>
        <v>1</v>
      </c>
      <c r="DV22" s="172">
        <f t="shared" si="32"/>
        <v>1</v>
      </c>
      <c r="DW22" s="172">
        <f t="shared" si="32"/>
        <v>1</v>
      </c>
      <c r="DX22" s="172">
        <f t="shared" si="32"/>
        <v>1</v>
      </c>
      <c r="DY22" s="172">
        <f t="shared" si="32"/>
        <v>1</v>
      </c>
      <c r="DZ22" s="172">
        <f t="shared" si="32"/>
        <v>1</v>
      </c>
      <c r="EA22" s="172">
        <f t="shared" si="32"/>
        <v>1</v>
      </c>
      <c r="EB22" s="172">
        <f t="shared" si="32"/>
        <v>1</v>
      </c>
      <c r="EC22" s="172">
        <f t="shared" si="32"/>
        <v>1</v>
      </c>
      <c r="ED22" s="172">
        <f t="shared" si="32"/>
        <v>1</v>
      </c>
      <c r="EE22" s="172">
        <f t="shared" si="32"/>
        <v>1</v>
      </c>
      <c r="EF22" s="172">
        <f t="shared" si="32"/>
        <v>1</v>
      </c>
      <c r="EG22" s="172">
        <f t="shared" si="7"/>
        <v>0</v>
      </c>
    </row>
    <row r="23" spans="2:137" x14ac:dyDescent="0.25">
      <c r="T23" s="5"/>
      <c r="U23" s="13"/>
      <c r="V23" s="5"/>
      <c r="W23" s="5" t="str">
        <f t="shared" si="2"/>
        <v/>
      </c>
      <c r="X23" s="5"/>
      <c r="Y23" s="5"/>
      <c r="Z23" s="5"/>
      <c r="AA23" s="16" t="s">
        <v>483</v>
      </c>
      <c r="AB23" s="15">
        <v>13</v>
      </c>
      <c r="AC23" s="19"/>
      <c r="AD23" s="19"/>
      <c r="AE23" s="19"/>
      <c r="AF23" s="19"/>
      <c r="AG23" s="19"/>
      <c r="AH23" s="19"/>
      <c r="AI23" s="19"/>
      <c r="AJ23" s="19"/>
      <c r="AK23" s="19"/>
      <c r="AL23" s="19"/>
      <c r="AM23" s="19"/>
      <c r="AN23" s="19"/>
      <c r="AO23" s="19"/>
      <c r="AP23" s="15">
        <f>SUM(AQ23:BJ23)*AB23</f>
        <v>0</v>
      </c>
      <c r="AQ23" s="28"/>
      <c r="AR23" s="29"/>
      <c r="AS23" s="29"/>
      <c r="AT23" s="29"/>
      <c r="AU23" s="29"/>
      <c r="AV23" s="29"/>
      <c r="AW23" s="29"/>
      <c r="AX23" s="29"/>
      <c r="AY23" s="29"/>
      <c r="AZ23" s="29"/>
      <c r="BA23" s="29"/>
      <c r="BB23" s="29"/>
      <c r="BC23" s="29"/>
      <c r="BD23" s="29"/>
      <c r="BE23" s="29"/>
      <c r="BF23" s="29"/>
      <c r="BG23" s="29"/>
      <c r="BH23" s="29"/>
      <c r="BI23" s="29"/>
      <c r="BJ23" s="30"/>
      <c r="BS23" s="172"/>
      <c r="BT23" s="172"/>
      <c r="BV23" s="168">
        <v>1</v>
      </c>
      <c r="BW23" s="40">
        <f t="shared" si="4"/>
        <v>0</v>
      </c>
      <c r="BX23" s="42">
        <f t="shared" si="8"/>
        <v>0</v>
      </c>
      <c r="BY23" s="168">
        <f t="shared" si="29"/>
        <v>0</v>
      </c>
      <c r="BZ23" s="43">
        <f t="shared" si="10"/>
        <v>0</v>
      </c>
      <c r="CA23" s="38" t="str">
        <f t="shared" si="11"/>
        <v>-</v>
      </c>
      <c r="CB23" s="172">
        <f t="shared" si="26"/>
        <v>1</v>
      </c>
      <c r="CC23" s="172">
        <f t="shared" si="26"/>
        <v>1</v>
      </c>
      <c r="CD23" s="172">
        <f t="shared" si="26"/>
        <v>1</v>
      </c>
      <c r="CE23" s="172">
        <f t="shared" si="26"/>
        <v>1</v>
      </c>
      <c r="CF23" s="172">
        <f t="shared" si="26"/>
        <v>1</v>
      </c>
      <c r="CG23" s="172">
        <f t="shared" si="26"/>
        <v>1</v>
      </c>
      <c r="CH23" s="172">
        <f t="shared" si="26"/>
        <v>1</v>
      </c>
      <c r="CI23" s="172">
        <f t="shared" si="26"/>
        <v>1</v>
      </c>
      <c r="CJ23" s="172">
        <f t="shared" si="26"/>
        <v>1</v>
      </c>
      <c r="CK23" s="172">
        <f t="shared" si="26"/>
        <v>1</v>
      </c>
      <c r="CL23" s="172">
        <f t="shared" si="26"/>
        <v>1</v>
      </c>
      <c r="CM23" s="172">
        <f t="shared" si="26"/>
        <v>1</v>
      </c>
      <c r="CN23" s="172">
        <f t="shared" si="26"/>
        <v>1</v>
      </c>
      <c r="CO23" s="172">
        <f t="shared" si="26"/>
        <v>1</v>
      </c>
      <c r="CP23" s="172">
        <f t="shared" si="26"/>
        <v>1</v>
      </c>
      <c r="CQ23" s="172">
        <f t="shared" si="25"/>
        <v>1</v>
      </c>
      <c r="CR23" s="172">
        <f t="shared" si="25"/>
        <v>1</v>
      </c>
      <c r="CS23" s="172">
        <f t="shared" si="25"/>
        <v>1</v>
      </c>
      <c r="CT23" s="172">
        <f t="shared" si="25"/>
        <v>1</v>
      </c>
      <c r="CU23" s="172">
        <f t="shared" si="25"/>
        <v>1</v>
      </c>
      <c r="DA23" s="172">
        <v>4</v>
      </c>
      <c r="DB23" s="32" t="str">
        <f t="shared" si="30"/>
        <v xml:space="preserve"> </v>
      </c>
      <c r="DD23" s="172">
        <f t="shared" si="18"/>
        <v>1</v>
      </c>
      <c r="DE23" s="172">
        <v>21</v>
      </c>
      <c r="DL23" s="172">
        <f t="shared" si="13"/>
        <v>0</v>
      </c>
      <c r="DM23" s="172">
        <f t="shared" si="14"/>
        <v>1</v>
      </c>
      <c r="DN23" s="172">
        <f t="shared" si="15"/>
        <v>1</v>
      </c>
      <c r="DO23" s="172">
        <f t="shared" si="31"/>
        <v>1</v>
      </c>
      <c r="DP23" s="172">
        <f t="shared" si="31"/>
        <v>1</v>
      </c>
      <c r="DQ23" s="172">
        <f t="shared" si="31"/>
        <v>1</v>
      </c>
      <c r="DR23" s="172">
        <f t="shared" si="31"/>
        <v>1</v>
      </c>
      <c r="DS23" s="172">
        <f t="shared" si="31"/>
        <v>1</v>
      </c>
      <c r="DT23" s="172">
        <f t="shared" si="31"/>
        <v>1</v>
      </c>
      <c r="DU23" s="172">
        <f t="shared" si="31"/>
        <v>1</v>
      </c>
      <c r="DV23" s="172">
        <f t="shared" si="32"/>
        <v>1</v>
      </c>
      <c r="DW23" s="172">
        <f t="shared" si="32"/>
        <v>1</v>
      </c>
      <c r="DX23" s="172">
        <f t="shared" si="32"/>
        <v>1</v>
      </c>
      <c r="DY23" s="172">
        <f t="shared" si="32"/>
        <v>1</v>
      </c>
      <c r="DZ23" s="172">
        <f t="shared" si="32"/>
        <v>1</v>
      </c>
      <c r="EA23" s="172">
        <f t="shared" si="32"/>
        <v>1</v>
      </c>
      <c r="EB23" s="172">
        <f t="shared" si="32"/>
        <v>1</v>
      </c>
      <c r="EC23" s="172">
        <f t="shared" si="32"/>
        <v>1</v>
      </c>
      <c r="ED23" s="172">
        <f t="shared" si="32"/>
        <v>1</v>
      </c>
      <c r="EE23" s="172">
        <f t="shared" si="32"/>
        <v>1</v>
      </c>
      <c r="EF23" s="172">
        <f t="shared" si="32"/>
        <v>1</v>
      </c>
      <c r="EG23" s="172">
        <f t="shared" si="7"/>
        <v>0</v>
      </c>
    </row>
    <row r="24" spans="2:137" x14ac:dyDescent="0.25">
      <c r="T24" s="5"/>
      <c r="U24" s="13"/>
      <c r="V24" s="5"/>
      <c r="W24" s="5" t="str">
        <f t="shared" si="2"/>
        <v/>
      </c>
      <c r="X24" s="5"/>
      <c r="Y24" s="5"/>
      <c r="Z24" s="5"/>
      <c r="AA24" s="16" t="s">
        <v>484</v>
      </c>
      <c r="AB24" s="15">
        <v>13</v>
      </c>
      <c r="AC24" s="20"/>
      <c r="AD24" s="20"/>
      <c r="AE24" s="20"/>
      <c r="AF24" s="20"/>
      <c r="AG24" s="20"/>
      <c r="AH24" s="20"/>
      <c r="AI24" s="20"/>
      <c r="AJ24" s="20"/>
      <c r="AK24" s="20"/>
      <c r="AL24" s="20"/>
      <c r="AM24" s="20"/>
      <c r="AN24" s="20"/>
      <c r="AO24" s="20"/>
      <c r="AP24" s="15">
        <f>SUM(AQ24:BJ24)*AB24</f>
        <v>0</v>
      </c>
      <c r="AQ24" s="28"/>
      <c r="AR24" s="29"/>
      <c r="AS24" s="29"/>
      <c r="AT24" s="29"/>
      <c r="AU24" s="29"/>
      <c r="AV24" s="29"/>
      <c r="AW24" s="29"/>
      <c r="AX24" s="29"/>
      <c r="AY24" s="29"/>
      <c r="AZ24" s="29"/>
      <c r="BA24" s="29"/>
      <c r="BB24" s="29"/>
      <c r="BC24" s="29"/>
      <c r="BD24" s="29"/>
      <c r="BE24" s="29"/>
      <c r="BF24" s="29"/>
      <c r="BG24" s="29"/>
      <c r="BH24" s="29"/>
      <c r="BI24" s="29"/>
      <c r="BJ24" s="30"/>
      <c r="BS24" s="172"/>
      <c r="BT24" s="172"/>
      <c r="BV24" s="168">
        <v>1</v>
      </c>
      <c r="BW24" s="40">
        <f t="shared" si="4"/>
        <v>0</v>
      </c>
      <c r="BX24" s="42">
        <f t="shared" si="8"/>
        <v>0</v>
      </c>
      <c r="BY24" s="168"/>
      <c r="BZ24" s="43">
        <f t="shared" si="10"/>
        <v>0</v>
      </c>
      <c r="CA24" s="38" t="str">
        <f t="shared" si="11"/>
        <v>-</v>
      </c>
      <c r="CB24" s="172">
        <f t="shared" si="26"/>
        <v>1</v>
      </c>
      <c r="CC24" s="172">
        <f t="shared" si="26"/>
        <v>1</v>
      </c>
      <c r="CD24" s="172">
        <f t="shared" si="26"/>
        <v>1</v>
      </c>
      <c r="CE24" s="172">
        <f t="shared" si="26"/>
        <v>1</v>
      </c>
      <c r="CF24" s="172">
        <f t="shared" si="26"/>
        <v>1</v>
      </c>
      <c r="CG24" s="172">
        <f t="shared" si="26"/>
        <v>1</v>
      </c>
      <c r="CH24" s="172">
        <f t="shared" si="26"/>
        <v>1</v>
      </c>
      <c r="CI24" s="172">
        <f t="shared" si="26"/>
        <v>1</v>
      </c>
      <c r="CJ24" s="172">
        <f t="shared" si="26"/>
        <v>1</v>
      </c>
      <c r="CK24" s="172">
        <f t="shared" si="26"/>
        <v>1</v>
      </c>
      <c r="CL24" s="172">
        <f t="shared" si="26"/>
        <v>1</v>
      </c>
      <c r="CM24" s="172">
        <f t="shared" si="26"/>
        <v>1</v>
      </c>
      <c r="CN24" s="172">
        <f t="shared" si="26"/>
        <v>1</v>
      </c>
      <c r="CO24" s="172">
        <f t="shared" si="26"/>
        <v>1</v>
      </c>
      <c r="CP24" s="172">
        <f t="shared" si="26"/>
        <v>1</v>
      </c>
      <c r="CQ24" s="172">
        <f t="shared" si="25"/>
        <v>1</v>
      </c>
      <c r="CR24" s="172">
        <f t="shared" si="25"/>
        <v>1</v>
      </c>
      <c r="CS24" s="172">
        <f t="shared" si="25"/>
        <v>1</v>
      </c>
      <c r="CT24" s="172">
        <f t="shared" si="25"/>
        <v>1</v>
      </c>
      <c r="CU24" s="172">
        <f t="shared" si="25"/>
        <v>1</v>
      </c>
      <c r="DA24" s="172">
        <v>5</v>
      </c>
      <c r="DB24" s="32" t="str">
        <f t="shared" si="30"/>
        <v xml:space="preserve"> </v>
      </c>
      <c r="DD24" s="172">
        <f t="shared" si="18"/>
        <v>1</v>
      </c>
      <c r="DE24" s="172">
        <v>22</v>
      </c>
      <c r="DL24" s="172">
        <f t="shared" si="13"/>
        <v>0</v>
      </c>
      <c r="DM24" s="172">
        <f t="shared" si="14"/>
        <v>1</v>
      </c>
      <c r="DN24" s="172">
        <f t="shared" si="15"/>
        <v>1</v>
      </c>
      <c r="DO24" s="172">
        <f t="shared" si="31"/>
        <v>1</v>
      </c>
      <c r="DP24" s="172">
        <f t="shared" si="31"/>
        <v>1</v>
      </c>
      <c r="DQ24" s="172">
        <f t="shared" si="31"/>
        <v>1</v>
      </c>
      <c r="DR24" s="172">
        <f t="shared" si="31"/>
        <v>1</v>
      </c>
      <c r="DS24" s="172">
        <f t="shared" si="31"/>
        <v>1</v>
      </c>
      <c r="DT24" s="172">
        <f t="shared" si="31"/>
        <v>1</v>
      </c>
      <c r="DU24" s="172">
        <f t="shared" si="31"/>
        <v>1</v>
      </c>
      <c r="DV24" s="172">
        <f t="shared" si="32"/>
        <v>1</v>
      </c>
      <c r="DW24" s="172">
        <f t="shared" si="32"/>
        <v>1</v>
      </c>
      <c r="DX24" s="172">
        <f t="shared" si="32"/>
        <v>1</v>
      </c>
      <c r="DY24" s="172">
        <f t="shared" si="32"/>
        <v>1</v>
      </c>
      <c r="DZ24" s="172">
        <f t="shared" si="32"/>
        <v>1</v>
      </c>
      <c r="EA24" s="172">
        <f t="shared" si="32"/>
        <v>1</v>
      </c>
      <c r="EB24" s="172">
        <f t="shared" si="32"/>
        <v>1</v>
      </c>
      <c r="EC24" s="172">
        <f t="shared" si="32"/>
        <v>1</v>
      </c>
      <c r="ED24" s="172">
        <f t="shared" si="32"/>
        <v>1</v>
      </c>
      <c r="EE24" s="172">
        <f t="shared" si="32"/>
        <v>1</v>
      </c>
      <c r="EF24" s="172">
        <f t="shared" si="32"/>
        <v>1</v>
      </c>
      <c r="EG24" s="172">
        <f t="shared" si="7"/>
        <v>0</v>
      </c>
    </row>
    <row r="25" spans="2:137" x14ac:dyDescent="0.25">
      <c r="T25" s="5"/>
      <c r="U25" s="13"/>
      <c r="V25" s="5"/>
      <c r="W25" s="5" t="str">
        <f t="shared" si="2"/>
        <v/>
      </c>
      <c r="X25" s="5"/>
      <c r="Y25" s="5"/>
      <c r="Z25" s="5"/>
      <c r="BS25" s="172"/>
      <c r="BT25" s="172"/>
      <c r="CB25" s="172">
        <f t="shared" si="26"/>
        <v>1</v>
      </c>
      <c r="CC25" s="172">
        <f t="shared" si="26"/>
        <v>1</v>
      </c>
      <c r="CD25" s="172">
        <f t="shared" si="26"/>
        <v>1</v>
      </c>
      <c r="CE25" s="172">
        <f t="shared" si="26"/>
        <v>1</v>
      </c>
      <c r="CF25" s="172">
        <f t="shared" si="26"/>
        <v>1</v>
      </c>
      <c r="CG25" s="172">
        <f t="shared" si="26"/>
        <v>1</v>
      </c>
      <c r="CH25" s="172">
        <f t="shared" si="26"/>
        <v>1</v>
      </c>
      <c r="CI25" s="172">
        <f t="shared" si="26"/>
        <v>1</v>
      </c>
      <c r="CJ25" s="172">
        <f t="shared" si="26"/>
        <v>1</v>
      </c>
      <c r="CK25" s="172">
        <f t="shared" si="26"/>
        <v>1</v>
      </c>
      <c r="CL25" s="172">
        <f t="shared" si="26"/>
        <v>1</v>
      </c>
      <c r="CM25" s="172">
        <f t="shared" si="26"/>
        <v>1</v>
      </c>
      <c r="CN25" s="172">
        <f t="shared" si="26"/>
        <v>1</v>
      </c>
      <c r="CO25" s="172">
        <f t="shared" si="26"/>
        <v>1</v>
      </c>
      <c r="CP25" s="172">
        <f t="shared" si="26"/>
        <v>1</v>
      </c>
      <c r="CQ25" s="172">
        <f t="shared" si="25"/>
        <v>1</v>
      </c>
      <c r="CR25" s="172">
        <f t="shared" si="25"/>
        <v>1</v>
      </c>
      <c r="CS25" s="172">
        <f t="shared" si="25"/>
        <v>1</v>
      </c>
      <c r="CT25" s="172">
        <f t="shared" si="25"/>
        <v>1</v>
      </c>
      <c r="CU25" s="172">
        <f t="shared" si="25"/>
        <v>1</v>
      </c>
      <c r="DA25" s="172">
        <v>6</v>
      </c>
      <c r="DB25" s="32" t="str">
        <f t="shared" si="30"/>
        <v xml:space="preserve"> </v>
      </c>
      <c r="DD25" s="172">
        <f t="shared" si="18"/>
        <v>1</v>
      </c>
      <c r="DE25" s="172">
        <v>23</v>
      </c>
      <c r="DL25" s="172">
        <f t="shared" si="13"/>
        <v>0</v>
      </c>
      <c r="DM25" s="172">
        <f t="shared" si="14"/>
        <v>1</v>
      </c>
      <c r="DN25" s="172">
        <f t="shared" si="15"/>
        <v>1</v>
      </c>
      <c r="DO25" s="172">
        <f t="shared" si="31"/>
        <v>1</v>
      </c>
      <c r="DP25" s="172">
        <f t="shared" si="31"/>
        <v>1</v>
      </c>
      <c r="DQ25" s="172">
        <f t="shared" si="31"/>
        <v>1</v>
      </c>
      <c r="DR25" s="172">
        <f t="shared" si="31"/>
        <v>1</v>
      </c>
      <c r="DS25" s="172">
        <f t="shared" si="31"/>
        <v>1</v>
      </c>
      <c r="DT25" s="172">
        <f t="shared" si="31"/>
        <v>1</v>
      </c>
      <c r="DU25" s="172">
        <f t="shared" si="31"/>
        <v>1</v>
      </c>
      <c r="DV25" s="172">
        <f t="shared" si="32"/>
        <v>1</v>
      </c>
      <c r="DW25" s="172">
        <f t="shared" si="32"/>
        <v>1</v>
      </c>
      <c r="DX25" s="172">
        <f t="shared" si="32"/>
        <v>1</v>
      </c>
      <c r="DY25" s="172">
        <f t="shared" si="32"/>
        <v>1</v>
      </c>
      <c r="DZ25" s="172">
        <f t="shared" si="32"/>
        <v>1</v>
      </c>
      <c r="EA25" s="172">
        <f t="shared" si="32"/>
        <v>1</v>
      </c>
      <c r="EB25" s="172">
        <f t="shared" si="32"/>
        <v>1</v>
      </c>
      <c r="EC25" s="172">
        <f t="shared" si="32"/>
        <v>1</v>
      </c>
      <c r="ED25" s="172">
        <f t="shared" si="32"/>
        <v>1</v>
      </c>
      <c r="EE25" s="172">
        <f t="shared" si="32"/>
        <v>1</v>
      </c>
      <c r="EF25" s="172">
        <f t="shared" si="32"/>
        <v>1</v>
      </c>
      <c r="EG25" s="172">
        <f t="shared" si="7"/>
        <v>0</v>
      </c>
    </row>
    <row r="26" spans="2:137" x14ac:dyDescent="0.25">
      <c r="T26" s="5"/>
      <c r="U26" s="13"/>
      <c r="V26" s="5"/>
      <c r="W26" s="5" t="str">
        <f t="shared" si="2"/>
        <v/>
      </c>
      <c r="X26" s="5"/>
      <c r="Y26" s="5"/>
      <c r="Z26" s="5"/>
      <c r="BS26" s="172"/>
      <c r="BT26" s="172"/>
      <c r="CB26" s="172">
        <f t="shared" si="26"/>
        <v>1</v>
      </c>
      <c r="CC26" s="172">
        <f t="shared" si="26"/>
        <v>1</v>
      </c>
      <c r="CD26" s="172">
        <f t="shared" si="26"/>
        <v>1</v>
      </c>
      <c r="CE26" s="172">
        <f t="shared" si="26"/>
        <v>1</v>
      </c>
      <c r="CF26" s="172">
        <f t="shared" si="26"/>
        <v>1</v>
      </c>
      <c r="CG26" s="172">
        <f t="shared" si="26"/>
        <v>1</v>
      </c>
      <c r="CH26" s="172">
        <f t="shared" si="26"/>
        <v>1</v>
      </c>
      <c r="CI26" s="172">
        <f t="shared" si="26"/>
        <v>1</v>
      </c>
      <c r="CJ26" s="172">
        <f t="shared" si="26"/>
        <v>1</v>
      </c>
      <c r="CK26" s="172">
        <f t="shared" si="26"/>
        <v>1</v>
      </c>
      <c r="CL26" s="172">
        <f t="shared" si="26"/>
        <v>1</v>
      </c>
      <c r="CM26" s="172">
        <f t="shared" si="26"/>
        <v>1</v>
      </c>
      <c r="CN26" s="172">
        <f t="shared" si="26"/>
        <v>1</v>
      </c>
      <c r="CO26" s="172">
        <f t="shared" si="26"/>
        <v>1</v>
      </c>
      <c r="CP26" s="172">
        <f t="shared" si="26"/>
        <v>1</v>
      </c>
      <c r="CQ26" s="172">
        <f t="shared" si="25"/>
        <v>1</v>
      </c>
      <c r="CR26" s="172">
        <f t="shared" si="25"/>
        <v>1</v>
      </c>
      <c r="CS26" s="172">
        <f t="shared" si="25"/>
        <v>1</v>
      </c>
      <c r="CT26" s="172">
        <f t="shared" si="25"/>
        <v>1</v>
      </c>
      <c r="CU26" s="172">
        <f t="shared" si="25"/>
        <v>1</v>
      </c>
      <c r="DA26" s="172">
        <v>7</v>
      </c>
      <c r="DB26" s="32" t="str">
        <f t="shared" si="30"/>
        <v xml:space="preserve"> </v>
      </c>
      <c r="DD26" s="172">
        <f t="shared" si="18"/>
        <v>1</v>
      </c>
      <c r="DE26" s="172">
        <v>24</v>
      </c>
      <c r="DL26" s="172">
        <f t="shared" si="13"/>
        <v>0</v>
      </c>
      <c r="DM26" s="172">
        <f t="shared" si="14"/>
        <v>1</v>
      </c>
      <c r="DN26" s="172">
        <f t="shared" si="15"/>
        <v>1</v>
      </c>
      <c r="DO26" s="172">
        <f t="shared" si="31"/>
        <v>1</v>
      </c>
      <c r="DP26" s="172">
        <f t="shared" si="31"/>
        <v>1</v>
      </c>
      <c r="DQ26" s="172">
        <f t="shared" si="31"/>
        <v>1</v>
      </c>
      <c r="DR26" s="172">
        <f t="shared" si="31"/>
        <v>1</v>
      </c>
      <c r="DS26" s="172">
        <f t="shared" si="31"/>
        <v>1</v>
      </c>
      <c r="DT26" s="172">
        <f t="shared" si="31"/>
        <v>1</v>
      </c>
      <c r="DU26" s="172">
        <f t="shared" si="31"/>
        <v>1</v>
      </c>
      <c r="DV26" s="172">
        <f t="shared" si="32"/>
        <v>1</v>
      </c>
      <c r="DW26" s="172">
        <f t="shared" si="32"/>
        <v>1</v>
      </c>
      <c r="DX26" s="172">
        <f t="shared" si="32"/>
        <v>1</v>
      </c>
      <c r="DY26" s="172">
        <f t="shared" si="32"/>
        <v>1</v>
      </c>
      <c r="DZ26" s="172">
        <f t="shared" si="32"/>
        <v>1</v>
      </c>
      <c r="EA26" s="172">
        <f t="shared" si="32"/>
        <v>1</v>
      </c>
      <c r="EB26" s="172">
        <f t="shared" si="32"/>
        <v>1</v>
      </c>
      <c r="EC26" s="172">
        <f t="shared" si="32"/>
        <v>1</v>
      </c>
      <c r="ED26" s="172">
        <f t="shared" si="32"/>
        <v>1</v>
      </c>
      <c r="EE26" s="172">
        <f t="shared" si="32"/>
        <v>1</v>
      </c>
      <c r="EF26" s="172">
        <f t="shared" si="32"/>
        <v>1</v>
      </c>
      <c r="EG26" s="172">
        <f t="shared" si="7"/>
        <v>0</v>
      </c>
    </row>
    <row r="27" spans="2:137" x14ac:dyDescent="0.25">
      <c r="T27" s="5"/>
      <c r="U27" s="13"/>
      <c r="V27" s="5"/>
      <c r="W27" s="5" t="str">
        <f t="shared" si="2"/>
        <v/>
      </c>
      <c r="X27" s="5"/>
      <c r="Y27" s="5"/>
      <c r="Z27" s="5"/>
      <c r="BS27" s="172"/>
      <c r="BT27" s="172"/>
      <c r="CB27" s="172">
        <f t="shared" si="26"/>
        <v>1</v>
      </c>
      <c r="CC27" s="172">
        <f t="shared" si="26"/>
        <v>1</v>
      </c>
      <c r="CD27" s="172">
        <f t="shared" si="26"/>
        <v>1</v>
      </c>
      <c r="CE27" s="172">
        <f t="shared" si="26"/>
        <v>1</v>
      </c>
      <c r="CF27" s="172">
        <f t="shared" si="26"/>
        <v>1</v>
      </c>
      <c r="CG27" s="172">
        <f t="shared" si="26"/>
        <v>1</v>
      </c>
      <c r="CH27" s="172">
        <f t="shared" si="26"/>
        <v>1</v>
      </c>
      <c r="CI27" s="172">
        <f t="shared" si="26"/>
        <v>1</v>
      </c>
      <c r="CJ27" s="172">
        <f t="shared" si="26"/>
        <v>1</v>
      </c>
      <c r="CK27" s="172">
        <f t="shared" si="26"/>
        <v>1</v>
      </c>
      <c r="CL27" s="172">
        <f t="shared" si="26"/>
        <v>1</v>
      </c>
      <c r="CM27" s="172">
        <f t="shared" si="26"/>
        <v>1</v>
      </c>
      <c r="CN27" s="172">
        <f t="shared" si="26"/>
        <v>1</v>
      </c>
      <c r="CO27" s="172">
        <f t="shared" si="26"/>
        <v>1</v>
      </c>
      <c r="CP27" s="172">
        <f t="shared" si="26"/>
        <v>1</v>
      </c>
      <c r="CQ27" s="172">
        <f t="shared" si="25"/>
        <v>1</v>
      </c>
      <c r="CR27" s="172">
        <f t="shared" si="25"/>
        <v>1</v>
      </c>
      <c r="CS27" s="172">
        <f t="shared" si="25"/>
        <v>1</v>
      </c>
      <c r="CT27" s="172">
        <f t="shared" si="25"/>
        <v>1</v>
      </c>
      <c r="CU27" s="172">
        <f t="shared" si="25"/>
        <v>1</v>
      </c>
      <c r="DA27" s="172">
        <v>8</v>
      </c>
      <c r="DB27" s="32" t="str">
        <f t="shared" si="30"/>
        <v xml:space="preserve"> </v>
      </c>
      <c r="DD27" s="172">
        <f t="shared" si="18"/>
        <v>1</v>
      </c>
      <c r="DE27" s="172">
        <v>25</v>
      </c>
      <c r="DL27" s="172">
        <f t="shared" si="13"/>
        <v>0</v>
      </c>
      <c r="DM27" s="172">
        <f t="shared" si="14"/>
        <v>1</v>
      </c>
      <c r="DN27" s="172">
        <f t="shared" si="15"/>
        <v>1</v>
      </c>
      <c r="DO27" s="172">
        <f t="shared" si="31"/>
        <v>1</v>
      </c>
      <c r="DP27" s="172">
        <f t="shared" si="31"/>
        <v>1</v>
      </c>
      <c r="DQ27" s="172">
        <f t="shared" si="31"/>
        <v>1</v>
      </c>
      <c r="DR27" s="172">
        <f t="shared" si="31"/>
        <v>1</v>
      </c>
      <c r="DS27" s="172">
        <f t="shared" si="31"/>
        <v>1</v>
      </c>
      <c r="DT27" s="172">
        <f t="shared" si="31"/>
        <v>1</v>
      </c>
      <c r="DU27" s="172">
        <f t="shared" si="31"/>
        <v>1</v>
      </c>
      <c r="DV27" s="172">
        <f t="shared" si="32"/>
        <v>1</v>
      </c>
      <c r="DW27" s="172">
        <f t="shared" si="32"/>
        <v>1</v>
      </c>
      <c r="DX27" s="172">
        <f t="shared" si="32"/>
        <v>1</v>
      </c>
      <c r="DY27" s="172">
        <f t="shared" si="32"/>
        <v>1</v>
      </c>
      <c r="DZ27" s="172">
        <f t="shared" si="32"/>
        <v>1</v>
      </c>
      <c r="EA27" s="172">
        <f t="shared" si="32"/>
        <v>1</v>
      </c>
      <c r="EB27" s="172">
        <f t="shared" si="32"/>
        <v>1</v>
      </c>
      <c r="EC27" s="172">
        <f t="shared" si="32"/>
        <v>1</v>
      </c>
      <c r="ED27" s="172">
        <f t="shared" si="32"/>
        <v>1</v>
      </c>
      <c r="EE27" s="172">
        <f t="shared" si="32"/>
        <v>1</v>
      </c>
      <c r="EF27" s="172">
        <f t="shared" si="32"/>
        <v>1</v>
      </c>
      <c r="EG27" s="172">
        <f t="shared" si="7"/>
        <v>0</v>
      </c>
    </row>
    <row r="28" spans="2:137" x14ac:dyDescent="0.25">
      <c r="T28" s="5"/>
      <c r="U28" s="13"/>
      <c r="V28" s="5"/>
      <c r="W28" s="5" t="str">
        <f t="shared" si="2"/>
        <v/>
      </c>
      <c r="X28" s="5"/>
      <c r="Y28" s="5"/>
      <c r="Z28" s="5"/>
      <c r="BS28" s="172"/>
      <c r="BT28" s="172"/>
      <c r="CB28" s="172">
        <f t="shared" si="26"/>
        <v>1</v>
      </c>
      <c r="CC28" s="172">
        <f t="shared" si="26"/>
        <v>1</v>
      </c>
      <c r="CD28" s="172">
        <f t="shared" si="26"/>
        <v>1</v>
      </c>
      <c r="CE28" s="172">
        <f t="shared" si="26"/>
        <v>1</v>
      </c>
      <c r="CF28" s="172">
        <f t="shared" si="26"/>
        <v>1</v>
      </c>
      <c r="CG28" s="172">
        <f t="shared" si="26"/>
        <v>1</v>
      </c>
      <c r="CH28" s="172">
        <f t="shared" si="26"/>
        <v>1</v>
      </c>
      <c r="CI28" s="172">
        <f t="shared" si="26"/>
        <v>1</v>
      </c>
      <c r="CJ28" s="172">
        <f t="shared" si="26"/>
        <v>1</v>
      </c>
      <c r="CK28" s="172">
        <f t="shared" si="26"/>
        <v>1</v>
      </c>
      <c r="CL28" s="172">
        <f t="shared" si="26"/>
        <v>1</v>
      </c>
      <c r="CM28" s="172">
        <f t="shared" si="26"/>
        <v>1</v>
      </c>
      <c r="CN28" s="172">
        <f t="shared" si="26"/>
        <v>1</v>
      </c>
      <c r="CO28" s="172">
        <f t="shared" si="26"/>
        <v>1</v>
      </c>
      <c r="CP28" s="172">
        <f t="shared" si="26"/>
        <v>1</v>
      </c>
      <c r="CQ28" s="172">
        <f t="shared" si="25"/>
        <v>1</v>
      </c>
      <c r="CR28" s="172">
        <f t="shared" si="25"/>
        <v>1</v>
      </c>
      <c r="CS28" s="172">
        <f t="shared" si="25"/>
        <v>1</v>
      </c>
      <c r="CT28" s="172">
        <f t="shared" si="25"/>
        <v>1</v>
      </c>
      <c r="CU28" s="172">
        <f t="shared" si="25"/>
        <v>1</v>
      </c>
      <c r="DA28" s="172">
        <v>9</v>
      </c>
      <c r="DB28" s="32" t="str">
        <f t="shared" si="30"/>
        <v xml:space="preserve"> </v>
      </c>
      <c r="DD28" s="172">
        <f t="shared" si="18"/>
        <v>1</v>
      </c>
      <c r="DE28" s="172">
        <v>26</v>
      </c>
      <c r="DL28" s="172">
        <f t="shared" si="13"/>
        <v>0</v>
      </c>
      <c r="DM28" s="172">
        <f t="shared" si="14"/>
        <v>1</v>
      </c>
      <c r="DN28" s="172">
        <f t="shared" si="15"/>
        <v>1</v>
      </c>
      <c r="DO28" s="172">
        <f t="shared" si="31"/>
        <v>1</v>
      </c>
      <c r="DP28" s="172">
        <f t="shared" si="31"/>
        <v>1</v>
      </c>
      <c r="DQ28" s="172">
        <f t="shared" si="31"/>
        <v>1</v>
      </c>
      <c r="DR28" s="172">
        <f t="shared" si="31"/>
        <v>1</v>
      </c>
      <c r="DS28" s="172">
        <f t="shared" si="31"/>
        <v>1</v>
      </c>
      <c r="DT28" s="172">
        <f t="shared" si="31"/>
        <v>1</v>
      </c>
      <c r="DU28" s="172">
        <f t="shared" si="31"/>
        <v>1</v>
      </c>
      <c r="DV28" s="172">
        <f t="shared" si="32"/>
        <v>1</v>
      </c>
      <c r="DW28" s="172">
        <f t="shared" si="32"/>
        <v>1</v>
      </c>
      <c r="DX28" s="172">
        <f t="shared" si="32"/>
        <v>1</v>
      </c>
      <c r="DY28" s="172">
        <f t="shared" si="32"/>
        <v>1</v>
      </c>
      <c r="DZ28" s="172">
        <f t="shared" si="32"/>
        <v>1</v>
      </c>
      <c r="EA28" s="172">
        <f t="shared" si="32"/>
        <v>1</v>
      </c>
      <c r="EB28" s="172">
        <f t="shared" si="32"/>
        <v>1</v>
      </c>
      <c r="EC28" s="172">
        <f t="shared" si="32"/>
        <v>1</v>
      </c>
      <c r="ED28" s="172">
        <f t="shared" si="32"/>
        <v>1</v>
      </c>
      <c r="EE28" s="172">
        <f t="shared" si="32"/>
        <v>1</v>
      </c>
      <c r="EF28" s="172">
        <f t="shared" si="32"/>
        <v>1</v>
      </c>
      <c r="EG28" s="172">
        <f t="shared" si="7"/>
        <v>0</v>
      </c>
    </row>
    <row r="29" spans="2:137" x14ac:dyDescent="0.25">
      <c r="T29" s="5"/>
      <c r="U29" s="13"/>
      <c r="V29" s="5"/>
      <c r="W29" s="5" t="str">
        <f t="shared" si="2"/>
        <v/>
      </c>
      <c r="X29" s="5"/>
      <c r="Y29" s="5"/>
      <c r="Z29" s="5"/>
      <c r="BS29" s="172"/>
      <c r="BT29" s="172"/>
      <c r="CB29" s="172">
        <f t="shared" si="26"/>
        <v>1</v>
      </c>
      <c r="CC29" s="172">
        <f t="shared" si="26"/>
        <v>1</v>
      </c>
      <c r="CD29" s="172">
        <f t="shared" si="26"/>
        <v>1</v>
      </c>
      <c r="CE29" s="172">
        <f t="shared" si="26"/>
        <v>1</v>
      </c>
      <c r="CF29" s="172">
        <f t="shared" si="26"/>
        <v>1</v>
      </c>
      <c r="CG29" s="172">
        <f t="shared" si="26"/>
        <v>1</v>
      </c>
      <c r="CH29" s="172">
        <f t="shared" si="26"/>
        <v>1</v>
      </c>
      <c r="CI29" s="172">
        <f t="shared" si="26"/>
        <v>1</v>
      </c>
      <c r="CJ29" s="172">
        <f t="shared" si="26"/>
        <v>1</v>
      </c>
      <c r="CK29" s="172">
        <f t="shared" si="26"/>
        <v>1</v>
      </c>
      <c r="CL29" s="172">
        <f t="shared" si="26"/>
        <v>1</v>
      </c>
      <c r="CM29" s="172">
        <f t="shared" si="26"/>
        <v>1</v>
      </c>
      <c r="CN29" s="172">
        <f t="shared" si="26"/>
        <v>1</v>
      </c>
      <c r="CO29" s="172">
        <f t="shared" si="26"/>
        <v>1</v>
      </c>
      <c r="CP29" s="172">
        <f t="shared" si="26"/>
        <v>1</v>
      </c>
      <c r="CQ29" s="172">
        <f t="shared" si="25"/>
        <v>1</v>
      </c>
      <c r="CR29" s="172">
        <f t="shared" si="25"/>
        <v>1</v>
      </c>
      <c r="CS29" s="172">
        <f t="shared" si="25"/>
        <v>1</v>
      </c>
      <c r="CT29" s="172">
        <f t="shared" si="25"/>
        <v>1</v>
      </c>
      <c r="CU29" s="172">
        <f t="shared" si="25"/>
        <v>1</v>
      </c>
      <c r="DA29" s="172">
        <v>10</v>
      </c>
      <c r="DB29" s="32" t="str">
        <f t="shared" si="30"/>
        <v xml:space="preserve"> </v>
      </c>
      <c r="DD29" s="172">
        <f t="shared" si="18"/>
        <v>1</v>
      </c>
      <c r="DE29" s="172">
        <v>27</v>
      </c>
      <c r="DL29" s="172">
        <f t="shared" si="13"/>
        <v>0</v>
      </c>
      <c r="DM29" s="172">
        <f t="shared" si="14"/>
        <v>1</v>
      </c>
      <c r="DN29" s="172">
        <f t="shared" si="15"/>
        <v>1</v>
      </c>
      <c r="DO29" s="172">
        <f t="shared" si="31"/>
        <v>1</v>
      </c>
      <c r="DP29" s="172">
        <f t="shared" si="31"/>
        <v>1</v>
      </c>
      <c r="DQ29" s="172">
        <f t="shared" si="31"/>
        <v>1</v>
      </c>
      <c r="DR29" s="172">
        <f t="shared" si="31"/>
        <v>1</v>
      </c>
      <c r="DS29" s="172">
        <f t="shared" si="31"/>
        <v>1</v>
      </c>
      <c r="DT29" s="172">
        <f t="shared" si="31"/>
        <v>1</v>
      </c>
      <c r="DU29" s="172">
        <f t="shared" si="31"/>
        <v>1</v>
      </c>
      <c r="DV29" s="172">
        <f t="shared" si="32"/>
        <v>1</v>
      </c>
      <c r="DW29" s="172">
        <f t="shared" si="32"/>
        <v>1</v>
      </c>
      <c r="DX29" s="172">
        <f t="shared" si="32"/>
        <v>1</v>
      </c>
      <c r="DY29" s="172">
        <f t="shared" si="32"/>
        <v>1</v>
      </c>
      <c r="DZ29" s="172">
        <f t="shared" si="32"/>
        <v>1</v>
      </c>
      <c r="EA29" s="172">
        <f t="shared" si="32"/>
        <v>1</v>
      </c>
      <c r="EB29" s="172">
        <f t="shared" si="32"/>
        <v>1</v>
      </c>
      <c r="EC29" s="172">
        <f t="shared" si="32"/>
        <v>1</v>
      </c>
      <c r="ED29" s="172">
        <f t="shared" si="32"/>
        <v>1</v>
      </c>
      <c r="EE29" s="172">
        <f t="shared" si="32"/>
        <v>1</v>
      </c>
      <c r="EF29" s="172">
        <f t="shared" si="32"/>
        <v>1</v>
      </c>
      <c r="EG29" s="172">
        <f t="shared" si="7"/>
        <v>0</v>
      </c>
    </row>
    <row r="30" spans="2:137" x14ac:dyDescent="0.25">
      <c r="T30" s="5"/>
      <c r="U30" s="13"/>
      <c r="V30" s="5"/>
      <c r="W30" s="5" t="str">
        <f t="shared" si="2"/>
        <v/>
      </c>
      <c r="X30" s="5"/>
      <c r="Y30" s="5"/>
      <c r="Z30" s="5"/>
      <c r="BS30" s="172"/>
      <c r="BT30" s="172"/>
      <c r="CB30" s="172">
        <f t="shared" si="26"/>
        <v>1</v>
      </c>
      <c r="CC30" s="172">
        <f t="shared" si="26"/>
        <v>1</v>
      </c>
      <c r="CD30" s="172">
        <f t="shared" si="26"/>
        <v>1</v>
      </c>
      <c r="CE30" s="172">
        <f t="shared" si="26"/>
        <v>1</v>
      </c>
      <c r="CF30" s="172">
        <f t="shared" si="26"/>
        <v>1</v>
      </c>
      <c r="CG30" s="172">
        <f t="shared" si="26"/>
        <v>1</v>
      </c>
      <c r="CH30" s="172">
        <f t="shared" si="26"/>
        <v>1</v>
      </c>
      <c r="CI30" s="172">
        <f t="shared" si="26"/>
        <v>1</v>
      </c>
      <c r="CJ30" s="172">
        <f t="shared" si="26"/>
        <v>1</v>
      </c>
      <c r="CK30" s="172">
        <f t="shared" si="26"/>
        <v>1</v>
      </c>
      <c r="CL30" s="172">
        <f t="shared" si="26"/>
        <v>1</v>
      </c>
      <c r="CM30" s="172">
        <f t="shared" si="26"/>
        <v>1</v>
      </c>
      <c r="CN30" s="172">
        <f t="shared" si="26"/>
        <v>1</v>
      </c>
      <c r="CO30" s="172">
        <f t="shared" si="26"/>
        <v>1</v>
      </c>
      <c r="CP30" s="172">
        <f t="shared" si="26"/>
        <v>1</v>
      </c>
      <c r="CQ30" s="172">
        <f t="shared" si="25"/>
        <v>1</v>
      </c>
      <c r="CR30" s="172">
        <f t="shared" si="25"/>
        <v>1</v>
      </c>
      <c r="CS30" s="172">
        <f t="shared" si="25"/>
        <v>1</v>
      </c>
      <c r="CT30" s="172">
        <f t="shared" si="25"/>
        <v>1</v>
      </c>
      <c r="CU30" s="172">
        <f t="shared" si="25"/>
        <v>1</v>
      </c>
      <c r="DA30" s="172">
        <v>11</v>
      </c>
      <c r="DB30" s="32" t="str">
        <f t="shared" si="30"/>
        <v xml:space="preserve"> </v>
      </c>
      <c r="DD30" s="172">
        <f t="shared" si="18"/>
        <v>1</v>
      </c>
      <c r="DE30" s="172">
        <v>28</v>
      </c>
      <c r="DL30" s="172">
        <f t="shared" si="13"/>
        <v>0</v>
      </c>
      <c r="DM30" s="172">
        <f t="shared" si="14"/>
        <v>1</v>
      </c>
      <c r="DN30" s="172">
        <f t="shared" si="15"/>
        <v>1</v>
      </c>
      <c r="DO30" s="172">
        <f t="shared" si="31"/>
        <v>1</v>
      </c>
      <c r="DP30" s="172">
        <f t="shared" si="31"/>
        <v>1</v>
      </c>
      <c r="DQ30" s="172">
        <f t="shared" si="31"/>
        <v>1</v>
      </c>
      <c r="DR30" s="172">
        <f t="shared" si="31"/>
        <v>1</v>
      </c>
      <c r="DS30" s="172">
        <f t="shared" si="31"/>
        <v>1</v>
      </c>
      <c r="DT30" s="172">
        <f t="shared" si="31"/>
        <v>1</v>
      </c>
      <c r="DU30" s="172">
        <f t="shared" si="31"/>
        <v>1</v>
      </c>
      <c r="DV30" s="172">
        <f t="shared" si="32"/>
        <v>1</v>
      </c>
      <c r="DW30" s="172">
        <f t="shared" si="32"/>
        <v>1</v>
      </c>
      <c r="DX30" s="172">
        <f t="shared" si="32"/>
        <v>1</v>
      </c>
      <c r="DY30" s="172">
        <f t="shared" si="32"/>
        <v>1</v>
      </c>
      <c r="DZ30" s="172">
        <f t="shared" si="32"/>
        <v>1</v>
      </c>
      <c r="EA30" s="172">
        <f t="shared" si="32"/>
        <v>1</v>
      </c>
      <c r="EB30" s="172">
        <f t="shared" si="32"/>
        <v>1</v>
      </c>
      <c r="EC30" s="172">
        <f t="shared" si="32"/>
        <v>1</v>
      </c>
      <c r="ED30" s="172">
        <f t="shared" si="32"/>
        <v>1</v>
      </c>
      <c r="EE30" s="172">
        <f t="shared" si="32"/>
        <v>1</v>
      </c>
      <c r="EF30" s="172">
        <f t="shared" si="32"/>
        <v>1</v>
      </c>
      <c r="EG30" s="172">
        <f t="shared" si="7"/>
        <v>0</v>
      </c>
    </row>
    <row r="31" spans="2:137" x14ac:dyDescent="0.25">
      <c r="T31" s="5"/>
      <c r="U31" s="13"/>
      <c r="V31" s="5"/>
      <c r="W31" s="5" t="str">
        <f t="shared" si="2"/>
        <v/>
      </c>
      <c r="X31" s="5"/>
      <c r="Y31" s="5"/>
      <c r="Z31" s="5"/>
      <c r="BS31" s="172"/>
      <c r="BT31" s="172"/>
      <c r="CB31" s="172">
        <f t="shared" si="26"/>
        <v>1</v>
      </c>
      <c r="CC31" s="172">
        <f t="shared" si="26"/>
        <v>1</v>
      </c>
      <c r="CD31" s="172">
        <f t="shared" si="26"/>
        <v>1</v>
      </c>
      <c r="CE31" s="172">
        <f t="shared" si="26"/>
        <v>1</v>
      </c>
      <c r="CF31" s="172">
        <f t="shared" si="26"/>
        <v>1</v>
      </c>
      <c r="CG31" s="172">
        <f t="shared" si="26"/>
        <v>1</v>
      </c>
      <c r="CH31" s="172">
        <f t="shared" si="26"/>
        <v>1</v>
      </c>
      <c r="CI31" s="172">
        <f t="shared" si="26"/>
        <v>1</v>
      </c>
      <c r="CJ31" s="172">
        <f t="shared" si="26"/>
        <v>1</v>
      </c>
      <c r="CK31" s="172">
        <f t="shared" si="26"/>
        <v>1</v>
      </c>
      <c r="CL31" s="172">
        <f t="shared" si="26"/>
        <v>1</v>
      </c>
      <c r="CM31" s="172">
        <f t="shared" si="26"/>
        <v>1</v>
      </c>
      <c r="CN31" s="172">
        <f t="shared" si="26"/>
        <v>1</v>
      </c>
      <c r="CO31" s="172">
        <f t="shared" si="26"/>
        <v>1</v>
      </c>
      <c r="CP31" s="172">
        <f t="shared" si="26"/>
        <v>1</v>
      </c>
      <c r="CQ31" s="172">
        <f t="shared" si="25"/>
        <v>1</v>
      </c>
      <c r="CR31" s="172">
        <f t="shared" si="25"/>
        <v>1</v>
      </c>
      <c r="CS31" s="172">
        <f t="shared" si="25"/>
        <v>1</v>
      </c>
      <c r="CT31" s="172">
        <f t="shared" si="25"/>
        <v>1</v>
      </c>
      <c r="CU31" s="172">
        <f t="shared" si="25"/>
        <v>1</v>
      </c>
      <c r="DA31" s="172">
        <v>12</v>
      </c>
      <c r="DB31" s="32" t="str">
        <f t="shared" si="30"/>
        <v xml:space="preserve"> </v>
      </c>
      <c r="DD31" s="172">
        <f t="shared" si="18"/>
        <v>1</v>
      </c>
      <c r="DE31" s="172">
        <v>29</v>
      </c>
      <c r="DL31" s="172">
        <f t="shared" si="13"/>
        <v>0</v>
      </c>
      <c r="DM31" s="172">
        <f t="shared" si="14"/>
        <v>1</v>
      </c>
      <c r="DN31" s="172">
        <f t="shared" si="15"/>
        <v>1</v>
      </c>
      <c r="DO31" s="172">
        <f t="shared" si="31"/>
        <v>1</v>
      </c>
      <c r="DP31" s="172">
        <f t="shared" si="31"/>
        <v>1</v>
      </c>
      <c r="DQ31" s="172">
        <f t="shared" si="31"/>
        <v>1</v>
      </c>
      <c r="DR31" s="172">
        <f t="shared" si="31"/>
        <v>1</v>
      </c>
      <c r="DS31" s="172">
        <f t="shared" si="31"/>
        <v>1</v>
      </c>
      <c r="DT31" s="172">
        <f t="shared" si="31"/>
        <v>1</v>
      </c>
      <c r="DU31" s="172">
        <f t="shared" si="31"/>
        <v>1</v>
      </c>
      <c r="DV31" s="172">
        <f t="shared" si="32"/>
        <v>1</v>
      </c>
      <c r="DW31" s="172">
        <f t="shared" si="32"/>
        <v>1</v>
      </c>
      <c r="DX31" s="172">
        <f t="shared" si="32"/>
        <v>1</v>
      </c>
      <c r="DY31" s="172">
        <f t="shared" si="32"/>
        <v>1</v>
      </c>
      <c r="DZ31" s="172">
        <f t="shared" si="32"/>
        <v>1</v>
      </c>
      <c r="EA31" s="172">
        <f t="shared" si="32"/>
        <v>1</v>
      </c>
      <c r="EB31" s="172">
        <f t="shared" si="32"/>
        <v>1</v>
      </c>
      <c r="EC31" s="172">
        <f t="shared" si="32"/>
        <v>1</v>
      </c>
      <c r="ED31" s="172">
        <f t="shared" si="32"/>
        <v>1</v>
      </c>
      <c r="EE31" s="172">
        <f t="shared" si="32"/>
        <v>1</v>
      </c>
      <c r="EF31" s="172">
        <f t="shared" si="32"/>
        <v>1</v>
      </c>
      <c r="EG31" s="172">
        <f t="shared" si="7"/>
        <v>0</v>
      </c>
    </row>
    <row r="32" spans="2:137" x14ac:dyDescent="0.25">
      <c r="T32" s="5"/>
      <c r="U32" s="13"/>
      <c r="V32" s="5"/>
      <c r="W32" s="5" t="str">
        <f t="shared" si="2"/>
        <v/>
      </c>
      <c r="X32" s="5"/>
      <c r="Y32" s="5"/>
      <c r="Z32" s="5"/>
      <c r="BS32" s="172"/>
      <c r="BT32" s="172"/>
      <c r="CB32" s="172">
        <f t="shared" si="26"/>
        <v>1</v>
      </c>
      <c r="CC32" s="172">
        <f t="shared" si="26"/>
        <v>1</v>
      </c>
      <c r="CD32" s="172">
        <f t="shared" si="26"/>
        <v>1</v>
      </c>
      <c r="CE32" s="172">
        <f t="shared" si="26"/>
        <v>1</v>
      </c>
      <c r="CF32" s="172">
        <f t="shared" si="26"/>
        <v>1</v>
      </c>
      <c r="CG32" s="172">
        <f t="shared" si="26"/>
        <v>1</v>
      </c>
      <c r="CH32" s="172">
        <f t="shared" si="26"/>
        <v>1</v>
      </c>
      <c r="CI32" s="172">
        <f t="shared" si="26"/>
        <v>1</v>
      </c>
      <c r="CJ32" s="172">
        <f t="shared" si="26"/>
        <v>1</v>
      </c>
      <c r="CK32" s="172">
        <f t="shared" si="26"/>
        <v>1</v>
      </c>
      <c r="CL32" s="172">
        <f t="shared" si="26"/>
        <v>1</v>
      </c>
      <c r="CM32" s="172">
        <f t="shared" si="26"/>
        <v>1</v>
      </c>
      <c r="CN32" s="172">
        <f t="shared" si="26"/>
        <v>1</v>
      </c>
      <c r="CO32" s="172">
        <f t="shared" si="26"/>
        <v>1</v>
      </c>
      <c r="CP32" s="172">
        <f t="shared" si="26"/>
        <v>1</v>
      </c>
      <c r="CQ32" s="172">
        <f t="shared" si="26"/>
        <v>1</v>
      </c>
      <c r="CR32" s="172">
        <f t="shared" ref="CR32:CU47" si="33">IF(BG31="",CR31,CR31+1)</f>
        <v>1</v>
      </c>
      <c r="CS32" s="172">
        <f t="shared" si="33"/>
        <v>1</v>
      </c>
      <c r="CT32" s="172">
        <f t="shared" si="33"/>
        <v>1</v>
      </c>
      <c r="CU32" s="172">
        <f t="shared" si="33"/>
        <v>1</v>
      </c>
      <c r="DB32" s="196" t="str">
        <f>IF(DB19="","","----")</f>
        <v/>
      </c>
      <c r="DD32" s="172">
        <f t="shared" si="18"/>
        <v>1</v>
      </c>
      <c r="DE32" s="172">
        <v>30</v>
      </c>
      <c r="DL32" s="172">
        <f t="shared" si="13"/>
        <v>0</v>
      </c>
      <c r="DM32" s="172">
        <f t="shared" si="14"/>
        <v>1</v>
      </c>
      <c r="DN32" s="172">
        <f t="shared" si="15"/>
        <v>1</v>
      </c>
      <c r="DO32" s="172">
        <f t="shared" si="31"/>
        <v>1</v>
      </c>
      <c r="DP32" s="172">
        <f t="shared" si="31"/>
        <v>1</v>
      </c>
      <c r="DQ32" s="172">
        <f t="shared" si="31"/>
        <v>1</v>
      </c>
      <c r="DR32" s="172">
        <f t="shared" si="31"/>
        <v>1</v>
      </c>
      <c r="DS32" s="172">
        <f t="shared" si="31"/>
        <v>1</v>
      </c>
      <c r="DT32" s="172">
        <f t="shared" si="31"/>
        <v>1</v>
      </c>
      <c r="DU32" s="172">
        <f t="shared" si="31"/>
        <v>1</v>
      </c>
      <c r="DV32" s="172">
        <f t="shared" si="32"/>
        <v>1</v>
      </c>
      <c r="DW32" s="172">
        <f t="shared" si="32"/>
        <v>1</v>
      </c>
      <c r="DX32" s="172">
        <f t="shared" si="32"/>
        <v>1</v>
      </c>
      <c r="DY32" s="172">
        <f t="shared" si="32"/>
        <v>1</v>
      </c>
      <c r="DZ32" s="172">
        <f t="shared" si="32"/>
        <v>1</v>
      </c>
      <c r="EA32" s="172">
        <f t="shared" si="32"/>
        <v>1</v>
      </c>
      <c r="EB32" s="172">
        <f t="shared" si="32"/>
        <v>1</v>
      </c>
      <c r="EC32" s="172">
        <f t="shared" si="32"/>
        <v>1</v>
      </c>
      <c r="ED32" s="172">
        <f t="shared" si="32"/>
        <v>1</v>
      </c>
      <c r="EE32" s="172">
        <f t="shared" si="32"/>
        <v>1</v>
      </c>
      <c r="EF32" s="172">
        <f t="shared" si="32"/>
        <v>1</v>
      </c>
      <c r="EG32" s="172">
        <f t="shared" si="7"/>
        <v>0</v>
      </c>
    </row>
    <row r="33" spans="20:137" x14ac:dyDescent="0.25">
      <c r="T33" s="5"/>
      <c r="U33" s="13"/>
      <c r="V33" s="5"/>
      <c r="W33" s="5" t="str">
        <f t="shared" si="2"/>
        <v/>
      </c>
      <c r="X33" s="5"/>
      <c r="Y33" s="5"/>
      <c r="Z33" s="5"/>
      <c r="BS33" s="172"/>
      <c r="BT33" s="172"/>
      <c r="CB33" s="172">
        <f t="shared" ref="CB33:CQ48" si="34">IF(AQ32="",CB32,CB32+1)</f>
        <v>1</v>
      </c>
      <c r="CC33" s="172">
        <f t="shared" si="34"/>
        <v>1</v>
      </c>
      <c r="CD33" s="172">
        <f t="shared" si="34"/>
        <v>1</v>
      </c>
      <c r="CE33" s="172">
        <f t="shared" si="34"/>
        <v>1</v>
      </c>
      <c r="CF33" s="172">
        <f t="shared" si="34"/>
        <v>1</v>
      </c>
      <c r="CG33" s="172">
        <f t="shared" si="34"/>
        <v>1</v>
      </c>
      <c r="CH33" s="172">
        <f t="shared" si="34"/>
        <v>1</v>
      </c>
      <c r="CI33" s="172">
        <f t="shared" si="34"/>
        <v>1</v>
      </c>
      <c r="CJ33" s="172">
        <f t="shared" si="34"/>
        <v>1</v>
      </c>
      <c r="CK33" s="172">
        <f t="shared" si="34"/>
        <v>1</v>
      </c>
      <c r="CL33" s="172">
        <f t="shared" si="34"/>
        <v>1</v>
      </c>
      <c r="CM33" s="172">
        <f t="shared" si="34"/>
        <v>1</v>
      </c>
      <c r="CN33" s="172">
        <f t="shared" si="34"/>
        <v>1</v>
      </c>
      <c r="CO33" s="172">
        <f t="shared" si="34"/>
        <v>1</v>
      </c>
      <c r="CP33" s="172">
        <f t="shared" si="34"/>
        <v>1</v>
      </c>
      <c r="CQ33" s="172">
        <f t="shared" si="34"/>
        <v>1</v>
      </c>
      <c r="CR33" s="172">
        <f t="shared" si="33"/>
        <v>1</v>
      </c>
      <c r="CS33" s="172">
        <f t="shared" si="33"/>
        <v>1</v>
      </c>
      <c r="CT33" s="172">
        <f t="shared" si="33"/>
        <v>1</v>
      </c>
      <c r="CU33" s="172">
        <f t="shared" si="33"/>
        <v>1</v>
      </c>
      <c r="DA33" s="172"/>
      <c r="DB33" s="32" t="str">
        <f>IF(DB34="","",CONCATENATE("Warband ",CZ34," ",DG33))</f>
        <v/>
      </c>
      <c r="DD33" s="172">
        <f t="shared" si="18"/>
        <v>1</v>
      </c>
      <c r="DE33" s="172">
        <v>31</v>
      </c>
      <c r="DG33" s="49" t="str">
        <f>CONCATENATE("   ",DH33,"/",DI33,IF(DH33&gt;DI33," !",""))</f>
        <v xml:space="preserve">   0/12</v>
      </c>
      <c r="DH33" s="172">
        <f t="shared" ref="DH33" si="35">INDEX($CB$1:$CU$1,CZ34)+DJ33</f>
        <v>0</v>
      </c>
      <c r="DI33" s="172">
        <f t="shared" ref="DI33" si="36">IF(OR(DB34=$CW$9,DB34=$CW$10),0,12)</f>
        <v>12</v>
      </c>
      <c r="DL33" s="172">
        <f t="shared" si="13"/>
        <v>0</v>
      </c>
      <c r="DM33" s="172">
        <f t="shared" si="14"/>
        <v>1</v>
      </c>
      <c r="DN33" s="172">
        <f t="shared" si="15"/>
        <v>1</v>
      </c>
      <c r="DO33" s="172">
        <f t="shared" si="31"/>
        <v>1</v>
      </c>
      <c r="DP33" s="172">
        <f t="shared" si="31"/>
        <v>1</v>
      </c>
      <c r="DQ33" s="172">
        <f t="shared" si="31"/>
        <v>1</v>
      </c>
      <c r="DR33" s="172">
        <f t="shared" si="31"/>
        <v>1</v>
      </c>
      <c r="DS33" s="172">
        <f t="shared" si="31"/>
        <v>1</v>
      </c>
      <c r="DT33" s="172">
        <f t="shared" si="31"/>
        <v>1</v>
      </c>
      <c r="DU33" s="172">
        <f t="shared" si="31"/>
        <v>1</v>
      </c>
      <c r="DV33" s="172">
        <f t="shared" si="32"/>
        <v>1</v>
      </c>
      <c r="DW33" s="172">
        <f t="shared" si="32"/>
        <v>1</v>
      </c>
      <c r="DX33" s="172">
        <f t="shared" si="32"/>
        <v>1</v>
      </c>
      <c r="DY33" s="172">
        <f t="shared" si="32"/>
        <v>1</v>
      </c>
      <c r="DZ33" s="172">
        <f t="shared" si="32"/>
        <v>1</v>
      </c>
      <c r="EA33" s="172">
        <f t="shared" si="32"/>
        <v>1</v>
      </c>
      <c r="EB33" s="172">
        <f t="shared" si="32"/>
        <v>1</v>
      </c>
      <c r="EC33" s="172">
        <f t="shared" si="32"/>
        <v>1</v>
      </c>
      <c r="ED33" s="172">
        <f t="shared" si="32"/>
        <v>1</v>
      </c>
      <c r="EE33" s="172">
        <f t="shared" si="32"/>
        <v>1</v>
      </c>
      <c r="EF33" s="172">
        <f t="shared" si="32"/>
        <v>1</v>
      </c>
      <c r="EG33" s="172">
        <f t="shared" si="7"/>
        <v>0</v>
      </c>
    </row>
    <row r="34" spans="20:137" x14ac:dyDescent="0.25">
      <c r="T34" s="5"/>
      <c r="U34" s="13"/>
      <c r="V34" s="5"/>
      <c r="W34" s="5" t="str">
        <f t="shared" si="2"/>
        <v/>
      </c>
      <c r="X34" s="5"/>
      <c r="Y34" s="5"/>
      <c r="Z34" s="5"/>
      <c r="CB34" s="172">
        <f t="shared" si="34"/>
        <v>1</v>
      </c>
      <c r="CC34" s="172">
        <f t="shared" si="34"/>
        <v>1</v>
      </c>
      <c r="CD34" s="172">
        <f t="shared" si="34"/>
        <v>1</v>
      </c>
      <c r="CE34" s="172">
        <f t="shared" si="34"/>
        <v>1</v>
      </c>
      <c r="CF34" s="172">
        <f t="shared" si="34"/>
        <v>1</v>
      </c>
      <c r="CG34" s="172">
        <f t="shared" si="34"/>
        <v>1</v>
      </c>
      <c r="CH34" s="172">
        <f t="shared" si="34"/>
        <v>1</v>
      </c>
      <c r="CI34" s="172">
        <f t="shared" si="34"/>
        <v>1</v>
      </c>
      <c r="CJ34" s="172">
        <f t="shared" si="34"/>
        <v>1</v>
      </c>
      <c r="CK34" s="172">
        <f t="shared" si="34"/>
        <v>1</v>
      </c>
      <c r="CL34" s="172">
        <f t="shared" si="34"/>
        <v>1</v>
      </c>
      <c r="CM34" s="172">
        <f t="shared" si="34"/>
        <v>1</v>
      </c>
      <c r="CN34" s="172">
        <f t="shared" si="34"/>
        <v>1</v>
      </c>
      <c r="CO34" s="172">
        <f t="shared" si="34"/>
        <v>1</v>
      </c>
      <c r="CP34" s="172">
        <f t="shared" si="34"/>
        <v>1</v>
      </c>
      <c r="CQ34" s="172">
        <f t="shared" si="34"/>
        <v>1</v>
      </c>
      <c r="CR34" s="172">
        <f t="shared" si="33"/>
        <v>1</v>
      </c>
      <c r="CS34" s="172">
        <f t="shared" si="33"/>
        <v>1</v>
      </c>
      <c r="CT34" s="172">
        <f t="shared" si="33"/>
        <v>1</v>
      </c>
      <c r="CU34" s="172">
        <f t="shared" si="33"/>
        <v>1</v>
      </c>
      <c r="CZ34" s="172">
        <v>3</v>
      </c>
      <c r="DA34" s="172" t="s">
        <v>278</v>
      </c>
      <c r="DB34" s="32" t="str">
        <f>T(LOOKUP(CZ34,$DM$1:$EF$1,$DM$2:$EF$2))</f>
        <v/>
      </c>
      <c r="DD34" s="172">
        <f t="shared" si="18"/>
        <v>1</v>
      </c>
      <c r="DE34" s="172">
        <v>32</v>
      </c>
      <c r="DL34" s="172">
        <f t="shared" si="13"/>
        <v>0</v>
      </c>
      <c r="DM34" s="172">
        <f t="shared" si="14"/>
        <v>1</v>
      </c>
      <c r="DN34" s="172">
        <f t="shared" si="15"/>
        <v>1</v>
      </c>
      <c r="DO34" s="172">
        <f t="shared" si="31"/>
        <v>1</v>
      </c>
      <c r="DP34" s="172">
        <f t="shared" si="31"/>
        <v>1</v>
      </c>
      <c r="DQ34" s="172">
        <f t="shared" si="31"/>
        <v>1</v>
      </c>
      <c r="DR34" s="172">
        <f t="shared" si="31"/>
        <v>1</v>
      </c>
      <c r="DS34" s="172">
        <f t="shared" si="31"/>
        <v>1</v>
      </c>
      <c r="DT34" s="172">
        <f t="shared" si="31"/>
        <v>1</v>
      </c>
      <c r="DU34" s="172">
        <f t="shared" si="31"/>
        <v>1</v>
      </c>
      <c r="DV34" s="172">
        <f t="shared" si="32"/>
        <v>1</v>
      </c>
      <c r="DW34" s="172">
        <f t="shared" si="32"/>
        <v>1</v>
      </c>
      <c r="DX34" s="172">
        <f t="shared" si="32"/>
        <v>1</v>
      </c>
      <c r="DY34" s="172">
        <f t="shared" si="32"/>
        <v>1</v>
      </c>
      <c r="DZ34" s="172">
        <f t="shared" si="32"/>
        <v>1</v>
      </c>
      <c r="EA34" s="172">
        <f t="shared" si="32"/>
        <v>1</v>
      </c>
      <c r="EB34" s="172">
        <f t="shared" si="32"/>
        <v>1</v>
      </c>
      <c r="EC34" s="172">
        <f t="shared" si="32"/>
        <v>1</v>
      </c>
      <c r="ED34" s="172">
        <f t="shared" si="32"/>
        <v>1</v>
      </c>
      <c r="EE34" s="172">
        <f t="shared" si="32"/>
        <v>1</v>
      </c>
      <c r="EF34" s="172">
        <f t="shared" si="32"/>
        <v>1</v>
      </c>
      <c r="EG34" s="172">
        <f t="shared" si="7"/>
        <v>0</v>
      </c>
    </row>
    <row r="35" spans="20:137" x14ac:dyDescent="0.25">
      <c r="T35" s="5"/>
      <c r="U35" s="13"/>
      <c r="V35" s="5"/>
      <c r="W35" s="5" t="str">
        <f t="shared" si="2"/>
        <v/>
      </c>
      <c r="X35" s="5"/>
      <c r="Y35" s="5"/>
      <c r="Z35" s="5"/>
      <c r="CB35" s="172">
        <f t="shared" si="34"/>
        <v>1</v>
      </c>
      <c r="CC35" s="172">
        <f t="shared" si="34"/>
        <v>1</v>
      </c>
      <c r="CD35" s="172">
        <f t="shared" si="34"/>
        <v>1</v>
      </c>
      <c r="CE35" s="172">
        <f t="shared" si="34"/>
        <v>1</v>
      </c>
      <c r="CF35" s="172">
        <f t="shared" si="34"/>
        <v>1</v>
      </c>
      <c r="CG35" s="172">
        <f t="shared" si="34"/>
        <v>1</v>
      </c>
      <c r="CH35" s="172">
        <f t="shared" si="34"/>
        <v>1</v>
      </c>
      <c r="CI35" s="172">
        <f t="shared" si="34"/>
        <v>1</v>
      </c>
      <c r="CJ35" s="172">
        <f t="shared" si="34"/>
        <v>1</v>
      </c>
      <c r="CK35" s="172">
        <f t="shared" si="34"/>
        <v>1</v>
      </c>
      <c r="CL35" s="172">
        <f t="shared" si="34"/>
        <v>1</v>
      </c>
      <c r="CM35" s="172">
        <f t="shared" si="34"/>
        <v>1</v>
      </c>
      <c r="CN35" s="172">
        <f t="shared" si="34"/>
        <v>1</v>
      </c>
      <c r="CO35" s="172">
        <f t="shared" si="34"/>
        <v>1</v>
      </c>
      <c r="CP35" s="172">
        <f t="shared" si="34"/>
        <v>1</v>
      </c>
      <c r="CQ35" s="172">
        <f t="shared" si="34"/>
        <v>1</v>
      </c>
      <c r="CR35" s="172">
        <f t="shared" si="33"/>
        <v>1</v>
      </c>
      <c r="CS35" s="172">
        <f t="shared" si="33"/>
        <v>1</v>
      </c>
      <c r="CT35" s="172">
        <f t="shared" si="33"/>
        <v>1</v>
      </c>
      <c r="CU35" s="172">
        <f t="shared" si="33"/>
        <v>1</v>
      </c>
      <c r="DA35" s="172">
        <v>1</v>
      </c>
      <c r="DB35" s="32" t="str">
        <f t="shared" ref="DB35:DB46" si="37">T(CONCATENATE(LOOKUP(DA35,CD$3:CD$80,AS$3:AS$80)," ",LOOKUP(DA35,CD$3:CD$80,$CA$3:$CA$80)))</f>
        <v xml:space="preserve"> </v>
      </c>
      <c r="DD35" s="172">
        <f t="shared" si="18"/>
        <v>1</v>
      </c>
      <c r="DE35" s="172">
        <v>33</v>
      </c>
      <c r="DL35" s="172">
        <f t="shared" si="13"/>
        <v>0</v>
      </c>
      <c r="DM35" s="172">
        <f t="shared" si="14"/>
        <v>1</v>
      </c>
      <c r="DN35" s="172">
        <f t="shared" si="15"/>
        <v>1</v>
      </c>
      <c r="DO35" s="172">
        <f t="shared" si="31"/>
        <v>1</v>
      </c>
      <c r="DP35" s="172">
        <f t="shared" si="31"/>
        <v>1</v>
      </c>
      <c r="DQ35" s="172">
        <f t="shared" si="31"/>
        <v>1</v>
      </c>
      <c r="DR35" s="172">
        <f t="shared" si="31"/>
        <v>1</v>
      </c>
      <c r="DS35" s="172">
        <f t="shared" si="31"/>
        <v>1</v>
      </c>
      <c r="DT35" s="172">
        <f t="shared" si="31"/>
        <v>1</v>
      </c>
      <c r="DU35" s="172">
        <f t="shared" si="31"/>
        <v>1</v>
      </c>
      <c r="DV35" s="172">
        <f t="shared" si="32"/>
        <v>1</v>
      </c>
      <c r="DW35" s="172">
        <f t="shared" si="32"/>
        <v>1</v>
      </c>
      <c r="DX35" s="172">
        <f t="shared" si="32"/>
        <v>1</v>
      </c>
      <c r="DY35" s="172">
        <f t="shared" si="32"/>
        <v>1</v>
      </c>
      <c r="DZ35" s="172">
        <f t="shared" si="32"/>
        <v>1</v>
      </c>
      <c r="EA35" s="172">
        <f t="shared" si="32"/>
        <v>1</v>
      </c>
      <c r="EB35" s="172">
        <f t="shared" si="32"/>
        <v>1</v>
      </c>
      <c r="EC35" s="172">
        <f t="shared" si="32"/>
        <v>1</v>
      </c>
      <c r="ED35" s="172">
        <f t="shared" si="32"/>
        <v>1</v>
      </c>
      <c r="EE35" s="172">
        <f t="shared" si="32"/>
        <v>1</v>
      </c>
      <c r="EF35" s="172">
        <f t="shared" si="32"/>
        <v>1</v>
      </c>
      <c r="EG35" s="172">
        <f t="shared" si="7"/>
        <v>0</v>
      </c>
    </row>
    <row r="36" spans="20:137" x14ac:dyDescent="0.25">
      <c r="T36" s="5"/>
      <c r="U36" s="13"/>
      <c r="V36" s="5"/>
      <c r="W36" s="5" t="str">
        <f t="shared" si="2"/>
        <v/>
      </c>
      <c r="X36" s="5"/>
      <c r="Y36" s="5"/>
      <c r="Z36" s="5"/>
      <c r="CB36" s="172">
        <f t="shared" si="34"/>
        <v>1</v>
      </c>
      <c r="CC36" s="172">
        <f t="shared" si="34"/>
        <v>1</v>
      </c>
      <c r="CD36" s="172">
        <f t="shared" si="34"/>
        <v>1</v>
      </c>
      <c r="CE36" s="172">
        <f t="shared" si="34"/>
        <v>1</v>
      </c>
      <c r="CF36" s="172">
        <f t="shared" si="34"/>
        <v>1</v>
      </c>
      <c r="CG36" s="172">
        <f t="shared" si="34"/>
        <v>1</v>
      </c>
      <c r="CH36" s="172">
        <f t="shared" si="34"/>
        <v>1</v>
      </c>
      <c r="CI36" s="172">
        <f t="shared" si="34"/>
        <v>1</v>
      </c>
      <c r="CJ36" s="172">
        <f t="shared" si="34"/>
        <v>1</v>
      </c>
      <c r="CK36" s="172">
        <f t="shared" si="34"/>
        <v>1</v>
      </c>
      <c r="CL36" s="172">
        <f t="shared" si="34"/>
        <v>1</v>
      </c>
      <c r="CM36" s="172">
        <f t="shared" si="34"/>
        <v>1</v>
      </c>
      <c r="CN36" s="172">
        <f t="shared" si="34"/>
        <v>1</v>
      </c>
      <c r="CO36" s="172">
        <f t="shared" si="34"/>
        <v>1</v>
      </c>
      <c r="CP36" s="172">
        <f t="shared" si="34"/>
        <v>1</v>
      </c>
      <c r="CQ36" s="172">
        <f t="shared" si="34"/>
        <v>1</v>
      </c>
      <c r="CR36" s="172">
        <f t="shared" si="33"/>
        <v>1</v>
      </c>
      <c r="CS36" s="172">
        <f t="shared" si="33"/>
        <v>1</v>
      </c>
      <c r="CT36" s="172">
        <f t="shared" si="33"/>
        <v>1</v>
      </c>
      <c r="CU36" s="172">
        <f t="shared" si="33"/>
        <v>1</v>
      </c>
      <c r="DA36" s="172">
        <v>2</v>
      </c>
      <c r="DB36" s="32" t="str">
        <f t="shared" si="37"/>
        <v xml:space="preserve"> </v>
      </c>
      <c r="DD36" s="172">
        <f t="shared" si="18"/>
        <v>1</v>
      </c>
      <c r="DE36" s="172">
        <v>34</v>
      </c>
      <c r="DL36" s="172">
        <f t="shared" si="13"/>
        <v>0</v>
      </c>
      <c r="DM36" s="172">
        <f t="shared" si="14"/>
        <v>1</v>
      </c>
      <c r="DN36" s="172">
        <f t="shared" si="15"/>
        <v>1</v>
      </c>
      <c r="DO36" s="172">
        <f t="shared" ref="DO36:DU51" si="38">IF(OR($CX35=0,ISERROR(SEARCH(DO$1,SUBSTITUTE($CX35,DY$1,"")))),DO35,DO35+1)</f>
        <v>1</v>
      </c>
      <c r="DP36" s="172">
        <f t="shared" si="38"/>
        <v>1</v>
      </c>
      <c r="DQ36" s="172">
        <f t="shared" si="38"/>
        <v>1</v>
      </c>
      <c r="DR36" s="172">
        <f t="shared" si="38"/>
        <v>1</v>
      </c>
      <c r="DS36" s="172">
        <f t="shared" si="38"/>
        <v>1</v>
      </c>
      <c r="DT36" s="172">
        <f t="shared" si="38"/>
        <v>1</v>
      </c>
      <c r="DU36" s="172">
        <f t="shared" si="38"/>
        <v>1</v>
      </c>
      <c r="DV36" s="172">
        <f t="shared" si="32"/>
        <v>1</v>
      </c>
      <c r="DW36" s="172">
        <f t="shared" si="32"/>
        <v>1</v>
      </c>
      <c r="DX36" s="172">
        <f t="shared" si="32"/>
        <v>1</v>
      </c>
      <c r="DY36" s="172">
        <f t="shared" si="32"/>
        <v>1</v>
      </c>
      <c r="DZ36" s="172">
        <f t="shared" si="32"/>
        <v>1</v>
      </c>
      <c r="EA36" s="172">
        <f t="shared" si="32"/>
        <v>1</v>
      </c>
      <c r="EB36" s="172">
        <f t="shared" si="32"/>
        <v>1</v>
      </c>
      <c r="EC36" s="172">
        <f t="shared" si="32"/>
        <v>1</v>
      </c>
      <c r="ED36" s="172">
        <f t="shared" si="32"/>
        <v>1</v>
      </c>
      <c r="EE36" s="172">
        <f t="shared" si="32"/>
        <v>1</v>
      </c>
      <c r="EF36" s="172">
        <f t="shared" si="32"/>
        <v>1</v>
      </c>
      <c r="EG36" s="172">
        <f t="shared" si="7"/>
        <v>0</v>
      </c>
    </row>
    <row r="37" spans="20:137" x14ac:dyDescent="0.25">
      <c r="T37" s="5"/>
      <c r="U37" s="13"/>
      <c r="V37" s="5"/>
      <c r="W37" s="5" t="str">
        <f t="shared" si="2"/>
        <v/>
      </c>
      <c r="X37" s="5"/>
      <c r="Y37" s="5"/>
      <c r="Z37" s="5"/>
      <c r="CB37" s="172">
        <f t="shared" si="34"/>
        <v>1</v>
      </c>
      <c r="CC37" s="172">
        <f t="shared" si="34"/>
        <v>1</v>
      </c>
      <c r="CD37" s="172">
        <f t="shared" si="34"/>
        <v>1</v>
      </c>
      <c r="CE37" s="172">
        <f t="shared" si="34"/>
        <v>1</v>
      </c>
      <c r="CF37" s="172">
        <f t="shared" si="34"/>
        <v>1</v>
      </c>
      <c r="CG37" s="172">
        <f t="shared" si="34"/>
        <v>1</v>
      </c>
      <c r="CH37" s="172">
        <f t="shared" si="34"/>
        <v>1</v>
      </c>
      <c r="CI37" s="172">
        <f t="shared" si="34"/>
        <v>1</v>
      </c>
      <c r="CJ37" s="172">
        <f t="shared" si="34"/>
        <v>1</v>
      </c>
      <c r="CK37" s="172">
        <f t="shared" si="34"/>
        <v>1</v>
      </c>
      <c r="CL37" s="172">
        <f t="shared" si="34"/>
        <v>1</v>
      </c>
      <c r="CM37" s="172">
        <f t="shared" si="34"/>
        <v>1</v>
      </c>
      <c r="CN37" s="172">
        <f t="shared" si="34"/>
        <v>1</v>
      </c>
      <c r="CO37" s="172">
        <f t="shared" si="34"/>
        <v>1</v>
      </c>
      <c r="CP37" s="172">
        <f t="shared" si="34"/>
        <v>1</v>
      </c>
      <c r="CQ37" s="172">
        <f t="shared" si="34"/>
        <v>1</v>
      </c>
      <c r="CR37" s="172">
        <f t="shared" si="33"/>
        <v>1</v>
      </c>
      <c r="CS37" s="172">
        <f t="shared" si="33"/>
        <v>1</v>
      </c>
      <c r="CT37" s="172">
        <f t="shared" si="33"/>
        <v>1</v>
      </c>
      <c r="CU37" s="172">
        <f t="shared" si="33"/>
        <v>1</v>
      </c>
      <c r="DA37" s="172">
        <v>3</v>
      </c>
      <c r="DB37" s="32" t="str">
        <f t="shared" si="37"/>
        <v xml:space="preserve"> </v>
      </c>
      <c r="DD37" s="172">
        <f t="shared" si="18"/>
        <v>1</v>
      </c>
      <c r="DE37" s="172">
        <v>35</v>
      </c>
      <c r="DL37" s="172">
        <f t="shared" si="13"/>
        <v>0</v>
      </c>
      <c r="DM37" s="172">
        <f t="shared" si="14"/>
        <v>1</v>
      </c>
      <c r="DN37" s="172">
        <f t="shared" si="15"/>
        <v>1</v>
      </c>
      <c r="DO37" s="172">
        <f t="shared" si="38"/>
        <v>1</v>
      </c>
      <c r="DP37" s="172">
        <f t="shared" si="38"/>
        <v>1</v>
      </c>
      <c r="DQ37" s="172">
        <f t="shared" si="38"/>
        <v>1</v>
      </c>
      <c r="DR37" s="172">
        <f t="shared" si="38"/>
        <v>1</v>
      </c>
      <c r="DS37" s="172">
        <f t="shared" si="38"/>
        <v>1</v>
      </c>
      <c r="DT37" s="172">
        <f t="shared" si="38"/>
        <v>1</v>
      </c>
      <c r="DU37" s="172">
        <f t="shared" si="38"/>
        <v>1</v>
      </c>
      <c r="DV37" s="172">
        <f t="shared" ref="DV37:EF52" si="39">IF(OR($CX36=0,ISERROR(SEARCH(DV$1,$CX36))),DV36,DV36+1)</f>
        <v>1</v>
      </c>
      <c r="DW37" s="172">
        <f t="shared" si="39"/>
        <v>1</v>
      </c>
      <c r="DX37" s="172">
        <f t="shared" si="39"/>
        <v>1</v>
      </c>
      <c r="DY37" s="172">
        <f t="shared" si="39"/>
        <v>1</v>
      </c>
      <c r="DZ37" s="172">
        <f t="shared" si="39"/>
        <v>1</v>
      </c>
      <c r="EA37" s="172">
        <f t="shared" si="39"/>
        <v>1</v>
      </c>
      <c r="EB37" s="172">
        <f t="shared" si="39"/>
        <v>1</v>
      </c>
      <c r="EC37" s="172">
        <f t="shared" si="39"/>
        <v>1</v>
      </c>
      <c r="ED37" s="172">
        <f t="shared" si="39"/>
        <v>1</v>
      </c>
      <c r="EE37" s="172">
        <f t="shared" si="39"/>
        <v>1</v>
      </c>
      <c r="EF37" s="172">
        <f t="shared" si="39"/>
        <v>1</v>
      </c>
      <c r="EG37" s="172">
        <f t="shared" si="7"/>
        <v>0</v>
      </c>
    </row>
    <row r="38" spans="20:137" x14ac:dyDescent="0.25">
      <c r="T38" s="5"/>
      <c r="U38" s="13"/>
      <c r="V38" s="5"/>
      <c r="W38" s="5" t="str">
        <f t="shared" si="2"/>
        <v/>
      </c>
      <c r="X38" s="5"/>
      <c r="Y38" s="5"/>
      <c r="Z38" s="5"/>
      <c r="CB38" s="172">
        <f t="shared" si="34"/>
        <v>1</v>
      </c>
      <c r="CC38" s="172">
        <f t="shared" si="34"/>
        <v>1</v>
      </c>
      <c r="CD38" s="172">
        <f t="shared" si="34"/>
        <v>1</v>
      </c>
      <c r="CE38" s="172">
        <f t="shared" si="34"/>
        <v>1</v>
      </c>
      <c r="CF38" s="172">
        <f t="shared" si="34"/>
        <v>1</v>
      </c>
      <c r="CG38" s="172">
        <f t="shared" si="34"/>
        <v>1</v>
      </c>
      <c r="CH38" s="172">
        <f t="shared" si="34"/>
        <v>1</v>
      </c>
      <c r="CI38" s="172">
        <f t="shared" si="34"/>
        <v>1</v>
      </c>
      <c r="CJ38" s="172">
        <f t="shared" si="34"/>
        <v>1</v>
      </c>
      <c r="CK38" s="172">
        <f t="shared" si="34"/>
        <v>1</v>
      </c>
      <c r="CL38" s="172">
        <f t="shared" si="34"/>
        <v>1</v>
      </c>
      <c r="CM38" s="172">
        <f t="shared" si="34"/>
        <v>1</v>
      </c>
      <c r="CN38" s="172">
        <f t="shared" si="34"/>
        <v>1</v>
      </c>
      <c r="CO38" s="172">
        <f t="shared" si="34"/>
        <v>1</v>
      </c>
      <c r="CP38" s="172">
        <f t="shared" si="34"/>
        <v>1</v>
      </c>
      <c r="CQ38" s="172">
        <f t="shared" si="34"/>
        <v>1</v>
      </c>
      <c r="CR38" s="172">
        <f t="shared" si="33"/>
        <v>1</v>
      </c>
      <c r="CS38" s="172">
        <f t="shared" si="33"/>
        <v>1</v>
      </c>
      <c r="CT38" s="172">
        <f t="shared" si="33"/>
        <v>1</v>
      </c>
      <c r="CU38" s="172">
        <f t="shared" si="33"/>
        <v>1</v>
      </c>
      <c r="DA38" s="172">
        <v>4</v>
      </c>
      <c r="DB38" s="32" t="str">
        <f t="shared" si="37"/>
        <v xml:space="preserve"> </v>
      </c>
      <c r="DD38" s="172">
        <f t="shared" si="18"/>
        <v>1</v>
      </c>
      <c r="DE38" s="172">
        <v>36</v>
      </c>
      <c r="DL38" s="172">
        <f t="shared" si="13"/>
        <v>0</v>
      </c>
      <c r="DM38" s="172">
        <f t="shared" si="14"/>
        <v>1</v>
      </c>
      <c r="DN38" s="172">
        <f t="shared" si="15"/>
        <v>1</v>
      </c>
      <c r="DO38" s="172">
        <f t="shared" si="38"/>
        <v>1</v>
      </c>
      <c r="DP38" s="172">
        <f t="shared" si="38"/>
        <v>1</v>
      </c>
      <c r="DQ38" s="172">
        <f t="shared" si="38"/>
        <v>1</v>
      </c>
      <c r="DR38" s="172">
        <f t="shared" si="38"/>
        <v>1</v>
      </c>
      <c r="DS38" s="172">
        <f t="shared" si="38"/>
        <v>1</v>
      </c>
      <c r="DT38" s="172">
        <f t="shared" si="38"/>
        <v>1</v>
      </c>
      <c r="DU38" s="172">
        <f t="shared" si="38"/>
        <v>1</v>
      </c>
      <c r="DV38" s="172">
        <f t="shared" si="39"/>
        <v>1</v>
      </c>
      <c r="DW38" s="172">
        <f t="shared" si="39"/>
        <v>1</v>
      </c>
      <c r="DX38" s="172">
        <f t="shared" si="39"/>
        <v>1</v>
      </c>
      <c r="DY38" s="172">
        <f t="shared" si="39"/>
        <v>1</v>
      </c>
      <c r="DZ38" s="172">
        <f t="shared" si="39"/>
        <v>1</v>
      </c>
      <c r="EA38" s="172">
        <f t="shared" si="39"/>
        <v>1</v>
      </c>
      <c r="EB38" s="172">
        <f t="shared" si="39"/>
        <v>1</v>
      </c>
      <c r="EC38" s="172">
        <f t="shared" si="39"/>
        <v>1</v>
      </c>
      <c r="ED38" s="172">
        <f t="shared" si="39"/>
        <v>1</v>
      </c>
      <c r="EE38" s="172">
        <f t="shared" si="39"/>
        <v>1</v>
      </c>
      <c r="EF38" s="172">
        <f t="shared" si="39"/>
        <v>1</v>
      </c>
      <c r="EG38" s="172">
        <f t="shared" si="7"/>
        <v>0</v>
      </c>
    </row>
    <row r="39" spans="20:137" x14ac:dyDescent="0.25">
      <c r="T39" s="5"/>
      <c r="U39" s="13"/>
      <c r="V39" s="5"/>
      <c r="W39" s="5" t="str">
        <f t="shared" si="2"/>
        <v/>
      </c>
      <c r="X39" s="5"/>
      <c r="Y39" s="5"/>
      <c r="Z39" s="5"/>
      <c r="CB39" s="172">
        <f t="shared" si="34"/>
        <v>1</v>
      </c>
      <c r="CC39" s="172">
        <f t="shared" si="34"/>
        <v>1</v>
      </c>
      <c r="CD39" s="172">
        <f t="shared" si="34"/>
        <v>1</v>
      </c>
      <c r="CE39" s="172">
        <f t="shared" si="34"/>
        <v>1</v>
      </c>
      <c r="CF39" s="172">
        <f t="shared" si="34"/>
        <v>1</v>
      </c>
      <c r="CG39" s="172">
        <f t="shared" si="34"/>
        <v>1</v>
      </c>
      <c r="CH39" s="172">
        <f t="shared" si="34"/>
        <v>1</v>
      </c>
      <c r="CI39" s="172">
        <f t="shared" si="34"/>
        <v>1</v>
      </c>
      <c r="CJ39" s="172">
        <f t="shared" si="34"/>
        <v>1</v>
      </c>
      <c r="CK39" s="172">
        <f t="shared" si="34"/>
        <v>1</v>
      </c>
      <c r="CL39" s="172">
        <f t="shared" si="34"/>
        <v>1</v>
      </c>
      <c r="CM39" s="172">
        <f t="shared" si="34"/>
        <v>1</v>
      </c>
      <c r="CN39" s="172">
        <f t="shared" si="34"/>
        <v>1</v>
      </c>
      <c r="CO39" s="172">
        <f t="shared" si="34"/>
        <v>1</v>
      </c>
      <c r="CP39" s="172">
        <f t="shared" si="34"/>
        <v>1</v>
      </c>
      <c r="CQ39" s="172">
        <f t="shared" si="34"/>
        <v>1</v>
      </c>
      <c r="CR39" s="172">
        <f t="shared" si="33"/>
        <v>1</v>
      </c>
      <c r="CS39" s="172">
        <f t="shared" si="33"/>
        <v>1</v>
      </c>
      <c r="CT39" s="172">
        <f t="shared" si="33"/>
        <v>1</v>
      </c>
      <c r="CU39" s="172">
        <f t="shared" si="33"/>
        <v>1</v>
      </c>
      <c r="DA39" s="172">
        <v>5</v>
      </c>
      <c r="DB39" s="32" t="str">
        <f t="shared" si="37"/>
        <v xml:space="preserve"> </v>
      </c>
      <c r="DD39" s="172">
        <f t="shared" si="18"/>
        <v>1</v>
      </c>
      <c r="DE39" s="172">
        <v>37</v>
      </c>
      <c r="DL39" s="172">
        <f t="shared" si="13"/>
        <v>0</v>
      </c>
      <c r="DM39" s="172">
        <f t="shared" si="14"/>
        <v>1</v>
      </c>
      <c r="DN39" s="172">
        <f t="shared" si="15"/>
        <v>1</v>
      </c>
      <c r="DO39" s="172">
        <f t="shared" si="38"/>
        <v>1</v>
      </c>
      <c r="DP39" s="172">
        <f t="shared" si="38"/>
        <v>1</v>
      </c>
      <c r="DQ39" s="172">
        <f t="shared" si="38"/>
        <v>1</v>
      </c>
      <c r="DR39" s="172">
        <f t="shared" si="38"/>
        <v>1</v>
      </c>
      <c r="DS39" s="172">
        <f t="shared" si="38"/>
        <v>1</v>
      </c>
      <c r="DT39" s="172">
        <f t="shared" si="38"/>
        <v>1</v>
      </c>
      <c r="DU39" s="172">
        <f t="shared" si="38"/>
        <v>1</v>
      </c>
      <c r="DV39" s="172">
        <f t="shared" si="39"/>
        <v>1</v>
      </c>
      <c r="DW39" s="172">
        <f t="shared" si="39"/>
        <v>1</v>
      </c>
      <c r="DX39" s="172">
        <f t="shared" si="39"/>
        <v>1</v>
      </c>
      <c r="DY39" s="172">
        <f t="shared" si="39"/>
        <v>1</v>
      </c>
      <c r="DZ39" s="172">
        <f t="shared" si="39"/>
        <v>1</v>
      </c>
      <c r="EA39" s="172">
        <f t="shared" si="39"/>
        <v>1</v>
      </c>
      <c r="EB39" s="172">
        <f t="shared" si="39"/>
        <v>1</v>
      </c>
      <c r="EC39" s="172">
        <f t="shared" si="39"/>
        <v>1</v>
      </c>
      <c r="ED39" s="172">
        <f t="shared" si="39"/>
        <v>1</v>
      </c>
      <c r="EE39" s="172">
        <f t="shared" si="39"/>
        <v>1</v>
      </c>
      <c r="EF39" s="172">
        <f t="shared" si="39"/>
        <v>1</v>
      </c>
      <c r="EG39" s="172">
        <f t="shared" si="7"/>
        <v>0</v>
      </c>
    </row>
    <row r="40" spans="20:137" x14ac:dyDescent="0.25">
      <c r="T40" s="5"/>
      <c r="U40" s="13"/>
      <c r="V40" s="5"/>
      <c r="W40" s="5" t="str">
        <f t="shared" si="2"/>
        <v/>
      </c>
      <c r="X40" s="5"/>
      <c r="Y40" s="5"/>
      <c r="Z40" s="5"/>
      <c r="CB40" s="172">
        <f t="shared" si="34"/>
        <v>1</v>
      </c>
      <c r="CC40" s="172">
        <f t="shared" si="34"/>
        <v>1</v>
      </c>
      <c r="CD40" s="172">
        <f t="shared" si="34"/>
        <v>1</v>
      </c>
      <c r="CE40" s="172">
        <f t="shared" si="34"/>
        <v>1</v>
      </c>
      <c r="CF40" s="172">
        <f t="shared" si="34"/>
        <v>1</v>
      </c>
      <c r="CG40" s="172">
        <f t="shared" si="34"/>
        <v>1</v>
      </c>
      <c r="CH40" s="172">
        <f t="shared" si="34"/>
        <v>1</v>
      </c>
      <c r="CI40" s="172">
        <f t="shared" si="34"/>
        <v>1</v>
      </c>
      <c r="CJ40" s="172">
        <f t="shared" si="34"/>
        <v>1</v>
      </c>
      <c r="CK40" s="172">
        <f t="shared" si="34"/>
        <v>1</v>
      </c>
      <c r="CL40" s="172">
        <f t="shared" si="34"/>
        <v>1</v>
      </c>
      <c r="CM40" s="172">
        <f t="shared" si="34"/>
        <v>1</v>
      </c>
      <c r="CN40" s="172">
        <f t="shared" si="34"/>
        <v>1</v>
      </c>
      <c r="CO40" s="172">
        <f t="shared" si="34"/>
        <v>1</v>
      </c>
      <c r="CP40" s="172">
        <f t="shared" si="34"/>
        <v>1</v>
      </c>
      <c r="CQ40" s="172">
        <f t="shared" si="34"/>
        <v>1</v>
      </c>
      <c r="CR40" s="172">
        <f t="shared" si="33"/>
        <v>1</v>
      </c>
      <c r="CS40" s="172">
        <f t="shared" si="33"/>
        <v>1</v>
      </c>
      <c r="CT40" s="172">
        <f t="shared" si="33"/>
        <v>1</v>
      </c>
      <c r="CU40" s="172">
        <f t="shared" si="33"/>
        <v>1</v>
      </c>
      <c r="DA40" s="172">
        <v>6</v>
      </c>
      <c r="DB40" s="32" t="str">
        <f t="shared" si="37"/>
        <v xml:space="preserve"> </v>
      </c>
      <c r="DD40" s="172">
        <f t="shared" si="18"/>
        <v>1</v>
      </c>
      <c r="DE40" s="172">
        <v>38</v>
      </c>
      <c r="DL40" s="172">
        <f t="shared" si="13"/>
        <v>0</v>
      </c>
      <c r="DM40" s="172">
        <f t="shared" si="14"/>
        <v>1</v>
      </c>
      <c r="DN40" s="172">
        <f t="shared" si="15"/>
        <v>1</v>
      </c>
      <c r="DO40" s="172">
        <f t="shared" si="38"/>
        <v>1</v>
      </c>
      <c r="DP40" s="172">
        <f t="shared" si="38"/>
        <v>1</v>
      </c>
      <c r="DQ40" s="172">
        <f t="shared" si="38"/>
        <v>1</v>
      </c>
      <c r="DR40" s="172">
        <f t="shared" si="38"/>
        <v>1</v>
      </c>
      <c r="DS40" s="172">
        <f t="shared" si="38"/>
        <v>1</v>
      </c>
      <c r="DT40" s="172">
        <f t="shared" si="38"/>
        <v>1</v>
      </c>
      <c r="DU40" s="172">
        <f t="shared" si="38"/>
        <v>1</v>
      </c>
      <c r="DV40" s="172">
        <f t="shared" si="39"/>
        <v>1</v>
      </c>
      <c r="DW40" s="172">
        <f t="shared" si="39"/>
        <v>1</v>
      </c>
      <c r="DX40" s="172">
        <f t="shared" si="39"/>
        <v>1</v>
      </c>
      <c r="DY40" s="172">
        <f t="shared" si="39"/>
        <v>1</v>
      </c>
      <c r="DZ40" s="172">
        <f t="shared" si="39"/>
        <v>1</v>
      </c>
      <c r="EA40" s="172">
        <f t="shared" si="39"/>
        <v>1</v>
      </c>
      <c r="EB40" s="172">
        <f t="shared" si="39"/>
        <v>1</v>
      </c>
      <c r="EC40" s="172">
        <f t="shared" si="39"/>
        <v>1</v>
      </c>
      <c r="ED40" s="172">
        <f t="shared" si="39"/>
        <v>1</v>
      </c>
      <c r="EE40" s="172">
        <f t="shared" si="39"/>
        <v>1</v>
      </c>
      <c r="EF40" s="172">
        <f t="shared" si="39"/>
        <v>1</v>
      </c>
      <c r="EG40" s="172">
        <f t="shared" si="7"/>
        <v>0</v>
      </c>
    </row>
    <row r="41" spans="20:137" x14ac:dyDescent="0.25">
      <c r="T41" s="5"/>
      <c r="U41" s="13"/>
      <c r="V41" s="5"/>
      <c r="W41" s="5" t="str">
        <f t="shared" si="2"/>
        <v/>
      </c>
      <c r="X41" s="5"/>
      <c r="Y41" s="5"/>
      <c r="Z41" s="5"/>
      <c r="CB41" s="172">
        <f t="shared" si="34"/>
        <v>1</v>
      </c>
      <c r="CC41" s="172">
        <f t="shared" si="34"/>
        <v>1</v>
      </c>
      <c r="CD41" s="172">
        <f t="shared" si="34"/>
        <v>1</v>
      </c>
      <c r="CE41" s="172">
        <f t="shared" si="34"/>
        <v>1</v>
      </c>
      <c r="CF41" s="172">
        <f t="shared" si="34"/>
        <v>1</v>
      </c>
      <c r="CG41" s="172">
        <f t="shared" si="34"/>
        <v>1</v>
      </c>
      <c r="CH41" s="172">
        <f t="shared" si="34"/>
        <v>1</v>
      </c>
      <c r="CI41" s="172">
        <f t="shared" si="34"/>
        <v>1</v>
      </c>
      <c r="CJ41" s="172">
        <f t="shared" si="34"/>
        <v>1</v>
      </c>
      <c r="CK41" s="172">
        <f t="shared" si="34"/>
        <v>1</v>
      </c>
      <c r="CL41" s="172">
        <f t="shared" si="34"/>
        <v>1</v>
      </c>
      <c r="CM41" s="172">
        <f t="shared" si="34"/>
        <v>1</v>
      </c>
      <c r="CN41" s="172">
        <f t="shared" si="34"/>
        <v>1</v>
      </c>
      <c r="CO41" s="172">
        <f t="shared" si="34"/>
        <v>1</v>
      </c>
      <c r="CP41" s="172">
        <f t="shared" si="34"/>
        <v>1</v>
      </c>
      <c r="CQ41" s="172">
        <f t="shared" si="34"/>
        <v>1</v>
      </c>
      <c r="CR41" s="172">
        <f t="shared" si="33"/>
        <v>1</v>
      </c>
      <c r="CS41" s="172">
        <f t="shared" si="33"/>
        <v>1</v>
      </c>
      <c r="CT41" s="172">
        <f t="shared" si="33"/>
        <v>1</v>
      </c>
      <c r="CU41" s="172">
        <f t="shared" si="33"/>
        <v>1</v>
      </c>
      <c r="DA41" s="172">
        <v>7</v>
      </c>
      <c r="DB41" s="32" t="str">
        <f t="shared" si="37"/>
        <v xml:space="preserve"> </v>
      </c>
      <c r="DD41" s="172">
        <f t="shared" si="18"/>
        <v>1</v>
      </c>
      <c r="DE41" s="172">
        <v>39</v>
      </c>
      <c r="DL41" s="172">
        <f t="shared" si="13"/>
        <v>0</v>
      </c>
      <c r="DM41" s="172">
        <f t="shared" si="14"/>
        <v>1</v>
      </c>
      <c r="DN41" s="172">
        <f t="shared" si="15"/>
        <v>1</v>
      </c>
      <c r="DO41" s="172">
        <f t="shared" si="38"/>
        <v>1</v>
      </c>
      <c r="DP41" s="172">
        <f t="shared" si="38"/>
        <v>1</v>
      </c>
      <c r="DQ41" s="172">
        <f t="shared" si="38"/>
        <v>1</v>
      </c>
      <c r="DR41" s="172">
        <f t="shared" si="38"/>
        <v>1</v>
      </c>
      <c r="DS41" s="172">
        <f t="shared" si="38"/>
        <v>1</v>
      </c>
      <c r="DT41" s="172">
        <f t="shared" si="38"/>
        <v>1</v>
      </c>
      <c r="DU41" s="172">
        <f t="shared" si="38"/>
        <v>1</v>
      </c>
      <c r="DV41" s="172">
        <f t="shared" si="39"/>
        <v>1</v>
      </c>
      <c r="DW41" s="172">
        <f t="shared" si="39"/>
        <v>1</v>
      </c>
      <c r="DX41" s="172">
        <f t="shared" si="39"/>
        <v>1</v>
      </c>
      <c r="DY41" s="172">
        <f t="shared" si="39"/>
        <v>1</v>
      </c>
      <c r="DZ41" s="172">
        <f t="shared" si="39"/>
        <v>1</v>
      </c>
      <c r="EA41" s="172">
        <f t="shared" si="39"/>
        <v>1</v>
      </c>
      <c r="EB41" s="172">
        <f t="shared" si="39"/>
        <v>1</v>
      </c>
      <c r="EC41" s="172">
        <f t="shared" si="39"/>
        <v>1</v>
      </c>
      <c r="ED41" s="172">
        <f t="shared" si="39"/>
        <v>1</v>
      </c>
      <c r="EE41" s="172">
        <f t="shared" si="39"/>
        <v>1</v>
      </c>
      <c r="EF41" s="172">
        <f t="shared" si="39"/>
        <v>1</v>
      </c>
      <c r="EG41" s="172">
        <f t="shared" si="7"/>
        <v>0</v>
      </c>
    </row>
    <row r="42" spans="20:137" x14ac:dyDescent="0.25">
      <c r="T42" s="5"/>
      <c r="U42" s="13"/>
      <c r="V42" s="5"/>
      <c r="W42" s="5" t="str">
        <f t="shared" si="2"/>
        <v/>
      </c>
      <c r="X42" s="5"/>
      <c r="Y42" s="5"/>
      <c r="Z42" s="5"/>
      <c r="CB42" s="172">
        <f t="shared" si="34"/>
        <v>1</v>
      </c>
      <c r="CC42" s="172">
        <f t="shared" si="34"/>
        <v>1</v>
      </c>
      <c r="CD42" s="172">
        <f t="shared" si="34"/>
        <v>1</v>
      </c>
      <c r="CE42" s="172">
        <f t="shared" si="34"/>
        <v>1</v>
      </c>
      <c r="CF42" s="172">
        <f t="shared" si="34"/>
        <v>1</v>
      </c>
      <c r="CG42" s="172">
        <f t="shared" si="34"/>
        <v>1</v>
      </c>
      <c r="CH42" s="172">
        <f t="shared" si="34"/>
        <v>1</v>
      </c>
      <c r="CI42" s="172">
        <f t="shared" si="34"/>
        <v>1</v>
      </c>
      <c r="CJ42" s="172">
        <f t="shared" si="34"/>
        <v>1</v>
      </c>
      <c r="CK42" s="172">
        <f t="shared" si="34"/>
        <v>1</v>
      </c>
      <c r="CL42" s="172">
        <f t="shared" si="34"/>
        <v>1</v>
      </c>
      <c r="CM42" s="172">
        <f t="shared" si="34"/>
        <v>1</v>
      </c>
      <c r="CN42" s="172">
        <f t="shared" si="34"/>
        <v>1</v>
      </c>
      <c r="CO42" s="172">
        <f t="shared" si="34"/>
        <v>1</v>
      </c>
      <c r="CP42" s="172">
        <f t="shared" si="34"/>
        <v>1</v>
      </c>
      <c r="CQ42" s="172">
        <f t="shared" si="34"/>
        <v>1</v>
      </c>
      <c r="CR42" s="172">
        <f t="shared" si="33"/>
        <v>1</v>
      </c>
      <c r="CS42" s="172">
        <f t="shared" si="33"/>
        <v>1</v>
      </c>
      <c r="CT42" s="172">
        <f t="shared" si="33"/>
        <v>1</v>
      </c>
      <c r="CU42" s="172">
        <f t="shared" si="33"/>
        <v>1</v>
      </c>
      <c r="DA42" s="172">
        <v>8</v>
      </c>
      <c r="DB42" s="32" t="str">
        <f t="shared" si="37"/>
        <v xml:space="preserve"> </v>
      </c>
      <c r="DD42" s="172">
        <f t="shared" si="18"/>
        <v>1</v>
      </c>
      <c r="DE42" s="172">
        <v>40</v>
      </c>
      <c r="DL42" s="172">
        <f t="shared" si="13"/>
        <v>0</v>
      </c>
      <c r="DM42" s="172">
        <f t="shared" si="14"/>
        <v>1</v>
      </c>
      <c r="DN42" s="172">
        <f t="shared" si="15"/>
        <v>1</v>
      </c>
      <c r="DO42" s="172">
        <f t="shared" si="38"/>
        <v>1</v>
      </c>
      <c r="DP42" s="172">
        <f t="shared" si="38"/>
        <v>1</v>
      </c>
      <c r="DQ42" s="172">
        <f t="shared" si="38"/>
        <v>1</v>
      </c>
      <c r="DR42" s="172">
        <f t="shared" si="38"/>
        <v>1</v>
      </c>
      <c r="DS42" s="172">
        <f t="shared" si="38"/>
        <v>1</v>
      </c>
      <c r="DT42" s="172">
        <f t="shared" si="38"/>
        <v>1</v>
      </c>
      <c r="DU42" s="172">
        <f t="shared" si="38"/>
        <v>1</v>
      </c>
      <c r="DV42" s="172">
        <f t="shared" si="39"/>
        <v>1</v>
      </c>
      <c r="DW42" s="172">
        <f t="shared" si="39"/>
        <v>1</v>
      </c>
      <c r="DX42" s="172">
        <f t="shared" si="39"/>
        <v>1</v>
      </c>
      <c r="DY42" s="172">
        <f t="shared" si="39"/>
        <v>1</v>
      </c>
      <c r="DZ42" s="172">
        <f t="shared" si="39"/>
        <v>1</v>
      </c>
      <c r="EA42" s="172">
        <f t="shared" si="39"/>
        <v>1</v>
      </c>
      <c r="EB42" s="172">
        <f t="shared" si="39"/>
        <v>1</v>
      </c>
      <c r="EC42" s="172">
        <f t="shared" si="39"/>
        <v>1</v>
      </c>
      <c r="ED42" s="172">
        <f t="shared" si="39"/>
        <v>1</v>
      </c>
      <c r="EE42" s="172">
        <f t="shared" si="39"/>
        <v>1</v>
      </c>
      <c r="EF42" s="172">
        <f t="shared" si="39"/>
        <v>1</v>
      </c>
      <c r="EG42" s="172">
        <f t="shared" si="7"/>
        <v>0</v>
      </c>
    </row>
    <row r="43" spans="20:137" x14ac:dyDescent="0.25">
      <c r="T43" s="5"/>
      <c r="U43" s="13"/>
      <c r="V43" s="5"/>
      <c r="W43" s="5" t="str">
        <f t="shared" si="2"/>
        <v/>
      </c>
      <c r="X43" s="5"/>
      <c r="Y43" s="5"/>
      <c r="Z43" s="5"/>
      <c r="CB43" s="172">
        <f t="shared" si="34"/>
        <v>1</v>
      </c>
      <c r="CC43" s="172">
        <f t="shared" si="34"/>
        <v>1</v>
      </c>
      <c r="CD43" s="172">
        <f t="shared" si="34"/>
        <v>1</v>
      </c>
      <c r="CE43" s="172">
        <f t="shared" si="34"/>
        <v>1</v>
      </c>
      <c r="CF43" s="172">
        <f t="shared" si="34"/>
        <v>1</v>
      </c>
      <c r="CG43" s="172">
        <f t="shared" si="34"/>
        <v>1</v>
      </c>
      <c r="CH43" s="172">
        <f t="shared" si="34"/>
        <v>1</v>
      </c>
      <c r="CI43" s="172">
        <f t="shared" si="34"/>
        <v>1</v>
      </c>
      <c r="CJ43" s="172">
        <f t="shared" si="34"/>
        <v>1</v>
      </c>
      <c r="CK43" s="172">
        <f t="shared" si="34"/>
        <v>1</v>
      </c>
      <c r="CL43" s="172">
        <f t="shared" si="34"/>
        <v>1</v>
      </c>
      <c r="CM43" s="172">
        <f t="shared" si="34"/>
        <v>1</v>
      </c>
      <c r="CN43" s="172">
        <f t="shared" si="34"/>
        <v>1</v>
      </c>
      <c r="CO43" s="172">
        <f t="shared" si="34"/>
        <v>1</v>
      </c>
      <c r="CP43" s="172">
        <f t="shared" si="34"/>
        <v>1</v>
      </c>
      <c r="CQ43" s="172">
        <f t="shared" si="34"/>
        <v>1</v>
      </c>
      <c r="CR43" s="172">
        <f t="shared" si="33"/>
        <v>1</v>
      </c>
      <c r="CS43" s="172">
        <f t="shared" si="33"/>
        <v>1</v>
      </c>
      <c r="CT43" s="172">
        <f t="shared" si="33"/>
        <v>1</v>
      </c>
      <c r="CU43" s="172">
        <f t="shared" si="33"/>
        <v>1</v>
      </c>
      <c r="DA43" s="172">
        <v>9</v>
      </c>
      <c r="DB43" s="32" t="str">
        <f t="shared" si="37"/>
        <v xml:space="preserve"> </v>
      </c>
      <c r="DD43" s="172">
        <f t="shared" si="18"/>
        <v>1</v>
      </c>
      <c r="DE43" s="172">
        <v>41</v>
      </c>
      <c r="DL43" s="172">
        <f t="shared" si="13"/>
        <v>0</v>
      </c>
      <c r="DM43" s="172">
        <f t="shared" si="14"/>
        <v>1</v>
      </c>
      <c r="DN43" s="172">
        <f t="shared" si="15"/>
        <v>1</v>
      </c>
      <c r="DO43" s="172">
        <f t="shared" si="38"/>
        <v>1</v>
      </c>
      <c r="DP43" s="172">
        <f t="shared" si="38"/>
        <v>1</v>
      </c>
      <c r="DQ43" s="172">
        <f t="shared" si="38"/>
        <v>1</v>
      </c>
      <c r="DR43" s="172">
        <f t="shared" si="38"/>
        <v>1</v>
      </c>
      <c r="DS43" s="172">
        <f t="shared" si="38"/>
        <v>1</v>
      </c>
      <c r="DT43" s="172">
        <f t="shared" si="38"/>
        <v>1</v>
      </c>
      <c r="DU43" s="172">
        <f t="shared" si="38"/>
        <v>1</v>
      </c>
      <c r="DV43" s="172">
        <f t="shared" si="39"/>
        <v>1</v>
      </c>
      <c r="DW43" s="172">
        <f t="shared" si="39"/>
        <v>1</v>
      </c>
      <c r="DX43" s="172">
        <f t="shared" si="39"/>
        <v>1</v>
      </c>
      <c r="DY43" s="172">
        <f t="shared" si="39"/>
        <v>1</v>
      </c>
      <c r="DZ43" s="172">
        <f t="shared" si="39"/>
        <v>1</v>
      </c>
      <c r="EA43" s="172">
        <f t="shared" si="39"/>
        <v>1</v>
      </c>
      <c r="EB43" s="172">
        <f t="shared" si="39"/>
        <v>1</v>
      </c>
      <c r="EC43" s="172">
        <f t="shared" si="39"/>
        <v>1</v>
      </c>
      <c r="ED43" s="172">
        <f t="shared" si="39"/>
        <v>1</v>
      </c>
      <c r="EE43" s="172">
        <f t="shared" si="39"/>
        <v>1</v>
      </c>
      <c r="EF43" s="172">
        <f t="shared" si="39"/>
        <v>1</v>
      </c>
      <c r="EG43" s="172">
        <f t="shared" si="7"/>
        <v>0</v>
      </c>
    </row>
    <row r="44" spans="20:137" x14ac:dyDescent="0.25">
      <c r="T44" s="5"/>
      <c r="U44" s="13"/>
      <c r="V44" s="5"/>
      <c r="W44" s="5" t="str">
        <f t="shared" si="2"/>
        <v/>
      </c>
      <c r="X44" s="5"/>
      <c r="Y44" s="5"/>
      <c r="Z44" s="5"/>
      <c r="CB44" s="172">
        <f t="shared" si="34"/>
        <v>1</v>
      </c>
      <c r="CC44" s="172">
        <f t="shared" si="34"/>
        <v>1</v>
      </c>
      <c r="CD44" s="172">
        <f t="shared" si="34"/>
        <v>1</v>
      </c>
      <c r="CE44" s="172">
        <f t="shared" si="34"/>
        <v>1</v>
      </c>
      <c r="CF44" s="172">
        <f t="shared" si="34"/>
        <v>1</v>
      </c>
      <c r="CG44" s="172">
        <f t="shared" si="34"/>
        <v>1</v>
      </c>
      <c r="CH44" s="172">
        <f t="shared" si="34"/>
        <v>1</v>
      </c>
      <c r="CI44" s="172">
        <f t="shared" si="34"/>
        <v>1</v>
      </c>
      <c r="CJ44" s="172">
        <f t="shared" si="34"/>
        <v>1</v>
      </c>
      <c r="CK44" s="172">
        <f t="shared" si="34"/>
        <v>1</v>
      </c>
      <c r="CL44" s="172">
        <f t="shared" si="34"/>
        <v>1</v>
      </c>
      <c r="CM44" s="172">
        <f t="shared" si="34"/>
        <v>1</v>
      </c>
      <c r="CN44" s="172">
        <f t="shared" si="34"/>
        <v>1</v>
      </c>
      <c r="CO44" s="172">
        <f t="shared" si="34"/>
        <v>1</v>
      </c>
      <c r="CP44" s="172">
        <f t="shared" si="34"/>
        <v>1</v>
      </c>
      <c r="CQ44" s="172">
        <f t="shared" si="34"/>
        <v>1</v>
      </c>
      <c r="CR44" s="172">
        <f t="shared" si="33"/>
        <v>1</v>
      </c>
      <c r="CS44" s="172">
        <f t="shared" si="33"/>
        <v>1</v>
      </c>
      <c r="CT44" s="172">
        <f t="shared" si="33"/>
        <v>1</v>
      </c>
      <c r="CU44" s="172">
        <f t="shared" si="33"/>
        <v>1</v>
      </c>
      <c r="DA44" s="172">
        <v>10</v>
      </c>
      <c r="DB44" s="32" t="str">
        <f t="shared" si="37"/>
        <v xml:space="preserve"> </v>
      </c>
      <c r="DD44" s="172">
        <f t="shared" si="18"/>
        <v>1</v>
      </c>
      <c r="DE44" s="172">
        <v>42</v>
      </c>
      <c r="DL44" s="172">
        <f t="shared" si="13"/>
        <v>0</v>
      </c>
      <c r="DM44" s="172">
        <f t="shared" si="14"/>
        <v>1</v>
      </c>
      <c r="DN44" s="172">
        <f t="shared" si="15"/>
        <v>1</v>
      </c>
      <c r="DO44" s="172">
        <f t="shared" si="38"/>
        <v>1</v>
      </c>
      <c r="DP44" s="172">
        <f t="shared" si="38"/>
        <v>1</v>
      </c>
      <c r="DQ44" s="172">
        <f t="shared" si="38"/>
        <v>1</v>
      </c>
      <c r="DR44" s="172">
        <f t="shared" si="38"/>
        <v>1</v>
      </c>
      <c r="DS44" s="172">
        <f t="shared" si="38"/>
        <v>1</v>
      </c>
      <c r="DT44" s="172">
        <f t="shared" si="38"/>
        <v>1</v>
      </c>
      <c r="DU44" s="172">
        <f t="shared" si="38"/>
        <v>1</v>
      </c>
      <c r="DV44" s="172">
        <f t="shared" si="39"/>
        <v>1</v>
      </c>
      <c r="DW44" s="172">
        <f t="shared" si="39"/>
        <v>1</v>
      </c>
      <c r="DX44" s="172">
        <f t="shared" si="39"/>
        <v>1</v>
      </c>
      <c r="DY44" s="172">
        <f t="shared" si="39"/>
        <v>1</v>
      </c>
      <c r="DZ44" s="172">
        <f t="shared" si="39"/>
        <v>1</v>
      </c>
      <c r="EA44" s="172">
        <f t="shared" si="39"/>
        <v>1</v>
      </c>
      <c r="EB44" s="172">
        <f t="shared" si="39"/>
        <v>1</v>
      </c>
      <c r="EC44" s="172">
        <f t="shared" si="39"/>
        <v>1</v>
      </c>
      <c r="ED44" s="172">
        <f t="shared" si="39"/>
        <v>1</v>
      </c>
      <c r="EE44" s="172">
        <f t="shared" si="39"/>
        <v>1</v>
      </c>
      <c r="EF44" s="172">
        <f t="shared" si="39"/>
        <v>1</v>
      </c>
      <c r="EG44" s="172">
        <f t="shared" si="7"/>
        <v>0</v>
      </c>
    </row>
    <row r="45" spans="20:137" x14ac:dyDescent="0.25">
      <c r="T45" s="5"/>
      <c r="U45" s="13"/>
      <c r="V45" s="5"/>
      <c r="W45" s="5" t="str">
        <f t="shared" si="2"/>
        <v/>
      </c>
      <c r="X45" s="5"/>
      <c r="Y45" s="5"/>
      <c r="Z45" s="5"/>
      <c r="CB45" s="172">
        <f t="shared" si="34"/>
        <v>1</v>
      </c>
      <c r="CC45" s="172">
        <f t="shared" si="34"/>
        <v>1</v>
      </c>
      <c r="CD45" s="172">
        <f t="shared" si="34"/>
        <v>1</v>
      </c>
      <c r="CE45" s="172">
        <f t="shared" si="34"/>
        <v>1</v>
      </c>
      <c r="CF45" s="172">
        <f t="shared" si="34"/>
        <v>1</v>
      </c>
      <c r="CG45" s="172">
        <f t="shared" si="34"/>
        <v>1</v>
      </c>
      <c r="CH45" s="172">
        <f t="shared" si="34"/>
        <v>1</v>
      </c>
      <c r="CI45" s="172">
        <f t="shared" si="34"/>
        <v>1</v>
      </c>
      <c r="CJ45" s="172">
        <f t="shared" si="34"/>
        <v>1</v>
      </c>
      <c r="CK45" s="172">
        <f t="shared" si="34"/>
        <v>1</v>
      </c>
      <c r="CL45" s="172">
        <f t="shared" si="34"/>
        <v>1</v>
      </c>
      <c r="CM45" s="172">
        <f t="shared" si="34"/>
        <v>1</v>
      </c>
      <c r="CN45" s="172">
        <f t="shared" si="34"/>
        <v>1</v>
      </c>
      <c r="CO45" s="172">
        <f t="shared" si="34"/>
        <v>1</v>
      </c>
      <c r="CP45" s="172">
        <f t="shared" si="34"/>
        <v>1</v>
      </c>
      <c r="CQ45" s="172">
        <f t="shared" si="34"/>
        <v>1</v>
      </c>
      <c r="CR45" s="172">
        <f t="shared" si="33"/>
        <v>1</v>
      </c>
      <c r="CS45" s="172">
        <f t="shared" si="33"/>
        <v>1</v>
      </c>
      <c r="CT45" s="172">
        <f t="shared" si="33"/>
        <v>1</v>
      </c>
      <c r="CU45" s="172">
        <f t="shared" si="33"/>
        <v>1</v>
      </c>
      <c r="DA45" s="172">
        <v>11</v>
      </c>
      <c r="DB45" s="32" t="str">
        <f t="shared" si="37"/>
        <v xml:space="preserve"> </v>
      </c>
      <c r="DD45" s="172">
        <f t="shared" si="18"/>
        <v>1</v>
      </c>
      <c r="DE45" s="172">
        <v>43</v>
      </c>
      <c r="DL45" s="172">
        <f t="shared" si="13"/>
        <v>0</v>
      </c>
      <c r="DM45" s="172">
        <f t="shared" si="14"/>
        <v>1</v>
      </c>
      <c r="DN45" s="172">
        <f t="shared" si="15"/>
        <v>1</v>
      </c>
      <c r="DO45" s="172">
        <f t="shared" si="38"/>
        <v>1</v>
      </c>
      <c r="DP45" s="172">
        <f t="shared" si="38"/>
        <v>1</v>
      </c>
      <c r="DQ45" s="172">
        <f t="shared" si="38"/>
        <v>1</v>
      </c>
      <c r="DR45" s="172">
        <f t="shared" si="38"/>
        <v>1</v>
      </c>
      <c r="DS45" s="172">
        <f t="shared" si="38"/>
        <v>1</v>
      </c>
      <c r="DT45" s="172">
        <f t="shared" si="38"/>
        <v>1</v>
      </c>
      <c r="DU45" s="172">
        <f t="shared" si="38"/>
        <v>1</v>
      </c>
      <c r="DV45" s="172">
        <f t="shared" si="39"/>
        <v>1</v>
      </c>
      <c r="DW45" s="172">
        <f t="shared" si="39"/>
        <v>1</v>
      </c>
      <c r="DX45" s="172">
        <f t="shared" si="39"/>
        <v>1</v>
      </c>
      <c r="DY45" s="172">
        <f t="shared" si="39"/>
        <v>1</v>
      </c>
      <c r="DZ45" s="172">
        <f t="shared" si="39"/>
        <v>1</v>
      </c>
      <c r="EA45" s="172">
        <f t="shared" si="39"/>
        <v>1</v>
      </c>
      <c r="EB45" s="172">
        <f t="shared" si="39"/>
        <v>1</v>
      </c>
      <c r="EC45" s="172">
        <f t="shared" si="39"/>
        <v>1</v>
      </c>
      <c r="ED45" s="172">
        <f t="shared" si="39"/>
        <v>1</v>
      </c>
      <c r="EE45" s="172">
        <f t="shared" si="39"/>
        <v>1</v>
      </c>
      <c r="EF45" s="172">
        <f t="shared" si="39"/>
        <v>1</v>
      </c>
      <c r="EG45" s="172">
        <f t="shared" si="7"/>
        <v>0</v>
      </c>
    </row>
    <row r="46" spans="20:137" x14ac:dyDescent="0.25">
      <c r="T46" s="5"/>
      <c r="U46" s="13"/>
      <c r="V46" s="5"/>
      <c r="W46" s="5" t="str">
        <f t="shared" si="2"/>
        <v/>
      </c>
      <c r="X46" s="5"/>
      <c r="Y46" s="5"/>
      <c r="Z46" s="5"/>
      <c r="CB46" s="172">
        <f t="shared" si="34"/>
        <v>1</v>
      </c>
      <c r="CC46" s="172">
        <f t="shared" si="34"/>
        <v>1</v>
      </c>
      <c r="CD46" s="172">
        <f t="shared" si="34"/>
        <v>1</v>
      </c>
      <c r="CE46" s="172">
        <f t="shared" si="34"/>
        <v>1</v>
      </c>
      <c r="CF46" s="172">
        <f t="shared" si="34"/>
        <v>1</v>
      </c>
      <c r="CG46" s="172">
        <f t="shared" si="34"/>
        <v>1</v>
      </c>
      <c r="CH46" s="172">
        <f t="shared" si="34"/>
        <v>1</v>
      </c>
      <c r="CI46" s="172">
        <f t="shared" si="34"/>
        <v>1</v>
      </c>
      <c r="CJ46" s="172">
        <f t="shared" si="34"/>
        <v>1</v>
      </c>
      <c r="CK46" s="172">
        <f t="shared" si="34"/>
        <v>1</v>
      </c>
      <c r="CL46" s="172">
        <f t="shared" si="34"/>
        <v>1</v>
      </c>
      <c r="CM46" s="172">
        <f t="shared" si="34"/>
        <v>1</v>
      </c>
      <c r="CN46" s="172">
        <f t="shared" si="34"/>
        <v>1</v>
      </c>
      <c r="CO46" s="172">
        <f t="shared" si="34"/>
        <v>1</v>
      </c>
      <c r="CP46" s="172">
        <f t="shared" si="34"/>
        <v>1</v>
      </c>
      <c r="CQ46" s="172">
        <f t="shared" si="34"/>
        <v>1</v>
      </c>
      <c r="CR46" s="172">
        <f t="shared" si="33"/>
        <v>1</v>
      </c>
      <c r="CS46" s="172">
        <f t="shared" si="33"/>
        <v>1</v>
      </c>
      <c r="CT46" s="172">
        <f t="shared" si="33"/>
        <v>1</v>
      </c>
      <c r="CU46" s="172">
        <f t="shared" si="33"/>
        <v>1</v>
      </c>
      <c r="DA46" s="172">
        <v>12</v>
      </c>
      <c r="DB46" s="32" t="str">
        <f t="shared" si="37"/>
        <v xml:space="preserve"> </v>
      </c>
      <c r="DD46" s="172">
        <f t="shared" si="18"/>
        <v>1</v>
      </c>
      <c r="DE46" s="172">
        <v>44</v>
      </c>
      <c r="DL46" s="172">
        <f t="shared" si="13"/>
        <v>0</v>
      </c>
      <c r="DM46" s="172">
        <f t="shared" si="14"/>
        <v>1</v>
      </c>
      <c r="DN46" s="172">
        <f t="shared" si="15"/>
        <v>1</v>
      </c>
      <c r="DO46" s="172">
        <f t="shared" si="38"/>
        <v>1</v>
      </c>
      <c r="DP46" s="172">
        <f t="shared" si="38"/>
        <v>1</v>
      </c>
      <c r="DQ46" s="172">
        <f t="shared" si="38"/>
        <v>1</v>
      </c>
      <c r="DR46" s="172">
        <f t="shared" si="38"/>
        <v>1</v>
      </c>
      <c r="DS46" s="172">
        <f t="shared" si="38"/>
        <v>1</v>
      </c>
      <c r="DT46" s="172">
        <f t="shared" si="38"/>
        <v>1</v>
      </c>
      <c r="DU46" s="172">
        <f t="shared" si="38"/>
        <v>1</v>
      </c>
      <c r="DV46" s="172">
        <f t="shared" si="39"/>
        <v>1</v>
      </c>
      <c r="DW46" s="172">
        <f t="shared" si="39"/>
        <v>1</v>
      </c>
      <c r="DX46" s="172">
        <f t="shared" si="39"/>
        <v>1</v>
      </c>
      <c r="DY46" s="172">
        <f t="shared" si="39"/>
        <v>1</v>
      </c>
      <c r="DZ46" s="172">
        <f t="shared" si="39"/>
        <v>1</v>
      </c>
      <c r="EA46" s="172">
        <f t="shared" si="39"/>
        <v>1</v>
      </c>
      <c r="EB46" s="172">
        <f t="shared" si="39"/>
        <v>1</v>
      </c>
      <c r="EC46" s="172">
        <f t="shared" si="39"/>
        <v>1</v>
      </c>
      <c r="ED46" s="172">
        <f t="shared" si="39"/>
        <v>1</v>
      </c>
      <c r="EE46" s="172">
        <f t="shared" si="39"/>
        <v>1</v>
      </c>
      <c r="EF46" s="172">
        <f t="shared" si="39"/>
        <v>1</v>
      </c>
      <c r="EG46" s="172">
        <f t="shared" si="7"/>
        <v>0</v>
      </c>
    </row>
    <row r="47" spans="20:137" x14ac:dyDescent="0.25">
      <c r="T47" s="5"/>
      <c r="U47" s="13"/>
      <c r="V47" s="5"/>
      <c r="W47" s="5" t="str">
        <f t="shared" si="2"/>
        <v/>
      </c>
      <c r="X47" s="5"/>
      <c r="Y47" s="5"/>
      <c r="Z47" s="5"/>
      <c r="CB47" s="172">
        <f t="shared" si="34"/>
        <v>1</v>
      </c>
      <c r="CC47" s="172">
        <f t="shared" si="34"/>
        <v>1</v>
      </c>
      <c r="CD47" s="172">
        <f t="shared" si="34"/>
        <v>1</v>
      </c>
      <c r="CE47" s="172">
        <f t="shared" si="34"/>
        <v>1</v>
      </c>
      <c r="CF47" s="172">
        <f t="shared" si="34"/>
        <v>1</v>
      </c>
      <c r="CG47" s="172">
        <f t="shared" si="34"/>
        <v>1</v>
      </c>
      <c r="CH47" s="172">
        <f t="shared" si="34"/>
        <v>1</v>
      </c>
      <c r="CI47" s="172">
        <f t="shared" si="34"/>
        <v>1</v>
      </c>
      <c r="CJ47" s="172">
        <f t="shared" si="34"/>
        <v>1</v>
      </c>
      <c r="CK47" s="172">
        <f t="shared" si="34"/>
        <v>1</v>
      </c>
      <c r="CL47" s="172">
        <f t="shared" si="34"/>
        <v>1</v>
      </c>
      <c r="CM47" s="172">
        <f t="shared" si="34"/>
        <v>1</v>
      </c>
      <c r="CN47" s="172">
        <f t="shared" si="34"/>
        <v>1</v>
      </c>
      <c r="CO47" s="172">
        <f t="shared" si="34"/>
        <v>1</v>
      </c>
      <c r="CP47" s="172">
        <f t="shared" si="34"/>
        <v>1</v>
      </c>
      <c r="CQ47" s="172">
        <f t="shared" si="34"/>
        <v>1</v>
      </c>
      <c r="CR47" s="172">
        <f t="shared" si="33"/>
        <v>1</v>
      </c>
      <c r="CS47" s="172">
        <f t="shared" si="33"/>
        <v>1</v>
      </c>
      <c r="CT47" s="172">
        <f t="shared" si="33"/>
        <v>1</v>
      </c>
      <c r="CU47" s="172">
        <f t="shared" si="33"/>
        <v>1</v>
      </c>
      <c r="DB47" s="196" t="str">
        <f>IF(DB34="","","----")</f>
        <v/>
      </c>
      <c r="DD47" s="172">
        <f t="shared" si="18"/>
        <v>1</v>
      </c>
      <c r="DE47" s="172">
        <v>45</v>
      </c>
      <c r="DL47" s="172">
        <f t="shared" si="13"/>
        <v>0</v>
      </c>
      <c r="DM47" s="172">
        <f t="shared" si="14"/>
        <v>1</v>
      </c>
      <c r="DN47" s="172">
        <f t="shared" si="15"/>
        <v>1</v>
      </c>
      <c r="DO47" s="172">
        <f t="shared" si="38"/>
        <v>1</v>
      </c>
      <c r="DP47" s="172">
        <f t="shared" si="38"/>
        <v>1</v>
      </c>
      <c r="DQ47" s="172">
        <f t="shared" si="38"/>
        <v>1</v>
      </c>
      <c r="DR47" s="172">
        <f t="shared" si="38"/>
        <v>1</v>
      </c>
      <c r="DS47" s="172">
        <f t="shared" si="38"/>
        <v>1</v>
      </c>
      <c r="DT47" s="172">
        <f t="shared" si="38"/>
        <v>1</v>
      </c>
      <c r="DU47" s="172">
        <f t="shared" si="38"/>
        <v>1</v>
      </c>
      <c r="DV47" s="172">
        <f t="shared" si="39"/>
        <v>1</v>
      </c>
      <c r="DW47" s="172">
        <f t="shared" si="39"/>
        <v>1</v>
      </c>
      <c r="DX47" s="172">
        <f t="shared" si="39"/>
        <v>1</v>
      </c>
      <c r="DY47" s="172">
        <f t="shared" si="39"/>
        <v>1</v>
      </c>
      <c r="DZ47" s="172">
        <f t="shared" si="39"/>
        <v>1</v>
      </c>
      <c r="EA47" s="172">
        <f t="shared" si="39"/>
        <v>1</v>
      </c>
      <c r="EB47" s="172">
        <f t="shared" si="39"/>
        <v>1</v>
      </c>
      <c r="EC47" s="172">
        <f t="shared" si="39"/>
        <v>1</v>
      </c>
      <c r="ED47" s="172">
        <f t="shared" si="39"/>
        <v>1</v>
      </c>
      <c r="EE47" s="172">
        <f t="shared" si="39"/>
        <v>1</v>
      </c>
      <c r="EF47" s="172">
        <f t="shared" si="39"/>
        <v>1</v>
      </c>
      <c r="EG47" s="172">
        <f t="shared" si="7"/>
        <v>0</v>
      </c>
    </row>
    <row r="48" spans="20:137" x14ac:dyDescent="0.25">
      <c r="T48" s="5"/>
      <c r="U48" s="13"/>
      <c r="V48" s="5"/>
      <c r="W48" s="5" t="str">
        <f t="shared" si="2"/>
        <v/>
      </c>
      <c r="X48" s="5"/>
      <c r="Y48" s="5"/>
      <c r="Z48" s="5"/>
      <c r="CB48" s="172">
        <f t="shared" si="34"/>
        <v>1</v>
      </c>
      <c r="CC48" s="172">
        <f t="shared" si="34"/>
        <v>1</v>
      </c>
      <c r="CD48" s="172">
        <f t="shared" si="34"/>
        <v>1</v>
      </c>
      <c r="CE48" s="172">
        <f t="shared" si="34"/>
        <v>1</v>
      </c>
      <c r="CF48" s="172">
        <f t="shared" si="34"/>
        <v>1</v>
      </c>
      <c r="CG48" s="172">
        <f t="shared" si="34"/>
        <v>1</v>
      </c>
      <c r="CH48" s="172">
        <f t="shared" si="34"/>
        <v>1</v>
      </c>
      <c r="CI48" s="172">
        <f t="shared" si="34"/>
        <v>1</v>
      </c>
      <c r="CJ48" s="172">
        <f t="shared" si="34"/>
        <v>1</v>
      </c>
      <c r="CK48" s="172">
        <f t="shared" si="34"/>
        <v>1</v>
      </c>
      <c r="CL48" s="172">
        <f t="shared" si="34"/>
        <v>1</v>
      </c>
      <c r="CM48" s="172">
        <f t="shared" si="34"/>
        <v>1</v>
      </c>
      <c r="CN48" s="172">
        <f t="shared" si="34"/>
        <v>1</v>
      </c>
      <c r="CO48" s="172">
        <f t="shared" si="34"/>
        <v>1</v>
      </c>
      <c r="CP48" s="172">
        <f t="shared" si="34"/>
        <v>1</v>
      </c>
      <c r="CQ48" s="172">
        <f t="shared" ref="CQ48:CU63" si="40">IF(BF47="",CQ47,CQ47+1)</f>
        <v>1</v>
      </c>
      <c r="CR48" s="172">
        <f t="shared" si="40"/>
        <v>1</v>
      </c>
      <c r="CS48" s="172">
        <f t="shared" si="40"/>
        <v>1</v>
      </c>
      <c r="CT48" s="172">
        <f t="shared" si="40"/>
        <v>1</v>
      </c>
      <c r="CU48" s="172">
        <f t="shared" si="40"/>
        <v>1</v>
      </c>
      <c r="DA48" s="172"/>
      <c r="DB48" s="32" t="str">
        <f>IF(DB49="","",CONCATENATE("Warband ",CZ49," ",DG48))</f>
        <v/>
      </c>
      <c r="DD48" s="172">
        <f t="shared" si="18"/>
        <v>1</v>
      </c>
      <c r="DE48" s="172">
        <v>46</v>
      </c>
      <c r="DG48" s="49" t="str">
        <f>CONCATENATE("   ",DH48,"/",DI48,IF(DH48&gt;DI48," !",""))</f>
        <v xml:space="preserve">   0/12</v>
      </c>
      <c r="DH48" s="172">
        <f t="shared" ref="DH48" si="41">INDEX($CB$1:$CU$1,CZ49)+DJ48</f>
        <v>0</v>
      </c>
      <c r="DI48" s="172">
        <f t="shared" ref="DI48" si="42">IF(OR(DB49=$CW$9,DB49=$CW$10),0,12)</f>
        <v>12</v>
      </c>
      <c r="DL48" s="172">
        <f t="shared" si="13"/>
        <v>0</v>
      </c>
      <c r="DM48" s="172">
        <f t="shared" si="14"/>
        <v>1</v>
      </c>
      <c r="DN48" s="172">
        <f t="shared" si="15"/>
        <v>1</v>
      </c>
      <c r="DO48" s="172">
        <f t="shared" si="38"/>
        <v>1</v>
      </c>
      <c r="DP48" s="172">
        <f t="shared" si="38"/>
        <v>1</v>
      </c>
      <c r="DQ48" s="172">
        <f t="shared" si="38"/>
        <v>1</v>
      </c>
      <c r="DR48" s="172">
        <f t="shared" si="38"/>
        <v>1</v>
      </c>
      <c r="DS48" s="172">
        <f t="shared" si="38"/>
        <v>1</v>
      </c>
      <c r="DT48" s="172">
        <f t="shared" si="38"/>
        <v>1</v>
      </c>
      <c r="DU48" s="172">
        <f t="shared" si="38"/>
        <v>1</v>
      </c>
      <c r="DV48" s="172">
        <f t="shared" si="39"/>
        <v>1</v>
      </c>
      <c r="DW48" s="172">
        <f t="shared" si="39"/>
        <v>1</v>
      </c>
      <c r="DX48" s="172">
        <f t="shared" si="39"/>
        <v>1</v>
      </c>
      <c r="DY48" s="172">
        <f t="shared" si="39"/>
        <v>1</v>
      </c>
      <c r="DZ48" s="172">
        <f t="shared" si="39"/>
        <v>1</v>
      </c>
      <c r="EA48" s="172">
        <f t="shared" si="39"/>
        <v>1</v>
      </c>
      <c r="EB48" s="172">
        <f t="shared" si="39"/>
        <v>1</v>
      </c>
      <c r="EC48" s="172">
        <f t="shared" si="39"/>
        <v>1</v>
      </c>
      <c r="ED48" s="172">
        <f t="shared" si="39"/>
        <v>1</v>
      </c>
      <c r="EE48" s="172">
        <f t="shared" si="39"/>
        <v>1</v>
      </c>
      <c r="EF48" s="172">
        <f t="shared" si="39"/>
        <v>1</v>
      </c>
      <c r="EG48" s="172">
        <f t="shared" si="7"/>
        <v>0</v>
      </c>
    </row>
    <row r="49" spans="20:137" x14ac:dyDescent="0.25">
      <c r="T49" s="5"/>
      <c r="U49" s="13"/>
      <c r="V49" s="5"/>
      <c r="W49" s="5" t="str">
        <f t="shared" si="2"/>
        <v/>
      </c>
      <c r="X49" s="5"/>
      <c r="Y49" s="5"/>
      <c r="Z49" s="5"/>
      <c r="CB49" s="172">
        <f t="shared" ref="CB49:CQ64" si="43">IF(AQ48="",CB48,CB48+1)</f>
        <v>1</v>
      </c>
      <c r="CC49" s="172">
        <f t="shared" si="43"/>
        <v>1</v>
      </c>
      <c r="CD49" s="172">
        <f t="shared" si="43"/>
        <v>1</v>
      </c>
      <c r="CE49" s="172">
        <f t="shared" si="43"/>
        <v>1</v>
      </c>
      <c r="CF49" s="172">
        <f t="shared" si="43"/>
        <v>1</v>
      </c>
      <c r="CG49" s="172">
        <f t="shared" si="43"/>
        <v>1</v>
      </c>
      <c r="CH49" s="172">
        <f t="shared" si="43"/>
        <v>1</v>
      </c>
      <c r="CI49" s="172">
        <f t="shared" si="43"/>
        <v>1</v>
      </c>
      <c r="CJ49" s="172">
        <f t="shared" si="43"/>
        <v>1</v>
      </c>
      <c r="CK49" s="172">
        <f t="shared" si="43"/>
        <v>1</v>
      </c>
      <c r="CL49" s="172">
        <f t="shared" si="43"/>
        <v>1</v>
      </c>
      <c r="CM49" s="172">
        <f t="shared" si="43"/>
        <v>1</v>
      </c>
      <c r="CN49" s="172">
        <f t="shared" si="43"/>
        <v>1</v>
      </c>
      <c r="CO49" s="172">
        <f t="shared" si="43"/>
        <v>1</v>
      </c>
      <c r="CP49" s="172">
        <f t="shared" si="43"/>
        <v>1</v>
      </c>
      <c r="CQ49" s="172">
        <f t="shared" si="40"/>
        <v>1</v>
      </c>
      <c r="CR49" s="172">
        <f t="shared" si="40"/>
        <v>1</v>
      </c>
      <c r="CS49" s="172">
        <f t="shared" si="40"/>
        <v>1</v>
      </c>
      <c r="CT49" s="172">
        <f t="shared" si="40"/>
        <v>1</v>
      </c>
      <c r="CU49" s="172">
        <f t="shared" si="40"/>
        <v>1</v>
      </c>
      <c r="CZ49" s="172">
        <v>4</v>
      </c>
      <c r="DA49" s="172" t="s">
        <v>278</v>
      </c>
      <c r="DB49" s="32" t="str">
        <f>T(LOOKUP(CZ49,$DM$1:$EF$1,$DM$2:$EF$2))</f>
        <v/>
      </c>
      <c r="DD49" s="172">
        <f t="shared" si="18"/>
        <v>1</v>
      </c>
      <c r="DE49" s="172">
        <v>47</v>
      </c>
      <c r="DL49" s="172">
        <f t="shared" si="13"/>
        <v>0</v>
      </c>
      <c r="DM49" s="172">
        <f t="shared" si="14"/>
        <v>1</v>
      </c>
      <c r="DN49" s="172">
        <f t="shared" si="15"/>
        <v>1</v>
      </c>
      <c r="DO49" s="172">
        <f t="shared" si="38"/>
        <v>1</v>
      </c>
      <c r="DP49" s="172">
        <f t="shared" si="38"/>
        <v>1</v>
      </c>
      <c r="DQ49" s="172">
        <f t="shared" si="38"/>
        <v>1</v>
      </c>
      <c r="DR49" s="172">
        <f t="shared" si="38"/>
        <v>1</v>
      </c>
      <c r="DS49" s="172">
        <f t="shared" si="38"/>
        <v>1</v>
      </c>
      <c r="DT49" s="172">
        <f t="shared" si="38"/>
        <v>1</v>
      </c>
      <c r="DU49" s="172">
        <f t="shared" si="38"/>
        <v>1</v>
      </c>
      <c r="DV49" s="172">
        <f t="shared" si="39"/>
        <v>1</v>
      </c>
      <c r="DW49" s="172">
        <f t="shared" si="39"/>
        <v>1</v>
      </c>
      <c r="DX49" s="172">
        <f t="shared" si="39"/>
        <v>1</v>
      </c>
      <c r="DY49" s="172">
        <f t="shared" si="39"/>
        <v>1</v>
      </c>
      <c r="DZ49" s="172">
        <f t="shared" si="39"/>
        <v>1</v>
      </c>
      <c r="EA49" s="172">
        <f t="shared" si="39"/>
        <v>1</v>
      </c>
      <c r="EB49" s="172">
        <f t="shared" si="39"/>
        <v>1</v>
      </c>
      <c r="EC49" s="172">
        <f t="shared" si="39"/>
        <v>1</v>
      </c>
      <c r="ED49" s="172">
        <f t="shared" si="39"/>
        <v>1</v>
      </c>
      <c r="EE49" s="172">
        <f t="shared" si="39"/>
        <v>1</v>
      </c>
      <c r="EF49" s="172">
        <f t="shared" si="39"/>
        <v>1</v>
      </c>
      <c r="EG49" s="172">
        <f t="shared" si="7"/>
        <v>0</v>
      </c>
    </row>
    <row r="50" spans="20:137" x14ac:dyDescent="0.25">
      <c r="T50" s="5"/>
      <c r="U50" s="13"/>
      <c r="V50" s="5"/>
      <c r="W50" s="5" t="str">
        <f t="shared" si="2"/>
        <v/>
      </c>
      <c r="X50" s="5"/>
      <c r="Y50" s="5"/>
      <c r="Z50" s="5"/>
      <c r="CB50" s="172">
        <f t="shared" si="43"/>
        <v>1</v>
      </c>
      <c r="CC50" s="172">
        <f t="shared" si="43"/>
        <v>1</v>
      </c>
      <c r="CD50" s="172">
        <f t="shared" si="43"/>
        <v>1</v>
      </c>
      <c r="CE50" s="172">
        <f t="shared" si="43"/>
        <v>1</v>
      </c>
      <c r="CF50" s="172">
        <f t="shared" si="43"/>
        <v>1</v>
      </c>
      <c r="CG50" s="172">
        <f t="shared" si="43"/>
        <v>1</v>
      </c>
      <c r="CH50" s="172">
        <f t="shared" si="43"/>
        <v>1</v>
      </c>
      <c r="CI50" s="172">
        <f t="shared" si="43"/>
        <v>1</v>
      </c>
      <c r="CJ50" s="172">
        <f t="shared" si="43"/>
        <v>1</v>
      </c>
      <c r="CK50" s="172">
        <f t="shared" si="43"/>
        <v>1</v>
      </c>
      <c r="CL50" s="172">
        <f t="shared" si="43"/>
        <v>1</v>
      </c>
      <c r="CM50" s="172">
        <f t="shared" si="43"/>
        <v>1</v>
      </c>
      <c r="CN50" s="172">
        <f t="shared" si="43"/>
        <v>1</v>
      </c>
      <c r="CO50" s="172">
        <f t="shared" si="43"/>
        <v>1</v>
      </c>
      <c r="CP50" s="172">
        <f t="shared" si="43"/>
        <v>1</v>
      </c>
      <c r="CQ50" s="172">
        <f t="shared" si="40"/>
        <v>1</v>
      </c>
      <c r="CR50" s="172">
        <f t="shared" si="40"/>
        <v>1</v>
      </c>
      <c r="CS50" s="172">
        <f t="shared" si="40"/>
        <v>1</v>
      </c>
      <c r="CT50" s="172">
        <f t="shared" si="40"/>
        <v>1</v>
      </c>
      <c r="CU50" s="172">
        <f t="shared" si="40"/>
        <v>1</v>
      </c>
      <c r="DA50" s="172">
        <v>1</v>
      </c>
      <c r="DB50" s="32" t="str">
        <f t="shared" ref="DB50:DB61" si="44">T(CONCATENATE(LOOKUP(DA50,CE$3:CE$80,AT$3:AT$80)," ",LOOKUP(DA50,CE$3:CE$80,$CA$3:$CA$80)))</f>
        <v xml:space="preserve"> </v>
      </c>
      <c r="DD50" s="172">
        <f t="shared" si="18"/>
        <v>1</v>
      </c>
      <c r="DE50" s="172">
        <v>48</v>
      </c>
      <c r="DL50" s="172">
        <f t="shared" si="13"/>
        <v>0</v>
      </c>
      <c r="DM50" s="172">
        <f t="shared" si="14"/>
        <v>1</v>
      </c>
      <c r="DN50" s="172">
        <f t="shared" si="15"/>
        <v>1</v>
      </c>
      <c r="DO50" s="172">
        <f t="shared" si="38"/>
        <v>1</v>
      </c>
      <c r="DP50" s="172">
        <f t="shared" si="38"/>
        <v>1</v>
      </c>
      <c r="DQ50" s="172">
        <f t="shared" si="38"/>
        <v>1</v>
      </c>
      <c r="DR50" s="172">
        <f t="shared" si="38"/>
        <v>1</v>
      </c>
      <c r="DS50" s="172">
        <f t="shared" si="38"/>
        <v>1</v>
      </c>
      <c r="DT50" s="172">
        <f t="shared" si="38"/>
        <v>1</v>
      </c>
      <c r="DU50" s="172">
        <f t="shared" si="38"/>
        <v>1</v>
      </c>
      <c r="DV50" s="172">
        <f t="shared" si="39"/>
        <v>1</v>
      </c>
      <c r="DW50" s="172">
        <f t="shared" si="39"/>
        <v>1</v>
      </c>
      <c r="DX50" s="172">
        <f t="shared" si="39"/>
        <v>1</v>
      </c>
      <c r="DY50" s="172">
        <f t="shared" si="39"/>
        <v>1</v>
      </c>
      <c r="DZ50" s="172">
        <f t="shared" si="39"/>
        <v>1</v>
      </c>
      <c r="EA50" s="172">
        <f t="shared" si="39"/>
        <v>1</v>
      </c>
      <c r="EB50" s="172">
        <f t="shared" si="39"/>
        <v>1</v>
      </c>
      <c r="EC50" s="172">
        <f t="shared" si="39"/>
        <v>1</v>
      </c>
      <c r="ED50" s="172">
        <f t="shared" si="39"/>
        <v>1</v>
      </c>
      <c r="EE50" s="172">
        <f t="shared" si="39"/>
        <v>1</v>
      </c>
      <c r="EF50" s="172">
        <f t="shared" si="39"/>
        <v>1</v>
      </c>
      <c r="EG50" s="172">
        <f t="shared" si="7"/>
        <v>0</v>
      </c>
    </row>
    <row r="51" spans="20:137" x14ac:dyDescent="0.25">
      <c r="T51" s="5"/>
      <c r="U51" s="13"/>
      <c r="V51" s="5"/>
      <c r="W51" s="5" t="str">
        <f t="shared" si="2"/>
        <v/>
      </c>
      <c r="X51" s="5"/>
      <c r="Y51" s="5"/>
      <c r="Z51" s="5"/>
      <c r="CB51" s="172">
        <f t="shared" si="43"/>
        <v>1</v>
      </c>
      <c r="CC51" s="172">
        <f t="shared" si="43"/>
        <v>1</v>
      </c>
      <c r="CD51" s="172">
        <f t="shared" si="43"/>
        <v>1</v>
      </c>
      <c r="CE51" s="172">
        <f t="shared" si="43"/>
        <v>1</v>
      </c>
      <c r="CF51" s="172">
        <f t="shared" si="43"/>
        <v>1</v>
      </c>
      <c r="CG51" s="172">
        <f t="shared" si="43"/>
        <v>1</v>
      </c>
      <c r="CH51" s="172">
        <f t="shared" si="43"/>
        <v>1</v>
      </c>
      <c r="CI51" s="172">
        <f t="shared" si="43"/>
        <v>1</v>
      </c>
      <c r="CJ51" s="172">
        <f t="shared" si="43"/>
        <v>1</v>
      </c>
      <c r="CK51" s="172">
        <f t="shared" si="43"/>
        <v>1</v>
      </c>
      <c r="CL51" s="172">
        <f t="shared" si="43"/>
        <v>1</v>
      </c>
      <c r="CM51" s="172">
        <f t="shared" si="43"/>
        <v>1</v>
      </c>
      <c r="CN51" s="172">
        <f t="shared" si="43"/>
        <v>1</v>
      </c>
      <c r="CO51" s="172">
        <f t="shared" si="43"/>
        <v>1</v>
      </c>
      <c r="CP51" s="172">
        <f t="shared" si="43"/>
        <v>1</v>
      </c>
      <c r="CQ51" s="172">
        <f t="shared" si="40"/>
        <v>1</v>
      </c>
      <c r="CR51" s="172">
        <f t="shared" si="40"/>
        <v>1</v>
      </c>
      <c r="CS51" s="172">
        <f t="shared" si="40"/>
        <v>1</v>
      </c>
      <c r="CT51" s="172">
        <f t="shared" si="40"/>
        <v>1</v>
      </c>
      <c r="CU51" s="172">
        <f t="shared" si="40"/>
        <v>1</v>
      </c>
      <c r="DA51" s="172">
        <v>2</v>
      </c>
      <c r="DB51" s="32" t="str">
        <f t="shared" si="44"/>
        <v xml:space="preserve"> </v>
      </c>
      <c r="DD51" s="172">
        <f t="shared" si="18"/>
        <v>1</v>
      </c>
      <c r="DE51" s="172">
        <v>49</v>
      </c>
      <c r="DL51" s="172">
        <f t="shared" si="13"/>
        <v>0</v>
      </c>
      <c r="DM51" s="172">
        <f t="shared" si="14"/>
        <v>1</v>
      </c>
      <c r="DN51" s="172">
        <f t="shared" si="15"/>
        <v>1</v>
      </c>
      <c r="DO51" s="172">
        <f t="shared" si="38"/>
        <v>1</v>
      </c>
      <c r="DP51" s="172">
        <f t="shared" si="38"/>
        <v>1</v>
      </c>
      <c r="DQ51" s="172">
        <f t="shared" si="38"/>
        <v>1</v>
      </c>
      <c r="DR51" s="172">
        <f t="shared" si="38"/>
        <v>1</v>
      </c>
      <c r="DS51" s="172">
        <f t="shared" si="38"/>
        <v>1</v>
      </c>
      <c r="DT51" s="172">
        <f t="shared" si="38"/>
        <v>1</v>
      </c>
      <c r="DU51" s="172">
        <f t="shared" si="38"/>
        <v>1</v>
      </c>
      <c r="DV51" s="172">
        <f t="shared" si="39"/>
        <v>1</v>
      </c>
      <c r="DW51" s="172">
        <f t="shared" si="39"/>
        <v>1</v>
      </c>
      <c r="DX51" s="172">
        <f t="shared" si="39"/>
        <v>1</v>
      </c>
      <c r="DY51" s="172">
        <f t="shared" si="39"/>
        <v>1</v>
      </c>
      <c r="DZ51" s="172">
        <f t="shared" si="39"/>
        <v>1</v>
      </c>
      <c r="EA51" s="172">
        <f t="shared" si="39"/>
        <v>1</v>
      </c>
      <c r="EB51" s="172">
        <f t="shared" si="39"/>
        <v>1</v>
      </c>
      <c r="EC51" s="172">
        <f t="shared" si="39"/>
        <v>1</v>
      </c>
      <c r="ED51" s="172">
        <f t="shared" si="39"/>
        <v>1</v>
      </c>
      <c r="EE51" s="172">
        <f t="shared" si="39"/>
        <v>1</v>
      </c>
      <c r="EF51" s="172">
        <f t="shared" si="39"/>
        <v>1</v>
      </c>
      <c r="EG51" s="172">
        <f t="shared" si="7"/>
        <v>0</v>
      </c>
    </row>
    <row r="52" spans="20:137" x14ac:dyDescent="0.25">
      <c r="T52" s="5"/>
      <c r="U52" s="13"/>
      <c r="V52" s="5"/>
      <c r="W52" s="5" t="str">
        <f t="shared" si="2"/>
        <v/>
      </c>
      <c r="X52" s="5"/>
      <c r="Y52" s="5"/>
      <c r="Z52" s="5"/>
      <c r="CB52" s="172">
        <f t="shared" si="43"/>
        <v>1</v>
      </c>
      <c r="CC52" s="172">
        <f t="shared" si="43"/>
        <v>1</v>
      </c>
      <c r="CD52" s="172">
        <f t="shared" si="43"/>
        <v>1</v>
      </c>
      <c r="CE52" s="172">
        <f t="shared" si="43"/>
        <v>1</v>
      </c>
      <c r="CF52" s="172">
        <f t="shared" si="43"/>
        <v>1</v>
      </c>
      <c r="CG52" s="172">
        <f t="shared" si="43"/>
        <v>1</v>
      </c>
      <c r="CH52" s="172">
        <f t="shared" si="43"/>
        <v>1</v>
      </c>
      <c r="CI52" s="172">
        <f t="shared" si="43"/>
        <v>1</v>
      </c>
      <c r="CJ52" s="172">
        <f t="shared" si="43"/>
        <v>1</v>
      </c>
      <c r="CK52" s="172">
        <f t="shared" si="43"/>
        <v>1</v>
      </c>
      <c r="CL52" s="172">
        <f t="shared" si="43"/>
        <v>1</v>
      </c>
      <c r="CM52" s="172">
        <f t="shared" si="43"/>
        <v>1</v>
      </c>
      <c r="CN52" s="172">
        <f t="shared" si="43"/>
        <v>1</v>
      </c>
      <c r="CO52" s="172">
        <f t="shared" si="43"/>
        <v>1</v>
      </c>
      <c r="CP52" s="172">
        <f t="shared" si="43"/>
        <v>1</v>
      </c>
      <c r="CQ52" s="172">
        <f t="shared" si="40"/>
        <v>1</v>
      </c>
      <c r="CR52" s="172">
        <f t="shared" si="40"/>
        <v>1</v>
      </c>
      <c r="CS52" s="172">
        <f t="shared" si="40"/>
        <v>1</v>
      </c>
      <c r="CT52" s="172">
        <f t="shared" si="40"/>
        <v>1</v>
      </c>
      <c r="CU52" s="172">
        <f t="shared" si="40"/>
        <v>1</v>
      </c>
      <c r="DA52" s="172">
        <v>3</v>
      </c>
      <c r="DB52" s="32" t="str">
        <f t="shared" si="44"/>
        <v xml:space="preserve"> </v>
      </c>
      <c r="DD52" s="172">
        <f t="shared" si="18"/>
        <v>1</v>
      </c>
      <c r="DE52" s="172">
        <v>50</v>
      </c>
      <c r="DL52" s="172">
        <f t="shared" si="13"/>
        <v>0</v>
      </c>
      <c r="DM52" s="172">
        <f t="shared" si="14"/>
        <v>1</v>
      </c>
      <c r="DN52" s="172">
        <f t="shared" si="15"/>
        <v>1</v>
      </c>
      <c r="DO52" s="172">
        <f t="shared" ref="DO52:DU67" si="45">IF(OR($CX51=0,ISERROR(SEARCH(DO$1,SUBSTITUTE($CX51,DY$1,"")))),DO51,DO51+1)</f>
        <v>1</v>
      </c>
      <c r="DP52" s="172">
        <f t="shared" si="45"/>
        <v>1</v>
      </c>
      <c r="DQ52" s="172">
        <f t="shared" si="45"/>
        <v>1</v>
      </c>
      <c r="DR52" s="172">
        <f t="shared" si="45"/>
        <v>1</v>
      </c>
      <c r="DS52" s="172">
        <f t="shared" si="45"/>
        <v>1</v>
      </c>
      <c r="DT52" s="172">
        <f t="shared" si="45"/>
        <v>1</v>
      </c>
      <c r="DU52" s="172">
        <f t="shared" si="45"/>
        <v>1</v>
      </c>
      <c r="DV52" s="172">
        <f t="shared" si="39"/>
        <v>1</v>
      </c>
      <c r="DW52" s="172">
        <f t="shared" si="39"/>
        <v>1</v>
      </c>
      <c r="DX52" s="172">
        <f t="shared" si="39"/>
        <v>1</v>
      </c>
      <c r="DY52" s="172">
        <f t="shared" si="39"/>
        <v>1</v>
      </c>
      <c r="DZ52" s="172">
        <f t="shared" si="39"/>
        <v>1</v>
      </c>
      <c r="EA52" s="172">
        <f t="shared" si="39"/>
        <v>1</v>
      </c>
      <c r="EB52" s="172">
        <f t="shared" si="39"/>
        <v>1</v>
      </c>
      <c r="EC52" s="172">
        <f t="shared" si="39"/>
        <v>1</v>
      </c>
      <c r="ED52" s="172">
        <f t="shared" si="39"/>
        <v>1</v>
      </c>
      <c r="EE52" s="172">
        <f t="shared" si="39"/>
        <v>1</v>
      </c>
      <c r="EF52" s="172">
        <f t="shared" si="39"/>
        <v>1</v>
      </c>
      <c r="EG52" s="172">
        <f t="shared" si="7"/>
        <v>0</v>
      </c>
    </row>
    <row r="53" spans="20:137" x14ac:dyDescent="0.25">
      <c r="T53" s="5"/>
      <c r="U53" s="13"/>
      <c r="V53" s="5"/>
      <c r="W53" s="5" t="str">
        <f t="shared" si="2"/>
        <v/>
      </c>
      <c r="X53" s="5"/>
      <c r="Y53" s="5"/>
      <c r="Z53" s="5"/>
      <c r="CB53" s="172">
        <f t="shared" si="43"/>
        <v>1</v>
      </c>
      <c r="CC53" s="172">
        <f t="shared" si="43"/>
        <v>1</v>
      </c>
      <c r="CD53" s="172">
        <f t="shared" si="43"/>
        <v>1</v>
      </c>
      <c r="CE53" s="172">
        <f t="shared" si="43"/>
        <v>1</v>
      </c>
      <c r="CF53" s="172">
        <f t="shared" si="43"/>
        <v>1</v>
      </c>
      <c r="CG53" s="172">
        <f t="shared" si="43"/>
        <v>1</v>
      </c>
      <c r="CH53" s="172">
        <f t="shared" si="43"/>
        <v>1</v>
      </c>
      <c r="CI53" s="172">
        <f t="shared" si="43"/>
        <v>1</v>
      </c>
      <c r="CJ53" s="172">
        <f t="shared" si="43"/>
        <v>1</v>
      </c>
      <c r="CK53" s="172">
        <f t="shared" si="43"/>
        <v>1</v>
      </c>
      <c r="CL53" s="172">
        <f t="shared" si="43"/>
        <v>1</v>
      </c>
      <c r="CM53" s="172">
        <f t="shared" si="43"/>
        <v>1</v>
      </c>
      <c r="CN53" s="172">
        <f t="shared" si="43"/>
        <v>1</v>
      </c>
      <c r="CO53" s="172">
        <f t="shared" si="43"/>
        <v>1</v>
      </c>
      <c r="CP53" s="172">
        <f t="shared" si="43"/>
        <v>1</v>
      </c>
      <c r="CQ53" s="172">
        <f t="shared" si="40"/>
        <v>1</v>
      </c>
      <c r="CR53" s="172">
        <f t="shared" si="40"/>
        <v>1</v>
      </c>
      <c r="CS53" s="172">
        <f t="shared" si="40"/>
        <v>1</v>
      </c>
      <c r="CT53" s="172">
        <f t="shared" si="40"/>
        <v>1</v>
      </c>
      <c r="CU53" s="172">
        <f t="shared" si="40"/>
        <v>1</v>
      </c>
      <c r="DA53" s="172">
        <v>4</v>
      </c>
      <c r="DB53" s="32" t="str">
        <f t="shared" si="44"/>
        <v xml:space="preserve"> </v>
      </c>
      <c r="DD53" s="172">
        <f t="shared" si="18"/>
        <v>1</v>
      </c>
      <c r="DE53" s="172">
        <v>51</v>
      </c>
      <c r="DL53" s="172">
        <f t="shared" si="13"/>
        <v>0</v>
      </c>
      <c r="DM53" s="172">
        <f t="shared" si="14"/>
        <v>1</v>
      </c>
      <c r="DN53" s="172">
        <f t="shared" si="15"/>
        <v>1</v>
      </c>
      <c r="DO53" s="172">
        <f t="shared" si="45"/>
        <v>1</v>
      </c>
      <c r="DP53" s="172">
        <f t="shared" si="45"/>
        <v>1</v>
      </c>
      <c r="DQ53" s="172">
        <f t="shared" si="45"/>
        <v>1</v>
      </c>
      <c r="DR53" s="172">
        <f t="shared" si="45"/>
        <v>1</v>
      </c>
      <c r="DS53" s="172">
        <f t="shared" si="45"/>
        <v>1</v>
      </c>
      <c r="DT53" s="172">
        <f t="shared" si="45"/>
        <v>1</v>
      </c>
      <c r="DU53" s="172">
        <f t="shared" si="45"/>
        <v>1</v>
      </c>
      <c r="DV53" s="172">
        <f t="shared" ref="DV53:EF68" si="46">IF(OR($CX52=0,ISERROR(SEARCH(DV$1,$CX52))),DV52,DV52+1)</f>
        <v>1</v>
      </c>
      <c r="DW53" s="172">
        <f t="shared" si="46"/>
        <v>1</v>
      </c>
      <c r="DX53" s="172">
        <f t="shared" si="46"/>
        <v>1</v>
      </c>
      <c r="DY53" s="172">
        <f t="shared" si="46"/>
        <v>1</v>
      </c>
      <c r="DZ53" s="172">
        <f t="shared" si="46"/>
        <v>1</v>
      </c>
      <c r="EA53" s="172">
        <f t="shared" si="46"/>
        <v>1</v>
      </c>
      <c r="EB53" s="172">
        <f t="shared" si="46"/>
        <v>1</v>
      </c>
      <c r="EC53" s="172">
        <f t="shared" si="46"/>
        <v>1</v>
      </c>
      <c r="ED53" s="172">
        <f t="shared" si="46"/>
        <v>1</v>
      </c>
      <c r="EE53" s="172">
        <f t="shared" si="46"/>
        <v>1</v>
      </c>
      <c r="EF53" s="172">
        <f t="shared" si="46"/>
        <v>1</v>
      </c>
      <c r="EG53" s="172">
        <f t="shared" si="7"/>
        <v>0</v>
      </c>
    </row>
    <row r="54" spans="20:137" x14ac:dyDescent="0.25">
      <c r="T54" s="5"/>
      <c r="U54" s="13"/>
      <c r="V54" s="5"/>
      <c r="W54" s="5" t="str">
        <f t="shared" si="2"/>
        <v/>
      </c>
      <c r="X54" s="5"/>
      <c r="Y54" s="5"/>
      <c r="Z54" s="5"/>
      <c r="CB54" s="172">
        <f t="shared" si="43"/>
        <v>1</v>
      </c>
      <c r="CC54" s="172">
        <f t="shared" si="43"/>
        <v>1</v>
      </c>
      <c r="CD54" s="172">
        <f t="shared" si="43"/>
        <v>1</v>
      </c>
      <c r="CE54" s="172">
        <f t="shared" si="43"/>
        <v>1</v>
      </c>
      <c r="CF54" s="172">
        <f t="shared" si="43"/>
        <v>1</v>
      </c>
      <c r="CG54" s="172">
        <f t="shared" si="43"/>
        <v>1</v>
      </c>
      <c r="CH54" s="172">
        <f t="shared" si="43"/>
        <v>1</v>
      </c>
      <c r="CI54" s="172">
        <f t="shared" si="43"/>
        <v>1</v>
      </c>
      <c r="CJ54" s="172">
        <f t="shared" si="43"/>
        <v>1</v>
      </c>
      <c r="CK54" s="172">
        <f t="shared" si="43"/>
        <v>1</v>
      </c>
      <c r="CL54" s="172">
        <f t="shared" si="43"/>
        <v>1</v>
      </c>
      <c r="CM54" s="172">
        <f t="shared" si="43"/>
        <v>1</v>
      </c>
      <c r="CN54" s="172">
        <f t="shared" si="43"/>
        <v>1</v>
      </c>
      <c r="CO54" s="172">
        <f t="shared" si="43"/>
        <v>1</v>
      </c>
      <c r="CP54" s="172">
        <f t="shared" si="43"/>
        <v>1</v>
      </c>
      <c r="CQ54" s="172">
        <f t="shared" si="40"/>
        <v>1</v>
      </c>
      <c r="CR54" s="172">
        <f t="shared" si="40"/>
        <v>1</v>
      </c>
      <c r="CS54" s="172">
        <f t="shared" si="40"/>
        <v>1</v>
      </c>
      <c r="CT54" s="172">
        <f t="shared" si="40"/>
        <v>1</v>
      </c>
      <c r="CU54" s="172">
        <f t="shared" si="40"/>
        <v>1</v>
      </c>
      <c r="DA54" s="172">
        <v>5</v>
      </c>
      <c r="DB54" s="32" t="str">
        <f t="shared" si="44"/>
        <v xml:space="preserve"> </v>
      </c>
      <c r="DD54" s="172">
        <f t="shared" si="18"/>
        <v>1</v>
      </c>
      <c r="DE54" s="172">
        <v>52</v>
      </c>
      <c r="DL54" s="172">
        <f t="shared" si="13"/>
        <v>0</v>
      </c>
      <c r="DM54" s="172">
        <f t="shared" si="14"/>
        <v>1</v>
      </c>
      <c r="DN54" s="172">
        <f t="shared" si="15"/>
        <v>1</v>
      </c>
      <c r="DO54" s="172">
        <f t="shared" si="45"/>
        <v>1</v>
      </c>
      <c r="DP54" s="172">
        <f t="shared" si="45"/>
        <v>1</v>
      </c>
      <c r="DQ54" s="172">
        <f t="shared" si="45"/>
        <v>1</v>
      </c>
      <c r="DR54" s="172">
        <f t="shared" si="45"/>
        <v>1</v>
      </c>
      <c r="DS54" s="172">
        <f t="shared" si="45"/>
        <v>1</v>
      </c>
      <c r="DT54" s="172">
        <f t="shared" si="45"/>
        <v>1</v>
      </c>
      <c r="DU54" s="172">
        <f t="shared" si="45"/>
        <v>1</v>
      </c>
      <c r="DV54" s="172">
        <f t="shared" si="46"/>
        <v>1</v>
      </c>
      <c r="DW54" s="172">
        <f t="shared" si="46"/>
        <v>1</v>
      </c>
      <c r="DX54" s="172">
        <f t="shared" si="46"/>
        <v>1</v>
      </c>
      <c r="DY54" s="172">
        <f t="shared" si="46"/>
        <v>1</v>
      </c>
      <c r="DZ54" s="172">
        <f t="shared" si="46"/>
        <v>1</v>
      </c>
      <c r="EA54" s="172">
        <f t="shared" si="46"/>
        <v>1</v>
      </c>
      <c r="EB54" s="172">
        <f t="shared" si="46"/>
        <v>1</v>
      </c>
      <c r="EC54" s="172">
        <f t="shared" si="46"/>
        <v>1</v>
      </c>
      <c r="ED54" s="172">
        <f t="shared" si="46"/>
        <v>1</v>
      </c>
      <c r="EE54" s="172">
        <f t="shared" si="46"/>
        <v>1</v>
      </c>
      <c r="EF54" s="172">
        <f t="shared" si="46"/>
        <v>1</v>
      </c>
      <c r="EG54" s="172">
        <f t="shared" si="7"/>
        <v>0</v>
      </c>
    </row>
    <row r="55" spans="20:137" x14ac:dyDescent="0.25">
      <c r="T55" s="5"/>
      <c r="U55" s="13"/>
      <c r="V55" s="5"/>
      <c r="W55" s="5" t="str">
        <f t="shared" si="2"/>
        <v/>
      </c>
      <c r="X55" s="5"/>
      <c r="Y55" s="5"/>
      <c r="Z55" s="5"/>
      <c r="CB55" s="172">
        <f t="shared" si="43"/>
        <v>1</v>
      </c>
      <c r="CC55" s="172">
        <f t="shared" si="43"/>
        <v>1</v>
      </c>
      <c r="CD55" s="172">
        <f t="shared" si="43"/>
        <v>1</v>
      </c>
      <c r="CE55" s="172">
        <f t="shared" si="43"/>
        <v>1</v>
      </c>
      <c r="CF55" s="172">
        <f t="shared" si="43"/>
        <v>1</v>
      </c>
      <c r="CG55" s="172">
        <f t="shared" si="43"/>
        <v>1</v>
      </c>
      <c r="CH55" s="172">
        <f t="shared" si="43"/>
        <v>1</v>
      </c>
      <c r="CI55" s="172">
        <f t="shared" si="43"/>
        <v>1</v>
      </c>
      <c r="CJ55" s="172">
        <f t="shared" si="43"/>
        <v>1</v>
      </c>
      <c r="CK55" s="172">
        <f t="shared" si="43"/>
        <v>1</v>
      </c>
      <c r="CL55" s="172">
        <f t="shared" si="43"/>
        <v>1</v>
      </c>
      <c r="CM55" s="172">
        <f t="shared" si="43"/>
        <v>1</v>
      </c>
      <c r="CN55" s="172">
        <f t="shared" si="43"/>
        <v>1</v>
      </c>
      <c r="CO55" s="172">
        <f t="shared" si="43"/>
        <v>1</v>
      </c>
      <c r="CP55" s="172">
        <f t="shared" si="43"/>
        <v>1</v>
      </c>
      <c r="CQ55" s="172">
        <f t="shared" si="40"/>
        <v>1</v>
      </c>
      <c r="CR55" s="172">
        <f t="shared" si="40"/>
        <v>1</v>
      </c>
      <c r="CS55" s="172">
        <f t="shared" si="40"/>
        <v>1</v>
      </c>
      <c r="CT55" s="172">
        <f t="shared" si="40"/>
        <v>1</v>
      </c>
      <c r="CU55" s="172">
        <f t="shared" si="40"/>
        <v>1</v>
      </c>
      <c r="DA55" s="172">
        <v>6</v>
      </c>
      <c r="DB55" s="32" t="str">
        <f t="shared" si="44"/>
        <v xml:space="preserve"> </v>
      </c>
      <c r="DD55" s="172">
        <f t="shared" si="18"/>
        <v>1</v>
      </c>
      <c r="DE55" s="172">
        <v>53</v>
      </c>
      <c r="DL55" s="172">
        <f t="shared" si="13"/>
        <v>0</v>
      </c>
      <c r="DM55" s="172">
        <f t="shared" si="14"/>
        <v>1</v>
      </c>
      <c r="DN55" s="172">
        <f t="shared" si="15"/>
        <v>1</v>
      </c>
      <c r="DO55" s="172">
        <f t="shared" si="45"/>
        <v>1</v>
      </c>
      <c r="DP55" s="172">
        <f t="shared" si="45"/>
        <v>1</v>
      </c>
      <c r="DQ55" s="172">
        <f t="shared" si="45"/>
        <v>1</v>
      </c>
      <c r="DR55" s="172">
        <f t="shared" si="45"/>
        <v>1</v>
      </c>
      <c r="DS55" s="172">
        <f t="shared" si="45"/>
        <v>1</v>
      </c>
      <c r="DT55" s="172">
        <f t="shared" si="45"/>
        <v>1</v>
      </c>
      <c r="DU55" s="172">
        <f t="shared" si="45"/>
        <v>1</v>
      </c>
      <c r="DV55" s="172">
        <f t="shared" si="46"/>
        <v>1</v>
      </c>
      <c r="DW55" s="172">
        <f t="shared" si="46"/>
        <v>1</v>
      </c>
      <c r="DX55" s="172">
        <f t="shared" si="46"/>
        <v>1</v>
      </c>
      <c r="DY55" s="172">
        <f t="shared" si="46"/>
        <v>1</v>
      </c>
      <c r="DZ55" s="172">
        <f t="shared" si="46"/>
        <v>1</v>
      </c>
      <c r="EA55" s="172">
        <f t="shared" si="46"/>
        <v>1</v>
      </c>
      <c r="EB55" s="172">
        <f t="shared" si="46"/>
        <v>1</v>
      </c>
      <c r="EC55" s="172">
        <f t="shared" si="46"/>
        <v>1</v>
      </c>
      <c r="ED55" s="172">
        <f t="shared" si="46"/>
        <v>1</v>
      </c>
      <c r="EE55" s="172">
        <f t="shared" si="46"/>
        <v>1</v>
      </c>
      <c r="EF55" s="172">
        <f t="shared" si="46"/>
        <v>1</v>
      </c>
      <c r="EG55" s="172">
        <f t="shared" si="7"/>
        <v>0</v>
      </c>
    </row>
    <row r="56" spans="20:137" x14ac:dyDescent="0.25">
      <c r="T56" s="5"/>
      <c r="U56" s="13"/>
      <c r="V56" s="5"/>
      <c r="W56" s="5" t="str">
        <f t="shared" si="2"/>
        <v/>
      </c>
      <c r="X56" s="5"/>
      <c r="Y56" s="5"/>
      <c r="Z56" s="5"/>
      <c r="CB56" s="172">
        <f t="shared" si="43"/>
        <v>1</v>
      </c>
      <c r="CC56" s="172">
        <f t="shared" si="43"/>
        <v>1</v>
      </c>
      <c r="CD56" s="172">
        <f t="shared" si="43"/>
        <v>1</v>
      </c>
      <c r="CE56" s="172">
        <f t="shared" si="43"/>
        <v>1</v>
      </c>
      <c r="CF56" s="172">
        <f t="shared" si="43"/>
        <v>1</v>
      </c>
      <c r="CG56" s="172">
        <f t="shared" si="43"/>
        <v>1</v>
      </c>
      <c r="CH56" s="172">
        <f t="shared" si="43"/>
        <v>1</v>
      </c>
      <c r="CI56" s="172">
        <f t="shared" si="43"/>
        <v>1</v>
      </c>
      <c r="CJ56" s="172">
        <f t="shared" si="43"/>
        <v>1</v>
      </c>
      <c r="CK56" s="172">
        <f t="shared" si="43"/>
        <v>1</v>
      </c>
      <c r="CL56" s="172">
        <f t="shared" si="43"/>
        <v>1</v>
      </c>
      <c r="CM56" s="172">
        <f t="shared" si="43"/>
        <v>1</v>
      </c>
      <c r="CN56" s="172">
        <f t="shared" si="43"/>
        <v>1</v>
      </c>
      <c r="CO56" s="172">
        <f t="shared" si="43"/>
        <v>1</v>
      </c>
      <c r="CP56" s="172">
        <f t="shared" si="43"/>
        <v>1</v>
      </c>
      <c r="CQ56" s="172">
        <f t="shared" si="40"/>
        <v>1</v>
      </c>
      <c r="CR56" s="172">
        <f t="shared" si="40"/>
        <v>1</v>
      </c>
      <c r="CS56" s="172">
        <f t="shared" si="40"/>
        <v>1</v>
      </c>
      <c r="CT56" s="172">
        <f t="shared" si="40"/>
        <v>1</v>
      </c>
      <c r="CU56" s="172">
        <f t="shared" si="40"/>
        <v>1</v>
      </c>
      <c r="DA56" s="172">
        <v>7</v>
      </c>
      <c r="DB56" s="32" t="str">
        <f t="shared" si="44"/>
        <v xml:space="preserve"> </v>
      </c>
      <c r="DD56" s="172">
        <f t="shared" si="18"/>
        <v>1</v>
      </c>
      <c r="DE56" s="172">
        <v>54</v>
      </c>
      <c r="DL56" s="172">
        <f t="shared" si="13"/>
        <v>0</v>
      </c>
      <c r="DM56" s="172">
        <f t="shared" si="14"/>
        <v>1</v>
      </c>
      <c r="DN56" s="172">
        <f t="shared" si="15"/>
        <v>1</v>
      </c>
      <c r="DO56" s="172">
        <f t="shared" si="45"/>
        <v>1</v>
      </c>
      <c r="DP56" s="172">
        <f t="shared" si="45"/>
        <v>1</v>
      </c>
      <c r="DQ56" s="172">
        <f t="shared" si="45"/>
        <v>1</v>
      </c>
      <c r="DR56" s="172">
        <f t="shared" si="45"/>
        <v>1</v>
      </c>
      <c r="DS56" s="172">
        <f t="shared" si="45"/>
        <v>1</v>
      </c>
      <c r="DT56" s="172">
        <f t="shared" si="45"/>
        <v>1</v>
      </c>
      <c r="DU56" s="172">
        <f t="shared" si="45"/>
        <v>1</v>
      </c>
      <c r="DV56" s="172">
        <f t="shared" si="46"/>
        <v>1</v>
      </c>
      <c r="DW56" s="172">
        <f t="shared" si="46"/>
        <v>1</v>
      </c>
      <c r="DX56" s="172">
        <f t="shared" si="46"/>
        <v>1</v>
      </c>
      <c r="DY56" s="172">
        <f t="shared" si="46"/>
        <v>1</v>
      </c>
      <c r="DZ56" s="172">
        <f t="shared" si="46"/>
        <v>1</v>
      </c>
      <c r="EA56" s="172">
        <f t="shared" si="46"/>
        <v>1</v>
      </c>
      <c r="EB56" s="172">
        <f t="shared" si="46"/>
        <v>1</v>
      </c>
      <c r="EC56" s="172">
        <f t="shared" si="46"/>
        <v>1</v>
      </c>
      <c r="ED56" s="172">
        <f t="shared" si="46"/>
        <v>1</v>
      </c>
      <c r="EE56" s="172">
        <f t="shared" si="46"/>
        <v>1</v>
      </c>
      <c r="EF56" s="172">
        <f t="shared" si="46"/>
        <v>1</v>
      </c>
      <c r="EG56" s="172">
        <f t="shared" si="7"/>
        <v>0</v>
      </c>
    </row>
    <row r="57" spans="20:137" x14ac:dyDescent="0.25">
      <c r="T57" s="5"/>
      <c r="U57" s="13"/>
      <c r="V57" s="5"/>
      <c r="W57" s="5" t="str">
        <f t="shared" si="2"/>
        <v/>
      </c>
      <c r="X57" s="5"/>
      <c r="Y57" s="5"/>
      <c r="Z57" s="5"/>
      <c r="CB57" s="172">
        <f t="shared" si="43"/>
        <v>1</v>
      </c>
      <c r="CC57" s="172">
        <f t="shared" si="43"/>
        <v>1</v>
      </c>
      <c r="CD57" s="172">
        <f t="shared" si="43"/>
        <v>1</v>
      </c>
      <c r="CE57" s="172">
        <f t="shared" si="43"/>
        <v>1</v>
      </c>
      <c r="CF57" s="172">
        <f t="shared" si="43"/>
        <v>1</v>
      </c>
      <c r="CG57" s="172">
        <f t="shared" si="43"/>
        <v>1</v>
      </c>
      <c r="CH57" s="172">
        <f t="shared" si="43"/>
        <v>1</v>
      </c>
      <c r="CI57" s="172">
        <f t="shared" si="43"/>
        <v>1</v>
      </c>
      <c r="CJ57" s="172">
        <f t="shared" si="43"/>
        <v>1</v>
      </c>
      <c r="CK57" s="172">
        <f t="shared" si="43"/>
        <v>1</v>
      </c>
      <c r="CL57" s="172">
        <f t="shared" si="43"/>
        <v>1</v>
      </c>
      <c r="CM57" s="172">
        <f t="shared" si="43"/>
        <v>1</v>
      </c>
      <c r="CN57" s="172">
        <f t="shared" si="43"/>
        <v>1</v>
      </c>
      <c r="CO57" s="172">
        <f t="shared" si="43"/>
        <v>1</v>
      </c>
      <c r="CP57" s="172">
        <f t="shared" si="43"/>
        <v>1</v>
      </c>
      <c r="CQ57" s="172">
        <f t="shared" si="40"/>
        <v>1</v>
      </c>
      <c r="CR57" s="172">
        <f t="shared" si="40"/>
        <v>1</v>
      </c>
      <c r="CS57" s="172">
        <f t="shared" si="40"/>
        <v>1</v>
      </c>
      <c r="CT57" s="172">
        <f t="shared" si="40"/>
        <v>1</v>
      </c>
      <c r="CU57" s="172">
        <f t="shared" si="40"/>
        <v>1</v>
      </c>
      <c r="DA57" s="172">
        <v>8</v>
      </c>
      <c r="DB57" s="32" t="str">
        <f t="shared" si="44"/>
        <v xml:space="preserve"> </v>
      </c>
      <c r="DD57" s="172">
        <f t="shared" si="18"/>
        <v>1</v>
      </c>
      <c r="DE57" s="172">
        <v>55</v>
      </c>
      <c r="DL57" s="172">
        <f t="shared" si="13"/>
        <v>0</v>
      </c>
      <c r="DM57" s="172">
        <f t="shared" si="14"/>
        <v>1</v>
      </c>
      <c r="DN57" s="172">
        <f t="shared" si="15"/>
        <v>1</v>
      </c>
      <c r="DO57" s="172">
        <f t="shared" si="45"/>
        <v>1</v>
      </c>
      <c r="DP57" s="172">
        <f t="shared" si="45"/>
        <v>1</v>
      </c>
      <c r="DQ57" s="172">
        <f t="shared" si="45"/>
        <v>1</v>
      </c>
      <c r="DR57" s="172">
        <f t="shared" si="45"/>
        <v>1</v>
      </c>
      <c r="DS57" s="172">
        <f t="shared" si="45"/>
        <v>1</v>
      </c>
      <c r="DT57" s="172">
        <f t="shared" si="45"/>
        <v>1</v>
      </c>
      <c r="DU57" s="172">
        <f t="shared" si="45"/>
        <v>1</v>
      </c>
      <c r="DV57" s="172">
        <f t="shared" si="46"/>
        <v>1</v>
      </c>
      <c r="DW57" s="172">
        <f t="shared" si="46"/>
        <v>1</v>
      </c>
      <c r="DX57" s="172">
        <f t="shared" si="46"/>
        <v>1</v>
      </c>
      <c r="DY57" s="172">
        <f t="shared" si="46"/>
        <v>1</v>
      </c>
      <c r="DZ57" s="172">
        <f t="shared" si="46"/>
        <v>1</v>
      </c>
      <c r="EA57" s="172">
        <f t="shared" si="46"/>
        <v>1</v>
      </c>
      <c r="EB57" s="172">
        <f t="shared" si="46"/>
        <v>1</v>
      </c>
      <c r="EC57" s="172">
        <f t="shared" si="46"/>
        <v>1</v>
      </c>
      <c r="ED57" s="172">
        <f t="shared" si="46"/>
        <v>1</v>
      </c>
      <c r="EE57" s="172">
        <f t="shared" si="46"/>
        <v>1</v>
      </c>
      <c r="EF57" s="172">
        <f t="shared" si="46"/>
        <v>1</v>
      </c>
      <c r="EG57" s="172">
        <f t="shared" si="7"/>
        <v>0</v>
      </c>
    </row>
    <row r="58" spans="20:137" x14ac:dyDescent="0.25">
      <c r="T58" s="5"/>
      <c r="U58" s="13"/>
      <c r="V58" s="5"/>
      <c r="W58" s="5" t="str">
        <f t="shared" si="2"/>
        <v/>
      </c>
      <c r="X58" s="5"/>
      <c r="Y58" s="5"/>
      <c r="Z58" s="5"/>
      <c r="CB58" s="172">
        <f t="shared" si="43"/>
        <v>1</v>
      </c>
      <c r="CC58" s="172">
        <f t="shared" si="43"/>
        <v>1</v>
      </c>
      <c r="CD58" s="172">
        <f t="shared" si="43"/>
        <v>1</v>
      </c>
      <c r="CE58" s="172">
        <f t="shared" si="43"/>
        <v>1</v>
      </c>
      <c r="CF58" s="172">
        <f t="shared" si="43"/>
        <v>1</v>
      </c>
      <c r="CG58" s="172">
        <f t="shared" si="43"/>
        <v>1</v>
      </c>
      <c r="CH58" s="172">
        <f t="shared" si="43"/>
        <v>1</v>
      </c>
      <c r="CI58" s="172">
        <f t="shared" si="43"/>
        <v>1</v>
      </c>
      <c r="CJ58" s="172">
        <f t="shared" si="43"/>
        <v>1</v>
      </c>
      <c r="CK58" s="172">
        <f t="shared" si="43"/>
        <v>1</v>
      </c>
      <c r="CL58" s="172">
        <f t="shared" si="43"/>
        <v>1</v>
      </c>
      <c r="CM58" s="172">
        <f t="shared" si="43"/>
        <v>1</v>
      </c>
      <c r="CN58" s="172">
        <f t="shared" si="43"/>
        <v>1</v>
      </c>
      <c r="CO58" s="172">
        <f t="shared" si="43"/>
        <v>1</v>
      </c>
      <c r="CP58" s="172">
        <f t="shared" si="43"/>
        <v>1</v>
      </c>
      <c r="CQ58" s="172">
        <f t="shared" si="40"/>
        <v>1</v>
      </c>
      <c r="CR58" s="172">
        <f t="shared" si="40"/>
        <v>1</v>
      </c>
      <c r="CS58" s="172">
        <f t="shared" si="40"/>
        <v>1</v>
      </c>
      <c r="CT58" s="172">
        <f t="shared" si="40"/>
        <v>1</v>
      </c>
      <c r="CU58" s="172">
        <f t="shared" si="40"/>
        <v>1</v>
      </c>
      <c r="DA58" s="172">
        <v>9</v>
      </c>
      <c r="DB58" s="32" t="str">
        <f t="shared" si="44"/>
        <v xml:space="preserve"> </v>
      </c>
      <c r="DD58" s="172">
        <f t="shared" si="18"/>
        <v>1</v>
      </c>
      <c r="DE58" s="172">
        <v>56</v>
      </c>
      <c r="DL58" s="172">
        <f t="shared" si="13"/>
        <v>0</v>
      </c>
      <c r="DM58" s="172">
        <f t="shared" si="14"/>
        <v>1</v>
      </c>
      <c r="DN58" s="172">
        <f t="shared" si="15"/>
        <v>1</v>
      </c>
      <c r="DO58" s="172">
        <f t="shared" si="45"/>
        <v>1</v>
      </c>
      <c r="DP58" s="172">
        <f t="shared" si="45"/>
        <v>1</v>
      </c>
      <c r="DQ58" s="172">
        <f t="shared" si="45"/>
        <v>1</v>
      </c>
      <c r="DR58" s="172">
        <f t="shared" si="45"/>
        <v>1</v>
      </c>
      <c r="DS58" s="172">
        <f t="shared" si="45"/>
        <v>1</v>
      </c>
      <c r="DT58" s="172">
        <f t="shared" si="45"/>
        <v>1</v>
      </c>
      <c r="DU58" s="172">
        <f t="shared" si="45"/>
        <v>1</v>
      </c>
      <c r="DV58" s="172">
        <f t="shared" si="46"/>
        <v>1</v>
      </c>
      <c r="DW58" s="172">
        <f t="shared" si="46"/>
        <v>1</v>
      </c>
      <c r="DX58" s="172">
        <f t="shared" si="46"/>
        <v>1</v>
      </c>
      <c r="DY58" s="172">
        <f t="shared" si="46"/>
        <v>1</v>
      </c>
      <c r="DZ58" s="172">
        <f t="shared" si="46"/>
        <v>1</v>
      </c>
      <c r="EA58" s="172">
        <f t="shared" si="46"/>
        <v>1</v>
      </c>
      <c r="EB58" s="172">
        <f t="shared" si="46"/>
        <v>1</v>
      </c>
      <c r="EC58" s="172">
        <f t="shared" si="46"/>
        <v>1</v>
      </c>
      <c r="ED58" s="172">
        <f t="shared" si="46"/>
        <v>1</v>
      </c>
      <c r="EE58" s="172">
        <f t="shared" si="46"/>
        <v>1</v>
      </c>
      <c r="EF58" s="172">
        <f t="shared" si="46"/>
        <v>1</v>
      </c>
      <c r="EG58" s="172">
        <f t="shared" si="7"/>
        <v>0</v>
      </c>
    </row>
    <row r="59" spans="20:137" x14ac:dyDescent="0.25">
      <c r="T59" s="5"/>
      <c r="U59" s="13"/>
      <c r="V59" s="5"/>
      <c r="W59" s="5" t="str">
        <f t="shared" si="2"/>
        <v/>
      </c>
      <c r="X59" s="5"/>
      <c r="Y59" s="5"/>
      <c r="Z59" s="5"/>
      <c r="CB59" s="172">
        <f t="shared" si="43"/>
        <v>1</v>
      </c>
      <c r="CC59" s="172">
        <f t="shared" si="43"/>
        <v>1</v>
      </c>
      <c r="CD59" s="172">
        <f t="shared" si="43"/>
        <v>1</v>
      </c>
      <c r="CE59" s="172">
        <f t="shared" si="43"/>
        <v>1</v>
      </c>
      <c r="CF59" s="172">
        <f t="shared" si="43"/>
        <v>1</v>
      </c>
      <c r="CG59" s="172">
        <f t="shared" si="43"/>
        <v>1</v>
      </c>
      <c r="CH59" s="172">
        <f t="shared" si="43"/>
        <v>1</v>
      </c>
      <c r="CI59" s="172">
        <f t="shared" si="43"/>
        <v>1</v>
      </c>
      <c r="CJ59" s="172">
        <f t="shared" si="43"/>
        <v>1</v>
      </c>
      <c r="CK59" s="172">
        <f t="shared" si="43"/>
        <v>1</v>
      </c>
      <c r="CL59" s="172">
        <f t="shared" si="43"/>
        <v>1</v>
      </c>
      <c r="CM59" s="172">
        <f t="shared" si="43"/>
        <v>1</v>
      </c>
      <c r="CN59" s="172">
        <f t="shared" si="43"/>
        <v>1</v>
      </c>
      <c r="CO59" s="172">
        <f t="shared" si="43"/>
        <v>1</v>
      </c>
      <c r="CP59" s="172">
        <f t="shared" si="43"/>
        <v>1</v>
      </c>
      <c r="CQ59" s="172">
        <f t="shared" si="40"/>
        <v>1</v>
      </c>
      <c r="CR59" s="172">
        <f t="shared" si="40"/>
        <v>1</v>
      </c>
      <c r="CS59" s="172">
        <f t="shared" si="40"/>
        <v>1</v>
      </c>
      <c r="CT59" s="172">
        <f t="shared" si="40"/>
        <v>1</v>
      </c>
      <c r="CU59" s="172">
        <f t="shared" si="40"/>
        <v>1</v>
      </c>
      <c r="DA59" s="172">
        <v>10</v>
      </c>
      <c r="DB59" s="32" t="str">
        <f t="shared" si="44"/>
        <v xml:space="preserve"> </v>
      </c>
      <c r="DD59" s="172">
        <f t="shared" si="18"/>
        <v>1</v>
      </c>
      <c r="DE59" s="172">
        <v>57</v>
      </c>
      <c r="DL59" s="172">
        <f t="shared" si="13"/>
        <v>0</v>
      </c>
      <c r="DM59" s="172">
        <f t="shared" si="14"/>
        <v>1</v>
      </c>
      <c r="DN59" s="172">
        <f t="shared" si="15"/>
        <v>1</v>
      </c>
      <c r="DO59" s="172">
        <f t="shared" si="45"/>
        <v>1</v>
      </c>
      <c r="DP59" s="172">
        <f t="shared" si="45"/>
        <v>1</v>
      </c>
      <c r="DQ59" s="172">
        <f t="shared" si="45"/>
        <v>1</v>
      </c>
      <c r="DR59" s="172">
        <f t="shared" si="45"/>
        <v>1</v>
      </c>
      <c r="DS59" s="172">
        <f t="shared" si="45"/>
        <v>1</v>
      </c>
      <c r="DT59" s="172">
        <f t="shared" si="45"/>
        <v>1</v>
      </c>
      <c r="DU59" s="172">
        <f t="shared" si="45"/>
        <v>1</v>
      </c>
      <c r="DV59" s="172">
        <f t="shared" si="46"/>
        <v>1</v>
      </c>
      <c r="DW59" s="172">
        <f t="shared" si="46"/>
        <v>1</v>
      </c>
      <c r="DX59" s="172">
        <f t="shared" si="46"/>
        <v>1</v>
      </c>
      <c r="DY59" s="172">
        <f t="shared" si="46"/>
        <v>1</v>
      </c>
      <c r="DZ59" s="172">
        <f t="shared" si="46"/>
        <v>1</v>
      </c>
      <c r="EA59" s="172">
        <f t="shared" si="46"/>
        <v>1</v>
      </c>
      <c r="EB59" s="172">
        <f t="shared" si="46"/>
        <v>1</v>
      </c>
      <c r="EC59" s="172">
        <f t="shared" si="46"/>
        <v>1</v>
      </c>
      <c r="ED59" s="172">
        <f t="shared" si="46"/>
        <v>1</v>
      </c>
      <c r="EE59" s="172">
        <f t="shared" si="46"/>
        <v>1</v>
      </c>
      <c r="EF59" s="172">
        <f t="shared" si="46"/>
        <v>1</v>
      </c>
      <c r="EG59" s="172">
        <f t="shared" si="7"/>
        <v>0</v>
      </c>
    </row>
    <row r="60" spans="20:137" x14ac:dyDescent="0.25">
      <c r="T60" s="5"/>
      <c r="U60" s="13"/>
      <c r="V60" s="5"/>
      <c r="W60" s="5" t="str">
        <f t="shared" si="2"/>
        <v/>
      </c>
      <c r="X60" s="5"/>
      <c r="Y60" s="5"/>
      <c r="Z60" s="5"/>
      <c r="CB60" s="172">
        <f t="shared" si="43"/>
        <v>1</v>
      </c>
      <c r="CC60" s="172">
        <f t="shared" si="43"/>
        <v>1</v>
      </c>
      <c r="CD60" s="172">
        <f t="shared" si="43"/>
        <v>1</v>
      </c>
      <c r="CE60" s="172">
        <f t="shared" si="43"/>
        <v>1</v>
      </c>
      <c r="CF60" s="172">
        <f t="shared" si="43"/>
        <v>1</v>
      </c>
      <c r="CG60" s="172">
        <f t="shared" si="43"/>
        <v>1</v>
      </c>
      <c r="CH60" s="172">
        <f t="shared" si="43"/>
        <v>1</v>
      </c>
      <c r="CI60" s="172">
        <f t="shared" si="43"/>
        <v>1</v>
      </c>
      <c r="CJ60" s="172">
        <f t="shared" si="43"/>
        <v>1</v>
      </c>
      <c r="CK60" s="172">
        <f t="shared" si="43"/>
        <v>1</v>
      </c>
      <c r="CL60" s="172">
        <f t="shared" si="43"/>
        <v>1</v>
      </c>
      <c r="CM60" s="172">
        <f t="shared" si="43"/>
        <v>1</v>
      </c>
      <c r="CN60" s="172">
        <f t="shared" si="43"/>
        <v>1</v>
      </c>
      <c r="CO60" s="172">
        <f t="shared" si="43"/>
        <v>1</v>
      </c>
      <c r="CP60" s="172">
        <f t="shared" si="43"/>
        <v>1</v>
      </c>
      <c r="CQ60" s="172">
        <f t="shared" si="40"/>
        <v>1</v>
      </c>
      <c r="CR60" s="172">
        <f t="shared" si="40"/>
        <v>1</v>
      </c>
      <c r="CS60" s="172">
        <f t="shared" si="40"/>
        <v>1</v>
      </c>
      <c r="CT60" s="172">
        <f t="shared" si="40"/>
        <v>1</v>
      </c>
      <c r="CU60" s="172">
        <f t="shared" si="40"/>
        <v>1</v>
      </c>
      <c r="DA60" s="172">
        <v>11</v>
      </c>
      <c r="DB60" s="32" t="str">
        <f t="shared" si="44"/>
        <v xml:space="preserve"> </v>
      </c>
      <c r="DD60" s="172">
        <f t="shared" si="18"/>
        <v>1</v>
      </c>
      <c r="DE60" s="172">
        <v>58</v>
      </c>
      <c r="DL60" s="172">
        <f t="shared" si="13"/>
        <v>0</v>
      </c>
      <c r="DM60" s="172">
        <f t="shared" si="14"/>
        <v>1</v>
      </c>
      <c r="DN60" s="172">
        <f t="shared" si="15"/>
        <v>1</v>
      </c>
      <c r="DO60" s="172">
        <f t="shared" si="45"/>
        <v>1</v>
      </c>
      <c r="DP60" s="172">
        <f t="shared" si="45"/>
        <v>1</v>
      </c>
      <c r="DQ60" s="172">
        <f t="shared" si="45"/>
        <v>1</v>
      </c>
      <c r="DR60" s="172">
        <f t="shared" si="45"/>
        <v>1</v>
      </c>
      <c r="DS60" s="172">
        <f t="shared" si="45"/>
        <v>1</v>
      </c>
      <c r="DT60" s="172">
        <f t="shared" si="45"/>
        <v>1</v>
      </c>
      <c r="DU60" s="172">
        <f t="shared" si="45"/>
        <v>1</v>
      </c>
      <c r="DV60" s="172">
        <f t="shared" si="46"/>
        <v>1</v>
      </c>
      <c r="DW60" s="172">
        <f t="shared" si="46"/>
        <v>1</v>
      </c>
      <c r="DX60" s="172">
        <f t="shared" si="46"/>
        <v>1</v>
      </c>
      <c r="DY60" s="172">
        <f t="shared" si="46"/>
        <v>1</v>
      </c>
      <c r="DZ60" s="172">
        <f t="shared" si="46"/>
        <v>1</v>
      </c>
      <c r="EA60" s="172">
        <f t="shared" si="46"/>
        <v>1</v>
      </c>
      <c r="EB60" s="172">
        <f t="shared" si="46"/>
        <v>1</v>
      </c>
      <c r="EC60" s="172">
        <f t="shared" si="46"/>
        <v>1</v>
      </c>
      <c r="ED60" s="172">
        <f t="shared" si="46"/>
        <v>1</v>
      </c>
      <c r="EE60" s="172">
        <f t="shared" si="46"/>
        <v>1</v>
      </c>
      <c r="EF60" s="172">
        <f t="shared" si="46"/>
        <v>1</v>
      </c>
      <c r="EG60" s="172">
        <f t="shared" si="7"/>
        <v>0</v>
      </c>
    </row>
    <row r="61" spans="20:137" x14ac:dyDescent="0.25">
      <c r="T61" s="5"/>
      <c r="U61" s="13"/>
      <c r="V61" s="5"/>
      <c r="W61" s="5" t="str">
        <f t="shared" si="2"/>
        <v/>
      </c>
      <c r="X61" s="5"/>
      <c r="Y61" s="5"/>
      <c r="Z61" s="5"/>
      <c r="CB61" s="172">
        <f t="shared" si="43"/>
        <v>1</v>
      </c>
      <c r="CC61" s="172">
        <f t="shared" si="43"/>
        <v>1</v>
      </c>
      <c r="CD61" s="172">
        <f t="shared" si="43"/>
        <v>1</v>
      </c>
      <c r="CE61" s="172">
        <f t="shared" si="43"/>
        <v>1</v>
      </c>
      <c r="CF61" s="172">
        <f t="shared" si="43"/>
        <v>1</v>
      </c>
      <c r="CG61" s="172">
        <f t="shared" si="43"/>
        <v>1</v>
      </c>
      <c r="CH61" s="172">
        <f t="shared" si="43"/>
        <v>1</v>
      </c>
      <c r="CI61" s="172">
        <f t="shared" si="43"/>
        <v>1</v>
      </c>
      <c r="CJ61" s="172">
        <f t="shared" si="43"/>
        <v>1</v>
      </c>
      <c r="CK61" s="172">
        <f t="shared" si="43"/>
        <v>1</v>
      </c>
      <c r="CL61" s="172">
        <f t="shared" si="43"/>
        <v>1</v>
      </c>
      <c r="CM61" s="172">
        <f t="shared" si="43"/>
        <v>1</v>
      </c>
      <c r="CN61" s="172">
        <f t="shared" si="43"/>
        <v>1</v>
      </c>
      <c r="CO61" s="172">
        <f t="shared" si="43"/>
        <v>1</v>
      </c>
      <c r="CP61" s="172">
        <f t="shared" si="43"/>
        <v>1</v>
      </c>
      <c r="CQ61" s="172">
        <f t="shared" si="40"/>
        <v>1</v>
      </c>
      <c r="CR61" s="172">
        <f t="shared" si="40"/>
        <v>1</v>
      </c>
      <c r="CS61" s="172">
        <f t="shared" si="40"/>
        <v>1</v>
      </c>
      <c r="CT61" s="172">
        <f t="shared" si="40"/>
        <v>1</v>
      </c>
      <c r="CU61" s="172">
        <f t="shared" si="40"/>
        <v>1</v>
      </c>
      <c r="DA61" s="172">
        <v>12</v>
      </c>
      <c r="DB61" s="32" t="str">
        <f t="shared" si="44"/>
        <v xml:space="preserve"> </v>
      </c>
      <c r="DD61" s="172">
        <f t="shared" si="18"/>
        <v>1</v>
      </c>
      <c r="DE61" s="172">
        <v>59</v>
      </c>
      <c r="DL61" s="172">
        <f t="shared" si="13"/>
        <v>0</v>
      </c>
      <c r="DM61" s="172">
        <f t="shared" si="14"/>
        <v>1</v>
      </c>
      <c r="DN61" s="172">
        <f t="shared" si="15"/>
        <v>1</v>
      </c>
      <c r="DO61" s="172">
        <f t="shared" si="45"/>
        <v>1</v>
      </c>
      <c r="DP61" s="172">
        <f t="shared" si="45"/>
        <v>1</v>
      </c>
      <c r="DQ61" s="172">
        <f t="shared" si="45"/>
        <v>1</v>
      </c>
      <c r="DR61" s="172">
        <f t="shared" si="45"/>
        <v>1</v>
      </c>
      <c r="DS61" s="172">
        <f t="shared" si="45"/>
        <v>1</v>
      </c>
      <c r="DT61" s="172">
        <f t="shared" si="45"/>
        <v>1</v>
      </c>
      <c r="DU61" s="172">
        <f t="shared" si="45"/>
        <v>1</v>
      </c>
      <c r="DV61" s="172">
        <f t="shared" si="46"/>
        <v>1</v>
      </c>
      <c r="DW61" s="172">
        <f t="shared" si="46"/>
        <v>1</v>
      </c>
      <c r="DX61" s="172">
        <f t="shared" si="46"/>
        <v>1</v>
      </c>
      <c r="DY61" s="172">
        <f t="shared" si="46"/>
        <v>1</v>
      </c>
      <c r="DZ61" s="172">
        <f t="shared" si="46"/>
        <v>1</v>
      </c>
      <c r="EA61" s="172">
        <f t="shared" si="46"/>
        <v>1</v>
      </c>
      <c r="EB61" s="172">
        <f t="shared" si="46"/>
        <v>1</v>
      </c>
      <c r="EC61" s="172">
        <f t="shared" si="46"/>
        <v>1</v>
      </c>
      <c r="ED61" s="172">
        <f t="shared" si="46"/>
        <v>1</v>
      </c>
      <c r="EE61" s="172">
        <f t="shared" si="46"/>
        <v>1</v>
      </c>
      <c r="EF61" s="172">
        <f t="shared" si="46"/>
        <v>1</v>
      </c>
      <c r="EG61" s="172">
        <f t="shared" si="7"/>
        <v>0</v>
      </c>
    </row>
    <row r="62" spans="20:137" x14ac:dyDescent="0.25">
      <c r="T62" s="5"/>
      <c r="U62" s="13"/>
      <c r="V62" s="5"/>
      <c r="W62" s="5" t="str">
        <f t="shared" si="2"/>
        <v/>
      </c>
      <c r="X62" s="5"/>
      <c r="Y62" s="5"/>
      <c r="Z62" s="5"/>
      <c r="CB62" s="172">
        <f t="shared" si="43"/>
        <v>1</v>
      </c>
      <c r="CC62" s="172">
        <f t="shared" si="43"/>
        <v>1</v>
      </c>
      <c r="CD62" s="172">
        <f t="shared" si="43"/>
        <v>1</v>
      </c>
      <c r="CE62" s="172">
        <f t="shared" si="43"/>
        <v>1</v>
      </c>
      <c r="CF62" s="172">
        <f t="shared" si="43"/>
        <v>1</v>
      </c>
      <c r="CG62" s="172">
        <f t="shared" si="43"/>
        <v>1</v>
      </c>
      <c r="CH62" s="172">
        <f t="shared" si="43"/>
        <v>1</v>
      </c>
      <c r="CI62" s="172">
        <f t="shared" si="43"/>
        <v>1</v>
      </c>
      <c r="CJ62" s="172">
        <f t="shared" si="43"/>
        <v>1</v>
      </c>
      <c r="CK62" s="172">
        <f t="shared" si="43"/>
        <v>1</v>
      </c>
      <c r="CL62" s="172">
        <f t="shared" si="43"/>
        <v>1</v>
      </c>
      <c r="CM62" s="172">
        <f t="shared" si="43"/>
        <v>1</v>
      </c>
      <c r="CN62" s="172">
        <f t="shared" si="43"/>
        <v>1</v>
      </c>
      <c r="CO62" s="172">
        <f t="shared" si="43"/>
        <v>1</v>
      </c>
      <c r="CP62" s="172">
        <f t="shared" si="43"/>
        <v>1</v>
      </c>
      <c r="CQ62" s="172">
        <f t="shared" si="40"/>
        <v>1</v>
      </c>
      <c r="CR62" s="172">
        <f t="shared" si="40"/>
        <v>1</v>
      </c>
      <c r="CS62" s="172">
        <f t="shared" si="40"/>
        <v>1</v>
      </c>
      <c r="CT62" s="172">
        <f t="shared" si="40"/>
        <v>1</v>
      </c>
      <c r="CU62" s="172">
        <f t="shared" si="40"/>
        <v>1</v>
      </c>
      <c r="DB62" s="196" t="str">
        <f>IF(DB49="","","----")</f>
        <v/>
      </c>
      <c r="DD62" s="172">
        <f t="shared" si="18"/>
        <v>1</v>
      </c>
      <c r="DE62" s="172">
        <v>60</v>
      </c>
      <c r="DL62" s="172">
        <f t="shared" si="13"/>
        <v>0</v>
      </c>
      <c r="DM62" s="172">
        <f t="shared" si="14"/>
        <v>1</v>
      </c>
      <c r="DN62" s="172">
        <f t="shared" si="15"/>
        <v>1</v>
      </c>
      <c r="DO62" s="172">
        <f t="shared" si="45"/>
        <v>1</v>
      </c>
      <c r="DP62" s="172">
        <f t="shared" si="45"/>
        <v>1</v>
      </c>
      <c r="DQ62" s="172">
        <f t="shared" si="45"/>
        <v>1</v>
      </c>
      <c r="DR62" s="172">
        <f t="shared" si="45"/>
        <v>1</v>
      </c>
      <c r="DS62" s="172">
        <f t="shared" si="45"/>
        <v>1</v>
      </c>
      <c r="DT62" s="172">
        <f t="shared" si="45"/>
        <v>1</v>
      </c>
      <c r="DU62" s="172">
        <f t="shared" si="45"/>
        <v>1</v>
      </c>
      <c r="DV62" s="172">
        <f t="shared" si="46"/>
        <v>1</v>
      </c>
      <c r="DW62" s="172">
        <f t="shared" si="46"/>
        <v>1</v>
      </c>
      <c r="DX62" s="172">
        <f t="shared" si="46"/>
        <v>1</v>
      </c>
      <c r="DY62" s="172">
        <f t="shared" si="46"/>
        <v>1</v>
      </c>
      <c r="DZ62" s="172">
        <f t="shared" si="46"/>
        <v>1</v>
      </c>
      <c r="EA62" s="172">
        <f t="shared" si="46"/>
        <v>1</v>
      </c>
      <c r="EB62" s="172">
        <f t="shared" si="46"/>
        <v>1</v>
      </c>
      <c r="EC62" s="172">
        <f t="shared" si="46"/>
        <v>1</v>
      </c>
      <c r="ED62" s="172">
        <f t="shared" si="46"/>
        <v>1</v>
      </c>
      <c r="EE62" s="172">
        <f t="shared" si="46"/>
        <v>1</v>
      </c>
      <c r="EF62" s="172">
        <f t="shared" si="46"/>
        <v>1</v>
      </c>
      <c r="EG62" s="172">
        <f t="shared" si="7"/>
        <v>0</v>
      </c>
    </row>
    <row r="63" spans="20:137" x14ac:dyDescent="0.25">
      <c r="T63" s="5"/>
      <c r="U63" s="13"/>
      <c r="V63" s="5"/>
      <c r="W63" s="5" t="str">
        <f t="shared" si="2"/>
        <v/>
      </c>
      <c r="X63" s="5"/>
      <c r="Y63" s="5"/>
      <c r="Z63" s="5"/>
      <c r="CB63" s="172">
        <f t="shared" si="43"/>
        <v>1</v>
      </c>
      <c r="CC63" s="172">
        <f t="shared" si="43"/>
        <v>1</v>
      </c>
      <c r="CD63" s="172">
        <f t="shared" si="43"/>
        <v>1</v>
      </c>
      <c r="CE63" s="172">
        <f t="shared" si="43"/>
        <v>1</v>
      </c>
      <c r="CF63" s="172">
        <f t="shared" si="43"/>
        <v>1</v>
      </c>
      <c r="CG63" s="172">
        <f t="shared" si="43"/>
        <v>1</v>
      </c>
      <c r="CH63" s="172">
        <f t="shared" si="43"/>
        <v>1</v>
      </c>
      <c r="CI63" s="172">
        <f t="shared" si="43"/>
        <v>1</v>
      </c>
      <c r="CJ63" s="172">
        <f t="shared" si="43"/>
        <v>1</v>
      </c>
      <c r="CK63" s="172">
        <f t="shared" si="43"/>
        <v>1</v>
      </c>
      <c r="CL63" s="172">
        <f t="shared" si="43"/>
        <v>1</v>
      </c>
      <c r="CM63" s="172">
        <f t="shared" si="43"/>
        <v>1</v>
      </c>
      <c r="CN63" s="172">
        <f t="shared" si="43"/>
        <v>1</v>
      </c>
      <c r="CO63" s="172">
        <f t="shared" si="43"/>
        <v>1</v>
      </c>
      <c r="CP63" s="172">
        <f t="shared" si="43"/>
        <v>1</v>
      </c>
      <c r="CQ63" s="172">
        <f t="shared" si="40"/>
        <v>1</v>
      </c>
      <c r="CR63" s="172">
        <f t="shared" si="40"/>
        <v>1</v>
      </c>
      <c r="CS63" s="172">
        <f t="shared" si="40"/>
        <v>1</v>
      </c>
      <c r="CT63" s="172">
        <f t="shared" si="40"/>
        <v>1</v>
      </c>
      <c r="CU63" s="172">
        <f t="shared" si="40"/>
        <v>1</v>
      </c>
      <c r="DA63" s="172"/>
      <c r="DB63" s="32" t="str">
        <f>IF(DB64="","",CONCATENATE("Warband ",CZ64," ",DG63))</f>
        <v/>
      </c>
      <c r="DD63" s="172">
        <f t="shared" si="18"/>
        <v>1</v>
      </c>
      <c r="DE63" s="172">
        <v>61</v>
      </c>
      <c r="DG63" s="49" t="str">
        <f>CONCATENATE("   ",DH63,"/",DI63,IF(DH63&gt;DI63," !",""))</f>
        <v xml:space="preserve">   0/12</v>
      </c>
      <c r="DH63" s="172">
        <f t="shared" ref="DH63" si="47">INDEX($CB$1:$CU$1,CZ64)+DJ63</f>
        <v>0</v>
      </c>
      <c r="DI63" s="172">
        <f t="shared" ref="DI63" si="48">IF(OR(DB64=$CW$9,DB64=$CW$10),0,12)</f>
        <v>12</v>
      </c>
      <c r="DL63" s="172">
        <f t="shared" si="13"/>
        <v>0</v>
      </c>
      <c r="DM63" s="172">
        <f t="shared" si="14"/>
        <v>1</v>
      </c>
      <c r="DN63" s="172">
        <f t="shared" si="15"/>
        <v>1</v>
      </c>
      <c r="DO63" s="172">
        <f t="shared" si="45"/>
        <v>1</v>
      </c>
      <c r="DP63" s="172">
        <f t="shared" si="45"/>
        <v>1</v>
      </c>
      <c r="DQ63" s="172">
        <f t="shared" si="45"/>
        <v>1</v>
      </c>
      <c r="DR63" s="172">
        <f t="shared" si="45"/>
        <v>1</v>
      </c>
      <c r="DS63" s="172">
        <f t="shared" si="45"/>
        <v>1</v>
      </c>
      <c r="DT63" s="172">
        <f t="shared" si="45"/>
        <v>1</v>
      </c>
      <c r="DU63" s="172">
        <f t="shared" si="45"/>
        <v>1</v>
      </c>
      <c r="DV63" s="172">
        <f t="shared" si="46"/>
        <v>1</v>
      </c>
      <c r="DW63" s="172">
        <f t="shared" si="46"/>
        <v>1</v>
      </c>
      <c r="DX63" s="172">
        <f t="shared" si="46"/>
        <v>1</v>
      </c>
      <c r="DY63" s="172">
        <f t="shared" si="46"/>
        <v>1</v>
      </c>
      <c r="DZ63" s="172">
        <f t="shared" si="46"/>
        <v>1</v>
      </c>
      <c r="EA63" s="172">
        <f t="shared" si="46"/>
        <v>1</v>
      </c>
      <c r="EB63" s="172">
        <f t="shared" si="46"/>
        <v>1</v>
      </c>
      <c r="EC63" s="172">
        <f t="shared" si="46"/>
        <v>1</v>
      </c>
      <c r="ED63" s="172">
        <f t="shared" si="46"/>
        <v>1</v>
      </c>
      <c r="EE63" s="172">
        <f t="shared" si="46"/>
        <v>1</v>
      </c>
      <c r="EF63" s="172">
        <f t="shared" si="46"/>
        <v>1</v>
      </c>
      <c r="EG63" s="172">
        <f t="shared" si="7"/>
        <v>0</v>
      </c>
    </row>
    <row r="64" spans="20:137" x14ac:dyDescent="0.25">
      <c r="T64" s="5"/>
      <c r="U64" s="13"/>
      <c r="V64" s="5"/>
      <c r="W64" s="5" t="str">
        <f t="shared" si="2"/>
        <v/>
      </c>
      <c r="X64" s="5"/>
      <c r="Y64" s="5"/>
      <c r="Z64" s="5"/>
      <c r="CB64" s="172">
        <f t="shared" si="43"/>
        <v>1</v>
      </c>
      <c r="CC64" s="172">
        <f t="shared" si="43"/>
        <v>1</v>
      </c>
      <c r="CD64" s="172">
        <f t="shared" si="43"/>
        <v>1</v>
      </c>
      <c r="CE64" s="172">
        <f t="shared" si="43"/>
        <v>1</v>
      </c>
      <c r="CF64" s="172">
        <f t="shared" si="43"/>
        <v>1</v>
      </c>
      <c r="CG64" s="172">
        <f t="shared" si="43"/>
        <v>1</v>
      </c>
      <c r="CH64" s="172">
        <f t="shared" si="43"/>
        <v>1</v>
      </c>
      <c r="CI64" s="172">
        <f t="shared" si="43"/>
        <v>1</v>
      </c>
      <c r="CJ64" s="172">
        <f t="shared" si="43"/>
        <v>1</v>
      </c>
      <c r="CK64" s="172">
        <f t="shared" si="43"/>
        <v>1</v>
      </c>
      <c r="CL64" s="172">
        <f t="shared" si="43"/>
        <v>1</v>
      </c>
      <c r="CM64" s="172">
        <f t="shared" si="43"/>
        <v>1</v>
      </c>
      <c r="CN64" s="172">
        <f t="shared" si="43"/>
        <v>1</v>
      </c>
      <c r="CO64" s="172">
        <f t="shared" si="43"/>
        <v>1</v>
      </c>
      <c r="CP64" s="172">
        <f t="shared" si="43"/>
        <v>1</v>
      </c>
      <c r="CQ64" s="172">
        <f t="shared" si="43"/>
        <v>1</v>
      </c>
      <c r="CR64" s="172">
        <f t="shared" ref="CR64:CU79" si="49">IF(BG63="",CR63,CR63+1)</f>
        <v>1</v>
      </c>
      <c r="CS64" s="172">
        <f t="shared" si="49"/>
        <v>1</v>
      </c>
      <c r="CT64" s="172">
        <f t="shared" si="49"/>
        <v>1</v>
      </c>
      <c r="CU64" s="172">
        <f t="shared" si="49"/>
        <v>1</v>
      </c>
      <c r="CZ64" s="172">
        <v>5</v>
      </c>
      <c r="DA64" s="172" t="s">
        <v>278</v>
      </c>
      <c r="DB64" s="32" t="str">
        <f>T(LOOKUP(CZ64,$DM$1:$EF$1,$DM$2:$EF$2))</f>
        <v/>
      </c>
      <c r="DD64" s="172">
        <f t="shared" si="18"/>
        <v>1</v>
      </c>
      <c r="DE64" s="172">
        <v>62</v>
      </c>
      <c r="DL64" s="172">
        <f t="shared" si="13"/>
        <v>0</v>
      </c>
      <c r="DM64" s="172">
        <f t="shared" si="14"/>
        <v>1</v>
      </c>
      <c r="DN64" s="172">
        <f t="shared" si="15"/>
        <v>1</v>
      </c>
      <c r="DO64" s="172">
        <f t="shared" si="45"/>
        <v>1</v>
      </c>
      <c r="DP64" s="172">
        <f t="shared" si="45"/>
        <v>1</v>
      </c>
      <c r="DQ64" s="172">
        <f t="shared" si="45"/>
        <v>1</v>
      </c>
      <c r="DR64" s="172">
        <f t="shared" si="45"/>
        <v>1</v>
      </c>
      <c r="DS64" s="172">
        <f t="shared" si="45"/>
        <v>1</v>
      </c>
      <c r="DT64" s="172">
        <f t="shared" si="45"/>
        <v>1</v>
      </c>
      <c r="DU64" s="172">
        <f t="shared" si="45"/>
        <v>1</v>
      </c>
      <c r="DV64" s="172">
        <f t="shared" si="46"/>
        <v>1</v>
      </c>
      <c r="DW64" s="172">
        <f t="shared" si="46"/>
        <v>1</v>
      </c>
      <c r="DX64" s="172">
        <f t="shared" si="46"/>
        <v>1</v>
      </c>
      <c r="DY64" s="172">
        <f t="shared" si="46"/>
        <v>1</v>
      </c>
      <c r="DZ64" s="172">
        <f t="shared" si="46"/>
        <v>1</v>
      </c>
      <c r="EA64" s="172">
        <f t="shared" si="46"/>
        <v>1</v>
      </c>
      <c r="EB64" s="172">
        <f t="shared" si="46"/>
        <v>1</v>
      </c>
      <c r="EC64" s="172">
        <f t="shared" si="46"/>
        <v>1</v>
      </c>
      <c r="ED64" s="172">
        <f t="shared" si="46"/>
        <v>1</v>
      </c>
      <c r="EE64" s="172">
        <f t="shared" si="46"/>
        <v>1</v>
      </c>
      <c r="EF64" s="172">
        <f t="shared" si="46"/>
        <v>1</v>
      </c>
      <c r="EG64" s="172">
        <f t="shared" si="7"/>
        <v>0</v>
      </c>
    </row>
    <row r="65" spans="20:137" x14ac:dyDescent="0.25">
      <c r="T65" s="5"/>
      <c r="U65" s="13"/>
      <c r="V65" s="5"/>
      <c r="W65" s="5" t="str">
        <f t="shared" si="2"/>
        <v/>
      </c>
      <c r="X65" s="5"/>
      <c r="Y65" s="5"/>
      <c r="Z65" s="5"/>
      <c r="CB65" s="172">
        <f t="shared" ref="CB65:CQ80" si="50">IF(AQ64="",CB64,CB64+1)</f>
        <v>1</v>
      </c>
      <c r="CC65" s="172">
        <f t="shared" si="50"/>
        <v>1</v>
      </c>
      <c r="CD65" s="172">
        <f t="shared" si="50"/>
        <v>1</v>
      </c>
      <c r="CE65" s="172">
        <f t="shared" si="50"/>
        <v>1</v>
      </c>
      <c r="CF65" s="172">
        <f t="shared" si="50"/>
        <v>1</v>
      </c>
      <c r="CG65" s="172">
        <f t="shared" si="50"/>
        <v>1</v>
      </c>
      <c r="CH65" s="172">
        <f t="shared" si="50"/>
        <v>1</v>
      </c>
      <c r="CI65" s="172">
        <f t="shared" si="50"/>
        <v>1</v>
      </c>
      <c r="CJ65" s="172">
        <f t="shared" si="50"/>
        <v>1</v>
      </c>
      <c r="CK65" s="172">
        <f t="shared" si="50"/>
        <v>1</v>
      </c>
      <c r="CL65" s="172">
        <f t="shared" si="50"/>
        <v>1</v>
      </c>
      <c r="CM65" s="172">
        <f t="shared" si="50"/>
        <v>1</v>
      </c>
      <c r="CN65" s="172">
        <f t="shared" si="50"/>
        <v>1</v>
      </c>
      <c r="CO65" s="172">
        <f t="shared" si="50"/>
        <v>1</v>
      </c>
      <c r="CP65" s="172">
        <f t="shared" si="50"/>
        <v>1</v>
      </c>
      <c r="CQ65" s="172">
        <f t="shared" si="50"/>
        <v>1</v>
      </c>
      <c r="CR65" s="172">
        <f t="shared" si="49"/>
        <v>1</v>
      </c>
      <c r="CS65" s="172">
        <f t="shared" si="49"/>
        <v>1</v>
      </c>
      <c r="CT65" s="172">
        <f t="shared" si="49"/>
        <v>1</v>
      </c>
      <c r="CU65" s="172">
        <f t="shared" si="49"/>
        <v>1</v>
      </c>
      <c r="DA65" s="172">
        <v>1</v>
      </c>
      <c r="DB65" s="32" t="str">
        <f t="shared" ref="DB65:DB76" si="51">T(CONCATENATE(LOOKUP(DA65,CF$3:CF$80,AU$3:AU$80)," ",LOOKUP(DA65,CF$3:CF$80,$CA$3:$CA$80)))</f>
        <v xml:space="preserve"> </v>
      </c>
      <c r="DD65" s="172">
        <f t="shared" si="18"/>
        <v>1</v>
      </c>
      <c r="DE65" s="172">
        <v>63</v>
      </c>
      <c r="DL65" s="172">
        <f t="shared" si="13"/>
        <v>0</v>
      </c>
      <c r="DM65" s="172">
        <f t="shared" si="14"/>
        <v>1</v>
      </c>
      <c r="DN65" s="172">
        <f t="shared" si="15"/>
        <v>1</v>
      </c>
      <c r="DO65" s="172">
        <f t="shared" si="45"/>
        <v>1</v>
      </c>
      <c r="DP65" s="172">
        <f t="shared" si="45"/>
        <v>1</v>
      </c>
      <c r="DQ65" s="172">
        <f t="shared" si="45"/>
        <v>1</v>
      </c>
      <c r="DR65" s="172">
        <f t="shared" si="45"/>
        <v>1</v>
      </c>
      <c r="DS65" s="172">
        <f t="shared" si="45"/>
        <v>1</v>
      </c>
      <c r="DT65" s="172">
        <f t="shared" si="45"/>
        <v>1</v>
      </c>
      <c r="DU65" s="172">
        <f t="shared" si="45"/>
        <v>1</v>
      </c>
      <c r="DV65" s="172">
        <f t="shared" si="46"/>
        <v>1</v>
      </c>
      <c r="DW65" s="172">
        <f t="shared" si="46"/>
        <v>1</v>
      </c>
      <c r="DX65" s="172">
        <f t="shared" si="46"/>
        <v>1</v>
      </c>
      <c r="DY65" s="172">
        <f t="shared" si="46"/>
        <v>1</v>
      </c>
      <c r="DZ65" s="172">
        <f t="shared" si="46"/>
        <v>1</v>
      </c>
      <c r="EA65" s="172">
        <f t="shared" si="46"/>
        <v>1</v>
      </c>
      <c r="EB65" s="172">
        <f t="shared" si="46"/>
        <v>1</v>
      </c>
      <c r="EC65" s="172">
        <f t="shared" si="46"/>
        <v>1</v>
      </c>
      <c r="ED65" s="172">
        <f t="shared" si="46"/>
        <v>1</v>
      </c>
      <c r="EE65" s="172">
        <f t="shared" si="46"/>
        <v>1</v>
      </c>
      <c r="EF65" s="172">
        <f t="shared" si="46"/>
        <v>1</v>
      </c>
      <c r="EG65" s="172">
        <f t="shared" si="7"/>
        <v>0</v>
      </c>
    </row>
    <row r="66" spans="20:137" x14ac:dyDescent="0.25">
      <c r="T66" s="5"/>
      <c r="U66" s="13"/>
      <c r="V66" s="5"/>
      <c r="W66" s="5" t="str">
        <f t="shared" si="2"/>
        <v/>
      </c>
      <c r="X66" s="5"/>
      <c r="Y66" s="5"/>
      <c r="Z66" s="5"/>
      <c r="CB66" s="172">
        <f t="shared" si="50"/>
        <v>1</v>
      </c>
      <c r="CC66" s="172">
        <f t="shared" si="50"/>
        <v>1</v>
      </c>
      <c r="CD66" s="172">
        <f t="shared" si="50"/>
        <v>1</v>
      </c>
      <c r="CE66" s="172">
        <f t="shared" si="50"/>
        <v>1</v>
      </c>
      <c r="CF66" s="172">
        <f t="shared" si="50"/>
        <v>1</v>
      </c>
      <c r="CG66" s="172">
        <f t="shared" si="50"/>
        <v>1</v>
      </c>
      <c r="CH66" s="172">
        <f t="shared" si="50"/>
        <v>1</v>
      </c>
      <c r="CI66" s="172">
        <f t="shared" si="50"/>
        <v>1</v>
      </c>
      <c r="CJ66" s="172">
        <f t="shared" si="50"/>
        <v>1</v>
      </c>
      <c r="CK66" s="172">
        <f t="shared" si="50"/>
        <v>1</v>
      </c>
      <c r="CL66" s="172">
        <f t="shared" si="50"/>
        <v>1</v>
      </c>
      <c r="CM66" s="172">
        <f t="shared" si="50"/>
        <v>1</v>
      </c>
      <c r="CN66" s="172">
        <f t="shared" si="50"/>
        <v>1</v>
      </c>
      <c r="CO66" s="172">
        <f t="shared" si="50"/>
        <v>1</v>
      </c>
      <c r="CP66" s="172">
        <f t="shared" si="50"/>
        <v>1</v>
      </c>
      <c r="CQ66" s="172">
        <f t="shared" si="50"/>
        <v>1</v>
      </c>
      <c r="CR66" s="172">
        <f t="shared" si="49"/>
        <v>1</v>
      </c>
      <c r="CS66" s="172">
        <f t="shared" si="49"/>
        <v>1</v>
      </c>
      <c r="CT66" s="172">
        <f t="shared" si="49"/>
        <v>1</v>
      </c>
      <c r="CU66" s="172">
        <f t="shared" si="49"/>
        <v>1</v>
      </c>
      <c r="DA66" s="172">
        <v>2</v>
      </c>
      <c r="DB66" s="32" t="str">
        <f t="shared" si="51"/>
        <v xml:space="preserve"> </v>
      </c>
      <c r="DD66" s="172">
        <f t="shared" si="18"/>
        <v>1</v>
      </c>
      <c r="DE66" s="172">
        <v>64</v>
      </c>
      <c r="DL66" s="172">
        <f t="shared" si="13"/>
        <v>0</v>
      </c>
      <c r="DM66" s="172">
        <f t="shared" si="14"/>
        <v>1</v>
      </c>
      <c r="DN66" s="172">
        <f t="shared" si="15"/>
        <v>1</v>
      </c>
      <c r="DO66" s="172">
        <f t="shared" si="45"/>
        <v>1</v>
      </c>
      <c r="DP66" s="172">
        <f t="shared" si="45"/>
        <v>1</v>
      </c>
      <c r="DQ66" s="172">
        <f t="shared" si="45"/>
        <v>1</v>
      </c>
      <c r="DR66" s="172">
        <f t="shared" si="45"/>
        <v>1</v>
      </c>
      <c r="DS66" s="172">
        <f t="shared" si="45"/>
        <v>1</v>
      </c>
      <c r="DT66" s="172">
        <f t="shared" si="45"/>
        <v>1</v>
      </c>
      <c r="DU66" s="172">
        <f t="shared" si="45"/>
        <v>1</v>
      </c>
      <c r="DV66" s="172">
        <f t="shared" si="46"/>
        <v>1</v>
      </c>
      <c r="DW66" s="172">
        <f t="shared" si="46"/>
        <v>1</v>
      </c>
      <c r="DX66" s="172">
        <f t="shared" si="46"/>
        <v>1</v>
      </c>
      <c r="DY66" s="172">
        <f t="shared" si="46"/>
        <v>1</v>
      </c>
      <c r="DZ66" s="172">
        <f t="shared" si="46"/>
        <v>1</v>
      </c>
      <c r="EA66" s="172">
        <f t="shared" si="46"/>
        <v>1</v>
      </c>
      <c r="EB66" s="172">
        <f t="shared" si="46"/>
        <v>1</v>
      </c>
      <c r="EC66" s="172">
        <f t="shared" si="46"/>
        <v>1</v>
      </c>
      <c r="ED66" s="172">
        <f t="shared" si="46"/>
        <v>1</v>
      </c>
      <c r="EE66" s="172">
        <f t="shared" si="46"/>
        <v>1</v>
      </c>
      <c r="EF66" s="172">
        <f t="shared" si="46"/>
        <v>1</v>
      </c>
      <c r="EG66" s="172">
        <f t="shared" si="7"/>
        <v>0</v>
      </c>
    </row>
    <row r="67" spans="20:137" x14ac:dyDescent="0.25">
      <c r="T67" s="5"/>
      <c r="U67" s="13"/>
      <c r="V67" s="5"/>
      <c r="W67" s="5" t="str">
        <f t="shared" ref="W67:W80" si="52">T(LOOKUP(DE67,$DD$3:$DD$302,$DB$3:$DB$302))</f>
        <v/>
      </c>
      <c r="X67" s="5"/>
      <c r="Y67" s="5"/>
      <c r="Z67" s="5"/>
      <c r="CB67" s="172">
        <f t="shared" si="50"/>
        <v>1</v>
      </c>
      <c r="CC67" s="172">
        <f t="shared" si="50"/>
        <v>1</v>
      </c>
      <c r="CD67" s="172">
        <f t="shared" si="50"/>
        <v>1</v>
      </c>
      <c r="CE67" s="172">
        <f t="shared" si="50"/>
        <v>1</v>
      </c>
      <c r="CF67" s="172">
        <f t="shared" si="50"/>
        <v>1</v>
      </c>
      <c r="CG67" s="172">
        <f t="shared" si="50"/>
        <v>1</v>
      </c>
      <c r="CH67" s="172">
        <f t="shared" si="50"/>
        <v>1</v>
      </c>
      <c r="CI67" s="172">
        <f t="shared" si="50"/>
        <v>1</v>
      </c>
      <c r="CJ67" s="172">
        <f t="shared" si="50"/>
        <v>1</v>
      </c>
      <c r="CK67" s="172">
        <f t="shared" si="50"/>
        <v>1</v>
      </c>
      <c r="CL67" s="172">
        <f t="shared" si="50"/>
        <v>1</v>
      </c>
      <c r="CM67" s="172">
        <f t="shared" si="50"/>
        <v>1</v>
      </c>
      <c r="CN67" s="172">
        <f t="shared" si="50"/>
        <v>1</v>
      </c>
      <c r="CO67" s="172">
        <f t="shared" si="50"/>
        <v>1</v>
      </c>
      <c r="CP67" s="172">
        <f t="shared" si="50"/>
        <v>1</v>
      </c>
      <c r="CQ67" s="172">
        <f t="shared" si="50"/>
        <v>1</v>
      </c>
      <c r="CR67" s="172">
        <f t="shared" si="49"/>
        <v>1</v>
      </c>
      <c r="CS67" s="172">
        <f t="shared" si="49"/>
        <v>1</v>
      </c>
      <c r="CT67" s="172">
        <f t="shared" si="49"/>
        <v>1</v>
      </c>
      <c r="CU67" s="172">
        <f t="shared" si="49"/>
        <v>1</v>
      </c>
      <c r="DA67" s="172">
        <v>3</v>
      </c>
      <c r="DB67" s="32" t="str">
        <f t="shared" si="51"/>
        <v xml:space="preserve"> </v>
      </c>
      <c r="DD67" s="172">
        <f t="shared" si="18"/>
        <v>1</v>
      </c>
      <c r="DE67" s="172">
        <v>65</v>
      </c>
      <c r="DL67" s="172">
        <f t="shared" si="13"/>
        <v>0</v>
      </c>
      <c r="DM67" s="172">
        <f t="shared" si="14"/>
        <v>1</v>
      </c>
      <c r="DN67" s="172">
        <f t="shared" si="15"/>
        <v>1</v>
      </c>
      <c r="DO67" s="172">
        <f t="shared" si="45"/>
        <v>1</v>
      </c>
      <c r="DP67" s="172">
        <f t="shared" si="45"/>
        <v>1</v>
      </c>
      <c r="DQ67" s="172">
        <f t="shared" si="45"/>
        <v>1</v>
      </c>
      <c r="DR67" s="172">
        <f t="shared" si="45"/>
        <v>1</v>
      </c>
      <c r="DS67" s="172">
        <f t="shared" si="45"/>
        <v>1</v>
      </c>
      <c r="DT67" s="172">
        <f t="shared" si="45"/>
        <v>1</v>
      </c>
      <c r="DU67" s="172">
        <f t="shared" si="45"/>
        <v>1</v>
      </c>
      <c r="DV67" s="172">
        <f t="shared" si="46"/>
        <v>1</v>
      </c>
      <c r="DW67" s="172">
        <f t="shared" si="46"/>
        <v>1</v>
      </c>
      <c r="DX67" s="172">
        <f t="shared" si="46"/>
        <v>1</v>
      </c>
      <c r="DY67" s="172">
        <f t="shared" si="46"/>
        <v>1</v>
      </c>
      <c r="DZ67" s="172">
        <f t="shared" si="46"/>
        <v>1</v>
      </c>
      <c r="EA67" s="172">
        <f t="shared" si="46"/>
        <v>1</v>
      </c>
      <c r="EB67" s="172">
        <f t="shared" si="46"/>
        <v>1</v>
      </c>
      <c r="EC67" s="172">
        <f t="shared" si="46"/>
        <v>1</v>
      </c>
      <c r="ED67" s="172">
        <f t="shared" si="46"/>
        <v>1</v>
      </c>
      <c r="EE67" s="172">
        <f t="shared" si="46"/>
        <v>1</v>
      </c>
      <c r="EF67" s="172">
        <f t="shared" si="46"/>
        <v>1</v>
      </c>
      <c r="EG67" s="172">
        <f t="shared" ref="EG67:EG80" si="53">IF(CX67=0,0,SUBSTITUTE(SUBSTITUTE(SUBSTITUTE(SUBSTITUTE(SUBSTITUTE(SUBSTITUTE(SUBSTITUTE(SUBSTITUTE($CX67,"12",""),"13",""),"14",""),"15",""),"16",""),"17",""),"18",""),"19",""))</f>
        <v>0</v>
      </c>
    </row>
    <row r="68" spans="20:137" x14ac:dyDescent="0.25">
      <c r="T68" s="5"/>
      <c r="U68" s="13"/>
      <c r="V68" s="5"/>
      <c r="W68" s="5" t="str">
        <f t="shared" si="52"/>
        <v/>
      </c>
      <c r="X68" s="5"/>
      <c r="Y68" s="5"/>
      <c r="Z68" s="5"/>
      <c r="CB68" s="172">
        <f t="shared" si="50"/>
        <v>1</v>
      </c>
      <c r="CC68" s="172">
        <f t="shared" si="50"/>
        <v>1</v>
      </c>
      <c r="CD68" s="172">
        <f t="shared" si="50"/>
        <v>1</v>
      </c>
      <c r="CE68" s="172">
        <f t="shared" si="50"/>
        <v>1</v>
      </c>
      <c r="CF68" s="172">
        <f t="shared" si="50"/>
        <v>1</v>
      </c>
      <c r="CG68" s="172">
        <f t="shared" si="50"/>
        <v>1</v>
      </c>
      <c r="CH68" s="172">
        <f t="shared" si="50"/>
        <v>1</v>
      </c>
      <c r="CI68" s="172">
        <f t="shared" si="50"/>
        <v>1</v>
      </c>
      <c r="CJ68" s="172">
        <f t="shared" si="50"/>
        <v>1</v>
      </c>
      <c r="CK68" s="172">
        <f t="shared" si="50"/>
        <v>1</v>
      </c>
      <c r="CL68" s="172">
        <f t="shared" si="50"/>
        <v>1</v>
      </c>
      <c r="CM68" s="172">
        <f t="shared" si="50"/>
        <v>1</v>
      </c>
      <c r="CN68" s="172">
        <f t="shared" si="50"/>
        <v>1</v>
      </c>
      <c r="CO68" s="172">
        <f t="shared" si="50"/>
        <v>1</v>
      </c>
      <c r="CP68" s="172">
        <f t="shared" si="50"/>
        <v>1</v>
      </c>
      <c r="CQ68" s="172">
        <f t="shared" si="50"/>
        <v>1</v>
      </c>
      <c r="CR68" s="172">
        <f t="shared" si="49"/>
        <v>1</v>
      </c>
      <c r="CS68" s="172">
        <f t="shared" si="49"/>
        <v>1</v>
      </c>
      <c r="CT68" s="172">
        <f t="shared" si="49"/>
        <v>1</v>
      </c>
      <c r="CU68" s="172">
        <f t="shared" si="49"/>
        <v>1</v>
      </c>
      <c r="DA68" s="172">
        <v>4</v>
      </c>
      <c r="DB68" s="32" t="str">
        <f t="shared" si="51"/>
        <v xml:space="preserve"> </v>
      </c>
      <c r="DD68" s="172">
        <f t="shared" si="18"/>
        <v>1</v>
      </c>
      <c r="DE68" s="172">
        <v>66</v>
      </c>
      <c r="DL68" s="172">
        <f t="shared" ref="DL68:DL79" si="54">SUM(DM69:EF69)-SUM(DM68:EF68)</f>
        <v>0</v>
      </c>
      <c r="DM68" s="172">
        <f t="shared" ref="DM68:DM80" si="55">IF(OR(CX67=0,ISERROR(SEARCH(DM$1,SUBSTITUTE(SUBSTITUTE($EG67,"10",""),"11","")))),DM67,DM67+1)</f>
        <v>1</v>
      </c>
      <c r="DN68" s="172">
        <f t="shared" ref="DN68:DN80" si="56">IF(OR(CX67=0,ISERROR(SEARCH(DN$1,SUBSTITUTE(SUBSTITUTE($CX67,"12",""),"20","")))),DN67,DN67+1)</f>
        <v>1</v>
      </c>
      <c r="DO68" s="172">
        <f t="shared" ref="DO68:DU80" si="57">IF(OR($CX67=0,ISERROR(SEARCH(DO$1,SUBSTITUTE($CX67,DY$1,"")))),DO67,DO67+1)</f>
        <v>1</v>
      </c>
      <c r="DP68" s="172">
        <f t="shared" si="57"/>
        <v>1</v>
      </c>
      <c r="DQ68" s="172">
        <f t="shared" si="57"/>
        <v>1</v>
      </c>
      <c r="DR68" s="172">
        <f t="shared" si="57"/>
        <v>1</v>
      </c>
      <c r="DS68" s="172">
        <f t="shared" si="57"/>
        <v>1</v>
      </c>
      <c r="DT68" s="172">
        <f t="shared" si="57"/>
        <v>1</v>
      </c>
      <c r="DU68" s="172">
        <f t="shared" si="57"/>
        <v>1</v>
      </c>
      <c r="DV68" s="172">
        <f t="shared" si="46"/>
        <v>1</v>
      </c>
      <c r="DW68" s="172">
        <f t="shared" si="46"/>
        <v>1</v>
      </c>
      <c r="DX68" s="172">
        <f t="shared" si="46"/>
        <v>1</v>
      </c>
      <c r="DY68" s="172">
        <f t="shared" si="46"/>
        <v>1</v>
      </c>
      <c r="DZ68" s="172">
        <f t="shared" si="46"/>
        <v>1</v>
      </c>
      <c r="EA68" s="172">
        <f t="shared" si="46"/>
        <v>1</v>
      </c>
      <c r="EB68" s="172">
        <f t="shared" si="46"/>
        <v>1</v>
      </c>
      <c r="EC68" s="172">
        <f t="shared" si="46"/>
        <v>1</v>
      </c>
      <c r="ED68" s="172">
        <f t="shared" si="46"/>
        <v>1</v>
      </c>
      <c r="EE68" s="172">
        <f t="shared" si="46"/>
        <v>1</v>
      </c>
      <c r="EF68" s="172">
        <f t="shared" si="46"/>
        <v>1</v>
      </c>
      <c r="EG68" s="172">
        <f t="shared" si="53"/>
        <v>0</v>
      </c>
    </row>
    <row r="69" spans="20:137" x14ac:dyDescent="0.25">
      <c r="T69" s="5"/>
      <c r="U69" s="13"/>
      <c r="V69" s="5"/>
      <c r="W69" s="5" t="str">
        <f t="shared" si="52"/>
        <v/>
      </c>
      <c r="X69" s="5"/>
      <c r="Y69" s="5"/>
      <c r="Z69" s="5"/>
      <c r="CB69" s="172">
        <f t="shared" si="50"/>
        <v>1</v>
      </c>
      <c r="CC69" s="172">
        <f t="shared" si="50"/>
        <v>1</v>
      </c>
      <c r="CD69" s="172">
        <f t="shared" si="50"/>
        <v>1</v>
      </c>
      <c r="CE69" s="172">
        <f t="shared" si="50"/>
        <v>1</v>
      </c>
      <c r="CF69" s="172">
        <f t="shared" si="50"/>
        <v>1</v>
      </c>
      <c r="CG69" s="172">
        <f t="shared" si="50"/>
        <v>1</v>
      </c>
      <c r="CH69" s="172">
        <f t="shared" si="50"/>
        <v>1</v>
      </c>
      <c r="CI69" s="172">
        <f t="shared" si="50"/>
        <v>1</v>
      </c>
      <c r="CJ69" s="172">
        <f t="shared" si="50"/>
        <v>1</v>
      </c>
      <c r="CK69" s="172">
        <f t="shared" si="50"/>
        <v>1</v>
      </c>
      <c r="CL69" s="172">
        <f t="shared" si="50"/>
        <v>1</v>
      </c>
      <c r="CM69" s="172">
        <f t="shared" si="50"/>
        <v>1</v>
      </c>
      <c r="CN69" s="172">
        <f t="shared" si="50"/>
        <v>1</v>
      </c>
      <c r="CO69" s="172">
        <f t="shared" si="50"/>
        <v>1</v>
      </c>
      <c r="CP69" s="172">
        <f t="shared" si="50"/>
        <v>1</v>
      </c>
      <c r="CQ69" s="172">
        <f t="shared" si="50"/>
        <v>1</v>
      </c>
      <c r="CR69" s="172">
        <f t="shared" si="49"/>
        <v>1</v>
      </c>
      <c r="CS69" s="172">
        <f t="shared" si="49"/>
        <v>1</v>
      </c>
      <c r="CT69" s="172">
        <f t="shared" si="49"/>
        <v>1</v>
      </c>
      <c r="CU69" s="172">
        <f t="shared" si="49"/>
        <v>1</v>
      </c>
      <c r="DA69" s="172">
        <v>5</v>
      </c>
      <c r="DB69" s="32" t="str">
        <f t="shared" si="51"/>
        <v xml:space="preserve"> </v>
      </c>
      <c r="DD69" s="172">
        <f t="shared" ref="DD69:DD132" si="58">IF(OR(DB68="",DB68=" "),DD68,DD68+1)</f>
        <v>1</v>
      </c>
      <c r="DE69" s="172">
        <v>67</v>
      </c>
      <c r="DL69" s="172">
        <f t="shared" si="54"/>
        <v>0</v>
      </c>
      <c r="DM69" s="172">
        <f t="shared" si="55"/>
        <v>1</v>
      </c>
      <c r="DN69" s="172">
        <f t="shared" si="56"/>
        <v>1</v>
      </c>
      <c r="DO69" s="172">
        <f t="shared" si="57"/>
        <v>1</v>
      </c>
      <c r="DP69" s="172">
        <f t="shared" si="57"/>
        <v>1</v>
      </c>
      <c r="DQ69" s="172">
        <f t="shared" si="57"/>
        <v>1</v>
      </c>
      <c r="DR69" s="172">
        <f t="shared" si="57"/>
        <v>1</v>
      </c>
      <c r="DS69" s="172">
        <f t="shared" si="57"/>
        <v>1</v>
      </c>
      <c r="DT69" s="172">
        <f t="shared" si="57"/>
        <v>1</v>
      </c>
      <c r="DU69" s="172">
        <f t="shared" si="57"/>
        <v>1</v>
      </c>
      <c r="DV69" s="172">
        <f t="shared" ref="DV69:EF80" si="59">IF(OR($CX68=0,ISERROR(SEARCH(DV$1,$CX68))),DV68,DV68+1)</f>
        <v>1</v>
      </c>
      <c r="DW69" s="172">
        <f t="shared" si="59"/>
        <v>1</v>
      </c>
      <c r="DX69" s="172">
        <f t="shared" si="59"/>
        <v>1</v>
      </c>
      <c r="DY69" s="172">
        <f t="shared" si="59"/>
        <v>1</v>
      </c>
      <c r="DZ69" s="172">
        <f t="shared" si="59"/>
        <v>1</v>
      </c>
      <c r="EA69" s="172">
        <f t="shared" si="59"/>
        <v>1</v>
      </c>
      <c r="EB69" s="172">
        <f t="shared" si="59"/>
        <v>1</v>
      </c>
      <c r="EC69" s="172">
        <f t="shared" si="59"/>
        <v>1</v>
      </c>
      <c r="ED69" s="172">
        <f t="shared" si="59"/>
        <v>1</v>
      </c>
      <c r="EE69" s="172">
        <f t="shared" si="59"/>
        <v>1</v>
      </c>
      <c r="EF69" s="172">
        <f t="shared" si="59"/>
        <v>1</v>
      </c>
      <c r="EG69" s="172">
        <f t="shared" si="53"/>
        <v>0</v>
      </c>
    </row>
    <row r="70" spans="20:137" x14ac:dyDescent="0.25">
      <c r="T70" s="5"/>
      <c r="U70" s="13"/>
      <c r="V70" s="5"/>
      <c r="W70" s="5" t="str">
        <f t="shared" si="52"/>
        <v/>
      </c>
      <c r="X70" s="5"/>
      <c r="Y70" s="5"/>
      <c r="Z70" s="5"/>
      <c r="CB70" s="172">
        <f t="shared" si="50"/>
        <v>1</v>
      </c>
      <c r="CC70" s="172">
        <f t="shared" si="50"/>
        <v>1</v>
      </c>
      <c r="CD70" s="172">
        <f t="shared" si="50"/>
        <v>1</v>
      </c>
      <c r="CE70" s="172">
        <f t="shared" si="50"/>
        <v>1</v>
      </c>
      <c r="CF70" s="172">
        <f t="shared" si="50"/>
        <v>1</v>
      </c>
      <c r="CG70" s="172">
        <f t="shared" si="50"/>
        <v>1</v>
      </c>
      <c r="CH70" s="172">
        <f t="shared" si="50"/>
        <v>1</v>
      </c>
      <c r="CI70" s="172">
        <f t="shared" si="50"/>
        <v>1</v>
      </c>
      <c r="CJ70" s="172">
        <f t="shared" si="50"/>
        <v>1</v>
      </c>
      <c r="CK70" s="172">
        <f t="shared" si="50"/>
        <v>1</v>
      </c>
      <c r="CL70" s="172">
        <f t="shared" si="50"/>
        <v>1</v>
      </c>
      <c r="CM70" s="172">
        <f t="shared" si="50"/>
        <v>1</v>
      </c>
      <c r="CN70" s="172">
        <f t="shared" si="50"/>
        <v>1</v>
      </c>
      <c r="CO70" s="172">
        <f t="shared" si="50"/>
        <v>1</v>
      </c>
      <c r="CP70" s="172">
        <f t="shared" si="50"/>
        <v>1</v>
      </c>
      <c r="CQ70" s="172">
        <f t="shared" si="50"/>
        <v>1</v>
      </c>
      <c r="CR70" s="172">
        <f t="shared" si="49"/>
        <v>1</v>
      </c>
      <c r="CS70" s="172">
        <f t="shared" si="49"/>
        <v>1</v>
      </c>
      <c r="CT70" s="172">
        <f t="shared" si="49"/>
        <v>1</v>
      </c>
      <c r="CU70" s="172">
        <f t="shared" si="49"/>
        <v>1</v>
      </c>
      <c r="DA70" s="172">
        <v>6</v>
      </c>
      <c r="DB70" s="32" t="str">
        <f t="shared" si="51"/>
        <v xml:space="preserve"> </v>
      </c>
      <c r="DD70" s="172">
        <f t="shared" si="58"/>
        <v>1</v>
      </c>
      <c r="DE70" s="172">
        <v>68</v>
      </c>
      <c r="DL70" s="172">
        <f t="shared" si="54"/>
        <v>0</v>
      </c>
      <c r="DM70" s="172">
        <f t="shared" si="55"/>
        <v>1</v>
      </c>
      <c r="DN70" s="172">
        <f t="shared" si="56"/>
        <v>1</v>
      </c>
      <c r="DO70" s="172">
        <f t="shared" si="57"/>
        <v>1</v>
      </c>
      <c r="DP70" s="172">
        <f t="shared" si="57"/>
        <v>1</v>
      </c>
      <c r="DQ70" s="172">
        <f t="shared" si="57"/>
        <v>1</v>
      </c>
      <c r="DR70" s="172">
        <f t="shared" si="57"/>
        <v>1</v>
      </c>
      <c r="DS70" s="172">
        <f t="shared" si="57"/>
        <v>1</v>
      </c>
      <c r="DT70" s="172">
        <f t="shared" si="57"/>
        <v>1</v>
      </c>
      <c r="DU70" s="172">
        <f t="shared" si="57"/>
        <v>1</v>
      </c>
      <c r="DV70" s="172">
        <f t="shared" si="59"/>
        <v>1</v>
      </c>
      <c r="DW70" s="172">
        <f t="shared" si="59"/>
        <v>1</v>
      </c>
      <c r="DX70" s="172">
        <f t="shared" si="59"/>
        <v>1</v>
      </c>
      <c r="DY70" s="172">
        <f t="shared" si="59"/>
        <v>1</v>
      </c>
      <c r="DZ70" s="172">
        <f t="shared" si="59"/>
        <v>1</v>
      </c>
      <c r="EA70" s="172">
        <f t="shared" si="59"/>
        <v>1</v>
      </c>
      <c r="EB70" s="172">
        <f t="shared" si="59"/>
        <v>1</v>
      </c>
      <c r="EC70" s="172">
        <f t="shared" si="59"/>
        <v>1</v>
      </c>
      <c r="ED70" s="172">
        <f t="shared" si="59"/>
        <v>1</v>
      </c>
      <c r="EE70" s="172">
        <f t="shared" si="59"/>
        <v>1</v>
      </c>
      <c r="EF70" s="172">
        <f t="shared" si="59"/>
        <v>1</v>
      </c>
      <c r="EG70" s="172">
        <f t="shared" si="53"/>
        <v>0</v>
      </c>
    </row>
    <row r="71" spans="20:137" x14ac:dyDescent="0.25">
      <c r="T71" s="5"/>
      <c r="U71" s="13"/>
      <c r="V71" s="5"/>
      <c r="W71" s="5" t="str">
        <f t="shared" si="52"/>
        <v/>
      </c>
      <c r="X71" s="5"/>
      <c r="Y71" s="5"/>
      <c r="Z71" s="5"/>
      <c r="CB71" s="172">
        <f t="shared" si="50"/>
        <v>1</v>
      </c>
      <c r="CC71" s="172">
        <f t="shared" si="50"/>
        <v>1</v>
      </c>
      <c r="CD71" s="172">
        <f t="shared" si="50"/>
        <v>1</v>
      </c>
      <c r="CE71" s="172">
        <f t="shared" si="50"/>
        <v>1</v>
      </c>
      <c r="CF71" s="172">
        <f t="shared" si="50"/>
        <v>1</v>
      </c>
      <c r="CG71" s="172">
        <f t="shared" si="50"/>
        <v>1</v>
      </c>
      <c r="CH71" s="172">
        <f t="shared" si="50"/>
        <v>1</v>
      </c>
      <c r="CI71" s="172">
        <f t="shared" si="50"/>
        <v>1</v>
      </c>
      <c r="CJ71" s="172">
        <f t="shared" si="50"/>
        <v>1</v>
      </c>
      <c r="CK71" s="172">
        <f t="shared" si="50"/>
        <v>1</v>
      </c>
      <c r="CL71" s="172">
        <f t="shared" si="50"/>
        <v>1</v>
      </c>
      <c r="CM71" s="172">
        <f t="shared" si="50"/>
        <v>1</v>
      </c>
      <c r="CN71" s="172">
        <f t="shared" si="50"/>
        <v>1</v>
      </c>
      <c r="CO71" s="172">
        <f t="shared" si="50"/>
        <v>1</v>
      </c>
      <c r="CP71" s="172">
        <f t="shared" si="50"/>
        <v>1</v>
      </c>
      <c r="CQ71" s="172">
        <f t="shared" si="50"/>
        <v>1</v>
      </c>
      <c r="CR71" s="172">
        <f t="shared" si="49"/>
        <v>1</v>
      </c>
      <c r="CS71" s="172">
        <f t="shared" si="49"/>
        <v>1</v>
      </c>
      <c r="CT71" s="172">
        <f t="shared" si="49"/>
        <v>1</v>
      </c>
      <c r="CU71" s="172">
        <f t="shared" si="49"/>
        <v>1</v>
      </c>
      <c r="DA71" s="172">
        <v>7</v>
      </c>
      <c r="DB71" s="32" t="str">
        <f t="shared" si="51"/>
        <v xml:space="preserve"> </v>
      </c>
      <c r="DD71" s="172">
        <f t="shared" si="58"/>
        <v>1</v>
      </c>
      <c r="DE71" s="172">
        <v>69</v>
      </c>
      <c r="DL71" s="172">
        <f t="shared" si="54"/>
        <v>0</v>
      </c>
      <c r="DM71" s="172">
        <f t="shared" si="55"/>
        <v>1</v>
      </c>
      <c r="DN71" s="172">
        <f t="shared" si="56"/>
        <v>1</v>
      </c>
      <c r="DO71" s="172">
        <f t="shared" si="57"/>
        <v>1</v>
      </c>
      <c r="DP71" s="172">
        <f t="shared" si="57"/>
        <v>1</v>
      </c>
      <c r="DQ71" s="172">
        <f t="shared" si="57"/>
        <v>1</v>
      </c>
      <c r="DR71" s="172">
        <f t="shared" si="57"/>
        <v>1</v>
      </c>
      <c r="DS71" s="172">
        <f t="shared" si="57"/>
        <v>1</v>
      </c>
      <c r="DT71" s="172">
        <f t="shared" si="57"/>
        <v>1</v>
      </c>
      <c r="DU71" s="172">
        <f t="shared" si="57"/>
        <v>1</v>
      </c>
      <c r="DV71" s="172">
        <f t="shared" si="59"/>
        <v>1</v>
      </c>
      <c r="DW71" s="172">
        <f t="shared" si="59"/>
        <v>1</v>
      </c>
      <c r="DX71" s="172">
        <f t="shared" si="59"/>
        <v>1</v>
      </c>
      <c r="DY71" s="172">
        <f t="shared" si="59"/>
        <v>1</v>
      </c>
      <c r="DZ71" s="172">
        <f t="shared" si="59"/>
        <v>1</v>
      </c>
      <c r="EA71" s="172">
        <f t="shared" si="59"/>
        <v>1</v>
      </c>
      <c r="EB71" s="172">
        <f t="shared" si="59"/>
        <v>1</v>
      </c>
      <c r="EC71" s="172">
        <f t="shared" si="59"/>
        <v>1</v>
      </c>
      <c r="ED71" s="172">
        <f t="shared" si="59"/>
        <v>1</v>
      </c>
      <c r="EE71" s="172">
        <f t="shared" si="59"/>
        <v>1</v>
      </c>
      <c r="EF71" s="172">
        <f t="shared" si="59"/>
        <v>1</v>
      </c>
      <c r="EG71" s="172">
        <f t="shared" si="53"/>
        <v>0</v>
      </c>
    </row>
    <row r="72" spans="20:137" x14ac:dyDescent="0.25">
      <c r="T72" s="5"/>
      <c r="U72" s="13"/>
      <c r="V72" s="5"/>
      <c r="W72" s="5" t="str">
        <f t="shared" si="52"/>
        <v/>
      </c>
      <c r="X72" s="5"/>
      <c r="Y72" s="5"/>
      <c r="Z72" s="5"/>
      <c r="CB72" s="172">
        <f t="shared" si="50"/>
        <v>1</v>
      </c>
      <c r="CC72" s="172">
        <f t="shared" si="50"/>
        <v>1</v>
      </c>
      <c r="CD72" s="172">
        <f t="shared" si="50"/>
        <v>1</v>
      </c>
      <c r="CE72" s="172">
        <f t="shared" si="50"/>
        <v>1</v>
      </c>
      <c r="CF72" s="172">
        <f t="shared" si="50"/>
        <v>1</v>
      </c>
      <c r="CG72" s="172">
        <f t="shared" si="50"/>
        <v>1</v>
      </c>
      <c r="CH72" s="172">
        <f t="shared" si="50"/>
        <v>1</v>
      </c>
      <c r="CI72" s="172">
        <f t="shared" si="50"/>
        <v>1</v>
      </c>
      <c r="CJ72" s="172">
        <f t="shared" si="50"/>
        <v>1</v>
      </c>
      <c r="CK72" s="172">
        <f t="shared" si="50"/>
        <v>1</v>
      </c>
      <c r="CL72" s="172">
        <f t="shared" si="50"/>
        <v>1</v>
      </c>
      <c r="CM72" s="172">
        <f t="shared" si="50"/>
        <v>1</v>
      </c>
      <c r="CN72" s="172">
        <f t="shared" si="50"/>
        <v>1</v>
      </c>
      <c r="CO72" s="172">
        <f t="shared" si="50"/>
        <v>1</v>
      </c>
      <c r="CP72" s="172">
        <f t="shared" si="50"/>
        <v>1</v>
      </c>
      <c r="CQ72" s="172">
        <f t="shared" si="50"/>
        <v>1</v>
      </c>
      <c r="CR72" s="172">
        <f t="shared" si="49"/>
        <v>1</v>
      </c>
      <c r="CS72" s="172">
        <f t="shared" si="49"/>
        <v>1</v>
      </c>
      <c r="CT72" s="172">
        <f t="shared" si="49"/>
        <v>1</v>
      </c>
      <c r="CU72" s="172">
        <f t="shared" si="49"/>
        <v>1</v>
      </c>
      <c r="DA72" s="172">
        <v>8</v>
      </c>
      <c r="DB72" s="32" t="str">
        <f t="shared" si="51"/>
        <v xml:space="preserve"> </v>
      </c>
      <c r="DD72" s="172">
        <f t="shared" si="58"/>
        <v>1</v>
      </c>
      <c r="DE72" s="172">
        <v>70</v>
      </c>
      <c r="DL72" s="172">
        <f t="shared" si="54"/>
        <v>0</v>
      </c>
      <c r="DM72" s="172">
        <f t="shared" si="55"/>
        <v>1</v>
      </c>
      <c r="DN72" s="172">
        <f t="shared" si="56"/>
        <v>1</v>
      </c>
      <c r="DO72" s="172">
        <f t="shared" si="57"/>
        <v>1</v>
      </c>
      <c r="DP72" s="172">
        <f t="shared" si="57"/>
        <v>1</v>
      </c>
      <c r="DQ72" s="172">
        <f t="shared" si="57"/>
        <v>1</v>
      </c>
      <c r="DR72" s="172">
        <f t="shared" si="57"/>
        <v>1</v>
      </c>
      <c r="DS72" s="172">
        <f t="shared" si="57"/>
        <v>1</v>
      </c>
      <c r="DT72" s="172">
        <f t="shared" si="57"/>
        <v>1</v>
      </c>
      <c r="DU72" s="172">
        <f t="shared" si="57"/>
        <v>1</v>
      </c>
      <c r="DV72" s="172">
        <f t="shared" si="59"/>
        <v>1</v>
      </c>
      <c r="DW72" s="172">
        <f t="shared" si="59"/>
        <v>1</v>
      </c>
      <c r="DX72" s="172">
        <f t="shared" si="59"/>
        <v>1</v>
      </c>
      <c r="DY72" s="172">
        <f t="shared" si="59"/>
        <v>1</v>
      </c>
      <c r="DZ72" s="172">
        <f t="shared" si="59"/>
        <v>1</v>
      </c>
      <c r="EA72" s="172">
        <f t="shared" si="59"/>
        <v>1</v>
      </c>
      <c r="EB72" s="172">
        <f t="shared" si="59"/>
        <v>1</v>
      </c>
      <c r="EC72" s="172">
        <f t="shared" si="59"/>
        <v>1</v>
      </c>
      <c r="ED72" s="172">
        <f t="shared" si="59"/>
        <v>1</v>
      </c>
      <c r="EE72" s="172">
        <f t="shared" si="59"/>
        <v>1</v>
      </c>
      <c r="EF72" s="172">
        <f t="shared" si="59"/>
        <v>1</v>
      </c>
      <c r="EG72" s="172">
        <f t="shared" si="53"/>
        <v>0</v>
      </c>
    </row>
    <row r="73" spans="20:137" x14ac:dyDescent="0.25">
      <c r="T73" s="5"/>
      <c r="U73" s="13"/>
      <c r="V73" s="5"/>
      <c r="W73" s="5" t="str">
        <f t="shared" si="52"/>
        <v/>
      </c>
      <c r="X73" s="5"/>
      <c r="Y73" s="5"/>
      <c r="Z73" s="5"/>
      <c r="CB73" s="172">
        <f t="shared" si="50"/>
        <v>1</v>
      </c>
      <c r="CC73" s="172">
        <f t="shared" si="50"/>
        <v>1</v>
      </c>
      <c r="CD73" s="172">
        <f t="shared" si="50"/>
        <v>1</v>
      </c>
      <c r="CE73" s="172">
        <f t="shared" si="50"/>
        <v>1</v>
      </c>
      <c r="CF73" s="172">
        <f t="shared" si="50"/>
        <v>1</v>
      </c>
      <c r="CG73" s="172">
        <f t="shared" si="50"/>
        <v>1</v>
      </c>
      <c r="CH73" s="172">
        <f t="shared" si="50"/>
        <v>1</v>
      </c>
      <c r="CI73" s="172">
        <f t="shared" si="50"/>
        <v>1</v>
      </c>
      <c r="CJ73" s="172">
        <f t="shared" si="50"/>
        <v>1</v>
      </c>
      <c r="CK73" s="172">
        <f t="shared" si="50"/>
        <v>1</v>
      </c>
      <c r="CL73" s="172">
        <f t="shared" si="50"/>
        <v>1</v>
      </c>
      <c r="CM73" s="172">
        <f t="shared" si="50"/>
        <v>1</v>
      </c>
      <c r="CN73" s="172">
        <f t="shared" si="50"/>
        <v>1</v>
      </c>
      <c r="CO73" s="172">
        <f t="shared" si="50"/>
        <v>1</v>
      </c>
      <c r="CP73" s="172">
        <f t="shared" si="50"/>
        <v>1</v>
      </c>
      <c r="CQ73" s="172">
        <f t="shared" si="50"/>
        <v>1</v>
      </c>
      <c r="CR73" s="172">
        <f t="shared" si="49"/>
        <v>1</v>
      </c>
      <c r="CS73" s="172">
        <f t="shared" si="49"/>
        <v>1</v>
      </c>
      <c r="CT73" s="172">
        <f t="shared" si="49"/>
        <v>1</v>
      </c>
      <c r="CU73" s="172">
        <f t="shared" si="49"/>
        <v>1</v>
      </c>
      <c r="DA73" s="172">
        <v>9</v>
      </c>
      <c r="DB73" s="32" t="str">
        <f t="shared" si="51"/>
        <v xml:space="preserve"> </v>
      </c>
      <c r="DD73" s="172">
        <f t="shared" si="58"/>
        <v>1</v>
      </c>
      <c r="DE73" s="172">
        <v>71</v>
      </c>
      <c r="DL73" s="172">
        <f t="shared" si="54"/>
        <v>0</v>
      </c>
      <c r="DM73" s="172">
        <f t="shared" si="55"/>
        <v>1</v>
      </c>
      <c r="DN73" s="172">
        <f t="shared" si="56"/>
        <v>1</v>
      </c>
      <c r="DO73" s="172">
        <f t="shared" si="57"/>
        <v>1</v>
      </c>
      <c r="DP73" s="172">
        <f t="shared" si="57"/>
        <v>1</v>
      </c>
      <c r="DQ73" s="172">
        <f t="shared" si="57"/>
        <v>1</v>
      </c>
      <c r="DR73" s="172">
        <f t="shared" si="57"/>
        <v>1</v>
      </c>
      <c r="DS73" s="172">
        <f t="shared" si="57"/>
        <v>1</v>
      </c>
      <c r="DT73" s="172">
        <f t="shared" si="57"/>
        <v>1</v>
      </c>
      <c r="DU73" s="172">
        <f t="shared" si="57"/>
        <v>1</v>
      </c>
      <c r="DV73" s="172">
        <f t="shared" si="59"/>
        <v>1</v>
      </c>
      <c r="DW73" s="172">
        <f t="shared" si="59"/>
        <v>1</v>
      </c>
      <c r="DX73" s="172">
        <f t="shared" si="59"/>
        <v>1</v>
      </c>
      <c r="DY73" s="172">
        <f t="shared" si="59"/>
        <v>1</v>
      </c>
      <c r="DZ73" s="172">
        <f t="shared" si="59"/>
        <v>1</v>
      </c>
      <c r="EA73" s="172">
        <f t="shared" si="59"/>
        <v>1</v>
      </c>
      <c r="EB73" s="172">
        <f t="shared" si="59"/>
        <v>1</v>
      </c>
      <c r="EC73" s="172">
        <f t="shared" si="59"/>
        <v>1</v>
      </c>
      <c r="ED73" s="172">
        <f t="shared" si="59"/>
        <v>1</v>
      </c>
      <c r="EE73" s="172">
        <f t="shared" si="59"/>
        <v>1</v>
      </c>
      <c r="EF73" s="172">
        <f t="shared" si="59"/>
        <v>1</v>
      </c>
      <c r="EG73" s="172">
        <f t="shared" si="53"/>
        <v>0</v>
      </c>
    </row>
    <row r="74" spans="20:137" x14ac:dyDescent="0.25">
      <c r="T74" s="5"/>
      <c r="U74" s="13"/>
      <c r="V74" s="5"/>
      <c r="W74" s="5" t="str">
        <f t="shared" si="52"/>
        <v/>
      </c>
      <c r="X74" s="5"/>
      <c r="Y74" s="5"/>
      <c r="Z74" s="5"/>
      <c r="CB74" s="172">
        <f t="shared" si="50"/>
        <v>1</v>
      </c>
      <c r="CC74" s="172">
        <f t="shared" si="50"/>
        <v>1</v>
      </c>
      <c r="CD74" s="172">
        <f t="shared" si="50"/>
        <v>1</v>
      </c>
      <c r="CE74" s="172">
        <f t="shared" si="50"/>
        <v>1</v>
      </c>
      <c r="CF74" s="172">
        <f t="shared" si="50"/>
        <v>1</v>
      </c>
      <c r="CG74" s="172">
        <f t="shared" si="50"/>
        <v>1</v>
      </c>
      <c r="CH74" s="172">
        <f t="shared" si="50"/>
        <v>1</v>
      </c>
      <c r="CI74" s="172">
        <f t="shared" si="50"/>
        <v>1</v>
      </c>
      <c r="CJ74" s="172">
        <f t="shared" si="50"/>
        <v>1</v>
      </c>
      <c r="CK74" s="172">
        <f t="shared" si="50"/>
        <v>1</v>
      </c>
      <c r="CL74" s="172">
        <f t="shared" si="50"/>
        <v>1</v>
      </c>
      <c r="CM74" s="172">
        <f t="shared" si="50"/>
        <v>1</v>
      </c>
      <c r="CN74" s="172">
        <f t="shared" si="50"/>
        <v>1</v>
      </c>
      <c r="CO74" s="172">
        <f t="shared" si="50"/>
        <v>1</v>
      </c>
      <c r="CP74" s="172">
        <f t="shared" si="50"/>
        <v>1</v>
      </c>
      <c r="CQ74" s="172">
        <f t="shared" si="50"/>
        <v>1</v>
      </c>
      <c r="CR74" s="172">
        <f t="shared" si="49"/>
        <v>1</v>
      </c>
      <c r="CS74" s="172">
        <f t="shared" si="49"/>
        <v>1</v>
      </c>
      <c r="CT74" s="172">
        <f t="shared" si="49"/>
        <v>1</v>
      </c>
      <c r="CU74" s="172">
        <f t="shared" si="49"/>
        <v>1</v>
      </c>
      <c r="DA74" s="172">
        <v>10</v>
      </c>
      <c r="DB74" s="32" t="str">
        <f t="shared" si="51"/>
        <v xml:space="preserve"> </v>
      </c>
      <c r="DD74" s="172">
        <f t="shared" si="58"/>
        <v>1</v>
      </c>
      <c r="DE74" s="172">
        <v>72</v>
      </c>
      <c r="DL74" s="172">
        <f t="shared" si="54"/>
        <v>0</v>
      </c>
      <c r="DM74" s="172">
        <f t="shared" si="55"/>
        <v>1</v>
      </c>
      <c r="DN74" s="172">
        <f t="shared" si="56"/>
        <v>1</v>
      </c>
      <c r="DO74" s="172">
        <f t="shared" si="57"/>
        <v>1</v>
      </c>
      <c r="DP74" s="172">
        <f t="shared" si="57"/>
        <v>1</v>
      </c>
      <c r="DQ74" s="172">
        <f t="shared" si="57"/>
        <v>1</v>
      </c>
      <c r="DR74" s="172">
        <f t="shared" si="57"/>
        <v>1</v>
      </c>
      <c r="DS74" s="172">
        <f t="shared" si="57"/>
        <v>1</v>
      </c>
      <c r="DT74" s="172">
        <f t="shared" si="57"/>
        <v>1</v>
      </c>
      <c r="DU74" s="172">
        <f t="shared" si="57"/>
        <v>1</v>
      </c>
      <c r="DV74" s="172">
        <f t="shared" si="59"/>
        <v>1</v>
      </c>
      <c r="DW74" s="172">
        <f t="shared" si="59"/>
        <v>1</v>
      </c>
      <c r="DX74" s="172">
        <f t="shared" si="59"/>
        <v>1</v>
      </c>
      <c r="DY74" s="172">
        <f t="shared" si="59"/>
        <v>1</v>
      </c>
      <c r="DZ74" s="172">
        <f t="shared" si="59"/>
        <v>1</v>
      </c>
      <c r="EA74" s="172">
        <f t="shared" si="59"/>
        <v>1</v>
      </c>
      <c r="EB74" s="172">
        <f t="shared" si="59"/>
        <v>1</v>
      </c>
      <c r="EC74" s="172">
        <f t="shared" si="59"/>
        <v>1</v>
      </c>
      <c r="ED74" s="172">
        <f t="shared" si="59"/>
        <v>1</v>
      </c>
      <c r="EE74" s="172">
        <f t="shared" si="59"/>
        <v>1</v>
      </c>
      <c r="EF74" s="172">
        <f t="shared" si="59"/>
        <v>1</v>
      </c>
      <c r="EG74" s="172">
        <f t="shared" si="53"/>
        <v>0</v>
      </c>
    </row>
    <row r="75" spans="20:137" x14ac:dyDescent="0.25">
      <c r="T75" s="5"/>
      <c r="U75" s="13"/>
      <c r="V75" s="5"/>
      <c r="W75" s="5" t="str">
        <f t="shared" si="52"/>
        <v/>
      </c>
      <c r="X75" s="5"/>
      <c r="Y75" s="5"/>
      <c r="Z75" s="5"/>
      <c r="CB75" s="172">
        <f t="shared" si="50"/>
        <v>1</v>
      </c>
      <c r="CC75" s="172">
        <f t="shared" si="50"/>
        <v>1</v>
      </c>
      <c r="CD75" s="172">
        <f t="shared" si="50"/>
        <v>1</v>
      </c>
      <c r="CE75" s="172">
        <f t="shared" si="50"/>
        <v>1</v>
      </c>
      <c r="CF75" s="172">
        <f t="shared" si="50"/>
        <v>1</v>
      </c>
      <c r="CG75" s="172">
        <f t="shared" si="50"/>
        <v>1</v>
      </c>
      <c r="CH75" s="172">
        <f t="shared" si="50"/>
        <v>1</v>
      </c>
      <c r="CI75" s="172">
        <f t="shared" si="50"/>
        <v>1</v>
      </c>
      <c r="CJ75" s="172">
        <f t="shared" si="50"/>
        <v>1</v>
      </c>
      <c r="CK75" s="172">
        <f t="shared" si="50"/>
        <v>1</v>
      </c>
      <c r="CL75" s="172">
        <f t="shared" si="50"/>
        <v>1</v>
      </c>
      <c r="CM75" s="172">
        <f t="shared" si="50"/>
        <v>1</v>
      </c>
      <c r="CN75" s="172">
        <f t="shared" si="50"/>
        <v>1</v>
      </c>
      <c r="CO75" s="172">
        <f t="shared" si="50"/>
        <v>1</v>
      </c>
      <c r="CP75" s="172">
        <f t="shared" si="50"/>
        <v>1</v>
      </c>
      <c r="CQ75" s="172">
        <f t="shared" si="50"/>
        <v>1</v>
      </c>
      <c r="CR75" s="172">
        <f t="shared" si="49"/>
        <v>1</v>
      </c>
      <c r="CS75" s="172">
        <f t="shared" si="49"/>
        <v>1</v>
      </c>
      <c r="CT75" s="172">
        <f t="shared" si="49"/>
        <v>1</v>
      </c>
      <c r="CU75" s="172">
        <f t="shared" si="49"/>
        <v>1</v>
      </c>
      <c r="DA75" s="172">
        <v>11</v>
      </c>
      <c r="DB75" s="32" t="str">
        <f t="shared" si="51"/>
        <v xml:space="preserve"> </v>
      </c>
      <c r="DD75" s="172">
        <f t="shared" si="58"/>
        <v>1</v>
      </c>
      <c r="DE75" s="172">
        <v>73</v>
      </c>
      <c r="DL75" s="172">
        <f t="shared" si="54"/>
        <v>0</v>
      </c>
      <c r="DM75" s="172">
        <f t="shared" si="55"/>
        <v>1</v>
      </c>
      <c r="DN75" s="172">
        <f t="shared" si="56"/>
        <v>1</v>
      </c>
      <c r="DO75" s="172">
        <f t="shared" si="57"/>
        <v>1</v>
      </c>
      <c r="DP75" s="172">
        <f t="shared" si="57"/>
        <v>1</v>
      </c>
      <c r="DQ75" s="172">
        <f t="shared" si="57"/>
        <v>1</v>
      </c>
      <c r="DR75" s="172">
        <f t="shared" si="57"/>
        <v>1</v>
      </c>
      <c r="DS75" s="172">
        <f t="shared" si="57"/>
        <v>1</v>
      </c>
      <c r="DT75" s="172">
        <f t="shared" si="57"/>
        <v>1</v>
      </c>
      <c r="DU75" s="172">
        <f t="shared" si="57"/>
        <v>1</v>
      </c>
      <c r="DV75" s="172">
        <f t="shared" si="59"/>
        <v>1</v>
      </c>
      <c r="DW75" s="172">
        <f t="shared" si="59"/>
        <v>1</v>
      </c>
      <c r="DX75" s="172">
        <f t="shared" si="59"/>
        <v>1</v>
      </c>
      <c r="DY75" s="172">
        <f t="shared" si="59"/>
        <v>1</v>
      </c>
      <c r="DZ75" s="172">
        <f t="shared" si="59"/>
        <v>1</v>
      </c>
      <c r="EA75" s="172">
        <f t="shared" si="59"/>
        <v>1</v>
      </c>
      <c r="EB75" s="172">
        <f t="shared" si="59"/>
        <v>1</v>
      </c>
      <c r="EC75" s="172">
        <f t="shared" si="59"/>
        <v>1</v>
      </c>
      <c r="ED75" s="172">
        <f t="shared" si="59"/>
        <v>1</v>
      </c>
      <c r="EE75" s="172">
        <f t="shared" si="59"/>
        <v>1</v>
      </c>
      <c r="EF75" s="172">
        <f t="shared" si="59"/>
        <v>1</v>
      </c>
      <c r="EG75" s="172">
        <f t="shared" si="53"/>
        <v>0</v>
      </c>
    </row>
    <row r="76" spans="20:137" x14ac:dyDescent="0.25">
      <c r="T76" s="5"/>
      <c r="U76" s="13"/>
      <c r="V76" s="5"/>
      <c r="W76" s="5" t="str">
        <f t="shared" si="52"/>
        <v/>
      </c>
      <c r="X76" s="5"/>
      <c r="Y76" s="5"/>
      <c r="Z76" s="5"/>
      <c r="CB76" s="172">
        <f t="shared" si="50"/>
        <v>1</v>
      </c>
      <c r="CC76" s="172">
        <f t="shared" si="50"/>
        <v>1</v>
      </c>
      <c r="CD76" s="172">
        <f t="shared" si="50"/>
        <v>1</v>
      </c>
      <c r="CE76" s="172">
        <f t="shared" si="50"/>
        <v>1</v>
      </c>
      <c r="CF76" s="172">
        <f t="shared" si="50"/>
        <v>1</v>
      </c>
      <c r="CG76" s="172">
        <f t="shared" si="50"/>
        <v>1</v>
      </c>
      <c r="CH76" s="172">
        <f t="shared" si="50"/>
        <v>1</v>
      </c>
      <c r="CI76" s="172">
        <f t="shared" si="50"/>
        <v>1</v>
      </c>
      <c r="CJ76" s="172">
        <f t="shared" si="50"/>
        <v>1</v>
      </c>
      <c r="CK76" s="172">
        <f t="shared" si="50"/>
        <v>1</v>
      </c>
      <c r="CL76" s="172">
        <f t="shared" si="50"/>
        <v>1</v>
      </c>
      <c r="CM76" s="172">
        <f t="shared" si="50"/>
        <v>1</v>
      </c>
      <c r="CN76" s="172">
        <f t="shared" si="50"/>
        <v>1</v>
      </c>
      <c r="CO76" s="172">
        <f t="shared" si="50"/>
        <v>1</v>
      </c>
      <c r="CP76" s="172">
        <f t="shared" si="50"/>
        <v>1</v>
      </c>
      <c r="CQ76" s="172">
        <f t="shared" si="50"/>
        <v>1</v>
      </c>
      <c r="CR76" s="172">
        <f t="shared" si="49"/>
        <v>1</v>
      </c>
      <c r="CS76" s="172">
        <f t="shared" si="49"/>
        <v>1</v>
      </c>
      <c r="CT76" s="172">
        <f t="shared" si="49"/>
        <v>1</v>
      </c>
      <c r="CU76" s="172">
        <f t="shared" si="49"/>
        <v>1</v>
      </c>
      <c r="DA76" s="172">
        <v>12</v>
      </c>
      <c r="DB76" s="32" t="str">
        <f t="shared" si="51"/>
        <v xml:space="preserve"> </v>
      </c>
      <c r="DD76" s="172">
        <f t="shared" si="58"/>
        <v>1</v>
      </c>
      <c r="DE76" s="172">
        <v>74</v>
      </c>
      <c r="DL76" s="172">
        <f t="shared" si="54"/>
        <v>0</v>
      </c>
      <c r="DM76" s="172">
        <f t="shared" si="55"/>
        <v>1</v>
      </c>
      <c r="DN76" s="172">
        <f t="shared" si="56"/>
        <v>1</v>
      </c>
      <c r="DO76" s="172">
        <f t="shared" si="57"/>
        <v>1</v>
      </c>
      <c r="DP76" s="172">
        <f t="shared" si="57"/>
        <v>1</v>
      </c>
      <c r="DQ76" s="172">
        <f t="shared" si="57"/>
        <v>1</v>
      </c>
      <c r="DR76" s="172">
        <f t="shared" si="57"/>
        <v>1</v>
      </c>
      <c r="DS76" s="172">
        <f t="shared" si="57"/>
        <v>1</v>
      </c>
      <c r="DT76" s="172">
        <f t="shared" si="57"/>
        <v>1</v>
      </c>
      <c r="DU76" s="172">
        <f t="shared" si="57"/>
        <v>1</v>
      </c>
      <c r="DV76" s="172">
        <f t="shared" si="59"/>
        <v>1</v>
      </c>
      <c r="DW76" s="172">
        <f t="shared" si="59"/>
        <v>1</v>
      </c>
      <c r="DX76" s="172">
        <f t="shared" si="59"/>
        <v>1</v>
      </c>
      <c r="DY76" s="172">
        <f t="shared" si="59"/>
        <v>1</v>
      </c>
      <c r="DZ76" s="172">
        <f t="shared" si="59"/>
        <v>1</v>
      </c>
      <c r="EA76" s="172">
        <f t="shared" si="59"/>
        <v>1</v>
      </c>
      <c r="EB76" s="172">
        <f t="shared" si="59"/>
        <v>1</v>
      </c>
      <c r="EC76" s="172">
        <f t="shared" si="59"/>
        <v>1</v>
      </c>
      <c r="ED76" s="172">
        <f t="shared" si="59"/>
        <v>1</v>
      </c>
      <c r="EE76" s="172">
        <f t="shared" si="59"/>
        <v>1</v>
      </c>
      <c r="EF76" s="172">
        <f t="shared" si="59"/>
        <v>1</v>
      </c>
      <c r="EG76" s="172">
        <f t="shared" si="53"/>
        <v>0</v>
      </c>
    </row>
    <row r="77" spans="20:137" x14ac:dyDescent="0.25">
      <c r="T77" s="5"/>
      <c r="U77" s="13"/>
      <c r="V77" s="5"/>
      <c r="W77" s="5" t="str">
        <f t="shared" si="52"/>
        <v/>
      </c>
      <c r="X77" s="5"/>
      <c r="Y77" s="5"/>
      <c r="Z77" s="5"/>
      <c r="CB77" s="172">
        <f t="shared" si="50"/>
        <v>1</v>
      </c>
      <c r="CC77" s="172">
        <f t="shared" si="50"/>
        <v>1</v>
      </c>
      <c r="CD77" s="172">
        <f t="shared" si="50"/>
        <v>1</v>
      </c>
      <c r="CE77" s="172">
        <f t="shared" si="50"/>
        <v>1</v>
      </c>
      <c r="CF77" s="172">
        <f t="shared" si="50"/>
        <v>1</v>
      </c>
      <c r="CG77" s="172">
        <f t="shared" si="50"/>
        <v>1</v>
      </c>
      <c r="CH77" s="172">
        <f t="shared" si="50"/>
        <v>1</v>
      </c>
      <c r="CI77" s="172">
        <f t="shared" si="50"/>
        <v>1</v>
      </c>
      <c r="CJ77" s="172">
        <f t="shared" si="50"/>
        <v>1</v>
      </c>
      <c r="CK77" s="172">
        <f t="shared" si="50"/>
        <v>1</v>
      </c>
      <c r="CL77" s="172">
        <f t="shared" si="50"/>
        <v>1</v>
      </c>
      <c r="CM77" s="172">
        <f t="shared" si="50"/>
        <v>1</v>
      </c>
      <c r="CN77" s="172">
        <f t="shared" si="50"/>
        <v>1</v>
      </c>
      <c r="CO77" s="172">
        <f t="shared" si="50"/>
        <v>1</v>
      </c>
      <c r="CP77" s="172">
        <f t="shared" si="50"/>
        <v>1</v>
      </c>
      <c r="CQ77" s="172">
        <f t="shared" si="50"/>
        <v>1</v>
      </c>
      <c r="CR77" s="172">
        <f t="shared" si="49"/>
        <v>1</v>
      </c>
      <c r="CS77" s="172">
        <f t="shared" si="49"/>
        <v>1</v>
      </c>
      <c r="CT77" s="172">
        <f t="shared" si="49"/>
        <v>1</v>
      </c>
      <c r="CU77" s="172">
        <f t="shared" si="49"/>
        <v>1</v>
      </c>
      <c r="DB77" s="196" t="str">
        <f>IF(DB64="","","----")</f>
        <v/>
      </c>
      <c r="DD77" s="172">
        <f t="shared" si="58"/>
        <v>1</v>
      </c>
      <c r="DE77" s="172">
        <v>75</v>
      </c>
      <c r="DL77" s="172">
        <f t="shared" si="54"/>
        <v>0</v>
      </c>
      <c r="DM77" s="172">
        <f t="shared" si="55"/>
        <v>1</v>
      </c>
      <c r="DN77" s="172">
        <f t="shared" si="56"/>
        <v>1</v>
      </c>
      <c r="DO77" s="172">
        <f t="shared" si="57"/>
        <v>1</v>
      </c>
      <c r="DP77" s="172">
        <f t="shared" si="57"/>
        <v>1</v>
      </c>
      <c r="DQ77" s="172">
        <f t="shared" si="57"/>
        <v>1</v>
      </c>
      <c r="DR77" s="172">
        <f t="shared" si="57"/>
        <v>1</v>
      </c>
      <c r="DS77" s="172">
        <f t="shared" si="57"/>
        <v>1</v>
      </c>
      <c r="DT77" s="172">
        <f t="shared" si="57"/>
        <v>1</v>
      </c>
      <c r="DU77" s="172">
        <f t="shared" si="57"/>
        <v>1</v>
      </c>
      <c r="DV77" s="172">
        <f t="shared" si="59"/>
        <v>1</v>
      </c>
      <c r="DW77" s="172">
        <f t="shared" si="59"/>
        <v>1</v>
      </c>
      <c r="DX77" s="172">
        <f t="shared" si="59"/>
        <v>1</v>
      </c>
      <c r="DY77" s="172">
        <f t="shared" si="59"/>
        <v>1</v>
      </c>
      <c r="DZ77" s="172">
        <f t="shared" si="59"/>
        <v>1</v>
      </c>
      <c r="EA77" s="172">
        <f t="shared" si="59"/>
        <v>1</v>
      </c>
      <c r="EB77" s="172">
        <f t="shared" si="59"/>
        <v>1</v>
      </c>
      <c r="EC77" s="172">
        <f t="shared" si="59"/>
        <v>1</v>
      </c>
      <c r="ED77" s="172">
        <f t="shared" si="59"/>
        <v>1</v>
      </c>
      <c r="EE77" s="172">
        <f t="shared" si="59"/>
        <v>1</v>
      </c>
      <c r="EF77" s="172">
        <f t="shared" si="59"/>
        <v>1</v>
      </c>
      <c r="EG77" s="172">
        <f t="shared" si="53"/>
        <v>0</v>
      </c>
    </row>
    <row r="78" spans="20:137" x14ac:dyDescent="0.25">
      <c r="T78" s="5"/>
      <c r="U78" s="13"/>
      <c r="V78" s="5"/>
      <c r="W78" s="5" t="str">
        <f t="shared" si="52"/>
        <v/>
      </c>
      <c r="X78" s="5"/>
      <c r="Y78" s="5"/>
      <c r="Z78" s="5"/>
      <c r="CB78" s="172">
        <f t="shared" si="50"/>
        <v>1</v>
      </c>
      <c r="CC78" s="172">
        <f t="shared" si="50"/>
        <v>1</v>
      </c>
      <c r="CD78" s="172">
        <f t="shared" si="50"/>
        <v>1</v>
      </c>
      <c r="CE78" s="172">
        <f t="shared" si="50"/>
        <v>1</v>
      </c>
      <c r="CF78" s="172">
        <f t="shared" si="50"/>
        <v>1</v>
      </c>
      <c r="CG78" s="172">
        <f t="shared" si="50"/>
        <v>1</v>
      </c>
      <c r="CH78" s="172">
        <f t="shared" si="50"/>
        <v>1</v>
      </c>
      <c r="CI78" s="172">
        <f t="shared" si="50"/>
        <v>1</v>
      </c>
      <c r="CJ78" s="172">
        <f t="shared" si="50"/>
        <v>1</v>
      </c>
      <c r="CK78" s="172">
        <f t="shared" si="50"/>
        <v>1</v>
      </c>
      <c r="CL78" s="172">
        <f t="shared" si="50"/>
        <v>1</v>
      </c>
      <c r="CM78" s="172">
        <f t="shared" si="50"/>
        <v>1</v>
      </c>
      <c r="CN78" s="172">
        <f t="shared" si="50"/>
        <v>1</v>
      </c>
      <c r="CO78" s="172">
        <f t="shared" si="50"/>
        <v>1</v>
      </c>
      <c r="CP78" s="172">
        <f t="shared" si="50"/>
        <v>1</v>
      </c>
      <c r="CQ78" s="172">
        <f t="shared" si="50"/>
        <v>1</v>
      </c>
      <c r="CR78" s="172">
        <f t="shared" si="49"/>
        <v>1</v>
      </c>
      <c r="CS78" s="172">
        <f t="shared" si="49"/>
        <v>1</v>
      </c>
      <c r="CT78" s="172">
        <f t="shared" si="49"/>
        <v>1</v>
      </c>
      <c r="CU78" s="172">
        <f t="shared" si="49"/>
        <v>1</v>
      </c>
      <c r="DA78" s="172"/>
      <c r="DB78" s="32" t="str">
        <f>IF(DB79="","",CONCATENATE("Warband ",CZ79," ",DG78))</f>
        <v/>
      </c>
      <c r="DD78" s="172">
        <f t="shared" si="58"/>
        <v>1</v>
      </c>
      <c r="DE78" s="172">
        <v>76</v>
      </c>
      <c r="DG78" s="49" t="str">
        <f>CONCATENATE("   ",DH78,"/",DI78,IF(DH78&gt;DI78," !",""))</f>
        <v xml:space="preserve">   0/12</v>
      </c>
      <c r="DH78" s="172">
        <f t="shared" ref="DH78" si="60">INDEX($CB$1:$CU$1,CZ79)+DJ78</f>
        <v>0</v>
      </c>
      <c r="DI78" s="172">
        <f t="shared" ref="DI78" si="61">IF(OR(DB79=$CW$9,DB79=$CW$10),0,12)</f>
        <v>12</v>
      </c>
      <c r="DL78" s="172">
        <f t="shared" si="54"/>
        <v>0</v>
      </c>
      <c r="DM78" s="172">
        <f t="shared" si="55"/>
        <v>1</v>
      </c>
      <c r="DN78" s="172">
        <f t="shared" si="56"/>
        <v>1</v>
      </c>
      <c r="DO78" s="172">
        <f t="shared" si="57"/>
        <v>1</v>
      </c>
      <c r="DP78" s="172">
        <f t="shared" si="57"/>
        <v>1</v>
      </c>
      <c r="DQ78" s="172">
        <f t="shared" si="57"/>
        <v>1</v>
      </c>
      <c r="DR78" s="172">
        <f t="shared" si="57"/>
        <v>1</v>
      </c>
      <c r="DS78" s="172">
        <f t="shared" si="57"/>
        <v>1</v>
      </c>
      <c r="DT78" s="172">
        <f t="shared" si="57"/>
        <v>1</v>
      </c>
      <c r="DU78" s="172">
        <f t="shared" si="57"/>
        <v>1</v>
      </c>
      <c r="DV78" s="172">
        <f t="shared" si="59"/>
        <v>1</v>
      </c>
      <c r="DW78" s="172">
        <f t="shared" si="59"/>
        <v>1</v>
      </c>
      <c r="DX78" s="172">
        <f t="shared" si="59"/>
        <v>1</v>
      </c>
      <c r="DY78" s="172">
        <f t="shared" si="59"/>
        <v>1</v>
      </c>
      <c r="DZ78" s="172">
        <f t="shared" si="59"/>
        <v>1</v>
      </c>
      <c r="EA78" s="172">
        <f t="shared" si="59"/>
        <v>1</v>
      </c>
      <c r="EB78" s="172">
        <f t="shared" si="59"/>
        <v>1</v>
      </c>
      <c r="EC78" s="172">
        <f t="shared" si="59"/>
        <v>1</v>
      </c>
      <c r="ED78" s="172">
        <f t="shared" si="59"/>
        <v>1</v>
      </c>
      <c r="EE78" s="172">
        <f t="shared" si="59"/>
        <v>1</v>
      </c>
      <c r="EF78" s="172">
        <f t="shared" si="59"/>
        <v>1</v>
      </c>
      <c r="EG78" s="172">
        <f t="shared" si="53"/>
        <v>0</v>
      </c>
    </row>
    <row r="79" spans="20:137" x14ac:dyDescent="0.25">
      <c r="T79" s="5"/>
      <c r="U79" s="13"/>
      <c r="V79" s="5"/>
      <c r="W79" s="5" t="str">
        <f t="shared" si="52"/>
        <v/>
      </c>
      <c r="X79" s="5"/>
      <c r="Y79" s="5"/>
      <c r="Z79" s="5"/>
      <c r="CB79" s="172">
        <f t="shared" si="50"/>
        <v>1</v>
      </c>
      <c r="CC79" s="172">
        <f t="shared" si="50"/>
        <v>1</v>
      </c>
      <c r="CD79" s="172">
        <f t="shared" si="50"/>
        <v>1</v>
      </c>
      <c r="CE79" s="172">
        <f t="shared" si="50"/>
        <v>1</v>
      </c>
      <c r="CF79" s="172">
        <f t="shared" si="50"/>
        <v>1</v>
      </c>
      <c r="CG79" s="172">
        <f t="shared" si="50"/>
        <v>1</v>
      </c>
      <c r="CH79" s="172">
        <f t="shared" si="50"/>
        <v>1</v>
      </c>
      <c r="CI79" s="172">
        <f t="shared" si="50"/>
        <v>1</v>
      </c>
      <c r="CJ79" s="172">
        <f t="shared" si="50"/>
        <v>1</v>
      </c>
      <c r="CK79" s="172">
        <f t="shared" si="50"/>
        <v>1</v>
      </c>
      <c r="CL79" s="172">
        <f t="shared" si="50"/>
        <v>1</v>
      </c>
      <c r="CM79" s="172">
        <f t="shared" si="50"/>
        <v>1</v>
      </c>
      <c r="CN79" s="172">
        <f t="shared" si="50"/>
        <v>1</v>
      </c>
      <c r="CO79" s="172">
        <f t="shared" si="50"/>
        <v>1</v>
      </c>
      <c r="CP79" s="172">
        <f t="shared" si="50"/>
        <v>1</v>
      </c>
      <c r="CQ79" s="172">
        <f t="shared" si="50"/>
        <v>1</v>
      </c>
      <c r="CR79" s="172">
        <f t="shared" si="49"/>
        <v>1</v>
      </c>
      <c r="CS79" s="172">
        <f t="shared" si="49"/>
        <v>1</v>
      </c>
      <c r="CT79" s="172">
        <f t="shared" si="49"/>
        <v>1</v>
      </c>
      <c r="CU79" s="172">
        <f t="shared" si="49"/>
        <v>1</v>
      </c>
      <c r="CZ79" s="172">
        <v>6</v>
      </c>
      <c r="DA79" s="172" t="s">
        <v>278</v>
      </c>
      <c r="DB79" s="32" t="str">
        <f>T(LOOKUP(CZ79,$DM$1:$EF$1,$DM$2:$EF$2))</f>
        <v/>
      </c>
      <c r="DD79" s="172">
        <f t="shared" si="58"/>
        <v>1</v>
      </c>
      <c r="DE79" s="172">
        <v>77</v>
      </c>
      <c r="DL79" s="172">
        <f t="shared" si="54"/>
        <v>0</v>
      </c>
      <c r="DM79" s="172">
        <f t="shared" si="55"/>
        <v>1</v>
      </c>
      <c r="DN79" s="172">
        <f t="shared" si="56"/>
        <v>1</v>
      </c>
      <c r="DO79" s="172">
        <f t="shared" si="57"/>
        <v>1</v>
      </c>
      <c r="DP79" s="172">
        <f t="shared" si="57"/>
        <v>1</v>
      </c>
      <c r="DQ79" s="172">
        <f t="shared" si="57"/>
        <v>1</v>
      </c>
      <c r="DR79" s="172">
        <f t="shared" si="57"/>
        <v>1</v>
      </c>
      <c r="DS79" s="172">
        <f t="shared" si="57"/>
        <v>1</v>
      </c>
      <c r="DT79" s="172">
        <f t="shared" si="57"/>
        <v>1</v>
      </c>
      <c r="DU79" s="172">
        <f t="shared" si="57"/>
        <v>1</v>
      </c>
      <c r="DV79" s="172">
        <f t="shared" si="59"/>
        <v>1</v>
      </c>
      <c r="DW79" s="172">
        <f t="shared" si="59"/>
        <v>1</v>
      </c>
      <c r="DX79" s="172">
        <f t="shared" si="59"/>
        <v>1</v>
      </c>
      <c r="DY79" s="172">
        <f t="shared" si="59"/>
        <v>1</v>
      </c>
      <c r="DZ79" s="172">
        <f t="shared" si="59"/>
        <v>1</v>
      </c>
      <c r="EA79" s="172">
        <f t="shared" si="59"/>
        <v>1</v>
      </c>
      <c r="EB79" s="172">
        <f t="shared" si="59"/>
        <v>1</v>
      </c>
      <c r="EC79" s="172">
        <f t="shared" si="59"/>
        <v>1</v>
      </c>
      <c r="ED79" s="172">
        <f t="shared" si="59"/>
        <v>1</v>
      </c>
      <c r="EE79" s="172">
        <f t="shared" si="59"/>
        <v>1</v>
      </c>
      <c r="EF79" s="172">
        <f t="shared" si="59"/>
        <v>1</v>
      </c>
      <c r="EG79" s="172">
        <f t="shared" si="53"/>
        <v>0</v>
      </c>
    </row>
    <row r="80" spans="20:137" x14ac:dyDescent="0.25">
      <c r="T80" s="5"/>
      <c r="U80" s="13"/>
      <c r="V80" s="5"/>
      <c r="W80" s="5" t="str">
        <f t="shared" si="52"/>
        <v/>
      </c>
      <c r="X80" s="5"/>
      <c r="Y80" s="5"/>
      <c r="Z80" s="5"/>
      <c r="CB80" s="172">
        <f t="shared" si="50"/>
        <v>1</v>
      </c>
      <c r="CC80" s="172">
        <f t="shared" si="50"/>
        <v>1</v>
      </c>
      <c r="CD80" s="172">
        <f t="shared" si="50"/>
        <v>1</v>
      </c>
      <c r="CE80" s="172">
        <f t="shared" si="50"/>
        <v>1</v>
      </c>
      <c r="CF80" s="172">
        <f t="shared" si="50"/>
        <v>1</v>
      </c>
      <c r="CG80" s="172">
        <f t="shared" si="50"/>
        <v>1</v>
      </c>
      <c r="CH80" s="172">
        <f t="shared" si="50"/>
        <v>1</v>
      </c>
      <c r="CI80" s="172">
        <f t="shared" si="50"/>
        <v>1</v>
      </c>
      <c r="CJ80" s="172">
        <f t="shared" si="50"/>
        <v>1</v>
      </c>
      <c r="CK80" s="172">
        <f t="shared" si="50"/>
        <v>1</v>
      </c>
      <c r="CL80" s="172">
        <f t="shared" si="50"/>
        <v>1</v>
      </c>
      <c r="CM80" s="172">
        <f t="shared" si="50"/>
        <v>1</v>
      </c>
      <c r="CN80" s="172">
        <f t="shared" si="50"/>
        <v>1</v>
      </c>
      <c r="CO80" s="172">
        <f t="shared" si="50"/>
        <v>1</v>
      </c>
      <c r="CP80" s="172">
        <f t="shared" si="50"/>
        <v>1</v>
      </c>
      <c r="CQ80" s="172">
        <f t="shared" ref="CQ80:CU80" si="62">IF(BF79="",CQ79,CQ79+1)</f>
        <v>1</v>
      </c>
      <c r="CR80" s="172">
        <f t="shared" si="62"/>
        <v>1</v>
      </c>
      <c r="CS80" s="172">
        <f t="shared" si="62"/>
        <v>1</v>
      </c>
      <c r="CT80" s="172">
        <f t="shared" si="62"/>
        <v>1</v>
      </c>
      <c r="CU80" s="172">
        <f t="shared" si="62"/>
        <v>1</v>
      </c>
      <c r="DA80" s="172">
        <v>1</v>
      </c>
      <c r="DB80" s="32" t="str">
        <f t="shared" ref="DB80:DB91" si="63">T(CONCATENATE(LOOKUP(DA80,CG$3:CG$80,AV$3:AV$80)," ",LOOKUP(DA80,CG$3:CG$80,$CA$3:$CA$80)))</f>
        <v xml:space="preserve"> </v>
      </c>
      <c r="DD80" s="172">
        <f t="shared" si="58"/>
        <v>1</v>
      </c>
      <c r="DE80" s="172">
        <v>78</v>
      </c>
      <c r="DL80" s="172">
        <f>SUM(DM81:EF81)-SUM(DM80:EF80)</f>
        <v>-20</v>
      </c>
      <c r="DM80" s="172">
        <f t="shared" si="55"/>
        <v>1</v>
      </c>
      <c r="DN80" s="172">
        <f t="shared" si="56"/>
        <v>1</v>
      </c>
      <c r="DO80" s="172">
        <f t="shared" si="57"/>
        <v>1</v>
      </c>
      <c r="DP80" s="172">
        <f t="shared" si="57"/>
        <v>1</v>
      </c>
      <c r="DQ80" s="172">
        <f t="shared" si="57"/>
        <v>1</v>
      </c>
      <c r="DR80" s="172">
        <f t="shared" si="57"/>
        <v>1</v>
      </c>
      <c r="DS80" s="172">
        <f t="shared" si="57"/>
        <v>1</v>
      </c>
      <c r="DT80" s="172">
        <f t="shared" si="57"/>
        <v>1</v>
      </c>
      <c r="DU80" s="172">
        <f t="shared" si="57"/>
        <v>1</v>
      </c>
      <c r="DV80" s="172">
        <f t="shared" si="59"/>
        <v>1</v>
      </c>
      <c r="DW80" s="172">
        <f t="shared" si="59"/>
        <v>1</v>
      </c>
      <c r="DX80" s="172">
        <f t="shared" si="59"/>
        <v>1</v>
      </c>
      <c r="DY80" s="172">
        <f t="shared" si="59"/>
        <v>1</v>
      </c>
      <c r="DZ80" s="172">
        <f t="shared" si="59"/>
        <v>1</v>
      </c>
      <c r="EA80" s="172">
        <f t="shared" si="59"/>
        <v>1</v>
      </c>
      <c r="EB80" s="172">
        <f t="shared" si="59"/>
        <v>1</v>
      </c>
      <c r="EC80" s="172">
        <f t="shared" si="59"/>
        <v>1</v>
      </c>
      <c r="ED80" s="172">
        <f t="shared" si="59"/>
        <v>1</v>
      </c>
      <c r="EE80" s="172">
        <f t="shared" si="59"/>
        <v>1</v>
      </c>
      <c r="EF80" s="172">
        <f t="shared" si="59"/>
        <v>1</v>
      </c>
      <c r="EG80" s="172">
        <f t="shared" si="53"/>
        <v>0</v>
      </c>
    </row>
    <row r="81" spans="104:113" x14ac:dyDescent="0.25">
      <c r="DA81" s="172">
        <v>2</v>
      </c>
      <c r="DB81" s="32" t="str">
        <f t="shared" si="63"/>
        <v xml:space="preserve"> </v>
      </c>
      <c r="DD81" s="172">
        <f t="shared" si="58"/>
        <v>1</v>
      </c>
    </row>
    <row r="82" spans="104:113" x14ac:dyDescent="0.25">
      <c r="DA82" s="172">
        <v>3</v>
      </c>
      <c r="DB82" s="32" t="str">
        <f t="shared" si="63"/>
        <v xml:space="preserve"> </v>
      </c>
      <c r="DD82" s="172">
        <f t="shared" si="58"/>
        <v>1</v>
      </c>
    </row>
    <row r="83" spans="104:113" x14ac:dyDescent="0.25">
      <c r="DA83" s="172">
        <v>4</v>
      </c>
      <c r="DB83" s="32" t="str">
        <f t="shared" si="63"/>
        <v xml:space="preserve"> </v>
      </c>
      <c r="DD83" s="172">
        <f t="shared" si="58"/>
        <v>1</v>
      </c>
    </row>
    <row r="84" spans="104:113" x14ac:dyDescent="0.25">
      <c r="DA84" s="172">
        <v>5</v>
      </c>
      <c r="DB84" s="32" t="str">
        <f t="shared" si="63"/>
        <v xml:space="preserve"> </v>
      </c>
      <c r="DD84" s="172">
        <f t="shared" si="58"/>
        <v>1</v>
      </c>
    </row>
    <row r="85" spans="104:113" x14ac:dyDescent="0.25">
      <c r="DA85" s="172">
        <v>6</v>
      </c>
      <c r="DB85" s="32" t="str">
        <f t="shared" si="63"/>
        <v xml:space="preserve"> </v>
      </c>
      <c r="DD85" s="172">
        <f t="shared" si="58"/>
        <v>1</v>
      </c>
    </row>
    <row r="86" spans="104:113" x14ac:dyDescent="0.25">
      <c r="DA86" s="172">
        <v>7</v>
      </c>
      <c r="DB86" s="32" t="str">
        <f t="shared" si="63"/>
        <v xml:space="preserve"> </v>
      </c>
      <c r="DD86" s="172">
        <f t="shared" si="58"/>
        <v>1</v>
      </c>
    </row>
    <row r="87" spans="104:113" x14ac:dyDescent="0.25">
      <c r="DA87" s="172">
        <v>8</v>
      </c>
      <c r="DB87" s="32" t="str">
        <f t="shared" si="63"/>
        <v xml:space="preserve"> </v>
      </c>
      <c r="DD87" s="172">
        <f t="shared" si="58"/>
        <v>1</v>
      </c>
    </row>
    <row r="88" spans="104:113" x14ac:dyDescent="0.25">
      <c r="DA88" s="172">
        <v>9</v>
      </c>
      <c r="DB88" s="32" t="str">
        <f t="shared" si="63"/>
        <v xml:space="preserve"> </v>
      </c>
      <c r="DD88" s="172">
        <f t="shared" si="58"/>
        <v>1</v>
      </c>
    </row>
    <row r="89" spans="104:113" x14ac:dyDescent="0.25">
      <c r="DA89" s="172">
        <v>10</v>
      </c>
      <c r="DB89" s="32" t="str">
        <f t="shared" si="63"/>
        <v xml:space="preserve"> </v>
      </c>
      <c r="DD89" s="172">
        <f t="shared" si="58"/>
        <v>1</v>
      </c>
    </row>
    <row r="90" spans="104:113" x14ac:dyDescent="0.25">
      <c r="DA90" s="172">
        <v>11</v>
      </c>
      <c r="DB90" s="32" t="str">
        <f t="shared" si="63"/>
        <v xml:space="preserve"> </v>
      </c>
      <c r="DD90" s="172">
        <f t="shared" si="58"/>
        <v>1</v>
      </c>
    </row>
    <row r="91" spans="104:113" x14ac:dyDescent="0.25">
      <c r="DA91" s="172">
        <v>12</v>
      </c>
      <c r="DB91" s="32" t="str">
        <f t="shared" si="63"/>
        <v xml:space="preserve"> </v>
      </c>
      <c r="DD91" s="172">
        <f t="shared" si="58"/>
        <v>1</v>
      </c>
    </row>
    <row r="92" spans="104:113" x14ac:dyDescent="0.25">
      <c r="DB92" s="196" t="str">
        <f>IF(DB79="","","----")</f>
        <v/>
      </c>
      <c r="DD92" s="172">
        <f t="shared" si="58"/>
        <v>1</v>
      </c>
    </row>
    <row r="93" spans="104:113" x14ac:dyDescent="0.25">
      <c r="DA93" s="172"/>
      <c r="DB93" s="32" t="str">
        <f>IF(DB94="","",CONCATENATE("Warband ",CZ94," ",DG93))</f>
        <v/>
      </c>
      <c r="DD93" s="172">
        <f t="shared" si="58"/>
        <v>1</v>
      </c>
      <c r="DG93" s="49" t="str">
        <f>CONCATENATE("   ",DH93,"/",DI93,IF(DH93&gt;DI93," !",""))</f>
        <v xml:space="preserve">   0/12</v>
      </c>
      <c r="DH93" s="172">
        <f t="shared" ref="DH93" si="64">INDEX($CB$1:$CU$1,CZ94)+DJ93</f>
        <v>0</v>
      </c>
      <c r="DI93" s="172">
        <f t="shared" ref="DI93" si="65">IF(OR(DB94=$CW$9,DB94=$CW$10),0,12)</f>
        <v>12</v>
      </c>
    </row>
    <row r="94" spans="104:113" x14ac:dyDescent="0.25">
      <c r="CZ94" s="172">
        <v>7</v>
      </c>
      <c r="DA94" s="172" t="s">
        <v>278</v>
      </c>
      <c r="DB94" s="32" t="str">
        <f>T(LOOKUP(CZ94,$DM$1:$EF$1,$DM$2:$EF$2))</f>
        <v/>
      </c>
      <c r="DD94" s="172">
        <f t="shared" si="58"/>
        <v>1</v>
      </c>
    </row>
    <row r="95" spans="104:113" x14ac:dyDescent="0.25">
      <c r="DA95" s="172">
        <v>1</v>
      </c>
      <c r="DB95" s="32" t="str">
        <f t="shared" ref="DB95:DB106" si="66">T(CONCATENATE(LOOKUP(DA95,CH$3:CH$80,AW$3:AW$80)," ",LOOKUP(DA95,CH$3:CH$80,$CA$3:$CA$80)))</f>
        <v xml:space="preserve"> </v>
      </c>
      <c r="DD95" s="172">
        <f t="shared" si="58"/>
        <v>1</v>
      </c>
    </row>
    <row r="96" spans="104:113" x14ac:dyDescent="0.25">
      <c r="DA96" s="172">
        <v>2</v>
      </c>
      <c r="DB96" s="32" t="str">
        <f t="shared" si="66"/>
        <v xml:space="preserve"> </v>
      </c>
      <c r="DD96" s="172">
        <f t="shared" si="58"/>
        <v>1</v>
      </c>
    </row>
    <row r="97" spans="104:113" x14ac:dyDescent="0.25">
      <c r="DA97" s="172">
        <v>3</v>
      </c>
      <c r="DB97" s="32" t="str">
        <f t="shared" si="66"/>
        <v xml:space="preserve"> </v>
      </c>
      <c r="DD97" s="172">
        <f t="shared" si="58"/>
        <v>1</v>
      </c>
    </row>
    <row r="98" spans="104:113" x14ac:dyDescent="0.25">
      <c r="DA98" s="172">
        <v>4</v>
      </c>
      <c r="DB98" s="32" t="str">
        <f t="shared" si="66"/>
        <v xml:space="preserve"> </v>
      </c>
      <c r="DD98" s="172">
        <f t="shared" si="58"/>
        <v>1</v>
      </c>
    </row>
    <row r="99" spans="104:113" x14ac:dyDescent="0.25">
      <c r="DA99" s="172">
        <v>5</v>
      </c>
      <c r="DB99" s="32" t="str">
        <f t="shared" si="66"/>
        <v xml:space="preserve"> </v>
      </c>
      <c r="DD99" s="172">
        <f t="shared" si="58"/>
        <v>1</v>
      </c>
    </row>
    <row r="100" spans="104:113" x14ac:dyDescent="0.25">
      <c r="DA100" s="172">
        <v>6</v>
      </c>
      <c r="DB100" s="32" t="str">
        <f t="shared" si="66"/>
        <v xml:space="preserve"> </v>
      </c>
      <c r="DD100" s="172">
        <f t="shared" si="58"/>
        <v>1</v>
      </c>
    </row>
    <row r="101" spans="104:113" x14ac:dyDescent="0.25">
      <c r="DA101" s="172">
        <v>7</v>
      </c>
      <c r="DB101" s="32" t="str">
        <f t="shared" si="66"/>
        <v xml:space="preserve"> </v>
      </c>
      <c r="DD101" s="172">
        <f t="shared" si="58"/>
        <v>1</v>
      </c>
    </row>
    <row r="102" spans="104:113" x14ac:dyDescent="0.25">
      <c r="DA102" s="172">
        <v>8</v>
      </c>
      <c r="DB102" s="32" t="str">
        <f t="shared" si="66"/>
        <v xml:space="preserve"> </v>
      </c>
      <c r="DD102" s="172">
        <f t="shared" si="58"/>
        <v>1</v>
      </c>
    </row>
    <row r="103" spans="104:113" x14ac:dyDescent="0.25">
      <c r="DA103" s="172">
        <v>9</v>
      </c>
      <c r="DB103" s="32" t="str">
        <f t="shared" si="66"/>
        <v xml:space="preserve"> </v>
      </c>
      <c r="DD103" s="172">
        <f t="shared" si="58"/>
        <v>1</v>
      </c>
    </row>
    <row r="104" spans="104:113" x14ac:dyDescent="0.25">
      <c r="DA104" s="172">
        <v>10</v>
      </c>
      <c r="DB104" s="32" t="str">
        <f t="shared" si="66"/>
        <v xml:space="preserve"> </v>
      </c>
      <c r="DD104" s="172">
        <f t="shared" si="58"/>
        <v>1</v>
      </c>
    </row>
    <row r="105" spans="104:113" x14ac:dyDescent="0.25">
      <c r="DA105" s="172">
        <v>11</v>
      </c>
      <c r="DB105" s="32" t="str">
        <f t="shared" si="66"/>
        <v xml:space="preserve"> </v>
      </c>
      <c r="DD105" s="172">
        <f t="shared" si="58"/>
        <v>1</v>
      </c>
    </row>
    <row r="106" spans="104:113" x14ac:dyDescent="0.25">
      <c r="DA106" s="172">
        <v>12</v>
      </c>
      <c r="DB106" s="32" t="str">
        <f t="shared" si="66"/>
        <v xml:space="preserve"> </v>
      </c>
      <c r="DD106" s="172">
        <f t="shared" si="58"/>
        <v>1</v>
      </c>
    </row>
    <row r="107" spans="104:113" x14ac:dyDescent="0.25">
      <c r="DB107" s="196" t="str">
        <f>IF(DB94="","","----")</f>
        <v/>
      </c>
      <c r="DD107" s="172">
        <f t="shared" si="58"/>
        <v>1</v>
      </c>
    </row>
    <row r="108" spans="104:113" x14ac:dyDescent="0.25">
      <c r="DA108" s="172"/>
      <c r="DB108" s="32" t="str">
        <f>IF(DB109="","",CONCATENATE("Warband ",CZ109," ",DG108))</f>
        <v/>
      </c>
      <c r="DD108" s="172">
        <f t="shared" si="58"/>
        <v>1</v>
      </c>
      <c r="DG108" s="49" t="str">
        <f>CONCATENATE("   ",DH108,"/",DI108,IF(DH108&gt;DI108," !",""))</f>
        <v xml:space="preserve">   0/12</v>
      </c>
      <c r="DH108" s="172">
        <f t="shared" ref="DH108" si="67">INDEX($CB$1:$CU$1,CZ109)+DJ108</f>
        <v>0</v>
      </c>
      <c r="DI108" s="172">
        <f t="shared" ref="DI108" si="68">IF(OR(DB109=$CW$9,DB109=$CW$10),0,12)</f>
        <v>12</v>
      </c>
    </row>
    <row r="109" spans="104:113" x14ac:dyDescent="0.25">
      <c r="CZ109" s="172">
        <v>8</v>
      </c>
      <c r="DA109" s="172" t="s">
        <v>278</v>
      </c>
      <c r="DB109" s="32" t="str">
        <f>T(LOOKUP(CZ109,$DM$1:$EF$1,$DM$2:$EF$2))</f>
        <v/>
      </c>
      <c r="DD109" s="172">
        <f t="shared" si="58"/>
        <v>1</v>
      </c>
    </row>
    <row r="110" spans="104:113" x14ac:dyDescent="0.25">
      <c r="DA110" s="172">
        <v>1</v>
      </c>
      <c r="DB110" s="32" t="str">
        <f t="shared" ref="DB110:DB121" si="69">T(CONCATENATE(LOOKUP(DA110,CI$3:CI$80,AX$3:AX$80)," ",LOOKUP(DA110,CI$3:CI$80,$CA$3:$CA$80)))</f>
        <v xml:space="preserve"> </v>
      </c>
      <c r="DD110" s="172">
        <f t="shared" si="58"/>
        <v>1</v>
      </c>
    </row>
    <row r="111" spans="104:113" x14ac:dyDescent="0.25">
      <c r="DA111" s="172">
        <v>2</v>
      </c>
      <c r="DB111" s="32" t="str">
        <f t="shared" si="69"/>
        <v xml:space="preserve"> </v>
      </c>
      <c r="DD111" s="172">
        <f t="shared" si="58"/>
        <v>1</v>
      </c>
    </row>
    <row r="112" spans="104:113" x14ac:dyDescent="0.25">
      <c r="DA112" s="172">
        <v>3</v>
      </c>
      <c r="DB112" s="32" t="str">
        <f t="shared" si="69"/>
        <v xml:space="preserve"> </v>
      </c>
      <c r="DD112" s="172">
        <f t="shared" si="58"/>
        <v>1</v>
      </c>
    </row>
    <row r="113" spans="104:113" x14ac:dyDescent="0.25">
      <c r="DA113" s="172">
        <v>4</v>
      </c>
      <c r="DB113" s="32" t="str">
        <f t="shared" si="69"/>
        <v xml:space="preserve"> </v>
      </c>
      <c r="DD113" s="172">
        <f t="shared" si="58"/>
        <v>1</v>
      </c>
    </row>
    <row r="114" spans="104:113" x14ac:dyDescent="0.25">
      <c r="DA114" s="172">
        <v>5</v>
      </c>
      <c r="DB114" s="32" t="str">
        <f t="shared" si="69"/>
        <v xml:space="preserve"> </v>
      </c>
      <c r="DD114" s="172">
        <f t="shared" si="58"/>
        <v>1</v>
      </c>
    </row>
    <row r="115" spans="104:113" x14ac:dyDescent="0.25">
      <c r="DA115" s="172">
        <v>6</v>
      </c>
      <c r="DB115" s="32" t="str">
        <f t="shared" si="69"/>
        <v xml:space="preserve"> </v>
      </c>
      <c r="DD115" s="172">
        <f t="shared" si="58"/>
        <v>1</v>
      </c>
    </row>
    <row r="116" spans="104:113" x14ac:dyDescent="0.25">
      <c r="DA116" s="172">
        <v>7</v>
      </c>
      <c r="DB116" s="32" t="str">
        <f t="shared" si="69"/>
        <v xml:space="preserve"> </v>
      </c>
      <c r="DD116" s="172">
        <f t="shared" si="58"/>
        <v>1</v>
      </c>
    </row>
    <row r="117" spans="104:113" x14ac:dyDescent="0.25">
      <c r="DA117" s="172">
        <v>8</v>
      </c>
      <c r="DB117" s="32" t="str">
        <f t="shared" si="69"/>
        <v xml:space="preserve"> </v>
      </c>
      <c r="DD117" s="172">
        <f t="shared" si="58"/>
        <v>1</v>
      </c>
    </row>
    <row r="118" spans="104:113" x14ac:dyDescent="0.25">
      <c r="DA118" s="172">
        <v>9</v>
      </c>
      <c r="DB118" s="32" t="str">
        <f t="shared" si="69"/>
        <v xml:space="preserve"> </v>
      </c>
      <c r="DD118" s="172">
        <f t="shared" si="58"/>
        <v>1</v>
      </c>
    </row>
    <row r="119" spans="104:113" x14ac:dyDescent="0.25">
      <c r="DA119" s="172">
        <v>10</v>
      </c>
      <c r="DB119" s="32" t="str">
        <f t="shared" si="69"/>
        <v xml:space="preserve"> </v>
      </c>
      <c r="DD119" s="172">
        <f t="shared" si="58"/>
        <v>1</v>
      </c>
    </row>
    <row r="120" spans="104:113" x14ac:dyDescent="0.25">
      <c r="DA120" s="172">
        <v>11</v>
      </c>
      <c r="DB120" s="32" t="str">
        <f t="shared" si="69"/>
        <v xml:space="preserve"> </v>
      </c>
      <c r="DD120" s="172">
        <f t="shared" si="58"/>
        <v>1</v>
      </c>
    </row>
    <row r="121" spans="104:113" x14ac:dyDescent="0.25">
      <c r="DA121" s="172">
        <v>12</v>
      </c>
      <c r="DB121" s="32" t="str">
        <f t="shared" si="69"/>
        <v xml:space="preserve"> </v>
      </c>
      <c r="DD121" s="172">
        <f t="shared" si="58"/>
        <v>1</v>
      </c>
    </row>
    <row r="122" spans="104:113" x14ac:dyDescent="0.25">
      <c r="DB122" s="196" t="str">
        <f>IF(DB109="","","----")</f>
        <v/>
      </c>
      <c r="DD122" s="172">
        <f t="shared" si="58"/>
        <v>1</v>
      </c>
    </row>
    <row r="123" spans="104:113" x14ac:dyDescent="0.25">
      <c r="DA123" s="172"/>
      <c r="DB123" s="32" t="str">
        <f>IF(DB124="","",CONCATENATE("Warband ",CZ124," ",DG123))</f>
        <v/>
      </c>
      <c r="DD123" s="172">
        <f t="shared" si="58"/>
        <v>1</v>
      </c>
      <c r="DG123" s="49" t="str">
        <f>CONCATENATE("   ",DH123,"/",DI123,IF(DH123&gt;DI123," !",""))</f>
        <v xml:space="preserve">   0/12</v>
      </c>
      <c r="DH123" s="172">
        <f t="shared" ref="DH123" si="70">INDEX($CB$1:$CU$1,CZ124)+DJ123</f>
        <v>0</v>
      </c>
      <c r="DI123" s="172">
        <f t="shared" ref="DI123" si="71">IF(OR(DB124=$CW$9,DB124=$CW$10),0,12)</f>
        <v>12</v>
      </c>
    </row>
    <row r="124" spans="104:113" x14ac:dyDescent="0.25">
      <c r="CZ124" s="172">
        <v>9</v>
      </c>
      <c r="DA124" s="172" t="s">
        <v>278</v>
      </c>
      <c r="DB124" s="32" t="str">
        <f>T(LOOKUP(CZ124,$DM$1:$EF$1,$DM$2:$EF$2))</f>
        <v/>
      </c>
      <c r="DD124" s="172">
        <f t="shared" si="58"/>
        <v>1</v>
      </c>
    </row>
    <row r="125" spans="104:113" x14ac:dyDescent="0.25">
      <c r="DA125" s="172">
        <v>1</v>
      </c>
      <c r="DB125" s="32" t="str">
        <f t="shared" ref="DB125:DB136" si="72">T(CONCATENATE(LOOKUP(DA125,CJ$3:CJ$80,AY$3:AY$80)," ",LOOKUP(DA125,CJ$3:CJ$80,$CA$3:$CA$80)))</f>
        <v xml:space="preserve"> </v>
      </c>
      <c r="DD125" s="172">
        <f t="shared" si="58"/>
        <v>1</v>
      </c>
    </row>
    <row r="126" spans="104:113" x14ac:dyDescent="0.25">
      <c r="DA126" s="172">
        <v>2</v>
      </c>
      <c r="DB126" s="32" t="str">
        <f t="shared" si="72"/>
        <v xml:space="preserve"> </v>
      </c>
      <c r="DD126" s="172">
        <f t="shared" si="58"/>
        <v>1</v>
      </c>
    </row>
    <row r="127" spans="104:113" x14ac:dyDescent="0.25">
      <c r="DA127" s="172">
        <v>3</v>
      </c>
      <c r="DB127" s="32" t="str">
        <f t="shared" si="72"/>
        <v xml:space="preserve"> </v>
      </c>
      <c r="DD127" s="172">
        <f t="shared" si="58"/>
        <v>1</v>
      </c>
    </row>
    <row r="128" spans="104:113" x14ac:dyDescent="0.25">
      <c r="DA128" s="172">
        <v>4</v>
      </c>
      <c r="DB128" s="32" t="str">
        <f t="shared" si="72"/>
        <v xml:space="preserve"> </v>
      </c>
      <c r="DD128" s="172">
        <f t="shared" si="58"/>
        <v>1</v>
      </c>
    </row>
    <row r="129" spans="104:113" x14ac:dyDescent="0.25">
      <c r="DA129" s="172">
        <v>5</v>
      </c>
      <c r="DB129" s="32" t="str">
        <f t="shared" si="72"/>
        <v xml:space="preserve"> </v>
      </c>
      <c r="DD129" s="172">
        <f t="shared" si="58"/>
        <v>1</v>
      </c>
    </row>
    <row r="130" spans="104:113" x14ac:dyDescent="0.25">
      <c r="DA130" s="172">
        <v>6</v>
      </c>
      <c r="DB130" s="32" t="str">
        <f t="shared" si="72"/>
        <v xml:space="preserve"> </v>
      </c>
      <c r="DD130" s="172">
        <f t="shared" si="58"/>
        <v>1</v>
      </c>
    </row>
    <row r="131" spans="104:113" x14ac:dyDescent="0.25">
      <c r="DA131" s="172">
        <v>7</v>
      </c>
      <c r="DB131" s="32" t="str">
        <f t="shared" si="72"/>
        <v xml:space="preserve"> </v>
      </c>
      <c r="DD131" s="172">
        <f t="shared" si="58"/>
        <v>1</v>
      </c>
    </row>
    <row r="132" spans="104:113" x14ac:dyDescent="0.25">
      <c r="DA132" s="172">
        <v>8</v>
      </c>
      <c r="DB132" s="32" t="str">
        <f t="shared" si="72"/>
        <v xml:space="preserve"> </v>
      </c>
      <c r="DD132" s="172">
        <f t="shared" si="58"/>
        <v>1</v>
      </c>
    </row>
    <row r="133" spans="104:113" x14ac:dyDescent="0.25">
      <c r="DA133" s="172">
        <v>9</v>
      </c>
      <c r="DB133" s="32" t="str">
        <f t="shared" si="72"/>
        <v xml:space="preserve"> </v>
      </c>
      <c r="DD133" s="172">
        <f t="shared" ref="DD133:DD196" si="73">IF(OR(DB132="",DB132=" "),DD132,DD132+1)</f>
        <v>1</v>
      </c>
    </row>
    <row r="134" spans="104:113" x14ac:dyDescent="0.25">
      <c r="DA134" s="172">
        <v>10</v>
      </c>
      <c r="DB134" s="32" t="str">
        <f t="shared" si="72"/>
        <v xml:space="preserve"> </v>
      </c>
      <c r="DD134" s="172">
        <f t="shared" si="73"/>
        <v>1</v>
      </c>
    </row>
    <row r="135" spans="104:113" x14ac:dyDescent="0.25">
      <c r="DA135" s="172">
        <v>11</v>
      </c>
      <c r="DB135" s="32" t="str">
        <f t="shared" si="72"/>
        <v xml:space="preserve"> </v>
      </c>
      <c r="DD135" s="172">
        <f t="shared" si="73"/>
        <v>1</v>
      </c>
    </row>
    <row r="136" spans="104:113" x14ac:dyDescent="0.25">
      <c r="DA136" s="172">
        <v>12</v>
      </c>
      <c r="DB136" s="32" t="str">
        <f t="shared" si="72"/>
        <v xml:space="preserve"> </v>
      </c>
      <c r="DD136" s="172">
        <f t="shared" si="73"/>
        <v>1</v>
      </c>
    </row>
    <row r="137" spans="104:113" x14ac:dyDescent="0.25">
      <c r="DB137" s="196" t="str">
        <f>IF(DB124="","","----")</f>
        <v/>
      </c>
      <c r="DD137" s="172">
        <f t="shared" si="73"/>
        <v>1</v>
      </c>
    </row>
    <row r="138" spans="104:113" x14ac:dyDescent="0.25">
      <c r="DA138" s="172"/>
      <c r="DB138" s="32" t="str">
        <f>IF(DB139="","",CONCATENATE("Warband ",CZ139," ",DG138))</f>
        <v/>
      </c>
      <c r="DD138" s="172">
        <f t="shared" si="73"/>
        <v>1</v>
      </c>
      <c r="DG138" s="49" t="str">
        <f>CONCATENATE("   ",DH138,"/",DI138,IF(DH138&gt;DI138," !",""))</f>
        <v xml:space="preserve">   0/12</v>
      </c>
      <c r="DH138" s="172">
        <f t="shared" ref="DH138" si="74">INDEX($CB$1:$CU$1,CZ139)+DJ138</f>
        <v>0</v>
      </c>
      <c r="DI138" s="172">
        <f t="shared" ref="DI138" si="75">IF(OR(DB139=$CW$9,DB139=$CW$10),0,12)</f>
        <v>12</v>
      </c>
    </row>
    <row r="139" spans="104:113" x14ac:dyDescent="0.25">
      <c r="CZ139" s="172">
        <v>10</v>
      </c>
      <c r="DA139" s="172" t="s">
        <v>278</v>
      </c>
      <c r="DB139" s="32" t="str">
        <f>T(LOOKUP(CZ139,$DM$1:$EF$1,$DM$2:$EF$2))</f>
        <v/>
      </c>
      <c r="DD139" s="172">
        <f t="shared" si="73"/>
        <v>1</v>
      </c>
    </row>
    <row r="140" spans="104:113" x14ac:dyDescent="0.25">
      <c r="DA140" s="172">
        <v>1</v>
      </c>
      <c r="DB140" s="32" t="str">
        <f t="shared" ref="DB140:DB151" si="76">T(CONCATENATE(LOOKUP(DA140,CK$3:CK$80,AZ$3:AZ$80)," ",LOOKUP(DA140,CK$3:CK$80,$CA$3:$CA$80)))</f>
        <v xml:space="preserve"> </v>
      </c>
      <c r="DD140" s="172">
        <f t="shared" si="73"/>
        <v>1</v>
      </c>
    </row>
    <row r="141" spans="104:113" x14ac:dyDescent="0.25">
      <c r="DA141" s="172">
        <v>2</v>
      </c>
      <c r="DB141" s="32" t="str">
        <f t="shared" si="76"/>
        <v xml:space="preserve"> </v>
      </c>
      <c r="DD141" s="172">
        <f t="shared" si="73"/>
        <v>1</v>
      </c>
    </row>
    <row r="142" spans="104:113" x14ac:dyDescent="0.25">
      <c r="DA142" s="172">
        <v>3</v>
      </c>
      <c r="DB142" s="32" t="str">
        <f t="shared" si="76"/>
        <v xml:space="preserve"> </v>
      </c>
      <c r="DD142" s="172">
        <f t="shared" si="73"/>
        <v>1</v>
      </c>
    </row>
    <row r="143" spans="104:113" x14ac:dyDescent="0.25">
      <c r="DA143" s="172">
        <v>4</v>
      </c>
      <c r="DB143" s="32" t="str">
        <f t="shared" si="76"/>
        <v xml:space="preserve"> </v>
      </c>
      <c r="DD143" s="172">
        <f t="shared" si="73"/>
        <v>1</v>
      </c>
    </row>
    <row r="144" spans="104:113" x14ac:dyDescent="0.25">
      <c r="DA144" s="172">
        <v>5</v>
      </c>
      <c r="DB144" s="32" t="str">
        <f t="shared" si="76"/>
        <v xml:space="preserve"> </v>
      </c>
      <c r="DD144" s="172">
        <f t="shared" si="73"/>
        <v>1</v>
      </c>
    </row>
    <row r="145" spans="104:113" x14ac:dyDescent="0.25">
      <c r="DA145" s="172">
        <v>6</v>
      </c>
      <c r="DB145" s="32" t="str">
        <f t="shared" si="76"/>
        <v xml:space="preserve"> </v>
      </c>
      <c r="DD145" s="172">
        <f t="shared" si="73"/>
        <v>1</v>
      </c>
    </row>
    <row r="146" spans="104:113" x14ac:dyDescent="0.25">
      <c r="DA146" s="172">
        <v>7</v>
      </c>
      <c r="DB146" s="32" t="str">
        <f t="shared" si="76"/>
        <v xml:space="preserve"> </v>
      </c>
      <c r="DD146" s="172">
        <f t="shared" si="73"/>
        <v>1</v>
      </c>
    </row>
    <row r="147" spans="104:113" x14ac:dyDescent="0.25">
      <c r="DA147" s="172">
        <v>8</v>
      </c>
      <c r="DB147" s="32" t="str">
        <f t="shared" si="76"/>
        <v xml:space="preserve"> </v>
      </c>
      <c r="DD147" s="172">
        <f t="shared" si="73"/>
        <v>1</v>
      </c>
    </row>
    <row r="148" spans="104:113" x14ac:dyDescent="0.25">
      <c r="DA148" s="172">
        <v>9</v>
      </c>
      <c r="DB148" s="32" t="str">
        <f t="shared" si="76"/>
        <v xml:space="preserve"> </v>
      </c>
      <c r="DD148" s="172">
        <f t="shared" si="73"/>
        <v>1</v>
      </c>
    </row>
    <row r="149" spans="104:113" x14ac:dyDescent="0.25">
      <c r="DA149" s="172">
        <v>10</v>
      </c>
      <c r="DB149" s="32" t="str">
        <f t="shared" si="76"/>
        <v xml:space="preserve"> </v>
      </c>
      <c r="DD149" s="172">
        <f t="shared" si="73"/>
        <v>1</v>
      </c>
    </row>
    <row r="150" spans="104:113" x14ac:dyDescent="0.25">
      <c r="DA150" s="172">
        <v>11</v>
      </c>
      <c r="DB150" s="32" t="str">
        <f t="shared" si="76"/>
        <v xml:space="preserve"> </v>
      </c>
      <c r="DD150" s="172">
        <f t="shared" si="73"/>
        <v>1</v>
      </c>
    </row>
    <row r="151" spans="104:113" x14ac:dyDescent="0.25">
      <c r="DA151" s="172">
        <v>12</v>
      </c>
      <c r="DB151" s="32" t="str">
        <f t="shared" si="76"/>
        <v xml:space="preserve"> </v>
      </c>
      <c r="DD151" s="172">
        <f t="shared" si="73"/>
        <v>1</v>
      </c>
    </row>
    <row r="152" spans="104:113" x14ac:dyDescent="0.25">
      <c r="DB152" s="196" t="str">
        <f>IF(DB139="","","----")</f>
        <v/>
      </c>
      <c r="DD152" s="172">
        <f t="shared" si="73"/>
        <v>1</v>
      </c>
    </row>
    <row r="153" spans="104:113" x14ac:dyDescent="0.25">
      <c r="DA153" s="172"/>
      <c r="DB153" s="32" t="str">
        <f>IF(DB154="","",CONCATENATE("Warband ",CZ154," ",DG153))</f>
        <v/>
      </c>
      <c r="DD153" s="172">
        <f t="shared" si="73"/>
        <v>1</v>
      </c>
      <c r="DG153" s="49" t="str">
        <f>CONCATENATE("   ",DH153,"/",DI153,IF(DH153&gt;DI153," !",""))</f>
        <v xml:space="preserve">   0/12</v>
      </c>
      <c r="DH153" s="172">
        <f t="shared" ref="DH153" si="77">INDEX($CB$1:$CU$1,CZ154)+DJ153</f>
        <v>0</v>
      </c>
      <c r="DI153" s="172">
        <f t="shared" ref="DI153" si="78">IF(OR(DB154=$CW$9,DB154=$CW$10),0,12)</f>
        <v>12</v>
      </c>
    </row>
    <row r="154" spans="104:113" x14ac:dyDescent="0.25">
      <c r="CZ154" s="172">
        <v>11</v>
      </c>
      <c r="DA154" s="172" t="s">
        <v>278</v>
      </c>
      <c r="DB154" s="32" t="str">
        <f>T(LOOKUP(CZ154,$DM$1:$EF$1,$DM$2:$EF$2))</f>
        <v/>
      </c>
      <c r="DD154" s="172">
        <f t="shared" si="73"/>
        <v>1</v>
      </c>
    </row>
    <row r="155" spans="104:113" x14ac:dyDescent="0.25">
      <c r="DA155" s="172">
        <v>1</v>
      </c>
      <c r="DB155" s="32" t="str">
        <f t="shared" ref="DB155:DB166" si="79">T(CONCATENATE(LOOKUP(DA155,CL$3:CL$80,BA$3:BA$80)," ",LOOKUP(DA155,CL$3:CL$80,$CA$3:$CA$80)))</f>
        <v xml:space="preserve"> </v>
      </c>
      <c r="DD155" s="172">
        <f t="shared" si="73"/>
        <v>1</v>
      </c>
    </row>
    <row r="156" spans="104:113" x14ac:dyDescent="0.25">
      <c r="DA156" s="172">
        <v>2</v>
      </c>
      <c r="DB156" s="32" t="str">
        <f t="shared" si="79"/>
        <v xml:space="preserve"> </v>
      </c>
      <c r="DD156" s="172">
        <f t="shared" si="73"/>
        <v>1</v>
      </c>
    </row>
    <row r="157" spans="104:113" x14ac:dyDescent="0.25">
      <c r="DA157" s="172">
        <v>3</v>
      </c>
      <c r="DB157" s="32" t="str">
        <f t="shared" si="79"/>
        <v xml:space="preserve"> </v>
      </c>
      <c r="DD157" s="172">
        <f t="shared" si="73"/>
        <v>1</v>
      </c>
    </row>
    <row r="158" spans="104:113" x14ac:dyDescent="0.25">
      <c r="DA158" s="172">
        <v>4</v>
      </c>
      <c r="DB158" s="32" t="str">
        <f t="shared" si="79"/>
        <v xml:space="preserve"> </v>
      </c>
      <c r="DD158" s="172">
        <f t="shared" si="73"/>
        <v>1</v>
      </c>
    </row>
    <row r="159" spans="104:113" x14ac:dyDescent="0.25">
      <c r="DA159" s="172">
        <v>5</v>
      </c>
      <c r="DB159" s="32" t="str">
        <f t="shared" si="79"/>
        <v xml:space="preserve"> </v>
      </c>
      <c r="DD159" s="172">
        <f t="shared" si="73"/>
        <v>1</v>
      </c>
    </row>
    <row r="160" spans="104:113" x14ac:dyDescent="0.25">
      <c r="DA160" s="172">
        <v>6</v>
      </c>
      <c r="DB160" s="32" t="str">
        <f t="shared" si="79"/>
        <v xml:space="preserve"> </v>
      </c>
      <c r="DD160" s="172">
        <f t="shared" si="73"/>
        <v>1</v>
      </c>
    </row>
    <row r="161" spans="104:113" x14ac:dyDescent="0.25">
      <c r="DA161" s="172">
        <v>7</v>
      </c>
      <c r="DB161" s="32" t="str">
        <f t="shared" si="79"/>
        <v xml:space="preserve"> </v>
      </c>
      <c r="DD161" s="172">
        <f t="shared" si="73"/>
        <v>1</v>
      </c>
    </row>
    <row r="162" spans="104:113" x14ac:dyDescent="0.25">
      <c r="DA162" s="172">
        <v>8</v>
      </c>
      <c r="DB162" s="32" t="str">
        <f t="shared" si="79"/>
        <v xml:space="preserve"> </v>
      </c>
      <c r="DD162" s="172">
        <f t="shared" si="73"/>
        <v>1</v>
      </c>
    </row>
    <row r="163" spans="104:113" x14ac:dyDescent="0.25">
      <c r="DA163" s="172">
        <v>9</v>
      </c>
      <c r="DB163" s="32" t="str">
        <f t="shared" si="79"/>
        <v xml:space="preserve"> </v>
      </c>
      <c r="DD163" s="172">
        <f t="shared" si="73"/>
        <v>1</v>
      </c>
    </row>
    <row r="164" spans="104:113" x14ac:dyDescent="0.25">
      <c r="DA164" s="172">
        <v>10</v>
      </c>
      <c r="DB164" s="32" t="str">
        <f t="shared" si="79"/>
        <v xml:space="preserve"> </v>
      </c>
      <c r="DD164" s="172">
        <f t="shared" si="73"/>
        <v>1</v>
      </c>
    </row>
    <row r="165" spans="104:113" x14ac:dyDescent="0.25">
      <c r="DA165" s="172">
        <v>11</v>
      </c>
      <c r="DB165" s="32" t="str">
        <f t="shared" si="79"/>
        <v xml:space="preserve"> </v>
      </c>
      <c r="DD165" s="172">
        <f t="shared" si="73"/>
        <v>1</v>
      </c>
    </row>
    <row r="166" spans="104:113" x14ac:dyDescent="0.25">
      <c r="DA166" s="172">
        <v>12</v>
      </c>
      <c r="DB166" s="32" t="str">
        <f t="shared" si="79"/>
        <v xml:space="preserve"> </v>
      </c>
      <c r="DD166" s="172">
        <f t="shared" si="73"/>
        <v>1</v>
      </c>
    </row>
    <row r="167" spans="104:113" x14ac:dyDescent="0.25">
      <c r="DB167" s="196" t="str">
        <f>IF(DB154="","","----")</f>
        <v/>
      </c>
      <c r="DD167" s="172">
        <f t="shared" si="73"/>
        <v>1</v>
      </c>
    </row>
    <row r="168" spans="104:113" x14ac:dyDescent="0.25">
      <c r="DA168" s="172"/>
      <c r="DB168" s="32" t="str">
        <f>IF(DB169="","",CONCATENATE("Warband ",CZ169," ",DG168))</f>
        <v/>
      </c>
      <c r="DD168" s="172">
        <f t="shared" si="73"/>
        <v>1</v>
      </c>
      <c r="DG168" s="49" t="str">
        <f>CONCATENATE("   ",DH168,"/",DI168,IF(DH168&gt;DI168," !",""))</f>
        <v xml:space="preserve">   0/12</v>
      </c>
      <c r="DH168" s="172">
        <f t="shared" ref="DH168" si="80">INDEX($CB$1:$CU$1,CZ169)+DJ168</f>
        <v>0</v>
      </c>
      <c r="DI168" s="172">
        <f t="shared" ref="DI168" si="81">IF(OR(DB169=$CW$9,DB169=$CW$10),0,12)</f>
        <v>12</v>
      </c>
    </row>
    <row r="169" spans="104:113" x14ac:dyDescent="0.25">
      <c r="CZ169" s="172">
        <v>12</v>
      </c>
      <c r="DA169" s="172" t="s">
        <v>278</v>
      </c>
      <c r="DB169" s="32" t="str">
        <f>T(LOOKUP(CZ169,$DM$1:$EF$1,$DM$2:$EF$2))</f>
        <v/>
      </c>
      <c r="DD169" s="172">
        <f t="shared" si="73"/>
        <v>1</v>
      </c>
    </row>
    <row r="170" spans="104:113" x14ac:dyDescent="0.25">
      <c r="DA170" s="172">
        <v>1</v>
      </c>
      <c r="DB170" s="32" t="str">
        <f t="shared" ref="DB170:DB181" si="82">T(CONCATENATE(LOOKUP(DA170,CM$3:CM$80,BB$3:BB$80)," ",LOOKUP(DA170,CM$3:CM$80,$CA$3:$CA$80)))</f>
        <v xml:space="preserve"> </v>
      </c>
      <c r="DD170" s="172">
        <f t="shared" si="73"/>
        <v>1</v>
      </c>
    </row>
    <row r="171" spans="104:113" x14ac:dyDescent="0.25">
      <c r="DA171" s="172">
        <v>2</v>
      </c>
      <c r="DB171" s="32" t="str">
        <f t="shared" si="82"/>
        <v xml:space="preserve"> </v>
      </c>
      <c r="DD171" s="172">
        <f t="shared" si="73"/>
        <v>1</v>
      </c>
    </row>
    <row r="172" spans="104:113" x14ac:dyDescent="0.25">
      <c r="DA172" s="172">
        <v>3</v>
      </c>
      <c r="DB172" s="32" t="str">
        <f t="shared" si="82"/>
        <v xml:space="preserve"> </v>
      </c>
      <c r="DD172" s="172">
        <f t="shared" si="73"/>
        <v>1</v>
      </c>
    </row>
    <row r="173" spans="104:113" x14ac:dyDescent="0.25">
      <c r="DA173" s="172">
        <v>4</v>
      </c>
      <c r="DB173" s="32" t="str">
        <f t="shared" si="82"/>
        <v xml:space="preserve"> </v>
      </c>
      <c r="DD173" s="172">
        <f t="shared" si="73"/>
        <v>1</v>
      </c>
    </row>
    <row r="174" spans="104:113" x14ac:dyDescent="0.25">
      <c r="DA174" s="172">
        <v>5</v>
      </c>
      <c r="DB174" s="32" t="str">
        <f t="shared" si="82"/>
        <v xml:space="preserve"> </v>
      </c>
      <c r="DD174" s="172">
        <f t="shared" si="73"/>
        <v>1</v>
      </c>
    </row>
    <row r="175" spans="104:113" x14ac:dyDescent="0.25">
      <c r="DA175" s="172">
        <v>6</v>
      </c>
      <c r="DB175" s="32" t="str">
        <f t="shared" si="82"/>
        <v xml:space="preserve"> </v>
      </c>
      <c r="DD175" s="172">
        <f t="shared" si="73"/>
        <v>1</v>
      </c>
    </row>
    <row r="176" spans="104:113" x14ac:dyDescent="0.25">
      <c r="DA176" s="172">
        <v>7</v>
      </c>
      <c r="DB176" s="32" t="str">
        <f t="shared" si="82"/>
        <v xml:space="preserve"> </v>
      </c>
      <c r="DD176" s="172">
        <f t="shared" si="73"/>
        <v>1</v>
      </c>
    </row>
    <row r="177" spans="104:113" x14ac:dyDescent="0.25">
      <c r="DA177" s="172">
        <v>8</v>
      </c>
      <c r="DB177" s="32" t="str">
        <f t="shared" si="82"/>
        <v xml:space="preserve"> </v>
      </c>
      <c r="DD177" s="172">
        <f t="shared" si="73"/>
        <v>1</v>
      </c>
    </row>
    <row r="178" spans="104:113" x14ac:dyDescent="0.25">
      <c r="DA178" s="172">
        <v>9</v>
      </c>
      <c r="DB178" s="32" t="str">
        <f t="shared" si="82"/>
        <v xml:space="preserve"> </v>
      </c>
      <c r="DD178" s="172">
        <f t="shared" si="73"/>
        <v>1</v>
      </c>
    </row>
    <row r="179" spans="104:113" x14ac:dyDescent="0.25">
      <c r="DA179" s="172">
        <v>10</v>
      </c>
      <c r="DB179" s="32" t="str">
        <f t="shared" si="82"/>
        <v xml:space="preserve"> </v>
      </c>
      <c r="DD179" s="172">
        <f t="shared" si="73"/>
        <v>1</v>
      </c>
    </row>
    <row r="180" spans="104:113" x14ac:dyDescent="0.25">
      <c r="DA180" s="172">
        <v>11</v>
      </c>
      <c r="DB180" s="32" t="str">
        <f t="shared" si="82"/>
        <v xml:space="preserve"> </v>
      </c>
      <c r="DD180" s="172">
        <f t="shared" si="73"/>
        <v>1</v>
      </c>
    </row>
    <row r="181" spans="104:113" x14ac:dyDescent="0.25">
      <c r="DA181" s="172">
        <v>12</v>
      </c>
      <c r="DB181" s="32" t="str">
        <f t="shared" si="82"/>
        <v xml:space="preserve"> </v>
      </c>
      <c r="DD181" s="172">
        <f t="shared" si="73"/>
        <v>1</v>
      </c>
    </row>
    <row r="182" spans="104:113" x14ac:dyDescent="0.25">
      <c r="DB182" s="196" t="str">
        <f>IF(DB169="","","----")</f>
        <v/>
      </c>
      <c r="DD182" s="172">
        <f t="shared" si="73"/>
        <v>1</v>
      </c>
    </row>
    <row r="183" spans="104:113" x14ac:dyDescent="0.25">
      <c r="DA183" s="172"/>
      <c r="DB183" s="32" t="str">
        <f>IF(DB184="","",CONCATENATE("Warband ",CZ184," ",DG183))</f>
        <v/>
      </c>
      <c r="DD183" s="172">
        <f t="shared" si="73"/>
        <v>1</v>
      </c>
      <c r="DG183" s="49" t="str">
        <f>CONCATENATE("   ",DH183,"/",DI183,IF(DH183&gt;DI183," !",""))</f>
        <v xml:space="preserve">   0/12</v>
      </c>
      <c r="DH183" s="172">
        <f t="shared" ref="DH183" si="83">INDEX($CB$1:$CU$1,CZ184)+DJ183</f>
        <v>0</v>
      </c>
      <c r="DI183" s="172">
        <f t="shared" ref="DI183" si="84">IF(OR(DB184=$CW$9,DB184=$CW$10),0,12)</f>
        <v>12</v>
      </c>
    </row>
    <row r="184" spans="104:113" x14ac:dyDescent="0.25">
      <c r="CZ184" s="172">
        <v>13</v>
      </c>
      <c r="DA184" s="172" t="s">
        <v>278</v>
      </c>
      <c r="DB184" s="32" t="str">
        <f>T(LOOKUP(CZ184,$DM$1:$EF$1,$DM$2:$EF$2))</f>
        <v/>
      </c>
      <c r="DD184" s="172">
        <f t="shared" si="73"/>
        <v>1</v>
      </c>
    </row>
    <row r="185" spans="104:113" x14ac:dyDescent="0.25">
      <c r="DA185" s="172">
        <v>1</v>
      </c>
      <c r="DB185" s="32" t="str">
        <f t="shared" ref="DB185:DB196" si="85">T(CONCATENATE(LOOKUP(DA185,CN$3:CN$80,BC$3:BC$80)," ",LOOKUP(DA185,CN$3:CN$80,$CA$3:$CA$80)))</f>
        <v xml:space="preserve"> </v>
      </c>
      <c r="DD185" s="172">
        <f t="shared" si="73"/>
        <v>1</v>
      </c>
    </row>
    <row r="186" spans="104:113" x14ac:dyDescent="0.25">
      <c r="DA186" s="172">
        <v>2</v>
      </c>
      <c r="DB186" s="32" t="str">
        <f t="shared" si="85"/>
        <v xml:space="preserve"> </v>
      </c>
      <c r="DD186" s="172">
        <f t="shared" si="73"/>
        <v>1</v>
      </c>
    </row>
    <row r="187" spans="104:113" x14ac:dyDescent="0.25">
      <c r="DA187" s="172">
        <v>3</v>
      </c>
      <c r="DB187" s="32" t="str">
        <f t="shared" si="85"/>
        <v xml:space="preserve"> </v>
      </c>
      <c r="DD187" s="172">
        <f t="shared" si="73"/>
        <v>1</v>
      </c>
    </row>
    <row r="188" spans="104:113" x14ac:dyDescent="0.25">
      <c r="DA188" s="172">
        <v>4</v>
      </c>
      <c r="DB188" s="32" t="str">
        <f t="shared" si="85"/>
        <v xml:space="preserve"> </v>
      </c>
      <c r="DD188" s="172">
        <f t="shared" si="73"/>
        <v>1</v>
      </c>
    </row>
    <row r="189" spans="104:113" x14ac:dyDescent="0.25">
      <c r="DA189" s="172">
        <v>5</v>
      </c>
      <c r="DB189" s="32" t="str">
        <f t="shared" si="85"/>
        <v xml:space="preserve"> </v>
      </c>
      <c r="DD189" s="172">
        <f t="shared" si="73"/>
        <v>1</v>
      </c>
    </row>
    <row r="190" spans="104:113" x14ac:dyDescent="0.25">
      <c r="DA190" s="172">
        <v>6</v>
      </c>
      <c r="DB190" s="32" t="str">
        <f t="shared" si="85"/>
        <v xml:space="preserve"> </v>
      </c>
      <c r="DD190" s="172">
        <f t="shared" si="73"/>
        <v>1</v>
      </c>
    </row>
    <row r="191" spans="104:113" x14ac:dyDescent="0.25">
      <c r="DA191" s="172">
        <v>7</v>
      </c>
      <c r="DB191" s="32" t="str">
        <f t="shared" si="85"/>
        <v xml:space="preserve"> </v>
      </c>
      <c r="DD191" s="172">
        <f t="shared" si="73"/>
        <v>1</v>
      </c>
    </row>
    <row r="192" spans="104:113" x14ac:dyDescent="0.25">
      <c r="DA192" s="172">
        <v>8</v>
      </c>
      <c r="DB192" s="32" t="str">
        <f t="shared" si="85"/>
        <v xml:space="preserve"> </v>
      </c>
      <c r="DD192" s="172">
        <f t="shared" si="73"/>
        <v>1</v>
      </c>
    </row>
    <row r="193" spans="104:113" x14ac:dyDescent="0.25">
      <c r="DA193" s="172">
        <v>9</v>
      </c>
      <c r="DB193" s="32" t="str">
        <f t="shared" si="85"/>
        <v xml:space="preserve"> </v>
      </c>
      <c r="DD193" s="172">
        <f t="shared" si="73"/>
        <v>1</v>
      </c>
    </row>
    <row r="194" spans="104:113" x14ac:dyDescent="0.25">
      <c r="DA194" s="172">
        <v>10</v>
      </c>
      <c r="DB194" s="32" t="str">
        <f t="shared" si="85"/>
        <v xml:space="preserve"> </v>
      </c>
      <c r="DD194" s="172">
        <f t="shared" si="73"/>
        <v>1</v>
      </c>
    </row>
    <row r="195" spans="104:113" x14ac:dyDescent="0.25">
      <c r="DA195" s="172">
        <v>11</v>
      </c>
      <c r="DB195" s="32" t="str">
        <f t="shared" si="85"/>
        <v xml:space="preserve"> </v>
      </c>
      <c r="DD195" s="172">
        <f t="shared" si="73"/>
        <v>1</v>
      </c>
    </row>
    <row r="196" spans="104:113" x14ac:dyDescent="0.25">
      <c r="DA196" s="172">
        <v>12</v>
      </c>
      <c r="DB196" s="32" t="str">
        <f t="shared" si="85"/>
        <v xml:space="preserve"> </v>
      </c>
      <c r="DD196" s="172">
        <f t="shared" si="73"/>
        <v>1</v>
      </c>
    </row>
    <row r="197" spans="104:113" x14ac:dyDescent="0.25">
      <c r="DB197" s="196" t="str">
        <f>IF(DB184="","","----")</f>
        <v/>
      </c>
      <c r="DD197" s="172">
        <f t="shared" ref="DD197:DD260" si="86">IF(OR(DB196="",DB196=" "),DD196,DD196+1)</f>
        <v>1</v>
      </c>
    </row>
    <row r="198" spans="104:113" x14ac:dyDescent="0.25">
      <c r="DA198" s="172"/>
      <c r="DB198" s="32" t="str">
        <f>IF(DB199="","",CONCATENATE("Warband ",CZ199," ",DG198))</f>
        <v/>
      </c>
      <c r="DD198" s="172">
        <f t="shared" si="86"/>
        <v>1</v>
      </c>
      <c r="DG198" s="49" t="str">
        <f>CONCATENATE("   ",DH198,"/",DI198,IF(DH198&gt;DI198," !",""))</f>
        <v xml:space="preserve">   0/12</v>
      </c>
      <c r="DH198" s="172">
        <f t="shared" ref="DH198" si="87">INDEX($CB$1:$CU$1,CZ199)+DJ198</f>
        <v>0</v>
      </c>
      <c r="DI198" s="172">
        <f t="shared" ref="DI198" si="88">IF(OR(DB199=$CW$9,DB199=$CW$10),0,12)</f>
        <v>12</v>
      </c>
    </row>
    <row r="199" spans="104:113" x14ac:dyDescent="0.25">
      <c r="CZ199" s="172">
        <v>14</v>
      </c>
      <c r="DA199" s="172" t="s">
        <v>278</v>
      </c>
      <c r="DB199" s="32" t="str">
        <f>T(LOOKUP(CZ199,$DM$1:$EF$1,$DM$2:$EF$2))</f>
        <v/>
      </c>
      <c r="DD199" s="172">
        <f t="shared" si="86"/>
        <v>1</v>
      </c>
    </row>
    <row r="200" spans="104:113" x14ac:dyDescent="0.25">
      <c r="DA200" s="172">
        <v>1</v>
      </c>
      <c r="DB200" s="32" t="str">
        <f t="shared" ref="DB200:DB211" si="89">T(CONCATENATE(LOOKUP(DA200,CO$3:CO$80,BD$3:BD$80)," ",LOOKUP(DA200,CO$3:CO$80,$CA$3:$CA$80)))</f>
        <v xml:space="preserve"> </v>
      </c>
      <c r="DD200" s="172">
        <f t="shared" si="86"/>
        <v>1</v>
      </c>
    </row>
    <row r="201" spans="104:113" x14ac:dyDescent="0.25">
      <c r="DA201" s="172">
        <v>2</v>
      </c>
      <c r="DB201" s="32" t="str">
        <f t="shared" si="89"/>
        <v xml:space="preserve"> </v>
      </c>
      <c r="DD201" s="172">
        <f t="shared" si="86"/>
        <v>1</v>
      </c>
    </row>
    <row r="202" spans="104:113" x14ac:dyDescent="0.25">
      <c r="DA202" s="172">
        <v>3</v>
      </c>
      <c r="DB202" s="32" t="str">
        <f t="shared" si="89"/>
        <v xml:space="preserve"> </v>
      </c>
      <c r="DD202" s="172">
        <f t="shared" si="86"/>
        <v>1</v>
      </c>
    </row>
    <row r="203" spans="104:113" x14ac:dyDescent="0.25">
      <c r="DA203" s="172">
        <v>4</v>
      </c>
      <c r="DB203" s="32" t="str">
        <f t="shared" si="89"/>
        <v xml:space="preserve"> </v>
      </c>
      <c r="DD203" s="172">
        <f t="shared" si="86"/>
        <v>1</v>
      </c>
    </row>
    <row r="204" spans="104:113" x14ac:dyDescent="0.25">
      <c r="DA204" s="172">
        <v>5</v>
      </c>
      <c r="DB204" s="32" t="str">
        <f t="shared" si="89"/>
        <v xml:space="preserve"> </v>
      </c>
      <c r="DD204" s="172">
        <f t="shared" si="86"/>
        <v>1</v>
      </c>
    </row>
    <row r="205" spans="104:113" x14ac:dyDescent="0.25">
      <c r="DA205" s="172">
        <v>6</v>
      </c>
      <c r="DB205" s="32" t="str">
        <f t="shared" si="89"/>
        <v xml:space="preserve"> </v>
      </c>
      <c r="DD205" s="172">
        <f t="shared" si="86"/>
        <v>1</v>
      </c>
    </row>
    <row r="206" spans="104:113" x14ac:dyDescent="0.25">
      <c r="DA206" s="172">
        <v>7</v>
      </c>
      <c r="DB206" s="32" t="str">
        <f t="shared" si="89"/>
        <v xml:space="preserve"> </v>
      </c>
      <c r="DD206" s="172">
        <f t="shared" si="86"/>
        <v>1</v>
      </c>
    </row>
    <row r="207" spans="104:113" x14ac:dyDescent="0.25">
      <c r="DA207" s="172">
        <v>8</v>
      </c>
      <c r="DB207" s="32" t="str">
        <f t="shared" si="89"/>
        <v xml:space="preserve"> </v>
      </c>
      <c r="DD207" s="172">
        <f t="shared" si="86"/>
        <v>1</v>
      </c>
    </row>
    <row r="208" spans="104:113" x14ac:dyDescent="0.25">
      <c r="DA208" s="172">
        <v>9</v>
      </c>
      <c r="DB208" s="32" t="str">
        <f t="shared" si="89"/>
        <v xml:space="preserve"> </v>
      </c>
      <c r="DD208" s="172">
        <f t="shared" si="86"/>
        <v>1</v>
      </c>
    </row>
    <row r="209" spans="104:113" x14ac:dyDescent="0.25">
      <c r="DA209" s="172">
        <v>10</v>
      </c>
      <c r="DB209" s="32" t="str">
        <f t="shared" si="89"/>
        <v xml:space="preserve"> </v>
      </c>
      <c r="DD209" s="172">
        <f t="shared" si="86"/>
        <v>1</v>
      </c>
    </row>
    <row r="210" spans="104:113" x14ac:dyDescent="0.25">
      <c r="DA210" s="172">
        <v>11</v>
      </c>
      <c r="DB210" s="32" t="str">
        <f t="shared" si="89"/>
        <v xml:space="preserve"> </v>
      </c>
      <c r="DD210" s="172">
        <f t="shared" si="86"/>
        <v>1</v>
      </c>
    </row>
    <row r="211" spans="104:113" x14ac:dyDescent="0.25">
      <c r="DA211" s="172">
        <v>12</v>
      </c>
      <c r="DB211" s="32" t="str">
        <f t="shared" si="89"/>
        <v xml:space="preserve"> </v>
      </c>
      <c r="DD211" s="172">
        <f t="shared" si="86"/>
        <v>1</v>
      </c>
    </row>
    <row r="212" spans="104:113" x14ac:dyDescent="0.25">
      <c r="DB212" s="196" t="str">
        <f>IF(DB199="","","----")</f>
        <v/>
      </c>
      <c r="DD212" s="172">
        <f t="shared" si="86"/>
        <v>1</v>
      </c>
    </row>
    <row r="213" spans="104:113" x14ac:dyDescent="0.25">
      <c r="DA213" s="172"/>
      <c r="DB213" s="32" t="str">
        <f>IF(DB214="","",CONCATENATE("Warband ",CZ214," ",DG213))</f>
        <v/>
      </c>
      <c r="DD213" s="172">
        <f t="shared" si="86"/>
        <v>1</v>
      </c>
      <c r="DG213" s="49" t="str">
        <f>CONCATENATE("   ",DH213,"/",DI213,IF(DH213&gt;DI213," !",""))</f>
        <v xml:space="preserve">   0/12</v>
      </c>
      <c r="DH213" s="172">
        <f t="shared" ref="DH213" si="90">INDEX($CB$1:$CU$1,CZ214)+DJ213</f>
        <v>0</v>
      </c>
      <c r="DI213" s="172">
        <f t="shared" ref="DI213" si="91">IF(OR(DB214=$CW$9,DB214=$CW$10),0,12)</f>
        <v>12</v>
      </c>
    </row>
    <row r="214" spans="104:113" x14ac:dyDescent="0.25">
      <c r="CZ214" s="172">
        <v>15</v>
      </c>
      <c r="DA214" s="172" t="s">
        <v>278</v>
      </c>
      <c r="DB214" s="32" t="str">
        <f>T(LOOKUP(CZ214,$DM$1:$EF$1,$DM$2:$EF$2))</f>
        <v/>
      </c>
      <c r="DD214" s="172">
        <f t="shared" si="86"/>
        <v>1</v>
      </c>
    </row>
    <row r="215" spans="104:113" x14ac:dyDescent="0.25">
      <c r="DA215" s="172">
        <v>1</v>
      </c>
      <c r="DB215" s="32" t="str">
        <f t="shared" ref="DB215:DB226" si="92">T(CONCATENATE(LOOKUP(DA215,CP$3:CP$80,BE$3:BE$80)," ",LOOKUP(DA215,CP$3:CP$80,$CA$3:$CA$80)))</f>
        <v xml:space="preserve"> </v>
      </c>
      <c r="DD215" s="172">
        <f t="shared" si="86"/>
        <v>1</v>
      </c>
    </row>
    <row r="216" spans="104:113" x14ac:dyDescent="0.25">
      <c r="DA216" s="172">
        <v>2</v>
      </c>
      <c r="DB216" s="32" t="str">
        <f t="shared" si="92"/>
        <v xml:space="preserve"> </v>
      </c>
      <c r="DD216" s="172">
        <f t="shared" si="86"/>
        <v>1</v>
      </c>
    </row>
    <row r="217" spans="104:113" x14ac:dyDescent="0.25">
      <c r="DA217" s="172">
        <v>3</v>
      </c>
      <c r="DB217" s="32" t="str">
        <f t="shared" si="92"/>
        <v xml:space="preserve"> </v>
      </c>
      <c r="DD217" s="172">
        <f t="shared" si="86"/>
        <v>1</v>
      </c>
    </row>
    <row r="218" spans="104:113" x14ac:dyDescent="0.25">
      <c r="DA218" s="172">
        <v>4</v>
      </c>
      <c r="DB218" s="32" t="str">
        <f t="shared" si="92"/>
        <v xml:space="preserve"> </v>
      </c>
      <c r="DD218" s="172">
        <f t="shared" si="86"/>
        <v>1</v>
      </c>
    </row>
    <row r="219" spans="104:113" x14ac:dyDescent="0.25">
      <c r="DA219" s="172">
        <v>5</v>
      </c>
      <c r="DB219" s="32" t="str">
        <f t="shared" si="92"/>
        <v xml:space="preserve"> </v>
      </c>
      <c r="DD219" s="172">
        <f t="shared" si="86"/>
        <v>1</v>
      </c>
    </row>
    <row r="220" spans="104:113" x14ac:dyDescent="0.25">
      <c r="DA220" s="172">
        <v>6</v>
      </c>
      <c r="DB220" s="32" t="str">
        <f t="shared" si="92"/>
        <v xml:space="preserve"> </v>
      </c>
      <c r="DD220" s="172">
        <f t="shared" si="86"/>
        <v>1</v>
      </c>
    </row>
    <row r="221" spans="104:113" x14ac:dyDescent="0.25">
      <c r="DA221" s="172">
        <v>7</v>
      </c>
      <c r="DB221" s="32" t="str">
        <f t="shared" si="92"/>
        <v xml:space="preserve"> </v>
      </c>
      <c r="DD221" s="172">
        <f t="shared" si="86"/>
        <v>1</v>
      </c>
    </row>
    <row r="222" spans="104:113" x14ac:dyDescent="0.25">
      <c r="DA222" s="172">
        <v>8</v>
      </c>
      <c r="DB222" s="32" t="str">
        <f t="shared" si="92"/>
        <v xml:space="preserve"> </v>
      </c>
      <c r="DD222" s="172">
        <f t="shared" si="86"/>
        <v>1</v>
      </c>
    </row>
    <row r="223" spans="104:113" x14ac:dyDescent="0.25">
      <c r="DA223" s="172">
        <v>9</v>
      </c>
      <c r="DB223" s="32" t="str">
        <f t="shared" si="92"/>
        <v xml:space="preserve"> </v>
      </c>
      <c r="DD223" s="172">
        <f t="shared" si="86"/>
        <v>1</v>
      </c>
    </row>
    <row r="224" spans="104:113" x14ac:dyDescent="0.25">
      <c r="DA224" s="172">
        <v>10</v>
      </c>
      <c r="DB224" s="32" t="str">
        <f t="shared" si="92"/>
        <v xml:space="preserve"> </v>
      </c>
      <c r="DD224" s="172">
        <f t="shared" si="86"/>
        <v>1</v>
      </c>
    </row>
    <row r="225" spans="104:113" x14ac:dyDescent="0.25">
      <c r="DA225" s="172">
        <v>11</v>
      </c>
      <c r="DB225" s="32" t="str">
        <f t="shared" si="92"/>
        <v xml:space="preserve"> </v>
      </c>
      <c r="DD225" s="172">
        <f t="shared" si="86"/>
        <v>1</v>
      </c>
    </row>
    <row r="226" spans="104:113" x14ac:dyDescent="0.25">
      <c r="DA226" s="172">
        <v>12</v>
      </c>
      <c r="DB226" s="32" t="str">
        <f t="shared" si="92"/>
        <v xml:space="preserve"> </v>
      </c>
      <c r="DD226" s="172">
        <f t="shared" si="86"/>
        <v>1</v>
      </c>
    </row>
    <row r="227" spans="104:113" x14ac:dyDescent="0.25">
      <c r="DB227" s="196" t="str">
        <f>IF(DB214="","","----")</f>
        <v/>
      </c>
      <c r="DD227" s="172">
        <f t="shared" si="86"/>
        <v>1</v>
      </c>
    </row>
    <row r="228" spans="104:113" x14ac:dyDescent="0.25">
      <c r="DA228" s="172"/>
      <c r="DB228" s="32" t="str">
        <f>IF(DB229="","",CONCATENATE("Warband ",CZ229," ",DG228))</f>
        <v/>
      </c>
      <c r="DD228" s="172">
        <f t="shared" si="86"/>
        <v>1</v>
      </c>
      <c r="DG228" s="49" t="str">
        <f>CONCATENATE("   ",DH228,"/",DI228,IF(DH228&gt;DI228," !",""))</f>
        <v xml:space="preserve">   0/12</v>
      </c>
      <c r="DH228" s="172">
        <f t="shared" ref="DH228" si="93">INDEX($CB$1:$CU$1,CZ229)+DJ228</f>
        <v>0</v>
      </c>
      <c r="DI228" s="172">
        <f t="shared" ref="DI228" si="94">IF(OR(DB229=$CW$9,DB229=$CW$10),0,12)</f>
        <v>12</v>
      </c>
    </row>
    <row r="229" spans="104:113" x14ac:dyDescent="0.25">
      <c r="CZ229" s="172">
        <v>16</v>
      </c>
      <c r="DA229" s="172" t="s">
        <v>278</v>
      </c>
      <c r="DB229" s="32" t="str">
        <f>T(LOOKUP(CZ229,$DM$1:$EF$1,$DM$2:$EF$2))</f>
        <v/>
      </c>
      <c r="DD229" s="172">
        <f t="shared" si="86"/>
        <v>1</v>
      </c>
    </row>
    <row r="230" spans="104:113" x14ac:dyDescent="0.25">
      <c r="DA230" s="172">
        <v>1</v>
      </c>
      <c r="DB230" s="32" t="str">
        <f t="shared" ref="DB230:DB241" si="95">T(CONCATENATE(LOOKUP(DA230,CQ$3:CQ$80,BF$3:BF$80)," ",LOOKUP(DA230,CQ$3:CQ$80,$CA$3:$CA$80)))</f>
        <v xml:space="preserve"> </v>
      </c>
      <c r="DD230" s="172">
        <f t="shared" si="86"/>
        <v>1</v>
      </c>
    </row>
    <row r="231" spans="104:113" x14ac:dyDescent="0.25">
      <c r="DA231" s="172">
        <v>2</v>
      </c>
      <c r="DB231" s="32" t="str">
        <f t="shared" si="95"/>
        <v xml:space="preserve"> </v>
      </c>
      <c r="DD231" s="172">
        <f t="shared" si="86"/>
        <v>1</v>
      </c>
    </row>
    <row r="232" spans="104:113" x14ac:dyDescent="0.25">
      <c r="DA232" s="172">
        <v>3</v>
      </c>
      <c r="DB232" s="32" t="str">
        <f t="shared" si="95"/>
        <v xml:space="preserve"> </v>
      </c>
      <c r="DD232" s="172">
        <f t="shared" si="86"/>
        <v>1</v>
      </c>
    </row>
    <row r="233" spans="104:113" x14ac:dyDescent="0.25">
      <c r="DA233" s="172">
        <v>4</v>
      </c>
      <c r="DB233" s="32" t="str">
        <f t="shared" si="95"/>
        <v xml:space="preserve"> </v>
      </c>
      <c r="DD233" s="172">
        <f t="shared" si="86"/>
        <v>1</v>
      </c>
    </row>
    <row r="234" spans="104:113" x14ac:dyDescent="0.25">
      <c r="DA234" s="172">
        <v>5</v>
      </c>
      <c r="DB234" s="32" t="str">
        <f t="shared" si="95"/>
        <v xml:space="preserve"> </v>
      </c>
      <c r="DD234" s="172">
        <f t="shared" si="86"/>
        <v>1</v>
      </c>
    </row>
    <row r="235" spans="104:113" x14ac:dyDescent="0.25">
      <c r="DA235" s="172">
        <v>6</v>
      </c>
      <c r="DB235" s="32" t="str">
        <f t="shared" si="95"/>
        <v xml:space="preserve"> </v>
      </c>
      <c r="DD235" s="172">
        <f t="shared" si="86"/>
        <v>1</v>
      </c>
    </row>
    <row r="236" spans="104:113" x14ac:dyDescent="0.25">
      <c r="DA236" s="172">
        <v>7</v>
      </c>
      <c r="DB236" s="32" t="str">
        <f t="shared" si="95"/>
        <v xml:space="preserve"> </v>
      </c>
      <c r="DD236" s="172">
        <f t="shared" si="86"/>
        <v>1</v>
      </c>
    </row>
    <row r="237" spans="104:113" x14ac:dyDescent="0.25">
      <c r="DA237" s="172">
        <v>8</v>
      </c>
      <c r="DB237" s="32" t="str">
        <f t="shared" si="95"/>
        <v xml:space="preserve"> </v>
      </c>
      <c r="DD237" s="172">
        <f t="shared" si="86"/>
        <v>1</v>
      </c>
    </row>
    <row r="238" spans="104:113" x14ac:dyDescent="0.25">
      <c r="DA238" s="172">
        <v>9</v>
      </c>
      <c r="DB238" s="32" t="str">
        <f t="shared" si="95"/>
        <v xml:space="preserve"> </v>
      </c>
      <c r="DD238" s="172">
        <f t="shared" si="86"/>
        <v>1</v>
      </c>
    </row>
    <row r="239" spans="104:113" x14ac:dyDescent="0.25">
      <c r="DA239" s="172">
        <v>10</v>
      </c>
      <c r="DB239" s="32" t="str">
        <f t="shared" si="95"/>
        <v xml:space="preserve"> </v>
      </c>
      <c r="DD239" s="172">
        <f t="shared" si="86"/>
        <v>1</v>
      </c>
    </row>
    <row r="240" spans="104:113" x14ac:dyDescent="0.25">
      <c r="DA240" s="172">
        <v>11</v>
      </c>
      <c r="DB240" s="32" t="str">
        <f t="shared" si="95"/>
        <v xml:space="preserve"> </v>
      </c>
      <c r="DD240" s="172">
        <f t="shared" si="86"/>
        <v>1</v>
      </c>
    </row>
    <row r="241" spans="104:113" x14ac:dyDescent="0.25">
      <c r="DA241" s="172">
        <v>12</v>
      </c>
      <c r="DB241" s="32" t="str">
        <f t="shared" si="95"/>
        <v xml:space="preserve"> </v>
      </c>
      <c r="DD241" s="172">
        <f t="shared" si="86"/>
        <v>1</v>
      </c>
    </row>
    <row r="242" spans="104:113" x14ac:dyDescent="0.25">
      <c r="DB242" s="196" t="str">
        <f>IF(DB229="","","----")</f>
        <v/>
      </c>
      <c r="DD242" s="172">
        <f t="shared" si="86"/>
        <v>1</v>
      </c>
    </row>
    <row r="243" spans="104:113" x14ac:dyDescent="0.25">
      <c r="DA243" s="172"/>
      <c r="DB243" s="32" t="str">
        <f>IF(DB244="","",CONCATENATE("Warband ",CZ244," ",DG243))</f>
        <v/>
      </c>
      <c r="DD243" s="172">
        <f t="shared" si="86"/>
        <v>1</v>
      </c>
      <c r="DG243" s="49" t="str">
        <f>CONCATENATE("   ",DH243,"/",DI243,IF(DH243&gt;DI243," !",""))</f>
        <v xml:space="preserve">   0/12</v>
      </c>
      <c r="DH243" s="172">
        <f t="shared" ref="DH243" si="96">INDEX($CB$1:$CU$1,CZ244)+DJ243</f>
        <v>0</v>
      </c>
      <c r="DI243" s="172">
        <f t="shared" ref="DI243" si="97">IF(OR(DB244=$CW$9,DB244=$CW$10),0,12)</f>
        <v>12</v>
      </c>
    </row>
    <row r="244" spans="104:113" x14ac:dyDescent="0.25">
      <c r="CZ244" s="172">
        <v>17</v>
      </c>
      <c r="DA244" s="172" t="s">
        <v>278</v>
      </c>
      <c r="DB244" s="32" t="str">
        <f>T(LOOKUP(CZ244,$DM$1:$EF$1,$DM$2:$EF$2))</f>
        <v/>
      </c>
      <c r="DD244" s="172">
        <f t="shared" si="86"/>
        <v>1</v>
      </c>
    </row>
    <row r="245" spans="104:113" x14ac:dyDescent="0.25">
      <c r="DA245" s="172">
        <v>1</v>
      </c>
      <c r="DB245" s="32" t="str">
        <f t="shared" ref="DB245:DB256" si="98">T(CONCATENATE(LOOKUP(DA245,CR$3:CR$80,BG$3:BG$80)," ",LOOKUP(DA245,CR$3:CR$80,$CA$3:$CA$80)))</f>
        <v xml:space="preserve"> </v>
      </c>
      <c r="DD245" s="172">
        <f t="shared" si="86"/>
        <v>1</v>
      </c>
    </row>
    <row r="246" spans="104:113" x14ac:dyDescent="0.25">
      <c r="DA246" s="172">
        <v>2</v>
      </c>
      <c r="DB246" s="32" t="str">
        <f t="shared" si="98"/>
        <v xml:space="preserve"> </v>
      </c>
      <c r="DD246" s="172">
        <f t="shared" si="86"/>
        <v>1</v>
      </c>
    </row>
    <row r="247" spans="104:113" x14ac:dyDescent="0.25">
      <c r="DA247" s="172">
        <v>3</v>
      </c>
      <c r="DB247" s="32" t="str">
        <f t="shared" si="98"/>
        <v xml:space="preserve"> </v>
      </c>
      <c r="DD247" s="172">
        <f t="shared" si="86"/>
        <v>1</v>
      </c>
    </row>
    <row r="248" spans="104:113" x14ac:dyDescent="0.25">
      <c r="DA248" s="172">
        <v>4</v>
      </c>
      <c r="DB248" s="32" t="str">
        <f t="shared" si="98"/>
        <v xml:space="preserve"> </v>
      </c>
      <c r="DD248" s="172">
        <f t="shared" si="86"/>
        <v>1</v>
      </c>
    </row>
    <row r="249" spans="104:113" x14ac:dyDescent="0.25">
      <c r="DA249" s="172">
        <v>5</v>
      </c>
      <c r="DB249" s="32" t="str">
        <f t="shared" si="98"/>
        <v xml:space="preserve"> </v>
      </c>
      <c r="DD249" s="172">
        <f t="shared" si="86"/>
        <v>1</v>
      </c>
    </row>
    <row r="250" spans="104:113" x14ac:dyDescent="0.25">
      <c r="DA250" s="172">
        <v>6</v>
      </c>
      <c r="DB250" s="32" t="str">
        <f t="shared" si="98"/>
        <v xml:space="preserve"> </v>
      </c>
      <c r="DD250" s="172">
        <f t="shared" si="86"/>
        <v>1</v>
      </c>
    </row>
    <row r="251" spans="104:113" x14ac:dyDescent="0.25">
      <c r="DA251" s="172">
        <v>7</v>
      </c>
      <c r="DB251" s="32" t="str">
        <f t="shared" si="98"/>
        <v xml:space="preserve"> </v>
      </c>
      <c r="DD251" s="172">
        <f t="shared" si="86"/>
        <v>1</v>
      </c>
    </row>
    <row r="252" spans="104:113" x14ac:dyDescent="0.25">
      <c r="DA252" s="172">
        <v>8</v>
      </c>
      <c r="DB252" s="32" t="str">
        <f t="shared" si="98"/>
        <v xml:space="preserve"> </v>
      </c>
      <c r="DD252" s="172">
        <f t="shared" si="86"/>
        <v>1</v>
      </c>
    </row>
    <row r="253" spans="104:113" x14ac:dyDescent="0.25">
      <c r="DA253" s="172">
        <v>9</v>
      </c>
      <c r="DB253" s="32" t="str">
        <f t="shared" si="98"/>
        <v xml:space="preserve"> </v>
      </c>
      <c r="DD253" s="172">
        <f t="shared" si="86"/>
        <v>1</v>
      </c>
    </row>
    <row r="254" spans="104:113" x14ac:dyDescent="0.25">
      <c r="DA254" s="172">
        <v>10</v>
      </c>
      <c r="DB254" s="32" t="str">
        <f t="shared" si="98"/>
        <v xml:space="preserve"> </v>
      </c>
      <c r="DD254" s="172">
        <f t="shared" si="86"/>
        <v>1</v>
      </c>
    </row>
    <row r="255" spans="104:113" x14ac:dyDescent="0.25">
      <c r="DA255" s="172">
        <v>11</v>
      </c>
      <c r="DB255" s="32" t="str">
        <f t="shared" si="98"/>
        <v xml:space="preserve"> </v>
      </c>
      <c r="DD255" s="172">
        <f t="shared" si="86"/>
        <v>1</v>
      </c>
    </row>
    <row r="256" spans="104:113" x14ac:dyDescent="0.25">
      <c r="DA256" s="172">
        <v>12</v>
      </c>
      <c r="DB256" s="32" t="str">
        <f t="shared" si="98"/>
        <v xml:space="preserve"> </v>
      </c>
      <c r="DD256" s="172">
        <f t="shared" si="86"/>
        <v>1</v>
      </c>
    </row>
    <row r="257" spans="104:113" x14ac:dyDescent="0.25">
      <c r="DB257" s="196" t="str">
        <f>IF(DB244="","","----")</f>
        <v/>
      </c>
      <c r="DD257" s="172">
        <f t="shared" si="86"/>
        <v>1</v>
      </c>
    </row>
    <row r="258" spans="104:113" x14ac:dyDescent="0.25">
      <c r="DA258" s="172"/>
      <c r="DB258" s="32" t="str">
        <f>IF(DB259="","",CONCATENATE("Warband ",CZ259," ",DG258))</f>
        <v/>
      </c>
      <c r="DD258" s="172">
        <f t="shared" si="86"/>
        <v>1</v>
      </c>
      <c r="DG258" s="49" t="str">
        <f>CONCATENATE("   ",DH258,"/",DI258,IF(DH258&gt;DI258," !",""))</f>
        <v xml:space="preserve">   0/12</v>
      </c>
      <c r="DH258" s="172">
        <f t="shared" ref="DH258" si="99">INDEX($CB$1:$CU$1,CZ259)+DJ258</f>
        <v>0</v>
      </c>
      <c r="DI258" s="172">
        <f t="shared" ref="DI258" si="100">IF(OR(DB259=$CW$9,DB259=$CW$10),0,12)</f>
        <v>12</v>
      </c>
    </row>
    <row r="259" spans="104:113" x14ac:dyDescent="0.25">
      <c r="CZ259" s="172">
        <v>18</v>
      </c>
      <c r="DA259" s="172" t="s">
        <v>278</v>
      </c>
      <c r="DB259" s="32" t="str">
        <f>T(LOOKUP(CZ259,$DM$1:$EF$1,$DM$2:$EF$2))</f>
        <v/>
      </c>
      <c r="DD259" s="172">
        <f t="shared" si="86"/>
        <v>1</v>
      </c>
    </row>
    <row r="260" spans="104:113" x14ac:dyDescent="0.25">
      <c r="DA260" s="172">
        <v>1</v>
      </c>
      <c r="DB260" s="32" t="str">
        <f t="shared" ref="DB260:DB271" si="101">T(CONCATENATE(LOOKUP(DA260,CS$3:CS$80,BH$3:BH$80)," ",LOOKUP(DA260,CS$3:CS$80,$CA$3:$CA$80)))</f>
        <v xml:space="preserve"> </v>
      </c>
      <c r="DD260" s="172">
        <f t="shared" si="86"/>
        <v>1</v>
      </c>
    </row>
    <row r="261" spans="104:113" x14ac:dyDescent="0.25">
      <c r="DA261" s="172">
        <v>2</v>
      </c>
      <c r="DB261" s="32" t="str">
        <f t="shared" si="101"/>
        <v xml:space="preserve"> </v>
      </c>
      <c r="DD261" s="172">
        <f t="shared" ref="DD261:DD302" si="102">IF(OR(DB260="",DB260=" "),DD260,DD260+1)</f>
        <v>1</v>
      </c>
    </row>
    <row r="262" spans="104:113" x14ac:dyDescent="0.25">
      <c r="DA262" s="172">
        <v>3</v>
      </c>
      <c r="DB262" s="32" t="str">
        <f t="shared" si="101"/>
        <v xml:space="preserve"> </v>
      </c>
      <c r="DD262" s="172">
        <f t="shared" si="102"/>
        <v>1</v>
      </c>
    </row>
    <row r="263" spans="104:113" x14ac:dyDescent="0.25">
      <c r="DA263" s="172">
        <v>4</v>
      </c>
      <c r="DB263" s="32" t="str">
        <f t="shared" si="101"/>
        <v xml:space="preserve"> </v>
      </c>
      <c r="DD263" s="172">
        <f t="shared" si="102"/>
        <v>1</v>
      </c>
    </row>
    <row r="264" spans="104:113" x14ac:dyDescent="0.25">
      <c r="DA264" s="172">
        <v>5</v>
      </c>
      <c r="DB264" s="32" t="str">
        <f t="shared" si="101"/>
        <v xml:space="preserve"> </v>
      </c>
      <c r="DD264" s="172">
        <f t="shared" si="102"/>
        <v>1</v>
      </c>
    </row>
    <row r="265" spans="104:113" x14ac:dyDescent="0.25">
      <c r="DA265" s="172">
        <v>6</v>
      </c>
      <c r="DB265" s="32" t="str">
        <f t="shared" si="101"/>
        <v xml:space="preserve"> </v>
      </c>
      <c r="DD265" s="172">
        <f t="shared" si="102"/>
        <v>1</v>
      </c>
    </row>
    <row r="266" spans="104:113" x14ac:dyDescent="0.25">
      <c r="DA266" s="172">
        <v>7</v>
      </c>
      <c r="DB266" s="32" t="str">
        <f t="shared" si="101"/>
        <v xml:space="preserve"> </v>
      </c>
      <c r="DD266" s="172">
        <f t="shared" si="102"/>
        <v>1</v>
      </c>
    </row>
    <row r="267" spans="104:113" x14ac:dyDescent="0.25">
      <c r="DA267" s="172">
        <v>8</v>
      </c>
      <c r="DB267" s="32" t="str">
        <f t="shared" si="101"/>
        <v xml:space="preserve"> </v>
      </c>
      <c r="DD267" s="172">
        <f t="shared" si="102"/>
        <v>1</v>
      </c>
    </row>
    <row r="268" spans="104:113" x14ac:dyDescent="0.25">
      <c r="DA268" s="172">
        <v>9</v>
      </c>
      <c r="DB268" s="32" t="str">
        <f t="shared" si="101"/>
        <v xml:space="preserve"> </v>
      </c>
      <c r="DD268" s="172">
        <f t="shared" si="102"/>
        <v>1</v>
      </c>
    </row>
    <row r="269" spans="104:113" x14ac:dyDescent="0.25">
      <c r="DA269" s="172">
        <v>10</v>
      </c>
      <c r="DB269" s="32" t="str">
        <f t="shared" si="101"/>
        <v xml:space="preserve"> </v>
      </c>
      <c r="DD269" s="172">
        <f t="shared" si="102"/>
        <v>1</v>
      </c>
    </row>
    <row r="270" spans="104:113" x14ac:dyDescent="0.25">
      <c r="DA270" s="172">
        <v>11</v>
      </c>
      <c r="DB270" s="32" t="str">
        <f t="shared" si="101"/>
        <v xml:space="preserve"> </v>
      </c>
      <c r="DD270" s="172">
        <f t="shared" si="102"/>
        <v>1</v>
      </c>
    </row>
    <row r="271" spans="104:113" x14ac:dyDescent="0.25">
      <c r="DA271" s="172">
        <v>12</v>
      </c>
      <c r="DB271" s="32" t="str">
        <f t="shared" si="101"/>
        <v xml:space="preserve"> </v>
      </c>
      <c r="DD271" s="172">
        <f t="shared" si="102"/>
        <v>1</v>
      </c>
    </row>
    <row r="272" spans="104:113" x14ac:dyDescent="0.25">
      <c r="DB272" s="196" t="str">
        <f>IF(DB259="","","----")</f>
        <v/>
      </c>
      <c r="DD272" s="172">
        <f t="shared" si="102"/>
        <v>1</v>
      </c>
    </row>
    <row r="273" spans="104:113" x14ac:dyDescent="0.25">
      <c r="DA273" s="172"/>
      <c r="DB273" s="32" t="str">
        <f>IF(DB274="","",CONCATENATE("Warband ",CZ274," ",DG273))</f>
        <v/>
      </c>
      <c r="DD273" s="172">
        <f t="shared" si="102"/>
        <v>1</v>
      </c>
      <c r="DG273" s="49" t="str">
        <f>CONCATENATE("   ",DH273,"/",DI273,IF(DH273&gt;DI273," !",""))</f>
        <v xml:space="preserve">   0/12</v>
      </c>
      <c r="DH273" s="172">
        <f t="shared" ref="DH273" si="103">INDEX($CB$1:$CU$1,CZ274)+DJ273</f>
        <v>0</v>
      </c>
      <c r="DI273" s="172">
        <f t="shared" ref="DI273" si="104">IF(OR(DB274=$CW$9,DB274=$CW$10),0,12)</f>
        <v>12</v>
      </c>
    </row>
    <row r="274" spans="104:113" x14ac:dyDescent="0.25">
      <c r="CZ274" s="172">
        <v>19</v>
      </c>
      <c r="DA274" s="172" t="s">
        <v>278</v>
      </c>
      <c r="DB274" s="32" t="str">
        <f>T(LOOKUP(CZ274,$DM$1:$EF$1,$DM$2:$EF$2))</f>
        <v/>
      </c>
      <c r="DD274" s="172">
        <f t="shared" si="102"/>
        <v>1</v>
      </c>
    </row>
    <row r="275" spans="104:113" x14ac:dyDescent="0.25">
      <c r="DA275" s="172">
        <v>1</v>
      </c>
      <c r="DB275" s="32" t="str">
        <f t="shared" ref="DB275:DB286" si="105">T(CONCATENATE(LOOKUP(DA275,CT$3:CT$80,BI$3:BI$80)," ",LOOKUP(DA275,CT$3:CT$80,$CA$3:$CA$80)))</f>
        <v xml:space="preserve"> </v>
      </c>
      <c r="DD275" s="172">
        <f t="shared" si="102"/>
        <v>1</v>
      </c>
    </row>
    <row r="276" spans="104:113" x14ac:dyDescent="0.25">
      <c r="DA276" s="172">
        <v>2</v>
      </c>
      <c r="DB276" s="32" t="str">
        <f t="shared" si="105"/>
        <v xml:space="preserve"> </v>
      </c>
      <c r="DD276" s="172">
        <f t="shared" si="102"/>
        <v>1</v>
      </c>
    </row>
    <row r="277" spans="104:113" x14ac:dyDescent="0.25">
      <c r="DA277" s="172">
        <v>3</v>
      </c>
      <c r="DB277" s="32" t="str">
        <f t="shared" si="105"/>
        <v xml:space="preserve"> </v>
      </c>
      <c r="DD277" s="172">
        <f t="shared" si="102"/>
        <v>1</v>
      </c>
    </row>
    <row r="278" spans="104:113" x14ac:dyDescent="0.25">
      <c r="DA278" s="172">
        <v>4</v>
      </c>
      <c r="DB278" s="32" t="str">
        <f t="shared" si="105"/>
        <v xml:space="preserve"> </v>
      </c>
      <c r="DD278" s="172">
        <f t="shared" si="102"/>
        <v>1</v>
      </c>
    </row>
    <row r="279" spans="104:113" x14ac:dyDescent="0.25">
      <c r="DA279" s="172">
        <v>5</v>
      </c>
      <c r="DB279" s="32" t="str">
        <f t="shared" si="105"/>
        <v xml:space="preserve"> </v>
      </c>
      <c r="DD279" s="172">
        <f t="shared" si="102"/>
        <v>1</v>
      </c>
    </row>
    <row r="280" spans="104:113" x14ac:dyDescent="0.25">
      <c r="DA280" s="172">
        <v>6</v>
      </c>
      <c r="DB280" s="32" t="str">
        <f t="shared" si="105"/>
        <v xml:space="preserve"> </v>
      </c>
      <c r="DD280" s="172">
        <f t="shared" si="102"/>
        <v>1</v>
      </c>
    </row>
    <row r="281" spans="104:113" x14ac:dyDescent="0.25">
      <c r="DA281" s="172">
        <v>7</v>
      </c>
      <c r="DB281" s="32" t="str">
        <f t="shared" si="105"/>
        <v xml:space="preserve"> </v>
      </c>
      <c r="DD281" s="172">
        <f t="shared" si="102"/>
        <v>1</v>
      </c>
    </row>
    <row r="282" spans="104:113" x14ac:dyDescent="0.25">
      <c r="DA282" s="172">
        <v>8</v>
      </c>
      <c r="DB282" s="32" t="str">
        <f t="shared" si="105"/>
        <v xml:space="preserve"> </v>
      </c>
      <c r="DD282" s="172">
        <f t="shared" si="102"/>
        <v>1</v>
      </c>
    </row>
    <row r="283" spans="104:113" x14ac:dyDescent="0.25">
      <c r="DA283" s="172">
        <v>9</v>
      </c>
      <c r="DB283" s="32" t="str">
        <f t="shared" si="105"/>
        <v xml:space="preserve"> </v>
      </c>
      <c r="DD283" s="172">
        <f t="shared" si="102"/>
        <v>1</v>
      </c>
    </row>
    <row r="284" spans="104:113" x14ac:dyDescent="0.25">
      <c r="DA284" s="172">
        <v>10</v>
      </c>
      <c r="DB284" s="32" t="str">
        <f t="shared" si="105"/>
        <v xml:space="preserve"> </v>
      </c>
      <c r="DD284" s="172">
        <f t="shared" si="102"/>
        <v>1</v>
      </c>
    </row>
    <row r="285" spans="104:113" x14ac:dyDescent="0.25">
      <c r="DA285" s="172">
        <v>11</v>
      </c>
      <c r="DB285" s="32" t="str">
        <f t="shared" si="105"/>
        <v xml:space="preserve"> </v>
      </c>
      <c r="DD285" s="172">
        <f t="shared" si="102"/>
        <v>1</v>
      </c>
    </row>
    <row r="286" spans="104:113" x14ac:dyDescent="0.25">
      <c r="DA286" s="172">
        <v>12</v>
      </c>
      <c r="DB286" s="32" t="str">
        <f t="shared" si="105"/>
        <v xml:space="preserve"> </v>
      </c>
      <c r="DD286" s="172">
        <f t="shared" si="102"/>
        <v>1</v>
      </c>
    </row>
    <row r="287" spans="104:113" x14ac:dyDescent="0.25">
      <c r="DB287" s="196" t="str">
        <f>IF(DB274="","","----")</f>
        <v/>
      </c>
      <c r="DD287" s="172">
        <f t="shared" si="102"/>
        <v>1</v>
      </c>
    </row>
    <row r="288" spans="104:113" x14ac:dyDescent="0.25">
      <c r="DA288" s="172"/>
      <c r="DB288" s="32" t="str">
        <f>IF(DB289="","",CONCATENATE("Warband ",CZ289," ",DG288))</f>
        <v/>
      </c>
      <c r="DD288" s="172">
        <f t="shared" si="102"/>
        <v>1</v>
      </c>
      <c r="DG288" s="49" t="str">
        <f>CONCATENATE("   ",DH288,"/",DI288,IF(DH288&gt;DI288," !",""))</f>
        <v xml:space="preserve">   0/12</v>
      </c>
      <c r="DH288" s="172">
        <f t="shared" ref="DH288" si="106">INDEX($CB$1:$CU$1,CZ289)+DJ288</f>
        <v>0</v>
      </c>
      <c r="DI288" s="172">
        <f t="shared" ref="DI288" si="107">IF(OR(DB289=$CW$9,DB289=$CW$10),0,12)</f>
        <v>12</v>
      </c>
    </row>
    <row r="289" spans="104:108" x14ac:dyDescent="0.25">
      <c r="CZ289" s="172">
        <v>20</v>
      </c>
      <c r="DA289" s="172" t="s">
        <v>278</v>
      </c>
      <c r="DB289" s="32" t="str">
        <f>T(LOOKUP(CZ289,$DM$1:$EF$1,$DM$2:$EF$2))</f>
        <v/>
      </c>
      <c r="DD289" s="172">
        <f t="shared" si="102"/>
        <v>1</v>
      </c>
    </row>
    <row r="290" spans="104:108" x14ac:dyDescent="0.25">
      <c r="DA290" s="172">
        <v>1</v>
      </c>
      <c r="DB290" s="32" t="str">
        <f t="shared" ref="DB290:DB301" si="108">T(CONCATENATE(LOOKUP(DA290,CU$3:CU$80,BJ$3:BJ$80)," ",LOOKUP(DA290,CU$3:CU$80,$CA$3:$CA$80)))</f>
        <v xml:space="preserve"> </v>
      </c>
      <c r="DD290" s="172">
        <f t="shared" si="102"/>
        <v>1</v>
      </c>
    </row>
    <row r="291" spans="104:108" x14ac:dyDescent="0.25">
      <c r="DA291" s="172">
        <v>2</v>
      </c>
      <c r="DB291" s="32" t="str">
        <f t="shared" si="108"/>
        <v xml:space="preserve"> </v>
      </c>
      <c r="DD291" s="172">
        <f t="shared" si="102"/>
        <v>1</v>
      </c>
    </row>
    <row r="292" spans="104:108" x14ac:dyDescent="0.25">
      <c r="DA292" s="172">
        <v>3</v>
      </c>
      <c r="DB292" s="32" t="str">
        <f t="shared" si="108"/>
        <v xml:space="preserve"> </v>
      </c>
      <c r="DD292" s="172">
        <f t="shared" si="102"/>
        <v>1</v>
      </c>
    </row>
    <row r="293" spans="104:108" x14ac:dyDescent="0.25">
      <c r="DA293" s="172">
        <v>4</v>
      </c>
      <c r="DB293" s="32" t="str">
        <f t="shared" si="108"/>
        <v xml:space="preserve"> </v>
      </c>
      <c r="DD293" s="172">
        <f t="shared" si="102"/>
        <v>1</v>
      </c>
    </row>
    <row r="294" spans="104:108" x14ac:dyDescent="0.25">
      <c r="DA294" s="172">
        <v>5</v>
      </c>
      <c r="DB294" s="32" t="str">
        <f t="shared" si="108"/>
        <v xml:space="preserve"> </v>
      </c>
      <c r="DD294" s="172">
        <f t="shared" si="102"/>
        <v>1</v>
      </c>
    </row>
    <row r="295" spans="104:108" x14ac:dyDescent="0.25">
      <c r="DA295" s="172">
        <v>6</v>
      </c>
      <c r="DB295" s="32" t="str">
        <f t="shared" si="108"/>
        <v xml:space="preserve"> </v>
      </c>
      <c r="DD295" s="172">
        <f t="shared" si="102"/>
        <v>1</v>
      </c>
    </row>
    <row r="296" spans="104:108" x14ac:dyDescent="0.25">
      <c r="DA296" s="172">
        <v>7</v>
      </c>
      <c r="DB296" s="32" t="str">
        <f t="shared" si="108"/>
        <v xml:space="preserve"> </v>
      </c>
      <c r="DD296" s="172">
        <f t="shared" si="102"/>
        <v>1</v>
      </c>
    </row>
    <row r="297" spans="104:108" x14ac:dyDescent="0.25">
      <c r="DA297" s="172">
        <v>8</v>
      </c>
      <c r="DB297" s="32" t="str">
        <f t="shared" si="108"/>
        <v xml:space="preserve"> </v>
      </c>
      <c r="DD297" s="172">
        <f t="shared" si="102"/>
        <v>1</v>
      </c>
    </row>
    <row r="298" spans="104:108" x14ac:dyDescent="0.25">
      <c r="DA298" s="172">
        <v>9</v>
      </c>
      <c r="DB298" s="32" t="str">
        <f t="shared" si="108"/>
        <v xml:space="preserve"> </v>
      </c>
      <c r="DD298" s="172">
        <f t="shared" si="102"/>
        <v>1</v>
      </c>
    </row>
    <row r="299" spans="104:108" x14ac:dyDescent="0.25">
      <c r="DA299" s="172">
        <v>10</v>
      </c>
      <c r="DB299" s="32" t="str">
        <f t="shared" si="108"/>
        <v xml:space="preserve"> </v>
      </c>
      <c r="DD299" s="172">
        <f t="shared" si="102"/>
        <v>1</v>
      </c>
    </row>
    <row r="300" spans="104:108" x14ac:dyDescent="0.25">
      <c r="DA300" s="172">
        <v>11</v>
      </c>
      <c r="DB300" s="32" t="str">
        <f t="shared" si="108"/>
        <v xml:space="preserve"> </v>
      </c>
      <c r="DD300" s="172">
        <f t="shared" si="102"/>
        <v>1</v>
      </c>
    </row>
    <row r="301" spans="104:108" x14ac:dyDescent="0.25">
      <c r="DA301" s="172">
        <v>12</v>
      </c>
      <c r="DB301" s="32" t="str">
        <f t="shared" si="108"/>
        <v xml:space="preserve"> </v>
      </c>
      <c r="DD301" s="172">
        <f t="shared" si="102"/>
        <v>1</v>
      </c>
    </row>
    <row r="302" spans="104:108" x14ac:dyDescent="0.25">
      <c r="DD302" s="172">
        <f t="shared" si="102"/>
        <v>1</v>
      </c>
    </row>
  </sheetData>
  <mergeCells count="2">
    <mergeCell ref="BV1:BW1"/>
    <mergeCell ref="BX1:BZ1"/>
  </mergeCells>
  <phoneticPr fontId="11" type="noConversion"/>
  <conditionalFormatting sqref="AC19:AC22">
    <cfRule type="cellIs" dxfId="137" priority="14" stopIfTrue="1" operator="equal">
      <formula>1</formula>
    </cfRule>
  </conditionalFormatting>
  <conditionalFormatting sqref="W2">
    <cfRule type="cellIs" dxfId="136" priority="19" stopIfTrue="1" operator="lessThan">
      <formula>0</formula>
    </cfRule>
  </conditionalFormatting>
  <conditionalFormatting sqref="AC4:AE7">
    <cfRule type="cellIs" dxfId="135" priority="18" stopIfTrue="1" operator="equal">
      <formula>1</formula>
    </cfRule>
  </conditionalFormatting>
  <conditionalFormatting sqref="AC9:AE12">
    <cfRule type="cellIs" dxfId="134" priority="17" stopIfTrue="1" operator="equal">
      <formula>1</formula>
    </cfRule>
  </conditionalFormatting>
  <conditionalFormatting sqref="AF14:AF15">
    <cfRule type="cellIs" dxfId="133" priority="16" stopIfTrue="1" operator="equal">
      <formula>1</formula>
    </cfRule>
  </conditionalFormatting>
  <conditionalFormatting sqref="AF17:AF18">
    <cfRule type="cellIs" dxfId="132" priority="15" stopIfTrue="1" operator="equal">
      <formula>1</formula>
    </cfRule>
  </conditionalFormatting>
  <conditionalFormatting sqref="D3:H3">
    <cfRule type="cellIs" dxfId="131" priority="13" stopIfTrue="1" operator="equal">
      <formula>1</formula>
    </cfRule>
  </conditionalFormatting>
  <conditionalFormatting sqref="G4:G12">
    <cfRule type="cellIs" dxfId="130" priority="12" stopIfTrue="1" operator="equal">
      <formula>1</formula>
    </cfRule>
  </conditionalFormatting>
  <conditionalFormatting sqref="H5:K8">
    <cfRule type="cellIs" dxfId="129" priority="11" stopIfTrue="1" operator="equal">
      <formula>1</formula>
    </cfRule>
  </conditionalFormatting>
  <conditionalFormatting sqref="L13:L20">
    <cfRule type="cellIs" dxfId="128" priority="10" stopIfTrue="1" operator="equal">
      <formula>1</formula>
    </cfRule>
  </conditionalFormatting>
  <conditionalFormatting sqref="H13:I20">
    <cfRule type="cellIs" dxfId="127" priority="9" stopIfTrue="1" operator="equal">
      <formula>1</formula>
    </cfRule>
  </conditionalFormatting>
  <conditionalFormatting sqref="AG14:AG15">
    <cfRule type="cellIs" dxfId="126" priority="8" stopIfTrue="1" operator="equal">
      <formula>1</formula>
    </cfRule>
  </conditionalFormatting>
  <conditionalFormatting sqref="AG17:AG18">
    <cfRule type="cellIs" dxfId="125" priority="7" stopIfTrue="1" operator="equal">
      <formula>1</formula>
    </cfRule>
  </conditionalFormatting>
  <conditionalFormatting sqref="AC3:AE3">
    <cfRule type="cellIs" dxfId="124" priority="6" stopIfTrue="1" operator="equal">
      <formula>1</formula>
    </cfRule>
  </conditionalFormatting>
  <conditionalFormatting sqref="AC8:AE8">
    <cfRule type="cellIs" dxfId="123" priority="5" stopIfTrue="1" operator="equal">
      <formula>1</formula>
    </cfRule>
  </conditionalFormatting>
  <conditionalFormatting sqref="AF13:AG13">
    <cfRule type="cellIs" dxfId="122" priority="4" stopIfTrue="1" operator="equal">
      <formula>1</formula>
    </cfRule>
  </conditionalFormatting>
  <conditionalFormatting sqref="AG3:AG12">
    <cfRule type="cellIs" dxfId="121" priority="3" stopIfTrue="1" operator="equal">
      <formula>1</formula>
    </cfRule>
  </conditionalFormatting>
  <conditionalFormatting sqref="AF16:AG16">
    <cfRule type="cellIs" dxfId="120" priority="2" stopIfTrue="1" operator="equal">
      <formula>1</formula>
    </cfRule>
  </conditionalFormatting>
  <conditionalFormatting sqref="W3:W80">
    <cfRule type="containsText" dxfId="119" priority="1" stopIfTrue="1" operator="containsText" text="!">
      <formula>NOT(ISERROR(SEARCH("!",W3)))</formula>
    </cfRule>
  </conditionalFormatting>
  <dataValidations disablePrompts="1" count="1">
    <dataValidation type="whole" allowBlank="1" showInputMessage="1" showErrorMessage="1" error="You may only purchase each equipment once_x000a_Insert &quot;1&quot; to purchase the equipment" sqref="AC19:AC22 H3 G3:G12 L13:L20 H5:K8 D3:F3 H13:I20 AC3:AE12 AG3:AG12 AF13:AG18">
      <formula1>0</formula1>
      <formula2>1</formula2>
    </dataValidation>
  </dataValidations>
  <hyperlinks>
    <hyperlink ref="A2" location="INDEX!A1" display="INDEX"/>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32.42578125" style="16" bestFit="1" customWidth="1"/>
    <col min="3" max="3" width="5.7109375" style="15" customWidth="1"/>
    <col min="4" max="9" width="2.85546875" style="15" customWidth="1"/>
    <col min="10" max="10" width="2.85546875" style="172" customWidth="1"/>
    <col min="11"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32.7109375" style="16" bestFit="1" customWidth="1"/>
    <col min="28" max="28" width="5.7109375" style="15" customWidth="1"/>
    <col min="29" max="33" width="2.85546875" style="15" customWidth="1"/>
    <col min="34" max="41" width="2.85546875" style="172" hidden="1" customWidth="1"/>
    <col min="42" max="42" width="6.5703125" style="15" customWidth="1"/>
    <col min="43" max="62" width="3.7109375" style="15"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6" width="9.140625" style="15" customWidth="1"/>
    <col min="167"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05" x14ac:dyDescent="0.25">
      <c r="A2" s="161" t="s">
        <v>2630</v>
      </c>
      <c r="B2" s="17"/>
      <c r="D2" s="18" t="s">
        <v>286</v>
      </c>
      <c r="E2" s="18" t="s">
        <v>35</v>
      </c>
      <c r="F2" s="18" t="s">
        <v>293</v>
      </c>
      <c r="G2" s="18" t="s">
        <v>294</v>
      </c>
      <c r="H2" s="18" t="s">
        <v>295</v>
      </c>
      <c r="I2" s="18" t="s">
        <v>296</v>
      </c>
      <c r="J2" s="174"/>
      <c r="K2" s="174"/>
      <c r="L2" s="174"/>
      <c r="M2" s="174"/>
      <c r="N2" s="174"/>
      <c r="O2" s="174"/>
      <c r="P2" s="174"/>
      <c r="Q2" s="174"/>
      <c r="R2" s="14" t="s">
        <v>522</v>
      </c>
      <c r="S2" s="14" t="s">
        <v>64</v>
      </c>
      <c r="T2" s="37">
        <f>DL2+BW2</f>
        <v>0</v>
      </c>
      <c r="U2" s="37">
        <f>SUM(S3:S22,AP3:AP49)</f>
        <v>0</v>
      </c>
      <c r="W2" s="37">
        <f>ROUNDUP(BX2/3,0)-BZ2</f>
        <v>0</v>
      </c>
      <c r="Y2" s="37">
        <f>EvilUnits</f>
        <v>0</v>
      </c>
      <c r="Z2" s="37">
        <f>EvilPoints</f>
        <v>0</v>
      </c>
      <c r="AA2" s="17"/>
      <c r="AC2" s="18" t="s">
        <v>286</v>
      </c>
      <c r="AD2" s="18" t="s">
        <v>35</v>
      </c>
      <c r="AE2" s="18" t="s">
        <v>51</v>
      </c>
      <c r="AF2" s="18" t="s">
        <v>205</v>
      </c>
      <c r="AG2" s="18" t="s">
        <v>312</v>
      </c>
      <c r="AH2" s="174"/>
      <c r="AI2" s="174"/>
      <c r="AJ2" s="174"/>
      <c r="AK2" s="174"/>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281</v>
      </c>
      <c r="C3" s="15">
        <v>60</v>
      </c>
      <c r="D3" s="19"/>
      <c r="E3" s="19"/>
      <c r="F3" s="19"/>
      <c r="G3" s="19"/>
      <c r="H3" s="19"/>
      <c r="I3" s="19"/>
      <c r="J3" s="19"/>
      <c r="K3" s="19"/>
      <c r="L3" s="19"/>
      <c r="M3" s="19"/>
      <c r="N3" s="19"/>
      <c r="O3" s="19"/>
      <c r="P3" s="19"/>
      <c r="Q3" s="19"/>
      <c r="R3" s="31"/>
      <c r="S3" s="15">
        <f>DL3*C3</f>
        <v>0</v>
      </c>
      <c r="T3" s="5"/>
      <c r="U3" s="13"/>
      <c r="V3" s="5"/>
      <c r="W3" s="5" t="str">
        <f t="shared" ref="W3:W66" si="2">T(LOOKUP(DE3,$DD$3:$DD$302,$DB$3:$DB$302))</f>
        <v/>
      </c>
      <c r="X3" s="5"/>
      <c r="Y3" s="5"/>
      <c r="Z3" s="5"/>
      <c r="AA3" s="16" t="s">
        <v>300</v>
      </c>
      <c r="AB3" s="15">
        <v>4</v>
      </c>
      <c r="AC3" s="21"/>
      <c r="AD3" s="21"/>
      <c r="AE3" s="21"/>
      <c r="AF3" s="19"/>
      <c r="AG3" s="19"/>
      <c r="AH3" s="19"/>
      <c r="AI3" s="19"/>
      <c r="AJ3" s="19"/>
      <c r="AK3" s="19"/>
      <c r="AL3" s="19"/>
      <c r="AM3" s="19"/>
      <c r="AN3" s="19"/>
      <c r="AO3" s="19"/>
      <c r="AP3" s="15">
        <f>SUM(AQ3:BJ3)*(AB3+AC3+AD3+AE3)</f>
        <v>0</v>
      </c>
      <c r="AQ3" s="28"/>
      <c r="AR3" s="29"/>
      <c r="AS3" s="29"/>
      <c r="AT3" s="29"/>
      <c r="AU3" s="29"/>
      <c r="AV3" s="29"/>
      <c r="AW3" s="29"/>
      <c r="AX3" s="29"/>
      <c r="AY3" s="29"/>
      <c r="AZ3" s="29"/>
      <c r="BA3" s="29"/>
      <c r="BB3" s="29"/>
      <c r="BC3" s="29"/>
      <c r="BD3" s="29"/>
      <c r="BE3" s="29"/>
      <c r="BF3" s="29"/>
      <c r="BG3" s="29"/>
      <c r="BH3" s="29"/>
      <c r="BI3" s="29"/>
      <c r="BJ3" s="30"/>
      <c r="BV3" s="168">
        <v>1</v>
      </c>
      <c r="BW3" s="40">
        <f t="shared" ref="BW3:BW23" si="3">SUM(AQ3:BJ3)*BV3</f>
        <v>0</v>
      </c>
      <c r="BX3" s="42">
        <f>BW3</f>
        <v>0</v>
      </c>
      <c r="BY3" s="168">
        <f>AC3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20" si="4">IF(R3=0,"-",CONCATENATE(B3,IF(SUM(D3:Q3)=0,""," with "),IF(D3=1,D$2,""),IF(D3=1,"; ",""),IF(E3=1,E$2,""),IF(E3=1,"; ",""),IF(F3=1,F$2,""),IF(F3=1,"; ",""),IF(G3=1,G$2,""),IF(G3=1,"; ",""),IF(H3=1,H$2,""),IF(H3=1,"; ",""),IF(I3=1,I$2,""),IF(I3=1,"; ",""),IF(J3=1,J$2,""),IF(J3=1,"; ",""),IF(K3=1,K$2,""),IF(K3=1,"; ",""),IF(L3=1,L$2,""),IF(L3=1,"; ",""),IF(M3=1,M$2,""),IF(M3=1,"; ",""),IF(N3=1,N$2,""),IF(N3=1,"; ",""),IF(O3=1,O$2,""),IF(O3=1,"; ",""),IF(P3=1,P$2,""),IF(P3=1,"; ",""),IF(Q3=1,Q$2,""),IF(Q3=1,"; ","")))</f>
        <v>-</v>
      </c>
      <c r="CX3" s="38">
        <f t="shared" ref="CX3:CX20" si="5">R3</f>
        <v>0</v>
      </c>
      <c r="DA3" s="172"/>
      <c r="DB3" s="32" t="str">
        <f>IF(DB4="","",CONCATENATE("Warband ",CZ4," ",DG3))</f>
        <v/>
      </c>
      <c r="DD3" s="172">
        <v>1</v>
      </c>
      <c r="DE3" s="172">
        <v>1</v>
      </c>
      <c r="DG3" s="49" t="str">
        <f>CONCATENATE("   ",DH3,"/",DI3,IF(DH3&gt;DI3," !",""))</f>
        <v xml:space="preserve">   0/12</v>
      </c>
      <c r="DH3" s="172">
        <f>INDEX($CB$1:$CU$1,CZ4)+DJ3</f>
        <v>0</v>
      </c>
      <c r="DI3" s="172">
        <f>IF(OR(DB4=$CW$20,DB4=$CW$21,DB4=$CW$22,),0,12)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16" t="s">
        <v>282</v>
      </c>
      <c r="C4" s="15">
        <v>90</v>
      </c>
      <c r="D4" s="20"/>
      <c r="E4" s="20"/>
      <c r="F4" s="20"/>
      <c r="G4" s="20"/>
      <c r="H4" s="20"/>
      <c r="I4" s="20"/>
      <c r="J4" s="20"/>
      <c r="K4" s="20"/>
      <c r="L4" s="20"/>
      <c r="M4" s="20"/>
      <c r="N4" s="20"/>
      <c r="O4" s="20"/>
      <c r="P4" s="20"/>
      <c r="Q4" s="20"/>
      <c r="R4" s="31"/>
      <c r="S4" s="172">
        <f t="shared" ref="S4:S6" si="7">DL4*C4</f>
        <v>0</v>
      </c>
      <c r="T4" s="5"/>
      <c r="U4" s="13"/>
      <c r="V4" s="5"/>
      <c r="W4" s="5" t="str">
        <f t="shared" si="2"/>
        <v/>
      </c>
      <c r="X4" s="5"/>
      <c r="Y4" s="5"/>
      <c r="Z4" s="5"/>
      <c r="AA4" s="16" t="s">
        <v>300</v>
      </c>
      <c r="AB4" s="15">
        <v>4</v>
      </c>
      <c r="AC4" s="21"/>
      <c r="AD4" s="21"/>
      <c r="AE4" s="21"/>
      <c r="AF4" s="20"/>
      <c r="AG4" s="20"/>
      <c r="AH4" s="20"/>
      <c r="AI4" s="20"/>
      <c r="AJ4" s="20"/>
      <c r="AK4" s="20"/>
      <c r="AL4" s="20"/>
      <c r="AM4" s="20"/>
      <c r="AN4" s="20"/>
      <c r="AO4" s="20"/>
      <c r="AP4" s="15">
        <f>SUM(AQ4:BJ4)*(AB4+AC4+AD4+AE4)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23" si="8">BW4</f>
        <v>0</v>
      </c>
      <c r="BY4" s="168">
        <f t="shared" ref="BY4:BY6" si="9">AC4</f>
        <v>0</v>
      </c>
      <c r="BZ4" s="43">
        <f t="shared" ref="BZ4:BZ23" si="10">BX4*BY4</f>
        <v>0</v>
      </c>
      <c r="CA4" s="38" t="str">
        <f t="shared" ref="CA4:CA23"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4"/>
        <v>-</v>
      </c>
      <c r="CX4" s="38">
        <f t="shared" si="5"/>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6"/>
        <v>0</v>
      </c>
    </row>
    <row r="5" spans="1:137" x14ac:dyDescent="0.25">
      <c r="B5" s="16" t="s">
        <v>283</v>
      </c>
      <c r="C5" s="15">
        <v>55</v>
      </c>
      <c r="D5" s="19"/>
      <c r="E5" s="19"/>
      <c r="F5" s="19"/>
      <c r="G5" s="19"/>
      <c r="H5" s="19"/>
      <c r="I5" s="19"/>
      <c r="J5" s="19"/>
      <c r="K5" s="19"/>
      <c r="L5" s="19"/>
      <c r="M5" s="19"/>
      <c r="N5" s="19"/>
      <c r="O5" s="19"/>
      <c r="P5" s="19"/>
      <c r="Q5" s="19"/>
      <c r="R5" s="31"/>
      <c r="S5" s="172">
        <f t="shared" si="7"/>
        <v>0</v>
      </c>
      <c r="T5" s="5"/>
      <c r="U5" s="13"/>
      <c r="V5" s="5"/>
      <c r="W5" s="5" t="str">
        <f t="shared" si="2"/>
        <v/>
      </c>
      <c r="X5" s="5"/>
      <c r="Y5" s="5"/>
      <c r="Z5" s="5"/>
      <c r="AA5" s="16" t="s">
        <v>300</v>
      </c>
      <c r="AB5" s="15">
        <v>4</v>
      </c>
      <c r="AC5" s="21"/>
      <c r="AD5" s="21"/>
      <c r="AE5" s="21"/>
      <c r="AF5" s="19"/>
      <c r="AG5" s="19"/>
      <c r="AH5" s="19"/>
      <c r="AI5" s="19"/>
      <c r="AJ5" s="19"/>
      <c r="AK5" s="19"/>
      <c r="AL5" s="19"/>
      <c r="AM5" s="19"/>
      <c r="AN5" s="19"/>
      <c r="AO5" s="19"/>
      <c r="AP5" s="15">
        <f>SUM(AQ5:BJ5)*(AB5+AC5+AD5+AE5)</f>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4"/>
        <v>-</v>
      </c>
      <c r="CX5" s="38">
        <f t="shared" si="5"/>
        <v>0</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6"/>
        <v>0</v>
      </c>
    </row>
    <row r="6" spans="1:137" x14ac:dyDescent="0.25">
      <c r="B6" s="16" t="s">
        <v>284</v>
      </c>
      <c r="C6" s="15">
        <v>75</v>
      </c>
      <c r="D6" s="20"/>
      <c r="E6" s="20"/>
      <c r="F6" s="20"/>
      <c r="G6" s="20"/>
      <c r="H6" s="20"/>
      <c r="I6" s="20"/>
      <c r="J6" s="20"/>
      <c r="K6" s="20"/>
      <c r="L6" s="20"/>
      <c r="M6" s="20"/>
      <c r="N6" s="20"/>
      <c r="O6" s="20"/>
      <c r="P6" s="20"/>
      <c r="Q6" s="20"/>
      <c r="R6" s="31"/>
      <c r="S6" s="172">
        <f t="shared" si="7"/>
        <v>0</v>
      </c>
      <c r="T6" s="5"/>
      <c r="U6" s="13"/>
      <c r="V6" s="5"/>
      <c r="W6" s="5" t="str">
        <f t="shared" si="2"/>
        <v/>
      </c>
      <c r="X6" s="5"/>
      <c r="Y6" s="5"/>
      <c r="Z6" s="5"/>
      <c r="AA6" s="16" t="s">
        <v>300</v>
      </c>
      <c r="AB6" s="15">
        <v>4</v>
      </c>
      <c r="AC6" s="21"/>
      <c r="AD6" s="21"/>
      <c r="AE6" s="21"/>
      <c r="AF6" s="20"/>
      <c r="AG6" s="20"/>
      <c r="AH6" s="20"/>
      <c r="AI6" s="20"/>
      <c r="AJ6" s="20"/>
      <c r="AK6" s="20"/>
      <c r="AL6" s="20"/>
      <c r="AM6" s="20"/>
      <c r="AN6" s="20"/>
      <c r="AO6" s="20"/>
      <c r="AP6" s="15">
        <f>SUM(AQ6:BJ6)*(AB6+AC6+AD6+AE6)</f>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4"/>
        <v>-</v>
      </c>
      <c r="CX6" s="38">
        <f t="shared" si="5"/>
        <v>0</v>
      </c>
      <c r="DA6" s="172">
        <v>2</v>
      </c>
      <c r="DB6" s="32" t="str">
        <f t="shared" ref="DB6:DB16" si="20">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6"/>
        <v>0</v>
      </c>
    </row>
    <row r="7" spans="1:137" x14ac:dyDescent="0.25">
      <c r="B7" s="16" t="s">
        <v>285</v>
      </c>
      <c r="C7" s="15">
        <v>35</v>
      </c>
      <c r="D7" s="21"/>
      <c r="E7" s="21"/>
      <c r="F7" s="19"/>
      <c r="G7" s="19"/>
      <c r="H7" s="19"/>
      <c r="I7" s="19"/>
      <c r="J7" s="19"/>
      <c r="K7" s="19"/>
      <c r="L7" s="19"/>
      <c r="M7" s="19"/>
      <c r="N7" s="19"/>
      <c r="O7" s="19"/>
      <c r="P7" s="19"/>
      <c r="Q7" s="19"/>
      <c r="R7" s="31"/>
      <c r="S7" s="15">
        <f>DL7*(C7+5*(D7+E7))</f>
        <v>0</v>
      </c>
      <c r="T7" s="5"/>
      <c r="U7" s="13"/>
      <c r="V7" s="5"/>
      <c r="W7" s="5" t="str">
        <f t="shared" si="2"/>
        <v/>
      </c>
      <c r="X7" s="5"/>
      <c r="Y7" s="5"/>
      <c r="Z7" s="5"/>
      <c r="AA7" s="16" t="s">
        <v>301</v>
      </c>
      <c r="AB7" s="15">
        <v>100</v>
      </c>
      <c r="AC7" s="19"/>
      <c r="AD7" s="19"/>
      <c r="AE7" s="19"/>
      <c r="AF7" s="19"/>
      <c r="AG7" s="19"/>
      <c r="AH7" s="19"/>
      <c r="AI7" s="19"/>
      <c r="AJ7" s="19"/>
      <c r="AK7" s="19"/>
      <c r="AL7" s="19"/>
      <c r="AM7" s="19"/>
      <c r="AN7" s="19"/>
      <c r="AO7" s="19"/>
      <c r="AP7" s="15">
        <f>SUM(AQ7:BJ7)*AB7</f>
        <v>0</v>
      </c>
      <c r="AQ7" s="28"/>
      <c r="AR7" s="29"/>
      <c r="AS7" s="29"/>
      <c r="AT7" s="29"/>
      <c r="AU7" s="29"/>
      <c r="AV7" s="29"/>
      <c r="AW7" s="29"/>
      <c r="AX7" s="29"/>
      <c r="AY7" s="29"/>
      <c r="AZ7" s="29"/>
      <c r="BA7" s="29"/>
      <c r="BB7" s="29"/>
      <c r="BC7" s="29"/>
      <c r="BD7" s="29"/>
      <c r="BE7" s="29"/>
      <c r="BF7" s="29"/>
      <c r="BG7" s="29"/>
      <c r="BH7" s="29"/>
      <c r="BI7" s="29"/>
      <c r="BJ7" s="30"/>
      <c r="BV7" s="168">
        <v>2</v>
      </c>
      <c r="BW7" s="40">
        <f t="shared" si="3"/>
        <v>0</v>
      </c>
      <c r="BX7" s="42">
        <f t="shared" si="8"/>
        <v>0</v>
      </c>
      <c r="BY7" s="168"/>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4"/>
        <v>-</v>
      </c>
      <c r="CX7" s="38">
        <f t="shared" si="5"/>
        <v>0</v>
      </c>
      <c r="DA7" s="172">
        <v>3</v>
      </c>
      <c r="DB7" s="32" t="str">
        <f t="shared" si="20"/>
        <v xml:space="preserve"> </v>
      </c>
      <c r="DD7" s="172">
        <f t="shared" si="18"/>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19"/>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6"/>
        <v>0</v>
      </c>
    </row>
    <row r="8" spans="1:137" x14ac:dyDescent="0.25">
      <c r="B8" s="16" t="s">
        <v>285</v>
      </c>
      <c r="C8" s="15">
        <v>35</v>
      </c>
      <c r="D8" s="21"/>
      <c r="E8" s="21"/>
      <c r="F8" s="20"/>
      <c r="G8" s="20"/>
      <c r="H8" s="20"/>
      <c r="I8" s="20"/>
      <c r="J8" s="20"/>
      <c r="K8" s="20"/>
      <c r="L8" s="20"/>
      <c r="M8" s="20"/>
      <c r="N8" s="20"/>
      <c r="O8" s="20"/>
      <c r="P8" s="20"/>
      <c r="Q8" s="20"/>
      <c r="R8" s="31"/>
      <c r="S8" s="172">
        <f t="shared" ref="S8:S10" si="21">DL8*(C8+5*(D8+E8))</f>
        <v>0</v>
      </c>
      <c r="T8" s="5"/>
      <c r="U8" s="13"/>
      <c r="V8" s="5"/>
      <c r="W8" s="5" t="str">
        <f t="shared" si="2"/>
        <v/>
      </c>
      <c r="X8" s="5"/>
      <c r="Y8" s="5"/>
      <c r="Z8" s="5"/>
      <c r="AA8" s="16" t="s">
        <v>302</v>
      </c>
      <c r="AB8" s="15">
        <v>100</v>
      </c>
      <c r="AC8" s="20"/>
      <c r="AD8" s="20"/>
      <c r="AE8" s="20"/>
      <c r="AF8" s="20"/>
      <c r="AG8" s="20"/>
      <c r="AH8" s="20"/>
      <c r="AI8" s="20"/>
      <c r="AJ8" s="20"/>
      <c r="AK8" s="20"/>
      <c r="AL8" s="20"/>
      <c r="AM8" s="20"/>
      <c r="AN8" s="20"/>
      <c r="AO8" s="20"/>
      <c r="AP8" s="15">
        <f>SUM(AQ8:BJ8)*AB8</f>
        <v>0</v>
      </c>
      <c r="AQ8" s="28"/>
      <c r="AR8" s="29"/>
      <c r="AS8" s="29"/>
      <c r="AT8" s="29"/>
      <c r="AU8" s="29"/>
      <c r="AV8" s="29"/>
      <c r="AW8" s="29"/>
      <c r="AX8" s="29"/>
      <c r="AY8" s="29"/>
      <c r="AZ8" s="29"/>
      <c r="BA8" s="29"/>
      <c r="BB8" s="29"/>
      <c r="BC8" s="29"/>
      <c r="BD8" s="29"/>
      <c r="BE8" s="29"/>
      <c r="BF8" s="29"/>
      <c r="BG8" s="29"/>
      <c r="BH8" s="29"/>
      <c r="BI8" s="29"/>
      <c r="BJ8" s="30"/>
      <c r="BV8" s="168">
        <v>2</v>
      </c>
      <c r="BW8" s="40">
        <f t="shared" si="3"/>
        <v>0</v>
      </c>
      <c r="BX8" s="42">
        <f t="shared" si="8"/>
        <v>0</v>
      </c>
      <c r="BY8" s="168"/>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4"/>
        <v>-</v>
      </c>
      <c r="CX8" s="38">
        <f t="shared" si="5"/>
        <v>0</v>
      </c>
      <c r="DA8" s="172">
        <v>4</v>
      </c>
      <c r="DB8" s="32" t="str">
        <f t="shared" si="20"/>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6"/>
        <v>0</v>
      </c>
    </row>
    <row r="9" spans="1:137" x14ac:dyDescent="0.25">
      <c r="B9" s="16" t="s">
        <v>285</v>
      </c>
      <c r="C9" s="15">
        <v>35</v>
      </c>
      <c r="D9" s="21"/>
      <c r="E9" s="21"/>
      <c r="F9" s="19"/>
      <c r="G9" s="19"/>
      <c r="H9" s="19"/>
      <c r="I9" s="19"/>
      <c r="J9" s="19"/>
      <c r="K9" s="19"/>
      <c r="L9" s="19"/>
      <c r="M9" s="19"/>
      <c r="N9" s="19"/>
      <c r="O9" s="19"/>
      <c r="P9" s="19"/>
      <c r="Q9" s="19"/>
      <c r="R9" s="31"/>
      <c r="S9" s="172">
        <f t="shared" si="21"/>
        <v>0</v>
      </c>
      <c r="T9" s="5"/>
      <c r="U9" s="13"/>
      <c r="V9" s="5"/>
      <c r="W9" s="5" t="str">
        <f t="shared" si="2"/>
        <v/>
      </c>
      <c r="X9" s="5"/>
      <c r="Y9" s="5"/>
      <c r="Z9" s="5"/>
      <c r="AA9" s="16" t="s">
        <v>303</v>
      </c>
      <c r="AB9" s="15">
        <v>35</v>
      </c>
      <c r="AC9" s="19"/>
      <c r="AD9" s="19"/>
      <c r="AE9" s="19"/>
      <c r="AF9" s="19"/>
      <c r="AG9" s="19"/>
      <c r="AH9" s="19"/>
      <c r="AI9" s="19"/>
      <c r="AJ9" s="19"/>
      <c r="AK9" s="19"/>
      <c r="AL9" s="19"/>
      <c r="AM9" s="19"/>
      <c r="AN9" s="19"/>
      <c r="AO9" s="19"/>
      <c r="AP9" s="15">
        <f>SUM(AQ9:BJ9)*AB9</f>
        <v>0</v>
      </c>
      <c r="AQ9" s="28"/>
      <c r="AR9" s="29"/>
      <c r="AS9" s="29"/>
      <c r="AT9" s="29"/>
      <c r="AU9" s="29"/>
      <c r="AV9" s="29"/>
      <c r="AW9" s="29"/>
      <c r="AX9" s="29"/>
      <c r="AY9" s="29"/>
      <c r="AZ9" s="29"/>
      <c r="BA9" s="29"/>
      <c r="BB9" s="29"/>
      <c r="BC9" s="29"/>
      <c r="BD9" s="29"/>
      <c r="BE9" s="29"/>
      <c r="BF9" s="29"/>
      <c r="BG9" s="29"/>
      <c r="BH9" s="29"/>
      <c r="BI9" s="29"/>
      <c r="BJ9" s="30"/>
      <c r="BV9" s="168">
        <v>1</v>
      </c>
      <c r="BW9" s="40">
        <f t="shared" si="3"/>
        <v>0</v>
      </c>
      <c r="BX9" s="42">
        <f t="shared" si="8"/>
        <v>0</v>
      </c>
      <c r="BY9" s="168"/>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4"/>
        <v>-</v>
      </c>
      <c r="CX9" s="38">
        <f t="shared" si="5"/>
        <v>0</v>
      </c>
      <c r="DA9" s="172">
        <v>5</v>
      </c>
      <c r="DB9" s="32" t="str">
        <f t="shared" si="20"/>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6"/>
        <v>0</v>
      </c>
    </row>
    <row r="10" spans="1:137" x14ac:dyDescent="0.25">
      <c r="B10" s="16" t="s">
        <v>285</v>
      </c>
      <c r="C10" s="15">
        <v>35</v>
      </c>
      <c r="D10" s="21"/>
      <c r="E10" s="21"/>
      <c r="F10" s="20"/>
      <c r="G10" s="20"/>
      <c r="H10" s="20"/>
      <c r="I10" s="20"/>
      <c r="J10" s="20"/>
      <c r="K10" s="20"/>
      <c r="L10" s="20"/>
      <c r="M10" s="20"/>
      <c r="N10" s="20"/>
      <c r="O10" s="20"/>
      <c r="P10" s="20"/>
      <c r="Q10" s="20"/>
      <c r="R10" s="31"/>
      <c r="S10" s="172">
        <f t="shared" si="21"/>
        <v>0</v>
      </c>
      <c r="T10" s="5"/>
      <c r="U10" s="13"/>
      <c r="V10" s="5"/>
      <c r="W10" s="5" t="str">
        <f t="shared" si="2"/>
        <v/>
      </c>
      <c r="X10" s="5"/>
      <c r="Y10" s="5"/>
      <c r="Z10" s="5"/>
      <c r="AA10" s="16" t="s">
        <v>304</v>
      </c>
      <c r="AB10" s="15">
        <v>35</v>
      </c>
      <c r="AC10" s="20"/>
      <c r="AD10" s="20"/>
      <c r="AE10" s="20"/>
      <c r="AF10" s="20"/>
      <c r="AG10" s="20"/>
      <c r="AH10" s="20"/>
      <c r="AI10" s="20"/>
      <c r="AJ10" s="20"/>
      <c r="AK10" s="20"/>
      <c r="AL10" s="20"/>
      <c r="AM10" s="20"/>
      <c r="AN10" s="20"/>
      <c r="AO10" s="20"/>
      <c r="AP10" s="15">
        <f>SUM(AQ10:BJ10)*AB10</f>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3"/>
        <v>0</v>
      </c>
      <c r="BX10" s="42">
        <f t="shared" si="8"/>
        <v>0</v>
      </c>
      <c r="BY10" s="168">
        <v>1</v>
      </c>
      <c r="BZ10" s="43">
        <f t="shared" si="10"/>
        <v>0</v>
      </c>
      <c r="CA10" s="38" t="str">
        <f t="shared" si="11"/>
        <v>-</v>
      </c>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4"/>
        <v>-</v>
      </c>
      <c r="CX10" s="38">
        <f t="shared" si="5"/>
        <v>0</v>
      </c>
      <c r="DA10" s="172">
        <v>6</v>
      </c>
      <c r="DB10" s="32" t="str">
        <f t="shared" si="20"/>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6"/>
        <v>0</v>
      </c>
    </row>
    <row r="11" spans="1:137" x14ac:dyDescent="0.25">
      <c r="B11" s="16" t="s">
        <v>287</v>
      </c>
      <c r="C11" s="15">
        <v>45</v>
      </c>
      <c r="D11" s="19"/>
      <c r="E11" s="19"/>
      <c r="F11" s="19"/>
      <c r="G11" s="19"/>
      <c r="H11" s="19"/>
      <c r="I11" s="19"/>
      <c r="J11" s="19"/>
      <c r="K11" s="19"/>
      <c r="L11" s="19"/>
      <c r="M11" s="19"/>
      <c r="N11" s="19"/>
      <c r="O11" s="19"/>
      <c r="P11" s="19"/>
      <c r="Q11" s="19"/>
      <c r="R11" s="31"/>
      <c r="S11" s="172">
        <f t="shared" ref="S11:S15" si="22">DL11*C11</f>
        <v>0</v>
      </c>
      <c r="T11" s="5"/>
      <c r="U11" s="13"/>
      <c r="V11" s="5"/>
      <c r="W11" s="5" t="str">
        <f t="shared" si="2"/>
        <v/>
      </c>
      <c r="X11" s="5"/>
      <c r="Y11" s="5"/>
      <c r="Z11" s="5"/>
      <c r="AA11" s="16" t="s">
        <v>305</v>
      </c>
      <c r="AB11" s="15">
        <v>7</v>
      </c>
      <c r="AC11" s="21"/>
      <c r="AD11" s="21"/>
      <c r="AE11" s="19"/>
      <c r="AF11" s="21"/>
      <c r="AG11" s="19"/>
      <c r="AH11" s="19"/>
      <c r="AI11" s="19"/>
      <c r="AJ11" s="19"/>
      <c r="AK11" s="19"/>
      <c r="AL11" s="19"/>
      <c r="AM11" s="19"/>
      <c r="AN11" s="19"/>
      <c r="AO11" s="19"/>
      <c r="AP11" s="15">
        <f>SUM(AQ11:BJ11)*(AB11+AC11+AD11+AF11)</f>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3"/>
        <v>0</v>
      </c>
      <c r="BX11" s="42">
        <f t="shared" si="8"/>
        <v>0</v>
      </c>
      <c r="BY11" s="168">
        <f>AC11</f>
        <v>0</v>
      </c>
      <c r="BZ11" s="43">
        <f t="shared" si="10"/>
        <v>0</v>
      </c>
      <c r="CA11" s="38" t="str">
        <f t="shared" si="11"/>
        <v>-</v>
      </c>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CW11" s="38" t="str">
        <f t="shared" si="4"/>
        <v>-</v>
      </c>
      <c r="CX11" s="38">
        <f t="shared" si="5"/>
        <v>0</v>
      </c>
      <c r="DA11" s="172">
        <v>7</v>
      </c>
      <c r="DB11" s="32" t="str">
        <f t="shared" si="20"/>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6"/>
        <v>0</v>
      </c>
    </row>
    <row r="12" spans="1:137" x14ac:dyDescent="0.25">
      <c r="B12" s="16" t="s">
        <v>288</v>
      </c>
      <c r="C12" s="15">
        <v>45</v>
      </c>
      <c r="D12" s="20"/>
      <c r="E12" s="20"/>
      <c r="F12" s="20"/>
      <c r="G12" s="20"/>
      <c r="H12" s="20"/>
      <c r="I12" s="20"/>
      <c r="J12" s="20"/>
      <c r="K12" s="20"/>
      <c r="L12" s="20"/>
      <c r="M12" s="20"/>
      <c r="N12" s="20"/>
      <c r="O12" s="20"/>
      <c r="P12" s="20"/>
      <c r="Q12" s="20"/>
      <c r="R12" s="31"/>
      <c r="S12" s="172">
        <f t="shared" si="22"/>
        <v>0</v>
      </c>
      <c r="T12" s="5"/>
      <c r="U12" s="13"/>
      <c r="V12" s="5"/>
      <c r="W12" s="5" t="str">
        <f t="shared" si="2"/>
        <v/>
      </c>
      <c r="X12" s="5"/>
      <c r="Y12" s="5"/>
      <c r="Z12" s="5"/>
      <c r="AA12" s="16" t="s">
        <v>305</v>
      </c>
      <c r="AB12" s="15">
        <v>7</v>
      </c>
      <c r="AC12" s="21"/>
      <c r="AD12" s="21"/>
      <c r="AE12" s="20"/>
      <c r="AF12" s="21"/>
      <c r="AG12" s="20"/>
      <c r="AH12" s="20"/>
      <c r="AI12" s="20"/>
      <c r="AJ12" s="20"/>
      <c r="AK12" s="20"/>
      <c r="AL12" s="20"/>
      <c r="AM12" s="20"/>
      <c r="AN12" s="20"/>
      <c r="AO12" s="20"/>
      <c r="AP12" s="15">
        <f>SUM(AQ12:BJ12)*(AB12+AC12+AD12+AF12)</f>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3"/>
        <v>0</v>
      </c>
      <c r="BX12" s="42">
        <f t="shared" si="8"/>
        <v>0</v>
      </c>
      <c r="BY12" s="168">
        <f t="shared" ref="BY12:BY14" si="23">AC12</f>
        <v>0</v>
      </c>
      <c r="BZ12" s="43">
        <f t="shared" si="10"/>
        <v>0</v>
      </c>
      <c r="CA12" s="38" t="str">
        <f t="shared" si="11"/>
        <v>-</v>
      </c>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CW12" s="38" t="str">
        <f t="shared" si="4"/>
        <v>-</v>
      </c>
      <c r="CX12" s="38">
        <f t="shared" si="5"/>
        <v>0</v>
      </c>
      <c r="DA12" s="172">
        <v>8</v>
      </c>
      <c r="DB12" s="32" t="str">
        <f t="shared" si="20"/>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6"/>
        <v>0</v>
      </c>
    </row>
    <row r="13" spans="1:137" x14ac:dyDescent="0.25">
      <c r="B13" s="16" t="s">
        <v>289</v>
      </c>
      <c r="C13" s="15">
        <v>50</v>
      </c>
      <c r="D13" s="19"/>
      <c r="E13" s="19"/>
      <c r="F13" s="19"/>
      <c r="G13" s="19"/>
      <c r="H13" s="19"/>
      <c r="I13" s="19"/>
      <c r="J13" s="19"/>
      <c r="K13" s="19"/>
      <c r="L13" s="19"/>
      <c r="M13" s="19"/>
      <c r="N13" s="19"/>
      <c r="O13" s="19"/>
      <c r="P13" s="19"/>
      <c r="Q13" s="19"/>
      <c r="R13" s="31"/>
      <c r="S13" s="172">
        <f t="shared" si="22"/>
        <v>0</v>
      </c>
      <c r="T13" s="5"/>
      <c r="U13" s="13"/>
      <c r="V13" s="5"/>
      <c r="W13" s="5" t="str">
        <f t="shared" si="2"/>
        <v/>
      </c>
      <c r="X13" s="5"/>
      <c r="Y13" s="5"/>
      <c r="Z13" s="5"/>
      <c r="AA13" s="16" t="s">
        <v>305</v>
      </c>
      <c r="AB13" s="15">
        <v>7</v>
      </c>
      <c r="AC13" s="21"/>
      <c r="AD13" s="21"/>
      <c r="AE13" s="19"/>
      <c r="AF13" s="21"/>
      <c r="AG13" s="19"/>
      <c r="AH13" s="19"/>
      <c r="AI13" s="19"/>
      <c r="AJ13" s="19"/>
      <c r="AK13" s="19"/>
      <c r="AL13" s="19"/>
      <c r="AM13" s="19"/>
      <c r="AN13" s="19"/>
      <c r="AO13" s="19"/>
      <c r="AP13" s="15">
        <f>SUM(AQ13:BJ13)*(AB13+AC13+AD13+AF13)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3"/>
        <v>0</v>
      </c>
      <c r="BX13" s="42">
        <f t="shared" si="8"/>
        <v>0</v>
      </c>
      <c r="BY13" s="168">
        <f t="shared" si="23"/>
        <v>0</v>
      </c>
      <c r="BZ13" s="43">
        <f t="shared" si="10"/>
        <v>0</v>
      </c>
      <c r="CA13" s="38" t="str">
        <f t="shared" si="11"/>
        <v>-</v>
      </c>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CW13" s="38" t="str">
        <f t="shared" si="4"/>
        <v>-</v>
      </c>
      <c r="CX13" s="38">
        <f t="shared" si="5"/>
        <v>0</v>
      </c>
      <c r="DA13" s="172">
        <v>9</v>
      </c>
      <c r="DB13" s="32" t="str">
        <f t="shared" si="20"/>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6"/>
        <v>0</v>
      </c>
    </row>
    <row r="14" spans="1:137" x14ac:dyDescent="0.25">
      <c r="B14" s="51" t="s">
        <v>290</v>
      </c>
      <c r="C14" s="15">
        <v>55</v>
      </c>
      <c r="D14" s="20"/>
      <c r="E14" s="20"/>
      <c r="F14" s="20"/>
      <c r="G14" s="20"/>
      <c r="H14" s="20"/>
      <c r="I14" s="20"/>
      <c r="J14" s="20"/>
      <c r="K14" s="20"/>
      <c r="L14" s="20"/>
      <c r="M14" s="20"/>
      <c r="N14" s="20"/>
      <c r="O14" s="20"/>
      <c r="P14" s="20"/>
      <c r="Q14" s="20"/>
      <c r="R14" s="31"/>
      <c r="S14" s="172">
        <f t="shared" si="22"/>
        <v>0</v>
      </c>
      <c r="T14" s="5"/>
      <c r="U14" s="13"/>
      <c r="V14" s="5"/>
      <c r="W14" s="5" t="str">
        <f t="shared" si="2"/>
        <v/>
      </c>
      <c r="X14" s="5"/>
      <c r="Y14" s="5"/>
      <c r="Z14" s="5"/>
      <c r="AA14" s="16" t="s">
        <v>305</v>
      </c>
      <c r="AB14" s="15">
        <v>7</v>
      </c>
      <c r="AC14" s="21"/>
      <c r="AD14" s="21"/>
      <c r="AE14" s="20"/>
      <c r="AF14" s="21"/>
      <c r="AG14" s="20"/>
      <c r="AH14" s="20"/>
      <c r="AI14" s="20"/>
      <c r="AJ14" s="20"/>
      <c r="AK14" s="20"/>
      <c r="AL14" s="20"/>
      <c r="AM14" s="20"/>
      <c r="AN14" s="20"/>
      <c r="AO14" s="20"/>
      <c r="AP14" s="15">
        <f>SUM(AQ14:BJ14)*(AB14+AC14+AD14+AF14)</f>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3"/>
        <v>0</v>
      </c>
      <c r="BX14" s="42">
        <f t="shared" si="8"/>
        <v>0</v>
      </c>
      <c r="BY14" s="168">
        <f t="shared" si="23"/>
        <v>0</v>
      </c>
      <c r="BZ14" s="43">
        <f t="shared" si="10"/>
        <v>0</v>
      </c>
      <c r="CA14" s="38" t="str">
        <f t="shared" si="11"/>
        <v>-</v>
      </c>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CW14" s="38" t="str">
        <f t="shared" si="4"/>
        <v>-</v>
      </c>
      <c r="CX14" s="38">
        <f t="shared" si="5"/>
        <v>0</v>
      </c>
      <c r="DA14" s="172">
        <v>10</v>
      </c>
      <c r="DB14" s="32" t="str">
        <f t="shared" si="20"/>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6"/>
        <v>0</v>
      </c>
    </row>
    <row r="15" spans="1:137" x14ac:dyDescent="0.25">
      <c r="B15" s="16" t="s">
        <v>291</v>
      </c>
      <c r="C15" s="15">
        <v>400</v>
      </c>
      <c r="D15" s="19"/>
      <c r="E15" s="19"/>
      <c r="F15" s="19"/>
      <c r="G15" s="19"/>
      <c r="H15" s="19"/>
      <c r="I15" s="19"/>
      <c r="J15" s="19"/>
      <c r="K15" s="19"/>
      <c r="L15" s="19"/>
      <c r="M15" s="19"/>
      <c r="N15" s="19"/>
      <c r="O15" s="19"/>
      <c r="P15" s="19"/>
      <c r="Q15" s="19"/>
      <c r="R15" s="31"/>
      <c r="S15" s="172">
        <f t="shared" si="22"/>
        <v>0</v>
      </c>
      <c r="T15" s="5"/>
      <c r="U15" s="13"/>
      <c r="V15" s="5"/>
      <c r="W15" s="5" t="str">
        <f t="shared" si="2"/>
        <v/>
      </c>
      <c r="X15" s="5"/>
      <c r="Y15" s="5"/>
      <c r="Z15" s="5"/>
      <c r="AA15" s="16" t="s">
        <v>306</v>
      </c>
      <c r="AB15" s="15">
        <v>8</v>
      </c>
      <c r="AC15" s="19"/>
      <c r="AD15" s="19"/>
      <c r="AE15" s="21"/>
      <c r="AF15" s="19"/>
      <c r="AG15" s="19"/>
      <c r="AH15" s="19"/>
      <c r="AI15" s="19"/>
      <c r="AJ15" s="19"/>
      <c r="AK15" s="19"/>
      <c r="AL15" s="19"/>
      <c r="AM15" s="19"/>
      <c r="AN15" s="19"/>
      <c r="AO15" s="19"/>
      <c r="AP15" s="15">
        <f>SUM(AQ15:BJ15)*(AB15+AE15)</f>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3"/>
        <v>0</v>
      </c>
      <c r="BX15" s="42">
        <f t="shared" si="8"/>
        <v>0</v>
      </c>
      <c r="BY15" s="168"/>
      <c r="BZ15" s="43">
        <f>BX15*BY15</f>
        <v>0</v>
      </c>
      <c r="CA15" s="38" t="str">
        <f t="shared" si="11"/>
        <v>-</v>
      </c>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CW15" s="38" t="str">
        <f t="shared" si="4"/>
        <v>-</v>
      </c>
      <c r="CX15" s="38">
        <f t="shared" si="5"/>
        <v>0</v>
      </c>
      <c r="DA15" s="172">
        <v>11</v>
      </c>
      <c r="DB15" s="32" t="str">
        <f t="shared" si="20"/>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6"/>
        <v>0</v>
      </c>
    </row>
    <row r="16" spans="1:137" x14ac:dyDescent="0.25">
      <c r="B16" s="16" t="s">
        <v>292</v>
      </c>
      <c r="C16" s="15">
        <v>250</v>
      </c>
      <c r="D16" s="20"/>
      <c r="E16" s="20"/>
      <c r="F16" s="21"/>
      <c r="G16" s="21"/>
      <c r="H16" s="21"/>
      <c r="I16" s="21"/>
      <c r="J16" s="20"/>
      <c r="K16" s="20"/>
      <c r="L16" s="20"/>
      <c r="M16" s="20"/>
      <c r="N16" s="20"/>
      <c r="O16" s="20"/>
      <c r="P16" s="20"/>
      <c r="Q16" s="20"/>
      <c r="R16" s="31"/>
      <c r="S16" s="15">
        <f>DL16*(C16+50*SUM(F16:I16))</f>
        <v>0</v>
      </c>
      <c r="T16" s="5"/>
      <c r="U16" s="13"/>
      <c r="V16" s="5"/>
      <c r="W16" s="5" t="str">
        <f t="shared" si="2"/>
        <v/>
      </c>
      <c r="X16" s="5"/>
      <c r="Y16" s="5"/>
      <c r="Z16" s="5"/>
      <c r="AA16" s="16" t="s">
        <v>306</v>
      </c>
      <c r="AB16" s="15">
        <v>8</v>
      </c>
      <c r="AC16" s="20"/>
      <c r="AD16" s="20"/>
      <c r="AE16" s="21"/>
      <c r="AF16" s="20"/>
      <c r="AG16" s="20"/>
      <c r="AH16" s="20"/>
      <c r="AI16" s="20"/>
      <c r="AJ16" s="20"/>
      <c r="AK16" s="20"/>
      <c r="AL16" s="20"/>
      <c r="AM16" s="20"/>
      <c r="AN16" s="20"/>
      <c r="AO16" s="20"/>
      <c r="AP16" s="15">
        <f>SUM(AQ16:BJ16)*(AB16+AE16)</f>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3"/>
        <v>0</v>
      </c>
      <c r="BX16" s="42">
        <f t="shared" si="8"/>
        <v>0</v>
      </c>
      <c r="BY16" s="168"/>
      <c r="BZ16" s="43">
        <f t="shared" si="10"/>
        <v>0</v>
      </c>
      <c r="CA16" s="38" t="str">
        <f t="shared" si="11"/>
        <v>-</v>
      </c>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4">IF(BF15="",CQ15,CQ15+1)</f>
        <v>1</v>
      </c>
      <c r="CR16" s="172">
        <f t="shared" si="24"/>
        <v>1</v>
      </c>
      <c r="CS16" s="172">
        <f t="shared" si="24"/>
        <v>1</v>
      </c>
      <c r="CT16" s="172">
        <f t="shared" si="24"/>
        <v>1</v>
      </c>
      <c r="CU16" s="172">
        <f t="shared" si="24"/>
        <v>1</v>
      </c>
      <c r="CW16" s="38" t="str">
        <f t="shared" si="4"/>
        <v>-</v>
      </c>
      <c r="CX16" s="38">
        <f t="shared" si="5"/>
        <v>0</v>
      </c>
      <c r="DA16" s="172">
        <v>12</v>
      </c>
      <c r="DB16" s="32" t="str">
        <f t="shared" si="20"/>
        <v xml:space="preserve">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6"/>
        <v>0</v>
      </c>
    </row>
    <row r="17" spans="1:137" x14ac:dyDescent="0.25">
      <c r="B17" s="16" t="s">
        <v>292</v>
      </c>
      <c r="C17" s="15">
        <v>250</v>
      </c>
      <c r="D17" s="19"/>
      <c r="E17" s="19"/>
      <c r="F17" s="21"/>
      <c r="G17" s="21"/>
      <c r="H17" s="21"/>
      <c r="I17" s="21"/>
      <c r="J17" s="19"/>
      <c r="K17" s="19"/>
      <c r="L17" s="19"/>
      <c r="M17" s="19"/>
      <c r="N17" s="19"/>
      <c r="O17" s="19"/>
      <c r="P17" s="19"/>
      <c r="Q17" s="19"/>
      <c r="R17" s="31"/>
      <c r="S17" s="172">
        <f t="shared" ref="S17:S19" si="25">DL17*(C17+50*SUM(F17:I17))</f>
        <v>0</v>
      </c>
      <c r="T17" s="5"/>
      <c r="U17" s="13"/>
      <c r="V17" s="5"/>
      <c r="W17" s="5" t="str">
        <f t="shared" si="2"/>
        <v/>
      </c>
      <c r="X17" s="5"/>
      <c r="Y17" s="5"/>
      <c r="Z17" s="5"/>
      <c r="AA17" s="16" t="s">
        <v>307</v>
      </c>
      <c r="AB17" s="15">
        <v>75</v>
      </c>
      <c r="AC17" s="19"/>
      <c r="AD17" s="19"/>
      <c r="AE17" s="19"/>
      <c r="AF17" s="19"/>
      <c r="AG17" s="19"/>
      <c r="AH17" s="19"/>
      <c r="AI17" s="19"/>
      <c r="AJ17" s="19"/>
      <c r="AK17" s="19"/>
      <c r="AL17" s="19"/>
      <c r="AM17" s="19"/>
      <c r="AN17" s="19"/>
      <c r="AO17" s="19"/>
      <c r="AP17" s="15">
        <f>SUM(AQ17:BJ17)*AB17</f>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3"/>
        <v>0</v>
      </c>
      <c r="BX17" s="42">
        <f t="shared" si="8"/>
        <v>0</v>
      </c>
      <c r="BY17" s="168"/>
      <c r="BZ17" s="43">
        <f t="shared" si="10"/>
        <v>0</v>
      </c>
      <c r="CA17" s="38" t="str">
        <f t="shared" si="11"/>
        <v>-</v>
      </c>
      <c r="CB17" s="172">
        <f t="shared" ref="CB17:CQ32" si="26">IF(AQ16="",CB16,CB16+1)</f>
        <v>1</v>
      </c>
      <c r="CC17" s="172">
        <f t="shared" si="26"/>
        <v>1</v>
      </c>
      <c r="CD17" s="172">
        <f t="shared" si="26"/>
        <v>1</v>
      </c>
      <c r="CE17" s="172">
        <f t="shared" si="26"/>
        <v>1</v>
      </c>
      <c r="CF17" s="172">
        <f t="shared" si="26"/>
        <v>1</v>
      </c>
      <c r="CG17" s="172">
        <f t="shared" si="26"/>
        <v>1</v>
      </c>
      <c r="CH17" s="172">
        <f t="shared" si="26"/>
        <v>1</v>
      </c>
      <c r="CI17" s="172">
        <f t="shared" si="26"/>
        <v>1</v>
      </c>
      <c r="CJ17" s="172">
        <f t="shared" si="26"/>
        <v>1</v>
      </c>
      <c r="CK17" s="172">
        <f t="shared" si="26"/>
        <v>1</v>
      </c>
      <c r="CL17" s="172">
        <f t="shared" si="26"/>
        <v>1</v>
      </c>
      <c r="CM17" s="172">
        <f t="shared" si="26"/>
        <v>1</v>
      </c>
      <c r="CN17" s="172">
        <f t="shared" si="26"/>
        <v>1</v>
      </c>
      <c r="CO17" s="172">
        <f t="shared" si="26"/>
        <v>1</v>
      </c>
      <c r="CP17" s="172">
        <f t="shared" si="26"/>
        <v>1</v>
      </c>
      <c r="CQ17" s="172">
        <f t="shared" si="24"/>
        <v>1</v>
      </c>
      <c r="CR17" s="172">
        <f t="shared" si="24"/>
        <v>1</v>
      </c>
      <c r="CS17" s="172">
        <f t="shared" si="24"/>
        <v>1</v>
      </c>
      <c r="CT17" s="172">
        <f t="shared" si="24"/>
        <v>1</v>
      </c>
      <c r="CU17" s="172">
        <f t="shared" si="24"/>
        <v>1</v>
      </c>
      <c r="CW17" s="38" t="str">
        <f t="shared" si="4"/>
        <v>-</v>
      </c>
      <c r="CX17" s="38">
        <f t="shared" si="5"/>
        <v>0</v>
      </c>
      <c r="DB17" s="196"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6"/>
        <v>0</v>
      </c>
    </row>
    <row r="18" spans="1:137" x14ac:dyDescent="0.25">
      <c r="B18" s="16" t="s">
        <v>292</v>
      </c>
      <c r="C18" s="15">
        <v>250</v>
      </c>
      <c r="D18" s="20"/>
      <c r="E18" s="20"/>
      <c r="F18" s="21"/>
      <c r="G18" s="21"/>
      <c r="H18" s="21"/>
      <c r="I18" s="21"/>
      <c r="J18" s="20"/>
      <c r="K18" s="20"/>
      <c r="L18" s="20"/>
      <c r="M18" s="20"/>
      <c r="N18" s="20"/>
      <c r="O18" s="20"/>
      <c r="P18" s="20"/>
      <c r="Q18" s="20"/>
      <c r="R18" s="31"/>
      <c r="S18" s="172">
        <f t="shared" si="25"/>
        <v>0</v>
      </c>
      <c r="T18" s="5"/>
      <c r="U18" s="13"/>
      <c r="V18" s="5"/>
      <c r="W18" s="5" t="str">
        <f t="shared" si="2"/>
        <v/>
      </c>
      <c r="X18" s="5"/>
      <c r="Y18" s="5"/>
      <c r="Z18" s="5"/>
      <c r="AA18" s="16" t="s">
        <v>308</v>
      </c>
      <c r="AB18" s="15">
        <v>8</v>
      </c>
      <c r="AC18" s="20"/>
      <c r="AD18" s="20"/>
      <c r="AE18" s="20"/>
      <c r="AF18" s="20"/>
      <c r="AG18" s="20"/>
      <c r="AH18" s="20"/>
      <c r="AI18" s="20"/>
      <c r="AJ18" s="20"/>
      <c r="AK18" s="20"/>
      <c r="AL18" s="20"/>
      <c r="AM18" s="20"/>
      <c r="AN18" s="20"/>
      <c r="AO18" s="20"/>
      <c r="AP18" s="15">
        <f>SUM(AQ18:BJ18)*AB18</f>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3"/>
        <v>0</v>
      </c>
      <c r="BX18" s="42">
        <f t="shared" si="8"/>
        <v>0</v>
      </c>
      <c r="BY18" s="168"/>
      <c r="BZ18" s="43">
        <f>BX18*BY18</f>
        <v>0</v>
      </c>
      <c r="CA18" s="38" t="str">
        <f t="shared" si="11"/>
        <v>-</v>
      </c>
      <c r="CB18" s="172">
        <f t="shared" si="26"/>
        <v>1</v>
      </c>
      <c r="CC18" s="172">
        <f t="shared" si="26"/>
        <v>1</v>
      </c>
      <c r="CD18" s="172">
        <f t="shared" si="26"/>
        <v>1</v>
      </c>
      <c r="CE18" s="172">
        <f t="shared" si="26"/>
        <v>1</v>
      </c>
      <c r="CF18" s="172">
        <f t="shared" si="26"/>
        <v>1</v>
      </c>
      <c r="CG18" s="172">
        <f t="shared" si="26"/>
        <v>1</v>
      </c>
      <c r="CH18" s="172">
        <f t="shared" si="26"/>
        <v>1</v>
      </c>
      <c r="CI18" s="172">
        <f t="shared" si="26"/>
        <v>1</v>
      </c>
      <c r="CJ18" s="172">
        <f t="shared" si="26"/>
        <v>1</v>
      </c>
      <c r="CK18" s="172">
        <f t="shared" si="26"/>
        <v>1</v>
      </c>
      <c r="CL18" s="172">
        <f t="shared" si="26"/>
        <v>1</v>
      </c>
      <c r="CM18" s="172">
        <f t="shared" si="26"/>
        <v>1</v>
      </c>
      <c r="CN18" s="172">
        <f t="shared" si="26"/>
        <v>1</v>
      </c>
      <c r="CO18" s="172">
        <f t="shared" si="26"/>
        <v>1</v>
      </c>
      <c r="CP18" s="172">
        <f t="shared" si="26"/>
        <v>1</v>
      </c>
      <c r="CQ18" s="172">
        <f t="shared" si="24"/>
        <v>1</v>
      </c>
      <c r="CR18" s="172">
        <f t="shared" si="24"/>
        <v>1</v>
      </c>
      <c r="CS18" s="172">
        <f t="shared" si="24"/>
        <v>1</v>
      </c>
      <c r="CT18" s="172">
        <f t="shared" si="24"/>
        <v>1</v>
      </c>
      <c r="CU18" s="172">
        <f t="shared" si="24"/>
        <v>1</v>
      </c>
      <c r="CW18" s="38" t="str">
        <f t="shared" si="4"/>
        <v>-</v>
      </c>
      <c r="CX18" s="38">
        <f t="shared" si="5"/>
        <v>0</v>
      </c>
      <c r="DA18" s="172"/>
      <c r="DB18" s="32" t="str">
        <f>IF(DB19="","",CONCATENATE("Warband ",CZ19," ",DG18))</f>
        <v/>
      </c>
      <c r="DD18" s="172">
        <f t="shared" si="18"/>
        <v>1</v>
      </c>
      <c r="DE18" s="172">
        <v>16</v>
      </c>
      <c r="DG18" s="49" t="str">
        <f>CONCATENATE("   ",DH18,"/",DI18,IF(DH18&gt;DI18," !",""))</f>
        <v xml:space="preserve">   0/12</v>
      </c>
      <c r="DH18" s="172">
        <f t="shared" ref="DH18" si="27">INDEX($CB$1:$CU$1,CZ19)+DJ18</f>
        <v>0</v>
      </c>
      <c r="DI18" s="172">
        <f t="shared" ref="DI18" si="28">IF(OR(DB19=$CW$20,DB19=$CW$21,DB19=$CW$22,),0,12)</f>
        <v>12</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6"/>
        <v>0</v>
      </c>
    </row>
    <row r="19" spans="1:137" x14ac:dyDescent="0.25">
      <c r="B19" s="16" t="s">
        <v>292</v>
      </c>
      <c r="C19" s="15">
        <v>250</v>
      </c>
      <c r="D19" s="19"/>
      <c r="E19" s="19"/>
      <c r="F19" s="21"/>
      <c r="G19" s="21"/>
      <c r="H19" s="21"/>
      <c r="I19" s="21"/>
      <c r="J19" s="19"/>
      <c r="K19" s="19"/>
      <c r="L19" s="19"/>
      <c r="M19" s="19"/>
      <c r="N19" s="19"/>
      <c r="O19" s="19"/>
      <c r="P19" s="19"/>
      <c r="Q19" s="19"/>
      <c r="R19" s="31"/>
      <c r="S19" s="172">
        <f t="shared" si="25"/>
        <v>0</v>
      </c>
      <c r="T19" s="5"/>
      <c r="U19" s="13"/>
      <c r="V19" s="5"/>
      <c r="W19" s="5" t="str">
        <f t="shared" si="2"/>
        <v/>
      </c>
      <c r="X19" s="5"/>
      <c r="Y19" s="5"/>
      <c r="Z19" s="5"/>
      <c r="AA19" s="16" t="s">
        <v>309</v>
      </c>
      <c r="AB19" s="15">
        <v>20</v>
      </c>
      <c r="AC19" s="19"/>
      <c r="AD19" s="19"/>
      <c r="AE19" s="19"/>
      <c r="AF19" s="19"/>
      <c r="AG19" s="19"/>
      <c r="AH19" s="19"/>
      <c r="AI19" s="19"/>
      <c r="AJ19" s="19"/>
      <c r="AK19" s="19"/>
      <c r="AL19" s="19"/>
      <c r="AM19" s="19"/>
      <c r="AN19" s="19"/>
      <c r="AO19" s="19"/>
      <c r="AP19" s="15">
        <f>SUM(AQ19:BJ19)*AB19</f>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3"/>
        <v>0</v>
      </c>
      <c r="BX19" s="42">
        <f t="shared" si="8"/>
        <v>0</v>
      </c>
      <c r="BY19" s="168"/>
      <c r="BZ19" s="43">
        <f t="shared" si="10"/>
        <v>0</v>
      </c>
      <c r="CA19" s="38" t="str">
        <f t="shared" si="11"/>
        <v>-</v>
      </c>
      <c r="CB19" s="172">
        <f t="shared" si="26"/>
        <v>1</v>
      </c>
      <c r="CC19" s="172">
        <f t="shared" si="26"/>
        <v>1</v>
      </c>
      <c r="CD19" s="172">
        <f t="shared" si="26"/>
        <v>1</v>
      </c>
      <c r="CE19" s="172">
        <f t="shared" si="26"/>
        <v>1</v>
      </c>
      <c r="CF19" s="172">
        <f t="shared" si="26"/>
        <v>1</v>
      </c>
      <c r="CG19" s="172">
        <f t="shared" si="26"/>
        <v>1</v>
      </c>
      <c r="CH19" s="172">
        <f t="shared" si="26"/>
        <v>1</v>
      </c>
      <c r="CI19" s="172">
        <f t="shared" si="26"/>
        <v>1</v>
      </c>
      <c r="CJ19" s="172">
        <f t="shared" si="26"/>
        <v>1</v>
      </c>
      <c r="CK19" s="172">
        <f t="shared" si="26"/>
        <v>1</v>
      </c>
      <c r="CL19" s="172">
        <f t="shared" si="26"/>
        <v>1</v>
      </c>
      <c r="CM19" s="172">
        <f t="shared" si="26"/>
        <v>1</v>
      </c>
      <c r="CN19" s="172">
        <f t="shared" si="26"/>
        <v>1</v>
      </c>
      <c r="CO19" s="172">
        <f t="shared" si="26"/>
        <v>1</v>
      </c>
      <c r="CP19" s="172">
        <f t="shared" si="26"/>
        <v>1</v>
      </c>
      <c r="CQ19" s="172">
        <f t="shared" si="24"/>
        <v>1</v>
      </c>
      <c r="CR19" s="172">
        <f t="shared" si="24"/>
        <v>1</v>
      </c>
      <c r="CS19" s="172">
        <f t="shared" si="24"/>
        <v>1</v>
      </c>
      <c r="CT19" s="172">
        <f t="shared" si="24"/>
        <v>1</v>
      </c>
      <c r="CU19" s="172">
        <f t="shared" si="24"/>
        <v>1</v>
      </c>
      <c r="CW19" s="38" t="str">
        <f t="shared" si="4"/>
        <v>-</v>
      </c>
      <c r="CX19" s="38">
        <f t="shared" si="5"/>
        <v>0</v>
      </c>
      <c r="CZ19" s="172">
        <v>2</v>
      </c>
      <c r="DA19" s="172" t="s">
        <v>278</v>
      </c>
      <c r="DB19" s="32" t="str">
        <f>T(LOOKUP(CZ19,$DM$1:$EF$1,$DM$2:$EF$2))</f>
        <v/>
      </c>
      <c r="DD19" s="172">
        <f t="shared" si="18"/>
        <v>1</v>
      </c>
      <c r="DE19" s="172">
        <v>17</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6"/>
        <v>0</v>
      </c>
    </row>
    <row r="20" spans="1:137" x14ac:dyDescent="0.25">
      <c r="A20" s="15" t="s">
        <v>36</v>
      </c>
      <c r="B20" s="16" t="s">
        <v>297</v>
      </c>
      <c r="C20" s="15">
        <v>175</v>
      </c>
      <c r="D20" s="20"/>
      <c r="E20" s="20"/>
      <c r="F20" s="20"/>
      <c r="G20" s="20"/>
      <c r="H20" s="20"/>
      <c r="I20" s="20"/>
      <c r="J20" s="20"/>
      <c r="K20" s="20"/>
      <c r="L20" s="20"/>
      <c r="M20" s="20"/>
      <c r="N20" s="20"/>
      <c r="O20" s="20"/>
      <c r="P20" s="20"/>
      <c r="Q20" s="20"/>
      <c r="R20" s="31"/>
      <c r="S20" s="172">
        <f t="shared" ref="S20:S22" si="29">DL20*C20</f>
        <v>0</v>
      </c>
      <c r="T20" s="5"/>
      <c r="U20" s="13"/>
      <c r="V20" s="5"/>
      <c r="W20" s="5" t="str">
        <f t="shared" si="2"/>
        <v/>
      </c>
      <c r="X20" s="5"/>
      <c r="Y20" s="5"/>
      <c r="Z20" s="5"/>
      <c r="AA20" s="22" t="s">
        <v>310</v>
      </c>
      <c r="AB20" s="15">
        <v>22</v>
      </c>
      <c r="AC20" s="20"/>
      <c r="AD20" s="20"/>
      <c r="AE20" s="20"/>
      <c r="AF20" s="20"/>
      <c r="AG20" s="20"/>
      <c r="AH20" s="20"/>
      <c r="AI20" s="20"/>
      <c r="AJ20" s="20"/>
      <c r="AK20" s="20"/>
      <c r="AL20" s="20"/>
      <c r="AM20" s="20"/>
      <c r="AN20" s="20"/>
      <c r="AO20" s="20"/>
      <c r="AP20" s="15">
        <f>SUM(AQ20:BJ20)*AB20</f>
        <v>0</v>
      </c>
      <c r="AQ20" s="28"/>
      <c r="AR20" s="29"/>
      <c r="AS20" s="29"/>
      <c r="AT20" s="29"/>
      <c r="AU20" s="29"/>
      <c r="AV20" s="29"/>
      <c r="AW20" s="29"/>
      <c r="AX20" s="29"/>
      <c r="AY20" s="29"/>
      <c r="AZ20" s="29"/>
      <c r="BA20" s="29"/>
      <c r="BB20" s="29"/>
      <c r="BC20" s="29"/>
      <c r="BD20" s="29"/>
      <c r="BE20" s="29"/>
      <c r="BF20" s="29"/>
      <c r="BG20" s="29"/>
      <c r="BH20" s="29"/>
      <c r="BI20" s="29"/>
      <c r="BJ20" s="30"/>
      <c r="BV20" s="168">
        <v>1</v>
      </c>
      <c r="BW20" s="40">
        <f t="shared" si="3"/>
        <v>0</v>
      </c>
      <c r="BX20" s="42">
        <f t="shared" si="8"/>
        <v>0</v>
      </c>
      <c r="BY20" s="168"/>
      <c r="BZ20" s="43">
        <f t="shared" si="10"/>
        <v>0</v>
      </c>
      <c r="CA20" s="38" t="str">
        <f t="shared" si="11"/>
        <v>-</v>
      </c>
      <c r="CB20" s="172">
        <f t="shared" si="26"/>
        <v>1</v>
      </c>
      <c r="CC20" s="172">
        <f t="shared" si="26"/>
        <v>1</v>
      </c>
      <c r="CD20" s="172">
        <f t="shared" si="26"/>
        <v>1</v>
      </c>
      <c r="CE20" s="172">
        <f t="shared" si="26"/>
        <v>1</v>
      </c>
      <c r="CF20" s="172">
        <f t="shared" si="26"/>
        <v>1</v>
      </c>
      <c r="CG20" s="172">
        <f t="shared" si="26"/>
        <v>1</v>
      </c>
      <c r="CH20" s="172">
        <f t="shared" si="26"/>
        <v>1</v>
      </c>
      <c r="CI20" s="172">
        <f t="shared" si="26"/>
        <v>1</v>
      </c>
      <c r="CJ20" s="172">
        <f t="shared" si="26"/>
        <v>1</v>
      </c>
      <c r="CK20" s="172">
        <f t="shared" si="26"/>
        <v>1</v>
      </c>
      <c r="CL20" s="172">
        <f t="shared" si="26"/>
        <v>1</v>
      </c>
      <c r="CM20" s="172">
        <f t="shared" si="26"/>
        <v>1</v>
      </c>
      <c r="CN20" s="172">
        <f t="shared" si="26"/>
        <v>1</v>
      </c>
      <c r="CO20" s="172">
        <f t="shared" si="26"/>
        <v>1</v>
      </c>
      <c r="CP20" s="172">
        <f t="shared" si="26"/>
        <v>1</v>
      </c>
      <c r="CQ20" s="172">
        <f t="shared" si="24"/>
        <v>1</v>
      </c>
      <c r="CR20" s="172">
        <f t="shared" si="24"/>
        <v>1</v>
      </c>
      <c r="CS20" s="172">
        <f t="shared" si="24"/>
        <v>1</v>
      </c>
      <c r="CT20" s="172">
        <f t="shared" si="24"/>
        <v>1</v>
      </c>
      <c r="CU20" s="172">
        <f t="shared" si="24"/>
        <v>1</v>
      </c>
      <c r="CW20" s="38" t="str">
        <f t="shared" si="4"/>
        <v>-</v>
      </c>
      <c r="CX20" s="38">
        <f t="shared" si="5"/>
        <v>0</v>
      </c>
      <c r="DA20" s="172">
        <v>1</v>
      </c>
      <c r="DB20" s="32" t="str">
        <f t="shared" ref="DB20:DB31" si="30">T(CONCATENATE(LOOKUP(DA20,CC$3:CC$80,AR$3:AR$80)," ",LOOKUP(DA20,CC$3:CC$80,$CA$3:$CA$80)))</f>
        <v xml:space="preserve"> </v>
      </c>
      <c r="DD20" s="172">
        <f t="shared" si="18"/>
        <v>1</v>
      </c>
      <c r="DE20" s="172">
        <v>18</v>
      </c>
      <c r="DL20" s="172">
        <f t="shared" si="13"/>
        <v>0</v>
      </c>
      <c r="DM20" s="172">
        <f t="shared" si="14"/>
        <v>1</v>
      </c>
      <c r="DN20" s="172">
        <f t="shared" si="15"/>
        <v>1</v>
      </c>
      <c r="DO20" s="172">
        <f t="shared" ref="DO20:DU35" si="31">IF(OR($CX19=0,ISERROR(SEARCH(DO$1,SUBSTITUTE($CX19,DY$1,"")))),DO19,DO19+1)</f>
        <v>1</v>
      </c>
      <c r="DP20" s="172">
        <f t="shared" si="31"/>
        <v>1</v>
      </c>
      <c r="DQ20" s="172">
        <f t="shared" si="31"/>
        <v>1</v>
      </c>
      <c r="DR20" s="172">
        <f t="shared" si="31"/>
        <v>1</v>
      </c>
      <c r="DS20" s="172">
        <f t="shared" si="31"/>
        <v>1</v>
      </c>
      <c r="DT20" s="172">
        <f t="shared" si="31"/>
        <v>1</v>
      </c>
      <c r="DU20" s="172">
        <f t="shared" si="31"/>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6"/>
        <v>0</v>
      </c>
    </row>
    <row r="21" spans="1:137" x14ac:dyDescent="0.25">
      <c r="A21" s="15" t="s">
        <v>36</v>
      </c>
      <c r="B21" s="16" t="s">
        <v>298</v>
      </c>
      <c r="C21" s="15">
        <v>250</v>
      </c>
      <c r="D21" s="19"/>
      <c r="E21" s="19"/>
      <c r="F21" s="19"/>
      <c r="G21" s="19"/>
      <c r="H21" s="19"/>
      <c r="I21" s="19"/>
      <c r="J21" s="19"/>
      <c r="K21" s="19"/>
      <c r="L21" s="19"/>
      <c r="M21" s="19"/>
      <c r="N21" s="19"/>
      <c r="O21" s="19"/>
      <c r="P21" s="19"/>
      <c r="Q21" s="19"/>
      <c r="S21" s="172">
        <f t="shared" si="29"/>
        <v>0</v>
      </c>
      <c r="T21" s="5"/>
      <c r="U21" s="13"/>
      <c r="V21" s="5"/>
      <c r="W21" s="5" t="str">
        <f t="shared" si="2"/>
        <v/>
      </c>
      <c r="X21" s="5"/>
      <c r="Y21" s="5"/>
      <c r="Z21" s="5"/>
      <c r="AA21" s="16" t="s">
        <v>311</v>
      </c>
      <c r="AB21" s="15">
        <v>80</v>
      </c>
      <c r="AC21" s="19"/>
      <c r="AD21" s="19"/>
      <c r="AE21" s="21"/>
      <c r="AF21" s="19"/>
      <c r="AG21" s="21"/>
      <c r="AH21" s="19"/>
      <c r="AI21" s="19"/>
      <c r="AJ21" s="19"/>
      <c r="AK21" s="19"/>
      <c r="AL21" s="19"/>
      <c r="AM21" s="19"/>
      <c r="AN21" s="19"/>
      <c r="AO21" s="19"/>
      <c r="AP21" s="15">
        <f>SUM(AQ21:BJ21)*(AB21+AE21+5*AG21)</f>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3"/>
        <v>0</v>
      </c>
      <c r="BX21" s="42">
        <f t="shared" si="8"/>
        <v>0</v>
      </c>
      <c r="BY21" s="168"/>
      <c r="BZ21" s="43">
        <f t="shared" si="10"/>
        <v>0</v>
      </c>
      <c r="CA21" s="38" t="str">
        <f t="shared" si="11"/>
        <v>-</v>
      </c>
      <c r="CB21" s="172">
        <f t="shared" si="26"/>
        <v>1</v>
      </c>
      <c r="CC21" s="172">
        <f t="shared" si="26"/>
        <v>1</v>
      </c>
      <c r="CD21" s="172">
        <f t="shared" si="26"/>
        <v>1</v>
      </c>
      <c r="CE21" s="172">
        <f t="shared" si="26"/>
        <v>1</v>
      </c>
      <c r="CF21" s="172">
        <f t="shared" si="26"/>
        <v>1</v>
      </c>
      <c r="CG21" s="172">
        <f t="shared" si="26"/>
        <v>1</v>
      </c>
      <c r="CH21" s="172">
        <f t="shared" si="26"/>
        <v>1</v>
      </c>
      <c r="CI21" s="172">
        <f t="shared" si="26"/>
        <v>1</v>
      </c>
      <c r="CJ21" s="172">
        <f t="shared" si="26"/>
        <v>1</v>
      </c>
      <c r="CK21" s="172">
        <f t="shared" si="26"/>
        <v>1</v>
      </c>
      <c r="CL21" s="172">
        <f t="shared" si="26"/>
        <v>1</v>
      </c>
      <c r="CM21" s="172">
        <f t="shared" si="26"/>
        <v>1</v>
      </c>
      <c r="CN21" s="172">
        <f t="shared" si="26"/>
        <v>1</v>
      </c>
      <c r="CO21" s="172">
        <f t="shared" si="26"/>
        <v>1</v>
      </c>
      <c r="CP21" s="172">
        <f t="shared" si="26"/>
        <v>1</v>
      </c>
      <c r="CQ21" s="172">
        <f t="shared" si="24"/>
        <v>1</v>
      </c>
      <c r="CR21" s="172">
        <f t="shared" si="24"/>
        <v>1</v>
      </c>
      <c r="CS21" s="172">
        <f t="shared" si="24"/>
        <v>1</v>
      </c>
      <c r="CT21" s="172">
        <f t="shared" si="24"/>
        <v>1</v>
      </c>
      <c r="CU21" s="172">
        <f t="shared" si="24"/>
        <v>1</v>
      </c>
      <c r="CW21" s="38" t="str">
        <f t="shared" ref="CW21:CW22" si="32">IF(R21=0,"-",CONCATENATE(B21,IF(SUM(D21:Q21)=0,""," with "),IF(D21=1,D$2,""),IF(D21=1,"; ",""),IF(E21=1,E$2,""),IF(E21=1,"; ",""),IF(F21=1,F$2,""),IF(F21=1,"; ",""),IF(G21=1,G$2,""),IF(G21=1,"; ",""),IF(H21=1,H$2,""),IF(H21=1,"; ",""),IF(I21=1,I$2,""),IF(I21=1,"; ",""),IF(J21=1,J$2,""),IF(J21=1,"; ",""),IF(K21=1,K$2,""),IF(K21=1,"; ",""),IF(L21=1,L$2,""),IF(L21=1,"; ",""),IF(M21=1,M$2,""),IF(M21=1,"; ",""),IF(N21=1,N$2,""),IF(N21=1,"; ",""),IF(O21=1,O$2,""),IF(O21=1,"; ",""),IF(P21=1,P$2,""),IF(P21=1,"; ",""),IF(Q21=1,Q$2,""),IF(Q21=1,"; ","")))</f>
        <v>-</v>
      </c>
      <c r="CX21" s="38">
        <f t="shared" ref="CX21:CX22" si="33">R21</f>
        <v>0</v>
      </c>
      <c r="DA21" s="172">
        <v>2</v>
      </c>
      <c r="DB21" s="32" t="str">
        <f t="shared" si="30"/>
        <v xml:space="preserve"> </v>
      </c>
      <c r="DD21" s="172">
        <f t="shared" si="18"/>
        <v>1</v>
      </c>
      <c r="DE21" s="172">
        <v>19</v>
      </c>
      <c r="DL21" s="172">
        <f t="shared" si="13"/>
        <v>0</v>
      </c>
      <c r="DM21" s="172">
        <f t="shared" si="14"/>
        <v>1</v>
      </c>
      <c r="DN21" s="172">
        <f t="shared" si="15"/>
        <v>1</v>
      </c>
      <c r="DO21" s="172">
        <f t="shared" si="31"/>
        <v>1</v>
      </c>
      <c r="DP21" s="172">
        <f t="shared" si="31"/>
        <v>1</v>
      </c>
      <c r="DQ21" s="172">
        <f t="shared" si="31"/>
        <v>1</v>
      </c>
      <c r="DR21" s="172">
        <f t="shared" si="31"/>
        <v>1</v>
      </c>
      <c r="DS21" s="172">
        <f t="shared" si="31"/>
        <v>1</v>
      </c>
      <c r="DT21" s="172">
        <f t="shared" si="31"/>
        <v>1</v>
      </c>
      <c r="DU21" s="172">
        <f t="shared" si="31"/>
        <v>1</v>
      </c>
      <c r="DV21" s="172">
        <f t="shared" ref="DV21:EF36" si="34">IF(OR($CX20=0,ISERROR(SEARCH(DV$1,$CX20))),DV20,DV20+1)</f>
        <v>1</v>
      </c>
      <c r="DW21" s="172">
        <f t="shared" si="34"/>
        <v>1</v>
      </c>
      <c r="DX21" s="172">
        <f t="shared" si="34"/>
        <v>1</v>
      </c>
      <c r="DY21" s="172">
        <f t="shared" si="34"/>
        <v>1</v>
      </c>
      <c r="DZ21" s="172">
        <f t="shared" si="34"/>
        <v>1</v>
      </c>
      <c r="EA21" s="172">
        <f t="shared" si="34"/>
        <v>1</v>
      </c>
      <c r="EB21" s="172">
        <f t="shared" si="34"/>
        <v>1</v>
      </c>
      <c r="EC21" s="172">
        <f t="shared" si="34"/>
        <v>1</v>
      </c>
      <c r="ED21" s="172">
        <f t="shared" si="34"/>
        <v>1</v>
      </c>
      <c r="EE21" s="172">
        <f t="shared" si="34"/>
        <v>1</v>
      </c>
      <c r="EF21" s="172">
        <f t="shared" si="34"/>
        <v>1</v>
      </c>
      <c r="EG21" s="172">
        <f t="shared" si="6"/>
        <v>0</v>
      </c>
    </row>
    <row r="22" spans="1:137" x14ac:dyDescent="0.25">
      <c r="A22" s="15" t="s">
        <v>36</v>
      </c>
      <c r="B22" s="16" t="s">
        <v>299</v>
      </c>
      <c r="C22" s="15">
        <v>115</v>
      </c>
      <c r="D22" s="20"/>
      <c r="E22" s="20"/>
      <c r="F22" s="20"/>
      <c r="G22" s="20"/>
      <c r="H22" s="20"/>
      <c r="I22" s="20"/>
      <c r="J22" s="20"/>
      <c r="K22" s="20"/>
      <c r="L22" s="20"/>
      <c r="M22" s="20"/>
      <c r="N22" s="20"/>
      <c r="O22" s="20"/>
      <c r="P22" s="20"/>
      <c r="Q22" s="20"/>
      <c r="S22" s="172">
        <f t="shared" si="29"/>
        <v>0</v>
      </c>
      <c r="T22" s="5"/>
      <c r="U22" s="13"/>
      <c r="V22" s="5"/>
      <c r="W22" s="5" t="str">
        <f t="shared" si="2"/>
        <v/>
      </c>
      <c r="X22" s="5"/>
      <c r="Y22" s="5"/>
      <c r="Z22" s="5"/>
      <c r="AA22" s="16" t="s">
        <v>311</v>
      </c>
      <c r="AB22" s="15">
        <v>80</v>
      </c>
      <c r="AC22" s="20"/>
      <c r="AD22" s="20"/>
      <c r="AE22" s="21"/>
      <c r="AF22" s="20"/>
      <c r="AG22" s="21"/>
      <c r="AH22" s="20"/>
      <c r="AI22" s="20"/>
      <c r="AJ22" s="20"/>
      <c r="AK22" s="20"/>
      <c r="AL22" s="20"/>
      <c r="AM22" s="20"/>
      <c r="AN22" s="20"/>
      <c r="AO22" s="20"/>
      <c r="AP22" s="15">
        <f>SUM(AQ22:BJ22)*(AB22+AE22+5*AG22)</f>
        <v>0</v>
      </c>
      <c r="AQ22" s="28"/>
      <c r="AR22" s="29"/>
      <c r="AS22" s="29"/>
      <c r="AT22" s="29"/>
      <c r="AU22" s="29"/>
      <c r="AV22" s="29"/>
      <c r="AW22" s="29"/>
      <c r="AX22" s="29"/>
      <c r="AY22" s="29"/>
      <c r="AZ22" s="29"/>
      <c r="BA22" s="29"/>
      <c r="BB22" s="29"/>
      <c r="BC22" s="29"/>
      <c r="BD22" s="29"/>
      <c r="BE22" s="29"/>
      <c r="BF22" s="29"/>
      <c r="BG22" s="29"/>
      <c r="BH22" s="29"/>
      <c r="BI22" s="29"/>
      <c r="BJ22" s="30"/>
      <c r="BV22" s="168">
        <v>1</v>
      </c>
      <c r="BW22" s="40">
        <f t="shared" si="3"/>
        <v>0</v>
      </c>
      <c r="BX22" s="42">
        <f t="shared" si="8"/>
        <v>0</v>
      </c>
      <c r="BY22" s="168"/>
      <c r="BZ22" s="43">
        <f t="shared" si="10"/>
        <v>0</v>
      </c>
      <c r="CA22" s="38" t="str">
        <f t="shared" si="11"/>
        <v>-</v>
      </c>
      <c r="CB22" s="172">
        <f t="shared" si="26"/>
        <v>1</v>
      </c>
      <c r="CC22" s="172">
        <f t="shared" si="26"/>
        <v>1</v>
      </c>
      <c r="CD22" s="172">
        <f t="shared" si="26"/>
        <v>1</v>
      </c>
      <c r="CE22" s="172">
        <f t="shared" si="26"/>
        <v>1</v>
      </c>
      <c r="CF22" s="172">
        <f t="shared" si="26"/>
        <v>1</v>
      </c>
      <c r="CG22" s="172">
        <f t="shared" si="26"/>
        <v>1</v>
      </c>
      <c r="CH22" s="172">
        <f t="shared" si="26"/>
        <v>1</v>
      </c>
      <c r="CI22" s="172">
        <f t="shared" si="26"/>
        <v>1</v>
      </c>
      <c r="CJ22" s="172">
        <f t="shared" si="26"/>
        <v>1</v>
      </c>
      <c r="CK22" s="172">
        <f t="shared" si="26"/>
        <v>1</v>
      </c>
      <c r="CL22" s="172">
        <f t="shared" si="26"/>
        <v>1</v>
      </c>
      <c r="CM22" s="172">
        <f t="shared" si="26"/>
        <v>1</v>
      </c>
      <c r="CN22" s="172">
        <f t="shared" si="26"/>
        <v>1</v>
      </c>
      <c r="CO22" s="172">
        <f t="shared" si="26"/>
        <v>1</v>
      </c>
      <c r="CP22" s="172">
        <f t="shared" si="26"/>
        <v>1</v>
      </c>
      <c r="CQ22" s="172">
        <f t="shared" si="24"/>
        <v>1</v>
      </c>
      <c r="CR22" s="172">
        <f t="shared" si="24"/>
        <v>1</v>
      </c>
      <c r="CS22" s="172">
        <f t="shared" si="24"/>
        <v>1</v>
      </c>
      <c r="CT22" s="172">
        <f t="shared" si="24"/>
        <v>1</v>
      </c>
      <c r="CU22" s="172">
        <f t="shared" si="24"/>
        <v>1</v>
      </c>
      <c r="CW22" s="38" t="str">
        <f t="shared" si="32"/>
        <v>-</v>
      </c>
      <c r="CX22" s="38">
        <f t="shared" si="33"/>
        <v>0</v>
      </c>
      <c r="DA22" s="172">
        <v>3</v>
      </c>
      <c r="DB22" s="32" t="str">
        <f t="shared" si="30"/>
        <v xml:space="preserve"> </v>
      </c>
      <c r="DD22" s="172">
        <f t="shared" si="18"/>
        <v>1</v>
      </c>
      <c r="DE22" s="172">
        <v>20</v>
      </c>
      <c r="DL22" s="172">
        <f t="shared" si="13"/>
        <v>0</v>
      </c>
      <c r="DM22" s="172">
        <f t="shared" si="14"/>
        <v>1</v>
      </c>
      <c r="DN22" s="172">
        <f t="shared" si="15"/>
        <v>1</v>
      </c>
      <c r="DO22" s="172">
        <f t="shared" si="31"/>
        <v>1</v>
      </c>
      <c r="DP22" s="172">
        <f t="shared" si="31"/>
        <v>1</v>
      </c>
      <c r="DQ22" s="172">
        <f t="shared" si="31"/>
        <v>1</v>
      </c>
      <c r="DR22" s="172">
        <f t="shared" si="31"/>
        <v>1</v>
      </c>
      <c r="DS22" s="172">
        <f t="shared" si="31"/>
        <v>1</v>
      </c>
      <c r="DT22" s="172">
        <f t="shared" si="31"/>
        <v>1</v>
      </c>
      <c r="DU22" s="172">
        <f t="shared" si="31"/>
        <v>1</v>
      </c>
      <c r="DV22" s="172">
        <f t="shared" si="34"/>
        <v>1</v>
      </c>
      <c r="DW22" s="172">
        <f t="shared" si="34"/>
        <v>1</v>
      </c>
      <c r="DX22" s="172">
        <f t="shared" si="34"/>
        <v>1</v>
      </c>
      <c r="DY22" s="172">
        <f t="shared" si="34"/>
        <v>1</v>
      </c>
      <c r="DZ22" s="172">
        <f t="shared" si="34"/>
        <v>1</v>
      </c>
      <c r="EA22" s="172">
        <f t="shared" si="34"/>
        <v>1</v>
      </c>
      <c r="EB22" s="172">
        <f t="shared" si="34"/>
        <v>1</v>
      </c>
      <c r="EC22" s="172">
        <f t="shared" si="34"/>
        <v>1</v>
      </c>
      <c r="ED22" s="172">
        <f t="shared" si="34"/>
        <v>1</v>
      </c>
      <c r="EE22" s="172">
        <f t="shared" si="34"/>
        <v>1</v>
      </c>
      <c r="EF22" s="172">
        <f t="shared" si="34"/>
        <v>1</v>
      </c>
      <c r="EG22" s="172">
        <f t="shared" si="6"/>
        <v>0</v>
      </c>
    </row>
    <row r="23" spans="1:137" x14ac:dyDescent="0.25">
      <c r="T23" s="5"/>
      <c r="U23" s="13"/>
      <c r="V23" s="5"/>
      <c r="W23" s="5" t="str">
        <f t="shared" si="2"/>
        <v/>
      </c>
      <c r="X23" s="5"/>
      <c r="Y23" s="5"/>
      <c r="Z23" s="5"/>
      <c r="AA23" s="16" t="s">
        <v>311</v>
      </c>
      <c r="AB23" s="15">
        <v>80</v>
      </c>
      <c r="AC23" s="19"/>
      <c r="AD23" s="19"/>
      <c r="AE23" s="21"/>
      <c r="AF23" s="19"/>
      <c r="AG23" s="21"/>
      <c r="AH23" s="19"/>
      <c r="AI23" s="19"/>
      <c r="AJ23" s="19"/>
      <c r="AK23" s="19"/>
      <c r="AL23" s="19"/>
      <c r="AM23" s="19"/>
      <c r="AN23" s="19"/>
      <c r="AO23" s="19"/>
      <c r="AP23" s="15">
        <f>SUM(AQ23:BJ23)*(AB23+AE23+5*AG23)</f>
        <v>0</v>
      </c>
      <c r="AQ23" s="28"/>
      <c r="AR23" s="29"/>
      <c r="AS23" s="29"/>
      <c r="AT23" s="29"/>
      <c r="AU23" s="29"/>
      <c r="AV23" s="29"/>
      <c r="AW23" s="29"/>
      <c r="AX23" s="29"/>
      <c r="AY23" s="29"/>
      <c r="AZ23" s="29"/>
      <c r="BA23" s="29"/>
      <c r="BB23" s="29"/>
      <c r="BC23" s="29"/>
      <c r="BD23" s="29"/>
      <c r="BE23" s="29"/>
      <c r="BF23" s="29"/>
      <c r="BG23" s="29"/>
      <c r="BH23" s="29"/>
      <c r="BI23" s="29"/>
      <c r="BJ23" s="30"/>
      <c r="BV23" s="168">
        <v>1</v>
      </c>
      <c r="BW23" s="40">
        <f t="shared" si="3"/>
        <v>0</v>
      </c>
      <c r="BX23" s="42">
        <f t="shared" si="8"/>
        <v>0</v>
      </c>
      <c r="BY23" s="168"/>
      <c r="BZ23" s="43">
        <f t="shared" si="10"/>
        <v>0</v>
      </c>
      <c r="CA23" s="38" t="str">
        <f t="shared" si="11"/>
        <v>-</v>
      </c>
      <c r="CB23" s="172">
        <f t="shared" si="26"/>
        <v>1</v>
      </c>
      <c r="CC23" s="172">
        <f t="shared" si="26"/>
        <v>1</v>
      </c>
      <c r="CD23" s="172">
        <f t="shared" si="26"/>
        <v>1</v>
      </c>
      <c r="CE23" s="172">
        <f t="shared" si="26"/>
        <v>1</v>
      </c>
      <c r="CF23" s="172">
        <f t="shared" si="26"/>
        <v>1</v>
      </c>
      <c r="CG23" s="172">
        <f t="shared" si="26"/>
        <v>1</v>
      </c>
      <c r="CH23" s="172">
        <f t="shared" si="26"/>
        <v>1</v>
      </c>
      <c r="CI23" s="172">
        <f t="shared" si="26"/>
        <v>1</v>
      </c>
      <c r="CJ23" s="172">
        <f t="shared" si="26"/>
        <v>1</v>
      </c>
      <c r="CK23" s="172">
        <f t="shared" si="26"/>
        <v>1</v>
      </c>
      <c r="CL23" s="172">
        <f t="shared" si="26"/>
        <v>1</v>
      </c>
      <c r="CM23" s="172">
        <f t="shared" si="26"/>
        <v>1</v>
      </c>
      <c r="CN23" s="172">
        <f t="shared" si="26"/>
        <v>1</v>
      </c>
      <c r="CO23" s="172">
        <f t="shared" si="26"/>
        <v>1</v>
      </c>
      <c r="CP23" s="172">
        <f t="shared" si="26"/>
        <v>1</v>
      </c>
      <c r="CQ23" s="172">
        <f t="shared" si="24"/>
        <v>1</v>
      </c>
      <c r="CR23" s="172">
        <f t="shared" si="24"/>
        <v>1</v>
      </c>
      <c r="CS23" s="172">
        <f t="shared" si="24"/>
        <v>1</v>
      </c>
      <c r="CT23" s="172">
        <f t="shared" si="24"/>
        <v>1</v>
      </c>
      <c r="CU23" s="172">
        <f t="shared" si="24"/>
        <v>1</v>
      </c>
      <c r="DA23" s="172">
        <v>4</v>
      </c>
      <c r="DB23" s="32" t="str">
        <f t="shared" si="30"/>
        <v xml:space="preserve"> </v>
      </c>
      <c r="DD23" s="172">
        <f t="shared" si="18"/>
        <v>1</v>
      </c>
      <c r="DE23" s="172">
        <v>21</v>
      </c>
      <c r="DL23" s="172">
        <f t="shared" si="13"/>
        <v>0</v>
      </c>
      <c r="DM23" s="172">
        <f t="shared" si="14"/>
        <v>1</v>
      </c>
      <c r="DN23" s="172">
        <f t="shared" si="15"/>
        <v>1</v>
      </c>
      <c r="DO23" s="172">
        <f t="shared" si="31"/>
        <v>1</v>
      </c>
      <c r="DP23" s="172">
        <f t="shared" si="31"/>
        <v>1</v>
      </c>
      <c r="DQ23" s="172">
        <f t="shared" si="31"/>
        <v>1</v>
      </c>
      <c r="DR23" s="172">
        <f t="shared" si="31"/>
        <v>1</v>
      </c>
      <c r="DS23" s="172">
        <f t="shared" si="31"/>
        <v>1</v>
      </c>
      <c r="DT23" s="172">
        <f t="shared" si="31"/>
        <v>1</v>
      </c>
      <c r="DU23" s="172">
        <f t="shared" si="31"/>
        <v>1</v>
      </c>
      <c r="DV23" s="172">
        <f t="shared" si="34"/>
        <v>1</v>
      </c>
      <c r="DW23" s="172">
        <f t="shared" si="34"/>
        <v>1</v>
      </c>
      <c r="DX23" s="172">
        <f t="shared" si="34"/>
        <v>1</v>
      </c>
      <c r="DY23" s="172">
        <f t="shared" si="34"/>
        <v>1</v>
      </c>
      <c r="DZ23" s="172">
        <f t="shared" si="34"/>
        <v>1</v>
      </c>
      <c r="EA23" s="172">
        <f t="shared" si="34"/>
        <v>1</v>
      </c>
      <c r="EB23" s="172">
        <f t="shared" si="34"/>
        <v>1</v>
      </c>
      <c r="EC23" s="172">
        <f t="shared" si="34"/>
        <v>1</v>
      </c>
      <c r="ED23" s="172">
        <f t="shared" si="34"/>
        <v>1</v>
      </c>
      <c r="EE23" s="172">
        <f t="shared" si="34"/>
        <v>1</v>
      </c>
      <c r="EF23" s="172">
        <f t="shared" si="34"/>
        <v>1</v>
      </c>
      <c r="EG23" s="172">
        <f t="shared" si="6"/>
        <v>0</v>
      </c>
    </row>
    <row r="24" spans="1:137" x14ac:dyDescent="0.25">
      <c r="T24" s="5"/>
      <c r="U24" s="13"/>
      <c r="V24" s="5"/>
      <c r="W24" s="5" t="str">
        <f t="shared" si="2"/>
        <v/>
      </c>
      <c r="X24" s="5"/>
      <c r="Y24" s="5"/>
      <c r="Z24" s="5"/>
      <c r="CB24" s="172">
        <f t="shared" si="26"/>
        <v>1</v>
      </c>
      <c r="CC24" s="172">
        <f t="shared" si="26"/>
        <v>1</v>
      </c>
      <c r="CD24" s="172">
        <f t="shared" si="26"/>
        <v>1</v>
      </c>
      <c r="CE24" s="172">
        <f t="shared" si="26"/>
        <v>1</v>
      </c>
      <c r="CF24" s="172">
        <f t="shared" si="26"/>
        <v>1</v>
      </c>
      <c r="CG24" s="172">
        <f t="shared" si="26"/>
        <v>1</v>
      </c>
      <c r="CH24" s="172">
        <f t="shared" si="26"/>
        <v>1</v>
      </c>
      <c r="CI24" s="172">
        <f t="shared" si="26"/>
        <v>1</v>
      </c>
      <c r="CJ24" s="172">
        <f t="shared" si="26"/>
        <v>1</v>
      </c>
      <c r="CK24" s="172">
        <f t="shared" si="26"/>
        <v>1</v>
      </c>
      <c r="CL24" s="172">
        <f t="shared" si="26"/>
        <v>1</v>
      </c>
      <c r="CM24" s="172">
        <f t="shared" si="26"/>
        <v>1</v>
      </c>
      <c r="CN24" s="172">
        <f t="shared" si="26"/>
        <v>1</v>
      </c>
      <c r="CO24" s="172">
        <f t="shared" si="26"/>
        <v>1</v>
      </c>
      <c r="CP24" s="172">
        <f t="shared" si="26"/>
        <v>1</v>
      </c>
      <c r="CQ24" s="172">
        <f t="shared" si="24"/>
        <v>1</v>
      </c>
      <c r="CR24" s="172">
        <f t="shared" si="24"/>
        <v>1</v>
      </c>
      <c r="CS24" s="172">
        <f t="shared" si="24"/>
        <v>1</v>
      </c>
      <c r="CT24" s="172">
        <f t="shared" si="24"/>
        <v>1</v>
      </c>
      <c r="CU24" s="172">
        <f t="shared" si="24"/>
        <v>1</v>
      </c>
      <c r="DA24" s="172">
        <v>5</v>
      </c>
      <c r="DB24" s="32" t="str">
        <f t="shared" si="30"/>
        <v xml:space="preserve"> </v>
      </c>
      <c r="DD24" s="172">
        <f t="shared" si="18"/>
        <v>1</v>
      </c>
      <c r="DE24" s="172">
        <v>22</v>
      </c>
      <c r="DL24" s="172">
        <f t="shared" si="13"/>
        <v>0</v>
      </c>
      <c r="DM24" s="172">
        <f t="shared" si="14"/>
        <v>1</v>
      </c>
      <c r="DN24" s="172">
        <f t="shared" si="15"/>
        <v>1</v>
      </c>
      <c r="DO24" s="172">
        <f t="shared" si="31"/>
        <v>1</v>
      </c>
      <c r="DP24" s="172">
        <f t="shared" si="31"/>
        <v>1</v>
      </c>
      <c r="DQ24" s="172">
        <f t="shared" si="31"/>
        <v>1</v>
      </c>
      <c r="DR24" s="172">
        <f t="shared" si="31"/>
        <v>1</v>
      </c>
      <c r="DS24" s="172">
        <f t="shared" si="31"/>
        <v>1</v>
      </c>
      <c r="DT24" s="172">
        <f t="shared" si="31"/>
        <v>1</v>
      </c>
      <c r="DU24" s="172">
        <f t="shared" si="31"/>
        <v>1</v>
      </c>
      <c r="DV24" s="172">
        <f t="shared" si="34"/>
        <v>1</v>
      </c>
      <c r="DW24" s="172">
        <f t="shared" si="34"/>
        <v>1</v>
      </c>
      <c r="DX24" s="172">
        <f t="shared" si="34"/>
        <v>1</v>
      </c>
      <c r="DY24" s="172">
        <f t="shared" si="34"/>
        <v>1</v>
      </c>
      <c r="DZ24" s="172">
        <f t="shared" si="34"/>
        <v>1</v>
      </c>
      <c r="EA24" s="172">
        <f t="shared" si="34"/>
        <v>1</v>
      </c>
      <c r="EB24" s="172">
        <f t="shared" si="34"/>
        <v>1</v>
      </c>
      <c r="EC24" s="172">
        <f t="shared" si="34"/>
        <v>1</v>
      </c>
      <c r="ED24" s="172">
        <f t="shared" si="34"/>
        <v>1</v>
      </c>
      <c r="EE24" s="172">
        <f t="shared" si="34"/>
        <v>1</v>
      </c>
      <c r="EF24" s="172">
        <f t="shared" si="34"/>
        <v>1</v>
      </c>
      <c r="EG24" s="172">
        <f t="shared" si="6"/>
        <v>0</v>
      </c>
    </row>
    <row r="25" spans="1:137" x14ac:dyDescent="0.25">
      <c r="T25" s="5"/>
      <c r="U25" s="13"/>
      <c r="V25" s="5"/>
      <c r="W25" s="5" t="str">
        <f t="shared" si="2"/>
        <v/>
      </c>
      <c r="X25" s="5"/>
      <c r="Y25" s="5"/>
      <c r="Z25" s="5"/>
      <c r="CB25" s="172">
        <f t="shared" si="26"/>
        <v>1</v>
      </c>
      <c r="CC25" s="172">
        <f t="shared" si="26"/>
        <v>1</v>
      </c>
      <c r="CD25" s="172">
        <f t="shared" si="26"/>
        <v>1</v>
      </c>
      <c r="CE25" s="172">
        <f t="shared" si="26"/>
        <v>1</v>
      </c>
      <c r="CF25" s="172">
        <f t="shared" si="26"/>
        <v>1</v>
      </c>
      <c r="CG25" s="172">
        <f t="shared" si="26"/>
        <v>1</v>
      </c>
      <c r="CH25" s="172">
        <f t="shared" si="26"/>
        <v>1</v>
      </c>
      <c r="CI25" s="172">
        <f t="shared" si="26"/>
        <v>1</v>
      </c>
      <c r="CJ25" s="172">
        <f t="shared" si="26"/>
        <v>1</v>
      </c>
      <c r="CK25" s="172">
        <f t="shared" si="26"/>
        <v>1</v>
      </c>
      <c r="CL25" s="172">
        <f t="shared" si="26"/>
        <v>1</v>
      </c>
      <c r="CM25" s="172">
        <f t="shared" si="26"/>
        <v>1</v>
      </c>
      <c r="CN25" s="172">
        <f t="shared" si="26"/>
        <v>1</v>
      </c>
      <c r="CO25" s="172">
        <f t="shared" si="26"/>
        <v>1</v>
      </c>
      <c r="CP25" s="172">
        <f t="shared" si="26"/>
        <v>1</v>
      </c>
      <c r="CQ25" s="172">
        <f t="shared" si="24"/>
        <v>1</v>
      </c>
      <c r="CR25" s="172">
        <f t="shared" si="24"/>
        <v>1</v>
      </c>
      <c r="CS25" s="172">
        <f t="shared" si="24"/>
        <v>1</v>
      </c>
      <c r="CT25" s="172">
        <f t="shared" si="24"/>
        <v>1</v>
      </c>
      <c r="CU25" s="172">
        <f t="shared" si="24"/>
        <v>1</v>
      </c>
      <c r="DA25" s="172">
        <v>6</v>
      </c>
      <c r="DB25" s="32" t="str">
        <f t="shared" si="30"/>
        <v xml:space="preserve"> </v>
      </c>
      <c r="DD25" s="172">
        <f t="shared" si="18"/>
        <v>1</v>
      </c>
      <c r="DE25" s="172">
        <v>23</v>
      </c>
      <c r="DL25" s="172">
        <f t="shared" si="13"/>
        <v>0</v>
      </c>
      <c r="DM25" s="172">
        <f t="shared" si="14"/>
        <v>1</v>
      </c>
      <c r="DN25" s="172">
        <f t="shared" si="15"/>
        <v>1</v>
      </c>
      <c r="DO25" s="172">
        <f t="shared" si="31"/>
        <v>1</v>
      </c>
      <c r="DP25" s="172">
        <f t="shared" si="31"/>
        <v>1</v>
      </c>
      <c r="DQ25" s="172">
        <f t="shared" si="31"/>
        <v>1</v>
      </c>
      <c r="DR25" s="172">
        <f t="shared" si="31"/>
        <v>1</v>
      </c>
      <c r="DS25" s="172">
        <f t="shared" si="31"/>
        <v>1</v>
      </c>
      <c r="DT25" s="172">
        <f t="shared" si="31"/>
        <v>1</v>
      </c>
      <c r="DU25" s="172">
        <f t="shared" si="31"/>
        <v>1</v>
      </c>
      <c r="DV25" s="172">
        <f t="shared" si="34"/>
        <v>1</v>
      </c>
      <c r="DW25" s="172">
        <f t="shared" si="34"/>
        <v>1</v>
      </c>
      <c r="DX25" s="172">
        <f t="shared" si="34"/>
        <v>1</v>
      </c>
      <c r="DY25" s="172">
        <f t="shared" si="34"/>
        <v>1</v>
      </c>
      <c r="DZ25" s="172">
        <f t="shared" si="34"/>
        <v>1</v>
      </c>
      <c r="EA25" s="172">
        <f t="shared" si="34"/>
        <v>1</v>
      </c>
      <c r="EB25" s="172">
        <f t="shared" si="34"/>
        <v>1</v>
      </c>
      <c r="EC25" s="172">
        <f t="shared" si="34"/>
        <v>1</v>
      </c>
      <c r="ED25" s="172">
        <f t="shared" si="34"/>
        <v>1</v>
      </c>
      <c r="EE25" s="172">
        <f t="shared" si="34"/>
        <v>1</v>
      </c>
      <c r="EF25" s="172">
        <f t="shared" si="34"/>
        <v>1</v>
      </c>
      <c r="EG25" s="172">
        <f t="shared" si="6"/>
        <v>0</v>
      </c>
    </row>
    <row r="26" spans="1:137" x14ac:dyDescent="0.25">
      <c r="T26" s="5"/>
      <c r="U26" s="13"/>
      <c r="V26" s="5"/>
      <c r="W26" s="5" t="str">
        <f t="shared" si="2"/>
        <v/>
      </c>
      <c r="X26" s="5"/>
      <c r="Y26" s="5"/>
      <c r="Z26" s="5"/>
      <c r="CB26" s="172">
        <f t="shared" si="26"/>
        <v>1</v>
      </c>
      <c r="CC26" s="172">
        <f t="shared" si="26"/>
        <v>1</v>
      </c>
      <c r="CD26" s="172">
        <f t="shared" si="26"/>
        <v>1</v>
      </c>
      <c r="CE26" s="172">
        <f t="shared" si="26"/>
        <v>1</v>
      </c>
      <c r="CF26" s="172">
        <f t="shared" si="26"/>
        <v>1</v>
      </c>
      <c r="CG26" s="172">
        <f t="shared" si="26"/>
        <v>1</v>
      </c>
      <c r="CH26" s="172">
        <f t="shared" si="26"/>
        <v>1</v>
      </c>
      <c r="CI26" s="172">
        <f t="shared" si="26"/>
        <v>1</v>
      </c>
      <c r="CJ26" s="172">
        <f t="shared" si="26"/>
        <v>1</v>
      </c>
      <c r="CK26" s="172">
        <f t="shared" si="26"/>
        <v>1</v>
      </c>
      <c r="CL26" s="172">
        <f t="shared" si="26"/>
        <v>1</v>
      </c>
      <c r="CM26" s="172">
        <f t="shared" si="26"/>
        <v>1</v>
      </c>
      <c r="CN26" s="172">
        <f t="shared" si="26"/>
        <v>1</v>
      </c>
      <c r="CO26" s="172">
        <f t="shared" si="26"/>
        <v>1</v>
      </c>
      <c r="CP26" s="172">
        <f t="shared" si="26"/>
        <v>1</v>
      </c>
      <c r="CQ26" s="172">
        <f t="shared" si="24"/>
        <v>1</v>
      </c>
      <c r="CR26" s="172">
        <f t="shared" si="24"/>
        <v>1</v>
      </c>
      <c r="CS26" s="172">
        <f t="shared" si="24"/>
        <v>1</v>
      </c>
      <c r="CT26" s="172">
        <f t="shared" si="24"/>
        <v>1</v>
      </c>
      <c r="CU26" s="172">
        <f t="shared" si="24"/>
        <v>1</v>
      </c>
      <c r="DA26" s="172">
        <v>7</v>
      </c>
      <c r="DB26" s="32" t="str">
        <f t="shared" si="30"/>
        <v xml:space="preserve"> </v>
      </c>
      <c r="DD26" s="172">
        <f t="shared" si="18"/>
        <v>1</v>
      </c>
      <c r="DE26" s="172">
        <v>24</v>
      </c>
      <c r="DL26" s="172">
        <f t="shared" si="13"/>
        <v>0</v>
      </c>
      <c r="DM26" s="172">
        <f t="shared" si="14"/>
        <v>1</v>
      </c>
      <c r="DN26" s="172">
        <f t="shared" si="15"/>
        <v>1</v>
      </c>
      <c r="DO26" s="172">
        <f t="shared" si="31"/>
        <v>1</v>
      </c>
      <c r="DP26" s="172">
        <f t="shared" si="31"/>
        <v>1</v>
      </c>
      <c r="DQ26" s="172">
        <f t="shared" si="31"/>
        <v>1</v>
      </c>
      <c r="DR26" s="172">
        <f t="shared" si="31"/>
        <v>1</v>
      </c>
      <c r="DS26" s="172">
        <f t="shared" si="31"/>
        <v>1</v>
      </c>
      <c r="DT26" s="172">
        <f t="shared" si="31"/>
        <v>1</v>
      </c>
      <c r="DU26" s="172">
        <f t="shared" si="31"/>
        <v>1</v>
      </c>
      <c r="DV26" s="172">
        <f t="shared" si="34"/>
        <v>1</v>
      </c>
      <c r="DW26" s="172">
        <f t="shared" si="34"/>
        <v>1</v>
      </c>
      <c r="DX26" s="172">
        <f t="shared" si="34"/>
        <v>1</v>
      </c>
      <c r="DY26" s="172">
        <f t="shared" si="34"/>
        <v>1</v>
      </c>
      <c r="DZ26" s="172">
        <f t="shared" si="34"/>
        <v>1</v>
      </c>
      <c r="EA26" s="172">
        <f t="shared" si="34"/>
        <v>1</v>
      </c>
      <c r="EB26" s="172">
        <f t="shared" si="34"/>
        <v>1</v>
      </c>
      <c r="EC26" s="172">
        <f t="shared" si="34"/>
        <v>1</v>
      </c>
      <c r="ED26" s="172">
        <f t="shared" si="34"/>
        <v>1</v>
      </c>
      <c r="EE26" s="172">
        <f t="shared" si="34"/>
        <v>1</v>
      </c>
      <c r="EF26" s="172">
        <f t="shared" si="34"/>
        <v>1</v>
      </c>
      <c r="EG26" s="172">
        <f t="shared" si="6"/>
        <v>0</v>
      </c>
    </row>
    <row r="27" spans="1:137" x14ac:dyDescent="0.25">
      <c r="T27" s="5"/>
      <c r="U27" s="13"/>
      <c r="V27" s="5"/>
      <c r="W27" s="5" t="str">
        <f t="shared" si="2"/>
        <v/>
      </c>
      <c r="X27" s="5"/>
      <c r="Y27" s="5"/>
      <c r="Z27" s="5"/>
      <c r="CB27" s="172">
        <f t="shared" si="26"/>
        <v>1</v>
      </c>
      <c r="CC27" s="172">
        <f t="shared" si="26"/>
        <v>1</v>
      </c>
      <c r="CD27" s="172">
        <f t="shared" si="26"/>
        <v>1</v>
      </c>
      <c r="CE27" s="172">
        <f t="shared" si="26"/>
        <v>1</v>
      </c>
      <c r="CF27" s="172">
        <f t="shared" si="26"/>
        <v>1</v>
      </c>
      <c r="CG27" s="172">
        <f t="shared" si="26"/>
        <v>1</v>
      </c>
      <c r="CH27" s="172">
        <f t="shared" si="26"/>
        <v>1</v>
      </c>
      <c r="CI27" s="172">
        <f t="shared" si="26"/>
        <v>1</v>
      </c>
      <c r="CJ27" s="172">
        <f t="shared" si="26"/>
        <v>1</v>
      </c>
      <c r="CK27" s="172">
        <f t="shared" si="26"/>
        <v>1</v>
      </c>
      <c r="CL27" s="172">
        <f t="shared" si="26"/>
        <v>1</v>
      </c>
      <c r="CM27" s="172">
        <f t="shared" si="26"/>
        <v>1</v>
      </c>
      <c r="CN27" s="172">
        <f t="shared" si="26"/>
        <v>1</v>
      </c>
      <c r="CO27" s="172">
        <f t="shared" si="26"/>
        <v>1</v>
      </c>
      <c r="CP27" s="172">
        <f t="shared" si="26"/>
        <v>1</v>
      </c>
      <c r="CQ27" s="172">
        <f t="shared" si="24"/>
        <v>1</v>
      </c>
      <c r="CR27" s="172">
        <f t="shared" si="24"/>
        <v>1</v>
      </c>
      <c r="CS27" s="172">
        <f t="shared" si="24"/>
        <v>1</v>
      </c>
      <c r="CT27" s="172">
        <f t="shared" si="24"/>
        <v>1</v>
      </c>
      <c r="CU27" s="172">
        <f t="shared" si="24"/>
        <v>1</v>
      </c>
      <c r="DA27" s="172">
        <v>8</v>
      </c>
      <c r="DB27" s="32" t="str">
        <f t="shared" si="30"/>
        <v xml:space="preserve"> </v>
      </c>
      <c r="DD27" s="172">
        <f t="shared" si="18"/>
        <v>1</v>
      </c>
      <c r="DE27" s="172">
        <v>25</v>
      </c>
      <c r="DL27" s="172">
        <f t="shared" si="13"/>
        <v>0</v>
      </c>
      <c r="DM27" s="172">
        <f t="shared" si="14"/>
        <v>1</v>
      </c>
      <c r="DN27" s="172">
        <f t="shared" si="15"/>
        <v>1</v>
      </c>
      <c r="DO27" s="172">
        <f t="shared" si="31"/>
        <v>1</v>
      </c>
      <c r="DP27" s="172">
        <f t="shared" si="31"/>
        <v>1</v>
      </c>
      <c r="DQ27" s="172">
        <f t="shared" si="31"/>
        <v>1</v>
      </c>
      <c r="DR27" s="172">
        <f t="shared" si="31"/>
        <v>1</v>
      </c>
      <c r="DS27" s="172">
        <f t="shared" si="31"/>
        <v>1</v>
      </c>
      <c r="DT27" s="172">
        <f t="shared" si="31"/>
        <v>1</v>
      </c>
      <c r="DU27" s="172">
        <f t="shared" si="31"/>
        <v>1</v>
      </c>
      <c r="DV27" s="172">
        <f t="shared" si="34"/>
        <v>1</v>
      </c>
      <c r="DW27" s="172">
        <f t="shared" si="34"/>
        <v>1</v>
      </c>
      <c r="DX27" s="172">
        <f t="shared" si="34"/>
        <v>1</v>
      </c>
      <c r="DY27" s="172">
        <f t="shared" si="34"/>
        <v>1</v>
      </c>
      <c r="DZ27" s="172">
        <f t="shared" si="34"/>
        <v>1</v>
      </c>
      <c r="EA27" s="172">
        <f t="shared" si="34"/>
        <v>1</v>
      </c>
      <c r="EB27" s="172">
        <f t="shared" si="34"/>
        <v>1</v>
      </c>
      <c r="EC27" s="172">
        <f t="shared" si="34"/>
        <v>1</v>
      </c>
      <c r="ED27" s="172">
        <f t="shared" si="34"/>
        <v>1</v>
      </c>
      <c r="EE27" s="172">
        <f t="shared" si="34"/>
        <v>1</v>
      </c>
      <c r="EF27" s="172">
        <f t="shared" si="34"/>
        <v>1</v>
      </c>
      <c r="EG27" s="172">
        <f t="shared" si="6"/>
        <v>0</v>
      </c>
    </row>
    <row r="28" spans="1:137" x14ac:dyDescent="0.25">
      <c r="T28" s="5"/>
      <c r="U28" s="13"/>
      <c r="V28" s="5"/>
      <c r="W28" s="5" t="str">
        <f t="shared" si="2"/>
        <v/>
      </c>
      <c r="X28" s="5"/>
      <c r="Y28" s="5"/>
      <c r="Z28" s="5"/>
      <c r="CB28" s="172">
        <f t="shared" si="26"/>
        <v>1</v>
      </c>
      <c r="CC28" s="172">
        <f t="shared" si="26"/>
        <v>1</v>
      </c>
      <c r="CD28" s="172">
        <f t="shared" si="26"/>
        <v>1</v>
      </c>
      <c r="CE28" s="172">
        <f t="shared" si="26"/>
        <v>1</v>
      </c>
      <c r="CF28" s="172">
        <f t="shared" si="26"/>
        <v>1</v>
      </c>
      <c r="CG28" s="172">
        <f t="shared" si="26"/>
        <v>1</v>
      </c>
      <c r="CH28" s="172">
        <f t="shared" si="26"/>
        <v>1</v>
      </c>
      <c r="CI28" s="172">
        <f t="shared" si="26"/>
        <v>1</v>
      </c>
      <c r="CJ28" s="172">
        <f t="shared" si="26"/>
        <v>1</v>
      </c>
      <c r="CK28" s="172">
        <f t="shared" si="26"/>
        <v>1</v>
      </c>
      <c r="CL28" s="172">
        <f t="shared" si="26"/>
        <v>1</v>
      </c>
      <c r="CM28" s="172">
        <f t="shared" si="26"/>
        <v>1</v>
      </c>
      <c r="CN28" s="172">
        <f t="shared" si="26"/>
        <v>1</v>
      </c>
      <c r="CO28" s="172">
        <f t="shared" si="26"/>
        <v>1</v>
      </c>
      <c r="CP28" s="172">
        <f t="shared" si="26"/>
        <v>1</v>
      </c>
      <c r="CQ28" s="172">
        <f t="shared" si="24"/>
        <v>1</v>
      </c>
      <c r="CR28" s="172">
        <f t="shared" si="24"/>
        <v>1</v>
      </c>
      <c r="CS28" s="172">
        <f t="shared" si="24"/>
        <v>1</v>
      </c>
      <c r="CT28" s="172">
        <f t="shared" si="24"/>
        <v>1</v>
      </c>
      <c r="CU28" s="172">
        <f t="shared" si="24"/>
        <v>1</v>
      </c>
      <c r="DA28" s="172">
        <v>9</v>
      </c>
      <c r="DB28" s="32" t="str">
        <f t="shared" si="30"/>
        <v xml:space="preserve"> </v>
      </c>
      <c r="DD28" s="172">
        <f t="shared" si="18"/>
        <v>1</v>
      </c>
      <c r="DE28" s="172">
        <v>26</v>
      </c>
      <c r="DL28" s="172">
        <f t="shared" si="13"/>
        <v>0</v>
      </c>
      <c r="DM28" s="172">
        <f t="shared" si="14"/>
        <v>1</v>
      </c>
      <c r="DN28" s="172">
        <f t="shared" si="15"/>
        <v>1</v>
      </c>
      <c r="DO28" s="172">
        <f t="shared" si="31"/>
        <v>1</v>
      </c>
      <c r="DP28" s="172">
        <f t="shared" si="31"/>
        <v>1</v>
      </c>
      <c r="DQ28" s="172">
        <f t="shared" si="31"/>
        <v>1</v>
      </c>
      <c r="DR28" s="172">
        <f t="shared" si="31"/>
        <v>1</v>
      </c>
      <c r="DS28" s="172">
        <f t="shared" si="31"/>
        <v>1</v>
      </c>
      <c r="DT28" s="172">
        <f t="shared" si="31"/>
        <v>1</v>
      </c>
      <c r="DU28" s="172">
        <f t="shared" si="31"/>
        <v>1</v>
      </c>
      <c r="DV28" s="172">
        <f t="shared" si="34"/>
        <v>1</v>
      </c>
      <c r="DW28" s="172">
        <f t="shared" si="34"/>
        <v>1</v>
      </c>
      <c r="DX28" s="172">
        <f t="shared" si="34"/>
        <v>1</v>
      </c>
      <c r="DY28" s="172">
        <f t="shared" si="34"/>
        <v>1</v>
      </c>
      <c r="DZ28" s="172">
        <f t="shared" si="34"/>
        <v>1</v>
      </c>
      <c r="EA28" s="172">
        <f t="shared" si="34"/>
        <v>1</v>
      </c>
      <c r="EB28" s="172">
        <f t="shared" si="34"/>
        <v>1</v>
      </c>
      <c r="EC28" s="172">
        <f t="shared" si="34"/>
        <v>1</v>
      </c>
      <c r="ED28" s="172">
        <f t="shared" si="34"/>
        <v>1</v>
      </c>
      <c r="EE28" s="172">
        <f t="shared" si="34"/>
        <v>1</v>
      </c>
      <c r="EF28" s="172">
        <f t="shared" si="34"/>
        <v>1</v>
      </c>
      <c r="EG28" s="172">
        <f t="shared" si="6"/>
        <v>0</v>
      </c>
    </row>
    <row r="29" spans="1:137" x14ac:dyDescent="0.25">
      <c r="T29" s="5"/>
      <c r="U29" s="13"/>
      <c r="V29" s="5"/>
      <c r="W29" s="5" t="str">
        <f t="shared" si="2"/>
        <v/>
      </c>
      <c r="X29" s="5"/>
      <c r="Y29" s="5"/>
      <c r="Z29" s="5"/>
      <c r="CB29" s="172">
        <f t="shared" si="26"/>
        <v>1</v>
      </c>
      <c r="CC29" s="172">
        <f t="shared" si="26"/>
        <v>1</v>
      </c>
      <c r="CD29" s="172">
        <f t="shared" si="26"/>
        <v>1</v>
      </c>
      <c r="CE29" s="172">
        <f t="shared" si="26"/>
        <v>1</v>
      </c>
      <c r="CF29" s="172">
        <f t="shared" si="26"/>
        <v>1</v>
      </c>
      <c r="CG29" s="172">
        <f t="shared" si="26"/>
        <v>1</v>
      </c>
      <c r="CH29" s="172">
        <f t="shared" si="26"/>
        <v>1</v>
      </c>
      <c r="CI29" s="172">
        <f t="shared" si="26"/>
        <v>1</v>
      </c>
      <c r="CJ29" s="172">
        <f t="shared" si="26"/>
        <v>1</v>
      </c>
      <c r="CK29" s="172">
        <f t="shared" si="26"/>
        <v>1</v>
      </c>
      <c r="CL29" s="172">
        <f t="shared" si="26"/>
        <v>1</v>
      </c>
      <c r="CM29" s="172">
        <f t="shared" si="26"/>
        <v>1</v>
      </c>
      <c r="CN29" s="172">
        <f t="shared" si="26"/>
        <v>1</v>
      </c>
      <c r="CO29" s="172">
        <f t="shared" si="26"/>
        <v>1</v>
      </c>
      <c r="CP29" s="172">
        <f t="shared" si="26"/>
        <v>1</v>
      </c>
      <c r="CQ29" s="172">
        <f t="shared" si="24"/>
        <v>1</v>
      </c>
      <c r="CR29" s="172">
        <f t="shared" si="24"/>
        <v>1</v>
      </c>
      <c r="CS29" s="172">
        <f t="shared" si="24"/>
        <v>1</v>
      </c>
      <c r="CT29" s="172">
        <f t="shared" si="24"/>
        <v>1</v>
      </c>
      <c r="CU29" s="172">
        <f t="shared" si="24"/>
        <v>1</v>
      </c>
      <c r="DA29" s="172">
        <v>10</v>
      </c>
      <c r="DB29" s="32" t="str">
        <f t="shared" si="30"/>
        <v xml:space="preserve"> </v>
      </c>
      <c r="DD29" s="172">
        <f t="shared" si="18"/>
        <v>1</v>
      </c>
      <c r="DE29" s="172">
        <v>27</v>
      </c>
      <c r="DL29" s="172">
        <f t="shared" si="13"/>
        <v>0</v>
      </c>
      <c r="DM29" s="172">
        <f t="shared" si="14"/>
        <v>1</v>
      </c>
      <c r="DN29" s="172">
        <f t="shared" si="15"/>
        <v>1</v>
      </c>
      <c r="DO29" s="172">
        <f t="shared" si="31"/>
        <v>1</v>
      </c>
      <c r="DP29" s="172">
        <f t="shared" si="31"/>
        <v>1</v>
      </c>
      <c r="DQ29" s="172">
        <f t="shared" si="31"/>
        <v>1</v>
      </c>
      <c r="DR29" s="172">
        <f t="shared" si="31"/>
        <v>1</v>
      </c>
      <c r="DS29" s="172">
        <f t="shared" si="31"/>
        <v>1</v>
      </c>
      <c r="DT29" s="172">
        <f t="shared" si="31"/>
        <v>1</v>
      </c>
      <c r="DU29" s="172">
        <f t="shared" si="31"/>
        <v>1</v>
      </c>
      <c r="DV29" s="172">
        <f t="shared" si="34"/>
        <v>1</v>
      </c>
      <c r="DW29" s="172">
        <f t="shared" si="34"/>
        <v>1</v>
      </c>
      <c r="DX29" s="172">
        <f t="shared" si="34"/>
        <v>1</v>
      </c>
      <c r="DY29" s="172">
        <f t="shared" si="34"/>
        <v>1</v>
      </c>
      <c r="DZ29" s="172">
        <f t="shared" si="34"/>
        <v>1</v>
      </c>
      <c r="EA29" s="172">
        <f t="shared" si="34"/>
        <v>1</v>
      </c>
      <c r="EB29" s="172">
        <f t="shared" si="34"/>
        <v>1</v>
      </c>
      <c r="EC29" s="172">
        <f t="shared" si="34"/>
        <v>1</v>
      </c>
      <c r="ED29" s="172">
        <f t="shared" si="34"/>
        <v>1</v>
      </c>
      <c r="EE29" s="172">
        <f t="shared" si="34"/>
        <v>1</v>
      </c>
      <c r="EF29" s="172">
        <f t="shared" si="34"/>
        <v>1</v>
      </c>
      <c r="EG29" s="172">
        <f t="shared" si="6"/>
        <v>0</v>
      </c>
    </row>
    <row r="30" spans="1:137" x14ac:dyDescent="0.25">
      <c r="T30" s="5"/>
      <c r="U30" s="13"/>
      <c r="V30" s="5"/>
      <c r="W30" s="5" t="str">
        <f t="shared" si="2"/>
        <v/>
      </c>
      <c r="X30" s="5"/>
      <c r="Y30" s="5"/>
      <c r="Z30" s="5"/>
      <c r="CB30" s="172">
        <f t="shared" si="26"/>
        <v>1</v>
      </c>
      <c r="CC30" s="172">
        <f t="shared" si="26"/>
        <v>1</v>
      </c>
      <c r="CD30" s="172">
        <f t="shared" si="26"/>
        <v>1</v>
      </c>
      <c r="CE30" s="172">
        <f t="shared" si="26"/>
        <v>1</v>
      </c>
      <c r="CF30" s="172">
        <f t="shared" si="26"/>
        <v>1</v>
      </c>
      <c r="CG30" s="172">
        <f t="shared" si="26"/>
        <v>1</v>
      </c>
      <c r="CH30" s="172">
        <f t="shared" si="26"/>
        <v>1</v>
      </c>
      <c r="CI30" s="172">
        <f t="shared" si="26"/>
        <v>1</v>
      </c>
      <c r="CJ30" s="172">
        <f t="shared" si="26"/>
        <v>1</v>
      </c>
      <c r="CK30" s="172">
        <f t="shared" si="26"/>
        <v>1</v>
      </c>
      <c r="CL30" s="172">
        <f t="shared" si="26"/>
        <v>1</v>
      </c>
      <c r="CM30" s="172">
        <f t="shared" si="26"/>
        <v>1</v>
      </c>
      <c r="CN30" s="172">
        <f t="shared" si="26"/>
        <v>1</v>
      </c>
      <c r="CO30" s="172">
        <f t="shared" si="26"/>
        <v>1</v>
      </c>
      <c r="CP30" s="172">
        <f t="shared" si="26"/>
        <v>1</v>
      </c>
      <c r="CQ30" s="172">
        <f t="shared" si="24"/>
        <v>1</v>
      </c>
      <c r="CR30" s="172">
        <f t="shared" si="24"/>
        <v>1</v>
      </c>
      <c r="CS30" s="172">
        <f t="shared" si="24"/>
        <v>1</v>
      </c>
      <c r="CT30" s="172">
        <f t="shared" si="24"/>
        <v>1</v>
      </c>
      <c r="CU30" s="172">
        <f t="shared" si="24"/>
        <v>1</v>
      </c>
      <c r="DA30" s="172">
        <v>11</v>
      </c>
      <c r="DB30" s="32" t="str">
        <f t="shared" si="30"/>
        <v xml:space="preserve"> </v>
      </c>
      <c r="DD30" s="172">
        <f t="shared" si="18"/>
        <v>1</v>
      </c>
      <c r="DE30" s="172">
        <v>28</v>
      </c>
      <c r="DL30" s="172">
        <f t="shared" si="13"/>
        <v>0</v>
      </c>
      <c r="DM30" s="172">
        <f t="shared" si="14"/>
        <v>1</v>
      </c>
      <c r="DN30" s="172">
        <f t="shared" si="15"/>
        <v>1</v>
      </c>
      <c r="DO30" s="172">
        <f t="shared" si="31"/>
        <v>1</v>
      </c>
      <c r="DP30" s="172">
        <f t="shared" si="31"/>
        <v>1</v>
      </c>
      <c r="DQ30" s="172">
        <f t="shared" si="31"/>
        <v>1</v>
      </c>
      <c r="DR30" s="172">
        <f t="shared" si="31"/>
        <v>1</v>
      </c>
      <c r="DS30" s="172">
        <f t="shared" si="31"/>
        <v>1</v>
      </c>
      <c r="DT30" s="172">
        <f t="shared" si="31"/>
        <v>1</v>
      </c>
      <c r="DU30" s="172">
        <f t="shared" si="31"/>
        <v>1</v>
      </c>
      <c r="DV30" s="172">
        <f t="shared" si="34"/>
        <v>1</v>
      </c>
      <c r="DW30" s="172">
        <f t="shared" si="34"/>
        <v>1</v>
      </c>
      <c r="DX30" s="172">
        <f t="shared" si="34"/>
        <v>1</v>
      </c>
      <c r="DY30" s="172">
        <f t="shared" si="34"/>
        <v>1</v>
      </c>
      <c r="DZ30" s="172">
        <f t="shared" si="34"/>
        <v>1</v>
      </c>
      <c r="EA30" s="172">
        <f t="shared" si="34"/>
        <v>1</v>
      </c>
      <c r="EB30" s="172">
        <f t="shared" si="34"/>
        <v>1</v>
      </c>
      <c r="EC30" s="172">
        <f t="shared" si="34"/>
        <v>1</v>
      </c>
      <c r="ED30" s="172">
        <f t="shared" si="34"/>
        <v>1</v>
      </c>
      <c r="EE30" s="172">
        <f t="shared" si="34"/>
        <v>1</v>
      </c>
      <c r="EF30" s="172">
        <f t="shared" si="34"/>
        <v>1</v>
      </c>
      <c r="EG30" s="172">
        <f t="shared" si="6"/>
        <v>0</v>
      </c>
    </row>
    <row r="31" spans="1:137" x14ac:dyDescent="0.25">
      <c r="T31" s="5"/>
      <c r="U31" s="13"/>
      <c r="V31" s="5"/>
      <c r="W31" s="5" t="str">
        <f t="shared" si="2"/>
        <v/>
      </c>
      <c r="X31" s="5"/>
      <c r="Y31" s="5"/>
      <c r="Z31" s="5"/>
      <c r="CB31" s="172">
        <f t="shared" si="26"/>
        <v>1</v>
      </c>
      <c r="CC31" s="172">
        <f t="shared" si="26"/>
        <v>1</v>
      </c>
      <c r="CD31" s="172">
        <f t="shared" si="26"/>
        <v>1</v>
      </c>
      <c r="CE31" s="172">
        <f t="shared" si="26"/>
        <v>1</v>
      </c>
      <c r="CF31" s="172">
        <f t="shared" si="26"/>
        <v>1</v>
      </c>
      <c r="CG31" s="172">
        <f t="shared" si="26"/>
        <v>1</v>
      </c>
      <c r="CH31" s="172">
        <f t="shared" si="26"/>
        <v>1</v>
      </c>
      <c r="CI31" s="172">
        <f t="shared" si="26"/>
        <v>1</v>
      </c>
      <c r="CJ31" s="172">
        <f t="shared" si="26"/>
        <v>1</v>
      </c>
      <c r="CK31" s="172">
        <f t="shared" si="26"/>
        <v>1</v>
      </c>
      <c r="CL31" s="172">
        <f t="shared" si="26"/>
        <v>1</v>
      </c>
      <c r="CM31" s="172">
        <f t="shared" si="26"/>
        <v>1</v>
      </c>
      <c r="CN31" s="172">
        <f t="shared" si="26"/>
        <v>1</v>
      </c>
      <c r="CO31" s="172">
        <f t="shared" si="26"/>
        <v>1</v>
      </c>
      <c r="CP31" s="172">
        <f t="shared" si="26"/>
        <v>1</v>
      </c>
      <c r="CQ31" s="172">
        <f t="shared" si="24"/>
        <v>1</v>
      </c>
      <c r="CR31" s="172">
        <f t="shared" si="24"/>
        <v>1</v>
      </c>
      <c r="CS31" s="172">
        <f t="shared" si="24"/>
        <v>1</v>
      </c>
      <c r="CT31" s="172">
        <f t="shared" si="24"/>
        <v>1</v>
      </c>
      <c r="CU31" s="172">
        <f t="shared" si="24"/>
        <v>1</v>
      </c>
      <c r="DA31" s="172">
        <v>12</v>
      </c>
      <c r="DB31" s="32" t="str">
        <f t="shared" si="30"/>
        <v xml:space="preserve"> </v>
      </c>
      <c r="DD31" s="172">
        <f t="shared" si="18"/>
        <v>1</v>
      </c>
      <c r="DE31" s="172">
        <v>29</v>
      </c>
      <c r="DL31" s="172">
        <f t="shared" si="13"/>
        <v>0</v>
      </c>
      <c r="DM31" s="172">
        <f t="shared" si="14"/>
        <v>1</v>
      </c>
      <c r="DN31" s="172">
        <f t="shared" si="15"/>
        <v>1</v>
      </c>
      <c r="DO31" s="172">
        <f t="shared" si="31"/>
        <v>1</v>
      </c>
      <c r="DP31" s="172">
        <f t="shared" si="31"/>
        <v>1</v>
      </c>
      <c r="DQ31" s="172">
        <f t="shared" si="31"/>
        <v>1</v>
      </c>
      <c r="DR31" s="172">
        <f t="shared" si="31"/>
        <v>1</v>
      </c>
      <c r="DS31" s="172">
        <f t="shared" si="31"/>
        <v>1</v>
      </c>
      <c r="DT31" s="172">
        <f t="shared" si="31"/>
        <v>1</v>
      </c>
      <c r="DU31" s="172">
        <f t="shared" si="31"/>
        <v>1</v>
      </c>
      <c r="DV31" s="172">
        <f t="shared" si="34"/>
        <v>1</v>
      </c>
      <c r="DW31" s="172">
        <f t="shared" si="34"/>
        <v>1</v>
      </c>
      <c r="DX31" s="172">
        <f t="shared" si="34"/>
        <v>1</v>
      </c>
      <c r="DY31" s="172">
        <f t="shared" si="34"/>
        <v>1</v>
      </c>
      <c r="DZ31" s="172">
        <f t="shared" si="34"/>
        <v>1</v>
      </c>
      <c r="EA31" s="172">
        <f t="shared" si="34"/>
        <v>1</v>
      </c>
      <c r="EB31" s="172">
        <f t="shared" si="34"/>
        <v>1</v>
      </c>
      <c r="EC31" s="172">
        <f t="shared" si="34"/>
        <v>1</v>
      </c>
      <c r="ED31" s="172">
        <f t="shared" si="34"/>
        <v>1</v>
      </c>
      <c r="EE31" s="172">
        <f t="shared" si="34"/>
        <v>1</v>
      </c>
      <c r="EF31" s="172">
        <f t="shared" si="34"/>
        <v>1</v>
      </c>
      <c r="EG31" s="172">
        <f t="shared" si="6"/>
        <v>0</v>
      </c>
    </row>
    <row r="32" spans="1:137" x14ac:dyDescent="0.25">
      <c r="T32" s="5"/>
      <c r="U32" s="13"/>
      <c r="V32" s="5"/>
      <c r="W32" s="5" t="str">
        <f t="shared" si="2"/>
        <v/>
      </c>
      <c r="X32" s="5"/>
      <c r="Y32" s="5"/>
      <c r="Z32" s="5"/>
      <c r="CB32" s="172">
        <f t="shared" si="26"/>
        <v>1</v>
      </c>
      <c r="CC32" s="172">
        <f t="shared" si="26"/>
        <v>1</v>
      </c>
      <c r="CD32" s="172">
        <f t="shared" si="26"/>
        <v>1</v>
      </c>
      <c r="CE32" s="172">
        <f t="shared" si="26"/>
        <v>1</v>
      </c>
      <c r="CF32" s="172">
        <f t="shared" si="26"/>
        <v>1</v>
      </c>
      <c r="CG32" s="172">
        <f t="shared" si="26"/>
        <v>1</v>
      </c>
      <c r="CH32" s="172">
        <f t="shared" si="26"/>
        <v>1</v>
      </c>
      <c r="CI32" s="172">
        <f t="shared" si="26"/>
        <v>1</v>
      </c>
      <c r="CJ32" s="172">
        <f t="shared" si="26"/>
        <v>1</v>
      </c>
      <c r="CK32" s="172">
        <f t="shared" si="26"/>
        <v>1</v>
      </c>
      <c r="CL32" s="172">
        <f t="shared" si="26"/>
        <v>1</v>
      </c>
      <c r="CM32" s="172">
        <f t="shared" si="26"/>
        <v>1</v>
      </c>
      <c r="CN32" s="172">
        <f t="shared" si="26"/>
        <v>1</v>
      </c>
      <c r="CO32" s="172">
        <f t="shared" si="26"/>
        <v>1</v>
      </c>
      <c r="CP32" s="172">
        <f t="shared" si="26"/>
        <v>1</v>
      </c>
      <c r="CQ32" s="172">
        <f t="shared" si="26"/>
        <v>1</v>
      </c>
      <c r="CR32" s="172">
        <f t="shared" ref="CR32:CU47" si="35">IF(BG31="",CR31,CR31+1)</f>
        <v>1</v>
      </c>
      <c r="CS32" s="172">
        <f t="shared" si="35"/>
        <v>1</v>
      </c>
      <c r="CT32" s="172">
        <f t="shared" si="35"/>
        <v>1</v>
      </c>
      <c r="CU32" s="172">
        <f t="shared" si="35"/>
        <v>1</v>
      </c>
      <c r="DB32" s="196" t="str">
        <f>IF(DB19="","","----")</f>
        <v/>
      </c>
      <c r="DD32" s="172">
        <f t="shared" si="18"/>
        <v>1</v>
      </c>
      <c r="DE32" s="172">
        <v>30</v>
      </c>
      <c r="DL32" s="172">
        <f t="shared" si="13"/>
        <v>0</v>
      </c>
      <c r="DM32" s="172">
        <f t="shared" si="14"/>
        <v>1</v>
      </c>
      <c r="DN32" s="172">
        <f t="shared" si="15"/>
        <v>1</v>
      </c>
      <c r="DO32" s="172">
        <f t="shared" si="31"/>
        <v>1</v>
      </c>
      <c r="DP32" s="172">
        <f t="shared" si="31"/>
        <v>1</v>
      </c>
      <c r="DQ32" s="172">
        <f t="shared" si="31"/>
        <v>1</v>
      </c>
      <c r="DR32" s="172">
        <f t="shared" si="31"/>
        <v>1</v>
      </c>
      <c r="DS32" s="172">
        <f t="shared" si="31"/>
        <v>1</v>
      </c>
      <c r="DT32" s="172">
        <f t="shared" si="31"/>
        <v>1</v>
      </c>
      <c r="DU32" s="172">
        <f t="shared" si="31"/>
        <v>1</v>
      </c>
      <c r="DV32" s="172">
        <f t="shared" si="34"/>
        <v>1</v>
      </c>
      <c r="DW32" s="172">
        <f t="shared" si="34"/>
        <v>1</v>
      </c>
      <c r="DX32" s="172">
        <f t="shared" si="34"/>
        <v>1</v>
      </c>
      <c r="DY32" s="172">
        <f t="shared" si="34"/>
        <v>1</v>
      </c>
      <c r="DZ32" s="172">
        <f t="shared" si="34"/>
        <v>1</v>
      </c>
      <c r="EA32" s="172">
        <f t="shared" si="34"/>
        <v>1</v>
      </c>
      <c r="EB32" s="172">
        <f t="shared" si="34"/>
        <v>1</v>
      </c>
      <c r="EC32" s="172">
        <f t="shared" si="34"/>
        <v>1</v>
      </c>
      <c r="ED32" s="172">
        <f t="shared" si="34"/>
        <v>1</v>
      </c>
      <c r="EE32" s="172">
        <f t="shared" si="34"/>
        <v>1</v>
      </c>
      <c r="EF32" s="172">
        <f t="shared" si="34"/>
        <v>1</v>
      </c>
      <c r="EG32" s="172">
        <f t="shared" si="6"/>
        <v>0</v>
      </c>
    </row>
    <row r="33" spans="20:137" x14ac:dyDescent="0.25">
      <c r="T33" s="5"/>
      <c r="U33" s="13"/>
      <c r="V33" s="5"/>
      <c r="W33" s="5" t="str">
        <f t="shared" si="2"/>
        <v/>
      </c>
      <c r="X33" s="5"/>
      <c r="Y33" s="5"/>
      <c r="Z33" s="5"/>
      <c r="CB33" s="172">
        <f t="shared" ref="CB33:CQ48" si="36">IF(AQ32="",CB32,CB32+1)</f>
        <v>1</v>
      </c>
      <c r="CC33" s="172">
        <f t="shared" si="36"/>
        <v>1</v>
      </c>
      <c r="CD33" s="172">
        <f t="shared" si="36"/>
        <v>1</v>
      </c>
      <c r="CE33" s="172">
        <f t="shared" si="36"/>
        <v>1</v>
      </c>
      <c r="CF33" s="172">
        <f t="shared" si="36"/>
        <v>1</v>
      </c>
      <c r="CG33" s="172">
        <f t="shared" si="36"/>
        <v>1</v>
      </c>
      <c r="CH33" s="172">
        <f t="shared" si="36"/>
        <v>1</v>
      </c>
      <c r="CI33" s="172">
        <f t="shared" si="36"/>
        <v>1</v>
      </c>
      <c r="CJ33" s="172">
        <f t="shared" si="36"/>
        <v>1</v>
      </c>
      <c r="CK33" s="172">
        <f t="shared" si="36"/>
        <v>1</v>
      </c>
      <c r="CL33" s="172">
        <f t="shared" si="36"/>
        <v>1</v>
      </c>
      <c r="CM33" s="172">
        <f t="shared" si="36"/>
        <v>1</v>
      </c>
      <c r="CN33" s="172">
        <f t="shared" si="36"/>
        <v>1</v>
      </c>
      <c r="CO33" s="172">
        <f t="shared" si="36"/>
        <v>1</v>
      </c>
      <c r="CP33" s="172">
        <f t="shared" si="36"/>
        <v>1</v>
      </c>
      <c r="CQ33" s="172">
        <f t="shared" si="36"/>
        <v>1</v>
      </c>
      <c r="CR33" s="172">
        <f t="shared" si="35"/>
        <v>1</v>
      </c>
      <c r="CS33" s="172">
        <f t="shared" si="35"/>
        <v>1</v>
      </c>
      <c r="CT33" s="172">
        <f t="shared" si="35"/>
        <v>1</v>
      </c>
      <c r="CU33" s="172">
        <f t="shared" si="35"/>
        <v>1</v>
      </c>
      <c r="DA33" s="172"/>
      <c r="DB33" s="32" t="str">
        <f>IF(DB34="","",CONCATENATE("Warband ",CZ34," ",DG33))</f>
        <v/>
      </c>
      <c r="DD33" s="172">
        <f t="shared" si="18"/>
        <v>1</v>
      </c>
      <c r="DE33" s="172">
        <v>31</v>
      </c>
      <c r="DG33" s="49" t="str">
        <f>CONCATENATE("   ",DH33,"/",DI33,IF(DH33&gt;DI33," !",""))</f>
        <v xml:space="preserve">   0/12</v>
      </c>
      <c r="DH33" s="172">
        <f t="shared" ref="DH33" si="37">INDEX($CB$1:$CU$1,CZ34)+DJ33</f>
        <v>0</v>
      </c>
      <c r="DI33" s="172">
        <f t="shared" ref="DI33" si="38">IF(OR(DB34=$CW$20,DB34=$CW$21,DB34=$CW$22,),0,12)</f>
        <v>12</v>
      </c>
      <c r="DL33" s="172">
        <f t="shared" si="13"/>
        <v>0</v>
      </c>
      <c r="DM33" s="172">
        <f t="shared" si="14"/>
        <v>1</v>
      </c>
      <c r="DN33" s="172">
        <f t="shared" si="15"/>
        <v>1</v>
      </c>
      <c r="DO33" s="172">
        <f t="shared" si="31"/>
        <v>1</v>
      </c>
      <c r="DP33" s="172">
        <f t="shared" si="31"/>
        <v>1</v>
      </c>
      <c r="DQ33" s="172">
        <f t="shared" si="31"/>
        <v>1</v>
      </c>
      <c r="DR33" s="172">
        <f t="shared" si="31"/>
        <v>1</v>
      </c>
      <c r="DS33" s="172">
        <f t="shared" si="31"/>
        <v>1</v>
      </c>
      <c r="DT33" s="172">
        <f t="shared" si="31"/>
        <v>1</v>
      </c>
      <c r="DU33" s="172">
        <f t="shared" si="31"/>
        <v>1</v>
      </c>
      <c r="DV33" s="172">
        <f t="shared" si="34"/>
        <v>1</v>
      </c>
      <c r="DW33" s="172">
        <f t="shared" si="34"/>
        <v>1</v>
      </c>
      <c r="DX33" s="172">
        <f t="shared" si="34"/>
        <v>1</v>
      </c>
      <c r="DY33" s="172">
        <f t="shared" si="34"/>
        <v>1</v>
      </c>
      <c r="DZ33" s="172">
        <f t="shared" si="34"/>
        <v>1</v>
      </c>
      <c r="EA33" s="172">
        <f t="shared" si="34"/>
        <v>1</v>
      </c>
      <c r="EB33" s="172">
        <f t="shared" si="34"/>
        <v>1</v>
      </c>
      <c r="EC33" s="172">
        <f t="shared" si="34"/>
        <v>1</v>
      </c>
      <c r="ED33" s="172">
        <f t="shared" si="34"/>
        <v>1</v>
      </c>
      <c r="EE33" s="172">
        <f t="shared" si="34"/>
        <v>1</v>
      </c>
      <c r="EF33" s="172">
        <f t="shared" si="34"/>
        <v>1</v>
      </c>
      <c r="EG33" s="172">
        <f t="shared" si="6"/>
        <v>0</v>
      </c>
    </row>
    <row r="34" spans="20:137" x14ac:dyDescent="0.25">
      <c r="T34" s="5"/>
      <c r="U34" s="13"/>
      <c r="V34" s="5"/>
      <c r="W34" s="5" t="str">
        <f t="shared" si="2"/>
        <v/>
      </c>
      <c r="X34" s="5"/>
      <c r="Y34" s="5"/>
      <c r="Z34" s="5"/>
      <c r="CB34" s="172">
        <f t="shared" si="36"/>
        <v>1</v>
      </c>
      <c r="CC34" s="172">
        <f t="shared" si="36"/>
        <v>1</v>
      </c>
      <c r="CD34" s="172">
        <f t="shared" si="36"/>
        <v>1</v>
      </c>
      <c r="CE34" s="172">
        <f t="shared" si="36"/>
        <v>1</v>
      </c>
      <c r="CF34" s="172">
        <f t="shared" si="36"/>
        <v>1</v>
      </c>
      <c r="CG34" s="172">
        <f t="shared" si="36"/>
        <v>1</v>
      </c>
      <c r="CH34" s="172">
        <f t="shared" si="36"/>
        <v>1</v>
      </c>
      <c r="CI34" s="172">
        <f t="shared" si="36"/>
        <v>1</v>
      </c>
      <c r="CJ34" s="172">
        <f t="shared" si="36"/>
        <v>1</v>
      </c>
      <c r="CK34" s="172">
        <f t="shared" si="36"/>
        <v>1</v>
      </c>
      <c r="CL34" s="172">
        <f t="shared" si="36"/>
        <v>1</v>
      </c>
      <c r="CM34" s="172">
        <f t="shared" si="36"/>
        <v>1</v>
      </c>
      <c r="CN34" s="172">
        <f t="shared" si="36"/>
        <v>1</v>
      </c>
      <c r="CO34" s="172">
        <f t="shared" si="36"/>
        <v>1</v>
      </c>
      <c r="CP34" s="172">
        <f t="shared" si="36"/>
        <v>1</v>
      </c>
      <c r="CQ34" s="172">
        <f t="shared" si="36"/>
        <v>1</v>
      </c>
      <c r="CR34" s="172">
        <f t="shared" si="35"/>
        <v>1</v>
      </c>
      <c r="CS34" s="172">
        <f t="shared" si="35"/>
        <v>1</v>
      </c>
      <c r="CT34" s="172">
        <f t="shared" si="35"/>
        <v>1</v>
      </c>
      <c r="CU34" s="172">
        <f t="shared" si="35"/>
        <v>1</v>
      </c>
      <c r="CZ34" s="172">
        <v>3</v>
      </c>
      <c r="DA34" s="172" t="s">
        <v>278</v>
      </c>
      <c r="DB34" s="32" t="str">
        <f>T(LOOKUP(CZ34,$DM$1:$EF$1,$DM$2:$EF$2))</f>
        <v/>
      </c>
      <c r="DD34" s="172">
        <f t="shared" si="18"/>
        <v>1</v>
      </c>
      <c r="DE34" s="172">
        <v>32</v>
      </c>
      <c r="DL34" s="172">
        <f t="shared" si="13"/>
        <v>0</v>
      </c>
      <c r="DM34" s="172">
        <f t="shared" si="14"/>
        <v>1</v>
      </c>
      <c r="DN34" s="172">
        <f t="shared" si="15"/>
        <v>1</v>
      </c>
      <c r="DO34" s="172">
        <f t="shared" si="31"/>
        <v>1</v>
      </c>
      <c r="DP34" s="172">
        <f t="shared" si="31"/>
        <v>1</v>
      </c>
      <c r="DQ34" s="172">
        <f t="shared" si="31"/>
        <v>1</v>
      </c>
      <c r="DR34" s="172">
        <f t="shared" si="31"/>
        <v>1</v>
      </c>
      <c r="DS34" s="172">
        <f t="shared" si="31"/>
        <v>1</v>
      </c>
      <c r="DT34" s="172">
        <f t="shared" si="31"/>
        <v>1</v>
      </c>
      <c r="DU34" s="172">
        <f t="shared" si="31"/>
        <v>1</v>
      </c>
      <c r="DV34" s="172">
        <f t="shared" si="34"/>
        <v>1</v>
      </c>
      <c r="DW34" s="172">
        <f t="shared" si="34"/>
        <v>1</v>
      </c>
      <c r="DX34" s="172">
        <f t="shared" si="34"/>
        <v>1</v>
      </c>
      <c r="DY34" s="172">
        <f t="shared" si="34"/>
        <v>1</v>
      </c>
      <c r="DZ34" s="172">
        <f t="shared" si="34"/>
        <v>1</v>
      </c>
      <c r="EA34" s="172">
        <f t="shared" si="34"/>
        <v>1</v>
      </c>
      <c r="EB34" s="172">
        <f t="shared" si="34"/>
        <v>1</v>
      </c>
      <c r="EC34" s="172">
        <f t="shared" si="34"/>
        <v>1</v>
      </c>
      <c r="ED34" s="172">
        <f t="shared" si="34"/>
        <v>1</v>
      </c>
      <c r="EE34" s="172">
        <f t="shared" si="34"/>
        <v>1</v>
      </c>
      <c r="EF34" s="172">
        <f t="shared" si="34"/>
        <v>1</v>
      </c>
      <c r="EG34" s="172">
        <f t="shared" si="6"/>
        <v>0</v>
      </c>
    </row>
    <row r="35" spans="20:137" x14ac:dyDescent="0.25">
      <c r="T35" s="5"/>
      <c r="U35" s="13"/>
      <c r="V35" s="5"/>
      <c r="W35" s="5" t="str">
        <f t="shared" si="2"/>
        <v/>
      </c>
      <c r="X35" s="5"/>
      <c r="Y35" s="5"/>
      <c r="Z35" s="5"/>
      <c r="CB35" s="172">
        <f t="shared" si="36"/>
        <v>1</v>
      </c>
      <c r="CC35" s="172">
        <f t="shared" si="36"/>
        <v>1</v>
      </c>
      <c r="CD35" s="172">
        <f t="shared" si="36"/>
        <v>1</v>
      </c>
      <c r="CE35" s="172">
        <f t="shared" si="36"/>
        <v>1</v>
      </c>
      <c r="CF35" s="172">
        <f t="shared" si="36"/>
        <v>1</v>
      </c>
      <c r="CG35" s="172">
        <f t="shared" si="36"/>
        <v>1</v>
      </c>
      <c r="CH35" s="172">
        <f t="shared" si="36"/>
        <v>1</v>
      </c>
      <c r="CI35" s="172">
        <f t="shared" si="36"/>
        <v>1</v>
      </c>
      <c r="CJ35" s="172">
        <f t="shared" si="36"/>
        <v>1</v>
      </c>
      <c r="CK35" s="172">
        <f t="shared" si="36"/>
        <v>1</v>
      </c>
      <c r="CL35" s="172">
        <f t="shared" si="36"/>
        <v>1</v>
      </c>
      <c r="CM35" s="172">
        <f t="shared" si="36"/>
        <v>1</v>
      </c>
      <c r="CN35" s="172">
        <f t="shared" si="36"/>
        <v>1</v>
      </c>
      <c r="CO35" s="172">
        <f t="shared" si="36"/>
        <v>1</v>
      </c>
      <c r="CP35" s="172">
        <f t="shared" si="36"/>
        <v>1</v>
      </c>
      <c r="CQ35" s="172">
        <f t="shared" si="36"/>
        <v>1</v>
      </c>
      <c r="CR35" s="172">
        <f t="shared" si="35"/>
        <v>1</v>
      </c>
      <c r="CS35" s="172">
        <f t="shared" si="35"/>
        <v>1</v>
      </c>
      <c r="CT35" s="172">
        <f t="shared" si="35"/>
        <v>1</v>
      </c>
      <c r="CU35" s="172">
        <f t="shared" si="35"/>
        <v>1</v>
      </c>
      <c r="DA35" s="172">
        <v>1</v>
      </c>
      <c r="DB35" s="32" t="str">
        <f t="shared" ref="DB35:DB46" si="39">T(CONCATENATE(LOOKUP(DA35,CD$3:CD$80,AS$3:AS$80)," ",LOOKUP(DA35,CD$3:CD$80,$CA$3:$CA$80)))</f>
        <v xml:space="preserve"> </v>
      </c>
      <c r="DD35" s="172">
        <f t="shared" si="18"/>
        <v>1</v>
      </c>
      <c r="DE35" s="172">
        <v>33</v>
      </c>
      <c r="DL35" s="172">
        <f t="shared" si="13"/>
        <v>0</v>
      </c>
      <c r="DM35" s="172">
        <f t="shared" si="14"/>
        <v>1</v>
      </c>
      <c r="DN35" s="172">
        <f t="shared" si="15"/>
        <v>1</v>
      </c>
      <c r="DO35" s="172">
        <f t="shared" si="31"/>
        <v>1</v>
      </c>
      <c r="DP35" s="172">
        <f t="shared" si="31"/>
        <v>1</v>
      </c>
      <c r="DQ35" s="172">
        <f t="shared" si="31"/>
        <v>1</v>
      </c>
      <c r="DR35" s="172">
        <f t="shared" si="31"/>
        <v>1</v>
      </c>
      <c r="DS35" s="172">
        <f t="shared" si="31"/>
        <v>1</v>
      </c>
      <c r="DT35" s="172">
        <f t="shared" si="31"/>
        <v>1</v>
      </c>
      <c r="DU35" s="172">
        <f t="shared" si="31"/>
        <v>1</v>
      </c>
      <c r="DV35" s="172">
        <f t="shared" si="34"/>
        <v>1</v>
      </c>
      <c r="DW35" s="172">
        <f t="shared" si="34"/>
        <v>1</v>
      </c>
      <c r="DX35" s="172">
        <f t="shared" si="34"/>
        <v>1</v>
      </c>
      <c r="DY35" s="172">
        <f t="shared" si="34"/>
        <v>1</v>
      </c>
      <c r="DZ35" s="172">
        <f t="shared" si="34"/>
        <v>1</v>
      </c>
      <c r="EA35" s="172">
        <f t="shared" si="34"/>
        <v>1</v>
      </c>
      <c r="EB35" s="172">
        <f t="shared" si="34"/>
        <v>1</v>
      </c>
      <c r="EC35" s="172">
        <f t="shared" si="34"/>
        <v>1</v>
      </c>
      <c r="ED35" s="172">
        <f t="shared" si="34"/>
        <v>1</v>
      </c>
      <c r="EE35" s="172">
        <f t="shared" si="34"/>
        <v>1</v>
      </c>
      <c r="EF35" s="172">
        <f t="shared" si="34"/>
        <v>1</v>
      </c>
      <c r="EG35" s="172">
        <f t="shared" si="6"/>
        <v>0</v>
      </c>
    </row>
    <row r="36" spans="20:137" x14ac:dyDescent="0.25">
      <c r="T36" s="5"/>
      <c r="U36" s="13"/>
      <c r="V36" s="5"/>
      <c r="W36" s="5" t="str">
        <f t="shared" si="2"/>
        <v/>
      </c>
      <c r="X36" s="5"/>
      <c r="Y36" s="5"/>
      <c r="Z36" s="5"/>
      <c r="CB36" s="172">
        <f t="shared" si="36"/>
        <v>1</v>
      </c>
      <c r="CC36" s="172">
        <f t="shared" si="36"/>
        <v>1</v>
      </c>
      <c r="CD36" s="172">
        <f t="shared" si="36"/>
        <v>1</v>
      </c>
      <c r="CE36" s="172">
        <f t="shared" si="36"/>
        <v>1</v>
      </c>
      <c r="CF36" s="172">
        <f t="shared" si="36"/>
        <v>1</v>
      </c>
      <c r="CG36" s="172">
        <f t="shared" si="36"/>
        <v>1</v>
      </c>
      <c r="CH36" s="172">
        <f t="shared" si="36"/>
        <v>1</v>
      </c>
      <c r="CI36" s="172">
        <f t="shared" si="36"/>
        <v>1</v>
      </c>
      <c r="CJ36" s="172">
        <f t="shared" si="36"/>
        <v>1</v>
      </c>
      <c r="CK36" s="172">
        <f t="shared" si="36"/>
        <v>1</v>
      </c>
      <c r="CL36" s="172">
        <f t="shared" si="36"/>
        <v>1</v>
      </c>
      <c r="CM36" s="172">
        <f t="shared" si="36"/>
        <v>1</v>
      </c>
      <c r="CN36" s="172">
        <f t="shared" si="36"/>
        <v>1</v>
      </c>
      <c r="CO36" s="172">
        <f t="shared" si="36"/>
        <v>1</v>
      </c>
      <c r="CP36" s="172">
        <f t="shared" si="36"/>
        <v>1</v>
      </c>
      <c r="CQ36" s="172">
        <f t="shared" si="36"/>
        <v>1</v>
      </c>
      <c r="CR36" s="172">
        <f t="shared" si="35"/>
        <v>1</v>
      </c>
      <c r="CS36" s="172">
        <f t="shared" si="35"/>
        <v>1</v>
      </c>
      <c r="CT36" s="172">
        <f t="shared" si="35"/>
        <v>1</v>
      </c>
      <c r="CU36" s="172">
        <f t="shared" si="35"/>
        <v>1</v>
      </c>
      <c r="DA36" s="172">
        <v>2</v>
      </c>
      <c r="DB36" s="32" t="str">
        <f t="shared" si="39"/>
        <v xml:space="preserve"> </v>
      </c>
      <c r="DD36" s="172">
        <f t="shared" si="18"/>
        <v>1</v>
      </c>
      <c r="DE36" s="172">
        <v>34</v>
      </c>
      <c r="DL36" s="172">
        <f t="shared" si="13"/>
        <v>0</v>
      </c>
      <c r="DM36" s="172">
        <f t="shared" si="14"/>
        <v>1</v>
      </c>
      <c r="DN36" s="172">
        <f t="shared" si="15"/>
        <v>1</v>
      </c>
      <c r="DO36" s="172">
        <f t="shared" ref="DO36:DU51" si="40">IF(OR($CX35=0,ISERROR(SEARCH(DO$1,SUBSTITUTE($CX35,DY$1,"")))),DO35,DO35+1)</f>
        <v>1</v>
      </c>
      <c r="DP36" s="172">
        <f t="shared" si="40"/>
        <v>1</v>
      </c>
      <c r="DQ36" s="172">
        <f t="shared" si="40"/>
        <v>1</v>
      </c>
      <c r="DR36" s="172">
        <f t="shared" si="40"/>
        <v>1</v>
      </c>
      <c r="DS36" s="172">
        <f t="shared" si="40"/>
        <v>1</v>
      </c>
      <c r="DT36" s="172">
        <f t="shared" si="40"/>
        <v>1</v>
      </c>
      <c r="DU36" s="172">
        <f t="shared" si="40"/>
        <v>1</v>
      </c>
      <c r="DV36" s="172">
        <f t="shared" si="34"/>
        <v>1</v>
      </c>
      <c r="DW36" s="172">
        <f t="shared" si="34"/>
        <v>1</v>
      </c>
      <c r="DX36" s="172">
        <f t="shared" si="34"/>
        <v>1</v>
      </c>
      <c r="DY36" s="172">
        <f t="shared" si="34"/>
        <v>1</v>
      </c>
      <c r="DZ36" s="172">
        <f t="shared" si="34"/>
        <v>1</v>
      </c>
      <c r="EA36" s="172">
        <f t="shared" si="34"/>
        <v>1</v>
      </c>
      <c r="EB36" s="172">
        <f t="shared" si="34"/>
        <v>1</v>
      </c>
      <c r="EC36" s="172">
        <f t="shared" si="34"/>
        <v>1</v>
      </c>
      <c r="ED36" s="172">
        <f t="shared" si="34"/>
        <v>1</v>
      </c>
      <c r="EE36" s="172">
        <f t="shared" si="34"/>
        <v>1</v>
      </c>
      <c r="EF36" s="172">
        <f t="shared" si="34"/>
        <v>1</v>
      </c>
      <c r="EG36" s="172">
        <f t="shared" si="6"/>
        <v>0</v>
      </c>
    </row>
    <row r="37" spans="20:137" x14ac:dyDescent="0.25">
      <c r="T37" s="5"/>
      <c r="U37" s="13"/>
      <c r="V37" s="5"/>
      <c r="W37" s="5" t="str">
        <f t="shared" si="2"/>
        <v/>
      </c>
      <c r="X37" s="5"/>
      <c r="Y37" s="5"/>
      <c r="Z37" s="5"/>
      <c r="CB37" s="172">
        <f t="shared" si="36"/>
        <v>1</v>
      </c>
      <c r="CC37" s="172">
        <f t="shared" si="36"/>
        <v>1</v>
      </c>
      <c r="CD37" s="172">
        <f t="shared" si="36"/>
        <v>1</v>
      </c>
      <c r="CE37" s="172">
        <f t="shared" si="36"/>
        <v>1</v>
      </c>
      <c r="CF37" s="172">
        <f t="shared" si="36"/>
        <v>1</v>
      </c>
      <c r="CG37" s="172">
        <f t="shared" si="36"/>
        <v>1</v>
      </c>
      <c r="CH37" s="172">
        <f t="shared" si="36"/>
        <v>1</v>
      </c>
      <c r="CI37" s="172">
        <f t="shared" si="36"/>
        <v>1</v>
      </c>
      <c r="CJ37" s="172">
        <f t="shared" si="36"/>
        <v>1</v>
      </c>
      <c r="CK37" s="172">
        <f t="shared" si="36"/>
        <v>1</v>
      </c>
      <c r="CL37" s="172">
        <f t="shared" si="36"/>
        <v>1</v>
      </c>
      <c r="CM37" s="172">
        <f t="shared" si="36"/>
        <v>1</v>
      </c>
      <c r="CN37" s="172">
        <f t="shared" si="36"/>
        <v>1</v>
      </c>
      <c r="CO37" s="172">
        <f t="shared" si="36"/>
        <v>1</v>
      </c>
      <c r="CP37" s="172">
        <f t="shared" si="36"/>
        <v>1</v>
      </c>
      <c r="CQ37" s="172">
        <f t="shared" si="36"/>
        <v>1</v>
      </c>
      <c r="CR37" s="172">
        <f t="shared" si="35"/>
        <v>1</v>
      </c>
      <c r="CS37" s="172">
        <f t="shared" si="35"/>
        <v>1</v>
      </c>
      <c r="CT37" s="172">
        <f t="shared" si="35"/>
        <v>1</v>
      </c>
      <c r="CU37" s="172">
        <f t="shared" si="35"/>
        <v>1</v>
      </c>
      <c r="DA37" s="172">
        <v>3</v>
      </c>
      <c r="DB37" s="32" t="str">
        <f t="shared" si="39"/>
        <v xml:space="preserve"> </v>
      </c>
      <c r="DD37" s="172">
        <f t="shared" si="18"/>
        <v>1</v>
      </c>
      <c r="DE37" s="172">
        <v>35</v>
      </c>
      <c r="DL37" s="172">
        <f t="shared" si="13"/>
        <v>0</v>
      </c>
      <c r="DM37" s="172">
        <f t="shared" si="14"/>
        <v>1</v>
      </c>
      <c r="DN37" s="172">
        <f t="shared" si="15"/>
        <v>1</v>
      </c>
      <c r="DO37" s="172">
        <f t="shared" si="40"/>
        <v>1</v>
      </c>
      <c r="DP37" s="172">
        <f t="shared" si="40"/>
        <v>1</v>
      </c>
      <c r="DQ37" s="172">
        <f t="shared" si="40"/>
        <v>1</v>
      </c>
      <c r="DR37" s="172">
        <f t="shared" si="40"/>
        <v>1</v>
      </c>
      <c r="DS37" s="172">
        <f t="shared" si="40"/>
        <v>1</v>
      </c>
      <c r="DT37" s="172">
        <f t="shared" si="40"/>
        <v>1</v>
      </c>
      <c r="DU37" s="172">
        <f t="shared" si="40"/>
        <v>1</v>
      </c>
      <c r="DV37" s="172">
        <f t="shared" ref="DV37:EF52" si="41">IF(OR($CX36=0,ISERROR(SEARCH(DV$1,$CX36))),DV36,DV36+1)</f>
        <v>1</v>
      </c>
      <c r="DW37" s="172">
        <f t="shared" si="41"/>
        <v>1</v>
      </c>
      <c r="DX37" s="172">
        <f t="shared" si="41"/>
        <v>1</v>
      </c>
      <c r="DY37" s="172">
        <f t="shared" si="41"/>
        <v>1</v>
      </c>
      <c r="DZ37" s="172">
        <f t="shared" si="41"/>
        <v>1</v>
      </c>
      <c r="EA37" s="172">
        <f t="shared" si="41"/>
        <v>1</v>
      </c>
      <c r="EB37" s="172">
        <f t="shared" si="41"/>
        <v>1</v>
      </c>
      <c r="EC37" s="172">
        <f t="shared" si="41"/>
        <v>1</v>
      </c>
      <c r="ED37" s="172">
        <f t="shared" si="41"/>
        <v>1</v>
      </c>
      <c r="EE37" s="172">
        <f t="shared" si="41"/>
        <v>1</v>
      </c>
      <c r="EF37" s="172">
        <f t="shared" si="41"/>
        <v>1</v>
      </c>
      <c r="EG37" s="172">
        <f t="shared" si="6"/>
        <v>0</v>
      </c>
    </row>
    <row r="38" spans="20:137" x14ac:dyDescent="0.25">
      <c r="T38" s="5"/>
      <c r="U38" s="13"/>
      <c r="V38" s="5"/>
      <c r="W38" s="5" t="str">
        <f t="shared" si="2"/>
        <v/>
      </c>
      <c r="X38" s="5"/>
      <c r="Y38" s="5"/>
      <c r="Z38" s="5"/>
      <c r="CB38" s="172">
        <f t="shared" si="36"/>
        <v>1</v>
      </c>
      <c r="CC38" s="172">
        <f t="shared" si="36"/>
        <v>1</v>
      </c>
      <c r="CD38" s="172">
        <f t="shared" si="36"/>
        <v>1</v>
      </c>
      <c r="CE38" s="172">
        <f t="shared" si="36"/>
        <v>1</v>
      </c>
      <c r="CF38" s="172">
        <f t="shared" si="36"/>
        <v>1</v>
      </c>
      <c r="CG38" s="172">
        <f t="shared" si="36"/>
        <v>1</v>
      </c>
      <c r="CH38" s="172">
        <f t="shared" si="36"/>
        <v>1</v>
      </c>
      <c r="CI38" s="172">
        <f t="shared" si="36"/>
        <v>1</v>
      </c>
      <c r="CJ38" s="172">
        <f t="shared" si="36"/>
        <v>1</v>
      </c>
      <c r="CK38" s="172">
        <f t="shared" si="36"/>
        <v>1</v>
      </c>
      <c r="CL38" s="172">
        <f t="shared" si="36"/>
        <v>1</v>
      </c>
      <c r="CM38" s="172">
        <f t="shared" si="36"/>
        <v>1</v>
      </c>
      <c r="CN38" s="172">
        <f t="shared" si="36"/>
        <v>1</v>
      </c>
      <c r="CO38" s="172">
        <f t="shared" si="36"/>
        <v>1</v>
      </c>
      <c r="CP38" s="172">
        <f t="shared" si="36"/>
        <v>1</v>
      </c>
      <c r="CQ38" s="172">
        <f t="shared" si="36"/>
        <v>1</v>
      </c>
      <c r="CR38" s="172">
        <f t="shared" si="35"/>
        <v>1</v>
      </c>
      <c r="CS38" s="172">
        <f t="shared" si="35"/>
        <v>1</v>
      </c>
      <c r="CT38" s="172">
        <f t="shared" si="35"/>
        <v>1</v>
      </c>
      <c r="CU38" s="172">
        <f t="shared" si="35"/>
        <v>1</v>
      </c>
      <c r="DA38" s="172">
        <v>4</v>
      </c>
      <c r="DB38" s="32" t="str">
        <f t="shared" si="39"/>
        <v xml:space="preserve"> </v>
      </c>
      <c r="DD38" s="172">
        <f t="shared" si="18"/>
        <v>1</v>
      </c>
      <c r="DE38" s="172">
        <v>36</v>
      </c>
      <c r="DL38" s="172">
        <f t="shared" si="13"/>
        <v>0</v>
      </c>
      <c r="DM38" s="172">
        <f t="shared" si="14"/>
        <v>1</v>
      </c>
      <c r="DN38" s="172">
        <f t="shared" si="15"/>
        <v>1</v>
      </c>
      <c r="DO38" s="172">
        <f t="shared" si="40"/>
        <v>1</v>
      </c>
      <c r="DP38" s="172">
        <f t="shared" si="40"/>
        <v>1</v>
      </c>
      <c r="DQ38" s="172">
        <f t="shared" si="40"/>
        <v>1</v>
      </c>
      <c r="DR38" s="172">
        <f t="shared" si="40"/>
        <v>1</v>
      </c>
      <c r="DS38" s="172">
        <f t="shared" si="40"/>
        <v>1</v>
      </c>
      <c r="DT38" s="172">
        <f t="shared" si="40"/>
        <v>1</v>
      </c>
      <c r="DU38" s="172">
        <f t="shared" si="40"/>
        <v>1</v>
      </c>
      <c r="DV38" s="172">
        <f t="shared" si="41"/>
        <v>1</v>
      </c>
      <c r="DW38" s="172">
        <f t="shared" si="41"/>
        <v>1</v>
      </c>
      <c r="DX38" s="172">
        <f t="shared" si="41"/>
        <v>1</v>
      </c>
      <c r="DY38" s="172">
        <f t="shared" si="41"/>
        <v>1</v>
      </c>
      <c r="DZ38" s="172">
        <f t="shared" si="41"/>
        <v>1</v>
      </c>
      <c r="EA38" s="172">
        <f t="shared" si="41"/>
        <v>1</v>
      </c>
      <c r="EB38" s="172">
        <f t="shared" si="41"/>
        <v>1</v>
      </c>
      <c r="EC38" s="172">
        <f t="shared" si="41"/>
        <v>1</v>
      </c>
      <c r="ED38" s="172">
        <f t="shared" si="41"/>
        <v>1</v>
      </c>
      <c r="EE38" s="172">
        <f t="shared" si="41"/>
        <v>1</v>
      </c>
      <c r="EF38" s="172">
        <f t="shared" si="41"/>
        <v>1</v>
      </c>
      <c r="EG38" s="172">
        <f t="shared" si="6"/>
        <v>0</v>
      </c>
    </row>
    <row r="39" spans="20:137" x14ac:dyDescent="0.25">
      <c r="T39" s="5"/>
      <c r="U39" s="13"/>
      <c r="V39" s="5"/>
      <c r="W39" s="5" t="str">
        <f t="shared" si="2"/>
        <v/>
      </c>
      <c r="X39" s="5"/>
      <c r="Y39" s="5"/>
      <c r="Z39" s="5"/>
      <c r="CB39" s="172">
        <f t="shared" si="36"/>
        <v>1</v>
      </c>
      <c r="CC39" s="172">
        <f t="shared" si="36"/>
        <v>1</v>
      </c>
      <c r="CD39" s="172">
        <f t="shared" si="36"/>
        <v>1</v>
      </c>
      <c r="CE39" s="172">
        <f t="shared" si="36"/>
        <v>1</v>
      </c>
      <c r="CF39" s="172">
        <f t="shared" si="36"/>
        <v>1</v>
      </c>
      <c r="CG39" s="172">
        <f t="shared" si="36"/>
        <v>1</v>
      </c>
      <c r="CH39" s="172">
        <f t="shared" si="36"/>
        <v>1</v>
      </c>
      <c r="CI39" s="172">
        <f t="shared" si="36"/>
        <v>1</v>
      </c>
      <c r="CJ39" s="172">
        <f t="shared" si="36"/>
        <v>1</v>
      </c>
      <c r="CK39" s="172">
        <f t="shared" si="36"/>
        <v>1</v>
      </c>
      <c r="CL39" s="172">
        <f t="shared" si="36"/>
        <v>1</v>
      </c>
      <c r="CM39" s="172">
        <f t="shared" si="36"/>
        <v>1</v>
      </c>
      <c r="CN39" s="172">
        <f t="shared" si="36"/>
        <v>1</v>
      </c>
      <c r="CO39" s="172">
        <f t="shared" si="36"/>
        <v>1</v>
      </c>
      <c r="CP39" s="172">
        <f t="shared" si="36"/>
        <v>1</v>
      </c>
      <c r="CQ39" s="172">
        <f t="shared" si="36"/>
        <v>1</v>
      </c>
      <c r="CR39" s="172">
        <f t="shared" si="35"/>
        <v>1</v>
      </c>
      <c r="CS39" s="172">
        <f t="shared" si="35"/>
        <v>1</v>
      </c>
      <c r="CT39" s="172">
        <f t="shared" si="35"/>
        <v>1</v>
      </c>
      <c r="CU39" s="172">
        <f t="shared" si="35"/>
        <v>1</v>
      </c>
      <c r="DA39" s="172">
        <v>5</v>
      </c>
      <c r="DB39" s="32" t="str">
        <f t="shared" si="39"/>
        <v xml:space="preserve"> </v>
      </c>
      <c r="DD39" s="172">
        <f t="shared" si="18"/>
        <v>1</v>
      </c>
      <c r="DE39" s="172">
        <v>37</v>
      </c>
      <c r="DL39" s="172">
        <f t="shared" si="13"/>
        <v>0</v>
      </c>
      <c r="DM39" s="172">
        <f t="shared" si="14"/>
        <v>1</v>
      </c>
      <c r="DN39" s="172">
        <f t="shared" si="15"/>
        <v>1</v>
      </c>
      <c r="DO39" s="172">
        <f t="shared" si="40"/>
        <v>1</v>
      </c>
      <c r="DP39" s="172">
        <f t="shared" si="40"/>
        <v>1</v>
      </c>
      <c r="DQ39" s="172">
        <f t="shared" si="40"/>
        <v>1</v>
      </c>
      <c r="DR39" s="172">
        <f t="shared" si="40"/>
        <v>1</v>
      </c>
      <c r="DS39" s="172">
        <f t="shared" si="40"/>
        <v>1</v>
      </c>
      <c r="DT39" s="172">
        <f t="shared" si="40"/>
        <v>1</v>
      </c>
      <c r="DU39" s="172">
        <f t="shared" si="40"/>
        <v>1</v>
      </c>
      <c r="DV39" s="172">
        <f t="shared" si="41"/>
        <v>1</v>
      </c>
      <c r="DW39" s="172">
        <f t="shared" si="41"/>
        <v>1</v>
      </c>
      <c r="DX39" s="172">
        <f t="shared" si="41"/>
        <v>1</v>
      </c>
      <c r="DY39" s="172">
        <f t="shared" si="41"/>
        <v>1</v>
      </c>
      <c r="DZ39" s="172">
        <f t="shared" si="41"/>
        <v>1</v>
      </c>
      <c r="EA39" s="172">
        <f t="shared" si="41"/>
        <v>1</v>
      </c>
      <c r="EB39" s="172">
        <f t="shared" si="41"/>
        <v>1</v>
      </c>
      <c r="EC39" s="172">
        <f t="shared" si="41"/>
        <v>1</v>
      </c>
      <c r="ED39" s="172">
        <f t="shared" si="41"/>
        <v>1</v>
      </c>
      <c r="EE39" s="172">
        <f t="shared" si="41"/>
        <v>1</v>
      </c>
      <c r="EF39" s="172">
        <f t="shared" si="41"/>
        <v>1</v>
      </c>
      <c r="EG39" s="172">
        <f t="shared" si="6"/>
        <v>0</v>
      </c>
    </row>
    <row r="40" spans="20:137" x14ac:dyDescent="0.25">
      <c r="T40" s="5"/>
      <c r="U40" s="13"/>
      <c r="V40" s="5"/>
      <c r="W40" s="5" t="str">
        <f t="shared" si="2"/>
        <v/>
      </c>
      <c r="X40" s="5"/>
      <c r="Y40" s="5"/>
      <c r="Z40" s="5"/>
      <c r="CB40" s="172">
        <f t="shared" si="36"/>
        <v>1</v>
      </c>
      <c r="CC40" s="172">
        <f t="shared" si="36"/>
        <v>1</v>
      </c>
      <c r="CD40" s="172">
        <f t="shared" si="36"/>
        <v>1</v>
      </c>
      <c r="CE40" s="172">
        <f t="shared" si="36"/>
        <v>1</v>
      </c>
      <c r="CF40" s="172">
        <f t="shared" si="36"/>
        <v>1</v>
      </c>
      <c r="CG40" s="172">
        <f t="shared" si="36"/>
        <v>1</v>
      </c>
      <c r="CH40" s="172">
        <f t="shared" si="36"/>
        <v>1</v>
      </c>
      <c r="CI40" s="172">
        <f t="shared" si="36"/>
        <v>1</v>
      </c>
      <c r="CJ40" s="172">
        <f t="shared" si="36"/>
        <v>1</v>
      </c>
      <c r="CK40" s="172">
        <f t="shared" si="36"/>
        <v>1</v>
      </c>
      <c r="CL40" s="172">
        <f t="shared" si="36"/>
        <v>1</v>
      </c>
      <c r="CM40" s="172">
        <f t="shared" si="36"/>
        <v>1</v>
      </c>
      <c r="CN40" s="172">
        <f t="shared" si="36"/>
        <v>1</v>
      </c>
      <c r="CO40" s="172">
        <f t="shared" si="36"/>
        <v>1</v>
      </c>
      <c r="CP40" s="172">
        <f t="shared" si="36"/>
        <v>1</v>
      </c>
      <c r="CQ40" s="172">
        <f t="shared" si="36"/>
        <v>1</v>
      </c>
      <c r="CR40" s="172">
        <f t="shared" si="35"/>
        <v>1</v>
      </c>
      <c r="CS40" s="172">
        <f t="shared" si="35"/>
        <v>1</v>
      </c>
      <c r="CT40" s="172">
        <f t="shared" si="35"/>
        <v>1</v>
      </c>
      <c r="CU40" s="172">
        <f t="shared" si="35"/>
        <v>1</v>
      </c>
      <c r="DA40" s="172">
        <v>6</v>
      </c>
      <c r="DB40" s="32" t="str">
        <f t="shared" si="39"/>
        <v xml:space="preserve"> </v>
      </c>
      <c r="DD40" s="172">
        <f t="shared" si="18"/>
        <v>1</v>
      </c>
      <c r="DE40" s="172">
        <v>38</v>
      </c>
      <c r="DL40" s="172">
        <f t="shared" si="13"/>
        <v>0</v>
      </c>
      <c r="DM40" s="172">
        <f t="shared" si="14"/>
        <v>1</v>
      </c>
      <c r="DN40" s="172">
        <f t="shared" si="15"/>
        <v>1</v>
      </c>
      <c r="DO40" s="172">
        <f t="shared" si="40"/>
        <v>1</v>
      </c>
      <c r="DP40" s="172">
        <f t="shared" si="40"/>
        <v>1</v>
      </c>
      <c r="DQ40" s="172">
        <f t="shared" si="40"/>
        <v>1</v>
      </c>
      <c r="DR40" s="172">
        <f t="shared" si="40"/>
        <v>1</v>
      </c>
      <c r="DS40" s="172">
        <f t="shared" si="40"/>
        <v>1</v>
      </c>
      <c r="DT40" s="172">
        <f t="shared" si="40"/>
        <v>1</v>
      </c>
      <c r="DU40" s="172">
        <f t="shared" si="40"/>
        <v>1</v>
      </c>
      <c r="DV40" s="172">
        <f t="shared" si="41"/>
        <v>1</v>
      </c>
      <c r="DW40" s="172">
        <f t="shared" si="41"/>
        <v>1</v>
      </c>
      <c r="DX40" s="172">
        <f t="shared" si="41"/>
        <v>1</v>
      </c>
      <c r="DY40" s="172">
        <f t="shared" si="41"/>
        <v>1</v>
      </c>
      <c r="DZ40" s="172">
        <f t="shared" si="41"/>
        <v>1</v>
      </c>
      <c r="EA40" s="172">
        <f t="shared" si="41"/>
        <v>1</v>
      </c>
      <c r="EB40" s="172">
        <f t="shared" si="41"/>
        <v>1</v>
      </c>
      <c r="EC40" s="172">
        <f t="shared" si="41"/>
        <v>1</v>
      </c>
      <c r="ED40" s="172">
        <f t="shared" si="41"/>
        <v>1</v>
      </c>
      <c r="EE40" s="172">
        <f t="shared" si="41"/>
        <v>1</v>
      </c>
      <c r="EF40" s="172">
        <f t="shared" si="41"/>
        <v>1</v>
      </c>
      <c r="EG40" s="172">
        <f t="shared" si="6"/>
        <v>0</v>
      </c>
    </row>
    <row r="41" spans="20:137" x14ac:dyDescent="0.25">
      <c r="T41" s="5"/>
      <c r="U41" s="13"/>
      <c r="V41" s="5"/>
      <c r="W41" s="5" t="str">
        <f t="shared" si="2"/>
        <v/>
      </c>
      <c r="X41" s="5"/>
      <c r="Y41" s="5"/>
      <c r="Z41" s="5"/>
      <c r="CB41" s="172">
        <f t="shared" si="36"/>
        <v>1</v>
      </c>
      <c r="CC41" s="172">
        <f t="shared" si="36"/>
        <v>1</v>
      </c>
      <c r="CD41" s="172">
        <f t="shared" si="36"/>
        <v>1</v>
      </c>
      <c r="CE41" s="172">
        <f t="shared" si="36"/>
        <v>1</v>
      </c>
      <c r="CF41" s="172">
        <f t="shared" si="36"/>
        <v>1</v>
      </c>
      <c r="CG41" s="172">
        <f t="shared" si="36"/>
        <v>1</v>
      </c>
      <c r="CH41" s="172">
        <f t="shared" si="36"/>
        <v>1</v>
      </c>
      <c r="CI41" s="172">
        <f t="shared" si="36"/>
        <v>1</v>
      </c>
      <c r="CJ41" s="172">
        <f t="shared" si="36"/>
        <v>1</v>
      </c>
      <c r="CK41" s="172">
        <f t="shared" si="36"/>
        <v>1</v>
      </c>
      <c r="CL41" s="172">
        <f t="shared" si="36"/>
        <v>1</v>
      </c>
      <c r="CM41" s="172">
        <f t="shared" si="36"/>
        <v>1</v>
      </c>
      <c r="CN41" s="172">
        <f t="shared" si="36"/>
        <v>1</v>
      </c>
      <c r="CO41" s="172">
        <f t="shared" si="36"/>
        <v>1</v>
      </c>
      <c r="CP41" s="172">
        <f t="shared" si="36"/>
        <v>1</v>
      </c>
      <c r="CQ41" s="172">
        <f t="shared" si="36"/>
        <v>1</v>
      </c>
      <c r="CR41" s="172">
        <f t="shared" si="35"/>
        <v>1</v>
      </c>
      <c r="CS41" s="172">
        <f t="shared" si="35"/>
        <v>1</v>
      </c>
      <c r="CT41" s="172">
        <f t="shared" si="35"/>
        <v>1</v>
      </c>
      <c r="CU41" s="172">
        <f t="shared" si="35"/>
        <v>1</v>
      </c>
      <c r="DA41" s="172">
        <v>7</v>
      </c>
      <c r="DB41" s="32" t="str">
        <f t="shared" si="39"/>
        <v xml:space="preserve"> </v>
      </c>
      <c r="DD41" s="172">
        <f t="shared" si="18"/>
        <v>1</v>
      </c>
      <c r="DE41" s="172">
        <v>39</v>
      </c>
      <c r="DL41" s="172">
        <f t="shared" si="13"/>
        <v>0</v>
      </c>
      <c r="DM41" s="172">
        <f t="shared" si="14"/>
        <v>1</v>
      </c>
      <c r="DN41" s="172">
        <f t="shared" si="15"/>
        <v>1</v>
      </c>
      <c r="DO41" s="172">
        <f t="shared" si="40"/>
        <v>1</v>
      </c>
      <c r="DP41" s="172">
        <f t="shared" si="40"/>
        <v>1</v>
      </c>
      <c r="DQ41" s="172">
        <f t="shared" si="40"/>
        <v>1</v>
      </c>
      <c r="DR41" s="172">
        <f t="shared" si="40"/>
        <v>1</v>
      </c>
      <c r="DS41" s="172">
        <f t="shared" si="40"/>
        <v>1</v>
      </c>
      <c r="DT41" s="172">
        <f t="shared" si="40"/>
        <v>1</v>
      </c>
      <c r="DU41" s="172">
        <f t="shared" si="40"/>
        <v>1</v>
      </c>
      <c r="DV41" s="172">
        <f t="shared" si="41"/>
        <v>1</v>
      </c>
      <c r="DW41" s="172">
        <f t="shared" si="41"/>
        <v>1</v>
      </c>
      <c r="DX41" s="172">
        <f t="shared" si="41"/>
        <v>1</v>
      </c>
      <c r="DY41" s="172">
        <f t="shared" si="41"/>
        <v>1</v>
      </c>
      <c r="DZ41" s="172">
        <f t="shared" si="41"/>
        <v>1</v>
      </c>
      <c r="EA41" s="172">
        <f t="shared" si="41"/>
        <v>1</v>
      </c>
      <c r="EB41" s="172">
        <f t="shared" si="41"/>
        <v>1</v>
      </c>
      <c r="EC41" s="172">
        <f t="shared" si="41"/>
        <v>1</v>
      </c>
      <c r="ED41" s="172">
        <f t="shared" si="41"/>
        <v>1</v>
      </c>
      <c r="EE41" s="172">
        <f t="shared" si="41"/>
        <v>1</v>
      </c>
      <c r="EF41" s="172">
        <f t="shared" si="41"/>
        <v>1</v>
      </c>
      <c r="EG41" s="172">
        <f t="shared" si="6"/>
        <v>0</v>
      </c>
    </row>
    <row r="42" spans="20:137" x14ac:dyDescent="0.25">
      <c r="T42" s="5"/>
      <c r="U42" s="13"/>
      <c r="V42" s="5"/>
      <c r="W42" s="5" t="str">
        <f t="shared" si="2"/>
        <v/>
      </c>
      <c r="X42" s="5"/>
      <c r="Y42" s="5"/>
      <c r="Z42" s="5"/>
      <c r="CB42" s="172">
        <f t="shared" si="36"/>
        <v>1</v>
      </c>
      <c r="CC42" s="172">
        <f t="shared" si="36"/>
        <v>1</v>
      </c>
      <c r="CD42" s="172">
        <f t="shared" si="36"/>
        <v>1</v>
      </c>
      <c r="CE42" s="172">
        <f t="shared" si="36"/>
        <v>1</v>
      </c>
      <c r="CF42" s="172">
        <f t="shared" si="36"/>
        <v>1</v>
      </c>
      <c r="CG42" s="172">
        <f t="shared" si="36"/>
        <v>1</v>
      </c>
      <c r="CH42" s="172">
        <f t="shared" si="36"/>
        <v>1</v>
      </c>
      <c r="CI42" s="172">
        <f t="shared" si="36"/>
        <v>1</v>
      </c>
      <c r="CJ42" s="172">
        <f t="shared" si="36"/>
        <v>1</v>
      </c>
      <c r="CK42" s="172">
        <f t="shared" si="36"/>
        <v>1</v>
      </c>
      <c r="CL42" s="172">
        <f t="shared" si="36"/>
        <v>1</v>
      </c>
      <c r="CM42" s="172">
        <f t="shared" si="36"/>
        <v>1</v>
      </c>
      <c r="CN42" s="172">
        <f t="shared" si="36"/>
        <v>1</v>
      </c>
      <c r="CO42" s="172">
        <f t="shared" si="36"/>
        <v>1</v>
      </c>
      <c r="CP42" s="172">
        <f t="shared" si="36"/>
        <v>1</v>
      </c>
      <c r="CQ42" s="172">
        <f t="shared" si="36"/>
        <v>1</v>
      </c>
      <c r="CR42" s="172">
        <f t="shared" si="35"/>
        <v>1</v>
      </c>
      <c r="CS42" s="172">
        <f t="shared" si="35"/>
        <v>1</v>
      </c>
      <c r="CT42" s="172">
        <f t="shared" si="35"/>
        <v>1</v>
      </c>
      <c r="CU42" s="172">
        <f t="shared" si="35"/>
        <v>1</v>
      </c>
      <c r="DA42" s="172">
        <v>8</v>
      </c>
      <c r="DB42" s="32" t="str">
        <f t="shared" si="39"/>
        <v xml:space="preserve"> </v>
      </c>
      <c r="DD42" s="172">
        <f t="shared" si="18"/>
        <v>1</v>
      </c>
      <c r="DE42" s="172">
        <v>40</v>
      </c>
      <c r="DL42" s="172">
        <f t="shared" si="13"/>
        <v>0</v>
      </c>
      <c r="DM42" s="172">
        <f t="shared" si="14"/>
        <v>1</v>
      </c>
      <c r="DN42" s="172">
        <f t="shared" si="15"/>
        <v>1</v>
      </c>
      <c r="DO42" s="172">
        <f t="shared" si="40"/>
        <v>1</v>
      </c>
      <c r="DP42" s="172">
        <f t="shared" si="40"/>
        <v>1</v>
      </c>
      <c r="DQ42" s="172">
        <f t="shared" si="40"/>
        <v>1</v>
      </c>
      <c r="DR42" s="172">
        <f t="shared" si="40"/>
        <v>1</v>
      </c>
      <c r="DS42" s="172">
        <f t="shared" si="40"/>
        <v>1</v>
      </c>
      <c r="DT42" s="172">
        <f t="shared" si="40"/>
        <v>1</v>
      </c>
      <c r="DU42" s="172">
        <f t="shared" si="40"/>
        <v>1</v>
      </c>
      <c r="DV42" s="172">
        <f t="shared" si="41"/>
        <v>1</v>
      </c>
      <c r="DW42" s="172">
        <f t="shared" si="41"/>
        <v>1</v>
      </c>
      <c r="DX42" s="172">
        <f t="shared" si="41"/>
        <v>1</v>
      </c>
      <c r="DY42" s="172">
        <f t="shared" si="41"/>
        <v>1</v>
      </c>
      <c r="DZ42" s="172">
        <f t="shared" si="41"/>
        <v>1</v>
      </c>
      <c r="EA42" s="172">
        <f t="shared" si="41"/>
        <v>1</v>
      </c>
      <c r="EB42" s="172">
        <f t="shared" si="41"/>
        <v>1</v>
      </c>
      <c r="EC42" s="172">
        <f t="shared" si="41"/>
        <v>1</v>
      </c>
      <c r="ED42" s="172">
        <f t="shared" si="41"/>
        <v>1</v>
      </c>
      <c r="EE42" s="172">
        <f t="shared" si="41"/>
        <v>1</v>
      </c>
      <c r="EF42" s="172">
        <f t="shared" si="41"/>
        <v>1</v>
      </c>
      <c r="EG42" s="172">
        <f t="shared" si="6"/>
        <v>0</v>
      </c>
    </row>
    <row r="43" spans="20:137" x14ac:dyDescent="0.25">
      <c r="T43" s="5"/>
      <c r="U43" s="13"/>
      <c r="V43" s="5"/>
      <c r="W43" s="5" t="str">
        <f t="shared" si="2"/>
        <v/>
      </c>
      <c r="X43" s="5"/>
      <c r="Y43" s="5"/>
      <c r="Z43" s="5"/>
      <c r="CB43" s="172">
        <f t="shared" si="36"/>
        <v>1</v>
      </c>
      <c r="CC43" s="172">
        <f t="shared" si="36"/>
        <v>1</v>
      </c>
      <c r="CD43" s="172">
        <f t="shared" si="36"/>
        <v>1</v>
      </c>
      <c r="CE43" s="172">
        <f t="shared" si="36"/>
        <v>1</v>
      </c>
      <c r="CF43" s="172">
        <f t="shared" si="36"/>
        <v>1</v>
      </c>
      <c r="CG43" s="172">
        <f t="shared" si="36"/>
        <v>1</v>
      </c>
      <c r="CH43" s="172">
        <f t="shared" si="36"/>
        <v>1</v>
      </c>
      <c r="CI43" s="172">
        <f t="shared" si="36"/>
        <v>1</v>
      </c>
      <c r="CJ43" s="172">
        <f t="shared" si="36"/>
        <v>1</v>
      </c>
      <c r="CK43" s="172">
        <f t="shared" si="36"/>
        <v>1</v>
      </c>
      <c r="CL43" s="172">
        <f t="shared" si="36"/>
        <v>1</v>
      </c>
      <c r="CM43" s="172">
        <f t="shared" si="36"/>
        <v>1</v>
      </c>
      <c r="CN43" s="172">
        <f t="shared" si="36"/>
        <v>1</v>
      </c>
      <c r="CO43" s="172">
        <f t="shared" si="36"/>
        <v>1</v>
      </c>
      <c r="CP43" s="172">
        <f t="shared" si="36"/>
        <v>1</v>
      </c>
      <c r="CQ43" s="172">
        <f t="shared" si="36"/>
        <v>1</v>
      </c>
      <c r="CR43" s="172">
        <f t="shared" si="35"/>
        <v>1</v>
      </c>
      <c r="CS43" s="172">
        <f t="shared" si="35"/>
        <v>1</v>
      </c>
      <c r="CT43" s="172">
        <f t="shared" si="35"/>
        <v>1</v>
      </c>
      <c r="CU43" s="172">
        <f t="shared" si="35"/>
        <v>1</v>
      </c>
      <c r="DA43" s="172">
        <v>9</v>
      </c>
      <c r="DB43" s="32" t="str">
        <f t="shared" si="39"/>
        <v xml:space="preserve"> </v>
      </c>
      <c r="DD43" s="172">
        <f t="shared" si="18"/>
        <v>1</v>
      </c>
      <c r="DE43" s="172">
        <v>41</v>
      </c>
      <c r="DL43" s="172">
        <f t="shared" si="13"/>
        <v>0</v>
      </c>
      <c r="DM43" s="172">
        <f t="shared" si="14"/>
        <v>1</v>
      </c>
      <c r="DN43" s="172">
        <f t="shared" si="15"/>
        <v>1</v>
      </c>
      <c r="DO43" s="172">
        <f t="shared" si="40"/>
        <v>1</v>
      </c>
      <c r="DP43" s="172">
        <f t="shared" si="40"/>
        <v>1</v>
      </c>
      <c r="DQ43" s="172">
        <f t="shared" si="40"/>
        <v>1</v>
      </c>
      <c r="DR43" s="172">
        <f t="shared" si="40"/>
        <v>1</v>
      </c>
      <c r="DS43" s="172">
        <f t="shared" si="40"/>
        <v>1</v>
      </c>
      <c r="DT43" s="172">
        <f t="shared" si="40"/>
        <v>1</v>
      </c>
      <c r="DU43" s="172">
        <f t="shared" si="40"/>
        <v>1</v>
      </c>
      <c r="DV43" s="172">
        <f t="shared" si="41"/>
        <v>1</v>
      </c>
      <c r="DW43" s="172">
        <f t="shared" si="41"/>
        <v>1</v>
      </c>
      <c r="DX43" s="172">
        <f t="shared" si="41"/>
        <v>1</v>
      </c>
      <c r="DY43" s="172">
        <f t="shared" si="41"/>
        <v>1</v>
      </c>
      <c r="DZ43" s="172">
        <f t="shared" si="41"/>
        <v>1</v>
      </c>
      <c r="EA43" s="172">
        <f t="shared" si="41"/>
        <v>1</v>
      </c>
      <c r="EB43" s="172">
        <f t="shared" si="41"/>
        <v>1</v>
      </c>
      <c r="EC43" s="172">
        <f t="shared" si="41"/>
        <v>1</v>
      </c>
      <c r="ED43" s="172">
        <f t="shared" si="41"/>
        <v>1</v>
      </c>
      <c r="EE43" s="172">
        <f t="shared" si="41"/>
        <v>1</v>
      </c>
      <c r="EF43" s="172">
        <f t="shared" si="41"/>
        <v>1</v>
      </c>
      <c r="EG43" s="172">
        <f t="shared" si="6"/>
        <v>0</v>
      </c>
    </row>
    <row r="44" spans="20:137" x14ac:dyDescent="0.25">
      <c r="T44" s="5"/>
      <c r="U44" s="13"/>
      <c r="V44" s="5"/>
      <c r="W44" s="5" t="str">
        <f t="shared" si="2"/>
        <v/>
      </c>
      <c r="X44" s="5"/>
      <c r="Y44" s="5"/>
      <c r="Z44" s="5"/>
      <c r="CB44" s="172">
        <f t="shared" si="36"/>
        <v>1</v>
      </c>
      <c r="CC44" s="172">
        <f t="shared" si="36"/>
        <v>1</v>
      </c>
      <c r="CD44" s="172">
        <f t="shared" si="36"/>
        <v>1</v>
      </c>
      <c r="CE44" s="172">
        <f t="shared" si="36"/>
        <v>1</v>
      </c>
      <c r="CF44" s="172">
        <f t="shared" si="36"/>
        <v>1</v>
      </c>
      <c r="CG44" s="172">
        <f t="shared" si="36"/>
        <v>1</v>
      </c>
      <c r="CH44" s="172">
        <f t="shared" si="36"/>
        <v>1</v>
      </c>
      <c r="CI44" s="172">
        <f t="shared" si="36"/>
        <v>1</v>
      </c>
      <c r="CJ44" s="172">
        <f t="shared" si="36"/>
        <v>1</v>
      </c>
      <c r="CK44" s="172">
        <f t="shared" si="36"/>
        <v>1</v>
      </c>
      <c r="CL44" s="172">
        <f t="shared" si="36"/>
        <v>1</v>
      </c>
      <c r="CM44" s="172">
        <f t="shared" si="36"/>
        <v>1</v>
      </c>
      <c r="CN44" s="172">
        <f t="shared" si="36"/>
        <v>1</v>
      </c>
      <c r="CO44" s="172">
        <f t="shared" si="36"/>
        <v>1</v>
      </c>
      <c r="CP44" s="172">
        <f t="shared" si="36"/>
        <v>1</v>
      </c>
      <c r="CQ44" s="172">
        <f t="shared" si="36"/>
        <v>1</v>
      </c>
      <c r="CR44" s="172">
        <f t="shared" si="35"/>
        <v>1</v>
      </c>
      <c r="CS44" s="172">
        <f t="shared" si="35"/>
        <v>1</v>
      </c>
      <c r="CT44" s="172">
        <f t="shared" si="35"/>
        <v>1</v>
      </c>
      <c r="CU44" s="172">
        <f t="shared" si="35"/>
        <v>1</v>
      </c>
      <c r="DA44" s="172">
        <v>10</v>
      </c>
      <c r="DB44" s="32" t="str">
        <f t="shared" si="39"/>
        <v xml:space="preserve"> </v>
      </c>
      <c r="DD44" s="172">
        <f t="shared" si="18"/>
        <v>1</v>
      </c>
      <c r="DE44" s="172">
        <v>42</v>
      </c>
      <c r="DL44" s="172">
        <f t="shared" si="13"/>
        <v>0</v>
      </c>
      <c r="DM44" s="172">
        <f t="shared" si="14"/>
        <v>1</v>
      </c>
      <c r="DN44" s="172">
        <f t="shared" si="15"/>
        <v>1</v>
      </c>
      <c r="DO44" s="172">
        <f t="shared" si="40"/>
        <v>1</v>
      </c>
      <c r="DP44" s="172">
        <f t="shared" si="40"/>
        <v>1</v>
      </c>
      <c r="DQ44" s="172">
        <f t="shared" si="40"/>
        <v>1</v>
      </c>
      <c r="DR44" s="172">
        <f t="shared" si="40"/>
        <v>1</v>
      </c>
      <c r="DS44" s="172">
        <f t="shared" si="40"/>
        <v>1</v>
      </c>
      <c r="DT44" s="172">
        <f t="shared" si="40"/>
        <v>1</v>
      </c>
      <c r="DU44" s="172">
        <f t="shared" si="40"/>
        <v>1</v>
      </c>
      <c r="DV44" s="172">
        <f t="shared" si="41"/>
        <v>1</v>
      </c>
      <c r="DW44" s="172">
        <f t="shared" si="41"/>
        <v>1</v>
      </c>
      <c r="DX44" s="172">
        <f t="shared" si="41"/>
        <v>1</v>
      </c>
      <c r="DY44" s="172">
        <f t="shared" si="41"/>
        <v>1</v>
      </c>
      <c r="DZ44" s="172">
        <f t="shared" si="41"/>
        <v>1</v>
      </c>
      <c r="EA44" s="172">
        <f t="shared" si="41"/>
        <v>1</v>
      </c>
      <c r="EB44" s="172">
        <f t="shared" si="41"/>
        <v>1</v>
      </c>
      <c r="EC44" s="172">
        <f t="shared" si="41"/>
        <v>1</v>
      </c>
      <c r="ED44" s="172">
        <f t="shared" si="41"/>
        <v>1</v>
      </c>
      <c r="EE44" s="172">
        <f t="shared" si="41"/>
        <v>1</v>
      </c>
      <c r="EF44" s="172">
        <f t="shared" si="41"/>
        <v>1</v>
      </c>
      <c r="EG44" s="172">
        <f t="shared" si="6"/>
        <v>0</v>
      </c>
    </row>
    <row r="45" spans="20:137" x14ac:dyDescent="0.25">
      <c r="T45" s="5"/>
      <c r="U45" s="13"/>
      <c r="V45" s="5"/>
      <c r="W45" s="5" t="str">
        <f t="shared" si="2"/>
        <v/>
      </c>
      <c r="X45" s="5"/>
      <c r="Y45" s="5"/>
      <c r="Z45" s="5"/>
      <c r="CB45" s="172">
        <f t="shared" si="36"/>
        <v>1</v>
      </c>
      <c r="CC45" s="172">
        <f t="shared" si="36"/>
        <v>1</v>
      </c>
      <c r="CD45" s="172">
        <f t="shared" si="36"/>
        <v>1</v>
      </c>
      <c r="CE45" s="172">
        <f t="shared" si="36"/>
        <v>1</v>
      </c>
      <c r="CF45" s="172">
        <f t="shared" si="36"/>
        <v>1</v>
      </c>
      <c r="CG45" s="172">
        <f t="shared" si="36"/>
        <v>1</v>
      </c>
      <c r="CH45" s="172">
        <f t="shared" si="36"/>
        <v>1</v>
      </c>
      <c r="CI45" s="172">
        <f t="shared" si="36"/>
        <v>1</v>
      </c>
      <c r="CJ45" s="172">
        <f t="shared" si="36"/>
        <v>1</v>
      </c>
      <c r="CK45" s="172">
        <f t="shared" si="36"/>
        <v>1</v>
      </c>
      <c r="CL45" s="172">
        <f t="shared" si="36"/>
        <v>1</v>
      </c>
      <c r="CM45" s="172">
        <f t="shared" si="36"/>
        <v>1</v>
      </c>
      <c r="CN45" s="172">
        <f t="shared" si="36"/>
        <v>1</v>
      </c>
      <c r="CO45" s="172">
        <f t="shared" si="36"/>
        <v>1</v>
      </c>
      <c r="CP45" s="172">
        <f t="shared" si="36"/>
        <v>1</v>
      </c>
      <c r="CQ45" s="172">
        <f t="shared" si="36"/>
        <v>1</v>
      </c>
      <c r="CR45" s="172">
        <f t="shared" si="35"/>
        <v>1</v>
      </c>
      <c r="CS45" s="172">
        <f t="shared" si="35"/>
        <v>1</v>
      </c>
      <c r="CT45" s="172">
        <f t="shared" si="35"/>
        <v>1</v>
      </c>
      <c r="CU45" s="172">
        <f t="shared" si="35"/>
        <v>1</v>
      </c>
      <c r="DA45" s="172">
        <v>11</v>
      </c>
      <c r="DB45" s="32" t="str">
        <f t="shared" si="39"/>
        <v xml:space="preserve"> </v>
      </c>
      <c r="DD45" s="172">
        <f t="shared" si="18"/>
        <v>1</v>
      </c>
      <c r="DE45" s="172">
        <v>43</v>
      </c>
      <c r="DL45" s="172">
        <f t="shared" si="13"/>
        <v>0</v>
      </c>
      <c r="DM45" s="172">
        <f t="shared" si="14"/>
        <v>1</v>
      </c>
      <c r="DN45" s="172">
        <f t="shared" si="15"/>
        <v>1</v>
      </c>
      <c r="DO45" s="172">
        <f t="shared" si="40"/>
        <v>1</v>
      </c>
      <c r="DP45" s="172">
        <f t="shared" si="40"/>
        <v>1</v>
      </c>
      <c r="DQ45" s="172">
        <f t="shared" si="40"/>
        <v>1</v>
      </c>
      <c r="DR45" s="172">
        <f t="shared" si="40"/>
        <v>1</v>
      </c>
      <c r="DS45" s="172">
        <f t="shared" si="40"/>
        <v>1</v>
      </c>
      <c r="DT45" s="172">
        <f t="shared" si="40"/>
        <v>1</v>
      </c>
      <c r="DU45" s="172">
        <f t="shared" si="40"/>
        <v>1</v>
      </c>
      <c r="DV45" s="172">
        <f t="shared" si="41"/>
        <v>1</v>
      </c>
      <c r="DW45" s="172">
        <f t="shared" si="41"/>
        <v>1</v>
      </c>
      <c r="DX45" s="172">
        <f t="shared" si="41"/>
        <v>1</v>
      </c>
      <c r="DY45" s="172">
        <f t="shared" si="41"/>
        <v>1</v>
      </c>
      <c r="DZ45" s="172">
        <f t="shared" si="41"/>
        <v>1</v>
      </c>
      <c r="EA45" s="172">
        <f t="shared" si="41"/>
        <v>1</v>
      </c>
      <c r="EB45" s="172">
        <f t="shared" si="41"/>
        <v>1</v>
      </c>
      <c r="EC45" s="172">
        <f t="shared" si="41"/>
        <v>1</v>
      </c>
      <c r="ED45" s="172">
        <f t="shared" si="41"/>
        <v>1</v>
      </c>
      <c r="EE45" s="172">
        <f t="shared" si="41"/>
        <v>1</v>
      </c>
      <c r="EF45" s="172">
        <f t="shared" si="41"/>
        <v>1</v>
      </c>
      <c r="EG45" s="172">
        <f t="shared" si="6"/>
        <v>0</v>
      </c>
    </row>
    <row r="46" spans="20:137" x14ac:dyDescent="0.25">
      <c r="T46" s="5"/>
      <c r="U46" s="13"/>
      <c r="V46" s="5"/>
      <c r="W46" s="5" t="str">
        <f t="shared" si="2"/>
        <v/>
      </c>
      <c r="X46" s="5"/>
      <c r="Y46" s="5"/>
      <c r="Z46" s="5"/>
      <c r="CB46" s="172">
        <f t="shared" si="36"/>
        <v>1</v>
      </c>
      <c r="CC46" s="172">
        <f t="shared" si="36"/>
        <v>1</v>
      </c>
      <c r="CD46" s="172">
        <f t="shared" si="36"/>
        <v>1</v>
      </c>
      <c r="CE46" s="172">
        <f t="shared" si="36"/>
        <v>1</v>
      </c>
      <c r="CF46" s="172">
        <f t="shared" si="36"/>
        <v>1</v>
      </c>
      <c r="CG46" s="172">
        <f t="shared" si="36"/>
        <v>1</v>
      </c>
      <c r="CH46" s="172">
        <f t="shared" si="36"/>
        <v>1</v>
      </c>
      <c r="CI46" s="172">
        <f t="shared" si="36"/>
        <v>1</v>
      </c>
      <c r="CJ46" s="172">
        <f t="shared" si="36"/>
        <v>1</v>
      </c>
      <c r="CK46" s="172">
        <f t="shared" si="36"/>
        <v>1</v>
      </c>
      <c r="CL46" s="172">
        <f t="shared" si="36"/>
        <v>1</v>
      </c>
      <c r="CM46" s="172">
        <f t="shared" si="36"/>
        <v>1</v>
      </c>
      <c r="CN46" s="172">
        <f t="shared" si="36"/>
        <v>1</v>
      </c>
      <c r="CO46" s="172">
        <f t="shared" si="36"/>
        <v>1</v>
      </c>
      <c r="CP46" s="172">
        <f t="shared" si="36"/>
        <v>1</v>
      </c>
      <c r="CQ46" s="172">
        <f t="shared" si="36"/>
        <v>1</v>
      </c>
      <c r="CR46" s="172">
        <f t="shared" si="35"/>
        <v>1</v>
      </c>
      <c r="CS46" s="172">
        <f t="shared" si="35"/>
        <v>1</v>
      </c>
      <c r="CT46" s="172">
        <f t="shared" si="35"/>
        <v>1</v>
      </c>
      <c r="CU46" s="172">
        <f t="shared" si="35"/>
        <v>1</v>
      </c>
      <c r="DA46" s="172">
        <v>12</v>
      </c>
      <c r="DB46" s="32" t="str">
        <f t="shared" si="39"/>
        <v xml:space="preserve"> </v>
      </c>
      <c r="DD46" s="172">
        <f t="shared" si="18"/>
        <v>1</v>
      </c>
      <c r="DE46" s="172">
        <v>44</v>
      </c>
      <c r="DL46" s="172">
        <f t="shared" si="13"/>
        <v>0</v>
      </c>
      <c r="DM46" s="172">
        <f t="shared" si="14"/>
        <v>1</v>
      </c>
      <c r="DN46" s="172">
        <f t="shared" si="15"/>
        <v>1</v>
      </c>
      <c r="DO46" s="172">
        <f t="shared" si="40"/>
        <v>1</v>
      </c>
      <c r="DP46" s="172">
        <f t="shared" si="40"/>
        <v>1</v>
      </c>
      <c r="DQ46" s="172">
        <f t="shared" si="40"/>
        <v>1</v>
      </c>
      <c r="DR46" s="172">
        <f t="shared" si="40"/>
        <v>1</v>
      </c>
      <c r="DS46" s="172">
        <f t="shared" si="40"/>
        <v>1</v>
      </c>
      <c r="DT46" s="172">
        <f t="shared" si="40"/>
        <v>1</v>
      </c>
      <c r="DU46" s="172">
        <f t="shared" si="40"/>
        <v>1</v>
      </c>
      <c r="DV46" s="172">
        <f t="shared" si="41"/>
        <v>1</v>
      </c>
      <c r="DW46" s="172">
        <f t="shared" si="41"/>
        <v>1</v>
      </c>
      <c r="DX46" s="172">
        <f t="shared" si="41"/>
        <v>1</v>
      </c>
      <c r="DY46" s="172">
        <f t="shared" si="41"/>
        <v>1</v>
      </c>
      <c r="DZ46" s="172">
        <f t="shared" si="41"/>
        <v>1</v>
      </c>
      <c r="EA46" s="172">
        <f t="shared" si="41"/>
        <v>1</v>
      </c>
      <c r="EB46" s="172">
        <f t="shared" si="41"/>
        <v>1</v>
      </c>
      <c r="EC46" s="172">
        <f t="shared" si="41"/>
        <v>1</v>
      </c>
      <c r="ED46" s="172">
        <f t="shared" si="41"/>
        <v>1</v>
      </c>
      <c r="EE46" s="172">
        <f t="shared" si="41"/>
        <v>1</v>
      </c>
      <c r="EF46" s="172">
        <f t="shared" si="41"/>
        <v>1</v>
      </c>
      <c r="EG46" s="172">
        <f t="shared" si="6"/>
        <v>0</v>
      </c>
    </row>
    <row r="47" spans="20:137" x14ac:dyDescent="0.25">
      <c r="T47" s="5"/>
      <c r="U47" s="13"/>
      <c r="V47" s="5"/>
      <c r="W47" s="5" t="str">
        <f t="shared" si="2"/>
        <v/>
      </c>
      <c r="X47" s="5"/>
      <c r="Y47" s="5"/>
      <c r="Z47" s="5"/>
      <c r="CB47" s="172">
        <f t="shared" si="36"/>
        <v>1</v>
      </c>
      <c r="CC47" s="172">
        <f t="shared" si="36"/>
        <v>1</v>
      </c>
      <c r="CD47" s="172">
        <f t="shared" si="36"/>
        <v>1</v>
      </c>
      <c r="CE47" s="172">
        <f t="shared" si="36"/>
        <v>1</v>
      </c>
      <c r="CF47" s="172">
        <f t="shared" si="36"/>
        <v>1</v>
      </c>
      <c r="CG47" s="172">
        <f t="shared" si="36"/>
        <v>1</v>
      </c>
      <c r="CH47" s="172">
        <f t="shared" si="36"/>
        <v>1</v>
      </c>
      <c r="CI47" s="172">
        <f t="shared" si="36"/>
        <v>1</v>
      </c>
      <c r="CJ47" s="172">
        <f t="shared" si="36"/>
        <v>1</v>
      </c>
      <c r="CK47" s="172">
        <f t="shared" si="36"/>
        <v>1</v>
      </c>
      <c r="CL47" s="172">
        <f t="shared" si="36"/>
        <v>1</v>
      </c>
      <c r="CM47" s="172">
        <f t="shared" si="36"/>
        <v>1</v>
      </c>
      <c r="CN47" s="172">
        <f t="shared" si="36"/>
        <v>1</v>
      </c>
      <c r="CO47" s="172">
        <f t="shared" si="36"/>
        <v>1</v>
      </c>
      <c r="CP47" s="172">
        <f t="shared" si="36"/>
        <v>1</v>
      </c>
      <c r="CQ47" s="172">
        <f t="shared" si="36"/>
        <v>1</v>
      </c>
      <c r="CR47" s="172">
        <f t="shared" si="35"/>
        <v>1</v>
      </c>
      <c r="CS47" s="172">
        <f t="shared" si="35"/>
        <v>1</v>
      </c>
      <c r="CT47" s="172">
        <f t="shared" si="35"/>
        <v>1</v>
      </c>
      <c r="CU47" s="172">
        <f t="shared" si="35"/>
        <v>1</v>
      </c>
      <c r="DB47" s="196" t="str">
        <f>IF(DB34="","","----")</f>
        <v/>
      </c>
      <c r="DD47" s="172">
        <f t="shared" si="18"/>
        <v>1</v>
      </c>
      <c r="DE47" s="172">
        <v>45</v>
      </c>
      <c r="DL47" s="172">
        <f t="shared" si="13"/>
        <v>0</v>
      </c>
      <c r="DM47" s="172">
        <f t="shared" si="14"/>
        <v>1</v>
      </c>
      <c r="DN47" s="172">
        <f t="shared" si="15"/>
        <v>1</v>
      </c>
      <c r="DO47" s="172">
        <f t="shared" si="40"/>
        <v>1</v>
      </c>
      <c r="DP47" s="172">
        <f t="shared" si="40"/>
        <v>1</v>
      </c>
      <c r="DQ47" s="172">
        <f t="shared" si="40"/>
        <v>1</v>
      </c>
      <c r="DR47" s="172">
        <f t="shared" si="40"/>
        <v>1</v>
      </c>
      <c r="DS47" s="172">
        <f t="shared" si="40"/>
        <v>1</v>
      </c>
      <c r="DT47" s="172">
        <f t="shared" si="40"/>
        <v>1</v>
      </c>
      <c r="DU47" s="172">
        <f t="shared" si="40"/>
        <v>1</v>
      </c>
      <c r="DV47" s="172">
        <f t="shared" si="41"/>
        <v>1</v>
      </c>
      <c r="DW47" s="172">
        <f t="shared" si="41"/>
        <v>1</v>
      </c>
      <c r="DX47" s="172">
        <f t="shared" si="41"/>
        <v>1</v>
      </c>
      <c r="DY47" s="172">
        <f t="shared" si="41"/>
        <v>1</v>
      </c>
      <c r="DZ47" s="172">
        <f t="shared" si="41"/>
        <v>1</v>
      </c>
      <c r="EA47" s="172">
        <f t="shared" si="41"/>
        <v>1</v>
      </c>
      <c r="EB47" s="172">
        <f t="shared" si="41"/>
        <v>1</v>
      </c>
      <c r="EC47" s="172">
        <f t="shared" si="41"/>
        <v>1</v>
      </c>
      <c r="ED47" s="172">
        <f t="shared" si="41"/>
        <v>1</v>
      </c>
      <c r="EE47" s="172">
        <f t="shared" si="41"/>
        <v>1</v>
      </c>
      <c r="EF47" s="172">
        <f t="shared" si="41"/>
        <v>1</v>
      </c>
      <c r="EG47" s="172">
        <f t="shared" si="6"/>
        <v>0</v>
      </c>
    </row>
    <row r="48" spans="20:137" x14ac:dyDescent="0.25">
      <c r="T48" s="5"/>
      <c r="U48" s="13"/>
      <c r="V48" s="5"/>
      <c r="W48" s="5" t="str">
        <f t="shared" si="2"/>
        <v/>
      </c>
      <c r="X48" s="5"/>
      <c r="Y48" s="5"/>
      <c r="Z48" s="5"/>
      <c r="CB48" s="172">
        <f t="shared" si="36"/>
        <v>1</v>
      </c>
      <c r="CC48" s="172">
        <f t="shared" si="36"/>
        <v>1</v>
      </c>
      <c r="CD48" s="172">
        <f t="shared" si="36"/>
        <v>1</v>
      </c>
      <c r="CE48" s="172">
        <f t="shared" si="36"/>
        <v>1</v>
      </c>
      <c r="CF48" s="172">
        <f t="shared" si="36"/>
        <v>1</v>
      </c>
      <c r="CG48" s="172">
        <f t="shared" si="36"/>
        <v>1</v>
      </c>
      <c r="CH48" s="172">
        <f t="shared" si="36"/>
        <v>1</v>
      </c>
      <c r="CI48" s="172">
        <f t="shared" si="36"/>
        <v>1</v>
      </c>
      <c r="CJ48" s="172">
        <f t="shared" si="36"/>
        <v>1</v>
      </c>
      <c r="CK48" s="172">
        <f t="shared" si="36"/>
        <v>1</v>
      </c>
      <c r="CL48" s="172">
        <f t="shared" si="36"/>
        <v>1</v>
      </c>
      <c r="CM48" s="172">
        <f t="shared" si="36"/>
        <v>1</v>
      </c>
      <c r="CN48" s="172">
        <f t="shared" si="36"/>
        <v>1</v>
      </c>
      <c r="CO48" s="172">
        <f t="shared" si="36"/>
        <v>1</v>
      </c>
      <c r="CP48" s="172">
        <f t="shared" si="36"/>
        <v>1</v>
      </c>
      <c r="CQ48" s="172">
        <f t="shared" ref="CQ48:CU63" si="42">IF(BF47="",CQ47,CQ47+1)</f>
        <v>1</v>
      </c>
      <c r="CR48" s="172">
        <f t="shared" si="42"/>
        <v>1</v>
      </c>
      <c r="CS48" s="172">
        <f t="shared" si="42"/>
        <v>1</v>
      </c>
      <c r="CT48" s="172">
        <f t="shared" si="42"/>
        <v>1</v>
      </c>
      <c r="CU48" s="172">
        <f t="shared" si="42"/>
        <v>1</v>
      </c>
      <c r="DA48" s="172"/>
      <c r="DB48" s="32" t="str">
        <f>IF(DB49="","",CONCATENATE("Warband ",CZ49," ",DG48))</f>
        <v/>
      </c>
      <c r="DD48" s="172">
        <f t="shared" si="18"/>
        <v>1</v>
      </c>
      <c r="DE48" s="172">
        <v>46</v>
      </c>
      <c r="DG48" s="49" t="str">
        <f>CONCATENATE("   ",DH48,"/",DI48,IF(DH48&gt;DI48," !",""))</f>
        <v xml:space="preserve">   0/12</v>
      </c>
      <c r="DH48" s="172">
        <f t="shared" ref="DH48" si="43">INDEX($CB$1:$CU$1,CZ49)+DJ48</f>
        <v>0</v>
      </c>
      <c r="DI48" s="172">
        <f t="shared" ref="DI48" si="44">IF(OR(DB49=$CW$20,DB49=$CW$21,DB49=$CW$22,),0,12)</f>
        <v>12</v>
      </c>
      <c r="DL48" s="172">
        <f t="shared" si="13"/>
        <v>0</v>
      </c>
      <c r="DM48" s="172">
        <f t="shared" si="14"/>
        <v>1</v>
      </c>
      <c r="DN48" s="172">
        <f t="shared" si="15"/>
        <v>1</v>
      </c>
      <c r="DO48" s="172">
        <f t="shared" si="40"/>
        <v>1</v>
      </c>
      <c r="DP48" s="172">
        <f t="shared" si="40"/>
        <v>1</v>
      </c>
      <c r="DQ48" s="172">
        <f t="shared" si="40"/>
        <v>1</v>
      </c>
      <c r="DR48" s="172">
        <f t="shared" si="40"/>
        <v>1</v>
      </c>
      <c r="DS48" s="172">
        <f t="shared" si="40"/>
        <v>1</v>
      </c>
      <c r="DT48" s="172">
        <f t="shared" si="40"/>
        <v>1</v>
      </c>
      <c r="DU48" s="172">
        <f t="shared" si="40"/>
        <v>1</v>
      </c>
      <c r="DV48" s="172">
        <f t="shared" si="41"/>
        <v>1</v>
      </c>
      <c r="DW48" s="172">
        <f t="shared" si="41"/>
        <v>1</v>
      </c>
      <c r="DX48" s="172">
        <f t="shared" si="41"/>
        <v>1</v>
      </c>
      <c r="DY48" s="172">
        <f t="shared" si="41"/>
        <v>1</v>
      </c>
      <c r="DZ48" s="172">
        <f t="shared" si="41"/>
        <v>1</v>
      </c>
      <c r="EA48" s="172">
        <f t="shared" si="41"/>
        <v>1</v>
      </c>
      <c r="EB48" s="172">
        <f t="shared" si="41"/>
        <v>1</v>
      </c>
      <c r="EC48" s="172">
        <f t="shared" si="41"/>
        <v>1</v>
      </c>
      <c r="ED48" s="172">
        <f t="shared" si="41"/>
        <v>1</v>
      </c>
      <c r="EE48" s="172">
        <f t="shared" si="41"/>
        <v>1</v>
      </c>
      <c r="EF48" s="172">
        <f t="shared" si="41"/>
        <v>1</v>
      </c>
      <c r="EG48" s="172">
        <f t="shared" si="6"/>
        <v>0</v>
      </c>
    </row>
    <row r="49" spans="20:137" x14ac:dyDescent="0.25">
      <c r="T49" s="5"/>
      <c r="U49" s="13"/>
      <c r="V49" s="5"/>
      <c r="W49" s="5" t="str">
        <f t="shared" si="2"/>
        <v/>
      </c>
      <c r="X49" s="5"/>
      <c r="Y49" s="5"/>
      <c r="Z49" s="5"/>
      <c r="CB49" s="172">
        <f t="shared" ref="CB49:CQ64" si="45">IF(AQ48="",CB48,CB48+1)</f>
        <v>1</v>
      </c>
      <c r="CC49" s="172">
        <f t="shared" si="45"/>
        <v>1</v>
      </c>
      <c r="CD49" s="172">
        <f t="shared" si="45"/>
        <v>1</v>
      </c>
      <c r="CE49" s="172">
        <f t="shared" si="45"/>
        <v>1</v>
      </c>
      <c r="CF49" s="172">
        <f t="shared" si="45"/>
        <v>1</v>
      </c>
      <c r="CG49" s="172">
        <f t="shared" si="45"/>
        <v>1</v>
      </c>
      <c r="CH49" s="172">
        <f t="shared" si="45"/>
        <v>1</v>
      </c>
      <c r="CI49" s="172">
        <f t="shared" si="45"/>
        <v>1</v>
      </c>
      <c r="CJ49" s="172">
        <f t="shared" si="45"/>
        <v>1</v>
      </c>
      <c r="CK49" s="172">
        <f t="shared" si="45"/>
        <v>1</v>
      </c>
      <c r="CL49" s="172">
        <f t="shared" si="45"/>
        <v>1</v>
      </c>
      <c r="CM49" s="172">
        <f t="shared" si="45"/>
        <v>1</v>
      </c>
      <c r="CN49" s="172">
        <f t="shared" si="45"/>
        <v>1</v>
      </c>
      <c r="CO49" s="172">
        <f t="shared" si="45"/>
        <v>1</v>
      </c>
      <c r="CP49" s="172">
        <f t="shared" si="45"/>
        <v>1</v>
      </c>
      <c r="CQ49" s="172">
        <f t="shared" si="42"/>
        <v>1</v>
      </c>
      <c r="CR49" s="172">
        <f t="shared" si="42"/>
        <v>1</v>
      </c>
      <c r="CS49" s="172">
        <f t="shared" si="42"/>
        <v>1</v>
      </c>
      <c r="CT49" s="172">
        <f t="shared" si="42"/>
        <v>1</v>
      </c>
      <c r="CU49" s="172">
        <f t="shared" si="42"/>
        <v>1</v>
      </c>
      <c r="CZ49" s="172">
        <v>4</v>
      </c>
      <c r="DA49" s="172" t="s">
        <v>278</v>
      </c>
      <c r="DB49" s="32" t="str">
        <f>T(LOOKUP(CZ49,$DM$1:$EF$1,$DM$2:$EF$2))</f>
        <v/>
      </c>
      <c r="DD49" s="172">
        <f t="shared" si="18"/>
        <v>1</v>
      </c>
      <c r="DE49" s="172">
        <v>47</v>
      </c>
      <c r="DL49" s="172">
        <f t="shared" si="13"/>
        <v>0</v>
      </c>
      <c r="DM49" s="172">
        <f t="shared" si="14"/>
        <v>1</v>
      </c>
      <c r="DN49" s="172">
        <f t="shared" si="15"/>
        <v>1</v>
      </c>
      <c r="DO49" s="172">
        <f t="shared" si="40"/>
        <v>1</v>
      </c>
      <c r="DP49" s="172">
        <f t="shared" si="40"/>
        <v>1</v>
      </c>
      <c r="DQ49" s="172">
        <f t="shared" si="40"/>
        <v>1</v>
      </c>
      <c r="DR49" s="172">
        <f t="shared" si="40"/>
        <v>1</v>
      </c>
      <c r="DS49" s="172">
        <f t="shared" si="40"/>
        <v>1</v>
      </c>
      <c r="DT49" s="172">
        <f t="shared" si="40"/>
        <v>1</v>
      </c>
      <c r="DU49" s="172">
        <f t="shared" si="40"/>
        <v>1</v>
      </c>
      <c r="DV49" s="172">
        <f t="shared" si="41"/>
        <v>1</v>
      </c>
      <c r="DW49" s="172">
        <f t="shared" si="41"/>
        <v>1</v>
      </c>
      <c r="DX49" s="172">
        <f t="shared" si="41"/>
        <v>1</v>
      </c>
      <c r="DY49" s="172">
        <f t="shared" si="41"/>
        <v>1</v>
      </c>
      <c r="DZ49" s="172">
        <f t="shared" si="41"/>
        <v>1</v>
      </c>
      <c r="EA49" s="172">
        <f t="shared" si="41"/>
        <v>1</v>
      </c>
      <c r="EB49" s="172">
        <f t="shared" si="41"/>
        <v>1</v>
      </c>
      <c r="EC49" s="172">
        <f t="shared" si="41"/>
        <v>1</v>
      </c>
      <c r="ED49" s="172">
        <f t="shared" si="41"/>
        <v>1</v>
      </c>
      <c r="EE49" s="172">
        <f t="shared" si="41"/>
        <v>1</v>
      </c>
      <c r="EF49" s="172">
        <f t="shared" si="41"/>
        <v>1</v>
      </c>
      <c r="EG49" s="172">
        <f t="shared" si="6"/>
        <v>0</v>
      </c>
    </row>
    <row r="50" spans="20:137" x14ac:dyDescent="0.25">
      <c r="T50" s="5"/>
      <c r="U50" s="13"/>
      <c r="V50" s="5"/>
      <c r="W50" s="5" t="str">
        <f t="shared" si="2"/>
        <v/>
      </c>
      <c r="X50" s="5"/>
      <c r="Y50" s="5"/>
      <c r="Z50" s="5"/>
      <c r="CB50" s="172">
        <f t="shared" si="45"/>
        <v>1</v>
      </c>
      <c r="CC50" s="172">
        <f t="shared" si="45"/>
        <v>1</v>
      </c>
      <c r="CD50" s="172">
        <f t="shared" si="45"/>
        <v>1</v>
      </c>
      <c r="CE50" s="172">
        <f t="shared" si="45"/>
        <v>1</v>
      </c>
      <c r="CF50" s="172">
        <f t="shared" si="45"/>
        <v>1</v>
      </c>
      <c r="CG50" s="172">
        <f t="shared" si="45"/>
        <v>1</v>
      </c>
      <c r="CH50" s="172">
        <f t="shared" si="45"/>
        <v>1</v>
      </c>
      <c r="CI50" s="172">
        <f t="shared" si="45"/>
        <v>1</v>
      </c>
      <c r="CJ50" s="172">
        <f t="shared" si="45"/>
        <v>1</v>
      </c>
      <c r="CK50" s="172">
        <f t="shared" si="45"/>
        <v>1</v>
      </c>
      <c r="CL50" s="172">
        <f t="shared" si="45"/>
        <v>1</v>
      </c>
      <c r="CM50" s="172">
        <f t="shared" si="45"/>
        <v>1</v>
      </c>
      <c r="CN50" s="172">
        <f t="shared" si="45"/>
        <v>1</v>
      </c>
      <c r="CO50" s="172">
        <f t="shared" si="45"/>
        <v>1</v>
      </c>
      <c r="CP50" s="172">
        <f t="shared" si="45"/>
        <v>1</v>
      </c>
      <c r="CQ50" s="172">
        <f t="shared" si="42"/>
        <v>1</v>
      </c>
      <c r="CR50" s="172">
        <f t="shared" si="42"/>
        <v>1</v>
      </c>
      <c r="CS50" s="172">
        <f t="shared" si="42"/>
        <v>1</v>
      </c>
      <c r="CT50" s="172">
        <f t="shared" si="42"/>
        <v>1</v>
      </c>
      <c r="CU50" s="172">
        <f t="shared" si="42"/>
        <v>1</v>
      </c>
      <c r="DA50" s="172">
        <v>1</v>
      </c>
      <c r="DB50" s="32" t="str">
        <f t="shared" ref="DB50:DB61" si="46">T(CONCATENATE(LOOKUP(DA50,CE$3:CE$80,AT$3:AT$80)," ",LOOKUP(DA50,CE$3:CE$80,$CA$3:$CA$80)))</f>
        <v xml:space="preserve"> </v>
      </c>
      <c r="DD50" s="172">
        <f t="shared" si="18"/>
        <v>1</v>
      </c>
      <c r="DE50" s="172">
        <v>48</v>
      </c>
      <c r="DL50" s="172">
        <f t="shared" si="13"/>
        <v>0</v>
      </c>
      <c r="DM50" s="172">
        <f t="shared" si="14"/>
        <v>1</v>
      </c>
      <c r="DN50" s="172">
        <f t="shared" si="15"/>
        <v>1</v>
      </c>
      <c r="DO50" s="172">
        <f t="shared" si="40"/>
        <v>1</v>
      </c>
      <c r="DP50" s="172">
        <f t="shared" si="40"/>
        <v>1</v>
      </c>
      <c r="DQ50" s="172">
        <f t="shared" si="40"/>
        <v>1</v>
      </c>
      <c r="DR50" s="172">
        <f t="shared" si="40"/>
        <v>1</v>
      </c>
      <c r="DS50" s="172">
        <f t="shared" si="40"/>
        <v>1</v>
      </c>
      <c r="DT50" s="172">
        <f t="shared" si="40"/>
        <v>1</v>
      </c>
      <c r="DU50" s="172">
        <f t="shared" si="40"/>
        <v>1</v>
      </c>
      <c r="DV50" s="172">
        <f t="shared" si="41"/>
        <v>1</v>
      </c>
      <c r="DW50" s="172">
        <f t="shared" si="41"/>
        <v>1</v>
      </c>
      <c r="DX50" s="172">
        <f t="shared" si="41"/>
        <v>1</v>
      </c>
      <c r="DY50" s="172">
        <f t="shared" si="41"/>
        <v>1</v>
      </c>
      <c r="DZ50" s="172">
        <f t="shared" si="41"/>
        <v>1</v>
      </c>
      <c r="EA50" s="172">
        <f t="shared" si="41"/>
        <v>1</v>
      </c>
      <c r="EB50" s="172">
        <f t="shared" si="41"/>
        <v>1</v>
      </c>
      <c r="EC50" s="172">
        <f t="shared" si="41"/>
        <v>1</v>
      </c>
      <c r="ED50" s="172">
        <f t="shared" si="41"/>
        <v>1</v>
      </c>
      <c r="EE50" s="172">
        <f t="shared" si="41"/>
        <v>1</v>
      </c>
      <c r="EF50" s="172">
        <f t="shared" si="41"/>
        <v>1</v>
      </c>
      <c r="EG50" s="172">
        <f t="shared" si="6"/>
        <v>0</v>
      </c>
    </row>
    <row r="51" spans="20:137" x14ac:dyDescent="0.25">
      <c r="T51" s="5"/>
      <c r="U51" s="13"/>
      <c r="V51" s="5"/>
      <c r="W51" s="5" t="str">
        <f t="shared" si="2"/>
        <v/>
      </c>
      <c r="X51" s="5"/>
      <c r="Y51" s="5"/>
      <c r="Z51" s="5"/>
      <c r="CB51" s="172">
        <f t="shared" si="45"/>
        <v>1</v>
      </c>
      <c r="CC51" s="172">
        <f t="shared" si="45"/>
        <v>1</v>
      </c>
      <c r="CD51" s="172">
        <f t="shared" si="45"/>
        <v>1</v>
      </c>
      <c r="CE51" s="172">
        <f t="shared" si="45"/>
        <v>1</v>
      </c>
      <c r="CF51" s="172">
        <f t="shared" si="45"/>
        <v>1</v>
      </c>
      <c r="CG51" s="172">
        <f t="shared" si="45"/>
        <v>1</v>
      </c>
      <c r="CH51" s="172">
        <f t="shared" si="45"/>
        <v>1</v>
      </c>
      <c r="CI51" s="172">
        <f t="shared" si="45"/>
        <v>1</v>
      </c>
      <c r="CJ51" s="172">
        <f t="shared" si="45"/>
        <v>1</v>
      </c>
      <c r="CK51" s="172">
        <f t="shared" si="45"/>
        <v>1</v>
      </c>
      <c r="CL51" s="172">
        <f t="shared" si="45"/>
        <v>1</v>
      </c>
      <c r="CM51" s="172">
        <f t="shared" si="45"/>
        <v>1</v>
      </c>
      <c r="CN51" s="172">
        <f t="shared" si="45"/>
        <v>1</v>
      </c>
      <c r="CO51" s="172">
        <f t="shared" si="45"/>
        <v>1</v>
      </c>
      <c r="CP51" s="172">
        <f t="shared" si="45"/>
        <v>1</v>
      </c>
      <c r="CQ51" s="172">
        <f t="shared" si="42"/>
        <v>1</v>
      </c>
      <c r="CR51" s="172">
        <f t="shared" si="42"/>
        <v>1</v>
      </c>
      <c r="CS51" s="172">
        <f t="shared" si="42"/>
        <v>1</v>
      </c>
      <c r="CT51" s="172">
        <f t="shared" si="42"/>
        <v>1</v>
      </c>
      <c r="CU51" s="172">
        <f t="shared" si="42"/>
        <v>1</v>
      </c>
      <c r="DA51" s="172">
        <v>2</v>
      </c>
      <c r="DB51" s="32" t="str">
        <f t="shared" si="46"/>
        <v xml:space="preserve"> </v>
      </c>
      <c r="DD51" s="172">
        <f t="shared" si="18"/>
        <v>1</v>
      </c>
      <c r="DE51" s="172">
        <v>49</v>
      </c>
      <c r="DL51" s="172">
        <f t="shared" si="13"/>
        <v>0</v>
      </c>
      <c r="DM51" s="172">
        <f t="shared" si="14"/>
        <v>1</v>
      </c>
      <c r="DN51" s="172">
        <f t="shared" si="15"/>
        <v>1</v>
      </c>
      <c r="DO51" s="172">
        <f t="shared" si="40"/>
        <v>1</v>
      </c>
      <c r="DP51" s="172">
        <f t="shared" si="40"/>
        <v>1</v>
      </c>
      <c r="DQ51" s="172">
        <f t="shared" si="40"/>
        <v>1</v>
      </c>
      <c r="DR51" s="172">
        <f t="shared" si="40"/>
        <v>1</v>
      </c>
      <c r="DS51" s="172">
        <f t="shared" si="40"/>
        <v>1</v>
      </c>
      <c r="DT51" s="172">
        <f t="shared" si="40"/>
        <v>1</v>
      </c>
      <c r="DU51" s="172">
        <f t="shared" si="40"/>
        <v>1</v>
      </c>
      <c r="DV51" s="172">
        <f t="shared" si="41"/>
        <v>1</v>
      </c>
      <c r="DW51" s="172">
        <f t="shared" si="41"/>
        <v>1</v>
      </c>
      <c r="DX51" s="172">
        <f t="shared" si="41"/>
        <v>1</v>
      </c>
      <c r="DY51" s="172">
        <f t="shared" si="41"/>
        <v>1</v>
      </c>
      <c r="DZ51" s="172">
        <f t="shared" si="41"/>
        <v>1</v>
      </c>
      <c r="EA51" s="172">
        <f t="shared" si="41"/>
        <v>1</v>
      </c>
      <c r="EB51" s="172">
        <f t="shared" si="41"/>
        <v>1</v>
      </c>
      <c r="EC51" s="172">
        <f t="shared" si="41"/>
        <v>1</v>
      </c>
      <c r="ED51" s="172">
        <f t="shared" si="41"/>
        <v>1</v>
      </c>
      <c r="EE51" s="172">
        <f t="shared" si="41"/>
        <v>1</v>
      </c>
      <c r="EF51" s="172">
        <f t="shared" si="41"/>
        <v>1</v>
      </c>
      <c r="EG51" s="172">
        <f t="shared" si="6"/>
        <v>0</v>
      </c>
    </row>
    <row r="52" spans="20:137" x14ac:dyDescent="0.25">
      <c r="T52" s="5"/>
      <c r="U52" s="13"/>
      <c r="V52" s="5"/>
      <c r="W52" s="5" t="str">
        <f t="shared" si="2"/>
        <v/>
      </c>
      <c r="X52" s="5"/>
      <c r="Y52" s="5"/>
      <c r="Z52" s="5"/>
      <c r="CB52" s="172">
        <f t="shared" si="45"/>
        <v>1</v>
      </c>
      <c r="CC52" s="172">
        <f t="shared" si="45"/>
        <v>1</v>
      </c>
      <c r="CD52" s="172">
        <f t="shared" si="45"/>
        <v>1</v>
      </c>
      <c r="CE52" s="172">
        <f t="shared" si="45"/>
        <v>1</v>
      </c>
      <c r="CF52" s="172">
        <f t="shared" si="45"/>
        <v>1</v>
      </c>
      <c r="CG52" s="172">
        <f t="shared" si="45"/>
        <v>1</v>
      </c>
      <c r="CH52" s="172">
        <f t="shared" si="45"/>
        <v>1</v>
      </c>
      <c r="CI52" s="172">
        <f t="shared" si="45"/>
        <v>1</v>
      </c>
      <c r="CJ52" s="172">
        <f t="shared" si="45"/>
        <v>1</v>
      </c>
      <c r="CK52" s="172">
        <f t="shared" si="45"/>
        <v>1</v>
      </c>
      <c r="CL52" s="172">
        <f t="shared" si="45"/>
        <v>1</v>
      </c>
      <c r="CM52" s="172">
        <f t="shared" si="45"/>
        <v>1</v>
      </c>
      <c r="CN52" s="172">
        <f t="shared" si="45"/>
        <v>1</v>
      </c>
      <c r="CO52" s="172">
        <f t="shared" si="45"/>
        <v>1</v>
      </c>
      <c r="CP52" s="172">
        <f t="shared" si="45"/>
        <v>1</v>
      </c>
      <c r="CQ52" s="172">
        <f t="shared" si="42"/>
        <v>1</v>
      </c>
      <c r="CR52" s="172">
        <f t="shared" si="42"/>
        <v>1</v>
      </c>
      <c r="CS52" s="172">
        <f t="shared" si="42"/>
        <v>1</v>
      </c>
      <c r="CT52" s="172">
        <f t="shared" si="42"/>
        <v>1</v>
      </c>
      <c r="CU52" s="172">
        <f t="shared" si="42"/>
        <v>1</v>
      </c>
      <c r="DA52" s="172">
        <v>3</v>
      </c>
      <c r="DB52" s="32" t="str">
        <f t="shared" si="46"/>
        <v xml:space="preserve"> </v>
      </c>
      <c r="DD52" s="172">
        <f t="shared" si="18"/>
        <v>1</v>
      </c>
      <c r="DE52" s="172">
        <v>50</v>
      </c>
      <c r="DL52" s="172">
        <f t="shared" si="13"/>
        <v>0</v>
      </c>
      <c r="DM52" s="172">
        <f t="shared" si="14"/>
        <v>1</v>
      </c>
      <c r="DN52" s="172">
        <f t="shared" si="15"/>
        <v>1</v>
      </c>
      <c r="DO52" s="172">
        <f t="shared" ref="DO52:DU67" si="47">IF(OR($CX51=0,ISERROR(SEARCH(DO$1,SUBSTITUTE($CX51,DY$1,"")))),DO51,DO51+1)</f>
        <v>1</v>
      </c>
      <c r="DP52" s="172">
        <f t="shared" si="47"/>
        <v>1</v>
      </c>
      <c r="DQ52" s="172">
        <f t="shared" si="47"/>
        <v>1</v>
      </c>
      <c r="DR52" s="172">
        <f t="shared" si="47"/>
        <v>1</v>
      </c>
      <c r="DS52" s="172">
        <f t="shared" si="47"/>
        <v>1</v>
      </c>
      <c r="DT52" s="172">
        <f t="shared" si="47"/>
        <v>1</v>
      </c>
      <c r="DU52" s="172">
        <f t="shared" si="47"/>
        <v>1</v>
      </c>
      <c r="DV52" s="172">
        <f t="shared" si="41"/>
        <v>1</v>
      </c>
      <c r="DW52" s="172">
        <f t="shared" si="41"/>
        <v>1</v>
      </c>
      <c r="DX52" s="172">
        <f t="shared" si="41"/>
        <v>1</v>
      </c>
      <c r="DY52" s="172">
        <f t="shared" si="41"/>
        <v>1</v>
      </c>
      <c r="DZ52" s="172">
        <f t="shared" si="41"/>
        <v>1</v>
      </c>
      <c r="EA52" s="172">
        <f t="shared" si="41"/>
        <v>1</v>
      </c>
      <c r="EB52" s="172">
        <f t="shared" si="41"/>
        <v>1</v>
      </c>
      <c r="EC52" s="172">
        <f t="shared" si="41"/>
        <v>1</v>
      </c>
      <c r="ED52" s="172">
        <f t="shared" si="41"/>
        <v>1</v>
      </c>
      <c r="EE52" s="172">
        <f t="shared" si="41"/>
        <v>1</v>
      </c>
      <c r="EF52" s="172">
        <f t="shared" si="41"/>
        <v>1</v>
      </c>
      <c r="EG52" s="172">
        <f t="shared" si="6"/>
        <v>0</v>
      </c>
    </row>
    <row r="53" spans="20:137" x14ac:dyDescent="0.25">
      <c r="T53" s="5"/>
      <c r="U53" s="13"/>
      <c r="V53" s="5"/>
      <c r="W53" s="5" t="str">
        <f t="shared" si="2"/>
        <v/>
      </c>
      <c r="X53" s="5"/>
      <c r="Y53" s="5"/>
      <c r="Z53" s="5"/>
      <c r="CB53" s="172">
        <f t="shared" si="45"/>
        <v>1</v>
      </c>
      <c r="CC53" s="172">
        <f t="shared" si="45"/>
        <v>1</v>
      </c>
      <c r="CD53" s="172">
        <f t="shared" si="45"/>
        <v>1</v>
      </c>
      <c r="CE53" s="172">
        <f t="shared" si="45"/>
        <v>1</v>
      </c>
      <c r="CF53" s="172">
        <f t="shared" si="45"/>
        <v>1</v>
      </c>
      <c r="CG53" s="172">
        <f t="shared" si="45"/>
        <v>1</v>
      </c>
      <c r="CH53" s="172">
        <f t="shared" si="45"/>
        <v>1</v>
      </c>
      <c r="CI53" s="172">
        <f t="shared" si="45"/>
        <v>1</v>
      </c>
      <c r="CJ53" s="172">
        <f t="shared" si="45"/>
        <v>1</v>
      </c>
      <c r="CK53" s="172">
        <f t="shared" si="45"/>
        <v>1</v>
      </c>
      <c r="CL53" s="172">
        <f t="shared" si="45"/>
        <v>1</v>
      </c>
      <c r="CM53" s="172">
        <f t="shared" si="45"/>
        <v>1</v>
      </c>
      <c r="CN53" s="172">
        <f t="shared" si="45"/>
        <v>1</v>
      </c>
      <c r="CO53" s="172">
        <f t="shared" si="45"/>
        <v>1</v>
      </c>
      <c r="CP53" s="172">
        <f t="shared" si="45"/>
        <v>1</v>
      </c>
      <c r="CQ53" s="172">
        <f t="shared" si="42"/>
        <v>1</v>
      </c>
      <c r="CR53" s="172">
        <f t="shared" si="42"/>
        <v>1</v>
      </c>
      <c r="CS53" s="172">
        <f t="shared" si="42"/>
        <v>1</v>
      </c>
      <c r="CT53" s="172">
        <f t="shared" si="42"/>
        <v>1</v>
      </c>
      <c r="CU53" s="172">
        <f t="shared" si="42"/>
        <v>1</v>
      </c>
      <c r="DA53" s="172">
        <v>4</v>
      </c>
      <c r="DB53" s="32" t="str">
        <f t="shared" si="46"/>
        <v xml:space="preserve"> </v>
      </c>
      <c r="DD53" s="172">
        <f t="shared" si="18"/>
        <v>1</v>
      </c>
      <c r="DE53" s="172">
        <v>51</v>
      </c>
      <c r="DL53" s="172">
        <f t="shared" si="13"/>
        <v>0</v>
      </c>
      <c r="DM53" s="172">
        <f t="shared" si="14"/>
        <v>1</v>
      </c>
      <c r="DN53" s="172">
        <f t="shared" si="15"/>
        <v>1</v>
      </c>
      <c r="DO53" s="172">
        <f t="shared" si="47"/>
        <v>1</v>
      </c>
      <c r="DP53" s="172">
        <f t="shared" si="47"/>
        <v>1</v>
      </c>
      <c r="DQ53" s="172">
        <f t="shared" si="47"/>
        <v>1</v>
      </c>
      <c r="DR53" s="172">
        <f t="shared" si="47"/>
        <v>1</v>
      </c>
      <c r="DS53" s="172">
        <f t="shared" si="47"/>
        <v>1</v>
      </c>
      <c r="DT53" s="172">
        <f t="shared" si="47"/>
        <v>1</v>
      </c>
      <c r="DU53" s="172">
        <f t="shared" si="47"/>
        <v>1</v>
      </c>
      <c r="DV53" s="172">
        <f t="shared" ref="DV53:EF68" si="48">IF(OR($CX52=0,ISERROR(SEARCH(DV$1,$CX52))),DV52,DV52+1)</f>
        <v>1</v>
      </c>
      <c r="DW53" s="172">
        <f t="shared" si="48"/>
        <v>1</v>
      </c>
      <c r="DX53" s="172">
        <f t="shared" si="48"/>
        <v>1</v>
      </c>
      <c r="DY53" s="172">
        <f t="shared" si="48"/>
        <v>1</v>
      </c>
      <c r="DZ53" s="172">
        <f t="shared" si="48"/>
        <v>1</v>
      </c>
      <c r="EA53" s="172">
        <f t="shared" si="48"/>
        <v>1</v>
      </c>
      <c r="EB53" s="172">
        <f t="shared" si="48"/>
        <v>1</v>
      </c>
      <c r="EC53" s="172">
        <f t="shared" si="48"/>
        <v>1</v>
      </c>
      <c r="ED53" s="172">
        <f t="shared" si="48"/>
        <v>1</v>
      </c>
      <c r="EE53" s="172">
        <f t="shared" si="48"/>
        <v>1</v>
      </c>
      <c r="EF53" s="172">
        <f t="shared" si="48"/>
        <v>1</v>
      </c>
      <c r="EG53" s="172">
        <f t="shared" si="6"/>
        <v>0</v>
      </c>
    </row>
    <row r="54" spans="20:137" x14ac:dyDescent="0.25">
      <c r="T54" s="5"/>
      <c r="U54" s="13"/>
      <c r="V54" s="5"/>
      <c r="W54" s="5" t="str">
        <f t="shared" si="2"/>
        <v/>
      </c>
      <c r="X54" s="5"/>
      <c r="Y54" s="5"/>
      <c r="Z54" s="5"/>
      <c r="CB54" s="172">
        <f t="shared" si="45"/>
        <v>1</v>
      </c>
      <c r="CC54" s="172">
        <f t="shared" si="45"/>
        <v>1</v>
      </c>
      <c r="CD54" s="172">
        <f t="shared" si="45"/>
        <v>1</v>
      </c>
      <c r="CE54" s="172">
        <f t="shared" si="45"/>
        <v>1</v>
      </c>
      <c r="CF54" s="172">
        <f t="shared" si="45"/>
        <v>1</v>
      </c>
      <c r="CG54" s="172">
        <f t="shared" si="45"/>
        <v>1</v>
      </c>
      <c r="CH54" s="172">
        <f t="shared" si="45"/>
        <v>1</v>
      </c>
      <c r="CI54" s="172">
        <f t="shared" si="45"/>
        <v>1</v>
      </c>
      <c r="CJ54" s="172">
        <f t="shared" si="45"/>
        <v>1</v>
      </c>
      <c r="CK54" s="172">
        <f t="shared" si="45"/>
        <v>1</v>
      </c>
      <c r="CL54" s="172">
        <f t="shared" si="45"/>
        <v>1</v>
      </c>
      <c r="CM54" s="172">
        <f t="shared" si="45"/>
        <v>1</v>
      </c>
      <c r="CN54" s="172">
        <f t="shared" si="45"/>
        <v>1</v>
      </c>
      <c r="CO54" s="172">
        <f t="shared" si="45"/>
        <v>1</v>
      </c>
      <c r="CP54" s="172">
        <f t="shared" si="45"/>
        <v>1</v>
      </c>
      <c r="CQ54" s="172">
        <f t="shared" si="42"/>
        <v>1</v>
      </c>
      <c r="CR54" s="172">
        <f t="shared" si="42"/>
        <v>1</v>
      </c>
      <c r="CS54" s="172">
        <f t="shared" si="42"/>
        <v>1</v>
      </c>
      <c r="CT54" s="172">
        <f t="shared" si="42"/>
        <v>1</v>
      </c>
      <c r="CU54" s="172">
        <f t="shared" si="42"/>
        <v>1</v>
      </c>
      <c r="DA54" s="172">
        <v>5</v>
      </c>
      <c r="DB54" s="32" t="str">
        <f t="shared" si="46"/>
        <v xml:space="preserve"> </v>
      </c>
      <c r="DD54" s="172">
        <f t="shared" si="18"/>
        <v>1</v>
      </c>
      <c r="DE54" s="172">
        <v>52</v>
      </c>
      <c r="DL54" s="172">
        <f t="shared" si="13"/>
        <v>0</v>
      </c>
      <c r="DM54" s="172">
        <f t="shared" si="14"/>
        <v>1</v>
      </c>
      <c r="DN54" s="172">
        <f t="shared" si="15"/>
        <v>1</v>
      </c>
      <c r="DO54" s="172">
        <f t="shared" si="47"/>
        <v>1</v>
      </c>
      <c r="DP54" s="172">
        <f t="shared" si="47"/>
        <v>1</v>
      </c>
      <c r="DQ54" s="172">
        <f t="shared" si="47"/>
        <v>1</v>
      </c>
      <c r="DR54" s="172">
        <f t="shared" si="47"/>
        <v>1</v>
      </c>
      <c r="DS54" s="172">
        <f t="shared" si="47"/>
        <v>1</v>
      </c>
      <c r="DT54" s="172">
        <f t="shared" si="47"/>
        <v>1</v>
      </c>
      <c r="DU54" s="172">
        <f t="shared" si="47"/>
        <v>1</v>
      </c>
      <c r="DV54" s="172">
        <f t="shared" si="48"/>
        <v>1</v>
      </c>
      <c r="DW54" s="172">
        <f t="shared" si="48"/>
        <v>1</v>
      </c>
      <c r="DX54" s="172">
        <f t="shared" si="48"/>
        <v>1</v>
      </c>
      <c r="DY54" s="172">
        <f t="shared" si="48"/>
        <v>1</v>
      </c>
      <c r="DZ54" s="172">
        <f t="shared" si="48"/>
        <v>1</v>
      </c>
      <c r="EA54" s="172">
        <f t="shared" si="48"/>
        <v>1</v>
      </c>
      <c r="EB54" s="172">
        <f t="shared" si="48"/>
        <v>1</v>
      </c>
      <c r="EC54" s="172">
        <f t="shared" si="48"/>
        <v>1</v>
      </c>
      <c r="ED54" s="172">
        <f t="shared" si="48"/>
        <v>1</v>
      </c>
      <c r="EE54" s="172">
        <f t="shared" si="48"/>
        <v>1</v>
      </c>
      <c r="EF54" s="172">
        <f t="shared" si="48"/>
        <v>1</v>
      </c>
      <c r="EG54" s="172">
        <f t="shared" si="6"/>
        <v>0</v>
      </c>
    </row>
    <row r="55" spans="20:137" x14ac:dyDescent="0.25">
      <c r="T55" s="5"/>
      <c r="U55" s="13"/>
      <c r="V55" s="5"/>
      <c r="W55" s="5" t="str">
        <f t="shared" si="2"/>
        <v/>
      </c>
      <c r="X55" s="5"/>
      <c r="Y55" s="5"/>
      <c r="Z55" s="5"/>
      <c r="CB55" s="172">
        <f t="shared" si="45"/>
        <v>1</v>
      </c>
      <c r="CC55" s="172">
        <f t="shared" si="45"/>
        <v>1</v>
      </c>
      <c r="CD55" s="172">
        <f t="shared" si="45"/>
        <v>1</v>
      </c>
      <c r="CE55" s="172">
        <f t="shared" si="45"/>
        <v>1</v>
      </c>
      <c r="CF55" s="172">
        <f t="shared" si="45"/>
        <v>1</v>
      </c>
      <c r="CG55" s="172">
        <f t="shared" si="45"/>
        <v>1</v>
      </c>
      <c r="CH55" s="172">
        <f t="shared" si="45"/>
        <v>1</v>
      </c>
      <c r="CI55" s="172">
        <f t="shared" si="45"/>
        <v>1</v>
      </c>
      <c r="CJ55" s="172">
        <f t="shared" si="45"/>
        <v>1</v>
      </c>
      <c r="CK55" s="172">
        <f t="shared" si="45"/>
        <v>1</v>
      </c>
      <c r="CL55" s="172">
        <f t="shared" si="45"/>
        <v>1</v>
      </c>
      <c r="CM55" s="172">
        <f t="shared" si="45"/>
        <v>1</v>
      </c>
      <c r="CN55" s="172">
        <f t="shared" si="45"/>
        <v>1</v>
      </c>
      <c r="CO55" s="172">
        <f t="shared" si="45"/>
        <v>1</v>
      </c>
      <c r="CP55" s="172">
        <f t="shared" si="45"/>
        <v>1</v>
      </c>
      <c r="CQ55" s="172">
        <f t="shared" si="42"/>
        <v>1</v>
      </c>
      <c r="CR55" s="172">
        <f t="shared" si="42"/>
        <v>1</v>
      </c>
      <c r="CS55" s="172">
        <f t="shared" si="42"/>
        <v>1</v>
      </c>
      <c r="CT55" s="172">
        <f t="shared" si="42"/>
        <v>1</v>
      </c>
      <c r="CU55" s="172">
        <f t="shared" si="42"/>
        <v>1</v>
      </c>
      <c r="DA55" s="172">
        <v>6</v>
      </c>
      <c r="DB55" s="32" t="str">
        <f t="shared" si="46"/>
        <v xml:space="preserve"> </v>
      </c>
      <c r="DD55" s="172">
        <f t="shared" si="18"/>
        <v>1</v>
      </c>
      <c r="DE55" s="172">
        <v>53</v>
      </c>
      <c r="DL55" s="172">
        <f t="shared" si="13"/>
        <v>0</v>
      </c>
      <c r="DM55" s="172">
        <f t="shared" si="14"/>
        <v>1</v>
      </c>
      <c r="DN55" s="172">
        <f t="shared" si="15"/>
        <v>1</v>
      </c>
      <c r="DO55" s="172">
        <f t="shared" si="47"/>
        <v>1</v>
      </c>
      <c r="DP55" s="172">
        <f t="shared" si="47"/>
        <v>1</v>
      </c>
      <c r="DQ55" s="172">
        <f t="shared" si="47"/>
        <v>1</v>
      </c>
      <c r="DR55" s="172">
        <f t="shared" si="47"/>
        <v>1</v>
      </c>
      <c r="DS55" s="172">
        <f t="shared" si="47"/>
        <v>1</v>
      </c>
      <c r="DT55" s="172">
        <f t="shared" si="47"/>
        <v>1</v>
      </c>
      <c r="DU55" s="172">
        <f t="shared" si="47"/>
        <v>1</v>
      </c>
      <c r="DV55" s="172">
        <f t="shared" si="48"/>
        <v>1</v>
      </c>
      <c r="DW55" s="172">
        <f t="shared" si="48"/>
        <v>1</v>
      </c>
      <c r="DX55" s="172">
        <f t="shared" si="48"/>
        <v>1</v>
      </c>
      <c r="DY55" s="172">
        <f t="shared" si="48"/>
        <v>1</v>
      </c>
      <c r="DZ55" s="172">
        <f t="shared" si="48"/>
        <v>1</v>
      </c>
      <c r="EA55" s="172">
        <f t="shared" si="48"/>
        <v>1</v>
      </c>
      <c r="EB55" s="172">
        <f t="shared" si="48"/>
        <v>1</v>
      </c>
      <c r="EC55" s="172">
        <f t="shared" si="48"/>
        <v>1</v>
      </c>
      <c r="ED55" s="172">
        <f t="shared" si="48"/>
        <v>1</v>
      </c>
      <c r="EE55" s="172">
        <f t="shared" si="48"/>
        <v>1</v>
      </c>
      <c r="EF55" s="172">
        <f t="shared" si="48"/>
        <v>1</v>
      </c>
      <c r="EG55" s="172">
        <f t="shared" si="6"/>
        <v>0</v>
      </c>
    </row>
    <row r="56" spans="20:137" x14ac:dyDescent="0.25">
      <c r="T56" s="5"/>
      <c r="U56" s="13"/>
      <c r="V56" s="5"/>
      <c r="W56" s="5" t="str">
        <f t="shared" si="2"/>
        <v/>
      </c>
      <c r="X56" s="5"/>
      <c r="Y56" s="5"/>
      <c r="Z56" s="5"/>
      <c r="CB56" s="172">
        <f t="shared" si="45"/>
        <v>1</v>
      </c>
      <c r="CC56" s="172">
        <f t="shared" si="45"/>
        <v>1</v>
      </c>
      <c r="CD56" s="172">
        <f t="shared" si="45"/>
        <v>1</v>
      </c>
      <c r="CE56" s="172">
        <f t="shared" si="45"/>
        <v>1</v>
      </c>
      <c r="CF56" s="172">
        <f t="shared" si="45"/>
        <v>1</v>
      </c>
      <c r="CG56" s="172">
        <f t="shared" si="45"/>
        <v>1</v>
      </c>
      <c r="CH56" s="172">
        <f t="shared" si="45"/>
        <v>1</v>
      </c>
      <c r="CI56" s="172">
        <f t="shared" si="45"/>
        <v>1</v>
      </c>
      <c r="CJ56" s="172">
        <f t="shared" si="45"/>
        <v>1</v>
      </c>
      <c r="CK56" s="172">
        <f t="shared" si="45"/>
        <v>1</v>
      </c>
      <c r="CL56" s="172">
        <f t="shared" si="45"/>
        <v>1</v>
      </c>
      <c r="CM56" s="172">
        <f t="shared" si="45"/>
        <v>1</v>
      </c>
      <c r="CN56" s="172">
        <f t="shared" si="45"/>
        <v>1</v>
      </c>
      <c r="CO56" s="172">
        <f t="shared" si="45"/>
        <v>1</v>
      </c>
      <c r="CP56" s="172">
        <f t="shared" si="45"/>
        <v>1</v>
      </c>
      <c r="CQ56" s="172">
        <f t="shared" si="42"/>
        <v>1</v>
      </c>
      <c r="CR56" s="172">
        <f t="shared" si="42"/>
        <v>1</v>
      </c>
      <c r="CS56" s="172">
        <f t="shared" si="42"/>
        <v>1</v>
      </c>
      <c r="CT56" s="172">
        <f t="shared" si="42"/>
        <v>1</v>
      </c>
      <c r="CU56" s="172">
        <f t="shared" si="42"/>
        <v>1</v>
      </c>
      <c r="DA56" s="172">
        <v>7</v>
      </c>
      <c r="DB56" s="32" t="str">
        <f t="shared" si="46"/>
        <v xml:space="preserve"> </v>
      </c>
      <c r="DD56" s="172">
        <f t="shared" si="18"/>
        <v>1</v>
      </c>
      <c r="DE56" s="172">
        <v>54</v>
      </c>
      <c r="DL56" s="172">
        <f t="shared" si="13"/>
        <v>0</v>
      </c>
      <c r="DM56" s="172">
        <f t="shared" si="14"/>
        <v>1</v>
      </c>
      <c r="DN56" s="172">
        <f t="shared" si="15"/>
        <v>1</v>
      </c>
      <c r="DO56" s="172">
        <f t="shared" si="47"/>
        <v>1</v>
      </c>
      <c r="DP56" s="172">
        <f t="shared" si="47"/>
        <v>1</v>
      </c>
      <c r="DQ56" s="172">
        <f t="shared" si="47"/>
        <v>1</v>
      </c>
      <c r="DR56" s="172">
        <f t="shared" si="47"/>
        <v>1</v>
      </c>
      <c r="DS56" s="172">
        <f t="shared" si="47"/>
        <v>1</v>
      </c>
      <c r="DT56" s="172">
        <f t="shared" si="47"/>
        <v>1</v>
      </c>
      <c r="DU56" s="172">
        <f t="shared" si="47"/>
        <v>1</v>
      </c>
      <c r="DV56" s="172">
        <f t="shared" si="48"/>
        <v>1</v>
      </c>
      <c r="DW56" s="172">
        <f t="shared" si="48"/>
        <v>1</v>
      </c>
      <c r="DX56" s="172">
        <f t="shared" si="48"/>
        <v>1</v>
      </c>
      <c r="DY56" s="172">
        <f t="shared" si="48"/>
        <v>1</v>
      </c>
      <c r="DZ56" s="172">
        <f t="shared" si="48"/>
        <v>1</v>
      </c>
      <c r="EA56" s="172">
        <f t="shared" si="48"/>
        <v>1</v>
      </c>
      <c r="EB56" s="172">
        <f t="shared" si="48"/>
        <v>1</v>
      </c>
      <c r="EC56" s="172">
        <f t="shared" si="48"/>
        <v>1</v>
      </c>
      <c r="ED56" s="172">
        <f t="shared" si="48"/>
        <v>1</v>
      </c>
      <c r="EE56" s="172">
        <f t="shared" si="48"/>
        <v>1</v>
      </c>
      <c r="EF56" s="172">
        <f t="shared" si="48"/>
        <v>1</v>
      </c>
      <c r="EG56" s="172">
        <f t="shared" si="6"/>
        <v>0</v>
      </c>
    </row>
    <row r="57" spans="20:137" x14ac:dyDescent="0.25">
      <c r="T57" s="5"/>
      <c r="U57" s="13"/>
      <c r="V57" s="5"/>
      <c r="W57" s="5" t="str">
        <f t="shared" si="2"/>
        <v/>
      </c>
      <c r="X57" s="5"/>
      <c r="Y57" s="5"/>
      <c r="Z57" s="5"/>
      <c r="CB57" s="172">
        <f t="shared" si="45"/>
        <v>1</v>
      </c>
      <c r="CC57" s="172">
        <f t="shared" si="45"/>
        <v>1</v>
      </c>
      <c r="CD57" s="172">
        <f t="shared" si="45"/>
        <v>1</v>
      </c>
      <c r="CE57" s="172">
        <f t="shared" si="45"/>
        <v>1</v>
      </c>
      <c r="CF57" s="172">
        <f t="shared" si="45"/>
        <v>1</v>
      </c>
      <c r="CG57" s="172">
        <f t="shared" si="45"/>
        <v>1</v>
      </c>
      <c r="CH57" s="172">
        <f t="shared" si="45"/>
        <v>1</v>
      </c>
      <c r="CI57" s="172">
        <f t="shared" si="45"/>
        <v>1</v>
      </c>
      <c r="CJ57" s="172">
        <f t="shared" si="45"/>
        <v>1</v>
      </c>
      <c r="CK57" s="172">
        <f t="shared" si="45"/>
        <v>1</v>
      </c>
      <c r="CL57" s="172">
        <f t="shared" si="45"/>
        <v>1</v>
      </c>
      <c r="CM57" s="172">
        <f t="shared" si="45"/>
        <v>1</v>
      </c>
      <c r="CN57" s="172">
        <f t="shared" si="45"/>
        <v>1</v>
      </c>
      <c r="CO57" s="172">
        <f t="shared" si="45"/>
        <v>1</v>
      </c>
      <c r="CP57" s="172">
        <f t="shared" si="45"/>
        <v>1</v>
      </c>
      <c r="CQ57" s="172">
        <f t="shared" si="42"/>
        <v>1</v>
      </c>
      <c r="CR57" s="172">
        <f t="shared" si="42"/>
        <v>1</v>
      </c>
      <c r="CS57" s="172">
        <f t="shared" si="42"/>
        <v>1</v>
      </c>
      <c r="CT57" s="172">
        <f t="shared" si="42"/>
        <v>1</v>
      </c>
      <c r="CU57" s="172">
        <f t="shared" si="42"/>
        <v>1</v>
      </c>
      <c r="DA57" s="172">
        <v>8</v>
      </c>
      <c r="DB57" s="32" t="str">
        <f t="shared" si="46"/>
        <v xml:space="preserve"> </v>
      </c>
      <c r="DD57" s="172">
        <f t="shared" si="18"/>
        <v>1</v>
      </c>
      <c r="DE57" s="172">
        <v>55</v>
      </c>
      <c r="DL57" s="172">
        <f t="shared" si="13"/>
        <v>0</v>
      </c>
      <c r="DM57" s="172">
        <f t="shared" si="14"/>
        <v>1</v>
      </c>
      <c r="DN57" s="172">
        <f t="shared" si="15"/>
        <v>1</v>
      </c>
      <c r="DO57" s="172">
        <f t="shared" si="47"/>
        <v>1</v>
      </c>
      <c r="DP57" s="172">
        <f t="shared" si="47"/>
        <v>1</v>
      </c>
      <c r="DQ57" s="172">
        <f t="shared" si="47"/>
        <v>1</v>
      </c>
      <c r="DR57" s="172">
        <f t="shared" si="47"/>
        <v>1</v>
      </c>
      <c r="DS57" s="172">
        <f t="shared" si="47"/>
        <v>1</v>
      </c>
      <c r="DT57" s="172">
        <f t="shared" si="47"/>
        <v>1</v>
      </c>
      <c r="DU57" s="172">
        <f t="shared" si="47"/>
        <v>1</v>
      </c>
      <c r="DV57" s="172">
        <f t="shared" si="48"/>
        <v>1</v>
      </c>
      <c r="DW57" s="172">
        <f t="shared" si="48"/>
        <v>1</v>
      </c>
      <c r="DX57" s="172">
        <f t="shared" si="48"/>
        <v>1</v>
      </c>
      <c r="DY57" s="172">
        <f t="shared" si="48"/>
        <v>1</v>
      </c>
      <c r="DZ57" s="172">
        <f t="shared" si="48"/>
        <v>1</v>
      </c>
      <c r="EA57" s="172">
        <f t="shared" si="48"/>
        <v>1</v>
      </c>
      <c r="EB57" s="172">
        <f t="shared" si="48"/>
        <v>1</v>
      </c>
      <c r="EC57" s="172">
        <f t="shared" si="48"/>
        <v>1</v>
      </c>
      <c r="ED57" s="172">
        <f t="shared" si="48"/>
        <v>1</v>
      </c>
      <c r="EE57" s="172">
        <f t="shared" si="48"/>
        <v>1</v>
      </c>
      <c r="EF57" s="172">
        <f t="shared" si="48"/>
        <v>1</v>
      </c>
      <c r="EG57" s="172">
        <f t="shared" si="6"/>
        <v>0</v>
      </c>
    </row>
    <row r="58" spans="20:137" x14ac:dyDescent="0.25">
      <c r="T58" s="5"/>
      <c r="U58" s="13"/>
      <c r="V58" s="5"/>
      <c r="W58" s="5" t="str">
        <f t="shared" si="2"/>
        <v/>
      </c>
      <c r="X58" s="5"/>
      <c r="Y58" s="5"/>
      <c r="Z58" s="5"/>
      <c r="CB58" s="172">
        <f t="shared" si="45"/>
        <v>1</v>
      </c>
      <c r="CC58" s="172">
        <f t="shared" si="45"/>
        <v>1</v>
      </c>
      <c r="CD58" s="172">
        <f t="shared" si="45"/>
        <v>1</v>
      </c>
      <c r="CE58" s="172">
        <f t="shared" si="45"/>
        <v>1</v>
      </c>
      <c r="CF58" s="172">
        <f t="shared" si="45"/>
        <v>1</v>
      </c>
      <c r="CG58" s="172">
        <f t="shared" si="45"/>
        <v>1</v>
      </c>
      <c r="CH58" s="172">
        <f t="shared" si="45"/>
        <v>1</v>
      </c>
      <c r="CI58" s="172">
        <f t="shared" si="45"/>
        <v>1</v>
      </c>
      <c r="CJ58" s="172">
        <f t="shared" si="45"/>
        <v>1</v>
      </c>
      <c r="CK58" s="172">
        <f t="shared" si="45"/>
        <v>1</v>
      </c>
      <c r="CL58" s="172">
        <f t="shared" si="45"/>
        <v>1</v>
      </c>
      <c r="CM58" s="172">
        <f t="shared" si="45"/>
        <v>1</v>
      </c>
      <c r="CN58" s="172">
        <f t="shared" si="45"/>
        <v>1</v>
      </c>
      <c r="CO58" s="172">
        <f t="shared" si="45"/>
        <v>1</v>
      </c>
      <c r="CP58" s="172">
        <f t="shared" si="45"/>
        <v>1</v>
      </c>
      <c r="CQ58" s="172">
        <f t="shared" si="42"/>
        <v>1</v>
      </c>
      <c r="CR58" s="172">
        <f t="shared" si="42"/>
        <v>1</v>
      </c>
      <c r="CS58" s="172">
        <f t="shared" si="42"/>
        <v>1</v>
      </c>
      <c r="CT58" s="172">
        <f t="shared" si="42"/>
        <v>1</v>
      </c>
      <c r="CU58" s="172">
        <f t="shared" si="42"/>
        <v>1</v>
      </c>
      <c r="DA58" s="172">
        <v>9</v>
      </c>
      <c r="DB58" s="32" t="str">
        <f t="shared" si="46"/>
        <v xml:space="preserve"> </v>
      </c>
      <c r="DD58" s="172">
        <f t="shared" si="18"/>
        <v>1</v>
      </c>
      <c r="DE58" s="172">
        <v>56</v>
      </c>
      <c r="DL58" s="172">
        <f t="shared" si="13"/>
        <v>0</v>
      </c>
      <c r="DM58" s="172">
        <f t="shared" si="14"/>
        <v>1</v>
      </c>
      <c r="DN58" s="172">
        <f t="shared" si="15"/>
        <v>1</v>
      </c>
      <c r="DO58" s="172">
        <f t="shared" si="47"/>
        <v>1</v>
      </c>
      <c r="DP58" s="172">
        <f t="shared" si="47"/>
        <v>1</v>
      </c>
      <c r="DQ58" s="172">
        <f t="shared" si="47"/>
        <v>1</v>
      </c>
      <c r="DR58" s="172">
        <f t="shared" si="47"/>
        <v>1</v>
      </c>
      <c r="DS58" s="172">
        <f t="shared" si="47"/>
        <v>1</v>
      </c>
      <c r="DT58" s="172">
        <f t="shared" si="47"/>
        <v>1</v>
      </c>
      <c r="DU58" s="172">
        <f t="shared" si="47"/>
        <v>1</v>
      </c>
      <c r="DV58" s="172">
        <f t="shared" si="48"/>
        <v>1</v>
      </c>
      <c r="DW58" s="172">
        <f t="shared" si="48"/>
        <v>1</v>
      </c>
      <c r="DX58" s="172">
        <f t="shared" si="48"/>
        <v>1</v>
      </c>
      <c r="DY58" s="172">
        <f t="shared" si="48"/>
        <v>1</v>
      </c>
      <c r="DZ58" s="172">
        <f t="shared" si="48"/>
        <v>1</v>
      </c>
      <c r="EA58" s="172">
        <f t="shared" si="48"/>
        <v>1</v>
      </c>
      <c r="EB58" s="172">
        <f t="shared" si="48"/>
        <v>1</v>
      </c>
      <c r="EC58" s="172">
        <f t="shared" si="48"/>
        <v>1</v>
      </c>
      <c r="ED58" s="172">
        <f t="shared" si="48"/>
        <v>1</v>
      </c>
      <c r="EE58" s="172">
        <f t="shared" si="48"/>
        <v>1</v>
      </c>
      <c r="EF58" s="172">
        <f t="shared" si="48"/>
        <v>1</v>
      </c>
      <c r="EG58" s="172">
        <f t="shared" si="6"/>
        <v>0</v>
      </c>
    </row>
    <row r="59" spans="20:137" x14ac:dyDescent="0.25">
      <c r="T59" s="5"/>
      <c r="U59" s="13"/>
      <c r="V59" s="5"/>
      <c r="W59" s="5" t="str">
        <f t="shared" si="2"/>
        <v/>
      </c>
      <c r="X59" s="5"/>
      <c r="Y59" s="5"/>
      <c r="Z59" s="5"/>
      <c r="CB59" s="172">
        <f t="shared" si="45"/>
        <v>1</v>
      </c>
      <c r="CC59" s="172">
        <f t="shared" si="45"/>
        <v>1</v>
      </c>
      <c r="CD59" s="172">
        <f t="shared" si="45"/>
        <v>1</v>
      </c>
      <c r="CE59" s="172">
        <f t="shared" si="45"/>
        <v>1</v>
      </c>
      <c r="CF59" s="172">
        <f t="shared" si="45"/>
        <v>1</v>
      </c>
      <c r="CG59" s="172">
        <f t="shared" si="45"/>
        <v>1</v>
      </c>
      <c r="CH59" s="172">
        <f t="shared" si="45"/>
        <v>1</v>
      </c>
      <c r="CI59" s="172">
        <f t="shared" si="45"/>
        <v>1</v>
      </c>
      <c r="CJ59" s="172">
        <f t="shared" si="45"/>
        <v>1</v>
      </c>
      <c r="CK59" s="172">
        <f t="shared" si="45"/>
        <v>1</v>
      </c>
      <c r="CL59" s="172">
        <f t="shared" si="45"/>
        <v>1</v>
      </c>
      <c r="CM59" s="172">
        <f t="shared" si="45"/>
        <v>1</v>
      </c>
      <c r="CN59" s="172">
        <f t="shared" si="45"/>
        <v>1</v>
      </c>
      <c r="CO59" s="172">
        <f t="shared" si="45"/>
        <v>1</v>
      </c>
      <c r="CP59" s="172">
        <f t="shared" si="45"/>
        <v>1</v>
      </c>
      <c r="CQ59" s="172">
        <f t="shared" si="42"/>
        <v>1</v>
      </c>
      <c r="CR59" s="172">
        <f t="shared" si="42"/>
        <v>1</v>
      </c>
      <c r="CS59" s="172">
        <f t="shared" si="42"/>
        <v>1</v>
      </c>
      <c r="CT59" s="172">
        <f t="shared" si="42"/>
        <v>1</v>
      </c>
      <c r="CU59" s="172">
        <f t="shared" si="42"/>
        <v>1</v>
      </c>
      <c r="DA59" s="172">
        <v>10</v>
      </c>
      <c r="DB59" s="32" t="str">
        <f t="shared" si="46"/>
        <v xml:space="preserve"> </v>
      </c>
      <c r="DD59" s="172">
        <f t="shared" si="18"/>
        <v>1</v>
      </c>
      <c r="DE59" s="172">
        <v>57</v>
      </c>
      <c r="DL59" s="172">
        <f t="shared" si="13"/>
        <v>0</v>
      </c>
      <c r="DM59" s="172">
        <f t="shared" si="14"/>
        <v>1</v>
      </c>
      <c r="DN59" s="172">
        <f t="shared" si="15"/>
        <v>1</v>
      </c>
      <c r="DO59" s="172">
        <f t="shared" si="47"/>
        <v>1</v>
      </c>
      <c r="DP59" s="172">
        <f t="shared" si="47"/>
        <v>1</v>
      </c>
      <c r="DQ59" s="172">
        <f t="shared" si="47"/>
        <v>1</v>
      </c>
      <c r="DR59" s="172">
        <f t="shared" si="47"/>
        <v>1</v>
      </c>
      <c r="DS59" s="172">
        <f t="shared" si="47"/>
        <v>1</v>
      </c>
      <c r="DT59" s="172">
        <f t="shared" si="47"/>
        <v>1</v>
      </c>
      <c r="DU59" s="172">
        <f t="shared" si="47"/>
        <v>1</v>
      </c>
      <c r="DV59" s="172">
        <f t="shared" si="48"/>
        <v>1</v>
      </c>
      <c r="DW59" s="172">
        <f t="shared" si="48"/>
        <v>1</v>
      </c>
      <c r="DX59" s="172">
        <f t="shared" si="48"/>
        <v>1</v>
      </c>
      <c r="DY59" s="172">
        <f t="shared" si="48"/>
        <v>1</v>
      </c>
      <c r="DZ59" s="172">
        <f t="shared" si="48"/>
        <v>1</v>
      </c>
      <c r="EA59" s="172">
        <f t="shared" si="48"/>
        <v>1</v>
      </c>
      <c r="EB59" s="172">
        <f t="shared" si="48"/>
        <v>1</v>
      </c>
      <c r="EC59" s="172">
        <f t="shared" si="48"/>
        <v>1</v>
      </c>
      <c r="ED59" s="172">
        <f t="shared" si="48"/>
        <v>1</v>
      </c>
      <c r="EE59" s="172">
        <f t="shared" si="48"/>
        <v>1</v>
      </c>
      <c r="EF59" s="172">
        <f t="shared" si="48"/>
        <v>1</v>
      </c>
      <c r="EG59" s="172">
        <f t="shared" si="6"/>
        <v>0</v>
      </c>
    </row>
    <row r="60" spans="20:137" x14ac:dyDescent="0.25">
      <c r="T60" s="5"/>
      <c r="U60" s="13"/>
      <c r="V60" s="5"/>
      <c r="W60" s="5" t="str">
        <f t="shared" si="2"/>
        <v/>
      </c>
      <c r="X60" s="5"/>
      <c r="Y60" s="5"/>
      <c r="Z60" s="5"/>
      <c r="CB60" s="172">
        <f t="shared" si="45"/>
        <v>1</v>
      </c>
      <c r="CC60" s="172">
        <f t="shared" si="45"/>
        <v>1</v>
      </c>
      <c r="CD60" s="172">
        <f t="shared" si="45"/>
        <v>1</v>
      </c>
      <c r="CE60" s="172">
        <f t="shared" si="45"/>
        <v>1</v>
      </c>
      <c r="CF60" s="172">
        <f t="shared" si="45"/>
        <v>1</v>
      </c>
      <c r="CG60" s="172">
        <f t="shared" si="45"/>
        <v>1</v>
      </c>
      <c r="CH60" s="172">
        <f t="shared" si="45"/>
        <v>1</v>
      </c>
      <c r="CI60" s="172">
        <f t="shared" si="45"/>
        <v>1</v>
      </c>
      <c r="CJ60" s="172">
        <f t="shared" si="45"/>
        <v>1</v>
      </c>
      <c r="CK60" s="172">
        <f t="shared" si="45"/>
        <v>1</v>
      </c>
      <c r="CL60" s="172">
        <f t="shared" si="45"/>
        <v>1</v>
      </c>
      <c r="CM60" s="172">
        <f t="shared" si="45"/>
        <v>1</v>
      </c>
      <c r="CN60" s="172">
        <f t="shared" si="45"/>
        <v>1</v>
      </c>
      <c r="CO60" s="172">
        <f t="shared" si="45"/>
        <v>1</v>
      </c>
      <c r="CP60" s="172">
        <f t="shared" si="45"/>
        <v>1</v>
      </c>
      <c r="CQ60" s="172">
        <f t="shared" si="42"/>
        <v>1</v>
      </c>
      <c r="CR60" s="172">
        <f t="shared" si="42"/>
        <v>1</v>
      </c>
      <c r="CS60" s="172">
        <f t="shared" si="42"/>
        <v>1</v>
      </c>
      <c r="CT60" s="172">
        <f t="shared" si="42"/>
        <v>1</v>
      </c>
      <c r="CU60" s="172">
        <f t="shared" si="42"/>
        <v>1</v>
      </c>
      <c r="DA60" s="172">
        <v>11</v>
      </c>
      <c r="DB60" s="32" t="str">
        <f t="shared" si="46"/>
        <v xml:space="preserve"> </v>
      </c>
      <c r="DD60" s="172">
        <f t="shared" si="18"/>
        <v>1</v>
      </c>
      <c r="DE60" s="172">
        <v>58</v>
      </c>
      <c r="DL60" s="172">
        <f t="shared" si="13"/>
        <v>0</v>
      </c>
      <c r="DM60" s="172">
        <f t="shared" si="14"/>
        <v>1</v>
      </c>
      <c r="DN60" s="172">
        <f t="shared" si="15"/>
        <v>1</v>
      </c>
      <c r="DO60" s="172">
        <f t="shared" si="47"/>
        <v>1</v>
      </c>
      <c r="DP60" s="172">
        <f t="shared" si="47"/>
        <v>1</v>
      </c>
      <c r="DQ60" s="172">
        <f t="shared" si="47"/>
        <v>1</v>
      </c>
      <c r="DR60" s="172">
        <f t="shared" si="47"/>
        <v>1</v>
      </c>
      <c r="DS60" s="172">
        <f t="shared" si="47"/>
        <v>1</v>
      </c>
      <c r="DT60" s="172">
        <f t="shared" si="47"/>
        <v>1</v>
      </c>
      <c r="DU60" s="172">
        <f t="shared" si="47"/>
        <v>1</v>
      </c>
      <c r="DV60" s="172">
        <f t="shared" si="48"/>
        <v>1</v>
      </c>
      <c r="DW60" s="172">
        <f t="shared" si="48"/>
        <v>1</v>
      </c>
      <c r="DX60" s="172">
        <f t="shared" si="48"/>
        <v>1</v>
      </c>
      <c r="DY60" s="172">
        <f t="shared" si="48"/>
        <v>1</v>
      </c>
      <c r="DZ60" s="172">
        <f t="shared" si="48"/>
        <v>1</v>
      </c>
      <c r="EA60" s="172">
        <f t="shared" si="48"/>
        <v>1</v>
      </c>
      <c r="EB60" s="172">
        <f t="shared" si="48"/>
        <v>1</v>
      </c>
      <c r="EC60" s="172">
        <f t="shared" si="48"/>
        <v>1</v>
      </c>
      <c r="ED60" s="172">
        <f t="shared" si="48"/>
        <v>1</v>
      </c>
      <c r="EE60" s="172">
        <f t="shared" si="48"/>
        <v>1</v>
      </c>
      <c r="EF60" s="172">
        <f t="shared" si="48"/>
        <v>1</v>
      </c>
      <c r="EG60" s="172">
        <f t="shared" si="6"/>
        <v>0</v>
      </c>
    </row>
    <row r="61" spans="20:137" x14ac:dyDescent="0.25">
      <c r="T61" s="5"/>
      <c r="U61" s="13"/>
      <c r="V61" s="5"/>
      <c r="W61" s="5" t="str">
        <f t="shared" si="2"/>
        <v/>
      </c>
      <c r="X61" s="5"/>
      <c r="Y61" s="5"/>
      <c r="Z61" s="5"/>
      <c r="CB61" s="172">
        <f t="shared" si="45"/>
        <v>1</v>
      </c>
      <c r="CC61" s="172">
        <f t="shared" si="45"/>
        <v>1</v>
      </c>
      <c r="CD61" s="172">
        <f t="shared" si="45"/>
        <v>1</v>
      </c>
      <c r="CE61" s="172">
        <f t="shared" si="45"/>
        <v>1</v>
      </c>
      <c r="CF61" s="172">
        <f t="shared" si="45"/>
        <v>1</v>
      </c>
      <c r="CG61" s="172">
        <f t="shared" si="45"/>
        <v>1</v>
      </c>
      <c r="CH61" s="172">
        <f t="shared" si="45"/>
        <v>1</v>
      </c>
      <c r="CI61" s="172">
        <f t="shared" si="45"/>
        <v>1</v>
      </c>
      <c r="CJ61" s="172">
        <f t="shared" si="45"/>
        <v>1</v>
      </c>
      <c r="CK61" s="172">
        <f t="shared" si="45"/>
        <v>1</v>
      </c>
      <c r="CL61" s="172">
        <f t="shared" si="45"/>
        <v>1</v>
      </c>
      <c r="CM61" s="172">
        <f t="shared" si="45"/>
        <v>1</v>
      </c>
      <c r="CN61" s="172">
        <f t="shared" si="45"/>
        <v>1</v>
      </c>
      <c r="CO61" s="172">
        <f t="shared" si="45"/>
        <v>1</v>
      </c>
      <c r="CP61" s="172">
        <f t="shared" si="45"/>
        <v>1</v>
      </c>
      <c r="CQ61" s="172">
        <f t="shared" si="42"/>
        <v>1</v>
      </c>
      <c r="CR61" s="172">
        <f t="shared" si="42"/>
        <v>1</v>
      </c>
      <c r="CS61" s="172">
        <f t="shared" si="42"/>
        <v>1</v>
      </c>
      <c r="CT61" s="172">
        <f t="shared" si="42"/>
        <v>1</v>
      </c>
      <c r="CU61" s="172">
        <f t="shared" si="42"/>
        <v>1</v>
      </c>
      <c r="DA61" s="172">
        <v>12</v>
      </c>
      <c r="DB61" s="32" t="str">
        <f t="shared" si="46"/>
        <v xml:space="preserve"> </v>
      </c>
      <c r="DD61" s="172">
        <f t="shared" si="18"/>
        <v>1</v>
      </c>
      <c r="DE61" s="172">
        <v>59</v>
      </c>
      <c r="DL61" s="172">
        <f t="shared" si="13"/>
        <v>0</v>
      </c>
      <c r="DM61" s="172">
        <f t="shared" si="14"/>
        <v>1</v>
      </c>
      <c r="DN61" s="172">
        <f t="shared" si="15"/>
        <v>1</v>
      </c>
      <c r="DO61" s="172">
        <f t="shared" si="47"/>
        <v>1</v>
      </c>
      <c r="DP61" s="172">
        <f t="shared" si="47"/>
        <v>1</v>
      </c>
      <c r="DQ61" s="172">
        <f t="shared" si="47"/>
        <v>1</v>
      </c>
      <c r="DR61" s="172">
        <f t="shared" si="47"/>
        <v>1</v>
      </c>
      <c r="DS61" s="172">
        <f t="shared" si="47"/>
        <v>1</v>
      </c>
      <c r="DT61" s="172">
        <f t="shared" si="47"/>
        <v>1</v>
      </c>
      <c r="DU61" s="172">
        <f t="shared" si="47"/>
        <v>1</v>
      </c>
      <c r="DV61" s="172">
        <f t="shared" si="48"/>
        <v>1</v>
      </c>
      <c r="DW61" s="172">
        <f t="shared" si="48"/>
        <v>1</v>
      </c>
      <c r="DX61" s="172">
        <f t="shared" si="48"/>
        <v>1</v>
      </c>
      <c r="DY61" s="172">
        <f t="shared" si="48"/>
        <v>1</v>
      </c>
      <c r="DZ61" s="172">
        <f t="shared" si="48"/>
        <v>1</v>
      </c>
      <c r="EA61" s="172">
        <f t="shared" si="48"/>
        <v>1</v>
      </c>
      <c r="EB61" s="172">
        <f t="shared" si="48"/>
        <v>1</v>
      </c>
      <c r="EC61" s="172">
        <f t="shared" si="48"/>
        <v>1</v>
      </c>
      <c r="ED61" s="172">
        <f t="shared" si="48"/>
        <v>1</v>
      </c>
      <c r="EE61" s="172">
        <f t="shared" si="48"/>
        <v>1</v>
      </c>
      <c r="EF61" s="172">
        <f t="shared" si="48"/>
        <v>1</v>
      </c>
      <c r="EG61" s="172">
        <f t="shared" si="6"/>
        <v>0</v>
      </c>
    </row>
    <row r="62" spans="20:137" x14ac:dyDescent="0.25">
      <c r="T62" s="5"/>
      <c r="U62" s="13"/>
      <c r="V62" s="5"/>
      <c r="W62" s="5" t="str">
        <f t="shared" si="2"/>
        <v/>
      </c>
      <c r="X62" s="5"/>
      <c r="Y62" s="5"/>
      <c r="Z62" s="5"/>
      <c r="CB62" s="172">
        <f t="shared" si="45"/>
        <v>1</v>
      </c>
      <c r="CC62" s="172">
        <f t="shared" si="45"/>
        <v>1</v>
      </c>
      <c r="CD62" s="172">
        <f t="shared" si="45"/>
        <v>1</v>
      </c>
      <c r="CE62" s="172">
        <f t="shared" si="45"/>
        <v>1</v>
      </c>
      <c r="CF62" s="172">
        <f t="shared" si="45"/>
        <v>1</v>
      </c>
      <c r="CG62" s="172">
        <f t="shared" si="45"/>
        <v>1</v>
      </c>
      <c r="CH62" s="172">
        <f t="shared" si="45"/>
        <v>1</v>
      </c>
      <c r="CI62" s="172">
        <f t="shared" si="45"/>
        <v>1</v>
      </c>
      <c r="CJ62" s="172">
        <f t="shared" si="45"/>
        <v>1</v>
      </c>
      <c r="CK62" s="172">
        <f t="shared" si="45"/>
        <v>1</v>
      </c>
      <c r="CL62" s="172">
        <f t="shared" si="45"/>
        <v>1</v>
      </c>
      <c r="CM62" s="172">
        <f t="shared" si="45"/>
        <v>1</v>
      </c>
      <c r="CN62" s="172">
        <f t="shared" si="45"/>
        <v>1</v>
      </c>
      <c r="CO62" s="172">
        <f t="shared" si="45"/>
        <v>1</v>
      </c>
      <c r="CP62" s="172">
        <f t="shared" si="45"/>
        <v>1</v>
      </c>
      <c r="CQ62" s="172">
        <f t="shared" si="42"/>
        <v>1</v>
      </c>
      <c r="CR62" s="172">
        <f t="shared" si="42"/>
        <v>1</v>
      </c>
      <c r="CS62" s="172">
        <f t="shared" si="42"/>
        <v>1</v>
      </c>
      <c r="CT62" s="172">
        <f t="shared" si="42"/>
        <v>1</v>
      </c>
      <c r="CU62" s="172">
        <f t="shared" si="42"/>
        <v>1</v>
      </c>
      <c r="DB62" s="196" t="str">
        <f>IF(DB49="","","----")</f>
        <v/>
      </c>
      <c r="DD62" s="172">
        <f t="shared" si="18"/>
        <v>1</v>
      </c>
      <c r="DE62" s="172">
        <v>60</v>
      </c>
      <c r="DL62" s="172">
        <f t="shared" si="13"/>
        <v>0</v>
      </c>
      <c r="DM62" s="172">
        <f t="shared" si="14"/>
        <v>1</v>
      </c>
      <c r="DN62" s="172">
        <f t="shared" si="15"/>
        <v>1</v>
      </c>
      <c r="DO62" s="172">
        <f t="shared" si="47"/>
        <v>1</v>
      </c>
      <c r="DP62" s="172">
        <f t="shared" si="47"/>
        <v>1</v>
      </c>
      <c r="DQ62" s="172">
        <f t="shared" si="47"/>
        <v>1</v>
      </c>
      <c r="DR62" s="172">
        <f t="shared" si="47"/>
        <v>1</v>
      </c>
      <c r="DS62" s="172">
        <f t="shared" si="47"/>
        <v>1</v>
      </c>
      <c r="DT62" s="172">
        <f t="shared" si="47"/>
        <v>1</v>
      </c>
      <c r="DU62" s="172">
        <f t="shared" si="47"/>
        <v>1</v>
      </c>
      <c r="DV62" s="172">
        <f t="shared" si="48"/>
        <v>1</v>
      </c>
      <c r="DW62" s="172">
        <f t="shared" si="48"/>
        <v>1</v>
      </c>
      <c r="DX62" s="172">
        <f t="shared" si="48"/>
        <v>1</v>
      </c>
      <c r="DY62" s="172">
        <f t="shared" si="48"/>
        <v>1</v>
      </c>
      <c r="DZ62" s="172">
        <f t="shared" si="48"/>
        <v>1</v>
      </c>
      <c r="EA62" s="172">
        <f t="shared" si="48"/>
        <v>1</v>
      </c>
      <c r="EB62" s="172">
        <f t="shared" si="48"/>
        <v>1</v>
      </c>
      <c r="EC62" s="172">
        <f t="shared" si="48"/>
        <v>1</v>
      </c>
      <c r="ED62" s="172">
        <f t="shared" si="48"/>
        <v>1</v>
      </c>
      <c r="EE62" s="172">
        <f t="shared" si="48"/>
        <v>1</v>
      </c>
      <c r="EF62" s="172">
        <f t="shared" si="48"/>
        <v>1</v>
      </c>
      <c r="EG62" s="172">
        <f t="shared" si="6"/>
        <v>0</v>
      </c>
    </row>
    <row r="63" spans="20:137" x14ac:dyDescent="0.25">
      <c r="T63" s="5"/>
      <c r="U63" s="13"/>
      <c r="V63" s="5"/>
      <c r="W63" s="5" t="str">
        <f t="shared" si="2"/>
        <v/>
      </c>
      <c r="X63" s="5"/>
      <c r="Y63" s="5"/>
      <c r="Z63" s="5"/>
      <c r="CB63" s="172">
        <f t="shared" si="45"/>
        <v>1</v>
      </c>
      <c r="CC63" s="172">
        <f t="shared" si="45"/>
        <v>1</v>
      </c>
      <c r="CD63" s="172">
        <f t="shared" si="45"/>
        <v>1</v>
      </c>
      <c r="CE63" s="172">
        <f t="shared" si="45"/>
        <v>1</v>
      </c>
      <c r="CF63" s="172">
        <f t="shared" si="45"/>
        <v>1</v>
      </c>
      <c r="CG63" s="172">
        <f t="shared" si="45"/>
        <v>1</v>
      </c>
      <c r="CH63" s="172">
        <f t="shared" si="45"/>
        <v>1</v>
      </c>
      <c r="CI63" s="172">
        <f t="shared" si="45"/>
        <v>1</v>
      </c>
      <c r="CJ63" s="172">
        <f t="shared" si="45"/>
        <v>1</v>
      </c>
      <c r="CK63" s="172">
        <f t="shared" si="45"/>
        <v>1</v>
      </c>
      <c r="CL63" s="172">
        <f t="shared" si="45"/>
        <v>1</v>
      </c>
      <c r="CM63" s="172">
        <f t="shared" si="45"/>
        <v>1</v>
      </c>
      <c r="CN63" s="172">
        <f t="shared" si="45"/>
        <v>1</v>
      </c>
      <c r="CO63" s="172">
        <f t="shared" si="45"/>
        <v>1</v>
      </c>
      <c r="CP63" s="172">
        <f t="shared" si="45"/>
        <v>1</v>
      </c>
      <c r="CQ63" s="172">
        <f t="shared" si="42"/>
        <v>1</v>
      </c>
      <c r="CR63" s="172">
        <f t="shared" si="42"/>
        <v>1</v>
      </c>
      <c r="CS63" s="172">
        <f t="shared" si="42"/>
        <v>1</v>
      </c>
      <c r="CT63" s="172">
        <f t="shared" si="42"/>
        <v>1</v>
      </c>
      <c r="CU63" s="172">
        <f t="shared" si="42"/>
        <v>1</v>
      </c>
      <c r="DA63" s="172"/>
      <c r="DB63" s="32" t="str">
        <f>IF(DB64="","",CONCATENATE("Warband ",CZ64," ",DG63))</f>
        <v/>
      </c>
      <c r="DD63" s="172">
        <f t="shared" si="18"/>
        <v>1</v>
      </c>
      <c r="DE63" s="172">
        <v>61</v>
      </c>
      <c r="DG63" s="49" t="str">
        <f>CONCATENATE("   ",DH63,"/",DI63,IF(DH63&gt;DI63," !",""))</f>
        <v xml:space="preserve">   0/12</v>
      </c>
      <c r="DH63" s="172">
        <f t="shared" ref="DH63" si="49">INDEX($CB$1:$CU$1,CZ64)+DJ63</f>
        <v>0</v>
      </c>
      <c r="DI63" s="172">
        <f t="shared" ref="DI63" si="50">IF(OR(DB64=$CW$20,DB64=$CW$21,DB64=$CW$22,),0,12)</f>
        <v>12</v>
      </c>
      <c r="DL63" s="172">
        <f t="shared" si="13"/>
        <v>0</v>
      </c>
      <c r="DM63" s="172">
        <f t="shared" si="14"/>
        <v>1</v>
      </c>
      <c r="DN63" s="172">
        <f t="shared" si="15"/>
        <v>1</v>
      </c>
      <c r="DO63" s="172">
        <f t="shared" si="47"/>
        <v>1</v>
      </c>
      <c r="DP63" s="172">
        <f t="shared" si="47"/>
        <v>1</v>
      </c>
      <c r="DQ63" s="172">
        <f t="shared" si="47"/>
        <v>1</v>
      </c>
      <c r="DR63" s="172">
        <f t="shared" si="47"/>
        <v>1</v>
      </c>
      <c r="DS63" s="172">
        <f t="shared" si="47"/>
        <v>1</v>
      </c>
      <c r="DT63" s="172">
        <f t="shared" si="47"/>
        <v>1</v>
      </c>
      <c r="DU63" s="172">
        <f t="shared" si="47"/>
        <v>1</v>
      </c>
      <c r="DV63" s="172">
        <f t="shared" si="48"/>
        <v>1</v>
      </c>
      <c r="DW63" s="172">
        <f t="shared" si="48"/>
        <v>1</v>
      </c>
      <c r="DX63" s="172">
        <f t="shared" si="48"/>
        <v>1</v>
      </c>
      <c r="DY63" s="172">
        <f t="shared" si="48"/>
        <v>1</v>
      </c>
      <c r="DZ63" s="172">
        <f t="shared" si="48"/>
        <v>1</v>
      </c>
      <c r="EA63" s="172">
        <f t="shared" si="48"/>
        <v>1</v>
      </c>
      <c r="EB63" s="172">
        <f t="shared" si="48"/>
        <v>1</v>
      </c>
      <c r="EC63" s="172">
        <f t="shared" si="48"/>
        <v>1</v>
      </c>
      <c r="ED63" s="172">
        <f t="shared" si="48"/>
        <v>1</v>
      </c>
      <c r="EE63" s="172">
        <f t="shared" si="48"/>
        <v>1</v>
      </c>
      <c r="EF63" s="172">
        <f t="shared" si="48"/>
        <v>1</v>
      </c>
      <c r="EG63" s="172">
        <f t="shared" si="6"/>
        <v>0</v>
      </c>
    </row>
    <row r="64" spans="20:137" x14ac:dyDescent="0.25">
      <c r="T64" s="5"/>
      <c r="U64" s="13"/>
      <c r="V64" s="5"/>
      <c r="W64" s="5" t="str">
        <f t="shared" si="2"/>
        <v/>
      </c>
      <c r="X64" s="5"/>
      <c r="Y64" s="5"/>
      <c r="Z64" s="5"/>
      <c r="CB64" s="172">
        <f t="shared" si="45"/>
        <v>1</v>
      </c>
      <c r="CC64" s="172">
        <f t="shared" si="45"/>
        <v>1</v>
      </c>
      <c r="CD64" s="172">
        <f t="shared" si="45"/>
        <v>1</v>
      </c>
      <c r="CE64" s="172">
        <f t="shared" si="45"/>
        <v>1</v>
      </c>
      <c r="CF64" s="172">
        <f t="shared" si="45"/>
        <v>1</v>
      </c>
      <c r="CG64" s="172">
        <f t="shared" si="45"/>
        <v>1</v>
      </c>
      <c r="CH64" s="172">
        <f t="shared" si="45"/>
        <v>1</v>
      </c>
      <c r="CI64" s="172">
        <f t="shared" si="45"/>
        <v>1</v>
      </c>
      <c r="CJ64" s="172">
        <f t="shared" si="45"/>
        <v>1</v>
      </c>
      <c r="CK64" s="172">
        <f t="shared" si="45"/>
        <v>1</v>
      </c>
      <c r="CL64" s="172">
        <f t="shared" si="45"/>
        <v>1</v>
      </c>
      <c r="CM64" s="172">
        <f t="shared" si="45"/>
        <v>1</v>
      </c>
      <c r="CN64" s="172">
        <f t="shared" si="45"/>
        <v>1</v>
      </c>
      <c r="CO64" s="172">
        <f t="shared" si="45"/>
        <v>1</v>
      </c>
      <c r="CP64" s="172">
        <f t="shared" si="45"/>
        <v>1</v>
      </c>
      <c r="CQ64" s="172">
        <f t="shared" si="45"/>
        <v>1</v>
      </c>
      <c r="CR64" s="172">
        <f t="shared" ref="CR64:CU79" si="51">IF(BG63="",CR63,CR63+1)</f>
        <v>1</v>
      </c>
      <c r="CS64" s="172">
        <f t="shared" si="51"/>
        <v>1</v>
      </c>
      <c r="CT64" s="172">
        <f t="shared" si="51"/>
        <v>1</v>
      </c>
      <c r="CU64" s="172">
        <f t="shared" si="51"/>
        <v>1</v>
      </c>
      <c r="CZ64" s="172">
        <v>5</v>
      </c>
      <c r="DA64" s="172" t="s">
        <v>278</v>
      </c>
      <c r="DB64" s="32" t="str">
        <f>T(LOOKUP(CZ64,$DM$1:$EF$1,$DM$2:$EF$2))</f>
        <v/>
      </c>
      <c r="DD64" s="172">
        <f t="shared" si="18"/>
        <v>1</v>
      </c>
      <c r="DE64" s="172">
        <v>62</v>
      </c>
      <c r="DL64" s="172">
        <f t="shared" si="13"/>
        <v>0</v>
      </c>
      <c r="DM64" s="172">
        <f t="shared" si="14"/>
        <v>1</v>
      </c>
      <c r="DN64" s="172">
        <f t="shared" si="15"/>
        <v>1</v>
      </c>
      <c r="DO64" s="172">
        <f t="shared" si="47"/>
        <v>1</v>
      </c>
      <c r="DP64" s="172">
        <f t="shared" si="47"/>
        <v>1</v>
      </c>
      <c r="DQ64" s="172">
        <f t="shared" si="47"/>
        <v>1</v>
      </c>
      <c r="DR64" s="172">
        <f t="shared" si="47"/>
        <v>1</v>
      </c>
      <c r="DS64" s="172">
        <f t="shared" si="47"/>
        <v>1</v>
      </c>
      <c r="DT64" s="172">
        <f t="shared" si="47"/>
        <v>1</v>
      </c>
      <c r="DU64" s="172">
        <f t="shared" si="47"/>
        <v>1</v>
      </c>
      <c r="DV64" s="172">
        <f t="shared" si="48"/>
        <v>1</v>
      </c>
      <c r="DW64" s="172">
        <f t="shared" si="48"/>
        <v>1</v>
      </c>
      <c r="DX64" s="172">
        <f t="shared" si="48"/>
        <v>1</v>
      </c>
      <c r="DY64" s="172">
        <f t="shared" si="48"/>
        <v>1</v>
      </c>
      <c r="DZ64" s="172">
        <f t="shared" si="48"/>
        <v>1</v>
      </c>
      <c r="EA64" s="172">
        <f t="shared" si="48"/>
        <v>1</v>
      </c>
      <c r="EB64" s="172">
        <f t="shared" si="48"/>
        <v>1</v>
      </c>
      <c r="EC64" s="172">
        <f t="shared" si="48"/>
        <v>1</v>
      </c>
      <c r="ED64" s="172">
        <f t="shared" si="48"/>
        <v>1</v>
      </c>
      <c r="EE64" s="172">
        <f t="shared" si="48"/>
        <v>1</v>
      </c>
      <c r="EF64" s="172">
        <f t="shared" si="48"/>
        <v>1</v>
      </c>
      <c r="EG64" s="172">
        <f t="shared" si="6"/>
        <v>0</v>
      </c>
    </row>
    <row r="65" spans="20:137" x14ac:dyDescent="0.25">
      <c r="T65" s="5"/>
      <c r="U65" s="13"/>
      <c r="V65" s="5"/>
      <c r="W65" s="5" t="str">
        <f t="shared" si="2"/>
        <v/>
      </c>
      <c r="X65" s="5"/>
      <c r="Y65" s="5"/>
      <c r="Z65" s="5"/>
      <c r="CB65" s="172">
        <f t="shared" ref="CB65:CQ80" si="52">IF(AQ64="",CB64,CB64+1)</f>
        <v>1</v>
      </c>
      <c r="CC65" s="172">
        <f t="shared" si="52"/>
        <v>1</v>
      </c>
      <c r="CD65" s="172">
        <f t="shared" si="52"/>
        <v>1</v>
      </c>
      <c r="CE65" s="172">
        <f t="shared" si="52"/>
        <v>1</v>
      </c>
      <c r="CF65" s="172">
        <f t="shared" si="52"/>
        <v>1</v>
      </c>
      <c r="CG65" s="172">
        <f t="shared" si="52"/>
        <v>1</v>
      </c>
      <c r="CH65" s="172">
        <f t="shared" si="52"/>
        <v>1</v>
      </c>
      <c r="CI65" s="172">
        <f t="shared" si="52"/>
        <v>1</v>
      </c>
      <c r="CJ65" s="172">
        <f t="shared" si="52"/>
        <v>1</v>
      </c>
      <c r="CK65" s="172">
        <f t="shared" si="52"/>
        <v>1</v>
      </c>
      <c r="CL65" s="172">
        <f t="shared" si="52"/>
        <v>1</v>
      </c>
      <c r="CM65" s="172">
        <f t="shared" si="52"/>
        <v>1</v>
      </c>
      <c r="CN65" s="172">
        <f t="shared" si="52"/>
        <v>1</v>
      </c>
      <c r="CO65" s="172">
        <f t="shared" si="52"/>
        <v>1</v>
      </c>
      <c r="CP65" s="172">
        <f t="shared" si="52"/>
        <v>1</v>
      </c>
      <c r="CQ65" s="172">
        <f t="shared" si="52"/>
        <v>1</v>
      </c>
      <c r="CR65" s="172">
        <f t="shared" si="51"/>
        <v>1</v>
      </c>
      <c r="CS65" s="172">
        <f t="shared" si="51"/>
        <v>1</v>
      </c>
      <c r="CT65" s="172">
        <f t="shared" si="51"/>
        <v>1</v>
      </c>
      <c r="CU65" s="172">
        <f t="shared" si="51"/>
        <v>1</v>
      </c>
      <c r="DA65" s="172">
        <v>1</v>
      </c>
      <c r="DB65" s="32" t="str">
        <f t="shared" ref="DB65:DB76" si="53">T(CONCATENATE(LOOKUP(DA65,CF$3:CF$80,AU$3:AU$80)," ",LOOKUP(DA65,CF$3:CF$80,$CA$3:$CA$80)))</f>
        <v xml:space="preserve"> </v>
      </c>
      <c r="DD65" s="172">
        <f t="shared" si="18"/>
        <v>1</v>
      </c>
      <c r="DE65" s="172">
        <v>63</v>
      </c>
      <c r="DL65" s="172">
        <f t="shared" si="13"/>
        <v>0</v>
      </c>
      <c r="DM65" s="172">
        <f t="shared" si="14"/>
        <v>1</v>
      </c>
      <c r="DN65" s="172">
        <f t="shared" si="15"/>
        <v>1</v>
      </c>
      <c r="DO65" s="172">
        <f t="shared" si="47"/>
        <v>1</v>
      </c>
      <c r="DP65" s="172">
        <f t="shared" si="47"/>
        <v>1</v>
      </c>
      <c r="DQ65" s="172">
        <f t="shared" si="47"/>
        <v>1</v>
      </c>
      <c r="DR65" s="172">
        <f t="shared" si="47"/>
        <v>1</v>
      </c>
      <c r="DS65" s="172">
        <f t="shared" si="47"/>
        <v>1</v>
      </c>
      <c r="DT65" s="172">
        <f t="shared" si="47"/>
        <v>1</v>
      </c>
      <c r="DU65" s="172">
        <f t="shared" si="47"/>
        <v>1</v>
      </c>
      <c r="DV65" s="172">
        <f t="shared" si="48"/>
        <v>1</v>
      </c>
      <c r="DW65" s="172">
        <f t="shared" si="48"/>
        <v>1</v>
      </c>
      <c r="DX65" s="172">
        <f t="shared" si="48"/>
        <v>1</v>
      </c>
      <c r="DY65" s="172">
        <f t="shared" si="48"/>
        <v>1</v>
      </c>
      <c r="DZ65" s="172">
        <f t="shared" si="48"/>
        <v>1</v>
      </c>
      <c r="EA65" s="172">
        <f t="shared" si="48"/>
        <v>1</v>
      </c>
      <c r="EB65" s="172">
        <f t="shared" si="48"/>
        <v>1</v>
      </c>
      <c r="EC65" s="172">
        <f t="shared" si="48"/>
        <v>1</v>
      </c>
      <c r="ED65" s="172">
        <f t="shared" si="48"/>
        <v>1</v>
      </c>
      <c r="EE65" s="172">
        <f t="shared" si="48"/>
        <v>1</v>
      </c>
      <c r="EF65" s="172">
        <f t="shared" si="48"/>
        <v>1</v>
      </c>
      <c r="EG65" s="172">
        <f t="shared" si="6"/>
        <v>0</v>
      </c>
    </row>
    <row r="66" spans="20:137" x14ac:dyDescent="0.25">
      <c r="T66" s="5"/>
      <c r="U66" s="13"/>
      <c r="V66" s="5"/>
      <c r="W66" s="5" t="str">
        <f t="shared" si="2"/>
        <v/>
      </c>
      <c r="X66" s="5"/>
      <c r="Y66" s="5"/>
      <c r="Z66" s="5"/>
      <c r="CB66" s="172">
        <f t="shared" si="52"/>
        <v>1</v>
      </c>
      <c r="CC66" s="172">
        <f t="shared" si="52"/>
        <v>1</v>
      </c>
      <c r="CD66" s="172">
        <f t="shared" si="52"/>
        <v>1</v>
      </c>
      <c r="CE66" s="172">
        <f t="shared" si="52"/>
        <v>1</v>
      </c>
      <c r="CF66" s="172">
        <f t="shared" si="52"/>
        <v>1</v>
      </c>
      <c r="CG66" s="172">
        <f t="shared" si="52"/>
        <v>1</v>
      </c>
      <c r="CH66" s="172">
        <f t="shared" si="52"/>
        <v>1</v>
      </c>
      <c r="CI66" s="172">
        <f t="shared" si="52"/>
        <v>1</v>
      </c>
      <c r="CJ66" s="172">
        <f t="shared" si="52"/>
        <v>1</v>
      </c>
      <c r="CK66" s="172">
        <f t="shared" si="52"/>
        <v>1</v>
      </c>
      <c r="CL66" s="172">
        <f t="shared" si="52"/>
        <v>1</v>
      </c>
      <c r="CM66" s="172">
        <f t="shared" si="52"/>
        <v>1</v>
      </c>
      <c r="CN66" s="172">
        <f t="shared" si="52"/>
        <v>1</v>
      </c>
      <c r="CO66" s="172">
        <f t="shared" si="52"/>
        <v>1</v>
      </c>
      <c r="CP66" s="172">
        <f t="shared" si="52"/>
        <v>1</v>
      </c>
      <c r="CQ66" s="172">
        <f t="shared" si="52"/>
        <v>1</v>
      </c>
      <c r="CR66" s="172">
        <f t="shared" si="51"/>
        <v>1</v>
      </c>
      <c r="CS66" s="172">
        <f t="shared" si="51"/>
        <v>1</v>
      </c>
      <c r="CT66" s="172">
        <f t="shared" si="51"/>
        <v>1</v>
      </c>
      <c r="CU66" s="172">
        <f t="shared" si="51"/>
        <v>1</v>
      </c>
      <c r="DA66" s="172">
        <v>2</v>
      </c>
      <c r="DB66" s="32" t="str">
        <f t="shared" si="53"/>
        <v xml:space="preserve"> </v>
      </c>
      <c r="DD66" s="172">
        <f t="shared" si="18"/>
        <v>1</v>
      </c>
      <c r="DE66" s="172">
        <v>64</v>
      </c>
      <c r="DL66" s="172">
        <f t="shared" si="13"/>
        <v>0</v>
      </c>
      <c r="DM66" s="172">
        <f t="shared" si="14"/>
        <v>1</v>
      </c>
      <c r="DN66" s="172">
        <f t="shared" si="15"/>
        <v>1</v>
      </c>
      <c r="DO66" s="172">
        <f t="shared" si="47"/>
        <v>1</v>
      </c>
      <c r="DP66" s="172">
        <f t="shared" si="47"/>
        <v>1</v>
      </c>
      <c r="DQ66" s="172">
        <f t="shared" si="47"/>
        <v>1</v>
      </c>
      <c r="DR66" s="172">
        <f t="shared" si="47"/>
        <v>1</v>
      </c>
      <c r="DS66" s="172">
        <f t="shared" si="47"/>
        <v>1</v>
      </c>
      <c r="DT66" s="172">
        <f t="shared" si="47"/>
        <v>1</v>
      </c>
      <c r="DU66" s="172">
        <f t="shared" si="47"/>
        <v>1</v>
      </c>
      <c r="DV66" s="172">
        <f t="shared" si="48"/>
        <v>1</v>
      </c>
      <c r="DW66" s="172">
        <f t="shared" si="48"/>
        <v>1</v>
      </c>
      <c r="DX66" s="172">
        <f t="shared" si="48"/>
        <v>1</v>
      </c>
      <c r="DY66" s="172">
        <f t="shared" si="48"/>
        <v>1</v>
      </c>
      <c r="DZ66" s="172">
        <f t="shared" si="48"/>
        <v>1</v>
      </c>
      <c r="EA66" s="172">
        <f t="shared" si="48"/>
        <v>1</v>
      </c>
      <c r="EB66" s="172">
        <f t="shared" si="48"/>
        <v>1</v>
      </c>
      <c r="EC66" s="172">
        <f t="shared" si="48"/>
        <v>1</v>
      </c>
      <c r="ED66" s="172">
        <f t="shared" si="48"/>
        <v>1</v>
      </c>
      <c r="EE66" s="172">
        <f t="shared" si="48"/>
        <v>1</v>
      </c>
      <c r="EF66" s="172">
        <f t="shared" si="48"/>
        <v>1</v>
      </c>
      <c r="EG66" s="172">
        <f t="shared" si="6"/>
        <v>0</v>
      </c>
    </row>
    <row r="67" spans="20:137" x14ac:dyDescent="0.25">
      <c r="T67" s="5"/>
      <c r="U67" s="13"/>
      <c r="V67" s="5"/>
      <c r="W67" s="5" t="str">
        <f t="shared" ref="W67:W80" si="54">T(LOOKUP(DE67,$DD$3:$DD$302,$DB$3:$DB$302))</f>
        <v/>
      </c>
      <c r="X67" s="5"/>
      <c r="Y67" s="5"/>
      <c r="Z67" s="5"/>
      <c r="CB67" s="172">
        <f t="shared" si="52"/>
        <v>1</v>
      </c>
      <c r="CC67" s="172">
        <f t="shared" si="52"/>
        <v>1</v>
      </c>
      <c r="CD67" s="172">
        <f t="shared" si="52"/>
        <v>1</v>
      </c>
      <c r="CE67" s="172">
        <f t="shared" si="52"/>
        <v>1</v>
      </c>
      <c r="CF67" s="172">
        <f t="shared" si="52"/>
        <v>1</v>
      </c>
      <c r="CG67" s="172">
        <f t="shared" si="52"/>
        <v>1</v>
      </c>
      <c r="CH67" s="172">
        <f t="shared" si="52"/>
        <v>1</v>
      </c>
      <c r="CI67" s="172">
        <f t="shared" si="52"/>
        <v>1</v>
      </c>
      <c r="CJ67" s="172">
        <f t="shared" si="52"/>
        <v>1</v>
      </c>
      <c r="CK67" s="172">
        <f t="shared" si="52"/>
        <v>1</v>
      </c>
      <c r="CL67" s="172">
        <f t="shared" si="52"/>
        <v>1</v>
      </c>
      <c r="CM67" s="172">
        <f t="shared" si="52"/>
        <v>1</v>
      </c>
      <c r="CN67" s="172">
        <f t="shared" si="52"/>
        <v>1</v>
      </c>
      <c r="CO67" s="172">
        <f t="shared" si="52"/>
        <v>1</v>
      </c>
      <c r="CP67" s="172">
        <f t="shared" si="52"/>
        <v>1</v>
      </c>
      <c r="CQ67" s="172">
        <f t="shared" si="52"/>
        <v>1</v>
      </c>
      <c r="CR67" s="172">
        <f t="shared" si="51"/>
        <v>1</v>
      </c>
      <c r="CS67" s="172">
        <f t="shared" si="51"/>
        <v>1</v>
      </c>
      <c r="CT67" s="172">
        <f t="shared" si="51"/>
        <v>1</v>
      </c>
      <c r="CU67" s="172">
        <f t="shared" si="51"/>
        <v>1</v>
      </c>
      <c r="DA67" s="172">
        <v>3</v>
      </c>
      <c r="DB67" s="32" t="str">
        <f t="shared" si="53"/>
        <v xml:space="preserve"> </v>
      </c>
      <c r="DD67" s="172">
        <f t="shared" si="18"/>
        <v>1</v>
      </c>
      <c r="DE67" s="172">
        <v>65</v>
      </c>
      <c r="DL67" s="172">
        <f t="shared" si="13"/>
        <v>0</v>
      </c>
      <c r="DM67" s="172">
        <f t="shared" si="14"/>
        <v>1</v>
      </c>
      <c r="DN67" s="172">
        <f t="shared" si="15"/>
        <v>1</v>
      </c>
      <c r="DO67" s="172">
        <f t="shared" si="47"/>
        <v>1</v>
      </c>
      <c r="DP67" s="172">
        <f t="shared" si="47"/>
        <v>1</v>
      </c>
      <c r="DQ67" s="172">
        <f t="shared" si="47"/>
        <v>1</v>
      </c>
      <c r="DR67" s="172">
        <f t="shared" si="47"/>
        <v>1</v>
      </c>
      <c r="DS67" s="172">
        <f t="shared" si="47"/>
        <v>1</v>
      </c>
      <c r="DT67" s="172">
        <f t="shared" si="47"/>
        <v>1</v>
      </c>
      <c r="DU67" s="172">
        <f t="shared" si="47"/>
        <v>1</v>
      </c>
      <c r="DV67" s="172">
        <f t="shared" si="48"/>
        <v>1</v>
      </c>
      <c r="DW67" s="172">
        <f t="shared" si="48"/>
        <v>1</v>
      </c>
      <c r="DX67" s="172">
        <f t="shared" si="48"/>
        <v>1</v>
      </c>
      <c r="DY67" s="172">
        <f t="shared" si="48"/>
        <v>1</v>
      </c>
      <c r="DZ67" s="172">
        <f t="shared" si="48"/>
        <v>1</v>
      </c>
      <c r="EA67" s="172">
        <f t="shared" si="48"/>
        <v>1</v>
      </c>
      <c r="EB67" s="172">
        <f t="shared" si="48"/>
        <v>1</v>
      </c>
      <c r="EC67" s="172">
        <f t="shared" si="48"/>
        <v>1</v>
      </c>
      <c r="ED67" s="172">
        <f t="shared" si="48"/>
        <v>1</v>
      </c>
      <c r="EE67" s="172">
        <f t="shared" si="48"/>
        <v>1</v>
      </c>
      <c r="EF67" s="172">
        <f t="shared" si="48"/>
        <v>1</v>
      </c>
      <c r="EG67" s="172">
        <f t="shared" ref="EG67:EG80" si="55">IF(CX67=0,0,SUBSTITUTE(SUBSTITUTE(SUBSTITUTE(SUBSTITUTE(SUBSTITUTE(SUBSTITUTE(SUBSTITUTE(SUBSTITUTE($CX67,"12",""),"13",""),"14",""),"15",""),"16",""),"17",""),"18",""),"19",""))</f>
        <v>0</v>
      </c>
    </row>
    <row r="68" spans="20:137" x14ac:dyDescent="0.25">
      <c r="T68" s="5"/>
      <c r="U68" s="13"/>
      <c r="V68" s="5"/>
      <c r="W68" s="5" t="str">
        <f t="shared" si="54"/>
        <v/>
      </c>
      <c r="X68" s="5"/>
      <c r="Y68" s="5"/>
      <c r="Z68" s="5"/>
      <c r="CB68" s="172">
        <f t="shared" si="52"/>
        <v>1</v>
      </c>
      <c r="CC68" s="172">
        <f t="shared" si="52"/>
        <v>1</v>
      </c>
      <c r="CD68" s="172">
        <f t="shared" si="52"/>
        <v>1</v>
      </c>
      <c r="CE68" s="172">
        <f t="shared" si="52"/>
        <v>1</v>
      </c>
      <c r="CF68" s="172">
        <f t="shared" si="52"/>
        <v>1</v>
      </c>
      <c r="CG68" s="172">
        <f t="shared" si="52"/>
        <v>1</v>
      </c>
      <c r="CH68" s="172">
        <f t="shared" si="52"/>
        <v>1</v>
      </c>
      <c r="CI68" s="172">
        <f t="shared" si="52"/>
        <v>1</v>
      </c>
      <c r="CJ68" s="172">
        <f t="shared" si="52"/>
        <v>1</v>
      </c>
      <c r="CK68" s="172">
        <f t="shared" si="52"/>
        <v>1</v>
      </c>
      <c r="CL68" s="172">
        <f t="shared" si="52"/>
        <v>1</v>
      </c>
      <c r="CM68" s="172">
        <f t="shared" si="52"/>
        <v>1</v>
      </c>
      <c r="CN68" s="172">
        <f t="shared" si="52"/>
        <v>1</v>
      </c>
      <c r="CO68" s="172">
        <f t="shared" si="52"/>
        <v>1</v>
      </c>
      <c r="CP68" s="172">
        <f t="shared" si="52"/>
        <v>1</v>
      </c>
      <c r="CQ68" s="172">
        <f t="shared" si="52"/>
        <v>1</v>
      </c>
      <c r="CR68" s="172">
        <f t="shared" si="51"/>
        <v>1</v>
      </c>
      <c r="CS68" s="172">
        <f t="shared" si="51"/>
        <v>1</v>
      </c>
      <c r="CT68" s="172">
        <f t="shared" si="51"/>
        <v>1</v>
      </c>
      <c r="CU68" s="172">
        <f t="shared" si="51"/>
        <v>1</v>
      </c>
      <c r="DA68" s="172">
        <v>4</v>
      </c>
      <c r="DB68" s="32" t="str">
        <f t="shared" si="53"/>
        <v xml:space="preserve"> </v>
      </c>
      <c r="DD68" s="172">
        <f t="shared" si="18"/>
        <v>1</v>
      </c>
      <c r="DE68" s="172">
        <v>66</v>
      </c>
      <c r="DL68" s="172">
        <f t="shared" ref="DL68:DL79" si="56">SUM(DM69:EF69)-SUM(DM68:EF68)</f>
        <v>0</v>
      </c>
      <c r="DM68" s="172">
        <f t="shared" ref="DM68:DM80" si="57">IF(OR(CX67=0,ISERROR(SEARCH(DM$1,SUBSTITUTE(SUBSTITUTE($EG67,"10",""),"11","")))),DM67,DM67+1)</f>
        <v>1</v>
      </c>
      <c r="DN68" s="172">
        <f t="shared" ref="DN68:DN80" si="58">IF(OR(CX67=0,ISERROR(SEARCH(DN$1,SUBSTITUTE(SUBSTITUTE($CX67,"12",""),"20","")))),DN67,DN67+1)</f>
        <v>1</v>
      </c>
      <c r="DO68" s="172">
        <f t="shared" ref="DO68:DU80" si="59">IF(OR($CX67=0,ISERROR(SEARCH(DO$1,SUBSTITUTE($CX67,DY$1,"")))),DO67,DO67+1)</f>
        <v>1</v>
      </c>
      <c r="DP68" s="172">
        <f t="shared" si="59"/>
        <v>1</v>
      </c>
      <c r="DQ68" s="172">
        <f t="shared" si="59"/>
        <v>1</v>
      </c>
      <c r="DR68" s="172">
        <f t="shared" si="59"/>
        <v>1</v>
      </c>
      <c r="DS68" s="172">
        <f t="shared" si="59"/>
        <v>1</v>
      </c>
      <c r="DT68" s="172">
        <f t="shared" si="59"/>
        <v>1</v>
      </c>
      <c r="DU68" s="172">
        <f t="shared" si="59"/>
        <v>1</v>
      </c>
      <c r="DV68" s="172">
        <f t="shared" si="48"/>
        <v>1</v>
      </c>
      <c r="DW68" s="172">
        <f t="shared" si="48"/>
        <v>1</v>
      </c>
      <c r="DX68" s="172">
        <f t="shared" si="48"/>
        <v>1</v>
      </c>
      <c r="DY68" s="172">
        <f t="shared" si="48"/>
        <v>1</v>
      </c>
      <c r="DZ68" s="172">
        <f t="shared" si="48"/>
        <v>1</v>
      </c>
      <c r="EA68" s="172">
        <f t="shared" si="48"/>
        <v>1</v>
      </c>
      <c r="EB68" s="172">
        <f t="shared" si="48"/>
        <v>1</v>
      </c>
      <c r="EC68" s="172">
        <f t="shared" si="48"/>
        <v>1</v>
      </c>
      <c r="ED68" s="172">
        <f t="shared" si="48"/>
        <v>1</v>
      </c>
      <c r="EE68" s="172">
        <f t="shared" si="48"/>
        <v>1</v>
      </c>
      <c r="EF68" s="172">
        <f t="shared" si="48"/>
        <v>1</v>
      </c>
      <c r="EG68" s="172">
        <f t="shared" si="55"/>
        <v>0</v>
      </c>
    </row>
    <row r="69" spans="20:137" x14ac:dyDescent="0.25">
      <c r="T69" s="5"/>
      <c r="U69" s="13"/>
      <c r="V69" s="5"/>
      <c r="W69" s="5" t="str">
        <f t="shared" si="54"/>
        <v/>
      </c>
      <c r="X69" s="5"/>
      <c r="Y69" s="5"/>
      <c r="Z69" s="5"/>
      <c r="CB69" s="172">
        <f t="shared" si="52"/>
        <v>1</v>
      </c>
      <c r="CC69" s="172">
        <f t="shared" si="52"/>
        <v>1</v>
      </c>
      <c r="CD69" s="172">
        <f t="shared" si="52"/>
        <v>1</v>
      </c>
      <c r="CE69" s="172">
        <f t="shared" si="52"/>
        <v>1</v>
      </c>
      <c r="CF69" s="172">
        <f t="shared" si="52"/>
        <v>1</v>
      </c>
      <c r="CG69" s="172">
        <f t="shared" si="52"/>
        <v>1</v>
      </c>
      <c r="CH69" s="172">
        <f t="shared" si="52"/>
        <v>1</v>
      </c>
      <c r="CI69" s="172">
        <f t="shared" si="52"/>
        <v>1</v>
      </c>
      <c r="CJ69" s="172">
        <f t="shared" si="52"/>
        <v>1</v>
      </c>
      <c r="CK69" s="172">
        <f t="shared" si="52"/>
        <v>1</v>
      </c>
      <c r="CL69" s="172">
        <f t="shared" si="52"/>
        <v>1</v>
      </c>
      <c r="CM69" s="172">
        <f t="shared" si="52"/>
        <v>1</v>
      </c>
      <c r="CN69" s="172">
        <f t="shared" si="52"/>
        <v>1</v>
      </c>
      <c r="CO69" s="172">
        <f t="shared" si="52"/>
        <v>1</v>
      </c>
      <c r="CP69" s="172">
        <f t="shared" si="52"/>
        <v>1</v>
      </c>
      <c r="CQ69" s="172">
        <f t="shared" si="52"/>
        <v>1</v>
      </c>
      <c r="CR69" s="172">
        <f t="shared" si="51"/>
        <v>1</v>
      </c>
      <c r="CS69" s="172">
        <f t="shared" si="51"/>
        <v>1</v>
      </c>
      <c r="CT69" s="172">
        <f t="shared" si="51"/>
        <v>1</v>
      </c>
      <c r="CU69" s="172">
        <f t="shared" si="51"/>
        <v>1</v>
      </c>
      <c r="DA69" s="172">
        <v>5</v>
      </c>
      <c r="DB69" s="32" t="str">
        <f t="shared" si="53"/>
        <v xml:space="preserve"> </v>
      </c>
      <c r="DD69" s="172">
        <f t="shared" ref="DD69:DD132" si="60">IF(OR(DB68="",DB68=" "),DD68,DD68+1)</f>
        <v>1</v>
      </c>
      <c r="DE69" s="172">
        <v>67</v>
      </c>
      <c r="DL69" s="172">
        <f t="shared" si="56"/>
        <v>0</v>
      </c>
      <c r="DM69" s="172">
        <f t="shared" si="57"/>
        <v>1</v>
      </c>
      <c r="DN69" s="172">
        <f t="shared" si="58"/>
        <v>1</v>
      </c>
      <c r="DO69" s="172">
        <f t="shared" si="59"/>
        <v>1</v>
      </c>
      <c r="DP69" s="172">
        <f t="shared" si="59"/>
        <v>1</v>
      </c>
      <c r="DQ69" s="172">
        <f t="shared" si="59"/>
        <v>1</v>
      </c>
      <c r="DR69" s="172">
        <f t="shared" si="59"/>
        <v>1</v>
      </c>
      <c r="DS69" s="172">
        <f t="shared" si="59"/>
        <v>1</v>
      </c>
      <c r="DT69" s="172">
        <f t="shared" si="59"/>
        <v>1</v>
      </c>
      <c r="DU69" s="172">
        <f t="shared" si="59"/>
        <v>1</v>
      </c>
      <c r="DV69" s="172">
        <f t="shared" ref="DV69:EF80" si="61">IF(OR($CX68=0,ISERROR(SEARCH(DV$1,$CX68))),DV68,DV68+1)</f>
        <v>1</v>
      </c>
      <c r="DW69" s="172">
        <f t="shared" si="61"/>
        <v>1</v>
      </c>
      <c r="DX69" s="172">
        <f t="shared" si="61"/>
        <v>1</v>
      </c>
      <c r="DY69" s="172">
        <f t="shared" si="61"/>
        <v>1</v>
      </c>
      <c r="DZ69" s="172">
        <f t="shared" si="61"/>
        <v>1</v>
      </c>
      <c r="EA69" s="172">
        <f t="shared" si="61"/>
        <v>1</v>
      </c>
      <c r="EB69" s="172">
        <f t="shared" si="61"/>
        <v>1</v>
      </c>
      <c r="EC69" s="172">
        <f t="shared" si="61"/>
        <v>1</v>
      </c>
      <c r="ED69" s="172">
        <f t="shared" si="61"/>
        <v>1</v>
      </c>
      <c r="EE69" s="172">
        <f t="shared" si="61"/>
        <v>1</v>
      </c>
      <c r="EF69" s="172">
        <f t="shared" si="61"/>
        <v>1</v>
      </c>
      <c r="EG69" s="172">
        <f t="shared" si="55"/>
        <v>0</v>
      </c>
    </row>
    <row r="70" spans="20:137" x14ac:dyDescent="0.25">
      <c r="T70" s="5"/>
      <c r="U70" s="13"/>
      <c r="V70" s="5"/>
      <c r="W70" s="5" t="str">
        <f t="shared" si="54"/>
        <v/>
      </c>
      <c r="X70" s="5"/>
      <c r="Y70" s="5"/>
      <c r="Z70" s="5"/>
      <c r="CB70" s="172">
        <f t="shared" si="52"/>
        <v>1</v>
      </c>
      <c r="CC70" s="172">
        <f t="shared" si="52"/>
        <v>1</v>
      </c>
      <c r="CD70" s="172">
        <f t="shared" si="52"/>
        <v>1</v>
      </c>
      <c r="CE70" s="172">
        <f t="shared" si="52"/>
        <v>1</v>
      </c>
      <c r="CF70" s="172">
        <f t="shared" si="52"/>
        <v>1</v>
      </c>
      <c r="CG70" s="172">
        <f t="shared" si="52"/>
        <v>1</v>
      </c>
      <c r="CH70" s="172">
        <f t="shared" si="52"/>
        <v>1</v>
      </c>
      <c r="CI70" s="172">
        <f t="shared" si="52"/>
        <v>1</v>
      </c>
      <c r="CJ70" s="172">
        <f t="shared" si="52"/>
        <v>1</v>
      </c>
      <c r="CK70" s="172">
        <f t="shared" si="52"/>
        <v>1</v>
      </c>
      <c r="CL70" s="172">
        <f t="shared" si="52"/>
        <v>1</v>
      </c>
      <c r="CM70" s="172">
        <f t="shared" si="52"/>
        <v>1</v>
      </c>
      <c r="CN70" s="172">
        <f t="shared" si="52"/>
        <v>1</v>
      </c>
      <c r="CO70" s="172">
        <f t="shared" si="52"/>
        <v>1</v>
      </c>
      <c r="CP70" s="172">
        <f t="shared" si="52"/>
        <v>1</v>
      </c>
      <c r="CQ70" s="172">
        <f t="shared" si="52"/>
        <v>1</v>
      </c>
      <c r="CR70" s="172">
        <f t="shared" si="51"/>
        <v>1</v>
      </c>
      <c r="CS70" s="172">
        <f t="shared" si="51"/>
        <v>1</v>
      </c>
      <c r="CT70" s="172">
        <f t="shared" si="51"/>
        <v>1</v>
      </c>
      <c r="CU70" s="172">
        <f t="shared" si="51"/>
        <v>1</v>
      </c>
      <c r="DA70" s="172">
        <v>6</v>
      </c>
      <c r="DB70" s="32" t="str">
        <f t="shared" si="53"/>
        <v xml:space="preserve"> </v>
      </c>
      <c r="DD70" s="172">
        <f t="shared" si="60"/>
        <v>1</v>
      </c>
      <c r="DE70" s="172">
        <v>68</v>
      </c>
      <c r="DL70" s="172">
        <f t="shared" si="56"/>
        <v>0</v>
      </c>
      <c r="DM70" s="172">
        <f t="shared" si="57"/>
        <v>1</v>
      </c>
      <c r="DN70" s="172">
        <f t="shared" si="58"/>
        <v>1</v>
      </c>
      <c r="DO70" s="172">
        <f t="shared" si="59"/>
        <v>1</v>
      </c>
      <c r="DP70" s="172">
        <f t="shared" si="59"/>
        <v>1</v>
      </c>
      <c r="DQ70" s="172">
        <f t="shared" si="59"/>
        <v>1</v>
      </c>
      <c r="DR70" s="172">
        <f t="shared" si="59"/>
        <v>1</v>
      </c>
      <c r="DS70" s="172">
        <f t="shared" si="59"/>
        <v>1</v>
      </c>
      <c r="DT70" s="172">
        <f t="shared" si="59"/>
        <v>1</v>
      </c>
      <c r="DU70" s="172">
        <f t="shared" si="59"/>
        <v>1</v>
      </c>
      <c r="DV70" s="172">
        <f t="shared" si="61"/>
        <v>1</v>
      </c>
      <c r="DW70" s="172">
        <f t="shared" si="61"/>
        <v>1</v>
      </c>
      <c r="DX70" s="172">
        <f t="shared" si="61"/>
        <v>1</v>
      </c>
      <c r="DY70" s="172">
        <f t="shared" si="61"/>
        <v>1</v>
      </c>
      <c r="DZ70" s="172">
        <f t="shared" si="61"/>
        <v>1</v>
      </c>
      <c r="EA70" s="172">
        <f t="shared" si="61"/>
        <v>1</v>
      </c>
      <c r="EB70" s="172">
        <f t="shared" si="61"/>
        <v>1</v>
      </c>
      <c r="EC70" s="172">
        <f t="shared" si="61"/>
        <v>1</v>
      </c>
      <c r="ED70" s="172">
        <f t="shared" si="61"/>
        <v>1</v>
      </c>
      <c r="EE70" s="172">
        <f t="shared" si="61"/>
        <v>1</v>
      </c>
      <c r="EF70" s="172">
        <f t="shared" si="61"/>
        <v>1</v>
      </c>
      <c r="EG70" s="172">
        <f t="shared" si="55"/>
        <v>0</v>
      </c>
    </row>
    <row r="71" spans="20:137" x14ac:dyDescent="0.25">
      <c r="T71" s="5"/>
      <c r="U71" s="13"/>
      <c r="V71" s="5"/>
      <c r="W71" s="5" t="str">
        <f t="shared" si="54"/>
        <v/>
      </c>
      <c r="X71" s="5"/>
      <c r="Y71" s="5"/>
      <c r="Z71" s="5"/>
      <c r="CB71" s="172">
        <f t="shared" si="52"/>
        <v>1</v>
      </c>
      <c r="CC71" s="172">
        <f t="shared" si="52"/>
        <v>1</v>
      </c>
      <c r="CD71" s="172">
        <f t="shared" si="52"/>
        <v>1</v>
      </c>
      <c r="CE71" s="172">
        <f t="shared" si="52"/>
        <v>1</v>
      </c>
      <c r="CF71" s="172">
        <f t="shared" si="52"/>
        <v>1</v>
      </c>
      <c r="CG71" s="172">
        <f t="shared" si="52"/>
        <v>1</v>
      </c>
      <c r="CH71" s="172">
        <f t="shared" si="52"/>
        <v>1</v>
      </c>
      <c r="CI71" s="172">
        <f t="shared" si="52"/>
        <v>1</v>
      </c>
      <c r="CJ71" s="172">
        <f t="shared" si="52"/>
        <v>1</v>
      </c>
      <c r="CK71" s="172">
        <f t="shared" si="52"/>
        <v>1</v>
      </c>
      <c r="CL71" s="172">
        <f t="shared" si="52"/>
        <v>1</v>
      </c>
      <c r="CM71" s="172">
        <f t="shared" si="52"/>
        <v>1</v>
      </c>
      <c r="CN71" s="172">
        <f t="shared" si="52"/>
        <v>1</v>
      </c>
      <c r="CO71" s="172">
        <f t="shared" si="52"/>
        <v>1</v>
      </c>
      <c r="CP71" s="172">
        <f t="shared" si="52"/>
        <v>1</v>
      </c>
      <c r="CQ71" s="172">
        <f t="shared" si="52"/>
        <v>1</v>
      </c>
      <c r="CR71" s="172">
        <f t="shared" si="51"/>
        <v>1</v>
      </c>
      <c r="CS71" s="172">
        <f t="shared" si="51"/>
        <v>1</v>
      </c>
      <c r="CT71" s="172">
        <f t="shared" si="51"/>
        <v>1</v>
      </c>
      <c r="CU71" s="172">
        <f t="shared" si="51"/>
        <v>1</v>
      </c>
      <c r="DA71" s="172">
        <v>7</v>
      </c>
      <c r="DB71" s="32" t="str">
        <f t="shared" si="53"/>
        <v xml:space="preserve"> </v>
      </c>
      <c r="DD71" s="172">
        <f t="shared" si="60"/>
        <v>1</v>
      </c>
      <c r="DE71" s="172">
        <v>69</v>
      </c>
      <c r="DL71" s="172">
        <f t="shared" si="56"/>
        <v>0</v>
      </c>
      <c r="DM71" s="172">
        <f t="shared" si="57"/>
        <v>1</v>
      </c>
      <c r="DN71" s="172">
        <f t="shared" si="58"/>
        <v>1</v>
      </c>
      <c r="DO71" s="172">
        <f t="shared" si="59"/>
        <v>1</v>
      </c>
      <c r="DP71" s="172">
        <f t="shared" si="59"/>
        <v>1</v>
      </c>
      <c r="DQ71" s="172">
        <f t="shared" si="59"/>
        <v>1</v>
      </c>
      <c r="DR71" s="172">
        <f t="shared" si="59"/>
        <v>1</v>
      </c>
      <c r="DS71" s="172">
        <f t="shared" si="59"/>
        <v>1</v>
      </c>
      <c r="DT71" s="172">
        <f t="shared" si="59"/>
        <v>1</v>
      </c>
      <c r="DU71" s="172">
        <f t="shared" si="59"/>
        <v>1</v>
      </c>
      <c r="DV71" s="172">
        <f t="shared" si="61"/>
        <v>1</v>
      </c>
      <c r="DW71" s="172">
        <f t="shared" si="61"/>
        <v>1</v>
      </c>
      <c r="DX71" s="172">
        <f t="shared" si="61"/>
        <v>1</v>
      </c>
      <c r="DY71" s="172">
        <f t="shared" si="61"/>
        <v>1</v>
      </c>
      <c r="DZ71" s="172">
        <f t="shared" si="61"/>
        <v>1</v>
      </c>
      <c r="EA71" s="172">
        <f t="shared" si="61"/>
        <v>1</v>
      </c>
      <c r="EB71" s="172">
        <f t="shared" si="61"/>
        <v>1</v>
      </c>
      <c r="EC71" s="172">
        <f t="shared" si="61"/>
        <v>1</v>
      </c>
      <c r="ED71" s="172">
        <f t="shared" si="61"/>
        <v>1</v>
      </c>
      <c r="EE71" s="172">
        <f t="shared" si="61"/>
        <v>1</v>
      </c>
      <c r="EF71" s="172">
        <f t="shared" si="61"/>
        <v>1</v>
      </c>
      <c r="EG71" s="172">
        <f t="shared" si="55"/>
        <v>0</v>
      </c>
    </row>
    <row r="72" spans="20:137" x14ac:dyDescent="0.25">
      <c r="T72" s="5"/>
      <c r="U72" s="13"/>
      <c r="V72" s="5"/>
      <c r="W72" s="5" t="str">
        <f t="shared" si="54"/>
        <v/>
      </c>
      <c r="X72" s="5"/>
      <c r="Y72" s="5"/>
      <c r="Z72" s="5"/>
      <c r="CB72" s="172">
        <f t="shared" si="52"/>
        <v>1</v>
      </c>
      <c r="CC72" s="172">
        <f t="shared" si="52"/>
        <v>1</v>
      </c>
      <c r="CD72" s="172">
        <f t="shared" si="52"/>
        <v>1</v>
      </c>
      <c r="CE72" s="172">
        <f t="shared" si="52"/>
        <v>1</v>
      </c>
      <c r="CF72" s="172">
        <f t="shared" si="52"/>
        <v>1</v>
      </c>
      <c r="CG72" s="172">
        <f t="shared" si="52"/>
        <v>1</v>
      </c>
      <c r="CH72" s="172">
        <f t="shared" si="52"/>
        <v>1</v>
      </c>
      <c r="CI72" s="172">
        <f t="shared" si="52"/>
        <v>1</v>
      </c>
      <c r="CJ72" s="172">
        <f t="shared" si="52"/>
        <v>1</v>
      </c>
      <c r="CK72" s="172">
        <f t="shared" si="52"/>
        <v>1</v>
      </c>
      <c r="CL72" s="172">
        <f t="shared" si="52"/>
        <v>1</v>
      </c>
      <c r="CM72" s="172">
        <f t="shared" si="52"/>
        <v>1</v>
      </c>
      <c r="CN72" s="172">
        <f t="shared" si="52"/>
        <v>1</v>
      </c>
      <c r="CO72" s="172">
        <f t="shared" si="52"/>
        <v>1</v>
      </c>
      <c r="CP72" s="172">
        <f t="shared" si="52"/>
        <v>1</v>
      </c>
      <c r="CQ72" s="172">
        <f t="shared" si="52"/>
        <v>1</v>
      </c>
      <c r="CR72" s="172">
        <f t="shared" si="51"/>
        <v>1</v>
      </c>
      <c r="CS72" s="172">
        <f t="shared" si="51"/>
        <v>1</v>
      </c>
      <c r="CT72" s="172">
        <f t="shared" si="51"/>
        <v>1</v>
      </c>
      <c r="CU72" s="172">
        <f t="shared" si="51"/>
        <v>1</v>
      </c>
      <c r="DA72" s="172">
        <v>8</v>
      </c>
      <c r="DB72" s="32" t="str">
        <f t="shared" si="53"/>
        <v xml:space="preserve"> </v>
      </c>
      <c r="DD72" s="172">
        <f t="shared" si="60"/>
        <v>1</v>
      </c>
      <c r="DE72" s="172">
        <v>70</v>
      </c>
      <c r="DL72" s="172">
        <f t="shared" si="56"/>
        <v>0</v>
      </c>
      <c r="DM72" s="172">
        <f t="shared" si="57"/>
        <v>1</v>
      </c>
      <c r="DN72" s="172">
        <f t="shared" si="58"/>
        <v>1</v>
      </c>
      <c r="DO72" s="172">
        <f t="shared" si="59"/>
        <v>1</v>
      </c>
      <c r="DP72" s="172">
        <f t="shared" si="59"/>
        <v>1</v>
      </c>
      <c r="DQ72" s="172">
        <f t="shared" si="59"/>
        <v>1</v>
      </c>
      <c r="DR72" s="172">
        <f t="shared" si="59"/>
        <v>1</v>
      </c>
      <c r="DS72" s="172">
        <f t="shared" si="59"/>
        <v>1</v>
      </c>
      <c r="DT72" s="172">
        <f t="shared" si="59"/>
        <v>1</v>
      </c>
      <c r="DU72" s="172">
        <f t="shared" si="59"/>
        <v>1</v>
      </c>
      <c r="DV72" s="172">
        <f t="shared" si="61"/>
        <v>1</v>
      </c>
      <c r="DW72" s="172">
        <f t="shared" si="61"/>
        <v>1</v>
      </c>
      <c r="DX72" s="172">
        <f t="shared" si="61"/>
        <v>1</v>
      </c>
      <c r="DY72" s="172">
        <f t="shared" si="61"/>
        <v>1</v>
      </c>
      <c r="DZ72" s="172">
        <f t="shared" si="61"/>
        <v>1</v>
      </c>
      <c r="EA72" s="172">
        <f t="shared" si="61"/>
        <v>1</v>
      </c>
      <c r="EB72" s="172">
        <f t="shared" si="61"/>
        <v>1</v>
      </c>
      <c r="EC72" s="172">
        <f t="shared" si="61"/>
        <v>1</v>
      </c>
      <c r="ED72" s="172">
        <f t="shared" si="61"/>
        <v>1</v>
      </c>
      <c r="EE72" s="172">
        <f t="shared" si="61"/>
        <v>1</v>
      </c>
      <c r="EF72" s="172">
        <f t="shared" si="61"/>
        <v>1</v>
      </c>
      <c r="EG72" s="172">
        <f t="shared" si="55"/>
        <v>0</v>
      </c>
    </row>
    <row r="73" spans="20:137" x14ac:dyDescent="0.25">
      <c r="T73" s="5"/>
      <c r="U73" s="13"/>
      <c r="V73" s="5"/>
      <c r="W73" s="5" t="str">
        <f t="shared" si="54"/>
        <v/>
      </c>
      <c r="X73" s="5"/>
      <c r="Y73" s="5"/>
      <c r="Z73" s="5"/>
      <c r="CB73" s="172">
        <f t="shared" si="52"/>
        <v>1</v>
      </c>
      <c r="CC73" s="172">
        <f t="shared" si="52"/>
        <v>1</v>
      </c>
      <c r="CD73" s="172">
        <f t="shared" si="52"/>
        <v>1</v>
      </c>
      <c r="CE73" s="172">
        <f t="shared" si="52"/>
        <v>1</v>
      </c>
      <c r="CF73" s="172">
        <f t="shared" si="52"/>
        <v>1</v>
      </c>
      <c r="CG73" s="172">
        <f t="shared" si="52"/>
        <v>1</v>
      </c>
      <c r="CH73" s="172">
        <f t="shared" si="52"/>
        <v>1</v>
      </c>
      <c r="CI73" s="172">
        <f t="shared" si="52"/>
        <v>1</v>
      </c>
      <c r="CJ73" s="172">
        <f t="shared" si="52"/>
        <v>1</v>
      </c>
      <c r="CK73" s="172">
        <f t="shared" si="52"/>
        <v>1</v>
      </c>
      <c r="CL73" s="172">
        <f t="shared" si="52"/>
        <v>1</v>
      </c>
      <c r="CM73" s="172">
        <f t="shared" si="52"/>
        <v>1</v>
      </c>
      <c r="CN73" s="172">
        <f t="shared" si="52"/>
        <v>1</v>
      </c>
      <c r="CO73" s="172">
        <f t="shared" si="52"/>
        <v>1</v>
      </c>
      <c r="CP73" s="172">
        <f t="shared" si="52"/>
        <v>1</v>
      </c>
      <c r="CQ73" s="172">
        <f t="shared" si="52"/>
        <v>1</v>
      </c>
      <c r="CR73" s="172">
        <f t="shared" si="51"/>
        <v>1</v>
      </c>
      <c r="CS73" s="172">
        <f t="shared" si="51"/>
        <v>1</v>
      </c>
      <c r="CT73" s="172">
        <f t="shared" si="51"/>
        <v>1</v>
      </c>
      <c r="CU73" s="172">
        <f t="shared" si="51"/>
        <v>1</v>
      </c>
      <c r="DA73" s="172">
        <v>9</v>
      </c>
      <c r="DB73" s="32" t="str">
        <f t="shared" si="53"/>
        <v xml:space="preserve"> </v>
      </c>
      <c r="DD73" s="172">
        <f t="shared" si="60"/>
        <v>1</v>
      </c>
      <c r="DE73" s="172">
        <v>71</v>
      </c>
      <c r="DL73" s="172">
        <f t="shared" si="56"/>
        <v>0</v>
      </c>
      <c r="DM73" s="172">
        <f t="shared" si="57"/>
        <v>1</v>
      </c>
      <c r="DN73" s="172">
        <f t="shared" si="58"/>
        <v>1</v>
      </c>
      <c r="DO73" s="172">
        <f t="shared" si="59"/>
        <v>1</v>
      </c>
      <c r="DP73" s="172">
        <f t="shared" si="59"/>
        <v>1</v>
      </c>
      <c r="DQ73" s="172">
        <f t="shared" si="59"/>
        <v>1</v>
      </c>
      <c r="DR73" s="172">
        <f t="shared" si="59"/>
        <v>1</v>
      </c>
      <c r="DS73" s="172">
        <f t="shared" si="59"/>
        <v>1</v>
      </c>
      <c r="DT73" s="172">
        <f t="shared" si="59"/>
        <v>1</v>
      </c>
      <c r="DU73" s="172">
        <f t="shared" si="59"/>
        <v>1</v>
      </c>
      <c r="DV73" s="172">
        <f t="shared" si="61"/>
        <v>1</v>
      </c>
      <c r="DW73" s="172">
        <f t="shared" si="61"/>
        <v>1</v>
      </c>
      <c r="DX73" s="172">
        <f t="shared" si="61"/>
        <v>1</v>
      </c>
      <c r="DY73" s="172">
        <f t="shared" si="61"/>
        <v>1</v>
      </c>
      <c r="DZ73" s="172">
        <f t="shared" si="61"/>
        <v>1</v>
      </c>
      <c r="EA73" s="172">
        <f t="shared" si="61"/>
        <v>1</v>
      </c>
      <c r="EB73" s="172">
        <f t="shared" si="61"/>
        <v>1</v>
      </c>
      <c r="EC73" s="172">
        <f t="shared" si="61"/>
        <v>1</v>
      </c>
      <c r="ED73" s="172">
        <f t="shared" si="61"/>
        <v>1</v>
      </c>
      <c r="EE73" s="172">
        <f t="shared" si="61"/>
        <v>1</v>
      </c>
      <c r="EF73" s="172">
        <f t="shared" si="61"/>
        <v>1</v>
      </c>
      <c r="EG73" s="172">
        <f t="shared" si="55"/>
        <v>0</v>
      </c>
    </row>
    <row r="74" spans="20:137" x14ac:dyDescent="0.25">
      <c r="T74" s="5"/>
      <c r="U74" s="13"/>
      <c r="V74" s="5"/>
      <c r="W74" s="5" t="str">
        <f t="shared" si="54"/>
        <v/>
      </c>
      <c r="X74" s="5"/>
      <c r="Y74" s="5"/>
      <c r="Z74" s="5"/>
      <c r="CB74" s="172">
        <f t="shared" si="52"/>
        <v>1</v>
      </c>
      <c r="CC74" s="172">
        <f t="shared" si="52"/>
        <v>1</v>
      </c>
      <c r="CD74" s="172">
        <f t="shared" si="52"/>
        <v>1</v>
      </c>
      <c r="CE74" s="172">
        <f t="shared" si="52"/>
        <v>1</v>
      </c>
      <c r="CF74" s="172">
        <f t="shared" si="52"/>
        <v>1</v>
      </c>
      <c r="CG74" s="172">
        <f t="shared" si="52"/>
        <v>1</v>
      </c>
      <c r="CH74" s="172">
        <f t="shared" si="52"/>
        <v>1</v>
      </c>
      <c r="CI74" s="172">
        <f t="shared" si="52"/>
        <v>1</v>
      </c>
      <c r="CJ74" s="172">
        <f t="shared" si="52"/>
        <v>1</v>
      </c>
      <c r="CK74" s="172">
        <f t="shared" si="52"/>
        <v>1</v>
      </c>
      <c r="CL74" s="172">
        <f t="shared" si="52"/>
        <v>1</v>
      </c>
      <c r="CM74" s="172">
        <f t="shared" si="52"/>
        <v>1</v>
      </c>
      <c r="CN74" s="172">
        <f t="shared" si="52"/>
        <v>1</v>
      </c>
      <c r="CO74" s="172">
        <f t="shared" si="52"/>
        <v>1</v>
      </c>
      <c r="CP74" s="172">
        <f t="shared" si="52"/>
        <v>1</v>
      </c>
      <c r="CQ74" s="172">
        <f t="shared" si="52"/>
        <v>1</v>
      </c>
      <c r="CR74" s="172">
        <f t="shared" si="51"/>
        <v>1</v>
      </c>
      <c r="CS74" s="172">
        <f t="shared" si="51"/>
        <v>1</v>
      </c>
      <c r="CT74" s="172">
        <f t="shared" si="51"/>
        <v>1</v>
      </c>
      <c r="CU74" s="172">
        <f t="shared" si="51"/>
        <v>1</v>
      </c>
      <c r="DA74" s="172">
        <v>10</v>
      </c>
      <c r="DB74" s="32" t="str">
        <f t="shared" si="53"/>
        <v xml:space="preserve"> </v>
      </c>
      <c r="DD74" s="172">
        <f t="shared" si="60"/>
        <v>1</v>
      </c>
      <c r="DE74" s="172">
        <v>72</v>
      </c>
      <c r="DL74" s="172">
        <f t="shared" si="56"/>
        <v>0</v>
      </c>
      <c r="DM74" s="172">
        <f t="shared" si="57"/>
        <v>1</v>
      </c>
      <c r="DN74" s="172">
        <f t="shared" si="58"/>
        <v>1</v>
      </c>
      <c r="DO74" s="172">
        <f t="shared" si="59"/>
        <v>1</v>
      </c>
      <c r="DP74" s="172">
        <f t="shared" si="59"/>
        <v>1</v>
      </c>
      <c r="DQ74" s="172">
        <f t="shared" si="59"/>
        <v>1</v>
      </c>
      <c r="DR74" s="172">
        <f t="shared" si="59"/>
        <v>1</v>
      </c>
      <c r="DS74" s="172">
        <f t="shared" si="59"/>
        <v>1</v>
      </c>
      <c r="DT74" s="172">
        <f t="shared" si="59"/>
        <v>1</v>
      </c>
      <c r="DU74" s="172">
        <f t="shared" si="59"/>
        <v>1</v>
      </c>
      <c r="DV74" s="172">
        <f t="shared" si="61"/>
        <v>1</v>
      </c>
      <c r="DW74" s="172">
        <f t="shared" si="61"/>
        <v>1</v>
      </c>
      <c r="DX74" s="172">
        <f t="shared" si="61"/>
        <v>1</v>
      </c>
      <c r="DY74" s="172">
        <f t="shared" si="61"/>
        <v>1</v>
      </c>
      <c r="DZ74" s="172">
        <f t="shared" si="61"/>
        <v>1</v>
      </c>
      <c r="EA74" s="172">
        <f t="shared" si="61"/>
        <v>1</v>
      </c>
      <c r="EB74" s="172">
        <f t="shared" si="61"/>
        <v>1</v>
      </c>
      <c r="EC74" s="172">
        <f t="shared" si="61"/>
        <v>1</v>
      </c>
      <c r="ED74" s="172">
        <f t="shared" si="61"/>
        <v>1</v>
      </c>
      <c r="EE74" s="172">
        <f t="shared" si="61"/>
        <v>1</v>
      </c>
      <c r="EF74" s="172">
        <f t="shared" si="61"/>
        <v>1</v>
      </c>
      <c r="EG74" s="172">
        <f t="shared" si="55"/>
        <v>0</v>
      </c>
    </row>
    <row r="75" spans="20:137" x14ac:dyDescent="0.25">
      <c r="T75" s="5"/>
      <c r="U75" s="13"/>
      <c r="V75" s="5"/>
      <c r="W75" s="5" t="str">
        <f t="shared" si="54"/>
        <v/>
      </c>
      <c r="X75" s="5"/>
      <c r="Y75" s="5"/>
      <c r="Z75" s="5"/>
      <c r="CB75" s="172">
        <f t="shared" si="52"/>
        <v>1</v>
      </c>
      <c r="CC75" s="172">
        <f t="shared" si="52"/>
        <v>1</v>
      </c>
      <c r="CD75" s="172">
        <f t="shared" si="52"/>
        <v>1</v>
      </c>
      <c r="CE75" s="172">
        <f t="shared" si="52"/>
        <v>1</v>
      </c>
      <c r="CF75" s="172">
        <f t="shared" si="52"/>
        <v>1</v>
      </c>
      <c r="CG75" s="172">
        <f t="shared" si="52"/>
        <v>1</v>
      </c>
      <c r="CH75" s="172">
        <f t="shared" si="52"/>
        <v>1</v>
      </c>
      <c r="CI75" s="172">
        <f t="shared" si="52"/>
        <v>1</v>
      </c>
      <c r="CJ75" s="172">
        <f t="shared" si="52"/>
        <v>1</v>
      </c>
      <c r="CK75" s="172">
        <f t="shared" si="52"/>
        <v>1</v>
      </c>
      <c r="CL75" s="172">
        <f t="shared" si="52"/>
        <v>1</v>
      </c>
      <c r="CM75" s="172">
        <f t="shared" si="52"/>
        <v>1</v>
      </c>
      <c r="CN75" s="172">
        <f t="shared" si="52"/>
        <v>1</v>
      </c>
      <c r="CO75" s="172">
        <f t="shared" si="52"/>
        <v>1</v>
      </c>
      <c r="CP75" s="172">
        <f t="shared" si="52"/>
        <v>1</v>
      </c>
      <c r="CQ75" s="172">
        <f t="shared" si="52"/>
        <v>1</v>
      </c>
      <c r="CR75" s="172">
        <f t="shared" si="51"/>
        <v>1</v>
      </c>
      <c r="CS75" s="172">
        <f t="shared" si="51"/>
        <v>1</v>
      </c>
      <c r="CT75" s="172">
        <f t="shared" si="51"/>
        <v>1</v>
      </c>
      <c r="CU75" s="172">
        <f t="shared" si="51"/>
        <v>1</v>
      </c>
      <c r="DA75" s="172">
        <v>11</v>
      </c>
      <c r="DB75" s="32" t="str">
        <f t="shared" si="53"/>
        <v xml:space="preserve"> </v>
      </c>
      <c r="DD75" s="172">
        <f t="shared" si="60"/>
        <v>1</v>
      </c>
      <c r="DE75" s="172">
        <v>73</v>
      </c>
      <c r="DL75" s="172">
        <f t="shared" si="56"/>
        <v>0</v>
      </c>
      <c r="DM75" s="172">
        <f t="shared" si="57"/>
        <v>1</v>
      </c>
      <c r="DN75" s="172">
        <f t="shared" si="58"/>
        <v>1</v>
      </c>
      <c r="DO75" s="172">
        <f t="shared" si="59"/>
        <v>1</v>
      </c>
      <c r="DP75" s="172">
        <f t="shared" si="59"/>
        <v>1</v>
      </c>
      <c r="DQ75" s="172">
        <f t="shared" si="59"/>
        <v>1</v>
      </c>
      <c r="DR75" s="172">
        <f t="shared" si="59"/>
        <v>1</v>
      </c>
      <c r="DS75" s="172">
        <f t="shared" si="59"/>
        <v>1</v>
      </c>
      <c r="DT75" s="172">
        <f t="shared" si="59"/>
        <v>1</v>
      </c>
      <c r="DU75" s="172">
        <f t="shared" si="59"/>
        <v>1</v>
      </c>
      <c r="DV75" s="172">
        <f t="shared" si="61"/>
        <v>1</v>
      </c>
      <c r="DW75" s="172">
        <f t="shared" si="61"/>
        <v>1</v>
      </c>
      <c r="DX75" s="172">
        <f t="shared" si="61"/>
        <v>1</v>
      </c>
      <c r="DY75" s="172">
        <f t="shared" si="61"/>
        <v>1</v>
      </c>
      <c r="DZ75" s="172">
        <f t="shared" si="61"/>
        <v>1</v>
      </c>
      <c r="EA75" s="172">
        <f t="shared" si="61"/>
        <v>1</v>
      </c>
      <c r="EB75" s="172">
        <f t="shared" si="61"/>
        <v>1</v>
      </c>
      <c r="EC75" s="172">
        <f t="shared" si="61"/>
        <v>1</v>
      </c>
      <c r="ED75" s="172">
        <f t="shared" si="61"/>
        <v>1</v>
      </c>
      <c r="EE75" s="172">
        <f t="shared" si="61"/>
        <v>1</v>
      </c>
      <c r="EF75" s="172">
        <f t="shared" si="61"/>
        <v>1</v>
      </c>
      <c r="EG75" s="172">
        <f t="shared" si="55"/>
        <v>0</v>
      </c>
    </row>
    <row r="76" spans="20:137" x14ac:dyDescent="0.25">
      <c r="T76" s="5"/>
      <c r="U76" s="13"/>
      <c r="V76" s="5"/>
      <c r="W76" s="5" t="str">
        <f t="shared" si="54"/>
        <v/>
      </c>
      <c r="X76" s="5"/>
      <c r="Y76" s="5"/>
      <c r="Z76" s="5"/>
      <c r="CB76" s="172">
        <f t="shared" si="52"/>
        <v>1</v>
      </c>
      <c r="CC76" s="172">
        <f t="shared" si="52"/>
        <v>1</v>
      </c>
      <c r="CD76" s="172">
        <f t="shared" si="52"/>
        <v>1</v>
      </c>
      <c r="CE76" s="172">
        <f t="shared" si="52"/>
        <v>1</v>
      </c>
      <c r="CF76" s="172">
        <f t="shared" si="52"/>
        <v>1</v>
      </c>
      <c r="CG76" s="172">
        <f t="shared" si="52"/>
        <v>1</v>
      </c>
      <c r="CH76" s="172">
        <f t="shared" si="52"/>
        <v>1</v>
      </c>
      <c r="CI76" s="172">
        <f t="shared" si="52"/>
        <v>1</v>
      </c>
      <c r="CJ76" s="172">
        <f t="shared" si="52"/>
        <v>1</v>
      </c>
      <c r="CK76" s="172">
        <f t="shared" si="52"/>
        <v>1</v>
      </c>
      <c r="CL76" s="172">
        <f t="shared" si="52"/>
        <v>1</v>
      </c>
      <c r="CM76" s="172">
        <f t="shared" si="52"/>
        <v>1</v>
      </c>
      <c r="CN76" s="172">
        <f t="shared" si="52"/>
        <v>1</v>
      </c>
      <c r="CO76" s="172">
        <f t="shared" si="52"/>
        <v>1</v>
      </c>
      <c r="CP76" s="172">
        <f t="shared" si="52"/>
        <v>1</v>
      </c>
      <c r="CQ76" s="172">
        <f t="shared" si="52"/>
        <v>1</v>
      </c>
      <c r="CR76" s="172">
        <f t="shared" si="51"/>
        <v>1</v>
      </c>
      <c r="CS76" s="172">
        <f t="shared" si="51"/>
        <v>1</v>
      </c>
      <c r="CT76" s="172">
        <f t="shared" si="51"/>
        <v>1</v>
      </c>
      <c r="CU76" s="172">
        <f t="shared" si="51"/>
        <v>1</v>
      </c>
      <c r="DA76" s="172">
        <v>12</v>
      </c>
      <c r="DB76" s="32" t="str">
        <f t="shared" si="53"/>
        <v xml:space="preserve"> </v>
      </c>
      <c r="DD76" s="172">
        <f t="shared" si="60"/>
        <v>1</v>
      </c>
      <c r="DE76" s="172">
        <v>74</v>
      </c>
      <c r="DL76" s="172">
        <f t="shared" si="56"/>
        <v>0</v>
      </c>
      <c r="DM76" s="172">
        <f t="shared" si="57"/>
        <v>1</v>
      </c>
      <c r="DN76" s="172">
        <f t="shared" si="58"/>
        <v>1</v>
      </c>
      <c r="DO76" s="172">
        <f t="shared" si="59"/>
        <v>1</v>
      </c>
      <c r="DP76" s="172">
        <f t="shared" si="59"/>
        <v>1</v>
      </c>
      <c r="DQ76" s="172">
        <f t="shared" si="59"/>
        <v>1</v>
      </c>
      <c r="DR76" s="172">
        <f t="shared" si="59"/>
        <v>1</v>
      </c>
      <c r="DS76" s="172">
        <f t="shared" si="59"/>
        <v>1</v>
      </c>
      <c r="DT76" s="172">
        <f t="shared" si="59"/>
        <v>1</v>
      </c>
      <c r="DU76" s="172">
        <f t="shared" si="59"/>
        <v>1</v>
      </c>
      <c r="DV76" s="172">
        <f t="shared" si="61"/>
        <v>1</v>
      </c>
      <c r="DW76" s="172">
        <f t="shared" si="61"/>
        <v>1</v>
      </c>
      <c r="DX76" s="172">
        <f t="shared" si="61"/>
        <v>1</v>
      </c>
      <c r="DY76" s="172">
        <f t="shared" si="61"/>
        <v>1</v>
      </c>
      <c r="DZ76" s="172">
        <f t="shared" si="61"/>
        <v>1</v>
      </c>
      <c r="EA76" s="172">
        <f t="shared" si="61"/>
        <v>1</v>
      </c>
      <c r="EB76" s="172">
        <f t="shared" si="61"/>
        <v>1</v>
      </c>
      <c r="EC76" s="172">
        <f t="shared" si="61"/>
        <v>1</v>
      </c>
      <c r="ED76" s="172">
        <f t="shared" si="61"/>
        <v>1</v>
      </c>
      <c r="EE76" s="172">
        <f t="shared" si="61"/>
        <v>1</v>
      </c>
      <c r="EF76" s="172">
        <f t="shared" si="61"/>
        <v>1</v>
      </c>
      <c r="EG76" s="172">
        <f t="shared" si="55"/>
        <v>0</v>
      </c>
    </row>
    <row r="77" spans="20:137" x14ac:dyDescent="0.25">
      <c r="T77" s="5"/>
      <c r="U77" s="13"/>
      <c r="V77" s="5"/>
      <c r="W77" s="5" t="str">
        <f t="shared" si="54"/>
        <v/>
      </c>
      <c r="X77" s="5"/>
      <c r="Y77" s="5"/>
      <c r="Z77" s="5"/>
      <c r="CB77" s="172">
        <f t="shared" si="52"/>
        <v>1</v>
      </c>
      <c r="CC77" s="172">
        <f t="shared" si="52"/>
        <v>1</v>
      </c>
      <c r="CD77" s="172">
        <f t="shared" si="52"/>
        <v>1</v>
      </c>
      <c r="CE77" s="172">
        <f t="shared" si="52"/>
        <v>1</v>
      </c>
      <c r="CF77" s="172">
        <f t="shared" si="52"/>
        <v>1</v>
      </c>
      <c r="CG77" s="172">
        <f t="shared" si="52"/>
        <v>1</v>
      </c>
      <c r="CH77" s="172">
        <f t="shared" si="52"/>
        <v>1</v>
      </c>
      <c r="CI77" s="172">
        <f t="shared" si="52"/>
        <v>1</v>
      </c>
      <c r="CJ77" s="172">
        <f t="shared" si="52"/>
        <v>1</v>
      </c>
      <c r="CK77" s="172">
        <f t="shared" si="52"/>
        <v>1</v>
      </c>
      <c r="CL77" s="172">
        <f t="shared" si="52"/>
        <v>1</v>
      </c>
      <c r="CM77" s="172">
        <f t="shared" si="52"/>
        <v>1</v>
      </c>
      <c r="CN77" s="172">
        <f t="shared" si="52"/>
        <v>1</v>
      </c>
      <c r="CO77" s="172">
        <f t="shared" si="52"/>
        <v>1</v>
      </c>
      <c r="CP77" s="172">
        <f t="shared" si="52"/>
        <v>1</v>
      </c>
      <c r="CQ77" s="172">
        <f t="shared" si="52"/>
        <v>1</v>
      </c>
      <c r="CR77" s="172">
        <f t="shared" si="51"/>
        <v>1</v>
      </c>
      <c r="CS77" s="172">
        <f t="shared" si="51"/>
        <v>1</v>
      </c>
      <c r="CT77" s="172">
        <f t="shared" si="51"/>
        <v>1</v>
      </c>
      <c r="CU77" s="172">
        <f t="shared" si="51"/>
        <v>1</v>
      </c>
      <c r="DB77" s="196" t="str">
        <f>IF(DB64="","","----")</f>
        <v/>
      </c>
      <c r="DD77" s="172">
        <f t="shared" si="60"/>
        <v>1</v>
      </c>
      <c r="DE77" s="172">
        <v>75</v>
      </c>
      <c r="DL77" s="172">
        <f t="shared" si="56"/>
        <v>0</v>
      </c>
      <c r="DM77" s="172">
        <f t="shared" si="57"/>
        <v>1</v>
      </c>
      <c r="DN77" s="172">
        <f t="shared" si="58"/>
        <v>1</v>
      </c>
      <c r="DO77" s="172">
        <f t="shared" si="59"/>
        <v>1</v>
      </c>
      <c r="DP77" s="172">
        <f t="shared" si="59"/>
        <v>1</v>
      </c>
      <c r="DQ77" s="172">
        <f t="shared" si="59"/>
        <v>1</v>
      </c>
      <c r="DR77" s="172">
        <f t="shared" si="59"/>
        <v>1</v>
      </c>
      <c r="DS77" s="172">
        <f t="shared" si="59"/>
        <v>1</v>
      </c>
      <c r="DT77" s="172">
        <f t="shared" si="59"/>
        <v>1</v>
      </c>
      <c r="DU77" s="172">
        <f t="shared" si="59"/>
        <v>1</v>
      </c>
      <c r="DV77" s="172">
        <f t="shared" si="61"/>
        <v>1</v>
      </c>
      <c r="DW77" s="172">
        <f t="shared" si="61"/>
        <v>1</v>
      </c>
      <c r="DX77" s="172">
        <f t="shared" si="61"/>
        <v>1</v>
      </c>
      <c r="DY77" s="172">
        <f t="shared" si="61"/>
        <v>1</v>
      </c>
      <c r="DZ77" s="172">
        <f t="shared" si="61"/>
        <v>1</v>
      </c>
      <c r="EA77" s="172">
        <f t="shared" si="61"/>
        <v>1</v>
      </c>
      <c r="EB77" s="172">
        <f t="shared" si="61"/>
        <v>1</v>
      </c>
      <c r="EC77" s="172">
        <f t="shared" si="61"/>
        <v>1</v>
      </c>
      <c r="ED77" s="172">
        <f t="shared" si="61"/>
        <v>1</v>
      </c>
      <c r="EE77" s="172">
        <f t="shared" si="61"/>
        <v>1</v>
      </c>
      <c r="EF77" s="172">
        <f t="shared" si="61"/>
        <v>1</v>
      </c>
      <c r="EG77" s="172">
        <f t="shared" si="55"/>
        <v>0</v>
      </c>
    </row>
    <row r="78" spans="20:137" x14ac:dyDescent="0.25">
      <c r="T78" s="5"/>
      <c r="U78" s="13"/>
      <c r="V78" s="5"/>
      <c r="W78" s="5" t="str">
        <f t="shared" si="54"/>
        <v/>
      </c>
      <c r="X78" s="5"/>
      <c r="Y78" s="5"/>
      <c r="Z78" s="5"/>
      <c r="CB78" s="172">
        <f t="shared" si="52"/>
        <v>1</v>
      </c>
      <c r="CC78" s="172">
        <f t="shared" si="52"/>
        <v>1</v>
      </c>
      <c r="CD78" s="172">
        <f t="shared" si="52"/>
        <v>1</v>
      </c>
      <c r="CE78" s="172">
        <f t="shared" si="52"/>
        <v>1</v>
      </c>
      <c r="CF78" s="172">
        <f t="shared" si="52"/>
        <v>1</v>
      </c>
      <c r="CG78" s="172">
        <f t="shared" si="52"/>
        <v>1</v>
      </c>
      <c r="CH78" s="172">
        <f t="shared" si="52"/>
        <v>1</v>
      </c>
      <c r="CI78" s="172">
        <f t="shared" si="52"/>
        <v>1</v>
      </c>
      <c r="CJ78" s="172">
        <f t="shared" si="52"/>
        <v>1</v>
      </c>
      <c r="CK78" s="172">
        <f t="shared" si="52"/>
        <v>1</v>
      </c>
      <c r="CL78" s="172">
        <f t="shared" si="52"/>
        <v>1</v>
      </c>
      <c r="CM78" s="172">
        <f t="shared" si="52"/>
        <v>1</v>
      </c>
      <c r="CN78" s="172">
        <f t="shared" si="52"/>
        <v>1</v>
      </c>
      <c r="CO78" s="172">
        <f t="shared" si="52"/>
        <v>1</v>
      </c>
      <c r="CP78" s="172">
        <f t="shared" si="52"/>
        <v>1</v>
      </c>
      <c r="CQ78" s="172">
        <f t="shared" si="52"/>
        <v>1</v>
      </c>
      <c r="CR78" s="172">
        <f t="shared" si="51"/>
        <v>1</v>
      </c>
      <c r="CS78" s="172">
        <f t="shared" si="51"/>
        <v>1</v>
      </c>
      <c r="CT78" s="172">
        <f t="shared" si="51"/>
        <v>1</v>
      </c>
      <c r="CU78" s="172">
        <f t="shared" si="51"/>
        <v>1</v>
      </c>
      <c r="DA78" s="172"/>
      <c r="DB78" s="32" t="str">
        <f>IF(DB79="","",CONCATENATE("Warband ",CZ79," ",DG78))</f>
        <v/>
      </c>
      <c r="DD78" s="172">
        <f t="shared" si="60"/>
        <v>1</v>
      </c>
      <c r="DE78" s="172">
        <v>76</v>
      </c>
      <c r="DG78" s="49" t="str">
        <f>CONCATENATE("   ",DH78,"/",DI78,IF(DH78&gt;DI78," !",""))</f>
        <v xml:space="preserve">   0/12</v>
      </c>
      <c r="DH78" s="172">
        <f t="shared" ref="DH78" si="62">INDEX($CB$1:$CU$1,CZ79)+DJ78</f>
        <v>0</v>
      </c>
      <c r="DI78" s="172">
        <f t="shared" ref="DI78" si="63">IF(OR(DB79=$CW$20,DB79=$CW$21,DB79=$CW$22,),0,12)</f>
        <v>12</v>
      </c>
      <c r="DL78" s="172">
        <f t="shared" si="56"/>
        <v>0</v>
      </c>
      <c r="DM78" s="172">
        <f t="shared" si="57"/>
        <v>1</v>
      </c>
      <c r="DN78" s="172">
        <f t="shared" si="58"/>
        <v>1</v>
      </c>
      <c r="DO78" s="172">
        <f t="shared" si="59"/>
        <v>1</v>
      </c>
      <c r="DP78" s="172">
        <f t="shared" si="59"/>
        <v>1</v>
      </c>
      <c r="DQ78" s="172">
        <f t="shared" si="59"/>
        <v>1</v>
      </c>
      <c r="DR78" s="172">
        <f t="shared" si="59"/>
        <v>1</v>
      </c>
      <c r="DS78" s="172">
        <f t="shared" si="59"/>
        <v>1</v>
      </c>
      <c r="DT78" s="172">
        <f t="shared" si="59"/>
        <v>1</v>
      </c>
      <c r="DU78" s="172">
        <f t="shared" si="59"/>
        <v>1</v>
      </c>
      <c r="DV78" s="172">
        <f t="shared" si="61"/>
        <v>1</v>
      </c>
      <c r="DW78" s="172">
        <f t="shared" si="61"/>
        <v>1</v>
      </c>
      <c r="DX78" s="172">
        <f t="shared" si="61"/>
        <v>1</v>
      </c>
      <c r="DY78" s="172">
        <f t="shared" si="61"/>
        <v>1</v>
      </c>
      <c r="DZ78" s="172">
        <f t="shared" si="61"/>
        <v>1</v>
      </c>
      <c r="EA78" s="172">
        <f t="shared" si="61"/>
        <v>1</v>
      </c>
      <c r="EB78" s="172">
        <f t="shared" si="61"/>
        <v>1</v>
      </c>
      <c r="EC78" s="172">
        <f t="shared" si="61"/>
        <v>1</v>
      </c>
      <c r="ED78" s="172">
        <f t="shared" si="61"/>
        <v>1</v>
      </c>
      <c r="EE78" s="172">
        <f t="shared" si="61"/>
        <v>1</v>
      </c>
      <c r="EF78" s="172">
        <f t="shared" si="61"/>
        <v>1</v>
      </c>
      <c r="EG78" s="172">
        <f t="shared" si="55"/>
        <v>0</v>
      </c>
    </row>
    <row r="79" spans="20:137" x14ac:dyDescent="0.25">
      <c r="T79" s="5"/>
      <c r="U79" s="13"/>
      <c r="V79" s="5"/>
      <c r="W79" s="5" t="str">
        <f t="shared" si="54"/>
        <v/>
      </c>
      <c r="X79" s="5"/>
      <c r="Y79" s="5"/>
      <c r="Z79" s="5"/>
      <c r="CB79" s="172">
        <f t="shared" si="52"/>
        <v>1</v>
      </c>
      <c r="CC79" s="172">
        <f t="shared" si="52"/>
        <v>1</v>
      </c>
      <c r="CD79" s="172">
        <f t="shared" si="52"/>
        <v>1</v>
      </c>
      <c r="CE79" s="172">
        <f t="shared" si="52"/>
        <v>1</v>
      </c>
      <c r="CF79" s="172">
        <f t="shared" si="52"/>
        <v>1</v>
      </c>
      <c r="CG79" s="172">
        <f t="shared" si="52"/>
        <v>1</v>
      </c>
      <c r="CH79" s="172">
        <f t="shared" si="52"/>
        <v>1</v>
      </c>
      <c r="CI79" s="172">
        <f t="shared" si="52"/>
        <v>1</v>
      </c>
      <c r="CJ79" s="172">
        <f t="shared" si="52"/>
        <v>1</v>
      </c>
      <c r="CK79" s="172">
        <f t="shared" si="52"/>
        <v>1</v>
      </c>
      <c r="CL79" s="172">
        <f t="shared" si="52"/>
        <v>1</v>
      </c>
      <c r="CM79" s="172">
        <f t="shared" si="52"/>
        <v>1</v>
      </c>
      <c r="CN79" s="172">
        <f t="shared" si="52"/>
        <v>1</v>
      </c>
      <c r="CO79" s="172">
        <f t="shared" si="52"/>
        <v>1</v>
      </c>
      <c r="CP79" s="172">
        <f t="shared" si="52"/>
        <v>1</v>
      </c>
      <c r="CQ79" s="172">
        <f t="shared" si="52"/>
        <v>1</v>
      </c>
      <c r="CR79" s="172">
        <f t="shared" si="51"/>
        <v>1</v>
      </c>
      <c r="CS79" s="172">
        <f t="shared" si="51"/>
        <v>1</v>
      </c>
      <c r="CT79" s="172">
        <f t="shared" si="51"/>
        <v>1</v>
      </c>
      <c r="CU79" s="172">
        <f t="shared" si="51"/>
        <v>1</v>
      </c>
      <c r="CZ79" s="172">
        <v>6</v>
      </c>
      <c r="DA79" s="172" t="s">
        <v>278</v>
      </c>
      <c r="DB79" s="32" t="str">
        <f>T(LOOKUP(CZ79,$DM$1:$EF$1,$DM$2:$EF$2))</f>
        <v/>
      </c>
      <c r="DD79" s="172">
        <f t="shared" si="60"/>
        <v>1</v>
      </c>
      <c r="DE79" s="172">
        <v>77</v>
      </c>
      <c r="DL79" s="172">
        <f t="shared" si="56"/>
        <v>0</v>
      </c>
      <c r="DM79" s="172">
        <f t="shared" si="57"/>
        <v>1</v>
      </c>
      <c r="DN79" s="172">
        <f t="shared" si="58"/>
        <v>1</v>
      </c>
      <c r="DO79" s="172">
        <f t="shared" si="59"/>
        <v>1</v>
      </c>
      <c r="DP79" s="172">
        <f t="shared" si="59"/>
        <v>1</v>
      </c>
      <c r="DQ79" s="172">
        <f t="shared" si="59"/>
        <v>1</v>
      </c>
      <c r="DR79" s="172">
        <f t="shared" si="59"/>
        <v>1</v>
      </c>
      <c r="DS79" s="172">
        <f t="shared" si="59"/>
        <v>1</v>
      </c>
      <c r="DT79" s="172">
        <f t="shared" si="59"/>
        <v>1</v>
      </c>
      <c r="DU79" s="172">
        <f t="shared" si="59"/>
        <v>1</v>
      </c>
      <c r="DV79" s="172">
        <f t="shared" si="61"/>
        <v>1</v>
      </c>
      <c r="DW79" s="172">
        <f t="shared" si="61"/>
        <v>1</v>
      </c>
      <c r="DX79" s="172">
        <f t="shared" si="61"/>
        <v>1</v>
      </c>
      <c r="DY79" s="172">
        <f t="shared" si="61"/>
        <v>1</v>
      </c>
      <c r="DZ79" s="172">
        <f t="shared" si="61"/>
        <v>1</v>
      </c>
      <c r="EA79" s="172">
        <f t="shared" si="61"/>
        <v>1</v>
      </c>
      <c r="EB79" s="172">
        <f t="shared" si="61"/>
        <v>1</v>
      </c>
      <c r="EC79" s="172">
        <f t="shared" si="61"/>
        <v>1</v>
      </c>
      <c r="ED79" s="172">
        <f t="shared" si="61"/>
        <v>1</v>
      </c>
      <c r="EE79" s="172">
        <f t="shared" si="61"/>
        <v>1</v>
      </c>
      <c r="EF79" s="172">
        <f t="shared" si="61"/>
        <v>1</v>
      </c>
      <c r="EG79" s="172">
        <f t="shared" si="55"/>
        <v>0</v>
      </c>
    </row>
    <row r="80" spans="20:137" x14ac:dyDescent="0.25">
      <c r="T80" s="5"/>
      <c r="U80" s="13"/>
      <c r="V80" s="5"/>
      <c r="W80" s="5" t="str">
        <f t="shared" si="54"/>
        <v/>
      </c>
      <c r="X80" s="5"/>
      <c r="Y80" s="5"/>
      <c r="Z80" s="5"/>
      <c r="CB80" s="172">
        <f t="shared" si="52"/>
        <v>1</v>
      </c>
      <c r="CC80" s="172">
        <f t="shared" si="52"/>
        <v>1</v>
      </c>
      <c r="CD80" s="172">
        <f t="shared" si="52"/>
        <v>1</v>
      </c>
      <c r="CE80" s="172">
        <f t="shared" si="52"/>
        <v>1</v>
      </c>
      <c r="CF80" s="172">
        <f t="shared" si="52"/>
        <v>1</v>
      </c>
      <c r="CG80" s="172">
        <f t="shared" si="52"/>
        <v>1</v>
      </c>
      <c r="CH80" s="172">
        <f t="shared" si="52"/>
        <v>1</v>
      </c>
      <c r="CI80" s="172">
        <f t="shared" si="52"/>
        <v>1</v>
      </c>
      <c r="CJ80" s="172">
        <f t="shared" si="52"/>
        <v>1</v>
      </c>
      <c r="CK80" s="172">
        <f t="shared" si="52"/>
        <v>1</v>
      </c>
      <c r="CL80" s="172">
        <f t="shared" si="52"/>
        <v>1</v>
      </c>
      <c r="CM80" s="172">
        <f t="shared" si="52"/>
        <v>1</v>
      </c>
      <c r="CN80" s="172">
        <f t="shared" si="52"/>
        <v>1</v>
      </c>
      <c r="CO80" s="172">
        <f t="shared" si="52"/>
        <v>1</v>
      </c>
      <c r="CP80" s="172">
        <f t="shared" si="52"/>
        <v>1</v>
      </c>
      <c r="CQ80" s="172">
        <f t="shared" ref="CQ80:CU80" si="64">IF(BF79="",CQ79,CQ79+1)</f>
        <v>1</v>
      </c>
      <c r="CR80" s="172">
        <f t="shared" si="64"/>
        <v>1</v>
      </c>
      <c r="CS80" s="172">
        <f t="shared" si="64"/>
        <v>1</v>
      </c>
      <c r="CT80" s="172">
        <f t="shared" si="64"/>
        <v>1</v>
      </c>
      <c r="CU80" s="172">
        <f t="shared" si="64"/>
        <v>1</v>
      </c>
      <c r="DA80" s="172">
        <v>1</v>
      </c>
      <c r="DB80" s="32" t="str">
        <f t="shared" ref="DB80:DB91" si="65">T(CONCATENATE(LOOKUP(DA80,CG$3:CG$80,AV$3:AV$80)," ",LOOKUP(DA80,CG$3:CG$80,$CA$3:$CA$80)))</f>
        <v xml:space="preserve"> </v>
      </c>
      <c r="DD80" s="172">
        <f t="shared" si="60"/>
        <v>1</v>
      </c>
      <c r="DE80" s="172">
        <v>78</v>
      </c>
      <c r="DL80" s="172">
        <f>SUM(DM81:EF81)-SUM(DM80:EF80)</f>
        <v>-20</v>
      </c>
      <c r="DM80" s="172">
        <f t="shared" si="57"/>
        <v>1</v>
      </c>
      <c r="DN80" s="172">
        <f t="shared" si="58"/>
        <v>1</v>
      </c>
      <c r="DO80" s="172">
        <f t="shared" si="59"/>
        <v>1</v>
      </c>
      <c r="DP80" s="172">
        <f t="shared" si="59"/>
        <v>1</v>
      </c>
      <c r="DQ80" s="172">
        <f t="shared" si="59"/>
        <v>1</v>
      </c>
      <c r="DR80" s="172">
        <f t="shared" si="59"/>
        <v>1</v>
      </c>
      <c r="DS80" s="172">
        <f t="shared" si="59"/>
        <v>1</v>
      </c>
      <c r="DT80" s="172">
        <f t="shared" si="59"/>
        <v>1</v>
      </c>
      <c r="DU80" s="172">
        <f t="shared" si="59"/>
        <v>1</v>
      </c>
      <c r="DV80" s="172">
        <f t="shared" si="61"/>
        <v>1</v>
      </c>
      <c r="DW80" s="172">
        <f t="shared" si="61"/>
        <v>1</v>
      </c>
      <c r="DX80" s="172">
        <f t="shared" si="61"/>
        <v>1</v>
      </c>
      <c r="DY80" s="172">
        <f t="shared" si="61"/>
        <v>1</v>
      </c>
      <c r="DZ80" s="172">
        <f t="shared" si="61"/>
        <v>1</v>
      </c>
      <c r="EA80" s="172">
        <f t="shared" si="61"/>
        <v>1</v>
      </c>
      <c r="EB80" s="172">
        <f t="shared" si="61"/>
        <v>1</v>
      </c>
      <c r="EC80" s="172">
        <f t="shared" si="61"/>
        <v>1</v>
      </c>
      <c r="ED80" s="172">
        <f t="shared" si="61"/>
        <v>1</v>
      </c>
      <c r="EE80" s="172">
        <f t="shared" si="61"/>
        <v>1</v>
      </c>
      <c r="EF80" s="172">
        <f t="shared" si="61"/>
        <v>1</v>
      </c>
      <c r="EG80" s="172">
        <f t="shared" si="55"/>
        <v>0</v>
      </c>
    </row>
    <row r="81" spans="104:113" x14ac:dyDescent="0.25">
      <c r="DA81" s="172">
        <v>2</v>
      </c>
      <c r="DB81" s="32" t="str">
        <f t="shared" si="65"/>
        <v xml:space="preserve"> </v>
      </c>
      <c r="DD81" s="172">
        <f t="shared" si="60"/>
        <v>1</v>
      </c>
    </row>
    <row r="82" spans="104:113" x14ac:dyDescent="0.25">
      <c r="DA82" s="172">
        <v>3</v>
      </c>
      <c r="DB82" s="32" t="str">
        <f t="shared" si="65"/>
        <v xml:space="preserve"> </v>
      </c>
      <c r="DD82" s="172">
        <f t="shared" si="60"/>
        <v>1</v>
      </c>
    </row>
    <row r="83" spans="104:113" x14ac:dyDescent="0.25">
      <c r="DA83" s="172">
        <v>4</v>
      </c>
      <c r="DB83" s="32" t="str">
        <f t="shared" si="65"/>
        <v xml:space="preserve"> </v>
      </c>
      <c r="DD83" s="172">
        <f t="shared" si="60"/>
        <v>1</v>
      </c>
    </row>
    <row r="84" spans="104:113" x14ac:dyDescent="0.25">
      <c r="DA84" s="172">
        <v>5</v>
      </c>
      <c r="DB84" s="32" t="str">
        <f t="shared" si="65"/>
        <v xml:space="preserve"> </v>
      </c>
      <c r="DD84" s="172">
        <f t="shared" si="60"/>
        <v>1</v>
      </c>
    </row>
    <row r="85" spans="104:113" x14ac:dyDescent="0.25">
      <c r="DA85" s="172">
        <v>6</v>
      </c>
      <c r="DB85" s="32" t="str">
        <f t="shared" si="65"/>
        <v xml:space="preserve"> </v>
      </c>
      <c r="DD85" s="172">
        <f t="shared" si="60"/>
        <v>1</v>
      </c>
    </row>
    <row r="86" spans="104:113" x14ac:dyDescent="0.25">
      <c r="DA86" s="172">
        <v>7</v>
      </c>
      <c r="DB86" s="32" t="str">
        <f t="shared" si="65"/>
        <v xml:space="preserve"> </v>
      </c>
      <c r="DD86" s="172">
        <f t="shared" si="60"/>
        <v>1</v>
      </c>
    </row>
    <row r="87" spans="104:113" x14ac:dyDescent="0.25">
      <c r="DA87" s="172">
        <v>8</v>
      </c>
      <c r="DB87" s="32" t="str">
        <f t="shared" si="65"/>
        <v xml:space="preserve"> </v>
      </c>
      <c r="DD87" s="172">
        <f t="shared" si="60"/>
        <v>1</v>
      </c>
    </row>
    <row r="88" spans="104:113" x14ac:dyDescent="0.25">
      <c r="DA88" s="172">
        <v>9</v>
      </c>
      <c r="DB88" s="32" t="str">
        <f t="shared" si="65"/>
        <v xml:space="preserve"> </v>
      </c>
      <c r="DD88" s="172">
        <f t="shared" si="60"/>
        <v>1</v>
      </c>
    </row>
    <row r="89" spans="104:113" x14ac:dyDescent="0.25">
      <c r="DA89" s="172">
        <v>10</v>
      </c>
      <c r="DB89" s="32" t="str">
        <f t="shared" si="65"/>
        <v xml:space="preserve"> </v>
      </c>
      <c r="DD89" s="172">
        <f t="shared" si="60"/>
        <v>1</v>
      </c>
    </row>
    <row r="90" spans="104:113" x14ac:dyDescent="0.25">
      <c r="DA90" s="172">
        <v>11</v>
      </c>
      <c r="DB90" s="32" t="str">
        <f t="shared" si="65"/>
        <v xml:space="preserve"> </v>
      </c>
      <c r="DD90" s="172">
        <f t="shared" si="60"/>
        <v>1</v>
      </c>
    </row>
    <row r="91" spans="104:113" x14ac:dyDescent="0.25">
      <c r="DA91" s="172">
        <v>12</v>
      </c>
      <c r="DB91" s="32" t="str">
        <f t="shared" si="65"/>
        <v xml:space="preserve"> </v>
      </c>
      <c r="DD91" s="172">
        <f t="shared" si="60"/>
        <v>1</v>
      </c>
    </row>
    <row r="92" spans="104:113" x14ac:dyDescent="0.25">
      <c r="DB92" s="196" t="str">
        <f>IF(DB79="","","----")</f>
        <v/>
      </c>
      <c r="DD92" s="172">
        <f t="shared" si="60"/>
        <v>1</v>
      </c>
    </row>
    <row r="93" spans="104:113" x14ac:dyDescent="0.25">
      <c r="DA93" s="172"/>
      <c r="DB93" s="32" t="str">
        <f>IF(DB94="","",CONCATENATE("Warband ",CZ94," ",DG93))</f>
        <v/>
      </c>
      <c r="DD93" s="172">
        <f t="shared" si="60"/>
        <v>1</v>
      </c>
      <c r="DG93" s="49" t="str">
        <f>CONCATENATE("   ",DH93,"/",DI93,IF(DH93&gt;DI93," !",""))</f>
        <v xml:space="preserve">   0/12</v>
      </c>
      <c r="DH93" s="172">
        <f t="shared" ref="DH93" si="66">INDEX($CB$1:$CU$1,CZ94)+DJ93</f>
        <v>0</v>
      </c>
      <c r="DI93" s="172">
        <f t="shared" ref="DI93" si="67">IF(OR(DB94=$CW$20,DB94=$CW$21,DB94=$CW$22,),0,12)</f>
        <v>12</v>
      </c>
    </row>
    <row r="94" spans="104:113" x14ac:dyDescent="0.25">
      <c r="CZ94" s="172">
        <v>7</v>
      </c>
      <c r="DA94" s="172" t="s">
        <v>278</v>
      </c>
      <c r="DB94" s="32" t="str">
        <f>T(LOOKUP(CZ94,$DM$1:$EF$1,$DM$2:$EF$2))</f>
        <v/>
      </c>
      <c r="DD94" s="172">
        <f t="shared" si="60"/>
        <v>1</v>
      </c>
    </row>
    <row r="95" spans="104:113" x14ac:dyDescent="0.25">
      <c r="DA95" s="172">
        <v>1</v>
      </c>
      <c r="DB95" s="32" t="str">
        <f t="shared" ref="DB95:DB106" si="68">T(CONCATENATE(LOOKUP(DA95,CH$3:CH$80,AW$3:AW$80)," ",LOOKUP(DA95,CH$3:CH$80,$CA$3:$CA$80)))</f>
        <v xml:space="preserve"> </v>
      </c>
      <c r="DD95" s="172">
        <f t="shared" si="60"/>
        <v>1</v>
      </c>
    </row>
    <row r="96" spans="104:113" x14ac:dyDescent="0.25">
      <c r="DA96" s="172">
        <v>2</v>
      </c>
      <c r="DB96" s="32" t="str">
        <f t="shared" si="68"/>
        <v xml:space="preserve"> </v>
      </c>
      <c r="DD96" s="172">
        <f t="shared" si="60"/>
        <v>1</v>
      </c>
    </row>
    <row r="97" spans="104:113" x14ac:dyDescent="0.25">
      <c r="DA97" s="172">
        <v>3</v>
      </c>
      <c r="DB97" s="32" t="str">
        <f t="shared" si="68"/>
        <v xml:space="preserve"> </v>
      </c>
      <c r="DD97" s="172">
        <f t="shared" si="60"/>
        <v>1</v>
      </c>
    </row>
    <row r="98" spans="104:113" x14ac:dyDescent="0.25">
      <c r="DA98" s="172">
        <v>4</v>
      </c>
      <c r="DB98" s="32" t="str">
        <f t="shared" si="68"/>
        <v xml:space="preserve"> </v>
      </c>
      <c r="DD98" s="172">
        <f t="shared" si="60"/>
        <v>1</v>
      </c>
    </row>
    <row r="99" spans="104:113" x14ac:dyDescent="0.25">
      <c r="DA99" s="172">
        <v>5</v>
      </c>
      <c r="DB99" s="32" t="str">
        <f t="shared" si="68"/>
        <v xml:space="preserve"> </v>
      </c>
      <c r="DD99" s="172">
        <f t="shared" si="60"/>
        <v>1</v>
      </c>
    </row>
    <row r="100" spans="104:113" x14ac:dyDescent="0.25">
      <c r="DA100" s="172">
        <v>6</v>
      </c>
      <c r="DB100" s="32" t="str">
        <f t="shared" si="68"/>
        <v xml:space="preserve"> </v>
      </c>
      <c r="DD100" s="172">
        <f t="shared" si="60"/>
        <v>1</v>
      </c>
    </row>
    <row r="101" spans="104:113" x14ac:dyDescent="0.25">
      <c r="DA101" s="172">
        <v>7</v>
      </c>
      <c r="DB101" s="32" t="str">
        <f t="shared" si="68"/>
        <v xml:space="preserve"> </v>
      </c>
      <c r="DD101" s="172">
        <f t="shared" si="60"/>
        <v>1</v>
      </c>
    </row>
    <row r="102" spans="104:113" x14ac:dyDescent="0.25">
      <c r="DA102" s="172">
        <v>8</v>
      </c>
      <c r="DB102" s="32" t="str">
        <f t="shared" si="68"/>
        <v xml:space="preserve"> </v>
      </c>
      <c r="DD102" s="172">
        <f t="shared" si="60"/>
        <v>1</v>
      </c>
    </row>
    <row r="103" spans="104:113" x14ac:dyDescent="0.25">
      <c r="DA103" s="172">
        <v>9</v>
      </c>
      <c r="DB103" s="32" t="str">
        <f t="shared" si="68"/>
        <v xml:space="preserve"> </v>
      </c>
      <c r="DD103" s="172">
        <f t="shared" si="60"/>
        <v>1</v>
      </c>
    </row>
    <row r="104" spans="104:113" x14ac:dyDescent="0.25">
      <c r="DA104" s="172">
        <v>10</v>
      </c>
      <c r="DB104" s="32" t="str">
        <f t="shared" si="68"/>
        <v xml:space="preserve"> </v>
      </c>
      <c r="DD104" s="172">
        <f t="shared" si="60"/>
        <v>1</v>
      </c>
    </row>
    <row r="105" spans="104:113" x14ac:dyDescent="0.25">
      <c r="DA105" s="172">
        <v>11</v>
      </c>
      <c r="DB105" s="32" t="str">
        <f t="shared" si="68"/>
        <v xml:space="preserve"> </v>
      </c>
      <c r="DD105" s="172">
        <f t="shared" si="60"/>
        <v>1</v>
      </c>
    </row>
    <row r="106" spans="104:113" x14ac:dyDescent="0.25">
      <c r="DA106" s="172">
        <v>12</v>
      </c>
      <c r="DB106" s="32" t="str">
        <f t="shared" si="68"/>
        <v xml:space="preserve"> </v>
      </c>
      <c r="DD106" s="172">
        <f t="shared" si="60"/>
        <v>1</v>
      </c>
    </row>
    <row r="107" spans="104:113" x14ac:dyDescent="0.25">
      <c r="DB107" s="196" t="str">
        <f>IF(DB94="","","----")</f>
        <v/>
      </c>
      <c r="DD107" s="172">
        <f t="shared" si="60"/>
        <v>1</v>
      </c>
    </row>
    <row r="108" spans="104:113" x14ac:dyDescent="0.25">
      <c r="DA108" s="172"/>
      <c r="DB108" s="32" t="str">
        <f>IF(DB109="","",CONCATENATE("Warband ",CZ109," ",DG108))</f>
        <v/>
      </c>
      <c r="DD108" s="172">
        <f t="shared" si="60"/>
        <v>1</v>
      </c>
      <c r="DG108" s="49" t="str">
        <f>CONCATENATE("   ",DH108,"/",DI108,IF(DH108&gt;DI108," !",""))</f>
        <v xml:space="preserve">   0/12</v>
      </c>
      <c r="DH108" s="172">
        <f t="shared" ref="DH108" si="69">INDEX($CB$1:$CU$1,CZ109)+DJ108</f>
        <v>0</v>
      </c>
      <c r="DI108" s="172">
        <f t="shared" ref="DI108" si="70">IF(OR(DB109=$CW$20,DB109=$CW$21,DB109=$CW$22,),0,12)</f>
        <v>12</v>
      </c>
    </row>
    <row r="109" spans="104:113" x14ac:dyDescent="0.25">
      <c r="CZ109" s="172">
        <v>8</v>
      </c>
      <c r="DA109" s="172" t="s">
        <v>278</v>
      </c>
      <c r="DB109" s="32" t="str">
        <f>T(LOOKUP(CZ109,$DM$1:$EF$1,$DM$2:$EF$2))</f>
        <v/>
      </c>
      <c r="DD109" s="172">
        <f t="shared" si="60"/>
        <v>1</v>
      </c>
    </row>
    <row r="110" spans="104:113" x14ac:dyDescent="0.25">
      <c r="DA110" s="172">
        <v>1</v>
      </c>
      <c r="DB110" s="32" t="str">
        <f t="shared" ref="DB110:DB121" si="71">T(CONCATENATE(LOOKUP(DA110,CI$3:CI$80,AX$3:AX$80)," ",LOOKUP(DA110,CI$3:CI$80,$CA$3:$CA$80)))</f>
        <v xml:space="preserve"> </v>
      </c>
      <c r="DD110" s="172">
        <f t="shared" si="60"/>
        <v>1</v>
      </c>
    </row>
    <row r="111" spans="104:113" x14ac:dyDescent="0.25">
      <c r="DA111" s="172">
        <v>2</v>
      </c>
      <c r="DB111" s="32" t="str">
        <f t="shared" si="71"/>
        <v xml:space="preserve"> </v>
      </c>
      <c r="DD111" s="172">
        <f t="shared" si="60"/>
        <v>1</v>
      </c>
    </row>
    <row r="112" spans="104:113" x14ac:dyDescent="0.25">
      <c r="DA112" s="172">
        <v>3</v>
      </c>
      <c r="DB112" s="32" t="str">
        <f t="shared" si="71"/>
        <v xml:space="preserve"> </v>
      </c>
      <c r="DD112" s="172">
        <f t="shared" si="60"/>
        <v>1</v>
      </c>
    </row>
    <row r="113" spans="104:113" x14ac:dyDescent="0.25">
      <c r="DA113" s="172">
        <v>4</v>
      </c>
      <c r="DB113" s="32" t="str">
        <f t="shared" si="71"/>
        <v xml:space="preserve"> </v>
      </c>
      <c r="DD113" s="172">
        <f t="shared" si="60"/>
        <v>1</v>
      </c>
    </row>
    <row r="114" spans="104:113" x14ac:dyDescent="0.25">
      <c r="DA114" s="172">
        <v>5</v>
      </c>
      <c r="DB114" s="32" t="str">
        <f t="shared" si="71"/>
        <v xml:space="preserve"> </v>
      </c>
      <c r="DD114" s="172">
        <f t="shared" si="60"/>
        <v>1</v>
      </c>
    </row>
    <row r="115" spans="104:113" x14ac:dyDescent="0.25">
      <c r="DA115" s="172">
        <v>6</v>
      </c>
      <c r="DB115" s="32" t="str">
        <f t="shared" si="71"/>
        <v xml:space="preserve"> </v>
      </c>
      <c r="DD115" s="172">
        <f t="shared" si="60"/>
        <v>1</v>
      </c>
    </row>
    <row r="116" spans="104:113" x14ac:dyDescent="0.25">
      <c r="DA116" s="172">
        <v>7</v>
      </c>
      <c r="DB116" s="32" t="str">
        <f t="shared" si="71"/>
        <v xml:space="preserve"> </v>
      </c>
      <c r="DD116" s="172">
        <f t="shared" si="60"/>
        <v>1</v>
      </c>
    </row>
    <row r="117" spans="104:113" x14ac:dyDescent="0.25">
      <c r="DA117" s="172">
        <v>8</v>
      </c>
      <c r="DB117" s="32" t="str">
        <f t="shared" si="71"/>
        <v xml:space="preserve"> </v>
      </c>
      <c r="DD117" s="172">
        <f t="shared" si="60"/>
        <v>1</v>
      </c>
    </row>
    <row r="118" spans="104:113" x14ac:dyDescent="0.25">
      <c r="DA118" s="172">
        <v>9</v>
      </c>
      <c r="DB118" s="32" t="str">
        <f t="shared" si="71"/>
        <v xml:space="preserve"> </v>
      </c>
      <c r="DD118" s="172">
        <f t="shared" si="60"/>
        <v>1</v>
      </c>
    </row>
    <row r="119" spans="104:113" x14ac:dyDescent="0.25">
      <c r="DA119" s="172">
        <v>10</v>
      </c>
      <c r="DB119" s="32" t="str">
        <f t="shared" si="71"/>
        <v xml:space="preserve"> </v>
      </c>
      <c r="DD119" s="172">
        <f t="shared" si="60"/>
        <v>1</v>
      </c>
    </row>
    <row r="120" spans="104:113" x14ac:dyDescent="0.25">
      <c r="DA120" s="172">
        <v>11</v>
      </c>
      <c r="DB120" s="32" t="str">
        <f t="shared" si="71"/>
        <v xml:space="preserve"> </v>
      </c>
      <c r="DD120" s="172">
        <f t="shared" si="60"/>
        <v>1</v>
      </c>
    </row>
    <row r="121" spans="104:113" x14ac:dyDescent="0.25">
      <c r="DA121" s="172">
        <v>12</v>
      </c>
      <c r="DB121" s="32" t="str">
        <f t="shared" si="71"/>
        <v xml:space="preserve"> </v>
      </c>
      <c r="DD121" s="172">
        <f t="shared" si="60"/>
        <v>1</v>
      </c>
    </row>
    <row r="122" spans="104:113" x14ac:dyDescent="0.25">
      <c r="DB122" s="196" t="str">
        <f>IF(DB109="","","----")</f>
        <v/>
      </c>
      <c r="DD122" s="172">
        <f t="shared" si="60"/>
        <v>1</v>
      </c>
    </row>
    <row r="123" spans="104:113" x14ac:dyDescent="0.25">
      <c r="DA123" s="172"/>
      <c r="DB123" s="32" t="str">
        <f>IF(DB124="","",CONCATENATE("Warband ",CZ124," ",DG123))</f>
        <v/>
      </c>
      <c r="DD123" s="172">
        <f t="shared" si="60"/>
        <v>1</v>
      </c>
      <c r="DG123" s="49" t="str">
        <f>CONCATENATE("   ",DH123,"/",DI123,IF(DH123&gt;DI123," !",""))</f>
        <v xml:space="preserve">   0/12</v>
      </c>
      <c r="DH123" s="172">
        <f t="shared" ref="DH123" si="72">INDEX($CB$1:$CU$1,CZ124)+DJ123</f>
        <v>0</v>
      </c>
      <c r="DI123" s="172">
        <f t="shared" ref="DI123" si="73">IF(OR(DB124=$CW$20,DB124=$CW$21,DB124=$CW$22,),0,12)</f>
        <v>12</v>
      </c>
    </row>
    <row r="124" spans="104:113" x14ac:dyDescent="0.25">
      <c r="CZ124" s="172">
        <v>9</v>
      </c>
      <c r="DA124" s="172" t="s">
        <v>278</v>
      </c>
      <c r="DB124" s="32" t="str">
        <f>T(LOOKUP(CZ124,$DM$1:$EF$1,$DM$2:$EF$2))</f>
        <v/>
      </c>
      <c r="DD124" s="172">
        <f t="shared" si="60"/>
        <v>1</v>
      </c>
    </row>
    <row r="125" spans="104:113" x14ac:dyDescent="0.25">
      <c r="DA125" s="172">
        <v>1</v>
      </c>
      <c r="DB125" s="32" t="str">
        <f t="shared" ref="DB125:DB136" si="74">T(CONCATENATE(LOOKUP(DA125,CJ$3:CJ$80,AY$3:AY$80)," ",LOOKUP(DA125,CJ$3:CJ$80,$CA$3:$CA$80)))</f>
        <v xml:space="preserve"> </v>
      </c>
      <c r="DD125" s="172">
        <f t="shared" si="60"/>
        <v>1</v>
      </c>
    </row>
    <row r="126" spans="104:113" x14ac:dyDescent="0.25">
      <c r="DA126" s="172">
        <v>2</v>
      </c>
      <c r="DB126" s="32" t="str">
        <f t="shared" si="74"/>
        <v xml:space="preserve"> </v>
      </c>
      <c r="DD126" s="172">
        <f t="shared" si="60"/>
        <v>1</v>
      </c>
    </row>
    <row r="127" spans="104:113" x14ac:dyDescent="0.25">
      <c r="DA127" s="172">
        <v>3</v>
      </c>
      <c r="DB127" s="32" t="str">
        <f t="shared" si="74"/>
        <v xml:space="preserve"> </v>
      </c>
      <c r="DD127" s="172">
        <f t="shared" si="60"/>
        <v>1</v>
      </c>
    </row>
    <row r="128" spans="104:113" x14ac:dyDescent="0.25">
      <c r="DA128" s="172">
        <v>4</v>
      </c>
      <c r="DB128" s="32" t="str">
        <f t="shared" si="74"/>
        <v xml:space="preserve"> </v>
      </c>
      <c r="DD128" s="172">
        <f t="shared" si="60"/>
        <v>1</v>
      </c>
    </row>
    <row r="129" spans="104:113" x14ac:dyDescent="0.25">
      <c r="DA129" s="172">
        <v>5</v>
      </c>
      <c r="DB129" s="32" t="str">
        <f t="shared" si="74"/>
        <v xml:space="preserve"> </v>
      </c>
      <c r="DD129" s="172">
        <f t="shared" si="60"/>
        <v>1</v>
      </c>
    </row>
    <row r="130" spans="104:113" x14ac:dyDescent="0.25">
      <c r="DA130" s="172">
        <v>6</v>
      </c>
      <c r="DB130" s="32" t="str">
        <f t="shared" si="74"/>
        <v xml:space="preserve"> </v>
      </c>
      <c r="DD130" s="172">
        <f t="shared" si="60"/>
        <v>1</v>
      </c>
    </row>
    <row r="131" spans="104:113" x14ac:dyDescent="0.25">
      <c r="DA131" s="172">
        <v>7</v>
      </c>
      <c r="DB131" s="32" t="str">
        <f t="shared" si="74"/>
        <v xml:space="preserve"> </v>
      </c>
      <c r="DD131" s="172">
        <f t="shared" si="60"/>
        <v>1</v>
      </c>
    </row>
    <row r="132" spans="104:113" x14ac:dyDescent="0.25">
      <c r="DA132" s="172">
        <v>8</v>
      </c>
      <c r="DB132" s="32" t="str">
        <f t="shared" si="74"/>
        <v xml:space="preserve"> </v>
      </c>
      <c r="DD132" s="172">
        <f t="shared" si="60"/>
        <v>1</v>
      </c>
    </row>
    <row r="133" spans="104:113" x14ac:dyDescent="0.25">
      <c r="DA133" s="172">
        <v>9</v>
      </c>
      <c r="DB133" s="32" t="str">
        <f t="shared" si="74"/>
        <v xml:space="preserve"> </v>
      </c>
      <c r="DD133" s="172">
        <f t="shared" ref="DD133:DD196" si="75">IF(OR(DB132="",DB132=" "),DD132,DD132+1)</f>
        <v>1</v>
      </c>
    </row>
    <row r="134" spans="104:113" x14ac:dyDescent="0.25">
      <c r="DA134" s="172">
        <v>10</v>
      </c>
      <c r="DB134" s="32" t="str">
        <f t="shared" si="74"/>
        <v xml:space="preserve"> </v>
      </c>
      <c r="DD134" s="172">
        <f t="shared" si="75"/>
        <v>1</v>
      </c>
    </row>
    <row r="135" spans="104:113" x14ac:dyDescent="0.25">
      <c r="DA135" s="172">
        <v>11</v>
      </c>
      <c r="DB135" s="32" t="str">
        <f t="shared" si="74"/>
        <v xml:space="preserve"> </v>
      </c>
      <c r="DD135" s="172">
        <f t="shared" si="75"/>
        <v>1</v>
      </c>
    </row>
    <row r="136" spans="104:113" x14ac:dyDescent="0.25">
      <c r="DA136" s="172">
        <v>12</v>
      </c>
      <c r="DB136" s="32" t="str">
        <f t="shared" si="74"/>
        <v xml:space="preserve"> </v>
      </c>
      <c r="DD136" s="172">
        <f t="shared" si="75"/>
        <v>1</v>
      </c>
    </row>
    <row r="137" spans="104:113" x14ac:dyDescent="0.25">
      <c r="DB137" s="196" t="str">
        <f>IF(DB124="","","----")</f>
        <v/>
      </c>
      <c r="DD137" s="172">
        <f t="shared" si="75"/>
        <v>1</v>
      </c>
    </row>
    <row r="138" spans="104:113" x14ac:dyDescent="0.25">
      <c r="DA138" s="172"/>
      <c r="DB138" s="32" t="str">
        <f>IF(DB139="","",CONCATENATE("Warband ",CZ139," ",DG138))</f>
        <v/>
      </c>
      <c r="DD138" s="172">
        <f t="shared" si="75"/>
        <v>1</v>
      </c>
      <c r="DG138" s="49" t="str">
        <f>CONCATENATE("   ",DH138,"/",DI138,IF(DH138&gt;DI138," !",""))</f>
        <v xml:space="preserve">   0/12</v>
      </c>
      <c r="DH138" s="172">
        <f t="shared" ref="DH138" si="76">INDEX($CB$1:$CU$1,CZ139)+DJ138</f>
        <v>0</v>
      </c>
      <c r="DI138" s="172">
        <f t="shared" ref="DI138" si="77">IF(OR(DB139=$CW$20,DB139=$CW$21,DB139=$CW$22,),0,12)</f>
        <v>12</v>
      </c>
    </row>
    <row r="139" spans="104:113" x14ac:dyDescent="0.25">
      <c r="CZ139" s="172">
        <v>10</v>
      </c>
      <c r="DA139" s="172" t="s">
        <v>278</v>
      </c>
      <c r="DB139" s="32" t="str">
        <f>T(LOOKUP(CZ139,$DM$1:$EF$1,$DM$2:$EF$2))</f>
        <v/>
      </c>
      <c r="DD139" s="172">
        <f t="shared" si="75"/>
        <v>1</v>
      </c>
    </row>
    <row r="140" spans="104:113" x14ac:dyDescent="0.25">
      <c r="DA140" s="172">
        <v>1</v>
      </c>
      <c r="DB140" s="32" t="str">
        <f t="shared" ref="DB140:DB151" si="78">T(CONCATENATE(LOOKUP(DA140,CK$3:CK$80,AZ$3:AZ$80)," ",LOOKUP(DA140,CK$3:CK$80,$CA$3:$CA$80)))</f>
        <v xml:space="preserve"> </v>
      </c>
      <c r="DD140" s="172">
        <f t="shared" si="75"/>
        <v>1</v>
      </c>
    </row>
    <row r="141" spans="104:113" x14ac:dyDescent="0.25">
      <c r="DA141" s="172">
        <v>2</v>
      </c>
      <c r="DB141" s="32" t="str">
        <f t="shared" si="78"/>
        <v xml:space="preserve"> </v>
      </c>
      <c r="DD141" s="172">
        <f t="shared" si="75"/>
        <v>1</v>
      </c>
    </row>
    <row r="142" spans="104:113" x14ac:dyDescent="0.25">
      <c r="DA142" s="172">
        <v>3</v>
      </c>
      <c r="DB142" s="32" t="str">
        <f t="shared" si="78"/>
        <v xml:space="preserve"> </v>
      </c>
      <c r="DD142" s="172">
        <f t="shared" si="75"/>
        <v>1</v>
      </c>
    </row>
    <row r="143" spans="104:113" x14ac:dyDescent="0.25">
      <c r="DA143" s="172">
        <v>4</v>
      </c>
      <c r="DB143" s="32" t="str">
        <f t="shared" si="78"/>
        <v xml:space="preserve"> </v>
      </c>
      <c r="DD143" s="172">
        <f t="shared" si="75"/>
        <v>1</v>
      </c>
    </row>
    <row r="144" spans="104:113" x14ac:dyDescent="0.25">
      <c r="DA144" s="172">
        <v>5</v>
      </c>
      <c r="DB144" s="32" t="str">
        <f t="shared" si="78"/>
        <v xml:space="preserve"> </v>
      </c>
      <c r="DD144" s="172">
        <f t="shared" si="75"/>
        <v>1</v>
      </c>
    </row>
    <row r="145" spans="104:113" x14ac:dyDescent="0.25">
      <c r="DA145" s="172">
        <v>6</v>
      </c>
      <c r="DB145" s="32" t="str">
        <f t="shared" si="78"/>
        <v xml:space="preserve"> </v>
      </c>
      <c r="DD145" s="172">
        <f t="shared" si="75"/>
        <v>1</v>
      </c>
    </row>
    <row r="146" spans="104:113" x14ac:dyDescent="0.25">
      <c r="DA146" s="172">
        <v>7</v>
      </c>
      <c r="DB146" s="32" t="str">
        <f t="shared" si="78"/>
        <v xml:space="preserve"> </v>
      </c>
      <c r="DD146" s="172">
        <f t="shared" si="75"/>
        <v>1</v>
      </c>
    </row>
    <row r="147" spans="104:113" x14ac:dyDescent="0.25">
      <c r="DA147" s="172">
        <v>8</v>
      </c>
      <c r="DB147" s="32" t="str">
        <f t="shared" si="78"/>
        <v xml:space="preserve"> </v>
      </c>
      <c r="DD147" s="172">
        <f t="shared" si="75"/>
        <v>1</v>
      </c>
    </row>
    <row r="148" spans="104:113" x14ac:dyDescent="0.25">
      <c r="DA148" s="172">
        <v>9</v>
      </c>
      <c r="DB148" s="32" t="str">
        <f t="shared" si="78"/>
        <v xml:space="preserve"> </v>
      </c>
      <c r="DD148" s="172">
        <f t="shared" si="75"/>
        <v>1</v>
      </c>
    </row>
    <row r="149" spans="104:113" x14ac:dyDescent="0.25">
      <c r="DA149" s="172">
        <v>10</v>
      </c>
      <c r="DB149" s="32" t="str">
        <f t="shared" si="78"/>
        <v xml:space="preserve"> </v>
      </c>
      <c r="DD149" s="172">
        <f t="shared" si="75"/>
        <v>1</v>
      </c>
    </row>
    <row r="150" spans="104:113" x14ac:dyDescent="0.25">
      <c r="DA150" s="172">
        <v>11</v>
      </c>
      <c r="DB150" s="32" t="str">
        <f t="shared" si="78"/>
        <v xml:space="preserve"> </v>
      </c>
      <c r="DD150" s="172">
        <f t="shared" si="75"/>
        <v>1</v>
      </c>
    </row>
    <row r="151" spans="104:113" x14ac:dyDescent="0.25">
      <c r="DA151" s="172">
        <v>12</v>
      </c>
      <c r="DB151" s="32" t="str">
        <f t="shared" si="78"/>
        <v xml:space="preserve"> </v>
      </c>
      <c r="DD151" s="172">
        <f t="shared" si="75"/>
        <v>1</v>
      </c>
    </row>
    <row r="152" spans="104:113" x14ac:dyDescent="0.25">
      <c r="DB152" s="196" t="str">
        <f>IF(DB139="","","----")</f>
        <v/>
      </c>
      <c r="DD152" s="172">
        <f t="shared" si="75"/>
        <v>1</v>
      </c>
    </row>
    <row r="153" spans="104:113" x14ac:dyDescent="0.25">
      <c r="DA153" s="172"/>
      <c r="DB153" s="32" t="str">
        <f>IF(DB154="","",CONCATENATE("Warband ",CZ154," ",DG153))</f>
        <v/>
      </c>
      <c r="DD153" s="172">
        <f t="shared" si="75"/>
        <v>1</v>
      </c>
      <c r="DG153" s="49" t="str">
        <f>CONCATENATE("   ",DH153,"/",DI153,IF(DH153&gt;DI153," !",""))</f>
        <v xml:space="preserve">   0/12</v>
      </c>
      <c r="DH153" s="172">
        <f t="shared" ref="DH153" si="79">INDEX($CB$1:$CU$1,CZ154)+DJ153</f>
        <v>0</v>
      </c>
      <c r="DI153" s="172">
        <f t="shared" ref="DI153" si="80">IF(OR(DB154=$CW$20,DB154=$CW$21,DB154=$CW$22,),0,12)</f>
        <v>12</v>
      </c>
    </row>
    <row r="154" spans="104:113" x14ac:dyDescent="0.25">
      <c r="CZ154" s="172">
        <v>11</v>
      </c>
      <c r="DA154" s="172" t="s">
        <v>278</v>
      </c>
      <c r="DB154" s="32" t="str">
        <f>T(LOOKUP(CZ154,$DM$1:$EF$1,$DM$2:$EF$2))</f>
        <v/>
      </c>
      <c r="DD154" s="172">
        <f t="shared" si="75"/>
        <v>1</v>
      </c>
    </row>
    <row r="155" spans="104:113" x14ac:dyDescent="0.25">
      <c r="DA155" s="172">
        <v>1</v>
      </c>
      <c r="DB155" s="32" t="str">
        <f t="shared" ref="DB155:DB166" si="81">T(CONCATENATE(LOOKUP(DA155,CL$3:CL$80,BA$3:BA$80)," ",LOOKUP(DA155,CL$3:CL$80,$CA$3:$CA$80)))</f>
        <v xml:space="preserve"> </v>
      </c>
      <c r="DD155" s="172">
        <f t="shared" si="75"/>
        <v>1</v>
      </c>
    </row>
    <row r="156" spans="104:113" x14ac:dyDescent="0.25">
      <c r="DA156" s="172">
        <v>2</v>
      </c>
      <c r="DB156" s="32" t="str">
        <f t="shared" si="81"/>
        <v xml:space="preserve"> </v>
      </c>
      <c r="DD156" s="172">
        <f t="shared" si="75"/>
        <v>1</v>
      </c>
    </row>
    <row r="157" spans="104:113" x14ac:dyDescent="0.25">
      <c r="DA157" s="172">
        <v>3</v>
      </c>
      <c r="DB157" s="32" t="str">
        <f t="shared" si="81"/>
        <v xml:space="preserve"> </v>
      </c>
      <c r="DD157" s="172">
        <f t="shared" si="75"/>
        <v>1</v>
      </c>
    </row>
    <row r="158" spans="104:113" x14ac:dyDescent="0.25">
      <c r="DA158" s="172">
        <v>4</v>
      </c>
      <c r="DB158" s="32" t="str">
        <f t="shared" si="81"/>
        <v xml:space="preserve"> </v>
      </c>
      <c r="DD158" s="172">
        <f t="shared" si="75"/>
        <v>1</v>
      </c>
    </row>
    <row r="159" spans="104:113" x14ac:dyDescent="0.25">
      <c r="DA159" s="172">
        <v>5</v>
      </c>
      <c r="DB159" s="32" t="str">
        <f t="shared" si="81"/>
        <v xml:space="preserve"> </v>
      </c>
      <c r="DD159" s="172">
        <f t="shared" si="75"/>
        <v>1</v>
      </c>
    </row>
    <row r="160" spans="104:113" x14ac:dyDescent="0.25">
      <c r="DA160" s="172">
        <v>6</v>
      </c>
      <c r="DB160" s="32" t="str">
        <f t="shared" si="81"/>
        <v xml:space="preserve"> </v>
      </c>
      <c r="DD160" s="172">
        <f t="shared" si="75"/>
        <v>1</v>
      </c>
    </row>
    <row r="161" spans="104:113" x14ac:dyDescent="0.25">
      <c r="DA161" s="172">
        <v>7</v>
      </c>
      <c r="DB161" s="32" t="str">
        <f t="shared" si="81"/>
        <v xml:space="preserve"> </v>
      </c>
      <c r="DD161" s="172">
        <f t="shared" si="75"/>
        <v>1</v>
      </c>
    </row>
    <row r="162" spans="104:113" x14ac:dyDescent="0.25">
      <c r="DA162" s="172">
        <v>8</v>
      </c>
      <c r="DB162" s="32" t="str">
        <f t="shared" si="81"/>
        <v xml:space="preserve"> </v>
      </c>
      <c r="DD162" s="172">
        <f t="shared" si="75"/>
        <v>1</v>
      </c>
    </row>
    <row r="163" spans="104:113" x14ac:dyDescent="0.25">
      <c r="DA163" s="172">
        <v>9</v>
      </c>
      <c r="DB163" s="32" t="str">
        <f t="shared" si="81"/>
        <v xml:space="preserve"> </v>
      </c>
      <c r="DD163" s="172">
        <f t="shared" si="75"/>
        <v>1</v>
      </c>
    </row>
    <row r="164" spans="104:113" x14ac:dyDescent="0.25">
      <c r="DA164" s="172">
        <v>10</v>
      </c>
      <c r="DB164" s="32" t="str">
        <f t="shared" si="81"/>
        <v xml:space="preserve"> </v>
      </c>
      <c r="DD164" s="172">
        <f t="shared" si="75"/>
        <v>1</v>
      </c>
    </row>
    <row r="165" spans="104:113" x14ac:dyDescent="0.25">
      <c r="DA165" s="172">
        <v>11</v>
      </c>
      <c r="DB165" s="32" t="str">
        <f t="shared" si="81"/>
        <v xml:space="preserve"> </v>
      </c>
      <c r="DD165" s="172">
        <f t="shared" si="75"/>
        <v>1</v>
      </c>
    </row>
    <row r="166" spans="104:113" x14ac:dyDescent="0.25">
      <c r="DA166" s="172">
        <v>12</v>
      </c>
      <c r="DB166" s="32" t="str">
        <f t="shared" si="81"/>
        <v xml:space="preserve"> </v>
      </c>
      <c r="DD166" s="172">
        <f t="shared" si="75"/>
        <v>1</v>
      </c>
    </row>
    <row r="167" spans="104:113" x14ac:dyDescent="0.25">
      <c r="DB167" s="196" t="str">
        <f>IF(DB154="","","----")</f>
        <v/>
      </c>
      <c r="DD167" s="172">
        <f t="shared" si="75"/>
        <v>1</v>
      </c>
    </row>
    <row r="168" spans="104:113" x14ac:dyDescent="0.25">
      <c r="DA168" s="172"/>
      <c r="DB168" s="32" t="str">
        <f>IF(DB169="","",CONCATENATE("Warband ",CZ169," ",DG168))</f>
        <v/>
      </c>
      <c r="DD168" s="172">
        <f t="shared" si="75"/>
        <v>1</v>
      </c>
      <c r="DG168" s="49" t="str">
        <f>CONCATENATE("   ",DH168,"/",DI168,IF(DH168&gt;DI168," !",""))</f>
        <v xml:space="preserve">   0/12</v>
      </c>
      <c r="DH168" s="172">
        <f t="shared" ref="DH168" si="82">INDEX($CB$1:$CU$1,CZ169)+DJ168</f>
        <v>0</v>
      </c>
      <c r="DI168" s="172">
        <f t="shared" ref="DI168" si="83">IF(OR(DB169=$CW$20,DB169=$CW$21,DB169=$CW$22,),0,12)</f>
        <v>12</v>
      </c>
    </row>
    <row r="169" spans="104:113" x14ac:dyDescent="0.25">
      <c r="CZ169" s="172">
        <v>12</v>
      </c>
      <c r="DA169" s="172" t="s">
        <v>278</v>
      </c>
      <c r="DB169" s="32" t="str">
        <f>T(LOOKUP(CZ169,$DM$1:$EF$1,$DM$2:$EF$2))</f>
        <v/>
      </c>
      <c r="DD169" s="172">
        <f t="shared" si="75"/>
        <v>1</v>
      </c>
    </row>
    <row r="170" spans="104:113" x14ac:dyDescent="0.25">
      <c r="DA170" s="172">
        <v>1</v>
      </c>
      <c r="DB170" s="32" t="str">
        <f t="shared" ref="DB170:DB181" si="84">T(CONCATENATE(LOOKUP(DA170,CM$3:CM$80,BB$3:BB$80)," ",LOOKUP(DA170,CM$3:CM$80,$CA$3:$CA$80)))</f>
        <v xml:space="preserve"> </v>
      </c>
      <c r="DD170" s="172">
        <f t="shared" si="75"/>
        <v>1</v>
      </c>
    </row>
    <row r="171" spans="104:113" x14ac:dyDescent="0.25">
      <c r="DA171" s="172">
        <v>2</v>
      </c>
      <c r="DB171" s="32" t="str">
        <f t="shared" si="84"/>
        <v xml:space="preserve"> </v>
      </c>
      <c r="DD171" s="172">
        <f t="shared" si="75"/>
        <v>1</v>
      </c>
    </row>
    <row r="172" spans="104:113" x14ac:dyDescent="0.25">
      <c r="DA172" s="172">
        <v>3</v>
      </c>
      <c r="DB172" s="32" t="str">
        <f t="shared" si="84"/>
        <v xml:space="preserve"> </v>
      </c>
      <c r="DD172" s="172">
        <f t="shared" si="75"/>
        <v>1</v>
      </c>
    </row>
    <row r="173" spans="104:113" x14ac:dyDescent="0.25">
      <c r="DA173" s="172">
        <v>4</v>
      </c>
      <c r="DB173" s="32" t="str">
        <f t="shared" si="84"/>
        <v xml:space="preserve"> </v>
      </c>
      <c r="DD173" s="172">
        <f t="shared" si="75"/>
        <v>1</v>
      </c>
    </row>
    <row r="174" spans="104:113" x14ac:dyDescent="0.25">
      <c r="DA174" s="172">
        <v>5</v>
      </c>
      <c r="DB174" s="32" t="str">
        <f t="shared" si="84"/>
        <v xml:space="preserve"> </v>
      </c>
      <c r="DD174" s="172">
        <f t="shared" si="75"/>
        <v>1</v>
      </c>
    </row>
    <row r="175" spans="104:113" x14ac:dyDescent="0.25">
      <c r="DA175" s="172">
        <v>6</v>
      </c>
      <c r="DB175" s="32" t="str">
        <f t="shared" si="84"/>
        <v xml:space="preserve"> </v>
      </c>
      <c r="DD175" s="172">
        <f t="shared" si="75"/>
        <v>1</v>
      </c>
    </row>
    <row r="176" spans="104:113" x14ac:dyDescent="0.25">
      <c r="DA176" s="172">
        <v>7</v>
      </c>
      <c r="DB176" s="32" t="str">
        <f t="shared" si="84"/>
        <v xml:space="preserve"> </v>
      </c>
      <c r="DD176" s="172">
        <f t="shared" si="75"/>
        <v>1</v>
      </c>
    </row>
    <row r="177" spans="104:113" x14ac:dyDescent="0.25">
      <c r="DA177" s="172">
        <v>8</v>
      </c>
      <c r="DB177" s="32" t="str">
        <f t="shared" si="84"/>
        <v xml:space="preserve"> </v>
      </c>
      <c r="DD177" s="172">
        <f t="shared" si="75"/>
        <v>1</v>
      </c>
    </row>
    <row r="178" spans="104:113" x14ac:dyDescent="0.25">
      <c r="DA178" s="172">
        <v>9</v>
      </c>
      <c r="DB178" s="32" t="str">
        <f t="shared" si="84"/>
        <v xml:space="preserve"> </v>
      </c>
      <c r="DD178" s="172">
        <f t="shared" si="75"/>
        <v>1</v>
      </c>
    </row>
    <row r="179" spans="104:113" x14ac:dyDescent="0.25">
      <c r="DA179" s="172">
        <v>10</v>
      </c>
      <c r="DB179" s="32" t="str">
        <f t="shared" si="84"/>
        <v xml:space="preserve"> </v>
      </c>
      <c r="DD179" s="172">
        <f t="shared" si="75"/>
        <v>1</v>
      </c>
    </row>
    <row r="180" spans="104:113" x14ac:dyDescent="0.25">
      <c r="DA180" s="172">
        <v>11</v>
      </c>
      <c r="DB180" s="32" t="str">
        <f t="shared" si="84"/>
        <v xml:space="preserve"> </v>
      </c>
      <c r="DD180" s="172">
        <f t="shared" si="75"/>
        <v>1</v>
      </c>
    </row>
    <row r="181" spans="104:113" x14ac:dyDescent="0.25">
      <c r="DA181" s="172">
        <v>12</v>
      </c>
      <c r="DB181" s="32" t="str">
        <f t="shared" si="84"/>
        <v xml:space="preserve"> </v>
      </c>
      <c r="DD181" s="172">
        <f t="shared" si="75"/>
        <v>1</v>
      </c>
    </row>
    <row r="182" spans="104:113" x14ac:dyDescent="0.25">
      <c r="DB182" s="196" t="str">
        <f>IF(DB169="","","----")</f>
        <v/>
      </c>
      <c r="DD182" s="172">
        <f t="shared" si="75"/>
        <v>1</v>
      </c>
    </row>
    <row r="183" spans="104:113" x14ac:dyDescent="0.25">
      <c r="DA183" s="172"/>
      <c r="DB183" s="32" t="str">
        <f>IF(DB184="","",CONCATENATE("Warband ",CZ184," ",DG183))</f>
        <v/>
      </c>
      <c r="DD183" s="172">
        <f t="shared" si="75"/>
        <v>1</v>
      </c>
      <c r="DG183" s="49" t="str">
        <f>CONCATENATE("   ",DH183,"/",DI183,IF(DH183&gt;DI183," !",""))</f>
        <v xml:space="preserve">   0/12</v>
      </c>
      <c r="DH183" s="172">
        <f t="shared" ref="DH183" si="85">INDEX($CB$1:$CU$1,CZ184)+DJ183</f>
        <v>0</v>
      </c>
      <c r="DI183" s="172">
        <f t="shared" ref="DI183" si="86">IF(OR(DB184=$CW$20,DB184=$CW$21,DB184=$CW$22,),0,12)</f>
        <v>12</v>
      </c>
    </row>
    <row r="184" spans="104:113" x14ac:dyDescent="0.25">
      <c r="CZ184" s="172">
        <v>13</v>
      </c>
      <c r="DA184" s="172" t="s">
        <v>278</v>
      </c>
      <c r="DB184" s="32" t="str">
        <f>T(LOOKUP(CZ184,$DM$1:$EF$1,$DM$2:$EF$2))</f>
        <v/>
      </c>
      <c r="DD184" s="172">
        <f t="shared" si="75"/>
        <v>1</v>
      </c>
    </row>
    <row r="185" spans="104:113" x14ac:dyDescent="0.25">
      <c r="DA185" s="172">
        <v>1</v>
      </c>
      <c r="DB185" s="32" t="str">
        <f t="shared" ref="DB185:DB196" si="87">T(CONCATENATE(LOOKUP(DA185,CN$3:CN$80,BC$3:BC$80)," ",LOOKUP(DA185,CN$3:CN$80,$CA$3:$CA$80)))</f>
        <v xml:space="preserve"> </v>
      </c>
      <c r="DD185" s="172">
        <f t="shared" si="75"/>
        <v>1</v>
      </c>
    </row>
    <row r="186" spans="104:113" x14ac:dyDescent="0.25">
      <c r="DA186" s="172">
        <v>2</v>
      </c>
      <c r="DB186" s="32" t="str">
        <f t="shared" si="87"/>
        <v xml:space="preserve"> </v>
      </c>
      <c r="DD186" s="172">
        <f t="shared" si="75"/>
        <v>1</v>
      </c>
    </row>
    <row r="187" spans="104:113" x14ac:dyDescent="0.25">
      <c r="DA187" s="172">
        <v>3</v>
      </c>
      <c r="DB187" s="32" t="str">
        <f t="shared" si="87"/>
        <v xml:space="preserve"> </v>
      </c>
      <c r="DD187" s="172">
        <f t="shared" si="75"/>
        <v>1</v>
      </c>
    </row>
    <row r="188" spans="104:113" x14ac:dyDescent="0.25">
      <c r="DA188" s="172">
        <v>4</v>
      </c>
      <c r="DB188" s="32" t="str">
        <f t="shared" si="87"/>
        <v xml:space="preserve"> </v>
      </c>
      <c r="DD188" s="172">
        <f t="shared" si="75"/>
        <v>1</v>
      </c>
    </row>
    <row r="189" spans="104:113" x14ac:dyDescent="0.25">
      <c r="DA189" s="172">
        <v>5</v>
      </c>
      <c r="DB189" s="32" t="str">
        <f t="shared" si="87"/>
        <v xml:space="preserve"> </v>
      </c>
      <c r="DD189" s="172">
        <f t="shared" si="75"/>
        <v>1</v>
      </c>
    </row>
    <row r="190" spans="104:113" x14ac:dyDescent="0.25">
      <c r="DA190" s="172">
        <v>6</v>
      </c>
      <c r="DB190" s="32" t="str">
        <f t="shared" si="87"/>
        <v xml:space="preserve"> </v>
      </c>
      <c r="DD190" s="172">
        <f t="shared" si="75"/>
        <v>1</v>
      </c>
    </row>
    <row r="191" spans="104:113" x14ac:dyDescent="0.25">
      <c r="DA191" s="172">
        <v>7</v>
      </c>
      <c r="DB191" s="32" t="str">
        <f t="shared" si="87"/>
        <v xml:space="preserve"> </v>
      </c>
      <c r="DD191" s="172">
        <f t="shared" si="75"/>
        <v>1</v>
      </c>
    </row>
    <row r="192" spans="104:113" x14ac:dyDescent="0.25">
      <c r="DA192" s="172">
        <v>8</v>
      </c>
      <c r="DB192" s="32" t="str">
        <f t="shared" si="87"/>
        <v xml:space="preserve"> </v>
      </c>
      <c r="DD192" s="172">
        <f t="shared" si="75"/>
        <v>1</v>
      </c>
    </row>
    <row r="193" spans="104:113" x14ac:dyDescent="0.25">
      <c r="DA193" s="172">
        <v>9</v>
      </c>
      <c r="DB193" s="32" t="str">
        <f t="shared" si="87"/>
        <v xml:space="preserve"> </v>
      </c>
      <c r="DD193" s="172">
        <f t="shared" si="75"/>
        <v>1</v>
      </c>
    </row>
    <row r="194" spans="104:113" x14ac:dyDescent="0.25">
      <c r="DA194" s="172">
        <v>10</v>
      </c>
      <c r="DB194" s="32" t="str">
        <f t="shared" si="87"/>
        <v xml:space="preserve"> </v>
      </c>
      <c r="DD194" s="172">
        <f t="shared" si="75"/>
        <v>1</v>
      </c>
    </row>
    <row r="195" spans="104:113" x14ac:dyDescent="0.25">
      <c r="DA195" s="172">
        <v>11</v>
      </c>
      <c r="DB195" s="32" t="str">
        <f t="shared" si="87"/>
        <v xml:space="preserve"> </v>
      </c>
      <c r="DD195" s="172">
        <f t="shared" si="75"/>
        <v>1</v>
      </c>
    </row>
    <row r="196" spans="104:113" x14ac:dyDescent="0.25">
      <c r="DA196" s="172">
        <v>12</v>
      </c>
      <c r="DB196" s="32" t="str">
        <f t="shared" si="87"/>
        <v xml:space="preserve"> </v>
      </c>
      <c r="DD196" s="172">
        <f t="shared" si="75"/>
        <v>1</v>
      </c>
    </row>
    <row r="197" spans="104:113" x14ac:dyDescent="0.25">
      <c r="DB197" s="196" t="str">
        <f>IF(DB184="","","----")</f>
        <v/>
      </c>
      <c r="DD197" s="172">
        <f t="shared" ref="DD197:DD260" si="88">IF(OR(DB196="",DB196=" "),DD196,DD196+1)</f>
        <v>1</v>
      </c>
    </row>
    <row r="198" spans="104:113" x14ac:dyDescent="0.25">
      <c r="DA198" s="172"/>
      <c r="DB198" s="32" t="str">
        <f>IF(DB199="","",CONCATENATE("Warband ",CZ199," ",DG198))</f>
        <v/>
      </c>
      <c r="DD198" s="172">
        <f t="shared" si="88"/>
        <v>1</v>
      </c>
      <c r="DG198" s="49" t="str">
        <f>CONCATENATE("   ",DH198,"/",DI198,IF(DH198&gt;DI198," !",""))</f>
        <v xml:space="preserve">   0/12</v>
      </c>
      <c r="DH198" s="172">
        <f t="shared" ref="DH198" si="89">INDEX($CB$1:$CU$1,CZ199)+DJ198</f>
        <v>0</v>
      </c>
      <c r="DI198" s="172">
        <f t="shared" ref="DI198" si="90">IF(OR(DB199=$CW$20,DB199=$CW$21,DB199=$CW$22,),0,12)</f>
        <v>12</v>
      </c>
    </row>
    <row r="199" spans="104:113" x14ac:dyDescent="0.25">
      <c r="CZ199" s="172">
        <v>14</v>
      </c>
      <c r="DA199" s="172" t="s">
        <v>278</v>
      </c>
      <c r="DB199" s="32" t="str">
        <f>T(LOOKUP(CZ199,$DM$1:$EF$1,$DM$2:$EF$2))</f>
        <v/>
      </c>
      <c r="DD199" s="172">
        <f t="shared" si="88"/>
        <v>1</v>
      </c>
    </row>
    <row r="200" spans="104:113" x14ac:dyDescent="0.25">
      <c r="DA200" s="172">
        <v>1</v>
      </c>
      <c r="DB200" s="32" t="str">
        <f t="shared" ref="DB200:DB211" si="91">T(CONCATENATE(LOOKUP(DA200,CO$3:CO$80,BD$3:BD$80)," ",LOOKUP(DA200,CO$3:CO$80,$CA$3:$CA$80)))</f>
        <v xml:space="preserve"> </v>
      </c>
      <c r="DD200" s="172">
        <f t="shared" si="88"/>
        <v>1</v>
      </c>
    </row>
    <row r="201" spans="104:113" x14ac:dyDescent="0.25">
      <c r="DA201" s="172">
        <v>2</v>
      </c>
      <c r="DB201" s="32" t="str">
        <f t="shared" si="91"/>
        <v xml:space="preserve"> </v>
      </c>
      <c r="DD201" s="172">
        <f t="shared" si="88"/>
        <v>1</v>
      </c>
    </row>
    <row r="202" spans="104:113" x14ac:dyDescent="0.25">
      <c r="DA202" s="172">
        <v>3</v>
      </c>
      <c r="DB202" s="32" t="str">
        <f t="shared" si="91"/>
        <v xml:space="preserve"> </v>
      </c>
      <c r="DD202" s="172">
        <f t="shared" si="88"/>
        <v>1</v>
      </c>
    </row>
    <row r="203" spans="104:113" x14ac:dyDescent="0.25">
      <c r="DA203" s="172">
        <v>4</v>
      </c>
      <c r="DB203" s="32" t="str">
        <f t="shared" si="91"/>
        <v xml:space="preserve"> </v>
      </c>
      <c r="DD203" s="172">
        <f t="shared" si="88"/>
        <v>1</v>
      </c>
    </row>
    <row r="204" spans="104:113" x14ac:dyDescent="0.25">
      <c r="DA204" s="172">
        <v>5</v>
      </c>
      <c r="DB204" s="32" t="str">
        <f t="shared" si="91"/>
        <v xml:space="preserve"> </v>
      </c>
      <c r="DD204" s="172">
        <f t="shared" si="88"/>
        <v>1</v>
      </c>
    </row>
    <row r="205" spans="104:113" x14ac:dyDescent="0.25">
      <c r="DA205" s="172">
        <v>6</v>
      </c>
      <c r="DB205" s="32" t="str">
        <f t="shared" si="91"/>
        <v xml:space="preserve"> </v>
      </c>
      <c r="DD205" s="172">
        <f t="shared" si="88"/>
        <v>1</v>
      </c>
    </row>
    <row r="206" spans="104:113" x14ac:dyDescent="0.25">
      <c r="DA206" s="172">
        <v>7</v>
      </c>
      <c r="DB206" s="32" t="str">
        <f t="shared" si="91"/>
        <v xml:space="preserve"> </v>
      </c>
      <c r="DD206" s="172">
        <f t="shared" si="88"/>
        <v>1</v>
      </c>
    </row>
    <row r="207" spans="104:113" x14ac:dyDescent="0.25">
      <c r="DA207" s="172">
        <v>8</v>
      </c>
      <c r="DB207" s="32" t="str">
        <f t="shared" si="91"/>
        <v xml:space="preserve"> </v>
      </c>
      <c r="DD207" s="172">
        <f t="shared" si="88"/>
        <v>1</v>
      </c>
    </row>
    <row r="208" spans="104:113" x14ac:dyDescent="0.25">
      <c r="DA208" s="172">
        <v>9</v>
      </c>
      <c r="DB208" s="32" t="str">
        <f t="shared" si="91"/>
        <v xml:space="preserve"> </v>
      </c>
      <c r="DD208" s="172">
        <f t="shared" si="88"/>
        <v>1</v>
      </c>
    </row>
    <row r="209" spans="104:113" x14ac:dyDescent="0.25">
      <c r="DA209" s="172">
        <v>10</v>
      </c>
      <c r="DB209" s="32" t="str">
        <f t="shared" si="91"/>
        <v xml:space="preserve"> </v>
      </c>
      <c r="DD209" s="172">
        <f t="shared" si="88"/>
        <v>1</v>
      </c>
    </row>
    <row r="210" spans="104:113" x14ac:dyDescent="0.25">
      <c r="DA210" s="172">
        <v>11</v>
      </c>
      <c r="DB210" s="32" t="str">
        <f t="shared" si="91"/>
        <v xml:space="preserve"> </v>
      </c>
      <c r="DD210" s="172">
        <f t="shared" si="88"/>
        <v>1</v>
      </c>
    </row>
    <row r="211" spans="104:113" x14ac:dyDescent="0.25">
      <c r="DA211" s="172">
        <v>12</v>
      </c>
      <c r="DB211" s="32" t="str">
        <f t="shared" si="91"/>
        <v xml:space="preserve"> </v>
      </c>
      <c r="DD211" s="172">
        <f t="shared" si="88"/>
        <v>1</v>
      </c>
    </row>
    <row r="212" spans="104:113" x14ac:dyDescent="0.25">
      <c r="DB212" s="196" t="str">
        <f>IF(DB199="","","----")</f>
        <v/>
      </c>
      <c r="DD212" s="172">
        <f t="shared" si="88"/>
        <v>1</v>
      </c>
    </row>
    <row r="213" spans="104:113" x14ac:dyDescent="0.25">
      <c r="DA213" s="172"/>
      <c r="DB213" s="32" t="str">
        <f>IF(DB214="","",CONCATENATE("Warband ",CZ214," ",DG213))</f>
        <v/>
      </c>
      <c r="DD213" s="172">
        <f t="shared" si="88"/>
        <v>1</v>
      </c>
      <c r="DG213" s="49" t="str">
        <f>CONCATENATE("   ",DH213,"/",DI213,IF(DH213&gt;DI213," !",""))</f>
        <v xml:space="preserve">   0/12</v>
      </c>
      <c r="DH213" s="172">
        <f t="shared" ref="DH213" si="92">INDEX($CB$1:$CU$1,CZ214)+DJ213</f>
        <v>0</v>
      </c>
      <c r="DI213" s="172">
        <f t="shared" ref="DI213" si="93">IF(OR(DB214=$CW$20,DB214=$CW$21,DB214=$CW$22,),0,12)</f>
        <v>12</v>
      </c>
    </row>
    <row r="214" spans="104:113" x14ac:dyDescent="0.25">
      <c r="CZ214" s="172">
        <v>15</v>
      </c>
      <c r="DA214" s="172" t="s">
        <v>278</v>
      </c>
      <c r="DB214" s="32" t="str">
        <f>T(LOOKUP(CZ214,$DM$1:$EF$1,$DM$2:$EF$2))</f>
        <v/>
      </c>
      <c r="DD214" s="172">
        <f t="shared" si="88"/>
        <v>1</v>
      </c>
    </row>
    <row r="215" spans="104:113" x14ac:dyDescent="0.25">
      <c r="DA215" s="172">
        <v>1</v>
      </c>
      <c r="DB215" s="32" t="str">
        <f t="shared" ref="DB215:DB226" si="94">T(CONCATENATE(LOOKUP(DA215,CP$3:CP$80,BE$3:BE$80)," ",LOOKUP(DA215,CP$3:CP$80,$CA$3:$CA$80)))</f>
        <v xml:space="preserve"> </v>
      </c>
      <c r="DD215" s="172">
        <f t="shared" si="88"/>
        <v>1</v>
      </c>
    </row>
    <row r="216" spans="104:113" x14ac:dyDescent="0.25">
      <c r="DA216" s="172">
        <v>2</v>
      </c>
      <c r="DB216" s="32" t="str">
        <f t="shared" si="94"/>
        <v xml:space="preserve"> </v>
      </c>
      <c r="DD216" s="172">
        <f t="shared" si="88"/>
        <v>1</v>
      </c>
    </row>
    <row r="217" spans="104:113" x14ac:dyDescent="0.25">
      <c r="DA217" s="172">
        <v>3</v>
      </c>
      <c r="DB217" s="32" t="str">
        <f t="shared" si="94"/>
        <v xml:space="preserve"> </v>
      </c>
      <c r="DD217" s="172">
        <f t="shared" si="88"/>
        <v>1</v>
      </c>
    </row>
    <row r="218" spans="104:113" x14ac:dyDescent="0.25">
      <c r="DA218" s="172">
        <v>4</v>
      </c>
      <c r="DB218" s="32" t="str">
        <f t="shared" si="94"/>
        <v xml:space="preserve"> </v>
      </c>
      <c r="DD218" s="172">
        <f t="shared" si="88"/>
        <v>1</v>
      </c>
    </row>
    <row r="219" spans="104:113" x14ac:dyDescent="0.25">
      <c r="DA219" s="172">
        <v>5</v>
      </c>
      <c r="DB219" s="32" t="str">
        <f t="shared" si="94"/>
        <v xml:space="preserve"> </v>
      </c>
      <c r="DD219" s="172">
        <f t="shared" si="88"/>
        <v>1</v>
      </c>
    </row>
    <row r="220" spans="104:113" x14ac:dyDescent="0.25">
      <c r="DA220" s="172">
        <v>6</v>
      </c>
      <c r="DB220" s="32" t="str">
        <f t="shared" si="94"/>
        <v xml:space="preserve"> </v>
      </c>
      <c r="DD220" s="172">
        <f t="shared" si="88"/>
        <v>1</v>
      </c>
    </row>
    <row r="221" spans="104:113" x14ac:dyDescent="0.25">
      <c r="DA221" s="172">
        <v>7</v>
      </c>
      <c r="DB221" s="32" t="str">
        <f t="shared" si="94"/>
        <v xml:space="preserve"> </v>
      </c>
      <c r="DD221" s="172">
        <f t="shared" si="88"/>
        <v>1</v>
      </c>
    </row>
    <row r="222" spans="104:113" x14ac:dyDescent="0.25">
      <c r="DA222" s="172">
        <v>8</v>
      </c>
      <c r="DB222" s="32" t="str">
        <f t="shared" si="94"/>
        <v xml:space="preserve"> </v>
      </c>
      <c r="DD222" s="172">
        <f t="shared" si="88"/>
        <v>1</v>
      </c>
    </row>
    <row r="223" spans="104:113" x14ac:dyDescent="0.25">
      <c r="DA223" s="172">
        <v>9</v>
      </c>
      <c r="DB223" s="32" t="str">
        <f t="shared" si="94"/>
        <v xml:space="preserve"> </v>
      </c>
      <c r="DD223" s="172">
        <f t="shared" si="88"/>
        <v>1</v>
      </c>
    </row>
    <row r="224" spans="104:113" x14ac:dyDescent="0.25">
      <c r="DA224" s="172">
        <v>10</v>
      </c>
      <c r="DB224" s="32" t="str">
        <f t="shared" si="94"/>
        <v xml:space="preserve"> </v>
      </c>
      <c r="DD224" s="172">
        <f t="shared" si="88"/>
        <v>1</v>
      </c>
    </row>
    <row r="225" spans="104:113" x14ac:dyDescent="0.25">
      <c r="DA225" s="172">
        <v>11</v>
      </c>
      <c r="DB225" s="32" t="str">
        <f t="shared" si="94"/>
        <v xml:space="preserve"> </v>
      </c>
      <c r="DD225" s="172">
        <f t="shared" si="88"/>
        <v>1</v>
      </c>
    </row>
    <row r="226" spans="104:113" x14ac:dyDescent="0.25">
      <c r="DA226" s="172">
        <v>12</v>
      </c>
      <c r="DB226" s="32" t="str">
        <f t="shared" si="94"/>
        <v xml:space="preserve"> </v>
      </c>
      <c r="DD226" s="172">
        <f t="shared" si="88"/>
        <v>1</v>
      </c>
    </row>
    <row r="227" spans="104:113" x14ac:dyDescent="0.25">
      <c r="DB227" s="196" t="str">
        <f>IF(DB214="","","----")</f>
        <v/>
      </c>
      <c r="DD227" s="172">
        <f t="shared" si="88"/>
        <v>1</v>
      </c>
    </row>
    <row r="228" spans="104:113" x14ac:dyDescent="0.25">
      <c r="DA228" s="172"/>
      <c r="DB228" s="32" t="str">
        <f>IF(DB229="","",CONCATENATE("Warband ",CZ229," ",DG228))</f>
        <v/>
      </c>
      <c r="DD228" s="172">
        <f t="shared" si="88"/>
        <v>1</v>
      </c>
      <c r="DG228" s="49" t="str">
        <f>CONCATENATE("   ",DH228,"/",DI228,IF(DH228&gt;DI228," !",""))</f>
        <v xml:space="preserve">   0/12</v>
      </c>
      <c r="DH228" s="172">
        <f t="shared" ref="DH228" si="95">INDEX($CB$1:$CU$1,CZ229)+DJ228</f>
        <v>0</v>
      </c>
      <c r="DI228" s="172">
        <f t="shared" ref="DI228" si="96">IF(OR(DB229=$CW$20,DB229=$CW$21,DB229=$CW$22,),0,12)</f>
        <v>12</v>
      </c>
    </row>
    <row r="229" spans="104:113" x14ac:dyDescent="0.25">
      <c r="CZ229" s="172">
        <v>16</v>
      </c>
      <c r="DA229" s="172" t="s">
        <v>278</v>
      </c>
      <c r="DB229" s="32" t="str">
        <f>T(LOOKUP(CZ229,$DM$1:$EF$1,$DM$2:$EF$2))</f>
        <v/>
      </c>
      <c r="DD229" s="172">
        <f t="shared" si="88"/>
        <v>1</v>
      </c>
    </row>
    <row r="230" spans="104:113" x14ac:dyDescent="0.25">
      <c r="DA230" s="172">
        <v>1</v>
      </c>
      <c r="DB230" s="32" t="str">
        <f t="shared" ref="DB230:DB241" si="97">T(CONCATENATE(LOOKUP(DA230,CQ$3:CQ$80,BF$3:BF$80)," ",LOOKUP(DA230,CQ$3:CQ$80,$CA$3:$CA$80)))</f>
        <v xml:space="preserve"> </v>
      </c>
      <c r="DD230" s="172">
        <f t="shared" si="88"/>
        <v>1</v>
      </c>
    </row>
    <row r="231" spans="104:113" x14ac:dyDescent="0.25">
      <c r="DA231" s="172">
        <v>2</v>
      </c>
      <c r="DB231" s="32" t="str">
        <f t="shared" si="97"/>
        <v xml:space="preserve"> </v>
      </c>
      <c r="DD231" s="172">
        <f t="shared" si="88"/>
        <v>1</v>
      </c>
    </row>
    <row r="232" spans="104:113" x14ac:dyDescent="0.25">
      <c r="DA232" s="172">
        <v>3</v>
      </c>
      <c r="DB232" s="32" t="str">
        <f t="shared" si="97"/>
        <v xml:space="preserve"> </v>
      </c>
      <c r="DD232" s="172">
        <f t="shared" si="88"/>
        <v>1</v>
      </c>
    </row>
    <row r="233" spans="104:113" x14ac:dyDescent="0.25">
      <c r="DA233" s="172">
        <v>4</v>
      </c>
      <c r="DB233" s="32" t="str">
        <f t="shared" si="97"/>
        <v xml:space="preserve"> </v>
      </c>
      <c r="DD233" s="172">
        <f t="shared" si="88"/>
        <v>1</v>
      </c>
    </row>
    <row r="234" spans="104:113" x14ac:dyDescent="0.25">
      <c r="DA234" s="172">
        <v>5</v>
      </c>
      <c r="DB234" s="32" t="str">
        <f t="shared" si="97"/>
        <v xml:space="preserve"> </v>
      </c>
      <c r="DD234" s="172">
        <f t="shared" si="88"/>
        <v>1</v>
      </c>
    </row>
    <row r="235" spans="104:113" x14ac:dyDescent="0.25">
      <c r="DA235" s="172">
        <v>6</v>
      </c>
      <c r="DB235" s="32" t="str">
        <f t="shared" si="97"/>
        <v xml:space="preserve"> </v>
      </c>
      <c r="DD235" s="172">
        <f t="shared" si="88"/>
        <v>1</v>
      </c>
    </row>
    <row r="236" spans="104:113" x14ac:dyDescent="0.25">
      <c r="DA236" s="172">
        <v>7</v>
      </c>
      <c r="DB236" s="32" t="str">
        <f t="shared" si="97"/>
        <v xml:space="preserve"> </v>
      </c>
      <c r="DD236" s="172">
        <f t="shared" si="88"/>
        <v>1</v>
      </c>
    </row>
    <row r="237" spans="104:113" x14ac:dyDescent="0.25">
      <c r="DA237" s="172">
        <v>8</v>
      </c>
      <c r="DB237" s="32" t="str">
        <f t="shared" si="97"/>
        <v xml:space="preserve"> </v>
      </c>
      <c r="DD237" s="172">
        <f t="shared" si="88"/>
        <v>1</v>
      </c>
    </row>
    <row r="238" spans="104:113" x14ac:dyDescent="0.25">
      <c r="DA238" s="172">
        <v>9</v>
      </c>
      <c r="DB238" s="32" t="str">
        <f t="shared" si="97"/>
        <v xml:space="preserve"> </v>
      </c>
      <c r="DD238" s="172">
        <f t="shared" si="88"/>
        <v>1</v>
      </c>
    </row>
    <row r="239" spans="104:113" x14ac:dyDescent="0.25">
      <c r="DA239" s="172">
        <v>10</v>
      </c>
      <c r="DB239" s="32" t="str">
        <f t="shared" si="97"/>
        <v xml:space="preserve"> </v>
      </c>
      <c r="DD239" s="172">
        <f t="shared" si="88"/>
        <v>1</v>
      </c>
    </row>
    <row r="240" spans="104:113" x14ac:dyDescent="0.25">
      <c r="DA240" s="172">
        <v>11</v>
      </c>
      <c r="DB240" s="32" t="str">
        <f t="shared" si="97"/>
        <v xml:space="preserve"> </v>
      </c>
      <c r="DD240" s="172">
        <f t="shared" si="88"/>
        <v>1</v>
      </c>
    </row>
    <row r="241" spans="104:113" x14ac:dyDescent="0.25">
      <c r="DA241" s="172">
        <v>12</v>
      </c>
      <c r="DB241" s="32" t="str">
        <f t="shared" si="97"/>
        <v xml:space="preserve"> </v>
      </c>
      <c r="DD241" s="172">
        <f t="shared" si="88"/>
        <v>1</v>
      </c>
    </row>
    <row r="242" spans="104:113" x14ac:dyDescent="0.25">
      <c r="DB242" s="196" t="str">
        <f>IF(DB229="","","----")</f>
        <v/>
      </c>
      <c r="DD242" s="172">
        <f t="shared" si="88"/>
        <v>1</v>
      </c>
    </row>
    <row r="243" spans="104:113" x14ac:dyDescent="0.25">
      <c r="DA243" s="172"/>
      <c r="DB243" s="32" t="str">
        <f>IF(DB244="","",CONCATENATE("Warband ",CZ244," ",DG243))</f>
        <v/>
      </c>
      <c r="DD243" s="172">
        <f t="shared" si="88"/>
        <v>1</v>
      </c>
      <c r="DG243" s="49" t="str">
        <f>CONCATENATE("   ",DH243,"/",DI243,IF(DH243&gt;DI243," !",""))</f>
        <v xml:space="preserve">   0/12</v>
      </c>
      <c r="DH243" s="172">
        <f t="shared" ref="DH243" si="98">INDEX($CB$1:$CU$1,CZ244)+DJ243</f>
        <v>0</v>
      </c>
      <c r="DI243" s="172">
        <f t="shared" ref="DI243" si="99">IF(OR(DB244=$CW$20,DB244=$CW$21,DB244=$CW$22,),0,12)</f>
        <v>12</v>
      </c>
    </row>
    <row r="244" spans="104:113" x14ac:dyDescent="0.25">
      <c r="CZ244" s="172">
        <v>17</v>
      </c>
      <c r="DA244" s="172" t="s">
        <v>278</v>
      </c>
      <c r="DB244" s="32" t="str">
        <f>T(LOOKUP(CZ244,$DM$1:$EF$1,$DM$2:$EF$2))</f>
        <v/>
      </c>
      <c r="DD244" s="172">
        <f t="shared" si="88"/>
        <v>1</v>
      </c>
    </row>
    <row r="245" spans="104:113" x14ac:dyDescent="0.25">
      <c r="DA245" s="172">
        <v>1</v>
      </c>
      <c r="DB245" s="32" t="str">
        <f t="shared" ref="DB245:DB256" si="100">T(CONCATENATE(LOOKUP(DA245,CR$3:CR$80,BG$3:BG$80)," ",LOOKUP(DA245,CR$3:CR$80,$CA$3:$CA$80)))</f>
        <v xml:space="preserve"> </v>
      </c>
      <c r="DD245" s="172">
        <f t="shared" si="88"/>
        <v>1</v>
      </c>
    </row>
    <row r="246" spans="104:113" x14ac:dyDescent="0.25">
      <c r="DA246" s="172">
        <v>2</v>
      </c>
      <c r="DB246" s="32" t="str">
        <f t="shared" si="100"/>
        <v xml:space="preserve"> </v>
      </c>
      <c r="DD246" s="172">
        <f t="shared" si="88"/>
        <v>1</v>
      </c>
    </row>
    <row r="247" spans="104:113" x14ac:dyDescent="0.25">
      <c r="DA247" s="172">
        <v>3</v>
      </c>
      <c r="DB247" s="32" t="str">
        <f t="shared" si="100"/>
        <v xml:space="preserve"> </v>
      </c>
      <c r="DD247" s="172">
        <f t="shared" si="88"/>
        <v>1</v>
      </c>
    </row>
    <row r="248" spans="104:113" x14ac:dyDescent="0.25">
      <c r="DA248" s="172">
        <v>4</v>
      </c>
      <c r="DB248" s="32" t="str">
        <f t="shared" si="100"/>
        <v xml:space="preserve"> </v>
      </c>
      <c r="DD248" s="172">
        <f t="shared" si="88"/>
        <v>1</v>
      </c>
    </row>
    <row r="249" spans="104:113" x14ac:dyDescent="0.25">
      <c r="DA249" s="172">
        <v>5</v>
      </c>
      <c r="DB249" s="32" t="str">
        <f t="shared" si="100"/>
        <v xml:space="preserve"> </v>
      </c>
      <c r="DD249" s="172">
        <f t="shared" si="88"/>
        <v>1</v>
      </c>
    </row>
    <row r="250" spans="104:113" x14ac:dyDescent="0.25">
      <c r="DA250" s="172">
        <v>6</v>
      </c>
      <c r="DB250" s="32" t="str">
        <f t="shared" si="100"/>
        <v xml:space="preserve"> </v>
      </c>
      <c r="DD250" s="172">
        <f t="shared" si="88"/>
        <v>1</v>
      </c>
    </row>
    <row r="251" spans="104:113" x14ac:dyDescent="0.25">
      <c r="DA251" s="172">
        <v>7</v>
      </c>
      <c r="DB251" s="32" t="str">
        <f t="shared" si="100"/>
        <v xml:space="preserve"> </v>
      </c>
      <c r="DD251" s="172">
        <f t="shared" si="88"/>
        <v>1</v>
      </c>
    </row>
    <row r="252" spans="104:113" x14ac:dyDescent="0.25">
      <c r="DA252" s="172">
        <v>8</v>
      </c>
      <c r="DB252" s="32" t="str">
        <f t="shared" si="100"/>
        <v xml:space="preserve"> </v>
      </c>
      <c r="DD252" s="172">
        <f t="shared" si="88"/>
        <v>1</v>
      </c>
    </row>
    <row r="253" spans="104:113" x14ac:dyDescent="0.25">
      <c r="DA253" s="172">
        <v>9</v>
      </c>
      <c r="DB253" s="32" t="str">
        <f t="shared" si="100"/>
        <v xml:space="preserve"> </v>
      </c>
      <c r="DD253" s="172">
        <f t="shared" si="88"/>
        <v>1</v>
      </c>
    </row>
    <row r="254" spans="104:113" x14ac:dyDescent="0.25">
      <c r="DA254" s="172">
        <v>10</v>
      </c>
      <c r="DB254" s="32" t="str">
        <f t="shared" si="100"/>
        <v xml:space="preserve"> </v>
      </c>
      <c r="DD254" s="172">
        <f t="shared" si="88"/>
        <v>1</v>
      </c>
    </row>
    <row r="255" spans="104:113" x14ac:dyDescent="0.25">
      <c r="DA255" s="172">
        <v>11</v>
      </c>
      <c r="DB255" s="32" t="str">
        <f t="shared" si="100"/>
        <v xml:space="preserve"> </v>
      </c>
      <c r="DD255" s="172">
        <f t="shared" si="88"/>
        <v>1</v>
      </c>
    </row>
    <row r="256" spans="104:113" x14ac:dyDescent="0.25">
      <c r="DA256" s="172">
        <v>12</v>
      </c>
      <c r="DB256" s="32" t="str">
        <f t="shared" si="100"/>
        <v xml:space="preserve"> </v>
      </c>
      <c r="DD256" s="172">
        <f t="shared" si="88"/>
        <v>1</v>
      </c>
    </row>
    <row r="257" spans="104:113" x14ac:dyDescent="0.25">
      <c r="DB257" s="196" t="str">
        <f>IF(DB244="","","----")</f>
        <v/>
      </c>
      <c r="DD257" s="172">
        <f t="shared" si="88"/>
        <v>1</v>
      </c>
    </row>
    <row r="258" spans="104:113" x14ac:dyDescent="0.25">
      <c r="DA258" s="172"/>
      <c r="DB258" s="32" t="str">
        <f>IF(DB259="","",CONCATENATE("Warband ",CZ259," ",DG258))</f>
        <v/>
      </c>
      <c r="DD258" s="172">
        <f t="shared" si="88"/>
        <v>1</v>
      </c>
      <c r="DG258" s="49" t="str">
        <f>CONCATENATE("   ",DH258,"/",DI258,IF(DH258&gt;DI258," !",""))</f>
        <v xml:space="preserve">   0/12</v>
      </c>
      <c r="DH258" s="172">
        <f t="shared" ref="DH258" si="101">INDEX($CB$1:$CU$1,CZ259)+DJ258</f>
        <v>0</v>
      </c>
      <c r="DI258" s="172">
        <f t="shared" ref="DI258" si="102">IF(OR(DB259=$CW$20,DB259=$CW$21,DB259=$CW$22,),0,12)</f>
        <v>12</v>
      </c>
    </row>
    <row r="259" spans="104:113" x14ac:dyDescent="0.25">
      <c r="CZ259" s="172">
        <v>18</v>
      </c>
      <c r="DA259" s="172" t="s">
        <v>278</v>
      </c>
      <c r="DB259" s="32" t="str">
        <f>T(LOOKUP(CZ259,$DM$1:$EF$1,$DM$2:$EF$2))</f>
        <v/>
      </c>
      <c r="DD259" s="172">
        <f t="shared" si="88"/>
        <v>1</v>
      </c>
    </row>
    <row r="260" spans="104:113" x14ac:dyDescent="0.25">
      <c r="DA260" s="172">
        <v>1</v>
      </c>
      <c r="DB260" s="32" t="str">
        <f t="shared" ref="DB260:DB271" si="103">T(CONCATENATE(LOOKUP(DA260,CS$3:CS$80,BH$3:BH$80)," ",LOOKUP(DA260,CS$3:CS$80,$CA$3:$CA$80)))</f>
        <v xml:space="preserve"> </v>
      </c>
      <c r="DD260" s="172">
        <f t="shared" si="88"/>
        <v>1</v>
      </c>
    </row>
    <row r="261" spans="104:113" x14ac:dyDescent="0.25">
      <c r="DA261" s="172">
        <v>2</v>
      </c>
      <c r="DB261" s="32" t="str">
        <f t="shared" si="103"/>
        <v xml:space="preserve"> </v>
      </c>
      <c r="DD261" s="172">
        <f t="shared" ref="DD261:DD302" si="104">IF(OR(DB260="",DB260=" "),DD260,DD260+1)</f>
        <v>1</v>
      </c>
    </row>
    <row r="262" spans="104:113" x14ac:dyDescent="0.25">
      <c r="DA262" s="172">
        <v>3</v>
      </c>
      <c r="DB262" s="32" t="str">
        <f t="shared" si="103"/>
        <v xml:space="preserve"> </v>
      </c>
      <c r="DD262" s="172">
        <f t="shared" si="104"/>
        <v>1</v>
      </c>
    </row>
    <row r="263" spans="104:113" x14ac:dyDescent="0.25">
      <c r="DA263" s="172">
        <v>4</v>
      </c>
      <c r="DB263" s="32" t="str">
        <f t="shared" si="103"/>
        <v xml:space="preserve"> </v>
      </c>
      <c r="DD263" s="172">
        <f t="shared" si="104"/>
        <v>1</v>
      </c>
    </row>
    <row r="264" spans="104:113" x14ac:dyDescent="0.25">
      <c r="DA264" s="172">
        <v>5</v>
      </c>
      <c r="DB264" s="32" t="str">
        <f t="shared" si="103"/>
        <v xml:space="preserve"> </v>
      </c>
      <c r="DD264" s="172">
        <f t="shared" si="104"/>
        <v>1</v>
      </c>
    </row>
    <row r="265" spans="104:113" x14ac:dyDescent="0.25">
      <c r="DA265" s="172">
        <v>6</v>
      </c>
      <c r="DB265" s="32" t="str">
        <f t="shared" si="103"/>
        <v xml:space="preserve"> </v>
      </c>
      <c r="DD265" s="172">
        <f t="shared" si="104"/>
        <v>1</v>
      </c>
    </row>
    <row r="266" spans="104:113" x14ac:dyDescent="0.25">
      <c r="DA266" s="172">
        <v>7</v>
      </c>
      <c r="DB266" s="32" t="str">
        <f t="shared" si="103"/>
        <v xml:space="preserve"> </v>
      </c>
      <c r="DD266" s="172">
        <f t="shared" si="104"/>
        <v>1</v>
      </c>
    </row>
    <row r="267" spans="104:113" x14ac:dyDescent="0.25">
      <c r="DA267" s="172">
        <v>8</v>
      </c>
      <c r="DB267" s="32" t="str">
        <f t="shared" si="103"/>
        <v xml:space="preserve"> </v>
      </c>
      <c r="DD267" s="172">
        <f t="shared" si="104"/>
        <v>1</v>
      </c>
    </row>
    <row r="268" spans="104:113" x14ac:dyDescent="0.25">
      <c r="DA268" s="172">
        <v>9</v>
      </c>
      <c r="DB268" s="32" t="str">
        <f t="shared" si="103"/>
        <v xml:space="preserve"> </v>
      </c>
      <c r="DD268" s="172">
        <f t="shared" si="104"/>
        <v>1</v>
      </c>
    </row>
    <row r="269" spans="104:113" x14ac:dyDescent="0.25">
      <c r="DA269" s="172">
        <v>10</v>
      </c>
      <c r="DB269" s="32" t="str">
        <f t="shared" si="103"/>
        <v xml:space="preserve"> </v>
      </c>
      <c r="DD269" s="172">
        <f t="shared" si="104"/>
        <v>1</v>
      </c>
    </row>
    <row r="270" spans="104:113" x14ac:dyDescent="0.25">
      <c r="DA270" s="172">
        <v>11</v>
      </c>
      <c r="DB270" s="32" t="str">
        <f t="shared" si="103"/>
        <v xml:space="preserve"> </v>
      </c>
      <c r="DD270" s="172">
        <f t="shared" si="104"/>
        <v>1</v>
      </c>
    </row>
    <row r="271" spans="104:113" x14ac:dyDescent="0.25">
      <c r="DA271" s="172">
        <v>12</v>
      </c>
      <c r="DB271" s="32" t="str">
        <f t="shared" si="103"/>
        <v xml:space="preserve"> </v>
      </c>
      <c r="DD271" s="172">
        <f t="shared" si="104"/>
        <v>1</v>
      </c>
    </row>
    <row r="272" spans="104:113" x14ac:dyDescent="0.25">
      <c r="DB272" s="196" t="str">
        <f>IF(DB259="","","----")</f>
        <v/>
      </c>
      <c r="DD272" s="172">
        <f t="shared" si="104"/>
        <v>1</v>
      </c>
    </row>
    <row r="273" spans="104:113" x14ac:dyDescent="0.25">
      <c r="DA273" s="172"/>
      <c r="DB273" s="32" t="str">
        <f>IF(DB274="","",CONCATENATE("Warband ",CZ274," ",DG273))</f>
        <v/>
      </c>
      <c r="DD273" s="172">
        <f t="shared" si="104"/>
        <v>1</v>
      </c>
      <c r="DG273" s="49" t="str">
        <f>CONCATENATE("   ",DH273,"/",DI273,IF(DH273&gt;DI273," !",""))</f>
        <v xml:space="preserve">   0/12</v>
      </c>
      <c r="DH273" s="172">
        <f t="shared" ref="DH273" si="105">INDEX($CB$1:$CU$1,CZ274)+DJ273</f>
        <v>0</v>
      </c>
      <c r="DI273" s="172">
        <f t="shared" ref="DI273" si="106">IF(OR(DB274=$CW$20,DB274=$CW$21,DB274=$CW$22,),0,12)</f>
        <v>12</v>
      </c>
    </row>
    <row r="274" spans="104:113" x14ac:dyDescent="0.25">
      <c r="CZ274" s="172">
        <v>19</v>
      </c>
      <c r="DA274" s="172" t="s">
        <v>278</v>
      </c>
      <c r="DB274" s="32" t="str">
        <f>T(LOOKUP(CZ274,$DM$1:$EF$1,$DM$2:$EF$2))</f>
        <v/>
      </c>
      <c r="DD274" s="172">
        <f t="shared" si="104"/>
        <v>1</v>
      </c>
    </row>
    <row r="275" spans="104:113" x14ac:dyDescent="0.25">
      <c r="DA275" s="172">
        <v>1</v>
      </c>
      <c r="DB275" s="32" t="str">
        <f t="shared" ref="DB275:DB286" si="107">T(CONCATENATE(LOOKUP(DA275,CT$3:CT$80,BI$3:BI$80)," ",LOOKUP(DA275,CT$3:CT$80,$CA$3:$CA$80)))</f>
        <v xml:space="preserve"> </v>
      </c>
      <c r="DD275" s="172">
        <f t="shared" si="104"/>
        <v>1</v>
      </c>
    </row>
    <row r="276" spans="104:113" x14ac:dyDescent="0.25">
      <c r="DA276" s="172">
        <v>2</v>
      </c>
      <c r="DB276" s="32" t="str">
        <f t="shared" si="107"/>
        <v xml:space="preserve"> </v>
      </c>
      <c r="DD276" s="172">
        <f t="shared" si="104"/>
        <v>1</v>
      </c>
    </row>
    <row r="277" spans="104:113" x14ac:dyDescent="0.25">
      <c r="DA277" s="172">
        <v>3</v>
      </c>
      <c r="DB277" s="32" t="str">
        <f t="shared" si="107"/>
        <v xml:space="preserve"> </v>
      </c>
      <c r="DD277" s="172">
        <f t="shared" si="104"/>
        <v>1</v>
      </c>
    </row>
    <row r="278" spans="104:113" x14ac:dyDescent="0.25">
      <c r="DA278" s="172">
        <v>4</v>
      </c>
      <c r="DB278" s="32" t="str">
        <f t="shared" si="107"/>
        <v xml:space="preserve"> </v>
      </c>
      <c r="DD278" s="172">
        <f t="shared" si="104"/>
        <v>1</v>
      </c>
    </row>
    <row r="279" spans="104:113" x14ac:dyDescent="0.25">
      <c r="DA279" s="172">
        <v>5</v>
      </c>
      <c r="DB279" s="32" t="str">
        <f t="shared" si="107"/>
        <v xml:space="preserve"> </v>
      </c>
      <c r="DD279" s="172">
        <f t="shared" si="104"/>
        <v>1</v>
      </c>
    </row>
    <row r="280" spans="104:113" x14ac:dyDescent="0.25">
      <c r="DA280" s="172">
        <v>6</v>
      </c>
      <c r="DB280" s="32" t="str">
        <f t="shared" si="107"/>
        <v xml:space="preserve"> </v>
      </c>
      <c r="DD280" s="172">
        <f t="shared" si="104"/>
        <v>1</v>
      </c>
    </row>
    <row r="281" spans="104:113" x14ac:dyDescent="0.25">
      <c r="DA281" s="172">
        <v>7</v>
      </c>
      <c r="DB281" s="32" t="str">
        <f t="shared" si="107"/>
        <v xml:space="preserve"> </v>
      </c>
      <c r="DD281" s="172">
        <f t="shared" si="104"/>
        <v>1</v>
      </c>
    </row>
    <row r="282" spans="104:113" x14ac:dyDescent="0.25">
      <c r="DA282" s="172">
        <v>8</v>
      </c>
      <c r="DB282" s="32" t="str">
        <f t="shared" si="107"/>
        <v xml:space="preserve"> </v>
      </c>
      <c r="DD282" s="172">
        <f t="shared" si="104"/>
        <v>1</v>
      </c>
    </row>
    <row r="283" spans="104:113" x14ac:dyDescent="0.25">
      <c r="DA283" s="172">
        <v>9</v>
      </c>
      <c r="DB283" s="32" t="str">
        <f t="shared" si="107"/>
        <v xml:space="preserve"> </v>
      </c>
      <c r="DD283" s="172">
        <f t="shared" si="104"/>
        <v>1</v>
      </c>
    </row>
    <row r="284" spans="104:113" x14ac:dyDescent="0.25">
      <c r="DA284" s="172">
        <v>10</v>
      </c>
      <c r="DB284" s="32" t="str">
        <f t="shared" si="107"/>
        <v xml:space="preserve"> </v>
      </c>
      <c r="DD284" s="172">
        <f t="shared" si="104"/>
        <v>1</v>
      </c>
    </row>
    <row r="285" spans="104:113" x14ac:dyDescent="0.25">
      <c r="DA285" s="172">
        <v>11</v>
      </c>
      <c r="DB285" s="32" t="str">
        <f t="shared" si="107"/>
        <v xml:space="preserve"> </v>
      </c>
      <c r="DD285" s="172">
        <f t="shared" si="104"/>
        <v>1</v>
      </c>
    </row>
    <row r="286" spans="104:113" x14ac:dyDescent="0.25">
      <c r="DA286" s="172">
        <v>12</v>
      </c>
      <c r="DB286" s="32" t="str">
        <f t="shared" si="107"/>
        <v xml:space="preserve"> </v>
      </c>
      <c r="DD286" s="172">
        <f t="shared" si="104"/>
        <v>1</v>
      </c>
    </row>
    <row r="287" spans="104:113" x14ac:dyDescent="0.25">
      <c r="DB287" s="196" t="str">
        <f>IF(DB274="","","----")</f>
        <v/>
      </c>
      <c r="DD287" s="172">
        <f t="shared" si="104"/>
        <v>1</v>
      </c>
    </row>
    <row r="288" spans="104:113" x14ac:dyDescent="0.25">
      <c r="DA288" s="172"/>
      <c r="DB288" s="32" t="str">
        <f>IF(DB289="","",CONCATENATE("Warband ",CZ289," ",DG288))</f>
        <v/>
      </c>
      <c r="DD288" s="172">
        <f t="shared" si="104"/>
        <v>1</v>
      </c>
      <c r="DG288" s="49" t="str">
        <f>CONCATENATE("   ",DH288,"/",DI288,IF(DH288&gt;DI288," !",""))</f>
        <v xml:space="preserve">   0/12</v>
      </c>
      <c r="DH288" s="172">
        <f t="shared" ref="DH288" si="108">INDEX($CB$1:$CU$1,CZ289)+DJ288</f>
        <v>0</v>
      </c>
      <c r="DI288" s="172">
        <f t="shared" ref="DI288" si="109">IF(OR(DB289=$CW$20,DB289=$CW$21,DB289=$CW$22,),0,12)</f>
        <v>12</v>
      </c>
    </row>
    <row r="289" spans="104:108" x14ac:dyDescent="0.25">
      <c r="CZ289" s="172">
        <v>20</v>
      </c>
      <c r="DA289" s="172" t="s">
        <v>278</v>
      </c>
      <c r="DB289" s="32" t="str">
        <f>T(LOOKUP(CZ289,$DM$1:$EF$1,$DM$2:$EF$2))</f>
        <v/>
      </c>
      <c r="DD289" s="172">
        <f t="shared" si="104"/>
        <v>1</v>
      </c>
    </row>
    <row r="290" spans="104:108" x14ac:dyDescent="0.25">
      <c r="DA290" s="172">
        <v>1</v>
      </c>
      <c r="DB290" s="32" t="str">
        <f t="shared" ref="DB290:DB301" si="110">T(CONCATENATE(LOOKUP(DA290,CU$3:CU$80,BJ$3:BJ$80)," ",LOOKUP(DA290,CU$3:CU$80,$CA$3:$CA$80)))</f>
        <v xml:space="preserve"> </v>
      </c>
      <c r="DD290" s="172">
        <f t="shared" si="104"/>
        <v>1</v>
      </c>
    </row>
    <row r="291" spans="104:108" x14ac:dyDescent="0.25">
      <c r="DA291" s="172">
        <v>2</v>
      </c>
      <c r="DB291" s="32" t="str">
        <f t="shared" si="110"/>
        <v xml:space="preserve"> </v>
      </c>
      <c r="DD291" s="172">
        <f t="shared" si="104"/>
        <v>1</v>
      </c>
    </row>
    <row r="292" spans="104:108" x14ac:dyDescent="0.25">
      <c r="DA292" s="172">
        <v>3</v>
      </c>
      <c r="DB292" s="32" t="str">
        <f t="shared" si="110"/>
        <v xml:space="preserve"> </v>
      </c>
      <c r="DD292" s="172">
        <f t="shared" si="104"/>
        <v>1</v>
      </c>
    </row>
    <row r="293" spans="104:108" x14ac:dyDescent="0.25">
      <c r="DA293" s="172">
        <v>4</v>
      </c>
      <c r="DB293" s="32" t="str">
        <f t="shared" si="110"/>
        <v xml:space="preserve"> </v>
      </c>
      <c r="DD293" s="172">
        <f t="shared" si="104"/>
        <v>1</v>
      </c>
    </row>
    <row r="294" spans="104:108" x14ac:dyDescent="0.25">
      <c r="DA294" s="172">
        <v>5</v>
      </c>
      <c r="DB294" s="32" t="str">
        <f t="shared" si="110"/>
        <v xml:space="preserve"> </v>
      </c>
      <c r="DD294" s="172">
        <f t="shared" si="104"/>
        <v>1</v>
      </c>
    </row>
    <row r="295" spans="104:108" x14ac:dyDescent="0.25">
      <c r="DA295" s="172">
        <v>6</v>
      </c>
      <c r="DB295" s="32" t="str">
        <f t="shared" si="110"/>
        <v xml:space="preserve"> </v>
      </c>
      <c r="DD295" s="172">
        <f t="shared" si="104"/>
        <v>1</v>
      </c>
    </row>
    <row r="296" spans="104:108" x14ac:dyDescent="0.25">
      <c r="DA296" s="172">
        <v>7</v>
      </c>
      <c r="DB296" s="32" t="str">
        <f t="shared" si="110"/>
        <v xml:space="preserve"> </v>
      </c>
      <c r="DD296" s="172">
        <f t="shared" si="104"/>
        <v>1</v>
      </c>
    </row>
    <row r="297" spans="104:108" x14ac:dyDescent="0.25">
      <c r="DA297" s="172">
        <v>8</v>
      </c>
      <c r="DB297" s="32" t="str">
        <f t="shared" si="110"/>
        <v xml:space="preserve"> </v>
      </c>
      <c r="DD297" s="172">
        <f t="shared" si="104"/>
        <v>1</v>
      </c>
    </row>
    <row r="298" spans="104:108" x14ac:dyDescent="0.25">
      <c r="DA298" s="172">
        <v>9</v>
      </c>
      <c r="DB298" s="32" t="str">
        <f t="shared" si="110"/>
        <v xml:space="preserve"> </v>
      </c>
      <c r="DD298" s="172">
        <f t="shared" si="104"/>
        <v>1</v>
      </c>
    </row>
    <row r="299" spans="104:108" x14ac:dyDescent="0.25">
      <c r="DA299" s="172">
        <v>10</v>
      </c>
      <c r="DB299" s="32" t="str">
        <f t="shared" si="110"/>
        <v xml:space="preserve"> </v>
      </c>
      <c r="DD299" s="172">
        <f t="shared" si="104"/>
        <v>1</v>
      </c>
    </row>
    <row r="300" spans="104:108" x14ac:dyDescent="0.25">
      <c r="DA300" s="172">
        <v>11</v>
      </c>
      <c r="DB300" s="32" t="str">
        <f t="shared" si="110"/>
        <v xml:space="preserve"> </v>
      </c>
      <c r="DD300" s="172">
        <f t="shared" si="104"/>
        <v>1</v>
      </c>
    </row>
    <row r="301" spans="104:108" x14ac:dyDescent="0.25">
      <c r="DA301" s="172">
        <v>12</v>
      </c>
      <c r="DB301" s="32" t="str">
        <f t="shared" si="110"/>
        <v xml:space="preserve"> </v>
      </c>
      <c r="DD301" s="172">
        <f t="shared" si="104"/>
        <v>1</v>
      </c>
    </row>
    <row r="302" spans="104:108" x14ac:dyDescent="0.25">
      <c r="DD302" s="172">
        <f t="shared" si="104"/>
        <v>1</v>
      </c>
    </row>
  </sheetData>
  <mergeCells count="2">
    <mergeCell ref="BV1:BW1"/>
    <mergeCell ref="BX1:BZ1"/>
  </mergeCells>
  <phoneticPr fontId="11" type="noConversion"/>
  <conditionalFormatting sqref="AF11:AF14">
    <cfRule type="cellIs" dxfId="118" priority="10" stopIfTrue="1" operator="equal">
      <formula>1</formula>
    </cfRule>
  </conditionalFormatting>
  <conditionalFormatting sqref="AC3:AE6">
    <cfRule type="cellIs" dxfId="117" priority="11" stopIfTrue="1" operator="equal">
      <formula>1</formula>
    </cfRule>
  </conditionalFormatting>
  <conditionalFormatting sqref="AC11:AD14">
    <cfRule type="cellIs" dxfId="116" priority="9" stopIfTrue="1" operator="equal">
      <formula>1</formula>
    </cfRule>
  </conditionalFormatting>
  <conditionalFormatting sqref="AE15:AE16">
    <cfRule type="cellIs" dxfId="115" priority="8" stopIfTrue="1" operator="equal">
      <formula>1</formula>
    </cfRule>
  </conditionalFormatting>
  <conditionalFormatting sqref="AE21:AE23">
    <cfRule type="cellIs" dxfId="114" priority="7" stopIfTrue="1" operator="equal">
      <formula>1</formula>
    </cfRule>
  </conditionalFormatting>
  <conditionalFormatting sqref="AG21:AG23">
    <cfRule type="cellIs" dxfId="113" priority="6" stopIfTrue="1" operator="equal">
      <formula>1</formula>
    </cfRule>
  </conditionalFormatting>
  <conditionalFormatting sqref="F16:I19">
    <cfRule type="cellIs" dxfId="112" priority="5" stopIfTrue="1" operator="equal">
      <formula>1</formula>
    </cfRule>
  </conditionalFormatting>
  <conditionalFormatting sqref="D7:E10">
    <cfRule type="cellIs" dxfId="111" priority="4" stopIfTrue="1" operator="equal">
      <formula>1</formula>
    </cfRule>
  </conditionalFormatting>
  <conditionalFormatting sqref="AA20">
    <cfRule type="expression" dxfId="110" priority="1">
      <formula>IF($R$14="",AA20,1)</formula>
    </cfRule>
    <cfRule type="cellIs" dxfId="109" priority="139" stopIfTrue="1" operator="equal">
      <formula>#REF!</formula>
    </cfRule>
  </conditionalFormatting>
  <conditionalFormatting sqref="W3:W80">
    <cfRule type="containsText" dxfId="108" priority="3" stopIfTrue="1" operator="containsText" text="!">
      <formula>NOT(ISERROR(SEARCH("!",W3)))</formula>
    </cfRule>
  </conditionalFormatting>
  <conditionalFormatting sqref="W2">
    <cfRule type="cellIs" dxfId="107" priority="2" stopIfTrue="1" operator="lessThan">
      <formula>0</formula>
    </cfRule>
  </conditionalFormatting>
  <dataValidations disablePrompts="1" count="1">
    <dataValidation type="whole" allowBlank="1" showInputMessage="1" showErrorMessage="1" error="You may only purchase each equipment once_x000a_Insert &quot;1&quot; to purchase the equipment" sqref="AG21:AG23 F16:I19 AE21:AE23 AF11:AF14 AC3:AE6 AC11:AD14 AE15:AE16 D7:E10">
      <formula1>0</formula1>
      <formula2>1</formula2>
    </dataValidation>
  </dataValidations>
  <hyperlinks>
    <hyperlink ref="A2" location="INDEX!A1" display="INDEX"/>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27.7109375" style="16" bestFit="1" customWidth="1"/>
    <col min="3" max="3" width="5.7109375" style="15" customWidth="1"/>
    <col min="4" max="6" width="2.85546875" style="15" customWidth="1"/>
    <col min="7" max="8" width="2.85546875" hidden="1" customWidth="1"/>
    <col min="9" max="17" width="2.85546875" style="15"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26.7109375" style="16" bestFit="1" customWidth="1"/>
    <col min="28" max="28" width="5.7109375" style="15" customWidth="1"/>
    <col min="29" max="34" width="2.85546875" style="15" customWidth="1"/>
    <col min="35" max="35" width="2.85546875" style="111" customWidth="1"/>
    <col min="36" max="41" width="2.85546875" hidden="1" customWidth="1"/>
    <col min="42" max="42" width="6.5703125" style="15" customWidth="1"/>
    <col min="43" max="62" width="3.7109375" style="15" bestFit="1" customWidth="1"/>
    <col min="63" max="63" width="42.85546875" style="176" customWidth="1"/>
    <col min="64" max="73" width="2.7109375" style="15" customWidth="1"/>
    <col min="74" max="74" width="5" style="170" customWidth="1"/>
    <col min="75" max="75" width="13.42578125" style="170" bestFit="1" customWidth="1"/>
    <col min="76" max="76" width="5.140625" style="44" customWidth="1"/>
    <col min="77" max="77" width="5.140625" style="24" customWidth="1"/>
    <col min="78" max="78" width="5" style="171" customWidth="1"/>
    <col min="79" max="79" width="34.5703125" style="170" bestFit="1" customWidth="1"/>
    <col min="80" max="99" width="3.7109375" style="170" bestFit="1" customWidth="1"/>
    <col min="100" max="100" width="3.7109375" style="170" customWidth="1"/>
    <col min="101" max="101" width="24.85546875" style="170" customWidth="1"/>
    <col min="102" max="102" width="5" style="170" customWidth="1"/>
    <col min="103" max="103" width="4.140625" style="170" customWidth="1"/>
    <col min="104" max="104" width="3.85546875" style="170" bestFit="1" customWidth="1"/>
    <col min="105" max="105" width="8.140625" style="16" bestFit="1" customWidth="1"/>
    <col min="106" max="106" width="37.42578125" style="196" customWidth="1"/>
    <col min="107" max="107" width="4.42578125" style="170" customWidth="1"/>
    <col min="108" max="109" width="3.85546875" style="170" bestFit="1" customWidth="1"/>
    <col min="110" max="110" width="4.28515625" style="170" customWidth="1"/>
    <col min="111" max="111" width="8.7109375" style="170" bestFit="1" customWidth="1"/>
    <col min="112" max="112" width="5.85546875" style="170" bestFit="1" customWidth="1"/>
    <col min="113" max="113" width="5.140625" style="170" bestFit="1" customWidth="1"/>
    <col min="114" max="114" width="6" style="170" bestFit="1" customWidth="1"/>
    <col min="115" max="115" width="6.7109375" style="170" customWidth="1"/>
    <col min="116" max="116" width="4.85546875" style="170" bestFit="1" customWidth="1"/>
    <col min="117" max="136" width="3.42578125" style="170" customWidth="1"/>
    <col min="137" max="137" width="9.140625" style="170" customWidth="1"/>
    <col min="138"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80.25" x14ac:dyDescent="0.25">
      <c r="A2" s="161" t="s">
        <v>2630</v>
      </c>
      <c r="B2" s="17"/>
      <c r="D2" s="18" t="s">
        <v>31</v>
      </c>
      <c r="E2" s="18" t="s">
        <v>32</v>
      </c>
      <c r="F2" s="18" t="s">
        <v>34</v>
      </c>
      <c r="I2" s="18"/>
      <c r="R2" s="14" t="s">
        <v>522</v>
      </c>
      <c r="S2" s="14" t="s">
        <v>64</v>
      </c>
      <c r="T2" s="37">
        <f>DL2+BW2</f>
        <v>0</v>
      </c>
      <c r="U2" s="37">
        <f>SUM(S3:S11,AP3:AP23)</f>
        <v>0</v>
      </c>
      <c r="W2" s="37">
        <f>ROUNDUP(BX2/3,0)-BZ2</f>
        <v>0</v>
      </c>
      <c r="Y2" s="37">
        <f>GoodUnits</f>
        <v>0</v>
      </c>
      <c r="Z2" s="37">
        <f>GoodPoints</f>
        <v>0</v>
      </c>
      <c r="AA2" s="17"/>
      <c r="AC2" s="18" t="s">
        <v>68</v>
      </c>
      <c r="AD2" s="18" t="s">
        <v>31</v>
      </c>
      <c r="AE2" s="18" t="s">
        <v>34</v>
      </c>
      <c r="AF2" s="18" t="s">
        <v>83</v>
      </c>
      <c r="AG2" s="18" t="s">
        <v>35</v>
      </c>
      <c r="AH2" s="18" t="s">
        <v>51</v>
      </c>
      <c r="AI2" s="110" t="s">
        <v>2203</v>
      </c>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69" t="s">
        <v>258</v>
      </c>
      <c r="CC2" s="169" t="s">
        <v>259</v>
      </c>
      <c r="CD2" s="169" t="s">
        <v>260</v>
      </c>
      <c r="CE2" s="169" t="s">
        <v>261</v>
      </c>
      <c r="CF2" s="169" t="s">
        <v>262</v>
      </c>
      <c r="CG2" s="169" t="s">
        <v>263</v>
      </c>
      <c r="CH2" s="169" t="s">
        <v>264</v>
      </c>
      <c r="CI2" s="169" t="s">
        <v>265</v>
      </c>
      <c r="CJ2" s="169" t="s">
        <v>266</v>
      </c>
      <c r="CK2" s="169" t="s">
        <v>267</v>
      </c>
      <c r="CL2" s="169" t="s">
        <v>268</v>
      </c>
      <c r="CM2" s="169" t="s">
        <v>269</v>
      </c>
      <c r="CN2" s="169" t="s">
        <v>270</v>
      </c>
      <c r="CO2" s="169" t="s">
        <v>271</v>
      </c>
      <c r="CP2" s="169" t="s">
        <v>272</v>
      </c>
      <c r="CQ2" s="169" t="s">
        <v>273</v>
      </c>
      <c r="CR2" s="169" t="s">
        <v>274</v>
      </c>
      <c r="CS2" s="169" t="s">
        <v>275</v>
      </c>
      <c r="CT2" s="169" t="s">
        <v>276</v>
      </c>
      <c r="CU2" s="169" t="s">
        <v>277</v>
      </c>
      <c r="CV2" s="169"/>
      <c r="CW2" s="169"/>
      <c r="CX2" s="169"/>
      <c r="CY2" s="169"/>
      <c r="DA2" s="85"/>
      <c r="DD2" s="169" t="s">
        <v>280</v>
      </c>
      <c r="DG2" s="14" t="s">
        <v>495</v>
      </c>
      <c r="DH2" s="14" t="s">
        <v>497</v>
      </c>
      <c r="DI2" s="50" t="s">
        <v>496</v>
      </c>
      <c r="DJ2" s="50" t="s">
        <v>500</v>
      </c>
      <c r="DL2" s="14">
        <f>SUM(DL3:DL79)</f>
        <v>0</v>
      </c>
      <c r="DM2" s="170">
        <f>IF(DM80&gt;2,"2 heroes in 1 warband?!",LOOKUP(1,DM3:DM80,$CW$3:$CW$80))</f>
        <v>0</v>
      </c>
      <c r="DN2" s="170">
        <f t="shared" ref="DN2:EE2" si="1">IF(DN80&gt;2,"2 heroes in 1 warband?!",LOOKUP(1,DN3:DN80,$CW$3:$CW$80))</f>
        <v>0</v>
      </c>
      <c r="DO2" s="170">
        <f t="shared" si="1"/>
        <v>0</v>
      </c>
      <c r="DP2" s="170">
        <f t="shared" si="1"/>
        <v>0</v>
      </c>
      <c r="DQ2" s="170">
        <f t="shared" si="1"/>
        <v>0</v>
      </c>
      <c r="DR2" s="170">
        <f t="shared" si="1"/>
        <v>0</v>
      </c>
      <c r="DS2" s="170">
        <f t="shared" si="1"/>
        <v>0</v>
      </c>
      <c r="DT2" s="170">
        <f t="shared" si="1"/>
        <v>0</v>
      </c>
      <c r="DU2" s="170">
        <f t="shared" si="1"/>
        <v>0</v>
      </c>
      <c r="DV2" s="170">
        <f t="shared" si="1"/>
        <v>0</v>
      </c>
      <c r="DW2" s="170">
        <f t="shared" si="1"/>
        <v>0</v>
      </c>
      <c r="DX2" s="170">
        <f t="shared" si="1"/>
        <v>0</v>
      </c>
      <c r="DY2" s="170">
        <f t="shared" si="1"/>
        <v>0</v>
      </c>
      <c r="DZ2" s="170">
        <f t="shared" si="1"/>
        <v>0</v>
      </c>
      <c r="EA2" s="170">
        <f t="shared" si="1"/>
        <v>0</v>
      </c>
      <c r="EB2" s="170">
        <f t="shared" si="1"/>
        <v>0</v>
      </c>
      <c r="EC2" s="170">
        <f t="shared" si="1"/>
        <v>0</v>
      </c>
      <c r="ED2" s="170">
        <f t="shared" si="1"/>
        <v>0</v>
      </c>
      <c r="EE2" s="170">
        <f t="shared" si="1"/>
        <v>0</v>
      </c>
      <c r="EF2" s="170">
        <f>IF(EF80&gt;2,"2 heroes in 1 warband?!",LOOKUP(1,EF3:EF80,$CW$3:$CW$80))</f>
        <v>0</v>
      </c>
      <c r="EG2" s="169" t="s">
        <v>503</v>
      </c>
    </row>
    <row r="3" spans="1:137" x14ac:dyDescent="0.25">
      <c r="B3" s="16" t="s">
        <v>74</v>
      </c>
      <c r="C3" s="15">
        <v>135</v>
      </c>
      <c r="D3" s="21"/>
      <c r="E3" s="19"/>
      <c r="F3" s="21"/>
      <c r="G3" s="19"/>
      <c r="H3" s="19"/>
      <c r="I3" s="19"/>
      <c r="J3" s="19"/>
      <c r="K3" s="19"/>
      <c r="L3" s="19"/>
      <c r="M3" s="19"/>
      <c r="N3" s="19"/>
      <c r="O3" s="19"/>
      <c r="P3" s="19"/>
      <c r="Q3" s="19"/>
      <c r="R3" s="31"/>
      <c r="S3" s="15">
        <f>DL3*(C3+15*D3+5*F3)</f>
        <v>0</v>
      </c>
      <c r="T3" s="5"/>
      <c r="U3" s="13"/>
      <c r="V3" s="5"/>
      <c r="W3" s="5" t="str">
        <f t="shared" ref="W3:W66" si="2">T(LOOKUP(DE3,$DD$3:$DD$302,$DB$3:$DB$302))</f>
        <v/>
      </c>
      <c r="X3" s="5"/>
      <c r="Y3" s="5"/>
      <c r="Z3" s="5"/>
      <c r="AA3" s="16" t="s">
        <v>80</v>
      </c>
      <c r="AB3" s="15">
        <v>9</v>
      </c>
      <c r="AC3" s="21"/>
      <c r="AD3" s="21"/>
      <c r="AE3" s="21"/>
      <c r="AF3" s="19"/>
      <c r="AG3" s="19"/>
      <c r="AH3" s="19"/>
      <c r="AI3" s="21"/>
      <c r="AJ3" s="19"/>
      <c r="AK3" s="19"/>
      <c r="AL3" s="19"/>
      <c r="AM3" s="19"/>
      <c r="AN3" s="19"/>
      <c r="AO3" s="19"/>
      <c r="AP3" s="111">
        <f t="shared" ref="AP3:AP8" si="3">SUM(AQ3:BJ3)*(AB3+20*AC3+9*AD3+AE3+25*AI3)</f>
        <v>0</v>
      </c>
      <c r="AQ3" s="28"/>
      <c r="AR3" s="29"/>
      <c r="AS3" s="29"/>
      <c r="AT3" s="29"/>
      <c r="AU3" s="29"/>
      <c r="AV3" s="29"/>
      <c r="AW3" s="29"/>
      <c r="AX3" s="29"/>
      <c r="AY3" s="29"/>
      <c r="AZ3" s="29"/>
      <c r="BA3" s="29"/>
      <c r="BB3" s="29"/>
      <c r="BC3" s="29"/>
      <c r="BD3" s="29"/>
      <c r="BE3" s="29"/>
      <c r="BF3" s="29"/>
      <c r="BG3" s="29"/>
      <c r="BH3" s="29"/>
      <c r="BI3" s="29"/>
      <c r="BJ3" s="30"/>
      <c r="BV3" s="168">
        <v>1</v>
      </c>
      <c r="BW3" s="40">
        <f t="shared" ref="BW3:BW23" si="4">SUM(AQ3:BJ3)*BV3</f>
        <v>0</v>
      </c>
      <c r="BX3" s="42">
        <f>BW3</f>
        <v>0</v>
      </c>
      <c r="BY3" s="168"/>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0">
        <v>1</v>
      </c>
      <c r="CC3" s="170">
        <v>1</v>
      </c>
      <c r="CD3" s="170">
        <v>1</v>
      </c>
      <c r="CE3" s="170">
        <v>1</v>
      </c>
      <c r="CF3" s="170">
        <v>1</v>
      </c>
      <c r="CG3" s="170">
        <v>1</v>
      </c>
      <c r="CH3" s="170">
        <v>1</v>
      </c>
      <c r="CI3" s="170">
        <v>1</v>
      </c>
      <c r="CJ3" s="170">
        <v>1</v>
      </c>
      <c r="CK3" s="170">
        <v>1</v>
      </c>
      <c r="CL3" s="170">
        <v>1</v>
      </c>
      <c r="CM3" s="170">
        <v>1</v>
      </c>
      <c r="CN3" s="170">
        <v>1</v>
      </c>
      <c r="CO3" s="170">
        <v>1</v>
      </c>
      <c r="CP3" s="170">
        <v>1</v>
      </c>
      <c r="CQ3" s="170">
        <v>1</v>
      </c>
      <c r="CR3" s="170">
        <v>1</v>
      </c>
      <c r="CS3" s="170">
        <v>1</v>
      </c>
      <c r="CT3" s="170">
        <v>1</v>
      </c>
      <c r="CU3" s="170">
        <v>1</v>
      </c>
      <c r="CW3" s="38" t="str">
        <f t="shared" ref="CW3:CW11" si="5">IF(R3=0,"-",CONCATENATE(B3,IF(SUM(D3:Q3)=0,""," with "),IF(D3=1,D$2,""),IF(D3=1,"; ",""),IF(E3=1,E$2,""),IF(E3=1,"; ",""),IF(F3=1,F$2,""),IF(F3=1,"; ",""),IF(G3=1,G$2,""),IF(G3=1,"; ",""),IF(H3=1,H$2,""),IF(H3=1,"; ",""),IF(I3=1,I$2,""),IF(I3=1,"; ",""),IF(J3=1,J$2,""),IF(J3=1,"; ",""),IF(K3=1,K$2,""),IF(K3=1,"; ",""),IF(L3=1,L$2,""),IF(L3=1,"; ",""),IF(M3=1,M$2,""),IF(M3=1,"; ",""),IF(N3=1,N$2,""),IF(N3=1,"; ",""),IF(O3=1,O$2,""),IF(O3=1,"; ",""),IF(P3=1,P$2,""),IF(P3=1,"; ",""),IF(Q3=1,Q$2,""),IF(Q3=1,"; ","")))</f>
        <v>-</v>
      </c>
      <c r="CX3" s="38">
        <f t="shared" ref="CX3:CX11" si="6">R3</f>
        <v>0</v>
      </c>
      <c r="DA3" s="170"/>
      <c r="DB3" s="32" t="str">
        <f>IF(DB4="","",CONCATENATE("Warband ",CZ4," ",DG3))</f>
        <v/>
      </c>
      <c r="DD3" s="170">
        <v>1</v>
      </c>
      <c r="DE3" s="170">
        <v>1</v>
      </c>
      <c r="DG3" s="49" t="str">
        <f>CONCATENATE("   ",DH3,"/",DI3,IF(DH3&gt;DI3," !",""))</f>
        <v xml:space="preserve">   0/12</v>
      </c>
      <c r="DH3" s="170">
        <f>INDEX($CB$1:$CU$1,CZ4)+DJ3</f>
        <v>0</v>
      </c>
      <c r="DI3" s="170">
        <f>12</f>
        <v>12</v>
      </c>
      <c r="DL3" s="170">
        <f>SUM(DM4:EF4)-SUM(DM3:EF3)</f>
        <v>0</v>
      </c>
      <c r="DM3" s="170">
        <v>1</v>
      </c>
      <c r="DN3" s="170">
        <v>1</v>
      </c>
      <c r="DO3" s="170">
        <v>1</v>
      </c>
      <c r="DP3" s="170">
        <v>1</v>
      </c>
      <c r="DQ3" s="170">
        <v>1</v>
      </c>
      <c r="DR3" s="170">
        <v>1</v>
      </c>
      <c r="DS3" s="170">
        <v>1</v>
      </c>
      <c r="DT3" s="170">
        <v>1</v>
      </c>
      <c r="DU3" s="170">
        <v>1</v>
      </c>
      <c r="DV3" s="170">
        <v>1</v>
      </c>
      <c r="DW3" s="170">
        <v>1</v>
      </c>
      <c r="DX3" s="170">
        <v>1</v>
      </c>
      <c r="DY3" s="170">
        <v>1</v>
      </c>
      <c r="DZ3" s="170">
        <v>1</v>
      </c>
      <c r="EA3" s="170">
        <v>1</v>
      </c>
      <c r="EB3" s="170">
        <v>1</v>
      </c>
      <c r="EC3" s="170">
        <v>1</v>
      </c>
      <c r="ED3" s="170">
        <v>1</v>
      </c>
      <c r="EE3" s="170">
        <v>1</v>
      </c>
      <c r="EF3" s="170">
        <v>1</v>
      </c>
      <c r="EG3" s="170">
        <f t="shared" ref="EG3:EG34" si="7">IF(CX3=0,0,SUBSTITUTE(SUBSTITUTE(SUBSTITUTE(SUBSTITUTE(SUBSTITUTE(SUBSTITUTE(SUBSTITUTE(SUBSTITUTE($CX3,"12",""),"13",""),"14",""),"15",""),"16",""),"17",""),"18",""),"19",""))</f>
        <v>0</v>
      </c>
    </row>
    <row r="4" spans="1:137" x14ac:dyDescent="0.25">
      <c r="B4" s="16" t="s">
        <v>75</v>
      </c>
      <c r="C4" s="15">
        <v>60</v>
      </c>
      <c r="D4" s="20"/>
      <c r="E4" s="21"/>
      <c r="F4" s="20"/>
      <c r="G4" s="20"/>
      <c r="H4" s="20"/>
      <c r="I4" s="20"/>
      <c r="J4" s="20"/>
      <c r="K4" s="20"/>
      <c r="L4" s="20"/>
      <c r="M4" s="20"/>
      <c r="N4" s="20"/>
      <c r="O4" s="20"/>
      <c r="P4" s="20"/>
      <c r="Q4" s="20"/>
      <c r="R4" s="31"/>
      <c r="S4" s="15">
        <f>DL4*(C4+10*E4)</f>
        <v>0</v>
      </c>
      <c r="T4" s="5"/>
      <c r="U4" s="13"/>
      <c r="V4" s="5"/>
      <c r="W4" s="5" t="str">
        <f t="shared" si="2"/>
        <v/>
      </c>
      <c r="X4" s="5"/>
      <c r="Y4" s="5"/>
      <c r="Z4" s="5"/>
      <c r="AA4" s="16" t="s">
        <v>80</v>
      </c>
      <c r="AB4" s="15">
        <v>9</v>
      </c>
      <c r="AC4" s="21"/>
      <c r="AD4" s="21"/>
      <c r="AE4" s="21"/>
      <c r="AF4" s="20"/>
      <c r="AG4" s="20"/>
      <c r="AH4" s="20"/>
      <c r="AI4" s="21"/>
      <c r="AJ4" s="20"/>
      <c r="AK4" s="20"/>
      <c r="AL4" s="20"/>
      <c r="AM4" s="20"/>
      <c r="AN4" s="20"/>
      <c r="AO4" s="20"/>
      <c r="AP4" s="111">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23" si="8">BW4</f>
        <v>0</v>
      </c>
      <c r="BY4" s="168"/>
      <c r="BZ4" s="43">
        <f t="shared" ref="BZ4:BZ23" si="9">BX4*BY4</f>
        <v>0</v>
      </c>
      <c r="CA4" s="38" t="str">
        <f t="shared" ref="CA4:CA23" si="10">IF(AP4=0,"-",CONCATENATE(AA4,IF(SUM(AC4:AO4)=0,""," with "),IF(AC4=1,AC$2,""),IF(AC4=1,"; ",""),IF(AD4=1,AD$2,""),IF(AD4=1,"; ",""),IF(AE4=1,AE$2,""),IF(AE4=1,"; ",""),IF(AF4=1,AF$2,""),IF(AF4=1,"; ",""),IF(AG4=1,AG$2,""),IF(AG4=1,"; ",""),IF(AH4=1,AH$2,""),IF(AH4=1,"; ",""),IF(AI4=1,AI$2,""),IF(AI4=1,"; ",""),IF(AJ4=1,AJ$2,""),IF(AJ4=1,"; ",""),IF(AK4=1,AK$2,""),IF(AK4=1,"; ",""),IF(AL4=1,AL$2,""),IF(AL4=1,"; ",""),IF(AM4=1,AM$2,""),IF(AM4=1,"; ",""),IF(AN4=1,AN$2,""),IF(AN4=1,"; ",""),IF(AO4=1,AO$2,""),IF(AO4=1,"; ","")))</f>
        <v>-</v>
      </c>
      <c r="CB4" s="170">
        <f t="shared" ref="CB4:CU16" si="11">IF(AQ3="",CB3,CB3+1)</f>
        <v>1</v>
      </c>
      <c r="CC4" s="170">
        <f t="shared" si="11"/>
        <v>1</v>
      </c>
      <c r="CD4" s="170">
        <f t="shared" si="11"/>
        <v>1</v>
      </c>
      <c r="CE4" s="170">
        <f t="shared" si="11"/>
        <v>1</v>
      </c>
      <c r="CF4" s="170">
        <f t="shared" si="11"/>
        <v>1</v>
      </c>
      <c r="CG4" s="170">
        <f t="shared" si="11"/>
        <v>1</v>
      </c>
      <c r="CH4" s="170">
        <f t="shared" si="11"/>
        <v>1</v>
      </c>
      <c r="CI4" s="170">
        <f t="shared" si="11"/>
        <v>1</v>
      </c>
      <c r="CJ4" s="170">
        <f t="shared" si="11"/>
        <v>1</v>
      </c>
      <c r="CK4" s="170">
        <f t="shared" si="11"/>
        <v>1</v>
      </c>
      <c r="CL4" s="170">
        <f t="shared" si="11"/>
        <v>1</v>
      </c>
      <c r="CM4" s="170">
        <f t="shared" si="11"/>
        <v>1</v>
      </c>
      <c r="CN4" s="170">
        <f t="shared" si="11"/>
        <v>1</v>
      </c>
      <c r="CO4" s="170">
        <f t="shared" si="11"/>
        <v>1</v>
      </c>
      <c r="CP4" s="170">
        <f t="shared" si="11"/>
        <v>1</v>
      </c>
      <c r="CQ4" s="170">
        <f t="shared" si="11"/>
        <v>1</v>
      </c>
      <c r="CR4" s="170">
        <f t="shared" si="11"/>
        <v>1</v>
      </c>
      <c r="CS4" s="170">
        <f t="shared" si="11"/>
        <v>1</v>
      </c>
      <c r="CT4" s="170">
        <f t="shared" si="11"/>
        <v>1</v>
      </c>
      <c r="CU4" s="170">
        <f t="shared" si="11"/>
        <v>1</v>
      </c>
      <c r="CW4" s="38" t="str">
        <f t="shared" si="5"/>
        <v>-</v>
      </c>
      <c r="CX4" s="38">
        <f t="shared" si="6"/>
        <v>0</v>
      </c>
      <c r="CZ4" s="170">
        <v>1</v>
      </c>
      <c r="DA4" s="170" t="s">
        <v>278</v>
      </c>
      <c r="DB4" s="32" t="str">
        <f>T(LOOKUP(CZ4,$DM$1:$EF$1,$DM$2:$EF$2))</f>
        <v/>
      </c>
      <c r="DD4" s="170">
        <f>IF(OR(DB3="",DB3=" "),DD3,DD3+1)</f>
        <v>1</v>
      </c>
      <c r="DE4" s="170">
        <v>2</v>
      </c>
      <c r="DL4" s="170">
        <f t="shared" ref="DL4:DL67" si="12">SUM(DM5:EF5)-SUM(DM4:EF4)</f>
        <v>0</v>
      </c>
      <c r="DM4" s="170">
        <f t="shared" ref="DM4:DM35" si="13">IF(OR(CX3=0,ISERROR(SEARCH(DM$1,SUBSTITUTE(SUBSTITUTE($EG3,"10",""),"11","")))),DM3,DM3+1)</f>
        <v>1</v>
      </c>
      <c r="DN4" s="170">
        <f t="shared" ref="DN4:DN35" si="14">IF(OR(CX3=0,ISERROR(SEARCH(DN$1,SUBSTITUTE(SUBSTITUTE($CX3,"12",""),"20","")))),DN3,DN3+1)</f>
        <v>1</v>
      </c>
      <c r="DO4" s="170">
        <f t="shared" ref="DO4:DU4" si="15">IF(OR($CX3=0,ISERROR(SEARCH(DO$1,SUBSTITUTE($CX3,DY$1,"")))),DO3,DO3+1)</f>
        <v>1</v>
      </c>
      <c r="DP4" s="170">
        <f t="shared" si="15"/>
        <v>1</v>
      </c>
      <c r="DQ4" s="170">
        <f t="shared" si="15"/>
        <v>1</v>
      </c>
      <c r="DR4" s="170">
        <f t="shared" si="15"/>
        <v>1</v>
      </c>
      <c r="DS4" s="170">
        <f t="shared" si="15"/>
        <v>1</v>
      </c>
      <c r="DT4" s="170">
        <f t="shared" si="15"/>
        <v>1</v>
      </c>
      <c r="DU4" s="170">
        <f t="shared" si="15"/>
        <v>1</v>
      </c>
      <c r="DV4" s="170">
        <f>IF(OR($CX3=0,ISERROR(SEARCH(DV$1,$CX3))),DV3,DV3+1)</f>
        <v>1</v>
      </c>
      <c r="DW4" s="170">
        <f t="shared" ref="DW4:EF19" si="16">IF(OR($CX3=0,ISERROR(SEARCH(DW$1,$CX3))),DW3,DW3+1)</f>
        <v>1</v>
      </c>
      <c r="DX4" s="170">
        <f t="shared" si="16"/>
        <v>1</v>
      </c>
      <c r="DY4" s="170">
        <f t="shared" si="16"/>
        <v>1</v>
      </c>
      <c r="DZ4" s="170">
        <f t="shared" si="16"/>
        <v>1</v>
      </c>
      <c r="EA4" s="170">
        <f t="shared" si="16"/>
        <v>1</v>
      </c>
      <c r="EB4" s="170">
        <f t="shared" si="16"/>
        <v>1</v>
      </c>
      <c r="EC4" s="170">
        <f t="shared" si="16"/>
        <v>1</v>
      </c>
      <c r="ED4" s="170">
        <f t="shared" si="16"/>
        <v>1</v>
      </c>
      <c r="EE4" s="170">
        <f t="shared" si="16"/>
        <v>1</v>
      </c>
      <c r="EF4" s="170">
        <f t="shared" si="16"/>
        <v>1</v>
      </c>
      <c r="EG4" s="170">
        <f t="shared" si="7"/>
        <v>0</v>
      </c>
    </row>
    <row r="5" spans="1:137" x14ac:dyDescent="0.25">
      <c r="B5" s="16" t="s">
        <v>76</v>
      </c>
      <c r="C5" s="15">
        <v>55</v>
      </c>
      <c r="D5" s="19"/>
      <c r="E5" s="19"/>
      <c r="F5" s="19"/>
      <c r="G5" s="19"/>
      <c r="H5" s="19"/>
      <c r="I5" s="19"/>
      <c r="J5" s="19"/>
      <c r="K5" s="19"/>
      <c r="L5" s="19"/>
      <c r="M5" s="19"/>
      <c r="N5" s="19"/>
      <c r="O5" s="19"/>
      <c r="P5" s="19"/>
      <c r="Q5" s="19"/>
      <c r="R5" s="31"/>
      <c r="S5" s="15">
        <f>DL5*C5</f>
        <v>0</v>
      </c>
      <c r="T5" s="5"/>
      <c r="U5" s="13"/>
      <c r="V5" s="5"/>
      <c r="W5" s="5" t="str">
        <f t="shared" si="2"/>
        <v/>
      </c>
      <c r="X5" s="5"/>
      <c r="Y5" s="5"/>
      <c r="Z5" s="5"/>
      <c r="AA5" s="16" t="s">
        <v>80</v>
      </c>
      <c r="AB5" s="15">
        <v>9</v>
      </c>
      <c r="AC5" s="21"/>
      <c r="AD5" s="21"/>
      <c r="AE5" s="21"/>
      <c r="AF5" s="19"/>
      <c r="AG5" s="19"/>
      <c r="AH5" s="19"/>
      <c r="AI5" s="21"/>
      <c r="AJ5" s="19"/>
      <c r="AK5" s="19"/>
      <c r="AL5" s="19"/>
      <c r="AM5" s="19"/>
      <c r="AN5" s="19"/>
      <c r="AO5" s="19"/>
      <c r="AP5" s="111">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c r="BZ5" s="43">
        <f t="shared" si="9"/>
        <v>0</v>
      </c>
      <c r="CA5" s="38" t="str">
        <f t="shared" si="10"/>
        <v>-</v>
      </c>
      <c r="CB5" s="170">
        <f t="shared" si="11"/>
        <v>1</v>
      </c>
      <c r="CC5" s="170">
        <f t="shared" si="11"/>
        <v>1</v>
      </c>
      <c r="CD5" s="170">
        <f t="shared" si="11"/>
        <v>1</v>
      </c>
      <c r="CE5" s="170">
        <f t="shared" si="11"/>
        <v>1</v>
      </c>
      <c r="CF5" s="170">
        <f t="shared" si="11"/>
        <v>1</v>
      </c>
      <c r="CG5" s="170">
        <f t="shared" si="11"/>
        <v>1</v>
      </c>
      <c r="CH5" s="170">
        <f t="shared" si="11"/>
        <v>1</v>
      </c>
      <c r="CI5" s="170">
        <f t="shared" si="11"/>
        <v>1</v>
      </c>
      <c r="CJ5" s="170">
        <f t="shared" si="11"/>
        <v>1</v>
      </c>
      <c r="CK5" s="170">
        <f t="shared" si="11"/>
        <v>1</v>
      </c>
      <c r="CL5" s="170">
        <f t="shared" si="11"/>
        <v>1</v>
      </c>
      <c r="CM5" s="170">
        <f t="shared" si="11"/>
        <v>1</v>
      </c>
      <c r="CN5" s="170">
        <f t="shared" si="11"/>
        <v>1</v>
      </c>
      <c r="CO5" s="170">
        <f t="shared" si="11"/>
        <v>1</v>
      </c>
      <c r="CP5" s="170">
        <f t="shared" si="11"/>
        <v>1</v>
      </c>
      <c r="CQ5" s="170">
        <f t="shared" si="11"/>
        <v>1</v>
      </c>
      <c r="CR5" s="170">
        <f t="shared" si="11"/>
        <v>1</v>
      </c>
      <c r="CS5" s="170">
        <f t="shared" si="11"/>
        <v>1</v>
      </c>
      <c r="CT5" s="170">
        <f t="shared" si="11"/>
        <v>1</v>
      </c>
      <c r="CU5" s="170">
        <f t="shared" si="11"/>
        <v>1</v>
      </c>
      <c r="CW5" s="38" t="str">
        <f t="shared" si="5"/>
        <v>-</v>
      </c>
      <c r="CX5" s="38">
        <f t="shared" si="6"/>
        <v>0</v>
      </c>
      <c r="DA5" s="170">
        <v>1</v>
      </c>
      <c r="DB5" s="32" t="str">
        <f>T(CONCATENATE(LOOKUP(DA5,CB$3:CB$80,$AQ$3:$AQ$80)," ",LOOKUP(DA5,CB$3:CB$80,$CA$3:$CA$80)))</f>
        <v xml:space="preserve"> </v>
      </c>
      <c r="DD5" s="170">
        <f t="shared" ref="DD5:DD68" si="17">IF(OR(DB4="",DB4=" "),DD4,DD4+1)</f>
        <v>1</v>
      </c>
      <c r="DE5" s="170">
        <v>3</v>
      </c>
      <c r="DL5" s="170">
        <f t="shared" si="12"/>
        <v>0</v>
      </c>
      <c r="DM5" s="170">
        <f t="shared" si="13"/>
        <v>1</v>
      </c>
      <c r="DN5" s="170">
        <f t="shared" si="14"/>
        <v>1</v>
      </c>
      <c r="DO5" s="170">
        <f t="shared" ref="DO5:DU41" si="18">IF(OR($CX4=0,ISERROR(SEARCH(DO$1,SUBSTITUTE($CX4,DY$1,"")))),DO4,DO4+1)</f>
        <v>1</v>
      </c>
      <c r="DP5" s="170">
        <f t="shared" si="18"/>
        <v>1</v>
      </c>
      <c r="DQ5" s="170">
        <f t="shared" si="18"/>
        <v>1</v>
      </c>
      <c r="DR5" s="170">
        <f t="shared" si="18"/>
        <v>1</v>
      </c>
      <c r="DS5" s="170">
        <f t="shared" si="18"/>
        <v>1</v>
      </c>
      <c r="DT5" s="170">
        <f t="shared" si="18"/>
        <v>1</v>
      </c>
      <c r="DU5" s="170">
        <f t="shared" si="18"/>
        <v>1</v>
      </c>
      <c r="DV5" s="170">
        <f t="shared" ref="DV5:EF41" si="19">IF(OR($CX4=0,ISERROR(SEARCH(DV$1,$CX4))),DV4,DV4+1)</f>
        <v>1</v>
      </c>
      <c r="DW5" s="170">
        <f t="shared" si="16"/>
        <v>1</v>
      </c>
      <c r="DX5" s="170">
        <f t="shared" si="16"/>
        <v>1</v>
      </c>
      <c r="DY5" s="170">
        <f t="shared" si="16"/>
        <v>1</v>
      </c>
      <c r="DZ5" s="170">
        <f t="shared" si="16"/>
        <v>1</v>
      </c>
      <c r="EA5" s="170">
        <f t="shared" si="16"/>
        <v>1</v>
      </c>
      <c r="EB5" s="170">
        <f t="shared" si="16"/>
        <v>1</v>
      </c>
      <c r="EC5" s="170">
        <f t="shared" si="16"/>
        <v>1</v>
      </c>
      <c r="ED5" s="170">
        <f t="shared" si="16"/>
        <v>1</v>
      </c>
      <c r="EE5" s="170">
        <f t="shared" si="16"/>
        <v>1</v>
      </c>
      <c r="EF5" s="170">
        <f t="shared" si="16"/>
        <v>1</v>
      </c>
      <c r="EG5" s="170">
        <f t="shared" si="7"/>
        <v>0</v>
      </c>
    </row>
    <row r="6" spans="1:137" x14ac:dyDescent="0.25">
      <c r="B6" s="16" t="s">
        <v>77</v>
      </c>
      <c r="C6" s="15">
        <v>65</v>
      </c>
      <c r="D6" s="20"/>
      <c r="E6" s="20"/>
      <c r="F6" s="20"/>
      <c r="G6" s="20"/>
      <c r="H6" s="20"/>
      <c r="I6" s="20"/>
      <c r="J6" s="20"/>
      <c r="K6" s="20"/>
      <c r="L6" s="20"/>
      <c r="M6" s="20"/>
      <c r="N6" s="20"/>
      <c r="O6" s="20"/>
      <c r="P6" s="20"/>
      <c r="Q6" s="20"/>
      <c r="R6" s="31"/>
      <c r="S6" s="172">
        <f t="shared" ref="S6:S7" si="20">DL6*C6</f>
        <v>0</v>
      </c>
      <c r="T6" s="5"/>
      <c r="U6" s="13"/>
      <c r="V6" s="5"/>
      <c r="W6" s="5" t="str">
        <f t="shared" si="2"/>
        <v/>
      </c>
      <c r="X6" s="5"/>
      <c r="Y6" s="5"/>
      <c r="Z6" s="5"/>
      <c r="AA6" s="16" t="s">
        <v>80</v>
      </c>
      <c r="AB6" s="15">
        <v>9</v>
      </c>
      <c r="AC6" s="21"/>
      <c r="AD6" s="21"/>
      <c r="AE6" s="21"/>
      <c r="AF6" s="20"/>
      <c r="AG6" s="20"/>
      <c r="AH6" s="20"/>
      <c r="AI6" s="21"/>
      <c r="AJ6" s="20"/>
      <c r="AK6" s="20"/>
      <c r="AL6" s="20"/>
      <c r="AM6" s="20"/>
      <c r="AN6" s="20"/>
      <c r="AO6" s="20"/>
      <c r="AP6" s="111">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c r="BZ6" s="43">
        <f t="shared" si="9"/>
        <v>0</v>
      </c>
      <c r="CA6" s="38" t="str">
        <f t="shared" si="10"/>
        <v>-</v>
      </c>
      <c r="CB6" s="170">
        <f t="shared" si="11"/>
        <v>1</v>
      </c>
      <c r="CC6" s="170">
        <f t="shared" si="11"/>
        <v>1</v>
      </c>
      <c r="CD6" s="170">
        <f t="shared" si="11"/>
        <v>1</v>
      </c>
      <c r="CE6" s="170">
        <f t="shared" si="11"/>
        <v>1</v>
      </c>
      <c r="CF6" s="170">
        <f t="shared" si="11"/>
        <v>1</v>
      </c>
      <c r="CG6" s="170">
        <f t="shared" si="11"/>
        <v>1</v>
      </c>
      <c r="CH6" s="170">
        <f t="shared" si="11"/>
        <v>1</v>
      </c>
      <c r="CI6" s="170">
        <f t="shared" si="11"/>
        <v>1</v>
      </c>
      <c r="CJ6" s="170">
        <f t="shared" si="11"/>
        <v>1</v>
      </c>
      <c r="CK6" s="170">
        <f t="shared" si="11"/>
        <v>1</v>
      </c>
      <c r="CL6" s="170">
        <f t="shared" si="11"/>
        <v>1</v>
      </c>
      <c r="CM6" s="170">
        <f t="shared" si="11"/>
        <v>1</v>
      </c>
      <c r="CN6" s="170">
        <f t="shared" si="11"/>
        <v>1</v>
      </c>
      <c r="CO6" s="170">
        <f t="shared" si="11"/>
        <v>1</v>
      </c>
      <c r="CP6" s="170">
        <f t="shared" si="11"/>
        <v>1</v>
      </c>
      <c r="CQ6" s="170">
        <f t="shared" si="11"/>
        <v>1</v>
      </c>
      <c r="CR6" s="170">
        <f t="shared" si="11"/>
        <v>1</v>
      </c>
      <c r="CS6" s="170">
        <f t="shared" si="11"/>
        <v>1</v>
      </c>
      <c r="CT6" s="170">
        <f t="shared" si="11"/>
        <v>1</v>
      </c>
      <c r="CU6" s="170">
        <f t="shared" si="11"/>
        <v>1</v>
      </c>
      <c r="CW6" s="38" t="str">
        <f t="shared" si="5"/>
        <v>-</v>
      </c>
      <c r="CX6" s="38">
        <f t="shared" si="6"/>
        <v>0</v>
      </c>
      <c r="DA6" s="170">
        <v>2</v>
      </c>
      <c r="DB6" s="32" t="str">
        <f t="shared" ref="DB6:DB16" si="21">T(CONCATENATE(LOOKUP(DA6,CB$3:CB$80,$AQ$3:$AQ$80)," ",LOOKUP(DA6,CB$3:CB$80,$CA$3:$CA$80)))</f>
        <v xml:space="preserve"> </v>
      </c>
      <c r="DD6" s="170">
        <f t="shared" si="17"/>
        <v>1</v>
      </c>
      <c r="DE6" s="170">
        <v>4</v>
      </c>
      <c r="DL6" s="170">
        <f t="shared" si="12"/>
        <v>0</v>
      </c>
      <c r="DM6" s="170">
        <f t="shared" si="13"/>
        <v>1</v>
      </c>
      <c r="DN6" s="170">
        <f t="shared" si="14"/>
        <v>1</v>
      </c>
      <c r="DO6" s="170">
        <f t="shared" si="18"/>
        <v>1</v>
      </c>
      <c r="DP6" s="170">
        <f t="shared" si="18"/>
        <v>1</v>
      </c>
      <c r="DQ6" s="170">
        <f t="shared" si="18"/>
        <v>1</v>
      </c>
      <c r="DR6" s="170">
        <f t="shared" si="18"/>
        <v>1</v>
      </c>
      <c r="DS6" s="170">
        <f t="shared" si="18"/>
        <v>1</v>
      </c>
      <c r="DT6" s="170">
        <f t="shared" si="18"/>
        <v>1</v>
      </c>
      <c r="DU6" s="170">
        <f t="shared" si="18"/>
        <v>1</v>
      </c>
      <c r="DV6" s="170">
        <f t="shared" si="19"/>
        <v>1</v>
      </c>
      <c r="DW6" s="170">
        <f t="shared" si="16"/>
        <v>1</v>
      </c>
      <c r="DX6" s="170">
        <f t="shared" si="16"/>
        <v>1</v>
      </c>
      <c r="DY6" s="170">
        <f t="shared" si="16"/>
        <v>1</v>
      </c>
      <c r="DZ6" s="170">
        <f t="shared" si="16"/>
        <v>1</v>
      </c>
      <c r="EA6" s="170">
        <f t="shared" si="16"/>
        <v>1</v>
      </c>
      <c r="EB6" s="170">
        <f t="shared" si="16"/>
        <v>1</v>
      </c>
      <c r="EC6" s="170">
        <f t="shared" si="16"/>
        <v>1</v>
      </c>
      <c r="ED6" s="170">
        <f t="shared" si="16"/>
        <v>1</v>
      </c>
      <c r="EE6" s="170">
        <f t="shared" si="16"/>
        <v>1</v>
      </c>
      <c r="EF6" s="170">
        <f t="shared" si="16"/>
        <v>1</v>
      </c>
      <c r="EG6" s="170">
        <f t="shared" si="7"/>
        <v>0</v>
      </c>
    </row>
    <row r="7" spans="1:137" x14ac:dyDescent="0.25">
      <c r="B7" s="16" t="s">
        <v>78</v>
      </c>
      <c r="C7" s="15">
        <v>100</v>
      </c>
      <c r="D7" s="19"/>
      <c r="E7" s="19"/>
      <c r="F7" s="19"/>
      <c r="G7" s="19"/>
      <c r="H7" s="19"/>
      <c r="I7" s="19"/>
      <c r="J7" s="19"/>
      <c r="K7" s="19"/>
      <c r="L7" s="19"/>
      <c r="M7" s="19"/>
      <c r="N7" s="19"/>
      <c r="O7" s="19"/>
      <c r="P7" s="19"/>
      <c r="Q7" s="19"/>
      <c r="R7" s="31"/>
      <c r="S7" s="172">
        <f t="shared" si="20"/>
        <v>0</v>
      </c>
      <c r="T7" s="5"/>
      <c r="U7" s="13"/>
      <c r="V7" s="5"/>
      <c r="W7" s="5" t="str">
        <f t="shared" si="2"/>
        <v/>
      </c>
      <c r="X7" s="5"/>
      <c r="Y7" s="5"/>
      <c r="Z7" s="5"/>
      <c r="AA7" s="16" t="s">
        <v>80</v>
      </c>
      <c r="AB7" s="15">
        <v>9</v>
      </c>
      <c r="AC7" s="21"/>
      <c r="AD7" s="21"/>
      <c r="AE7" s="21"/>
      <c r="AF7" s="19"/>
      <c r="AG7" s="19"/>
      <c r="AH7" s="19"/>
      <c r="AI7" s="21"/>
      <c r="AJ7" s="19"/>
      <c r="AK7" s="19"/>
      <c r="AL7" s="19"/>
      <c r="AM7" s="19"/>
      <c r="AN7" s="19"/>
      <c r="AO7" s="19"/>
      <c r="AP7" s="111">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c r="BZ7" s="43">
        <f t="shared" si="9"/>
        <v>0</v>
      </c>
      <c r="CA7" s="38" t="str">
        <f t="shared" si="10"/>
        <v>-</v>
      </c>
      <c r="CB7" s="170">
        <f t="shared" si="11"/>
        <v>1</v>
      </c>
      <c r="CC7" s="170">
        <f t="shared" si="11"/>
        <v>1</v>
      </c>
      <c r="CD7" s="170">
        <f t="shared" si="11"/>
        <v>1</v>
      </c>
      <c r="CE7" s="170">
        <f t="shared" si="11"/>
        <v>1</v>
      </c>
      <c r="CF7" s="170">
        <f t="shared" si="11"/>
        <v>1</v>
      </c>
      <c r="CG7" s="170">
        <f t="shared" si="11"/>
        <v>1</v>
      </c>
      <c r="CH7" s="170">
        <f t="shared" si="11"/>
        <v>1</v>
      </c>
      <c r="CI7" s="170">
        <f t="shared" si="11"/>
        <v>1</v>
      </c>
      <c r="CJ7" s="170">
        <f t="shared" si="11"/>
        <v>1</v>
      </c>
      <c r="CK7" s="170">
        <f t="shared" si="11"/>
        <v>1</v>
      </c>
      <c r="CL7" s="170">
        <f t="shared" si="11"/>
        <v>1</v>
      </c>
      <c r="CM7" s="170">
        <f t="shared" si="11"/>
        <v>1</v>
      </c>
      <c r="CN7" s="170">
        <f t="shared" si="11"/>
        <v>1</v>
      </c>
      <c r="CO7" s="170">
        <f t="shared" si="11"/>
        <v>1</v>
      </c>
      <c r="CP7" s="170">
        <f t="shared" si="11"/>
        <v>1</v>
      </c>
      <c r="CQ7" s="170">
        <f t="shared" si="11"/>
        <v>1</v>
      </c>
      <c r="CR7" s="170">
        <f t="shared" si="11"/>
        <v>1</v>
      </c>
      <c r="CS7" s="170">
        <f t="shared" si="11"/>
        <v>1</v>
      </c>
      <c r="CT7" s="170">
        <f t="shared" si="11"/>
        <v>1</v>
      </c>
      <c r="CU7" s="170">
        <f t="shared" si="11"/>
        <v>1</v>
      </c>
      <c r="CW7" s="38" t="str">
        <f t="shared" si="5"/>
        <v>-</v>
      </c>
      <c r="CX7" s="38">
        <f t="shared" si="6"/>
        <v>0</v>
      </c>
      <c r="DA7" s="170">
        <v>3</v>
      </c>
      <c r="DB7" s="32" t="str">
        <f t="shared" si="21"/>
        <v xml:space="preserve"> </v>
      </c>
      <c r="DD7" s="170">
        <f t="shared" si="17"/>
        <v>1</v>
      </c>
      <c r="DE7" s="170">
        <v>5</v>
      </c>
      <c r="DL7" s="170">
        <f t="shared" si="12"/>
        <v>0</v>
      </c>
      <c r="DM7" s="170">
        <f t="shared" si="13"/>
        <v>1</v>
      </c>
      <c r="DN7" s="170">
        <f t="shared" si="14"/>
        <v>1</v>
      </c>
      <c r="DO7" s="170">
        <f t="shared" si="18"/>
        <v>1</v>
      </c>
      <c r="DP7" s="170">
        <f t="shared" si="18"/>
        <v>1</v>
      </c>
      <c r="DQ7" s="170">
        <f t="shared" si="18"/>
        <v>1</v>
      </c>
      <c r="DR7" s="170">
        <f t="shared" si="18"/>
        <v>1</v>
      </c>
      <c r="DS7" s="170">
        <f t="shared" si="18"/>
        <v>1</v>
      </c>
      <c r="DT7" s="170">
        <f t="shared" si="18"/>
        <v>1</v>
      </c>
      <c r="DU7" s="170">
        <f t="shared" si="18"/>
        <v>1</v>
      </c>
      <c r="DV7" s="170">
        <f t="shared" si="19"/>
        <v>1</v>
      </c>
      <c r="DW7" s="170">
        <f t="shared" si="16"/>
        <v>1</v>
      </c>
      <c r="DX7" s="170">
        <f t="shared" si="16"/>
        <v>1</v>
      </c>
      <c r="DY7" s="170">
        <f t="shared" si="16"/>
        <v>1</v>
      </c>
      <c r="DZ7" s="170">
        <f t="shared" si="16"/>
        <v>1</v>
      </c>
      <c r="EA7" s="170">
        <f t="shared" si="16"/>
        <v>1</v>
      </c>
      <c r="EB7" s="170">
        <f t="shared" si="16"/>
        <v>1</v>
      </c>
      <c r="EC7" s="170">
        <f t="shared" si="16"/>
        <v>1</v>
      </c>
      <c r="ED7" s="170">
        <f t="shared" si="16"/>
        <v>1</v>
      </c>
      <c r="EE7" s="170">
        <f t="shared" si="16"/>
        <v>1</v>
      </c>
      <c r="EF7" s="170">
        <f t="shared" si="16"/>
        <v>1</v>
      </c>
      <c r="EG7" s="170">
        <f t="shared" si="7"/>
        <v>0</v>
      </c>
    </row>
    <row r="8" spans="1:137" x14ac:dyDescent="0.25">
      <c r="B8" s="16" t="s">
        <v>79</v>
      </c>
      <c r="C8" s="15">
        <v>55</v>
      </c>
      <c r="D8" s="21"/>
      <c r="E8" s="20"/>
      <c r="F8" s="21"/>
      <c r="G8" s="20"/>
      <c r="H8" s="20"/>
      <c r="I8" s="20"/>
      <c r="J8" s="20"/>
      <c r="K8" s="20"/>
      <c r="L8" s="20"/>
      <c r="M8" s="20"/>
      <c r="N8" s="20"/>
      <c r="O8" s="20"/>
      <c r="P8" s="20"/>
      <c r="Q8" s="20"/>
      <c r="R8" s="31"/>
      <c r="S8" s="15">
        <f>DL8*(C8+15*D8+5*F8)</f>
        <v>0</v>
      </c>
      <c r="T8" s="5"/>
      <c r="U8" s="13"/>
      <c r="V8" s="5"/>
      <c r="W8" s="5" t="str">
        <f t="shared" si="2"/>
        <v/>
      </c>
      <c r="X8" s="5"/>
      <c r="Y8" s="5"/>
      <c r="Z8" s="5"/>
      <c r="AA8" s="16" t="s">
        <v>80</v>
      </c>
      <c r="AB8" s="15">
        <v>9</v>
      </c>
      <c r="AC8" s="21"/>
      <c r="AD8" s="21"/>
      <c r="AE8" s="21"/>
      <c r="AF8" s="20"/>
      <c r="AG8" s="20"/>
      <c r="AH8" s="20"/>
      <c r="AI8" s="21"/>
      <c r="AJ8" s="20"/>
      <c r="AK8" s="20"/>
      <c r="AL8" s="20"/>
      <c r="AM8" s="20"/>
      <c r="AN8" s="20"/>
      <c r="AO8" s="20"/>
      <c r="AP8" s="15">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c r="BZ8" s="43">
        <f t="shared" si="9"/>
        <v>0</v>
      </c>
      <c r="CA8" s="38" t="str">
        <f t="shared" si="10"/>
        <v>-</v>
      </c>
      <c r="CB8" s="170">
        <f t="shared" si="11"/>
        <v>1</v>
      </c>
      <c r="CC8" s="170">
        <f t="shared" si="11"/>
        <v>1</v>
      </c>
      <c r="CD8" s="170">
        <f t="shared" si="11"/>
        <v>1</v>
      </c>
      <c r="CE8" s="170">
        <f t="shared" si="11"/>
        <v>1</v>
      </c>
      <c r="CF8" s="170">
        <f t="shared" si="11"/>
        <v>1</v>
      </c>
      <c r="CG8" s="170">
        <f t="shared" si="11"/>
        <v>1</v>
      </c>
      <c r="CH8" s="170">
        <f t="shared" si="11"/>
        <v>1</v>
      </c>
      <c r="CI8" s="170">
        <f t="shared" si="11"/>
        <v>1</v>
      </c>
      <c r="CJ8" s="170">
        <f t="shared" si="11"/>
        <v>1</v>
      </c>
      <c r="CK8" s="170">
        <f t="shared" si="11"/>
        <v>1</v>
      </c>
      <c r="CL8" s="170">
        <f t="shared" si="11"/>
        <v>1</v>
      </c>
      <c r="CM8" s="170">
        <f t="shared" si="11"/>
        <v>1</v>
      </c>
      <c r="CN8" s="170">
        <f t="shared" si="11"/>
        <v>1</v>
      </c>
      <c r="CO8" s="170">
        <f t="shared" si="11"/>
        <v>1</v>
      </c>
      <c r="CP8" s="170">
        <f t="shared" si="11"/>
        <v>1</v>
      </c>
      <c r="CQ8" s="170">
        <f t="shared" si="11"/>
        <v>1</v>
      </c>
      <c r="CR8" s="170">
        <f t="shared" si="11"/>
        <v>1</v>
      </c>
      <c r="CS8" s="170">
        <f t="shared" si="11"/>
        <v>1</v>
      </c>
      <c r="CT8" s="170">
        <f t="shared" si="11"/>
        <v>1</v>
      </c>
      <c r="CU8" s="170">
        <f t="shared" si="11"/>
        <v>1</v>
      </c>
      <c r="CW8" s="38" t="str">
        <f t="shared" si="5"/>
        <v>-</v>
      </c>
      <c r="CX8" s="38">
        <f t="shared" si="6"/>
        <v>0</v>
      </c>
      <c r="DA8" s="170">
        <v>4</v>
      </c>
      <c r="DB8" s="32" t="str">
        <f t="shared" si="21"/>
        <v xml:space="preserve"> </v>
      </c>
      <c r="DD8" s="170">
        <f t="shared" si="17"/>
        <v>1</v>
      </c>
      <c r="DE8" s="170">
        <v>6</v>
      </c>
      <c r="DL8" s="170">
        <f t="shared" si="12"/>
        <v>0</v>
      </c>
      <c r="DM8" s="170">
        <f t="shared" si="13"/>
        <v>1</v>
      </c>
      <c r="DN8" s="170">
        <f t="shared" si="14"/>
        <v>1</v>
      </c>
      <c r="DO8" s="170">
        <f t="shared" si="18"/>
        <v>1</v>
      </c>
      <c r="DP8" s="170">
        <f t="shared" si="18"/>
        <v>1</v>
      </c>
      <c r="DQ8" s="170">
        <f t="shared" si="18"/>
        <v>1</v>
      </c>
      <c r="DR8" s="170">
        <f t="shared" si="18"/>
        <v>1</v>
      </c>
      <c r="DS8" s="170">
        <f t="shared" si="18"/>
        <v>1</v>
      </c>
      <c r="DT8" s="170">
        <f t="shared" si="18"/>
        <v>1</v>
      </c>
      <c r="DU8" s="170">
        <f t="shared" si="18"/>
        <v>1</v>
      </c>
      <c r="DV8" s="170">
        <f t="shared" si="19"/>
        <v>1</v>
      </c>
      <c r="DW8" s="170">
        <f t="shared" si="16"/>
        <v>1</v>
      </c>
      <c r="DX8" s="170">
        <f t="shared" si="16"/>
        <v>1</v>
      </c>
      <c r="DY8" s="170">
        <f t="shared" si="16"/>
        <v>1</v>
      </c>
      <c r="DZ8" s="170">
        <f t="shared" si="16"/>
        <v>1</v>
      </c>
      <c r="EA8" s="170">
        <f t="shared" si="16"/>
        <v>1</v>
      </c>
      <c r="EB8" s="170">
        <f t="shared" si="16"/>
        <v>1</v>
      </c>
      <c r="EC8" s="170">
        <f t="shared" si="16"/>
        <v>1</v>
      </c>
      <c r="ED8" s="170">
        <f t="shared" si="16"/>
        <v>1</v>
      </c>
      <c r="EE8" s="170">
        <f t="shared" si="16"/>
        <v>1</v>
      </c>
      <c r="EF8" s="170">
        <f t="shared" si="16"/>
        <v>1</v>
      </c>
      <c r="EG8" s="170">
        <f t="shared" si="7"/>
        <v>0</v>
      </c>
    </row>
    <row r="9" spans="1:137" x14ac:dyDescent="0.25">
      <c r="B9" s="16" t="s">
        <v>79</v>
      </c>
      <c r="C9" s="15">
        <v>55</v>
      </c>
      <c r="D9" s="21"/>
      <c r="E9" s="19"/>
      <c r="F9" s="21"/>
      <c r="G9" s="19"/>
      <c r="H9" s="19"/>
      <c r="I9" s="19"/>
      <c r="J9" s="19"/>
      <c r="K9" s="19"/>
      <c r="L9" s="19"/>
      <c r="M9" s="19"/>
      <c r="N9" s="19"/>
      <c r="O9" s="19"/>
      <c r="P9" s="19"/>
      <c r="Q9" s="19"/>
      <c r="R9" s="31"/>
      <c r="S9" s="172">
        <f t="shared" ref="S9:S11" si="22">DL9*(C9+15*D9+5*F9)</f>
        <v>0</v>
      </c>
      <c r="T9" s="5"/>
      <c r="U9" s="13"/>
      <c r="V9" s="5"/>
      <c r="W9" s="5" t="str">
        <f t="shared" si="2"/>
        <v/>
      </c>
      <c r="X9" s="5"/>
      <c r="Y9" s="5"/>
      <c r="Z9" s="5"/>
      <c r="AA9" s="16" t="s">
        <v>82</v>
      </c>
      <c r="AB9" s="15">
        <v>8</v>
      </c>
      <c r="AC9" s="19"/>
      <c r="AD9" s="19"/>
      <c r="AE9" s="19"/>
      <c r="AF9" s="21"/>
      <c r="AG9" s="19"/>
      <c r="AH9" s="19"/>
      <c r="AI9" s="21"/>
      <c r="AJ9" s="19"/>
      <c r="AK9" s="19"/>
      <c r="AL9" s="19"/>
      <c r="AM9" s="19"/>
      <c r="AN9" s="19"/>
      <c r="AO9" s="19"/>
      <c r="AP9" s="111">
        <f>SUM(AQ9:BJ9)*(AB9+AF9+25*AI9)</f>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8"/>
        <v>0</v>
      </c>
      <c r="BY9" s="168"/>
      <c r="BZ9" s="43">
        <f t="shared" si="9"/>
        <v>0</v>
      </c>
      <c r="CA9" s="38" t="str">
        <f t="shared" si="10"/>
        <v>-</v>
      </c>
      <c r="CB9" s="170">
        <f t="shared" si="11"/>
        <v>1</v>
      </c>
      <c r="CC9" s="170">
        <f t="shared" si="11"/>
        <v>1</v>
      </c>
      <c r="CD9" s="170">
        <f t="shared" si="11"/>
        <v>1</v>
      </c>
      <c r="CE9" s="170">
        <f t="shared" si="11"/>
        <v>1</v>
      </c>
      <c r="CF9" s="170">
        <f t="shared" si="11"/>
        <v>1</v>
      </c>
      <c r="CG9" s="170">
        <f t="shared" si="11"/>
        <v>1</v>
      </c>
      <c r="CH9" s="170">
        <f t="shared" si="11"/>
        <v>1</v>
      </c>
      <c r="CI9" s="170">
        <f t="shared" si="11"/>
        <v>1</v>
      </c>
      <c r="CJ9" s="170">
        <f t="shared" si="11"/>
        <v>1</v>
      </c>
      <c r="CK9" s="170">
        <f t="shared" si="11"/>
        <v>1</v>
      </c>
      <c r="CL9" s="170">
        <f t="shared" si="11"/>
        <v>1</v>
      </c>
      <c r="CM9" s="170">
        <f t="shared" si="11"/>
        <v>1</v>
      </c>
      <c r="CN9" s="170">
        <f t="shared" si="11"/>
        <v>1</v>
      </c>
      <c r="CO9" s="170">
        <f t="shared" si="11"/>
        <v>1</v>
      </c>
      <c r="CP9" s="170">
        <f t="shared" si="11"/>
        <v>1</v>
      </c>
      <c r="CQ9" s="170">
        <f t="shared" si="11"/>
        <v>1</v>
      </c>
      <c r="CR9" s="170">
        <f t="shared" si="11"/>
        <v>1</v>
      </c>
      <c r="CS9" s="170">
        <f t="shared" si="11"/>
        <v>1</v>
      </c>
      <c r="CT9" s="170">
        <f t="shared" si="11"/>
        <v>1</v>
      </c>
      <c r="CU9" s="170">
        <f t="shared" si="11"/>
        <v>1</v>
      </c>
      <c r="CW9" s="38" t="str">
        <f t="shared" si="5"/>
        <v>-</v>
      </c>
      <c r="CX9" s="38">
        <f t="shared" si="6"/>
        <v>0</v>
      </c>
      <c r="DA9" s="170">
        <v>5</v>
      </c>
      <c r="DB9" s="32" t="str">
        <f t="shared" si="21"/>
        <v xml:space="preserve"> </v>
      </c>
      <c r="DD9" s="170">
        <f t="shared" si="17"/>
        <v>1</v>
      </c>
      <c r="DE9" s="170">
        <v>7</v>
      </c>
      <c r="DL9" s="170">
        <f t="shared" si="12"/>
        <v>0</v>
      </c>
      <c r="DM9" s="170">
        <f t="shared" si="13"/>
        <v>1</v>
      </c>
      <c r="DN9" s="170">
        <f t="shared" si="14"/>
        <v>1</v>
      </c>
      <c r="DO9" s="170">
        <f t="shared" si="18"/>
        <v>1</v>
      </c>
      <c r="DP9" s="170">
        <f t="shared" si="18"/>
        <v>1</v>
      </c>
      <c r="DQ9" s="170">
        <f t="shared" si="18"/>
        <v>1</v>
      </c>
      <c r="DR9" s="170">
        <f t="shared" si="18"/>
        <v>1</v>
      </c>
      <c r="DS9" s="170">
        <f t="shared" si="18"/>
        <v>1</v>
      </c>
      <c r="DT9" s="170">
        <f t="shared" si="18"/>
        <v>1</v>
      </c>
      <c r="DU9" s="170">
        <f t="shared" si="18"/>
        <v>1</v>
      </c>
      <c r="DV9" s="170">
        <f t="shared" si="19"/>
        <v>1</v>
      </c>
      <c r="DW9" s="170">
        <f t="shared" si="16"/>
        <v>1</v>
      </c>
      <c r="DX9" s="170">
        <f t="shared" si="16"/>
        <v>1</v>
      </c>
      <c r="DY9" s="170">
        <f t="shared" si="16"/>
        <v>1</v>
      </c>
      <c r="DZ9" s="170">
        <f t="shared" si="16"/>
        <v>1</v>
      </c>
      <c r="EA9" s="170">
        <f t="shared" si="16"/>
        <v>1</v>
      </c>
      <c r="EB9" s="170">
        <f t="shared" si="16"/>
        <v>1</v>
      </c>
      <c r="EC9" s="170">
        <f t="shared" si="16"/>
        <v>1</v>
      </c>
      <c r="ED9" s="170">
        <f t="shared" si="16"/>
        <v>1</v>
      </c>
      <c r="EE9" s="170">
        <f t="shared" si="16"/>
        <v>1</v>
      </c>
      <c r="EF9" s="170">
        <f t="shared" si="16"/>
        <v>1</v>
      </c>
      <c r="EG9" s="170">
        <f t="shared" si="7"/>
        <v>0</v>
      </c>
    </row>
    <row r="10" spans="1:137" x14ac:dyDescent="0.25">
      <c r="B10" s="16" t="s">
        <v>79</v>
      </c>
      <c r="C10" s="15">
        <v>55</v>
      </c>
      <c r="D10" s="21"/>
      <c r="E10" s="20"/>
      <c r="F10" s="21"/>
      <c r="G10" s="20"/>
      <c r="H10" s="20"/>
      <c r="I10" s="20"/>
      <c r="J10" s="20"/>
      <c r="K10" s="20"/>
      <c r="L10" s="20"/>
      <c r="M10" s="20"/>
      <c r="N10" s="20"/>
      <c r="O10" s="20"/>
      <c r="P10" s="20"/>
      <c r="Q10" s="20"/>
      <c r="R10" s="31"/>
      <c r="S10" s="172">
        <f t="shared" si="22"/>
        <v>0</v>
      </c>
      <c r="T10" s="5"/>
      <c r="U10" s="13"/>
      <c r="V10" s="5"/>
      <c r="W10" s="5" t="str">
        <f t="shared" si="2"/>
        <v/>
      </c>
      <c r="X10" s="5"/>
      <c r="Y10" s="5"/>
      <c r="Z10" s="5"/>
      <c r="AA10" s="16" t="s">
        <v>82</v>
      </c>
      <c r="AB10" s="15">
        <v>8</v>
      </c>
      <c r="AC10" s="20"/>
      <c r="AD10" s="20"/>
      <c r="AE10" s="20"/>
      <c r="AF10" s="21"/>
      <c r="AG10" s="20"/>
      <c r="AH10" s="20"/>
      <c r="AI10" s="21"/>
      <c r="AJ10" s="20"/>
      <c r="AK10" s="20"/>
      <c r="AL10" s="20"/>
      <c r="AM10" s="20"/>
      <c r="AN10" s="20"/>
      <c r="AO10" s="20"/>
      <c r="AP10" s="111">
        <f>SUM(AQ10:BJ10)*(AB10+AF10+25*AI10)</f>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8"/>
        <v>0</v>
      </c>
      <c r="BY10" s="168"/>
      <c r="BZ10" s="43">
        <f t="shared" si="9"/>
        <v>0</v>
      </c>
      <c r="CA10" s="38" t="str">
        <f t="shared" si="10"/>
        <v>-</v>
      </c>
      <c r="CB10" s="170">
        <f t="shared" si="11"/>
        <v>1</v>
      </c>
      <c r="CC10" s="170">
        <f t="shared" si="11"/>
        <v>1</v>
      </c>
      <c r="CD10" s="170">
        <f t="shared" si="11"/>
        <v>1</v>
      </c>
      <c r="CE10" s="170">
        <f t="shared" si="11"/>
        <v>1</v>
      </c>
      <c r="CF10" s="170">
        <f t="shared" si="11"/>
        <v>1</v>
      </c>
      <c r="CG10" s="170">
        <f t="shared" si="11"/>
        <v>1</v>
      </c>
      <c r="CH10" s="170">
        <f t="shared" si="11"/>
        <v>1</v>
      </c>
      <c r="CI10" s="170">
        <f t="shared" si="11"/>
        <v>1</v>
      </c>
      <c r="CJ10" s="170">
        <f t="shared" si="11"/>
        <v>1</v>
      </c>
      <c r="CK10" s="170">
        <f t="shared" si="11"/>
        <v>1</v>
      </c>
      <c r="CL10" s="170">
        <f t="shared" si="11"/>
        <v>1</v>
      </c>
      <c r="CM10" s="170">
        <f t="shared" si="11"/>
        <v>1</v>
      </c>
      <c r="CN10" s="170">
        <f t="shared" si="11"/>
        <v>1</v>
      </c>
      <c r="CO10" s="170">
        <f t="shared" si="11"/>
        <v>1</v>
      </c>
      <c r="CP10" s="170">
        <f t="shared" si="11"/>
        <v>1</v>
      </c>
      <c r="CQ10" s="170">
        <f t="shared" si="11"/>
        <v>1</v>
      </c>
      <c r="CR10" s="170">
        <f t="shared" si="11"/>
        <v>1</v>
      </c>
      <c r="CS10" s="170">
        <f t="shared" si="11"/>
        <v>1</v>
      </c>
      <c r="CT10" s="170">
        <f t="shared" si="11"/>
        <v>1</v>
      </c>
      <c r="CU10" s="170">
        <f t="shared" si="11"/>
        <v>1</v>
      </c>
      <c r="CW10" s="38" t="str">
        <f t="shared" si="5"/>
        <v>-</v>
      </c>
      <c r="CX10" s="38">
        <f t="shared" si="6"/>
        <v>0</v>
      </c>
      <c r="DA10" s="170">
        <v>6</v>
      </c>
      <c r="DB10" s="32" t="str">
        <f t="shared" si="21"/>
        <v xml:space="preserve"> </v>
      </c>
      <c r="DD10" s="170">
        <f t="shared" si="17"/>
        <v>1</v>
      </c>
      <c r="DE10" s="170">
        <v>8</v>
      </c>
      <c r="DL10" s="170">
        <f t="shared" si="12"/>
        <v>0</v>
      </c>
      <c r="DM10" s="170">
        <f t="shared" si="13"/>
        <v>1</v>
      </c>
      <c r="DN10" s="170">
        <f t="shared" si="14"/>
        <v>1</v>
      </c>
      <c r="DO10" s="170">
        <f t="shared" si="18"/>
        <v>1</v>
      </c>
      <c r="DP10" s="170">
        <f t="shared" si="18"/>
        <v>1</v>
      </c>
      <c r="DQ10" s="170">
        <f t="shared" si="18"/>
        <v>1</v>
      </c>
      <c r="DR10" s="170">
        <f t="shared" si="18"/>
        <v>1</v>
      </c>
      <c r="DS10" s="170">
        <f t="shared" si="18"/>
        <v>1</v>
      </c>
      <c r="DT10" s="170">
        <f t="shared" si="18"/>
        <v>1</v>
      </c>
      <c r="DU10" s="170">
        <f t="shared" si="18"/>
        <v>1</v>
      </c>
      <c r="DV10" s="170">
        <f t="shared" si="19"/>
        <v>1</v>
      </c>
      <c r="DW10" s="170">
        <f t="shared" si="16"/>
        <v>1</v>
      </c>
      <c r="DX10" s="170">
        <f t="shared" si="16"/>
        <v>1</v>
      </c>
      <c r="DY10" s="170">
        <f t="shared" si="16"/>
        <v>1</v>
      </c>
      <c r="DZ10" s="170">
        <f t="shared" si="16"/>
        <v>1</v>
      </c>
      <c r="EA10" s="170">
        <f t="shared" si="16"/>
        <v>1</v>
      </c>
      <c r="EB10" s="170">
        <f t="shared" si="16"/>
        <v>1</v>
      </c>
      <c r="EC10" s="170">
        <f t="shared" si="16"/>
        <v>1</v>
      </c>
      <c r="ED10" s="170">
        <f t="shared" si="16"/>
        <v>1</v>
      </c>
      <c r="EE10" s="170">
        <f t="shared" si="16"/>
        <v>1</v>
      </c>
      <c r="EF10" s="170">
        <f t="shared" si="16"/>
        <v>1</v>
      </c>
      <c r="EG10" s="170">
        <f t="shared" si="7"/>
        <v>0</v>
      </c>
    </row>
    <row r="11" spans="1:137" x14ac:dyDescent="0.25">
      <c r="B11" s="16" t="s">
        <v>79</v>
      </c>
      <c r="C11" s="15">
        <v>55</v>
      </c>
      <c r="D11" s="21"/>
      <c r="E11" s="19"/>
      <c r="F11" s="21"/>
      <c r="G11" s="19"/>
      <c r="H11" s="19"/>
      <c r="I11" s="19"/>
      <c r="J11" s="19"/>
      <c r="K11" s="19"/>
      <c r="L11" s="19"/>
      <c r="M11" s="19"/>
      <c r="N11" s="19"/>
      <c r="O11" s="19"/>
      <c r="P11" s="19"/>
      <c r="Q11" s="19"/>
      <c r="R11" s="31"/>
      <c r="S11" s="172">
        <f t="shared" si="22"/>
        <v>0</v>
      </c>
      <c r="T11" s="5"/>
      <c r="U11" s="13"/>
      <c r="V11" s="5"/>
      <c r="W11" s="5" t="str">
        <f t="shared" si="2"/>
        <v/>
      </c>
      <c r="X11" s="5"/>
      <c r="Y11" s="5"/>
      <c r="Z11" s="5"/>
      <c r="AA11" s="16" t="s">
        <v>82</v>
      </c>
      <c r="AB11" s="15">
        <v>8</v>
      </c>
      <c r="AC11" s="19"/>
      <c r="AD11" s="19"/>
      <c r="AE11" s="19"/>
      <c r="AF11" s="21"/>
      <c r="AG11" s="19"/>
      <c r="AH11" s="19"/>
      <c r="AI11" s="21"/>
      <c r="AJ11" s="19"/>
      <c r="AK11" s="19"/>
      <c r="AL11" s="19"/>
      <c r="AM11" s="19"/>
      <c r="AN11" s="19"/>
      <c r="AO11" s="19"/>
      <c r="AP11" s="15">
        <f>SUM(AQ11:BJ11)*(AB11+AF11+25*AI11)</f>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8"/>
        <v>0</v>
      </c>
      <c r="BY11" s="168"/>
      <c r="BZ11" s="43">
        <f t="shared" si="9"/>
        <v>0</v>
      </c>
      <c r="CA11" s="38" t="str">
        <f t="shared" si="10"/>
        <v>-</v>
      </c>
      <c r="CB11" s="170">
        <f t="shared" si="11"/>
        <v>1</v>
      </c>
      <c r="CC11" s="170">
        <f t="shared" si="11"/>
        <v>1</v>
      </c>
      <c r="CD11" s="170">
        <f t="shared" si="11"/>
        <v>1</v>
      </c>
      <c r="CE11" s="170">
        <f t="shared" si="11"/>
        <v>1</v>
      </c>
      <c r="CF11" s="170">
        <f t="shared" si="11"/>
        <v>1</v>
      </c>
      <c r="CG11" s="170">
        <f t="shared" si="11"/>
        <v>1</v>
      </c>
      <c r="CH11" s="170">
        <f t="shared" si="11"/>
        <v>1</v>
      </c>
      <c r="CI11" s="170">
        <f t="shared" si="11"/>
        <v>1</v>
      </c>
      <c r="CJ11" s="170">
        <f t="shared" si="11"/>
        <v>1</v>
      </c>
      <c r="CK11" s="170">
        <f t="shared" si="11"/>
        <v>1</v>
      </c>
      <c r="CL11" s="170">
        <f t="shared" si="11"/>
        <v>1</v>
      </c>
      <c r="CM11" s="170">
        <f t="shared" si="11"/>
        <v>1</v>
      </c>
      <c r="CN11" s="170">
        <f t="shared" si="11"/>
        <v>1</v>
      </c>
      <c r="CO11" s="170">
        <f t="shared" si="11"/>
        <v>1</v>
      </c>
      <c r="CP11" s="170">
        <f t="shared" si="11"/>
        <v>1</v>
      </c>
      <c r="CQ11" s="170">
        <f t="shared" si="11"/>
        <v>1</v>
      </c>
      <c r="CR11" s="170">
        <f t="shared" si="11"/>
        <v>1</v>
      </c>
      <c r="CS11" s="170">
        <f t="shared" si="11"/>
        <v>1</v>
      </c>
      <c r="CT11" s="170">
        <f t="shared" si="11"/>
        <v>1</v>
      </c>
      <c r="CU11" s="170">
        <f t="shared" si="11"/>
        <v>1</v>
      </c>
      <c r="CW11" s="38" t="str">
        <f t="shared" si="5"/>
        <v>-</v>
      </c>
      <c r="CX11" s="38">
        <f t="shared" si="6"/>
        <v>0</v>
      </c>
      <c r="DA11" s="170">
        <v>7</v>
      </c>
      <c r="DB11" s="32" t="str">
        <f t="shared" si="21"/>
        <v xml:space="preserve"> </v>
      </c>
      <c r="DD11" s="170">
        <f t="shared" si="17"/>
        <v>1</v>
      </c>
      <c r="DE11" s="170">
        <v>9</v>
      </c>
      <c r="DL11" s="170">
        <f t="shared" si="12"/>
        <v>0</v>
      </c>
      <c r="DM11" s="170">
        <f t="shared" si="13"/>
        <v>1</v>
      </c>
      <c r="DN11" s="170">
        <f t="shared" si="14"/>
        <v>1</v>
      </c>
      <c r="DO11" s="170">
        <f t="shared" si="18"/>
        <v>1</v>
      </c>
      <c r="DP11" s="170">
        <f t="shared" si="18"/>
        <v>1</v>
      </c>
      <c r="DQ11" s="170">
        <f t="shared" si="18"/>
        <v>1</v>
      </c>
      <c r="DR11" s="170">
        <f t="shared" si="18"/>
        <v>1</v>
      </c>
      <c r="DS11" s="170">
        <f t="shared" si="18"/>
        <v>1</v>
      </c>
      <c r="DT11" s="170">
        <f t="shared" si="18"/>
        <v>1</v>
      </c>
      <c r="DU11" s="170">
        <f t="shared" si="18"/>
        <v>1</v>
      </c>
      <c r="DV11" s="170">
        <f t="shared" si="19"/>
        <v>1</v>
      </c>
      <c r="DW11" s="170">
        <f t="shared" si="16"/>
        <v>1</v>
      </c>
      <c r="DX11" s="170">
        <f t="shared" si="16"/>
        <v>1</v>
      </c>
      <c r="DY11" s="170">
        <f t="shared" si="16"/>
        <v>1</v>
      </c>
      <c r="DZ11" s="170">
        <f t="shared" si="16"/>
        <v>1</v>
      </c>
      <c r="EA11" s="170">
        <f t="shared" si="16"/>
        <v>1</v>
      </c>
      <c r="EB11" s="170">
        <f t="shared" si="16"/>
        <v>1</v>
      </c>
      <c r="EC11" s="170">
        <f t="shared" si="16"/>
        <v>1</v>
      </c>
      <c r="ED11" s="170">
        <f t="shared" si="16"/>
        <v>1</v>
      </c>
      <c r="EE11" s="170">
        <f t="shared" si="16"/>
        <v>1</v>
      </c>
      <c r="EF11" s="170">
        <f t="shared" si="16"/>
        <v>1</v>
      </c>
      <c r="EG11" s="170">
        <f t="shared" si="7"/>
        <v>0</v>
      </c>
    </row>
    <row r="12" spans="1:137" x14ac:dyDescent="0.25">
      <c r="R12" s="31"/>
      <c r="T12" s="5"/>
      <c r="U12" s="13"/>
      <c r="V12" s="5"/>
      <c r="W12" s="5" t="str">
        <f t="shared" si="2"/>
        <v/>
      </c>
      <c r="X12" s="5"/>
      <c r="Y12" s="5"/>
      <c r="Z12" s="5"/>
      <c r="AA12" s="16" t="s">
        <v>85</v>
      </c>
      <c r="AB12" s="15">
        <v>9</v>
      </c>
      <c r="AC12" s="20"/>
      <c r="AD12" s="20"/>
      <c r="AE12" s="20"/>
      <c r="AF12" s="20"/>
      <c r="AG12" s="20"/>
      <c r="AH12" s="20"/>
      <c r="AI12" s="21"/>
      <c r="AJ12" s="20"/>
      <c r="AK12" s="20"/>
      <c r="AL12" s="20"/>
      <c r="AM12" s="20"/>
      <c r="AN12" s="20"/>
      <c r="AO12" s="20"/>
      <c r="AP12" s="111">
        <f>SUM(AQ12:BJ12)*(AB12+25*AI12)</f>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8"/>
        <v>0</v>
      </c>
      <c r="BY12" s="168"/>
      <c r="BZ12" s="43">
        <f t="shared" si="9"/>
        <v>0</v>
      </c>
      <c r="CA12" s="38" t="str">
        <f t="shared" si="10"/>
        <v>-</v>
      </c>
      <c r="CB12" s="170">
        <f t="shared" si="11"/>
        <v>1</v>
      </c>
      <c r="CC12" s="170">
        <f t="shared" si="11"/>
        <v>1</v>
      </c>
      <c r="CD12" s="170">
        <f t="shared" si="11"/>
        <v>1</v>
      </c>
      <c r="CE12" s="170">
        <f t="shared" si="11"/>
        <v>1</v>
      </c>
      <c r="CF12" s="170">
        <f t="shared" si="11"/>
        <v>1</v>
      </c>
      <c r="CG12" s="170">
        <f t="shared" si="11"/>
        <v>1</v>
      </c>
      <c r="CH12" s="170">
        <f t="shared" si="11"/>
        <v>1</v>
      </c>
      <c r="CI12" s="170">
        <f t="shared" si="11"/>
        <v>1</v>
      </c>
      <c r="CJ12" s="170">
        <f t="shared" si="11"/>
        <v>1</v>
      </c>
      <c r="CK12" s="170">
        <f t="shared" si="11"/>
        <v>1</v>
      </c>
      <c r="CL12" s="170">
        <f t="shared" si="11"/>
        <v>1</v>
      </c>
      <c r="CM12" s="170">
        <f t="shared" si="11"/>
        <v>1</v>
      </c>
      <c r="CN12" s="170">
        <f t="shared" si="11"/>
        <v>1</v>
      </c>
      <c r="CO12" s="170">
        <f t="shared" si="11"/>
        <v>1</v>
      </c>
      <c r="CP12" s="170">
        <f t="shared" si="11"/>
        <v>1</v>
      </c>
      <c r="CQ12" s="170">
        <f t="shared" si="11"/>
        <v>1</v>
      </c>
      <c r="CR12" s="170">
        <f t="shared" si="11"/>
        <v>1</v>
      </c>
      <c r="CS12" s="170">
        <f t="shared" si="11"/>
        <v>1</v>
      </c>
      <c r="CT12" s="170">
        <f t="shared" si="11"/>
        <v>1</v>
      </c>
      <c r="CU12" s="170">
        <f t="shared" si="11"/>
        <v>1</v>
      </c>
      <c r="CW12" s="172"/>
      <c r="CX12" s="172"/>
      <c r="DA12" s="170">
        <v>8</v>
      </c>
      <c r="DB12" s="32" t="str">
        <f t="shared" si="21"/>
        <v xml:space="preserve"> </v>
      </c>
      <c r="DD12" s="170">
        <f t="shared" si="17"/>
        <v>1</v>
      </c>
      <c r="DE12" s="170">
        <v>10</v>
      </c>
      <c r="DL12" s="170">
        <f t="shared" si="12"/>
        <v>0</v>
      </c>
      <c r="DM12" s="170">
        <f t="shared" si="13"/>
        <v>1</v>
      </c>
      <c r="DN12" s="170">
        <f t="shared" si="14"/>
        <v>1</v>
      </c>
      <c r="DO12" s="170">
        <f t="shared" si="18"/>
        <v>1</v>
      </c>
      <c r="DP12" s="170">
        <f t="shared" si="18"/>
        <v>1</v>
      </c>
      <c r="DQ12" s="170">
        <f t="shared" si="18"/>
        <v>1</v>
      </c>
      <c r="DR12" s="170">
        <f t="shared" si="18"/>
        <v>1</v>
      </c>
      <c r="DS12" s="170">
        <f t="shared" si="18"/>
        <v>1</v>
      </c>
      <c r="DT12" s="170">
        <f t="shared" si="18"/>
        <v>1</v>
      </c>
      <c r="DU12" s="170">
        <f t="shared" si="18"/>
        <v>1</v>
      </c>
      <c r="DV12" s="170">
        <f t="shared" si="19"/>
        <v>1</v>
      </c>
      <c r="DW12" s="170">
        <f t="shared" si="16"/>
        <v>1</v>
      </c>
      <c r="DX12" s="170">
        <f t="shared" si="16"/>
        <v>1</v>
      </c>
      <c r="DY12" s="170">
        <f t="shared" si="16"/>
        <v>1</v>
      </c>
      <c r="DZ12" s="170">
        <f t="shared" si="16"/>
        <v>1</v>
      </c>
      <c r="EA12" s="170">
        <f t="shared" si="16"/>
        <v>1</v>
      </c>
      <c r="EB12" s="170">
        <f t="shared" si="16"/>
        <v>1</v>
      </c>
      <c r="EC12" s="170">
        <f t="shared" si="16"/>
        <v>1</v>
      </c>
      <c r="ED12" s="170">
        <f t="shared" si="16"/>
        <v>1</v>
      </c>
      <c r="EE12" s="170">
        <f t="shared" si="16"/>
        <v>1</v>
      </c>
      <c r="EF12" s="170">
        <f t="shared" si="16"/>
        <v>1</v>
      </c>
      <c r="EG12" s="170">
        <f t="shared" si="7"/>
        <v>0</v>
      </c>
    </row>
    <row r="13" spans="1:137" x14ac:dyDescent="0.25">
      <c r="R13" s="31"/>
      <c r="T13" s="5"/>
      <c r="U13" s="13"/>
      <c r="V13" s="5"/>
      <c r="W13" s="5" t="str">
        <f t="shared" si="2"/>
        <v/>
      </c>
      <c r="X13" s="5"/>
      <c r="Y13" s="5"/>
      <c r="Z13" s="5"/>
      <c r="AA13" s="16" t="s">
        <v>85</v>
      </c>
      <c r="AB13" s="15">
        <v>9</v>
      </c>
      <c r="AC13" s="19"/>
      <c r="AD13" s="19"/>
      <c r="AE13" s="19"/>
      <c r="AF13" s="19"/>
      <c r="AG13" s="19"/>
      <c r="AH13" s="19"/>
      <c r="AI13" s="21"/>
      <c r="AJ13" s="19"/>
      <c r="AK13" s="19"/>
      <c r="AL13" s="19"/>
      <c r="AM13" s="19"/>
      <c r="AN13" s="19"/>
      <c r="AO13" s="19"/>
      <c r="AP13" s="15">
        <f>SUM(AQ13:BJ13)*(AB13+25*AI13)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8"/>
        <v>0</v>
      </c>
      <c r="BY13" s="168"/>
      <c r="BZ13" s="43">
        <f t="shared" si="9"/>
        <v>0</v>
      </c>
      <c r="CA13" s="38" t="str">
        <f t="shared" si="10"/>
        <v>-</v>
      </c>
      <c r="CB13" s="170">
        <f t="shared" si="11"/>
        <v>1</v>
      </c>
      <c r="CC13" s="170">
        <f t="shared" si="11"/>
        <v>1</v>
      </c>
      <c r="CD13" s="170">
        <f t="shared" si="11"/>
        <v>1</v>
      </c>
      <c r="CE13" s="170">
        <f t="shared" si="11"/>
        <v>1</v>
      </c>
      <c r="CF13" s="170">
        <f t="shared" si="11"/>
        <v>1</v>
      </c>
      <c r="CG13" s="170">
        <f t="shared" si="11"/>
        <v>1</v>
      </c>
      <c r="CH13" s="170">
        <f t="shared" si="11"/>
        <v>1</v>
      </c>
      <c r="CI13" s="170">
        <f t="shared" si="11"/>
        <v>1</v>
      </c>
      <c r="CJ13" s="170">
        <f t="shared" si="11"/>
        <v>1</v>
      </c>
      <c r="CK13" s="170">
        <f t="shared" si="11"/>
        <v>1</v>
      </c>
      <c r="CL13" s="170">
        <f t="shared" si="11"/>
        <v>1</v>
      </c>
      <c r="CM13" s="170">
        <f t="shared" si="11"/>
        <v>1</v>
      </c>
      <c r="CN13" s="170">
        <f t="shared" si="11"/>
        <v>1</v>
      </c>
      <c r="CO13" s="170">
        <f t="shared" si="11"/>
        <v>1</v>
      </c>
      <c r="CP13" s="170">
        <f t="shared" si="11"/>
        <v>1</v>
      </c>
      <c r="CQ13" s="170">
        <f t="shared" si="11"/>
        <v>1</v>
      </c>
      <c r="CR13" s="170">
        <f t="shared" si="11"/>
        <v>1</v>
      </c>
      <c r="CS13" s="170">
        <f t="shared" si="11"/>
        <v>1</v>
      </c>
      <c r="CT13" s="170">
        <f t="shared" si="11"/>
        <v>1</v>
      </c>
      <c r="CU13" s="170">
        <f t="shared" si="11"/>
        <v>1</v>
      </c>
      <c r="CW13" s="172"/>
      <c r="CX13" s="172"/>
      <c r="DA13" s="170">
        <v>9</v>
      </c>
      <c r="DB13" s="32" t="str">
        <f t="shared" si="21"/>
        <v xml:space="preserve"> </v>
      </c>
      <c r="DD13" s="170">
        <f t="shared" si="17"/>
        <v>1</v>
      </c>
      <c r="DE13" s="170">
        <v>11</v>
      </c>
      <c r="DL13" s="170">
        <f>SUM(DM14:EF14)-SUM(DM13:EF13)</f>
        <v>0</v>
      </c>
      <c r="DM13" s="170">
        <f t="shared" si="13"/>
        <v>1</v>
      </c>
      <c r="DN13" s="170">
        <f t="shared" si="14"/>
        <v>1</v>
      </c>
      <c r="DO13" s="170">
        <f t="shared" si="18"/>
        <v>1</v>
      </c>
      <c r="DP13" s="170">
        <f t="shared" si="18"/>
        <v>1</v>
      </c>
      <c r="DQ13" s="170">
        <f t="shared" si="18"/>
        <v>1</v>
      </c>
      <c r="DR13" s="170">
        <f t="shared" si="18"/>
        <v>1</v>
      </c>
      <c r="DS13" s="170">
        <f t="shared" si="18"/>
        <v>1</v>
      </c>
      <c r="DT13" s="170">
        <f t="shared" si="18"/>
        <v>1</v>
      </c>
      <c r="DU13" s="170">
        <f t="shared" si="18"/>
        <v>1</v>
      </c>
      <c r="DV13" s="170">
        <f t="shared" si="19"/>
        <v>1</v>
      </c>
      <c r="DW13" s="170">
        <f t="shared" si="16"/>
        <v>1</v>
      </c>
      <c r="DX13" s="170">
        <f t="shared" si="16"/>
        <v>1</v>
      </c>
      <c r="DY13" s="170">
        <f t="shared" si="16"/>
        <v>1</v>
      </c>
      <c r="DZ13" s="170">
        <f t="shared" si="16"/>
        <v>1</v>
      </c>
      <c r="EA13" s="170">
        <f t="shared" si="16"/>
        <v>1</v>
      </c>
      <c r="EB13" s="170">
        <f t="shared" si="16"/>
        <v>1</v>
      </c>
      <c r="EC13" s="170">
        <f t="shared" si="16"/>
        <v>1</v>
      </c>
      <c r="ED13" s="170">
        <f t="shared" si="16"/>
        <v>1</v>
      </c>
      <c r="EE13" s="170">
        <f t="shared" si="16"/>
        <v>1</v>
      </c>
      <c r="EF13" s="170">
        <f t="shared" si="16"/>
        <v>1</v>
      </c>
      <c r="EG13" s="170">
        <f t="shared" si="7"/>
        <v>0</v>
      </c>
    </row>
    <row r="14" spans="1:137" x14ac:dyDescent="0.25">
      <c r="R14" s="31"/>
      <c r="T14" s="5"/>
      <c r="U14" s="13"/>
      <c r="V14" s="5"/>
      <c r="W14" s="5" t="str">
        <f t="shared" si="2"/>
        <v/>
      </c>
      <c r="X14" s="5"/>
      <c r="Y14" s="5"/>
      <c r="Z14" s="5"/>
      <c r="AA14" s="16" t="s">
        <v>87</v>
      </c>
      <c r="AB14" s="15">
        <v>8</v>
      </c>
      <c r="AC14" s="20"/>
      <c r="AD14" s="20"/>
      <c r="AE14" s="20"/>
      <c r="AF14" s="20"/>
      <c r="AG14" s="20"/>
      <c r="AH14" s="20"/>
      <c r="AI14" s="20"/>
      <c r="AJ14" s="20"/>
      <c r="AK14" s="20"/>
      <c r="AL14" s="20"/>
      <c r="AM14" s="20"/>
      <c r="AN14" s="20"/>
      <c r="AO14" s="20"/>
      <c r="AP14" s="15">
        <f>SUM(AQ14:BJ14)*AB14</f>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8"/>
        <v>0</v>
      </c>
      <c r="BY14" s="168"/>
      <c r="BZ14" s="43">
        <f t="shared" si="9"/>
        <v>0</v>
      </c>
      <c r="CA14" s="38" t="str">
        <f t="shared" si="10"/>
        <v>-</v>
      </c>
      <c r="CB14" s="170">
        <f t="shared" si="11"/>
        <v>1</v>
      </c>
      <c r="CC14" s="170">
        <f t="shared" si="11"/>
        <v>1</v>
      </c>
      <c r="CD14" s="170">
        <f t="shared" si="11"/>
        <v>1</v>
      </c>
      <c r="CE14" s="170">
        <f t="shared" si="11"/>
        <v>1</v>
      </c>
      <c r="CF14" s="170">
        <f t="shared" si="11"/>
        <v>1</v>
      </c>
      <c r="CG14" s="170">
        <f t="shared" si="11"/>
        <v>1</v>
      </c>
      <c r="CH14" s="170">
        <f t="shared" si="11"/>
        <v>1</v>
      </c>
      <c r="CI14" s="170">
        <f t="shared" si="11"/>
        <v>1</v>
      </c>
      <c r="CJ14" s="170">
        <f t="shared" si="11"/>
        <v>1</v>
      </c>
      <c r="CK14" s="170">
        <f t="shared" si="11"/>
        <v>1</v>
      </c>
      <c r="CL14" s="170">
        <f t="shared" si="11"/>
        <v>1</v>
      </c>
      <c r="CM14" s="170">
        <f t="shared" si="11"/>
        <v>1</v>
      </c>
      <c r="CN14" s="170">
        <f t="shared" si="11"/>
        <v>1</v>
      </c>
      <c r="CO14" s="170">
        <f t="shared" si="11"/>
        <v>1</v>
      </c>
      <c r="CP14" s="170">
        <f t="shared" si="11"/>
        <v>1</v>
      </c>
      <c r="CQ14" s="170">
        <f t="shared" si="11"/>
        <v>1</v>
      </c>
      <c r="CR14" s="170">
        <f t="shared" si="11"/>
        <v>1</v>
      </c>
      <c r="CS14" s="170">
        <f t="shared" si="11"/>
        <v>1</v>
      </c>
      <c r="CT14" s="170">
        <f t="shared" si="11"/>
        <v>1</v>
      </c>
      <c r="CU14" s="170">
        <f t="shared" si="11"/>
        <v>1</v>
      </c>
      <c r="CW14" s="172"/>
      <c r="CX14" s="172"/>
      <c r="DA14" s="170">
        <v>10</v>
      </c>
      <c r="DB14" s="32" t="str">
        <f t="shared" si="21"/>
        <v xml:space="preserve"> </v>
      </c>
      <c r="DD14" s="170">
        <f t="shared" si="17"/>
        <v>1</v>
      </c>
      <c r="DE14" s="170">
        <v>12</v>
      </c>
      <c r="DL14" s="170">
        <f t="shared" si="12"/>
        <v>0</v>
      </c>
      <c r="DM14" s="170">
        <f t="shared" si="13"/>
        <v>1</v>
      </c>
      <c r="DN14" s="170">
        <f t="shared" si="14"/>
        <v>1</v>
      </c>
      <c r="DO14" s="170">
        <f t="shared" si="18"/>
        <v>1</v>
      </c>
      <c r="DP14" s="170">
        <f t="shared" si="18"/>
        <v>1</v>
      </c>
      <c r="DQ14" s="170">
        <f t="shared" si="18"/>
        <v>1</v>
      </c>
      <c r="DR14" s="170">
        <f t="shared" si="18"/>
        <v>1</v>
      </c>
      <c r="DS14" s="170">
        <f t="shared" si="18"/>
        <v>1</v>
      </c>
      <c r="DT14" s="170">
        <f t="shared" si="18"/>
        <v>1</v>
      </c>
      <c r="DU14" s="170">
        <f t="shared" si="18"/>
        <v>1</v>
      </c>
      <c r="DV14" s="170">
        <f t="shared" si="19"/>
        <v>1</v>
      </c>
      <c r="DW14" s="170">
        <f t="shared" si="16"/>
        <v>1</v>
      </c>
      <c r="DX14" s="170">
        <f t="shared" si="16"/>
        <v>1</v>
      </c>
      <c r="DY14" s="170">
        <f t="shared" si="16"/>
        <v>1</v>
      </c>
      <c r="DZ14" s="170">
        <f t="shared" si="16"/>
        <v>1</v>
      </c>
      <c r="EA14" s="170">
        <f t="shared" si="16"/>
        <v>1</v>
      </c>
      <c r="EB14" s="170">
        <f t="shared" si="16"/>
        <v>1</v>
      </c>
      <c r="EC14" s="170">
        <f t="shared" si="16"/>
        <v>1</v>
      </c>
      <c r="ED14" s="170">
        <f t="shared" si="16"/>
        <v>1</v>
      </c>
      <c r="EE14" s="170">
        <f t="shared" si="16"/>
        <v>1</v>
      </c>
      <c r="EF14" s="170">
        <f t="shared" si="16"/>
        <v>1</v>
      </c>
      <c r="EG14" s="170">
        <f t="shared" si="7"/>
        <v>0</v>
      </c>
    </row>
    <row r="15" spans="1:137" x14ac:dyDescent="0.25">
      <c r="R15" s="31"/>
      <c r="T15" s="5"/>
      <c r="U15" s="13"/>
      <c r="V15" s="5"/>
      <c r="W15" s="5" t="str">
        <f t="shared" si="2"/>
        <v/>
      </c>
      <c r="X15" s="5"/>
      <c r="Y15" s="5"/>
      <c r="Z15" s="5"/>
      <c r="AA15" s="16" t="s">
        <v>88</v>
      </c>
      <c r="AB15" s="15">
        <v>8</v>
      </c>
      <c r="AC15" s="21"/>
      <c r="AD15" s="19"/>
      <c r="AE15" s="19"/>
      <c r="AF15" s="19"/>
      <c r="AG15" s="19"/>
      <c r="AH15" s="19"/>
      <c r="AI15" s="21"/>
      <c r="AJ15" s="19"/>
      <c r="AK15" s="19"/>
      <c r="AL15" s="19"/>
      <c r="AM15" s="19"/>
      <c r="AN15" s="19"/>
      <c r="AO15" s="19"/>
      <c r="AP15" s="111">
        <f>SUM(AQ15:BJ15)*(AB15+20*AC15+25*AI15)</f>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4"/>
        <v>0</v>
      </c>
      <c r="BX15" s="42">
        <f t="shared" si="8"/>
        <v>0</v>
      </c>
      <c r="BY15" s="168">
        <v>1</v>
      </c>
      <c r="BZ15" s="43">
        <f>BX15*BY15</f>
        <v>0</v>
      </c>
      <c r="CA15" s="38" t="str">
        <f t="shared" si="10"/>
        <v>-</v>
      </c>
      <c r="CB15" s="170">
        <f t="shared" si="11"/>
        <v>1</v>
      </c>
      <c r="CC15" s="170">
        <f t="shared" si="11"/>
        <v>1</v>
      </c>
      <c r="CD15" s="170">
        <f t="shared" si="11"/>
        <v>1</v>
      </c>
      <c r="CE15" s="170">
        <f t="shared" si="11"/>
        <v>1</v>
      </c>
      <c r="CF15" s="170">
        <f t="shared" si="11"/>
        <v>1</v>
      </c>
      <c r="CG15" s="170">
        <f t="shared" si="11"/>
        <v>1</v>
      </c>
      <c r="CH15" s="170">
        <f t="shared" si="11"/>
        <v>1</v>
      </c>
      <c r="CI15" s="170">
        <f t="shared" si="11"/>
        <v>1</v>
      </c>
      <c r="CJ15" s="170">
        <f t="shared" si="11"/>
        <v>1</v>
      </c>
      <c r="CK15" s="170">
        <f t="shared" si="11"/>
        <v>1</v>
      </c>
      <c r="CL15" s="170">
        <f t="shared" si="11"/>
        <v>1</v>
      </c>
      <c r="CM15" s="170">
        <f t="shared" si="11"/>
        <v>1</v>
      </c>
      <c r="CN15" s="170">
        <f t="shared" si="11"/>
        <v>1</v>
      </c>
      <c r="CO15" s="170">
        <f t="shared" si="11"/>
        <v>1</v>
      </c>
      <c r="CP15" s="170">
        <f t="shared" si="11"/>
        <v>1</v>
      </c>
      <c r="CQ15" s="170">
        <f t="shared" si="11"/>
        <v>1</v>
      </c>
      <c r="CR15" s="170">
        <f t="shared" si="11"/>
        <v>1</v>
      </c>
      <c r="CS15" s="170">
        <f t="shared" si="11"/>
        <v>1</v>
      </c>
      <c r="CT15" s="170">
        <f t="shared" si="11"/>
        <v>1</v>
      </c>
      <c r="CU15" s="170">
        <f t="shared" si="11"/>
        <v>1</v>
      </c>
      <c r="CW15" s="172"/>
      <c r="CX15" s="172"/>
      <c r="DA15" s="170">
        <v>11</v>
      </c>
      <c r="DB15" s="32" t="str">
        <f t="shared" si="21"/>
        <v xml:space="preserve"> </v>
      </c>
      <c r="DD15" s="170">
        <f t="shared" si="17"/>
        <v>1</v>
      </c>
      <c r="DE15" s="170">
        <v>13</v>
      </c>
      <c r="DL15" s="170">
        <f t="shared" si="12"/>
        <v>0</v>
      </c>
      <c r="DM15" s="170">
        <f t="shared" si="13"/>
        <v>1</v>
      </c>
      <c r="DN15" s="170">
        <f t="shared" si="14"/>
        <v>1</v>
      </c>
      <c r="DO15" s="170">
        <f t="shared" si="18"/>
        <v>1</v>
      </c>
      <c r="DP15" s="170">
        <f t="shared" si="18"/>
        <v>1</v>
      </c>
      <c r="DQ15" s="170">
        <f t="shared" si="18"/>
        <v>1</v>
      </c>
      <c r="DR15" s="170">
        <f t="shared" si="18"/>
        <v>1</v>
      </c>
      <c r="DS15" s="170">
        <f t="shared" si="18"/>
        <v>1</v>
      </c>
      <c r="DT15" s="170">
        <f t="shared" si="18"/>
        <v>1</v>
      </c>
      <c r="DU15" s="170">
        <f t="shared" si="18"/>
        <v>1</v>
      </c>
      <c r="DV15" s="170">
        <f t="shared" si="19"/>
        <v>1</v>
      </c>
      <c r="DW15" s="170">
        <f t="shared" si="16"/>
        <v>1</v>
      </c>
      <c r="DX15" s="170">
        <f t="shared" si="16"/>
        <v>1</v>
      </c>
      <c r="DY15" s="170">
        <f t="shared" si="16"/>
        <v>1</v>
      </c>
      <c r="DZ15" s="170">
        <f t="shared" si="16"/>
        <v>1</v>
      </c>
      <c r="EA15" s="170">
        <f t="shared" si="16"/>
        <v>1</v>
      </c>
      <c r="EB15" s="170">
        <f t="shared" si="16"/>
        <v>1</v>
      </c>
      <c r="EC15" s="170">
        <f t="shared" si="16"/>
        <v>1</v>
      </c>
      <c r="ED15" s="170">
        <f t="shared" si="16"/>
        <v>1</v>
      </c>
      <c r="EE15" s="170">
        <f t="shared" si="16"/>
        <v>1</v>
      </c>
      <c r="EF15" s="170">
        <f t="shared" si="16"/>
        <v>1</v>
      </c>
      <c r="EG15" s="170">
        <f t="shared" si="7"/>
        <v>0</v>
      </c>
    </row>
    <row r="16" spans="1:137" x14ac:dyDescent="0.25">
      <c r="R16" s="31"/>
      <c r="T16" s="5"/>
      <c r="U16" s="13"/>
      <c r="V16" s="5"/>
      <c r="W16" s="5" t="str">
        <f t="shared" si="2"/>
        <v/>
      </c>
      <c r="X16" s="5"/>
      <c r="Y16" s="5"/>
      <c r="Z16" s="5"/>
      <c r="AA16" s="16" t="s">
        <v>88</v>
      </c>
      <c r="AB16" s="15">
        <v>8</v>
      </c>
      <c r="AC16" s="21"/>
      <c r="AD16" s="20"/>
      <c r="AE16" s="20"/>
      <c r="AF16" s="20"/>
      <c r="AG16" s="20"/>
      <c r="AH16" s="20"/>
      <c r="AI16" s="21"/>
      <c r="AJ16" s="20"/>
      <c r="AK16" s="20"/>
      <c r="AL16" s="20"/>
      <c r="AM16" s="20"/>
      <c r="AN16" s="20"/>
      <c r="AO16" s="20"/>
      <c r="AP16" s="111">
        <f>SUM(AQ16:BJ16)*(AB16+20*AC16+25*AI16)</f>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4"/>
        <v>0</v>
      </c>
      <c r="BX16" s="42">
        <f t="shared" si="8"/>
        <v>0</v>
      </c>
      <c r="BY16" s="168">
        <v>1</v>
      </c>
      <c r="BZ16" s="43">
        <f t="shared" si="9"/>
        <v>0</v>
      </c>
      <c r="CA16" s="38" t="str">
        <f t="shared" si="10"/>
        <v>-</v>
      </c>
      <c r="CB16" s="170">
        <f t="shared" si="11"/>
        <v>1</v>
      </c>
      <c r="CC16" s="170">
        <f t="shared" si="11"/>
        <v>1</v>
      </c>
      <c r="CD16" s="170">
        <f t="shared" si="11"/>
        <v>1</v>
      </c>
      <c r="CE16" s="170">
        <f t="shared" si="11"/>
        <v>1</v>
      </c>
      <c r="CF16" s="170">
        <f t="shared" si="11"/>
        <v>1</v>
      </c>
      <c r="CG16" s="170">
        <f t="shared" si="11"/>
        <v>1</v>
      </c>
      <c r="CH16" s="170">
        <f t="shared" si="11"/>
        <v>1</v>
      </c>
      <c r="CI16" s="170">
        <f t="shared" si="11"/>
        <v>1</v>
      </c>
      <c r="CJ16" s="170">
        <f t="shared" si="11"/>
        <v>1</v>
      </c>
      <c r="CK16" s="170">
        <f t="shared" si="11"/>
        <v>1</v>
      </c>
      <c r="CL16" s="170">
        <f t="shared" si="11"/>
        <v>1</v>
      </c>
      <c r="CM16" s="170">
        <f t="shared" si="11"/>
        <v>1</v>
      </c>
      <c r="CN16" s="170">
        <f t="shared" si="11"/>
        <v>1</v>
      </c>
      <c r="CO16" s="170">
        <f t="shared" si="11"/>
        <v>1</v>
      </c>
      <c r="CP16" s="170">
        <f t="shared" si="11"/>
        <v>1</v>
      </c>
      <c r="CQ16" s="170">
        <f t="shared" ref="CQ16:CU31" si="23">IF(BF15="",CQ15,CQ15+1)</f>
        <v>1</v>
      </c>
      <c r="CR16" s="170">
        <f t="shared" si="23"/>
        <v>1</v>
      </c>
      <c r="CS16" s="170">
        <f t="shared" si="23"/>
        <v>1</v>
      </c>
      <c r="CT16" s="170">
        <f t="shared" si="23"/>
        <v>1</v>
      </c>
      <c r="CU16" s="170">
        <f t="shared" si="23"/>
        <v>1</v>
      </c>
      <c r="CW16" s="172"/>
      <c r="CX16" s="172"/>
      <c r="DA16" s="170">
        <v>12</v>
      </c>
      <c r="DB16" s="32" t="str">
        <f t="shared" si="21"/>
        <v xml:space="preserve"> </v>
      </c>
      <c r="DD16" s="170">
        <f t="shared" si="17"/>
        <v>1</v>
      </c>
      <c r="DE16" s="170">
        <v>14</v>
      </c>
      <c r="DL16" s="170">
        <f t="shared" si="12"/>
        <v>0</v>
      </c>
      <c r="DM16" s="170">
        <f t="shared" si="13"/>
        <v>1</v>
      </c>
      <c r="DN16" s="170">
        <f t="shared" si="14"/>
        <v>1</v>
      </c>
      <c r="DO16" s="170">
        <f t="shared" si="18"/>
        <v>1</v>
      </c>
      <c r="DP16" s="170">
        <f t="shared" si="18"/>
        <v>1</v>
      </c>
      <c r="DQ16" s="170">
        <f t="shared" si="18"/>
        <v>1</v>
      </c>
      <c r="DR16" s="170">
        <f t="shared" si="18"/>
        <v>1</v>
      </c>
      <c r="DS16" s="170">
        <f t="shared" si="18"/>
        <v>1</v>
      </c>
      <c r="DT16" s="170">
        <f t="shared" si="18"/>
        <v>1</v>
      </c>
      <c r="DU16" s="170">
        <f t="shared" si="18"/>
        <v>1</v>
      </c>
      <c r="DV16" s="170">
        <f t="shared" si="19"/>
        <v>1</v>
      </c>
      <c r="DW16" s="170">
        <f t="shared" si="16"/>
        <v>1</v>
      </c>
      <c r="DX16" s="170">
        <f t="shared" si="16"/>
        <v>1</v>
      </c>
      <c r="DY16" s="170">
        <f t="shared" si="16"/>
        <v>1</v>
      </c>
      <c r="DZ16" s="170">
        <f t="shared" si="16"/>
        <v>1</v>
      </c>
      <c r="EA16" s="170">
        <f t="shared" si="16"/>
        <v>1</v>
      </c>
      <c r="EB16" s="170">
        <f t="shared" si="16"/>
        <v>1</v>
      </c>
      <c r="EC16" s="170">
        <f t="shared" si="16"/>
        <v>1</v>
      </c>
      <c r="ED16" s="170">
        <f t="shared" si="16"/>
        <v>1</v>
      </c>
      <c r="EE16" s="170">
        <f t="shared" si="16"/>
        <v>1</v>
      </c>
      <c r="EF16" s="170">
        <f t="shared" si="16"/>
        <v>1</v>
      </c>
      <c r="EG16" s="170">
        <f t="shared" si="7"/>
        <v>0</v>
      </c>
    </row>
    <row r="17" spans="18:137" x14ac:dyDescent="0.25">
      <c r="R17" s="31"/>
      <c r="T17" s="5"/>
      <c r="U17" s="13"/>
      <c r="V17" s="5"/>
      <c r="W17" s="5" t="str">
        <f t="shared" si="2"/>
        <v/>
      </c>
      <c r="X17" s="5"/>
      <c r="Y17" s="5"/>
      <c r="Z17" s="5"/>
      <c r="AA17" s="16" t="s">
        <v>88</v>
      </c>
      <c r="AB17" s="15">
        <v>8</v>
      </c>
      <c r="AC17" s="21"/>
      <c r="AD17" s="19"/>
      <c r="AE17" s="19"/>
      <c r="AF17" s="19"/>
      <c r="AG17" s="19"/>
      <c r="AH17" s="19"/>
      <c r="AI17" s="21"/>
      <c r="AJ17" s="19"/>
      <c r="AK17" s="19"/>
      <c r="AL17" s="19"/>
      <c r="AM17" s="19"/>
      <c r="AN17" s="19"/>
      <c r="AO17" s="19"/>
      <c r="AP17" s="15">
        <f>SUM(AQ17:BJ17)*(AB17+20*AC17+25*AI17)</f>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4"/>
        <v>0</v>
      </c>
      <c r="BX17" s="42">
        <f t="shared" si="8"/>
        <v>0</v>
      </c>
      <c r="BY17" s="168">
        <v>1</v>
      </c>
      <c r="BZ17" s="43">
        <f t="shared" si="9"/>
        <v>0</v>
      </c>
      <c r="CA17" s="38" t="str">
        <f t="shared" si="10"/>
        <v>-</v>
      </c>
      <c r="CB17" s="170">
        <f t="shared" ref="CB17:CQ32" si="24">IF(AQ16="",CB16,CB16+1)</f>
        <v>1</v>
      </c>
      <c r="CC17" s="170">
        <f t="shared" si="24"/>
        <v>1</v>
      </c>
      <c r="CD17" s="170">
        <f t="shared" si="24"/>
        <v>1</v>
      </c>
      <c r="CE17" s="170">
        <f t="shared" si="24"/>
        <v>1</v>
      </c>
      <c r="CF17" s="170">
        <f t="shared" si="24"/>
        <v>1</v>
      </c>
      <c r="CG17" s="170">
        <f t="shared" si="24"/>
        <v>1</v>
      </c>
      <c r="CH17" s="170">
        <f t="shared" si="24"/>
        <v>1</v>
      </c>
      <c r="CI17" s="170">
        <f t="shared" si="24"/>
        <v>1</v>
      </c>
      <c r="CJ17" s="170">
        <f t="shared" si="24"/>
        <v>1</v>
      </c>
      <c r="CK17" s="170">
        <f t="shared" si="24"/>
        <v>1</v>
      </c>
      <c r="CL17" s="170">
        <f t="shared" si="24"/>
        <v>1</v>
      </c>
      <c r="CM17" s="170">
        <f t="shared" si="24"/>
        <v>1</v>
      </c>
      <c r="CN17" s="170">
        <f t="shared" si="24"/>
        <v>1</v>
      </c>
      <c r="CO17" s="170">
        <f t="shared" si="24"/>
        <v>1</v>
      </c>
      <c r="CP17" s="170">
        <f t="shared" si="24"/>
        <v>1</v>
      </c>
      <c r="CQ17" s="170">
        <f t="shared" si="23"/>
        <v>1</v>
      </c>
      <c r="CR17" s="170">
        <f t="shared" si="23"/>
        <v>1</v>
      </c>
      <c r="CS17" s="170">
        <f t="shared" si="23"/>
        <v>1</v>
      </c>
      <c r="CT17" s="170">
        <f t="shared" si="23"/>
        <v>1</v>
      </c>
      <c r="CU17" s="170">
        <f t="shared" si="23"/>
        <v>1</v>
      </c>
      <c r="CW17" s="172"/>
      <c r="CX17" s="172"/>
      <c r="DB17" s="196" t="str">
        <f>IF(DB4="","","----")</f>
        <v/>
      </c>
      <c r="DD17" s="170">
        <f t="shared" si="17"/>
        <v>1</v>
      </c>
      <c r="DE17" s="170">
        <v>15</v>
      </c>
      <c r="DL17" s="170">
        <f t="shared" si="12"/>
        <v>0</v>
      </c>
      <c r="DM17" s="170">
        <f t="shared" si="13"/>
        <v>1</v>
      </c>
      <c r="DN17" s="170">
        <f t="shared" si="14"/>
        <v>1</v>
      </c>
      <c r="DO17" s="170">
        <f t="shared" si="18"/>
        <v>1</v>
      </c>
      <c r="DP17" s="170">
        <f t="shared" si="18"/>
        <v>1</v>
      </c>
      <c r="DQ17" s="170">
        <f t="shared" si="18"/>
        <v>1</v>
      </c>
      <c r="DR17" s="170">
        <f t="shared" si="18"/>
        <v>1</v>
      </c>
      <c r="DS17" s="170">
        <f t="shared" si="18"/>
        <v>1</v>
      </c>
      <c r="DT17" s="170">
        <f t="shared" si="18"/>
        <v>1</v>
      </c>
      <c r="DU17" s="170">
        <f t="shared" si="18"/>
        <v>1</v>
      </c>
      <c r="DV17" s="170">
        <f t="shared" si="19"/>
        <v>1</v>
      </c>
      <c r="DW17" s="170">
        <f t="shared" si="16"/>
        <v>1</v>
      </c>
      <c r="DX17" s="170">
        <f t="shared" si="16"/>
        <v>1</v>
      </c>
      <c r="DY17" s="170">
        <f t="shared" si="16"/>
        <v>1</v>
      </c>
      <c r="DZ17" s="170">
        <f t="shared" si="16"/>
        <v>1</v>
      </c>
      <c r="EA17" s="170">
        <f t="shared" si="16"/>
        <v>1</v>
      </c>
      <c r="EB17" s="170">
        <f t="shared" si="16"/>
        <v>1</v>
      </c>
      <c r="EC17" s="170">
        <f t="shared" si="16"/>
        <v>1</v>
      </c>
      <c r="ED17" s="170">
        <f t="shared" si="16"/>
        <v>1</v>
      </c>
      <c r="EE17" s="170">
        <f t="shared" si="16"/>
        <v>1</v>
      </c>
      <c r="EF17" s="170">
        <f t="shared" si="16"/>
        <v>1</v>
      </c>
      <c r="EG17" s="170">
        <f t="shared" si="7"/>
        <v>0</v>
      </c>
    </row>
    <row r="18" spans="18:137" x14ac:dyDescent="0.25">
      <c r="R18" s="31"/>
      <c r="T18" s="5"/>
      <c r="U18" s="13"/>
      <c r="V18" s="5"/>
      <c r="W18" s="5" t="str">
        <f t="shared" si="2"/>
        <v/>
      </c>
      <c r="X18" s="5"/>
      <c r="Y18" s="5"/>
      <c r="Z18" s="5"/>
      <c r="AA18" s="16" t="s">
        <v>90</v>
      </c>
      <c r="AB18" s="15">
        <v>24</v>
      </c>
      <c r="AC18" s="20"/>
      <c r="AD18" s="20"/>
      <c r="AE18" s="20"/>
      <c r="AF18" s="20"/>
      <c r="AG18" s="20"/>
      <c r="AH18" s="20"/>
      <c r="AI18" s="20"/>
      <c r="AJ18" s="20"/>
      <c r="AK18" s="20"/>
      <c r="AL18" s="20"/>
      <c r="AM18" s="20"/>
      <c r="AN18" s="20"/>
      <c r="AO18" s="20"/>
      <c r="AP18" s="15">
        <f>SUM(AQ18:BJ18)*AB18</f>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4"/>
        <v>0</v>
      </c>
      <c r="BX18" s="42">
        <f t="shared" si="8"/>
        <v>0</v>
      </c>
      <c r="BY18" s="168"/>
      <c r="BZ18" s="43">
        <f>BX18*BY18</f>
        <v>0</v>
      </c>
      <c r="CA18" s="38" t="str">
        <f t="shared" si="10"/>
        <v>-</v>
      </c>
      <c r="CB18" s="170">
        <f t="shared" si="24"/>
        <v>1</v>
      </c>
      <c r="CC18" s="170">
        <f t="shared" si="24"/>
        <v>1</v>
      </c>
      <c r="CD18" s="170">
        <f t="shared" si="24"/>
        <v>1</v>
      </c>
      <c r="CE18" s="170">
        <f t="shared" si="24"/>
        <v>1</v>
      </c>
      <c r="CF18" s="170">
        <f t="shared" si="24"/>
        <v>1</v>
      </c>
      <c r="CG18" s="170">
        <f t="shared" si="24"/>
        <v>1</v>
      </c>
      <c r="CH18" s="170">
        <f t="shared" si="24"/>
        <v>1</v>
      </c>
      <c r="CI18" s="170">
        <f t="shared" si="24"/>
        <v>1</v>
      </c>
      <c r="CJ18" s="170">
        <f t="shared" si="24"/>
        <v>1</v>
      </c>
      <c r="CK18" s="170">
        <f t="shared" si="24"/>
        <v>1</v>
      </c>
      <c r="CL18" s="170">
        <f t="shared" si="24"/>
        <v>1</v>
      </c>
      <c r="CM18" s="170">
        <f t="shared" si="24"/>
        <v>1</v>
      </c>
      <c r="CN18" s="170">
        <f t="shared" si="24"/>
        <v>1</v>
      </c>
      <c r="CO18" s="170">
        <f t="shared" si="24"/>
        <v>1</v>
      </c>
      <c r="CP18" s="170">
        <f t="shared" si="24"/>
        <v>1</v>
      </c>
      <c r="CQ18" s="170">
        <f t="shared" si="23"/>
        <v>1</v>
      </c>
      <c r="CR18" s="170">
        <f t="shared" si="23"/>
        <v>1</v>
      </c>
      <c r="CS18" s="170">
        <f t="shared" si="23"/>
        <v>1</v>
      </c>
      <c r="CT18" s="170">
        <f t="shared" si="23"/>
        <v>1</v>
      </c>
      <c r="CU18" s="170">
        <f t="shared" si="23"/>
        <v>1</v>
      </c>
      <c r="CW18" s="172"/>
      <c r="CX18" s="172"/>
      <c r="DA18" s="170"/>
      <c r="DB18" s="32" t="str">
        <f>IF(DB19="","",CONCATENATE("Warband ",CZ19," ",DG18))</f>
        <v/>
      </c>
      <c r="DD18" s="170">
        <f t="shared" si="17"/>
        <v>1</v>
      </c>
      <c r="DE18" s="170">
        <v>16</v>
      </c>
      <c r="DG18" s="49" t="str">
        <f>CONCATENATE("   ",DH18,"/",DI18,IF(DH18&gt;DI18," !",""))</f>
        <v xml:space="preserve">   0/12</v>
      </c>
      <c r="DH18" s="170">
        <f t="shared" ref="DH18" si="25">INDEX($CB$1:$CU$1,CZ19)+DJ18</f>
        <v>0</v>
      </c>
      <c r="DI18" s="172">
        <f>12</f>
        <v>12</v>
      </c>
      <c r="DL18" s="170">
        <f t="shared" si="12"/>
        <v>0</v>
      </c>
      <c r="DM18" s="170">
        <f t="shared" si="13"/>
        <v>1</v>
      </c>
      <c r="DN18" s="170">
        <f t="shared" si="14"/>
        <v>1</v>
      </c>
      <c r="DO18" s="170">
        <f t="shared" si="18"/>
        <v>1</v>
      </c>
      <c r="DP18" s="170">
        <f t="shared" si="18"/>
        <v>1</v>
      </c>
      <c r="DQ18" s="170">
        <f t="shared" si="18"/>
        <v>1</v>
      </c>
      <c r="DR18" s="170">
        <f t="shared" si="18"/>
        <v>1</v>
      </c>
      <c r="DS18" s="170">
        <f t="shared" si="18"/>
        <v>1</v>
      </c>
      <c r="DT18" s="170">
        <f t="shared" si="18"/>
        <v>1</v>
      </c>
      <c r="DU18" s="170">
        <f t="shared" si="18"/>
        <v>1</v>
      </c>
      <c r="DV18" s="170">
        <f t="shared" si="19"/>
        <v>1</v>
      </c>
      <c r="DW18" s="170">
        <f t="shared" si="16"/>
        <v>1</v>
      </c>
      <c r="DX18" s="170">
        <f t="shared" si="16"/>
        <v>1</v>
      </c>
      <c r="DY18" s="170">
        <f t="shared" si="16"/>
        <v>1</v>
      </c>
      <c r="DZ18" s="170">
        <f t="shared" si="16"/>
        <v>1</v>
      </c>
      <c r="EA18" s="170">
        <f t="shared" si="16"/>
        <v>1</v>
      </c>
      <c r="EB18" s="170">
        <f t="shared" si="16"/>
        <v>1</v>
      </c>
      <c r="EC18" s="170">
        <f t="shared" si="16"/>
        <v>1</v>
      </c>
      <c r="ED18" s="170">
        <f t="shared" si="16"/>
        <v>1</v>
      </c>
      <c r="EE18" s="170">
        <f t="shared" si="16"/>
        <v>1</v>
      </c>
      <c r="EF18" s="170">
        <f t="shared" si="16"/>
        <v>1</v>
      </c>
      <c r="EG18" s="170">
        <f t="shared" si="7"/>
        <v>0</v>
      </c>
    </row>
    <row r="19" spans="18:137" x14ac:dyDescent="0.25">
      <c r="R19" s="31"/>
      <c r="T19" s="5"/>
      <c r="U19" s="13"/>
      <c r="V19" s="5"/>
      <c r="W19" s="5" t="str">
        <f t="shared" si="2"/>
        <v/>
      </c>
      <c r="X19" s="5"/>
      <c r="Y19" s="5"/>
      <c r="Z19" s="5"/>
      <c r="AA19" s="16" t="s">
        <v>91</v>
      </c>
      <c r="AB19" s="15">
        <v>15</v>
      </c>
      <c r="AC19" s="19"/>
      <c r="AD19" s="19"/>
      <c r="AE19" s="19"/>
      <c r="AF19" s="19"/>
      <c r="AG19" s="21"/>
      <c r="AH19" s="21"/>
      <c r="AI19" s="21"/>
      <c r="AJ19" s="19"/>
      <c r="AK19" s="19"/>
      <c r="AL19" s="19"/>
      <c r="AM19" s="19"/>
      <c r="AN19" s="19"/>
      <c r="AO19" s="19"/>
      <c r="AP19" s="111">
        <f>SUM(AQ19:BJ19)*(AB19+AG19+AH19+25*AI19)</f>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4"/>
        <v>0</v>
      </c>
      <c r="BX19" s="42">
        <f t="shared" si="8"/>
        <v>0</v>
      </c>
      <c r="BY19" s="168"/>
      <c r="BZ19" s="43">
        <f t="shared" si="9"/>
        <v>0</v>
      </c>
      <c r="CA19" s="38" t="str">
        <f t="shared" si="10"/>
        <v>-</v>
      </c>
      <c r="CB19" s="170">
        <f t="shared" si="24"/>
        <v>1</v>
      </c>
      <c r="CC19" s="170">
        <f t="shared" si="24"/>
        <v>1</v>
      </c>
      <c r="CD19" s="170">
        <f t="shared" si="24"/>
        <v>1</v>
      </c>
      <c r="CE19" s="170">
        <f t="shared" si="24"/>
        <v>1</v>
      </c>
      <c r="CF19" s="170">
        <f t="shared" si="24"/>
        <v>1</v>
      </c>
      <c r="CG19" s="170">
        <f t="shared" si="24"/>
        <v>1</v>
      </c>
      <c r="CH19" s="170">
        <f t="shared" si="24"/>
        <v>1</v>
      </c>
      <c r="CI19" s="170">
        <f t="shared" si="24"/>
        <v>1</v>
      </c>
      <c r="CJ19" s="170">
        <f t="shared" si="24"/>
        <v>1</v>
      </c>
      <c r="CK19" s="170">
        <f t="shared" si="24"/>
        <v>1</v>
      </c>
      <c r="CL19" s="170">
        <f t="shared" si="24"/>
        <v>1</v>
      </c>
      <c r="CM19" s="170">
        <f t="shared" si="24"/>
        <v>1</v>
      </c>
      <c r="CN19" s="170">
        <f t="shared" si="24"/>
        <v>1</v>
      </c>
      <c r="CO19" s="170">
        <f t="shared" si="24"/>
        <v>1</v>
      </c>
      <c r="CP19" s="170">
        <f t="shared" si="24"/>
        <v>1</v>
      </c>
      <c r="CQ19" s="170">
        <f t="shared" si="23"/>
        <v>1</v>
      </c>
      <c r="CR19" s="170">
        <f t="shared" si="23"/>
        <v>1</v>
      </c>
      <c r="CS19" s="170">
        <f t="shared" si="23"/>
        <v>1</v>
      </c>
      <c r="CT19" s="170">
        <f t="shared" si="23"/>
        <v>1</v>
      </c>
      <c r="CU19" s="170">
        <f t="shared" si="23"/>
        <v>1</v>
      </c>
      <c r="CW19" s="172"/>
      <c r="CX19" s="172"/>
      <c r="CZ19" s="170">
        <v>2</v>
      </c>
      <c r="DA19" s="170" t="s">
        <v>278</v>
      </c>
      <c r="DB19" s="32" t="str">
        <f>T(LOOKUP(CZ19,$DM$1:$EF$1,$DM$2:$EF$2))</f>
        <v/>
      </c>
      <c r="DD19" s="170">
        <f t="shared" si="17"/>
        <v>1</v>
      </c>
      <c r="DE19" s="170">
        <v>17</v>
      </c>
      <c r="DI19" s="172"/>
      <c r="DL19" s="170">
        <f t="shared" si="12"/>
        <v>0</v>
      </c>
      <c r="DM19" s="170">
        <f t="shared" si="13"/>
        <v>1</v>
      </c>
      <c r="DN19" s="170">
        <f t="shared" si="14"/>
        <v>1</v>
      </c>
      <c r="DO19" s="170">
        <f t="shared" si="18"/>
        <v>1</v>
      </c>
      <c r="DP19" s="170">
        <f t="shared" si="18"/>
        <v>1</v>
      </c>
      <c r="DQ19" s="170">
        <f t="shared" si="18"/>
        <v>1</v>
      </c>
      <c r="DR19" s="170">
        <f t="shared" si="18"/>
        <v>1</v>
      </c>
      <c r="DS19" s="170">
        <f t="shared" si="18"/>
        <v>1</v>
      </c>
      <c r="DT19" s="170">
        <f t="shared" si="18"/>
        <v>1</v>
      </c>
      <c r="DU19" s="170">
        <f t="shared" si="18"/>
        <v>1</v>
      </c>
      <c r="DV19" s="170">
        <f t="shared" si="19"/>
        <v>1</v>
      </c>
      <c r="DW19" s="170">
        <f t="shared" si="16"/>
        <v>1</v>
      </c>
      <c r="DX19" s="170">
        <f t="shared" si="16"/>
        <v>1</v>
      </c>
      <c r="DY19" s="170">
        <f t="shared" si="16"/>
        <v>1</v>
      </c>
      <c r="DZ19" s="170">
        <f t="shared" si="16"/>
        <v>1</v>
      </c>
      <c r="EA19" s="170">
        <f t="shared" si="16"/>
        <v>1</v>
      </c>
      <c r="EB19" s="170">
        <f t="shared" si="16"/>
        <v>1</v>
      </c>
      <c r="EC19" s="170">
        <f t="shared" si="16"/>
        <v>1</v>
      </c>
      <c r="ED19" s="170">
        <f t="shared" si="16"/>
        <v>1</v>
      </c>
      <c r="EE19" s="170">
        <f t="shared" si="16"/>
        <v>1</v>
      </c>
      <c r="EF19" s="170">
        <f t="shared" si="16"/>
        <v>1</v>
      </c>
      <c r="EG19" s="170">
        <f t="shared" si="7"/>
        <v>0</v>
      </c>
    </row>
    <row r="20" spans="18:137" x14ac:dyDescent="0.25">
      <c r="R20" s="31"/>
      <c r="T20" s="5"/>
      <c r="U20" s="13"/>
      <c r="V20" s="5"/>
      <c r="W20" s="5" t="str">
        <f t="shared" si="2"/>
        <v/>
      </c>
      <c r="X20" s="5"/>
      <c r="Y20" s="5"/>
      <c r="Z20" s="5"/>
      <c r="AA20" s="16" t="s">
        <v>91</v>
      </c>
      <c r="AB20" s="15">
        <v>15</v>
      </c>
      <c r="AC20" s="20"/>
      <c r="AD20" s="20"/>
      <c r="AE20" s="20"/>
      <c r="AF20" s="20"/>
      <c r="AG20" s="21"/>
      <c r="AH20" s="21"/>
      <c r="AI20" s="21"/>
      <c r="AJ20" s="20"/>
      <c r="AK20" s="20"/>
      <c r="AL20" s="20"/>
      <c r="AM20" s="20"/>
      <c r="AN20" s="20"/>
      <c r="AO20" s="20"/>
      <c r="AP20" s="111">
        <f>SUM(AQ20:BJ20)*(AB20+AG20+AH20+25*AI20)</f>
        <v>0</v>
      </c>
      <c r="AQ20" s="28"/>
      <c r="AR20" s="29"/>
      <c r="AS20" s="29"/>
      <c r="AT20" s="29"/>
      <c r="AU20" s="29"/>
      <c r="AV20" s="29"/>
      <c r="AW20" s="29"/>
      <c r="AX20" s="29"/>
      <c r="AY20" s="29"/>
      <c r="AZ20" s="29"/>
      <c r="BA20" s="29"/>
      <c r="BB20" s="29"/>
      <c r="BC20" s="29"/>
      <c r="BD20" s="29"/>
      <c r="BE20" s="29"/>
      <c r="BF20" s="29"/>
      <c r="BG20" s="29"/>
      <c r="BH20" s="29"/>
      <c r="BI20" s="29"/>
      <c r="BJ20" s="30"/>
      <c r="BV20" s="168">
        <v>1</v>
      </c>
      <c r="BW20" s="40">
        <f t="shared" si="4"/>
        <v>0</v>
      </c>
      <c r="BX20" s="42">
        <f t="shared" si="8"/>
        <v>0</v>
      </c>
      <c r="BY20" s="168"/>
      <c r="BZ20" s="43">
        <f t="shared" si="9"/>
        <v>0</v>
      </c>
      <c r="CA20" s="38" t="str">
        <f t="shared" si="10"/>
        <v>-</v>
      </c>
      <c r="CB20" s="170">
        <f t="shared" si="24"/>
        <v>1</v>
      </c>
      <c r="CC20" s="170">
        <f t="shared" si="24"/>
        <v>1</v>
      </c>
      <c r="CD20" s="170">
        <f t="shared" si="24"/>
        <v>1</v>
      </c>
      <c r="CE20" s="170">
        <f t="shared" si="24"/>
        <v>1</v>
      </c>
      <c r="CF20" s="170">
        <f t="shared" si="24"/>
        <v>1</v>
      </c>
      <c r="CG20" s="170">
        <f t="shared" si="24"/>
        <v>1</v>
      </c>
      <c r="CH20" s="170">
        <f t="shared" si="24"/>
        <v>1</v>
      </c>
      <c r="CI20" s="170">
        <f t="shared" si="24"/>
        <v>1</v>
      </c>
      <c r="CJ20" s="170">
        <f t="shared" si="24"/>
        <v>1</v>
      </c>
      <c r="CK20" s="170">
        <f t="shared" si="24"/>
        <v>1</v>
      </c>
      <c r="CL20" s="170">
        <f t="shared" si="24"/>
        <v>1</v>
      </c>
      <c r="CM20" s="170">
        <f t="shared" si="24"/>
        <v>1</v>
      </c>
      <c r="CN20" s="170">
        <f t="shared" si="24"/>
        <v>1</v>
      </c>
      <c r="CO20" s="170">
        <f t="shared" si="24"/>
        <v>1</v>
      </c>
      <c r="CP20" s="170">
        <f t="shared" si="24"/>
        <v>1</v>
      </c>
      <c r="CQ20" s="170">
        <f t="shared" si="23"/>
        <v>1</v>
      </c>
      <c r="CR20" s="170">
        <f t="shared" si="23"/>
        <v>1</v>
      </c>
      <c r="CS20" s="170">
        <f t="shared" si="23"/>
        <v>1</v>
      </c>
      <c r="CT20" s="170">
        <f t="shared" si="23"/>
        <v>1</v>
      </c>
      <c r="CU20" s="170">
        <f t="shared" si="23"/>
        <v>1</v>
      </c>
      <c r="CW20" s="172"/>
      <c r="CX20" s="172"/>
      <c r="DA20" s="170">
        <v>1</v>
      </c>
      <c r="DB20" s="32" t="str">
        <f t="shared" ref="DB20:DB31" si="26">T(CONCATENATE(LOOKUP(DA20,CC$3:CC$80,AR$3:AR$80)," ",LOOKUP(DA20,CC$3:CC$80,$CA$3:$CA$80)))</f>
        <v xml:space="preserve"> </v>
      </c>
      <c r="DD20" s="170">
        <f t="shared" si="17"/>
        <v>1</v>
      </c>
      <c r="DE20" s="170">
        <v>18</v>
      </c>
      <c r="DI20" s="172"/>
      <c r="DL20" s="170">
        <f t="shared" si="12"/>
        <v>0</v>
      </c>
      <c r="DM20" s="170">
        <f t="shared" si="13"/>
        <v>1</v>
      </c>
      <c r="DN20" s="170">
        <f t="shared" si="14"/>
        <v>1</v>
      </c>
      <c r="DO20" s="170">
        <f t="shared" si="18"/>
        <v>1</v>
      </c>
      <c r="DP20" s="170">
        <f t="shared" si="18"/>
        <v>1</v>
      </c>
      <c r="DQ20" s="170">
        <f t="shared" si="18"/>
        <v>1</v>
      </c>
      <c r="DR20" s="170">
        <f t="shared" si="18"/>
        <v>1</v>
      </c>
      <c r="DS20" s="170">
        <f t="shared" si="18"/>
        <v>1</v>
      </c>
      <c r="DT20" s="170">
        <f t="shared" si="18"/>
        <v>1</v>
      </c>
      <c r="DU20" s="170">
        <f t="shared" si="18"/>
        <v>1</v>
      </c>
      <c r="DV20" s="170">
        <f t="shared" si="19"/>
        <v>1</v>
      </c>
      <c r="DW20" s="170">
        <f t="shared" si="19"/>
        <v>1</v>
      </c>
      <c r="DX20" s="170">
        <f t="shared" si="19"/>
        <v>1</v>
      </c>
      <c r="DY20" s="170">
        <f t="shared" si="19"/>
        <v>1</v>
      </c>
      <c r="DZ20" s="170">
        <f t="shared" si="19"/>
        <v>1</v>
      </c>
      <c r="EA20" s="170">
        <f t="shared" si="19"/>
        <v>1</v>
      </c>
      <c r="EB20" s="170">
        <f t="shared" si="19"/>
        <v>1</v>
      </c>
      <c r="EC20" s="170">
        <f t="shared" si="19"/>
        <v>1</v>
      </c>
      <c r="ED20" s="170">
        <f t="shared" si="19"/>
        <v>1</v>
      </c>
      <c r="EE20" s="170">
        <f t="shared" si="19"/>
        <v>1</v>
      </c>
      <c r="EF20" s="170">
        <f t="shared" si="19"/>
        <v>1</v>
      </c>
      <c r="EG20" s="170">
        <f t="shared" si="7"/>
        <v>0</v>
      </c>
    </row>
    <row r="21" spans="18:137" x14ac:dyDescent="0.25">
      <c r="T21" s="5"/>
      <c r="U21" s="13"/>
      <c r="V21" s="5"/>
      <c r="W21" s="5" t="str">
        <f t="shared" si="2"/>
        <v/>
      </c>
      <c r="X21" s="5"/>
      <c r="Y21" s="5"/>
      <c r="Z21" s="5"/>
      <c r="AA21" s="16" t="s">
        <v>91</v>
      </c>
      <c r="AB21" s="15">
        <v>15</v>
      </c>
      <c r="AC21" s="19"/>
      <c r="AD21" s="19"/>
      <c r="AE21" s="19"/>
      <c r="AF21" s="19"/>
      <c r="AG21" s="21"/>
      <c r="AH21" s="21"/>
      <c r="AI21" s="21"/>
      <c r="AJ21" s="19"/>
      <c r="AK21" s="19"/>
      <c r="AL21" s="19"/>
      <c r="AM21" s="19"/>
      <c r="AN21" s="19"/>
      <c r="AO21" s="19"/>
      <c r="AP21" s="111">
        <f>SUM(AQ21:BJ21)*(AB21+AG21+AH21+25*AI21)</f>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4"/>
        <v>0</v>
      </c>
      <c r="BX21" s="42">
        <f t="shared" si="8"/>
        <v>0</v>
      </c>
      <c r="BY21" s="168"/>
      <c r="BZ21" s="43">
        <f t="shared" si="9"/>
        <v>0</v>
      </c>
      <c r="CA21" s="38" t="str">
        <f t="shared" si="10"/>
        <v>-</v>
      </c>
      <c r="CB21" s="170">
        <f t="shared" si="24"/>
        <v>1</v>
      </c>
      <c r="CC21" s="170">
        <f t="shared" si="24"/>
        <v>1</v>
      </c>
      <c r="CD21" s="170">
        <f t="shared" si="24"/>
        <v>1</v>
      </c>
      <c r="CE21" s="170">
        <f t="shared" si="24"/>
        <v>1</v>
      </c>
      <c r="CF21" s="170">
        <f t="shared" si="24"/>
        <v>1</v>
      </c>
      <c r="CG21" s="170">
        <f t="shared" si="24"/>
        <v>1</v>
      </c>
      <c r="CH21" s="170">
        <f t="shared" si="24"/>
        <v>1</v>
      </c>
      <c r="CI21" s="170">
        <f t="shared" si="24"/>
        <v>1</v>
      </c>
      <c r="CJ21" s="170">
        <f t="shared" si="24"/>
        <v>1</v>
      </c>
      <c r="CK21" s="170">
        <f t="shared" si="24"/>
        <v>1</v>
      </c>
      <c r="CL21" s="170">
        <f t="shared" si="24"/>
        <v>1</v>
      </c>
      <c r="CM21" s="170">
        <f t="shared" si="24"/>
        <v>1</v>
      </c>
      <c r="CN21" s="170">
        <f t="shared" si="24"/>
        <v>1</v>
      </c>
      <c r="CO21" s="170">
        <f t="shared" si="24"/>
        <v>1</v>
      </c>
      <c r="CP21" s="170">
        <f t="shared" si="24"/>
        <v>1</v>
      </c>
      <c r="CQ21" s="170">
        <f t="shared" si="23"/>
        <v>1</v>
      </c>
      <c r="CR21" s="170">
        <f t="shared" si="23"/>
        <v>1</v>
      </c>
      <c r="CS21" s="170">
        <f t="shared" si="23"/>
        <v>1</v>
      </c>
      <c r="CT21" s="170">
        <f t="shared" si="23"/>
        <v>1</v>
      </c>
      <c r="CU21" s="170">
        <f t="shared" si="23"/>
        <v>1</v>
      </c>
      <c r="CW21" s="172"/>
      <c r="CX21" s="172"/>
      <c r="DA21" s="170">
        <v>2</v>
      </c>
      <c r="DB21" s="32" t="str">
        <f t="shared" si="26"/>
        <v xml:space="preserve"> </v>
      </c>
      <c r="DD21" s="170">
        <f t="shared" si="17"/>
        <v>1</v>
      </c>
      <c r="DE21" s="170">
        <v>19</v>
      </c>
      <c r="DI21" s="172"/>
      <c r="DL21" s="170">
        <f t="shared" si="12"/>
        <v>0</v>
      </c>
      <c r="DM21" s="170">
        <f t="shared" si="13"/>
        <v>1</v>
      </c>
      <c r="DN21" s="170">
        <f t="shared" si="14"/>
        <v>1</v>
      </c>
      <c r="DO21" s="170">
        <f t="shared" si="18"/>
        <v>1</v>
      </c>
      <c r="DP21" s="170">
        <f t="shared" si="18"/>
        <v>1</v>
      </c>
      <c r="DQ21" s="170">
        <f t="shared" si="18"/>
        <v>1</v>
      </c>
      <c r="DR21" s="170">
        <f t="shared" si="18"/>
        <v>1</v>
      </c>
      <c r="DS21" s="170">
        <f t="shared" si="18"/>
        <v>1</v>
      </c>
      <c r="DT21" s="170">
        <f t="shared" si="18"/>
        <v>1</v>
      </c>
      <c r="DU21" s="170">
        <f t="shared" si="18"/>
        <v>1</v>
      </c>
      <c r="DV21" s="170">
        <f t="shared" si="19"/>
        <v>1</v>
      </c>
      <c r="DW21" s="170">
        <f t="shared" si="19"/>
        <v>1</v>
      </c>
      <c r="DX21" s="170">
        <f t="shared" si="19"/>
        <v>1</v>
      </c>
      <c r="DY21" s="170">
        <f t="shared" si="19"/>
        <v>1</v>
      </c>
      <c r="DZ21" s="170">
        <f t="shared" si="19"/>
        <v>1</v>
      </c>
      <c r="EA21" s="170">
        <f t="shared" si="19"/>
        <v>1</v>
      </c>
      <c r="EB21" s="170">
        <f t="shared" si="19"/>
        <v>1</v>
      </c>
      <c r="EC21" s="170">
        <f t="shared" si="19"/>
        <v>1</v>
      </c>
      <c r="ED21" s="170">
        <f t="shared" si="19"/>
        <v>1</v>
      </c>
      <c r="EE21" s="170">
        <f t="shared" si="19"/>
        <v>1</v>
      </c>
      <c r="EF21" s="170">
        <f t="shared" si="19"/>
        <v>1</v>
      </c>
      <c r="EG21" s="170">
        <f t="shared" si="7"/>
        <v>0</v>
      </c>
    </row>
    <row r="22" spans="18:137" x14ac:dyDescent="0.25">
      <c r="T22" s="5"/>
      <c r="U22" s="13"/>
      <c r="V22" s="5"/>
      <c r="W22" s="5" t="str">
        <f t="shared" si="2"/>
        <v/>
      </c>
      <c r="X22" s="5"/>
      <c r="Y22" s="5"/>
      <c r="Z22" s="5"/>
      <c r="AA22" s="16" t="s">
        <v>91</v>
      </c>
      <c r="AB22" s="15">
        <v>15</v>
      </c>
      <c r="AC22" s="20"/>
      <c r="AD22" s="20"/>
      <c r="AE22" s="20"/>
      <c r="AF22" s="20"/>
      <c r="AG22" s="21"/>
      <c r="AH22" s="21"/>
      <c r="AI22" s="21"/>
      <c r="AJ22" s="20"/>
      <c r="AK22" s="20"/>
      <c r="AL22" s="20"/>
      <c r="AM22" s="20"/>
      <c r="AN22" s="20"/>
      <c r="AO22" s="20"/>
      <c r="AP22" s="111">
        <f>SUM(AQ22:BJ22)*(AB22+AG22+AH22+25*AI22)</f>
        <v>0</v>
      </c>
      <c r="AQ22" s="28"/>
      <c r="AR22" s="29"/>
      <c r="AS22" s="29"/>
      <c r="AT22" s="29"/>
      <c r="AU22" s="29"/>
      <c r="AV22" s="29"/>
      <c r="AW22" s="29"/>
      <c r="AX22" s="29"/>
      <c r="AY22" s="29"/>
      <c r="AZ22" s="29"/>
      <c r="BA22" s="29"/>
      <c r="BB22" s="29"/>
      <c r="BC22" s="29"/>
      <c r="BD22" s="29"/>
      <c r="BE22" s="29"/>
      <c r="BF22" s="29"/>
      <c r="BG22" s="29"/>
      <c r="BH22" s="29"/>
      <c r="BI22" s="29"/>
      <c r="BJ22" s="30"/>
      <c r="BV22" s="168">
        <v>1</v>
      </c>
      <c r="BW22" s="40">
        <f t="shared" si="4"/>
        <v>0</v>
      </c>
      <c r="BX22" s="42">
        <f t="shared" si="8"/>
        <v>0</v>
      </c>
      <c r="BY22" s="168"/>
      <c r="BZ22" s="43">
        <f t="shared" si="9"/>
        <v>0</v>
      </c>
      <c r="CA22" s="38" t="str">
        <f t="shared" si="10"/>
        <v>-</v>
      </c>
      <c r="CB22" s="170">
        <f t="shared" si="24"/>
        <v>1</v>
      </c>
      <c r="CC22" s="170">
        <f t="shared" si="24"/>
        <v>1</v>
      </c>
      <c r="CD22" s="170">
        <f t="shared" si="24"/>
        <v>1</v>
      </c>
      <c r="CE22" s="170">
        <f t="shared" si="24"/>
        <v>1</v>
      </c>
      <c r="CF22" s="170">
        <f t="shared" si="24"/>
        <v>1</v>
      </c>
      <c r="CG22" s="170">
        <f t="shared" si="24"/>
        <v>1</v>
      </c>
      <c r="CH22" s="170">
        <f t="shared" si="24"/>
        <v>1</v>
      </c>
      <c r="CI22" s="170">
        <f t="shared" si="24"/>
        <v>1</v>
      </c>
      <c r="CJ22" s="170">
        <f t="shared" si="24"/>
        <v>1</v>
      </c>
      <c r="CK22" s="170">
        <f t="shared" si="24"/>
        <v>1</v>
      </c>
      <c r="CL22" s="170">
        <f t="shared" si="24"/>
        <v>1</v>
      </c>
      <c r="CM22" s="170">
        <f t="shared" si="24"/>
        <v>1</v>
      </c>
      <c r="CN22" s="170">
        <f t="shared" si="24"/>
        <v>1</v>
      </c>
      <c r="CO22" s="170">
        <f t="shared" si="24"/>
        <v>1</v>
      </c>
      <c r="CP22" s="170">
        <f t="shared" si="24"/>
        <v>1</v>
      </c>
      <c r="CQ22" s="170">
        <f t="shared" si="23"/>
        <v>1</v>
      </c>
      <c r="CR22" s="170">
        <f t="shared" si="23"/>
        <v>1</v>
      </c>
      <c r="CS22" s="170">
        <f t="shared" si="23"/>
        <v>1</v>
      </c>
      <c r="CT22" s="170">
        <f t="shared" si="23"/>
        <v>1</v>
      </c>
      <c r="CU22" s="170">
        <f t="shared" si="23"/>
        <v>1</v>
      </c>
      <c r="CW22" s="172"/>
      <c r="CX22" s="172"/>
      <c r="DA22" s="170">
        <v>3</v>
      </c>
      <c r="DB22" s="32" t="str">
        <f t="shared" si="26"/>
        <v xml:space="preserve"> </v>
      </c>
      <c r="DD22" s="170">
        <f t="shared" si="17"/>
        <v>1</v>
      </c>
      <c r="DE22" s="170">
        <v>20</v>
      </c>
      <c r="DI22" s="172"/>
      <c r="DL22" s="170">
        <f t="shared" si="12"/>
        <v>0</v>
      </c>
      <c r="DM22" s="170">
        <f t="shared" si="13"/>
        <v>1</v>
      </c>
      <c r="DN22" s="170">
        <f t="shared" si="14"/>
        <v>1</v>
      </c>
      <c r="DO22" s="170">
        <f t="shared" si="18"/>
        <v>1</v>
      </c>
      <c r="DP22" s="170">
        <f t="shared" si="18"/>
        <v>1</v>
      </c>
      <c r="DQ22" s="170">
        <f t="shared" si="18"/>
        <v>1</v>
      </c>
      <c r="DR22" s="170">
        <f t="shared" si="18"/>
        <v>1</v>
      </c>
      <c r="DS22" s="170">
        <f t="shared" si="18"/>
        <v>1</v>
      </c>
      <c r="DT22" s="170">
        <f t="shared" si="18"/>
        <v>1</v>
      </c>
      <c r="DU22" s="170">
        <f t="shared" si="18"/>
        <v>1</v>
      </c>
      <c r="DV22" s="170">
        <f t="shared" si="19"/>
        <v>1</v>
      </c>
      <c r="DW22" s="170">
        <f t="shared" si="19"/>
        <v>1</v>
      </c>
      <c r="DX22" s="170">
        <f t="shared" si="19"/>
        <v>1</v>
      </c>
      <c r="DY22" s="170">
        <f t="shared" si="19"/>
        <v>1</v>
      </c>
      <c r="DZ22" s="170">
        <f t="shared" si="19"/>
        <v>1</v>
      </c>
      <c r="EA22" s="170">
        <f t="shared" si="19"/>
        <v>1</v>
      </c>
      <c r="EB22" s="170">
        <f t="shared" si="19"/>
        <v>1</v>
      </c>
      <c r="EC22" s="170">
        <f t="shared" si="19"/>
        <v>1</v>
      </c>
      <c r="ED22" s="170">
        <f t="shared" si="19"/>
        <v>1</v>
      </c>
      <c r="EE22" s="170">
        <f t="shared" si="19"/>
        <v>1</v>
      </c>
      <c r="EF22" s="170">
        <f t="shared" si="19"/>
        <v>1</v>
      </c>
      <c r="EG22" s="170">
        <f t="shared" si="7"/>
        <v>0</v>
      </c>
    </row>
    <row r="23" spans="18:137" x14ac:dyDescent="0.25">
      <c r="T23" s="5"/>
      <c r="U23" s="13"/>
      <c r="V23" s="5"/>
      <c r="W23" s="5" t="str">
        <f t="shared" si="2"/>
        <v/>
      </c>
      <c r="X23" s="5"/>
      <c r="Y23" s="5"/>
      <c r="Z23" s="5"/>
      <c r="AA23" s="16" t="s">
        <v>91</v>
      </c>
      <c r="AB23" s="15">
        <v>15</v>
      </c>
      <c r="AC23" s="19"/>
      <c r="AD23" s="19"/>
      <c r="AE23" s="19"/>
      <c r="AF23" s="19"/>
      <c r="AG23" s="21"/>
      <c r="AH23" s="21"/>
      <c r="AI23" s="21"/>
      <c r="AJ23" s="19"/>
      <c r="AK23" s="19"/>
      <c r="AL23" s="19"/>
      <c r="AM23" s="19"/>
      <c r="AN23" s="19"/>
      <c r="AO23" s="19"/>
      <c r="AP23" s="15">
        <f>SUM(AQ23:BJ23)*(AB23+AG23+AH23+25*AI23)</f>
        <v>0</v>
      </c>
      <c r="AQ23" s="28"/>
      <c r="AR23" s="29"/>
      <c r="AS23" s="29"/>
      <c r="AT23" s="29"/>
      <c r="AU23" s="29"/>
      <c r="AV23" s="29"/>
      <c r="AW23" s="29"/>
      <c r="AX23" s="29"/>
      <c r="AY23" s="29"/>
      <c r="AZ23" s="29"/>
      <c r="BA23" s="29"/>
      <c r="BB23" s="29"/>
      <c r="BC23" s="29"/>
      <c r="BD23" s="29"/>
      <c r="BE23" s="29"/>
      <c r="BF23" s="29"/>
      <c r="BG23" s="29"/>
      <c r="BH23" s="29"/>
      <c r="BI23" s="29"/>
      <c r="BJ23" s="30"/>
      <c r="BV23" s="168">
        <v>1</v>
      </c>
      <c r="BW23" s="40">
        <f t="shared" si="4"/>
        <v>0</v>
      </c>
      <c r="BX23" s="42">
        <f t="shared" si="8"/>
        <v>0</v>
      </c>
      <c r="BY23" s="168"/>
      <c r="BZ23" s="43">
        <f t="shared" si="9"/>
        <v>0</v>
      </c>
      <c r="CA23" s="38" t="str">
        <f t="shared" si="10"/>
        <v>-</v>
      </c>
      <c r="CB23" s="170">
        <f t="shared" si="24"/>
        <v>1</v>
      </c>
      <c r="CC23" s="170">
        <f t="shared" si="24"/>
        <v>1</v>
      </c>
      <c r="CD23" s="170">
        <f t="shared" si="24"/>
        <v>1</v>
      </c>
      <c r="CE23" s="170">
        <f t="shared" si="24"/>
        <v>1</v>
      </c>
      <c r="CF23" s="170">
        <f t="shared" si="24"/>
        <v>1</v>
      </c>
      <c r="CG23" s="170">
        <f t="shared" si="24"/>
        <v>1</v>
      </c>
      <c r="CH23" s="170">
        <f t="shared" si="24"/>
        <v>1</v>
      </c>
      <c r="CI23" s="170">
        <f t="shared" si="24"/>
        <v>1</v>
      </c>
      <c r="CJ23" s="170">
        <f t="shared" si="24"/>
        <v>1</v>
      </c>
      <c r="CK23" s="170">
        <f t="shared" si="24"/>
        <v>1</v>
      </c>
      <c r="CL23" s="170">
        <f t="shared" si="24"/>
        <v>1</v>
      </c>
      <c r="CM23" s="170">
        <f t="shared" si="24"/>
        <v>1</v>
      </c>
      <c r="CN23" s="170">
        <f t="shared" si="24"/>
        <v>1</v>
      </c>
      <c r="CO23" s="170">
        <f t="shared" si="24"/>
        <v>1</v>
      </c>
      <c r="CP23" s="170">
        <f t="shared" si="24"/>
        <v>1</v>
      </c>
      <c r="CQ23" s="170">
        <f t="shared" si="23"/>
        <v>1</v>
      </c>
      <c r="CR23" s="170">
        <f t="shared" si="23"/>
        <v>1</v>
      </c>
      <c r="CS23" s="170">
        <f t="shared" si="23"/>
        <v>1</v>
      </c>
      <c r="CT23" s="170">
        <f t="shared" si="23"/>
        <v>1</v>
      </c>
      <c r="CU23" s="170">
        <f t="shared" si="23"/>
        <v>1</v>
      </c>
      <c r="CW23" s="172"/>
      <c r="CX23" s="172"/>
      <c r="DA23" s="170">
        <v>4</v>
      </c>
      <c r="DB23" s="32" t="str">
        <f t="shared" si="26"/>
        <v xml:space="preserve"> </v>
      </c>
      <c r="DD23" s="170">
        <f t="shared" si="17"/>
        <v>1</v>
      </c>
      <c r="DE23" s="170">
        <v>21</v>
      </c>
      <c r="DI23" s="172"/>
      <c r="DL23" s="170">
        <f t="shared" si="12"/>
        <v>0</v>
      </c>
      <c r="DM23" s="170">
        <f t="shared" si="13"/>
        <v>1</v>
      </c>
      <c r="DN23" s="170">
        <f t="shared" si="14"/>
        <v>1</v>
      </c>
      <c r="DO23" s="170">
        <f t="shared" si="18"/>
        <v>1</v>
      </c>
      <c r="DP23" s="170">
        <f t="shared" si="18"/>
        <v>1</v>
      </c>
      <c r="DQ23" s="170">
        <f t="shared" si="18"/>
        <v>1</v>
      </c>
      <c r="DR23" s="170">
        <f t="shared" si="18"/>
        <v>1</v>
      </c>
      <c r="DS23" s="170">
        <f t="shared" si="18"/>
        <v>1</v>
      </c>
      <c r="DT23" s="170">
        <f t="shared" si="18"/>
        <v>1</v>
      </c>
      <c r="DU23" s="170">
        <f t="shared" si="18"/>
        <v>1</v>
      </c>
      <c r="DV23" s="170">
        <f t="shared" si="19"/>
        <v>1</v>
      </c>
      <c r="DW23" s="170">
        <f t="shared" si="19"/>
        <v>1</v>
      </c>
      <c r="DX23" s="170">
        <f t="shared" si="19"/>
        <v>1</v>
      </c>
      <c r="DY23" s="170">
        <f t="shared" si="19"/>
        <v>1</v>
      </c>
      <c r="DZ23" s="170">
        <f t="shared" si="19"/>
        <v>1</v>
      </c>
      <c r="EA23" s="170">
        <f t="shared" si="19"/>
        <v>1</v>
      </c>
      <c r="EB23" s="170">
        <f t="shared" si="19"/>
        <v>1</v>
      </c>
      <c r="EC23" s="170">
        <f t="shared" si="19"/>
        <v>1</v>
      </c>
      <c r="ED23" s="170">
        <f t="shared" si="19"/>
        <v>1</v>
      </c>
      <c r="EE23" s="170">
        <f t="shared" si="19"/>
        <v>1</v>
      </c>
      <c r="EF23" s="170">
        <f t="shared" si="19"/>
        <v>1</v>
      </c>
      <c r="EG23" s="170">
        <f t="shared" si="7"/>
        <v>0</v>
      </c>
    </row>
    <row r="24" spans="18:137" x14ac:dyDescent="0.25">
      <c r="T24" s="5"/>
      <c r="U24" s="13"/>
      <c r="V24" s="5"/>
      <c r="W24" s="5" t="str">
        <f t="shared" si="2"/>
        <v/>
      </c>
      <c r="X24" s="5"/>
      <c r="Y24" s="5"/>
      <c r="Z24" s="5"/>
      <c r="AP24" s="24"/>
      <c r="AQ24" s="33"/>
      <c r="AR24" s="33"/>
      <c r="AS24" s="33"/>
      <c r="AT24" s="33"/>
      <c r="AU24" s="33"/>
      <c r="AV24" s="33"/>
      <c r="AW24" s="33"/>
      <c r="AX24" s="33"/>
      <c r="AY24" s="33"/>
      <c r="AZ24" s="33"/>
      <c r="BA24" s="33"/>
      <c r="BB24" s="33"/>
      <c r="BC24" s="33"/>
      <c r="BD24" s="33"/>
      <c r="BE24" s="33"/>
      <c r="BF24" s="33"/>
      <c r="BG24" s="33"/>
      <c r="BH24" s="33"/>
      <c r="BI24" s="33"/>
      <c r="BJ24" s="33"/>
      <c r="BV24" s="172"/>
      <c r="BW24" s="172"/>
      <c r="BZ24" s="173"/>
      <c r="CA24" s="172"/>
      <c r="CB24" s="170">
        <f t="shared" si="24"/>
        <v>1</v>
      </c>
      <c r="CC24" s="170">
        <f t="shared" si="24"/>
        <v>1</v>
      </c>
      <c r="CD24" s="170">
        <f t="shared" si="24"/>
        <v>1</v>
      </c>
      <c r="CE24" s="170">
        <f t="shared" si="24"/>
        <v>1</v>
      </c>
      <c r="CF24" s="170">
        <f t="shared" si="24"/>
        <v>1</v>
      </c>
      <c r="CG24" s="170">
        <f t="shared" si="24"/>
        <v>1</v>
      </c>
      <c r="CH24" s="170">
        <f t="shared" si="24"/>
        <v>1</v>
      </c>
      <c r="CI24" s="170">
        <f t="shared" si="24"/>
        <v>1</v>
      </c>
      <c r="CJ24" s="170">
        <f t="shared" si="24"/>
        <v>1</v>
      </c>
      <c r="CK24" s="170">
        <f t="shared" si="24"/>
        <v>1</v>
      </c>
      <c r="CL24" s="170">
        <f t="shared" si="24"/>
        <v>1</v>
      </c>
      <c r="CM24" s="170">
        <f t="shared" si="24"/>
        <v>1</v>
      </c>
      <c r="CN24" s="170">
        <f t="shared" si="24"/>
        <v>1</v>
      </c>
      <c r="CO24" s="170">
        <f t="shared" si="24"/>
        <v>1</v>
      </c>
      <c r="CP24" s="170">
        <f t="shared" si="24"/>
        <v>1</v>
      </c>
      <c r="CQ24" s="170">
        <f t="shared" si="23"/>
        <v>1</v>
      </c>
      <c r="CR24" s="170">
        <f t="shared" si="23"/>
        <v>1</v>
      </c>
      <c r="CS24" s="170">
        <f t="shared" si="23"/>
        <v>1</v>
      </c>
      <c r="CT24" s="170">
        <f t="shared" si="23"/>
        <v>1</v>
      </c>
      <c r="CU24" s="170">
        <f t="shared" si="23"/>
        <v>1</v>
      </c>
      <c r="CW24" s="172"/>
      <c r="CX24" s="172"/>
      <c r="DA24" s="170">
        <v>5</v>
      </c>
      <c r="DB24" s="32" t="str">
        <f t="shared" si="26"/>
        <v xml:space="preserve"> </v>
      </c>
      <c r="DD24" s="170">
        <f t="shared" si="17"/>
        <v>1</v>
      </c>
      <c r="DE24" s="170">
        <v>22</v>
      </c>
      <c r="DI24" s="172"/>
      <c r="DL24" s="170">
        <f t="shared" si="12"/>
        <v>0</v>
      </c>
      <c r="DM24" s="170">
        <f t="shared" si="13"/>
        <v>1</v>
      </c>
      <c r="DN24" s="170">
        <f t="shared" si="14"/>
        <v>1</v>
      </c>
      <c r="DO24" s="170">
        <f t="shared" si="18"/>
        <v>1</v>
      </c>
      <c r="DP24" s="170">
        <f t="shared" si="18"/>
        <v>1</v>
      </c>
      <c r="DQ24" s="170">
        <f t="shared" si="18"/>
        <v>1</v>
      </c>
      <c r="DR24" s="170">
        <f t="shared" si="18"/>
        <v>1</v>
      </c>
      <c r="DS24" s="170">
        <f t="shared" si="18"/>
        <v>1</v>
      </c>
      <c r="DT24" s="170">
        <f t="shared" si="18"/>
        <v>1</v>
      </c>
      <c r="DU24" s="170">
        <f t="shared" si="18"/>
        <v>1</v>
      </c>
      <c r="DV24" s="170">
        <f t="shared" si="19"/>
        <v>1</v>
      </c>
      <c r="DW24" s="170">
        <f t="shared" si="19"/>
        <v>1</v>
      </c>
      <c r="DX24" s="170">
        <f t="shared" si="19"/>
        <v>1</v>
      </c>
      <c r="DY24" s="170">
        <f t="shared" si="19"/>
        <v>1</v>
      </c>
      <c r="DZ24" s="170">
        <f t="shared" si="19"/>
        <v>1</v>
      </c>
      <c r="EA24" s="170">
        <f t="shared" si="19"/>
        <v>1</v>
      </c>
      <c r="EB24" s="170">
        <f t="shared" si="19"/>
        <v>1</v>
      </c>
      <c r="EC24" s="170">
        <f t="shared" si="19"/>
        <v>1</v>
      </c>
      <c r="ED24" s="170">
        <f t="shared" si="19"/>
        <v>1</v>
      </c>
      <c r="EE24" s="170">
        <f t="shared" si="19"/>
        <v>1</v>
      </c>
      <c r="EF24" s="170">
        <f t="shared" si="19"/>
        <v>1</v>
      </c>
      <c r="EG24" s="170">
        <f t="shared" si="7"/>
        <v>0</v>
      </c>
    </row>
    <row r="25" spans="18:137" x14ac:dyDescent="0.25">
      <c r="T25" s="5"/>
      <c r="U25" s="13"/>
      <c r="V25" s="5"/>
      <c r="W25" s="5" t="str">
        <f t="shared" si="2"/>
        <v/>
      </c>
      <c r="X25" s="5"/>
      <c r="Y25" s="5"/>
      <c r="Z25" s="5"/>
      <c r="AP25" s="24"/>
      <c r="AQ25" s="33"/>
      <c r="AR25" s="33"/>
      <c r="AS25" s="33"/>
      <c r="AT25" s="33"/>
      <c r="AU25" s="33"/>
      <c r="AV25" s="33"/>
      <c r="AW25" s="33"/>
      <c r="AX25" s="33"/>
      <c r="AY25" s="33"/>
      <c r="AZ25" s="33"/>
      <c r="BA25" s="33"/>
      <c r="BB25" s="33"/>
      <c r="BC25" s="33"/>
      <c r="BD25" s="33"/>
      <c r="BE25" s="33"/>
      <c r="BF25" s="33"/>
      <c r="BG25" s="33"/>
      <c r="BH25" s="33"/>
      <c r="BI25" s="33"/>
      <c r="BJ25" s="33"/>
      <c r="BV25" s="172"/>
      <c r="BW25" s="172"/>
      <c r="BZ25" s="173"/>
      <c r="CA25" s="172"/>
      <c r="CB25" s="170">
        <f t="shared" si="24"/>
        <v>1</v>
      </c>
      <c r="CC25" s="170">
        <f t="shared" si="24"/>
        <v>1</v>
      </c>
      <c r="CD25" s="170">
        <f t="shared" si="24"/>
        <v>1</v>
      </c>
      <c r="CE25" s="170">
        <f t="shared" si="24"/>
        <v>1</v>
      </c>
      <c r="CF25" s="170">
        <f t="shared" si="24"/>
        <v>1</v>
      </c>
      <c r="CG25" s="170">
        <f t="shared" si="24"/>
        <v>1</v>
      </c>
      <c r="CH25" s="170">
        <f t="shared" si="24"/>
        <v>1</v>
      </c>
      <c r="CI25" s="170">
        <f t="shared" si="24"/>
        <v>1</v>
      </c>
      <c r="CJ25" s="170">
        <f t="shared" si="24"/>
        <v>1</v>
      </c>
      <c r="CK25" s="170">
        <f t="shared" si="24"/>
        <v>1</v>
      </c>
      <c r="CL25" s="170">
        <f t="shared" si="24"/>
        <v>1</v>
      </c>
      <c r="CM25" s="170">
        <f t="shared" si="24"/>
        <v>1</v>
      </c>
      <c r="CN25" s="170">
        <f t="shared" si="24"/>
        <v>1</v>
      </c>
      <c r="CO25" s="170">
        <f t="shared" si="24"/>
        <v>1</v>
      </c>
      <c r="CP25" s="170">
        <f t="shared" si="24"/>
        <v>1</v>
      </c>
      <c r="CQ25" s="170">
        <f t="shared" si="23"/>
        <v>1</v>
      </c>
      <c r="CR25" s="170">
        <f t="shared" si="23"/>
        <v>1</v>
      </c>
      <c r="CS25" s="170">
        <f t="shared" si="23"/>
        <v>1</v>
      </c>
      <c r="CT25" s="170">
        <f t="shared" si="23"/>
        <v>1</v>
      </c>
      <c r="CU25" s="170">
        <f t="shared" si="23"/>
        <v>1</v>
      </c>
      <c r="CW25" s="172"/>
      <c r="CX25" s="172"/>
      <c r="DA25" s="170">
        <v>6</v>
      </c>
      <c r="DB25" s="32" t="str">
        <f t="shared" si="26"/>
        <v xml:space="preserve"> </v>
      </c>
      <c r="DD25" s="170">
        <f t="shared" si="17"/>
        <v>1</v>
      </c>
      <c r="DE25" s="170">
        <v>23</v>
      </c>
      <c r="DI25" s="172"/>
      <c r="DL25" s="170">
        <f t="shared" si="12"/>
        <v>0</v>
      </c>
      <c r="DM25" s="170">
        <f t="shared" si="13"/>
        <v>1</v>
      </c>
      <c r="DN25" s="170">
        <f t="shared" si="14"/>
        <v>1</v>
      </c>
      <c r="DO25" s="170">
        <f t="shared" si="18"/>
        <v>1</v>
      </c>
      <c r="DP25" s="170">
        <f t="shared" si="18"/>
        <v>1</v>
      </c>
      <c r="DQ25" s="170">
        <f t="shared" si="18"/>
        <v>1</v>
      </c>
      <c r="DR25" s="170">
        <f t="shared" si="18"/>
        <v>1</v>
      </c>
      <c r="DS25" s="170">
        <f t="shared" si="18"/>
        <v>1</v>
      </c>
      <c r="DT25" s="170">
        <f t="shared" si="18"/>
        <v>1</v>
      </c>
      <c r="DU25" s="170">
        <f t="shared" si="18"/>
        <v>1</v>
      </c>
      <c r="DV25" s="170">
        <f t="shared" si="19"/>
        <v>1</v>
      </c>
      <c r="DW25" s="170">
        <f t="shared" si="19"/>
        <v>1</v>
      </c>
      <c r="DX25" s="170">
        <f t="shared" si="19"/>
        <v>1</v>
      </c>
      <c r="DY25" s="170">
        <f t="shared" si="19"/>
        <v>1</v>
      </c>
      <c r="DZ25" s="170">
        <f t="shared" si="19"/>
        <v>1</v>
      </c>
      <c r="EA25" s="170">
        <f t="shared" si="19"/>
        <v>1</v>
      </c>
      <c r="EB25" s="170">
        <f t="shared" si="19"/>
        <v>1</v>
      </c>
      <c r="EC25" s="170">
        <f t="shared" si="19"/>
        <v>1</v>
      </c>
      <c r="ED25" s="170">
        <f t="shared" si="19"/>
        <v>1</v>
      </c>
      <c r="EE25" s="170">
        <f t="shared" si="19"/>
        <v>1</v>
      </c>
      <c r="EF25" s="170">
        <f t="shared" si="19"/>
        <v>1</v>
      </c>
      <c r="EG25" s="170">
        <f t="shared" si="7"/>
        <v>0</v>
      </c>
    </row>
    <row r="26" spans="18:137" x14ac:dyDescent="0.25">
      <c r="T26" s="5"/>
      <c r="U26" s="13"/>
      <c r="V26" s="5"/>
      <c r="W26" s="5" t="str">
        <f t="shared" si="2"/>
        <v/>
      </c>
      <c r="X26" s="5"/>
      <c r="Y26" s="5"/>
      <c r="Z26" s="5"/>
      <c r="AP26" s="24"/>
      <c r="AQ26" s="33"/>
      <c r="AR26" s="33"/>
      <c r="AS26" s="33"/>
      <c r="AT26" s="33"/>
      <c r="AU26" s="33"/>
      <c r="AV26" s="33"/>
      <c r="AW26" s="33"/>
      <c r="AX26" s="33"/>
      <c r="AY26" s="33"/>
      <c r="AZ26" s="33"/>
      <c r="BA26" s="33"/>
      <c r="BB26" s="33"/>
      <c r="BC26" s="33"/>
      <c r="BD26" s="33"/>
      <c r="BE26" s="33"/>
      <c r="BF26" s="33"/>
      <c r="BG26" s="33"/>
      <c r="BH26" s="33"/>
      <c r="BI26" s="33"/>
      <c r="BJ26" s="33"/>
      <c r="BV26" s="172"/>
      <c r="BW26" s="172"/>
      <c r="BZ26" s="173"/>
      <c r="CA26" s="172"/>
      <c r="CB26" s="170">
        <f t="shared" si="24"/>
        <v>1</v>
      </c>
      <c r="CC26" s="170">
        <f t="shared" si="24"/>
        <v>1</v>
      </c>
      <c r="CD26" s="170">
        <f t="shared" si="24"/>
        <v>1</v>
      </c>
      <c r="CE26" s="170">
        <f t="shared" si="24"/>
        <v>1</v>
      </c>
      <c r="CF26" s="170">
        <f t="shared" si="24"/>
        <v>1</v>
      </c>
      <c r="CG26" s="170">
        <f t="shared" si="24"/>
        <v>1</v>
      </c>
      <c r="CH26" s="170">
        <f t="shared" si="24"/>
        <v>1</v>
      </c>
      <c r="CI26" s="170">
        <f t="shared" si="24"/>
        <v>1</v>
      </c>
      <c r="CJ26" s="170">
        <f t="shared" si="24"/>
        <v>1</v>
      </c>
      <c r="CK26" s="170">
        <f t="shared" si="24"/>
        <v>1</v>
      </c>
      <c r="CL26" s="170">
        <f t="shared" si="24"/>
        <v>1</v>
      </c>
      <c r="CM26" s="170">
        <f t="shared" si="24"/>
        <v>1</v>
      </c>
      <c r="CN26" s="170">
        <f t="shared" si="24"/>
        <v>1</v>
      </c>
      <c r="CO26" s="170">
        <f t="shared" si="24"/>
        <v>1</v>
      </c>
      <c r="CP26" s="170">
        <f t="shared" si="24"/>
        <v>1</v>
      </c>
      <c r="CQ26" s="170">
        <f t="shared" si="23"/>
        <v>1</v>
      </c>
      <c r="CR26" s="170">
        <f t="shared" si="23"/>
        <v>1</v>
      </c>
      <c r="CS26" s="170">
        <f t="shared" si="23"/>
        <v>1</v>
      </c>
      <c r="CT26" s="170">
        <f t="shared" si="23"/>
        <v>1</v>
      </c>
      <c r="CU26" s="170">
        <f t="shared" si="23"/>
        <v>1</v>
      </c>
      <c r="CW26" s="172"/>
      <c r="CX26" s="172"/>
      <c r="DA26" s="170">
        <v>7</v>
      </c>
      <c r="DB26" s="32" t="str">
        <f t="shared" si="26"/>
        <v xml:space="preserve"> </v>
      </c>
      <c r="DD26" s="170">
        <f t="shared" si="17"/>
        <v>1</v>
      </c>
      <c r="DE26" s="170">
        <v>24</v>
      </c>
      <c r="DI26" s="172"/>
      <c r="DL26" s="170">
        <f t="shared" si="12"/>
        <v>0</v>
      </c>
      <c r="DM26" s="170">
        <f t="shared" si="13"/>
        <v>1</v>
      </c>
      <c r="DN26" s="170">
        <f t="shared" si="14"/>
        <v>1</v>
      </c>
      <c r="DO26" s="170">
        <f t="shared" si="18"/>
        <v>1</v>
      </c>
      <c r="DP26" s="170">
        <f t="shared" si="18"/>
        <v>1</v>
      </c>
      <c r="DQ26" s="170">
        <f t="shared" si="18"/>
        <v>1</v>
      </c>
      <c r="DR26" s="170">
        <f t="shared" si="18"/>
        <v>1</v>
      </c>
      <c r="DS26" s="170">
        <f t="shared" si="18"/>
        <v>1</v>
      </c>
      <c r="DT26" s="170">
        <f t="shared" si="18"/>
        <v>1</v>
      </c>
      <c r="DU26" s="170">
        <f t="shared" si="18"/>
        <v>1</v>
      </c>
      <c r="DV26" s="170">
        <f t="shared" si="19"/>
        <v>1</v>
      </c>
      <c r="DW26" s="170">
        <f t="shared" si="19"/>
        <v>1</v>
      </c>
      <c r="DX26" s="170">
        <f t="shared" si="19"/>
        <v>1</v>
      </c>
      <c r="DY26" s="170">
        <f t="shared" si="19"/>
        <v>1</v>
      </c>
      <c r="DZ26" s="170">
        <f t="shared" si="19"/>
        <v>1</v>
      </c>
      <c r="EA26" s="170">
        <f t="shared" si="19"/>
        <v>1</v>
      </c>
      <c r="EB26" s="170">
        <f t="shared" si="19"/>
        <v>1</v>
      </c>
      <c r="EC26" s="170">
        <f t="shared" si="19"/>
        <v>1</v>
      </c>
      <c r="ED26" s="170">
        <f t="shared" si="19"/>
        <v>1</v>
      </c>
      <c r="EE26" s="170">
        <f t="shared" si="19"/>
        <v>1</v>
      </c>
      <c r="EF26" s="170">
        <f t="shared" si="19"/>
        <v>1</v>
      </c>
      <c r="EG26" s="170">
        <f t="shared" si="7"/>
        <v>0</v>
      </c>
    </row>
    <row r="27" spans="18:137" x14ac:dyDescent="0.25">
      <c r="T27" s="5"/>
      <c r="U27" s="13"/>
      <c r="V27" s="5"/>
      <c r="W27" s="5" t="str">
        <f t="shared" si="2"/>
        <v/>
      </c>
      <c r="X27" s="5"/>
      <c r="Y27" s="5"/>
      <c r="Z27" s="5"/>
      <c r="AP27" s="24"/>
      <c r="AQ27" s="33"/>
      <c r="AR27" s="33"/>
      <c r="AS27" s="33"/>
      <c r="AT27" s="33"/>
      <c r="AU27" s="33"/>
      <c r="AV27" s="33"/>
      <c r="AW27" s="33"/>
      <c r="AX27" s="33"/>
      <c r="AY27" s="33"/>
      <c r="AZ27" s="33"/>
      <c r="BA27" s="33"/>
      <c r="BB27" s="33"/>
      <c r="BC27" s="33"/>
      <c r="BD27" s="33"/>
      <c r="BE27" s="33"/>
      <c r="BF27" s="33"/>
      <c r="BG27" s="33"/>
      <c r="BH27" s="33"/>
      <c r="BI27" s="33"/>
      <c r="BJ27" s="33"/>
      <c r="BV27" s="172"/>
      <c r="BW27" s="172"/>
      <c r="BZ27" s="173"/>
      <c r="CA27" s="172"/>
      <c r="CB27" s="170">
        <f t="shared" si="24"/>
        <v>1</v>
      </c>
      <c r="CC27" s="170">
        <f t="shared" si="24"/>
        <v>1</v>
      </c>
      <c r="CD27" s="170">
        <f t="shared" si="24"/>
        <v>1</v>
      </c>
      <c r="CE27" s="170">
        <f t="shared" si="24"/>
        <v>1</v>
      </c>
      <c r="CF27" s="170">
        <f t="shared" si="24"/>
        <v>1</v>
      </c>
      <c r="CG27" s="170">
        <f t="shared" si="24"/>
        <v>1</v>
      </c>
      <c r="CH27" s="170">
        <f t="shared" si="24"/>
        <v>1</v>
      </c>
      <c r="CI27" s="170">
        <f t="shared" si="24"/>
        <v>1</v>
      </c>
      <c r="CJ27" s="170">
        <f t="shared" si="24"/>
        <v>1</v>
      </c>
      <c r="CK27" s="170">
        <f t="shared" si="24"/>
        <v>1</v>
      </c>
      <c r="CL27" s="170">
        <f t="shared" si="24"/>
        <v>1</v>
      </c>
      <c r="CM27" s="170">
        <f t="shared" si="24"/>
        <v>1</v>
      </c>
      <c r="CN27" s="170">
        <f t="shared" si="24"/>
        <v>1</v>
      </c>
      <c r="CO27" s="170">
        <f t="shared" si="24"/>
        <v>1</v>
      </c>
      <c r="CP27" s="170">
        <f t="shared" si="24"/>
        <v>1</v>
      </c>
      <c r="CQ27" s="170">
        <f t="shared" si="23"/>
        <v>1</v>
      </c>
      <c r="CR27" s="170">
        <f t="shared" si="23"/>
        <v>1</v>
      </c>
      <c r="CS27" s="170">
        <f t="shared" si="23"/>
        <v>1</v>
      </c>
      <c r="CT27" s="170">
        <f t="shared" si="23"/>
        <v>1</v>
      </c>
      <c r="CU27" s="170">
        <f t="shared" si="23"/>
        <v>1</v>
      </c>
      <c r="CW27" s="172"/>
      <c r="CX27" s="172"/>
      <c r="DA27" s="170">
        <v>8</v>
      </c>
      <c r="DB27" s="32" t="str">
        <f t="shared" si="26"/>
        <v xml:space="preserve"> </v>
      </c>
      <c r="DD27" s="170">
        <f t="shared" si="17"/>
        <v>1</v>
      </c>
      <c r="DE27" s="170">
        <v>25</v>
      </c>
      <c r="DI27" s="172"/>
      <c r="DL27" s="170">
        <f t="shared" si="12"/>
        <v>0</v>
      </c>
      <c r="DM27" s="170">
        <f t="shared" si="13"/>
        <v>1</v>
      </c>
      <c r="DN27" s="170">
        <f t="shared" si="14"/>
        <v>1</v>
      </c>
      <c r="DO27" s="170">
        <f t="shared" si="18"/>
        <v>1</v>
      </c>
      <c r="DP27" s="170">
        <f t="shared" si="18"/>
        <v>1</v>
      </c>
      <c r="DQ27" s="170">
        <f t="shared" si="18"/>
        <v>1</v>
      </c>
      <c r="DR27" s="170">
        <f t="shared" si="18"/>
        <v>1</v>
      </c>
      <c r="DS27" s="170">
        <f t="shared" si="18"/>
        <v>1</v>
      </c>
      <c r="DT27" s="170">
        <f t="shared" si="18"/>
        <v>1</v>
      </c>
      <c r="DU27" s="170">
        <f t="shared" si="18"/>
        <v>1</v>
      </c>
      <c r="DV27" s="170">
        <f t="shared" si="19"/>
        <v>1</v>
      </c>
      <c r="DW27" s="170">
        <f t="shared" si="19"/>
        <v>1</v>
      </c>
      <c r="DX27" s="170">
        <f t="shared" si="19"/>
        <v>1</v>
      </c>
      <c r="DY27" s="170">
        <f t="shared" si="19"/>
        <v>1</v>
      </c>
      <c r="DZ27" s="170">
        <f t="shared" si="19"/>
        <v>1</v>
      </c>
      <c r="EA27" s="170">
        <f t="shared" si="19"/>
        <v>1</v>
      </c>
      <c r="EB27" s="170">
        <f t="shared" si="19"/>
        <v>1</v>
      </c>
      <c r="EC27" s="170">
        <f t="shared" si="19"/>
        <v>1</v>
      </c>
      <c r="ED27" s="170">
        <f t="shared" si="19"/>
        <v>1</v>
      </c>
      <c r="EE27" s="170">
        <f t="shared" si="19"/>
        <v>1</v>
      </c>
      <c r="EF27" s="170">
        <f t="shared" si="19"/>
        <v>1</v>
      </c>
      <c r="EG27" s="170">
        <f t="shared" si="7"/>
        <v>0</v>
      </c>
    </row>
    <row r="28" spans="18:137" x14ac:dyDescent="0.25">
      <c r="T28" s="5"/>
      <c r="U28" s="13"/>
      <c r="V28" s="5"/>
      <c r="W28" s="5" t="str">
        <f t="shared" si="2"/>
        <v/>
      </c>
      <c r="X28" s="5"/>
      <c r="Y28" s="5"/>
      <c r="Z28" s="5"/>
      <c r="AP28" s="24"/>
      <c r="AQ28" s="33"/>
      <c r="AR28" s="33"/>
      <c r="AS28" s="33"/>
      <c r="AT28" s="33"/>
      <c r="AU28" s="33"/>
      <c r="AV28" s="33"/>
      <c r="AW28" s="33"/>
      <c r="AX28" s="33"/>
      <c r="AY28" s="33"/>
      <c r="AZ28" s="33"/>
      <c r="BA28" s="33"/>
      <c r="BB28" s="33"/>
      <c r="BC28" s="33"/>
      <c r="BD28" s="33"/>
      <c r="BE28" s="33"/>
      <c r="BF28" s="33"/>
      <c r="BG28" s="33"/>
      <c r="BH28" s="33"/>
      <c r="BI28" s="33"/>
      <c r="BJ28" s="33"/>
      <c r="BV28" s="172"/>
      <c r="BW28" s="172"/>
      <c r="BZ28" s="173"/>
      <c r="CA28" s="172"/>
      <c r="CB28" s="170">
        <f t="shared" si="24"/>
        <v>1</v>
      </c>
      <c r="CC28" s="170">
        <f t="shared" si="24"/>
        <v>1</v>
      </c>
      <c r="CD28" s="170">
        <f t="shared" si="24"/>
        <v>1</v>
      </c>
      <c r="CE28" s="170">
        <f t="shared" si="24"/>
        <v>1</v>
      </c>
      <c r="CF28" s="170">
        <f t="shared" si="24"/>
        <v>1</v>
      </c>
      <c r="CG28" s="170">
        <f t="shared" si="24"/>
        <v>1</v>
      </c>
      <c r="CH28" s="170">
        <f t="shared" si="24"/>
        <v>1</v>
      </c>
      <c r="CI28" s="170">
        <f t="shared" si="24"/>
        <v>1</v>
      </c>
      <c r="CJ28" s="170">
        <f t="shared" si="24"/>
        <v>1</v>
      </c>
      <c r="CK28" s="170">
        <f t="shared" si="24"/>
        <v>1</v>
      </c>
      <c r="CL28" s="170">
        <f t="shared" si="24"/>
        <v>1</v>
      </c>
      <c r="CM28" s="170">
        <f t="shared" si="24"/>
        <v>1</v>
      </c>
      <c r="CN28" s="170">
        <f t="shared" si="24"/>
        <v>1</v>
      </c>
      <c r="CO28" s="170">
        <f t="shared" si="24"/>
        <v>1</v>
      </c>
      <c r="CP28" s="170">
        <f t="shared" si="24"/>
        <v>1</v>
      </c>
      <c r="CQ28" s="170">
        <f t="shared" si="23"/>
        <v>1</v>
      </c>
      <c r="CR28" s="170">
        <f t="shared" si="23"/>
        <v>1</v>
      </c>
      <c r="CS28" s="170">
        <f t="shared" si="23"/>
        <v>1</v>
      </c>
      <c r="CT28" s="170">
        <f t="shared" si="23"/>
        <v>1</v>
      </c>
      <c r="CU28" s="170">
        <f t="shared" si="23"/>
        <v>1</v>
      </c>
      <c r="CW28" s="172"/>
      <c r="CX28" s="172"/>
      <c r="DA28" s="170">
        <v>9</v>
      </c>
      <c r="DB28" s="32" t="str">
        <f t="shared" si="26"/>
        <v xml:space="preserve"> </v>
      </c>
      <c r="DD28" s="170">
        <f t="shared" si="17"/>
        <v>1</v>
      </c>
      <c r="DE28" s="170">
        <v>26</v>
      </c>
      <c r="DI28" s="172"/>
      <c r="DL28" s="170">
        <f t="shared" si="12"/>
        <v>0</v>
      </c>
      <c r="DM28" s="170">
        <f t="shared" si="13"/>
        <v>1</v>
      </c>
      <c r="DN28" s="170">
        <f t="shared" si="14"/>
        <v>1</v>
      </c>
      <c r="DO28" s="170">
        <f t="shared" si="18"/>
        <v>1</v>
      </c>
      <c r="DP28" s="170">
        <f t="shared" si="18"/>
        <v>1</v>
      </c>
      <c r="DQ28" s="170">
        <f t="shared" si="18"/>
        <v>1</v>
      </c>
      <c r="DR28" s="170">
        <f t="shared" si="18"/>
        <v>1</v>
      </c>
      <c r="DS28" s="170">
        <f t="shared" si="18"/>
        <v>1</v>
      </c>
      <c r="DT28" s="170">
        <f t="shared" si="18"/>
        <v>1</v>
      </c>
      <c r="DU28" s="170">
        <f t="shared" si="18"/>
        <v>1</v>
      </c>
      <c r="DV28" s="170">
        <f t="shared" si="19"/>
        <v>1</v>
      </c>
      <c r="DW28" s="170">
        <f t="shared" si="19"/>
        <v>1</v>
      </c>
      <c r="DX28" s="170">
        <f t="shared" si="19"/>
        <v>1</v>
      </c>
      <c r="DY28" s="170">
        <f t="shared" si="19"/>
        <v>1</v>
      </c>
      <c r="DZ28" s="170">
        <f t="shared" si="19"/>
        <v>1</v>
      </c>
      <c r="EA28" s="170">
        <f t="shared" si="19"/>
        <v>1</v>
      </c>
      <c r="EB28" s="170">
        <f t="shared" si="19"/>
        <v>1</v>
      </c>
      <c r="EC28" s="170">
        <f t="shared" si="19"/>
        <v>1</v>
      </c>
      <c r="ED28" s="170">
        <f t="shared" si="19"/>
        <v>1</v>
      </c>
      <c r="EE28" s="170">
        <f t="shared" si="19"/>
        <v>1</v>
      </c>
      <c r="EF28" s="170">
        <f t="shared" si="19"/>
        <v>1</v>
      </c>
      <c r="EG28" s="170">
        <f t="shared" si="7"/>
        <v>0</v>
      </c>
    </row>
    <row r="29" spans="18:137" x14ac:dyDescent="0.25">
      <c r="T29" s="5"/>
      <c r="U29" s="13"/>
      <c r="V29" s="5"/>
      <c r="W29" s="5" t="str">
        <f t="shared" si="2"/>
        <v/>
      </c>
      <c r="X29" s="5"/>
      <c r="Y29" s="5"/>
      <c r="Z29" s="5"/>
      <c r="AP29" s="24"/>
      <c r="AQ29" s="33"/>
      <c r="AR29" s="33"/>
      <c r="AS29" s="33"/>
      <c r="AT29" s="33"/>
      <c r="AU29" s="33"/>
      <c r="AV29" s="33"/>
      <c r="AW29" s="33"/>
      <c r="AX29" s="33"/>
      <c r="AY29" s="33"/>
      <c r="AZ29" s="33"/>
      <c r="BA29" s="33"/>
      <c r="BB29" s="33"/>
      <c r="BC29" s="33"/>
      <c r="BD29" s="33"/>
      <c r="BE29" s="33"/>
      <c r="BF29" s="33"/>
      <c r="BG29" s="33"/>
      <c r="BH29" s="33"/>
      <c r="BI29" s="33"/>
      <c r="BJ29" s="33"/>
      <c r="BV29" s="172"/>
      <c r="BW29" s="172"/>
      <c r="BZ29" s="173"/>
      <c r="CA29" s="172"/>
      <c r="CB29" s="170">
        <f t="shared" si="24"/>
        <v>1</v>
      </c>
      <c r="CC29" s="170">
        <f t="shared" si="24"/>
        <v>1</v>
      </c>
      <c r="CD29" s="170">
        <f t="shared" si="24"/>
        <v>1</v>
      </c>
      <c r="CE29" s="170">
        <f t="shared" si="24"/>
        <v>1</v>
      </c>
      <c r="CF29" s="170">
        <f t="shared" si="24"/>
        <v>1</v>
      </c>
      <c r="CG29" s="170">
        <f t="shared" si="24"/>
        <v>1</v>
      </c>
      <c r="CH29" s="170">
        <f t="shared" si="24"/>
        <v>1</v>
      </c>
      <c r="CI29" s="170">
        <f t="shared" si="24"/>
        <v>1</v>
      </c>
      <c r="CJ29" s="170">
        <f t="shared" si="24"/>
        <v>1</v>
      </c>
      <c r="CK29" s="170">
        <f t="shared" si="24"/>
        <v>1</v>
      </c>
      <c r="CL29" s="170">
        <f t="shared" si="24"/>
        <v>1</v>
      </c>
      <c r="CM29" s="170">
        <f t="shared" si="24"/>
        <v>1</v>
      </c>
      <c r="CN29" s="170">
        <f t="shared" si="24"/>
        <v>1</v>
      </c>
      <c r="CO29" s="170">
        <f t="shared" si="24"/>
        <v>1</v>
      </c>
      <c r="CP29" s="170">
        <f t="shared" si="24"/>
        <v>1</v>
      </c>
      <c r="CQ29" s="170">
        <f t="shared" si="23"/>
        <v>1</v>
      </c>
      <c r="CR29" s="170">
        <f t="shared" si="23"/>
        <v>1</v>
      </c>
      <c r="CS29" s="170">
        <f t="shared" si="23"/>
        <v>1</v>
      </c>
      <c r="CT29" s="170">
        <f t="shared" si="23"/>
        <v>1</v>
      </c>
      <c r="CU29" s="170">
        <f t="shared" si="23"/>
        <v>1</v>
      </c>
      <c r="DA29" s="170">
        <v>10</v>
      </c>
      <c r="DB29" s="32" t="str">
        <f t="shared" si="26"/>
        <v xml:space="preserve"> </v>
      </c>
      <c r="DD29" s="170">
        <f t="shared" si="17"/>
        <v>1</v>
      </c>
      <c r="DE29" s="170">
        <v>27</v>
      </c>
      <c r="DI29" s="172"/>
      <c r="DL29" s="170">
        <f t="shared" si="12"/>
        <v>0</v>
      </c>
      <c r="DM29" s="170">
        <f t="shared" si="13"/>
        <v>1</v>
      </c>
      <c r="DN29" s="170">
        <f t="shared" si="14"/>
        <v>1</v>
      </c>
      <c r="DO29" s="170">
        <f t="shared" si="18"/>
        <v>1</v>
      </c>
      <c r="DP29" s="170">
        <f t="shared" si="18"/>
        <v>1</v>
      </c>
      <c r="DQ29" s="170">
        <f t="shared" si="18"/>
        <v>1</v>
      </c>
      <c r="DR29" s="170">
        <f t="shared" si="18"/>
        <v>1</v>
      </c>
      <c r="DS29" s="170">
        <f t="shared" si="18"/>
        <v>1</v>
      </c>
      <c r="DT29" s="170">
        <f t="shared" si="18"/>
        <v>1</v>
      </c>
      <c r="DU29" s="170">
        <f t="shared" si="18"/>
        <v>1</v>
      </c>
      <c r="DV29" s="170">
        <f t="shared" si="19"/>
        <v>1</v>
      </c>
      <c r="DW29" s="170">
        <f t="shared" si="19"/>
        <v>1</v>
      </c>
      <c r="DX29" s="170">
        <f t="shared" si="19"/>
        <v>1</v>
      </c>
      <c r="DY29" s="170">
        <f t="shared" si="19"/>
        <v>1</v>
      </c>
      <c r="DZ29" s="170">
        <f t="shared" si="19"/>
        <v>1</v>
      </c>
      <c r="EA29" s="170">
        <f t="shared" si="19"/>
        <v>1</v>
      </c>
      <c r="EB29" s="170">
        <f t="shared" si="19"/>
        <v>1</v>
      </c>
      <c r="EC29" s="170">
        <f t="shared" si="19"/>
        <v>1</v>
      </c>
      <c r="ED29" s="170">
        <f t="shared" si="19"/>
        <v>1</v>
      </c>
      <c r="EE29" s="170">
        <f t="shared" si="19"/>
        <v>1</v>
      </c>
      <c r="EF29" s="170">
        <f t="shared" si="19"/>
        <v>1</v>
      </c>
      <c r="EG29" s="170">
        <f t="shared" si="7"/>
        <v>0</v>
      </c>
    </row>
    <row r="30" spans="18:137" x14ac:dyDescent="0.25">
      <c r="T30" s="5"/>
      <c r="U30" s="13"/>
      <c r="V30" s="5"/>
      <c r="W30" s="5" t="str">
        <f t="shared" si="2"/>
        <v/>
      </c>
      <c r="X30" s="5"/>
      <c r="Y30" s="5"/>
      <c r="Z30" s="5"/>
      <c r="AP30" s="24"/>
      <c r="AQ30" s="33"/>
      <c r="AR30" s="33"/>
      <c r="AS30" s="33"/>
      <c r="AT30" s="33"/>
      <c r="AU30" s="33"/>
      <c r="AV30" s="33"/>
      <c r="AW30" s="33"/>
      <c r="AX30" s="33"/>
      <c r="AY30" s="33"/>
      <c r="AZ30" s="33"/>
      <c r="BA30" s="33"/>
      <c r="BB30" s="33"/>
      <c r="BC30" s="33"/>
      <c r="BD30" s="33"/>
      <c r="BE30" s="33"/>
      <c r="BF30" s="33"/>
      <c r="BG30" s="33"/>
      <c r="BH30" s="33"/>
      <c r="BI30" s="33"/>
      <c r="BJ30" s="33"/>
      <c r="BV30" s="172"/>
      <c r="BW30" s="172"/>
      <c r="BZ30" s="173"/>
      <c r="CA30" s="172"/>
      <c r="CB30" s="170">
        <f t="shared" si="24"/>
        <v>1</v>
      </c>
      <c r="CC30" s="170">
        <f t="shared" si="24"/>
        <v>1</v>
      </c>
      <c r="CD30" s="170">
        <f t="shared" si="24"/>
        <v>1</v>
      </c>
      <c r="CE30" s="170">
        <f t="shared" si="24"/>
        <v>1</v>
      </c>
      <c r="CF30" s="170">
        <f t="shared" si="24"/>
        <v>1</v>
      </c>
      <c r="CG30" s="170">
        <f t="shared" si="24"/>
        <v>1</v>
      </c>
      <c r="CH30" s="170">
        <f t="shared" si="24"/>
        <v>1</v>
      </c>
      <c r="CI30" s="170">
        <f t="shared" si="24"/>
        <v>1</v>
      </c>
      <c r="CJ30" s="170">
        <f t="shared" si="24"/>
        <v>1</v>
      </c>
      <c r="CK30" s="170">
        <f t="shared" si="24"/>
        <v>1</v>
      </c>
      <c r="CL30" s="170">
        <f t="shared" si="24"/>
        <v>1</v>
      </c>
      <c r="CM30" s="170">
        <f t="shared" si="24"/>
        <v>1</v>
      </c>
      <c r="CN30" s="170">
        <f t="shared" si="24"/>
        <v>1</v>
      </c>
      <c r="CO30" s="170">
        <f t="shared" si="24"/>
        <v>1</v>
      </c>
      <c r="CP30" s="170">
        <f t="shared" si="24"/>
        <v>1</v>
      </c>
      <c r="CQ30" s="170">
        <f t="shared" si="23"/>
        <v>1</v>
      </c>
      <c r="CR30" s="170">
        <f t="shared" si="23"/>
        <v>1</v>
      </c>
      <c r="CS30" s="170">
        <f t="shared" si="23"/>
        <v>1</v>
      </c>
      <c r="CT30" s="170">
        <f t="shared" si="23"/>
        <v>1</v>
      </c>
      <c r="CU30" s="170">
        <f t="shared" si="23"/>
        <v>1</v>
      </c>
      <c r="DA30" s="170">
        <v>11</v>
      </c>
      <c r="DB30" s="32" t="str">
        <f t="shared" si="26"/>
        <v xml:space="preserve"> </v>
      </c>
      <c r="DD30" s="170">
        <f t="shared" si="17"/>
        <v>1</v>
      </c>
      <c r="DE30" s="170">
        <v>28</v>
      </c>
      <c r="DI30" s="172"/>
      <c r="DL30" s="170">
        <f t="shared" si="12"/>
        <v>0</v>
      </c>
      <c r="DM30" s="170">
        <f t="shared" si="13"/>
        <v>1</v>
      </c>
      <c r="DN30" s="170">
        <f t="shared" si="14"/>
        <v>1</v>
      </c>
      <c r="DO30" s="170">
        <f t="shared" si="18"/>
        <v>1</v>
      </c>
      <c r="DP30" s="170">
        <f t="shared" si="18"/>
        <v>1</v>
      </c>
      <c r="DQ30" s="170">
        <f t="shared" si="18"/>
        <v>1</v>
      </c>
      <c r="DR30" s="170">
        <f t="shared" si="18"/>
        <v>1</v>
      </c>
      <c r="DS30" s="170">
        <f t="shared" si="18"/>
        <v>1</v>
      </c>
      <c r="DT30" s="170">
        <f t="shared" si="18"/>
        <v>1</v>
      </c>
      <c r="DU30" s="170">
        <f t="shared" si="18"/>
        <v>1</v>
      </c>
      <c r="DV30" s="170">
        <f t="shared" si="19"/>
        <v>1</v>
      </c>
      <c r="DW30" s="170">
        <f t="shared" si="19"/>
        <v>1</v>
      </c>
      <c r="DX30" s="170">
        <f t="shared" si="19"/>
        <v>1</v>
      </c>
      <c r="DY30" s="170">
        <f t="shared" si="19"/>
        <v>1</v>
      </c>
      <c r="DZ30" s="170">
        <f t="shared" si="19"/>
        <v>1</v>
      </c>
      <c r="EA30" s="170">
        <f t="shared" si="19"/>
        <v>1</v>
      </c>
      <c r="EB30" s="170">
        <f t="shared" si="19"/>
        <v>1</v>
      </c>
      <c r="EC30" s="170">
        <f t="shared" si="19"/>
        <v>1</v>
      </c>
      <c r="ED30" s="170">
        <f t="shared" si="19"/>
        <v>1</v>
      </c>
      <c r="EE30" s="170">
        <f t="shared" si="19"/>
        <v>1</v>
      </c>
      <c r="EF30" s="170">
        <f t="shared" si="19"/>
        <v>1</v>
      </c>
      <c r="EG30" s="170">
        <f t="shared" si="7"/>
        <v>0</v>
      </c>
    </row>
    <row r="31" spans="18:137" x14ac:dyDescent="0.25">
      <c r="T31" s="5"/>
      <c r="U31" s="13"/>
      <c r="V31" s="5"/>
      <c r="W31" s="5" t="str">
        <f t="shared" si="2"/>
        <v/>
      </c>
      <c r="X31" s="5"/>
      <c r="Y31" s="5"/>
      <c r="Z31" s="5"/>
      <c r="AP31" s="24"/>
      <c r="AQ31" s="33"/>
      <c r="AR31" s="33"/>
      <c r="AS31" s="33"/>
      <c r="AT31" s="33"/>
      <c r="AU31" s="33"/>
      <c r="AV31" s="33"/>
      <c r="AW31" s="33"/>
      <c r="AX31" s="33"/>
      <c r="AY31" s="33"/>
      <c r="AZ31" s="33"/>
      <c r="BA31" s="33"/>
      <c r="BB31" s="33"/>
      <c r="BC31" s="33"/>
      <c r="BD31" s="33"/>
      <c r="BE31" s="33"/>
      <c r="BF31" s="33"/>
      <c r="BG31" s="33"/>
      <c r="BH31" s="33"/>
      <c r="BI31" s="33"/>
      <c r="BJ31" s="33"/>
      <c r="BV31" s="172"/>
      <c r="BW31" s="172"/>
      <c r="BZ31" s="173"/>
      <c r="CA31" s="172"/>
      <c r="CB31" s="170">
        <f t="shared" si="24"/>
        <v>1</v>
      </c>
      <c r="CC31" s="170">
        <f t="shared" si="24"/>
        <v>1</v>
      </c>
      <c r="CD31" s="170">
        <f t="shared" si="24"/>
        <v>1</v>
      </c>
      <c r="CE31" s="170">
        <f t="shared" si="24"/>
        <v>1</v>
      </c>
      <c r="CF31" s="170">
        <f t="shared" si="24"/>
        <v>1</v>
      </c>
      <c r="CG31" s="170">
        <f t="shared" si="24"/>
        <v>1</v>
      </c>
      <c r="CH31" s="170">
        <f t="shared" si="24"/>
        <v>1</v>
      </c>
      <c r="CI31" s="170">
        <f t="shared" si="24"/>
        <v>1</v>
      </c>
      <c r="CJ31" s="170">
        <f t="shared" si="24"/>
        <v>1</v>
      </c>
      <c r="CK31" s="170">
        <f t="shared" si="24"/>
        <v>1</v>
      </c>
      <c r="CL31" s="170">
        <f t="shared" si="24"/>
        <v>1</v>
      </c>
      <c r="CM31" s="170">
        <f t="shared" si="24"/>
        <v>1</v>
      </c>
      <c r="CN31" s="170">
        <f t="shared" si="24"/>
        <v>1</v>
      </c>
      <c r="CO31" s="170">
        <f t="shared" si="24"/>
        <v>1</v>
      </c>
      <c r="CP31" s="170">
        <f t="shared" si="24"/>
        <v>1</v>
      </c>
      <c r="CQ31" s="170">
        <f t="shared" si="23"/>
        <v>1</v>
      </c>
      <c r="CR31" s="170">
        <f t="shared" si="23"/>
        <v>1</v>
      </c>
      <c r="CS31" s="170">
        <f t="shared" si="23"/>
        <v>1</v>
      </c>
      <c r="CT31" s="170">
        <f t="shared" si="23"/>
        <v>1</v>
      </c>
      <c r="CU31" s="170">
        <f t="shared" si="23"/>
        <v>1</v>
      </c>
      <c r="DA31" s="170">
        <v>12</v>
      </c>
      <c r="DB31" s="32" t="str">
        <f t="shared" si="26"/>
        <v xml:space="preserve"> </v>
      </c>
      <c r="DD31" s="170">
        <f t="shared" si="17"/>
        <v>1</v>
      </c>
      <c r="DE31" s="170">
        <v>29</v>
      </c>
      <c r="DI31" s="172"/>
      <c r="DL31" s="170">
        <f t="shared" si="12"/>
        <v>0</v>
      </c>
      <c r="DM31" s="170">
        <f t="shared" si="13"/>
        <v>1</v>
      </c>
      <c r="DN31" s="170">
        <f t="shared" si="14"/>
        <v>1</v>
      </c>
      <c r="DO31" s="170">
        <f t="shared" si="18"/>
        <v>1</v>
      </c>
      <c r="DP31" s="170">
        <f t="shared" si="18"/>
        <v>1</v>
      </c>
      <c r="DQ31" s="170">
        <f t="shared" si="18"/>
        <v>1</v>
      </c>
      <c r="DR31" s="170">
        <f t="shared" si="18"/>
        <v>1</v>
      </c>
      <c r="DS31" s="170">
        <f t="shared" si="18"/>
        <v>1</v>
      </c>
      <c r="DT31" s="170">
        <f t="shared" si="18"/>
        <v>1</v>
      </c>
      <c r="DU31" s="170">
        <f t="shared" si="18"/>
        <v>1</v>
      </c>
      <c r="DV31" s="170">
        <f t="shared" si="19"/>
        <v>1</v>
      </c>
      <c r="DW31" s="170">
        <f t="shared" si="19"/>
        <v>1</v>
      </c>
      <c r="DX31" s="170">
        <f t="shared" si="19"/>
        <v>1</v>
      </c>
      <c r="DY31" s="170">
        <f t="shared" si="19"/>
        <v>1</v>
      </c>
      <c r="DZ31" s="170">
        <f t="shared" si="19"/>
        <v>1</v>
      </c>
      <c r="EA31" s="170">
        <f t="shared" si="19"/>
        <v>1</v>
      </c>
      <c r="EB31" s="170">
        <f t="shared" si="19"/>
        <v>1</v>
      </c>
      <c r="EC31" s="170">
        <f t="shared" si="19"/>
        <v>1</v>
      </c>
      <c r="ED31" s="170">
        <f t="shared" si="19"/>
        <v>1</v>
      </c>
      <c r="EE31" s="170">
        <f t="shared" si="19"/>
        <v>1</v>
      </c>
      <c r="EF31" s="170">
        <f t="shared" si="19"/>
        <v>1</v>
      </c>
      <c r="EG31" s="170">
        <f t="shared" si="7"/>
        <v>0</v>
      </c>
    </row>
    <row r="32" spans="18:137" x14ac:dyDescent="0.25">
      <c r="T32" s="5"/>
      <c r="U32" s="13"/>
      <c r="V32" s="5"/>
      <c r="W32" s="5" t="str">
        <f t="shared" si="2"/>
        <v/>
      </c>
      <c r="X32" s="5"/>
      <c r="Y32" s="5"/>
      <c r="Z32" s="5"/>
      <c r="AP32" s="24"/>
      <c r="AQ32" s="33"/>
      <c r="AR32" s="33"/>
      <c r="AS32" s="33"/>
      <c r="AT32" s="33"/>
      <c r="AU32" s="33"/>
      <c r="AV32" s="33"/>
      <c r="AW32" s="33"/>
      <c r="AX32" s="33"/>
      <c r="AY32" s="33"/>
      <c r="AZ32" s="33"/>
      <c r="BA32" s="33"/>
      <c r="BB32" s="33"/>
      <c r="BC32" s="33"/>
      <c r="BD32" s="33"/>
      <c r="BE32" s="33"/>
      <c r="BF32" s="33"/>
      <c r="BG32" s="33"/>
      <c r="BH32" s="33"/>
      <c r="BI32" s="33"/>
      <c r="BJ32" s="33"/>
      <c r="BV32" s="172"/>
      <c r="BW32" s="172"/>
      <c r="BZ32" s="173"/>
      <c r="CA32" s="172"/>
      <c r="CB32" s="170">
        <f t="shared" si="24"/>
        <v>1</v>
      </c>
      <c r="CC32" s="170">
        <f t="shared" si="24"/>
        <v>1</v>
      </c>
      <c r="CD32" s="170">
        <f t="shared" si="24"/>
        <v>1</v>
      </c>
      <c r="CE32" s="170">
        <f t="shared" si="24"/>
        <v>1</v>
      </c>
      <c r="CF32" s="170">
        <f t="shared" si="24"/>
        <v>1</v>
      </c>
      <c r="CG32" s="170">
        <f t="shared" si="24"/>
        <v>1</v>
      </c>
      <c r="CH32" s="170">
        <f t="shared" si="24"/>
        <v>1</v>
      </c>
      <c r="CI32" s="170">
        <f t="shared" si="24"/>
        <v>1</v>
      </c>
      <c r="CJ32" s="170">
        <f t="shared" si="24"/>
        <v>1</v>
      </c>
      <c r="CK32" s="170">
        <f t="shared" si="24"/>
        <v>1</v>
      </c>
      <c r="CL32" s="170">
        <f t="shared" si="24"/>
        <v>1</v>
      </c>
      <c r="CM32" s="170">
        <f t="shared" si="24"/>
        <v>1</v>
      </c>
      <c r="CN32" s="170">
        <f t="shared" si="24"/>
        <v>1</v>
      </c>
      <c r="CO32" s="170">
        <f t="shared" si="24"/>
        <v>1</v>
      </c>
      <c r="CP32" s="170">
        <f t="shared" si="24"/>
        <v>1</v>
      </c>
      <c r="CQ32" s="170">
        <f t="shared" si="24"/>
        <v>1</v>
      </c>
      <c r="CR32" s="170">
        <f t="shared" ref="CR32:CU47" si="27">IF(BG31="",CR31,CR31+1)</f>
        <v>1</v>
      </c>
      <c r="CS32" s="170">
        <f t="shared" si="27"/>
        <v>1</v>
      </c>
      <c r="CT32" s="170">
        <f t="shared" si="27"/>
        <v>1</v>
      </c>
      <c r="CU32" s="170">
        <f t="shared" si="27"/>
        <v>1</v>
      </c>
      <c r="DB32" s="196" t="str">
        <f>IF(DB19="","","----")</f>
        <v/>
      </c>
      <c r="DD32" s="170">
        <f t="shared" si="17"/>
        <v>1</v>
      </c>
      <c r="DE32" s="170">
        <v>30</v>
      </c>
      <c r="DI32" s="172"/>
      <c r="DL32" s="170">
        <f t="shared" si="12"/>
        <v>0</v>
      </c>
      <c r="DM32" s="170">
        <f t="shared" si="13"/>
        <v>1</v>
      </c>
      <c r="DN32" s="170">
        <f t="shared" si="14"/>
        <v>1</v>
      </c>
      <c r="DO32" s="170">
        <f t="shared" si="18"/>
        <v>1</v>
      </c>
      <c r="DP32" s="170">
        <f t="shared" si="18"/>
        <v>1</v>
      </c>
      <c r="DQ32" s="170">
        <f t="shared" si="18"/>
        <v>1</v>
      </c>
      <c r="DR32" s="170">
        <f t="shared" si="18"/>
        <v>1</v>
      </c>
      <c r="DS32" s="170">
        <f t="shared" si="18"/>
        <v>1</v>
      </c>
      <c r="DT32" s="170">
        <f t="shared" si="18"/>
        <v>1</v>
      </c>
      <c r="DU32" s="170">
        <f t="shared" si="18"/>
        <v>1</v>
      </c>
      <c r="DV32" s="170">
        <f t="shared" si="19"/>
        <v>1</v>
      </c>
      <c r="DW32" s="170">
        <f t="shared" si="19"/>
        <v>1</v>
      </c>
      <c r="DX32" s="170">
        <f t="shared" si="19"/>
        <v>1</v>
      </c>
      <c r="DY32" s="170">
        <f t="shared" si="19"/>
        <v>1</v>
      </c>
      <c r="DZ32" s="170">
        <f t="shared" si="19"/>
        <v>1</v>
      </c>
      <c r="EA32" s="170">
        <f t="shared" si="19"/>
        <v>1</v>
      </c>
      <c r="EB32" s="170">
        <f t="shared" si="19"/>
        <v>1</v>
      </c>
      <c r="EC32" s="170">
        <f t="shared" si="19"/>
        <v>1</v>
      </c>
      <c r="ED32" s="170">
        <f t="shared" si="19"/>
        <v>1</v>
      </c>
      <c r="EE32" s="170">
        <f t="shared" si="19"/>
        <v>1</v>
      </c>
      <c r="EF32" s="170">
        <f t="shared" si="19"/>
        <v>1</v>
      </c>
      <c r="EG32" s="170">
        <f t="shared" si="7"/>
        <v>0</v>
      </c>
    </row>
    <row r="33" spans="20:137" x14ac:dyDescent="0.25">
      <c r="T33" s="5"/>
      <c r="U33" s="13"/>
      <c r="V33" s="5"/>
      <c r="W33" s="5" t="str">
        <f t="shared" si="2"/>
        <v/>
      </c>
      <c r="X33" s="5"/>
      <c r="Y33" s="5"/>
      <c r="Z33" s="5"/>
      <c r="AP33" s="24"/>
      <c r="AQ33" s="24"/>
      <c r="AR33" s="24"/>
      <c r="AS33" s="24"/>
      <c r="AT33" s="24"/>
      <c r="AU33" s="24"/>
      <c r="AV33" s="24"/>
      <c r="AW33" s="24"/>
      <c r="AX33" s="24"/>
      <c r="AY33" s="24"/>
      <c r="AZ33" s="24"/>
      <c r="BA33" s="24"/>
      <c r="BB33" s="24"/>
      <c r="BC33" s="24"/>
      <c r="BD33" s="24"/>
      <c r="BE33" s="24"/>
      <c r="BF33" s="24"/>
      <c r="BG33" s="24"/>
      <c r="BH33" s="24"/>
      <c r="BI33" s="24"/>
      <c r="BJ33" s="24"/>
      <c r="BV33" s="172"/>
      <c r="BW33" s="172"/>
      <c r="BZ33" s="173"/>
      <c r="CA33" s="172"/>
      <c r="CB33" s="170">
        <f t="shared" ref="CB33:CQ48" si="28">IF(AQ32="",CB32,CB32+1)</f>
        <v>1</v>
      </c>
      <c r="CC33" s="170">
        <f t="shared" si="28"/>
        <v>1</v>
      </c>
      <c r="CD33" s="170">
        <f t="shared" si="28"/>
        <v>1</v>
      </c>
      <c r="CE33" s="170">
        <f t="shared" si="28"/>
        <v>1</v>
      </c>
      <c r="CF33" s="170">
        <f t="shared" si="28"/>
        <v>1</v>
      </c>
      <c r="CG33" s="170">
        <f t="shared" si="28"/>
        <v>1</v>
      </c>
      <c r="CH33" s="170">
        <f t="shared" si="28"/>
        <v>1</v>
      </c>
      <c r="CI33" s="170">
        <f t="shared" si="28"/>
        <v>1</v>
      </c>
      <c r="CJ33" s="170">
        <f t="shared" si="28"/>
        <v>1</v>
      </c>
      <c r="CK33" s="170">
        <f t="shared" si="28"/>
        <v>1</v>
      </c>
      <c r="CL33" s="170">
        <f t="shared" si="28"/>
        <v>1</v>
      </c>
      <c r="CM33" s="170">
        <f t="shared" si="28"/>
        <v>1</v>
      </c>
      <c r="CN33" s="170">
        <f t="shared" si="28"/>
        <v>1</v>
      </c>
      <c r="CO33" s="170">
        <f t="shared" si="28"/>
        <v>1</v>
      </c>
      <c r="CP33" s="170">
        <f t="shared" si="28"/>
        <v>1</v>
      </c>
      <c r="CQ33" s="170">
        <f t="shared" si="28"/>
        <v>1</v>
      </c>
      <c r="CR33" s="170">
        <f t="shared" si="27"/>
        <v>1</v>
      </c>
      <c r="CS33" s="170">
        <f t="shared" si="27"/>
        <v>1</v>
      </c>
      <c r="CT33" s="170">
        <f t="shared" si="27"/>
        <v>1</v>
      </c>
      <c r="CU33" s="170">
        <f t="shared" si="27"/>
        <v>1</v>
      </c>
      <c r="DA33" s="170"/>
      <c r="DB33" s="32" t="str">
        <f>IF(DB34="","",CONCATENATE("Warband ",CZ34," ",DG33))</f>
        <v/>
      </c>
      <c r="DD33" s="170">
        <f t="shared" si="17"/>
        <v>1</v>
      </c>
      <c r="DE33" s="170">
        <v>31</v>
      </c>
      <c r="DG33" s="49" t="str">
        <f>CONCATENATE("   ",DH33,"/",DI33,IF(DH33&gt;DI33," !",""))</f>
        <v xml:space="preserve">   0/12</v>
      </c>
      <c r="DH33" s="170">
        <f t="shared" ref="DH33" si="29">INDEX($CB$1:$CU$1,CZ34)+DJ33</f>
        <v>0</v>
      </c>
      <c r="DI33" s="172">
        <f>12</f>
        <v>12</v>
      </c>
      <c r="DL33" s="170">
        <f t="shared" si="12"/>
        <v>0</v>
      </c>
      <c r="DM33" s="170">
        <f t="shared" si="13"/>
        <v>1</v>
      </c>
      <c r="DN33" s="170">
        <f t="shared" si="14"/>
        <v>1</v>
      </c>
      <c r="DO33" s="170">
        <f t="shared" si="18"/>
        <v>1</v>
      </c>
      <c r="DP33" s="170">
        <f t="shared" si="18"/>
        <v>1</v>
      </c>
      <c r="DQ33" s="170">
        <f t="shared" si="18"/>
        <v>1</v>
      </c>
      <c r="DR33" s="170">
        <f t="shared" si="18"/>
        <v>1</v>
      </c>
      <c r="DS33" s="170">
        <f t="shared" si="18"/>
        <v>1</v>
      </c>
      <c r="DT33" s="170">
        <f t="shared" si="18"/>
        <v>1</v>
      </c>
      <c r="DU33" s="170">
        <f t="shared" si="18"/>
        <v>1</v>
      </c>
      <c r="DV33" s="170">
        <f t="shared" si="19"/>
        <v>1</v>
      </c>
      <c r="DW33" s="170">
        <f t="shared" si="19"/>
        <v>1</v>
      </c>
      <c r="DX33" s="170">
        <f t="shared" si="19"/>
        <v>1</v>
      </c>
      <c r="DY33" s="170">
        <f t="shared" si="19"/>
        <v>1</v>
      </c>
      <c r="DZ33" s="170">
        <f t="shared" si="19"/>
        <v>1</v>
      </c>
      <c r="EA33" s="170">
        <f t="shared" si="19"/>
        <v>1</v>
      </c>
      <c r="EB33" s="170">
        <f t="shared" si="19"/>
        <v>1</v>
      </c>
      <c r="EC33" s="170">
        <f t="shared" si="19"/>
        <v>1</v>
      </c>
      <c r="ED33" s="170">
        <f t="shared" si="19"/>
        <v>1</v>
      </c>
      <c r="EE33" s="170">
        <f t="shared" si="19"/>
        <v>1</v>
      </c>
      <c r="EF33" s="170">
        <f t="shared" si="19"/>
        <v>1</v>
      </c>
      <c r="EG33" s="170">
        <f t="shared" si="7"/>
        <v>0</v>
      </c>
    </row>
    <row r="34" spans="20:137" x14ac:dyDescent="0.25">
      <c r="T34" s="5"/>
      <c r="U34" s="13"/>
      <c r="V34" s="5"/>
      <c r="W34" s="5" t="str">
        <f t="shared" si="2"/>
        <v/>
      </c>
      <c r="X34" s="5"/>
      <c r="Y34" s="5"/>
      <c r="Z34" s="5"/>
      <c r="AP34" s="24"/>
      <c r="AQ34" s="24"/>
      <c r="AR34" s="24"/>
      <c r="AS34" s="24"/>
      <c r="AT34" s="24"/>
      <c r="AU34" s="24"/>
      <c r="AV34" s="24"/>
      <c r="AW34" s="24"/>
      <c r="AX34" s="24"/>
      <c r="AY34" s="24"/>
      <c r="AZ34" s="24"/>
      <c r="BA34" s="24"/>
      <c r="BB34" s="24"/>
      <c r="BC34" s="24"/>
      <c r="BD34" s="24"/>
      <c r="BE34" s="24"/>
      <c r="BF34" s="24"/>
      <c r="BG34" s="24"/>
      <c r="BH34" s="24"/>
      <c r="BI34" s="24"/>
      <c r="BJ34" s="24"/>
      <c r="BV34" s="172"/>
      <c r="BW34" s="172"/>
      <c r="BZ34" s="173"/>
      <c r="CA34" s="172"/>
      <c r="CB34" s="170">
        <f t="shared" si="28"/>
        <v>1</v>
      </c>
      <c r="CC34" s="170">
        <f t="shared" si="28"/>
        <v>1</v>
      </c>
      <c r="CD34" s="170">
        <f t="shared" si="28"/>
        <v>1</v>
      </c>
      <c r="CE34" s="170">
        <f t="shared" si="28"/>
        <v>1</v>
      </c>
      <c r="CF34" s="170">
        <f t="shared" si="28"/>
        <v>1</v>
      </c>
      <c r="CG34" s="170">
        <f t="shared" si="28"/>
        <v>1</v>
      </c>
      <c r="CH34" s="170">
        <f t="shared" si="28"/>
        <v>1</v>
      </c>
      <c r="CI34" s="170">
        <f t="shared" si="28"/>
        <v>1</v>
      </c>
      <c r="CJ34" s="170">
        <f t="shared" si="28"/>
        <v>1</v>
      </c>
      <c r="CK34" s="170">
        <f t="shared" si="28"/>
        <v>1</v>
      </c>
      <c r="CL34" s="170">
        <f t="shared" si="28"/>
        <v>1</v>
      </c>
      <c r="CM34" s="170">
        <f t="shared" si="28"/>
        <v>1</v>
      </c>
      <c r="CN34" s="170">
        <f t="shared" si="28"/>
        <v>1</v>
      </c>
      <c r="CO34" s="170">
        <f t="shared" si="28"/>
        <v>1</v>
      </c>
      <c r="CP34" s="170">
        <f t="shared" si="28"/>
        <v>1</v>
      </c>
      <c r="CQ34" s="170">
        <f t="shared" si="28"/>
        <v>1</v>
      </c>
      <c r="CR34" s="170">
        <f t="shared" si="27"/>
        <v>1</v>
      </c>
      <c r="CS34" s="170">
        <f t="shared" si="27"/>
        <v>1</v>
      </c>
      <c r="CT34" s="170">
        <f t="shared" si="27"/>
        <v>1</v>
      </c>
      <c r="CU34" s="170">
        <f t="shared" si="27"/>
        <v>1</v>
      </c>
      <c r="CZ34" s="170">
        <v>3</v>
      </c>
      <c r="DA34" s="170" t="s">
        <v>278</v>
      </c>
      <c r="DB34" s="32" t="str">
        <f>T(LOOKUP(CZ34,$DM$1:$EF$1,$DM$2:$EF$2))</f>
        <v/>
      </c>
      <c r="DD34" s="170">
        <f t="shared" si="17"/>
        <v>1</v>
      </c>
      <c r="DE34" s="170">
        <v>32</v>
      </c>
      <c r="DI34" s="172"/>
      <c r="DL34" s="170">
        <f t="shared" si="12"/>
        <v>0</v>
      </c>
      <c r="DM34" s="170">
        <f t="shared" si="13"/>
        <v>1</v>
      </c>
      <c r="DN34" s="170">
        <f t="shared" si="14"/>
        <v>1</v>
      </c>
      <c r="DO34" s="170">
        <f t="shared" si="18"/>
        <v>1</v>
      </c>
      <c r="DP34" s="170">
        <f t="shared" si="18"/>
        <v>1</v>
      </c>
      <c r="DQ34" s="170">
        <f t="shared" si="18"/>
        <v>1</v>
      </c>
      <c r="DR34" s="170">
        <f t="shared" si="18"/>
        <v>1</v>
      </c>
      <c r="DS34" s="170">
        <f t="shared" si="18"/>
        <v>1</v>
      </c>
      <c r="DT34" s="170">
        <f t="shared" si="18"/>
        <v>1</v>
      </c>
      <c r="DU34" s="170">
        <f t="shared" si="18"/>
        <v>1</v>
      </c>
      <c r="DV34" s="170">
        <f t="shared" si="19"/>
        <v>1</v>
      </c>
      <c r="DW34" s="170">
        <f t="shared" si="19"/>
        <v>1</v>
      </c>
      <c r="DX34" s="170">
        <f t="shared" si="19"/>
        <v>1</v>
      </c>
      <c r="DY34" s="170">
        <f t="shared" si="19"/>
        <v>1</v>
      </c>
      <c r="DZ34" s="170">
        <f t="shared" si="19"/>
        <v>1</v>
      </c>
      <c r="EA34" s="170">
        <f t="shared" si="19"/>
        <v>1</v>
      </c>
      <c r="EB34" s="170">
        <f t="shared" si="19"/>
        <v>1</v>
      </c>
      <c r="EC34" s="170">
        <f t="shared" si="19"/>
        <v>1</v>
      </c>
      <c r="ED34" s="170">
        <f t="shared" si="19"/>
        <v>1</v>
      </c>
      <c r="EE34" s="170">
        <f t="shared" si="19"/>
        <v>1</v>
      </c>
      <c r="EF34" s="170">
        <f t="shared" si="19"/>
        <v>1</v>
      </c>
      <c r="EG34" s="170">
        <f t="shared" si="7"/>
        <v>0</v>
      </c>
    </row>
    <row r="35" spans="20:137" x14ac:dyDescent="0.25">
      <c r="T35" s="5"/>
      <c r="U35" s="13"/>
      <c r="V35" s="5"/>
      <c r="W35" s="5" t="str">
        <f t="shared" si="2"/>
        <v/>
      </c>
      <c r="X35" s="5"/>
      <c r="Y35" s="5"/>
      <c r="Z35" s="5"/>
      <c r="AP35" s="24"/>
      <c r="AQ35" s="24"/>
      <c r="AR35" s="24"/>
      <c r="AS35" s="24"/>
      <c r="AT35" s="24"/>
      <c r="AU35" s="24"/>
      <c r="AV35" s="24"/>
      <c r="AW35" s="24"/>
      <c r="AX35" s="24"/>
      <c r="AY35" s="24"/>
      <c r="AZ35" s="24"/>
      <c r="BA35" s="24"/>
      <c r="BB35" s="24"/>
      <c r="BC35" s="24"/>
      <c r="BD35" s="24"/>
      <c r="BE35" s="24"/>
      <c r="BF35" s="24"/>
      <c r="BG35" s="24"/>
      <c r="BH35" s="24"/>
      <c r="BI35" s="24"/>
      <c r="BJ35" s="24"/>
      <c r="BV35" s="172"/>
      <c r="BW35" s="172"/>
      <c r="BZ35" s="173"/>
      <c r="CA35" s="172"/>
      <c r="CB35" s="170">
        <f t="shared" si="28"/>
        <v>1</v>
      </c>
      <c r="CC35" s="170">
        <f t="shared" si="28"/>
        <v>1</v>
      </c>
      <c r="CD35" s="170">
        <f t="shared" si="28"/>
        <v>1</v>
      </c>
      <c r="CE35" s="170">
        <f t="shared" si="28"/>
        <v>1</v>
      </c>
      <c r="CF35" s="170">
        <f t="shared" si="28"/>
        <v>1</v>
      </c>
      <c r="CG35" s="170">
        <f t="shared" si="28"/>
        <v>1</v>
      </c>
      <c r="CH35" s="170">
        <f t="shared" si="28"/>
        <v>1</v>
      </c>
      <c r="CI35" s="170">
        <f t="shared" si="28"/>
        <v>1</v>
      </c>
      <c r="CJ35" s="170">
        <f t="shared" si="28"/>
        <v>1</v>
      </c>
      <c r="CK35" s="170">
        <f t="shared" si="28"/>
        <v>1</v>
      </c>
      <c r="CL35" s="170">
        <f t="shared" si="28"/>
        <v>1</v>
      </c>
      <c r="CM35" s="170">
        <f t="shared" si="28"/>
        <v>1</v>
      </c>
      <c r="CN35" s="170">
        <f t="shared" si="28"/>
        <v>1</v>
      </c>
      <c r="CO35" s="170">
        <f t="shared" si="28"/>
        <v>1</v>
      </c>
      <c r="CP35" s="170">
        <f t="shared" si="28"/>
        <v>1</v>
      </c>
      <c r="CQ35" s="170">
        <f t="shared" si="28"/>
        <v>1</v>
      </c>
      <c r="CR35" s="170">
        <f t="shared" si="27"/>
        <v>1</v>
      </c>
      <c r="CS35" s="170">
        <f t="shared" si="27"/>
        <v>1</v>
      </c>
      <c r="CT35" s="170">
        <f t="shared" si="27"/>
        <v>1</v>
      </c>
      <c r="CU35" s="170">
        <f t="shared" si="27"/>
        <v>1</v>
      </c>
      <c r="DA35" s="170">
        <v>1</v>
      </c>
      <c r="DB35" s="32" t="str">
        <f t="shared" ref="DB35:DB46" si="30">T(CONCATENATE(LOOKUP(DA35,CD$3:CD$80,AS$3:AS$80)," ",LOOKUP(DA35,CD$3:CD$80,$CA$3:$CA$80)))</f>
        <v xml:space="preserve"> </v>
      </c>
      <c r="DD35" s="170">
        <f t="shared" si="17"/>
        <v>1</v>
      </c>
      <c r="DE35" s="170">
        <v>33</v>
      </c>
      <c r="DI35" s="172"/>
      <c r="DL35" s="170">
        <f t="shared" si="12"/>
        <v>0</v>
      </c>
      <c r="DM35" s="170">
        <f t="shared" si="13"/>
        <v>1</v>
      </c>
      <c r="DN35" s="170">
        <f t="shared" si="14"/>
        <v>1</v>
      </c>
      <c r="DO35" s="170">
        <f t="shared" si="18"/>
        <v>1</v>
      </c>
      <c r="DP35" s="170">
        <f t="shared" si="18"/>
        <v>1</v>
      </c>
      <c r="DQ35" s="170">
        <f t="shared" si="18"/>
        <v>1</v>
      </c>
      <c r="DR35" s="170">
        <f t="shared" si="18"/>
        <v>1</v>
      </c>
      <c r="DS35" s="170">
        <f t="shared" si="18"/>
        <v>1</v>
      </c>
      <c r="DT35" s="170">
        <f t="shared" si="18"/>
        <v>1</v>
      </c>
      <c r="DU35" s="170">
        <f t="shared" si="18"/>
        <v>1</v>
      </c>
      <c r="DV35" s="170">
        <f t="shared" si="19"/>
        <v>1</v>
      </c>
      <c r="DW35" s="170">
        <f t="shared" si="19"/>
        <v>1</v>
      </c>
      <c r="DX35" s="170">
        <f t="shared" si="19"/>
        <v>1</v>
      </c>
      <c r="DY35" s="170">
        <f t="shared" si="19"/>
        <v>1</v>
      </c>
      <c r="DZ35" s="170">
        <f t="shared" si="19"/>
        <v>1</v>
      </c>
      <c r="EA35" s="170">
        <f t="shared" si="19"/>
        <v>1</v>
      </c>
      <c r="EB35" s="170">
        <f t="shared" si="19"/>
        <v>1</v>
      </c>
      <c r="EC35" s="170">
        <f t="shared" si="19"/>
        <v>1</v>
      </c>
      <c r="ED35" s="170">
        <f t="shared" si="19"/>
        <v>1</v>
      </c>
      <c r="EE35" s="170">
        <f t="shared" si="19"/>
        <v>1</v>
      </c>
      <c r="EF35" s="170">
        <f t="shared" si="19"/>
        <v>1</v>
      </c>
      <c r="EG35" s="170">
        <f t="shared" ref="EG35:EG66" si="31">IF(CX35=0,0,SUBSTITUTE(SUBSTITUTE(SUBSTITUTE(SUBSTITUTE(SUBSTITUTE(SUBSTITUTE(SUBSTITUTE(SUBSTITUTE($CX35,"12",""),"13",""),"14",""),"15",""),"16",""),"17",""),"18",""),"19",""))</f>
        <v>0</v>
      </c>
    </row>
    <row r="36" spans="20:137" x14ac:dyDescent="0.25">
      <c r="T36" s="5"/>
      <c r="U36" s="13"/>
      <c r="V36" s="5"/>
      <c r="W36" s="5" t="str">
        <f t="shared" si="2"/>
        <v/>
      </c>
      <c r="X36" s="5"/>
      <c r="Y36" s="5"/>
      <c r="Z36" s="5"/>
      <c r="AP36" s="24"/>
      <c r="AQ36" s="24"/>
      <c r="AR36" s="24"/>
      <c r="AS36" s="24"/>
      <c r="AT36" s="24"/>
      <c r="AU36" s="24"/>
      <c r="AV36" s="24"/>
      <c r="AW36" s="24"/>
      <c r="AX36" s="24"/>
      <c r="AY36" s="24"/>
      <c r="AZ36" s="24"/>
      <c r="BA36" s="24"/>
      <c r="BB36" s="24"/>
      <c r="BC36" s="24"/>
      <c r="BD36" s="24"/>
      <c r="BE36" s="24"/>
      <c r="BF36" s="24"/>
      <c r="BG36" s="24"/>
      <c r="BH36" s="24"/>
      <c r="BI36" s="24"/>
      <c r="BJ36" s="24"/>
      <c r="BV36" s="172"/>
      <c r="BW36" s="172"/>
      <c r="BZ36" s="173"/>
      <c r="CA36" s="172"/>
      <c r="CB36" s="170">
        <f t="shared" si="28"/>
        <v>1</v>
      </c>
      <c r="CC36" s="170">
        <f t="shared" si="28"/>
        <v>1</v>
      </c>
      <c r="CD36" s="170">
        <f t="shared" si="28"/>
        <v>1</v>
      </c>
      <c r="CE36" s="170">
        <f t="shared" si="28"/>
        <v>1</v>
      </c>
      <c r="CF36" s="170">
        <f t="shared" si="28"/>
        <v>1</v>
      </c>
      <c r="CG36" s="170">
        <f t="shared" si="28"/>
        <v>1</v>
      </c>
      <c r="CH36" s="170">
        <f t="shared" si="28"/>
        <v>1</v>
      </c>
      <c r="CI36" s="170">
        <f t="shared" si="28"/>
        <v>1</v>
      </c>
      <c r="CJ36" s="170">
        <f t="shared" si="28"/>
        <v>1</v>
      </c>
      <c r="CK36" s="170">
        <f t="shared" si="28"/>
        <v>1</v>
      </c>
      <c r="CL36" s="170">
        <f t="shared" si="28"/>
        <v>1</v>
      </c>
      <c r="CM36" s="170">
        <f t="shared" si="28"/>
        <v>1</v>
      </c>
      <c r="CN36" s="170">
        <f t="shared" si="28"/>
        <v>1</v>
      </c>
      <c r="CO36" s="170">
        <f t="shared" si="28"/>
        <v>1</v>
      </c>
      <c r="CP36" s="170">
        <f t="shared" si="28"/>
        <v>1</v>
      </c>
      <c r="CQ36" s="170">
        <f t="shared" si="28"/>
        <v>1</v>
      </c>
      <c r="CR36" s="170">
        <f t="shared" si="27"/>
        <v>1</v>
      </c>
      <c r="CS36" s="170">
        <f t="shared" si="27"/>
        <v>1</v>
      </c>
      <c r="CT36" s="170">
        <f t="shared" si="27"/>
        <v>1</v>
      </c>
      <c r="CU36" s="170">
        <f t="shared" si="27"/>
        <v>1</v>
      </c>
      <c r="DA36" s="170">
        <v>2</v>
      </c>
      <c r="DB36" s="32" t="str">
        <f t="shared" si="30"/>
        <v xml:space="preserve"> </v>
      </c>
      <c r="DD36" s="170">
        <f t="shared" si="17"/>
        <v>1</v>
      </c>
      <c r="DE36" s="170">
        <v>34</v>
      </c>
      <c r="DI36" s="172"/>
      <c r="DL36" s="170">
        <f t="shared" si="12"/>
        <v>0</v>
      </c>
      <c r="DM36" s="170">
        <f t="shared" ref="DM36:DM67" si="32">IF(OR(CX35=0,ISERROR(SEARCH(DM$1,SUBSTITUTE(SUBSTITUTE($EG35,"10",""),"11","")))),DM35,DM35+1)</f>
        <v>1</v>
      </c>
      <c r="DN36" s="170">
        <f t="shared" ref="DN36:DN67" si="33">IF(OR(CX35=0,ISERROR(SEARCH(DN$1,SUBSTITUTE(SUBSTITUTE($CX35,"12",""),"20","")))),DN35,DN35+1)</f>
        <v>1</v>
      </c>
      <c r="DO36" s="170">
        <f t="shared" si="18"/>
        <v>1</v>
      </c>
      <c r="DP36" s="170">
        <f t="shared" si="18"/>
        <v>1</v>
      </c>
      <c r="DQ36" s="170">
        <f t="shared" si="18"/>
        <v>1</v>
      </c>
      <c r="DR36" s="170">
        <f t="shared" si="18"/>
        <v>1</v>
      </c>
      <c r="DS36" s="170">
        <f t="shared" si="18"/>
        <v>1</v>
      </c>
      <c r="DT36" s="170">
        <f t="shared" si="18"/>
        <v>1</v>
      </c>
      <c r="DU36" s="170">
        <f t="shared" si="18"/>
        <v>1</v>
      </c>
      <c r="DV36" s="170">
        <f t="shared" si="19"/>
        <v>1</v>
      </c>
      <c r="DW36" s="170">
        <f t="shared" si="19"/>
        <v>1</v>
      </c>
      <c r="DX36" s="170">
        <f t="shared" si="19"/>
        <v>1</v>
      </c>
      <c r="DY36" s="170">
        <f t="shared" si="19"/>
        <v>1</v>
      </c>
      <c r="DZ36" s="170">
        <f t="shared" si="19"/>
        <v>1</v>
      </c>
      <c r="EA36" s="170">
        <f t="shared" si="19"/>
        <v>1</v>
      </c>
      <c r="EB36" s="170">
        <f t="shared" si="19"/>
        <v>1</v>
      </c>
      <c r="EC36" s="170">
        <f t="shared" si="19"/>
        <v>1</v>
      </c>
      <c r="ED36" s="170">
        <f t="shared" si="19"/>
        <v>1</v>
      </c>
      <c r="EE36" s="170">
        <f t="shared" si="19"/>
        <v>1</v>
      </c>
      <c r="EF36" s="170">
        <f t="shared" si="19"/>
        <v>1</v>
      </c>
      <c r="EG36" s="170">
        <f t="shared" si="31"/>
        <v>0</v>
      </c>
    </row>
    <row r="37" spans="20:137" x14ac:dyDescent="0.25">
      <c r="T37" s="5"/>
      <c r="U37" s="13"/>
      <c r="V37" s="5"/>
      <c r="W37" s="5" t="str">
        <f t="shared" si="2"/>
        <v/>
      </c>
      <c r="X37" s="5"/>
      <c r="Y37" s="5"/>
      <c r="Z37" s="5"/>
      <c r="AP37" s="24"/>
      <c r="AQ37" s="24"/>
      <c r="AR37" s="24"/>
      <c r="AS37" s="24"/>
      <c r="AT37" s="24"/>
      <c r="AU37" s="24"/>
      <c r="AV37" s="24"/>
      <c r="AW37" s="24"/>
      <c r="AX37" s="24"/>
      <c r="AY37" s="24"/>
      <c r="AZ37" s="24"/>
      <c r="BA37" s="24"/>
      <c r="BB37" s="24"/>
      <c r="BC37" s="24"/>
      <c r="BD37" s="24"/>
      <c r="BE37" s="24"/>
      <c r="BF37" s="24"/>
      <c r="BG37" s="24"/>
      <c r="BH37" s="24"/>
      <c r="BI37" s="24"/>
      <c r="BJ37" s="24"/>
      <c r="BV37" s="172"/>
      <c r="BW37" s="172"/>
      <c r="BZ37" s="173"/>
      <c r="CA37" s="172"/>
      <c r="CB37" s="170">
        <f t="shared" si="28"/>
        <v>1</v>
      </c>
      <c r="CC37" s="170">
        <f t="shared" si="28"/>
        <v>1</v>
      </c>
      <c r="CD37" s="170">
        <f t="shared" si="28"/>
        <v>1</v>
      </c>
      <c r="CE37" s="170">
        <f t="shared" si="28"/>
        <v>1</v>
      </c>
      <c r="CF37" s="170">
        <f t="shared" si="28"/>
        <v>1</v>
      </c>
      <c r="CG37" s="170">
        <f t="shared" si="28"/>
        <v>1</v>
      </c>
      <c r="CH37" s="170">
        <f t="shared" si="28"/>
        <v>1</v>
      </c>
      <c r="CI37" s="170">
        <f t="shared" si="28"/>
        <v>1</v>
      </c>
      <c r="CJ37" s="170">
        <f t="shared" si="28"/>
        <v>1</v>
      </c>
      <c r="CK37" s="170">
        <f t="shared" si="28"/>
        <v>1</v>
      </c>
      <c r="CL37" s="170">
        <f t="shared" si="28"/>
        <v>1</v>
      </c>
      <c r="CM37" s="170">
        <f t="shared" si="28"/>
        <v>1</v>
      </c>
      <c r="CN37" s="170">
        <f t="shared" si="28"/>
        <v>1</v>
      </c>
      <c r="CO37" s="170">
        <f t="shared" si="28"/>
        <v>1</v>
      </c>
      <c r="CP37" s="170">
        <f t="shared" si="28"/>
        <v>1</v>
      </c>
      <c r="CQ37" s="170">
        <f t="shared" si="28"/>
        <v>1</v>
      </c>
      <c r="CR37" s="170">
        <f t="shared" si="27"/>
        <v>1</v>
      </c>
      <c r="CS37" s="170">
        <f t="shared" si="27"/>
        <v>1</v>
      </c>
      <c r="CT37" s="170">
        <f t="shared" si="27"/>
        <v>1</v>
      </c>
      <c r="CU37" s="170">
        <f t="shared" si="27"/>
        <v>1</v>
      </c>
      <c r="DA37" s="170">
        <v>3</v>
      </c>
      <c r="DB37" s="32" t="str">
        <f t="shared" si="30"/>
        <v xml:space="preserve"> </v>
      </c>
      <c r="DD37" s="170">
        <f t="shared" si="17"/>
        <v>1</v>
      </c>
      <c r="DE37" s="170">
        <v>35</v>
      </c>
      <c r="DI37" s="172"/>
      <c r="DL37" s="170">
        <f t="shared" si="12"/>
        <v>0</v>
      </c>
      <c r="DM37" s="170">
        <f t="shared" si="32"/>
        <v>1</v>
      </c>
      <c r="DN37" s="170">
        <f t="shared" si="33"/>
        <v>1</v>
      </c>
      <c r="DO37" s="170">
        <f t="shared" si="18"/>
        <v>1</v>
      </c>
      <c r="DP37" s="170">
        <f t="shared" si="18"/>
        <v>1</v>
      </c>
      <c r="DQ37" s="170">
        <f t="shared" si="18"/>
        <v>1</v>
      </c>
      <c r="DR37" s="170">
        <f t="shared" si="18"/>
        <v>1</v>
      </c>
      <c r="DS37" s="170">
        <f t="shared" si="18"/>
        <v>1</v>
      </c>
      <c r="DT37" s="170">
        <f t="shared" si="18"/>
        <v>1</v>
      </c>
      <c r="DU37" s="170">
        <f t="shared" si="18"/>
        <v>1</v>
      </c>
      <c r="DV37" s="170">
        <f t="shared" si="19"/>
        <v>1</v>
      </c>
      <c r="DW37" s="170">
        <f t="shared" si="19"/>
        <v>1</v>
      </c>
      <c r="DX37" s="170">
        <f t="shared" si="19"/>
        <v>1</v>
      </c>
      <c r="DY37" s="170">
        <f t="shared" si="19"/>
        <v>1</v>
      </c>
      <c r="DZ37" s="170">
        <f t="shared" si="19"/>
        <v>1</v>
      </c>
      <c r="EA37" s="170">
        <f t="shared" si="19"/>
        <v>1</v>
      </c>
      <c r="EB37" s="170">
        <f t="shared" si="19"/>
        <v>1</v>
      </c>
      <c r="EC37" s="170">
        <f t="shared" si="19"/>
        <v>1</v>
      </c>
      <c r="ED37" s="170">
        <f t="shared" si="19"/>
        <v>1</v>
      </c>
      <c r="EE37" s="170">
        <f t="shared" si="19"/>
        <v>1</v>
      </c>
      <c r="EF37" s="170">
        <f t="shared" si="19"/>
        <v>1</v>
      </c>
      <c r="EG37" s="170">
        <f t="shared" si="31"/>
        <v>0</v>
      </c>
    </row>
    <row r="38" spans="20:137" x14ac:dyDescent="0.25">
      <c r="T38" s="5"/>
      <c r="U38" s="13"/>
      <c r="V38" s="5"/>
      <c r="W38" s="5" t="str">
        <f t="shared" si="2"/>
        <v/>
      </c>
      <c r="X38" s="5"/>
      <c r="Y38" s="5"/>
      <c r="Z38" s="5"/>
      <c r="AP38" s="24"/>
      <c r="AQ38" s="24"/>
      <c r="AR38" s="24"/>
      <c r="AS38" s="24"/>
      <c r="AT38" s="24"/>
      <c r="AU38" s="24"/>
      <c r="AV38" s="24"/>
      <c r="AW38" s="24"/>
      <c r="AX38" s="24"/>
      <c r="AY38" s="24"/>
      <c r="AZ38" s="24"/>
      <c r="BA38" s="24"/>
      <c r="BB38" s="24"/>
      <c r="BC38" s="24"/>
      <c r="BD38" s="24"/>
      <c r="BE38" s="24"/>
      <c r="BF38" s="24"/>
      <c r="BG38" s="24"/>
      <c r="BH38" s="24"/>
      <c r="BI38" s="24"/>
      <c r="BJ38" s="24"/>
      <c r="BV38" s="172"/>
      <c r="BW38" s="172"/>
      <c r="BZ38" s="173"/>
      <c r="CA38" s="172"/>
      <c r="CB38" s="170">
        <f t="shared" si="28"/>
        <v>1</v>
      </c>
      <c r="CC38" s="170">
        <f t="shared" si="28"/>
        <v>1</v>
      </c>
      <c r="CD38" s="170">
        <f t="shared" si="28"/>
        <v>1</v>
      </c>
      <c r="CE38" s="170">
        <f t="shared" si="28"/>
        <v>1</v>
      </c>
      <c r="CF38" s="170">
        <f t="shared" si="28"/>
        <v>1</v>
      </c>
      <c r="CG38" s="170">
        <f t="shared" si="28"/>
        <v>1</v>
      </c>
      <c r="CH38" s="170">
        <f t="shared" si="28"/>
        <v>1</v>
      </c>
      <c r="CI38" s="170">
        <f t="shared" si="28"/>
        <v>1</v>
      </c>
      <c r="CJ38" s="170">
        <f t="shared" si="28"/>
        <v>1</v>
      </c>
      <c r="CK38" s="170">
        <f t="shared" si="28"/>
        <v>1</v>
      </c>
      <c r="CL38" s="170">
        <f t="shared" si="28"/>
        <v>1</v>
      </c>
      <c r="CM38" s="170">
        <f t="shared" si="28"/>
        <v>1</v>
      </c>
      <c r="CN38" s="170">
        <f t="shared" si="28"/>
        <v>1</v>
      </c>
      <c r="CO38" s="170">
        <f t="shared" si="28"/>
        <v>1</v>
      </c>
      <c r="CP38" s="170">
        <f t="shared" si="28"/>
        <v>1</v>
      </c>
      <c r="CQ38" s="170">
        <f t="shared" si="28"/>
        <v>1</v>
      </c>
      <c r="CR38" s="170">
        <f t="shared" si="27"/>
        <v>1</v>
      </c>
      <c r="CS38" s="170">
        <f t="shared" si="27"/>
        <v>1</v>
      </c>
      <c r="CT38" s="170">
        <f t="shared" si="27"/>
        <v>1</v>
      </c>
      <c r="CU38" s="170">
        <f t="shared" si="27"/>
        <v>1</v>
      </c>
      <c r="DA38" s="170">
        <v>4</v>
      </c>
      <c r="DB38" s="32" t="str">
        <f t="shared" si="30"/>
        <v xml:space="preserve"> </v>
      </c>
      <c r="DD38" s="170">
        <f t="shared" si="17"/>
        <v>1</v>
      </c>
      <c r="DE38" s="170">
        <v>36</v>
      </c>
      <c r="DI38" s="172"/>
      <c r="DL38" s="170">
        <f t="shared" si="12"/>
        <v>0</v>
      </c>
      <c r="DM38" s="170">
        <f t="shared" si="32"/>
        <v>1</v>
      </c>
      <c r="DN38" s="170">
        <f t="shared" si="33"/>
        <v>1</v>
      </c>
      <c r="DO38" s="170">
        <f t="shared" si="18"/>
        <v>1</v>
      </c>
      <c r="DP38" s="170">
        <f t="shared" si="18"/>
        <v>1</v>
      </c>
      <c r="DQ38" s="170">
        <f t="shared" si="18"/>
        <v>1</v>
      </c>
      <c r="DR38" s="170">
        <f t="shared" si="18"/>
        <v>1</v>
      </c>
      <c r="DS38" s="170">
        <f t="shared" si="18"/>
        <v>1</v>
      </c>
      <c r="DT38" s="170">
        <f t="shared" si="18"/>
        <v>1</v>
      </c>
      <c r="DU38" s="170">
        <f t="shared" si="18"/>
        <v>1</v>
      </c>
      <c r="DV38" s="170">
        <f t="shared" si="19"/>
        <v>1</v>
      </c>
      <c r="DW38" s="170">
        <f t="shared" si="19"/>
        <v>1</v>
      </c>
      <c r="DX38" s="170">
        <f t="shared" si="19"/>
        <v>1</v>
      </c>
      <c r="DY38" s="170">
        <f t="shared" si="19"/>
        <v>1</v>
      </c>
      <c r="DZ38" s="170">
        <f t="shared" si="19"/>
        <v>1</v>
      </c>
      <c r="EA38" s="170">
        <f t="shared" si="19"/>
        <v>1</v>
      </c>
      <c r="EB38" s="170">
        <f t="shared" si="19"/>
        <v>1</v>
      </c>
      <c r="EC38" s="170">
        <f t="shared" si="19"/>
        <v>1</v>
      </c>
      <c r="ED38" s="170">
        <f t="shared" si="19"/>
        <v>1</v>
      </c>
      <c r="EE38" s="170">
        <f t="shared" si="19"/>
        <v>1</v>
      </c>
      <c r="EF38" s="170">
        <f t="shared" si="19"/>
        <v>1</v>
      </c>
      <c r="EG38" s="170">
        <f t="shared" si="31"/>
        <v>0</v>
      </c>
    </row>
    <row r="39" spans="20:137" x14ac:dyDescent="0.25">
      <c r="T39" s="5"/>
      <c r="U39" s="13"/>
      <c r="V39" s="5"/>
      <c r="W39" s="5" t="str">
        <f t="shared" si="2"/>
        <v/>
      </c>
      <c r="X39" s="5"/>
      <c r="Y39" s="5"/>
      <c r="Z39" s="5"/>
      <c r="AP39" s="24"/>
      <c r="AQ39" s="24"/>
      <c r="AR39" s="24"/>
      <c r="AS39" s="24"/>
      <c r="AT39" s="24"/>
      <c r="AU39" s="24"/>
      <c r="AV39" s="24"/>
      <c r="AW39" s="24"/>
      <c r="AX39" s="24"/>
      <c r="AY39" s="24"/>
      <c r="AZ39" s="24"/>
      <c r="BA39" s="24"/>
      <c r="BB39" s="24"/>
      <c r="BC39" s="24"/>
      <c r="BD39" s="24"/>
      <c r="BE39" s="24"/>
      <c r="BF39" s="24"/>
      <c r="BG39" s="24"/>
      <c r="BH39" s="24"/>
      <c r="BI39" s="24"/>
      <c r="BJ39" s="24"/>
      <c r="BV39" s="172"/>
      <c r="BW39" s="172"/>
      <c r="BZ39" s="173"/>
      <c r="CA39" s="172"/>
      <c r="CB39" s="170">
        <f t="shared" si="28"/>
        <v>1</v>
      </c>
      <c r="CC39" s="170">
        <f t="shared" si="28"/>
        <v>1</v>
      </c>
      <c r="CD39" s="170">
        <f t="shared" si="28"/>
        <v>1</v>
      </c>
      <c r="CE39" s="170">
        <f t="shared" si="28"/>
        <v>1</v>
      </c>
      <c r="CF39" s="170">
        <f t="shared" si="28"/>
        <v>1</v>
      </c>
      <c r="CG39" s="170">
        <f t="shared" si="28"/>
        <v>1</v>
      </c>
      <c r="CH39" s="170">
        <f t="shared" si="28"/>
        <v>1</v>
      </c>
      <c r="CI39" s="170">
        <f t="shared" si="28"/>
        <v>1</v>
      </c>
      <c r="CJ39" s="170">
        <f t="shared" si="28"/>
        <v>1</v>
      </c>
      <c r="CK39" s="170">
        <f t="shared" si="28"/>
        <v>1</v>
      </c>
      <c r="CL39" s="170">
        <f t="shared" si="28"/>
        <v>1</v>
      </c>
      <c r="CM39" s="170">
        <f t="shared" si="28"/>
        <v>1</v>
      </c>
      <c r="CN39" s="170">
        <f t="shared" si="28"/>
        <v>1</v>
      </c>
      <c r="CO39" s="170">
        <f t="shared" si="28"/>
        <v>1</v>
      </c>
      <c r="CP39" s="170">
        <f t="shared" si="28"/>
        <v>1</v>
      </c>
      <c r="CQ39" s="170">
        <f t="shared" si="28"/>
        <v>1</v>
      </c>
      <c r="CR39" s="170">
        <f t="shared" si="27"/>
        <v>1</v>
      </c>
      <c r="CS39" s="170">
        <f t="shared" si="27"/>
        <v>1</v>
      </c>
      <c r="CT39" s="170">
        <f t="shared" si="27"/>
        <v>1</v>
      </c>
      <c r="CU39" s="170">
        <f t="shared" si="27"/>
        <v>1</v>
      </c>
      <c r="DA39" s="170">
        <v>5</v>
      </c>
      <c r="DB39" s="32" t="str">
        <f t="shared" si="30"/>
        <v xml:space="preserve"> </v>
      </c>
      <c r="DD39" s="170">
        <f t="shared" si="17"/>
        <v>1</v>
      </c>
      <c r="DE39" s="170">
        <v>37</v>
      </c>
      <c r="DI39" s="172"/>
      <c r="DL39" s="170">
        <f t="shared" si="12"/>
        <v>0</v>
      </c>
      <c r="DM39" s="170">
        <f t="shared" si="32"/>
        <v>1</v>
      </c>
      <c r="DN39" s="170">
        <f t="shared" si="33"/>
        <v>1</v>
      </c>
      <c r="DO39" s="170">
        <f t="shared" si="18"/>
        <v>1</v>
      </c>
      <c r="DP39" s="170">
        <f t="shared" si="18"/>
        <v>1</v>
      </c>
      <c r="DQ39" s="170">
        <f t="shared" si="18"/>
        <v>1</v>
      </c>
      <c r="DR39" s="170">
        <f t="shared" si="18"/>
        <v>1</v>
      </c>
      <c r="DS39" s="170">
        <f t="shared" si="18"/>
        <v>1</v>
      </c>
      <c r="DT39" s="170">
        <f t="shared" si="18"/>
        <v>1</v>
      </c>
      <c r="DU39" s="170">
        <f t="shared" si="18"/>
        <v>1</v>
      </c>
      <c r="DV39" s="170">
        <f t="shared" si="19"/>
        <v>1</v>
      </c>
      <c r="DW39" s="170">
        <f t="shared" si="19"/>
        <v>1</v>
      </c>
      <c r="DX39" s="170">
        <f t="shared" si="19"/>
        <v>1</v>
      </c>
      <c r="DY39" s="170">
        <f t="shared" si="19"/>
        <v>1</v>
      </c>
      <c r="DZ39" s="170">
        <f t="shared" si="19"/>
        <v>1</v>
      </c>
      <c r="EA39" s="170">
        <f t="shared" si="19"/>
        <v>1</v>
      </c>
      <c r="EB39" s="170">
        <f t="shared" si="19"/>
        <v>1</v>
      </c>
      <c r="EC39" s="170">
        <f t="shared" si="19"/>
        <v>1</v>
      </c>
      <c r="ED39" s="170">
        <f t="shared" si="19"/>
        <v>1</v>
      </c>
      <c r="EE39" s="170">
        <f t="shared" si="19"/>
        <v>1</v>
      </c>
      <c r="EF39" s="170">
        <f t="shared" si="19"/>
        <v>1</v>
      </c>
      <c r="EG39" s="170">
        <f t="shared" si="31"/>
        <v>0</v>
      </c>
    </row>
    <row r="40" spans="20:137" x14ac:dyDescent="0.25">
      <c r="T40" s="5"/>
      <c r="U40" s="13"/>
      <c r="V40" s="5"/>
      <c r="W40" s="5" t="str">
        <f t="shared" si="2"/>
        <v/>
      </c>
      <c r="X40" s="5"/>
      <c r="Y40" s="5"/>
      <c r="Z40" s="5"/>
      <c r="AP40" s="24"/>
      <c r="AQ40" s="24"/>
      <c r="AR40" s="24"/>
      <c r="AS40" s="24"/>
      <c r="AT40" s="24"/>
      <c r="AU40" s="24"/>
      <c r="AV40" s="24"/>
      <c r="AW40" s="24"/>
      <c r="AX40" s="24"/>
      <c r="AY40" s="24"/>
      <c r="AZ40" s="24"/>
      <c r="BA40" s="24"/>
      <c r="BB40" s="24"/>
      <c r="BC40" s="24"/>
      <c r="BD40" s="24"/>
      <c r="BE40" s="24"/>
      <c r="BF40" s="24"/>
      <c r="BG40" s="24"/>
      <c r="BH40" s="24"/>
      <c r="BI40" s="24"/>
      <c r="BJ40" s="24"/>
      <c r="BV40" s="172"/>
      <c r="BW40" s="172"/>
      <c r="BZ40" s="173"/>
      <c r="CA40" s="172"/>
      <c r="CB40" s="170">
        <f t="shared" si="28"/>
        <v>1</v>
      </c>
      <c r="CC40" s="170">
        <f t="shared" si="28"/>
        <v>1</v>
      </c>
      <c r="CD40" s="170">
        <f t="shared" si="28"/>
        <v>1</v>
      </c>
      <c r="CE40" s="170">
        <f t="shared" si="28"/>
        <v>1</v>
      </c>
      <c r="CF40" s="170">
        <f t="shared" si="28"/>
        <v>1</v>
      </c>
      <c r="CG40" s="170">
        <f t="shared" si="28"/>
        <v>1</v>
      </c>
      <c r="CH40" s="170">
        <f t="shared" si="28"/>
        <v>1</v>
      </c>
      <c r="CI40" s="170">
        <f t="shared" si="28"/>
        <v>1</v>
      </c>
      <c r="CJ40" s="170">
        <f t="shared" si="28"/>
        <v>1</v>
      </c>
      <c r="CK40" s="170">
        <f t="shared" si="28"/>
        <v>1</v>
      </c>
      <c r="CL40" s="170">
        <f t="shared" si="28"/>
        <v>1</v>
      </c>
      <c r="CM40" s="170">
        <f t="shared" si="28"/>
        <v>1</v>
      </c>
      <c r="CN40" s="170">
        <f t="shared" si="28"/>
        <v>1</v>
      </c>
      <c r="CO40" s="170">
        <f t="shared" si="28"/>
        <v>1</v>
      </c>
      <c r="CP40" s="170">
        <f t="shared" si="28"/>
        <v>1</v>
      </c>
      <c r="CQ40" s="170">
        <f t="shared" si="28"/>
        <v>1</v>
      </c>
      <c r="CR40" s="170">
        <f t="shared" si="27"/>
        <v>1</v>
      </c>
      <c r="CS40" s="170">
        <f t="shared" si="27"/>
        <v>1</v>
      </c>
      <c r="CT40" s="170">
        <f t="shared" si="27"/>
        <v>1</v>
      </c>
      <c r="CU40" s="170">
        <f t="shared" si="27"/>
        <v>1</v>
      </c>
      <c r="DA40" s="170">
        <v>6</v>
      </c>
      <c r="DB40" s="32" t="str">
        <f t="shared" si="30"/>
        <v xml:space="preserve"> </v>
      </c>
      <c r="DD40" s="170">
        <f t="shared" si="17"/>
        <v>1</v>
      </c>
      <c r="DE40" s="170">
        <v>38</v>
      </c>
      <c r="DI40" s="172"/>
      <c r="DL40" s="170">
        <f t="shared" si="12"/>
        <v>0</v>
      </c>
      <c r="DM40" s="170">
        <f t="shared" si="32"/>
        <v>1</v>
      </c>
      <c r="DN40" s="170">
        <f t="shared" si="33"/>
        <v>1</v>
      </c>
      <c r="DO40" s="170">
        <f t="shared" si="18"/>
        <v>1</v>
      </c>
      <c r="DP40" s="170">
        <f t="shared" si="18"/>
        <v>1</v>
      </c>
      <c r="DQ40" s="170">
        <f t="shared" si="18"/>
        <v>1</v>
      </c>
      <c r="DR40" s="170">
        <f t="shared" si="18"/>
        <v>1</v>
      </c>
      <c r="DS40" s="170">
        <f t="shared" si="18"/>
        <v>1</v>
      </c>
      <c r="DT40" s="170">
        <f t="shared" si="18"/>
        <v>1</v>
      </c>
      <c r="DU40" s="170">
        <f t="shared" si="18"/>
        <v>1</v>
      </c>
      <c r="DV40" s="170">
        <f t="shared" si="19"/>
        <v>1</v>
      </c>
      <c r="DW40" s="170">
        <f t="shared" si="19"/>
        <v>1</v>
      </c>
      <c r="DX40" s="170">
        <f t="shared" si="19"/>
        <v>1</v>
      </c>
      <c r="DY40" s="170">
        <f t="shared" si="19"/>
        <v>1</v>
      </c>
      <c r="DZ40" s="170">
        <f t="shared" si="19"/>
        <v>1</v>
      </c>
      <c r="EA40" s="170">
        <f t="shared" si="19"/>
        <v>1</v>
      </c>
      <c r="EB40" s="170">
        <f t="shared" si="19"/>
        <v>1</v>
      </c>
      <c r="EC40" s="170">
        <f t="shared" si="19"/>
        <v>1</v>
      </c>
      <c r="ED40" s="170">
        <f t="shared" si="19"/>
        <v>1</v>
      </c>
      <c r="EE40" s="170">
        <f t="shared" si="19"/>
        <v>1</v>
      </c>
      <c r="EF40" s="170">
        <f t="shared" si="19"/>
        <v>1</v>
      </c>
      <c r="EG40" s="170">
        <f t="shared" si="31"/>
        <v>0</v>
      </c>
    </row>
    <row r="41" spans="20:137" x14ac:dyDescent="0.25">
      <c r="T41" s="5"/>
      <c r="U41" s="13"/>
      <c r="V41" s="5"/>
      <c r="W41" s="5" t="str">
        <f t="shared" si="2"/>
        <v/>
      </c>
      <c r="X41" s="5"/>
      <c r="Y41" s="5"/>
      <c r="Z41" s="5"/>
      <c r="AP41" s="24"/>
      <c r="AQ41" s="24"/>
      <c r="AR41" s="24"/>
      <c r="AS41" s="24"/>
      <c r="AT41" s="24"/>
      <c r="AU41" s="24"/>
      <c r="AV41" s="24"/>
      <c r="AW41" s="24"/>
      <c r="AX41" s="24"/>
      <c r="AY41" s="24"/>
      <c r="AZ41" s="24"/>
      <c r="BA41" s="24"/>
      <c r="BB41" s="24"/>
      <c r="BC41" s="24"/>
      <c r="BD41" s="24"/>
      <c r="BE41" s="24"/>
      <c r="BF41" s="24"/>
      <c r="BG41" s="24"/>
      <c r="BH41" s="24"/>
      <c r="BI41" s="24"/>
      <c r="BJ41" s="24"/>
      <c r="BV41" s="172"/>
      <c r="BW41" s="172"/>
      <c r="BZ41" s="173"/>
      <c r="CA41" s="172"/>
      <c r="CB41" s="170">
        <f t="shared" si="28"/>
        <v>1</v>
      </c>
      <c r="CC41" s="170">
        <f t="shared" si="28"/>
        <v>1</v>
      </c>
      <c r="CD41" s="170">
        <f t="shared" si="28"/>
        <v>1</v>
      </c>
      <c r="CE41" s="170">
        <f t="shared" si="28"/>
        <v>1</v>
      </c>
      <c r="CF41" s="170">
        <f t="shared" si="28"/>
        <v>1</v>
      </c>
      <c r="CG41" s="170">
        <f t="shared" si="28"/>
        <v>1</v>
      </c>
      <c r="CH41" s="170">
        <f t="shared" si="28"/>
        <v>1</v>
      </c>
      <c r="CI41" s="170">
        <f t="shared" si="28"/>
        <v>1</v>
      </c>
      <c r="CJ41" s="170">
        <f t="shared" si="28"/>
        <v>1</v>
      </c>
      <c r="CK41" s="170">
        <f t="shared" si="28"/>
        <v>1</v>
      </c>
      <c r="CL41" s="170">
        <f t="shared" si="28"/>
        <v>1</v>
      </c>
      <c r="CM41" s="170">
        <f t="shared" si="28"/>
        <v>1</v>
      </c>
      <c r="CN41" s="170">
        <f t="shared" si="28"/>
        <v>1</v>
      </c>
      <c r="CO41" s="170">
        <f t="shared" si="28"/>
        <v>1</v>
      </c>
      <c r="CP41" s="170">
        <f t="shared" si="28"/>
        <v>1</v>
      </c>
      <c r="CQ41" s="170">
        <f t="shared" si="28"/>
        <v>1</v>
      </c>
      <c r="CR41" s="170">
        <f t="shared" si="27"/>
        <v>1</v>
      </c>
      <c r="CS41" s="170">
        <f t="shared" si="27"/>
        <v>1</v>
      </c>
      <c r="CT41" s="170">
        <f t="shared" si="27"/>
        <v>1</v>
      </c>
      <c r="CU41" s="170">
        <f t="shared" si="27"/>
        <v>1</v>
      </c>
      <c r="DA41" s="170">
        <v>7</v>
      </c>
      <c r="DB41" s="32" t="str">
        <f t="shared" si="30"/>
        <v xml:space="preserve"> </v>
      </c>
      <c r="DD41" s="170">
        <f t="shared" si="17"/>
        <v>1</v>
      </c>
      <c r="DE41" s="170">
        <v>39</v>
      </c>
      <c r="DI41" s="172"/>
      <c r="DL41" s="170">
        <f t="shared" si="12"/>
        <v>0</v>
      </c>
      <c r="DM41" s="170">
        <f t="shared" si="32"/>
        <v>1</v>
      </c>
      <c r="DN41" s="170">
        <f t="shared" si="33"/>
        <v>1</v>
      </c>
      <c r="DO41" s="170">
        <f t="shared" si="18"/>
        <v>1</v>
      </c>
      <c r="DP41" s="170">
        <f t="shared" si="18"/>
        <v>1</v>
      </c>
      <c r="DQ41" s="170">
        <f t="shared" si="18"/>
        <v>1</v>
      </c>
      <c r="DR41" s="170">
        <f t="shared" ref="DR41:DU80" si="34">IF(OR($CX40=0,ISERROR(SEARCH(DR$1,SUBSTITUTE($CX40,EB$1,"")))),DR40,DR40+1)</f>
        <v>1</v>
      </c>
      <c r="DS41" s="170">
        <f t="shared" si="34"/>
        <v>1</v>
      </c>
      <c r="DT41" s="170">
        <f t="shared" si="34"/>
        <v>1</v>
      </c>
      <c r="DU41" s="170">
        <f t="shared" si="34"/>
        <v>1</v>
      </c>
      <c r="DV41" s="170">
        <f t="shared" si="19"/>
        <v>1</v>
      </c>
      <c r="DW41" s="170">
        <f t="shared" si="19"/>
        <v>1</v>
      </c>
      <c r="DX41" s="170">
        <f t="shared" si="19"/>
        <v>1</v>
      </c>
      <c r="DY41" s="170">
        <f t="shared" si="19"/>
        <v>1</v>
      </c>
      <c r="DZ41" s="170">
        <f t="shared" si="19"/>
        <v>1</v>
      </c>
      <c r="EA41" s="170">
        <f t="shared" si="19"/>
        <v>1</v>
      </c>
      <c r="EB41" s="170">
        <f t="shared" si="19"/>
        <v>1</v>
      </c>
      <c r="EC41" s="170">
        <f t="shared" si="19"/>
        <v>1</v>
      </c>
      <c r="ED41" s="170">
        <f t="shared" si="19"/>
        <v>1</v>
      </c>
      <c r="EE41" s="170">
        <f t="shared" ref="EE41:EF80" si="35">IF(OR($CX40=0,ISERROR(SEARCH(EE$1,$CX40))),EE40,EE40+1)</f>
        <v>1</v>
      </c>
      <c r="EF41" s="170">
        <f t="shared" si="35"/>
        <v>1</v>
      </c>
      <c r="EG41" s="170">
        <f t="shared" si="31"/>
        <v>0</v>
      </c>
    </row>
    <row r="42" spans="20:137" x14ac:dyDescent="0.25">
      <c r="T42" s="5"/>
      <c r="U42" s="13"/>
      <c r="V42" s="5"/>
      <c r="W42" s="5" t="str">
        <f t="shared" si="2"/>
        <v/>
      </c>
      <c r="X42" s="5"/>
      <c r="Y42" s="5"/>
      <c r="Z42" s="5"/>
      <c r="AP42" s="24"/>
      <c r="AQ42" s="33"/>
      <c r="AR42" s="33"/>
      <c r="AS42" s="33"/>
      <c r="AT42" s="33"/>
      <c r="AU42" s="33"/>
      <c r="AV42" s="33"/>
      <c r="AW42" s="33"/>
      <c r="AX42" s="33"/>
      <c r="AY42" s="33"/>
      <c r="AZ42" s="33"/>
      <c r="BA42" s="33"/>
      <c r="BB42" s="33"/>
      <c r="BC42" s="33"/>
      <c r="BD42" s="33"/>
      <c r="BE42" s="33"/>
      <c r="BF42" s="33"/>
      <c r="BG42" s="33"/>
      <c r="BH42" s="33"/>
      <c r="BI42" s="33"/>
      <c r="BJ42" s="33"/>
      <c r="BV42" s="172"/>
      <c r="BW42" s="172"/>
      <c r="BZ42" s="173"/>
      <c r="CA42" s="172"/>
      <c r="CB42" s="170">
        <f t="shared" si="28"/>
        <v>1</v>
      </c>
      <c r="CC42" s="170">
        <f t="shared" si="28"/>
        <v>1</v>
      </c>
      <c r="CD42" s="170">
        <f t="shared" si="28"/>
        <v>1</v>
      </c>
      <c r="CE42" s="170">
        <f t="shared" si="28"/>
        <v>1</v>
      </c>
      <c r="CF42" s="170">
        <f t="shared" si="28"/>
        <v>1</v>
      </c>
      <c r="CG42" s="170">
        <f t="shared" si="28"/>
        <v>1</v>
      </c>
      <c r="CH42" s="170">
        <f t="shared" si="28"/>
        <v>1</v>
      </c>
      <c r="CI42" s="170">
        <f t="shared" si="28"/>
        <v>1</v>
      </c>
      <c r="CJ42" s="170">
        <f t="shared" si="28"/>
        <v>1</v>
      </c>
      <c r="CK42" s="170">
        <f t="shared" si="28"/>
        <v>1</v>
      </c>
      <c r="CL42" s="170">
        <f t="shared" si="28"/>
        <v>1</v>
      </c>
      <c r="CM42" s="170">
        <f t="shared" si="28"/>
        <v>1</v>
      </c>
      <c r="CN42" s="170">
        <f t="shared" si="28"/>
        <v>1</v>
      </c>
      <c r="CO42" s="170">
        <f t="shared" si="28"/>
        <v>1</v>
      </c>
      <c r="CP42" s="170">
        <f t="shared" si="28"/>
        <v>1</v>
      </c>
      <c r="CQ42" s="170">
        <f t="shared" si="28"/>
        <v>1</v>
      </c>
      <c r="CR42" s="170">
        <f t="shared" si="27"/>
        <v>1</v>
      </c>
      <c r="CS42" s="170">
        <f t="shared" si="27"/>
        <v>1</v>
      </c>
      <c r="CT42" s="170">
        <f t="shared" si="27"/>
        <v>1</v>
      </c>
      <c r="CU42" s="170">
        <f t="shared" si="27"/>
        <v>1</v>
      </c>
      <c r="DA42" s="170">
        <v>8</v>
      </c>
      <c r="DB42" s="32" t="str">
        <f t="shared" si="30"/>
        <v xml:space="preserve"> </v>
      </c>
      <c r="DD42" s="170">
        <f t="shared" si="17"/>
        <v>1</v>
      </c>
      <c r="DE42" s="170">
        <v>40</v>
      </c>
      <c r="DI42" s="172"/>
      <c r="DL42" s="170">
        <f t="shared" si="12"/>
        <v>0</v>
      </c>
      <c r="DM42" s="170">
        <f t="shared" si="32"/>
        <v>1</v>
      </c>
      <c r="DN42" s="170">
        <f t="shared" si="33"/>
        <v>1</v>
      </c>
      <c r="DO42" s="170">
        <f t="shared" ref="DO42:DQ80" si="36">IF(OR($CX41=0,ISERROR(SEARCH(DO$1,SUBSTITUTE($CX41,DY$1,"")))),DO41,DO41+1)</f>
        <v>1</v>
      </c>
      <c r="DP42" s="170">
        <f t="shared" si="36"/>
        <v>1</v>
      </c>
      <c r="DQ42" s="170">
        <f t="shared" si="36"/>
        <v>1</v>
      </c>
      <c r="DR42" s="170">
        <f t="shared" si="34"/>
        <v>1</v>
      </c>
      <c r="DS42" s="170">
        <f t="shared" si="34"/>
        <v>1</v>
      </c>
      <c r="DT42" s="170">
        <f t="shared" si="34"/>
        <v>1</v>
      </c>
      <c r="DU42" s="170">
        <f t="shared" si="34"/>
        <v>1</v>
      </c>
      <c r="DV42" s="170">
        <f t="shared" ref="DV42:ED70" si="37">IF(OR($CX41=0,ISERROR(SEARCH(DV$1,$CX41))),DV41,DV41+1)</f>
        <v>1</v>
      </c>
      <c r="DW42" s="170">
        <f t="shared" si="37"/>
        <v>1</v>
      </c>
      <c r="DX42" s="170">
        <f t="shared" si="37"/>
        <v>1</v>
      </c>
      <c r="DY42" s="170">
        <f t="shared" si="37"/>
        <v>1</v>
      </c>
      <c r="DZ42" s="170">
        <f t="shared" si="37"/>
        <v>1</v>
      </c>
      <c r="EA42" s="170">
        <f t="shared" si="37"/>
        <v>1</v>
      </c>
      <c r="EB42" s="170">
        <f t="shared" si="37"/>
        <v>1</v>
      </c>
      <c r="EC42" s="170">
        <f t="shared" si="37"/>
        <v>1</v>
      </c>
      <c r="ED42" s="170">
        <f t="shared" si="37"/>
        <v>1</v>
      </c>
      <c r="EE42" s="170">
        <f t="shared" si="35"/>
        <v>1</v>
      </c>
      <c r="EF42" s="170">
        <f t="shared" si="35"/>
        <v>1</v>
      </c>
      <c r="EG42" s="170">
        <f t="shared" si="31"/>
        <v>0</v>
      </c>
    </row>
    <row r="43" spans="20:137" x14ac:dyDescent="0.25">
      <c r="T43" s="5"/>
      <c r="U43" s="13"/>
      <c r="V43" s="5"/>
      <c r="W43" s="5" t="str">
        <f t="shared" si="2"/>
        <v/>
      </c>
      <c r="X43" s="5"/>
      <c r="Y43" s="5"/>
      <c r="Z43" s="5"/>
      <c r="AP43" s="24"/>
      <c r="AQ43" s="33"/>
      <c r="AR43" s="33"/>
      <c r="AS43" s="33"/>
      <c r="AT43" s="33"/>
      <c r="AU43" s="33"/>
      <c r="AV43" s="33"/>
      <c r="AW43" s="33"/>
      <c r="AX43" s="33"/>
      <c r="AY43" s="33"/>
      <c r="AZ43" s="33"/>
      <c r="BA43" s="33"/>
      <c r="BB43" s="33"/>
      <c r="BC43" s="33"/>
      <c r="BD43" s="33"/>
      <c r="BE43" s="33"/>
      <c r="BF43" s="33"/>
      <c r="BG43" s="33"/>
      <c r="BH43" s="33"/>
      <c r="BI43" s="33"/>
      <c r="BJ43" s="33"/>
      <c r="BV43" s="172"/>
      <c r="BW43" s="172"/>
      <c r="BZ43" s="173"/>
      <c r="CA43" s="172"/>
      <c r="CB43" s="170">
        <f t="shared" si="28"/>
        <v>1</v>
      </c>
      <c r="CC43" s="170">
        <f t="shared" si="28"/>
        <v>1</v>
      </c>
      <c r="CD43" s="170">
        <f t="shared" si="28"/>
        <v>1</v>
      </c>
      <c r="CE43" s="170">
        <f t="shared" si="28"/>
        <v>1</v>
      </c>
      <c r="CF43" s="170">
        <f t="shared" si="28"/>
        <v>1</v>
      </c>
      <c r="CG43" s="170">
        <f t="shared" si="28"/>
        <v>1</v>
      </c>
      <c r="CH43" s="170">
        <f t="shared" si="28"/>
        <v>1</v>
      </c>
      <c r="CI43" s="170">
        <f t="shared" si="28"/>
        <v>1</v>
      </c>
      <c r="CJ43" s="170">
        <f t="shared" si="28"/>
        <v>1</v>
      </c>
      <c r="CK43" s="170">
        <f t="shared" si="28"/>
        <v>1</v>
      </c>
      <c r="CL43" s="170">
        <f t="shared" si="28"/>
        <v>1</v>
      </c>
      <c r="CM43" s="170">
        <f t="shared" si="28"/>
        <v>1</v>
      </c>
      <c r="CN43" s="170">
        <f t="shared" si="28"/>
        <v>1</v>
      </c>
      <c r="CO43" s="170">
        <f t="shared" si="28"/>
        <v>1</v>
      </c>
      <c r="CP43" s="170">
        <f t="shared" si="28"/>
        <v>1</v>
      </c>
      <c r="CQ43" s="170">
        <f t="shared" si="28"/>
        <v>1</v>
      </c>
      <c r="CR43" s="170">
        <f t="shared" si="27"/>
        <v>1</v>
      </c>
      <c r="CS43" s="170">
        <f t="shared" si="27"/>
        <v>1</v>
      </c>
      <c r="CT43" s="170">
        <f t="shared" si="27"/>
        <v>1</v>
      </c>
      <c r="CU43" s="170">
        <f t="shared" si="27"/>
        <v>1</v>
      </c>
      <c r="DA43" s="170">
        <v>9</v>
      </c>
      <c r="DB43" s="32" t="str">
        <f t="shared" si="30"/>
        <v xml:space="preserve"> </v>
      </c>
      <c r="DD43" s="170">
        <f t="shared" si="17"/>
        <v>1</v>
      </c>
      <c r="DE43" s="170">
        <v>41</v>
      </c>
      <c r="DI43" s="172"/>
      <c r="DL43" s="170">
        <f t="shared" si="12"/>
        <v>0</v>
      </c>
      <c r="DM43" s="170">
        <f t="shared" si="32"/>
        <v>1</v>
      </c>
      <c r="DN43" s="170">
        <f t="shared" si="33"/>
        <v>1</v>
      </c>
      <c r="DO43" s="170">
        <f t="shared" si="36"/>
        <v>1</v>
      </c>
      <c r="DP43" s="170">
        <f t="shared" si="36"/>
        <v>1</v>
      </c>
      <c r="DQ43" s="170">
        <f t="shared" si="36"/>
        <v>1</v>
      </c>
      <c r="DR43" s="170">
        <f t="shared" si="34"/>
        <v>1</v>
      </c>
      <c r="DS43" s="170">
        <f t="shared" si="34"/>
        <v>1</v>
      </c>
      <c r="DT43" s="170">
        <f t="shared" si="34"/>
        <v>1</v>
      </c>
      <c r="DU43" s="170">
        <f t="shared" si="34"/>
        <v>1</v>
      </c>
      <c r="DV43" s="170">
        <f t="shared" si="37"/>
        <v>1</v>
      </c>
      <c r="DW43" s="170">
        <f t="shared" si="37"/>
        <v>1</v>
      </c>
      <c r="DX43" s="170">
        <f t="shared" si="37"/>
        <v>1</v>
      </c>
      <c r="DY43" s="170">
        <f t="shared" si="37"/>
        <v>1</v>
      </c>
      <c r="DZ43" s="170">
        <f t="shared" si="37"/>
        <v>1</v>
      </c>
      <c r="EA43" s="170">
        <f t="shared" si="37"/>
        <v>1</v>
      </c>
      <c r="EB43" s="170">
        <f t="shared" si="37"/>
        <v>1</v>
      </c>
      <c r="EC43" s="170">
        <f t="shared" si="37"/>
        <v>1</v>
      </c>
      <c r="ED43" s="170">
        <f t="shared" si="37"/>
        <v>1</v>
      </c>
      <c r="EE43" s="170">
        <f t="shared" si="35"/>
        <v>1</v>
      </c>
      <c r="EF43" s="170">
        <f t="shared" si="35"/>
        <v>1</v>
      </c>
      <c r="EG43" s="170">
        <f t="shared" si="31"/>
        <v>0</v>
      </c>
    </row>
    <row r="44" spans="20:137" x14ac:dyDescent="0.25">
      <c r="T44" s="5"/>
      <c r="U44" s="13"/>
      <c r="V44" s="5"/>
      <c r="W44" s="5" t="str">
        <f t="shared" si="2"/>
        <v/>
      </c>
      <c r="X44" s="5"/>
      <c r="Y44" s="5"/>
      <c r="Z44" s="5"/>
      <c r="AP44" s="24"/>
      <c r="AQ44" s="33"/>
      <c r="AR44" s="33"/>
      <c r="AS44" s="33"/>
      <c r="AT44" s="33"/>
      <c r="AU44" s="33"/>
      <c r="AV44" s="33"/>
      <c r="AW44" s="33"/>
      <c r="AX44" s="33"/>
      <c r="AY44" s="33"/>
      <c r="AZ44" s="33"/>
      <c r="BA44" s="33"/>
      <c r="BB44" s="33"/>
      <c r="BC44" s="33"/>
      <c r="BD44" s="33"/>
      <c r="BE44" s="33"/>
      <c r="BF44" s="33"/>
      <c r="BG44" s="33"/>
      <c r="BH44" s="33"/>
      <c r="BI44" s="33"/>
      <c r="BJ44" s="33"/>
      <c r="BV44" s="172"/>
      <c r="BW44" s="172"/>
      <c r="BZ44" s="173"/>
      <c r="CA44" s="172"/>
      <c r="CB44" s="170">
        <f t="shared" si="28"/>
        <v>1</v>
      </c>
      <c r="CC44" s="170">
        <f t="shared" si="28"/>
        <v>1</v>
      </c>
      <c r="CD44" s="170">
        <f t="shared" si="28"/>
        <v>1</v>
      </c>
      <c r="CE44" s="170">
        <f t="shared" si="28"/>
        <v>1</v>
      </c>
      <c r="CF44" s="170">
        <f t="shared" si="28"/>
        <v>1</v>
      </c>
      <c r="CG44" s="170">
        <f t="shared" si="28"/>
        <v>1</v>
      </c>
      <c r="CH44" s="170">
        <f t="shared" si="28"/>
        <v>1</v>
      </c>
      <c r="CI44" s="170">
        <f t="shared" si="28"/>
        <v>1</v>
      </c>
      <c r="CJ44" s="170">
        <f t="shared" si="28"/>
        <v>1</v>
      </c>
      <c r="CK44" s="170">
        <f t="shared" si="28"/>
        <v>1</v>
      </c>
      <c r="CL44" s="170">
        <f t="shared" si="28"/>
        <v>1</v>
      </c>
      <c r="CM44" s="170">
        <f t="shared" si="28"/>
        <v>1</v>
      </c>
      <c r="CN44" s="170">
        <f t="shared" si="28"/>
        <v>1</v>
      </c>
      <c r="CO44" s="170">
        <f t="shared" si="28"/>
        <v>1</v>
      </c>
      <c r="CP44" s="170">
        <f t="shared" si="28"/>
        <v>1</v>
      </c>
      <c r="CQ44" s="170">
        <f t="shared" si="28"/>
        <v>1</v>
      </c>
      <c r="CR44" s="170">
        <f t="shared" si="27"/>
        <v>1</v>
      </c>
      <c r="CS44" s="170">
        <f t="shared" si="27"/>
        <v>1</v>
      </c>
      <c r="CT44" s="170">
        <f t="shared" si="27"/>
        <v>1</v>
      </c>
      <c r="CU44" s="170">
        <f t="shared" si="27"/>
        <v>1</v>
      </c>
      <c r="DA44" s="170">
        <v>10</v>
      </c>
      <c r="DB44" s="32" t="str">
        <f t="shared" si="30"/>
        <v xml:space="preserve"> </v>
      </c>
      <c r="DD44" s="170">
        <f t="shared" si="17"/>
        <v>1</v>
      </c>
      <c r="DE44" s="170">
        <v>42</v>
      </c>
      <c r="DI44" s="172"/>
      <c r="DL44" s="170">
        <f t="shared" si="12"/>
        <v>0</v>
      </c>
      <c r="DM44" s="170">
        <f t="shared" si="32"/>
        <v>1</v>
      </c>
      <c r="DN44" s="170">
        <f t="shared" si="33"/>
        <v>1</v>
      </c>
      <c r="DO44" s="170">
        <f t="shared" si="36"/>
        <v>1</v>
      </c>
      <c r="DP44" s="170">
        <f t="shared" si="36"/>
        <v>1</v>
      </c>
      <c r="DQ44" s="170">
        <f t="shared" si="36"/>
        <v>1</v>
      </c>
      <c r="DR44" s="170">
        <f t="shared" si="34"/>
        <v>1</v>
      </c>
      <c r="DS44" s="170">
        <f t="shared" si="34"/>
        <v>1</v>
      </c>
      <c r="DT44" s="170">
        <f t="shared" si="34"/>
        <v>1</v>
      </c>
      <c r="DU44" s="170">
        <f t="shared" si="34"/>
        <v>1</v>
      </c>
      <c r="DV44" s="170">
        <f t="shared" si="37"/>
        <v>1</v>
      </c>
      <c r="DW44" s="170">
        <f t="shared" si="37"/>
        <v>1</v>
      </c>
      <c r="DX44" s="170">
        <f t="shared" si="37"/>
        <v>1</v>
      </c>
      <c r="DY44" s="170">
        <f t="shared" si="37"/>
        <v>1</v>
      </c>
      <c r="DZ44" s="170">
        <f t="shared" si="37"/>
        <v>1</v>
      </c>
      <c r="EA44" s="170">
        <f t="shared" si="37"/>
        <v>1</v>
      </c>
      <c r="EB44" s="170">
        <f t="shared" si="37"/>
        <v>1</v>
      </c>
      <c r="EC44" s="170">
        <f t="shared" si="37"/>
        <v>1</v>
      </c>
      <c r="ED44" s="170">
        <f t="shared" si="37"/>
        <v>1</v>
      </c>
      <c r="EE44" s="170">
        <f t="shared" si="35"/>
        <v>1</v>
      </c>
      <c r="EF44" s="170">
        <f t="shared" si="35"/>
        <v>1</v>
      </c>
      <c r="EG44" s="170">
        <f t="shared" si="31"/>
        <v>0</v>
      </c>
    </row>
    <row r="45" spans="20:137" x14ac:dyDescent="0.25">
      <c r="T45" s="5"/>
      <c r="U45" s="13"/>
      <c r="V45" s="5"/>
      <c r="W45" s="5" t="str">
        <f t="shared" si="2"/>
        <v/>
      </c>
      <c r="X45" s="5"/>
      <c r="Y45" s="5"/>
      <c r="Z45" s="5"/>
      <c r="AP45" s="24"/>
      <c r="AQ45" s="33"/>
      <c r="AR45" s="33"/>
      <c r="AS45" s="33"/>
      <c r="AT45" s="33"/>
      <c r="AU45" s="33"/>
      <c r="AV45" s="33"/>
      <c r="AW45" s="33"/>
      <c r="AX45" s="33"/>
      <c r="AY45" s="33"/>
      <c r="AZ45" s="33"/>
      <c r="BA45" s="33"/>
      <c r="BB45" s="33"/>
      <c r="BC45" s="33"/>
      <c r="BD45" s="33"/>
      <c r="BE45" s="33"/>
      <c r="BF45" s="33"/>
      <c r="BG45" s="33"/>
      <c r="BH45" s="33"/>
      <c r="BI45" s="33"/>
      <c r="BJ45" s="33"/>
      <c r="BV45" s="172"/>
      <c r="BW45" s="172"/>
      <c r="BZ45" s="173"/>
      <c r="CA45" s="172"/>
      <c r="CB45" s="170">
        <f t="shared" si="28"/>
        <v>1</v>
      </c>
      <c r="CC45" s="170">
        <f t="shared" si="28"/>
        <v>1</v>
      </c>
      <c r="CD45" s="170">
        <f t="shared" si="28"/>
        <v>1</v>
      </c>
      <c r="CE45" s="170">
        <f t="shared" si="28"/>
        <v>1</v>
      </c>
      <c r="CF45" s="170">
        <f t="shared" si="28"/>
        <v>1</v>
      </c>
      <c r="CG45" s="170">
        <f t="shared" si="28"/>
        <v>1</v>
      </c>
      <c r="CH45" s="170">
        <f t="shared" si="28"/>
        <v>1</v>
      </c>
      <c r="CI45" s="170">
        <f t="shared" si="28"/>
        <v>1</v>
      </c>
      <c r="CJ45" s="170">
        <f t="shared" si="28"/>
        <v>1</v>
      </c>
      <c r="CK45" s="170">
        <f t="shared" si="28"/>
        <v>1</v>
      </c>
      <c r="CL45" s="170">
        <f t="shared" si="28"/>
        <v>1</v>
      </c>
      <c r="CM45" s="170">
        <f t="shared" si="28"/>
        <v>1</v>
      </c>
      <c r="CN45" s="170">
        <f t="shared" si="28"/>
        <v>1</v>
      </c>
      <c r="CO45" s="170">
        <f t="shared" si="28"/>
        <v>1</v>
      </c>
      <c r="CP45" s="170">
        <f t="shared" si="28"/>
        <v>1</v>
      </c>
      <c r="CQ45" s="170">
        <f t="shared" si="28"/>
        <v>1</v>
      </c>
      <c r="CR45" s="170">
        <f t="shared" si="27"/>
        <v>1</v>
      </c>
      <c r="CS45" s="170">
        <f t="shared" si="27"/>
        <v>1</v>
      </c>
      <c r="CT45" s="170">
        <f t="shared" si="27"/>
        <v>1</v>
      </c>
      <c r="CU45" s="170">
        <f t="shared" si="27"/>
        <v>1</v>
      </c>
      <c r="DA45" s="170">
        <v>11</v>
      </c>
      <c r="DB45" s="32" t="str">
        <f t="shared" si="30"/>
        <v xml:space="preserve"> </v>
      </c>
      <c r="DD45" s="170">
        <f t="shared" si="17"/>
        <v>1</v>
      </c>
      <c r="DE45" s="170">
        <v>43</v>
      </c>
      <c r="DI45" s="172"/>
      <c r="DL45" s="170">
        <f t="shared" si="12"/>
        <v>0</v>
      </c>
      <c r="DM45" s="170">
        <f t="shared" si="32"/>
        <v>1</v>
      </c>
      <c r="DN45" s="170">
        <f t="shared" si="33"/>
        <v>1</v>
      </c>
      <c r="DO45" s="170">
        <f t="shared" si="36"/>
        <v>1</v>
      </c>
      <c r="DP45" s="170">
        <f t="shared" si="36"/>
        <v>1</v>
      </c>
      <c r="DQ45" s="170">
        <f t="shared" si="36"/>
        <v>1</v>
      </c>
      <c r="DR45" s="170">
        <f t="shared" si="34"/>
        <v>1</v>
      </c>
      <c r="DS45" s="170">
        <f t="shared" si="34"/>
        <v>1</v>
      </c>
      <c r="DT45" s="170">
        <f t="shared" si="34"/>
        <v>1</v>
      </c>
      <c r="DU45" s="170">
        <f t="shared" si="34"/>
        <v>1</v>
      </c>
      <c r="DV45" s="170">
        <f t="shared" si="37"/>
        <v>1</v>
      </c>
      <c r="DW45" s="170">
        <f t="shared" si="37"/>
        <v>1</v>
      </c>
      <c r="DX45" s="170">
        <f t="shared" si="37"/>
        <v>1</v>
      </c>
      <c r="DY45" s="170">
        <f t="shared" si="37"/>
        <v>1</v>
      </c>
      <c r="DZ45" s="170">
        <f t="shared" si="37"/>
        <v>1</v>
      </c>
      <c r="EA45" s="170">
        <f t="shared" si="37"/>
        <v>1</v>
      </c>
      <c r="EB45" s="170">
        <f t="shared" si="37"/>
        <v>1</v>
      </c>
      <c r="EC45" s="170">
        <f t="shared" si="37"/>
        <v>1</v>
      </c>
      <c r="ED45" s="170">
        <f t="shared" si="37"/>
        <v>1</v>
      </c>
      <c r="EE45" s="170">
        <f t="shared" si="35"/>
        <v>1</v>
      </c>
      <c r="EF45" s="170">
        <f t="shared" si="35"/>
        <v>1</v>
      </c>
      <c r="EG45" s="170">
        <f t="shared" si="31"/>
        <v>0</v>
      </c>
    </row>
    <row r="46" spans="20:137" x14ac:dyDescent="0.25">
      <c r="T46" s="5"/>
      <c r="U46" s="13"/>
      <c r="V46" s="5"/>
      <c r="W46" s="5" t="str">
        <f t="shared" si="2"/>
        <v/>
      </c>
      <c r="X46" s="5"/>
      <c r="Y46" s="5"/>
      <c r="Z46" s="5"/>
      <c r="AP46" s="24"/>
      <c r="AQ46" s="33"/>
      <c r="AR46" s="33"/>
      <c r="AS46" s="33"/>
      <c r="AT46" s="33"/>
      <c r="AU46" s="33"/>
      <c r="AV46" s="33"/>
      <c r="AW46" s="33"/>
      <c r="AX46" s="33"/>
      <c r="AY46" s="33"/>
      <c r="AZ46" s="33"/>
      <c r="BA46" s="33"/>
      <c r="BB46" s="33"/>
      <c r="BC46" s="33"/>
      <c r="BD46" s="33"/>
      <c r="BE46" s="33"/>
      <c r="BF46" s="33"/>
      <c r="BG46" s="33"/>
      <c r="BH46" s="33"/>
      <c r="BI46" s="33"/>
      <c r="BJ46" s="33"/>
      <c r="BV46" s="172"/>
      <c r="BW46" s="172"/>
      <c r="BZ46" s="173"/>
      <c r="CA46" s="172"/>
      <c r="CB46" s="170">
        <f t="shared" si="28"/>
        <v>1</v>
      </c>
      <c r="CC46" s="170">
        <f t="shared" si="28"/>
        <v>1</v>
      </c>
      <c r="CD46" s="170">
        <f t="shared" si="28"/>
        <v>1</v>
      </c>
      <c r="CE46" s="170">
        <f t="shared" si="28"/>
        <v>1</v>
      </c>
      <c r="CF46" s="170">
        <f t="shared" si="28"/>
        <v>1</v>
      </c>
      <c r="CG46" s="170">
        <f t="shared" si="28"/>
        <v>1</v>
      </c>
      <c r="CH46" s="170">
        <f t="shared" si="28"/>
        <v>1</v>
      </c>
      <c r="CI46" s="170">
        <f t="shared" si="28"/>
        <v>1</v>
      </c>
      <c r="CJ46" s="170">
        <f t="shared" si="28"/>
        <v>1</v>
      </c>
      <c r="CK46" s="170">
        <f t="shared" si="28"/>
        <v>1</v>
      </c>
      <c r="CL46" s="170">
        <f t="shared" si="28"/>
        <v>1</v>
      </c>
      <c r="CM46" s="170">
        <f t="shared" si="28"/>
        <v>1</v>
      </c>
      <c r="CN46" s="170">
        <f t="shared" si="28"/>
        <v>1</v>
      </c>
      <c r="CO46" s="170">
        <f t="shared" si="28"/>
        <v>1</v>
      </c>
      <c r="CP46" s="170">
        <f t="shared" si="28"/>
        <v>1</v>
      </c>
      <c r="CQ46" s="170">
        <f t="shared" si="28"/>
        <v>1</v>
      </c>
      <c r="CR46" s="170">
        <f t="shared" si="27"/>
        <v>1</v>
      </c>
      <c r="CS46" s="170">
        <f t="shared" si="27"/>
        <v>1</v>
      </c>
      <c r="CT46" s="170">
        <f t="shared" si="27"/>
        <v>1</v>
      </c>
      <c r="CU46" s="170">
        <f t="shared" si="27"/>
        <v>1</v>
      </c>
      <c r="DA46" s="170">
        <v>12</v>
      </c>
      <c r="DB46" s="32" t="str">
        <f t="shared" si="30"/>
        <v xml:space="preserve"> </v>
      </c>
      <c r="DD46" s="170">
        <f t="shared" si="17"/>
        <v>1</v>
      </c>
      <c r="DE46" s="170">
        <v>44</v>
      </c>
      <c r="DI46" s="172"/>
      <c r="DL46" s="170">
        <f t="shared" si="12"/>
        <v>0</v>
      </c>
      <c r="DM46" s="170">
        <f t="shared" si="32"/>
        <v>1</v>
      </c>
      <c r="DN46" s="170">
        <f t="shared" si="33"/>
        <v>1</v>
      </c>
      <c r="DO46" s="170">
        <f t="shared" si="36"/>
        <v>1</v>
      </c>
      <c r="DP46" s="170">
        <f t="shared" si="36"/>
        <v>1</v>
      </c>
      <c r="DQ46" s="170">
        <f t="shared" si="36"/>
        <v>1</v>
      </c>
      <c r="DR46" s="170">
        <f t="shared" si="34"/>
        <v>1</v>
      </c>
      <c r="DS46" s="170">
        <f t="shared" si="34"/>
        <v>1</v>
      </c>
      <c r="DT46" s="170">
        <f t="shared" si="34"/>
        <v>1</v>
      </c>
      <c r="DU46" s="170">
        <f t="shared" si="34"/>
        <v>1</v>
      </c>
      <c r="DV46" s="170">
        <f t="shared" si="37"/>
        <v>1</v>
      </c>
      <c r="DW46" s="170">
        <f t="shared" si="37"/>
        <v>1</v>
      </c>
      <c r="DX46" s="170">
        <f t="shared" si="37"/>
        <v>1</v>
      </c>
      <c r="DY46" s="170">
        <f t="shared" si="37"/>
        <v>1</v>
      </c>
      <c r="DZ46" s="170">
        <f t="shared" si="37"/>
        <v>1</v>
      </c>
      <c r="EA46" s="170">
        <f t="shared" si="37"/>
        <v>1</v>
      </c>
      <c r="EB46" s="170">
        <f t="shared" si="37"/>
        <v>1</v>
      </c>
      <c r="EC46" s="170">
        <f t="shared" si="37"/>
        <v>1</v>
      </c>
      <c r="ED46" s="170">
        <f t="shared" si="37"/>
        <v>1</v>
      </c>
      <c r="EE46" s="170">
        <f t="shared" si="35"/>
        <v>1</v>
      </c>
      <c r="EF46" s="170">
        <f t="shared" si="35"/>
        <v>1</v>
      </c>
      <c r="EG46" s="170">
        <f t="shared" si="31"/>
        <v>0</v>
      </c>
    </row>
    <row r="47" spans="20:137" x14ac:dyDescent="0.25">
      <c r="T47" s="5"/>
      <c r="U47" s="13"/>
      <c r="V47" s="5"/>
      <c r="W47" s="5" t="str">
        <f t="shared" si="2"/>
        <v/>
      </c>
      <c r="X47" s="5"/>
      <c r="Y47" s="5"/>
      <c r="Z47" s="5"/>
      <c r="AP47" s="24"/>
      <c r="AQ47" s="33"/>
      <c r="AR47" s="33"/>
      <c r="AS47" s="33"/>
      <c r="AT47" s="33"/>
      <c r="AU47" s="33"/>
      <c r="AV47" s="33"/>
      <c r="AW47" s="33"/>
      <c r="AX47" s="33"/>
      <c r="AY47" s="33"/>
      <c r="AZ47" s="33"/>
      <c r="BA47" s="33"/>
      <c r="BB47" s="33"/>
      <c r="BC47" s="33"/>
      <c r="BD47" s="33"/>
      <c r="BE47" s="33"/>
      <c r="BF47" s="33"/>
      <c r="BG47" s="33"/>
      <c r="BH47" s="33"/>
      <c r="BI47" s="33"/>
      <c r="BJ47" s="33"/>
      <c r="BV47" s="172"/>
      <c r="BW47" s="172"/>
      <c r="BZ47" s="173"/>
      <c r="CA47" s="172"/>
      <c r="CB47" s="170">
        <f t="shared" si="28"/>
        <v>1</v>
      </c>
      <c r="CC47" s="170">
        <f t="shared" si="28"/>
        <v>1</v>
      </c>
      <c r="CD47" s="170">
        <f t="shared" si="28"/>
        <v>1</v>
      </c>
      <c r="CE47" s="170">
        <f t="shared" si="28"/>
        <v>1</v>
      </c>
      <c r="CF47" s="170">
        <f t="shared" si="28"/>
        <v>1</v>
      </c>
      <c r="CG47" s="170">
        <f t="shared" si="28"/>
        <v>1</v>
      </c>
      <c r="CH47" s="170">
        <f t="shared" si="28"/>
        <v>1</v>
      </c>
      <c r="CI47" s="170">
        <f t="shared" si="28"/>
        <v>1</v>
      </c>
      <c r="CJ47" s="170">
        <f t="shared" si="28"/>
        <v>1</v>
      </c>
      <c r="CK47" s="170">
        <f t="shared" si="28"/>
        <v>1</v>
      </c>
      <c r="CL47" s="170">
        <f t="shared" si="28"/>
        <v>1</v>
      </c>
      <c r="CM47" s="170">
        <f t="shared" si="28"/>
        <v>1</v>
      </c>
      <c r="CN47" s="170">
        <f t="shared" si="28"/>
        <v>1</v>
      </c>
      <c r="CO47" s="170">
        <f t="shared" si="28"/>
        <v>1</v>
      </c>
      <c r="CP47" s="170">
        <f t="shared" si="28"/>
        <v>1</v>
      </c>
      <c r="CQ47" s="170">
        <f t="shared" si="28"/>
        <v>1</v>
      </c>
      <c r="CR47" s="170">
        <f t="shared" si="27"/>
        <v>1</v>
      </c>
      <c r="CS47" s="170">
        <f t="shared" si="27"/>
        <v>1</v>
      </c>
      <c r="CT47" s="170">
        <f t="shared" si="27"/>
        <v>1</v>
      </c>
      <c r="CU47" s="170">
        <f t="shared" si="27"/>
        <v>1</v>
      </c>
      <c r="DB47" s="196" t="str">
        <f>IF(DB34="","","----")</f>
        <v/>
      </c>
      <c r="DD47" s="170">
        <f t="shared" si="17"/>
        <v>1</v>
      </c>
      <c r="DE47" s="170">
        <v>45</v>
      </c>
      <c r="DI47" s="172"/>
      <c r="DL47" s="170">
        <f t="shared" si="12"/>
        <v>0</v>
      </c>
      <c r="DM47" s="170">
        <f t="shared" si="32"/>
        <v>1</v>
      </c>
      <c r="DN47" s="170">
        <f t="shared" si="33"/>
        <v>1</v>
      </c>
      <c r="DO47" s="170">
        <f t="shared" si="36"/>
        <v>1</v>
      </c>
      <c r="DP47" s="170">
        <f t="shared" si="36"/>
        <v>1</v>
      </c>
      <c r="DQ47" s="170">
        <f t="shared" si="36"/>
        <v>1</v>
      </c>
      <c r="DR47" s="170">
        <f t="shared" si="34"/>
        <v>1</v>
      </c>
      <c r="DS47" s="170">
        <f t="shared" si="34"/>
        <v>1</v>
      </c>
      <c r="DT47" s="170">
        <f t="shared" si="34"/>
        <v>1</v>
      </c>
      <c r="DU47" s="170">
        <f t="shared" si="34"/>
        <v>1</v>
      </c>
      <c r="DV47" s="170">
        <f t="shared" si="37"/>
        <v>1</v>
      </c>
      <c r="DW47" s="170">
        <f t="shared" si="37"/>
        <v>1</v>
      </c>
      <c r="DX47" s="170">
        <f t="shared" si="37"/>
        <v>1</v>
      </c>
      <c r="DY47" s="170">
        <f t="shared" si="37"/>
        <v>1</v>
      </c>
      <c r="DZ47" s="170">
        <f t="shared" si="37"/>
        <v>1</v>
      </c>
      <c r="EA47" s="170">
        <f t="shared" si="37"/>
        <v>1</v>
      </c>
      <c r="EB47" s="170">
        <f t="shared" si="37"/>
        <v>1</v>
      </c>
      <c r="EC47" s="170">
        <f t="shared" si="37"/>
        <v>1</v>
      </c>
      <c r="ED47" s="170">
        <f t="shared" si="37"/>
        <v>1</v>
      </c>
      <c r="EE47" s="170">
        <f t="shared" si="35"/>
        <v>1</v>
      </c>
      <c r="EF47" s="170">
        <f t="shared" si="35"/>
        <v>1</v>
      </c>
      <c r="EG47" s="170">
        <f t="shared" si="31"/>
        <v>0</v>
      </c>
    </row>
    <row r="48" spans="20:137" x14ac:dyDescent="0.25">
      <c r="T48" s="5"/>
      <c r="U48" s="13"/>
      <c r="V48" s="5"/>
      <c r="W48" s="5" t="str">
        <f t="shared" si="2"/>
        <v/>
      </c>
      <c r="X48" s="5"/>
      <c r="Y48" s="5"/>
      <c r="Z48" s="5"/>
      <c r="AP48" s="24"/>
      <c r="AQ48" s="33"/>
      <c r="AR48" s="33"/>
      <c r="AS48" s="33"/>
      <c r="AT48" s="33"/>
      <c r="AU48" s="33"/>
      <c r="AV48" s="33"/>
      <c r="AW48" s="33"/>
      <c r="AX48" s="33"/>
      <c r="AY48" s="33"/>
      <c r="AZ48" s="33"/>
      <c r="BA48" s="33"/>
      <c r="BB48" s="33"/>
      <c r="BC48" s="33"/>
      <c r="BD48" s="33"/>
      <c r="BE48" s="33"/>
      <c r="BF48" s="33"/>
      <c r="BG48" s="33"/>
      <c r="BH48" s="33"/>
      <c r="BI48" s="33"/>
      <c r="BJ48" s="33"/>
      <c r="BV48" s="172"/>
      <c r="BW48" s="172"/>
      <c r="BZ48" s="173"/>
      <c r="CA48" s="172"/>
      <c r="CB48" s="170">
        <f t="shared" si="28"/>
        <v>1</v>
      </c>
      <c r="CC48" s="170">
        <f t="shared" si="28"/>
        <v>1</v>
      </c>
      <c r="CD48" s="170">
        <f t="shared" si="28"/>
        <v>1</v>
      </c>
      <c r="CE48" s="170">
        <f t="shared" si="28"/>
        <v>1</v>
      </c>
      <c r="CF48" s="170">
        <f t="shared" si="28"/>
        <v>1</v>
      </c>
      <c r="CG48" s="170">
        <f t="shared" si="28"/>
        <v>1</v>
      </c>
      <c r="CH48" s="170">
        <f t="shared" si="28"/>
        <v>1</v>
      </c>
      <c r="CI48" s="170">
        <f t="shared" si="28"/>
        <v>1</v>
      </c>
      <c r="CJ48" s="170">
        <f t="shared" si="28"/>
        <v>1</v>
      </c>
      <c r="CK48" s="170">
        <f t="shared" si="28"/>
        <v>1</v>
      </c>
      <c r="CL48" s="170">
        <f t="shared" si="28"/>
        <v>1</v>
      </c>
      <c r="CM48" s="170">
        <f t="shared" si="28"/>
        <v>1</v>
      </c>
      <c r="CN48" s="170">
        <f t="shared" si="28"/>
        <v>1</v>
      </c>
      <c r="CO48" s="170">
        <f t="shared" si="28"/>
        <v>1</v>
      </c>
      <c r="CP48" s="170">
        <f t="shared" si="28"/>
        <v>1</v>
      </c>
      <c r="CQ48" s="170">
        <f t="shared" ref="CQ48:CU63" si="38">IF(BF47="",CQ47,CQ47+1)</f>
        <v>1</v>
      </c>
      <c r="CR48" s="170">
        <f t="shared" si="38"/>
        <v>1</v>
      </c>
      <c r="CS48" s="170">
        <f t="shared" si="38"/>
        <v>1</v>
      </c>
      <c r="CT48" s="170">
        <f t="shared" si="38"/>
        <v>1</v>
      </c>
      <c r="CU48" s="170">
        <f t="shared" si="38"/>
        <v>1</v>
      </c>
      <c r="DA48" s="170"/>
      <c r="DB48" s="32" t="str">
        <f>IF(DB49="","",CONCATENATE("Warband ",CZ49," ",DG48))</f>
        <v/>
      </c>
      <c r="DD48" s="170">
        <f t="shared" si="17"/>
        <v>1</v>
      </c>
      <c r="DE48" s="170">
        <v>46</v>
      </c>
      <c r="DG48" s="49" t="str">
        <f>CONCATENATE("   ",DH48,"/",DI48,IF(DH48&gt;DI48," !",""))</f>
        <v xml:space="preserve">   0/12</v>
      </c>
      <c r="DH48" s="170">
        <f t="shared" ref="DH48" si="39">INDEX($CB$1:$CU$1,CZ49)+DJ48</f>
        <v>0</v>
      </c>
      <c r="DI48" s="172">
        <f>12</f>
        <v>12</v>
      </c>
      <c r="DL48" s="170">
        <f t="shared" si="12"/>
        <v>0</v>
      </c>
      <c r="DM48" s="170">
        <f t="shared" si="32"/>
        <v>1</v>
      </c>
      <c r="DN48" s="170">
        <f t="shared" si="33"/>
        <v>1</v>
      </c>
      <c r="DO48" s="170">
        <f t="shared" si="36"/>
        <v>1</v>
      </c>
      <c r="DP48" s="170">
        <f t="shared" si="36"/>
        <v>1</v>
      </c>
      <c r="DQ48" s="170">
        <f t="shared" si="36"/>
        <v>1</v>
      </c>
      <c r="DR48" s="170">
        <f t="shared" si="34"/>
        <v>1</v>
      </c>
      <c r="DS48" s="170">
        <f t="shared" si="34"/>
        <v>1</v>
      </c>
      <c r="DT48" s="170">
        <f t="shared" si="34"/>
        <v>1</v>
      </c>
      <c r="DU48" s="170">
        <f t="shared" si="34"/>
        <v>1</v>
      </c>
      <c r="DV48" s="170">
        <f t="shared" si="37"/>
        <v>1</v>
      </c>
      <c r="DW48" s="170">
        <f t="shared" si="37"/>
        <v>1</v>
      </c>
      <c r="DX48" s="170">
        <f t="shared" si="37"/>
        <v>1</v>
      </c>
      <c r="DY48" s="170">
        <f t="shared" si="37"/>
        <v>1</v>
      </c>
      <c r="DZ48" s="170">
        <f t="shared" si="37"/>
        <v>1</v>
      </c>
      <c r="EA48" s="170">
        <f t="shared" si="37"/>
        <v>1</v>
      </c>
      <c r="EB48" s="170">
        <f t="shared" si="37"/>
        <v>1</v>
      </c>
      <c r="EC48" s="170">
        <f t="shared" si="37"/>
        <v>1</v>
      </c>
      <c r="ED48" s="170">
        <f t="shared" si="37"/>
        <v>1</v>
      </c>
      <c r="EE48" s="170">
        <f t="shared" si="35"/>
        <v>1</v>
      </c>
      <c r="EF48" s="170">
        <f t="shared" si="35"/>
        <v>1</v>
      </c>
      <c r="EG48" s="170">
        <f t="shared" si="31"/>
        <v>0</v>
      </c>
    </row>
    <row r="49" spans="20:137" x14ac:dyDescent="0.25">
      <c r="T49" s="5"/>
      <c r="U49" s="13"/>
      <c r="V49" s="5"/>
      <c r="W49" s="5" t="str">
        <f t="shared" si="2"/>
        <v/>
      </c>
      <c r="X49" s="5"/>
      <c r="Y49" s="5"/>
      <c r="Z49" s="5"/>
      <c r="AP49" s="24"/>
      <c r="AQ49" s="33"/>
      <c r="AR49" s="33"/>
      <c r="AS49" s="33"/>
      <c r="AT49" s="33"/>
      <c r="AU49" s="33"/>
      <c r="AV49" s="33"/>
      <c r="AW49" s="33"/>
      <c r="AX49" s="33"/>
      <c r="AY49" s="33"/>
      <c r="AZ49" s="33"/>
      <c r="BA49" s="33"/>
      <c r="BB49" s="33"/>
      <c r="BC49" s="33"/>
      <c r="BD49" s="33"/>
      <c r="BE49" s="33"/>
      <c r="BF49" s="33"/>
      <c r="BG49" s="33"/>
      <c r="BH49" s="33"/>
      <c r="BI49" s="33"/>
      <c r="BJ49" s="33"/>
      <c r="BV49" s="172"/>
      <c r="BW49" s="172"/>
      <c r="BZ49" s="173"/>
      <c r="CA49" s="172"/>
      <c r="CB49" s="170">
        <f t="shared" ref="CB49:CQ64" si="40">IF(AQ48="",CB48,CB48+1)</f>
        <v>1</v>
      </c>
      <c r="CC49" s="170">
        <f t="shared" si="40"/>
        <v>1</v>
      </c>
      <c r="CD49" s="170">
        <f t="shared" si="40"/>
        <v>1</v>
      </c>
      <c r="CE49" s="170">
        <f t="shared" si="40"/>
        <v>1</v>
      </c>
      <c r="CF49" s="170">
        <f t="shared" si="40"/>
        <v>1</v>
      </c>
      <c r="CG49" s="170">
        <f t="shared" si="40"/>
        <v>1</v>
      </c>
      <c r="CH49" s="170">
        <f t="shared" si="40"/>
        <v>1</v>
      </c>
      <c r="CI49" s="170">
        <f t="shared" si="40"/>
        <v>1</v>
      </c>
      <c r="CJ49" s="170">
        <f t="shared" si="40"/>
        <v>1</v>
      </c>
      <c r="CK49" s="170">
        <f t="shared" si="40"/>
        <v>1</v>
      </c>
      <c r="CL49" s="170">
        <f t="shared" si="40"/>
        <v>1</v>
      </c>
      <c r="CM49" s="170">
        <f t="shared" si="40"/>
        <v>1</v>
      </c>
      <c r="CN49" s="170">
        <f t="shared" si="40"/>
        <v>1</v>
      </c>
      <c r="CO49" s="170">
        <f t="shared" si="40"/>
        <v>1</v>
      </c>
      <c r="CP49" s="170">
        <f t="shared" si="40"/>
        <v>1</v>
      </c>
      <c r="CQ49" s="170">
        <f t="shared" si="38"/>
        <v>1</v>
      </c>
      <c r="CR49" s="170">
        <f t="shared" si="38"/>
        <v>1</v>
      </c>
      <c r="CS49" s="170">
        <f t="shared" si="38"/>
        <v>1</v>
      </c>
      <c r="CT49" s="170">
        <f t="shared" si="38"/>
        <v>1</v>
      </c>
      <c r="CU49" s="170">
        <f t="shared" si="38"/>
        <v>1</v>
      </c>
      <c r="CZ49" s="170">
        <v>4</v>
      </c>
      <c r="DA49" s="170" t="s">
        <v>278</v>
      </c>
      <c r="DB49" s="32" t="str">
        <f>T(LOOKUP(CZ49,$DM$1:$EF$1,$DM$2:$EF$2))</f>
        <v/>
      </c>
      <c r="DD49" s="170">
        <f t="shared" si="17"/>
        <v>1</v>
      </c>
      <c r="DE49" s="170">
        <v>47</v>
      </c>
      <c r="DI49" s="172"/>
      <c r="DL49" s="170">
        <f t="shared" si="12"/>
        <v>0</v>
      </c>
      <c r="DM49" s="170">
        <f t="shared" si="32"/>
        <v>1</v>
      </c>
      <c r="DN49" s="170">
        <f t="shared" si="33"/>
        <v>1</v>
      </c>
      <c r="DO49" s="170">
        <f t="shared" si="36"/>
        <v>1</v>
      </c>
      <c r="DP49" s="170">
        <f t="shared" si="36"/>
        <v>1</v>
      </c>
      <c r="DQ49" s="170">
        <f t="shared" si="36"/>
        <v>1</v>
      </c>
      <c r="DR49" s="170">
        <f t="shared" si="34"/>
        <v>1</v>
      </c>
      <c r="DS49" s="170">
        <f t="shared" si="34"/>
        <v>1</v>
      </c>
      <c r="DT49" s="170">
        <f t="shared" si="34"/>
        <v>1</v>
      </c>
      <c r="DU49" s="170">
        <f t="shared" si="34"/>
        <v>1</v>
      </c>
      <c r="DV49" s="170">
        <f t="shared" si="37"/>
        <v>1</v>
      </c>
      <c r="DW49" s="170">
        <f t="shared" si="37"/>
        <v>1</v>
      </c>
      <c r="DX49" s="170">
        <f t="shared" si="37"/>
        <v>1</v>
      </c>
      <c r="DY49" s="170">
        <f t="shared" si="37"/>
        <v>1</v>
      </c>
      <c r="DZ49" s="170">
        <f t="shared" si="37"/>
        <v>1</v>
      </c>
      <c r="EA49" s="170">
        <f t="shared" si="37"/>
        <v>1</v>
      </c>
      <c r="EB49" s="170">
        <f t="shared" si="37"/>
        <v>1</v>
      </c>
      <c r="EC49" s="170">
        <f t="shared" si="37"/>
        <v>1</v>
      </c>
      <c r="ED49" s="170">
        <f t="shared" si="37"/>
        <v>1</v>
      </c>
      <c r="EE49" s="170">
        <f t="shared" si="35"/>
        <v>1</v>
      </c>
      <c r="EF49" s="170">
        <f t="shared" si="35"/>
        <v>1</v>
      </c>
      <c r="EG49" s="170">
        <f t="shared" si="31"/>
        <v>0</v>
      </c>
    </row>
    <row r="50" spans="20:137" x14ac:dyDescent="0.25">
      <c r="T50" s="5"/>
      <c r="U50" s="13"/>
      <c r="V50" s="5"/>
      <c r="W50" s="5" t="str">
        <f t="shared" si="2"/>
        <v/>
      </c>
      <c r="X50" s="5"/>
      <c r="Y50" s="5"/>
      <c r="Z50" s="5"/>
      <c r="AP50" s="24"/>
      <c r="AQ50" s="24"/>
      <c r="AR50" s="24"/>
      <c r="AS50" s="24"/>
      <c r="AT50" s="24"/>
      <c r="AU50" s="24"/>
      <c r="AV50" s="24"/>
      <c r="AW50" s="24"/>
      <c r="AX50" s="24"/>
      <c r="AY50" s="24"/>
      <c r="AZ50" s="24"/>
      <c r="BA50" s="24"/>
      <c r="BB50" s="24"/>
      <c r="BC50" s="24"/>
      <c r="BD50" s="24"/>
      <c r="BE50" s="24"/>
      <c r="BF50" s="24"/>
      <c r="BG50" s="24"/>
      <c r="BH50" s="24"/>
      <c r="BI50" s="24"/>
      <c r="BJ50" s="24"/>
      <c r="CB50" s="170">
        <f t="shared" si="40"/>
        <v>1</v>
      </c>
      <c r="CC50" s="170">
        <f t="shared" si="40"/>
        <v>1</v>
      </c>
      <c r="CD50" s="170">
        <f t="shared" si="40"/>
        <v>1</v>
      </c>
      <c r="CE50" s="170">
        <f t="shared" si="40"/>
        <v>1</v>
      </c>
      <c r="CF50" s="170">
        <f t="shared" si="40"/>
        <v>1</v>
      </c>
      <c r="CG50" s="170">
        <f t="shared" si="40"/>
        <v>1</v>
      </c>
      <c r="CH50" s="170">
        <f t="shared" si="40"/>
        <v>1</v>
      </c>
      <c r="CI50" s="170">
        <f t="shared" si="40"/>
        <v>1</v>
      </c>
      <c r="CJ50" s="170">
        <f t="shared" si="40"/>
        <v>1</v>
      </c>
      <c r="CK50" s="170">
        <f t="shared" si="40"/>
        <v>1</v>
      </c>
      <c r="CL50" s="170">
        <f t="shared" si="40"/>
        <v>1</v>
      </c>
      <c r="CM50" s="170">
        <f t="shared" si="40"/>
        <v>1</v>
      </c>
      <c r="CN50" s="170">
        <f t="shared" si="40"/>
        <v>1</v>
      </c>
      <c r="CO50" s="170">
        <f t="shared" si="40"/>
        <v>1</v>
      </c>
      <c r="CP50" s="170">
        <f t="shared" si="40"/>
        <v>1</v>
      </c>
      <c r="CQ50" s="170">
        <f t="shared" si="38"/>
        <v>1</v>
      </c>
      <c r="CR50" s="170">
        <f t="shared" si="38"/>
        <v>1</v>
      </c>
      <c r="CS50" s="170">
        <f t="shared" si="38"/>
        <v>1</v>
      </c>
      <c r="CT50" s="170">
        <f t="shared" si="38"/>
        <v>1</v>
      </c>
      <c r="CU50" s="170">
        <f t="shared" si="38"/>
        <v>1</v>
      </c>
      <c r="DA50" s="170">
        <v>1</v>
      </c>
      <c r="DB50" s="32" t="str">
        <f t="shared" ref="DB50:DB61" si="41">T(CONCATENATE(LOOKUP(DA50,CE$3:CE$80,AT$3:AT$80)," ",LOOKUP(DA50,CE$3:CE$80,$CA$3:$CA$80)))</f>
        <v xml:space="preserve"> </v>
      </c>
      <c r="DD50" s="170">
        <f t="shared" si="17"/>
        <v>1</v>
      </c>
      <c r="DE50" s="170">
        <v>48</v>
      </c>
      <c r="DI50" s="172"/>
      <c r="DL50" s="170">
        <f t="shared" si="12"/>
        <v>0</v>
      </c>
      <c r="DM50" s="170">
        <f t="shared" si="32"/>
        <v>1</v>
      </c>
      <c r="DN50" s="170">
        <f t="shared" si="33"/>
        <v>1</v>
      </c>
      <c r="DO50" s="170">
        <f t="shared" si="36"/>
        <v>1</v>
      </c>
      <c r="DP50" s="170">
        <f t="shared" si="36"/>
        <v>1</v>
      </c>
      <c r="DQ50" s="170">
        <f t="shared" si="36"/>
        <v>1</v>
      </c>
      <c r="DR50" s="170">
        <f t="shared" si="34"/>
        <v>1</v>
      </c>
      <c r="DS50" s="170">
        <f t="shared" si="34"/>
        <v>1</v>
      </c>
      <c r="DT50" s="170">
        <f t="shared" si="34"/>
        <v>1</v>
      </c>
      <c r="DU50" s="170">
        <f t="shared" si="34"/>
        <v>1</v>
      </c>
      <c r="DV50" s="170">
        <f t="shared" si="37"/>
        <v>1</v>
      </c>
      <c r="DW50" s="170">
        <f t="shared" si="37"/>
        <v>1</v>
      </c>
      <c r="DX50" s="170">
        <f t="shared" si="37"/>
        <v>1</v>
      </c>
      <c r="DY50" s="170">
        <f t="shared" si="37"/>
        <v>1</v>
      </c>
      <c r="DZ50" s="170">
        <f t="shared" si="37"/>
        <v>1</v>
      </c>
      <c r="EA50" s="170">
        <f t="shared" si="37"/>
        <v>1</v>
      </c>
      <c r="EB50" s="170">
        <f t="shared" si="37"/>
        <v>1</v>
      </c>
      <c r="EC50" s="170">
        <f t="shared" si="37"/>
        <v>1</v>
      </c>
      <c r="ED50" s="170">
        <f t="shared" si="37"/>
        <v>1</v>
      </c>
      <c r="EE50" s="170">
        <f t="shared" si="35"/>
        <v>1</v>
      </c>
      <c r="EF50" s="170">
        <f t="shared" si="35"/>
        <v>1</v>
      </c>
      <c r="EG50" s="170">
        <f t="shared" si="31"/>
        <v>0</v>
      </c>
    </row>
    <row r="51" spans="20:137" x14ac:dyDescent="0.25">
      <c r="T51" s="5"/>
      <c r="U51" s="13"/>
      <c r="V51" s="5"/>
      <c r="W51" s="5" t="str">
        <f t="shared" si="2"/>
        <v/>
      </c>
      <c r="X51" s="5"/>
      <c r="Y51" s="5"/>
      <c r="Z51" s="5"/>
      <c r="AP51" s="24"/>
      <c r="AQ51" s="24"/>
      <c r="AR51" s="24"/>
      <c r="AS51" s="24"/>
      <c r="AT51" s="24"/>
      <c r="AU51" s="24"/>
      <c r="AV51" s="24"/>
      <c r="AW51" s="24"/>
      <c r="AX51" s="24"/>
      <c r="AY51" s="24"/>
      <c r="AZ51" s="24"/>
      <c r="BA51" s="24"/>
      <c r="BB51" s="24"/>
      <c r="BC51" s="24"/>
      <c r="BD51" s="24"/>
      <c r="BE51" s="24"/>
      <c r="BF51" s="24"/>
      <c r="BG51" s="24"/>
      <c r="BH51" s="24"/>
      <c r="BI51" s="24"/>
      <c r="BJ51" s="24"/>
      <c r="CB51" s="170">
        <f t="shared" si="40"/>
        <v>1</v>
      </c>
      <c r="CC51" s="170">
        <f t="shared" si="40"/>
        <v>1</v>
      </c>
      <c r="CD51" s="170">
        <f t="shared" si="40"/>
        <v>1</v>
      </c>
      <c r="CE51" s="170">
        <f t="shared" si="40"/>
        <v>1</v>
      </c>
      <c r="CF51" s="170">
        <f t="shared" si="40"/>
        <v>1</v>
      </c>
      <c r="CG51" s="170">
        <f t="shared" si="40"/>
        <v>1</v>
      </c>
      <c r="CH51" s="170">
        <f t="shared" si="40"/>
        <v>1</v>
      </c>
      <c r="CI51" s="170">
        <f t="shared" si="40"/>
        <v>1</v>
      </c>
      <c r="CJ51" s="170">
        <f t="shared" si="40"/>
        <v>1</v>
      </c>
      <c r="CK51" s="170">
        <f t="shared" si="40"/>
        <v>1</v>
      </c>
      <c r="CL51" s="170">
        <f t="shared" si="40"/>
        <v>1</v>
      </c>
      <c r="CM51" s="170">
        <f t="shared" si="40"/>
        <v>1</v>
      </c>
      <c r="CN51" s="170">
        <f t="shared" si="40"/>
        <v>1</v>
      </c>
      <c r="CO51" s="170">
        <f t="shared" si="40"/>
        <v>1</v>
      </c>
      <c r="CP51" s="170">
        <f t="shared" si="40"/>
        <v>1</v>
      </c>
      <c r="CQ51" s="170">
        <f t="shared" si="38"/>
        <v>1</v>
      </c>
      <c r="CR51" s="170">
        <f t="shared" si="38"/>
        <v>1</v>
      </c>
      <c r="CS51" s="170">
        <f t="shared" si="38"/>
        <v>1</v>
      </c>
      <c r="CT51" s="170">
        <f t="shared" si="38"/>
        <v>1</v>
      </c>
      <c r="CU51" s="170">
        <f t="shared" si="38"/>
        <v>1</v>
      </c>
      <c r="DA51" s="170">
        <v>2</v>
      </c>
      <c r="DB51" s="32" t="str">
        <f t="shared" si="41"/>
        <v xml:space="preserve"> </v>
      </c>
      <c r="DD51" s="170">
        <f t="shared" si="17"/>
        <v>1</v>
      </c>
      <c r="DE51" s="170">
        <v>49</v>
      </c>
      <c r="DI51" s="172"/>
      <c r="DL51" s="170">
        <f t="shared" si="12"/>
        <v>0</v>
      </c>
      <c r="DM51" s="170">
        <f t="shared" si="32"/>
        <v>1</v>
      </c>
      <c r="DN51" s="170">
        <f t="shared" si="33"/>
        <v>1</v>
      </c>
      <c r="DO51" s="170">
        <f t="shared" si="36"/>
        <v>1</v>
      </c>
      <c r="DP51" s="170">
        <f t="shared" si="36"/>
        <v>1</v>
      </c>
      <c r="DQ51" s="170">
        <f t="shared" si="36"/>
        <v>1</v>
      </c>
      <c r="DR51" s="170">
        <f t="shared" si="34"/>
        <v>1</v>
      </c>
      <c r="DS51" s="170">
        <f t="shared" si="34"/>
        <v>1</v>
      </c>
      <c r="DT51" s="170">
        <f t="shared" si="34"/>
        <v>1</v>
      </c>
      <c r="DU51" s="170">
        <f t="shared" si="34"/>
        <v>1</v>
      </c>
      <c r="DV51" s="170">
        <f t="shared" si="37"/>
        <v>1</v>
      </c>
      <c r="DW51" s="170">
        <f t="shared" si="37"/>
        <v>1</v>
      </c>
      <c r="DX51" s="170">
        <f t="shared" si="37"/>
        <v>1</v>
      </c>
      <c r="DY51" s="170">
        <f t="shared" si="37"/>
        <v>1</v>
      </c>
      <c r="DZ51" s="170">
        <f t="shared" si="37"/>
        <v>1</v>
      </c>
      <c r="EA51" s="170">
        <f t="shared" si="37"/>
        <v>1</v>
      </c>
      <c r="EB51" s="170">
        <f t="shared" si="37"/>
        <v>1</v>
      </c>
      <c r="EC51" s="170">
        <f t="shared" si="37"/>
        <v>1</v>
      </c>
      <c r="ED51" s="170">
        <f t="shared" si="37"/>
        <v>1</v>
      </c>
      <c r="EE51" s="170">
        <f t="shared" si="35"/>
        <v>1</v>
      </c>
      <c r="EF51" s="170">
        <f t="shared" si="35"/>
        <v>1</v>
      </c>
      <c r="EG51" s="170">
        <f t="shared" si="31"/>
        <v>0</v>
      </c>
    </row>
    <row r="52" spans="20:137" x14ac:dyDescent="0.25">
      <c r="T52" s="5"/>
      <c r="U52" s="13"/>
      <c r="V52" s="5"/>
      <c r="W52" s="5" t="str">
        <f t="shared" si="2"/>
        <v/>
      </c>
      <c r="X52" s="5"/>
      <c r="Y52" s="5"/>
      <c r="Z52" s="5"/>
      <c r="AP52" s="24"/>
      <c r="AQ52" s="24"/>
      <c r="AR52" s="24"/>
      <c r="AS52" s="24"/>
      <c r="AT52" s="24"/>
      <c r="AU52" s="24"/>
      <c r="AV52" s="24"/>
      <c r="AW52" s="24"/>
      <c r="AX52" s="24"/>
      <c r="AY52" s="24"/>
      <c r="AZ52" s="24"/>
      <c r="BA52" s="24"/>
      <c r="BB52" s="24"/>
      <c r="BC52" s="24"/>
      <c r="BD52" s="24"/>
      <c r="BE52" s="24"/>
      <c r="BF52" s="24"/>
      <c r="BG52" s="24"/>
      <c r="BH52" s="24"/>
      <c r="BI52" s="24"/>
      <c r="BJ52" s="24"/>
      <c r="CB52" s="170">
        <f t="shared" si="40"/>
        <v>1</v>
      </c>
      <c r="CC52" s="170">
        <f t="shared" si="40"/>
        <v>1</v>
      </c>
      <c r="CD52" s="170">
        <f t="shared" si="40"/>
        <v>1</v>
      </c>
      <c r="CE52" s="170">
        <f t="shared" si="40"/>
        <v>1</v>
      </c>
      <c r="CF52" s="170">
        <f t="shared" si="40"/>
        <v>1</v>
      </c>
      <c r="CG52" s="170">
        <f t="shared" si="40"/>
        <v>1</v>
      </c>
      <c r="CH52" s="170">
        <f t="shared" si="40"/>
        <v>1</v>
      </c>
      <c r="CI52" s="170">
        <f t="shared" si="40"/>
        <v>1</v>
      </c>
      <c r="CJ52" s="170">
        <f t="shared" si="40"/>
        <v>1</v>
      </c>
      <c r="CK52" s="170">
        <f t="shared" si="40"/>
        <v>1</v>
      </c>
      <c r="CL52" s="170">
        <f t="shared" si="40"/>
        <v>1</v>
      </c>
      <c r="CM52" s="170">
        <f t="shared" si="40"/>
        <v>1</v>
      </c>
      <c r="CN52" s="170">
        <f t="shared" si="40"/>
        <v>1</v>
      </c>
      <c r="CO52" s="170">
        <f t="shared" si="40"/>
        <v>1</v>
      </c>
      <c r="CP52" s="170">
        <f t="shared" si="40"/>
        <v>1</v>
      </c>
      <c r="CQ52" s="170">
        <f t="shared" si="38"/>
        <v>1</v>
      </c>
      <c r="CR52" s="170">
        <f t="shared" si="38"/>
        <v>1</v>
      </c>
      <c r="CS52" s="170">
        <f t="shared" si="38"/>
        <v>1</v>
      </c>
      <c r="CT52" s="170">
        <f t="shared" si="38"/>
        <v>1</v>
      </c>
      <c r="CU52" s="170">
        <f t="shared" si="38"/>
        <v>1</v>
      </c>
      <c r="DA52" s="170">
        <v>3</v>
      </c>
      <c r="DB52" s="32" t="str">
        <f t="shared" si="41"/>
        <v xml:space="preserve"> </v>
      </c>
      <c r="DD52" s="170">
        <f t="shared" si="17"/>
        <v>1</v>
      </c>
      <c r="DE52" s="170">
        <v>50</v>
      </c>
      <c r="DI52" s="172"/>
      <c r="DL52" s="170">
        <f t="shared" si="12"/>
        <v>0</v>
      </c>
      <c r="DM52" s="170">
        <f t="shared" si="32"/>
        <v>1</v>
      </c>
      <c r="DN52" s="170">
        <f t="shared" si="33"/>
        <v>1</v>
      </c>
      <c r="DO52" s="170">
        <f t="shared" si="36"/>
        <v>1</v>
      </c>
      <c r="DP52" s="170">
        <f t="shared" si="36"/>
        <v>1</v>
      </c>
      <c r="DQ52" s="170">
        <f t="shared" si="36"/>
        <v>1</v>
      </c>
      <c r="DR52" s="170">
        <f t="shared" si="34"/>
        <v>1</v>
      </c>
      <c r="DS52" s="170">
        <f t="shared" si="34"/>
        <v>1</v>
      </c>
      <c r="DT52" s="170">
        <f t="shared" si="34"/>
        <v>1</v>
      </c>
      <c r="DU52" s="170">
        <f t="shared" si="34"/>
        <v>1</v>
      </c>
      <c r="DV52" s="170">
        <f t="shared" si="37"/>
        <v>1</v>
      </c>
      <c r="DW52" s="170">
        <f t="shared" si="37"/>
        <v>1</v>
      </c>
      <c r="DX52" s="170">
        <f t="shared" si="37"/>
        <v>1</v>
      </c>
      <c r="DY52" s="170">
        <f t="shared" si="37"/>
        <v>1</v>
      </c>
      <c r="DZ52" s="170">
        <f t="shared" si="37"/>
        <v>1</v>
      </c>
      <c r="EA52" s="170">
        <f t="shared" si="37"/>
        <v>1</v>
      </c>
      <c r="EB52" s="170">
        <f t="shared" si="37"/>
        <v>1</v>
      </c>
      <c r="EC52" s="170">
        <f t="shared" si="37"/>
        <v>1</v>
      </c>
      <c r="ED52" s="170">
        <f t="shared" si="37"/>
        <v>1</v>
      </c>
      <c r="EE52" s="170">
        <f t="shared" si="35"/>
        <v>1</v>
      </c>
      <c r="EF52" s="170">
        <f t="shared" si="35"/>
        <v>1</v>
      </c>
      <c r="EG52" s="170">
        <f t="shared" si="31"/>
        <v>0</v>
      </c>
    </row>
    <row r="53" spans="20:137" x14ac:dyDescent="0.25">
      <c r="T53" s="5"/>
      <c r="U53" s="13"/>
      <c r="V53" s="5"/>
      <c r="W53" s="5" t="str">
        <f t="shared" si="2"/>
        <v/>
      </c>
      <c r="X53" s="5"/>
      <c r="Y53" s="5"/>
      <c r="Z53" s="5"/>
      <c r="AP53" s="24"/>
      <c r="AQ53" s="24"/>
      <c r="AR53" s="24"/>
      <c r="AS53" s="24"/>
      <c r="AT53" s="24"/>
      <c r="AU53" s="24"/>
      <c r="AV53" s="24"/>
      <c r="AW53" s="24"/>
      <c r="AX53" s="24"/>
      <c r="AY53" s="24"/>
      <c r="AZ53" s="24"/>
      <c r="BA53" s="24"/>
      <c r="BB53" s="24"/>
      <c r="BC53" s="24"/>
      <c r="BD53" s="24"/>
      <c r="BE53" s="24"/>
      <c r="BF53" s="24"/>
      <c r="BG53" s="24"/>
      <c r="BH53" s="24"/>
      <c r="BI53" s="24"/>
      <c r="BJ53" s="24"/>
      <c r="CB53" s="170">
        <f t="shared" si="40"/>
        <v>1</v>
      </c>
      <c r="CC53" s="170">
        <f t="shared" si="40"/>
        <v>1</v>
      </c>
      <c r="CD53" s="170">
        <f t="shared" si="40"/>
        <v>1</v>
      </c>
      <c r="CE53" s="170">
        <f t="shared" si="40"/>
        <v>1</v>
      </c>
      <c r="CF53" s="170">
        <f t="shared" si="40"/>
        <v>1</v>
      </c>
      <c r="CG53" s="170">
        <f t="shared" si="40"/>
        <v>1</v>
      </c>
      <c r="CH53" s="170">
        <f t="shared" si="40"/>
        <v>1</v>
      </c>
      <c r="CI53" s="170">
        <f t="shared" si="40"/>
        <v>1</v>
      </c>
      <c r="CJ53" s="170">
        <f t="shared" si="40"/>
        <v>1</v>
      </c>
      <c r="CK53" s="170">
        <f t="shared" si="40"/>
        <v>1</v>
      </c>
      <c r="CL53" s="170">
        <f t="shared" si="40"/>
        <v>1</v>
      </c>
      <c r="CM53" s="170">
        <f t="shared" si="40"/>
        <v>1</v>
      </c>
      <c r="CN53" s="170">
        <f t="shared" si="40"/>
        <v>1</v>
      </c>
      <c r="CO53" s="170">
        <f t="shared" si="40"/>
        <v>1</v>
      </c>
      <c r="CP53" s="170">
        <f t="shared" si="40"/>
        <v>1</v>
      </c>
      <c r="CQ53" s="170">
        <f t="shared" si="38"/>
        <v>1</v>
      </c>
      <c r="CR53" s="170">
        <f t="shared" si="38"/>
        <v>1</v>
      </c>
      <c r="CS53" s="170">
        <f t="shared" si="38"/>
        <v>1</v>
      </c>
      <c r="CT53" s="170">
        <f t="shared" si="38"/>
        <v>1</v>
      </c>
      <c r="CU53" s="170">
        <f t="shared" si="38"/>
        <v>1</v>
      </c>
      <c r="DA53" s="170">
        <v>4</v>
      </c>
      <c r="DB53" s="32" t="str">
        <f t="shared" si="41"/>
        <v xml:space="preserve"> </v>
      </c>
      <c r="DD53" s="170">
        <f t="shared" si="17"/>
        <v>1</v>
      </c>
      <c r="DE53" s="170">
        <v>51</v>
      </c>
      <c r="DI53" s="172"/>
      <c r="DL53" s="170">
        <f t="shared" si="12"/>
        <v>0</v>
      </c>
      <c r="DM53" s="170">
        <f t="shared" si="32"/>
        <v>1</v>
      </c>
      <c r="DN53" s="170">
        <f t="shared" si="33"/>
        <v>1</v>
      </c>
      <c r="DO53" s="170">
        <f t="shared" si="36"/>
        <v>1</v>
      </c>
      <c r="DP53" s="170">
        <f t="shared" si="36"/>
        <v>1</v>
      </c>
      <c r="DQ53" s="170">
        <f t="shared" si="36"/>
        <v>1</v>
      </c>
      <c r="DR53" s="170">
        <f t="shared" si="34"/>
        <v>1</v>
      </c>
      <c r="DS53" s="170">
        <f t="shared" si="34"/>
        <v>1</v>
      </c>
      <c r="DT53" s="170">
        <f t="shared" si="34"/>
        <v>1</v>
      </c>
      <c r="DU53" s="170">
        <f t="shared" si="34"/>
        <v>1</v>
      </c>
      <c r="DV53" s="170">
        <f t="shared" si="37"/>
        <v>1</v>
      </c>
      <c r="DW53" s="170">
        <f t="shared" si="37"/>
        <v>1</v>
      </c>
      <c r="DX53" s="170">
        <f t="shared" si="37"/>
        <v>1</v>
      </c>
      <c r="DY53" s="170">
        <f t="shared" si="37"/>
        <v>1</v>
      </c>
      <c r="DZ53" s="170">
        <f t="shared" si="37"/>
        <v>1</v>
      </c>
      <c r="EA53" s="170">
        <f t="shared" si="37"/>
        <v>1</v>
      </c>
      <c r="EB53" s="170">
        <f t="shared" si="37"/>
        <v>1</v>
      </c>
      <c r="EC53" s="170">
        <f t="shared" si="37"/>
        <v>1</v>
      </c>
      <c r="ED53" s="170">
        <f t="shared" si="37"/>
        <v>1</v>
      </c>
      <c r="EE53" s="170">
        <f t="shared" si="35"/>
        <v>1</v>
      </c>
      <c r="EF53" s="170">
        <f t="shared" si="35"/>
        <v>1</v>
      </c>
      <c r="EG53" s="170">
        <f t="shared" si="31"/>
        <v>0</v>
      </c>
    </row>
    <row r="54" spans="20:137" x14ac:dyDescent="0.25">
      <c r="T54" s="5"/>
      <c r="U54" s="13"/>
      <c r="V54" s="5"/>
      <c r="W54" s="5" t="str">
        <f t="shared" si="2"/>
        <v/>
      </c>
      <c r="X54" s="5"/>
      <c r="Y54" s="5"/>
      <c r="Z54" s="5"/>
      <c r="AP54" s="24"/>
      <c r="AQ54" s="24"/>
      <c r="AR54" s="24"/>
      <c r="AS54" s="24"/>
      <c r="AT54" s="24"/>
      <c r="AU54" s="24"/>
      <c r="AV54" s="24"/>
      <c r="AW54" s="24"/>
      <c r="AX54" s="24"/>
      <c r="AY54" s="24"/>
      <c r="AZ54" s="24"/>
      <c r="BA54" s="24"/>
      <c r="BB54" s="24"/>
      <c r="BC54" s="24"/>
      <c r="BD54" s="24"/>
      <c r="BE54" s="24"/>
      <c r="BF54" s="24"/>
      <c r="BG54" s="24"/>
      <c r="BH54" s="24"/>
      <c r="BI54" s="24"/>
      <c r="BJ54" s="24"/>
      <c r="CB54" s="170">
        <f t="shared" si="40"/>
        <v>1</v>
      </c>
      <c r="CC54" s="170">
        <f t="shared" si="40"/>
        <v>1</v>
      </c>
      <c r="CD54" s="170">
        <f t="shared" si="40"/>
        <v>1</v>
      </c>
      <c r="CE54" s="170">
        <f t="shared" si="40"/>
        <v>1</v>
      </c>
      <c r="CF54" s="170">
        <f t="shared" si="40"/>
        <v>1</v>
      </c>
      <c r="CG54" s="170">
        <f t="shared" si="40"/>
        <v>1</v>
      </c>
      <c r="CH54" s="170">
        <f t="shared" si="40"/>
        <v>1</v>
      </c>
      <c r="CI54" s="170">
        <f t="shared" si="40"/>
        <v>1</v>
      </c>
      <c r="CJ54" s="170">
        <f t="shared" si="40"/>
        <v>1</v>
      </c>
      <c r="CK54" s="170">
        <f t="shared" si="40"/>
        <v>1</v>
      </c>
      <c r="CL54" s="170">
        <f t="shared" si="40"/>
        <v>1</v>
      </c>
      <c r="CM54" s="170">
        <f t="shared" si="40"/>
        <v>1</v>
      </c>
      <c r="CN54" s="170">
        <f t="shared" si="40"/>
        <v>1</v>
      </c>
      <c r="CO54" s="170">
        <f t="shared" si="40"/>
        <v>1</v>
      </c>
      <c r="CP54" s="170">
        <f t="shared" si="40"/>
        <v>1</v>
      </c>
      <c r="CQ54" s="170">
        <f t="shared" si="38"/>
        <v>1</v>
      </c>
      <c r="CR54" s="170">
        <f t="shared" si="38"/>
        <v>1</v>
      </c>
      <c r="CS54" s="170">
        <f t="shared" si="38"/>
        <v>1</v>
      </c>
      <c r="CT54" s="170">
        <f t="shared" si="38"/>
        <v>1</v>
      </c>
      <c r="CU54" s="170">
        <f t="shared" si="38"/>
        <v>1</v>
      </c>
      <c r="DA54" s="170">
        <v>5</v>
      </c>
      <c r="DB54" s="32" t="str">
        <f t="shared" si="41"/>
        <v xml:space="preserve"> </v>
      </c>
      <c r="DD54" s="170">
        <f t="shared" si="17"/>
        <v>1</v>
      </c>
      <c r="DE54" s="170">
        <v>52</v>
      </c>
      <c r="DI54" s="172"/>
      <c r="DL54" s="170">
        <f t="shared" si="12"/>
        <v>0</v>
      </c>
      <c r="DM54" s="170">
        <f t="shared" si="32"/>
        <v>1</v>
      </c>
      <c r="DN54" s="170">
        <f t="shared" si="33"/>
        <v>1</v>
      </c>
      <c r="DO54" s="170">
        <f t="shared" si="36"/>
        <v>1</v>
      </c>
      <c r="DP54" s="170">
        <f t="shared" si="36"/>
        <v>1</v>
      </c>
      <c r="DQ54" s="170">
        <f t="shared" si="36"/>
        <v>1</v>
      </c>
      <c r="DR54" s="170">
        <f t="shared" si="34"/>
        <v>1</v>
      </c>
      <c r="DS54" s="170">
        <f t="shared" si="34"/>
        <v>1</v>
      </c>
      <c r="DT54" s="170">
        <f t="shared" si="34"/>
        <v>1</v>
      </c>
      <c r="DU54" s="170">
        <f t="shared" si="34"/>
        <v>1</v>
      </c>
      <c r="DV54" s="170">
        <f t="shared" si="37"/>
        <v>1</v>
      </c>
      <c r="DW54" s="170">
        <f t="shared" si="37"/>
        <v>1</v>
      </c>
      <c r="DX54" s="170">
        <f t="shared" si="37"/>
        <v>1</v>
      </c>
      <c r="DY54" s="170">
        <f t="shared" si="37"/>
        <v>1</v>
      </c>
      <c r="DZ54" s="170">
        <f t="shared" si="37"/>
        <v>1</v>
      </c>
      <c r="EA54" s="170">
        <f t="shared" si="37"/>
        <v>1</v>
      </c>
      <c r="EB54" s="170">
        <f t="shared" si="37"/>
        <v>1</v>
      </c>
      <c r="EC54" s="170">
        <f t="shared" si="37"/>
        <v>1</v>
      </c>
      <c r="ED54" s="170">
        <f t="shared" si="37"/>
        <v>1</v>
      </c>
      <c r="EE54" s="170">
        <f t="shared" si="35"/>
        <v>1</v>
      </c>
      <c r="EF54" s="170">
        <f t="shared" si="35"/>
        <v>1</v>
      </c>
      <c r="EG54" s="170">
        <f t="shared" si="31"/>
        <v>0</v>
      </c>
    </row>
    <row r="55" spans="20:137" x14ac:dyDescent="0.25">
      <c r="T55" s="5"/>
      <c r="U55" s="13"/>
      <c r="V55" s="5"/>
      <c r="W55" s="5" t="str">
        <f t="shared" si="2"/>
        <v/>
      </c>
      <c r="X55" s="5"/>
      <c r="Y55" s="5"/>
      <c r="Z55" s="5"/>
      <c r="AP55" s="24"/>
      <c r="AQ55" s="24"/>
      <c r="AR55" s="24"/>
      <c r="AS55" s="24"/>
      <c r="AT55" s="24"/>
      <c r="AU55" s="24"/>
      <c r="AV55" s="24"/>
      <c r="AW55" s="24"/>
      <c r="AX55" s="24"/>
      <c r="AY55" s="24"/>
      <c r="AZ55" s="24"/>
      <c r="BA55" s="24"/>
      <c r="BB55" s="24"/>
      <c r="BC55" s="24"/>
      <c r="BD55" s="24"/>
      <c r="BE55" s="24"/>
      <c r="BF55" s="24"/>
      <c r="BG55" s="24"/>
      <c r="BH55" s="24"/>
      <c r="BI55" s="24"/>
      <c r="BJ55" s="24"/>
      <c r="CB55" s="170">
        <f t="shared" si="40"/>
        <v>1</v>
      </c>
      <c r="CC55" s="170">
        <f t="shared" si="40"/>
        <v>1</v>
      </c>
      <c r="CD55" s="170">
        <f t="shared" si="40"/>
        <v>1</v>
      </c>
      <c r="CE55" s="170">
        <f t="shared" si="40"/>
        <v>1</v>
      </c>
      <c r="CF55" s="170">
        <f t="shared" si="40"/>
        <v>1</v>
      </c>
      <c r="CG55" s="170">
        <f t="shared" si="40"/>
        <v>1</v>
      </c>
      <c r="CH55" s="170">
        <f t="shared" si="40"/>
        <v>1</v>
      </c>
      <c r="CI55" s="170">
        <f t="shared" si="40"/>
        <v>1</v>
      </c>
      <c r="CJ55" s="170">
        <f t="shared" si="40"/>
        <v>1</v>
      </c>
      <c r="CK55" s="170">
        <f t="shared" si="40"/>
        <v>1</v>
      </c>
      <c r="CL55" s="170">
        <f t="shared" si="40"/>
        <v>1</v>
      </c>
      <c r="CM55" s="170">
        <f t="shared" si="40"/>
        <v>1</v>
      </c>
      <c r="CN55" s="170">
        <f t="shared" si="40"/>
        <v>1</v>
      </c>
      <c r="CO55" s="170">
        <f t="shared" si="40"/>
        <v>1</v>
      </c>
      <c r="CP55" s="170">
        <f t="shared" si="40"/>
        <v>1</v>
      </c>
      <c r="CQ55" s="170">
        <f t="shared" si="38"/>
        <v>1</v>
      </c>
      <c r="CR55" s="170">
        <f t="shared" si="38"/>
        <v>1</v>
      </c>
      <c r="CS55" s="170">
        <f t="shared" si="38"/>
        <v>1</v>
      </c>
      <c r="CT55" s="170">
        <f t="shared" si="38"/>
        <v>1</v>
      </c>
      <c r="CU55" s="170">
        <f t="shared" si="38"/>
        <v>1</v>
      </c>
      <c r="DA55" s="170">
        <v>6</v>
      </c>
      <c r="DB55" s="32" t="str">
        <f t="shared" si="41"/>
        <v xml:space="preserve"> </v>
      </c>
      <c r="DD55" s="170">
        <f t="shared" si="17"/>
        <v>1</v>
      </c>
      <c r="DE55" s="170">
        <v>53</v>
      </c>
      <c r="DI55" s="172"/>
      <c r="DL55" s="170">
        <f t="shared" si="12"/>
        <v>0</v>
      </c>
      <c r="DM55" s="170">
        <f t="shared" si="32"/>
        <v>1</v>
      </c>
      <c r="DN55" s="170">
        <f t="shared" si="33"/>
        <v>1</v>
      </c>
      <c r="DO55" s="170">
        <f t="shared" si="36"/>
        <v>1</v>
      </c>
      <c r="DP55" s="170">
        <f t="shared" si="36"/>
        <v>1</v>
      </c>
      <c r="DQ55" s="170">
        <f t="shared" si="36"/>
        <v>1</v>
      </c>
      <c r="DR55" s="170">
        <f t="shared" si="34"/>
        <v>1</v>
      </c>
      <c r="DS55" s="170">
        <f t="shared" si="34"/>
        <v>1</v>
      </c>
      <c r="DT55" s="170">
        <f t="shared" si="34"/>
        <v>1</v>
      </c>
      <c r="DU55" s="170">
        <f t="shared" si="34"/>
        <v>1</v>
      </c>
      <c r="DV55" s="170">
        <f t="shared" si="37"/>
        <v>1</v>
      </c>
      <c r="DW55" s="170">
        <f t="shared" si="37"/>
        <v>1</v>
      </c>
      <c r="DX55" s="170">
        <f t="shared" si="37"/>
        <v>1</v>
      </c>
      <c r="DY55" s="170">
        <f t="shared" si="37"/>
        <v>1</v>
      </c>
      <c r="DZ55" s="170">
        <f t="shared" si="37"/>
        <v>1</v>
      </c>
      <c r="EA55" s="170">
        <f t="shared" si="37"/>
        <v>1</v>
      </c>
      <c r="EB55" s="170">
        <f t="shared" si="37"/>
        <v>1</v>
      </c>
      <c r="EC55" s="170">
        <f t="shared" si="37"/>
        <v>1</v>
      </c>
      <c r="ED55" s="170">
        <f t="shared" si="37"/>
        <v>1</v>
      </c>
      <c r="EE55" s="170">
        <f t="shared" si="35"/>
        <v>1</v>
      </c>
      <c r="EF55" s="170">
        <f t="shared" si="35"/>
        <v>1</v>
      </c>
      <c r="EG55" s="170">
        <f t="shared" si="31"/>
        <v>0</v>
      </c>
    </row>
    <row r="56" spans="20:137" x14ac:dyDescent="0.25">
      <c r="T56" s="5"/>
      <c r="U56" s="13"/>
      <c r="V56" s="5"/>
      <c r="W56" s="5" t="str">
        <f t="shared" si="2"/>
        <v/>
      </c>
      <c r="X56" s="5"/>
      <c r="Y56" s="5"/>
      <c r="Z56" s="5"/>
      <c r="AP56" s="24"/>
      <c r="AQ56" s="24"/>
      <c r="AR56" s="24"/>
      <c r="AS56" s="24"/>
      <c r="AT56" s="24"/>
      <c r="AU56" s="24"/>
      <c r="AV56" s="24"/>
      <c r="AW56" s="24"/>
      <c r="AX56" s="24"/>
      <c r="AY56" s="24"/>
      <c r="AZ56" s="24"/>
      <c r="BA56" s="24"/>
      <c r="BB56" s="24"/>
      <c r="BC56" s="24"/>
      <c r="BD56" s="24"/>
      <c r="BE56" s="24"/>
      <c r="BF56" s="24"/>
      <c r="BG56" s="24"/>
      <c r="BH56" s="24"/>
      <c r="BI56" s="24"/>
      <c r="BJ56" s="24"/>
      <c r="CB56" s="170">
        <f t="shared" si="40"/>
        <v>1</v>
      </c>
      <c r="CC56" s="170">
        <f t="shared" si="40"/>
        <v>1</v>
      </c>
      <c r="CD56" s="170">
        <f t="shared" si="40"/>
        <v>1</v>
      </c>
      <c r="CE56" s="170">
        <f t="shared" si="40"/>
        <v>1</v>
      </c>
      <c r="CF56" s="170">
        <f t="shared" si="40"/>
        <v>1</v>
      </c>
      <c r="CG56" s="170">
        <f t="shared" si="40"/>
        <v>1</v>
      </c>
      <c r="CH56" s="170">
        <f t="shared" si="40"/>
        <v>1</v>
      </c>
      <c r="CI56" s="170">
        <f t="shared" si="40"/>
        <v>1</v>
      </c>
      <c r="CJ56" s="170">
        <f t="shared" si="40"/>
        <v>1</v>
      </c>
      <c r="CK56" s="170">
        <f t="shared" si="40"/>
        <v>1</v>
      </c>
      <c r="CL56" s="170">
        <f t="shared" si="40"/>
        <v>1</v>
      </c>
      <c r="CM56" s="170">
        <f t="shared" si="40"/>
        <v>1</v>
      </c>
      <c r="CN56" s="170">
        <f t="shared" si="40"/>
        <v>1</v>
      </c>
      <c r="CO56" s="170">
        <f t="shared" si="40"/>
        <v>1</v>
      </c>
      <c r="CP56" s="170">
        <f t="shared" si="40"/>
        <v>1</v>
      </c>
      <c r="CQ56" s="170">
        <f t="shared" si="38"/>
        <v>1</v>
      </c>
      <c r="CR56" s="170">
        <f t="shared" si="38"/>
        <v>1</v>
      </c>
      <c r="CS56" s="170">
        <f t="shared" si="38"/>
        <v>1</v>
      </c>
      <c r="CT56" s="170">
        <f t="shared" si="38"/>
        <v>1</v>
      </c>
      <c r="CU56" s="170">
        <f t="shared" si="38"/>
        <v>1</v>
      </c>
      <c r="DA56" s="170">
        <v>7</v>
      </c>
      <c r="DB56" s="32" t="str">
        <f t="shared" si="41"/>
        <v xml:space="preserve"> </v>
      </c>
      <c r="DD56" s="170">
        <f t="shared" si="17"/>
        <v>1</v>
      </c>
      <c r="DE56" s="170">
        <v>54</v>
      </c>
      <c r="DI56" s="172"/>
      <c r="DL56" s="170">
        <f t="shared" si="12"/>
        <v>0</v>
      </c>
      <c r="DM56" s="170">
        <f t="shared" si="32"/>
        <v>1</v>
      </c>
      <c r="DN56" s="170">
        <f t="shared" si="33"/>
        <v>1</v>
      </c>
      <c r="DO56" s="170">
        <f t="shared" si="36"/>
        <v>1</v>
      </c>
      <c r="DP56" s="170">
        <f t="shared" si="36"/>
        <v>1</v>
      </c>
      <c r="DQ56" s="170">
        <f t="shared" si="36"/>
        <v>1</v>
      </c>
      <c r="DR56" s="170">
        <f t="shared" si="34"/>
        <v>1</v>
      </c>
      <c r="DS56" s="170">
        <f t="shared" si="34"/>
        <v>1</v>
      </c>
      <c r="DT56" s="170">
        <f t="shared" si="34"/>
        <v>1</v>
      </c>
      <c r="DU56" s="170">
        <f t="shared" si="34"/>
        <v>1</v>
      </c>
      <c r="DV56" s="170">
        <f t="shared" si="37"/>
        <v>1</v>
      </c>
      <c r="DW56" s="170">
        <f t="shared" si="37"/>
        <v>1</v>
      </c>
      <c r="DX56" s="170">
        <f t="shared" si="37"/>
        <v>1</v>
      </c>
      <c r="DY56" s="170">
        <f t="shared" si="37"/>
        <v>1</v>
      </c>
      <c r="DZ56" s="170">
        <f t="shared" si="37"/>
        <v>1</v>
      </c>
      <c r="EA56" s="170">
        <f t="shared" si="37"/>
        <v>1</v>
      </c>
      <c r="EB56" s="170">
        <f t="shared" si="37"/>
        <v>1</v>
      </c>
      <c r="EC56" s="170">
        <f t="shared" si="37"/>
        <v>1</v>
      </c>
      <c r="ED56" s="170">
        <f t="shared" si="37"/>
        <v>1</v>
      </c>
      <c r="EE56" s="170">
        <f t="shared" si="35"/>
        <v>1</v>
      </c>
      <c r="EF56" s="170">
        <f t="shared" si="35"/>
        <v>1</v>
      </c>
      <c r="EG56" s="170">
        <f t="shared" si="31"/>
        <v>0</v>
      </c>
    </row>
    <row r="57" spans="20:137" x14ac:dyDescent="0.25">
      <c r="T57" s="5"/>
      <c r="U57" s="13"/>
      <c r="V57" s="5"/>
      <c r="W57" s="5" t="str">
        <f t="shared" si="2"/>
        <v/>
      </c>
      <c r="X57" s="5"/>
      <c r="Y57" s="5"/>
      <c r="Z57" s="5"/>
      <c r="AP57" s="24"/>
      <c r="AQ57" s="24"/>
      <c r="AR57" s="24"/>
      <c r="AS57" s="24"/>
      <c r="AT57" s="24"/>
      <c r="AU57" s="24"/>
      <c r="AV57" s="24"/>
      <c r="AW57" s="24"/>
      <c r="AX57" s="24"/>
      <c r="AY57" s="24"/>
      <c r="AZ57" s="24"/>
      <c r="BA57" s="24"/>
      <c r="BB57" s="24"/>
      <c r="BC57" s="24"/>
      <c r="BD57" s="24"/>
      <c r="BE57" s="24"/>
      <c r="BF57" s="24"/>
      <c r="BG57" s="24"/>
      <c r="BH57" s="24"/>
      <c r="BI57" s="24"/>
      <c r="BJ57" s="24"/>
      <c r="CB57" s="170">
        <f t="shared" si="40"/>
        <v>1</v>
      </c>
      <c r="CC57" s="170">
        <f t="shared" si="40"/>
        <v>1</v>
      </c>
      <c r="CD57" s="170">
        <f t="shared" si="40"/>
        <v>1</v>
      </c>
      <c r="CE57" s="170">
        <f t="shared" si="40"/>
        <v>1</v>
      </c>
      <c r="CF57" s="170">
        <f t="shared" si="40"/>
        <v>1</v>
      </c>
      <c r="CG57" s="170">
        <f t="shared" si="40"/>
        <v>1</v>
      </c>
      <c r="CH57" s="170">
        <f t="shared" si="40"/>
        <v>1</v>
      </c>
      <c r="CI57" s="170">
        <f t="shared" si="40"/>
        <v>1</v>
      </c>
      <c r="CJ57" s="170">
        <f t="shared" si="40"/>
        <v>1</v>
      </c>
      <c r="CK57" s="170">
        <f t="shared" si="40"/>
        <v>1</v>
      </c>
      <c r="CL57" s="170">
        <f t="shared" si="40"/>
        <v>1</v>
      </c>
      <c r="CM57" s="170">
        <f t="shared" si="40"/>
        <v>1</v>
      </c>
      <c r="CN57" s="170">
        <f t="shared" si="40"/>
        <v>1</v>
      </c>
      <c r="CO57" s="170">
        <f t="shared" si="40"/>
        <v>1</v>
      </c>
      <c r="CP57" s="170">
        <f t="shared" si="40"/>
        <v>1</v>
      </c>
      <c r="CQ57" s="170">
        <f t="shared" si="38"/>
        <v>1</v>
      </c>
      <c r="CR57" s="170">
        <f t="shared" si="38"/>
        <v>1</v>
      </c>
      <c r="CS57" s="170">
        <f t="shared" si="38"/>
        <v>1</v>
      </c>
      <c r="CT57" s="170">
        <f t="shared" si="38"/>
        <v>1</v>
      </c>
      <c r="CU57" s="170">
        <f t="shared" si="38"/>
        <v>1</v>
      </c>
      <c r="DA57" s="170">
        <v>8</v>
      </c>
      <c r="DB57" s="32" t="str">
        <f t="shared" si="41"/>
        <v xml:space="preserve"> </v>
      </c>
      <c r="DD57" s="170">
        <f t="shared" si="17"/>
        <v>1</v>
      </c>
      <c r="DE57" s="170">
        <v>55</v>
      </c>
      <c r="DI57" s="172"/>
      <c r="DL57" s="170">
        <f t="shared" si="12"/>
        <v>0</v>
      </c>
      <c r="DM57" s="170">
        <f t="shared" si="32"/>
        <v>1</v>
      </c>
      <c r="DN57" s="170">
        <f t="shared" si="33"/>
        <v>1</v>
      </c>
      <c r="DO57" s="170">
        <f t="shared" si="36"/>
        <v>1</v>
      </c>
      <c r="DP57" s="170">
        <f t="shared" si="36"/>
        <v>1</v>
      </c>
      <c r="DQ57" s="170">
        <f t="shared" si="36"/>
        <v>1</v>
      </c>
      <c r="DR57" s="170">
        <f t="shared" si="34"/>
        <v>1</v>
      </c>
      <c r="DS57" s="170">
        <f t="shared" si="34"/>
        <v>1</v>
      </c>
      <c r="DT57" s="170">
        <f t="shared" si="34"/>
        <v>1</v>
      </c>
      <c r="DU57" s="170">
        <f t="shared" si="34"/>
        <v>1</v>
      </c>
      <c r="DV57" s="170">
        <f t="shared" si="37"/>
        <v>1</v>
      </c>
      <c r="DW57" s="170">
        <f t="shared" si="37"/>
        <v>1</v>
      </c>
      <c r="DX57" s="170">
        <f t="shared" si="37"/>
        <v>1</v>
      </c>
      <c r="DY57" s="170">
        <f t="shared" si="37"/>
        <v>1</v>
      </c>
      <c r="DZ57" s="170">
        <f t="shared" si="37"/>
        <v>1</v>
      </c>
      <c r="EA57" s="170">
        <f t="shared" si="37"/>
        <v>1</v>
      </c>
      <c r="EB57" s="170">
        <f t="shared" si="37"/>
        <v>1</v>
      </c>
      <c r="EC57" s="170">
        <f t="shared" si="37"/>
        <v>1</v>
      </c>
      <c r="ED57" s="170">
        <f t="shared" si="37"/>
        <v>1</v>
      </c>
      <c r="EE57" s="170">
        <f t="shared" si="35"/>
        <v>1</v>
      </c>
      <c r="EF57" s="170">
        <f t="shared" si="35"/>
        <v>1</v>
      </c>
      <c r="EG57" s="170">
        <f t="shared" si="31"/>
        <v>0</v>
      </c>
    </row>
    <row r="58" spans="20:137" x14ac:dyDescent="0.25">
      <c r="T58" s="5"/>
      <c r="U58" s="13"/>
      <c r="V58" s="5"/>
      <c r="W58" s="5" t="str">
        <f t="shared" si="2"/>
        <v/>
      </c>
      <c r="X58" s="5"/>
      <c r="Y58" s="5"/>
      <c r="Z58" s="5"/>
      <c r="AP58" s="24"/>
      <c r="AQ58" s="24"/>
      <c r="AR58" s="24"/>
      <c r="AS58" s="24"/>
      <c r="AT58" s="24"/>
      <c r="AU58" s="24"/>
      <c r="AV58" s="24"/>
      <c r="AW58" s="24"/>
      <c r="AX58" s="24"/>
      <c r="AY58" s="24"/>
      <c r="AZ58" s="24"/>
      <c r="BA58" s="24"/>
      <c r="BB58" s="24"/>
      <c r="BC58" s="24"/>
      <c r="BD58" s="24"/>
      <c r="BE58" s="24"/>
      <c r="BF58" s="24"/>
      <c r="BG58" s="24"/>
      <c r="BH58" s="24"/>
      <c r="BI58" s="24"/>
      <c r="BJ58" s="24"/>
      <c r="CB58" s="170">
        <f t="shared" si="40"/>
        <v>1</v>
      </c>
      <c r="CC58" s="170">
        <f t="shared" si="40"/>
        <v>1</v>
      </c>
      <c r="CD58" s="170">
        <f t="shared" si="40"/>
        <v>1</v>
      </c>
      <c r="CE58" s="170">
        <f t="shared" si="40"/>
        <v>1</v>
      </c>
      <c r="CF58" s="170">
        <f t="shared" si="40"/>
        <v>1</v>
      </c>
      <c r="CG58" s="170">
        <f t="shared" si="40"/>
        <v>1</v>
      </c>
      <c r="CH58" s="170">
        <f t="shared" si="40"/>
        <v>1</v>
      </c>
      <c r="CI58" s="170">
        <f t="shared" si="40"/>
        <v>1</v>
      </c>
      <c r="CJ58" s="170">
        <f t="shared" si="40"/>
        <v>1</v>
      </c>
      <c r="CK58" s="170">
        <f t="shared" si="40"/>
        <v>1</v>
      </c>
      <c r="CL58" s="170">
        <f t="shared" si="40"/>
        <v>1</v>
      </c>
      <c r="CM58" s="170">
        <f t="shared" si="40"/>
        <v>1</v>
      </c>
      <c r="CN58" s="170">
        <f t="shared" si="40"/>
        <v>1</v>
      </c>
      <c r="CO58" s="170">
        <f t="shared" si="40"/>
        <v>1</v>
      </c>
      <c r="CP58" s="170">
        <f t="shared" si="40"/>
        <v>1</v>
      </c>
      <c r="CQ58" s="170">
        <f t="shared" si="38"/>
        <v>1</v>
      </c>
      <c r="CR58" s="170">
        <f t="shared" si="38"/>
        <v>1</v>
      </c>
      <c r="CS58" s="170">
        <f t="shared" si="38"/>
        <v>1</v>
      </c>
      <c r="CT58" s="170">
        <f t="shared" si="38"/>
        <v>1</v>
      </c>
      <c r="CU58" s="170">
        <f t="shared" si="38"/>
        <v>1</v>
      </c>
      <c r="DA58" s="170">
        <v>9</v>
      </c>
      <c r="DB58" s="32" t="str">
        <f t="shared" si="41"/>
        <v xml:space="preserve"> </v>
      </c>
      <c r="DD58" s="170">
        <f t="shared" si="17"/>
        <v>1</v>
      </c>
      <c r="DE58" s="170">
        <v>56</v>
      </c>
      <c r="DI58" s="172"/>
      <c r="DL58" s="170">
        <f t="shared" si="12"/>
        <v>0</v>
      </c>
      <c r="DM58" s="170">
        <f t="shared" si="32"/>
        <v>1</v>
      </c>
      <c r="DN58" s="170">
        <f t="shared" si="33"/>
        <v>1</v>
      </c>
      <c r="DO58" s="170">
        <f t="shared" si="36"/>
        <v>1</v>
      </c>
      <c r="DP58" s="170">
        <f t="shared" si="36"/>
        <v>1</v>
      </c>
      <c r="DQ58" s="170">
        <f t="shared" si="36"/>
        <v>1</v>
      </c>
      <c r="DR58" s="170">
        <f t="shared" si="34"/>
        <v>1</v>
      </c>
      <c r="DS58" s="170">
        <f t="shared" si="34"/>
        <v>1</v>
      </c>
      <c r="DT58" s="170">
        <f t="shared" si="34"/>
        <v>1</v>
      </c>
      <c r="DU58" s="170">
        <f t="shared" si="34"/>
        <v>1</v>
      </c>
      <c r="DV58" s="170">
        <f t="shared" si="37"/>
        <v>1</v>
      </c>
      <c r="DW58" s="170">
        <f t="shared" si="37"/>
        <v>1</v>
      </c>
      <c r="DX58" s="170">
        <f t="shared" si="37"/>
        <v>1</v>
      </c>
      <c r="DY58" s="170">
        <f t="shared" si="37"/>
        <v>1</v>
      </c>
      <c r="DZ58" s="170">
        <f t="shared" si="37"/>
        <v>1</v>
      </c>
      <c r="EA58" s="170">
        <f t="shared" si="37"/>
        <v>1</v>
      </c>
      <c r="EB58" s="170">
        <f t="shared" si="37"/>
        <v>1</v>
      </c>
      <c r="EC58" s="170">
        <f t="shared" si="37"/>
        <v>1</v>
      </c>
      <c r="ED58" s="170">
        <f t="shared" si="37"/>
        <v>1</v>
      </c>
      <c r="EE58" s="170">
        <f t="shared" si="35"/>
        <v>1</v>
      </c>
      <c r="EF58" s="170">
        <f t="shared" si="35"/>
        <v>1</v>
      </c>
      <c r="EG58" s="170">
        <f t="shared" si="31"/>
        <v>0</v>
      </c>
    </row>
    <row r="59" spans="20:137" x14ac:dyDescent="0.25">
      <c r="T59" s="5"/>
      <c r="U59" s="13"/>
      <c r="V59" s="5"/>
      <c r="W59" s="5" t="str">
        <f t="shared" si="2"/>
        <v/>
      </c>
      <c r="X59" s="5"/>
      <c r="Y59" s="5"/>
      <c r="Z59" s="5"/>
      <c r="AP59" s="24"/>
      <c r="AQ59" s="24"/>
      <c r="AR59" s="24"/>
      <c r="AS59" s="24"/>
      <c r="AT59" s="24"/>
      <c r="AU59" s="24"/>
      <c r="AV59" s="24"/>
      <c r="AW59" s="24"/>
      <c r="AX59" s="24"/>
      <c r="AY59" s="24"/>
      <c r="AZ59" s="24"/>
      <c r="BA59" s="24"/>
      <c r="BB59" s="24"/>
      <c r="BC59" s="24"/>
      <c r="BD59" s="24"/>
      <c r="BE59" s="24"/>
      <c r="BF59" s="24"/>
      <c r="BG59" s="24"/>
      <c r="BH59" s="24"/>
      <c r="BI59" s="24"/>
      <c r="BJ59" s="24"/>
      <c r="CB59" s="170">
        <f t="shared" si="40"/>
        <v>1</v>
      </c>
      <c r="CC59" s="170">
        <f t="shared" si="40"/>
        <v>1</v>
      </c>
      <c r="CD59" s="170">
        <f t="shared" si="40"/>
        <v>1</v>
      </c>
      <c r="CE59" s="170">
        <f t="shared" si="40"/>
        <v>1</v>
      </c>
      <c r="CF59" s="170">
        <f t="shared" si="40"/>
        <v>1</v>
      </c>
      <c r="CG59" s="170">
        <f t="shared" si="40"/>
        <v>1</v>
      </c>
      <c r="CH59" s="170">
        <f t="shared" si="40"/>
        <v>1</v>
      </c>
      <c r="CI59" s="170">
        <f t="shared" si="40"/>
        <v>1</v>
      </c>
      <c r="CJ59" s="170">
        <f t="shared" si="40"/>
        <v>1</v>
      </c>
      <c r="CK59" s="170">
        <f t="shared" si="40"/>
        <v>1</v>
      </c>
      <c r="CL59" s="170">
        <f t="shared" si="40"/>
        <v>1</v>
      </c>
      <c r="CM59" s="170">
        <f t="shared" si="40"/>
        <v>1</v>
      </c>
      <c r="CN59" s="170">
        <f t="shared" si="40"/>
        <v>1</v>
      </c>
      <c r="CO59" s="170">
        <f t="shared" si="40"/>
        <v>1</v>
      </c>
      <c r="CP59" s="170">
        <f t="shared" si="40"/>
        <v>1</v>
      </c>
      <c r="CQ59" s="170">
        <f t="shared" si="38"/>
        <v>1</v>
      </c>
      <c r="CR59" s="170">
        <f t="shared" si="38"/>
        <v>1</v>
      </c>
      <c r="CS59" s="170">
        <f t="shared" si="38"/>
        <v>1</v>
      </c>
      <c r="CT59" s="170">
        <f t="shared" si="38"/>
        <v>1</v>
      </c>
      <c r="CU59" s="170">
        <f t="shared" si="38"/>
        <v>1</v>
      </c>
      <c r="DA59" s="170">
        <v>10</v>
      </c>
      <c r="DB59" s="32" t="str">
        <f t="shared" si="41"/>
        <v xml:space="preserve"> </v>
      </c>
      <c r="DD59" s="170">
        <f t="shared" si="17"/>
        <v>1</v>
      </c>
      <c r="DE59" s="170">
        <v>57</v>
      </c>
      <c r="DI59" s="172"/>
      <c r="DL59" s="170">
        <f t="shared" si="12"/>
        <v>0</v>
      </c>
      <c r="DM59" s="170">
        <f t="shared" si="32"/>
        <v>1</v>
      </c>
      <c r="DN59" s="170">
        <f t="shared" si="33"/>
        <v>1</v>
      </c>
      <c r="DO59" s="170">
        <f t="shared" si="36"/>
        <v>1</v>
      </c>
      <c r="DP59" s="170">
        <f t="shared" si="36"/>
        <v>1</v>
      </c>
      <c r="DQ59" s="170">
        <f t="shared" si="36"/>
        <v>1</v>
      </c>
      <c r="DR59" s="170">
        <f t="shared" si="34"/>
        <v>1</v>
      </c>
      <c r="DS59" s="170">
        <f t="shared" si="34"/>
        <v>1</v>
      </c>
      <c r="DT59" s="170">
        <f t="shared" si="34"/>
        <v>1</v>
      </c>
      <c r="DU59" s="170">
        <f t="shared" si="34"/>
        <v>1</v>
      </c>
      <c r="DV59" s="170">
        <f t="shared" si="37"/>
        <v>1</v>
      </c>
      <c r="DW59" s="170">
        <f t="shared" si="37"/>
        <v>1</v>
      </c>
      <c r="DX59" s="170">
        <f t="shared" si="37"/>
        <v>1</v>
      </c>
      <c r="DY59" s="170">
        <f t="shared" si="37"/>
        <v>1</v>
      </c>
      <c r="DZ59" s="170">
        <f t="shared" si="37"/>
        <v>1</v>
      </c>
      <c r="EA59" s="170">
        <f t="shared" si="37"/>
        <v>1</v>
      </c>
      <c r="EB59" s="170">
        <f t="shared" si="37"/>
        <v>1</v>
      </c>
      <c r="EC59" s="170">
        <f t="shared" si="37"/>
        <v>1</v>
      </c>
      <c r="ED59" s="170">
        <f t="shared" si="37"/>
        <v>1</v>
      </c>
      <c r="EE59" s="170">
        <f t="shared" si="35"/>
        <v>1</v>
      </c>
      <c r="EF59" s="170">
        <f t="shared" si="35"/>
        <v>1</v>
      </c>
      <c r="EG59" s="170">
        <f t="shared" si="31"/>
        <v>0</v>
      </c>
    </row>
    <row r="60" spans="20:137" x14ac:dyDescent="0.25">
      <c r="T60" s="5"/>
      <c r="U60" s="13"/>
      <c r="V60" s="5"/>
      <c r="W60" s="5" t="str">
        <f t="shared" si="2"/>
        <v/>
      </c>
      <c r="X60" s="5"/>
      <c r="Y60" s="5"/>
      <c r="Z60" s="5"/>
      <c r="AP60" s="24"/>
      <c r="AQ60" s="24"/>
      <c r="AR60" s="24"/>
      <c r="AS60" s="24"/>
      <c r="AT60" s="24"/>
      <c r="AU60" s="24"/>
      <c r="AV60" s="24"/>
      <c r="AW60" s="24"/>
      <c r="AX60" s="24"/>
      <c r="AY60" s="24"/>
      <c r="AZ60" s="24"/>
      <c r="BA60" s="24"/>
      <c r="BB60" s="24"/>
      <c r="BC60" s="24"/>
      <c r="BD60" s="24"/>
      <c r="BE60" s="24"/>
      <c r="BF60" s="24"/>
      <c r="BG60" s="24"/>
      <c r="BH60" s="24"/>
      <c r="BI60" s="24"/>
      <c r="BJ60" s="24"/>
      <c r="CB60" s="170">
        <f t="shared" si="40"/>
        <v>1</v>
      </c>
      <c r="CC60" s="170">
        <f t="shared" si="40"/>
        <v>1</v>
      </c>
      <c r="CD60" s="170">
        <f t="shared" si="40"/>
        <v>1</v>
      </c>
      <c r="CE60" s="170">
        <f t="shared" si="40"/>
        <v>1</v>
      </c>
      <c r="CF60" s="170">
        <f t="shared" si="40"/>
        <v>1</v>
      </c>
      <c r="CG60" s="170">
        <f t="shared" si="40"/>
        <v>1</v>
      </c>
      <c r="CH60" s="170">
        <f t="shared" si="40"/>
        <v>1</v>
      </c>
      <c r="CI60" s="170">
        <f t="shared" si="40"/>
        <v>1</v>
      </c>
      <c r="CJ60" s="170">
        <f t="shared" si="40"/>
        <v>1</v>
      </c>
      <c r="CK60" s="170">
        <f t="shared" si="40"/>
        <v>1</v>
      </c>
      <c r="CL60" s="170">
        <f t="shared" si="40"/>
        <v>1</v>
      </c>
      <c r="CM60" s="170">
        <f t="shared" si="40"/>
        <v>1</v>
      </c>
      <c r="CN60" s="170">
        <f t="shared" si="40"/>
        <v>1</v>
      </c>
      <c r="CO60" s="170">
        <f t="shared" si="40"/>
        <v>1</v>
      </c>
      <c r="CP60" s="170">
        <f t="shared" si="40"/>
        <v>1</v>
      </c>
      <c r="CQ60" s="170">
        <f t="shared" si="38"/>
        <v>1</v>
      </c>
      <c r="CR60" s="170">
        <f t="shared" si="38"/>
        <v>1</v>
      </c>
      <c r="CS60" s="170">
        <f t="shared" si="38"/>
        <v>1</v>
      </c>
      <c r="CT60" s="170">
        <f t="shared" si="38"/>
        <v>1</v>
      </c>
      <c r="CU60" s="170">
        <f t="shared" si="38"/>
        <v>1</v>
      </c>
      <c r="DA60" s="170">
        <v>11</v>
      </c>
      <c r="DB60" s="32" t="str">
        <f t="shared" si="41"/>
        <v xml:space="preserve"> </v>
      </c>
      <c r="DD60" s="170">
        <f t="shared" si="17"/>
        <v>1</v>
      </c>
      <c r="DE60" s="170">
        <v>58</v>
      </c>
      <c r="DI60" s="172"/>
      <c r="DL60" s="170">
        <f t="shared" si="12"/>
        <v>0</v>
      </c>
      <c r="DM60" s="170">
        <f t="shared" si="32"/>
        <v>1</v>
      </c>
      <c r="DN60" s="170">
        <f t="shared" si="33"/>
        <v>1</v>
      </c>
      <c r="DO60" s="170">
        <f t="shared" si="36"/>
        <v>1</v>
      </c>
      <c r="DP60" s="170">
        <f t="shared" si="36"/>
        <v>1</v>
      </c>
      <c r="DQ60" s="170">
        <f t="shared" si="36"/>
        <v>1</v>
      </c>
      <c r="DR60" s="170">
        <f t="shared" si="34"/>
        <v>1</v>
      </c>
      <c r="DS60" s="170">
        <f t="shared" si="34"/>
        <v>1</v>
      </c>
      <c r="DT60" s="170">
        <f t="shared" si="34"/>
        <v>1</v>
      </c>
      <c r="DU60" s="170">
        <f t="shared" si="34"/>
        <v>1</v>
      </c>
      <c r="DV60" s="170">
        <f t="shared" si="37"/>
        <v>1</v>
      </c>
      <c r="DW60" s="170">
        <f t="shared" si="37"/>
        <v>1</v>
      </c>
      <c r="DX60" s="170">
        <f t="shared" si="37"/>
        <v>1</v>
      </c>
      <c r="DY60" s="170">
        <f t="shared" si="37"/>
        <v>1</v>
      </c>
      <c r="DZ60" s="170">
        <f t="shared" si="37"/>
        <v>1</v>
      </c>
      <c r="EA60" s="170">
        <f t="shared" si="37"/>
        <v>1</v>
      </c>
      <c r="EB60" s="170">
        <f t="shared" si="37"/>
        <v>1</v>
      </c>
      <c r="EC60" s="170">
        <f t="shared" si="37"/>
        <v>1</v>
      </c>
      <c r="ED60" s="170">
        <f t="shared" si="37"/>
        <v>1</v>
      </c>
      <c r="EE60" s="170">
        <f t="shared" si="35"/>
        <v>1</v>
      </c>
      <c r="EF60" s="170">
        <f t="shared" si="35"/>
        <v>1</v>
      </c>
      <c r="EG60" s="170">
        <f t="shared" si="31"/>
        <v>0</v>
      </c>
    </row>
    <row r="61" spans="20:137" x14ac:dyDescent="0.25">
      <c r="T61" s="5"/>
      <c r="U61" s="13"/>
      <c r="V61" s="5"/>
      <c r="W61" s="5" t="str">
        <f t="shared" si="2"/>
        <v/>
      </c>
      <c r="X61" s="5"/>
      <c r="Y61" s="5"/>
      <c r="Z61" s="5"/>
      <c r="AP61" s="24"/>
      <c r="AQ61" s="24"/>
      <c r="AR61" s="24"/>
      <c r="AS61" s="24"/>
      <c r="AT61" s="24"/>
      <c r="AU61" s="24"/>
      <c r="AV61" s="24"/>
      <c r="AW61" s="24"/>
      <c r="AX61" s="24"/>
      <c r="AY61" s="24"/>
      <c r="AZ61" s="24"/>
      <c r="BA61" s="24"/>
      <c r="BB61" s="24"/>
      <c r="BC61" s="24"/>
      <c r="BD61" s="24"/>
      <c r="BE61" s="24"/>
      <c r="BF61" s="24"/>
      <c r="BG61" s="24"/>
      <c r="BH61" s="24"/>
      <c r="BI61" s="24"/>
      <c r="BJ61" s="24"/>
      <c r="CB61" s="170">
        <f t="shared" si="40"/>
        <v>1</v>
      </c>
      <c r="CC61" s="170">
        <f t="shared" si="40"/>
        <v>1</v>
      </c>
      <c r="CD61" s="170">
        <f t="shared" si="40"/>
        <v>1</v>
      </c>
      <c r="CE61" s="170">
        <f t="shared" si="40"/>
        <v>1</v>
      </c>
      <c r="CF61" s="170">
        <f t="shared" si="40"/>
        <v>1</v>
      </c>
      <c r="CG61" s="170">
        <f t="shared" si="40"/>
        <v>1</v>
      </c>
      <c r="CH61" s="170">
        <f t="shared" si="40"/>
        <v>1</v>
      </c>
      <c r="CI61" s="170">
        <f t="shared" si="40"/>
        <v>1</v>
      </c>
      <c r="CJ61" s="170">
        <f t="shared" si="40"/>
        <v>1</v>
      </c>
      <c r="CK61" s="170">
        <f t="shared" si="40"/>
        <v>1</v>
      </c>
      <c r="CL61" s="170">
        <f t="shared" si="40"/>
        <v>1</v>
      </c>
      <c r="CM61" s="170">
        <f t="shared" si="40"/>
        <v>1</v>
      </c>
      <c r="CN61" s="170">
        <f t="shared" si="40"/>
        <v>1</v>
      </c>
      <c r="CO61" s="170">
        <f t="shared" si="40"/>
        <v>1</v>
      </c>
      <c r="CP61" s="170">
        <f t="shared" si="40"/>
        <v>1</v>
      </c>
      <c r="CQ61" s="170">
        <f t="shared" si="38"/>
        <v>1</v>
      </c>
      <c r="CR61" s="170">
        <f t="shared" si="38"/>
        <v>1</v>
      </c>
      <c r="CS61" s="170">
        <f t="shared" si="38"/>
        <v>1</v>
      </c>
      <c r="CT61" s="170">
        <f t="shared" si="38"/>
        <v>1</v>
      </c>
      <c r="CU61" s="170">
        <f t="shared" si="38"/>
        <v>1</v>
      </c>
      <c r="DA61" s="170">
        <v>12</v>
      </c>
      <c r="DB61" s="32" t="str">
        <f t="shared" si="41"/>
        <v xml:space="preserve"> </v>
      </c>
      <c r="DD61" s="170">
        <f t="shared" si="17"/>
        <v>1</v>
      </c>
      <c r="DE61" s="170">
        <v>59</v>
      </c>
      <c r="DI61" s="172"/>
      <c r="DL61" s="170">
        <f t="shared" si="12"/>
        <v>0</v>
      </c>
      <c r="DM61" s="170">
        <f t="shared" si="32"/>
        <v>1</v>
      </c>
      <c r="DN61" s="170">
        <f t="shared" si="33"/>
        <v>1</v>
      </c>
      <c r="DO61" s="170">
        <f t="shared" si="36"/>
        <v>1</v>
      </c>
      <c r="DP61" s="170">
        <f t="shared" si="36"/>
        <v>1</v>
      </c>
      <c r="DQ61" s="170">
        <f t="shared" si="36"/>
        <v>1</v>
      </c>
      <c r="DR61" s="170">
        <f t="shared" si="34"/>
        <v>1</v>
      </c>
      <c r="DS61" s="170">
        <f t="shared" si="34"/>
        <v>1</v>
      </c>
      <c r="DT61" s="170">
        <f t="shared" si="34"/>
        <v>1</v>
      </c>
      <c r="DU61" s="170">
        <f t="shared" si="34"/>
        <v>1</v>
      </c>
      <c r="DV61" s="170">
        <f t="shared" si="37"/>
        <v>1</v>
      </c>
      <c r="DW61" s="170">
        <f t="shared" si="37"/>
        <v>1</v>
      </c>
      <c r="DX61" s="170">
        <f t="shared" si="37"/>
        <v>1</v>
      </c>
      <c r="DY61" s="170">
        <f t="shared" si="37"/>
        <v>1</v>
      </c>
      <c r="DZ61" s="170">
        <f t="shared" si="37"/>
        <v>1</v>
      </c>
      <c r="EA61" s="170">
        <f t="shared" si="37"/>
        <v>1</v>
      </c>
      <c r="EB61" s="170">
        <f t="shared" si="37"/>
        <v>1</v>
      </c>
      <c r="EC61" s="170">
        <f t="shared" si="37"/>
        <v>1</v>
      </c>
      <c r="ED61" s="170">
        <f t="shared" si="37"/>
        <v>1</v>
      </c>
      <c r="EE61" s="170">
        <f t="shared" si="35"/>
        <v>1</v>
      </c>
      <c r="EF61" s="170">
        <f t="shared" si="35"/>
        <v>1</v>
      </c>
      <c r="EG61" s="170">
        <f t="shared" si="31"/>
        <v>0</v>
      </c>
    </row>
    <row r="62" spans="20:137" x14ac:dyDescent="0.25">
      <c r="T62" s="5"/>
      <c r="U62" s="13"/>
      <c r="V62" s="5"/>
      <c r="W62" s="5" t="str">
        <f t="shared" si="2"/>
        <v/>
      </c>
      <c r="X62" s="5"/>
      <c r="Y62" s="5"/>
      <c r="Z62" s="5"/>
      <c r="AP62" s="24"/>
      <c r="AQ62" s="24"/>
      <c r="AR62" s="24"/>
      <c r="AS62" s="24"/>
      <c r="AT62" s="24"/>
      <c r="AU62" s="24"/>
      <c r="AV62" s="24"/>
      <c r="AW62" s="24"/>
      <c r="AX62" s="24"/>
      <c r="AY62" s="24"/>
      <c r="AZ62" s="24"/>
      <c r="BA62" s="24"/>
      <c r="BB62" s="24"/>
      <c r="BC62" s="24"/>
      <c r="BD62" s="24"/>
      <c r="BE62" s="24"/>
      <c r="BF62" s="24"/>
      <c r="BG62" s="24"/>
      <c r="BH62" s="24"/>
      <c r="BI62" s="24"/>
      <c r="BJ62" s="24"/>
      <c r="CB62" s="170">
        <f t="shared" si="40"/>
        <v>1</v>
      </c>
      <c r="CC62" s="170">
        <f t="shared" si="40"/>
        <v>1</v>
      </c>
      <c r="CD62" s="170">
        <f t="shared" si="40"/>
        <v>1</v>
      </c>
      <c r="CE62" s="170">
        <f t="shared" si="40"/>
        <v>1</v>
      </c>
      <c r="CF62" s="170">
        <f t="shared" si="40"/>
        <v>1</v>
      </c>
      <c r="CG62" s="170">
        <f t="shared" si="40"/>
        <v>1</v>
      </c>
      <c r="CH62" s="170">
        <f t="shared" si="40"/>
        <v>1</v>
      </c>
      <c r="CI62" s="170">
        <f t="shared" si="40"/>
        <v>1</v>
      </c>
      <c r="CJ62" s="170">
        <f t="shared" si="40"/>
        <v>1</v>
      </c>
      <c r="CK62" s="170">
        <f t="shared" si="40"/>
        <v>1</v>
      </c>
      <c r="CL62" s="170">
        <f t="shared" si="40"/>
        <v>1</v>
      </c>
      <c r="CM62" s="170">
        <f t="shared" si="40"/>
        <v>1</v>
      </c>
      <c r="CN62" s="170">
        <f t="shared" si="40"/>
        <v>1</v>
      </c>
      <c r="CO62" s="170">
        <f t="shared" si="40"/>
        <v>1</v>
      </c>
      <c r="CP62" s="170">
        <f t="shared" si="40"/>
        <v>1</v>
      </c>
      <c r="CQ62" s="170">
        <f t="shared" si="38"/>
        <v>1</v>
      </c>
      <c r="CR62" s="170">
        <f t="shared" si="38"/>
        <v>1</v>
      </c>
      <c r="CS62" s="170">
        <f t="shared" si="38"/>
        <v>1</v>
      </c>
      <c r="CT62" s="170">
        <f t="shared" si="38"/>
        <v>1</v>
      </c>
      <c r="CU62" s="170">
        <f t="shared" si="38"/>
        <v>1</v>
      </c>
      <c r="DB62" s="196" t="str">
        <f>IF(DB49="","","----")</f>
        <v/>
      </c>
      <c r="DD62" s="170">
        <f t="shared" si="17"/>
        <v>1</v>
      </c>
      <c r="DE62" s="170">
        <v>60</v>
      </c>
      <c r="DI62" s="172"/>
      <c r="DL62" s="170">
        <f t="shared" si="12"/>
        <v>0</v>
      </c>
      <c r="DM62" s="170">
        <f t="shared" si="32"/>
        <v>1</v>
      </c>
      <c r="DN62" s="170">
        <f t="shared" si="33"/>
        <v>1</v>
      </c>
      <c r="DO62" s="170">
        <f t="shared" si="36"/>
        <v>1</v>
      </c>
      <c r="DP62" s="170">
        <f t="shared" si="36"/>
        <v>1</v>
      </c>
      <c r="DQ62" s="170">
        <f t="shared" si="36"/>
        <v>1</v>
      </c>
      <c r="DR62" s="170">
        <f t="shared" si="34"/>
        <v>1</v>
      </c>
      <c r="DS62" s="170">
        <f t="shared" si="34"/>
        <v>1</v>
      </c>
      <c r="DT62" s="170">
        <f t="shared" si="34"/>
        <v>1</v>
      </c>
      <c r="DU62" s="170">
        <f t="shared" si="34"/>
        <v>1</v>
      </c>
      <c r="DV62" s="170">
        <f t="shared" si="37"/>
        <v>1</v>
      </c>
      <c r="DW62" s="170">
        <f t="shared" si="37"/>
        <v>1</v>
      </c>
      <c r="DX62" s="170">
        <f t="shared" si="37"/>
        <v>1</v>
      </c>
      <c r="DY62" s="170">
        <f t="shared" si="37"/>
        <v>1</v>
      </c>
      <c r="DZ62" s="170">
        <f t="shared" si="37"/>
        <v>1</v>
      </c>
      <c r="EA62" s="170">
        <f t="shared" si="37"/>
        <v>1</v>
      </c>
      <c r="EB62" s="170">
        <f t="shared" si="37"/>
        <v>1</v>
      </c>
      <c r="EC62" s="170">
        <f t="shared" si="37"/>
        <v>1</v>
      </c>
      <c r="ED62" s="170">
        <f t="shared" si="37"/>
        <v>1</v>
      </c>
      <c r="EE62" s="170">
        <f t="shared" si="35"/>
        <v>1</v>
      </c>
      <c r="EF62" s="170">
        <f t="shared" si="35"/>
        <v>1</v>
      </c>
      <c r="EG62" s="170">
        <f t="shared" si="31"/>
        <v>0</v>
      </c>
    </row>
    <row r="63" spans="20:137" x14ac:dyDescent="0.25">
      <c r="T63" s="5"/>
      <c r="U63" s="13"/>
      <c r="V63" s="5"/>
      <c r="W63" s="5" t="str">
        <f t="shared" si="2"/>
        <v/>
      </c>
      <c r="X63" s="5"/>
      <c r="Y63" s="5"/>
      <c r="Z63" s="5"/>
      <c r="AP63" s="24"/>
      <c r="AQ63" s="24"/>
      <c r="AR63" s="24"/>
      <c r="AS63" s="24"/>
      <c r="AT63" s="24"/>
      <c r="AU63" s="24"/>
      <c r="AV63" s="24"/>
      <c r="AW63" s="24"/>
      <c r="AX63" s="24"/>
      <c r="AY63" s="24"/>
      <c r="AZ63" s="24"/>
      <c r="BA63" s="24"/>
      <c r="BB63" s="24"/>
      <c r="BC63" s="24"/>
      <c r="BD63" s="24"/>
      <c r="BE63" s="24"/>
      <c r="BF63" s="24"/>
      <c r="BG63" s="24"/>
      <c r="BH63" s="24"/>
      <c r="BI63" s="24"/>
      <c r="BJ63" s="24"/>
      <c r="CB63" s="170">
        <f t="shared" si="40"/>
        <v>1</v>
      </c>
      <c r="CC63" s="170">
        <f t="shared" si="40"/>
        <v>1</v>
      </c>
      <c r="CD63" s="170">
        <f t="shared" si="40"/>
        <v>1</v>
      </c>
      <c r="CE63" s="170">
        <f t="shared" si="40"/>
        <v>1</v>
      </c>
      <c r="CF63" s="170">
        <f t="shared" si="40"/>
        <v>1</v>
      </c>
      <c r="CG63" s="170">
        <f t="shared" si="40"/>
        <v>1</v>
      </c>
      <c r="CH63" s="170">
        <f t="shared" si="40"/>
        <v>1</v>
      </c>
      <c r="CI63" s="170">
        <f t="shared" si="40"/>
        <v>1</v>
      </c>
      <c r="CJ63" s="170">
        <f t="shared" si="40"/>
        <v>1</v>
      </c>
      <c r="CK63" s="170">
        <f t="shared" si="40"/>
        <v>1</v>
      </c>
      <c r="CL63" s="170">
        <f t="shared" si="40"/>
        <v>1</v>
      </c>
      <c r="CM63" s="170">
        <f t="shared" si="40"/>
        <v>1</v>
      </c>
      <c r="CN63" s="170">
        <f t="shared" si="40"/>
        <v>1</v>
      </c>
      <c r="CO63" s="170">
        <f t="shared" si="40"/>
        <v>1</v>
      </c>
      <c r="CP63" s="170">
        <f t="shared" si="40"/>
        <v>1</v>
      </c>
      <c r="CQ63" s="170">
        <f t="shared" si="38"/>
        <v>1</v>
      </c>
      <c r="CR63" s="170">
        <f t="shared" si="38"/>
        <v>1</v>
      </c>
      <c r="CS63" s="170">
        <f t="shared" si="38"/>
        <v>1</v>
      </c>
      <c r="CT63" s="170">
        <f t="shared" si="38"/>
        <v>1</v>
      </c>
      <c r="CU63" s="170">
        <f t="shared" si="38"/>
        <v>1</v>
      </c>
      <c r="DA63" s="170"/>
      <c r="DB63" s="32" t="str">
        <f>IF(DB64="","",CONCATENATE("Warband ",CZ64," ",DG63))</f>
        <v/>
      </c>
      <c r="DD63" s="170">
        <f t="shared" si="17"/>
        <v>1</v>
      </c>
      <c r="DE63" s="170">
        <v>61</v>
      </c>
      <c r="DG63" s="49" t="str">
        <f>CONCATENATE("   ",DH63,"/",DI63,IF(DH63&gt;DI63," !",""))</f>
        <v xml:space="preserve">   0/12</v>
      </c>
      <c r="DH63" s="170">
        <f t="shared" ref="DH63" si="42">INDEX($CB$1:$CU$1,CZ64)+DJ63</f>
        <v>0</v>
      </c>
      <c r="DI63" s="172">
        <f>12</f>
        <v>12</v>
      </c>
      <c r="DL63" s="170">
        <f t="shared" si="12"/>
        <v>0</v>
      </c>
      <c r="DM63" s="170">
        <f t="shared" si="32"/>
        <v>1</v>
      </c>
      <c r="DN63" s="170">
        <f t="shared" si="33"/>
        <v>1</v>
      </c>
      <c r="DO63" s="170">
        <f t="shared" si="36"/>
        <v>1</v>
      </c>
      <c r="DP63" s="170">
        <f t="shared" si="36"/>
        <v>1</v>
      </c>
      <c r="DQ63" s="170">
        <f t="shared" si="36"/>
        <v>1</v>
      </c>
      <c r="DR63" s="170">
        <f t="shared" si="34"/>
        <v>1</v>
      </c>
      <c r="DS63" s="170">
        <f t="shared" si="34"/>
        <v>1</v>
      </c>
      <c r="DT63" s="170">
        <f t="shared" si="34"/>
        <v>1</v>
      </c>
      <c r="DU63" s="170">
        <f t="shared" si="34"/>
        <v>1</v>
      </c>
      <c r="DV63" s="170">
        <f t="shared" si="37"/>
        <v>1</v>
      </c>
      <c r="DW63" s="170">
        <f t="shared" si="37"/>
        <v>1</v>
      </c>
      <c r="DX63" s="170">
        <f t="shared" si="37"/>
        <v>1</v>
      </c>
      <c r="DY63" s="170">
        <f t="shared" si="37"/>
        <v>1</v>
      </c>
      <c r="DZ63" s="170">
        <f t="shared" si="37"/>
        <v>1</v>
      </c>
      <c r="EA63" s="170">
        <f t="shared" si="37"/>
        <v>1</v>
      </c>
      <c r="EB63" s="170">
        <f t="shared" si="37"/>
        <v>1</v>
      </c>
      <c r="EC63" s="170">
        <f t="shared" si="37"/>
        <v>1</v>
      </c>
      <c r="ED63" s="170">
        <f t="shared" si="37"/>
        <v>1</v>
      </c>
      <c r="EE63" s="170">
        <f t="shared" si="35"/>
        <v>1</v>
      </c>
      <c r="EF63" s="170">
        <f t="shared" si="35"/>
        <v>1</v>
      </c>
      <c r="EG63" s="170">
        <f t="shared" si="31"/>
        <v>0</v>
      </c>
    </row>
    <row r="64" spans="20:137" x14ac:dyDescent="0.25">
      <c r="T64" s="5"/>
      <c r="U64" s="13"/>
      <c r="V64" s="5"/>
      <c r="W64" s="5" t="str">
        <f t="shared" si="2"/>
        <v/>
      </c>
      <c r="X64" s="5"/>
      <c r="Y64" s="5"/>
      <c r="Z64" s="5"/>
      <c r="AP64" s="24"/>
      <c r="AQ64" s="24"/>
      <c r="AR64" s="24"/>
      <c r="AS64" s="24"/>
      <c r="AT64" s="24"/>
      <c r="AU64" s="24"/>
      <c r="AV64" s="24"/>
      <c r="AW64" s="24"/>
      <c r="AX64" s="24"/>
      <c r="AY64" s="24"/>
      <c r="AZ64" s="24"/>
      <c r="BA64" s="24"/>
      <c r="BB64" s="24"/>
      <c r="BC64" s="24"/>
      <c r="BD64" s="24"/>
      <c r="BE64" s="24"/>
      <c r="BF64" s="24"/>
      <c r="BG64" s="24"/>
      <c r="BH64" s="24"/>
      <c r="BI64" s="24"/>
      <c r="BJ64" s="24"/>
      <c r="CB64" s="170">
        <f t="shared" si="40"/>
        <v>1</v>
      </c>
      <c r="CC64" s="170">
        <f t="shared" si="40"/>
        <v>1</v>
      </c>
      <c r="CD64" s="170">
        <f t="shared" si="40"/>
        <v>1</v>
      </c>
      <c r="CE64" s="170">
        <f t="shared" si="40"/>
        <v>1</v>
      </c>
      <c r="CF64" s="170">
        <f t="shared" si="40"/>
        <v>1</v>
      </c>
      <c r="CG64" s="170">
        <f t="shared" si="40"/>
        <v>1</v>
      </c>
      <c r="CH64" s="170">
        <f t="shared" si="40"/>
        <v>1</v>
      </c>
      <c r="CI64" s="170">
        <f t="shared" si="40"/>
        <v>1</v>
      </c>
      <c r="CJ64" s="170">
        <f t="shared" si="40"/>
        <v>1</v>
      </c>
      <c r="CK64" s="170">
        <f t="shared" si="40"/>
        <v>1</v>
      </c>
      <c r="CL64" s="170">
        <f t="shared" si="40"/>
        <v>1</v>
      </c>
      <c r="CM64" s="170">
        <f t="shared" si="40"/>
        <v>1</v>
      </c>
      <c r="CN64" s="170">
        <f t="shared" si="40"/>
        <v>1</v>
      </c>
      <c r="CO64" s="170">
        <f t="shared" si="40"/>
        <v>1</v>
      </c>
      <c r="CP64" s="170">
        <f t="shared" si="40"/>
        <v>1</v>
      </c>
      <c r="CQ64" s="170">
        <f t="shared" si="40"/>
        <v>1</v>
      </c>
      <c r="CR64" s="170">
        <f t="shared" ref="CR64:CU79" si="43">IF(BG63="",CR63,CR63+1)</f>
        <v>1</v>
      </c>
      <c r="CS64" s="170">
        <f t="shared" si="43"/>
        <v>1</v>
      </c>
      <c r="CT64" s="170">
        <f t="shared" si="43"/>
        <v>1</v>
      </c>
      <c r="CU64" s="170">
        <f t="shared" si="43"/>
        <v>1</v>
      </c>
      <c r="CZ64" s="170">
        <v>5</v>
      </c>
      <c r="DA64" s="170" t="s">
        <v>278</v>
      </c>
      <c r="DB64" s="32" t="str">
        <f>T(LOOKUP(CZ64,$DM$1:$EF$1,$DM$2:$EF$2))</f>
        <v/>
      </c>
      <c r="DD64" s="170">
        <f t="shared" si="17"/>
        <v>1</v>
      </c>
      <c r="DE64" s="170">
        <v>62</v>
      </c>
      <c r="DI64" s="172"/>
      <c r="DL64" s="170">
        <f t="shared" si="12"/>
        <v>0</v>
      </c>
      <c r="DM64" s="170">
        <f t="shared" si="32"/>
        <v>1</v>
      </c>
      <c r="DN64" s="170">
        <f t="shared" si="33"/>
        <v>1</v>
      </c>
      <c r="DO64" s="170">
        <f t="shared" si="36"/>
        <v>1</v>
      </c>
      <c r="DP64" s="170">
        <f t="shared" si="36"/>
        <v>1</v>
      </c>
      <c r="DQ64" s="170">
        <f t="shared" si="36"/>
        <v>1</v>
      </c>
      <c r="DR64" s="170">
        <f t="shared" si="34"/>
        <v>1</v>
      </c>
      <c r="DS64" s="170">
        <f t="shared" si="34"/>
        <v>1</v>
      </c>
      <c r="DT64" s="170">
        <f t="shared" si="34"/>
        <v>1</v>
      </c>
      <c r="DU64" s="170">
        <f t="shared" si="34"/>
        <v>1</v>
      </c>
      <c r="DV64" s="170">
        <f t="shared" si="37"/>
        <v>1</v>
      </c>
      <c r="DW64" s="170">
        <f t="shared" si="37"/>
        <v>1</v>
      </c>
      <c r="DX64" s="170">
        <f t="shared" si="37"/>
        <v>1</v>
      </c>
      <c r="DY64" s="170">
        <f t="shared" si="37"/>
        <v>1</v>
      </c>
      <c r="DZ64" s="170">
        <f t="shared" si="37"/>
        <v>1</v>
      </c>
      <c r="EA64" s="170">
        <f t="shared" si="37"/>
        <v>1</v>
      </c>
      <c r="EB64" s="170">
        <f t="shared" si="37"/>
        <v>1</v>
      </c>
      <c r="EC64" s="170">
        <f t="shared" si="37"/>
        <v>1</v>
      </c>
      <c r="ED64" s="170">
        <f t="shared" si="37"/>
        <v>1</v>
      </c>
      <c r="EE64" s="170">
        <f t="shared" si="35"/>
        <v>1</v>
      </c>
      <c r="EF64" s="170">
        <f t="shared" si="35"/>
        <v>1</v>
      </c>
      <c r="EG64" s="170">
        <f t="shared" si="31"/>
        <v>0</v>
      </c>
    </row>
    <row r="65" spans="20:137" x14ac:dyDescent="0.25">
      <c r="T65" s="5"/>
      <c r="U65" s="13"/>
      <c r="V65" s="5"/>
      <c r="W65" s="5" t="str">
        <f t="shared" si="2"/>
        <v/>
      </c>
      <c r="X65" s="5"/>
      <c r="Y65" s="5"/>
      <c r="Z65" s="5"/>
      <c r="AP65" s="24"/>
      <c r="AQ65" s="24"/>
      <c r="AR65" s="24"/>
      <c r="AS65" s="24"/>
      <c r="AT65" s="24"/>
      <c r="AU65" s="24"/>
      <c r="AV65" s="24"/>
      <c r="AW65" s="24"/>
      <c r="AX65" s="24"/>
      <c r="AY65" s="24"/>
      <c r="AZ65" s="24"/>
      <c r="BA65" s="24"/>
      <c r="BB65" s="24"/>
      <c r="BC65" s="24"/>
      <c r="BD65" s="24"/>
      <c r="BE65" s="24"/>
      <c r="BF65" s="24"/>
      <c r="BG65" s="24"/>
      <c r="BH65" s="24"/>
      <c r="BI65" s="24"/>
      <c r="BJ65" s="24"/>
      <c r="CB65" s="170">
        <f t="shared" ref="CB65:CQ80" si="44">IF(AQ64="",CB64,CB64+1)</f>
        <v>1</v>
      </c>
      <c r="CC65" s="170">
        <f t="shared" si="44"/>
        <v>1</v>
      </c>
      <c r="CD65" s="170">
        <f t="shared" si="44"/>
        <v>1</v>
      </c>
      <c r="CE65" s="170">
        <f t="shared" si="44"/>
        <v>1</v>
      </c>
      <c r="CF65" s="170">
        <f t="shared" si="44"/>
        <v>1</v>
      </c>
      <c r="CG65" s="170">
        <f t="shared" si="44"/>
        <v>1</v>
      </c>
      <c r="CH65" s="170">
        <f t="shared" si="44"/>
        <v>1</v>
      </c>
      <c r="CI65" s="170">
        <f t="shared" si="44"/>
        <v>1</v>
      </c>
      <c r="CJ65" s="170">
        <f t="shared" si="44"/>
        <v>1</v>
      </c>
      <c r="CK65" s="170">
        <f t="shared" si="44"/>
        <v>1</v>
      </c>
      <c r="CL65" s="170">
        <f t="shared" si="44"/>
        <v>1</v>
      </c>
      <c r="CM65" s="170">
        <f t="shared" si="44"/>
        <v>1</v>
      </c>
      <c r="CN65" s="170">
        <f t="shared" si="44"/>
        <v>1</v>
      </c>
      <c r="CO65" s="170">
        <f t="shared" si="44"/>
        <v>1</v>
      </c>
      <c r="CP65" s="170">
        <f t="shared" si="44"/>
        <v>1</v>
      </c>
      <c r="CQ65" s="170">
        <f t="shared" si="44"/>
        <v>1</v>
      </c>
      <c r="CR65" s="170">
        <f t="shared" si="43"/>
        <v>1</v>
      </c>
      <c r="CS65" s="170">
        <f t="shared" si="43"/>
        <v>1</v>
      </c>
      <c r="CT65" s="170">
        <f t="shared" si="43"/>
        <v>1</v>
      </c>
      <c r="CU65" s="170">
        <f t="shared" si="43"/>
        <v>1</v>
      </c>
      <c r="DA65" s="170">
        <v>1</v>
      </c>
      <c r="DB65" s="32" t="str">
        <f t="shared" ref="DB65:DB76" si="45">T(CONCATENATE(LOOKUP(DA65,CF$3:CF$80,AU$3:AU$80)," ",LOOKUP(DA65,CF$3:CF$80,$CA$3:$CA$80)))</f>
        <v xml:space="preserve"> </v>
      </c>
      <c r="DD65" s="170">
        <f t="shared" si="17"/>
        <v>1</v>
      </c>
      <c r="DE65" s="170">
        <v>63</v>
      </c>
      <c r="DI65" s="172"/>
      <c r="DL65" s="170">
        <f t="shared" si="12"/>
        <v>0</v>
      </c>
      <c r="DM65" s="170">
        <f t="shared" si="32"/>
        <v>1</v>
      </c>
      <c r="DN65" s="170">
        <f t="shared" si="33"/>
        <v>1</v>
      </c>
      <c r="DO65" s="170">
        <f t="shared" si="36"/>
        <v>1</v>
      </c>
      <c r="DP65" s="170">
        <f t="shared" si="36"/>
        <v>1</v>
      </c>
      <c r="DQ65" s="170">
        <f t="shared" si="36"/>
        <v>1</v>
      </c>
      <c r="DR65" s="170">
        <f t="shared" si="34"/>
        <v>1</v>
      </c>
      <c r="DS65" s="170">
        <f t="shared" si="34"/>
        <v>1</v>
      </c>
      <c r="DT65" s="170">
        <f t="shared" si="34"/>
        <v>1</v>
      </c>
      <c r="DU65" s="170">
        <f t="shared" si="34"/>
        <v>1</v>
      </c>
      <c r="DV65" s="170">
        <f t="shared" si="37"/>
        <v>1</v>
      </c>
      <c r="DW65" s="170">
        <f t="shared" si="37"/>
        <v>1</v>
      </c>
      <c r="DX65" s="170">
        <f t="shared" si="37"/>
        <v>1</v>
      </c>
      <c r="DY65" s="170">
        <f t="shared" si="37"/>
        <v>1</v>
      </c>
      <c r="DZ65" s="170">
        <f t="shared" si="37"/>
        <v>1</v>
      </c>
      <c r="EA65" s="170">
        <f t="shared" si="37"/>
        <v>1</v>
      </c>
      <c r="EB65" s="170">
        <f t="shared" si="37"/>
        <v>1</v>
      </c>
      <c r="EC65" s="170">
        <f t="shared" si="37"/>
        <v>1</v>
      </c>
      <c r="ED65" s="170">
        <f t="shared" si="37"/>
        <v>1</v>
      </c>
      <c r="EE65" s="170">
        <f t="shared" si="35"/>
        <v>1</v>
      </c>
      <c r="EF65" s="170">
        <f t="shared" si="35"/>
        <v>1</v>
      </c>
      <c r="EG65" s="170">
        <f t="shared" si="31"/>
        <v>0</v>
      </c>
    </row>
    <row r="66" spans="20:137" x14ac:dyDescent="0.25">
      <c r="T66" s="5"/>
      <c r="U66" s="13"/>
      <c r="V66" s="5"/>
      <c r="W66" s="5" t="str">
        <f t="shared" si="2"/>
        <v/>
      </c>
      <c r="X66" s="5"/>
      <c r="Y66" s="5"/>
      <c r="Z66" s="5"/>
      <c r="AP66" s="24"/>
      <c r="AQ66" s="24"/>
      <c r="AR66" s="24"/>
      <c r="AS66" s="24"/>
      <c r="AT66" s="24"/>
      <c r="AU66" s="24"/>
      <c r="AV66" s="24"/>
      <c r="AW66" s="24"/>
      <c r="AX66" s="24"/>
      <c r="AY66" s="24"/>
      <c r="AZ66" s="24"/>
      <c r="BA66" s="24"/>
      <c r="BB66" s="24"/>
      <c r="BC66" s="24"/>
      <c r="BD66" s="24"/>
      <c r="BE66" s="24"/>
      <c r="BF66" s="24"/>
      <c r="BG66" s="24"/>
      <c r="BH66" s="24"/>
      <c r="BI66" s="24"/>
      <c r="BJ66" s="24"/>
      <c r="CB66" s="170">
        <f t="shared" si="44"/>
        <v>1</v>
      </c>
      <c r="CC66" s="170">
        <f t="shared" si="44"/>
        <v>1</v>
      </c>
      <c r="CD66" s="170">
        <f t="shared" si="44"/>
        <v>1</v>
      </c>
      <c r="CE66" s="170">
        <f t="shared" si="44"/>
        <v>1</v>
      </c>
      <c r="CF66" s="170">
        <f t="shared" si="44"/>
        <v>1</v>
      </c>
      <c r="CG66" s="170">
        <f t="shared" si="44"/>
        <v>1</v>
      </c>
      <c r="CH66" s="170">
        <f t="shared" si="44"/>
        <v>1</v>
      </c>
      <c r="CI66" s="170">
        <f t="shared" si="44"/>
        <v>1</v>
      </c>
      <c r="CJ66" s="170">
        <f t="shared" si="44"/>
        <v>1</v>
      </c>
      <c r="CK66" s="170">
        <f t="shared" si="44"/>
        <v>1</v>
      </c>
      <c r="CL66" s="170">
        <f t="shared" si="44"/>
        <v>1</v>
      </c>
      <c r="CM66" s="170">
        <f t="shared" si="44"/>
        <v>1</v>
      </c>
      <c r="CN66" s="170">
        <f t="shared" si="44"/>
        <v>1</v>
      </c>
      <c r="CO66" s="170">
        <f t="shared" si="44"/>
        <v>1</v>
      </c>
      <c r="CP66" s="170">
        <f t="shared" si="44"/>
        <v>1</v>
      </c>
      <c r="CQ66" s="170">
        <f t="shared" si="44"/>
        <v>1</v>
      </c>
      <c r="CR66" s="170">
        <f t="shared" si="43"/>
        <v>1</v>
      </c>
      <c r="CS66" s="170">
        <f t="shared" si="43"/>
        <v>1</v>
      </c>
      <c r="CT66" s="170">
        <f t="shared" si="43"/>
        <v>1</v>
      </c>
      <c r="CU66" s="170">
        <f t="shared" si="43"/>
        <v>1</v>
      </c>
      <c r="DA66" s="170">
        <v>2</v>
      </c>
      <c r="DB66" s="32" t="str">
        <f t="shared" si="45"/>
        <v xml:space="preserve"> </v>
      </c>
      <c r="DD66" s="170">
        <f t="shared" si="17"/>
        <v>1</v>
      </c>
      <c r="DE66" s="170">
        <v>64</v>
      </c>
      <c r="DI66" s="172"/>
      <c r="DL66" s="170">
        <f t="shared" si="12"/>
        <v>0</v>
      </c>
      <c r="DM66" s="170">
        <f t="shared" si="32"/>
        <v>1</v>
      </c>
      <c r="DN66" s="170">
        <f t="shared" si="33"/>
        <v>1</v>
      </c>
      <c r="DO66" s="170">
        <f t="shared" si="36"/>
        <v>1</v>
      </c>
      <c r="DP66" s="170">
        <f t="shared" si="36"/>
        <v>1</v>
      </c>
      <c r="DQ66" s="170">
        <f t="shared" si="36"/>
        <v>1</v>
      </c>
      <c r="DR66" s="170">
        <f t="shared" si="34"/>
        <v>1</v>
      </c>
      <c r="DS66" s="170">
        <f t="shared" si="34"/>
        <v>1</v>
      </c>
      <c r="DT66" s="170">
        <f t="shared" si="34"/>
        <v>1</v>
      </c>
      <c r="DU66" s="170">
        <f t="shared" si="34"/>
        <v>1</v>
      </c>
      <c r="DV66" s="170">
        <f t="shared" si="37"/>
        <v>1</v>
      </c>
      <c r="DW66" s="170">
        <f t="shared" si="37"/>
        <v>1</v>
      </c>
      <c r="DX66" s="170">
        <f t="shared" si="37"/>
        <v>1</v>
      </c>
      <c r="DY66" s="170">
        <f t="shared" si="37"/>
        <v>1</v>
      </c>
      <c r="DZ66" s="170">
        <f t="shared" si="37"/>
        <v>1</v>
      </c>
      <c r="EA66" s="170">
        <f t="shared" si="37"/>
        <v>1</v>
      </c>
      <c r="EB66" s="170">
        <f t="shared" si="37"/>
        <v>1</v>
      </c>
      <c r="EC66" s="170">
        <f t="shared" si="37"/>
        <v>1</v>
      </c>
      <c r="ED66" s="170">
        <f t="shared" si="37"/>
        <v>1</v>
      </c>
      <c r="EE66" s="170">
        <f t="shared" si="35"/>
        <v>1</v>
      </c>
      <c r="EF66" s="170">
        <f t="shared" si="35"/>
        <v>1</v>
      </c>
      <c r="EG66" s="170">
        <f t="shared" si="31"/>
        <v>0</v>
      </c>
    </row>
    <row r="67" spans="20:137" x14ac:dyDescent="0.25">
      <c r="T67" s="5"/>
      <c r="U67" s="13"/>
      <c r="V67" s="5"/>
      <c r="W67" s="5" t="str">
        <f t="shared" ref="W67:W80" si="46">T(LOOKUP(DE67,$DD$3:$DD$302,$DB$3:$DB$302))</f>
        <v/>
      </c>
      <c r="X67" s="5"/>
      <c r="Y67" s="5"/>
      <c r="Z67" s="5"/>
      <c r="AP67" s="24"/>
      <c r="AQ67" s="24"/>
      <c r="AR67" s="24"/>
      <c r="AS67" s="24"/>
      <c r="AT67" s="24"/>
      <c r="AU67" s="24"/>
      <c r="AV67" s="24"/>
      <c r="AW67" s="24"/>
      <c r="AX67" s="24"/>
      <c r="AY67" s="24"/>
      <c r="AZ67" s="24"/>
      <c r="BA67" s="24"/>
      <c r="BB67" s="24"/>
      <c r="BC67" s="24"/>
      <c r="BD67" s="24"/>
      <c r="BE67" s="24"/>
      <c r="BF67" s="24"/>
      <c r="BG67" s="24"/>
      <c r="BH67" s="24"/>
      <c r="BI67" s="24"/>
      <c r="BJ67" s="24"/>
      <c r="CB67" s="170">
        <f t="shared" si="44"/>
        <v>1</v>
      </c>
      <c r="CC67" s="170">
        <f t="shared" si="44"/>
        <v>1</v>
      </c>
      <c r="CD67" s="170">
        <f t="shared" si="44"/>
        <v>1</v>
      </c>
      <c r="CE67" s="170">
        <f t="shared" si="44"/>
        <v>1</v>
      </c>
      <c r="CF67" s="170">
        <f t="shared" si="44"/>
        <v>1</v>
      </c>
      <c r="CG67" s="170">
        <f t="shared" si="44"/>
        <v>1</v>
      </c>
      <c r="CH67" s="170">
        <f t="shared" si="44"/>
        <v>1</v>
      </c>
      <c r="CI67" s="170">
        <f t="shared" si="44"/>
        <v>1</v>
      </c>
      <c r="CJ67" s="170">
        <f t="shared" si="44"/>
        <v>1</v>
      </c>
      <c r="CK67" s="170">
        <f t="shared" si="44"/>
        <v>1</v>
      </c>
      <c r="CL67" s="170">
        <f t="shared" si="44"/>
        <v>1</v>
      </c>
      <c r="CM67" s="170">
        <f t="shared" si="44"/>
        <v>1</v>
      </c>
      <c r="CN67" s="170">
        <f t="shared" si="44"/>
        <v>1</v>
      </c>
      <c r="CO67" s="170">
        <f t="shared" si="44"/>
        <v>1</v>
      </c>
      <c r="CP67" s="170">
        <f t="shared" si="44"/>
        <v>1</v>
      </c>
      <c r="CQ67" s="170">
        <f t="shared" si="44"/>
        <v>1</v>
      </c>
      <c r="CR67" s="170">
        <f t="shared" si="43"/>
        <v>1</v>
      </c>
      <c r="CS67" s="170">
        <f t="shared" si="43"/>
        <v>1</v>
      </c>
      <c r="CT67" s="170">
        <f t="shared" si="43"/>
        <v>1</v>
      </c>
      <c r="CU67" s="170">
        <f t="shared" si="43"/>
        <v>1</v>
      </c>
      <c r="DA67" s="170">
        <v>3</v>
      </c>
      <c r="DB67" s="32" t="str">
        <f t="shared" si="45"/>
        <v xml:space="preserve"> </v>
      </c>
      <c r="DD67" s="170">
        <f t="shared" si="17"/>
        <v>1</v>
      </c>
      <c r="DE67" s="170">
        <v>65</v>
      </c>
      <c r="DI67" s="172"/>
      <c r="DL67" s="170">
        <f t="shared" si="12"/>
        <v>0</v>
      </c>
      <c r="DM67" s="170">
        <f t="shared" si="32"/>
        <v>1</v>
      </c>
      <c r="DN67" s="170">
        <f t="shared" si="33"/>
        <v>1</v>
      </c>
      <c r="DO67" s="170">
        <f t="shared" si="36"/>
        <v>1</v>
      </c>
      <c r="DP67" s="170">
        <f t="shared" si="36"/>
        <v>1</v>
      </c>
      <c r="DQ67" s="170">
        <f t="shared" si="36"/>
        <v>1</v>
      </c>
      <c r="DR67" s="170">
        <f t="shared" si="34"/>
        <v>1</v>
      </c>
      <c r="DS67" s="170">
        <f t="shared" si="34"/>
        <v>1</v>
      </c>
      <c r="DT67" s="170">
        <f t="shared" si="34"/>
        <v>1</v>
      </c>
      <c r="DU67" s="170">
        <f t="shared" si="34"/>
        <v>1</v>
      </c>
      <c r="DV67" s="170">
        <f t="shared" si="37"/>
        <v>1</v>
      </c>
      <c r="DW67" s="170">
        <f t="shared" si="37"/>
        <v>1</v>
      </c>
      <c r="DX67" s="170">
        <f t="shared" si="37"/>
        <v>1</v>
      </c>
      <c r="DY67" s="170">
        <f t="shared" si="37"/>
        <v>1</v>
      </c>
      <c r="DZ67" s="170">
        <f t="shared" si="37"/>
        <v>1</v>
      </c>
      <c r="EA67" s="170">
        <f t="shared" si="37"/>
        <v>1</v>
      </c>
      <c r="EB67" s="170">
        <f t="shared" si="37"/>
        <v>1</v>
      </c>
      <c r="EC67" s="170">
        <f t="shared" si="37"/>
        <v>1</v>
      </c>
      <c r="ED67" s="170">
        <f t="shared" si="37"/>
        <v>1</v>
      </c>
      <c r="EE67" s="170">
        <f t="shared" si="35"/>
        <v>1</v>
      </c>
      <c r="EF67" s="170">
        <f t="shared" si="35"/>
        <v>1</v>
      </c>
      <c r="EG67" s="170">
        <f t="shared" ref="EG67:EG80" si="47">IF(CX67=0,0,SUBSTITUTE(SUBSTITUTE(SUBSTITUTE(SUBSTITUTE(SUBSTITUTE(SUBSTITUTE(SUBSTITUTE(SUBSTITUTE($CX67,"12",""),"13",""),"14",""),"15",""),"16",""),"17",""),"18",""),"19",""))</f>
        <v>0</v>
      </c>
    </row>
    <row r="68" spans="20:137" x14ac:dyDescent="0.25">
      <c r="T68" s="5"/>
      <c r="U68" s="13"/>
      <c r="V68" s="5"/>
      <c r="W68" s="5" t="str">
        <f t="shared" si="46"/>
        <v/>
      </c>
      <c r="X68" s="5"/>
      <c r="Y68" s="5"/>
      <c r="Z68" s="5"/>
      <c r="AP68" s="24"/>
      <c r="AQ68" s="24"/>
      <c r="AR68" s="24"/>
      <c r="AS68" s="24"/>
      <c r="AT68" s="24"/>
      <c r="AU68" s="24"/>
      <c r="AV68" s="24"/>
      <c r="AW68" s="24"/>
      <c r="AX68" s="24"/>
      <c r="AY68" s="24"/>
      <c r="AZ68" s="24"/>
      <c r="BA68" s="24"/>
      <c r="BB68" s="24"/>
      <c r="BC68" s="24"/>
      <c r="BD68" s="24"/>
      <c r="BE68" s="24"/>
      <c r="BF68" s="24"/>
      <c r="BG68" s="24"/>
      <c r="BH68" s="24"/>
      <c r="BI68" s="24"/>
      <c r="BJ68" s="24"/>
      <c r="CB68" s="170">
        <f t="shared" si="44"/>
        <v>1</v>
      </c>
      <c r="CC68" s="170">
        <f t="shared" si="44"/>
        <v>1</v>
      </c>
      <c r="CD68" s="170">
        <f t="shared" si="44"/>
        <v>1</v>
      </c>
      <c r="CE68" s="170">
        <f t="shared" si="44"/>
        <v>1</v>
      </c>
      <c r="CF68" s="170">
        <f t="shared" si="44"/>
        <v>1</v>
      </c>
      <c r="CG68" s="170">
        <f t="shared" si="44"/>
        <v>1</v>
      </c>
      <c r="CH68" s="170">
        <f t="shared" si="44"/>
        <v>1</v>
      </c>
      <c r="CI68" s="170">
        <f t="shared" si="44"/>
        <v>1</v>
      </c>
      <c r="CJ68" s="170">
        <f t="shared" si="44"/>
        <v>1</v>
      </c>
      <c r="CK68" s="170">
        <f t="shared" si="44"/>
        <v>1</v>
      </c>
      <c r="CL68" s="170">
        <f t="shared" si="44"/>
        <v>1</v>
      </c>
      <c r="CM68" s="170">
        <f t="shared" si="44"/>
        <v>1</v>
      </c>
      <c r="CN68" s="170">
        <f t="shared" si="44"/>
        <v>1</v>
      </c>
      <c r="CO68" s="170">
        <f t="shared" si="44"/>
        <v>1</v>
      </c>
      <c r="CP68" s="170">
        <f t="shared" si="44"/>
        <v>1</v>
      </c>
      <c r="CQ68" s="170">
        <f t="shared" si="44"/>
        <v>1</v>
      </c>
      <c r="CR68" s="170">
        <f t="shared" si="43"/>
        <v>1</v>
      </c>
      <c r="CS68" s="170">
        <f t="shared" si="43"/>
        <v>1</v>
      </c>
      <c r="CT68" s="170">
        <f t="shared" si="43"/>
        <v>1</v>
      </c>
      <c r="CU68" s="170">
        <f t="shared" si="43"/>
        <v>1</v>
      </c>
      <c r="DA68" s="170">
        <v>4</v>
      </c>
      <c r="DB68" s="32" t="str">
        <f t="shared" si="45"/>
        <v xml:space="preserve"> </v>
      </c>
      <c r="DD68" s="170">
        <f t="shared" si="17"/>
        <v>1</v>
      </c>
      <c r="DE68" s="170">
        <v>66</v>
      </c>
      <c r="DI68" s="172"/>
      <c r="DL68" s="170">
        <f t="shared" ref="DL68:DL79" si="48">SUM(DM69:EF69)-SUM(DM68:EF68)</f>
        <v>0</v>
      </c>
      <c r="DM68" s="170">
        <f t="shared" ref="DM68:DM80" si="49">IF(OR(CX67=0,ISERROR(SEARCH(DM$1,SUBSTITUTE(SUBSTITUTE($EG67,"10",""),"11","")))),DM67,DM67+1)</f>
        <v>1</v>
      </c>
      <c r="DN68" s="170">
        <f t="shared" ref="DN68:DN80" si="50">IF(OR(CX67=0,ISERROR(SEARCH(DN$1,SUBSTITUTE(SUBSTITUTE($CX67,"12",""),"20","")))),DN67,DN67+1)</f>
        <v>1</v>
      </c>
      <c r="DO68" s="170">
        <f t="shared" si="36"/>
        <v>1</v>
      </c>
      <c r="DP68" s="170">
        <f t="shared" si="36"/>
        <v>1</v>
      </c>
      <c r="DQ68" s="170">
        <f t="shared" si="36"/>
        <v>1</v>
      </c>
      <c r="DR68" s="170">
        <f t="shared" si="34"/>
        <v>1</v>
      </c>
      <c r="DS68" s="170">
        <f t="shared" si="34"/>
        <v>1</v>
      </c>
      <c r="DT68" s="170">
        <f t="shared" si="34"/>
        <v>1</v>
      </c>
      <c r="DU68" s="170">
        <f t="shared" si="34"/>
        <v>1</v>
      </c>
      <c r="DV68" s="170">
        <f t="shared" si="37"/>
        <v>1</v>
      </c>
      <c r="DW68" s="170">
        <f t="shared" si="37"/>
        <v>1</v>
      </c>
      <c r="DX68" s="170">
        <f t="shared" si="37"/>
        <v>1</v>
      </c>
      <c r="DY68" s="170">
        <f t="shared" si="37"/>
        <v>1</v>
      </c>
      <c r="DZ68" s="170">
        <f t="shared" si="37"/>
        <v>1</v>
      </c>
      <c r="EA68" s="170">
        <f t="shared" si="37"/>
        <v>1</v>
      </c>
      <c r="EB68" s="170">
        <f t="shared" si="37"/>
        <v>1</v>
      </c>
      <c r="EC68" s="170">
        <f t="shared" si="37"/>
        <v>1</v>
      </c>
      <c r="ED68" s="170">
        <f t="shared" si="37"/>
        <v>1</v>
      </c>
      <c r="EE68" s="170">
        <f t="shared" si="35"/>
        <v>1</v>
      </c>
      <c r="EF68" s="170">
        <f t="shared" si="35"/>
        <v>1</v>
      </c>
      <c r="EG68" s="170">
        <f t="shared" si="47"/>
        <v>0</v>
      </c>
    </row>
    <row r="69" spans="20:137" x14ac:dyDescent="0.25">
      <c r="T69" s="5"/>
      <c r="U69" s="13"/>
      <c r="V69" s="5"/>
      <c r="W69" s="5" t="str">
        <f t="shared" si="46"/>
        <v/>
      </c>
      <c r="X69" s="5"/>
      <c r="Y69" s="5"/>
      <c r="Z69" s="5"/>
      <c r="AP69" s="24"/>
      <c r="AQ69" s="24"/>
      <c r="AR69" s="24"/>
      <c r="AS69" s="24"/>
      <c r="AT69" s="24"/>
      <c r="AU69" s="24"/>
      <c r="AV69" s="24"/>
      <c r="AW69" s="24"/>
      <c r="AX69" s="24"/>
      <c r="AY69" s="24"/>
      <c r="AZ69" s="24"/>
      <c r="BA69" s="24"/>
      <c r="BB69" s="24"/>
      <c r="BC69" s="24"/>
      <c r="BD69" s="24"/>
      <c r="BE69" s="24"/>
      <c r="BF69" s="24"/>
      <c r="BG69" s="24"/>
      <c r="BH69" s="24"/>
      <c r="BI69" s="24"/>
      <c r="BJ69" s="24"/>
      <c r="CB69" s="170">
        <f t="shared" si="44"/>
        <v>1</v>
      </c>
      <c r="CC69" s="170">
        <f t="shared" si="44"/>
        <v>1</v>
      </c>
      <c r="CD69" s="170">
        <f t="shared" si="44"/>
        <v>1</v>
      </c>
      <c r="CE69" s="170">
        <f t="shared" si="44"/>
        <v>1</v>
      </c>
      <c r="CF69" s="170">
        <f t="shared" si="44"/>
        <v>1</v>
      </c>
      <c r="CG69" s="170">
        <f t="shared" si="44"/>
        <v>1</v>
      </c>
      <c r="CH69" s="170">
        <f t="shared" si="44"/>
        <v>1</v>
      </c>
      <c r="CI69" s="170">
        <f t="shared" si="44"/>
        <v>1</v>
      </c>
      <c r="CJ69" s="170">
        <f t="shared" si="44"/>
        <v>1</v>
      </c>
      <c r="CK69" s="170">
        <f t="shared" si="44"/>
        <v>1</v>
      </c>
      <c r="CL69" s="170">
        <f t="shared" si="44"/>
        <v>1</v>
      </c>
      <c r="CM69" s="170">
        <f t="shared" si="44"/>
        <v>1</v>
      </c>
      <c r="CN69" s="170">
        <f t="shared" si="44"/>
        <v>1</v>
      </c>
      <c r="CO69" s="170">
        <f t="shared" si="44"/>
        <v>1</v>
      </c>
      <c r="CP69" s="170">
        <f t="shared" si="44"/>
        <v>1</v>
      </c>
      <c r="CQ69" s="170">
        <f t="shared" si="44"/>
        <v>1</v>
      </c>
      <c r="CR69" s="170">
        <f t="shared" si="43"/>
        <v>1</v>
      </c>
      <c r="CS69" s="170">
        <f t="shared" si="43"/>
        <v>1</v>
      </c>
      <c r="CT69" s="170">
        <f t="shared" si="43"/>
        <v>1</v>
      </c>
      <c r="CU69" s="170">
        <f t="shared" si="43"/>
        <v>1</v>
      </c>
      <c r="DA69" s="170">
        <v>5</v>
      </c>
      <c r="DB69" s="32" t="str">
        <f t="shared" si="45"/>
        <v xml:space="preserve"> </v>
      </c>
      <c r="DD69" s="170">
        <f t="shared" ref="DD69:DD132" si="51">IF(OR(DB68="",DB68=" "),DD68,DD68+1)</f>
        <v>1</v>
      </c>
      <c r="DE69" s="170">
        <v>67</v>
      </c>
      <c r="DI69" s="172"/>
      <c r="DL69" s="170">
        <f t="shared" si="48"/>
        <v>0</v>
      </c>
      <c r="DM69" s="170">
        <f t="shared" si="49"/>
        <v>1</v>
      </c>
      <c r="DN69" s="170">
        <f t="shared" si="50"/>
        <v>1</v>
      </c>
      <c r="DO69" s="170">
        <f t="shared" si="36"/>
        <v>1</v>
      </c>
      <c r="DP69" s="170">
        <f t="shared" si="36"/>
        <v>1</v>
      </c>
      <c r="DQ69" s="170">
        <f t="shared" si="36"/>
        <v>1</v>
      </c>
      <c r="DR69" s="170">
        <f t="shared" si="34"/>
        <v>1</v>
      </c>
      <c r="DS69" s="170">
        <f t="shared" si="34"/>
        <v>1</v>
      </c>
      <c r="DT69" s="170">
        <f t="shared" si="34"/>
        <v>1</v>
      </c>
      <c r="DU69" s="170">
        <f t="shared" si="34"/>
        <v>1</v>
      </c>
      <c r="DV69" s="170">
        <f t="shared" si="37"/>
        <v>1</v>
      </c>
      <c r="DW69" s="170">
        <f t="shared" si="37"/>
        <v>1</v>
      </c>
      <c r="DX69" s="170">
        <f t="shared" si="37"/>
        <v>1</v>
      </c>
      <c r="DY69" s="170">
        <f t="shared" si="37"/>
        <v>1</v>
      </c>
      <c r="DZ69" s="170">
        <f t="shared" si="37"/>
        <v>1</v>
      </c>
      <c r="EA69" s="170">
        <f t="shared" si="37"/>
        <v>1</v>
      </c>
      <c r="EB69" s="170">
        <f t="shared" si="37"/>
        <v>1</v>
      </c>
      <c r="EC69" s="170">
        <f t="shared" si="37"/>
        <v>1</v>
      </c>
      <c r="ED69" s="170">
        <f t="shared" si="37"/>
        <v>1</v>
      </c>
      <c r="EE69" s="170">
        <f t="shared" si="35"/>
        <v>1</v>
      </c>
      <c r="EF69" s="170">
        <f t="shared" si="35"/>
        <v>1</v>
      </c>
      <c r="EG69" s="170">
        <f t="shared" si="47"/>
        <v>0</v>
      </c>
    </row>
    <row r="70" spans="20:137" x14ac:dyDescent="0.25">
      <c r="T70" s="5"/>
      <c r="U70" s="13"/>
      <c r="V70" s="5"/>
      <c r="W70" s="5" t="str">
        <f t="shared" si="46"/>
        <v/>
      </c>
      <c r="X70" s="5"/>
      <c r="Y70" s="5"/>
      <c r="Z70" s="5"/>
      <c r="CB70" s="170">
        <f t="shared" si="44"/>
        <v>1</v>
      </c>
      <c r="CC70" s="170">
        <f t="shared" si="44"/>
        <v>1</v>
      </c>
      <c r="CD70" s="170">
        <f t="shared" si="44"/>
        <v>1</v>
      </c>
      <c r="CE70" s="170">
        <f t="shared" si="44"/>
        <v>1</v>
      </c>
      <c r="CF70" s="170">
        <f t="shared" si="44"/>
        <v>1</v>
      </c>
      <c r="CG70" s="170">
        <f t="shared" si="44"/>
        <v>1</v>
      </c>
      <c r="CH70" s="170">
        <f t="shared" si="44"/>
        <v>1</v>
      </c>
      <c r="CI70" s="170">
        <f t="shared" si="44"/>
        <v>1</v>
      </c>
      <c r="CJ70" s="170">
        <f t="shared" si="44"/>
        <v>1</v>
      </c>
      <c r="CK70" s="170">
        <f t="shared" si="44"/>
        <v>1</v>
      </c>
      <c r="CL70" s="170">
        <f t="shared" si="44"/>
        <v>1</v>
      </c>
      <c r="CM70" s="170">
        <f t="shared" si="44"/>
        <v>1</v>
      </c>
      <c r="CN70" s="170">
        <f t="shared" si="44"/>
        <v>1</v>
      </c>
      <c r="CO70" s="170">
        <f t="shared" si="44"/>
        <v>1</v>
      </c>
      <c r="CP70" s="170">
        <f t="shared" si="44"/>
        <v>1</v>
      </c>
      <c r="CQ70" s="170">
        <f t="shared" si="44"/>
        <v>1</v>
      </c>
      <c r="CR70" s="170">
        <f t="shared" si="43"/>
        <v>1</v>
      </c>
      <c r="CS70" s="170">
        <f t="shared" si="43"/>
        <v>1</v>
      </c>
      <c r="CT70" s="170">
        <f t="shared" si="43"/>
        <v>1</v>
      </c>
      <c r="CU70" s="170">
        <f t="shared" si="43"/>
        <v>1</v>
      </c>
      <c r="DA70" s="170">
        <v>6</v>
      </c>
      <c r="DB70" s="32" t="str">
        <f t="shared" si="45"/>
        <v xml:space="preserve"> </v>
      </c>
      <c r="DD70" s="170">
        <f t="shared" si="51"/>
        <v>1</v>
      </c>
      <c r="DE70" s="170">
        <v>68</v>
      </c>
      <c r="DI70" s="172"/>
      <c r="DL70" s="170">
        <f t="shared" si="48"/>
        <v>0</v>
      </c>
      <c r="DM70" s="170">
        <f t="shared" si="49"/>
        <v>1</v>
      </c>
      <c r="DN70" s="170">
        <f t="shared" si="50"/>
        <v>1</v>
      </c>
      <c r="DO70" s="170">
        <f t="shared" si="36"/>
        <v>1</v>
      </c>
      <c r="DP70" s="170">
        <f t="shared" si="36"/>
        <v>1</v>
      </c>
      <c r="DQ70" s="170">
        <f t="shared" si="36"/>
        <v>1</v>
      </c>
      <c r="DR70" s="170">
        <f t="shared" si="34"/>
        <v>1</v>
      </c>
      <c r="DS70" s="170">
        <f t="shared" si="34"/>
        <v>1</v>
      </c>
      <c r="DT70" s="170">
        <f t="shared" si="34"/>
        <v>1</v>
      </c>
      <c r="DU70" s="170">
        <f t="shared" si="34"/>
        <v>1</v>
      </c>
      <c r="DV70" s="170">
        <f t="shared" si="37"/>
        <v>1</v>
      </c>
      <c r="DW70" s="170">
        <f t="shared" si="37"/>
        <v>1</v>
      </c>
      <c r="DX70" s="170">
        <f t="shared" si="37"/>
        <v>1</v>
      </c>
      <c r="DY70" s="170">
        <f t="shared" ref="DY70:ED80" si="52">IF(OR($CX69=0,ISERROR(SEARCH(DY$1,$CX69))),DY69,DY69+1)</f>
        <v>1</v>
      </c>
      <c r="DZ70" s="170">
        <f t="shared" si="52"/>
        <v>1</v>
      </c>
      <c r="EA70" s="170">
        <f t="shared" si="52"/>
        <v>1</v>
      </c>
      <c r="EB70" s="170">
        <f t="shared" si="52"/>
        <v>1</v>
      </c>
      <c r="EC70" s="170">
        <f t="shared" si="52"/>
        <v>1</v>
      </c>
      <c r="ED70" s="170">
        <f t="shared" si="52"/>
        <v>1</v>
      </c>
      <c r="EE70" s="170">
        <f t="shared" si="35"/>
        <v>1</v>
      </c>
      <c r="EF70" s="170">
        <f t="shared" si="35"/>
        <v>1</v>
      </c>
      <c r="EG70" s="170">
        <f t="shared" si="47"/>
        <v>0</v>
      </c>
    </row>
    <row r="71" spans="20:137" x14ac:dyDescent="0.25">
      <c r="T71" s="5"/>
      <c r="U71" s="13"/>
      <c r="V71" s="5"/>
      <c r="W71" s="5" t="str">
        <f t="shared" si="46"/>
        <v/>
      </c>
      <c r="X71" s="5"/>
      <c r="Y71" s="5"/>
      <c r="Z71" s="5"/>
      <c r="CB71" s="170">
        <f t="shared" si="44"/>
        <v>1</v>
      </c>
      <c r="CC71" s="170">
        <f t="shared" si="44"/>
        <v>1</v>
      </c>
      <c r="CD71" s="170">
        <f t="shared" si="44"/>
        <v>1</v>
      </c>
      <c r="CE71" s="170">
        <f t="shared" si="44"/>
        <v>1</v>
      </c>
      <c r="CF71" s="170">
        <f t="shared" si="44"/>
        <v>1</v>
      </c>
      <c r="CG71" s="170">
        <f t="shared" si="44"/>
        <v>1</v>
      </c>
      <c r="CH71" s="170">
        <f t="shared" si="44"/>
        <v>1</v>
      </c>
      <c r="CI71" s="170">
        <f t="shared" si="44"/>
        <v>1</v>
      </c>
      <c r="CJ71" s="170">
        <f t="shared" si="44"/>
        <v>1</v>
      </c>
      <c r="CK71" s="170">
        <f t="shared" si="44"/>
        <v>1</v>
      </c>
      <c r="CL71" s="170">
        <f t="shared" si="44"/>
        <v>1</v>
      </c>
      <c r="CM71" s="170">
        <f t="shared" si="44"/>
        <v>1</v>
      </c>
      <c r="CN71" s="170">
        <f t="shared" si="44"/>
        <v>1</v>
      </c>
      <c r="CO71" s="170">
        <f t="shared" si="44"/>
        <v>1</v>
      </c>
      <c r="CP71" s="170">
        <f t="shared" si="44"/>
        <v>1</v>
      </c>
      <c r="CQ71" s="170">
        <f t="shared" si="44"/>
        <v>1</v>
      </c>
      <c r="CR71" s="170">
        <f t="shared" si="43"/>
        <v>1</v>
      </c>
      <c r="CS71" s="170">
        <f t="shared" si="43"/>
        <v>1</v>
      </c>
      <c r="CT71" s="170">
        <f t="shared" si="43"/>
        <v>1</v>
      </c>
      <c r="CU71" s="170">
        <f t="shared" si="43"/>
        <v>1</v>
      </c>
      <c r="DA71" s="170">
        <v>7</v>
      </c>
      <c r="DB71" s="32" t="str">
        <f t="shared" si="45"/>
        <v xml:space="preserve"> </v>
      </c>
      <c r="DD71" s="170">
        <f t="shared" si="51"/>
        <v>1</v>
      </c>
      <c r="DE71" s="170">
        <v>69</v>
      </c>
      <c r="DI71" s="172"/>
      <c r="DL71" s="170">
        <f t="shared" si="48"/>
        <v>0</v>
      </c>
      <c r="DM71" s="170">
        <f t="shared" si="49"/>
        <v>1</v>
      </c>
      <c r="DN71" s="170">
        <f t="shared" si="50"/>
        <v>1</v>
      </c>
      <c r="DO71" s="170">
        <f t="shared" si="36"/>
        <v>1</v>
      </c>
      <c r="DP71" s="170">
        <f t="shared" si="36"/>
        <v>1</v>
      </c>
      <c r="DQ71" s="170">
        <f t="shared" si="36"/>
        <v>1</v>
      </c>
      <c r="DR71" s="170">
        <f t="shared" si="34"/>
        <v>1</v>
      </c>
      <c r="DS71" s="170">
        <f t="shared" si="34"/>
        <v>1</v>
      </c>
      <c r="DT71" s="170">
        <f t="shared" si="34"/>
        <v>1</v>
      </c>
      <c r="DU71" s="170">
        <f t="shared" si="34"/>
        <v>1</v>
      </c>
      <c r="DV71" s="170">
        <f t="shared" ref="DV71:DX80" si="53">IF(OR($CX70=0,ISERROR(SEARCH(DV$1,$CX70))),DV70,DV70+1)</f>
        <v>1</v>
      </c>
      <c r="DW71" s="170">
        <f t="shared" si="53"/>
        <v>1</v>
      </c>
      <c r="DX71" s="170">
        <f t="shared" si="53"/>
        <v>1</v>
      </c>
      <c r="DY71" s="170">
        <f t="shared" si="52"/>
        <v>1</v>
      </c>
      <c r="DZ71" s="170">
        <f t="shared" si="52"/>
        <v>1</v>
      </c>
      <c r="EA71" s="170">
        <f t="shared" si="52"/>
        <v>1</v>
      </c>
      <c r="EB71" s="170">
        <f t="shared" si="52"/>
        <v>1</v>
      </c>
      <c r="EC71" s="170">
        <f t="shared" si="52"/>
        <v>1</v>
      </c>
      <c r="ED71" s="170">
        <f t="shared" si="52"/>
        <v>1</v>
      </c>
      <c r="EE71" s="170">
        <f t="shared" si="35"/>
        <v>1</v>
      </c>
      <c r="EF71" s="170">
        <f t="shared" si="35"/>
        <v>1</v>
      </c>
      <c r="EG71" s="170">
        <f t="shared" si="47"/>
        <v>0</v>
      </c>
    </row>
    <row r="72" spans="20:137" x14ac:dyDescent="0.25">
      <c r="T72" s="5"/>
      <c r="U72" s="13"/>
      <c r="V72" s="5"/>
      <c r="W72" s="5" t="str">
        <f t="shared" si="46"/>
        <v/>
      </c>
      <c r="X72" s="5"/>
      <c r="Y72" s="5"/>
      <c r="Z72" s="5"/>
      <c r="CB72" s="170">
        <f t="shared" si="44"/>
        <v>1</v>
      </c>
      <c r="CC72" s="170">
        <f t="shared" si="44"/>
        <v>1</v>
      </c>
      <c r="CD72" s="170">
        <f t="shared" si="44"/>
        <v>1</v>
      </c>
      <c r="CE72" s="170">
        <f t="shared" si="44"/>
        <v>1</v>
      </c>
      <c r="CF72" s="170">
        <f t="shared" si="44"/>
        <v>1</v>
      </c>
      <c r="CG72" s="170">
        <f t="shared" si="44"/>
        <v>1</v>
      </c>
      <c r="CH72" s="170">
        <f t="shared" si="44"/>
        <v>1</v>
      </c>
      <c r="CI72" s="170">
        <f t="shared" si="44"/>
        <v>1</v>
      </c>
      <c r="CJ72" s="170">
        <f t="shared" si="44"/>
        <v>1</v>
      </c>
      <c r="CK72" s="170">
        <f t="shared" si="44"/>
        <v>1</v>
      </c>
      <c r="CL72" s="170">
        <f t="shared" si="44"/>
        <v>1</v>
      </c>
      <c r="CM72" s="170">
        <f t="shared" si="44"/>
        <v>1</v>
      </c>
      <c r="CN72" s="170">
        <f t="shared" si="44"/>
        <v>1</v>
      </c>
      <c r="CO72" s="170">
        <f t="shared" si="44"/>
        <v>1</v>
      </c>
      <c r="CP72" s="170">
        <f t="shared" si="44"/>
        <v>1</v>
      </c>
      <c r="CQ72" s="170">
        <f t="shared" si="44"/>
        <v>1</v>
      </c>
      <c r="CR72" s="170">
        <f t="shared" si="43"/>
        <v>1</v>
      </c>
      <c r="CS72" s="170">
        <f t="shared" si="43"/>
        <v>1</v>
      </c>
      <c r="CT72" s="170">
        <f t="shared" si="43"/>
        <v>1</v>
      </c>
      <c r="CU72" s="170">
        <f t="shared" si="43"/>
        <v>1</v>
      </c>
      <c r="DA72" s="170">
        <v>8</v>
      </c>
      <c r="DB72" s="32" t="str">
        <f t="shared" si="45"/>
        <v xml:space="preserve"> </v>
      </c>
      <c r="DD72" s="170">
        <f t="shared" si="51"/>
        <v>1</v>
      </c>
      <c r="DE72" s="170">
        <v>70</v>
      </c>
      <c r="DI72" s="172"/>
      <c r="DL72" s="170">
        <f t="shared" si="48"/>
        <v>0</v>
      </c>
      <c r="DM72" s="170">
        <f t="shared" si="49"/>
        <v>1</v>
      </c>
      <c r="DN72" s="170">
        <f t="shared" si="50"/>
        <v>1</v>
      </c>
      <c r="DO72" s="170">
        <f t="shared" si="36"/>
        <v>1</v>
      </c>
      <c r="DP72" s="170">
        <f t="shared" si="36"/>
        <v>1</v>
      </c>
      <c r="DQ72" s="170">
        <f t="shared" si="36"/>
        <v>1</v>
      </c>
      <c r="DR72" s="170">
        <f t="shared" si="34"/>
        <v>1</v>
      </c>
      <c r="DS72" s="170">
        <f t="shared" si="34"/>
        <v>1</v>
      </c>
      <c r="DT72" s="170">
        <f t="shared" si="34"/>
        <v>1</v>
      </c>
      <c r="DU72" s="170">
        <f t="shared" si="34"/>
        <v>1</v>
      </c>
      <c r="DV72" s="170">
        <f t="shared" si="53"/>
        <v>1</v>
      </c>
      <c r="DW72" s="170">
        <f t="shared" si="53"/>
        <v>1</v>
      </c>
      <c r="DX72" s="170">
        <f t="shared" si="53"/>
        <v>1</v>
      </c>
      <c r="DY72" s="170">
        <f t="shared" si="52"/>
        <v>1</v>
      </c>
      <c r="DZ72" s="170">
        <f t="shared" si="52"/>
        <v>1</v>
      </c>
      <c r="EA72" s="170">
        <f t="shared" si="52"/>
        <v>1</v>
      </c>
      <c r="EB72" s="170">
        <f t="shared" si="52"/>
        <v>1</v>
      </c>
      <c r="EC72" s="170">
        <f t="shared" si="52"/>
        <v>1</v>
      </c>
      <c r="ED72" s="170">
        <f t="shared" si="52"/>
        <v>1</v>
      </c>
      <c r="EE72" s="170">
        <f t="shared" si="35"/>
        <v>1</v>
      </c>
      <c r="EF72" s="170">
        <f t="shared" si="35"/>
        <v>1</v>
      </c>
      <c r="EG72" s="170">
        <f t="shared" si="47"/>
        <v>0</v>
      </c>
    </row>
    <row r="73" spans="20:137" x14ac:dyDescent="0.25">
      <c r="T73" s="5"/>
      <c r="U73" s="13"/>
      <c r="V73" s="5"/>
      <c r="W73" s="5" t="str">
        <f t="shared" si="46"/>
        <v/>
      </c>
      <c r="X73" s="5"/>
      <c r="Y73" s="5"/>
      <c r="Z73" s="5"/>
      <c r="CB73" s="170">
        <f t="shared" si="44"/>
        <v>1</v>
      </c>
      <c r="CC73" s="170">
        <f t="shared" si="44"/>
        <v>1</v>
      </c>
      <c r="CD73" s="170">
        <f t="shared" si="44"/>
        <v>1</v>
      </c>
      <c r="CE73" s="170">
        <f t="shared" si="44"/>
        <v>1</v>
      </c>
      <c r="CF73" s="170">
        <f t="shared" si="44"/>
        <v>1</v>
      </c>
      <c r="CG73" s="170">
        <f t="shared" si="44"/>
        <v>1</v>
      </c>
      <c r="CH73" s="170">
        <f t="shared" si="44"/>
        <v>1</v>
      </c>
      <c r="CI73" s="170">
        <f t="shared" si="44"/>
        <v>1</v>
      </c>
      <c r="CJ73" s="170">
        <f t="shared" si="44"/>
        <v>1</v>
      </c>
      <c r="CK73" s="170">
        <f t="shared" si="44"/>
        <v>1</v>
      </c>
      <c r="CL73" s="170">
        <f t="shared" si="44"/>
        <v>1</v>
      </c>
      <c r="CM73" s="170">
        <f t="shared" si="44"/>
        <v>1</v>
      </c>
      <c r="CN73" s="170">
        <f t="shared" si="44"/>
        <v>1</v>
      </c>
      <c r="CO73" s="170">
        <f t="shared" si="44"/>
        <v>1</v>
      </c>
      <c r="CP73" s="170">
        <f t="shared" si="44"/>
        <v>1</v>
      </c>
      <c r="CQ73" s="170">
        <f t="shared" si="44"/>
        <v>1</v>
      </c>
      <c r="CR73" s="170">
        <f t="shared" si="43"/>
        <v>1</v>
      </c>
      <c r="CS73" s="170">
        <f t="shared" si="43"/>
        <v>1</v>
      </c>
      <c r="CT73" s="170">
        <f t="shared" si="43"/>
        <v>1</v>
      </c>
      <c r="CU73" s="170">
        <f t="shared" si="43"/>
        <v>1</v>
      </c>
      <c r="DA73" s="170">
        <v>9</v>
      </c>
      <c r="DB73" s="32" t="str">
        <f t="shared" si="45"/>
        <v xml:space="preserve"> </v>
      </c>
      <c r="DD73" s="170">
        <f t="shared" si="51"/>
        <v>1</v>
      </c>
      <c r="DE73" s="170">
        <v>71</v>
      </c>
      <c r="DI73" s="172"/>
      <c r="DL73" s="170">
        <f t="shared" si="48"/>
        <v>0</v>
      </c>
      <c r="DM73" s="170">
        <f t="shared" si="49"/>
        <v>1</v>
      </c>
      <c r="DN73" s="170">
        <f t="shared" si="50"/>
        <v>1</v>
      </c>
      <c r="DO73" s="170">
        <f t="shared" si="36"/>
        <v>1</v>
      </c>
      <c r="DP73" s="170">
        <f t="shared" si="36"/>
        <v>1</v>
      </c>
      <c r="DQ73" s="170">
        <f t="shared" si="36"/>
        <v>1</v>
      </c>
      <c r="DR73" s="170">
        <f t="shared" si="34"/>
        <v>1</v>
      </c>
      <c r="DS73" s="170">
        <f t="shared" si="34"/>
        <v>1</v>
      </c>
      <c r="DT73" s="170">
        <f t="shared" si="34"/>
        <v>1</v>
      </c>
      <c r="DU73" s="170">
        <f t="shared" si="34"/>
        <v>1</v>
      </c>
      <c r="DV73" s="170">
        <f t="shared" si="53"/>
        <v>1</v>
      </c>
      <c r="DW73" s="170">
        <f t="shared" si="53"/>
        <v>1</v>
      </c>
      <c r="DX73" s="170">
        <f t="shared" si="53"/>
        <v>1</v>
      </c>
      <c r="DY73" s="170">
        <f t="shared" si="52"/>
        <v>1</v>
      </c>
      <c r="DZ73" s="170">
        <f t="shared" si="52"/>
        <v>1</v>
      </c>
      <c r="EA73" s="170">
        <f t="shared" si="52"/>
        <v>1</v>
      </c>
      <c r="EB73" s="170">
        <f t="shared" si="52"/>
        <v>1</v>
      </c>
      <c r="EC73" s="170">
        <f t="shared" si="52"/>
        <v>1</v>
      </c>
      <c r="ED73" s="170">
        <f t="shared" si="52"/>
        <v>1</v>
      </c>
      <c r="EE73" s="170">
        <f t="shared" si="35"/>
        <v>1</v>
      </c>
      <c r="EF73" s="170">
        <f t="shared" si="35"/>
        <v>1</v>
      </c>
      <c r="EG73" s="170">
        <f t="shared" si="47"/>
        <v>0</v>
      </c>
    </row>
    <row r="74" spans="20:137" x14ac:dyDescent="0.25">
      <c r="T74" s="5"/>
      <c r="U74" s="13"/>
      <c r="V74" s="5"/>
      <c r="W74" s="5" t="str">
        <f t="shared" si="46"/>
        <v/>
      </c>
      <c r="X74" s="5"/>
      <c r="Y74" s="5"/>
      <c r="Z74" s="5"/>
      <c r="CB74" s="170">
        <f t="shared" si="44"/>
        <v>1</v>
      </c>
      <c r="CC74" s="170">
        <f t="shared" si="44"/>
        <v>1</v>
      </c>
      <c r="CD74" s="170">
        <f t="shared" si="44"/>
        <v>1</v>
      </c>
      <c r="CE74" s="170">
        <f t="shared" si="44"/>
        <v>1</v>
      </c>
      <c r="CF74" s="170">
        <f t="shared" si="44"/>
        <v>1</v>
      </c>
      <c r="CG74" s="170">
        <f t="shared" si="44"/>
        <v>1</v>
      </c>
      <c r="CH74" s="170">
        <f t="shared" si="44"/>
        <v>1</v>
      </c>
      <c r="CI74" s="170">
        <f t="shared" si="44"/>
        <v>1</v>
      </c>
      <c r="CJ74" s="170">
        <f t="shared" si="44"/>
        <v>1</v>
      </c>
      <c r="CK74" s="170">
        <f t="shared" si="44"/>
        <v>1</v>
      </c>
      <c r="CL74" s="170">
        <f t="shared" si="44"/>
        <v>1</v>
      </c>
      <c r="CM74" s="170">
        <f t="shared" si="44"/>
        <v>1</v>
      </c>
      <c r="CN74" s="170">
        <f t="shared" si="44"/>
        <v>1</v>
      </c>
      <c r="CO74" s="170">
        <f t="shared" si="44"/>
        <v>1</v>
      </c>
      <c r="CP74" s="170">
        <f t="shared" si="44"/>
        <v>1</v>
      </c>
      <c r="CQ74" s="170">
        <f t="shared" si="44"/>
        <v>1</v>
      </c>
      <c r="CR74" s="170">
        <f t="shared" si="43"/>
        <v>1</v>
      </c>
      <c r="CS74" s="170">
        <f t="shared" si="43"/>
        <v>1</v>
      </c>
      <c r="CT74" s="170">
        <f t="shared" si="43"/>
        <v>1</v>
      </c>
      <c r="CU74" s="170">
        <f t="shared" si="43"/>
        <v>1</v>
      </c>
      <c r="DA74" s="170">
        <v>10</v>
      </c>
      <c r="DB74" s="32" t="str">
        <f t="shared" si="45"/>
        <v xml:space="preserve"> </v>
      </c>
      <c r="DD74" s="170">
        <f t="shared" si="51"/>
        <v>1</v>
      </c>
      <c r="DE74" s="170">
        <v>72</v>
      </c>
      <c r="DI74" s="172"/>
      <c r="DL74" s="170">
        <f t="shared" si="48"/>
        <v>0</v>
      </c>
      <c r="DM74" s="170">
        <f t="shared" si="49"/>
        <v>1</v>
      </c>
      <c r="DN74" s="170">
        <f t="shared" si="50"/>
        <v>1</v>
      </c>
      <c r="DO74" s="170">
        <f t="shared" si="36"/>
        <v>1</v>
      </c>
      <c r="DP74" s="170">
        <f t="shared" si="36"/>
        <v>1</v>
      </c>
      <c r="DQ74" s="170">
        <f t="shared" si="36"/>
        <v>1</v>
      </c>
      <c r="DR74" s="170">
        <f t="shared" si="34"/>
        <v>1</v>
      </c>
      <c r="DS74" s="170">
        <f t="shared" si="34"/>
        <v>1</v>
      </c>
      <c r="DT74" s="170">
        <f t="shared" si="34"/>
        <v>1</v>
      </c>
      <c r="DU74" s="170">
        <f t="shared" si="34"/>
        <v>1</v>
      </c>
      <c r="DV74" s="170">
        <f t="shared" si="53"/>
        <v>1</v>
      </c>
      <c r="DW74" s="170">
        <f t="shared" si="53"/>
        <v>1</v>
      </c>
      <c r="DX74" s="170">
        <f t="shared" si="53"/>
        <v>1</v>
      </c>
      <c r="DY74" s="170">
        <f t="shared" si="52"/>
        <v>1</v>
      </c>
      <c r="DZ74" s="170">
        <f t="shared" si="52"/>
        <v>1</v>
      </c>
      <c r="EA74" s="170">
        <f t="shared" si="52"/>
        <v>1</v>
      </c>
      <c r="EB74" s="170">
        <f t="shared" si="52"/>
        <v>1</v>
      </c>
      <c r="EC74" s="170">
        <f t="shared" si="52"/>
        <v>1</v>
      </c>
      <c r="ED74" s="170">
        <f t="shared" si="52"/>
        <v>1</v>
      </c>
      <c r="EE74" s="170">
        <f t="shared" si="35"/>
        <v>1</v>
      </c>
      <c r="EF74" s="170">
        <f t="shared" si="35"/>
        <v>1</v>
      </c>
      <c r="EG74" s="170">
        <f t="shared" si="47"/>
        <v>0</v>
      </c>
    </row>
    <row r="75" spans="20:137" x14ac:dyDescent="0.25">
      <c r="T75" s="5"/>
      <c r="U75" s="13"/>
      <c r="V75" s="5"/>
      <c r="W75" s="5" t="str">
        <f t="shared" si="46"/>
        <v/>
      </c>
      <c r="X75" s="5"/>
      <c r="Y75" s="5"/>
      <c r="Z75" s="5"/>
      <c r="CB75" s="170">
        <f t="shared" si="44"/>
        <v>1</v>
      </c>
      <c r="CC75" s="170">
        <f t="shared" si="44"/>
        <v>1</v>
      </c>
      <c r="CD75" s="170">
        <f t="shared" si="44"/>
        <v>1</v>
      </c>
      <c r="CE75" s="170">
        <f t="shared" si="44"/>
        <v>1</v>
      </c>
      <c r="CF75" s="170">
        <f t="shared" si="44"/>
        <v>1</v>
      </c>
      <c r="CG75" s="170">
        <f t="shared" si="44"/>
        <v>1</v>
      </c>
      <c r="CH75" s="170">
        <f t="shared" si="44"/>
        <v>1</v>
      </c>
      <c r="CI75" s="170">
        <f t="shared" si="44"/>
        <v>1</v>
      </c>
      <c r="CJ75" s="170">
        <f t="shared" si="44"/>
        <v>1</v>
      </c>
      <c r="CK75" s="170">
        <f t="shared" si="44"/>
        <v>1</v>
      </c>
      <c r="CL75" s="170">
        <f t="shared" si="44"/>
        <v>1</v>
      </c>
      <c r="CM75" s="170">
        <f t="shared" si="44"/>
        <v>1</v>
      </c>
      <c r="CN75" s="170">
        <f t="shared" si="44"/>
        <v>1</v>
      </c>
      <c r="CO75" s="170">
        <f t="shared" si="44"/>
        <v>1</v>
      </c>
      <c r="CP75" s="170">
        <f t="shared" si="44"/>
        <v>1</v>
      </c>
      <c r="CQ75" s="170">
        <f t="shared" si="44"/>
        <v>1</v>
      </c>
      <c r="CR75" s="170">
        <f t="shared" si="43"/>
        <v>1</v>
      </c>
      <c r="CS75" s="170">
        <f t="shared" si="43"/>
        <v>1</v>
      </c>
      <c r="CT75" s="170">
        <f t="shared" si="43"/>
        <v>1</v>
      </c>
      <c r="CU75" s="170">
        <f t="shared" si="43"/>
        <v>1</v>
      </c>
      <c r="DA75" s="170">
        <v>11</v>
      </c>
      <c r="DB75" s="32" t="str">
        <f t="shared" si="45"/>
        <v xml:space="preserve"> </v>
      </c>
      <c r="DD75" s="170">
        <f t="shared" si="51"/>
        <v>1</v>
      </c>
      <c r="DE75" s="170">
        <v>73</v>
      </c>
      <c r="DI75" s="172"/>
      <c r="DL75" s="170">
        <f t="shared" si="48"/>
        <v>0</v>
      </c>
      <c r="DM75" s="170">
        <f t="shared" si="49"/>
        <v>1</v>
      </c>
      <c r="DN75" s="170">
        <f t="shared" si="50"/>
        <v>1</v>
      </c>
      <c r="DO75" s="170">
        <f t="shared" si="36"/>
        <v>1</v>
      </c>
      <c r="DP75" s="170">
        <f t="shared" si="36"/>
        <v>1</v>
      </c>
      <c r="DQ75" s="170">
        <f t="shared" si="36"/>
        <v>1</v>
      </c>
      <c r="DR75" s="170">
        <f t="shared" si="34"/>
        <v>1</v>
      </c>
      <c r="DS75" s="170">
        <f t="shared" si="34"/>
        <v>1</v>
      </c>
      <c r="DT75" s="170">
        <f t="shared" si="34"/>
        <v>1</v>
      </c>
      <c r="DU75" s="170">
        <f t="shared" si="34"/>
        <v>1</v>
      </c>
      <c r="DV75" s="170">
        <f t="shared" si="53"/>
        <v>1</v>
      </c>
      <c r="DW75" s="170">
        <f t="shared" si="53"/>
        <v>1</v>
      </c>
      <c r="DX75" s="170">
        <f t="shared" si="53"/>
        <v>1</v>
      </c>
      <c r="DY75" s="170">
        <f t="shared" si="52"/>
        <v>1</v>
      </c>
      <c r="DZ75" s="170">
        <f t="shared" si="52"/>
        <v>1</v>
      </c>
      <c r="EA75" s="170">
        <f t="shared" si="52"/>
        <v>1</v>
      </c>
      <c r="EB75" s="170">
        <f t="shared" si="52"/>
        <v>1</v>
      </c>
      <c r="EC75" s="170">
        <f t="shared" si="52"/>
        <v>1</v>
      </c>
      <c r="ED75" s="170">
        <f t="shared" si="52"/>
        <v>1</v>
      </c>
      <c r="EE75" s="170">
        <f t="shared" si="35"/>
        <v>1</v>
      </c>
      <c r="EF75" s="170">
        <f t="shared" si="35"/>
        <v>1</v>
      </c>
      <c r="EG75" s="170">
        <f t="shared" si="47"/>
        <v>0</v>
      </c>
    </row>
    <row r="76" spans="20:137" x14ac:dyDescent="0.25">
      <c r="T76" s="5"/>
      <c r="U76" s="13"/>
      <c r="V76" s="5"/>
      <c r="W76" s="5" t="str">
        <f t="shared" si="46"/>
        <v/>
      </c>
      <c r="X76" s="5"/>
      <c r="Y76" s="5"/>
      <c r="Z76" s="5"/>
      <c r="CB76" s="170">
        <f t="shared" si="44"/>
        <v>1</v>
      </c>
      <c r="CC76" s="170">
        <f t="shared" si="44"/>
        <v>1</v>
      </c>
      <c r="CD76" s="170">
        <f t="shared" si="44"/>
        <v>1</v>
      </c>
      <c r="CE76" s="170">
        <f t="shared" si="44"/>
        <v>1</v>
      </c>
      <c r="CF76" s="170">
        <f t="shared" si="44"/>
        <v>1</v>
      </c>
      <c r="CG76" s="170">
        <f t="shared" si="44"/>
        <v>1</v>
      </c>
      <c r="CH76" s="170">
        <f t="shared" si="44"/>
        <v>1</v>
      </c>
      <c r="CI76" s="170">
        <f t="shared" si="44"/>
        <v>1</v>
      </c>
      <c r="CJ76" s="170">
        <f t="shared" si="44"/>
        <v>1</v>
      </c>
      <c r="CK76" s="170">
        <f t="shared" si="44"/>
        <v>1</v>
      </c>
      <c r="CL76" s="170">
        <f t="shared" si="44"/>
        <v>1</v>
      </c>
      <c r="CM76" s="170">
        <f t="shared" si="44"/>
        <v>1</v>
      </c>
      <c r="CN76" s="170">
        <f t="shared" si="44"/>
        <v>1</v>
      </c>
      <c r="CO76" s="170">
        <f t="shared" si="44"/>
        <v>1</v>
      </c>
      <c r="CP76" s="170">
        <f t="shared" si="44"/>
        <v>1</v>
      </c>
      <c r="CQ76" s="170">
        <f t="shared" si="44"/>
        <v>1</v>
      </c>
      <c r="CR76" s="170">
        <f t="shared" si="43"/>
        <v>1</v>
      </c>
      <c r="CS76" s="170">
        <f t="shared" si="43"/>
        <v>1</v>
      </c>
      <c r="CT76" s="170">
        <f t="shared" si="43"/>
        <v>1</v>
      </c>
      <c r="CU76" s="170">
        <f t="shared" si="43"/>
        <v>1</v>
      </c>
      <c r="DA76" s="170">
        <v>12</v>
      </c>
      <c r="DB76" s="32" t="str">
        <f t="shared" si="45"/>
        <v xml:space="preserve"> </v>
      </c>
      <c r="DD76" s="170">
        <f t="shared" si="51"/>
        <v>1</v>
      </c>
      <c r="DE76" s="170">
        <v>74</v>
      </c>
      <c r="DI76" s="172"/>
      <c r="DL76" s="170">
        <f t="shared" si="48"/>
        <v>0</v>
      </c>
      <c r="DM76" s="170">
        <f t="shared" si="49"/>
        <v>1</v>
      </c>
      <c r="DN76" s="170">
        <f t="shared" si="50"/>
        <v>1</v>
      </c>
      <c r="DO76" s="170">
        <f t="shared" si="36"/>
        <v>1</v>
      </c>
      <c r="DP76" s="170">
        <f t="shared" si="36"/>
        <v>1</v>
      </c>
      <c r="DQ76" s="170">
        <f t="shared" si="36"/>
        <v>1</v>
      </c>
      <c r="DR76" s="170">
        <f t="shared" si="34"/>
        <v>1</v>
      </c>
      <c r="DS76" s="170">
        <f t="shared" si="34"/>
        <v>1</v>
      </c>
      <c r="DT76" s="170">
        <f t="shared" si="34"/>
        <v>1</v>
      </c>
      <c r="DU76" s="170">
        <f t="shared" si="34"/>
        <v>1</v>
      </c>
      <c r="DV76" s="170">
        <f t="shared" si="53"/>
        <v>1</v>
      </c>
      <c r="DW76" s="170">
        <f t="shared" si="53"/>
        <v>1</v>
      </c>
      <c r="DX76" s="170">
        <f t="shared" si="53"/>
        <v>1</v>
      </c>
      <c r="DY76" s="170">
        <f t="shared" si="52"/>
        <v>1</v>
      </c>
      <c r="DZ76" s="170">
        <f t="shared" si="52"/>
        <v>1</v>
      </c>
      <c r="EA76" s="170">
        <f t="shared" si="52"/>
        <v>1</v>
      </c>
      <c r="EB76" s="170">
        <f t="shared" si="52"/>
        <v>1</v>
      </c>
      <c r="EC76" s="170">
        <f t="shared" si="52"/>
        <v>1</v>
      </c>
      <c r="ED76" s="170">
        <f t="shared" si="52"/>
        <v>1</v>
      </c>
      <c r="EE76" s="170">
        <f t="shared" si="35"/>
        <v>1</v>
      </c>
      <c r="EF76" s="170">
        <f t="shared" si="35"/>
        <v>1</v>
      </c>
      <c r="EG76" s="170">
        <f t="shared" si="47"/>
        <v>0</v>
      </c>
    </row>
    <row r="77" spans="20:137" x14ac:dyDescent="0.25">
      <c r="T77" s="5"/>
      <c r="U77" s="13"/>
      <c r="V77" s="5"/>
      <c r="W77" s="5" t="str">
        <f t="shared" si="46"/>
        <v/>
      </c>
      <c r="X77" s="5"/>
      <c r="Y77" s="5"/>
      <c r="Z77" s="5"/>
      <c r="CB77" s="170">
        <f t="shared" si="44"/>
        <v>1</v>
      </c>
      <c r="CC77" s="170">
        <f t="shared" si="44"/>
        <v>1</v>
      </c>
      <c r="CD77" s="170">
        <f t="shared" si="44"/>
        <v>1</v>
      </c>
      <c r="CE77" s="170">
        <f t="shared" si="44"/>
        <v>1</v>
      </c>
      <c r="CF77" s="170">
        <f t="shared" si="44"/>
        <v>1</v>
      </c>
      <c r="CG77" s="170">
        <f t="shared" si="44"/>
        <v>1</v>
      </c>
      <c r="CH77" s="170">
        <f t="shared" si="44"/>
        <v>1</v>
      </c>
      <c r="CI77" s="170">
        <f t="shared" si="44"/>
        <v>1</v>
      </c>
      <c r="CJ77" s="170">
        <f t="shared" si="44"/>
        <v>1</v>
      </c>
      <c r="CK77" s="170">
        <f t="shared" si="44"/>
        <v>1</v>
      </c>
      <c r="CL77" s="170">
        <f t="shared" si="44"/>
        <v>1</v>
      </c>
      <c r="CM77" s="170">
        <f t="shared" si="44"/>
        <v>1</v>
      </c>
      <c r="CN77" s="170">
        <f t="shared" si="44"/>
        <v>1</v>
      </c>
      <c r="CO77" s="170">
        <f t="shared" si="44"/>
        <v>1</v>
      </c>
      <c r="CP77" s="170">
        <f t="shared" si="44"/>
        <v>1</v>
      </c>
      <c r="CQ77" s="170">
        <f t="shared" si="44"/>
        <v>1</v>
      </c>
      <c r="CR77" s="170">
        <f t="shared" si="43"/>
        <v>1</v>
      </c>
      <c r="CS77" s="170">
        <f t="shared" si="43"/>
        <v>1</v>
      </c>
      <c r="CT77" s="170">
        <f t="shared" si="43"/>
        <v>1</v>
      </c>
      <c r="CU77" s="170">
        <f t="shared" si="43"/>
        <v>1</v>
      </c>
      <c r="DB77" s="196" t="str">
        <f>IF(DB64="","","----")</f>
        <v/>
      </c>
      <c r="DD77" s="170">
        <f t="shared" si="51"/>
        <v>1</v>
      </c>
      <c r="DE77" s="170">
        <v>75</v>
      </c>
      <c r="DI77" s="172"/>
      <c r="DL77" s="170">
        <f t="shared" si="48"/>
        <v>0</v>
      </c>
      <c r="DM77" s="170">
        <f t="shared" si="49"/>
        <v>1</v>
      </c>
      <c r="DN77" s="170">
        <f t="shared" si="50"/>
        <v>1</v>
      </c>
      <c r="DO77" s="170">
        <f t="shared" si="36"/>
        <v>1</v>
      </c>
      <c r="DP77" s="170">
        <f t="shared" si="36"/>
        <v>1</v>
      </c>
      <c r="DQ77" s="170">
        <f t="shared" si="36"/>
        <v>1</v>
      </c>
      <c r="DR77" s="170">
        <f t="shared" si="34"/>
        <v>1</v>
      </c>
      <c r="DS77" s="170">
        <f t="shared" si="34"/>
        <v>1</v>
      </c>
      <c r="DT77" s="170">
        <f t="shared" si="34"/>
        <v>1</v>
      </c>
      <c r="DU77" s="170">
        <f t="shared" si="34"/>
        <v>1</v>
      </c>
      <c r="DV77" s="170">
        <f t="shared" si="53"/>
        <v>1</v>
      </c>
      <c r="DW77" s="170">
        <f t="shared" si="53"/>
        <v>1</v>
      </c>
      <c r="DX77" s="170">
        <f t="shared" si="53"/>
        <v>1</v>
      </c>
      <c r="DY77" s="170">
        <f t="shared" si="52"/>
        <v>1</v>
      </c>
      <c r="DZ77" s="170">
        <f t="shared" si="52"/>
        <v>1</v>
      </c>
      <c r="EA77" s="170">
        <f t="shared" si="52"/>
        <v>1</v>
      </c>
      <c r="EB77" s="170">
        <f t="shared" si="52"/>
        <v>1</v>
      </c>
      <c r="EC77" s="170">
        <f t="shared" si="52"/>
        <v>1</v>
      </c>
      <c r="ED77" s="170">
        <f t="shared" si="52"/>
        <v>1</v>
      </c>
      <c r="EE77" s="170">
        <f t="shared" si="35"/>
        <v>1</v>
      </c>
      <c r="EF77" s="170">
        <f t="shared" si="35"/>
        <v>1</v>
      </c>
      <c r="EG77" s="170">
        <f t="shared" si="47"/>
        <v>0</v>
      </c>
    </row>
    <row r="78" spans="20:137" x14ac:dyDescent="0.25">
      <c r="T78" s="5"/>
      <c r="U78" s="13"/>
      <c r="V78" s="5"/>
      <c r="W78" s="5" t="str">
        <f t="shared" si="46"/>
        <v/>
      </c>
      <c r="X78" s="5"/>
      <c r="Y78" s="5"/>
      <c r="Z78" s="5"/>
      <c r="CB78" s="170">
        <f t="shared" si="44"/>
        <v>1</v>
      </c>
      <c r="CC78" s="170">
        <f t="shared" si="44"/>
        <v>1</v>
      </c>
      <c r="CD78" s="170">
        <f t="shared" si="44"/>
        <v>1</v>
      </c>
      <c r="CE78" s="170">
        <f t="shared" si="44"/>
        <v>1</v>
      </c>
      <c r="CF78" s="170">
        <f t="shared" si="44"/>
        <v>1</v>
      </c>
      <c r="CG78" s="170">
        <f t="shared" si="44"/>
        <v>1</v>
      </c>
      <c r="CH78" s="170">
        <f t="shared" si="44"/>
        <v>1</v>
      </c>
      <c r="CI78" s="170">
        <f t="shared" si="44"/>
        <v>1</v>
      </c>
      <c r="CJ78" s="170">
        <f t="shared" si="44"/>
        <v>1</v>
      </c>
      <c r="CK78" s="170">
        <f t="shared" si="44"/>
        <v>1</v>
      </c>
      <c r="CL78" s="170">
        <f t="shared" si="44"/>
        <v>1</v>
      </c>
      <c r="CM78" s="170">
        <f t="shared" si="44"/>
        <v>1</v>
      </c>
      <c r="CN78" s="170">
        <f t="shared" si="44"/>
        <v>1</v>
      </c>
      <c r="CO78" s="170">
        <f t="shared" si="44"/>
        <v>1</v>
      </c>
      <c r="CP78" s="170">
        <f t="shared" si="44"/>
        <v>1</v>
      </c>
      <c r="CQ78" s="170">
        <f t="shared" si="44"/>
        <v>1</v>
      </c>
      <c r="CR78" s="170">
        <f t="shared" si="43"/>
        <v>1</v>
      </c>
      <c r="CS78" s="170">
        <f t="shared" si="43"/>
        <v>1</v>
      </c>
      <c r="CT78" s="170">
        <f t="shared" si="43"/>
        <v>1</v>
      </c>
      <c r="CU78" s="170">
        <f t="shared" si="43"/>
        <v>1</v>
      </c>
      <c r="DA78" s="170"/>
      <c r="DB78" s="32" t="str">
        <f>IF(DB79="","",CONCATENATE("Warband ",CZ79," ",DG78))</f>
        <v/>
      </c>
      <c r="DD78" s="170">
        <f t="shared" si="51"/>
        <v>1</v>
      </c>
      <c r="DE78" s="170">
        <v>76</v>
      </c>
      <c r="DG78" s="49" t="str">
        <f>CONCATENATE("   ",DH78,"/",DI78,IF(DH78&gt;DI78," !",""))</f>
        <v xml:space="preserve">   0/12</v>
      </c>
      <c r="DH78" s="170">
        <f t="shared" ref="DH78" si="54">INDEX($CB$1:$CU$1,CZ79)+DJ78</f>
        <v>0</v>
      </c>
      <c r="DI78" s="172">
        <f>12</f>
        <v>12</v>
      </c>
      <c r="DL78" s="170">
        <f t="shared" si="48"/>
        <v>0</v>
      </c>
      <c r="DM78" s="170">
        <f t="shared" si="49"/>
        <v>1</v>
      </c>
      <c r="DN78" s="170">
        <f t="shared" si="50"/>
        <v>1</v>
      </c>
      <c r="DO78" s="170">
        <f t="shared" si="36"/>
        <v>1</v>
      </c>
      <c r="DP78" s="170">
        <f t="shared" si="36"/>
        <v>1</v>
      </c>
      <c r="DQ78" s="170">
        <f t="shared" si="36"/>
        <v>1</v>
      </c>
      <c r="DR78" s="170">
        <f t="shared" si="34"/>
        <v>1</v>
      </c>
      <c r="DS78" s="170">
        <f t="shared" si="34"/>
        <v>1</v>
      </c>
      <c r="DT78" s="170">
        <f t="shared" si="34"/>
        <v>1</v>
      </c>
      <c r="DU78" s="170">
        <f t="shared" si="34"/>
        <v>1</v>
      </c>
      <c r="DV78" s="170">
        <f t="shared" si="53"/>
        <v>1</v>
      </c>
      <c r="DW78" s="170">
        <f t="shared" si="53"/>
        <v>1</v>
      </c>
      <c r="DX78" s="170">
        <f t="shared" si="53"/>
        <v>1</v>
      </c>
      <c r="DY78" s="170">
        <f t="shared" si="52"/>
        <v>1</v>
      </c>
      <c r="DZ78" s="170">
        <f t="shared" si="52"/>
        <v>1</v>
      </c>
      <c r="EA78" s="170">
        <f t="shared" si="52"/>
        <v>1</v>
      </c>
      <c r="EB78" s="170">
        <f t="shared" si="52"/>
        <v>1</v>
      </c>
      <c r="EC78" s="170">
        <f t="shared" si="52"/>
        <v>1</v>
      </c>
      <c r="ED78" s="170">
        <f t="shared" si="52"/>
        <v>1</v>
      </c>
      <c r="EE78" s="170">
        <f t="shared" si="35"/>
        <v>1</v>
      </c>
      <c r="EF78" s="170">
        <f t="shared" si="35"/>
        <v>1</v>
      </c>
      <c r="EG78" s="170">
        <f t="shared" si="47"/>
        <v>0</v>
      </c>
    </row>
    <row r="79" spans="20:137" x14ac:dyDescent="0.25">
      <c r="T79" s="5"/>
      <c r="U79" s="13"/>
      <c r="V79" s="5"/>
      <c r="W79" s="5" t="str">
        <f t="shared" si="46"/>
        <v/>
      </c>
      <c r="X79" s="5"/>
      <c r="Y79" s="5"/>
      <c r="Z79" s="5"/>
      <c r="CB79" s="170">
        <f t="shared" si="44"/>
        <v>1</v>
      </c>
      <c r="CC79" s="170">
        <f t="shared" si="44"/>
        <v>1</v>
      </c>
      <c r="CD79" s="170">
        <f t="shared" si="44"/>
        <v>1</v>
      </c>
      <c r="CE79" s="170">
        <f t="shared" si="44"/>
        <v>1</v>
      </c>
      <c r="CF79" s="170">
        <f t="shared" si="44"/>
        <v>1</v>
      </c>
      <c r="CG79" s="170">
        <f t="shared" si="44"/>
        <v>1</v>
      </c>
      <c r="CH79" s="170">
        <f t="shared" si="44"/>
        <v>1</v>
      </c>
      <c r="CI79" s="170">
        <f t="shared" si="44"/>
        <v>1</v>
      </c>
      <c r="CJ79" s="170">
        <f t="shared" si="44"/>
        <v>1</v>
      </c>
      <c r="CK79" s="170">
        <f t="shared" si="44"/>
        <v>1</v>
      </c>
      <c r="CL79" s="170">
        <f t="shared" si="44"/>
        <v>1</v>
      </c>
      <c r="CM79" s="170">
        <f t="shared" si="44"/>
        <v>1</v>
      </c>
      <c r="CN79" s="170">
        <f t="shared" si="44"/>
        <v>1</v>
      </c>
      <c r="CO79" s="170">
        <f t="shared" si="44"/>
        <v>1</v>
      </c>
      <c r="CP79" s="170">
        <f t="shared" si="44"/>
        <v>1</v>
      </c>
      <c r="CQ79" s="170">
        <f t="shared" si="44"/>
        <v>1</v>
      </c>
      <c r="CR79" s="170">
        <f t="shared" si="43"/>
        <v>1</v>
      </c>
      <c r="CS79" s="170">
        <f t="shared" si="43"/>
        <v>1</v>
      </c>
      <c r="CT79" s="170">
        <f t="shared" si="43"/>
        <v>1</v>
      </c>
      <c r="CU79" s="170">
        <f t="shared" si="43"/>
        <v>1</v>
      </c>
      <c r="CZ79" s="170">
        <v>6</v>
      </c>
      <c r="DA79" s="170" t="s">
        <v>278</v>
      </c>
      <c r="DB79" s="32" t="str">
        <f>T(LOOKUP(CZ79,$DM$1:$EF$1,$DM$2:$EF$2))</f>
        <v/>
      </c>
      <c r="DD79" s="170">
        <f t="shared" si="51"/>
        <v>1</v>
      </c>
      <c r="DE79" s="170">
        <v>77</v>
      </c>
      <c r="DI79" s="172"/>
      <c r="DL79" s="170">
        <f t="shared" si="48"/>
        <v>0</v>
      </c>
      <c r="DM79" s="170">
        <f t="shared" si="49"/>
        <v>1</v>
      </c>
      <c r="DN79" s="170">
        <f t="shared" si="50"/>
        <v>1</v>
      </c>
      <c r="DO79" s="170">
        <f t="shared" si="36"/>
        <v>1</v>
      </c>
      <c r="DP79" s="170">
        <f t="shared" si="36"/>
        <v>1</v>
      </c>
      <c r="DQ79" s="170">
        <f t="shared" si="36"/>
        <v>1</v>
      </c>
      <c r="DR79" s="170">
        <f t="shared" si="34"/>
        <v>1</v>
      </c>
      <c r="DS79" s="170">
        <f t="shared" si="34"/>
        <v>1</v>
      </c>
      <c r="DT79" s="170">
        <f t="shared" si="34"/>
        <v>1</v>
      </c>
      <c r="DU79" s="170">
        <f t="shared" si="34"/>
        <v>1</v>
      </c>
      <c r="DV79" s="170">
        <f t="shared" si="53"/>
        <v>1</v>
      </c>
      <c r="DW79" s="170">
        <f t="shared" si="53"/>
        <v>1</v>
      </c>
      <c r="DX79" s="170">
        <f t="shared" si="53"/>
        <v>1</v>
      </c>
      <c r="DY79" s="170">
        <f t="shared" si="52"/>
        <v>1</v>
      </c>
      <c r="DZ79" s="170">
        <f t="shared" si="52"/>
        <v>1</v>
      </c>
      <c r="EA79" s="170">
        <f t="shared" si="52"/>
        <v>1</v>
      </c>
      <c r="EB79" s="170">
        <f t="shared" si="52"/>
        <v>1</v>
      </c>
      <c r="EC79" s="170">
        <f t="shared" si="52"/>
        <v>1</v>
      </c>
      <c r="ED79" s="170">
        <f t="shared" si="52"/>
        <v>1</v>
      </c>
      <c r="EE79" s="170">
        <f t="shared" si="35"/>
        <v>1</v>
      </c>
      <c r="EF79" s="170">
        <f t="shared" si="35"/>
        <v>1</v>
      </c>
      <c r="EG79" s="170">
        <f t="shared" si="47"/>
        <v>0</v>
      </c>
    </row>
    <row r="80" spans="20:137" x14ac:dyDescent="0.25">
      <c r="T80" s="5"/>
      <c r="U80" s="13"/>
      <c r="V80" s="5"/>
      <c r="W80" s="5" t="str">
        <f t="shared" si="46"/>
        <v/>
      </c>
      <c r="X80" s="5"/>
      <c r="Y80" s="5"/>
      <c r="Z80" s="5"/>
      <c r="CB80" s="170">
        <f t="shared" si="44"/>
        <v>1</v>
      </c>
      <c r="CC80" s="170">
        <f t="shared" si="44"/>
        <v>1</v>
      </c>
      <c r="CD80" s="170">
        <f t="shared" si="44"/>
        <v>1</v>
      </c>
      <c r="CE80" s="170">
        <f t="shared" si="44"/>
        <v>1</v>
      </c>
      <c r="CF80" s="170">
        <f t="shared" si="44"/>
        <v>1</v>
      </c>
      <c r="CG80" s="170">
        <f t="shared" si="44"/>
        <v>1</v>
      </c>
      <c r="CH80" s="170">
        <f t="shared" si="44"/>
        <v>1</v>
      </c>
      <c r="CI80" s="170">
        <f t="shared" si="44"/>
        <v>1</v>
      </c>
      <c r="CJ80" s="170">
        <f t="shared" si="44"/>
        <v>1</v>
      </c>
      <c r="CK80" s="170">
        <f t="shared" si="44"/>
        <v>1</v>
      </c>
      <c r="CL80" s="170">
        <f t="shared" si="44"/>
        <v>1</v>
      </c>
      <c r="CM80" s="170">
        <f t="shared" si="44"/>
        <v>1</v>
      </c>
      <c r="CN80" s="170">
        <f t="shared" si="44"/>
        <v>1</v>
      </c>
      <c r="CO80" s="170">
        <f t="shared" si="44"/>
        <v>1</v>
      </c>
      <c r="CP80" s="170">
        <f t="shared" si="44"/>
        <v>1</v>
      </c>
      <c r="CQ80" s="170">
        <f t="shared" ref="CQ80:CU80" si="55">IF(BF79="",CQ79,CQ79+1)</f>
        <v>1</v>
      </c>
      <c r="CR80" s="170">
        <f t="shared" si="55"/>
        <v>1</v>
      </c>
      <c r="CS80" s="170">
        <f t="shared" si="55"/>
        <v>1</v>
      </c>
      <c r="CT80" s="170">
        <f t="shared" si="55"/>
        <v>1</v>
      </c>
      <c r="CU80" s="170">
        <f t="shared" si="55"/>
        <v>1</v>
      </c>
      <c r="DA80" s="170">
        <v>1</v>
      </c>
      <c r="DB80" s="32" t="str">
        <f t="shared" ref="DB80:DB91" si="56">T(CONCATENATE(LOOKUP(DA80,CG$3:CG$80,AV$3:AV$80)," ",LOOKUP(DA80,CG$3:CG$80,$CA$3:$CA$80)))</f>
        <v xml:space="preserve"> </v>
      </c>
      <c r="DD80" s="170">
        <f t="shared" si="51"/>
        <v>1</v>
      </c>
      <c r="DE80" s="170">
        <v>78</v>
      </c>
      <c r="DI80" s="172"/>
      <c r="DL80" s="170">
        <f>SUM(DM81:EF81)-SUM(DM80:EF80)</f>
        <v>-20</v>
      </c>
      <c r="DM80" s="170">
        <f t="shared" si="49"/>
        <v>1</v>
      </c>
      <c r="DN80" s="170">
        <f t="shared" si="50"/>
        <v>1</v>
      </c>
      <c r="DO80" s="170">
        <f t="shared" si="36"/>
        <v>1</v>
      </c>
      <c r="DP80" s="170">
        <f t="shared" si="36"/>
        <v>1</v>
      </c>
      <c r="DQ80" s="170">
        <f t="shared" si="36"/>
        <v>1</v>
      </c>
      <c r="DR80" s="170">
        <f t="shared" si="34"/>
        <v>1</v>
      </c>
      <c r="DS80" s="170">
        <f t="shared" si="34"/>
        <v>1</v>
      </c>
      <c r="DT80" s="170">
        <f t="shared" si="34"/>
        <v>1</v>
      </c>
      <c r="DU80" s="170">
        <f t="shared" si="34"/>
        <v>1</v>
      </c>
      <c r="DV80" s="170">
        <f t="shared" si="53"/>
        <v>1</v>
      </c>
      <c r="DW80" s="170">
        <f t="shared" si="53"/>
        <v>1</v>
      </c>
      <c r="DX80" s="170">
        <f t="shared" si="53"/>
        <v>1</v>
      </c>
      <c r="DY80" s="170">
        <f t="shared" si="52"/>
        <v>1</v>
      </c>
      <c r="DZ80" s="170">
        <f t="shared" si="52"/>
        <v>1</v>
      </c>
      <c r="EA80" s="170">
        <f t="shared" si="52"/>
        <v>1</v>
      </c>
      <c r="EB80" s="170">
        <f t="shared" si="52"/>
        <v>1</v>
      </c>
      <c r="EC80" s="170">
        <f t="shared" si="52"/>
        <v>1</v>
      </c>
      <c r="ED80" s="170">
        <f t="shared" si="52"/>
        <v>1</v>
      </c>
      <c r="EE80" s="170">
        <f t="shared" si="35"/>
        <v>1</v>
      </c>
      <c r="EF80" s="170">
        <f t="shared" si="35"/>
        <v>1</v>
      </c>
      <c r="EG80" s="170">
        <f t="shared" si="47"/>
        <v>0</v>
      </c>
    </row>
    <row r="81" spans="104:113" x14ac:dyDescent="0.25">
      <c r="DA81" s="170">
        <v>2</v>
      </c>
      <c r="DB81" s="32" t="str">
        <f t="shared" si="56"/>
        <v xml:space="preserve"> </v>
      </c>
      <c r="DD81" s="170">
        <f t="shared" si="51"/>
        <v>1</v>
      </c>
      <c r="DI81" s="172"/>
    </row>
    <row r="82" spans="104:113" x14ac:dyDescent="0.25">
      <c r="DA82" s="170">
        <v>3</v>
      </c>
      <c r="DB82" s="32" t="str">
        <f t="shared" si="56"/>
        <v xml:space="preserve"> </v>
      </c>
      <c r="DD82" s="170">
        <f t="shared" si="51"/>
        <v>1</v>
      </c>
      <c r="DI82" s="172"/>
    </row>
    <row r="83" spans="104:113" x14ac:dyDescent="0.25">
      <c r="DA83" s="170">
        <v>4</v>
      </c>
      <c r="DB83" s="32" t="str">
        <f t="shared" si="56"/>
        <v xml:space="preserve"> </v>
      </c>
      <c r="DD83" s="170">
        <f t="shared" si="51"/>
        <v>1</v>
      </c>
      <c r="DI83" s="172"/>
    </row>
    <row r="84" spans="104:113" x14ac:dyDescent="0.25">
      <c r="DA84" s="170">
        <v>5</v>
      </c>
      <c r="DB84" s="32" t="str">
        <f t="shared" si="56"/>
        <v xml:space="preserve"> </v>
      </c>
      <c r="DD84" s="170">
        <f t="shared" si="51"/>
        <v>1</v>
      </c>
      <c r="DI84" s="172"/>
    </row>
    <row r="85" spans="104:113" x14ac:dyDescent="0.25">
      <c r="DA85" s="170">
        <v>6</v>
      </c>
      <c r="DB85" s="32" t="str">
        <f t="shared" si="56"/>
        <v xml:space="preserve"> </v>
      </c>
      <c r="DD85" s="170">
        <f t="shared" si="51"/>
        <v>1</v>
      </c>
      <c r="DI85" s="172"/>
    </row>
    <row r="86" spans="104:113" x14ac:dyDescent="0.25">
      <c r="DA86" s="170">
        <v>7</v>
      </c>
      <c r="DB86" s="32" t="str">
        <f t="shared" si="56"/>
        <v xml:space="preserve"> </v>
      </c>
      <c r="DD86" s="170">
        <f t="shared" si="51"/>
        <v>1</v>
      </c>
      <c r="DI86" s="172"/>
    </row>
    <row r="87" spans="104:113" x14ac:dyDescent="0.25">
      <c r="DA87" s="170">
        <v>8</v>
      </c>
      <c r="DB87" s="32" t="str">
        <f t="shared" si="56"/>
        <v xml:space="preserve"> </v>
      </c>
      <c r="DD87" s="170">
        <f t="shared" si="51"/>
        <v>1</v>
      </c>
      <c r="DI87" s="172"/>
    </row>
    <row r="88" spans="104:113" x14ac:dyDescent="0.25">
      <c r="DA88" s="170">
        <v>9</v>
      </c>
      <c r="DB88" s="32" t="str">
        <f t="shared" si="56"/>
        <v xml:space="preserve"> </v>
      </c>
      <c r="DD88" s="170">
        <f t="shared" si="51"/>
        <v>1</v>
      </c>
      <c r="DI88" s="172"/>
    </row>
    <row r="89" spans="104:113" x14ac:dyDescent="0.25">
      <c r="DA89" s="170">
        <v>10</v>
      </c>
      <c r="DB89" s="32" t="str">
        <f t="shared" si="56"/>
        <v xml:space="preserve"> </v>
      </c>
      <c r="DD89" s="170">
        <f t="shared" si="51"/>
        <v>1</v>
      </c>
      <c r="DI89" s="172"/>
    </row>
    <row r="90" spans="104:113" x14ac:dyDescent="0.25">
      <c r="DA90" s="170">
        <v>11</v>
      </c>
      <c r="DB90" s="32" t="str">
        <f t="shared" si="56"/>
        <v xml:space="preserve"> </v>
      </c>
      <c r="DD90" s="170">
        <f t="shared" si="51"/>
        <v>1</v>
      </c>
      <c r="DI90" s="172"/>
    </row>
    <row r="91" spans="104:113" x14ac:dyDescent="0.25">
      <c r="DA91" s="170">
        <v>12</v>
      </c>
      <c r="DB91" s="32" t="str">
        <f t="shared" si="56"/>
        <v xml:space="preserve"> </v>
      </c>
      <c r="DD91" s="170">
        <f t="shared" si="51"/>
        <v>1</v>
      </c>
      <c r="DI91" s="172"/>
    </row>
    <row r="92" spans="104:113" x14ac:dyDescent="0.25">
      <c r="DB92" s="196" t="str">
        <f>IF(DB79="","","----")</f>
        <v/>
      </c>
      <c r="DD92" s="170">
        <f t="shared" si="51"/>
        <v>1</v>
      </c>
      <c r="DI92" s="172"/>
    </row>
    <row r="93" spans="104:113" x14ac:dyDescent="0.25">
      <c r="DA93" s="170"/>
      <c r="DB93" s="32" t="str">
        <f>IF(DB94="","",CONCATENATE("Warband ",CZ94," ",DG93))</f>
        <v/>
      </c>
      <c r="DD93" s="170">
        <f t="shared" si="51"/>
        <v>1</v>
      </c>
      <c r="DG93" s="49" t="str">
        <f>CONCATENATE("   ",DH93,"/",DI93,IF(DH93&gt;DI93," !",""))</f>
        <v xml:space="preserve">   0/12</v>
      </c>
      <c r="DH93" s="170">
        <f t="shared" ref="DH93" si="57">INDEX($CB$1:$CU$1,CZ94)+DJ93</f>
        <v>0</v>
      </c>
      <c r="DI93" s="172">
        <f>12</f>
        <v>12</v>
      </c>
    </row>
    <row r="94" spans="104:113" x14ac:dyDescent="0.25">
      <c r="CZ94" s="170">
        <v>7</v>
      </c>
      <c r="DA94" s="170" t="s">
        <v>278</v>
      </c>
      <c r="DB94" s="32" t="str">
        <f>T(LOOKUP(CZ94,$DM$1:$EF$1,$DM$2:$EF$2))</f>
        <v/>
      </c>
      <c r="DD94" s="170">
        <f t="shared" si="51"/>
        <v>1</v>
      </c>
      <c r="DI94" s="172"/>
    </row>
    <row r="95" spans="104:113" x14ac:dyDescent="0.25">
      <c r="DA95" s="170">
        <v>1</v>
      </c>
      <c r="DB95" s="32" t="str">
        <f t="shared" ref="DB95:DB106" si="58">T(CONCATENATE(LOOKUP(DA95,CH$3:CH$80,AW$3:AW$80)," ",LOOKUP(DA95,CH$3:CH$80,$CA$3:$CA$80)))</f>
        <v xml:space="preserve"> </v>
      </c>
      <c r="DD95" s="170">
        <f t="shared" si="51"/>
        <v>1</v>
      </c>
      <c r="DI95" s="172"/>
    </row>
    <row r="96" spans="104:113" x14ac:dyDescent="0.25">
      <c r="DA96" s="170">
        <v>2</v>
      </c>
      <c r="DB96" s="32" t="str">
        <f t="shared" si="58"/>
        <v xml:space="preserve"> </v>
      </c>
      <c r="DD96" s="170">
        <f t="shared" si="51"/>
        <v>1</v>
      </c>
      <c r="DI96" s="172"/>
    </row>
    <row r="97" spans="104:113" x14ac:dyDescent="0.25">
      <c r="DA97" s="170">
        <v>3</v>
      </c>
      <c r="DB97" s="32" t="str">
        <f t="shared" si="58"/>
        <v xml:space="preserve"> </v>
      </c>
      <c r="DD97" s="170">
        <f t="shared" si="51"/>
        <v>1</v>
      </c>
      <c r="DI97" s="172"/>
    </row>
    <row r="98" spans="104:113" x14ac:dyDescent="0.25">
      <c r="DA98" s="170">
        <v>4</v>
      </c>
      <c r="DB98" s="32" t="str">
        <f t="shared" si="58"/>
        <v xml:space="preserve"> </v>
      </c>
      <c r="DD98" s="170">
        <f t="shared" si="51"/>
        <v>1</v>
      </c>
      <c r="DI98" s="172"/>
    </row>
    <row r="99" spans="104:113" x14ac:dyDescent="0.25">
      <c r="DA99" s="170">
        <v>5</v>
      </c>
      <c r="DB99" s="32" t="str">
        <f t="shared" si="58"/>
        <v xml:space="preserve"> </v>
      </c>
      <c r="DD99" s="170">
        <f t="shared" si="51"/>
        <v>1</v>
      </c>
      <c r="DI99" s="172"/>
    </row>
    <row r="100" spans="104:113" x14ac:dyDescent="0.25">
      <c r="DA100" s="170">
        <v>6</v>
      </c>
      <c r="DB100" s="32" t="str">
        <f t="shared" si="58"/>
        <v xml:space="preserve"> </v>
      </c>
      <c r="DD100" s="170">
        <f t="shared" si="51"/>
        <v>1</v>
      </c>
      <c r="DI100" s="172"/>
    </row>
    <row r="101" spans="104:113" x14ac:dyDescent="0.25">
      <c r="DA101" s="170">
        <v>7</v>
      </c>
      <c r="DB101" s="32" t="str">
        <f t="shared" si="58"/>
        <v xml:space="preserve"> </v>
      </c>
      <c r="DD101" s="170">
        <f t="shared" si="51"/>
        <v>1</v>
      </c>
      <c r="DI101" s="172"/>
    </row>
    <row r="102" spans="104:113" x14ac:dyDescent="0.25">
      <c r="DA102" s="170">
        <v>8</v>
      </c>
      <c r="DB102" s="32" t="str">
        <f t="shared" si="58"/>
        <v xml:space="preserve"> </v>
      </c>
      <c r="DD102" s="170">
        <f t="shared" si="51"/>
        <v>1</v>
      </c>
      <c r="DI102" s="172"/>
    </row>
    <row r="103" spans="104:113" x14ac:dyDescent="0.25">
      <c r="DA103" s="170">
        <v>9</v>
      </c>
      <c r="DB103" s="32" t="str">
        <f t="shared" si="58"/>
        <v xml:space="preserve"> </v>
      </c>
      <c r="DD103" s="170">
        <f t="shared" si="51"/>
        <v>1</v>
      </c>
      <c r="DI103" s="172"/>
    </row>
    <row r="104" spans="104:113" x14ac:dyDescent="0.25">
      <c r="DA104" s="170">
        <v>10</v>
      </c>
      <c r="DB104" s="32" t="str">
        <f t="shared" si="58"/>
        <v xml:space="preserve"> </v>
      </c>
      <c r="DD104" s="170">
        <f t="shared" si="51"/>
        <v>1</v>
      </c>
      <c r="DI104" s="172"/>
    </row>
    <row r="105" spans="104:113" x14ac:dyDescent="0.25">
      <c r="DA105" s="170">
        <v>11</v>
      </c>
      <c r="DB105" s="32" t="str">
        <f t="shared" si="58"/>
        <v xml:space="preserve"> </v>
      </c>
      <c r="DD105" s="170">
        <f t="shared" si="51"/>
        <v>1</v>
      </c>
      <c r="DI105" s="172"/>
    </row>
    <row r="106" spans="104:113" x14ac:dyDescent="0.25">
      <c r="DA106" s="170">
        <v>12</v>
      </c>
      <c r="DB106" s="32" t="str">
        <f t="shared" si="58"/>
        <v xml:space="preserve"> </v>
      </c>
      <c r="DD106" s="170">
        <f t="shared" si="51"/>
        <v>1</v>
      </c>
      <c r="DI106" s="172"/>
    </row>
    <row r="107" spans="104:113" x14ac:dyDescent="0.25">
      <c r="DB107" s="196" t="str">
        <f>IF(DB94="","","----")</f>
        <v/>
      </c>
      <c r="DD107" s="170">
        <f t="shared" si="51"/>
        <v>1</v>
      </c>
      <c r="DI107" s="172"/>
    </row>
    <row r="108" spans="104:113" x14ac:dyDescent="0.25">
      <c r="DA108" s="170"/>
      <c r="DB108" s="32" t="str">
        <f>IF(DB109="","",CONCATENATE("Warband ",CZ109," ",DG108))</f>
        <v/>
      </c>
      <c r="DD108" s="170">
        <f t="shared" si="51"/>
        <v>1</v>
      </c>
      <c r="DG108" s="49" t="str">
        <f>CONCATENATE("   ",DH108,"/",DI108,IF(DH108&gt;DI108," !",""))</f>
        <v xml:space="preserve">   0/12</v>
      </c>
      <c r="DH108" s="170">
        <f t="shared" ref="DH108" si="59">INDEX($CB$1:$CU$1,CZ109)+DJ108</f>
        <v>0</v>
      </c>
      <c r="DI108" s="172">
        <f>12</f>
        <v>12</v>
      </c>
    </row>
    <row r="109" spans="104:113" x14ac:dyDescent="0.25">
      <c r="CZ109" s="170">
        <v>8</v>
      </c>
      <c r="DA109" s="170" t="s">
        <v>278</v>
      </c>
      <c r="DB109" s="32" t="str">
        <f>T(LOOKUP(CZ109,$DM$1:$EF$1,$DM$2:$EF$2))</f>
        <v/>
      </c>
      <c r="DD109" s="170">
        <f t="shared" si="51"/>
        <v>1</v>
      </c>
      <c r="DI109" s="172"/>
    </row>
    <row r="110" spans="104:113" x14ac:dyDescent="0.25">
      <c r="DA110" s="170">
        <v>1</v>
      </c>
      <c r="DB110" s="32" t="str">
        <f t="shared" ref="DB110:DB121" si="60">T(CONCATENATE(LOOKUP(DA110,CI$3:CI$80,AX$3:AX$80)," ",LOOKUP(DA110,CI$3:CI$80,$CA$3:$CA$80)))</f>
        <v xml:space="preserve"> </v>
      </c>
      <c r="DD110" s="170">
        <f t="shared" si="51"/>
        <v>1</v>
      </c>
      <c r="DI110" s="172"/>
    </row>
    <row r="111" spans="104:113" x14ac:dyDescent="0.25">
      <c r="DA111" s="170">
        <v>2</v>
      </c>
      <c r="DB111" s="32" t="str">
        <f t="shared" si="60"/>
        <v xml:space="preserve"> </v>
      </c>
      <c r="DD111" s="170">
        <f t="shared" si="51"/>
        <v>1</v>
      </c>
      <c r="DI111" s="172"/>
    </row>
    <row r="112" spans="104:113" x14ac:dyDescent="0.25">
      <c r="DA112" s="170">
        <v>3</v>
      </c>
      <c r="DB112" s="32" t="str">
        <f t="shared" si="60"/>
        <v xml:space="preserve"> </v>
      </c>
      <c r="DD112" s="170">
        <f t="shared" si="51"/>
        <v>1</v>
      </c>
      <c r="DI112" s="172"/>
    </row>
    <row r="113" spans="104:113" x14ac:dyDescent="0.25">
      <c r="DA113" s="170">
        <v>4</v>
      </c>
      <c r="DB113" s="32" t="str">
        <f t="shared" si="60"/>
        <v xml:space="preserve"> </v>
      </c>
      <c r="DD113" s="170">
        <f t="shared" si="51"/>
        <v>1</v>
      </c>
      <c r="DI113" s="172"/>
    </row>
    <row r="114" spans="104:113" x14ac:dyDescent="0.25">
      <c r="DA114" s="170">
        <v>5</v>
      </c>
      <c r="DB114" s="32" t="str">
        <f t="shared" si="60"/>
        <v xml:space="preserve"> </v>
      </c>
      <c r="DD114" s="170">
        <f t="shared" si="51"/>
        <v>1</v>
      </c>
      <c r="DI114" s="172"/>
    </row>
    <row r="115" spans="104:113" x14ac:dyDescent="0.25">
      <c r="DA115" s="170">
        <v>6</v>
      </c>
      <c r="DB115" s="32" t="str">
        <f t="shared" si="60"/>
        <v xml:space="preserve"> </v>
      </c>
      <c r="DD115" s="170">
        <f t="shared" si="51"/>
        <v>1</v>
      </c>
      <c r="DI115" s="172"/>
    </row>
    <row r="116" spans="104:113" x14ac:dyDescent="0.25">
      <c r="DA116" s="170">
        <v>7</v>
      </c>
      <c r="DB116" s="32" t="str">
        <f t="shared" si="60"/>
        <v xml:space="preserve"> </v>
      </c>
      <c r="DD116" s="170">
        <f t="shared" si="51"/>
        <v>1</v>
      </c>
      <c r="DI116" s="172"/>
    </row>
    <row r="117" spans="104:113" x14ac:dyDescent="0.25">
      <c r="DA117" s="170">
        <v>8</v>
      </c>
      <c r="DB117" s="32" t="str">
        <f t="shared" si="60"/>
        <v xml:space="preserve"> </v>
      </c>
      <c r="DD117" s="170">
        <f t="shared" si="51"/>
        <v>1</v>
      </c>
      <c r="DI117" s="172"/>
    </row>
    <row r="118" spans="104:113" x14ac:dyDescent="0.25">
      <c r="DA118" s="170">
        <v>9</v>
      </c>
      <c r="DB118" s="32" t="str">
        <f t="shared" si="60"/>
        <v xml:space="preserve"> </v>
      </c>
      <c r="DD118" s="170">
        <f t="shared" si="51"/>
        <v>1</v>
      </c>
      <c r="DI118" s="172"/>
    </row>
    <row r="119" spans="104:113" x14ac:dyDescent="0.25">
      <c r="DA119" s="170">
        <v>10</v>
      </c>
      <c r="DB119" s="32" t="str">
        <f t="shared" si="60"/>
        <v xml:space="preserve"> </v>
      </c>
      <c r="DD119" s="170">
        <f t="shared" si="51"/>
        <v>1</v>
      </c>
      <c r="DI119" s="172"/>
    </row>
    <row r="120" spans="104:113" x14ac:dyDescent="0.25">
      <c r="DA120" s="170">
        <v>11</v>
      </c>
      <c r="DB120" s="32" t="str">
        <f t="shared" si="60"/>
        <v xml:space="preserve"> </v>
      </c>
      <c r="DD120" s="170">
        <f t="shared" si="51"/>
        <v>1</v>
      </c>
      <c r="DI120" s="172"/>
    </row>
    <row r="121" spans="104:113" x14ac:dyDescent="0.25">
      <c r="DA121" s="170">
        <v>12</v>
      </c>
      <c r="DB121" s="32" t="str">
        <f t="shared" si="60"/>
        <v xml:space="preserve"> </v>
      </c>
      <c r="DD121" s="170">
        <f t="shared" si="51"/>
        <v>1</v>
      </c>
      <c r="DI121" s="172"/>
    </row>
    <row r="122" spans="104:113" x14ac:dyDescent="0.25">
      <c r="DB122" s="196" t="str">
        <f>IF(DB109="","","----")</f>
        <v/>
      </c>
      <c r="DD122" s="170">
        <f t="shared" si="51"/>
        <v>1</v>
      </c>
      <c r="DI122" s="172"/>
    </row>
    <row r="123" spans="104:113" x14ac:dyDescent="0.25">
      <c r="DA123" s="170"/>
      <c r="DB123" s="32" t="str">
        <f>IF(DB124="","",CONCATENATE("Warband ",CZ124," ",DG123))</f>
        <v/>
      </c>
      <c r="DD123" s="170">
        <f t="shared" si="51"/>
        <v>1</v>
      </c>
      <c r="DG123" s="49" t="str">
        <f>CONCATENATE("   ",DH123,"/",DI123,IF(DH123&gt;DI123," !",""))</f>
        <v xml:space="preserve">   0/12</v>
      </c>
      <c r="DH123" s="170">
        <f t="shared" ref="DH123" si="61">INDEX($CB$1:$CU$1,CZ124)+DJ123</f>
        <v>0</v>
      </c>
      <c r="DI123" s="172">
        <f>12</f>
        <v>12</v>
      </c>
    </row>
    <row r="124" spans="104:113" x14ac:dyDescent="0.25">
      <c r="CZ124" s="170">
        <v>9</v>
      </c>
      <c r="DA124" s="170" t="s">
        <v>278</v>
      </c>
      <c r="DB124" s="32" t="str">
        <f>T(LOOKUP(CZ124,$DM$1:$EF$1,$DM$2:$EF$2))</f>
        <v/>
      </c>
      <c r="DD124" s="170">
        <f t="shared" si="51"/>
        <v>1</v>
      </c>
      <c r="DI124" s="172"/>
    </row>
    <row r="125" spans="104:113" x14ac:dyDescent="0.25">
      <c r="DA125" s="170">
        <v>1</v>
      </c>
      <c r="DB125" s="32" t="str">
        <f t="shared" ref="DB125:DB136" si="62">T(CONCATENATE(LOOKUP(DA125,CJ$3:CJ$80,AY$3:AY$80)," ",LOOKUP(DA125,CJ$3:CJ$80,$CA$3:$CA$80)))</f>
        <v xml:space="preserve"> </v>
      </c>
      <c r="DD125" s="170">
        <f t="shared" si="51"/>
        <v>1</v>
      </c>
      <c r="DI125" s="172"/>
    </row>
    <row r="126" spans="104:113" x14ac:dyDescent="0.25">
      <c r="DA126" s="170">
        <v>2</v>
      </c>
      <c r="DB126" s="32" t="str">
        <f t="shared" si="62"/>
        <v xml:space="preserve"> </v>
      </c>
      <c r="DD126" s="170">
        <f t="shared" si="51"/>
        <v>1</v>
      </c>
      <c r="DI126" s="172"/>
    </row>
    <row r="127" spans="104:113" x14ac:dyDescent="0.25">
      <c r="DA127" s="170">
        <v>3</v>
      </c>
      <c r="DB127" s="32" t="str">
        <f t="shared" si="62"/>
        <v xml:space="preserve"> </v>
      </c>
      <c r="DD127" s="170">
        <f t="shared" si="51"/>
        <v>1</v>
      </c>
      <c r="DI127" s="172"/>
    </row>
    <row r="128" spans="104:113" x14ac:dyDescent="0.25">
      <c r="DA128" s="170">
        <v>4</v>
      </c>
      <c r="DB128" s="32" t="str">
        <f t="shared" si="62"/>
        <v xml:space="preserve"> </v>
      </c>
      <c r="DD128" s="170">
        <f t="shared" si="51"/>
        <v>1</v>
      </c>
      <c r="DI128" s="172"/>
    </row>
    <row r="129" spans="104:113" x14ac:dyDescent="0.25">
      <c r="DA129" s="170">
        <v>5</v>
      </c>
      <c r="DB129" s="32" t="str">
        <f t="shared" si="62"/>
        <v xml:space="preserve"> </v>
      </c>
      <c r="DD129" s="170">
        <f t="shared" si="51"/>
        <v>1</v>
      </c>
      <c r="DI129" s="172"/>
    </row>
    <row r="130" spans="104:113" x14ac:dyDescent="0.25">
      <c r="DA130" s="170">
        <v>6</v>
      </c>
      <c r="DB130" s="32" t="str">
        <f t="shared" si="62"/>
        <v xml:space="preserve"> </v>
      </c>
      <c r="DD130" s="170">
        <f t="shared" si="51"/>
        <v>1</v>
      </c>
      <c r="DI130" s="172"/>
    </row>
    <row r="131" spans="104:113" x14ac:dyDescent="0.25">
      <c r="DA131" s="170">
        <v>7</v>
      </c>
      <c r="DB131" s="32" t="str">
        <f t="shared" si="62"/>
        <v xml:space="preserve"> </v>
      </c>
      <c r="DD131" s="170">
        <f t="shared" si="51"/>
        <v>1</v>
      </c>
      <c r="DI131" s="172"/>
    </row>
    <row r="132" spans="104:113" x14ac:dyDescent="0.25">
      <c r="DA132" s="170">
        <v>8</v>
      </c>
      <c r="DB132" s="32" t="str">
        <f t="shared" si="62"/>
        <v xml:space="preserve"> </v>
      </c>
      <c r="DD132" s="170">
        <f t="shared" si="51"/>
        <v>1</v>
      </c>
      <c r="DI132" s="172"/>
    </row>
    <row r="133" spans="104:113" x14ac:dyDescent="0.25">
      <c r="DA133" s="170">
        <v>9</v>
      </c>
      <c r="DB133" s="32" t="str">
        <f t="shared" si="62"/>
        <v xml:space="preserve"> </v>
      </c>
      <c r="DD133" s="170">
        <f t="shared" ref="DD133:DD196" si="63">IF(OR(DB132="",DB132=" "),DD132,DD132+1)</f>
        <v>1</v>
      </c>
      <c r="DI133" s="172"/>
    </row>
    <row r="134" spans="104:113" x14ac:dyDescent="0.25">
      <c r="DA134" s="170">
        <v>10</v>
      </c>
      <c r="DB134" s="32" t="str">
        <f t="shared" si="62"/>
        <v xml:space="preserve"> </v>
      </c>
      <c r="DD134" s="170">
        <f t="shared" si="63"/>
        <v>1</v>
      </c>
      <c r="DI134" s="172"/>
    </row>
    <row r="135" spans="104:113" x14ac:dyDescent="0.25">
      <c r="DA135" s="170">
        <v>11</v>
      </c>
      <c r="DB135" s="32" t="str">
        <f t="shared" si="62"/>
        <v xml:space="preserve"> </v>
      </c>
      <c r="DD135" s="170">
        <f t="shared" si="63"/>
        <v>1</v>
      </c>
      <c r="DI135" s="172"/>
    </row>
    <row r="136" spans="104:113" x14ac:dyDescent="0.25">
      <c r="DA136" s="170">
        <v>12</v>
      </c>
      <c r="DB136" s="32" t="str">
        <f t="shared" si="62"/>
        <v xml:space="preserve"> </v>
      </c>
      <c r="DD136" s="170">
        <f t="shared" si="63"/>
        <v>1</v>
      </c>
      <c r="DI136" s="172"/>
    </row>
    <row r="137" spans="104:113" x14ac:dyDescent="0.25">
      <c r="DB137" s="196" t="str">
        <f>IF(DB124="","","----")</f>
        <v/>
      </c>
      <c r="DD137" s="170">
        <f t="shared" si="63"/>
        <v>1</v>
      </c>
      <c r="DI137" s="172"/>
    </row>
    <row r="138" spans="104:113" x14ac:dyDescent="0.25">
      <c r="DA138" s="170"/>
      <c r="DB138" s="32" t="str">
        <f>IF(DB139="","",CONCATENATE("Warband ",CZ139," ",DG138))</f>
        <v/>
      </c>
      <c r="DD138" s="170">
        <f t="shared" si="63"/>
        <v>1</v>
      </c>
      <c r="DG138" s="49" t="str">
        <f>CONCATENATE("   ",DH138,"/",DI138,IF(DH138&gt;DI138," !",""))</f>
        <v xml:space="preserve">   0/12</v>
      </c>
      <c r="DH138" s="170">
        <f t="shared" ref="DH138" si="64">INDEX($CB$1:$CU$1,CZ139)+DJ138</f>
        <v>0</v>
      </c>
      <c r="DI138" s="172">
        <f>12</f>
        <v>12</v>
      </c>
    </row>
    <row r="139" spans="104:113" x14ac:dyDescent="0.25">
      <c r="CZ139" s="170">
        <v>10</v>
      </c>
      <c r="DA139" s="170" t="s">
        <v>278</v>
      </c>
      <c r="DB139" s="32" t="str">
        <f>T(LOOKUP(CZ139,$DM$1:$EF$1,$DM$2:$EF$2))</f>
        <v/>
      </c>
      <c r="DD139" s="170">
        <f t="shared" si="63"/>
        <v>1</v>
      </c>
      <c r="DI139" s="172"/>
    </row>
    <row r="140" spans="104:113" x14ac:dyDescent="0.25">
      <c r="DA140" s="170">
        <v>1</v>
      </c>
      <c r="DB140" s="32" t="str">
        <f t="shared" ref="DB140:DB151" si="65">T(CONCATENATE(LOOKUP(DA140,CK$3:CK$80,AZ$3:AZ$80)," ",LOOKUP(DA140,CK$3:CK$80,$CA$3:$CA$80)))</f>
        <v xml:space="preserve"> </v>
      </c>
      <c r="DD140" s="170">
        <f t="shared" si="63"/>
        <v>1</v>
      </c>
      <c r="DI140" s="172"/>
    </row>
    <row r="141" spans="104:113" x14ac:dyDescent="0.25">
      <c r="DA141" s="170">
        <v>2</v>
      </c>
      <c r="DB141" s="32" t="str">
        <f t="shared" si="65"/>
        <v xml:space="preserve"> </v>
      </c>
      <c r="DD141" s="170">
        <f t="shared" si="63"/>
        <v>1</v>
      </c>
      <c r="DI141" s="172"/>
    </row>
    <row r="142" spans="104:113" x14ac:dyDescent="0.25">
      <c r="DA142" s="170">
        <v>3</v>
      </c>
      <c r="DB142" s="32" t="str">
        <f t="shared" si="65"/>
        <v xml:space="preserve"> </v>
      </c>
      <c r="DD142" s="170">
        <f t="shared" si="63"/>
        <v>1</v>
      </c>
      <c r="DI142" s="172"/>
    </row>
    <row r="143" spans="104:113" x14ac:dyDescent="0.25">
      <c r="DA143" s="170">
        <v>4</v>
      </c>
      <c r="DB143" s="32" t="str">
        <f t="shared" si="65"/>
        <v xml:space="preserve"> </v>
      </c>
      <c r="DD143" s="170">
        <f t="shared" si="63"/>
        <v>1</v>
      </c>
      <c r="DI143" s="172"/>
    </row>
    <row r="144" spans="104:113" x14ac:dyDescent="0.25">
      <c r="DA144" s="170">
        <v>5</v>
      </c>
      <c r="DB144" s="32" t="str">
        <f t="shared" si="65"/>
        <v xml:space="preserve"> </v>
      </c>
      <c r="DD144" s="170">
        <f t="shared" si="63"/>
        <v>1</v>
      </c>
      <c r="DI144" s="172"/>
    </row>
    <row r="145" spans="104:113" x14ac:dyDescent="0.25">
      <c r="DA145" s="170">
        <v>6</v>
      </c>
      <c r="DB145" s="32" t="str">
        <f t="shared" si="65"/>
        <v xml:space="preserve"> </v>
      </c>
      <c r="DD145" s="170">
        <f t="shared" si="63"/>
        <v>1</v>
      </c>
      <c r="DI145" s="172"/>
    </row>
    <row r="146" spans="104:113" x14ac:dyDescent="0.25">
      <c r="DA146" s="170">
        <v>7</v>
      </c>
      <c r="DB146" s="32" t="str">
        <f t="shared" si="65"/>
        <v xml:space="preserve"> </v>
      </c>
      <c r="DD146" s="170">
        <f t="shared" si="63"/>
        <v>1</v>
      </c>
      <c r="DI146" s="172"/>
    </row>
    <row r="147" spans="104:113" x14ac:dyDescent="0.25">
      <c r="DA147" s="170">
        <v>8</v>
      </c>
      <c r="DB147" s="32" t="str">
        <f t="shared" si="65"/>
        <v xml:space="preserve"> </v>
      </c>
      <c r="DD147" s="170">
        <f t="shared" si="63"/>
        <v>1</v>
      </c>
      <c r="DI147" s="172"/>
    </row>
    <row r="148" spans="104:113" x14ac:dyDescent="0.25">
      <c r="DA148" s="170">
        <v>9</v>
      </c>
      <c r="DB148" s="32" t="str">
        <f t="shared" si="65"/>
        <v xml:space="preserve"> </v>
      </c>
      <c r="DD148" s="170">
        <f t="shared" si="63"/>
        <v>1</v>
      </c>
      <c r="DI148" s="172"/>
    </row>
    <row r="149" spans="104:113" x14ac:dyDescent="0.25">
      <c r="DA149" s="170">
        <v>10</v>
      </c>
      <c r="DB149" s="32" t="str">
        <f t="shared" si="65"/>
        <v xml:space="preserve"> </v>
      </c>
      <c r="DD149" s="170">
        <f t="shared" si="63"/>
        <v>1</v>
      </c>
      <c r="DI149" s="172"/>
    </row>
    <row r="150" spans="104:113" x14ac:dyDescent="0.25">
      <c r="DA150" s="170">
        <v>11</v>
      </c>
      <c r="DB150" s="32" t="str">
        <f t="shared" si="65"/>
        <v xml:space="preserve"> </v>
      </c>
      <c r="DD150" s="170">
        <f t="shared" si="63"/>
        <v>1</v>
      </c>
      <c r="DI150" s="172"/>
    </row>
    <row r="151" spans="104:113" x14ac:dyDescent="0.25">
      <c r="DA151" s="170">
        <v>12</v>
      </c>
      <c r="DB151" s="32" t="str">
        <f t="shared" si="65"/>
        <v xml:space="preserve"> </v>
      </c>
      <c r="DD151" s="170">
        <f t="shared" si="63"/>
        <v>1</v>
      </c>
      <c r="DI151" s="172"/>
    </row>
    <row r="152" spans="104:113" x14ac:dyDescent="0.25">
      <c r="DB152" s="196" t="str">
        <f>IF(DB139="","","----")</f>
        <v/>
      </c>
      <c r="DD152" s="170">
        <f t="shared" si="63"/>
        <v>1</v>
      </c>
      <c r="DI152" s="172"/>
    </row>
    <row r="153" spans="104:113" x14ac:dyDescent="0.25">
      <c r="DA153" s="170"/>
      <c r="DB153" s="32" t="str">
        <f>IF(DB154="","",CONCATENATE("Warband ",CZ154," ",DG153))</f>
        <v/>
      </c>
      <c r="DD153" s="170">
        <f t="shared" si="63"/>
        <v>1</v>
      </c>
      <c r="DG153" s="49" t="str">
        <f>CONCATENATE("   ",DH153,"/",DI153,IF(DH153&gt;DI153," !",""))</f>
        <v xml:space="preserve">   0/12</v>
      </c>
      <c r="DH153" s="170">
        <f t="shared" ref="DH153" si="66">INDEX($CB$1:$CU$1,CZ154)+DJ153</f>
        <v>0</v>
      </c>
      <c r="DI153" s="172">
        <f>12</f>
        <v>12</v>
      </c>
    </row>
    <row r="154" spans="104:113" x14ac:dyDescent="0.25">
      <c r="CZ154" s="170">
        <v>11</v>
      </c>
      <c r="DA154" s="170" t="s">
        <v>278</v>
      </c>
      <c r="DB154" s="32" t="str">
        <f>T(LOOKUP(CZ154,$DM$1:$EF$1,$DM$2:$EF$2))</f>
        <v/>
      </c>
      <c r="DD154" s="170">
        <f t="shared" si="63"/>
        <v>1</v>
      </c>
      <c r="DI154" s="172"/>
    </row>
    <row r="155" spans="104:113" x14ac:dyDescent="0.25">
      <c r="DA155" s="170">
        <v>1</v>
      </c>
      <c r="DB155" s="32" t="str">
        <f t="shared" ref="DB155:DB166" si="67">T(CONCATENATE(LOOKUP(DA155,CL$3:CL$80,BA$3:BA$80)," ",LOOKUP(DA155,CL$3:CL$80,$CA$3:$CA$80)))</f>
        <v xml:space="preserve"> </v>
      </c>
      <c r="DD155" s="170">
        <f t="shared" si="63"/>
        <v>1</v>
      </c>
      <c r="DI155" s="172"/>
    </row>
    <row r="156" spans="104:113" x14ac:dyDescent="0.25">
      <c r="DA156" s="170">
        <v>2</v>
      </c>
      <c r="DB156" s="32" t="str">
        <f t="shared" si="67"/>
        <v xml:space="preserve"> </v>
      </c>
      <c r="DD156" s="170">
        <f t="shared" si="63"/>
        <v>1</v>
      </c>
      <c r="DI156" s="172"/>
    </row>
    <row r="157" spans="104:113" x14ac:dyDescent="0.25">
      <c r="DA157" s="170">
        <v>3</v>
      </c>
      <c r="DB157" s="32" t="str">
        <f t="shared" si="67"/>
        <v xml:space="preserve"> </v>
      </c>
      <c r="DD157" s="170">
        <f t="shared" si="63"/>
        <v>1</v>
      </c>
      <c r="DI157" s="172"/>
    </row>
    <row r="158" spans="104:113" x14ac:dyDescent="0.25">
      <c r="DA158" s="170">
        <v>4</v>
      </c>
      <c r="DB158" s="32" t="str">
        <f t="shared" si="67"/>
        <v xml:space="preserve"> </v>
      </c>
      <c r="DD158" s="170">
        <f t="shared" si="63"/>
        <v>1</v>
      </c>
      <c r="DI158" s="172"/>
    </row>
    <row r="159" spans="104:113" x14ac:dyDescent="0.25">
      <c r="DA159" s="170">
        <v>5</v>
      </c>
      <c r="DB159" s="32" t="str">
        <f t="shared" si="67"/>
        <v xml:space="preserve"> </v>
      </c>
      <c r="DD159" s="170">
        <f t="shared" si="63"/>
        <v>1</v>
      </c>
      <c r="DI159" s="172"/>
    </row>
    <row r="160" spans="104:113" x14ac:dyDescent="0.25">
      <c r="DA160" s="170">
        <v>6</v>
      </c>
      <c r="DB160" s="32" t="str">
        <f t="shared" si="67"/>
        <v xml:space="preserve"> </v>
      </c>
      <c r="DD160" s="170">
        <f t="shared" si="63"/>
        <v>1</v>
      </c>
      <c r="DI160" s="172"/>
    </row>
    <row r="161" spans="104:113" x14ac:dyDescent="0.25">
      <c r="DA161" s="170">
        <v>7</v>
      </c>
      <c r="DB161" s="32" t="str">
        <f t="shared" si="67"/>
        <v xml:space="preserve"> </v>
      </c>
      <c r="DD161" s="170">
        <f t="shared" si="63"/>
        <v>1</v>
      </c>
      <c r="DI161" s="172"/>
    </row>
    <row r="162" spans="104:113" x14ac:dyDescent="0.25">
      <c r="DA162" s="170">
        <v>8</v>
      </c>
      <c r="DB162" s="32" t="str">
        <f t="shared" si="67"/>
        <v xml:space="preserve"> </v>
      </c>
      <c r="DD162" s="170">
        <f t="shared" si="63"/>
        <v>1</v>
      </c>
      <c r="DI162" s="172"/>
    </row>
    <row r="163" spans="104:113" x14ac:dyDescent="0.25">
      <c r="DA163" s="170">
        <v>9</v>
      </c>
      <c r="DB163" s="32" t="str">
        <f t="shared" si="67"/>
        <v xml:space="preserve"> </v>
      </c>
      <c r="DD163" s="170">
        <f t="shared" si="63"/>
        <v>1</v>
      </c>
      <c r="DI163" s="172"/>
    </row>
    <row r="164" spans="104:113" x14ac:dyDescent="0.25">
      <c r="DA164" s="170">
        <v>10</v>
      </c>
      <c r="DB164" s="32" t="str">
        <f t="shared" si="67"/>
        <v xml:space="preserve"> </v>
      </c>
      <c r="DD164" s="170">
        <f t="shared" si="63"/>
        <v>1</v>
      </c>
      <c r="DI164" s="172"/>
    </row>
    <row r="165" spans="104:113" x14ac:dyDescent="0.25">
      <c r="DA165" s="170">
        <v>11</v>
      </c>
      <c r="DB165" s="32" t="str">
        <f t="shared" si="67"/>
        <v xml:space="preserve"> </v>
      </c>
      <c r="DD165" s="170">
        <f t="shared" si="63"/>
        <v>1</v>
      </c>
      <c r="DI165" s="172"/>
    </row>
    <row r="166" spans="104:113" x14ac:dyDescent="0.25">
      <c r="DA166" s="170">
        <v>12</v>
      </c>
      <c r="DB166" s="32" t="str">
        <f t="shared" si="67"/>
        <v xml:space="preserve"> </v>
      </c>
      <c r="DD166" s="170">
        <f t="shared" si="63"/>
        <v>1</v>
      </c>
      <c r="DI166" s="172"/>
    </row>
    <row r="167" spans="104:113" x14ac:dyDescent="0.25">
      <c r="DB167" s="196" t="str">
        <f>IF(DB154="","","----")</f>
        <v/>
      </c>
      <c r="DD167" s="170">
        <f t="shared" si="63"/>
        <v>1</v>
      </c>
      <c r="DI167" s="172"/>
    </row>
    <row r="168" spans="104:113" x14ac:dyDescent="0.25">
      <c r="DA168" s="170"/>
      <c r="DB168" s="32" t="str">
        <f>IF(DB169="","",CONCATENATE("Warband ",CZ169," ",DG168))</f>
        <v/>
      </c>
      <c r="DD168" s="170">
        <f t="shared" si="63"/>
        <v>1</v>
      </c>
      <c r="DG168" s="49" t="str">
        <f>CONCATENATE("   ",DH168,"/",DI168,IF(DH168&gt;DI168," !",""))</f>
        <v xml:space="preserve">   0/12</v>
      </c>
      <c r="DH168" s="170">
        <f t="shared" ref="DH168" si="68">INDEX($CB$1:$CU$1,CZ169)+DJ168</f>
        <v>0</v>
      </c>
      <c r="DI168" s="172">
        <f>12</f>
        <v>12</v>
      </c>
    </row>
    <row r="169" spans="104:113" x14ac:dyDescent="0.25">
      <c r="CZ169" s="170">
        <v>12</v>
      </c>
      <c r="DA169" s="170" t="s">
        <v>278</v>
      </c>
      <c r="DB169" s="32" t="str">
        <f>T(LOOKUP(CZ169,$DM$1:$EF$1,$DM$2:$EF$2))</f>
        <v/>
      </c>
      <c r="DD169" s="170">
        <f t="shared" si="63"/>
        <v>1</v>
      </c>
      <c r="DI169" s="172"/>
    </row>
    <row r="170" spans="104:113" x14ac:dyDescent="0.25">
      <c r="DA170" s="170">
        <v>1</v>
      </c>
      <c r="DB170" s="32" t="str">
        <f t="shared" ref="DB170:DB181" si="69">T(CONCATENATE(LOOKUP(DA170,CM$3:CM$80,BB$3:BB$80)," ",LOOKUP(DA170,CM$3:CM$80,$CA$3:$CA$80)))</f>
        <v xml:space="preserve"> </v>
      </c>
      <c r="DD170" s="170">
        <f t="shared" si="63"/>
        <v>1</v>
      </c>
      <c r="DI170" s="172"/>
    </row>
    <row r="171" spans="104:113" x14ac:dyDescent="0.25">
      <c r="DA171" s="170">
        <v>2</v>
      </c>
      <c r="DB171" s="32" t="str">
        <f t="shared" si="69"/>
        <v xml:space="preserve"> </v>
      </c>
      <c r="DD171" s="170">
        <f t="shared" si="63"/>
        <v>1</v>
      </c>
      <c r="DI171" s="172"/>
    </row>
    <row r="172" spans="104:113" x14ac:dyDescent="0.25">
      <c r="DA172" s="170">
        <v>3</v>
      </c>
      <c r="DB172" s="32" t="str">
        <f t="shared" si="69"/>
        <v xml:space="preserve"> </v>
      </c>
      <c r="DD172" s="170">
        <f t="shared" si="63"/>
        <v>1</v>
      </c>
      <c r="DI172" s="172"/>
    </row>
    <row r="173" spans="104:113" x14ac:dyDescent="0.25">
      <c r="DA173" s="170">
        <v>4</v>
      </c>
      <c r="DB173" s="32" t="str">
        <f t="shared" si="69"/>
        <v xml:space="preserve"> </v>
      </c>
      <c r="DD173" s="170">
        <f t="shared" si="63"/>
        <v>1</v>
      </c>
      <c r="DI173" s="172"/>
    </row>
    <row r="174" spans="104:113" x14ac:dyDescent="0.25">
      <c r="DA174" s="170">
        <v>5</v>
      </c>
      <c r="DB174" s="32" t="str">
        <f t="shared" si="69"/>
        <v xml:space="preserve"> </v>
      </c>
      <c r="DD174" s="170">
        <f t="shared" si="63"/>
        <v>1</v>
      </c>
      <c r="DI174" s="172"/>
    </row>
    <row r="175" spans="104:113" x14ac:dyDescent="0.25">
      <c r="DA175" s="170">
        <v>6</v>
      </c>
      <c r="DB175" s="32" t="str">
        <f t="shared" si="69"/>
        <v xml:space="preserve"> </v>
      </c>
      <c r="DD175" s="170">
        <f t="shared" si="63"/>
        <v>1</v>
      </c>
      <c r="DI175" s="172"/>
    </row>
    <row r="176" spans="104:113" x14ac:dyDescent="0.25">
      <c r="DA176" s="170">
        <v>7</v>
      </c>
      <c r="DB176" s="32" t="str">
        <f t="shared" si="69"/>
        <v xml:space="preserve"> </v>
      </c>
      <c r="DD176" s="170">
        <f t="shared" si="63"/>
        <v>1</v>
      </c>
      <c r="DI176" s="172"/>
    </row>
    <row r="177" spans="104:113" x14ac:dyDescent="0.25">
      <c r="DA177" s="170">
        <v>8</v>
      </c>
      <c r="DB177" s="32" t="str">
        <f t="shared" si="69"/>
        <v xml:space="preserve"> </v>
      </c>
      <c r="DD177" s="170">
        <f t="shared" si="63"/>
        <v>1</v>
      </c>
      <c r="DI177" s="172"/>
    </row>
    <row r="178" spans="104:113" x14ac:dyDescent="0.25">
      <c r="DA178" s="170">
        <v>9</v>
      </c>
      <c r="DB178" s="32" t="str">
        <f t="shared" si="69"/>
        <v xml:space="preserve"> </v>
      </c>
      <c r="DD178" s="170">
        <f t="shared" si="63"/>
        <v>1</v>
      </c>
      <c r="DI178" s="172"/>
    </row>
    <row r="179" spans="104:113" x14ac:dyDescent="0.25">
      <c r="DA179" s="170">
        <v>10</v>
      </c>
      <c r="DB179" s="32" t="str">
        <f t="shared" si="69"/>
        <v xml:space="preserve"> </v>
      </c>
      <c r="DD179" s="170">
        <f t="shared" si="63"/>
        <v>1</v>
      </c>
      <c r="DI179" s="172"/>
    </row>
    <row r="180" spans="104:113" x14ac:dyDescent="0.25">
      <c r="DA180" s="170">
        <v>11</v>
      </c>
      <c r="DB180" s="32" t="str">
        <f t="shared" si="69"/>
        <v xml:space="preserve"> </v>
      </c>
      <c r="DD180" s="170">
        <f t="shared" si="63"/>
        <v>1</v>
      </c>
      <c r="DI180" s="172"/>
    </row>
    <row r="181" spans="104:113" x14ac:dyDescent="0.25">
      <c r="DA181" s="170">
        <v>12</v>
      </c>
      <c r="DB181" s="32" t="str">
        <f t="shared" si="69"/>
        <v xml:space="preserve"> </v>
      </c>
      <c r="DD181" s="170">
        <f t="shared" si="63"/>
        <v>1</v>
      </c>
      <c r="DI181" s="172"/>
    </row>
    <row r="182" spans="104:113" x14ac:dyDescent="0.25">
      <c r="DB182" s="196" t="str">
        <f>IF(DB169="","","----")</f>
        <v/>
      </c>
      <c r="DD182" s="170">
        <f t="shared" si="63"/>
        <v>1</v>
      </c>
      <c r="DI182" s="172"/>
    </row>
    <row r="183" spans="104:113" x14ac:dyDescent="0.25">
      <c r="DA183" s="170"/>
      <c r="DB183" s="32" t="str">
        <f>IF(DB184="","",CONCATENATE("Warband ",CZ184," ",DG183))</f>
        <v/>
      </c>
      <c r="DD183" s="170">
        <f t="shared" si="63"/>
        <v>1</v>
      </c>
      <c r="DG183" s="49" t="str">
        <f>CONCATENATE("   ",DH183,"/",DI183,IF(DH183&gt;DI183," !",""))</f>
        <v xml:space="preserve">   0/12</v>
      </c>
      <c r="DH183" s="170">
        <f t="shared" ref="DH183" si="70">INDEX($CB$1:$CU$1,CZ184)+DJ183</f>
        <v>0</v>
      </c>
      <c r="DI183" s="172">
        <f>12</f>
        <v>12</v>
      </c>
    </row>
    <row r="184" spans="104:113" x14ac:dyDescent="0.25">
      <c r="CZ184" s="170">
        <v>13</v>
      </c>
      <c r="DA184" s="170" t="s">
        <v>278</v>
      </c>
      <c r="DB184" s="32" t="str">
        <f>T(LOOKUP(CZ184,$DM$1:$EF$1,$DM$2:$EF$2))</f>
        <v/>
      </c>
      <c r="DD184" s="170">
        <f t="shared" si="63"/>
        <v>1</v>
      </c>
      <c r="DI184" s="172"/>
    </row>
    <row r="185" spans="104:113" x14ac:dyDescent="0.25">
      <c r="DA185" s="170">
        <v>1</v>
      </c>
      <c r="DB185" s="32" t="str">
        <f t="shared" ref="DB185:DB196" si="71">T(CONCATENATE(LOOKUP(DA185,CN$3:CN$80,BC$3:BC$80)," ",LOOKUP(DA185,CN$3:CN$80,$CA$3:$CA$80)))</f>
        <v xml:space="preserve"> </v>
      </c>
      <c r="DD185" s="170">
        <f t="shared" si="63"/>
        <v>1</v>
      </c>
      <c r="DI185" s="172"/>
    </row>
    <row r="186" spans="104:113" x14ac:dyDescent="0.25">
      <c r="DA186" s="170">
        <v>2</v>
      </c>
      <c r="DB186" s="32" t="str">
        <f t="shared" si="71"/>
        <v xml:space="preserve"> </v>
      </c>
      <c r="DD186" s="170">
        <f t="shared" si="63"/>
        <v>1</v>
      </c>
      <c r="DI186" s="172"/>
    </row>
    <row r="187" spans="104:113" x14ac:dyDescent="0.25">
      <c r="DA187" s="170">
        <v>3</v>
      </c>
      <c r="DB187" s="32" t="str">
        <f t="shared" si="71"/>
        <v xml:space="preserve"> </v>
      </c>
      <c r="DD187" s="170">
        <f t="shared" si="63"/>
        <v>1</v>
      </c>
      <c r="DI187" s="172"/>
    </row>
    <row r="188" spans="104:113" x14ac:dyDescent="0.25">
      <c r="DA188" s="170">
        <v>4</v>
      </c>
      <c r="DB188" s="32" t="str">
        <f t="shared" si="71"/>
        <v xml:space="preserve"> </v>
      </c>
      <c r="DD188" s="170">
        <f t="shared" si="63"/>
        <v>1</v>
      </c>
      <c r="DI188" s="172"/>
    </row>
    <row r="189" spans="104:113" x14ac:dyDescent="0.25">
      <c r="DA189" s="170">
        <v>5</v>
      </c>
      <c r="DB189" s="32" t="str">
        <f t="shared" si="71"/>
        <v xml:space="preserve"> </v>
      </c>
      <c r="DD189" s="170">
        <f t="shared" si="63"/>
        <v>1</v>
      </c>
      <c r="DI189" s="172"/>
    </row>
    <row r="190" spans="104:113" x14ac:dyDescent="0.25">
      <c r="DA190" s="170">
        <v>6</v>
      </c>
      <c r="DB190" s="32" t="str">
        <f t="shared" si="71"/>
        <v xml:space="preserve"> </v>
      </c>
      <c r="DD190" s="170">
        <f t="shared" si="63"/>
        <v>1</v>
      </c>
      <c r="DI190" s="172"/>
    </row>
    <row r="191" spans="104:113" x14ac:dyDescent="0.25">
      <c r="DA191" s="170">
        <v>7</v>
      </c>
      <c r="DB191" s="32" t="str">
        <f t="shared" si="71"/>
        <v xml:space="preserve"> </v>
      </c>
      <c r="DD191" s="170">
        <f t="shared" si="63"/>
        <v>1</v>
      </c>
      <c r="DI191" s="172"/>
    </row>
    <row r="192" spans="104:113" x14ac:dyDescent="0.25">
      <c r="DA192" s="170">
        <v>8</v>
      </c>
      <c r="DB192" s="32" t="str">
        <f t="shared" si="71"/>
        <v xml:space="preserve"> </v>
      </c>
      <c r="DD192" s="170">
        <f t="shared" si="63"/>
        <v>1</v>
      </c>
      <c r="DI192" s="172"/>
    </row>
    <row r="193" spans="104:113" x14ac:dyDescent="0.25">
      <c r="DA193" s="170">
        <v>9</v>
      </c>
      <c r="DB193" s="32" t="str">
        <f t="shared" si="71"/>
        <v xml:space="preserve"> </v>
      </c>
      <c r="DD193" s="170">
        <f t="shared" si="63"/>
        <v>1</v>
      </c>
      <c r="DI193" s="172"/>
    </row>
    <row r="194" spans="104:113" x14ac:dyDescent="0.25">
      <c r="DA194" s="170">
        <v>10</v>
      </c>
      <c r="DB194" s="32" t="str">
        <f t="shared" si="71"/>
        <v xml:space="preserve"> </v>
      </c>
      <c r="DD194" s="170">
        <f t="shared" si="63"/>
        <v>1</v>
      </c>
      <c r="DI194" s="172"/>
    </row>
    <row r="195" spans="104:113" x14ac:dyDescent="0.25">
      <c r="DA195" s="170">
        <v>11</v>
      </c>
      <c r="DB195" s="32" t="str">
        <f t="shared" si="71"/>
        <v xml:space="preserve"> </v>
      </c>
      <c r="DD195" s="170">
        <f t="shared" si="63"/>
        <v>1</v>
      </c>
      <c r="DI195" s="172"/>
    </row>
    <row r="196" spans="104:113" x14ac:dyDescent="0.25">
      <c r="DA196" s="170">
        <v>12</v>
      </c>
      <c r="DB196" s="32" t="str">
        <f t="shared" si="71"/>
        <v xml:space="preserve"> </v>
      </c>
      <c r="DD196" s="170">
        <f t="shared" si="63"/>
        <v>1</v>
      </c>
      <c r="DI196" s="172"/>
    </row>
    <row r="197" spans="104:113" x14ac:dyDescent="0.25">
      <c r="DB197" s="196" t="str">
        <f>IF(DB184="","","----")</f>
        <v/>
      </c>
      <c r="DD197" s="170">
        <f t="shared" ref="DD197:DD260" si="72">IF(OR(DB196="",DB196=" "),DD196,DD196+1)</f>
        <v>1</v>
      </c>
      <c r="DI197" s="172"/>
    </row>
    <row r="198" spans="104:113" x14ac:dyDescent="0.25">
      <c r="DA198" s="170"/>
      <c r="DB198" s="32" t="str">
        <f>IF(DB199="","",CONCATENATE("Warband ",CZ199," ",DG198))</f>
        <v/>
      </c>
      <c r="DD198" s="170">
        <f t="shared" si="72"/>
        <v>1</v>
      </c>
      <c r="DG198" s="49" t="str">
        <f>CONCATENATE("   ",DH198,"/",DI198,IF(DH198&gt;DI198," !",""))</f>
        <v xml:space="preserve">   0/12</v>
      </c>
      <c r="DH198" s="170">
        <f t="shared" ref="DH198" si="73">INDEX($CB$1:$CU$1,CZ199)+DJ198</f>
        <v>0</v>
      </c>
      <c r="DI198" s="172">
        <f>12</f>
        <v>12</v>
      </c>
    </row>
    <row r="199" spans="104:113" x14ac:dyDescent="0.25">
      <c r="CZ199" s="170">
        <v>14</v>
      </c>
      <c r="DA199" s="170" t="s">
        <v>278</v>
      </c>
      <c r="DB199" s="32" t="str">
        <f>T(LOOKUP(CZ199,$DM$1:$EF$1,$DM$2:$EF$2))</f>
        <v/>
      </c>
      <c r="DD199" s="170">
        <f t="shared" si="72"/>
        <v>1</v>
      </c>
      <c r="DI199" s="172"/>
    </row>
    <row r="200" spans="104:113" x14ac:dyDescent="0.25">
      <c r="DA200" s="170">
        <v>1</v>
      </c>
      <c r="DB200" s="32" t="str">
        <f t="shared" ref="DB200:DB211" si="74">T(CONCATENATE(LOOKUP(DA200,CO$3:CO$80,BD$3:BD$80)," ",LOOKUP(DA200,CO$3:CO$80,$CA$3:$CA$80)))</f>
        <v xml:space="preserve"> </v>
      </c>
      <c r="DD200" s="170">
        <f t="shared" si="72"/>
        <v>1</v>
      </c>
      <c r="DI200" s="172"/>
    </row>
    <row r="201" spans="104:113" x14ac:dyDescent="0.25">
      <c r="DA201" s="170">
        <v>2</v>
      </c>
      <c r="DB201" s="32" t="str">
        <f t="shared" si="74"/>
        <v xml:space="preserve"> </v>
      </c>
      <c r="DD201" s="170">
        <f t="shared" si="72"/>
        <v>1</v>
      </c>
      <c r="DI201" s="172"/>
    </row>
    <row r="202" spans="104:113" x14ac:dyDescent="0.25">
      <c r="DA202" s="170">
        <v>3</v>
      </c>
      <c r="DB202" s="32" t="str">
        <f t="shared" si="74"/>
        <v xml:space="preserve"> </v>
      </c>
      <c r="DD202" s="170">
        <f t="shared" si="72"/>
        <v>1</v>
      </c>
      <c r="DI202" s="172"/>
    </row>
    <row r="203" spans="104:113" x14ac:dyDescent="0.25">
      <c r="DA203" s="170">
        <v>4</v>
      </c>
      <c r="DB203" s="32" t="str">
        <f t="shared" si="74"/>
        <v xml:space="preserve"> </v>
      </c>
      <c r="DD203" s="170">
        <f t="shared" si="72"/>
        <v>1</v>
      </c>
      <c r="DI203" s="172"/>
    </row>
    <row r="204" spans="104:113" x14ac:dyDescent="0.25">
      <c r="DA204" s="170">
        <v>5</v>
      </c>
      <c r="DB204" s="32" t="str">
        <f t="shared" si="74"/>
        <v xml:space="preserve"> </v>
      </c>
      <c r="DD204" s="170">
        <f t="shared" si="72"/>
        <v>1</v>
      </c>
      <c r="DI204" s="172"/>
    </row>
    <row r="205" spans="104:113" x14ac:dyDescent="0.25">
      <c r="DA205" s="170">
        <v>6</v>
      </c>
      <c r="DB205" s="32" t="str">
        <f t="shared" si="74"/>
        <v xml:space="preserve"> </v>
      </c>
      <c r="DD205" s="170">
        <f t="shared" si="72"/>
        <v>1</v>
      </c>
      <c r="DI205" s="172"/>
    </row>
    <row r="206" spans="104:113" x14ac:dyDescent="0.25">
      <c r="DA206" s="170">
        <v>7</v>
      </c>
      <c r="DB206" s="32" t="str">
        <f t="shared" si="74"/>
        <v xml:space="preserve"> </v>
      </c>
      <c r="DD206" s="170">
        <f t="shared" si="72"/>
        <v>1</v>
      </c>
      <c r="DI206" s="172"/>
    </row>
    <row r="207" spans="104:113" x14ac:dyDescent="0.25">
      <c r="DA207" s="170">
        <v>8</v>
      </c>
      <c r="DB207" s="32" t="str">
        <f t="shared" si="74"/>
        <v xml:space="preserve"> </v>
      </c>
      <c r="DD207" s="170">
        <f t="shared" si="72"/>
        <v>1</v>
      </c>
      <c r="DI207" s="172"/>
    </row>
    <row r="208" spans="104:113" x14ac:dyDescent="0.25">
      <c r="DA208" s="170">
        <v>9</v>
      </c>
      <c r="DB208" s="32" t="str">
        <f t="shared" si="74"/>
        <v xml:space="preserve"> </v>
      </c>
      <c r="DD208" s="170">
        <f t="shared" si="72"/>
        <v>1</v>
      </c>
      <c r="DI208" s="172"/>
    </row>
    <row r="209" spans="104:113" x14ac:dyDescent="0.25">
      <c r="DA209" s="170">
        <v>10</v>
      </c>
      <c r="DB209" s="32" t="str">
        <f t="shared" si="74"/>
        <v xml:space="preserve"> </v>
      </c>
      <c r="DD209" s="170">
        <f t="shared" si="72"/>
        <v>1</v>
      </c>
      <c r="DI209" s="172"/>
    </row>
    <row r="210" spans="104:113" x14ac:dyDescent="0.25">
      <c r="DA210" s="170">
        <v>11</v>
      </c>
      <c r="DB210" s="32" t="str">
        <f t="shared" si="74"/>
        <v xml:space="preserve"> </v>
      </c>
      <c r="DD210" s="170">
        <f t="shared" si="72"/>
        <v>1</v>
      </c>
      <c r="DI210" s="172"/>
    </row>
    <row r="211" spans="104:113" x14ac:dyDescent="0.25">
      <c r="DA211" s="170">
        <v>12</v>
      </c>
      <c r="DB211" s="32" t="str">
        <f t="shared" si="74"/>
        <v xml:space="preserve"> </v>
      </c>
      <c r="DD211" s="170">
        <f t="shared" si="72"/>
        <v>1</v>
      </c>
      <c r="DI211" s="172"/>
    </row>
    <row r="212" spans="104:113" x14ac:dyDescent="0.25">
      <c r="DB212" s="196" t="str">
        <f>IF(DB199="","","----")</f>
        <v/>
      </c>
      <c r="DD212" s="170">
        <f t="shared" si="72"/>
        <v>1</v>
      </c>
      <c r="DI212" s="172"/>
    </row>
    <row r="213" spans="104:113" x14ac:dyDescent="0.25">
      <c r="DA213" s="170"/>
      <c r="DB213" s="32" t="str">
        <f>IF(DB214="","",CONCATENATE("Warband ",CZ214," ",DG213))</f>
        <v/>
      </c>
      <c r="DD213" s="170">
        <f t="shared" si="72"/>
        <v>1</v>
      </c>
      <c r="DG213" s="49" t="str">
        <f>CONCATENATE("   ",DH213,"/",DI213,IF(DH213&gt;DI213," !",""))</f>
        <v xml:space="preserve">   0/12</v>
      </c>
      <c r="DH213" s="170">
        <f t="shared" ref="DH213" si="75">INDEX($CB$1:$CU$1,CZ214)+DJ213</f>
        <v>0</v>
      </c>
      <c r="DI213" s="172">
        <f>12</f>
        <v>12</v>
      </c>
    </row>
    <row r="214" spans="104:113" x14ac:dyDescent="0.25">
      <c r="CZ214" s="170">
        <v>15</v>
      </c>
      <c r="DA214" s="170" t="s">
        <v>278</v>
      </c>
      <c r="DB214" s="32" t="str">
        <f>T(LOOKUP(CZ214,$DM$1:$EF$1,$DM$2:$EF$2))</f>
        <v/>
      </c>
      <c r="DD214" s="170">
        <f t="shared" si="72"/>
        <v>1</v>
      </c>
      <c r="DI214" s="172"/>
    </row>
    <row r="215" spans="104:113" x14ac:dyDescent="0.25">
      <c r="DA215" s="170">
        <v>1</v>
      </c>
      <c r="DB215" s="32" t="str">
        <f t="shared" ref="DB215:DB226" si="76">T(CONCATENATE(LOOKUP(DA215,CP$3:CP$80,BE$3:BE$80)," ",LOOKUP(DA215,CP$3:CP$80,$CA$3:$CA$80)))</f>
        <v xml:space="preserve"> </v>
      </c>
      <c r="DD215" s="170">
        <f t="shared" si="72"/>
        <v>1</v>
      </c>
      <c r="DI215" s="172"/>
    </row>
    <row r="216" spans="104:113" x14ac:dyDescent="0.25">
      <c r="DA216" s="170">
        <v>2</v>
      </c>
      <c r="DB216" s="32" t="str">
        <f t="shared" si="76"/>
        <v xml:space="preserve"> </v>
      </c>
      <c r="DD216" s="170">
        <f t="shared" si="72"/>
        <v>1</v>
      </c>
      <c r="DI216" s="172"/>
    </row>
    <row r="217" spans="104:113" x14ac:dyDescent="0.25">
      <c r="DA217" s="170">
        <v>3</v>
      </c>
      <c r="DB217" s="32" t="str">
        <f t="shared" si="76"/>
        <v xml:space="preserve"> </v>
      </c>
      <c r="DD217" s="170">
        <f t="shared" si="72"/>
        <v>1</v>
      </c>
      <c r="DI217" s="172"/>
    </row>
    <row r="218" spans="104:113" x14ac:dyDescent="0.25">
      <c r="DA218" s="170">
        <v>4</v>
      </c>
      <c r="DB218" s="32" t="str">
        <f t="shared" si="76"/>
        <v xml:space="preserve"> </v>
      </c>
      <c r="DD218" s="170">
        <f t="shared" si="72"/>
        <v>1</v>
      </c>
      <c r="DI218" s="172"/>
    </row>
    <row r="219" spans="104:113" x14ac:dyDescent="0.25">
      <c r="DA219" s="170">
        <v>5</v>
      </c>
      <c r="DB219" s="32" t="str">
        <f t="shared" si="76"/>
        <v xml:space="preserve"> </v>
      </c>
      <c r="DD219" s="170">
        <f t="shared" si="72"/>
        <v>1</v>
      </c>
      <c r="DI219" s="172"/>
    </row>
    <row r="220" spans="104:113" x14ac:dyDescent="0.25">
      <c r="DA220" s="170">
        <v>6</v>
      </c>
      <c r="DB220" s="32" t="str">
        <f t="shared" si="76"/>
        <v xml:space="preserve"> </v>
      </c>
      <c r="DD220" s="170">
        <f t="shared" si="72"/>
        <v>1</v>
      </c>
      <c r="DI220" s="172"/>
    </row>
    <row r="221" spans="104:113" x14ac:dyDescent="0.25">
      <c r="DA221" s="170">
        <v>7</v>
      </c>
      <c r="DB221" s="32" t="str">
        <f t="shared" si="76"/>
        <v xml:space="preserve"> </v>
      </c>
      <c r="DD221" s="170">
        <f t="shared" si="72"/>
        <v>1</v>
      </c>
      <c r="DI221" s="172"/>
    </row>
    <row r="222" spans="104:113" x14ac:dyDescent="0.25">
      <c r="DA222" s="170">
        <v>8</v>
      </c>
      <c r="DB222" s="32" t="str">
        <f t="shared" si="76"/>
        <v xml:space="preserve"> </v>
      </c>
      <c r="DD222" s="170">
        <f t="shared" si="72"/>
        <v>1</v>
      </c>
      <c r="DI222" s="172"/>
    </row>
    <row r="223" spans="104:113" x14ac:dyDescent="0.25">
      <c r="DA223" s="170">
        <v>9</v>
      </c>
      <c r="DB223" s="32" t="str">
        <f t="shared" si="76"/>
        <v xml:space="preserve"> </v>
      </c>
      <c r="DD223" s="170">
        <f t="shared" si="72"/>
        <v>1</v>
      </c>
      <c r="DI223" s="172"/>
    </row>
    <row r="224" spans="104:113" x14ac:dyDescent="0.25">
      <c r="DA224" s="170">
        <v>10</v>
      </c>
      <c r="DB224" s="32" t="str">
        <f t="shared" si="76"/>
        <v xml:space="preserve"> </v>
      </c>
      <c r="DD224" s="170">
        <f t="shared" si="72"/>
        <v>1</v>
      </c>
      <c r="DI224" s="172"/>
    </row>
    <row r="225" spans="104:113" x14ac:dyDescent="0.25">
      <c r="DA225" s="170">
        <v>11</v>
      </c>
      <c r="DB225" s="32" t="str">
        <f t="shared" si="76"/>
        <v xml:space="preserve"> </v>
      </c>
      <c r="DD225" s="170">
        <f t="shared" si="72"/>
        <v>1</v>
      </c>
      <c r="DI225" s="172"/>
    </row>
    <row r="226" spans="104:113" x14ac:dyDescent="0.25">
      <c r="DA226" s="170">
        <v>12</v>
      </c>
      <c r="DB226" s="32" t="str">
        <f t="shared" si="76"/>
        <v xml:space="preserve"> </v>
      </c>
      <c r="DD226" s="170">
        <f t="shared" si="72"/>
        <v>1</v>
      </c>
      <c r="DI226" s="172"/>
    </row>
    <row r="227" spans="104:113" x14ac:dyDescent="0.25">
      <c r="DB227" s="196" t="str">
        <f>IF(DB214="","","----")</f>
        <v/>
      </c>
      <c r="DD227" s="170">
        <f t="shared" si="72"/>
        <v>1</v>
      </c>
      <c r="DI227" s="172"/>
    </row>
    <row r="228" spans="104:113" x14ac:dyDescent="0.25">
      <c r="DA228" s="170"/>
      <c r="DB228" s="32" t="str">
        <f>IF(DB229="","",CONCATENATE("Warband ",CZ229," ",DG228))</f>
        <v/>
      </c>
      <c r="DD228" s="170">
        <f t="shared" si="72"/>
        <v>1</v>
      </c>
      <c r="DG228" s="49" t="str">
        <f>CONCATENATE("   ",DH228,"/",DI228,IF(DH228&gt;DI228," !",""))</f>
        <v xml:space="preserve">   0/12</v>
      </c>
      <c r="DH228" s="170">
        <f t="shared" ref="DH228" si="77">INDEX($CB$1:$CU$1,CZ229)+DJ228</f>
        <v>0</v>
      </c>
      <c r="DI228" s="172">
        <f>12</f>
        <v>12</v>
      </c>
    </row>
    <row r="229" spans="104:113" x14ac:dyDescent="0.25">
      <c r="CZ229" s="170">
        <v>16</v>
      </c>
      <c r="DA229" s="170" t="s">
        <v>278</v>
      </c>
      <c r="DB229" s="32" t="str">
        <f>T(LOOKUP(CZ229,$DM$1:$EF$1,$DM$2:$EF$2))</f>
        <v/>
      </c>
      <c r="DD229" s="170">
        <f t="shared" si="72"/>
        <v>1</v>
      </c>
      <c r="DI229" s="172"/>
    </row>
    <row r="230" spans="104:113" x14ac:dyDescent="0.25">
      <c r="DA230" s="170">
        <v>1</v>
      </c>
      <c r="DB230" s="32" t="str">
        <f t="shared" ref="DB230:DB241" si="78">T(CONCATENATE(LOOKUP(DA230,CQ$3:CQ$80,BF$3:BF$80)," ",LOOKUP(DA230,CQ$3:CQ$80,$CA$3:$CA$80)))</f>
        <v xml:space="preserve"> </v>
      </c>
      <c r="DD230" s="170">
        <f t="shared" si="72"/>
        <v>1</v>
      </c>
      <c r="DI230" s="172"/>
    </row>
    <row r="231" spans="104:113" x14ac:dyDescent="0.25">
      <c r="DA231" s="170">
        <v>2</v>
      </c>
      <c r="DB231" s="32" t="str">
        <f t="shared" si="78"/>
        <v xml:space="preserve"> </v>
      </c>
      <c r="DD231" s="170">
        <f t="shared" si="72"/>
        <v>1</v>
      </c>
      <c r="DI231" s="172"/>
    </row>
    <row r="232" spans="104:113" x14ac:dyDescent="0.25">
      <c r="DA232" s="170">
        <v>3</v>
      </c>
      <c r="DB232" s="32" t="str">
        <f t="shared" si="78"/>
        <v xml:space="preserve"> </v>
      </c>
      <c r="DD232" s="170">
        <f t="shared" si="72"/>
        <v>1</v>
      </c>
      <c r="DI232" s="172"/>
    </row>
    <row r="233" spans="104:113" x14ac:dyDescent="0.25">
      <c r="DA233" s="170">
        <v>4</v>
      </c>
      <c r="DB233" s="32" t="str">
        <f t="shared" si="78"/>
        <v xml:space="preserve"> </v>
      </c>
      <c r="DD233" s="170">
        <f t="shared" si="72"/>
        <v>1</v>
      </c>
      <c r="DI233" s="172"/>
    </row>
    <row r="234" spans="104:113" x14ac:dyDescent="0.25">
      <c r="DA234" s="170">
        <v>5</v>
      </c>
      <c r="DB234" s="32" t="str">
        <f t="shared" si="78"/>
        <v xml:space="preserve"> </v>
      </c>
      <c r="DD234" s="170">
        <f t="shared" si="72"/>
        <v>1</v>
      </c>
      <c r="DI234" s="172"/>
    </row>
    <row r="235" spans="104:113" x14ac:dyDescent="0.25">
      <c r="DA235" s="170">
        <v>6</v>
      </c>
      <c r="DB235" s="32" t="str">
        <f t="shared" si="78"/>
        <v xml:space="preserve"> </v>
      </c>
      <c r="DD235" s="170">
        <f t="shared" si="72"/>
        <v>1</v>
      </c>
      <c r="DI235" s="172"/>
    </row>
    <row r="236" spans="104:113" x14ac:dyDescent="0.25">
      <c r="DA236" s="170">
        <v>7</v>
      </c>
      <c r="DB236" s="32" t="str">
        <f t="shared" si="78"/>
        <v xml:space="preserve"> </v>
      </c>
      <c r="DD236" s="170">
        <f t="shared" si="72"/>
        <v>1</v>
      </c>
      <c r="DI236" s="172"/>
    </row>
    <row r="237" spans="104:113" x14ac:dyDescent="0.25">
      <c r="DA237" s="170">
        <v>8</v>
      </c>
      <c r="DB237" s="32" t="str">
        <f t="shared" si="78"/>
        <v xml:space="preserve"> </v>
      </c>
      <c r="DD237" s="170">
        <f t="shared" si="72"/>
        <v>1</v>
      </c>
      <c r="DI237" s="172"/>
    </row>
    <row r="238" spans="104:113" x14ac:dyDescent="0.25">
      <c r="DA238" s="170">
        <v>9</v>
      </c>
      <c r="DB238" s="32" t="str">
        <f t="shared" si="78"/>
        <v xml:space="preserve"> </v>
      </c>
      <c r="DD238" s="170">
        <f t="shared" si="72"/>
        <v>1</v>
      </c>
      <c r="DI238" s="172"/>
    </row>
    <row r="239" spans="104:113" x14ac:dyDescent="0.25">
      <c r="DA239" s="170">
        <v>10</v>
      </c>
      <c r="DB239" s="32" t="str">
        <f t="shared" si="78"/>
        <v xml:space="preserve"> </v>
      </c>
      <c r="DD239" s="170">
        <f t="shared" si="72"/>
        <v>1</v>
      </c>
      <c r="DI239" s="172"/>
    </row>
    <row r="240" spans="104:113" x14ac:dyDescent="0.25">
      <c r="DA240" s="170">
        <v>11</v>
      </c>
      <c r="DB240" s="32" t="str">
        <f t="shared" si="78"/>
        <v xml:space="preserve"> </v>
      </c>
      <c r="DD240" s="170">
        <f t="shared" si="72"/>
        <v>1</v>
      </c>
      <c r="DI240" s="172"/>
    </row>
    <row r="241" spans="104:113" x14ac:dyDescent="0.25">
      <c r="DA241" s="170">
        <v>12</v>
      </c>
      <c r="DB241" s="32" t="str">
        <f t="shared" si="78"/>
        <v xml:space="preserve"> </v>
      </c>
      <c r="DD241" s="170">
        <f t="shared" si="72"/>
        <v>1</v>
      </c>
      <c r="DI241" s="172"/>
    </row>
    <row r="242" spans="104:113" x14ac:dyDescent="0.25">
      <c r="DB242" s="196" t="str">
        <f>IF(DB229="","","----")</f>
        <v/>
      </c>
      <c r="DD242" s="170">
        <f t="shared" si="72"/>
        <v>1</v>
      </c>
      <c r="DI242" s="172"/>
    </row>
    <row r="243" spans="104:113" x14ac:dyDescent="0.25">
      <c r="DA243" s="170"/>
      <c r="DB243" s="32" t="str">
        <f>IF(DB244="","",CONCATENATE("Warband ",CZ244," ",DG243))</f>
        <v/>
      </c>
      <c r="DD243" s="170">
        <f t="shared" si="72"/>
        <v>1</v>
      </c>
      <c r="DG243" s="49" t="str">
        <f>CONCATENATE("   ",DH243,"/",DI243,IF(DH243&gt;DI243," !",""))</f>
        <v xml:space="preserve">   0/12</v>
      </c>
      <c r="DH243" s="170">
        <f t="shared" ref="DH243" si="79">INDEX($CB$1:$CU$1,CZ244)+DJ243</f>
        <v>0</v>
      </c>
      <c r="DI243" s="172">
        <f>12</f>
        <v>12</v>
      </c>
    </row>
    <row r="244" spans="104:113" x14ac:dyDescent="0.25">
      <c r="CZ244" s="170">
        <v>17</v>
      </c>
      <c r="DA244" s="170" t="s">
        <v>278</v>
      </c>
      <c r="DB244" s="32" t="str">
        <f>T(LOOKUP(CZ244,$DM$1:$EF$1,$DM$2:$EF$2))</f>
        <v/>
      </c>
      <c r="DD244" s="170">
        <f t="shared" si="72"/>
        <v>1</v>
      </c>
      <c r="DI244" s="172"/>
    </row>
    <row r="245" spans="104:113" x14ac:dyDescent="0.25">
      <c r="DA245" s="170">
        <v>1</v>
      </c>
      <c r="DB245" s="32" t="str">
        <f t="shared" ref="DB245:DB256" si="80">T(CONCATENATE(LOOKUP(DA245,CR$3:CR$80,BG$3:BG$80)," ",LOOKUP(DA245,CR$3:CR$80,$CA$3:$CA$80)))</f>
        <v xml:space="preserve"> </v>
      </c>
      <c r="DD245" s="170">
        <f t="shared" si="72"/>
        <v>1</v>
      </c>
      <c r="DI245" s="172"/>
    </row>
    <row r="246" spans="104:113" x14ac:dyDescent="0.25">
      <c r="DA246" s="170">
        <v>2</v>
      </c>
      <c r="DB246" s="32" t="str">
        <f t="shared" si="80"/>
        <v xml:space="preserve"> </v>
      </c>
      <c r="DD246" s="170">
        <f t="shared" si="72"/>
        <v>1</v>
      </c>
      <c r="DI246" s="172"/>
    </row>
    <row r="247" spans="104:113" x14ac:dyDescent="0.25">
      <c r="DA247" s="170">
        <v>3</v>
      </c>
      <c r="DB247" s="32" t="str">
        <f t="shared" si="80"/>
        <v xml:space="preserve"> </v>
      </c>
      <c r="DD247" s="170">
        <f t="shared" si="72"/>
        <v>1</v>
      </c>
      <c r="DI247" s="172"/>
    </row>
    <row r="248" spans="104:113" x14ac:dyDescent="0.25">
      <c r="DA248" s="170">
        <v>4</v>
      </c>
      <c r="DB248" s="32" t="str">
        <f t="shared" si="80"/>
        <v xml:space="preserve"> </v>
      </c>
      <c r="DD248" s="170">
        <f t="shared" si="72"/>
        <v>1</v>
      </c>
      <c r="DI248" s="172"/>
    </row>
    <row r="249" spans="104:113" x14ac:dyDescent="0.25">
      <c r="DA249" s="170">
        <v>5</v>
      </c>
      <c r="DB249" s="32" t="str">
        <f t="shared" si="80"/>
        <v xml:space="preserve"> </v>
      </c>
      <c r="DD249" s="170">
        <f t="shared" si="72"/>
        <v>1</v>
      </c>
      <c r="DI249" s="172"/>
    </row>
    <row r="250" spans="104:113" x14ac:dyDescent="0.25">
      <c r="DA250" s="170">
        <v>6</v>
      </c>
      <c r="DB250" s="32" t="str">
        <f t="shared" si="80"/>
        <v xml:space="preserve"> </v>
      </c>
      <c r="DD250" s="170">
        <f t="shared" si="72"/>
        <v>1</v>
      </c>
      <c r="DI250" s="172"/>
    </row>
    <row r="251" spans="104:113" x14ac:dyDescent="0.25">
      <c r="DA251" s="170">
        <v>7</v>
      </c>
      <c r="DB251" s="32" t="str">
        <f t="shared" si="80"/>
        <v xml:space="preserve"> </v>
      </c>
      <c r="DD251" s="170">
        <f t="shared" si="72"/>
        <v>1</v>
      </c>
      <c r="DI251" s="172"/>
    </row>
    <row r="252" spans="104:113" x14ac:dyDescent="0.25">
      <c r="DA252" s="170">
        <v>8</v>
      </c>
      <c r="DB252" s="32" t="str">
        <f t="shared" si="80"/>
        <v xml:space="preserve"> </v>
      </c>
      <c r="DD252" s="170">
        <f t="shared" si="72"/>
        <v>1</v>
      </c>
      <c r="DI252" s="172"/>
    </row>
    <row r="253" spans="104:113" x14ac:dyDescent="0.25">
      <c r="DA253" s="170">
        <v>9</v>
      </c>
      <c r="DB253" s="32" t="str">
        <f t="shared" si="80"/>
        <v xml:space="preserve"> </v>
      </c>
      <c r="DD253" s="170">
        <f t="shared" si="72"/>
        <v>1</v>
      </c>
      <c r="DI253" s="172"/>
    </row>
    <row r="254" spans="104:113" x14ac:dyDescent="0.25">
      <c r="DA254" s="170">
        <v>10</v>
      </c>
      <c r="DB254" s="32" t="str">
        <f t="shared" si="80"/>
        <v xml:space="preserve"> </v>
      </c>
      <c r="DD254" s="170">
        <f t="shared" si="72"/>
        <v>1</v>
      </c>
      <c r="DI254" s="172"/>
    </row>
    <row r="255" spans="104:113" x14ac:dyDescent="0.25">
      <c r="DA255" s="170">
        <v>11</v>
      </c>
      <c r="DB255" s="32" t="str">
        <f t="shared" si="80"/>
        <v xml:space="preserve"> </v>
      </c>
      <c r="DD255" s="170">
        <f t="shared" si="72"/>
        <v>1</v>
      </c>
      <c r="DI255" s="172"/>
    </row>
    <row r="256" spans="104:113" x14ac:dyDescent="0.25">
      <c r="DA256" s="170">
        <v>12</v>
      </c>
      <c r="DB256" s="32" t="str">
        <f t="shared" si="80"/>
        <v xml:space="preserve"> </v>
      </c>
      <c r="DD256" s="170">
        <f t="shared" si="72"/>
        <v>1</v>
      </c>
      <c r="DI256" s="172"/>
    </row>
    <row r="257" spans="104:113" x14ac:dyDescent="0.25">
      <c r="DB257" s="196" t="str">
        <f>IF(DB244="","","----")</f>
        <v/>
      </c>
      <c r="DD257" s="170">
        <f t="shared" si="72"/>
        <v>1</v>
      </c>
      <c r="DI257" s="172"/>
    </row>
    <row r="258" spans="104:113" x14ac:dyDescent="0.25">
      <c r="DA258" s="170"/>
      <c r="DB258" s="32" t="str">
        <f>IF(DB259="","",CONCATENATE("Warband ",CZ259," ",DG258))</f>
        <v/>
      </c>
      <c r="DD258" s="170">
        <f t="shared" si="72"/>
        <v>1</v>
      </c>
      <c r="DG258" s="49" t="str">
        <f>CONCATENATE("   ",DH258,"/",DI258,IF(DH258&gt;DI258," !",""))</f>
        <v xml:space="preserve">   0/12</v>
      </c>
      <c r="DH258" s="170">
        <f t="shared" ref="DH258" si="81">INDEX($CB$1:$CU$1,CZ259)+DJ258</f>
        <v>0</v>
      </c>
      <c r="DI258" s="172">
        <f>12</f>
        <v>12</v>
      </c>
    </row>
    <row r="259" spans="104:113" x14ac:dyDescent="0.25">
      <c r="CZ259" s="170">
        <v>18</v>
      </c>
      <c r="DA259" s="170" t="s">
        <v>278</v>
      </c>
      <c r="DB259" s="32" t="str">
        <f>T(LOOKUP(CZ259,$DM$1:$EF$1,$DM$2:$EF$2))</f>
        <v/>
      </c>
      <c r="DD259" s="170">
        <f t="shared" si="72"/>
        <v>1</v>
      </c>
      <c r="DI259" s="172"/>
    </row>
    <row r="260" spans="104:113" x14ac:dyDescent="0.25">
      <c r="DA260" s="170">
        <v>1</v>
      </c>
      <c r="DB260" s="32" t="str">
        <f t="shared" ref="DB260:DB271" si="82">T(CONCATENATE(LOOKUP(DA260,CS$3:CS$80,BH$3:BH$80)," ",LOOKUP(DA260,CS$3:CS$80,$CA$3:$CA$80)))</f>
        <v xml:space="preserve"> </v>
      </c>
      <c r="DD260" s="170">
        <f t="shared" si="72"/>
        <v>1</v>
      </c>
      <c r="DI260" s="172"/>
    </row>
    <row r="261" spans="104:113" x14ac:dyDescent="0.25">
      <c r="DA261" s="170">
        <v>2</v>
      </c>
      <c r="DB261" s="32" t="str">
        <f t="shared" si="82"/>
        <v xml:space="preserve"> </v>
      </c>
      <c r="DD261" s="170">
        <f t="shared" ref="DD261:DD302" si="83">IF(OR(DB260="",DB260=" "),DD260,DD260+1)</f>
        <v>1</v>
      </c>
      <c r="DI261" s="172"/>
    </row>
    <row r="262" spans="104:113" x14ac:dyDescent="0.25">
      <c r="DA262" s="170">
        <v>3</v>
      </c>
      <c r="DB262" s="32" t="str">
        <f t="shared" si="82"/>
        <v xml:space="preserve"> </v>
      </c>
      <c r="DD262" s="170">
        <f t="shared" si="83"/>
        <v>1</v>
      </c>
      <c r="DI262" s="172"/>
    </row>
    <row r="263" spans="104:113" x14ac:dyDescent="0.25">
      <c r="DA263" s="170">
        <v>4</v>
      </c>
      <c r="DB263" s="32" t="str">
        <f t="shared" si="82"/>
        <v xml:space="preserve"> </v>
      </c>
      <c r="DD263" s="170">
        <f t="shared" si="83"/>
        <v>1</v>
      </c>
      <c r="DI263" s="172"/>
    </row>
    <row r="264" spans="104:113" x14ac:dyDescent="0.25">
      <c r="DA264" s="170">
        <v>5</v>
      </c>
      <c r="DB264" s="32" t="str">
        <f t="shared" si="82"/>
        <v xml:space="preserve"> </v>
      </c>
      <c r="DD264" s="170">
        <f t="shared" si="83"/>
        <v>1</v>
      </c>
      <c r="DI264" s="172"/>
    </row>
    <row r="265" spans="104:113" x14ac:dyDescent="0.25">
      <c r="DA265" s="170">
        <v>6</v>
      </c>
      <c r="DB265" s="32" t="str">
        <f t="shared" si="82"/>
        <v xml:space="preserve"> </v>
      </c>
      <c r="DD265" s="170">
        <f t="shared" si="83"/>
        <v>1</v>
      </c>
      <c r="DI265" s="172"/>
    </row>
    <row r="266" spans="104:113" x14ac:dyDescent="0.25">
      <c r="DA266" s="170">
        <v>7</v>
      </c>
      <c r="DB266" s="32" t="str">
        <f t="shared" si="82"/>
        <v xml:space="preserve"> </v>
      </c>
      <c r="DD266" s="170">
        <f t="shared" si="83"/>
        <v>1</v>
      </c>
      <c r="DI266" s="172"/>
    </row>
    <row r="267" spans="104:113" x14ac:dyDescent="0.25">
      <c r="DA267" s="170">
        <v>8</v>
      </c>
      <c r="DB267" s="32" t="str">
        <f t="shared" si="82"/>
        <v xml:space="preserve"> </v>
      </c>
      <c r="DD267" s="170">
        <f t="shared" si="83"/>
        <v>1</v>
      </c>
      <c r="DI267" s="172"/>
    </row>
    <row r="268" spans="104:113" x14ac:dyDescent="0.25">
      <c r="DA268" s="170">
        <v>9</v>
      </c>
      <c r="DB268" s="32" t="str">
        <f t="shared" si="82"/>
        <v xml:space="preserve"> </v>
      </c>
      <c r="DD268" s="170">
        <f t="shared" si="83"/>
        <v>1</v>
      </c>
      <c r="DI268" s="172"/>
    </row>
    <row r="269" spans="104:113" x14ac:dyDescent="0.25">
      <c r="DA269" s="170">
        <v>10</v>
      </c>
      <c r="DB269" s="32" t="str">
        <f t="shared" si="82"/>
        <v xml:space="preserve"> </v>
      </c>
      <c r="DD269" s="170">
        <f t="shared" si="83"/>
        <v>1</v>
      </c>
      <c r="DI269" s="172"/>
    </row>
    <row r="270" spans="104:113" x14ac:dyDescent="0.25">
      <c r="DA270" s="170">
        <v>11</v>
      </c>
      <c r="DB270" s="32" t="str">
        <f t="shared" si="82"/>
        <v xml:space="preserve"> </v>
      </c>
      <c r="DD270" s="170">
        <f t="shared" si="83"/>
        <v>1</v>
      </c>
      <c r="DI270" s="172"/>
    </row>
    <row r="271" spans="104:113" x14ac:dyDescent="0.25">
      <c r="DA271" s="170">
        <v>12</v>
      </c>
      <c r="DB271" s="32" t="str">
        <f t="shared" si="82"/>
        <v xml:space="preserve"> </v>
      </c>
      <c r="DD271" s="170">
        <f t="shared" si="83"/>
        <v>1</v>
      </c>
      <c r="DI271" s="172"/>
    </row>
    <row r="272" spans="104:113" x14ac:dyDescent="0.25">
      <c r="DB272" s="196" t="str">
        <f>IF(DB259="","","----")</f>
        <v/>
      </c>
      <c r="DD272" s="170">
        <f t="shared" si="83"/>
        <v>1</v>
      </c>
      <c r="DI272" s="172"/>
    </row>
    <row r="273" spans="104:113" x14ac:dyDescent="0.25">
      <c r="DA273" s="170"/>
      <c r="DB273" s="32" t="str">
        <f>IF(DB274="","",CONCATENATE("Warband ",CZ274," ",DG273))</f>
        <v/>
      </c>
      <c r="DD273" s="170">
        <f t="shared" si="83"/>
        <v>1</v>
      </c>
      <c r="DG273" s="49" t="str">
        <f>CONCATENATE("   ",DH273,"/",DI273,IF(DH273&gt;DI273," !",""))</f>
        <v xml:space="preserve">   0/12</v>
      </c>
      <c r="DH273" s="170">
        <f t="shared" ref="DH273" si="84">INDEX($CB$1:$CU$1,CZ274)+DJ273</f>
        <v>0</v>
      </c>
      <c r="DI273" s="172">
        <f>12</f>
        <v>12</v>
      </c>
    </row>
    <row r="274" spans="104:113" x14ac:dyDescent="0.25">
      <c r="CZ274" s="170">
        <v>19</v>
      </c>
      <c r="DA274" s="170" t="s">
        <v>278</v>
      </c>
      <c r="DB274" s="32" t="str">
        <f>T(LOOKUP(CZ274,$DM$1:$EF$1,$DM$2:$EF$2))</f>
        <v/>
      </c>
      <c r="DD274" s="170">
        <f t="shared" si="83"/>
        <v>1</v>
      </c>
      <c r="DI274" s="172"/>
    </row>
    <row r="275" spans="104:113" x14ac:dyDescent="0.25">
      <c r="DA275" s="170">
        <v>1</v>
      </c>
      <c r="DB275" s="32" t="str">
        <f t="shared" ref="DB275:DB286" si="85">T(CONCATENATE(LOOKUP(DA275,CT$3:CT$80,BI$3:BI$80)," ",LOOKUP(DA275,CT$3:CT$80,$CA$3:$CA$80)))</f>
        <v xml:space="preserve"> </v>
      </c>
      <c r="DD275" s="170">
        <f t="shared" si="83"/>
        <v>1</v>
      </c>
      <c r="DI275" s="172"/>
    </row>
    <row r="276" spans="104:113" x14ac:dyDescent="0.25">
      <c r="DA276" s="170">
        <v>2</v>
      </c>
      <c r="DB276" s="32" t="str">
        <f t="shared" si="85"/>
        <v xml:space="preserve"> </v>
      </c>
      <c r="DD276" s="170">
        <f t="shared" si="83"/>
        <v>1</v>
      </c>
      <c r="DI276" s="172"/>
    </row>
    <row r="277" spans="104:113" x14ac:dyDescent="0.25">
      <c r="DA277" s="170">
        <v>3</v>
      </c>
      <c r="DB277" s="32" t="str">
        <f t="shared" si="85"/>
        <v xml:space="preserve"> </v>
      </c>
      <c r="DD277" s="170">
        <f t="shared" si="83"/>
        <v>1</v>
      </c>
      <c r="DI277" s="172"/>
    </row>
    <row r="278" spans="104:113" x14ac:dyDescent="0.25">
      <c r="DA278" s="170">
        <v>4</v>
      </c>
      <c r="DB278" s="32" t="str">
        <f t="shared" si="85"/>
        <v xml:space="preserve"> </v>
      </c>
      <c r="DD278" s="170">
        <f t="shared" si="83"/>
        <v>1</v>
      </c>
      <c r="DI278" s="172"/>
    </row>
    <row r="279" spans="104:113" x14ac:dyDescent="0.25">
      <c r="DA279" s="170">
        <v>5</v>
      </c>
      <c r="DB279" s="32" t="str">
        <f t="shared" si="85"/>
        <v xml:space="preserve"> </v>
      </c>
      <c r="DD279" s="170">
        <f t="shared" si="83"/>
        <v>1</v>
      </c>
      <c r="DI279" s="172"/>
    </row>
    <row r="280" spans="104:113" x14ac:dyDescent="0.25">
      <c r="DA280" s="170">
        <v>6</v>
      </c>
      <c r="DB280" s="32" t="str">
        <f t="shared" si="85"/>
        <v xml:space="preserve"> </v>
      </c>
      <c r="DD280" s="170">
        <f t="shared" si="83"/>
        <v>1</v>
      </c>
      <c r="DI280" s="172"/>
    </row>
    <row r="281" spans="104:113" x14ac:dyDescent="0.25">
      <c r="DA281" s="170">
        <v>7</v>
      </c>
      <c r="DB281" s="32" t="str">
        <f t="shared" si="85"/>
        <v xml:space="preserve"> </v>
      </c>
      <c r="DD281" s="170">
        <f t="shared" si="83"/>
        <v>1</v>
      </c>
      <c r="DI281" s="172"/>
    </row>
    <row r="282" spans="104:113" x14ac:dyDescent="0.25">
      <c r="DA282" s="170">
        <v>8</v>
      </c>
      <c r="DB282" s="32" t="str">
        <f t="shared" si="85"/>
        <v xml:space="preserve"> </v>
      </c>
      <c r="DD282" s="170">
        <f t="shared" si="83"/>
        <v>1</v>
      </c>
      <c r="DI282" s="172"/>
    </row>
    <row r="283" spans="104:113" x14ac:dyDescent="0.25">
      <c r="DA283" s="170">
        <v>9</v>
      </c>
      <c r="DB283" s="32" t="str">
        <f t="shared" si="85"/>
        <v xml:space="preserve"> </v>
      </c>
      <c r="DD283" s="170">
        <f t="shared" si="83"/>
        <v>1</v>
      </c>
      <c r="DI283" s="172"/>
    </row>
    <row r="284" spans="104:113" x14ac:dyDescent="0.25">
      <c r="DA284" s="170">
        <v>10</v>
      </c>
      <c r="DB284" s="32" t="str">
        <f t="shared" si="85"/>
        <v xml:space="preserve"> </v>
      </c>
      <c r="DD284" s="170">
        <f t="shared" si="83"/>
        <v>1</v>
      </c>
      <c r="DI284" s="172"/>
    </row>
    <row r="285" spans="104:113" x14ac:dyDescent="0.25">
      <c r="DA285" s="170">
        <v>11</v>
      </c>
      <c r="DB285" s="32" t="str">
        <f t="shared" si="85"/>
        <v xml:space="preserve"> </v>
      </c>
      <c r="DD285" s="170">
        <f t="shared" si="83"/>
        <v>1</v>
      </c>
      <c r="DI285" s="172"/>
    </row>
    <row r="286" spans="104:113" x14ac:dyDescent="0.25">
      <c r="DA286" s="170">
        <v>12</v>
      </c>
      <c r="DB286" s="32" t="str">
        <f t="shared" si="85"/>
        <v xml:space="preserve"> </v>
      </c>
      <c r="DD286" s="170">
        <f t="shared" si="83"/>
        <v>1</v>
      </c>
      <c r="DI286" s="172"/>
    </row>
    <row r="287" spans="104:113" x14ac:dyDescent="0.25">
      <c r="DB287" s="196" t="str">
        <f>IF(DB274="","","----")</f>
        <v/>
      </c>
      <c r="DD287" s="170">
        <f t="shared" si="83"/>
        <v>1</v>
      </c>
      <c r="DI287" s="172"/>
    </row>
    <row r="288" spans="104:113" x14ac:dyDescent="0.25">
      <c r="DA288" s="170"/>
      <c r="DB288" s="32" t="str">
        <f>IF(DB289="","",CONCATENATE("Warband ",CZ289," ",DG288))</f>
        <v/>
      </c>
      <c r="DD288" s="170">
        <f t="shared" si="83"/>
        <v>1</v>
      </c>
      <c r="DG288" s="49" t="str">
        <f>CONCATENATE("   ",DH288,"/",DI288,IF(DH288&gt;DI288," !",""))</f>
        <v xml:space="preserve">   0/12</v>
      </c>
      <c r="DH288" s="170">
        <f t="shared" ref="DH288" si="86">INDEX($CB$1:$CU$1,CZ289)+DJ288</f>
        <v>0</v>
      </c>
      <c r="DI288" s="172">
        <f>12</f>
        <v>12</v>
      </c>
    </row>
    <row r="289" spans="104:113" x14ac:dyDescent="0.25">
      <c r="CZ289" s="170">
        <v>20</v>
      </c>
      <c r="DA289" s="170" t="s">
        <v>278</v>
      </c>
      <c r="DB289" s="32" t="str">
        <f>T(LOOKUP(CZ289,$DM$1:$EF$1,$DM$2:$EF$2))</f>
        <v/>
      </c>
      <c r="DD289" s="170">
        <f t="shared" si="83"/>
        <v>1</v>
      </c>
      <c r="DI289" s="172"/>
    </row>
    <row r="290" spans="104:113" x14ac:dyDescent="0.25">
      <c r="DA290" s="170">
        <v>1</v>
      </c>
      <c r="DB290" s="32" t="str">
        <f t="shared" ref="DB290:DB301" si="87">T(CONCATENATE(LOOKUP(DA290,CU$3:CU$80,BJ$3:BJ$80)," ",LOOKUP(DA290,CU$3:CU$80,$CA$3:$CA$80)))</f>
        <v xml:space="preserve"> </v>
      </c>
      <c r="DD290" s="170">
        <f t="shared" si="83"/>
        <v>1</v>
      </c>
      <c r="DI290" s="172"/>
    </row>
    <row r="291" spans="104:113" x14ac:dyDescent="0.25">
      <c r="DA291" s="170">
        <v>2</v>
      </c>
      <c r="DB291" s="32" t="str">
        <f t="shared" si="87"/>
        <v xml:space="preserve"> </v>
      </c>
      <c r="DD291" s="170">
        <f t="shared" si="83"/>
        <v>1</v>
      </c>
      <c r="DI291" s="172"/>
    </row>
    <row r="292" spans="104:113" x14ac:dyDescent="0.25">
      <c r="DA292" s="170">
        <v>3</v>
      </c>
      <c r="DB292" s="32" t="str">
        <f t="shared" si="87"/>
        <v xml:space="preserve"> </v>
      </c>
      <c r="DD292" s="170">
        <f t="shared" si="83"/>
        <v>1</v>
      </c>
      <c r="DI292" s="172"/>
    </row>
    <row r="293" spans="104:113" x14ac:dyDescent="0.25">
      <c r="DA293" s="170">
        <v>4</v>
      </c>
      <c r="DB293" s="32" t="str">
        <f t="shared" si="87"/>
        <v xml:space="preserve"> </v>
      </c>
      <c r="DD293" s="170">
        <f t="shared" si="83"/>
        <v>1</v>
      </c>
      <c r="DI293" s="172"/>
    </row>
    <row r="294" spans="104:113" x14ac:dyDescent="0.25">
      <c r="DA294" s="170">
        <v>5</v>
      </c>
      <c r="DB294" s="32" t="str">
        <f t="shared" si="87"/>
        <v xml:space="preserve"> </v>
      </c>
      <c r="DD294" s="170">
        <f t="shared" si="83"/>
        <v>1</v>
      </c>
    </row>
    <row r="295" spans="104:113" x14ac:dyDescent="0.25">
      <c r="DA295" s="170">
        <v>6</v>
      </c>
      <c r="DB295" s="32" t="str">
        <f t="shared" si="87"/>
        <v xml:space="preserve"> </v>
      </c>
      <c r="DD295" s="170">
        <f t="shared" si="83"/>
        <v>1</v>
      </c>
    </row>
    <row r="296" spans="104:113" x14ac:dyDescent="0.25">
      <c r="DA296" s="170">
        <v>7</v>
      </c>
      <c r="DB296" s="32" t="str">
        <f t="shared" si="87"/>
        <v xml:space="preserve"> </v>
      </c>
      <c r="DD296" s="170">
        <f t="shared" si="83"/>
        <v>1</v>
      </c>
    </row>
    <row r="297" spans="104:113" x14ac:dyDescent="0.25">
      <c r="DA297" s="170">
        <v>8</v>
      </c>
      <c r="DB297" s="32" t="str">
        <f t="shared" si="87"/>
        <v xml:space="preserve"> </v>
      </c>
      <c r="DD297" s="170">
        <f t="shared" si="83"/>
        <v>1</v>
      </c>
    </row>
    <row r="298" spans="104:113" x14ac:dyDescent="0.25">
      <c r="DA298" s="170">
        <v>9</v>
      </c>
      <c r="DB298" s="32" t="str">
        <f t="shared" si="87"/>
        <v xml:space="preserve"> </v>
      </c>
      <c r="DD298" s="170">
        <f t="shared" si="83"/>
        <v>1</v>
      </c>
    </row>
    <row r="299" spans="104:113" x14ac:dyDescent="0.25">
      <c r="DA299" s="170">
        <v>10</v>
      </c>
      <c r="DB299" s="32" t="str">
        <f t="shared" si="87"/>
        <v xml:space="preserve"> </v>
      </c>
      <c r="DD299" s="170">
        <f t="shared" si="83"/>
        <v>1</v>
      </c>
    </row>
    <row r="300" spans="104:113" x14ac:dyDescent="0.25">
      <c r="DA300" s="170">
        <v>11</v>
      </c>
      <c r="DB300" s="32" t="str">
        <f t="shared" si="87"/>
        <v xml:space="preserve"> </v>
      </c>
      <c r="DD300" s="170">
        <f t="shared" si="83"/>
        <v>1</v>
      </c>
    </row>
    <row r="301" spans="104:113" x14ac:dyDescent="0.25">
      <c r="DA301" s="170">
        <v>12</v>
      </c>
      <c r="DB301" s="32" t="str">
        <f t="shared" si="87"/>
        <v xml:space="preserve"> </v>
      </c>
      <c r="DD301" s="170">
        <f t="shared" si="83"/>
        <v>1</v>
      </c>
    </row>
    <row r="302" spans="104:113" x14ac:dyDescent="0.25">
      <c r="DD302" s="170">
        <f t="shared" si="83"/>
        <v>1</v>
      </c>
    </row>
  </sheetData>
  <mergeCells count="2">
    <mergeCell ref="BV1:BW1"/>
    <mergeCell ref="BX1:BZ1"/>
  </mergeCells>
  <phoneticPr fontId="11" type="noConversion"/>
  <conditionalFormatting sqref="F3">
    <cfRule type="cellIs" dxfId="623" priority="22" stopIfTrue="1" operator="equal">
      <formula>1</formula>
    </cfRule>
  </conditionalFormatting>
  <conditionalFormatting sqref="E4">
    <cfRule type="cellIs" dxfId="622" priority="21" stopIfTrue="1" operator="equal">
      <formula>1</formula>
    </cfRule>
  </conditionalFormatting>
  <conditionalFormatting sqref="D3">
    <cfRule type="cellIs" dxfId="621" priority="20" stopIfTrue="1" operator="equal">
      <formula>1</formula>
    </cfRule>
  </conditionalFormatting>
  <conditionalFormatting sqref="D8:D11">
    <cfRule type="cellIs" dxfId="620" priority="19" stopIfTrue="1" operator="equal">
      <formula>1</formula>
    </cfRule>
  </conditionalFormatting>
  <conditionalFormatting sqref="F8:F11">
    <cfRule type="cellIs" dxfId="619" priority="18" stopIfTrue="1" operator="equal">
      <formula>1</formula>
    </cfRule>
  </conditionalFormatting>
  <conditionalFormatting sqref="AC5:AE8 AD3:AD4">
    <cfRule type="cellIs" dxfId="618" priority="17" stopIfTrue="1" operator="equal">
      <formula>1</formula>
    </cfRule>
  </conditionalFormatting>
  <conditionalFormatting sqref="AF10:AF11">
    <cfRule type="cellIs" dxfId="617" priority="16" stopIfTrue="1" operator="equal">
      <formula>1</formula>
    </cfRule>
  </conditionalFormatting>
  <conditionalFormatting sqref="AG20:AH23">
    <cfRule type="cellIs" dxfId="616" priority="15" stopIfTrue="1" operator="equal">
      <formula>1</formula>
    </cfRule>
  </conditionalFormatting>
  <conditionalFormatting sqref="AC16:AC17">
    <cfRule type="cellIs" dxfId="615" priority="14" stopIfTrue="1" operator="equal">
      <formula>1</formula>
    </cfRule>
  </conditionalFormatting>
  <conditionalFormatting sqref="AI20:AI23">
    <cfRule type="cellIs" dxfId="614" priority="13" stopIfTrue="1" operator="equal">
      <formula>1</formula>
    </cfRule>
  </conditionalFormatting>
  <conditionalFormatting sqref="AI19">
    <cfRule type="cellIs" dxfId="613" priority="12" stopIfTrue="1" operator="equal">
      <formula>1</formula>
    </cfRule>
  </conditionalFormatting>
  <conditionalFormatting sqref="AI15:AI17">
    <cfRule type="cellIs" dxfId="612" priority="11" stopIfTrue="1" operator="equal">
      <formula>1</formula>
    </cfRule>
  </conditionalFormatting>
  <conditionalFormatting sqref="AC15">
    <cfRule type="cellIs" dxfId="611" priority="10" stopIfTrue="1" operator="equal">
      <formula>1</formula>
    </cfRule>
  </conditionalFormatting>
  <conditionalFormatting sqref="AI12:AI13">
    <cfRule type="cellIs" dxfId="610" priority="9" stopIfTrue="1" operator="equal">
      <formula>1</formula>
    </cfRule>
  </conditionalFormatting>
  <conditionalFormatting sqref="AI9:AI11">
    <cfRule type="cellIs" dxfId="609" priority="8" stopIfTrue="1" operator="equal">
      <formula>1</formula>
    </cfRule>
  </conditionalFormatting>
  <conditionalFormatting sqref="AF9">
    <cfRule type="cellIs" dxfId="608" priority="7" stopIfTrue="1" operator="equal">
      <formula>1</formula>
    </cfRule>
  </conditionalFormatting>
  <conditionalFormatting sqref="AI3:AI8">
    <cfRule type="cellIs" dxfId="607" priority="6" stopIfTrue="1" operator="equal">
      <formula>1</formula>
    </cfRule>
  </conditionalFormatting>
  <conditionalFormatting sqref="AE3:AE4">
    <cfRule type="cellIs" dxfId="606" priority="5" stopIfTrue="1" operator="equal">
      <formula>1</formula>
    </cfRule>
  </conditionalFormatting>
  <conditionalFormatting sqref="AC3:AC4">
    <cfRule type="cellIs" dxfId="605" priority="4" stopIfTrue="1" operator="equal">
      <formula>1</formula>
    </cfRule>
  </conditionalFormatting>
  <conditionalFormatting sqref="AG19:AH19">
    <cfRule type="cellIs" dxfId="604" priority="3" stopIfTrue="1" operator="equal">
      <formula>1</formula>
    </cfRule>
  </conditionalFormatting>
  <conditionalFormatting sqref="W3:W80">
    <cfRule type="containsText" dxfId="603" priority="2" stopIfTrue="1" operator="containsText" text="!">
      <formula>NOT(ISERROR(SEARCH("!",W3)))</formula>
    </cfRule>
  </conditionalFormatting>
  <conditionalFormatting sqref="W2">
    <cfRule type="cellIs" dxfId="602" priority="1" stopIfTrue="1" operator="lessThan">
      <formula>0</formula>
    </cfRule>
  </conditionalFormatting>
  <dataValidations disablePrompts="1" count="1">
    <dataValidation type="whole" allowBlank="1" showInputMessage="1" showErrorMessage="1" error="You may only purchase each equipment once_x000a_Insert &quot;1&quot; to purchase the equipment" sqref="F3 E4 D3 D8:D11 F8:F11 AF9:AF11 AC15:AC17 AI15:AI17 AI3:AI13 AC3:AE8 AG19:AI23">
      <formula1>0</formula1>
      <formula2>1</formula2>
    </dataValidation>
  </dataValidations>
  <hyperlinks>
    <hyperlink ref="A2" location="INDEX!A1" display="INDEX"/>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27.7109375" style="16" bestFit="1" customWidth="1"/>
    <col min="3" max="3" width="5.7109375" style="15" customWidth="1"/>
    <col min="4" max="17" width="2.85546875" style="15"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29" style="16" customWidth="1"/>
    <col min="28" max="28" width="5.7109375" style="15" customWidth="1"/>
    <col min="29" max="35" width="2.85546875" style="15" customWidth="1"/>
    <col min="36" max="36" width="2.85546875" style="113" customWidth="1"/>
    <col min="37" max="37" width="2.85546875" style="172" customWidth="1"/>
    <col min="38" max="41" width="2.85546875" style="172" hidden="1" customWidth="1"/>
    <col min="42" max="42" width="6.5703125" style="15" customWidth="1"/>
    <col min="43" max="62" width="3.7109375" style="15"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6" width="9.140625" style="15" customWidth="1"/>
    <col min="167" max="16384" width="9.140625" style="15"/>
  </cols>
  <sheetData>
    <row r="1" spans="1:137" x14ac:dyDescent="0.25">
      <c r="T1" s="36" t="s">
        <v>487</v>
      </c>
      <c r="U1" s="36" t="s">
        <v>64</v>
      </c>
      <c r="W1" s="36" t="s">
        <v>488</v>
      </c>
      <c r="Y1" s="36" t="s">
        <v>486</v>
      </c>
      <c r="Z1" s="36" t="s">
        <v>485</v>
      </c>
      <c r="BV1" s="226" t="s">
        <v>490</v>
      </c>
      <c r="BW1" s="227"/>
      <c r="BX1" s="223" t="s">
        <v>489</v>
      </c>
      <c r="BY1" s="224"/>
      <c r="BZ1" s="225"/>
      <c r="CB1" s="61">
        <f t="shared" ref="CB1:CU1" si="0">SUMPRODUCT(AQ3:AQ43,$BV$3:$BV$43)</f>
        <v>0</v>
      </c>
      <c r="CC1" s="61">
        <f t="shared" si="0"/>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05" x14ac:dyDescent="0.25">
      <c r="A2" s="161" t="s">
        <v>2630</v>
      </c>
      <c r="B2" s="17"/>
      <c r="D2" s="18" t="s">
        <v>314</v>
      </c>
      <c r="E2" s="18" t="s">
        <v>317</v>
      </c>
      <c r="F2" s="18" t="s">
        <v>315</v>
      </c>
      <c r="G2" s="18" t="s">
        <v>316</v>
      </c>
      <c r="H2" s="18" t="s">
        <v>31</v>
      </c>
      <c r="I2" s="18" t="s">
        <v>32</v>
      </c>
      <c r="J2" s="18" t="s">
        <v>318</v>
      </c>
      <c r="K2" s="18" t="s">
        <v>319</v>
      </c>
      <c r="L2" s="18" t="s">
        <v>320</v>
      </c>
      <c r="M2" s="18" t="s">
        <v>321</v>
      </c>
      <c r="N2" s="18" t="s">
        <v>322</v>
      </c>
      <c r="O2" s="18" t="s">
        <v>330</v>
      </c>
      <c r="P2" s="18" t="s">
        <v>286</v>
      </c>
      <c r="Q2" s="18" t="s">
        <v>35</v>
      </c>
      <c r="R2" s="14" t="s">
        <v>522</v>
      </c>
      <c r="S2" s="14" t="s">
        <v>64</v>
      </c>
      <c r="T2" s="37">
        <f>DL2+BW2</f>
        <v>0</v>
      </c>
      <c r="U2" s="37">
        <f>SUM(S3:S15,AP3:AP37)</f>
        <v>0</v>
      </c>
      <c r="W2" s="37">
        <f>ROUNDUP(BX2/3,0)-BZ2</f>
        <v>0</v>
      </c>
      <c r="Y2" s="37">
        <f>EvilUnits</f>
        <v>0</v>
      </c>
      <c r="Z2" s="37">
        <f>EvilPoints</f>
        <v>0</v>
      </c>
      <c r="AA2" s="17"/>
      <c r="AC2" s="18" t="s">
        <v>286</v>
      </c>
      <c r="AD2" s="18" t="s">
        <v>35</v>
      </c>
      <c r="AE2" s="18" t="s">
        <v>51</v>
      </c>
      <c r="AF2" s="18" t="s">
        <v>205</v>
      </c>
      <c r="AG2" s="18" t="s">
        <v>330</v>
      </c>
      <c r="AH2" s="18" t="s">
        <v>96</v>
      </c>
      <c r="AI2" s="18" t="s">
        <v>338</v>
      </c>
      <c r="AJ2" s="112" t="s">
        <v>2203</v>
      </c>
      <c r="AK2" s="174"/>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SUM(BW3:BW74)</f>
        <v>0</v>
      </c>
      <c r="BX2" s="167">
        <f>SUM(BX3:BX74)</f>
        <v>0</v>
      </c>
      <c r="BY2" s="167" t="s">
        <v>2631</v>
      </c>
      <c r="BZ2" s="41">
        <f>SUM(BZ3:BZ74)</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 t="shared" ref="DM2:EF2" ca="1" si="1">IF(DM80&gt;2,"2 heroes in 1 warband?!",LOOKUP(1,DM3:DM80,$CW$3:$CW$74))</f>
        <v>0</v>
      </c>
      <c r="DN2" s="172">
        <f t="shared" ca="1" si="1"/>
        <v>0</v>
      </c>
      <c r="DO2" s="172">
        <f t="shared" ca="1" si="1"/>
        <v>0</v>
      </c>
      <c r="DP2" s="172">
        <f t="shared" ca="1" si="1"/>
        <v>0</v>
      </c>
      <c r="DQ2" s="172">
        <f t="shared" ca="1" si="1"/>
        <v>0</v>
      </c>
      <c r="DR2" s="172">
        <f t="shared" ca="1" si="1"/>
        <v>0</v>
      </c>
      <c r="DS2" s="172">
        <f t="shared" ca="1" si="1"/>
        <v>0</v>
      </c>
      <c r="DT2" s="172">
        <f t="shared" ca="1" si="1"/>
        <v>0</v>
      </c>
      <c r="DU2" s="172">
        <f t="shared" ca="1" si="1"/>
        <v>0</v>
      </c>
      <c r="DV2" s="172">
        <f t="shared" ca="1" si="1"/>
        <v>0</v>
      </c>
      <c r="DW2" s="172">
        <f t="shared" ca="1" si="1"/>
        <v>0</v>
      </c>
      <c r="DX2" s="172">
        <f t="shared" ca="1" si="1"/>
        <v>0</v>
      </c>
      <c r="DY2" s="172">
        <f t="shared" ca="1" si="1"/>
        <v>0</v>
      </c>
      <c r="DZ2" s="172">
        <f t="shared" ca="1" si="1"/>
        <v>0</v>
      </c>
      <c r="EA2" s="172">
        <f t="shared" ca="1" si="1"/>
        <v>0</v>
      </c>
      <c r="EB2" s="172">
        <f t="shared" ca="1" si="1"/>
        <v>0</v>
      </c>
      <c r="EC2" s="172">
        <f t="shared" ca="1" si="1"/>
        <v>0</v>
      </c>
      <c r="ED2" s="172">
        <f t="shared" ca="1" si="1"/>
        <v>0</v>
      </c>
      <c r="EE2" s="172">
        <f t="shared" ca="1" si="1"/>
        <v>0</v>
      </c>
      <c r="EF2" s="172">
        <f t="shared" ca="1" si="1"/>
        <v>0</v>
      </c>
      <c r="EG2" s="174" t="s">
        <v>503</v>
      </c>
    </row>
    <row r="3" spans="1:137" x14ac:dyDescent="0.25">
      <c r="B3" s="16" t="s">
        <v>313</v>
      </c>
      <c r="C3" s="15">
        <v>70</v>
      </c>
      <c r="D3" s="21"/>
      <c r="E3" s="21"/>
      <c r="F3" s="21"/>
      <c r="G3" s="21"/>
      <c r="H3" s="21"/>
      <c r="I3" s="21"/>
      <c r="J3" s="21"/>
      <c r="K3" s="21"/>
      <c r="L3" s="23"/>
      <c r="M3" s="23"/>
      <c r="N3" s="23"/>
      <c r="O3" s="19"/>
      <c r="P3" s="19"/>
      <c r="Q3" s="19"/>
      <c r="R3" s="31"/>
      <c r="S3" s="15">
        <f>DL3*(C3+75*D3+70*E3+50*F3+30*G3+15*H3+10*(I3+J3)+5*SUM(K3:N3))</f>
        <v>0</v>
      </c>
      <c r="T3" s="5"/>
      <c r="U3" s="13"/>
      <c r="V3" s="5"/>
      <c r="W3" s="5" t="str">
        <f t="shared" ref="W3:W66" ca="1" si="2">T(LOOKUP(DE3,$DD$3:$DD$302,$DB$3:$DB$302))</f>
        <v/>
      </c>
      <c r="X3" s="5"/>
      <c r="Y3" s="5"/>
      <c r="Z3" s="5"/>
      <c r="AA3" s="16" t="s">
        <v>332</v>
      </c>
      <c r="AB3" s="15">
        <v>5</v>
      </c>
      <c r="AC3" s="21"/>
      <c r="AD3" s="21"/>
      <c r="AE3" s="21"/>
      <c r="AF3" s="21"/>
      <c r="AG3" s="19"/>
      <c r="AH3" s="19"/>
      <c r="AI3" s="19"/>
      <c r="AJ3" s="21"/>
      <c r="AK3" s="19"/>
      <c r="AL3" s="19"/>
      <c r="AM3" s="19"/>
      <c r="AN3" s="19"/>
      <c r="AO3" s="19"/>
      <c r="AP3" s="113">
        <f t="shared" ref="AP3:AP8" si="3">SUM(AQ3:BJ3)*(AB3+AC3+AD3+AE3+AF3+25*AJ3)</f>
        <v>0</v>
      </c>
      <c r="AQ3" s="28"/>
      <c r="AR3" s="29"/>
      <c r="AS3" s="29"/>
      <c r="AT3" s="29"/>
      <c r="AU3" s="29"/>
      <c r="AV3" s="29"/>
      <c r="AW3" s="29"/>
      <c r="AX3" s="29"/>
      <c r="AY3" s="29"/>
      <c r="AZ3" s="29"/>
      <c r="BA3" s="29"/>
      <c r="BB3" s="29"/>
      <c r="BC3" s="29"/>
      <c r="BD3" s="29"/>
      <c r="BE3" s="29"/>
      <c r="BF3" s="29"/>
      <c r="BG3" s="29"/>
      <c r="BH3" s="29"/>
      <c r="BI3" s="29"/>
      <c r="BJ3" s="30"/>
      <c r="BV3" s="168">
        <v>1</v>
      </c>
      <c r="BW3" s="40">
        <f t="shared" ref="BW3:BW19" si="4">SUM(AQ3:BJ3)*BV3</f>
        <v>0</v>
      </c>
      <c r="BX3" s="42">
        <f>BW3</f>
        <v>0</v>
      </c>
      <c r="BY3" s="168">
        <f t="shared" ref="BY3:BY8" si="5">AC3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3" si="6">IF(R3=0,"-",CONCATENATE(B3,IF(SUM(D3:Q3)=0,""," with "),IF(D3=1,D$2,""),IF(D3=1,"; ",""),IF(E3=1,E$2,""),IF(E3=1,"; ",""),IF(F3=1,F$2,""),IF(F3=1,"; ",""),IF(G3=1,G$2,""),IF(G3=1,"; ",""),IF(H3=1,H$2,""),IF(H3=1,"; ",""),IF(I3=1,I$2,""),IF(I3=1,"; ",""),IF(J3=1,J$2,""),IF(J3=1,"; ",""),IF(K3=1,K$2,""),IF(K3=1,"; ",""),IF(L3=1,L$2,""),IF(L3=1,"; ",""),IF(M3=1,M$2,""),IF(M3=1,"; ",""),IF(N3=1,N$2,""),IF(N3=1,"; ",""),IF(O3=1,O$2,""),IF(O3=1,"; ",""),IF(P3=1,P$2,""),IF(P3=1,"; ",""),IF(Q3=1,Q$2,""),IF(Q3=1,"; ","")))</f>
        <v>-</v>
      </c>
      <c r="CX3" s="38">
        <f t="shared" ref="CX3:CX13" si="7">R3</f>
        <v>0</v>
      </c>
      <c r="DA3" s="172"/>
      <c r="DB3" s="32" t="str">
        <f ca="1">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5" si="8">IF(CX3=0,0,SUBSTITUTE(SUBSTITUTE(SUBSTITUTE(SUBSTITUTE(SUBSTITUTE(SUBSTITUTE(SUBSTITUTE(SUBSTITUTE($CX3,"12",""),"13",""),"14",""),"15",""),"16",""),"17",""),"18",""),"19",""))</f>
        <v>0</v>
      </c>
    </row>
    <row r="4" spans="1:137" x14ac:dyDescent="0.25">
      <c r="B4" s="16" t="s">
        <v>323</v>
      </c>
      <c r="C4" s="15">
        <v>120</v>
      </c>
      <c r="D4" s="21"/>
      <c r="E4" s="21"/>
      <c r="F4" s="21"/>
      <c r="G4" s="20"/>
      <c r="H4" s="21"/>
      <c r="I4" s="21"/>
      <c r="J4" s="20"/>
      <c r="K4" s="20"/>
      <c r="L4" s="20"/>
      <c r="M4" s="20"/>
      <c r="N4" s="20"/>
      <c r="O4" s="20"/>
      <c r="P4" s="20"/>
      <c r="Q4" s="20"/>
      <c r="R4" s="31"/>
      <c r="S4" s="15">
        <f>DL4*(C4+75*D4+70*E4+50*F4+15*H4+10*I4)</f>
        <v>0</v>
      </c>
      <c r="T4" s="5"/>
      <c r="U4" s="13"/>
      <c r="V4" s="5"/>
      <c r="W4" s="5" t="str">
        <f t="shared" ca="1" si="2"/>
        <v/>
      </c>
      <c r="X4" s="5"/>
      <c r="Y4" s="5"/>
      <c r="Z4" s="5"/>
      <c r="AA4" s="16" t="s">
        <v>332</v>
      </c>
      <c r="AB4" s="15">
        <v>5</v>
      </c>
      <c r="AC4" s="21"/>
      <c r="AD4" s="21"/>
      <c r="AE4" s="21"/>
      <c r="AF4" s="21"/>
      <c r="AG4" s="20"/>
      <c r="AH4" s="20"/>
      <c r="AI4" s="20"/>
      <c r="AJ4" s="21"/>
      <c r="AK4" s="20"/>
      <c r="AL4" s="20"/>
      <c r="AM4" s="20"/>
      <c r="AN4" s="20"/>
      <c r="AO4" s="20"/>
      <c r="AP4" s="113">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19" si="9">BW4</f>
        <v>0</v>
      </c>
      <c r="BY4" s="168">
        <f t="shared" si="5"/>
        <v>0</v>
      </c>
      <c r="BZ4" s="43">
        <f t="shared" ref="BZ4:BZ19" si="10">BX4*BY4</f>
        <v>0</v>
      </c>
      <c r="CA4" s="38" t="str">
        <f t="shared" ref="CA4:CA19"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7"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6"/>
        <v>-</v>
      </c>
      <c r="CX4" s="38">
        <f t="shared" si="7"/>
        <v>0</v>
      </c>
      <c r="CZ4" s="172">
        <v>1</v>
      </c>
      <c r="DA4" s="172" t="s">
        <v>278</v>
      </c>
      <c r="DB4" s="32" t="str">
        <f ca="1">T(LOOKUP(CZ4,$DM$1:$EF$1,$DM$2:$EF$2))</f>
        <v/>
      </c>
      <c r="DD4" s="172">
        <f ca="1">IF(OR(DB3="",DB3=" "),DD3,DD3+1)</f>
        <v>1</v>
      </c>
      <c r="DE4" s="172">
        <v>2</v>
      </c>
      <c r="DL4" s="172">
        <f t="shared" ref="DL4:DL5" si="13">SUM(DM5:EF5)-SUM(DM4:EF4)</f>
        <v>0</v>
      </c>
      <c r="DM4" s="172">
        <f t="shared" ref="DM4:DM5" si="14">IF(OR(CX3=0,ISERROR(SEARCH(DM$1,SUBSTITUTE(SUBSTITUTE($EG3,"10",""),"11","")))),DM3,DM3+1)</f>
        <v>1</v>
      </c>
      <c r="DN4" s="172">
        <f t="shared" ref="DN4:DN5" si="15">IF(OR(CX3=0,ISERROR(SEARCH(DN$1,SUBSTITUTE(SUBSTITUTE($CX3,"12",""),"20","")))),DN3,DN3+1)</f>
        <v>1</v>
      </c>
      <c r="DO4" s="172">
        <f t="shared" ref="DO4:DU5"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5"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8"/>
        <v>0</v>
      </c>
    </row>
    <row r="5" spans="1:137" x14ac:dyDescent="0.25">
      <c r="B5" s="16" t="s">
        <v>324</v>
      </c>
      <c r="C5" s="15">
        <v>120</v>
      </c>
      <c r="D5" s="21"/>
      <c r="E5" s="21"/>
      <c r="F5" s="21"/>
      <c r="G5" s="19"/>
      <c r="H5" s="21"/>
      <c r="I5" s="21"/>
      <c r="J5" s="19"/>
      <c r="K5" s="19"/>
      <c r="L5" s="19"/>
      <c r="M5" s="19"/>
      <c r="N5" s="19"/>
      <c r="O5" s="19"/>
      <c r="P5" s="19"/>
      <c r="Q5" s="19"/>
      <c r="R5" s="31"/>
      <c r="S5" s="172">
        <f>DL5*(C5+75*D5+70*E5+50*F5+15*H5+10*I5)</f>
        <v>0</v>
      </c>
      <c r="T5" s="5"/>
      <c r="U5" s="13"/>
      <c r="V5" s="5"/>
      <c r="W5" s="5" t="str">
        <f t="shared" ca="1" si="2"/>
        <v/>
      </c>
      <c r="X5" s="5"/>
      <c r="Y5" s="5"/>
      <c r="Z5" s="5"/>
      <c r="AA5" s="16" t="s">
        <v>332</v>
      </c>
      <c r="AB5" s="15">
        <v>5</v>
      </c>
      <c r="AC5" s="21"/>
      <c r="AD5" s="21"/>
      <c r="AE5" s="21"/>
      <c r="AF5" s="21"/>
      <c r="AG5" s="19"/>
      <c r="AH5" s="19"/>
      <c r="AI5" s="19"/>
      <c r="AJ5" s="21"/>
      <c r="AK5" s="19"/>
      <c r="AL5" s="19"/>
      <c r="AM5" s="19"/>
      <c r="AN5" s="19"/>
      <c r="AO5" s="19"/>
      <c r="AP5" s="113">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9"/>
        <v>0</v>
      </c>
      <c r="BY5" s="168">
        <f t="shared" si="5"/>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6"/>
        <v>-</v>
      </c>
      <c r="CX5" s="38">
        <f t="shared" si="7"/>
        <v>0</v>
      </c>
      <c r="DA5" s="172">
        <v>1</v>
      </c>
      <c r="DB5" s="32" t="str">
        <f t="shared" ref="DB5:DB16" ca="1" si="18">T(CONCATENATE(LOOKUP(DA5,CB$3:CB$80,$AQ$3:$AQ$74)," ",LOOKUP(DA5,CB$3:CB$80,$CA$3:$CA$74)))</f>
        <v xml:space="preserve"> </v>
      </c>
      <c r="DD5" s="172">
        <f t="shared" ref="DD5:DD68" ca="1" si="19">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 si="20">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8"/>
        <v>0</v>
      </c>
    </row>
    <row r="6" spans="1:137" x14ac:dyDescent="0.25">
      <c r="B6" s="16" t="s">
        <v>325</v>
      </c>
      <c r="C6" s="15">
        <v>200</v>
      </c>
      <c r="D6" s="20"/>
      <c r="E6" s="20"/>
      <c r="F6" s="20"/>
      <c r="G6" s="20"/>
      <c r="H6" s="20"/>
      <c r="I6" s="20"/>
      <c r="J6" s="20"/>
      <c r="K6" s="20"/>
      <c r="L6" s="20"/>
      <c r="M6" s="20"/>
      <c r="N6" s="20"/>
      <c r="O6" s="20"/>
      <c r="P6" s="20"/>
      <c r="Q6" s="20"/>
      <c r="R6" s="31"/>
      <c r="S6" s="15">
        <f>DL6*C6</f>
        <v>0</v>
      </c>
      <c r="T6" s="5"/>
      <c r="U6" s="13"/>
      <c r="V6" s="5"/>
      <c r="W6" s="5" t="str">
        <f t="shared" ca="1" si="2"/>
        <v/>
      </c>
      <c r="X6" s="5"/>
      <c r="Y6" s="5"/>
      <c r="Z6" s="5"/>
      <c r="AA6" s="16" t="s">
        <v>332</v>
      </c>
      <c r="AB6" s="15">
        <v>5</v>
      </c>
      <c r="AC6" s="21"/>
      <c r="AD6" s="21"/>
      <c r="AE6" s="21"/>
      <c r="AF6" s="21"/>
      <c r="AG6" s="20"/>
      <c r="AH6" s="20"/>
      <c r="AI6" s="20"/>
      <c r="AJ6" s="21"/>
      <c r="AK6" s="20"/>
      <c r="AL6" s="20"/>
      <c r="AM6" s="20"/>
      <c r="AN6" s="20"/>
      <c r="AO6" s="20"/>
      <c r="AP6" s="113">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9"/>
        <v>0</v>
      </c>
      <c r="BY6" s="168">
        <f t="shared" si="5"/>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6"/>
        <v>-</v>
      </c>
      <c r="CX6" s="38">
        <f t="shared" si="7"/>
        <v>0</v>
      </c>
      <c r="DA6" s="172">
        <v>2</v>
      </c>
      <c r="DB6" s="32" t="str">
        <f t="shared" ca="1" si="18"/>
        <v xml:space="preserve"> </v>
      </c>
      <c r="DD6" s="172">
        <f t="shared" ca="1" si="19"/>
        <v>1</v>
      </c>
      <c r="DE6" s="172">
        <v>4</v>
      </c>
      <c r="DL6" s="208">
        <f t="shared" ref="DL6:DL69" si="21">SUM(DM7:EF7)-SUM(DM6:EF6)</f>
        <v>0</v>
      </c>
      <c r="DM6" s="208">
        <f t="shared" ref="DM6:DM69" si="22">IF(OR(CX5=0,ISERROR(SEARCH(DM$1,SUBSTITUTE(SUBSTITUTE($EG5,"10",""),"11","")))),DM5,DM5+1)</f>
        <v>1</v>
      </c>
      <c r="DN6" s="208">
        <f t="shared" ref="DN6:DN69" si="23">IF(OR(CX5=0,ISERROR(SEARCH(DN$1,SUBSTITUTE(SUBSTITUTE($CX5,"12",""),"20","")))),DN5,DN5+1)</f>
        <v>1</v>
      </c>
      <c r="DO6" s="208">
        <f t="shared" ref="DO6:DO69" si="24">IF(OR($CX5=0,ISERROR(SEARCH(DO$1,SUBSTITUTE($CX5,DY$1,"")))),DO5,DO5+1)</f>
        <v>1</v>
      </c>
      <c r="DP6" s="208">
        <f t="shared" ref="DP6:DP69" si="25">IF(OR($CX5=0,ISERROR(SEARCH(DP$1,SUBSTITUTE($CX5,DZ$1,"")))),DP5,DP5+1)</f>
        <v>1</v>
      </c>
      <c r="DQ6" s="208">
        <f t="shared" ref="DQ6:DQ69" si="26">IF(OR($CX5=0,ISERROR(SEARCH(DQ$1,SUBSTITUTE($CX5,EA$1,"")))),DQ5,DQ5+1)</f>
        <v>1</v>
      </c>
      <c r="DR6" s="208">
        <f t="shared" ref="DR6:DR69" si="27">IF(OR($CX5=0,ISERROR(SEARCH(DR$1,SUBSTITUTE($CX5,EB$1,"")))),DR5,DR5+1)</f>
        <v>1</v>
      </c>
      <c r="DS6" s="208">
        <f t="shared" ref="DS6:DS69" si="28">IF(OR($CX5=0,ISERROR(SEARCH(DS$1,SUBSTITUTE($CX5,EC$1,"")))),DS5,DS5+1)</f>
        <v>1</v>
      </c>
      <c r="DT6" s="208">
        <f t="shared" ref="DT6:DT69" si="29">IF(OR($CX5=0,ISERROR(SEARCH(DT$1,SUBSTITUTE($CX5,ED$1,"")))),DT5,DT5+1)</f>
        <v>1</v>
      </c>
      <c r="DU6" s="208">
        <f t="shared" ref="DU6:DU69" si="30">IF(OR($CX5=0,ISERROR(SEARCH(DU$1,SUBSTITUTE($CX5,EE$1,"")))),DU5,DU5+1)</f>
        <v>1</v>
      </c>
      <c r="DV6" s="208">
        <f t="shared" ref="DV6:EF6" si="31">IF(OR($CX5=0,ISERROR(SEARCH(DV$1,$CX5))),DV5,DV5+1)</f>
        <v>1</v>
      </c>
      <c r="DW6" s="208">
        <f t="shared" si="31"/>
        <v>1</v>
      </c>
      <c r="DX6" s="208">
        <f t="shared" si="31"/>
        <v>1</v>
      </c>
      <c r="DY6" s="208">
        <f t="shared" si="31"/>
        <v>1</v>
      </c>
      <c r="DZ6" s="208">
        <f t="shared" si="31"/>
        <v>1</v>
      </c>
      <c r="EA6" s="208">
        <f t="shared" si="31"/>
        <v>1</v>
      </c>
      <c r="EB6" s="208">
        <f t="shared" si="31"/>
        <v>1</v>
      </c>
      <c r="EC6" s="208">
        <f t="shared" si="31"/>
        <v>1</v>
      </c>
      <c r="ED6" s="208">
        <f t="shared" si="31"/>
        <v>1</v>
      </c>
      <c r="EE6" s="208">
        <f t="shared" si="31"/>
        <v>1</v>
      </c>
      <c r="EF6" s="208">
        <f t="shared" si="31"/>
        <v>1</v>
      </c>
      <c r="EG6" s="208">
        <f t="shared" ref="EG6:EG69" si="32">IF(CX6=0,0,SUBSTITUTE(SUBSTITUTE(SUBSTITUTE(SUBSTITUTE(SUBSTITUTE(SUBSTITUTE(SUBSTITUTE(SUBSTITUTE($CX6,"12",""),"13",""),"14",""),"15",""),"16",""),"17",""),"18",""),"19",""))</f>
        <v>0</v>
      </c>
    </row>
    <row r="7" spans="1:137" x14ac:dyDescent="0.25">
      <c r="B7" s="16" t="s">
        <v>326</v>
      </c>
      <c r="C7" s="15">
        <v>110</v>
      </c>
      <c r="D7" s="19"/>
      <c r="E7" s="19"/>
      <c r="F7" s="19"/>
      <c r="G7" s="19"/>
      <c r="H7" s="19"/>
      <c r="I7" s="19"/>
      <c r="J7" s="19"/>
      <c r="K7" s="19"/>
      <c r="L7" s="19"/>
      <c r="M7" s="19"/>
      <c r="N7" s="19"/>
      <c r="O7" s="19"/>
      <c r="P7" s="19"/>
      <c r="Q7" s="19"/>
      <c r="R7" s="31"/>
      <c r="S7" s="172">
        <f t="shared" ref="S7:S9" si="33">DL7*C7</f>
        <v>0</v>
      </c>
      <c r="T7" s="5"/>
      <c r="U7" s="13"/>
      <c r="V7" s="5"/>
      <c r="W7" s="5" t="str">
        <f t="shared" ca="1" si="2"/>
        <v/>
      </c>
      <c r="X7" s="5"/>
      <c r="Y7" s="5"/>
      <c r="Z7" s="5"/>
      <c r="AA7" s="16" t="s">
        <v>332</v>
      </c>
      <c r="AB7" s="15">
        <v>5</v>
      </c>
      <c r="AC7" s="21"/>
      <c r="AD7" s="21"/>
      <c r="AE7" s="21"/>
      <c r="AF7" s="21"/>
      <c r="AG7" s="19"/>
      <c r="AH7" s="19"/>
      <c r="AI7" s="19"/>
      <c r="AJ7" s="21"/>
      <c r="AK7" s="19"/>
      <c r="AL7" s="19"/>
      <c r="AM7" s="19"/>
      <c r="AN7" s="19"/>
      <c r="AO7" s="19"/>
      <c r="AP7" s="113">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9"/>
        <v>0</v>
      </c>
      <c r="BY7" s="168">
        <f t="shared" si="5"/>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6"/>
        <v>-</v>
      </c>
      <c r="CX7" s="38">
        <f t="shared" si="7"/>
        <v>0</v>
      </c>
      <c r="DA7" s="172">
        <v>3</v>
      </c>
      <c r="DB7" s="32" t="str">
        <f t="shared" ca="1" si="18"/>
        <v xml:space="preserve"> </v>
      </c>
      <c r="DD7" s="172">
        <f t="shared" ca="1" si="19"/>
        <v>1</v>
      </c>
      <c r="DE7" s="172">
        <v>5</v>
      </c>
      <c r="DL7" s="208">
        <f t="shared" si="21"/>
        <v>0</v>
      </c>
      <c r="DM7" s="208">
        <f t="shared" si="22"/>
        <v>1</v>
      </c>
      <c r="DN7" s="208">
        <f t="shared" si="23"/>
        <v>1</v>
      </c>
      <c r="DO7" s="208">
        <f t="shared" si="24"/>
        <v>1</v>
      </c>
      <c r="DP7" s="208">
        <f t="shared" si="25"/>
        <v>1</v>
      </c>
      <c r="DQ7" s="208">
        <f t="shared" si="26"/>
        <v>1</v>
      </c>
      <c r="DR7" s="208">
        <f t="shared" si="27"/>
        <v>1</v>
      </c>
      <c r="DS7" s="208">
        <f t="shared" si="28"/>
        <v>1</v>
      </c>
      <c r="DT7" s="208">
        <f t="shared" si="29"/>
        <v>1</v>
      </c>
      <c r="DU7" s="208">
        <f t="shared" si="30"/>
        <v>1</v>
      </c>
      <c r="DV7" s="208">
        <f t="shared" ref="DV7:EF7" si="34">IF(OR($CX6=0,ISERROR(SEARCH(DV$1,$CX6))),DV6,DV6+1)</f>
        <v>1</v>
      </c>
      <c r="DW7" s="208">
        <f t="shared" si="34"/>
        <v>1</v>
      </c>
      <c r="DX7" s="208">
        <f t="shared" si="34"/>
        <v>1</v>
      </c>
      <c r="DY7" s="208">
        <f t="shared" si="34"/>
        <v>1</v>
      </c>
      <c r="DZ7" s="208">
        <f t="shared" si="34"/>
        <v>1</v>
      </c>
      <c r="EA7" s="208">
        <f t="shared" si="34"/>
        <v>1</v>
      </c>
      <c r="EB7" s="208">
        <f t="shared" si="34"/>
        <v>1</v>
      </c>
      <c r="EC7" s="208">
        <f t="shared" si="34"/>
        <v>1</v>
      </c>
      <c r="ED7" s="208">
        <f t="shared" si="34"/>
        <v>1</v>
      </c>
      <c r="EE7" s="208">
        <f t="shared" si="34"/>
        <v>1</v>
      </c>
      <c r="EF7" s="208">
        <f t="shared" si="34"/>
        <v>1</v>
      </c>
      <c r="EG7" s="208">
        <f t="shared" si="32"/>
        <v>0</v>
      </c>
    </row>
    <row r="8" spans="1:137" x14ac:dyDescent="0.25">
      <c r="B8" s="16" t="s">
        <v>327</v>
      </c>
      <c r="C8" s="15">
        <v>50</v>
      </c>
      <c r="D8" s="20"/>
      <c r="E8" s="20"/>
      <c r="F8" s="20"/>
      <c r="G8" s="20"/>
      <c r="H8" s="20"/>
      <c r="I8" s="20"/>
      <c r="J8" s="20"/>
      <c r="K8" s="20"/>
      <c r="L8" s="20"/>
      <c r="M8" s="20"/>
      <c r="N8" s="20"/>
      <c r="O8" s="20"/>
      <c r="P8" s="20"/>
      <c r="Q8" s="20"/>
      <c r="R8" s="31"/>
      <c r="S8" s="172">
        <f t="shared" si="33"/>
        <v>0</v>
      </c>
      <c r="T8" s="5"/>
      <c r="U8" s="13"/>
      <c r="V8" s="5"/>
      <c r="W8" s="5" t="str">
        <f t="shared" ca="1" si="2"/>
        <v/>
      </c>
      <c r="X8" s="5"/>
      <c r="Y8" s="5"/>
      <c r="Z8" s="5"/>
      <c r="AA8" s="16" t="s">
        <v>332</v>
      </c>
      <c r="AB8" s="15">
        <v>5</v>
      </c>
      <c r="AC8" s="21"/>
      <c r="AD8" s="21"/>
      <c r="AE8" s="21"/>
      <c r="AF8" s="21"/>
      <c r="AG8" s="20"/>
      <c r="AH8" s="20"/>
      <c r="AI8" s="20"/>
      <c r="AJ8" s="21"/>
      <c r="AK8" s="20"/>
      <c r="AL8" s="20"/>
      <c r="AM8" s="20"/>
      <c r="AN8" s="20"/>
      <c r="AO8" s="20"/>
      <c r="AP8" s="15">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9"/>
        <v>0</v>
      </c>
      <c r="BY8" s="168">
        <f t="shared" si="5"/>
        <v>0</v>
      </c>
      <c r="BZ8" s="43">
        <f t="shared" si="10"/>
        <v>0</v>
      </c>
      <c r="CA8" s="38" t="str">
        <f t="shared" si="11"/>
        <v>-</v>
      </c>
      <c r="CB8" s="208">
        <f t="shared" ref="CB8:CB71" si="35">IF(AQ7="",CB7,CB7+1)</f>
        <v>1</v>
      </c>
      <c r="CC8" s="208">
        <f t="shared" ref="CC8:CC71" si="36">IF(AR7="",CC7,CC7+1)</f>
        <v>1</v>
      </c>
      <c r="CD8" s="208">
        <f t="shared" ref="CD8:CD71" si="37">IF(AS7="",CD7,CD7+1)</f>
        <v>1</v>
      </c>
      <c r="CE8" s="208">
        <f t="shared" ref="CE8:CE71" si="38">IF(AT7="",CE7,CE7+1)</f>
        <v>1</v>
      </c>
      <c r="CF8" s="208">
        <f t="shared" ref="CF8:CF71" si="39">IF(AU7="",CF7,CF7+1)</f>
        <v>1</v>
      </c>
      <c r="CG8" s="208">
        <f t="shared" ref="CG8:CG71" si="40">IF(AV7="",CG7,CG7+1)</f>
        <v>1</v>
      </c>
      <c r="CH8" s="208">
        <f t="shared" ref="CH8:CH71" si="41">IF(AW7="",CH7,CH7+1)</f>
        <v>1</v>
      </c>
      <c r="CI8" s="208">
        <f t="shared" ref="CI8:CI71" si="42">IF(AX7="",CI7,CI7+1)</f>
        <v>1</v>
      </c>
      <c r="CJ8" s="208">
        <f t="shared" ref="CJ8:CJ71" si="43">IF(AY7="",CJ7,CJ7+1)</f>
        <v>1</v>
      </c>
      <c r="CK8" s="208">
        <f t="shared" ref="CK8:CK71" si="44">IF(AZ7="",CK7,CK7+1)</f>
        <v>1</v>
      </c>
      <c r="CL8" s="208">
        <f t="shared" ref="CL8:CL71" si="45">IF(BA7="",CL7,CL7+1)</f>
        <v>1</v>
      </c>
      <c r="CM8" s="208">
        <f t="shared" ref="CM8:CM71" si="46">IF(BB7="",CM7,CM7+1)</f>
        <v>1</v>
      </c>
      <c r="CN8" s="208">
        <f t="shared" ref="CN8:CN71" si="47">IF(BC7="",CN7,CN7+1)</f>
        <v>1</v>
      </c>
      <c r="CO8" s="208">
        <f t="shared" ref="CO8:CO71" si="48">IF(BD7="",CO7,CO7+1)</f>
        <v>1</v>
      </c>
      <c r="CP8" s="208">
        <f t="shared" ref="CP8:CP71" si="49">IF(BE7="",CP7,CP7+1)</f>
        <v>1</v>
      </c>
      <c r="CQ8" s="208">
        <f t="shared" ref="CQ8:CQ71" si="50">IF(BF7="",CQ7,CQ7+1)</f>
        <v>1</v>
      </c>
      <c r="CR8" s="208">
        <f t="shared" ref="CR8:CR71" si="51">IF(BG7="",CR7,CR7+1)</f>
        <v>1</v>
      </c>
      <c r="CS8" s="208">
        <f t="shared" ref="CS8:CS71" si="52">IF(BH7="",CS7,CS7+1)</f>
        <v>1</v>
      </c>
      <c r="CT8" s="208">
        <f t="shared" ref="CT8:CT71" si="53">IF(BI7="",CT7,CT7+1)</f>
        <v>1</v>
      </c>
      <c r="CU8" s="208">
        <f t="shared" ref="CU8:CU71" si="54">IF(BJ7="",CU7,CU7+1)</f>
        <v>1</v>
      </c>
      <c r="CW8" s="38" t="str">
        <f t="shared" si="6"/>
        <v>-</v>
      </c>
      <c r="CX8" s="38">
        <f t="shared" si="7"/>
        <v>0</v>
      </c>
      <c r="DA8" s="172">
        <v>4</v>
      </c>
      <c r="DB8" s="32" t="str">
        <f t="shared" ca="1" si="18"/>
        <v xml:space="preserve"> </v>
      </c>
      <c r="DD8" s="172">
        <f t="shared" ca="1" si="19"/>
        <v>1</v>
      </c>
      <c r="DE8" s="172">
        <v>6</v>
      </c>
      <c r="DL8" s="208">
        <f t="shared" si="21"/>
        <v>0</v>
      </c>
      <c r="DM8" s="208">
        <f t="shared" si="22"/>
        <v>1</v>
      </c>
      <c r="DN8" s="208">
        <f t="shared" si="23"/>
        <v>1</v>
      </c>
      <c r="DO8" s="208">
        <f t="shared" si="24"/>
        <v>1</v>
      </c>
      <c r="DP8" s="208">
        <f t="shared" si="25"/>
        <v>1</v>
      </c>
      <c r="DQ8" s="208">
        <f t="shared" si="26"/>
        <v>1</v>
      </c>
      <c r="DR8" s="208">
        <f t="shared" si="27"/>
        <v>1</v>
      </c>
      <c r="DS8" s="208">
        <f t="shared" si="28"/>
        <v>1</v>
      </c>
      <c r="DT8" s="208">
        <f t="shared" si="29"/>
        <v>1</v>
      </c>
      <c r="DU8" s="208">
        <f t="shared" si="30"/>
        <v>1</v>
      </c>
      <c r="DV8" s="208">
        <f t="shared" ref="DV8:EF8" si="55">IF(OR($CX7=0,ISERROR(SEARCH(DV$1,$CX7))),DV7,DV7+1)</f>
        <v>1</v>
      </c>
      <c r="DW8" s="208">
        <f t="shared" si="55"/>
        <v>1</v>
      </c>
      <c r="DX8" s="208">
        <f t="shared" si="55"/>
        <v>1</v>
      </c>
      <c r="DY8" s="208">
        <f t="shared" si="55"/>
        <v>1</v>
      </c>
      <c r="DZ8" s="208">
        <f t="shared" si="55"/>
        <v>1</v>
      </c>
      <c r="EA8" s="208">
        <f t="shared" si="55"/>
        <v>1</v>
      </c>
      <c r="EB8" s="208">
        <f t="shared" si="55"/>
        <v>1</v>
      </c>
      <c r="EC8" s="208">
        <f t="shared" si="55"/>
        <v>1</v>
      </c>
      <c r="ED8" s="208">
        <f t="shared" si="55"/>
        <v>1</v>
      </c>
      <c r="EE8" s="208">
        <f t="shared" si="55"/>
        <v>1</v>
      </c>
      <c r="EF8" s="208">
        <f t="shared" si="55"/>
        <v>1</v>
      </c>
      <c r="EG8" s="208">
        <f t="shared" si="32"/>
        <v>0</v>
      </c>
    </row>
    <row r="9" spans="1:137" x14ac:dyDescent="0.25">
      <c r="B9" s="16" t="s">
        <v>328</v>
      </c>
      <c r="C9" s="15">
        <v>100</v>
      </c>
      <c r="D9" s="19"/>
      <c r="E9" s="19"/>
      <c r="F9" s="19"/>
      <c r="G9" s="19"/>
      <c r="H9" s="19"/>
      <c r="I9" s="19"/>
      <c r="J9" s="19"/>
      <c r="K9" s="19"/>
      <c r="L9" s="19"/>
      <c r="M9" s="19"/>
      <c r="N9" s="19"/>
      <c r="O9" s="19"/>
      <c r="P9" s="19"/>
      <c r="Q9" s="19"/>
      <c r="R9" s="31"/>
      <c r="S9" s="172">
        <f t="shared" si="33"/>
        <v>0</v>
      </c>
      <c r="T9" s="5"/>
      <c r="U9" s="13"/>
      <c r="V9" s="5"/>
      <c r="W9" s="5" t="str">
        <f t="shared" ca="1" si="2"/>
        <v/>
      </c>
      <c r="X9" s="5"/>
      <c r="Y9" s="5"/>
      <c r="Z9" s="5"/>
      <c r="AA9" s="16" t="s">
        <v>334</v>
      </c>
      <c r="AB9" s="15">
        <v>5</v>
      </c>
      <c r="AC9" s="19"/>
      <c r="AD9" s="19"/>
      <c r="AE9" s="19"/>
      <c r="AF9" s="19"/>
      <c r="AG9" s="21"/>
      <c r="AH9" s="19"/>
      <c r="AI9" s="19"/>
      <c r="AJ9" s="19"/>
      <c r="AK9" s="19"/>
      <c r="AL9" s="19"/>
      <c r="AM9" s="19"/>
      <c r="AN9" s="19"/>
      <c r="AO9" s="19"/>
      <c r="AP9" s="15">
        <f>SUM(AQ9:BJ9)*(AB9+6*AG9)</f>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9"/>
        <v>0</v>
      </c>
      <c r="BY9" s="168">
        <v>1</v>
      </c>
      <c r="BZ9" s="43">
        <f>BX9*BY9</f>
        <v>0</v>
      </c>
      <c r="CA9" s="38" t="str">
        <f t="shared" si="11"/>
        <v>-</v>
      </c>
      <c r="CB9" s="208">
        <f t="shared" si="35"/>
        <v>1</v>
      </c>
      <c r="CC9" s="208">
        <f t="shared" si="36"/>
        <v>1</v>
      </c>
      <c r="CD9" s="208">
        <f t="shared" si="37"/>
        <v>1</v>
      </c>
      <c r="CE9" s="208">
        <f t="shared" si="38"/>
        <v>1</v>
      </c>
      <c r="CF9" s="208">
        <f t="shared" si="39"/>
        <v>1</v>
      </c>
      <c r="CG9" s="208">
        <f t="shared" si="40"/>
        <v>1</v>
      </c>
      <c r="CH9" s="208">
        <f t="shared" si="41"/>
        <v>1</v>
      </c>
      <c r="CI9" s="208">
        <f t="shared" si="42"/>
        <v>1</v>
      </c>
      <c r="CJ9" s="208">
        <f t="shared" si="43"/>
        <v>1</v>
      </c>
      <c r="CK9" s="208">
        <f t="shared" si="44"/>
        <v>1</v>
      </c>
      <c r="CL9" s="208">
        <f t="shared" si="45"/>
        <v>1</v>
      </c>
      <c r="CM9" s="208">
        <f t="shared" si="46"/>
        <v>1</v>
      </c>
      <c r="CN9" s="208">
        <f t="shared" si="47"/>
        <v>1</v>
      </c>
      <c r="CO9" s="208">
        <f t="shared" si="48"/>
        <v>1</v>
      </c>
      <c r="CP9" s="208">
        <f t="shared" si="49"/>
        <v>1</v>
      </c>
      <c r="CQ9" s="208">
        <f t="shared" si="50"/>
        <v>1</v>
      </c>
      <c r="CR9" s="208">
        <f t="shared" si="51"/>
        <v>1</v>
      </c>
      <c r="CS9" s="208">
        <f t="shared" si="52"/>
        <v>1</v>
      </c>
      <c r="CT9" s="208">
        <f t="shared" si="53"/>
        <v>1</v>
      </c>
      <c r="CU9" s="208">
        <f t="shared" si="54"/>
        <v>1</v>
      </c>
      <c r="CW9" s="38" t="str">
        <f t="shared" si="6"/>
        <v>-</v>
      </c>
      <c r="CX9" s="38">
        <f t="shared" si="7"/>
        <v>0</v>
      </c>
      <c r="DA9" s="172">
        <v>5</v>
      </c>
      <c r="DB9" s="32" t="str">
        <f t="shared" ca="1" si="18"/>
        <v xml:space="preserve"> </v>
      </c>
      <c r="DD9" s="172">
        <f t="shared" ca="1" si="19"/>
        <v>1</v>
      </c>
      <c r="DE9" s="172">
        <v>7</v>
      </c>
      <c r="DL9" s="208">
        <f t="shared" si="21"/>
        <v>0</v>
      </c>
      <c r="DM9" s="208">
        <f t="shared" si="22"/>
        <v>1</v>
      </c>
      <c r="DN9" s="208">
        <f t="shared" si="23"/>
        <v>1</v>
      </c>
      <c r="DO9" s="208">
        <f t="shared" si="24"/>
        <v>1</v>
      </c>
      <c r="DP9" s="208">
        <f t="shared" si="25"/>
        <v>1</v>
      </c>
      <c r="DQ9" s="208">
        <f t="shared" si="26"/>
        <v>1</v>
      </c>
      <c r="DR9" s="208">
        <f t="shared" si="27"/>
        <v>1</v>
      </c>
      <c r="DS9" s="208">
        <f t="shared" si="28"/>
        <v>1</v>
      </c>
      <c r="DT9" s="208">
        <f t="shared" si="29"/>
        <v>1</v>
      </c>
      <c r="DU9" s="208">
        <f t="shared" si="30"/>
        <v>1</v>
      </c>
      <c r="DV9" s="208">
        <f t="shared" ref="DV9:EF9" si="56">IF(OR($CX8=0,ISERROR(SEARCH(DV$1,$CX8))),DV8,DV8+1)</f>
        <v>1</v>
      </c>
      <c r="DW9" s="208">
        <f t="shared" si="56"/>
        <v>1</v>
      </c>
      <c r="DX9" s="208">
        <f t="shared" si="56"/>
        <v>1</v>
      </c>
      <c r="DY9" s="208">
        <f t="shared" si="56"/>
        <v>1</v>
      </c>
      <c r="DZ9" s="208">
        <f t="shared" si="56"/>
        <v>1</v>
      </c>
      <c r="EA9" s="208">
        <f t="shared" si="56"/>
        <v>1</v>
      </c>
      <c r="EB9" s="208">
        <f t="shared" si="56"/>
        <v>1</v>
      </c>
      <c r="EC9" s="208">
        <f t="shared" si="56"/>
        <v>1</v>
      </c>
      <c r="ED9" s="208">
        <f t="shared" si="56"/>
        <v>1</v>
      </c>
      <c r="EE9" s="208">
        <f t="shared" si="56"/>
        <v>1</v>
      </c>
      <c r="EF9" s="208">
        <f t="shared" si="56"/>
        <v>1</v>
      </c>
      <c r="EG9" s="208">
        <f t="shared" si="32"/>
        <v>0</v>
      </c>
    </row>
    <row r="10" spans="1:137" x14ac:dyDescent="0.25">
      <c r="B10" s="16" t="s">
        <v>329</v>
      </c>
      <c r="C10" s="15">
        <v>40</v>
      </c>
      <c r="D10" s="20"/>
      <c r="E10" s="20"/>
      <c r="F10" s="20"/>
      <c r="G10" s="20"/>
      <c r="H10" s="20"/>
      <c r="I10" s="20"/>
      <c r="J10" s="20"/>
      <c r="K10" s="20"/>
      <c r="L10" s="20"/>
      <c r="M10" s="20"/>
      <c r="N10" s="20"/>
      <c r="O10" s="21"/>
      <c r="P10" s="21"/>
      <c r="Q10" s="21"/>
      <c r="R10" s="31"/>
      <c r="S10" s="15">
        <f>DL10*(C10+10*O10+5*(P10+Q10))</f>
        <v>0</v>
      </c>
      <c r="T10" s="5"/>
      <c r="U10" s="13"/>
      <c r="V10" s="5"/>
      <c r="W10" s="5" t="str">
        <f t="shared" ca="1" si="2"/>
        <v/>
      </c>
      <c r="X10" s="5"/>
      <c r="Y10" s="5"/>
      <c r="Z10" s="5"/>
      <c r="AA10" s="16" t="s">
        <v>334</v>
      </c>
      <c r="AB10" s="15">
        <v>5</v>
      </c>
      <c r="AC10" s="20"/>
      <c r="AD10" s="20"/>
      <c r="AE10" s="20"/>
      <c r="AF10" s="20"/>
      <c r="AG10" s="21"/>
      <c r="AH10" s="20"/>
      <c r="AI10" s="20"/>
      <c r="AJ10" s="20"/>
      <c r="AK10" s="20"/>
      <c r="AL10" s="20"/>
      <c r="AM10" s="20"/>
      <c r="AN10" s="20"/>
      <c r="AO10" s="20"/>
      <c r="AP10" s="15">
        <f>SUM(AQ10:BJ10)*(AB10+6*AG10)</f>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9"/>
        <v>0</v>
      </c>
      <c r="BY10" s="168">
        <v>1</v>
      </c>
      <c r="BZ10" s="43">
        <f t="shared" si="10"/>
        <v>0</v>
      </c>
      <c r="CA10" s="38" t="str">
        <f t="shared" si="11"/>
        <v>-</v>
      </c>
      <c r="CB10" s="208">
        <f t="shared" si="35"/>
        <v>1</v>
      </c>
      <c r="CC10" s="208">
        <f t="shared" si="36"/>
        <v>1</v>
      </c>
      <c r="CD10" s="208">
        <f t="shared" si="37"/>
        <v>1</v>
      </c>
      <c r="CE10" s="208">
        <f t="shared" si="38"/>
        <v>1</v>
      </c>
      <c r="CF10" s="208">
        <f t="shared" si="39"/>
        <v>1</v>
      </c>
      <c r="CG10" s="208">
        <f t="shared" si="40"/>
        <v>1</v>
      </c>
      <c r="CH10" s="208">
        <f t="shared" si="41"/>
        <v>1</v>
      </c>
      <c r="CI10" s="208">
        <f t="shared" si="42"/>
        <v>1</v>
      </c>
      <c r="CJ10" s="208">
        <f t="shared" si="43"/>
        <v>1</v>
      </c>
      <c r="CK10" s="208">
        <f t="shared" si="44"/>
        <v>1</v>
      </c>
      <c r="CL10" s="208">
        <f t="shared" si="45"/>
        <v>1</v>
      </c>
      <c r="CM10" s="208">
        <f t="shared" si="46"/>
        <v>1</v>
      </c>
      <c r="CN10" s="208">
        <f t="shared" si="47"/>
        <v>1</v>
      </c>
      <c r="CO10" s="208">
        <f t="shared" si="48"/>
        <v>1</v>
      </c>
      <c r="CP10" s="208">
        <f t="shared" si="49"/>
        <v>1</v>
      </c>
      <c r="CQ10" s="208">
        <f t="shared" si="50"/>
        <v>1</v>
      </c>
      <c r="CR10" s="208">
        <f t="shared" si="51"/>
        <v>1</v>
      </c>
      <c r="CS10" s="208">
        <f t="shared" si="52"/>
        <v>1</v>
      </c>
      <c r="CT10" s="208">
        <f t="shared" si="53"/>
        <v>1</v>
      </c>
      <c r="CU10" s="208">
        <f t="shared" si="54"/>
        <v>1</v>
      </c>
      <c r="CW10" s="38" t="str">
        <f t="shared" si="6"/>
        <v>-</v>
      </c>
      <c r="CX10" s="38">
        <f t="shared" si="7"/>
        <v>0</v>
      </c>
      <c r="DA10" s="172">
        <v>6</v>
      </c>
      <c r="DB10" s="32" t="str">
        <f t="shared" ca="1" si="18"/>
        <v xml:space="preserve"> </v>
      </c>
      <c r="DD10" s="172">
        <f t="shared" ca="1" si="19"/>
        <v>1</v>
      </c>
      <c r="DE10" s="172">
        <v>8</v>
      </c>
      <c r="DL10" s="208">
        <f t="shared" si="21"/>
        <v>0</v>
      </c>
      <c r="DM10" s="208">
        <f t="shared" si="22"/>
        <v>1</v>
      </c>
      <c r="DN10" s="208">
        <f t="shared" si="23"/>
        <v>1</v>
      </c>
      <c r="DO10" s="208">
        <f t="shared" si="24"/>
        <v>1</v>
      </c>
      <c r="DP10" s="208">
        <f t="shared" si="25"/>
        <v>1</v>
      </c>
      <c r="DQ10" s="208">
        <f t="shared" si="26"/>
        <v>1</v>
      </c>
      <c r="DR10" s="208">
        <f t="shared" si="27"/>
        <v>1</v>
      </c>
      <c r="DS10" s="208">
        <f t="shared" si="28"/>
        <v>1</v>
      </c>
      <c r="DT10" s="208">
        <f t="shared" si="29"/>
        <v>1</v>
      </c>
      <c r="DU10" s="208">
        <f t="shared" si="30"/>
        <v>1</v>
      </c>
      <c r="DV10" s="208">
        <f t="shared" ref="DV10:EF10" si="57">IF(OR($CX9=0,ISERROR(SEARCH(DV$1,$CX9))),DV9,DV9+1)</f>
        <v>1</v>
      </c>
      <c r="DW10" s="208">
        <f t="shared" si="57"/>
        <v>1</v>
      </c>
      <c r="DX10" s="208">
        <f t="shared" si="57"/>
        <v>1</v>
      </c>
      <c r="DY10" s="208">
        <f t="shared" si="57"/>
        <v>1</v>
      </c>
      <c r="DZ10" s="208">
        <f t="shared" si="57"/>
        <v>1</v>
      </c>
      <c r="EA10" s="208">
        <f t="shared" si="57"/>
        <v>1</v>
      </c>
      <c r="EB10" s="208">
        <f t="shared" si="57"/>
        <v>1</v>
      </c>
      <c r="EC10" s="208">
        <f t="shared" si="57"/>
        <v>1</v>
      </c>
      <c r="ED10" s="208">
        <f t="shared" si="57"/>
        <v>1</v>
      </c>
      <c r="EE10" s="208">
        <f t="shared" si="57"/>
        <v>1</v>
      </c>
      <c r="EF10" s="208">
        <f t="shared" si="57"/>
        <v>1</v>
      </c>
      <c r="EG10" s="208">
        <f t="shared" si="32"/>
        <v>0</v>
      </c>
    </row>
    <row r="11" spans="1:137" x14ac:dyDescent="0.25">
      <c r="B11" s="16" t="s">
        <v>329</v>
      </c>
      <c r="C11" s="15">
        <v>40</v>
      </c>
      <c r="D11" s="19"/>
      <c r="E11" s="19"/>
      <c r="F11" s="19"/>
      <c r="G11" s="19"/>
      <c r="H11" s="19"/>
      <c r="I11" s="19"/>
      <c r="J11" s="19"/>
      <c r="K11" s="19"/>
      <c r="L11" s="19"/>
      <c r="M11" s="19"/>
      <c r="N11" s="19"/>
      <c r="O11" s="21"/>
      <c r="P11" s="21"/>
      <c r="Q11" s="21"/>
      <c r="R11" s="31"/>
      <c r="S11" s="172">
        <f t="shared" ref="S11:S13" si="58">DL11*(C11+10*O11+5*(P11+Q11))</f>
        <v>0</v>
      </c>
      <c r="T11" s="5"/>
      <c r="U11" s="13"/>
      <c r="V11" s="5"/>
      <c r="W11" s="5" t="str">
        <f t="shared" ca="1" si="2"/>
        <v/>
      </c>
      <c r="X11" s="5"/>
      <c r="Y11" s="5"/>
      <c r="Z11" s="5"/>
      <c r="AA11" s="16" t="s">
        <v>335</v>
      </c>
      <c r="AB11" s="15">
        <v>12</v>
      </c>
      <c r="AC11" s="21"/>
      <c r="AD11" s="21"/>
      <c r="AE11" s="19"/>
      <c r="AF11" s="19"/>
      <c r="AG11" s="19"/>
      <c r="AH11" s="21"/>
      <c r="AI11" s="19"/>
      <c r="AJ11" s="21"/>
      <c r="AK11" s="19"/>
      <c r="AL11" s="19"/>
      <c r="AM11" s="19"/>
      <c r="AN11" s="19"/>
      <c r="AO11" s="19"/>
      <c r="AP11" s="113">
        <f>SUM(AQ11:BJ11)*(AB11+AC11+AD11+2*AH11+25*AJ11)</f>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9"/>
        <v>0</v>
      </c>
      <c r="BY11" s="168">
        <f>AC11</f>
        <v>0</v>
      </c>
      <c r="BZ11" s="43">
        <f t="shared" si="10"/>
        <v>0</v>
      </c>
      <c r="CA11" s="38" t="str">
        <f t="shared" si="11"/>
        <v>-</v>
      </c>
      <c r="CB11" s="208">
        <f t="shared" si="35"/>
        <v>1</v>
      </c>
      <c r="CC11" s="208">
        <f t="shared" si="36"/>
        <v>1</v>
      </c>
      <c r="CD11" s="208">
        <f t="shared" si="37"/>
        <v>1</v>
      </c>
      <c r="CE11" s="208">
        <f t="shared" si="38"/>
        <v>1</v>
      </c>
      <c r="CF11" s="208">
        <f t="shared" si="39"/>
        <v>1</v>
      </c>
      <c r="CG11" s="208">
        <f t="shared" si="40"/>
        <v>1</v>
      </c>
      <c r="CH11" s="208">
        <f t="shared" si="41"/>
        <v>1</v>
      </c>
      <c r="CI11" s="208">
        <f t="shared" si="42"/>
        <v>1</v>
      </c>
      <c r="CJ11" s="208">
        <f t="shared" si="43"/>
        <v>1</v>
      </c>
      <c r="CK11" s="208">
        <f t="shared" si="44"/>
        <v>1</v>
      </c>
      <c r="CL11" s="208">
        <f t="shared" si="45"/>
        <v>1</v>
      </c>
      <c r="CM11" s="208">
        <f t="shared" si="46"/>
        <v>1</v>
      </c>
      <c r="CN11" s="208">
        <f t="shared" si="47"/>
        <v>1</v>
      </c>
      <c r="CO11" s="208">
        <f t="shared" si="48"/>
        <v>1</v>
      </c>
      <c r="CP11" s="208">
        <f t="shared" si="49"/>
        <v>1</v>
      </c>
      <c r="CQ11" s="208">
        <f t="shared" si="50"/>
        <v>1</v>
      </c>
      <c r="CR11" s="208">
        <f t="shared" si="51"/>
        <v>1</v>
      </c>
      <c r="CS11" s="208">
        <f t="shared" si="52"/>
        <v>1</v>
      </c>
      <c r="CT11" s="208">
        <f t="shared" si="53"/>
        <v>1</v>
      </c>
      <c r="CU11" s="208">
        <f t="shared" si="54"/>
        <v>1</v>
      </c>
      <c r="CW11" s="38" t="str">
        <f t="shared" si="6"/>
        <v>-</v>
      </c>
      <c r="CX11" s="38">
        <f t="shared" si="7"/>
        <v>0</v>
      </c>
      <c r="DA11" s="172">
        <v>7</v>
      </c>
      <c r="DB11" s="32" t="str">
        <f t="shared" ca="1" si="18"/>
        <v xml:space="preserve"> </v>
      </c>
      <c r="DD11" s="172">
        <f t="shared" ca="1" si="19"/>
        <v>1</v>
      </c>
      <c r="DE11" s="172">
        <v>9</v>
      </c>
      <c r="DL11" s="208">
        <f t="shared" si="21"/>
        <v>0</v>
      </c>
      <c r="DM11" s="208">
        <f t="shared" si="22"/>
        <v>1</v>
      </c>
      <c r="DN11" s="208">
        <f t="shared" si="23"/>
        <v>1</v>
      </c>
      <c r="DO11" s="208">
        <f t="shared" si="24"/>
        <v>1</v>
      </c>
      <c r="DP11" s="208">
        <f t="shared" si="25"/>
        <v>1</v>
      </c>
      <c r="DQ11" s="208">
        <f t="shared" si="26"/>
        <v>1</v>
      </c>
      <c r="DR11" s="208">
        <f t="shared" si="27"/>
        <v>1</v>
      </c>
      <c r="DS11" s="208">
        <f t="shared" si="28"/>
        <v>1</v>
      </c>
      <c r="DT11" s="208">
        <f t="shared" si="29"/>
        <v>1</v>
      </c>
      <c r="DU11" s="208">
        <f t="shared" si="30"/>
        <v>1</v>
      </c>
      <c r="DV11" s="208">
        <f t="shared" ref="DV11:EF11" si="59">IF(OR($CX10=0,ISERROR(SEARCH(DV$1,$CX10))),DV10,DV10+1)</f>
        <v>1</v>
      </c>
      <c r="DW11" s="208">
        <f t="shared" si="59"/>
        <v>1</v>
      </c>
      <c r="DX11" s="208">
        <f t="shared" si="59"/>
        <v>1</v>
      </c>
      <c r="DY11" s="208">
        <f t="shared" si="59"/>
        <v>1</v>
      </c>
      <c r="DZ11" s="208">
        <f t="shared" si="59"/>
        <v>1</v>
      </c>
      <c r="EA11" s="208">
        <f t="shared" si="59"/>
        <v>1</v>
      </c>
      <c r="EB11" s="208">
        <f t="shared" si="59"/>
        <v>1</v>
      </c>
      <c r="EC11" s="208">
        <f t="shared" si="59"/>
        <v>1</v>
      </c>
      <c r="ED11" s="208">
        <f t="shared" si="59"/>
        <v>1</v>
      </c>
      <c r="EE11" s="208">
        <f t="shared" si="59"/>
        <v>1</v>
      </c>
      <c r="EF11" s="208">
        <f t="shared" si="59"/>
        <v>1</v>
      </c>
      <c r="EG11" s="208">
        <f t="shared" si="32"/>
        <v>0</v>
      </c>
    </row>
    <row r="12" spans="1:137" x14ac:dyDescent="0.25">
      <c r="B12" s="16" t="s">
        <v>329</v>
      </c>
      <c r="C12" s="15">
        <v>40</v>
      </c>
      <c r="D12" s="20"/>
      <c r="E12" s="20"/>
      <c r="F12" s="20"/>
      <c r="G12" s="20"/>
      <c r="H12" s="20"/>
      <c r="I12" s="20"/>
      <c r="J12" s="20"/>
      <c r="K12" s="20"/>
      <c r="L12" s="20"/>
      <c r="M12" s="20"/>
      <c r="N12" s="20"/>
      <c r="O12" s="21"/>
      <c r="P12" s="21"/>
      <c r="Q12" s="21"/>
      <c r="R12" s="31"/>
      <c r="S12" s="172">
        <f t="shared" si="58"/>
        <v>0</v>
      </c>
      <c r="T12" s="5"/>
      <c r="U12" s="13"/>
      <c r="V12" s="5"/>
      <c r="W12" s="5" t="str">
        <f t="shared" ca="1" si="2"/>
        <v/>
      </c>
      <c r="X12" s="5"/>
      <c r="Y12" s="5"/>
      <c r="Z12" s="5"/>
      <c r="AA12" s="16" t="s">
        <v>335</v>
      </c>
      <c r="AB12" s="15">
        <v>12</v>
      </c>
      <c r="AC12" s="21"/>
      <c r="AD12" s="21"/>
      <c r="AE12" s="20"/>
      <c r="AF12" s="20"/>
      <c r="AG12" s="20"/>
      <c r="AH12" s="21"/>
      <c r="AI12" s="20"/>
      <c r="AJ12" s="21"/>
      <c r="AK12" s="20"/>
      <c r="AL12" s="20"/>
      <c r="AM12" s="20"/>
      <c r="AN12" s="20"/>
      <c r="AO12" s="20"/>
      <c r="AP12" s="113">
        <f>SUM(AQ12:BJ12)*(AB12+AC12+AD12+2*AH12+25*AJ12)</f>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9"/>
        <v>0</v>
      </c>
      <c r="BY12" s="168">
        <f t="shared" ref="BY12:BY15" si="60">AC12</f>
        <v>0</v>
      </c>
      <c r="BZ12" s="43">
        <f>BX12*BY12</f>
        <v>0</v>
      </c>
      <c r="CA12" s="38" t="str">
        <f t="shared" si="11"/>
        <v>-</v>
      </c>
      <c r="CB12" s="208">
        <f t="shared" si="35"/>
        <v>1</v>
      </c>
      <c r="CC12" s="208">
        <f t="shared" si="36"/>
        <v>1</v>
      </c>
      <c r="CD12" s="208">
        <f t="shared" si="37"/>
        <v>1</v>
      </c>
      <c r="CE12" s="208">
        <f t="shared" si="38"/>
        <v>1</v>
      </c>
      <c r="CF12" s="208">
        <f t="shared" si="39"/>
        <v>1</v>
      </c>
      <c r="CG12" s="208">
        <f t="shared" si="40"/>
        <v>1</v>
      </c>
      <c r="CH12" s="208">
        <f t="shared" si="41"/>
        <v>1</v>
      </c>
      <c r="CI12" s="208">
        <f t="shared" si="42"/>
        <v>1</v>
      </c>
      <c r="CJ12" s="208">
        <f t="shared" si="43"/>
        <v>1</v>
      </c>
      <c r="CK12" s="208">
        <f t="shared" si="44"/>
        <v>1</v>
      </c>
      <c r="CL12" s="208">
        <f t="shared" si="45"/>
        <v>1</v>
      </c>
      <c r="CM12" s="208">
        <f t="shared" si="46"/>
        <v>1</v>
      </c>
      <c r="CN12" s="208">
        <f t="shared" si="47"/>
        <v>1</v>
      </c>
      <c r="CO12" s="208">
        <f t="shared" si="48"/>
        <v>1</v>
      </c>
      <c r="CP12" s="208">
        <f t="shared" si="49"/>
        <v>1</v>
      </c>
      <c r="CQ12" s="208">
        <f t="shared" si="50"/>
        <v>1</v>
      </c>
      <c r="CR12" s="208">
        <f t="shared" si="51"/>
        <v>1</v>
      </c>
      <c r="CS12" s="208">
        <f t="shared" si="52"/>
        <v>1</v>
      </c>
      <c r="CT12" s="208">
        <f t="shared" si="53"/>
        <v>1</v>
      </c>
      <c r="CU12" s="208">
        <f t="shared" si="54"/>
        <v>1</v>
      </c>
      <c r="CW12" s="38" t="str">
        <f t="shared" si="6"/>
        <v>-</v>
      </c>
      <c r="CX12" s="38">
        <f t="shared" si="7"/>
        <v>0</v>
      </c>
      <c r="DA12" s="172">
        <v>8</v>
      </c>
      <c r="DB12" s="32" t="str">
        <f t="shared" ca="1" si="18"/>
        <v xml:space="preserve"> </v>
      </c>
      <c r="DD12" s="172">
        <f t="shared" ca="1" si="19"/>
        <v>1</v>
      </c>
      <c r="DE12" s="172">
        <v>10</v>
      </c>
      <c r="DL12" s="208">
        <f t="shared" si="21"/>
        <v>0</v>
      </c>
      <c r="DM12" s="208">
        <f t="shared" si="22"/>
        <v>1</v>
      </c>
      <c r="DN12" s="208">
        <f t="shared" si="23"/>
        <v>1</v>
      </c>
      <c r="DO12" s="208">
        <f t="shared" si="24"/>
        <v>1</v>
      </c>
      <c r="DP12" s="208">
        <f t="shared" si="25"/>
        <v>1</v>
      </c>
      <c r="DQ12" s="208">
        <f t="shared" si="26"/>
        <v>1</v>
      </c>
      <c r="DR12" s="208">
        <f t="shared" si="27"/>
        <v>1</v>
      </c>
      <c r="DS12" s="208">
        <f t="shared" si="28"/>
        <v>1</v>
      </c>
      <c r="DT12" s="208">
        <f t="shared" si="29"/>
        <v>1</v>
      </c>
      <c r="DU12" s="208">
        <f t="shared" si="30"/>
        <v>1</v>
      </c>
      <c r="DV12" s="208">
        <f t="shared" ref="DV12:EF12" si="61">IF(OR($CX11=0,ISERROR(SEARCH(DV$1,$CX11))),DV11,DV11+1)</f>
        <v>1</v>
      </c>
      <c r="DW12" s="208">
        <f t="shared" si="61"/>
        <v>1</v>
      </c>
      <c r="DX12" s="208">
        <f t="shared" si="61"/>
        <v>1</v>
      </c>
      <c r="DY12" s="208">
        <f t="shared" si="61"/>
        <v>1</v>
      </c>
      <c r="DZ12" s="208">
        <f t="shared" si="61"/>
        <v>1</v>
      </c>
      <c r="EA12" s="208">
        <f t="shared" si="61"/>
        <v>1</v>
      </c>
      <c r="EB12" s="208">
        <f t="shared" si="61"/>
        <v>1</v>
      </c>
      <c r="EC12" s="208">
        <f t="shared" si="61"/>
        <v>1</v>
      </c>
      <c r="ED12" s="208">
        <f t="shared" si="61"/>
        <v>1</v>
      </c>
      <c r="EE12" s="208">
        <f t="shared" si="61"/>
        <v>1</v>
      </c>
      <c r="EF12" s="208">
        <f t="shared" si="61"/>
        <v>1</v>
      </c>
      <c r="EG12" s="208">
        <f t="shared" si="32"/>
        <v>0</v>
      </c>
    </row>
    <row r="13" spans="1:137" x14ac:dyDescent="0.25">
      <c r="B13" s="16" t="s">
        <v>329</v>
      </c>
      <c r="C13" s="15">
        <v>40</v>
      </c>
      <c r="D13" s="19"/>
      <c r="E13" s="19"/>
      <c r="F13" s="19"/>
      <c r="G13" s="19"/>
      <c r="H13" s="19"/>
      <c r="I13" s="19"/>
      <c r="J13" s="19"/>
      <c r="K13" s="19"/>
      <c r="L13" s="19"/>
      <c r="M13" s="19"/>
      <c r="N13" s="19"/>
      <c r="O13" s="21"/>
      <c r="P13" s="21"/>
      <c r="Q13" s="21"/>
      <c r="R13" s="31"/>
      <c r="S13" s="172">
        <f t="shared" si="58"/>
        <v>0</v>
      </c>
      <c r="T13" s="5"/>
      <c r="U13" s="13"/>
      <c r="V13" s="5"/>
      <c r="W13" s="5" t="str">
        <f t="shared" ca="1" si="2"/>
        <v/>
      </c>
      <c r="X13" s="5"/>
      <c r="Y13" s="5"/>
      <c r="Z13" s="5"/>
      <c r="AA13" s="16" t="s">
        <v>335</v>
      </c>
      <c r="AB13" s="15">
        <v>12</v>
      </c>
      <c r="AC13" s="21"/>
      <c r="AD13" s="21"/>
      <c r="AE13" s="19"/>
      <c r="AF13" s="19"/>
      <c r="AG13" s="19"/>
      <c r="AH13" s="21"/>
      <c r="AI13" s="19"/>
      <c r="AJ13" s="21"/>
      <c r="AK13" s="19"/>
      <c r="AL13" s="19"/>
      <c r="AM13" s="19"/>
      <c r="AN13" s="19"/>
      <c r="AO13" s="19"/>
      <c r="AP13" s="113">
        <f>SUM(AQ13:BJ13)*(AB13+AC13+AD13+2*AH13+25*AJ13)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9"/>
        <v>0</v>
      </c>
      <c r="BY13" s="168">
        <f t="shared" si="60"/>
        <v>0</v>
      </c>
      <c r="BZ13" s="43">
        <f t="shared" si="10"/>
        <v>0</v>
      </c>
      <c r="CA13" s="38" t="str">
        <f t="shared" si="11"/>
        <v>-</v>
      </c>
      <c r="CB13" s="208">
        <f t="shared" si="35"/>
        <v>1</v>
      </c>
      <c r="CC13" s="208">
        <f t="shared" si="36"/>
        <v>1</v>
      </c>
      <c r="CD13" s="208">
        <f t="shared" si="37"/>
        <v>1</v>
      </c>
      <c r="CE13" s="208">
        <f t="shared" si="38"/>
        <v>1</v>
      </c>
      <c r="CF13" s="208">
        <f t="shared" si="39"/>
        <v>1</v>
      </c>
      <c r="CG13" s="208">
        <f t="shared" si="40"/>
        <v>1</v>
      </c>
      <c r="CH13" s="208">
        <f t="shared" si="41"/>
        <v>1</v>
      </c>
      <c r="CI13" s="208">
        <f t="shared" si="42"/>
        <v>1</v>
      </c>
      <c r="CJ13" s="208">
        <f t="shared" si="43"/>
        <v>1</v>
      </c>
      <c r="CK13" s="208">
        <f t="shared" si="44"/>
        <v>1</v>
      </c>
      <c r="CL13" s="208">
        <f t="shared" si="45"/>
        <v>1</v>
      </c>
      <c r="CM13" s="208">
        <f t="shared" si="46"/>
        <v>1</v>
      </c>
      <c r="CN13" s="208">
        <f t="shared" si="47"/>
        <v>1</v>
      </c>
      <c r="CO13" s="208">
        <f t="shared" si="48"/>
        <v>1</v>
      </c>
      <c r="CP13" s="208">
        <f t="shared" si="49"/>
        <v>1</v>
      </c>
      <c r="CQ13" s="208">
        <f t="shared" si="50"/>
        <v>1</v>
      </c>
      <c r="CR13" s="208">
        <f t="shared" si="51"/>
        <v>1</v>
      </c>
      <c r="CS13" s="208">
        <f t="shared" si="52"/>
        <v>1</v>
      </c>
      <c r="CT13" s="208">
        <f t="shared" si="53"/>
        <v>1</v>
      </c>
      <c r="CU13" s="208">
        <f t="shared" si="54"/>
        <v>1</v>
      </c>
      <c r="CW13" s="38" t="str">
        <f t="shared" si="6"/>
        <v>-</v>
      </c>
      <c r="CX13" s="38">
        <f t="shared" si="7"/>
        <v>0</v>
      </c>
      <c r="DA13" s="172">
        <v>9</v>
      </c>
      <c r="DB13" s="32" t="str">
        <f t="shared" ca="1" si="18"/>
        <v xml:space="preserve"> </v>
      </c>
      <c r="DD13" s="172">
        <f t="shared" ca="1" si="19"/>
        <v>1</v>
      </c>
      <c r="DE13" s="172">
        <v>11</v>
      </c>
      <c r="DL13" s="208">
        <f t="shared" si="21"/>
        <v>0</v>
      </c>
      <c r="DM13" s="208">
        <f t="shared" si="22"/>
        <v>1</v>
      </c>
      <c r="DN13" s="208">
        <f t="shared" si="23"/>
        <v>1</v>
      </c>
      <c r="DO13" s="208">
        <f t="shared" si="24"/>
        <v>1</v>
      </c>
      <c r="DP13" s="208">
        <f t="shared" si="25"/>
        <v>1</v>
      </c>
      <c r="DQ13" s="208">
        <f t="shared" si="26"/>
        <v>1</v>
      </c>
      <c r="DR13" s="208">
        <f t="shared" si="27"/>
        <v>1</v>
      </c>
      <c r="DS13" s="208">
        <f t="shared" si="28"/>
        <v>1</v>
      </c>
      <c r="DT13" s="208">
        <f t="shared" si="29"/>
        <v>1</v>
      </c>
      <c r="DU13" s="208">
        <f t="shared" si="30"/>
        <v>1</v>
      </c>
      <c r="DV13" s="208">
        <f t="shared" ref="DV13:EF13" si="62">IF(OR($CX12=0,ISERROR(SEARCH(DV$1,$CX12))),DV12,DV12+1)</f>
        <v>1</v>
      </c>
      <c r="DW13" s="208">
        <f t="shared" si="62"/>
        <v>1</v>
      </c>
      <c r="DX13" s="208">
        <f t="shared" si="62"/>
        <v>1</v>
      </c>
      <c r="DY13" s="208">
        <f t="shared" si="62"/>
        <v>1</v>
      </c>
      <c r="DZ13" s="208">
        <f t="shared" si="62"/>
        <v>1</v>
      </c>
      <c r="EA13" s="208">
        <f t="shared" si="62"/>
        <v>1</v>
      </c>
      <c r="EB13" s="208">
        <f t="shared" si="62"/>
        <v>1</v>
      </c>
      <c r="EC13" s="208">
        <f t="shared" si="62"/>
        <v>1</v>
      </c>
      <c r="ED13" s="208">
        <f t="shared" si="62"/>
        <v>1</v>
      </c>
      <c r="EE13" s="208">
        <f t="shared" si="62"/>
        <v>1</v>
      </c>
      <c r="EF13" s="208">
        <f t="shared" si="62"/>
        <v>1</v>
      </c>
      <c r="EG13" s="208">
        <f t="shared" si="32"/>
        <v>0</v>
      </c>
    </row>
    <row r="14" spans="1:137" x14ac:dyDescent="0.25">
      <c r="B14" s="16" t="s">
        <v>331</v>
      </c>
      <c r="C14" s="15">
        <v>50</v>
      </c>
      <c r="D14" s="20"/>
      <c r="E14" s="20"/>
      <c r="F14" s="20"/>
      <c r="G14" s="20"/>
      <c r="H14" s="20"/>
      <c r="I14" s="20"/>
      <c r="J14" s="20"/>
      <c r="K14" s="20"/>
      <c r="L14" s="20"/>
      <c r="M14" s="20"/>
      <c r="N14" s="20"/>
      <c r="O14" s="21"/>
      <c r="P14" s="20"/>
      <c r="Q14" s="20"/>
      <c r="R14" s="31"/>
      <c r="S14" s="15">
        <f>DL14*(C14+10*O14)</f>
        <v>0</v>
      </c>
      <c r="T14" s="5"/>
      <c r="U14" s="13"/>
      <c r="V14" s="5"/>
      <c r="W14" s="5" t="str">
        <f t="shared" ca="1" si="2"/>
        <v/>
      </c>
      <c r="X14" s="5"/>
      <c r="Y14" s="5"/>
      <c r="Z14" s="5"/>
      <c r="AA14" s="16" t="s">
        <v>335</v>
      </c>
      <c r="AB14" s="15">
        <v>12</v>
      </c>
      <c r="AC14" s="21"/>
      <c r="AD14" s="21"/>
      <c r="AE14" s="20"/>
      <c r="AF14" s="20"/>
      <c r="AG14" s="20"/>
      <c r="AH14" s="21"/>
      <c r="AI14" s="20"/>
      <c r="AJ14" s="21"/>
      <c r="AK14" s="20"/>
      <c r="AL14" s="20"/>
      <c r="AM14" s="20"/>
      <c r="AN14" s="20"/>
      <c r="AO14" s="20"/>
      <c r="AP14" s="113">
        <f>SUM(AQ14:BJ14)*(AB14+AC14+AD14+2*AH14+25*AJ14)</f>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9"/>
        <v>0</v>
      </c>
      <c r="BY14" s="168">
        <f t="shared" si="60"/>
        <v>0</v>
      </c>
      <c r="BZ14" s="43">
        <f t="shared" si="10"/>
        <v>0</v>
      </c>
      <c r="CA14" s="38" t="str">
        <f t="shared" si="11"/>
        <v>-</v>
      </c>
      <c r="CB14" s="208">
        <f t="shared" si="35"/>
        <v>1</v>
      </c>
      <c r="CC14" s="208">
        <f t="shared" si="36"/>
        <v>1</v>
      </c>
      <c r="CD14" s="208">
        <f t="shared" si="37"/>
        <v>1</v>
      </c>
      <c r="CE14" s="208">
        <f t="shared" si="38"/>
        <v>1</v>
      </c>
      <c r="CF14" s="208">
        <f t="shared" si="39"/>
        <v>1</v>
      </c>
      <c r="CG14" s="208">
        <f t="shared" si="40"/>
        <v>1</v>
      </c>
      <c r="CH14" s="208">
        <f t="shared" si="41"/>
        <v>1</v>
      </c>
      <c r="CI14" s="208">
        <f t="shared" si="42"/>
        <v>1</v>
      </c>
      <c r="CJ14" s="208">
        <f t="shared" si="43"/>
        <v>1</v>
      </c>
      <c r="CK14" s="208">
        <f t="shared" si="44"/>
        <v>1</v>
      </c>
      <c r="CL14" s="208">
        <f t="shared" si="45"/>
        <v>1</v>
      </c>
      <c r="CM14" s="208">
        <f t="shared" si="46"/>
        <v>1</v>
      </c>
      <c r="CN14" s="208">
        <f t="shared" si="47"/>
        <v>1</v>
      </c>
      <c r="CO14" s="208">
        <f t="shared" si="48"/>
        <v>1</v>
      </c>
      <c r="CP14" s="208">
        <f t="shared" si="49"/>
        <v>1</v>
      </c>
      <c r="CQ14" s="208">
        <f t="shared" si="50"/>
        <v>1</v>
      </c>
      <c r="CR14" s="208">
        <f t="shared" si="51"/>
        <v>1</v>
      </c>
      <c r="CS14" s="208">
        <f t="shared" si="52"/>
        <v>1</v>
      </c>
      <c r="CT14" s="208">
        <f t="shared" si="53"/>
        <v>1</v>
      </c>
      <c r="CU14" s="208">
        <f t="shared" si="54"/>
        <v>1</v>
      </c>
      <c r="CW14" s="38" t="str">
        <f>IF(R14=0,"-",CONCATENATE(B14,IF(SUM(D14:Q14)=0,""," with "),IF(D14=1,D$2,""),IF(D14=1,"; ",""),IF(E14=1,E$2,""),IF(E14=1,"; ",""),IF(F14=1,F$2,""),IF(F14=1,"; ",""),IF(G14=1,G$2,""),IF(G14=1,"; ",""),IF(H14=1,H$2,""),IF(H14=1,"; ",""),IF(I14=1,I$2,""),IF(I14=1,"; ",""),IF(J14=1,J$2,""),IF(J14=1,"; ",""),IF(K14=1,K$2,""),IF(K14=1,"; ",""),IF(L14=1,L$2,""),IF(L14=1,"; ",""),IF(M14=1,M$2,""),IF(M14=1,"; ",""),IF(N14=1,N$2,""),IF(N14=1,"; ",""),IF(O14=1,O$2,""),IF(O14=1,"; ",""),IF(P14=1,P$2,""),IF(P14=1,"; ",""),IF(Q14=1,Q$2,""),IF(Q14=1,"; ","")))</f>
        <v>-</v>
      </c>
      <c r="CX14" s="38">
        <f>R14</f>
        <v>0</v>
      </c>
      <c r="DA14" s="172">
        <v>10</v>
      </c>
      <c r="DB14" s="32" t="str">
        <f t="shared" ca="1" si="18"/>
        <v xml:space="preserve"> </v>
      </c>
      <c r="DD14" s="172">
        <f t="shared" ca="1" si="19"/>
        <v>1</v>
      </c>
      <c r="DE14" s="172">
        <v>12</v>
      </c>
      <c r="DL14" s="208">
        <f t="shared" si="21"/>
        <v>0</v>
      </c>
      <c r="DM14" s="208">
        <f t="shared" si="22"/>
        <v>1</v>
      </c>
      <c r="DN14" s="208">
        <f t="shared" si="23"/>
        <v>1</v>
      </c>
      <c r="DO14" s="208">
        <f t="shared" si="24"/>
        <v>1</v>
      </c>
      <c r="DP14" s="208">
        <f t="shared" si="25"/>
        <v>1</v>
      </c>
      <c r="DQ14" s="208">
        <f t="shared" si="26"/>
        <v>1</v>
      </c>
      <c r="DR14" s="208">
        <f t="shared" si="27"/>
        <v>1</v>
      </c>
      <c r="DS14" s="208">
        <f t="shared" si="28"/>
        <v>1</v>
      </c>
      <c r="DT14" s="208">
        <f t="shared" si="29"/>
        <v>1</v>
      </c>
      <c r="DU14" s="208">
        <f t="shared" si="30"/>
        <v>1</v>
      </c>
      <c r="DV14" s="208">
        <f t="shared" ref="DV14:EF14" si="63">IF(OR($CX13=0,ISERROR(SEARCH(DV$1,$CX13))),DV13,DV13+1)</f>
        <v>1</v>
      </c>
      <c r="DW14" s="208">
        <f t="shared" si="63"/>
        <v>1</v>
      </c>
      <c r="DX14" s="208">
        <f t="shared" si="63"/>
        <v>1</v>
      </c>
      <c r="DY14" s="208">
        <f t="shared" si="63"/>
        <v>1</v>
      </c>
      <c r="DZ14" s="208">
        <f t="shared" si="63"/>
        <v>1</v>
      </c>
      <c r="EA14" s="208">
        <f t="shared" si="63"/>
        <v>1</v>
      </c>
      <c r="EB14" s="208">
        <f t="shared" si="63"/>
        <v>1</v>
      </c>
      <c r="EC14" s="208">
        <f t="shared" si="63"/>
        <v>1</v>
      </c>
      <c r="ED14" s="208">
        <f t="shared" si="63"/>
        <v>1</v>
      </c>
      <c r="EE14" s="208">
        <f t="shared" si="63"/>
        <v>1</v>
      </c>
      <c r="EF14" s="208">
        <f t="shared" si="63"/>
        <v>1</v>
      </c>
      <c r="EG14" s="208">
        <f t="shared" si="32"/>
        <v>0</v>
      </c>
    </row>
    <row r="15" spans="1:137" x14ac:dyDescent="0.25">
      <c r="B15" s="16" t="s">
        <v>331</v>
      </c>
      <c r="C15" s="101">
        <v>50</v>
      </c>
      <c r="D15" s="19"/>
      <c r="E15" s="19"/>
      <c r="F15" s="19"/>
      <c r="G15" s="19"/>
      <c r="H15" s="19"/>
      <c r="I15" s="19"/>
      <c r="J15" s="19"/>
      <c r="K15" s="19"/>
      <c r="L15" s="19"/>
      <c r="M15" s="19"/>
      <c r="N15" s="19"/>
      <c r="O15" s="21"/>
      <c r="P15" s="19"/>
      <c r="Q15" s="19"/>
      <c r="R15" s="31"/>
      <c r="S15" s="172">
        <f>DL15*(C15+10*O15)</f>
        <v>0</v>
      </c>
      <c r="T15" s="5"/>
      <c r="U15" s="13"/>
      <c r="V15" s="5"/>
      <c r="W15" s="5" t="str">
        <f t="shared" ca="1" si="2"/>
        <v/>
      </c>
      <c r="X15" s="5"/>
      <c r="Y15" s="5"/>
      <c r="Z15" s="5"/>
      <c r="AA15" s="16" t="s">
        <v>335</v>
      </c>
      <c r="AB15" s="15">
        <v>12</v>
      </c>
      <c r="AC15" s="21"/>
      <c r="AD15" s="21"/>
      <c r="AE15" s="19"/>
      <c r="AF15" s="19"/>
      <c r="AG15" s="19"/>
      <c r="AH15" s="21"/>
      <c r="AI15" s="19"/>
      <c r="AJ15" s="21"/>
      <c r="AK15" s="19"/>
      <c r="AL15" s="19"/>
      <c r="AM15" s="19"/>
      <c r="AN15" s="19"/>
      <c r="AO15" s="19"/>
      <c r="AP15" s="15">
        <f>SUM(AQ15:BJ15)*(AB15+AC15+AD15+2*AH15+25*AJ15)</f>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4"/>
        <v>0</v>
      </c>
      <c r="BX15" s="42">
        <f t="shared" si="9"/>
        <v>0</v>
      </c>
      <c r="BY15" s="168">
        <f t="shared" si="60"/>
        <v>0</v>
      </c>
      <c r="BZ15" s="43">
        <f t="shared" si="10"/>
        <v>0</v>
      </c>
      <c r="CA15" s="38" t="str">
        <f t="shared" si="11"/>
        <v>-</v>
      </c>
      <c r="CB15" s="208">
        <f t="shared" si="35"/>
        <v>1</v>
      </c>
      <c r="CC15" s="208">
        <f t="shared" si="36"/>
        <v>1</v>
      </c>
      <c r="CD15" s="208">
        <f t="shared" si="37"/>
        <v>1</v>
      </c>
      <c r="CE15" s="208">
        <f t="shared" si="38"/>
        <v>1</v>
      </c>
      <c r="CF15" s="208">
        <f t="shared" si="39"/>
        <v>1</v>
      </c>
      <c r="CG15" s="208">
        <f t="shared" si="40"/>
        <v>1</v>
      </c>
      <c r="CH15" s="208">
        <f t="shared" si="41"/>
        <v>1</v>
      </c>
      <c r="CI15" s="208">
        <f t="shared" si="42"/>
        <v>1</v>
      </c>
      <c r="CJ15" s="208">
        <f t="shared" si="43"/>
        <v>1</v>
      </c>
      <c r="CK15" s="208">
        <f t="shared" si="44"/>
        <v>1</v>
      </c>
      <c r="CL15" s="208">
        <f t="shared" si="45"/>
        <v>1</v>
      </c>
      <c r="CM15" s="208">
        <f t="shared" si="46"/>
        <v>1</v>
      </c>
      <c r="CN15" s="208">
        <f t="shared" si="47"/>
        <v>1</v>
      </c>
      <c r="CO15" s="208">
        <f t="shared" si="48"/>
        <v>1</v>
      </c>
      <c r="CP15" s="208">
        <f t="shared" si="49"/>
        <v>1</v>
      </c>
      <c r="CQ15" s="208">
        <f t="shared" si="50"/>
        <v>1</v>
      </c>
      <c r="CR15" s="208">
        <f t="shared" si="51"/>
        <v>1</v>
      </c>
      <c r="CS15" s="208">
        <f t="shared" si="52"/>
        <v>1</v>
      </c>
      <c r="CT15" s="208">
        <f t="shared" si="53"/>
        <v>1</v>
      </c>
      <c r="CU15" s="208">
        <f t="shared" si="54"/>
        <v>1</v>
      </c>
      <c r="CW15" s="38" t="str">
        <f>IF(R15=0,"-",CONCATENATE(B15,IF(SUM(D15:Q15)=0,""," with "),IF(D15=1,D$2,""),IF(D15=1,"; ",""),IF(E15=1,E$2,""),IF(E15=1,"; ",""),IF(F15=1,F$2,""),IF(F15=1,"; ",""),IF(G15=1,G$2,""),IF(G15=1,"; ",""),IF(H15=1,H$2,""),IF(H15=1,"; ",""),IF(I15=1,I$2,""),IF(I15=1,"; ",""),IF(J15=1,J$2,""),IF(J15=1,"; ",""),IF(K15=1,K$2,""),IF(K15=1,"; ",""),IF(L15=1,L$2,""),IF(L15=1,"; ",""),IF(M15=1,M$2,""),IF(M15=1,"; ",""),IF(N15=1,N$2,""),IF(N15=1,"; ",""),IF(O15=1,O$2,""),IF(O15=1,"; ",""),IF(P15=1,P$2,""),IF(P15=1,"; ",""),IF(Q15=1,Q$2,""),IF(Q15=1,"; ","")))</f>
        <v>-</v>
      </c>
      <c r="CX15" s="38">
        <f>R15</f>
        <v>0</v>
      </c>
      <c r="DA15" s="172">
        <v>11</v>
      </c>
      <c r="DB15" s="32" t="str">
        <f t="shared" ca="1" si="18"/>
        <v xml:space="preserve"> </v>
      </c>
      <c r="DD15" s="172">
        <f t="shared" ca="1" si="19"/>
        <v>1</v>
      </c>
      <c r="DE15" s="172">
        <v>13</v>
      </c>
      <c r="DL15" s="208">
        <f t="shared" si="21"/>
        <v>0</v>
      </c>
      <c r="DM15" s="208">
        <f t="shared" si="22"/>
        <v>1</v>
      </c>
      <c r="DN15" s="208">
        <f t="shared" si="23"/>
        <v>1</v>
      </c>
      <c r="DO15" s="208">
        <f t="shared" si="24"/>
        <v>1</v>
      </c>
      <c r="DP15" s="208">
        <f t="shared" si="25"/>
        <v>1</v>
      </c>
      <c r="DQ15" s="208">
        <f t="shared" si="26"/>
        <v>1</v>
      </c>
      <c r="DR15" s="208">
        <f t="shared" si="27"/>
        <v>1</v>
      </c>
      <c r="DS15" s="208">
        <f t="shared" si="28"/>
        <v>1</v>
      </c>
      <c r="DT15" s="208">
        <f t="shared" si="29"/>
        <v>1</v>
      </c>
      <c r="DU15" s="208">
        <f t="shared" si="30"/>
        <v>1</v>
      </c>
      <c r="DV15" s="208">
        <f t="shared" ref="DV15:EF15" si="64">IF(OR($CX14=0,ISERROR(SEARCH(DV$1,$CX14))),DV14,DV14+1)</f>
        <v>1</v>
      </c>
      <c r="DW15" s="208">
        <f t="shared" si="64"/>
        <v>1</v>
      </c>
      <c r="DX15" s="208">
        <f t="shared" si="64"/>
        <v>1</v>
      </c>
      <c r="DY15" s="208">
        <f t="shared" si="64"/>
        <v>1</v>
      </c>
      <c r="DZ15" s="208">
        <f t="shared" si="64"/>
        <v>1</v>
      </c>
      <c r="EA15" s="208">
        <f t="shared" si="64"/>
        <v>1</v>
      </c>
      <c r="EB15" s="208">
        <f t="shared" si="64"/>
        <v>1</v>
      </c>
      <c r="EC15" s="208">
        <f t="shared" si="64"/>
        <v>1</v>
      </c>
      <c r="ED15" s="208">
        <f t="shared" si="64"/>
        <v>1</v>
      </c>
      <c r="EE15" s="208">
        <f t="shared" si="64"/>
        <v>1</v>
      </c>
      <c r="EF15" s="208">
        <f t="shared" si="64"/>
        <v>1</v>
      </c>
      <c r="EG15" s="208">
        <f t="shared" si="32"/>
        <v>0</v>
      </c>
    </row>
    <row r="16" spans="1:137" x14ac:dyDescent="0.25">
      <c r="T16" s="5"/>
      <c r="U16" s="13"/>
      <c r="V16" s="5"/>
      <c r="W16" s="5" t="str">
        <f t="shared" ca="1" si="2"/>
        <v/>
      </c>
      <c r="X16" s="5"/>
      <c r="Y16" s="5"/>
      <c r="Z16" s="5"/>
      <c r="AA16" s="16" t="s">
        <v>337</v>
      </c>
      <c r="AB16" s="15">
        <v>15</v>
      </c>
      <c r="AC16" s="20"/>
      <c r="AD16" s="20"/>
      <c r="AE16" s="20"/>
      <c r="AF16" s="20"/>
      <c r="AG16" s="20"/>
      <c r="AH16" s="20"/>
      <c r="AI16" s="20"/>
      <c r="AJ16" s="20"/>
      <c r="AK16" s="20"/>
      <c r="AL16" s="20"/>
      <c r="AM16" s="20"/>
      <c r="AN16" s="20"/>
      <c r="AO16" s="20"/>
      <c r="AP16" s="15">
        <f>SUM(AQ16:BJ16)*AB16</f>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4"/>
        <v>0</v>
      </c>
      <c r="BX16" s="42">
        <f t="shared" si="9"/>
        <v>0</v>
      </c>
      <c r="BY16" s="168"/>
      <c r="BZ16" s="43">
        <f t="shared" si="10"/>
        <v>0</v>
      </c>
      <c r="CA16" s="38" t="str">
        <f t="shared" si="11"/>
        <v>-</v>
      </c>
      <c r="CB16" s="208">
        <f t="shared" si="35"/>
        <v>1</v>
      </c>
      <c r="CC16" s="208">
        <f t="shared" si="36"/>
        <v>1</v>
      </c>
      <c r="CD16" s="208">
        <f t="shared" si="37"/>
        <v>1</v>
      </c>
      <c r="CE16" s="208">
        <f t="shared" si="38"/>
        <v>1</v>
      </c>
      <c r="CF16" s="208">
        <f t="shared" si="39"/>
        <v>1</v>
      </c>
      <c r="CG16" s="208">
        <f t="shared" si="40"/>
        <v>1</v>
      </c>
      <c r="CH16" s="208">
        <f t="shared" si="41"/>
        <v>1</v>
      </c>
      <c r="CI16" s="208">
        <f t="shared" si="42"/>
        <v>1</v>
      </c>
      <c r="CJ16" s="208">
        <f t="shared" si="43"/>
        <v>1</v>
      </c>
      <c r="CK16" s="208">
        <f t="shared" si="44"/>
        <v>1</v>
      </c>
      <c r="CL16" s="208">
        <f t="shared" si="45"/>
        <v>1</v>
      </c>
      <c r="CM16" s="208">
        <f t="shared" si="46"/>
        <v>1</v>
      </c>
      <c r="CN16" s="208">
        <f t="shared" si="47"/>
        <v>1</v>
      </c>
      <c r="CO16" s="208">
        <f t="shared" si="48"/>
        <v>1</v>
      </c>
      <c r="CP16" s="208">
        <f t="shared" si="49"/>
        <v>1</v>
      </c>
      <c r="CQ16" s="208">
        <f t="shared" si="50"/>
        <v>1</v>
      </c>
      <c r="CR16" s="208">
        <f t="shared" si="51"/>
        <v>1</v>
      </c>
      <c r="CS16" s="208">
        <f t="shared" si="52"/>
        <v>1</v>
      </c>
      <c r="CT16" s="208">
        <f t="shared" si="53"/>
        <v>1</v>
      </c>
      <c r="CU16" s="208">
        <f t="shared" si="54"/>
        <v>1</v>
      </c>
      <c r="DA16" s="172">
        <v>12</v>
      </c>
      <c r="DB16" s="32" t="str">
        <f t="shared" ca="1" si="18"/>
        <v xml:space="preserve"> </v>
      </c>
      <c r="DD16" s="172">
        <f t="shared" ca="1" si="19"/>
        <v>1</v>
      </c>
      <c r="DE16" s="172">
        <v>14</v>
      </c>
      <c r="DL16" s="208">
        <f t="shared" si="21"/>
        <v>0</v>
      </c>
      <c r="DM16" s="208">
        <f t="shared" si="22"/>
        <v>1</v>
      </c>
      <c r="DN16" s="208">
        <f t="shared" si="23"/>
        <v>1</v>
      </c>
      <c r="DO16" s="208">
        <f t="shared" si="24"/>
        <v>1</v>
      </c>
      <c r="DP16" s="208">
        <f t="shared" si="25"/>
        <v>1</v>
      </c>
      <c r="DQ16" s="208">
        <f t="shared" si="26"/>
        <v>1</v>
      </c>
      <c r="DR16" s="208">
        <f t="shared" si="27"/>
        <v>1</v>
      </c>
      <c r="DS16" s="208">
        <f t="shared" si="28"/>
        <v>1</v>
      </c>
      <c r="DT16" s="208">
        <f t="shared" si="29"/>
        <v>1</v>
      </c>
      <c r="DU16" s="208">
        <f t="shared" si="30"/>
        <v>1</v>
      </c>
      <c r="DV16" s="208">
        <f t="shared" ref="DV16:EF16" si="65">IF(OR($CX15=0,ISERROR(SEARCH(DV$1,$CX15))),DV15,DV15+1)</f>
        <v>1</v>
      </c>
      <c r="DW16" s="208">
        <f t="shared" si="65"/>
        <v>1</v>
      </c>
      <c r="DX16" s="208">
        <f t="shared" si="65"/>
        <v>1</v>
      </c>
      <c r="DY16" s="208">
        <f t="shared" si="65"/>
        <v>1</v>
      </c>
      <c r="DZ16" s="208">
        <f t="shared" si="65"/>
        <v>1</v>
      </c>
      <c r="EA16" s="208">
        <f t="shared" si="65"/>
        <v>1</v>
      </c>
      <c r="EB16" s="208">
        <f t="shared" si="65"/>
        <v>1</v>
      </c>
      <c r="EC16" s="208">
        <f t="shared" si="65"/>
        <v>1</v>
      </c>
      <c r="ED16" s="208">
        <f t="shared" si="65"/>
        <v>1</v>
      </c>
      <c r="EE16" s="208">
        <f t="shared" si="65"/>
        <v>1</v>
      </c>
      <c r="EF16" s="208">
        <f t="shared" si="65"/>
        <v>1</v>
      </c>
      <c r="EG16" s="208">
        <f t="shared" si="32"/>
        <v>0</v>
      </c>
    </row>
    <row r="17" spans="20:137" x14ac:dyDescent="0.25">
      <c r="T17" s="5"/>
      <c r="U17" s="13"/>
      <c r="V17" s="5"/>
      <c r="W17" s="5" t="str">
        <f t="shared" ca="1" si="2"/>
        <v/>
      </c>
      <c r="X17" s="5"/>
      <c r="Y17" s="5"/>
      <c r="Z17" s="5"/>
      <c r="AA17" s="16" t="s">
        <v>311</v>
      </c>
      <c r="AB17" s="15">
        <v>80</v>
      </c>
      <c r="AC17" s="19"/>
      <c r="AD17" s="19"/>
      <c r="AE17" s="21"/>
      <c r="AF17" s="19"/>
      <c r="AG17" s="19"/>
      <c r="AH17" s="19"/>
      <c r="AI17" s="21"/>
      <c r="AJ17" s="19"/>
      <c r="AK17" s="19"/>
      <c r="AL17" s="19"/>
      <c r="AM17" s="19"/>
      <c r="AN17" s="19"/>
      <c r="AO17" s="19"/>
      <c r="AP17" s="15">
        <f>SUM(AQ17:BJ17)*(AB17+AE17+5*AI17)</f>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4"/>
        <v>0</v>
      </c>
      <c r="BX17" s="42">
        <f t="shared" si="9"/>
        <v>0</v>
      </c>
      <c r="BY17" s="168"/>
      <c r="BZ17" s="43">
        <f t="shared" si="10"/>
        <v>0</v>
      </c>
      <c r="CA17" s="38" t="str">
        <f t="shared" si="11"/>
        <v>-</v>
      </c>
      <c r="CB17" s="208">
        <f t="shared" si="35"/>
        <v>1</v>
      </c>
      <c r="CC17" s="208">
        <f t="shared" si="36"/>
        <v>1</v>
      </c>
      <c r="CD17" s="208">
        <f t="shared" si="37"/>
        <v>1</v>
      </c>
      <c r="CE17" s="208">
        <f t="shared" si="38"/>
        <v>1</v>
      </c>
      <c r="CF17" s="208">
        <f t="shared" si="39"/>
        <v>1</v>
      </c>
      <c r="CG17" s="208">
        <f t="shared" si="40"/>
        <v>1</v>
      </c>
      <c r="CH17" s="208">
        <f t="shared" si="41"/>
        <v>1</v>
      </c>
      <c r="CI17" s="208">
        <f t="shared" si="42"/>
        <v>1</v>
      </c>
      <c r="CJ17" s="208">
        <f t="shared" si="43"/>
        <v>1</v>
      </c>
      <c r="CK17" s="208">
        <f t="shared" si="44"/>
        <v>1</v>
      </c>
      <c r="CL17" s="208">
        <f t="shared" si="45"/>
        <v>1</v>
      </c>
      <c r="CM17" s="208">
        <f t="shared" si="46"/>
        <v>1</v>
      </c>
      <c r="CN17" s="208">
        <f t="shared" si="47"/>
        <v>1</v>
      </c>
      <c r="CO17" s="208">
        <f t="shared" si="48"/>
        <v>1</v>
      </c>
      <c r="CP17" s="208">
        <f t="shared" si="49"/>
        <v>1</v>
      </c>
      <c r="CQ17" s="208">
        <f t="shared" si="50"/>
        <v>1</v>
      </c>
      <c r="CR17" s="208">
        <f t="shared" si="51"/>
        <v>1</v>
      </c>
      <c r="CS17" s="208">
        <f t="shared" si="52"/>
        <v>1</v>
      </c>
      <c r="CT17" s="208">
        <f t="shared" si="53"/>
        <v>1</v>
      </c>
      <c r="CU17" s="208">
        <f t="shared" si="54"/>
        <v>1</v>
      </c>
      <c r="DB17" s="196" t="str">
        <f ca="1">IF(DB4="","","----")</f>
        <v/>
      </c>
      <c r="DD17" s="172">
        <f t="shared" ca="1" si="19"/>
        <v>1</v>
      </c>
      <c r="DE17" s="172">
        <v>15</v>
      </c>
      <c r="DL17" s="208">
        <f t="shared" si="21"/>
        <v>0</v>
      </c>
      <c r="DM17" s="208">
        <f t="shared" si="22"/>
        <v>1</v>
      </c>
      <c r="DN17" s="208">
        <f t="shared" si="23"/>
        <v>1</v>
      </c>
      <c r="DO17" s="208">
        <f t="shared" si="24"/>
        <v>1</v>
      </c>
      <c r="DP17" s="208">
        <f t="shared" si="25"/>
        <v>1</v>
      </c>
      <c r="DQ17" s="208">
        <f t="shared" si="26"/>
        <v>1</v>
      </c>
      <c r="DR17" s="208">
        <f t="shared" si="27"/>
        <v>1</v>
      </c>
      <c r="DS17" s="208">
        <f t="shared" si="28"/>
        <v>1</v>
      </c>
      <c r="DT17" s="208">
        <f t="shared" si="29"/>
        <v>1</v>
      </c>
      <c r="DU17" s="208">
        <f t="shared" si="30"/>
        <v>1</v>
      </c>
      <c r="DV17" s="208">
        <f t="shared" ref="DV17:EF17" si="66">IF(OR($CX16=0,ISERROR(SEARCH(DV$1,$CX16))),DV16,DV16+1)</f>
        <v>1</v>
      </c>
      <c r="DW17" s="208">
        <f t="shared" si="66"/>
        <v>1</v>
      </c>
      <c r="DX17" s="208">
        <f t="shared" si="66"/>
        <v>1</v>
      </c>
      <c r="DY17" s="208">
        <f t="shared" si="66"/>
        <v>1</v>
      </c>
      <c r="DZ17" s="208">
        <f t="shared" si="66"/>
        <v>1</v>
      </c>
      <c r="EA17" s="208">
        <f t="shared" si="66"/>
        <v>1</v>
      </c>
      <c r="EB17" s="208">
        <f t="shared" si="66"/>
        <v>1</v>
      </c>
      <c r="EC17" s="208">
        <f t="shared" si="66"/>
        <v>1</v>
      </c>
      <c r="ED17" s="208">
        <f t="shared" si="66"/>
        <v>1</v>
      </c>
      <c r="EE17" s="208">
        <f t="shared" si="66"/>
        <v>1</v>
      </c>
      <c r="EF17" s="208">
        <f t="shared" si="66"/>
        <v>1</v>
      </c>
      <c r="EG17" s="208">
        <f t="shared" si="32"/>
        <v>0</v>
      </c>
    </row>
    <row r="18" spans="20:137" x14ac:dyDescent="0.25">
      <c r="T18" s="5"/>
      <c r="U18" s="13"/>
      <c r="V18" s="5"/>
      <c r="W18" s="5" t="str">
        <f t="shared" ca="1" si="2"/>
        <v/>
      </c>
      <c r="X18" s="5"/>
      <c r="Y18" s="5"/>
      <c r="Z18" s="5"/>
      <c r="AA18" s="16" t="s">
        <v>311</v>
      </c>
      <c r="AB18" s="15">
        <v>80</v>
      </c>
      <c r="AC18" s="20"/>
      <c r="AD18" s="20"/>
      <c r="AE18" s="21"/>
      <c r="AF18" s="20"/>
      <c r="AG18" s="20"/>
      <c r="AH18" s="20"/>
      <c r="AI18" s="21"/>
      <c r="AJ18" s="20"/>
      <c r="AK18" s="20"/>
      <c r="AL18" s="20"/>
      <c r="AM18" s="20"/>
      <c r="AN18" s="20"/>
      <c r="AO18" s="20"/>
      <c r="AP18" s="15">
        <f>SUM(AQ18:BJ18)*(AB18+AE18+5*AI18)</f>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4"/>
        <v>0</v>
      </c>
      <c r="BX18" s="42">
        <f t="shared" si="9"/>
        <v>0</v>
      </c>
      <c r="BY18" s="168"/>
      <c r="BZ18" s="43">
        <f t="shared" si="10"/>
        <v>0</v>
      </c>
      <c r="CA18" s="38" t="str">
        <f t="shared" si="11"/>
        <v>-</v>
      </c>
      <c r="CB18" s="208">
        <f t="shared" si="35"/>
        <v>1</v>
      </c>
      <c r="CC18" s="208">
        <f t="shared" si="36"/>
        <v>1</v>
      </c>
      <c r="CD18" s="208">
        <f t="shared" si="37"/>
        <v>1</v>
      </c>
      <c r="CE18" s="208">
        <f t="shared" si="38"/>
        <v>1</v>
      </c>
      <c r="CF18" s="208">
        <f t="shared" si="39"/>
        <v>1</v>
      </c>
      <c r="CG18" s="208">
        <f t="shared" si="40"/>
        <v>1</v>
      </c>
      <c r="CH18" s="208">
        <f t="shared" si="41"/>
        <v>1</v>
      </c>
      <c r="CI18" s="208">
        <f t="shared" si="42"/>
        <v>1</v>
      </c>
      <c r="CJ18" s="208">
        <f t="shared" si="43"/>
        <v>1</v>
      </c>
      <c r="CK18" s="208">
        <f t="shared" si="44"/>
        <v>1</v>
      </c>
      <c r="CL18" s="208">
        <f t="shared" si="45"/>
        <v>1</v>
      </c>
      <c r="CM18" s="208">
        <f t="shared" si="46"/>
        <v>1</v>
      </c>
      <c r="CN18" s="208">
        <f t="shared" si="47"/>
        <v>1</v>
      </c>
      <c r="CO18" s="208">
        <f t="shared" si="48"/>
        <v>1</v>
      </c>
      <c r="CP18" s="208">
        <f t="shared" si="49"/>
        <v>1</v>
      </c>
      <c r="CQ18" s="208">
        <f t="shared" si="50"/>
        <v>1</v>
      </c>
      <c r="CR18" s="208">
        <f t="shared" si="51"/>
        <v>1</v>
      </c>
      <c r="CS18" s="208">
        <f t="shared" si="52"/>
        <v>1</v>
      </c>
      <c r="CT18" s="208">
        <f t="shared" si="53"/>
        <v>1</v>
      </c>
      <c r="CU18" s="208">
        <f t="shared" si="54"/>
        <v>1</v>
      </c>
      <c r="DA18" s="172"/>
      <c r="DB18" s="32" t="str">
        <f ca="1">IF(DB19="","",CONCATENATE("Warband ",CZ19," ",DG18))</f>
        <v/>
      </c>
      <c r="DD18" s="172">
        <f t="shared" ca="1" si="19"/>
        <v>1</v>
      </c>
      <c r="DE18" s="172">
        <v>16</v>
      </c>
      <c r="DG18" s="49" t="str">
        <f>CONCATENATE("   ",DH18,"/",DI18,IF(DH18&gt;DI18," !",""))</f>
        <v xml:space="preserve">   0/12</v>
      </c>
      <c r="DH18" s="172">
        <f t="shared" ref="DH18" si="67">INDEX($CB$1:$CU$1,CZ19)+DJ18</f>
        <v>0</v>
      </c>
      <c r="DI18" s="172">
        <f>12</f>
        <v>12</v>
      </c>
      <c r="DL18" s="208">
        <f t="shared" si="21"/>
        <v>0</v>
      </c>
      <c r="DM18" s="208">
        <f t="shared" si="22"/>
        <v>1</v>
      </c>
      <c r="DN18" s="208">
        <f t="shared" si="23"/>
        <v>1</v>
      </c>
      <c r="DO18" s="208">
        <f t="shared" si="24"/>
        <v>1</v>
      </c>
      <c r="DP18" s="208">
        <f t="shared" si="25"/>
        <v>1</v>
      </c>
      <c r="DQ18" s="208">
        <f t="shared" si="26"/>
        <v>1</v>
      </c>
      <c r="DR18" s="208">
        <f t="shared" si="27"/>
        <v>1</v>
      </c>
      <c r="DS18" s="208">
        <f t="shared" si="28"/>
        <v>1</v>
      </c>
      <c r="DT18" s="208">
        <f t="shared" si="29"/>
        <v>1</v>
      </c>
      <c r="DU18" s="208">
        <f t="shared" si="30"/>
        <v>1</v>
      </c>
      <c r="DV18" s="208">
        <f t="shared" ref="DV18:EF18" si="68">IF(OR($CX17=0,ISERROR(SEARCH(DV$1,$CX17))),DV17,DV17+1)</f>
        <v>1</v>
      </c>
      <c r="DW18" s="208">
        <f t="shared" si="68"/>
        <v>1</v>
      </c>
      <c r="DX18" s="208">
        <f t="shared" si="68"/>
        <v>1</v>
      </c>
      <c r="DY18" s="208">
        <f t="shared" si="68"/>
        <v>1</v>
      </c>
      <c r="DZ18" s="208">
        <f t="shared" si="68"/>
        <v>1</v>
      </c>
      <c r="EA18" s="208">
        <f t="shared" si="68"/>
        <v>1</v>
      </c>
      <c r="EB18" s="208">
        <f t="shared" si="68"/>
        <v>1</v>
      </c>
      <c r="EC18" s="208">
        <f t="shared" si="68"/>
        <v>1</v>
      </c>
      <c r="ED18" s="208">
        <f t="shared" si="68"/>
        <v>1</v>
      </c>
      <c r="EE18" s="208">
        <f t="shared" si="68"/>
        <v>1</v>
      </c>
      <c r="EF18" s="208">
        <f t="shared" si="68"/>
        <v>1</v>
      </c>
      <c r="EG18" s="208">
        <f t="shared" si="32"/>
        <v>0</v>
      </c>
    </row>
    <row r="19" spans="20:137" x14ac:dyDescent="0.25">
      <c r="T19" s="5"/>
      <c r="U19" s="13"/>
      <c r="V19" s="5"/>
      <c r="W19" s="5" t="str">
        <f t="shared" ca="1" si="2"/>
        <v/>
      </c>
      <c r="X19" s="5"/>
      <c r="Y19" s="5"/>
      <c r="Z19" s="5"/>
      <c r="AA19" s="16" t="s">
        <v>311</v>
      </c>
      <c r="AB19" s="15">
        <v>80</v>
      </c>
      <c r="AC19" s="19"/>
      <c r="AD19" s="19"/>
      <c r="AE19" s="21"/>
      <c r="AF19" s="19"/>
      <c r="AG19" s="19"/>
      <c r="AH19" s="19"/>
      <c r="AI19" s="21"/>
      <c r="AJ19" s="19"/>
      <c r="AK19" s="19"/>
      <c r="AL19" s="19"/>
      <c r="AM19" s="19"/>
      <c r="AN19" s="19"/>
      <c r="AO19" s="19"/>
      <c r="AP19" s="15">
        <f>SUM(AQ19:BJ19)*(AB19+AE19+5*AI19)</f>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4"/>
        <v>0</v>
      </c>
      <c r="BX19" s="42">
        <f t="shared" si="9"/>
        <v>0</v>
      </c>
      <c r="BY19" s="168"/>
      <c r="BZ19" s="43">
        <f t="shared" si="10"/>
        <v>0</v>
      </c>
      <c r="CA19" s="38" t="str">
        <f t="shared" si="11"/>
        <v>-</v>
      </c>
      <c r="CB19" s="208">
        <f t="shared" si="35"/>
        <v>1</v>
      </c>
      <c r="CC19" s="208">
        <f t="shared" si="36"/>
        <v>1</v>
      </c>
      <c r="CD19" s="208">
        <f t="shared" si="37"/>
        <v>1</v>
      </c>
      <c r="CE19" s="208">
        <f t="shared" si="38"/>
        <v>1</v>
      </c>
      <c r="CF19" s="208">
        <f t="shared" si="39"/>
        <v>1</v>
      </c>
      <c r="CG19" s="208">
        <f t="shared" si="40"/>
        <v>1</v>
      </c>
      <c r="CH19" s="208">
        <f t="shared" si="41"/>
        <v>1</v>
      </c>
      <c r="CI19" s="208">
        <f t="shared" si="42"/>
        <v>1</v>
      </c>
      <c r="CJ19" s="208">
        <f t="shared" si="43"/>
        <v>1</v>
      </c>
      <c r="CK19" s="208">
        <f t="shared" si="44"/>
        <v>1</v>
      </c>
      <c r="CL19" s="208">
        <f t="shared" si="45"/>
        <v>1</v>
      </c>
      <c r="CM19" s="208">
        <f t="shared" si="46"/>
        <v>1</v>
      </c>
      <c r="CN19" s="208">
        <f t="shared" si="47"/>
        <v>1</v>
      </c>
      <c r="CO19" s="208">
        <f t="shared" si="48"/>
        <v>1</v>
      </c>
      <c r="CP19" s="208">
        <f t="shared" si="49"/>
        <v>1</v>
      </c>
      <c r="CQ19" s="208">
        <f t="shared" si="50"/>
        <v>1</v>
      </c>
      <c r="CR19" s="208">
        <f t="shared" si="51"/>
        <v>1</v>
      </c>
      <c r="CS19" s="208">
        <f t="shared" si="52"/>
        <v>1</v>
      </c>
      <c r="CT19" s="208">
        <f t="shared" si="53"/>
        <v>1</v>
      </c>
      <c r="CU19" s="208">
        <f t="shared" si="54"/>
        <v>1</v>
      </c>
      <c r="CZ19" s="172">
        <v>2</v>
      </c>
      <c r="DA19" s="172" t="s">
        <v>278</v>
      </c>
      <c r="DB19" s="32" t="str">
        <f ca="1">T(LOOKUP(CZ19,$DM$1:$EF$1,$DM$2:$EF$2))</f>
        <v/>
      </c>
      <c r="DD19" s="172">
        <f t="shared" ca="1" si="19"/>
        <v>1</v>
      </c>
      <c r="DE19" s="172">
        <v>17</v>
      </c>
      <c r="DL19" s="208">
        <f t="shared" si="21"/>
        <v>0</v>
      </c>
      <c r="DM19" s="208">
        <f t="shared" si="22"/>
        <v>1</v>
      </c>
      <c r="DN19" s="208">
        <f t="shared" si="23"/>
        <v>1</v>
      </c>
      <c r="DO19" s="208">
        <f t="shared" si="24"/>
        <v>1</v>
      </c>
      <c r="DP19" s="208">
        <f t="shared" si="25"/>
        <v>1</v>
      </c>
      <c r="DQ19" s="208">
        <f t="shared" si="26"/>
        <v>1</v>
      </c>
      <c r="DR19" s="208">
        <f t="shared" si="27"/>
        <v>1</v>
      </c>
      <c r="DS19" s="208">
        <f t="shared" si="28"/>
        <v>1</v>
      </c>
      <c r="DT19" s="208">
        <f t="shared" si="29"/>
        <v>1</v>
      </c>
      <c r="DU19" s="208">
        <f t="shared" si="30"/>
        <v>1</v>
      </c>
      <c r="DV19" s="208">
        <f t="shared" ref="DV19:EF19" si="69">IF(OR($CX18=0,ISERROR(SEARCH(DV$1,$CX18))),DV18,DV18+1)</f>
        <v>1</v>
      </c>
      <c r="DW19" s="208">
        <f t="shared" si="69"/>
        <v>1</v>
      </c>
      <c r="DX19" s="208">
        <f t="shared" si="69"/>
        <v>1</v>
      </c>
      <c r="DY19" s="208">
        <f t="shared" si="69"/>
        <v>1</v>
      </c>
      <c r="DZ19" s="208">
        <f t="shared" si="69"/>
        <v>1</v>
      </c>
      <c r="EA19" s="208">
        <f t="shared" si="69"/>
        <v>1</v>
      </c>
      <c r="EB19" s="208">
        <f t="shared" si="69"/>
        <v>1</v>
      </c>
      <c r="EC19" s="208">
        <f t="shared" si="69"/>
        <v>1</v>
      </c>
      <c r="ED19" s="208">
        <f t="shared" si="69"/>
        <v>1</v>
      </c>
      <c r="EE19" s="208">
        <f t="shared" si="69"/>
        <v>1</v>
      </c>
      <c r="EF19" s="208">
        <f t="shared" si="69"/>
        <v>1</v>
      </c>
      <c r="EG19" s="208">
        <f t="shared" si="32"/>
        <v>0</v>
      </c>
    </row>
    <row r="20" spans="20:137" x14ac:dyDescent="0.25">
      <c r="T20" s="5"/>
      <c r="U20" s="13"/>
      <c r="V20" s="5"/>
      <c r="W20" s="5" t="str">
        <f t="shared" ca="1" si="2"/>
        <v/>
      </c>
      <c r="X20" s="5"/>
      <c r="Y20" s="5"/>
      <c r="Z20" s="5"/>
      <c r="CB20" s="208">
        <f t="shared" si="35"/>
        <v>1</v>
      </c>
      <c r="CC20" s="208">
        <f t="shared" si="36"/>
        <v>1</v>
      </c>
      <c r="CD20" s="208">
        <f t="shared" si="37"/>
        <v>1</v>
      </c>
      <c r="CE20" s="208">
        <f t="shared" si="38"/>
        <v>1</v>
      </c>
      <c r="CF20" s="208">
        <f t="shared" si="39"/>
        <v>1</v>
      </c>
      <c r="CG20" s="208">
        <f t="shared" si="40"/>
        <v>1</v>
      </c>
      <c r="CH20" s="208">
        <f t="shared" si="41"/>
        <v>1</v>
      </c>
      <c r="CI20" s="208">
        <f t="shared" si="42"/>
        <v>1</v>
      </c>
      <c r="CJ20" s="208">
        <f t="shared" si="43"/>
        <v>1</v>
      </c>
      <c r="CK20" s="208">
        <f t="shared" si="44"/>
        <v>1</v>
      </c>
      <c r="CL20" s="208">
        <f t="shared" si="45"/>
        <v>1</v>
      </c>
      <c r="CM20" s="208">
        <f t="shared" si="46"/>
        <v>1</v>
      </c>
      <c r="CN20" s="208">
        <f t="shared" si="47"/>
        <v>1</v>
      </c>
      <c r="CO20" s="208">
        <f t="shared" si="48"/>
        <v>1</v>
      </c>
      <c r="CP20" s="208">
        <f t="shared" si="49"/>
        <v>1</v>
      </c>
      <c r="CQ20" s="208">
        <f t="shared" si="50"/>
        <v>1</v>
      </c>
      <c r="CR20" s="208">
        <f t="shared" si="51"/>
        <v>1</v>
      </c>
      <c r="CS20" s="208">
        <f t="shared" si="52"/>
        <v>1</v>
      </c>
      <c r="CT20" s="208">
        <f t="shared" si="53"/>
        <v>1</v>
      </c>
      <c r="CU20" s="208">
        <f t="shared" si="54"/>
        <v>1</v>
      </c>
      <c r="DA20" s="172">
        <v>1</v>
      </c>
      <c r="DB20" s="32" t="str">
        <f t="shared" ref="DB20:DB31" ca="1" si="70">T(CONCATENATE(LOOKUP(DA20,CC$3:CC$80,AR$3:AR$74)," ",LOOKUP(DA20,CC$3:CC$80,$CA$3:$CA$74)))</f>
        <v xml:space="preserve"> </v>
      </c>
      <c r="DD20" s="172">
        <f t="shared" ca="1" si="19"/>
        <v>1</v>
      </c>
      <c r="DE20" s="172">
        <v>18</v>
      </c>
      <c r="DL20" s="208">
        <f t="shared" si="21"/>
        <v>0</v>
      </c>
      <c r="DM20" s="208">
        <f t="shared" si="22"/>
        <v>1</v>
      </c>
      <c r="DN20" s="208">
        <f t="shared" si="23"/>
        <v>1</v>
      </c>
      <c r="DO20" s="208">
        <f t="shared" si="24"/>
        <v>1</v>
      </c>
      <c r="DP20" s="208">
        <f t="shared" si="25"/>
        <v>1</v>
      </c>
      <c r="DQ20" s="208">
        <f t="shared" si="26"/>
        <v>1</v>
      </c>
      <c r="DR20" s="208">
        <f t="shared" si="27"/>
        <v>1</v>
      </c>
      <c r="DS20" s="208">
        <f t="shared" si="28"/>
        <v>1</v>
      </c>
      <c r="DT20" s="208">
        <f t="shared" si="29"/>
        <v>1</v>
      </c>
      <c r="DU20" s="208">
        <f t="shared" si="30"/>
        <v>1</v>
      </c>
      <c r="DV20" s="208">
        <f t="shared" ref="DV20:EF20" si="71">IF(OR($CX19=0,ISERROR(SEARCH(DV$1,$CX19))),DV19,DV19+1)</f>
        <v>1</v>
      </c>
      <c r="DW20" s="208">
        <f t="shared" si="71"/>
        <v>1</v>
      </c>
      <c r="DX20" s="208">
        <f t="shared" si="71"/>
        <v>1</v>
      </c>
      <c r="DY20" s="208">
        <f t="shared" si="71"/>
        <v>1</v>
      </c>
      <c r="DZ20" s="208">
        <f t="shared" si="71"/>
        <v>1</v>
      </c>
      <c r="EA20" s="208">
        <f t="shared" si="71"/>
        <v>1</v>
      </c>
      <c r="EB20" s="208">
        <f t="shared" si="71"/>
        <v>1</v>
      </c>
      <c r="EC20" s="208">
        <f t="shared" si="71"/>
        <v>1</v>
      </c>
      <c r="ED20" s="208">
        <f t="shared" si="71"/>
        <v>1</v>
      </c>
      <c r="EE20" s="208">
        <f t="shared" si="71"/>
        <v>1</v>
      </c>
      <c r="EF20" s="208">
        <f t="shared" si="71"/>
        <v>1</v>
      </c>
      <c r="EG20" s="208">
        <f t="shared" si="32"/>
        <v>0</v>
      </c>
    </row>
    <row r="21" spans="20:137" x14ac:dyDescent="0.25">
      <c r="T21" s="5"/>
      <c r="U21" s="13"/>
      <c r="V21" s="5"/>
      <c r="W21" s="5" t="str">
        <f t="shared" ca="1" si="2"/>
        <v/>
      </c>
      <c r="X21" s="5"/>
      <c r="Y21" s="5"/>
      <c r="Z21" s="5"/>
      <c r="CB21" s="208">
        <f t="shared" si="35"/>
        <v>1</v>
      </c>
      <c r="CC21" s="208">
        <f t="shared" si="36"/>
        <v>1</v>
      </c>
      <c r="CD21" s="208">
        <f t="shared" si="37"/>
        <v>1</v>
      </c>
      <c r="CE21" s="208">
        <f t="shared" si="38"/>
        <v>1</v>
      </c>
      <c r="CF21" s="208">
        <f t="shared" si="39"/>
        <v>1</v>
      </c>
      <c r="CG21" s="208">
        <f t="shared" si="40"/>
        <v>1</v>
      </c>
      <c r="CH21" s="208">
        <f t="shared" si="41"/>
        <v>1</v>
      </c>
      <c r="CI21" s="208">
        <f t="shared" si="42"/>
        <v>1</v>
      </c>
      <c r="CJ21" s="208">
        <f t="shared" si="43"/>
        <v>1</v>
      </c>
      <c r="CK21" s="208">
        <f t="shared" si="44"/>
        <v>1</v>
      </c>
      <c r="CL21" s="208">
        <f t="shared" si="45"/>
        <v>1</v>
      </c>
      <c r="CM21" s="208">
        <f t="shared" si="46"/>
        <v>1</v>
      </c>
      <c r="CN21" s="208">
        <f t="shared" si="47"/>
        <v>1</v>
      </c>
      <c r="CO21" s="208">
        <f t="shared" si="48"/>
        <v>1</v>
      </c>
      <c r="CP21" s="208">
        <f t="shared" si="49"/>
        <v>1</v>
      </c>
      <c r="CQ21" s="208">
        <f t="shared" si="50"/>
        <v>1</v>
      </c>
      <c r="CR21" s="208">
        <f t="shared" si="51"/>
        <v>1</v>
      </c>
      <c r="CS21" s="208">
        <f t="shared" si="52"/>
        <v>1</v>
      </c>
      <c r="CT21" s="208">
        <f t="shared" si="53"/>
        <v>1</v>
      </c>
      <c r="CU21" s="208">
        <f t="shared" si="54"/>
        <v>1</v>
      </c>
      <c r="DA21" s="172">
        <v>2</v>
      </c>
      <c r="DB21" s="32" t="str">
        <f t="shared" ca="1" si="70"/>
        <v xml:space="preserve"> </v>
      </c>
      <c r="DD21" s="172">
        <f t="shared" ca="1" si="19"/>
        <v>1</v>
      </c>
      <c r="DE21" s="172">
        <v>19</v>
      </c>
      <c r="DL21" s="208">
        <f t="shared" si="21"/>
        <v>0</v>
      </c>
      <c r="DM21" s="208">
        <f t="shared" si="22"/>
        <v>1</v>
      </c>
      <c r="DN21" s="208">
        <f t="shared" si="23"/>
        <v>1</v>
      </c>
      <c r="DO21" s="208">
        <f t="shared" si="24"/>
        <v>1</v>
      </c>
      <c r="DP21" s="208">
        <f t="shared" si="25"/>
        <v>1</v>
      </c>
      <c r="DQ21" s="208">
        <f t="shared" si="26"/>
        <v>1</v>
      </c>
      <c r="DR21" s="208">
        <f t="shared" si="27"/>
        <v>1</v>
      </c>
      <c r="DS21" s="208">
        <f t="shared" si="28"/>
        <v>1</v>
      </c>
      <c r="DT21" s="208">
        <f t="shared" si="29"/>
        <v>1</v>
      </c>
      <c r="DU21" s="208">
        <f t="shared" si="30"/>
        <v>1</v>
      </c>
      <c r="DV21" s="208">
        <f t="shared" ref="DV21:EF21" si="72">IF(OR($CX20=0,ISERROR(SEARCH(DV$1,$CX20))),DV20,DV20+1)</f>
        <v>1</v>
      </c>
      <c r="DW21" s="208">
        <f t="shared" si="72"/>
        <v>1</v>
      </c>
      <c r="DX21" s="208">
        <f t="shared" si="72"/>
        <v>1</v>
      </c>
      <c r="DY21" s="208">
        <f t="shared" si="72"/>
        <v>1</v>
      </c>
      <c r="DZ21" s="208">
        <f t="shared" si="72"/>
        <v>1</v>
      </c>
      <c r="EA21" s="208">
        <f t="shared" si="72"/>
        <v>1</v>
      </c>
      <c r="EB21" s="208">
        <f t="shared" si="72"/>
        <v>1</v>
      </c>
      <c r="EC21" s="208">
        <f t="shared" si="72"/>
        <v>1</v>
      </c>
      <c r="ED21" s="208">
        <f t="shared" si="72"/>
        <v>1</v>
      </c>
      <c r="EE21" s="208">
        <f t="shared" si="72"/>
        <v>1</v>
      </c>
      <c r="EF21" s="208">
        <f t="shared" si="72"/>
        <v>1</v>
      </c>
      <c r="EG21" s="208">
        <f t="shared" si="32"/>
        <v>0</v>
      </c>
    </row>
    <row r="22" spans="20:137" x14ac:dyDescent="0.25">
      <c r="T22" s="5"/>
      <c r="U22" s="13"/>
      <c r="V22" s="5"/>
      <c r="W22" s="5" t="str">
        <f t="shared" ca="1" si="2"/>
        <v/>
      </c>
      <c r="X22" s="5"/>
      <c r="Y22" s="5"/>
      <c r="Z22" s="5"/>
      <c r="CB22" s="208">
        <f t="shared" si="35"/>
        <v>1</v>
      </c>
      <c r="CC22" s="208">
        <f t="shared" si="36"/>
        <v>1</v>
      </c>
      <c r="CD22" s="208">
        <f t="shared" si="37"/>
        <v>1</v>
      </c>
      <c r="CE22" s="208">
        <f t="shared" si="38"/>
        <v>1</v>
      </c>
      <c r="CF22" s="208">
        <f t="shared" si="39"/>
        <v>1</v>
      </c>
      <c r="CG22" s="208">
        <f t="shared" si="40"/>
        <v>1</v>
      </c>
      <c r="CH22" s="208">
        <f t="shared" si="41"/>
        <v>1</v>
      </c>
      <c r="CI22" s="208">
        <f t="shared" si="42"/>
        <v>1</v>
      </c>
      <c r="CJ22" s="208">
        <f t="shared" si="43"/>
        <v>1</v>
      </c>
      <c r="CK22" s="208">
        <f t="shared" si="44"/>
        <v>1</v>
      </c>
      <c r="CL22" s="208">
        <f t="shared" si="45"/>
        <v>1</v>
      </c>
      <c r="CM22" s="208">
        <f t="shared" si="46"/>
        <v>1</v>
      </c>
      <c r="CN22" s="208">
        <f t="shared" si="47"/>
        <v>1</v>
      </c>
      <c r="CO22" s="208">
        <f t="shared" si="48"/>
        <v>1</v>
      </c>
      <c r="CP22" s="208">
        <f t="shared" si="49"/>
        <v>1</v>
      </c>
      <c r="CQ22" s="208">
        <f t="shared" si="50"/>
        <v>1</v>
      </c>
      <c r="CR22" s="208">
        <f t="shared" si="51"/>
        <v>1</v>
      </c>
      <c r="CS22" s="208">
        <f t="shared" si="52"/>
        <v>1</v>
      </c>
      <c r="CT22" s="208">
        <f t="shared" si="53"/>
        <v>1</v>
      </c>
      <c r="CU22" s="208">
        <f t="shared" si="54"/>
        <v>1</v>
      </c>
      <c r="DA22" s="172">
        <v>3</v>
      </c>
      <c r="DB22" s="32" t="str">
        <f t="shared" ca="1" si="70"/>
        <v xml:space="preserve"> </v>
      </c>
      <c r="DD22" s="172">
        <f t="shared" ca="1" si="19"/>
        <v>1</v>
      </c>
      <c r="DE22" s="172">
        <v>20</v>
      </c>
      <c r="DL22" s="208">
        <f t="shared" si="21"/>
        <v>0</v>
      </c>
      <c r="DM22" s="208">
        <f t="shared" si="22"/>
        <v>1</v>
      </c>
      <c r="DN22" s="208">
        <f t="shared" si="23"/>
        <v>1</v>
      </c>
      <c r="DO22" s="208">
        <f t="shared" si="24"/>
        <v>1</v>
      </c>
      <c r="DP22" s="208">
        <f t="shared" si="25"/>
        <v>1</v>
      </c>
      <c r="DQ22" s="208">
        <f t="shared" si="26"/>
        <v>1</v>
      </c>
      <c r="DR22" s="208">
        <f t="shared" si="27"/>
        <v>1</v>
      </c>
      <c r="DS22" s="208">
        <f t="shared" si="28"/>
        <v>1</v>
      </c>
      <c r="DT22" s="208">
        <f t="shared" si="29"/>
        <v>1</v>
      </c>
      <c r="DU22" s="208">
        <f t="shared" si="30"/>
        <v>1</v>
      </c>
      <c r="DV22" s="208">
        <f t="shared" ref="DV22:EF22" si="73">IF(OR($CX21=0,ISERROR(SEARCH(DV$1,$CX21))),DV21,DV21+1)</f>
        <v>1</v>
      </c>
      <c r="DW22" s="208">
        <f t="shared" si="73"/>
        <v>1</v>
      </c>
      <c r="DX22" s="208">
        <f t="shared" si="73"/>
        <v>1</v>
      </c>
      <c r="DY22" s="208">
        <f t="shared" si="73"/>
        <v>1</v>
      </c>
      <c r="DZ22" s="208">
        <f t="shared" si="73"/>
        <v>1</v>
      </c>
      <c r="EA22" s="208">
        <f t="shared" si="73"/>
        <v>1</v>
      </c>
      <c r="EB22" s="208">
        <f t="shared" si="73"/>
        <v>1</v>
      </c>
      <c r="EC22" s="208">
        <f t="shared" si="73"/>
        <v>1</v>
      </c>
      <c r="ED22" s="208">
        <f t="shared" si="73"/>
        <v>1</v>
      </c>
      <c r="EE22" s="208">
        <f t="shared" si="73"/>
        <v>1</v>
      </c>
      <c r="EF22" s="208">
        <f t="shared" si="73"/>
        <v>1</v>
      </c>
      <c r="EG22" s="208">
        <f t="shared" si="32"/>
        <v>0</v>
      </c>
    </row>
    <row r="23" spans="20:137" x14ac:dyDescent="0.25">
      <c r="T23" s="5"/>
      <c r="U23" s="13"/>
      <c r="V23" s="5"/>
      <c r="W23" s="5" t="str">
        <f t="shared" ca="1" si="2"/>
        <v/>
      </c>
      <c r="X23" s="5"/>
      <c r="Y23" s="5"/>
      <c r="Z23" s="5"/>
      <c r="CB23" s="208">
        <f t="shared" si="35"/>
        <v>1</v>
      </c>
      <c r="CC23" s="208">
        <f t="shared" si="36"/>
        <v>1</v>
      </c>
      <c r="CD23" s="208">
        <f t="shared" si="37"/>
        <v>1</v>
      </c>
      <c r="CE23" s="208">
        <f t="shared" si="38"/>
        <v>1</v>
      </c>
      <c r="CF23" s="208">
        <f t="shared" si="39"/>
        <v>1</v>
      </c>
      <c r="CG23" s="208">
        <f t="shared" si="40"/>
        <v>1</v>
      </c>
      <c r="CH23" s="208">
        <f t="shared" si="41"/>
        <v>1</v>
      </c>
      <c r="CI23" s="208">
        <f t="shared" si="42"/>
        <v>1</v>
      </c>
      <c r="CJ23" s="208">
        <f t="shared" si="43"/>
        <v>1</v>
      </c>
      <c r="CK23" s="208">
        <f t="shared" si="44"/>
        <v>1</v>
      </c>
      <c r="CL23" s="208">
        <f t="shared" si="45"/>
        <v>1</v>
      </c>
      <c r="CM23" s="208">
        <f t="shared" si="46"/>
        <v>1</v>
      </c>
      <c r="CN23" s="208">
        <f t="shared" si="47"/>
        <v>1</v>
      </c>
      <c r="CO23" s="208">
        <f t="shared" si="48"/>
        <v>1</v>
      </c>
      <c r="CP23" s="208">
        <f t="shared" si="49"/>
        <v>1</v>
      </c>
      <c r="CQ23" s="208">
        <f t="shared" si="50"/>
        <v>1</v>
      </c>
      <c r="CR23" s="208">
        <f t="shared" si="51"/>
        <v>1</v>
      </c>
      <c r="CS23" s="208">
        <f t="shared" si="52"/>
        <v>1</v>
      </c>
      <c r="CT23" s="208">
        <f t="shared" si="53"/>
        <v>1</v>
      </c>
      <c r="CU23" s="208">
        <f t="shared" si="54"/>
        <v>1</v>
      </c>
      <c r="DA23" s="172">
        <v>4</v>
      </c>
      <c r="DB23" s="32" t="str">
        <f t="shared" ca="1" si="70"/>
        <v xml:space="preserve"> </v>
      </c>
      <c r="DD23" s="172">
        <f t="shared" ca="1" si="19"/>
        <v>1</v>
      </c>
      <c r="DE23" s="172">
        <v>21</v>
      </c>
      <c r="DL23" s="208">
        <f t="shared" si="21"/>
        <v>0</v>
      </c>
      <c r="DM23" s="208">
        <f t="shared" si="22"/>
        <v>1</v>
      </c>
      <c r="DN23" s="208">
        <f t="shared" si="23"/>
        <v>1</v>
      </c>
      <c r="DO23" s="208">
        <f t="shared" si="24"/>
        <v>1</v>
      </c>
      <c r="DP23" s="208">
        <f t="shared" si="25"/>
        <v>1</v>
      </c>
      <c r="DQ23" s="208">
        <f t="shared" si="26"/>
        <v>1</v>
      </c>
      <c r="DR23" s="208">
        <f t="shared" si="27"/>
        <v>1</v>
      </c>
      <c r="DS23" s="208">
        <f t="shared" si="28"/>
        <v>1</v>
      </c>
      <c r="DT23" s="208">
        <f t="shared" si="29"/>
        <v>1</v>
      </c>
      <c r="DU23" s="208">
        <f t="shared" si="30"/>
        <v>1</v>
      </c>
      <c r="DV23" s="208">
        <f t="shared" ref="DV23:EF23" si="74">IF(OR($CX22=0,ISERROR(SEARCH(DV$1,$CX22))),DV22,DV22+1)</f>
        <v>1</v>
      </c>
      <c r="DW23" s="208">
        <f t="shared" si="74"/>
        <v>1</v>
      </c>
      <c r="DX23" s="208">
        <f t="shared" si="74"/>
        <v>1</v>
      </c>
      <c r="DY23" s="208">
        <f t="shared" si="74"/>
        <v>1</v>
      </c>
      <c r="DZ23" s="208">
        <f t="shared" si="74"/>
        <v>1</v>
      </c>
      <c r="EA23" s="208">
        <f t="shared" si="74"/>
        <v>1</v>
      </c>
      <c r="EB23" s="208">
        <f t="shared" si="74"/>
        <v>1</v>
      </c>
      <c r="EC23" s="208">
        <f t="shared" si="74"/>
        <v>1</v>
      </c>
      <c r="ED23" s="208">
        <f t="shared" si="74"/>
        <v>1</v>
      </c>
      <c r="EE23" s="208">
        <f t="shared" si="74"/>
        <v>1</v>
      </c>
      <c r="EF23" s="208">
        <f t="shared" si="74"/>
        <v>1</v>
      </c>
      <c r="EG23" s="208">
        <f t="shared" si="32"/>
        <v>0</v>
      </c>
    </row>
    <row r="24" spans="20:137" x14ac:dyDescent="0.25">
      <c r="T24" s="5"/>
      <c r="U24" s="13"/>
      <c r="V24" s="5"/>
      <c r="W24" s="5" t="str">
        <f t="shared" ca="1" si="2"/>
        <v/>
      </c>
      <c r="X24" s="5"/>
      <c r="Y24" s="5"/>
      <c r="Z24" s="5"/>
      <c r="CB24" s="208">
        <f t="shared" si="35"/>
        <v>1</v>
      </c>
      <c r="CC24" s="208">
        <f t="shared" si="36"/>
        <v>1</v>
      </c>
      <c r="CD24" s="208">
        <f t="shared" si="37"/>
        <v>1</v>
      </c>
      <c r="CE24" s="208">
        <f t="shared" si="38"/>
        <v>1</v>
      </c>
      <c r="CF24" s="208">
        <f t="shared" si="39"/>
        <v>1</v>
      </c>
      <c r="CG24" s="208">
        <f t="shared" si="40"/>
        <v>1</v>
      </c>
      <c r="CH24" s="208">
        <f t="shared" si="41"/>
        <v>1</v>
      </c>
      <c r="CI24" s="208">
        <f t="shared" si="42"/>
        <v>1</v>
      </c>
      <c r="CJ24" s="208">
        <f t="shared" si="43"/>
        <v>1</v>
      </c>
      <c r="CK24" s="208">
        <f t="shared" si="44"/>
        <v>1</v>
      </c>
      <c r="CL24" s="208">
        <f t="shared" si="45"/>
        <v>1</v>
      </c>
      <c r="CM24" s="208">
        <f t="shared" si="46"/>
        <v>1</v>
      </c>
      <c r="CN24" s="208">
        <f t="shared" si="47"/>
        <v>1</v>
      </c>
      <c r="CO24" s="208">
        <f t="shared" si="48"/>
        <v>1</v>
      </c>
      <c r="CP24" s="208">
        <f t="shared" si="49"/>
        <v>1</v>
      </c>
      <c r="CQ24" s="208">
        <f t="shared" si="50"/>
        <v>1</v>
      </c>
      <c r="CR24" s="208">
        <f t="shared" si="51"/>
        <v>1</v>
      </c>
      <c r="CS24" s="208">
        <f t="shared" si="52"/>
        <v>1</v>
      </c>
      <c r="CT24" s="208">
        <f t="shared" si="53"/>
        <v>1</v>
      </c>
      <c r="CU24" s="208">
        <f t="shared" si="54"/>
        <v>1</v>
      </c>
      <c r="DA24" s="172">
        <v>5</v>
      </c>
      <c r="DB24" s="32" t="str">
        <f t="shared" ca="1" si="70"/>
        <v xml:space="preserve"> </v>
      </c>
      <c r="DD24" s="172">
        <f t="shared" ca="1" si="19"/>
        <v>1</v>
      </c>
      <c r="DE24" s="172">
        <v>22</v>
      </c>
      <c r="DL24" s="208">
        <f t="shared" si="21"/>
        <v>0</v>
      </c>
      <c r="DM24" s="208">
        <f t="shared" si="22"/>
        <v>1</v>
      </c>
      <c r="DN24" s="208">
        <f t="shared" si="23"/>
        <v>1</v>
      </c>
      <c r="DO24" s="208">
        <f t="shared" si="24"/>
        <v>1</v>
      </c>
      <c r="DP24" s="208">
        <f t="shared" si="25"/>
        <v>1</v>
      </c>
      <c r="DQ24" s="208">
        <f t="shared" si="26"/>
        <v>1</v>
      </c>
      <c r="DR24" s="208">
        <f t="shared" si="27"/>
        <v>1</v>
      </c>
      <c r="DS24" s="208">
        <f t="shared" si="28"/>
        <v>1</v>
      </c>
      <c r="DT24" s="208">
        <f t="shared" si="29"/>
        <v>1</v>
      </c>
      <c r="DU24" s="208">
        <f t="shared" si="30"/>
        <v>1</v>
      </c>
      <c r="DV24" s="208">
        <f t="shared" ref="DV24:EF24" si="75">IF(OR($CX23=0,ISERROR(SEARCH(DV$1,$CX23))),DV23,DV23+1)</f>
        <v>1</v>
      </c>
      <c r="DW24" s="208">
        <f t="shared" si="75"/>
        <v>1</v>
      </c>
      <c r="DX24" s="208">
        <f t="shared" si="75"/>
        <v>1</v>
      </c>
      <c r="DY24" s="208">
        <f t="shared" si="75"/>
        <v>1</v>
      </c>
      <c r="DZ24" s="208">
        <f t="shared" si="75"/>
        <v>1</v>
      </c>
      <c r="EA24" s="208">
        <f t="shared" si="75"/>
        <v>1</v>
      </c>
      <c r="EB24" s="208">
        <f t="shared" si="75"/>
        <v>1</v>
      </c>
      <c r="EC24" s="208">
        <f t="shared" si="75"/>
        <v>1</v>
      </c>
      <c r="ED24" s="208">
        <f t="shared" si="75"/>
        <v>1</v>
      </c>
      <c r="EE24" s="208">
        <f t="shared" si="75"/>
        <v>1</v>
      </c>
      <c r="EF24" s="208">
        <f t="shared" si="75"/>
        <v>1</v>
      </c>
      <c r="EG24" s="208">
        <f t="shared" si="32"/>
        <v>0</v>
      </c>
    </row>
    <row r="25" spans="20:137" x14ac:dyDescent="0.25">
      <c r="T25" s="5"/>
      <c r="U25" s="13"/>
      <c r="V25" s="5"/>
      <c r="W25" s="5" t="str">
        <f t="shared" ca="1" si="2"/>
        <v/>
      </c>
      <c r="X25" s="5"/>
      <c r="Y25" s="5"/>
      <c r="Z25" s="5"/>
      <c r="CB25" s="208">
        <f t="shared" si="35"/>
        <v>1</v>
      </c>
      <c r="CC25" s="208">
        <f t="shared" si="36"/>
        <v>1</v>
      </c>
      <c r="CD25" s="208">
        <f t="shared" si="37"/>
        <v>1</v>
      </c>
      <c r="CE25" s="208">
        <f t="shared" si="38"/>
        <v>1</v>
      </c>
      <c r="CF25" s="208">
        <f t="shared" si="39"/>
        <v>1</v>
      </c>
      <c r="CG25" s="208">
        <f t="shared" si="40"/>
        <v>1</v>
      </c>
      <c r="CH25" s="208">
        <f t="shared" si="41"/>
        <v>1</v>
      </c>
      <c r="CI25" s="208">
        <f t="shared" si="42"/>
        <v>1</v>
      </c>
      <c r="CJ25" s="208">
        <f t="shared" si="43"/>
        <v>1</v>
      </c>
      <c r="CK25" s="208">
        <f t="shared" si="44"/>
        <v>1</v>
      </c>
      <c r="CL25" s="208">
        <f t="shared" si="45"/>
        <v>1</v>
      </c>
      <c r="CM25" s="208">
        <f t="shared" si="46"/>
        <v>1</v>
      </c>
      <c r="CN25" s="208">
        <f t="shared" si="47"/>
        <v>1</v>
      </c>
      <c r="CO25" s="208">
        <f t="shared" si="48"/>
        <v>1</v>
      </c>
      <c r="CP25" s="208">
        <f t="shared" si="49"/>
        <v>1</v>
      </c>
      <c r="CQ25" s="208">
        <f t="shared" si="50"/>
        <v>1</v>
      </c>
      <c r="CR25" s="208">
        <f t="shared" si="51"/>
        <v>1</v>
      </c>
      <c r="CS25" s="208">
        <f t="shared" si="52"/>
        <v>1</v>
      </c>
      <c r="CT25" s="208">
        <f t="shared" si="53"/>
        <v>1</v>
      </c>
      <c r="CU25" s="208">
        <f t="shared" si="54"/>
        <v>1</v>
      </c>
      <c r="DA25" s="172">
        <v>6</v>
      </c>
      <c r="DB25" s="32" t="str">
        <f t="shared" ca="1" si="70"/>
        <v xml:space="preserve"> </v>
      </c>
      <c r="DD25" s="172">
        <f t="shared" ca="1" si="19"/>
        <v>1</v>
      </c>
      <c r="DE25" s="172">
        <v>23</v>
      </c>
      <c r="DL25" s="208">
        <f t="shared" si="21"/>
        <v>0</v>
      </c>
      <c r="DM25" s="208">
        <f t="shared" si="22"/>
        <v>1</v>
      </c>
      <c r="DN25" s="208">
        <f t="shared" si="23"/>
        <v>1</v>
      </c>
      <c r="DO25" s="208">
        <f t="shared" si="24"/>
        <v>1</v>
      </c>
      <c r="DP25" s="208">
        <f t="shared" si="25"/>
        <v>1</v>
      </c>
      <c r="DQ25" s="208">
        <f t="shared" si="26"/>
        <v>1</v>
      </c>
      <c r="DR25" s="208">
        <f t="shared" si="27"/>
        <v>1</v>
      </c>
      <c r="DS25" s="208">
        <f t="shared" si="28"/>
        <v>1</v>
      </c>
      <c r="DT25" s="208">
        <f t="shared" si="29"/>
        <v>1</v>
      </c>
      <c r="DU25" s="208">
        <f t="shared" si="30"/>
        <v>1</v>
      </c>
      <c r="DV25" s="208">
        <f t="shared" ref="DV25:EF25" si="76">IF(OR($CX24=0,ISERROR(SEARCH(DV$1,$CX24))),DV24,DV24+1)</f>
        <v>1</v>
      </c>
      <c r="DW25" s="208">
        <f t="shared" si="76"/>
        <v>1</v>
      </c>
      <c r="DX25" s="208">
        <f t="shared" si="76"/>
        <v>1</v>
      </c>
      <c r="DY25" s="208">
        <f t="shared" si="76"/>
        <v>1</v>
      </c>
      <c r="DZ25" s="208">
        <f t="shared" si="76"/>
        <v>1</v>
      </c>
      <c r="EA25" s="208">
        <f t="shared" si="76"/>
        <v>1</v>
      </c>
      <c r="EB25" s="208">
        <f t="shared" si="76"/>
        <v>1</v>
      </c>
      <c r="EC25" s="208">
        <f t="shared" si="76"/>
        <v>1</v>
      </c>
      <c r="ED25" s="208">
        <f t="shared" si="76"/>
        <v>1</v>
      </c>
      <c r="EE25" s="208">
        <f t="shared" si="76"/>
        <v>1</v>
      </c>
      <c r="EF25" s="208">
        <f t="shared" si="76"/>
        <v>1</v>
      </c>
      <c r="EG25" s="208">
        <f t="shared" si="32"/>
        <v>0</v>
      </c>
    </row>
    <row r="26" spans="20:137" x14ac:dyDescent="0.25">
      <c r="T26" s="5"/>
      <c r="U26" s="13"/>
      <c r="V26" s="5"/>
      <c r="W26" s="5" t="str">
        <f t="shared" ca="1" si="2"/>
        <v/>
      </c>
      <c r="X26" s="5"/>
      <c r="Y26" s="5"/>
      <c r="Z26" s="5"/>
      <c r="CB26" s="208">
        <f t="shared" si="35"/>
        <v>1</v>
      </c>
      <c r="CC26" s="208">
        <f t="shared" si="36"/>
        <v>1</v>
      </c>
      <c r="CD26" s="208">
        <f t="shared" si="37"/>
        <v>1</v>
      </c>
      <c r="CE26" s="208">
        <f t="shared" si="38"/>
        <v>1</v>
      </c>
      <c r="CF26" s="208">
        <f t="shared" si="39"/>
        <v>1</v>
      </c>
      <c r="CG26" s="208">
        <f t="shared" si="40"/>
        <v>1</v>
      </c>
      <c r="CH26" s="208">
        <f t="shared" si="41"/>
        <v>1</v>
      </c>
      <c r="CI26" s="208">
        <f t="shared" si="42"/>
        <v>1</v>
      </c>
      <c r="CJ26" s="208">
        <f t="shared" si="43"/>
        <v>1</v>
      </c>
      <c r="CK26" s="208">
        <f t="shared" si="44"/>
        <v>1</v>
      </c>
      <c r="CL26" s="208">
        <f t="shared" si="45"/>
        <v>1</v>
      </c>
      <c r="CM26" s="208">
        <f t="shared" si="46"/>
        <v>1</v>
      </c>
      <c r="CN26" s="208">
        <f t="shared" si="47"/>
        <v>1</v>
      </c>
      <c r="CO26" s="208">
        <f t="shared" si="48"/>
        <v>1</v>
      </c>
      <c r="CP26" s="208">
        <f t="shared" si="49"/>
        <v>1</v>
      </c>
      <c r="CQ26" s="208">
        <f t="shared" si="50"/>
        <v>1</v>
      </c>
      <c r="CR26" s="208">
        <f t="shared" si="51"/>
        <v>1</v>
      </c>
      <c r="CS26" s="208">
        <f t="shared" si="52"/>
        <v>1</v>
      </c>
      <c r="CT26" s="208">
        <f t="shared" si="53"/>
        <v>1</v>
      </c>
      <c r="CU26" s="208">
        <f t="shared" si="54"/>
        <v>1</v>
      </c>
      <c r="DA26" s="172">
        <v>7</v>
      </c>
      <c r="DB26" s="32" t="str">
        <f t="shared" ca="1" si="70"/>
        <v xml:space="preserve"> </v>
      </c>
      <c r="DD26" s="172">
        <f t="shared" ca="1" si="19"/>
        <v>1</v>
      </c>
      <c r="DE26" s="172">
        <v>24</v>
      </c>
      <c r="DL26" s="208">
        <f t="shared" si="21"/>
        <v>0</v>
      </c>
      <c r="DM26" s="208">
        <f t="shared" si="22"/>
        <v>1</v>
      </c>
      <c r="DN26" s="208">
        <f t="shared" si="23"/>
        <v>1</v>
      </c>
      <c r="DO26" s="208">
        <f t="shared" si="24"/>
        <v>1</v>
      </c>
      <c r="DP26" s="208">
        <f t="shared" si="25"/>
        <v>1</v>
      </c>
      <c r="DQ26" s="208">
        <f t="shared" si="26"/>
        <v>1</v>
      </c>
      <c r="DR26" s="208">
        <f t="shared" si="27"/>
        <v>1</v>
      </c>
      <c r="DS26" s="208">
        <f t="shared" si="28"/>
        <v>1</v>
      </c>
      <c r="DT26" s="208">
        <f t="shared" si="29"/>
        <v>1</v>
      </c>
      <c r="DU26" s="208">
        <f t="shared" si="30"/>
        <v>1</v>
      </c>
      <c r="DV26" s="208">
        <f t="shared" ref="DV26:EF26" si="77">IF(OR($CX25=0,ISERROR(SEARCH(DV$1,$CX25))),DV25,DV25+1)</f>
        <v>1</v>
      </c>
      <c r="DW26" s="208">
        <f t="shared" si="77"/>
        <v>1</v>
      </c>
      <c r="DX26" s="208">
        <f t="shared" si="77"/>
        <v>1</v>
      </c>
      <c r="DY26" s="208">
        <f t="shared" si="77"/>
        <v>1</v>
      </c>
      <c r="DZ26" s="208">
        <f t="shared" si="77"/>
        <v>1</v>
      </c>
      <c r="EA26" s="208">
        <f t="shared" si="77"/>
        <v>1</v>
      </c>
      <c r="EB26" s="208">
        <f t="shared" si="77"/>
        <v>1</v>
      </c>
      <c r="EC26" s="208">
        <f t="shared" si="77"/>
        <v>1</v>
      </c>
      <c r="ED26" s="208">
        <f t="shared" si="77"/>
        <v>1</v>
      </c>
      <c r="EE26" s="208">
        <f t="shared" si="77"/>
        <v>1</v>
      </c>
      <c r="EF26" s="208">
        <f t="shared" si="77"/>
        <v>1</v>
      </c>
      <c r="EG26" s="208">
        <f t="shared" si="32"/>
        <v>0</v>
      </c>
    </row>
    <row r="27" spans="20:137" x14ac:dyDescent="0.25">
      <c r="T27" s="5"/>
      <c r="U27" s="13"/>
      <c r="V27" s="5"/>
      <c r="W27" s="5" t="str">
        <f t="shared" ca="1" si="2"/>
        <v/>
      </c>
      <c r="X27" s="5"/>
      <c r="Y27" s="5"/>
      <c r="Z27" s="5"/>
      <c r="CB27" s="208">
        <f t="shared" si="35"/>
        <v>1</v>
      </c>
      <c r="CC27" s="208">
        <f t="shared" si="36"/>
        <v>1</v>
      </c>
      <c r="CD27" s="208">
        <f t="shared" si="37"/>
        <v>1</v>
      </c>
      <c r="CE27" s="208">
        <f t="shared" si="38"/>
        <v>1</v>
      </c>
      <c r="CF27" s="208">
        <f t="shared" si="39"/>
        <v>1</v>
      </c>
      <c r="CG27" s="208">
        <f t="shared" si="40"/>
        <v>1</v>
      </c>
      <c r="CH27" s="208">
        <f t="shared" si="41"/>
        <v>1</v>
      </c>
      <c r="CI27" s="208">
        <f t="shared" si="42"/>
        <v>1</v>
      </c>
      <c r="CJ27" s="208">
        <f t="shared" si="43"/>
        <v>1</v>
      </c>
      <c r="CK27" s="208">
        <f t="shared" si="44"/>
        <v>1</v>
      </c>
      <c r="CL27" s="208">
        <f t="shared" si="45"/>
        <v>1</v>
      </c>
      <c r="CM27" s="208">
        <f t="shared" si="46"/>
        <v>1</v>
      </c>
      <c r="CN27" s="208">
        <f t="shared" si="47"/>
        <v>1</v>
      </c>
      <c r="CO27" s="208">
        <f t="shared" si="48"/>
        <v>1</v>
      </c>
      <c r="CP27" s="208">
        <f t="shared" si="49"/>
        <v>1</v>
      </c>
      <c r="CQ27" s="208">
        <f t="shared" si="50"/>
        <v>1</v>
      </c>
      <c r="CR27" s="208">
        <f t="shared" si="51"/>
        <v>1</v>
      </c>
      <c r="CS27" s="208">
        <f t="shared" si="52"/>
        <v>1</v>
      </c>
      <c r="CT27" s="208">
        <f t="shared" si="53"/>
        <v>1</v>
      </c>
      <c r="CU27" s="208">
        <f t="shared" si="54"/>
        <v>1</v>
      </c>
      <c r="DA27" s="172">
        <v>8</v>
      </c>
      <c r="DB27" s="32" t="str">
        <f t="shared" ca="1" si="70"/>
        <v xml:space="preserve"> </v>
      </c>
      <c r="DD27" s="172">
        <f t="shared" ca="1" si="19"/>
        <v>1</v>
      </c>
      <c r="DE27" s="172">
        <v>25</v>
      </c>
      <c r="DL27" s="208">
        <f t="shared" si="21"/>
        <v>0</v>
      </c>
      <c r="DM27" s="208">
        <f t="shared" si="22"/>
        <v>1</v>
      </c>
      <c r="DN27" s="208">
        <f t="shared" si="23"/>
        <v>1</v>
      </c>
      <c r="DO27" s="208">
        <f t="shared" si="24"/>
        <v>1</v>
      </c>
      <c r="DP27" s="208">
        <f t="shared" si="25"/>
        <v>1</v>
      </c>
      <c r="DQ27" s="208">
        <f t="shared" si="26"/>
        <v>1</v>
      </c>
      <c r="DR27" s="208">
        <f t="shared" si="27"/>
        <v>1</v>
      </c>
      <c r="DS27" s="208">
        <f t="shared" si="28"/>
        <v>1</v>
      </c>
      <c r="DT27" s="208">
        <f t="shared" si="29"/>
        <v>1</v>
      </c>
      <c r="DU27" s="208">
        <f t="shared" si="30"/>
        <v>1</v>
      </c>
      <c r="DV27" s="208">
        <f t="shared" ref="DV27:EF27" si="78">IF(OR($CX26=0,ISERROR(SEARCH(DV$1,$CX26))),DV26,DV26+1)</f>
        <v>1</v>
      </c>
      <c r="DW27" s="208">
        <f t="shared" si="78"/>
        <v>1</v>
      </c>
      <c r="DX27" s="208">
        <f t="shared" si="78"/>
        <v>1</v>
      </c>
      <c r="DY27" s="208">
        <f t="shared" si="78"/>
        <v>1</v>
      </c>
      <c r="DZ27" s="208">
        <f t="shared" si="78"/>
        <v>1</v>
      </c>
      <c r="EA27" s="208">
        <f t="shared" si="78"/>
        <v>1</v>
      </c>
      <c r="EB27" s="208">
        <f t="shared" si="78"/>
        <v>1</v>
      </c>
      <c r="EC27" s="208">
        <f t="shared" si="78"/>
        <v>1</v>
      </c>
      <c r="ED27" s="208">
        <f t="shared" si="78"/>
        <v>1</v>
      </c>
      <c r="EE27" s="208">
        <f t="shared" si="78"/>
        <v>1</v>
      </c>
      <c r="EF27" s="208">
        <f t="shared" si="78"/>
        <v>1</v>
      </c>
      <c r="EG27" s="208">
        <f t="shared" si="32"/>
        <v>0</v>
      </c>
    </row>
    <row r="28" spans="20:137" x14ac:dyDescent="0.25">
      <c r="T28" s="5"/>
      <c r="U28" s="13"/>
      <c r="V28" s="5"/>
      <c r="W28" s="5" t="str">
        <f t="shared" ca="1" si="2"/>
        <v/>
      </c>
      <c r="X28" s="5"/>
      <c r="Y28" s="5"/>
      <c r="Z28" s="5"/>
      <c r="CB28" s="208">
        <f t="shared" si="35"/>
        <v>1</v>
      </c>
      <c r="CC28" s="208">
        <f t="shared" si="36"/>
        <v>1</v>
      </c>
      <c r="CD28" s="208">
        <f t="shared" si="37"/>
        <v>1</v>
      </c>
      <c r="CE28" s="208">
        <f t="shared" si="38"/>
        <v>1</v>
      </c>
      <c r="CF28" s="208">
        <f t="shared" si="39"/>
        <v>1</v>
      </c>
      <c r="CG28" s="208">
        <f t="shared" si="40"/>
        <v>1</v>
      </c>
      <c r="CH28" s="208">
        <f t="shared" si="41"/>
        <v>1</v>
      </c>
      <c r="CI28" s="208">
        <f t="shared" si="42"/>
        <v>1</v>
      </c>
      <c r="CJ28" s="208">
        <f t="shared" si="43"/>
        <v>1</v>
      </c>
      <c r="CK28" s="208">
        <f t="shared" si="44"/>
        <v>1</v>
      </c>
      <c r="CL28" s="208">
        <f t="shared" si="45"/>
        <v>1</v>
      </c>
      <c r="CM28" s="208">
        <f t="shared" si="46"/>
        <v>1</v>
      </c>
      <c r="CN28" s="208">
        <f t="shared" si="47"/>
        <v>1</v>
      </c>
      <c r="CO28" s="208">
        <f t="shared" si="48"/>
        <v>1</v>
      </c>
      <c r="CP28" s="208">
        <f t="shared" si="49"/>
        <v>1</v>
      </c>
      <c r="CQ28" s="208">
        <f t="shared" si="50"/>
        <v>1</v>
      </c>
      <c r="CR28" s="208">
        <f t="shared" si="51"/>
        <v>1</v>
      </c>
      <c r="CS28" s="208">
        <f t="shared" si="52"/>
        <v>1</v>
      </c>
      <c r="CT28" s="208">
        <f t="shared" si="53"/>
        <v>1</v>
      </c>
      <c r="CU28" s="208">
        <f t="shared" si="54"/>
        <v>1</v>
      </c>
      <c r="DA28" s="172">
        <v>9</v>
      </c>
      <c r="DB28" s="32" t="str">
        <f t="shared" ca="1" si="70"/>
        <v xml:space="preserve"> </v>
      </c>
      <c r="DD28" s="172">
        <f t="shared" ca="1" si="19"/>
        <v>1</v>
      </c>
      <c r="DE28" s="172">
        <v>26</v>
      </c>
      <c r="DL28" s="208">
        <f t="shared" si="21"/>
        <v>0</v>
      </c>
      <c r="DM28" s="208">
        <f t="shared" si="22"/>
        <v>1</v>
      </c>
      <c r="DN28" s="208">
        <f t="shared" si="23"/>
        <v>1</v>
      </c>
      <c r="DO28" s="208">
        <f t="shared" si="24"/>
        <v>1</v>
      </c>
      <c r="DP28" s="208">
        <f t="shared" si="25"/>
        <v>1</v>
      </c>
      <c r="DQ28" s="208">
        <f t="shared" si="26"/>
        <v>1</v>
      </c>
      <c r="DR28" s="208">
        <f t="shared" si="27"/>
        <v>1</v>
      </c>
      <c r="DS28" s="208">
        <f t="shared" si="28"/>
        <v>1</v>
      </c>
      <c r="DT28" s="208">
        <f t="shared" si="29"/>
        <v>1</v>
      </c>
      <c r="DU28" s="208">
        <f t="shared" si="30"/>
        <v>1</v>
      </c>
      <c r="DV28" s="208">
        <f t="shared" ref="DV28:EF28" si="79">IF(OR($CX27=0,ISERROR(SEARCH(DV$1,$CX27))),DV27,DV27+1)</f>
        <v>1</v>
      </c>
      <c r="DW28" s="208">
        <f t="shared" si="79"/>
        <v>1</v>
      </c>
      <c r="DX28" s="208">
        <f t="shared" si="79"/>
        <v>1</v>
      </c>
      <c r="DY28" s="208">
        <f t="shared" si="79"/>
        <v>1</v>
      </c>
      <c r="DZ28" s="208">
        <f t="shared" si="79"/>
        <v>1</v>
      </c>
      <c r="EA28" s="208">
        <f t="shared" si="79"/>
        <v>1</v>
      </c>
      <c r="EB28" s="208">
        <f t="shared" si="79"/>
        <v>1</v>
      </c>
      <c r="EC28" s="208">
        <f t="shared" si="79"/>
        <v>1</v>
      </c>
      <c r="ED28" s="208">
        <f t="shared" si="79"/>
        <v>1</v>
      </c>
      <c r="EE28" s="208">
        <f t="shared" si="79"/>
        <v>1</v>
      </c>
      <c r="EF28" s="208">
        <f t="shared" si="79"/>
        <v>1</v>
      </c>
      <c r="EG28" s="208">
        <f t="shared" si="32"/>
        <v>0</v>
      </c>
    </row>
    <row r="29" spans="20:137" x14ac:dyDescent="0.25">
      <c r="T29" s="5"/>
      <c r="U29" s="13"/>
      <c r="V29" s="5"/>
      <c r="W29" s="5" t="str">
        <f t="shared" ca="1" si="2"/>
        <v/>
      </c>
      <c r="X29" s="5"/>
      <c r="Y29" s="5"/>
      <c r="Z29" s="5"/>
      <c r="CB29" s="208">
        <f t="shared" si="35"/>
        <v>1</v>
      </c>
      <c r="CC29" s="208">
        <f t="shared" si="36"/>
        <v>1</v>
      </c>
      <c r="CD29" s="208">
        <f t="shared" si="37"/>
        <v>1</v>
      </c>
      <c r="CE29" s="208">
        <f t="shared" si="38"/>
        <v>1</v>
      </c>
      <c r="CF29" s="208">
        <f t="shared" si="39"/>
        <v>1</v>
      </c>
      <c r="CG29" s="208">
        <f t="shared" si="40"/>
        <v>1</v>
      </c>
      <c r="CH29" s="208">
        <f t="shared" si="41"/>
        <v>1</v>
      </c>
      <c r="CI29" s="208">
        <f t="shared" si="42"/>
        <v>1</v>
      </c>
      <c r="CJ29" s="208">
        <f t="shared" si="43"/>
        <v>1</v>
      </c>
      <c r="CK29" s="208">
        <f t="shared" si="44"/>
        <v>1</v>
      </c>
      <c r="CL29" s="208">
        <f t="shared" si="45"/>
        <v>1</v>
      </c>
      <c r="CM29" s="208">
        <f t="shared" si="46"/>
        <v>1</v>
      </c>
      <c r="CN29" s="208">
        <f t="shared" si="47"/>
        <v>1</v>
      </c>
      <c r="CO29" s="208">
        <f t="shared" si="48"/>
        <v>1</v>
      </c>
      <c r="CP29" s="208">
        <f t="shared" si="49"/>
        <v>1</v>
      </c>
      <c r="CQ29" s="208">
        <f t="shared" si="50"/>
        <v>1</v>
      </c>
      <c r="CR29" s="208">
        <f t="shared" si="51"/>
        <v>1</v>
      </c>
      <c r="CS29" s="208">
        <f t="shared" si="52"/>
        <v>1</v>
      </c>
      <c r="CT29" s="208">
        <f t="shared" si="53"/>
        <v>1</v>
      </c>
      <c r="CU29" s="208">
        <f t="shared" si="54"/>
        <v>1</v>
      </c>
      <c r="DA29" s="172">
        <v>10</v>
      </c>
      <c r="DB29" s="32" t="str">
        <f t="shared" ca="1" si="70"/>
        <v xml:space="preserve"> </v>
      </c>
      <c r="DD29" s="172">
        <f t="shared" ca="1" si="19"/>
        <v>1</v>
      </c>
      <c r="DE29" s="172">
        <v>27</v>
      </c>
      <c r="DL29" s="208">
        <f t="shared" si="21"/>
        <v>0</v>
      </c>
      <c r="DM29" s="208">
        <f t="shared" si="22"/>
        <v>1</v>
      </c>
      <c r="DN29" s="208">
        <f t="shared" si="23"/>
        <v>1</v>
      </c>
      <c r="DO29" s="208">
        <f t="shared" si="24"/>
        <v>1</v>
      </c>
      <c r="DP29" s="208">
        <f t="shared" si="25"/>
        <v>1</v>
      </c>
      <c r="DQ29" s="208">
        <f t="shared" si="26"/>
        <v>1</v>
      </c>
      <c r="DR29" s="208">
        <f t="shared" si="27"/>
        <v>1</v>
      </c>
      <c r="DS29" s="208">
        <f t="shared" si="28"/>
        <v>1</v>
      </c>
      <c r="DT29" s="208">
        <f t="shared" si="29"/>
        <v>1</v>
      </c>
      <c r="DU29" s="208">
        <f t="shared" si="30"/>
        <v>1</v>
      </c>
      <c r="DV29" s="208">
        <f t="shared" ref="DV29:EF29" si="80">IF(OR($CX28=0,ISERROR(SEARCH(DV$1,$CX28))),DV28,DV28+1)</f>
        <v>1</v>
      </c>
      <c r="DW29" s="208">
        <f t="shared" si="80"/>
        <v>1</v>
      </c>
      <c r="DX29" s="208">
        <f t="shared" si="80"/>
        <v>1</v>
      </c>
      <c r="DY29" s="208">
        <f t="shared" si="80"/>
        <v>1</v>
      </c>
      <c r="DZ29" s="208">
        <f t="shared" si="80"/>
        <v>1</v>
      </c>
      <c r="EA29" s="208">
        <f t="shared" si="80"/>
        <v>1</v>
      </c>
      <c r="EB29" s="208">
        <f t="shared" si="80"/>
        <v>1</v>
      </c>
      <c r="EC29" s="208">
        <f t="shared" si="80"/>
        <v>1</v>
      </c>
      <c r="ED29" s="208">
        <f t="shared" si="80"/>
        <v>1</v>
      </c>
      <c r="EE29" s="208">
        <f t="shared" si="80"/>
        <v>1</v>
      </c>
      <c r="EF29" s="208">
        <f t="shared" si="80"/>
        <v>1</v>
      </c>
      <c r="EG29" s="208">
        <f t="shared" si="32"/>
        <v>0</v>
      </c>
    </row>
    <row r="30" spans="20:137" x14ac:dyDescent="0.25">
      <c r="T30" s="5"/>
      <c r="U30" s="13"/>
      <c r="V30" s="5"/>
      <c r="W30" s="5" t="str">
        <f t="shared" ca="1" si="2"/>
        <v/>
      </c>
      <c r="X30" s="5"/>
      <c r="Y30" s="5"/>
      <c r="Z30" s="5"/>
      <c r="CB30" s="208">
        <f t="shared" si="35"/>
        <v>1</v>
      </c>
      <c r="CC30" s="208">
        <f t="shared" si="36"/>
        <v>1</v>
      </c>
      <c r="CD30" s="208">
        <f t="shared" si="37"/>
        <v>1</v>
      </c>
      <c r="CE30" s="208">
        <f t="shared" si="38"/>
        <v>1</v>
      </c>
      <c r="CF30" s="208">
        <f t="shared" si="39"/>
        <v>1</v>
      </c>
      <c r="CG30" s="208">
        <f t="shared" si="40"/>
        <v>1</v>
      </c>
      <c r="CH30" s="208">
        <f t="shared" si="41"/>
        <v>1</v>
      </c>
      <c r="CI30" s="208">
        <f t="shared" si="42"/>
        <v>1</v>
      </c>
      <c r="CJ30" s="208">
        <f t="shared" si="43"/>
        <v>1</v>
      </c>
      <c r="CK30" s="208">
        <f t="shared" si="44"/>
        <v>1</v>
      </c>
      <c r="CL30" s="208">
        <f t="shared" si="45"/>
        <v>1</v>
      </c>
      <c r="CM30" s="208">
        <f t="shared" si="46"/>
        <v>1</v>
      </c>
      <c r="CN30" s="208">
        <f t="shared" si="47"/>
        <v>1</v>
      </c>
      <c r="CO30" s="208">
        <f t="shared" si="48"/>
        <v>1</v>
      </c>
      <c r="CP30" s="208">
        <f t="shared" si="49"/>
        <v>1</v>
      </c>
      <c r="CQ30" s="208">
        <f t="shared" si="50"/>
        <v>1</v>
      </c>
      <c r="CR30" s="208">
        <f t="shared" si="51"/>
        <v>1</v>
      </c>
      <c r="CS30" s="208">
        <f t="shared" si="52"/>
        <v>1</v>
      </c>
      <c r="CT30" s="208">
        <f t="shared" si="53"/>
        <v>1</v>
      </c>
      <c r="CU30" s="208">
        <f t="shared" si="54"/>
        <v>1</v>
      </c>
      <c r="DA30" s="172">
        <v>11</v>
      </c>
      <c r="DB30" s="32" t="str">
        <f t="shared" ca="1" si="70"/>
        <v xml:space="preserve"> </v>
      </c>
      <c r="DD30" s="172">
        <f t="shared" ca="1" si="19"/>
        <v>1</v>
      </c>
      <c r="DE30" s="172">
        <v>28</v>
      </c>
      <c r="DL30" s="208">
        <f t="shared" si="21"/>
        <v>0</v>
      </c>
      <c r="DM30" s="208">
        <f t="shared" si="22"/>
        <v>1</v>
      </c>
      <c r="DN30" s="208">
        <f t="shared" si="23"/>
        <v>1</v>
      </c>
      <c r="DO30" s="208">
        <f t="shared" si="24"/>
        <v>1</v>
      </c>
      <c r="DP30" s="208">
        <f t="shared" si="25"/>
        <v>1</v>
      </c>
      <c r="DQ30" s="208">
        <f t="shared" si="26"/>
        <v>1</v>
      </c>
      <c r="DR30" s="208">
        <f t="shared" si="27"/>
        <v>1</v>
      </c>
      <c r="DS30" s="208">
        <f t="shared" si="28"/>
        <v>1</v>
      </c>
      <c r="DT30" s="208">
        <f t="shared" si="29"/>
        <v>1</v>
      </c>
      <c r="DU30" s="208">
        <f t="shared" si="30"/>
        <v>1</v>
      </c>
      <c r="DV30" s="208">
        <f t="shared" ref="DV30:EF30" si="81">IF(OR($CX29=0,ISERROR(SEARCH(DV$1,$CX29))),DV29,DV29+1)</f>
        <v>1</v>
      </c>
      <c r="DW30" s="208">
        <f t="shared" si="81"/>
        <v>1</v>
      </c>
      <c r="DX30" s="208">
        <f t="shared" si="81"/>
        <v>1</v>
      </c>
      <c r="DY30" s="208">
        <f t="shared" si="81"/>
        <v>1</v>
      </c>
      <c r="DZ30" s="208">
        <f t="shared" si="81"/>
        <v>1</v>
      </c>
      <c r="EA30" s="208">
        <f t="shared" si="81"/>
        <v>1</v>
      </c>
      <c r="EB30" s="208">
        <f t="shared" si="81"/>
        <v>1</v>
      </c>
      <c r="EC30" s="208">
        <f t="shared" si="81"/>
        <v>1</v>
      </c>
      <c r="ED30" s="208">
        <f t="shared" si="81"/>
        <v>1</v>
      </c>
      <c r="EE30" s="208">
        <f t="shared" si="81"/>
        <v>1</v>
      </c>
      <c r="EF30" s="208">
        <f t="shared" si="81"/>
        <v>1</v>
      </c>
      <c r="EG30" s="208">
        <f t="shared" si="32"/>
        <v>0</v>
      </c>
    </row>
    <row r="31" spans="20:137" x14ac:dyDescent="0.25">
      <c r="T31" s="5"/>
      <c r="U31" s="13"/>
      <c r="V31" s="5"/>
      <c r="W31" s="5" t="str">
        <f t="shared" ca="1" si="2"/>
        <v/>
      </c>
      <c r="X31" s="5"/>
      <c r="Y31" s="5"/>
      <c r="Z31" s="5"/>
      <c r="CB31" s="208">
        <f t="shared" si="35"/>
        <v>1</v>
      </c>
      <c r="CC31" s="208">
        <f t="shared" si="36"/>
        <v>1</v>
      </c>
      <c r="CD31" s="208">
        <f t="shared" si="37"/>
        <v>1</v>
      </c>
      <c r="CE31" s="208">
        <f t="shared" si="38"/>
        <v>1</v>
      </c>
      <c r="CF31" s="208">
        <f t="shared" si="39"/>
        <v>1</v>
      </c>
      <c r="CG31" s="208">
        <f t="shared" si="40"/>
        <v>1</v>
      </c>
      <c r="CH31" s="208">
        <f t="shared" si="41"/>
        <v>1</v>
      </c>
      <c r="CI31" s="208">
        <f t="shared" si="42"/>
        <v>1</v>
      </c>
      <c r="CJ31" s="208">
        <f t="shared" si="43"/>
        <v>1</v>
      </c>
      <c r="CK31" s="208">
        <f t="shared" si="44"/>
        <v>1</v>
      </c>
      <c r="CL31" s="208">
        <f t="shared" si="45"/>
        <v>1</v>
      </c>
      <c r="CM31" s="208">
        <f t="shared" si="46"/>
        <v>1</v>
      </c>
      <c r="CN31" s="208">
        <f t="shared" si="47"/>
        <v>1</v>
      </c>
      <c r="CO31" s="208">
        <f t="shared" si="48"/>
        <v>1</v>
      </c>
      <c r="CP31" s="208">
        <f t="shared" si="49"/>
        <v>1</v>
      </c>
      <c r="CQ31" s="208">
        <f t="shared" si="50"/>
        <v>1</v>
      </c>
      <c r="CR31" s="208">
        <f t="shared" si="51"/>
        <v>1</v>
      </c>
      <c r="CS31" s="208">
        <f t="shared" si="52"/>
        <v>1</v>
      </c>
      <c r="CT31" s="208">
        <f t="shared" si="53"/>
        <v>1</v>
      </c>
      <c r="CU31" s="208">
        <f t="shared" si="54"/>
        <v>1</v>
      </c>
      <c r="DA31" s="172">
        <v>12</v>
      </c>
      <c r="DB31" s="32" t="str">
        <f t="shared" ca="1" si="70"/>
        <v xml:space="preserve"> </v>
      </c>
      <c r="DD31" s="172">
        <f t="shared" ca="1" si="19"/>
        <v>1</v>
      </c>
      <c r="DE31" s="172">
        <v>29</v>
      </c>
      <c r="DL31" s="208">
        <f t="shared" si="21"/>
        <v>0</v>
      </c>
      <c r="DM31" s="208">
        <f t="shared" si="22"/>
        <v>1</v>
      </c>
      <c r="DN31" s="208">
        <f t="shared" si="23"/>
        <v>1</v>
      </c>
      <c r="DO31" s="208">
        <f t="shared" si="24"/>
        <v>1</v>
      </c>
      <c r="DP31" s="208">
        <f t="shared" si="25"/>
        <v>1</v>
      </c>
      <c r="DQ31" s="208">
        <f t="shared" si="26"/>
        <v>1</v>
      </c>
      <c r="DR31" s="208">
        <f t="shared" si="27"/>
        <v>1</v>
      </c>
      <c r="DS31" s="208">
        <f t="shared" si="28"/>
        <v>1</v>
      </c>
      <c r="DT31" s="208">
        <f t="shared" si="29"/>
        <v>1</v>
      </c>
      <c r="DU31" s="208">
        <f t="shared" si="30"/>
        <v>1</v>
      </c>
      <c r="DV31" s="208">
        <f t="shared" ref="DV31:EF31" si="82">IF(OR($CX30=0,ISERROR(SEARCH(DV$1,$CX30))),DV30,DV30+1)</f>
        <v>1</v>
      </c>
      <c r="DW31" s="208">
        <f t="shared" si="82"/>
        <v>1</v>
      </c>
      <c r="DX31" s="208">
        <f t="shared" si="82"/>
        <v>1</v>
      </c>
      <c r="DY31" s="208">
        <f t="shared" si="82"/>
        <v>1</v>
      </c>
      <c r="DZ31" s="208">
        <f t="shared" si="82"/>
        <v>1</v>
      </c>
      <c r="EA31" s="208">
        <f t="shared" si="82"/>
        <v>1</v>
      </c>
      <c r="EB31" s="208">
        <f t="shared" si="82"/>
        <v>1</v>
      </c>
      <c r="EC31" s="208">
        <f t="shared" si="82"/>
        <v>1</v>
      </c>
      <c r="ED31" s="208">
        <f t="shared" si="82"/>
        <v>1</v>
      </c>
      <c r="EE31" s="208">
        <f t="shared" si="82"/>
        <v>1</v>
      </c>
      <c r="EF31" s="208">
        <f t="shared" si="82"/>
        <v>1</v>
      </c>
      <c r="EG31" s="208">
        <f t="shared" si="32"/>
        <v>0</v>
      </c>
    </row>
    <row r="32" spans="20:137" x14ac:dyDescent="0.25">
      <c r="T32" s="5"/>
      <c r="U32" s="13"/>
      <c r="V32" s="5"/>
      <c r="W32" s="5" t="str">
        <f t="shared" ca="1" si="2"/>
        <v/>
      </c>
      <c r="X32" s="5"/>
      <c r="Y32" s="5"/>
      <c r="Z32" s="5"/>
      <c r="CB32" s="208">
        <f t="shared" si="35"/>
        <v>1</v>
      </c>
      <c r="CC32" s="208">
        <f t="shared" si="36"/>
        <v>1</v>
      </c>
      <c r="CD32" s="208">
        <f t="shared" si="37"/>
        <v>1</v>
      </c>
      <c r="CE32" s="208">
        <f t="shared" si="38"/>
        <v>1</v>
      </c>
      <c r="CF32" s="208">
        <f t="shared" si="39"/>
        <v>1</v>
      </c>
      <c r="CG32" s="208">
        <f t="shared" si="40"/>
        <v>1</v>
      </c>
      <c r="CH32" s="208">
        <f t="shared" si="41"/>
        <v>1</v>
      </c>
      <c r="CI32" s="208">
        <f t="shared" si="42"/>
        <v>1</v>
      </c>
      <c r="CJ32" s="208">
        <f t="shared" si="43"/>
        <v>1</v>
      </c>
      <c r="CK32" s="208">
        <f t="shared" si="44"/>
        <v>1</v>
      </c>
      <c r="CL32" s="208">
        <f t="shared" si="45"/>
        <v>1</v>
      </c>
      <c r="CM32" s="208">
        <f t="shared" si="46"/>
        <v>1</v>
      </c>
      <c r="CN32" s="208">
        <f t="shared" si="47"/>
        <v>1</v>
      </c>
      <c r="CO32" s="208">
        <f t="shared" si="48"/>
        <v>1</v>
      </c>
      <c r="CP32" s="208">
        <f t="shared" si="49"/>
        <v>1</v>
      </c>
      <c r="CQ32" s="208">
        <f t="shared" si="50"/>
        <v>1</v>
      </c>
      <c r="CR32" s="208">
        <f t="shared" si="51"/>
        <v>1</v>
      </c>
      <c r="CS32" s="208">
        <f t="shared" si="52"/>
        <v>1</v>
      </c>
      <c r="CT32" s="208">
        <f t="shared" si="53"/>
        <v>1</v>
      </c>
      <c r="CU32" s="208">
        <f t="shared" si="54"/>
        <v>1</v>
      </c>
      <c r="DB32" s="196" t="str">
        <f ca="1">IF(DB19="","","----")</f>
        <v/>
      </c>
      <c r="DD32" s="172">
        <f t="shared" ca="1" si="19"/>
        <v>1</v>
      </c>
      <c r="DE32" s="172">
        <v>30</v>
      </c>
      <c r="DL32" s="208">
        <f t="shared" si="21"/>
        <v>0</v>
      </c>
      <c r="DM32" s="208">
        <f t="shared" si="22"/>
        <v>1</v>
      </c>
      <c r="DN32" s="208">
        <f t="shared" si="23"/>
        <v>1</v>
      </c>
      <c r="DO32" s="208">
        <f t="shared" si="24"/>
        <v>1</v>
      </c>
      <c r="DP32" s="208">
        <f t="shared" si="25"/>
        <v>1</v>
      </c>
      <c r="DQ32" s="208">
        <f t="shared" si="26"/>
        <v>1</v>
      </c>
      <c r="DR32" s="208">
        <f t="shared" si="27"/>
        <v>1</v>
      </c>
      <c r="DS32" s="208">
        <f t="shared" si="28"/>
        <v>1</v>
      </c>
      <c r="DT32" s="208">
        <f t="shared" si="29"/>
        <v>1</v>
      </c>
      <c r="DU32" s="208">
        <f t="shared" si="30"/>
        <v>1</v>
      </c>
      <c r="DV32" s="208">
        <f t="shared" ref="DV32:EF32" si="83">IF(OR($CX31=0,ISERROR(SEARCH(DV$1,$CX31))),DV31,DV31+1)</f>
        <v>1</v>
      </c>
      <c r="DW32" s="208">
        <f t="shared" si="83"/>
        <v>1</v>
      </c>
      <c r="DX32" s="208">
        <f t="shared" si="83"/>
        <v>1</v>
      </c>
      <c r="DY32" s="208">
        <f t="shared" si="83"/>
        <v>1</v>
      </c>
      <c r="DZ32" s="208">
        <f t="shared" si="83"/>
        <v>1</v>
      </c>
      <c r="EA32" s="208">
        <f t="shared" si="83"/>
        <v>1</v>
      </c>
      <c r="EB32" s="208">
        <f t="shared" si="83"/>
        <v>1</v>
      </c>
      <c r="EC32" s="208">
        <f t="shared" si="83"/>
        <v>1</v>
      </c>
      <c r="ED32" s="208">
        <f t="shared" si="83"/>
        <v>1</v>
      </c>
      <c r="EE32" s="208">
        <f t="shared" si="83"/>
        <v>1</v>
      </c>
      <c r="EF32" s="208">
        <f t="shared" si="83"/>
        <v>1</v>
      </c>
      <c r="EG32" s="208">
        <f t="shared" si="32"/>
        <v>0</v>
      </c>
    </row>
    <row r="33" spans="20:137" x14ac:dyDescent="0.25">
      <c r="T33" s="5"/>
      <c r="U33" s="13"/>
      <c r="V33" s="5"/>
      <c r="W33" s="5" t="str">
        <f t="shared" ca="1" si="2"/>
        <v/>
      </c>
      <c r="X33" s="5"/>
      <c r="Y33" s="5"/>
      <c r="Z33" s="5"/>
      <c r="CB33" s="208">
        <f t="shared" si="35"/>
        <v>1</v>
      </c>
      <c r="CC33" s="208">
        <f t="shared" si="36"/>
        <v>1</v>
      </c>
      <c r="CD33" s="208">
        <f t="shared" si="37"/>
        <v>1</v>
      </c>
      <c r="CE33" s="208">
        <f t="shared" si="38"/>
        <v>1</v>
      </c>
      <c r="CF33" s="208">
        <f t="shared" si="39"/>
        <v>1</v>
      </c>
      <c r="CG33" s="208">
        <f t="shared" si="40"/>
        <v>1</v>
      </c>
      <c r="CH33" s="208">
        <f t="shared" si="41"/>
        <v>1</v>
      </c>
      <c r="CI33" s="208">
        <f t="shared" si="42"/>
        <v>1</v>
      </c>
      <c r="CJ33" s="208">
        <f t="shared" si="43"/>
        <v>1</v>
      </c>
      <c r="CK33" s="208">
        <f t="shared" si="44"/>
        <v>1</v>
      </c>
      <c r="CL33" s="208">
        <f t="shared" si="45"/>
        <v>1</v>
      </c>
      <c r="CM33" s="208">
        <f t="shared" si="46"/>
        <v>1</v>
      </c>
      <c r="CN33" s="208">
        <f t="shared" si="47"/>
        <v>1</v>
      </c>
      <c r="CO33" s="208">
        <f t="shared" si="48"/>
        <v>1</v>
      </c>
      <c r="CP33" s="208">
        <f t="shared" si="49"/>
        <v>1</v>
      </c>
      <c r="CQ33" s="208">
        <f t="shared" si="50"/>
        <v>1</v>
      </c>
      <c r="CR33" s="208">
        <f t="shared" si="51"/>
        <v>1</v>
      </c>
      <c r="CS33" s="208">
        <f t="shared" si="52"/>
        <v>1</v>
      </c>
      <c r="CT33" s="208">
        <f t="shared" si="53"/>
        <v>1</v>
      </c>
      <c r="CU33" s="208">
        <f t="shared" si="54"/>
        <v>1</v>
      </c>
      <c r="DA33" s="172"/>
      <c r="DB33" s="32" t="str">
        <f ca="1">IF(DB34="","",CONCATENATE("Warband ",CZ34," ",DG33))</f>
        <v/>
      </c>
      <c r="DD33" s="172">
        <f t="shared" ca="1" si="19"/>
        <v>1</v>
      </c>
      <c r="DE33" s="172">
        <v>31</v>
      </c>
      <c r="DG33" s="49" t="str">
        <f>CONCATENATE("   ",DH33,"/",DI33,IF(DH33&gt;DI33," !",""))</f>
        <v xml:space="preserve">   0/12</v>
      </c>
      <c r="DH33" s="172">
        <f t="shared" ref="DH33" si="84">INDEX($CB$1:$CU$1,CZ34)+DJ33</f>
        <v>0</v>
      </c>
      <c r="DI33" s="172">
        <f>12</f>
        <v>12</v>
      </c>
      <c r="DL33" s="208">
        <f t="shared" si="21"/>
        <v>0</v>
      </c>
      <c r="DM33" s="208">
        <f t="shared" si="22"/>
        <v>1</v>
      </c>
      <c r="DN33" s="208">
        <f t="shared" si="23"/>
        <v>1</v>
      </c>
      <c r="DO33" s="208">
        <f t="shared" si="24"/>
        <v>1</v>
      </c>
      <c r="DP33" s="208">
        <f t="shared" si="25"/>
        <v>1</v>
      </c>
      <c r="DQ33" s="208">
        <f t="shared" si="26"/>
        <v>1</v>
      </c>
      <c r="DR33" s="208">
        <f t="shared" si="27"/>
        <v>1</v>
      </c>
      <c r="DS33" s="208">
        <f t="shared" si="28"/>
        <v>1</v>
      </c>
      <c r="DT33" s="208">
        <f t="shared" si="29"/>
        <v>1</v>
      </c>
      <c r="DU33" s="208">
        <f t="shared" si="30"/>
        <v>1</v>
      </c>
      <c r="DV33" s="208">
        <f t="shared" ref="DV33:EF33" si="85">IF(OR($CX32=0,ISERROR(SEARCH(DV$1,$CX32))),DV32,DV32+1)</f>
        <v>1</v>
      </c>
      <c r="DW33" s="208">
        <f t="shared" si="85"/>
        <v>1</v>
      </c>
      <c r="DX33" s="208">
        <f t="shared" si="85"/>
        <v>1</v>
      </c>
      <c r="DY33" s="208">
        <f t="shared" si="85"/>
        <v>1</v>
      </c>
      <c r="DZ33" s="208">
        <f t="shared" si="85"/>
        <v>1</v>
      </c>
      <c r="EA33" s="208">
        <f t="shared" si="85"/>
        <v>1</v>
      </c>
      <c r="EB33" s="208">
        <f t="shared" si="85"/>
        <v>1</v>
      </c>
      <c r="EC33" s="208">
        <f t="shared" si="85"/>
        <v>1</v>
      </c>
      <c r="ED33" s="208">
        <f t="shared" si="85"/>
        <v>1</v>
      </c>
      <c r="EE33" s="208">
        <f t="shared" si="85"/>
        <v>1</v>
      </c>
      <c r="EF33" s="208">
        <f t="shared" si="85"/>
        <v>1</v>
      </c>
      <c r="EG33" s="208">
        <f t="shared" si="32"/>
        <v>0</v>
      </c>
    </row>
    <row r="34" spans="20:137" x14ac:dyDescent="0.25">
      <c r="T34" s="5"/>
      <c r="U34" s="13"/>
      <c r="V34" s="5"/>
      <c r="W34" s="5" t="str">
        <f t="shared" ca="1" si="2"/>
        <v/>
      </c>
      <c r="X34" s="5"/>
      <c r="Y34" s="5"/>
      <c r="Z34" s="5"/>
      <c r="CB34" s="208">
        <f t="shared" si="35"/>
        <v>1</v>
      </c>
      <c r="CC34" s="208">
        <f t="shared" si="36"/>
        <v>1</v>
      </c>
      <c r="CD34" s="208">
        <f t="shared" si="37"/>
        <v>1</v>
      </c>
      <c r="CE34" s="208">
        <f t="shared" si="38"/>
        <v>1</v>
      </c>
      <c r="CF34" s="208">
        <f t="shared" si="39"/>
        <v>1</v>
      </c>
      <c r="CG34" s="208">
        <f t="shared" si="40"/>
        <v>1</v>
      </c>
      <c r="CH34" s="208">
        <f t="shared" si="41"/>
        <v>1</v>
      </c>
      <c r="CI34" s="208">
        <f t="shared" si="42"/>
        <v>1</v>
      </c>
      <c r="CJ34" s="208">
        <f t="shared" si="43"/>
        <v>1</v>
      </c>
      <c r="CK34" s="208">
        <f t="shared" si="44"/>
        <v>1</v>
      </c>
      <c r="CL34" s="208">
        <f t="shared" si="45"/>
        <v>1</v>
      </c>
      <c r="CM34" s="208">
        <f t="shared" si="46"/>
        <v>1</v>
      </c>
      <c r="CN34" s="208">
        <f t="shared" si="47"/>
        <v>1</v>
      </c>
      <c r="CO34" s="208">
        <f t="shared" si="48"/>
        <v>1</v>
      </c>
      <c r="CP34" s="208">
        <f t="shared" si="49"/>
        <v>1</v>
      </c>
      <c r="CQ34" s="208">
        <f t="shared" si="50"/>
        <v>1</v>
      </c>
      <c r="CR34" s="208">
        <f t="shared" si="51"/>
        <v>1</v>
      </c>
      <c r="CS34" s="208">
        <f t="shared" si="52"/>
        <v>1</v>
      </c>
      <c r="CT34" s="208">
        <f t="shared" si="53"/>
        <v>1</v>
      </c>
      <c r="CU34" s="208">
        <f t="shared" si="54"/>
        <v>1</v>
      </c>
      <c r="CZ34" s="172">
        <v>3</v>
      </c>
      <c r="DA34" s="172" t="s">
        <v>278</v>
      </c>
      <c r="DB34" s="32" t="str">
        <f ca="1">T(LOOKUP(CZ34,$DM$1:$EF$1,$DM$2:$EF$2))</f>
        <v/>
      </c>
      <c r="DD34" s="172">
        <f t="shared" ca="1" si="19"/>
        <v>1</v>
      </c>
      <c r="DE34" s="172">
        <v>32</v>
      </c>
      <c r="DL34" s="208">
        <f t="shared" si="21"/>
        <v>0</v>
      </c>
      <c r="DM34" s="208">
        <f t="shared" si="22"/>
        <v>1</v>
      </c>
      <c r="DN34" s="208">
        <f t="shared" si="23"/>
        <v>1</v>
      </c>
      <c r="DO34" s="208">
        <f t="shared" si="24"/>
        <v>1</v>
      </c>
      <c r="DP34" s="208">
        <f t="shared" si="25"/>
        <v>1</v>
      </c>
      <c r="DQ34" s="208">
        <f t="shared" si="26"/>
        <v>1</v>
      </c>
      <c r="DR34" s="208">
        <f t="shared" si="27"/>
        <v>1</v>
      </c>
      <c r="DS34" s="208">
        <f t="shared" si="28"/>
        <v>1</v>
      </c>
      <c r="DT34" s="208">
        <f t="shared" si="29"/>
        <v>1</v>
      </c>
      <c r="DU34" s="208">
        <f t="shared" si="30"/>
        <v>1</v>
      </c>
      <c r="DV34" s="208">
        <f t="shared" ref="DV34:EF34" si="86">IF(OR($CX33=0,ISERROR(SEARCH(DV$1,$CX33))),DV33,DV33+1)</f>
        <v>1</v>
      </c>
      <c r="DW34" s="208">
        <f t="shared" si="86"/>
        <v>1</v>
      </c>
      <c r="DX34" s="208">
        <f t="shared" si="86"/>
        <v>1</v>
      </c>
      <c r="DY34" s="208">
        <f t="shared" si="86"/>
        <v>1</v>
      </c>
      <c r="DZ34" s="208">
        <f t="shared" si="86"/>
        <v>1</v>
      </c>
      <c r="EA34" s="208">
        <f t="shared" si="86"/>
        <v>1</v>
      </c>
      <c r="EB34" s="208">
        <f t="shared" si="86"/>
        <v>1</v>
      </c>
      <c r="EC34" s="208">
        <f t="shared" si="86"/>
        <v>1</v>
      </c>
      <c r="ED34" s="208">
        <f t="shared" si="86"/>
        <v>1</v>
      </c>
      <c r="EE34" s="208">
        <f t="shared" si="86"/>
        <v>1</v>
      </c>
      <c r="EF34" s="208">
        <f t="shared" si="86"/>
        <v>1</v>
      </c>
      <c r="EG34" s="208">
        <f t="shared" si="32"/>
        <v>0</v>
      </c>
    </row>
    <row r="35" spans="20:137" x14ac:dyDescent="0.25">
      <c r="T35" s="5"/>
      <c r="U35" s="13"/>
      <c r="V35" s="5"/>
      <c r="W35" s="5" t="str">
        <f t="shared" ca="1" si="2"/>
        <v/>
      </c>
      <c r="X35" s="5"/>
      <c r="Y35" s="5"/>
      <c r="Z35" s="5"/>
      <c r="CB35" s="208">
        <f t="shared" si="35"/>
        <v>1</v>
      </c>
      <c r="CC35" s="208">
        <f t="shared" si="36"/>
        <v>1</v>
      </c>
      <c r="CD35" s="208">
        <f t="shared" si="37"/>
        <v>1</v>
      </c>
      <c r="CE35" s="208">
        <f t="shared" si="38"/>
        <v>1</v>
      </c>
      <c r="CF35" s="208">
        <f t="shared" si="39"/>
        <v>1</v>
      </c>
      <c r="CG35" s="208">
        <f t="shared" si="40"/>
        <v>1</v>
      </c>
      <c r="CH35" s="208">
        <f t="shared" si="41"/>
        <v>1</v>
      </c>
      <c r="CI35" s="208">
        <f t="shared" si="42"/>
        <v>1</v>
      </c>
      <c r="CJ35" s="208">
        <f t="shared" si="43"/>
        <v>1</v>
      </c>
      <c r="CK35" s="208">
        <f t="shared" si="44"/>
        <v>1</v>
      </c>
      <c r="CL35" s="208">
        <f t="shared" si="45"/>
        <v>1</v>
      </c>
      <c r="CM35" s="208">
        <f t="shared" si="46"/>
        <v>1</v>
      </c>
      <c r="CN35" s="208">
        <f t="shared" si="47"/>
        <v>1</v>
      </c>
      <c r="CO35" s="208">
        <f t="shared" si="48"/>
        <v>1</v>
      </c>
      <c r="CP35" s="208">
        <f t="shared" si="49"/>
        <v>1</v>
      </c>
      <c r="CQ35" s="208">
        <f t="shared" si="50"/>
        <v>1</v>
      </c>
      <c r="CR35" s="208">
        <f t="shared" si="51"/>
        <v>1</v>
      </c>
      <c r="CS35" s="208">
        <f t="shared" si="52"/>
        <v>1</v>
      </c>
      <c r="CT35" s="208">
        <f t="shared" si="53"/>
        <v>1</v>
      </c>
      <c r="CU35" s="208">
        <f t="shared" si="54"/>
        <v>1</v>
      </c>
      <c r="DA35" s="172">
        <v>1</v>
      </c>
      <c r="DB35" s="32" t="str">
        <f t="shared" ref="DB35:DB46" ca="1" si="87">T(CONCATENATE(LOOKUP(DA35,CD$3:CD$80,AS$3:AS$74)," ",LOOKUP(DA35,CD$3:CD$80,$CA$3:$CA$74)))</f>
        <v xml:space="preserve"> </v>
      </c>
      <c r="DD35" s="172">
        <f t="shared" ca="1" si="19"/>
        <v>1</v>
      </c>
      <c r="DE35" s="172">
        <v>33</v>
      </c>
      <c r="DL35" s="208">
        <f t="shared" si="21"/>
        <v>0</v>
      </c>
      <c r="DM35" s="208">
        <f t="shared" si="22"/>
        <v>1</v>
      </c>
      <c r="DN35" s="208">
        <f t="shared" si="23"/>
        <v>1</v>
      </c>
      <c r="DO35" s="208">
        <f t="shared" si="24"/>
        <v>1</v>
      </c>
      <c r="DP35" s="208">
        <f t="shared" si="25"/>
        <v>1</v>
      </c>
      <c r="DQ35" s="208">
        <f t="shared" si="26"/>
        <v>1</v>
      </c>
      <c r="DR35" s="208">
        <f t="shared" si="27"/>
        <v>1</v>
      </c>
      <c r="DS35" s="208">
        <f t="shared" si="28"/>
        <v>1</v>
      </c>
      <c r="DT35" s="208">
        <f t="shared" si="29"/>
        <v>1</v>
      </c>
      <c r="DU35" s="208">
        <f t="shared" si="30"/>
        <v>1</v>
      </c>
      <c r="DV35" s="208">
        <f t="shared" ref="DV35:EF35" si="88">IF(OR($CX34=0,ISERROR(SEARCH(DV$1,$CX34))),DV34,DV34+1)</f>
        <v>1</v>
      </c>
      <c r="DW35" s="208">
        <f t="shared" si="88"/>
        <v>1</v>
      </c>
      <c r="DX35" s="208">
        <f t="shared" si="88"/>
        <v>1</v>
      </c>
      <c r="DY35" s="208">
        <f t="shared" si="88"/>
        <v>1</v>
      </c>
      <c r="DZ35" s="208">
        <f t="shared" si="88"/>
        <v>1</v>
      </c>
      <c r="EA35" s="208">
        <f t="shared" si="88"/>
        <v>1</v>
      </c>
      <c r="EB35" s="208">
        <f t="shared" si="88"/>
        <v>1</v>
      </c>
      <c r="EC35" s="208">
        <f t="shared" si="88"/>
        <v>1</v>
      </c>
      <c r="ED35" s="208">
        <f t="shared" si="88"/>
        <v>1</v>
      </c>
      <c r="EE35" s="208">
        <f t="shared" si="88"/>
        <v>1</v>
      </c>
      <c r="EF35" s="208">
        <f t="shared" si="88"/>
        <v>1</v>
      </c>
      <c r="EG35" s="208">
        <f t="shared" si="32"/>
        <v>0</v>
      </c>
    </row>
    <row r="36" spans="20:137" x14ac:dyDescent="0.25">
      <c r="T36" s="5"/>
      <c r="U36" s="13"/>
      <c r="V36" s="5"/>
      <c r="W36" s="5" t="str">
        <f t="shared" ca="1" si="2"/>
        <v/>
      </c>
      <c r="X36" s="5"/>
      <c r="Y36" s="5"/>
      <c r="Z36" s="5"/>
      <c r="CB36" s="208">
        <f t="shared" si="35"/>
        <v>1</v>
      </c>
      <c r="CC36" s="208">
        <f t="shared" si="36"/>
        <v>1</v>
      </c>
      <c r="CD36" s="208">
        <f t="shared" si="37"/>
        <v>1</v>
      </c>
      <c r="CE36" s="208">
        <f t="shared" si="38"/>
        <v>1</v>
      </c>
      <c r="CF36" s="208">
        <f t="shared" si="39"/>
        <v>1</v>
      </c>
      <c r="CG36" s="208">
        <f t="shared" si="40"/>
        <v>1</v>
      </c>
      <c r="CH36" s="208">
        <f t="shared" si="41"/>
        <v>1</v>
      </c>
      <c r="CI36" s="208">
        <f t="shared" si="42"/>
        <v>1</v>
      </c>
      <c r="CJ36" s="208">
        <f t="shared" si="43"/>
        <v>1</v>
      </c>
      <c r="CK36" s="208">
        <f t="shared" si="44"/>
        <v>1</v>
      </c>
      <c r="CL36" s="208">
        <f t="shared" si="45"/>
        <v>1</v>
      </c>
      <c r="CM36" s="208">
        <f t="shared" si="46"/>
        <v>1</v>
      </c>
      <c r="CN36" s="208">
        <f t="shared" si="47"/>
        <v>1</v>
      </c>
      <c r="CO36" s="208">
        <f t="shared" si="48"/>
        <v>1</v>
      </c>
      <c r="CP36" s="208">
        <f t="shared" si="49"/>
        <v>1</v>
      </c>
      <c r="CQ36" s="208">
        <f t="shared" si="50"/>
        <v>1</v>
      </c>
      <c r="CR36" s="208">
        <f t="shared" si="51"/>
        <v>1</v>
      </c>
      <c r="CS36" s="208">
        <f t="shared" si="52"/>
        <v>1</v>
      </c>
      <c r="CT36" s="208">
        <f t="shared" si="53"/>
        <v>1</v>
      </c>
      <c r="CU36" s="208">
        <f t="shared" si="54"/>
        <v>1</v>
      </c>
      <c r="DA36" s="172">
        <v>2</v>
      </c>
      <c r="DB36" s="32" t="str">
        <f t="shared" ca="1" si="87"/>
        <v xml:space="preserve"> </v>
      </c>
      <c r="DD36" s="172">
        <f t="shared" ca="1" si="19"/>
        <v>1</v>
      </c>
      <c r="DE36" s="172">
        <v>34</v>
      </c>
      <c r="DL36" s="208">
        <f t="shared" si="21"/>
        <v>0</v>
      </c>
      <c r="DM36" s="208">
        <f t="shared" si="22"/>
        <v>1</v>
      </c>
      <c r="DN36" s="208">
        <f t="shared" si="23"/>
        <v>1</v>
      </c>
      <c r="DO36" s="208">
        <f t="shared" si="24"/>
        <v>1</v>
      </c>
      <c r="DP36" s="208">
        <f t="shared" si="25"/>
        <v>1</v>
      </c>
      <c r="DQ36" s="208">
        <f t="shared" si="26"/>
        <v>1</v>
      </c>
      <c r="DR36" s="208">
        <f t="shared" si="27"/>
        <v>1</v>
      </c>
      <c r="DS36" s="208">
        <f t="shared" si="28"/>
        <v>1</v>
      </c>
      <c r="DT36" s="208">
        <f t="shared" si="29"/>
        <v>1</v>
      </c>
      <c r="DU36" s="208">
        <f t="shared" si="30"/>
        <v>1</v>
      </c>
      <c r="DV36" s="208">
        <f t="shared" ref="DV36:EF36" si="89">IF(OR($CX35=0,ISERROR(SEARCH(DV$1,$CX35))),DV35,DV35+1)</f>
        <v>1</v>
      </c>
      <c r="DW36" s="208">
        <f t="shared" si="89"/>
        <v>1</v>
      </c>
      <c r="DX36" s="208">
        <f t="shared" si="89"/>
        <v>1</v>
      </c>
      <c r="DY36" s="208">
        <f t="shared" si="89"/>
        <v>1</v>
      </c>
      <c r="DZ36" s="208">
        <f t="shared" si="89"/>
        <v>1</v>
      </c>
      <c r="EA36" s="208">
        <f t="shared" si="89"/>
        <v>1</v>
      </c>
      <c r="EB36" s="208">
        <f t="shared" si="89"/>
        <v>1</v>
      </c>
      <c r="EC36" s="208">
        <f t="shared" si="89"/>
        <v>1</v>
      </c>
      <c r="ED36" s="208">
        <f t="shared" si="89"/>
        <v>1</v>
      </c>
      <c r="EE36" s="208">
        <f t="shared" si="89"/>
        <v>1</v>
      </c>
      <c r="EF36" s="208">
        <f t="shared" si="89"/>
        <v>1</v>
      </c>
      <c r="EG36" s="208">
        <f t="shared" si="32"/>
        <v>0</v>
      </c>
    </row>
    <row r="37" spans="20:137" x14ac:dyDescent="0.25">
      <c r="T37" s="5"/>
      <c r="U37" s="13"/>
      <c r="V37" s="5"/>
      <c r="W37" s="5" t="str">
        <f t="shared" ca="1" si="2"/>
        <v/>
      </c>
      <c r="X37" s="5"/>
      <c r="Y37" s="5"/>
      <c r="Z37" s="5"/>
      <c r="CB37" s="208">
        <f t="shared" si="35"/>
        <v>1</v>
      </c>
      <c r="CC37" s="208">
        <f t="shared" si="36"/>
        <v>1</v>
      </c>
      <c r="CD37" s="208">
        <f t="shared" si="37"/>
        <v>1</v>
      </c>
      <c r="CE37" s="208">
        <f t="shared" si="38"/>
        <v>1</v>
      </c>
      <c r="CF37" s="208">
        <f t="shared" si="39"/>
        <v>1</v>
      </c>
      <c r="CG37" s="208">
        <f t="shared" si="40"/>
        <v>1</v>
      </c>
      <c r="CH37" s="208">
        <f t="shared" si="41"/>
        <v>1</v>
      </c>
      <c r="CI37" s="208">
        <f t="shared" si="42"/>
        <v>1</v>
      </c>
      <c r="CJ37" s="208">
        <f t="shared" si="43"/>
        <v>1</v>
      </c>
      <c r="CK37" s="208">
        <f t="shared" si="44"/>
        <v>1</v>
      </c>
      <c r="CL37" s="208">
        <f t="shared" si="45"/>
        <v>1</v>
      </c>
      <c r="CM37" s="208">
        <f t="shared" si="46"/>
        <v>1</v>
      </c>
      <c r="CN37" s="208">
        <f t="shared" si="47"/>
        <v>1</v>
      </c>
      <c r="CO37" s="208">
        <f t="shared" si="48"/>
        <v>1</v>
      </c>
      <c r="CP37" s="208">
        <f t="shared" si="49"/>
        <v>1</v>
      </c>
      <c r="CQ37" s="208">
        <f t="shared" si="50"/>
        <v>1</v>
      </c>
      <c r="CR37" s="208">
        <f t="shared" si="51"/>
        <v>1</v>
      </c>
      <c r="CS37" s="208">
        <f t="shared" si="52"/>
        <v>1</v>
      </c>
      <c r="CT37" s="208">
        <f t="shared" si="53"/>
        <v>1</v>
      </c>
      <c r="CU37" s="208">
        <f t="shared" si="54"/>
        <v>1</v>
      </c>
      <c r="DA37" s="172">
        <v>3</v>
      </c>
      <c r="DB37" s="32" t="str">
        <f t="shared" ca="1" si="87"/>
        <v xml:space="preserve"> </v>
      </c>
      <c r="DD37" s="172">
        <f t="shared" ca="1" si="19"/>
        <v>1</v>
      </c>
      <c r="DE37" s="172">
        <v>35</v>
      </c>
      <c r="DL37" s="208">
        <f t="shared" si="21"/>
        <v>0</v>
      </c>
      <c r="DM37" s="208">
        <f t="shared" si="22"/>
        <v>1</v>
      </c>
      <c r="DN37" s="208">
        <f t="shared" si="23"/>
        <v>1</v>
      </c>
      <c r="DO37" s="208">
        <f t="shared" si="24"/>
        <v>1</v>
      </c>
      <c r="DP37" s="208">
        <f t="shared" si="25"/>
        <v>1</v>
      </c>
      <c r="DQ37" s="208">
        <f t="shared" si="26"/>
        <v>1</v>
      </c>
      <c r="DR37" s="208">
        <f t="shared" si="27"/>
        <v>1</v>
      </c>
      <c r="DS37" s="208">
        <f t="shared" si="28"/>
        <v>1</v>
      </c>
      <c r="DT37" s="208">
        <f t="shared" si="29"/>
        <v>1</v>
      </c>
      <c r="DU37" s="208">
        <f t="shared" si="30"/>
        <v>1</v>
      </c>
      <c r="DV37" s="208">
        <f t="shared" ref="DV37:EF37" si="90">IF(OR($CX36=0,ISERROR(SEARCH(DV$1,$CX36))),DV36,DV36+1)</f>
        <v>1</v>
      </c>
      <c r="DW37" s="208">
        <f t="shared" si="90"/>
        <v>1</v>
      </c>
      <c r="DX37" s="208">
        <f t="shared" si="90"/>
        <v>1</v>
      </c>
      <c r="DY37" s="208">
        <f t="shared" si="90"/>
        <v>1</v>
      </c>
      <c r="DZ37" s="208">
        <f t="shared" si="90"/>
        <v>1</v>
      </c>
      <c r="EA37" s="208">
        <f t="shared" si="90"/>
        <v>1</v>
      </c>
      <c r="EB37" s="208">
        <f t="shared" si="90"/>
        <v>1</v>
      </c>
      <c r="EC37" s="208">
        <f t="shared" si="90"/>
        <v>1</v>
      </c>
      <c r="ED37" s="208">
        <f t="shared" si="90"/>
        <v>1</v>
      </c>
      <c r="EE37" s="208">
        <f t="shared" si="90"/>
        <v>1</v>
      </c>
      <c r="EF37" s="208">
        <f t="shared" si="90"/>
        <v>1</v>
      </c>
      <c r="EG37" s="208">
        <f t="shared" si="32"/>
        <v>0</v>
      </c>
    </row>
    <row r="38" spans="20:137" x14ac:dyDescent="0.25">
      <c r="T38" s="5"/>
      <c r="U38" s="13"/>
      <c r="V38" s="5"/>
      <c r="W38" s="5" t="str">
        <f t="shared" ca="1" si="2"/>
        <v/>
      </c>
      <c r="X38" s="5"/>
      <c r="Y38" s="5"/>
      <c r="Z38" s="5"/>
      <c r="CB38" s="208">
        <f t="shared" si="35"/>
        <v>1</v>
      </c>
      <c r="CC38" s="208">
        <f t="shared" si="36"/>
        <v>1</v>
      </c>
      <c r="CD38" s="208">
        <f t="shared" si="37"/>
        <v>1</v>
      </c>
      <c r="CE38" s="208">
        <f t="shared" si="38"/>
        <v>1</v>
      </c>
      <c r="CF38" s="208">
        <f t="shared" si="39"/>
        <v>1</v>
      </c>
      <c r="CG38" s="208">
        <f t="shared" si="40"/>
        <v>1</v>
      </c>
      <c r="CH38" s="208">
        <f t="shared" si="41"/>
        <v>1</v>
      </c>
      <c r="CI38" s="208">
        <f t="shared" si="42"/>
        <v>1</v>
      </c>
      <c r="CJ38" s="208">
        <f t="shared" si="43"/>
        <v>1</v>
      </c>
      <c r="CK38" s="208">
        <f t="shared" si="44"/>
        <v>1</v>
      </c>
      <c r="CL38" s="208">
        <f t="shared" si="45"/>
        <v>1</v>
      </c>
      <c r="CM38" s="208">
        <f t="shared" si="46"/>
        <v>1</v>
      </c>
      <c r="CN38" s="208">
        <f t="shared" si="47"/>
        <v>1</v>
      </c>
      <c r="CO38" s="208">
        <f t="shared" si="48"/>
        <v>1</v>
      </c>
      <c r="CP38" s="208">
        <f t="shared" si="49"/>
        <v>1</v>
      </c>
      <c r="CQ38" s="208">
        <f t="shared" si="50"/>
        <v>1</v>
      </c>
      <c r="CR38" s="208">
        <f t="shared" si="51"/>
        <v>1</v>
      </c>
      <c r="CS38" s="208">
        <f t="shared" si="52"/>
        <v>1</v>
      </c>
      <c r="CT38" s="208">
        <f t="shared" si="53"/>
        <v>1</v>
      </c>
      <c r="CU38" s="208">
        <f t="shared" si="54"/>
        <v>1</v>
      </c>
      <c r="DA38" s="172">
        <v>4</v>
      </c>
      <c r="DB38" s="32" t="str">
        <f t="shared" ca="1" si="87"/>
        <v xml:space="preserve"> </v>
      </c>
      <c r="DD38" s="172">
        <f t="shared" ca="1" si="19"/>
        <v>1</v>
      </c>
      <c r="DE38" s="172">
        <v>36</v>
      </c>
      <c r="DL38" s="208">
        <f t="shared" si="21"/>
        <v>0</v>
      </c>
      <c r="DM38" s="208">
        <f t="shared" si="22"/>
        <v>1</v>
      </c>
      <c r="DN38" s="208">
        <f t="shared" si="23"/>
        <v>1</v>
      </c>
      <c r="DO38" s="208">
        <f t="shared" si="24"/>
        <v>1</v>
      </c>
      <c r="DP38" s="208">
        <f t="shared" si="25"/>
        <v>1</v>
      </c>
      <c r="DQ38" s="208">
        <f t="shared" si="26"/>
        <v>1</v>
      </c>
      <c r="DR38" s="208">
        <f t="shared" si="27"/>
        <v>1</v>
      </c>
      <c r="DS38" s="208">
        <f t="shared" si="28"/>
        <v>1</v>
      </c>
      <c r="DT38" s="208">
        <f t="shared" si="29"/>
        <v>1</v>
      </c>
      <c r="DU38" s="208">
        <f t="shared" si="30"/>
        <v>1</v>
      </c>
      <c r="DV38" s="208">
        <f t="shared" ref="DV38:EF38" si="91">IF(OR($CX37=0,ISERROR(SEARCH(DV$1,$CX37))),DV37,DV37+1)</f>
        <v>1</v>
      </c>
      <c r="DW38" s="208">
        <f t="shared" si="91"/>
        <v>1</v>
      </c>
      <c r="DX38" s="208">
        <f t="shared" si="91"/>
        <v>1</v>
      </c>
      <c r="DY38" s="208">
        <f t="shared" si="91"/>
        <v>1</v>
      </c>
      <c r="DZ38" s="208">
        <f t="shared" si="91"/>
        <v>1</v>
      </c>
      <c r="EA38" s="208">
        <f t="shared" si="91"/>
        <v>1</v>
      </c>
      <c r="EB38" s="208">
        <f t="shared" si="91"/>
        <v>1</v>
      </c>
      <c r="EC38" s="208">
        <f t="shared" si="91"/>
        <v>1</v>
      </c>
      <c r="ED38" s="208">
        <f t="shared" si="91"/>
        <v>1</v>
      </c>
      <c r="EE38" s="208">
        <f t="shared" si="91"/>
        <v>1</v>
      </c>
      <c r="EF38" s="208">
        <f t="shared" si="91"/>
        <v>1</v>
      </c>
      <c r="EG38" s="208">
        <f t="shared" si="32"/>
        <v>0</v>
      </c>
    </row>
    <row r="39" spans="20:137" x14ac:dyDescent="0.25">
      <c r="T39" s="5"/>
      <c r="U39" s="13"/>
      <c r="V39" s="5"/>
      <c r="W39" s="5" t="str">
        <f t="shared" ca="1" si="2"/>
        <v/>
      </c>
      <c r="X39" s="5"/>
      <c r="Y39" s="5"/>
      <c r="Z39" s="5"/>
      <c r="CB39" s="208">
        <f t="shared" si="35"/>
        <v>1</v>
      </c>
      <c r="CC39" s="208">
        <f t="shared" si="36"/>
        <v>1</v>
      </c>
      <c r="CD39" s="208">
        <f t="shared" si="37"/>
        <v>1</v>
      </c>
      <c r="CE39" s="208">
        <f t="shared" si="38"/>
        <v>1</v>
      </c>
      <c r="CF39" s="208">
        <f t="shared" si="39"/>
        <v>1</v>
      </c>
      <c r="CG39" s="208">
        <f t="shared" si="40"/>
        <v>1</v>
      </c>
      <c r="CH39" s="208">
        <f t="shared" si="41"/>
        <v>1</v>
      </c>
      <c r="CI39" s="208">
        <f t="shared" si="42"/>
        <v>1</v>
      </c>
      <c r="CJ39" s="208">
        <f t="shared" si="43"/>
        <v>1</v>
      </c>
      <c r="CK39" s="208">
        <f t="shared" si="44"/>
        <v>1</v>
      </c>
      <c r="CL39" s="208">
        <f t="shared" si="45"/>
        <v>1</v>
      </c>
      <c r="CM39" s="208">
        <f t="shared" si="46"/>
        <v>1</v>
      </c>
      <c r="CN39" s="208">
        <f t="shared" si="47"/>
        <v>1</v>
      </c>
      <c r="CO39" s="208">
        <f t="shared" si="48"/>
        <v>1</v>
      </c>
      <c r="CP39" s="208">
        <f t="shared" si="49"/>
        <v>1</v>
      </c>
      <c r="CQ39" s="208">
        <f t="shared" si="50"/>
        <v>1</v>
      </c>
      <c r="CR39" s="208">
        <f t="shared" si="51"/>
        <v>1</v>
      </c>
      <c r="CS39" s="208">
        <f t="shared" si="52"/>
        <v>1</v>
      </c>
      <c r="CT39" s="208">
        <f t="shared" si="53"/>
        <v>1</v>
      </c>
      <c r="CU39" s="208">
        <f t="shared" si="54"/>
        <v>1</v>
      </c>
      <c r="DA39" s="172">
        <v>5</v>
      </c>
      <c r="DB39" s="32" t="str">
        <f t="shared" ca="1" si="87"/>
        <v xml:space="preserve"> </v>
      </c>
      <c r="DD39" s="172">
        <f t="shared" ca="1" si="19"/>
        <v>1</v>
      </c>
      <c r="DE39" s="172">
        <v>37</v>
      </c>
      <c r="DL39" s="208">
        <f t="shared" si="21"/>
        <v>0</v>
      </c>
      <c r="DM39" s="208">
        <f t="shared" si="22"/>
        <v>1</v>
      </c>
      <c r="DN39" s="208">
        <f t="shared" si="23"/>
        <v>1</v>
      </c>
      <c r="DO39" s="208">
        <f t="shared" si="24"/>
        <v>1</v>
      </c>
      <c r="DP39" s="208">
        <f t="shared" si="25"/>
        <v>1</v>
      </c>
      <c r="DQ39" s="208">
        <f t="shared" si="26"/>
        <v>1</v>
      </c>
      <c r="DR39" s="208">
        <f t="shared" si="27"/>
        <v>1</v>
      </c>
      <c r="DS39" s="208">
        <f t="shared" si="28"/>
        <v>1</v>
      </c>
      <c r="DT39" s="208">
        <f t="shared" si="29"/>
        <v>1</v>
      </c>
      <c r="DU39" s="208">
        <f t="shared" si="30"/>
        <v>1</v>
      </c>
      <c r="DV39" s="208">
        <f t="shared" ref="DV39:EF39" si="92">IF(OR($CX38=0,ISERROR(SEARCH(DV$1,$CX38))),DV38,DV38+1)</f>
        <v>1</v>
      </c>
      <c r="DW39" s="208">
        <f t="shared" si="92"/>
        <v>1</v>
      </c>
      <c r="DX39" s="208">
        <f t="shared" si="92"/>
        <v>1</v>
      </c>
      <c r="DY39" s="208">
        <f t="shared" si="92"/>
        <v>1</v>
      </c>
      <c r="DZ39" s="208">
        <f t="shared" si="92"/>
        <v>1</v>
      </c>
      <c r="EA39" s="208">
        <f t="shared" si="92"/>
        <v>1</v>
      </c>
      <c r="EB39" s="208">
        <f t="shared" si="92"/>
        <v>1</v>
      </c>
      <c r="EC39" s="208">
        <f t="shared" si="92"/>
        <v>1</v>
      </c>
      <c r="ED39" s="208">
        <f t="shared" si="92"/>
        <v>1</v>
      </c>
      <c r="EE39" s="208">
        <f t="shared" si="92"/>
        <v>1</v>
      </c>
      <c r="EF39" s="208">
        <f t="shared" si="92"/>
        <v>1</v>
      </c>
      <c r="EG39" s="208">
        <f t="shared" si="32"/>
        <v>0</v>
      </c>
    </row>
    <row r="40" spans="20:137" x14ac:dyDescent="0.25">
      <c r="T40" s="5"/>
      <c r="U40" s="13"/>
      <c r="V40" s="5"/>
      <c r="W40" s="5" t="str">
        <f t="shared" ca="1" si="2"/>
        <v/>
      </c>
      <c r="X40" s="5"/>
      <c r="Y40" s="5"/>
      <c r="Z40" s="5"/>
      <c r="CB40" s="208">
        <f t="shared" si="35"/>
        <v>1</v>
      </c>
      <c r="CC40" s="208">
        <f t="shared" si="36"/>
        <v>1</v>
      </c>
      <c r="CD40" s="208">
        <f t="shared" si="37"/>
        <v>1</v>
      </c>
      <c r="CE40" s="208">
        <f t="shared" si="38"/>
        <v>1</v>
      </c>
      <c r="CF40" s="208">
        <f t="shared" si="39"/>
        <v>1</v>
      </c>
      <c r="CG40" s="208">
        <f t="shared" si="40"/>
        <v>1</v>
      </c>
      <c r="CH40" s="208">
        <f t="shared" si="41"/>
        <v>1</v>
      </c>
      <c r="CI40" s="208">
        <f t="shared" si="42"/>
        <v>1</v>
      </c>
      <c r="CJ40" s="208">
        <f t="shared" si="43"/>
        <v>1</v>
      </c>
      <c r="CK40" s="208">
        <f t="shared" si="44"/>
        <v>1</v>
      </c>
      <c r="CL40" s="208">
        <f t="shared" si="45"/>
        <v>1</v>
      </c>
      <c r="CM40" s="208">
        <f t="shared" si="46"/>
        <v>1</v>
      </c>
      <c r="CN40" s="208">
        <f t="shared" si="47"/>
        <v>1</v>
      </c>
      <c r="CO40" s="208">
        <f t="shared" si="48"/>
        <v>1</v>
      </c>
      <c r="CP40" s="208">
        <f t="shared" si="49"/>
        <v>1</v>
      </c>
      <c r="CQ40" s="208">
        <f t="shared" si="50"/>
        <v>1</v>
      </c>
      <c r="CR40" s="208">
        <f t="shared" si="51"/>
        <v>1</v>
      </c>
      <c r="CS40" s="208">
        <f t="shared" si="52"/>
        <v>1</v>
      </c>
      <c r="CT40" s="208">
        <f t="shared" si="53"/>
        <v>1</v>
      </c>
      <c r="CU40" s="208">
        <f t="shared" si="54"/>
        <v>1</v>
      </c>
      <c r="DA40" s="172">
        <v>6</v>
      </c>
      <c r="DB40" s="32" t="str">
        <f t="shared" ca="1" si="87"/>
        <v xml:space="preserve"> </v>
      </c>
      <c r="DD40" s="172">
        <f t="shared" ca="1" si="19"/>
        <v>1</v>
      </c>
      <c r="DE40" s="172">
        <v>38</v>
      </c>
      <c r="DL40" s="208">
        <f t="shared" si="21"/>
        <v>0</v>
      </c>
      <c r="DM40" s="208">
        <f t="shared" si="22"/>
        <v>1</v>
      </c>
      <c r="DN40" s="208">
        <f t="shared" si="23"/>
        <v>1</v>
      </c>
      <c r="DO40" s="208">
        <f t="shared" si="24"/>
        <v>1</v>
      </c>
      <c r="DP40" s="208">
        <f t="shared" si="25"/>
        <v>1</v>
      </c>
      <c r="DQ40" s="208">
        <f t="shared" si="26"/>
        <v>1</v>
      </c>
      <c r="DR40" s="208">
        <f t="shared" si="27"/>
        <v>1</v>
      </c>
      <c r="DS40" s="208">
        <f t="shared" si="28"/>
        <v>1</v>
      </c>
      <c r="DT40" s="208">
        <f t="shared" si="29"/>
        <v>1</v>
      </c>
      <c r="DU40" s="208">
        <f t="shared" si="30"/>
        <v>1</v>
      </c>
      <c r="DV40" s="208">
        <f t="shared" ref="DV40:EF40" si="93">IF(OR($CX39=0,ISERROR(SEARCH(DV$1,$CX39))),DV39,DV39+1)</f>
        <v>1</v>
      </c>
      <c r="DW40" s="208">
        <f t="shared" si="93"/>
        <v>1</v>
      </c>
      <c r="DX40" s="208">
        <f t="shared" si="93"/>
        <v>1</v>
      </c>
      <c r="DY40" s="208">
        <f t="shared" si="93"/>
        <v>1</v>
      </c>
      <c r="DZ40" s="208">
        <f t="shared" si="93"/>
        <v>1</v>
      </c>
      <c r="EA40" s="208">
        <f t="shared" si="93"/>
        <v>1</v>
      </c>
      <c r="EB40" s="208">
        <f t="shared" si="93"/>
        <v>1</v>
      </c>
      <c r="EC40" s="208">
        <f t="shared" si="93"/>
        <v>1</v>
      </c>
      <c r="ED40" s="208">
        <f t="shared" si="93"/>
        <v>1</v>
      </c>
      <c r="EE40" s="208">
        <f t="shared" si="93"/>
        <v>1</v>
      </c>
      <c r="EF40" s="208">
        <f t="shared" si="93"/>
        <v>1</v>
      </c>
      <c r="EG40" s="208">
        <f t="shared" si="32"/>
        <v>0</v>
      </c>
    </row>
    <row r="41" spans="20:137" x14ac:dyDescent="0.25">
      <c r="T41" s="5"/>
      <c r="U41" s="13"/>
      <c r="V41" s="5"/>
      <c r="W41" s="5" t="str">
        <f t="shared" ca="1" si="2"/>
        <v/>
      </c>
      <c r="X41" s="5"/>
      <c r="Y41" s="5"/>
      <c r="Z41" s="5"/>
      <c r="CB41" s="208">
        <f t="shared" si="35"/>
        <v>1</v>
      </c>
      <c r="CC41" s="208">
        <f t="shared" si="36"/>
        <v>1</v>
      </c>
      <c r="CD41" s="208">
        <f t="shared" si="37"/>
        <v>1</v>
      </c>
      <c r="CE41" s="208">
        <f t="shared" si="38"/>
        <v>1</v>
      </c>
      <c r="CF41" s="208">
        <f t="shared" si="39"/>
        <v>1</v>
      </c>
      <c r="CG41" s="208">
        <f t="shared" si="40"/>
        <v>1</v>
      </c>
      <c r="CH41" s="208">
        <f t="shared" si="41"/>
        <v>1</v>
      </c>
      <c r="CI41" s="208">
        <f t="shared" si="42"/>
        <v>1</v>
      </c>
      <c r="CJ41" s="208">
        <f t="shared" si="43"/>
        <v>1</v>
      </c>
      <c r="CK41" s="208">
        <f t="shared" si="44"/>
        <v>1</v>
      </c>
      <c r="CL41" s="208">
        <f t="shared" si="45"/>
        <v>1</v>
      </c>
      <c r="CM41" s="208">
        <f t="shared" si="46"/>
        <v>1</v>
      </c>
      <c r="CN41" s="208">
        <f t="shared" si="47"/>
        <v>1</v>
      </c>
      <c r="CO41" s="208">
        <f t="shared" si="48"/>
        <v>1</v>
      </c>
      <c r="CP41" s="208">
        <f t="shared" si="49"/>
        <v>1</v>
      </c>
      <c r="CQ41" s="208">
        <f t="shared" si="50"/>
        <v>1</v>
      </c>
      <c r="CR41" s="208">
        <f t="shared" si="51"/>
        <v>1</v>
      </c>
      <c r="CS41" s="208">
        <f t="shared" si="52"/>
        <v>1</v>
      </c>
      <c r="CT41" s="208">
        <f t="shared" si="53"/>
        <v>1</v>
      </c>
      <c r="CU41" s="208">
        <f t="shared" si="54"/>
        <v>1</v>
      </c>
      <c r="DA41" s="172">
        <v>7</v>
      </c>
      <c r="DB41" s="32" t="str">
        <f t="shared" ca="1" si="87"/>
        <v xml:space="preserve"> </v>
      </c>
      <c r="DD41" s="172">
        <f t="shared" ca="1" si="19"/>
        <v>1</v>
      </c>
      <c r="DE41" s="172">
        <v>39</v>
      </c>
      <c r="DL41" s="208">
        <f t="shared" si="21"/>
        <v>0</v>
      </c>
      <c r="DM41" s="208">
        <f t="shared" si="22"/>
        <v>1</v>
      </c>
      <c r="DN41" s="208">
        <f t="shared" si="23"/>
        <v>1</v>
      </c>
      <c r="DO41" s="208">
        <f t="shared" si="24"/>
        <v>1</v>
      </c>
      <c r="DP41" s="208">
        <f t="shared" si="25"/>
        <v>1</v>
      </c>
      <c r="DQ41" s="208">
        <f t="shared" si="26"/>
        <v>1</v>
      </c>
      <c r="DR41" s="208">
        <f t="shared" si="27"/>
        <v>1</v>
      </c>
      <c r="DS41" s="208">
        <f t="shared" si="28"/>
        <v>1</v>
      </c>
      <c r="DT41" s="208">
        <f t="shared" si="29"/>
        <v>1</v>
      </c>
      <c r="DU41" s="208">
        <f t="shared" si="30"/>
        <v>1</v>
      </c>
      <c r="DV41" s="208">
        <f t="shared" ref="DV41:EF41" si="94">IF(OR($CX40=0,ISERROR(SEARCH(DV$1,$CX40))),DV40,DV40+1)</f>
        <v>1</v>
      </c>
      <c r="DW41" s="208">
        <f t="shared" si="94"/>
        <v>1</v>
      </c>
      <c r="DX41" s="208">
        <f t="shared" si="94"/>
        <v>1</v>
      </c>
      <c r="DY41" s="208">
        <f t="shared" si="94"/>
        <v>1</v>
      </c>
      <c r="DZ41" s="208">
        <f t="shared" si="94"/>
        <v>1</v>
      </c>
      <c r="EA41" s="208">
        <f t="shared" si="94"/>
        <v>1</v>
      </c>
      <c r="EB41" s="208">
        <f t="shared" si="94"/>
        <v>1</v>
      </c>
      <c r="EC41" s="208">
        <f t="shared" si="94"/>
        <v>1</v>
      </c>
      <c r="ED41" s="208">
        <f t="shared" si="94"/>
        <v>1</v>
      </c>
      <c r="EE41" s="208">
        <f t="shared" si="94"/>
        <v>1</v>
      </c>
      <c r="EF41" s="208">
        <f t="shared" si="94"/>
        <v>1</v>
      </c>
      <c r="EG41" s="208">
        <f t="shared" si="32"/>
        <v>0</v>
      </c>
    </row>
    <row r="42" spans="20:137" x14ac:dyDescent="0.25">
      <c r="T42" s="5"/>
      <c r="U42" s="13"/>
      <c r="V42" s="5"/>
      <c r="W42" s="5" t="str">
        <f t="shared" ca="1" si="2"/>
        <v/>
      </c>
      <c r="X42" s="5"/>
      <c r="Y42" s="5"/>
      <c r="Z42" s="5"/>
      <c r="CB42" s="208">
        <f t="shared" si="35"/>
        <v>1</v>
      </c>
      <c r="CC42" s="208">
        <f t="shared" si="36"/>
        <v>1</v>
      </c>
      <c r="CD42" s="208">
        <f t="shared" si="37"/>
        <v>1</v>
      </c>
      <c r="CE42" s="208">
        <f t="shared" si="38"/>
        <v>1</v>
      </c>
      <c r="CF42" s="208">
        <f t="shared" si="39"/>
        <v>1</v>
      </c>
      <c r="CG42" s="208">
        <f t="shared" si="40"/>
        <v>1</v>
      </c>
      <c r="CH42" s="208">
        <f t="shared" si="41"/>
        <v>1</v>
      </c>
      <c r="CI42" s="208">
        <f t="shared" si="42"/>
        <v>1</v>
      </c>
      <c r="CJ42" s="208">
        <f t="shared" si="43"/>
        <v>1</v>
      </c>
      <c r="CK42" s="208">
        <f t="shared" si="44"/>
        <v>1</v>
      </c>
      <c r="CL42" s="208">
        <f t="shared" si="45"/>
        <v>1</v>
      </c>
      <c r="CM42" s="208">
        <f t="shared" si="46"/>
        <v>1</v>
      </c>
      <c r="CN42" s="208">
        <f t="shared" si="47"/>
        <v>1</v>
      </c>
      <c r="CO42" s="208">
        <f t="shared" si="48"/>
        <v>1</v>
      </c>
      <c r="CP42" s="208">
        <f t="shared" si="49"/>
        <v>1</v>
      </c>
      <c r="CQ42" s="208">
        <f t="shared" si="50"/>
        <v>1</v>
      </c>
      <c r="CR42" s="208">
        <f t="shared" si="51"/>
        <v>1</v>
      </c>
      <c r="CS42" s="208">
        <f t="shared" si="52"/>
        <v>1</v>
      </c>
      <c r="CT42" s="208">
        <f t="shared" si="53"/>
        <v>1</v>
      </c>
      <c r="CU42" s="208">
        <f t="shared" si="54"/>
        <v>1</v>
      </c>
      <c r="DA42" s="172">
        <v>8</v>
      </c>
      <c r="DB42" s="32" t="str">
        <f t="shared" ca="1" si="87"/>
        <v xml:space="preserve"> </v>
      </c>
      <c r="DD42" s="172">
        <f t="shared" ca="1" si="19"/>
        <v>1</v>
      </c>
      <c r="DE42" s="172">
        <v>40</v>
      </c>
      <c r="DL42" s="208">
        <f t="shared" si="21"/>
        <v>0</v>
      </c>
      <c r="DM42" s="208">
        <f t="shared" si="22"/>
        <v>1</v>
      </c>
      <c r="DN42" s="208">
        <f t="shared" si="23"/>
        <v>1</v>
      </c>
      <c r="DO42" s="208">
        <f t="shared" si="24"/>
        <v>1</v>
      </c>
      <c r="DP42" s="208">
        <f t="shared" si="25"/>
        <v>1</v>
      </c>
      <c r="DQ42" s="208">
        <f t="shared" si="26"/>
        <v>1</v>
      </c>
      <c r="DR42" s="208">
        <f t="shared" si="27"/>
        <v>1</v>
      </c>
      <c r="DS42" s="208">
        <f t="shared" si="28"/>
        <v>1</v>
      </c>
      <c r="DT42" s="208">
        <f t="shared" si="29"/>
        <v>1</v>
      </c>
      <c r="DU42" s="208">
        <f t="shared" si="30"/>
        <v>1</v>
      </c>
      <c r="DV42" s="208">
        <f t="shared" ref="DV42:EF42" si="95">IF(OR($CX41=0,ISERROR(SEARCH(DV$1,$CX41))),DV41,DV41+1)</f>
        <v>1</v>
      </c>
      <c r="DW42" s="208">
        <f t="shared" si="95"/>
        <v>1</v>
      </c>
      <c r="DX42" s="208">
        <f t="shared" si="95"/>
        <v>1</v>
      </c>
      <c r="DY42" s="208">
        <f t="shared" si="95"/>
        <v>1</v>
      </c>
      <c r="DZ42" s="208">
        <f t="shared" si="95"/>
        <v>1</v>
      </c>
      <c r="EA42" s="208">
        <f t="shared" si="95"/>
        <v>1</v>
      </c>
      <c r="EB42" s="208">
        <f t="shared" si="95"/>
        <v>1</v>
      </c>
      <c r="EC42" s="208">
        <f t="shared" si="95"/>
        <v>1</v>
      </c>
      <c r="ED42" s="208">
        <f t="shared" si="95"/>
        <v>1</v>
      </c>
      <c r="EE42" s="208">
        <f t="shared" si="95"/>
        <v>1</v>
      </c>
      <c r="EF42" s="208">
        <f t="shared" si="95"/>
        <v>1</v>
      </c>
      <c r="EG42" s="208">
        <f t="shared" si="32"/>
        <v>0</v>
      </c>
    </row>
    <row r="43" spans="20:137" x14ac:dyDescent="0.25">
      <c r="T43" s="5"/>
      <c r="U43" s="13"/>
      <c r="V43" s="5"/>
      <c r="W43" s="5" t="str">
        <f t="shared" ca="1" si="2"/>
        <v/>
      </c>
      <c r="X43" s="5"/>
      <c r="Y43" s="5"/>
      <c r="Z43" s="5"/>
      <c r="CB43" s="208">
        <f t="shared" si="35"/>
        <v>1</v>
      </c>
      <c r="CC43" s="208">
        <f t="shared" si="36"/>
        <v>1</v>
      </c>
      <c r="CD43" s="208">
        <f t="shared" si="37"/>
        <v>1</v>
      </c>
      <c r="CE43" s="208">
        <f t="shared" si="38"/>
        <v>1</v>
      </c>
      <c r="CF43" s="208">
        <f t="shared" si="39"/>
        <v>1</v>
      </c>
      <c r="CG43" s="208">
        <f t="shared" si="40"/>
        <v>1</v>
      </c>
      <c r="CH43" s="208">
        <f t="shared" si="41"/>
        <v>1</v>
      </c>
      <c r="CI43" s="208">
        <f t="shared" si="42"/>
        <v>1</v>
      </c>
      <c r="CJ43" s="208">
        <f t="shared" si="43"/>
        <v>1</v>
      </c>
      <c r="CK43" s="208">
        <f t="shared" si="44"/>
        <v>1</v>
      </c>
      <c r="CL43" s="208">
        <f t="shared" si="45"/>
        <v>1</v>
      </c>
      <c r="CM43" s="208">
        <f t="shared" si="46"/>
        <v>1</v>
      </c>
      <c r="CN43" s="208">
        <f t="shared" si="47"/>
        <v>1</v>
      </c>
      <c r="CO43" s="208">
        <f t="shared" si="48"/>
        <v>1</v>
      </c>
      <c r="CP43" s="208">
        <f t="shared" si="49"/>
        <v>1</v>
      </c>
      <c r="CQ43" s="208">
        <f t="shared" si="50"/>
        <v>1</v>
      </c>
      <c r="CR43" s="208">
        <f t="shared" si="51"/>
        <v>1</v>
      </c>
      <c r="CS43" s="208">
        <f t="shared" si="52"/>
        <v>1</v>
      </c>
      <c r="CT43" s="208">
        <f t="shared" si="53"/>
        <v>1</v>
      </c>
      <c r="CU43" s="208">
        <f t="shared" si="54"/>
        <v>1</v>
      </c>
      <c r="DA43" s="172">
        <v>9</v>
      </c>
      <c r="DB43" s="32" t="str">
        <f t="shared" ca="1" si="87"/>
        <v xml:space="preserve"> </v>
      </c>
      <c r="DD43" s="172">
        <f t="shared" ca="1" si="19"/>
        <v>1</v>
      </c>
      <c r="DE43" s="172">
        <v>41</v>
      </c>
      <c r="DL43" s="208">
        <f t="shared" si="21"/>
        <v>0</v>
      </c>
      <c r="DM43" s="208">
        <f t="shared" si="22"/>
        <v>1</v>
      </c>
      <c r="DN43" s="208">
        <f t="shared" si="23"/>
        <v>1</v>
      </c>
      <c r="DO43" s="208">
        <f t="shared" si="24"/>
        <v>1</v>
      </c>
      <c r="DP43" s="208">
        <f t="shared" si="25"/>
        <v>1</v>
      </c>
      <c r="DQ43" s="208">
        <f t="shared" si="26"/>
        <v>1</v>
      </c>
      <c r="DR43" s="208">
        <f t="shared" si="27"/>
        <v>1</v>
      </c>
      <c r="DS43" s="208">
        <f t="shared" si="28"/>
        <v>1</v>
      </c>
      <c r="DT43" s="208">
        <f t="shared" si="29"/>
        <v>1</v>
      </c>
      <c r="DU43" s="208">
        <f t="shared" si="30"/>
        <v>1</v>
      </c>
      <c r="DV43" s="208">
        <f t="shared" ref="DV43:EF43" si="96">IF(OR($CX42=0,ISERROR(SEARCH(DV$1,$CX42))),DV42,DV42+1)</f>
        <v>1</v>
      </c>
      <c r="DW43" s="208">
        <f t="shared" si="96"/>
        <v>1</v>
      </c>
      <c r="DX43" s="208">
        <f t="shared" si="96"/>
        <v>1</v>
      </c>
      <c r="DY43" s="208">
        <f t="shared" si="96"/>
        <v>1</v>
      </c>
      <c r="DZ43" s="208">
        <f t="shared" si="96"/>
        <v>1</v>
      </c>
      <c r="EA43" s="208">
        <f t="shared" si="96"/>
        <v>1</v>
      </c>
      <c r="EB43" s="208">
        <f t="shared" si="96"/>
        <v>1</v>
      </c>
      <c r="EC43" s="208">
        <f t="shared" si="96"/>
        <v>1</v>
      </c>
      <c r="ED43" s="208">
        <f t="shared" si="96"/>
        <v>1</v>
      </c>
      <c r="EE43" s="208">
        <f t="shared" si="96"/>
        <v>1</v>
      </c>
      <c r="EF43" s="208">
        <f t="shared" si="96"/>
        <v>1</v>
      </c>
      <c r="EG43" s="208">
        <f t="shared" si="32"/>
        <v>0</v>
      </c>
    </row>
    <row r="44" spans="20:137" x14ac:dyDescent="0.25">
      <c r="T44" s="5"/>
      <c r="U44" s="13"/>
      <c r="V44" s="5"/>
      <c r="W44" s="5" t="str">
        <f t="shared" ca="1" si="2"/>
        <v/>
      </c>
      <c r="X44" s="5"/>
      <c r="Y44" s="5"/>
      <c r="Z44" s="5"/>
      <c r="CB44" s="208">
        <f t="shared" si="35"/>
        <v>1</v>
      </c>
      <c r="CC44" s="208">
        <f t="shared" si="36"/>
        <v>1</v>
      </c>
      <c r="CD44" s="208">
        <f t="shared" si="37"/>
        <v>1</v>
      </c>
      <c r="CE44" s="208">
        <f t="shared" si="38"/>
        <v>1</v>
      </c>
      <c r="CF44" s="208">
        <f t="shared" si="39"/>
        <v>1</v>
      </c>
      <c r="CG44" s="208">
        <f t="shared" si="40"/>
        <v>1</v>
      </c>
      <c r="CH44" s="208">
        <f t="shared" si="41"/>
        <v>1</v>
      </c>
      <c r="CI44" s="208">
        <f t="shared" si="42"/>
        <v>1</v>
      </c>
      <c r="CJ44" s="208">
        <f t="shared" si="43"/>
        <v>1</v>
      </c>
      <c r="CK44" s="208">
        <f t="shared" si="44"/>
        <v>1</v>
      </c>
      <c r="CL44" s="208">
        <f t="shared" si="45"/>
        <v>1</v>
      </c>
      <c r="CM44" s="208">
        <f t="shared" si="46"/>
        <v>1</v>
      </c>
      <c r="CN44" s="208">
        <f t="shared" si="47"/>
        <v>1</v>
      </c>
      <c r="CO44" s="208">
        <f t="shared" si="48"/>
        <v>1</v>
      </c>
      <c r="CP44" s="208">
        <f t="shared" si="49"/>
        <v>1</v>
      </c>
      <c r="CQ44" s="208">
        <f t="shared" si="50"/>
        <v>1</v>
      </c>
      <c r="CR44" s="208">
        <f t="shared" si="51"/>
        <v>1</v>
      </c>
      <c r="CS44" s="208">
        <f t="shared" si="52"/>
        <v>1</v>
      </c>
      <c r="CT44" s="208">
        <f t="shared" si="53"/>
        <v>1</v>
      </c>
      <c r="CU44" s="208">
        <f t="shared" si="54"/>
        <v>1</v>
      </c>
      <c r="DA44" s="172">
        <v>10</v>
      </c>
      <c r="DB44" s="32" t="str">
        <f t="shared" ca="1" si="87"/>
        <v xml:space="preserve"> </v>
      </c>
      <c r="DD44" s="172">
        <f t="shared" ca="1" si="19"/>
        <v>1</v>
      </c>
      <c r="DE44" s="172">
        <v>42</v>
      </c>
      <c r="DL44" s="208">
        <f t="shared" si="21"/>
        <v>0</v>
      </c>
      <c r="DM44" s="208">
        <f t="shared" si="22"/>
        <v>1</v>
      </c>
      <c r="DN44" s="208">
        <f t="shared" si="23"/>
        <v>1</v>
      </c>
      <c r="DO44" s="208">
        <f t="shared" si="24"/>
        <v>1</v>
      </c>
      <c r="DP44" s="208">
        <f t="shared" si="25"/>
        <v>1</v>
      </c>
      <c r="DQ44" s="208">
        <f t="shared" si="26"/>
        <v>1</v>
      </c>
      <c r="DR44" s="208">
        <f t="shared" si="27"/>
        <v>1</v>
      </c>
      <c r="DS44" s="208">
        <f t="shared" si="28"/>
        <v>1</v>
      </c>
      <c r="DT44" s="208">
        <f t="shared" si="29"/>
        <v>1</v>
      </c>
      <c r="DU44" s="208">
        <f t="shared" si="30"/>
        <v>1</v>
      </c>
      <c r="DV44" s="208">
        <f t="shared" ref="DV44:EF44" si="97">IF(OR($CX43=0,ISERROR(SEARCH(DV$1,$CX43))),DV43,DV43+1)</f>
        <v>1</v>
      </c>
      <c r="DW44" s="208">
        <f t="shared" si="97"/>
        <v>1</v>
      </c>
      <c r="DX44" s="208">
        <f t="shared" si="97"/>
        <v>1</v>
      </c>
      <c r="DY44" s="208">
        <f t="shared" si="97"/>
        <v>1</v>
      </c>
      <c r="DZ44" s="208">
        <f t="shared" si="97"/>
        <v>1</v>
      </c>
      <c r="EA44" s="208">
        <f t="shared" si="97"/>
        <v>1</v>
      </c>
      <c r="EB44" s="208">
        <f t="shared" si="97"/>
        <v>1</v>
      </c>
      <c r="EC44" s="208">
        <f t="shared" si="97"/>
        <v>1</v>
      </c>
      <c r="ED44" s="208">
        <f t="shared" si="97"/>
        <v>1</v>
      </c>
      <c r="EE44" s="208">
        <f t="shared" si="97"/>
        <v>1</v>
      </c>
      <c r="EF44" s="208">
        <f t="shared" si="97"/>
        <v>1</v>
      </c>
      <c r="EG44" s="208">
        <f t="shared" si="32"/>
        <v>0</v>
      </c>
    </row>
    <row r="45" spans="20:137" x14ac:dyDescent="0.25">
      <c r="T45" s="5"/>
      <c r="U45" s="13"/>
      <c r="V45" s="5"/>
      <c r="W45" s="5" t="str">
        <f t="shared" ca="1" si="2"/>
        <v/>
      </c>
      <c r="X45" s="5"/>
      <c r="Y45" s="5"/>
      <c r="Z45" s="5"/>
      <c r="CB45" s="208">
        <f t="shared" si="35"/>
        <v>1</v>
      </c>
      <c r="CC45" s="208">
        <f t="shared" si="36"/>
        <v>1</v>
      </c>
      <c r="CD45" s="208">
        <f t="shared" si="37"/>
        <v>1</v>
      </c>
      <c r="CE45" s="208">
        <f t="shared" si="38"/>
        <v>1</v>
      </c>
      <c r="CF45" s="208">
        <f t="shared" si="39"/>
        <v>1</v>
      </c>
      <c r="CG45" s="208">
        <f t="shared" si="40"/>
        <v>1</v>
      </c>
      <c r="CH45" s="208">
        <f t="shared" si="41"/>
        <v>1</v>
      </c>
      <c r="CI45" s="208">
        <f t="shared" si="42"/>
        <v>1</v>
      </c>
      <c r="CJ45" s="208">
        <f t="shared" si="43"/>
        <v>1</v>
      </c>
      <c r="CK45" s="208">
        <f t="shared" si="44"/>
        <v>1</v>
      </c>
      <c r="CL45" s="208">
        <f t="shared" si="45"/>
        <v>1</v>
      </c>
      <c r="CM45" s="208">
        <f t="shared" si="46"/>
        <v>1</v>
      </c>
      <c r="CN45" s="208">
        <f t="shared" si="47"/>
        <v>1</v>
      </c>
      <c r="CO45" s="208">
        <f t="shared" si="48"/>
        <v>1</v>
      </c>
      <c r="CP45" s="208">
        <f t="shared" si="49"/>
        <v>1</v>
      </c>
      <c r="CQ45" s="208">
        <f t="shared" si="50"/>
        <v>1</v>
      </c>
      <c r="CR45" s="208">
        <f t="shared" si="51"/>
        <v>1</v>
      </c>
      <c r="CS45" s="208">
        <f t="shared" si="52"/>
        <v>1</v>
      </c>
      <c r="CT45" s="208">
        <f t="shared" si="53"/>
        <v>1</v>
      </c>
      <c r="CU45" s="208">
        <f t="shared" si="54"/>
        <v>1</v>
      </c>
      <c r="DA45" s="172">
        <v>11</v>
      </c>
      <c r="DB45" s="32" t="str">
        <f t="shared" ca="1" si="87"/>
        <v xml:space="preserve"> </v>
      </c>
      <c r="DD45" s="172">
        <f t="shared" ca="1" si="19"/>
        <v>1</v>
      </c>
      <c r="DE45" s="172">
        <v>43</v>
      </c>
      <c r="DL45" s="208">
        <f t="shared" si="21"/>
        <v>0</v>
      </c>
      <c r="DM45" s="208">
        <f t="shared" si="22"/>
        <v>1</v>
      </c>
      <c r="DN45" s="208">
        <f t="shared" si="23"/>
        <v>1</v>
      </c>
      <c r="DO45" s="208">
        <f t="shared" si="24"/>
        <v>1</v>
      </c>
      <c r="DP45" s="208">
        <f t="shared" si="25"/>
        <v>1</v>
      </c>
      <c r="DQ45" s="208">
        <f t="shared" si="26"/>
        <v>1</v>
      </c>
      <c r="DR45" s="208">
        <f t="shared" si="27"/>
        <v>1</v>
      </c>
      <c r="DS45" s="208">
        <f t="shared" si="28"/>
        <v>1</v>
      </c>
      <c r="DT45" s="208">
        <f t="shared" si="29"/>
        <v>1</v>
      </c>
      <c r="DU45" s="208">
        <f t="shared" si="30"/>
        <v>1</v>
      </c>
      <c r="DV45" s="208">
        <f t="shared" ref="DV45:EF45" si="98">IF(OR($CX44=0,ISERROR(SEARCH(DV$1,$CX44))),DV44,DV44+1)</f>
        <v>1</v>
      </c>
      <c r="DW45" s="208">
        <f t="shared" si="98"/>
        <v>1</v>
      </c>
      <c r="DX45" s="208">
        <f t="shared" si="98"/>
        <v>1</v>
      </c>
      <c r="DY45" s="208">
        <f t="shared" si="98"/>
        <v>1</v>
      </c>
      <c r="DZ45" s="208">
        <f t="shared" si="98"/>
        <v>1</v>
      </c>
      <c r="EA45" s="208">
        <f t="shared" si="98"/>
        <v>1</v>
      </c>
      <c r="EB45" s="208">
        <f t="shared" si="98"/>
        <v>1</v>
      </c>
      <c r="EC45" s="208">
        <f t="shared" si="98"/>
        <v>1</v>
      </c>
      <c r="ED45" s="208">
        <f t="shared" si="98"/>
        <v>1</v>
      </c>
      <c r="EE45" s="208">
        <f t="shared" si="98"/>
        <v>1</v>
      </c>
      <c r="EF45" s="208">
        <f t="shared" si="98"/>
        <v>1</v>
      </c>
      <c r="EG45" s="208">
        <f t="shared" si="32"/>
        <v>0</v>
      </c>
    </row>
    <row r="46" spans="20:137" x14ac:dyDescent="0.25">
      <c r="T46" s="5"/>
      <c r="U46" s="13"/>
      <c r="V46" s="5"/>
      <c r="W46" s="5" t="str">
        <f t="shared" ca="1" si="2"/>
        <v/>
      </c>
      <c r="X46" s="5"/>
      <c r="Y46" s="5"/>
      <c r="Z46" s="5"/>
      <c r="CB46" s="208">
        <f t="shared" si="35"/>
        <v>1</v>
      </c>
      <c r="CC46" s="208">
        <f t="shared" si="36"/>
        <v>1</v>
      </c>
      <c r="CD46" s="208">
        <f t="shared" si="37"/>
        <v>1</v>
      </c>
      <c r="CE46" s="208">
        <f t="shared" si="38"/>
        <v>1</v>
      </c>
      <c r="CF46" s="208">
        <f t="shared" si="39"/>
        <v>1</v>
      </c>
      <c r="CG46" s="208">
        <f t="shared" si="40"/>
        <v>1</v>
      </c>
      <c r="CH46" s="208">
        <f t="shared" si="41"/>
        <v>1</v>
      </c>
      <c r="CI46" s="208">
        <f t="shared" si="42"/>
        <v>1</v>
      </c>
      <c r="CJ46" s="208">
        <f t="shared" si="43"/>
        <v>1</v>
      </c>
      <c r="CK46" s="208">
        <f t="shared" si="44"/>
        <v>1</v>
      </c>
      <c r="CL46" s="208">
        <f t="shared" si="45"/>
        <v>1</v>
      </c>
      <c r="CM46" s="208">
        <f t="shared" si="46"/>
        <v>1</v>
      </c>
      <c r="CN46" s="208">
        <f t="shared" si="47"/>
        <v>1</v>
      </c>
      <c r="CO46" s="208">
        <f t="shared" si="48"/>
        <v>1</v>
      </c>
      <c r="CP46" s="208">
        <f t="shared" si="49"/>
        <v>1</v>
      </c>
      <c r="CQ46" s="208">
        <f t="shared" si="50"/>
        <v>1</v>
      </c>
      <c r="CR46" s="208">
        <f t="shared" si="51"/>
        <v>1</v>
      </c>
      <c r="CS46" s="208">
        <f t="shared" si="52"/>
        <v>1</v>
      </c>
      <c r="CT46" s="208">
        <f t="shared" si="53"/>
        <v>1</v>
      </c>
      <c r="CU46" s="208">
        <f t="shared" si="54"/>
        <v>1</v>
      </c>
      <c r="DA46" s="172">
        <v>12</v>
      </c>
      <c r="DB46" s="32" t="str">
        <f t="shared" ca="1" si="87"/>
        <v xml:space="preserve"> </v>
      </c>
      <c r="DD46" s="172">
        <f t="shared" ca="1" si="19"/>
        <v>1</v>
      </c>
      <c r="DE46" s="172">
        <v>44</v>
      </c>
      <c r="DL46" s="208">
        <f t="shared" si="21"/>
        <v>0</v>
      </c>
      <c r="DM46" s="208">
        <f t="shared" si="22"/>
        <v>1</v>
      </c>
      <c r="DN46" s="208">
        <f t="shared" si="23"/>
        <v>1</v>
      </c>
      <c r="DO46" s="208">
        <f t="shared" si="24"/>
        <v>1</v>
      </c>
      <c r="DP46" s="208">
        <f t="shared" si="25"/>
        <v>1</v>
      </c>
      <c r="DQ46" s="208">
        <f t="shared" si="26"/>
        <v>1</v>
      </c>
      <c r="DR46" s="208">
        <f t="shared" si="27"/>
        <v>1</v>
      </c>
      <c r="DS46" s="208">
        <f t="shared" si="28"/>
        <v>1</v>
      </c>
      <c r="DT46" s="208">
        <f t="shared" si="29"/>
        <v>1</v>
      </c>
      <c r="DU46" s="208">
        <f t="shared" si="30"/>
        <v>1</v>
      </c>
      <c r="DV46" s="208">
        <f t="shared" ref="DV46:EF46" si="99">IF(OR($CX45=0,ISERROR(SEARCH(DV$1,$CX45))),DV45,DV45+1)</f>
        <v>1</v>
      </c>
      <c r="DW46" s="208">
        <f t="shared" si="99"/>
        <v>1</v>
      </c>
      <c r="DX46" s="208">
        <f t="shared" si="99"/>
        <v>1</v>
      </c>
      <c r="DY46" s="208">
        <f t="shared" si="99"/>
        <v>1</v>
      </c>
      <c r="DZ46" s="208">
        <f t="shared" si="99"/>
        <v>1</v>
      </c>
      <c r="EA46" s="208">
        <f t="shared" si="99"/>
        <v>1</v>
      </c>
      <c r="EB46" s="208">
        <f t="shared" si="99"/>
        <v>1</v>
      </c>
      <c r="EC46" s="208">
        <f t="shared" si="99"/>
        <v>1</v>
      </c>
      <c r="ED46" s="208">
        <f t="shared" si="99"/>
        <v>1</v>
      </c>
      <c r="EE46" s="208">
        <f t="shared" si="99"/>
        <v>1</v>
      </c>
      <c r="EF46" s="208">
        <f t="shared" si="99"/>
        <v>1</v>
      </c>
      <c r="EG46" s="208">
        <f t="shared" si="32"/>
        <v>0</v>
      </c>
    </row>
    <row r="47" spans="20:137" x14ac:dyDescent="0.25">
      <c r="T47" s="5"/>
      <c r="U47" s="13"/>
      <c r="V47" s="5"/>
      <c r="W47" s="5" t="str">
        <f t="shared" ca="1" si="2"/>
        <v/>
      </c>
      <c r="X47" s="5"/>
      <c r="Y47" s="5"/>
      <c r="Z47" s="5"/>
      <c r="CB47" s="208">
        <f t="shared" si="35"/>
        <v>1</v>
      </c>
      <c r="CC47" s="208">
        <f t="shared" si="36"/>
        <v>1</v>
      </c>
      <c r="CD47" s="208">
        <f t="shared" si="37"/>
        <v>1</v>
      </c>
      <c r="CE47" s="208">
        <f t="shared" si="38"/>
        <v>1</v>
      </c>
      <c r="CF47" s="208">
        <f t="shared" si="39"/>
        <v>1</v>
      </c>
      <c r="CG47" s="208">
        <f t="shared" si="40"/>
        <v>1</v>
      </c>
      <c r="CH47" s="208">
        <f t="shared" si="41"/>
        <v>1</v>
      </c>
      <c r="CI47" s="208">
        <f t="shared" si="42"/>
        <v>1</v>
      </c>
      <c r="CJ47" s="208">
        <f t="shared" si="43"/>
        <v>1</v>
      </c>
      <c r="CK47" s="208">
        <f t="shared" si="44"/>
        <v>1</v>
      </c>
      <c r="CL47" s="208">
        <f t="shared" si="45"/>
        <v>1</v>
      </c>
      <c r="CM47" s="208">
        <f t="shared" si="46"/>
        <v>1</v>
      </c>
      <c r="CN47" s="208">
        <f t="shared" si="47"/>
        <v>1</v>
      </c>
      <c r="CO47" s="208">
        <f t="shared" si="48"/>
        <v>1</v>
      </c>
      <c r="CP47" s="208">
        <f t="shared" si="49"/>
        <v>1</v>
      </c>
      <c r="CQ47" s="208">
        <f t="shared" si="50"/>
        <v>1</v>
      </c>
      <c r="CR47" s="208">
        <f t="shared" si="51"/>
        <v>1</v>
      </c>
      <c r="CS47" s="208">
        <f t="shared" si="52"/>
        <v>1</v>
      </c>
      <c r="CT47" s="208">
        <f t="shared" si="53"/>
        <v>1</v>
      </c>
      <c r="CU47" s="208">
        <f t="shared" si="54"/>
        <v>1</v>
      </c>
      <c r="DB47" s="196" t="str">
        <f ca="1">IF(DB34="","","----")</f>
        <v/>
      </c>
      <c r="DD47" s="172">
        <f t="shared" ca="1" si="19"/>
        <v>1</v>
      </c>
      <c r="DE47" s="172">
        <v>45</v>
      </c>
      <c r="DL47" s="208">
        <f t="shared" si="21"/>
        <v>0</v>
      </c>
      <c r="DM47" s="208">
        <f t="shared" si="22"/>
        <v>1</v>
      </c>
      <c r="DN47" s="208">
        <f t="shared" si="23"/>
        <v>1</v>
      </c>
      <c r="DO47" s="208">
        <f t="shared" si="24"/>
        <v>1</v>
      </c>
      <c r="DP47" s="208">
        <f t="shared" si="25"/>
        <v>1</v>
      </c>
      <c r="DQ47" s="208">
        <f t="shared" si="26"/>
        <v>1</v>
      </c>
      <c r="DR47" s="208">
        <f t="shared" si="27"/>
        <v>1</v>
      </c>
      <c r="DS47" s="208">
        <f t="shared" si="28"/>
        <v>1</v>
      </c>
      <c r="DT47" s="208">
        <f t="shared" si="29"/>
        <v>1</v>
      </c>
      <c r="DU47" s="208">
        <f t="shared" si="30"/>
        <v>1</v>
      </c>
      <c r="DV47" s="208">
        <f t="shared" ref="DV47:EF47" si="100">IF(OR($CX46=0,ISERROR(SEARCH(DV$1,$CX46))),DV46,DV46+1)</f>
        <v>1</v>
      </c>
      <c r="DW47" s="208">
        <f t="shared" si="100"/>
        <v>1</v>
      </c>
      <c r="DX47" s="208">
        <f t="shared" si="100"/>
        <v>1</v>
      </c>
      <c r="DY47" s="208">
        <f t="shared" si="100"/>
        <v>1</v>
      </c>
      <c r="DZ47" s="208">
        <f t="shared" si="100"/>
        <v>1</v>
      </c>
      <c r="EA47" s="208">
        <f t="shared" si="100"/>
        <v>1</v>
      </c>
      <c r="EB47" s="208">
        <f t="shared" si="100"/>
        <v>1</v>
      </c>
      <c r="EC47" s="208">
        <f t="shared" si="100"/>
        <v>1</v>
      </c>
      <c r="ED47" s="208">
        <f t="shared" si="100"/>
        <v>1</v>
      </c>
      <c r="EE47" s="208">
        <f t="shared" si="100"/>
        <v>1</v>
      </c>
      <c r="EF47" s="208">
        <f t="shared" si="100"/>
        <v>1</v>
      </c>
      <c r="EG47" s="208">
        <f t="shared" si="32"/>
        <v>0</v>
      </c>
    </row>
    <row r="48" spans="20:137" x14ac:dyDescent="0.25">
      <c r="T48" s="5"/>
      <c r="U48" s="13"/>
      <c r="V48" s="5"/>
      <c r="W48" s="5" t="str">
        <f t="shared" ca="1" si="2"/>
        <v/>
      </c>
      <c r="X48" s="5"/>
      <c r="Y48" s="5"/>
      <c r="Z48" s="5"/>
      <c r="CB48" s="208">
        <f t="shared" si="35"/>
        <v>1</v>
      </c>
      <c r="CC48" s="208">
        <f t="shared" si="36"/>
        <v>1</v>
      </c>
      <c r="CD48" s="208">
        <f t="shared" si="37"/>
        <v>1</v>
      </c>
      <c r="CE48" s="208">
        <f t="shared" si="38"/>
        <v>1</v>
      </c>
      <c r="CF48" s="208">
        <f t="shared" si="39"/>
        <v>1</v>
      </c>
      <c r="CG48" s="208">
        <f t="shared" si="40"/>
        <v>1</v>
      </c>
      <c r="CH48" s="208">
        <f t="shared" si="41"/>
        <v>1</v>
      </c>
      <c r="CI48" s="208">
        <f t="shared" si="42"/>
        <v>1</v>
      </c>
      <c r="CJ48" s="208">
        <f t="shared" si="43"/>
        <v>1</v>
      </c>
      <c r="CK48" s="208">
        <f t="shared" si="44"/>
        <v>1</v>
      </c>
      <c r="CL48" s="208">
        <f t="shared" si="45"/>
        <v>1</v>
      </c>
      <c r="CM48" s="208">
        <f t="shared" si="46"/>
        <v>1</v>
      </c>
      <c r="CN48" s="208">
        <f t="shared" si="47"/>
        <v>1</v>
      </c>
      <c r="CO48" s="208">
        <f t="shared" si="48"/>
        <v>1</v>
      </c>
      <c r="CP48" s="208">
        <f t="shared" si="49"/>
        <v>1</v>
      </c>
      <c r="CQ48" s="208">
        <f t="shared" si="50"/>
        <v>1</v>
      </c>
      <c r="CR48" s="208">
        <f t="shared" si="51"/>
        <v>1</v>
      </c>
      <c r="CS48" s="208">
        <f t="shared" si="52"/>
        <v>1</v>
      </c>
      <c r="CT48" s="208">
        <f t="shared" si="53"/>
        <v>1</v>
      </c>
      <c r="CU48" s="208">
        <f t="shared" si="54"/>
        <v>1</v>
      </c>
      <c r="DA48" s="172"/>
      <c r="DB48" s="32" t="str">
        <f ca="1">IF(DB49="","",CONCATENATE("Warband ",CZ49," ",DG48))</f>
        <v/>
      </c>
      <c r="DD48" s="172">
        <f t="shared" ca="1" si="19"/>
        <v>1</v>
      </c>
      <c r="DE48" s="172">
        <v>46</v>
      </c>
      <c r="DG48" s="49" t="str">
        <f>CONCATENATE("   ",DH48,"/",DI48,IF(DH48&gt;DI48," !",""))</f>
        <v xml:space="preserve">   0/12</v>
      </c>
      <c r="DH48" s="172">
        <f t="shared" ref="DH48" si="101">INDEX($CB$1:$CU$1,CZ49)+DJ48</f>
        <v>0</v>
      </c>
      <c r="DI48" s="172">
        <f>12</f>
        <v>12</v>
      </c>
      <c r="DL48" s="208">
        <f t="shared" si="21"/>
        <v>0</v>
      </c>
      <c r="DM48" s="208">
        <f t="shared" si="22"/>
        <v>1</v>
      </c>
      <c r="DN48" s="208">
        <f t="shared" si="23"/>
        <v>1</v>
      </c>
      <c r="DO48" s="208">
        <f t="shared" si="24"/>
        <v>1</v>
      </c>
      <c r="DP48" s="208">
        <f t="shared" si="25"/>
        <v>1</v>
      </c>
      <c r="DQ48" s="208">
        <f t="shared" si="26"/>
        <v>1</v>
      </c>
      <c r="DR48" s="208">
        <f t="shared" si="27"/>
        <v>1</v>
      </c>
      <c r="DS48" s="208">
        <f t="shared" si="28"/>
        <v>1</v>
      </c>
      <c r="DT48" s="208">
        <f t="shared" si="29"/>
        <v>1</v>
      </c>
      <c r="DU48" s="208">
        <f t="shared" si="30"/>
        <v>1</v>
      </c>
      <c r="DV48" s="208">
        <f t="shared" ref="DV48:EF48" si="102">IF(OR($CX47=0,ISERROR(SEARCH(DV$1,$CX47))),DV47,DV47+1)</f>
        <v>1</v>
      </c>
      <c r="DW48" s="208">
        <f t="shared" si="102"/>
        <v>1</v>
      </c>
      <c r="DX48" s="208">
        <f t="shared" si="102"/>
        <v>1</v>
      </c>
      <c r="DY48" s="208">
        <f t="shared" si="102"/>
        <v>1</v>
      </c>
      <c r="DZ48" s="208">
        <f t="shared" si="102"/>
        <v>1</v>
      </c>
      <c r="EA48" s="208">
        <f t="shared" si="102"/>
        <v>1</v>
      </c>
      <c r="EB48" s="208">
        <f t="shared" si="102"/>
        <v>1</v>
      </c>
      <c r="EC48" s="208">
        <f t="shared" si="102"/>
        <v>1</v>
      </c>
      <c r="ED48" s="208">
        <f t="shared" si="102"/>
        <v>1</v>
      </c>
      <c r="EE48" s="208">
        <f t="shared" si="102"/>
        <v>1</v>
      </c>
      <c r="EF48" s="208">
        <f t="shared" si="102"/>
        <v>1</v>
      </c>
      <c r="EG48" s="208">
        <f t="shared" si="32"/>
        <v>0</v>
      </c>
    </row>
    <row r="49" spans="20:137" x14ac:dyDescent="0.25">
      <c r="T49" s="5"/>
      <c r="U49" s="13"/>
      <c r="V49" s="5"/>
      <c r="W49" s="5" t="str">
        <f t="shared" ca="1" si="2"/>
        <v/>
      </c>
      <c r="X49" s="5"/>
      <c r="Y49" s="5"/>
      <c r="Z49" s="5"/>
      <c r="CB49" s="208">
        <f t="shared" si="35"/>
        <v>1</v>
      </c>
      <c r="CC49" s="208">
        <f t="shared" si="36"/>
        <v>1</v>
      </c>
      <c r="CD49" s="208">
        <f t="shared" si="37"/>
        <v>1</v>
      </c>
      <c r="CE49" s="208">
        <f t="shared" si="38"/>
        <v>1</v>
      </c>
      <c r="CF49" s="208">
        <f t="shared" si="39"/>
        <v>1</v>
      </c>
      <c r="CG49" s="208">
        <f t="shared" si="40"/>
        <v>1</v>
      </c>
      <c r="CH49" s="208">
        <f t="shared" si="41"/>
        <v>1</v>
      </c>
      <c r="CI49" s="208">
        <f t="shared" si="42"/>
        <v>1</v>
      </c>
      <c r="CJ49" s="208">
        <f t="shared" si="43"/>
        <v>1</v>
      </c>
      <c r="CK49" s="208">
        <f t="shared" si="44"/>
        <v>1</v>
      </c>
      <c r="CL49" s="208">
        <f t="shared" si="45"/>
        <v>1</v>
      </c>
      <c r="CM49" s="208">
        <f t="shared" si="46"/>
        <v>1</v>
      </c>
      <c r="CN49" s="208">
        <f t="shared" si="47"/>
        <v>1</v>
      </c>
      <c r="CO49" s="208">
        <f t="shared" si="48"/>
        <v>1</v>
      </c>
      <c r="CP49" s="208">
        <f t="shared" si="49"/>
        <v>1</v>
      </c>
      <c r="CQ49" s="208">
        <f t="shared" si="50"/>
        <v>1</v>
      </c>
      <c r="CR49" s="208">
        <f t="shared" si="51"/>
        <v>1</v>
      </c>
      <c r="CS49" s="208">
        <f t="shared" si="52"/>
        <v>1</v>
      </c>
      <c r="CT49" s="208">
        <f t="shared" si="53"/>
        <v>1</v>
      </c>
      <c r="CU49" s="208">
        <f t="shared" si="54"/>
        <v>1</v>
      </c>
      <c r="CZ49" s="172">
        <v>4</v>
      </c>
      <c r="DA49" s="172" t="s">
        <v>278</v>
      </c>
      <c r="DB49" s="32" t="str">
        <f ca="1">T(LOOKUP(CZ49,$DM$1:$EF$1,$DM$2:$EF$2))</f>
        <v/>
      </c>
      <c r="DD49" s="172">
        <f t="shared" ca="1" si="19"/>
        <v>1</v>
      </c>
      <c r="DE49" s="172">
        <v>47</v>
      </c>
      <c r="DL49" s="208">
        <f t="shared" si="21"/>
        <v>0</v>
      </c>
      <c r="DM49" s="208">
        <f t="shared" si="22"/>
        <v>1</v>
      </c>
      <c r="DN49" s="208">
        <f t="shared" si="23"/>
        <v>1</v>
      </c>
      <c r="DO49" s="208">
        <f t="shared" si="24"/>
        <v>1</v>
      </c>
      <c r="DP49" s="208">
        <f t="shared" si="25"/>
        <v>1</v>
      </c>
      <c r="DQ49" s="208">
        <f t="shared" si="26"/>
        <v>1</v>
      </c>
      <c r="DR49" s="208">
        <f t="shared" si="27"/>
        <v>1</v>
      </c>
      <c r="DS49" s="208">
        <f t="shared" si="28"/>
        <v>1</v>
      </c>
      <c r="DT49" s="208">
        <f t="shared" si="29"/>
        <v>1</v>
      </c>
      <c r="DU49" s="208">
        <f t="shared" si="30"/>
        <v>1</v>
      </c>
      <c r="DV49" s="208">
        <f t="shared" ref="DV49:EF49" si="103">IF(OR($CX48=0,ISERROR(SEARCH(DV$1,$CX48))),DV48,DV48+1)</f>
        <v>1</v>
      </c>
      <c r="DW49" s="208">
        <f t="shared" si="103"/>
        <v>1</v>
      </c>
      <c r="DX49" s="208">
        <f t="shared" si="103"/>
        <v>1</v>
      </c>
      <c r="DY49" s="208">
        <f t="shared" si="103"/>
        <v>1</v>
      </c>
      <c r="DZ49" s="208">
        <f t="shared" si="103"/>
        <v>1</v>
      </c>
      <c r="EA49" s="208">
        <f t="shared" si="103"/>
        <v>1</v>
      </c>
      <c r="EB49" s="208">
        <f t="shared" si="103"/>
        <v>1</v>
      </c>
      <c r="EC49" s="208">
        <f t="shared" si="103"/>
        <v>1</v>
      </c>
      <c r="ED49" s="208">
        <f t="shared" si="103"/>
        <v>1</v>
      </c>
      <c r="EE49" s="208">
        <f t="shared" si="103"/>
        <v>1</v>
      </c>
      <c r="EF49" s="208">
        <f t="shared" si="103"/>
        <v>1</v>
      </c>
      <c r="EG49" s="208">
        <f t="shared" si="32"/>
        <v>0</v>
      </c>
    </row>
    <row r="50" spans="20:137" x14ac:dyDescent="0.25">
      <c r="T50" s="5"/>
      <c r="U50" s="13"/>
      <c r="V50" s="5"/>
      <c r="W50" s="5" t="str">
        <f t="shared" ca="1" si="2"/>
        <v/>
      </c>
      <c r="X50" s="5"/>
      <c r="Y50" s="5"/>
      <c r="Z50" s="5"/>
      <c r="CB50" s="208">
        <f t="shared" si="35"/>
        <v>1</v>
      </c>
      <c r="CC50" s="208">
        <f t="shared" si="36"/>
        <v>1</v>
      </c>
      <c r="CD50" s="208">
        <f t="shared" si="37"/>
        <v>1</v>
      </c>
      <c r="CE50" s="208">
        <f t="shared" si="38"/>
        <v>1</v>
      </c>
      <c r="CF50" s="208">
        <f t="shared" si="39"/>
        <v>1</v>
      </c>
      <c r="CG50" s="208">
        <f t="shared" si="40"/>
        <v>1</v>
      </c>
      <c r="CH50" s="208">
        <f t="shared" si="41"/>
        <v>1</v>
      </c>
      <c r="CI50" s="208">
        <f t="shared" si="42"/>
        <v>1</v>
      </c>
      <c r="CJ50" s="208">
        <f t="shared" si="43"/>
        <v>1</v>
      </c>
      <c r="CK50" s="208">
        <f t="shared" si="44"/>
        <v>1</v>
      </c>
      <c r="CL50" s="208">
        <f t="shared" si="45"/>
        <v>1</v>
      </c>
      <c r="CM50" s="208">
        <f t="shared" si="46"/>
        <v>1</v>
      </c>
      <c r="CN50" s="208">
        <f t="shared" si="47"/>
        <v>1</v>
      </c>
      <c r="CO50" s="208">
        <f t="shared" si="48"/>
        <v>1</v>
      </c>
      <c r="CP50" s="208">
        <f t="shared" si="49"/>
        <v>1</v>
      </c>
      <c r="CQ50" s="208">
        <f t="shared" si="50"/>
        <v>1</v>
      </c>
      <c r="CR50" s="208">
        <f t="shared" si="51"/>
        <v>1</v>
      </c>
      <c r="CS50" s="208">
        <f t="shared" si="52"/>
        <v>1</v>
      </c>
      <c r="CT50" s="208">
        <f t="shared" si="53"/>
        <v>1</v>
      </c>
      <c r="CU50" s="208">
        <f t="shared" si="54"/>
        <v>1</v>
      </c>
      <c r="DA50" s="172">
        <v>1</v>
      </c>
      <c r="DB50" s="32" t="str">
        <f t="shared" ref="DB50:DB61" ca="1" si="104">T(CONCATENATE(LOOKUP(DA50,CE$3:CE$80,AT$3:AT$74)," ",LOOKUP(DA50,CE$3:CE$80,$CA$3:$CA$74)))</f>
        <v xml:space="preserve"> </v>
      </c>
      <c r="DD50" s="172">
        <f t="shared" ca="1" si="19"/>
        <v>1</v>
      </c>
      <c r="DE50" s="172">
        <v>48</v>
      </c>
      <c r="DL50" s="208">
        <f t="shared" si="21"/>
        <v>0</v>
      </c>
      <c r="DM50" s="208">
        <f t="shared" si="22"/>
        <v>1</v>
      </c>
      <c r="DN50" s="208">
        <f t="shared" si="23"/>
        <v>1</v>
      </c>
      <c r="DO50" s="208">
        <f t="shared" si="24"/>
        <v>1</v>
      </c>
      <c r="DP50" s="208">
        <f t="shared" si="25"/>
        <v>1</v>
      </c>
      <c r="DQ50" s="208">
        <f t="shared" si="26"/>
        <v>1</v>
      </c>
      <c r="DR50" s="208">
        <f t="shared" si="27"/>
        <v>1</v>
      </c>
      <c r="DS50" s="208">
        <f t="shared" si="28"/>
        <v>1</v>
      </c>
      <c r="DT50" s="208">
        <f t="shared" si="29"/>
        <v>1</v>
      </c>
      <c r="DU50" s="208">
        <f t="shared" si="30"/>
        <v>1</v>
      </c>
      <c r="DV50" s="208">
        <f t="shared" ref="DV50:EF50" si="105">IF(OR($CX49=0,ISERROR(SEARCH(DV$1,$CX49))),DV49,DV49+1)</f>
        <v>1</v>
      </c>
      <c r="DW50" s="208">
        <f t="shared" si="105"/>
        <v>1</v>
      </c>
      <c r="DX50" s="208">
        <f t="shared" si="105"/>
        <v>1</v>
      </c>
      <c r="DY50" s="208">
        <f t="shared" si="105"/>
        <v>1</v>
      </c>
      <c r="DZ50" s="208">
        <f t="shared" si="105"/>
        <v>1</v>
      </c>
      <c r="EA50" s="208">
        <f t="shared" si="105"/>
        <v>1</v>
      </c>
      <c r="EB50" s="208">
        <f t="shared" si="105"/>
        <v>1</v>
      </c>
      <c r="EC50" s="208">
        <f t="shared" si="105"/>
        <v>1</v>
      </c>
      <c r="ED50" s="208">
        <f t="shared" si="105"/>
        <v>1</v>
      </c>
      <c r="EE50" s="208">
        <f t="shared" si="105"/>
        <v>1</v>
      </c>
      <c r="EF50" s="208">
        <f t="shared" si="105"/>
        <v>1</v>
      </c>
      <c r="EG50" s="208">
        <f t="shared" si="32"/>
        <v>0</v>
      </c>
    </row>
    <row r="51" spans="20:137" x14ac:dyDescent="0.25">
      <c r="T51" s="5"/>
      <c r="U51" s="13"/>
      <c r="V51" s="5"/>
      <c r="W51" s="5" t="str">
        <f t="shared" ca="1" si="2"/>
        <v/>
      </c>
      <c r="X51" s="5"/>
      <c r="Y51" s="5"/>
      <c r="Z51" s="5"/>
      <c r="CB51" s="208">
        <f t="shared" si="35"/>
        <v>1</v>
      </c>
      <c r="CC51" s="208">
        <f t="shared" si="36"/>
        <v>1</v>
      </c>
      <c r="CD51" s="208">
        <f t="shared" si="37"/>
        <v>1</v>
      </c>
      <c r="CE51" s="208">
        <f t="shared" si="38"/>
        <v>1</v>
      </c>
      <c r="CF51" s="208">
        <f t="shared" si="39"/>
        <v>1</v>
      </c>
      <c r="CG51" s="208">
        <f t="shared" si="40"/>
        <v>1</v>
      </c>
      <c r="CH51" s="208">
        <f t="shared" si="41"/>
        <v>1</v>
      </c>
      <c r="CI51" s="208">
        <f t="shared" si="42"/>
        <v>1</v>
      </c>
      <c r="CJ51" s="208">
        <f t="shared" si="43"/>
        <v>1</v>
      </c>
      <c r="CK51" s="208">
        <f t="shared" si="44"/>
        <v>1</v>
      </c>
      <c r="CL51" s="208">
        <f t="shared" si="45"/>
        <v>1</v>
      </c>
      <c r="CM51" s="208">
        <f t="shared" si="46"/>
        <v>1</v>
      </c>
      <c r="CN51" s="208">
        <f t="shared" si="47"/>
        <v>1</v>
      </c>
      <c r="CO51" s="208">
        <f t="shared" si="48"/>
        <v>1</v>
      </c>
      <c r="CP51" s="208">
        <f t="shared" si="49"/>
        <v>1</v>
      </c>
      <c r="CQ51" s="208">
        <f t="shared" si="50"/>
        <v>1</v>
      </c>
      <c r="CR51" s="208">
        <f t="shared" si="51"/>
        <v>1</v>
      </c>
      <c r="CS51" s="208">
        <f t="shared" si="52"/>
        <v>1</v>
      </c>
      <c r="CT51" s="208">
        <f t="shared" si="53"/>
        <v>1</v>
      </c>
      <c r="CU51" s="208">
        <f t="shared" si="54"/>
        <v>1</v>
      </c>
      <c r="DA51" s="172">
        <v>2</v>
      </c>
      <c r="DB51" s="32" t="str">
        <f t="shared" ca="1" si="104"/>
        <v xml:space="preserve"> </v>
      </c>
      <c r="DD51" s="172">
        <f t="shared" ca="1" si="19"/>
        <v>1</v>
      </c>
      <c r="DE51" s="172">
        <v>49</v>
      </c>
      <c r="DL51" s="208">
        <f t="shared" si="21"/>
        <v>0</v>
      </c>
      <c r="DM51" s="208">
        <f t="shared" si="22"/>
        <v>1</v>
      </c>
      <c r="DN51" s="208">
        <f t="shared" si="23"/>
        <v>1</v>
      </c>
      <c r="DO51" s="208">
        <f t="shared" si="24"/>
        <v>1</v>
      </c>
      <c r="DP51" s="208">
        <f t="shared" si="25"/>
        <v>1</v>
      </c>
      <c r="DQ51" s="208">
        <f t="shared" si="26"/>
        <v>1</v>
      </c>
      <c r="DR51" s="208">
        <f t="shared" si="27"/>
        <v>1</v>
      </c>
      <c r="DS51" s="208">
        <f t="shared" si="28"/>
        <v>1</v>
      </c>
      <c r="DT51" s="208">
        <f t="shared" si="29"/>
        <v>1</v>
      </c>
      <c r="DU51" s="208">
        <f t="shared" si="30"/>
        <v>1</v>
      </c>
      <c r="DV51" s="208">
        <f t="shared" ref="DV51:EF51" si="106">IF(OR($CX50=0,ISERROR(SEARCH(DV$1,$CX50))),DV50,DV50+1)</f>
        <v>1</v>
      </c>
      <c r="DW51" s="208">
        <f t="shared" si="106"/>
        <v>1</v>
      </c>
      <c r="DX51" s="208">
        <f t="shared" si="106"/>
        <v>1</v>
      </c>
      <c r="DY51" s="208">
        <f t="shared" si="106"/>
        <v>1</v>
      </c>
      <c r="DZ51" s="208">
        <f t="shared" si="106"/>
        <v>1</v>
      </c>
      <c r="EA51" s="208">
        <f t="shared" si="106"/>
        <v>1</v>
      </c>
      <c r="EB51" s="208">
        <f t="shared" si="106"/>
        <v>1</v>
      </c>
      <c r="EC51" s="208">
        <f t="shared" si="106"/>
        <v>1</v>
      </c>
      <c r="ED51" s="208">
        <f t="shared" si="106"/>
        <v>1</v>
      </c>
      <c r="EE51" s="208">
        <f t="shared" si="106"/>
        <v>1</v>
      </c>
      <c r="EF51" s="208">
        <f t="shared" si="106"/>
        <v>1</v>
      </c>
      <c r="EG51" s="208">
        <f t="shared" si="32"/>
        <v>0</v>
      </c>
    </row>
    <row r="52" spans="20:137" x14ac:dyDescent="0.25">
      <c r="T52" s="5"/>
      <c r="U52" s="13"/>
      <c r="V52" s="5"/>
      <c r="W52" s="5" t="str">
        <f t="shared" ca="1" si="2"/>
        <v/>
      </c>
      <c r="X52" s="5"/>
      <c r="Y52" s="5"/>
      <c r="Z52" s="5"/>
      <c r="CB52" s="208">
        <f t="shared" si="35"/>
        <v>1</v>
      </c>
      <c r="CC52" s="208">
        <f t="shared" si="36"/>
        <v>1</v>
      </c>
      <c r="CD52" s="208">
        <f t="shared" si="37"/>
        <v>1</v>
      </c>
      <c r="CE52" s="208">
        <f t="shared" si="38"/>
        <v>1</v>
      </c>
      <c r="CF52" s="208">
        <f t="shared" si="39"/>
        <v>1</v>
      </c>
      <c r="CG52" s="208">
        <f t="shared" si="40"/>
        <v>1</v>
      </c>
      <c r="CH52" s="208">
        <f t="shared" si="41"/>
        <v>1</v>
      </c>
      <c r="CI52" s="208">
        <f t="shared" si="42"/>
        <v>1</v>
      </c>
      <c r="CJ52" s="208">
        <f t="shared" si="43"/>
        <v>1</v>
      </c>
      <c r="CK52" s="208">
        <f t="shared" si="44"/>
        <v>1</v>
      </c>
      <c r="CL52" s="208">
        <f t="shared" si="45"/>
        <v>1</v>
      </c>
      <c r="CM52" s="208">
        <f t="shared" si="46"/>
        <v>1</v>
      </c>
      <c r="CN52" s="208">
        <f t="shared" si="47"/>
        <v>1</v>
      </c>
      <c r="CO52" s="208">
        <f t="shared" si="48"/>
        <v>1</v>
      </c>
      <c r="CP52" s="208">
        <f t="shared" si="49"/>
        <v>1</v>
      </c>
      <c r="CQ52" s="208">
        <f t="shared" si="50"/>
        <v>1</v>
      </c>
      <c r="CR52" s="208">
        <f t="shared" si="51"/>
        <v>1</v>
      </c>
      <c r="CS52" s="208">
        <f t="shared" si="52"/>
        <v>1</v>
      </c>
      <c r="CT52" s="208">
        <f t="shared" si="53"/>
        <v>1</v>
      </c>
      <c r="CU52" s="208">
        <f t="shared" si="54"/>
        <v>1</v>
      </c>
      <c r="DA52" s="172">
        <v>3</v>
      </c>
      <c r="DB52" s="32" t="str">
        <f t="shared" ca="1" si="104"/>
        <v xml:space="preserve"> </v>
      </c>
      <c r="DD52" s="172">
        <f t="shared" ca="1" si="19"/>
        <v>1</v>
      </c>
      <c r="DE52" s="172">
        <v>50</v>
      </c>
      <c r="DL52" s="208">
        <f t="shared" si="21"/>
        <v>0</v>
      </c>
      <c r="DM52" s="208">
        <f t="shared" si="22"/>
        <v>1</v>
      </c>
      <c r="DN52" s="208">
        <f t="shared" si="23"/>
        <v>1</v>
      </c>
      <c r="DO52" s="208">
        <f t="shared" si="24"/>
        <v>1</v>
      </c>
      <c r="DP52" s="208">
        <f t="shared" si="25"/>
        <v>1</v>
      </c>
      <c r="DQ52" s="208">
        <f t="shared" si="26"/>
        <v>1</v>
      </c>
      <c r="DR52" s="208">
        <f t="shared" si="27"/>
        <v>1</v>
      </c>
      <c r="DS52" s="208">
        <f t="shared" si="28"/>
        <v>1</v>
      </c>
      <c r="DT52" s="208">
        <f t="shared" si="29"/>
        <v>1</v>
      </c>
      <c r="DU52" s="208">
        <f t="shared" si="30"/>
        <v>1</v>
      </c>
      <c r="DV52" s="208">
        <f t="shared" ref="DV52:EF52" si="107">IF(OR($CX51=0,ISERROR(SEARCH(DV$1,$CX51))),DV51,DV51+1)</f>
        <v>1</v>
      </c>
      <c r="DW52" s="208">
        <f t="shared" si="107"/>
        <v>1</v>
      </c>
      <c r="DX52" s="208">
        <f t="shared" si="107"/>
        <v>1</v>
      </c>
      <c r="DY52" s="208">
        <f t="shared" si="107"/>
        <v>1</v>
      </c>
      <c r="DZ52" s="208">
        <f t="shared" si="107"/>
        <v>1</v>
      </c>
      <c r="EA52" s="208">
        <f t="shared" si="107"/>
        <v>1</v>
      </c>
      <c r="EB52" s="208">
        <f t="shared" si="107"/>
        <v>1</v>
      </c>
      <c r="EC52" s="208">
        <f t="shared" si="107"/>
        <v>1</v>
      </c>
      <c r="ED52" s="208">
        <f t="shared" si="107"/>
        <v>1</v>
      </c>
      <c r="EE52" s="208">
        <f t="shared" si="107"/>
        <v>1</v>
      </c>
      <c r="EF52" s="208">
        <f t="shared" si="107"/>
        <v>1</v>
      </c>
      <c r="EG52" s="208">
        <f t="shared" si="32"/>
        <v>0</v>
      </c>
    </row>
    <row r="53" spans="20:137" x14ac:dyDescent="0.25">
      <c r="T53" s="5"/>
      <c r="U53" s="13"/>
      <c r="V53" s="5"/>
      <c r="W53" s="5" t="str">
        <f t="shared" ca="1" si="2"/>
        <v/>
      </c>
      <c r="X53" s="5"/>
      <c r="Y53" s="5"/>
      <c r="Z53" s="5"/>
      <c r="CB53" s="208">
        <f t="shared" si="35"/>
        <v>1</v>
      </c>
      <c r="CC53" s="208">
        <f t="shared" si="36"/>
        <v>1</v>
      </c>
      <c r="CD53" s="208">
        <f t="shared" si="37"/>
        <v>1</v>
      </c>
      <c r="CE53" s="208">
        <f t="shared" si="38"/>
        <v>1</v>
      </c>
      <c r="CF53" s="208">
        <f t="shared" si="39"/>
        <v>1</v>
      </c>
      <c r="CG53" s="208">
        <f t="shared" si="40"/>
        <v>1</v>
      </c>
      <c r="CH53" s="208">
        <f t="shared" si="41"/>
        <v>1</v>
      </c>
      <c r="CI53" s="208">
        <f t="shared" si="42"/>
        <v>1</v>
      </c>
      <c r="CJ53" s="208">
        <f t="shared" si="43"/>
        <v>1</v>
      </c>
      <c r="CK53" s="208">
        <f t="shared" si="44"/>
        <v>1</v>
      </c>
      <c r="CL53" s="208">
        <f t="shared" si="45"/>
        <v>1</v>
      </c>
      <c r="CM53" s="208">
        <f t="shared" si="46"/>
        <v>1</v>
      </c>
      <c r="CN53" s="208">
        <f t="shared" si="47"/>
        <v>1</v>
      </c>
      <c r="CO53" s="208">
        <f t="shared" si="48"/>
        <v>1</v>
      </c>
      <c r="CP53" s="208">
        <f t="shared" si="49"/>
        <v>1</v>
      </c>
      <c r="CQ53" s="208">
        <f t="shared" si="50"/>
        <v>1</v>
      </c>
      <c r="CR53" s="208">
        <f t="shared" si="51"/>
        <v>1</v>
      </c>
      <c r="CS53" s="208">
        <f t="shared" si="52"/>
        <v>1</v>
      </c>
      <c r="CT53" s="208">
        <f t="shared" si="53"/>
        <v>1</v>
      </c>
      <c r="CU53" s="208">
        <f t="shared" si="54"/>
        <v>1</v>
      </c>
      <c r="DA53" s="172">
        <v>4</v>
      </c>
      <c r="DB53" s="32" t="str">
        <f t="shared" ca="1" si="104"/>
        <v xml:space="preserve"> </v>
      </c>
      <c r="DD53" s="172">
        <f t="shared" ca="1" si="19"/>
        <v>1</v>
      </c>
      <c r="DE53" s="172">
        <v>51</v>
      </c>
      <c r="DL53" s="208">
        <f t="shared" si="21"/>
        <v>0</v>
      </c>
      <c r="DM53" s="208">
        <f t="shared" si="22"/>
        <v>1</v>
      </c>
      <c r="DN53" s="208">
        <f t="shared" si="23"/>
        <v>1</v>
      </c>
      <c r="DO53" s="208">
        <f t="shared" si="24"/>
        <v>1</v>
      </c>
      <c r="DP53" s="208">
        <f t="shared" si="25"/>
        <v>1</v>
      </c>
      <c r="DQ53" s="208">
        <f t="shared" si="26"/>
        <v>1</v>
      </c>
      <c r="DR53" s="208">
        <f t="shared" si="27"/>
        <v>1</v>
      </c>
      <c r="DS53" s="208">
        <f t="shared" si="28"/>
        <v>1</v>
      </c>
      <c r="DT53" s="208">
        <f t="shared" si="29"/>
        <v>1</v>
      </c>
      <c r="DU53" s="208">
        <f t="shared" si="30"/>
        <v>1</v>
      </c>
      <c r="DV53" s="208">
        <f t="shared" ref="DV53:EF53" si="108">IF(OR($CX52=0,ISERROR(SEARCH(DV$1,$CX52))),DV52,DV52+1)</f>
        <v>1</v>
      </c>
      <c r="DW53" s="208">
        <f t="shared" si="108"/>
        <v>1</v>
      </c>
      <c r="DX53" s="208">
        <f t="shared" si="108"/>
        <v>1</v>
      </c>
      <c r="DY53" s="208">
        <f t="shared" si="108"/>
        <v>1</v>
      </c>
      <c r="DZ53" s="208">
        <f t="shared" si="108"/>
        <v>1</v>
      </c>
      <c r="EA53" s="208">
        <f t="shared" si="108"/>
        <v>1</v>
      </c>
      <c r="EB53" s="208">
        <f t="shared" si="108"/>
        <v>1</v>
      </c>
      <c r="EC53" s="208">
        <f t="shared" si="108"/>
        <v>1</v>
      </c>
      <c r="ED53" s="208">
        <f t="shared" si="108"/>
        <v>1</v>
      </c>
      <c r="EE53" s="208">
        <f t="shared" si="108"/>
        <v>1</v>
      </c>
      <c r="EF53" s="208">
        <f t="shared" si="108"/>
        <v>1</v>
      </c>
      <c r="EG53" s="208">
        <f t="shared" si="32"/>
        <v>0</v>
      </c>
    </row>
    <row r="54" spans="20:137" x14ac:dyDescent="0.25">
      <c r="T54" s="5"/>
      <c r="U54" s="13"/>
      <c r="V54" s="5"/>
      <c r="W54" s="5" t="str">
        <f t="shared" ca="1" si="2"/>
        <v/>
      </c>
      <c r="X54" s="5"/>
      <c r="Y54" s="5"/>
      <c r="Z54" s="5"/>
      <c r="CB54" s="208">
        <f t="shared" si="35"/>
        <v>1</v>
      </c>
      <c r="CC54" s="208">
        <f t="shared" si="36"/>
        <v>1</v>
      </c>
      <c r="CD54" s="208">
        <f t="shared" si="37"/>
        <v>1</v>
      </c>
      <c r="CE54" s="208">
        <f t="shared" si="38"/>
        <v>1</v>
      </c>
      <c r="CF54" s="208">
        <f t="shared" si="39"/>
        <v>1</v>
      </c>
      <c r="CG54" s="208">
        <f t="shared" si="40"/>
        <v>1</v>
      </c>
      <c r="CH54" s="208">
        <f t="shared" si="41"/>
        <v>1</v>
      </c>
      <c r="CI54" s="208">
        <f t="shared" si="42"/>
        <v>1</v>
      </c>
      <c r="CJ54" s="208">
        <f t="shared" si="43"/>
        <v>1</v>
      </c>
      <c r="CK54" s="208">
        <f t="shared" si="44"/>
        <v>1</v>
      </c>
      <c r="CL54" s="208">
        <f t="shared" si="45"/>
        <v>1</v>
      </c>
      <c r="CM54" s="208">
        <f t="shared" si="46"/>
        <v>1</v>
      </c>
      <c r="CN54" s="208">
        <f t="shared" si="47"/>
        <v>1</v>
      </c>
      <c r="CO54" s="208">
        <f t="shared" si="48"/>
        <v>1</v>
      </c>
      <c r="CP54" s="208">
        <f t="shared" si="49"/>
        <v>1</v>
      </c>
      <c r="CQ54" s="208">
        <f t="shared" si="50"/>
        <v>1</v>
      </c>
      <c r="CR54" s="208">
        <f t="shared" si="51"/>
        <v>1</v>
      </c>
      <c r="CS54" s="208">
        <f t="shared" si="52"/>
        <v>1</v>
      </c>
      <c r="CT54" s="208">
        <f t="shared" si="53"/>
        <v>1</v>
      </c>
      <c r="CU54" s="208">
        <f t="shared" si="54"/>
        <v>1</v>
      </c>
      <c r="DA54" s="172">
        <v>5</v>
      </c>
      <c r="DB54" s="32" t="str">
        <f t="shared" ca="1" si="104"/>
        <v xml:space="preserve"> </v>
      </c>
      <c r="DD54" s="172">
        <f t="shared" ca="1" si="19"/>
        <v>1</v>
      </c>
      <c r="DE54" s="172">
        <v>52</v>
      </c>
      <c r="DL54" s="208">
        <f t="shared" si="21"/>
        <v>0</v>
      </c>
      <c r="DM54" s="208">
        <f t="shared" si="22"/>
        <v>1</v>
      </c>
      <c r="DN54" s="208">
        <f t="shared" si="23"/>
        <v>1</v>
      </c>
      <c r="DO54" s="208">
        <f t="shared" si="24"/>
        <v>1</v>
      </c>
      <c r="DP54" s="208">
        <f t="shared" si="25"/>
        <v>1</v>
      </c>
      <c r="DQ54" s="208">
        <f t="shared" si="26"/>
        <v>1</v>
      </c>
      <c r="DR54" s="208">
        <f t="shared" si="27"/>
        <v>1</v>
      </c>
      <c r="DS54" s="208">
        <f t="shared" si="28"/>
        <v>1</v>
      </c>
      <c r="DT54" s="208">
        <f t="shared" si="29"/>
        <v>1</v>
      </c>
      <c r="DU54" s="208">
        <f t="shared" si="30"/>
        <v>1</v>
      </c>
      <c r="DV54" s="208">
        <f t="shared" ref="DV54:EF54" si="109">IF(OR($CX53=0,ISERROR(SEARCH(DV$1,$CX53))),DV53,DV53+1)</f>
        <v>1</v>
      </c>
      <c r="DW54" s="208">
        <f t="shared" si="109"/>
        <v>1</v>
      </c>
      <c r="DX54" s="208">
        <f t="shared" si="109"/>
        <v>1</v>
      </c>
      <c r="DY54" s="208">
        <f t="shared" si="109"/>
        <v>1</v>
      </c>
      <c r="DZ54" s="208">
        <f t="shared" si="109"/>
        <v>1</v>
      </c>
      <c r="EA54" s="208">
        <f t="shared" si="109"/>
        <v>1</v>
      </c>
      <c r="EB54" s="208">
        <f t="shared" si="109"/>
        <v>1</v>
      </c>
      <c r="EC54" s="208">
        <f t="shared" si="109"/>
        <v>1</v>
      </c>
      <c r="ED54" s="208">
        <f t="shared" si="109"/>
        <v>1</v>
      </c>
      <c r="EE54" s="208">
        <f t="shared" si="109"/>
        <v>1</v>
      </c>
      <c r="EF54" s="208">
        <f t="shared" si="109"/>
        <v>1</v>
      </c>
      <c r="EG54" s="208">
        <f t="shared" si="32"/>
        <v>0</v>
      </c>
    </row>
    <row r="55" spans="20:137" x14ac:dyDescent="0.25">
      <c r="T55" s="5"/>
      <c r="U55" s="13"/>
      <c r="V55" s="5"/>
      <c r="W55" s="5" t="str">
        <f t="shared" ca="1" si="2"/>
        <v/>
      </c>
      <c r="X55" s="5"/>
      <c r="Y55" s="5"/>
      <c r="Z55" s="5"/>
      <c r="CB55" s="208">
        <f t="shared" si="35"/>
        <v>1</v>
      </c>
      <c r="CC55" s="208">
        <f t="shared" si="36"/>
        <v>1</v>
      </c>
      <c r="CD55" s="208">
        <f t="shared" si="37"/>
        <v>1</v>
      </c>
      <c r="CE55" s="208">
        <f t="shared" si="38"/>
        <v>1</v>
      </c>
      <c r="CF55" s="208">
        <f t="shared" si="39"/>
        <v>1</v>
      </c>
      <c r="CG55" s="208">
        <f t="shared" si="40"/>
        <v>1</v>
      </c>
      <c r="CH55" s="208">
        <f t="shared" si="41"/>
        <v>1</v>
      </c>
      <c r="CI55" s="208">
        <f t="shared" si="42"/>
        <v>1</v>
      </c>
      <c r="CJ55" s="208">
        <f t="shared" si="43"/>
        <v>1</v>
      </c>
      <c r="CK55" s="208">
        <f t="shared" si="44"/>
        <v>1</v>
      </c>
      <c r="CL55" s="208">
        <f t="shared" si="45"/>
        <v>1</v>
      </c>
      <c r="CM55" s="208">
        <f t="shared" si="46"/>
        <v>1</v>
      </c>
      <c r="CN55" s="208">
        <f t="shared" si="47"/>
        <v>1</v>
      </c>
      <c r="CO55" s="208">
        <f t="shared" si="48"/>
        <v>1</v>
      </c>
      <c r="CP55" s="208">
        <f t="shared" si="49"/>
        <v>1</v>
      </c>
      <c r="CQ55" s="208">
        <f t="shared" si="50"/>
        <v>1</v>
      </c>
      <c r="CR55" s="208">
        <f t="shared" si="51"/>
        <v>1</v>
      </c>
      <c r="CS55" s="208">
        <f t="shared" si="52"/>
        <v>1</v>
      </c>
      <c r="CT55" s="208">
        <f t="shared" si="53"/>
        <v>1</v>
      </c>
      <c r="CU55" s="208">
        <f t="shared" si="54"/>
        <v>1</v>
      </c>
      <c r="DA55" s="172">
        <v>6</v>
      </c>
      <c r="DB55" s="32" t="str">
        <f t="shared" ca="1" si="104"/>
        <v xml:space="preserve"> </v>
      </c>
      <c r="DD55" s="172">
        <f t="shared" ca="1" si="19"/>
        <v>1</v>
      </c>
      <c r="DE55" s="172">
        <v>53</v>
      </c>
      <c r="DL55" s="208">
        <f t="shared" si="21"/>
        <v>0</v>
      </c>
      <c r="DM55" s="208">
        <f t="shared" si="22"/>
        <v>1</v>
      </c>
      <c r="DN55" s="208">
        <f t="shared" si="23"/>
        <v>1</v>
      </c>
      <c r="DO55" s="208">
        <f t="shared" si="24"/>
        <v>1</v>
      </c>
      <c r="DP55" s="208">
        <f t="shared" si="25"/>
        <v>1</v>
      </c>
      <c r="DQ55" s="208">
        <f t="shared" si="26"/>
        <v>1</v>
      </c>
      <c r="DR55" s="208">
        <f t="shared" si="27"/>
        <v>1</v>
      </c>
      <c r="DS55" s="208">
        <f t="shared" si="28"/>
        <v>1</v>
      </c>
      <c r="DT55" s="208">
        <f t="shared" si="29"/>
        <v>1</v>
      </c>
      <c r="DU55" s="208">
        <f t="shared" si="30"/>
        <v>1</v>
      </c>
      <c r="DV55" s="208">
        <f t="shared" ref="DV55:EF55" si="110">IF(OR($CX54=0,ISERROR(SEARCH(DV$1,$CX54))),DV54,DV54+1)</f>
        <v>1</v>
      </c>
      <c r="DW55" s="208">
        <f t="shared" si="110"/>
        <v>1</v>
      </c>
      <c r="DX55" s="208">
        <f t="shared" si="110"/>
        <v>1</v>
      </c>
      <c r="DY55" s="208">
        <f t="shared" si="110"/>
        <v>1</v>
      </c>
      <c r="DZ55" s="208">
        <f t="shared" si="110"/>
        <v>1</v>
      </c>
      <c r="EA55" s="208">
        <f t="shared" si="110"/>
        <v>1</v>
      </c>
      <c r="EB55" s="208">
        <f t="shared" si="110"/>
        <v>1</v>
      </c>
      <c r="EC55" s="208">
        <f t="shared" si="110"/>
        <v>1</v>
      </c>
      <c r="ED55" s="208">
        <f t="shared" si="110"/>
        <v>1</v>
      </c>
      <c r="EE55" s="208">
        <f t="shared" si="110"/>
        <v>1</v>
      </c>
      <c r="EF55" s="208">
        <f t="shared" si="110"/>
        <v>1</v>
      </c>
      <c r="EG55" s="208">
        <f t="shared" si="32"/>
        <v>0</v>
      </c>
    </row>
    <row r="56" spans="20:137" x14ac:dyDescent="0.25">
      <c r="T56" s="5"/>
      <c r="U56" s="13"/>
      <c r="V56" s="5"/>
      <c r="W56" s="5" t="str">
        <f t="shared" ca="1" si="2"/>
        <v/>
      </c>
      <c r="X56" s="5"/>
      <c r="Y56" s="5"/>
      <c r="Z56" s="5"/>
      <c r="CB56" s="208">
        <f t="shared" si="35"/>
        <v>1</v>
      </c>
      <c r="CC56" s="208">
        <f t="shared" si="36"/>
        <v>1</v>
      </c>
      <c r="CD56" s="208">
        <f t="shared" si="37"/>
        <v>1</v>
      </c>
      <c r="CE56" s="208">
        <f t="shared" si="38"/>
        <v>1</v>
      </c>
      <c r="CF56" s="208">
        <f t="shared" si="39"/>
        <v>1</v>
      </c>
      <c r="CG56" s="208">
        <f t="shared" si="40"/>
        <v>1</v>
      </c>
      <c r="CH56" s="208">
        <f t="shared" si="41"/>
        <v>1</v>
      </c>
      <c r="CI56" s="208">
        <f t="shared" si="42"/>
        <v>1</v>
      </c>
      <c r="CJ56" s="208">
        <f t="shared" si="43"/>
        <v>1</v>
      </c>
      <c r="CK56" s="208">
        <f t="shared" si="44"/>
        <v>1</v>
      </c>
      <c r="CL56" s="208">
        <f t="shared" si="45"/>
        <v>1</v>
      </c>
      <c r="CM56" s="208">
        <f t="shared" si="46"/>
        <v>1</v>
      </c>
      <c r="CN56" s="208">
        <f t="shared" si="47"/>
        <v>1</v>
      </c>
      <c r="CO56" s="208">
        <f t="shared" si="48"/>
        <v>1</v>
      </c>
      <c r="CP56" s="208">
        <f t="shared" si="49"/>
        <v>1</v>
      </c>
      <c r="CQ56" s="208">
        <f t="shared" si="50"/>
        <v>1</v>
      </c>
      <c r="CR56" s="208">
        <f t="shared" si="51"/>
        <v>1</v>
      </c>
      <c r="CS56" s="208">
        <f t="shared" si="52"/>
        <v>1</v>
      </c>
      <c r="CT56" s="208">
        <f t="shared" si="53"/>
        <v>1</v>
      </c>
      <c r="CU56" s="208">
        <f t="shared" si="54"/>
        <v>1</v>
      </c>
      <c r="DA56" s="172">
        <v>7</v>
      </c>
      <c r="DB56" s="32" t="str">
        <f t="shared" ca="1" si="104"/>
        <v xml:space="preserve"> </v>
      </c>
      <c r="DD56" s="172">
        <f t="shared" ca="1" si="19"/>
        <v>1</v>
      </c>
      <c r="DE56" s="172">
        <v>54</v>
      </c>
      <c r="DL56" s="208">
        <f t="shared" si="21"/>
        <v>0</v>
      </c>
      <c r="DM56" s="208">
        <f t="shared" si="22"/>
        <v>1</v>
      </c>
      <c r="DN56" s="208">
        <f t="shared" si="23"/>
        <v>1</v>
      </c>
      <c r="DO56" s="208">
        <f t="shared" si="24"/>
        <v>1</v>
      </c>
      <c r="DP56" s="208">
        <f t="shared" si="25"/>
        <v>1</v>
      </c>
      <c r="DQ56" s="208">
        <f t="shared" si="26"/>
        <v>1</v>
      </c>
      <c r="DR56" s="208">
        <f t="shared" si="27"/>
        <v>1</v>
      </c>
      <c r="DS56" s="208">
        <f t="shared" si="28"/>
        <v>1</v>
      </c>
      <c r="DT56" s="208">
        <f t="shared" si="29"/>
        <v>1</v>
      </c>
      <c r="DU56" s="208">
        <f t="shared" si="30"/>
        <v>1</v>
      </c>
      <c r="DV56" s="208">
        <f t="shared" ref="DV56:EF56" si="111">IF(OR($CX55=0,ISERROR(SEARCH(DV$1,$CX55))),DV55,DV55+1)</f>
        <v>1</v>
      </c>
      <c r="DW56" s="208">
        <f t="shared" si="111"/>
        <v>1</v>
      </c>
      <c r="DX56" s="208">
        <f t="shared" si="111"/>
        <v>1</v>
      </c>
      <c r="DY56" s="208">
        <f t="shared" si="111"/>
        <v>1</v>
      </c>
      <c r="DZ56" s="208">
        <f t="shared" si="111"/>
        <v>1</v>
      </c>
      <c r="EA56" s="208">
        <f t="shared" si="111"/>
        <v>1</v>
      </c>
      <c r="EB56" s="208">
        <f t="shared" si="111"/>
        <v>1</v>
      </c>
      <c r="EC56" s="208">
        <f t="shared" si="111"/>
        <v>1</v>
      </c>
      <c r="ED56" s="208">
        <f t="shared" si="111"/>
        <v>1</v>
      </c>
      <c r="EE56" s="208">
        <f t="shared" si="111"/>
        <v>1</v>
      </c>
      <c r="EF56" s="208">
        <f t="shared" si="111"/>
        <v>1</v>
      </c>
      <c r="EG56" s="208">
        <f t="shared" si="32"/>
        <v>0</v>
      </c>
    </row>
    <row r="57" spans="20:137" x14ac:dyDescent="0.25">
      <c r="T57" s="5"/>
      <c r="U57" s="13"/>
      <c r="V57" s="5"/>
      <c r="W57" s="5" t="str">
        <f t="shared" ca="1" si="2"/>
        <v/>
      </c>
      <c r="X57" s="5"/>
      <c r="Y57" s="5"/>
      <c r="Z57" s="5"/>
      <c r="CB57" s="208">
        <f t="shared" si="35"/>
        <v>1</v>
      </c>
      <c r="CC57" s="208">
        <f t="shared" si="36"/>
        <v>1</v>
      </c>
      <c r="CD57" s="208">
        <f t="shared" si="37"/>
        <v>1</v>
      </c>
      <c r="CE57" s="208">
        <f t="shared" si="38"/>
        <v>1</v>
      </c>
      <c r="CF57" s="208">
        <f t="shared" si="39"/>
        <v>1</v>
      </c>
      <c r="CG57" s="208">
        <f t="shared" si="40"/>
        <v>1</v>
      </c>
      <c r="CH57" s="208">
        <f t="shared" si="41"/>
        <v>1</v>
      </c>
      <c r="CI57" s="208">
        <f t="shared" si="42"/>
        <v>1</v>
      </c>
      <c r="CJ57" s="208">
        <f t="shared" si="43"/>
        <v>1</v>
      </c>
      <c r="CK57" s="208">
        <f t="shared" si="44"/>
        <v>1</v>
      </c>
      <c r="CL57" s="208">
        <f t="shared" si="45"/>
        <v>1</v>
      </c>
      <c r="CM57" s="208">
        <f t="shared" si="46"/>
        <v>1</v>
      </c>
      <c r="CN57" s="208">
        <f t="shared" si="47"/>
        <v>1</v>
      </c>
      <c r="CO57" s="208">
        <f t="shared" si="48"/>
        <v>1</v>
      </c>
      <c r="CP57" s="208">
        <f t="shared" si="49"/>
        <v>1</v>
      </c>
      <c r="CQ57" s="208">
        <f t="shared" si="50"/>
        <v>1</v>
      </c>
      <c r="CR57" s="208">
        <f t="shared" si="51"/>
        <v>1</v>
      </c>
      <c r="CS57" s="208">
        <f t="shared" si="52"/>
        <v>1</v>
      </c>
      <c r="CT57" s="208">
        <f t="shared" si="53"/>
        <v>1</v>
      </c>
      <c r="CU57" s="208">
        <f t="shared" si="54"/>
        <v>1</v>
      </c>
      <c r="DA57" s="172">
        <v>8</v>
      </c>
      <c r="DB57" s="32" t="str">
        <f t="shared" ca="1" si="104"/>
        <v xml:space="preserve"> </v>
      </c>
      <c r="DD57" s="172">
        <f t="shared" ca="1" si="19"/>
        <v>1</v>
      </c>
      <c r="DE57" s="172">
        <v>55</v>
      </c>
      <c r="DL57" s="208">
        <f t="shared" si="21"/>
        <v>0</v>
      </c>
      <c r="DM57" s="208">
        <f t="shared" si="22"/>
        <v>1</v>
      </c>
      <c r="DN57" s="208">
        <f t="shared" si="23"/>
        <v>1</v>
      </c>
      <c r="DO57" s="208">
        <f t="shared" si="24"/>
        <v>1</v>
      </c>
      <c r="DP57" s="208">
        <f t="shared" si="25"/>
        <v>1</v>
      </c>
      <c r="DQ57" s="208">
        <f t="shared" si="26"/>
        <v>1</v>
      </c>
      <c r="DR57" s="208">
        <f t="shared" si="27"/>
        <v>1</v>
      </c>
      <c r="DS57" s="208">
        <f t="shared" si="28"/>
        <v>1</v>
      </c>
      <c r="DT57" s="208">
        <f t="shared" si="29"/>
        <v>1</v>
      </c>
      <c r="DU57" s="208">
        <f t="shared" si="30"/>
        <v>1</v>
      </c>
      <c r="DV57" s="208">
        <f t="shared" ref="DV57:EF57" si="112">IF(OR($CX56=0,ISERROR(SEARCH(DV$1,$CX56))),DV56,DV56+1)</f>
        <v>1</v>
      </c>
      <c r="DW57" s="208">
        <f t="shared" si="112"/>
        <v>1</v>
      </c>
      <c r="DX57" s="208">
        <f t="shared" si="112"/>
        <v>1</v>
      </c>
      <c r="DY57" s="208">
        <f t="shared" si="112"/>
        <v>1</v>
      </c>
      <c r="DZ57" s="208">
        <f t="shared" si="112"/>
        <v>1</v>
      </c>
      <c r="EA57" s="208">
        <f t="shared" si="112"/>
        <v>1</v>
      </c>
      <c r="EB57" s="208">
        <f t="shared" si="112"/>
        <v>1</v>
      </c>
      <c r="EC57" s="208">
        <f t="shared" si="112"/>
        <v>1</v>
      </c>
      <c r="ED57" s="208">
        <f t="shared" si="112"/>
        <v>1</v>
      </c>
      <c r="EE57" s="208">
        <f t="shared" si="112"/>
        <v>1</v>
      </c>
      <c r="EF57" s="208">
        <f t="shared" si="112"/>
        <v>1</v>
      </c>
      <c r="EG57" s="208">
        <f t="shared" si="32"/>
        <v>0</v>
      </c>
    </row>
    <row r="58" spans="20:137" x14ac:dyDescent="0.25">
      <c r="T58" s="5"/>
      <c r="U58" s="13"/>
      <c r="V58" s="5"/>
      <c r="W58" s="5" t="str">
        <f t="shared" ca="1" si="2"/>
        <v/>
      </c>
      <c r="X58" s="5"/>
      <c r="Y58" s="5"/>
      <c r="Z58" s="5"/>
      <c r="CB58" s="208">
        <f t="shared" si="35"/>
        <v>1</v>
      </c>
      <c r="CC58" s="208">
        <f t="shared" si="36"/>
        <v>1</v>
      </c>
      <c r="CD58" s="208">
        <f t="shared" si="37"/>
        <v>1</v>
      </c>
      <c r="CE58" s="208">
        <f t="shared" si="38"/>
        <v>1</v>
      </c>
      <c r="CF58" s="208">
        <f t="shared" si="39"/>
        <v>1</v>
      </c>
      <c r="CG58" s="208">
        <f t="shared" si="40"/>
        <v>1</v>
      </c>
      <c r="CH58" s="208">
        <f t="shared" si="41"/>
        <v>1</v>
      </c>
      <c r="CI58" s="208">
        <f t="shared" si="42"/>
        <v>1</v>
      </c>
      <c r="CJ58" s="208">
        <f t="shared" si="43"/>
        <v>1</v>
      </c>
      <c r="CK58" s="208">
        <f t="shared" si="44"/>
        <v>1</v>
      </c>
      <c r="CL58" s="208">
        <f t="shared" si="45"/>
        <v>1</v>
      </c>
      <c r="CM58" s="208">
        <f t="shared" si="46"/>
        <v>1</v>
      </c>
      <c r="CN58" s="208">
        <f t="shared" si="47"/>
        <v>1</v>
      </c>
      <c r="CO58" s="208">
        <f t="shared" si="48"/>
        <v>1</v>
      </c>
      <c r="CP58" s="208">
        <f t="shared" si="49"/>
        <v>1</v>
      </c>
      <c r="CQ58" s="208">
        <f t="shared" si="50"/>
        <v>1</v>
      </c>
      <c r="CR58" s="208">
        <f t="shared" si="51"/>
        <v>1</v>
      </c>
      <c r="CS58" s="208">
        <f t="shared" si="52"/>
        <v>1</v>
      </c>
      <c r="CT58" s="208">
        <f t="shared" si="53"/>
        <v>1</v>
      </c>
      <c r="CU58" s="208">
        <f t="shared" si="54"/>
        <v>1</v>
      </c>
      <c r="DA58" s="172">
        <v>9</v>
      </c>
      <c r="DB58" s="32" t="str">
        <f t="shared" ca="1" si="104"/>
        <v xml:space="preserve"> </v>
      </c>
      <c r="DD58" s="172">
        <f t="shared" ca="1" si="19"/>
        <v>1</v>
      </c>
      <c r="DE58" s="172">
        <v>56</v>
      </c>
      <c r="DL58" s="208">
        <f t="shared" si="21"/>
        <v>0</v>
      </c>
      <c r="DM58" s="208">
        <f t="shared" si="22"/>
        <v>1</v>
      </c>
      <c r="DN58" s="208">
        <f t="shared" si="23"/>
        <v>1</v>
      </c>
      <c r="DO58" s="208">
        <f t="shared" si="24"/>
        <v>1</v>
      </c>
      <c r="DP58" s="208">
        <f t="shared" si="25"/>
        <v>1</v>
      </c>
      <c r="DQ58" s="208">
        <f t="shared" si="26"/>
        <v>1</v>
      </c>
      <c r="DR58" s="208">
        <f t="shared" si="27"/>
        <v>1</v>
      </c>
      <c r="DS58" s="208">
        <f t="shared" si="28"/>
        <v>1</v>
      </c>
      <c r="DT58" s="208">
        <f t="shared" si="29"/>
        <v>1</v>
      </c>
      <c r="DU58" s="208">
        <f t="shared" si="30"/>
        <v>1</v>
      </c>
      <c r="DV58" s="208">
        <f t="shared" ref="DV58:EF58" si="113">IF(OR($CX57=0,ISERROR(SEARCH(DV$1,$CX57))),DV57,DV57+1)</f>
        <v>1</v>
      </c>
      <c r="DW58" s="208">
        <f t="shared" si="113"/>
        <v>1</v>
      </c>
      <c r="DX58" s="208">
        <f t="shared" si="113"/>
        <v>1</v>
      </c>
      <c r="DY58" s="208">
        <f t="shared" si="113"/>
        <v>1</v>
      </c>
      <c r="DZ58" s="208">
        <f t="shared" si="113"/>
        <v>1</v>
      </c>
      <c r="EA58" s="208">
        <f t="shared" si="113"/>
        <v>1</v>
      </c>
      <c r="EB58" s="208">
        <f t="shared" si="113"/>
        <v>1</v>
      </c>
      <c r="EC58" s="208">
        <f t="shared" si="113"/>
        <v>1</v>
      </c>
      <c r="ED58" s="208">
        <f t="shared" si="113"/>
        <v>1</v>
      </c>
      <c r="EE58" s="208">
        <f t="shared" si="113"/>
        <v>1</v>
      </c>
      <c r="EF58" s="208">
        <f t="shared" si="113"/>
        <v>1</v>
      </c>
      <c r="EG58" s="208">
        <f t="shared" si="32"/>
        <v>0</v>
      </c>
    </row>
    <row r="59" spans="20:137" x14ac:dyDescent="0.25">
      <c r="T59" s="5"/>
      <c r="U59" s="13"/>
      <c r="V59" s="5"/>
      <c r="W59" s="5" t="str">
        <f t="shared" ca="1" si="2"/>
        <v/>
      </c>
      <c r="X59" s="5"/>
      <c r="Y59" s="5"/>
      <c r="Z59" s="5"/>
      <c r="CB59" s="208">
        <f t="shared" si="35"/>
        <v>1</v>
      </c>
      <c r="CC59" s="208">
        <f t="shared" si="36"/>
        <v>1</v>
      </c>
      <c r="CD59" s="208">
        <f t="shared" si="37"/>
        <v>1</v>
      </c>
      <c r="CE59" s="208">
        <f t="shared" si="38"/>
        <v>1</v>
      </c>
      <c r="CF59" s="208">
        <f t="shared" si="39"/>
        <v>1</v>
      </c>
      <c r="CG59" s="208">
        <f t="shared" si="40"/>
        <v>1</v>
      </c>
      <c r="CH59" s="208">
        <f t="shared" si="41"/>
        <v>1</v>
      </c>
      <c r="CI59" s="208">
        <f t="shared" si="42"/>
        <v>1</v>
      </c>
      <c r="CJ59" s="208">
        <f t="shared" si="43"/>
        <v>1</v>
      </c>
      <c r="CK59" s="208">
        <f t="shared" si="44"/>
        <v>1</v>
      </c>
      <c r="CL59" s="208">
        <f t="shared" si="45"/>
        <v>1</v>
      </c>
      <c r="CM59" s="208">
        <f t="shared" si="46"/>
        <v>1</v>
      </c>
      <c r="CN59" s="208">
        <f t="shared" si="47"/>
        <v>1</v>
      </c>
      <c r="CO59" s="208">
        <f t="shared" si="48"/>
        <v>1</v>
      </c>
      <c r="CP59" s="208">
        <f t="shared" si="49"/>
        <v>1</v>
      </c>
      <c r="CQ59" s="208">
        <f t="shared" si="50"/>
        <v>1</v>
      </c>
      <c r="CR59" s="208">
        <f t="shared" si="51"/>
        <v>1</v>
      </c>
      <c r="CS59" s="208">
        <f t="shared" si="52"/>
        <v>1</v>
      </c>
      <c r="CT59" s="208">
        <f t="shared" si="53"/>
        <v>1</v>
      </c>
      <c r="CU59" s="208">
        <f t="shared" si="54"/>
        <v>1</v>
      </c>
      <c r="DA59" s="172">
        <v>10</v>
      </c>
      <c r="DB59" s="32" t="str">
        <f t="shared" ca="1" si="104"/>
        <v xml:space="preserve"> </v>
      </c>
      <c r="DD59" s="172">
        <f t="shared" ca="1" si="19"/>
        <v>1</v>
      </c>
      <c r="DE59" s="172">
        <v>57</v>
      </c>
      <c r="DL59" s="208">
        <f t="shared" si="21"/>
        <v>0</v>
      </c>
      <c r="DM59" s="208">
        <f t="shared" si="22"/>
        <v>1</v>
      </c>
      <c r="DN59" s="208">
        <f t="shared" si="23"/>
        <v>1</v>
      </c>
      <c r="DO59" s="208">
        <f t="shared" si="24"/>
        <v>1</v>
      </c>
      <c r="DP59" s="208">
        <f t="shared" si="25"/>
        <v>1</v>
      </c>
      <c r="DQ59" s="208">
        <f t="shared" si="26"/>
        <v>1</v>
      </c>
      <c r="DR59" s="208">
        <f t="shared" si="27"/>
        <v>1</v>
      </c>
      <c r="DS59" s="208">
        <f t="shared" si="28"/>
        <v>1</v>
      </c>
      <c r="DT59" s="208">
        <f t="shared" si="29"/>
        <v>1</v>
      </c>
      <c r="DU59" s="208">
        <f t="shared" si="30"/>
        <v>1</v>
      </c>
      <c r="DV59" s="208">
        <f t="shared" ref="DV59:EF59" si="114">IF(OR($CX58=0,ISERROR(SEARCH(DV$1,$CX58))),DV58,DV58+1)</f>
        <v>1</v>
      </c>
      <c r="DW59" s="208">
        <f t="shared" si="114"/>
        <v>1</v>
      </c>
      <c r="DX59" s="208">
        <f t="shared" si="114"/>
        <v>1</v>
      </c>
      <c r="DY59" s="208">
        <f t="shared" si="114"/>
        <v>1</v>
      </c>
      <c r="DZ59" s="208">
        <f t="shared" si="114"/>
        <v>1</v>
      </c>
      <c r="EA59" s="208">
        <f t="shared" si="114"/>
        <v>1</v>
      </c>
      <c r="EB59" s="208">
        <f t="shared" si="114"/>
        <v>1</v>
      </c>
      <c r="EC59" s="208">
        <f t="shared" si="114"/>
        <v>1</v>
      </c>
      <c r="ED59" s="208">
        <f t="shared" si="114"/>
        <v>1</v>
      </c>
      <c r="EE59" s="208">
        <f t="shared" si="114"/>
        <v>1</v>
      </c>
      <c r="EF59" s="208">
        <f t="shared" si="114"/>
        <v>1</v>
      </c>
      <c r="EG59" s="208">
        <f t="shared" si="32"/>
        <v>0</v>
      </c>
    </row>
    <row r="60" spans="20:137" x14ac:dyDescent="0.25">
      <c r="T60" s="5"/>
      <c r="U60" s="13"/>
      <c r="V60" s="5"/>
      <c r="W60" s="5" t="str">
        <f t="shared" ca="1" si="2"/>
        <v/>
      </c>
      <c r="X60" s="5"/>
      <c r="Y60" s="5"/>
      <c r="Z60" s="5"/>
      <c r="CB60" s="208">
        <f t="shared" si="35"/>
        <v>1</v>
      </c>
      <c r="CC60" s="208">
        <f t="shared" si="36"/>
        <v>1</v>
      </c>
      <c r="CD60" s="208">
        <f t="shared" si="37"/>
        <v>1</v>
      </c>
      <c r="CE60" s="208">
        <f t="shared" si="38"/>
        <v>1</v>
      </c>
      <c r="CF60" s="208">
        <f t="shared" si="39"/>
        <v>1</v>
      </c>
      <c r="CG60" s="208">
        <f t="shared" si="40"/>
        <v>1</v>
      </c>
      <c r="CH60" s="208">
        <f t="shared" si="41"/>
        <v>1</v>
      </c>
      <c r="CI60" s="208">
        <f t="shared" si="42"/>
        <v>1</v>
      </c>
      <c r="CJ60" s="208">
        <f t="shared" si="43"/>
        <v>1</v>
      </c>
      <c r="CK60" s="208">
        <f t="shared" si="44"/>
        <v>1</v>
      </c>
      <c r="CL60" s="208">
        <f t="shared" si="45"/>
        <v>1</v>
      </c>
      <c r="CM60" s="208">
        <f t="shared" si="46"/>
        <v>1</v>
      </c>
      <c r="CN60" s="208">
        <f t="shared" si="47"/>
        <v>1</v>
      </c>
      <c r="CO60" s="208">
        <f t="shared" si="48"/>
        <v>1</v>
      </c>
      <c r="CP60" s="208">
        <f t="shared" si="49"/>
        <v>1</v>
      </c>
      <c r="CQ60" s="208">
        <f t="shared" si="50"/>
        <v>1</v>
      </c>
      <c r="CR60" s="208">
        <f t="shared" si="51"/>
        <v>1</v>
      </c>
      <c r="CS60" s="208">
        <f t="shared" si="52"/>
        <v>1</v>
      </c>
      <c r="CT60" s="208">
        <f t="shared" si="53"/>
        <v>1</v>
      </c>
      <c r="CU60" s="208">
        <f t="shared" si="54"/>
        <v>1</v>
      </c>
      <c r="DA60" s="172">
        <v>11</v>
      </c>
      <c r="DB60" s="32" t="str">
        <f t="shared" ca="1" si="104"/>
        <v xml:space="preserve"> </v>
      </c>
      <c r="DD60" s="172">
        <f t="shared" ca="1" si="19"/>
        <v>1</v>
      </c>
      <c r="DE60" s="172">
        <v>58</v>
      </c>
      <c r="DL60" s="208">
        <f t="shared" si="21"/>
        <v>0</v>
      </c>
      <c r="DM60" s="208">
        <f t="shared" si="22"/>
        <v>1</v>
      </c>
      <c r="DN60" s="208">
        <f t="shared" si="23"/>
        <v>1</v>
      </c>
      <c r="DO60" s="208">
        <f t="shared" si="24"/>
        <v>1</v>
      </c>
      <c r="DP60" s="208">
        <f t="shared" si="25"/>
        <v>1</v>
      </c>
      <c r="DQ60" s="208">
        <f t="shared" si="26"/>
        <v>1</v>
      </c>
      <c r="DR60" s="208">
        <f t="shared" si="27"/>
        <v>1</v>
      </c>
      <c r="DS60" s="208">
        <f t="shared" si="28"/>
        <v>1</v>
      </c>
      <c r="DT60" s="208">
        <f t="shared" si="29"/>
        <v>1</v>
      </c>
      <c r="DU60" s="208">
        <f t="shared" si="30"/>
        <v>1</v>
      </c>
      <c r="DV60" s="208">
        <f t="shared" ref="DV60:EF60" si="115">IF(OR($CX59=0,ISERROR(SEARCH(DV$1,$CX59))),DV59,DV59+1)</f>
        <v>1</v>
      </c>
      <c r="DW60" s="208">
        <f t="shared" si="115"/>
        <v>1</v>
      </c>
      <c r="DX60" s="208">
        <f t="shared" si="115"/>
        <v>1</v>
      </c>
      <c r="DY60" s="208">
        <f t="shared" si="115"/>
        <v>1</v>
      </c>
      <c r="DZ60" s="208">
        <f t="shared" si="115"/>
        <v>1</v>
      </c>
      <c r="EA60" s="208">
        <f t="shared" si="115"/>
        <v>1</v>
      </c>
      <c r="EB60" s="208">
        <f t="shared" si="115"/>
        <v>1</v>
      </c>
      <c r="EC60" s="208">
        <f t="shared" si="115"/>
        <v>1</v>
      </c>
      <c r="ED60" s="208">
        <f t="shared" si="115"/>
        <v>1</v>
      </c>
      <c r="EE60" s="208">
        <f t="shared" si="115"/>
        <v>1</v>
      </c>
      <c r="EF60" s="208">
        <f t="shared" si="115"/>
        <v>1</v>
      </c>
      <c r="EG60" s="208">
        <f t="shared" si="32"/>
        <v>0</v>
      </c>
    </row>
    <row r="61" spans="20:137" x14ac:dyDescent="0.25">
      <c r="T61" s="5"/>
      <c r="U61" s="13"/>
      <c r="V61" s="5"/>
      <c r="W61" s="5" t="str">
        <f t="shared" ca="1" si="2"/>
        <v/>
      </c>
      <c r="X61" s="5"/>
      <c r="Y61" s="5"/>
      <c r="Z61" s="5"/>
      <c r="CB61" s="208">
        <f t="shared" si="35"/>
        <v>1</v>
      </c>
      <c r="CC61" s="208">
        <f t="shared" si="36"/>
        <v>1</v>
      </c>
      <c r="CD61" s="208">
        <f t="shared" si="37"/>
        <v>1</v>
      </c>
      <c r="CE61" s="208">
        <f t="shared" si="38"/>
        <v>1</v>
      </c>
      <c r="CF61" s="208">
        <f t="shared" si="39"/>
        <v>1</v>
      </c>
      <c r="CG61" s="208">
        <f t="shared" si="40"/>
        <v>1</v>
      </c>
      <c r="CH61" s="208">
        <f t="shared" si="41"/>
        <v>1</v>
      </c>
      <c r="CI61" s="208">
        <f t="shared" si="42"/>
        <v>1</v>
      </c>
      <c r="CJ61" s="208">
        <f t="shared" si="43"/>
        <v>1</v>
      </c>
      <c r="CK61" s="208">
        <f t="shared" si="44"/>
        <v>1</v>
      </c>
      <c r="CL61" s="208">
        <f t="shared" si="45"/>
        <v>1</v>
      </c>
      <c r="CM61" s="208">
        <f t="shared" si="46"/>
        <v>1</v>
      </c>
      <c r="CN61" s="208">
        <f t="shared" si="47"/>
        <v>1</v>
      </c>
      <c r="CO61" s="208">
        <f t="shared" si="48"/>
        <v>1</v>
      </c>
      <c r="CP61" s="208">
        <f t="shared" si="49"/>
        <v>1</v>
      </c>
      <c r="CQ61" s="208">
        <f t="shared" si="50"/>
        <v>1</v>
      </c>
      <c r="CR61" s="208">
        <f t="shared" si="51"/>
        <v>1</v>
      </c>
      <c r="CS61" s="208">
        <f t="shared" si="52"/>
        <v>1</v>
      </c>
      <c r="CT61" s="208">
        <f t="shared" si="53"/>
        <v>1</v>
      </c>
      <c r="CU61" s="208">
        <f t="shared" si="54"/>
        <v>1</v>
      </c>
      <c r="DA61" s="172">
        <v>12</v>
      </c>
      <c r="DB61" s="32" t="str">
        <f t="shared" ca="1" si="104"/>
        <v xml:space="preserve"> </v>
      </c>
      <c r="DD61" s="172">
        <f t="shared" ca="1" si="19"/>
        <v>1</v>
      </c>
      <c r="DE61" s="172">
        <v>59</v>
      </c>
      <c r="DL61" s="208">
        <f t="shared" si="21"/>
        <v>0</v>
      </c>
      <c r="DM61" s="208">
        <f t="shared" si="22"/>
        <v>1</v>
      </c>
      <c r="DN61" s="208">
        <f t="shared" si="23"/>
        <v>1</v>
      </c>
      <c r="DO61" s="208">
        <f t="shared" si="24"/>
        <v>1</v>
      </c>
      <c r="DP61" s="208">
        <f t="shared" si="25"/>
        <v>1</v>
      </c>
      <c r="DQ61" s="208">
        <f t="shared" si="26"/>
        <v>1</v>
      </c>
      <c r="DR61" s="208">
        <f t="shared" si="27"/>
        <v>1</v>
      </c>
      <c r="DS61" s="208">
        <f t="shared" si="28"/>
        <v>1</v>
      </c>
      <c r="DT61" s="208">
        <f t="shared" si="29"/>
        <v>1</v>
      </c>
      <c r="DU61" s="208">
        <f t="shared" si="30"/>
        <v>1</v>
      </c>
      <c r="DV61" s="208">
        <f t="shared" ref="DV61:EF61" si="116">IF(OR($CX60=0,ISERROR(SEARCH(DV$1,$CX60))),DV60,DV60+1)</f>
        <v>1</v>
      </c>
      <c r="DW61" s="208">
        <f t="shared" si="116"/>
        <v>1</v>
      </c>
      <c r="DX61" s="208">
        <f t="shared" si="116"/>
        <v>1</v>
      </c>
      <c r="DY61" s="208">
        <f t="shared" si="116"/>
        <v>1</v>
      </c>
      <c r="DZ61" s="208">
        <f t="shared" si="116"/>
        <v>1</v>
      </c>
      <c r="EA61" s="208">
        <f t="shared" si="116"/>
        <v>1</v>
      </c>
      <c r="EB61" s="208">
        <f t="shared" si="116"/>
        <v>1</v>
      </c>
      <c r="EC61" s="208">
        <f t="shared" si="116"/>
        <v>1</v>
      </c>
      <c r="ED61" s="208">
        <f t="shared" si="116"/>
        <v>1</v>
      </c>
      <c r="EE61" s="208">
        <f t="shared" si="116"/>
        <v>1</v>
      </c>
      <c r="EF61" s="208">
        <f t="shared" si="116"/>
        <v>1</v>
      </c>
      <c r="EG61" s="208">
        <f t="shared" si="32"/>
        <v>0</v>
      </c>
    </row>
    <row r="62" spans="20:137" x14ac:dyDescent="0.25">
      <c r="T62" s="5"/>
      <c r="U62" s="13"/>
      <c r="V62" s="5"/>
      <c r="W62" s="5" t="str">
        <f t="shared" ca="1" si="2"/>
        <v/>
      </c>
      <c r="X62" s="5"/>
      <c r="Y62" s="5"/>
      <c r="Z62" s="5"/>
      <c r="CB62" s="208">
        <f t="shared" si="35"/>
        <v>1</v>
      </c>
      <c r="CC62" s="208">
        <f t="shared" si="36"/>
        <v>1</v>
      </c>
      <c r="CD62" s="208">
        <f t="shared" si="37"/>
        <v>1</v>
      </c>
      <c r="CE62" s="208">
        <f t="shared" si="38"/>
        <v>1</v>
      </c>
      <c r="CF62" s="208">
        <f t="shared" si="39"/>
        <v>1</v>
      </c>
      <c r="CG62" s="208">
        <f t="shared" si="40"/>
        <v>1</v>
      </c>
      <c r="CH62" s="208">
        <f t="shared" si="41"/>
        <v>1</v>
      </c>
      <c r="CI62" s="208">
        <f t="shared" si="42"/>
        <v>1</v>
      </c>
      <c r="CJ62" s="208">
        <f t="shared" si="43"/>
        <v>1</v>
      </c>
      <c r="CK62" s="208">
        <f t="shared" si="44"/>
        <v>1</v>
      </c>
      <c r="CL62" s="208">
        <f t="shared" si="45"/>
        <v>1</v>
      </c>
      <c r="CM62" s="208">
        <f t="shared" si="46"/>
        <v>1</v>
      </c>
      <c r="CN62" s="208">
        <f t="shared" si="47"/>
        <v>1</v>
      </c>
      <c r="CO62" s="208">
        <f t="shared" si="48"/>
        <v>1</v>
      </c>
      <c r="CP62" s="208">
        <f t="shared" si="49"/>
        <v>1</v>
      </c>
      <c r="CQ62" s="208">
        <f t="shared" si="50"/>
        <v>1</v>
      </c>
      <c r="CR62" s="208">
        <f t="shared" si="51"/>
        <v>1</v>
      </c>
      <c r="CS62" s="208">
        <f t="shared" si="52"/>
        <v>1</v>
      </c>
      <c r="CT62" s="208">
        <f t="shared" si="53"/>
        <v>1</v>
      </c>
      <c r="CU62" s="208">
        <f t="shared" si="54"/>
        <v>1</v>
      </c>
      <c r="DB62" s="196" t="str">
        <f ca="1">IF(DB49="","","----")</f>
        <v/>
      </c>
      <c r="DD62" s="172">
        <f t="shared" ca="1" si="19"/>
        <v>1</v>
      </c>
      <c r="DE62" s="172">
        <v>60</v>
      </c>
      <c r="DL62" s="208">
        <f t="shared" si="21"/>
        <v>0</v>
      </c>
      <c r="DM62" s="208">
        <f t="shared" si="22"/>
        <v>1</v>
      </c>
      <c r="DN62" s="208">
        <f t="shared" si="23"/>
        <v>1</v>
      </c>
      <c r="DO62" s="208">
        <f t="shared" si="24"/>
        <v>1</v>
      </c>
      <c r="DP62" s="208">
        <f t="shared" si="25"/>
        <v>1</v>
      </c>
      <c r="DQ62" s="208">
        <f t="shared" si="26"/>
        <v>1</v>
      </c>
      <c r="DR62" s="208">
        <f t="shared" si="27"/>
        <v>1</v>
      </c>
      <c r="DS62" s="208">
        <f t="shared" si="28"/>
        <v>1</v>
      </c>
      <c r="DT62" s="208">
        <f t="shared" si="29"/>
        <v>1</v>
      </c>
      <c r="DU62" s="208">
        <f t="shared" si="30"/>
        <v>1</v>
      </c>
      <c r="DV62" s="208">
        <f t="shared" ref="DV62:EF62" si="117">IF(OR($CX61=0,ISERROR(SEARCH(DV$1,$CX61))),DV61,DV61+1)</f>
        <v>1</v>
      </c>
      <c r="DW62" s="208">
        <f t="shared" si="117"/>
        <v>1</v>
      </c>
      <c r="DX62" s="208">
        <f t="shared" si="117"/>
        <v>1</v>
      </c>
      <c r="DY62" s="208">
        <f t="shared" si="117"/>
        <v>1</v>
      </c>
      <c r="DZ62" s="208">
        <f t="shared" si="117"/>
        <v>1</v>
      </c>
      <c r="EA62" s="208">
        <f t="shared" si="117"/>
        <v>1</v>
      </c>
      <c r="EB62" s="208">
        <f t="shared" si="117"/>
        <v>1</v>
      </c>
      <c r="EC62" s="208">
        <f t="shared" si="117"/>
        <v>1</v>
      </c>
      <c r="ED62" s="208">
        <f t="shared" si="117"/>
        <v>1</v>
      </c>
      <c r="EE62" s="208">
        <f t="shared" si="117"/>
        <v>1</v>
      </c>
      <c r="EF62" s="208">
        <f t="shared" si="117"/>
        <v>1</v>
      </c>
      <c r="EG62" s="208">
        <f t="shared" si="32"/>
        <v>0</v>
      </c>
    </row>
    <row r="63" spans="20:137" x14ac:dyDescent="0.25">
      <c r="T63" s="5"/>
      <c r="U63" s="13"/>
      <c r="V63" s="5"/>
      <c r="W63" s="5" t="str">
        <f t="shared" ca="1" si="2"/>
        <v/>
      </c>
      <c r="X63" s="5"/>
      <c r="Y63" s="5"/>
      <c r="Z63" s="5"/>
      <c r="CB63" s="208">
        <f t="shared" si="35"/>
        <v>1</v>
      </c>
      <c r="CC63" s="208">
        <f t="shared" si="36"/>
        <v>1</v>
      </c>
      <c r="CD63" s="208">
        <f t="shared" si="37"/>
        <v>1</v>
      </c>
      <c r="CE63" s="208">
        <f t="shared" si="38"/>
        <v>1</v>
      </c>
      <c r="CF63" s="208">
        <f t="shared" si="39"/>
        <v>1</v>
      </c>
      <c r="CG63" s="208">
        <f t="shared" si="40"/>
        <v>1</v>
      </c>
      <c r="CH63" s="208">
        <f t="shared" si="41"/>
        <v>1</v>
      </c>
      <c r="CI63" s="208">
        <f t="shared" si="42"/>
        <v>1</v>
      </c>
      <c r="CJ63" s="208">
        <f t="shared" si="43"/>
        <v>1</v>
      </c>
      <c r="CK63" s="208">
        <f t="shared" si="44"/>
        <v>1</v>
      </c>
      <c r="CL63" s="208">
        <f t="shared" si="45"/>
        <v>1</v>
      </c>
      <c r="CM63" s="208">
        <f t="shared" si="46"/>
        <v>1</v>
      </c>
      <c r="CN63" s="208">
        <f t="shared" si="47"/>
        <v>1</v>
      </c>
      <c r="CO63" s="208">
        <f t="shared" si="48"/>
        <v>1</v>
      </c>
      <c r="CP63" s="208">
        <f t="shared" si="49"/>
        <v>1</v>
      </c>
      <c r="CQ63" s="208">
        <f t="shared" si="50"/>
        <v>1</v>
      </c>
      <c r="CR63" s="208">
        <f t="shared" si="51"/>
        <v>1</v>
      </c>
      <c r="CS63" s="208">
        <f t="shared" si="52"/>
        <v>1</v>
      </c>
      <c r="CT63" s="208">
        <f t="shared" si="53"/>
        <v>1</v>
      </c>
      <c r="CU63" s="208">
        <f t="shared" si="54"/>
        <v>1</v>
      </c>
      <c r="DA63" s="172"/>
      <c r="DB63" s="32" t="str">
        <f ca="1">IF(DB64="","",CONCATENATE("Warband ",CZ64," ",DG63))</f>
        <v/>
      </c>
      <c r="DD63" s="172">
        <f t="shared" ca="1" si="19"/>
        <v>1</v>
      </c>
      <c r="DE63" s="172">
        <v>61</v>
      </c>
      <c r="DG63" s="49" t="str">
        <f>CONCATENATE("   ",DH63,"/",DI63,IF(DH63&gt;DI63," !",""))</f>
        <v xml:space="preserve">   0/12</v>
      </c>
      <c r="DH63" s="172">
        <f t="shared" ref="DH63" si="118">INDEX($CB$1:$CU$1,CZ64)+DJ63</f>
        <v>0</v>
      </c>
      <c r="DI63" s="172">
        <f>12</f>
        <v>12</v>
      </c>
      <c r="DL63" s="208">
        <f t="shared" si="21"/>
        <v>0</v>
      </c>
      <c r="DM63" s="208">
        <f t="shared" si="22"/>
        <v>1</v>
      </c>
      <c r="DN63" s="208">
        <f t="shared" si="23"/>
        <v>1</v>
      </c>
      <c r="DO63" s="208">
        <f t="shared" si="24"/>
        <v>1</v>
      </c>
      <c r="DP63" s="208">
        <f t="shared" si="25"/>
        <v>1</v>
      </c>
      <c r="DQ63" s="208">
        <f t="shared" si="26"/>
        <v>1</v>
      </c>
      <c r="DR63" s="208">
        <f t="shared" si="27"/>
        <v>1</v>
      </c>
      <c r="DS63" s="208">
        <f t="shared" si="28"/>
        <v>1</v>
      </c>
      <c r="DT63" s="208">
        <f t="shared" si="29"/>
        <v>1</v>
      </c>
      <c r="DU63" s="208">
        <f t="shared" si="30"/>
        <v>1</v>
      </c>
      <c r="DV63" s="208">
        <f t="shared" ref="DV63:EF63" si="119">IF(OR($CX62=0,ISERROR(SEARCH(DV$1,$CX62))),DV62,DV62+1)</f>
        <v>1</v>
      </c>
      <c r="DW63" s="208">
        <f t="shared" si="119"/>
        <v>1</v>
      </c>
      <c r="DX63" s="208">
        <f t="shared" si="119"/>
        <v>1</v>
      </c>
      <c r="DY63" s="208">
        <f t="shared" si="119"/>
        <v>1</v>
      </c>
      <c r="DZ63" s="208">
        <f t="shared" si="119"/>
        <v>1</v>
      </c>
      <c r="EA63" s="208">
        <f t="shared" si="119"/>
        <v>1</v>
      </c>
      <c r="EB63" s="208">
        <f t="shared" si="119"/>
        <v>1</v>
      </c>
      <c r="EC63" s="208">
        <f t="shared" si="119"/>
        <v>1</v>
      </c>
      <c r="ED63" s="208">
        <f t="shared" si="119"/>
        <v>1</v>
      </c>
      <c r="EE63" s="208">
        <f t="shared" si="119"/>
        <v>1</v>
      </c>
      <c r="EF63" s="208">
        <f t="shared" si="119"/>
        <v>1</v>
      </c>
      <c r="EG63" s="208">
        <f t="shared" si="32"/>
        <v>0</v>
      </c>
    </row>
    <row r="64" spans="20:137" x14ac:dyDescent="0.25">
      <c r="T64" s="5"/>
      <c r="U64" s="13"/>
      <c r="V64" s="5"/>
      <c r="W64" s="5" t="str">
        <f t="shared" ca="1" si="2"/>
        <v/>
      </c>
      <c r="X64" s="5"/>
      <c r="Y64" s="5"/>
      <c r="Z64" s="5"/>
      <c r="CB64" s="208">
        <f t="shared" si="35"/>
        <v>1</v>
      </c>
      <c r="CC64" s="208">
        <f t="shared" si="36"/>
        <v>1</v>
      </c>
      <c r="CD64" s="208">
        <f t="shared" si="37"/>
        <v>1</v>
      </c>
      <c r="CE64" s="208">
        <f t="shared" si="38"/>
        <v>1</v>
      </c>
      <c r="CF64" s="208">
        <f t="shared" si="39"/>
        <v>1</v>
      </c>
      <c r="CG64" s="208">
        <f t="shared" si="40"/>
        <v>1</v>
      </c>
      <c r="CH64" s="208">
        <f t="shared" si="41"/>
        <v>1</v>
      </c>
      <c r="CI64" s="208">
        <f t="shared" si="42"/>
        <v>1</v>
      </c>
      <c r="CJ64" s="208">
        <f t="shared" si="43"/>
        <v>1</v>
      </c>
      <c r="CK64" s="208">
        <f t="shared" si="44"/>
        <v>1</v>
      </c>
      <c r="CL64" s="208">
        <f t="shared" si="45"/>
        <v>1</v>
      </c>
      <c r="CM64" s="208">
        <f t="shared" si="46"/>
        <v>1</v>
      </c>
      <c r="CN64" s="208">
        <f t="shared" si="47"/>
        <v>1</v>
      </c>
      <c r="CO64" s="208">
        <f t="shared" si="48"/>
        <v>1</v>
      </c>
      <c r="CP64" s="208">
        <f t="shared" si="49"/>
        <v>1</v>
      </c>
      <c r="CQ64" s="208">
        <f t="shared" si="50"/>
        <v>1</v>
      </c>
      <c r="CR64" s="208">
        <f t="shared" si="51"/>
        <v>1</v>
      </c>
      <c r="CS64" s="208">
        <f t="shared" si="52"/>
        <v>1</v>
      </c>
      <c r="CT64" s="208">
        <f t="shared" si="53"/>
        <v>1</v>
      </c>
      <c r="CU64" s="208">
        <f t="shared" si="54"/>
        <v>1</v>
      </c>
      <c r="CZ64" s="172">
        <v>5</v>
      </c>
      <c r="DA64" s="172" t="s">
        <v>278</v>
      </c>
      <c r="DB64" s="32" t="str">
        <f ca="1">T(LOOKUP(CZ64,$DM$1:$EF$1,$DM$2:$EF$2))</f>
        <v/>
      </c>
      <c r="DD64" s="172">
        <f t="shared" ca="1" si="19"/>
        <v>1</v>
      </c>
      <c r="DE64" s="172">
        <v>62</v>
      </c>
      <c r="DL64" s="208">
        <f t="shared" si="21"/>
        <v>0</v>
      </c>
      <c r="DM64" s="208">
        <f t="shared" si="22"/>
        <v>1</v>
      </c>
      <c r="DN64" s="208">
        <f t="shared" si="23"/>
        <v>1</v>
      </c>
      <c r="DO64" s="208">
        <f t="shared" si="24"/>
        <v>1</v>
      </c>
      <c r="DP64" s="208">
        <f t="shared" si="25"/>
        <v>1</v>
      </c>
      <c r="DQ64" s="208">
        <f t="shared" si="26"/>
        <v>1</v>
      </c>
      <c r="DR64" s="208">
        <f t="shared" si="27"/>
        <v>1</v>
      </c>
      <c r="DS64" s="208">
        <f t="shared" si="28"/>
        <v>1</v>
      </c>
      <c r="DT64" s="208">
        <f t="shared" si="29"/>
        <v>1</v>
      </c>
      <c r="DU64" s="208">
        <f t="shared" si="30"/>
        <v>1</v>
      </c>
      <c r="DV64" s="208">
        <f t="shared" ref="DV64:EF64" si="120">IF(OR($CX63=0,ISERROR(SEARCH(DV$1,$CX63))),DV63,DV63+1)</f>
        <v>1</v>
      </c>
      <c r="DW64" s="208">
        <f t="shared" si="120"/>
        <v>1</v>
      </c>
      <c r="DX64" s="208">
        <f t="shared" si="120"/>
        <v>1</v>
      </c>
      <c r="DY64" s="208">
        <f t="shared" si="120"/>
        <v>1</v>
      </c>
      <c r="DZ64" s="208">
        <f t="shared" si="120"/>
        <v>1</v>
      </c>
      <c r="EA64" s="208">
        <f t="shared" si="120"/>
        <v>1</v>
      </c>
      <c r="EB64" s="208">
        <f t="shared" si="120"/>
        <v>1</v>
      </c>
      <c r="EC64" s="208">
        <f t="shared" si="120"/>
        <v>1</v>
      </c>
      <c r="ED64" s="208">
        <f t="shared" si="120"/>
        <v>1</v>
      </c>
      <c r="EE64" s="208">
        <f t="shared" si="120"/>
        <v>1</v>
      </c>
      <c r="EF64" s="208">
        <f t="shared" si="120"/>
        <v>1</v>
      </c>
      <c r="EG64" s="208">
        <f t="shared" si="32"/>
        <v>0</v>
      </c>
    </row>
    <row r="65" spans="20:137" x14ac:dyDescent="0.25">
      <c r="T65" s="5"/>
      <c r="U65" s="13"/>
      <c r="V65" s="5"/>
      <c r="W65" s="5" t="str">
        <f t="shared" ca="1" si="2"/>
        <v/>
      </c>
      <c r="X65" s="5"/>
      <c r="Y65" s="5"/>
      <c r="Z65" s="5"/>
      <c r="CB65" s="208">
        <f t="shared" si="35"/>
        <v>1</v>
      </c>
      <c r="CC65" s="208">
        <f t="shared" si="36"/>
        <v>1</v>
      </c>
      <c r="CD65" s="208">
        <f t="shared" si="37"/>
        <v>1</v>
      </c>
      <c r="CE65" s="208">
        <f t="shared" si="38"/>
        <v>1</v>
      </c>
      <c r="CF65" s="208">
        <f t="shared" si="39"/>
        <v>1</v>
      </c>
      <c r="CG65" s="208">
        <f t="shared" si="40"/>
        <v>1</v>
      </c>
      <c r="CH65" s="208">
        <f t="shared" si="41"/>
        <v>1</v>
      </c>
      <c r="CI65" s="208">
        <f t="shared" si="42"/>
        <v>1</v>
      </c>
      <c r="CJ65" s="208">
        <f t="shared" si="43"/>
        <v>1</v>
      </c>
      <c r="CK65" s="208">
        <f t="shared" si="44"/>
        <v>1</v>
      </c>
      <c r="CL65" s="208">
        <f t="shared" si="45"/>
        <v>1</v>
      </c>
      <c r="CM65" s="208">
        <f t="shared" si="46"/>
        <v>1</v>
      </c>
      <c r="CN65" s="208">
        <f t="shared" si="47"/>
        <v>1</v>
      </c>
      <c r="CO65" s="208">
        <f t="shared" si="48"/>
        <v>1</v>
      </c>
      <c r="CP65" s="208">
        <f t="shared" si="49"/>
        <v>1</v>
      </c>
      <c r="CQ65" s="208">
        <f t="shared" si="50"/>
        <v>1</v>
      </c>
      <c r="CR65" s="208">
        <f t="shared" si="51"/>
        <v>1</v>
      </c>
      <c r="CS65" s="208">
        <f t="shared" si="52"/>
        <v>1</v>
      </c>
      <c r="CT65" s="208">
        <f t="shared" si="53"/>
        <v>1</v>
      </c>
      <c r="CU65" s="208">
        <f t="shared" si="54"/>
        <v>1</v>
      </c>
      <c r="DA65" s="172">
        <v>1</v>
      </c>
      <c r="DB65" s="32" t="str">
        <f t="shared" ref="DB65:DB76" ca="1" si="121">T(CONCATENATE(LOOKUP(DA65,CF$3:CF$80,AU$3:AU$74)," ",LOOKUP(DA65,CF$3:CF$80,$CA$3:$CA$74)))</f>
        <v xml:space="preserve"> </v>
      </c>
      <c r="DD65" s="172">
        <f t="shared" ca="1" si="19"/>
        <v>1</v>
      </c>
      <c r="DE65" s="172">
        <v>63</v>
      </c>
      <c r="DL65" s="208">
        <f t="shared" si="21"/>
        <v>0</v>
      </c>
      <c r="DM65" s="208">
        <f t="shared" si="22"/>
        <v>1</v>
      </c>
      <c r="DN65" s="208">
        <f t="shared" si="23"/>
        <v>1</v>
      </c>
      <c r="DO65" s="208">
        <f t="shared" si="24"/>
        <v>1</v>
      </c>
      <c r="DP65" s="208">
        <f t="shared" si="25"/>
        <v>1</v>
      </c>
      <c r="DQ65" s="208">
        <f t="shared" si="26"/>
        <v>1</v>
      </c>
      <c r="DR65" s="208">
        <f t="shared" si="27"/>
        <v>1</v>
      </c>
      <c r="DS65" s="208">
        <f t="shared" si="28"/>
        <v>1</v>
      </c>
      <c r="DT65" s="208">
        <f t="shared" si="29"/>
        <v>1</v>
      </c>
      <c r="DU65" s="208">
        <f t="shared" si="30"/>
        <v>1</v>
      </c>
      <c r="DV65" s="208">
        <f t="shared" ref="DV65:EF65" si="122">IF(OR($CX64=0,ISERROR(SEARCH(DV$1,$CX64))),DV64,DV64+1)</f>
        <v>1</v>
      </c>
      <c r="DW65" s="208">
        <f t="shared" si="122"/>
        <v>1</v>
      </c>
      <c r="DX65" s="208">
        <f t="shared" si="122"/>
        <v>1</v>
      </c>
      <c r="DY65" s="208">
        <f t="shared" si="122"/>
        <v>1</v>
      </c>
      <c r="DZ65" s="208">
        <f t="shared" si="122"/>
        <v>1</v>
      </c>
      <c r="EA65" s="208">
        <f t="shared" si="122"/>
        <v>1</v>
      </c>
      <c r="EB65" s="208">
        <f t="shared" si="122"/>
        <v>1</v>
      </c>
      <c r="EC65" s="208">
        <f t="shared" si="122"/>
        <v>1</v>
      </c>
      <c r="ED65" s="208">
        <f t="shared" si="122"/>
        <v>1</v>
      </c>
      <c r="EE65" s="208">
        <f t="shared" si="122"/>
        <v>1</v>
      </c>
      <c r="EF65" s="208">
        <f t="shared" si="122"/>
        <v>1</v>
      </c>
      <c r="EG65" s="208">
        <f t="shared" si="32"/>
        <v>0</v>
      </c>
    </row>
    <row r="66" spans="20:137" x14ac:dyDescent="0.25">
      <c r="T66" s="5"/>
      <c r="U66" s="13"/>
      <c r="V66" s="5"/>
      <c r="W66" s="5" t="str">
        <f t="shared" ca="1" si="2"/>
        <v/>
      </c>
      <c r="X66" s="5"/>
      <c r="Y66" s="5"/>
      <c r="Z66" s="5"/>
      <c r="CB66" s="208">
        <f t="shared" si="35"/>
        <v>1</v>
      </c>
      <c r="CC66" s="208">
        <f t="shared" si="36"/>
        <v>1</v>
      </c>
      <c r="CD66" s="208">
        <f t="shared" si="37"/>
        <v>1</v>
      </c>
      <c r="CE66" s="208">
        <f t="shared" si="38"/>
        <v>1</v>
      </c>
      <c r="CF66" s="208">
        <f t="shared" si="39"/>
        <v>1</v>
      </c>
      <c r="CG66" s="208">
        <f t="shared" si="40"/>
        <v>1</v>
      </c>
      <c r="CH66" s="208">
        <f t="shared" si="41"/>
        <v>1</v>
      </c>
      <c r="CI66" s="208">
        <f t="shared" si="42"/>
        <v>1</v>
      </c>
      <c r="CJ66" s="208">
        <f t="shared" si="43"/>
        <v>1</v>
      </c>
      <c r="CK66" s="208">
        <f t="shared" si="44"/>
        <v>1</v>
      </c>
      <c r="CL66" s="208">
        <f t="shared" si="45"/>
        <v>1</v>
      </c>
      <c r="CM66" s="208">
        <f t="shared" si="46"/>
        <v>1</v>
      </c>
      <c r="CN66" s="208">
        <f t="shared" si="47"/>
        <v>1</v>
      </c>
      <c r="CO66" s="208">
        <f t="shared" si="48"/>
        <v>1</v>
      </c>
      <c r="CP66" s="208">
        <f t="shared" si="49"/>
        <v>1</v>
      </c>
      <c r="CQ66" s="208">
        <f t="shared" si="50"/>
        <v>1</v>
      </c>
      <c r="CR66" s="208">
        <f t="shared" si="51"/>
        <v>1</v>
      </c>
      <c r="CS66" s="208">
        <f t="shared" si="52"/>
        <v>1</v>
      </c>
      <c r="CT66" s="208">
        <f t="shared" si="53"/>
        <v>1</v>
      </c>
      <c r="CU66" s="208">
        <f t="shared" si="54"/>
        <v>1</v>
      </c>
      <c r="DA66" s="172">
        <v>2</v>
      </c>
      <c r="DB66" s="32" t="str">
        <f t="shared" ca="1" si="121"/>
        <v xml:space="preserve"> </v>
      </c>
      <c r="DD66" s="172">
        <f t="shared" ca="1" si="19"/>
        <v>1</v>
      </c>
      <c r="DE66" s="172">
        <v>64</v>
      </c>
      <c r="DL66" s="208">
        <f t="shared" si="21"/>
        <v>0</v>
      </c>
      <c r="DM66" s="208">
        <f t="shared" si="22"/>
        <v>1</v>
      </c>
      <c r="DN66" s="208">
        <f t="shared" si="23"/>
        <v>1</v>
      </c>
      <c r="DO66" s="208">
        <f t="shared" si="24"/>
        <v>1</v>
      </c>
      <c r="DP66" s="208">
        <f t="shared" si="25"/>
        <v>1</v>
      </c>
      <c r="DQ66" s="208">
        <f t="shared" si="26"/>
        <v>1</v>
      </c>
      <c r="DR66" s="208">
        <f t="shared" si="27"/>
        <v>1</v>
      </c>
      <c r="DS66" s="208">
        <f t="shared" si="28"/>
        <v>1</v>
      </c>
      <c r="DT66" s="208">
        <f t="shared" si="29"/>
        <v>1</v>
      </c>
      <c r="DU66" s="208">
        <f t="shared" si="30"/>
        <v>1</v>
      </c>
      <c r="DV66" s="208">
        <f t="shared" ref="DV66:EF66" si="123">IF(OR($CX65=0,ISERROR(SEARCH(DV$1,$CX65))),DV65,DV65+1)</f>
        <v>1</v>
      </c>
      <c r="DW66" s="208">
        <f t="shared" si="123"/>
        <v>1</v>
      </c>
      <c r="DX66" s="208">
        <f t="shared" si="123"/>
        <v>1</v>
      </c>
      <c r="DY66" s="208">
        <f t="shared" si="123"/>
        <v>1</v>
      </c>
      <c r="DZ66" s="208">
        <f t="shared" si="123"/>
        <v>1</v>
      </c>
      <c r="EA66" s="208">
        <f t="shared" si="123"/>
        <v>1</v>
      </c>
      <c r="EB66" s="208">
        <f t="shared" si="123"/>
        <v>1</v>
      </c>
      <c r="EC66" s="208">
        <f t="shared" si="123"/>
        <v>1</v>
      </c>
      <c r="ED66" s="208">
        <f t="shared" si="123"/>
        <v>1</v>
      </c>
      <c r="EE66" s="208">
        <f t="shared" si="123"/>
        <v>1</v>
      </c>
      <c r="EF66" s="208">
        <f t="shared" si="123"/>
        <v>1</v>
      </c>
      <c r="EG66" s="208">
        <f t="shared" si="32"/>
        <v>0</v>
      </c>
    </row>
    <row r="67" spans="20:137" x14ac:dyDescent="0.25">
      <c r="T67" s="5"/>
      <c r="U67" s="13"/>
      <c r="V67" s="5"/>
      <c r="W67" s="5" t="str">
        <f t="shared" ref="W67:W80" ca="1" si="124">T(LOOKUP(DE67,$DD$3:$DD$302,$DB$3:$DB$302))</f>
        <v/>
      </c>
      <c r="X67" s="5"/>
      <c r="Y67" s="5"/>
      <c r="Z67" s="5"/>
      <c r="CB67" s="208">
        <f t="shared" si="35"/>
        <v>1</v>
      </c>
      <c r="CC67" s="208">
        <f t="shared" si="36"/>
        <v>1</v>
      </c>
      <c r="CD67" s="208">
        <f t="shared" si="37"/>
        <v>1</v>
      </c>
      <c r="CE67" s="208">
        <f t="shared" si="38"/>
        <v>1</v>
      </c>
      <c r="CF67" s="208">
        <f t="shared" si="39"/>
        <v>1</v>
      </c>
      <c r="CG67" s="208">
        <f t="shared" si="40"/>
        <v>1</v>
      </c>
      <c r="CH67" s="208">
        <f t="shared" si="41"/>
        <v>1</v>
      </c>
      <c r="CI67" s="208">
        <f t="shared" si="42"/>
        <v>1</v>
      </c>
      <c r="CJ67" s="208">
        <f t="shared" si="43"/>
        <v>1</v>
      </c>
      <c r="CK67" s="208">
        <f t="shared" si="44"/>
        <v>1</v>
      </c>
      <c r="CL67" s="208">
        <f t="shared" si="45"/>
        <v>1</v>
      </c>
      <c r="CM67" s="208">
        <f t="shared" si="46"/>
        <v>1</v>
      </c>
      <c r="CN67" s="208">
        <f t="shared" si="47"/>
        <v>1</v>
      </c>
      <c r="CO67" s="208">
        <f t="shared" si="48"/>
        <v>1</v>
      </c>
      <c r="CP67" s="208">
        <f t="shared" si="49"/>
        <v>1</v>
      </c>
      <c r="CQ67" s="208">
        <f t="shared" si="50"/>
        <v>1</v>
      </c>
      <c r="CR67" s="208">
        <f t="shared" si="51"/>
        <v>1</v>
      </c>
      <c r="CS67" s="208">
        <f t="shared" si="52"/>
        <v>1</v>
      </c>
      <c r="CT67" s="208">
        <f t="shared" si="53"/>
        <v>1</v>
      </c>
      <c r="CU67" s="208">
        <f t="shared" si="54"/>
        <v>1</v>
      </c>
      <c r="DA67" s="172">
        <v>3</v>
      </c>
      <c r="DB67" s="32" t="str">
        <f t="shared" ca="1" si="121"/>
        <v xml:space="preserve"> </v>
      </c>
      <c r="DD67" s="172">
        <f t="shared" ca="1" si="19"/>
        <v>1</v>
      </c>
      <c r="DE67" s="172">
        <v>65</v>
      </c>
      <c r="DL67" s="208">
        <f t="shared" si="21"/>
        <v>0</v>
      </c>
      <c r="DM67" s="208">
        <f t="shared" si="22"/>
        <v>1</v>
      </c>
      <c r="DN67" s="208">
        <f t="shared" si="23"/>
        <v>1</v>
      </c>
      <c r="DO67" s="208">
        <f t="shared" si="24"/>
        <v>1</v>
      </c>
      <c r="DP67" s="208">
        <f t="shared" si="25"/>
        <v>1</v>
      </c>
      <c r="DQ67" s="208">
        <f t="shared" si="26"/>
        <v>1</v>
      </c>
      <c r="DR67" s="208">
        <f t="shared" si="27"/>
        <v>1</v>
      </c>
      <c r="DS67" s="208">
        <f t="shared" si="28"/>
        <v>1</v>
      </c>
      <c r="DT67" s="208">
        <f t="shared" si="29"/>
        <v>1</v>
      </c>
      <c r="DU67" s="208">
        <f t="shared" si="30"/>
        <v>1</v>
      </c>
      <c r="DV67" s="208">
        <f t="shared" ref="DV67:EF67" si="125">IF(OR($CX66=0,ISERROR(SEARCH(DV$1,$CX66))),DV66,DV66+1)</f>
        <v>1</v>
      </c>
      <c r="DW67" s="208">
        <f t="shared" si="125"/>
        <v>1</v>
      </c>
      <c r="DX67" s="208">
        <f t="shared" si="125"/>
        <v>1</v>
      </c>
      <c r="DY67" s="208">
        <f t="shared" si="125"/>
        <v>1</v>
      </c>
      <c r="DZ67" s="208">
        <f t="shared" si="125"/>
        <v>1</v>
      </c>
      <c r="EA67" s="208">
        <f t="shared" si="125"/>
        <v>1</v>
      </c>
      <c r="EB67" s="208">
        <f t="shared" si="125"/>
        <v>1</v>
      </c>
      <c r="EC67" s="208">
        <f t="shared" si="125"/>
        <v>1</v>
      </c>
      <c r="ED67" s="208">
        <f t="shared" si="125"/>
        <v>1</v>
      </c>
      <c r="EE67" s="208">
        <f t="shared" si="125"/>
        <v>1</v>
      </c>
      <c r="EF67" s="208">
        <f t="shared" si="125"/>
        <v>1</v>
      </c>
      <c r="EG67" s="208">
        <f t="shared" si="32"/>
        <v>0</v>
      </c>
    </row>
    <row r="68" spans="20:137" x14ac:dyDescent="0.25">
      <c r="T68" s="5"/>
      <c r="U68" s="13"/>
      <c r="V68" s="5"/>
      <c r="W68" s="5" t="str">
        <f t="shared" ca="1" si="124"/>
        <v/>
      </c>
      <c r="X68" s="5"/>
      <c r="Y68" s="5"/>
      <c r="Z68" s="5"/>
      <c r="CB68" s="208">
        <f t="shared" si="35"/>
        <v>1</v>
      </c>
      <c r="CC68" s="208">
        <f t="shared" si="36"/>
        <v>1</v>
      </c>
      <c r="CD68" s="208">
        <f t="shared" si="37"/>
        <v>1</v>
      </c>
      <c r="CE68" s="208">
        <f t="shared" si="38"/>
        <v>1</v>
      </c>
      <c r="CF68" s="208">
        <f t="shared" si="39"/>
        <v>1</v>
      </c>
      <c r="CG68" s="208">
        <f t="shared" si="40"/>
        <v>1</v>
      </c>
      <c r="CH68" s="208">
        <f t="shared" si="41"/>
        <v>1</v>
      </c>
      <c r="CI68" s="208">
        <f t="shared" si="42"/>
        <v>1</v>
      </c>
      <c r="CJ68" s="208">
        <f t="shared" si="43"/>
        <v>1</v>
      </c>
      <c r="CK68" s="208">
        <f t="shared" si="44"/>
        <v>1</v>
      </c>
      <c r="CL68" s="208">
        <f t="shared" si="45"/>
        <v>1</v>
      </c>
      <c r="CM68" s="208">
        <f t="shared" si="46"/>
        <v>1</v>
      </c>
      <c r="CN68" s="208">
        <f t="shared" si="47"/>
        <v>1</v>
      </c>
      <c r="CO68" s="208">
        <f t="shared" si="48"/>
        <v>1</v>
      </c>
      <c r="CP68" s="208">
        <f t="shared" si="49"/>
        <v>1</v>
      </c>
      <c r="CQ68" s="208">
        <f t="shared" si="50"/>
        <v>1</v>
      </c>
      <c r="CR68" s="208">
        <f t="shared" si="51"/>
        <v>1</v>
      </c>
      <c r="CS68" s="208">
        <f t="shared" si="52"/>
        <v>1</v>
      </c>
      <c r="CT68" s="208">
        <f t="shared" si="53"/>
        <v>1</v>
      </c>
      <c r="CU68" s="208">
        <f t="shared" si="54"/>
        <v>1</v>
      </c>
      <c r="DA68" s="172">
        <v>4</v>
      </c>
      <c r="DB68" s="32" t="str">
        <f t="shared" ca="1" si="121"/>
        <v xml:space="preserve"> </v>
      </c>
      <c r="DD68" s="172">
        <f t="shared" ca="1" si="19"/>
        <v>1</v>
      </c>
      <c r="DE68" s="172">
        <v>66</v>
      </c>
      <c r="DL68" s="208">
        <f t="shared" si="21"/>
        <v>0</v>
      </c>
      <c r="DM68" s="208">
        <f t="shared" si="22"/>
        <v>1</v>
      </c>
      <c r="DN68" s="208">
        <f t="shared" si="23"/>
        <v>1</v>
      </c>
      <c r="DO68" s="208">
        <f t="shared" si="24"/>
        <v>1</v>
      </c>
      <c r="DP68" s="208">
        <f t="shared" si="25"/>
        <v>1</v>
      </c>
      <c r="DQ68" s="208">
        <f t="shared" si="26"/>
        <v>1</v>
      </c>
      <c r="DR68" s="208">
        <f t="shared" si="27"/>
        <v>1</v>
      </c>
      <c r="DS68" s="208">
        <f t="shared" si="28"/>
        <v>1</v>
      </c>
      <c r="DT68" s="208">
        <f t="shared" si="29"/>
        <v>1</v>
      </c>
      <c r="DU68" s="208">
        <f t="shared" si="30"/>
        <v>1</v>
      </c>
      <c r="DV68" s="208">
        <f t="shared" ref="DV68:EF68" si="126">IF(OR($CX67=0,ISERROR(SEARCH(DV$1,$CX67))),DV67,DV67+1)</f>
        <v>1</v>
      </c>
      <c r="DW68" s="208">
        <f t="shared" si="126"/>
        <v>1</v>
      </c>
      <c r="DX68" s="208">
        <f t="shared" si="126"/>
        <v>1</v>
      </c>
      <c r="DY68" s="208">
        <f t="shared" si="126"/>
        <v>1</v>
      </c>
      <c r="DZ68" s="208">
        <f t="shared" si="126"/>
        <v>1</v>
      </c>
      <c r="EA68" s="208">
        <f t="shared" si="126"/>
        <v>1</v>
      </c>
      <c r="EB68" s="208">
        <f t="shared" si="126"/>
        <v>1</v>
      </c>
      <c r="EC68" s="208">
        <f t="shared" si="126"/>
        <v>1</v>
      </c>
      <c r="ED68" s="208">
        <f t="shared" si="126"/>
        <v>1</v>
      </c>
      <c r="EE68" s="208">
        <f t="shared" si="126"/>
        <v>1</v>
      </c>
      <c r="EF68" s="208">
        <f t="shared" si="126"/>
        <v>1</v>
      </c>
      <c r="EG68" s="208">
        <f t="shared" si="32"/>
        <v>0</v>
      </c>
    </row>
    <row r="69" spans="20:137" x14ac:dyDescent="0.25">
      <c r="T69" s="5"/>
      <c r="U69" s="13"/>
      <c r="V69" s="5"/>
      <c r="W69" s="5" t="str">
        <f t="shared" ca="1" si="124"/>
        <v/>
      </c>
      <c r="X69" s="5"/>
      <c r="Y69" s="5"/>
      <c r="Z69" s="5"/>
      <c r="CB69" s="208">
        <f t="shared" si="35"/>
        <v>1</v>
      </c>
      <c r="CC69" s="208">
        <f t="shared" si="36"/>
        <v>1</v>
      </c>
      <c r="CD69" s="208">
        <f t="shared" si="37"/>
        <v>1</v>
      </c>
      <c r="CE69" s="208">
        <f t="shared" si="38"/>
        <v>1</v>
      </c>
      <c r="CF69" s="208">
        <f t="shared" si="39"/>
        <v>1</v>
      </c>
      <c r="CG69" s="208">
        <f t="shared" si="40"/>
        <v>1</v>
      </c>
      <c r="CH69" s="208">
        <f t="shared" si="41"/>
        <v>1</v>
      </c>
      <c r="CI69" s="208">
        <f t="shared" si="42"/>
        <v>1</v>
      </c>
      <c r="CJ69" s="208">
        <f t="shared" si="43"/>
        <v>1</v>
      </c>
      <c r="CK69" s="208">
        <f t="shared" si="44"/>
        <v>1</v>
      </c>
      <c r="CL69" s="208">
        <f t="shared" si="45"/>
        <v>1</v>
      </c>
      <c r="CM69" s="208">
        <f t="shared" si="46"/>
        <v>1</v>
      </c>
      <c r="CN69" s="208">
        <f t="shared" si="47"/>
        <v>1</v>
      </c>
      <c r="CO69" s="208">
        <f t="shared" si="48"/>
        <v>1</v>
      </c>
      <c r="CP69" s="208">
        <f t="shared" si="49"/>
        <v>1</v>
      </c>
      <c r="CQ69" s="208">
        <f t="shared" si="50"/>
        <v>1</v>
      </c>
      <c r="CR69" s="208">
        <f t="shared" si="51"/>
        <v>1</v>
      </c>
      <c r="CS69" s="208">
        <f t="shared" si="52"/>
        <v>1</v>
      </c>
      <c r="CT69" s="208">
        <f t="shared" si="53"/>
        <v>1</v>
      </c>
      <c r="CU69" s="208">
        <f t="shared" si="54"/>
        <v>1</v>
      </c>
      <c r="DA69" s="172">
        <v>5</v>
      </c>
      <c r="DB69" s="32" t="str">
        <f t="shared" ca="1" si="121"/>
        <v xml:space="preserve"> </v>
      </c>
      <c r="DD69" s="172">
        <f t="shared" ref="DD69:DD132" ca="1" si="127">IF(OR(DB68="",DB68=" "),DD68,DD68+1)</f>
        <v>1</v>
      </c>
      <c r="DE69" s="172">
        <v>67</v>
      </c>
      <c r="DL69" s="208">
        <f t="shared" si="21"/>
        <v>0</v>
      </c>
      <c r="DM69" s="208">
        <f t="shared" si="22"/>
        <v>1</v>
      </c>
      <c r="DN69" s="208">
        <f t="shared" si="23"/>
        <v>1</v>
      </c>
      <c r="DO69" s="208">
        <f t="shared" si="24"/>
        <v>1</v>
      </c>
      <c r="DP69" s="208">
        <f t="shared" si="25"/>
        <v>1</v>
      </c>
      <c r="DQ69" s="208">
        <f t="shared" si="26"/>
        <v>1</v>
      </c>
      <c r="DR69" s="208">
        <f t="shared" si="27"/>
        <v>1</v>
      </c>
      <c r="DS69" s="208">
        <f t="shared" si="28"/>
        <v>1</v>
      </c>
      <c r="DT69" s="208">
        <f t="shared" si="29"/>
        <v>1</v>
      </c>
      <c r="DU69" s="208">
        <f t="shared" si="30"/>
        <v>1</v>
      </c>
      <c r="DV69" s="208">
        <f t="shared" ref="DV69:EF69" si="128">IF(OR($CX68=0,ISERROR(SEARCH(DV$1,$CX68))),DV68,DV68+1)</f>
        <v>1</v>
      </c>
      <c r="DW69" s="208">
        <f t="shared" si="128"/>
        <v>1</v>
      </c>
      <c r="DX69" s="208">
        <f t="shared" si="128"/>
        <v>1</v>
      </c>
      <c r="DY69" s="208">
        <f t="shared" si="128"/>
        <v>1</v>
      </c>
      <c r="DZ69" s="208">
        <f t="shared" si="128"/>
        <v>1</v>
      </c>
      <c r="EA69" s="208">
        <f t="shared" si="128"/>
        <v>1</v>
      </c>
      <c r="EB69" s="208">
        <f t="shared" si="128"/>
        <v>1</v>
      </c>
      <c r="EC69" s="208">
        <f t="shared" si="128"/>
        <v>1</v>
      </c>
      <c r="ED69" s="208">
        <f t="shared" si="128"/>
        <v>1</v>
      </c>
      <c r="EE69" s="208">
        <f t="shared" si="128"/>
        <v>1</v>
      </c>
      <c r="EF69" s="208">
        <f t="shared" si="128"/>
        <v>1</v>
      </c>
      <c r="EG69" s="208">
        <f t="shared" si="32"/>
        <v>0</v>
      </c>
    </row>
    <row r="70" spans="20:137" x14ac:dyDescent="0.25">
      <c r="T70" s="5"/>
      <c r="U70" s="13"/>
      <c r="V70" s="5"/>
      <c r="W70" s="5" t="str">
        <f t="shared" ca="1" si="124"/>
        <v/>
      </c>
      <c r="X70" s="5"/>
      <c r="Y70" s="5"/>
      <c r="Z70" s="5"/>
      <c r="CB70" s="208">
        <f t="shared" si="35"/>
        <v>1</v>
      </c>
      <c r="CC70" s="208">
        <f t="shared" si="36"/>
        <v>1</v>
      </c>
      <c r="CD70" s="208">
        <f t="shared" si="37"/>
        <v>1</v>
      </c>
      <c r="CE70" s="208">
        <f t="shared" si="38"/>
        <v>1</v>
      </c>
      <c r="CF70" s="208">
        <f t="shared" si="39"/>
        <v>1</v>
      </c>
      <c r="CG70" s="208">
        <f t="shared" si="40"/>
        <v>1</v>
      </c>
      <c r="CH70" s="208">
        <f t="shared" si="41"/>
        <v>1</v>
      </c>
      <c r="CI70" s="208">
        <f t="shared" si="42"/>
        <v>1</v>
      </c>
      <c r="CJ70" s="208">
        <f t="shared" si="43"/>
        <v>1</v>
      </c>
      <c r="CK70" s="208">
        <f t="shared" si="44"/>
        <v>1</v>
      </c>
      <c r="CL70" s="208">
        <f t="shared" si="45"/>
        <v>1</v>
      </c>
      <c r="CM70" s="208">
        <f t="shared" si="46"/>
        <v>1</v>
      </c>
      <c r="CN70" s="208">
        <f t="shared" si="47"/>
        <v>1</v>
      </c>
      <c r="CO70" s="208">
        <f t="shared" si="48"/>
        <v>1</v>
      </c>
      <c r="CP70" s="208">
        <f t="shared" si="49"/>
        <v>1</v>
      </c>
      <c r="CQ70" s="208">
        <f t="shared" si="50"/>
        <v>1</v>
      </c>
      <c r="CR70" s="208">
        <f t="shared" si="51"/>
        <v>1</v>
      </c>
      <c r="CS70" s="208">
        <f t="shared" si="52"/>
        <v>1</v>
      </c>
      <c r="CT70" s="208">
        <f t="shared" si="53"/>
        <v>1</v>
      </c>
      <c r="CU70" s="208">
        <f t="shared" si="54"/>
        <v>1</v>
      </c>
      <c r="DA70" s="172">
        <v>6</v>
      </c>
      <c r="DB70" s="32" t="str">
        <f t="shared" ca="1" si="121"/>
        <v xml:space="preserve"> </v>
      </c>
      <c r="DD70" s="172">
        <f t="shared" ca="1" si="127"/>
        <v>1</v>
      </c>
      <c r="DE70" s="172">
        <v>68</v>
      </c>
      <c r="DL70" s="208">
        <f t="shared" ref="DL70:DL80" si="129">SUM(DM71:EF71)-SUM(DM70:EF70)</f>
        <v>0</v>
      </c>
      <c r="DM70" s="208">
        <f t="shared" ref="DM70:DM80" si="130">IF(OR(CX69=0,ISERROR(SEARCH(DM$1,SUBSTITUTE(SUBSTITUTE($EG69,"10",""),"11","")))),DM69,DM69+1)</f>
        <v>1</v>
      </c>
      <c r="DN70" s="208">
        <f t="shared" ref="DN70:DN80" si="131">IF(OR(CX69=0,ISERROR(SEARCH(DN$1,SUBSTITUTE(SUBSTITUTE($CX69,"12",""),"20","")))),DN69,DN69+1)</f>
        <v>1</v>
      </c>
      <c r="DO70" s="208">
        <f t="shared" ref="DO70:DO80" si="132">IF(OR($CX69=0,ISERROR(SEARCH(DO$1,SUBSTITUTE($CX69,DY$1,"")))),DO69,DO69+1)</f>
        <v>1</v>
      </c>
      <c r="DP70" s="208">
        <f t="shared" ref="DP70:DP80" si="133">IF(OR($CX69=0,ISERROR(SEARCH(DP$1,SUBSTITUTE($CX69,DZ$1,"")))),DP69,DP69+1)</f>
        <v>1</v>
      </c>
      <c r="DQ70" s="208">
        <f t="shared" ref="DQ70:DQ80" si="134">IF(OR($CX69=0,ISERROR(SEARCH(DQ$1,SUBSTITUTE($CX69,EA$1,"")))),DQ69,DQ69+1)</f>
        <v>1</v>
      </c>
      <c r="DR70" s="208">
        <f t="shared" ref="DR70:DR80" si="135">IF(OR($CX69=0,ISERROR(SEARCH(DR$1,SUBSTITUTE($CX69,EB$1,"")))),DR69,DR69+1)</f>
        <v>1</v>
      </c>
      <c r="DS70" s="208">
        <f t="shared" ref="DS70:DS80" si="136">IF(OR($CX69=0,ISERROR(SEARCH(DS$1,SUBSTITUTE($CX69,EC$1,"")))),DS69,DS69+1)</f>
        <v>1</v>
      </c>
      <c r="DT70" s="208">
        <f t="shared" ref="DT70:DT80" si="137">IF(OR($CX69=0,ISERROR(SEARCH(DT$1,SUBSTITUTE($CX69,ED$1,"")))),DT69,DT69+1)</f>
        <v>1</v>
      </c>
      <c r="DU70" s="208">
        <f t="shared" ref="DU70:DU80" si="138">IF(OR($CX69=0,ISERROR(SEARCH(DU$1,SUBSTITUTE($CX69,EE$1,"")))),DU69,DU69+1)</f>
        <v>1</v>
      </c>
      <c r="DV70" s="208">
        <f t="shared" ref="DV70:EF70" si="139">IF(OR($CX69=0,ISERROR(SEARCH(DV$1,$CX69))),DV69,DV69+1)</f>
        <v>1</v>
      </c>
      <c r="DW70" s="208">
        <f t="shared" si="139"/>
        <v>1</v>
      </c>
      <c r="DX70" s="208">
        <f t="shared" si="139"/>
        <v>1</v>
      </c>
      <c r="DY70" s="208">
        <f t="shared" si="139"/>
        <v>1</v>
      </c>
      <c r="DZ70" s="208">
        <f t="shared" si="139"/>
        <v>1</v>
      </c>
      <c r="EA70" s="208">
        <f t="shared" si="139"/>
        <v>1</v>
      </c>
      <c r="EB70" s="208">
        <f t="shared" si="139"/>
        <v>1</v>
      </c>
      <c r="EC70" s="208">
        <f t="shared" si="139"/>
        <v>1</v>
      </c>
      <c r="ED70" s="208">
        <f t="shared" si="139"/>
        <v>1</v>
      </c>
      <c r="EE70" s="208">
        <f t="shared" si="139"/>
        <v>1</v>
      </c>
      <c r="EF70" s="208">
        <f t="shared" si="139"/>
        <v>1</v>
      </c>
      <c r="EG70" s="208">
        <f t="shared" ref="EG70:EG80" si="140">IF(CX70=0,0,SUBSTITUTE(SUBSTITUTE(SUBSTITUTE(SUBSTITUTE(SUBSTITUTE(SUBSTITUTE(SUBSTITUTE(SUBSTITUTE($CX70,"12",""),"13",""),"14",""),"15",""),"16",""),"17",""),"18",""),"19",""))</f>
        <v>0</v>
      </c>
    </row>
    <row r="71" spans="20:137" x14ac:dyDescent="0.25">
      <c r="T71" s="5"/>
      <c r="U71" s="13"/>
      <c r="V71" s="5"/>
      <c r="W71" s="5" t="str">
        <f t="shared" ca="1" si="124"/>
        <v/>
      </c>
      <c r="X71" s="5"/>
      <c r="Y71" s="5"/>
      <c r="Z71" s="5"/>
      <c r="CB71" s="208">
        <f t="shared" si="35"/>
        <v>1</v>
      </c>
      <c r="CC71" s="208">
        <f t="shared" si="36"/>
        <v>1</v>
      </c>
      <c r="CD71" s="208">
        <f t="shared" si="37"/>
        <v>1</v>
      </c>
      <c r="CE71" s="208">
        <f t="shared" si="38"/>
        <v>1</v>
      </c>
      <c r="CF71" s="208">
        <f t="shared" si="39"/>
        <v>1</v>
      </c>
      <c r="CG71" s="208">
        <f t="shared" si="40"/>
        <v>1</v>
      </c>
      <c r="CH71" s="208">
        <f t="shared" si="41"/>
        <v>1</v>
      </c>
      <c r="CI71" s="208">
        <f t="shared" si="42"/>
        <v>1</v>
      </c>
      <c r="CJ71" s="208">
        <f t="shared" si="43"/>
        <v>1</v>
      </c>
      <c r="CK71" s="208">
        <f t="shared" si="44"/>
        <v>1</v>
      </c>
      <c r="CL71" s="208">
        <f t="shared" si="45"/>
        <v>1</v>
      </c>
      <c r="CM71" s="208">
        <f t="shared" si="46"/>
        <v>1</v>
      </c>
      <c r="CN71" s="208">
        <f t="shared" si="47"/>
        <v>1</v>
      </c>
      <c r="CO71" s="208">
        <f t="shared" si="48"/>
        <v>1</v>
      </c>
      <c r="CP71" s="208">
        <f t="shared" si="49"/>
        <v>1</v>
      </c>
      <c r="CQ71" s="208">
        <f t="shared" si="50"/>
        <v>1</v>
      </c>
      <c r="CR71" s="208">
        <f t="shared" si="51"/>
        <v>1</v>
      </c>
      <c r="CS71" s="208">
        <f t="shared" si="52"/>
        <v>1</v>
      </c>
      <c r="CT71" s="208">
        <f t="shared" si="53"/>
        <v>1</v>
      </c>
      <c r="CU71" s="208">
        <f t="shared" si="54"/>
        <v>1</v>
      </c>
      <c r="DA71" s="172">
        <v>7</v>
      </c>
      <c r="DB71" s="32" t="str">
        <f t="shared" ca="1" si="121"/>
        <v xml:space="preserve"> </v>
      </c>
      <c r="DD71" s="172">
        <f t="shared" ca="1" si="127"/>
        <v>1</v>
      </c>
      <c r="DE71" s="172">
        <v>69</v>
      </c>
      <c r="DL71" s="208">
        <f t="shared" si="129"/>
        <v>0</v>
      </c>
      <c r="DM71" s="208">
        <f t="shared" si="130"/>
        <v>1</v>
      </c>
      <c r="DN71" s="208">
        <f t="shared" si="131"/>
        <v>1</v>
      </c>
      <c r="DO71" s="208">
        <f t="shared" si="132"/>
        <v>1</v>
      </c>
      <c r="DP71" s="208">
        <f t="shared" si="133"/>
        <v>1</v>
      </c>
      <c r="DQ71" s="208">
        <f t="shared" si="134"/>
        <v>1</v>
      </c>
      <c r="DR71" s="208">
        <f t="shared" si="135"/>
        <v>1</v>
      </c>
      <c r="DS71" s="208">
        <f t="shared" si="136"/>
        <v>1</v>
      </c>
      <c r="DT71" s="208">
        <f t="shared" si="137"/>
        <v>1</v>
      </c>
      <c r="DU71" s="208">
        <f t="shared" si="138"/>
        <v>1</v>
      </c>
      <c r="DV71" s="208">
        <f t="shared" ref="DV71:EF71" si="141">IF(OR($CX70=0,ISERROR(SEARCH(DV$1,$CX70))),DV70,DV70+1)</f>
        <v>1</v>
      </c>
      <c r="DW71" s="208">
        <f t="shared" si="141"/>
        <v>1</v>
      </c>
      <c r="DX71" s="208">
        <f t="shared" si="141"/>
        <v>1</v>
      </c>
      <c r="DY71" s="208">
        <f t="shared" si="141"/>
        <v>1</v>
      </c>
      <c r="DZ71" s="208">
        <f t="shared" si="141"/>
        <v>1</v>
      </c>
      <c r="EA71" s="208">
        <f t="shared" si="141"/>
        <v>1</v>
      </c>
      <c r="EB71" s="208">
        <f t="shared" si="141"/>
        <v>1</v>
      </c>
      <c r="EC71" s="208">
        <f t="shared" si="141"/>
        <v>1</v>
      </c>
      <c r="ED71" s="208">
        <f t="shared" si="141"/>
        <v>1</v>
      </c>
      <c r="EE71" s="208">
        <f t="shared" si="141"/>
        <v>1</v>
      </c>
      <c r="EF71" s="208">
        <f t="shared" si="141"/>
        <v>1</v>
      </c>
      <c r="EG71" s="208">
        <f t="shared" si="140"/>
        <v>0</v>
      </c>
    </row>
    <row r="72" spans="20:137" x14ac:dyDescent="0.25">
      <c r="T72" s="5"/>
      <c r="U72" s="13"/>
      <c r="V72" s="5"/>
      <c r="W72" s="5" t="str">
        <f t="shared" ca="1" si="124"/>
        <v/>
      </c>
      <c r="X72" s="5"/>
      <c r="Y72" s="5"/>
      <c r="Z72" s="5"/>
      <c r="CB72" s="208">
        <f t="shared" ref="CB72:CB80" si="142">IF(AQ71="",CB71,CB71+1)</f>
        <v>1</v>
      </c>
      <c r="CC72" s="208">
        <f t="shared" ref="CC72:CC80" si="143">IF(AR71="",CC71,CC71+1)</f>
        <v>1</v>
      </c>
      <c r="CD72" s="208">
        <f t="shared" ref="CD72:CD80" si="144">IF(AS71="",CD71,CD71+1)</f>
        <v>1</v>
      </c>
      <c r="CE72" s="208">
        <f t="shared" ref="CE72:CE80" si="145">IF(AT71="",CE71,CE71+1)</f>
        <v>1</v>
      </c>
      <c r="CF72" s="208">
        <f t="shared" ref="CF72:CF80" si="146">IF(AU71="",CF71,CF71+1)</f>
        <v>1</v>
      </c>
      <c r="CG72" s="208">
        <f t="shared" ref="CG72:CG80" si="147">IF(AV71="",CG71,CG71+1)</f>
        <v>1</v>
      </c>
      <c r="CH72" s="208">
        <f t="shared" ref="CH72:CH80" si="148">IF(AW71="",CH71,CH71+1)</f>
        <v>1</v>
      </c>
      <c r="CI72" s="208">
        <f t="shared" ref="CI72:CI80" si="149">IF(AX71="",CI71,CI71+1)</f>
        <v>1</v>
      </c>
      <c r="CJ72" s="208">
        <f t="shared" ref="CJ72:CJ80" si="150">IF(AY71="",CJ71,CJ71+1)</f>
        <v>1</v>
      </c>
      <c r="CK72" s="208">
        <f t="shared" ref="CK72:CK80" si="151">IF(AZ71="",CK71,CK71+1)</f>
        <v>1</v>
      </c>
      <c r="CL72" s="208">
        <f t="shared" ref="CL72:CL80" si="152">IF(BA71="",CL71,CL71+1)</f>
        <v>1</v>
      </c>
      <c r="CM72" s="208">
        <f t="shared" ref="CM72:CM80" si="153">IF(BB71="",CM71,CM71+1)</f>
        <v>1</v>
      </c>
      <c r="CN72" s="208">
        <f t="shared" ref="CN72:CN80" si="154">IF(BC71="",CN71,CN71+1)</f>
        <v>1</v>
      </c>
      <c r="CO72" s="208">
        <f t="shared" ref="CO72:CO80" si="155">IF(BD71="",CO71,CO71+1)</f>
        <v>1</v>
      </c>
      <c r="CP72" s="208">
        <f t="shared" ref="CP72:CP80" si="156">IF(BE71="",CP71,CP71+1)</f>
        <v>1</v>
      </c>
      <c r="CQ72" s="208">
        <f t="shared" ref="CQ72:CQ80" si="157">IF(BF71="",CQ71,CQ71+1)</f>
        <v>1</v>
      </c>
      <c r="CR72" s="208">
        <f t="shared" ref="CR72:CR80" si="158">IF(BG71="",CR71,CR71+1)</f>
        <v>1</v>
      </c>
      <c r="CS72" s="208">
        <f t="shared" ref="CS72:CS80" si="159">IF(BH71="",CS71,CS71+1)</f>
        <v>1</v>
      </c>
      <c r="CT72" s="208">
        <f t="shared" ref="CT72:CT80" si="160">IF(BI71="",CT71,CT71+1)</f>
        <v>1</v>
      </c>
      <c r="CU72" s="208">
        <f t="shared" ref="CU72:CU80" si="161">IF(BJ71="",CU71,CU71+1)</f>
        <v>1</v>
      </c>
      <c r="DA72" s="172">
        <v>8</v>
      </c>
      <c r="DB72" s="32" t="str">
        <f t="shared" ca="1" si="121"/>
        <v xml:space="preserve"> </v>
      </c>
      <c r="DD72" s="172">
        <f t="shared" ca="1" si="127"/>
        <v>1</v>
      </c>
      <c r="DE72" s="172">
        <v>70</v>
      </c>
      <c r="DL72" s="208">
        <f t="shared" si="129"/>
        <v>0</v>
      </c>
      <c r="DM72" s="208">
        <f t="shared" si="130"/>
        <v>1</v>
      </c>
      <c r="DN72" s="208">
        <f t="shared" si="131"/>
        <v>1</v>
      </c>
      <c r="DO72" s="208">
        <f t="shared" si="132"/>
        <v>1</v>
      </c>
      <c r="DP72" s="208">
        <f t="shared" si="133"/>
        <v>1</v>
      </c>
      <c r="DQ72" s="208">
        <f t="shared" si="134"/>
        <v>1</v>
      </c>
      <c r="DR72" s="208">
        <f t="shared" si="135"/>
        <v>1</v>
      </c>
      <c r="DS72" s="208">
        <f t="shared" si="136"/>
        <v>1</v>
      </c>
      <c r="DT72" s="208">
        <f t="shared" si="137"/>
        <v>1</v>
      </c>
      <c r="DU72" s="208">
        <f t="shared" si="138"/>
        <v>1</v>
      </c>
      <c r="DV72" s="208">
        <f t="shared" ref="DV72:EF72" si="162">IF(OR($CX71=0,ISERROR(SEARCH(DV$1,$CX71))),DV71,DV71+1)</f>
        <v>1</v>
      </c>
      <c r="DW72" s="208">
        <f t="shared" si="162"/>
        <v>1</v>
      </c>
      <c r="DX72" s="208">
        <f t="shared" si="162"/>
        <v>1</v>
      </c>
      <c r="DY72" s="208">
        <f t="shared" si="162"/>
        <v>1</v>
      </c>
      <c r="DZ72" s="208">
        <f t="shared" si="162"/>
        <v>1</v>
      </c>
      <c r="EA72" s="208">
        <f t="shared" si="162"/>
        <v>1</v>
      </c>
      <c r="EB72" s="208">
        <f t="shared" si="162"/>
        <v>1</v>
      </c>
      <c r="EC72" s="208">
        <f t="shared" si="162"/>
        <v>1</v>
      </c>
      <c r="ED72" s="208">
        <f t="shared" si="162"/>
        <v>1</v>
      </c>
      <c r="EE72" s="208">
        <f t="shared" si="162"/>
        <v>1</v>
      </c>
      <c r="EF72" s="208">
        <f t="shared" si="162"/>
        <v>1</v>
      </c>
      <c r="EG72" s="208">
        <f t="shared" si="140"/>
        <v>0</v>
      </c>
    </row>
    <row r="73" spans="20:137" x14ac:dyDescent="0.25">
      <c r="T73" s="5"/>
      <c r="U73" s="13"/>
      <c r="V73" s="5"/>
      <c r="W73" s="5" t="str">
        <f t="shared" ca="1" si="124"/>
        <v/>
      </c>
      <c r="X73" s="5"/>
      <c r="Y73" s="5"/>
      <c r="Z73" s="5"/>
      <c r="CB73" s="208">
        <f t="shared" si="142"/>
        <v>1</v>
      </c>
      <c r="CC73" s="208">
        <f t="shared" si="143"/>
        <v>1</v>
      </c>
      <c r="CD73" s="208">
        <f t="shared" si="144"/>
        <v>1</v>
      </c>
      <c r="CE73" s="208">
        <f t="shared" si="145"/>
        <v>1</v>
      </c>
      <c r="CF73" s="208">
        <f t="shared" si="146"/>
        <v>1</v>
      </c>
      <c r="CG73" s="208">
        <f t="shared" si="147"/>
        <v>1</v>
      </c>
      <c r="CH73" s="208">
        <f t="shared" si="148"/>
        <v>1</v>
      </c>
      <c r="CI73" s="208">
        <f t="shared" si="149"/>
        <v>1</v>
      </c>
      <c r="CJ73" s="208">
        <f t="shared" si="150"/>
        <v>1</v>
      </c>
      <c r="CK73" s="208">
        <f t="shared" si="151"/>
        <v>1</v>
      </c>
      <c r="CL73" s="208">
        <f t="shared" si="152"/>
        <v>1</v>
      </c>
      <c r="CM73" s="208">
        <f t="shared" si="153"/>
        <v>1</v>
      </c>
      <c r="CN73" s="208">
        <f t="shared" si="154"/>
        <v>1</v>
      </c>
      <c r="CO73" s="208">
        <f t="shared" si="155"/>
        <v>1</v>
      </c>
      <c r="CP73" s="208">
        <f t="shared" si="156"/>
        <v>1</v>
      </c>
      <c r="CQ73" s="208">
        <f t="shared" si="157"/>
        <v>1</v>
      </c>
      <c r="CR73" s="208">
        <f t="shared" si="158"/>
        <v>1</v>
      </c>
      <c r="CS73" s="208">
        <f t="shared" si="159"/>
        <v>1</v>
      </c>
      <c r="CT73" s="208">
        <f t="shared" si="160"/>
        <v>1</v>
      </c>
      <c r="CU73" s="208">
        <f t="shared" si="161"/>
        <v>1</v>
      </c>
      <c r="DA73" s="172">
        <v>9</v>
      </c>
      <c r="DB73" s="32" t="str">
        <f t="shared" ca="1" si="121"/>
        <v xml:space="preserve"> </v>
      </c>
      <c r="DD73" s="172">
        <f t="shared" ca="1" si="127"/>
        <v>1</v>
      </c>
      <c r="DE73" s="172">
        <v>71</v>
      </c>
      <c r="DL73" s="208">
        <f t="shared" si="129"/>
        <v>0</v>
      </c>
      <c r="DM73" s="208">
        <f t="shared" si="130"/>
        <v>1</v>
      </c>
      <c r="DN73" s="208">
        <f t="shared" si="131"/>
        <v>1</v>
      </c>
      <c r="DO73" s="208">
        <f t="shared" si="132"/>
        <v>1</v>
      </c>
      <c r="DP73" s="208">
        <f t="shared" si="133"/>
        <v>1</v>
      </c>
      <c r="DQ73" s="208">
        <f t="shared" si="134"/>
        <v>1</v>
      </c>
      <c r="DR73" s="208">
        <f t="shared" si="135"/>
        <v>1</v>
      </c>
      <c r="DS73" s="208">
        <f t="shared" si="136"/>
        <v>1</v>
      </c>
      <c r="DT73" s="208">
        <f t="shared" si="137"/>
        <v>1</v>
      </c>
      <c r="DU73" s="208">
        <f t="shared" si="138"/>
        <v>1</v>
      </c>
      <c r="DV73" s="208">
        <f t="shared" ref="DV73:EF73" si="163">IF(OR($CX72=0,ISERROR(SEARCH(DV$1,$CX72))),DV72,DV72+1)</f>
        <v>1</v>
      </c>
      <c r="DW73" s="208">
        <f t="shared" si="163"/>
        <v>1</v>
      </c>
      <c r="DX73" s="208">
        <f t="shared" si="163"/>
        <v>1</v>
      </c>
      <c r="DY73" s="208">
        <f t="shared" si="163"/>
        <v>1</v>
      </c>
      <c r="DZ73" s="208">
        <f t="shared" si="163"/>
        <v>1</v>
      </c>
      <c r="EA73" s="208">
        <f t="shared" si="163"/>
        <v>1</v>
      </c>
      <c r="EB73" s="208">
        <f t="shared" si="163"/>
        <v>1</v>
      </c>
      <c r="EC73" s="208">
        <f t="shared" si="163"/>
        <v>1</v>
      </c>
      <c r="ED73" s="208">
        <f t="shared" si="163"/>
        <v>1</v>
      </c>
      <c r="EE73" s="208">
        <f t="shared" si="163"/>
        <v>1</v>
      </c>
      <c r="EF73" s="208">
        <f t="shared" si="163"/>
        <v>1</v>
      </c>
      <c r="EG73" s="208">
        <f t="shared" si="140"/>
        <v>0</v>
      </c>
    </row>
    <row r="74" spans="20:137" x14ac:dyDescent="0.25">
      <c r="T74" s="5"/>
      <c r="U74" s="13"/>
      <c r="V74" s="5"/>
      <c r="W74" s="5" t="str">
        <f t="shared" ca="1" si="124"/>
        <v/>
      </c>
      <c r="X74" s="5"/>
      <c r="Y74" s="5"/>
      <c r="Z74" s="5"/>
      <c r="CB74" s="208">
        <f t="shared" si="142"/>
        <v>1</v>
      </c>
      <c r="CC74" s="208">
        <f t="shared" si="143"/>
        <v>1</v>
      </c>
      <c r="CD74" s="208">
        <f t="shared" si="144"/>
        <v>1</v>
      </c>
      <c r="CE74" s="208">
        <f t="shared" si="145"/>
        <v>1</v>
      </c>
      <c r="CF74" s="208">
        <f t="shared" si="146"/>
        <v>1</v>
      </c>
      <c r="CG74" s="208">
        <f t="shared" si="147"/>
        <v>1</v>
      </c>
      <c r="CH74" s="208">
        <f t="shared" si="148"/>
        <v>1</v>
      </c>
      <c r="CI74" s="208">
        <f t="shared" si="149"/>
        <v>1</v>
      </c>
      <c r="CJ74" s="208">
        <f t="shared" si="150"/>
        <v>1</v>
      </c>
      <c r="CK74" s="208">
        <f t="shared" si="151"/>
        <v>1</v>
      </c>
      <c r="CL74" s="208">
        <f t="shared" si="152"/>
        <v>1</v>
      </c>
      <c r="CM74" s="208">
        <f t="shared" si="153"/>
        <v>1</v>
      </c>
      <c r="CN74" s="208">
        <f t="shared" si="154"/>
        <v>1</v>
      </c>
      <c r="CO74" s="208">
        <f t="shared" si="155"/>
        <v>1</v>
      </c>
      <c r="CP74" s="208">
        <f t="shared" si="156"/>
        <v>1</v>
      </c>
      <c r="CQ74" s="208">
        <f t="shared" si="157"/>
        <v>1</v>
      </c>
      <c r="CR74" s="208">
        <f t="shared" si="158"/>
        <v>1</v>
      </c>
      <c r="CS74" s="208">
        <f t="shared" si="159"/>
        <v>1</v>
      </c>
      <c r="CT74" s="208">
        <f t="shared" si="160"/>
        <v>1</v>
      </c>
      <c r="CU74" s="208">
        <f t="shared" si="161"/>
        <v>1</v>
      </c>
      <c r="DA74" s="172">
        <v>10</v>
      </c>
      <c r="DB74" s="32" t="str">
        <f t="shared" ca="1" si="121"/>
        <v xml:space="preserve"> </v>
      </c>
      <c r="DD74" s="172">
        <f t="shared" ca="1" si="127"/>
        <v>1</v>
      </c>
      <c r="DE74" s="172">
        <v>72</v>
      </c>
      <c r="DL74" s="208">
        <f t="shared" si="129"/>
        <v>0</v>
      </c>
      <c r="DM74" s="208">
        <f t="shared" si="130"/>
        <v>1</v>
      </c>
      <c r="DN74" s="208">
        <f t="shared" si="131"/>
        <v>1</v>
      </c>
      <c r="DO74" s="208">
        <f t="shared" si="132"/>
        <v>1</v>
      </c>
      <c r="DP74" s="208">
        <f t="shared" si="133"/>
        <v>1</v>
      </c>
      <c r="DQ74" s="208">
        <f t="shared" si="134"/>
        <v>1</v>
      </c>
      <c r="DR74" s="208">
        <f t="shared" si="135"/>
        <v>1</v>
      </c>
      <c r="DS74" s="208">
        <f t="shared" si="136"/>
        <v>1</v>
      </c>
      <c r="DT74" s="208">
        <f t="shared" si="137"/>
        <v>1</v>
      </c>
      <c r="DU74" s="208">
        <f t="shared" si="138"/>
        <v>1</v>
      </c>
      <c r="DV74" s="208">
        <f t="shared" ref="DV74:EF74" si="164">IF(OR($CX73=0,ISERROR(SEARCH(DV$1,$CX73))),DV73,DV73+1)</f>
        <v>1</v>
      </c>
      <c r="DW74" s="208">
        <f t="shared" si="164"/>
        <v>1</v>
      </c>
      <c r="DX74" s="208">
        <f t="shared" si="164"/>
        <v>1</v>
      </c>
      <c r="DY74" s="208">
        <f t="shared" si="164"/>
        <v>1</v>
      </c>
      <c r="DZ74" s="208">
        <f t="shared" si="164"/>
        <v>1</v>
      </c>
      <c r="EA74" s="208">
        <f t="shared" si="164"/>
        <v>1</v>
      </c>
      <c r="EB74" s="208">
        <f t="shared" si="164"/>
        <v>1</v>
      </c>
      <c r="EC74" s="208">
        <f t="shared" si="164"/>
        <v>1</v>
      </c>
      <c r="ED74" s="208">
        <f t="shared" si="164"/>
        <v>1</v>
      </c>
      <c r="EE74" s="208">
        <f t="shared" si="164"/>
        <v>1</v>
      </c>
      <c r="EF74" s="208">
        <f t="shared" si="164"/>
        <v>1</v>
      </c>
      <c r="EG74" s="208">
        <f t="shared" si="140"/>
        <v>0</v>
      </c>
    </row>
    <row r="75" spans="20:137" x14ac:dyDescent="0.25">
      <c r="T75" s="5"/>
      <c r="U75" s="13"/>
      <c r="V75" s="5"/>
      <c r="W75" s="5" t="str">
        <f t="shared" ca="1" si="124"/>
        <v/>
      </c>
      <c r="X75" s="5"/>
      <c r="Y75" s="5"/>
      <c r="Z75" s="5"/>
      <c r="CB75" s="208">
        <f t="shared" si="142"/>
        <v>1</v>
      </c>
      <c r="CC75" s="208">
        <f t="shared" si="143"/>
        <v>1</v>
      </c>
      <c r="CD75" s="208">
        <f t="shared" si="144"/>
        <v>1</v>
      </c>
      <c r="CE75" s="208">
        <f t="shared" si="145"/>
        <v>1</v>
      </c>
      <c r="CF75" s="208">
        <f t="shared" si="146"/>
        <v>1</v>
      </c>
      <c r="CG75" s="208">
        <f t="shared" si="147"/>
        <v>1</v>
      </c>
      <c r="CH75" s="208">
        <f t="shared" si="148"/>
        <v>1</v>
      </c>
      <c r="CI75" s="208">
        <f t="shared" si="149"/>
        <v>1</v>
      </c>
      <c r="CJ75" s="208">
        <f t="shared" si="150"/>
        <v>1</v>
      </c>
      <c r="CK75" s="208">
        <f t="shared" si="151"/>
        <v>1</v>
      </c>
      <c r="CL75" s="208">
        <f t="shared" si="152"/>
        <v>1</v>
      </c>
      <c r="CM75" s="208">
        <f t="shared" si="153"/>
        <v>1</v>
      </c>
      <c r="CN75" s="208">
        <f t="shared" si="154"/>
        <v>1</v>
      </c>
      <c r="CO75" s="208">
        <f t="shared" si="155"/>
        <v>1</v>
      </c>
      <c r="CP75" s="208">
        <f t="shared" si="156"/>
        <v>1</v>
      </c>
      <c r="CQ75" s="208">
        <f t="shared" si="157"/>
        <v>1</v>
      </c>
      <c r="CR75" s="208">
        <f t="shared" si="158"/>
        <v>1</v>
      </c>
      <c r="CS75" s="208">
        <f t="shared" si="159"/>
        <v>1</v>
      </c>
      <c r="CT75" s="208">
        <f t="shared" si="160"/>
        <v>1</v>
      </c>
      <c r="CU75" s="208">
        <f t="shared" si="161"/>
        <v>1</v>
      </c>
      <c r="DA75" s="172">
        <v>11</v>
      </c>
      <c r="DB75" s="32" t="str">
        <f t="shared" ca="1" si="121"/>
        <v xml:space="preserve"> </v>
      </c>
      <c r="DD75" s="172">
        <f t="shared" ca="1" si="127"/>
        <v>1</v>
      </c>
      <c r="DE75" s="172">
        <v>73</v>
      </c>
      <c r="DL75" s="208">
        <f t="shared" si="129"/>
        <v>0</v>
      </c>
      <c r="DM75" s="208">
        <f t="shared" si="130"/>
        <v>1</v>
      </c>
      <c r="DN75" s="208">
        <f t="shared" si="131"/>
        <v>1</v>
      </c>
      <c r="DO75" s="208">
        <f t="shared" si="132"/>
        <v>1</v>
      </c>
      <c r="DP75" s="208">
        <f t="shared" si="133"/>
        <v>1</v>
      </c>
      <c r="DQ75" s="208">
        <f t="shared" si="134"/>
        <v>1</v>
      </c>
      <c r="DR75" s="208">
        <f t="shared" si="135"/>
        <v>1</v>
      </c>
      <c r="DS75" s="208">
        <f t="shared" si="136"/>
        <v>1</v>
      </c>
      <c r="DT75" s="208">
        <f t="shared" si="137"/>
        <v>1</v>
      </c>
      <c r="DU75" s="208">
        <f t="shared" si="138"/>
        <v>1</v>
      </c>
      <c r="DV75" s="208">
        <f t="shared" ref="DV75:EF75" si="165">IF(OR($CX74=0,ISERROR(SEARCH(DV$1,$CX74))),DV74,DV74+1)</f>
        <v>1</v>
      </c>
      <c r="DW75" s="208">
        <f t="shared" si="165"/>
        <v>1</v>
      </c>
      <c r="DX75" s="208">
        <f t="shared" si="165"/>
        <v>1</v>
      </c>
      <c r="DY75" s="208">
        <f t="shared" si="165"/>
        <v>1</v>
      </c>
      <c r="DZ75" s="208">
        <f t="shared" si="165"/>
        <v>1</v>
      </c>
      <c r="EA75" s="208">
        <f t="shared" si="165"/>
        <v>1</v>
      </c>
      <c r="EB75" s="208">
        <f t="shared" si="165"/>
        <v>1</v>
      </c>
      <c r="EC75" s="208">
        <f t="shared" si="165"/>
        <v>1</v>
      </c>
      <c r="ED75" s="208">
        <f t="shared" si="165"/>
        <v>1</v>
      </c>
      <c r="EE75" s="208">
        <f t="shared" si="165"/>
        <v>1</v>
      </c>
      <c r="EF75" s="208">
        <f t="shared" si="165"/>
        <v>1</v>
      </c>
      <c r="EG75" s="208">
        <f t="shared" si="140"/>
        <v>0</v>
      </c>
    </row>
    <row r="76" spans="20:137" x14ac:dyDescent="0.25">
      <c r="T76" s="5"/>
      <c r="U76" s="13"/>
      <c r="V76" s="5"/>
      <c r="W76" s="5" t="str">
        <f t="shared" ca="1" si="124"/>
        <v/>
      </c>
      <c r="X76" s="5"/>
      <c r="Y76" s="5"/>
      <c r="Z76" s="5"/>
      <c r="CB76" s="208">
        <f t="shared" si="142"/>
        <v>1</v>
      </c>
      <c r="CC76" s="208">
        <f t="shared" si="143"/>
        <v>1</v>
      </c>
      <c r="CD76" s="208">
        <f t="shared" si="144"/>
        <v>1</v>
      </c>
      <c r="CE76" s="208">
        <f t="shared" si="145"/>
        <v>1</v>
      </c>
      <c r="CF76" s="208">
        <f t="shared" si="146"/>
        <v>1</v>
      </c>
      <c r="CG76" s="208">
        <f t="shared" si="147"/>
        <v>1</v>
      </c>
      <c r="CH76" s="208">
        <f t="shared" si="148"/>
        <v>1</v>
      </c>
      <c r="CI76" s="208">
        <f t="shared" si="149"/>
        <v>1</v>
      </c>
      <c r="CJ76" s="208">
        <f t="shared" si="150"/>
        <v>1</v>
      </c>
      <c r="CK76" s="208">
        <f t="shared" si="151"/>
        <v>1</v>
      </c>
      <c r="CL76" s="208">
        <f t="shared" si="152"/>
        <v>1</v>
      </c>
      <c r="CM76" s="208">
        <f t="shared" si="153"/>
        <v>1</v>
      </c>
      <c r="CN76" s="208">
        <f t="shared" si="154"/>
        <v>1</v>
      </c>
      <c r="CO76" s="208">
        <f t="shared" si="155"/>
        <v>1</v>
      </c>
      <c r="CP76" s="208">
        <f t="shared" si="156"/>
        <v>1</v>
      </c>
      <c r="CQ76" s="208">
        <f t="shared" si="157"/>
        <v>1</v>
      </c>
      <c r="CR76" s="208">
        <f t="shared" si="158"/>
        <v>1</v>
      </c>
      <c r="CS76" s="208">
        <f t="shared" si="159"/>
        <v>1</v>
      </c>
      <c r="CT76" s="208">
        <f t="shared" si="160"/>
        <v>1</v>
      </c>
      <c r="CU76" s="208">
        <f t="shared" si="161"/>
        <v>1</v>
      </c>
      <c r="DA76" s="172">
        <v>12</v>
      </c>
      <c r="DB76" s="32" t="str">
        <f t="shared" ca="1" si="121"/>
        <v xml:space="preserve"> </v>
      </c>
      <c r="DD76" s="172">
        <f t="shared" ca="1" si="127"/>
        <v>1</v>
      </c>
      <c r="DE76" s="172">
        <v>74</v>
      </c>
      <c r="DL76" s="208">
        <f t="shared" si="129"/>
        <v>0</v>
      </c>
      <c r="DM76" s="208">
        <f t="shared" si="130"/>
        <v>1</v>
      </c>
      <c r="DN76" s="208">
        <f t="shared" si="131"/>
        <v>1</v>
      </c>
      <c r="DO76" s="208">
        <f t="shared" si="132"/>
        <v>1</v>
      </c>
      <c r="DP76" s="208">
        <f t="shared" si="133"/>
        <v>1</v>
      </c>
      <c r="DQ76" s="208">
        <f t="shared" si="134"/>
        <v>1</v>
      </c>
      <c r="DR76" s="208">
        <f t="shared" si="135"/>
        <v>1</v>
      </c>
      <c r="DS76" s="208">
        <f t="shared" si="136"/>
        <v>1</v>
      </c>
      <c r="DT76" s="208">
        <f t="shared" si="137"/>
        <v>1</v>
      </c>
      <c r="DU76" s="208">
        <f t="shared" si="138"/>
        <v>1</v>
      </c>
      <c r="DV76" s="208">
        <f t="shared" ref="DV76:EF76" si="166">IF(OR($CX75=0,ISERROR(SEARCH(DV$1,$CX75))),DV75,DV75+1)</f>
        <v>1</v>
      </c>
      <c r="DW76" s="208">
        <f t="shared" si="166"/>
        <v>1</v>
      </c>
      <c r="DX76" s="208">
        <f t="shared" si="166"/>
        <v>1</v>
      </c>
      <c r="DY76" s="208">
        <f t="shared" si="166"/>
        <v>1</v>
      </c>
      <c r="DZ76" s="208">
        <f t="shared" si="166"/>
        <v>1</v>
      </c>
      <c r="EA76" s="208">
        <f t="shared" si="166"/>
        <v>1</v>
      </c>
      <c r="EB76" s="208">
        <f t="shared" si="166"/>
        <v>1</v>
      </c>
      <c r="EC76" s="208">
        <f t="shared" si="166"/>
        <v>1</v>
      </c>
      <c r="ED76" s="208">
        <f t="shared" si="166"/>
        <v>1</v>
      </c>
      <c r="EE76" s="208">
        <f t="shared" si="166"/>
        <v>1</v>
      </c>
      <c r="EF76" s="208">
        <f t="shared" si="166"/>
        <v>1</v>
      </c>
      <c r="EG76" s="208">
        <f t="shared" si="140"/>
        <v>0</v>
      </c>
    </row>
    <row r="77" spans="20:137" x14ac:dyDescent="0.25">
      <c r="T77" s="5"/>
      <c r="U77" s="13"/>
      <c r="V77" s="5"/>
      <c r="W77" s="5" t="str">
        <f t="shared" ca="1" si="124"/>
        <v/>
      </c>
      <c r="X77" s="5"/>
      <c r="Y77" s="5"/>
      <c r="Z77" s="5"/>
      <c r="CB77" s="208">
        <f t="shared" si="142"/>
        <v>1</v>
      </c>
      <c r="CC77" s="208">
        <f t="shared" si="143"/>
        <v>1</v>
      </c>
      <c r="CD77" s="208">
        <f t="shared" si="144"/>
        <v>1</v>
      </c>
      <c r="CE77" s="208">
        <f t="shared" si="145"/>
        <v>1</v>
      </c>
      <c r="CF77" s="208">
        <f t="shared" si="146"/>
        <v>1</v>
      </c>
      <c r="CG77" s="208">
        <f t="shared" si="147"/>
        <v>1</v>
      </c>
      <c r="CH77" s="208">
        <f t="shared" si="148"/>
        <v>1</v>
      </c>
      <c r="CI77" s="208">
        <f t="shared" si="149"/>
        <v>1</v>
      </c>
      <c r="CJ77" s="208">
        <f t="shared" si="150"/>
        <v>1</v>
      </c>
      <c r="CK77" s="208">
        <f t="shared" si="151"/>
        <v>1</v>
      </c>
      <c r="CL77" s="208">
        <f t="shared" si="152"/>
        <v>1</v>
      </c>
      <c r="CM77" s="208">
        <f t="shared" si="153"/>
        <v>1</v>
      </c>
      <c r="CN77" s="208">
        <f t="shared" si="154"/>
        <v>1</v>
      </c>
      <c r="CO77" s="208">
        <f t="shared" si="155"/>
        <v>1</v>
      </c>
      <c r="CP77" s="208">
        <f t="shared" si="156"/>
        <v>1</v>
      </c>
      <c r="CQ77" s="208">
        <f t="shared" si="157"/>
        <v>1</v>
      </c>
      <c r="CR77" s="208">
        <f t="shared" si="158"/>
        <v>1</v>
      </c>
      <c r="CS77" s="208">
        <f t="shared" si="159"/>
        <v>1</v>
      </c>
      <c r="CT77" s="208">
        <f t="shared" si="160"/>
        <v>1</v>
      </c>
      <c r="CU77" s="208">
        <f t="shared" si="161"/>
        <v>1</v>
      </c>
      <c r="DB77" s="196" t="str">
        <f ca="1">IF(DB64="","","----")</f>
        <v/>
      </c>
      <c r="DD77" s="172">
        <f t="shared" ca="1" si="127"/>
        <v>1</v>
      </c>
      <c r="DE77" s="172">
        <v>75</v>
      </c>
      <c r="DL77" s="208">
        <f t="shared" si="129"/>
        <v>0</v>
      </c>
      <c r="DM77" s="208">
        <f t="shared" si="130"/>
        <v>1</v>
      </c>
      <c r="DN77" s="208">
        <f t="shared" si="131"/>
        <v>1</v>
      </c>
      <c r="DO77" s="208">
        <f t="shared" si="132"/>
        <v>1</v>
      </c>
      <c r="DP77" s="208">
        <f t="shared" si="133"/>
        <v>1</v>
      </c>
      <c r="DQ77" s="208">
        <f t="shared" si="134"/>
        <v>1</v>
      </c>
      <c r="DR77" s="208">
        <f t="shared" si="135"/>
        <v>1</v>
      </c>
      <c r="DS77" s="208">
        <f t="shared" si="136"/>
        <v>1</v>
      </c>
      <c r="DT77" s="208">
        <f t="shared" si="137"/>
        <v>1</v>
      </c>
      <c r="DU77" s="208">
        <f t="shared" si="138"/>
        <v>1</v>
      </c>
      <c r="DV77" s="208">
        <f t="shared" ref="DV77:EF77" si="167">IF(OR($CX76=0,ISERROR(SEARCH(DV$1,$CX76))),DV76,DV76+1)</f>
        <v>1</v>
      </c>
      <c r="DW77" s="208">
        <f t="shared" si="167"/>
        <v>1</v>
      </c>
      <c r="DX77" s="208">
        <f t="shared" si="167"/>
        <v>1</v>
      </c>
      <c r="DY77" s="208">
        <f t="shared" si="167"/>
        <v>1</v>
      </c>
      <c r="DZ77" s="208">
        <f t="shared" si="167"/>
        <v>1</v>
      </c>
      <c r="EA77" s="208">
        <f t="shared" si="167"/>
        <v>1</v>
      </c>
      <c r="EB77" s="208">
        <f t="shared" si="167"/>
        <v>1</v>
      </c>
      <c r="EC77" s="208">
        <f t="shared" si="167"/>
        <v>1</v>
      </c>
      <c r="ED77" s="208">
        <f t="shared" si="167"/>
        <v>1</v>
      </c>
      <c r="EE77" s="208">
        <f t="shared" si="167"/>
        <v>1</v>
      </c>
      <c r="EF77" s="208">
        <f t="shared" si="167"/>
        <v>1</v>
      </c>
      <c r="EG77" s="208">
        <f t="shared" si="140"/>
        <v>0</v>
      </c>
    </row>
    <row r="78" spans="20:137" x14ac:dyDescent="0.25">
      <c r="T78" s="5"/>
      <c r="U78" s="13"/>
      <c r="V78" s="5"/>
      <c r="W78" s="5" t="str">
        <f t="shared" ca="1" si="124"/>
        <v/>
      </c>
      <c r="X78" s="5"/>
      <c r="Y78" s="5"/>
      <c r="Z78" s="5"/>
      <c r="CB78" s="208">
        <f t="shared" si="142"/>
        <v>1</v>
      </c>
      <c r="CC78" s="208">
        <f t="shared" si="143"/>
        <v>1</v>
      </c>
      <c r="CD78" s="208">
        <f t="shared" si="144"/>
        <v>1</v>
      </c>
      <c r="CE78" s="208">
        <f t="shared" si="145"/>
        <v>1</v>
      </c>
      <c r="CF78" s="208">
        <f t="shared" si="146"/>
        <v>1</v>
      </c>
      <c r="CG78" s="208">
        <f t="shared" si="147"/>
        <v>1</v>
      </c>
      <c r="CH78" s="208">
        <f t="shared" si="148"/>
        <v>1</v>
      </c>
      <c r="CI78" s="208">
        <f t="shared" si="149"/>
        <v>1</v>
      </c>
      <c r="CJ78" s="208">
        <f t="shared" si="150"/>
        <v>1</v>
      </c>
      <c r="CK78" s="208">
        <f t="shared" si="151"/>
        <v>1</v>
      </c>
      <c r="CL78" s="208">
        <f t="shared" si="152"/>
        <v>1</v>
      </c>
      <c r="CM78" s="208">
        <f t="shared" si="153"/>
        <v>1</v>
      </c>
      <c r="CN78" s="208">
        <f t="shared" si="154"/>
        <v>1</v>
      </c>
      <c r="CO78" s="208">
        <f t="shared" si="155"/>
        <v>1</v>
      </c>
      <c r="CP78" s="208">
        <f t="shared" si="156"/>
        <v>1</v>
      </c>
      <c r="CQ78" s="208">
        <f t="shared" si="157"/>
        <v>1</v>
      </c>
      <c r="CR78" s="208">
        <f t="shared" si="158"/>
        <v>1</v>
      </c>
      <c r="CS78" s="208">
        <f t="shared" si="159"/>
        <v>1</v>
      </c>
      <c r="CT78" s="208">
        <f t="shared" si="160"/>
        <v>1</v>
      </c>
      <c r="CU78" s="208">
        <f t="shared" si="161"/>
        <v>1</v>
      </c>
      <c r="DA78" s="172"/>
      <c r="DB78" s="32" t="str">
        <f ca="1">IF(DB79="","",CONCATENATE("Warband ",CZ79," ",DG78))</f>
        <v/>
      </c>
      <c r="DD78" s="172">
        <f t="shared" ca="1" si="127"/>
        <v>1</v>
      </c>
      <c r="DE78" s="172">
        <v>76</v>
      </c>
      <c r="DG78" s="49" t="str">
        <f>CONCATENATE("   ",DH78,"/",DI78,IF(DH78&gt;DI78," !",""))</f>
        <v xml:space="preserve">   0/12</v>
      </c>
      <c r="DH78" s="172">
        <f t="shared" ref="DH78" si="168">INDEX($CB$1:$CU$1,CZ79)+DJ78</f>
        <v>0</v>
      </c>
      <c r="DI78" s="172">
        <f>12</f>
        <v>12</v>
      </c>
      <c r="DL78" s="208">
        <f t="shared" si="129"/>
        <v>0</v>
      </c>
      <c r="DM78" s="208">
        <f t="shared" si="130"/>
        <v>1</v>
      </c>
      <c r="DN78" s="208">
        <f t="shared" si="131"/>
        <v>1</v>
      </c>
      <c r="DO78" s="208">
        <f t="shared" si="132"/>
        <v>1</v>
      </c>
      <c r="DP78" s="208">
        <f t="shared" si="133"/>
        <v>1</v>
      </c>
      <c r="DQ78" s="208">
        <f t="shared" si="134"/>
        <v>1</v>
      </c>
      <c r="DR78" s="208">
        <f t="shared" si="135"/>
        <v>1</v>
      </c>
      <c r="DS78" s="208">
        <f t="shared" si="136"/>
        <v>1</v>
      </c>
      <c r="DT78" s="208">
        <f t="shared" si="137"/>
        <v>1</v>
      </c>
      <c r="DU78" s="208">
        <f t="shared" si="138"/>
        <v>1</v>
      </c>
      <c r="DV78" s="208">
        <f t="shared" ref="DV78:EF78" si="169">IF(OR($CX77=0,ISERROR(SEARCH(DV$1,$CX77))),DV77,DV77+1)</f>
        <v>1</v>
      </c>
      <c r="DW78" s="208">
        <f t="shared" si="169"/>
        <v>1</v>
      </c>
      <c r="DX78" s="208">
        <f t="shared" si="169"/>
        <v>1</v>
      </c>
      <c r="DY78" s="208">
        <f t="shared" si="169"/>
        <v>1</v>
      </c>
      <c r="DZ78" s="208">
        <f t="shared" si="169"/>
        <v>1</v>
      </c>
      <c r="EA78" s="208">
        <f t="shared" si="169"/>
        <v>1</v>
      </c>
      <c r="EB78" s="208">
        <f t="shared" si="169"/>
        <v>1</v>
      </c>
      <c r="EC78" s="208">
        <f t="shared" si="169"/>
        <v>1</v>
      </c>
      <c r="ED78" s="208">
        <f t="shared" si="169"/>
        <v>1</v>
      </c>
      <c r="EE78" s="208">
        <f t="shared" si="169"/>
        <v>1</v>
      </c>
      <c r="EF78" s="208">
        <f t="shared" si="169"/>
        <v>1</v>
      </c>
      <c r="EG78" s="208">
        <f t="shared" si="140"/>
        <v>0</v>
      </c>
    </row>
    <row r="79" spans="20:137" x14ac:dyDescent="0.25">
      <c r="T79" s="5"/>
      <c r="U79" s="13"/>
      <c r="V79" s="5"/>
      <c r="W79" s="5" t="str">
        <f t="shared" ca="1" si="124"/>
        <v/>
      </c>
      <c r="X79" s="5"/>
      <c r="Y79" s="5"/>
      <c r="Z79" s="5"/>
      <c r="CB79" s="208">
        <f t="shared" si="142"/>
        <v>1</v>
      </c>
      <c r="CC79" s="208">
        <f t="shared" si="143"/>
        <v>1</v>
      </c>
      <c r="CD79" s="208">
        <f t="shared" si="144"/>
        <v>1</v>
      </c>
      <c r="CE79" s="208">
        <f t="shared" si="145"/>
        <v>1</v>
      </c>
      <c r="CF79" s="208">
        <f t="shared" si="146"/>
        <v>1</v>
      </c>
      <c r="CG79" s="208">
        <f t="shared" si="147"/>
        <v>1</v>
      </c>
      <c r="CH79" s="208">
        <f t="shared" si="148"/>
        <v>1</v>
      </c>
      <c r="CI79" s="208">
        <f t="shared" si="149"/>
        <v>1</v>
      </c>
      <c r="CJ79" s="208">
        <f t="shared" si="150"/>
        <v>1</v>
      </c>
      <c r="CK79" s="208">
        <f t="shared" si="151"/>
        <v>1</v>
      </c>
      <c r="CL79" s="208">
        <f t="shared" si="152"/>
        <v>1</v>
      </c>
      <c r="CM79" s="208">
        <f t="shared" si="153"/>
        <v>1</v>
      </c>
      <c r="CN79" s="208">
        <f t="shared" si="154"/>
        <v>1</v>
      </c>
      <c r="CO79" s="208">
        <f t="shared" si="155"/>
        <v>1</v>
      </c>
      <c r="CP79" s="208">
        <f t="shared" si="156"/>
        <v>1</v>
      </c>
      <c r="CQ79" s="208">
        <f t="shared" si="157"/>
        <v>1</v>
      </c>
      <c r="CR79" s="208">
        <f t="shared" si="158"/>
        <v>1</v>
      </c>
      <c r="CS79" s="208">
        <f t="shared" si="159"/>
        <v>1</v>
      </c>
      <c r="CT79" s="208">
        <f t="shared" si="160"/>
        <v>1</v>
      </c>
      <c r="CU79" s="208">
        <f t="shared" si="161"/>
        <v>1</v>
      </c>
      <c r="CZ79" s="172">
        <v>6</v>
      </c>
      <c r="DA79" s="172" t="s">
        <v>278</v>
      </c>
      <c r="DB79" s="32" t="str">
        <f ca="1">T(LOOKUP(CZ79,$DM$1:$EF$1,$DM$2:$EF$2))</f>
        <v/>
      </c>
      <c r="DD79" s="172">
        <f t="shared" ca="1" si="127"/>
        <v>1</v>
      </c>
      <c r="DE79" s="172">
        <v>77</v>
      </c>
      <c r="DL79" s="208">
        <f t="shared" si="129"/>
        <v>0</v>
      </c>
      <c r="DM79" s="208">
        <f t="shared" si="130"/>
        <v>1</v>
      </c>
      <c r="DN79" s="208">
        <f t="shared" si="131"/>
        <v>1</v>
      </c>
      <c r="DO79" s="208">
        <f t="shared" si="132"/>
        <v>1</v>
      </c>
      <c r="DP79" s="208">
        <f t="shared" si="133"/>
        <v>1</v>
      </c>
      <c r="DQ79" s="208">
        <f t="shared" si="134"/>
        <v>1</v>
      </c>
      <c r="DR79" s="208">
        <f t="shared" si="135"/>
        <v>1</v>
      </c>
      <c r="DS79" s="208">
        <f t="shared" si="136"/>
        <v>1</v>
      </c>
      <c r="DT79" s="208">
        <f t="shared" si="137"/>
        <v>1</v>
      </c>
      <c r="DU79" s="208">
        <f t="shared" si="138"/>
        <v>1</v>
      </c>
      <c r="DV79" s="208">
        <f t="shared" ref="DV79:EF79" si="170">IF(OR($CX78=0,ISERROR(SEARCH(DV$1,$CX78))),DV78,DV78+1)</f>
        <v>1</v>
      </c>
      <c r="DW79" s="208">
        <f t="shared" si="170"/>
        <v>1</v>
      </c>
      <c r="DX79" s="208">
        <f t="shared" si="170"/>
        <v>1</v>
      </c>
      <c r="DY79" s="208">
        <f t="shared" si="170"/>
        <v>1</v>
      </c>
      <c r="DZ79" s="208">
        <f t="shared" si="170"/>
        <v>1</v>
      </c>
      <c r="EA79" s="208">
        <f t="shared" si="170"/>
        <v>1</v>
      </c>
      <c r="EB79" s="208">
        <f t="shared" si="170"/>
        <v>1</v>
      </c>
      <c r="EC79" s="208">
        <f t="shared" si="170"/>
        <v>1</v>
      </c>
      <c r="ED79" s="208">
        <f t="shared" si="170"/>
        <v>1</v>
      </c>
      <c r="EE79" s="208">
        <f t="shared" si="170"/>
        <v>1</v>
      </c>
      <c r="EF79" s="208">
        <f t="shared" si="170"/>
        <v>1</v>
      </c>
      <c r="EG79" s="208">
        <f t="shared" si="140"/>
        <v>0</v>
      </c>
    </row>
    <row r="80" spans="20:137" x14ac:dyDescent="0.25">
      <c r="T80" s="5"/>
      <c r="U80" s="13"/>
      <c r="V80" s="5"/>
      <c r="W80" s="5" t="str">
        <f t="shared" ca="1" si="124"/>
        <v/>
      </c>
      <c r="X80" s="5"/>
      <c r="Y80" s="5"/>
      <c r="Z80" s="5"/>
      <c r="CB80" s="208">
        <f t="shared" si="142"/>
        <v>1</v>
      </c>
      <c r="CC80" s="208">
        <f t="shared" si="143"/>
        <v>1</v>
      </c>
      <c r="CD80" s="208">
        <f t="shared" si="144"/>
        <v>1</v>
      </c>
      <c r="CE80" s="208">
        <f t="shared" si="145"/>
        <v>1</v>
      </c>
      <c r="CF80" s="208">
        <f t="shared" si="146"/>
        <v>1</v>
      </c>
      <c r="CG80" s="208">
        <f t="shared" si="147"/>
        <v>1</v>
      </c>
      <c r="CH80" s="208">
        <f t="shared" si="148"/>
        <v>1</v>
      </c>
      <c r="CI80" s="208">
        <f t="shared" si="149"/>
        <v>1</v>
      </c>
      <c r="CJ80" s="208">
        <f t="shared" si="150"/>
        <v>1</v>
      </c>
      <c r="CK80" s="208">
        <f t="shared" si="151"/>
        <v>1</v>
      </c>
      <c r="CL80" s="208">
        <f t="shared" si="152"/>
        <v>1</v>
      </c>
      <c r="CM80" s="208">
        <f t="shared" si="153"/>
        <v>1</v>
      </c>
      <c r="CN80" s="208">
        <f t="shared" si="154"/>
        <v>1</v>
      </c>
      <c r="CO80" s="208">
        <f t="shared" si="155"/>
        <v>1</v>
      </c>
      <c r="CP80" s="208">
        <f t="shared" si="156"/>
        <v>1</v>
      </c>
      <c r="CQ80" s="208">
        <f t="shared" si="157"/>
        <v>1</v>
      </c>
      <c r="CR80" s="208">
        <f t="shared" si="158"/>
        <v>1</v>
      </c>
      <c r="CS80" s="208">
        <f t="shared" si="159"/>
        <v>1</v>
      </c>
      <c r="CT80" s="208">
        <f t="shared" si="160"/>
        <v>1</v>
      </c>
      <c r="CU80" s="208">
        <f t="shared" si="161"/>
        <v>1</v>
      </c>
      <c r="DA80" s="172">
        <v>1</v>
      </c>
      <c r="DB80" s="32" t="str">
        <f t="shared" ref="DB80:DB91" ca="1" si="171">T(CONCATENATE(LOOKUP(DA80,CG$3:CG$80,AV$3:AV$74)," ",LOOKUP(DA80,CG$3:CG$80,$CA$3:$CA$74)))</f>
        <v xml:space="preserve"> </v>
      </c>
      <c r="DD80" s="172">
        <f t="shared" ca="1" si="127"/>
        <v>1</v>
      </c>
      <c r="DE80" s="172">
        <v>78</v>
      </c>
      <c r="DL80" s="208">
        <f t="shared" si="129"/>
        <v>-20</v>
      </c>
      <c r="DM80" s="208">
        <f t="shared" si="130"/>
        <v>1</v>
      </c>
      <c r="DN80" s="208">
        <f t="shared" si="131"/>
        <v>1</v>
      </c>
      <c r="DO80" s="208">
        <f t="shared" si="132"/>
        <v>1</v>
      </c>
      <c r="DP80" s="208">
        <f t="shared" si="133"/>
        <v>1</v>
      </c>
      <c r="DQ80" s="208">
        <f t="shared" si="134"/>
        <v>1</v>
      </c>
      <c r="DR80" s="208">
        <f t="shared" si="135"/>
        <v>1</v>
      </c>
      <c r="DS80" s="208">
        <f t="shared" si="136"/>
        <v>1</v>
      </c>
      <c r="DT80" s="208">
        <f t="shared" si="137"/>
        <v>1</v>
      </c>
      <c r="DU80" s="208">
        <f t="shared" si="138"/>
        <v>1</v>
      </c>
      <c r="DV80" s="208">
        <f t="shared" ref="DV80:EF80" si="172">IF(OR($CX79=0,ISERROR(SEARCH(DV$1,$CX79))),DV79,DV79+1)</f>
        <v>1</v>
      </c>
      <c r="DW80" s="208">
        <f t="shared" si="172"/>
        <v>1</v>
      </c>
      <c r="DX80" s="208">
        <f t="shared" si="172"/>
        <v>1</v>
      </c>
      <c r="DY80" s="208">
        <f t="shared" si="172"/>
        <v>1</v>
      </c>
      <c r="DZ80" s="208">
        <f t="shared" si="172"/>
        <v>1</v>
      </c>
      <c r="EA80" s="208">
        <f t="shared" si="172"/>
        <v>1</v>
      </c>
      <c r="EB80" s="208">
        <f t="shared" si="172"/>
        <v>1</v>
      </c>
      <c r="EC80" s="208">
        <f t="shared" si="172"/>
        <v>1</v>
      </c>
      <c r="ED80" s="208">
        <f t="shared" si="172"/>
        <v>1</v>
      </c>
      <c r="EE80" s="208">
        <f t="shared" si="172"/>
        <v>1</v>
      </c>
      <c r="EF80" s="208">
        <f t="shared" si="172"/>
        <v>1</v>
      </c>
      <c r="EG80" s="208">
        <f t="shared" si="140"/>
        <v>0</v>
      </c>
    </row>
    <row r="81" spans="104:113" x14ac:dyDescent="0.25">
      <c r="DA81" s="172">
        <v>2</v>
      </c>
      <c r="DB81" s="32" t="str">
        <f t="shared" ca="1" si="171"/>
        <v xml:space="preserve"> </v>
      </c>
      <c r="DD81" s="172">
        <f t="shared" ca="1" si="127"/>
        <v>1</v>
      </c>
    </row>
    <row r="82" spans="104:113" x14ac:dyDescent="0.25">
      <c r="DA82" s="172">
        <v>3</v>
      </c>
      <c r="DB82" s="32" t="str">
        <f t="shared" ca="1" si="171"/>
        <v xml:space="preserve"> </v>
      </c>
      <c r="DD82" s="172">
        <f t="shared" ca="1" si="127"/>
        <v>1</v>
      </c>
    </row>
    <row r="83" spans="104:113" x14ac:dyDescent="0.25">
      <c r="DA83" s="172">
        <v>4</v>
      </c>
      <c r="DB83" s="32" t="str">
        <f t="shared" ca="1" si="171"/>
        <v xml:space="preserve"> </v>
      </c>
      <c r="DD83" s="172">
        <f t="shared" ca="1" si="127"/>
        <v>1</v>
      </c>
    </row>
    <row r="84" spans="104:113" x14ac:dyDescent="0.25">
      <c r="DA84" s="172">
        <v>5</v>
      </c>
      <c r="DB84" s="32" t="str">
        <f t="shared" ca="1" si="171"/>
        <v xml:space="preserve"> </v>
      </c>
      <c r="DD84" s="172">
        <f t="shared" ca="1" si="127"/>
        <v>1</v>
      </c>
    </row>
    <row r="85" spans="104:113" x14ac:dyDescent="0.25">
      <c r="DA85" s="172">
        <v>6</v>
      </c>
      <c r="DB85" s="32" t="str">
        <f t="shared" ca="1" si="171"/>
        <v xml:space="preserve"> </v>
      </c>
      <c r="DD85" s="172">
        <f t="shared" ca="1" si="127"/>
        <v>1</v>
      </c>
    </row>
    <row r="86" spans="104:113" x14ac:dyDescent="0.25">
      <c r="DA86" s="172">
        <v>7</v>
      </c>
      <c r="DB86" s="32" t="str">
        <f t="shared" ca="1" si="171"/>
        <v xml:space="preserve"> </v>
      </c>
      <c r="DD86" s="172">
        <f t="shared" ca="1" si="127"/>
        <v>1</v>
      </c>
    </row>
    <row r="87" spans="104:113" x14ac:dyDescent="0.25">
      <c r="DA87" s="172">
        <v>8</v>
      </c>
      <c r="DB87" s="32" t="str">
        <f t="shared" ca="1" si="171"/>
        <v xml:space="preserve"> </v>
      </c>
      <c r="DD87" s="172">
        <f t="shared" ca="1" si="127"/>
        <v>1</v>
      </c>
    </row>
    <row r="88" spans="104:113" x14ac:dyDescent="0.25">
      <c r="DA88" s="172">
        <v>9</v>
      </c>
      <c r="DB88" s="32" t="str">
        <f t="shared" ca="1" si="171"/>
        <v xml:space="preserve"> </v>
      </c>
      <c r="DD88" s="172">
        <f t="shared" ca="1" si="127"/>
        <v>1</v>
      </c>
    </row>
    <row r="89" spans="104:113" x14ac:dyDescent="0.25">
      <c r="DA89" s="172">
        <v>10</v>
      </c>
      <c r="DB89" s="32" t="str">
        <f t="shared" ca="1" si="171"/>
        <v xml:space="preserve"> </v>
      </c>
      <c r="DD89" s="172">
        <f t="shared" ca="1" si="127"/>
        <v>1</v>
      </c>
    </row>
    <row r="90" spans="104:113" x14ac:dyDescent="0.25">
      <c r="DA90" s="172">
        <v>11</v>
      </c>
      <c r="DB90" s="32" t="str">
        <f t="shared" ca="1" si="171"/>
        <v xml:space="preserve"> </v>
      </c>
      <c r="DD90" s="172">
        <f t="shared" ca="1" si="127"/>
        <v>1</v>
      </c>
    </row>
    <row r="91" spans="104:113" x14ac:dyDescent="0.25">
      <c r="DA91" s="172">
        <v>12</v>
      </c>
      <c r="DB91" s="32" t="str">
        <f t="shared" ca="1" si="171"/>
        <v xml:space="preserve"> </v>
      </c>
      <c r="DD91" s="172">
        <f t="shared" ca="1" si="127"/>
        <v>1</v>
      </c>
    </row>
    <row r="92" spans="104:113" x14ac:dyDescent="0.25">
      <c r="DB92" s="196" t="str">
        <f ca="1">IF(DB79="","","----")</f>
        <v/>
      </c>
      <c r="DD92" s="172">
        <f t="shared" ca="1" si="127"/>
        <v>1</v>
      </c>
    </row>
    <row r="93" spans="104:113" x14ac:dyDescent="0.25">
      <c r="DA93" s="172"/>
      <c r="DB93" s="32" t="str">
        <f ca="1">IF(DB94="","",CONCATENATE("Warband ",CZ94," ",DG93))</f>
        <v/>
      </c>
      <c r="DD93" s="172">
        <f t="shared" ca="1" si="127"/>
        <v>1</v>
      </c>
      <c r="DG93" s="49" t="str">
        <f>CONCATENATE("   ",DH93,"/",DI93,IF(DH93&gt;DI93," !",""))</f>
        <v xml:space="preserve">   0/12</v>
      </c>
      <c r="DH93" s="172">
        <f t="shared" ref="DH93" si="173">INDEX($CB$1:$CU$1,CZ94)+DJ93</f>
        <v>0</v>
      </c>
      <c r="DI93" s="172">
        <f>12</f>
        <v>12</v>
      </c>
    </row>
    <row r="94" spans="104:113" x14ac:dyDescent="0.25">
      <c r="CZ94" s="172">
        <v>7</v>
      </c>
      <c r="DA94" s="172" t="s">
        <v>278</v>
      </c>
      <c r="DB94" s="32" t="str">
        <f ca="1">T(LOOKUP(CZ94,$DM$1:$EF$1,$DM$2:$EF$2))</f>
        <v/>
      </c>
      <c r="DD94" s="172">
        <f t="shared" ca="1" si="127"/>
        <v>1</v>
      </c>
    </row>
    <row r="95" spans="104:113" x14ac:dyDescent="0.25">
      <c r="DA95" s="172">
        <v>1</v>
      </c>
      <c r="DB95" s="32" t="str">
        <f t="shared" ref="DB95:DB106" ca="1" si="174">T(CONCATENATE(LOOKUP(DA95,CH$3:CH$80,AW$3:AW$74)," ",LOOKUP(DA95,CH$3:CH$80,$CA$3:$CA$74)))</f>
        <v xml:space="preserve"> </v>
      </c>
      <c r="DD95" s="172">
        <f t="shared" ca="1" si="127"/>
        <v>1</v>
      </c>
    </row>
    <row r="96" spans="104:113" x14ac:dyDescent="0.25">
      <c r="DA96" s="172">
        <v>2</v>
      </c>
      <c r="DB96" s="32" t="str">
        <f t="shared" ca="1" si="174"/>
        <v xml:space="preserve"> </v>
      </c>
      <c r="DD96" s="172">
        <f t="shared" ca="1" si="127"/>
        <v>1</v>
      </c>
    </row>
    <row r="97" spans="104:113" x14ac:dyDescent="0.25">
      <c r="DA97" s="172">
        <v>3</v>
      </c>
      <c r="DB97" s="32" t="str">
        <f t="shared" ca="1" si="174"/>
        <v xml:space="preserve"> </v>
      </c>
      <c r="DD97" s="172">
        <f t="shared" ca="1" si="127"/>
        <v>1</v>
      </c>
    </row>
    <row r="98" spans="104:113" x14ac:dyDescent="0.25">
      <c r="DA98" s="172">
        <v>4</v>
      </c>
      <c r="DB98" s="32" t="str">
        <f t="shared" ca="1" si="174"/>
        <v xml:space="preserve"> </v>
      </c>
      <c r="DD98" s="172">
        <f t="shared" ca="1" si="127"/>
        <v>1</v>
      </c>
    </row>
    <row r="99" spans="104:113" x14ac:dyDescent="0.25">
      <c r="DA99" s="172">
        <v>5</v>
      </c>
      <c r="DB99" s="32" t="str">
        <f t="shared" ca="1" si="174"/>
        <v xml:space="preserve"> </v>
      </c>
      <c r="DD99" s="172">
        <f t="shared" ca="1" si="127"/>
        <v>1</v>
      </c>
    </row>
    <row r="100" spans="104:113" x14ac:dyDescent="0.25">
      <c r="DA100" s="172">
        <v>6</v>
      </c>
      <c r="DB100" s="32" t="str">
        <f t="shared" ca="1" si="174"/>
        <v xml:space="preserve"> </v>
      </c>
      <c r="DD100" s="172">
        <f t="shared" ca="1" si="127"/>
        <v>1</v>
      </c>
    </row>
    <row r="101" spans="104:113" x14ac:dyDescent="0.25">
      <c r="DA101" s="172">
        <v>7</v>
      </c>
      <c r="DB101" s="32" t="str">
        <f t="shared" ca="1" si="174"/>
        <v xml:space="preserve"> </v>
      </c>
      <c r="DD101" s="172">
        <f t="shared" ca="1" si="127"/>
        <v>1</v>
      </c>
    </row>
    <row r="102" spans="104:113" x14ac:dyDescent="0.25">
      <c r="DA102" s="172">
        <v>8</v>
      </c>
      <c r="DB102" s="32" t="str">
        <f t="shared" ca="1" si="174"/>
        <v xml:space="preserve"> </v>
      </c>
      <c r="DD102" s="172">
        <f t="shared" ca="1" si="127"/>
        <v>1</v>
      </c>
    </row>
    <row r="103" spans="104:113" x14ac:dyDescent="0.25">
      <c r="DA103" s="172">
        <v>9</v>
      </c>
      <c r="DB103" s="32" t="str">
        <f t="shared" ca="1" si="174"/>
        <v xml:space="preserve"> </v>
      </c>
      <c r="DD103" s="172">
        <f t="shared" ca="1" si="127"/>
        <v>1</v>
      </c>
    </row>
    <row r="104" spans="104:113" x14ac:dyDescent="0.25">
      <c r="DA104" s="172">
        <v>10</v>
      </c>
      <c r="DB104" s="32" t="str">
        <f t="shared" ca="1" si="174"/>
        <v xml:space="preserve"> </v>
      </c>
      <c r="DD104" s="172">
        <f t="shared" ca="1" si="127"/>
        <v>1</v>
      </c>
    </row>
    <row r="105" spans="104:113" x14ac:dyDescent="0.25">
      <c r="DA105" s="172">
        <v>11</v>
      </c>
      <c r="DB105" s="32" t="str">
        <f t="shared" ca="1" si="174"/>
        <v xml:space="preserve"> </v>
      </c>
      <c r="DD105" s="172">
        <f t="shared" ca="1" si="127"/>
        <v>1</v>
      </c>
    </row>
    <row r="106" spans="104:113" x14ac:dyDescent="0.25">
      <c r="DA106" s="172">
        <v>12</v>
      </c>
      <c r="DB106" s="32" t="str">
        <f t="shared" ca="1" si="174"/>
        <v xml:space="preserve"> </v>
      </c>
      <c r="DD106" s="172">
        <f t="shared" ca="1" si="127"/>
        <v>1</v>
      </c>
    </row>
    <row r="107" spans="104:113" x14ac:dyDescent="0.25">
      <c r="DB107" s="196" t="str">
        <f ca="1">IF(DB94="","","----")</f>
        <v/>
      </c>
      <c r="DD107" s="172">
        <f t="shared" ca="1" si="127"/>
        <v>1</v>
      </c>
    </row>
    <row r="108" spans="104:113" x14ac:dyDescent="0.25">
      <c r="DA108" s="172"/>
      <c r="DB108" s="32" t="str">
        <f ca="1">IF(DB109="","",CONCATENATE("Warband ",CZ109," ",DG108))</f>
        <v/>
      </c>
      <c r="DD108" s="172">
        <f t="shared" ca="1" si="127"/>
        <v>1</v>
      </c>
      <c r="DG108" s="49" t="str">
        <f>CONCATENATE("   ",DH108,"/",DI108,IF(DH108&gt;DI108," !",""))</f>
        <v xml:space="preserve">   0/12</v>
      </c>
      <c r="DH108" s="172">
        <f t="shared" ref="DH108" si="175">INDEX($CB$1:$CU$1,CZ109)+DJ108</f>
        <v>0</v>
      </c>
      <c r="DI108" s="172">
        <f>12</f>
        <v>12</v>
      </c>
    </row>
    <row r="109" spans="104:113" x14ac:dyDescent="0.25">
      <c r="CZ109" s="172">
        <v>8</v>
      </c>
      <c r="DA109" s="172" t="s">
        <v>278</v>
      </c>
      <c r="DB109" s="32" t="str">
        <f ca="1">T(LOOKUP(CZ109,$DM$1:$EF$1,$DM$2:$EF$2))</f>
        <v/>
      </c>
      <c r="DD109" s="172">
        <f t="shared" ca="1" si="127"/>
        <v>1</v>
      </c>
    </row>
    <row r="110" spans="104:113" x14ac:dyDescent="0.25">
      <c r="DA110" s="172">
        <v>1</v>
      </c>
      <c r="DB110" s="32" t="str">
        <f t="shared" ref="DB110:DB121" ca="1" si="176">T(CONCATENATE(LOOKUP(DA110,CI$3:CI$80,AX$3:AX$74)," ",LOOKUP(DA110,CI$3:CI$80,$CA$3:$CA$74)))</f>
        <v xml:space="preserve"> </v>
      </c>
      <c r="DD110" s="172">
        <f t="shared" ca="1" si="127"/>
        <v>1</v>
      </c>
    </row>
    <row r="111" spans="104:113" x14ac:dyDescent="0.25">
      <c r="DA111" s="172">
        <v>2</v>
      </c>
      <c r="DB111" s="32" t="str">
        <f t="shared" ca="1" si="176"/>
        <v xml:space="preserve"> </v>
      </c>
      <c r="DD111" s="172">
        <f t="shared" ca="1" si="127"/>
        <v>1</v>
      </c>
    </row>
    <row r="112" spans="104:113" x14ac:dyDescent="0.25">
      <c r="DA112" s="172">
        <v>3</v>
      </c>
      <c r="DB112" s="32" t="str">
        <f t="shared" ca="1" si="176"/>
        <v xml:space="preserve"> </v>
      </c>
      <c r="DD112" s="172">
        <f t="shared" ca="1" si="127"/>
        <v>1</v>
      </c>
    </row>
    <row r="113" spans="104:113" x14ac:dyDescent="0.25">
      <c r="DA113" s="172">
        <v>4</v>
      </c>
      <c r="DB113" s="32" t="str">
        <f t="shared" ca="1" si="176"/>
        <v xml:space="preserve"> </v>
      </c>
      <c r="DD113" s="172">
        <f t="shared" ca="1" si="127"/>
        <v>1</v>
      </c>
    </row>
    <row r="114" spans="104:113" x14ac:dyDescent="0.25">
      <c r="DA114" s="172">
        <v>5</v>
      </c>
      <c r="DB114" s="32" t="str">
        <f t="shared" ca="1" si="176"/>
        <v xml:space="preserve"> </v>
      </c>
      <c r="DD114" s="172">
        <f t="shared" ca="1" si="127"/>
        <v>1</v>
      </c>
    </row>
    <row r="115" spans="104:113" x14ac:dyDescent="0.25">
      <c r="DA115" s="172">
        <v>6</v>
      </c>
      <c r="DB115" s="32" t="str">
        <f t="shared" ca="1" si="176"/>
        <v xml:space="preserve"> </v>
      </c>
      <c r="DD115" s="172">
        <f t="shared" ca="1" si="127"/>
        <v>1</v>
      </c>
    </row>
    <row r="116" spans="104:113" x14ac:dyDescent="0.25">
      <c r="DA116" s="172">
        <v>7</v>
      </c>
      <c r="DB116" s="32" t="str">
        <f t="shared" ca="1" si="176"/>
        <v xml:space="preserve"> </v>
      </c>
      <c r="DD116" s="172">
        <f t="shared" ca="1" si="127"/>
        <v>1</v>
      </c>
    </row>
    <row r="117" spans="104:113" x14ac:dyDescent="0.25">
      <c r="DA117" s="172">
        <v>8</v>
      </c>
      <c r="DB117" s="32" t="str">
        <f t="shared" ca="1" si="176"/>
        <v xml:space="preserve"> </v>
      </c>
      <c r="DD117" s="172">
        <f t="shared" ca="1" si="127"/>
        <v>1</v>
      </c>
    </row>
    <row r="118" spans="104:113" x14ac:dyDescent="0.25">
      <c r="DA118" s="172">
        <v>9</v>
      </c>
      <c r="DB118" s="32" t="str">
        <f t="shared" ca="1" si="176"/>
        <v xml:space="preserve"> </v>
      </c>
      <c r="DD118" s="172">
        <f t="shared" ca="1" si="127"/>
        <v>1</v>
      </c>
    </row>
    <row r="119" spans="104:113" x14ac:dyDescent="0.25">
      <c r="DA119" s="172">
        <v>10</v>
      </c>
      <c r="DB119" s="32" t="str">
        <f t="shared" ca="1" si="176"/>
        <v xml:space="preserve"> </v>
      </c>
      <c r="DD119" s="172">
        <f t="shared" ca="1" si="127"/>
        <v>1</v>
      </c>
    </row>
    <row r="120" spans="104:113" x14ac:dyDescent="0.25">
      <c r="DA120" s="172">
        <v>11</v>
      </c>
      <c r="DB120" s="32" t="str">
        <f t="shared" ca="1" si="176"/>
        <v xml:space="preserve"> </v>
      </c>
      <c r="DD120" s="172">
        <f t="shared" ca="1" si="127"/>
        <v>1</v>
      </c>
    </row>
    <row r="121" spans="104:113" x14ac:dyDescent="0.25">
      <c r="DA121" s="172">
        <v>12</v>
      </c>
      <c r="DB121" s="32" t="str">
        <f t="shared" ca="1" si="176"/>
        <v xml:space="preserve"> </v>
      </c>
      <c r="DD121" s="172">
        <f t="shared" ca="1" si="127"/>
        <v>1</v>
      </c>
    </row>
    <row r="122" spans="104:113" x14ac:dyDescent="0.25">
      <c r="DB122" s="196" t="str">
        <f ca="1">IF(DB109="","","----")</f>
        <v/>
      </c>
      <c r="DD122" s="172">
        <f t="shared" ca="1" si="127"/>
        <v>1</v>
      </c>
    </row>
    <row r="123" spans="104:113" x14ac:dyDescent="0.25">
      <c r="DA123" s="172"/>
      <c r="DB123" s="32" t="str">
        <f ca="1">IF(DB124="","",CONCATENATE("Warband ",CZ124," ",DG123))</f>
        <v/>
      </c>
      <c r="DD123" s="172">
        <f t="shared" ca="1" si="127"/>
        <v>1</v>
      </c>
      <c r="DG123" s="49" t="str">
        <f>CONCATENATE("   ",DH123,"/",DI123,IF(DH123&gt;DI123," !",""))</f>
        <v xml:space="preserve">   0/12</v>
      </c>
      <c r="DH123" s="172">
        <f t="shared" ref="DH123" si="177">INDEX($CB$1:$CU$1,CZ124)+DJ123</f>
        <v>0</v>
      </c>
      <c r="DI123" s="172">
        <f>12</f>
        <v>12</v>
      </c>
    </row>
    <row r="124" spans="104:113" x14ac:dyDescent="0.25">
      <c r="CZ124" s="172">
        <v>9</v>
      </c>
      <c r="DA124" s="172" t="s">
        <v>278</v>
      </c>
      <c r="DB124" s="32" t="str">
        <f ca="1">T(LOOKUP(CZ124,$DM$1:$EF$1,$DM$2:$EF$2))</f>
        <v/>
      </c>
      <c r="DD124" s="172">
        <f t="shared" ca="1" si="127"/>
        <v>1</v>
      </c>
    </row>
    <row r="125" spans="104:113" x14ac:dyDescent="0.25">
      <c r="DA125" s="172">
        <v>1</v>
      </c>
      <c r="DB125" s="32" t="str">
        <f t="shared" ref="DB125:DB136" ca="1" si="178">T(CONCATENATE(LOOKUP(DA125,CJ$3:CJ$80,AY$3:AY$74)," ",LOOKUP(DA125,CJ$3:CJ$80,$CA$3:$CA$74)))</f>
        <v xml:space="preserve"> </v>
      </c>
      <c r="DD125" s="172">
        <f t="shared" ca="1" si="127"/>
        <v>1</v>
      </c>
    </row>
    <row r="126" spans="104:113" x14ac:dyDescent="0.25">
      <c r="DA126" s="172">
        <v>2</v>
      </c>
      <c r="DB126" s="32" t="str">
        <f t="shared" ca="1" si="178"/>
        <v xml:space="preserve"> </v>
      </c>
      <c r="DD126" s="172">
        <f t="shared" ca="1" si="127"/>
        <v>1</v>
      </c>
    </row>
    <row r="127" spans="104:113" x14ac:dyDescent="0.25">
      <c r="DA127" s="172">
        <v>3</v>
      </c>
      <c r="DB127" s="32" t="str">
        <f t="shared" ca="1" si="178"/>
        <v xml:space="preserve"> </v>
      </c>
      <c r="DD127" s="172">
        <f t="shared" ca="1" si="127"/>
        <v>1</v>
      </c>
    </row>
    <row r="128" spans="104:113" x14ac:dyDescent="0.25">
      <c r="DA128" s="172">
        <v>4</v>
      </c>
      <c r="DB128" s="32" t="str">
        <f t="shared" ca="1" si="178"/>
        <v xml:space="preserve"> </v>
      </c>
      <c r="DD128" s="172">
        <f t="shared" ca="1" si="127"/>
        <v>1</v>
      </c>
    </row>
    <row r="129" spans="104:113" x14ac:dyDescent="0.25">
      <c r="DA129" s="172">
        <v>5</v>
      </c>
      <c r="DB129" s="32" t="str">
        <f t="shared" ca="1" si="178"/>
        <v xml:space="preserve"> </v>
      </c>
      <c r="DD129" s="172">
        <f t="shared" ca="1" si="127"/>
        <v>1</v>
      </c>
    </row>
    <row r="130" spans="104:113" x14ac:dyDescent="0.25">
      <c r="DA130" s="172">
        <v>6</v>
      </c>
      <c r="DB130" s="32" t="str">
        <f t="shared" ca="1" si="178"/>
        <v xml:space="preserve"> </v>
      </c>
      <c r="DD130" s="172">
        <f t="shared" ca="1" si="127"/>
        <v>1</v>
      </c>
    </row>
    <row r="131" spans="104:113" x14ac:dyDescent="0.25">
      <c r="DA131" s="172">
        <v>7</v>
      </c>
      <c r="DB131" s="32" t="str">
        <f t="shared" ca="1" si="178"/>
        <v xml:space="preserve"> </v>
      </c>
      <c r="DD131" s="172">
        <f t="shared" ca="1" si="127"/>
        <v>1</v>
      </c>
    </row>
    <row r="132" spans="104:113" x14ac:dyDescent="0.25">
      <c r="DA132" s="172">
        <v>8</v>
      </c>
      <c r="DB132" s="32" t="str">
        <f t="shared" ca="1" si="178"/>
        <v xml:space="preserve"> </v>
      </c>
      <c r="DD132" s="172">
        <f t="shared" ca="1" si="127"/>
        <v>1</v>
      </c>
    </row>
    <row r="133" spans="104:113" x14ac:dyDescent="0.25">
      <c r="DA133" s="172">
        <v>9</v>
      </c>
      <c r="DB133" s="32" t="str">
        <f t="shared" ca="1" si="178"/>
        <v xml:space="preserve"> </v>
      </c>
      <c r="DD133" s="172">
        <f t="shared" ref="DD133:DD196" ca="1" si="179">IF(OR(DB132="",DB132=" "),DD132,DD132+1)</f>
        <v>1</v>
      </c>
    </row>
    <row r="134" spans="104:113" x14ac:dyDescent="0.25">
      <c r="DA134" s="172">
        <v>10</v>
      </c>
      <c r="DB134" s="32" t="str">
        <f t="shared" ca="1" si="178"/>
        <v xml:space="preserve"> </v>
      </c>
      <c r="DD134" s="172">
        <f t="shared" ca="1" si="179"/>
        <v>1</v>
      </c>
    </row>
    <row r="135" spans="104:113" x14ac:dyDescent="0.25">
      <c r="DA135" s="172">
        <v>11</v>
      </c>
      <c r="DB135" s="32" t="str">
        <f t="shared" ca="1" si="178"/>
        <v xml:space="preserve"> </v>
      </c>
      <c r="DD135" s="172">
        <f t="shared" ca="1" si="179"/>
        <v>1</v>
      </c>
    </row>
    <row r="136" spans="104:113" x14ac:dyDescent="0.25">
      <c r="DA136" s="172">
        <v>12</v>
      </c>
      <c r="DB136" s="32" t="str">
        <f t="shared" ca="1" si="178"/>
        <v xml:space="preserve"> </v>
      </c>
      <c r="DD136" s="172">
        <f t="shared" ca="1" si="179"/>
        <v>1</v>
      </c>
    </row>
    <row r="137" spans="104:113" x14ac:dyDescent="0.25">
      <c r="DB137" s="196" t="str">
        <f ca="1">IF(DB124="","","----")</f>
        <v/>
      </c>
      <c r="DD137" s="172">
        <f t="shared" ca="1" si="179"/>
        <v>1</v>
      </c>
    </row>
    <row r="138" spans="104:113" x14ac:dyDescent="0.25">
      <c r="DA138" s="172"/>
      <c r="DB138" s="32" t="str">
        <f ca="1">IF(DB139="","",CONCATENATE("Warband ",CZ139," ",DG138))</f>
        <v/>
      </c>
      <c r="DD138" s="172">
        <f t="shared" ca="1" si="179"/>
        <v>1</v>
      </c>
      <c r="DG138" s="49" t="str">
        <f>CONCATENATE("   ",DH138,"/",DI138,IF(DH138&gt;DI138," !",""))</f>
        <v xml:space="preserve">   0/12</v>
      </c>
      <c r="DH138" s="172">
        <f t="shared" ref="DH138" si="180">INDEX($CB$1:$CU$1,CZ139)+DJ138</f>
        <v>0</v>
      </c>
      <c r="DI138" s="172">
        <f>12</f>
        <v>12</v>
      </c>
    </row>
    <row r="139" spans="104:113" x14ac:dyDescent="0.25">
      <c r="CZ139" s="172">
        <v>10</v>
      </c>
      <c r="DA139" s="172" t="s">
        <v>278</v>
      </c>
      <c r="DB139" s="32" t="str">
        <f ca="1">T(LOOKUP(CZ139,$DM$1:$EF$1,$DM$2:$EF$2))</f>
        <v/>
      </c>
      <c r="DD139" s="172">
        <f t="shared" ca="1" si="179"/>
        <v>1</v>
      </c>
    </row>
    <row r="140" spans="104:113" x14ac:dyDescent="0.25">
      <c r="DA140" s="172">
        <v>1</v>
      </c>
      <c r="DB140" s="32" t="str">
        <f t="shared" ref="DB140:DB151" ca="1" si="181">T(CONCATENATE(LOOKUP(DA140,CK$3:CK$80,AZ$3:AZ$74)," ",LOOKUP(DA140,CK$3:CK$80,$CA$3:$CA$74)))</f>
        <v xml:space="preserve"> </v>
      </c>
      <c r="DD140" s="172">
        <f t="shared" ca="1" si="179"/>
        <v>1</v>
      </c>
    </row>
    <row r="141" spans="104:113" x14ac:dyDescent="0.25">
      <c r="DA141" s="172">
        <v>2</v>
      </c>
      <c r="DB141" s="32" t="str">
        <f t="shared" ca="1" si="181"/>
        <v xml:space="preserve"> </v>
      </c>
      <c r="DD141" s="172">
        <f t="shared" ca="1" si="179"/>
        <v>1</v>
      </c>
    </row>
    <row r="142" spans="104:113" x14ac:dyDescent="0.25">
      <c r="DA142" s="172">
        <v>3</v>
      </c>
      <c r="DB142" s="32" t="str">
        <f t="shared" ca="1" si="181"/>
        <v xml:space="preserve"> </v>
      </c>
      <c r="DD142" s="172">
        <f t="shared" ca="1" si="179"/>
        <v>1</v>
      </c>
    </row>
    <row r="143" spans="104:113" x14ac:dyDescent="0.25">
      <c r="DA143" s="172">
        <v>4</v>
      </c>
      <c r="DB143" s="32" t="str">
        <f t="shared" ca="1" si="181"/>
        <v xml:space="preserve"> </v>
      </c>
      <c r="DD143" s="172">
        <f t="shared" ca="1" si="179"/>
        <v>1</v>
      </c>
    </row>
    <row r="144" spans="104:113" x14ac:dyDescent="0.25">
      <c r="DA144" s="172">
        <v>5</v>
      </c>
      <c r="DB144" s="32" t="str">
        <f t="shared" ca="1" si="181"/>
        <v xml:space="preserve"> </v>
      </c>
      <c r="DD144" s="172">
        <f t="shared" ca="1" si="179"/>
        <v>1</v>
      </c>
    </row>
    <row r="145" spans="104:113" x14ac:dyDescent="0.25">
      <c r="DA145" s="172">
        <v>6</v>
      </c>
      <c r="DB145" s="32" t="str">
        <f t="shared" ca="1" si="181"/>
        <v xml:space="preserve"> </v>
      </c>
      <c r="DD145" s="172">
        <f t="shared" ca="1" si="179"/>
        <v>1</v>
      </c>
    </row>
    <row r="146" spans="104:113" x14ac:dyDescent="0.25">
      <c r="DA146" s="172">
        <v>7</v>
      </c>
      <c r="DB146" s="32" t="str">
        <f t="shared" ca="1" si="181"/>
        <v xml:space="preserve"> </v>
      </c>
      <c r="DD146" s="172">
        <f t="shared" ca="1" si="179"/>
        <v>1</v>
      </c>
    </row>
    <row r="147" spans="104:113" x14ac:dyDescent="0.25">
      <c r="DA147" s="172">
        <v>8</v>
      </c>
      <c r="DB147" s="32" t="str">
        <f t="shared" ca="1" si="181"/>
        <v xml:space="preserve"> </v>
      </c>
      <c r="DD147" s="172">
        <f t="shared" ca="1" si="179"/>
        <v>1</v>
      </c>
    </row>
    <row r="148" spans="104:113" x14ac:dyDescent="0.25">
      <c r="DA148" s="172">
        <v>9</v>
      </c>
      <c r="DB148" s="32" t="str">
        <f t="shared" ca="1" si="181"/>
        <v xml:space="preserve"> </v>
      </c>
      <c r="DD148" s="172">
        <f t="shared" ca="1" si="179"/>
        <v>1</v>
      </c>
    </row>
    <row r="149" spans="104:113" x14ac:dyDescent="0.25">
      <c r="DA149" s="172">
        <v>10</v>
      </c>
      <c r="DB149" s="32" t="str">
        <f t="shared" ca="1" si="181"/>
        <v xml:space="preserve"> </v>
      </c>
      <c r="DD149" s="172">
        <f t="shared" ca="1" si="179"/>
        <v>1</v>
      </c>
    </row>
    <row r="150" spans="104:113" x14ac:dyDescent="0.25">
      <c r="DA150" s="172">
        <v>11</v>
      </c>
      <c r="DB150" s="32" t="str">
        <f t="shared" ca="1" si="181"/>
        <v xml:space="preserve"> </v>
      </c>
      <c r="DD150" s="172">
        <f t="shared" ca="1" si="179"/>
        <v>1</v>
      </c>
    </row>
    <row r="151" spans="104:113" x14ac:dyDescent="0.25">
      <c r="DA151" s="172">
        <v>12</v>
      </c>
      <c r="DB151" s="32" t="str">
        <f t="shared" ca="1" si="181"/>
        <v xml:space="preserve"> </v>
      </c>
      <c r="DD151" s="172">
        <f t="shared" ca="1" si="179"/>
        <v>1</v>
      </c>
    </row>
    <row r="152" spans="104:113" x14ac:dyDescent="0.25">
      <c r="DB152" s="196" t="str">
        <f ca="1">IF(DB139="","","----")</f>
        <v/>
      </c>
      <c r="DD152" s="172">
        <f t="shared" ca="1" si="179"/>
        <v>1</v>
      </c>
    </row>
    <row r="153" spans="104:113" x14ac:dyDescent="0.25">
      <c r="DA153" s="172"/>
      <c r="DB153" s="32" t="str">
        <f ca="1">IF(DB154="","",CONCATENATE("Warband ",CZ154," ",DG153))</f>
        <v/>
      </c>
      <c r="DD153" s="172">
        <f t="shared" ca="1" si="179"/>
        <v>1</v>
      </c>
      <c r="DG153" s="49" t="str">
        <f>CONCATENATE("   ",DH153,"/",DI153,IF(DH153&gt;DI153," !",""))</f>
        <v xml:space="preserve">   0/12</v>
      </c>
      <c r="DH153" s="172">
        <f t="shared" ref="DH153" si="182">INDEX($CB$1:$CU$1,CZ154)+DJ153</f>
        <v>0</v>
      </c>
      <c r="DI153" s="172">
        <f>12</f>
        <v>12</v>
      </c>
    </row>
    <row r="154" spans="104:113" x14ac:dyDescent="0.25">
      <c r="CZ154" s="172">
        <v>11</v>
      </c>
      <c r="DA154" s="172" t="s">
        <v>278</v>
      </c>
      <c r="DB154" s="32" t="str">
        <f ca="1">T(LOOKUP(CZ154,$DM$1:$EF$1,$DM$2:$EF$2))</f>
        <v/>
      </c>
      <c r="DD154" s="172">
        <f t="shared" ca="1" si="179"/>
        <v>1</v>
      </c>
    </row>
    <row r="155" spans="104:113" x14ac:dyDescent="0.25">
      <c r="DA155" s="172">
        <v>1</v>
      </c>
      <c r="DB155" s="32" t="str">
        <f t="shared" ref="DB155:DB166" ca="1" si="183">T(CONCATENATE(LOOKUP(DA155,CL$3:CL$80,BA$3:BA$74)," ",LOOKUP(DA155,CL$3:CL$80,$CA$3:$CA$74)))</f>
        <v xml:space="preserve"> </v>
      </c>
      <c r="DD155" s="172">
        <f t="shared" ca="1" si="179"/>
        <v>1</v>
      </c>
    </row>
    <row r="156" spans="104:113" x14ac:dyDescent="0.25">
      <c r="DA156" s="172">
        <v>2</v>
      </c>
      <c r="DB156" s="32" t="str">
        <f t="shared" ca="1" si="183"/>
        <v xml:space="preserve"> </v>
      </c>
      <c r="DD156" s="172">
        <f t="shared" ca="1" si="179"/>
        <v>1</v>
      </c>
    </row>
    <row r="157" spans="104:113" x14ac:dyDescent="0.25">
      <c r="DA157" s="172">
        <v>3</v>
      </c>
      <c r="DB157" s="32" t="str">
        <f t="shared" ca="1" si="183"/>
        <v xml:space="preserve"> </v>
      </c>
      <c r="DD157" s="172">
        <f t="shared" ca="1" si="179"/>
        <v>1</v>
      </c>
    </row>
    <row r="158" spans="104:113" x14ac:dyDescent="0.25">
      <c r="DA158" s="172">
        <v>4</v>
      </c>
      <c r="DB158" s="32" t="str">
        <f t="shared" ca="1" si="183"/>
        <v xml:space="preserve"> </v>
      </c>
      <c r="DD158" s="172">
        <f t="shared" ca="1" si="179"/>
        <v>1</v>
      </c>
    </row>
    <row r="159" spans="104:113" x14ac:dyDescent="0.25">
      <c r="DA159" s="172">
        <v>5</v>
      </c>
      <c r="DB159" s="32" t="str">
        <f t="shared" ca="1" si="183"/>
        <v xml:space="preserve"> </v>
      </c>
      <c r="DD159" s="172">
        <f t="shared" ca="1" si="179"/>
        <v>1</v>
      </c>
    </row>
    <row r="160" spans="104:113" x14ac:dyDescent="0.25">
      <c r="DA160" s="172">
        <v>6</v>
      </c>
      <c r="DB160" s="32" t="str">
        <f t="shared" ca="1" si="183"/>
        <v xml:space="preserve"> </v>
      </c>
      <c r="DD160" s="172">
        <f t="shared" ca="1" si="179"/>
        <v>1</v>
      </c>
    </row>
    <row r="161" spans="104:113" x14ac:dyDescent="0.25">
      <c r="DA161" s="172">
        <v>7</v>
      </c>
      <c r="DB161" s="32" t="str">
        <f t="shared" ca="1" si="183"/>
        <v xml:space="preserve"> </v>
      </c>
      <c r="DD161" s="172">
        <f t="shared" ca="1" si="179"/>
        <v>1</v>
      </c>
    </row>
    <row r="162" spans="104:113" x14ac:dyDescent="0.25">
      <c r="DA162" s="172">
        <v>8</v>
      </c>
      <c r="DB162" s="32" t="str">
        <f t="shared" ca="1" si="183"/>
        <v xml:space="preserve"> </v>
      </c>
      <c r="DD162" s="172">
        <f t="shared" ca="1" si="179"/>
        <v>1</v>
      </c>
    </row>
    <row r="163" spans="104:113" x14ac:dyDescent="0.25">
      <c r="DA163" s="172">
        <v>9</v>
      </c>
      <c r="DB163" s="32" t="str">
        <f t="shared" ca="1" si="183"/>
        <v xml:space="preserve"> </v>
      </c>
      <c r="DD163" s="172">
        <f t="shared" ca="1" si="179"/>
        <v>1</v>
      </c>
    </row>
    <row r="164" spans="104:113" x14ac:dyDescent="0.25">
      <c r="DA164" s="172">
        <v>10</v>
      </c>
      <c r="DB164" s="32" t="str">
        <f t="shared" ca="1" si="183"/>
        <v xml:space="preserve"> </v>
      </c>
      <c r="DD164" s="172">
        <f t="shared" ca="1" si="179"/>
        <v>1</v>
      </c>
    </row>
    <row r="165" spans="104:113" x14ac:dyDescent="0.25">
      <c r="DA165" s="172">
        <v>11</v>
      </c>
      <c r="DB165" s="32" t="str">
        <f t="shared" ca="1" si="183"/>
        <v xml:space="preserve"> </v>
      </c>
      <c r="DD165" s="172">
        <f t="shared" ca="1" si="179"/>
        <v>1</v>
      </c>
    </row>
    <row r="166" spans="104:113" x14ac:dyDescent="0.25">
      <c r="DA166" s="172">
        <v>12</v>
      </c>
      <c r="DB166" s="32" t="str">
        <f t="shared" ca="1" si="183"/>
        <v xml:space="preserve"> </v>
      </c>
      <c r="DD166" s="172">
        <f t="shared" ca="1" si="179"/>
        <v>1</v>
      </c>
    </row>
    <row r="167" spans="104:113" x14ac:dyDescent="0.25">
      <c r="DB167" s="196" t="str">
        <f ca="1">IF(DB154="","","----")</f>
        <v/>
      </c>
      <c r="DD167" s="172">
        <f t="shared" ca="1" si="179"/>
        <v>1</v>
      </c>
    </row>
    <row r="168" spans="104:113" x14ac:dyDescent="0.25">
      <c r="DA168" s="172"/>
      <c r="DB168" s="32" t="str">
        <f ca="1">IF(DB169="","",CONCATENATE("Warband ",CZ169," ",DG168))</f>
        <v/>
      </c>
      <c r="DD168" s="172">
        <f t="shared" ca="1" si="179"/>
        <v>1</v>
      </c>
      <c r="DG168" s="49" t="str">
        <f>CONCATENATE("   ",DH168,"/",DI168,IF(DH168&gt;DI168," !",""))</f>
        <v xml:space="preserve">   0/12</v>
      </c>
      <c r="DH168" s="172">
        <f t="shared" ref="DH168" si="184">INDEX($CB$1:$CU$1,CZ169)+DJ168</f>
        <v>0</v>
      </c>
      <c r="DI168" s="172">
        <f>12</f>
        <v>12</v>
      </c>
    </row>
    <row r="169" spans="104:113" x14ac:dyDescent="0.25">
      <c r="CZ169" s="172">
        <v>12</v>
      </c>
      <c r="DA169" s="172" t="s">
        <v>278</v>
      </c>
      <c r="DB169" s="32" t="str">
        <f ca="1">T(LOOKUP(CZ169,$DM$1:$EF$1,$DM$2:$EF$2))</f>
        <v/>
      </c>
      <c r="DD169" s="172">
        <f t="shared" ca="1" si="179"/>
        <v>1</v>
      </c>
    </row>
    <row r="170" spans="104:113" x14ac:dyDescent="0.25">
      <c r="DA170" s="172">
        <v>1</v>
      </c>
      <c r="DB170" s="32" t="str">
        <f t="shared" ref="DB170:DB181" ca="1" si="185">T(CONCATENATE(LOOKUP(DA170,CM$3:CM$80,BB$3:BB$74)," ",LOOKUP(DA170,CM$3:CM$80,$CA$3:$CA$74)))</f>
        <v xml:space="preserve"> </v>
      </c>
      <c r="DD170" s="172">
        <f t="shared" ca="1" si="179"/>
        <v>1</v>
      </c>
    </row>
    <row r="171" spans="104:113" x14ac:dyDescent="0.25">
      <c r="DA171" s="172">
        <v>2</v>
      </c>
      <c r="DB171" s="32" t="str">
        <f t="shared" ca="1" si="185"/>
        <v xml:space="preserve"> </v>
      </c>
      <c r="DD171" s="172">
        <f t="shared" ca="1" si="179"/>
        <v>1</v>
      </c>
    </row>
    <row r="172" spans="104:113" x14ac:dyDescent="0.25">
      <c r="DA172" s="172">
        <v>3</v>
      </c>
      <c r="DB172" s="32" t="str">
        <f t="shared" ca="1" si="185"/>
        <v xml:space="preserve"> </v>
      </c>
      <c r="DD172" s="172">
        <f t="shared" ca="1" si="179"/>
        <v>1</v>
      </c>
    </row>
    <row r="173" spans="104:113" x14ac:dyDescent="0.25">
      <c r="DA173" s="172">
        <v>4</v>
      </c>
      <c r="DB173" s="32" t="str">
        <f t="shared" ca="1" si="185"/>
        <v xml:space="preserve"> </v>
      </c>
      <c r="DD173" s="172">
        <f t="shared" ca="1" si="179"/>
        <v>1</v>
      </c>
    </row>
    <row r="174" spans="104:113" x14ac:dyDescent="0.25">
      <c r="DA174" s="172">
        <v>5</v>
      </c>
      <c r="DB174" s="32" t="str">
        <f t="shared" ca="1" si="185"/>
        <v xml:space="preserve"> </v>
      </c>
      <c r="DD174" s="172">
        <f t="shared" ca="1" si="179"/>
        <v>1</v>
      </c>
    </row>
    <row r="175" spans="104:113" x14ac:dyDescent="0.25">
      <c r="DA175" s="172">
        <v>6</v>
      </c>
      <c r="DB175" s="32" t="str">
        <f t="shared" ca="1" si="185"/>
        <v xml:space="preserve"> </v>
      </c>
      <c r="DD175" s="172">
        <f t="shared" ca="1" si="179"/>
        <v>1</v>
      </c>
    </row>
    <row r="176" spans="104:113" x14ac:dyDescent="0.25">
      <c r="DA176" s="172">
        <v>7</v>
      </c>
      <c r="DB176" s="32" t="str">
        <f t="shared" ca="1" si="185"/>
        <v xml:space="preserve"> </v>
      </c>
      <c r="DD176" s="172">
        <f t="shared" ca="1" si="179"/>
        <v>1</v>
      </c>
    </row>
    <row r="177" spans="104:113" x14ac:dyDescent="0.25">
      <c r="DA177" s="172">
        <v>8</v>
      </c>
      <c r="DB177" s="32" t="str">
        <f t="shared" ca="1" si="185"/>
        <v xml:space="preserve"> </v>
      </c>
      <c r="DD177" s="172">
        <f t="shared" ca="1" si="179"/>
        <v>1</v>
      </c>
    </row>
    <row r="178" spans="104:113" x14ac:dyDescent="0.25">
      <c r="DA178" s="172">
        <v>9</v>
      </c>
      <c r="DB178" s="32" t="str">
        <f t="shared" ca="1" si="185"/>
        <v xml:space="preserve"> </v>
      </c>
      <c r="DD178" s="172">
        <f t="shared" ca="1" si="179"/>
        <v>1</v>
      </c>
    </row>
    <row r="179" spans="104:113" x14ac:dyDescent="0.25">
      <c r="DA179" s="172">
        <v>10</v>
      </c>
      <c r="DB179" s="32" t="str">
        <f t="shared" ca="1" si="185"/>
        <v xml:space="preserve"> </v>
      </c>
      <c r="DD179" s="172">
        <f t="shared" ca="1" si="179"/>
        <v>1</v>
      </c>
    </row>
    <row r="180" spans="104:113" x14ac:dyDescent="0.25">
      <c r="DA180" s="172">
        <v>11</v>
      </c>
      <c r="DB180" s="32" t="str">
        <f t="shared" ca="1" si="185"/>
        <v xml:space="preserve"> </v>
      </c>
      <c r="DD180" s="172">
        <f t="shared" ca="1" si="179"/>
        <v>1</v>
      </c>
    </row>
    <row r="181" spans="104:113" x14ac:dyDescent="0.25">
      <c r="DA181" s="172">
        <v>12</v>
      </c>
      <c r="DB181" s="32" t="str">
        <f t="shared" ca="1" si="185"/>
        <v xml:space="preserve"> </v>
      </c>
      <c r="DD181" s="172">
        <f t="shared" ca="1" si="179"/>
        <v>1</v>
      </c>
    </row>
    <row r="182" spans="104:113" x14ac:dyDescent="0.25">
      <c r="DB182" s="196" t="str">
        <f ca="1">IF(DB169="","","----")</f>
        <v/>
      </c>
      <c r="DD182" s="172">
        <f t="shared" ca="1" si="179"/>
        <v>1</v>
      </c>
    </row>
    <row r="183" spans="104:113" x14ac:dyDescent="0.25">
      <c r="DA183" s="172"/>
      <c r="DB183" s="32" t="str">
        <f ca="1">IF(DB184="","",CONCATENATE("Warband ",CZ184," ",DG183))</f>
        <v/>
      </c>
      <c r="DD183" s="172">
        <f t="shared" ca="1" si="179"/>
        <v>1</v>
      </c>
      <c r="DG183" s="49" t="str">
        <f>CONCATENATE("   ",DH183,"/",DI183,IF(DH183&gt;DI183," !",""))</f>
        <v xml:space="preserve">   0/12</v>
      </c>
      <c r="DH183" s="172">
        <f t="shared" ref="DH183" si="186">INDEX($CB$1:$CU$1,CZ184)+DJ183</f>
        <v>0</v>
      </c>
      <c r="DI183" s="172">
        <f>12</f>
        <v>12</v>
      </c>
    </row>
    <row r="184" spans="104:113" x14ac:dyDescent="0.25">
      <c r="CZ184" s="172">
        <v>13</v>
      </c>
      <c r="DA184" s="172" t="s">
        <v>278</v>
      </c>
      <c r="DB184" s="32" t="str">
        <f ca="1">T(LOOKUP(CZ184,$DM$1:$EF$1,$DM$2:$EF$2))</f>
        <v/>
      </c>
      <c r="DD184" s="172">
        <f t="shared" ca="1" si="179"/>
        <v>1</v>
      </c>
    </row>
    <row r="185" spans="104:113" x14ac:dyDescent="0.25">
      <c r="DA185" s="172">
        <v>1</v>
      </c>
      <c r="DB185" s="32" t="str">
        <f t="shared" ref="DB185:DB196" ca="1" si="187">T(CONCATENATE(LOOKUP(DA185,CN$3:CN$80,BC$3:BC$74)," ",LOOKUP(DA185,CN$3:CN$80,$CA$3:$CA$74)))</f>
        <v xml:space="preserve"> </v>
      </c>
      <c r="DD185" s="172">
        <f t="shared" ca="1" si="179"/>
        <v>1</v>
      </c>
    </row>
    <row r="186" spans="104:113" x14ac:dyDescent="0.25">
      <c r="DA186" s="172">
        <v>2</v>
      </c>
      <c r="DB186" s="32" t="str">
        <f t="shared" ca="1" si="187"/>
        <v xml:space="preserve"> </v>
      </c>
      <c r="DD186" s="172">
        <f t="shared" ca="1" si="179"/>
        <v>1</v>
      </c>
    </row>
    <row r="187" spans="104:113" x14ac:dyDescent="0.25">
      <c r="DA187" s="172">
        <v>3</v>
      </c>
      <c r="DB187" s="32" t="str">
        <f t="shared" ca="1" si="187"/>
        <v xml:space="preserve"> </v>
      </c>
      <c r="DD187" s="172">
        <f t="shared" ca="1" si="179"/>
        <v>1</v>
      </c>
    </row>
    <row r="188" spans="104:113" x14ac:dyDescent="0.25">
      <c r="DA188" s="172">
        <v>4</v>
      </c>
      <c r="DB188" s="32" t="str">
        <f t="shared" ca="1" si="187"/>
        <v xml:space="preserve"> </v>
      </c>
      <c r="DD188" s="172">
        <f t="shared" ca="1" si="179"/>
        <v>1</v>
      </c>
    </row>
    <row r="189" spans="104:113" x14ac:dyDescent="0.25">
      <c r="DA189" s="172">
        <v>5</v>
      </c>
      <c r="DB189" s="32" t="str">
        <f t="shared" ca="1" si="187"/>
        <v xml:space="preserve"> </v>
      </c>
      <c r="DD189" s="172">
        <f t="shared" ca="1" si="179"/>
        <v>1</v>
      </c>
    </row>
    <row r="190" spans="104:113" x14ac:dyDescent="0.25">
      <c r="DA190" s="172">
        <v>6</v>
      </c>
      <c r="DB190" s="32" t="str">
        <f t="shared" ca="1" si="187"/>
        <v xml:space="preserve"> </v>
      </c>
      <c r="DD190" s="172">
        <f t="shared" ca="1" si="179"/>
        <v>1</v>
      </c>
    </row>
    <row r="191" spans="104:113" x14ac:dyDescent="0.25">
      <c r="DA191" s="172">
        <v>7</v>
      </c>
      <c r="DB191" s="32" t="str">
        <f t="shared" ca="1" si="187"/>
        <v xml:space="preserve"> </v>
      </c>
      <c r="DD191" s="172">
        <f t="shared" ca="1" si="179"/>
        <v>1</v>
      </c>
    </row>
    <row r="192" spans="104:113" x14ac:dyDescent="0.25">
      <c r="DA192" s="172">
        <v>8</v>
      </c>
      <c r="DB192" s="32" t="str">
        <f t="shared" ca="1" si="187"/>
        <v xml:space="preserve"> </v>
      </c>
      <c r="DD192" s="172">
        <f t="shared" ca="1" si="179"/>
        <v>1</v>
      </c>
    </row>
    <row r="193" spans="104:113" x14ac:dyDescent="0.25">
      <c r="DA193" s="172">
        <v>9</v>
      </c>
      <c r="DB193" s="32" t="str">
        <f t="shared" ca="1" si="187"/>
        <v xml:space="preserve"> </v>
      </c>
      <c r="DD193" s="172">
        <f t="shared" ca="1" si="179"/>
        <v>1</v>
      </c>
    </row>
    <row r="194" spans="104:113" x14ac:dyDescent="0.25">
      <c r="DA194" s="172">
        <v>10</v>
      </c>
      <c r="DB194" s="32" t="str">
        <f t="shared" ca="1" si="187"/>
        <v xml:space="preserve"> </v>
      </c>
      <c r="DD194" s="172">
        <f t="shared" ca="1" si="179"/>
        <v>1</v>
      </c>
    </row>
    <row r="195" spans="104:113" x14ac:dyDescent="0.25">
      <c r="DA195" s="172">
        <v>11</v>
      </c>
      <c r="DB195" s="32" t="str">
        <f t="shared" ca="1" si="187"/>
        <v xml:space="preserve"> </v>
      </c>
      <c r="DD195" s="172">
        <f t="shared" ca="1" si="179"/>
        <v>1</v>
      </c>
    </row>
    <row r="196" spans="104:113" x14ac:dyDescent="0.25">
      <c r="DA196" s="172">
        <v>12</v>
      </c>
      <c r="DB196" s="32" t="str">
        <f t="shared" ca="1" si="187"/>
        <v xml:space="preserve"> </v>
      </c>
      <c r="DD196" s="172">
        <f t="shared" ca="1" si="179"/>
        <v>1</v>
      </c>
    </row>
    <row r="197" spans="104:113" x14ac:dyDescent="0.25">
      <c r="DB197" s="196" t="str">
        <f ca="1">IF(DB184="","","----")</f>
        <v/>
      </c>
      <c r="DD197" s="172">
        <f t="shared" ref="DD197:DD260" ca="1" si="188">IF(OR(DB196="",DB196=" "),DD196,DD196+1)</f>
        <v>1</v>
      </c>
    </row>
    <row r="198" spans="104:113" x14ac:dyDescent="0.25">
      <c r="DA198" s="172"/>
      <c r="DB198" s="32" t="str">
        <f ca="1">IF(DB199="","",CONCATENATE("Warband ",CZ199," ",DG198))</f>
        <v/>
      </c>
      <c r="DD198" s="172">
        <f t="shared" ca="1" si="188"/>
        <v>1</v>
      </c>
      <c r="DG198" s="49" t="str">
        <f>CONCATENATE("   ",DH198,"/",DI198,IF(DH198&gt;DI198," !",""))</f>
        <v xml:space="preserve">   0/12</v>
      </c>
      <c r="DH198" s="172">
        <f t="shared" ref="DH198" si="189">INDEX($CB$1:$CU$1,CZ199)+DJ198</f>
        <v>0</v>
      </c>
      <c r="DI198" s="172">
        <f>12</f>
        <v>12</v>
      </c>
    </row>
    <row r="199" spans="104:113" x14ac:dyDescent="0.25">
      <c r="CZ199" s="172">
        <v>14</v>
      </c>
      <c r="DA199" s="172" t="s">
        <v>278</v>
      </c>
      <c r="DB199" s="32" t="str">
        <f ca="1">T(LOOKUP(CZ199,$DM$1:$EF$1,$DM$2:$EF$2))</f>
        <v/>
      </c>
      <c r="DD199" s="172">
        <f t="shared" ca="1" si="188"/>
        <v>1</v>
      </c>
    </row>
    <row r="200" spans="104:113" x14ac:dyDescent="0.25">
      <c r="DA200" s="172">
        <v>1</v>
      </c>
      <c r="DB200" s="32" t="str">
        <f t="shared" ref="DB200:DB211" ca="1" si="190">T(CONCATENATE(LOOKUP(DA200,CO$3:CO$80,BD$3:BD$74)," ",LOOKUP(DA200,CO$3:CO$80,$CA$3:$CA$74)))</f>
        <v xml:space="preserve"> </v>
      </c>
      <c r="DD200" s="172">
        <f t="shared" ca="1" si="188"/>
        <v>1</v>
      </c>
    </row>
    <row r="201" spans="104:113" x14ac:dyDescent="0.25">
      <c r="DA201" s="172">
        <v>2</v>
      </c>
      <c r="DB201" s="32" t="str">
        <f t="shared" ca="1" si="190"/>
        <v xml:space="preserve"> </v>
      </c>
      <c r="DD201" s="172">
        <f t="shared" ca="1" si="188"/>
        <v>1</v>
      </c>
    </row>
    <row r="202" spans="104:113" x14ac:dyDescent="0.25">
      <c r="DA202" s="172">
        <v>3</v>
      </c>
      <c r="DB202" s="32" t="str">
        <f t="shared" ca="1" si="190"/>
        <v xml:space="preserve"> </v>
      </c>
      <c r="DD202" s="172">
        <f t="shared" ca="1" si="188"/>
        <v>1</v>
      </c>
    </row>
    <row r="203" spans="104:113" x14ac:dyDescent="0.25">
      <c r="DA203" s="172">
        <v>4</v>
      </c>
      <c r="DB203" s="32" t="str">
        <f t="shared" ca="1" si="190"/>
        <v xml:space="preserve"> </v>
      </c>
      <c r="DD203" s="172">
        <f t="shared" ca="1" si="188"/>
        <v>1</v>
      </c>
    </row>
    <row r="204" spans="104:113" x14ac:dyDescent="0.25">
      <c r="DA204" s="172">
        <v>5</v>
      </c>
      <c r="DB204" s="32" t="str">
        <f t="shared" ca="1" si="190"/>
        <v xml:space="preserve"> </v>
      </c>
      <c r="DD204" s="172">
        <f t="shared" ca="1" si="188"/>
        <v>1</v>
      </c>
    </row>
    <row r="205" spans="104:113" x14ac:dyDescent="0.25">
      <c r="DA205" s="172">
        <v>6</v>
      </c>
      <c r="DB205" s="32" t="str">
        <f t="shared" ca="1" si="190"/>
        <v xml:space="preserve"> </v>
      </c>
      <c r="DD205" s="172">
        <f t="shared" ca="1" si="188"/>
        <v>1</v>
      </c>
    </row>
    <row r="206" spans="104:113" x14ac:dyDescent="0.25">
      <c r="DA206" s="172">
        <v>7</v>
      </c>
      <c r="DB206" s="32" t="str">
        <f t="shared" ca="1" si="190"/>
        <v xml:space="preserve"> </v>
      </c>
      <c r="DD206" s="172">
        <f t="shared" ca="1" si="188"/>
        <v>1</v>
      </c>
    </row>
    <row r="207" spans="104:113" x14ac:dyDescent="0.25">
      <c r="DA207" s="172">
        <v>8</v>
      </c>
      <c r="DB207" s="32" t="str">
        <f t="shared" ca="1" si="190"/>
        <v xml:space="preserve"> </v>
      </c>
      <c r="DD207" s="172">
        <f t="shared" ca="1" si="188"/>
        <v>1</v>
      </c>
    </row>
    <row r="208" spans="104:113" x14ac:dyDescent="0.25">
      <c r="DA208" s="172">
        <v>9</v>
      </c>
      <c r="DB208" s="32" t="str">
        <f t="shared" ca="1" si="190"/>
        <v xml:space="preserve"> </v>
      </c>
      <c r="DD208" s="172">
        <f t="shared" ca="1" si="188"/>
        <v>1</v>
      </c>
    </row>
    <row r="209" spans="104:113" x14ac:dyDescent="0.25">
      <c r="DA209" s="172">
        <v>10</v>
      </c>
      <c r="DB209" s="32" t="str">
        <f t="shared" ca="1" si="190"/>
        <v xml:space="preserve"> </v>
      </c>
      <c r="DD209" s="172">
        <f t="shared" ca="1" si="188"/>
        <v>1</v>
      </c>
    </row>
    <row r="210" spans="104:113" x14ac:dyDescent="0.25">
      <c r="DA210" s="172">
        <v>11</v>
      </c>
      <c r="DB210" s="32" t="str">
        <f t="shared" ca="1" si="190"/>
        <v xml:space="preserve"> </v>
      </c>
      <c r="DD210" s="172">
        <f t="shared" ca="1" si="188"/>
        <v>1</v>
      </c>
    </row>
    <row r="211" spans="104:113" x14ac:dyDescent="0.25">
      <c r="DA211" s="172">
        <v>12</v>
      </c>
      <c r="DB211" s="32" t="str">
        <f t="shared" ca="1" si="190"/>
        <v xml:space="preserve"> </v>
      </c>
      <c r="DD211" s="172">
        <f t="shared" ca="1" si="188"/>
        <v>1</v>
      </c>
    </row>
    <row r="212" spans="104:113" x14ac:dyDescent="0.25">
      <c r="DB212" s="196" t="str">
        <f ca="1">IF(DB199="","","----")</f>
        <v/>
      </c>
      <c r="DD212" s="172">
        <f t="shared" ca="1" si="188"/>
        <v>1</v>
      </c>
    </row>
    <row r="213" spans="104:113" x14ac:dyDescent="0.25">
      <c r="DA213" s="172"/>
      <c r="DB213" s="32" t="str">
        <f ca="1">IF(DB214="","",CONCATENATE("Warband ",CZ214," ",DG213))</f>
        <v/>
      </c>
      <c r="DD213" s="172">
        <f t="shared" ca="1" si="188"/>
        <v>1</v>
      </c>
      <c r="DG213" s="49" t="str">
        <f>CONCATENATE("   ",DH213,"/",DI213,IF(DH213&gt;DI213," !",""))</f>
        <v xml:space="preserve">   0/12</v>
      </c>
      <c r="DH213" s="172">
        <f t="shared" ref="DH213" si="191">INDEX($CB$1:$CU$1,CZ214)+DJ213</f>
        <v>0</v>
      </c>
      <c r="DI213" s="172">
        <f>12</f>
        <v>12</v>
      </c>
    </row>
    <row r="214" spans="104:113" x14ac:dyDescent="0.25">
      <c r="CZ214" s="172">
        <v>15</v>
      </c>
      <c r="DA214" s="172" t="s">
        <v>278</v>
      </c>
      <c r="DB214" s="32" t="str">
        <f ca="1">T(LOOKUP(CZ214,$DM$1:$EF$1,$DM$2:$EF$2))</f>
        <v/>
      </c>
      <c r="DD214" s="172">
        <f t="shared" ca="1" si="188"/>
        <v>1</v>
      </c>
    </row>
    <row r="215" spans="104:113" x14ac:dyDescent="0.25">
      <c r="DA215" s="172">
        <v>1</v>
      </c>
      <c r="DB215" s="32" t="str">
        <f t="shared" ref="DB215:DB226" ca="1" si="192">T(CONCATENATE(LOOKUP(DA215,CP$3:CP$80,BE$3:BE$74)," ",LOOKUP(DA215,CP$3:CP$80,$CA$3:$CA$74)))</f>
        <v xml:space="preserve"> </v>
      </c>
      <c r="DD215" s="172">
        <f t="shared" ca="1" si="188"/>
        <v>1</v>
      </c>
    </row>
    <row r="216" spans="104:113" x14ac:dyDescent="0.25">
      <c r="DA216" s="172">
        <v>2</v>
      </c>
      <c r="DB216" s="32" t="str">
        <f t="shared" ca="1" si="192"/>
        <v xml:space="preserve"> </v>
      </c>
      <c r="DD216" s="172">
        <f t="shared" ca="1" si="188"/>
        <v>1</v>
      </c>
    </row>
    <row r="217" spans="104:113" x14ac:dyDescent="0.25">
      <c r="DA217" s="172">
        <v>3</v>
      </c>
      <c r="DB217" s="32" t="str">
        <f t="shared" ca="1" si="192"/>
        <v xml:space="preserve"> </v>
      </c>
      <c r="DD217" s="172">
        <f t="shared" ca="1" si="188"/>
        <v>1</v>
      </c>
    </row>
    <row r="218" spans="104:113" x14ac:dyDescent="0.25">
      <c r="DA218" s="172">
        <v>4</v>
      </c>
      <c r="DB218" s="32" t="str">
        <f t="shared" ca="1" si="192"/>
        <v xml:space="preserve"> </v>
      </c>
      <c r="DD218" s="172">
        <f t="shared" ca="1" si="188"/>
        <v>1</v>
      </c>
    </row>
    <row r="219" spans="104:113" x14ac:dyDescent="0.25">
      <c r="DA219" s="172">
        <v>5</v>
      </c>
      <c r="DB219" s="32" t="str">
        <f t="shared" ca="1" si="192"/>
        <v xml:space="preserve"> </v>
      </c>
      <c r="DD219" s="172">
        <f t="shared" ca="1" si="188"/>
        <v>1</v>
      </c>
    </row>
    <row r="220" spans="104:113" x14ac:dyDescent="0.25">
      <c r="DA220" s="172">
        <v>6</v>
      </c>
      <c r="DB220" s="32" t="str">
        <f t="shared" ca="1" si="192"/>
        <v xml:space="preserve"> </v>
      </c>
      <c r="DD220" s="172">
        <f t="shared" ca="1" si="188"/>
        <v>1</v>
      </c>
    </row>
    <row r="221" spans="104:113" x14ac:dyDescent="0.25">
      <c r="DA221" s="172">
        <v>7</v>
      </c>
      <c r="DB221" s="32" t="str">
        <f t="shared" ca="1" si="192"/>
        <v xml:space="preserve"> </v>
      </c>
      <c r="DD221" s="172">
        <f t="shared" ca="1" si="188"/>
        <v>1</v>
      </c>
    </row>
    <row r="222" spans="104:113" x14ac:dyDescent="0.25">
      <c r="DA222" s="172">
        <v>8</v>
      </c>
      <c r="DB222" s="32" t="str">
        <f t="shared" ca="1" si="192"/>
        <v xml:space="preserve"> </v>
      </c>
      <c r="DD222" s="172">
        <f t="shared" ca="1" si="188"/>
        <v>1</v>
      </c>
    </row>
    <row r="223" spans="104:113" x14ac:dyDescent="0.25">
      <c r="DA223" s="172">
        <v>9</v>
      </c>
      <c r="DB223" s="32" t="str">
        <f t="shared" ca="1" si="192"/>
        <v xml:space="preserve"> </v>
      </c>
      <c r="DD223" s="172">
        <f t="shared" ca="1" si="188"/>
        <v>1</v>
      </c>
    </row>
    <row r="224" spans="104:113" x14ac:dyDescent="0.25">
      <c r="DA224" s="172">
        <v>10</v>
      </c>
      <c r="DB224" s="32" t="str">
        <f t="shared" ca="1" si="192"/>
        <v xml:space="preserve"> </v>
      </c>
      <c r="DD224" s="172">
        <f t="shared" ca="1" si="188"/>
        <v>1</v>
      </c>
    </row>
    <row r="225" spans="104:113" x14ac:dyDescent="0.25">
      <c r="DA225" s="172">
        <v>11</v>
      </c>
      <c r="DB225" s="32" t="str">
        <f t="shared" ca="1" si="192"/>
        <v xml:space="preserve"> </v>
      </c>
      <c r="DD225" s="172">
        <f t="shared" ca="1" si="188"/>
        <v>1</v>
      </c>
    </row>
    <row r="226" spans="104:113" x14ac:dyDescent="0.25">
      <c r="DA226" s="172">
        <v>12</v>
      </c>
      <c r="DB226" s="32" t="str">
        <f t="shared" ca="1" si="192"/>
        <v xml:space="preserve"> </v>
      </c>
      <c r="DD226" s="172">
        <f t="shared" ca="1" si="188"/>
        <v>1</v>
      </c>
    </row>
    <row r="227" spans="104:113" x14ac:dyDescent="0.25">
      <c r="DB227" s="196" t="str">
        <f ca="1">IF(DB214="","","----")</f>
        <v/>
      </c>
      <c r="DD227" s="172">
        <f t="shared" ca="1" si="188"/>
        <v>1</v>
      </c>
    </row>
    <row r="228" spans="104:113" x14ac:dyDescent="0.25">
      <c r="DA228" s="172"/>
      <c r="DB228" s="32" t="str">
        <f ca="1">IF(DB229="","",CONCATENATE("Warband ",CZ229," ",DG228))</f>
        <v/>
      </c>
      <c r="DD228" s="172">
        <f t="shared" ca="1" si="188"/>
        <v>1</v>
      </c>
      <c r="DG228" s="49" t="str">
        <f>CONCATENATE("   ",DH228,"/",DI228,IF(DH228&gt;DI228," !",""))</f>
        <v xml:space="preserve">   0/12</v>
      </c>
      <c r="DH228" s="172">
        <f t="shared" ref="DH228" si="193">INDEX($CB$1:$CU$1,CZ229)+DJ228</f>
        <v>0</v>
      </c>
      <c r="DI228" s="172">
        <f>12</f>
        <v>12</v>
      </c>
    </row>
    <row r="229" spans="104:113" x14ac:dyDescent="0.25">
      <c r="CZ229" s="172">
        <v>16</v>
      </c>
      <c r="DA229" s="172" t="s">
        <v>278</v>
      </c>
      <c r="DB229" s="32" t="str">
        <f ca="1">T(LOOKUP(CZ229,$DM$1:$EF$1,$DM$2:$EF$2))</f>
        <v/>
      </c>
      <c r="DD229" s="172">
        <f t="shared" ca="1" si="188"/>
        <v>1</v>
      </c>
    </row>
    <row r="230" spans="104:113" x14ac:dyDescent="0.25">
      <c r="DA230" s="172">
        <v>1</v>
      </c>
      <c r="DB230" s="32" t="str">
        <f t="shared" ref="DB230:DB241" ca="1" si="194">T(CONCATENATE(LOOKUP(DA230,CQ$3:CQ$80,BF$3:BF$74)," ",LOOKUP(DA230,CQ$3:CQ$80,$CA$3:$CA$74)))</f>
        <v xml:space="preserve"> </v>
      </c>
      <c r="DD230" s="172">
        <f t="shared" ca="1" si="188"/>
        <v>1</v>
      </c>
    </row>
    <row r="231" spans="104:113" x14ac:dyDescent="0.25">
      <c r="DA231" s="172">
        <v>2</v>
      </c>
      <c r="DB231" s="32" t="str">
        <f t="shared" ca="1" si="194"/>
        <v xml:space="preserve"> </v>
      </c>
      <c r="DD231" s="172">
        <f t="shared" ca="1" si="188"/>
        <v>1</v>
      </c>
    </row>
    <row r="232" spans="104:113" x14ac:dyDescent="0.25">
      <c r="DA232" s="172">
        <v>3</v>
      </c>
      <c r="DB232" s="32" t="str">
        <f t="shared" ca="1" si="194"/>
        <v xml:space="preserve"> </v>
      </c>
      <c r="DD232" s="172">
        <f t="shared" ca="1" si="188"/>
        <v>1</v>
      </c>
    </row>
    <row r="233" spans="104:113" x14ac:dyDescent="0.25">
      <c r="DA233" s="172">
        <v>4</v>
      </c>
      <c r="DB233" s="32" t="str">
        <f t="shared" ca="1" si="194"/>
        <v xml:space="preserve"> </v>
      </c>
      <c r="DD233" s="172">
        <f t="shared" ca="1" si="188"/>
        <v>1</v>
      </c>
    </row>
    <row r="234" spans="104:113" x14ac:dyDescent="0.25">
      <c r="DA234" s="172">
        <v>5</v>
      </c>
      <c r="DB234" s="32" t="str">
        <f t="shared" ca="1" si="194"/>
        <v xml:space="preserve"> </v>
      </c>
      <c r="DD234" s="172">
        <f t="shared" ca="1" si="188"/>
        <v>1</v>
      </c>
    </row>
    <row r="235" spans="104:113" x14ac:dyDescent="0.25">
      <c r="DA235" s="172">
        <v>6</v>
      </c>
      <c r="DB235" s="32" t="str">
        <f t="shared" ca="1" si="194"/>
        <v xml:space="preserve"> </v>
      </c>
      <c r="DD235" s="172">
        <f t="shared" ca="1" si="188"/>
        <v>1</v>
      </c>
    </row>
    <row r="236" spans="104:113" x14ac:dyDescent="0.25">
      <c r="DA236" s="172">
        <v>7</v>
      </c>
      <c r="DB236" s="32" t="str">
        <f t="shared" ca="1" si="194"/>
        <v xml:space="preserve"> </v>
      </c>
      <c r="DD236" s="172">
        <f t="shared" ca="1" si="188"/>
        <v>1</v>
      </c>
    </row>
    <row r="237" spans="104:113" x14ac:dyDescent="0.25">
      <c r="DA237" s="172">
        <v>8</v>
      </c>
      <c r="DB237" s="32" t="str">
        <f t="shared" ca="1" si="194"/>
        <v xml:space="preserve"> </v>
      </c>
      <c r="DD237" s="172">
        <f t="shared" ca="1" si="188"/>
        <v>1</v>
      </c>
    </row>
    <row r="238" spans="104:113" x14ac:dyDescent="0.25">
      <c r="DA238" s="172">
        <v>9</v>
      </c>
      <c r="DB238" s="32" t="str">
        <f t="shared" ca="1" si="194"/>
        <v xml:space="preserve"> </v>
      </c>
      <c r="DD238" s="172">
        <f t="shared" ca="1" si="188"/>
        <v>1</v>
      </c>
    </row>
    <row r="239" spans="104:113" x14ac:dyDescent="0.25">
      <c r="DA239" s="172">
        <v>10</v>
      </c>
      <c r="DB239" s="32" t="str">
        <f t="shared" ca="1" si="194"/>
        <v xml:space="preserve"> </v>
      </c>
      <c r="DD239" s="172">
        <f t="shared" ca="1" si="188"/>
        <v>1</v>
      </c>
    </row>
    <row r="240" spans="104:113" x14ac:dyDescent="0.25">
      <c r="DA240" s="172">
        <v>11</v>
      </c>
      <c r="DB240" s="32" t="str">
        <f t="shared" ca="1" si="194"/>
        <v xml:space="preserve"> </v>
      </c>
      <c r="DD240" s="172">
        <f t="shared" ca="1" si="188"/>
        <v>1</v>
      </c>
    </row>
    <row r="241" spans="104:113" x14ac:dyDescent="0.25">
      <c r="DA241" s="172">
        <v>12</v>
      </c>
      <c r="DB241" s="32" t="str">
        <f t="shared" ca="1" si="194"/>
        <v xml:space="preserve"> </v>
      </c>
      <c r="DD241" s="172">
        <f t="shared" ca="1" si="188"/>
        <v>1</v>
      </c>
    </row>
    <row r="242" spans="104:113" x14ac:dyDescent="0.25">
      <c r="DB242" s="196" t="str">
        <f ca="1">IF(DB229="","","----")</f>
        <v/>
      </c>
      <c r="DD242" s="172">
        <f t="shared" ca="1" si="188"/>
        <v>1</v>
      </c>
    </row>
    <row r="243" spans="104:113" x14ac:dyDescent="0.25">
      <c r="DA243" s="172"/>
      <c r="DB243" s="32" t="str">
        <f ca="1">IF(DB244="","",CONCATENATE("Warband ",CZ244," ",DG243))</f>
        <v/>
      </c>
      <c r="DD243" s="172">
        <f t="shared" ca="1" si="188"/>
        <v>1</v>
      </c>
      <c r="DG243" s="49" t="str">
        <f>CONCATENATE("   ",DH243,"/",DI243,IF(DH243&gt;DI243," !",""))</f>
        <v xml:space="preserve">   0/12</v>
      </c>
      <c r="DH243" s="172">
        <f t="shared" ref="DH243" si="195">INDEX($CB$1:$CU$1,CZ244)+DJ243</f>
        <v>0</v>
      </c>
      <c r="DI243" s="172">
        <f>12</f>
        <v>12</v>
      </c>
    </row>
    <row r="244" spans="104:113" x14ac:dyDescent="0.25">
      <c r="CZ244" s="172">
        <v>17</v>
      </c>
      <c r="DA244" s="172" t="s">
        <v>278</v>
      </c>
      <c r="DB244" s="32" t="str">
        <f ca="1">T(LOOKUP(CZ244,$DM$1:$EF$1,$DM$2:$EF$2))</f>
        <v/>
      </c>
      <c r="DD244" s="172">
        <f t="shared" ca="1" si="188"/>
        <v>1</v>
      </c>
    </row>
    <row r="245" spans="104:113" x14ac:dyDescent="0.25">
      <c r="DA245" s="172">
        <v>1</v>
      </c>
      <c r="DB245" s="32" t="str">
        <f t="shared" ref="DB245:DB256" ca="1" si="196">T(CONCATENATE(LOOKUP(DA245,CR$3:CR$80,BG$3:BG$74)," ",LOOKUP(DA245,CR$3:CR$80,$CA$3:$CA$74)))</f>
        <v xml:space="preserve"> </v>
      </c>
      <c r="DD245" s="172">
        <f t="shared" ca="1" si="188"/>
        <v>1</v>
      </c>
    </row>
    <row r="246" spans="104:113" x14ac:dyDescent="0.25">
      <c r="DA246" s="172">
        <v>2</v>
      </c>
      <c r="DB246" s="32" t="str">
        <f t="shared" ca="1" si="196"/>
        <v xml:space="preserve"> </v>
      </c>
      <c r="DD246" s="172">
        <f t="shared" ca="1" si="188"/>
        <v>1</v>
      </c>
    </row>
    <row r="247" spans="104:113" x14ac:dyDescent="0.25">
      <c r="DA247" s="172">
        <v>3</v>
      </c>
      <c r="DB247" s="32" t="str">
        <f t="shared" ca="1" si="196"/>
        <v xml:space="preserve"> </v>
      </c>
      <c r="DD247" s="172">
        <f t="shared" ca="1" si="188"/>
        <v>1</v>
      </c>
    </row>
    <row r="248" spans="104:113" x14ac:dyDescent="0.25">
      <c r="DA248" s="172">
        <v>4</v>
      </c>
      <c r="DB248" s="32" t="str">
        <f t="shared" ca="1" si="196"/>
        <v xml:space="preserve"> </v>
      </c>
      <c r="DD248" s="172">
        <f t="shared" ca="1" si="188"/>
        <v>1</v>
      </c>
    </row>
    <row r="249" spans="104:113" x14ac:dyDescent="0.25">
      <c r="DA249" s="172">
        <v>5</v>
      </c>
      <c r="DB249" s="32" t="str">
        <f t="shared" ca="1" si="196"/>
        <v xml:space="preserve"> </v>
      </c>
      <c r="DD249" s="172">
        <f t="shared" ca="1" si="188"/>
        <v>1</v>
      </c>
    </row>
    <row r="250" spans="104:113" x14ac:dyDescent="0.25">
      <c r="DA250" s="172">
        <v>6</v>
      </c>
      <c r="DB250" s="32" t="str">
        <f t="shared" ca="1" si="196"/>
        <v xml:space="preserve"> </v>
      </c>
      <c r="DD250" s="172">
        <f t="shared" ca="1" si="188"/>
        <v>1</v>
      </c>
    </row>
    <row r="251" spans="104:113" x14ac:dyDescent="0.25">
      <c r="DA251" s="172">
        <v>7</v>
      </c>
      <c r="DB251" s="32" t="str">
        <f t="shared" ca="1" si="196"/>
        <v xml:space="preserve"> </v>
      </c>
      <c r="DD251" s="172">
        <f t="shared" ca="1" si="188"/>
        <v>1</v>
      </c>
    </row>
    <row r="252" spans="104:113" x14ac:dyDescent="0.25">
      <c r="DA252" s="172">
        <v>8</v>
      </c>
      <c r="DB252" s="32" t="str">
        <f t="shared" ca="1" si="196"/>
        <v xml:space="preserve"> </v>
      </c>
      <c r="DD252" s="172">
        <f t="shared" ca="1" si="188"/>
        <v>1</v>
      </c>
    </row>
    <row r="253" spans="104:113" x14ac:dyDescent="0.25">
      <c r="DA253" s="172">
        <v>9</v>
      </c>
      <c r="DB253" s="32" t="str">
        <f t="shared" ca="1" si="196"/>
        <v xml:space="preserve"> </v>
      </c>
      <c r="DD253" s="172">
        <f t="shared" ca="1" si="188"/>
        <v>1</v>
      </c>
    </row>
    <row r="254" spans="104:113" x14ac:dyDescent="0.25">
      <c r="DA254" s="172">
        <v>10</v>
      </c>
      <c r="DB254" s="32" t="str">
        <f t="shared" ca="1" si="196"/>
        <v xml:space="preserve"> </v>
      </c>
      <c r="DD254" s="172">
        <f t="shared" ca="1" si="188"/>
        <v>1</v>
      </c>
    </row>
    <row r="255" spans="104:113" x14ac:dyDescent="0.25">
      <c r="DA255" s="172">
        <v>11</v>
      </c>
      <c r="DB255" s="32" t="str">
        <f t="shared" ca="1" si="196"/>
        <v xml:space="preserve"> </v>
      </c>
      <c r="DD255" s="172">
        <f t="shared" ca="1" si="188"/>
        <v>1</v>
      </c>
    </row>
    <row r="256" spans="104:113" x14ac:dyDescent="0.25">
      <c r="DA256" s="172">
        <v>12</v>
      </c>
      <c r="DB256" s="32" t="str">
        <f t="shared" ca="1" si="196"/>
        <v xml:space="preserve"> </v>
      </c>
      <c r="DD256" s="172">
        <f t="shared" ca="1" si="188"/>
        <v>1</v>
      </c>
    </row>
    <row r="257" spans="104:113" x14ac:dyDescent="0.25">
      <c r="DB257" s="196" t="str">
        <f ca="1">IF(DB244="","","----")</f>
        <v/>
      </c>
      <c r="DD257" s="172">
        <f t="shared" ca="1" si="188"/>
        <v>1</v>
      </c>
    </row>
    <row r="258" spans="104:113" x14ac:dyDescent="0.25">
      <c r="DA258" s="172"/>
      <c r="DB258" s="32" t="str">
        <f ca="1">IF(DB259="","",CONCATENATE("Warband ",CZ259," ",DG258))</f>
        <v/>
      </c>
      <c r="DD258" s="172">
        <f t="shared" ca="1" si="188"/>
        <v>1</v>
      </c>
      <c r="DG258" s="49" t="str">
        <f>CONCATENATE("   ",DH258,"/",DI258,IF(DH258&gt;DI258," !",""))</f>
        <v xml:space="preserve">   0/12</v>
      </c>
      <c r="DH258" s="172">
        <f t="shared" ref="DH258" si="197">INDEX($CB$1:$CU$1,CZ259)+DJ258</f>
        <v>0</v>
      </c>
      <c r="DI258" s="172">
        <f>12</f>
        <v>12</v>
      </c>
    </row>
    <row r="259" spans="104:113" x14ac:dyDescent="0.25">
      <c r="CZ259" s="172">
        <v>18</v>
      </c>
      <c r="DA259" s="172" t="s">
        <v>278</v>
      </c>
      <c r="DB259" s="32" t="str">
        <f ca="1">T(LOOKUP(CZ259,$DM$1:$EF$1,$DM$2:$EF$2))</f>
        <v/>
      </c>
      <c r="DD259" s="172">
        <f t="shared" ca="1" si="188"/>
        <v>1</v>
      </c>
    </row>
    <row r="260" spans="104:113" x14ac:dyDescent="0.25">
      <c r="DA260" s="172">
        <v>1</v>
      </c>
      <c r="DB260" s="32" t="str">
        <f t="shared" ref="DB260:DB271" ca="1" si="198">T(CONCATENATE(LOOKUP(DA260,CS$3:CS$80,BH$3:BH$74)," ",LOOKUP(DA260,CS$3:CS$80,$CA$3:$CA$74)))</f>
        <v xml:space="preserve"> </v>
      </c>
      <c r="DD260" s="172">
        <f t="shared" ca="1" si="188"/>
        <v>1</v>
      </c>
    </row>
    <row r="261" spans="104:113" x14ac:dyDescent="0.25">
      <c r="DA261" s="172">
        <v>2</v>
      </c>
      <c r="DB261" s="32" t="str">
        <f t="shared" ca="1" si="198"/>
        <v xml:space="preserve"> </v>
      </c>
      <c r="DD261" s="172">
        <f t="shared" ref="DD261:DD302" ca="1" si="199">IF(OR(DB260="",DB260=" "),DD260,DD260+1)</f>
        <v>1</v>
      </c>
    </row>
    <row r="262" spans="104:113" x14ac:dyDescent="0.25">
      <c r="DA262" s="172">
        <v>3</v>
      </c>
      <c r="DB262" s="32" t="str">
        <f t="shared" ca="1" si="198"/>
        <v xml:space="preserve"> </v>
      </c>
      <c r="DD262" s="172">
        <f t="shared" ca="1" si="199"/>
        <v>1</v>
      </c>
    </row>
    <row r="263" spans="104:113" x14ac:dyDescent="0.25">
      <c r="DA263" s="172">
        <v>4</v>
      </c>
      <c r="DB263" s="32" t="str">
        <f t="shared" ca="1" si="198"/>
        <v xml:space="preserve"> </v>
      </c>
      <c r="DD263" s="172">
        <f t="shared" ca="1" si="199"/>
        <v>1</v>
      </c>
    </row>
    <row r="264" spans="104:113" x14ac:dyDescent="0.25">
      <c r="DA264" s="172">
        <v>5</v>
      </c>
      <c r="DB264" s="32" t="str">
        <f t="shared" ca="1" si="198"/>
        <v xml:space="preserve"> </v>
      </c>
      <c r="DD264" s="172">
        <f t="shared" ca="1" si="199"/>
        <v>1</v>
      </c>
    </row>
    <row r="265" spans="104:113" x14ac:dyDescent="0.25">
      <c r="DA265" s="172">
        <v>6</v>
      </c>
      <c r="DB265" s="32" t="str">
        <f t="shared" ca="1" si="198"/>
        <v xml:space="preserve"> </v>
      </c>
      <c r="DD265" s="172">
        <f t="shared" ca="1" si="199"/>
        <v>1</v>
      </c>
    </row>
    <row r="266" spans="104:113" x14ac:dyDescent="0.25">
      <c r="DA266" s="172">
        <v>7</v>
      </c>
      <c r="DB266" s="32" t="str">
        <f t="shared" ca="1" si="198"/>
        <v xml:space="preserve"> </v>
      </c>
      <c r="DD266" s="172">
        <f t="shared" ca="1" si="199"/>
        <v>1</v>
      </c>
    </row>
    <row r="267" spans="104:113" x14ac:dyDescent="0.25">
      <c r="DA267" s="172">
        <v>8</v>
      </c>
      <c r="DB267" s="32" t="str">
        <f t="shared" ca="1" si="198"/>
        <v xml:space="preserve"> </v>
      </c>
      <c r="DD267" s="172">
        <f t="shared" ca="1" si="199"/>
        <v>1</v>
      </c>
    </row>
    <row r="268" spans="104:113" x14ac:dyDescent="0.25">
      <c r="DA268" s="172">
        <v>9</v>
      </c>
      <c r="DB268" s="32" t="str">
        <f t="shared" ca="1" si="198"/>
        <v xml:space="preserve"> </v>
      </c>
      <c r="DD268" s="172">
        <f t="shared" ca="1" si="199"/>
        <v>1</v>
      </c>
    </row>
    <row r="269" spans="104:113" x14ac:dyDescent="0.25">
      <c r="DA269" s="172">
        <v>10</v>
      </c>
      <c r="DB269" s="32" t="str">
        <f t="shared" ca="1" si="198"/>
        <v xml:space="preserve"> </v>
      </c>
      <c r="DD269" s="172">
        <f t="shared" ca="1" si="199"/>
        <v>1</v>
      </c>
    </row>
    <row r="270" spans="104:113" x14ac:dyDescent="0.25">
      <c r="DA270" s="172">
        <v>11</v>
      </c>
      <c r="DB270" s="32" t="str">
        <f t="shared" ca="1" si="198"/>
        <v xml:space="preserve"> </v>
      </c>
      <c r="DD270" s="172">
        <f t="shared" ca="1" si="199"/>
        <v>1</v>
      </c>
    </row>
    <row r="271" spans="104:113" x14ac:dyDescent="0.25">
      <c r="DA271" s="172">
        <v>12</v>
      </c>
      <c r="DB271" s="32" t="str">
        <f t="shared" ca="1" si="198"/>
        <v xml:space="preserve"> </v>
      </c>
      <c r="DD271" s="172">
        <f t="shared" ca="1" si="199"/>
        <v>1</v>
      </c>
    </row>
    <row r="272" spans="104:113" x14ac:dyDescent="0.25">
      <c r="DB272" s="196" t="str">
        <f ca="1">IF(DB259="","","----")</f>
        <v/>
      </c>
      <c r="DD272" s="172">
        <f t="shared" ca="1" si="199"/>
        <v>1</v>
      </c>
    </row>
    <row r="273" spans="104:113" x14ac:dyDescent="0.25">
      <c r="DA273" s="172"/>
      <c r="DB273" s="32" t="str">
        <f ca="1">IF(DB274="","",CONCATENATE("Warband ",CZ274," ",DG273))</f>
        <v/>
      </c>
      <c r="DD273" s="172">
        <f t="shared" ca="1" si="199"/>
        <v>1</v>
      </c>
      <c r="DG273" s="49" t="str">
        <f>CONCATENATE("   ",DH273,"/",DI273,IF(DH273&gt;DI273," !",""))</f>
        <v xml:space="preserve">   0/12</v>
      </c>
      <c r="DH273" s="172">
        <f t="shared" ref="DH273" si="200">INDEX($CB$1:$CU$1,CZ274)+DJ273</f>
        <v>0</v>
      </c>
      <c r="DI273" s="172">
        <f>12</f>
        <v>12</v>
      </c>
    </row>
    <row r="274" spans="104:113" x14ac:dyDescent="0.25">
      <c r="CZ274" s="172">
        <v>19</v>
      </c>
      <c r="DA274" s="172" t="s">
        <v>278</v>
      </c>
      <c r="DB274" s="32" t="str">
        <f ca="1">T(LOOKUP(CZ274,$DM$1:$EF$1,$DM$2:$EF$2))</f>
        <v/>
      </c>
      <c r="DD274" s="172">
        <f t="shared" ca="1" si="199"/>
        <v>1</v>
      </c>
    </row>
    <row r="275" spans="104:113" x14ac:dyDescent="0.25">
      <c r="DA275" s="172">
        <v>1</v>
      </c>
      <c r="DB275" s="32" t="str">
        <f t="shared" ref="DB275:DB286" ca="1" si="201">T(CONCATENATE(LOOKUP(DA275,CT$3:CT$80,BI$3:BI$74)," ",LOOKUP(DA275,CT$3:CT$80,$CA$3:$CA$74)))</f>
        <v xml:space="preserve"> </v>
      </c>
      <c r="DD275" s="172">
        <f t="shared" ca="1" si="199"/>
        <v>1</v>
      </c>
    </row>
    <row r="276" spans="104:113" x14ac:dyDescent="0.25">
      <c r="DA276" s="172">
        <v>2</v>
      </c>
      <c r="DB276" s="32" t="str">
        <f t="shared" ca="1" si="201"/>
        <v xml:space="preserve"> </v>
      </c>
      <c r="DD276" s="172">
        <f t="shared" ca="1" si="199"/>
        <v>1</v>
      </c>
    </row>
    <row r="277" spans="104:113" x14ac:dyDescent="0.25">
      <c r="DA277" s="172">
        <v>3</v>
      </c>
      <c r="DB277" s="32" t="str">
        <f t="shared" ca="1" si="201"/>
        <v xml:space="preserve"> </v>
      </c>
      <c r="DD277" s="172">
        <f t="shared" ca="1" si="199"/>
        <v>1</v>
      </c>
    </row>
    <row r="278" spans="104:113" x14ac:dyDescent="0.25">
      <c r="DA278" s="172">
        <v>4</v>
      </c>
      <c r="DB278" s="32" t="str">
        <f t="shared" ca="1" si="201"/>
        <v xml:space="preserve"> </v>
      </c>
      <c r="DD278" s="172">
        <f t="shared" ca="1" si="199"/>
        <v>1</v>
      </c>
    </row>
    <row r="279" spans="104:113" x14ac:dyDescent="0.25">
      <c r="DA279" s="172">
        <v>5</v>
      </c>
      <c r="DB279" s="32" t="str">
        <f t="shared" ca="1" si="201"/>
        <v xml:space="preserve"> </v>
      </c>
      <c r="DD279" s="172">
        <f t="shared" ca="1" si="199"/>
        <v>1</v>
      </c>
    </row>
    <row r="280" spans="104:113" x14ac:dyDescent="0.25">
      <c r="DA280" s="172">
        <v>6</v>
      </c>
      <c r="DB280" s="32" t="str">
        <f t="shared" ca="1" si="201"/>
        <v xml:space="preserve"> </v>
      </c>
      <c r="DD280" s="172">
        <f t="shared" ca="1" si="199"/>
        <v>1</v>
      </c>
    </row>
    <row r="281" spans="104:113" x14ac:dyDescent="0.25">
      <c r="DA281" s="172">
        <v>7</v>
      </c>
      <c r="DB281" s="32" t="str">
        <f t="shared" ca="1" si="201"/>
        <v xml:space="preserve"> </v>
      </c>
      <c r="DD281" s="172">
        <f t="shared" ca="1" si="199"/>
        <v>1</v>
      </c>
    </row>
    <row r="282" spans="104:113" x14ac:dyDescent="0.25">
      <c r="DA282" s="172">
        <v>8</v>
      </c>
      <c r="DB282" s="32" t="str">
        <f t="shared" ca="1" si="201"/>
        <v xml:space="preserve"> </v>
      </c>
      <c r="DD282" s="172">
        <f t="shared" ca="1" si="199"/>
        <v>1</v>
      </c>
    </row>
    <row r="283" spans="104:113" x14ac:dyDescent="0.25">
      <c r="DA283" s="172">
        <v>9</v>
      </c>
      <c r="DB283" s="32" t="str">
        <f t="shared" ca="1" si="201"/>
        <v xml:space="preserve"> </v>
      </c>
      <c r="DD283" s="172">
        <f t="shared" ca="1" si="199"/>
        <v>1</v>
      </c>
    </row>
    <row r="284" spans="104:113" x14ac:dyDescent="0.25">
      <c r="DA284" s="172">
        <v>10</v>
      </c>
      <c r="DB284" s="32" t="str">
        <f t="shared" ca="1" si="201"/>
        <v xml:space="preserve"> </v>
      </c>
      <c r="DD284" s="172">
        <f t="shared" ca="1" si="199"/>
        <v>1</v>
      </c>
    </row>
    <row r="285" spans="104:113" x14ac:dyDescent="0.25">
      <c r="DA285" s="172">
        <v>11</v>
      </c>
      <c r="DB285" s="32" t="str">
        <f t="shared" ca="1" si="201"/>
        <v xml:space="preserve"> </v>
      </c>
      <c r="DD285" s="172">
        <f t="shared" ca="1" si="199"/>
        <v>1</v>
      </c>
    </row>
    <row r="286" spans="104:113" x14ac:dyDescent="0.25">
      <c r="DA286" s="172">
        <v>12</v>
      </c>
      <c r="DB286" s="32" t="str">
        <f t="shared" ca="1" si="201"/>
        <v xml:space="preserve"> </v>
      </c>
      <c r="DD286" s="172">
        <f t="shared" ca="1" si="199"/>
        <v>1</v>
      </c>
    </row>
    <row r="287" spans="104:113" x14ac:dyDescent="0.25">
      <c r="DB287" s="196" t="str">
        <f ca="1">IF(DB274="","","----")</f>
        <v/>
      </c>
      <c r="DD287" s="172">
        <f t="shared" ca="1" si="199"/>
        <v>1</v>
      </c>
    </row>
    <row r="288" spans="104:113" x14ac:dyDescent="0.25">
      <c r="DA288" s="172"/>
      <c r="DB288" s="32" t="str">
        <f ca="1">IF(DB289="","",CONCATENATE("Warband ",CZ289," ",DG288))</f>
        <v/>
      </c>
      <c r="DD288" s="172">
        <f t="shared" ca="1" si="199"/>
        <v>1</v>
      </c>
      <c r="DG288" s="49" t="str">
        <f>CONCATENATE("   ",DH288,"/",DI288,IF(DH288&gt;DI288," !",""))</f>
        <v xml:space="preserve">   0/12</v>
      </c>
      <c r="DH288" s="172">
        <f t="shared" ref="DH288" si="202">INDEX($CB$1:$CU$1,CZ289)+DJ288</f>
        <v>0</v>
      </c>
      <c r="DI288" s="172">
        <f>12</f>
        <v>12</v>
      </c>
    </row>
    <row r="289" spans="104:108" x14ac:dyDescent="0.25">
      <c r="CZ289" s="172">
        <v>20</v>
      </c>
      <c r="DA289" s="172" t="s">
        <v>278</v>
      </c>
      <c r="DB289" s="32" t="str">
        <f ca="1">T(LOOKUP(CZ289,$DM$1:$EF$1,$DM$2:$EF$2))</f>
        <v/>
      </c>
      <c r="DD289" s="172">
        <f t="shared" ca="1" si="199"/>
        <v>1</v>
      </c>
    </row>
    <row r="290" spans="104:108" x14ac:dyDescent="0.25">
      <c r="DA290" s="172">
        <v>1</v>
      </c>
      <c r="DB290" s="32" t="str">
        <f t="shared" ref="DB290:DB301" ca="1" si="203">T(CONCATENATE(LOOKUP(DA290,CU$3:CU$80,BJ$3:BJ$74)," ",LOOKUP(DA290,CU$3:CU$80,$CA$3:$CA$74)))</f>
        <v xml:space="preserve"> </v>
      </c>
      <c r="DD290" s="172">
        <f t="shared" ca="1" si="199"/>
        <v>1</v>
      </c>
    </row>
    <row r="291" spans="104:108" x14ac:dyDescent="0.25">
      <c r="DA291" s="172">
        <v>2</v>
      </c>
      <c r="DB291" s="32" t="str">
        <f t="shared" ca="1" si="203"/>
        <v xml:space="preserve"> </v>
      </c>
      <c r="DD291" s="172">
        <f t="shared" ca="1" si="199"/>
        <v>1</v>
      </c>
    </row>
    <row r="292" spans="104:108" x14ac:dyDescent="0.25">
      <c r="DA292" s="172">
        <v>3</v>
      </c>
      <c r="DB292" s="32" t="str">
        <f t="shared" ca="1" si="203"/>
        <v xml:space="preserve"> </v>
      </c>
      <c r="DD292" s="172">
        <f t="shared" ca="1" si="199"/>
        <v>1</v>
      </c>
    </row>
    <row r="293" spans="104:108" x14ac:dyDescent="0.25">
      <c r="DA293" s="172">
        <v>4</v>
      </c>
      <c r="DB293" s="32" t="str">
        <f t="shared" ca="1" si="203"/>
        <v xml:space="preserve"> </v>
      </c>
      <c r="DD293" s="172">
        <f t="shared" ca="1" si="199"/>
        <v>1</v>
      </c>
    </row>
    <row r="294" spans="104:108" x14ac:dyDescent="0.25">
      <c r="DA294" s="172">
        <v>5</v>
      </c>
      <c r="DB294" s="32" t="str">
        <f t="shared" ca="1" si="203"/>
        <v xml:space="preserve"> </v>
      </c>
      <c r="DD294" s="172">
        <f t="shared" ca="1" si="199"/>
        <v>1</v>
      </c>
    </row>
    <row r="295" spans="104:108" x14ac:dyDescent="0.25">
      <c r="DA295" s="172">
        <v>6</v>
      </c>
      <c r="DB295" s="32" t="str">
        <f t="shared" ca="1" si="203"/>
        <v xml:space="preserve"> </v>
      </c>
      <c r="DD295" s="172">
        <f t="shared" ca="1" si="199"/>
        <v>1</v>
      </c>
    </row>
    <row r="296" spans="104:108" x14ac:dyDescent="0.25">
      <c r="DA296" s="172">
        <v>7</v>
      </c>
      <c r="DB296" s="32" t="str">
        <f t="shared" ca="1" si="203"/>
        <v xml:space="preserve"> </v>
      </c>
      <c r="DD296" s="172">
        <f t="shared" ca="1" si="199"/>
        <v>1</v>
      </c>
    </row>
    <row r="297" spans="104:108" x14ac:dyDescent="0.25">
      <c r="DA297" s="172">
        <v>8</v>
      </c>
      <c r="DB297" s="32" t="str">
        <f t="shared" ca="1" si="203"/>
        <v xml:space="preserve"> </v>
      </c>
      <c r="DD297" s="172">
        <f t="shared" ca="1" si="199"/>
        <v>1</v>
      </c>
    </row>
    <row r="298" spans="104:108" x14ac:dyDescent="0.25">
      <c r="DA298" s="172">
        <v>9</v>
      </c>
      <c r="DB298" s="32" t="str">
        <f t="shared" ca="1" si="203"/>
        <v xml:space="preserve"> </v>
      </c>
      <c r="DD298" s="172">
        <f t="shared" ca="1" si="199"/>
        <v>1</v>
      </c>
    </row>
    <row r="299" spans="104:108" x14ac:dyDescent="0.25">
      <c r="DA299" s="172">
        <v>10</v>
      </c>
      <c r="DB299" s="32" t="str">
        <f t="shared" ca="1" si="203"/>
        <v xml:space="preserve"> </v>
      </c>
      <c r="DD299" s="172">
        <f t="shared" ca="1" si="199"/>
        <v>1</v>
      </c>
    </row>
    <row r="300" spans="104:108" x14ac:dyDescent="0.25">
      <c r="DA300" s="172">
        <v>11</v>
      </c>
      <c r="DB300" s="32" t="str">
        <f t="shared" ca="1" si="203"/>
        <v xml:space="preserve"> </v>
      </c>
      <c r="DD300" s="172">
        <f t="shared" ca="1" si="199"/>
        <v>1</v>
      </c>
    </row>
    <row r="301" spans="104:108" x14ac:dyDescent="0.25">
      <c r="DA301" s="172">
        <v>12</v>
      </c>
      <c r="DB301" s="32" t="str">
        <f t="shared" ca="1" si="203"/>
        <v xml:space="preserve"> </v>
      </c>
      <c r="DD301" s="172">
        <f t="shared" ca="1" si="199"/>
        <v>1</v>
      </c>
    </row>
    <row r="302" spans="104:108" x14ac:dyDescent="0.25">
      <c r="DD302" s="172">
        <f t="shared" ca="1" si="199"/>
        <v>1</v>
      </c>
    </row>
  </sheetData>
  <mergeCells count="2">
    <mergeCell ref="BV1:BW1"/>
    <mergeCell ref="BX1:BZ1"/>
  </mergeCells>
  <phoneticPr fontId="11" type="noConversion"/>
  <conditionalFormatting sqref="O10:O15 AC4:AF8">
    <cfRule type="cellIs" dxfId="106" priority="24" stopIfTrue="1" operator="equal">
      <formula>1</formula>
    </cfRule>
  </conditionalFormatting>
  <conditionalFormatting sqref="AC12:AD15">
    <cfRule type="cellIs" dxfId="105" priority="23" stopIfTrue="1" operator="equal">
      <formula>1</formula>
    </cfRule>
  </conditionalFormatting>
  <conditionalFormatting sqref="AG9:AG10">
    <cfRule type="cellIs" dxfId="104" priority="26" stopIfTrue="1" operator="equal">
      <formula>1</formula>
    </cfRule>
  </conditionalFormatting>
  <conditionalFormatting sqref="AE17:AE19">
    <cfRule type="cellIs" dxfId="103" priority="22" stopIfTrue="1" operator="equal">
      <formula>1</formula>
    </cfRule>
  </conditionalFormatting>
  <conditionalFormatting sqref="AI17:AI19">
    <cfRule type="cellIs" dxfId="102" priority="28" stopIfTrue="1" operator="equal">
      <formula>1</formula>
    </cfRule>
  </conditionalFormatting>
  <conditionalFormatting sqref="AH12:AH15">
    <cfRule type="cellIs" dxfId="101" priority="27" stopIfTrue="1" operator="equal">
      <formula>1</formula>
    </cfRule>
  </conditionalFormatting>
  <conditionalFormatting sqref="P10:Q13">
    <cfRule type="cellIs" dxfId="100" priority="20" stopIfTrue="1" operator="equal">
      <formula>1</formula>
    </cfRule>
  </conditionalFormatting>
  <conditionalFormatting sqref="D3:K3">
    <cfRule type="cellIs" dxfId="99" priority="19" stopIfTrue="1" operator="equal">
      <formula>1</formula>
    </cfRule>
  </conditionalFormatting>
  <conditionalFormatting sqref="D4:F5">
    <cfRule type="cellIs" dxfId="98" priority="18" stopIfTrue="1" operator="equal">
      <formula>1</formula>
    </cfRule>
  </conditionalFormatting>
  <conditionalFormatting sqref="H4:I5">
    <cfRule type="cellIs" dxfId="97" priority="17" stopIfTrue="1" operator="equal">
      <formula>1</formula>
    </cfRule>
  </conditionalFormatting>
  <conditionalFormatting sqref="AJ12:AJ15">
    <cfRule type="cellIs" dxfId="96" priority="16" stopIfTrue="1" operator="equal">
      <formula>1</formula>
    </cfRule>
  </conditionalFormatting>
  <conditionalFormatting sqref="AJ11">
    <cfRule type="cellIs" dxfId="95" priority="15" stopIfTrue="1" operator="equal">
      <formula>1</formula>
    </cfRule>
  </conditionalFormatting>
  <conditionalFormatting sqref="AH11">
    <cfRule type="cellIs" dxfId="94" priority="14" stopIfTrue="1" operator="equal">
      <formula>1</formula>
    </cfRule>
  </conditionalFormatting>
  <conditionalFormatting sqref="AC11:AD11">
    <cfRule type="cellIs" dxfId="93" priority="13" stopIfTrue="1" operator="equal">
      <formula>1</formula>
    </cfRule>
  </conditionalFormatting>
  <conditionalFormatting sqref="AJ3:AJ8">
    <cfRule type="cellIs" dxfId="92" priority="12" stopIfTrue="1" operator="equal">
      <formula>1</formula>
    </cfRule>
  </conditionalFormatting>
  <conditionalFormatting sqref="AC3:AF3">
    <cfRule type="cellIs" dxfId="91" priority="11" stopIfTrue="1" operator="equal">
      <formula>1</formula>
    </cfRule>
  </conditionalFormatting>
  <conditionalFormatting sqref="W3:W80">
    <cfRule type="containsText" dxfId="90" priority="4" stopIfTrue="1" operator="containsText" text="!">
      <formula>NOT(ISERROR(SEARCH("!",W3)))</formula>
    </cfRule>
  </conditionalFormatting>
  <conditionalFormatting sqref="W2">
    <cfRule type="cellIs" dxfId="89" priority="3" stopIfTrue="1" operator="lessThan">
      <formula>0</formula>
    </cfRule>
  </conditionalFormatting>
  <dataValidations count="3">
    <dataValidation type="whole" allowBlank="1" showInputMessage="1" showErrorMessage="1" error="You may only purchase each equipment once_x000a_Insert &quot;1&quot; to purchase the equipment" sqref="D4:F5 H4:I5 AG9:AG10 AE17:AE19 AI17:AI19 AH11:AH15 D3:K3 AJ11:AJ15 AC11:AD15 AJ3:AJ8 AC3:AF8 O14:O15 O10:Q13">
      <formula1>0</formula1>
      <formula2>1</formula2>
    </dataValidation>
    <dataValidation type="whole" allowBlank="1" showInputMessage="1" showErrorMessage="1" errorTitle="Invalid Value" error="You must choose a value between 0 and 10" sqref="M3">
      <formula1>0</formula1>
      <formula2>10</formula2>
    </dataValidation>
    <dataValidation type="whole" allowBlank="1" showInputMessage="1" showErrorMessage="1" errorTitle="Invalid Value" error="You must choose a value between 0 and 3" sqref="N3 L3">
      <formula1>0</formula1>
      <formula2>3</formula2>
    </dataValidation>
  </dataValidations>
  <hyperlinks>
    <hyperlink ref="A2" location="INDEX!A1" display="INDEX"/>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04" customWidth="1"/>
    <col min="2" max="2" width="17.5703125" style="16" bestFit="1" customWidth="1"/>
    <col min="3" max="3" width="5.7109375" style="104" customWidth="1"/>
    <col min="4" max="5" width="2.85546875" style="104" customWidth="1"/>
    <col min="6" max="17" width="2.85546875" style="172" hidden="1" customWidth="1"/>
    <col min="18" max="18" width="11.7109375" style="104" customWidth="1"/>
    <col min="19" max="19" width="6.5703125" style="104" customWidth="1"/>
    <col min="20" max="20" width="9.140625" style="104" customWidth="1"/>
    <col min="21" max="21" width="9.140625" style="84" customWidth="1"/>
    <col min="22" max="22" width="9.140625" style="104" customWidth="1"/>
    <col min="23" max="23" width="10.85546875" style="104" customWidth="1"/>
    <col min="24" max="25" width="10.5703125" style="104" bestFit="1" customWidth="1"/>
    <col min="26" max="26" width="11.42578125" style="104" bestFit="1" customWidth="1"/>
    <col min="27" max="27" width="15" style="16" bestFit="1" customWidth="1"/>
    <col min="28" max="28" width="5.7109375" style="104" customWidth="1"/>
    <col min="29" max="30" width="2.85546875" style="104" customWidth="1"/>
    <col min="31" max="41" width="2.85546875" style="172" hidden="1" customWidth="1"/>
    <col min="42" max="42" width="6.5703125" style="104" customWidth="1"/>
    <col min="43" max="62" width="3.7109375" style="104" customWidth="1"/>
    <col min="63" max="63" width="42.85546875" style="176" customWidth="1"/>
    <col min="64" max="73" width="2.7109375" style="104"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4" width="9.140625" style="104" customWidth="1"/>
    <col min="165" max="16384" width="9.140625" style="104"/>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83.25" x14ac:dyDescent="0.25">
      <c r="A2" s="161" t="s">
        <v>2630</v>
      </c>
      <c r="B2" s="85"/>
      <c r="D2" s="103" t="s">
        <v>1825</v>
      </c>
      <c r="E2" s="103"/>
      <c r="F2" s="174"/>
      <c r="G2" s="174"/>
      <c r="H2" s="174"/>
      <c r="I2" s="174"/>
      <c r="J2" s="174"/>
      <c r="K2" s="174"/>
      <c r="L2" s="174"/>
      <c r="M2" s="174"/>
      <c r="N2" s="174"/>
      <c r="O2" s="174"/>
      <c r="P2" s="174"/>
      <c r="Q2" s="174"/>
      <c r="R2" s="14" t="s">
        <v>522</v>
      </c>
      <c r="S2" s="14" t="s">
        <v>64</v>
      </c>
      <c r="T2" s="37">
        <f>DL2+BW2</f>
        <v>0</v>
      </c>
      <c r="U2" s="37">
        <f>SUM(S3:S15,AP3:AP43)</f>
        <v>0</v>
      </c>
      <c r="W2" s="37">
        <f>ROUNDUP(BX2/3,0)-BZ2</f>
        <v>0</v>
      </c>
      <c r="Y2" s="37">
        <f>EvilUnits</f>
        <v>0</v>
      </c>
      <c r="Z2" s="37">
        <f>EvilPoints</f>
        <v>0</v>
      </c>
      <c r="AA2" s="85"/>
      <c r="AC2" s="103" t="s">
        <v>1825</v>
      </c>
      <c r="AD2" s="103"/>
      <c r="AE2" s="174"/>
      <c r="AF2" s="174"/>
      <c r="AG2" s="174"/>
      <c r="AH2" s="174"/>
      <c r="AI2" s="174"/>
      <c r="AJ2" s="174"/>
      <c r="AK2" s="174"/>
      <c r="AL2" s="174"/>
      <c r="AM2" s="174"/>
      <c r="AN2" s="174"/>
      <c r="AO2" s="174"/>
      <c r="AP2" s="14" t="s">
        <v>64</v>
      </c>
      <c r="AQ2" s="103" t="s">
        <v>258</v>
      </c>
      <c r="AR2" s="103" t="s">
        <v>259</v>
      </c>
      <c r="AS2" s="103" t="s">
        <v>260</v>
      </c>
      <c r="AT2" s="103" t="s">
        <v>261</v>
      </c>
      <c r="AU2" s="103" t="s">
        <v>262</v>
      </c>
      <c r="AV2" s="103" t="s">
        <v>263</v>
      </c>
      <c r="AW2" s="103" t="s">
        <v>264</v>
      </c>
      <c r="AX2" s="103" t="s">
        <v>265</v>
      </c>
      <c r="AY2" s="103" t="s">
        <v>266</v>
      </c>
      <c r="AZ2" s="103" t="s">
        <v>267</v>
      </c>
      <c r="BA2" s="103" t="s">
        <v>268</v>
      </c>
      <c r="BB2" s="103" t="s">
        <v>269</v>
      </c>
      <c r="BC2" s="103" t="s">
        <v>270</v>
      </c>
      <c r="BD2" s="103" t="s">
        <v>271</v>
      </c>
      <c r="BE2" s="103" t="s">
        <v>272</v>
      </c>
      <c r="BF2" s="103" t="s">
        <v>273</v>
      </c>
      <c r="BG2" s="103" t="s">
        <v>274</v>
      </c>
      <c r="BH2" s="103" t="s">
        <v>275</v>
      </c>
      <c r="BI2" s="103" t="s">
        <v>276</v>
      </c>
      <c r="BJ2" s="103"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1813</v>
      </c>
      <c r="C3" s="104">
        <v>120</v>
      </c>
      <c r="D3" s="19"/>
      <c r="E3" s="19"/>
      <c r="F3" s="19"/>
      <c r="G3" s="19"/>
      <c r="H3" s="19"/>
      <c r="I3" s="19"/>
      <c r="J3" s="19"/>
      <c r="K3" s="19"/>
      <c r="L3" s="19"/>
      <c r="M3" s="19"/>
      <c r="N3" s="19"/>
      <c r="O3" s="19"/>
      <c r="P3" s="19"/>
      <c r="Q3" s="19"/>
      <c r="R3" s="31"/>
      <c r="S3" s="104">
        <f>DL3*(C3+D3*5)</f>
        <v>0</v>
      </c>
      <c r="T3" s="5"/>
      <c r="U3" s="13"/>
      <c r="V3" s="5"/>
      <c r="W3" s="5" t="str">
        <f t="shared" ref="W3:W66" si="2">T(LOOKUP(DE3,$DD$3:$DD$302,$DB$3:$DB$302))</f>
        <v/>
      </c>
      <c r="X3" s="5"/>
      <c r="Y3" s="5"/>
      <c r="Z3" s="5"/>
      <c r="AA3" s="16" t="s">
        <v>1818</v>
      </c>
      <c r="AB3" s="104">
        <v>4</v>
      </c>
      <c r="AC3" s="21"/>
      <c r="AD3" s="19"/>
      <c r="AE3" s="19"/>
      <c r="AF3" s="19"/>
      <c r="AG3" s="19"/>
      <c r="AH3" s="19"/>
      <c r="AI3" s="19"/>
      <c r="AJ3" s="19"/>
      <c r="AK3" s="19"/>
      <c r="AL3" s="19"/>
      <c r="AM3" s="19"/>
      <c r="AN3" s="19"/>
      <c r="AO3" s="19"/>
      <c r="AP3" s="104">
        <f>SUM(AQ3:BJ3)*(AB3+AC3)</f>
        <v>0</v>
      </c>
      <c r="AQ3" s="28"/>
      <c r="AR3" s="29"/>
      <c r="AS3" s="29"/>
      <c r="AT3" s="29"/>
      <c r="AU3" s="29"/>
      <c r="AV3" s="29"/>
      <c r="AW3" s="29"/>
      <c r="AX3" s="29"/>
      <c r="AY3" s="29"/>
      <c r="AZ3" s="29"/>
      <c r="BA3" s="29"/>
      <c r="BB3" s="29"/>
      <c r="BC3" s="29"/>
      <c r="BD3" s="29"/>
      <c r="BE3" s="29"/>
      <c r="BF3" s="29"/>
      <c r="BG3" s="29"/>
      <c r="BH3" s="29"/>
      <c r="BI3" s="29"/>
      <c r="BJ3" s="30"/>
      <c r="BV3" s="168">
        <v>1</v>
      </c>
      <c r="BW3" s="40">
        <f t="shared" ref="BW3:BW4" si="3">SUM(AQ3:BJ3)*BV3</f>
        <v>0</v>
      </c>
      <c r="BX3" s="42">
        <f>BW3</f>
        <v>0</v>
      </c>
      <c r="BY3" s="168"/>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8" si="4">IF(R3=0,"-",CONCATENATE(B3,IF(SUM(D3:Q3)=0,""," with "),IF(D3=1,D$2,""),IF(D3=1,"; ",""),IF(E3=1,E$2,""),IF(E3=1,"; ",""),IF(F3=1,F$2,""),IF(F3=1,"; ",""),IF(G3=1,G$2,""),IF(G3=1,"; ",""),IF(H3=1,H$2,""),IF(H3=1,"; ",""),IF(I3=1,I$2,""),IF(I3=1,"; ",""),IF(J3=1,J$2,""),IF(J3=1,"; ",""),IF(K3=1,K$2,""),IF(K3=1,"; ",""),IF(L3=1,L$2,""),IF(L3=1,"; ",""),IF(M3=1,M$2,""),IF(M3=1,"; ",""),IF(N3=1,N$2,""),IF(N3=1,"; ",""),IF(O3=1,O$2,""),IF(O3=1,"; ",""),IF(P3=1,P$2,""),IF(P3=1,"; ",""),IF(Q3=1,Q$2,""),IF(Q3=1,"; ","")))</f>
        <v>-</v>
      </c>
      <c r="CX3" s="38">
        <f t="shared" ref="CX3:CX8" si="5">R3</f>
        <v>0</v>
      </c>
      <c r="DA3" s="172"/>
      <c r="DB3" s="32" t="str">
        <f>IF(DB4="","",CONCATENATE("Warband ",CZ4," ",DG3))</f>
        <v/>
      </c>
      <c r="DD3" s="172">
        <v>1</v>
      </c>
      <c r="DE3" s="172">
        <v>1</v>
      </c>
      <c r="DG3" s="49" t="str">
        <f>CONCATENATE("   ",DH3,"/",DI3,IF(DH3&gt;DI3," !",""))</f>
        <v xml:space="preserve">   0/12</v>
      </c>
      <c r="DH3" s="172">
        <f>INDEX($CB$1:$CU$1,CZ4)+DJ3</f>
        <v>0</v>
      </c>
      <c r="DI3" s="172">
        <f>IF(DB4=$CW$6,0,12)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16" t="s">
        <v>1814</v>
      </c>
      <c r="C4" s="104">
        <v>40</v>
      </c>
      <c r="D4" s="20"/>
      <c r="E4" s="20"/>
      <c r="F4" s="20"/>
      <c r="G4" s="20"/>
      <c r="H4" s="20"/>
      <c r="I4" s="20"/>
      <c r="J4" s="20"/>
      <c r="K4" s="20"/>
      <c r="L4" s="20"/>
      <c r="M4" s="20"/>
      <c r="N4" s="20"/>
      <c r="O4" s="20"/>
      <c r="P4" s="20"/>
      <c r="Q4" s="20"/>
      <c r="R4" s="31"/>
      <c r="S4" s="172">
        <f t="shared" ref="S4:S8" si="7">DL4*(C4+D4*5)</f>
        <v>0</v>
      </c>
      <c r="T4" s="5"/>
      <c r="U4" s="13"/>
      <c r="V4" s="5"/>
      <c r="W4" s="5" t="str">
        <f t="shared" si="2"/>
        <v/>
      </c>
      <c r="X4" s="5"/>
      <c r="Y4" s="5"/>
      <c r="Z4" s="5"/>
      <c r="AA4" s="16" t="s">
        <v>1818</v>
      </c>
      <c r="AB4" s="104">
        <v>4</v>
      </c>
      <c r="AC4" s="21"/>
      <c r="AD4" s="20"/>
      <c r="AE4" s="20"/>
      <c r="AF4" s="20"/>
      <c r="AG4" s="20"/>
      <c r="AH4" s="20"/>
      <c r="AI4" s="20"/>
      <c r="AJ4" s="20"/>
      <c r="AK4" s="20"/>
      <c r="AL4" s="20"/>
      <c r="AM4" s="20"/>
      <c r="AN4" s="20"/>
      <c r="AO4" s="20"/>
      <c r="AP4" s="109">
        <f>SUM(AQ4:BJ4)*(AB4+AC4)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 si="8">BW4</f>
        <v>0</v>
      </c>
      <c r="BY4" s="168"/>
      <c r="BZ4" s="43">
        <f t="shared" ref="BZ4" si="9">BX4*BY4</f>
        <v>0</v>
      </c>
      <c r="CA4" s="38" t="str">
        <f t="shared" ref="CA4" si="10">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1">IF(AQ3="",CB3,CB3+1)</f>
        <v>1</v>
      </c>
      <c r="CC4" s="172">
        <f t="shared" si="11"/>
        <v>1</v>
      </c>
      <c r="CD4" s="172">
        <f t="shared" si="11"/>
        <v>1</v>
      </c>
      <c r="CE4" s="172">
        <f t="shared" si="11"/>
        <v>1</v>
      </c>
      <c r="CF4" s="172">
        <f t="shared" si="11"/>
        <v>1</v>
      </c>
      <c r="CG4" s="172">
        <f t="shared" si="11"/>
        <v>1</v>
      </c>
      <c r="CH4" s="172">
        <f t="shared" si="11"/>
        <v>1</v>
      </c>
      <c r="CI4" s="172">
        <f t="shared" si="11"/>
        <v>1</v>
      </c>
      <c r="CJ4" s="172">
        <f t="shared" si="11"/>
        <v>1</v>
      </c>
      <c r="CK4" s="172">
        <f t="shared" si="11"/>
        <v>1</v>
      </c>
      <c r="CL4" s="172">
        <f t="shared" si="11"/>
        <v>1</v>
      </c>
      <c r="CM4" s="172">
        <f t="shared" si="11"/>
        <v>1</v>
      </c>
      <c r="CN4" s="172">
        <f t="shared" si="11"/>
        <v>1</v>
      </c>
      <c r="CO4" s="172">
        <f t="shared" si="11"/>
        <v>1</v>
      </c>
      <c r="CP4" s="172">
        <f t="shared" si="11"/>
        <v>1</v>
      </c>
      <c r="CQ4" s="172">
        <f t="shared" si="11"/>
        <v>1</v>
      </c>
      <c r="CR4" s="172">
        <f t="shared" si="11"/>
        <v>1</v>
      </c>
      <c r="CS4" s="172">
        <f t="shared" si="11"/>
        <v>1</v>
      </c>
      <c r="CT4" s="172">
        <f t="shared" si="11"/>
        <v>1</v>
      </c>
      <c r="CU4" s="172">
        <f t="shared" si="11"/>
        <v>1</v>
      </c>
      <c r="CW4" s="38" t="str">
        <f t="shared" si="4"/>
        <v>-</v>
      </c>
      <c r="CX4" s="38">
        <f t="shared" si="5"/>
        <v>0</v>
      </c>
      <c r="CZ4" s="172">
        <v>1</v>
      </c>
      <c r="DA4" s="172" t="s">
        <v>278</v>
      </c>
      <c r="DB4" s="32" t="str">
        <f>T(LOOKUP(CZ4,$DM$1:$EF$1,$DM$2:$EF$2))</f>
        <v/>
      </c>
      <c r="DD4" s="172">
        <f>IF(OR(DB3="",DB3=" "),DD3,DD3+1)</f>
        <v>1</v>
      </c>
      <c r="DE4" s="172">
        <v>2</v>
      </c>
      <c r="DL4" s="172">
        <f t="shared" ref="DL4:DL67" si="12">SUM(DM5:EF5)-SUM(DM4:EF4)</f>
        <v>0</v>
      </c>
      <c r="DM4" s="172">
        <f t="shared" ref="DM4:DM67" si="13">IF(OR(CX3=0,ISERROR(SEARCH(DM$1,SUBSTITUTE(SUBSTITUTE($EG3,"10",""),"11","")))),DM3,DM3+1)</f>
        <v>1</v>
      </c>
      <c r="DN4" s="172">
        <f t="shared" ref="DN4:DN67" si="14">IF(OR(CX3=0,ISERROR(SEARCH(DN$1,SUBSTITUTE(SUBSTITUTE($CX3,"12",""),"20","")))),DN3,DN3+1)</f>
        <v>1</v>
      </c>
      <c r="DO4" s="172">
        <f t="shared" ref="DO4:DU19" si="15">IF(OR($CX3=0,ISERROR(SEARCH(DO$1,SUBSTITUTE($CX3,DY$1,"")))),DO3,DO3+1)</f>
        <v>1</v>
      </c>
      <c r="DP4" s="172">
        <f t="shared" si="15"/>
        <v>1</v>
      </c>
      <c r="DQ4" s="172">
        <f t="shared" si="15"/>
        <v>1</v>
      </c>
      <c r="DR4" s="172">
        <f t="shared" si="15"/>
        <v>1</v>
      </c>
      <c r="DS4" s="172">
        <f t="shared" si="15"/>
        <v>1</v>
      </c>
      <c r="DT4" s="172">
        <f t="shared" si="15"/>
        <v>1</v>
      </c>
      <c r="DU4" s="172">
        <f t="shared" si="15"/>
        <v>1</v>
      </c>
      <c r="DV4" s="172">
        <f>IF(OR($CX3=0,ISERROR(SEARCH(DV$1,$CX3))),DV3,DV3+1)</f>
        <v>1</v>
      </c>
      <c r="DW4" s="172">
        <f t="shared" ref="DW4:EF19" si="16">IF(OR($CX3=0,ISERROR(SEARCH(DW$1,$CX3))),DW3,DW3+1)</f>
        <v>1</v>
      </c>
      <c r="DX4" s="172">
        <f t="shared" si="16"/>
        <v>1</v>
      </c>
      <c r="DY4" s="172">
        <f t="shared" si="16"/>
        <v>1</v>
      </c>
      <c r="DZ4" s="172">
        <f t="shared" si="16"/>
        <v>1</v>
      </c>
      <c r="EA4" s="172">
        <f t="shared" si="16"/>
        <v>1</v>
      </c>
      <c r="EB4" s="172">
        <f t="shared" si="16"/>
        <v>1</v>
      </c>
      <c r="EC4" s="172">
        <f t="shared" si="16"/>
        <v>1</v>
      </c>
      <c r="ED4" s="172">
        <f t="shared" si="16"/>
        <v>1</v>
      </c>
      <c r="EE4" s="172">
        <f t="shared" si="16"/>
        <v>1</v>
      </c>
      <c r="EF4" s="172">
        <f t="shared" si="16"/>
        <v>1</v>
      </c>
      <c r="EG4" s="172">
        <f t="shared" si="6"/>
        <v>0</v>
      </c>
    </row>
    <row r="5" spans="1:137" x14ac:dyDescent="0.25">
      <c r="B5" s="16" t="s">
        <v>1815</v>
      </c>
      <c r="C5" s="104">
        <v>50</v>
      </c>
      <c r="D5" s="19"/>
      <c r="E5" s="19"/>
      <c r="F5" s="19"/>
      <c r="G5" s="19"/>
      <c r="H5" s="19"/>
      <c r="I5" s="19"/>
      <c r="J5" s="19"/>
      <c r="K5" s="19"/>
      <c r="L5" s="19"/>
      <c r="M5" s="19"/>
      <c r="N5" s="19"/>
      <c r="O5" s="19"/>
      <c r="P5" s="19"/>
      <c r="Q5" s="19"/>
      <c r="R5" s="31"/>
      <c r="S5" s="172">
        <f t="shared" si="7"/>
        <v>0</v>
      </c>
      <c r="T5" s="5"/>
      <c r="U5" s="13"/>
      <c r="V5" s="5"/>
      <c r="W5" s="5" t="str">
        <f t="shared" si="2"/>
        <v/>
      </c>
      <c r="X5" s="5"/>
      <c r="Y5" s="5"/>
      <c r="Z5" s="5"/>
      <c r="CB5" s="172">
        <f t="shared" si="11"/>
        <v>1</v>
      </c>
      <c r="CC5" s="172">
        <f t="shared" si="11"/>
        <v>1</v>
      </c>
      <c r="CD5" s="172">
        <f t="shared" si="11"/>
        <v>1</v>
      </c>
      <c r="CE5" s="172">
        <f t="shared" si="11"/>
        <v>1</v>
      </c>
      <c r="CF5" s="172">
        <f t="shared" si="11"/>
        <v>1</v>
      </c>
      <c r="CG5" s="172">
        <f t="shared" si="11"/>
        <v>1</v>
      </c>
      <c r="CH5" s="172">
        <f t="shared" si="11"/>
        <v>1</v>
      </c>
      <c r="CI5" s="172">
        <f t="shared" si="11"/>
        <v>1</v>
      </c>
      <c r="CJ5" s="172">
        <f t="shared" si="11"/>
        <v>1</v>
      </c>
      <c r="CK5" s="172">
        <f t="shared" si="11"/>
        <v>1</v>
      </c>
      <c r="CL5" s="172">
        <f t="shared" si="11"/>
        <v>1</v>
      </c>
      <c r="CM5" s="172">
        <f t="shared" si="11"/>
        <v>1</v>
      </c>
      <c r="CN5" s="172">
        <f t="shared" si="11"/>
        <v>1</v>
      </c>
      <c r="CO5" s="172">
        <f t="shared" si="11"/>
        <v>1</v>
      </c>
      <c r="CP5" s="172">
        <f t="shared" si="11"/>
        <v>1</v>
      </c>
      <c r="CQ5" s="172">
        <f t="shared" si="11"/>
        <v>1</v>
      </c>
      <c r="CR5" s="172">
        <f t="shared" si="11"/>
        <v>1</v>
      </c>
      <c r="CS5" s="172">
        <f t="shared" si="11"/>
        <v>1</v>
      </c>
      <c r="CT5" s="172">
        <f t="shared" si="11"/>
        <v>1</v>
      </c>
      <c r="CU5" s="172">
        <f t="shared" si="11"/>
        <v>1</v>
      </c>
      <c r="CW5" s="38" t="str">
        <f t="shared" si="4"/>
        <v>-</v>
      </c>
      <c r="CX5" s="38">
        <f t="shared" si="5"/>
        <v>0</v>
      </c>
      <c r="DA5" s="172">
        <v>1</v>
      </c>
      <c r="DB5" s="32" t="str">
        <f>T(CONCATENATE(LOOKUP(DA5,CB$3:CB$80,$AQ$3:$AQ$80)," ",LOOKUP(DA5,CB$3:CB$80,$CA$3:$CA$80)))</f>
        <v xml:space="preserve"> </v>
      </c>
      <c r="DD5" s="172">
        <f t="shared" ref="DD5:DD68" si="17">IF(OR(DB4="",DB4=" "),DD4,DD4+1)</f>
        <v>1</v>
      </c>
      <c r="DE5" s="172">
        <v>3</v>
      </c>
      <c r="DL5" s="172">
        <f t="shared" si="12"/>
        <v>0</v>
      </c>
      <c r="DM5" s="172">
        <f t="shared" si="13"/>
        <v>1</v>
      </c>
      <c r="DN5" s="172">
        <f t="shared" si="14"/>
        <v>1</v>
      </c>
      <c r="DO5" s="172">
        <f t="shared" si="15"/>
        <v>1</v>
      </c>
      <c r="DP5" s="172">
        <f t="shared" si="15"/>
        <v>1</v>
      </c>
      <c r="DQ5" s="172">
        <f t="shared" si="15"/>
        <v>1</v>
      </c>
      <c r="DR5" s="172">
        <f t="shared" si="15"/>
        <v>1</v>
      </c>
      <c r="DS5" s="172">
        <f t="shared" si="15"/>
        <v>1</v>
      </c>
      <c r="DT5" s="172">
        <f t="shared" si="15"/>
        <v>1</v>
      </c>
      <c r="DU5" s="172">
        <f t="shared" si="15"/>
        <v>1</v>
      </c>
      <c r="DV5" s="172">
        <f t="shared" ref="DV5:EF20" si="18">IF(OR($CX4=0,ISERROR(SEARCH(DV$1,$CX4))),DV4,DV4+1)</f>
        <v>1</v>
      </c>
      <c r="DW5" s="172">
        <f t="shared" si="16"/>
        <v>1</v>
      </c>
      <c r="DX5" s="172">
        <f t="shared" si="16"/>
        <v>1</v>
      </c>
      <c r="DY5" s="172">
        <f t="shared" si="16"/>
        <v>1</v>
      </c>
      <c r="DZ5" s="172">
        <f t="shared" si="16"/>
        <v>1</v>
      </c>
      <c r="EA5" s="172">
        <f t="shared" si="16"/>
        <v>1</v>
      </c>
      <c r="EB5" s="172">
        <f t="shared" si="16"/>
        <v>1</v>
      </c>
      <c r="EC5" s="172">
        <f t="shared" si="16"/>
        <v>1</v>
      </c>
      <c r="ED5" s="172">
        <f t="shared" si="16"/>
        <v>1</v>
      </c>
      <c r="EE5" s="172">
        <f t="shared" si="16"/>
        <v>1</v>
      </c>
      <c r="EF5" s="172">
        <f t="shared" si="16"/>
        <v>1</v>
      </c>
      <c r="EG5" s="172">
        <f t="shared" si="6"/>
        <v>0</v>
      </c>
    </row>
    <row r="6" spans="1:137" x14ac:dyDescent="0.25">
      <c r="A6" s="104" t="s">
        <v>36</v>
      </c>
      <c r="B6" s="16" t="s">
        <v>1816</v>
      </c>
      <c r="C6" s="104">
        <v>35</v>
      </c>
      <c r="D6" s="20"/>
      <c r="E6" s="20"/>
      <c r="F6" s="20"/>
      <c r="G6" s="20"/>
      <c r="H6" s="20"/>
      <c r="I6" s="20"/>
      <c r="J6" s="20"/>
      <c r="K6" s="20"/>
      <c r="L6" s="20"/>
      <c r="M6" s="20"/>
      <c r="N6" s="20"/>
      <c r="O6" s="20"/>
      <c r="P6" s="20"/>
      <c r="Q6" s="20"/>
      <c r="R6" s="31"/>
      <c r="S6" s="172">
        <f t="shared" si="7"/>
        <v>0</v>
      </c>
      <c r="T6" s="5"/>
      <c r="U6" s="13"/>
      <c r="V6" s="5"/>
      <c r="W6" s="5" t="str">
        <f t="shared" si="2"/>
        <v/>
      </c>
      <c r="X6" s="5"/>
      <c r="Y6" s="5"/>
      <c r="Z6" s="5"/>
      <c r="CB6" s="172">
        <f t="shared" si="11"/>
        <v>1</v>
      </c>
      <c r="CC6" s="172">
        <f t="shared" si="11"/>
        <v>1</v>
      </c>
      <c r="CD6" s="172">
        <f t="shared" si="11"/>
        <v>1</v>
      </c>
      <c r="CE6" s="172">
        <f t="shared" si="11"/>
        <v>1</v>
      </c>
      <c r="CF6" s="172">
        <f t="shared" si="11"/>
        <v>1</v>
      </c>
      <c r="CG6" s="172">
        <f t="shared" si="11"/>
        <v>1</v>
      </c>
      <c r="CH6" s="172">
        <f t="shared" si="11"/>
        <v>1</v>
      </c>
      <c r="CI6" s="172">
        <f t="shared" si="11"/>
        <v>1</v>
      </c>
      <c r="CJ6" s="172">
        <f t="shared" si="11"/>
        <v>1</v>
      </c>
      <c r="CK6" s="172">
        <f t="shared" si="11"/>
        <v>1</v>
      </c>
      <c r="CL6" s="172">
        <f t="shared" si="11"/>
        <v>1</v>
      </c>
      <c r="CM6" s="172">
        <f t="shared" si="11"/>
        <v>1</v>
      </c>
      <c r="CN6" s="172">
        <f t="shared" si="11"/>
        <v>1</v>
      </c>
      <c r="CO6" s="172">
        <f t="shared" si="11"/>
        <v>1</v>
      </c>
      <c r="CP6" s="172">
        <f t="shared" si="11"/>
        <v>1</v>
      </c>
      <c r="CQ6" s="172">
        <f t="shared" si="11"/>
        <v>1</v>
      </c>
      <c r="CR6" s="172">
        <f t="shared" si="11"/>
        <v>1</v>
      </c>
      <c r="CS6" s="172">
        <f t="shared" si="11"/>
        <v>1</v>
      </c>
      <c r="CT6" s="172">
        <f t="shared" si="11"/>
        <v>1</v>
      </c>
      <c r="CU6" s="172">
        <f t="shared" si="11"/>
        <v>1</v>
      </c>
      <c r="CW6" s="38" t="str">
        <f t="shared" si="4"/>
        <v>-</v>
      </c>
      <c r="CX6" s="38">
        <f t="shared" si="5"/>
        <v>0</v>
      </c>
      <c r="DA6" s="172">
        <v>2</v>
      </c>
      <c r="DB6" s="32" t="str">
        <f t="shared" ref="DB6:DB16" si="19">T(CONCATENATE(LOOKUP(DA6,CB$3:CB$80,$AQ$3:$AQ$80)," ",LOOKUP(DA6,CB$3:CB$80,$CA$3:$CA$80)))</f>
        <v xml:space="preserve"> </v>
      </c>
      <c r="DD6" s="172">
        <f t="shared" si="17"/>
        <v>1</v>
      </c>
      <c r="DE6" s="172">
        <v>4</v>
      </c>
      <c r="DL6" s="172">
        <f t="shared" si="12"/>
        <v>0</v>
      </c>
      <c r="DM6" s="172">
        <f t="shared" si="13"/>
        <v>1</v>
      </c>
      <c r="DN6" s="172">
        <f t="shared" si="14"/>
        <v>1</v>
      </c>
      <c r="DO6" s="172">
        <f t="shared" si="15"/>
        <v>1</v>
      </c>
      <c r="DP6" s="172">
        <f t="shared" si="15"/>
        <v>1</v>
      </c>
      <c r="DQ6" s="172">
        <f t="shared" si="15"/>
        <v>1</v>
      </c>
      <c r="DR6" s="172">
        <f t="shared" si="15"/>
        <v>1</v>
      </c>
      <c r="DS6" s="172">
        <f t="shared" si="15"/>
        <v>1</v>
      </c>
      <c r="DT6" s="172">
        <f t="shared" si="15"/>
        <v>1</v>
      </c>
      <c r="DU6" s="172">
        <f t="shared" si="15"/>
        <v>1</v>
      </c>
      <c r="DV6" s="172">
        <f t="shared" si="18"/>
        <v>1</v>
      </c>
      <c r="DW6" s="172">
        <f t="shared" si="16"/>
        <v>1</v>
      </c>
      <c r="DX6" s="172">
        <f t="shared" si="16"/>
        <v>1</v>
      </c>
      <c r="DY6" s="172">
        <f t="shared" si="16"/>
        <v>1</v>
      </c>
      <c r="DZ6" s="172">
        <f t="shared" si="16"/>
        <v>1</v>
      </c>
      <c r="EA6" s="172">
        <f t="shared" si="16"/>
        <v>1</v>
      </c>
      <c r="EB6" s="172">
        <f t="shared" si="16"/>
        <v>1</v>
      </c>
      <c r="EC6" s="172">
        <f t="shared" si="16"/>
        <v>1</v>
      </c>
      <c r="ED6" s="172">
        <f t="shared" si="16"/>
        <v>1</v>
      </c>
      <c r="EE6" s="172">
        <f t="shared" si="16"/>
        <v>1</v>
      </c>
      <c r="EF6" s="172">
        <f t="shared" si="16"/>
        <v>1</v>
      </c>
      <c r="EG6" s="172">
        <f t="shared" si="6"/>
        <v>0</v>
      </c>
    </row>
    <row r="7" spans="1:137" x14ac:dyDescent="0.25">
      <c r="B7" s="16" t="s">
        <v>1817</v>
      </c>
      <c r="C7" s="104">
        <v>35</v>
      </c>
      <c r="D7" s="21"/>
      <c r="E7" s="19"/>
      <c r="F7" s="19"/>
      <c r="G7" s="19"/>
      <c r="H7" s="19"/>
      <c r="I7" s="19"/>
      <c r="J7" s="19"/>
      <c r="K7" s="19"/>
      <c r="L7" s="19"/>
      <c r="M7" s="19"/>
      <c r="N7" s="19"/>
      <c r="O7" s="19"/>
      <c r="P7" s="19"/>
      <c r="Q7" s="19"/>
      <c r="R7" s="31"/>
      <c r="S7" s="172">
        <f t="shared" si="7"/>
        <v>0</v>
      </c>
      <c r="T7" s="5"/>
      <c r="U7" s="13"/>
      <c r="V7" s="5"/>
      <c r="W7" s="5" t="str">
        <f t="shared" si="2"/>
        <v/>
      </c>
      <c r="X7" s="5"/>
      <c r="Y7" s="5"/>
      <c r="Z7" s="5"/>
      <c r="CB7" s="172">
        <f t="shared" si="11"/>
        <v>1</v>
      </c>
      <c r="CC7" s="172">
        <f t="shared" si="11"/>
        <v>1</v>
      </c>
      <c r="CD7" s="172">
        <f t="shared" si="11"/>
        <v>1</v>
      </c>
      <c r="CE7" s="172">
        <f t="shared" si="11"/>
        <v>1</v>
      </c>
      <c r="CF7" s="172">
        <f t="shared" si="11"/>
        <v>1</v>
      </c>
      <c r="CG7" s="172">
        <f t="shared" si="11"/>
        <v>1</v>
      </c>
      <c r="CH7" s="172">
        <f t="shared" si="11"/>
        <v>1</v>
      </c>
      <c r="CI7" s="172">
        <f t="shared" si="11"/>
        <v>1</v>
      </c>
      <c r="CJ7" s="172">
        <f t="shared" si="11"/>
        <v>1</v>
      </c>
      <c r="CK7" s="172">
        <f t="shared" si="11"/>
        <v>1</v>
      </c>
      <c r="CL7" s="172">
        <f t="shared" si="11"/>
        <v>1</v>
      </c>
      <c r="CM7" s="172">
        <f t="shared" si="11"/>
        <v>1</v>
      </c>
      <c r="CN7" s="172">
        <f t="shared" si="11"/>
        <v>1</v>
      </c>
      <c r="CO7" s="172">
        <f t="shared" si="11"/>
        <v>1</v>
      </c>
      <c r="CP7" s="172">
        <f t="shared" si="11"/>
        <v>1</v>
      </c>
      <c r="CQ7" s="172">
        <f t="shared" si="11"/>
        <v>1</v>
      </c>
      <c r="CR7" s="172">
        <f t="shared" si="11"/>
        <v>1</v>
      </c>
      <c r="CS7" s="172">
        <f t="shared" si="11"/>
        <v>1</v>
      </c>
      <c r="CT7" s="172">
        <f t="shared" si="11"/>
        <v>1</v>
      </c>
      <c r="CU7" s="172">
        <f t="shared" si="11"/>
        <v>1</v>
      </c>
      <c r="CW7" s="38" t="str">
        <f t="shared" si="4"/>
        <v>-</v>
      </c>
      <c r="CX7" s="38">
        <f t="shared" si="5"/>
        <v>0</v>
      </c>
      <c r="DA7" s="172">
        <v>3</v>
      </c>
      <c r="DB7" s="32" t="str">
        <f t="shared" si="19"/>
        <v xml:space="preserve"> </v>
      </c>
      <c r="DD7" s="172">
        <f t="shared" si="17"/>
        <v>1</v>
      </c>
      <c r="DE7" s="172">
        <v>5</v>
      </c>
      <c r="DL7" s="172">
        <f t="shared" si="12"/>
        <v>0</v>
      </c>
      <c r="DM7" s="172">
        <f t="shared" si="13"/>
        <v>1</v>
      </c>
      <c r="DN7" s="172">
        <f t="shared" si="14"/>
        <v>1</v>
      </c>
      <c r="DO7" s="172">
        <f t="shared" si="15"/>
        <v>1</v>
      </c>
      <c r="DP7" s="172">
        <f t="shared" si="15"/>
        <v>1</v>
      </c>
      <c r="DQ7" s="172">
        <f t="shared" si="15"/>
        <v>1</v>
      </c>
      <c r="DR7" s="172">
        <f t="shared" si="15"/>
        <v>1</v>
      </c>
      <c r="DS7" s="172">
        <f t="shared" si="15"/>
        <v>1</v>
      </c>
      <c r="DT7" s="172">
        <f t="shared" si="15"/>
        <v>1</v>
      </c>
      <c r="DU7" s="172">
        <f t="shared" si="15"/>
        <v>1</v>
      </c>
      <c r="DV7" s="172">
        <f t="shared" si="18"/>
        <v>1</v>
      </c>
      <c r="DW7" s="172">
        <f t="shared" si="16"/>
        <v>1</v>
      </c>
      <c r="DX7" s="172">
        <f t="shared" si="16"/>
        <v>1</v>
      </c>
      <c r="DY7" s="172">
        <f t="shared" si="16"/>
        <v>1</v>
      </c>
      <c r="DZ7" s="172">
        <f t="shared" si="16"/>
        <v>1</v>
      </c>
      <c r="EA7" s="172">
        <f t="shared" si="16"/>
        <v>1</v>
      </c>
      <c r="EB7" s="172">
        <f t="shared" si="16"/>
        <v>1</v>
      </c>
      <c r="EC7" s="172">
        <f t="shared" si="16"/>
        <v>1</v>
      </c>
      <c r="ED7" s="172">
        <f t="shared" si="16"/>
        <v>1</v>
      </c>
      <c r="EE7" s="172">
        <f t="shared" si="16"/>
        <v>1</v>
      </c>
      <c r="EF7" s="172">
        <f t="shared" si="16"/>
        <v>1</v>
      </c>
      <c r="EG7" s="172">
        <f t="shared" si="6"/>
        <v>0</v>
      </c>
    </row>
    <row r="8" spans="1:137" x14ac:dyDescent="0.25">
      <c r="B8" s="16" t="s">
        <v>1817</v>
      </c>
      <c r="C8" s="104">
        <v>35</v>
      </c>
      <c r="D8" s="21"/>
      <c r="E8" s="20"/>
      <c r="F8" s="20"/>
      <c r="G8" s="20"/>
      <c r="H8" s="20"/>
      <c r="I8" s="20"/>
      <c r="J8" s="20"/>
      <c r="K8" s="20"/>
      <c r="L8" s="20"/>
      <c r="M8" s="20"/>
      <c r="N8" s="20"/>
      <c r="O8" s="20"/>
      <c r="P8" s="20"/>
      <c r="Q8" s="20"/>
      <c r="R8" s="31"/>
      <c r="S8" s="172">
        <f t="shared" si="7"/>
        <v>0</v>
      </c>
      <c r="T8" s="5"/>
      <c r="U8" s="13"/>
      <c r="V8" s="5"/>
      <c r="W8" s="5" t="str">
        <f t="shared" si="2"/>
        <v/>
      </c>
      <c r="X8" s="5"/>
      <c r="Y8" s="5"/>
      <c r="Z8" s="5"/>
      <c r="CB8" s="172">
        <f t="shared" si="11"/>
        <v>1</v>
      </c>
      <c r="CC8" s="172">
        <f t="shared" si="11"/>
        <v>1</v>
      </c>
      <c r="CD8" s="172">
        <f t="shared" si="11"/>
        <v>1</v>
      </c>
      <c r="CE8" s="172">
        <f t="shared" si="11"/>
        <v>1</v>
      </c>
      <c r="CF8" s="172">
        <f t="shared" si="11"/>
        <v>1</v>
      </c>
      <c r="CG8" s="172">
        <f t="shared" si="11"/>
        <v>1</v>
      </c>
      <c r="CH8" s="172">
        <f t="shared" si="11"/>
        <v>1</v>
      </c>
      <c r="CI8" s="172">
        <f t="shared" si="11"/>
        <v>1</v>
      </c>
      <c r="CJ8" s="172">
        <f t="shared" si="11"/>
        <v>1</v>
      </c>
      <c r="CK8" s="172">
        <f t="shared" si="11"/>
        <v>1</v>
      </c>
      <c r="CL8" s="172">
        <f t="shared" si="11"/>
        <v>1</v>
      </c>
      <c r="CM8" s="172">
        <f t="shared" si="11"/>
        <v>1</v>
      </c>
      <c r="CN8" s="172">
        <f t="shared" si="11"/>
        <v>1</v>
      </c>
      <c r="CO8" s="172">
        <f t="shared" si="11"/>
        <v>1</v>
      </c>
      <c r="CP8" s="172">
        <f t="shared" si="11"/>
        <v>1</v>
      </c>
      <c r="CQ8" s="172">
        <f t="shared" si="11"/>
        <v>1</v>
      </c>
      <c r="CR8" s="172">
        <f t="shared" si="11"/>
        <v>1</v>
      </c>
      <c r="CS8" s="172">
        <f t="shared" si="11"/>
        <v>1</v>
      </c>
      <c r="CT8" s="172">
        <f t="shared" si="11"/>
        <v>1</v>
      </c>
      <c r="CU8" s="172">
        <f t="shared" si="11"/>
        <v>1</v>
      </c>
      <c r="CW8" s="38" t="str">
        <f t="shared" si="4"/>
        <v>-</v>
      </c>
      <c r="CX8" s="38">
        <f t="shared" si="5"/>
        <v>0</v>
      </c>
      <c r="DA8" s="172">
        <v>4</v>
      </c>
      <c r="DB8" s="32" t="str">
        <f t="shared" si="19"/>
        <v xml:space="preserve"> </v>
      </c>
      <c r="DD8" s="172">
        <f t="shared" si="17"/>
        <v>1</v>
      </c>
      <c r="DE8" s="172">
        <v>6</v>
      </c>
      <c r="DL8" s="172">
        <f t="shared" si="12"/>
        <v>0</v>
      </c>
      <c r="DM8" s="172">
        <f t="shared" si="13"/>
        <v>1</v>
      </c>
      <c r="DN8" s="172">
        <f t="shared" si="14"/>
        <v>1</v>
      </c>
      <c r="DO8" s="172">
        <f t="shared" si="15"/>
        <v>1</v>
      </c>
      <c r="DP8" s="172">
        <f t="shared" si="15"/>
        <v>1</v>
      </c>
      <c r="DQ8" s="172">
        <f t="shared" si="15"/>
        <v>1</v>
      </c>
      <c r="DR8" s="172">
        <f t="shared" si="15"/>
        <v>1</v>
      </c>
      <c r="DS8" s="172">
        <f t="shared" si="15"/>
        <v>1</v>
      </c>
      <c r="DT8" s="172">
        <f t="shared" si="15"/>
        <v>1</v>
      </c>
      <c r="DU8" s="172">
        <f t="shared" si="15"/>
        <v>1</v>
      </c>
      <c r="DV8" s="172">
        <f t="shared" si="18"/>
        <v>1</v>
      </c>
      <c r="DW8" s="172">
        <f t="shared" si="16"/>
        <v>1</v>
      </c>
      <c r="DX8" s="172">
        <f t="shared" si="16"/>
        <v>1</v>
      </c>
      <c r="DY8" s="172">
        <f t="shared" si="16"/>
        <v>1</v>
      </c>
      <c r="DZ8" s="172">
        <f t="shared" si="16"/>
        <v>1</v>
      </c>
      <c r="EA8" s="172">
        <f t="shared" si="16"/>
        <v>1</v>
      </c>
      <c r="EB8" s="172">
        <f t="shared" si="16"/>
        <v>1</v>
      </c>
      <c r="EC8" s="172">
        <f t="shared" si="16"/>
        <v>1</v>
      </c>
      <c r="ED8" s="172">
        <f t="shared" si="16"/>
        <v>1</v>
      </c>
      <c r="EE8" s="172">
        <f t="shared" si="16"/>
        <v>1</v>
      </c>
      <c r="EF8" s="172">
        <f t="shared" si="16"/>
        <v>1</v>
      </c>
      <c r="EG8" s="172">
        <f t="shared" si="6"/>
        <v>0</v>
      </c>
    </row>
    <row r="9" spans="1:137" x14ac:dyDescent="0.25">
      <c r="R9" s="31"/>
      <c r="T9" s="5"/>
      <c r="U9" s="13"/>
      <c r="V9" s="5"/>
      <c r="W9" s="5" t="str">
        <f t="shared" si="2"/>
        <v/>
      </c>
      <c r="X9" s="5"/>
      <c r="Y9" s="5"/>
      <c r="Z9" s="5"/>
      <c r="CB9" s="172">
        <f t="shared" si="11"/>
        <v>1</v>
      </c>
      <c r="CC9" s="172">
        <f t="shared" si="11"/>
        <v>1</v>
      </c>
      <c r="CD9" s="172">
        <f t="shared" si="11"/>
        <v>1</v>
      </c>
      <c r="CE9" s="172">
        <f t="shared" si="11"/>
        <v>1</v>
      </c>
      <c r="CF9" s="172">
        <f t="shared" si="11"/>
        <v>1</v>
      </c>
      <c r="CG9" s="172">
        <f t="shared" si="11"/>
        <v>1</v>
      </c>
      <c r="CH9" s="172">
        <f t="shared" si="11"/>
        <v>1</v>
      </c>
      <c r="CI9" s="172">
        <f t="shared" si="11"/>
        <v>1</v>
      </c>
      <c r="CJ9" s="172">
        <f t="shared" si="11"/>
        <v>1</v>
      </c>
      <c r="CK9" s="172">
        <f t="shared" si="11"/>
        <v>1</v>
      </c>
      <c r="CL9" s="172">
        <f t="shared" si="11"/>
        <v>1</v>
      </c>
      <c r="CM9" s="172">
        <f t="shared" si="11"/>
        <v>1</v>
      </c>
      <c r="CN9" s="172">
        <f t="shared" si="11"/>
        <v>1</v>
      </c>
      <c r="CO9" s="172">
        <f t="shared" si="11"/>
        <v>1</v>
      </c>
      <c r="CP9" s="172">
        <f t="shared" si="11"/>
        <v>1</v>
      </c>
      <c r="CQ9" s="172">
        <f t="shared" si="11"/>
        <v>1</v>
      </c>
      <c r="CR9" s="172">
        <f t="shared" si="11"/>
        <v>1</v>
      </c>
      <c r="CS9" s="172">
        <f t="shared" si="11"/>
        <v>1</v>
      </c>
      <c r="CT9" s="172">
        <f t="shared" si="11"/>
        <v>1</v>
      </c>
      <c r="CU9" s="172">
        <f t="shared" si="11"/>
        <v>1</v>
      </c>
      <c r="DA9" s="172">
        <v>5</v>
      </c>
      <c r="DB9" s="32" t="str">
        <f t="shared" si="19"/>
        <v xml:space="preserve"> </v>
      </c>
      <c r="DD9" s="172">
        <f t="shared" si="17"/>
        <v>1</v>
      </c>
      <c r="DE9" s="172">
        <v>7</v>
      </c>
      <c r="DL9" s="172">
        <f t="shared" si="12"/>
        <v>0</v>
      </c>
      <c r="DM9" s="172">
        <f t="shared" si="13"/>
        <v>1</v>
      </c>
      <c r="DN9" s="172">
        <f t="shared" si="14"/>
        <v>1</v>
      </c>
      <c r="DO9" s="172">
        <f t="shared" si="15"/>
        <v>1</v>
      </c>
      <c r="DP9" s="172">
        <f t="shared" si="15"/>
        <v>1</v>
      </c>
      <c r="DQ9" s="172">
        <f t="shared" si="15"/>
        <v>1</v>
      </c>
      <c r="DR9" s="172">
        <f t="shared" si="15"/>
        <v>1</v>
      </c>
      <c r="DS9" s="172">
        <f t="shared" si="15"/>
        <v>1</v>
      </c>
      <c r="DT9" s="172">
        <f t="shared" si="15"/>
        <v>1</v>
      </c>
      <c r="DU9" s="172">
        <f t="shared" si="15"/>
        <v>1</v>
      </c>
      <c r="DV9" s="172">
        <f t="shared" si="18"/>
        <v>1</v>
      </c>
      <c r="DW9" s="172">
        <f t="shared" si="16"/>
        <v>1</v>
      </c>
      <c r="DX9" s="172">
        <f t="shared" si="16"/>
        <v>1</v>
      </c>
      <c r="DY9" s="172">
        <f t="shared" si="16"/>
        <v>1</v>
      </c>
      <c r="DZ9" s="172">
        <f t="shared" si="16"/>
        <v>1</v>
      </c>
      <c r="EA9" s="172">
        <f t="shared" si="16"/>
        <v>1</v>
      </c>
      <c r="EB9" s="172">
        <f t="shared" si="16"/>
        <v>1</v>
      </c>
      <c r="EC9" s="172">
        <f t="shared" si="16"/>
        <v>1</v>
      </c>
      <c r="ED9" s="172">
        <f t="shared" si="16"/>
        <v>1</v>
      </c>
      <c r="EE9" s="172">
        <f t="shared" si="16"/>
        <v>1</v>
      </c>
      <c r="EF9" s="172">
        <f t="shared" si="16"/>
        <v>1</v>
      </c>
      <c r="EG9" s="172">
        <f t="shared" si="6"/>
        <v>0</v>
      </c>
    </row>
    <row r="10" spans="1:137" x14ac:dyDescent="0.25">
      <c r="R10" s="31"/>
      <c r="T10" s="5"/>
      <c r="U10" s="13"/>
      <c r="V10" s="5"/>
      <c r="W10" s="5" t="str">
        <f t="shared" si="2"/>
        <v/>
      </c>
      <c r="X10" s="5"/>
      <c r="Y10" s="5"/>
      <c r="Z10" s="5"/>
      <c r="CB10" s="172">
        <f t="shared" si="11"/>
        <v>1</v>
      </c>
      <c r="CC10" s="172">
        <f t="shared" si="11"/>
        <v>1</v>
      </c>
      <c r="CD10" s="172">
        <f t="shared" si="11"/>
        <v>1</v>
      </c>
      <c r="CE10" s="172">
        <f t="shared" si="11"/>
        <v>1</v>
      </c>
      <c r="CF10" s="172">
        <f t="shared" si="11"/>
        <v>1</v>
      </c>
      <c r="CG10" s="172">
        <f t="shared" si="11"/>
        <v>1</v>
      </c>
      <c r="CH10" s="172">
        <f t="shared" si="11"/>
        <v>1</v>
      </c>
      <c r="CI10" s="172">
        <f t="shared" si="11"/>
        <v>1</v>
      </c>
      <c r="CJ10" s="172">
        <f t="shared" si="11"/>
        <v>1</v>
      </c>
      <c r="CK10" s="172">
        <f t="shared" si="11"/>
        <v>1</v>
      </c>
      <c r="CL10" s="172">
        <f t="shared" si="11"/>
        <v>1</v>
      </c>
      <c r="CM10" s="172">
        <f t="shared" si="11"/>
        <v>1</v>
      </c>
      <c r="CN10" s="172">
        <f t="shared" si="11"/>
        <v>1</v>
      </c>
      <c r="CO10" s="172">
        <f t="shared" si="11"/>
        <v>1</v>
      </c>
      <c r="CP10" s="172">
        <f t="shared" si="11"/>
        <v>1</v>
      </c>
      <c r="CQ10" s="172">
        <f t="shared" si="11"/>
        <v>1</v>
      </c>
      <c r="CR10" s="172">
        <f t="shared" si="11"/>
        <v>1</v>
      </c>
      <c r="CS10" s="172">
        <f t="shared" si="11"/>
        <v>1</v>
      </c>
      <c r="CT10" s="172">
        <f t="shared" si="11"/>
        <v>1</v>
      </c>
      <c r="CU10" s="172">
        <f t="shared" si="11"/>
        <v>1</v>
      </c>
      <c r="DA10" s="172">
        <v>6</v>
      </c>
      <c r="DB10" s="32" t="str">
        <f t="shared" si="19"/>
        <v xml:space="preserve"> </v>
      </c>
      <c r="DD10" s="172">
        <f t="shared" si="17"/>
        <v>1</v>
      </c>
      <c r="DE10" s="172">
        <v>8</v>
      </c>
      <c r="DL10" s="172">
        <f t="shared" si="12"/>
        <v>0</v>
      </c>
      <c r="DM10" s="172">
        <f t="shared" si="13"/>
        <v>1</v>
      </c>
      <c r="DN10" s="172">
        <f t="shared" si="14"/>
        <v>1</v>
      </c>
      <c r="DO10" s="172">
        <f t="shared" si="15"/>
        <v>1</v>
      </c>
      <c r="DP10" s="172">
        <f t="shared" si="15"/>
        <v>1</v>
      </c>
      <c r="DQ10" s="172">
        <f t="shared" si="15"/>
        <v>1</v>
      </c>
      <c r="DR10" s="172">
        <f t="shared" si="15"/>
        <v>1</v>
      </c>
      <c r="DS10" s="172">
        <f t="shared" si="15"/>
        <v>1</v>
      </c>
      <c r="DT10" s="172">
        <f t="shared" si="15"/>
        <v>1</v>
      </c>
      <c r="DU10" s="172">
        <f t="shared" si="15"/>
        <v>1</v>
      </c>
      <c r="DV10" s="172">
        <f t="shared" si="18"/>
        <v>1</v>
      </c>
      <c r="DW10" s="172">
        <f t="shared" si="16"/>
        <v>1</v>
      </c>
      <c r="DX10" s="172">
        <f t="shared" si="16"/>
        <v>1</v>
      </c>
      <c r="DY10" s="172">
        <f t="shared" si="16"/>
        <v>1</v>
      </c>
      <c r="DZ10" s="172">
        <f t="shared" si="16"/>
        <v>1</v>
      </c>
      <c r="EA10" s="172">
        <f t="shared" si="16"/>
        <v>1</v>
      </c>
      <c r="EB10" s="172">
        <f t="shared" si="16"/>
        <v>1</v>
      </c>
      <c r="EC10" s="172">
        <f t="shared" si="16"/>
        <v>1</v>
      </c>
      <c r="ED10" s="172">
        <f t="shared" si="16"/>
        <v>1</v>
      </c>
      <c r="EE10" s="172">
        <f t="shared" si="16"/>
        <v>1</v>
      </c>
      <c r="EF10" s="172">
        <f t="shared" si="16"/>
        <v>1</v>
      </c>
      <c r="EG10" s="172">
        <f t="shared" si="6"/>
        <v>0</v>
      </c>
    </row>
    <row r="11" spans="1:137" x14ac:dyDescent="0.25">
      <c r="R11" s="31"/>
      <c r="T11" s="5"/>
      <c r="U11" s="13"/>
      <c r="V11" s="5"/>
      <c r="W11" s="5" t="str">
        <f t="shared" si="2"/>
        <v/>
      </c>
      <c r="X11" s="5"/>
      <c r="Y11" s="5"/>
      <c r="Z11" s="5"/>
      <c r="CB11" s="172">
        <f t="shared" si="11"/>
        <v>1</v>
      </c>
      <c r="CC11" s="172">
        <f t="shared" si="11"/>
        <v>1</v>
      </c>
      <c r="CD11" s="172">
        <f t="shared" si="11"/>
        <v>1</v>
      </c>
      <c r="CE11" s="172">
        <f t="shared" si="11"/>
        <v>1</v>
      </c>
      <c r="CF11" s="172">
        <f t="shared" si="11"/>
        <v>1</v>
      </c>
      <c r="CG11" s="172">
        <f t="shared" si="11"/>
        <v>1</v>
      </c>
      <c r="CH11" s="172">
        <f t="shared" si="11"/>
        <v>1</v>
      </c>
      <c r="CI11" s="172">
        <f t="shared" si="11"/>
        <v>1</v>
      </c>
      <c r="CJ11" s="172">
        <f t="shared" si="11"/>
        <v>1</v>
      </c>
      <c r="CK11" s="172">
        <f t="shared" si="11"/>
        <v>1</v>
      </c>
      <c r="CL11" s="172">
        <f t="shared" si="11"/>
        <v>1</v>
      </c>
      <c r="CM11" s="172">
        <f t="shared" si="11"/>
        <v>1</v>
      </c>
      <c r="CN11" s="172">
        <f t="shared" si="11"/>
        <v>1</v>
      </c>
      <c r="CO11" s="172">
        <f t="shared" si="11"/>
        <v>1</v>
      </c>
      <c r="CP11" s="172">
        <f t="shared" si="11"/>
        <v>1</v>
      </c>
      <c r="CQ11" s="172">
        <f t="shared" si="11"/>
        <v>1</v>
      </c>
      <c r="CR11" s="172">
        <f t="shared" si="11"/>
        <v>1</v>
      </c>
      <c r="CS11" s="172">
        <f t="shared" si="11"/>
        <v>1</v>
      </c>
      <c r="CT11" s="172">
        <f t="shared" si="11"/>
        <v>1</v>
      </c>
      <c r="CU11" s="172">
        <f t="shared" si="11"/>
        <v>1</v>
      </c>
      <c r="DA11" s="172">
        <v>7</v>
      </c>
      <c r="DB11" s="32" t="str">
        <f t="shared" si="19"/>
        <v xml:space="preserve"> </v>
      </c>
      <c r="DD11" s="172">
        <f t="shared" si="17"/>
        <v>1</v>
      </c>
      <c r="DE11" s="172">
        <v>9</v>
      </c>
      <c r="DL11" s="172">
        <f t="shared" si="12"/>
        <v>0</v>
      </c>
      <c r="DM11" s="172">
        <f t="shared" si="13"/>
        <v>1</v>
      </c>
      <c r="DN11" s="172">
        <f t="shared" si="14"/>
        <v>1</v>
      </c>
      <c r="DO11" s="172">
        <f t="shared" si="15"/>
        <v>1</v>
      </c>
      <c r="DP11" s="172">
        <f t="shared" si="15"/>
        <v>1</v>
      </c>
      <c r="DQ11" s="172">
        <f t="shared" si="15"/>
        <v>1</v>
      </c>
      <c r="DR11" s="172">
        <f t="shared" si="15"/>
        <v>1</v>
      </c>
      <c r="DS11" s="172">
        <f t="shared" si="15"/>
        <v>1</v>
      </c>
      <c r="DT11" s="172">
        <f t="shared" si="15"/>
        <v>1</v>
      </c>
      <c r="DU11" s="172">
        <f t="shared" si="15"/>
        <v>1</v>
      </c>
      <c r="DV11" s="172">
        <f t="shared" si="18"/>
        <v>1</v>
      </c>
      <c r="DW11" s="172">
        <f t="shared" si="16"/>
        <v>1</v>
      </c>
      <c r="DX11" s="172">
        <f t="shared" si="16"/>
        <v>1</v>
      </c>
      <c r="DY11" s="172">
        <f t="shared" si="16"/>
        <v>1</v>
      </c>
      <c r="DZ11" s="172">
        <f t="shared" si="16"/>
        <v>1</v>
      </c>
      <c r="EA11" s="172">
        <f t="shared" si="16"/>
        <v>1</v>
      </c>
      <c r="EB11" s="172">
        <f t="shared" si="16"/>
        <v>1</v>
      </c>
      <c r="EC11" s="172">
        <f t="shared" si="16"/>
        <v>1</v>
      </c>
      <c r="ED11" s="172">
        <f t="shared" si="16"/>
        <v>1</v>
      </c>
      <c r="EE11" s="172">
        <f t="shared" si="16"/>
        <v>1</v>
      </c>
      <c r="EF11" s="172">
        <f t="shared" si="16"/>
        <v>1</v>
      </c>
      <c r="EG11" s="172">
        <f t="shared" si="6"/>
        <v>0</v>
      </c>
    </row>
    <row r="12" spans="1:137" x14ac:dyDescent="0.25">
      <c r="R12" s="31"/>
      <c r="T12" s="5"/>
      <c r="U12" s="13"/>
      <c r="V12" s="5"/>
      <c r="W12" s="5" t="str">
        <f t="shared" si="2"/>
        <v/>
      </c>
      <c r="X12" s="5"/>
      <c r="Y12" s="5"/>
      <c r="Z12" s="5"/>
      <c r="CB12" s="172">
        <f t="shared" si="11"/>
        <v>1</v>
      </c>
      <c r="CC12" s="172">
        <f t="shared" si="11"/>
        <v>1</v>
      </c>
      <c r="CD12" s="172">
        <f t="shared" si="11"/>
        <v>1</v>
      </c>
      <c r="CE12" s="172">
        <f t="shared" si="11"/>
        <v>1</v>
      </c>
      <c r="CF12" s="172">
        <f t="shared" si="11"/>
        <v>1</v>
      </c>
      <c r="CG12" s="172">
        <f t="shared" si="11"/>
        <v>1</v>
      </c>
      <c r="CH12" s="172">
        <f t="shared" si="11"/>
        <v>1</v>
      </c>
      <c r="CI12" s="172">
        <f t="shared" si="11"/>
        <v>1</v>
      </c>
      <c r="CJ12" s="172">
        <f t="shared" si="11"/>
        <v>1</v>
      </c>
      <c r="CK12" s="172">
        <f t="shared" si="11"/>
        <v>1</v>
      </c>
      <c r="CL12" s="172">
        <f t="shared" si="11"/>
        <v>1</v>
      </c>
      <c r="CM12" s="172">
        <f t="shared" si="11"/>
        <v>1</v>
      </c>
      <c r="CN12" s="172">
        <f t="shared" si="11"/>
        <v>1</v>
      </c>
      <c r="CO12" s="172">
        <f t="shared" si="11"/>
        <v>1</v>
      </c>
      <c r="CP12" s="172">
        <f t="shared" si="11"/>
        <v>1</v>
      </c>
      <c r="CQ12" s="172">
        <f t="shared" si="11"/>
        <v>1</v>
      </c>
      <c r="CR12" s="172">
        <f t="shared" si="11"/>
        <v>1</v>
      </c>
      <c r="CS12" s="172">
        <f t="shared" si="11"/>
        <v>1</v>
      </c>
      <c r="CT12" s="172">
        <f t="shared" si="11"/>
        <v>1</v>
      </c>
      <c r="CU12" s="172">
        <f t="shared" si="11"/>
        <v>1</v>
      </c>
      <c r="DA12" s="172">
        <v>8</v>
      </c>
      <c r="DB12" s="32" t="str">
        <f t="shared" si="19"/>
        <v xml:space="preserve"> </v>
      </c>
      <c r="DD12" s="172">
        <f t="shared" si="17"/>
        <v>1</v>
      </c>
      <c r="DE12" s="172">
        <v>10</v>
      </c>
      <c r="DL12" s="172">
        <f t="shared" si="12"/>
        <v>0</v>
      </c>
      <c r="DM12" s="172">
        <f t="shared" si="13"/>
        <v>1</v>
      </c>
      <c r="DN12" s="172">
        <f t="shared" si="14"/>
        <v>1</v>
      </c>
      <c r="DO12" s="172">
        <f t="shared" si="15"/>
        <v>1</v>
      </c>
      <c r="DP12" s="172">
        <f t="shared" si="15"/>
        <v>1</v>
      </c>
      <c r="DQ12" s="172">
        <f t="shared" si="15"/>
        <v>1</v>
      </c>
      <c r="DR12" s="172">
        <f t="shared" si="15"/>
        <v>1</v>
      </c>
      <c r="DS12" s="172">
        <f t="shared" si="15"/>
        <v>1</v>
      </c>
      <c r="DT12" s="172">
        <f t="shared" si="15"/>
        <v>1</v>
      </c>
      <c r="DU12" s="172">
        <f t="shared" si="15"/>
        <v>1</v>
      </c>
      <c r="DV12" s="172">
        <f t="shared" si="18"/>
        <v>1</v>
      </c>
      <c r="DW12" s="172">
        <f t="shared" si="16"/>
        <v>1</v>
      </c>
      <c r="DX12" s="172">
        <f t="shared" si="16"/>
        <v>1</v>
      </c>
      <c r="DY12" s="172">
        <f t="shared" si="16"/>
        <v>1</v>
      </c>
      <c r="DZ12" s="172">
        <f t="shared" si="16"/>
        <v>1</v>
      </c>
      <c r="EA12" s="172">
        <f t="shared" si="16"/>
        <v>1</v>
      </c>
      <c r="EB12" s="172">
        <f t="shared" si="16"/>
        <v>1</v>
      </c>
      <c r="EC12" s="172">
        <f t="shared" si="16"/>
        <v>1</v>
      </c>
      <c r="ED12" s="172">
        <f t="shared" si="16"/>
        <v>1</v>
      </c>
      <c r="EE12" s="172">
        <f t="shared" si="16"/>
        <v>1</v>
      </c>
      <c r="EF12" s="172">
        <f t="shared" si="16"/>
        <v>1</v>
      </c>
      <c r="EG12" s="172">
        <f t="shared" si="6"/>
        <v>0</v>
      </c>
    </row>
    <row r="13" spans="1:137" x14ac:dyDescent="0.25">
      <c r="R13" s="31"/>
      <c r="T13" s="5"/>
      <c r="U13" s="13"/>
      <c r="V13" s="5"/>
      <c r="W13" s="5" t="str">
        <f t="shared" si="2"/>
        <v/>
      </c>
      <c r="X13" s="5"/>
      <c r="Y13" s="5"/>
      <c r="Z13" s="5"/>
      <c r="CB13" s="172">
        <f t="shared" si="11"/>
        <v>1</v>
      </c>
      <c r="CC13" s="172">
        <f t="shared" si="11"/>
        <v>1</v>
      </c>
      <c r="CD13" s="172">
        <f t="shared" si="11"/>
        <v>1</v>
      </c>
      <c r="CE13" s="172">
        <f t="shared" si="11"/>
        <v>1</v>
      </c>
      <c r="CF13" s="172">
        <f t="shared" si="11"/>
        <v>1</v>
      </c>
      <c r="CG13" s="172">
        <f t="shared" si="11"/>
        <v>1</v>
      </c>
      <c r="CH13" s="172">
        <f t="shared" si="11"/>
        <v>1</v>
      </c>
      <c r="CI13" s="172">
        <f t="shared" si="11"/>
        <v>1</v>
      </c>
      <c r="CJ13" s="172">
        <f t="shared" si="11"/>
        <v>1</v>
      </c>
      <c r="CK13" s="172">
        <f t="shared" si="11"/>
        <v>1</v>
      </c>
      <c r="CL13" s="172">
        <f t="shared" si="11"/>
        <v>1</v>
      </c>
      <c r="CM13" s="172">
        <f t="shared" si="11"/>
        <v>1</v>
      </c>
      <c r="CN13" s="172">
        <f t="shared" si="11"/>
        <v>1</v>
      </c>
      <c r="CO13" s="172">
        <f t="shared" si="11"/>
        <v>1</v>
      </c>
      <c r="CP13" s="172">
        <f t="shared" si="11"/>
        <v>1</v>
      </c>
      <c r="CQ13" s="172">
        <f t="shared" si="11"/>
        <v>1</v>
      </c>
      <c r="CR13" s="172">
        <f t="shared" si="11"/>
        <v>1</v>
      </c>
      <c r="CS13" s="172">
        <f t="shared" si="11"/>
        <v>1</v>
      </c>
      <c r="CT13" s="172">
        <f t="shared" si="11"/>
        <v>1</v>
      </c>
      <c r="CU13" s="172">
        <f t="shared" si="11"/>
        <v>1</v>
      </c>
      <c r="DA13" s="172">
        <v>9</v>
      </c>
      <c r="DB13" s="32" t="str">
        <f t="shared" si="19"/>
        <v xml:space="preserve"> </v>
      </c>
      <c r="DD13" s="172">
        <f t="shared" si="17"/>
        <v>1</v>
      </c>
      <c r="DE13" s="172">
        <v>11</v>
      </c>
      <c r="DL13" s="172">
        <f>SUM(DM14:EF14)-SUM(DM13:EF13)</f>
        <v>0</v>
      </c>
      <c r="DM13" s="172">
        <f t="shared" si="13"/>
        <v>1</v>
      </c>
      <c r="DN13" s="172">
        <f t="shared" si="14"/>
        <v>1</v>
      </c>
      <c r="DO13" s="172">
        <f t="shared" si="15"/>
        <v>1</v>
      </c>
      <c r="DP13" s="172">
        <f t="shared" si="15"/>
        <v>1</v>
      </c>
      <c r="DQ13" s="172">
        <f t="shared" si="15"/>
        <v>1</v>
      </c>
      <c r="DR13" s="172">
        <f t="shared" si="15"/>
        <v>1</v>
      </c>
      <c r="DS13" s="172">
        <f t="shared" si="15"/>
        <v>1</v>
      </c>
      <c r="DT13" s="172">
        <f t="shared" si="15"/>
        <v>1</v>
      </c>
      <c r="DU13" s="172">
        <f t="shared" si="15"/>
        <v>1</v>
      </c>
      <c r="DV13" s="172">
        <f t="shared" si="18"/>
        <v>1</v>
      </c>
      <c r="DW13" s="172">
        <f t="shared" si="16"/>
        <v>1</v>
      </c>
      <c r="DX13" s="172">
        <f t="shared" si="16"/>
        <v>1</v>
      </c>
      <c r="DY13" s="172">
        <f t="shared" si="16"/>
        <v>1</v>
      </c>
      <c r="DZ13" s="172">
        <f t="shared" si="16"/>
        <v>1</v>
      </c>
      <c r="EA13" s="172">
        <f t="shared" si="16"/>
        <v>1</v>
      </c>
      <c r="EB13" s="172">
        <f t="shared" si="16"/>
        <v>1</v>
      </c>
      <c r="EC13" s="172">
        <f t="shared" si="16"/>
        <v>1</v>
      </c>
      <c r="ED13" s="172">
        <f t="shared" si="16"/>
        <v>1</v>
      </c>
      <c r="EE13" s="172">
        <f t="shared" si="16"/>
        <v>1</v>
      </c>
      <c r="EF13" s="172">
        <f t="shared" si="16"/>
        <v>1</v>
      </c>
      <c r="EG13" s="172">
        <f t="shared" si="6"/>
        <v>0</v>
      </c>
    </row>
    <row r="14" spans="1:137" x14ac:dyDescent="0.25">
      <c r="R14" s="31"/>
      <c r="T14" s="5"/>
      <c r="U14" s="13"/>
      <c r="V14" s="5"/>
      <c r="W14" s="5" t="str">
        <f t="shared" si="2"/>
        <v/>
      </c>
      <c r="X14" s="5"/>
      <c r="Y14" s="5"/>
      <c r="Z14" s="5"/>
      <c r="CB14" s="172">
        <f t="shared" si="11"/>
        <v>1</v>
      </c>
      <c r="CC14" s="172">
        <f t="shared" si="11"/>
        <v>1</v>
      </c>
      <c r="CD14" s="172">
        <f t="shared" si="11"/>
        <v>1</v>
      </c>
      <c r="CE14" s="172">
        <f t="shared" si="11"/>
        <v>1</v>
      </c>
      <c r="CF14" s="172">
        <f t="shared" si="11"/>
        <v>1</v>
      </c>
      <c r="CG14" s="172">
        <f t="shared" si="11"/>
        <v>1</v>
      </c>
      <c r="CH14" s="172">
        <f t="shared" si="11"/>
        <v>1</v>
      </c>
      <c r="CI14" s="172">
        <f t="shared" si="11"/>
        <v>1</v>
      </c>
      <c r="CJ14" s="172">
        <f t="shared" si="11"/>
        <v>1</v>
      </c>
      <c r="CK14" s="172">
        <f t="shared" si="11"/>
        <v>1</v>
      </c>
      <c r="CL14" s="172">
        <f t="shared" si="11"/>
        <v>1</v>
      </c>
      <c r="CM14" s="172">
        <f t="shared" si="11"/>
        <v>1</v>
      </c>
      <c r="CN14" s="172">
        <f t="shared" si="11"/>
        <v>1</v>
      </c>
      <c r="CO14" s="172">
        <f t="shared" si="11"/>
        <v>1</v>
      </c>
      <c r="CP14" s="172">
        <f t="shared" si="11"/>
        <v>1</v>
      </c>
      <c r="CQ14" s="172">
        <f t="shared" si="11"/>
        <v>1</v>
      </c>
      <c r="CR14" s="172">
        <f t="shared" si="11"/>
        <v>1</v>
      </c>
      <c r="CS14" s="172">
        <f t="shared" si="11"/>
        <v>1</v>
      </c>
      <c r="CT14" s="172">
        <f t="shared" si="11"/>
        <v>1</v>
      </c>
      <c r="CU14" s="172">
        <f t="shared" si="11"/>
        <v>1</v>
      </c>
      <c r="DA14" s="172">
        <v>10</v>
      </c>
      <c r="DB14" s="32" t="str">
        <f t="shared" si="19"/>
        <v xml:space="preserve"> </v>
      </c>
      <c r="DD14" s="172">
        <f t="shared" si="17"/>
        <v>1</v>
      </c>
      <c r="DE14" s="172">
        <v>12</v>
      </c>
      <c r="DL14" s="172">
        <f t="shared" si="12"/>
        <v>0</v>
      </c>
      <c r="DM14" s="172">
        <f t="shared" si="13"/>
        <v>1</v>
      </c>
      <c r="DN14" s="172">
        <f t="shared" si="14"/>
        <v>1</v>
      </c>
      <c r="DO14" s="172">
        <f t="shared" si="15"/>
        <v>1</v>
      </c>
      <c r="DP14" s="172">
        <f t="shared" si="15"/>
        <v>1</v>
      </c>
      <c r="DQ14" s="172">
        <f t="shared" si="15"/>
        <v>1</v>
      </c>
      <c r="DR14" s="172">
        <f t="shared" si="15"/>
        <v>1</v>
      </c>
      <c r="DS14" s="172">
        <f t="shared" si="15"/>
        <v>1</v>
      </c>
      <c r="DT14" s="172">
        <f t="shared" si="15"/>
        <v>1</v>
      </c>
      <c r="DU14" s="172">
        <f t="shared" si="15"/>
        <v>1</v>
      </c>
      <c r="DV14" s="172">
        <f t="shared" si="18"/>
        <v>1</v>
      </c>
      <c r="DW14" s="172">
        <f t="shared" si="16"/>
        <v>1</v>
      </c>
      <c r="DX14" s="172">
        <f t="shared" si="16"/>
        <v>1</v>
      </c>
      <c r="DY14" s="172">
        <f t="shared" si="16"/>
        <v>1</v>
      </c>
      <c r="DZ14" s="172">
        <f t="shared" si="16"/>
        <v>1</v>
      </c>
      <c r="EA14" s="172">
        <f t="shared" si="16"/>
        <v>1</v>
      </c>
      <c r="EB14" s="172">
        <f t="shared" si="16"/>
        <v>1</v>
      </c>
      <c r="EC14" s="172">
        <f t="shared" si="16"/>
        <v>1</v>
      </c>
      <c r="ED14" s="172">
        <f t="shared" si="16"/>
        <v>1</v>
      </c>
      <c r="EE14" s="172">
        <f t="shared" si="16"/>
        <v>1</v>
      </c>
      <c r="EF14" s="172">
        <f t="shared" si="16"/>
        <v>1</v>
      </c>
      <c r="EG14" s="172">
        <f t="shared" si="6"/>
        <v>0</v>
      </c>
    </row>
    <row r="15" spans="1:137" x14ac:dyDescent="0.25">
      <c r="R15" s="31"/>
      <c r="T15" s="5"/>
      <c r="U15" s="13"/>
      <c r="V15" s="5"/>
      <c r="W15" s="5" t="str">
        <f t="shared" si="2"/>
        <v/>
      </c>
      <c r="X15" s="5"/>
      <c r="Y15" s="5"/>
      <c r="Z15" s="5"/>
      <c r="CB15" s="172">
        <f t="shared" si="11"/>
        <v>1</v>
      </c>
      <c r="CC15" s="172">
        <f t="shared" si="11"/>
        <v>1</v>
      </c>
      <c r="CD15" s="172">
        <f t="shared" si="11"/>
        <v>1</v>
      </c>
      <c r="CE15" s="172">
        <f t="shared" si="11"/>
        <v>1</v>
      </c>
      <c r="CF15" s="172">
        <f t="shared" si="11"/>
        <v>1</v>
      </c>
      <c r="CG15" s="172">
        <f t="shared" si="11"/>
        <v>1</v>
      </c>
      <c r="CH15" s="172">
        <f t="shared" si="11"/>
        <v>1</v>
      </c>
      <c r="CI15" s="172">
        <f t="shared" si="11"/>
        <v>1</v>
      </c>
      <c r="CJ15" s="172">
        <f t="shared" si="11"/>
        <v>1</v>
      </c>
      <c r="CK15" s="172">
        <f t="shared" si="11"/>
        <v>1</v>
      </c>
      <c r="CL15" s="172">
        <f t="shared" si="11"/>
        <v>1</v>
      </c>
      <c r="CM15" s="172">
        <f t="shared" si="11"/>
        <v>1</v>
      </c>
      <c r="CN15" s="172">
        <f t="shared" si="11"/>
        <v>1</v>
      </c>
      <c r="CO15" s="172">
        <f t="shared" si="11"/>
        <v>1</v>
      </c>
      <c r="CP15" s="172">
        <f t="shared" si="11"/>
        <v>1</v>
      </c>
      <c r="CQ15" s="172">
        <f t="shared" si="11"/>
        <v>1</v>
      </c>
      <c r="CR15" s="172">
        <f t="shared" si="11"/>
        <v>1</v>
      </c>
      <c r="CS15" s="172">
        <f t="shared" si="11"/>
        <v>1</v>
      </c>
      <c r="CT15" s="172">
        <f t="shared" si="11"/>
        <v>1</v>
      </c>
      <c r="CU15" s="172">
        <f t="shared" si="11"/>
        <v>1</v>
      </c>
      <c r="DA15" s="172">
        <v>11</v>
      </c>
      <c r="DB15" s="32" t="str">
        <f t="shared" si="19"/>
        <v xml:space="preserve"> </v>
      </c>
      <c r="DD15" s="172">
        <f t="shared" si="17"/>
        <v>1</v>
      </c>
      <c r="DE15" s="172">
        <v>13</v>
      </c>
      <c r="DL15" s="172">
        <f t="shared" si="12"/>
        <v>0</v>
      </c>
      <c r="DM15" s="172">
        <f t="shared" si="13"/>
        <v>1</v>
      </c>
      <c r="DN15" s="172">
        <f t="shared" si="14"/>
        <v>1</v>
      </c>
      <c r="DO15" s="172">
        <f t="shared" si="15"/>
        <v>1</v>
      </c>
      <c r="DP15" s="172">
        <f t="shared" si="15"/>
        <v>1</v>
      </c>
      <c r="DQ15" s="172">
        <f t="shared" si="15"/>
        <v>1</v>
      </c>
      <c r="DR15" s="172">
        <f t="shared" si="15"/>
        <v>1</v>
      </c>
      <c r="DS15" s="172">
        <f t="shared" si="15"/>
        <v>1</v>
      </c>
      <c r="DT15" s="172">
        <f t="shared" si="15"/>
        <v>1</v>
      </c>
      <c r="DU15" s="172">
        <f t="shared" si="15"/>
        <v>1</v>
      </c>
      <c r="DV15" s="172">
        <f t="shared" si="18"/>
        <v>1</v>
      </c>
      <c r="DW15" s="172">
        <f t="shared" si="16"/>
        <v>1</v>
      </c>
      <c r="DX15" s="172">
        <f t="shared" si="16"/>
        <v>1</v>
      </c>
      <c r="DY15" s="172">
        <f t="shared" si="16"/>
        <v>1</v>
      </c>
      <c r="DZ15" s="172">
        <f t="shared" si="16"/>
        <v>1</v>
      </c>
      <c r="EA15" s="172">
        <f t="shared" si="16"/>
        <v>1</v>
      </c>
      <c r="EB15" s="172">
        <f t="shared" si="16"/>
        <v>1</v>
      </c>
      <c r="EC15" s="172">
        <f t="shared" si="16"/>
        <v>1</v>
      </c>
      <c r="ED15" s="172">
        <f t="shared" si="16"/>
        <v>1</v>
      </c>
      <c r="EE15" s="172">
        <f t="shared" si="16"/>
        <v>1</v>
      </c>
      <c r="EF15" s="172">
        <f t="shared" si="16"/>
        <v>1</v>
      </c>
      <c r="EG15" s="172">
        <f t="shared" si="6"/>
        <v>0</v>
      </c>
    </row>
    <row r="16" spans="1:137" x14ac:dyDescent="0.25">
      <c r="R16" s="31"/>
      <c r="T16" s="5"/>
      <c r="U16" s="13"/>
      <c r="V16" s="5"/>
      <c r="W16" s="5" t="str">
        <f t="shared" si="2"/>
        <v/>
      </c>
      <c r="X16" s="5"/>
      <c r="Y16" s="5"/>
      <c r="Z16" s="5"/>
      <c r="CB16" s="172">
        <f t="shared" si="11"/>
        <v>1</v>
      </c>
      <c r="CC16" s="172">
        <f t="shared" si="11"/>
        <v>1</v>
      </c>
      <c r="CD16" s="172">
        <f t="shared" si="11"/>
        <v>1</v>
      </c>
      <c r="CE16" s="172">
        <f t="shared" si="11"/>
        <v>1</v>
      </c>
      <c r="CF16" s="172">
        <f t="shared" si="11"/>
        <v>1</v>
      </c>
      <c r="CG16" s="172">
        <f t="shared" si="11"/>
        <v>1</v>
      </c>
      <c r="CH16" s="172">
        <f t="shared" si="11"/>
        <v>1</v>
      </c>
      <c r="CI16" s="172">
        <f t="shared" si="11"/>
        <v>1</v>
      </c>
      <c r="CJ16" s="172">
        <f t="shared" si="11"/>
        <v>1</v>
      </c>
      <c r="CK16" s="172">
        <f t="shared" si="11"/>
        <v>1</v>
      </c>
      <c r="CL16" s="172">
        <f t="shared" si="11"/>
        <v>1</v>
      </c>
      <c r="CM16" s="172">
        <f t="shared" si="11"/>
        <v>1</v>
      </c>
      <c r="CN16" s="172">
        <f t="shared" si="11"/>
        <v>1</v>
      </c>
      <c r="CO16" s="172">
        <f t="shared" si="11"/>
        <v>1</v>
      </c>
      <c r="CP16" s="172">
        <f t="shared" si="11"/>
        <v>1</v>
      </c>
      <c r="CQ16" s="172">
        <f t="shared" ref="CQ16:CU31" si="20">IF(BF15="",CQ15,CQ15+1)</f>
        <v>1</v>
      </c>
      <c r="CR16" s="172">
        <f t="shared" si="20"/>
        <v>1</v>
      </c>
      <c r="CS16" s="172">
        <f t="shared" si="20"/>
        <v>1</v>
      </c>
      <c r="CT16" s="172">
        <f t="shared" si="20"/>
        <v>1</v>
      </c>
      <c r="CU16" s="172">
        <f t="shared" si="20"/>
        <v>1</v>
      </c>
      <c r="DA16" s="172">
        <v>12</v>
      </c>
      <c r="DB16" s="32" t="str">
        <f t="shared" si="19"/>
        <v xml:space="preserve"> </v>
      </c>
      <c r="DD16" s="172">
        <f t="shared" si="17"/>
        <v>1</v>
      </c>
      <c r="DE16" s="172">
        <v>14</v>
      </c>
      <c r="DL16" s="172">
        <f t="shared" si="12"/>
        <v>0</v>
      </c>
      <c r="DM16" s="172">
        <f t="shared" si="13"/>
        <v>1</v>
      </c>
      <c r="DN16" s="172">
        <f t="shared" si="14"/>
        <v>1</v>
      </c>
      <c r="DO16" s="172">
        <f t="shared" si="15"/>
        <v>1</v>
      </c>
      <c r="DP16" s="172">
        <f t="shared" si="15"/>
        <v>1</v>
      </c>
      <c r="DQ16" s="172">
        <f t="shared" si="15"/>
        <v>1</v>
      </c>
      <c r="DR16" s="172">
        <f t="shared" si="15"/>
        <v>1</v>
      </c>
      <c r="DS16" s="172">
        <f t="shared" si="15"/>
        <v>1</v>
      </c>
      <c r="DT16" s="172">
        <f t="shared" si="15"/>
        <v>1</v>
      </c>
      <c r="DU16" s="172">
        <f t="shared" si="15"/>
        <v>1</v>
      </c>
      <c r="DV16" s="172">
        <f t="shared" si="18"/>
        <v>1</v>
      </c>
      <c r="DW16" s="172">
        <f t="shared" si="16"/>
        <v>1</v>
      </c>
      <c r="DX16" s="172">
        <f t="shared" si="16"/>
        <v>1</v>
      </c>
      <c r="DY16" s="172">
        <f t="shared" si="16"/>
        <v>1</v>
      </c>
      <c r="DZ16" s="172">
        <f t="shared" si="16"/>
        <v>1</v>
      </c>
      <c r="EA16" s="172">
        <f t="shared" si="16"/>
        <v>1</v>
      </c>
      <c r="EB16" s="172">
        <f t="shared" si="16"/>
        <v>1</v>
      </c>
      <c r="EC16" s="172">
        <f t="shared" si="16"/>
        <v>1</v>
      </c>
      <c r="ED16" s="172">
        <f t="shared" si="16"/>
        <v>1</v>
      </c>
      <c r="EE16" s="172">
        <f t="shared" si="16"/>
        <v>1</v>
      </c>
      <c r="EF16" s="172">
        <f t="shared" si="16"/>
        <v>1</v>
      </c>
      <c r="EG16" s="172">
        <f t="shared" si="6"/>
        <v>0</v>
      </c>
    </row>
    <row r="17" spans="20:137" x14ac:dyDescent="0.25">
      <c r="T17" s="5"/>
      <c r="U17" s="13"/>
      <c r="V17" s="5"/>
      <c r="W17" s="5" t="str">
        <f t="shared" si="2"/>
        <v/>
      </c>
      <c r="X17" s="5"/>
      <c r="Y17" s="5"/>
      <c r="Z17" s="5"/>
      <c r="CB17" s="172">
        <f t="shared" ref="CB17:CQ32" si="21">IF(AQ16="",CB16,CB16+1)</f>
        <v>1</v>
      </c>
      <c r="CC17" s="172">
        <f t="shared" si="21"/>
        <v>1</v>
      </c>
      <c r="CD17" s="172">
        <f t="shared" si="21"/>
        <v>1</v>
      </c>
      <c r="CE17" s="172">
        <f t="shared" si="21"/>
        <v>1</v>
      </c>
      <c r="CF17" s="172">
        <f t="shared" si="21"/>
        <v>1</v>
      </c>
      <c r="CG17" s="172">
        <f t="shared" si="21"/>
        <v>1</v>
      </c>
      <c r="CH17" s="172">
        <f t="shared" si="21"/>
        <v>1</v>
      </c>
      <c r="CI17" s="172">
        <f t="shared" si="21"/>
        <v>1</v>
      </c>
      <c r="CJ17" s="172">
        <f t="shared" si="21"/>
        <v>1</v>
      </c>
      <c r="CK17" s="172">
        <f t="shared" si="21"/>
        <v>1</v>
      </c>
      <c r="CL17" s="172">
        <f t="shared" si="21"/>
        <v>1</v>
      </c>
      <c r="CM17" s="172">
        <f t="shared" si="21"/>
        <v>1</v>
      </c>
      <c r="CN17" s="172">
        <f t="shared" si="21"/>
        <v>1</v>
      </c>
      <c r="CO17" s="172">
        <f t="shared" si="21"/>
        <v>1</v>
      </c>
      <c r="CP17" s="172">
        <f t="shared" si="21"/>
        <v>1</v>
      </c>
      <c r="CQ17" s="172">
        <f t="shared" si="20"/>
        <v>1</v>
      </c>
      <c r="CR17" s="172">
        <f t="shared" si="20"/>
        <v>1</v>
      </c>
      <c r="CS17" s="172">
        <f t="shared" si="20"/>
        <v>1</v>
      </c>
      <c r="CT17" s="172">
        <f t="shared" si="20"/>
        <v>1</v>
      </c>
      <c r="CU17" s="172">
        <f t="shared" si="20"/>
        <v>1</v>
      </c>
      <c r="DB17" s="196" t="str">
        <f>IF(DB4="","","----")</f>
        <v/>
      </c>
      <c r="DD17" s="172">
        <f t="shared" si="17"/>
        <v>1</v>
      </c>
      <c r="DE17" s="172">
        <v>15</v>
      </c>
      <c r="DL17" s="172">
        <f t="shared" si="12"/>
        <v>0</v>
      </c>
      <c r="DM17" s="172">
        <f t="shared" si="13"/>
        <v>1</v>
      </c>
      <c r="DN17" s="172">
        <f t="shared" si="14"/>
        <v>1</v>
      </c>
      <c r="DO17" s="172">
        <f t="shared" si="15"/>
        <v>1</v>
      </c>
      <c r="DP17" s="172">
        <f t="shared" si="15"/>
        <v>1</v>
      </c>
      <c r="DQ17" s="172">
        <f t="shared" si="15"/>
        <v>1</v>
      </c>
      <c r="DR17" s="172">
        <f t="shared" si="15"/>
        <v>1</v>
      </c>
      <c r="DS17" s="172">
        <f t="shared" si="15"/>
        <v>1</v>
      </c>
      <c r="DT17" s="172">
        <f t="shared" si="15"/>
        <v>1</v>
      </c>
      <c r="DU17" s="172">
        <f t="shared" si="15"/>
        <v>1</v>
      </c>
      <c r="DV17" s="172">
        <f t="shared" si="18"/>
        <v>1</v>
      </c>
      <c r="DW17" s="172">
        <f t="shared" si="16"/>
        <v>1</v>
      </c>
      <c r="DX17" s="172">
        <f t="shared" si="16"/>
        <v>1</v>
      </c>
      <c r="DY17" s="172">
        <f t="shared" si="16"/>
        <v>1</v>
      </c>
      <c r="DZ17" s="172">
        <f t="shared" si="16"/>
        <v>1</v>
      </c>
      <c r="EA17" s="172">
        <f t="shared" si="16"/>
        <v>1</v>
      </c>
      <c r="EB17" s="172">
        <f t="shared" si="16"/>
        <v>1</v>
      </c>
      <c r="EC17" s="172">
        <f t="shared" si="16"/>
        <v>1</v>
      </c>
      <c r="ED17" s="172">
        <f t="shared" si="16"/>
        <v>1</v>
      </c>
      <c r="EE17" s="172">
        <f t="shared" si="16"/>
        <v>1</v>
      </c>
      <c r="EF17" s="172">
        <f t="shared" si="16"/>
        <v>1</v>
      </c>
      <c r="EG17" s="172">
        <f t="shared" si="6"/>
        <v>0</v>
      </c>
    </row>
    <row r="18" spans="20:137" x14ac:dyDescent="0.25">
      <c r="T18" s="5"/>
      <c r="U18" s="13"/>
      <c r="V18" s="5"/>
      <c r="W18" s="5" t="str">
        <f t="shared" si="2"/>
        <v/>
      </c>
      <c r="X18" s="5"/>
      <c r="Y18" s="5"/>
      <c r="Z18" s="5"/>
      <c r="CB18" s="172">
        <f t="shared" si="21"/>
        <v>1</v>
      </c>
      <c r="CC18" s="172">
        <f t="shared" si="21"/>
        <v>1</v>
      </c>
      <c r="CD18" s="172">
        <f t="shared" si="21"/>
        <v>1</v>
      </c>
      <c r="CE18" s="172">
        <f t="shared" si="21"/>
        <v>1</v>
      </c>
      <c r="CF18" s="172">
        <f t="shared" si="21"/>
        <v>1</v>
      </c>
      <c r="CG18" s="172">
        <f t="shared" si="21"/>
        <v>1</v>
      </c>
      <c r="CH18" s="172">
        <f t="shared" si="21"/>
        <v>1</v>
      </c>
      <c r="CI18" s="172">
        <f t="shared" si="21"/>
        <v>1</v>
      </c>
      <c r="CJ18" s="172">
        <f t="shared" si="21"/>
        <v>1</v>
      </c>
      <c r="CK18" s="172">
        <f t="shared" si="21"/>
        <v>1</v>
      </c>
      <c r="CL18" s="172">
        <f t="shared" si="21"/>
        <v>1</v>
      </c>
      <c r="CM18" s="172">
        <f t="shared" si="21"/>
        <v>1</v>
      </c>
      <c r="CN18" s="172">
        <f t="shared" si="21"/>
        <v>1</v>
      </c>
      <c r="CO18" s="172">
        <f t="shared" si="21"/>
        <v>1</v>
      </c>
      <c r="CP18" s="172">
        <f t="shared" si="21"/>
        <v>1</v>
      </c>
      <c r="CQ18" s="172">
        <f t="shared" si="20"/>
        <v>1</v>
      </c>
      <c r="CR18" s="172">
        <f t="shared" si="20"/>
        <v>1</v>
      </c>
      <c r="CS18" s="172">
        <f t="shared" si="20"/>
        <v>1</v>
      </c>
      <c r="CT18" s="172">
        <f t="shared" si="20"/>
        <v>1</v>
      </c>
      <c r="CU18" s="172">
        <f t="shared" si="20"/>
        <v>1</v>
      </c>
      <c r="DA18" s="172"/>
      <c r="DB18" s="32" t="str">
        <f>IF(DB19="","",CONCATENATE("Warband ",CZ19," ",DG18))</f>
        <v/>
      </c>
      <c r="DD18" s="172">
        <f t="shared" si="17"/>
        <v>1</v>
      </c>
      <c r="DE18" s="172">
        <v>16</v>
      </c>
      <c r="DG18" s="49" t="str">
        <f>CONCATENATE("   ",DH18,"/",DI18,IF(DH18&gt;DI18," !",""))</f>
        <v xml:space="preserve">   0/12</v>
      </c>
      <c r="DH18" s="172">
        <f t="shared" ref="DH18" si="22">INDEX($CB$1:$CU$1,CZ19)+DJ18</f>
        <v>0</v>
      </c>
      <c r="DI18" s="172">
        <f t="shared" ref="DI18" si="23">IF(DB19=$CW$6,0,12)</f>
        <v>12</v>
      </c>
      <c r="DL18" s="172">
        <f t="shared" si="12"/>
        <v>0</v>
      </c>
      <c r="DM18" s="172">
        <f t="shared" si="13"/>
        <v>1</v>
      </c>
      <c r="DN18" s="172">
        <f t="shared" si="14"/>
        <v>1</v>
      </c>
      <c r="DO18" s="172">
        <f t="shared" si="15"/>
        <v>1</v>
      </c>
      <c r="DP18" s="172">
        <f t="shared" si="15"/>
        <v>1</v>
      </c>
      <c r="DQ18" s="172">
        <f t="shared" si="15"/>
        <v>1</v>
      </c>
      <c r="DR18" s="172">
        <f t="shared" si="15"/>
        <v>1</v>
      </c>
      <c r="DS18" s="172">
        <f t="shared" si="15"/>
        <v>1</v>
      </c>
      <c r="DT18" s="172">
        <f t="shared" si="15"/>
        <v>1</v>
      </c>
      <c r="DU18" s="172">
        <f t="shared" si="15"/>
        <v>1</v>
      </c>
      <c r="DV18" s="172">
        <f t="shared" si="18"/>
        <v>1</v>
      </c>
      <c r="DW18" s="172">
        <f t="shared" si="16"/>
        <v>1</v>
      </c>
      <c r="DX18" s="172">
        <f t="shared" si="16"/>
        <v>1</v>
      </c>
      <c r="DY18" s="172">
        <f t="shared" si="16"/>
        <v>1</v>
      </c>
      <c r="DZ18" s="172">
        <f t="shared" si="16"/>
        <v>1</v>
      </c>
      <c r="EA18" s="172">
        <f t="shared" si="16"/>
        <v>1</v>
      </c>
      <c r="EB18" s="172">
        <f t="shared" si="16"/>
        <v>1</v>
      </c>
      <c r="EC18" s="172">
        <f t="shared" si="16"/>
        <v>1</v>
      </c>
      <c r="ED18" s="172">
        <f t="shared" si="16"/>
        <v>1</v>
      </c>
      <c r="EE18" s="172">
        <f t="shared" si="16"/>
        <v>1</v>
      </c>
      <c r="EF18" s="172">
        <f t="shared" si="16"/>
        <v>1</v>
      </c>
      <c r="EG18" s="172">
        <f t="shared" si="6"/>
        <v>0</v>
      </c>
    </row>
    <row r="19" spans="20:137" x14ac:dyDescent="0.25">
      <c r="T19" s="5"/>
      <c r="U19" s="13"/>
      <c r="V19" s="5"/>
      <c r="W19" s="5" t="str">
        <f t="shared" si="2"/>
        <v/>
      </c>
      <c r="X19" s="5"/>
      <c r="Y19" s="5"/>
      <c r="Z19" s="5"/>
      <c r="CB19" s="172">
        <f t="shared" si="21"/>
        <v>1</v>
      </c>
      <c r="CC19" s="172">
        <f t="shared" si="21"/>
        <v>1</v>
      </c>
      <c r="CD19" s="172">
        <f t="shared" si="21"/>
        <v>1</v>
      </c>
      <c r="CE19" s="172">
        <f t="shared" si="21"/>
        <v>1</v>
      </c>
      <c r="CF19" s="172">
        <f t="shared" si="21"/>
        <v>1</v>
      </c>
      <c r="CG19" s="172">
        <f t="shared" si="21"/>
        <v>1</v>
      </c>
      <c r="CH19" s="172">
        <f t="shared" si="21"/>
        <v>1</v>
      </c>
      <c r="CI19" s="172">
        <f t="shared" si="21"/>
        <v>1</v>
      </c>
      <c r="CJ19" s="172">
        <f t="shared" si="21"/>
        <v>1</v>
      </c>
      <c r="CK19" s="172">
        <f t="shared" si="21"/>
        <v>1</v>
      </c>
      <c r="CL19" s="172">
        <f t="shared" si="21"/>
        <v>1</v>
      </c>
      <c r="CM19" s="172">
        <f t="shared" si="21"/>
        <v>1</v>
      </c>
      <c r="CN19" s="172">
        <f t="shared" si="21"/>
        <v>1</v>
      </c>
      <c r="CO19" s="172">
        <f t="shared" si="21"/>
        <v>1</v>
      </c>
      <c r="CP19" s="172">
        <f t="shared" si="21"/>
        <v>1</v>
      </c>
      <c r="CQ19" s="172">
        <f t="shared" si="20"/>
        <v>1</v>
      </c>
      <c r="CR19" s="172">
        <f t="shared" si="20"/>
        <v>1</v>
      </c>
      <c r="CS19" s="172">
        <f t="shared" si="20"/>
        <v>1</v>
      </c>
      <c r="CT19" s="172">
        <f t="shared" si="20"/>
        <v>1</v>
      </c>
      <c r="CU19" s="172">
        <f t="shared" si="20"/>
        <v>1</v>
      </c>
      <c r="CZ19" s="172">
        <v>2</v>
      </c>
      <c r="DA19" s="172" t="s">
        <v>278</v>
      </c>
      <c r="DB19" s="32" t="str">
        <f>T(LOOKUP(CZ19,$DM$1:$EF$1,$DM$2:$EF$2))</f>
        <v/>
      </c>
      <c r="DD19" s="172">
        <f t="shared" si="17"/>
        <v>1</v>
      </c>
      <c r="DE19" s="172">
        <v>17</v>
      </c>
      <c r="DL19" s="172">
        <f t="shared" si="12"/>
        <v>0</v>
      </c>
      <c r="DM19" s="172">
        <f t="shared" si="13"/>
        <v>1</v>
      </c>
      <c r="DN19" s="172">
        <f t="shared" si="14"/>
        <v>1</v>
      </c>
      <c r="DO19" s="172">
        <f t="shared" si="15"/>
        <v>1</v>
      </c>
      <c r="DP19" s="172">
        <f t="shared" si="15"/>
        <v>1</v>
      </c>
      <c r="DQ19" s="172">
        <f t="shared" si="15"/>
        <v>1</v>
      </c>
      <c r="DR19" s="172">
        <f t="shared" si="15"/>
        <v>1</v>
      </c>
      <c r="DS19" s="172">
        <f t="shared" si="15"/>
        <v>1</v>
      </c>
      <c r="DT19" s="172">
        <f t="shared" si="15"/>
        <v>1</v>
      </c>
      <c r="DU19" s="172">
        <f t="shared" si="15"/>
        <v>1</v>
      </c>
      <c r="DV19" s="172">
        <f t="shared" si="18"/>
        <v>1</v>
      </c>
      <c r="DW19" s="172">
        <f t="shared" si="16"/>
        <v>1</v>
      </c>
      <c r="DX19" s="172">
        <f t="shared" si="16"/>
        <v>1</v>
      </c>
      <c r="DY19" s="172">
        <f t="shared" si="16"/>
        <v>1</v>
      </c>
      <c r="DZ19" s="172">
        <f t="shared" si="16"/>
        <v>1</v>
      </c>
      <c r="EA19" s="172">
        <f t="shared" si="16"/>
        <v>1</v>
      </c>
      <c r="EB19" s="172">
        <f t="shared" si="16"/>
        <v>1</v>
      </c>
      <c r="EC19" s="172">
        <f t="shared" si="16"/>
        <v>1</v>
      </c>
      <c r="ED19" s="172">
        <f t="shared" si="16"/>
        <v>1</v>
      </c>
      <c r="EE19" s="172">
        <f t="shared" si="16"/>
        <v>1</v>
      </c>
      <c r="EF19" s="172">
        <f t="shared" si="16"/>
        <v>1</v>
      </c>
      <c r="EG19" s="172">
        <f t="shared" si="6"/>
        <v>0</v>
      </c>
    </row>
    <row r="20" spans="20:137" x14ac:dyDescent="0.25">
      <c r="T20" s="5"/>
      <c r="U20" s="13"/>
      <c r="V20" s="5"/>
      <c r="W20" s="5" t="str">
        <f t="shared" si="2"/>
        <v/>
      </c>
      <c r="X20" s="5"/>
      <c r="Y20" s="5"/>
      <c r="Z20" s="5"/>
      <c r="CB20" s="172">
        <f t="shared" si="21"/>
        <v>1</v>
      </c>
      <c r="CC20" s="172">
        <f t="shared" si="21"/>
        <v>1</v>
      </c>
      <c r="CD20" s="172">
        <f t="shared" si="21"/>
        <v>1</v>
      </c>
      <c r="CE20" s="172">
        <f t="shared" si="21"/>
        <v>1</v>
      </c>
      <c r="CF20" s="172">
        <f t="shared" si="21"/>
        <v>1</v>
      </c>
      <c r="CG20" s="172">
        <f t="shared" si="21"/>
        <v>1</v>
      </c>
      <c r="CH20" s="172">
        <f t="shared" si="21"/>
        <v>1</v>
      </c>
      <c r="CI20" s="172">
        <f t="shared" si="21"/>
        <v>1</v>
      </c>
      <c r="CJ20" s="172">
        <f t="shared" si="21"/>
        <v>1</v>
      </c>
      <c r="CK20" s="172">
        <f t="shared" si="21"/>
        <v>1</v>
      </c>
      <c r="CL20" s="172">
        <f t="shared" si="21"/>
        <v>1</v>
      </c>
      <c r="CM20" s="172">
        <f t="shared" si="21"/>
        <v>1</v>
      </c>
      <c r="CN20" s="172">
        <f t="shared" si="21"/>
        <v>1</v>
      </c>
      <c r="CO20" s="172">
        <f t="shared" si="21"/>
        <v>1</v>
      </c>
      <c r="CP20" s="172">
        <f t="shared" si="21"/>
        <v>1</v>
      </c>
      <c r="CQ20" s="172">
        <f t="shared" si="20"/>
        <v>1</v>
      </c>
      <c r="CR20" s="172">
        <f t="shared" si="20"/>
        <v>1</v>
      </c>
      <c r="CS20" s="172">
        <f t="shared" si="20"/>
        <v>1</v>
      </c>
      <c r="CT20" s="172">
        <f t="shared" si="20"/>
        <v>1</v>
      </c>
      <c r="CU20" s="172">
        <f t="shared" si="20"/>
        <v>1</v>
      </c>
      <c r="DA20" s="172">
        <v>1</v>
      </c>
      <c r="DB20" s="32" t="str">
        <f t="shared" ref="DB20:DB31" si="24">T(CONCATENATE(LOOKUP(DA20,CC$3:CC$80,AR$3:AR$80)," ",LOOKUP(DA20,CC$3:CC$80,$CA$3:$CA$80)))</f>
        <v xml:space="preserve"> </v>
      </c>
      <c r="DD20" s="172">
        <f t="shared" si="17"/>
        <v>1</v>
      </c>
      <c r="DE20" s="172">
        <v>18</v>
      </c>
      <c r="DL20" s="172">
        <f t="shared" si="12"/>
        <v>0</v>
      </c>
      <c r="DM20" s="172">
        <f t="shared" si="13"/>
        <v>1</v>
      </c>
      <c r="DN20" s="172">
        <f t="shared" si="14"/>
        <v>1</v>
      </c>
      <c r="DO20" s="172">
        <f t="shared" ref="DO20:DU35" si="25">IF(OR($CX19=0,ISERROR(SEARCH(DO$1,SUBSTITUTE($CX19,DY$1,"")))),DO19,DO19+1)</f>
        <v>1</v>
      </c>
      <c r="DP20" s="172">
        <f t="shared" si="25"/>
        <v>1</v>
      </c>
      <c r="DQ20" s="172">
        <f t="shared" si="25"/>
        <v>1</v>
      </c>
      <c r="DR20" s="172">
        <f t="shared" si="25"/>
        <v>1</v>
      </c>
      <c r="DS20" s="172">
        <f t="shared" si="25"/>
        <v>1</v>
      </c>
      <c r="DT20" s="172">
        <f t="shared" si="25"/>
        <v>1</v>
      </c>
      <c r="DU20" s="172">
        <f t="shared" si="25"/>
        <v>1</v>
      </c>
      <c r="DV20" s="172">
        <f t="shared" si="18"/>
        <v>1</v>
      </c>
      <c r="DW20" s="172">
        <f t="shared" si="18"/>
        <v>1</v>
      </c>
      <c r="DX20" s="172">
        <f t="shared" si="18"/>
        <v>1</v>
      </c>
      <c r="DY20" s="172">
        <f t="shared" si="18"/>
        <v>1</v>
      </c>
      <c r="DZ20" s="172">
        <f t="shared" si="18"/>
        <v>1</v>
      </c>
      <c r="EA20" s="172">
        <f t="shared" si="18"/>
        <v>1</v>
      </c>
      <c r="EB20" s="172">
        <f t="shared" si="18"/>
        <v>1</v>
      </c>
      <c r="EC20" s="172">
        <f t="shared" si="18"/>
        <v>1</v>
      </c>
      <c r="ED20" s="172">
        <f t="shared" si="18"/>
        <v>1</v>
      </c>
      <c r="EE20" s="172">
        <f t="shared" si="18"/>
        <v>1</v>
      </c>
      <c r="EF20" s="172">
        <f t="shared" si="18"/>
        <v>1</v>
      </c>
      <c r="EG20" s="172">
        <f t="shared" si="6"/>
        <v>0</v>
      </c>
    </row>
    <row r="21" spans="20:137" x14ac:dyDescent="0.25">
      <c r="T21" s="5"/>
      <c r="U21" s="13"/>
      <c r="V21" s="5"/>
      <c r="W21" s="5" t="str">
        <f t="shared" si="2"/>
        <v/>
      </c>
      <c r="X21" s="5"/>
      <c r="Y21" s="5"/>
      <c r="Z21" s="5"/>
      <c r="CB21" s="172">
        <f t="shared" si="21"/>
        <v>1</v>
      </c>
      <c r="CC21" s="172">
        <f t="shared" si="21"/>
        <v>1</v>
      </c>
      <c r="CD21" s="172">
        <f t="shared" si="21"/>
        <v>1</v>
      </c>
      <c r="CE21" s="172">
        <f t="shared" si="21"/>
        <v>1</v>
      </c>
      <c r="CF21" s="172">
        <f t="shared" si="21"/>
        <v>1</v>
      </c>
      <c r="CG21" s="172">
        <f t="shared" si="21"/>
        <v>1</v>
      </c>
      <c r="CH21" s="172">
        <f t="shared" si="21"/>
        <v>1</v>
      </c>
      <c r="CI21" s="172">
        <f t="shared" si="21"/>
        <v>1</v>
      </c>
      <c r="CJ21" s="172">
        <f t="shared" si="21"/>
        <v>1</v>
      </c>
      <c r="CK21" s="172">
        <f t="shared" si="21"/>
        <v>1</v>
      </c>
      <c r="CL21" s="172">
        <f t="shared" si="21"/>
        <v>1</v>
      </c>
      <c r="CM21" s="172">
        <f t="shared" si="21"/>
        <v>1</v>
      </c>
      <c r="CN21" s="172">
        <f t="shared" si="21"/>
        <v>1</v>
      </c>
      <c r="CO21" s="172">
        <f t="shared" si="21"/>
        <v>1</v>
      </c>
      <c r="CP21" s="172">
        <f t="shared" si="21"/>
        <v>1</v>
      </c>
      <c r="CQ21" s="172">
        <f t="shared" si="20"/>
        <v>1</v>
      </c>
      <c r="CR21" s="172">
        <f t="shared" si="20"/>
        <v>1</v>
      </c>
      <c r="CS21" s="172">
        <f t="shared" si="20"/>
        <v>1</v>
      </c>
      <c r="CT21" s="172">
        <f t="shared" si="20"/>
        <v>1</v>
      </c>
      <c r="CU21" s="172">
        <f t="shared" si="20"/>
        <v>1</v>
      </c>
      <c r="DA21" s="172">
        <v>2</v>
      </c>
      <c r="DB21" s="32" t="str">
        <f t="shared" si="24"/>
        <v xml:space="preserve"> </v>
      </c>
      <c r="DD21" s="172">
        <f t="shared" si="17"/>
        <v>1</v>
      </c>
      <c r="DE21" s="172">
        <v>19</v>
      </c>
      <c r="DL21" s="172">
        <f t="shared" si="12"/>
        <v>0</v>
      </c>
      <c r="DM21" s="172">
        <f t="shared" si="13"/>
        <v>1</v>
      </c>
      <c r="DN21" s="172">
        <f t="shared" si="14"/>
        <v>1</v>
      </c>
      <c r="DO21" s="172">
        <f t="shared" si="25"/>
        <v>1</v>
      </c>
      <c r="DP21" s="172">
        <f t="shared" si="25"/>
        <v>1</v>
      </c>
      <c r="DQ21" s="172">
        <f t="shared" si="25"/>
        <v>1</v>
      </c>
      <c r="DR21" s="172">
        <f t="shared" si="25"/>
        <v>1</v>
      </c>
      <c r="DS21" s="172">
        <f t="shared" si="25"/>
        <v>1</v>
      </c>
      <c r="DT21" s="172">
        <f t="shared" si="25"/>
        <v>1</v>
      </c>
      <c r="DU21" s="172">
        <f t="shared" si="25"/>
        <v>1</v>
      </c>
      <c r="DV21" s="172">
        <f t="shared" ref="DV21:EF36" si="26">IF(OR($CX20=0,ISERROR(SEARCH(DV$1,$CX20))),DV20,DV20+1)</f>
        <v>1</v>
      </c>
      <c r="DW21" s="172">
        <f t="shared" si="26"/>
        <v>1</v>
      </c>
      <c r="DX21" s="172">
        <f t="shared" si="26"/>
        <v>1</v>
      </c>
      <c r="DY21" s="172">
        <f t="shared" si="26"/>
        <v>1</v>
      </c>
      <c r="DZ21" s="172">
        <f t="shared" si="26"/>
        <v>1</v>
      </c>
      <c r="EA21" s="172">
        <f t="shared" si="26"/>
        <v>1</v>
      </c>
      <c r="EB21" s="172">
        <f t="shared" si="26"/>
        <v>1</v>
      </c>
      <c r="EC21" s="172">
        <f t="shared" si="26"/>
        <v>1</v>
      </c>
      <c r="ED21" s="172">
        <f t="shared" si="26"/>
        <v>1</v>
      </c>
      <c r="EE21" s="172">
        <f t="shared" si="26"/>
        <v>1</v>
      </c>
      <c r="EF21" s="172">
        <f t="shared" si="26"/>
        <v>1</v>
      </c>
      <c r="EG21" s="172">
        <f t="shared" si="6"/>
        <v>0</v>
      </c>
    </row>
    <row r="22" spans="20:137" x14ac:dyDescent="0.25">
      <c r="T22" s="5"/>
      <c r="U22" s="13"/>
      <c r="V22" s="5"/>
      <c r="W22" s="5" t="str">
        <f t="shared" si="2"/>
        <v/>
      </c>
      <c r="X22" s="5"/>
      <c r="Y22" s="5"/>
      <c r="Z22" s="5"/>
      <c r="CB22" s="172">
        <f t="shared" si="21"/>
        <v>1</v>
      </c>
      <c r="CC22" s="172">
        <f t="shared" si="21"/>
        <v>1</v>
      </c>
      <c r="CD22" s="172">
        <f t="shared" si="21"/>
        <v>1</v>
      </c>
      <c r="CE22" s="172">
        <f t="shared" si="21"/>
        <v>1</v>
      </c>
      <c r="CF22" s="172">
        <f t="shared" si="21"/>
        <v>1</v>
      </c>
      <c r="CG22" s="172">
        <f t="shared" si="21"/>
        <v>1</v>
      </c>
      <c r="CH22" s="172">
        <f t="shared" si="21"/>
        <v>1</v>
      </c>
      <c r="CI22" s="172">
        <f t="shared" si="21"/>
        <v>1</v>
      </c>
      <c r="CJ22" s="172">
        <f t="shared" si="21"/>
        <v>1</v>
      </c>
      <c r="CK22" s="172">
        <f t="shared" si="21"/>
        <v>1</v>
      </c>
      <c r="CL22" s="172">
        <f t="shared" si="21"/>
        <v>1</v>
      </c>
      <c r="CM22" s="172">
        <f t="shared" si="21"/>
        <v>1</v>
      </c>
      <c r="CN22" s="172">
        <f t="shared" si="21"/>
        <v>1</v>
      </c>
      <c r="CO22" s="172">
        <f t="shared" si="21"/>
        <v>1</v>
      </c>
      <c r="CP22" s="172">
        <f t="shared" si="21"/>
        <v>1</v>
      </c>
      <c r="CQ22" s="172">
        <f t="shared" si="20"/>
        <v>1</v>
      </c>
      <c r="CR22" s="172">
        <f t="shared" si="20"/>
        <v>1</v>
      </c>
      <c r="CS22" s="172">
        <f t="shared" si="20"/>
        <v>1</v>
      </c>
      <c r="CT22" s="172">
        <f t="shared" si="20"/>
        <v>1</v>
      </c>
      <c r="CU22" s="172">
        <f t="shared" si="20"/>
        <v>1</v>
      </c>
      <c r="DA22" s="172">
        <v>3</v>
      </c>
      <c r="DB22" s="32" t="str">
        <f t="shared" si="24"/>
        <v xml:space="preserve"> </v>
      </c>
      <c r="DD22" s="172">
        <f t="shared" si="17"/>
        <v>1</v>
      </c>
      <c r="DE22" s="172">
        <v>20</v>
      </c>
      <c r="DL22" s="172">
        <f t="shared" si="12"/>
        <v>0</v>
      </c>
      <c r="DM22" s="172">
        <f t="shared" si="13"/>
        <v>1</v>
      </c>
      <c r="DN22" s="172">
        <f t="shared" si="14"/>
        <v>1</v>
      </c>
      <c r="DO22" s="172">
        <f t="shared" si="25"/>
        <v>1</v>
      </c>
      <c r="DP22" s="172">
        <f t="shared" si="25"/>
        <v>1</v>
      </c>
      <c r="DQ22" s="172">
        <f t="shared" si="25"/>
        <v>1</v>
      </c>
      <c r="DR22" s="172">
        <f t="shared" si="25"/>
        <v>1</v>
      </c>
      <c r="DS22" s="172">
        <f t="shared" si="25"/>
        <v>1</v>
      </c>
      <c r="DT22" s="172">
        <f t="shared" si="25"/>
        <v>1</v>
      </c>
      <c r="DU22" s="172">
        <f t="shared" si="25"/>
        <v>1</v>
      </c>
      <c r="DV22" s="172">
        <f t="shared" si="26"/>
        <v>1</v>
      </c>
      <c r="DW22" s="172">
        <f t="shared" si="26"/>
        <v>1</v>
      </c>
      <c r="DX22" s="172">
        <f t="shared" si="26"/>
        <v>1</v>
      </c>
      <c r="DY22" s="172">
        <f t="shared" si="26"/>
        <v>1</v>
      </c>
      <c r="DZ22" s="172">
        <f t="shared" si="26"/>
        <v>1</v>
      </c>
      <c r="EA22" s="172">
        <f t="shared" si="26"/>
        <v>1</v>
      </c>
      <c r="EB22" s="172">
        <f t="shared" si="26"/>
        <v>1</v>
      </c>
      <c r="EC22" s="172">
        <f t="shared" si="26"/>
        <v>1</v>
      </c>
      <c r="ED22" s="172">
        <f t="shared" si="26"/>
        <v>1</v>
      </c>
      <c r="EE22" s="172">
        <f t="shared" si="26"/>
        <v>1</v>
      </c>
      <c r="EF22" s="172">
        <f t="shared" si="26"/>
        <v>1</v>
      </c>
      <c r="EG22" s="172">
        <f t="shared" si="6"/>
        <v>0</v>
      </c>
    </row>
    <row r="23" spans="20:137" x14ac:dyDescent="0.25">
      <c r="T23" s="5"/>
      <c r="U23" s="13"/>
      <c r="V23" s="5"/>
      <c r="W23" s="5" t="str">
        <f t="shared" si="2"/>
        <v/>
      </c>
      <c r="X23" s="5"/>
      <c r="Y23" s="5"/>
      <c r="Z23" s="5"/>
      <c r="CB23" s="172">
        <f t="shared" si="21"/>
        <v>1</v>
      </c>
      <c r="CC23" s="172">
        <f t="shared" si="21"/>
        <v>1</v>
      </c>
      <c r="CD23" s="172">
        <f t="shared" si="21"/>
        <v>1</v>
      </c>
      <c r="CE23" s="172">
        <f t="shared" si="21"/>
        <v>1</v>
      </c>
      <c r="CF23" s="172">
        <f t="shared" si="21"/>
        <v>1</v>
      </c>
      <c r="CG23" s="172">
        <f t="shared" si="21"/>
        <v>1</v>
      </c>
      <c r="CH23" s="172">
        <f t="shared" si="21"/>
        <v>1</v>
      </c>
      <c r="CI23" s="172">
        <f t="shared" si="21"/>
        <v>1</v>
      </c>
      <c r="CJ23" s="172">
        <f t="shared" si="21"/>
        <v>1</v>
      </c>
      <c r="CK23" s="172">
        <f t="shared" si="21"/>
        <v>1</v>
      </c>
      <c r="CL23" s="172">
        <f t="shared" si="21"/>
        <v>1</v>
      </c>
      <c r="CM23" s="172">
        <f t="shared" si="21"/>
        <v>1</v>
      </c>
      <c r="CN23" s="172">
        <f t="shared" si="21"/>
        <v>1</v>
      </c>
      <c r="CO23" s="172">
        <f t="shared" si="21"/>
        <v>1</v>
      </c>
      <c r="CP23" s="172">
        <f t="shared" si="21"/>
        <v>1</v>
      </c>
      <c r="CQ23" s="172">
        <f t="shared" si="20"/>
        <v>1</v>
      </c>
      <c r="CR23" s="172">
        <f t="shared" si="20"/>
        <v>1</v>
      </c>
      <c r="CS23" s="172">
        <f t="shared" si="20"/>
        <v>1</v>
      </c>
      <c r="CT23" s="172">
        <f t="shared" si="20"/>
        <v>1</v>
      </c>
      <c r="CU23" s="172">
        <f t="shared" si="20"/>
        <v>1</v>
      </c>
      <c r="DA23" s="172">
        <v>4</v>
      </c>
      <c r="DB23" s="32" t="str">
        <f t="shared" si="24"/>
        <v xml:space="preserve"> </v>
      </c>
      <c r="DD23" s="172">
        <f t="shared" si="17"/>
        <v>1</v>
      </c>
      <c r="DE23" s="172">
        <v>21</v>
      </c>
      <c r="DL23" s="172">
        <f t="shared" si="12"/>
        <v>0</v>
      </c>
      <c r="DM23" s="172">
        <f t="shared" si="13"/>
        <v>1</v>
      </c>
      <c r="DN23" s="172">
        <f t="shared" si="14"/>
        <v>1</v>
      </c>
      <c r="DO23" s="172">
        <f t="shared" si="25"/>
        <v>1</v>
      </c>
      <c r="DP23" s="172">
        <f t="shared" si="25"/>
        <v>1</v>
      </c>
      <c r="DQ23" s="172">
        <f t="shared" si="25"/>
        <v>1</v>
      </c>
      <c r="DR23" s="172">
        <f t="shared" si="25"/>
        <v>1</v>
      </c>
      <c r="DS23" s="172">
        <f t="shared" si="25"/>
        <v>1</v>
      </c>
      <c r="DT23" s="172">
        <f t="shared" si="25"/>
        <v>1</v>
      </c>
      <c r="DU23" s="172">
        <f t="shared" si="25"/>
        <v>1</v>
      </c>
      <c r="DV23" s="172">
        <f t="shared" si="26"/>
        <v>1</v>
      </c>
      <c r="DW23" s="172">
        <f t="shared" si="26"/>
        <v>1</v>
      </c>
      <c r="DX23" s="172">
        <f t="shared" si="26"/>
        <v>1</v>
      </c>
      <c r="DY23" s="172">
        <f t="shared" si="26"/>
        <v>1</v>
      </c>
      <c r="DZ23" s="172">
        <f t="shared" si="26"/>
        <v>1</v>
      </c>
      <c r="EA23" s="172">
        <f t="shared" si="26"/>
        <v>1</v>
      </c>
      <c r="EB23" s="172">
        <f t="shared" si="26"/>
        <v>1</v>
      </c>
      <c r="EC23" s="172">
        <f t="shared" si="26"/>
        <v>1</v>
      </c>
      <c r="ED23" s="172">
        <f t="shared" si="26"/>
        <v>1</v>
      </c>
      <c r="EE23" s="172">
        <f t="shared" si="26"/>
        <v>1</v>
      </c>
      <c r="EF23" s="172">
        <f t="shared" si="26"/>
        <v>1</v>
      </c>
      <c r="EG23" s="172">
        <f t="shared" si="6"/>
        <v>0</v>
      </c>
    </row>
    <row r="24" spans="20:137" x14ac:dyDescent="0.25">
      <c r="T24" s="5"/>
      <c r="U24" s="13"/>
      <c r="V24" s="5"/>
      <c r="W24" s="5" t="str">
        <f t="shared" si="2"/>
        <v/>
      </c>
      <c r="X24" s="5"/>
      <c r="Y24" s="5"/>
      <c r="Z24" s="5"/>
      <c r="CB24" s="172">
        <f t="shared" si="21"/>
        <v>1</v>
      </c>
      <c r="CC24" s="172">
        <f t="shared" si="21"/>
        <v>1</v>
      </c>
      <c r="CD24" s="172">
        <f t="shared" si="21"/>
        <v>1</v>
      </c>
      <c r="CE24" s="172">
        <f t="shared" si="21"/>
        <v>1</v>
      </c>
      <c r="CF24" s="172">
        <f t="shared" si="21"/>
        <v>1</v>
      </c>
      <c r="CG24" s="172">
        <f t="shared" si="21"/>
        <v>1</v>
      </c>
      <c r="CH24" s="172">
        <f t="shared" si="21"/>
        <v>1</v>
      </c>
      <c r="CI24" s="172">
        <f t="shared" si="21"/>
        <v>1</v>
      </c>
      <c r="CJ24" s="172">
        <f t="shared" si="21"/>
        <v>1</v>
      </c>
      <c r="CK24" s="172">
        <f t="shared" si="21"/>
        <v>1</v>
      </c>
      <c r="CL24" s="172">
        <f t="shared" si="21"/>
        <v>1</v>
      </c>
      <c r="CM24" s="172">
        <f t="shared" si="21"/>
        <v>1</v>
      </c>
      <c r="CN24" s="172">
        <f t="shared" si="21"/>
        <v>1</v>
      </c>
      <c r="CO24" s="172">
        <f t="shared" si="21"/>
        <v>1</v>
      </c>
      <c r="CP24" s="172">
        <f t="shared" si="21"/>
        <v>1</v>
      </c>
      <c r="CQ24" s="172">
        <f t="shared" si="20"/>
        <v>1</v>
      </c>
      <c r="CR24" s="172">
        <f t="shared" si="20"/>
        <v>1</v>
      </c>
      <c r="CS24" s="172">
        <f t="shared" si="20"/>
        <v>1</v>
      </c>
      <c r="CT24" s="172">
        <f t="shared" si="20"/>
        <v>1</v>
      </c>
      <c r="CU24" s="172">
        <f t="shared" si="20"/>
        <v>1</v>
      </c>
      <c r="DA24" s="172">
        <v>5</v>
      </c>
      <c r="DB24" s="32" t="str">
        <f t="shared" si="24"/>
        <v xml:space="preserve"> </v>
      </c>
      <c r="DD24" s="172">
        <f t="shared" si="17"/>
        <v>1</v>
      </c>
      <c r="DE24" s="172">
        <v>22</v>
      </c>
      <c r="DL24" s="172">
        <f t="shared" si="12"/>
        <v>0</v>
      </c>
      <c r="DM24" s="172">
        <f t="shared" si="13"/>
        <v>1</v>
      </c>
      <c r="DN24" s="172">
        <f t="shared" si="14"/>
        <v>1</v>
      </c>
      <c r="DO24" s="172">
        <f t="shared" si="25"/>
        <v>1</v>
      </c>
      <c r="DP24" s="172">
        <f t="shared" si="25"/>
        <v>1</v>
      </c>
      <c r="DQ24" s="172">
        <f t="shared" si="25"/>
        <v>1</v>
      </c>
      <c r="DR24" s="172">
        <f t="shared" si="25"/>
        <v>1</v>
      </c>
      <c r="DS24" s="172">
        <f t="shared" si="25"/>
        <v>1</v>
      </c>
      <c r="DT24" s="172">
        <f t="shared" si="25"/>
        <v>1</v>
      </c>
      <c r="DU24" s="172">
        <f t="shared" si="25"/>
        <v>1</v>
      </c>
      <c r="DV24" s="172">
        <f t="shared" si="26"/>
        <v>1</v>
      </c>
      <c r="DW24" s="172">
        <f t="shared" si="26"/>
        <v>1</v>
      </c>
      <c r="DX24" s="172">
        <f t="shared" si="26"/>
        <v>1</v>
      </c>
      <c r="DY24" s="172">
        <f t="shared" si="26"/>
        <v>1</v>
      </c>
      <c r="DZ24" s="172">
        <f t="shared" si="26"/>
        <v>1</v>
      </c>
      <c r="EA24" s="172">
        <f t="shared" si="26"/>
        <v>1</v>
      </c>
      <c r="EB24" s="172">
        <f t="shared" si="26"/>
        <v>1</v>
      </c>
      <c r="EC24" s="172">
        <f t="shared" si="26"/>
        <v>1</v>
      </c>
      <c r="ED24" s="172">
        <f t="shared" si="26"/>
        <v>1</v>
      </c>
      <c r="EE24" s="172">
        <f t="shared" si="26"/>
        <v>1</v>
      </c>
      <c r="EF24" s="172">
        <f t="shared" si="26"/>
        <v>1</v>
      </c>
      <c r="EG24" s="172">
        <f t="shared" si="6"/>
        <v>0</v>
      </c>
    </row>
    <row r="25" spans="20:137" x14ac:dyDescent="0.25">
      <c r="T25" s="5"/>
      <c r="U25" s="13"/>
      <c r="V25" s="5"/>
      <c r="W25" s="5" t="str">
        <f t="shared" si="2"/>
        <v/>
      </c>
      <c r="X25" s="5"/>
      <c r="Y25" s="5"/>
      <c r="Z25" s="5"/>
      <c r="CB25" s="172">
        <f t="shared" si="21"/>
        <v>1</v>
      </c>
      <c r="CC25" s="172">
        <f t="shared" si="21"/>
        <v>1</v>
      </c>
      <c r="CD25" s="172">
        <f t="shared" si="21"/>
        <v>1</v>
      </c>
      <c r="CE25" s="172">
        <f t="shared" si="21"/>
        <v>1</v>
      </c>
      <c r="CF25" s="172">
        <f t="shared" si="21"/>
        <v>1</v>
      </c>
      <c r="CG25" s="172">
        <f t="shared" si="21"/>
        <v>1</v>
      </c>
      <c r="CH25" s="172">
        <f t="shared" si="21"/>
        <v>1</v>
      </c>
      <c r="CI25" s="172">
        <f t="shared" si="21"/>
        <v>1</v>
      </c>
      <c r="CJ25" s="172">
        <f t="shared" si="21"/>
        <v>1</v>
      </c>
      <c r="CK25" s="172">
        <f t="shared" si="21"/>
        <v>1</v>
      </c>
      <c r="CL25" s="172">
        <f t="shared" si="21"/>
        <v>1</v>
      </c>
      <c r="CM25" s="172">
        <f t="shared" si="21"/>
        <v>1</v>
      </c>
      <c r="CN25" s="172">
        <f t="shared" si="21"/>
        <v>1</v>
      </c>
      <c r="CO25" s="172">
        <f t="shared" si="21"/>
        <v>1</v>
      </c>
      <c r="CP25" s="172">
        <f t="shared" si="21"/>
        <v>1</v>
      </c>
      <c r="CQ25" s="172">
        <f t="shared" si="20"/>
        <v>1</v>
      </c>
      <c r="CR25" s="172">
        <f t="shared" si="20"/>
        <v>1</v>
      </c>
      <c r="CS25" s="172">
        <f t="shared" si="20"/>
        <v>1</v>
      </c>
      <c r="CT25" s="172">
        <f t="shared" si="20"/>
        <v>1</v>
      </c>
      <c r="CU25" s="172">
        <f t="shared" si="20"/>
        <v>1</v>
      </c>
      <c r="DA25" s="172">
        <v>6</v>
      </c>
      <c r="DB25" s="32" t="str">
        <f t="shared" si="24"/>
        <v xml:space="preserve"> </v>
      </c>
      <c r="DD25" s="172">
        <f t="shared" si="17"/>
        <v>1</v>
      </c>
      <c r="DE25" s="172">
        <v>23</v>
      </c>
      <c r="DL25" s="172">
        <f t="shared" si="12"/>
        <v>0</v>
      </c>
      <c r="DM25" s="172">
        <f t="shared" si="13"/>
        <v>1</v>
      </c>
      <c r="DN25" s="172">
        <f t="shared" si="14"/>
        <v>1</v>
      </c>
      <c r="DO25" s="172">
        <f t="shared" si="25"/>
        <v>1</v>
      </c>
      <c r="DP25" s="172">
        <f t="shared" si="25"/>
        <v>1</v>
      </c>
      <c r="DQ25" s="172">
        <f t="shared" si="25"/>
        <v>1</v>
      </c>
      <c r="DR25" s="172">
        <f t="shared" si="25"/>
        <v>1</v>
      </c>
      <c r="DS25" s="172">
        <f t="shared" si="25"/>
        <v>1</v>
      </c>
      <c r="DT25" s="172">
        <f t="shared" si="25"/>
        <v>1</v>
      </c>
      <c r="DU25" s="172">
        <f t="shared" si="25"/>
        <v>1</v>
      </c>
      <c r="DV25" s="172">
        <f t="shared" si="26"/>
        <v>1</v>
      </c>
      <c r="DW25" s="172">
        <f t="shared" si="26"/>
        <v>1</v>
      </c>
      <c r="DX25" s="172">
        <f t="shared" si="26"/>
        <v>1</v>
      </c>
      <c r="DY25" s="172">
        <f t="shared" si="26"/>
        <v>1</v>
      </c>
      <c r="DZ25" s="172">
        <f t="shared" si="26"/>
        <v>1</v>
      </c>
      <c r="EA25" s="172">
        <f t="shared" si="26"/>
        <v>1</v>
      </c>
      <c r="EB25" s="172">
        <f t="shared" si="26"/>
        <v>1</v>
      </c>
      <c r="EC25" s="172">
        <f t="shared" si="26"/>
        <v>1</v>
      </c>
      <c r="ED25" s="172">
        <f t="shared" si="26"/>
        <v>1</v>
      </c>
      <c r="EE25" s="172">
        <f t="shared" si="26"/>
        <v>1</v>
      </c>
      <c r="EF25" s="172">
        <f t="shared" si="26"/>
        <v>1</v>
      </c>
      <c r="EG25" s="172">
        <f t="shared" si="6"/>
        <v>0</v>
      </c>
    </row>
    <row r="26" spans="20:137" x14ac:dyDescent="0.25">
      <c r="T26" s="5"/>
      <c r="U26" s="13"/>
      <c r="V26" s="5"/>
      <c r="W26" s="5" t="str">
        <f t="shared" si="2"/>
        <v/>
      </c>
      <c r="X26" s="5"/>
      <c r="Y26" s="5"/>
      <c r="Z26" s="5"/>
      <c r="CB26" s="172">
        <f t="shared" si="21"/>
        <v>1</v>
      </c>
      <c r="CC26" s="172">
        <f t="shared" si="21"/>
        <v>1</v>
      </c>
      <c r="CD26" s="172">
        <f t="shared" si="21"/>
        <v>1</v>
      </c>
      <c r="CE26" s="172">
        <f t="shared" si="21"/>
        <v>1</v>
      </c>
      <c r="CF26" s="172">
        <f t="shared" si="21"/>
        <v>1</v>
      </c>
      <c r="CG26" s="172">
        <f t="shared" si="21"/>
        <v>1</v>
      </c>
      <c r="CH26" s="172">
        <f t="shared" si="21"/>
        <v>1</v>
      </c>
      <c r="CI26" s="172">
        <f t="shared" si="21"/>
        <v>1</v>
      </c>
      <c r="CJ26" s="172">
        <f t="shared" si="21"/>
        <v>1</v>
      </c>
      <c r="CK26" s="172">
        <f t="shared" si="21"/>
        <v>1</v>
      </c>
      <c r="CL26" s="172">
        <f t="shared" si="21"/>
        <v>1</v>
      </c>
      <c r="CM26" s="172">
        <f t="shared" si="21"/>
        <v>1</v>
      </c>
      <c r="CN26" s="172">
        <f t="shared" si="21"/>
        <v>1</v>
      </c>
      <c r="CO26" s="172">
        <f t="shared" si="21"/>
        <v>1</v>
      </c>
      <c r="CP26" s="172">
        <f t="shared" si="21"/>
        <v>1</v>
      </c>
      <c r="CQ26" s="172">
        <f t="shared" si="20"/>
        <v>1</v>
      </c>
      <c r="CR26" s="172">
        <f t="shared" si="20"/>
        <v>1</v>
      </c>
      <c r="CS26" s="172">
        <f t="shared" si="20"/>
        <v>1</v>
      </c>
      <c r="CT26" s="172">
        <f t="shared" si="20"/>
        <v>1</v>
      </c>
      <c r="CU26" s="172">
        <f t="shared" si="20"/>
        <v>1</v>
      </c>
      <c r="DA26" s="172">
        <v>7</v>
      </c>
      <c r="DB26" s="32" t="str">
        <f t="shared" si="24"/>
        <v xml:space="preserve"> </v>
      </c>
      <c r="DD26" s="172">
        <f t="shared" si="17"/>
        <v>1</v>
      </c>
      <c r="DE26" s="172">
        <v>24</v>
      </c>
      <c r="DL26" s="172">
        <f t="shared" si="12"/>
        <v>0</v>
      </c>
      <c r="DM26" s="172">
        <f t="shared" si="13"/>
        <v>1</v>
      </c>
      <c r="DN26" s="172">
        <f t="shared" si="14"/>
        <v>1</v>
      </c>
      <c r="DO26" s="172">
        <f t="shared" si="25"/>
        <v>1</v>
      </c>
      <c r="DP26" s="172">
        <f t="shared" si="25"/>
        <v>1</v>
      </c>
      <c r="DQ26" s="172">
        <f t="shared" si="25"/>
        <v>1</v>
      </c>
      <c r="DR26" s="172">
        <f t="shared" si="25"/>
        <v>1</v>
      </c>
      <c r="DS26" s="172">
        <f t="shared" si="25"/>
        <v>1</v>
      </c>
      <c r="DT26" s="172">
        <f t="shared" si="25"/>
        <v>1</v>
      </c>
      <c r="DU26" s="172">
        <f t="shared" si="25"/>
        <v>1</v>
      </c>
      <c r="DV26" s="172">
        <f t="shared" si="26"/>
        <v>1</v>
      </c>
      <c r="DW26" s="172">
        <f t="shared" si="26"/>
        <v>1</v>
      </c>
      <c r="DX26" s="172">
        <f t="shared" si="26"/>
        <v>1</v>
      </c>
      <c r="DY26" s="172">
        <f t="shared" si="26"/>
        <v>1</v>
      </c>
      <c r="DZ26" s="172">
        <f t="shared" si="26"/>
        <v>1</v>
      </c>
      <c r="EA26" s="172">
        <f t="shared" si="26"/>
        <v>1</v>
      </c>
      <c r="EB26" s="172">
        <f t="shared" si="26"/>
        <v>1</v>
      </c>
      <c r="EC26" s="172">
        <f t="shared" si="26"/>
        <v>1</v>
      </c>
      <c r="ED26" s="172">
        <f t="shared" si="26"/>
        <v>1</v>
      </c>
      <c r="EE26" s="172">
        <f t="shared" si="26"/>
        <v>1</v>
      </c>
      <c r="EF26" s="172">
        <f t="shared" si="26"/>
        <v>1</v>
      </c>
      <c r="EG26" s="172">
        <f t="shared" si="6"/>
        <v>0</v>
      </c>
    </row>
    <row r="27" spans="20:137" x14ac:dyDescent="0.25">
      <c r="T27" s="5"/>
      <c r="U27" s="13"/>
      <c r="V27" s="5"/>
      <c r="W27" s="5" t="str">
        <f t="shared" si="2"/>
        <v/>
      </c>
      <c r="X27" s="5"/>
      <c r="Y27" s="5"/>
      <c r="Z27" s="5"/>
      <c r="CB27" s="172">
        <f t="shared" si="21"/>
        <v>1</v>
      </c>
      <c r="CC27" s="172">
        <f t="shared" si="21"/>
        <v>1</v>
      </c>
      <c r="CD27" s="172">
        <f t="shared" si="21"/>
        <v>1</v>
      </c>
      <c r="CE27" s="172">
        <f t="shared" si="21"/>
        <v>1</v>
      </c>
      <c r="CF27" s="172">
        <f t="shared" si="21"/>
        <v>1</v>
      </c>
      <c r="CG27" s="172">
        <f t="shared" si="21"/>
        <v>1</v>
      </c>
      <c r="CH27" s="172">
        <f t="shared" si="21"/>
        <v>1</v>
      </c>
      <c r="CI27" s="172">
        <f t="shared" si="21"/>
        <v>1</v>
      </c>
      <c r="CJ27" s="172">
        <f t="shared" si="21"/>
        <v>1</v>
      </c>
      <c r="CK27" s="172">
        <f t="shared" si="21"/>
        <v>1</v>
      </c>
      <c r="CL27" s="172">
        <f t="shared" si="21"/>
        <v>1</v>
      </c>
      <c r="CM27" s="172">
        <f t="shared" si="21"/>
        <v>1</v>
      </c>
      <c r="CN27" s="172">
        <f t="shared" si="21"/>
        <v>1</v>
      </c>
      <c r="CO27" s="172">
        <f t="shared" si="21"/>
        <v>1</v>
      </c>
      <c r="CP27" s="172">
        <f t="shared" si="21"/>
        <v>1</v>
      </c>
      <c r="CQ27" s="172">
        <f t="shared" si="20"/>
        <v>1</v>
      </c>
      <c r="CR27" s="172">
        <f t="shared" si="20"/>
        <v>1</v>
      </c>
      <c r="CS27" s="172">
        <f t="shared" si="20"/>
        <v>1</v>
      </c>
      <c r="CT27" s="172">
        <f t="shared" si="20"/>
        <v>1</v>
      </c>
      <c r="CU27" s="172">
        <f t="shared" si="20"/>
        <v>1</v>
      </c>
      <c r="DA27" s="172">
        <v>8</v>
      </c>
      <c r="DB27" s="32" t="str">
        <f t="shared" si="24"/>
        <v xml:space="preserve"> </v>
      </c>
      <c r="DD27" s="172">
        <f t="shared" si="17"/>
        <v>1</v>
      </c>
      <c r="DE27" s="172">
        <v>25</v>
      </c>
      <c r="DL27" s="172">
        <f t="shared" si="12"/>
        <v>0</v>
      </c>
      <c r="DM27" s="172">
        <f t="shared" si="13"/>
        <v>1</v>
      </c>
      <c r="DN27" s="172">
        <f t="shared" si="14"/>
        <v>1</v>
      </c>
      <c r="DO27" s="172">
        <f t="shared" si="25"/>
        <v>1</v>
      </c>
      <c r="DP27" s="172">
        <f t="shared" si="25"/>
        <v>1</v>
      </c>
      <c r="DQ27" s="172">
        <f t="shared" si="25"/>
        <v>1</v>
      </c>
      <c r="DR27" s="172">
        <f t="shared" si="25"/>
        <v>1</v>
      </c>
      <c r="DS27" s="172">
        <f t="shared" si="25"/>
        <v>1</v>
      </c>
      <c r="DT27" s="172">
        <f t="shared" si="25"/>
        <v>1</v>
      </c>
      <c r="DU27" s="172">
        <f t="shared" si="25"/>
        <v>1</v>
      </c>
      <c r="DV27" s="172">
        <f t="shared" si="26"/>
        <v>1</v>
      </c>
      <c r="DW27" s="172">
        <f t="shared" si="26"/>
        <v>1</v>
      </c>
      <c r="DX27" s="172">
        <f t="shared" si="26"/>
        <v>1</v>
      </c>
      <c r="DY27" s="172">
        <f t="shared" si="26"/>
        <v>1</v>
      </c>
      <c r="DZ27" s="172">
        <f t="shared" si="26"/>
        <v>1</v>
      </c>
      <c r="EA27" s="172">
        <f t="shared" si="26"/>
        <v>1</v>
      </c>
      <c r="EB27" s="172">
        <f t="shared" si="26"/>
        <v>1</v>
      </c>
      <c r="EC27" s="172">
        <f t="shared" si="26"/>
        <v>1</v>
      </c>
      <c r="ED27" s="172">
        <f t="shared" si="26"/>
        <v>1</v>
      </c>
      <c r="EE27" s="172">
        <f t="shared" si="26"/>
        <v>1</v>
      </c>
      <c r="EF27" s="172">
        <f t="shared" si="26"/>
        <v>1</v>
      </c>
      <c r="EG27" s="172">
        <f t="shared" si="6"/>
        <v>0</v>
      </c>
    </row>
    <row r="28" spans="20:137" x14ac:dyDescent="0.25">
      <c r="T28" s="5"/>
      <c r="U28" s="13"/>
      <c r="V28" s="5"/>
      <c r="W28" s="5" t="str">
        <f t="shared" si="2"/>
        <v/>
      </c>
      <c r="X28" s="5"/>
      <c r="Y28" s="5"/>
      <c r="Z28" s="5"/>
      <c r="CB28" s="172">
        <f t="shared" si="21"/>
        <v>1</v>
      </c>
      <c r="CC28" s="172">
        <f t="shared" si="21"/>
        <v>1</v>
      </c>
      <c r="CD28" s="172">
        <f t="shared" si="21"/>
        <v>1</v>
      </c>
      <c r="CE28" s="172">
        <f t="shared" si="21"/>
        <v>1</v>
      </c>
      <c r="CF28" s="172">
        <f t="shared" si="21"/>
        <v>1</v>
      </c>
      <c r="CG28" s="172">
        <f t="shared" si="21"/>
        <v>1</v>
      </c>
      <c r="CH28" s="172">
        <f t="shared" si="21"/>
        <v>1</v>
      </c>
      <c r="CI28" s="172">
        <f t="shared" si="21"/>
        <v>1</v>
      </c>
      <c r="CJ28" s="172">
        <f t="shared" si="21"/>
        <v>1</v>
      </c>
      <c r="CK28" s="172">
        <f t="shared" si="21"/>
        <v>1</v>
      </c>
      <c r="CL28" s="172">
        <f t="shared" si="21"/>
        <v>1</v>
      </c>
      <c r="CM28" s="172">
        <f t="shared" si="21"/>
        <v>1</v>
      </c>
      <c r="CN28" s="172">
        <f t="shared" si="21"/>
        <v>1</v>
      </c>
      <c r="CO28" s="172">
        <f t="shared" si="21"/>
        <v>1</v>
      </c>
      <c r="CP28" s="172">
        <f t="shared" si="21"/>
        <v>1</v>
      </c>
      <c r="CQ28" s="172">
        <f t="shared" si="20"/>
        <v>1</v>
      </c>
      <c r="CR28" s="172">
        <f t="shared" si="20"/>
        <v>1</v>
      </c>
      <c r="CS28" s="172">
        <f t="shared" si="20"/>
        <v>1</v>
      </c>
      <c r="CT28" s="172">
        <f t="shared" si="20"/>
        <v>1</v>
      </c>
      <c r="CU28" s="172">
        <f t="shared" si="20"/>
        <v>1</v>
      </c>
      <c r="DA28" s="172">
        <v>9</v>
      </c>
      <c r="DB28" s="32" t="str">
        <f t="shared" si="24"/>
        <v xml:space="preserve"> </v>
      </c>
      <c r="DD28" s="172">
        <f t="shared" si="17"/>
        <v>1</v>
      </c>
      <c r="DE28" s="172">
        <v>26</v>
      </c>
      <c r="DL28" s="172">
        <f t="shared" si="12"/>
        <v>0</v>
      </c>
      <c r="DM28" s="172">
        <f t="shared" si="13"/>
        <v>1</v>
      </c>
      <c r="DN28" s="172">
        <f t="shared" si="14"/>
        <v>1</v>
      </c>
      <c r="DO28" s="172">
        <f t="shared" si="25"/>
        <v>1</v>
      </c>
      <c r="DP28" s="172">
        <f t="shared" si="25"/>
        <v>1</v>
      </c>
      <c r="DQ28" s="172">
        <f t="shared" si="25"/>
        <v>1</v>
      </c>
      <c r="DR28" s="172">
        <f t="shared" si="25"/>
        <v>1</v>
      </c>
      <c r="DS28" s="172">
        <f t="shared" si="25"/>
        <v>1</v>
      </c>
      <c r="DT28" s="172">
        <f t="shared" si="25"/>
        <v>1</v>
      </c>
      <c r="DU28" s="172">
        <f t="shared" si="25"/>
        <v>1</v>
      </c>
      <c r="DV28" s="172">
        <f t="shared" si="26"/>
        <v>1</v>
      </c>
      <c r="DW28" s="172">
        <f t="shared" si="26"/>
        <v>1</v>
      </c>
      <c r="DX28" s="172">
        <f t="shared" si="26"/>
        <v>1</v>
      </c>
      <c r="DY28" s="172">
        <f t="shared" si="26"/>
        <v>1</v>
      </c>
      <c r="DZ28" s="172">
        <f t="shared" si="26"/>
        <v>1</v>
      </c>
      <c r="EA28" s="172">
        <f t="shared" si="26"/>
        <v>1</v>
      </c>
      <c r="EB28" s="172">
        <f t="shared" si="26"/>
        <v>1</v>
      </c>
      <c r="EC28" s="172">
        <f t="shared" si="26"/>
        <v>1</v>
      </c>
      <c r="ED28" s="172">
        <f t="shared" si="26"/>
        <v>1</v>
      </c>
      <c r="EE28" s="172">
        <f t="shared" si="26"/>
        <v>1</v>
      </c>
      <c r="EF28" s="172">
        <f t="shared" si="26"/>
        <v>1</v>
      </c>
      <c r="EG28" s="172">
        <f t="shared" si="6"/>
        <v>0</v>
      </c>
    </row>
    <row r="29" spans="20:137" x14ac:dyDescent="0.25">
      <c r="T29" s="5"/>
      <c r="U29" s="13"/>
      <c r="V29" s="5"/>
      <c r="W29" s="5" t="str">
        <f t="shared" si="2"/>
        <v/>
      </c>
      <c r="X29" s="5"/>
      <c r="Y29" s="5"/>
      <c r="Z29" s="5"/>
      <c r="CB29" s="172">
        <f t="shared" si="21"/>
        <v>1</v>
      </c>
      <c r="CC29" s="172">
        <f t="shared" si="21"/>
        <v>1</v>
      </c>
      <c r="CD29" s="172">
        <f t="shared" si="21"/>
        <v>1</v>
      </c>
      <c r="CE29" s="172">
        <f t="shared" si="21"/>
        <v>1</v>
      </c>
      <c r="CF29" s="172">
        <f t="shared" si="21"/>
        <v>1</v>
      </c>
      <c r="CG29" s="172">
        <f t="shared" si="21"/>
        <v>1</v>
      </c>
      <c r="CH29" s="172">
        <f t="shared" si="21"/>
        <v>1</v>
      </c>
      <c r="CI29" s="172">
        <f t="shared" si="21"/>
        <v>1</v>
      </c>
      <c r="CJ29" s="172">
        <f t="shared" si="21"/>
        <v>1</v>
      </c>
      <c r="CK29" s="172">
        <f t="shared" si="21"/>
        <v>1</v>
      </c>
      <c r="CL29" s="172">
        <f t="shared" si="21"/>
        <v>1</v>
      </c>
      <c r="CM29" s="172">
        <f t="shared" si="21"/>
        <v>1</v>
      </c>
      <c r="CN29" s="172">
        <f t="shared" si="21"/>
        <v>1</v>
      </c>
      <c r="CO29" s="172">
        <f t="shared" si="21"/>
        <v>1</v>
      </c>
      <c r="CP29" s="172">
        <f t="shared" si="21"/>
        <v>1</v>
      </c>
      <c r="CQ29" s="172">
        <f t="shared" si="20"/>
        <v>1</v>
      </c>
      <c r="CR29" s="172">
        <f t="shared" si="20"/>
        <v>1</v>
      </c>
      <c r="CS29" s="172">
        <f t="shared" si="20"/>
        <v>1</v>
      </c>
      <c r="CT29" s="172">
        <f t="shared" si="20"/>
        <v>1</v>
      </c>
      <c r="CU29" s="172">
        <f t="shared" si="20"/>
        <v>1</v>
      </c>
      <c r="DA29" s="172">
        <v>10</v>
      </c>
      <c r="DB29" s="32" t="str">
        <f t="shared" si="24"/>
        <v xml:space="preserve"> </v>
      </c>
      <c r="DD29" s="172">
        <f t="shared" si="17"/>
        <v>1</v>
      </c>
      <c r="DE29" s="172">
        <v>27</v>
      </c>
      <c r="DL29" s="172">
        <f t="shared" si="12"/>
        <v>0</v>
      </c>
      <c r="DM29" s="172">
        <f t="shared" si="13"/>
        <v>1</v>
      </c>
      <c r="DN29" s="172">
        <f t="shared" si="14"/>
        <v>1</v>
      </c>
      <c r="DO29" s="172">
        <f t="shared" si="25"/>
        <v>1</v>
      </c>
      <c r="DP29" s="172">
        <f t="shared" si="25"/>
        <v>1</v>
      </c>
      <c r="DQ29" s="172">
        <f t="shared" si="25"/>
        <v>1</v>
      </c>
      <c r="DR29" s="172">
        <f t="shared" si="25"/>
        <v>1</v>
      </c>
      <c r="DS29" s="172">
        <f t="shared" si="25"/>
        <v>1</v>
      </c>
      <c r="DT29" s="172">
        <f t="shared" si="25"/>
        <v>1</v>
      </c>
      <c r="DU29" s="172">
        <f t="shared" si="25"/>
        <v>1</v>
      </c>
      <c r="DV29" s="172">
        <f t="shared" si="26"/>
        <v>1</v>
      </c>
      <c r="DW29" s="172">
        <f t="shared" si="26"/>
        <v>1</v>
      </c>
      <c r="DX29" s="172">
        <f t="shared" si="26"/>
        <v>1</v>
      </c>
      <c r="DY29" s="172">
        <f t="shared" si="26"/>
        <v>1</v>
      </c>
      <c r="DZ29" s="172">
        <f t="shared" si="26"/>
        <v>1</v>
      </c>
      <c r="EA29" s="172">
        <f t="shared" si="26"/>
        <v>1</v>
      </c>
      <c r="EB29" s="172">
        <f t="shared" si="26"/>
        <v>1</v>
      </c>
      <c r="EC29" s="172">
        <f t="shared" si="26"/>
        <v>1</v>
      </c>
      <c r="ED29" s="172">
        <f t="shared" si="26"/>
        <v>1</v>
      </c>
      <c r="EE29" s="172">
        <f t="shared" si="26"/>
        <v>1</v>
      </c>
      <c r="EF29" s="172">
        <f t="shared" si="26"/>
        <v>1</v>
      </c>
      <c r="EG29" s="172">
        <f t="shared" si="6"/>
        <v>0</v>
      </c>
    </row>
    <row r="30" spans="20:137" x14ac:dyDescent="0.25">
      <c r="T30" s="5"/>
      <c r="U30" s="13"/>
      <c r="V30" s="5"/>
      <c r="W30" s="5" t="str">
        <f t="shared" si="2"/>
        <v/>
      </c>
      <c r="X30" s="5"/>
      <c r="Y30" s="5"/>
      <c r="Z30" s="5"/>
      <c r="CB30" s="172">
        <f t="shared" si="21"/>
        <v>1</v>
      </c>
      <c r="CC30" s="172">
        <f t="shared" si="21"/>
        <v>1</v>
      </c>
      <c r="CD30" s="172">
        <f t="shared" si="21"/>
        <v>1</v>
      </c>
      <c r="CE30" s="172">
        <f t="shared" si="21"/>
        <v>1</v>
      </c>
      <c r="CF30" s="172">
        <f t="shared" si="21"/>
        <v>1</v>
      </c>
      <c r="CG30" s="172">
        <f t="shared" si="21"/>
        <v>1</v>
      </c>
      <c r="CH30" s="172">
        <f t="shared" si="21"/>
        <v>1</v>
      </c>
      <c r="CI30" s="172">
        <f t="shared" si="21"/>
        <v>1</v>
      </c>
      <c r="CJ30" s="172">
        <f t="shared" si="21"/>
        <v>1</v>
      </c>
      <c r="CK30" s="172">
        <f t="shared" si="21"/>
        <v>1</v>
      </c>
      <c r="CL30" s="172">
        <f t="shared" si="21"/>
        <v>1</v>
      </c>
      <c r="CM30" s="172">
        <f t="shared" si="21"/>
        <v>1</v>
      </c>
      <c r="CN30" s="172">
        <f t="shared" si="21"/>
        <v>1</v>
      </c>
      <c r="CO30" s="172">
        <f t="shared" si="21"/>
        <v>1</v>
      </c>
      <c r="CP30" s="172">
        <f t="shared" si="21"/>
        <v>1</v>
      </c>
      <c r="CQ30" s="172">
        <f t="shared" si="20"/>
        <v>1</v>
      </c>
      <c r="CR30" s="172">
        <f t="shared" si="20"/>
        <v>1</v>
      </c>
      <c r="CS30" s="172">
        <f t="shared" si="20"/>
        <v>1</v>
      </c>
      <c r="CT30" s="172">
        <f t="shared" si="20"/>
        <v>1</v>
      </c>
      <c r="CU30" s="172">
        <f t="shared" si="20"/>
        <v>1</v>
      </c>
      <c r="DA30" s="172">
        <v>11</v>
      </c>
      <c r="DB30" s="32" t="str">
        <f t="shared" si="24"/>
        <v xml:space="preserve"> </v>
      </c>
      <c r="DD30" s="172">
        <f t="shared" si="17"/>
        <v>1</v>
      </c>
      <c r="DE30" s="172">
        <v>28</v>
      </c>
      <c r="DL30" s="172">
        <f t="shared" si="12"/>
        <v>0</v>
      </c>
      <c r="DM30" s="172">
        <f t="shared" si="13"/>
        <v>1</v>
      </c>
      <c r="DN30" s="172">
        <f t="shared" si="14"/>
        <v>1</v>
      </c>
      <c r="DO30" s="172">
        <f t="shared" si="25"/>
        <v>1</v>
      </c>
      <c r="DP30" s="172">
        <f t="shared" si="25"/>
        <v>1</v>
      </c>
      <c r="DQ30" s="172">
        <f t="shared" si="25"/>
        <v>1</v>
      </c>
      <c r="DR30" s="172">
        <f t="shared" si="25"/>
        <v>1</v>
      </c>
      <c r="DS30" s="172">
        <f t="shared" si="25"/>
        <v>1</v>
      </c>
      <c r="DT30" s="172">
        <f t="shared" si="25"/>
        <v>1</v>
      </c>
      <c r="DU30" s="172">
        <f t="shared" si="25"/>
        <v>1</v>
      </c>
      <c r="DV30" s="172">
        <f t="shared" si="26"/>
        <v>1</v>
      </c>
      <c r="DW30" s="172">
        <f t="shared" si="26"/>
        <v>1</v>
      </c>
      <c r="DX30" s="172">
        <f t="shared" si="26"/>
        <v>1</v>
      </c>
      <c r="DY30" s="172">
        <f t="shared" si="26"/>
        <v>1</v>
      </c>
      <c r="DZ30" s="172">
        <f t="shared" si="26"/>
        <v>1</v>
      </c>
      <c r="EA30" s="172">
        <f t="shared" si="26"/>
        <v>1</v>
      </c>
      <c r="EB30" s="172">
        <f t="shared" si="26"/>
        <v>1</v>
      </c>
      <c r="EC30" s="172">
        <f t="shared" si="26"/>
        <v>1</v>
      </c>
      <c r="ED30" s="172">
        <f t="shared" si="26"/>
        <v>1</v>
      </c>
      <c r="EE30" s="172">
        <f t="shared" si="26"/>
        <v>1</v>
      </c>
      <c r="EF30" s="172">
        <f t="shared" si="26"/>
        <v>1</v>
      </c>
      <c r="EG30" s="172">
        <f t="shared" si="6"/>
        <v>0</v>
      </c>
    </row>
    <row r="31" spans="20:137" x14ac:dyDescent="0.25">
      <c r="T31" s="5"/>
      <c r="U31" s="13"/>
      <c r="V31" s="5"/>
      <c r="W31" s="5" t="str">
        <f t="shared" si="2"/>
        <v/>
      </c>
      <c r="X31" s="5"/>
      <c r="Y31" s="5"/>
      <c r="Z31" s="5"/>
      <c r="CB31" s="172">
        <f t="shared" si="21"/>
        <v>1</v>
      </c>
      <c r="CC31" s="172">
        <f t="shared" si="21"/>
        <v>1</v>
      </c>
      <c r="CD31" s="172">
        <f t="shared" si="21"/>
        <v>1</v>
      </c>
      <c r="CE31" s="172">
        <f t="shared" si="21"/>
        <v>1</v>
      </c>
      <c r="CF31" s="172">
        <f t="shared" si="21"/>
        <v>1</v>
      </c>
      <c r="CG31" s="172">
        <f t="shared" si="21"/>
        <v>1</v>
      </c>
      <c r="CH31" s="172">
        <f t="shared" si="21"/>
        <v>1</v>
      </c>
      <c r="CI31" s="172">
        <f t="shared" si="21"/>
        <v>1</v>
      </c>
      <c r="CJ31" s="172">
        <f t="shared" si="21"/>
        <v>1</v>
      </c>
      <c r="CK31" s="172">
        <f t="shared" si="21"/>
        <v>1</v>
      </c>
      <c r="CL31" s="172">
        <f t="shared" si="21"/>
        <v>1</v>
      </c>
      <c r="CM31" s="172">
        <f t="shared" si="21"/>
        <v>1</v>
      </c>
      <c r="CN31" s="172">
        <f t="shared" si="21"/>
        <v>1</v>
      </c>
      <c r="CO31" s="172">
        <f t="shared" si="21"/>
        <v>1</v>
      </c>
      <c r="CP31" s="172">
        <f t="shared" si="21"/>
        <v>1</v>
      </c>
      <c r="CQ31" s="172">
        <f t="shared" si="20"/>
        <v>1</v>
      </c>
      <c r="CR31" s="172">
        <f t="shared" si="20"/>
        <v>1</v>
      </c>
      <c r="CS31" s="172">
        <f t="shared" si="20"/>
        <v>1</v>
      </c>
      <c r="CT31" s="172">
        <f t="shared" si="20"/>
        <v>1</v>
      </c>
      <c r="CU31" s="172">
        <f t="shared" si="20"/>
        <v>1</v>
      </c>
      <c r="DA31" s="172">
        <v>12</v>
      </c>
      <c r="DB31" s="32" t="str">
        <f t="shared" si="24"/>
        <v xml:space="preserve"> </v>
      </c>
      <c r="DD31" s="172">
        <f t="shared" si="17"/>
        <v>1</v>
      </c>
      <c r="DE31" s="172">
        <v>29</v>
      </c>
      <c r="DL31" s="172">
        <f t="shared" si="12"/>
        <v>0</v>
      </c>
      <c r="DM31" s="172">
        <f t="shared" si="13"/>
        <v>1</v>
      </c>
      <c r="DN31" s="172">
        <f t="shared" si="14"/>
        <v>1</v>
      </c>
      <c r="DO31" s="172">
        <f t="shared" si="25"/>
        <v>1</v>
      </c>
      <c r="DP31" s="172">
        <f t="shared" si="25"/>
        <v>1</v>
      </c>
      <c r="DQ31" s="172">
        <f t="shared" si="25"/>
        <v>1</v>
      </c>
      <c r="DR31" s="172">
        <f t="shared" si="25"/>
        <v>1</v>
      </c>
      <c r="DS31" s="172">
        <f t="shared" si="25"/>
        <v>1</v>
      </c>
      <c r="DT31" s="172">
        <f t="shared" si="25"/>
        <v>1</v>
      </c>
      <c r="DU31" s="172">
        <f t="shared" si="25"/>
        <v>1</v>
      </c>
      <c r="DV31" s="172">
        <f t="shared" si="26"/>
        <v>1</v>
      </c>
      <c r="DW31" s="172">
        <f t="shared" si="26"/>
        <v>1</v>
      </c>
      <c r="DX31" s="172">
        <f t="shared" si="26"/>
        <v>1</v>
      </c>
      <c r="DY31" s="172">
        <f t="shared" si="26"/>
        <v>1</v>
      </c>
      <c r="DZ31" s="172">
        <f t="shared" si="26"/>
        <v>1</v>
      </c>
      <c r="EA31" s="172">
        <f t="shared" si="26"/>
        <v>1</v>
      </c>
      <c r="EB31" s="172">
        <f t="shared" si="26"/>
        <v>1</v>
      </c>
      <c r="EC31" s="172">
        <f t="shared" si="26"/>
        <v>1</v>
      </c>
      <c r="ED31" s="172">
        <f t="shared" si="26"/>
        <v>1</v>
      </c>
      <c r="EE31" s="172">
        <f t="shared" si="26"/>
        <v>1</v>
      </c>
      <c r="EF31" s="172">
        <f t="shared" si="26"/>
        <v>1</v>
      </c>
      <c r="EG31" s="172">
        <f t="shared" si="6"/>
        <v>0</v>
      </c>
    </row>
    <row r="32" spans="20:137" x14ac:dyDescent="0.25">
      <c r="T32" s="5"/>
      <c r="U32" s="13"/>
      <c r="V32" s="5"/>
      <c r="W32" s="5" t="str">
        <f t="shared" si="2"/>
        <v/>
      </c>
      <c r="X32" s="5"/>
      <c r="Y32" s="5"/>
      <c r="Z32" s="5"/>
      <c r="CB32" s="172">
        <f t="shared" si="21"/>
        <v>1</v>
      </c>
      <c r="CC32" s="172">
        <f t="shared" si="21"/>
        <v>1</v>
      </c>
      <c r="CD32" s="172">
        <f t="shared" si="21"/>
        <v>1</v>
      </c>
      <c r="CE32" s="172">
        <f t="shared" si="21"/>
        <v>1</v>
      </c>
      <c r="CF32" s="172">
        <f t="shared" si="21"/>
        <v>1</v>
      </c>
      <c r="CG32" s="172">
        <f t="shared" si="21"/>
        <v>1</v>
      </c>
      <c r="CH32" s="172">
        <f t="shared" si="21"/>
        <v>1</v>
      </c>
      <c r="CI32" s="172">
        <f t="shared" si="21"/>
        <v>1</v>
      </c>
      <c r="CJ32" s="172">
        <f t="shared" si="21"/>
        <v>1</v>
      </c>
      <c r="CK32" s="172">
        <f t="shared" si="21"/>
        <v>1</v>
      </c>
      <c r="CL32" s="172">
        <f t="shared" si="21"/>
        <v>1</v>
      </c>
      <c r="CM32" s="172">
        <f t="shared" si="21"/>
        <v>1</v>
      </c>
      <c r="CN32" s="172">
        <f t="shared" si="21"/>
        <v>1</v>
      </c>
      <c r="CO32" s="172">
        <f t="shared" si="21"/>
        <v>1</v>
      </c>
      <c r="CP32" s="172">
        <f t="shared" si="21"/>
        <v>1</v>
      </c>
      <c r="CQ32" s="172">
        <f t="shared" si="21"/>
        <v>1</v>
      </c>
      <c r="CR32" s="172">
        <f t="shared" ref="CR32:CU47" si="27">IF(BG31="",CR31,CR31+1)</f>
        <v>1</v>
      </c>
      <c r="CS32" s="172">
        <f t="shared" si="27"/>
        <v>1</v>
      </c>
      <c r="CT32" s="172">
        <f t="shared" si="27"/>
        <v>1</v>
      </c>
      <c r="CU32" s="172">
        <f t="shared" si="27"/>
        <v>1</v>
      </c>
      <c r="DB32" s="196" t="str">
        <f>IF(DB19="","","----")</f>
        <v/>
      </c>
      <c r="DD32" s="172">
        <f t="shared" si="17"/>
        <v>1</v>
      </c>
      <c r="DE32" s="172">
        <v>30</v>
      </c>
      <c r="DL32" s="172">
        <f t="shared" si="12"/>
        <v>0</v>
      </c>
      <c r="DM32" s="172">
        <f t="shared" si="13"/>
        <v>1</v>
      </c>
      <c r="DN32" s="172">
        <f t="shared" si="14"/>
        <v>1</v>
      </c>
      <c r="DO32" s="172">
        <f t="shared" si="25"/>
        <v>1</v>
      </c>
      <c r="DP32" s="172">
        <f t="shared" si="25"/>
        <v>1</v>
      </c>
      <c r="DQ32" s="172">
        <f t="shared" si="25"/>
        <v>1</v>
      </c>
      <c r="DR32" s="172">
        <f t="shared" si="25"/>
        <v>1</v>
      </c>
      <c r="DS32" s="172">
        <f t="shared" si="25"/>
        <v>1</v>
      </c>
      <c r="DT32" s="172">
        <f t="shared" si="25"/>
        <v>1</v>
      </c>
      <c r="DU32" s="172">
        <f t="shared" si="25"/>
        <v>1</v>
      </c>
      <c r="DV32" s="172">
        <f t="shared" si="26"/>
        <v>1</v>
      </c>
      <c r="DW32" s="172">
        <f t="shared" si="26"/>
        <v>1</v>
      </c>
      <c r="DX32" s="172">
        <f t="shared" si="26"/>
        <v>1</v>
      </c>
      <c r="DY32" s="172">
        <f t="shared" si="26"/>
        <v>1</v>
      </c>
      <c r="DZ32" s="172">
        <f t="shared" si="26"/>
        <v>1</v>
      </c>
      <c r="EA32" s="172">
        <f t="shared" si="26"/>
        <v>1</v>
      </c>
      <c r="EB32" s="172">
        <f t="shared" si="26"/>
        <v>1</v>
      </c>
      <c r="EC32" s="172">
        <f t="shared" si="26"/>
        <v>1</v>
      </c>
      <c r="ED32" s="172">
        <f t="shared" si="26"/>
        <v>1</v>
      </c>
      <c r="EE32" s="172">
        <f t="shared" si="26"/>
        <v>1</v>
      </c>
      <c r="EF32" s="172">
        <f t="shared" si="26"/>
        <v>1</v>
      </c>
      <c r="EG32" s="172">
        <f t="shared" si="6"/>
        <v>0</v>
      </c>
    </row>
    <row r="33" spans="20:137" x14ac:dyDescent="0.25">
      <c r="T33" s="5"/>
      <c r="U33" s="13"/>
      <c r="V33" s="5"/>
      <c r="W33" s="5" t="str">
        <f t="shared" si="2"/>
        <v/>
      </c>
      <c r="X33" s="5"/>
      <c r="Y33" s="5"/>
      <c r="Z33" s="5"/>
      <c r="CB33" s="172">
        <f t="shared" ref="CB33:CQ48" si="28">IF(AQ32="",CB32,CB32+1)</f>
        <v>1</v>
      </c>
      <c r="CC33" s="172">
        <f t="shared" si="28"/>
        <v>1</v>
      </c>
      <c r="CD33" s="172">
        <f t="shared" si="28"/>
        <v>1</v>
      </c>
      <c r="CE33" s="172">
        <f t="shared" si="28"/>
        <v>1</v>
      </c>
      <c r="CF33" s="172">
        <f t="shared" si="28"/>
        <v>1</v>
      </c>
      <c r="CG33" s="172">
        <f t="shared" si="28"/>
        <v>1</v>
      </c>
      <c r="CH33" s="172">
        <f t="shared" si="28"/>
        <v>1</v>
      </c>
      <c r="CI33" s="172">
        <f t="shared" si="28"/>
        <v>1</v>
      </c>
      <c r="CJ33" s="172">
        <f t="shared" si="28"/>
        <v>1</v>
      </c>
      <c r="CK33" s="172">
        <f t="shared" si="28"/>
        <v>1</v>
      </c>
      <c r="CL33" s="172">
        <f t="shared" si="28"/>
        <v>1</v>
      </c>
      <c r="CM33" s="172">
        <f t="shared" si="28"/>
        <v>1</v>
      </c>
      <c r="CN33" s="172">
        <f t="shared" si="28"/>
        <v>1</v>
      </c>
      <c r="CO33" s="172">
        <f t="shared" si="28"/>
        <v>1</v>
      </c>
      <c r="CP33" s="172">
        <f t="shared" si="28"/>
        <v>1</v>
      </c>
      <c r="CQ33" s="172">
        <f t="shared" si="28"/>
        <v>1</v>
      </c>
      <c r="CR33" s="172">
        <f t="shared" si="27"/>
        <v>1</v>
      </c>
      <c r="CS33" s="172">
        <f t="shared" si="27"/>
        <v>1</v>
      </c>
      <c r="CT33" s="172">
        <f t="shared" si="27"/>
        <v>1</v>
      </c>
      <c r="CU33" s="172">
        <f t="shared" si="27"/>
        <v>1</v>
      </c>
      <c r="DA33" s="172"/>
      <c r="DB33" s="32" t="str">
        <f>IF(DB34="","",CONCATENATE("Warband ",CZ34," ",DG33))</f>
        <v/>
      </c>
      <c r="DD33" s="172">
        <f t="shared" si="17"/>
        <v>1</v>
      </c>
      <c r="DE33" s="172">
        <v>31</v>
      </c>
      <c r="DG33" s="49" t="str">
        <f>CONCATENATE("   ",DH33,"/",DI33,IF(DH33&gt;DI33," !",""))</f>
        <v xml:space="preserve">   0/12</v>
      </c>
      <c r="DH33" s="172">
        <f t="shared" ref="DH33" si="29">INDEX($CB$1:$CU$1,CZ34)+DJ33</f>
        <v>0</v>
      </c>
      <c r="DI33" s="172">
        <f t="shared" ref="DI33" si="30">IF(DB34=$CW$6,0,12)</f>
        <v>12</v>
      </c>
      <c r="DL33" s="172">
        <f t="shared" si="12"/>
        <v>0</v>
      </c>
      <c r="DM33" s="172">
        <f t="shared" si="13"/>
        <v>1</v>
      </c>
      <c r="DN33" s="172">
        <f t="shared" si="14"/>
        <v>1</v>
      </c>
      <c r="DO33" s="172">
        <f t="shared" si="25"/>
        <v>1</v>
      </c>
      <c r="DP33" s="172">
        <f t="shared" si="25"/>
        <v>1</v>
      </c>
      <c r="DQ33" s="172">
        <f t="shared" si="25"/>
        <v>1</v>
      </c>
      <c r="DR33" s="172">
        <f t="shared" si="25"/>
        <v>1</v>
      </c>
      <c r="DS33" s="172">
        <f t="shared" si="25"/>
        <v>1</v>
      </c>
      <c r="DT33" s="172">
        <f t="shared" si="25"/>
        <v>1</v>
      </c>
      <c r="DU33" s="172">
        <f t="shared" si="25"/>
        <v>1</v>
      </c>
      <c r="DV33" s="172">
        <f t="shared" si="26"/>
        <v>1</v>
      </c>
      <c r="DW33" s="172">
        <f t="shared" si="26"/>
        <v>1</v>
      </c>
      <c r="DX33" s="172">
        <f t="shared" si="26"/>
        <v>1</v>
      </c>
      <c r="DY33" s="172">
        <f t="shared" si="26"/>
        <v>1</v>
      </c>
      <c r="DZ33" s="172">
        <f t="shared" si="26"/>
        <v>1</v>
      </c>
      <c r="EA33" s="172">
        <f t="shared" si="26"/>
        <v>1</v>
      </c>
      <c r="EB33" s="172">
        <f t="shared" si="26"/>
        <v>1</v>
      </c>
      <c r="EC33" s="172">
        <f t="shared" si="26"/>
        <v>1</v>
      </c>
      <c r="ED33" s="172">
        <f t="shared" si="26"/>
        <v>1</v>
      </c>
      <c r="EE33" s="172">
        <f t="shared" si="26"/>
        <v>1</v>
      </c>
      <c r="EF33" s="172">
        <f t="shared" si="26"/>
        <v>1</v>
      </c>
      <c r="EG33" s="172">
        <f t="shared" si="6"/>
        <v>0</v>
      </c>
    </row>
    <row r="34" spans="20:137" x14ac:dyDescent="0.25">
      <c r="T34" s="5"/>
      <c r="U34" s="13"/>
      <c r="V34" s="5"/>
      <c r="W34" s="5" t="str">
        <f t="shared" si="2"/>
        <v/>
      </c>
      <c r="X34" s="5"/>
      <c r="Y34" s="5"/>
      <c r="Z34" s="5"/>
      <c r="CB34" s="172">
        <f t="shared" si="28"/>
        <v>1</v>
      </c>
      <c r="CC34" s="172">
        <f t="shared" si="28"/>
        <v>1</v>
      </c>
      <c r="CD34" s="172">
        <f t="shared" si="28"/>
        <v>1</v>
      </c>
      <c r="CE34" s="172">
        <f t="shared" si="28"/>
        <v>1</v>
      </c>
      <c r="CF34" s="172">
        <f t="shared" si="28"/>
        <v>1</v>
      </c>
      <c r="CG34" s="172">
        <f t="shared" si="28"/>
        <v>1</v>
      </c>
      <c r="CH34" s="172">
        <f t="shared" si="28"/>
        <v>1</v>
      </c>
      <c r="CI34" s="172">
        <f t="shared" si="28"/>
        <v>1</v>
      </c>
      <c r="CJ34" s="172">
        <f t="shared" si="28"/>
        <v>1</v>
      </c>
      <c r="CK34" s="172">
        <f t="shared" si="28"/>
        <v>1</v>
      </c>
      <c r="CL34" s="172">
        <f t="shared" si="28"/>
        <v>1</v>
      </c>
      <c r="CM34" s="172">
        <f t="shared" si="28"/>
        <v>1</v>
      </c>
      <c r="CN34" s="172">
        <f t="shared" si="28"/>
        <v>1</v>
      </c>
      <c r="CO34" s="172">
        <f t="shared" si="28"/>
        <v>1</v>
      </c>
      <c r="CP34" s="172">
        <f t="shared" si="28"/>
        <v>1</v>
      </c>
      <c r="CQ34" s="172">
        <f t="shared" si="28"/>
        <v>1</v>
      </c>
      <c r="CR34" s="172">
        <f t="shared" si="27"/>
        <v>1</v>
      </c>
      <c r="CS34" s="172">
        <f t="shared" si="27"/>
        <v>1</v>
      </c>
      <c r="CT34" s="172">
        <f t="shared" si="27"/>
        <v>1</v>
      </c>
      <c r="CU34" s="172">
        <f t="shared" si="27"/>
        <v>1</v>
      </c>
      <c r="CZ34" s="172">
        <v>3</v>
      </c>
      <c r="DA34" s="172" t="s">
        <v>278</v>
      </c>
      <c r="DB34" s="32" t="str">
        <f>T(LOOKUP(CZ34,$DM$1:$EF$1,$DM$2:$EF$2))</f>
        <v/>
      </c>
      <c r="DD34" s="172">
        <f t="shared" si="17"/>
        <v>1</v>
      </c>
      <c r="DE34" s="172">
        <v>32</v>
      </c>
      <c r="DL34" s="172">
        <f t="shared" si="12"/>
        <v>0</v>
      </c>
      <c r="DM34" s="172">
        <f t="shared" si="13"/>
        <v>1</v>
      </c>
      <c r="DN34" s="172">
        <f t="shared" si="14"/>
        <v>1</v>
      </c>
      <c r="DO34" s="172">
        <f t="shared" si="25"/>
        <v>1</v>
      </c>
      <c r="DP34" s="172">
        <f t="shared" si="25"/>
        <v>1</v>
      </c>
      <c r="DQ34" s="172">
        <f t="shared" si="25"/>
        <v>1</v>
      </c>
      <c r="DR34" s="172">
        <f t="shared" si="25"/>
        <v>1</v>
      </c>
      <c r="DS34" s="172">
        <f t="shared" si="25"/>
        <v>1</v>
      </c>
      <c r="DT34" s="172">
        <f t="shared" si="25"/>
        <v>1</v>
      </c>
      <c r="DU34" s="172">
        <f t="shared" si="25"/>
        <v>1</v>
      </c>
      <c r="DV34" s="172">
        <f t="shared" si="26"/>
        <v>1</v>
      </c>
      <c r="DW34" s="172">
        <f t="shared" si="26"/>
        <v>1</v>
      </c>
      <c r="DX34" s="172">
        <f t="shared" si="26"/>
        <v>1</v>
      </c>
      <c r="DY34" s="172">
        <f t="shared" si="26"/>
        <v>1</v>
      </c>
      <c r="DZ34" s="172">
        <f t="shared" si="26"/>
        <v>1</v>
      </c>
      <c r="EA34" s="172">
        <f t="shared" si="26"/>
        <v>1</v>
      </c>
      <c r="EB34" s="172">
        <f t="shared" si="26"/>
        <v>1</v>
      </c>
      <c r="EC34" s="172">
        <f t="shared" si="26"/>
        <v>1</v>
      </c>
      <c r="ED34" s="172">
        <f t="shared" si="26"/>
        <v>1</v>
      </c>
      <c r="EE34" s="172">
        <f t="shared" si="26"/>
        <v>1</v>
      </c>
      <c r="EF34" s="172">
        <f t="shared" si="26"/>
        <v>1</v>
      </c>
      <c r="EG34" s="172">
        <f t="shared" si="6"/>
        <v>0</v>
      </c>
    </row>
    <row r="35" spans="20:137" x14ac:dyDescent="0.25">
      <c r="T35" s="5"/>
      <c r="U35" s="13"/>
      <c r="V35" s="5"/>
      <c r="W35" s="5" t="str">
        <f t="shared" si="2"/>
        <v/>
      </c>
      <c r="X35" s="5"/>
      <c r="Y35" s="5"/>
      <c r="Z35" s="5"/>
      <c r="CB35" s="172">
        <f t="shared" si="28"/>
        <v>1</v>
      </c>
      <c r="CC35" s="172">
        <f t="shared" si="28"/>
        <v>1</v>
      </c>
      <c r="CD35" s="172">
        <f t="shared" si="28"/>
        <v>1</v>
      </c>
      <c r="CE35" s="172">
        <f t="shared" si="28"/>
        <v>1</v>
      </c>
      <c r="CF35" s="172">
        <f t="shared" si="28"/>
        <v>1</v>
      </c>
      <c r="CG35" s="172">
        <f t="shared" si="28"/>
        <v>1</v>
      </c>
      <c r="CH35" s="172">
        <f t="shared" si="28"/>
        <v>1</v>
      </c>
      <c r="CI35" s="172">
        <f t="shared" si="28"/>
        <v>1</v>
      </c>
      <c r="CJ35" s="172">
        <f t="shared" si="28"/>
        <v>1</v>
      </c>
      <c r="CK35" s="172">
        <f t="shared" si="28"/>
        <v>1</v>
      </c>
      <c r="CL35" s="172">
        <f t="shared" si="28"/>
        <v>1</v>
      </c>
      <c r="CM35" s="172">
        <f t="shared" si="28"/>
        <v>1</v>
      </c>
      <c r="CN35" s="172">
        <f t="shared" si="28"/>
        <v>1</v>
      </c>
      <c r="CO35" s="172">
        <f t="shared" si="28"/>
        <v>1</v>
      </c>
      <c r="CP35" s="172">
        <f t="shared" si="28"/>
        <v>1</v>
      </c>
      <c r="CQ35" s="172">
        <f t="shared" si="28"/>
        <v>1</v>
      </c>
      <c r="CR35" s="172">
        <f t="shared" si="27"/>
        <v>1</v>
      </c>
      <c r="CS35" s="172">
        <f t="shared" si="27"/>
        <v>1</v>
      </c>
      <c r="CT35" s="172">
        <f t="shared" si="27"/>
        <v>1</v>
      </c>
      <c r="CU35" s="172">
        <f t="shared" si="27"/>
        <v>1</v>
      </c>
      <c r="DA35" s="172">
        <v>1</v>
      </c>
      <c r="DB35" s="32" t="str">
        <f t="shared" ref="DB35:DB46" si="31">T(CONCATENATE(LOOKUP(DA35,CD$3:CD$80,AS$3:AS$80)," ",LOOKUP(DA35,CD$3:CD$80,$CA$3:$CA$80)))</f>
        <v xml:space="preserve"> </v>
      </c>
      <c r="DD35" s="172">
        <f t="shared" si="17"/>
        <v>1</v>
      </c>
      <c r="DE35" s="172">
        <v>33</v>
      </c>
      <c r="DL35" s="172">
        <f t="shared" si="12"/>
        <v>0</v>
      </c>
      <c r="DM35" s="172">
        <f t="shared" si="13"/>
        <v>1</v>
      </c>
      <c r="DN35" s="172">
        <f t="shared" si="14"/>
        <v>1</v>
      </c>
      <c r="DO35" s="172">
        <f t="shared" si="25"/>
        <v>1</v>
      </c>
      <c r="DP35" s="172">
        <f t="shared" si="25"/>
        <v>1</v>
      </c>
      <c r="DQ35" s="172">
        <f t="shared" si="25"/>
        <v>1</v>
      </c>
      <c r="DR35" s="172">
        <f t="shared" si="25"/>
        <v>1</v>
      </c>
      <c r="DS35" s="172">
        <f t="shared" si="25"/>
        <v>1</v>
      </c>
      <c r="DT35" s="172">
        <f t="shared" si="25"/>
        <v>1</v>
      </c>
      <c r="DU35" s="172">
        <f t="shared" si="25"/>
        <v>1</v>
      </c>
      <c r="DV35" s="172">
        <f t="shared" si="26"/>
        <v>1</v>
      </c>
      <c r="DW35" s="172">
        <f t="shared" si="26"/>
        <v>1</v>
      </c>
      <c r="DX35" s="172">
        <f t="shared" si="26"/>
        <v>1</v>
      </c>
      <c r="DY35" s="172">
        <f t="shared" si="26"/>
        <v>1</v>
      </c>
      <c r="DZ35" s="172">
        <f t="shared" si="26"/>
        <v>1</v>
      </c>
      <c r="EA35" s="172">
        <f t="shared" si="26"/>
        <v>1</v>
      </c>
      <c r="EB35" s="172">
        <f t="shared" si="26"/>
        <v>1</v>
      </c>
      <c r="EC35" s="172">
        <f t="shared" si="26"/>
        <v>1</v>
      </c>
      <c r="ED35" s="172">
        <f t="shared" si="26"/>
        <v>1</v>
      </c>
      <c r="EE35" s="172">
        <f t="shared" si="26"/>
        <v>1</v>
      </c>
      <c r="EF35" s="172">
        <f t="shared" si="26"/>
        <v>1</v>
      </c>
      <c r="EG35" s="172">
        <f t="shared" si="6"/>
        <v>0</v>
      </c>
    </row>
    <row r="36" spans="20:137" x14ac:dyDescent="0.25">
      <c r="T36" s="5"/>
      <c r="U36" s="13"/>
      <c r="V36" s="5"/>
      <c r="W36" s="5" t="str">
        <f t="shared" si="2"/>
        <v/>
      </c>
      <c r="X36" s="5"/>
      <c r="Y36" s="5"/>
      <c r="Z36" s="5"/>
      <c r="CB36" s="172">
        <f t="shared" si="28"/>
        <v>1</v>
      </c>
      <c r="CC36" s="172">
        <f t="shared" si="28"/>
        <v>1</v>
      </c>
      <c r="CD36" s="172">
        <f t="shared" si="28"/>
        <v>1</v>
      </c>
      <c r="CE36" s="172">
        <f t="shared" si="28"/>
        <v>1</v>
      </c>
      <c r="CF36" s="172">
        <f t="shared" si="28"/>
        <v>1</v>
      </c>
      <c r="CG36" s="172">
        <f t="shared" si="28"/>
        <v>1</v>
      </c>
      <c r="CH36" s="172">
        <f t="shared" si="28"/>
        <v>1</v>
      </c>
      <c r="CI36" s="172">
        <f t="shared" si="28"/>
        <v>1</v>
      </c>
      <c r="CJ36" s="172">
        <f t="shared" si="28"/>
        <v>1</v>
      </c>
      <c r="CK36" s="172">
        <f t="shared" si="28"/>
        <v>1</v>
      </c>
      <c r="CL36" s="172">
        <f t="shared" si="28"/>
        <v>1</v>
      </c>
      <c r="CM36" s="172">
        <f t="shared" si="28"/>
        <v>1</v>
      </c>
      <c r="CN36" s="172">
        <f t="shared" si="28"/>
        <v>1</v>
      </c>
      <c r="CO36" s="172">
        <f t="shared" si="28"/>
        <v>1</v>
      </c>
      <c r="CP36" s="172">
        <f t="shared" si="28"/>
        <v>1</v>
      </c>
      <c r="CQ36" s="172">
        <f t="shared" si="28"/>
        <v>1</v>
      </c>
      <c r="CR36" s="172">
        <f t="shared" si="27"/>
        <v>1</v>
      </c>
      <c r="CS36" s="172">
        <f t="shared" si="27"/>
        <v>1</v>
      </c>
      <c r="CT36" s="172">
        <f t="shared" si="27"/>
        <v>1</v>
      </c>
      <c r="CU36" s="172">
        <f t="shared" si="27"/>
        <v>1</v>
      </c>
      <c r="DA36" s="172">
        <v>2</v>
      </c>
      <c r="DB36" s="32" t="str">
        <f t="shared" si="31"/>
        <v xml:space="preserve"> </v>
      </c>
      <c r="DD36" s="172">
        <f t="shared" si="17"/>
        <v>1</v>
      </c>
      <c r="DE36" s="172">
        <v>34</v>
      </c>
      <c r="DL36" s="172">
        <f t="shared" si="12"/>
        <v>0</v>
      </c>
      <c r="DM36" s="172">
        <f t="shared" si="13"/>
        <v>1</v>
      </c>
      <c r="DN36" s="172">
        <f t="shared" si="14"/>
        <v>1</v>
      </c>
      <c r="DO36" s="172">
        <f t="shared" ref="DO36:DU51" si="32">IF(OR($CX35=0,ISERROR(SEARCH(DO$1,SUBSTITUTE($CX35,DY$1,"")))),DO35,DO35+1)</f>
        <v>1</v>
      </c>
      <c r="DP36" s="172">
        <f t="shared" si="32"/>
        <v>1</v>
      </c>
      <c r="DQ36" s="172">
        <f t="shared" si="32"/>
        <v>1</v>
      </c>
      <c r="DR36" s="172">
        <f t="shared" si="32"/>
        <v>1</v>
      </c>
      <c r="DS36" s="172">
        <f t="shared" si="32"/>
        <v>1</v>
      </c>
      <c r="DT36" s="172">
        <f t="shared" si="32"/>
        <v>1</v>
      </c>
      <c r="DU36" s="172">
        <f t="shared" si="32"/>
        <v>1</v>
      </c>
      <c r="DV36" s="172">
        <f t="shared" si="26"/>
        <v>1</v>
      </c>
      <c r="DW36" s="172">
        <f t="shared" si="26"/>
        <v>1</v>
      </c>
      <c r="DX36" s="172">
        <f t="shared" si="26"/>
        <v>1</v>
      </c>
      <c r="DY36" s="172">
        <f t="shared" si="26"/>
        <v>1</v>
      </c>
      <c r="DZ36" s="172">
        <f t="shared" si="26"/>
        <v>1</v>
      </c>
      <c r="EA36" s="172">
        <f t="shared" si="26"/>
        <v>1</v>
      </c>
      <c r="EB36" s="172">
        <f t="shared" si="26"/>
        <v>1</v>
      </c>
      <c r="EC36" s="172">
        <f t="shared" si="26"/>
        <v>1</v>
      </c>
      <c r="ED36" s="172">
        <f t="shared" si="26"/>
        <v>1</v>
      </c>
      <c r="EE36" s="172">
        <f t="shared" si="26"/>
        <v>1</v>
      </c>
      <c r="EF36" s="172">
        <f t="shared" si="26"/>
        <v>1</v>
      </c>
      <c r="EG36" s="172">
        <f t="shared" si="6"/>
        <v>0</v>
      </c>
    </row>
    <row r="37" spans="20:137" x14ac:dyDescent="0.25">
      <c r="T37" s="5"/>
      <c r="U37" s="13"/>
      <c r="V37" s="5"/>
      <c r="W37" s="5" t="str">
        <f t="shared" si="2"/>
        <v/>
      </c>
      <c r="X37" s="5"/>
      <c r="Y37" s="5"/>
      <c r="Z37" s="5"/>
      <c r="CB37" s="172">
        <f t="shared" si="28"/>
        <v>1</v>
      </c>
      <c r="CC37" s="172">
        <f t="shared" si="28"/>
        <v>1</v>
      </c>
      <c r="CD37" s="172">
        <f t="shared" si="28"/>
        <v>1</v>
      </c>
      <c r="CE37" s="172">
        <f t="shared" si="28"/>
        <v>1</v>
      </c>
      <c r="CF37" s="172">
        <f t="shared" si="28"/>
        <v>1</v>
      </c>
      <c r="CG37" s="172">
        <f t="shared" si="28"/>
        <v>1</v>
      </c>
      <c r="CH37" s="172">
        <f t="shared" si="28"/>
        <v>1</v>
      </c>
      <c r="CI37" s="172">
        <f t="shared" si="28"/>
        <v>1</v>
      </c>
      <c r="CJ37" s="172">
        <f t="shared" si="28"/>
        <v>1</v>
      </c>
      <c r="CK37" s="172">
        <f t="shared" si="28"/>
        <v>1</v>
      </c>
      <c r="CL37" s="172">
        <f t="shared" si="28"/>
        <v>1</v>
      </c>
      <c r="CM37" s="172">
        <f t="shared" si="28"/>
        <v>1</v>
      </c>
      <c r="CN37" s="172">
        <f t="shared" si="28"/>
        <v>1</v>
      </c>
      <c r="CO37" s="172">
        <f t="shared" si="28"/>
        <v>1</v>
      </c>
      <c r="CP37" s="172">
        <f t="shared" si="28"/>
        <v>1</v>
      </c>
      <c r="CQ37" s="172">
        <f t="shared" si="28"/>
        <v>1</v>
      </c>
      <c r="CR37" s="172">
        <f t="shared" si="27"/>
        <v>1</v>
      </c>
      <c r="CS37" s="172">
        <f t="shared" si="27"/>
        <v>1</v>
      </c>
      <c r="CT37" s="172">
        <f t="shared" si="27"/>
        <v>1</v>
      </c>
      <c r="CU37" s="172">
        <f t="shared" si="27"/>
        <v>1</v>
      </c>
      <c r="DA37" s="172">
        <v>3</v>
      </c>
      <c r="DB37" s="32" t="str">
        <f t="shared" si="31"/>
        <v xml:space="preserve"> </v>
      </c>
      <c r="DD37" s="172">
        <f t="shared" si="17"/>
        <v>1</v>
      </c>
      <c r="DE37" s="172">
        <v>35</v>
      </c>
      <c r="DL37" s="172">
        <f t="shared" si="12"/>
        <v>0</v>
      </c>
      <c r="DM37" s="172">
        <f t="shared" si="13"/>
        <v>1</v>
      </c>
      <c r="DN37" s="172">
        <f t="shared" si="14"/>
        <v>1</v>
      </c>
      <c r="DO37" s="172">
        <f t="shared" si="32"/>
        <v>1</v>
      </c>
      <c r="DP37" s="172">
        <f t="shared" si="32"/>
        <v>1</v>
      </c>
      <c r="DQ37" s="172">
        <f t="shared" si="32"/>
        <v>1</v>
      </c>
      <c r="DR37" s="172">
        <f t="shared" si="32"/>
        <v>1</v>
      </c>
      <c r="DS37" s="172">
        <f t="shared" si="32"/>
        <v>1</v>
      </c>
      <c r="DT37" s="172">
        <f t="shared" si="32"/>
        <v>1</v>
      </c>
      <c r="DU37" s="172">
        <f t="shared" si="32"/>
        <v>1</v>
      </c>
      <c r="DV37" s="172">
        <f t="shared" ref="DV37:EF52" si="33">IF(OR($CX36=0,ISERROR(SEARCH(DV$1,$CX36))),DV36,DV36+1)</f>
        <v>1</v>
      </c>
      <c r="DW37" s="172">
        <f t="shared" si="33"/>
        <v>1</v>
      </c>
      <c r="DX37" s="172">
        <f t="shared" si="33"/>
        <v>1</v>
      </c>
      <c r="DY37" s="172">
        <f t="shared" si="33"/>
        <v>1</v>
      </c>
      <c r="DZ37" s="172">
        <f t="shared" si="33"/>
        <v>1</v>
      </c>
      <c r="EA37" s="172">
        <f t="shared" si="33"/>
        <v>1</v>
      </c>
      <c r="EB37" s="172">
        <f t="shared" si="33"/>
        <v>1</v>
      </c>
      <c r="EC37" s="172">
        <f t="shared" si="33"/>
        <v>1</v>
      </c>
      <c r="ED37" s="172">
        <f t="shared" si="33"/>
        <v>1</v>
      </c>
      <c r="EE37" s="172">
        <f t="shared" si="33"/>
        <v>1</v>
      </c>
      <c r="EF37" s="172">
        <f t="shared" si="33"/>
        <v>1</v>
      </c>
      <c r="EG37" s="172">
        <f t="shared" si="6"/>
        <v>0</v>
      </c>
    </row>
    <row r="38" spans="20:137" x14ac:dyDescent="0.25">
      <c r="T38" s="5"/>
      <c r="U38" s="13"/>
      <c r="V38" s="5"/>
      <c r="W38" s="5" t="str">
        <f t="shared" si="2"/>
        <v/>
      </c>
      <c r="X38" s="5"/>
      <c r="Y38" s="5"/>
      <c r="Z38" s="5"/>
      <c r="CB38" s="172">
        <f t="shared" si="28"/>
        <v>1</v>
      </c>
      <c r="CC38" s="172">
        <f t="shared" si="28"/>
        <v>1</v>
      </c>
      <c r="CD38" s="172">
        <f t="shared" si="28"/>
        <v>1</v>
      </c>
      <c r="CE38" s="172">
        <f t="shared" si="28"/>
        <v>1</v>
      </c>
      <c r="CF38" s="172">
        <f t="shared" si="28"/>
        <v>1</v>
      </c>
      <c r="CG38" s="172">
        <f t="shared" si="28"/>
        <v>1</v>
      </c>
      <c r="CH38" s="172">
        <f t="shared" si="28"/>
        <v>1</v>
      </c>
      <c r="CI38" s="172">
        <f t="shared" si="28"/>
        <v>1</v>
      </c>
      <c r="CJ38" s="172">
        <f t="shared" si="28"/>
        <v>1</v>
      </c>
      <c r="CK38" s="172">
        <f t="shared" si="28"/>
        <v>1</v>
      </c>
      <c r="CL38" s="172">
        <f t="shared" si="28"/>
        <v>1</v>
      </c>
      <c r="CM38" s="172">
        <f t="shared" si="28"/>
        <v>1</v>
      </c>
      <c r="CN38" s="172">
        <f t="shared" si="28"/>
        <v>1</v>
      </c>
      <c r="CO38" s="172">
        <f t="shared" si="28"/>
        <v>1</v>
      </c>
      <c r="CP38" s="172">
        <f t="shared" si="28"/>
        <v>1</v>
      </c>
      <c r="CQ38" s="172">
        <f t="shared" si="28"/>
        <v>1</v>
      </c>
      <c r="CR38" s="172">
        <f t="shared" si="27"/>
        <v>1</v>
      </c>
      <c r="CS38" s="172">
        <f t="shared" si="27"/>
        <v>1</v>
      </c>
      <c r="CT38" s="172">
        <f t="shared" si="27"/>
        <v>1</v>
      </c>
      <c r="CU38" s="172">
        <f t="shared" si="27"/>
        <v>1</v>
      </c>
      <c r="DA38" s="172">
        <v>4</v>
      </c>
      <c r="DB38" s="32" t="str">
        <f t="shared" si="31"/>
        <v xml:space="preserve"> </v>
      </c>
      <c r="DD38" s="172">
        <f t="shared" si="17"/>
        <v>1</v>
      </c>
      <c r="DE38" s="172">
        <v>36</v>
      </c>
      <c r="DL38" s="172">
        <f t="shared" si="12"/>
        <v>0</v>
      </c>
      <c r="DM38" s="172">
        <f t="shared" si="13"/>
        <v>1</v>
      </c>
      <c r="DN38" s="172">
        <f t="shared" si="14"/>
        <v>1</v>
      </c>
      <c r="DO38" s="172">
        <f t="shared" si="32"/>
        <v>1</v>
      </c>
      <c r="DP38" s="172">
        <f t="shared" si="32"/>
        <v>1</v>
      </c>
      <c r="DQ38" s="172">
        <f t="shared" si="32"/>
        <v>1</v>
      </c>
      <c r="DR38" s="172">
        <f t="shared" si="32"/>
        <v>1</v>
      </c>
      <c r="DS38" s="172">
        <f t="shared" si="32"/>
        <v>1</v>
      </c>
      <c r="DT38" s="172">
        <f t="shared" si="32"/>
        <v>1</v>
      </c>
      <c r="DU38" s="172">
        <f t="shared" si="32"/>
        <v>1</v>
      </c>
      <c r="DV38" s="172">
        <f t="shared" si="33"/>
        <v>1</v>
      </c>
      <c r="DW38" s="172">
        <f t="shared" si="33"/>
        <v>1</v>
      </c>
      <c r="DX38" s="172">
        <f t="shared" si="33"/>
        <v>1</v>
      </c>
      <c r="DY38" s="172">
        <f t="shared" si="33"/>
        <v>1</v>
      </c>
      <c r="DZ38" s="172">
        <f t="shared" si="33"/>
        <v>1</v>
      </c>
      <c r="EA38" s="172">
        <f t="shared" si="33"/>
        <v>1</v>
      </c>
      <c r="EB38" s="172">
        <f t="shared" si="33"/>
        <v>1</v>
      </c>
      <c r="EC38" s="172">
        <f t="shared" si="33"/>
        <v>1</v>
      </c>
      <c r="ED38" s="172">
        <f t="shared" si="33"/>
        <v>1</v>
      </c>
      <c r="EE38" s="172">
        <f t="shared" si="33"/>
        <v>1</v>
      </c>
      <c r="EF38" s="172">
        <f t="shared" si="33"/>
        <v>1</v>
      </c>
      <c r="EG38" s="172">
        <f t="shared" si="6"/>
        <v>0</v>
      </c>
    </row>
    <row r="39" spans="20:137" x14ac:dyDescent="0.25">
      <c r="T39" s="5"/>
      <c r="U39" s="13"/>
      <c r="V39" s="5"/>
      <c r="W39" s="5" t="str">
        <f t="shared" si="2"/>
        <v/>
      </c>
      <c r="X39" s="5"/>
      <c r="Y39" s="5"/>
      <c r="Z39" s="5"/>
      <c r="CB39" s="172">
        <f t="shared" si="28"/>
        <v>1</v>
      </c>
      <c r="CC39" s="172">
        <f t="shared" si="28"/>
        <v>1</v>
      </c>
      <c r="CD39" s="172">
        <f t="shared" si="28"/>
        <v>1</v>
      </c>
      <c r="CE39" s="172">
        <f t="shared" si="28"/>
        <v>1</v>
      </c>
      <c r="CF39" s="172">
        <f t="shared" si="28"/>
        <v>1</v>
      </c>
      <c r="CG39" s="172">
        <f t="shared" si="28"/>
        <v>1</v>
      </c>
      <c r="CH39" s="172">
        <f t="shared" si="28"/>
        <v>1</v>
      </c>
      <c r="CI39" s="172">
        <f t="shared" si="28"/>
        <v>1</v>
      </c>
      <c r="CJ39" s="172">
        <f t="shared" si="28"/>
        <v>1</v>
      </c>
      <c r="CK39" s="172">
        <f t="shared" si="28"/>
        <v>1</v>
      </c>
      <c r="CL39" s="172">
        <f t="shared" si="28"/>
        <v>1</v>
      </c>
      <c r="CM39" s="172">
        <f t="shared" si="28"/>
        <v>1</v>
      </c>
      <c r="CN39" s="172">
        <f t="shared" si="28"/>
        <v>1</v>
      </c>
      <c r="CO39" s="172">
        <f t="shared" si="28"/>
        <v>1</v>
      </c>
      <c r="CP39" s="172">
        <f t="shared" si="28"/>
        <v>1</v>
      </c>
      <c r="CQ39" s="172">
        <f t="shared" si="28"/>
        <v>1</v>
      </c>
      <c r="CR39" s="172">
        <f t="shared" si="27"/>
        <v>1</v>
      </c>
      <c r="CS39" s="172">
        <f t="shared" si="27"/>
        <v>1</v>
      </c>
      <c r="CT39" s="172">
        <f t="shared" si="27"/>
        <v>1</v>
      </c>
      <c r="CU39" s="172">
        <f t="shared" si="27"/>
        <v>1</v>
      </c>
      <c r="DA39" s="172">
        <v>5</v>
      </c>
      <c r="DB39" s="32" t="str">
        <f t="shared" si="31"/>
        <v xml:space="preserve"> </v>
      </c>
      <c r="DD39" s="172">
        <f t="shared" si="17"/>
        <v>1</v>
      </c>
      <c r="DE39" s="172">
        <v>37</v>
      </c>
      <c r="DL39" s="172">
        <f t="shared" si="12"/>
        <v>0</v>
      </c>
      <c r="DM39" s="172">
        <f t="shared" si="13"/>
        <v>1</v>
      </c>
      <c r="DN39" s="172">
        <f t="shared" si="14"/>
        <v>1</v>
      </c>
      <c r="DO39" s="172">
        <f t="shared" si="32"/>
        <v>1</v>
      </c>
      <c r="DP39" s="172">
        <f t="shared" si="32"/>
        <v>1</v>
      </c>
      <c r="DQ39" s="172">
        <f t="shared" si="32"/>
        <v>1</v>
      </c>
      <c r="DR39" s="172">
        <f t="shared" si="32"/>
        <v>1</v>
      </c>
      <c r="DS39" s="172">
        <f t="shared" si="32"/>
        <v>1</v>
      </c>
      <c r="DT39" s="172">
        <f t="shared" si="32"/>
        <v>1</v>
      </c>
      <c r="DU39" s="172">
        <f t="shared" si="32"/>
        <v>1</v>
      </c>
      <c r="DV39" s="172">
        <f t="shared" si="33"/>
        <v>1</v>
      </c>
      <c r="DW39" s="172">
        <f t="shared" si="33"/>
        <v>1</v>
      </c>
      <c r="DX39" s="172">
        <f t="shared" si="33"/>
        <v>1</v>
      </c>
      <c r="DY39" s="172">
        <f t="shared" si="33"/>
        <v>1</v>
      </c>
      <c r="DZ39" s="172">
        <f t="shared" si="33"/>
        <v>1</v>
      </c>
      <c r="EA39" s="172">
        <f t="shared" si="33"/>
        <v>1</v>
      </c>
      <c r="EB39" s="172">
        <f t="shared" si="33"/>
        <v>1</v>
      </c>
      <c r="EC39" s="172">
        <f t="shared" si="33"/>
        <v>1</v>
      </c>
      <c r="ED39" s="172">
        <f t="shared" si="33"/>
        <v>1</v>
      </c>
      <c r="EE39" s="172">
        <f t="shared" si="33"/>
        <v>1</v>
      </c>
      <c r="EF39" s="172">
        <f t="shared" si="33"/>
        <v>1</v>
      </c>
      <c r="EG39" s="172">
        <f t="shared" si="6"/>
        <v>0</v>
      </c>
    </row>
    <row r="40" spans="20:137" x14ac:dyDescent="0.25">
      <c r="T40" s="5"/>
      <c r="U40" s="13"/>
      <c r="V40" s="5"/>
      <c r="W40" s="5" t="str">
        <f t="shared" si="2"/>
        <v/>
      </c>
      <c r="X40" s="5"/>
      <c r="Y40" s="5"/>
      <c r="Z40" s="5"/>
      <c r="CB40" s="172">
        <f t="shared" si="28"/>
        <v>1</v>
      </c>
      <c r="CC40" s="172">
        <f t="shared" si="28"/>
        <v>1</v>
      </c>
      <c r="CD40" s="172">
        <f t="shared" si="28"/>
        <v>1</v>
      </c>
      <c r="CE40" s="172">
        <f t="shared" si="28"/>
        <v>1</v>
      </c>
      <c r="CF40" s="172">
        <f t="shared" si="28"/>
        <v>1</v>
      </c>
      <c r="CG40" s="172">
        <f t="shared" si="28"/>
        <v>1</v>
      </c>
      <c r="CH40" s="172">
        <f t="shared" si="28"/>
        <v>1</v>
      </c>
      <c r="CI40" s="172">
        <f t="shared" si="28"/>
        <v>1</v>
      </c>
      <c r="CJ40" s="172">
        <f t="shared" si="28"/>
        <v>1</v>
      </c>
      <c r="CK40" s="172">
        <f t="shared" si="28"/>
        <v>1</v>
      </c>
      <c r="CL40" s="172">
        <f t="shared" si="28"/>
        <v>1</v>
      </c>
      <c r="CM40" s="172">
        <f t="shared" si="28"/>
        <v>1</v>
      </c>
      <c r="CN40" s="172">
        <f t="shared" si="28"/>
        <v>1</v>
      </c>
      <c r="CO40" s="172">
        <f t="shared" si="28"/>
        <v>1</v>
      </c>
      <c r="CP40" s="172">
        <f t="shared" si="28"/>
        <v>1</v>
      </c>
      <c r="CQ40" s="172">
        <f t="shared" si="28"/>
        <v>1</v>
      </c>
      <c r="CR40" s="172">
        <f t="shared" si="27"/>
        <v>1</v>
      </c>
      <c r="CS40" s="172">
        <f t="shared" si="27"/>
        <v>1</v>
      </c>
      <c r="CT40" s="172">
        <f t="shared" si="27"/>
        <v>1</v>
      </c>
      <c r="CU40" s="172">
        <f t="shared" si="27"/>
        <v>1</v>
      </c>
      <c r="DA40" s="172">
        <v>6</v>
      </c>
      <c r="DB40" s="32" t="str">
        <f t="shared" si="31"/>
        <v xml:space="preserve"> </v>
      </c>
      <c r="DD40" s="172">
        <f t="shared" si="17"/>
        <v>1</v>
      </c>
      <c r="DE40" s="172">
        <v>38</v>
      </c>
      <c r="DL40" s="172">
        <f t="shared" si="12"/>
        <v>0</v>
      </c>
      <c r="DM40" s="172">
        <f t="shared" si="13"/>
        <v>1</v>
      </c>
      <c r="DN40" s="172">
        <f t="shared" si="14"/>
        <v>1</v>
      </c>
      <c r="DO40" s="172">
        <f t="shared" si="32"/>
        <v>1</v>
      </c>
      <c r="DP40" s="172">
        <f t="shared" si="32"/>
        <v>1</v>
      </c>
      <c r="DQ40" s="172">
        <f t="shared" si="32"/>
        <v>1</v>
      </c>
      <c r="DR40" s="172">
        <f t="shared" si="32"/>
        <v>1</v>
      </c>
      <c r="DS40" s="172">
        <f t="shared" si="32"/>
        <v>1</v>
      </c>
      <c r="DT40" s="172">
        <f t="shared" si="32"/>
        <v>1</v>
      </c>
      <c r="DU40" s="172">
        <f t="shared" si="32"/>
        <v>1</v>
      </c>
      <c r="DV40" s="172">
        <f t="shared" si="33"/>
        <v>1</v>
      </c>
      <c r="DW40" s="172">
        <f t="shared" si="33"/>
        <v>1</v>
      </c>
      <c r="DX40" s="172">
        <f t="shared" si="33"/>
        <v>1</v>
      </c>
      <c r="DY40" s="172">
        <f t="shared" si="33"/>
        <v>1</v>
      </c>
      <c r="DZ40" s="172">
        <f t="shared" si="33"/>
        <v>1</v>
      </c>
      <c r="EA40" s="172">
        <f t="shared" si="33"/>
        <v>1</v>
      </c>
      <c r="EB40" s="172">
        <f t="shared" si="33"/>
        <v>1</v>
      </c>
      <c r="EC40" s="172">
        <f t="shared" si="33"/>
        <v>1</v>
      </c>
      <c r="ED40" s="172">
        <f t="shared" si="33"/>
        <v>1</v>
      </c>
      <c r="EE40" s="172">
        <f t="shared" si="33"/>
        <v>1</v>
      </c>
      <c r="EF40" s="172">
        <f t="shared" si="33"/>
        <v>1</v>
      </c>
      <c r="EG40" s="172">
        <f t="shared" si="6"/>
        <v>0</v>
      </c>
    </row>
    <row r="41" spans="20:137" x14ac:dyDescent="0.25">
      <c r="T41" s="5"/>
      <c r="U41" s="13"/>
      <c r="V41" s="5"/>
      <c r="W41" s="5" t="str">
        <f t="shared" si="2"/>
        <v/>
      </c>
      <c r="X41" s="5"/>
      <c r="Y41" s="5"/>
      <c r="Z41" s="5"/>
      <c r="CB41" s="172">
        <f t="shared" si="28"/>
        <v>1</v>
      </c>
      <c r="CC41" s="172">
        <f t="shared" si="28"/>
        <v>1</v>
      </c>
      <c r="CD41" s="172">
        <f t="shared" si="28"/>
        <v>1</v>
      </c>
      <c r="CE41" s="172">
        <f t="shared" si="28"/>
        <v>1</v>
      </c>
      <c r="CF41" s="172">
        <f t="shared" si="28"/>
        <v>1</v>
      </c>
      <c r="CG41" s="172">
        <f t="shared" si="28"/>
        <v>1</v>
      </c>
      <c r="CH41" s="172">
        <f t="shared" si="28"/>
        <v>1</v>
      </c>
      <c r="CI41" s="172">
        <f t="shared" si="28"/>
        <v>1</v>
      </c>
      <c r="CJ41" s="172">
        <f t="shared" si="28"/>
        <v>1</v>
      </c>
      <c r="CK41" s="172">
        <f t="shared" si="28"/>
        <v>1</v>
      </c>
      <c r="CL41" s="172">
        <f t="shared" si="28"/>
        <v>1</v>
      </c>
      <c r="CM41" s="172">
        <f t="shared" si="28"/>
        <v>1</v>
      </c>
      <c r="CN41" s="172">
        <f t="shared" si="28"/>
        <v>1</v>
      </c>
      <c r="CO41" s="172">
        <f t="shared" si="28"/>
        <v>1</v>
      </c>
      <c r="CP41" s="172">
        <f t="shared" si="28"/>
        <v>1</v>
      </c>
      <c r="CQ41" s="172">
        <f t="shared" si="28"/>
        <v>1</v>
      </c>
      <c r="CR41" s="172">
        <f t="shared" si="27"/>
        <v>1</v>
      </c>
      <c r="CS41" s="172">
        <f t="shared" si="27"/>
        <v>1</v>
      </c>
      <c r="CT41" s="172">
        <f t="shared" si="27"/>
        <v>1</v>
      </c>
      <c r="CU41" s="172">
        <f t="shared" si="27"/>
        <v>1</v>
      </c>
      <c r="DA41" s="172">
        <v>7</v>
      </c>
      <c r="DB41" s="32" t="str">
        <f t="shared" si="31"/>
        <v xml:space="preserve"> </v>
      </c>
      <c r="DD41" s="172">
        <f t="shared" si="17"/>
        <v>1</v>
      </c>
      <c r="DE41" s="172">
        <v>39</v>
      </c>
      <c r="DL41" s="172">
        <f t="shared" si="12"/>
        <v>0</v>
      </c>
      <c r="DM41" s="172">
        <f t="shared" si="13"/>
        <v>1</v>
      </c>
      <c r="DN41" s="172">
        <f t="shared" si="14"/>
        <v>1</v>
      </c>
      <c r="DO41" s="172">
        <f t="shared" si="32"/>
        <v>1</v>
      </c>
      <c r="DP41" s="172">
        <f t="shared" si="32"/>
        <v>1</v>
      </c>
      <c r="DQ41" s="172">
        <f t="shared" si="32"/>
        <v>1</v>
      </c>
      <c r="DR41" s="172">
        <f t="shared" si="32"/>
        <v>1</v>
      </c>
      <c r="DS41" s="172">
        <f t="shared" si="32"/>
        <v>1</v>
      </c>
      <c r="DT41" s="172">
        <f t="shared" si="32"/>
        <v>1</v>
      </c>
      <c r="DU41" s="172">
        <f t="shared" si="32"/>
        <v>1</v>
      </c>
      <c r="DV41" s="172">
        <f t="shared" si="33"/>
        <v>1</v>
      </c>
      <c r="DW41" s="172">
        <f t="shared" si="33"/>
        <v>1</v>
      </c>
      <c r="DX41" s="172">
        <f t="shared" si="33"/>
        <v>1</v>
      </c>
      <c r="DY41" s="172">
        <f t="shared" si="33"/>
        <v>1</v>
      </c>
      <c r="DZ41" s="172">
        <f t="shared" si="33"/>
        <v>1</v>
      </c>
      <c r="EA41" s="172">
        <f t="shared" si="33"/>
        <v>1</v>
      </c>
      <c r="EB41" s="172">
        <f t="shared" si="33"/>
        <v>1</v>
      </c>
      <c r="EC41" s="172">
        <f t="shared" si="33"/>
        <v>1</v>
      </c>
      <c r="ED41" s="172">
        <f t="shared" si="33"/>
        <v>1</v>
      </c>
      <c r="EE41" s="172">
        <f t="shared" si="33"/>
        <v>1</v>
      </c>
      <c r="EF41" s="172">
        <f t="shared" si="33"/>
        <v>1</v>
      </c>
      <c r="EG41" s="172">
        <f t="shared" si="6"/>
        <v>0</v>
      </c>
    </row>
    <row r="42" spans="20:137" x14ac:dyDescent="0.25">
      <c r="T42" s="5"/>
      <c r="U42" s="13"/>
      <c r="V42" s="5"/>
      <c r="W42" s="5" t="str">
        <f t="shared" si="2"/>
        <v/>
      </c>
      <c r="X42" s="5"/>
      <c r="Y42" s="5"/>
      <c r="Z42" s="5"/>
      <c r="CB42" s="172">
        <f t="shared" si="28"/>
        <v>1</v>
      </c>
      <c r="CC42" s="172">
        <f t="shared" si="28"/>
        <v>1</v>
      </c>
      <c r="CD42" s="172">
        <f t="shared" si="28"/>
        <v>1</v>
      </c>
      <c r="CE42" s="172">
        <f t="shared" si="28"/>
        <v>1</v>
      </c>
      <c r="CF42" s="172">
        <f t="shared" si="28"/>
        <v>1</v>
      </c>
      <c r="CG42" s="172">
        <f t="shared" si="28"/>
        <v>1</v>
      </c>
      <c r="CH42" s="172">
        <f t="shared" si="28"/>
        <v>1</v>
      </c>
      <c r="CI42" s="172">
        <f t="shared" si="28"/>
        <v>1</v>
      </c>
      <c r="CJ42" s="172">
        <f t="shared" si="28"/>
        <v>1</v>
      </c>
      <c r="CK42" s="172">
        <f t="shared" si="28"/>
        <v>1</v>
      </c>
      <c r="CL42" s="172">
        <f t="shared" si="28"/>
        <v>1</v>
      </c>
      <c r="CM42" s="172">
        <f t="shared" si="28"/>
        <v>1</v>
      </c>
      <c r="CN42" s="172">
        <f t="shared" si="28"/>
        <v>1</v>
      </c>
      <c r="CO42" s="172">
        <f t="shared" si="28"/>
        <v>1</v>
      </c>
      <c r="CP42" s="172">
        <f t="shared" si="28"/>
        <v>1</v>
      </c>
      <c r="CQ42" s="172">
        <f t="shared" si="28"/>
        <v>1</v>
      </c>
      <c r="CR42" s="172">
        <f t="shared" si="27"/>
        <v>1</v>
      </c>
      <c r="CS42" s="172">
        <f t="shared" si="27"/>
        <v>1</v>
      </c>
      <c r="CT42" s="172">
        <f t="shared" si="27"/>
        <v>1</v>
      </c>
      <c r="CU42" s="172">
        <f t="shared" si="27"/>
        <v>1</v>
      </c>
      <c r="DA42" s="172">
        <v>8</v>
      </c>
      <c r="DB42" s="32" t="str">
        <f t="shared" si="31"/>
        <v xml:space="preserve"> </v>
      </c>
      <c r="DD42" s="172">
        <f t="shared" si="17"/>
        <v>1</v>
      </c>
      <c r="DE42" s="172">
        <v>40</v>
      </c>
      <c r="DL42" s="172">
        <f t="shared" si="12"/>
        <v>0</v>
      </c>
      <c r="DM42" s="172">
        <f t="shared" si="13"/>
        <v>1</v>
      </c>
      <c r="DN42" s="172">
        <f t="shared" si="14"/>
        <v>1</v>
      </c>
      <c r="DO42" s="172">
        <f t="shared" si="32"/>
        <v>1</v>
      </c>
      <c r="DP42" s="172">
        <f t="shared" si="32"/>
        <v>1</v>
      </c>
      <c r="DQ42" s="172">
        <f t="shared" si="32"/>
        <v>1</v>
      </c>
      <c r="DR42" s="172">
        <f t="shared" si="32"/>
        <v>1</v>
      </c>
      <c r="DS42" s="172">
        <f t="shared" si="32"/>
        <v>1</v>
      </c>
      <c r="DT42" s="172">
        <f t="shared" si="32"/>
        <v>1</v>
      </c>
      <c r="DU42" s="172">
        <f t="shared" si="32"/>
        <v>1</v>
      </c>
      <c r="DV42" s="172">
        <f t="shared" si="33"/>
        <v>1</v>
      </c>
      <c r="DW42" s="172">
        <f t="shared" si="33"/>
        <v>1</v>
      </c>
      <c r="DX42" s="172">
        <f t="shared" si="33"/>
        <v>1</v>
      </c>
      <c r="DY42" s="172">
        <f t="shared" si="33"/>
        <v>1</v>
      </c>
      <c r="DZ42" s="172">
        <f t="shared" si="33"/>
        <v>1</v>
      </c>
      <c r="EA42" s="172">
        <f t="shared" si="33"/>
        <v>1</v>
      </c>
      <c r="EB42" s="172">
        <f t="shared" si="33"/>
        <v>1</v>
      </c>
      <c r="EC42" s="172">
        <f t="shared" si="33"/>
        <v>1</v>
      </c>
      <c r="ED42" s="172">
        <f t="shared" si="33"/>
        <v>1</v>
      </c>
      <c r="EE42" s="172">
        <f t="shared" si="33"/>
        <v>1</v>
      </c>
      <c r="EF42" s="172">
        <f t="shared" si="33"/>
        <v>1</v>
      </c>
      <c r="EG42" s="172">
        <f t="shared" si="6"/>
        <v>0</v>
      </c>
    </row>
    <row r="43" spans="20:137" x14ac:dyDescent="0.25">
      <c r="T43" s="5"/>
      <c r="U43" s="13"/>
      <c r="V43" s="5"/>
      <c r="W43" s="5" t="str">
        <f t="shared" si="2"/>
        <v/>
      </c>
      <c r="X43" s="5"/>
      <c r="Y43" s="5"/>
      <c r="Z43" s="5"/>
      <c r="CB43" s="172">
        <f t="shared" si="28"/>
        <v>1</v>
      </c>
      <c r="CC43" s="172">
        <f t="shared" si="28"/>
        <v>1</v>
      </c>
      <c r="CD43" s="172">
        <f t="shared" si="28"/>
        <v>1</v>
      </c>
      <c r="CE43" s="172">
        <f t="shared" si="28"/>
        <v>1</v>
      </c>
      <c r="CF43" s="172">
        <f t="shared" si="28"/>
        <v>1</v>
      </c>
      <c r="CG43" s="172">
        <f t="shared" si="28"/>
        <v>1</v>
      </c>
      <c r="CH43" s="172">
        <f t="shared" si="28"/>
        <v>1</v>
      </c>
      <c r="CI43" s="172">
        <f t="shared" si="28"/>
        <v>1</v>
      </c>
      <c r="CJ43" s="172">
        <f t="shared" si="28"/>
        <v>1</v>
      </c>
      <c r="CK43" s="172">
        <f t="shared" si="28"/>
        <v>1</v>
      </c>
      <c r="CL43" s="172">
        <f t="shared" si="28"/>
        <v>1</v>
      </c>
      <c r="CM43" s="172">
        <f t="shared" si="28"/>
        <v>1</v>
      </c>
      <c r="CN43" s="172">
        <f t="shared" si="28"/>
        <v>1</v>
      </c>
      <c r="CO43" s="172">
        <f t="shared" si="28"/>
        <v>1</v>
      </c>
      <c r="CP43" s="172">
        <f t="shared" si="28"/>
        <v>1</v>
      </c>
      <c r="CQ43" s="172">
        <f t="shared" si="28"/>
        <v>1</v>
      </c>
      <c r="CR43" s="172">
        <f t="shared" si="27"/>
        <v>1</v>
      </c>
      <c r="CS43" s="172">
        <f t="shared" si="27"/>
        <v>1</v>
      </c>
      <c r="CT43" s="172">
        <f t="shared" si="27"/>
        <v>1</v>
      </c>
      <c r="CU43" s="172">
        <f t="shared" si="27"/>
        <v>1</v>
      </c>
      <c r="DA43" s="172">
        <v>9</v>
      </c>
      <c r="DB43" s="32" t="str">
        <f t="shared" si="31"/>
        <v xml:space="preserve"> </v>
      </c>
      <c r="DD43" s="172">
        <f t="shared" si="17"/>
        <v>1</v>
      </c>
      <c r="DE43" s="172">
        <v>41</v>
      </c>
      <c r="DL43" s="172">
        <f t="shared" si="12"/>
        <v>0</v>
      </c>
      <c r="DM43" s="172">
        <f t="shared" si="13"/>
        <v>1</v>
      </c>
      <c r="DN43" s="172">
        <f t="shared" si="14"/>
        <v>1</v>
      </c>
      <c r="DO43" s="172">
        <f t="shared" si="32"/>
        <v>1</v>
      </c>
      <c r="DP43" s="172">
        <f t="shared" si="32"/>
        <v>1</v>
      </c>
      <c r="DQ43" s="172">
        <f t="shared" si="32"/>
        <v>1</v>
      </c>
      <c r="DR43" s="172">
        <f t="shared" si="32"/>
        <v>1</v>
      </c>
      <c r="DS43" s="172">
        <f t="shared" si="32"/>
        <v>1</v>
      </c>
      <c r="DT43" s="172">
        <f t="shared" si="32"/>
        <v>1</v>
      </c>
      <c r="DU43" s="172">
        <f t="shared" si="32"/>
        <v>1</v>
      </c>
      <c r="DV43" s="172">
        <f t="shared" si="33"/>
        <v>1</v>
      </c>
      <c r="DW43" s="172">
        <f t="shared" si="33"/>
        <v>1</v>
      </c>
      <c r="DX43" s="172">
        <f t="shared" si="33"/>
        <v>1</v>
      </c>
      <c r="DY43" s="172">
        <f t="shared" si="33"/>
        <v>1</v>
      </c>
      <c r="DZ43" s="172">
        <f t="shared" si="33"/>
        <v>1</v>
      </c>
      <c r="EA43" s="172">
        <f t="shared" si="33"/>
        <v>1</v>
      </c>
      <c r="EB43" s="172">
        <f t="shared" si="33"/>
        <v>1</v>
      </c>
      <c r="EC43" s="172">
        <f t="shared" si="33"/>
        <v>1</v>
      </c>
      <c r="ED43" s="172">
        <f t="shared" si="33"/>
        <v>1</v>
      </c>
      <c r="EE43" s="172">
        <f t="shared" si="33"/>
        <v>1</v>
      </c>
      <c r="EF43" s="172">
        <f t="shared" si="33"/>
        <v>1</v>
      </c>
      <c r="EG43" s="172">
        <f t="shared" si="6"/>
        <v>0</v>
      </c>
    </row>
    <row r="44" spans="20:137" x14ac:dyDescent="0.25">
      <c r="T44" s="5"/>
      <c r="U44" s="13"/>
      <c r="V44" s="5"/>
      <c r="W44" s="5" t="str">
        <f t="shared" si="2"/>
        <v/>
      </c>
      <c r="X44" s="5"/>
      <c r="Y44" s="5"/>
      <c r="Z44" s="5"/>
      <c r="CB44" s="172">
        <f t="shared" si="28"/>
        <v>1</v>
      </c>
      <c r="CC44" s="172">
        <f t="shared" si="28"/>
        <v>1</v>
      </c>
      <c r="CD44" s="172">
        <f t="shared" si="28"/>
        <v>1</v>
      </c>
      <c r="CE44" s="172">
        <f t="shared" si="28"/>
        <v>1</v>
      </c>
      <c r="CF44" s="172">
        <f t="shared" si="28"/>
        <v>1</v>
      </c>
      <c r="CG44" s="172">
        <f t="shared" si="28"/>
        <v>1</v>
      </c>
      <c r="CH44" s="172">
        <f t="shared" si="28"/>
        <v>1</v>
      </c>
      <c r="CI44" s="172">
        <f t="shared" si="28"/>
        <v>1</v>
      </c>
      <c r="CJ44" s="172">
        <f t="shared" si="28"/>
        <v>1</v>
      </c>
      <c r="CK44" s="172">
        <f t="shared" si="28"/>
        <v>1</v>
      </c>
      <c r="CL44" s="172">
        <f t="shared" si="28"/>
        <v>1</v>
      </c>
      <c r="CM44" s="172">
        <f t="shared" si="28"/>
        <v>1</v>
      </c>
      <c r="CN44" s="172">
        <f t="shared" si="28"/>
        <v>1</v>
      </c>
      <c r="CO44" s="172">
        <f t="shared" si="28"/>
        <v>1</v>
      </c>
      <c r="CP44" s="172">
        <f t="shared" si="28"/>
        <v>1</v>
      </c>
      <c r="CQ44" s="172">
        <f t="shared" si="28"/>
        <v>1</v>
      </c>
      <c r="CR44" s="172">
        <f t="shared" si="27"/>
        <v>1</v>
      </c>
      <c r="CS44" s="172">
        <f t="shared" si="27"/>
        <v>1</v>
      </c>
      <c r="CT44" s="172">
        <f t="shared" si="27"/>
        <v>1</v>
      </c>
      <c r="CU44" s="172">
        <f t="shared" si="27"/>
        <v>1</v>
      </c>
      <c r="DA44" s="172">
        <v>10</v>
      </c>
      <c r="DB44" s="32" t="str">
        <f t="shared" si="31"/>
        <v xml:space="preserve"> </v>
      </c>
      <c r="DD44" s="172">
        <f t="shared" si="17"/>
        <v>1</v>
      </c>
      <c r="DE44" s="172">
        <v>42</v>
      </c>
      <c r="DL44" s="172">
        <f t="shared" si="12"/>
        <v>0</v>
      </c>
      <c r="DM44" s="172">
        <f t="shared" si="13"/>
        <v>1</v>
      </c>
      <c r="DN44" s="172">
        <f t="shared" si="14"/>
        <v>1</v>
      </c>
      <c r="DO44" s="172">
        <f t="shared" si="32"/>
        <v>1</v>
      </c>
      <c r="DP44" s="172">
        <f t="shared" si="32"/>
        <v>1</v>
      </c>
      <c r="DQ44" s="172">
        <f t="shared" si="32"/>
        <v>1</v>
      </c>
      <c r="DR44" s="172">
        <f t="shared" si="32"/>
        <v>1</v>
      </c>
      <c r="DS44" s="172">
        <f t="shared" si="32"/>
        <v>1</v>
      </c>
      <c r="DT44" s="172">
        <f t="shared" si="32"/>
        <v>1</v>
      </c>
      <c r="DU44" s="172">
        <f t="shared" si="32"/>
        <v>1</v>
      </c>
      <c r="DV44" s="172">
        <f t="shared" si="33"/>
        <v>1</v>
      </c>
      <c r="DW44" s="172">
        <f t="shared" si="33"/>
        <v>1</v>
      </c>
      <c r="DX44" s="172">
        <f t="shared" si="33"/>
        <v>1</v>
      </c>
      <c r="DY44" s="172">
        <f t="shared" si="33"/>
        <v>1</v>
      </c>
      <c r="DZ44" s="172">
        <f t="shared" si="33"/>
        <v>1</v>
      </c>
      <c r="EA44" s="172">
        <f t="shared" si="33"/>
        <v>1</v>
      </c>
      <c r="EB44" s="172">
        <f t="shared" si="33"/>
        <v>1</v>
      </c>
      <c r="EC44" s="172">
        <f t="shared" si="33"/>
        <v>1</v>
      </c>
      <c r="ED44" s="172">
        <f t="shared" si="33"/>
        <v>1</v>
      </c>
      <c r="EE44" s="172">
        <f t="shared" si="33"/>
        <v>1</v>
      </c>
      <c r="EF44" s="172">
        <f t="shared" si="33"/>
        <v>1</v>
      </c>
      <c r="EG44" s="172">
        <f t="shared" si="6"/>
        <v>0</v>
      </c>
    </row>
    <row r="45" spans="20:137" x14ac:dyDescent="0.25">
      <c r="T45" s="5"/>
      <c r="U45" s="13"/>
      <c r="V45" s="5"/>
      <c r="W45" s="5" t="str">
        <f t="shared" si="2"/>
        <v/>
      </c>
      <c r="X45" s="5"/>
      <c r="Y45" s="5"/>
      <c r="Z45" s="5"/>
      <c r="CB45" s="172">
        <f t="shared" si="28"/>
        <v>1</v>
      </c>
      <c r="CC45" s="172">
        <f t="shared" si="28"/>
        <v>1</v>
      </c>
      <c r="CD45" s="172">
        <f t="shared" si="28"/>
        <v>1</v>
      </c>
      <c r="CE45" s="172">
        <f t="shared" si="28"/>
        <v>1</v>
      </c>
      <c r="CF45" s="172">
        <f t="shared" si="28"/>
        <v>1</v>
      </c>
      <c r="CG45" s="172">
        <f t="shared" si="28"/>
        <v>1</v>
      </c>
      <c r="CH45" s="172">
        <f t="shared" si="28"/>
        <v>1</v>
      </c>
      <c r="CI45" s="172">
        <f t="shared" si="28"/>
        <v>1</v>
      </c>
      <c r="CJ45" s="172">
        <f t="shared" si="28"/>
        <v>1</v>
      </c>
      <c r="CK45" s="172">
        <f t="shared" si="28"/>
        <v>1</v>
      </c>
      <c r="CL45" s="172">
        <f t="shared" si="28"/>
        <v>1</v>
      </c>
      <c r="CM45" s="172">
        <f t="shared" si="28"/>
        <v>1</v>
      </c>
      <c r="CN45" s="172">
        <f t="shared" si="28"/>
        <v>1</v>
      </c>
      <c r="CO45" s="172">
        <f t="shared" si="28"/>
        <v>1</v>
      </c>
      <c r="CP45" s="172">
        <f t="shared" si="28"/>
        <v>1</v>
      </c>
      <c r="CQ45" s="172">
        <f t="shared" si="28"/>
        <v>1</v>
      </c>
      <c r="CR45" s="172">
        <f t="shared" si="27"/>
        <v>1</v>
      </c>
      <c r="CS45" s="172">
        <f t="shared" si="27"/>
        <v>1</v>
      </c>
      <c r="CT45" s="172">
        <f t="shared" si="27"/>
        <v>1</v>
      </c>
      <c r="CU45" s="172">
        <f t="shared" si="27"/>
        <v>1</v>
      </c>
      <c r="DA45" s="172">
        <v>11</v>
      </c>
      <c r="DB45" s="32" t="str">
        <f t="shared" si="31"/>
        <v xml:space="preserve"> </v>
      </c>
      <c r="DD45" s="172">
        <f t="shared" si="17"/>
        <v>1</v>
      </c>
      <c r="DE45" s="172">
        <v>43</v>
      </c>
      <c r="DL45" s="172">
        <f t="shared" si="12"/>
        <v>0</v>
      </c>
      <c r="DM45" s="172">
        <f t="shared" si="13"/>
        <v>1</v>
      </c>
      <c r="DN45" s="172">
        <f t="shared" si="14"/>
        <v>1</v>
      </c>
      <c r="DO45" s="172">
        <f t="shared" si="32"/>
        <v>1</v>
      </c>
      <c r="DP45" s="172">
        <f t="shared" si="32"/>
        <v>1</v>
      </c>
      <c r="DQ45" s="172">
        <f t="shared" si="32"/>
        <v>1</v>
      </c>
      <c r="DR45" s="172">
        <f t="shared" si="32"/>
        <v>1</v>
      </c>
      <c r="DS45" s="172">
        <f t="shared" si="32"/>
        <v>1</v>
      </c>
      <c r="DT45" s="172">
        <f t="shared" si="32"/>
        <v>1</v>
      </c>
      <c r="DU45" s="172">
        <f t="shared" si="32"/>
        <v>1</v>
      </c>
      <c r="DV45" s="172">
        <f t="shared" si="33"/>
        <v>1</v>
      </c>
      <c r="DW45" s="172">
        <f t="shared" si="33"/>
        <v>1</v>
      </c>
      <c r="DX45" s="172">
        <f t="shared" si="33"/>
        <v>1</v>
      </c>
      <c r="DY45" s="172">
        <f t="shared" si="33"/>
        <v>1</v>
      </c>
      <c r="DZ45" s="172">
        <f t="shared" si="33"/>
        <v>1</v>
      </c>
      <c r="EA45" s="172">
        <f t="shared" si="33"/>
        <v>1</v>
      </c>
      <c r="EB45" s="172">
        <f t="shared" si="33"/>
        <v>1</v>
      </c>
      <c r="EC45" s="172">
        <f t="shared" si="33"/>
        <v>1</v>
      </c>
      <c r="ED45" s="172">
        <f t="shared" si="33"/>
        <v>1</v>
      </c>
      <c r="EE45" s="172">
        <f t="shared" si="33"/>
        <v>1</v>
      </c>
      <c r="EF45" s="172">
        <f t="shared" si="33"/>
        <v>1</v>
      </c>
      <c r="EG45" s="172">
        <f t="shared" si="6"/>
        <v>0</v>
      </c>
    </row>
    <row r="46" spans="20:137" x14ac:dyDescent="0.25">
      <c r="T46" s="5"/>
      <c r="U46" s="13"/>
      <c r="V46" s="5"/>
      <c r="W46" s="5" t="str">
        <f t="shared" si="2"/>
        <v/>
      </c>
      <c r="X46" s="5"/>
      <c r="Y46" s="5"/>
      <c r="Z46" s="5"/>
      <c r="CB46" s="172">
        <f t="shared" si="28"/>
        <v>1</v>
      </c>
      <c r="CC46" s="172">
        <f t="shared" si="28"/>
        <v>1</v>
      </c>
      <c r="CD46" s="172">
        <f t="shared" si="28"/>
        <v>1</v>
      </c>
      <c r="CE46" s="172">
        <f t="shared" si="28"/>
        <v>1</v>
      </c>
      <c r="CF46" s="172">
        <f t="shared" si="28"/>
        <v>1</v>
      </c>
      <c r="CG46" s="172">
        <f t="shared" si="28"/>
        <v>1</v>
      </c>
      <c r="CH46" s="172">
        <f t="shared" si="28"/>
        <v>1</v>
      </c>
      <c r="CI46" s="172">
        <f t="shared" si="28"/>
        <v>1</v>
      </c>
      <c r="CJ46" s="172">
        <f t="shared" si="28"/>
        <v>1</v>
      </c>
      <c r="CK46" s="172">
        <f t="shared" si="28"/>
        <v>1</v>
      </c>
      <c r="CL46" s="172">
        <f t="shared" si="28"/>
        <v>1</v>
      </c>
      <c r="CM46" s="172">
        <f t="shared" si="28"/>
        <v>1</v>
      </c>
      <c r="CN46" s="172">
        <f t="shared" si="28"/>
        <v>1</v>
      </c>
      <c r="CO46" s="172">
        <f t="shared" si="28"/>
        <v>1</v>
      </c>
      <c r="CP46" s="172">
        <f t="shared" si="28"/>
        <v>1</v>
      </c>
      <c r="CQ46" s="172">
        <f t="shared" si="28"/>
        <v>1</v>
      </c>
      <c r="CR46" s="172">
        <f t="shared" si="27"/>
        <v>1</v>
      </c>
      <c r="CS46" s="172">
        <f t="shared" si="27"/>
        <v>1</v>
      </c>
      <c r="CT46" s="172">
        <f t="shared" si="27"/>
        <v>1</v>
      </c>
      <c r="CU46" s="172">
        <f t="shared" si="27"/>
        <v>1</v>
      </c>
      <c r="DA46" s="172">
        <v>12</v>
      </c>
      <c r="DB46" s="32" t="str">
        <f t="shared" si="31"/>
        <v xml:space="preserve"> </v>
      </c>
      <c r="DD46" s="172">
        <f t="shared" si="17"/>
        <v>1</v>
      </c>
      <c r="DE46" s="172">
        <v>44</v>
      </c>
      <c r="DL46" s="172">
        <f t="shared" si="12"/>
        <v>0</v>
      </c>
      <c r="DM46" s="172">
        <f t="shared" si="13"/>
        <v>1</v>
      </c>
      <c r="DN46" s="172">
        <f t="shared" si="14"/>
        <v>1</v>
      </c>
      <c r="DO46" s="172">
        <f t="shared" si="32"/>
        <v>1</v>
      </c>
      <c r="DP46" s="172">
        <f t="shared" si="32"/>
        <v>1</v>
      </c>
      <c r="DQ46" s="172">
        <f t="shared" si="32"/>
        <v>1</v>
      </c>
      <c r="DR46" s="172">
        <f t="shared" si="32"/>
        <v>1</v>
      </c>
      <c r="DS46" s="172">
        <f t="shared" si="32"/>
        <v>1</v>
      </c>
      <c r="DT46" s="172">
        <f t="shared" si="32"/>
        <v>1</v>
      </c>
      <c r="DU46" s="172">
        <f t="shared" si="32"/>
        <v>1</v>
      </c>
      <c r="DV46" s="172">
        <f t="shared" si="33"/>
        <v>1</v>
      </c>
      <c r="DW46" s="172">
        <f t="shared" si="33"/>
        <v>1</v>
      </c>
      <c r="DX46" s="172">
        <f t="shared" si="33"/>
        <v>1</v>
      </c>
      <c r="DY46" s="172">
        <f t="shared" si="33"/>
        <v>1</v>
      </c>
      <c r="DZ46" s="172">
        <f t="shared" si="33"/>
        <v>1</v>
      </c>
      <c r="EA46" s="172">
        <f t="shared" si="33"/>
        <v>1</v>
      </c>
      <c r="EB46" s="172">
        <f t="shared" si="33"/>
        <v>1</v>
      </c>
      <c r="EC46" s="172">
        <f t="shared" si="33"/>
        <v>1</v>
      </c>
      <c r="ED46" s="172">
        <f t="shared" si="33"/>
        <v>1</v>
      </c>
      <c r="EE46" s="172">
        <f t="shared" si="33"/>
        <v>1</v>
      </c>
      <c r="EF46" s="172">
        <f t="shared" si="33"/>
        <v>1</v>
      </c>
      <c r="EG46" s="172">
        <f t="shared" si="6"/>
        <v>0</v>
      </c>
    </row>
    <row r="47" spans="20:137" x14ac:dyDescent="0.25">
      <c r="T47" s="5"/>
      <c r="U47" s="13"/>
      <c r="V47" s="5"/>
      <c r="W47" s="5" t="str">
        <f t="shared" si="2"/>
        <v/>
      </c>
      <c r="X47" s="5"/>
      <c r="Y47" s="5"/>
      <c r="Z47" s="5"/>
      <c r="CB47" s="172">
        <f t="shared" si="28"/>
        <v>1</v>
      </c>
      <c r="CC47" s="172">
        <f t="shared" si="28"/>
        <v>1</v>
      </c>
      <c r="CD47" s="172">
        <f t="shared" si="28"/>
        <v>1</v>
      </c>
      <c r="CE47" s="172">
        <f t="shared" si="28"/>
        <v>1</v>
      </c>
      <c r="CF47" s="172">
        <f t="shared" si="28"/>
        <v>1</v>
      </c>
      <c r="CG47" s="172">
        <f t="shared" si="28"/>
        <v>1</v>
      </c>
      <c r="CH47" s="172">
        <f t="shared" si="28"/>
        <v>1</v>
      </c>
      <c r="CI47" s="172">
        <f t="shared" si="28"/>
        <v>1</v>
      </c>
      <c r="CJ47" s="172">
        <f t="shared" si="28"/>
        <v>1</v>
      </c>
      <c r="CK47" s="172">
        <f t="shared" si="28"/>
        <v>1</v>
      </c>
      <c r="CL47" s="172">
        <f t="shared" si="28"/>
        <v>1</v>
      </c>
      <c r="CM47" s="172">
        <f t="shared" si="28"/>
        <v>1</v>
      </c>
      <c r="CN47" s="172">
        <f t="shared" si="28"/>
        <v>1</v>
      </c>
      <c r="CO47" s="172">
        <f t="shared" si="28"/>
        <v>1</v>
      </c>
      <c r="CP47" s="172">
        <f t="shared" si="28"/>
        <v>1</v>
      </c>
      <c r="CQ47" s="172">
        <f t="shared" si="28"/>
        <v>1</v>
      </c>
      <c r="CR47" s="172">
        <f t="shared" si="27"/>
        <v>1</v>
      </c>
      <c r="CS47" s="172">
        <f t="shared" si="27"/>
        <v>1</v>
      </c>
      <c r="CT47" s="172">
        <f t="shared" si="27"/>
        <v>1</v>
      </c>
      <c r="CU47" s="172">
        <f t="shared" si="27"/>
        <v>1</v>
      </c>
      <c r="DB47" s="196" t="str">
        <f>IF(DB34="","","----")</f>
        <v/>
      </c>
      <c r="DD47" s="172">
        <f t="shared" si="17"/>
        <v>1</v>
      </c>
      <c r="DE47" s="172">
        <v>45</v>
      </c>
      <c r="DL47" s="172">
        <f t="shared" si="12"/>
        <v>0</v>
      </c>
      <c r="DM47" s="172">
        <f t="shared" si="13"/>
        <v>1</v>
      </c>
      <c r="DN47" s="172">
        <f t="shared" si="14"/>
        <v>1</v>
      </c>
      <c r="DO47" s="172">
        <f t="shared" si="32"/>
        <v>1</v>
      </c>
      <c r="DP47" s="172">
        <f t="shared" si="32"/>
        <v>1</v>
      </c>
      <c r="DQ47" s="172">
        <f t="shared" si="32"/>
        <v>1</v>
      </c>
      <c r="DR47" s="172">
        <f t="shared" si="32"/>
        <v>1</v>
      </c>
      <c r="DS47" s="172">
        <f t="shared" si="32"/>
        <v>1</v>
      </c>
      <c r="DT47" s="172">
        <f t="shared" si="32"/>
        <v>1</v>
      </c>
      <c r="DU47" s="172">
        <f t="shared" si="32"/>
        <v>1</v>
      </c>
      <c r="DV47" s="172">
        <f t="shared" si="33"/>
        <v>1</v>
      </c>
      <c r="DW47" s="172">
        <f t="shared" si="33"/>
        <v>1</v>
      </c>
      <c r="DX47" s="172">
        <f t="shared" si="33"/>
        <v>1</v>
      </c>
      <c r="DY47" s="172">
        <f t="shared" si="33"/>
        <v>1</v>
      </c>
      <c r="DZ47" s="172">
        <f t="shared" si="33"/>
        <v>1</v>
      </c>
      <c r="EA47" s="172">
        <f t="shared" si="33"/>
        <v>1</v>
      </c>
      <c r="EB47" s="172">
        <f t="shared" si="33"/>
        <v>1</v>
      </c>
      <c r="EC47" s="172">
        <f t="shared" si="33"/>
        <v>1</v>
      </c>
      <c r="ED47" s="172">
        <f t="shared" si="33"/>
        <v>1</v>
      </c>
      <c r="EE47" s="172">
        <f t="shared" si="33"/>
        <v>1</v>
      </c>
      <c r="EF47" s="172">
        <f t="shared" si="33"/>
        <v>1</v>
      </c>
      <c r="EG47" s="172">
        <f t="shared" si="6"/>
        <v>0</v>
      </c>
    </row>
    <row r="48" spans="20:137" x14ac:dyDescent="0.25">
      <c r="T48" s="5"/>
      <c r="U48" s="13"/>
      <c r="V48" s="5"/>
      <c r="W48" s="5" t="str">
        <f t="shared" si="2"/>
        <v/>
      </c>
      <c r="X48" s="5"/>
      <c r="Y48" s="5"/>
      <c r="Z48" s="5"/>
      <c r="CB48" s="172">
        <f t="shared" si="28"/>
        <v>1</v>
      </c>
      <c r="CC48" s="172">
        <f t="shared" si="28"/>
        <v>1</v>
      </c>
      <c r="CD48" s="172">
        <f t="shared" si="28"/>
        <v>1</v>
      </c>
      <c r="CE48" s="172">
        <f t="shared" si="28"/>
        <v>1</v>
      </c>
      <c r="CF48" s="172">
        <f t="shared" si="28"/>
        <v>1</v>
      </c>
      <c r="CG48" s="172">
        <f t="shared" si="28"/>
        <v>1</v>
      </c>
      <c r="CH48" s="172">
        <f t="shared" si="28"/>
        <v>1</v>
      </c>
      <c r="CI48" s="172">
        <f t="shared" si="28"/>
        <v>1</v>
      </c>
      <c r="CJ48" s="172">
        <f t="shared" si="28"/>
        <v>1</v>
      </c>
      <c r="CK48" s="172">
        <f t="shared" si="28"/>
        <v>1</v>
      </c>
      <c r="CL48" s="172">
        <f t="shared" si="28"/>
        <v>1</v>
      </c>
      <c r="CM48" s="172">
        <f t="shared" si="28"/>
        <v>1</v>
      </c>
      <c r="CN48" s="172">
        <f t="shared" si="28"/>
        <v>1</v>
      </c>
      <c r="CO48" s="172">
        <f t="shared" si="28"/>
        <v>1</v>
      </c>
      <c r="CP48" s="172">
        <f t="shared" si="28"/>
        <v>1</v>
      </c>
      <c r="CQ48" s="172">
        <f t="shared" ref="CQ48:CU63" si="34">IF(BF47="",CQ47,CQ47+1)</f>
        <v>1</v>
      </c>
      <c r="CR48" s="172">
        <f t="shared" si="34"/>
        <v>1</v>
      </c>
      <c r="CS48" s="172">
        <f t="shared" si="34"/>
        <v>1</v>
      </c>
      <c r="CT48" s="172">
        <f t="shared" si="34"/>
        <v>1</v>
      </c>
      <c r="CU48" s="172">
        <f t="shared" si="34"/>
        <v>1</v>
      </c>
      <c r="DA48" s="172"/>
      <c r="DB48" s="32" t="str">
        <f>IF(DB49="","",CONCATENATE("Warband ",CZ49," ",DG48))</f>
        <v/>
      </c>
      <c r="DD48" s="172">
        <f t="shared" si="17"/>
        <v>1</v>
      </c>
      <c r="DE48" s="172">
        <v>46</v>
      </c>
      <c r="DG48" s="49" t="str">
        <f>CONCATENATE("   ",DH48,"/",DI48,IF(DH48&gt;DI48," !",""))</f>
        <v xml:space="preserve">   0/12</v>
      </c>
      <c r="DH48" s="172">
        <f t="shared" ref="DH48" si="35">INDEX($CB$1:$CU$1,CZ49)+DJ48</f>
        <v>0</v>
      </c>
      <c r="DI48" s="172">
        <f t="shared" ref="DI48" si="36">IF(DB49=$CW$6,0,12)</f>
        <v>12</v>
      </c>
      <c r="DL48" s="172">
        <f t="shared" si="12"/>
        <v>0</v>
      </c>
      <c r="DM48" s="172">
        <f t="shared" si="13"/>
        <v>1</v>
      </c>
      <c r="DN48" s="172">
        <f t="shared" si="14"/>
        <v>1</v>
      </c>
      <c r="DO48" s="172">
        <f t="shared" si="32"/>
        <v>1</v>
      </c>
      <c r="DP48" s="172">
        <f t="shared" si="32"/>
        <v>1</v>
      </c>
      <c r="DQ48" s="172">
        <f t="shared" si="32"/>
        <v>1</v>
      </c>
      <c r="DR48" s="172">
        <f t="shared" si="32"/>
        <v>1</v>
      </c>
      <c r="DS48" s="172">
        <f t="shared" si="32"/>
        <v>1</v>
      </c>
      <c r="DT48" s="172">
        <f t="shared" si="32"/>
        <v>1</v>
      </c>
      <c r="DU48" s="172">
        <f t="shared" si="32"/>
        <v>1</v>
      </c>
      <c r="DV48" s="172">
        <f t="shared" si="33"/>
        <v>1</v>
      </c>
      <c r="DW48" s="172">
        <f t="shared" si="33"/>
        <v>1</v>
      </c>
      <c r="DX48" s="172">
        <f t="shared" si="33"/>
        <v>1</v>
      </c>
      <c r="DY48" s="172">
        <f t="shared" si="33"/>
        <v>1</v>
      </c>
      <c r="DZ48" s="172">
        <f t="shared" si="33"/>
        <v>1</v>
      </c>
      <c r="EA48" s="172">
        <f t="shared" si="33"/>
        <v>1</v>
      </c>
      <c r="EB48" s="172">
        <f t="shared" si="33"/>
        <v>1</v>
      </c>
      <c r="EC48" s="172">
        <f t="shared" si="33"/>
        <v>1</v>
      </c>
      <c r="ED48" s="172">
        <f t="shared" si="33"/>
        <v>1</v>
      </c>
      <c r="EE48" s="172">
        <f t="shared" si="33"/>
        <v>1</v>
      </c>
      <c r="EF48" s="172">
        <f t="shared" si="33"/>
        <v>1</v>
      </c>
      <c r="EG48" s="172">
        <f t="shared" si="6"/>
        <v>0</v>
      </c>
    </row>
    <row r="49" spans="20:137" x14ac:dyDescent="0.25">
      <c r="T49" s="5"/>
      <c r="U49" s="13"/>
      <c r="V49" s="5"/>
      <c r="W49" s="5" t="str">
        <f t="shared" si="2"/>
        <v/>
      </c>
      <c r="X49" s="5"/>
      <c r="Y49" s="5"/>
      <c r="Z49" s="5"/>
      <c r="CB49" s="172">
        <f t="shared" ref="CB49:CQ64" si="37">IF(AQ48="",CB48,CB48+1)</f>
        <v>1</v>
      </c>
      <c r="CC49" s="172">
        <f t="shared" si="37"/>
        <v>1</v>
      </c>
      <c r="CD49" s="172">
        <f t="shared" si="37"/>
        <v>1</v>
      </c>
      <c r="CE49" s="172">
        <f t="shared" si="37"/>
        <v>1</v>
      </c>
      <c r="CF49" s="172">
        <f t="shared" si="37"/>
        <v>1</v>
      </c>
      <c r="CG49" s="172">
        <f t="shared" si="37"/>
        <v>1</v>
      </c>
      <c r="CH49" s="172">
        <f t="shared" si="37"/>
        <v>1</v>
      </c>
      <c r="CI49" s="172">
        <f t="shared" si="37"/>
        <v>1</v>
      </c>
      <c r="CJ49" s="172">
        <f t="shared" si="37"/>
        <v>1</v>
      </c>
      <c r="CK49" s="172">
        <f t="shared" si="37"/>
        <v>1</v>
      </c>
      <c r="CL49" s="172">
        <f t="shared" si="37"/>
        <v>1</v>
      </c>
      <c r="CM49" s="172">
        <f t="shared" si="37"/>
        <v>1</v>
      </c>
      <c r="CN49" s="172">
        <f t="shared" si="37"/>
        <v>1</v>
      </c>
      <c r="CO49" s="172">
        <f t="shared" si="37"/>
        <v>1</v>
      </c>
      <c r="CP49" s="172">
        <f t="shared" si="37"/>
        <v>1</v>
      </c>
      <c r="CQ49" s="172">
        <f t="shared" si="34"/>
        <v>1</v>
      </c>
      <c r="CR49" s="172">
        <f t="shared" si="34"/>
        <v>1</v>
      </c>
      <c r="CS49" s="172">
        <f t="shared" si="34"/>
        <v>1</v>
      </c>
      <c r="CT49" s="172">
        <f t="shared" si="34"/>
        <v>1</v>
      </c>
      <c r="CU49" s="172">
        <f t="shared" si="34"/>
        <v>1</v>
      </c>
      <c r="CZ49" s="172">
        <v>4</v>
      </c>
      <c r="DA49" s="172" t="s">
        <v>278</v>
      </c>
      <c r="DB49" s="32" t="str">
        <f>T(LOOKUP(CZ49,$DM$1:$EF$1,$DM$2:$EF$2))</f>
        <v/>
      </c>
      <c r="DD49" s="172">
        <f t="shared" si="17"/>
        <v>1</v>
      </c>
      <c r="DE49" s="172">
        <v>47</v>
      </c>
      <c r="DL49" s="172">
        <f t="shared" si="12"/>
        <v>0</v>
      </c>
      <c r="DM49" s="172">
        <f t="shared" si="13"/>
        <v>1</v>
      </c>
      <c r="DN49" s="172">
        <f t="shared" si="14"/>
        <v>1</v>
      </c>
      <c r="DO49" s="172">
        <f t="shared" si="32"/>
        <v>1</v>
      </c>
      <c r="DP49" s="172">
        <f t="shared" si="32"/>
        <v>1</v>
      </c>
      <c r="DQ49" s="172">
        <f t="shared" si="32"/>
        <v>1</v>
      </c>
      <c r="DR49" s="172">
        <f t="shared" si="32"/>
        <v>1</v>
      </c>
      <c r="DS49" s="172">
        <f t="shared" si="32"/>
        <v>1</v>
      </c>
      <c r="DT49" s="172">
        <f t="shared" si="32"/>
        <v>1</v>
      </c>
      <c r="DU49" s="172">
        <f t="shared" si="32"/>
        <v>1</v>
      </c>
      <c r="DV49" s="172">
        <f t="shared" si="33"/>
        <v>1</v>
      </c>
      <c r="DW49" s="172">
        <f t="shared" si="33"/>
        <v>1</v>
      </c>
      <c r="DX49" s="172">
        <f t="shared" si="33"/>
        <v>1</v>
      </c>
      <c r="DY49" s="172">
        <f t="shared" si="33"/>
        <v>1</v>
      </c>
      <c r="DZ49" s="172">
        <f t="shared" si="33"/>
        <v>1</v>
      </c>
      <c r="EA49" s="172">
        <f t="shared" si="33"/>
        <v>1</v>
      </c>
      <c r="EB49" s="172">
        <f t="shared" si="33"/>
        <v>1</v>
      </c>
      <c r="EC49" s="172">
        <f t="shared" si="33"/>
        <v>1</v>
      </c>
      <c r="ED49" s="172">
        <f t="shared" si="33"/>
        <v>1</v>
      </c>
      <c r="EE49" s="172">
        <f t="shared" si="33"/>
        <v>1</v>
      </c>
      <c r="EF49" s="172">
        <f t="shared" si="33"/>
        <v>1</v>
      </c>
      <c r="EG49" s="172">
        <f t="shared" si="6"/>
        <v>0</v>
      </c>
    </row>
    <row r="50" spans="20:137" x14ac:dyDescent="0.25">
      <c r="T50" s="5"/>
      <c r="U50" s="13"/>
      <c r="V50" s="5"/>
      <c r="W50" s="5" t="str">
        <f t="shared" si="2"/>
        <v/>
      </c>
      <c r="X50" s="5"/>
      <c r="Y50" s="5"/>
      <c r="Z50" s="5"/>
      <c r="CB50" s="172">
        <f t="shared" si="37"/>
        <v>1</v>
      </c>
      <c r="CC50" s="172">
        <f t="shared" si="37"/>
        <v>1</v>
      </c>
      <c r="CD50" s="172">
        <f t="shared" si="37"/>
        <v>1</v>
      </c>
      <c r="CE50" s="172">
        <f t="shared" si="37"/>
        <v>1</v>
      </c>
      <c r="CF50" s="172">
        <f t="shared" si="37"/>
        <v>1</v>
      </c>
      <c r="CG50" s="172">
        <f t="shared" si="37"/>
        <v>1</v>
      </c>
      <c r="CH50" s="172">
        <f t="shared" si="37"/>
        <v>1</v>
      </c>
      <c r="CI50" s="172">
        <f t="shared" si="37"/>
        <v>1</v>
      </c>
      <c r="CJ50" s="172">
        <f t="shared" si="37"/>
        <v>1</v>
      </c>
      <c r="CK50" s="172">
        <f t="shared" si="37"/>
        <v>1</v>
      </c>
      <c r="CL50" s="172">
        <f t="shared" si="37"/>
        <v>1</v>
      </c>
      <c r="CM50" s="172">
        <f t="shared" si="37"/>
        <v>1</v>
      </c>
      <c r="CN50" s="172">
        <f t="shared" si="37"/>
        <v>1</v>
      </c>
      <c r="CO50" s="172">
        <f t="shared" si="37"/>
        <v>1</v>
      </c>
      <c r="CP50" s="172">
        <f t="shared" si="37"/>
        <v>1</v>
      </c>
      <c r="CQ50" s="172">
        <f t="shared" si="34"/>
        <v>1</v>
      </c>
      <c r="CR50" s="172">
        <f t="shared" si="34"/>
        <v>1</v>
      </c>
      <c r="CS50" s="172">
        <f t="shared" si="34"/>
        <v>1</v>
      </c>
      <c r="CT50" s="172">
        <f t="shared" si="34"/>
        <v>1</v>
      </c>
      <c r="CU50" s="172">
        <f t="shared" si="34"/>
        <v>1</v>
      </c>
      <c r="DA50" s="172">
        <v>1</v>
      </c>
      <c r="DB50" s="32" t="str">
        <f t="shared" ref="DB50:DB61" si="38">T(CONCATENATE(LOOKUP(DA50,CE$3:CE$80,AT$3:AT$80)," ",LOOKUP(DA50,CE$3:CE$80,$CA$3:$CA$80)))</f>
        <v xml:space="preserve"> </v>
      </c>
      <c r="DD50" s="172">
        <f t="shared" si="17"/>
        <v>1</v>
      </c>
      <c r="DE50" s="172">
        <v>48</v>
      </c>
      <c r="DL50" s="172">
        <f t="shared" si="12"/>
        <v>0</v>
      </c>
      <c r="DM50" s="172">
        <f t="shared" si="13"/>
        <v>1</v>
      </c>
      <c r="DN50" s="172">
        <f t="shared" si="14"/>
        <v>1</v>
      </c>
      <c r="DO50" s="172">
        <f t="shared" si="32"/>
        <v>1</v>
      </c>
      <c r="DP50" s="172">
        <f t="shared" si="32"/>
        <v>1</v>
      </c>
      <c r="DQ50" s="172">
        <f t="shared" si="32"/>
        <v>1</v>
      </c>
      <c r="DR50" s="172">
        <f t="shared" si="32"/>
        <v>1</v>
      </c>
      <c r="DS50" s="172">
        <f t="shared" si="32"/>
        <v>1</v>
      </c>
      <c r="DT50" s="172">
        <f t="shared" si="32"/>
        <v>1</v>
      </c>
      <c r="DU50" s="172">
        <f t="shared" si="32"/>
        <v>1</v>
      </c>
      <c r="DV50" s="172">
        <f t="shared" si="33"/>
        <v>1</v>
      </c>
      <c r="DW50" s="172">
        <f t="shared" si="33"/>
        <v>1</v>
      </c>
      <c r="DX50" s="172">
        <f t="shared" si="33"/>
        <v>1</v>
      </c>
      <c r="DY50" s="172">
        <f t="shared" si="33"/>
        <v>1</v>
      </c>
      <c r="DZ50" s="172">
        <f t="shared" si="33"/>
        <v>1</v>
      </c>
      <c r="EA50" s="172">
        <f t="shared" si="33"/>
        <v>1</v>
      </c>
      <c r="EB50" s="172">
        <f t="shared" si="33"/>
        <v>1</v>
      </c>
      <c r="EC50" s="172">
        <f t="shared" si="33"/>
        <v>1</v>
      </c>
      <c r="ED50" s="172">
        <f t="shared" si="33"/>
        <v>1</v>
      </c>
      <c r="EE50" s="172">
        <f t="shared" si="33"/>
        <v>1</v>
      </c>
      <c r="EF50" s="172">
        <f t="shared" si="33"/>
        <v>1</v>
      </c>
      <c r="EG50" s="172">
        <f t="shared" si="6"/>
        <v>0</v>
      </c>
    </row>
    <row r="51" spans="20:137" x14ac:dyDescent="0.25">
      <c r="T51" s="5"/>
      <c r="U51" s="13"/>
      <c r="V51" s="5"/>
      <c r="W51" s="5" t="str">
        <f t="shared" si="2"/>
        <v/>
      </c>
      <c r="X51" s="5"/>
      <c r="Y51" s="5"/>
      <c r="Z51" s="5"/>
      <c r="CB51" s="172">
        <f t="shared" si="37"/>
        <v>1</v>
      </c>
      <c r="CC51" s="172">
        <f t="shared" si="37"/>
        <v>1</v>
      </c>
      <c r="CD51" s="172">
        <f t="shared" si="37"/>
        <v>1</v>
      </c>
      <c r="CE51" s="172">
        <f t="shared" si="37"/>
        <v>1</v>
      </c>
      <c r="CF51" s="172">
        <f t="shared" si="37"/>
        <v>1</v>
      </c>
      <c r="CG51" s="172">
        <f t="shared" si="37"/>
        <v>1</v>
      </c>
      <c r="CH51" s="172">
        <f t="shared" si="37"/>
        <v>1</v>
      </c>
      <c r="CI51" s="172">
        <f t="shared" si="37"/>
        <v>1</v>
      </c>
      <c r="CJ51" s="172">
        <f t="shared" si="37"/>
        <v>1</v>
      </c>
      <c r="CK51" s="172">
        <f t="shared" si="37"/>
        <v>1</v>
      </c>
      <c r="CL51" s="172">
        <f t="shared" si="37"/>
        <v>1</v>
      </c>
      <c r="CM51" s="172">
        <f t="shared" si="37"/>
        <v>1</v>
      </c>
      <c r="CN51" s="172">
        <f t="shared" si="37"/>
        <v>1</v>
      </c>
      <c r="CO51" s="172">
        <f t="shared" si="37"/>
        <v>1</v>
      </c>
      <c r="CP51" s="172">
        <f t="shared" si="37"/>
        <v>1</v>
      </c>
      <c r="CQ51" s="172">
        <f t="shared" si="34"/>
        <v>1</v>
      </c>
      <c r="CR51" s="172">
        <f t="shared" si="34"/>
        <v>1</v>
      </c>
      <c r="CS51" s="172">
        <f t="shared" si="34"/>
        <v>1</v>
      </c>
      <c r="CT51" s="172">
        <f t="shared" si="34"/>
        <v>1</v>
      </c>
      <c r="CU51" s="172">
        <f t="shared" si="34"/>
        <v>1</v>
      </c>
      <c r="DA51" s="172">
        <v>2</v>
      </c>
      <c r="DB51" s="32" t="str">
        <f t="shared" si="38"/>
        <v xml:space="preserve"> </v>
      </c>
      <c r="DD51" s="172">
        <f t="shared" si="17"/>
        <v>1</v>
      </c>
      <c r="DE51" s="172">
        <v>49</v>
      </c>
      <c r="DL51" s="172">
        <f t="shared" si="12"/>
        <v>0</v>
      </c>
      <c r="DM51" s="172">
        <f t="shared" si="13"/>
        <v>1</v>
      </c>
      <c r="DN51" s="172">
        <f t="shared" si="14"/>
        <v>1</v>
      </c>
      <c r="DO51" s="172">
        <f t="shared" si="32"/>
        <v>1</v>
      </c>
      <c r="DP51" s="172">
        <f t="shared" si="32"/>
        <v>1</v>
      </c>
      <c r="DQ51" s="172">
        <f t="shared" si="32"/>
        <v>1</v>
      </c>
      <c r="DR51" s="172">
        <f t="shared" si="32"/>
        <v>1</v>
      </c>
      <c r="DS51" s="172">
        <f t="shared" si="32"/>
        <v>1</v>
      </c>
      <c r="DT51" s="172">
        <f t="shared" si="32"/>
        <v>1</v>
      </c>
      <c r="DU51" s="172">
        <f t="shared" si="32"/>
        <v>1</v>
      </c>
      <c r="DV51" s="172">
        <f t="shared" si="33"/>
        <v>1</v>
      </c>
      <c r="DW51" s="172">
        <f t="shared" si="33"/>
        <v>1</v>
      </c>
      <c r="DX51" s="172">
        <f t="shared" si="33"/>
        <v>1</v>
      </c>
      <c r="DY51" s="172">
        <f t="shared" si="33"/>
        <v>1</v>
      </c>
      <c r="DZ51" s="172">
        <f t="shared" si="33"/>
        <v>1</v>
      </c>
      <c r="EA51" s="172">
        <f t="shared" si="33"/>
        <v>1</v>
      </c>
      <c r="EB51" s="172">
        <f t="shared" si="33"/>
        <v>1</v>
      </c>
      <c r="EC51" s="172">
        <f t="shared" si="33"/>
        <v>1</v>
      </c>
      <c r="ED51" s="172">
        <f t="shared" si="33"/>
        <v>1</v>
      </c>
      <c r="EE51" s="172">
        <f t="shared" si="33"/>
        <v>1</v>
      </c>
      <c r="EF51" s="172">
        <f t="shared" si="33"/>
        <v>1</v>
      </c>
      <c r="EG51" s="172">
        <f t="shared" si="6"/>
        <v>0</v>
      </c>
    </row>
    <row r="52" spans="20:137" x14ac:dyDescent="0.25">
      <c r="T52" s="5"/>
      <c r="U52" s="13"/>
      <c r="V52" s="5"/>
      <c r="W52" s="5" t="str">
        <f t="shared" si="2"/>
        <v/>
      </c>
      <c r="X52" s="5"/>
      <c r="Y52" s="5"/>
      <c r="Z52" s="5"/>
      <c r="CB52" s="172">
        <f t="shared" si="37"/>
        <v>1</v>
      </c>
      <c r="CC52" s="172">
        <f t="shared" si="37"/>
        <v>1</v>
      </c>
      <c r="CD52" s="172">
        <f t="shared" si="37"/>
        <v>1</v>
      </c>
      <c r="CE52" s="172">
        <f t="shared" si="37"/>
        <v>1</v>
      </c>
      <c r="CF52" s="172">
        <f t="shared" si="37"/>
        <v>1</v>
      </c>
      <c r="CG52" s="172">
        <f t="shared" si="37"/>
        <v>1</v>
      </c>
      <c r="CH52" s="172">
        <f t="shared" si="37"/>
        <v>1</v>
      </c>
      <c r="CI52" s="172">
        <f t="shared" si="37"/>
        <v>1</v>
      </c>
      <c r="CJ52" s="172">
        <f t="shared" si="37"/>
        <v>1</v>
      </c>
      <c r="CK52" s="172">
        <f t="shared" si="37"/>
        <v>1</v>
      </c>
      <c r="CL52" s="172">
        <f t="shared" si="37"/>
        <v>1</v>
      </c>
      <c r="CM52" s="172">
        <f t="shared" si="37"/>
        <v>1</v>
      </c>
      <c r="CN52" s="172">
        <f t="shared" si="37"/>
        <v>1</v>
      </c>
      <c r="CO52" s="172">
        <f t="shared" si="37"/>
        <v>1</v>
      </c>
      <c r="CP52" s="172">
        <f t="shared" si="37"/>
        <v>1</v>
      </c>
      <c r="CQ52" s="172">
        <f t="shared" si="34"/>
        <v>1</v>
      </c>
      <c r="CR52" s="172">
        <f t="shared" si="34"/>
        <v>1</v>
      </c>
      <c r="CS52" s="172">
        <f t="shared" si="34"/>
        <v>1</v>
      </c>
      <c r="CT52" s="172">
        <f t="shared" si="34"/>
        <v>1</v>
      </c>
      <c r="CU52" s="172">
        <f t="shared" si="34"/>
        <v>1</v>
      </c>
      <c r="DA52" s="172">
        <v>3</v>
      </c>
      <c r="DB52" s="32" t="str">
        <f t="shared" si="38"/>
        <v xml:space="preserve"> </v>
      </c>
      <c r="DD52" s="172">
        <f t="shared" si="17"/>
        <v>1</v>
      </c>
      <c r="DE52" s="172">
        <v>50</v>
      </c>
      <c r="DL52" s="172">
        <f t="shared" si="12"/>
        <v>0</v>
      </c>
      <c r="DM52" s="172">
        <f t="shared" si="13"/>
        <v>1</v>
      </c>
      <c r="DN52" s="172">
        <f t="shared" si="14"/>
        <v>1</v>
      </c>
      <c r="DO52" s="172">
        <f t="shared" ref="DO52:DU67" si="39">IF(OR($CX51=0,ISERROR(SEARCH(DO$1,SUBSTITUTE($CX51,DY$1,"")))),DO51,DO51+1)</f>
        <v>1</v>
      </c>
      <c r="DP52" s="172">
        <f t="shared" si="39"/>
        <v>1</v>
      </c>
      <c r="DQ52" s="172">
        <f t="shared" si="39"/>
        <v>1</v>
      </c>
      <c r="DR52" s="172">
        <f t="shared" si="39"/>
        <v>1</v>
      </c>
      <c r="DS52" s="172">
        <f t="shared" si="39"/>
        <v>1</v>
      </c>
      <c r="DT52" s="172">
        <f t="shared" si="39"/>
        <v>1</v>
      </c>
      <c r="DU52" s="172">
        <f t="shared" si="39"/>
        <v>1</v>
      </c>
      <c r="DV52" s="172">
        <f t="shared" si="33"/>
        <v>1</v>
      </c>
      <c r="DW52" s="172">
        <f t="shared" si="33"/>
        <v>1</v>
      </c>
      <c r="DX52" s="172">
        <f t="shared" si="33"/>
        <v>1</v>
      </c>
      <c r="DY52" s="172">
        <f t="shared" si="33"/>
        <v>1</v>
      </c>
      <c r="DZ52" s="172">
        <f t="shared" si="33"/>
        <v>1</v>
      </c>
      <c r="EA52" s="172">
        <f t="shared" si="33"/>
        <v>1</v>
      </c>
      <c r="EB52" s="172">
        <f t="shared" si="33"/>
        <v>1</v>
      </c>
      <c r="EC52" s="172">
        <f t="shared" si="33"/>
        <v>1</v>
      </c>
      <c r="ED52" s="172">
        <f t="shared" si="33"/>
        <v>1</v>
      </c>
      <c r="EE52" s="172">
        <f t="shared" si="33"/>
        <v>1</v>
      </c>
      <c r="EF52" s="172">
        <f t="shared" si="33"/>
        <v>1</v>
      </c>
      <c r="EG52" s="172">
        <f t="shared" si="6"/>
        <v>0</v>
      </c>
    </row>
    <row r="53" spans="20:137" x14ac:dyDescent="0.25">
      <c r="T53" s="5"/>
      <c r="U53" s="13"/>
      <c r="V53" s="5"/>
      <c r="W53" s="5" t="str">
        <f t="shared" si="2"/>
        <v/>
      </c>
      <c r="X53" s="5"/>
      <c r="Y53" s="5"/>
      <c r="Z53" s="5"/>
      <c r="CB53" s="172">
        <f t="shared" si="37"/>
        <v>1</v>
      </c>
      <c r="CC53" s="172">
        <f t="shared" si="37"/>
        <v>1</v>
      </c>
      <c r="CD53" s="172">
        <f t="shared" si="37"/>
        <v>1</v>
      </c>
      <c r="CE53" s="172">
        <f t="shared" si="37"/>
        <v>1</v>
      </c>
      <c r="CF53" s="172">
        <f t="shared" si="37"/>
        <v>1</v>
      </c>
      <c r="CG53" s="172">
        <f t="shared" si="37"/>
        <v>1</v>
      </c>
      <c r="CH53" s="172">
        <f t="shared" si="37"/>
        <v>1</v>
      </c>
      <c r="CI53" s="172">
        <f t="shared" si="37"/>
        <v>1</v>
      </c>
      <c r="CJ53" s="172">
        <f t="shared" si="37"/>
        <v>1</v>
      </c>
      <c r="CK53" s="172">
        <f t="shared" si="37"/>
        <v>1</v>
      </c>
      <c r="CL53" s="172">
        <f t="shared" si="37"/>
        <v>1</v>
      </c>
      <c r="CM53" s="172">
        <f t="shared" si="37"/>
        <v>1</v>
      </c>
      <c r="CN53" s="172">
        <f t="shared" si="37"/>
        <v>1</v>
      </c>
      <c r="CO53" s="172">
        <f t="shared" si="37"/>
        <v>1</v>
      </c>
      <c r="CP53" s="172">
        <f t="shared" si="37"/>
        <v>1</v>
      </c>
      <c r="CQ53" s="172">
        <f t="shared" si="34"/>
        <v>1</v>
      </c>
      <c r="CR53" s="172">
        <f t="shared" si="34"/>
        <v>1</v>
      </c>
      <c r="CS53" s="172">
        <f t="shared" si="34"/>
        <v>1</v>
      </c>
      <c r="CT53" s="172">
        <f t="shared" si="34"/>
        <v>1</v>
      </c>
      <c r="CU53" s="172">
        <f t="shared" si="34"/>
        <v>1</v>
      </c>
      <c r="DA53" s="172">
        <v>4</v>
      </c>
      <c r="DB53" s="32" t="str">
        <f t="shared" si="38"/>
        <v xml:space="preserve"> </v>
      </c>
      <c r="DD53" s="172">
        <f t="shared" si="17"/>
        <v>1</v>
      </c>
      <c r="DE53" s="172">
        <v>51</v>
      </c>
      <c r="DL53" s="172">
        <f t="shared" si="12"/>
        <v>0</v>
      </c>
      <c r="DM53" s="172">
        <f t="shared" si="13"/>
        <v>1</v>
      </c>
      <c r="DN53" s="172">
        <f t="shared" si="14"/>
        <v>1</v>
      </c>
      <c r="DO53" s="172">
        <f t="shared" si="39"/>
        <v>1</v>
      </c>
      <c r="DP53" s="172">
        <f t="shared" si="39"/>
        <v>1</v>
      </c>
      <c r="DQ53" s="172">
        <f t="shared" si="39"/>
        <v>1</v>
      </c>
      <c r="DR53" s="172">
        <f t="shared" si="39"/>
        <v>1</v>
      </c>
      <c r="DS53" s="172">
        <f t="shared" si="39"/>
        <v>1</v>
      </c>
      <c r="DT53" s="172">
        <f t="shared" si="39"/>
        <v>1</v>
      </c>
      <c r="DU53" s="172">
        <f t="shared" si="39"/>
        <v>1</v>
      </c>
      <c r="DV53" s="172">
        <f t="shared" ref="DV53:EF68" si="40">IF(OR($CX52=0,ISERROR(SEARCH(DV$1,$CX52))),DV52,DV52+1)</f>
        <v>1</v>
      </c>
      <c r="DW53" s="172">
        <f t="shared" si="40"/>
        <v>1</v>
      </c>
      <c r="DX53" s="172">
        <f t="shared" si="40"/>
        <v>1</v>
      </c>
      <c r="DY53" s="172">
        <f t="shared" si="40"/>
        <v>1</v>
      </c>
      <c r="DZ53" s="172">
        <f t="shared" si="40"/>
        <v>1</v>
      </c>
      <c r="EA53" s="172">
        <f t="shared" si="40"/>
        <v>1</v>
      </c>
      <c r="EB53" s="172">
        <f t="shared" si="40"/>
        <v>1</v>
      </c>
      <c r="EC53" s="172">
        <f t="shared" si="40"/>
        <v>1</v>
      </c>
      <c r="ED53" s="172">
        <f t="shared" si="40"/>
        <v>1</v>
      </c>
      <c r="EE53" s="172">
        <f t="shared" si="40"/>
        <v>1</v>
      </c>
      <c r="EF53" s="172">
        <f t="shared" si="40"/>
        <v>1</v>
      </c>
      <c r="EG53" s="172">
        <f t="shared" si="6"/>
        <v>0</v>
      </c>
    </row>
    <row r="54" spans="20:137" x14ac:dyDescent="0.25">
      <c r="T54" s="5"/>
      <c r="U54" s="13"/>
      <c r="V54" s="5"/>
      <c r="W54" s="5" t="str">
        <f t="shared" si="2"/>
        <v/>
      </c>
      <c r="X54" s="5"/>
      <c r="Y54" s="5"/>
      <c r="Z54" s="5"/>
      <c r="CB54" s="172">
        <f t="shared" si="37"/>
        <v>1</v>
      </c>
      <c r="CC54" s="172">
        <f t="shared" si="37"/>
        <v>1</v>
      </c>
      <c r="CD54" s="172">
        <f t="shared" si="37"/>
        <v>1</v>
      </c>
      <c r="CE54" s="172">
        <f t="shared" si="37"/>
        <v>1</v>
      </c>
      <c r="CF54" s="172">
        <f t="shared" si="37"/>
        <v>1</v>
      </c>
      <c r="CG54" s="172">
        <f t="shared" si="37"/>
        <v>1</v>
      </c>
      <c r="CH54" s="172">
        <f t="shared" si="37"/>
        <v>1</v>
      </c>
      <c r="CI54" s="172">
        <f t="shared" si="37"/>
        <v>1</v>
      </c>
      <c r="CJ54" s="172">
        <f t="shared" si="37"/>
        <v>1</v>
      </c>
      <c r="CK54" s="172">
        <f t="shared" si="37"/>
        <v>1</v>
      </c>
      <c r="CL54" s="172">
        <f t="shared" si="37"/>
        <v>1</v>
      </c>
      <c r="CM54" s="172">
        <f t="shared" si="37"/>
        <v>1</v>
      </c>
      <c r="CN54" s="172">
        <f t="shared" si="37"/>
        <v>1</v>
      </c>
      <c r="CO54" s="172">
        <f t="shared" si="37"/>
        <v>1</v>
      </c>
      <c r="CP54" s="172">
        <f t="shared" si="37"/>
        <v>1</v>
      </c>
      <c r="CQ54" s="172">
        <f t="shared" si="34"/>
        <v>1</v>
      </c>
      <c r="CR54" s="172">
        <f t="shared" si="34"/>
        <v>1</v>
      </c>
      <c r="CS54" s="172">
        <f t="shared" si="34"/>
        <v>1</v>
      </c>
      <c r="CT54" s="172">
        <f t="shared" si="34"/>
        <v>1</v>
      </c>
      <c r="CU54" s="172">
        <f t="shared" si="34"/>
        <v>1</v>
      </c>
      <c r="DA54" s="172">
        <v>5</v>
      </c>
      <c r="DB54" s="32" t="str">
        <f t="shared" si="38"/>
        <v xml:space="preserve"> </v>
      </c>
      <c r="DD54" s="172">
        <f t="shared" si="17"/>
        <v>1</v>
      </c>
      <c r="DE54" s="172">
        <v>52</v>
      </c>
      <c r="DL54" s="172">
        <f t="shared" si="12"/>
        <v>0</v>
      </c>
      <c r="DM54" s="172">
        <f t="shared" si="13"/>
        <v>1</v>
      </c>
      <c r="DN54" s="172">
        <f t="shared" si="14"/>
        <v>1</v>
      </c>
      <c r="DO54" s="172">
        <f t="shared" si="39"/>
        <v>1</v>
      </c>
      <c r="DP54" s="172">
        <f t="shared" si="39"/>
        <v>1</v>
      </c>
      <c r="DQ54" s="172">
        <f t="shared" si="39"/>
        <v>1</v>
      </c>
      <c r="DR54" s="172">
        <f t="shared" si="39"/>
        <v>1</v>
      </c>
      <c r="DS54" s="172">
        <f t="shared" si="39"/>
        <v>1</v>
      </c>
      <c r="DT54" s="172">
        <f t="shared" si="39"/>
        <v>1</v>
      </c>
      <c r="DU54" s="172">
        <f t="shared" si="39"/>
        <v>1</v>
      </c>
      <c r="DV54" s="172">
        <f t="shared" si="40"/>
        <v>1</v>
      </c>
      <c r="DW54" s="172">
        <f t="shared" si="40"/>
        <v>1</v>
      </c>
      <c r="DX54" s="172">
        <f t="shared" si="40"/>
        <v>1</v>
      </c>
      <c r="DY54" s="172">
        <f t="shared" si="40"/>
        <v>1</v>
      </c>
      <c r="DZ54" s="172">
        <f t="shared" si="40"/>
        <v>1</v>
      </c>
      <c r="EA54" s="172">
        <f t="shared" si="40"/>
        <v>1</v>
      </c>
      <c r="EB54" s="172">
        <f t="shared" si="40"/>
        <v>1</v>
      </c>
      <c r="EC54" s="172">
        <f t="shared" si="40"/>
        <v>1</v>
      </c>
      <c r="ED54" s="172">
        <f t="shared" si="40"/>
        <v>1</v>
      </c>
      <c r="EE54" s="172">
        <f t="shared" si="40"/>
        <v>1</v>
      </c>
      <c r="EF54" s="172">
        <f t="shared" si="40"/>
        <v>1</v>
      </c>
      <c r="EG54" s="172">
        <f t="shared" si="6"/>
        <v>0</v>
      </c>
    </row>
    <row r="55" spans="20:137" x14ac:dyDescent="0.25">
      <c r="T55" s="5"/>
      <c r="U55" s="13"/>
      <c r="V55" s="5"/>
      <c r="W55" s="5" t="str">
        <f t="shared" si="2"/>
        <v/>
      </c>
      <c r="X55" s="5"/>
      <c r="Y55" s="5"/>
      <c r="Z55" s="5"/>
      <c r="CB55" s="172">
        <f t="shared" si="37"/>
        <v>1</v>
      </c>
      <c r="CC55" s="172">
        <f t="shared" si="37"/>
        <v>1</v>
      </c>
      <c r="CD55" s="172">
        <f t="shared" si="37"/>
        <v>1</v>
      </c>
      <c r="CE55" s="172">
        <f t="shared" si="37"/>
        <v>1</v>
      </c>
      <c r="CF55" s="172">
        <f t="shared" si="37"/>
        <v>1</v>
      </c>
      <c r="CG55" s="172">
        <f t="shared" si="37"/>
        <v>1</v>
      </c>
      <c r="CH55" s="172">
        <f t="shared" si="37"/>
        <v>1</v>
      </c>
      <c r="CI55" s="172">
        <f t="shared" si="37"/>
        <v>1</v>
      </c>
      <c r="CJ55" s="172">
        <f t="shared" si="37"/>
        <v>1</v>
      </c>
      <c r="CK55" s="172">
        <f t="shared" si="37"/>
        <v>1</v>
      </c>
      <c r="CL55" s="172">
        <f t="shared" si="37"/>
        <v>1</v>
      </c>
      <c r="CM55" s="172">
        <f t="shared" si="37"/>
        <v>1</v>
      </c>
      <c r="CN55" s="172">
        <f t="shared" si="37"/>
        <v>1</v>
      </c>
      <c r="CO55" s="172">
        <f t="shared" si="37"/>
        <v>1</v>
      </c>
      <c r="CP55" s="172">
        <f t="shared" si="37"/>
        <v>1</v>
      </c>
      <c r="CQ55" s="172">
        <f t="shared" si="34"/>
        <v>1</v>
      </c>
      <c r="CR55" s="172">
        <f t="shared" si="34"/>
        <v>1</v>
      </c>
      <c r="CS55" s="172">
        <f t="shared" si="34"/>
        <v>1</v>
      </c>
      <c r="CT55" s="172">
        <f t="shared" si="34"/>
        <v>1</v>
      </c>
      <c r="CU55" s="172">
        <f t="shared" si="34"/>
        <v>1</v>
      </c>
      <c r="DA55" s="172">
        <v>6</v>
      </c>
      <c r="DB55" s="32" t="str">
        <f t="shared" si="38"/>
        <v xml:space="preserve"> </v>
      </c>
      <c r="DD55" s="172">
        <f t="shared" si="17"/>
        <v>1</v>
      </c>
      <c r="DE55" s="172">
        <v>53</v>
      </c>
      <c r="DL55" s="172">
        <f t="shared" si="12"/>
        <v>0</v>
      </c>
      <c r="DM55" s="172">
        <f t="shared" si="13"/>
        <v>1</v>
      </c>
      <c r="DN55" s="172">
        <f t="shared" si="14"/>
        <v>1</v>
      </c>
      <c r="DO55" s="172">
        <f t="shared" si="39"/>
        <v>1</v>
      </c>
      <c r="DP55" s="172">
        <f t="shared" si="39"/>
        <v>1</v>
      </c>
      <c r="DQ55" s="172">
        <f t="shared" si="39"/>
        <v>1</v>
      </c>
      <c r="DR55" s="172">
        <f t="shared" si="39"/>
        <v>1</v>
      </c>
      <c r="DS55" s="172">
        <f t="shared" si="39"/>
        <v>1</v>
      </c>
      <c r="DT55" s="172">
        <f t="shared" si="39"/>
        <v>1</v>
      </c>
      <c r="DU55" s="172">
        <f t="shared" si="39"/>
        <v>1</v>
      </c>
      <c r="DV55" s="172">
        <f t="shared" si="40"/>
        <v>1</v>
      </c>
      <c r="DW55" s="172">
        <f t="shared" si="40"/>
        <v>1</v>
      </c>
      <c r="DX55" s="172">
        <f t="shared" si="40"/>
        <v>1</v>
      </c>
      <c r="DY55" s="172">
        <f t="shared" si="40"/>
        <v>1</v>
      </c>
      <c r="DZ55" s="172">
        <f t="shared" si="40"/>
        <v>1</v>
      </c>
      <c r="EA55" s="172">
        <f t="shared" si="40"/>
        <v>1</v>
      </c>
      <c r="EB55" s="172">
        <f t="shared" si="40"/>
        <v>1</v>
      </c>
      <c r="EC55" s="172">
        <f t="shared" si="40"/>
        <v>1</v>
      </c>
      <c r="ED55" s="172">
        <f t="shared" si="40"/>
        <v>1</v>
      </c>
      <c r="EE55" s="172">
        <f t="shared" si="40"/>
        <v>1</v>
      </c>
      <c r="EF55" s="172">
        <f t="shared" si="40"/>
        <v>1</v>
      </c>
      <c r="EG55" s="172">
        <f t="shared" si="6"/>
        <v>0</v>
      </c>
    </row>
    <row r="56" spans="20:137" x14ac:dyDescent="0.25">
      <c r="T56" s="5"/>
      <c r="U56" s="13"/>
      <c r="V56" s="5"/>
      <c r="W56" s="5" t="str">
        <f t="shared" si="2"/>
        <v/>
      </c>
      <c r="X56" s="5"/>
      <c r="Y56" s="5"/>
      <c r="Z56" s="5"/>
      <c r="CB56" s="172">
        <f t="shared" si="37"/>
        <v>1</v>
      </c>
      <c r="CC56" s="172">
        <f t="shared" si="37"/>
        <v>1</v>
      </c>
      <c r="CD56" s="172">
        <f t="shared" si="37"/>
        <v>1</v>
      </c>
      <c r="CE56" s="172">
        <f t="shared" si="37"/>
        <v>1</v>
      </c>
      <c r="CF56" s="172">
        <f t="shared" si="37"/>
        <v>1</v>
      </c>
      <c r="CG56" s="172">
        <f t="shared" si="37"/>
        <v>1</v>
      </c>
      <c r="CH56" s="172">
        <f t="shared" si="37"/>
        <v>1</v>
      </c>
      <c r="CI56" s="172">
        <f t="shared" si="37"/>
        <v>1</v>
      </c>
      <c r="CJ56" s="172">
        <f t="shared" si="37"/>
        <v>1</v>
      </c>
      <c r="CK56" s="172">
        <f t="shared" si="37"/>
        <v>1</v>
      </c>
      <c r="CL56" s="172">
        <f t="shared" si="37"/>
        <v>1</v>
      </c>
      <c r="CM56" s="172">
        <f t="shared" si="37"/>
        <v>1</v>
      </c>
      <c r="CN56" s="172">
        <f t="shared" si="37"/>
        <v>1</v>
      </c>
      <c r="CO56" s="172">
        <f t="shared" si="37"/>
        <v>1</v>
      </c>
      <c r="CP56" s="172">
        <f t="shared" si="37"/>
        <v>1</v>
      </c>
      <c r="CQ56" s="172">
        <f t="shared" si="34"/>
        <v>1</v>
      </c>
      <c r="CR56" s="172">
        <f t="shared" si="34"/>
        <v>1</v>
      </c>
      <c r="CS56" s="172">
        <f t="shared" si="34"/>
        <v>1</v>
      </c>
      <c r="CT56" s="172">
        <f t="shared" si="34"/>
        <v>1</v>
      </c>
      <c r="CU56" s="172">
        <f t="shared" si="34"/>
        <v>1</v>
      </c>
      <c r="DA56" s="172">
        <v>7</v>
      </c>
      <c r="DB56" s="32" t="str">
        <f t="shared" si="38"/>
        <v xml:space="preserve"> </v>
      </c>
      <c r="DD56" s="172">
        <f t="shared" si="17"/>
        <v>1</v>
      </c>
      <c r="DE56" s="172">
        <v>54</v>
      </c>
      <c r="DL56" s="172">
        <f t="shared" si="12"/>
        <v>0</v>
      </c>
      <c r="DM56" s="172">
        <f t="shared" si="13"/>
        <v>1</v>
      </c>
      <c r="DN56" s="172">
        <f t="shared" si="14"/>
        <v>1</v>
      </c>
      <c r="DO56" s="172">
        <f t="shared" si="39"/>
        <v>1</v>
      </c>
      <c r="DP56" s="172">
        <f t="shared" si="39"/>
        <v>1</v>
      </c>
      <c r="DQ56" s="172">
        <f t="shared" si="39"/>
        <v>1</v>
      </c>
      <c r="DR56" s="172">
        <f t="shared" si="39"/>
        <v>1</v>
      </c>
      <c r="DS56" s="172">
        <f t="shared" si="39"/>
        <v>1</v>
      </c>
      <c r="DT56" s="172">
        <f t="shared" si="39"/>
        <v>1</v>
      </c>
      <c r="DU56" s="172">
        <f t="shared" si="39"/>
        <v>1</v>
      </c>
      <c r="DV56" s="172">
        <f t="shared" si="40"/>
        <v>1</v>
      </c>
      <c r="DW56" s="172">
        <f t="shared" si="40"/>
        <v>1</v>
      </c>
      <c r="DX56" s="172">
        <f t="shared" si="40"/>
        <v>1</v>
      </c>
      <c r="DY56" s="172">
        <f t="shared" si="40"/>
        <v>1</v>
      </c>
      <c r="DZ56" s="172">
        <f t="shared" si="40"/>
        <v>1</v>
      </c>
      <c r="EA56" s="172">
        <f t="shared" si="40"/>
        <v>1</v>
      </c>
      <c r="EB56" s="172">
        <f t="shared" si="40"/>
        <v>1</v>
      </c>
      <c r="EC56" s="172">
        <f t="shared" si="40"/>
        <v>1</v>
      </c>
      <c r="ED56" s="172">
        <f t="shared" si="40"/>
        <v>1</v>
      </c>
      <c r="EE56" s="172">
        <f t="shared" si="40"/>
        <v>1</v>
      </c>
      <c r="EF56" s="172">
        <f t="shared" si="40"/>
        <v>1</v>
      </c>
      <c r="EG56" s="172">
        <f t="shared" si="6"/>
        <v>0</v>
      </c>
    </row>
    <row r="57" spans="20:137" x14ac:dyDescent="0.25">
      <c r="T57" s="5"/>
      <c r="U57" s="13"/>
      <c r="V57" s="5"/>
      <c r="W57" s="5" t="str">
        <f t="shared" si="2"/>
        <v/>
      </c>
      <c r="X57" s="5"/>
      <c r="Y57" s="5"/>
      <c r="Z57" s="5"/>
      <c r="CB57" s="172">
        <f t="shared" si="37"/>
        <v>1</v>
      </c>
      <c r="CC57" s="172">
        <f t="shared" si="37"/>
        <v>1</v>
      </c>
      <c r="CD57" s="172">
        <f t="shared" si="37"/>
        <v>1</v>
      </c>
      <c r="CE57" s="172">
        <f t="shared" si="37"/>
        <v>1</v>
      </c>
      <c r="CF57" s="172">
        <f t="shared" si="37"/>
        <v>1</v>
      </c>
      <c r="CG57" s="172">
        <f t="shared" si="37"/>
        <v>1</v>
      </c>
      <c r="CH57" s="172">
        <f t="shared" si="37"/>
        <v>1</v>
      </c>
      <c r="CI57" s="172">
        <f t="shared" si="37"/>
        <v>1</v>
      </c>
      <c r="CJ57" s="172">
        <f t="shared" si="37"/>
        <v>1</v>
      </c>
      <c r="CK57" s="172">
        <f t="shared" si="37"/>
        <v>1</v>
      </c>
      <c r="CL57" s="172">
        <f t="shared" si="37"/>
        <v>1</v>
      </c>
      <c r="CM57" s="172">
        <f t="shared" si="37"/>
        <v>1</v>
      </c>
      <c r="CN57" s="172">
        <f t="shared" si="37"/>
        <v>1</v>
      </c>
      <c r="CO57" s="172">
        <f t="shared" si="37"/>
        <v>1</v>
      </c>
      <c r="CP57" s="172">
        <f t="shared" si="37"/>
        <v>1</v>
      </c>
      <c r="CQ57" s="172">
        <f t="shared" si="34"/>
        <v>1</v>
      </c>
      <c r="CR57" s="172">
        <f t="shared" si="34"/>
        <v>1</v>
      </c>
      <c r="CS57" s="172">
        <f t="shared" si="34"/>
        <v>1</v>
      </c>
      <c r="CT57" s="172">
        <f t="shared" si="34"/>
        <v>1</v>
      </c>
      <c r="CU57" s="172">
        <f t="shared" si="34"/>
        <v>1</v>
      </c>
      <c r="DA57" s="172">
        <v>8</v>
      </c>
      <c r="DB57" s="32" t="str">
        <f t="shared" si="38"/>
        <v xml:space="preserve"> </v>
      </c>
      <c r="DD57" s="172">
        <f t="shared" si="17"/>
        <v>1</v>
      </c>
      <c r="DE57" s="172">
        <v>55</v>
      </c>
      <c r="DL57" s="172">
        <f t="shared" si="12"/>
        <v>0</v>
      </c>
      <c r="DM57" s="172">
        <f t="shared" si="13"/>
        <v>1</v>
      </c>
      <c r="DN57" s="172">
        <f t="shared" si="14"/>
        <v>1</v>
      </c>
      <c r="DO57" s="172">
        <f t="shared" si="39"/>
        <v>1</v>
      </c>
      <c r="DP57" s="172">
        <f t="shared" si="39"/>
        <v>1</v>
      </c>
      <c r="DQ57" s="172">
        <f t="shared" si="39"/>
        <v>1</v>
      </c>
      <c r="DR57" s="172">
        <f t="shared" si="39"/>
        <v>1</v>
      </c>
      <c r="DS57" s="172">
        <f t="shared" si="39"/>
        <v>1</v>
      </c>
      <c r="DT57" s="172">
        <f t="shared" si="39"/>
        <v>1</v>
      </c>
      <c r="DU57" s="172">
        <f t="shared" si="39"/>
        <v>1</v>
      </c>
      <c r="DV57" s="172">
        <f t="shared" si="40"/>
        <v>1</v>
      </c>
      <c r="DW57" s="172">
        <f t="shared" si="40"/>
        <v>1</v>
      </c>
      <c r="DX57" s="172">
        <f t="shared" si="40"/>
        <v>1</v>
      </c>
      <c r="DY57" s="172">
        <f t="shared" si="40"/>
        <v>1</v>
      </c>
      <c r="DZ57" s="172">
        <f t="shared" si="40"/>
        <v>1</v>
      </c>
      <c r="EA57" s="172">
        <f t="shared" si="40"/>
        <v>1</v>
      </c>
      <c r="EB57" s="172">
        <f t="shared" si="40"/>
        <v>1</v>
      </c>
      <c r="EC57" s="172">
        <f t="shared" si="40"/>
        <v>1</v>
      </c>
      <c r="ED57" s="172">
        <f t="shared" si="40"/>
        <v>1</v>
      </c>
      <c r="EE57" s="172">
        <f t="shared" si="40"/>
        <v>1</v>
      </c>
      <c r="EF57" s="172">
        <f t="shared" si="40"/>
        <v>1</v>
      </c>
      <c r="EG57" s="172">
        <f t="shared" si="6"/>
        <v>0</v>
      </c>
    </row>
    <row r="58" spans="20:137" x14ac:dyDescent="0.25">
      <c r="T58" s="5"/>
      <c r="U58" s="13"/>
      <c r="V58" s="5"/>
      <c r="W58" s="5" t="str">
        <f t="shared" si="2"/>
        <v/>
      </c>
      <c r="X58" s="5"/>
      <c r="Y58" s="5"/>
      <c r="Z58" s="5"/>
      <c r="CB58" s="172">
        <f t="shared" si="37"/>
        <v>1</v>
      </c>
      <c r="CC58" s="172">
        <f t="shared" si="37"/>
        <v>1</v>
      </c>
      <c r="CD58" s="172">
        <f t="shared" si="37"/>
        <v>1</v>
      </c>
      <c r="CE58" s="172">
        <f t="shared" si="37"/>
        <v>1</v>
      </c>
      <c r="CF58" s="172">
        <f t="shared" si="37"/>
        <v>1</v>
      </c>
      <c r="CG58" s="172">
        <f t="shared" si="37"/>
        <v>1</v>
      </c>
      <c r="CH58" s="172">
        <f t="shared" si="37"/>
        <v>1</v>
      </c>
      <c r="CI58" s="172">
        <f t="shared" si="37"/>
        <v>1</v>
      </c>
      <c r="CJ58" s="172">
        <f t="shared" si="37"/>
        <v>1</v>
      </c>
      <c r="CK58" s="172">
        <f t="shared" si="37"/>
        <v>1</v>
      </c>
      <c r="CL58" s="172">
        <f t="shared" si="37"/>
        <v>1</v>
      </c>
      <c r="CM58" s="172">
        <f t="shared" si="37"/>
        <v>1</v>
      </c>
      <c r="CN58" s="172">
        <f t="shared" si="37"/>
        <v>1</v>
      </c>
      <c r="CO58" s="172">
        <f t="shared" si="37"/>
        <v>1</v>
      </c>
      <c r="CP58" s="172">
        <f t="shared" si="37"/>
        <v>1</v>
      </c>
      <c r="CQ58" s="172">
        <f t="shared" si="34"/>
        <v>1</v>
      </c>
      <c r="CR58" s="172">
        <f t="shared" si="34"/>
        <v>1</v>
      </c>
      <c r="CS58" s="172">
        <f t="shared" si="34"/>
        <v>1</v>
      </c>
      <c r="CT58" s="172">
        <f t="shared" si="34"/>
        <v>1</v>
      </c>
      <c r="CU58" s="172">
        <f t="shared" si="34"/>
        <v>1</v>
      </c>
      <c r="DA58" s="172">
        <v>9</v>
      </c>
      <c r="DB58" s="32" t="str">
        <f t="shared" si="38"/>
        <v xml:space="preserve"> </v>
      </c>
      <c r="DD58" s="172">
        <f t="shared" si="17"/>
        <v>1</v>
      </c>
      <c r="DE58" s="172">
        <v>56</v>
      </c>
      <c r="DL58" s="172">
        <f t="shared" si="12"/>
        <v>0</v>
      </c>
      <c r="DM58" s="172">
        <f t="shared" si="13"/>
        <v>1</v>
      </c>
      <c r="DN58" s="172">
        <f t="shared" si="14"/>
        <v>1</v>
      </c>
      <c r="DO58" s="172">
        <f t="shared" si="39"/>
        <v>1</v>
      </c>
      <c r="DP58" s="172">
        <f t="shared" si="39"/>
        <v>1</v>
      </c>
      <c r="DQ58" s="172">
        <f t="shared" si="39"/>
        <v>1</v>
      </c>
      <c r="DR58" s="172">
        <f t="shared" si="39"/>
        <v>1</v>
      </c>
      <c r="DS58" s="172">
        <f t="shared" si="39"/>
        <v>1</v>
      </c>
      <c r="DT58" s="172">
        <f t="shared" si="39"/>
        <v>1</v>
      </c>
      <c r="DU58" s="172">
        <f t="shared" si="39"/>
        <v>1</v>
      </c>
      <c r="DV58" s="172">
        <f t="shared" si="40"/>
        <v>1</v>
      </c>
      <c r="DW58" s="172">
        <f t="shared" si="40"/>
        <v>1</v>
      </c>
      <c r="DX58" s="172">
        <f t="shared" si="40"/>
        <v>1</v>
      </c>
      <c r="DY58" s="172">
        <f t="shared" si="40"/>
        <v>1</v>
      </c>
      <c r="DZ58" s="172">
        <f t="shared" si="40"/>
        <v>1</v>
      </c>
      <c r="EA58" s="172">
        <f t="shared" si="40"/>
        <v>1</v>
      </c>
      <c r="EB58" s="172">
        <f t="shared" si="40"/>
        <v>1</v>
      </c>
      <c r="EC58" s="172">
        <f t="shared" si="40"/>
        <v>1</v>
      </c>
      <c r="ED58" s="172">
        <f t="shared" si="40"/>
        <v>1</v>
      </c>
      <c r="EE58" s="172">
        <f t="shared" si="40"/>
        <v>1</v>
      </c>
      <c r="EF58" s="172">
        <f t="shared" si="40"/>
        <v>1</v>
      </c>
      <c r="EG58" s="172">
        <f t="shared" si="6"/>
        <v>0</v>
      </c>
    </row>
    <row r="59" spans="20:137" x14ac:dyDescent="0.25">
      <c r="T59" s="5"/>
      <c r="U59" s="13"/>
      <c r="V59" s="5"/>
      <c r="W59" s="5" t="str">
        <f t="shared" si="2"/>
        <v/>
      </c>
      <c r="X59" s="5"/>
      <c r="Y59" s="5"/>
      <c r="Z59" s="5"/>
      <c r="CB59" s="172">
        <f t="shared" si="37"/>
        <v>1</v>
      </c>
      <c r="CC59" s="172">
        <f t="shared" si="37"/>
        <v>1</v>
      </c>
      <c r="CD59" s="172">
        <f t="shared" si="37"/>
        <v>1</v>
      </c>
      <c r="CE59" s="172">
        <f t="shared" si="37"/>
        <v>1</v>
      </c>
      <c r="CF59" s="172">
        <f t="shared" si="37"/>
        <v>1</v>
      </c>
      <c r="CG59" s="172">
        <f t="shared" si="37"/>
        <v>1</v>
      </c>
      <c r="CH59" s="172">
        <f t="shared" si="37"/>
        <v>1</v>
      </c>
      <c r="CI59" s="172">
        <f t="shared" si="37"/>
        <v>1</v>
      </c>
      <c r="CJ59" s="172">
        <f t="shared" si="37"/>
        <v>1</v>
      </c>
      <c r="CK59" s="172">
        <f t="shared" si="37"/>
        <v>1</v>
      </c>
      <c r="CL59" s="172">
        <f t="shared" si="37"/>
        <v>1</v>
      </c>
      <c r="CM59" s="172">
        <f t="shared" si="37"/>
        <v>1</v>
      </c>
      <c r="CN59" s="172">
        <f t="shared" si="37"/>
        <v>1</v>
      </c>
      <c r="CO59" s="172">
        <f t="shared" si="37"/>
        <v>1</v>
      </c>
      <c r="CP59" s="172">
        <f t="shared" si="37"/>
        <v>1</v>
      </c>
      <c r="CQ59" s="172">
        <f t="shared" si="34"/>
        <v>1</v>
      </c>
      <c r="CR59" s="172">
        <f t="shared" si="34"/>
        <v>1</v>
      </c>
      <c r="CS59" s="172">
        <f t="shared" si="34"/>
        <v>1</v>
      </c>
      <c r="CT59" s="172">
        <f t="shared" si="34"/>
        <v>1</v>
      </c>
      <c r="CU59" s="172">
        <f t="shared" si="34"/>
        <v>1</v>
      </c>
      <c r="DA59" s="172">
        <v>10</v>
      </c>
      <c r="DB59" s="32" t="str">
        <f t="shared" si="38"/>
        <v xml:space="preserve"> </v>
      </c>
      <c r="DD59" s="172">
        <f t="shared" si="17"/>
        <v>1</v>
      </c>
      <c r="DE59" s="172">
        <v>57</v>
      </c>
      <c r="DL59" s="172">
        <f t="shared" si="12"/>
        <v>0</v>
      </c>
      <c r="DM59" s="172">
        <f t="shared" si="13"/>
        <v>1</v>
      </c>
      <c r="DN59" s="172">
        <f t="shared" si="14"/>
        <v>1</v>
      </c>
      <c r="DO59" s="172">
        <f t="shared" si="39"/>
        <v>1</v>
      </c>
      <c r="DP59" s="172">
        <f t="shared" si="39"/>
        <v>1</v>
      </c>
      <c r="DQ59" s="172">
        <f t="shared" si="39"/>
        <v>1</v>
      </c>
      <c r="DR59" s="172">
        <f t="shared" si="39"/>
        <v>1</v>
      </c>
      <c r="DS59" s="172">
        <f t="shared" si="39"/>
        <v>1</v>
      </c>
      <c r="DT59" s="172">
        <f t="shared" si="39"/>
        <v>1</v>
      </c>
      <c r="DU59" s="172">
        <f t="shared" si="39"/>
        <v>1</v>
      </c>
      <c r="DV59" s="172">
        <f t="shared" si="40"/>
        <v>1</v>
      </c>
      <c r="DW59" s="172">
        <f t="shared" si="40"/>
        <v>1</v>
      </c>
      <c r="DX59" s="172">
        <f t="shared" si="40"/>
        <v>1</v>
      </c>
      <c r="DY59" s="172">
        <f t="shared" si="40"/>
        <v>1</v>
      </c>
      <c r="DZ59" s="172">
        <f t="shared" si="40"/>
        <v>1</v>
      </c>
      <c r="EA59" s="172">
        <f t="shared" si="40"/>
        <v>1</v>
      </c>
      <c r="EB59" s="172">
        <f t="shared" si="40"/>
        <v>1</v>
      </c>
      <c r="EC59" s="172">
        <f t="shared" si="40"/>
        <v>1</v>
      </c>
      <c r="ED59" s="172">
        <f t="shared" si="40"/>
        <v>1</v>
      </c>
      <c r="EE59" s="172">
        <f t="shared" si="40"/>
        <v>1</v>
      </c>
      <c r="EF59" s="172">
        <f t="shared" si="40"/>
        <v>1</v>
      </c>
      <c r="EG59" s="172">
        <f t="shared" si="6"/>
        <v>0</v>
      </c>
    </row>
    <row r="60" spans="20:137" x14ac:dyDescent="0.25">
      <c r="T60" s="5"/>
      <c r="U60" s="13"/>
      <c r="V60" s="5"/>
      <c r="W60" s="5" t="str">
        <f t="shared" si="2"/>
        <v/>
      </c>
      <c r="X60" s="5"/>
      <c r="Y60" s="5"/>
      <c r="Z60" s="5"/>
      <c r="CB60" s="172">
        <f t="shared" si="37"/>
        <v>1</v>
      </c>
      <c r="CC60" s="172">
        <f t="shared" si="37"/>
        <v>1</v>
      </c>
      <c r="CD60" s="172">
        <f t="shared" si="37"/>
        <v>1</v>
      </c>
      <c r="CE60" s="172">
        <f t="shared" si="37"/>
        <v>1</v>
      </c>
      <c r="CF60" s="172">
        <f t="shared" si="37"/>
        <v>1</v>
      </c>
      <c r="CG60" s="172">
        <f t="shared" si="37"/>
        <v>1</v>
      </c>
      <c r="CH60" s="172">
        <f t="shared" si="37"/>
        <v>1</v>
      </c>
      <c r="CI60" s="172">
        <f t="shared" si="37"/>
        <v>1</v>
      </c>
      <c r="CJ60" s="172">
        <f t="shared" si="37"/>
        <v>1</v>
      </c>
      <c r="CK60" s="172">
        <f t="shared" si="37"/>
        <v>1</v>
      </c>
      <c r="CL60" s="172">
        <f t="shared" si="37"/>
        <v>1</v>
      </c>
      <c r="CM60" s="172">
        <f t="shared" si="37"/>
        <v>1</v>
      </c>
      <c r="CN60" s="172">
        <f t="shared" si="37"/>
        <v>1</v>
      </c>
      <c r="CO60" s="172">
        <f t="shared" si="37"/>
        <v>1</v>
      </c>
      <c r="CP60" s="172">
        <f t="shared" si="37"/>
        <v>1</v>
      </c>
      <c r="CQ60" s="172">
        <f t="shared" si="34"/>
        <v>1</v>
      </c>
      <c r="CR60" s="172">
        <f t="shared" si="34"/>
        <v>1</v>
      </c>
      <c r="CS60" s="172">
        <f t="shared" si="34"/>
        <v>1</v>
      </c>
      <c r="CT60" s="172">
        <f t="shared" si="34"/>
        <v>1</v>
      </c>
      <c r="CU60" s="172">
        <f t="shared" si="34"/>
        <v>1</v>
      </c>
      <c r="DA60" s="172">
        <v>11</v>
      </c>
      <c r="DB60" s="32" t="str">
        <f t="shared" si="38"/>
        <v xml:space="preserve"> </v>
      </c>
      <c r="DD60" s="172">
        <f t="shared" si="17"/>
        <v>1</v>
      </c>
      <c r="DE60" s="172">
        <v>58</v>
      </c>
      <c r="DL60" s="172">
        <f t="shared" si="12"/>
        <v>0</v>
      </c>
      <c r="DM60" s="172">
        <f t="shared" si="13"/>
        <v>1</v>
      </c>
      <c r="DN60" s="172">
        <f t="shared" si="14"/>
        <v>1</v>
      </c>
      <c r="DO60" s="172">
        <f t="shared" si="39"/>
        <v>1</v>
      </c>
      <c r="DP60" s="172">
        <f t="shared" si="39"/>
        <v>1</v>
      </c>
      <c r="DQ60" s="172">
        <f t="shared" si="39"/>
        <v>1</v>
      </c>
      <c r="DR60" s="172">
        <f t="shared" si="39"/>
        <v>1</v>
      </c>
      <c r="DS60" s="172">
        <f t="shared" si="39"/>
        <v>1</v>
      </c>
      <c r="DT60" s="172">
        <f t="shared" si="39"/>
        <v>1</v>
      </c>
      <c r="DU60" s="172">
        <f t="shared" si="39"/>
        <v>1</v>
      </c>
      <c r="DV60" s="172">
        <f t="shared" si="40"/>
        <v>1</v>
      </c>
      <c r="DW60" s="172">
        <f t="shared" si="40"/>
        <v>1</v>
      </c>
      <c r="DX60" s="172">
        <f t="shared" si="40"/>
        <v>1</v>
      </c>
      <c r="DY60" s="172">
        <f t="shared" si="40"/>
        <v>1</v>
      </c>
      <c r="DZ60" s="172">
        <f t="shared" si="40"/>
        <v>1</v>
      </c>
      <c r="EA60" s="172">
        <f t="shared" si="40"/>
        <v>1</v>
      </c>
      <c r="EB60" s="172">
        <f t="shared" si="40"/>
        <v>1</v>
      </c>
      <c r="EC60" s="172">
        <f t="shared" si="40"/>
        <v>1</v>
      </c>
      <c r="ED60" s="172">
        <f t="shared" si="40"/>
        <v>1</v>
      </c>
      <c r="EE60" s="172">
        <f t="shared" si="40"/>
        <v>1</v>
      </c>
      <c r="EF60" s="172">
        <f t="shared" si="40"/>
        <v>1</v>
      </c>
      <c r="EG60" s="172">
        <f t="shared" si="6"/>
        <v>0</v>
      </c>
    </row>
    <row r="61" spans="20:137" x14ac:dyDescent="0.25">
      <c r="T61" s="5"/>
      <c r="U61" s="13"/>
      <c r="V61" s="5"/>
      <c r="W61" s="5" t="str">
        <f t="shared" si="2"/>
        <v/>
      </c>
      <c r="X61" s="5"/>
      <c r="Y61" s="5"/>
      <c r="Z61" s="5"/>
      <c r="CB61" s="172">
        <f t="shared" si="37"/>
        <v>1</v>
      </c>
      <c r="CC61" s="172">
        <f t="shared" si="37"/>
        <v>1</v>
      </c>
      <c r="CD61" s="172">
        <f t="shared" si="37"/>
        <v>1</v>
      </c>
      <c r="CE61" s="172">
        <f t="shared" si="37"/>
        <v>1</v>
      </c>
      <c r="CF61" s="172">
        <f t="shared" si="37"/>
        <v>1</v>
      </c>
      <c r="CG61" s="172">
        <f t="shared" si="37"/>
        <v>1</v>
      </c>
      <c r="CH61" s="172">
        <f t="shared" si="37"/>
        <v>1</v>
      </c>
      <c r="CI61" s="172">
        <f t="shared" si="37"/>
        <v>1</v>
      </c>
      <c r="CJ61" s="172">
        <f t="shared" si="37"/>
        <v>1</v>
      </c>
      <c r="CK61" s="172">
        <f t="shared" si="37"/>
        <v>1</v>
      </c>
      <c r="CL61" s="172">
        <f t="shared" si="37"/>
        <v>1</v>
      </c>
      <c r="CM61" s="172">
        <f t="shared" si="37"/>
        <v>1</v>
      </c>
      <c r="CN61" s="172">
        <f t="shared" si="37"/>
        <v>1</v>
      </c>
      <c r="CO61" s="172">
        <f t="shared" si="37"/>
        <v>1</v>
      </c>
      <c r="CP61" s="172">
        <f t="shared" si="37"/>
        <v>1</v>
      </c>
      <c r="CQ61" s="172">
        <f t="shared" si="34"/>
        <v>1</v>
      </c>
      <c r="CR61" s="172">
        <f t="shared" si="34"/>
        <v>1</v>
      </c>
      <c r="CS61" s="172">
        <f t="shared" si="34"/>
        <v>1</v>
      </c>
      <c r="CT61" s="172">
        <f t="shared" si="34"/>
        <v>1</v>
      </c>
      <c r="CU61" s="172">
        <f t="shared" si="34"/>
        <v>1</v>
      </c>
      <c r="DA61" s="172">
        <v>12</v>
      </c>
      <c r="DB61" s="32" t="str">
        <f t="shared" si="38"/>
        <v xml:space="preserve"> </v>
      </c>
      <c r="DD61" s="172">
        <f t="shared" si="17"/>
        <v>1</v>
      </c>
      <c r="DE61" s="172">
        <v>59</v>
      </c>
      <c r="DL61" s="172">
        <f t="shared" si="12"/>
        <v>0</v>
      </c>
      <c r="DM61" s="172">
        <f t="shared" si="13"/>
        <v>1</v>
      </c>
      <c r="DN61" s="172">
        <f t="shared" si="14"/>
        <v>1</v>
      </c>
      <c r="DO61" s="172">
        <f t="shared" si="39"/>
        <v>1</v>
      </c>
      <c r="DP61" s="172">
        <f t="shared" si="39"/>
        <v>1</v>
      </c>
      <c r="DQ61" s="172">
        <f t="shared" si="39"/>
        <v>1</v>
      </c>
      <c r="DR61" s="172">
        <f t="shared" si="39"/>
        <v>1</v>
      </c>
      <c r="DS61" s="172">
        <f t="shared" si="39"/>
        <v>1</v>
      </c>
      <c r="DT61" s="172">
        <f t="shared" si="39"/>
        <v>1</v>
      </c>
      <c r="DU61" s="172">
        <f t="shared" si="39"/>
        <v>1</v>
      </c>
      <c r="DV61" s="172">
        <f t="shared" si="40"/>
        <v>1</v>
      </c>
      <c r="DW61" s="172">
        <f t="shared" si="40"/>
        <v>1</v>
      </c>
      <c r="DX61" s="172">
        <f t="shared" si="40"/>
        <v>1</v>
      </c>
      <c r="DY61" s="172">
        <f t="shared" si="40"/>
        <v>1</v>
      </c>
      <c r="DZ61" s="172">
        <f t="shared" si="40"/>
        <v>1</v>
      </c>
      <c r="EA61" s="172">
        <f t="shared" si="40"/>
        <v>1</v>
      </c>
      <c r="EB61" s="172">
        <f t="shared" si="40"/>
        <v>1</v>
      </c>
      <c r="EC61" s="172">
        <f t="shared" si="40"/>
        <v>1</v>
      </c>
      <c r="ED61" s="172">
        <f t="shared" si="40"/>
        <v>1</v>
      </c>
      <c r="EE61" s="172">
        <f t="shared" si="40"/>
        <v>1</v>
      </c>
      <c r="EF61" s="172">
        <f t="shared" si="40"/>
        <v>1</v>
      </c>
      <c r="EG61" s="172">
        <f t="shared" si="6"/>
        <v>0</v>
      </c>
    </row>
    <row r="62" spans="20:137" x14ac:dyDescent="0.25">
      <c r="T62" s="5"/>
      <c r="U62" s="13"/>
      <c r="V62" s="5"/>
      <c r="W62" s="5" t="str">
        <f t="shared" si="2"/>
        <v/>
      </c>
      <c r="X62" s="5"/>
      <c r="Y62" s="5"/>
      <c r="Z62" s="5"/>
      <c r="CB62" s="172">
        <f t="shared" si="37"/>
        <v>1</v>
      </c>
      <c r="CC62" s="172">
        <f t="shared" si="37"/>
        <v>1</v>
      </c>
      <c r="CD62" s="172">
        <f t="shared" si="37"/>
        <v>1</v>
      </c>
      <c r="CE62" s="172">
        <f t="shared" si="37"/>
        <v>1</v>
      </c>
      <c r="CF62" s="172">
        <f t="shared" si="37"/>
        <v>1</v>
      </c>
      <c r="CG62" s="172">
        <f t="shared" si="37"/>
        <v>1</v>
      </c>
      <c r="CH62" s="172">
        <f t="shared" si="37"/>
        <v>1</v>
      </c>
      <c r="CI62" s="172">
        <f t="shared" si="37"/>
        <v>1</v>
      </c>
      <c r="CJ62" s="172">
        <f t="shared" si="37"/>
        <v>1</v>
      </c>
      <c r="CK62" s="172">
        <f t="shared" si="37"/>
        <v>1</v>
      </c>
      <c r="CL62" s="172">
        <f t="shared" si="37"/>
        <v>1</v>
      </c>
      <c r="CM62" s="172">
        <f t="shared" si="37"/>
        <v>1</v>
      </c>
      <c r="CN62" s="172">
        <f t="shared" si="37"/>
        <v>1</v>
      </c>
      <c r="CO62" s="172">
        <f t="shared" si="37"/>
        <v>1</v>
      </c>
      <c r="CP62" s="172">
        <f t="shared" si="37"/>
        <v>1</v>
      </c>
      <c r="CQ62" s="172">
        <f t="shared" si="34"/>
        <v>1</v>
      </c>
      <c r="CR62" s="172">
        <f t="shared" si="34"/>
        <v>1</v>
      </c>
      <c r="CS62" s="172">
        <f t="shared" si="34"/>
        <v>1</v>
      </c>
      <c r="CT62" s="172">
        <f t="shared" si="34"/>
        <v>1</v>
      </c>
      <c r="CU62" s="172">
        <f t="shared" si="34"/>
        <v>1</v>
      </c>
      <c r="DB62" s="196" t="str">
        <f>IF(DB49="","","----")</f>
        <v/>
      </c>
      <c r="DD62" s="172">
        <f t="shared" si="17"/>
        <v>1</v>
      </c>
      <c r="DE62" s="172">
        <v>60</v>
      </c>
      <c r="DL62" s="172">
        <f t="shared" si="12"/>
        <v>0</v>
      </c>
      <c r="DM62" s="172">
        <f t="shared" si="13"/>
        <v>1</v>
      </c>
      <c r="DN62" s="172">
        <f t="shared" si="14"/>
        <v>1</v>
      </c>
      <c r="DO62" s="172">
        <f t="shared" si="39"/>
        <v>1</v>
      </c>
      <c r="DP62" s="172">
        <f t="shared" si="39"/>
        <v>1</v>
      </c>
      <c r="DQ62" s="172">
        <f t="shared" si="39"/>
        <v>1</v>
      </c>
      <c r="DR62" s="172">
        <f t="shared" si="39"/>
        <v>1</v>
      </c>
      <c r="DS62" s="172">
        <f t="shared" si="39"/>
        <v>1</v>
      </c>
      <c r="DT62" s="172">
        <f t="shared" si="39"/>
        <v>1</v>
      </c>
      <c r="DU62" s="172">
        <f t="shared" si="39"/>
        <v>1</v>
      </c>
      <c r="DV62" s="172">
        <f t="shared" si="40"/>
        <v>1</v>
      </c>
      <c r="DW62" s="172">
        <f t="shared" si="40"/>
        <v>1</v>
      </c>
      <c r="DX62" s="172">
        <f t="shared" si="40"/>
        <v>1</v>
      </c>
      <c r="DY62" s="172">
        <f t="shared" si="40"/>
        <v>1</v>
      </c>
      <c r="DZ62" s="172">
        <f t="shared" si="40"/>
        <v>1</v>
      </c>
      <c r="EA62" s="172">
        <f t="shared" si="40"/>
        <v>1</v>
      </c>
      <c r="EB62" s="172">
        <f t="shared" si="40"/>
        <v>1</v>
      </c>
      <c r="EC62" s="172">
        <f t="shared" si="40"/>
        <v>1</v>
      </c>
      <c r="ED62" s="172">
        <f t="shared" si="40"/>
        <v>1</v>
      </c>
      <c r="EE62" s="172">
        <f t="shared" si="40"/>
        <v>1</v>
      </c>
      <c r="EF62" s="172">
        <f t="shared" si="40"/>
        <v>1</v>
      </c>
      <c r="EG62" s="172">
        <f t="shared" si="6"/>
        <v>0</v>
      </c>
    </row>
    <row r="63" spans="20:137" x14ac:dyDescent="0.25">
      <c r="T63" s="5"/>
      <c r="U63" s="13"/>
      <c r="V63" s="5"/>
      <c r="W63" s="5" t="str">
        <f t="shared" si="2"/>
        <v/>
      </c>
      <c r="X63" s="5"/>
      <c r="Y63" s="5"/>
      <c r="Z63" s="5"/>
      <c r="CB63" s="172">
        <f t="shared" si="37"/>
        <v>1</v>
      </c>
      <c r="CC63" s="172">
        <f t="shared" si="37"/>
        <v>1</v>
      </c>
      <c r="CD63" s="172">
        <f t="shared" si="37"/>
        <v>1</v>
      </c>
      <c r="CE63" s="172">
        <f t="shared" si="37"/>
        <v>1</v>
      </c>
      <c r="CF63" s="172">
        <f t="shared" si="37"/>
        <v>1</v>
      </c>
      <c r="CG63" s="172">
        <f t="shared" si="37"/>
        <v>1</v>
      </c>
      <c r="CH63" s="172">
        <f t="shared" si="37"/>
        <v>1</v>
      </c>
      <c r="CI63" s="172">
        <f t="shared" si="37"/>
        <v>1</v>
      </c>
      <c r="CJ63" s="172">
        <f t="shared" si="37"/>
        <v>1</v>
      </c>
      <c r="CK63" s="172">
        <f t="shared" si="37"/>
        <v>1</v>
      </c>
      <c r="CL63" s="172">
        <f t="shared" si="37"/>
        <v>1</v>
      </c>
      <c r="CM63" s="172">
        <f t="shared" si="37"/>
        <v>1</v>
      </c>
      <c r="CN63" s="172">
        <f t="shared" si="37"/>
        <v>1</v>
      </c>
      <c r="CO63" s="172">
        <f t="shared" si="37"/>
        <v>1</v>
      </c>
      <c r="CP63" s="172">
        <f t="shared" si="37"/>
        <v>1</v>
      </c>
      <c r="CQ63" s="172">
        <f t="shared" si="34"/>
        <v>1</v>
      </c>
      <c r="CR63" s="172">
        <f t="shared" si="34"/>
        <v>1</v>
      </c>
      <c r="CS63" s="172">
        <f t="shared" si="34"/>
        <v>1</v>
      </c>
      <c r="CT63" s="172">
        <f t="shared" si="34"/>
        <v>1</v>
      </c>
      <c r="CU63" s="172">
        <f t="shared" si="34"/>
        <v>1</v>
      </c>
      <c r="DA63" s="172"/>
      <c r="DB63" s="32" t="str">
        <f>IF(DB64="","",CONCATENATE("Warband ",CZ64," ",DG63))</f>
        <v/>
      </c>
      <c r="DD63" s="172">
        <f t="shared" si="17"/>
        <v>1</v>
      </c>
      <c r="DE63" s="172">
        <v>61</v>
      </c>
      <c r="DG63" s="49" t="str">
        <f>CONCATENATE("   ",DH63,"/",DI63,IF(DH63&gt;DI63," !",""))</f>
        <v xml:space="preserve">   0/12</v>
      </c>
      <c r="DH63" s="172">
        <f t="shared" ref="DH63" si="41">INDEX($CB$1:$CU$1,CZ64)+DJ63</f>
        <v>0</v>
      </c>
      <c r="DI63" s="172">
        <f t="shared" ref="DI63" si="42">IF(DB64=$CW$6,0,12)</f>
        <v>12</v>
      </c>
      <c r="DL63" s="172">
        <f t="shared" si="12"/>
        <v>0</v>
      </c>
      <c r="DM63" s="172">
        <f t="shared" si="13"/>
        <v>1</v>
      </c>
      <c r="DN63" s="172">
        <f t="shared" si="14"/>
        <v>1</v>
      </c>
      <c r="DO63" s="172">
        <f t="shared" si="39"/>
        <v>1</v>
      </c>
      <c r="DP63" s="172">
        <f t="shared" si="39"/>
        <v>1</v>
      </c>
      <c r="DQ63" s="172">
        <f t="shared" si="39"/>
        <v>1</v>
      </c>
      <c r="DR63" s="172">
        <f t="shared" si="39"/>
        <v>1</v>
      </c>
      <c r="DS63" s="172">
        <f t="shared" si="39"/>
        <v>1</v>
      </c>
      <c r="DT63" s="172">
        <f t="shared" si="39"/>
        <v>1</v>
      </c>
      <c r="DU63" s="172">
        <f t="shared" si="39"/>
        <v>1</v>
      </c>
      <c r="DV63" s="172">
        <f t="shared" si="40"/>
        <v>1</v>
      </c>
      <c r="DW63" s="172">
        <f t="shared" si="40"/>
        <v>1</v>
      </c>
      <c r="DX63" s="172">
        <f t="shared" si="40"/>
        <v>1</v>
      </c>
      <c r="DY63" s="172">
        <f t="shared" si="40"/>
        <v>1</v>
      </c>
      <c r="DZ63" s="172">
        <f t="shared" si="40"/>
        <v>1</v>
      </c>
      <c r="EA63" s="172">
        <f t="shared" si="40"/>
        <v>1</v>
      </c>
      <c r="EB63" s="172">
        <f t="shared" si="40"/>
        <v>1</v>
      </c>
      <c r="EC63" s="172">
        <f t="shared" si="40"/>
        <v>1</v>
      </c>
      <c r="ED63" s="172">
        <f t="shared" si="40"/>
        <v>1</v>
      </c>
      <c r="EE63" s="172">
        <f t="shared" si="40"/>
        <v>1</v>
      </c>
      <c r="EF63" s="172">
        <f t="shared" si="40"/>
        <v>1</v>
      </c>
      <c r="EG63" s="172">
        <f t="shared" si="6"/>
        <v>0</v>
      </c>
    </row>
    <row r="64" spans="20:137" x14ac:dyDescent="0.25">
      <c r="T64" s="5"/>
      <c r="U64" s="13"/>
      <c r="V64" s="5"/>
      <c r="W64" s="5" t="str">
        <f t="shared" si="2"/>
        <v/>
      </c>
      <c r="X64" s="5"/>
      <c r="Y64" s="5"/>
      <c r="Z64" s="5"/>
      <c r="CB64" s="172">
        <f t="shared" si="37"/>
        <v>1</v>
      </c>
      <c r="CC64" s="172">
        <f t="shared" si="37"/>
        <v>1</v>
      </c>
      <c r="CD64" s="172">
        <f t="shared" si="37"/>
        <v>1</v>
      </c>
      <c r="CE64" s="172">
        <f t="shared" si="37"/>
        <v>1</v>
      </c>
      <c r="CF64" s="172">
        <f t="shared" si="37"/>
        <v>1</v>
      </c>
      <c r="CG64" s="172">
        <f t="shared" si="37"/>
        <v>1</v>
      </c>
      <c r="CH64" s="172">
        <f t="shared" si="37"/>
        <v>1</v>
      </c>
      <c r="CI64" s="172">
        <f t="shared" si="37"/>
        <v>1</v>
      </c>
      <c r="CJ64" s="172">
        <f t="shared" si="37"/>
        <v>1</v>
      </c>
      <c r="CK64" s="172">
        <f t="shared" si="37"/>
        <v>1</v>
      </c>
      <c r="CL64" s="172">
        <f t="shared" si="37"/>
        <v>1</v>
      </c>
      <c r="CM64" s="172">
        <f t="shared" si="37"/>
        <v>1</v>
      </c>
      <c r="CN64" s="172">
        <f t="shared" si="37"/>
        <v>1</v>
      </c>
      <c r="CO64" s="172">
        <f t="shared" si="37"/>
        <v>1</v>
      </c>
      <c r="CP64" s="172">
        <f t="shared" si="37"/>
        <v>1</v>
      </c>
      <c r="CQ64" s="172">
        <f t="shared" si="37"/>
        <v>1</v>
      </c>
      <c r="CR64" s="172">
        <f t="shared" ref="CR64:CU79" si="43">IF(BG63="",CR63,CR63+1)</f>
        <v>1</v>
      </c>
      <c r="CS64" s="172">
        <f t="shared" si="43"/>
        <v>1</v>
      </c>
      <c r="CT64" s="172">
        <f t="shared" si="43"/>
        <v>1</v>
      </c>
      <c r="CU64" s="172">
        <f t="shared" si="43"/>
        <v>1</v>
      </c>
      <c r="CZ64" s="172">
        <v>5</v>
      </c>
      <c r="DA64" s="172" t="s">
        <v>278</v>
      </c>
      <c r="DB64" s="32" t="str">
        <f>T(LOOKUP(CZ64,$DM$1:$EF$1,$DM$2:$EF$2))</f>
        <v/>
      </c>
      <c r="DD64" s="172">
        <f t="shared" si="17"/>
        <v>1</v>
      </c>
      <c r="DE64" s="172">
        <v>62</v>
      </c>
      <c r="DL64" s="172">
        <f t="shared" si="12"/>
        <v>0</v>
      </c>
      <c r="DM64" s="172">
        <f t="shared" si="13"/>
        <v>1</v>
      </c>
      <c r="DN64" s="172">
        <f t="shared" si="14"/>
        <v>1</v>
      </c>
      <c r="DO64" s="172">
        <f t="shared" si="39"/>
        <v>1</v>
      </c>
      <c r="DP64" s="172">
        <f t="shared" si="39"/>
        <v>1</v>
      </c>
      <c r="DQ64" s="172">
        <f t="shared" si="39"/>
        <v>1</v>
      </c>
      <c r="DR64" s="172">
        <f t="shared" si="39"/>
        <v>1</v>
      </c>
      <c r="DS64" s="172">
        <f t="shared" si="39"/>
        <v>1</v>
      </c>
      <c r="DT64" s="172">
        <f t="shared" si="39"/>
        <v>1</v>
      </c>
      <c r="DU64" s="172">
        <f t="shared" si="39"/>
        <v>1</v>
      </c>
      <c r="DV64" s="172">
        <f t="shared" si="40"/>
        <v>1</v>
      </c>
      <c r="DW64" s="172">
        <f t="shared" si="40"/>
        <v>1</v>
      </c>
      <c r="DX64" s="172">
        <f t="shared" si="40"/>
        <v>1</v>
      </c>
      <c r="DY64" s="172">
        <f t="shared" si="40"/>
        <v>1</v>
      </c>
      <c r="DZ64" s="172">
        <f t="shared" si="40"/>
        <v>1</v>
      </c>
      <c r="EA64" s="172">
        <f t="shared" si="40"/>
        <v>1</v>
      </c>
      <c r="EB64" s="172">
        <f t="shared" si="40"/>
        <v>1</v>
      </c>
      <c r="EC64" s="172">
        <f t="shared" si="40"/>
        <v>1</v>
      </c>
      <c r="ED64" s="172">
        <f t="shared" si="40"/>
        <v>1</v>
      </c>
      <c r="EE64" s="172">
        <f t="shared" si="40"/>
        <v>1</v>
      </c>
      <c r="EF64" s="172">
        <f t="shared" si="40"/>
        <v>1</v>
      </c>
      <c r="EG64" s="172">
        <f t="shared" si="6"/>
        <v>0</v>
      </c>
    </row>
    <row r="65" spans="20:137" x14ac:dyDescent="0.25">
      <c r="T65" s="5"/>
      <c r="U65" s="13"/>
      <c r="V65" s="5"/>
      <c r="W65" s="5" t="str">
        <f t="shared" si="2"/>
        <v/>
      </c>
      <c r="X65" s="5"/>
      <c r="Y65" s="5"/>
      <c r="Z65" s="5"/>
      <c r="CB65" s="172">
        <f t="shared" ref="CB65:CQ80" si="44">IF(AQ64="",CB64,CB64+1)</f>
        <v>1</v>
      </c>
      <c r="CC65" s="172">
        <f t="shared" si="44"/>
        <v>1</v>
      </c>
      <c r="CD65" s="172">
        <f t="shared" si="44"/>
        <v>1</v>
      </c>
      <c r="CE65" s="172">
        <f t="shared" si="44"/>
        <v>1</v>
      </c>
      <c r="CF65" s="172">
        <f t="shared" si="44"/>
        <v>1</v>
      </c>
      <c r="CG65" s="172">
        <f t="shared" si="44"/>
        <v>1</v>
      </c>
      <c r="CH65" s="172">
        <f t="shared" si="44"/>
        <v>1</v>
      </c>
      <c r="CI65" s="172">
        <f t="shared" si="44"/>
        <v>1</v>
      </c>
      <c r="CJ65" s="172">
        <f t="shared" si="44"/>
        <v>1</v>
      </c>
      <c r="CK65" s="172">
        <f t="shared" si="44"/>
        <v>1</v>
      </c>
      <c r="CL65" s="172">
        <f t="shared" si="44"/>
        <v>1</v>
      </c>
      <c r="CM65" s="172">
        <f t="shared" si="44"/>
        <v>1</v>
      </c>
      <c r="CN65" s="172">
        <f t="shared" si="44"/>
        <v>1</v>
      </c>
      <c r="CO65" s="172">
        <f t="shared" si="44"/>
        <v>1</v>
      </c>
      <c r="CP65" s="172">
        <f t="shared" si="44"/>
        <v>1</v>
      </c>
      <c r="CQ65" s="172">
        <f t="shared" si="44"/>
        <v>1</v>
      </c>
      <c r="CR65" s="172">
        <f t="shared" si="43"/>
        <v>1</v>
      </c>
      <c r="CS65" s="172">
        <f t="shared" si="43"/>
        <v>1</v>
      </c>
      <c r="CT65" s="172">
        <f t="shared" si="43"/>
        <v>1</v>
      </c>
      <c r="CU65" s="172">
        <f t="shared" si="43"/>
        <v>1</v>
      </c>
      <c r="DA65" s="172">
        <v>1</v>
      </c>
      <c r="DB65" s="32" t="str">
        <f t="shared" ref="DB65:DB76" si="45">T(CONCATENATE(LOOKUP(DA65,CF$3:CF$80,AU$3:AU$80)," ",LOOKUP(DA65,CF$3:CF$80,$CA$3:$CA$80)))</f>
        <v xml:space="preserve"> </v>
      </c>
      <c r="DD65" s="172">
        <f t="shared" si="17"/>
        <v>1</v>
      </c>
      <c r="DE65" s="172">
        <v>63</v>
      </c>
      <c r="DL65" s="172">
        <f t="shared" si="12"/>
        <v>0</v>
      </c>
      <c r="DM65" s="172">
        <f t="shared" si="13"/>
        <v>1</v>
      </c>
      <c r="DN65" s="172">
        <f t="shared" si="14"/>
        <v>1</v>
      </c>
      <c r="DO65" s="172">
        <f t="shared" si="39"/>
        <v>1</v>
      </c>
      <c r="DP65" s="172">
        <f t="shared" si="39"/>
        <v>1</v>
      </c>
      <c r="DQ65" s="172">
        <f t="shared" si="39"/>
        <v>1</v>
      </c>
      <c r="DR65" s="172">
        <f t="shared" si="39"/>
        <v>1</v>
      </c>
      <c r="DS65" s="172">
        <f t="shared" si="39"/>
        <v>1</v>
      </c>
      <c r="DT65" s="172">
        <f t="shared" si="39"/>
        <v>1</v>
      </c>
      <c r="DU65" s="172">
        <f t="shared" si="39"/>
        <v>1</v>
      </c>
      <c r="DV65" s="172">
        <f t="shared" si="40"/>
        <v>1</v>
      </c>
      <c r="DW65" s="172">
        <f t="shared" si="40"/>
        <v>1</v>
      </c>
      <c r="DX65" s="172">
        <f t="shared" si="40"/>
        <v>1</v>
      </c>
      <c r="DY65" s="172">
        <f t="shared" si="40"/>
        <v>1</v>
      </c>
      <c r="DZ65" s="172">
        <f t="shared" si="40"/>
        <v>1</v>
      </c>
      <c r="EA65" s="172">
        <f t="shared" si="40"/>
        <v>1</v>
      </c>
      <c r="EB65" s="172">
        <f t="shared" si="40"/>
        <v>1</v>
      </c>
      <c r="EC65" s="172">
        <f t="shared" si="40"/>
        <v>1</v>
      </c>
      <c r="ED65" s="172">
        <f t="shared" si="40"/>
        <v>1</v>
      </c>
      <c r="EE65" s="172">
        <f t="shared" si="40"/>
        <v>1</v>
      </c>
      <c r="EF65" s="172">
        <f t="shared" si="40"/>
        <v>1</v>
      </c>
      <c r="EG65" s="172">
        <f t="shared" si="6"/>
        <v>0</v>
      </c>
    </row>
    <row r="66" spans="20:137" x14ac:dyDescent="0.25">
      <c r="T66" s="5"/>
      <c r="U66" s="13"/>
      <c r="V66" s="5"/>
      <c r="W66" s="5" t="str">
        <f t="shared" si="2"/>
        <v/>
      </c>
      <c r="X66" s="5"/>
      <c r="Y66" s="5"/>
      <c r="Z66" s="5"/>
      <c r="CB66" s="172">
        <f t="shared" si="44"/>
        <v>1</v>
      </c>
      <c r="CC66" s="172">
        <f t="shared" si="44"/>
        <v>1</v>
      </c>
      <c r="CD66" s="172">
        <f t="shared" si="44"/>
        <v>1</v>
      </c>
      <c r="CE66" s="172">
        <f t="shared" si="44"/>
        <v>1</v>
      </c>
      <c r="CF66" s="172">
        <f t="shared" si="44"/>
        <v>1</v>
      </c>
      <c r="CG66" s="172">
        <f t="shared" si="44"/>
        <v>1</v>
      </c>
      <c r="CH66" s="172">
        <f t="shared" si="44"/>
        <v>1</v>
      </c>
      <c r="CI66" s="172">
        <f t="shared" si="44"/>
        <v>1</v>
      </c>
      <c r="CJ66" s="172">
        <f t="shared" si="44"/>
        <v>1</v>
      </c>
      <c r="CK66" s="172">
        <f t="shared" si="44"/>
        <v>1</v>
      </c>
      <c r="CL66" s="172">
        <f t="shared" si="44"/>
        <v>1</v>
      </c>
      <c r="CM66" s="172">
        <f t="shared" si="44"/>
        <v>1</v>
      </c>
      <c r="CN66" s="172">
        <f t="shared" si="44"/>
        <v>1</v>
      </c>
      <c r="CO66" s="172">
        <f t="shared" si="44"/>
        <v>1</v>
      </c>
      <c r="CP66" s="172">
        <f t="shared" si="44"/>
        <v>1</v>
      </c>
      <c r="CQ66" s="172">
        <f t="shared" si="44"/>
        <v>1</v>
      </c>
      <c r="CR66" s="172">
        <f t="shared" si="43"/>
        <v>1</v>
      </c>
      <c r="CS66" s="172">
        <f t="shared" si="43"/>
        <v>1</v>
      </c>
      <c r="CT66" s="172">
        <f t="shared" si="43"/>
        <v>1</v>
      </c>
      <c r="CU66" s="172">
        <f t="shared" si="43"/>
        <v>1</v>
      </c>
      <c r="DA66" s="172">
        <v>2</v>
      </c>
      <c r="DB66" s="32" t="str">
        <f t="shared" si="45"/>
        <v xml:space="preserve"> </v>
      </c>
      <c r="DD66" s="172">
        <f t="shared" si="17"/>
        <v>1</v>
      </c>
      <c r="DE66" s="172">
        <v>64</v>
      </c>
      <c r="DL66" s="172">
        <f t="shared" si="12"/>
        <v>0</v>
      </c>
      <c r="DM66" s="172">
        <f t="shared" si="13"/>
        <v>1</v>
      </c>
      <c r="DN66" s="172">
        <f t="shared" si="14"/>
        <v>1</v>
      </c>
      <c r="DO66" s="172">
        <f t="shared" si="39"/>
        <v>1</v>
      </c>
      <c r="DP66" s="172">
        <f t="shared" si="39"/>
        <v>1</v>
      </c>
      <c r="DQ66" s="172">
        <f t="shared" si="39"/>
        <v>1</v>
      </c>
      <c r="DR66" s="172">
        <f t="shared" si="39"/>
        <v>1</v>
      </c>
      <c r="DS66" s="172">
        <f t="shared" si="39"/>
        <v>1</v>
      </c>
      <c r="DT66" s="172">
        <f t="shared" si="39"/>
        <v>1</v>
      </c>
      <c r="DU66" s="172">
        <f t="shared" si="39"/>
        <v>1</v>
      </c>
      <c r="DV66" s="172">
        <f t="shared" si="40"/>
        <v>1</v>
      </c>
      <c r="DW66" s="172">
        <f t="shared" si="40"/>
        <v>1</v>
      </c>
      <c r="DX66" s="172">
        <f t="shared" si="40"/>
        <v>1</v>
      </c>
      <c r="DY66" s="172">
        <f t="shared" si="40"/>
        <v>1</v>
      </c>
      <c r="DZ66" s="172">
        <f t="shared" si="40"/>
        <v>1</v>
      </c>
      <c r="EA66" s="172">
        <f t="shared" si="40"/>
        <v>1</v>
      </c>
      <c r="EB66" s="172">
        <f t="shared" si="40"/>
        <v>1</v>
      </c>
      <c r="EC66" s="172">
        <f t="shared" si="40"/>
        <v>1</v>
      </c>
      <c r="ED66" s="172">
        <f t="shared" si="40"/>
        <v>1</v>
      </c>
      <c r="EE66" s="172">
        <f t="shared" si="40"/>
        <v>1</v>
      </c>
      <c r="EF66" s="172">
        <f t="shared" si="40"/>
        <v>1</v>
      </c>
      <c r="EG66" s="172">
        <f t="shared" si="6"/>
        <v>0</v>
      </c>
    </row>
    <row r="67" spans="20:137" x14ac:dyDescent="0.25">
      <c r="T67" s="5"/>
      <c r="U67" s="13"/>
      <c r="V67" s="5"/>
      <c r="W67" s="5" t="str">
        <f t="shared" ref="W67:W80" si="46">T(LOOKUP(DE67,$DD$3:$DD$302,$DB$3:$DB$302))</f>
        <v/>
      </c>
      <c r="X67" s="5"/>
      <c r="Y67" s="5"/>
      <c r="Z67" s="5"/>
      <c r="CB67" s="172">
        <f t="shared" si="44"/>
        <v>1</v>
      </c>
      <c r="CC67" s="172">
        <f t="shared" si="44"/>
        <v>1</v>
      </c>
      <c r="CD67" s="172">
        <f t="shared" si="44"/>
        <v>1</v>
      </c>
      <c r="CE67" s="172">
        <f t="shared" si="44"/>
        <v>1</v>
      </c>
      <c r="CF67" s="172">
        <f t="shared" si="44"/>
        <v>1</v>
      </c>
      <c r="CG67" s="172">
        <f t="shared" si="44"/>
        <v>1</v>
      </c>
      <c r="CH67" s="172">
        <f t="shared" si="44"/>
        <v>1</v>
      </c>
      <c r="CI67" s="172">
        <f t="shared" si="44"/>
        <v>1</v>
      </c>
      <c r="CJ67" s="172">
        <f t="shared" si="44"/>
        <v>1</v>
      </c>
      <c r="CK67" s="172">
        <f t="shared" si="44"/>
        <v>1</v>
      </c>
      <c r="CL67" s="172">
        <f t="shared" si="44"/>
        <v>1</v>
      </c>
      <c r="CM67" s="172">
        <f t="shared" si="44"/>
        <v>1</v>
      </c>
      <c r="CN67" s="172">
        <f t="shared" si="44"/>
        <v>1</v>
      </c>
      <c r="CO67" s="172">
        <f t="shared" si="44"/>
        <v>1</v>
      </c>
      <c r="CP67" s="172">
        <f t="shared" si="44"/>
        <v>1</v>
      </c>
      <c r="CQ67" s="172">
        <f t="shared" si="44"/>
        <v>1</v>
      </c>
      <c r="CR67" s="172">
        <f t="shared" si="43"/>
        <v>1</v>
      </c>
      <c r="CS67" s="172">
        <f t="shared" si="43"/>
        <v>1</v>
      </c>
      <c r="CT67" s="172">
        <f t="shared" si="43"/>
        <v>1</v>
      </c>
      <c r="CU67" s="172">
        <f t="shared" si="43"/>
        <v>1</v>
      </c>
      <c r="DA67" s="172">
        <v>3</v>
      </c>
      <c r="DB67" s="32" t="str">
        <f t="shared" si="45"/>
        <v xml:space="preserve"> </v>
      </c>
      <c r="DD67" s="172">
        <f t="shared" si="17"/>
        <v>1</v>
      </c>
      <c r="DE67" s="172">
        <v>65</v>
      </c>
      <c r="DL67" s="172">
        <f t="shared" si="12"/>
        <v>0</v>
      </c>
      <c r="DM67" s="172">
        <f t="shared" si="13"/>
        <v>1</v>
      </c>
      <c r="DN67" s="172">
        <f t="shared" si="14"/>
        <v>1</v>
      </c>
      <c r="DO67" s="172">
        <f t="shared" si="39"/>
        <v>1</v>
      </c>
      <c r="DP67" s="172">
        <f t="shared" si="39"/>
        <v>1</v>
      </c>
      <c r="DQ67" s="172">
        <f t="shared" si="39"/>
        <v>1</v>
      </c>
      <c r="DR67" s="172">
        <f t="shared" si="39"/>
        <v>1</v>
      </c>
      <c r="DS67" s="172">
        <f t="shared" si="39"/>
        <v>1</v>
      </c>
      <c r="DT67" s="172">
        <f t="shared" si="39"/>
        <v>1</v>
      </c>
      <c r="DU67" s="172">
        <f t="shared" si="39"/>
        <v>1</v>
      </c>
      <c r="DV67" s="172">
        <f t="shared" si="40"/>
        <v>1</v>
      </c>
      <c r="DW67" s="172">
        <f t="shared" si="40"/>
        <v>1</v>
      </c>
      <c r="DX67" s="172">
        <f t="shared" si="40"/>
        <v>1</v>
      </c>
      <c r="DY67" s="172">
        <f t="shared" si="40"/>
        <v>1</v>
      </c>
      <c r="DZ67" s="172">
        <f t="shared" si="40"/>
        <v>1</v>
      </c>
      <c r="EA67" s="172">
        <f t="shared" si="40"/>
        <v>1</v>
      </c>
      <c r="EB67" s="172">
        <f t="shared" si="40"/>
        <v>1</v>
      </c>
      <c r="EC67" s="172">
        <f t="shared" si="40"/>
        <v>1</v>
      </c>
      <c r="ED67" s="172">
        <f t="shared" si="40"/>
        <v>1</v>
      </c>
      <c r="EE67" s="172">
        <f t="shared" si="40"/>
        <v>1</v>
      </c>
      <c r="EF67" s="172">
        <f t="shared" si="40"/>
        <v>1</v>
      </c>
      <c r="EG67" s="172">
        <f t="shared" ref="EG67:EG80" si="47">IF(CX67=0,0,SUBSTITUTE(SUBSTITUTE(SUBSTITUTE(SUBSTITUTE(SUBSTITUTE(SUBSTITUTE(SUBSTITUTE(SUBSTITUTE($CX67,"12",""),"13",""),"14",""),"15",""),"16",""),"17",""),"18",""),"19",""))</f>
        <v>0</v>
      </c>
    </row>
    <row r="68" spans="20:137" x14ac:dyDescent="0.25">
      <c r="T68" s="5"/>
      <c r="U68" s="13"/>
      <c r="V68" s="5"/>
      <c r="W68" s="5" t="str">
        <f t="shared" si="46"/>
        <v/>
      </c>
      <c r="X68" s="5"/>
      <c r="Y68" s="5"/>
      <c r="Z68" s="5"/>
      <c r="CB68" s="172">
        <f t="shared" si="44"/>
        <v>1</v>
      </c>
      <c r="CC68" s="172">
        <f t="shared" si="44"/>
        <v>1</v>
      </c>
      <c r="CD68" s="172">
        <f t="shared" si="44"/>
        <v>1</v>
      </c>
      <c r="CE68" s="172">
        <f t="shared" si="44"/>
        <v>1</v>
      </c>
      <c r="CF68" s="172">
        <f t="shared" si="44"/>
        <v>1</v>
      </c>
      <c r="CG68" s="172">
        <f t="shared" si="44"/>
        <v>1</v>
      </c>
      <c r="CH68" s="172">
        <f t="shared" si="44"/>
        <v>1</v>
      </c>
      <c r="CI68" s="172">
        <f t="shared" si="44"/>
        <v>1</v>
      </c>
      <c r="CJ68" s="172">
        <f t="shared" si="44"/>
        <v>1</v>
      </c>
      <c r="CK68" s="172">
        <f t="shared" si="44"/>
        <v>1</v>
      </c>
      <c r="CL68" s="172">
        <f t="shared" si="44"/>
        <v>1</v>
      </c>
      <c r="CM68" s="172">
        <f t="shared" si="44"/>
        <v>1</v>
      </c>
      <c r="CN68" s="172">
        <f t="shared" si="44"/>
        <v>1</v>
      </c>
      <c r="CO68" s="172">
        <f t="shared" si="44"/>
        <v>1</v>
      </c>
      <c r="CP68" s="172">
        <f t="shared" si="44"/>
        <v>1</v>
      </c>
      <c r="CQ68" s="172">
        <f t="shared" si="44"/>
        <v>1</v>
      </c>
      <c r="CR68" s="172">
        <f t="shared" si="43"/>
        <v>1</v>
      </c>
      <c r="CS68" s="172">
        <f t="shared" si="43"/>
        <v>1</v>
      </c>
      <c r="CT68" s="172">
        <f t="shared" si="43"/>
        <v>1</v>
      </c>
      <c r="CU68" s="172">
        <f t="shared" si="43"/>
        <v>1</v>
      </c>
      <c r="DA68" s="172">
        <v>4</v>
      </c>
      <c r="DB68" s="32" t="str">
        <f t="shared" si="45"/>
        <v xml:space="preserve"> </v>
      </c>
      <c r="DD68" s="172">
        <f t="shared" si="17"/>
        <v>1</v>
      </c>
      <c r="DE68" s="172">
        <v>66</v>
      </c>
      <c r="DL68" s="172">
        <f t="shared" ref="DL68:DL79" si="48">SUM(DM69:EF69)-SUM(DM68:EF68)</f>
        <v>0</v>
      </c>
      <c r="DM68" s="172">
        <f t="shared" ref="DM68:DM80" si="49">IF(OR(CX67=0,ISERROR(SEARCH(DM$1,SUBSTITUTE(SUBSTITUTE($EG67,"10",""),"11","")))),DM67,DM67+1)</f>
        <v>1</v>
      </c>
      <c r="DN68" s="172">
        <f t="shared" ref="DN68:DN80" si="50">IF(OR(CX67=0,ISERROR(SEARCH(DN$1,SUBSTITUTE(SUBSTITUTE($CX67,"12",""),"20","")))),DN67,DN67+1)</f>
        <v>1</v>
      </c>
      <c r="DO68" s="172">
        <f t="shared" ref="DO68:DU80" si="51">IF(OR($CX67=0,ISERROR(SEARCH(DO$1,SUBSTITUTE($CX67,DY$1,"")))),DO67,DO67+1)</f>
        <v>1</v>
      </c>
      <c r="DP68" s="172">
        <f t="shared" si="51"/>
        <v>1</v>
      </c>
      <c r="DQ68" s="172">
        <f t="shared" si="51"/>
        <v>1</v>
      </c>
      <c r="DR68" s="172">
        <f t="shared" si="51"/>
        <v>1</v>
      </c>
      <c r="DS68" s="172">
        <f t="shared" si="51"/>
        <v>1</v>
      </c>
      <c r="DT68" s="172">
        <f t="shared" si="51"/>
        <v>1</v>
      </c>
      <c r="DU68" s="172">
        <f t="shared" si="51"/>
        <v>1</v>
      </c>
      <c r="DV68" s="172">
        <f t="shared" si="40"/>
        <v>1</v>
      </c>
      <c r="DW68" s="172">
        <f t="shared" si="40"/>
        <v>1</v>
      </c>
      <c r="DX68" s="172">
        <f t="shared" si="40"/>
        <v>1</v>
      </c>
      <c r="DY68" s="172">
        <f t="shared" si="40"/>
        <v>1</v>
      </c>
      <c r="DZ68" s="172">
        <f t="shared" si="40"/>
        <v>1</v>
      </c>
      <c r="EA68" s="172">
        <f t="shared" si="40"/>
        <v>1</v>
      </c>
      <c r="EB68" s="172">
        <f t="shared" si="40"/>
        <v>1</v>
      </c>
      <c r="EC68" s="172">
        <f t="shared" si="40"/>
        <v>1</v>
      </c>
      <c r="ED68" s="172">
        <f t="shared" si="40"/>
        <v>1</v>
      </c>
      <c r="EE68" s="172">
        <f t="shared" si="40"/>
        <v>1</v>
      </c>
      <c r="EF68" s="172">
        <f t="shared" si="40"/>
        <v>1</v>
      </c>
      <c r="EG68" s="172">
        <f t="shared" si="47"/>
        <v>0</v>
      </c>
    </row>
    <row r="69" spans="20:137" x14ac:dyDescent="0.25">
      <c r="T69" s="5"/>
      <c r="U69" s="13"/>
      <c r="V69" s="5"/>
      <c r="W69" s="5" t="str">
        <f t="shared" si="46"/>
        <v/>
      </c>
      <c r="X69" s="5"/>
      <c r="Y69" s="5"/>
      <c r="Z69" s="5"/>
      <c r="CB69" s="172">
        <f t="shared" si="44"/>
        <v>1</v>
      </c>
      <c r="CC69" s="172">
        <f t="shared" si="44"/>
        <v>1</v>
      </c>
      <c r="CD69" s="172">
        <f t="shared" si="44"/>
        <v>1</v>
      </c>
      <c r="CE69" s="172">
        <f t="shared" si="44"/>
        <v>1</v>
      </c>
      <c r="CF69" s="172">
        <f t="shared" si="44"/>
        <v>1</v>
      </c>
      <c r="CG69" s="172">
        <f t="shared" si="44"/>
        <v>1</v>
      </c>
      <c r="CH69" s="172">
        <f t="shared" si="44"/>
        <v>1</v>
      </c>
      <c r="CI69" s="172">
        <f t="shared" si="44"/>
        <v>1</v>
      </c>
      <c r="CJ69" s="172">
        <f t="shared" si="44"/>
        <v>1</v>
      </c>
      <c r="CK69" s="172">
        <f t="shared" si="44"/>
        <v>1</v>
      </c>
      <c r="CL69" s="172">
        <f t="shared" si="44"/>
        <v>1</v>
      </c>
      <c r="CM69" s="172">
        <f t="shared" si="44"/>
        <v>1</v>
      </c>
      <c r="CN69" s="172">
        <f t="shared" si="44"/>
        <v>1</v>
      </c>
      <c r="CO69" s="172">
        <f t="shared" si="44"/>
        <v>1</v>
      </c>
      <c r="CP69" s="172">
        <f t="shared" si="44"/>
        <v>1</v>
      </c>
      <c r="CQ69" s="172">
        <f t="shared" si="44"/>
        <v>1</v>
      </c>
      <c r="CR69" s="172">
        <f t="shared" si="43"/>
        <v>1</v>
      </c>
      <c r="CS69" s="172">
        <f t="shared" si="43"/>
        <v>1</v>
      </c>
      <c r="CT69" s="172">
        <f t="shared" si="43"/>
        <v>1</v>
      </c>
      <c r="CU69" s="172">
        <f t="shared" si="43"/>
        <v>1</v>
      </c>
      <c r="DA69" s="172">
        <v>5</v>
      </c>
      <c r="DB69" s="32" t="str">
        <f t="shared" si="45"/>
        <v xml:space="preserve"> </v>
      </c>
      <c r="DD69" s="172">
        <f t="shared" ref="DD69:DD132" si="52">IF(OR(DB68="",DB68=" "),DD68,DD68+1)</f>
        <v>1</v>
      </c>
      <c r="DE69" s="172">
        <v>67</v>
      </c>
      <c r="DL69" s="172">
        <f t="shared" si="48"/>
        <v>0</v>
      </c>
      <c r="DM69" s="172">
        <f t="shared" si="49"/>
        <v>1</v>
      </c>
      <c r="DN69" s="172">
        <f t="shared" si="50"/>
        <v>1</v>
      </c>
      <c r="DO69" s="172">
        <f t="shared" si="51"/>
        <v>1</v>
      </c>
      <c r="DP69" s="172">
        <f t="shared" si="51"/>
        <v>1</v>
      </c>
      <c r="DQ69" s="172">
        <f t="shared" si="51"/>
        <v>1</v>
      </c>
      <c r="DR69" s="172">
        <f t="shared" si="51"/>
        <v>1</v>
      </c>
      <c r="DS69" s="172">
        <f t="shared" si="51"/>
        <v>1</v>
      </c>
      <c r="DT69" s="172">
        <f t="shared" si="51"/>
        <v>1</v>
      </c>
      <c r="DU69" s="172">
        <f t="shared" si="51"/>
        <v>1</v>
      </c>
      <c r="DV69" s="172">
        <f t="shared" ref="DV69:EF80" si="53">IF(OR($CX68=0,ISERROR(SEARCH(DV$1,$CX68))),DV68,DV68+1)</f>
        <v>1</v>
      </c>
      <c r="DW69" s="172">
        <f t="shared" si="53"/>
        <v>1</v>
      </c>
      <c r="DX69" s="172">
        <f t="shared" si="53"/>
        <v>1</v>
      </c>
      <c r="DY69" s="172">
        <f t="shared" si="53"/>
        <v>1</v>
      </c>
      <c r="DZ69" s="172">
        <f t="shared" si="53"/>
        <v>1</v>
      </c>
      <c r="EA69" s="172">
        <f t="shared" si="53"/>
        <v>1</v>
      </c>
      <c r="EB69" s="172">
        <f t="shared" si="53"/>
        <v>1</v>
      </c>
      <c r="EC69" s="172">
        <f t="shared" si="53"/>
        <v>1</v>
      </c>
      <c r="ED69" s="172">
        <f t="shared" si="53"/>
        <v>1</v>
      </c>
      <c r="EE69" s="172">
        <f t="shared" si="53"/>
        <v>1</v>
      </c>
      <c r="EF69" s="172">
        <f t="shared" si="53"/>
        <v>1</v>
      </c>
      <c r="EG69" s="172">
        <f t="shared" si="47"/>
        <v>0</v>
      </c>
    </row>
    <row r="70" spans="20:137" x14ac:dyDescent="0.25">
      <c r="T70" s="5"/>
      <c r="U70" s="13"/>
      <c r="V70" s="5"/>
      <c r="W70" s="5" t="str">
        <f t="shared" si="46"/>
        <v/>
      </c>
      <c r="X70" s="5"/>
      <c r="Y70" s="5"/>
      <c r="Z70" s="5"/>
      <c r="CB70" s="172">
        <f t="shared" si="44"/>
        <v>1</v>
      </c>
      <c r="CC70" s="172">
        <f t="shared" si="44"/>
        <v>1</v>
      </c>
      <c r="CD70" s="172">
        <f t="shared" si="44"/>
        <v>1</v>
      </c>
      <c r="CE70" s="172">
        <f t="shared" si="44"/>
        <v>1</v>
      </c>
      <c r="CF70" s="172">
        <f t="shared" si="44"/>
        <v>1</v>
      </c>
      <c r="CG70" s="172">
        <f t="shared" si="44"/>
        <v>1</v>
      </c>
      <c r="CH70" s="172">
        <f t="shared" si="44"/>
        <v>1</v>
      </c>
      <c r="CI70" s="172">
        <f t="shared" si="44"/>
        <v>1</v>
      </c>
      <c r="CJ70" s="172">
        <f t="shared" si="44"/>
        <v>1</v>
      </c>
      <c r="CK70" s="172">
        <f t="shared" si="44"/>
        <v>1</v>
      </c>
      <c r="CL70" s="172">
        <f t="shared" si="44"/>
        <v>1</v>
      </c>
      <c r="CM70" s="172">
        <f t="shared" si="44"/>
        <v>1</v>
      </c>
      <c r="CN70" s="172">
        <f t="shared" si="44"/>
        <v>1</v>
      </c>
      <c r="CO70" s="172">
        <f t="shared" si="44"/>
        <v>1</v>
      </c>
      <c r="CP70" s="172">
        <f t="shared" si="44"/>
        <v>1</v>
      </c>
      <c r="CQ70" s="172">
        <f t="shared" si="44"/>
        <v>1</v>
      </c>
      <c r="CR70" s="172">
        <f t="shared" si="43"/>
        <v>1</v>
      </c>
      <c r="CS70" s="172">
        <f t="shared" si="43"/>
        <v>1</v>
      </c>
      <c r="CT70" s="172">
        <f t="shared" si="43"/>
        <v>1</v>
      </c>
      <c r="CU70" s="172">
        <f t="shared" si="43"/>
        <v>1</v>
      </c>
      <c r="DA70" s="172">
        <v>6</v>
      </c>
      <c r="DB70" s="32" t="str">
        <f t="shared" si="45"/>
        <v xml:space="preserve"> </v>
      </c>
      <c r="DD70" s="172">
        <f t="shared" si="52"/>
        <v>1</v>
      </c>
      <c r="DE70" s="172">
        <v>68</v>
      </c>
      <c r="DL70" s="172">
        <f t="shared" si="48"/>
        <v>0</v>
      </c>
      <c r="DM70" s="172">
        <f t="shared" si="49"/>
        <v>1</v>
      </c>
      <c r="DN70" s="172">
        <f t="shared" si="50"/>
        <v>1</v>
      </c>
      <c r="DO70" s="172">
        <f t="shared" si="51"/>
        <v>1</v>
      </c>
      <c r="DP70" s="172">
        <f t="shared" si="51"/>
        <v>1</v>
      </c>
      <c r="DQ70" s="172">
        <f t="shared" si="51"/>
        <v>1</v>
      </c>
      <c r="DR70" s="172">
        <f t="shared" si="51"/>
        <v>1</v>
      </c>
      <c r="DS70" s="172">
        <f t="shared" si="51"/>
        <v>1</v>
      </c>
      <c r="DT70" s="172">
        <f t="shared" si="51"/>
        <v>1</v>
      </c>
      <c r="DU70" s="172">
        <f t="shared" si="51"/>
        <v>1</v>
      </c>
      <c r="DV70" s="172">
        <f t="shared" si="53"/>
        <v>1</v>
      </c>
      <c r="DW70" s="172">
        <f t="shared" si="53"/>
        <v>1</v>
      </c>
      <c r="DX70" s="172">
        <f t="shared" si="53"/>
        <v>1</v>
      </c>
      <c r="DY70" s="172">
        <f t="shared" si="53"/>
        <v>1</v>
      </c>
      <c r="DZ70" s="172">
        <f t="shared" si="53"/>
        <v>1</v>
      </c>
      <c r="EA70" s="172">
        <f t="shared" si="53"/>
        <v>1</v>
      </c>
      <c r="EB70" s="172">
        <f t="shared" si="53"/>
        <v>1</v>
      </c>
      <c r="EC70" s="172">
        <f t="shared" si="53"/>
        <v>1</v>
      </c>
      <c r="ED70" s="172">
        <f t="shared" si="53"/>
        <v>1</v>
      </c>
      <c r="EE70" s="172">
        <f t="shared" si="53"/>
        <v>1</v>
      </c>
      <c r="EF70" s="172">
        <f t="shared" si="53"/>
        <v>1</v>
      </c>
      <c r="EG70" s="172">
        <f t="shared" si="47"/>
        <v>0</v>
      </c>
    </row>
    <row r="71" spans="20:137" x14ac:dyDescent="0.25">
      <c r="T71" s="5"/>
      <c r="U71" s="13"/>
      <c r="V71" s="5"/>
      <c r="W71" s="5" t="str">
        <f t="shared" si="46"/>
        <v/>
      </c>
      <c r="X71" s="5"/>
      <c r="Y71" s="5"/>
      <c r="Z71" s="5"/>
      <c r="CB71" s="172">
        <f t="shared" si="44"/>
        <v>1</v>
      </c>
      <c r="CC71" s="172">
        <f t="shared" si="44"/>
        <v>1</v>
      </c>
      <c r="CD71" s="172">
        <f t="shared" si="44"/>
        <v>1</v>
      </c>
      <c r="CE71" s="172">
        <f t="shared" si="44"/>
        <v>1</v>
      </c>
      <c r="CF71" s="172">
        <f t="shared" si="44"/>
        <v>1</v>
      </c>
      <c r="CG71" s="172">
        <f t="shared" si="44"/>
        <v>1</v>
      </c>
      <c r="CH71" s="172">
        <f t="shared" si="44"/>
        <v>1</v>
      </c>
      <c r="CI71" s="172">
        <f t="shared" si="44"/>
        <v>1</v>
      </c>
      <c r="CJ71" s="172">
        <f t="shared" si="44"/>
        <v>1</v>
      </c>
      <c r="CK71" s="172">
        <f t="shared" si="44"/>
        <v>1</v>
      </c>
      <c r="CL71" s="172">
        <f t="shared" si="44"/>
        <v>1</v>
      </c>
      <c r="CM71" s="172">
        <f t="shared" si="44"/>
        <v>1</v>
      </c>
      <c r="CN71" s="172">
        <f t="shared" si="44"/>
        <v>1</v>
      </c>
      <c r="CO71" s="172">
        <f t="shared" si="44"/>
        <v>1</v>
      </c>
      <c r="CP71" s="172">
        <f t="shared" si="44"/>
        <v>1</v>
      </c>
      <c r="CQ71" s="172">
        <f t="shared" si="44"/>
        <v>1</v>
      </c>
      <c r="CR71" s="172">
        <f t="shared" si="43"/>
        <v>1</v>
      </c>
      <c r="CS71" s="172">
        <f t="shared" si="43"/>
        <v>1</v>
      </c>
      <c r="CT71" s="172">
        <f t="shared" si="43"/>
        <v>1</v>
      </c>
      <c r="CU71" s="172">
        <f t="shared" si="43"/>
        <v>1</v>
      </c>
      <c r="DA71" s="172">
        <v>7</v>
      </c>
      <c r="DB71" s="32" t="str">
        <f t="shared" si="45"/>
        <v xml:space="preserve"> </v>
      </c>
      <c r="DD71" s="172">
        <f t="shared" si="52"/>
        <v>1</v>
      </c>
      <c r="DE71" s="172">
        <v>69</v>
      </c>
      <c r="DL71" s="172">
        <f t="shared" si="48"/>
        <v>0</v>
      </c>
      <c r="DM71" s="172">
        <f t="shared" si="49"/>
        <v>1</v>
      </c>
      <c r="DN71" s="172">
        <f t="shared" si="50"/>
        <v>1</v>
      </c>
      <c r="DO71" s="172">
        <f t="shared" si="51"/>
        <v>1</v>
      </c>
      <c r="DP71" s="172">
        <f t="shared" si="51"/>
        <v>1</v>
      </c>
      <c r="DQ71" s="172">
        <f t="shared" si="51"/>
        <v>1</v>
      </c>
      <c r="DR71" s="172">
        <f t="shared" si="51"/>
        <v>1</v>
      </c>
      <c r="DS71" s="172">
        <f t="shared" si="51"/>
        <v>1</v>
      </c>
      <c r="DT71" s="172">
        <f t="shared" si="51"/>
        <v>1</v>
      </c>
      <c r="DU71" s="172">
        <f t="shared" si="51"/>
        <v>1</v>
      </c>
      <c r="DV71" s="172">
        <f t="shared" si="53"/>
        <v>1</v>
      </c>
      <c r="DW71" s="172">
        <f t="shared" si="53"/>
        <v>1</v>
      </c>
      <c r="DX71" s="172">
        <f t="shared" si="53"/>
        <v>1</v>
      </c>
      <c r="DY71" s="172">
        <f t="shared" si="53"/>
        <v>1</v>
      </c>
      <c r="DZ71" s="172">
        <f t="shared" si="53"/>
        <v>1</v>
      </c>
      <c r="EA71" s="172">
        <f t="shared" si="53"/>
        <v>1</v>
      </c>
      <c r="EB71" s="172">
        <f t="shared" si="53"/>
        <v>1</v>
      </c>
      <c r="EC71" s="172">
        <f t="shared" si="53"/>
        <v>1</v>
      </c>
      <c r="ED71" s="172">
        <f t="shared" si="53"/>
        <v>1</v>
      </c>
      <c r="EE71" s="172">
        <f t="shared" si="53"/>
        <v>1</v>
      </c>
      <c r="EF71" s="172">
        <f t="shared" si="53"/>
        <v>1</v>
      </c>
      <c r="EG71" s="172">
        <f t="shared" si="47"/>
        <v>0</v>
      </c>
    </row>
    <row r="72" spans="20:137" x14ac:dyDescent="0.25">
      <c r="T72" s="5"/>
      <c r="U72" s="13"/>
      <c r="V72" s="5"/>
      <c r="W72" s="5" t="str">
        <f t="shared" si="46"/>
        <v/>
      </c>
      <c r="X72" s="5"/>
      <c r="Y72" s="5"/>
      <c r="Z72" s="5"/>
      <c r="CB72" s="172">
        <f t="shared" si="44"/>
        <v>1</v>
      </c>
      <c r="CC72" s="172">
        <f t="shared" si="44"/>
        <v>1</v>
      </c>
      <c r="CD72" s="172">
        <f t="shared" si="44"/>
        <v>1</v>
      </c>
      <c r="CE72" s="172">
        <f t="shared" si="44"/>
        <v>1</v>
      </c>
      <c r="CF72" s="172">
        <f t="shared" si="44"/>
        <v>1</v>
      </c>
      <c r="CG72" s="172">
        <f t="shared" si="44"/>
        <v>1</v>
      </c>
      <c r="CH72" s="172">
        <f t="shared" si="44"/>
        <v>1</v>
      </c>
      <c r="CI72" s="172">
        <f t="shared" si="44"/>
        <v>1</v>
      </c>
      <c r="CJ72" s="172">
        <f t="shared" si="44"/>
        <v>1</v>
      </c>
      <c r="CK72" s="172">
        <f t="shared" si="44"/>
        <v>1</v>
      </c>
      <c r="CL72" s="172">
        <f t="shared" si="44"/>
        <v>1</v>
      </c>
      <c r="CM72" s="172">
        <f t="shared" si="44"/>
        <v>1</v>
      </c>
      <c r="CN72" s="172">
        <f t="shared" si="44"/>
        <v>1</v>
      </c>
      <c r="CO72" s="172">
        <f t="shared" si="44"/>
        <v>1</v>
      </c>
      <c r="CP72" s="172">
        <f t="shared" si="44"/>
        <v>1</v>
      </c>
      <c r="CQ72" s="172">
        <f t="shared" si="44"/>
        <v>1</v>
      </c>
      <c r="CR72" s="172">
        <f t="shared" si="43"/>
        <v>1</v>
      </c>
      <c r="CS72" s="172">
        <f t="shared" si="43"/>
        <v>1</v>
      </c>
      <c r="CT72" s="172">
        <f t="shared" si="43"/>
        <v>1</v>
      </c>
      <c r="CU72" s="172">
        <f t="shared" si="43"/>
        <v>1</v>
      </c>
      <c r="DA72" s="172">
        <v>8</v>
      </c>
      <c r="DB72" s="32" t="str">
        <f t="shared" si="45"/>
        <v xml:space="preserve"> </v>
      </c>
      <c r="DD72" s="172">
        <f t="shared" si="52"/>
        <v>1</v>
      </c>
      <c r="DE72" s="172">
        <v>70</v>
      </c>
      <c r="DL72" s="172">
        <f t="shared" si="48"/>
        <v>0</v>
      </c>
      <c r="DM72" s="172">
        <f t="shared" si="49"/>
        <v>1</v>
      </c>
      <c r="DN72" s="172">
        <f t="shared" si="50"/>
        <v>1</v>
      </c>
      <c r="DO72" s="172">
        <f t="shared" si="51"/>
        <v>1</v>
      </c>
      <c r="DP72" s="172">
        <f t="shared" si="51"/>
        <v>1</v>
      </c>
      <c r="DQ72" s="172">
        <f t="shared" si="51"/>
        <v>1</v>
      </c>
      <c r="DR72" s="172">
        <f t="shared" si="51"/>
        <v>1</v>
      </c>
      <c r="DS72" s="172">
        <f t="shared" si="51"/>
        <v>1</v>
      </c>
      <c r="DT72" s="172">
        <f t="shared" si="51"/>
        <v>1</v>
      </c>
      <c r="DU72" s="172">
        <f t="shared" si="51"/>
        <v>1</v>
      </c>
      <c r="DV72" s="172">
        <f t="shared" si="53"/>
        <v>1</v>
      </c>
      <c r="DW72" s="172">
        <f t="shared" si="53"/>
        <v>1</v>
      </c>
      <c r="DX72" s="172">
        <f t="shared" si="53"/>
        <v>1</v>
      </c>
      <c r="DY72" s="172">
        <f t="shared" si="53"/>
        <v>1</v>
      </c>
      <c r="DZ72" s="172">
        <f t="shared" si="53"/>
        <v>1</v>
      </c>
      <c r="EA72" s="172">
        <f t="shared" si="53"/>
        <v>1</v>
      </c>
      <c r="EB72" s="172">
        <f t="shared" si="53"/>
        <v>1</v>
      </c>
      <c r="EC72" s="172">
        <f t="shared" si="53"/>
        <v>1</v>
      </c>
      <c r="ED72" s="172">
        <f t="shared" si="53"/>
        <v>1</v>
      </c>
      <c r="EE72" s="172">
        <f t="shared" si="53"/>
        <v>1</v>
      </c>
      <c r="EF72" s="172">
        <f t="shared" si="53"/>
        <v>1</v>
      </c>
      <c r="EG72" s="172">
        <f t="shared" si="47"/>
        <v>0</v>
      </c>
    </row>
    <row r="73" spans="20:137" x14ac:dyDescent="0.25">
      <c r="T73" s="5"/>
      <c r="U73" s="13"/>
      <c r="V73" s="5"/>
      <c r="W73" s="5" t="str">
        <f t="shared" si="46"/>
        <v/>
      </c>
      <c r="X73" s="5"/>
      <c r="Y73" s="5"/>
      <c r="Z73" s="5"/>
      <c r="CB73" s="172">
        <f t="shared" si="44"/>
        <v>1</v>
      </c>
      <c r="CC73" s="172">
        <f t="shared" si="44"/>
        <v>1</v>
      </c>
      <c r="CD73" s="172">
        <f t="shared" si="44"/>
        <v>1</v>
      </c>
      <c r="CE73" s="172">
        <f t="shared" si="44"/>
        <v>1</v>
      </c>
      <c r="CF73" s="172">
        <f t="shared" si="44"/>
        <v>1</v>
      </c>
      <c r="CG73" s="172">
        <f t="shared" si="44"/>
        <v>1</v>
      </c>
      <c r="CH73" s="172">
        <f t="shared" si="44"/>
        <v>1</v>
      </c>
      <c r="CI73" s="172">
        <f t="shared" si="44"/>
        <v>1</v>
      </c>
      <c r="CJ73" s="172">
        <f t="shared" si="44"/>
        <v>1</v>
      </c>
      <c r="CK73" s="172">
        <f t="shared" si="44"/>
        <v>1</v>
      </c>
      <c r="CL73" s="172">
        <f t="shared" si="44"/>
        <v>1</v>
      </c>
      <c r="CM73" s="172">
        <f t="shared" si="44"/>
        <v>1</v>
      </c>
      <c r="CN73" s="172">
        <f t="shared" si="44"/>
        <v>1</v>
      </c>
      <c r="CO73" s="172">
        <f t="shared" si="44"/>
        <v>1</v>
      </c>
      <c r="CP73" s="172">
        <f t="shared" si="44"/>
        <v>1</v>
      </c>
      <c r="CQ73" s="172">
        <f t="shared" si="44"/>
        <v>1</v>
      </c>
      <c r="CR73" s="172">
        <f t="shared" si="43"/>
        <v>1</v>
      </c>
      <c r="CS73" s="172">
        <f t="shared" si="43"/>
        <v>1</v>
      </c>
      <c r="CT73" s="172">
        <f t="shared" si="43"/>
        <v>1</v>
      </c>
      <c r="CU73" s="172">
        <f t="shared" si="43"/>
        <v>1</v>
      </c>
      <c r="DA73" s="172">
        <v>9</v>
      </c>
      <c r="DB73" s="32" t="str">
        <f t="shared" si="45"/>
        <v xml:space="preserve"> </v>
      </c>
      <c r="DD73" s="172">
        <f t="shared" si="52"/>
        <v>1</v>
      </c>
      <c r="DE73" s="172">
        <v>71</v>
      </c>
      <c r="DL73" s="172">
        <f t="shared" si="48"/>
        <v>0</v>
      </c>
      <c r="DM73" s="172">
        <f t="shared" si="49"/>
        <v>1</v>
      </c>
      <c r="DN73" s="172">
        <f t="shared" si="50"/>
        <v>1</v>
      </c>
      <c r="DO73" s="172">
        <f t="shared" si="51"/>
        <v>1</v>
      </c>
      <c r="DP73" s="172">
        <f t="shared" si="51"/>
        <v>1</v>
      </c>
      <c r="DQ73" s="172">
        <f t="shared" si="51"/>
        <v>1</v>
      </c>
      <c r="DR73" s="172">
        <f t="shared" si="51"/>
        <v>1</v>
      </c>
      <c r="DS73" s="172">
        <f t="shared" si="51"/>
        <v>1</v>
      </c>
      <c r="DT73" s="172">
        <f t="shared" si="51"/>
        <v>1</v>
      </c>
      <c r="DU73" s="172">
        <f t="shared" si="51"/>
        <v>1</v>
      </c>
      <c r="DV73" s="172">
        <f t="shared" si="53"/>
        <v>1</v>
      </c>
      <c r="DW73" s="172">
        <f t="shared" si="53"/>
        <v>1</v>
      </c>
      <c r="DX73" s="172">
        <f t="shared" si="53"/>
        <v>1</v>
      </c>
      <c r="DY73" s="172">
        <f t="shared" si="53"/>
        <v>1</v>
      </c>
      <c r="DZ73" s="172">
        <f t="shared" si="53"/>
        <v>1</v>
      </c>
      <c r="EA73" s="172">
        <f t="shared" si="53"/>
        <v>1</v>
      </c>
      <c r="EB73" s="172">
        <f t="shared" si="53"/>
        <v>1</v>
      </c>
      <c r="EC73" s="172">
        <f t="shared" si="53"/>
        <v>1</v>
      </c>
      <c r="ED73" s="172">
        <f t="shared" si="53"/>
        <v>1</v>
      </c>
      <c r="EE73" s="172">
        <f t="shared" si="53"/>
        <v>1</v>
      </c>
      <c r="EF73" s="172">
        <f t="shared" si="53"/>
        <v>1</v>
      </c>
      <c r="EG73" s="172">
        <f t="shared" si="47"/>
        <v>0</v>
      </c>
    </row>
    <row r="74" spans="20:137" x14ac:dyDescent="0.25">
      <c r="T74" s="5"/>
      <c r="U74" s="13"/>
      <c r="V74" s="5"/>
      <c r="W74" s="5" t="str">
        <f t="shared" si="46"/>
        <v/>
      </c>
      <c r="X74" s="5"/>
      <c r="Y74" s="5"/>
      <c r="Z74" s="5"/>
      <c r="CB74" s="172">
        <f t="shared" si="44"/>
        <v>1</v>
      </c>
      <c r="CC74" s="172">
        <f t="shared" si="44"/>
        <v>1</v>
      </c>
      <c r="CD74" s="172">
        <f t="shared" si="44"/>
        <v>1</v>
      </c>
      <c r="CE74" s="172">
        <f t="shared" si="44"/>
        <v>1</v>
      </c>
      <c r="CF74" s="172">
        <f t="shared" si="44"/>
        <v>1</v>
      </c>
      <c r="CG74" s="172">
        <f t="shared" si="44"/>
        <v>1</v>
      </c>
      <c r="CH74" s="172">
        <f t="shared" si="44"/>
        <v>1</v>
      </c>
      <c r="CI74" s="172">
        <f t="shared" si="44"/>
        <v>1</v>
      </c>
      <c r="CJ74" s="172">
        <f t="shared" si="44"/>
        <v>1</v>
      </c>
      <c r="CK74" s="172">
        <f t="shared" si="44"/>
        <v>1</v>
      </c>
      <c r="CL74" s="172">
        <f t="shared" si="44"/>
        <v>1</v>
      </c>
      <c r="CM74" s="172">
        <f t="shared" si="44"/>
        <v>1</v>
      </c>
      <c r="CN74" s="172">
        <f t="shared" si="44"/>
        <v>1</v>
      </c>
      <c r="CO74" s="172">
        <f t="shared" si="44"/>
        <v>1</v>
      </c>
      <c r="CP74" s="172">
        <f t="shared" si="44"/>
        <v>1</v>
      </c>
      <c r="CQ74" s="172">
        <f t="shared" si="44"/>
        <v>1</v>
      </c>
      <c r="CR74" s="172">
        <f t="shared" si="43"/>
        <v>1</v>
      </c>
      <c r="CS74" s="172">
        <f t="shared" si="43"/>
        <v>1</v>
      </c>
      <c r="CT74" s="172">
        <f t="shared" si="43"/>
        <v>1</v>
      </c>
      <c r="CU74" s="172">
        <f t="shared" si="43"/>
        <v>1</v>
      </c>
      <c r="DA74" s="172">
        <v>10</v>
      </c>
      <c r="DB74" s="32" t="str">
        <f t="shared" si="45"/>
        <v xml:space="preserve"> </v>
      </c>
      <c r="DD74" s="172">
        <f t="shared" si="52"/>
        <v>1</v>
      </c>
      <c r="DE74" s="172">
        <v>72</v>
      </c>
      <c r="DL74" s="172">
        <f t="shared" si="48"/>
        <v>0</v>
      </c>
      <c r="DM74" s="172">
        <f t="shared" si="49"/>
        <v>1</v>
      </c>
      <c r="DN74" s="172">
        <f t="shared" si="50"/>
        <v>1</v>
      </c>
      <c r="DO74" s="172">
        <f t="shared" si="51"/>
        <v>1</v>
      </c>
      <c r="DP74" s="172">
        <f t="shared" si="51"/>
        <v>1</v>
      </c>
      <c r="DQ74" s="172">
        <f t="shared" si="51"/>
        <v>1</v>
      </c>
      <c r="DR74" s="172">
        <f t="shared" si="51"/>
        <v>1</v>
      </c>
      <c r="DS74" s="172">
        <f t="shared" si="51"/>
        <v>1</v>
      </c>
      <c r="DT74" s="172">
        <f t="shared" si="51"/>
        <v>1</v>
      </c>
      <c r="DU74" s="172">
        <f t="shared" si="51"/>
        <v>1</v>
      </c>
      <c r="DV74" s="172">
        <f t="shared" si="53"/>
        <v>1</v>
      </c>
      <c r="DW74" s="172">
        <f t="shared" si="53"/>
        <v>1</v>
      </c>
      <c r="DX74" s="172">
        <f t="shared" si="53"/>
        <v>1</v>
      </c>
      <c r="DY74" s="172">
        <f t="shared" si="53"/>
        <v>1</v>
      </c>
      <c r="DZ74" s="172">
        <f t="shared" si="53"/>
        <v>1</v>
      </c>
      <c r="EA74" s="172">
        <f t="shared" si="53"/>
        <v>1</v>
      </c>
      <c r="EB74" s="172">
        <f t="shared" si="53"/>
        <v>1</v>
      </c>
      <c r="EC74" s="172">
        <f t="shared" si="53"/>
        <v>1</v>
      </c>
      <c r="ED74" s="172">
        <f t="shared" si="53"/>
        <v>1</v>
      </c>
      <c r="EE74" s="172">
        <f t="shared" si="53"/>
        <v>1</v>
      </c>
      <c r="EF74" s="172">
        <f t="shared" si="53"/>
        <v>1</v>
      </c>
      <c r="EG74" s="172">
        <f t="shared" si="47"/>
        <v>0</v>
      </c>
    </row>
    <row r="75" spans="20:137" x14ac:dyDescent="0.25">
      <c r="T75" s="5"/>
      <c r="U75" s="13"/>
      <c r="V75" s="5"/>
      <c r="W75" s="5" t="str">
        <f t="shared" si="46"/>
        <v/>
      </c>
      <c r="X75" s="5"/>
      <c r="Y75" s="5"/>
      <c r="Z75" s="5"/>
      <c r="CB75" s="172">
        <f t="shared" si="44"/>
        <v>1</v>
      </c>
      <c r="CC75" s="172">
        <f t="shared" si="44"/>
        <v>1</v>
      </c>
      <c r="CD75" s="172">
        <f t="shared" si="44"/>
        <v>1</v>
      </c>
      <c r="CE75" s="172">
        <f t="shared" si="44"/>
        <v>1</v>
      </c>
      <c r="CF75" s="172">
        <f t="shared" si="44"/>
        <v>1</v>
      </c>
      <c r="CG75" s="172">
        <f t="shared" si="44"/>
        <v>1</v>
      </c>
      <c r="CH75" s="172">
        <f t="shared" si="44"/>
        <v>1</v>
      </c>
      <c r="CI75" s="172">
        <f t="shared" si="44"/>
        <v>1</v>
      </c>
      <c r="CJ75" s="172">
        <f t="shared" si="44"/>
        <v>1</v>
      </c>
      <c r="CK75" s="172">
        <f t="shared" si="44"/>
        <v>1</v>
      </c>
      <c r="CL75" s="172">
        <f t="shared" si="44"/>
        <v>1</v>
      </c>
      <c r="CM75" s="172">
        <f t="shared" si="44"/>
        <v>1</v>
      </c>
      <c r="CN75" s="172">
        <f t="shared" si="44"/>
        <v>1</v>
      </c>
      <c r="CO75" s="172">
        <f t="shared" si="44"/>
        <v>1</v>
      </c>
      <c r="CP75" s="172">
        <f t="shared" si="44"/>
        <v>1</v>
      </c>
      <c r="CQ75" s="172">
        <f t="shared" si="44"/>
        <v>1</v>
      </c>
      <c r="CR75" s="172">
        <f t="shared" si="43"/>
        <v>1</v>
      </c>
      <c r="CS75" s="172">
        <f t="shared" si="43"/>
        <v>1</v>
      </c>
      <c r="CT75" s="172">
        <f t="shared" si="43"/>
        <v>1</v>
      </c>
      <c r="CU75" s="172">
        <f t="shared" si="43"/>
        <v>1</v>
      </c>
      <c r="DA75" s="172">
        <v>11</v>
      </c>
      <c r="DB75" s="32" t="str">
        <f t="shared" si="45"/>
        <v xml:space="preserve"> </v>
      </c>
      <c r="DD75" s="172">
        <f t="shared" si="52"/>
        <v>1</v>
      </c>
      <c r="DE75" s="172">
        <v>73</v>
      </c>
      <c r="DL75" s="172">
        <f t="shared" si="48"/>
        <v>0</v>
      </c>
      <c r="DM75" s="172">
        <f t="shared" si="49"/>
        <v>1</v>
      </c>
      <c r="DN75" s="172">
        <f t="shared" si="50"/>
        <v>1</v>
      </c>
      <c r="DO75" s="172">
        <f t="shared" si="51"/>
        <v>1</v>
      </c>
      <c r="DP75" s="172">
        <f t="shared" si="51"/>
        <v>1</v>
      </c>
      <c r="DQ75" s="172">
        <f t="shared" si="51"/>
        <v>1</v>
      </c>
      <c r="DR75" s="172">
        <f t="shared" si="51"/>
        <v>1</v>
      </c>
      <c r="DS75" s="172">
        <f t="shared" si="51"/>
        <v>1</v>
      </c>
      <c r="DT75" s="172">
        <f t="shared" si="51"/>
        <v>1</v>
      </c>
      <c r="DU75" s="172">
        <f t="shared" si="51"/>
        <v>1</v>
      </c>
      <c r="DV75" s="172">
        <f t="shared" si="53"/>
        <v>1</v>
      </c>
      <c r="DW75" s="172">
        <f t="shared" si="53"/>
        <v>1</v>
      </c>
      <c r="DX75" s="172">
        <f t="shared" si="53"/>
        <v>1</v>
      </c>
      <c r="DY75" s="172">
        <f t="shared" si="53"/>
        <v>1</v>
      </c>
      <c r="DZ75" s="172">
        <f t="shared" si="53"/>
        <v>1</v>
      </c>
      <c r="EA75" s="172">
        <f t="shared" si="53"/>
        <v>1</v>
      </c>
      <c r="EB75" s="172">
        <f t="shared" si="53"/>
        <v>1</v>
      </c>
      <c r="EC75" s="172">
        <f t="shared" si="53"/>
        <v>1</v>
      </c>
      <c r="ED75" s="172">
        <f t="shared" si="53"/>
        <v>1</v>
      </c>
      <c r="EE75" s="172">
        <f t="shared" si="53"/>
        <v>1</v>
      </c>
      <c r="EF75" s="172">
        <f t="shared" si="53"/>
        <v>1</v>
      </c>
      <c r="EG75" s="172">
        <f t="shared" si="47"/>
        <v>0</v>
      </c>
    </row>
    <row r="76" spans="20:137" x14ac:dyDescent="0.25">
      <c r="T76" s="5"/>
      <c r="U76" s="13"/>
      <c r="V76" s="5"/>
      <c r="W76" s="5" t="str">
        <f t="shared" si="46"/>
        <v/>
      </c>
      <c r="X76" s="5"/>
      <c r="Y76" s="5"/>
      <c r="Z76" s="5"/>
      <c r="CB76" s="172">
        <f t="shared" si="44"/>
        <v>1</v>
      </c>
      <c r="CC76" s="172">
        <f t="shared" si="44"/>
        <v>1</v>
      </c>
      <c r="CD76" s="172">
        <f t="shared" si="44"/>
        <v>1</v>
      </c>
      <c r="CE76" s="172">
        <f t="shared" si="44"/>
        <v>1</v>
      </c>
      <c r="CF76" s="172">
        <f t="shared" si="44"/>
        <v>1</v>
      </c>
      <c r="CG76" s="172">
        <f t="shared" si="44"/>
        <v>1</v>
      </c>
      <c r="CH76" s="172">
        <f t="shared" si="44"/>
        <v>1</v>
      </c>
      <c r="CI76" s="172">
        <f t="shared" si="44"/>
        <v>1</v>
      </c>
      <c r="CJ76" s="172">
        <f t="shared" si="44"/>
        <v>1</v>
      </c>
      <c r="CK76" s="172">
        <f t="shared" si="44"/>
        <v>1</v>
      </c>
      <c r="CL76" s="172">
        <f t="shared" si="44"/>
        <v>1</v>
      </c>
      <c r="CM76" s="172">
        <f t="shared" si="44"/>
        <v>1</v>
      </c>
      <c r="CN76" s="172">
        <f t="shared" si="44"/>
        <v>1</v>
      </c>
      <c r="CO76" s="172">
        <f t="shared" si="44"/>
        <v>1</v>
      </c>
      <c r="CP76" s="172">
        <f t="shared" si="44"/>
        <v>1</v>
      </c>
      <c r="CQ76" s="172">
        <f t="shared" si="44"/>
        <v>1</v>
      </c>
      <c r="CR76" s="172">
        <f t="shared" si="43"/>
        <v>1</v>
      </c>
      <c r="CS76" s="172">
        <f t="shared" si="43"/>
        <v>1</v>
      </c>
      <c r="CT76" s="172">
        <f t="shared" si="43"/>
        <v>1</v>
      </c>
      <c r="CU76" s="172">
        <f t="shared" si="43"/>
        <v>1</v>
      </c>
      <c r="DA76" s="172">
        <v>12</v>
      </c>
      <c r="DB76" s="32" t="str">
        <f t="shared" si="45"/>
        <v xml:space="preserve"> </v>
      </c>
      <c r="DD76" s="172">
        <f t="shared" si="52"/>
        <v>1</v>
      </c>
      <c r="DE76" s="172">
        <v>74</v>
      </c>
      <c r="DL76" s="172">
        <f t="shared" si="48"/>
        <v>0</v>
      </c>
      <c r="DM76" s="172">
        <f t="shared" si="49"/>
        <v>1</v>
      </c>
      <c r="DN76" s="172">
        <f t="shared" si="50"/>
        <v>1</v>
      </c>
      <c r="DO76" s="172">
        <f t="shared" si="51"/>
        <v>1</v>
      </c>
      <c r="DP76" s="172">
        <f t="shared" si="51"/>
        <v>1</v>
      </c>
      <c r="DQ76" s="172">
        <f t="shared" si="51"/>
        <v>1</v>
      </c>
      <c r="DR76" s="172">
        <f t="shared" si="51"/>
        <v>1</v>
      </c>
      <c r="DS76" s="172">
        <f t="shared" si="51"/>
        <v>1</v>
      </c>
      <c r="DT76" s="172">
        <f t="shared" si="51"/>
        <v>1</v>
      </c>
      <c r="DU76" s="172">
        <f t="shared" si="51"/>
        <v>1</v>
      </c>
      <c r="DV76" s="172">
        <f t="shared" si="53"/>
        <v>1</v>
      </c>
      <c r="DW76" s="172">
        <f t="shared" si="53"/>
        <v>1</v>
      </c>
      <c r="DX76" s="172">
        <f t="shared" si="53"/>
        <v>1</v>
      </c>
      <c r="DY76" s="172">
        <f t="shared" si="53"/>
        <v>1</v>
      </c>
      <c r="DZ76" s="172">
        <f t="shared" si="53"/>
        <v>1</v>
      </c>
      <c r="EA76" s="172">
        <f t="shared" si="53"/>
        <v>1</v>
      </c>
      <c r="EB76" s="172">
        <f t="shared" si="53"/>
        <v>1</v>
      </c>
      <c r="EC76" s="172">
        <f t="shared" si="53"/>
        <v>1</v>
      </c>
      <c r="ED76" s="172">
        <f t="shared" si="53"/>
        <v>1</v>
      </c>
      <c r="EE76" s="172">
        <f t="shared" si="53"/>
        <v>1</v>
      </c>
      <c r="EF76" s="172">
        <f t="shared" si="53"/>
        <v>1</v>
      </c>
      <c r="EG76" s="172">
        <f t="shared" si="47"/>
        <v>0</v>
      </c>
    </row>
    <row r="77" spans="20:137" x14ac:dyDescent="0.25">
      <c r="T77" s="5"/>
      <c r="U77" s="13"/>
      <c r="V77" s="5"/>
      <c r="W77" s="5" t="str">
        <f t="shared" si="46"/>
        <v/>
      </c>
      <c r="X77" s="5"/>
      <c r="Y77" s="5"/>
      <c r="Z77" s="5"/>
      <c r="CB77" s="172">
        <f t="shared" si="44"/>
        <v>1</v>
      </c>
      <c r="CC77" s="172">
        <f t="shared" si="44"/>
        <v>1</v>
      </c>
      <c r="CD77" s="172">
        <f t="shared" si="44"/>
        <v>1</v>
      </c>
      <c r="CE77" s="172">
        <f t="shared" si="44"/>
        <v>1</v>
      </c>
      <c r="CF77" s="172">
        <f t="shared" si="44"/>
        <v>1</v>
      </c>
      <c r="CG77" s="172">
        <f t="shared" si="44"/>
        <v>1</v>
      </c>
      <c r="CH77" s="172">
        <f t="shared" si="44"/>
        <v>1</v>
      </c>
      <c r="CI77" s="172">
        <f t="shared" si="44"/>
        <v>1</v>
      </c>
      <c r="CJ77" s="172">
        <f t="shared" si="44"/>
        <v>1</v>
      </c>
      <c r="CK77" s="172">
        <f t="shared" si="44"/>
        <v>1</v>
      </c>
      <c r="CL77" s="172">
        <f t="shared" si="44"/>
        <v>1</v>
      </c>
      <c r="CM77" s="172">
        <f t="shared" si="44"/>
        <v>1</v>
      </c>
      <c r="CN77" s="172">
        <f t="shared" si="44"/>
        <v>1</v>
      </c>
      <c r="CO77" s="172">
        <f t="shared" si="44"/>
        <v>1</v>
      </c>
      <c r="CP77" s="172">
        <f t="shared" si="44"/>
        <v>1</v>
      </c>
      <c r="CQ77" s="172">
        <f t="shared" si="44"/>
        <v>1</v>
      </c>
      <c r="CR77" s="172">
        <f t="shared" si="43"/>
        <v>1</v>
      </c>
      <c r="CS77" s="172">
        <f t="shared" si="43"/>
        <v>1</v>
      </c>
      <c r="CT77" s="172">
        <f t="shared" si="43"/>
        <v>1</v>
      </c>
      <c r="CU77" s="172">
        <f t="shared" si="43"/>
        <v>1</v>
      </c>
      <c r="DB77" s="196" t="str">
        <f>IF(DB64="","","----")</f>
        <v/>
      </c>
      <c r="DD77" s="172">
        <f t="shared" si="52"/>
        <v>1</v>
      </c>
      <c r="DE77" s="172">
        <v>75</v>
      </c>
      <c r="DL77" s="172">
        <f t="shared" si="48"/>
        <v>0</v>
      </c>
      <c r="DM77" s="172">
        <f t="shared" si="49"/>
        <v>1</v>
      </c>
      <c r="DN77" s="172">
        <f t="shared" si="50"/>
        <v>1</v>
      </c>
      <c r="DO77" s="172">
        <f t="shared" si="51"/>
        <v>1</v>
      </c>
      <c r="DP77" s="172">
        <f t="shared" si="51"/>
        <v>1</v>
      </c>
      <c r="DQ77" s="172">
        <f t="shared" si="51"/>
        <v>1</v>
      </c>
      <c r="DR77" s="172">
        <f t="shared" si="51"/>
        <v>1</v>
      </c>
      <c r="DS77" s="172">
        <f t="shared" si="51"/>
        <v>1</v>
      </c>
      <c r="DT77" s="172">
        <f t="shared" si="51"/>
        <v>1</v>
      </c>
      <c r="DU77" s="172">
        <f t="shared" si="51"/>
        <v>1</v>
      </c>
      <c r="DV77" s="172">
        <f t="shared" si="53"/>
        <v>1</v>
      </c>
      <c r="DW77" s="172">
        <f t="shared" si="53"/>
        <v>1</v>
      </c>
      <c r="DX77" s="172">
        <f t="shared" si="53"/>
        <v>1</v>
      </c>
      <c r="DY77" s="172">
        <f t="shared" si="53"/>
        <v>1</v>
      </c>
      <c r="DZ77" s="172">
        <f t="shared" si="53"/>
        <v>1</v>
      </c>
      <c r="EA77" s="172">
        <f t="shared" si="53"/>
        <v>1</v>
      </c>
      <c r="EB77" s="172">
        <f t="shared" si="53"/>
        <v>1</v>
      </c>
      <c r="EC77" s="172">
        <f t="shared" si="53"/>
        <v>1</v>
      </c>
      <c r="ED77" s="172">
        <f t="shared" si="53"/>
        <v>1</v>
      </c>
      <c r="EE77" s="172">
        <f t="shared" si="53"/>
        <v>1</v>
      </c>
      <c r="EF77" s="172">
        <f t="shared" si="53"/>
        <v>1</v>
      </c>
      <c r="EG77" s="172">
        <f t="shared" si="47"/>
        <v>0</v>
      </c>
    </row>
    <row r="78" spans="20:137" x14ac:dyDescent="0.25">
      <c r="T78" s="5"/>
      <c r="U78" s="13"/>
      <c r="V78" s="5"/>
      <c r="W78" s="5" t="str">
        <f t="shared" si="46"/>
        <v/>
      </c>
      <c r="X78" s="5"/>
      <c r="Y78" s="5"/>
      <c r="Z78" s="5"/>
      <c r="CB78" s="172">
        <f t="shared" si="44"/>
        <v>1</v>
      </c>
      <c r="CC78" s="172">
        <f t="shared" si="44"/>
        <v>1</v>
      </c>
      <c r="CD78" s="172">
        <f t="shared" si="44"/>
        <v>1</v>
      </c>
      <c r="CE78" s="172">
        <f t="shared" si="44"/>
        <v>1</v>
      </c>
      <c r="CF78" s="172">
        <f t="shared" si="44"/>
        <v>1</v>
      </c>
      <c r="CG78" s="172">
        <f t="shared" si="44"/>
        <v>1</v>
      </c>
      <c r="CH78" s="172">
        <f t="shared" si="44"/>
        <v>1</v>
      </c>
      <c r="CI78" s="172">
        <f t="shared" si="44"/>
        <v>1</v>
      </c>
      <c r="CJ78" s="172">
        <f t="shared" si="44"/>
        <v>1</v>
      </c>
      <c r="CK78" s="172">
        <f t="shared" si="44"/>
        <v>1</v>
      </c>
      <c r="CL78" s="172">
        <f t="shared" si="44"/>
        <v>1</v>
      </c>
      <c r="CM78" s="172">
        <f t="shared" si="44"/>
        <v>1</v>
      </c>
      <c r="CN78" s="172">
        <f t="shared" si="44"/>
        <v>1</v>
      </c>
      <c r="CO78" s="172">
        <f t="shared" si="44"/>
        <v>1</v>
      </c>
      <c r="CP78" s="172">
        <f t="shared" si="44"/>
        <v>1</v>
      </c>
      <c r="CQ78" s="172">
        <f t="shared" si="44"/>
        <v>1</v>
      </c>
      <c r="CR78" s="172">
        <f t="shared" si="43"/>
        <v>1</v>
      </c>
      <c r="CS78" s="172">
        <f t="shared" si="43"/>
        <v>1</v>
      </c>
      <c r="CT78" s="172">
        <f t="shared" si="43"/>
        <v>1</v>
      </c>
      <c r="CU78" s="172">
        <f t="shared" si="43"/>
        <v>1</v>
      </c>
      <c r="DA78" s="172"/>
      <c r="DB78" s="32" t="str">
        <f>IF(DB79="","",CONCATENATE("Warband ",CZ79," ",DG78))</f>
        <v/>
      </c>
      <c r="DD78" s="172">
        <f t="shared" si="52"/>
        <v>1</v>
      </c>
      <c r="DE78" s="172">
        <v>76</v>
      </c>
      <c r="DG78" s="49" t="str">
        <f>CONCATENATE("   ",DH78,"/",DI78,IF(DH78&gt;DI78," !",""))</f>
        <v xml:space="preserve">   0/12</v>
      </c>
      <c r="DH78" s="172">
        <f t="shared" ref="DH78" si="54">INDEX($CB$1:$CU$1,CZ79)+DJ78</f>
        <v>0</v>
      </c>
      <c r="DI78" s="172">
        <f t="shared" ref="DI78" si="55">IF(DB79=$CW$6,0,12)</f>
        <v>12</v>
      </c>
      <c r="DL78" s="172">
        <f t="shared" si="48"/>
        <v>0</v>
      </c>
      <c r="DM78" s="172">
        <f t="shared" si="49"/>
        <v>1</v>
      </c>
      <c r="DN78" s="172">
        <f t="shared" si="50"/>
        <v>1</v>
      </c>
      <c r="DO78" s="172">
        <f t="shared" si="51"/>
        <v>1</v>
      </c>
      <c r="DP78" s="172">
        <f t="shared" si="51"/>
        <v>1</v>
      </c>
      <c r="DQ78" s="172">
        <f t="shared" si="51"/>
        <v>1</v>
      </c>
      <c r="DR78" s="172">
        <f t="shared" si="51"/>
        <v>1</v>
      </c>
      <c r="DS78" s="172">
        <f t="shared" si="51"/>
        <v>1</v>
      </c>
      <c r="DT78" s="172">
        <f t="shared" si="51"/>
        <v>1</v>
      </c>
      <c r="DU78" s="172">
        <f t="shared" si="51"/>
        <v>1</v>
      </c>
      <c r="DV78" s="172">
        <f t="shared" si="53"/>
        <v>1</v>
      </c>
      <c r="DW78" s="172">
        <f t="shared" si="53"/>
        <v>1</v>
      </c>
      <c r="DX78" s="172">
        <f t="shared" si="53"/>
        <v>1</v>
      </c>
      <c r="DY78" s="172">
        <f t="shared" si="53"/>
        <v>1</v>
      </c>
      <c r="DZ78" s="172">
        <f t="shared" si="53"/>
        <v>1</v>
      </c>
      <c r="EA78" s="172">
        <f t="shared" si="53"/>
        <v>1</v>
      </c>
      <c r="EB78" s="172">
        <f t="shared" si="53"/>
        <v>1</v>
      </c>
      <c r="EC78" s="172">
        <f t="shared" si="53"/>
        <v>1</v>
      </c>
      <c r="ED78" s="172">
        <f t="shared" si="53"/>
        <v>1</v>
      </c>
      <c r="EE78" s="172">
        <f t="shared" si="53"/>
        <v>1</v>
      </c>
      <c r="EF78" s="172">
        <f t="shared" si="53"/>
        <v>1</v>
      </c>
      <c r="EG78" s="172">
        <f t="shared" si="47"/>
        <v>0</v>
      </c>
    </row>
    <row r="79" spans="20:137" x14ac:dyDescent="0.25">
      <c r="T79" s="5"/>
      <c r="U79" s="13"/>
      <c r="V79" s="5"/>
      <c r="W79" s="5" t="str">
        <f t="shared" si="46"/>
        <v/>
      </c>
      <c r="X79" s="5"/>
      <c r="Y79" s="5"/>
      <c r="Z79" s="5"/>
      <c r="CB79" s="172">
        <f t="shared" si="44"/>
        <v>1</v>
      </c>
      <c r="CC79" s="172">
        <f t="shared" si="44"/>
        <v>1</v>
      </c>
      <c r="CD79" s="172">
        <f t="shared" si="44"/>
        <v>1</v>
      </c>
      <c r="CE79" s="172">
        <f t="shared" si="44"/>
        <v>1</v>
      </c>
      <c r="CF79" s="172">
        <f t="shared" si="44"/>
        <v>1</v>
      </c>
      <c r="CG79" s="172">
        <f t="shared" si="44"/>
        <v>1</v>
      </c>
      <c r="CH79" s="172">
        <f t="shared" si="44"/>
        <v>1</v>
      </c>
      <c r="CI79" s="172">
        <f t="shared" si="44"/>
        <v>1</v>
      </c>
      <c r="CJ79" s="172">
        <f t="shared" si="44"/>
        <v>1</v>
      </c>
      <c r="CK79" s="172">
        <f t="shared" si="44"/>
        <v>1</v>
      </c>
      <c r="CL79" s="172">
        <f t="shared" si="44"/>
        <v>1</v>
      </c>
      <c r="CM79" s="172">
        <f t="shared" si="44"/>
        <v>1</v>
      </c>
      <c r="CN79" s="172">
        <f t="shared" si="44"/>
        <v>1</v>
      </c>
      <c r="CO79" s="172">
        <f t="shared" si="44"/>
        <v>1</v>
      </c>
      <c r="CP79" s="172">
        <f t="shared" si="44"/>
        <v>1</v>
      </c>
      <c r="CQ79" s="172">
        <f t="shared" si="44"/>
        <v>1</v>
      </c>
      <c r="CR79" s="172">
        <f t="shared" si="43"/>
        <v>1</v>
      </c>
      <c r="CS79" s="172">
        <f t="shared" si="43"/>
        <v>1</v>
      </c>
      <c r="CT79" s="172">
        <f t="shared" si="43"/>
        <v>1</v>
      </c>
      <c r="CU79" s="172">
        <f t="shared" si="43"/>
        <v>1</v>
      </c>
      <c r="CZ79" s="172">
        <v>6</v>
      </c>
      <c r="DA79" s="172" t="s">
        <v>278</v>
      </c>
      <c r="DB79" s="32" t="str">
        <f>T(LOOKUP(CZ79,$DM$1:$EF$1,$DM$2:$EF$2))</f>
        <v/>
      </c>
      <c r="DD79" s="172">
        <f t="shared" si="52"/>
        <v>1</v>
      </c>
      <c r="DE79" s="172">
        <v>77</v>
      </c>
      <c r="DL79" s="172">
        <f t="shared" si="48"/>
        <v>0</v>
      </c>
      <c r="DM79" s="172">
        <f t="shared" si="49"/>
        <v>1</v>
      </c>
      <c r="DN79" s="172">
        <f t="shared" si="50"/>
        <v>1</v>
      </c>
      <c r="DO79" s="172">
        <f t="shared" si="51"/>
        <v>1</v>
      </c>
      <c r="DP79" s="172">
        <f t="shared" si="51"/>
        <v>1</v>
      </c>
      <c r="DQ79" s="172">
        <f t="shared" si="51"/>
        <v>1</v>
      </c>
      <c r="DR79" s="172">
        <f t="shared" si="51"/>
        <v>1</v>
      </c>
      <c r="DS79" s="172">
        <f t="shared" si="51"/>
        <v>1</v>
      </c>
      <c r="DT79" s="172">
        <f t="shared" si="51"/>
        <v>1</v>
      </c>
      <c r="DU79" s="172">
        <f t="shared" si="51"/>
        <v>1</v>
      </c>
      <c r="DV79" s="172">
        <f t="shared" si="53"/>
        <v>1</v>
      </c>
      <c r="DW79" s="172">
        <f t="shared" si="53"/>
        <v>1</v>
      </c>
      <c r="DX79" s="172">
        <f t="shared" si="53"/>
        <v>1</v>
      </c>
      <c r="DY79" s="172">
        <f t="shared" si="53"/>
        <v>1</v>
      </c>
      <c r="DZ79" s="172">
        <f t="shared" si="53"/>
        <v>1</v>
      </c>
      <c r="EA79" s="172">
        <f t="shared" si="53"/>
        <v>1</v>
      </c>
      <c r="EB79" s="172">
        <f t="shared" si="53"/>
        <v>1</v>
      </c>
      <c r="EC79" s="172">
        <f t="shared" si="53"/>
        <v>1</v>
      </c>
      <c r="ED79" s="172">
        <f t="shared" si="53"/>
        <v>1</v>
      </c>
      <c r="EE79" s="172">
        <f t="shared" si="53"/>
        <v>1</v>
      </c>
      <c r="EF79" s="172">
        <f t="shared" si="53"/>
        <v>1</v>
      </c>
      <c r="EG79" s="172">
        <f t="shared" si="47"/>
        <v>0</v>
      </c>
    </row>
    <row r="80" spans="20:137" x14ac:dyDescent="0.25">
      <c r="T80" s="5"/>
      <c r="U80" s="13"/>
      <c r="V80" s="5"/>
      <c r="W80" s="5" t="str">
        <f t="shared" si="46"/>
        <v/>
      </c>
      <c r="X80" s="5"/>
      <c r="Y80" s="5"/>
      <c r="Z80" s="5"/>
      <c r="CB80" s="172">
        <f t="shared" si="44"/>
        <v>1</v>
      </c>
      <c r="CC80" s="172">
        <f t="shared" si="44"/>
        <v>1</v>
      </c>
      <c r="CD80" s="172">
        <f t="shared" si="44"/>
        <v>1</v>
      </c>
      <c r="CE80" s="172">
        <f t="shared" si="44"/>
        <v>1</v>
      </c>
      <c r="CF80" s="172">
        <f t="shared" si="44"/>
        <v>1</v>
      </c>
      <c r="CG80" s="172">
        <f t="shared" si="44"/>
        <v>1</v>
      </c>
      <c r="CH80" s="172">
        <f t="shared" si="44"/>
        <v>1</v>
      </c>
      <c r="CI80" s="172">
        <f t="shared" si="44"/>
        <v>1</v>
      </c>
      <c r="CJ80" s="172">
        <f t="shared" si="44"/>
        <v>1</v>
      </c>
      <c r="CK80" s="172">
        <f t="shared" si="44"/>
        <v>1</v>
      </c>
      <c r="CL80" s="172">
        <f t="shared" si="44"/>
        <v>1</v>
      </c>
      <c r="CM80" s="172">
        <f t="shared" si="44"/>
        <v>1</v>
      </c>
      <c r="CN80" s="172">
        <f t="shared" si="44"/>
        <v>1</v>
      </c>
      <c r="CO80" s="172">
        <f t="shared" si="44"/>
        <v>1</v>
      </c>
      <c r="CP80" s="172">
        <f t="shared" si="44"/>
        <v>1</v>
      </c>
      <c r="CQ80" s="172">
        <f t="shared" ref="CQ80:CU80" si="56">IF(BF79="",CQ79,CQ79+1)</f>
        <v>1</v>
      </c>
      <c r="CR80" s="172">
        <f t="shared" si="56"/>
        <v>1</v>
      </c>
      <c r="CS80" s="172">
        <f t="shared" si="56"/>
        <v>1</v>
      </c>
      <c r="CT80" s="172">
        <f t="shared" si="56"/>
        <v>1</v>
      </c>
      <c r="CU80" s="172">
        <f t="shared" si="56"/>
        <v>1</v>
      </c>
      <c r="DA80" s="172">
        <v>1</v>
      </c>
      <c r="DB80" s="32" t="str">
        <f t="shared" ref="DB80:DB91" si="57">T(CONCATENATE(LOOKUP(DA80,CG$3:CG$80,AV$3:AV$80)," ",LOOKUP(DA80,CG$3:CG$80,$CA$3:$CA$80)))</f>
        <v xml:space="preserve"> </v>
      </c>
      <c r="DD80" s="172">
        <f t="shared" si="52"/>
        <v>1</v>
      </c>
      <c r="DE80" s="172">
        <v>78</v>
      </c>
      <c r="DL80" s="172">
        <f>SUM(DM81:EF81)-SUM(DM80:EF80)</f>
        <v>-20</v>
      </c>
      <c r="DM80" s="172">
        <f t="shared" si="49"/>
        <v>1</v>
      </c>
      <c r="DN80" s="172">
        <f t="shared" si="50"/>
        <v>1</v>
      </c>
      <c r="DO80" s="172">
        <f t="shared" si="51"/>
        <v>1</v>
      </c>
      <c r="DP80" s="172">
        <f t="shared" si="51"/>
        <v>1</v>
      </c>
      <c r="DQ80" s="172">
        <f t="shared" si="51"/>
        <v>1</v>
      </c>
      <c r="DR80" s="172">
        <f t="shared" si="51"/>
        <v>1</v>
      </c>
      <c r="DS80" s="172">
        <f t="shared" si="51"/>
        <v>1</v>
      </c>
      <c r="DT80" s="172">
        <f t="shared" si="51"/>
        <v>1</v>
      </c>
      <c r="DU80" s="172">
        <f t="shared" si="51"/>
        <v>1</v>
      </c>
      <c r="DV80" s="172">
        <f t="shared" si="53"/>
        <v>1</v>
      </c>
      <c r="DW80" s="172">
        <f t="shared" si="53"/>
        <v>1</v>
      </c>
      <c r="DX80" s="172">
        <f t="shared" si="53"/>
        <v>1</v>
      </c>
      <c r="DY80" s="172">
        <f t="shared" si="53"/>
        <v>1</v>
      </c>
      <c r="DZ80" s="172">
        <f t="shared" si="53"/>
        <v>1</v>
      </c>
      <c r="EA80" s="172">
        <f t="shared" si="53"/>
        <v>1</v>
      </c>
      <c r="EB80" s="172">
        <f t="shared" si="53"/>
        <v>1</v>
      </c>
      <c r="EC80" s="172">
        <f t="shared" si="53"/>
        <v>1</v>
      </c>
      <c r="ED80" s="172">
        <f t="shared" si="53"/>
        <v>1</v>
      </c>
      <c r="EE80" s="172">
        <f t="shared" si="53"/>
        <v>1</v>
      </c>
      <c r="EF80" s="172">
        <f t="shared" si="53"/>
        <v>1</v>
      </c>
      <c r="EG80" s="172">
        <f t="shared" si="47"/>
        <v>0</v>
      </c>
    </row>
    <row r="81" spans="104:113" x14ac:dyDescent="0.25">
      <c r="DA81" s="172">
        <v>2</v>
      </c>
      <c r="DB81" s="32" t="str">
        <f t="shared" si="57"/>
        <v xml:space="preserve"> </v>
      </c>
      <c r="DD81" s="172">
        <f t="shared" si="52"/>
        <v>1</v>
      </c>
    </row>
    <row r="82" spans="104:113" x14ac:dyDescent="0.25">
      <c r="DA82" s="172">
        <v>3</v>
      </c>
      <c r="DB82" s="32" t="str">
        <f t="shared" si="57"/>
        <v xml:space="preserve"> </v>
      </c>
      <c r="DD82" s="172">
        <f t="shared" si="52"/>
        <v>1</v>
      </c>
    </row>
    <row r="83" spans="104:113" x14ac:dyDescent="0.25">
      <c r="DA83" s="172">
        <v>4</v>
      </c>
      <c r="DB83" s="32" t="str">
        <f t="shared" si="57"/>
        <v xml:space="preserve"> </v>
      </c>
      <c r="DD83" s="172">
        <f t="shared" si="52"/>
        <v>1</v>
      </c>
    </row>
    <row r="84" spans="104:113" x14ac:dyDescent="0.25">
      <c r="DA84" s="172">
        <v>5</v>
      </c>
      <c r="DB84" s="32" t="str">
        <f t="shared" si="57"/>
        <v xml:space="preserve"> </v>
      </c>
      <c r="DD84" s="172">
        <f t="shared" si="52"/>
        <v>1</v>
      </c>
    </row>
    <row r="85" spans="104:113" x14ac:dyDescent="0.25">
      <c r="DA85" s="172">
        <v>6</v>
      </c>
      <c r="DB85" s="32" t="str">
        <f t="shared" si="57"/>
        <v xml:space="preserve"> </v>
      </c>
      <c r="DD85" s="172">
        <f t="shared" si="52"/>
        <v>1</v>
      </c>
    </row>
    <row r="86" spans="104:113" x14ac:dyDescent="0.25">
      <c r="DA86" s="172">
        <v>7</v>
      </c>
      <c r="DB86" s="32" t="str">
        <f t="shared" si="57"/>
        <v xml:space="preserve"> </v>
      </c>
      <c r="DD86" s="172">
        <f t="shared" si="52"/>
        <v>1</v>
      </c>
    </row>
    <row r="87" spans="104:113" x14ac:dyDescent="0.25">
      <c r="DA87" s="172">
        <v>8</v>
      </c>
      <c r="DB87" s="32" t="str">
        <f t="shared" si="57"/>
        <v xml:space="preserve"> </v>
      </c>
      <c r="DD87" s="172">
        <f t="shared" si="52"/>
        <v>1</v>
      </c>
    </row>
    <row r="88" spans="104:113" x14ac:dyDescent="0.25">
      <c r="DA88" s="172">
        <v>9</v>
      </c>
      <c r="DB88" s="32" t="str">
        <f t="shared" si="57"/>
        <v xml:space="preserve"> </v>
      </c>
      <c r="DD88" s="172">
        <f t="shared" si="52"/>
        <v>1</v>
      </c>
    </row>
    <row r="89" spans="104:113" x14ac:dyDescent="0.25">
      <c r="DA89" s="172">
        <v>10</v>
      </c>
      <c r="DB89" s="32" t="str">
        <f t="shared" si="57"/>
        <v xml:space="preserve"> </v>
      </c>
      <c r="DD89" s="172">
        <f t="shared" si="52"/>
        <v>1</v>
      </c>
    </row>
    <row r="90" spans="104:113" x14ac:dyDescent="0.25">
      <c r="DA90" s="172">
        <v>11</v>
      </c>
      <c r="DB90" s="32" t="str">
        <f t="shared" si="57"/>
        <v xml:space="preserve"> </v>
      </c>
      <c r="DD90" s="172">
        <f t="shared" si="52"/>
        <v>1</v>
      </c>
    </row>
    <row r="91" spans="104:113" x14ac:dyDescent="0.25">
      <c r="DA91" s="172">
        <v>12</v>
      </c>
      <c r="DB91" s="32" t="str">
        <f t="shared" si="57"/>
        <v xml:space="preserve"> </v>
      </c>
      <c r="DD91" s="172">
        <f t="shared" si="52"/>
        <v>1</v>
      </c>
    </row>
    <row r="92" spans="104:113" x14ac:dyDescent="0.25">
      <c r="DB92" s="196" t="str">
        <f>IF(DB79="","","----")</f>
        <v/>
      </c>
      <c r="DD92" s="172">
        <f t="shared" si="52"/>
        <v>1</v>
      </c>
    </row>
    <row r="93" spans="104:113" x14ac:dyDescent="0.25">
      <c r="DA93" s="172"/>
      <c r="DB93" s="32" t="str">
        <f>IF(DB94="","",CONCATENATE("Warband ",CZ94," ",DG93))</f>
        <v/>
      </c>
      <c r="DD93" s="172">
        <f t="shared" si="52"/>
        <v>1</v>
      </c>
      <c r="DG93" s="49" t="str">
        <f>CONCATENATE("   ",DH93,"/",DI93,IF(DH93&gt;DI93," !",""))</f>
        <v xml:space="preserve">   0/12</v>
      </c>
      <c r="DH93" s="172">
        <f t="shared" ref="DH93" si="58">INDEX($CB$1:$CU$1,CZ94)+DJ93</f>
        <v>0</v>
      </c>
      <c r="DI93" s="172">
        <f t="shared" ref="DI93" si="59">IF(DB94=$CW$6,0,12)</f>
        <v>12</v>
      </c>
    </row>
    <row r="94" spans="104:113" x14ac:dyDescent="0.25">
      <c r="CZ94" s="172">
        <v>7</v>
      </c>
      <c r="DA94" s="172" t="s">
        <v>278</v>
      </c>
      <c r="DB94" s="32" t="str">
        <f>T(LOOKUP(CZ94,$DM$1:$EF$1,$DM$2:$EF$2))</f>
        <v/>
      </c>
      <c r="DD94" s="172">
        <f t="shared" si="52"/>
        <v>1</v>
      </c>
    </row>
    <row r="95" spans="104:113" x14ac:dyDescent="0.25">
      <c r="DA95" s="172">
        <v>1</v>
      </c>
      <c r="DB95" s="32" t="str">
        <f t="shared" ref="DB95:DB106" si="60">T(CONCATENATE(LOOKUP(DA95,CH$3:CH$80,AW$3:AW$80)," ",LOOKUP(DA95,CH$3:CH$80,$CA$3:$CA$80)))</f>
        <v xml:space="preserve"> </v>
      </c>
      <c r="DD95" s="172">
        <f t="shared" si="52"/>
        <v>1</v>
      </c>
    </row>
    <row r="96" spans="104:113" x14ac:dyDescent="0.25">
      <c r="DA96" s="172">
        <v>2</v>
      </c>
      <c r="DB96" s="32" t="str">
        <f t="shared" si="60"/>
        <v xml:space="preserve"> </v>
      </c>
      <c r="DD96" s="172">
        <f t="shared" si="52"/>
        <v>1</v>
      </c>
    </row>
    <row r="97" spans="104:113" x14ac:dyDescent="0.25">
      <c r="DA97" s="172">
        <v>3</v>
      </c>
      <c r="DB97" s="32" t="str">
        <f t="shared" si="60"/>
        <v xml:space="preserve"> </v>
      </c>
      <c r="DD97" s="172">
        <f t="shared" si="52"/>
        <v>1</v>
      </c>
    </row>
    <row r="98" spans="104:113" x14ac:dyDescent="0.25">
      <c r="DA98" s="172">
        <v>4</v>
      </c>
      <c r="DB98" s="32" t="str">
        <f t="shared" si="60"/>
        <v xml:space="preserve"> </v>
      </c>
      <c r="DD98" s="172">
        <f t="shared" si="52"/>
        <v>1</v>
      </c>
    </row>
    <row r="99" spans="104:113" x14ac:dyDescent="0.25">
      <c r="DA99" s="172">
        <v>5</v>
      </c>
      <c r="DB99" s="32" t="str">
        <f t="shared" si="60"/>
        <v xml:space="preserve"> </v>
      </c>
      <c r="DD99" s="172">
        <f t="shared" si="52"/>
        <v>1</v>
      </c>
    </row>
    <row r="100" spans="104:113" x14ac:dyDescent="0.25">
      <c r="DA100" s="172">
        <v>6</v>
      </c>
      <c r="DB100" s="32" t="str">
        <f t="shared" si="60"/>
        <v xml:space="preserve"> </v>
      </c>
      <c r="DD100" s="172">
        <f t="shared" si="52"/>
        <v>1</v>
      </c>
    </row>
    <row r="101" spans="104:113" x14ac:dyDescent="0.25">
      <c r="DA101" s="172">
        <v>7</v>
      </c>
      <c r="DB101" s="32" t="str">
        <f t="shared" si="60"/>
        <v xml:space="preserve"> </v>
      </c>
      <c r="DD101" s="172">
        <f t="shared" si="52"/>
        <v>1</v>
      </c>
    </row>
    <row r="102" spans="104:113" x14ac:dyDescent="0.25">
      <c r="DA102" s="172">
        <v>8</v>
      </c>
      <c r="DB102" s="32" t="str">
        <f t="shared" si="60"/>
        <v xml:space="preserve"> </v>
      </c>
      <c r="DD102" s="172">
        <f t="shared" si="52"/>
        <v>1</v>
      </c>
    </row>
    <row r="103" spans="104:113" x14ac:dyDescent="0.25">
      <c r="DA103" s="172">
        <v>9</v>
      </c>
      <c r="DB103" s="32" t="str">
        <f t="shared" si="60"/>
        <v xml:space="preserve"> </v>
      </c>
      <c r="DD103" s="172">
        <f t="shared" si="52"/>
        <v>1</v>
      </c>
    </row>
    <row r="104" spans="104:113" x14ac:dyDescent="0.25">
      <c r="DA104" s="172">
        <v>10</v>
      </c>
      <c r="DB104" s="32" t="str">
        <f t="shared" si="60"/>
        <v xml:space="preserve"> </v>
      </c>
      <c r="DD104" s="172">
        <f t="shared" si="52"/>
        <v>1</v>
      </c>
    </row>
    <row r="105" spans="104:113" x14ac:dyDescent="0.25">
      <c r="DA105" s="172">
        <v>11</v>
      </c>
      <c r="DB105" s="32" t="str">
        <f t="shared" si="60"/>
        <v xml:space="preserve"> </v>
      </c>
      <c r="DD105" s="172">
        <f t="shared" si="52"/>
        <v>1</v>
      </c>
    </row>
    <row r="106" spans="104:113" x14ac:dyDescent="0.25">
      <c r="DA106" s="172">
        <v>12</v>
      </c>
      <c r="DB106" s="32" t="str">
        <f t="shared" si="60"/>
        <v xml:space="preserve"> </v>
      </c>
      <c r="DD106" s="172">
        <f t="shared" si="52"/>
        <v>1</v>
      </c>
    </row>
    <row r="107" spans="104:113" x14ac:dyDescent="0.25">
      <c r="DB107" s="196" t="str">
        <f>IF(DB94="","","----")</f>
        <v/>
      </c>
      <c r="DD107" s="172">
        <f t="shared" si="52"/>
        <v>1</v>
      </c>
    </row>
    <row r="108" spans="104:113" x14ac:dyDescent="0.25">
      <c r="DA108" s="172"/>
      <c r="DB108" s="32" t="str">
        <f>IF(DB109="","",CONCATENATE("Warband ",CZ109," ",DG108))</f>
        <v/>
      </c>
      <c r="DD108" s="172">
        <f t="shared" si="52"/>
        <v>1</v>
      </c>
      <c r="DG108" s="49" t="str">
        <f>CONCATENATE("   ",DH108,"/",DI108,IF(DH108&gt;DI108," !",""))</f>
        <v xml:space="preserve">   0/12</v>
      </c>
      <c r="DH108" s="172">
        <f t="shared" ref="DH108" si="61">INDEX($CB$1:$CU$1,CZ109)+DJ108</f>
        <v>0</v>
      </c>
      <c r="DI108" s="172">
        <f t="shared" ref="DI108" si="62">IF(DB109=$CW$6,0,12)</f>
        <v>12</v>
      </c>
    </row>
    <row r="109" spans="104:113" x14ac:dyDescent="0.25">
      <c r="CZ109" s="172">
        <v>8</v>
      </c>
      <c r="DA109" s="172" t="s">
        <v>278</v>
      </c>
      <c r="DB109" s="32" t="str">
        <f>T(LOOKUP(CZ109,$DM$1:$EF$1,$DM$2:$EF$2))</f>
        <v/>
      </c>
      <c r="DD109" s="172">
        <f t="shared" si="52"/>
        <v>1</v>
      </c>
    </row>
    <row r="110" spans="104:113" x14ac:dyDescent="0.25">
      <c r="DA110" s="172">
        <v>1</v>
      </c>
      <c r="DB110" s="32" t="str">
        <f t="shared" ref="DB110:DB121" si="63">T(CONCATENATE(LOOKUP(DA110,CI$3:CI$80,AX$3:AX$80)," ",LOOKUP(DA110,CI$3:CI$80,$CA$3:$CA$80)))</f>
        <v xml:space="preserve"> </v>
      </c>
      <c r="DD110" s="172">
        <f t="shared" si="52"/>
        <v>1</v>
      </c>
    </row>
    <row r="111" spans="104:113" x14ac:dyDescent="0.25">
      <c r="DA111" s="172">
        <v>2</v>
      </c>
      <c r="DB111" s="32" t="str">
        <f t="shared" si="63"/>
        <v xml:space="preserve"> </v>
      </c>
      <c r="DD111" s="172">
        <f t="shared" si="52"/>
        <v>1</v>
      </c>
    </row>
    <row r="112" spans="104:113" x14ac:dyDescent="0.25">
      <c r="DA112" s="172">
        <v>3</v>
      </c>
      <c r="DB112" s="32" t="str">
        <f t="shared" si="63"/>
        <v xml:space="preserve"> </v>
      </c>
      <c r="DD112" s="172">
        <f t="shared" si="52"/>
        <v>1</v>
      </c>
    </row>
    <row r="113" spans="104:113" x14ac:dyDescent="0.25">
      <c r="DA113" s="172">
        <v>4</v>
      </c>
      <c r="DB113" s="32" t="str">
        <f t="shared" si="63"/>
        <v xml:space="preserve"> </v>
      </c>
      <c r="DD113" s="172">
        <f t="shared" si="52"/>
        <v>1</v>
      </c>
    </row>
    <row r="114" spans="104:113" x14ac:dyDescent="0.25">
      <c r="DA114" s="172">
        <v>5</v>
      </c>
      <c r="DB114" s="32" t="str">
        <f t="shared" si="63"/>
        <v xml:space="preserve"> </v>
      </c>
      <c r="DD114" s="172">
        <f t="shared" si="52"/>
        <v>1</v>
      </c>
    </row>
    <row r="115" spans="104:113" x14ac:dyDescent="0.25">
      <c r="DA115" s="172">
        <v>6</v>
      </c>
      <c r="DB115" s="32" t="str">
        <f t="shared" si="63"/>
        <v xml:space="preserve"> </v>
      </c>
      <c r="DD115" s="172">
        <f t="shared" si="52"/>
        <v>1</v>
      </c>
    </row>
    <row r="116" spans="104:113" x14ac:dyDescent="0.25">
      <c r="DA116" s="172">
        <v>7</v>
      </c>
      <c r="DB116" s="32" t="str">
        <f t="shared" si="63"/>
        <v xml:space="preserve"> </v>
      </c>
      <c r="DD116" s="172">
        <f t="shared" si="52"/>
        <v>1</v>
      </c>
    </row>
    <row r="117" spans="104:113" x14ac:dyDescent="0.25">
      <c r="DA117" s="172">
        <v>8</v>
      </c>
      <c r="DB117" s="32" t="str">
        <f t="shared" si="63"/>
        <v xml:space="preserve"> </v>
      </c>
      <c r="DD117" s="172">
        <f t="shared" si="52"/>
        <v>1</v>
      </c>
    </row>
    <row r="118" spans="104:113" x14ac:dyDescent="0.25">
      <c r="DA118" s="172">
        <v>9</v>
      </c>
      <c r="DB118" s="32" t="str">
        <f t="shared" si="63"/>
        <v xml:space="preserve"> </v>
      </c>
      <c r="DD118" s="172">
        <f t="shared" si="52"/>
        <v>1</v>
      </c>
    </row>
    <row r="119" spans="104:113" x14ac:dyDescent="0.25">
      <c r="DA119" s="172">
        <v>10</v>
      </c>
      <c r="DB119" s="32" t="str">
        <f t="shared" si="63"/>
        <v xml:space="preserve"> </v>
      </c>
      <c r="DD119" s="172">
        <f t="shared" si="52"/>
        <v>1</v>
      </c>
    </row>
    <row r="120" spans="104:113" x14ac:dyDescent="0.25">
      <c r="DA120" s="172">
        <v>11</v>
      </c>
      <c r="DB120" s="32" t="str">
        <f t="shared" si="63"/>
        <v xml:space="preserve"> </v>
      </c>
      <c r="DD120" s="172">
        <f t="shared" si="52"/>
        <v>1</v>
      </c>
    </row>
    <row r="121" spans="104:113" x14ac:dyDescent="0.25">
      <c r="DA121" s="172">
        <v>12</v>
      </c>
      <c r="DB121" s="32" t="str">
        <f t="shared" si="63"/>
        <v xml:space="preserve"> </v>
      </c>
      <c r="DD121" s="172">
        <f t="shared" si="52"/>
        <v>1</v>
      </c>
    </row>
    <row r="122" spans="104:113" x14ac:dyDescent="0.25">
      <c r="DB122" s="196" t="str">
        <f>IF(DB109="","","----")</f>
        <v/>
      </c>
      <c r="DD122" s="172">
        <f t="shared" si="52"/>
        <v>1</v>
      </c>
    </row>
    <row r="123" spans="104:113" x14ac:dyDescent="0.25">
      <c r="DA123" s="172"/>
      <c r="DB123" s="32" t="str">
        <f>IF(DB124="","",CONCATENATE("Warband ",CZ124," ",DG123))</f>
        <v/>
      </c>
      <c r="DD123" s="172">
        <f t="shared" si="52"/>
        <v>1</v>
      </c>
      <c r="DG123" s="49" t="str">
        <f>CONCATENATE("   ",DH123,"/",DI123,IF(DH123&gt;DI123," !",""))</f>
        <v xml:space="preserve">   0/12</v>
      </c>
      <c r="DH123" s="172">
        <f t="shared" ref="DH123" si="64">INDEX($CB$1:$CU$1,CZ124)+DJ123</f>
        <v>0</v>
      </c>
      <c r="DI123" s="172">
        <f t="shared" ref="DI123" si="65">IF(DB124=$CW$6,0,12)</f>
        <v>12</v>
      </c>
    </row>
    <row r="124" spans="104:113" x14ac:dyDescent="0.25">
      <c r="CZ124" s="172">
        <v>9</v>
      </c>
      <c r="DA124" s="172" t="s">
        <v>278</v>
      </c>
      <c r="DB124" s="32" t="str">
        <f>T(LOOKUP(CZ124,$DM$1:$EF$1,$DM$2:$EF$2))</f>
        <v/>
      </c>
      <c r="DD124" s="172">
        <f t="shared" si="52"/>
        <v>1</v>
      </c>
    </row>
    <row r="125" spans="104:113" x14ac:dyDescent="0.25">
      <c r="DA125" s="172">
        <v>1</v>
      </c>
      <c r="DB125" s="32" t="str">
        <f t="shared" ref="DB125:DB136" si="66">T(CONCATENATE(LOOKUP(DA125,CJ$3:CJ$80,AY$3:AY$80)," ",LOOKUP(DA125,CJ$3:CJ$80,$CA$3:$CA$80)))</f>
        <v xml:space="preserve"> </v>
      </c>
      <c r="DD125" s="172">
        <f t="shared" si="52"/>
        <v>1</v>
      </c>
    </row>
    <row r="126" spans="104:113" x14ac:dyDescent="0.25">
      <c r="DA126" s="172">
        <v>2</v>
      </c>
      <c r="DB126" s="32" t="str">
        <f t="shared" si="66"/>
        <v xml:space="preserve"> </v>
      </c>
      <c r="DD126" s="172">
        <f t="shared" si="52"/>
        <v>1</v>
      </c>
    </row>
    <row r="127" spans="104:113" x14ac:dyDescent="0.25">
      <c r="DA127" s="172">
        <v>3</v>
      </c>
      <c r="DB127" s="32" t="str">
        <f t="shared" si="66"/>
        <v xml:space="preserve"> </v>
      </c>
      <c r="DD127" s="172">
        <f t="shared" si="52"/>
        <v>1</v>
      </c>
    </row>
    <row r="128" spans="104:113" x14ac:dyDescent="0.25">
      <c r="DA128" s="172">
        <v>4</v>
      </c>
      <c r="DB128" s="32" t="str">
        <f t="shared" si="66"/>
        <v xml:space="preserve"> </v>
      </c>
      <c r="DD128" s="172">
        <f t="shared" si="52"/>
        <v>1</v>
      </c>
    </row>
    <row r="129" spans="104:113" x14ac:dyDescent="0.25">
      <c r="DA129" s="172">
        <v>5</v>
      </c>
      <c r="DB129" s="32" t="str">
        <f t="shared" si="66"/>
        <v xml:space="preserve"> </v>
      </c>
      <c r="DD129" s="172">
        <f t="shared" si="52"/>
        <v>1</v>
      </c>
    </row>
    <row r="130" spans="104:113" x14ac:dyDescent="0.25">
      <c r="DA130" s="172">
        <v>6</v>
      </c>
      <c r="DB130" s="32" t="str">
        <f t="shared" si="66"/>
        <v xml:space="preserve"> </v>
      </c>
      <c r="DD130" s="172">
        <f t="shared" si="52"/>
        <v>1</v>
      </c>
    </row>
    <row r="131" spans="104:113" x14ac:dyDescent="0.25">
      <c r="DA131" s="172">
        <v>7</v>
      </c>
      <c r="DB131" s="32" t="str">
        <f t="shared" si="66"/>
        <v xml:space="preserve"> </v>
      </c>
      <c r="DD131" s="172">
        <f t="shared" si="52"/>
        <v>1</v>
      </c>
    </row>
    <row r="132" spans="104:113" x14ac:dyDescent="0.25">
      <c r="DA132" s="172">
        <v>8</v>
      </c>
      <c r="DB132" s="32" t="str">
        <f t="shared" si="66"/>
        <v xml:space="preserve"> </v>
      </c>
      <c r="DD132" s="172">
        <f t="shared" si="52"/>
        <v>1</v>
      </c>
    </row>
    <row r="133" spans="104:113" x14ac:dyDescent="0.25">
      <c r="DA133" s="172">
        <v>9</v>
      </c>
      <c r="DB133" s="32" t="str">
        <f t="shared" si="66"/>
        <v xml:space="preserve"> </v>
      </c>
      <c r="DD133" s="172">
        <f t="shared" ref="DD133:DD196" si="67">IF(OR(DB132="",DB132=" "),DD132,DD132+1)</f>
        <v>1</v>
      </c>
    </row>
    <row r="134" spans="104:113" x14ac:dyDescent="0.25">
      <c r="DA134" s="172">
        <v>10</v>
      </c>
      <c r="DB134" s="32" t="str">
        <f t="shared" si="66"/>
        <v xml:space="preserve"> </v>
      </c>
      <c r="DD134" s="172">
        <f t="shared" si="67"/>
        <v>1</v>
      </c>
    </row>
    <row r="135" spans="104:113" x14ac:dyDescent="0.25">
      <c r="DA135" s="172">
        <v>11</v>
      </c>
      <c r="DB135" s="32" t="str">
        <f t="shared" si="66"/>
        <v xml:space="preserve"> </v>
      </c>
      <c r="DD135" s="172">
        <f t="shared" si="67"/>
        <v>1</v>
      </c>
    </row>
    <row r="136" spans="104:113" x14ac:dyDescent="0.25">
      <c r="DA136" s="172">
        <v>12</v>
      </c>
      <c r="DB136" s="32" t="str">
        <f t="shared" si="66"/>
        <v xml:space="preserve"> </v>
      </c>
      <c r="DD136" s="172">
        <f t="shared" si="67"/>
        <v>1</v>
      </c>
    </row>
    <row r="137" spans="104:113" x14ac:dyDescent="0.25">
      <c r="DB137" s="196" t="str">
        <f>IF(DB124="","","----")</f>
        <v/>
      </c>
      <c r="DD137" s="172">
        <f t="shared" si="67"/>
        <v>1</v>
      </c>
    </row>
    <row r="138" spans="104:113" x14ac:dyDescent="0.25">
      <c r="DA138" s="172"/>
      <c r="DB138" s="32" t="str">
        <f>IF(DB139="","",CONCATENATE("Warband ",CZ139," ",DG138))</f>
        <v/>
      </c>
      <c r="DD138" s="172">
        <f t="shared" si="67"/>
        <v>1</v>
      </c>
      <c r="DG138" s="49" t="str">
        <f>CONCATENATE("   ",DH138,"/",DI138,IF(DH138&gt;DI138," !",""))</f>
        <v xml:space="preserve">   0/12</v>
      </c>
      <c r="DH138" s="172">
        <f t="shared" ref="DH138" si="68">INDEX($CB$1:$CU$1,CZ139)+DJ138</f>
        <v>0</v>
      </c>
      <c r="DI138" s="172">
        <f t="shared" ref="DI138" si="69">IF(DB139=$CW$6,0,12)</f>
        <v>12</v>
      </c>
    </row>
    <row r="139" spans="104:113" x14ac:dyDescent="0.25">
      <c r="CZ139" s="172">
        <v>10</v>
      </c>
      <c r="DA139" s="172" t="s">
        <v>278</v>
      </c>
      <c r="DB139" s="32" t="str">
        <f>T(LOOKUP(CZ139,$DM$1:$EF$1,$DM$2:$EF$2))</f>
        <v/>
      </c>
      <c r="DD139" s="172">
        <f t="shared" si="67"/>
        <v>1</v>
      </c>
    </row>
    <row r="140" spans="104:113" x14ac:dyDescent="0.25">
      <c r="DA140" s="172">
        <v>1</v>
      </c>
      <c r="DB140" s="32" t="str">
        <f t="shared" ref="DB140:DB151" si="70">T(CONCATENATE(LOOKUP(DA140,CK$3:CK$80,AZ$3:AZ$80)," ",LOOKUP(DA140,CK$3:CK$80,$CA$3:$CA$80)))</f>
        <v xml:space="preserve"> </v>
      </c>
      <c r="DD140" s="172">
        <f t="shared" si="67"/>
        <v>1</v>
      </c>
    </row>
    <row r="141" spans="104:113" x14ac:dyDescent="0.25">
      <c r="DA141" s="172">
        <v>2</v>
      </c>
      <c r="DB141" s="32" t="str">
        <f t="shared" si="70"/>
        <v xml:space="preserve"> </v>
      </c>
      <c r="DD141" s="172">
        <f t="shared" si="67"/>
        <v>1</v>
      </c>
    </row>
    <row r="142" spans="104:113" x14ac:dyDescent="0.25">
      <c r="DA142" s="172">
        <v>3</v>
      </c>
      <c r="DB142" s="32" t="str">
        <f t="shared" si="70"/>
        <v xml:space="preserve"> </v>
      </c>
      <c r="DD142" s="172">
        <f t="shared" si="67"/>
        <v>1</v>
      </c>
    </row>
    <row r="143" spans="104:113" x14ac:dyDescent="0.25">
      <c r="DA143" s="172">
        <v>4</v>
      </c>
      <c r="DB143" s="32" t="str">
        <f t="shared" si="70"/>
        <v xml:space="preserve"> </v>
      </c>
      <c r="DD143" s="172">
        <f t="shared" si="67"/>
        <v>1</v>
      </c>
    </row>
    <row r="144" spans="104:113" x14ac:dyDescent="0.25">
      <c r="DA144" s="172">
        <v>5</v>
      </c>
      <c r="DB144" s="32" t="str">
        <f t="shared" si="70"/>
        <v xml:space="preserve"> </v>
      </c>
      <c r="DD144" s="172">
        <f t="shared" si="67"/>
        <v>1</v>
      </c>
    </row>
    <row r="145" spans="104:113" x14ac:dyDescent="0.25">
      <c r="DA145" s="172">
        <v>6</v>
      </c>
      <c r="DB145" s="32" t="str">
        <f t="shared" si="70"/>
        <v xml:space="preserve"> </v>
      </c>
      <c r="DD145" s="172">
        <f t="shared" si="67"/>
        <v>1</v>
      </c>
    </row>
    <row r="146" spans="104:113" x14ac:dyDescent="0.25">
      <c r="DA146" s="172">
        <v>7</v>
      </c>
      <c r="DB146" s="32" t="str">
        <f t="shared" si="70"/>
        <v xml:space="preserve"> </v>
      </c>
      <c r="DD146" s="172">
        <f t="shared" si="67"/>
        <v>1</v>
      </c>
    </row>
    <row r="147" spans="104:113" x14ac:dyDescent="0.25">
      <c r="DA147" s="172">
        <v>8</v>
      </c>
      <c r="DB147" s="32" t="str">
        <f t="shared" si="70"/>
        <v xml:space="preserve"> </v>
      </c>
      <c r="DD147" s="172">
        <f t="shared" si="67"/>
        <v>1</v>
      </c>
    </row>
    <row r="148" spans="104:113" x14ac:dyDescent="0.25">
      <c r="DA148" s="172">
        <v>9</v>
      </c>
      <c r="DB148" s="32" t="str">
        <f t="shared" si="70"/>
        <v xml:space="preserve"> </v>
      </c>
      <c r="DD148" s="172">
        <f t="shared" si="67"/>
        <v>1</v>
      </c>
    </row>
    <row r="149" spans="104:113" x14ac:dyDescent="0.25">
      <c r="DA149" s="172">
        <v>10</v>
      </c>
      <c r="DB149" s="32" t="str">
        <f t="shared" si="70"/>
        <v xml:space="preserve"> </v>
      </c>
      <c r="DD149" s="172">
        <f t="shared" si="67"/>
        <v>1</v>
      </c>
    </row>
    <row r="150" spans="104:113" x14ac:dyDescent="0.25">
      <c r="DA150" s="172">
        <v>11</v>
      </c>
      <c r="DB150" s="32" t="str">
        <f t="shared" si="70"/>
        <v xml:space="preserve"> </v>
      </c>
      <c r="DD150" s="172">
        <f t="shared" si="67"/>
        <v>1</v>
      </c>
    </row>
    <row r="151" spans="104:113" x14ac:dyDescent="0.25">
      <c r="DA151" s="172">
        <v>12</v>
      </c>
      <c r="DB151" s="32" t="str">
        <f t="shared" si="70"/>
        <v xml:space="preserve"> </v>
      </c>
      <c r="DD151" s="172">
        <f t="shared" si="67"/>
        <v>1</v>
      </c>
    </row>
    <row r="152" spans="104:113" x14ac:dyDescent="0.25">
      <c r="DB152" s="196" t="str">
        <f>IF(DB139="","","----")</f>
        <v/>
      </c>
      <c r="DD152" s="172">
        <f t="shared" si="67"/>
        <v>1</v>
      </c>
    </row>
    <row r="153" spans="104:113" x14ac:dyDescent="0.25">
      <c r="DA153" s="172"/>
      <c r="DB153" s="32" t="str">
        <f>IF(DB154="","",CONCATENATE("Warband ",CZ154," ",DG153))</f>
        <v/>
      </c>
      <c r="DD153" s="172">
        <f t="shared" si="67"/>
        <v>1</v>
      </c>
      <c r="DG153" s="49" t="str">
        <f>CONCATENATE("   ",DH153,"/",DI153,IF(DH153&gt;DI153," !",""))</f>
        <v xml:space="preserve">   0/12</v>
      </c>
      <c r="DH153" s="172">
        <f t="shared" ref="DH153" si="71">INDEX($CB$1:$CU$1,CZ154)+DJ153</f>
        <v>0</v>
      </c>
      <c r="DI153" s="172">
        <f t="shared" ref="DI153" si="72">IF(DB154=$CW$6,0,12)</f>
        <v>12</v>
      </c>
    </row>
    <row r="154" spans="104:113" x14ac:dyDescent="0.25">
      <c r="CZ154" s="172">
        <v>11</v>
      </c>
      <c r="DA154" s="172" t="s">
        <v>278</v>
      </c>
      <c r="DB154" s="32" t="str">
        <f>T(LOOKUP(CZ154,$DM$1:$EF$1,$DM$2:$EF$2))</f>
        <v/>
      </c>
      <c r="DD154" s="172">
        <f t="shared" si="67"/>
        <v>1</v>
      </c>
    </row>
    <row r="155" spans="104:113" x14ac:dyDescent="0.25">
      <c r="DA155" s="172">
        <v>1</v>
      </c>
      <c r="DB155" s="32" t="str">
        <f t="shared" ref="DB155:DB166" si="73">T(CONCATENATE(LOOKUP(DA155,CL$3:CL$80,BA$3:BA$80)," ",LOOKUP(DA155,CL$3:CL$80,$CA$3:$CA$80)))</f>
        <v xml:space="preserve"> </v>
      </c>
      <c r="DD155" s="172">
        <f t="shared" si="67"/>
        <v>1</v>
      </c>
    </row>
    <row r="156" spans="104:113" x14ac:dyDescent="0.25">
      <c r="DA156" s="172">
        <v>2</v>
      </c>
      <c r="DB156" s="32" t="str">
        <f t="shared" si="73"/>
        <v xml:space="preserve"> </v>
      </c>
      <c r="DD156" s="172">
        <f t="shared" si="67"/>
        <v>1</v>
      </c>
    </row>
    <row r="157" spans="104:113" x14ac:dyDescent="0.25">
      <c r="DA157" s="172">
        <v>3</v>
      </c>
      <c r="DB157" s="32" t="str">
        <f t="shared" si="73"/>
        <v xml:space="preserve"> </v>
      </c>
      <c r="DD157" s="172">
        <f t="shared" si="67"/>
        <v>1</v>
      </c>
    </row>
    <row r="158" spans="104:113" x14ac:dyDescent="0.25">
      <c r="DA158" s="172">
        <v>4</v>
      </c>
      <c r="DB158" s="32" t="str">
        <f t="shared" si="73"/>
        <v xml:space="preserve"> </v>
      </c>
      <c r="DD158" s="172">
        <f t="shared" si="67"/>
        <v>1</v>
      </c>
    </row>
    <row r="159" spans="104:113" x14ac:dyDescent="0.25">
      <c r="DA159" s="172">
        <v>5</v>
      </c>
      <c r="DB159" s="32" t="str">
        <f t="shared" si="73"/>
        <v xml:space="preserve"> </v>
      </c>
      <c r="DD159" s="172">
        <f t="shared" si="67"/>
        <v>1</v>
      </c>
    </row>
    <row r="160" spans="104:113" x14ac:dyDescent="0.25">
      <c r="DA160" s="172">
        <v>6</v>
      </c>
      <c r="DB160" s="32" t="str">
        <f t="shared" si="73"/>
        <v xml:space="preserve"> </v>
      </c>
      <c r="DD160" s="172">
        <f t="shared" si="67"/>
        <v>1</v>
      </c>
    </row>
    <row r="161" spans="104:113" x14ac:dyDescent="0.25">
      <c r="DA161" s="172">
        <v>7</v>
      </c>
      <c r="DB161" s="32" t="str">
        <f t="shared" si="73"/>
        <v xml:space="preserve"> </v>
      </c>
      <c r="DD161" s="172">
        <f t="shared" si="67"/>
        <v>1</v>
      </c>
    </row>
    <row r="162" spans="104:113" x14ac:dyDescent="0.25">
      <c r="DA162" s="172">
        <v>8</v>
      </c>
      <c r="DB162" s="32" t="str">
        <f t="shared" si="73"/>
        <v xml:space="preserve"> </v>
      </c>
      <c r="DD162" s="172">
        <f t="shared" si="67"/>
        <v>1</v>
      </c>
    </row>
    <row r="163" spans="104:113" x14ac:dyDescent="0.25">
      <c r="DA163" s="172">
        <v>9</v>
      </c>
      <c r="DB163" s="32" t="str">
        <f t="shared" si="73"/>
        <v xml:space="preserve"> </v>
      </c>
      <c r="DD163" s="172">
        <f t="shared" si="67"/>
        <v>1</v>
      </c>
    </row>
    <row r="164" spans="104:113" x14ac:dyDescent="0.25">
      <c r="DA164" s="172">
        <v>10</v>
      </c>
      <c r="DB164" s="32" t="str">
        <f t="shared" si="73"/>
        <v xml:space="preserve"> </v>
      </c>
      <c r="DD164" s="172">
        <f t="shared" si="67"/>
        <v>1</v>
      </c>
    </row>
    <row r="165" spans="104:113" x14ac:dyDescent="0.25">
      <c r="DA165" s="172">
        <v>11</v>
      </c>
      <c r="DB165" s="32" t="str">
        <f t="shared" si="73"/>
        <v xml:space="preserve"> </v>
      </c>
      <c r="DD165" s="172">
        <f t="shared" si="67"/>
        <v>1</v>
      </c>
    </row>
    <row r="166" spans="104:113" x14ac:dyDescent="0.25">
      <c r="DA166" s="172">
        <v>12</v>
      </c>
      <c r="DB166" s="32" t="str">
        <f t="shared" si="73"/>
        <v xml:space="preserve"> </v>
      </c>
      <c r="DD166" s="172">
        <f t="shared" si="67"/>
        <v>1</v>
      </c>
    </row>
    <row r="167" spans="104:113" x14ac:dyDescent="0.25">
      <c r="DB167" s="196" t="str">
        <f>IF(DB154="","","----")</f>
        <v/>
      </c>
      <c r="DD167" s="172">
        <f t="shared" si="67"/>
        <v>1</v>
      </c>
    </row>
    <row r="168" spans="104:113" x14ac:dyDescent="0.25">
      <c r="DA168" s="172"/>
      <c r="DB168" s="32" t="str">
        <f>IF(DB169="","",CONCATENATE("Warband ",CZ169," ",DG168))</f>
        <v/>
      </c>
      <c r="DD168" s="172">
        <f t="shared" si="67"/>
        <v>1</v>
      </c>
      <c r="DG168" s="49" t="str">
        <f>CONCATENATE("   ",DH168,"/",DI168,IF(DH168&gt;DI168," !",""))</f>
        <v xml:space="preserve">   0/12</v>
      </c>
      <c r="DH168" s="172">
        <f t="shared" ref="DH168" si="74">INDEX($CB$1:$CU$1,CZ169)+DJ168</f>
        <v>0</v>
      </c>
      <c r="DI168" s="172">
        <f t="shared" ref="DI168" si="75">IF(DB169=$CW$6,0,12)</f>
        <v>12</v>
      </c>
    </row>
    <row r="169" spans="104:113" x14ac:dyDescent="0.25">
      <c r="CZ169" s="172">
        <v>12</v>
      </c>
      <c r="DA169" s="172" t="s">
        <v>278</v>
      </c>
      <c r="DB169" s="32" t="str">
        <f>T(LOOKUP(CZ169,$DM$1:$EF$1,$DM$2:$EF$2))</f>
        <v/>
      </c>
      <c r="DD169" s="172">
        <f t="shared" si="67"/>
        <v>1</v>
      </c>
    </row>
    <row r="170" spans="104:113" x14ac:dyDescent="0.25">
      <c r="DA170" s="172">
        <v>1</v>
      </c>
      <c r="DB170" s="32" t="str">
        <f t="shared" ref="DB170:DB181" si="76">T(CONCATENATE(LOOKUP(DA170,CM$3:CM$80,BB$3:BB$80)," ",LOOKUP(DA170,CM$3:CM$80,$CA$3:$CA$80)))</f>
        <v xml:space="preserve"> </v>
      </c>
      <c r="DD170" s="172">
        <f t="shared" si="67"/>
        <v>1</v>
      </c>
    </row>
    <row r="171" spans="104:113" x14ac:dyDescent="0.25">
      <c r="DA171" s="172">
        <v>2</v>
      </c>
      <c r="DB171" s="32" t="str">
        <f t="shared" si="76"/>
        <v xml:space="preserve"> </v>
      </c>
      <c r="DD171" s="172">
        <f t="shared" si="67"/>
        <v>1</v>
      </c>
    </row>
    <row r="172" spans="104:113" x14ac:dyDescent="0.25">
      <c r="DA172" s="172">
        <v>3</v>
      </c>
      <c r="DB172" s="32" t="str">
        <f t="shared" si="76"/>
        <v xml:space="preserve"> </v>
      </c>
      <c r="DD172" s="172">
        <f t="shared" si="67"/>
        <v>1</v>
      </c>
    </row>
    <row r="173" spans="104:113" x14ac:dyDescent="0.25">
      <c r="DA173" s="172">
        <v>4</v>
      </c>
      <c r="DB173" s="32" t="str">
        <f t="shared" si="76"/>
        <v xml:space="preserve"> </v>
      </c>
      <c r="DD173" s="172">
        <f t="shared" si="67"/>
        <v>1</v>
      </c>
    </row>
    <row r="174" spans="104:113" x14ac:dyDescent="0.25">
      <c r="DA174" s="172">
        <v>5</v>
      </c>
      <c r="DB174" s="32" t="str">
        <f t="shared" si="76"/>
        <v xml:space="preserve"> </v>
      </c>
      <c r="DD174" s="172">
        <f t="shared" si="67"/>
        <v>1</v>
      </c>
    </row>
    <row r="175" spans="104:113" x14ac:dyDescent="0.25">
      <c r="DA175" s="172">
        <v>6</v>
      </c>
      <c r="DB175" s="32" t="str">
        <f t="shared" si="76"/>
        <v xml:space="preserve"> </v>
      </c>
      <c r="DD175" s="172">
        <f t="shared" si="67"/>
        <v>1</v>
      </c>
    </row>
    <row r="176" spans="104:113" x14ac:dyDescent="0.25">
      <c r="DA176" s="172">
        <v>7</v>
      </c>
      <c r="DB176" s="32" t="str">
        <f t="shared" si="76"/>
        <v xml:space="preserve"> </v>
      </c>
      <c r="DD176" s="172">
        <f t="shared" si="67"/>
        <v>1</v>
      </c>
    </row>
    <row r="177" spans="104:113" x14ac:dyDescent="0.25">
      <c r="DA177" s="172">
        <v>8</v>
      </c>
      <c r="DB177" s="32" t="str">
        <f t="shared" si="76"/>
        <v xml:space="preserve"> </v>
      </c>
      <c r="DD177" s="172">
        <f t="shared" si="67"/>
        <v>1</v>
      </c>
    </row>
    <row r="178" spans="104:113" x14ac:dyDescent="0.25">
      <c r="DA178" s="172">
        <v>9</v>
      </c>
      <c r="DB178" s="32" t="str">
        <f t="shared" si="76"/>
        <v xml:space="preserve"> </v>
      </c>
      <c r="DD178" s="172">
        <f t="shared" si="67"/>
        <v>1</v>
      </c>
    </row>
    <row r="179" spans="104:113" x14ac:dyDescent="0.25">
      <c r="DA179" s="172">
        <v>10</v>
      </c>
      <c r="DB179" s="32" t="str">
        <f t="shared" si="76"/>
        <v xml:space="preserve"> </v>
      </c>
      <c r="DD179" s="172">
        <f t="shared" si="67"/>
        <v>1</v>
      </c>
    </row>
    <row r="180" spans="104:113" x14ac:dyDescent="0.25">
      <c r="DA180" s="172">
        <v>11</v>
      </c>
      <c r="DB180" s="32" t="str">
        <f t="shared" si="76"/>
        <v xml:space="preserve"> </v>
      </c>
      <c r="DD180" s="172">
        <f t="shared" si="67"/>
        <v>1</v>
      </c>
    </row>
    <row r="181" spans="104:113" x14ac:dyDescent="0.25">
      <c r="DA181" s="172">
        <v>12</v>
      </c>
      <c r="DB181" s="32" t="str">
        <f t="shared" si="76"/>
        <v xml:space="preserve"> </v>
      </c>
      <c r="DD181" s="172">
        <f t="shared" si="67"/>
        <v>1</v>
      </c>
    </row>
    <row r="182" spans="104:113" x14ac:dyDescent="0.25">
      <c r="DB182" s="196" t="str">
        <f>IF(DB169="","","----")</f>
        <v/>
      </c>
      <c r="DD182" s="172">
        <f t="shared" si="67"/>
        <v>1</v>
      </c>
    </row>
    <row r="183" spans="104:113" x14ac:dyDescent="0.25">
      <c r="DA183" s="172"/>
      <c r="DB183" s="32" t="str">
        <f>IF(DB184="","",CONCATENATE("Warband ",CZ184," ",DG183))</f>
        <v/>
      </c>
      <c r="DD183" s="172">
        <f t="shared" si="67"/>
        <v>1</v>
      </c>
      <c r="DG183" s="49" t="str">
        <f>CONCATENATE("   ",DH183,"/",DI183,IF(DH183&gt;DI183," !",""))</f>
        <v xml:space="preserve">   0/12</v>
      </c>
      <c r="DH183" s="172">
        <f t="shared" ref="DH183" si="77">INDEX($CB$1:$CU$1,CZ184)+DJ183</f>
        <v>0</v>
      </c>
      <c r="DI183" s="172">
        <f t="shared" ref="DI183" si="78">IF(DB184=$CW$6,0,12)</f>
        <v>12</v>
      </c>
    </row>
    <row r="184" spans="104:113" x14ac:dyDescent="0.25">
      <c r="CZ184" s="172">
        <v>13</v>
      </c>
      <c r="DA184" s="172" t="s">
        <v>278</v>
      </c>
      <c r="DB184" s="32" t="str">
        <f>T(LOOKUP(CZ184,$DM$1:$EF$1,$DM$2:$EF$2))</f>
        <v/>
      </c>
      <c r="DD184" s="172">
        <f t="shared" si="67"/>
        <v>1</v>
      </c>
    </row>
    <row r="185" spans="104:113" x14ac:dyDescent="0.25">
      <c r="DA185" s="172">
        <v>1</v>
      </c>
      <c r="DB185" s="32" t="str">
        <f t="shared" ref="DB185:DB196" si="79">T(CONCATENATE(LOOKUP(DA185,CN$3:CN$80,BC$3:BC$80)," ",LOOKUP(DA185,CN$3:CN$80,$CA$3:$CA$80)))</f>
        <v xml:space="preserve"> </v>
      </c>
      <c r="DD185" s="172">
        <f t="shared" si="67"/>
        <v>1</v>
      </c>
    </row>
    <row r="186" spans="104:113" x14ac:dyDescent="0.25">
      <c r="DA186" s="172">
        <v>2</v>
      </c>
      <c r="DB186" s="32" t="str">
        <f t="shared" si="79"/>
        <v xml:space="preserve"> </v>
      </c>
      <c r="DD186" s="172">
        <f t="shared" si="67"/>
        <v>1</v>
      </c>
    </row>
    <row r="187" spans="104:113" x14ac:dyDescent="0.25">
      <c r="DA187" s="172">
        <v>3</v>
      </c>
      <c r="DB187" s="32" t="str">
        <f t="shared" si="79"/>
        <v xml:space="preserve"> </v>
      </c>
      <c r="DD187" s="172">
        <f t="shared" si="67"/>
        <v>1</v>
      </c>
    </row>
    <row r="188" spans="104:113" x14ac:dyDescent="0.25">
      <c r="DA188" s="172">
        <v>4</v>
      </c>
      <c r="DB188" s="32" t="str">
        <f t="shared" si="79"/>
        <v xml:space="preserve"> </v>
      </c>
      <c r="DD188" s="172">
        <f t="shared" si="67"/>
        <v>1</v>
      </c>
    </row>
    <row r="189" spans="104:113" x14ac:dyDescent="0.25">
      <c r="DA189" s="172">
        <v>5</v>
      </c>
      <c r="DB189" s="32" t="str">
        <f t="shared" si="79"/>
        <v xml:space="preserve"> </v>
      </c>
      <c r="DD189" s="172">
        <f t="shared" si="67"/>
        <v>1</v>
      </c>
    </row>
    <row r="190" spans="104:113" x14ac:dyDescent="0.25">
      <c r="DA190" s="172">
        <v>6</v>
      </c>
      <c r="DB190" s="32" t="str">
        <f t="shared" si="79"/>
        <v xml:space="preserve"> </v>
      </c>
      <c r="DD190" s="172">
        <f t="shared" si="67"/>
        <v>1</v>
      </c>
    </row>
    <row r="191" spans="104:113" x14ac:dyDescent="0.25">
      <c r="DA191" s="172">
        <v>7</v>
      </c>
      <c r="DB191" s="32" t="str">
        <f t="shared" si="79"/>
        <v xml:space="preserve"> </v>
      </c>
      <c r="DD191" s="172">
        <f t="shared" si="67"/>
        <v>1</v>
      </c>
    </row>
    <row r="192" spans="104:113" x14ac:dyDescent="0.25">
      <c r="DA192" s="172">
        <v>8</v>
      </c>
      <c r="DB192" s="32" t="str">
        <f t="shared" si="79"/>
        <v xml:space="preserve"> </v>
      </c>
      <c r="DD192" s="172">
        <f t="shared" si="67"/>
        <v>1</v>
      </c>
    </row>
    <row r="193" spans="104:113" x14ac:dyDescent="0.25">
      <c r="DA193" s="172">
        <v>9</v>
      </c>
      <c r="DB193" s="32" t="str">
        <f t="shared" si="79"/>
        <v xml:space="preserve"> </v>
      </c>
      <c r="DD193" s="172">
        <f t="shared" si="67"/>
        <v>1</v>
      </c>
    </row>
    <row r="194" spans="104:113" x14ac:dyDescent="0.25">
      <c r="DA194" s="172">
        <v>10</v>
      </c>
      <c r="DB194" s="32" t="str">
        <f t="shared" si="79"/>
        <v xml:space="preserve"> </v>
      </c>
      <c r="DD194" s="172">
        <f t="shared" si="67"/>
        <v>1</v>
      </c>
    </row>
    <row r="195" spans="104:113" x14ac:dyDescent="0.25">
      <c r="DA195" s="172">
        <v>11</v>
      </c>
      <c r="DB195" s="32" t="str">
        <f t="shared" si="79"/>
        <v xml:space="preserve"> </v>
      </c>
      <c r="DD195" s="172">
        <f t="shared" si="67"/>
        <v>1</v>
      </c>
    </row>
    <row r="196" spans="104:113" x14ac:dyDescent="0.25">
      <c r="DA196" s="172">
        <v>12</v>
      </c>
      <c r="DB196" s="32" t="str">
        <f t="shared" si="79"/>
        <v xml:space="preserve"> </v>
      </c>
      <c r="DD196" s="172">
        <f t="shared" si="67"/>
        <v>1</v>
      </c>
    </row>
    <row r="197" spans="104:113" x14ac:dyDescent="0.25">
      <c r="DB197" s="196" t="str">
        <f>IF(DB184="","","----")</f>
        <v/>
      </c>
      <c r="DD197" s="172">
        <f t="shared" ref="DD197:DD260" si="80">IF(OR(DB196="",DB196=" "),DD196,DD196+1)</f>
        <v>1</v>
      </c>
    </row>
    <row r="198" spans="104:113" x14ac:dyDescent="0.25">
      <c r="DA198" s="172"/>
      <c r="DB198" s="32" t="str">
        <f>IF(DB199="","",CONCATENATE("Warband ",CZ199," ",DG198))</f>
        <v/>
      </c>
      <c r="DD198" s="172">
        <f t="shared" si="80"/>
        <v>1</v>
      </c>
      <c r="DG198" s="49" t="str">
        <f>CONCATENATE("   ",DH198,"/",DI198,IF(DH198&gt;DI198," !",""))</f>
        <v xml:space="preserve">   0/12</v>
      </c>
      <c r="DH198" s="172">
        <f t="shared" ref="DH198" si="81">INDEX($CB$1:$CU$1,CZ199)+DJ198</f>
        <v>0</v>
      </c>
      <c r="DI198" s="172">
        <f t="shared" ref="DI198" si="82">IF(DB199=$CW$6,0,12)</f>
        <v>12</v>
      </c>
    </row>
    <row r="199" spans="104:113" x14ac:dyDescent="0.25">
      <c r="CZ199" s="172">
        <v>14</v>
      </c>
      <c r="DA199" s="172" t="s">
        <v>278</v>
      </c>
      <c r="DB199" s="32" t="str">
        <f>T(LOOKUP(CZ199,$DM$1:$EF$1,$DM$2:$EF$2))</f>
        <v/>
      </c>
      <c r="DD199" s="172">
        <f t="shared" si="80"/>
        <v>1</v>
      </c>
    </row>
    <row r="200" spans="104:113" x14ac:dyDescent="0.25">
      <c r="DA200" s="172">
        <v>1</v>
      </c>
      <c r="DB200" s="32" t="str">
        <f t="shared" ref="DB200:DB211" si="83">T(CONCATENATE(LOOKUP(DA200,CO$3:CO$80,BD$3:BD$80)," ",LOOKUP(DA200,CO$3:CO$80,$CA$3:$CA$80)))</f>
        <v xml:space="preserve"> </v>
      </c>
      <c r="DD200" s="172">
        <f t="shared" si="80"/>
        <v>1</v>
      </c>
    </row>
    <row r="201" spans="104:113" x14ac:dyDescent="0.25">
      <c r="DA201" s="172">
        <v>2</v>
      </c>
      <c r="DB201" s="32" t="str">
        <f t="shared" si="83"/>
        <v xml:space="preserve"> </v>
      </c>
      <c r="DD201" s="172">
        <f t="shared" si="80"/>
        <v>1</v>
      </c>
    </row>
    <row r="202" spans="104:113" x14ac:dyDescent="0.25">
      <c r="DA202" s="172">
        <v>3</v>
      </c>
      <c r="DB202" s="32" t="str">
        <f t="shared" si="83"/>
        <v xml:space="preserve"> </v>
      </c>
      <c r="DD202" s="172">
        <f t="shared" si="80"/>
        <v>1</v>
      </c>
    </row>
    <row r="203" spans="104:113" x14ac:dyDescent="0.25">
      <c r="DA203" s="172">
        <v>4</v>
      </c>
      <c r="DB203" s="32" t="str">
        <f t="shared" si="83"/>
        <v xml:space="preserve"> </v>
      </c>
      <c r="DD203" s="172">
        <f t="shared" si="80"/>
        <v>1</v>
      </c>
    </row>
    <row r="204" spans="104:113" x14ac:dyDescent="0.25">
      <c r="DA204" s="172">
        <v>5</v>
      </c>
      <c r="DB204" s="32" t="str">
        <f t="shared" si="83"/>
        <v xml:space="preserve"> </v>
      </c>
      <c r="DD204" s="172">
        <f t="shared" si="80"/>
        <v>1</v>
      </c>
    </row>
    <row r="205" spans="104:113" x14ac:dyDescent="0.25">
      <c r="DA205" s="172">
        <v>6</v>
      </c>
      <c r="DB205" s="32" t="str">
        <f t="shared" si="83"/>
        <v xml:space="preserve"> </v>
      </c>
      <c r="DD205" s="172">
        <f t="shared" si="80"/>
        <v>1</v>
      </c>
    </row>
    <row r="206" spans="104:113" x14ac:dyDescent="0.25">
      <c r="DA206" s="172">
        <v>7</v>
      </c>
      <c r="DB206" s="32" t="str">
        <f t="shared" si="83"/>
        <v xml:space="preserve"> </v>
      </c>
      <c r="DD206" s="172">
        <f t="shared" si="80"/>
        <v>1</v>
      </c>
    </row>
    <row r="207" spans="104:113" x14ac:dyDescent="0.25">
      <c r="DA207" s="172">
        <v>8</v>
      </c>
      <c r="DB207" s="32" t="str">
        <f t="shared" si="83"/>
        <v xml:space="preserve"> </v>
      </c>
      <c r="DD207" s="172">
        <f t="shared" si="80"/>
        <v>1</v>
      </c>
    </row>
    <row r="208" spans="104:113" x14ac:dyDescent="0.25">
      <c r="DA208" s="172">
        <v>9</v>
      </c>
      <c r="DB208" s="32" t="str">
        <f t="shared" si="83"/>
        <v xml:space="preserve"> </v>
      </c>
      <c r="DD208" s="172">
        <f t="shared" si="80"/>
        <v>1</v>
      </c>
    </row>
    <row r="209" spans="104:113" x14ac:dyDescent="0.25">
      <c r="DA209" s="172">
        <v>10</v>
      </c>
      <c r="DB209" s="32" t="str">
        <f t="shared" si="83"/>
        <v xml:space="preserve"> </v>
      </c>
      <c r="DD209" s="172">
        <f t="shared" si="80"/>
        <v>1</v>
      </c>
    </row>
    <row r="210" spans="104:113" x14ac:dyDescent="0.25">
      <c r="DA210" s="172">
        <v>11</v>
      </c>
      <c r="DB210" s="32" t="str">
        <f t="shared" si="83"/>
        <v xml:space="preserve"> </v>
      </c>
      <c r="DD210" s="172">
        <f t="shared" si="80"/>
        <v>1</v>
      </c>
    </row>
    <row r="211" spans="104:113" x14ac:dyDescent="0.25">
      <c r="DA211" s="172">
        <v>12</v>
      </c>
      <c r="DB211" s="32" t="str">
        <f t="shared" si="83"/>
        <v xml:space="preserve"> </v>
      </c>
      <c r="DD211" s="172">
        <f t="shared" si="80"/>
        <v>1</v>
      </c>
    </row>
    <row r="212" spans="104:113" x14ac:dyDescent="0.25">
      <c r="DB212" s="196" t="str">
        <f>IF(DB199="","","----")</f>
        <v/>
      </c>
      <c r="DD212" s="172">
        <f t="shared" si="80"/>
        <v>1</v>
      </c>
    </row>
    <row r="213" spans="104:113" x14ac:dyDescent="0.25">
      <c r="DA213" s="172"/>
      <c r="DB213" s="32" t="str">
        <f>IF(DB214="","",CONCATENATE("Warband ",CZ214," ",DG213))</f>
        <v/>
      </c>
      <c r="DD213" s="172">
        <f t="shared" si="80"/>
        <v>1</v>
      </c>
      <c r="DG213" s="49" t="str">
        <f>CONCATENATE("   ",DH213,"/",DI213,IF(DH213&gt;DI213," !",""))</f>
        <v xml:space="preserve">   0/12</v>
      </c>
      <c r="DH213" s="172">
        <f t="shared" ref="DH213" si="84">INDEX($CB$1:$CU$1,CZ214)+DJ213</f>
        <v>0</v>
      </c>
      <c r="DI213" s="172">
        <f t="shared" ref="DI213" si="85">IF(DB214=$CW$6,0,12)</f>
        <v>12</v>
      </c>
    </row>
    <row r="214" spans="104:113" x14ac:dyDescent="0.25">
      <c r="CZ214" s="172">
        <v>15</v>
      </c>
      <c r="DA214" s="172" t="s">
        <v>278</v>
      </c>
      <c r="DB214" s="32" t="str">
        <f>T(LOOKUP(CZ214,$DM$1:$EF$1,$DM$2:$EF$2))</f>
        <v/>
      </c>
      <c r="DD214" s="172">
        <f t="shared" si="80"/>
        <v>1</v>
      </c>
    </row>
    <row r="215" spans="104:113" x14ac:dyDescent="0.25">
      <c r="DA215" s="172">
        <v>1</v>
      </c>
      <c r="DB215" s="32" t="str">
        <f t="shared" ref="DB215:DB226" si="86">T(CONCATENATE(LOOKUP(DA215,CP$3:CP$80,BE$3:BE$80)," ",LOOKUP(DA215,CP$3:CP$80,$CA$3:$CA$80)))</f>
        <v xml:space="preserve"> </v>
      </c>
      <c r="DD215" s="172">
        <f t="shared" si="80"/>
        <v>1</v>
      </c>
    </row>
    <row r="216" spans="104:113" x14ac:dyDescent="0.25">
      <c r="DA216" s="172">
        <v>2</v>
      </c>
      <c r="DB216" s="32" t="str">
        <f t="shared" si="86"/>
        <v xml:space="preserve"> </v>
      </c>
      <c r="DD216" s="172">
        <f t="shared" si="80"/>
        <v>1</v>
      </c>
    </row>
    <row r="217" spans="104:113" x14ac:dyDescent="0.25">
      <c r="DA217" s="172">
        <v>3</v>
      </c>
      <c r="DB217" s="32" t="str">
        <f t="shared" si="86"/>
        <v xml:space="preserve"> </v>
      </c>
      <c r="DD217" s="172">
        <f t="shared" si="80"/>
        <v>1</v>
      </c>
    </row>
    <row r="218" spans="104:113" x14ac:dyDescent="0.25">
      <c r="DA218" s="172">
        <v>4</v>
      </c>
      <c r="DB218" s="32" t="str">
        <f t="shared" si="86"/>
        <v xml:space="preserve"> </v>
      </c>
      <c r="DD218" s="172">
        <f t="shared" si="80"/>
        <v>1</v>
      </c>
    </row>
    <row r="219" spans="104:113" x14ac:dyDescent="0.25">
      <c r="DA219" s="172">
        <v>5</v>
      </c>
      <c r="DB219" s="32" t="str">
        <f t="shared" si="86"/>
        <v xml:space="preserve"> </v>
      </c>
      <c r="DD219" s="172">
        <f t="shared" si="80"/>
        <v>1</v>
      </c>
    </row>
    <row r="220" spans="104:113" x14ac:dyDescent="0.25">
      <c r="DA220" s="172">
        <v>6</v>
      </c>
      <c r="DB220" s="32" t="str">
        <f t="shared" si="86"/>
        <v xml:space="preserve"> </v>
      </c>
      <c r="DD220" s="172">
        <f t="shared" si="80"/>
        <v>1</v>
      </c>
    </row>
    <row r="221" spans="104:113" x14ac:dyDescent="0.25">
      <c r="DA221" s="172">
        <v>7</v>
      </c>
      <c r="DB221" s="32" t="str">
        <f t="shared" si="86"/>
        <v xml:space="preserve"> </v>
      </c>
      <c r="DD221" s="172">
        <f t="shared" si="80"/>
        <v>1</v>
      </c>
    </row>
    <row r="222" spans="104:113" x14ac:dyDescent="0.25">
      <c r="DA222" s="172">
        <v>8</v>
      </c>
      <c r="DB222" s="32" t="str">
        <f t="shared" si="86"/>
        <v xml:space="preserve"> </v>
      </c>
      <c r="DD222" s="172">
        <f t="shared" si="80"/>
        <v>1</v>
      </c>
    </row>
    <row r="223" spans="104:113" x14ac:dyDescent="0.25">
      <c r="DA223" s="172">
        <v>9</v>
      </c>
      <c r="DB223" s="32" t="str">
        <f t="shared" si="86"/>
        <v xml:space="preserve"> </v>
      </c>
      <c r="DD223" s="172">
        <f t="shared" si="80"/>
        <v>1</v>
      </c>
    </row>
    <row r="224" spans="104:113" x14ac:dyDescent="0.25">
      <c r="DA224" s="172">
        <v>10</v>
      </c>
      <c r="DB224" s="32" t="str">
        <f t="shared" si="86"/>
        <v xml:space="preserve"> </v>
      </c>
      <c r="DD224" s="172">
        <f t="shared" si="80"/>
        <v>1</v>
      </c>
    </row>
    <row r="225" spans="104:113" x14ac:dyDescent="0.25">
      <c r="DA225" s="172">
        <v>11</v>
      </c>
      <c r="DB225" s="32" t="str">
        <f t="shared" si="86"/>
        <v xml:space="preserve"> </v>
      </c>
      <c r="DD225" s="172">
        <f t="shared" si="80"/>
        <v>1</v>
      </c>
    </row>
    <row r="226" spans="104:113" x14ac:dyDescent="0.25">
      <c r="DA226" s="172">
        <v>12</v>
      </c>
      <c r="DB226" s="32" t="str">
        <f t="shared" si="86"/>
        <v xml:space="preserve"> </v>
      </c>
      <c r="DD226" s="172">
        <f t="shared" si="80"/>
        <v>1</v>
      </c>
    </row>
    <row r="227" spans="104:113" x14ac:dyDescent="0.25">
      <c r="DB227" s="196" t="str">
        <f>IF(DB214="","","----")</f>
        <v/>
      </c>
      <c r="DD227" s="172">
        <f t="shared" si="80"/>
        <v>1</v>
      </c>
    </row>
    <row r="228" spans="104:113" x14ac:dyDescent="0.25">
      <c r="DA228" s="172"/>
      <c r="DB228" s="32" t="str">
        <f>IF(DB229="","",CONCATENATE("Warband ",CZ229," ",DG228))</f>
        <v/>
      </c>
      <c r="DD228" s="172">
        <f t="shared" si="80"/>
        <v>1</v>
      </c>
      <c r="DG228" s="49" t="str">
        <f>CONCATENATE("   ",DH228,"/",DI228,IF(DH228&gt;DI228," !",""))</f>
        <v xml:space="preserve">   0/12</v>
      </c>
      <c r="DH228" s="172">
        <f t="shared" ref="DH228" si="87">INDEX($CB$1:$CU$1,CZ229)+DJ228</f>
        <v>0</v>
      </c>
      <c r="DI228" s="172">
        <f t="shared" ref="DI228" si="88">IF(DB229=$CW$6,0,12)</f>
        <v>12</v>
      </c>
    </row>
    <row r="229" spans="104:113" x14ac:dyDescent="0.25">
      <c r="CZ229" s="172">
        <v>16</v>
      </c>
      <c r="DA229" s="172" t="s">
        <v>278</v>
      </c>
      <c r="DB229" s="32" t="str">
        <f>T(LOOKUP(CZ229,$DM$1:$EF$1,$DM$2:$EF$2))</f>
        <v/>
      </c>
      <c r="DD229" s="172">
        <f t="shared" si="80"/>
        <v>1</v>
      </c>
    </row>
    <row r="230" spans="104:113" x14ac:dyDescent="0.25">
      <c r="DA230" s="172">
        <v>1</v>
      </c>
      <c r="DB230" s="32" t="str">
        <f t="shared" ref="DB230:DB241" si="89">T(CONCATENATE(LOOKUP(DA230,CQ$3:CQ$80,BF$3:BF$80)," ",LOOKUP(DA230,CQ$3:CQ$80,$CA$3:$CA$80)))</f>
        <v xml:space="preserve"> </v>
      </c>
      <c r="DD230" s="172">
        <f t="shared" si="80"/>
        <v>1</v>
      </c>
    </row>
    <row r="231" spans="104:113" x14ac:dyDescent="0.25">
      <c r="DA231" s="172">
        <v>2</v>
      </c>
      <c r="DB231" s="32" t="str">
        <f t="shared" si="89"/>
        <v xml:space="preserve"> </v>
      </c>
      <c r="DD231" s="172">
        <f t="shared" si="80"/>
        <v>1</v>
      </c>
    </row>
    <row r="232" spans="104:113" x14ac:dyDescent="0.25">
      <c r="DA232" s="172">
        <v>3</v>
      </c>
      <c r="DB232" s="32" t="str">
        <f t="shared" si="89"/>
        <v xml:space="preserve"> </v>
      </c>
      <c r="DD232" s="172">
        <f t="shared" si="80"/>
        <v>1</v>
      </c>
    </row>
    <row r="233" spans="104:113" x14ac:dyDescent="0.25">
      <c r="DA233" s="172">
        <v>4</v>
      </c>
      <c r="DB233" s="32" t="str">
        <f t="shared" si="89"/>
        <v xml:space="preserve"> </v>
      </c>
      <c r="DD233" s="172">
        <f t="shared" si="80"/>
        <v>1</v>
      </c>
    </row>
    <row r="234" spans="104:113" x14ac:dyDescent="0.25">
      <c r="DA234" s="172">
        <v>5</v>
      </c>
      <c r="DB234" s="32" t="str">
        <f t="shared" si="89"/>
        <v xml:space="preserve"> </v>
      </c>
      <c r="DD234" s="172">
        <f t="shared" si="80"/>
        <v>1</v>
      </c>
    </row>
    <row r="235" spans="104:113" x14ac:dyDescent="0.25">
      <c r="DA235" s="172">
        <v>6</v>
      </c>
      <c r="DB235" s="32" t="str">
        <f t="shared" si="89"/>
        <v xml:space="preserve"> </v>
      </c>
      <c r="DD235" s="172">
        <f t="shared" si="80"/>
        <v>1</v>
      </c>
    </row>
    <row r="236" spans="104:113" x14ac:dyDescent="0.25">
      <c r="DA236" s="172">
        <v>7</v>
      </c>
      <c r="DB236" s="32" t="str">
        <f t="shared" si="89"/>
        <v xml:space="preserve"> </v>
      </c>
      <c r="DD236" s="172">
        <f t="shared" si="80"/>
        <v>1</v>
      </c>
    </row>
    <row r="237" spans="104:113" x14ac:dyDescent="0.25">
      <c r="DA237" s="172">
        <v>8</v>
      </c>
      <c r="DB237" s="32" t="str">
        <f t="shared" si="89"/>
        <v xml:space="preserve"> </v>
      </c>
      <c r="DD237" s="172">
        <f t="shared" si="80"/>
        <v>1</v>
      </c>
    </row>
    <row r="238" spans="104:113" x14ac:dyDescent="0.25">
      <c r="DA238" s="172">
        <v>9</v>
      </c>
      <c r="DB238" s="32" t="str">
        <f t="shared" si="89"/>
        <v xml:space="preserve"> </v>
      </c>
      <c r="DD238" s="172">
        <f t="shared" si="80"/>
        <v>1</v>
      </c>
    </row>
    <row r="239" spans="104:113" x14ac:dyDescent="0.25">
      <c r="DA239" s="172">
        <v>10</v>
      </c>
      <c r="DB239" s="32" t="str">
        <f t="shared" si="89"/>
        <v xml:space="preserve"> </v>
      </c>
      <c r="DD239" s="172">
        <f t="shared" si="80"/>
        <v>1</v>
      </c>
    </row>
    <row r="240" spans="104:113" x14ac:dyDescent="0.25">
      <c r="DA240" s="172">
        <v>11</v>
      </c>
      <c r="DB240" s="32" t="str">
        <f t="shared" si="89"/>
        <v xml:space="preserve"> </v>
      </c>
      <c r="DD240" s="172">
        <f t="shared" si="80"/>
        <v>1</v>
      </c>
    </row>
    <row r="241" spans="104:113" x14ac:dyDescent="0.25">
      <c r="DA241" s="172">
        <v>12</v>
      </c>
      <c r="DB241" s="32" t="str">
        <f t="shared" si="89"/>
        <v xml:space="preserve"> </v>
      </c>
      <c r="DD241" s="172">
        <f t="shared" si="80"/>
        <v>1</v>
      </c>
    </row>
    <row r="242" spans="104:113" x14ac:dyDescent="0.25">
      <c r="DB242" s="196" t="str">
        <f>IF(DB229="","","----")</f>
        <v/>
      </c>
      <c r="DD242" s="172">
        <f t="shared" si="80"/>
        <v>1</v>
      </c>
    </row>
    <row r="243" spans="104:113" x14ac:dyDescent="0.25">
      <c r="DA243" s="172"/>
      <c r="DB243" s="32" t="str">
        <f>IF(DB244="","",CONCATENATE("Warband ",CZ244," ",DG243))</f>
        <v/>
      </c>
      <c r="DD243" s="172">
        <f t="shared" si="80"/>
        <v>1</v>
      </c>
      <c r="DG243" s="49" t="str">
        <f>CONCATENATE("   ",DH243,"/",DI243,IF(DH243&gt;DI243," !",""))</f>
        <v xml:space="preserve">   0/12</v>
      </c>
      <c r="DH243" s="172">
        <f t="shared" ref="DH243" si="90">INDEX($CB$1:$CU$1,CZ244)+DJ243</f>
        <v>0</v>
      </c>
      <c r="DI243" s="172">
        <f t="shared" ref="DI243" si="91">IF(DB244=$CW$6,0,12)</f>
        <v>12</v>
      </c>
    </row>
    <row r="244" spans="104:113" x14ac:dyDescent="0.25">
      <c r="CZ244" s="172">
        <v>17</v>
      </c>
      <c r="DA244" s="172" t="s">
        <v>278</v>
      </c>
      <c r="DB244" s="32" t="str">
        <f>T(LOOKUP(CZ244,$DM$1:$EF$1,$DM$2:$EF$2))</f>
        <v/>
      </c>
      <c r="DD244" s="172">
        <f t="shared" si="80"/>
        <v>1</v>
      </c>
    </row>
    <row r="245" spans="104:113" x14ac:dyDescent="0.25">
      <c r="DA245" s="172">
        <v>1</v>
      </c>
      <c r="DB245" s="32" t="str">
        <f t="shared" ref="DB245:DB256" si="92">T(CONCATENATE(LOOKUP(DA245,CR$3:CR$80,BG$3:BG$80)," ",LOOKUP(DA245,CR$3:CR$80,$CA$3:$CA$80)))</f>
        <v xml:space="preserve"> </v>
      </c>
      <c r="DD245" s="172">
        <f t="shared" si="80"/>
        <v>1</v>
      </c>
    </row>
    <row r="246" spans="104:113" x14ac:dyDescent="0.25">
      <c r="DA246" s="172">
        <v>2</v>
      </c>
      <c r="DB246" s="32" t="str">
        <f t="shared" si="92"/>
        <v xml:space="preserve"> </v>
      </c>
      <c r="DD246" s="172">
        <f t="shared" si="80"/>
        <v>1</v>
      </c>
    </row>
    <row r="247" spans="104:113" x14ac:dyDescent="0.25">
      <c r="DA247" s="172">
        <v>3</v>
      </c>
      <c r="DB247" s="32" t="str">
        <f t="shared" si="92"/>
        <v xml:space="preserve"> </v>
      </c>
      <c r="DD247" s="172">
        <f t="shared" si="80"/>
        <v>1</v>
      </c>
    </row>
    <row r="248" spans="104:113" x14ac:dyDescent="0.25">
      <c r="DA248" s="172">
        <v>4</v>
      </c>
      <c r="DB248" s="32" t="str">
        <f t="shared" si="92"/>
        <v xml:space="preserve"> </v>
      </c>
      <c r="DD248" s="172">
        <f t="shared" si="80"/>
        <v>1</v>
      </c>
    </row>
    <row r="249" spans="104:113" x14ac:dyDescent="0.25">
      <c r="DA249" s="172">
        <v>5</v>
      </c>
      <c r="DB249" s="32" t="str">
        <f t="shared" si="92"/>
        <v xml:space="preserve"> </v>
      </c>
      <c r="DD249" s="172">
        <f t="shared" si="80"/>
        <v>1</v>
      </c>
    </row>
    <row r="250" spans="104:113" x14ac:dyDescent="0.25">
      <c r="DA250" s="172">
        <v>6</v>
      </c>
      <c r="DB250" s="32" t="str">
        <f t="shared" si="92"/>
        <v xml:space="preserve"> </v>
      </c>
      <c r="DD250" s="172">
        <f t="shared" si="80"/>
        <v>1</v>
      </c>
    </row>
    <row r="251" spans="104:113" x14ac:dyDescent="0.25">
      <c r="DA251" s="172">
        <v>7</v>
      </c>
      <c r="DB251" s="32" t="str">
        <f t="shared" si="92"/>
        <v xml:space="preserve"> </v>
      </c>
      <c r="DD251" s="172">
        <f t="shared" si="80"/>
        <v>1</v>
      </c>
    </row>
    <row r="252" spans="104:113" x14ac:dyDescent="0.25">
      <c r="DA252" s="172">
        <v>8</v>
      </c>
      <c r="DB252" s="32" t="str">
        <f t="shared" si="92"/>
        <v xml:space="preserve"> </v>
      </c>
      <c r="DD252" s="172">
        <f t="shared" si="80"/>
        <v>1</v>
      </c>
    </row>
    <row r="253" spans="104:113" x14ac:dyDescent="0.25">
      <c r="DA253" s="172">
        <v>9</v>
      </c>
      <c r="DB253" s="32" t="str">
        <f t="shared" si="92"/>
        <v xml:space="preserve"> </v>
      </c>
      <c r="DD253" s="172">
        <f t="shared" si="80"/>
        <v>1</v>
      </c>
    </row>
    <row r="254" spans="104:113" x14ac:dyDescent="0.25">
      <c r="DA254" s="172">
        <v>10</v>
      </c>
      <c r="DB254" s="32" t="str">
        <f t="shared" si="92"/>
        <v xml:space="preserve"> </v>
      </c>
      <c r="DD254" s="172">
        <f t="shared" si="80"/>
        <v>1</v>
      </c>
    </row>
    <row r="255" spans="104:113" x14ac:dyDescent="0.25">
      <c r="DA255" s="172">
        <v>11</v>
      </c>
      <c r="DB255" s="32" t="str">
        <f t="shared" si="92"/>
        <v xml:space="preserve"> </v>
      </c>
      <c r="DD255" s="172">
        <f t="shared" si="80"/>
        <v>1</v>
      </c>
    </row>
    <row r="256" spans="104:113" x14ac:dyDescent="0.25">
      <c r="DA256" s="172">
        <v>12</v>
      </c>
      <c r="DB256" s="32" t="str">
        <f t="shared" si="92"/>
        <v xml:space="preserve"> </v>
      </c>
      <c r="DD256" s="172">
        <f t="shared" si="80"/>
        <v>1</v>
      </c>
    </row>
    <row r="257" spans="104:113" x14ac:dyDescent="0.25">
      <c r="DB257" s="196" t="str">
        <f>IF(DB244="","","----")</f>
        <v/>
      </c>
      <c r="DD257" s="172">
        <f t="shared" si="80"/>
        <v>1</v>
      </c>
    </row>
    <row r="258" spans="104:113" x14ac:dyDescent="0.25">
      <c r="DA258" s="172"/>
      <c r="DB258" s="32" t="str">
        <f>IF(DB259="","",CONCATENATE("Warband ",CZ259," ",DG258))</f>
        <v/>
      </c>
      <c r="DD258" s="172">
        <f t="shared" si="80"/>
        <v>1</v>
      </c>
      <c r="DG258" s="49" t="str">
        <f>CONCATENATE("   ",DH258,"/",DI258,IF(DH258&gt;DI258," !",""))</f>
        <v xml:space="preserve">   0/12</v>
      </c>
      <c r="DH258" s="172">
        <f t="shared" ref="DH258" si="93">INDEX($CB$1:$CU$1,CZ259)+DJ258</f>
        <v>0</v>
      </c>
      <c r="DI258" s="172">
        <f t="shared" ref="DI258" si="94">IF(DB259=$CW$6,0,12)</f>
        <v>12</v>
      </c>
    </row>
    <row r="259" spans="104:113" x14ac:dyDescent="0.25">
      <c r="CZ259" s="172">
        <v>18</v>
      </c>
      <c r="DA259" s="172" t="s">
        <v>278</v>
      </c>
      <c r="DB259" s="32" t="str">
        <f>T(LOOKUP(CZ259,$DM$1:$EF$1,$DM$2:$EF$2))</f>
        <v/>
      </c>
      <c r="DD259" s="172">
        <f t="shared" si="80"/>
        <v>1</v>
      </c>
    </row>
    <row r="260" spans="104:113" x14ac:dyDescent="0.25">
      <c r="DA260" s="172">
        <v>1</v>
      </c>
      <c r="DB260" s="32" t="str">
        <f t="shared" ref="DB260:DB271" si="95">T(CONCATENATE(LOOKUP(DA260,CS$3:CS$80,BH$3:BH$80)," ",LOOKUP(DA260,CS$3:CS$80,$CA$3:$CA$80)))</f>
        <v xml:space="preserve"> </v>
      </c>
      <c r="DD260" s="172">
        <f t="shared" si="80"/>
        <v>1</v>
      </c>
    </row>
    <row r="261" spans="104:113" x14ac:dyDescent="0.25">
      <c r="DA261" s="172">
        <v>2</v>
      </c>
      <c r="DB261" s="32" t="str">
        <f t="shared" si="95"/>
        <v xml:space="preserve"> </v>
      </c>
      <c r="DD261" s="172">
        <f t="shared" ref="DD261:DD302" si="96">IF(OR(DB260="",DB260=" "),DD260,DD260+1)</f>
        <v>1</v>
      </c>
    </row>
    <row r="262" spans="104:113" x14ac:dyDescent="0.25">
      <c r="DA262" s="172">
        <v>3</v>
      </c>
      <c r="DB262" s="32" t="str">
        <f t="shared" si="95"/>
        <v xml:space="preserve"> </v>
      </c>
      <c r="DD262" s="172">
        <f t="shared" si="96"/>
        <v>1</v>
      </c>
    </row>
    <row r="263" spans="104:113" x14ac:dyDescent="0.25">
      <c r="DA263" s="172">
        <v>4</v>
      </c>
      <c r="DB263" s="32" t="str">
        <f t="shared" si="95"/>
        <v xml:space="preserve"> </v>
      </c>
      <c r="DD263" s="172">
        <f t="shared" si="96"/>
        <v>1</v>
      </c>
    </row>
    <row r="264" spans="104:113" x14ac:dyDescent="0.25">
      <c r="DA264" s="172">
        <v>5</v>
      </c>
      <c r="DB264" s="32" t="str">
        <f t="shared" si="95"/>
        <v xml:space="preserve"> </v>
      </c>
      <c r="DD264" s="172">
        <f t="shared" si="96"/>
        <v>1</v>
      </c>
    </row>
    <row r="265" spans="104:113" x14ac:dyDescent="0.25">
      <c r="DA265" s="172">
        <v>6</v>
      </c>
      <c r="DB265" s="32" t="str">
        <f t="shared" si="95"/>
        <v xml:space="preserve"> </v>
      </c>
      <c r="DD265" s="172">
        <f t="shared" si="96"/>
        <v>1</v>
      </c>
    </row>
    <row r="266" spans="104:113" x14ac:dyDescent="0.25">
      <c r="DA266" s="172">
        <v>7</v>
      </c>
      <c r="DB266" s="32" t="str">
        <f t="shared" si="95"/>
        <v xml:space="preserve"> </v>
      </c>
      <c r="DD266" s="172">
        <f t="shared" si="96"/>
        <v>1</v>
      </c>
    </row>
    <row r="267" spans="104:113" x14ac:dyDescent="0.25">
      <c r="DA267" s="172">
        <v>8</v>
      </c>
      <c r="DB267" s="32" t="str">
        <f t="shared" si="95"/>
        <v xml:space="preserve"> </v>
      </c>
      <c r="DD267" s="172">
        <f t="shared" si="96"/>
        <v>1</v>
      </c>
    </row>
    <row r="268" spans="104:113" x14ac:dyDescent="0.25">
      <c r="DA268" s="172">
        <v>9</v>
      </c>
      <c r="DB268" s="32" t="str">
        <f t="shared" si="95"/>
        <v xml:space="preserve"> </v>
      </c>
      <c r="DD268" s="172">
        <f t="shared" si="96"/>
        <v>1</v>
      </c>
    </row>
    <row r="269" spans="104:113" x14ac:dyDescent="0.25">
      <c r="DA269" s="172">
        <v>10</v>
      </c>
      <c r="DB269" s="32" t="str">
        <f t="shared" si="95"/>
        <v xml:space="preserve"> </v>
      </c>
      <c r="DD269" s="172">
        <f t="shared" si="96"/>
        <v>1</v>
      </c>
    </row>
    <row r="270" spans="104:113" x14ac:dyDescent="0.25">
      <c r="DA270" s="172">
        <v>11</v>
      </c>
      <c r="DB270" s="32" t="str">
        <f t="shared" si="95"/>
        <v xml:space="preserve"> </v>
      </c>
      <c r="DD270" s="172">
        <f t="shared" si="96"/>
        <v>1</v>
      </c>
    </row>
    <row r="271" spans="104:113" x14ac:dyDescent="0.25">
      <c r="DA271" s="172">
        <v>12</v>
      </c>
      <c r="DB271" s="32" t="str">
        <f t="shared" si="95"/>
        <v xml:space="preserve"> </v>
      </c>
      <c r="DD271" s="172">
        <f t="shared" si="96"/>
        <v>1</v>
      </c>
    </row>
    <row r="272" spans="104:113" x14ac:dyDescent="0.25">
      <c r="DB272" s="196" t="str">
        <f>IF(DB259="","","----")</f>
        <v/>
      </c>
      <c r="DD272" s="172">
        <f t="shared" si="96"/>
        <v>1</v>
      </c>
    </row>
    <row r="273" spans="104:113" x14ac:dyDescent="0.25">
      <c r="DA273" s="172"/>
      <c r="DB273" s="32" t="str">
        <f>IF(DB274="","",CONCATENATE("Warband ",CZ274," ",DG273))</f>
        <v/>
      </c>
      <c r="DD273" s="172">
        <f t="shared" si="96"/>
        <v>1</v>
      </c>
      <c r="DG273" s="49" t="str">
        <f>CONCATENATE("   ",DH273,"/",DI273,IF(DH273&gt;DI273," !",""))</f>
        <v xml:space="preserve">   0/12</v>
      </c>
      <c r="DH273" s="172">
        <f t="shared" ref="DH273" si="97">INDEX($CB$1:$CU$1,CZ274)+DJ273</f>
        <v>0</v>
      </c>
      <c r="DI273" s="172">
        <f t="shared" ref="DI273" si="98">IF(DB274=$CW$6,0,12)</f>
        <v>12</v>
      </c>
    </row>
    <row r="274" spans="104:113" x14ac:dyDescent="0.25">
      <c r="CZ274" s="172">
        <v>19</v>
      </c>
      <c r="DA274" s="172" t="s">
        <v>278</v>
      </c>
      <c r="DB274" s="32" t="str">
        <f>T(LOOKUP(CZ274,$DM$1:$EF$1,$DM$2:$EF$2))</f>
        <v/>
      </c>
      <c r="DD274" s="172">
        <f t="shared" si="96"/>
        <v>1</v>
      </c>
    </row>
    <row r="275" spans="104:113" x14ac:dyDescent="0.25">
      <c r="DA275" s="172">
        <v>1</v>
      </c>
      <c r="DB275" s="32" t="str">
        <f t="shared" ref="DB275:DB286" si="99">T(CONCATENATE(LOOKUP(DA275,CT$3:CT$80,BI$3:BI$80)," ",LOOKUP(DA275,CT$3:CT$80,$CA$3:$CA$80)))</f>
        <v xml:space="preserve"> </v>
      </c>
      <c r="DD275" s="172">
        <f t="shared" si="96"/>
        <v>1</v>
      </c>
    </row>
    <row r="276" spans="104:113" x14ac:dyDescent="0.25">
      <c r="DA276" s="172">
        <v>2</v>
      </c>
      <c r="DB276" s="32" t="str">
        <f t="shared" si="99"/>
        <v xml:space="preserve"> </v>
      </c>
      <c r="DD276" s="172">
        <f t="shared" si="96"/>
        <v>1</v>
      </c>
    </row>
    <row r="277" spans="104:113" x14ac:dyDescent="0.25">
      <c r="DA277" s="172">
        <v>3</v>
      </c>
      <c r="DB277" s="32" t="str">
        <f t="shared" si="99"/>
        <v xml:space="preserve"> </v>
      </c>
      <c r="DD277" s="172">
        <f t="shared" si="96"/>
        <v>1</v>
      </c>
    </row>
    <row r="278" spans="104:113" x14ac:dyDescent="0.25">
      <c r="DA278" s="172">
        <v>4</v>
      </c>
      <c r="DB278" s="32" t="str">
        <f t="shared" si="99"/>
        <v xml:space="preserve"> </v>
      </c>
      <c r="DD278" s="172">
        <f t="shared" si="96"/>
        <v>1</v>
      </c>
    </row>
    <row r="279" spans="104:113" x14ac:dyDescent="0.25">
      <c r="DA279" s="172">
        <v>5</v>
      </c>
      <c r="DB279" s="32" t="str">
        <f t="shared" si="99"/>
        <v xml:space="preserve"> </v>
      </c>
      <c r="DD279" s="172">
        <f t="shared" si="96"/>
        <v>1</v>
      </c>
    </row>
    <row r="280" spans="104:113" x14ac:dyDescent="0.25">
      <c r="DA280" s="172">
        <v>6</v>
      </c>
      <c r="DB280" s="32" t="str">
        <f t="shared" si="99"/>
        <v xml:space="preserve"> </v>
      </c>
      <c r="DD280" s="172">
        <f t="shared" si="96"/>
        <v>1</v>
      </c>
    </row>
    <row r="281" spans="104:113" x14ac:dyDescent="0.25">
      <c r="DA281" s="172">
        <v>7</v>
      </c>
      <c r="DB281" s="32" t="str">
        <f t="shared" si="99"/>
        <v xml:space="preserve"> </v>
      </c>
      <c r="DD281" s="172">
        <f t="shared" si="96"/>
        <v>1</v>
      </c>
    </row>
    <row r="282" spans="104:113" x14ac:dyDescent="0.25">
      <c r="DA282" s="172">
        <v>8</v>
      </c>
      <c r="DB282" s="32" t="str">
        <f t="shared" si="99"/>
        <v xml:space="preserve"> </v>
      </c>
      <c r="DD282" s="172">
        <f t="shared" si="96"/>
        <v>1</v>
      </c>
    </row>
    <row r="283" spans="104:113" x14ac:dyDescent="0.25">
      <c r="DA283" s="172">
        <v>9</v>
      </c>
      <c r="DB283" s="32" t="str">
        <f t="shared" si="99"/>
        <v xml:space="preserve"> </v>
      </c>
      <c r="DD283" s="172">
        <f t="shared" si="96"/>
        <v>1</v>
      </c>
    </row>
    <row r="284" spans="104:113" x14ac:dyDescent="0.25">
      <c r="DA284" s="172">
        <v>10</v>
      </c>
      <c r="DB284" s="32" t="str">
        <f t="shared" si="99"/>
        <v xml:space="preserve"> </v>
      </c>
      <c r="DD284" s="172">
        <f t="shared" si="96"/>
        <v>1</v>
      </c>
    </row>
    <row r="285" spans="104:113" x14ac:dyDescent="0.25">
      <c r="DA285" s="172">
        <v>11</v>
      </c>
      <c r="DB285" s="32" t="str">
        <f t="shared" si="99"/>
        <v xml:space="preserve"> </v>
      </c>
      <c r="DD285" s="172">
        <f t="shared" si="96"/>
        <v>1</v>
      </c>
    </row>
    <row r="286" spans="104:113" x14ac:dyDescent="0.25">
      <c r="DA286" s="172">
        <v>12</v>
      </c>
      <c r="DB286" s="32" t="str">
        <f t="shared" si="99"/>
        <v xml:space="preserve"> </v>
      </c>
      <c r="DD286" s="172">
        <f t="shared" si="96"/>
        <v>1</v>
      </c>
    </row>
    <row r="287" spans="104:113" x14ac:dyDescent="0.25">
      <c r="DB287" s="196" t="str">
        <f>IF(DB274="","","----")</f>
        <v/>
      </c>
      <c r="DD287" s="172">
        <f t="shared" si="96"/>
        <v>1</v>
      </c>
    </row>
    <row r="288" spans="104:113" x14ac:dyDescent="0.25">
      <c r="DA288" s="172"/>
      <c r="DB288" s="32" t="str">
        <f>IF(DB289="","",CONCATENATE("Warband ",CZ289," ",DG288))</f>
        <v/>
      </c>
      <c r="DD288" s="172">
        <f t="shared" si="96"/>
        <v>1</v>
      </c>
      <c r="DG288" s="49" t="str">
        <f>CONCATENATE("   ",DH288,"/",DI288,IF(DH288&gt;DI288," !",""))</f>
        <v xml:space="preserve">   0/12</v>
      </c>
      <c r="DH288" s="172">
        <f t="shared" ref="DH288" si="100">INDEX($CB$1:$CU$1,CZ289)+DJ288</f>
        <v>0</v>
      </c>
      <c r="DI288" s="172">
        <f t="shared" ref="DI288" si="101">IF(DB289=$CW$6,0,12)</f>
        <v>12</v>
      </c>
    </row>
    <row r="289" spans="104:108" x14ac:dyDescent="0.25">
      <c r="CZ289" s="172">
        <v>20</v>
      </c>
      <c r="DA289" s="172" t="s">
        <v>278</v>
      </c>
      <c r="DB289" s="32" t="str">
        <f>T(LOOKUP(CZ289,$DM$1:$EF$1,$DM$2:$EF$2))</f>
        <v/>
      </c>
      <c r="DD289" s="172">
        <f t="shared" si="96"/>
        <v>1</v>
      </c>
    </row>
    <row r="290" spans="104:108" x14ac:dyDescent="0.25">
      <c r="DA290" s="172">
        <v>1</v>
      </c>
      <c r="DB290" s="32" t="str">
        <f t="shared" ref="DB290:DB301" si="102">T(CONCATENATE(LOOKUP(DA290,CU$3:CU$80,BJ$3:BJ$80)," ",LOOKUP(DA290,CU$3:CU$80,$CA$3:$CA$80)))</f>
        <v xml:space="preserve"> </v>
      </c>
      <c r="DD290" s="172">
        <f t="shared" si="96"/>
        <v>1</v>
      </c>
    </row>
    <row r="291" spans="104:108" x14ac:dyDescent="0.25">
      <c r="DA291" s="172">
        <v>2</v>
      </c>
      <c r="DB291" s="32" t="str">
        <f t="shared" si="102"/>
        <v xml:space="preserve"> </v>
      </c>
      <c r="DD291" s="172">
        <f t="shared" si="96"/>
        <v>1</v>
      </c>
    </row>
    <row r="292" spans="104:108" x14ac:dyDescent="0.25">
      <c r="DA292" s="172">
        <v>3</v>
      </c>
      <c r="DB292" s="32" t="str">
        <f t="shared" si="102"/>
        <v xml:space="preserve"> </v>
      </c>
      <c r="DD292" s="172">
        <f t="shared" si="96"/>
        <v>1</v>
      </c>
    </row>
    <row r="293" spans="104:108" x14ac:dyDescent="0.25">
      <c r="DA293" s="172">
        <v>4</v>
      </c>
      <c r="DB293" s="32" t="str">
        <f t="shared" si="102"/>
        <v xml:space="preserve"> </v>
      </c>
      <c r="DD293" s="172">
        <f t="shared" si="96"/>
        <v>1</v>
      </c>
    </row>
    <row r="294" spans="104:108" x14ac:dyDescent="0.25">
      <c r="DA294" s="172">
        <v>5</v>
      </c>
      <c r="DB294" s="32" t="str">
        <f t="shared" si="102"/>
        <v xml:space="preserve"> </v>
      </c>
      <c r="DD294" s="172">
        <f t="shared" si="96"/>
        <v>1</v>
      </c>
    </row>
    <row r="295" spans="104:108" x14ac:dyDescent="0.25">
      <c r="DA295" s="172">
        <v>6</v>
      </c>
      <c r="DB295" s="32" t="str">
        <f t="shared" si="102"/>
        <v xml:space="preserve"> </v>
      </c>
      <c r="DD295" s="172">
        <f t="shared" si="96"/>
        <v>1</v>
      </c>
    </row>
    <row r="296" spans="104:108" x14ac:dyDescent="0.25">
      <c r="DA296" s="172">
        <v>7</v>
      </c>
      <c r="DB296" s="32" t="str">
        <f t="shared" si="102"/>
        <v xml:space="preserve"> </v>
      </c>
      <c r="DD296" s="172">
        <f t="shared" si="96"/>
        <v>1</v>
      </c>
    </row>
    <row r="297" spans="104:108" x14ac:dyDescent="0.25">
      <c r="DA297" s="172">
        <v>8</v>
      </c>
      <c r="DB297" s="32" t="str">
        <f t="shared" si="102"/>
        <v xml:space="preserve"> </v>
      </c>
      <c r="DD297" s="172">
        <f t="shared" si="96"/>
        <v>1</v>
      </c>
    </row>
    <row r="298" spans="104:108" x14ac:dyDescent="0.25">
      <c r="DA298" s="172">
        <v>9</v>
      </c>
      <c r="DB298" s="32" t="str">
        <f t="shared" si="102"/>
        <v xml:space="preserve"> </v>
      </c>
      <c r="DD298" s="172">
        <f t="shared" si="96"/>
        <v>1</v>
      </c>
    </row>
    <row r="299" spans="104:108" x14ac:dyDescent="0.25">
      <c r="DA299" s="172">
        <v>10</v>
      </c>
      <c r="DB299" s="32" t="str">
        <f t="shared" si="102"/>
        <v xml:space="preserve"> </v>
      </c>
      <c r="DD299" s="172">
        <f t="shared" si="96"/>
        <v>1</v>
      </c>
    </row>
    <row r="300" spans="104:108" x14ac:dyDescent="0.25">
      <c r="DA300" s="172">
        <v>11</v>
      </c>
      <c r="DB300" s="32" t="str">
        <f t="shared" si="102"/>
        <v xml:space="preserve"> </v>
      </c>
      <c r="DD300" s="172">
        <f t="shared" si="96"/>
        <v>1</v>
      </c>
    </row>
    <row r="301" spans="104:108" x14ac:dyDescent="0.25">
      <c r="DA301" s="172">
        <v>12</v>
      </c>
      <c r="DB301" s="32" t="str">
        <f t="shared" si="102"/>
        <v xml:space="preserve"> </v>
      </c>
      <c r="DD301" s="172">
        <f t="shared" si="96"/>
        <v>1</v>
      </c>
    </row>
    <row r="302" spans="104:108" x14ac:dyDescent="0.25">
      <c r="DD302" s="172">
        <f t="shared" si="96"/>
        <v>1</v>
      </c>
    </row>
  </sheetData>
  <mergeCells count="2">
    <mergeCell ref="BV1:BW1"/>
    <mergeCell ref="BX1:BZ1"/>
  </mergeCells>
  <conditionalFormatting sqref="AC3:AC4">
    <cfRule type="cellIs" dxfId="88" priority="10" stopIfTrue="1" operator="equal">
      <formula>1</formula>
    </cfRule>
  </conditionalFormatting>
  <conditionalFormatting sqref="D7:D8">
    <cfRule type="cellIs" dxfId="87" priority="3" stopIfTrue="1" operator="equal">
      <formula>1</formula>
    </cfRule>
  </conditionalFormatting>
  <conditionalFormatting sqref="W3:W80">
    <cfRule type="containsText" dxfId="86" priority="2" stopIfTrue="1" operator="containsText" text="!">
      <formula>NOT(ISERROR(SEARCH("!",W3)))</formula>
    </cfRule>
  </conditionalFormatting>
  <conditionalFormatting sqref="W2">
    <cfRule type="cellIs" dxfId="85" priority="1" stopIfTrue="1" operator="lessThan">
      <formula>0</formula>
    </cfRule>
  </conditionalFormatting>
  <dataValidations count="1">
    <dataValidation type="whole" allowBlank="1" showInputMessage="1" showErrorMessage="1" error="You may only purchase each equipment once_x000a_Insert &quot;1&quot; to purchase the equipment" sqref="AC3:AC4 D7:D8">
      <formula1>0</formula1>
      <formula2>1</formula2>
    </dataValidation>
  </dataValidations>
  <hyperlinks>
    <hyperlink ref="A2" location="INDEX!A1" display="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302"/>
  <sheetViews>
    <sheetView workbookViewId="0"/>
  </sheetViews>
  <sheetFormatPr defaultColWidth="9.140625" defaultRowHeight="15" x14ac:dyDescent="0.25"/>
  <cols>
    <col min="1" max="1" width="9.140625" style="104" customWidth="1"/>
    <col min="2" max="2" width="12.85546875" style="16" bestFit="1" customWidth="1"/>
    <col min="3" max="3" width="5.7109375" style="104" customWidth="1"/>
    <col min="4" max="4" width="2.85546875" style="106" customWidth="1"/>
    <col min="5" max="5" width="6.5703125" style="104" customWidth="1"/>
    <col min="6" max="6" width="6.42578125" style="104" customWidth="1"/>
    <col min="7" max="7" width="9.85546875" style="104" customWidth="1"/>
    <col min="8" max="12" width="2.85546875" style="104" hidden="1" customWidth="1"/>
    <col min="13" max="14" width="9.140625" hidden="1" customWidth="1"/>
    <col min="15" max="18" width="3.7109375" style="104" hidden="1" customWidth="1"/>
    <col min="19" max="19" width="9.140625" style="104" hidden="1" customWidth="1"/>
    <col min="20" max="20" width="9.140625" style="104" customWidth="1"/>
    <col min="21" max="21" width="9.140625" style="84" customWidth="1"/>
    <col min="22" max="22" width="9.140625" style="104" customWidth="1"/>
    <col min="23" max="23" width="10.85546875" style="104" customWidth="1"/>
    <col min="24" max="25" width="10.5703125" style="104" bestFit="1" customWidth="1"/>
    <col min="26" max="26" width="11.42578125" style="104" bestFit="1" customWidth="1"/>
    <col min="27" max="27" width="37.140625" style="16" bestFit="1" customWidth="1"/>
    <col min="28" max="28" width="9" style="104" customWidth="1"/>
    <col min="29" max="36" width="3.7109375" style="104" customWidth="1"/>
    <col min="37" max="78" width="2.7109375" style="104" customWidth="1"/>
    <col min="79" max="79" width="34.5703125" style="104" bestFit="1" customWidth="1"/>
    <col min="80" max="89" width="3.7109375" style="104" bestFit="1" customWidth="1"/>
    <col min="90" max="90" width="3.7109375" style="104" customWidth="1"/>
    <col min="91" max="91" width="24.85546875" style="104" customWidth="1"/>
    <col min="92" max="96" width="3.7109375" style="104" bestFit="1" customWidth="1"/>
    <col min="97" max="97" width="20.7109375" style="104" bestFit="1" customWidth="1"/>
    <col min="98" max="99" width="11" style="104" bestFit="1" customWidth="1"/>
    <col min="100" max="100" width="11.5703125" style="16" customWidth="1"/>
    <col min="101" max="101" width="37.42578125" style="104" customWidth="1"/>
    <col min="102" max="256" width="9.140625" style="104" customWidth="1"/>
    <col min="257" max="16384" width="9.140625" style="104"/>
  </cols>
  <sheetData>
    <row r="1" spans="1:108" x14ac:dyDescent="0.25">
      <c r="T1" s="36" t="s">
        <v>487</v>
      </c>
      <c r="U1" s="36" t="s">
        <v>64</v>
      </c>
      <c r="W1" s="36"/>
      <c r="Y1" s="36" t="s">
        <v>486</v>
      </c>
      <c r="Z1" s="36" t="s">
        <v>485</v>
      </c>
      <c r="CB1" s="226"/>
      <c r="CC1" s="226"/>
      <c r="CD1" s="226"/>
      <c r="CE1" s="226"/>
      <c r="CF1" s="226"/>
      <c r="CG1" s="226" t="s">
        <v>279</v>
      </c>
      <c r="CH1" s="226"/>
      <c r="CI1" s="226"/>
      <c r="CJ1" s="226"/>
      <c r="CK1" s="226"/>
      <c r="CV1" s="226" t="s">
        <v>279</v>
      </c>
      <c r="CW1" s="226"/>
      <c r="CX1" s="226"/>
      <c r="CY1" s="226"/>
      <c r="CZ1" s="226"/>
      <c r="DA1" s="226"/>
      <c r="DB1" s="226"/>
      <c r="DC1" s="226"/>
      <c r="DD1" s="226"/>
    </row>
    <row r="2" spans="1:108" s="14" customFormat="1" ht="54.75" x14ac:dyDescent="0.25">
      <c r="A2" s="161" t="s">
        <v>2630</v>
      </c>
      <c r="B2" s="85"/>
      <c r="D2" s="105" t="s">
        <v>1826</v>
      </c>
      <c r="F2" s="14" t="s">
        <v>64</v>
      </c>
      <c r="G2" s="103" t="s">
        <v>258</v>
      </c>
      <c r="O2" s="103"/>
      <c r="P2" s="103"/>
      <c r="Q2" s="103"/>
      <c r="R2" s="103"/>
      <c r="T2" s="37">
        <f>SUM(G3:G13)</f>
        <v>0</v>
      </c>
      <c r="U2" s="37">
        <f>SUM(F3:F13)</f>
        <v>0</v>
      </c>
      <c r="W2" s="37"/>
      <c r="Y2" s="37">
        <f>EvilUnits</f>
        <v>0</v>
      </c>
      <c r="Z2" s="37">
        <f>EvilPoints</f>
        <v>0</v>
      </c>
      <c r="AA2" s="85"/>
      <c r="AC2" s="103"/>
      <c r="AD2" s="103"/>
      <c r="AE2" s="103"/>
      <c r="AF2" s="103"/>
      <c r="AG2" s="103"/>
      <c r="AH2" s="103"/>
      <c r="AI2" s="103"/>
      <c r="AJ2" s="103"/>
      <c r="CB2" s="103" t="s">
        <v>258</v>
      </c>
      <c r="CC2" s="103" t="s">
        <v>259</v>
      </c>
      <c r="CD2" s="103" t="s">
        <v>260</v>
      </c>
      <c r="CE2" s="103" t="s">
        <v>261</v>
      </c>
      <c r="CF2" s="103" t="s">
        <v>262</v>
      </c>
      <c r="CG2" s="103" t="s">
        <v>258</v>
      </c>
      <c r="CH2" s="103" t="s">
        <v>259</v>
      </c>
      <c r="CI2" s="103" t="s">
        <v>260</v>
      </c>
      <c r="CJ2" s="103" t="s">
        <v>261</v>
      </c>
      <c r="CK2" s="103" t="s">
        <v>262</v>
      </c>
      <c r="CL2" s="103"/>
      <c r="CM2" s="103"/>
      <c r="CN2" s="103" t="s">
        <v>258</v>
      </c>
      <c r="CO2" s="103" t="s">
        <v>259</v>
      </c>
      <c r="CP2" s="103" t="s">
        <v>260</v>
      </c>
      <c r="CQ2" s="103" t="s">
        <v>261</v>
      </c>
      <c r="CR2" s="103" t="s">
        <v>262</v>
      </c>
      <c r="CV2" s="85"/>
      <c r="CY2" s="14" t="s">
        <v>280</v>
      </c>
      <c r="DD2" s="14" t="s">
        <v>494</v>
      </c>
    </row>
    <row r="3" spans="1:108" x14ac:dyDescent="0.25">
      <c r="B3" s="16" t="s">
        <v>2019</v>
      </c>
      <c r="C3" s="104">
        <v>150</v>
      </c>
      <c r="D3" s="21"/>
      <c r="E3" s="19"/>
      <c r="F3" s="104">
        <f>G3*(C3+D3*15)</f>
        <v>0</v>
      </c>
      <c r="G3" s="28"/>
      <c r="H3" s="84"/>
      <c r="I3" s="84"/>
      <c r="J3" s="84"/>
      <c r="K3" s="84"/>
      <c r="L3" s="84"/>
      <c r="O3" s="29"/>
      <c r="P3" s="29"/>
      <c r="Q3" s="29"/>
      <c r="R3" s="30"/>
      <c r="S3" s="24"/>
      <c r="T3" s="5"/>
      <c r="U3" s="13"/>
      <c r="V3" s="5"/>
      <c r="W3" s="5" t="str">
        <f t="shared" ref="W3:W66" ca="1" si="0">T(LOOKUP(CZ3,$CY$3:$CY$302,$CW$3:$CW$302))</f>
        <v/>
      </c>
      <c r="X3" s="5"/>
      <c r="Y3" s="5"/>
      <c r="Z3" s="5"/>
      <c r="CA3" s="38" t="str">
        <f>IF(F3=0,"-",CONCATENATE(B3,IF(D3=0,""," with Campfire")))</f>
        <v>-</v>
      </c>
      <c r="CB3" s="38" t="str">
        <f>IF(G3=0,"",G3)</f>
        <v/>
      </c>
      <c r="CC3" s="38"/>
      <c r="CD3" s="38"/>
      <c r="CE3" s="38"/>
      <c r="CF3" s="38"/>
      <c r="CG3" s="104">
        <v>1</v>
      </c>
      <c r="CH3" s="104">
        <v>1</v>
      </c>
      <c r="CI3" s="104">
        <v>1</v>
      </c>
      <c r="CJ3" s="104">
        <v>1</v>
      </c>
      <c r="CK3" s="104">
        <v>1</v>
      </c>
      <c r="CM3" s="104" t="str">
        <f t="shared" ref="CM3:CM13" si="1">B3</f>
        <v>William (Bill)</v>
      </c>
      <c r="CN3" s="48">
        <f>G3</f>
        <v>0</v>
      </c>
      <c r="CO3" s="48">
        <f t="shared" ref="CO3:CO11" si="2">O3</f>
        <v>0</v>
      </c>
      <c r="CP3" s="48">
        <f t="shared" ref="CP3:CP11" si="3">P3</f>
        <v>0</v>
      </c>
      <c r="CQ3" s="48">
        <f t="shared" ref="CQ3:CQ11" si="4">Q3</f>
        <v>0</v>
      </c>
      <c r="CR3" s="48">
        <f t="shared" ref="CR3:CR11" si="5">R3</f>
        <v>0</v>
      </c>
      <c r="CV3" s="104"/>
      <c r="CW3" s="32" t="str">
        <f ca="1">IF(CW4="","",CONCATENATE("Warband ",CU4," ",DB3))</f>
        <v/>
      </c>
      <c r="CY3" s="104">
        <v>1</v>
      </c>
      <c r="CZ3" s="104">
        <v>1</v>
      </c>
      <c r="DB3" s="49" t="str">
        <f>CN18</f>
        <v/>
      </c>
      <c r="DD3" s="16" t="str">
        <f ca="1">IF(LEFT(W3,7)="Warband",IF(RIGHT(W3,1)="!",W3,"pika"),IF(DD2="pika","pika",W3))</f>
        <v>pika</v>
      </c>
    </row>
    <row r="4" spans="1:108" x14ac:dyDescent="0.25">
      <c r="B4" s="16" t="s">
        <v>1804</v>
      </c>
      <c r="C4" s="104">
        <v>130</v>
      </c>
      <c r="D4" s="20"/>
      <c r="E4" s="20"/>
      <c r="F4" s="104">
        <f>SUM(G4:R4)*C4</f>
        <v>0</v>
      </c>
      <c r="G4" s="28"/>
      <c r="H4" s="84"/>
      <c r="I4" s="84"/>
      <c r="J4" s="84"/>
      <c r="K4" s="84"/>
      <c r="L4" s="84"/>
      <c r="O4" s="29"/>
      <c r="P4" s="29"/>
      <c r="Q4" s="29"/>
      <c r="R4" s="30"/>
      <c r="S4" s="24"/>
      <c r="T4" s="5"/>
      <c r="U4" s="13"/>
      <c r="V4" s="5"/>
      <c r="W4" s="5" t="str">
        <f t="shared" ca="1" si="0"/>
        <v/>
      </c>
      <c r="X4" s="5"/>
      <c r="Y4" s="5"/>
      <c r="Z4" s="5"/>
      <c r="CA4" s="38" t="str">
        <f>IF(F4=0,"-",B4)</f>
        <v>-</v>
      </c>
      <c r="CB4" s="38" t="str">
        <f>IF(G4=0,"",G4)</f>
        <v/>
      </c>
      <c r="CC4" s="38"/>
      <c r="CD4" s="38"/>
      <c r="CE4" s="38"/>
      <c r="CF4" s="38"/>
      <c r="CG4" s="104">
        <f t="shared" ref="CG4:CK14" si="6">IF(CB3="",CG3,CG3+1)</f>
        <v>1</v>
      </c>
      <c r="CH4" s="104">
        <f t="shared" si="6"/>
        <v>1</v>
      </c>
      <c r="CI4" s="104">
        <f t="shared" si="6"/>
        <v>1</v>
      </c>
      <c r="CJ4" s="104">
        <f t="shared" si="6"/>
        <v>1</v>
      </c>
      <c r="CK4" s="104">
        <f t="shared" si="6"/>
        <v>1</v>
      </c>
      <c r="CM4" s="104" t="str">
        <f t="shared" si="1"/>
        <v>Tom</v>
      </c>
      <c r="CN4" s="48">
        <f>G4</f>
        <v>0</v>
      </c>
      <c r="CO4" s="48">
        <f t="shared" si="2"/>
        <v>0</v>
      </c>
      <c r="CP4" s="48">
        <f t="shared" si="3"/>
        <v>0</v>
      </c>
      <c r="CQ4" s="48">
        <f t="shared" si="4"/>
        <v>0</v>
      </c>
      <c r="CR4" s="48">
        <f t="shared" si="5"/>
        <v>0</v>
      </c>
      <c r="CU4" s="104">
        <v>1</v>
      </c>
      <c r="CV4" s="104">
        <v>1</v>
      </c>
      <c r="CW4" s="32" t="str">
        <f t="shared" ref="CW4:CW15" ca="1" si="7">T(LOOKUP(CV4,CG$3:CG$80,$CA$3:$CA$78))</f>
        <v/>
      </c>
      <c r="CY4" s="104">
        <f ca="1">IF(OR(CW3="",CW3=" "),CY3,CY3+1)</f>
        <v>1</v>
      </c>
      <c r="CZ4" s="104">
        <v>2</v>
      </c>
      <c r="DD4" s="16" t="str">
        <f t="shared" ref="DD4:DD67" ca="1" si="8">IF(LEFT(W4,7)="Warband",IF(RIGHT(W4,1)="!",W4,"pika"),IF(DD3="pika","pika",W4))</f>
        <v>pika</v>
      </c>
    </row>
    <row r="5" spans="1:108" x14ac:dyDescent="0.25">
      <c r="B5" s="16" t="s">
        <v>1805</v>
      </c>
      <c r="C5" s="104">
        <v>110</v>
      </c>
      <c r="D5" s="19"/>
      <c r="E5" s="19"/>
      <c r="F5" s="104">
        <f>SUM(G5:R5)*(C5+10*D5)</f>
        <v>0</v>
      </c>
      <c r="G5" s="28"/>
      <c r="H5" s="84"/>
      <c r="I5" s="84"/>
      <c r="J5" s="84"/>
      <c r="K5" s="84"/>
      <c r="L5" s="84"/>
      <c r="O5" s="29"/>
      <c r="P5" s="29"/>
      <c r="Q5" s="29"/>
      <c r="R5" s="30"/>
      <c r="S5" s="24"/>
      <c r="T5" s="5"/>
      <c r="U5" s="13"/>
      <c r="V5" s="5"/>
      <c r="W5" s="5" t="str">
        <f t="shared" ca="1" si="0"/>
        <v/>
      </c>
      <c r="X5" s="5"/>
      <c r="Y5" s="5"/>
      <c r="Z5" s="5"/>
      <c r="CA5" s="38" t="str">
        <f>IF(F5=0,"-",B5)</f>
        <v>-</v>
      </c>
      <c r="CB5" s="38" t="str">
        <f>IF(G5=0,"",G5)</f>
        <v/>
      </c>
      <c r="CC5" s="38"/>
      <c r="CD5" s="38"/>
      <c r="CE5" s="38"/>
      <c r="CF5" s="38"/>
      <c r="CG5" s="104">
        <f t="shared" si="6"/>
        <v>1</v>
      </c>
      <c r="CH5" s="104">
        <f t="shared" si="6"/>
        <v>1</v>
      </c>
      <c r="CI5" s="104">
        <f t="shared" si="6"/>
        <v>1</v>
      </c>
      <c r="CJ5" s="104">
        <f t="shared" si="6"/>
        <v>1</v>
      </c>
      <c r="CK5" s="104">
        <f t="shared" si="6"/>
        <v>1</v>
      </c>
      <c r="CM5" s="104" t="str">
        <f t="shared" si="1"/>
        <v>Bert</v>
      </c>
      <c r="CN5" s="48">
        <f>G5</f>
        <v>0</v>
      </c>
      <c r="CO5" s="48">
        <f t="shared" si="2"/>
        <v>0</v>
      </c>
      <c r="CP5" s="48">
        <f t="shared" si="3"/>
        <v>0</v>
      </c>
      <c r="CQ5" s="48">
        <f t="shared" si="4"/>
        <v>0</v>
      </c>
      <c r="CR5" s="48">
        <f t="shared" si="5"/>
        <v>0</v>
      </c>
      <c r="CV5" s="104">
        <v>2</v>
      </c>
      <c r="CW5" s="32" t="str">
        <f t="shared" ca="1" si="7"/>
        <v/>
      </c>
      <c r="CY5" s="104">
        <f t="shared" ref="CY5:CY68" ca="1" si="9">IF(OR(CW4="",CW4=" "),CY4,CY4+1)</f>
        <v>1</v>
      </c>
      <c r="CZ5" s="104">
        <v>3</v>
      </c>
      <c r="DD5" s="16" t="str">
        <f t="shared" ca="1" si="8"/>
        <v>pika</v>
      </c>
    </row>
    <row r="6" spans="1:108" x14ac:dyDescent="0.25">
      <c r="O6" s="29"/>
      <c r="P6" s="29"/>
      <c r="Q6" s="29"/>
      <c r="R6" s="30"/>
      <c r="S6" s="24"/>
      <c r="T6" s="5"/>
      <c r="U6" s="13"/>
      <c r="V6" s="5"/>
      <c r="W6" s="5" t="str">
        <f t="shared" ca="1" si="0"/>
        <v/>
      </c>
      <c r="X6" s="5"/>
      <c r="Y6" s="5"/>
      <c r="Z6" s="5"/>
      <c r="CA6" s="38" t="str">
        <f t="shared" ref="CA6:CA13" si="10">IF(E6=0,"-",B6)</f>
        <v>-</v>
      </c>
      <c r="CB6" s="38" t="str">
        <f t="shared" ref="CB6:CB13" si="11">IF(F6=0,"",F6)</f>
        <v/>
      </c>
      <c r="CC6" s="38"/>
      <c r="CD6" s="38"/>
      <c r="CE6" s="38"/>
      <c r="CF6" s="38"/>
      <c r="CG6" s="104">
        <f t="shared" si="6"/>
        <v>1</v>
      </c>
      <c r="CH6" s="104">
        <f t="shared" si="6"/>
        <v>1</v>
      </c>
      <c r="CI6" s="104">
        <f t="shared" si="6"/>
        <v>1</v>
      </c>
      <c r="CJ6" s="104">
        <f t="shared" si="6"/>
        <v>1</v>
      </c>
      <c r="CK6" s="104">
        <f t="shared" si="6"/>
        <v>1</v>
      </c>
      <c r="CM6" s="104">
        <f t="shared" si="1"/>
        <v>0</v>
      </c>
      <c r="CN6" s="48">
        <f t="shared" ref="CN6:CN13" si="12">F6</f>
        <v>0</v>
      </c>
      <c r="CO6" s="48">
        <f t="shared" si="2"/>
        <v>0</v>
      </c>
      <c r="CP6" s="48">
        <f t="shared" si="3"/>
        <v>0</v>
      </c>
      <c r="CQ6" s="48">
        <f t="shared" si="4"/>
        <v>0</v>
      </c>
      <c r="CR6" s="48">
        <f t="shared" si="5"/>
        <v>0</v>
      </c>
      <c r="CV6" s="104">
        <v>3</v>
      </c>
      <c r="CW6" s="32" t="str">
        <f t="shared" ca="1" si="7"/>
        <v/>
      </c>
      <c r="CY6" s="104">
        <f t="shared" ca="1" si="9"/>
        <v>1</v>
      </c>
      <c r="CZ6" s="104">
        <v>4</v>
      </c>
      <c r="DD6" s="16" t="str">
        <f t="shared" ca="1" si="8"/>
        <v>pika</v>
      </c>
    </row>
    <row r="7" spans="1:108" x14ac:dyDescent="0.25">
      <c r="B7" s="51"/>
      <c r="O7" s="29"/>
      <c r="P7" s="29"/>
      <c r="Q7" s="29"/>
      <c r="R7" s="30"/>
      <c r="S7" s="24"/>
      <c r="T7" s="5"/>
      <c r="U7" s="13"/>
      <c r="V7" s="5"/>
      <c r="W7" s="5" t="str">
        <f t="shared" ca="1" si="0"/>
        <v/>
      </c>
      <c r="X7" s="5"/>
      <c r="Y7" s="5"/>
      <c r="Z7" s="5"/>
      <c r="CA7" s="38" t="str">
        <f t="shared" si="10"/>
        <v>-</v>
      </c>
      <c r="CB7" s="38" t="str">
        <f t="shared" si="11"/>
        <v/>
      </c>
      <c r="CC7" s="38"/>
      <c r="CD7" s="38"/>
      <c r="CE7" s="38"/>
      <c r="CF7" s="38"/>
      <c r="CG7" s="104">
        <f t="shared" si="6"/>
        <v>1</v>
      </c>
      <c r="CH7" s="104">
        <f t="shared" si="6"/>
        <v>1</v>
      </c>
      <c r="CI7" s="104">
        <f t="shared" si="6"/>
        <v>1</v>
      </c>
      <c r="CJ7" s="104">
        <f t="shared" si="6"/>
        <v>1</v>
      </c>
      <c r="CK7" s="104">
        <f t="shared" si="6"/>
        <v>1</v>
      </c>
      <c r="CM7" s="104">
        <f t="shared" si="1"/>
        <v>0</v>
      </c>
      <c r="CN7" s="48">
        <f t="shared" si="12"/>
        <v>0</v>
      </c>
      <c r="CO7" s="48">
        <f t="shared" si="2"/>
        <v>0</v>
      </c>
      <c r="CP7" s="48">
        <f t="shared" si="3"/>
        <v>0</v>
      </c>
      <c r="CQ7" s="48">
        <f t="shared" si="4"/>
        <v>0</v>
      </c>
      <c r="CR7" s="48">
        <f t="shared" si="5"/>
        <v>0</v>
      </c>
      <c r="CV7" s="104">
        <v>4</v>
      </c>
      <c r="CW7" s="32" t="str">
        <f t="shared" ca="1" si="7"/>
        <v/>
      </c>
      <c r="CY7" s="104">
        <f t="shared" ca="1" si="9"/>
        <v>1</v>
      </c>
      <c r="CZ7" s="104">
        <v>5</v>
      </c>
      <c r="DD7" s="16" t="str">
        <f t="shared" ca="1" si="8"/>
        <v>pika</v>
      </c>
    </row>
    <row r="8" spans="1:108" x14ac:dyDescent="0.25">
      <c r="O8" s="29"/>
      <c r="P8" s="29"/>
      <c r="Q8" s="29"/>
      <c r="R8" s="30"/>
      <c r="S8" s="24"/>
      <c r="T8" s="5"/>
      <c r="U8" s="13"/>
      <c r="V8" s="5"/>
      <c r="W8" s="5" t="str">
        <f t="shared" ca="1" si="0"/>
        <v/>
      </c>
      <c r="X8" s="5"/>
      <c r="Y8" s="5"/>
      <c r="Z8" s="5"/>
      <c r="CA8" s="38" t="str">
        <f t="shared" si="10"/>
        <v>-</v>
      </c>
      <c r="CB8" s="38" t="str">
        <f t="shared" si="11"/>
        <v/>
      </c>
      <c r="CC8" s="38"/>
      <c r="CD8" s="38"/>
      <c r="CE8" s="38"/>
      <c r="CF8" s="38"/>
      <c r="CG8" s="104">
        <f t="shared" si="6"/>
        <v>1</v>
      </c>
      <c r="CH8" s="104">
        <f t="shared" si="6"/>
        <v>1</v>
      </c>
      <c r="CI8" s="104">
        <f t="shared" si="6"/>
        <v>1</v>
      </c>
      <c r="CJ8" s="104">
        <f t="shared" si="6"/>
        <v>1</v>
      </c>
      <c r="CK8" s="104">
        <f t="shared" si="6"/>
        <v>1</v>
      </c>
      <c r="CM8" s="104">
        <f t="shared" si="1"/>
        <v>0</v>
      </c>
      <c r="CN8" s="48">
        <f t="shared" si="12"/>
        <v>0</v>
      </c>
      <c r="CO8" s="48">
        <f t="shared" si="2"/>
        <v>0</v>
      </c>
      <c r="CP8" s="48">
        <f t="shared" si="3"/>
        <v>0</v>
      </c>
      <c r="CQ8" s="48">
        <f t="shared" si="4"/>
        <v>0</v>
      </c>
      <c r="CR8" s="48">
        <f t="shared" si="5"/>
        <v>0</v>
      </c>
      <c r="CV8" s="104">
        <v>5</v>
      </c>
      <c r="CW8" s="32" t="str">
        <f t="shared" ca="1" si="7"/>
        <v/>
      </c>
      <c r="CY8" s="104">
        <f t="shared" ca="1" si="9"/>
        <v>1</v>
      </c>
      <c r="CZ8" s="104">
        <v>6</v>
      </c>
      <c r="DD8" s="16" t="str">
        <f t="shared" ca="1" si="8"/>
        <v>pika</v>
      </c>
    </row>
    <row r="9" spans="1:108" x14ac:dyDescent="0.25">
      <c r="O9" s="29"/>
      <c r="P9" s="29"/>
      <c r="Q9" s="29"/>
      <c r="R9" s="30"/>
      <c r="T9" s="5"/>
      <c r="U9" s="13"/>
      <c r="V9" s="5"/>
      <c r="W9" s="5" t="str">
        <f t="shared" ca="1" si="0"/>
        <v/>
      </c>
      <c r="X9" s="5"/>
      <c r="Y9" s="5"/>
      <c r="Z9" s="5"/>
      <c r="CA9" s="38" t="str">
        <f t="shared" si="10"/>
        <v>-</v>
      </c>
      <c r="CB9" s="38" t="str">
        <f t="shared" si="11"/>
        <v/>
      </c>
      <c r="CC9" s="38"/>
      <c r="CD9" s="38"/>
      <c r="CE9" s="38"/>
      <c r="CF9" s="38"/>
      <c r="CG9" s="104">
        <f t="shared" si="6"/>
        <v>1</v>
      </c>
      <c r="CH9" s="104">
        <f t="shared" si="6"/>
        <v>1</v>
      </c>
      <c r="CI9" s="104">
        <f t="shared" si="6"/>
        <v>1</v>
      </c>
      <c r="CJ9" s="104">
        <f t="shared" si="6"/>
        <v>1</v>
      </c>
      <c r="CK9" s="104">
        <f t="shared" si="6"/>
        <v>1</v>
      </c>
      <c r="CM9" s="104">
        <f t="shared" si="1"/>
        <v>0</v>
      </c>
      <c r="CN9" s="48">
        <f t="shared" si="12"/>
        <v>0</v>
      </c>
      <c r="CO9" s="48">
        <f t="shared" si="2"/>
        <v>0</v>
      </c>
      <c r="CP9" s="48">
        <f t="shared" si="3"/>
        <v>0</v>
      </c>
      <c r="CQ9" s="48">
        <f t="shared" si="4"/>
        <v>0</v>
      </c>
      <c r="CR9" s="48">
        <f t="shared" si="5"/>
        <v>0</v>
      </c>
      <c r="CV9" s="104">
        <v>6</v>
      </c>
      <c r="CW9" s="32" t="str">
        <f t="shared" ca="1" si="7"/>
        <v/>
      </c>
      <c r="CY9" s="104">
        <f t="shared" ca="1" si="9"/>
        <v>1</v>
      </c>
      <c r="CZ9" s="104">
        <v>7</v>
      </c>
      <c r="DD9" s="16" t="str">
        <f t="shared" ca="1" si="8"/>
        <v>pika</v>
      </c>
    </row>
    <row r="10" spans="1:108" x14ac:dyDescent="0.25">
      <c r="O10" s="29"/>
      <c r="P10" s="29"/>
      <c r="Q10" s="29"/>
      <c r="R10" s="30"/>
      <c r="T10" s="5"/>
      <c r="U10" s="13"/>
      <c r="V10" s="5"/>
      <c r="W10" s="5" t="str">
        <f t="shared" ca="1" si="0"/>
        <v/>
      </c>
      <c r="X10" s="5"/>
      <c r="Y10" s="5"/>
      <c r="Z10" s="5"/>
      <c r="CA10" s="38" t="str">
        <f t="shared" si="10"/>
        <v>-</v>
      </c>
      <c r="CB10" s="38" t="str">
        <f t="shared" si="11"/>
        <v/>
      </c>
      <c r="CC10" s="38"/>
      <c r="CD10" s="38"/>
      <c r="CE10" s="38"/>
      <c r="CF10" s="38"/>
      <c r="CG10" s="104">
        <f t="shared" si="6"/>
        <v>1</v>
      </c>
      <c r="CH10" s="104">
        <f t="shared" si="6"/>
        <v>1</v>
      </c>
      <c r="CI10" s="104">
        <f t="shared" si="6"/>
        <v>1</v>
      </c>
      <c r="CJ10" s="104">
        <f t="shared" si="6"/>
        <v>1</v>
      </c>
      <c r="CK10" s="104">
        <f t="shared" si="6"/>
        <v>1</v>
      </c>
      <c r="CM10" s="104">
        <f t="shared" si="1"/>
        <v>0</v>
      </c>
      <c r="CN10" s="48">
        <f t="shared" si="12"/>
        <v>0</v>
      </c>
      <c r="CO10" s="48">
        <f t="shared" si="2"/>
        <v>0</v>
      </c>
      <c r="CP10" s="48">
        <f t="shared" si="3"/>
        <v>0</v>
      </c>
      <c r="CQ10" s="48">
        <f t="shared" si="4"/>
        <v>0</v>
      </c>
      <c r="CR10" s="48">
        <f t="shared" si="5"/>
        <v>0</v>
      </c>
      <c r="CV10" s="104">
        <v>7</v>
      </c>
      <c r="CW10" s="32" t="str">
        <f t="shared" ca="1" si="7"/>
        <v/>
      </c>
      <c r="CY10" s="104">
        <f t="shared" ca="1" si="9"/>
        <v>1</v>
      </c>
      <c r="CZ10" s="104">
        <v>8</v>
      </c>
      <c r="DD10" s="16" t="str">
        <f t="shared" ca="1" si="8"/>
        <v>pika</v>
      </c>
    </row>
    <row r="11" spans="1:108" x14ac:dyDescent="0.25">
      <c r="O11" s="29"/>
      <c r="P11" s="29"/>
      <c r="Q11" s="29"/>
      <c r="R11" s="30"/>
      <c r="T11" s="5"/>
      <c r="U11" s="13"/>
      <c r="V11" s="5"/>
      <c r="W11" s="5" t="str">
        <f t="shared" ca="1" si="0"/>
        <v/>
      </c>
      <c r="X11" s="5"/>
      <c r="Y11" s="5"/>
      <c r="Z11" s="5"/>
      <c r="CA11" s="38" t="str">
        <f t="shared" si="10"/>
        <v>-</v>
      </c>
      <c r="CB11" s="38" t="str">
        <f t="shared" si="11"/>
        <v/>
      </c>
      <c r="CC11" s="38"/>
      <c r="CD11" s="38"/>
      <c r="CE11" s="38"/>
      <c r="CF11" s="38"/>
      <c r="CG11" s="104">
        <f t="shared" si="6"/>
        <v>1</v>
      </c>
      <c r="CH11" s="104">
        <f t="shared" si="6"/>
        <v>1</v>
      </c>
      <c r="CI11" s="104">
        <f t="shared" si="6"/>
        <v>1</v>
      </c>
      <c r="CJ11" s="104">
        <f t="shared" si="6"/>
        <v>1</v>
      </c>
      <c r="CK11" s="104">
        <f t="shared" si="6"/>
        <v>1</v>
      </c>
      <c r="CM11" s="104">
        <f t="shared" si="1"/>
        <v>0</v>
      </c>
      <c r="CN11" s="48">
        <f t="shared" si="12"/>
        <v>0</v>
      </c>
      <c r="CO11" s="48">
        <f t="shared" si="2"/>
        <v>0</v>
      </c>
      <c r="CP11" s="48">
        <f t="shared" si="3"/>
        <v>0</v>
      </c>
      <c r="CQ11" s="48">
        <f t="shared" si="4"/>
        <v>0</v>
      </c>
      <c r="CR11" s="48">
        <f t="shared" si="5"/>
        <v>0</v>
      </c>
      <c r="CV11" s="104">
        <v>8</v>
      </c>
      <c r="CW11" s="32" t="str">
        <f t="shared" ca="1" si="7"/>
        <v/>
      </c>
      <c r="CY11" s="104">
        <f t="shared" ca="1" si="9"/>
        <v>1</v>
      </c>
      <c r="CZ11" s="104">
        <v>9</v>
      </c>
      <c r="DD11" s="16" t="str">
        <f t="shared" ca="1" si="8"/>
        <v>pika</v>
      </c>
    </row>
    <row r="12" spans="1:108" x14ac:dyDescent="0.25">
      <c r="O12" s="29"/>
      <c r="P12" s="29"/>
      <c r="Q12" s="29"/>
      <c r="R12" s="30"/>
      <c r="T12" s="5"/>
      <c r="U12" s="13"/>
      <c r="V12" s="5"/>
      <c r="W12" s="5" t="str">
        <f t="shared" ca="1" si="0"/>
        <v/>
      </c>
      <c r="X12" s="5"/>
      <c r="Y12" s="5"/>
      <c r="Z12" s="5"/>
      <c r="CA12" s="38" t="str">
        <f t="shared" si="10"/>
        <v>-</v>
      </c>
      <c r="CB12" s="38" t="str">
        <f t="shared" si="11"/>
        <v/>
      </c>
      <c r="CC12" s="38"/>
      <c r="CD12" s="38"/>
      <c r="CE12" s="38"/>
      <c r="CF12" s="38"/>
      <c r="CG12" s="104">
        <f t="shared" si="6"/>
        <v>1</v>
      </c>
      <c r="CH12" s="104">
        <f t="shared" si="6"/>
        <v>1</v>
      </c>
      <c r="CI12" s="104">
        <f t="shared" si="6"/>
        <v>1</v>
      </c>
      <c r="CJ12" s="104">
        <f t="shared" si="6"/>
        <v>1</v>
      </c>
      <c r="CK12" s="104">
        <f t="shared" si="6"/>
        <v>1</v>
      </c>
      <c r="CM12" s="104">
        <f t="shared" si="1"/>
        <v>0</v>
      </c>
      <c r="CN12" s="48">
        <f t="shared" si="12"/>
        <v>0</v>
      </c>
      <c r="CO12" s="48">
        <f t="shared" ref="CO12:CR13" si="13">O13</f>
        <v>0</v>
      </c>
      <c r="CP12" s="48">
        <f t="shared" si="13"/>
        <v>0</v>
      </c>
      <c r="CQ12" s="48">
        <f t="shared" si="13"/>
        <v>0</v>
      </c>
      <c r="CR12" s="48">
        <f t="shared" si="13"/>
        <v>0</v>
      </c>
      <c r="CV12" s="104">
        <v>9</v>
      </c>
      <c r="CW12" s="32" t="str">
        <f t="shared" ca="1" si="7"/>
        <v/>
      </c>
      <c r="CY12" s="104">
        <f t="shared" ca="1" si="9"/>
        <v>1</v>
      </c>
      <c r="CZ12" s="104">
        <v>10</v>
      </c>
      <c r="DD12" s="16" t="str">
        <f t="shared" ca="1" si="8"/>
        <v>pika</v>
      </c>
    </row>
    <row r="13" spans="1:108" x14ac:dyDescent="0.25">
      <c r="O13" s="29"/>
      <c r="P13" s="29"/>
      <c r="Q13" s="29"/>
      <c r="R13" s="30"/>
      <c r="T13" s="5"/>
      <c r="U13" s="13"/>
      <c r="V13" s="5"/>
      <c r="W13" s="5" t="str">
        <f t="shared" ca="1" si="0"/>
        <v/>
      </c>
      <c r="X13" s="5"/>
      <c r="Y13" s="5"/>
      <c r="Z13" s="5"/>
      <c r="CA13" s="38" t="str">
        <f t="shared" si="10"/>
        <v>-</v>
      </c>
      <c r="CB13" s="38" t="str">
        <f t="shared" si="11"/>
        <v/>
      </c>
      <c r="CC13" s="38"/>
      <c r="CD13" s="38"/>
      <c r="CE13" s="38"/>
      <c r="CF13" s="38"/>
      <c r="CG13" s="104">
        <f t="shared" si="6"/>
        <v>1</v>
      </c>
      <c r="CH13" s="104">
        <f t="shared" si="6"/>
        <v>1</v>
      </c>
      <c r="CI13" s="104">
        <f t="shared" si="6"/>
        <v>1</v>
      </c>
      <c r="CJ13" s="104">
        <f t="shared" si="6"/>
        <v>1</v>
      </c>
      <c r="CK13" s="104">
        <f t="shared" si="6"/>
        <v>1</v>
      </c>
      <c r="CM13" s="104">
        <f t="shared" si="1"/>
        <v>0</v>
      </c>
      <c r="CN13" s="48">
        <f t="shared" si="12"/>
        <v>0</v>
      </c>
      <c r="CO13" s="48">
        <f t="shared" si="13"/>
        <v>0</v>
      </c>
      <c r="CP13" s="48">
        <f t="shared" si="13"/>
        <v>0</v>
      </c>
      <c r="CQ13" s="48">
        <f t="shared" si="13"/>
        <v>0</v>
      </c>
      <c r="CR13" s="48">
        <f t="shared" si="13"/>
        <v>0</v>
      </c>
      <c r="CV13" s="104">
        <v>10</v>
      </c>
      <c r="CW13" s="32" t="str">
        <f t="shared" ca="1" si="7"/>
        <v/>
      </c>
      <c r="CY13" s="104">
        <f t="shared" ca="1" si="9"/>
        <v>1</v>
      </c>
      <c r="CZ13" s="104">
        <v>11</v>
      </c>
      <c r="DD13" s="16" t="str">
        <f t="shared" ca="1" si="8"/>
        <v>pika</v>
      </c>
    </row>
    <row r="14" spans="1:108" x14ac:dyDescent="0.25">
      <c r="T14" s="5"/>
      <c r="U14" s="13"/>
      <c r="V14" s="5"/>
      <c r="W14" s="5" t="str">
        <f t="shared" ca="1" si="0"/>
        <v/>
      </c>
      <c r="X14" s="5"/>
      <c r="Y14" s="5"/>
      <c r="Z14" s="5"/>
      <c r="CG14" s="104">
        <f t="shared" si="6"/>
        <v>1</v>
      </c>
      <c r="CH14" s="104">
        <f t="shared" si="6"/>
        <v>1</v>
      </c>
      <c r="CI14" s="104">
        <f t="shared" si="6"/>
        <v>1</v>
      </c>
      <c r="CJ14" s="104">
        <f t="shared" si="6"/>
        <v>1</v>
      </c>
      <c r="CK14" s="104">
        <f t="shared" si="6"/>
        <v>1</v>
      </c>
      <c r="CV14" s="104">
        <v>11</v>
      </c>
      <c r="CW14" s="32" t="str">
        <f t="shared" ca="1" si="7"/>
        <v/>
      </c>
      <c r="CY14" s="104">
        <f t="shared" ca="1" si="9"/>
        <v>1</v>
      </c>
      <c r="CZ14" s="104">
        <v>12</v>
      </c>
      <c r="DD14" s="16" t="str">
        <f t="shared" ca="1" si="8"/>
        <v>pika</v>
      </c>
    </row>
    <row r="15" spans="1:108" x14ac:dyDescent="0.25">
      <c r="T15" s="5"/>
      <c r="U15" s="13"/>
      <c r="V15" s="5"/>
      <c r="W15" s="5" t="str">
        <f t="shared" ca="1" si="0"/>
        <v/>
      </c>
      <c r="X15" s="5"/>
      <c r="Y15" s="5"/>
      <c r="Z15" s="5"/>
      <c r="CN15" s="104">
        <f>-1*COUNTIF(CN3:CN13,"&gt;1")</f>
        <v>0</v>
      </c>
      <c r="CO15" s="104">
        <f>-1*COUNTIF(CO3:CO13,"&gt;1")</f>
        <v>0</v>
      </c>
      <c r="CP15" s="104">
        <f>-1*COUNTIF(CP3:CP13,"&gt;1")</f>
        <v>0</v>
      </c>
      <c r="CQ15" s="104">
        <f>-1*COUNTIF(CQ3:CQ13,"&gt;1")</f>
        <v>0</v>
      </c>
      <c r="CR15" s="104">
        <f>-1*COUNTIF(CR3:CR13,"&gt;1")</f>
        <v>0</v>
      </c>
      <c r="CV15" s="104">
        <v>12</v>
      </c>
      <c r="CW15" s="32" t="str">
        <f t="shared" ca="1" si="7"/>
        <v/>
      </c>
      <c r="CY15" s="104">
        <f t="shared" ca="1" si="9"/>
        <v>1</v>
      </c>
      <c r="CZ15" s="104">
        <v>13</v>
      </c>
      <c r="DD15" s="16" t="str">
        <f t="shared" ca="1" si="8"/>
        <v>pika</v>
      </c>
    </row>
    <row r="16" spans="1:108" x14ac:dyDescent="0.25">
      <c r="T16" s="5"/>
      <c r="U16" s="13"/>
      <c r="V16" s="5"/>
      <c r="W16" s="5" t="str">
        <f t="shared" ca="1" si="0"/>
        <v/>
      </c>
      <c r="X16" s="5"/>
      <c r="Y16" s="5"/>
      <c r="Z16" s="5"/>
      <c r="CV16" s="104"/>
      <c r="CW16" s="104" t="str">
        <f ca="1">IF(CW3="","","----")</f>
        <v/>
      </c>
      <c r="CY16" s="104">
        <f t="shared" ca="1" si="9"/>
        <v>1</v>
      </c>
      <c r="CZ16" s="104">
        <v>14</v>
      </c>
      <c r="DD16" s="16" t="str">
        <f t="shared" ca="1" si="8"/>
        <v>pika</v>
      </c>
    </row>
    <row r="17" spans="20:108" x14ac:dyDescent="0.25">
      <c r="T17" s="5"/>
      <c r="U17" s="13"/>
      <c r="V17" s="5"/>
      <c r="W17" s="5" t="str">
        <f t="shared" ca="1" si="0"/>
        <v/>
      </c>
      <c r="X17" s="5"/>
      <c r="Y17" s="5"/>
      <c r="Z17" s="5"/>
      <c r="CV17" s="104"/>
      <c r="CW17" s="32" t="str">
        <f ca="1">IF(CW18="","",CONCATENATE("Warband ",CU18," ",DB17))</f>
        <v/>
      </c>
      <c r="CY17" s="104">
        <f t="shared" ca="1" si="9"/>
        <v>1</v>
      </c>
      <c r="CZ17" s="104">
        <v>15</v>
      </c>
      <c r="DB17" s="49" t="str">
        <f>CO18</f>
        <v/>
      </c>
      <c r="DD17" s="16" t="str">
        <f t="shared" ca="1" si="8"/>
        <v>pika</v>
      </c>
    </row>
    <row r="18" spans="20:108" x14ac:dyDescent="0.25">
      <c r="T18" s="5"/>
      <c r="U18" s="13"/>
      <c r="V18" s="5"/>
      <c r="W18" s="5" t="str">
        <f t="shared" ca="1" si="0"/>
        <v/>
      </c>
      <c r="X18" s="5"/>
      <c r="Y18" s="5"/>
      <c r="Z18" s="5"/>
      <c r="CN18" s="49" t="str">
        <f>IF(MIN(CN14:CN16)&lt;0,"!","")</f>
        <v/>
      </c>
      <c r="CO18" s="49" t="str">
        <f>IF(MIN(CO14:CO16)&lt;0,"!","")</f>
        <v/>
      </c>
      <c r="CP18" s="49" t="str">
        <f>IF(MIN(CP14:CP16)&lt;0,"!","")</f>
        <v/>
      </c>
      <c r="CQ18" s="49" t="str">
        <f>IF(MIN(CQ14:CQ16)&lt;0,"!","")</f>
        <v/>
      </c>
      <c r="CR18" s="49" t="str">
        <f>IF(MIN(CR14:CR16)&lt;0,"!","")</f>
        <v/>
      </c>
      <c r="CU18" s="104">
        <v>2</v>
      </c>
      <c r="CV18" s="104">
        <v>1</v>
      </c>
      <c r="CW18" s="32" t="str">
        <f t="shared" ref="CW18:CW29" ca="1" si="14">T(LOOKUP(CV18,CH$3:CH$80,$CA$3:$CA$78))</f>
        <v/>
      </c>
      <c r="CY18" s="104">
        <f t="shared" ca="1" si="9"/>
        <v>1</v>
      </c>
      <c r="CZ18" s="104">
        <v>16</v>
      </c>
      <c r="DD18" s="16" t="str">
        <f t="shared" ca="1" si="8"/>
        <v>pika</v>
      </c>
    </row>
    <row r="19" spans="20:108" x14ac:dyDescent="0.25">
      <c r="T19" s="5"/>
      <c r="U19" s="13"/>
      <c r="V19" s="5"/>
      <c r="W19" s="5" t="str">
        <f t="shared" ca="1" si="0"/>
        <v/>
      </c>
      <c r="X19" s="5"/>
      <c r="Y19" s="5"/>
      <c r="Z19" s="5"/>
      <c r="CV19" s="104">
        <v>2</v>
      </c>
      <c r="CW19" s="32" t="str">
        <f t="shared" ca="1" si="14"/>
        <v/>
      </c>
      <c r="CY19" s="104">
        <f t="shared" ca="1" si="9"/>
        <v>1</v>
      </c>
      <c r="CZ19" s="104">
        <v>17</v>
      </c>
      <c r="DD19" s="16" t="str">
        <f t="shared" ca="1" si="8"/>
        <v>pika</v>
      </c>
    </row>
    <row r="20" spans="20:108" x14ac:dyDescent="0.25">
      <c r="T20" s="5"/>
      <c r="U20" s="13"/>
      <c r="V20" s="5"/>
      <c r="W20" s="5" t="str">
        <f t="shared" ca="1" si="0"/>
        <v/>
      </c>
      <c r="X20" s="5"/>
      <c r="Y20" s="5"/>
      <c r="Z20" s="5"/>
      <c r="CV20" s="104">
        <v>3</v>
      </c>
      <c r="CW20" s="32" t="str">
        <f t="shared" ca="1" si="14"/>
        <v/>
      </c>
      <c r="CY20" s="104">
        <f t="shared" ca="1" si="9"/>
        <v>1</v>
      </c>
      <c r="CZ20" s="104">
        <v>18</v>
      </c>
      <c r="DD20" s="16" t="str">
        <f t="shared" ca="1" si="8"/>
        <v>pika</v>
      </c>
    </row>
    <row r="21" spans="20:108" x14ac:dyDescent="0.25">
      <c r="T21" s="5"/>
      <c r="U21" s="13"/>
      <c r="V21" s="5"/>
      <c r="W21" s="5" t="str">
        <f t="shared" ca="1" si="0"/>
        <v/>
      </c>
      <c r="X21" s="5"/>
      <c r="Y21" s="5"/>
      <c r="Z21" s="5"/>
      <c r="CV21" s="104">
        <v>4</v>
      </c>
      <c r="CW21" s="32" t="str">
        <f t="shared" ca="1" si="14"/>
        <v/>
      </c>
      <c r="CY21" s="104">
        <f t="shared" ca="1" si="9"/>
        <v>1</v>
      </c>
      <c r="CZ21" s="104">
        <v>19</v>
      </c>
      <c r="DD21" s="16" t="str">
        <f t="shared" ca="1" si="8"/>
        <v>pika</v>
      </c>
    </row>
    <row r="22" spans="20:108" x14ac:dyDescent="0.25">
      <c r="T22" s="5"/>
      <c r="U22" s="13"/>
      <c r="V22" s="5"/>
      <c r="W22" s="5" t="str">
        <f t="shared" ca="1" si="0"/>
        <v/>
      </c>
      <c r="X22" s="5"/>
      <c r="Y22" s="5"/>
      <c r="Z22" s="5"/>
      <c r="CV22" s="104">
        <v>5</v>
      </c>
      <c r="CW22" s="32" t="str">
        <f t="shared" ca="1" si="14"/>
        <v/>
      </c>
      <c r="CY22" s="104">
        <f t="shared" ca="1" si="9"/>
        <v>1</v>
      </c>
      <c r="CZ22" s="104">
        <v>20</v>
      </c>
      <c r="DD22" s="16" t="str">
        <f t="shared" ca="1" si="8"/>
        <v>pika</v>
      </c>
    </row>
    <row r="23" spans="20:108" x14ac:dyDescent="0.25">
      <c r="T23" s="5"/>
      <c r="U23" s="13"/>
      <c r="V23" s="5"/>
      <c r="W23" s="5" t="str">
        <f t="shared" ca="1" si="0"/>
        <v/>
      </c>
      <c r="X23" s="5"/>
      <c r="Y23" s="5"/>
      <c r="Z23" s="5"/>
      <c r="CV23" s="104">
        <v>6</v>
      </c>
      <c r="CW23" s="32" t="str">
        <f t="shared" ca="1" si="14"/>
        <v/>
      </c>
      <c r="CY23" s="104">
        <f t="shared" ca="1" si="9"/>
        <v>1</v>
      </c>
      <c r="CZ23" s="104">
        <v>21</v>
      </c>
      <c r="DD23" s="16" t="str">
        <f t="shared" ca="1" si="8"/>
        <v>pika</v>
      </c>
    </row>
    <row r="24" spans="20:108" x14ac:dyDescent="0.25">
      <c r="T24" s="5"/>
      <c r="U24" s="13"/>
      <c r="V24" s="5"/>
      <c r="W24" s="5" t="str">
        <f t="shared" ca="1" si="0"/>
        <v/>
      </c>
      <c r="X24" s="5"/>
      <c r="Y24" s="5"/>
      <c r="Z24" s="5"/>
      <c r="CV24" s="104">
        <v>7</v>
      </c>
      <c r="CW24" s="32" t="str">
        <f t="shared" ca="1" si="14"/>
        <v/>
      </c>
      <c r="CY24" s="104">
        <f t="shared" ca="1" si="9"/>
        <v>1</v>
      </c>
      <c r="CZ24" s="104">
        <v>22</v>
      </c>
      <c r="DD24" s="16" t="str">
        <f t="shared" ca="1" si="8"/>
        <v>pika</v>
      </c>
    </row>
    <row r="25" spans="20:108" x14ac:dyDescent="0.25">
      <c r="T25" s="5"/>
      <c r="U25" s="13"/>
      <c r="V25" s="5"/>
      <c r="W25" s="5" t="str">
        <f t="shared" ca="1" si="0"/>
        <v/>
      </c>
      <c r="X25" s="5"/>
      <c r="Y25" s="5"/>
      <c r="Z25" s="5"/>
      <c r="CV25" s="104">
        <v>8</v>
      </c>
      <c r="CW25" s="32" t="str">
        <f t="shared" ca="1" si="14"/>
        <v/>
      </c>
      <c r="CY25" s="104">
        <f t="shared" ca="1" si="9"/>
        <v>1</v>
      </c>
      <c r="CZ25" s="104">
        <v>23</v>
      </c>
      <c r="DD25" s="16" t="str">
        <f t="shared" ca="1" si="8"/>
        <v>pika</v>
      </c>
    </row>
    <row r="26" spans="20:108" x14ac:dyDescent="0.25">
      <c r="T26" s="5"/>
      <c r="U26" s="13"/>
      <c r="V26" s="5"/>
      <c r="W26" s="5" t="str">
        <f t="shared" ca="1" si="0"/>
        <v/>
      </c>
      <c r="X26" s="5"/>
      <c r="Y26" s="5"/>
      <c r="Z26" s="5"/>
      <c r="CV26" s="104">
        <v>9</v>
      </c>
      <c r="CW26" s="32" t="str">
        <f t="shared" ca="1" si="14"/>
        <v/>
      </c>
      <c r="CY26" s="104">
        <f t="shared" ca="1" si="9"/>
        <v>1</v>
      </c>
      <c r="CZ26" s="104">
        <v>24</v>
      </c>
      <c r="DD26" s="16" t="str">
        <f t="shared" ca="1" si="8"/>
        <v>pika</v>
      </c>
    </row>
    <row r="27" spans="20:108" x14ac:dyDescent="0.25">
      <c r="T27" s="5"/>
      <c r="U27" s="13"/>
      <c r="V27" s="5"/>
      <c r="W27" s="5" t="str">
        <f t="shared" ca="1" si="0"/>
        <v/>
      </c>
      <c r="X27" s="5"/>
      <c r="Y27" s="5"/>
      <c r="Z27" s="5"/>
      <c r="CV27" s="104">
        <v>10</v>
      </c>
      <c r="CW27" s="32" t="str">
        <f t="shared" ca="1" si="14"/>
        <v/>
      </c>
      <c r="CY27" s="104">
        <f t="shared" ca="1" si="9"/>
        <v>1</v>
      </c>
      <c r="CZ27" s="104">
        <v>25</v>
      </c>
      <c r="DD27" s="16" t="str">
        <f t="shared" ca="1" si="8"/>
        <v>pika</v>
      </c>
    </row>
    <row r="28" spans="20:108" x14ac:dyDescent="0.25">
      <c r="T28" s="5"/>
      <c r="U28" s="13"/>
      <c r="V28" s="5"/>
      <c r="W28" s="5" t="str">
        <f t="shared" ca="1" si="0"/>
        <v/>
      </c>
      <c r="X28" s="5"/>
      <c r="Y28" s="5"/>
      <c r="Z28" s="5"/>
      <c r="CV28" s="104">
        <v>11</v>
      </c>
      <c r="CW28" s="32" t="str">
        <f t="shared" ca="1" si="14"/>
        <v/>
      </c>
      <c r="CY28" s="104">
        <f t="shared" ca="1" si="9"/>
        <v>1</v>
      </c>
      <c r="CZ28" s="104">
        <v>26</v>
      </c>
      <c r="DD28" s="16" t="str">
        <f t="shared" ca="1" si="8"/>
        <v>pika</v>
      </c>
    </row>
    <row r="29" spans="20:108" x14ac:dyDescent="0.25">
      <c r="T29" s="5"/>
      <c r="U29" s="13"/>
      <c r="V29" s="5"/>
      <c r="W29" s="5" t="str">
        <f t="shared" ca="1" si="0"/>
        <v/>
      </c>
      <c r="X29" s="5"/>
      <c r="Y29" s="5"/>
      <c r="Z29" s="5"/>
      <c r="CV29" s="104">
        <v>12</v>
      </c>
      <c r="CW29" s="32" t="str">
        <f t="shared" ca="1" si="14"/>
        <v/>
      </c>
      <c r="CY29" s="104">
        <f t="shared" ca="1" si="9"/>
        <v>1</v>
      </c>
      <c r="CZ29" s="104">
        <v>27</v>
      </c>
      <c r="DD29" s="16" t="str">
        <f t="shared" ca="1" si="8"/>
        <v>pika</v>
      </c>
    </row>
    <row r="30" spans="20:108" x14ac:dyDescent="0.25">
      <c r="T30" s="5"/>
      <c r="U30" s="13"/>
      <c r="V30" s="5"/>
      <c r="W30" s="5" t="str">
        <f t="shared" ca="1" si="0"/>
        <v/>
      </c>
      <c r="X30" s="5"/>
      <c r="Y30" s="5"/>
      <c r="Z30" s="5"/>
      <c r="CV30" s="104"/>
      <c r="CW30" s="104" t="str">
        <f ca="1">IF(CW17="","","----")</f>
        <v/>
      </c>
      <c r="CY30" s="104">
        <f t="shared" ca="1" si="9"/>
        <v>1</v>
      </c>
      <c r="CZ30" s="104">
        <v>28</v>
      </c>
      <c r="DD30" s="16" t="str">
        <f t="shared" ca="1" si="8"/>
        <v>pika</v>
      </c>
    </row>
    <row r="31" spans="20:108" x14ac:dyDescent="0.25">
      <c r="T31" s="5"/>
      <c r="U31" s="13"/>
      <c r="V31" s="5"/>
      <c r="W31" s="5" t="str">
        <f t="shared" ca="1" si="0"/>
        <v/>
      </c>
      <c r="X31" s="5"/>
      <c r="Y31" s="5"/>
      <c r="Z31" s="5"/>
      <c r="CV31" s="104"/>
      <c r="CW31" s="32" t="str">
        <f ca="1">IF(CW32="","",CONCATENATE("Warband ",CU32," ",DB31))</f>
        <v/>
      </c>
      <c r="CY31" s="104">
        <f t="shared" ca="1" si="9"/>
        <v>1</v>
      </c>
      <c r="CZ31" s="104">
        <v>29</v>
      </c>
      <c r="DB31" s="49" t="str">
        <f>CP18</f>
        <v/>
      </c>
      <c r="DD31" s="16" t="str">
        <f t="shared" ca="1" si="8"/>
        <v>pika</v>
      </c>
    </row>
    <row r="32" spans="20:108" x14ac:dyDescent="0.25">
      <c r="T32" s="5"/>
      <c r="U32" s="13"/>
      <c r="V32" s="5"/>
      <c r="W32" s="5" t="str">
        <f t="shared" ca="1" si="0"/>
        <v/>
      </c>
      <c r="X32" s="5"/>
      <c r="Y32" s="5"/>
      <c r="Z32" s="5"/>
      <c r="CU32" s="104">
        <v>3</v>
      </c>
      <c r="CV32" s="104">
        <v>1</v>
      </c>
      <c r="CW32" s="32" t="str">
        <f t="shared" ref="CW32:CW43" ca="1" si="15">T(LOOKUP(CV32,CI$3:CI$80,$CA$3:$CA$78))</f>
        <v/>
      </c>
      <c r="CY32" s="104">
        <f t="shared" ca="1" si="9"/>
        <v>1</v>
      </c>
      <c r="CZ32" s="104">
        <v>30</v>
      </c>
      <c r="DD32" s="16" t="str">
        <f t="shared" ca="1" si="8"/>
        <v>pika</v>
      </c>
    </row>
    <row r="33" spans="20:108" x14ac:dyDescent="0.25">
      <c r="T33" s="5"/>
      <c r="U33" s="13"/>
      <c r="V33" s="5"/>
      <c r="W33" s="5" t="str">
        <f t="shared" ca="1" si="0"/>
        <v/>
      </c>
      <c r="X33" s="5"/>
      <c r="Y33" s="5"/>
      <c r="Z33" s="5"/>
      <c r="CV33" s="104">
        <v>2</v>
      </c>
      <c r="CW33" s="32" t="str">
        <f t="shared" ca="1" si="15"/>
        <v/>
      </c>
      <c r="CY33" s="104">
        <f t="shared" ca="1" si="9"/>
        <v>1</v>
      </c>
      <c r="CZ33" s="104">
        <v>31</v>
      </c>
      <c r="DD33" s="16" t="str">
        <f t="shared" ca="1" si="8"/>
        <v>pika</v>
      </c>
    </row>
    <row r="34" spans="20:108" x14ac:dyDescent="0.25">
      <c r="T34" s="5"/>
      <c r="U34" s="13"/>
      <c r="V34" s="5"/>
      <c r="W34" s="5" t="str">
        <f t="shared" ca="1" si="0"/>
        <v/>
      </c>
      <c r="X34" s="5"/>
      <c r="Y34" s="5"/>
      <c r="Z34" s="5"/>
      <c r="CV34" s="104">
        <v>3</v>
      </c>
      <c r="CW34" s="32" t="str">
        <f t="shared" ca="1" si="15"/>
        <v/>
      </c>
      <c r="CY34" s="104">
        <f t="shared" ca="1" si="9"/>
        <v>1</v>
      </c>
      <c r="CZ34" s="104">
        <v>32</v>
      </c>
      <c r="DD34" s="16" t="str">
        <f t="shared" ca="1" si="8"/>
        <v>pika</v>
      </c>
    </row>
    <row r="35" spans="20:108" x14ac:dyDescent="0.25">
      <c r="T35" s="5"/>
      <c r="U35" s="13"/>
      <c r="V35" s="5"/>
      <c r="W35" s="5" t="str">
        <f t="shared" ca="1" si="0"/>
        <v/>
      </c>
      <c r="X35" s="5"/>
      <c r="Y35" s="5"/>
      <c r="Z35" s="5"/>
      <c r="CV35" s="104">
        <v>4</v>
      </c>
      <c r="CW35" s="32" t="str">
        <f t="shared" ca="1" si="15"/>
        <v/>
      </c>
      <c r="CY35" s="104">
        <f t="shared" ca="1" si="9"/>
        <v>1</v>
      </c>
      <c r="CZ35" s="104">
        <v>33</v>
      </c>
      <c r="DD35" s="16" t="str">
        <f t="shared" ca="1" si="8"/>
        <v>pika</v>
      </c>
    </row>
    <row r="36" spans="20:108" x14ac:dyDescent="0.25">
      <c r="T36" s="5"/>
      <c r="U36" s="13"/>
      <c r="V36" s="5"/>
      <c r="W36" s="5" t="str">
        <f t="shared" ca="1" si="0"/>
        <v/>
      </c>
      <c r="X36" s="5"/>
      <c r="Y36" s="5"/>
      <c r="Z36" s="5"/>
      <c r="CV36" s="104">
        <v>5</v>
      </c>
      <c r="CW36" s="32" t="str">
        <f t="shared" ca="1" si="15"/>
        <v/>
      </c>
      <c r="CY36" s="104">
        <f t="shared" ca="1" si="9"/>
        <v>1</v>
      </c>
      <c r="CZ36" s="104">
        <v>34</v>
      </c>
      <c r="DD36" s="16" t="str">
        <f t="shared" ca="1" si="8"/>
        <v>pika</v>
      </c>
    </row>
    <row r="37" spans="20:108" x14ac:dyDescent="0.25">
      <c r="T37" s="5"/>
      <c r="U37" s="13"/>
      <c r="V37" s="5"/>
      <c r="W37" s="5" t="str">
        <f t="shared" ca="1" si="0"/>
        <v/>
      </c>
      <c r="X37" s="5"/>
      <c r="Y37" s="5"/>
      <c r="Z37" s="5"/>
      <c r="CV37" s="104">
        <v>6</v>
      </c>
      <c r="CW37" s="32" t="str">
        <f t="shared" ca="1" si="15"/>
        <v/>
      </c>
      <c r="CY37" s="104">
        <f t="shared" ca="1" si="9"/>
        <v>1</v>
      </c>
      <c r="CZ37" s="104">
        <v>35</v>
      </c>
      <c r="DD37" s="16" t="str">
        <f t="shared" ca="1" si="8"/>
        <v>pika</v>
      </c>
    </row>
    <row r="38" spans="20:108" x14ac:dyDescent="0.25">
      <c r="T38" s="5"/>
      <c r="U38" s="13"/>
      <c r="V38" s="5"/>
      <c r="W38" s="5" t="str">
        <f t="shared" ca="1" si="0"/>
        <v/>
      </c>
      <c r="X38" s="5"/>
      <c r="Y38" s="5"/>
      <c r="Z38" s="5"/>
      <c r="CV38" s="104">
        <v>7</v>
      </c>
      <c r="CW38" s="32" t="str">
        <f t="shared" ca="1" si="15"/>
        <v/>
      </c>
      <c r="CY38" s="104">
        <f t="shared" ca="1" si="9"/>
        <v>1</v>
      </c>
      <c r="CZ38" s="104">
        <v>36</v>
      </c>
      <c r="DD38" s="16" t="str">
        <f t="shared" ca="1" si="8"/>
        <v>pika</v>
      </c>
    </row>
    <row r="39" spans="20:108" x14ac:dyDescent="0.25">
      <c r="T39" s="5"/>
      <c r="U39" s="13"/>
      <c r="V39" s="5"/>
      <c r="W39" s="5" t="str">
        <f t="shared" ca="1" si="0"/>
        <v/>
      </c>
      <c r="X39" s="5"/>
      <c r="Y39" s="5"/>
      <c r="Z39" s="5"/>
      <c r="CV39" s="104">
        <v>8</v>
      </c>
      <c r="CW39" s="32" t="str">
        <f t="shared" ca="1" si="15"/>
        <v/>
      </c>
      <c r="CY39" s="104">
        <f t="shared" ca="1" si="9"/>
        <v>1</v>
      </c>
      <c r="CZ39" s="104">
        <v>37</v>
      </c>
      <c r="DD39" s="16" t="str">
        <f t="shared" ca="1" si="8"/>
        <v>pika</v>
      </c>
    </row>
    <row r="40" spans="20:108" x14ac:dyDescent="0.25">
      <c r="T40" s="5"/>
      <c r="U40" s="13"/>
      <c r="V40" s="5"/>
      <c r="W40" s="5" t="str">
        <f t="shared" ca="1" si="0"/>
        <v/>
      </c>
      <c r="X40" s="5"/>
      <c r="Y40" s="5"/>
      <c r="Z40" s="5"/>
      <c r="CV40" s="104">
        <v>9</v>
      </c>
      <c r="CW40" s="32" t="str">
        <f t="shared" ca="1" si="15"/>
        <v/>
      </c>
      <c r="CY40" s="104">
        <f t="shared" ca="1" si="9"/>
        <v>1</v>
      </c>
      <c r="CZ40" s="104">
        <v>38</v>
      </c>
      <c r="DD40" s="16" t="str">
        <f t="shared" ca="1" si="8"/>
        <v>pika</v>
      </c>
    </row>
    <row r="41" spans="20:108" x14ac:dyDescent="0.25">
      <c r="T41" s="5"/>
      <c r="U41" s="13"/>
      <c r="V41" s="5"/>
      <c r="W41" s="5" t="str">
        <f t="shared" ca="1" si="0"/>
        <v/>
      </c>
      <c r="X41" s="5"/>
      <c r="Y41" s="5"/>
      <c r="Z41" s="5"/>
      <c r="CV41" s="104">
        <v>10</v>
      </c>
      <c r="CW41" s="32" t="str">
        <f t="shared" ca="1" si="15"/>
        <v/>
      </c>
      <c r="CY41" s="104">
        <f t="shared" ca="1" si="9"/>
        <v>1</v>
      </c>
      <c r="CZ41" s="104">
        <v>39</v>
      </c>
      <c r="DD41" s="16" t="str">
        <f t="shared" ca="1" si="8"/>
        <v>pika</v>
      </c>
    </row>
    <row r="42" spans="20:108" x14ac:dyDescent="0.25">
      <c r="T42" s="5"/>
      <c r="U42" s="13"/>
      <c r="V42" s="5"/>
      <c r="W42" s="5" t="str">
        <f t="shared" ca="1" si="0"/>
        <v/>
      </c>
      <c r="X42" s="5"/>
      <c r="Y42" s="5"/>
      <c r="Z42" s="5"/>
      <c r="CV42" s="104">
        <v>11</v>
      </c>
      <c r="CW42" s="32" t="str">
        <f t="shared" ca="1" si="15"/>
        <v/>
      </c>
      <c r="CY42" s="104">
        <f t="shared" ca="1" si="9"/>
        <v>1</v>
      </c>
      <c r="CZ42" s="104">
        <v>40</v>
      </c>
      <c r="DD42" s="16" t="str">
        <f t="shared" ca="1" si="8"/>
        <v>pika</v>
      </c>
    </row>
    <row r="43" spans="20:108" x14ac:dyDescent="0.25">
      <c r="T43" s="5"/>
      <c r="U43" s="13"/>
      <c r="V43" s="5"/>
      <c r="W43" s="5" t="str">
        <f t="shared" ca="1" si="0"/>
        <v/>
      </c>
      <c r="X43" s="5"/>
      <c r="Y43" s="5"/>
      <c r="Z43" s="5"/>
      <c r="CV43" s="104">
        <v>12</v>
      </c>
      <c r="CW43" s="32" t="str">
        <f t="shared" ca="1" si="15"/>
        <v/>
      </c>
      <c r="CY43" s="104">
        <f t="shared" ca="1" si="9"/>
        <v>1</v>
      </c>
      <c r="CZ43" s="104">
        <v>41</v>
      </c>
      <c r="DD43" s="16" t="str">
        <f t="shared" ca="1" si="8"/>
        <v>pika</v>
      </c>
    </row>
    <row r="44" spans="20:108" x14ac:dyDescent="0.25">
      <c r="T44" s="5"/>
      <c r="U44" s="13"/>
      <c r="V44" s="5"/>
      <c r="W44" s="5" t="str">
        <f t="shared" ca="1" si="0"/>
        <v/>
      </c>
      <c r="X44" s="5"/>
      <c r="Y44" s="5"/>
      <c r="Z44" s="5"/>
      <c r="CW44" s="104" t="str">
        <f ca="1">IF(CW31="","","----")</f>
        <v/>
      </c>
      <c r="CY44" s="104">
        <f t="shared" ca="1" si="9"/>
        <v>1</v>
      </c>
      <c r="CZ44" s="104">
        <v>42</v>
      </c>
      <c r="DD44" s="16" t="str">
        <f t="shared" ca="1" si="8"/>
        <v>pika</v>
      </c>
    </row>
    <row r="45" spans="20:108" x14ac:dyDescent="0.25">
      <c r="T45" s="5"/>
      <c r="U45" s="13"/>
      <c r="V45" s="5"/>
      <c r="W45" s="5" t="str">
        <f t="shared" ca="1" si="0"/>
        <v/>
      </c>
      <c r="X45" s="5"/>
      <c r="Y45" s="5"/>
      <c r="Z45" s="5"/>
      <c r="CV45" s="104"/>
      <c r="CW45" s="32" t="str">
        <f ca="1">IF(CW46="","",CONCATENATE("Warband ",CU46," ",DB45))</f>
        <v/>
      </c>
      <c r="CY45" s="104">
        <f t="shared" ca="1" si="9"/>
        <v>1</v>
      </c>
      <c r="CZ45" s="104">
        <v>43</v>
      </c>
      <c r="DB45" s="49" t="str">
        <f>CQ18</f>
        <v/>
      </c>
      <c r="DD45" s="16" t="str">
        <f t="shared" ca="1" si="8"/>
        <v>pika</v>
      </c>
    </row>
    <row r="46" spans="20:108" x14ac:dyDescent="0.25">
      <c r="T46" s="5"/>
      <c r="U46" s="13"/>
      <c r="V46" s="5"/>
      <c r="W46" s="5" t="str">
        <f t="shared" ca="1" si="0"/>
        <v/>
      </c>
      <c r="X46" s="5"/>
      <c r="Y46" s="5"/>
      <c r="Z46" s="5"/>
      <c r="CU46" s="104">
        <v>4</v>
      </c>
      <c r="CV46" s="104">
        <v>1</v>
      </c>
      <c r="CW46" s="32" t="str">
        <f t="shared" ref="CW46:CW57" ca="1" si="16">T(LOOKUP(CV46,CJ$3:CJ$80,$CA$3:$CA$78))</f>
        <v/>
      </c>
      <c r="CY46" s="104">
        <f t="shared" ca="1" si="9"/>
        <v>1</v>
      </c>
      <c r="CZ46" s="104">
        <v>44</v>
      </c>
      <c r="DD46" s="16" t="str">
        <f t="shared" ca="1" si="8"/>
        <v>pika</v>
      </c>
    </row>
    <row r="47" spans="20:108" x14ac:dyDescent="0.25">
      <c r="T47" s="5"/>
      <c r="U47" s="13"/>
      <c r="V47" s="5"/>
      <c r="W47" s="5" t="str">
        <f t="shared" ca="1" si="0"/>
        <v/>
      </c>
      <c r="X47" s="5"/>
      <c r="Y47" s="5"/>
      <c r="Z47" s="5"/>
      <c r="CV47" s="104">
        <v>2</v>
      </c>
      <c r="CW47" s="32" t="str">
        <f t="shared" ca="1" si="16"/>
        <v/>
      </c>
      <c r="CY47" s="104">
        <f t="shared" ca="1" si="9"/>
        <v>1</v>
      </c>
      <c r="CZ47" s="104">
        <v>45</v>
      </c>
      <c r="DD47" s="16" t="str">
        <f t="shared" ca="1" si="8"/>
        <v>pika</v>
      </c>
    </row>
    <row r="48" spans="20:108" x14ac:dyDescent="0.25">
      <c r="T48" s="5"/>
      <c r="U48" s="13"/>
      <c r="V48" s="5"/>
      <c r="W48" s="5" t="str">
        <f t="shared" ca="1" si="0"/>
        <v/>
      </c>
      <c r="X48" s="5"/>
      <c r="Y48" s="5"/>
      <c r="Z48" s="5"/>
      <c r="CV48" s="104">
        <v>3</v>
      </c>
      <c r="CW48" s="32" t="str">
        <f t="shared" ca="1" si="16"/>
        <v/>
      </c>
      <c r="CY48" s="104">
        <f t="shared" ca="1" si="9"/>
        <v>1</v>
      </c>
      <c r="CZ48" s="104">
        <v>46</v>
      </c>
      <c r="DD48" s="16" t="str">
        <f t="shared" ca="1" si="8"/>
        <v>pika</v>
      </c>
    </row>
    <row r="49" spans="20:108" x14ac:dyDescent="0.25">
      <c r="T49" s="5"/>
      <c r="U49" s="13"/>
      <c r="V49" s="5"/>
      <c r="W49" s="5" t="str">
        <f t="shared" ca="1" si="0"/>
        <v/>
      </c>
      <c r="X49" s="5"/>
      <c r="Y49" s="5"/>
      <c r="Z49" s="5"/>
      <c r="CV49" s="104">
        <v>4</v>
      </c>
      <c r="CW49" s="32" t="str">
        <f t="shared" ca="1" si="16"/>
        <v/>
      </c>
      <c r="CY49" s="104">
        <f t="shared" ca="1" si="9"/>
        <v>1</v>
      </c>
      <c r="CZ49" s="104">
        <v>47</v>
      </c>
      <c r="DD49" s="16" t="str">
        <f t="shared" ca="1" si="8"/>
        <v>pika</v>
      </c>
    </row>
    <row r="50" spans="20:108" x14ac:dyDescent="0.25">
      <c r="T50" s="5"/>
      <c r="U50" s="13"/>
      <c r="V50" s="5"/>
      <c r="W50" s="5" t="str">
        <f t="shared" ca="1" si="0"/>
        <v/>
      </c>
      <c r="X50" s="5"/>
      <c r="Y50" s="5"/>
      <c r="Z50" s="5"/>
      <c r="CV50" s="104">
        <v>5</v>
      </c>
      <c r="CW50" s="32" t="str">
        <f t="shared" ca="1" si="16"/>
        <v/>
      </c>
      <c r="CY50" s="104">
        <f t="shared" ca="1" si="9"/>
        <v>1</v>
      </c>
      <c r="CZ50" s="104">
        <v>48</v>
      </c>
      <c r="DD50" s="16" t="str">
        <f t="shared" ca="1" si="8"/>
        <v>pika</v>
      </c>
    </row>
    <row r="51" spans="20:108" x14ac:dyDescent="0.25">
      <c r="T51" s="5"/>
      <c r="U51" s="13"/>
      <c r="V51" s="5"/>
      <c r="W51" s="5" t="str">
        <f t="shared" ca="1" si="0"/>
        <v/>
      </c>
      <c r="X51" s="5"/>
      <c r="Y51" s="5"/>
      <c r="Z51" s="5"/>
      <c r="CV51" s="104">
        <v>6</v>
      </c>
      <c r="CW51" s="32" t="str">
        <f t="shared" ca="1" si="16"/>
        <v/>
      </c>
      <c r="CY51" s="104">
        <f t="shared" ca="1" si="9"/>
        <v>1</v>
      </c>
      <c r="CZ51" s="104">
        <v>49</v>
      </c>
      <c r="DD51" s="16" t="str">
        <f t="shared" ca="1" si="8"/>
        <v>pika</v>
      </c>
    </row>
    <row r="52" spans="20:108" x14ac:dyDescent="0.25">
      <c r="T52" s="5"/>
      <c r="U52" s="13"/>
      <c r="V52" s="5"/>
      <c r="W52" s="5" t="str">
        <f t="shared" ca="1" si="0"/>
        <v/>
      </c>
      <c r="X52" s="5"/>
      <c r="Y52" s="5"/>
      <c r="Z52" s="5"/>
      <c r="CV52" s="104">
        <v>7</v>
      </c>
      <c r="CW52" s="32" t="str">
        <f t="shared" ca="1" si="16"/>
        <v/>
      </c>
      <c r="CY52" s="104">
        <f t="shared" ca="1" si="9"/>
        <v>1</v>
      </c>
      <c r="CZ52" s="104">
        <v>50</v>
      </c>
      <c r="DD52" s="16" t="str">
        <f t="shared" ca="1" si="8"/>
        <v>pika</v>
      </c>
    </row>
    <row r="53" spans="20:108" x14ac:dyDescent="0.25">
      <c r="T53" s="5"/>
      <c r="U53" s="13"/>
      <c r="V53" s="5"/>
      <c r="W53" s="5" t="str">
        <f t="shared" ca="1" si="0"/>
        <v/>
      </c>
      <c r="X53" s="5"/>
      <c r="Y53" s="5"/>
      <c r="Z53" s="5"/>
      <c r="CV53" s="104">
        <v>8</v>
      </c>
      <c r="CW53" s="32" t="str">
        <f t="shared" ca="1" si="16"/>
        <v/>
      </c>
      <c r="CY53" s="104">
        <f t="shared" ca="1" si="9"/>
        <v>1</v>
      </c>
      <c r="CZ53" s="104">
        <v>51</v>
      </c>
      <c r="DD53" s="16" t="str">
        <f t="shared" ca="1" si="8"/>
        <v>pika</v>
      </c>
    </row>
    <row r="54" spans="20:108" x14ac:dyDescent="0.25">
      <c r="T54" s="5"/>
      <c r="U54" s="13"/>
      <c r="V54" s="5"/>
      <c r="W54" s="5" t="str">
        <f t="shared" ca="1" si="0"/>
        <v/>
      </c>
      <c r="X54" s="5"/>
      <c r="Y54" s="5"/>
      <c r="Z54" s="5"/>
      <c r="CV54" s="104">
        <v>9</v>
      </c>
      <c r="CW54" s="32" t="str">
        <f t="shared" ca="1" si="16"/>
        <v/>
      </c>
      <c r="CY54" s="104">
        <f t="shared" ca="1" si="9"/>
        <v>1</v>
      </c>
      <c r="CZ54" s="104">
        <v>52</v>
      </c>
      <c r="DD54" s="16" t="str">
        <f t="shared" ca="1" si="8"/>
        <v>pika</v>
      </c>
    </row>
    <row r="55" spans="20:108" x14ac:dyDescent="0.25">
      <c r="T55" s="5"/>
      <c r="U55" s="13"/>
      <c r="V55" s="5"/>
      <c r="W55" s="5" t="str">
        <f t="shared" ca="1" si="0"/>
        <v/>
      </c>
      <c r="X55" s="5"/>
      <c r="Y55" s="5"/>
      <c r="Z55" s="5"/>
      <c r="CV55" s="104">
        <v>10</v>
      </c>
      <c r="CW55" s="32" t="str">
        <f t="shared" ca="1" si="16"/>
        <v/>
      </c>
      <c r="CY55" s="104">
        <f t="shared" ca="1" si="9"/>
        <v>1</v>
      </c>
      <c r="CZ55" s="104">
        <v>53</v>
      </c>
      <c r="DD55" s="16" t="str">
        <f t="shared" ca="1" si="8"/>
        <v>pika</v>
      </c>
    </row>
    <row r="56" spans="20:108" x14ac:dyDescent="0.25">
      <c r="T56" s="5"/>
      <c r="U56" s="13"/>
      <c r="V56" s="5"/>
      <c r="W56" s="5" t="str">
        <f t="shared" ca="1" si="0"/>
        <v/>
      </c>
      <c r="X56" s="5"/>
      <c r="Y56" s="5"/>
      <c r="Z56" s="5"/>
      <c r="CV56" s="104">
        <v>11</v>
      </c>
      <c r="CW56" s="32" t="str">
        <f t="shared" ca="1" si="16"/>
        <v/>
      </c>
      <c r="CY56" s="104">
        <f t="shared" ca="1" si="9"/>
        <v>1</v>
      </c>
      <c r="CZ56" s="104">
        <v>54</v>
      </c>
      <c r="DD56" s="16" t="str">
        <f t="shared" ca="1" si="8"/>
        <v>pika</v>
      </c>
    </row>
    <row r="57" spans="20:108" x14ac:dyDescent="0.25">
      <c r="T57" s="5"/>
      <c r="U57" s="13"/>
      <c r="V57" s="5"/>
      <c r="W57" s="5" t="str">
        <f t="shared" ca="1" si="0"/>
        <v/>
      </c>
      <c r="X57" s="5"/>
      <c r="Y57" s="5"/>
      <c r="Z57" s="5"/>
      <c r="CV57" s="104">
        <v>12</v>
      </c>
      <c r="CW57" s="32" t="str">
        <f t="shared" ca="1" si="16"/>
        <v/>
      </c>
      <c r="CY57" s="104">
        <f t="shared" ca="1" si="9"/>
        <v>1</v>
      </c>
      <c r="CZ57" s="104">
        <v>55</v>
      </c>
      <c r="DD57" s="16" t="str">
        <f t="shared" ca="1" si="8"/>
        <v>pika</v>
      </c>
    </row>
    <row r="58" spans="20:108" x14ac:dyDescent="0.25">
      <c r="T58" s="5"/>
      <c r="U58" s="13"/>
      <c r="V58" s="5"/>
      <c r="W58" s="5" t="str">
        <f t="shared" ca="1" si="0"/>
        <v/>
      </c>
      <c r="X58" s="5"/>
      <c r="Y58" s="5"/>
      <c r="Z58" s="5"/>
      <c r="CV58" s="104"/>
      <c r="CW58" s="104" t="str">
        <f ca="1">IF(CW45="","","----")</f>
        <v/>
      </c>
      <c r="CY58" s="104">
        <f t="shared" ca="1" si="9"/>
        <v>1</v>
      </c>
      <c r="CZ58" s="104">
        <v>56</v>
      </c>
      <c r="DD58" s="16" t="str">
        <f t="shared" ca="1" si="8"/>
        <v>pika</v>
      </c>
    </row>
    <row r="59" spans="20:108" x14ac:dyDescent="0.25">
      <c r="T59" s="5"/>
      <c r="U59" s="13"/>
      <c r="V59" s="5"/>
      <c r="W59" s="5" t="str">
        <f t="shared" ca="1" si="0"/>
        <v/>
      </c>
      <c r="X59" s="5"/>
      <c r="Y59" s="5"/>
      <c r="Z59" s="5"/>
      <c r="CV59" s="104"/>
      <c r="CW59" s="32" t="str">
        <f ca="1">IF(CW60="","",CONCATENATE("Warband ",CU60," ",DB59))</f>
        <v/>
      </c>
      <c r="CY59" s="104">
        <f t="shared" ca="1" si="9"/>
        <v>1</v>
      </c>
      <c r="CZ59" s="104">
        <v>57</v>
      </c>
      <c r="DB59" s="49" t="str">
        <f>CR18</f>
        <v/>
      </c>
      <c r="DD59" s="16" t="str">
        <f t="shared" ca="1" si="8"/>
        <v>pika</v>
      </c>
    </row>
    <row r="60" spans="20:108" x14ac:dyDescent="0.25">
      <c r="T60" s="5"/>
      <c r="U60" s="13"/>
      <c r="V60" s="5"/>
      <c r="W60" s="5" t="str">
        <f t="shared" ca="1" si="0"/>
        <v/>
      </c>
      <c r="X60" s="5"/>
      <c r="Y60" s="5"/>
      <c r="Z60" s="5"/>
      <c r="CU60" s="104">
        <v>5</v>
      </c>
      <c r="CV60" s="104">
        <v>1</v>
      </c>
      <c r="CW60" s="32" t="str">
        <f t="shared" ref="CW60:CW71" ca="1" si="17">T(LOOKUP(CV60,CK$3:CK$80,$CA$3:$CA$78))</f>
        <v/>
      </c>
      <c r="CY60" s="104">
        <f t="shared" ca="1" si="9"/>
        <v>1</v>
      </c>
      <c r="CZ60" s="104">
        <v>58</v>
      </c>
      <c r="DD60" s="16" t="str">
        <f t="shared" ca="1" si="8"/>
        <v>pika</v>
      </c>
    </row>
    <row r="61" spans="20:108" x14ac:dyDescent="0.25">
      <c r="T61" s="5"/>
      <c r="U61" s="13"/>
      <c r="V61" s="5"/>
      <c r="W61" s="5" t="str">
        <f t="shared" ca="1" si="0"/>
        <v/>
      </c>
      <c r="X61" s="5"/>
      <c r="Y61" s="5"/>
      <c r="Z61" s="5"/>
      <c r="CV61" s="104">
        <v>2</v>
      </c>
      <c r="CW61" s="32" t="str">
        <f t="shared" ca="1" si="17"/>
        <v/>
      </c>
      <c r="CY61" s="104">
        <f t="shared" ca="1" si="9"/>
        <v>1</v>
      </c>
      <c r="CZ61" s="104">
        <v>59</v>
      </c>
      <c r="DD61" s="16" t="str">
        <f t="shared" ca="1" si="8"/>
        <v>pika</v>
      </c>
    </row>
    <row r="62" spans="20:108" x14ac:dyDescent="0.25">
      <c r="T62" s="5"/>
      <c r="U62" s="13"/>
      <c r="V62" s="5"/>
      <c r="W62" s="5" t="str">
        <f t="shared" ca="1" si="0"/>
        <v/>
      </c>
      <c r="X62" s="5"/>
      <c r="Y62" s="5"/>
      <c r="Z62" s="5"/>
      <c r="CV62" s="104">
        <v>3</v>
      </c>
      <c r="CW62" s="32" t="str">
        <f t="shared" ca="1" si="17"/>
        <v/>
      </c>
      <c r="CY62" s="104">
        <f t="shared" ca="1" si="9"/>
        <v>1</v>
      </c>
      <c r="CZ62" s="104">
        <v>60</v>
      </c>
      <c r="DD62" s="16" t="str">
        <f t="shared" ca="1" si="8"/>
        <v>pika</v>
      </c>
    </row>
    <row r="63" spans="20:108" x14ac:dyDescent="0.25">
      <c r="T63" s="5"/>
      <c r="U63" s="13"/>
      <c r="V63" s="5"/>
      <c r="W63" s="5" t="str">
        <f t="shared" ca="1" si="0"/>
        <v/>
      </c>
      <c r="X63" s="5"/>
      <c r="Y63" s="5"/>
      <c r="Z63" s="5"/>
      <c r="CV63" s="104">
        <v>4</v>
      </c>
      <c r="CW63" s="32" t="str">
        <f t="shared" ca="1" si="17"/>
        <v/>
      </c>
      <c r="CY63" s="104">
        <f t="shared" ca="1" si="9"/>
        <v>1</v>
      </c>
      <c r="CZ63" s="104">
        <v>61</v>
      </c>
      <c r="DD63" s="16" t="str">
        <f t="shared" ca="1" si="8"/>
        <v>pika</v>
      </c>
    </row>
    <row r="64" spans="20:108" x14ac:dyDescent="0.25">
      <c r="T64" s="5"/>
      <c r="U64" s="13"/>
      <c r="V64" s="5"/>
      <c r="W64" s="5" t="str">
        <f t="shared" ca="1" si="0"/>
        <v/>
      </c>
      <c r="X64" s="5"/>
      <c r="Y64" s="5"/>
      <c r="Z64" s="5"/>
      <c r="CV64" s="104">
        <v>5</v>
      </c>
      <c r="CW64" s="32" t="str">
        <f t="shared" ca="1" si="17"/>
        <v/>
      </c>
      <c r="CY64" s="104">
        <f t="shared" ca="1" si="9"/>
        <v>1</v>
      </c>
      <c r="CZ64" s="104">
        <v>62</v>
      </c>
      <c r="DD64" s="16" t="str">
        <f t="shared" ca="1" si="8"/>
        <v>pika</v>
      </c>
    </row>
    <row r="65" spans="20:108" x14ac:dyDescent="0.25">
      <c r="T65" s="5"/>
      <c r="U65" s="13"/>
      <c r="V65" s="5"/>
      <c r="W65" s="5" t="str">
        <f t="shared" ca="1" si="0"/>
        <v/>
      </c>
      <c r="X65" s="5"/>
      <c r="Y65" s="5"/>
      <c r="Z65" s="5"/>
      <c r="CV65" s="104">
        <v>6</v>
      </c>
      <c r="CW65" s="32" t="str">
        <f t="shared" ca="1" si="17"/>
        <v/>
      </c>
      <c r="CY65" s="104">
        <f t="shared" ca="1" si="9"/>
        <v>1</v>
      </c>
      <c r="CZ65" s="104">
        <v>63</v>
      </c>
      <c r="DD65" s="16" t="str">
        <f t="shared" ca="1" si="8"/>
        <v>pika</v>
      </c>
    </row>
    <row r="66" spans="20:108" x14ac:dyDescent="0.25">
      <c r="T66" s="5"/>
      <c r="U66" s="13"/>
      <c r="V66" s="5"/>
      <c r="W66" s="5" t="str">
        <f t="shared" ca="1" si="0"/>
        <v/>
      </c>
      <c r="X66" s="5"/>
      <c r="Y66" s="5"/>
      <c r="Z66" s="5"/>
      <c r="CV66" s="104">
        <v>7</v>
      </c>
      <c r="CW66" s="32" t="str">
        <f t="shared" ca="1" si="17"/>
        <v/>
      </c>
      <c r="CY66" s="104">
        <f t="shared" ca="1" si="9"/>
        <v>1</v>
      </c>
      <c r="CZ66" s="104">
        <v>64</v>
      </c>
      <c r="DD66" s="16" t="str">
        <f t="shared" ca="1" si="8"/>
        <v>pika</v>
      </c>
    </row>
    <row r="67" spans="20:108" x14ac:dyDescent="0.25">
      <c r="T67" s="5"/>
      <c r="U67" s="13"/>
      <c r="V67" s="5"/>
      <c r="W67" s="5" t="str">
        <f t="shared" ref="W67:W80" ca="1" si="18">T(LOOKUP(CZ67,$CY$3:$CY$302,$CW$3:$CW$302))</f>
        <v/>
      </c>
      <c r="X67" s="5"/>
      <c r="Y67" s="5"/>
      <c r="Z67" s="5"/>
      <c r="CV67" s="104">
        <v>8</v>
      </c>
      <c r="CW67" s="32" t="str">
        <f t="shared" ca="1" si="17"/>
        <v/>
      </c>
      <c r="CY67" s="104">
        <f t="shared" ca="1" si="9"/>
        <v>1</v>
      </c>
      <c r="CZ67" s="104">
        <v>65</v>
      </c>
      <c r="DD67" s="16" t="str">
        <f t="shared" ca="1" si="8"/>
        <v>pika</v>
      </c>
    </row>
    <row r="68" spans="20:108" x14ac:dyDescent="0.25">
      <c r="T68" s="5"/>
      <c r="U68" s="13"/>
      <c r="V68" s="5"/>
      <c r="W68" s="5" t="str">
        <f t="shared" ca="1" si="18"/>
        <v/>
      </c>
      <c r="X68" s="5"/>
      <c r="Y68" s="5"/>
      <c r="Z68" s="5"/>
      <c r="CV68" s="104">
        <v>9</v>
      </c>
      <c r="CW68" s="32" t="str">
        <f t="shared" ca="1" si="17"/>
        <v/>
      </c>
      <c r="CY68" s="104">
        <f t="shared" ca="1" si="9"/>
        <v>1</v>
      </c>
      <c r="CZ68" s="104">
        <v>66</v>
      </c>
      <c r="DD68" s="16" t="str">
        <f t="shared" ref="DD68:DD80" ca="1" si="19">IF(LEFT(W68,7)="Warband",IF(RIGHT(W68,1)="!",W68,"pika"),IF(DD67="pika","pika",W68))</f>
        <v>pika</v>
      </c>
    </row>
    <row r="69" spans="20:108" x14ac:dyDescent="0.25">
      <c r="T69" s="5"/>
      <c r="U69" s="13"/>
      <c r="V69" s="5"/>
      <c r="W69" s="5" t="str">
        <f t="shared" ca="1" si="18"/>
        <v/>
      </c>
      <c r="X69" s="5"/>
      <c r="Y69" s="5"/>
      <c r="Z69" s="5"/>
      <c r="CV69" s="104">
        <v>10</v>
      </c>
      <c r="CW69" s="32" t="str">
        <f t="shared" ca="1" si="17"/>
        <v/>
      </c>
      <c r="CY69" s="104">
        <f t="shared" ref="CY69:CY80" ca="1" si="20">IF(OR(CW68="",CW68=" "),CY68,CY68+1)</f>
        <v>1</v>
      </c>
      <c r="CZ69" s="104">
        <v>67</v>
      </c>
      <c r="DD69" s="16" t="str">
        <f t="shared" ca="1" si="19"/>
        <v>pika</v>
      </c>
    </row>
    <row r="70" spans="20:108" x14ac:dyDescent="0.25">
      <c r="T70" s="5"/>
      <c r="U70" s="13"/>
      <c r="V70" s="5"/>
      <c r="W70" s="5" t="str">
        <f t="shared" ca="1" si="18"/>
        <v/>
      </c>
      <c r="X70" s="5"/>
      <c r="Y70" s="5"/>
      <c r="Z70" s="5"/>
      <c r="CV70" s="104">
        <v>11</v>
      </c>
      <c r="CW70" s="32" t="str">
        <f t="shared" ca="1" si="17"/>
        <v/>
      </c>
      <c r="CY70" s="104">
        <f t="shared" ca="1" si="20"/>
        <v>1</v>
      </c>
      <c r="CZ70" s="104">
        <v>68</v>
      </c>
      <c r="DD70" s="16" t="str">
        <f t="shared" ca="1" si="19"/>
        <v>pika</v>
      </c>
    </row>
    <row r="71" spans="20:108" x14ac:dyDescent="0.25">
      <c r="T71" s="5"/>
      <c r="U71" s="13"/>
      <c r="V71" s="5"/>
      <c r="W71" s="5" t="str">
        <f t="shared" ca="1" si="18"/>
        <v/>
      </c>
      <c r="X71" s="5"/>
      <c r="Y71" s="5"/>
      <c r="Z71" s="5"/>
      <c r="CV71" s="104">
        <v>12</v>
      </c>
      <c r="CW71" s="32" t="str">
        <f t="shared" ca="1" si="17"/>
        <v/>
      </c>
      <c r="CY71" s="104">
        <f t="shared" ca="1" si="20"/>
        <v>1</v>
      </c>
      <c r="CZ71" s="104">
        <v>69</v>
      </c>
      <c r="DD71" s="16" t="str">
        <f t="shared" ca="1" si="19"/>
        <v>pika</v>
      </c>
    </row>
    <row r="72" spans="20:108" x14ac:dyDescent="0.25">
      <c r="T72" s="5"/>
      <c r="U72" s="13"/>
      <c r="V72" s="5"/>
      <c r="W72" s="5" t="str">
        <f t="shared" ca="1" si="18"/>
        <v/>
      </c>
      <c r="X72" s="5"/>
      <c r="Y72" s="5"/>
      <c r="Z72" s="5"/>
      <c r="CV72" s="104"/>
      <c r="CW72" s="104" t="str">
        <f ca="1">IF(CW59="","","----")</f>
        <v/>
      </c>
      <c r="CY72" s="104">
        <f t="shared" ca="1" si="20"/>
        <v>1</v>
      </c>
      <c r="CZ72" s="104">
        <v>70</v>
      </c>
      <c r="DD72" s="16" t="str">
        <f t="shared" ca="1" si="19"/>
        <v>pika</v>
      </c>
    </row>
    <row r="73" spans="20:108" x14ac:dyDescent="0.25">
      <c r="T73" s="5"/>
      <c r="U73" s="13"/>
      <c r="V73" s="5"/>
      <c r="W73" s="5" t="str">
        <f t="shared" ca="1" si="18"/>
        <v/>
      </c>
      <c r="X73" s="5"/>
      <c r="Y73" s="5"/>
      <c r="Z73" s="5"/>
      <c r="CV73" s="104"/>
      <c r="CY73" s="104">
        <f t="shared" ca="1" si="20"/>
        <v>1</v>
      </c>
      <c r="CZ73" s="104">
        <v>71</v>
      </c>
      <c r="DD73" s="16" t="str">
        <f t="shared" ca="1" si="19"/>
        <v>pika</v>
      </c>
    </row>
    <row r="74" spans="20:108" x14ac:dyDescent="0.25">
      <c r="T74" s="5"/>
      <c r="U74" s="13"/>
      <c r="V74" s="5"/>
      <c r="W74" s="5" t="str">
        <f t="shared" ca="1" si="18"/>
        <v/>
      </c>
      <c r="X74" s="5"/>
      <c r="Y74" s="5"/>
      <c r="Z74" s="5"/>
      <c r="CV74" s="104"/>
      <c r="CY74" s="104">
        <f t="shared" ca="1" si="20"/>
        <v>1</v>
      </c>
      <c r="CZ74" s="104">
        <v>72</v>
      </c>
      <c r="DD74" s="16" t="str">
        <f t="shared" ca="1" si="19"/>
        <v>pika</v>
      </c>
    </row>
    <row r="75" spans="20:108" x14ac:dyDescent="0.25">
      <c r="T75" s="5"/>
      <c r="U75" s="13"/>
      <c r="V75" s="5"/>
      <c r="W75" s="5" t="str">
        <f t="shared" ca="1" si="18"/>
        <v/>
      </c>
      <c r="X75" s="5"/>
      <c r="Y75" s="5"/>
      <c r="Z75" s="5"/>
      <c r="CV75" s="104"/>
      <c r="CY75" s="104">
        <f t="shared" ca="1" si="20"/>
        <v>1</v>
      </c>
      <c r="CZ75" s="104">
        <v>73</v>
      </c>
      <c r="DD75" s="16" t="str">
        <f t="shared" ca="1" si="19"/>
        <v>pika</v>
      </c>
    </row>
    <row r="76" spans="20:108" x14ac:dyDescent="0.25">
      <c r="T76" s="5"/>
      <c r="U76" s="13"/>
      <c r="V76" s="5"/>
      <c r="W76" s="5" t="str">
        <f t="shared" ca="1" si="18"/>
        <v/>
      </c>
      <c r="X76" s="5"/>
      <c r="Y76" s="5"/>
      <c r="Z76" s="5"/>
      <c r="CV76" s="104"/>
      <c r="CY76" s="104">
        <f t="shared" ca="1" si="20"/>
        <v>1</v>
      </c>
      <c r="CZ76" s="104">
        <v>74</v>
      </c>
      <c r="DD76" s="16" t="str">
        <f t="shared" ca="1" si="19"/>
        <v>pika</v>
      </c>
    </row>
    <row r="77" spans="20:108" x14ac:dyDescent="0.25">
      <c r="T77" s="5"/>
      <c r="U77" s="13"/>
      <c r="V77" s="5"/>
      <c r="W77" s="5" t="str">
        <f t="shared" ca="1" si="18"/>
        <v/>
      </c>
      <c r="X77" s="5"/>
      <c r="Y77" s="5"/>
      <c r="Z77" s="5"/>
      <c r="CV77" s="104"/>
      <c r="CY77" s="104">
        <f t="shared" ca="1" si="20"/>
        <v>1</v>
      </c>
      <c r="CZ77" s="104">
        <v>75</v>
      </c>
      <c r="DD77" s="16" t="str">
        <f t="shared" ca="1" si="19"/>
        <v>pika</v>
      </c>
    </row>
    <row r="78" spans="20:108" x14ac:dyDescent="0.25">
      <c r="T78" s="5"/>
      <c r="U78" s="13"/>
      <c r="V78" s="5"/>
      <c r="W78" s="5" t="str">
        <f t="shared" ca="1" si="18"/>
        <v/>
      </c>
      <c r="X78" s="5"/>
      <c r="Y78" s="5"/>
      <c r="Z78" s="5"/>
      <c r="CV78" s="104"/>
      <c r="CY78" s="104">
        <f t="shared" ca="1" si="20"/>
        <v>1</v>
      </c>
      <c r="CZ78" s="104">
        <v>76</v>
      </c>
      <c r="DD78" s="16" t="str">
        <f t="shared" ca="1" si="19"/>
        <v>pika</v>
      </c>
    </row>
    <row r="79" spans="20:108" x14ac:dyDescent="0.25">
      <c r="T79" s="5"/>
      <c r="U79" s="13"/>
      <c r="V79" s="5"/>
      <c r="W79" s="5" t="str">
        <f t="shared" ca="1" si="18"/>
        <v/>
      </c>
      <c r="X79" s="5"/>
      <c r="Y79" s="5"/>
      <c r="Z79" s="5"/>
      <c r="CV79" s="104"/>
      <c r="CY79" s="104">
        <f t="shared" ca="1" si="20"/>
        <v>1</v>
      </c>
      <c r="CZ79" s="104">
        <v>77</v>
      </c>
      <c r="DD79" s="16" t="str">
        <f t="shared" ca="1" si="19"/>
        <v>pika</v>
      </c>
    </row>
    <row r="80" spans="20:108" x14ac:dyDescent="0.25">
      <c r="T80" s="5"/>
      <c r="U80" s="13"/>
      <c r="V80" s="5"/>
      <c r="W80" s="5" t="str">
        <f t="shared" ca="1" si="18"/>
        <v/>
      </c>
      <c r="X80" s="5"/>
      <c r="Y80" s="5"/>
      <c r="Z80" s="5"/>
      <c r="CV80" s="104"/>
      <c r="CY80" s="104">
        <f t="shared" ca="1" si="20"/>
        <v>1</v>
      </c>
      <c r="CZ80" s="104">
        <v>78</v>
      </c>
      <c r="DD80" s="16" t="str">
        <f t="shared" ca="1" si="19"/>
        <v>pika</v>
      </c>
    </row>
    <row r="81" spans="100:100" x14ac:dyDescent="0.25">
      <c r="CV81" s="104"/>
    </row>
    <row r="82" spans="100:100" x14ac:dyDescent="0.25">
      <c r="CV82" s="104"/>
    </row>
    <row r="83" spans="100:100" x14ac:dyDescent="0.25">
      <c r="CV83" s="104"/>
    </row>
    <row r="84" spans="100:100" x14ac:dyDescent="0.25">
      <c r="CV84" s="104"/>
    </row>
    <row r="85" spans="100:100" x14ac:dyDescent="0.25">
      <c r="CV85" s="104"/>
    </row>
    <row r="86" spans="100:100" x14ac:dyDescent="0.25">
      <c r="CV86" s="104"/>
    </row>
    <row r="87" spans="100:100" x14ac:dyDescent="0.25">
      <c r="CV87" s="104"/>
    </row>
    <row r="88" spans="100:100" x14ac:dyDescent="0.25">
      <c r="CV88" s="104"/>
    </row>
    <row r="89" spans="100:100" x14ac:dyDescent="0.25">
      <c r="CV89" s="104"/>
    </row>
    <row r="90" spans="100:100" x14ac:dyDescent="0.25">
      <c r="CV90" s="104"/>
    </row>
    <row r="91" spans="100:100" x14ac:dyDescent="0.25">
      <c r="CV91" s="104"/>
    </row>
    <row r="92" spans="100:100" x14ac:dyDescent="0.25">
      <c r="CV92" s="104"/>
    </row>
    <row r="93" spans="100:100" x14ac:dyDescent="0.25">
      <c r="CV93" s="104"/>
    </row>
    <row r="94" spans="100:100" x14ac:dyDescent="0.25">
      <c r="CV94" s="104"/>
    </row>
    <row r="95" spans="100:100" x14ac:dyDescent="0.25">
      <c r="CV95" s="104"/>
    </row>
    <row r="96" spans="100:100" x14ac:dyDescent="0.25">
      <c r="CV96" s="104"/>
    </row>
    <row r="97" spans="100:100" x14ac:dyDescent="0.25">
      <c r="CV97" s="104"/>
    </row>
    <row r="98" spans="100:100" x14ac:dyDescent="0.25">
      <c r="CV98" s="104"/>
    </row>
    <row r="99" spans="100:100" x14ac:dyDescent="0.25">
      <c r="CV99" s="104"/>
    </row>
    <row r="100" spans="100:100" x14ac:dyDescent="0.25">
      <c r="CV100" s="104"/>
    </row>
    <row r="101" spans="100:100" x14ac:dyDescent="0.25">
      <c r="CV101" s="104"/>
    </row>
    <row r="102" spans="100:100" x14ac:dyDescent="0.25">
      <c r="CV102" s="104"/>
    </row>
    <row r="103" spans="100:100" x14ac:dyDescent="0.25">
      <c r="CV103" s="104"/>
    </row>
    <row r="104" spans="100:100" x14ac:dyDescent="0.25">
      <c r="CV104" s="104"/>
    </row>
    <row r="105" spans="100:100" x14ac:dyDescent="0.25">
      <c r="CV105" s="104"/>
    </row>
    <row r="106" spans="100:100" x14ac:dyDescent="0.25">
      <c r="CV106" s="104"/>
    </row>
    <row r="107" spans="100:100" x14ac:dyDescent="0.25">
      <c r="CV107" s="104"/>
    </row>
    <row r="108" spans="100:100" x14ac:dyDescent="0.25">
      <c r="CV108" s="104"/>
    </row>
    <row r="109" spans="100:100" x14ac:dyDescent="0.25">
      <c r="CV109" s="104"/>
    </row>
    <row r="110" spans="100:100" x14ac:dyDescent="0.25">
      <c r="CV110" s="104"/>
    </row>
    <row r="111" spans="100:100" x14ac:dyDescent="0.25">
      <c r="CV111" s="104"/>
    </row>
    <row r="112" spans="100:100" x14ac:dyDescent="0.25">
      <c r="CV112" s="104"/>
    </row>
    <row r="113" spans="100:100" x14ac:dyDescent="0.25">
      <c r="CV113" s="104"/>
    </row>
    <row r="114" spans="100:100" x14ac:dyDescent="0.25">
      <c r="CV114" s="104"/>
    </row>
    <row r="115" spans="100:100" x14ac:dyDescent="0.25">
      <c r="CV115" s="104"/>
    </row>
    <row r="116" spans="100:100" x14ac:dyDescent="0.25">
      <c r="CV116" s="104"/>
    </row>
    <row r="117" spans="100:100" x14ac:dyDescent="0.25">
      <c r="CV117" s="104"/>
    </row>
    <row r="118" spans="100:100" x14ac:dyDescent="0.25">
      <c r="CV118" s="104"/>
    </row>
    <row r="119" spans="100:100" x14ac:dyDescent="0.25">
      <c r="CV119" s="104"/>
    </row>
    <row r="120" spans="100:100" x14ac:dyDescent="0.25">
      <c r="CV120" s="104"/>
    </row>
    <row r="121" spans="100:100" x14ac:dyDescent="0.25">
      <c r="CV121" s="104"/>
    </row>
    <row r="122" spans="100:100" x14ac:dyDescent="0.25">
      <c r="CV122" s="104"/>
    </row>
    <row r="123" spans="100:100" x14ac:dyDescent="0.25">
      <c r="CV123" s="104"/>
    </row>
    <row r="124" spans="100:100" x14ac:dyDescent="0.25">
      <c r="CV124" s="104"/>
    </row>
    <row r="125" spans="100:100" x14ac:dyDescent="0.25">
      <c r="CV125" s="104"/>
    </row>
    <row r="126" spans="100:100" x14ac:dyDescent="0.25">
      <c r="CV126" s="104"/>
    </row>
    <row r="127" spans="100:100" x14ac:dyDescent="0.25">
      <c r="CV127" s="104"/>
    </row>
    <row r="128" spans="100:100" x14ac:dyDescent="0.25">
      <c r="CV128" s="104"/>
    </row>
    <row r="129" spans="100:100" x14ac:dyDescent="0.25">
      <c r="CV129" s="104"/>
    </row>
    <row r="130" spans="100:100" x14ac:dyDescent="0.25">
      <c r="CV130" s="104"/>
    </row>
    <row r="131" spans="100:100" x14ac:dyDescent="0.25">
      <c r="CV131" s="104"/>
    </row>
    <row r="132" spans="100:100" x14ac:dyDescent="0.25">
      <c r="CV132" s="104"/>
    </row>
    <row r="133" spans="100:100" x14ac:dyDescent="0.25">
      <c r="CV133" s="104"/>
    </row>
    <row r="134" spans="100:100" x14ac:dyDescent="0.25">
      <c r="CV134" s="104"/>
    </row>
    <row r="135" spans="100:100" x14ac:dyDescent="0.25">
      <c r="CV135" s="104"/>
    </row>
    <row r="136" spans="100:100" x14ac:dyDescent="0.25">
      <c r="CV136" s="104"/>
    </row>
    <row r="137" spans="100:100" x14ac:dyDescent="0.25">
      <c r="CV137" s="104"/>
    </row>
    <row r="138" spans="100:100" x14ac:dyDescent="0.25">
      <c r="CV138" s="104"/>
    </row>
    <row r="139" spans="100:100" x14ac:dyDescent="0.25">
      <c r="CV139" s="104"/>
    </row>
    <row r="140" spans="100:100" x14ac:dyDescent="0.25">
      <c r="CV140" s="104"/>
    </row>
    <row r="141" spans="100:100" x14ac:dyDescent="0.25">
      <c r="CV141" s="104"/>
    </row>
    <row r="142" spans="100:100" x14ac:dyDescent="0.25">
      <c r="CV142" s="104"/>
    </row>
    <row r="143" spans="100:100" x14ac:dyDescent="0.25">
      <c r="CV143" s="104"/>
    </row>
    <row r="144" spans="100:100" x14ac:dyDescent="0.25">
      <c r="CV144" s="104"/>
    </row>
    <row r="145" spans="100:100" x14ac:dyDescent="0.25">
      <c r="CV145" s="104"/>
    </row>
    <row r="146" spans="100:100" x14ac:dyDescent="0.25">
      <c r="CV146" s="104"/>
    </row>
    <row r="147" spans="100:100" x14ac:dyDescent="0.25">
      <c r="CV147" s="104"/>
    </row>
    <row r="148" spans="100:100" x14ac:dyDescent="0.25">
      <c r="CV148" s="104"/>
    </row>
    <row r="149" spans="100:100" x14ac:dyDescent="0.25">
      <c r="CV149" s="104"/>
    </row>
    <row r="150" spans="100:100" x14ac:dyDescent="0.25">
      <c r="CV150" s="104"/>
    </row>
    <row r="151" spans="100:100" x14ac:dyDescent="0.25">
      <c r="CV151" s="104"/>
    </row>
    <row r="152" spans="100:100" x14ac:dyDescent="0.25">
      <c r="CV152" s="104"/>
    </row>
    <row r="153" spans="100:100" x14ac:dyDescent="0.25">
      <c r="CV153" s="104"/>
    </row>
    <row r="154" spans="100:100" x14ac:dyDescent="0.25">
      <c r="CV154" s="104"/>
    </row>
    <row r="155" spans="100:100" x14ac:dyDescent="0.25">
      <c r="CV155" s="104"/>
    </row>
    <row r="156" spans="100:100" x14ac:dyDescent="0.25">
      <c r="CV156" s="104"/>
    </row>
    <row r="157" spans="100:100" x14ac:dyDescent="0.25">
      <c r="CV157" s="104"/>
    </row>
    <row r="158" spans="100:100" x14ac:dyDescent="0.25">
      <c r="CV158" s="104"/>
    </row>
    <row r="159" spans="100:100" x14ac:dyDescent="0.25">
      <c r="CV159" s="104"/>
    </row>
    <row r="160" spans="100:100" x14ac:dyDescent="0.25">
      <c r="CV160" s="104"/>
    </row>
    <row r="161" spans="100:100" x14ac:dyDescent="0.25">
      <c r="CV161" s="104"/>
    </row>
    <row r="162" spans="100:100" x14ac:dyDescent="0.25">
      <c r="CV162" s="104"/>
    </row>
    <row r="163" spans="100:100" x14ac:dyDescent="0.25">
      <c r="CV163" s="104"/>
    </row>
    <row r="164" spans="100:100" x14ac:dyDescent="0.25">
      <c r="CV164" s="104"/>
    </row>
    <row r="165" spans="100:100" x14ac:dyDescent="0.25">
      <c r="CV165" s="104"/>
    </row>
    <row r="166" spans="100:100" x14ac:dyDescent="0.25">
      <c r="CV166" s="104"/>
    </row>
    <row r="167" spans="100:100" x14ac:dyDescent="0.25">
      <c r="CV167" s="104"/>
    </row>
    <row r="168" spans="100:100" x14ac:dyDescent="0.25">
      <c r="CV168" s="104"/>
    </row>
    <row r="169" spans="100:100" x14ac:dyDescent="0.25">
      <c r="CV169" s="104"/>
    </row>
    <row r="170" spans="100:100" x14ac:dyDescent="0.25">
      <c r="CV170" s="104"/>
    </row>
    <row r="171" spans="100:100" x14ac:dyDescent="0.25">
      <c r="CV171" s="104"/>
    </row>
    <row r="172" spans="100:100" x14ac:dyDescent="0.25">
      <c r="CV172" s="104"/>
    </row>
    <row r="173" spans="100:100" x14ac:dyDescent="0.25">
      <c r="CV173" s="104"/>
    </row>
    <row r="174" spans="100:100" x14ac:dyDescent="0.25">
      <c r="CV174" s="104"/>
    </row>
    <row r="175" spans="100:100" x14ac:dyDescent="0.25">
      <c r="CV175" s="104"/>
    </row>
    <row r="176" spans="100:100" x14ac:dyDescent="0.25">
      <c r="CV176" s="104"/>
    </row>
    <row r="177" spans="100:100" x14ac:dyDescent="0.25">
      <c r="CV177" s="104"/>
    </row>
    <row r="178" spans="100:100" x14ac:dyDescent="0.25">
      <c r="CV178" s="104"/>
    </row>
    <row r="179" spans="100:100" x14ac:dyDescent="0.25">
      <c r="CV179" s="104"/>
    </row>
    <row r="180" spans="100:100" x14ac:dyDescent="0.25">
      <c r="CV180" s="104"/>
    </row>
    <row r="181" spans="100:100" x14ac:dyDescent="0.25">
      <c r="CV181" s="104"/>
    </row>
    <row r="182" spans="100:100" x14ac:dyDescent="0.25">
      <c r="CV182" s="104"/>
    </row>
    <row r="183" spans="100:100" x14ac:dyDescent="0.25">
      <c r="CV183" s="104"/>
    </row>
    <row r="184" spans="100:100" x14ac:dyDescent="0.25">
      <c r="CV184" s="104"/>
    </row>
    <row r="185" spans="100:100" x14ac:dyDescent="0.25">
      <c r="CV185" s="104"/>
    </row>
    <row r="186" spans="100:100" x14ac:dyDescent="0.25">
      <c r="CV186" s="104"/>
    </row>
    <row r="187" spans="100:100" x14ac:dyDescent="0.25">
      <c r="CV187" s="104"/>
    </row>
    <row r="188" spans="100:100" x14ac:dyDescent="0.25">
      <c r="CV188" s="104"/>
    </row>
    <row r="189" spans="100:100" x14ac:dyDescent="0.25">
      <c r="CV189" s="104"/>
    </row>
    <row r="190" spans="100:100" x14ac:dyDescent="0.25">
      <c r="CV190" s="104"/>
    </row>
    <row r="191" spans="100:100" x14ac:dyDescent="0.25">
      <c r="CV191" s="104"/>
    </row>
    <row r="192" spans="100:100" x14ac:dyDescent="0.25">
      <c r="CV192" s="104"/>
    </row>
    <row r="193" spans="100:100" x14ac:dyDescent="0.25">
      <c r="CV193" s="104"/>
    </row>
    <row r="194" spans="100:100" x14ac:dyDescent="0.25">
      <c r="CV194" s="104"/>
    </row>
    <row r="195" spans="100:100" x14ac:dyDescent="0.25">
      <c r="CV195" s="104"/>
    </row>
    <row r="196" spans="100:100" x14ac:dyDescent="0.25">
      <c r="CV196" s="104"/>
    </row>
    <row r="197" spans="100:100" x14ac:dyDescent="0.25">
      <c r="CV197" s="104"/>
    </row>
    <row r="198" spans="100:100" x14ac:dyDescent="0.25">
      <c r="CV198" s="104"/>
    </row>
    <row r="199" spans="100:100" x14ac:dyDescent="0.25">
      <c r="CV199" s="104"/>
    </row>
    <row r="200" spans="100:100" x14ac:dyDescent="0.25">
      <c r="CV200" s="104"/>
    </row>
    <row r="201" spans="100:100" x14ac:dyDescent="0.25">
      <c r="CV201" s="104"/>
    </row>
    <row r="202" spans="100:100" x14ac:dyDescent="0.25">
      <c r="CV202" s="104"/>
    </row>
    <row r="203" spans="100:100" x14ac:dyDescent="0.25">
      <c r="CV203" s="104"/>
    </row>
    <row r="204" spans="100:100" x14ac:dyDescent="0.25">
      <c r="CV204" s="104"/>
    </row>
    <row r="205" spans="100:100" x14ac:dyDescent="0.25">
      <c r="CV205" s="104"/>
    </row>
    <row r="206" spans="100:100" x14ac:dyDescent="0.25">
      <c r="CV206" s="104"/>
    </row>
    <row r="207" spans="100:100" x14ac:dyDescent="0.25">
      <c r="CV207" s="104"/>
    </row>
    <row r="208" spans="100:100" x14ac:dyDescent="0.25">
      <c r="CV208" s="104"/>
    </row>
    <row r="209" spans="100:100" x14ac:dyDescent="0.25">
      <c r="CV209" s="104"/>
    </row>
    <row r="210" spans="100:100" x14ac:dyDescent="0.25">
      <c r="CV210" s="104"/>
    </row>
    <row r="211" spans="100:100" x14ac:dyDescent="0.25">
      <c r="CV211" s="104"/>
    </row>
    <row r="212" spans="100:100" x14ac:dyDescent="0.25">
      <c r="CV212" s="104"/>
    </row>
    <row r="213" spans="100:100" x14ac:dyDescent="0.25">
      <c r="CV213" s="104"/>
    </row>
    <row r="214" spans="100:100" x14ac:dyDescent="0.25">
      <c r="CV214" s="104"/>
    </row>
    <row r="215" spans="100:100" x14ac:dyDescent="0.25">
      <c r="CV215" s="104"/>
    </row>
    <row r="216" spans="100:100" x14ac:dyDescent="0.25">
      <c r="CV216" s="104"/>
    </row>
    <row r="217" spans="100:100" x14ac:dyDescent="0.25">
      <c r="CV217" s="104"/>
    </row>
    <row r="218" spans="100:100" x14ac:dyDescent="0.25">
      <c r="CV218" s="104"/>
    </row>
    <row r="219" spans="100:100" x14ac:dyDescent="0.25">
      <c r="CV219" s="104"/>
    </row>
    <row r="220" spans="100:100" x14ac:dyDescent="0.25">
      <c r="CV220" s="104"/>
    </row>
    <row r="221" spans="100:100" x14ac:dyDescent="0.25">
      <c r="CV221" s="104"/>
    </row>
    <row r="222" spans="100:100" x14ac:dyDescent="0.25">
      <c r="CV222" s="104"/>
    </row>
    <row r="223" spans="100:100" x14ac:dyDescent="0.25">
      <c r="CV223" s="104"/>
    </row>
    <row r="224" spans="100:100" x14ac:dyDescent="0.25">
      <c r="CV224" s="104"/>
    </row>
    <row r="225" spans="100:100" x14ac:dyDescent="0.25">
      <c r="CV225" s="104"/>
    </row>
    <row r="226" spans="100:100" x14ac:dyDescent="0.25">
      <c r="CV226" s="104"/>
    </row>
    <row r="227" spans="100:100" x14ac:dyDescent="0.25">
      <c r="CV227" s="104"/>
    </row>
    <row r="228" spans="100:100" x14ac:dyDescent="0.25">
      <c r="CV228" s="104"/>
    </row>
    <row r="229" spans="100:100" x14ac:dyDescent="0.25">
      <c r="CV229" s="104"/>
    </row>
    <row r="230" spans="100:100" x14ac:dyDescent="0.25">
      <c r="CV230" s="104"/>
    </row>
    <row r="231" spans="100:100" x14ac:dyDescent="0.25">
      <c r="CV231" s="104"/>
    </row>
    <row r="232" spans="100:100" x14ac:dyDescent="0.25">
      <c r="CV232" s="104"/>
    </row>
    <row r="233" spans="100:100" x14ac:dyDescent="0.25">
      <c r="CV233" s="104"/>
    </row>
    <row r="234" spans="100:100" x14ac:dyDescent="0.25">
      <c r="CV234" s="104"/>
    </row>
    <row r="235" spans="100:100" x14ac:dyDescent="0.25">
      <c r="CV235" s="104"/>
    </row>
    <row r="236" spans="100:100" x14ac:dyDescent="0.25">
      <c r="CV236" s="104"/>
    </row>
    <row r="237" spans="100:100" x14ac:dyDescent="0.25">
      <c r="CV237" s="104"/>
    </row>
    <row r="238" spans="100:100" x14ac:dyDescent="0.25">
      <c r="CV238" s="104"/>
    </row>
    <row r="239" spans="100:100" x14ac:dyDescent="0.25">
      <c r="CV239" s="104"/>
    </row>
    <row r="240" spans="100:100" x14ac:dyDescent="0.25">
      <c r="CV240" s="104"/>
    </row>
    <row r="241" spans="100:100" x14ac:dyDescent="0.25">
      <c r="CV241" s="104"/>
    </row>
    <row r="242" spans="100:100" x14ac:dyDescent="0.25">
      <c r="CV242" s="104"/>
    </row>
    <row r="243" spans="100:100" x14ac:dyDescent="0.25">
      <c r="CV243" s="104"/>
    </row>
    <row r="244" spans="100:100" x14ac:dyDescent="0.25">
      <c r="CV244" s="104"/>
    </row>
    <row r="245" spans="100:100" x14ac:dyDescent="0.25">
      <c r="CV245" s="104"/>
    </row>
    <row r="246" spans="100:100" x14ac:dyDescent="0.25">
      <c r="CV246" s="104"/>
    </row>
    <row r="247" spans="100:100" x14ac:dyDescent="0.25">
      <c r="CV247" s="104"/>
    </row>
    <row r="248" spans="100:100" x14ac:dyDescent="0.25">
      <c r="CV248" s="104"/>
    </row>
    <row r="249" spans="100:100" x14ac:dyDescent="0.25">
      <c r="CV249" s="104"/>
    </row>
    <row r="250" spans="100:100" x14ac:dyDescent="0.25">
      <c r="CV250" s="104"/>
    </row>
    <row r="251" spans="100:100" x14ac:dyDescent="0.25">
      <c r="CV251" s="104"/>
    </row>
    <row r="252" spans="100:100" x14ac:dyDescent="0.25">
      <c r="CV252" s="104"/>
    </row>
    <row r="253" spans="100:100" x14ac:dyDescent="0.25">
      <c r="CV253" s="104"/>
    </row>
    <row r="254" spans="100:100" x14ac:dyDescent="0.25">
      <c r="CV254" s="104"/>
    </row>
    <row r="255" spans="100:100" x14ac:dyDescent="0.25">
      <c r="CV255" s="104"/>
    </row>
    <row r="256" spans="100:100" x14ac:dyDescent="0.25">
      <c r="CV256" s="104"/>
    </row>
    <row r="257" spans="100:100" x14ac:dyDescent="0.25">
      <c r="CV257" s="104"/>
    </row>
    <row r="258" spans="100:100" x14ac:dyDescent="0.25">
      <c r="CV258" s="104"/>
    </row>
    <row r="259" spans="100:100" x14ac:dyDescent="0.25">
      <c r="CV259" s="104"/>
    </row>
    <row r="260" spans="100:100" x14ac:dyDescent="0.25">
      <c r="CV260" s="104"/>
    </row>
    <row r="261" spans="100:100" x14ac:dyDescent="0.25">
      <c r="CV261" s="104"/>
    </row>
    <row r="262" spans="100:100" x14ac:dyDescent="0.25">
      <c r="CV262" s="104"/>
    </row>
    <row r="263" spans="100:100" x14ac:dyDescent="0.25">
      <c r="CV263" s="104"/>
    </row>
    <row r="264" spans="100:100" x14ac:dyDescent="0.25">
      <c r="CV264" s="104"/>
    </row>
    <row r="265" spans="100:100" x14ac:dyDescent="0.25">
      <c r="CV265" s="104"/>
    </row>
    <row r="266" spans="100:100" x14ac:dyDescent="0.25">
      <c r="CV266" s="104"/>
    </row>
    <row r="267" spans="100:100" x14ac:dyDescent="0.25">
      <c r="CV267" s="104"/>
    </row>
    <row r="268" spans="100:100" x14ac:dyDescent="0.25">
      <c r="CV268" s="104"/>
    </row>
    <row r="269" spans="100:100" x14ac:dyDescent="0.25">
      <c r="CV269" s="104"/>
    </row>
    <row r="270" spans="100:100" x14ac:dyDescent="0.25">
      <c r="CV270" s="104"/>
    </row>
    <row r="271" spans="100:100" x14ac:dyDescent="0.25">
      <c r="CV271" s="104"/>
    </row>
    <row r="272" spans="100:100" x14ac:dyDescent="0.25">
      <c r="CV272" s="104"/>
    </row>
    <row r="273" spans="100:100" x14ac:dyDescent="0.25">
      <c r="CV273" s="104"/>
    </row>
    <row r="274" spans="100:100" x14ac:dyDescent="0.25">
      <c r="CV274" s="104"/>
    </row>
    <row r="275" spans="100:100" x14ac:dyDescent="0.25">
      <c r="CV275" s="104"/>
    </row>
    <row r="276" spans="100:100" x14ac:dyDescent="0.25">
      <c r="CV276" s="104"/>
    </row>
    <row r="277" spans="100:100" x14ac:dyDescent="0.25">
      <c r="CV277" s="104"/>
    </row>
    <row r="278" spans="100:100" x14ac:dyDescent="0.25">
      <c r="CV278" s="104"/>
    </row>
    <row r="279" spans="100:100" x14ac:dyDescent="0.25">
      <c r="CV279" s="104"/>
    </row>
    <row r="280" spans="100:100" x14ac:dyDescent="0.25">
      <c r="CV280" s="104"/>
    </row>
    <row r="281" spans="100:100" x14ac:dyDescent="0.25">
      <c r="CV281" s="104"/>
    </row>
    <row r="282" spans="100:100" x14ac:dyDescent="0.25">
      <c r="CV282" s="104"/>
    </row>
    <row r="283" spans="100:100" x14ac:dyDescent="0.25">
      <c r="CV283" s="104"/>
    </row>
    <row r="284" spans="100:100" x14ac:dyDescent="0.25">
      <c r="CV284" s="104"/>
    </row>
    <row r="285" spans="100:100" x14ac:dyDescent="0.25">
      <c r="CV285" s="104"/>
    </row>
    <row r="286" spans="100:100" x14ac:dyDescent="0.25">
      <c r="CV286" s="104"/>
    </row>
    <row r="287" spans="100:100" x14ac:dyDescent="0.25">
      <c r="CV287" s="104"/>
    </row>
    <row r="288" spans="100:100" x14ac:dyDescent="0.25">
      <c r="CV288" s="104"/>
    </row>
    <row r="289" spans="100:100" x14ac:dyDescent="0.25">
      <c r="CV289" s="104"/>
    </row>
    <row r="290" spans="100:100" x14ac:dyDescent="0.25">
      <c r="CV290" s="104"/>
    </row>
    <row r="291" spans="100:100" x14ac:dyDescent="0.25">
      <c r="CV291" s="104"/>
    </row>
    <row r="292" spans="100:100" x14ac:dyDescent="0.25">
      <c r="CV292" s="104"/>
    </row>
    <row r="293" spans="100:100" x14ac:dyDescent="0.25">
      <c r="CV293" s="104"/>
    </row>
    <row r="294" spans="100:100" x14ac:dyDescent="0.25">
      <c r="CV294" s="104"/>
    </row>
    <row r="295" spans="100:100" x14ac:dyDescent="0.25">
      <c r="CV295" s="104"/>
    </row>
    <row r="296" spans="100:100" x14ac:dyDescent="0.25">
      <c r="CV296" s="104"/>
    </row>
    <row r="297" spans="100:100" x14ac:dyDescent="0.25">
      <c r="CV297" s="104"/>
    </row>
    <row r="298" spans="100:100" x14ac:dyDescent="0.25">
      <c r="CV298" s="104"/>
    </row>
    <row r="299" spans="100:100" x14ac:dyDescent="0.25">
      <c r="CV299" s="104"/>
    </row>
    <row r="300" spans="100:100" x14ac:dyDescent="0.25">
      <c r="CV300" s="104"/>
    </row>
    <row r="301" spans="100:100" x14ac:dyDescent="0.25">
      <c r="CV301" s="104"/>
    </row>
    <row r="302" spans="100:100" x14ac:dyDescent="0.25">
      <c r="CV302" s="104"/>
    </row>
  </sheetData>
  <mergeCells count="3">
    <mergeCell ref="CB1:CF1"/>
    <mergeCell ref="CG1:CK1"/>
    <mergeCell ref="CV1:DD1"/>
  </mergeCells>
  <conditionalFormatting sqref="W2">
    <cfRule type="cellIs" dxfId="84" priority="4" stopIfTrue="1" operator="lessThan">
      <formula>0</formula>
    </cfRule>
  </conditionalFormatting>
  <conditionalFormatting sqref="W3:W80">
    <cfRule type="cellIs" dxfId="83" priority="3" stopIfTrue="1" operator="equal">
      <formula>DD3</formula>
    </cfRule>
  </conditionalFormatting>
  <conditionalFormatting sqref="D3">
    <cfRule type="cellIs" dxfId="82" priority="1" stopIfTrue="1" operator="equal">
      <formula>1</formula>
    </cfRule>
  </conditionalFormatting>
  <dataValidations count="1">
    <dataValidation type="whole" allowBlank="1" showInputMessage="1" showErrorMessage="1" error="You may only purchase each equipment once_x000a_Insert &quot;1&quot; to purchase the equipment" sqref="D3">
      <formula1>0</formula1>
      <formula2>1</formula2>
    </dataValidation>
  </dataValidations>
  <hyperlinks>
    <hyperlink ref="A2" location="INDEX!A1" display="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sheetViews>
  <sheetFormatPr defaultColWidth="0" defaultRowHeight="15" zeroHeight="1" x14ac:dyDescent="0.25"/>
  <cols>
    <col min="1" max="1" width="14.5703125" style="128" customWidth="1"/>
    <col min="2" max="2" width="7.85546875" style="128" customWidth="1"/>
    <col min="3" max="3" width="16.7109375" style="128" customWidth="1"/>
    <col min="4" max="4" width="9.140625" style="128" customWidth="1"/>
    <col min="5" max="5" width="6.5703125" style="128" customWidth="1"/>
    <col min="6" max="6" width="10.5703125" style="128" bestFit="1" customWidth="1"/>
    <col min="7" max="7" width="11.42578125" style="128" bestFit="1" customWidth="1"/>
    <col min="8" max="8" width="21.28515625" style="166" hidden="1" customWidth="1"/>
    <col min="9" max="9" width="27" style="166" hidden="1" customWidth="1"/>
    <col min="10" max="10" width="9.140625" style="128" hidden="1" customWidth="1"/>
    <col min="11" max="11" width="9.140625" style="166" hidden="1" customWidth="1"/>
    <col min="12" max="19" width="9.140625" style="128" hidden="1" customWidth="1"/>
    <col min="20" max="21" width="9.140625" style="74" hidden="1" customWidth="1"/>
    <col min="22" max="16384" width="9.140625" hidden="1"/>
  </cols>
  <sheetData>
    <row r="1" spans="1:21" ht="15.75" customHeight="1" x14ac:dyDescent="0.25">
      <c r="F1" s="163" t="s">
        <v>486</v>
      </c>
      <c r="G1" s="163" t="s">
        <v>485</v>
      </c>
      <c r="I1" s="128"/>
      <c r="K1" s="128"/>
    </row>
    <row r="2" spans="1:21" ht="15.75" customHeight="1" x14ac:dyDescent="0.25">
      <c r="A2" s="162" t="s">
        <v>2630</v>
      </c>
      <c r="F2" s="164">
        <f>EvilUnits</f>
        <v>0</v>
      </c>
      <c r="G2" s="164">
        <f>EvilPoints</f>
        <v>0</v>
      </c>
      <c r="I2" s="128"/>
      <c r="K2" s="128"/>
      <c r="T2" s="49">
        <f>D4</f>
        <v>0</v>
      </c>
      <c r="U2" s="49">
        <f>T2*700</f>
        <v>0</v>
      </c>
    </row>
    <row r="3" spans="1:21" x14ac:dyDescent="0.25">
      <c r="B3" s="88"/>
      <c r="C3" s="88"/>
      <c r="D3" s="88"/>
      <c r="E3" s="88"/>
      <c r="H3" s="128"/>
      <c r="I3" s="128"/>
      <c r="K3" s="128"/>
      <c r="T3" s="127" t="str">
        <f>IF(T2=1,"Smaug","")</f>
        <v/>
      </c>
      <c r="U3"/>
    </row>
    <row r="4" spans="1:21" x14ac:dyDescent="0.25">
      <c r="B4" s="88"/>
      <c r="C4" s="74" t="s">
        <v>2457</v>
      </c>
      <c r="D4" s="165"/>
      <c r="E4" s="88"/>
      <c r="F4" s="128">
        <f>1-T2</f>
        <v>1</v>
      </c>
      <c r="G4" s="128">
        <v>1</v>
      </c>
      <c r="H4" s="128"/>
      <c r="I4" s="128"/>
      <c r="K4" s="128"/>
      <c r="T4"/>
      <c r="U4"/>
    </row>
    <row r="5" spans="1:21" x14ac:dyDescent="0.25">
      <c r="B5" s="88"/>
      <c r="C5" s="88"/>
      <c r="D5" s="88"/>
      <c r="E5" s="88"/>
      <c r="F5" s="128">
        <f>1-T2</f>
        <v>1</v>
      </c>
      <c r="G5" s="128">
        <v>1</v>
      </c>
      <c r="H5" s="128"/>
      <c r="I5" s="128"/>
      <c r="K5" s="128"/>
      <c r="T5"/>
      <c r="U5"/>
    </row>
    <row r="6" spans="1:21" x14ac:dyDescent="0.25">
      <c r="H6" s="128"/>
      <c r="I6" s="128"/>
      <c r="K6" s="128"/>
      <c r="T6"/>
      <c r="U6"/>
    </row>
    <row r="7" spans="1:21" x14ac:dyDescent="0.25">
      <c r="H7" s="128"/>
      <c r="I7" s="128"/>
      <c r="K7" s="128"/>
      <c r="T7"/>
      <c r="U7"/>
    </row>
    <row r="8" spans="1:21" x14ac:dyDescent="0.25">
      <c r="H8" s="128"/>
      <c r="I8" s="128"/>
      <c r="K8" s="128"/>
    </row>
    <row r="9" spans="1:21" x14ac:dyDescent="0.25">
      <c r="H9" s="128"/>
      <c r="I9" s="128"/>
      <c r="K9" s="128"/>
    </row>
    <row r="10" spans="1:21" x14ac:dyDescent="0.25">
      <c r="H10" s="128"/>
      <c r="I10" s="128"/>
      <c r="K10" s="128"/>
    </row>
    <row r="11" spans="1:21" x14ac:dyDescent="0.25">
      <c r="H11" s="128"/>
      <c r="I11" s="128"/>
      <c r="K11" s="128"/>
    </row>
    <row r="12" spans="1:21" x14ac:dyDescent="0.25">
      <c r="H12" s="128"/>
      <c r="I12" s="128"/>
      <c r="K12" s="128"/>
    </row>
    <row r="13" spans="1:21" x14ac:dyDescent="0.25">
      <c r="H13" s="128"/>
      <c r="I13" s="128"/>
      <c r="K13" s="128"/>
    </row>
    <row r="14" spans="1:21" x14ac:dyDescent="0.25">
      <c r="H14" s="128"/>
      <c r="I14" s="128"/>
      <c r="K14" s="128"/>
    </row>
    <row r="15" spans="1:21" x14ac:dyDescent="0.25">
      <c r="H15" s="128"/>
      <c r="I15" s="128"/>
      <c r="K15" s="128"/>
    </row>
    <row r="16" spans="1:21" x14ac:dyDescent="0.25">
      <c r="H16" s="128"/>
      <c r="I16" s="128"/>
      <c r="K16" s="128"/>
    </row>
    <row r="17" spans="1:11" x14ac:dyDescent="0.25">
      <c r="H17" s="128"/>
      <c r="I17" s="128"/>
      <c r="K17" s="128"/>
    </row>
    <row r="18" spans="1:11" x14ac:dyDescent="0.25">
      <c r="H18" s="128"/>
      <c r="I18" s="128"/>
      <c r="K18" s="128"/>
    </row>
    <row r="19" spans="1:11" x14ac:dyDescent="0.25">
      <c r="H19" s="128"/>
      <c r="I19" s="128"/>
      <c r="K19" s="128"/>
    </row>
    <row r="20" spans="1:11" ht="15.75" customHeight="1" x14ac:dyDescent="0.25">
      <c r="A20" s="229" t="str">
        <f>IF(D4=1,"My armor is like tenfold shields, my teeth are swords, my claws spears, the shock of my tail a thunderbolt, my wings a hurricane, and my breath death!","There he lay, a vast red-golden dragon, fast asleep; thrumming came from his jaws and nostrils, and wisps of smoke, but his fires were low in slumber.")</f>
        <v>There he lay, a vast red-golden dragon, fast asleep; thrumming came from his jaws and nostrils, and wisps of smoke, but his fires were low in slumber.</v>
      </c>
      <c r="B20" s="229"/>
      <c r="C20" s="229"/>
      <c r="D20" s="229"/>
      <c r="E20" s="229"/>
      <c r="F20" s="229"/>
      <c r="H20" s="128"/>
      <c r="I20" s="128"/>
      <c r="K20" s="128"/>
    </row>
    <row r="21" spans="1:11" x14ac:dyDescent="0.25">
      <c r="A21" s="229"/>
      <c r="B21" s="229"/>
      <c r="C21" s="229"/>
      <c r="D21" s="229"/>
      <c r="E21" s="229"/>
      <c r="F21" s="229"/>
      <c r="H21" s="128"/>
      <c r="I21" s="128"/>
      <c r="K21" s="128"/>
    </row>
    <row r="22" spans="1:11" x14ac:dyDescent="0.25">
      <c r="A22" s="229"/>
      <c r="B22" s="229"/>
      <c r="C22" s="229"/>
      <c r="D22" s="229"/>
      <c r="E22" s="229"/>
      <c r="F22" s="229"/>
      <c r="H22" s="128"/>
      <c r="I22" s="128"/>
      <c r="K22" s="128"/>
    </row>
    <row r="23" spans="1:11" x14ac:dyDescent="0.25">
      <c r="A23" s="229"/>
      <c r="B23" s="229"/>
      <c r="C23" s="229"/>
      <c r="D23" s="229"/>
      <c r="E23" s="229"/>
      <c r="F23" s="229"/>
      <c r="H23" s="128"/>
      <c r="I23" s="128"/>
      <c r="K23" s="128"/>
    </row>
    <row r="24" spans="1:11" x14ac:dyDescent="0.25"/>
    <row r="25" spans="1:11" hidden="1" x14ac:dyDescent="0.25"/>
    <row r="26" spans="1:11" hidden="1" x14ac:dyDescent="0.25"/>
    <row r="27" spans="1:11" hidden="1" x14ac:dyDescent="0.25"/>
    <row r="28" spans="1:11" hidden="1" x14ac:dyDescent="0.25"/>
    <row r="29" spans="1:11" hidden="1" x14ac:dyDescent="0.25"/>
    <row r="30" spans="1:11" hidden="1" x14ac:dyDescent="0.25"/>
    <row r="31" spans="1:11" hidden="1" x14ac:dyDescent="0.25"/>
    <row r="32" spans="1:11" hidden="1" x14ac:dyDescent="0.25"/>
    <row r="33" hidden="1" x14ac:dyDescent="0.25"/>
  </sheetData>
  <mergeCells count="1">
    <mergeCell ref="A20:F23"/>
  </mergeCells>
  <hyperlinks>
    <hyperlink ref="A2" location="INDEX!A1" display="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33" customWidth="1"/>
    <col min="2" max="2" width="25.28515625" style="16" bestFit="1" customWidth="1"/>
    <col min="3" max="3" width="5.7109375" style="133" customWidth="1"/>
    <col min="4" max="9" width="2.85546875" style="133" customWidth="1"/>
    <col min="10" max="10" width="2.85546875" style="172" customWidth="1"/>
    <col min="11" max="17" width="2.85546875" style="172" hidden="1" customWidth="1"/>
    <col min="18" max="18" width="11.7109375" style="133" customWidth="1"/>
    <col min="19" max="19" width="6.5703125" style="133" customWidth="1"/>
    <col min="20" max="20" width="9.140625" style="133" customWidth="1"/>
    <col min="21" max="21" width="9.140625" style="84" customWidth="1"/>
    <col min="22" max="22" width="9.140625" style="133" customWidth="1"/>
    <col min="23" max="23" width="10.85546875" style="133" customWidth="1"/>
    <col min="24" max="25" width="10.5703125" style="133" bestFit="1" customWidth="1"/>
    <col min="26" max="26" width="11.42578125" style="133" bestFit="1" customWidth="1"/>
    <col min="27" max="27" width="29" style="16" customWidth="1"/>
    <col min="28" max="28" width="5.7109375" style="133" customWidth="1"/>
    <col min="29" max="33" width="2.85546875" style="133" customWidth="1"/>
    <col min="34" max="35" width="2.85546875" style="133" hidden="1" customWidth="1"/>
    <col min="36" max="41" width="2.85546875" style="172" hidden="1" customWidth="1"/>
    <col min="42" max="42" width="6.5703125" style="133" customWidth="1"/>
    <col min="43" max="62" width="3.7109375" style="133" customWidth="1"/>
    <col min="63" max="63" width="42.85546875" style="176" customWidth="1"/>
    <col min="64" max="73" width="2.7109375" style="133"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72"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44" width="9.140625" style="133" customWidth="1"/>
    <col min="145" max="16384" width="9.140625" style="133"/>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40.25" x14ac:dyDescent="0.25">
      <c r="A2" s="161" t="s">
        <v>2630</v>
      </c>
      <c r="B2" s="85"/>
      <c r="D2" s="132" t="s">
        <v>94</v>
      </c>
      <c r="E2" s="132" t="s">
        <v>1823</v>
      </c>
      <c r="F2" s="132" t="s">
        <v>2634</v>
      </c>
      <c r="G2" s="132" t="s">
        <v>2633</v>
      </c>
      <c r="H2" s="132" t="s">
        <v>1824</v>
      </c>
      <c r="I2" s="132" t="s">
        <v>2635</v>
      </c>
      <c r="J2" s="174" t="s">
        <v>35</v>
      </c>
      <c r="K2" s="174"/>
      <c r="L2" s="174"/>
      <c r="M2" s="174"/>
      <c r="N2" s="174"/>
      <c r="O2" s="174"/>
      <c r="P2" s="174"/>
      <c r="Q2" s="174"/>
      <c r="R2" s="14" t="s">
        <v>522</v>
      </c>
      <c r="S2" s="14" t="s">
        <v>64</v>
      </c>
      <c r="T2" s="37">
        <f>DL2+BW2</f>
        <v>0</v>
      </c>
      <c r="U2" s="37">
        <f>SUM(S3:S15,AP3:AP43)</f>
        <v>0</v>
      </c>
      <c r="W2" s="37">
        <f>ROUNDUP(BX2/3,0)-BZ2</f>
        <v>0</v>
      </c>
      <c r="Y2" s="37">
        <f>EvilUnits</f>
        <v>0</v>
      </c>
      <c r="Z2" s="37">
        <f>EvilPoints</f>
        <v>0</v>
      </c>
      <c r="AA2" s="85"/>
      <c r="AC2" s="132" t="s">
        <v>2637</v>
      </c>
      <c r="AD2" s="132" t="s">
        <v>51</v>
      </c>
      <c r="AE2" s="132" t="s">
        <v>35</v>
      </c>
      <c r="AF2" s="132" t="s">
        <v>2203</v>
      </c>
      <c r="AG2" s="132"/>
      <c r="AH2" s="132"/>
      <c r="AI2" s="132"/>
      <c r="AJ2" s="174"/>
      <c r="AK2" s="174"/>
      <c r="AL2" s="174"/>
      <c r="AM2" s="174"/>
      <c r="AN2" s="174"/>
      <c r="AO2" s="174"/>
      <c r="AP2" s="14" t="s">
        <v>64</v>
      </c>
      <c r="AQ2" s="132" t="s">
        <v>258</v>
      </c>
      <c r="AR2" s="132" t="s">
        <v>259</v>
      </c>
      <c r="AS2" s="132" t="s">
        <v>260</v>
      </c>
      <c r="AT2" s="132" t="s">
        <v>261</v>
      </c>
      <c r="AU2" s="132" t="s">
        <v>262</v>
      </c>
      <c r="AV2" s="132" t="s">
        <v>263</v>
      </c>
      <c r="AW2" s="132" t="s">
        <v>264</v>
      </c>
      <c r="AX2" s="132" t="s">
        <v>265</v>
      </c>
      <c r="AY2" s="132" t="s">
        <v>266</v>
      </c>
      <c r="AZ2" s="132" t="s">
        <v>267</v>
      </c>
      <c r="BA2" s="132" t="s">
        <v>268</v>
      </c>
      <c r="BB2" s="132" t="s">
        <v>269</v>
      </c>
      <c r="BC2" s="132" t="s">
        <v>270</v>
      </c>
      <c r="BD2" s="132" t="s">
        <v>271</v>
      </c>
      <c r="BE2" s="132" t="s">
        <v>272</v>
      </c>
      <c r="BF2" s="132" t="s">
        <v>273</v>
      </c>
      <c r="BG2" s="132" t="s">
        <v>274</v>
      </c>
      <c r="BH2" s="132" t="s">
        <v>275</v>
      </c>
      <c r="BI2" s="132" t="s">
        <v>276</v>
      </c>
      <c r="BJ2" s="132"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SUM(DL3:DL79)+G3*DL3*7</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1806</v>
      </c>
      <c r="C3" s="133">
        <v>165</v>
      </c>
      <c r="D3" s="21"/>
      <c r="E3" s="21"/>
      <c r="F3" s="21"/>
      <c r="G3" s="21"/>
      <c r="H3" s="19"/>
      <c r="I3" s="19"/>
      <c r="J3" s="19"/>
      <c r="K3" s="19"/>
      <c r="L3" s="19"/>
      <c r="M3" s="19"/>
      <c r="N3" s="19"/>
      <c r="O3" s="19"/>
      <c r="P3" s="19"/>
      <c r="Q3" s="19"/>
      <c r="R3" s="31"/>
      <c r="S3" s="133">
        <f>DL3*(C3+10*(D3+F3)+50*E3+200*G3)</f>
        <v>0</v>
      </c>
      <c r="T3" s="5"/>
      <c r="U3" s="13"/>
      <c r="V3" s="5"/>
      <c r="W3" s="5" t="str">
        <f t="shared" ref="W3:W66" si="2">T(LOOKUP(DE3,$DD$3:$DD$302,$DB$3:$DB$302))</f>
        <v/>
      </c>
      <c r="X3" s="5"/>
      <c r="Y3" s="5"/>
      <c r="Z3" s="5"/>
      <c r="AA3" s="16" t="s">
        <v>2347</v>
      </c>
      <c r="AB3" s="133">
        <v>8</v>
      </c>
      <c r="AC3" s="19"/>
      <c r="AD3" s="21"/>
      <c r="AE3" s="21"/>
      <c r="AF3" s="21"/>
      <c r="AG3" s="19"/>
      <c r="AH3" s="19"/>
      <c r="AI3" s="19"/>
      <c r="AJ3" s="19"/>
      <c r="AK3" s="19"/>
      <c r="AL3" s="19"/>
      <c r="AM3" s="19"/>
      <c r="AN3" s="19"/>
      <c r="AO3" s="19"/>
      <c r="AP3" s="133">
        <f>SUM(AQ3:BJ3)*(AB3+AE3+AD3+25*AF3)</f>
        <v>0</v>
      </c>
      <c r="AQ3" s="28"/>
      <c r="AR3" s="29"/>
      <c r="AS3" s="29"/>
      <c r="AT3" s="29"/>
      <c r="AU3" s="29"/>
      <c r="AV3" s="29"/>
      <c r="AW3" s="29"/>
      <c r="AX3" s="29"/>
      <c r="AY3" s="29"/>
      <c r="AZ3" s="29"/>
      <c r="BA3" s="29"/>
      <c r="BB3" s="29"/>
      <c r="BC3" s="29"/>
      <c r="BD3" s="29"/>
      <c r="BE3" s="29"/>
      <c r="BF3" s="29"/>
      <c r="BG3" s="29"/>
      <c r="BH3" s="29"/>
      <c r="BI3" s="29"/>
      <c r="BJ3" s="30"/>
      <c r="BV3" s="168">
        <v>1</v>
      </c>
      <c r="BW3" s="40">
        <f t="shared" ref="BW3:BW16" si="3">SUM(AQ3:BJ3)*BV3</f>
        <v>0</v>
      </c>
      <c r="BX3" s="42">
        <f>BW3</f>
        <v>0</v>
      </c>
      <c r="BY3" s="168"/>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7" si="4">IF(R3=0,"-",CONCATENATE(B3,IF(SUM(D3:Q3)=0,""," with "),IF(D3=1,D$2,""),IF(D3=1,"; ",""),IF(E3=1,E$2,""),IF(E3=1,"; ",""),IF(F3=1,F$2,""),IF(F3=1,"; ",""),IF(G3=1,G$2,""),IF(G3=1,"; ",""),IF(H3=1,H$2,""),IF(H3=1,"; ",""),IF(I3=1,I$2,""),IF(I3=1,"; ",""),IF(J3=1,J$2,""),IF(J3=1,"; ",""),IF(K3=1,K$2,""),IF(K3=1,"; ",""),IF(L3=1,L$2,""),IF(L3=1,"; ",""),IF(M3=1,M$2,""),IF(M3=1,"; ",""),IF(N3=1,N$2,""),IF(N3=1,"; ",""),IF(O3=1,O$2,""),IF(O3=1,"; ",""),IF(P3=1,P$2,""),IF(P3=1,"; ",""),IF(Q3=1,Q$2,""),IF(Q3=1,"; ","")))</f>
        <v>-</v>
      </c>
      <c r="CX3" s="38">
        <f t="shared" ref="CX3:CX7" si="5">R3</f>
        <v>0</v>
      </c>
      <c r="DA3" s="172"/>
      <c r="DB3" s="32" t="str">
        <f>IF(DB4="","",CONCATENATE("Warband ",CZ4," ",DG3))</f>
        <v/>
      </c>
      <c r="DD3" s="172">
        <v>1</v>
      </c>
      <c r="DE3" s="172">
        <v>1</v>
      </c>
      <c r="DG3" s="49" t="str">
        <f>CONCATENATE("   ",DH3,"/",DI3,IF(DH3&gt;DI3," !",""))</f>
        <v xml:space="preserve">   0/12</v>
      </c>
      <c r="DH3" s="172">
        <f>INDEX($CB$1:$CU$1,CZ4)+DJ3</f>
        <v>0</v>
      </c>
      <c r="DI3" s="172">
        <f>IF(ISERROR(FIND("Signal Tower",DB4)),12,24)</f>
        <v>12</v>
      </c>
      <c r="DJ3" s="187"/>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16" t="s">
        <v>1807</v>
      </c>
      <c r="C4" s="133">
        <v>165</v>
      </c>
      <c r="D4" s="20"/>
      <c r="E4" s="20"/>
      <c r="F4" s="20"/>
      <c r="G4" s="20"/>
      <c r="H4" s="21"/>
      <c r="I4" s="21"/>
      <c r="J4" s="20"/>
      <c r="K4" s="20"/>
      <c r="L4" s="20"/>
      <c r="M4" s="20"/>
      <c r="N4" s="20"/>
      <c r="O4" s="20"/>
      <c r="P4" s="20"/>
      <c r="Q4" s="20"/>
      <c r="S4" s="172">
        <f>DL4*(C4+10*H4+5*I4)</f>
        <v>0</v>
      </c>
      <c r="T4" s="5"/>
      <c r="U4" s="13"/>
      <c r="V4" s="5"/>
      <c r="W4" s="5" t="str">
        <f t="shared" si="2"/>
        <v/>
      </c>
      <c r="X4" s="5"/>
      <c r="Y4" s="5"/>
      <c r="Z4" s="5"/>
      <c r="AA4" s="16" t="s">
        <v>2347</v>
      </c>
      <c r="AB4" s="172">
        <v>8</v>
      </c>
      <c r="AC4" s="20"/>
      <c r="AD4" s="21"/>
      <c r="AE4" s="21"/>
      <c r="AF4" s="21"/>
      <c r="AG4" s="20"/>
      <c r="AH4" s="20"/>
      <c r="AI4" s="20"/>
      <c r="AJ4" s="20"/>
      <c r="AK4" s="20"/>
      <c r="AL4" s="20"/>
      <c r="AM4" s="20"/>
      <c r="AN4" s="20"/>
      <c r="AO4" s="20"/>
      <c r="AP4" s="172">
        <f t="shared" ref="AP4:AP8" si="7">SUM(AQ4:BJ4)*(AB4+AE4+AD4+25*AF4)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16" si="8">BW4</f>
        <v>0</v>
      </c>
      <c r="BY4" s="168"/>
      <c r="BZ4" s="43">
        <f t="shared" ref="BZ4:BZ16" si="9">BX4*BY4</f>
        <v>0</v>
      </c>
      <c r="CA4" s="38" t="str">
        <f t="shared" ref="CA4:CA16" si="10">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1">IF(AQ3="",CB3,CB3+1)</f>
        <v>1</v>
      </c>
      <c r="CC4" s="172">
        <f t="shared" si="11"/>
        <v>1</v>
      </c>
      <c r="CD4" s="172">
        <f t="shared" si="11"/>
        <v>1</v>
      </c>
      <c r="CE4" s="172">
        <f t="shared" si="11"/>
        <v>1</v>
      </c>
      <c r="CF4" s="172">
        <f t="shared" si="11"/>
        <v>1</v>
      </c>
      <c r="CG4" s="172">
        <f t="shared" si="11"/>
        <v>1</v>
      </c>
      <c r="CH4" s="172">
        <f t="shared" si="11"/>
        <v>1</v>
      </c>
      <c r="CI4" s="172">
        <f t="shared" si="11"/>
        <v>1</v>
      </c>
      <c r="CJ4" s="172">
        <f t="shared" si="11"/>
        <v>1</v>
      </c>
      <c r="CK4" s="172">
        <f t="shared" si="11"/>
        <v>1</v>
      </c>
      <c r="CL4" s="172">
        <f t="shared" si="11"/>
        <v>1</v>
      </c>
      <c r="CM4" s="172">
        <f t="shared" si="11"/>
        <v>1</v>
      </c>
      <c r="CN4" s="172">
        <f t="shared" si="11"/>
        <v>1</v>
      </c>
      <c r="CO4" s="172">
        <f t="shared" si="11"/>
        <v>1</v>
      </c>
      <c r="CP4" s="172">
        <f t="shared" si="11"/>
        <v>1</v>
      </c>
      <c r="CQ4" s="172">
        <f t="shared" si="11"/>
        <v>1</v>
      </c>
      <c r="CR4" s="172">
        <f t="shared" si="11"/>
        <v>1</v>
      </c>
      <c r="CS4" s="172">
        <f t="shared" si="11"/>
        <v>1</v>
      </c>
      <c r="CT4" s="172">
        <f t="shared" si="11"/>
        <v>1</v>
      </c>
      <c r="CU4" s="172">
        <f t="shared" si="11"/>
        <v>1</v>
      </c>
      <c r="CW4" s="38" t="str">
        <f t="shared" si="4"/>
        <v>-</v>
      </c>
      <c r="CX4" s="38">
        <f t="shared" si="5"/>
        <v>0</v>
      </c>
      <c r="CZ4" s="172">
        <v>1</v>
      </c>
      <c r="DA4" s="172" t="s">
        <v>278</v>
      </c>
      <c r="DB4" s="32" t="str">
        <f>T(LOOKUP(CZ4,$DM$1:$EF$1,$DM$2:$EF$2))</f>
        <v/>
      </c>
      <c r="DD4" s="172">
        <f>IF(OR(DB3="",DB3=" "),DD3,DD3+1)</f>
        <v>1</v>
      </c>
      <c r="DE4" s="172">
        <v>2</v>
      </c>
      <c r="DL4" s="172">
        <f t="shared" ref="DL4:DL67" si="12">SUM(DM5:EF5)-SUM(DM4:EF4)</f>
        <v>0</v>
      </c>
      <c r="DM4" s="172">
        <f t="shared" ref="DM4:DM67" si="13">IF(OR(CX3=0,ISERROR(SEARCH(DM$1,SUBSTITUTE(SUBSTITUTE($EG3,"10",""),"11","")))),DM3,DM3+1)</f>
        <v>1</v>
      </c>
      <c r="DN4" s="172">
        <f t="shared" ref="DN4:DN67" si="14">IF(OR(CX3=0,ISERROR(SEARCH(DN$1,SUBSTITUTE(SUBSTITUTE($CX3,"12",""),"20","")))),DN3,DN3+1)</f>
        <v>1</v>
      </c>
      <c r="DO4" s="172">
        <f t="shared" ref="DO4:DU19" si="15">IF(OR($CX3=0,ISERROR(SEARCH(DO$1,SUBSTITUTE($CX3,DY$1,"")))),DO3,DO3+1)</f>
        <v>1</v>
      </c>
      <c r="DP4" s="172">
        <f t="shared" si="15"/>
        <v>1</v>
      </c>
      <c r="DQ4" s="172">
        <f t="shared" si="15"/>
        <v>1</v>
      </c>
      <c r="DR4" s="172">
        <f t="shared" si="15"/>
        <v>1</v>
      </c>
      <c r="DS4" s="172">
        <f t="shared" si="15"/>
        <v>1</v>
      </c>
      <c r="DT4" s="172">
        <f t="shared" si="15"/>
        <v>1</v>
      </c>
      <c r="DU4" s="172">
        <f t="shared" si="15"/>
        <v>1</v>
      </c>
      <c r="DV4" s="172">
        <f>IF(OR($CX3=0,ISERROR(SEARCH(DV$1,$CX3))),DV3,DV3+1)</f>
        <v>1</v>
      </c>
      <c r="DW4" s="172">
        <f t="shared" ref="DW4:EF19" si="16">IF(OR($CX3=0,ISERROR(SEARCH(DW$1,$CX3))),DW3,DW3+1)</f>
        <v>1</v>
      </c>
      <c r="DX4" s="172">
        <f t="shared" si="16"/>
        <v>1</v>
      </c>
      <c r="DY4" s="172">
        <f t="shared" si="16"/>
        <v>1</v>
      </c>
      <c r="DZ4" s="172">
        <f t="shared" si="16"/>
        <v>1</v>
      </c>
      <c r="EA4" s="172">
        <f t="shared" si="16"/>
        <v>1</v>
      </c>
      <c r="EB4" s="172">
        <f t="shared" si="16"/>
        <v>1</v>
      </c>
      <c r="EC4" s="172">
        <f t="shared" si="16"/>
        <v>1</v>
      </c>
      <c r="ED4" s="172">
        <f t="shared" si="16"/>
        <v>1</v>
      </c>
      <c r="EE4" s="172">
        <f t="shared" si="16"/>
        <v>1</v>
      </c>
      <c r="EF4" s="172">
        <f t="shared" si="16"/>
        <v>1</v>
      </c>
      <c r="EG4" s="172">
        <f t="shared" si="6"/>
        <v>0</v>
      </c>
    </row>
    <row r="5" spans="1:137" x14ac:dyDescent="0.25">
      <c r="B5" s="16" t="s">
        <v>2346</v>
      </c>
      <c r="C5" s="133">
        <v>50</v>
      </c>
      <c r="D5" s="19"/>
      <c r="E5" s="19"/>
      <c r="F5" s="19"/>
      <c r="G5" s="19"/>
      <c r="H5" s="19"/>
      <c r="I5" s="19"/>
      <c r="J5" s="21"/>
      <c r="K5" s="19"/>
      <c r="L5" s="19"/>
      <c r="M5" s="19"/>
      <c r="N5" s="19"/>
      <c r="O5" s="19"/>
      <c r="P5" s="19"/>
      <c r="Q5" s="19"/>
      <c r="R5" s="31"/>
      <c r="S5" s="172">
        <f>DL5*(C5+5*J5)</f>
        <v>0</v>
      </c>
      <c r="T5" s="5"/>
      <c r="U5" s="13"/>
      <c r="V5" s="5"/>
      <c r="W5" s="5" t="str">
        <f t="shared" si="2"/>
        <v/>
      </c>
      <c r="X5" s="5"/>
      <c r="Y5" s="5"/>
      <c r="Z5" s="5"/>
      <c r="AA5" s="16" t="s">
        <v>2347</v>
      </c>
      <c r="AB5" s="172">
        <v>8</v>
      </c>
      <c r="AC5" s="19"/>
      <c r="AD5" s="21"/>
      <c r="AE5" s="21"/>
      <c r="AF5" s="21"/>
      <c r="AG5" s="19"/>
      <c r="AH5" s="19"/>
      <c r="AI5" s="19"/>
      <c r="AJ5" s="19"/>
      <c r="AK5" s="19"/>
      <c r="AL5" s="19"/>
      <c r="AM5" s="19"/>
      <c r="AN5" s="19"/>
      <c r="AO5" s="19"/>
      <c r="AP5" s="172">
        <f t="shared" si="7"/>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8"/>
        <v>0</v>
      </c>
      <c r="BY5" s="168"/>
      <c r="BZ5" s="43">
        <f t="shared" si="9"/>
        <v>0</v>
      </c>
      <c r="CA5" s="38" t="str">
        <f t="shared" si="10"/>
        <v>-</v>
      </c>
      <c r="CB5" s="172">
        <f t="shared" si="11"/>
        <v>1</v>
      </c>
      <c r="CC5" s="172">
        <f t="shared" si="11"/>
        <v>1</v>
      </c>
      <c r="CD5" s="172">
        <f t="shared" si="11"/>
        <v>1</v>
      </c>
      <c r="CE5" s="172">
        <f t="shared" si="11"/>
        <v>1</v>
      </c>
      <c r="CF5" s="172">
        <f t="shared" si="11"/>
        <v>1</v>
      </c>
      <c r="CG5" s="172">
        <f t="shared" si="11"/>
        <v>1</v>
      </c>
      <c r="CH5" s="172">
        <f t="shared" si="11"/>
        <v>1</v>
      </c>
      <c r="CI5" s="172">
        <f t="shared" si="11"/>
        <v>1</v>
      </c>
      <c r="CJ5" s="172">
        <f t="shared" si="11"/>
        <v>1</v>
      </c>
      <c r="CK5" s="172">
        <f t="shared" si="11"/>
        <v>1</v>
      </c>
      <c r="CL5" s="172">
        <f t="shared" si="11"/>
        <v>1</v>
      </c>
      <c r="CM5" s="172">
        <f t="shared" si="11"/>
        <v>1</v>
      </c>
      <c r="CN5" s="172">
        <f t="shared" si="11"/>
        <v>1</v>
      </c>
      <c r="CO5" s="172">
        <f t="shared" si="11"/>
        <v>1</v>
      </c>
      <c r="CP5" s="172">
        <f t="shared" si="11"/>
        <v>1</v>
      </c>
      <c r="CQ5" s="172">
        <f t="shared" si="11"/>
        <v>1</v>
      </c>
      <c r="CR5" s="172">
        <f t="shared" si="11"/>
        <v>1</v>
      </c>
      <c r="CS5" s="172">
        <f t="shared" si="11"/>
        <v>1</v>
      </c>
      <c r="CT5" s="172">
        <f t="shared" si="11"/>
        <v>1</v>
      </c>
      <c r="CU5" s="172">
        <f t="shared" si="11"/>
        <v>1</v>
      </c>
      <c r="CW5" s="38" t="str">
        <f t="shared" si="4"/>
        <v>-</v>
      </c>
      <c r="CX5" s="38">
        <f t="shared" si="5"/>
        <v>0</v>
      </c>
      <c r="DA5" s="172">
        <v>1</v>
      </c>
      <c r="DB5" s="32" t="str">
        <f>T(CONCATENATE(LOOKUP(DA5,CB$3:CB$80,$AQ$3:$AQ$80)," ",LOOKUP(DA5,CB$3:CB$80,$CA$3:$CA$80)))</f>
        <v xml:space="preserve"> </v>
      </c>
      <c r="DD5" s="172">
        <f t="shared" ref="DD5:DD68" si="17">IF(OR(DB4="",DB4=" "),DD4,DD4+1)</f>
        <v>1</v>
      </c>
      <c r="DE5" s="172">
        <v>3</v>
      </c>
      <c r="DL5" s="172">
        <f t="shared" si="12"/>
        <v>0</v>
      </c>
      <c r="DM5" s="172">
        <f t="shared" si="13"/>
        <v>1</v>
      </c>
      <c r="DN5" s="172">
        <f t="shared" si="14"/>
        <v>1</v>
      </c>
      <c r="DO5" s="172">
        <f t="shared" si="15"/>
        <v>1</v>
      </c>
      <c r="DP5" s="172">
        <f t="shared" si="15"/>
        <v>1</v>
      </c>
      <c r="DQ5" s="172">
        <f t="shared" si="15"/>
        <v>1</v>
      </c>
      <c r="DR5" s="172">
        <f t="shared" si="15"/>
        <v>1</v>
      </c>
      <c r="DS5" s="172">
        <f t="shared" si="15"/>
        <v>1</v>
      </c>
      <c r="DT5" s="172">
        <f t="shared" si="15"/>
        <v>1</v>
      </c>
      <c r="DU5" s="172">
        <f t="shared" si="15"/>
        <v>1</v>
      </c>
      <c r="DV5" s="172">
        <f t="shared" ref="DV5:EF20" si="18">IF(OR($CX4=0,ISERROR(SEARCH(DV$1,$CX4))),DV4,DV4+1)</f>
        <v>1</v>
      </c>
      <c r="DW5" s="172">
        <f t="shared" si="16"/>
        <v>1</v>
      </c>
      <c r="DX5" s="172">
        <f t="shared" si="16"/>
        <v>1</v>
      </c>
      <c r="DY5" s="172">
        <f t="shared" si="16"/>
        <v>1</v>
      </c>
      <c r="DZ5" s="172">
        <f t="shared" si="16"/>
        <v>1</v>
      </c>
      <c r="EA5" s="172">
        <f t="shared" si="16"/>
        <v>1</v>
      </c>
      <c r="EB5" s="172">
        <f t="shared" si="16"/>
        <v>1</v>
      </c>
      <c r="EC5" s="172">
        <f t="shared" si="16"/>
        <v>1</v>
      </c>
      <c r="ED5" s="172">
        <f t="shared" si="16"/>
        <v>1</v>
      </c>
      <c r="EE5" s="172">
        <f t="shared" si="16"/>
        <v>1</v>
      </c>
      <c r="EF5" s="172">
        <f t="shared" si="16"/>
        <v>1</v>
      </c>
      <c r="EG5" s="172">
        <f t="shared" si="6"/>
        <v>0</v>
      </c>
    </row>
    <row r="6" spans="1:137" x14ac:dyDescent="0.25">
      <c r="B6" s="16" t="s">
        <v>2346</v>
      </c>
      <c r="C6" s="133">
        <v>50</v>
      </c>
      <c r="D6" s="20"/>
      <c r="E6" s="20"/>
      <c r="F6" s="20"/>
      <c r="G6" s="20"/>
      <c r="H6" s="20"/>
      <c r="I6" s="20"/>
      <c r="J6" s="21"/>
      <c r="K6" s="20"/>
      <c r="L6" s="20"/>
      <c r="M6" s="20"/>
      <c r="N6" s="20"/>
      <c r="O6" s="20"/>
      <c r="P6" s="20"/>
      <c r="Q6" s="20"/>
      <c r="S6" s="172">
        <f>DL6*(C6+5*J6)</f>
        <v>0</v>
      </c>
      <c r="T6" s="5"/>
      <c r="U6" s="13"/>
      <c r="V6" s="5"/>
      <c r="W6" s="5" t="str">
        <f t="shared" si="2"/>
        <v/>
      </c>
      <c r="X6" s="5"/>
      <c r="Y6" s="5"/>
      <c r="Z6" s="5"/>
      <c r="AA6" s="16" t="s">
        <v>2347</v>
      </c>
      <c r="AB6" s="172">
        <v>8</v>
      </c>
      <c r="AC6" s="20"/>
      <c r="AD6" s="21"/>
      <c r="AE6" s="21"/>
      <c r="AF6" s="21"/>
      <c r="AG6" s="20"/>
      <c r="AH6" s="20"/>
      <c r="AI6" s="20"/>
      <c r="AJ6" s="20"/>
      <c r="AK6" s="20"/>
      <c r="AL6" s="20"/>
      <c r="AM6" s="20"/>
      <c r="AN6" s="20"/>
      <c r="AO6" s="20"/>
      <c r="AP6" s="172">
        <f t="shared" si="7"/>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f t="shared" si="8"/>
        <v>0</v>
      </c>
      <c r="BY6" s="168"/>
      <c r="BZ6" s="43">
        <f t="shared" si="9"/>
        <v>0</v>
      </c>
      <c r="CA6" s="38" t="str">
        <f t="shared" si="10"/>
        <v>-</v>
      </c>
      <c r="CB6" s="172">
        <f t="shared" si="11"/>
        <v>1</v>
      </c>
      <c r="CC6" s="172">
        <f t="shared" si="11"/>
        <v>1</v>
      </c>
      <c r="CD6" s="172">
        <f t="shared" si="11"/>
        <v>1</v>
      </c>
      <c r="CE6" s="172">
        <f t="shared" si="11"/>
        <v>1</v>
      </c>
      <c r="CF6" s="172">
        <f t="shared" si="11"/>
        <v>1</v>
      </c>
      <c r="CG6" s="172">
        <f t="shared" si="11"/>
        <v>1</v>
      </c>
      <c r="CH6" s="172">
        <f t="shared" si="11"/>
        <v>1</v>
      </c>
      <c r="CI6" s="172">
        <f t="shared" si="11"/>
        <v>1</v>
      </c>
      <c r="CJ6" s="172">
        <f t="shared" si="11"/>
        <v>1</v>
      </c>
      <c r="CK6" s="172">
        <f t="shared" si="11"/>
        <v>1</v>
      </c>
      <c r="CL6" s="172">
        <f t="shared" si="11"/>
        <v>1</v>
      </c>
      <c r="CM6" s="172">
        <f t="shared" si="11"/>
        <v>1</v>
      </c>
      <c r="CN6" s="172">
        <f t="shared" si="11"/>
        <v>1</v>
      </c>
      <c r="CO6" s="172">
        <f t="shared" si="11"/>
        <v>1</v>
      </c>
      <c r="CP6" s="172">
        <f t="shared" si="11"/>
        <v>1</v>
      </c>
      <c r="CQ6" s="172">
        <f t="shared" si="11"/>
        <v>1</v>
      </c>
      <c r="CR6" s="172">
        <f t="shared" si="11"/>
        <v>1</v>
      </c>
      <c r="CS6" s="172">
        <f t="shared" si="11"/>
        <v>1</v>
      </c>
      <c r="CT6" s="172">
        <f t="shared" si="11"/>
        <v>1</v>
      </c>
      <c r="CU6" s="172">
        <f t="shared" si="11"/>
        <v>1</v>
      </c>
      <c r="CW6" s="38" t="str">
        <f t="shared" si="4"/>
        <v>-</v>
      </c>
      <c r="CX6" s="38">
        <f t="shared" si="5"/>
        <v>0</v>
      </c>
      <c r="DA6" s="172">
        <v>2</v>
      </c>
      <c r="DB6" s="32" t="str">
        <f t="shared" ref="DB6:DB16" si="19">T(CONCATENATE(LOOKUP(DA6,CB$3:CB$80,$AQ$3:$AQ$80)," ",LOOKUP(DA6,CB$3:CB$80,$CA$3:$CA$80)))</f>
        <v xml:space="preserve"> </v>
      </c>
      <c r="DD6" s="172">
        <f t="shared" si="17"/>
        <v>1</v>
      </c>
      <c r="DE6" s="172">
        <v>4</v>
      </c>
      <c r="DL6" s="172">
        <f t="shared" si="12"/>
        <v>0</v>
      </c>
      <c r="DM6" s="172">
        <f t="shared" si="13"/>
        <v>1</v>
      </c>
      <c r="DN6" s="172">
        <f t="shared" si="14"/>
        <v>1</v>
      </c>
      <c r="DO6" s="172">
        <f t="shared" si="15"/>
        <v>1</v>
      </c>
      <c r="DP6" s="172">
        <f t="shared" si="15"/>
        <v>1</v>
      </c>
      <c r="DQ6" s="172">
        <f t="shared" si="15"/>
        <v>1</v>
      </c>
      <c r="DR6" s="172">
        <f t="shared" si="15"/>
        <v>1</v>
      </c>
      <c r="DS6" s="172">
        <f t="shared" si="15"/>
        <v>1</v>
      </c>
      <c r="DT6" s="172">
        <f t="shared" si="15"/>
        <v>1</v>
      </c>
      <c r="DU6" s="172">
        <f t="shared" si="15"/>
        <v>1</v>
      </c>
      <c r="DV6" s="172">
        <f t="shared" si="18"/>
        <v>1</v>
      </c>
      <c r="DW6" s="172">
        <f t="shared" si="16"/>
        <v>1</v>
      </c>
      <c r="DX6" s="172">
        <f t="shared" si="16"/>
        <v>1</v>
      </c>
      <c r="DY6" s="172">
        <f t="shared" si="16"/>
        <v>1</v>
      </c>
      <c r="DZ6" s="172">
        <f t="shared" si="16"/>
        <v>1</v>
      </c>
      <c r="EA6" s="172">
        <f t="shared" si="16"/>
        <v>1</v>
      </c>
      <c r="EB6" s="172">
        <f t="shared" si="16"/>
        <v>1</v>
      </c>
      <c r="EC6" s="172">
        <f t="shared" si="16"/>
        <v>1</v>
      </c>
      <c r="ED6" s="172">
        <f t="shared" si="16"/>
        <v>1</v>
      </c>
      <c r="EE6" s="172">
        <f t="shared" si="16"/>
        <v>1</v>
      </c>
      <c r="EF6" s="172">
        <f t="shared" si="16"/>
        <v>1</v>
      </c>
      <c r="EG6" s="172">
        <f t="shared" si="6"/>
        <v>0</v>
      </c>
    </row>
    <row r="7" spans="1:137" x14ac:dyDescent="0.25">
      <c r="B7" s="16" t="s">
        <v>2608</v>
      </c>
      <c r="C7" s="133">
        <v>50</v>
      </c>
      <c r="D7" s="19"/>
      <c r="E7" s="19"/>
      <c r="F7" s="19"/>
      <c r="G7" s="19"/>
      <c r="H7" s="19"/>
      <c r="I7" s="19"/>
      <c r="J7" s="19"/>
      <c r="K7" s="19"/>
      <c r="L7" s="19"/>
      <c r="M7" s="19"/>
      <c r="N7" s="19"/>
      <c r="O7" s="19"/>
      <c r="P7" s="19"/>
      <c r="Q7" s="19"/>
      <c r="R7" s="31"/>
      <c r="S7" s="172">
        <f>DL7*(C7)</f>
        <v>0</v>
      </c>
      <c r="T7" s="5"/>
      <c r="U7" s="13"/>
      <c r="V7" s="5"/>
      <c r="W7" s="5" t="str">
        <f t="shared" si="2"/>
        <v/>
      </c>
      <c r="X7" s="5"/>
      <c r="Y7" s="5"/>
      <c r="Z7" s="5"/>
      <c r="AA7" s="16" t="s">
        <v>2347</v>
      </c>
      <c r="AB7" s="172">
        <v>8</v>
      </c>
      <c r="AC7" s="19"/>
      <c r="AD7" s="21"/>
      <c r="AE7" s="21"/>
      <c r="AF7" s="21"/>
      <c r="AG7" s="19"/>
      <c r="AH7" s="19"/>
      <c r="AI7" s="19"/>
      <c r="AJ7" s="19"/>
      <c r="AK7" s="19"/>
      <c r="AL7" s="19"/>
      <c r="AM7" s="19"/>
      <c r="AN7" s="19"/>
      <c r="AO7" s="19"/>
      <c r="AP7" s="172">
        <f t="shared" si="7"/>
        <v>0</v>
      </c>
      <c r="AQ7" s="28"/>
      <c r="AR7" s="29"/>
      <c r="AS7" s="29"/>
      <c r="AT7" s="29"/>
      <c r="AU7" s="29"/>
      <c r="AV7" s="29"/>
      <c r="AW7" s="29"/>
      <c r="AX7" s="29"/>
      <c r="AY7" s="29"/>
      <c r="AZ7" s="29"/>
      <c r="BA7" s="29"/>
      <c r="BB7" s="29"/>
      <c r="BC7" s="29"/>
      <c r="BD7" s="29"/>
      <c r="BE7" s="29"/>
      <c r="BF7" s="29"/>
      <c r="BG7" s="29"/>
      <c r="BH7" s="29"/>
      <c r="BI7" s="29"/>
      <c r="BJ7" s="30"/>
      <c r="BV7" s="168">
        <v>1</v>
      </c>
      <c r="BW7" s="40">
        <f t="shared" si="3"/>
        <v>0</v>
      </c>
      <c r="BX7" s="42">
        <f t="shared" si="8"/>
        <v>0</v>
      </c>
      <c r="BY7" s="168"/>
      <c r="BZ7" s="43">
        <f t="shared" si="9"/>
        <v>0</v>
      </c>
      <c r="CA7" s="38" t="str">
        <f t="shared" si="10"/>
        <v>-</v>
      </c>
      <c r="CB7" s="172">
        <f t="shared" si="11"/>
        <v>1</v>
      </c>
      <c r="CC7" s="172">
        <f t="shared" si="11"/>
        <v>1</v>
      </c>
      <c r="CD7" s="172">
        <f t="shared" si="11"/>
        <v>1</v>
      </c>
      <c r="CE7" s="172">
        <f t="shared" si="11"/>
        <v>1</v>
      </c>
      <c r="CF7" s="172">
        <f t="shared" si="11"/>
        <v>1</v>
      </c>
      <c r="CG7" s="172">
        <f t="shared" si="11"/>
        <v>1</v>
      </c>
      <c r="CH7" s="172">
        <f t="shared" si="11"/>
        <v>1</v>
      </c>
      <c r="CI7" s="172">
        <f t="shared" si="11"/>
        <v>1</v>
      </c>
      <c r="CJ7" s="172">
        <f t="shared" si="11"/>
        <v>1</v>
      </c>
      <c r="CK7" s="172">
        <f t="shared" si="11"/>
        <v>1</v>
      </c>
      <c r="CL7" s="172">
        <f t="shared" si="11"/>
        <v>1</v>
      </c>
      <c r="CM7" s="172">
        <f t="shared" si="11"/>
        <v>1</v>
      </c>
      <c r="CN7" s="172">
        <f t="shared" si="11"/>
        <v>1</v>
      </c>
      <c r="CO7" s="172">
        <f t="shared" si="11"/>
        <v>1</v>
      </c>
      <c r="CP7" s="172">
        <f t="shared" si="11"/>
        <v>1</v>
      </c>
      <c r="CQ7" s="172">
        <f t="shared" si="11"/>
        <v>1</v>
      </c>
      <c r="CR7" s="172">
        <f t="shared" si="11"/>
        <v>1</v>
      </c>
      <c r="CS7" s="172">
        <f t="shared" si="11"/>
        <v>1</v>
      </c>
      <c r="CT7" s="172">
        <f t="shared" si="11"/>
        <v>1</v>
      </c>
      <c r="CU7" s="172">
        <f t="shared" si="11"/>
        <v>1</v>
      </c>
      <c r="CW7" s="38" t="str">
        <f t="shared" si="4"/>
        <v>-</v>
      </c>
      <c r="CX7" s="38">
        <f t="shared" si="5"/>
        <v>0</v>
      </c>
      <c r="DA7" s="172">
        <v>3</v>
      </c>
      <c r="DB7" s="32" t="str">
        <f t="shared" si="19"/>
        <v xml:space="preserve"> </v>
      </c>
      <c r="DD7" s="172">
        <f t="shared" si="17"/>
        <v>1</v>
      </c>
      <c r="DE7" s="172">
        <v>5</v>
      </c>
      <c r="DL7" s="172">
        <f t="shared" si="12"/>
        <v>0</v>
      </c>
      <c r="DM7" s="172">
        <f t="shared" si="13"/>
        <v>1</v>
      </c>
      <c r="DN7" s="172">
        <f t="shared" si="14"/>
        <v>1</v>
      </c>
      <c r="DO7" s="172">
        <f t="shared" si="15"/>
        <v>1</v>
      </c>
      <c r="DP7" s="172">
        <f t="shared" si="15"/>
        <v>1</v>
      </c>
      <c r="DQ7" s="172">
        <f t="shared" si="15"/>
        <v>1</v>
      </c>
      <c r="DR7" s="172">
        <f t="shared" si="15"/>
        <v>1</v>
      </c>
      <c r="DS7" s="172">
        <f t="shared" si="15"/>
        <v>1</v>
      </c>
      <c r="DT7" s="172">
        <f t="shared" si="15"/>
        <v>1</v>
      </c>
      <c r="DU7" s="172">
        <f t="shared" si="15"/>
        <v>1</v>
      </c>
      <c r="DV7" s="172">
        <f t="shared" si="18"/>
        <v>1</v>
      </c>
      <c r="DW7" s="172">
        <f t="shared" si="16"/>
        <v>1</v>
      </c>
      <c r="DX7" s="172">
        <f t="shared" si="16"/>
        <v>1</v>
      </c>
      <c r="DY7" s="172">
        <f t="shared" si="16"/>
        <v>1</v>
      </c>
      <c r="DZ7" s="172">
        <f t="shared" si="16"/>
        <v>1</v>
      </c>
      <c r="EA7" s="172">
        <f t="shared" si="16"/>
        <v>1</v>
      </c>
      <c r="EB7" s="172">
        <f t="shared" si="16"/>
        <v>1</v>
      </c>
      <c r="EC7" s="172">
        <f t="shared" si="16"/>
        <v>1</v>
      </c>
      <c r="ED7" s="172">
        <f t="shared" si="16"/>
        <v>1</v>
      </c>
      <c r="EE7" s="172">
        <f t="shared" si="16"/>
        <v>1</v>
      </c>
      <c r="EF7" s="172">
        <f t="shared" si="16"/>
        <v>1</v>
      </c>
      <c r="EG7" s="172">
        <f t="shared" si="6"/>
        <v>0</v>
      </c>
    </row>
    <row r="8" spans="1:137" x14ac:dyDescent="0.25">
      <c r="C8" s="172"/>
      <c r="D8" s="172"/>
      <c r="E8" s="172"/>
      <c r="F8" s="172"/>
      <c r="G8" s="172"/>
      <c r="H8" s="172"/>
      <c r="I8" s="172"/>
      <c r="R8" s="31"/>
      <c r="S8" s="172"/>
      <c r="T8" s="5"/>
      <c r="U8" s="13"/>
      <c r="V8" s="5"/>
      <c r="W8" s="5" t="str">
        <f t="shared" si="2"/>
        <v/>
      </c>
      <c r="X8" s="5"/>
      <c r="Y8" s="5"/>
      <c r="Z8" s="5"/>
      <c r="AA8" s="16" t="s">
        <v>2347</v>
      </c>
      <c r="AB8" s="172">
        <v>8</v>
      </c>
      <c r="AC8" s="20"/>
      <c r="AD8" s="21"/>
      <c r="AE8" s="21"/>
      <c r="AF8" s="21"/>
      <c r="AG8" s="20"/>
      <c r="AH8" s="20"/>
      <c r="AI8" s="20"/>
      <c r="AJ8" s="20"/>
      <c r="AK8" s="20"/>
      <c r="AL8" s="20"/>
      <c r="AM8" s="20"/>
      <c r="AN8" s="20"/>
      <c r="AO8" s="20"/>
      <c r="AP8" s="172">
        <f t="shared" si="7"/>
        <v>0</v>
      </c>
      <c r="AQ8" s="28"/>
      <c r="AR8" s="29"/>
      <c r="AS8" s="29"/>
      <c r="AT8" s="29"/>
      <c r="AU8" s="29"/>
      <c r="AV8" s="29"/>
      <c r="AW8" s="29"/>
      <c r="AX8" s="29"/>
      <c r="AY8" s="29"/>
      <c r="AZ8" s="29"/>
      <c r="BA8" s="29"/>
      <c r="BB8" s="29"/>
      <c r="BC8" s="29"/>
      <c r="BD8" s="29"/>
      <c r="BE8" s="29"/>
      <c r="BF8" s="29"/>
      <c r="BG8" s="29"/>
      <c r="BH8" s="29"/>
      <c r="BI8" s="29"/>
      <c r="BJ8" s="30"/>
      <c r="BV8" s="168">
        <v>1</v>
      </c>
      <c r="BW8" s="40">
        <f t="shared" si="3"/>
        <v>0</v>
      </c>
      <c r="BX8" s="42">
        <f t="shared" si="8"/>
        <v>0</v>
      </c>
      <c r="BY8" s="168"/>
      <c r="BZ8" s="43">
        <f t="shared" si="9"/>
        <v>0</v>
      </c>
      <c r="CA8" s="38" t="str">
        <f t="shared" si="10"/>
        <v>-</v>
      </c>
      <c r="CB8" s="172">
        <f t="shared" si="11"/>
        <v>1</v>
      </c>
      <c r="CC8" s="172">
        <f t="shared" si="11"/>
        <v>1</v>
      </c>
      <c r="CD8" s="172">
        <f t="shared" si="11"/>
        <v>1</v>
      </c>
      <c r="CE8" s="172">
        <f t="shared" si="11"/>
        <v>1</v>
      </c>
      <c r="CF8" s="172">
        <f t="shared" si="11"/>
        <v>1</v>
      </c>
      <c r="CG8" s="172">
        <f t="shared" si="11"/>
        <v>1</v>
      </c>
      <c r="CH8" s="172">
        <f t="shared" si="11"/>
        <v>1</v>
      </c>
      <c r="CI8" s="172">
        <f t="shared" si="11"/>
        <v>1</v>
      </c>
      <c r="CJ8" s="172">
        <f t="shared" si="11"/>
        <v>1</v>
      </c>
      <c r="CK8" s="172">
        <f t="shared" si="11"/>
        <v>1</v>
      </c>
      <c r="CL8" s="172">
        <f t="shared" si="11"/>
        <v>1</v>
      </c>
      <c r="CM8" s="172">
        <f t="shared" si="11"/>
        <v>1</v>
      </c>
      <c r="CN8" s="172">
        <f t="shared" si="11"/>
        <v>1</v>
      </c>
      <c r="CO8" s="172">
        <f t="shared" si="11"/>
        <v>1</v>
      </c>
      <c r="CP8" s="172">
        <f t="shared" si="11"/>
        <v>1</v>
      </c>
      <c r="CQ8" s="172">
        <f t="shared" si="11"/>
        <v>1</v>
      </c>
      <c r="CR8" s="172">
        <f t="shared" si="11"/>
        <v>1</v>
      </c>
      <c r="CS8" s="172">
        <f t="shared" si="11"/>
        <v>1</v>
      </c>
      <c r="CT8" s="172">
        <f t="shared" si="11"/>
        <v>1</v>
      </c>
      <c r="CU8" s="172">
        <f t="shared" si="11"/>
        <v>1</v>
      </c>
      <c r="DA8" s="172">
        <v>4</v>
      </c>
      <c r="DB8" s="32" t="str">
        <f t="shared" si="19"/>
        <v xml:space="preserve"> </v>
      </c>
      <c r="DD8" s="172">
        <f t="shared" si="17"/>
        <v>1</v>
      </c>
      <c r="DE8" s="172">
        <v>6</v>
      </c>
      <c r="DL8" s="172">
        <f t="shared" si="12"/>
        <v>0</v>
      </c>
      <c r="DM8" s="172">
        <f t="shared" si="13"/>
        <v>1</v>
      </c>
      <c r="DN8" s="172">
        <f t="shared" si="14"/>
        <v>1</v>
      </c>
      <c r="DO8" s="172">
        <f t="shared" si="15"/>
        <v>1</v>
      </c>
      <c r="DP8" s="172">
        <f t="shared" si="15"/>
        <v>1</v>
      </c>
      <c r="DQ8" s="172">
        <f t="shared" si="15"/>
        <v>1</v>
      </c>
      <c r="DR8" s="172">
        <f t="shared" si="15"/>
        <v>1</v>
      </c>
      <c r="DS8" s="172">
        <f t="shared" si="15"/>
        <v>1</v>
      </c>
      <c r="DT8" s="172">
        <f t="shared" si="15"/>
        <v>1</v>
      </c>
      <c r="DU8" s="172">
        <f t="shared" si="15"/>
        <v>1</v>
      </c>
      <c r="DV8" s="172">
        <f t="shared" si="18"/>
        <v>1</v>
      </c>
      <c r="DW8" s="172">
        <f t="shared" si="16"/>
        <v>1</v>
      </c>
      <c r="DX8" s="172">
        <f t="shared" si="16"/>
        <v>1</v>
      </c>
      <c r="DY8" s="172">
        <f t="shared" si="16"/>
        <v>1</v>
      </c>
      <c r="DZ8" s="172">
        <f t="shared" si="16"/>
        <v>1</v>
      </c>
      <c r="EA8" s="172">
        <f t="shared" si="16"/>
        <v>1</v>
      </c>
      <c r="EB8" s="172">
        <f t="shared" si="16"/>
        <v>1</v>
      </c>
      <c r="EC8" s="172">
        <f t="shared" si="16"/>
        <v>1</v>
      </c>
      <c r="ED8" s="172">
        <f t="shared" si="16"/>
        <v>1</v>
      </c>
      <c r="EE8" s="172">
        <f t="shared" si="16"/>
        <v>1</v>
      </c>
      <c r="EF8" s="172">
        <f t="shared" si="16"/>
        <v>1</v>
      </c>
      <c r="EG8" s="172">
        <f t="shared" si="6"/>
        <v>0</v>
      </c>
    </row>
    <row r="9" spans="1:137" x14ac:dyDescent="0.25">
      <c r="C9" s="172"/>
      <c r="D9" s="172"/>
      <c r="E9" s="172"/>
      <c r="F9" s="172"/>
      <c r="G9" s="172"/>
      <c r="H9" s="172"/>
      <c r="I9" s="172"/>
      <c r="R9" s="31"/>
      <c r="S9" s="172"/>
      <c r="T9" s="5"/>
      <c r="U9" s="13"/>
      <c r="V9" s="5"/>
      <c r="W9" s="5" t="str">
        <f t="shared" si="2"/>
        <v/>
      </c>
      <c r="X9" s="5"/>
      <c r="Y9" s="5"/>
      <c r="Z9" s="5"/>
      <c r="AA9" s="16" t="s">
        <v>2609</v>
      </c>
      <c r="AB9" s="133">
        <v>5</v>
      </c>
      <c r="AC9" s="19"/>
      <c r="AD9" s="19"/>
      <c r="AE9" s="19"/>
      <c r="AF9" s="19"/>
      <c r="AG9" s="19"/>
      <c r="AH9" s="19"/>
      <c r="AI9" s="19"/>
      <c r="AJ9" s="19"/>
      <c r="AK9" s="19"/>
      <c r="AL9" s="19"/>
      <c r="AM9" s="19"/>
      <c r="AN9" s="19"/>
      <c r="AO9" s="19"/>
      <c r="AP9" s="172">
        <f>SUM(AQ9:BJ9)*(AB9)</f>
        <v>0</v>
      </c>
      <c r="AQ9" s="28"/>
      <c r="AR9" s="29"/>
      <c r="AS9" s="29"/>
      <c r="AT9" s="29"/>
      <c r="AU9" s="29"/>
      <c r="AV9" s="29"/>
      <c r="AW9" s="29"/>
      <c r="AX9" s="29"/>
      <c r="AY9" s="29"/>
      <c r="AZ9" s="29"/>
      <c r="BA9" s="29"/>
      <c r="BB9" s="29"/>
      <c r="BC9" s="29"/>
      <c r="BD9" s="29"/>
      <c r="BE9" s="29"/>
      <c r="BF9" s="29"/>
      <c r="BG9" s="29"/>
      <c r="BH9" s="29"/>
      <c r="BI9" s="29"/>
      <c r="BJ9" s="30"/>
      <c r="BV9" s="168">
        <v>1</v>
      </c>
      <c r="BW9" s="40">
        <f t="shared" si="3"/>
        <v>0</v>
      </c>
      <c r="BX9" s="42">
        <f t="shared" si="8"/>
        <v>0</v>
      </c>
      <c r="BY9" s="168"/>
      <c r="BZ9" s="43">
        <f t="shared" si="9"/>
        <v>0</v>
      </c>
      <c r="CA9" s="38" t="str">
        <f t="shared" si="10"/>
        <v>-</v>
      </c>
      <c r="CB9" s="172">
        <f t="shared" si="11"/>
        <v>1</v>
      </c>
      <c r="CC9" s="172">
        <f t="shared" si="11"/>
        <v>1</v>
      </c>
      <c r="CD9" s="172">
        <f t="shared" si="11"/>
        <v>1</v>
      </c>
      <c r="CE9" s="172">
        <f t="shared" si="11"/>
        <v>1</v>
      </c>
      <c r="CF9" s="172">
        <f t="shared" si="11"/>
        <v>1</v>
      </c>
      <c r="CG9" s="172">
        <f t="shared" si="11"/>
        <v>1</v>
      </c>
      <c r="CH9" s="172">
        <f t="shared" si="11"/>
        <v>1</v>
      </c>
      <c r="CI9" s="172">
        <f t="shared" si="11"/>
        <v>1</v>
      </c>
      <c r="CJ9" s="172">
        <f t="shared" si="11"/>
        <v>1</v>
      </c>
      <c r="CK9" s="172">
        <f t="shared" si="11"/>
        <v>1</v>
      </c>
      <c r="CL9" s="172">
        <f t="shared" si="11"/>
        <v>1</v>
      </c>
      <c r="CM9" s="172">
        <f t="shared" si="11"/>
        <v>1</v>
      </c>
      <c r="CN9" s="172">
        <f t="shared" si="11"/>
        <v>1</v>
      </c>
      <c r="CO9" s="172">
        <f t="shared" si="11"/>
        <v>1</v>
      </c>
      <c r="CP9" s="172">
        <f t="shared" si="11"/>
        <v>1</v>
      </c>
      <c r="CQ9" s="172">
        <f t="shared" si="11"/>
        <v>1</v>
      </c>
      <c r="CR9" s="172">
        <f t="shared" si="11"/>
        <v>1</v>
      </c>
      <c r="CS9" s="172">
        <f t="shared" si="11"/>
        <v>1</v>
      </c>
      <c r="CT9" s="172">
        <f t="shared" si="11"/>
        <v>1</v>
      </c>
      <c r="CU9" s="172">
        <f t="shared" si="11"/>
        <v>1</v>
      </c>
      <c r="DA9" s="172">
        <v>5</v>
      </c>
      <c r="DB9" s="32" t="str">
        <f t="shared" si="19"/>
        <v xml:space="preserve"> </v>
      </c>
      <c r="DD9" s="172">
        <f t="shared" si="17"/>
        <v>1</v>
      </c>
      <c r="DE9" s="172">
        <v>7</v>
      </c>
      <c r="DL9" s="172">
        <f t="shared" si="12"/>
        <v>0</v>
      </c>
      <c r="DM9" s="172">
        <f t="shared" si="13"/>
        <v>1</v>
      </c>
      <c r="DN9" s="172">
        <f t="shared" si="14"/>
        <v>1</v>
      </c>
      <c r="DO9" s="172">
        <f t="shared" si="15"/>
        <v>1</v>
      </c>
      <c r="DP9" s="172">
        <f t="shared" si="15"/>
        <v>1</v>
      </c>
      <c r="DQ9" s="172">
        <f t="shared" si="15"/>
        <v>1</v>
      </c>
      <c r="DR9" s="172">
        <f t="shared" si="15"/>
        <v>1</v>
      </c>
      <c r="DS9" s="172">
        <f t="shared" si="15"/>
        <v>1</v>
      </c>
      <c r="DT9" s="172">
        <f t="shared" si="15"/>
        <v>1</v>
      </c>
      <c r="DU9" s="172">
        <f t="shared" si="15"/>
        <v>1</v>
      </c>
      <c r="DV9" s="172">
        <f t="shared" si="18"/>
        <v>1</v>
      </c>
      <c r="DW9" s="172">
        <f t="shared" si="16"/>
        <v>1</v>
      </c>
      <c r="DX9" s="172">
        <f t="shared" si="16"/>
        <v>1</v>
      </c>
      <c r="DY9" s="172">
        <f t="shared" si="16"/>
        <v>1</v>
      </c>
      <c r="DZ9" s="172">
        <f t="shared" si="16"/>
        <v>1</v>
      </c>
      <c r="EA9" s="172">
        <f t="shared" si="16"/>
        <v>1</v>
      </c>
      <c r="EB9" s="172">
        <f t="shared" si="16"/>
        <v>1</v>
      </c>
      <c r="EC9" s="172">
        <f t="shared" si="16"/>
        <v>1</v>
      </c>
      <c r="ED9" s="172">
        <f t="shared" si="16"/>
        <v>1</v>
      </c>
      <c r="EE9" s="172">
        <f t="shared" si="16"/>
        <v>1</v>
      </c>
      <c r="EF9" s="172">
        <f t="shared" si="16"/>
        <v>1</v>
      </c>
      <c r="EG9" s="172">
        <f t="shared" si="6"/>
        <v>0</v>
      </c>
    </row>
    <row r="10" spans="1:137" x14ac:dyDescent="0.25">
      <c r="C10" s="172"/>
      <c r="D10" s="172"/>
      <c r="E10" s="172"/>
      <c r="F10" s="172"/>
      <c r="G10" s="172"/>
      <c r="H10" s="172"/>
      <c r="I10" s="172"/>
      <c r="R10" s="31"/>
      <c r="S10" s="172"/>
      <c r="T10" s="5"/>
      <c r="U10" s="13"/>
      <c r="V10" s="5"/>
      <c r="W10" s="5" t="str">
        <f t="shared" si="2"/>
        <v/>
      </c>
      <c r="X10" s="5"/>
      <c r="Y10" s="5"/>
      <c r="Z10" s="5"/>
      <c r="AA10" s="16" t="s">
        <v>2610</v>
      </c>
      <c r="AB10" s="133">
        <v>15</v>
      </c>
      <c r="AC10" s="21"/>
      <c r="AD10" s="20"/>
      <c r="AE10" s="20"/>
      <c r="AF10" s="20"/>
      <c r="AG10" s="20"/>
      <c r="AH10" s="20"/>
      <c r="AI10" s="20"/>
      <c r="AJ10" s="20"/>
      <c r="AK10" s="20"/>
      <c r="AL10" s="20"/>
      <c r="AM10" s="20"/>
      <c r="AN10" s="20"/>
      <c r="AO10" s="20"/>
      <c r="AP10" s="172">
        <f>SUM(AQ10:BJ10)*(AB10+AC10)</f>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3"/>
        <v>0</v>
      </c>
      <c r="BX10" s="42">
        <f t="shared" si="8"/>
        <v>0</v>
      </c>
      <c r="BY10" s="168"/>
      <c r="BZ10" s="43">
        <f t="shared" si="9"/>
        <v>0</v>
      </c>
      <c r="CA10" s="38" t="str">
        <f t="shared" si="10"/>
        <v>-</v>
      </c>
      <c r="CB10" s="172">
        <f t="shared" si="11"/>
        <v>1</v>
      </c>
      <c r="CC10" s="172">
        <f t="shared" si="11"/>
        <v>1</v>
      </c>
      <c r="CD10" s="172">
        <f t="shared" si="11"/>
        <v>1</v>
      </c>
      <c r="CE10" s="172">
        <f t="shared" si="11"/>
        <v>1</v>
      </c>
      <c r="CF10" s="172">
        <f t="shared" si="11"/>
        <v>1</v>
      </c>
      <c r="CG10" s="172">
        <f t="shared" si="11"/>
        <v>1</v>
      </c>
      <c r="CH10" s="172">
        <f t="shared" si="11"/>
        <v>1</v>
      </c>
      <c r="CI10" s="172">
        <f t="shared" si="11"/>
        <v>1</v>
      </c>
      <c r="CJ10" s="172">
        <f t="shared" si="11"/>
        <v>1</v>
      </c>
      <c r="CK10" s="172">
        <f t="shared" si="11"/>
        <v>1</v>
      </c>
      <c r="CL10" s="172">
        <f t="shared" si="11"/>
        <v>1</v>
      </c>
      <c r="CM10" s="172">
        <f t="shared" si="11"/>
        <v>1</v>
      </c>
      <c r="CN10" s="172">
        <f t="shared" si="11"/>
        <v>1</v>
      </c>
      <c r="CO10" s="172">
        <f t="shared" si="11"/>
        <v>1</v>
      </c>
      <c r="CP10" s="172">
        <f t="shared" si="11"/>
        <v>1</v>
      </c>
      <c r="CQ10" s="172">
        <f t="shared" si="11"/>
        <v>1</v>
      </c>
      <c r="CR10" s="172">
        <f t="shared" si="11"/>
        <v>1</v>
      </c>
      <c r="CS10" s="172">
        <f t="shared" si="11"/>
        <v>1</v>
      </c>
      <c r="CT10" s="172">
        <f t="shared" si="11"/>
        <v>1</v>
      </c>
      <c r="CU10" s="172">
        <f t="shared" si="11"/>
        <v>1</v>
      </c>
      <c r="DA10" s="172">
        <v>6</v>
      </c>
      <c r="DB10" s="32" t="str">
        <f t="shared" si="19"/>
        <v xml:space="preserve"> </v>
      </c>
      <c r="DD10" s="172">
        <f t="shared" si="17"/>
        <v>1</v>
      </c>
      <c r="DE10" s="172">
        <v>8</v>
      </c>
      <c r="DL10" s="172">
        <f t="shared" si="12"/>
        <v>0</v>
      </c>
      <c r="DM10" s="172">
        <f t="shared" si="13"/>
        <v>1</v>
      </c>
      <c r="DN10" s="172">
        <f t="shared" si="14"/>
        <v>1</v>
      </c>
      <c r="DO10" s="172">
        <f t="shared" si="15"/>
        <v>1</v>
      </c>
      <c r="DP10" s="172">
        <f t="shared" si="15"/>
        <v>1</v>
      </c>
      <c r="DQ10" s="172">
        <f t="shared" si="15"/>
        <v>1</v>
      </c>
      <c r="DR10" s="172">
        <f t="shared" si="15"/>
        <v>1</v>
      </c>
      <c r="DS10" s="172">
        <f t="shared" si="15"/>
        <v>1</v>
      </c>
      <c r="DT10" s="172">
        <f t="shared" si="15"/>
        <v>1</v>
      </c>
      <c r="DU10" s="172">
        <f t="shared" si="15"/>
        <v>1</v>
      </c>
      <c r="DV10" s="172">
        <f t="shared" si="18"/>
        <v>1</v>
      </c>
      <c r="DW10" s="172">
        <f t="shared" si="16"/>
        <v>1</v>
      </c>
      <c r="DX10" s="172">
        <f t="shared" si="16"/>
        <v>1</v>
      </c>
      <c r="DY10" s="172">
        <f t="shared" si="16"/>
        <v>1</v>
      </c>
      <c r="DZ10" s="172">
        <f t="shared" si="16"/>
        <v>1</v>
      </c>
      <c r="EA10" s="172">
        <f t="shared" si="16"/>
        <v>1</v>
      </c>
      <c r="EB10" s="172">
        <f t="shared" si="16"/>
        <v>1</v>
      </c>
      <c r="EC10" s="172">
        <f t="shared" si="16"/>
        <v>1</v>
      </c>
      <c r="ED10" s="172">
        <f t="shared" si="16"/>
        <v>1</v>
      </c>
      <c r="EE10" s="172">
        <f t="shared" si="16"/>
        <v>1</v>
      </c>
      <c r="EF10" s="172">
        <f t="shared" si="16"/>
        <v>1</v>
      </c>
      <c r="EG10" s="172">
        <f t="shared" si="6"/>
        <v>0</v>
      </c>
    </row>
    <row r="11" spans="1:137" x14ac:dyDescent="0.25">
      <c r="C11" s="172"/>
      <c r="D11" s="172"/>
      <c r="E11" s="172"/>
      <c r="F11" s="172"/>
      <c r="G11" s="172"/>
      <c r="H11" s="172"/>
      <c r="I11" s="172"/>
      <c r="R11" s="31"/>
      <c r="S11" s="172"/>
      <c r="T11" s="5"/>
      <c r="U11" s="13"/>
      <c r="V11" s="5"/>
      <c r="W11" s="5" t="str">
        <f t="shared" si="2"/>
        <v/>
      </c>
      <c r="X11" s="5"/>
      <c r="Y11" s="5"/>
      <c r="Z11" s="5"/>
      <c r="AA11" s="16" t="s">
        <v>2610</v>
      </c>
      <c r="AB11" s="133">
        <v>15</v>
      </c>
      <c r="AC11" s="21"/>
      <c r="AD11" s="19"/>
      <c r="AE11" s="19"/>
      <c r="AF11" s="19"/>
      <c r="AG11" s="19"/>
      <c r="AH11" s="19"/>
      <c r="AI11" s="19"/>
      <c r="AJ11" s="19"/>
      <c r="AK11" s="19"/>
      <c r="AL11" s="19"/>
      <c r="AM11" s="19"/>
      <c r="AN11" s="19"/>
      <c r="AO11" s="19"/>
      <c r="AP11" s="172">
        <f t="shared" ref="AP11" si="20">SUM(AQ11:BJ11)*(AB11+AC11)</f>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3"/>
        <v>0</v>
      </c>
      <c r="BX11" s="42">
        <f t="shared" si="8"/>
        <v>0</v>
      </c>
      <c r="BY11" s="168"/>
      <c r="BZ11" s="43">
        <f t="shared" si="9"/>
        <v>0</v>
      </c>
      <c r="CA11" s="38" t="str">
        <f t="shared" si="10"/>
        <v>-</v>
      </c>
      <c r="CB11" s="172">
        <f t="shared" si="11"/>
        <v>1</v>
      </c>
      <c r="CC11" s="172">
        <f t="shared" si="11"/>
        <v>1</v>
      </c>
      <c r="CD11" s="172">
        <f t="shared" si="11"/>
        <v>1</v>
      </c>
      <c r="CE11" s="172">
        <f t="shared" si="11"/>
        <v>1</v>
      </c>
      <c r="CF11" s="172">
        <f t="shared" si="11"/>
        <v>1</v>
      </c>
      <c r="CG11" s="172">
        <f t="shared" si="11"/>
        <v>1</v>
      </c>
      <c r="CH11" s="172">
        <f t="shared" si="11"/>
        <v>1</v>
      </c>
      <c r="CI11" s="172">
        <f t="shared" si="11"/>
        <v>1</v>
      </c>
      <c r="CJ11" s="172">
        <f t="shared" si="11"/>
        <v>1</v>
      </c>
      <c r="CK11" s="172">
        <f t="shared" si="11"/>
        <v>1</v>
      </c>
      <c r="CL11" s="172">
        <f t="shared" si="11"/>
        <v>1</v>
      </c>
      <c r="CM11" s="172">
        <f t="shared" si="11"/>
        <v>1</v>
      </c>
      <c r="CN11" s="172">
        <f t="shared" si="11"/>
        <v>1</v>
      </c>
      <c r="CO11" s="172">
        <f t="shared" si="11"/>
        <v>1</v>
      </c>
      <c r="CP11" s="172">
        <f t="shared" si="11"/>
        <v>1</v>
      </c>
      <c r="CQ11" s="172">
        <f t="shared" si="11"/>
        <v>1</v>
      </c>
      <c r="CR11" s="172">
        <f t="shared" si="11"/>
        <v>1</v>
      </c>
      <c r="CS11" s="172">
        <f t="shared" si="11"/>
        <v>1</v>
      </c>
      <c r="CT11" s="172">
        <f t="shared" si="11"/>
        <v>1</v>
      </c>
      <c r="CU11" s="172">
        <f t="shared" si="11"/>
        <v>1</v>
      </c>
      <c r="DA11" s="172">
        <v>7</v>
      </c>
      <c r="DB11" s="32" t="str">
        <f t="shared" si="19"/>
        <v xml:space="preserve"> </v>
      </c>
      <c r="DD11" s="172">
        <f t="shared" si="17"/>
        <v>1</v>
      </c>
      <c r="DE11" s="172">
        <v>9</v>
      </c>
      <c r="DL11" s="172">
        <f t="shared" si="12"/>
        <v>0</v>
      </c>
      <c r="DM11" s="172">
        <f t="shared" si="13"/>
        <v>1</v>
      </c>
      <c r="DN11" s="172">
        <f t="shared" si="14"/>
        <v>1</v>
      </c>
      <c r="DO11" s="172">
        <f t="shared" si="15"/>
        <v>1</v>
      </c>
      <c r="DP11" s="172">
        <f t="shared" si="15"/>
        <v>1</v>
      </c>
      <c r="DQ11" s="172">
        <f t="shared" si="15"/>
        <v>1</v>
      </c>
      <c r="DR11" s="172">
        <f t="shared" si="15"/>
        <v>1</v>
      </c>
      <c r="DS11" s="172">
        <f t="shared" si="15"/>
        <v>1</v>
      </c>
      <c r="DT11" s="172">
        <f t="shared" si="15"/>
        <v>1</v>
      </c>
      <c r="DU11" s="172">
        <f t="shared" si="15"/>
        <v>1</v>
      </c>
      <c r="DV11" s="172">
        <f t="shared" si="18"/>
        <v>1</v>
      </c>
      <c r="DW11" s="172">
        <f t="shared" si="16"/>
        <v>1</v>
      </c>
      <c r="DX11" s="172">
        <f t="shared" si="16"/>
        <v>1</v>
      </c>
      <c r="DY11" s="172">
        <f t="shared" si="16"/>
        <v>1</v>
      </c>
      <c r="DZ11" s="172">
        <f t="shared" si="16"/>
        <v>1</v>
      </c>
      <c r="EA11" s="172">
        <f t="shared" si="16"/>
        <v>1</v>
      </c>
      <c r="EB11" s="172">
        <f t="shared" si="16"/>
        <v>1</v>
      </c>
      <c r="EC11" s="172">
        <f t="shared" si="16"/>
        <v>1</v>
      </c>
      <c r="ED11" s="172">
        <f t="shared" si="16"/>
        <v>1</v>
      </c>
      <c r="EE11" s="172">
        <f t="shared" si="16"/>
        <v>1</v>
      </c>
      <c r="EF11" s="172">
        <f t="shared" si="16"/>
        <v>1</v>
      </c>
      <c r="EG11" s="172">
        <f t="shared" si="6"/>
        <v>0</v>
      </c>
    </row>
    <row r="12" spans="1:137" x14ac:dyDescent="0.25">
      <c r="C12" s="172"/>
      <c r="D12" s="172"/>
      <c r="E12" s="172"/>
      <c r="F12" s="172"/>
      <c r="G12" s="172"/>
      <c r="H12" s="172"/>
      <c r="I12" s="172"/>
      <c r="R12" s="31"/>
      <c r="S12" s="172"/>
      <c r="T12" s="5"/>
      <c r="U12" s="13"/>
      <c r="V12" s="5"/>
      <c r="W12" s="5" t="str">
        <f t="shared" si="2"/>
        <v/>
      </c>
      <c r="X12" s="5"/>
      <c r="Y12" s="5"/>
      <c r="Z12" s="5"/>
      <c r="AA12" s="16" t="s">
        <v>2611</v>
      </c>
      <c r="AB12" s="133">
        <v>120</v>
      </c>
      <c r="AC12" s="20"/>
      <c r="AD12" s="20"/>
      <c r="AE12" s="20"/>
      <c r="AF12" s="20"/>
      <c r="AG12" s="20"/>
      <c r="AH12" s="20"/>
      <c r="AI12" s="20"/>
      <c r="AJ12" s="20"/>
      <c r="AK12" s="20"/>
      <c r="AL12" s="20"/>
      <c r="AM12" s="20"/>
      <c r="AN12" s="20"/>
      <c r="AO12" s="20"/>
      <c r="AP12" s="172">
        <f>SUM(AQ12:BJ12)*(AB12)</f>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3"/>
        <v>0</v>
      </c>
      <c r="BX12" s="42">
        <f t="shared" si="8"/>
        <v>0</v>
      </c>
      <c r="BY12" s="168"/>
      <c r="BZ12" s="43">
        <f t="shared" si="9"/>
        <v>0</v>
      </c>
      <c r="CA12" s="38" t="str">
        <f t="shared" si="10"/>
        <v>-</v>
      </c>
      <c r="CB12" s="172">
        <f t="shared" si="11"/>
        <v>1</v>
      </c>
      <c r="CC12" s="172">
        <f t="shared" si="11"/>
        <v>1</v>
      </c>
      <c r="CD12" s="172">
        <f t="shared" si="11"/>
        <v>1</v>
      </c>
      <c r="CE12" s="172">
        <f t="shared" si="11"/>
        <v>1</v>
      </c>
      <c r="CF12" s="172">
        <f t="shared" si="11"/>
        <v>1</v>
      </c>
      <c r="CG12" s="172">
        <f t="shared" si="11"/>
        <v>1</v>
      </c>
      <c r="CH12" s="172">
        <f t="shared" si="11"/>
        <v>1</v>
      </c>
      <c r="CI12" s="172">
        <f t="shared" si="11"/>
        <v>1</v>
      </c>
      <c r="CJ12" s="172">
        <f t="shared" si="11"/>
        <v>1</v>
      </c>
      <c r="CK12" s="172">
        <f t="shared" si="11"/>
        <v>1</v>
      </c>
      <c r="CL12" s="172">
        <f t="shared" si="11"/>
        <v>1</v>
      </c>
      <c r="CM12" s="172">
        <f t="shared" si="11"/>
        <v>1</v>
      </c>
      <c r="CN12" s="172">
        <f t="shared" si="11"/>
        <v>1</v>
      </c>
      <c r="CO12" s="172">
        <f t="shared" si="11"/>
        <v>1</v>
      </c>
      <c r="CP12" s="172">
        <f t="shared" si="11"/>
        <v>1</v>
      </c>
      <c r="CQ12" s="172">
        <f t="shared" si="11"/>
        <v>1</v>
      </c>
      <c r="CR12" s="172">
        <f t="shared" si="11"/>
        <v>1</v>
      </c>
      <c r="CS12" s="172">
        <f t="shared" si="11"/>
        <v>1</v>
      </c>
      <c r="CT12" s="172">
        <f t="shared" si="11"/>
        <v>1</v>
      </c>
      <c r="CU12" s="172">
        <f t="shared" si="11"/>
        <v>1</v>
      </c>
      <c r="DA12" s="172">
        <v>8</v>
      </c>
      <c r="DB12" s="32" t="str">
        <f t="shared" si="19"/>
        <v xml:space="preserve"> </v>
      </c>
      <c r="DD12" s="172">
        <f t="shared" si="17"/>
        <v>1</v>
      </c>
      <c r="DE12" s="172">
        <v>10</v>
      </c>
      <c r="DL12" s="172">
        <f t="shared" si="12"/>
        <v>0</v>
      </c>
      <c r="DM12" s="172">
        <f t="shared" si="13"/>
        <v>1</v>
      </c>
      <c r="DN12" s="172">
        <f t="shared" si="14"/>
        <v>1</v>
      </c>
      <c r="DO12" s="172">
        <f t="shared" si="15"/>
        <v>1</v>
      </c>
      <c r="DP12" s="172">
        <f t="shared" si="15"/>
        <v>1</v>
      </c>
      <c r="DQ12" s="172">
        <f t="shared" si="15"/>
        <v>1</v>
      </c>
      <c r="DR12" s="172">
        <f t="shared" si="15"/>
        <v>1</v>
      </c>
      <c r="DS12" s="172">
        <f t="shared" si="15"/>
        <v>1</v>
      </c>
      <c r="DT12" s="172">
        <f t="shared" si="15"/>
        <v>1</v>
      </c>
      <c r="DU12" s="172">
        <f t="shared" si="15"/>
        <v>1</v>
      </c>
      <c r="DV12" s="172">
        <f t="shared" si="18"/>
        <v>1</v>
      </c>
      <c r="DW12" s="172">
        <f t="shared" si="16"/>
        <v>1</v>
      </c>
      <c r="DX12" s="172">
        <f t="shared" si="16"/>
        <v>1</v>
      </c>
      <c r="DY12" s="172">
        <f t="shared" si="16"/>
        <v>1</v>
      </c>
      <c r="DZ12" s="172">
        <f t="shared" si="16"/>
        <v>1</v>
      </c>
      <c r="EA12" s="172">
        <f t="shared" si="16"/>
        <v>1</v>
      </c>
      <c r="EB12" s="172">
        <f t="shared" si="16"/>
        <v>1</v>
      </c>
      <c r="EC12" s="172">
        <f t="shared" si="16"/>
        <v>1</v>
      </c>
      <c r="ED12" s="172">
        <f t="shared" si="16"/>
        <v>1</v>
      </c>
      <c r="EE12" s="172">
        <f t="shared" si="16"/>
        <v>1</v>
      </c>
      <c r="EF12" s="172">
        <f t="shared" si="16"/>
        <v>1</v>
      </c>
      <c r="EG12" s="172">
        <f t="shared" si="6"/>
        <v>0</v>
      </c>
    </row>
    <row r="13" spans="1:137" x14ac:dyDescent="0.25">
      <c r="C13" s="172"/>
      <c r="D13" s="172"/>
      <c r="E13" s="172"/>
      <c r="F13" s="172"/>
      <c r="G13" s="172"/>
      <c r="H13" s="172"/>
      <c r="I13" s="172"/>
      <c r="R13" s="31"/>
      <c r="S13" s="172"/>
      <c r="T13" s="5"/>
      <c r="U13" s="13"/>
      <c r="V13" s="5"/>
      <c r="W13" s="5" t="str">
        <f t="shared" si="2"/>
        <v/>
      </c>
      <c r="X13" s="5"/>
      <c r="Y13" s="5"/>
      <c r="Z13" s="5"/>
      <c r="AA13" s="16" t="s">
        <v>2612</v>
      </c>
      <c r="AB13" s="133">
        <v>100</v>
      </c>
      <c r="AC13" s="19"/>
      <c r="AD13" s="19"/>
      <c r="AE13" s="19"/>
      <c r="AF13" s="19"/>
      <c r="AG13" s="19"/>
      <c r="AH13" s="19"/>
      <c r="AI13" s="19"/>
      <c r="AJ13" s="19"/>
      <c r="AK13" s="19"/>
      <c r="AL13" s="19"/>
      <c r="AM13" s="19"/>
      <c r="AN13" s="19"/>
      <c r="AO13" s="19"/>
      <c r="AP13" s="172">
        <f t="shared" ref="AP13:AP16" si="21">SUM(AQ13:BJ13)*(AB13)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3"/>
        <v>0</v>
      </c>
      <c r="BX13" s="42">
        <f t="shared" si="8"/>
        <v>0</v>
      </c>
      <c r="BY13" s="168"/>
      <c r="BZ13" s="43">
        <f t="shared" si="9"/>
        <v>0</v>
      </c>
      <c r="CA13" s="38" t="str">
        <f t="shared" si="10"/>
        <v>-</v>
      </c>
      <c r="CB13" s="172">
        <f t="shared" si="11"/>
        <v>1</v>
      </c>
      <c r="CC13" s="172">
        <f t="shared" si="11"/>
        <v>1</v>
      </c>
      <c r="CD13" s="172">
        <f t="shared" si="11"/>
        <v>1</v>
      </c>
      <c r="CE13" s="172">
        <f t="shared" si="11"/>
        <v>1</v>
      </c>
      <c r="CF13" s="172">
        <f t="shared" si="11"/>
        <v>1</v>
      </c>
      <c r="CG13" s="172">
        <f t="shared" si="11"/>
        <v>1</v>
      </c>
      <c r="CH13" s="172">
        <f t="shared" si="11"/>
        <v>1</v>
      </c>
      <c r="CI13" s="172">
        <f t="shared" si="11"/>
        <v>1</v>
      </c>
      <c r="CJ13" s="172">
        <f t="shared" si="11"/>
        <v>1</v>
      </c>
      <c r="CK13" s="172">
        <f t="shared" si="11"/>
        <v>1</v>
      </c>
      <c r="CL13" s="172">
        <f t="shared" si="11"/>
        <v>1</v>
      </c>
      <c r="CM13" s="172">
        <f t="shared" si="11"/>
        <v>1</v>
      </c>
      <c r="CN13" s="172">
        <f t="shared" si="11"/>
        <v>1</v>
      </c>
      <c r="CO13" s="172">
        <f t="shared" si="11"/>
        <v>1</v>
      </c>
      <c r="CP13" s="172">
        <f t="shared" si="11"/>
        <v>1</v>
      </c>
      <c r="CQ13" s="172">
        <f t="shared" si="11"/>
        <v>1</v>
      </c>
      <c r="CR13" s="172">
        <f t="shared" si="11"/>
        <v>1</v>
      </c>
      <c r="CS13" s="172">
        <f t="shared" si="11"/>
        <v>1</v>
      </c>
      <c r="CT13" s="172">
        <f t="shared" si="11"/>
        <v>1</v>
      </c>
      <c r="CU13" s="172">
        <f t="shared" si="11"/>
        <v>1</v>
      </c>
      <c r="DA13" s="172">
        <v>9</v>
      </c>
      <c r="DB13" s="32" t="str">
        <f t="shared" si="19"/>
        <v xml:space="preserve"> </v>
      </c>
      <c r="DD13" s="172">
        <f t="shared" si="17"/>
        <v>1</v>
      </c>
      <c r="DE13" s="172">
        <v>11</v>
      </c>
      <c r="DL13" s="172">
        <f>SUM(DM14:EF14)-SUM(DM13:EF13)</f>
        <v>0</v>
      </c>
      <c r="DM13" s="172">
        <f t="shared" si="13"/>
        <v>1</v>
      </c>
      <c r="DN13" s="172">
        <f t="shared" si="14"/>
        <v>1</v>
      </c>
      <c r="DO13" s="172">
        <f t="shared" si="15"/>
        <v>1</v>
      </c>
      <c r="DP13" s="172">
        <f t="shared" si="15"/>
        <v>1</v>
      </c>
      <c r="DQ13" s="172">
        <f t="shared" si="15"/>
        <v>1</v>
      </c>
      <c r="DR13" s="172">
        <f t="shared" si="15"/>
        <v>1</v>
      </c>
      <c r="DS13" s="172">
        <f t="shared" si="15"/>
        <v>1</v>
      </c>
      <c r="DT13" s="172">
        <f t="shared" si="15"/>
        <v>1</v>
      </c>
      <c r="DU13" s="172">
        <f t="shared" si="15"/>
        <v>1</v>
      </c>
      <c r="DV13" s="172">
        <f t="shared" si="18"/>
        <v>1</v>
      </c>
      <c r="DW13" s="172">
        <f t="shared" si="16"/>
        <v>1</v>
      </c>
      <c r="DX13" s="172">
        <f t="shared" si="16"/>
        <v>1</v>
      </c>
      <c r="DY13" s="172">
        <f t="shared" si="16"/>
        <v>1</v>
      </c>
      <c r="DZ13" s="172">
        <f t="shared" si="16"/>
        <v>1</v>
      </c>
      <c r="EA13" s="172">
        <f t="shared" si="16"/>
        <v>1</v>
      </c>
      <c r="EB13" s="172">
        <f t="shared" si="16"/>
        <v>1</v>
      </c>
      <c r="EC13" s="172">
        <f t="shared" si="16"/>
        <v>1</v>
      </c>
      <c r="ED13" s="172">
        <f t="shared" si="16"/>
        <v>1</v>
      </c>
      <c r="EE13" s="172">
        <f t="shared" si="16"/>
        <v>1</v>
      </c>
      <c r="EF13" s="172">
        <f t="shared" si="16"/>
        <v>1</v>
      </c>
      <c r="EG13" s="172">
        <f t="shared" si="6"/>
        <v>0</v>
      </c>
    </row>
    <row r="14" spans="1:137" x14ac:dyDescent="0.25">
      <c r="C14" s="172"/>
      <c r="D14" s="172"/>
      <c r="E14" s="172"/>
      <c r="F14" s="172"/>
      <c r="G14" s="172"/>
      <c r="H14" s="172"/>
      <c r="I14" s="172"/>
      <c r="R14" s="31"/>
      <c r="S14" s="172"/>
      <c r="T14" s="5"/>
      <c r="U14" s="13"/>
      <c r="V14" s="5"/>
      <c r="W14" s="5" t="str">
        <f t="shared" si="2"/>
        <v/>
      </c>
      <c r="X14" s="5"/>
      <c r="Y14" s="5"/>
      <c r="Z14" s="5"/>
      <c r="AA14" s="16" t="s">
        <v>2613</v>
      </c>
      <c r="AB14" s="133">
        <v>180</v>
      </c>
      <c r="AC14" s="20"/>
      <c r="AD14" s="20"/>
      <c r="AE14" s="20"/>
      <c r="AF14" s="20"/>
      <c r="AG14" s="20"/>
      <c r="AH14" s="20"/>
      <c r="AI14" s="20"/>
      <c r="AJ14" s="20"/>
      <c r="AK14" s="20"/>
      <c r="AL14" s="20"/>
      <c r="AM14" s="20"/>
      <c r="AN14" s="20"/>
      <c r="AO14" s="20"/>
      <c r="AP14" s="172">
        <f t="shared" si="21"/>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3"/>
        <v>0</v>
      </c>
      <c r="BX14" s="42">
        <f t="shared" si="8"/>
        <v>0</v>
      </c>
      <c r="BY14" s="168"/>
      <c r="BZ14" s="43">
        <f t="shared" si="9"/>
        <v>0</v>
      </c>
      <c r="CA14" s="38" t="str">
        <f t="shared" si="10"/>
        <v>-</v>
      </c>
      <c r="CB14" s="172">
        <f t="shared" si="11"/>
        <v>1</v>
      </c>
      <c r="CC14" s="172">
        <f t="shared" si="11"/>
        <v>1</v>
      </c>
      <c r="CD14" s="172">
        <f t="shared" si="11"/>
        <v>1</v>
      </c>
      <c r="CE14" s="172">
        <f t="shared" si="11"/>
        <v>1</v>
      </c>
      <c r="CF14" s="172">
        <f t="shared" si="11"/>
        <v>1</v>
      </c>
      <c r="CG14" s="172">
        <f t="shared" si="11"/>
        <v>1</v>
      </c>
      <c r="CH14" s="172">
        <f t="shared" si="11"/>
        <v>1</v>
      </c>
      <c r="CI14" s="172">
        <f t="shared" si="11"/>
        <v>1</v>
      </c>
      <c r="CJ14" s="172">
        <f t="shared" si="11"/>
        <v>1</v>
      </c>
      <c r="CK14" s="172">
        <f t="shared" si="11"/>
        <v>1</v>
      </c>
      <c r="CL14" s="172">
        <f t="shared" si="11"/>
        <v>1</v>
      </c>
      <c r="CM14" s="172">
        <f t="shared" si="11"/>
        <v>1</v>
      </c>
      <c r="CN14" s="172">
        <f t="shared" si="11"/>
        <v>1</v>
      </c>
      <c r="CO14" s="172">
        <f t="shared" si="11"/>
        <v>1</v>
      </c>
      <c r="CP14" s="172">
        <f t="shared" si="11"/>
        <v>1</v>
      </c>
      <c r="CQ14" s="172">
        <f t="shared" si="11"/>
        <v>1</v>
      </c>
      <c r="CR14" s="172">
        <f t="shared" si="11"/>
        <v>1</v>
      </c>
      <c r="CS14" s="172">
        <f t="shared" si="11"/>
        <v>1</v>
      </c>
      <c r="CT14" s="172">
        <f t="shared" si="11"/>
        <v>1</v>
      </c>
      <c r="CU14" s="172">
        <f t="shared" si="11"/>
        <v>1</v>
      </c>
      <c r="DA14" s="172">
        <v>10</v>
      </c>
      <c r="DB14" s="32" t="str">
        <f t="shared" si="19"/>
        <v xml:space="preserve"> </v>
      </c>
      <c r="DD14" s="172">
        <f t="shared" si="17"/>
        <v>1</v>
      </c>
      <c r="DE14" s="172">
        <v>12</v>
      </c>
      <c r="DL14" s="172">
        <f t="shared" si="12"/>
        <v>0</v>
      </c>
      <c r="DM14" s="172">
        <f t="shared" si="13"/>
        <v>1</v>
      </c>
      <c r="DN14" s="172">
        <f t="shared" si="14"/>
        <v>1</v>
      </c>
      <c r="DO14" s="172">
        <f t="shared" si="15"/>
        <v>1</v>
      </c>
      <c r="DP14" s="172">
        <f t="shared" si="15"/>
        <v>1</v>
      </c>
      <c r="DQ14" s="172">
        <f t="shared" si="15"/>
        <v>1</v>
      </c>
      <c r="DR14" s="172">
        <f t="shared" si="15"/>
        <v>1</v>
      </c>
      <c r="DS14" s="172">
        <f t="shared" si="15"/>
        <v>1</v>
      </c>
      <c r="DT14" s="172">
        <f t="shared" si="15"/>
        <v>1</v>
      </c>
      <c r="DU14" s="172">
        <f t="shared" si="15"/>
        <v>1</v>
      </c>
      <c r="DV14" s="172">
        <f t="shared" si="18"/>
        <v>1</v>
      </c>
      <c r="DW14" s="172">
        <f t="shared" si="16"/>
        <v>1</v>
      </c>
      <c r="DX14" s="172">
        <f t="shared" si="16"/>
        <v>1</v>
      </c>
      <c r="DY14" s="172">
        <f t="shared" si="16"/>
        <v>1</v>
      </c>
      <c r="DZ14" s="172">
        <f t="shared" si="16"/>
        <v>1</v>
      </c>
      <c r="EA14" s="172">
        <f t="shared" si="16"/>
        <v>1</v>
      </c>
      <c r="EB14" s="172">
        <f t="shared" si="16"/>
        <v>1</v>
      </c>
      <c r="EC14" s="172">
        <f t="shared" si="16"/>
        <v>1</v>
      </c>
      <c r="ED14" s="172">
        <f t="shared" si="16"/>
        <v>1</v>
      </c>
      <c r="EE14" s="172">
        <f t="shared" si="16"/>
        <v>1</v>
      </c>
      <c r="EF14" s="172">
        <f t="shared" si="16"/>
        <v>1</v>
      </c>
      <c r="EG14" s="172">
        <f t="shared" si="6"/>
        <v>0</v>
      </c>
    </row>
    <row r="15" spans="1:137" x14ac:dyDescent="0.25">
      <c r="C15" s="172"/>
      <c r="D15" s="172"/>
      <c r="E15" s="172"/>
      <c r="F15" s="172"/>
      <c r="G15" s="172"/>
      <c r="H15" s="172"/>
      <c r="I15" s="172"/>
      <c r="R15" s="31"/>
      <c r="S15" s="172"/>
      <c r="T15" s="5"/>
      <c r="U15" s="13"/>
      <c r="V15" s="5"/>
      <c r="W15" s="5" t="str">
        <f t="shared" si="2"/>
        <v/>
      </c>
      <c r="X15" s="5"/>
      <c r="Y15" s="5"/>
      <c r="Z15" s="5"/>
      <c r="AA15" s="16" t="s">
        <v>2614</v>
      </c>
      <c r="AB15" s="133">
        <v>60</v>
      </c>
      <c r="AC15" s="19"/>
      <c r="AD15" s="19"/>
      <c r="AE15" s="19"/>
      <c r="AF15" s="19"/>
      <c r="AG15" s="19"/>
      <c r="AH15" s="19"/>
      <c r="AI15" s="19"/>
      <c r="AJ15" s="19"/>
      <c r="AK15" s="19"/>
      <c r="AL15" s="19"/>
      <c r="AM15" s="19"/>
      <c r="AN15" s="19"/>
      <c r="AO15" s="19"/>
      <c r="AP15" s="172">
        <f t="shared" si="21"/>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3"/>
        <v>0</v>
      </c>
      <c r="BX15" s="42">
        <f t="shared" si="8"/>
        <v>0</v>
      </c>
      <c r="BY15" s="168"/>
      <c r="BZ15" s="43">
        <f>BX15*BY15</f>
        <v>0</v>
      </c>
      <c r="CA15" s="38" t="str">
        <f t="shared" si="10"/>
        <v>-</v>
      </c>
      <c r="CB15" s="172">
        <f t="shared" si="11"/>
        <v>1</v>
      </c>
      <c r="CC15" s="172">
        <f t="shared" si="11"/>
        <v>1</v>
      </c>
      <c r="CD15" s="172">
        <f t="shared" si="11"/>
        <v>1</v>
      </c>
      <c r="CE15" s="172">
        <f t="shared" si="11"/>
        <v>1</v>
      </c>
      <c r="CF15" s="172">
        <f t="shared" si="11"/>
        <v>1</v>
      </c>
      <c r="CG15" s="172">
        <f t="shared" si="11"/>
        <v>1</v>
      </c>
      <c r="CH15" s="172">
        <f t="shared" si="11"/>
        <v>1</v>
      </c>
      <c r="CI15" s="172">
        <f t="shared" si="11"/>
        <v>1</v>
      </c>
      <c r="CJ15" s="172">
        <f t="shared" si="11"/>
        <v>1</v>
      </c>
      <c r="CK15" s="172">
        <f t="shared" si="11"/>
        <v>1</v>
      </c>
      <c r="CL15" s="172">
        <f t="shared" si="11"/>
        <v>1</v>
      </c>
      <c r="CM15" s="172">
        <f t="shared" si="11"/>
        <v>1</v>
      </c>
      <c r="CN15" s="172">
        <f t="shared" si="11"/>
        <v>1</v>
      </c>
      <c r="CO15" s="172">
        <f t="shared" si="11"/>
        <v>1</v>
      </c>
      <c r="CP15" s="172">
        <f t="shared" si="11"/>
        <v>1</v>
      </c>
      <c r="CQ15" s="172">
        <f t="shared" si="11"/>
        <v>1</v>
      </c>
      <c r="CR15" s="172">
        <f t="shared" si="11"/>
        <v>1</v>
      </c>
      <c r="CS15" s="172">
        <f t="shared" si="11"/>
        <v>1</v>
      </c>
      <c r="CT15" s="172">
        <f t="shared" si="11"/>
        <v>1</v>
      </c>
      <c r="CU15" s="172">
        <f t="shared" si="11"/>
        <v>1</v>
      </c>
      <c r="DA15" s="172">
        <v>11</v>
      </c>
      <c r="DB15" s="32" t="str">
        <f t="shared" si="19"/>
        <v xml:space="preserve"> </v>
      </c>
      <c r="DD15" s="172">
        <f t="shared" si="17"/>
        <v>1</v>
      </c>
      <c r="DE15" s="172">
        <v>13</v>
      </c>
      <c r="DL15" s="172">
        <f t="shared" si="12"/>
        <v>0</v>
      </c>
      <c r="DM15" s="172">
        <f t="shared" si="13"/>
        <v>1</v>
      </c>
      <c r="DN15" s="172">
        <f t="shared" si="14"/>
        <v>1</v>
      </c>
      <c r="DO15" s="172">
        <f t="shared" si="15"/>
        <v>1</v>
      </c>
      <c r="DP15" s="172">
        <f t="shared" si="15"/>
        <v>1</v>
      </c>
      <c r="DQ15" s="172">
        <f t="shared" si="15"/>
        <v>1</v>
      </c>
      <c r="DR15" s="172">
        <f t="shared" si="15"/>
        <v>1</v>
      </c>
      <c r="DS15" s="172">
        <f t="shared" si="15"/>
        <v>1</v>
      </c>
      <c r="DT15" s="172">
        <f t="shared" si="15"/>
        <v>1</v>
      </c>
      <c r="DU15" s="172">
        <f t="shared" si="15"/>
        <v>1</v>
      </c>
      <c r="DV15" s="172">
        <f t="shared" si="18"/>
        <v>1</v>
      </c>
      <c r="DW15" s="172">
        <f t="shared" si="16"/>
        <v>1</v>
      </c>
      <c r="DX15" s="172">
        <f t="shared" si="16"/>
        <v>1</v>
      </c>
      <c r="DY15" s="172">
        <f t="shared" si="16"/>
        <v>1</v>
      </c>
      <c r="DZ15" s="172">
        <f t="shared" si="16"/>
        <v>1</v>
      </c>
      <c r="EA15" s="172">
        <f t="shared" si="16"/>
        <v>1</v>
      </c>
      <c r="EB15" s="172">
        <f t="shared" si="16"/>
        <v>1</v>
      </c>
      <c r="EC15" s="172">
        <f t="shared" si="16"/>
        <v>1</v>
      </c>
      <c r="ED15" s="172">
        <f t="shared" si="16"/>
        <v>1</v>
      </c>
      <c r="EE15" s="172">
        <f t="shared" si="16"/>
        <v>1</v>
      </c>
      <c r="EF15" s="172">
        <f t="shared" si="16"/>
        <v>1</v>
      </c>
      <c r="EG15" s="172">
        <f t="shared" si="6"/>
        <v>0</v>
      </c>
    </row>
    <row r="16" spans="1:137" x14ac:dyDescent="0.25">
      <c r="R16" s="31"/>
      <c r="T16" s="5"/>
      <c r="U16" s="13"/>
      <c r="V16" s="5"/>
      <c r="W16" s="5" t="str">
        <f t="shared" si="2"/>
        <v/>
      </c>
      <c r="X16" s="5"/>
      <c r="Y16" s="5"/>
      <c r="Z16" s="5"/>
      <c r="AA16" s="16" t="s">
        <v>2615</v>
      </c>
      <c r="AB16" s="133">
        <v>25</v>
      </c>
      <c r="AC16" s="20"/>
      <c r="AD16" s="20"/>
      <c r="AE16" s="20"/>
      <c r="AF16" s="20"/>
      <c r="AG16" s="20"/>
      <c r="AH16" s="20"/>
      <c r="AI16" s="20"/>
      <c r="AJ16" s="20"/>
      <c r="AK16" s="20"/>
      <c r="AL16" s="20"/>
      <c r="AM16" s="20"/>
      <c r="AN16" s="20"/>
      <c r="AO16" s="20"/>
      <c r="AP16" s="172">
        <f t="shared" si="21"/>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3"/>
        <v>0</v>
      </c>
      <c r="BX16" s="42">
        <f t="shared" si="8"/>
        <v>0</v>
      </c>
      <c r="BY16" s="168"/>
      <c r="BZ16" s="43">
        <f t="shared" si="9"/>
        <v>0</v>
      </c>
      <c r="CA16" s="38" t="str">
        <f t="shared" si="10"/>
        <v>-</v>
      </c>
      <c r="CB16" s="172">
        <f t="shared" si="11"/>
        <v>1</v>
      </c>
      <c r="CC16" s="172">
        <f t="shared" si="11"/>
        <v>1</v>
      </c>
      <c r="CD16" s="172">
        <f t="shared" si="11"/>
        <v>1</v>
      </c>
      <c r="CE16" s="172">
        <f t="shared" si="11"/>
        <v>1</v>
      </c>
      <c r="CF16" s="172">
        <f t="shared" si="11"/>
        <v>1</v>
      </c>
      <c r="CG16" s="172">
        <f t="shared" si="11"/>
        <v>1</v>
      </c>
      <c r="CH16" s="172">
        <f t="shared" si="11"/>
        <v>1</v>
      </c>
      <c r="CI16" s="172">
        <f t="shared" si="11"/>
        <v>1</v>
      </c>
      <c r="CJ16" s="172">
        <f t="shared" si="11"/>
        <v>1</v>
      </c>
      <c r="CK16" s="172">
        <f t="shared" si="11"/>
        <v>1</v>
      </c>
      <c r="CL16" s="172">
        <f t="shared" si="11"/>
        <v>1</v>
      </c>
      <c r="CM16" s="172">
        <f t="shared" si="11"/>
        <v>1</v>
      </c>
      <c r="CN16" s="172">
        <f t="shared" si="11"/>
        <v>1</v>
      </c>
      <c r="CO16" s="172">
        <f t="shared" si="11"/>
        <v>1</v>
      </c>
      <c r="CP16" s="172">
        <f t="shared" si="11"/>
        <v>1</v>
      </c>
      <c r="CQ16" s="172">
        <f t="shared" ref="CQ16:CU31" si="22">IF(BF15="",CQ15,CQ15+1)</f>
        <v>1</v>
      </c>
      <c r="CR16" s="172">
        <f t="shared" si="22"/>
        <v>1</v>
      </c>
      <c r="CS16" s="172">
        <f t="shared" si="22"/>
        <v>1</v>
      </c>
      <c r="CT16" s="172">
        <f t="shared" si="22"/>
        <v>1</v>
      </c>
      <c r="CU16" s="172">
        <f t="shared" si="22"/>
        <v>1</v>
      </c>
      <c r="DA16" s="172">
        <v>12</v>
      </c>
      <c r="DB16" s="32" t="str">
        <f t="shared" si="19"/>
        <v xml:space="preserve"> </v>
      </c>
      <c r="DD16" s="172">
        <f t="shared" si="17"/>
        <v>1</v>
      </c>
      <c r="DE16" s="172">
        <v>14</v>
      </c>
      <c r="DL16" s="172">
        <f t="shared" si="12"/>
        <v>0</v>
      </c>
      <c r="DM16" s="172">
        <f t="shared" si="13"/>
        <v>1</v>
      </c>
      <c r="DN16" s="172">
        <f t="shared" si="14"/>
        <v>1</v>
      </c>
      <c r="DO16" s="172">
        <f t="shared" si="15"/>
        <v>1</v>
      </c>
      <c r="DP16" s="172">
        <f t="shared" si="15"/>
        <v>1</v>
      </c>
      <c r="DQ16" s="172">
        <f t="shared" si="15"/>
        <v>1</v>
      </c>
      <c r="DR16" s="172">
        <f t="shared" si="15"/>
        <v>1</v>
      </c>
      <c r="DS16" s="172">
        <f t="shared" si="15"/>
        <v>1</v>
      </c>
      <c r="DT16" s="172">
        <f t="shared" si="15"/>
        <v>1</v>
      </c>
      <c r="DU16" s="172">
        <f t="shared" si="15"/>
        <v>1</v>
      </c>
      <c r="DV16" s="172">
        <f t="shared" si="18"/>
        <v>1</v>
      </c>
      <c r="DW16" s="172">
        <f t="shared" si="16"/>
        <v>1</v>
      </c>
      <c r="DX16" s="172">
        <f t="shared" si="16"/>
        <v>1</v>
      </c>
      <c r="DY16" s="172">
        <f t="shared" si="16"/>
        <v>1</v>
      </c>
      <c r="DZ16" s="172">
        <f t="shared" si="16"/>
        <v>1</v>
      </c>
      <c r="EA16" s="172">
        <f t="shared" si="16"/>
        <v>1</v>
      </c>
      <c r="EB16" s="172">
        <f t="shared" si="16"/>
        <v>1</v>
      </c>
      <c r="EC16" s="172">
        <f t="shared" si="16"/>
        <v>1</v>
      </c>
      <c r="ED16" s="172">
        <f t="shared" si="16"/>
        <v>1</v>
      </c>
      <c r="EE16" s="172">
        <f t="shared" si="16"/>
        <v>1</v>
      </c>
      <c r="EF16" s="172">
        <f t="shared" si="16"/>
        <v>1</v>
      </c>
      <c r="EG16" s="172">
        <f t="shared" si="6"/>
        <v>0</v>
      </c>
    </row>
    <row r="17" spans="20:137" x14ac:dyDescent="0.25">
      <c r="T17" s="5"/>
      <c r="U17" s="13"/>
      <c r="V17" s="5"/>
      <c r="W17" s="5" t="str">
        <f t="shared" si="2"/>
        <v/>
      </c>
      <c r="X17" s="5"/>
      <c r="Y17" s="5"/>
      <c r="Z17" s="5"/>
      <c r="CB17" s="172">
        <f t="shared" ref="CB17:CQ32" si="23">IF(AQ16="",CB16,CB16+1)</f>
        <v>1</v>
      </c>
      <c r="CC17" s="172">
        <f t="shared" si="23"/>
        <v>1</v>
      </c>
      <c r="CD17" s="172">
        <f t="shared" si="23"/>
        <v>1</v>
      </c>
      <c r="CE17" s="172">
        <f t="shared" si="23"/>
        <v>1</v>
      </c>
      <c r="CF17" s="172">
        <f t="shared" si="23"/>
        <v>1</v>
      </c>
      <c r="CG17" s="172">
        <f t="shared" si="23"/>
        <v>1</v>
      </c>
      <c r="CH17" s="172">
        <f t="shared" si="23"/>
        <v>1</v>
      </c>
      <c r="CI17" s="172">
        <f t="shared" si="23"/>
        <v>1</v>
      </c>
      <c r="CJ17" s="172">
        <f t="shared" si="23"/>
        <v>1</v>
      </c>
      <c r="CK17" s="172">
        <f t="shared" si="23"/>
        <v>1</v>
      </c>
      <c r="CL17" s="172">
        <f t="shared" si="23"/>
        <v>1</v>
      </c>
      <c r="CM17" s="172">
        <f t="shared" si="23"/>
        <v>1</v>
      </c>
      <c r="CN17" s="172">
        <f t="shared" si="23"/>
        <v>1</v>
      </c>
      <c r="CO17" s="172">
        <f t="shared" si="23"/>
        <v>1</v>
      </c>
      <c r="CP17" s="172">
        <f t="shared" si="23"/>
        <v>1</v>
      </c>
      <c r="CQ17" s="172">
        <f t="shared" si="22"/>
        <v>1</v>
      </c>
      <c r="CR17" s="172">
        <f t="shared" si="22"/>
        <v>1</v>
      </c>
      <c r="CS17" s="172">
        <f t="shared" si="22"/>
        <v>1</v>
      </c>
      <c r="CT17" s="172">
        <f t="shared" si="22"/>
        <v>1</v>
      </c>
      <c r="CU17" s="172">
        <f t="shared" si="22"/>
        <v>1</v>
      </c>
      <c r="DB17" s="172" t="str">
        <f>IF(DB4="","","----")</f>
        <v/>
      </c>
      <c r="DD17" s="172">
        <f t="shared" si="17"/>
        <v>1</v>
      </c>
      <c r="DE17" s="172">
        <v>15</v>
      </c>
      <c r="DL17" s="172">
        <f t="shared" si="12"/>
        <v>0</v>
      </c>
      <c r="DM17" s="172">
        <f t="shared" si="13"/>
        <v>1</v>
      </c>
      <c r="DN17" s="172">
        <f t="shared" si="14"/>
        <v>1</v>
      </c>
      <c r="DO17" s="172">
        <f t="shared" si="15"/>
        <v>1</v>
      </c>
      <c r="DP17" s="172">
        <f t="shared" si="15"/>
        <v>1</v>
      </c>
      <c r="DQ17" s="172">
        <f t="shared" si="15"/>
        <v>1</v>
      </c>
      <c r="DR17" s="172">
        <f t="shared" si="15"/>
        <v>1</v>
      </c>
      <c r="DS17" s="172">
        <f t="shared" si="15"/>
        <v>1</v>
      </c>
      <c r="DT17" s="172">
        <f t="shared" si="15"/>
        <v>1</v>
      </c>
      <c r="DU17" s="172">
        <f t="shared" si="15"/>
        <v>1</v>
      </c>
      <c r="DV17" s="172">
        <f t="shared" si="18"/>
        <v>1</v>
      </c>
      <c r="DW17" s="172">
        <f t="shared" si="16"/>
        <v>1</v>
      </c>
      <c r="DX17" s="172">
        <f t="shared" si="16"/>
        <v>1</v>
      </c>
      <c r="DY17" s="172">
        <f t="shared" si="16"/>
        <v>1</v>
      </c>
      <c r="DZ17" s="172">
        <f t="shared" si="16"/>
        <v>1</v>
      </c>
      <c r="EA17" s="172">
        <f t="shared" si="16"/>
        <v>1</v>
      </c>
      <c r="EB17" s="172">
        <f t="shared" si="16"/>
        <v>1</v>
      </c>
      <c r="EC17" s="172">
        <f t="shared" si="16"/>
        <v>1</v>
      </c>
      <c r="ED17" s="172">
        <f t="shared" si="16"/>
        <v>1</v>
      </c>
      <c r="EE17" s="172">
        <f t="shared" si="16"/>
        <v>1</v>
      </c>
      <c r="EF17" s="172">
        <f t="shared" si="16"/>
        <v>1</v>
      </c>
      <c r="EG17" s="172">
        <f t="shared" si="6"/>
        <v>0</v>
      </c>
    </row>
    <row r="18" spans="20:137" x14ac:dyDescent="0.25">
      <c r="T18" s="5"/>
      <c r="U18" s="13"/>
      <c r="V18" s="5"/>
      <c r="W18" s="5" t="str">
        <f t="shared" si="2"/>
        <v/>
      </c>
      <c r="X18" s="5"/>
      <c r="Y18" s="5"/>
      <c r="Z18" s="5"/>
      <c r="CB18" s="172">
        <f t="shared" si="23"/>
        <v>1</v>
      </c>
      <c r="CC18" s="172">
        <f t="shared" si="23"/>
        <v>1</v>
      </c>
      <c r="CD18" s="172">
        <f t="shared" si="23"/>
        <v>1</v>
      </c>
      <c r="CE18" s="172">
        <f t="shared" si="23"/>
        <v>1</v>
      </c>
      <c r="CF18" s="172">
        <f t="shared" si="23"/>
        <v>1</v>
      </c>
      <c r="CG18" s="172">
        <f t="shared" si="23"/>
        <v>1</v>
      </c>
      <c r="CH18" s="172">
        <f t="shared" si="23"/>
        <v>1</v>
      </c>
      <c r="CI18" s="172">
        <f t="shared" si="23"/>
        <v>1</v>
      </c>
      <c r="CJ18" s="172">
        <f t="shared" si="23"/>
        <v>1</v>
      </c>
      <c r="CK18" s="172">
        <f t="shared" si="23"/>
        <v>1</v>
      </c>
      <c r="CL18" s="172">
        <f t="shared" si="23"/>
        <v>1</v>
      </c>
      <c r="CM18" s="172">
        <f t="shared" si="23"/>
        <v>1</v>
      </c>
      <c r="CN18" s="172">
        <f t="shared" si="23"/>
        <v>1</v>
      </c>
      <c r="CO18" s="172">
        <f t="shared" si="23"/>
        <v>1</v>
      </c>
      <c r="CP18" s="172">
        <f t="shared" si="23"/>
        <v>1</v>
      </c>
      <c r="CQ18" s="172">
        <f t="shared" si="22"/>
        <v>1</v>
      </c>
      <c r="CR18" s="172">
        <f t="shared" si="22"/>
        <v>1</v>
      </c>
      <c r="CS18" s="172">
        <f t="shared" si="22"/>
        <v>1</v>
      </c>
      <c r="CT18" s="172">
        <f t="shared" si="22"/>
        <v>1</v>
      </c>
      <c r="CU18" s="172">
        <f t="shared" si="22"/>
        <v>1</v>
      </c>
      <c r="DA18" s="172"/>
      <c r="DB18" s="32" t="str">
        <f>IF(DB19="","",CONCATENATE("Warband ",CZ19," ",DG18))</f>
        <v/>
      </c>
      <c r="DD18" s="172">
        <f t="shared" si="17"/>
        <v>1</v>
      </c>
      <c r="DE18" s="172">
        <v>16</v>
      </c>
      <c r="DG18" s="49" t="str">
        <f>CONCATENATE("   ",DH18,"/",DI18,IF(DH18&gt;DI18," !",""))</f>
        <v xml:space="preserve">   0/12</v>
      </c>
      <c r="DH18" s="172">
        <f t="shared" ref="DH18" si="24">INDEX($CB$1:$CU$1,CZ19)+DJ18</f>
        <v>0</v>
      </c>
      <c r="DI18" s="187">
        <f t="shared" ref="DI18" si="25">IF(ISERROR(FIND("Signal Tower",DB19)),12,24)</f>
        <v>12</v>
      </c>
      <c r="DJ18" s="187"/>
      <c r="DL18" s="172">
        <f t="shared" si="12"/>
        <v>0</v>
      </c>
      <c r="DM18" s="172">
        <f t="shared" si="13"/>
        <v>1</v>
      </c>
      <c r="DN18" s="172">
        <f t="shared" si="14"/>
        <v>1</v>
      </c>
      <c r="DO18" s="172">
        <f t="shared" si="15"/>
        <v>1</v>
      </c>
      <c r="DP18" s="172">
        <f t="shared" si="15"/>
        <v>1</v>
      </c>
      <c r="DQ18" s="172">
        <f t="shared" si="15"/>
        <v>1</v>
      </c>
      <c r="DR18" s="172">
        <f t="shared" si="15"/>
        <v>1</v>
      </c>
      <c r="DS18" s="172">
        <f t="shared" si="15"/>
        <v>1</v>
      </c>
      <c r="DT18" s="172">
        <f t="shared" si="15"/>
        <v>1</v>
      </c>
      <c r="DU18" s="172">
        <f t="shared" si="15"/>
        <v>1</v>
      </c>
      <c r="DV18" s="172">
        <f t="shared" si="18"/>
        <v>1</v>
      </c>
      <c r="DW18" s="172">
        <f t="shared" si="16"/>
        <v>1</v>
      </c>
      <c r="DX18" s="172">
        <f t="shared" si="16"/>
        <v>1</v>
      </c>
      <c r="DY18" s="172">
        <f t="shared" si="16"/>
        <v>1</v>
      </c>
      <c r="DZ18" s="172">
        <f t="shared" si="16"/>
        <v>1</v>
      </c>
      <c r="EA18" s="172">
        <f t="shared" si="16"/>
        <v>1</v>
      </c>
      <c r="EB18" s="172">
        <f t="shared" si="16"/>
        <v>1</v>
      </c>
      <c r="EC18" s="172">
        <f t="shared" si="16"/>
        <v>1</v>
      </c>
      <c r="ED18" s="172">
        <f t="shared" si="16"/>
        <v>1</v>
      </c>
      <c r="EE18" s="172">
        <f t="shared" si="16"/>
        <v>1</v>
      </c>
      <c r="EF18" s="172">
        <f t="shared" si="16"/>
        <v>1</v>
      </c>
      <c r="EG18" s="172">
        <f t="shared" si="6"/>
        <v>0</v>
      </c>
    </row>
    <row r="19" spans="20:137" x14ac:dyDescent="0.25">
      <c r="T19" s="5"/>
      <c r="U19" s="13"/>
      <c r="V19" s="5"/>
      <c r="W19" s="5" t="str">
        <f t="shared" si="2"/>
        <v/>
      </c>
      <c r="X19" s="5"/>
      <c r="Y19" s="5"/>
      <c r="Z19" s="5"/>
      <c r="CB19" s="172">
        <f t="shared" si="23"/>
        <v>1</v>
      </c>
      <c r="CC19" s="172">
        <f t="shared" si="23"/>
        <v>1</v>
      </c>
      <c r="CD19" s="172">
        <f t="shared" si="23"/>
        <v>1</v>
      </c>
      <c r="CE19" s="172">
        <f t="shared" si="23"/>
        <v>1</v>
      </c>
      <c r="CF19" s="172">
        <f t="shared" si="23"/>
        <v>1</v>
      </c>
      <c r="CG19" s="172">
        <f t="shared" si="23"/>
        <v>1</v>
      </c>
      <c r="CH19" s="172">
        <f t="shared" si="23"/>
        <v>1</v>
      </c>
      <c r="CI19" s="172">
        <f t="shared" si="23"/>
        <v>1</v>
      </c>
      <c r="CJ19" s="172">
        <f t="shared" si="23"/>
        <v>1</v>
      </c>
      <c r="CK19" s="172">
        <f t="shared" si="23"/>
        <v>1</v>
      </c>
      <c r="CL19" s="172">
        <f t="shared" si="23"/>
        <v>1</v>
      </c>
      <c r="CM19" s="172">
        <f t="shared" si="23"/>
        <v>1</v>
      </c>
      <c r="CN19" s="172">
        <f t="shared" si="23"/>
        <v>1</v>
      </c>
      <c r="CO19" s="172">
        <f t="shared" si="23"/>
        <v>1</v>
      </c>
      <c r="CP19" s="172">
        <f t="shared" si="23"/>
        <v>1</v>
      </c>
      <c r="CQ19" s="172">
        <f t="shared" si="22"/>
        <v>1</v>
      </c>
      <c r="CR19" s="172">
        <f t="shared" si="22"/>
        <v>1</v>
      </c>
      <c r="CS19" s="172">
        <f t="shared" si="22"/>
        <v>1</v>
      </c>
      <c r="CT19" s="172">
        <f t="shared" si="22"/>
        <v>1</v>
      </c>
      <c r="CU19" s="172">
        <f t="shared" si="22"/>
        <v>1</v>
      </c>
      <c r="CZ19" s="172">
        <v>2</v>
      </c>
      <c r="DA19" s="172" t="s">
        <v>278</v>
      </c>
      <c r="DB19" s="32" t="str">
        <f>T(LOOKUP(CZ19,$DM$1:$EF$1,$DM$2:$EF$2))</f>
        <v/>
      </c>
      <c r="DD19" s="172">
        <f t="shared" si="17"/>
        <v>1</v>
      </c>
      <c r="DE19" s="172">
        <v>17</v>
      </c>
      <c r="DI19" s="187"/>
      <c r="DJ19" s="187"/>
      <c r="DL19" s="172">
        <f t="shared" si="12"/>
        <v>0</v>
      </c>
      <c r="DM19" s="172">
        <f t="shared" si="13"/>
        <v>1</v>
      </c>
      <c r="DN19" s="172">
        <f t="shared" si="14"/>
        <v>1</v>
      </c>
      <c r="DO19" s="172">
        <f t="shared" si="15"/>
        <v>1</v>
      </c>
      <c r="DP19" s="172">
        <f t="shared" si="15"/>
        <v>1</v>
      </c>
      <c r="DQ19" s="172">
        <f t="shared" si="15"/>
        <v>1</v>
      </c>
      <c r="DR19" s="172">
        <f t="shared" si="15"/>
        <v>1</v>
      </c>
      <c r="DS19" s="172">
        <f t="shared" si="15"/>
        <v>1</v>
      </c>
      <c r="DT19" s="172">
        <f t="shared" si="15"/>
        <v>1</v>
      </c>
      <c r="DU19" s="172">
        <f t="shared" si="15"/>
        <v>1</v>
      </c>
      <c r="DV19" s="172">
        <f t="shared" si="18"/>
        <v>1</v>
      </c>
      <c r="DW19" s="172">
        <f t="shared" si="16"/>
        <v>1</v>
      </c>
      <c r="DX19" s="172">
        <f t="shared" si="16"/>
        <v>1</v>
      </c>
      <c r="DY19" s="172">
        <f t="shared" si="16"/>
        <v>1</v>
      </c>
      <c r="DZ19" s="172">
        <f t="shared" si="16"/>
        <v>1</v>
      </c>
      <c r="EA19" s="172">
        <f t="shared" si="16"/>
        <v>1</v>
      </c>
      <c r="EB19" s="172">
        <f t="shared" si="16"/>
        <v>1</v>
      </c>
      <c r="EC19" s="172">
        <f t="shared" si="16"/>
        <v>1</v>
      </c>
      <c r="ED19" s="172">
        <f t="shared" si="16"/>
        <v>1</v>
      </c>
      <c r="EE19" s="172">
        <f t="shared" si="16"/>
        <v>1</v>
      </c>
      <c r="EF19" s="172">
        <f t="shared" si="16"/>
        <v>1</v>
      </c>
      <c r="EG19" s="172">
        <f t="shared" si="6"/>
        <v>0</v>
      </c>
    </row>
    <row r="20" spans="20:137" x14ac:dyDescent="0.25">
      <c r="T20" s="5"/>
      <c r="U20" s="13"/>
      <c r="V20" s="5"/>
      <c r="W20" s="5" t="str">
        <f t="shared" si="2"/>
        <v/>
      </c>
      <c r="X20" s="5"/>
      <c r="Y20" s="5"/>
      <c r="Z20" s="5"/>
      <c r="CB20" s="172">
        <f t="shared" si="23"/>
        <v>1</v>
      </c>
      <c r="CC20" s="172">
        <f t="shared" si="23"/>
        <v>1</v>
      </c>
      <c r="CD20" s="172">
        <f t="shared" si="23"/>
        <v>1</v>
      </c>
      <c r="CE20" s="172">
        <f t="shared" si="23"/>
        <v>1</v>
      </c>
      <c r="CF20" s="172">
        <f t="shared" si="23"/>
        <v>1</v>
      </c>
      <c r="CG20" s="172">
        <f t="shared" si="23"/>
        <v>1</v>
      </c>
      <c r="CH20" s="172">
        <f t="shared" si="23"/>
        <v>1</v>
      </c>
      <c r="CI20" s="172">
        <f t="shared" si="23"/>
        <v>1</v>
      </c>
      <c r="CJ20" s="172">
        <f t="shared" si="23"/>
        <v>1</v>
      </c>
      <c r="CK20" s="172">
        <f t="shared" si="23"/>
        <v>1</v>
      </c>
      <c r="CL20" s="172">
        <f t="shared" si="23"/>
        <v>1</v>
      </c>
      <c r="CM20" s="172">
        <f t="shared" si="23"/>
        <v>1</v>
      </c>
      <c r="CN20" s="172">
        <f t="shared" si="23"/>
        <v>1</v>
      </c>
      <c r="CO20" s="172">
        <f t="shared" si="23"/>
        <v>1</v>
      </c>
      <c r="CP20" s="172">
        <f t="shared" si="23"/>
        <v>1</v>
      </c>
      <c r="CQ20" s="172">
        <f t="shared" si="22"/>
        <v>1</v>
      </c>
      <c r="CR20" s="172">
        <f t="shared" si="22"/>
        <v>1</v>
      </c>
      <c r="CS20" s="172">
        <f t="shared" si="22"/>
        <v>1</v>
      </c>
      <c r="CT20" s="172">
        <f t="shared" si="22"/>
        <v>1</v>
      </c>
      <c r="CU20" s="172">
        <f t="shared" si="22"/>
        <v>1</v>
      </c>
      <c r="DA20" s="172">
        <v>1</v>
      </c>
      <c r="DB20" s="32" t="str">
        <f t="shared" ref="DB20:DB31" si="26">T(CONCATENATE(LOOKUP(DA20,CC$3:CC$80,AR$3:AR$80)," ",LOOKUP(DA20,CC$3:CC$80,$CA$3:$CA$80)))</f>
        <v xml:space="preserve"> </v>
      </c>
      <c r="DD20" s="172">
        <f t="shared" si="17"/>
        <v>1</v>
      </c>
      <c r="DE20" s="172">
        <v>18</v>
      </c>
      <c r="DI20" s="187"/>
      <c r="DJ20" s="187"/>
      <c r="DL20" s="172">
        <f t="shared" si="12"/>
        <v>0</v>
      </c>
      <c r="DM20" s="172">
        <f t="shared" si="13"/>
        <v>1</v>
      </c>
      <c r="DN20" s="172">
        <f t="shared" si="14"/>
        <v>1</v>
      </c>
      <c r="DO20" s="172">
        <f t="shared" ref="DO20:DU35" si="27">IF(OR($CX19=0,ISERROR(SEARCH(DO$1,SUBSTITUTE($CX19,DY$1,"")))),DO19,DO19+1)</f>
        <v>1</v>
      </c>
      <c r="DP20" s="172">
        <f t="shared" si="27"/>
        <v>1</v>
      </c>
      <c r="DQ20" s="172">
        <f t="shared" si="27"/>
        <v>1</v>
      </c>
      <c r="DR20" s="172">
        <f t="shared" si="27"/>
        <v>1</v>
      </c>
      <c r="DS20" s="172">
        <f t="shared" si="27"/>
        <v>1</v>
      </c>
      <c r="DT20" s="172">
        <f t="shared" si="27"/>
        <v>1</v>
      </c>
      <c r="DU20" s="172">
        <f t="shared" si="27"/>
        <v>1</v>
      </c>
      <c r="DV20" s="172">
        <f t="shared" si="18"/>
        <v>1</v>
      </c>
      <c r="DW20" s="172">
        <f t="shared" si="18"/>
        <v>1</v>
      </c>
      <c r="DX20" s="172">
        <f t="shared" si="18"/>
        <v>1</v>
      </c>
      <c r="DY20" s="172">
        <f t="shared" si="18"/>
        <v>1</v>
      </c>
      <c r="DZ20" s="172">
        <f t="shared" si="18"/>
        <v>1</v>
      </c>
      <c r="EA20" s="172">
        <f t="shared" si="18"/>
        <v>1</v>
      </c>
      <c r="EB20" s="172">
        <f t="shared" si="18"/>
        <v>1</v>
      </c>
      <c r="EC20" s="172">
        <f t="shared" si="18"/>
        <v>1</v>
      </c>
      <c r="ED20" s="172">
        <f t="shared" si="18"/>
        <v>1</v>
      </c>
      <c r="EE20" s="172">
        <f t="shared" si="18"/>
        <v>1</v>
      </c>
      <c r="EF20" s="172">
        <f t="shared" si="18"/>
        <v>1</v>
      </c>
      <c r="EG20" s="172">
        <f t="shared" si="6"/>
        <v>0</v>
      </c>
    </row>
    <row r="21" spans="20:137" x14ac:dyDescent="0.25">
      <c r="T21" s="5"/>
      <c r="U21" s="13"/>
      <c r="V21" s="5"/>
      <c r="W21" s="5" t="str">
        <f t="shared" si="2"/>
        <v/>
      </c>
      <c r="X21" s="5"/>
      <c r="Y21" s="5"/>
      <c r="Z21" s="5"/>
      <c r="CB21" s="172">
        <f t="shared" si="23"/>
        <v>1</v>
      </c>
      <c r="CC21" s="172">
        <f t="shared" si="23"/>
        <v>1</v>
      </c>
      <c r="CD21" s="172">
        <f t="shared" si="23"/>
        <v>1</v>
      </c>
      <c r="CE21" s="172">
        <f t="shared" si="23"/>
        <v>1</v>
      </c>
      <c r="CF21" s="172">
        <f t="shared" si="23"/>
        <v>1</v>
      </c>
      <c r="CG21" s="172">
        <f t="shared" si="23"/>
        <v>1</v>
      </c>
      <c r="CH21" s="172">
        <f t="shared" si="23"/>
        <v>1</v>
      </c>
      <c r="CI21" s="172">
        <f t="shared" si="23"/>
        <v>1</v>
      </c>
      <c r="CJ21" s="172">
        <f t="shared" si="23"/>
        <v>1</v>
      </c>
      <c r="CK21" s="172">
        <f t="shared" si="23"/>
        <v>1</v>
      </c>
      <c r="CL21" s="172">
        <f t="shared" si="23"/>
        <v>1</v>
      </c>
      <c r="CM21" s="172">
        <f t="shared" si="23"/>
        <v>1</v>
      </c>
      <c r="CN21" s="172">
        <f t="shared" si="23"/>
        <v>1</v>
      </c>
      <c r="CO21" s="172">
        <f t="shared" si="23"/>
        <v>1</v>
      </c>
      <c r="CP21" s="172">
        <f t="shared" si="23"/>
        <v>1</v>
      </c>
      <c r="CQ21" s="172">
        <f t="shared" si="22"/>
        <v>1</v>
      </c>
      <c r="CR21" s="172">
        <f t="shared" si="22"/>
        <v>1</v>
      </c>
      <c r="CS21" s="172">
        <f t="shared" si="22"/>
        <v>1</v>
      </c>
      <c r="CT21" s="172">
        <f t="shared" si="22"/>
        <v>1</v>
      </c>
      <c r="CU21" s="172">
        <f t="shared" si="22"/>
        <v>1</v>
      </c>
      <c r="DA21" s="172">
        <v>2</v>
      </c>
      <c r="DB21" s="32" t="str">
        <f t="shared" si="26"/>
        <v xml:space="preserve"> </v>
      </c>
      <c r="DD21" s="172">
        <f t="shared" si="17"/>
        <v>1</v>
      </c>
      <c r="DE21" s="172">
        <v>19</v>
      </c>
      <c r="DI21" s="187"/>
      <c r="DJ21" s="187"/>
      <c r="DL21" s="172">
        <f t="shared" si="12"/>
        <v>0</v>
      </c>
      <c r="DM21" s="172">
        <f t="shared" si="13"/>
        <v>1</v>
      </c>
      <c r="DN21" s="172">
        <f t="shared" si="14"/>
        <v>1</v>
      </c>
      <c r="DO21" s="172">
        <f t="shared" si="27"/>
        <v>1</v>
      </c>
      <c r="DP21" s="172">
        <f t="shared" si="27"/>
        <v>1</v>
      </c>
      <c r="DQ21" s="172">
        <f t="shared" si="27"/>
        <v>1</v>
      </c>
      <c r="DR21" s="172">
        <f t="shared" si="27"/>
        <v>1</v>
      </c>
      <c r="DS21" s="172">
        <f t="shared" si="27"/>
        <v>1</v>
      </c>
      <c r="DT21" s="172">
        <f t="shared" si="27"/>
        <v>1</v>
      </c>
      <c r="DU21" s="172">
        <f t="shared" si="27"/>
        <v>1</v>
      </c>
      <c r="DV21" s="172">
        <f t="shared" ref="DV21:EF36" si="28">IF(OR($CX20=0,ISERROR(SEARCH(DV$1,$CX20))),DV20,DV20+1)</f>
        <v>1</v>
      </c>
      <c r="DW21" s="172">
        <f t="shared" si="28"/>
        <v>1</v>
      </c>
      <c r="DX21" s="172">
        <f t="shared" si="28"/>
        <v>1</v>
      </c>
      <c r="DY21" s="172">
        <f t="shared" si="28"/>
        <v>1</v>
      </c>
      <c r="DZ21" s="172">
        <f t="shared" si="28"/>
        <v>1</v>
      </c>
      <c r="EA21" s="172">
        <f t="shared" si="28"/>
        <v>1</v>
      </c>
      <c r="EB21" s="172">
        <f t="shared" si="28"/>
        <v>1</v>
      </c>
      <c r="EC21" s="172">
        <f t="shared" si="28"/>
        <v>1</v>
      </c>
      <c r="ED21" s="172">
        <f t="shared" si="28"/>
        <v>1</v>
      </c>
      <c r="EE21" s="172">
        <f t="shared" si="28"/>
        <v>1</v>
      </c>
      <c r="EF21" s="172">
        <f t="shared" si="28"/>
        <v>1</v>
      </c>
      <c r="EG21" s="172">
        <f t="shared" si="6"/>
        <v>0</v>
      </c>
    </row>
    <row r="22" spans="20:137" x14ac:dyDescent="0.25">
      <c r="T22" s="5"/>
      <c r="U22" s="13"/>
      <c r="V22" s="5"/>
      <c r="W22" s="5" t="str">
        <f t="shared" si="2"/>
        <v/>
      </c>
      <c r="X22" s="5"/>
      <c r="Y22" s="5"/>
      <c r="Z22" s="5"/>
      <c r="CB22" s="172">
        <f t="shared" si="23"/>
        <v>1</v>
      </c>
      <c r="CC22" s="172">
        <f t="shared" si="23"/>
        <v>1</v>
      </c>
      <c r="CD22" s="172">
        <f t="shared" si="23"/>
        <v>1</v>
      </c>
      <c r="CE22" s="172">
        <f t="shared" si="23"/>
        <v>1</v>
      </c>
      <c r="CF22" s="172">
        <f t="shared" si="23"/>
        <v>1</v>
      </c>
      <c r="CG22" s="172">
        <f t="shared" si="23"/>
        <v>1</v>
      </c>
      <c r="CH22" s="172">
        <f t="shared" si="23"/>
        <v>1</v>
      </c>
      <c r="CI22" s="172">
        <f t="shared" si="23"/>
        <v>1</v>
      </c>
      <c r="CJ22" s="172">
        <f t="shared" si="23"/>
        <v>1</v>
      </c>
      <c r="CK22" s="172">
        <f t="shared" si="23"/>
        <v>1</v>
      </c>
      <c r="CL22" s="172">
        <f t="shared" si="23"/>
        <v>1</v>
      </c>
      <c r="CM22" s="172">
        <f t="shared" si="23"/>
        <v>1</v>
      </c>
      <c r="CN22" s="172">
        <f t="shared" si="23"/>
        <v>1</v>
      </c>
      <c r="CO22" s="172">
        <f t="shared" si="23"/>
        <v>1</v>
      </c>
      <c r="CP22" s="172">
        <f t="shared" si="23"/>
        <v>1</v>
      </c>
      <c r="CQ22" s="172">
        <f t="shared" si="22"/>
        <v>1</v>
      </c>
      <c r="CR22" s="172">
        <f t="shared" si="22"/>
        <v>1</v>
      </c>
      <c r="CS22" s="172">
        <f t="shared" si="22"/>
        <v>1</v>
      </c>
      <c r="CT22" s="172">
        <f t="shared" si="22"/>
        <v>1</v>
      </c>
      <c r="CU22" s="172">
        <f t="shared" si="22"/>
        <v>1</v>
      </c>
      <c r="DA22" s="172">
        <v>3</v>
      </c>
      <c r="DB22" s="32" t="str">
        <f t="shared" si="26"/>
        <v xml:space="preserve"> </v>
      </c>
      <c r="DD22" s="172">
        <f t="shared" si="17"/>
        <v>1</v>
      </c>
      <c r="DE22" s="172">
        <v>20</v>
      </c>
      <c r="DI22" s="187"/>
      <c r="DJ22" s="187"/>
      <c r="DL22" s="172">
        <f t="shared" si="12"/>
        <v>0</v>
      </c>
      <c r="DM22" s="172">
        <f t="shared" si="13"/>
        <v>1</v>
      </c>
      <c r="DN22" s="172">
        <f t="shared" si="14"/>
        <v>1</v>
      </c>
      <c r="DO22" s="172">
        <f t="shared" si="27"/>
        <v>1</v>
      </c>
      <c r="DP22" s="172">
        <f t="shared" si="27"/>
        <v>1</v>
      </c>
      <c r="DQ22" s="172">
        <f t="shared" si="27"/>
        <v>1</v>
      </c>
      <c r="DR22" s="172">
        <f t="shared" si="27"/>
        <v>1</v>
      </c>
      <c r="DS22" s="172">
        <f t="shared" si="27"/>
        <v>1</v>
      </c>
      <c r="DT22" s="172">
        <f t="shared" si="27"/>
        <v>1</v>
      </c>
      <c r="DU22" s="172">
        <f t="shared" si="27"/>
        <v>1</v>
      </c>
      <c r="DV22" s="172">
        <f t="shared" si="28"/>
        <v>1</v>
      </c>
      <c r="DW22" s="172">
        <f t="shared" si="28"/>
        <v>1</v>
      </c>
      <c r="DX22" s="172">
        <f t="shared" si="28"/>
        <v>1</v>
      </c>
      <c r="DY22" s="172">
        <f t="shared" si="28"/>
        <v>1</v>
      </c>
      <c r="DZ22" s="172">
        <f t="shared" si="28"/>
        <v>1</v>
      </c>
      <c r="EA22" s="172">
        <f t="shared" si="28"/>
        <v>1</v>
      </c>
      <c r="EB22" s="172">
        <f t="shared" si="28"/>
        <v>1</v>
      </c>
      <c r="EC22" s="172">
        <f t="shared" si="28"/>
        <v>1</v>
      </c>
      <c r="ED22" s="172">
        <f t="shared" si="28"/>
        <v>1</v>
      </c>
      <c r="EE22" s="172">
        <f t="shared" si="28"/>
        <v>1</v>
      </c>
      <c r="EF22" s="172">
        <f t="shared" si="28"/>
        <v>1</v>
      </c>
      <c r="EG22" s="172">
        <f t="shared" si="6"/>
        <v>0</v>
      </c>
    </row>
    <row r="23" spans="20:137" x14ac:dyDescent="0.25">
      <c r="T23" s="5"/>
      <c r="U23" s="13"/>
      <c r="V23" s="5"/>
      <c r="W23" s="5" t="str">
        <f t="shared" si="2"/>
        <v/>
      </c>
      <c r="X23" s="5"/>
      <c r="Y23" s="5"/>
      <c r="Z23" s="5"/>
      <c r="CB23" s="172">
        <f t="shared" si="23"/>
        <v>1</v>
      </c>
      <c r="CC23" s="172">
        <f t="shared" si="23"/>
        <v>1</v>
      </c>
      <c r="CD23" s="172">
        <f t="shared" si="23"/>
        <v>1</v>
      </c>
      <c r="CE23" s="172">
        <f t="shared" si="23"/>
        <v>1</v>
      </c>
      <c r="CF23" s="172">
        <f t="shared" si="23"/>
        <v>1</v>
      </c>
      <c r="CG23" s="172">
        <f t="shared" si="23"/>
        <v>1</v>
      </c>
      <c r="CH23" s="172">
        <f t="shared" si="23"/>
        <v>1</v>
      </c>
      <c r="CI23" s="172">
        <f t="shared" si="23"/>
        <v>1</v>
      </c>
      <c r="CJ23" s="172">
        <f t="shared" si="23"/>
        <v>1</v>
      </c>
      <c r="CK23" s="172">
        <f t="shared" si="23"/>
        <v>1</v>
      </c>
      <c r="CL23" s="172">
        <f t="shared" si="23"/>
        <v>1</v>
      </c>
      <c r="CM23" s="172">
        <f t="shared" si="23"/>
        <v>1</v>
      </c>
      <c r="CN23" s="172">
        <f t="shared" si="23"/>
        <v>1</v>
      </c>
      <c r="CO23" s="172">
        <f t="shared" si="23"/>
        <v>1</v>
      </c>
      <c r="CP23" s="172">
        <f t="shared" si="23"/>
        <v>1</v>
      </c>
      <c r="CQ23" s="172">
        <f t="shared" si="22"/>
        <v>1</v>
      </c>
      <c r="CR23" s="172">
        <f t="shared" si="22"/>
        <v>1</v>
      </c>
      <c r="CS23" s="172">
        <f t="shared" si="22"/>
        <v>1</v>
      </c>
      <c r="CT23" s="172">
        <f t="shared" si="22"/>
        <v>1</v>
      </c>
      <c r="CU23" s="172">
        <f t="shared" si="22"/>
        <v>1</v>
      </c>
      <c r="DA23" s="172">
        <v>4</v>
      </c>
      <c r="DB23" s="32" t="str">
        <f t="shared" si="26"/>
        <v xml:space="preserve"> </v>
      </c>
      <c r="DD23" s="172">
        <f t="shared" si="17"/>
        <v>1</v>
      </c>
      <c r="DE23" s="172">
        <v>21</v>
      </c>
      <c r="DI23" s="187"/>
      <c r="DJ23" s="187"/>
      <c r="DL23" s="172">
        <f t="shared" si="12"/>
        <v>0</v>
      </c>
      <c r="DM23" s="172">
        <f t="shared" si="13"/>
        <v>1</v>
      </c>
      <c r="DN23" s="172">
        <f t="shared" si="14"/>
        <v>1</v>
      </c>
      <c r="DO23" s="172">
        <f t="shared" si="27"/>
        <v>1</v>
      </c>
      <c r="DP23" s="172">
        <f t="shared" si="27"/>
        <v>1</v>
      </c>
      <c r="DQ23" s="172">
        <f t="shared" si="27"/>
        <v>1</v>
      </c>
      <c r="DR23" s="172">
        <f t="shared" si="27"/>
        <v>1</v>
      </c>
      <c r="DS23" s="172">
        <f t="shared" si="27"/>
        <v>1</v>
      </c>
      <c r="DT23" s="172">
        <f t="shared" si="27"/>
        <v>1</v>
      </c>
      <c r="DU23" s="172">
        <f t="shared" si="27"/>
        <v>1</v>
      </c>
      <c r="DV23" s="172">
        <f t="shared" si="28"/>
        <v>1</v>
      </c>
      <c r="DW23" s="172">
        <f t="shared" si="28"/>
        <v>1</v>
      </c>
      <c r="DX23" s="172">
        <f t="shared" si="28"/>
        <v>1</v>
      </c>
      <c r="DY23" s="172">
        <f t="shared" si="28"/>
        <v>1</v>
      </c>
      <c r="DZ23" s="172">
        <f t="shared" si="28"/>
        <v>1</v>
      </c>
      <c r="EA23" s="172">
        <f t="shared" si="28"/>
        <v>1</v>
      </c>
      <c r="EB23" s="172">
        <f t="shared" si="28"/>
        <v>1</v>
      </c>
      <c r="EC23" s="172">
        <f t="shared" si="28"/>
        <v>1</v>
      </c>
      <c r="ED23" s="172">
        <f t="shared" si="28"/>
        <v>1</v>
      </c>
      <c r="EE23" s="172">
        <f t="shared" si="28"/>
        <v>1</v>
      </c>
      <c r="EF23" s="172">
        <f t="shared" si="28"/>
        <v>1</v>
      </c>
      <c r="EG23" s="172">
        <f t="shared" si="6"/>
        <v>0</v>
      </c>
    </row>
    <row r="24" spans="20:137" x14ac:dyDescent="0.25">
      <c r="T24" s="5"/>
      <c r="U24" s="13"/>
      <c r="V24" s="5"/>
      <c r="W24" s="5" t="str">
        <f t="shared" si="2"/>
        <v/>
      </c>
      <c r="X24" s="5"/>
      <c r="Y24" s="5"/>
      <c r="Z24" s="5"/>
      <c r="CB24" s="172">
        <f t="shared" si="23"/>
        <v>1</v>
      </c>
      <c r="CC24" s="172">
        <f t="shared" si="23"/>
        <v>1</v>
      </c>
      <c r="CD24" s="172">
        <f t="shared" si="23"/>
        <v>1</v>
      </c>
      <c r="CE24" s="172">
        <f t="shared" si="23"/>
        <v>1</v>
      </c>
      <c r="CF24" s="172">
        <f t="shared" si="23"/>
        <v>1</v>
      </c>
      <c r="CG24" s="172">
        <f t="shared" si="23"/>
        <v>1</v>
      </c>
      <c r="CH24" s="172">
        <f t="shared" si="23"/>
        <v>1</v>
      </c>
      <c r="CI24" s="172">
        <f t="shared" si="23"/>
        <v>1</v>
      </c>
      <c r="CJ24" s="172">
        <f t="shared" si="23"/>
        <v>1</v>
      </c>
      <c r="CK24" s="172">
        <f t="shared" si="23"/>
        <v>1</v>
      </c>
      <c r="CL24" s="172">
        <f t="shared" si="23"/>
        <v>1</v>
      </c>
      <c r="CM24" s="172">
        <f t="shared" si="23"/>
        <v>1</v>
      </c>
      <c r="CN24" s="172">
        <f t="shared" si="23"/>
        <v>1</v>
      </c>
      <c r="CO24" s="172">
        <f t="shared" si="23"/>
        <v>1</v>
      </c>
      <c r="CP24" s="172">
        <f t="shared" si="23"/>
        <v>1</v>
      </c>
      <c r="CQ24" s="172">
        <f t="shared" si="22"/>
        <v>1</v>
      </c>
      <c r="CR24" s="172">
        <f t="shared" si="22"/>
        <v>1</v>
      </c>
      <c r="CS24" s="172">
        <f t="shared" si="22"/>
        <v>1</v>
      </c>
      <c r="CT24" s="172">
        <f t="shared" si="22"/>
        <v>1</v>
      </c>
      <c r="CU24" s="172">
        <f t="shared" si="22"/>
        <v>1</v>
      </c>
      <c r="DA24" s="172">
        <v>5</v>
      </c>
      <c r="DB24" s="32" t="str">
        <f t="shared" si="26"/>
        <v xml:space="preserve"> </v>
      </c>
      <c r="DD24" s="172">
        <f t="shared" si="17"/>
        <v>1</v>
      </c>
      <c r="DE24" s="172">
        <v>22</v>
      </c>
      <c r="DI24" s="187"/>
      <c r="DJ24" s="187"/>
      <c r="DL24" s="172">
        <f t="shared" si="12"/>
        <v>0</v>
      </c>
      <c r="DM24" s="172">
        <f t="shared" si="13"/>
        <v>1</v>
      </c>
      <c r="DN24" s="172">
        <f t="shared" si="14"/>
        <v>1</v>
      </c>
      <c r="DO24" s="172">
        <f t="shared" si="27"/>
        <v>1</v>
      </c>
      <c r="DP24" s="172">
        <f t="shared" si="27"/>
        <v>1</v>
      </c>
      <c r="DQ24" s="172">
        <f t="shared" si="27"/>
        <v>1</v>
      </c>
      <c r="DR24" s="172">
        <f t="shared" si="27"/>
        <v>1</v>
      </c>
      <c r="DS24" s="172">
        <f t="shared" si="27"/>
        <v>1</v>
      </c>
      <c r="DT24" s="172">
        <f t="shared" si="27"/>
        <v>1</v>
      </c>
      <c r="DU24" s="172">
        <f t="shared" si="27"/>
        <v>1</v>
      </c>
      <c r="DV24" s="172">
        <f t="shared" si="28"/>
        <v>1</v>
      </c>
      <c r="DW24" s="172">
        <f t="shared" si="28"/>
        <v>1</v>
      </c>
      <c r="DX24" s="172">
        <f t="shared" si="28"/>
        <v>1</v>
      </c>
      <c r="DY24" s="172">
        <f t="shared" si="28"/>
        <v>1</v>
      </c>
      <c r="DZ24" s="172">
        <f t="shared" si="28"/>
        <v>1</v>
      </c>
      <c r="EA24" s="172">
        <f t="shared" si="28"/>
        <v>1</v>
      </c>
      <c r="EB24" s="172">
        <f t="shared" si="28"/>
        <v>1</v>
      </c>
      <c r="EC24" s="172">
        <f t="shared" si="28"/>
        <v>1</v>
      </c>
      <c r="ED24" s="172">
        <f t="shared" si="28"/>
        <v>1</v>
      </c>
      <c r="EE24" s="172">
        <f t="shared" si="28"/>
        <v>1</v>
      </c>
      <c r="EF24" s="172">
        <f t="shared" si="28"/>
        <v>1</v>
      </c>
      <c r="EG24" s="172">
        <f t="shared" si="6"/>
        <v>0</v>
      </c>
    </row>
    <row r="25" spans="20:137" x14ac:dyDescent="0.25">
      <c r="T25" s="5"/>
      <c r="U25" s="13"/>
      <c r="V25" s="5"/>
      <c r="W25" s="5" t="str">
        <f t="shared" si="2"/>
        <v/>
      </c>
      <c r="X25" s="5"/>
      <c r="Y25" s="5"/>
      <c r="Z25" s="5"/>
      <c r="CB25" s="172">
        <f t="shared" si="23"/>
        <v>1</v>
      </c>
      <c r="CC25" s="172">
        <f t="shared" si="23"/>
        <v>1</v>
      </c>
      <c r="CD25" s="172">
        <f t="shared" si="23"/>
        <v>1</v>
      </c>
      <c r="CE25" s="172">
        <f t="shared" si="23"/>
        <v>1</v>
      </c>
      <c r="CF25" s="172">
        <f t="shared" si="23"/>
        <v>1</v>
      </c>
      <c r="CG25" s="172">
        <f t="shared" si="23"/>
        <v>1</v>
      </c>
      <c r="CH25" s="172">
        <f t="shared" si="23"/>
        <v>1</v>
      </c>
      <c r="CI25" s="172">
        <f t="shared" si="23"/>
        <v>1</v>
      </c>
      <c r="CJ25" s="172">
        <f t="shared" si="23"/>
        <v>1</v>
      </c>
      <c r="CK25" s="172">
        <f t="shared" si="23"/>
        <v>1</v>
      </c>
      <c r="CL25" s="172">
        <f t="shared" si="23"/>
        <v>1</v>
      </c>
      <c r="CM25" s="172">
        <f t="shared" si="23"/>
        <v>1</v>
      </c>
      <c r="CN25" s="172">
        <f t="shared" si="23"/>
        <v>1</v>
      </c>
      <c r="CO25" s="172">
        <f t="shared" si="23"/>
        <v>1</v>
      </c>
      <c r="CP25" s="172">
        <f t="shared" si="23"/>
        <v>1</v>
      </c>
      <c r="CQ25" s="172">
        <f t="shared" si="22"/>
        <v>1</v>
      </c>
      <c r="CR25" s="172">
        <f t="shared" si="22"/>
        <v>1</v>
      </c>
      <c r="CS25" s="172">
        <f t="shared" si="22"/>
        <v>1</v>
      </c>
      <c r="CT25" s="172">
        <f t="shared" si="22"/>
        <v>1</v>
      </c>
      <c r="CU25" s="172">
        <f t="shared" si="22"/>
        <v>1</v>
      </c>
      <c r="DA25" s="172">
        <v>6</v>
      </c>
      <c r="DB25" s="32" t="str">
        <f t="shared" si="26"/>
        <v xml:space="preserve"> </v>
      </c>
      <c r="DD25" s="172">
        <f t="shared" si="17"/>
        <v>1</v>
      </c>
      <c r="DE25" s="172">
        <v>23</v>
      </c>
      <c r="DI25" s="187"/>
      <c r="DJ25" s="187"/>
      <c r="DL25" s="172">
        <f t="shared" si="12"/>
        <v>0</v>
      </c>
      <c r="DM25" s="172">
        <f t="shared" si="13"/>
        <v>1</v>
      </c>
      <c r="DN25" s="172">
        <f t="shared" si="14"/>
        <v>1</v>
      </c>
      <c r="DO25" s="172">
        <f t="shared" si="27"/>
        <v>1</v>
      </c>
      <c r="DP25" s="172">
        <f t="shared" si="27"/>
        <v>1</v>
      </c>
      <c r="DQ25" s="172">
        <f t="shared" si="27"/>
        <v>1</v>
      </c>
      <c r="DR25" s="172">
        <f t="shared" si="27"/>
        <v>1</v>
      </c>
      <c r="DS25" s="172">
        <f t="shared" si="27"/>
        <v>1</v>
      </c>
      <c r="DT25" s="172">
        <f t="shared" si="27"/>
        <v>1</v>
      </c>
      <c r="DU25" s="172">
        <f t="shared" si="27"/>
        <v>1</v>
      </c>
      <c r="DV25" s="172">
        <f t="shared" si="28"/>
        <v>1</v>
      </c>
      <c r="DW25" s="172">
        <f t="shared" si="28"/>
        <v>1</v>
      </c>
      <c r="DX25" s="172">
        <f t="shared" si="28"/>
        <v>1</v>
      </c>
      <c r="DY25" s="172">
        <f t="shared" si="28"/>
        <v>1</v>
      </c>
      <c r="DZ25" s="172">
        <f t="shared" si="28"/>
        <v>1</v>
      </c>
      <c r="EA25" s="172">
        <f t="shared" si="28"/>
        <v>1</v>
      </c>
      <c r="EB25" s="172">
        <f t="shared" si="28"/>
        <v>1</v>
      </c>
      <c r="EC25" s="172">
        <f t="shared" si="28"/>
        <v>1</v>
      </c>
      <c r="ED25" s="172">
        <f t="shared" si="28"/>
        <v>1</v>
      </c>
      <c r="EE25" s="172">
        <f t="shared" si="28"/>
        <v>1</v>
      </c>
      <c r="EF25" s="172">
        <f t="shared" si="28"/>
        <v>1</v>
      </c>
      <c r="EG25" s="172">
        <f t="shared" si="6"/>
        <v>0</v>
      </c>
    </row>
    <row r="26" spans="20:137" x14ac:dyDescent="0.25">
      <c r="T26" s="5"/>
      <c r="U26" s="13"/>
      <c r="V26" s="5"/>
      <c r="W26" s="5" t="str">
        <f t="shared" si="2"/>
        <v/>
      </c>
      <c r="X26" s="5"/>
      <c r="Y26" s="5"/>
      <c r="Z26" s="5"/>
      <c r="CB26" s="172">
        <f t="shared" si="23"/>
        <v>1</v>
      </c>
      <c r="CC26" s="172">
        <f t="shared" si="23"/>
        <v>1</v>
      </c>
      <c r="CD26" s="172">
        <f t="shared" si="23"/>
        <v>1</v>
      </c>
      <c r="CE26" s="172">
        <f t="shared" si="23"/>
        <v>1</v>
      </c>
      <c r="CF26" s="172">
        <f t="shared" si="23"/>
        <v>1</v>
      </c>
      <c r="CG26" s="172">
        <f t="shared" si="23"/>
        <v>1</v>
      </c>
      <c r="CH26" s="172">
        <f t="shared" si="23"/>
        <v>1</v>
      </c>
      <c r="CI26" s="172">
        <f t="shared" si="23"/>
        <v>1</v>
      </c>
      <c r="CJ26" s="172">
        <f t="shared" si="23"/>
        <v>1</v>
      </c>
      <c r="CK26" s="172">
        <f t="shared" si="23"/>
        <v>1</v>
      </c>
      <c r="CL26" s="172">
        <f t="shared" si="23"/>
        <v>1</v>
      </c>
      <c r="CM26" s="172">
        <f t="shared" si="23"/>
        <v>1</v>
      </c>
      <c r="CN26" s="172">
        <f t="shared" si="23"/>
        <v>1</v>
      </c>
      <c r="CO26" s="172">
        <f t="shared" si="23"/>
        <v>1</v>
      </c>
      <c r="CP26" s="172">
        <f t="shared" si="23"/>
        <v>1</v>
      </c>
      <c r="CQ26" s="172">
        <f t="shared" si="22"/>
        <v>1</v>
      </c>
      <c r="CR26" s="172">
        <f t="shared" si="22"/>
        <v>1</v>
      </c>
      <c r="CS26" s="172">
        <f t="shared" si="22"/>
        <v>1</v>
      </c>
      <c r="CT26" s="172">
        <f t="shared" si="22"/>
        <v>1</v>
      </c>
      <c r="CU26" s="172">
        <f t="shared" si="22"/>
        <v>1</v>
      </c>
      <c r="DA26" s="172">
        <v>7</v>
      </c>
      <c r="DB26" s="32" t="str">
        <f t="shared" si="26"/>
        <v xml:space="preserve"> </v>
      </c>
      <c r="DD26" s="172">
        <f t="shared" si="17"/>
        <v>1</v>
      </c>
      <c r="DE26" s="172">
        <v>24</v>
      </c>
      <c r="DI26" s="187"/>
      <c r="DJ26" s="187"/>
      <c r="DL26" s="172">
        <f t="shared" si="12"/>
        <v>0</v>
      </c>
      <c r="DM26" s="172">
        <f t="shared" si="13"/>
        <v>1</v>
      </c>
      <c r="DN26" s="172">
        <f t="shared" si="14"/>
        <v>1</v>
      </c>
      <c r="DO26" s="172">
        <f t="shared" si="27"/>
        <v>1</v>
      </c>
      <c r="DP26" s="172">
        <f t="shared" si="27"/>
        <v>1</v>
      </c>
      <c r="DQ26" s="172">
        <f t="shared" si="27"/>
        <v>1</v>
      </c>
      <c r="DR26" s="172">
        <f t="shared" si="27"/>
        <v>1</v>
      </c>
      <c r="DS26" s="172">
        <f t="shared" si="27"/>
        <v>1</v>
      </c>
      <c r="DT26" s="172">
        <f t="shared" si="27"/>
        <v>1</v>
      </c>
      <c r="DU26" s="172">
        <f t="shared" si="27"/>
        <v>1</v>
      </c>
      <c r="DV26" s="172">
        <f t="shared" si="28"/>
        <v>1</v>
      </c>
      <c r="DW26" s="172">
        <f t="shared" si="28"/>
        <v>1</v>
      </c>
      <c r="DX26" s="172">
        <f t="shared" si="28"/>
        <v>1</v>
      </c>
      <c r="DY26" s="172">
        <f t="shared" si="28"/>
        <v>1</v>
      </c>
      <c r="DZ26" s="172">
        <f t="shared" si="28"/>
        <v>1</v>
      </c>
      <c r="EA26" s="172">
        <f t="shared" si="28"/>
        <v>1</v>
      </c>
      <c r="EB26" s="172">
        <f t="shared" si="28"/>
        <v>1</v>
      </c>
      <c r="EC26" s="172">
        <f t="shared" si="28"/>
        <v>1</v>
      </c>
      <c r="ED26" s="172">
        <f t="shared" si="28"/>
        <v>1</v>
      </c>
      <c r="EE26" s="172">
        <f t="shared" si="28"/>
        <v>1</v>
      </c>
      <c r="EF26" s="172">
        <f t="shared" si="28"/>
        <v>1</v>
      </c>
      <c r="EG26" s="172">
        <f t="shared" si="6"/>
        <v>0</v>
      </c>
    </row>
    <row r="27" spans="20:137" x14ac:dyDescent="0.25">
      <c r="T27" s="5"/>
      <c r="U27" s="13"/>
      <c r="V27" s="5"/>
      <c r="W27" s="5" t="str">
        <f t="shared" si="2"/>
        <v/>
      </c>
      <c r="X27" s="5"/>
      <c r="Y27" s="5"/>
      <c r="Z27" s="5"/>
      <c r="CB27" s="172">
        <f t="shared" si="23"/>
        <v>1</v>
      </c>
      <c r="CC27" s="172">
        <f t="shared" si="23"/>
        <v>1</v>
      </c>
      <c r="CD27" s="172">
        <f t="shared" si="23"/>
        <v>1</v>
      </c>
      <c r="CE27" s="172">
        <f t="shared" si="23"/>
        <v>1</v>
      </c>
      <c r="CF27" s="172">
        <f t="shared" si="23"/>
        <v>1</v>
      </c>
      <c r="CG27" s="172">
        <f t="shared" si="23"/>
        <v>1</v>
      </c>
      <c r="CH27" s="172">
        <f t="shared" si="23"/>
        <v>1</v>
      </c>
      <c r="CI27" s="172">
        <f t="shared" si="23"/>
        <v>1</v>
      </c>
      <c r="CJ27" s="172">
        <f t="shared" si="23"/>
        <v>1</v>
      </c>
      <c r="CK27" s="172">
        <f t="shared" si="23"/>
        <v>1</v>
      </c>
      <c r="CL27" s="172">
        <f t="shared" si="23"/>
        <v>1</v>
      </c>
      <c r="CM27" s="172">
        <f t="shared" si="23"/>
        <v>1</v>
      </c>
      <c r="CN27" s="172">
        <f t="shared" si="23"/>
        <v>1</v>
      </c>
      <c r="CO27" s="172">
        <f t="shared" si="23"/>
        <v>1</v>
      </c>
      <c r="CP27" s="172">
        <f t="shared" si="23"/>
        <v>1</v>
      </c>
      <c r="CQ27" s="172">
        <f t="shared" si="22"/>
        <v>1</v>
      </c>
      <c r="CR27" s="172">
        <f t="shared" si="22"/>
        <v>1</v>
      </c>
      <c r="CS27" s="172">
        <f t="shared" si="22"/>
        <v>1</v>
      </c>
      <c r="CT27" s="172">
        <f t="shared" si="22"/>
        <v>1</v>
      </c>
      <c r="CU27" s="172">
        <f t="shared" si="22"/>
        <v>1</v>
      </c>
      <c r="DA27" s="172">
        <v>8</v>
      </c>
      <c r="DB27" s="32" t="str">
        <f t="shared" si="26"/>
        <v xml:space="preserve"> </v>
      </c>
      <c r="DD27" s="172">
        <f t="shared" si="17"/>
        <v>1</v>
      </c>
      <c r="DE27" s="172">
        <v>25</v>
      </c>
      <c r="DI27" s="187"/>
      <c r="DJ27" s="187"/>
      <c r="DL27" s="172">
        <f t="shared" si="12"/>
        <v>0</v>
      </c>
      <c r="DM27" s="172">
        <f t="shared" si="13"/>
        <v>1</v>
      </c>
      <c r="DN27" s="172">
        <f t="shared" si="14"/>
        <v>1</v>
      </c>
      <c r="DO27" s="172">
        <f t="shared" si="27"/>
        <v>1</v>
      </c>
      <c r="DP27" s="172">
        <f t="shared" si="27"/>
        <v>1</v>
      </c>
      <c r="DQ27" s="172">
        <f t="shared" si="27"/>
        <v>1</v>
      </c>
      <c r="DR27" s="172">
        <f t="shared" si="27"/>
        <v>1</v>
      </c>
      <c r="DS27" s="172">
        <f t="shared" si="27"/>
        <v>1</v>
      </c>
      <c r="DT27" s="172">
        <f t="shared" si="27"/>
        <v>1</v>
      </c>
      <c r="DU27" s="172">
        <f t="shared" si="27"/>
        <v>1</v>
      </c>
      <c r="DV27" s="172">
        <f t="shared" si="28"/>
        <v>1</v>
      </c>
      <c r="DW27" s="172">
        <f t="shared" si="28"/>
        <v>1</v>
      </c>
      <c r="DX27" s="172">
        <f t="shared" si="28"/>
        <v>1</v>
      </c>
      <c r="DY27" s="172">
        <f t="shared" si="28"/>
        <v>1</v>
      </c>
      <c r="DZ27" s="172">
        <f t="shared" si="28"/>
        <v>1</v>
      </c>
      <c r="EA27" s="172">
        <f t="shared" si="28"/>
        <v>1</v>
      </c>
      <c r="EB27" s="172">
        <f t="shared" si="28"/>
        <v>1</v>
      </c>
      <c r="EC27" s="172">
        <f t="shared" si="28"/>
        <v>1</v>
      </c>
      <c r="ED27" s="172">
        <f t="shared" si="28"/>
        <v>1</v>
      </c>
      <c r="EE27" s="172">
        <f t="shared" si="28"/>
        <v>1</v>
      </c>
      <c r="EF27" s="172">
        <f t="shared" si="28"/>
        <v>1</v>
      </c>
      <c r="EG27" s="172">
        <f t="shared" si="6"/>
        <v>0</v>
      </c>
    </row>
    <row r="28" spans="20:137" x14ac:dyDescent="0.25">
      <c r="T28" s="5"/>
      <c r="U28" s="13"/>
      <c r="V28" s="5"/>
      <c r="W28" s="5" t="str">
        <f t="shared" si="2"/>
        <v/>
      </c>
      <c r="X28" s="5"/>
      <c r="Y28" s="5"/>
      <c r="Z28" s="5"/>
      <c r="CB28" s="172">
        <f t="shared" si="23"/>
        <v>1</v>
      </c>
      <c r="CC28" s="172">
        <f t="shared" si="23"/>
        <v>1</v>
      </c>
      <c r="CD28" s="172">
        <f t="shared" si="23"/>
        <v>1</v>
      </c>
      <c r="CE28" s="172">
        <f t="shared" si="23"/>
        <v>1</v>
      </c>
      <c r="CF28" s="172">
        <f t="shared" si="23"/>
        <v>1</v>
      </c>
      <c r="CG28" s="172">
        <f t="shared" si="23"/>
        <v>1</v>
      </c>
      <c r="CH28" s="172">
        <f t="shared" si="23"/>
        <v>1</v>
      </c>
      <c r="CI28" s="172">
        <f t="shared" si="23"/>
        <v>1</v>
      </c>
      <c r="CJ28" s="172">
        <f t="shared" si="23"/>
        <v>1</v>
      </c>
      <c r="CK28" s="172">
        <f t="shared" si="23"/>
        <v>1</v>
      </c>
      <c r="CL28" s="172">
        <f t="shared" si="23"/>
        <v>1</v>
      </c>
      <c r="CM28" s="172">
        <f t="shared" si="23"/>
        <v>1</v>
      </c>
      <c r="CN28" s="172">
        <f t="shared" si="23"/>
        <v>1</v>
      </c>
      <c r="CO28" s="172">
        <f t="shared" si="23"/>
        <v>1</v>
      </c>
      <c r="CP28" s="172">
        <f t="shared" si="23"/>
        <v>1</v>
      </c>
      <c r="CQ28" s="172">
        <f t="shared" si="22"/>
        <v>1</v>
      </c>
      <c r="CR28" s="172">
        <f t="shared" si="22"/>
        <v>1</v>
      </c>
      <c r="CS28" s="172">
        <f t="shared" si="22"/>
        <v>1</v>
      </c>
      <c r="CT28" s="172">
        <f t="shared" si="22"/>
        <v>1</v>
      </c>
      <c r="CU28" s="172">
        <f t="shared" si="22"/>
        <v>1</v>
      </c>
      <c r="DA28" s="172">
        <v>9</v>
      </c>
      <c r="DB28" s="32" t="str">
        <f t="shared" si="26"/>
        <v xml:space="preserve"> </v>
      </c>
      <c r="DD28" s="172">
        <f t="shared" si="17"/>
        <v>1</v>
      </c>
      <c r="DE28" s="172">
        <v>26</v>
      </c>
      <c r="DI28" s="187"/>
      <c r="DJ28" s="187"/>
      <c r="DL28" s="172">
        <f t="shared" si="12"/>
        <v>0</v>
      </c>
      <c r="DM28" s="172">
        <f t="shared" si="13"/>
        <v>1</v>
      </c>
      <c r="DN28" s="172">
        <f t="shared" si="14"/>
        <v>1</v>
      </c>
      <c r="DO28" s="172">
        <f t="shared" si="27"/>
        <v>1</v>
      </c>
      <c r="DP28" s="172">
        <f t="shared" si="27"/>
        <v>1</v>
      </c>
      <c r="DQ28" s="172">
        <f t="shared" si="27"/>
        <v>1</v>
      </c>
      <c r="DR28" s="172">
        <f t="shared" si="27"/>
        <v>1</v>
      </c>
      <c r="DS28" s="172">
        <f t="shared" si="27"/>
        <v>1</v>
      </c>
      <c r="DT28" s="172">
        <f t="shared" si="27"/>
        <v>1</v>
      </c>
      <c r="DU28" s="172">
        <f t="shared" si="27"/>
        <v>1</v>
      </c>
      <c r="DV28" s="172">
        <f t="shared" si="28"/>
        <v>1</v>
      </c>
      <c r="DW28" s="172">
        <f t="shared" si="28"/>
        <v>1</v>
      </c>
      <c r="DX28" s="172">
        <f t="shared" si="28"/>
        <v>1</v>
      </c>
      <c r="DY28" s="172">
        <f t="shared" si="28"/>
        <v>1</v>
      </c>
      <c r="DZ28" s="172">
        <f t="shared" si="28"/>
        <v>1</v>
      </c>
      <c r="EA28" s="172">
        <f t="shared" si="28"/>
        <v>1</v>
      </c>
      <c r="EB28" s="172">
        <f t="shared" si="28"/>
        <v>1</v>
      </c>
      <c r="EC28" s="172">
        <f t="shared" si="28"/>
        <v>1</v>
      </c>
      <c r="ED28" s="172">
        <f t="shared" si="28"/>
        <v>1</v>
      </c>
      <c r="EE28" s="172">
        <f t="shared" si="28"/>
        <v>1</v>
      </c>
      <c r="EF28" s="172">
        <f t="shared" si="28"/>
        <v>1</v>
      </c>
      <c r="EG28" s="172">
        <f t="shared" si="6"/>
        <v>0</v>
      </c>
    </row>
    <row r="29" spans="20:137" x14ac:dyDescent="0.25">
      <c r="T29" s="5"/>
      <c r="U29" s="13"/>
      <c r="V29" s="5"/>
      <c r="W29" s="5" t="str">
        <f t="shared" si="2"/>
        <v/>
      </c>
      <c r="X29" s="5"/>
      <c r="Y29" s="5"/>
      <c r="Z29" s="5"/>
      <c r="CB29" s="172">
        <f t="shared" si="23"/>
        <v>1</v>
      </c>
      <c r="CC29" s="172">
        <f t="shared" si="23"/>
        <v>1</v>
      </c>
      <c r="CD29" s="172">
        <f t="shared" si="23"/>
        <v>1</v>
      </c>
      <c r="CE29" s="172">
        <f t="shared" si="23"/>
        <v>1</v>
      </c>
      <c r="CF29" s="172">
        <f t="shared" si="23"/>
        <v>1</v>
      </c>
      <c r="CG29" s="172">
        <f t="shared" si="23"/>
        <v>1</v>
      </c>
      <c r="CH29" s="172">
        <f t="shared" si="23"/>
        <v>1</v>
      </c>
      <c r="CI29" s="172">
        <f t="shared" si="23"/>
        <v>1</v>
      </c>
      <c r="CJ29" s="172">
        <f t="shared" si="23"/>
        <v>1</v>
      </c>
      <c r="CK29" s="172">
        <f t="shared" si="23"/>
        <v>1</v>
      </c>
      <c r="CL29" s="172">
        <f t="shared" si="23"/>
        <v>1</v>
      </c>
      <c r="CM29" s="172">
        <f t="shared" si="23"/>
        <v>1</v>
      </c>
      <c r="CN29" s="172">
        <f t="shared" si="23"/>
        <v>1</v>
      </c>
      <c r="CO29" s="172">
        <f t="shared" si="23"/>
        <v>1</v>
      </c>
      <c r="CP29" s="172">
        <f t="shared" si="23"/>
        <v>1</v>
      </c>
      <c r="CQ29" s="172">
        <f t="shared" si="22"/>
        <v>1</v>
      </c>
      <c r="CR29" s="172">
        <f t="shared" si="22"/>
        <v>1</v>
      </c>
      <c r="CS29" s="172">
        <f t="shared" si="22"/>
        <v>1</v>
      </c>
      <c r="CT29" s="172">
        <f t="shared" si="22"/>
        <v>1</v>
      </c>
      <c r="CU29" s="172">
        <f t="shared" si="22"/>
        <v>1</v>
      </c>
      <c r="DA29" s="172">
        <v>10</v>
      </c>
      <c r="DB29" s="32" t="str">
        <f t="shared" si="26"/>
        <v xml:space="preserve"> </v>
      </c>
      <c r="DD29" s="172">
        <f t="shared" si="17"/>
        <v>1</v>
      </c>
      <c r="DE29" s="172">
        <v>27</v>
      </c>
      <c r="DI29" s="187"/>
      <c r="DJ29" s="187"/>
      <c r="DL29" s="172">
        <f t="shared" si="12"/>
        <v>0</v>
      </c>
      <c r="DM29" s="172">
        <f t="shared" si="13"/>
        <v>1</v>
      </c>
      <c r="DN29" s="172">
        <f t="shared" si="14"/>
        <v>1</v>
      </c>
      <c r="DO29" s="172">
        <f t="shared" si="27"/>
        <v>1</v>
      </c>
      <c r="DP29" s="172">
        <f t="shared" si="27"/>
        <v>1</v>
      </c>
      <c r="DQ29" s="172">
        <f t="shared" si="27"/>
        <v>1</v>
      </c>
      <c r="DR29" s="172">
        <f t="shared" si="27"/>
        <v>1</v>
      </c>
      <c r="DS29" s="172">
        <f t="shared" si="27"/>
        <v>1</v>
      </c>
      <c r="DT29" s="172">
        <f t="shared" si="27"/>
        <v>1</v>
      </c>
      <c r="DU29" s="172">
        <f t="shared" si="27"/>
        <v>1</v>
      </c>
      <c r="DV29" s="172">
        <f t="shared" si="28"/>
        <v>1</v>
      </c>
      <c r="DW29" s="172">
        <f t="shared" si="28"/>
        <v>1</v>
      </c>
      <c r="DX29" s="172">
        <f t="shared" si="28"/>
        <v>1</v>
      </c>
      <c r="DY29" s="172">
        <f t="shared" si="28"/>
        <v>1</v>
      </c>
      <c r="DZ29" s="172">
        <f t="shared" si="28"/>
        <v>1</v>
      </c>
      <c r="EA29" s="172">
        <f t="shared" si="28"/>
        <v>1</v>
      </c>
      <c r="EB29" s="172">
        <f t="shared" si="28"/>
        <v>1</v>
      </c>
      <c r="EC29" s="172">
        <f t="shared" si="28"/>
        <v>1</v>
      </c>
      <c r="ED29" s="172">
        <f t="shared" si="28"/>
        <v>1</v>
      </c>
      <c r="EE29" s="172">
        <f t="shared" si="28"/>
        <v>1</v>
      </c>
      <c r="EF29" s="172">
        <f t="shared" si="28"/>
        <v>1</v>
      </c>
      <c r="EG29" s="172">
        <f t="shared" si="6"/>
        <v>0</v>
      </c>
    </row>
    <row r="30" spans="20:137" x14ac:dyDescent="0.25">
      <c r="T30" s="5"/>
      <c r="U30" s="13"/>
      <c r="V30" s="5"/>
      <c r="W30" s="5" t="str">
        <f t="shared" si="2"/>
        <v/>
      </c>
      <c r="X30" s="5"/>
      <c r="Y30" s="5"/>
      <c r="Z30" s="5"/>
      <c r="CB30" s="172">
        <f t="shared" si="23"/>
        <v>1</v>
      </c>
      <c r="CC30" s="172">
        <f t="shared" si="23"/>
        <v>1</v>
      </c>
      <c r="CD30" s="172">
        <f t="shared" si="23"/>
        <v>1</v>
      </c>
      <c r="CE30" s="172">
        <f t="shared" si="23"/>
        <v>1</v>
      </c>
      <c r="CF30" s="172">
        <f t="shared" si="23"/>
        <v>1</v>
      </c>
      <c r="CG30" s="172">
        <f t="shared" si="23"/>
        <v>1</v>
      </c>
      <c r="CH30" s="172">
        <f t="shared" si="23"/>
        <v>1</v>
      </c>
      <c r="CI30" s="172">
        <f t="shared" si="23"/>
        <v>1</v>
      </c>
      <c r="CJ30" s="172">
        <f t="shared" si="23"/>
        <v>1</v>
      </c>
      <c r="CK30" s="172">
        <f t="shared" si="23"/>
        <v>1</v>
      </c>
      <c r="CL30" s="172">
        <f t="shared" si="23"/>
        <v>1</v>
      </c>
      <c r="CM30" s="172">
        <f t="shared" si="23"/>
        <v>1</v>
      </c>
      <c r="CN30" s="172">
        <f t="shared" si="23"/>
        <v>1</v>
      </c>
      <c r="CO30" s="172">
        <f t="shared" si="23"/>
        <v>1</v>
      </c>
      <c r="CP30" s="172">
        <f t="shared" si="23"/>
        <v>1</v>
      </c>
      <c r="CQ30" s="172">
        <f t="shared" si="22"/>
        <v>1</v>
      </c>
      <c r="CR30" s="172">
        <f t="shared" si="22"/>
        <v>1</v>
      </c>
      <c r="CS30" s="172">
        <f t="shared" si="22"/>
        <v>1</v>
      </c>
      <c r="CT30" s="172">
        <f t="shared" si="22"/>
        <v>1</v>
      </c>
      <c r="CU30" s="172">
        <f t="shared" si="22"/>
        <v>1</v>
      </c>
      <c r="DA30" s="172">
        <v>11</v>
      </c>
      <c r="DB30" s="32" t="str">
        <f t="shared" si="26"/>
        <v xml:space="preserve"> </v>
      </c>
      <c r="DD30" s="172">
        <f t="shared" si="17"/>
        <v>1</v>
      </c>
      <c r="DE30" s="172">
        <v>28</v>
      </c>
      <c r="DI30" s="187"/>
      <c r="DJ30" s="187"/>
      <c r="DL30" s="172">
        <f t="shared" si="12"/>
        <v>0</v>
      </c>
      <c r="DM30" s="172">
        <f t="shared" si="13"/>
        <v>1</v>
      </c>
      <c r="DN30" s="172">
        <f t="shared" si="14"/>
        <v>1</v>
      </c>
      <c r="DO30" s="172">
        <f t="shared" si="27"/>
        <v>1</v>
      </c>
      <c r="DP30" s="172">
        <f t="shared" si="27"/>
        <v>1</v>
      </c>
      <c r="DQ30" s="172">
        <f t="shared" si="27"/>
        <v>1</v>
      </c>
      <c r="DR30" s="172">
        <f t="shared" si="27"/>
        <v>1</v>
      </c>
      <c r="DS30" s="172">
        <f t="shared" si="27"/>
        <v>1</v>
      </c>
      <c r="DT30" s="172">
        <f t="shared" si="27"/>
        <v>1</v>
      </c>
      <c r="DU30" s="172">
        <f t="shared" si="27"/>
        <v>1</v>
      </c>
      <c r="DV30" s="172">
        <f t="shared" si="28"/>
        <v>1</v>
      </c>
      <c r="DW30" s="172">
        <f t="shared" si="28"/>
        <v>1</v>
      </c>
      <c r="DX30" s="172">
        <f t="shared" si="28"/>
        <v>1</v>
      </c>
      <c r="DY30" s="172">
        <f t="shared" si="28"/>
        <v>1</v>
      </c>
      <c r="DZ30" s="172">
        <f t="shared" si="28"/>
        <v>1</v>
      </c>
      <c r="EA30" s="172">
        <f t="shared" si="28"/>
        <v>1</v>
      </c>
      <c r="EB30" s="172">
        <f t="shared" si="28"/>
        <v>1</v>
      </c>
      <c r="EC30" s="172">
        <f t="shared" si="28"/>
        <v>1</v>
      </c>
      <c r="ED30" s="172">
        <f t="shared" si="28"/>
        <v>1</v>
      </c>
      <c r="EE30" s="172">
        <f t="shared" si="28"/>
        <v>1</v>
      </c>
      <c r="EF30" s="172">
        <f t="shared" si="28"/>
        <v>1</v>
      </c>
      <c r="EG30" s="172">
        <f t="shared" si="6"/>
        <v>0</v>
      </c>
    </row>
    <row r="31" spans="20:137" x14ac:dyDescent="0.25">
      <c r="T31" s="5"/>
      <c r="U31" s="13"/>
      <c r="V31" s="5"/>
      <c r="W31" s="5" t="str">
        <f t="shared" si="2"/>
        <v/>
      </c>
      <c r="X31" s="5"/>
      <c r="Y31" s="5"/>
      <c r="Z31" s="5"/>
      <c r="CB31" s="172">
        <f t="shared" si="23"/>
        <v>1</v>
      </c>
      <c r="CC31" s="172">
        <f t="shared" si="23"/>
        <v>1</v>
      </c>
      <c r="CD31" s="172">
        <f t="shared" si="23"/>
        <v>1</v>
      </c>
      <c r="CE31" s="172">
        <f t="shared" si="23"/>
        <v>1</v>
      </c>
      <c r="CF31" s="172">
        <f t="shared" si="23"/>
        <v>1</v>
      </c>
      <c r="CG31" s="172">
        <f t="shared" si="23"/>
        <v>1</v>
      </c>
      <c r="CH31" s="172">
        <f t="shared" si="23"/>
        <v>1</v>
      </c>
      <c r="CI31" s="172">
        <f t="shared" si="23"/>
        <v>1</v>
      </c>
      <c r="CJ31" s="172">
        <f t="shared" si="23"/>
        <v>1</v>
      </c>
      <c r="CK31" s="172">
        <f t="shared" si="23"/>
        <v>1</v>
      </c>
      <c r="CL31" s="172">
        <f t="shared" si="23"/>
        <v>1</v>
      </c>
      <c r="CM31" s="172">
        <f t="shared" si="23"/>
        <v>1</v>
      </c>
      <c r="CN31" s="172">
        <f t="shared" si="23"/>
        <v>1</v>
      </c>
      <c r="CO31" s="172">
        <f t="shared" si="23"/>
        <v>1</v>
      </c>
      <c r="CP31" s="172">
        <f t="shared" si="23"/>
        <v>1</v>
      </c>
      <c r="CQ31" s="172">
        <f t="shared" si="22"/>
        <v>1</v>
      </c>
      <c r="CR31" s="172">
        <f t="shared" si="22"/>
        <v>1</v>
      </c>
      <c r="CS31" s="172">
        <f t="shared" si="22"/>
        <v>1</v>
      </c>
      <c r="CT31" s="172">
        <f t="shared" si="22"/>
        <v>1</v>
      </c>
      <c r="CU31" s="172">
        <f t="shared" si="22"/>
        <v>1</v>
      </c>
      <c r="DA31" s="172">
        <v>12</v>
      </c>
      <c r="DB31" s="32" t="str">
        <f t="shared" si="26"/>
        <v xml:space="preserve"> </v>
      </c>
      <c r="DD31" s="172">
        <f t="shared" si="17"/>
        <v>1</v>
      </c>
      <c r="DE31" s="172">
        <v>29</v>
      </c>
      <c r="DI31" s="187"/>
      <c r="DJ31" s="187"/>
      <c r="DL31" s="172">
        <f t="shared" si="12"/>
        <v>0</v>
      </c>
      <c r="DM31" s="172">
        <f t="shared" si="13"/>
        <v>1</v>
      </c>
      <c r="DN31" s="172">
        <f t="shared" si="14"/>
        <v>1</v>
      </c>
      <c r="DO31" s="172">
        <f t="shared" si="27"/>
        <v>1</v>
      </c>
      <c r="DP31" s="172">
        <f t="shared" si="27"/>
        <v>1</v>
      </c>
      <c r="DQ31" s="172">
        <f t="shared" si="27"/>
        <v>1</v>
      </c>
      <c r="DR31" s="172">
        <f t="shared" si="27"/>
        <v>1</v>
      </c>
      <c r="DS31" s="172">
        <f t="shared" si="27"/>
        <v>1</v>
      </c>
      <c r="DT31" s="172">
        <f t="shared" si="27"/>
        <v>1</v>
      </c>
      <c r="DU31" s="172">
        <f t="shared" si="27"/>
        <v>1</v>
      </c>
      <c r="DV31" s="172">
        <f t="shared" si="28"/>
        <v>1</v>
      </c>
      <c r="DW31" s="172">
        <f t="shared" si="28"/>
        <v>1</v>
      </c>
      <c r="DX31" s="172">
        <f t="shared" si="28"/>
        <v>1</v>
      </c>
      <c r="DY31" s="172">
        <f t="shared" si="28"/>
        <v>1</v>
      </c>
      <c r="DZ31" s="172">
        <f t="shared" si="28"/>
        <v>1</v>
      </c>
      <c r="EA31" s="172">
        <f t="shared" si="28"/>
        <v>1</v>
      </c>
      <c r="EB31" s="172">
        <f t="shared" si="28"/>
        <v>1</v>
      </c>
      <c r="EC31" s="172">
        <f t="shared" si="28"/>
        <v>1</v>
      </c>
      <c r="ED31" s="172">
        <f t="shared" si="28"/>
        <v>1</v>
      </c>
      <c r="EE31" s="172">
        <f t="shared" si="28"/>
        <v>1</v>
      </c>
      <c r="EF31" s="172">
        <f t="shared" si="28"/>
        <v>1</v>
      </c>
      <c r="EG31" s="172">
        <f t="shared" si="6"/>
        <v>0</v>
      </c>
    </row>
    <row r="32" spans="20:137" x14ac:dyDescent="0.25">
      <c r="T32" s="5"/>
      <c r="U32" s="13"/>
      <c r="V32" s="5"/>
      <c r="W32" s="5" t="str">
        <f t="shared" si="2"/>
        <v/>
      </c>
      <c r="X32" s="5"/>
      <c r="Y32" s="5"/>
      <c r="Z32" s="5"/>
      <c r="CB32" s="172">
        <f t="shared" si="23"/>
        <v>1</v>
      </c>
      <c r="CC32" s="172">
        <f t="shared" si="23"/>
        <v>1</v>
      </c>
      <c r="CD32" s="172">
        <f t="shared" si="23"/>
        <v>1</v>
      </c>
      <c r="CE32" s="172">
        <f t="shared" si="23"/>
        <v>1</v>
      </c>
      <c r="CF32" s="172">
        <f t="shared" si="23"/>
        <v>1</v>
      </c>
      <c r="CG32" s="172">
        <f t="shared" si="23"/>
        <v>1</v>
      </c>
      <c r="CH32" s="172">
        <f t="shared" si="23"/>
        <v>1</v>
      </c>
      <c r="CI32" s="172">
        <f t="shared" si="23"/>
        <v>1</v>
      </c>
      <c r="CJ32" s="172">
        <f t="shared" si="23"/>
        <v>1</v>
      </c>
      <c r="CK32" s="172">
        <f t="shared" si="23"/>
        <v>1</v>
      </c>
      <c r="CL32" s="172">
        <f t="shared" si="23"/>
        <v>1</v>
      </c>
      <c r="CM32" s="172">
        <f t="shared" si="23"/>
        <v>1</v>
      </c>
      <c r="CN32" s="172">
        <f t="shared" si="23"/>
        <v>1</v>
      </c>
      <c r="CO32" s="172">
        <f t="shared" si="23"/>
        <v>1</v>
      </c>
      <c r="CP32" s="172">
        <f t="shared" si="23"/>
        <v>1</v>
      </c>
      <c r="CQ32" s="172">
        <f t="shared" si="23"/>
        <v>1</v>
      </c>
      <c r="CR32" s="172">
        <f t="shared" ref="CR32:CU47" si="29">IF(BG31="",CR31,CR31+1)</f>
        <v>1</v>
      </c>
      <c r="CS32" s="172">
        <f t="shared" si="29"/>
        <v>1</v>
      </c>
      <c r="CT32" s="172">
        <f t="shared" si="29"/>
        <v>1</v>
      </c>
      <c r="CU32" s="172">
        <f t="shared" si="29"/>
        <v>1</v>
      </c>
      <c r="DB32" s="172" t="str">
        <f>IF(DB19="","","----")</f>
        <v/>
      </c>
      <c r="DD32" s="172">
        <f t="shared" si="17"/>
        <v>1</v>
      </c>
      <c r="DE32" s="172">
        <v>30</v>
      </c>
      <c r="DI32" s="187"/>
      <c r="DJ32" s="187"/>
      <c r="DL32" s="172">
        <f t="shared" si="12"/>
        <v>0</v>
      </c>
      <c r="DM32" s="172">
        <f t="shared" si="13"/>
        <v>1</v>
      </c>
      <c r="DN32" s="172">
        <f t="shared" si="14"/>
        <v>1</v>
      </c>
      <c r="DO32" s="172">
        <f t="shared" si="27"/>
        <v>1</v>
      </c>
      <c r="DP32" s="172">
        <f t="shared" si="27"/>
        <v>1</v>
      </c>
      <c r="DQ32" s="172">
        <f t="shared" si="27"/>
        <v>1</v>
      </c>
      <c r="DR32" s="172">
        <f t="shared" si="27"/>
        <v>1</v>
      </c>
      <c r="DS32" s="172">
        <f t="shared" si="27"/>
        <v>1</v>
      </c>
      <c r="DT32" s="172">
        <f t="shared" si="27"/>
        <v>1</v>
      </c>
      <c r="DU32" s="172">
        <f t="shared" si="27"/>
        <v>1</v>
      </c>
      <c r="DV32" s="172">
        <f t="shared" si="28"/>
        <v>1</v>
      </c>
      <c r="DW32" s="172">
        <f t="shared" si="28"/>
        <v>1</v>
      </c>
      <c r="DX32" s="172">
        <f t="shared" si="28"/>
        <v>1</v>
      </c>
      <c r="DY32" s="172">
        <f t="shared" si="28"/>
        <v>1</v>
      </c>
      <c r="DZ32" s="172">
        <f t="shared" si="28"/>
        <v>1</v>
      </c>
      <c r="EA32" s="172">
        <f t="shared" si="28"/>
        <v>1</v>
      </c>
      <c r="EB32" s="172">
        <f t="shared" si="28"/>
        <v>1</v>
      </c>
      <c r="EC32" s="172">
        <f t="shared" si="28"/>
        <v>1</v>
      </c>
      <c r="ED32" s="172">
        <f t="shared" si="28"/>
        <v>1</v>
      </c>
      <c r="EE32" s="172">
        <f t="shared" si="28"/>
        <v>1</v>
      </c>
      <c r="EF32" s="172">
        <f t="shared" si="28"/>
        <v>1</v>
      </c>
      <c r="EG32" s="172">
        <f t="shared" si="6"/>
        <v>0</v>
      </c>
    </row>
    <row r="33" spans="20:137" x14ac:dyDescent="0.25">
      <c r="T33" s="5"/>
      <c r="U33" s="13"/>
      <c r="V33" s="5"/>
      <c r="W33" s="5" t="str">
        <f t="shared" si="2"/>
        <v/>
      </c>
      <c r="X33" s="5"/>
      <c r="Y33" s="5"/>
      <c r="Z33" s="5"/>
      <c r="CB33" s="172">
        <f t="shared" ref="CB33:CQ48" si="30">IF(AQ32="",CB32,CB32+1)</f>
        <v>1</v>
      </c>
      <c r="CC33" s="172">
        <f t="shared" si="30"/>
        <v>1</v>
      </c>
      <c r="CD33" s="172">
        <f t="shared" si="30"/>
        <v>1</v>
      </c>
      <c r="CE33" s="172">
        <f t="shared" si="30"/>
        <v>1</v>
      </c>
      <c r="CF33" s="172">
        <f t="shared" si="30"/>
        <v>1</v>
      </c>
      <c r="CG33" s="172">
        <f t="shared" si="30"/>
        <v>1</v>
      </c>
      <c r="CH33" s="172">
        <f t="shared" si="30"/>
        <v>1</v>
      </c>
      <c r="CI33" s="172">
        <f t="shared" si="30"/>
        <v>1</v>
      </c>
      <c r="CJ33" s="172">
        <f t="shared" si="30"/>
        <v>1</v>
      </c>
      <c r="CK33" s="172">
        <f t="shared" si="30"/>
        <v>1</v>
      </c>
      <c r="CL33" s="172">
        <f t="shared" si="30"/>
        <v>1</v>
      </c>
      <c r="CM33" s="172">
        <f t="shared" si="30"/>
        <v>1</v>
      </c>
      <c r="CN33" s="172">
        <f t="shared" si="30"/>
        <v>1</v>
      </c>
      <c r="CO33" s="172">
        <f t="shared" si="30"/>
        <v>1</v>
      </c>
      <c r="CP33" s="172">
        <f t="shared" si="30"/>
        <v>1</v>
      </c>
      <c r="CQ33" s="172">
        <f t="shared" si="30"/>
        <v>1</v>
      </c>
      <c r="CR33" s="172">
        <f t="shared" si="29"/>
        <v>1</v>
      </c>
      <c r="CS33" s="172">
        <f t="shared" si="29"/>
        <v>1</v>
      </c>
      <c r="CT33" s="172">
        <f t="shared" si="29"/>
        <v>1</v>
      </c>
      <c r="CU33" s="172">
        <f t="shared" si="29"/>
        <v>1</v>
      </c>
      <c r="DA33" s="172"/>
      <c r="DB33" s="32" t="str">
        <f>IF(DB34="","",CONCATENATE("Warband ",CZ34," ",DG33))</f>
        <v/>
      </c>
      <c r="DD33" s="172">
        <f t="shared" si="17"/>
        <v>1</v>
      </c>
      <c r="DE33" s="172">
        <v>31</v>
      </c>
      <c r="DG33" s="49" t="str">
        <f>CONCATENATE("   ",DH33,"/",DI33,IF(DH33&gt;DI33," !",""))</f>
        <v xml:space="preserve">   0/12</v>
      </c>
      <c r="DH33" s="172">
        <f t="shared" ref="DH33" si="31">INDEX($CB$1:$CU$1,CZ34)+DJ33</f>
        <v>0</v>
      </c>
      <c r="DI33" s="187">
        <f t="shared" ref="DI33" si="32">IF(ISERROR(FIND("Signal Tower",DB34)),12,24)</f>
        <v>12</v>
      </c>
      <c r="DJ33" s="187"/>
      <c r="DL33" s="172">
        <f t="shared" si="12"/>
        <v>0</v>
      </c>
      <c r="DM33" s="172">
        <f t="shared" si="13"/>
        <v>1</v>
      </c>
      <c r="DN33" s="172">
        <f t="shared" si="14"/>
        <v>1</v>
      </c>
      <c r="DO33" s="172">
        <f t="shared" si="27"/>
        <v>1</v>
      </c>
      <c r="DP33" s="172">
        <f t="shared" si="27"/>
        <v>1</v>
      </c>
      <c r="DQ33" s="172">
        <f t="shared" si="27"/>
        <v>1</v>
      </c>
      <c r="DR33" s="172">
        <f t="shared" si="27"/>
        <v>1</v>
      </c>
      <c r="DS33" s="172">
        <f t="shared" si="27"/>
        <v>1</v>
      </c>
      <c r="DT33" s="172">
        <f t="shared" si="27"/>
        <v>1</v>
      </c>
      <c r="DU33" s="172">
        <f t="shared" si="27"/>
        <v>1</v>
      </c>
      <c r="DV33" s="172">
        <f t="shared" si="28"/>
        <v>1</v>
      </c>
      <c r="DW33" s="172">
        <f t="shared" si="28"/>
        <v>1</v>
      </c>
      <c r="DX33" s="172">
        <f t="shared" si="28"/>
        <v>1</v>
      </c>
      <c r="DY33" s="172">
        <f t="shared" si="28"/>
        <v>1</v>
      </c>
      <c r="DZ33" s="172">
        <f t="shared" si="28"/>
        <v>1</v>
      </c>
      <c r="EA33" s="172">
        <f t="shared" si="28"/>
        <v>1</v>
      </c>
      <c r="EB33" s="172">
        <f t="shared" si="28"/>
        <v>1</v>
      </c>
      <c r="EC33" s="172">
        <f t="shared" si="28"/>
        <v>1</v>
      </c>
      <c r="ED33" s="172">
        <f t="shared" si="28"/>
        <v>1</v>
      </c>
      <c r="EE33" s="172">
        <f t="shared" si="28"/>
        <v>1</v>
      </c>
      <c r="EF33" s="172">
        <f t="shared" si="28"/>
        <v>1</v>
      </c>
      <c r="EG33" s="172">
        <f t="shared" si="6"/>
        <v>0</v>
      </c>
    </row>
    <row r="34" spans="20:137" x14ac:dyDescent="0.25">
      <c r="T34" s="5"/>
      <c r="U34" s="13"/>
      <c r="V34" s="5"/>
      <c r="W34" s="5" t="str">
        <f t="shared" si="2"/>
        <v/>
      </c>
      <c r="X34" s="5"/>
      <c r="Y34" s="5"/>
      <c r="Z34" s="5"/>
      <c r="CB34" s="172">
        <f t="shared" si="30"/>
        <v>1</v>
      </c>
      <c r="CC34" s="172">
        <f t="shared" si="30"/>
        <v>1</v>
      </c>
      <c r="CD34" s="172">
        <f t="shared" si="30"/>
        <v>1</v>
      </c>
      <c r="CE34" s="172">
        <f t="shared" si="30"/>
        <v>1</v>
      </c>
      <c r="CF34" s="172">
        <f t="shared" si="30"/>
        <v>1</v>
      </c>
      <c r="CG34" s="172">
        <f t="shared" si="30"/>
        <v>1</v>
      </c>
      <c r="CH34" s="172">
        <f t="shared" si="30"/>
        <v>1</v>
      </c>
      <c r="CI34" s="172">
        <f t="shared" si="30"/>
        <v>1</v>
      </c>
      <c r="CJ34" s="172">
        <f t="shared" si="30"/>
        <v>1</v>
      </c>
      <c r="CK34" s="172">
        <f t="shared" si="30"/>
        <v>1</v>
      </c>
      <c r="CL34" s="172">
        <f t="shared" si="30"/>
        <v>1</v>
      </c>
      <c r="CM34" s="172">
        <f t="shared" si="30"/>
        <v>1</v>
      </c>
      <c r="CN34" s="172">
        <f t="shared" si="30"/>
        <v>1</v>
      </c>
      <c r="CO34" s="172">
        <f t="shared" si="30"/>
        <v>1</v>
      </c>
      <c r="CP34" s="172">
        <f t="shared" si="30"/>
        <v>1</v>
      </c>
      <c r="CQ34" s="172">
        <f t="shared" si="30"/>
        <v>1</v>
      </c>
      <c r="CR34" s="172">
        <f t="shared" si="29"/>
        <v>1</v>
      </c>
      <c r="CS34" s="172">
        <f t="shared" si="29"/>
        <v>1</v>
      </c>
      <c r="CT34" s="172">
        <f t="shared" si="29"/>
        <v>1</v>
      </c>
      <c r="CU34" s="172">
        <f t="shared" si="29"/>
        <v>1</v>
      </c>
      <c r="CZ34" s="172">
        <v>3</v>
      </c>
      <c r="DA34" s="172" t="s">
        <v>278</v>
      </c>
      <c r="DB34" s="32" t="str">
        <f>T(LOOKUP(CZ34,$DM$1:$EF$1,$DM$2:$EF$2))</f>
        <v/>
      </c>
      <c r="DD34" s="172">
        <f t="shared" si="17"/>
        <v>1</v>
      </c>
      <c r="DE34" s="172">
        <v>32</v>
      </c>
      <c r="DI34" s="187"/>
      <c r="DJ34" s="187"/>
      <c r="DL34" s="172">
        <f t="shared" si="12"/>
        <v>0</v>
      </c>
      <c r="DM34" s="172">
        <f t="shared" si="13"/>
        <v>1</v>
      </c>
      <c r="DN34" s="172">
        <f t="shared" si="14"/>
        <v>1</v>
      </c>
      <c r="DO34" s="172">
        <f t="shared" si="27"/>
        <v>1</v>
      </c>
      <c r="DP34" s="172">
        <f t="shared" si="27"/>
        <v>1</v>
      </c>
      <c r="DQ34" s="172">
        <f t="shared" si="27"/>
        <v>1</v>
      </c>
      <c r="DR34" s="172">
        <f t="shared" si="27"/>
        <v>1</v>
      </c>
      <c r="DS34" s="172">
        <f t="shared" si="27"/>
        <v>1</v>
      </c>
      <c r="DT34" s="172">
        <f t="shared" si="27"/>
        <v>1</v>
      </c>
      <c r="DU34" s="172">
        <f t="shared" si="27"/>
        <v>1</v>
      </c>
      <c r="DV34" s="172">
        <f t="shared" si="28"/>
        <v>1</v>
      </c>
      <c r="DW34" s="172">
        <f t="shared" si="28"/>
        <v>1</v>
      </c>
      <c r="DX34" s="172">
        <f t="shared" si="28"/>
        <v>1</v>
      </c>
      <c r="DY34" s="172">
        <f t="shared" si="28"/>
        <v>1</v>
      </c>
      <c r="DZ34" s="172">
        <f t="shared" si="28"/>
        <v>1</v>
      </c>
      <c r="EA34" s="172">
        <f t="shared" si="28"/>
        <v>1</v>
      </c>
      <c r="EB34" s="172">
        <f t="shared" si="28"/>
        <v>1</v>
      </c>
      <c r="EC34" s="172">
        <f t="shared" si="28"/>
        <v>1</v>
      </c>
      <c r="ED34" s="172">
        <f t="shared" si="28"/>
        <v>1</v>
      </c>
      <c r="EE34" s="172">
        <f t="shared" si="28"/>
        <v>1</v>
      </c>
      <c r="EF34" s="172">
        <f t="shared" si="28"/>
        <v>1</v>
      </c>
      <c r="EG34" s="172">
        <f t="shared" si="6"/>
        <v>0</v>
      </c>
    </row>
    <row r="35" spans="20:137" x14ac:dyDescent="0.25">
      <c r="T35" s="5"/>
      <c r="U35" s="13"/>
      <c r="V35" s="5"/>
      <c r="W35" s="5" t="str">
        <f t="shared" si="2"/>
        <v/>
      </c>
      <c r="X35" s="5"/>
      <c r="Y35" s="5"/>
      <c r="Z35" s="5"/>
      <c r="CB35" s="172">
        <f t="shared" si="30"/>
        <v>1</v>
      </c>
      <c r="CC35" s="172">
        <f t="shared" si="30"/>
        <v>1</v>
      </c>
      <c r="CD35" s="172">
        <f t="shared" si="30"/>
        <v>1</v>
      </c>
      <c r="CE35" s="172">
        <f t="shared" si="30"/>
        <v>1</v>
      </c>
      <c r="CF35" s="172">
        <f t="shared" si="30"/>
        <v>1</v>
      </c>
      <c r="CG35" s="172">
        <f t="shared" si="30"/>
        <v>1</v>
      </c>
      <c r="CH35" s="172">
        <f t="shared" si="30"/>
        <v>1</v>
      </c>
      <c r="CI35" s="172">
        <f t="shared" si="30"/>
        <v>1</v>
      </c>
      <c r="CJ35" s="172">
        <f t="shared" si="30"/>
        <v>1</v>
      </c>
      <c r="CK35" s="172">
        <f t="shared" si="30"/>
        <v>1</v>
      </c>
      <c r="CL35" s="172">
        <f t="shared" si="30"/>
        <v>1</v>
      </c>
      <c r="CM35" s="172">
        <f t="shared" si="30"/>
        <v>1</v>
      </c>
      <c r="CN35" s="172">
        <f t="shared" si="30"/>
        <v>1</v>
      </c>
      <c r="CO35" s="172">
        <f t="shared" si="30"/>
        <v>1</v>
      </c>
      <c r="CP35" s="172">
        <f t="shared" si="30"/>
        <v>1</v>
      </c>
      <c r="CQ35" s="172">
        <f t="shared" si="30"/>
        <v>1</v>
      </c>
      <c r="CR35" s="172">
        <f t="shared" si="29"/>
        <v>1</v>
      </c>
      <c r="CS35" s="172">
        <f t="shared" si="29"/>
        <v>1</v>
      </c>
      <c r="CT35" s="172">
        <f t="shared" si="29"/>
        <v>1</v>
      </c>
      <c r="CU35" s="172">
        <f t="shared" si="29"/>
        <v>1</v>
      </c>
      <c r="DA35" s="172">
        <v>1</v>
      </c>
      <c r="DB35" s="32" t="str">
        <f t="shared" ref="DB35:DB46" si="33">T(CONCATENATE(LOOKUP(DA35,CD$3:CD$80,AS$3:AS$80)," ",LOOKUP(DA35,CD$3:CD$80,$CA$3:$CA$80)))</f>
        <v xml:space="preserve"> </v>
      </c>
      <c r="DD35" s="172">
        <f t="shared" si="17"/>
        <v>1</v>
      </c>
      <c r="DE35" s="172">
        <v>33</v>
      </c>
      <c r="DI35" s="187"/>
      <c r="DJ35" s="187"/>
      <c r="DL35" s="172">
        <f t="shared" si="12"/>
        <v>0</v>
      </c>
      <c r="DM35" s="172">
        <f t="shared" si="13"/>
        <v>1</v>
      </c>
      <c r="DN35" s="172">
        <f t="shared" si="14"/>
        <v>1</v>
      </c>
      <c r="DO35" s="172">
        <f t="shared" si="27"/>
        <v>1</v>
      </c>
      <c r="DP35" s="172">
        <f t="shared" si="27"/>
        <v>1</v>
      </c>
      <c r="DQ35" s="172">
        <f t="shared" si="27"/>
        <v>1</v>
      </c>
      <c r="DR35" s="172">
        <f t="shared" si="27"/>
        <v>1</v>
      </c>
      <c r="DS35" s="172">
        <f t="shared" si="27"/>
        <v>1</v>
      </c>
      <c r="DT35" s="172">
        <f t="shared" si="27"/>
        <v>1</v>
      </c>
      <c r="DU35" s="172">
        <f t="shared" si="27"/>
        <v>1</v>
      </c>
      <c r="DV35" s="172">
        <f t="shared" si="28"/>
        <v>1</v>
      </c>
      <c r="DW35" s="172">
        <f t="shared" si="28"/>
        <v>1</v>
      </c>
      <c r="DX35" s="172">
        <f t="shared" si="28"/>
        <v>1</v>
      </c>
      <c r="DY35" s="172">
        <f t="shared" si="28"/>
        <v>1</v>
      </c>
      <c r="DZ35" s="172">
        <f t="shared" si="28"/>
        <v>1</v>
      </c>
      <c r="EA35" s="172">
        <f t="shared" si="28"/>
        <v>1</v>
      </c>
      <c r="EB35" s="172">
        <f t="shared" si="28"/>
        <v>1</v>
      </c>
      <c r="EC35" s="172">
        <f t="shared" si="28"/>
        <v>1</v>
      </c>
      <c r="ED35" s="172">
        <f t="shared" si="28"/>
        <v>1</v>
      </c>
      <c r="EE35" s="172">
        <f t="shared" si="28"/>
        <v>1</v>
      </c>
      <c r="EF35" s="172">
        <f t="shared" si="28"/>
        <v>1</v>
      </c>
      <c r="EG35" s="172">
        <f t="shared" si="6"/>
        <v>0</v>
      </c>
    </row>
    <row r="36" spans="20:137" x14ac:dyDescent="0.25">
      <c r="T36" s="5"/>
      <c r="U36" s="13"/>
      <c r="V36" s="5"/>
      <c r="W36" s="5" t="str">
        <f t="shared" si="2"/>
        <v/>
      </c>
      <c r="X36" s="5"/>
      <c r="Y36" s="5"/>
      <c r="Z36" s="5"/>
      <c r="CB36" s="172">
        <f t="shared" si="30"/>
        <v>1</v>
      </c>
      <c r="CC36" s="172">
        <f t="shared" si="30"/>
        <v>1</v>
      </c>
      <c r="CD36" s="172">
        <f t="shared" si="30"/>
        <v>1</v>
      </c>
      <c r="CE36" s="172">
        <f t="shared" si="30"/>
        <v>1</v>
      </c>
      <c r="CF36" s="172">
        <f t="shared" si="30"/>
        <v>1</v>
      </c>
      <c r="CG36" s="172">
        <f t="shared" si="30"/>
        <v>1</v>
      </c>
      <c r="CH36" s="172">
        <f t="shared" si="30"/>
        <v>1</v>
      </c>
      <c r="CI36" s="172">
        <f t="shared" si="30"/>
        <v>1</v>
      </c>
      <c r="CJ36" s="172">
        <f t="shared" si="30"/>
        <v>1</v>
      </c>
      <c r="CK36" s="172">
        <f t="shared" si="30"/>
        <v>1</v>
      </c>
      <c r="CL36" s="172">
        <f t="shared" si="30"/>
        <v>1</v>
      </c>
      <c r="CM36" s="172">
        <f t="shared" si="30"/>
        <v>1</v>
      </c>
      <c r="CN36" s="172">
        <f t="shared" si="30"/>
        <v>1</v>
      </c>
      <c r="CO36" s="172">
        <f t="shared" si="30"/>
        <v>1</v>
      </c>
      <c r="CP36" s="172">
        <f t="shared" si="30"/>
        <v>1</v>
      </c>
      <c r="CQ36" s="172">
        <f t="shared" si="30"/>
        <v>1</v>
      </c>
      <c r="CR36" s="172">
        <f t="shared" si="29"/>
        <v>1</v>
      </c>
      <c r="CS36" s="172">
        <f t="shared" si="29"/>
        <v>1</v>
      </c>
      <c r="CT36" s="172">
        <f t="shared" si="29"/>
        <v>1</v>
      </c>
      <c r="CU36" s="172">
        <f t="shared" si="29"/>
        <v>1</v>
      </c>
      <c r="DA36" s="172">
        <v>2</v>
      </c>
      <c r="DB36" s="32" t="str">
        <f t="shared" si="33"/>
        <v xml:space="preserve"> </v>
      </c>
      <c r="DD36" s="172">
        <f t="shared" si="17"/>
        <v>1</v>
      </c>
      <c r="DE36" s="172">
        <v>34</v>
      </c>
      <c r="DI36" s="187"/>
      <c r="DJ36" s="187"/>
      <c r="DL36" s="172">
        <f t="shared" si="12"/>
        <v>0</v>
      </c>
      <c r="DM36" s="172">
        <f t="shared" si="13"/>
        <v>1</v>
      </c>
      <c r="DN36" s="172">
        <f t="shared" si="14"/>
        <v>1</v>
      </c>
      <c r="DO36" s="172">
        <f t="shared" ref="DO36:DU51" si="34">IF(OR($CX35=0,ISERROR(SEARCH(DO$1,SUBSTITUTE($CX35,DY$1,"")))),DO35,DO35+1)</f>
        <v>1</v>
      </c>
      <c r="DP36" s="172">
        <f t="shared" si="34"/>
        <v>1</v>
      </c>
      <c r="DQ36" s="172">
        <f t="shared" si="34"/>
        <v>1</v>
      </c>
      <c r="DR36" s="172">
        <f t="shared" si="34"/>
        <v>1</v>
      </c>
      <c r="DS36" s="172">
        <f t="shared" si="34"/>
        <v>1</v>
      </c>
      <c r="DT36" s="172">
        <f t="shared" si="34"/>
        <v>1</v>
      </c>
      <c r="DU36" s="172">
        <f t="shared" si="34"/>
        <v>1</v>
      </c>
      <c r="DV36" s="172">
        <f t="shared" si="28"/>
        <v>1</v>
      </c>
      <c r="DW36" s="172">
        <f t="shared" si="28"/>
        <v>1</v>
      </c>
      <c r="DX36" s="172">
        <f t="shared" si="28"/>
        <v>1</v>
      </c>
      <c r="DY36" s="172">
        <f t="shared" si="28"/>
        <v>1</v>
      </c>
      <c r="DZ36" s="172">
        <f t="shared" si="28"/>
        <v>1</v>
      </c>
      <c r="EA36" s="172">
        <f t="shared" si="28"/>
        <v>1</v>
      </c>
      <c r="EB36" s="172">
        <f t="shared" si="28"/>
        <v>1</v>
      </c>
      <c r="EC36" s="172">
        <f t="shared" si="28"/>
        <v>1</v>
      </c>
      <c r="ED36" s="172">
        <f t="shared" si="28"/>
        <v>1</v>
      </c>
      <c r="EE36" s="172">
        <f t="shared" si="28"/>
        <v>1</v>
      </c>
      <c r="EF36" s="172">
        <f t="shared" si="28"/>
        <v>1</v>
      </c>
      <c r="EG36" s="172">
        <f t="shared" si="6"/>
        <v>0</v>
      </c>
    </row>
    <row r="37" spans="20:137" x14ac:dyDescent="0.25">
      <c r="T37" s="5"/>
      <c r="U37" s="13"/>
      <c r="V37" s="5"/>
      <c r="W37" s="5" t="str">
        <f t="shared" si="2"/>
        <v/>
      </c>
      <c r="X37" s="5"/>
      <c r="Y37" s="5"/>
      <c r="Z37" s="5"/>
      <c r="CB37" s="172">
        <f t="shared" si="30"/>
        <v>1</v>
      </c>
      <c r="CC37" s="172">
        <f t="shared" si="30"/>
        <v>1</v>
      </c>
      <c r="CD37" s="172">
        <f t="shared" si="30"/>
        <v>1</v>
      </c>
      <c r="CE37" s="172">
        <f t="shared" si="30"/>
        <v>1</v>
      </c>
      <c r="CF37" s="172">
        <f t="shared" si="30"/>
        <v>1</v>
      </c>
      <c r="CG37" s="172">
        <f t="shared" si="30"/>
        <v>1</v>
      </c>
      <c r="CH37" s="172">
        <f t="shared" si="30"/>
        <v>1</v>
      </c>
      <c r="CI37" s="172">
        <f t="shared" si="30"/>
        <v>1</v>
      </c>
      <c r="CJ37" s="172">
        <f t="shared" si="30"/>
        <v>1</v>
      </c>
      <c r="CK37" s="172">
        <f t="shared" si="30"/>
        <v>1</v>
      </c>
      <c r="CL37" s="172">
        <f t="shared" si="30"/>
        <v>1</v>
      </c>
      <c r="CM37" s="172">
        <f t="shared" si="30"/>
        <v>1</v>
      </c>
      <c r="CN37" s="172">
        <f t="shared" si="30"/>
        <v>1</v>
      </c>
      <c r="CO37" s="172">
        <f t="shared" si="30"/>
        <v>1</v>
      </c>
      <c r="CP37" s="172">
        <f t="shared" si="30"/>
        <v>1</v>
      </c>
      <c r="CQ37" s="172">
        <f t="shared" si="30"/>
        <v>1</v>
      </c>
      <c r="CR37" s="172">
        <f t="shared" si="29"/>
        <v>1</v>
      </c>
      <c r="CS37" s="172">
        <f t="shared" si="29"/>
        <v>1</v>
      </c>
      <c r="CT37" s="172">
        <f t="shared" si="29"/>
        <v>1</v>
      </c>
      <c r="CU37" s="172">
        <f t="shared" si="29"/>
        <v>1</v>
      </c>
      <c r="DA37" s="172">
        <v>3</v>
      </c>
      <c r="DB37" s="32" t="str">
        <f t="shared" si="33"/>
        <v xml:space="preserve"> </v>
      </c>
      <c r="DD37" s="172">
        <f t="shared" si="17"/>
        <v>1</v>
      </c>
      <c r="DE37" s="172">
        <v>35</v>
      </c>
      <c r="DI37" s="187"/>
      <c r="DJ37" s="187"/>
      <c r="DL37" s="172">
        <f t="shared" si="12"/>
        <v>0</v>
      </c>
      <c r="DM37" s="172">
        <f t="shared" si="13"/>
        <v>1</v>
      </c>
      <c r="DN37" s="172">
        <f t="shared" si="14"/>
        <v>1</v>
      </c>
      <c r="DO37" s="172">
        <f t="shared" si="34"/>
        <v>1</v>
      </c>
      <c r="DP37" s="172">
        <f t="shared" si="34"/>
        <v>1</v>
      </c>
      <c r="DQ37" s="172">
        <f t="shared" si="34"/>
        <v>1</v>
      </c>
      <c r="DR37" s="172">
        <f t="shared" si="34"/>
        <v>1</v>
      </c>
      <c r="DS37" s="172">
        <f t="shared" si="34"/>
        <v>1</v>
      </c>
      <c r="DT37" s="172">
        <f t="shared" si="34"/>
        <v>1</v>
      </c>
      <c r="DU37" s="172">
        <f t="shared" si="34"/>
        <v>1</v>
      </c>
      <c r="DV37" s="172">
        <f t="shared" ref="DV37:EF52" si="35">IF(OR($CX36=0,ISERROR(SEARCH(DV$1,$CX36))),DV36,DV36+1)</f>
        <v>1</v>
      </c>
      <c r="DW37" s="172">
        <f t="shared" si="35"/>
        <v>1</v>
      </c>
      <c r="DX37" s="172">
        <f t="shared" si="35"/>
        <v>1</v>
      </c>
      <c r="DY37" s="172">
        <f t="shared" si="35"/>
        <v>1</v>
      </c>
      <c r="DZ37" s="172">
        <f t="shared" si="35"/>
        <v>1</v>
      </c>
      <c r="EA37" s="172">
        <f t="shared" si="35"/>
        <v>1</v>
      </c>
      <c r="EB37" s="172">
        <f t="shared" si="35"/>
        <v>1</v>
      </c>
      <c r="EC37" s="172">
        <f t="shared" si="35"/>
        <v>1</v>
      </c>
      <c r="ED37" s="172">
        <f t="shared" si="35"/>
        <v>1</v>
      </c>
      <c r="EE37" s="172">
        <f t="shared" si="35"/>
        <v>1</v>
      </c>
      <c r="EF37" s="172">
        <f t="shared" si="35"/>
        <v>1</v>
      </c>
      <c r="EG37" s="172">
        <f t="shared" si="6"/>
        <v>0</v>
      </c>
    </row>
    <row r="38" spans="20:137" x14ac:dyDescent="0.25">
      <c r="T38" s="5"/>
      <c r="U38" s="13"/>
      <c r="V38" s="5"/>
      <c r="W38" s="5" t="str">
        <f t="shared" si="2"/>
        <v/>
      </c>
      <c r="X38" s="5"/>
      <c r="Y38" s="5"/>
      <c r="Z38" s="5"/>
      <c r="CB38" s="172">
        <f t="shared" si="30"/>
        <v>1</v>
      </c>
      <c r="CC38" s="172">
        <f t="shared" si="30"/>
        <v>1</v>
      </c>
      <c r="CD38" s="172">
        <f t="shared" si="30"/>
        <v>1</v>
      </c>
      <c r="CE38" s="172">
        <f t="shared" si="30"/>
        <v>1</v>
      </c>
      <c r="CF38" s="172">
        <f t="shared" si="30"/>
        <v>1</v>
      </c>
      <c r="CG38" s="172">
        <f t="shared" si="30"/>
        <v>1</v>
      </c>
      <c r="CH38" s="172">
        <f t="shared" si="30"/>
        <v>1</v>
      </c>
      <c r="CI38" s="172">
        <f t="shared" si="30"/>
        <v>1</v>
      </c>
      <c r="CJ38" s="172">
        <f t="shared" si="30"/>
        <v>1</v>
      </c>
      <c r="CK38" s="172">
        <f t="shared" si="30"/>
        <v>1</v>
      </c>
      <c r="CL38" s="172">
        <f t="shared" si="30"/>
        <v>1</v>
      </c>
      <c r="CM38" s="172">
        <f t="shared" si="30"/>
        <v>1</v>
      </c>
      <c r="CN38" s="172">
        <f t="shared" si="30"/>
        <v>1</v>
      </c>
      <c r="CO38" s="172">
        <f t="shared" si="30"/>
        <v>1</v>
      </c>
      <c r="CP38" s="172">
        <f t="shared" si="30"/>
        <v>1</v>
      </c>
      <c r="CQ38" s="172">
        <f t="shared" si="30"/>
        <v>1</v>
      </c>
      <c r="CR38" s="172">
        <f t="shared" si="29"/>
        <v>1</v>
      </c>
      <c r="CS38" s="172">
        <f t="shared" si="29"/>
        <v>1</v>
      </c>
      <c r="CT38" s="172">
        <f t="shared" si="29"/>
        <v>1</v>
      </c>
      <c r="CU38" s="172">
        <f t="shared" si="29"/>
        <v>1</v>
      </c>
      <c r="DA38" s="172">
        <v>4</v>
      </c>
      <c r="DB38" s="32" t="str">
        <f t="shared" si="33"/>
        <v xml:space="preserve"> </v>
      </c>
      <c r="DD38" s="172">
        <f t="shared" si="17"/>
        <v>1</v>
      </c>
      <c r="DE38" s="172">
        <v>36</v>
      </c>
      <c r="DI38" s="187"/>
      <c r="DJ38" s="187"/>
      <c r="DL38" s="172">
        <f t="shared" si="12"/>
        <v>0</v>
      </c>
      <c r="DM38" s="172">
        <f t="shared" si="13"/>
        <v>1</v>
      </c>
      <c r="DN38" s="172">
        <f t="shared" si="14"/>
        <v>1</v>
      </c>
      <c r="DO38" s="172">
        <f t="shared" si="34"/>
        <v>1</v>
      </c>
      <c r="DP38" s="172">
        <f t="shared" si="34"/>
        <v>1</v>
      </c>
      <c r="DQ38" s="172">
        <f t="shared" si="34"/>
        <v>1</v>
      </c>
      <c r="DR38" s="172">
        <f t="shared" si="34"/>
        <v>1</v>
      </c>
      <c r="DS38" s="172">
        <f t="shared" si="34"/>
        <v>1</v>
      </c>
      <c r="DT38" s="172">
        <f t="shared" si="34"/>
        <v>1</v>
      </c>
      <c r="DU38" s="172">
        <f t="shared" si="34"/>
        <v>1</v>
      </c>
      <c r="DV38" s="172">
        <f t="shared" si="35"/>
        <v>1</v>
      </c>
      <c r="DW38" s="172">
        <f t="shared" si="35"/>
        <v>1</v>
      </c>
      <c r="DX38" s="172">
        <f t="shared" si="35"/>
        <v>1</v>
      </c>
      <c r="DY38" s="172">
        <f t="shared" si="35"/>
        <v>1</v>
      </c>
      <c r="DZ38" s="172">
        <f t="shared" si="35"/>
        <v>1</v>
      </c>
      <c r="EA38" s="172">
        <f t="shared" si="35"/>
        <v>1</v>
      </c>
      <c r="EB38" s="172">
        <f t="shared" si="35"/>
        <v>1</v>
      </c>
      <c r="EC38" s="172">
        <f t="shared" si="35"/>
        <v>1</v>
      </c>
      <c r="ED38" s="172">
        <f t="shared" si="35"/>
        <v>1</v>
      </c>
      <c r="EE38" s="172">
        <f t="shared" si="35"/>
        <v>1</v>
      </c>
      <c r="EF38" s="172">
        <f t="shared" si="35"/>
        <v>1</v>
      </c>
      <c r="EG38" s="172">
        <f t="shared" si="6"/>
        <v>0</v>
      </c>
    </row>
    <row r="39" spans="20:137" x14ac:dyDescent="0.25">
      <c r="T39" s="5"/>
      <c r="U39" s="13"/>
      <c r="V39" s="5"/>
      <c r="W39" s="5" t="str">
        <f t="shared" si="2"/>
        <v/>
      </c>
      <c r="X39" s="5"/>
      <c r="Y39" s="5"/>
      <c r="Z39" s="5"/>
      <c r="CB39" s="172">
        <f t="shared" si="30"/>
        <v>1</v>
      </c>
      <c r="CC39" s="172">
        <f t="shared" si="30"/>
        <v>1</v>
      </c>
      <c r="CD39" s="172">
        <f t="shared" si="30"/>
        <v>1</v>
      </c>
      <c r="CE39" s="172">
        <f t="shared" si="30"/>
        <v>1</v>
      </c>
      <c r="CF39" s="172">
        <f t="shared" si="30"/>
        <v>1</v>
      </c>
      <c r="CG39" s="172">
        <f t="shared" si="30"/>
        <v>1</v>
      </c>
      <c r="CH39" s="172">
        <f t="shared" si="30"/>
        <v>1</v>
      </c>
      <c r="CI39" s="172">
        <f t="shared" si="30"/>
        <v>1</v>
      </c>
      <c r="CJ39" s="172">
        <f t="shared" si="30"/>
        <v>1</v>
      </c>
      <c r="CK39" s="172">
        <f t="shared" si="30"/>
        <v>1</v>
      </c>
      <c r="CL39" s="172">
        <f t="shared" si="30"/>
        <v>1</v>
      </c>
      <c r="CM39" s="172">
        <f t="shared" si="30"/>
        <v>1</v>
      </c>
      <c r="CN39" s="172">
        <f t="shared" si="30"/>
        <v>1</v>
      </c>
      <c r="CO39" s="172">
        <f t="shared" si="30"/>
        <v>1</v>
      </c>
      <c r="CP39" s="172">
        <f t="shared" si="30"/>
        <v>1</v>
      </c>
      <c r="CQ39" s="172">
        <f t="shared" si="30"/>
        <v>1</v>
      </c>
      <c r="CR39" s="172">
        <f t="shared" si="29"/>
        <v>1</v>
      </c>
      <c r="CS39" s="172">
        <f t="shared" si="29"/>
        <v>1</v>
      </c>
      <c r="CT39" s="172">
        <f t="shared" si="29"/>
        <v>1</v>
      </c>
      <c r="CU39" s="172">
        <f t="shared" si="29"/>
        <v>1</v>
      </c>
      <c r="DA39" s="172">
        <v>5</v>
      </c>
      <c r="DB39" s="32" t="str">
        <f t="shared" si="33"/>
        <v xml:space="preserve"> </v>
      </c>
      <c r="DD39" s="172">
        <f t="shared" si="17"/>
        <v>1</v>
      </c>
      <c r="DE39" s="172">
        <v>37</v>
      </c>
      <c r="DI39" s="187"/>
      <c r="DJ39" s="187"/>
      <c r="DL39" s="172">
        <f t="shared" si="12"/>
        <v>0</v>
      </c>
      <c r="DM39" s="172">
        <f t="shared" si="13"/>
        <v>1</v>
      </c>
      <c r="DN39" s="172">
        <f t="shared" si="14"/>
        <v>1</v>
      </c>
      <c r="DO39" s="172">
        <f t="shared" si="34"/>
        <v>1</v>
      </c>
      <c r="DP39" s="172">
        <f t="shared" si="34"/>
        <v>1</v>
      </c>
      <c r="DQ39" s="172">
        <f t="shared" si="34"/>
        <v>1</v>
      </c>
      <c r="DR39" s="172">
        <f t="shared" si="34"/>
        <v>1</v>
      </c>
      <c r="DS39" s="172">
        <f t="shared" si="34"/>
        <v>1</v>
      </c>
      <c r="DT39" s="172">
        <f t="shared" si="34"/>
        <v>1</v>
      </c>
      <c r="DU39" s="172">
        <f t="shared" si="34"/>
        <v>1</v>
      </c>
      <c r="DV39" s="172">
        <f t="shared" si="35"/>
        <v>1</v>
      </c>
      <c r="DW39" s="172">
        <f t="shared" si="35"/>
        <v>1</v>
      </c>
      <c r="DX39" s="172">
        <f t="shared" si="35"/>
        <v>1</v>
      </c>
      <c r="DY39" s="172">
        <f t="shared" si="35"/>
        <v>1</v>
      </c>
      <c r="DZ39" s="172">
        <f t="shared" si="35"/>
        <v>1</v>
      </c>
      <c r="EA39" s="172">
        <f t="shared" si="35"/>
        <v>1</v>
      </c>
      <c r="EB39" s="172">
        <f t="shared" si="35"/>
        <v>1</v>
      </c>
      <c r="EC39" s="172">
        <f t="shared" si="35"/>
        <v>1</v>
      </c>
      <c r="ED39" s="172">
        <f t="shared" si="35"/>
        <v>1</v>
      </c>
      <c r="EE39" s="172">
        <f t="shared" si="35"/>
        <v>1</v>
      </c>
      <c r="EF39" s="172">
        <f t="shared" si="35"/>
        <v>1</v>
      </c>
      <c r="EG39" s="172">
        <f t="shared" si="6"/>
        <v>0</v>
      </c>
    </row>
    <row r="40" spans="20:137" x14ac:dyDescent="0.25">
      <c r="T40" s="5"/>
      <c r="U40" s="13"/>
      <c r="V40" s="5"/>
      <c r="W40" s="5" t="str">
        <f t="shared" si="2"/>
        <v/>
      </c>
      <c r="X40" s="5"/>
      <c r="Y40" s="5"/>
      <c r="Z40" s="5"/>
      <c r="CB40" s="172">
        <f t="shared" si="30"/>
        <v>1</v>
      </c>
      <c r="CC40" s="172">
        <f t="shared" si="30"/>
        <v>1</v>
      </c>
      <c r="CD40" s="172">
        <f t="shared" si="30"/>
        <v>1</v>
      </c>
      <c r="CE40" s="172">
        <f t="shared" si="30"/>
        <v>1</v>
      </c>
      <c r="CF40" s="172">
        <f t="shared" si="30"/>
        <v>1</v>
      </c>
      <c r="CG40" s="172">
        <f t="shared" si="30"/>
        <v>1</v>
      </c>
      <c r="CH40" s="172">
        <f t="shared" si="30"/>
        <v>1</v>
      </c>
      <c r="CI40" s="172">
        <f t="shared" si="30"/>
        <v>1</v>
      </c>
      <c r="CJ40" s="172">
        <f t="shared" si="30"/>
        <v>1</v>
      </c>
      <c r="CK40" s="172">
        <f t="shared" si="30"/>
        <v>1</v>
      </c>
      <c r="CL40" s="172">
        <f t="shared" si="30"/>
        <v>1</v>
      </c>
      <c r="CM40" s="172">
        <f t="shared" si="30"/>
        <v>1</v>
      </c>
      <c r="CN40" s="172">
        <f t="shared" si="30"/>
        <v>1</v>
      </c>
      <c r="CO40" s="172">
        <f t="shared" si="30"/>
        <v>1</v>
      </c>
      <c r="CP40" s="172">
        <f t="shared" si="30"/>
        <v>1</v>
      </c>
      <c r="CQ40" s="172">
        <f t="shared" si="30"/>
        <v>1</v>
      </c>
      <c r="CR40" s="172">
        <f t="shared" si="29"/>
        <v>1</v>
      </c>
      <c r="CS40" s="172">
        <f t="shared" si="29"/>
        <v>1</v>
      </c>
      <c r="CT40" s="172">
        <f t="shared" si="29"/>
        <v>1</v>
      </c>
      <c r="CU40" s="172">
        <f t="shared" si="29"/>
        <v>1</v>
      </c>
      <c r="DA40" s="172">
        <v>6</v>
      </c>
      <c r="DB40" s="32" t="str">
        <f t="shared" si="33"/>
        <v xml:space="preserve"> </v>
      </c>
      <c r="DD40" s="172">
        <f t="shared" si="17"/>
        <v>1</v>
      </c>
      <c r="DE40" s="172">
        <v>38</v>
      </c>
      <c r="DI40" s="187"/>
      <c r="DJ40" s="187"/>
      <c r="DL40" s="172">
        <f t="shared" si="12"/>
        <v>0</v>
      </c>
      <c r="DM40" s="172">
        <f t="shared" si="13"/>
        <v>1</v>
      </c>
      <c r="DN40" s="172">
        <f t="shared" si="14"/>
        <v>1</v>
      </c>
      <c r="DO40" s="172">
        <f t="shared" si="34"/>
        <v>1</v>
      </c>
      <c r="DP40" s="172">
        <f t="shared" si="34"/>
        <v>1</v>
      </c>
      <c r="DQ40" s="172">
        <f t="shared" si="34"/>
        <v>1</v>
      </c>
      <c r="DR40" s="172">
        <f t="shared" si="34"/>
        <v>1</v>
      </c>
      <c r="DS40" s="172">
        <f t="shared" si="34"/>
        <v>1</v>
      </c>
      <c r="DT40" s="172">
        <f t="shared" si="34"/>
        <v>1</v>
      </c>
      <c r="DU40" s="172">
        <f t="shared" si="34"/>
        <v>1</v>
      </c>
      <c r="DV40" s="172">
        <f t="shared" si="35"/>
        <v>1</v>
      </c>
      <c r="DW40" s="172">
        <f t="shared" si="35"/>
        <v>1</v>
      </c>
      <c r="DX40" s="172">
        <f t="shared" si="35"/>
        <v>1</v>
      </c>
      <c r="DY40" s="172">
        <f t="shared" si="35"/>
        <v>1</v>
      </c>
      <c r="DZ40" s="172">
        <f t="shared" si="35"/>
        <v>1</v>
      </c>
      <c r="EA40" s="172">
        <f t="shared" si="35"/>
        <v>1</v>
      </c>
      <c r="EB40" s="172">
        <f t="shared" si="35"/>
        <v>1</v>
      </c>
      <c r="EC40" s="172">
        <f t="shared" si="35"/>
        <v>1</v>
      </c>
      <c r="ED40" s="172">
        <f t="shared" si="35"/>
        <v>1</v>
      </c>
      <c r="EE40" s="172">
        <f t="shared" si="35"/>
        <v>1</v>
      </c>
      <c r="EF40" s="172">
        <f t="shared" si="35"/>
        <v>1</v>
      </c>
      <c r="EG40" s="172">
        <f t="shared" si="6"/>
        <v>0</v>
      </c>
    </row>
    <row r="41" spans="20:137" x14ac:dyDescent="0.25">
      <c r="T41" s="5"/>
      <c r="U41" s="13"/>
      <c r="V41" s="5"/>
      <c r="W41" s="5" t="str">
        <f t="shared" si="2"/>
        <v/>
      </c>
      <c r="X41" s="5"/>
      <c r="Y41" s="5"/>
      <c r="Z41" s="5"/>
      <c r="CB41" s="172">
        <f t="shared" si="30"/>
        <v>1</v>
      </c>
      <c r="CC41" s="172">
        <f t="shared" si="30"/>
        <v>1</v>
      </c>
      <c r="CD41" s="172">
        <f t="shared" si="30"/>
        <v>1</v>
      </c>
      <c r="CE41" s="172">
        <f t="shared" si="30"/>
        <v>1</v>
      </c>
      <c r="CF41" s="172">
        <f t="shared" si="30"/>
        <v>1</v>
      </c>
      <c r="CG41" s="172">
        <f t="shared" si="30"/>
        <v>1</v>
      </c>
      <c r="CH41" s="172">
        <f t="shared" si="30"/>
        <v>1</v>
      </c>
      <c r="CI41" s="172">
        <f t="shared" si="30"/>
        <v>1</v>
      </c>
      <c r="CJ41" s="172">
        <f t="shared" si="30"/>
        <v>1</v>
      </c>
      <c r="CK41" s="172">
        <f t="shared" si="30"/>
        <v>1</v>
      </c>
      <c r="CL41" s="172">
        <f t="shared" si="30"/>
        <v>1</v>
      </c>
      <c r="CM41" s="172">
        <f t="shared" si="30"/>
        <v>1</v>
      </c>
      <c r="CN41" s="172">
        <f t="shared" si="30"/>
        <v>1</v>
      </c>
      <c r="CO41" s="172">
        <f t="shared" si="30"/>
        <v>1</v>
      </c>
      <c r="CP41" s="172">
        <f t="shared" si="30"/>
        <v>1</v>
      </c>
      <c r="CQ41" s="172">
        <f t="shared" si="30"/>
        <v>1</v>
      </c>
      <c r="CR41" s="172">
        <f t="shared" si="29"/>
        <v>1</v>
      </c>
      <c r="CS41" s="172">
        <f t="shared" si="29"/>
        <v>1</v>
      </c>
      <c r="CT41" s="172">
        <f t="shared" si="29"/>
        <v>1</v>
      </c>
      <c r="CU41" s="172">
        <f t="shared" si="29"/>
        <v>1</v>
      </c>
      <c r="DA41" s="172">
        <v>7</v>
      </c>
      <c r="DB41" s="32" t="str">
        <f t="shared" si="33"/>
        <v xml:space="preserve"> </v>
      </c>
      <c r="DD41" s="172">
        <f t="shared" si="17"/>
        <v>1</v>
      </c>
      <c r="DE41" s="172">
        <v>39</v>
      </c>
      <c r="DI41" s="187"/>
      <c r="DJ41" s="187"/>
      <c r="DL41" s="172">
        <f t="shared" si="12"/>
        <v>0</v>
      </c>
      <c r="DM41" s="172">
        <f t="shared" si="13"/>
        <v>1</v>
      </c>
      <c r="DN41" s="172">
        <f t="shared" si="14"/>
        <v>1</v>
      </c>
      <c r="DO41" s="172">
        <f t="shared" si="34"/>
        <v>1</v>
      </c>
      <c r="DP41" s="172">
        <f t="shared" si="34"/>
        <v>1</v>
      </c>
      <c r="DQ41" s="172">
        <f t="shared" si="34"/>
        <v>1</v>
      </c>
      <c r="DR41" s="172">
        <f t="shared" si="34"/>
        <v>1</v>
      </c>
      <c r="DS41" s="172">
        <f t="shared" si="34"/>
        <v>1</v>
      </c>
      <c r="DT41" s="172">
        <f t="shared" si="34"/>
        <v>1</v>
      </c>
      <c r="DU41" s="172">
        <f t="shared" si="34"/>
        <v>1</v>
      </c>
      <c r="DV41" s="172">
        <f t="shared" si="35"/>
        <v>1</v>
      </c>
      <c r="DW41" s="172">
        <f t="shared" si="35"/>
        <v>1</v>
      </c>
      <c r="DX41" s="172">
        <f t="shared" si="35"/>
        <v>1</v>
      </c>
      <c r="DY41" s="172">
        <f t="shared" si="35"/>
        <v>1</v>
      </c>
      <c r="DZ41" s="172">
        <f t="shared" si="35"/>
        <v>1</v>
      </c>
      <c r="EA41" s="172">
        <f t="shared" si="35"/>
        <v>1</v>
      </c>
      <c r="EB41" s="172">
        <f t="shared" si="35"/>
        <v>1</v>
      </c>
      <c r="EC41" s="172">
        <f t="shared" si="35"/>
        <v>1</v>
      </c>
      <c r="ED41" s="172">
        <f t="shared" si="35"/>
        <v>1</v>
      </c>
      <c r="EE41" s="172">
        <f t="shared" si="35"/>
        <v>1</v>
      </c>
      <c r="EF41" s="172">
        <f t="shared" si="35"/>
        <v>1</v>
      </c>
      <c r="EG41" s="172">
        <f t="shared" si="6"/>
        <v>0</v>
      </c>
    </row>
    <row r="42" spans="20:137" x14ac:dyDescent="0.25">
      <c r="T42" s="5"/>
      <c r="U42" s="13"/>
      <c r="V42" s="5"/>
      <c r="W42" s="5" t="str">
        <f t="shared" si="2"/>
        <v/>
      </c>
      <c r="X42" s="5"/>
      <c r="Y42" s="5"/>
      <c r="Z42" s="5"/>
      <c r="CB42" s="172">
        <f t="shared" si="30"/>
        <v>1</v>
      </c>
      <c r="CC42" s="172">
        <f t="shared" si="30"/>
        <v>1</v>
      </c>
      <c r="CD42" s="172">
        <f t="shared" si="30"/>
        <v>1</v>
      </c>
      <c r="CE42" s="172">
        <f t="shared" si="30"/>
        <v>1</v>
      </c>
      <c r="CF42" s="172">
        <f t="shared" si="30"/>
        <v>1</v>
      </c>
      <c r="CG42" s="172">
        <f t="shared" si="30"/>
        <v>1</v>
      </c>
      <c r="CH42" s="172">
        <f t="shared" si="30"/>
        <v>1</v>
      </c>
      <c r="CI42" s="172">
        <f t="shared" si="30"/>
        <v>1</v>
      </c>
      <c r="CJ42" s="172">
        <f t="shared" si="30"/>
        <v>1</v>
      </c>
      <c r="CK42" s="172">
        <f t="shared" si="30"/>
        <v>1</v>
      </c>
      <c r="CL42" s="172">
        <f t="shared" si="30"/>
        <v>1</v>
      </c>
      <c r="CM42" s="172">
        <f t="shared" si="30"/>
        <v>1</v>
      </c>
      <c r="CN42" s="172">
        <f t="shared" si="30"/>
        <v>1</v>
      </c>
      <c r="CO42" s="172">
        <f t="shared" si="30"/>
        <v>1</v>
      </c>
      <c r="CP42" s="172">
        <f t="shared" si="30"/>
        <v>1</v>
      </c>
      <c r="CQ42" s="172">
        <f t="shared" si="30"/>
        <v>1</v>
      </c>
      <c r="CR42" s="172">
        <f t="shared" si="29"/>
        <v>1</v>
      </c>
      <c r="CS42" s="172">
        <f t="shared" si="29"/>
        <v>1</v>
      </c>
      <c r="CT42" s="172">
        <f t="shared" si="29"/>
        <v>1</v>
      </c>
      <c r="CU42" s="172">
        <f t="shared" si="29"/>
        <v>1</v>
      </c>
      <c r="DA42" s="172">
        <v>8</v>
      </c>
      <c r="DB42" s="32" t="str">
        <f t="shared" si="33"/>
        <v xml:space="preserve"> </v>
      </c>
      <c r="DD42" s="172">
        <f t="shared" si="17"/>
        <v>1</v>
      </c>
      <c r="DE42" s="172">
        <v>40</v>
      </c>
      <c r="DI42" s="187"/>
      <c r="DJ42" s="187"/>
      <c r="DL42" s="172">
        <f t="shared" si="12"/>
        <v>0</v>
      </c>
      <c r="DM42" s="172">
        <f t="shared" si="13"/>
        <v>1</v>
      </c>
      <c r="DN42" s="172">
        <f t="shared" si="14"/>
        <v>1</v>
      </c>
      <c r="DO42" s="172">
        <f t="shared" si="34"/>
        <v>1</v>
      </c>
      <c r="DP42" s="172">
        <f t="shared" si="34"/>
        <v>1</v>
      </c>
      <c r="DQ42" s="172">
        <f t="shared" si="34"/>
        <v>1</v>
      </c>
      <c r="DR42" s="172">
        <f t="shared" si="34"/>
        <v>1</v>
      </c>
      <c r="DS42" s="172">
        <f t="shared" si="34"/>
        <v>1</v>
      </c>
      <c r="DT42" s="172">
        <f t="shared" si="34"/>
        <v>1</v>
      </c>
      <c r="DU42" s="172">
        <f t="shared" si="34"/>
        <v>1</v>
      </c>
      <c r="DV42" s="172">
        <f t="shared" si="35"/>
        <v>1</v>
      </c>
      <c r="DW42" s="172">
        <f t="shared" si="35"/>
        <v>1</v>
      </c>
      <c r="DX42" s="172">
        <f t="shared" si="35"/>
        <v>1</v>
      </c>
      <c r="DY42" s="172">
        <f t="shared" si="35"/>
        <v>1</v>
      </c>
      <c r="DZ42" s="172">
        <f t="shared" si="35"/>
        <v>1</v>
      </c>
      <c r="EA42" s="172">
        <f t="shared" si="35"/>
        <v>1</v>
      </c>
      <c r="EB42" s="172">
        <f t="shared" si="35"/>
        <v>1</v>
      </c>
      <c r="EC42" s="172">
        <f t="shared" si="35"/>
        <v>1</v>
      </c>
      <c r="ED42" s="172">
        <f t="shared" si="35"/>
        <v>1</v>
      </c>
      <c r="EE42" s="172">
        <f t="shared" si="35"/>
        <v>1</v>
      </c>
      <c r="EF42" s="172">
        <f t="shared" si="35"/>
        <v>1</v>
      </c>
      <c r="EG42" s="172">
        <f t="shared" si="6"/>
        <v>0</v>
      </c>
    </row>
    <row r="43" spans="20:137" x14ac:dyDescent="0.25">
      <c r="T43" s="5"/>
      <c r="U43" s="13"/>
      <c r="V43" s="5"/>
      <c r="W43" s="5" t="str">
        <f t="shared" si="2"/>
        <v/>
      </c>
      <c r="X43" s="5"/>
      <c r="Y43" s="5"/>
      <c r="Z43" s="5"/>
      <c r="CB43" s="172">
        <f t="shared" si="30"/>
        <v>1</v>
      </c>
      <c r="CC43" s="172">
        <f t="shared" si="30"/>
        <v>1</v>
      </c>
      <c r="CD43" s="172">
        <f t="shared" si="30"/>
        <v>1</v>
      </c>
      <c r="CE43" s="172">
        <f t="shared" si="30"/>
        <v>1</v>
      </c>
      <c r="CF43" s="172">
        <f t="shared" si="30"/>
        <v>1</v>
      </c>
      <c r="CG43" s="172">
        <f t="shared" si="30"/>
        <v>1</v>
      </c>
      <c r="CH43" s="172">
        <f t="shared" si="30"/>
        <v>1</v>
      </c>
      <c r="CI43" s="172">
        <f t="shared" si="30"/>
        <v>1</v>
      </c>
      <c r="CJ43" s="172">
        <f t="shared" si="30"/>
        <v>1</v>
      </c>
      <c r="CK43" s="172">
        <f t="shared" si="30"/>
        <v>1</v>
      </c>
      <c r="CL43" s="172">
        <f t="shared" si="30"/>
        <v>1</v>
      </c>
      <c r="CM43" s="172">
        <f t="shared" si="30"/>
        <v>1</v>
      </c>
      <c r="CN43" s="172">
        <f t="shared" si="30"/>
        <v>1</v>
      </c>
      <c r="CO43" s="172">
        <f t="shared" si="30"/>
        <v>1</v>
      </c>
      <c r="CP43" s="172">
        <f t="shared" si="30"/>
        <v>1</v>
      </c>
      <c r="CQ43" s="172">
        <f t="shared" si="30"/>
        <v>1</v>
      </c>
      <c r="CR43" s="172">
        <f t="shared" si="29"/>
        <v>1</v>
      </c>
      <c r="CS43" s="172">
        <f t="shared" si="29"/>
        <v>1</v>
      </c>
      <c r="CT43" s="172">
        <f t="shared" si="29"/>
        <v>1</v>
      </c>
      <c r="CU43" s="172">
        <f t="shared" si="29"/>
        <v>1</v>
      </c>
      <c r="DA43" s="172">
        <v>9</v>
      </c>
      <c r="DB43" s="32" t="str">
        <f t="shared" si="33"/>
        <v xml:space="preserve"> </v>
      </c>
      <c r="DD43" s="172">
        <f t="shared" si="17"/>
        <v>1</v>
      </c>
      <c r="DE43" s="172">
        <v>41</v>
      </c>
      <c r="DI43" s="187"/>
      <c r="DJ43" s="187"/>
      <c r="DL43" s="172">
        <f t="shared" si="12"/>
        <v>0</v>
      </c>
      <c r="DM43" s="172">
        <f t="shared" si="13"/>
        <v>1</v>
      </c>
      <c r="DN43" s="172">
        <f t="shared" si="14"/>
        <v>1</v>
      </c>
      <c r="DO43" s="172">
        <f t="shared" si="34"/>
        <v>1</v>
      </c>
      <c r="DP43" s="172">
        <f t="shared" si="34"/>
        <v>1</v>
      </c>
      <c r="DQ43" s="172">
        <f t="shared" si="34"/>
        <v>1</v>
      </c>
      <c r="DR43" s="172">
        <f t="shared" si="34"/>
        <v>1</v>
      </c>
      <c r="DS43" s="172">
        <f t="shared" si="34"/>
        <v>1</v>
      </c>
      <c r="DT43" s="172">
        <f t="shared" si="34"/>
        <v>1</v>
      </c>
      <c r="DU43" s="172">
        <f t="shared" si="34"/>
        <v>1</v>
      </c>
      <c r="DV43" s="172">
        <f t="shared" si="35"/>
        <v>1</v>
      </c>
      <c r="DW43" s="172">
        <f t="shared" si="35"/>
        <v>1</v>
      </c>
      <c r="DX43" s="172">
        <f t="shared" si="35"/>
        <v>1</v>
      </c>
      <c r="DY43" s="172">
        <f t="shared" si="35"/>
        <v>1</v>
      </c>
      <c r="DZ43" s="172">
        <f t="shared" si="35"/>
        <v>1</v>
      </c>
      <c r="EA43" s="172">
        <f t="shared" si="35"/>
        <v>1</v>
      </c>
      <c r="EB43" s="172">
        <f t="shared" si="35"/>
        <v>1</v>
      </c>
      <c r="EC43" s="172">
        <f t="shared" si="35"/>
        <v>1</v>
      </c>
      <c r="ED43" s="172">
        <f t="shared" si="35"/>
        <v>1</v>
      </c>
      <c r="EE43" s="172">
        <f t="shared" si="35"/>
        <v>1</v>
      </c>
      <c r="EF43" s="172">
        <f t="shared" si="35"/>
        <v>1</v>
      </c>
      <c r="EG43" s="172">
        <f t="shared" si="6"/>
        <v>0</v>
      </c>
    </row>
    <row r="44" spans="20:137" x14ac:dyDescent="0.25">
      <c r="T44" s="5"/>
      <c r="U44" s="13"/>
      <c r="V44" s="5"/>
      <c r="W44" s="5" t="str">
        <f t="shared" si="2"/>
        <v/>
      </c>
      <c r="X44" s="5"/>
      <c r="Y44" s="5"/>
      <c r="Z44" s="5"/>
      <c r="CB44" s="172">
        <f t="shared" si="30"/>
        <v>1</v>
      </c>
      <c r="CC44" s="172">
        <f t="shared" si="30"/>
        <v>1</v>
      </c>
      <c r="CD44" s="172">
        <f t="shared" si="30"/>
        <v>1</v>
      </c>
      <c r="CE44" s="172">
        <f t="shared" si="30"/>
        <v>1</v>
      </c>
      <c r="CF44" s="172">
        <f t="shared" si="30"/>
        <v>1</v>
      </c>
      <c r="CG44" s="172">
        <f t="shared" si="30"/>
        <v>1</v>
      </c>
      <c r="CH44" s="172">
        <f t="shared" si="30"/>
        <v>1</v>
      </c>
      <c r="CI44" s="172">
        <f t="shared" si="30"/>
        <v>1</v>
      </c>
      <c r="CJ44" s="172">
        <f t="shared" si="30"/>
        <v>1</v>
      </c>
      <c r="CK44" s="172">
        <f t="shared" si="30"/>
        <v>1</v>
      </c>
      <c r="CL44" s="172">
        <f t="shared" si="30"/>
        <v>1</v>
      </c>
      <c r="CM44" s="172">
        <f t="shared" si="30"/>
        <v>1</v>
      </c>
      <c r="CN44" s="172">
        <f t="shared" si="30"/>
        <v>1</v>
      </c>
      <c r="CO44" s="172">
        <f t="shared" si="30"/>
        <v>1</v>
      </c>
      <c r="CP44" s="172">
        <f t="shared" si="30"/>
        <v>1</v>
      </c>
      <c r="CQ44" s="172">
        <f t="shared" si="30"/>
        <v>1</v>
      </c>
      <c r="CR44" s="172">
        <f t="shared" si="29"/>
        <v>1</v>
      </c>
      <c r="CS44" s="172">
        <f t="shared" si="29"/>
        <v>1</v>
      </c>
      <c r="CT44" s="172">
        <f t="shared" si="29"/>
        <v>1</v>
      </c>
      <c r="CU44" s="172">
        <f t="shared" si="29"/>
        <v>1</v>
      </c>
      <c r="DA44" s="172">
        <v>10</v>
      </c>
      <c r="DB44" s="32" t="str">
        <f t="shared" si="33"/>
        <v xml:space="preserve"> </v>
      </c>
      <c r="DD44" s="172">
        <f t="shared" si="17"/>
        <v>1</v>
      </c>
      <c r="DE44" s="172">
        <v>42</v>
      </c>
      <c r="DI44" s="187"/>
      <c r="DJ44" s="187"/>
      <c r="DL44" s="172">
        <f t="shared" si="12"/>
        <v>0</v>
      </c>
      <c r="DM44" s="172">
        <f t="shared" si="13"/>
        <v>1</v>
      </c>
      <c r="DN44" s="172">
        <f t="shared" si="14"/>
        <v>1</v>
      </c>
      <c r="DO44" s="172">
        <f t="shared" si="34"/>
        <v>1</v>
      </c>
      <c r="DP44" s="172">
        <f t="shared" si="34"/>
        <v>1</v>
      </c>
      <c r="DQ44" s="172">
        <f t="shared" si="34"/>
        <v>1</v>
      </c>
      <c r="DR44" s="172">
        <f t="shared" si="34"/>
        <v>1</v>
      </c>
      <c r="DS44" s="172">
        <f t="shared" si="34"/>
        <v>1</v>
      </c>
      <c r="DT44" s="172">
        <f t="shared" si="34"/>
        <v>1</v>
      </c>
      <c r="DU44" s="172">
        <f t="shared" si="34"/>
        <v>1</v>
      </c>
      <c r="DV44" s="172">
        <f t="shared" si="35"/>
        <v>1</v>
      </c>
      <c r="DW44" s="172">
        <f t="shared" si="35"/>
        <v>1</v>
      </c>
      <c r="DX44" s="172">
        <f t="shared" si="35"/>
        <v>1</v>
      </c>
      <c r="DY44" s="172">
        <f t="shared" si="35"/>
        <v>1</v>
      </c>
      <c r="DZ44" s="172">
        <f t="shared" si="35"/>
        <v>1</v>
      </c>
      <c r="EA44" s="172">
        <f t="shared" si="35"/>
        <v>1</v>
      </c>
      <c r="EB44" s="172">
        <f t="shared" si="35"/>
        <v>1</v>
      </c>
      <c r="EC44" s="172">
        <f t="shared" si="35"/>
        <v>1</v>
      </c>
      <c r="ED44" s="172">
        <f t="shared" si="35"/>
        <v>1</v>
      </c>
      <c r="EE44" s="172">
        <f t="shared" si="35"/>
        <v>1</v>
      </c>
      <c r="EF44" s="172">
        <f t="shared" si="35"/>
        <v>1</v>
      </c>
      <c r="EG44" s="172">
        <f t="shared" si="6"/>
        <v>0</v>
      </c>
    </row>
    <row r="45" spans="20:137" x14ac:dyDescent="0.25">
      <c r="T45" s="5"/>
      <c r="U45" s="13"/>
      <c r="V45" s="5"/>
      <c r="W45" s="5" t="str">
        <f t="shared" si="2"/>
        <v/>
      </c>
      <c r="X45" s="5"/>
      <c r="Y45" s="5"/>
      <c r="Z45" s="5"/>
      <c r="CB45" s="172">
        <f t="shared" si="30"/>
        <v>1</v>
      </c>
      <c r="CC45" s="172">
        <f t="shared" si="30"/>
        <v>1</v>
      </c>
      <c r="CD45" s="172">
        <f t="shared" si="30"/>
        <v>1</v>
      </c>
      <c r="CE45" s="172">
        <f t="shared" si="30"/>
        <v>1</v>
      </c>
      <c r="CF45" s="172">
        <f t="shared" si="30"/>
        <v>1</v>
      </c>
      <c r="CG45" s="172">
        <f t="shared" si="30"/>
        <v>1</v>
      </c>
      <c r="CH45" s="172">
        <f t="shared" si="30"/>
        <v>1</v>
      </c>
      <c r="CI45" s="172">
        <f t="shared" si="30"/>
        <v>1</v>
      </c>
      <c r="CJ45" s="172">
        <f t="shared" si="30"/>
        <v>1</v>
      </c>
      <c r="CK45" s="172">
        <f t="shared" si="30"/>
        <v>1</v>
      </c>
      <c r="CL45" s="172">
        <f t="shared" si="30"/>
        <v>1</v>
      </c>
      <c r="CM45" s="172">
        <f t="shared" si="30"/>
        <v>1</v>
      </c>
      <c r="CN45" s="172">
        <f t="shared" si="30"/>
        <v>1</v>
      </c>
      <c r="CO45" s="172">
        <f t="shared" si="30"/>
        <v>1</v>
      </c>
      <c r="CP45" s="172">
        <f t="shared" si="30"/>
        <v>1</v>
      </c>
      <c r="CQ45" s="172">
        <f t="shared" si="30"/>
        <v>1</v>
      </c>
      <c r="CR45" s="172">
        <f t="shared" si="29"/>
        <v>1</v>
      </c>
      <c r="CS45" s="172">
        <f t="shared" si="29"/>
        <v>1</v>
      </c>
      <c r="CT45" s="172">
        <f t="shared" si="29"/>
        <v>1</v>
      </c>
      <c r="CU45" s="172">
        <f t="shared" si="29"/>
        <v>1</v>
      </c>
      <c r="DA45" s="172">
        <v>11</v>
      </c>
      <c r="DB45" s="32" t="str">
        <f t="shared" si="33"/>
        <v xml:space="preserve"> </v>
      </c>
      <c r="DD45" s="172">
        <f t="shared" si="17"/>
        <v>1</v>
      </c>
      <c r="DE45" s="172">
        <v>43</v>
      </c>
      <c r="DI45" s="187"/>
      <c r="DJ45" s="187"/>
      <c r="DL45" s="172">
        <f t="shared" si="12"/>
        <v>0</v>
      </c>
      <c r="DM45" s="172">
        <f t="shared" si="13"/>
        <v>1</v>
      </c>
      <c r="DN45" s="172">
        <f t="shared" si="14"/>
        <v>1</v>
      </c>
      <c r="DO45" s="172">
        <f t="shared" si="34"/>
        <v>1</v>
      </c>
      <c r="DP45" s="172">
        <f t="shared" si="34"/>
        <v>1</v>
      </c>
      <c r="DQ45" s="172">
        <f t="shared" si="34"/>
        <v>1</v>
      </c>
      <c r="DR45" s="172">
        <f t="shared" si="34"/>
        <v>1</v>
      </c>
      <c r="DS45" s="172">
        <f t="shared" si="34"/>
        <v>1</v>
      </c>
      <c r="DT45" s="172">
        <f t="shared" si="34"/>
        <v>1</v>
      </c>
      <c r="DU45" s="172">
        <f t="shared" si="34"/>
        <v>1</v>
      </c>
      <c r="DV45" s="172">
        <f t="shared" si="35"/>
        <v>1</v>
      </c>
      <c r="DW45" s="172">
        <f t="shared" si="35"/>
        <v>1</v>
      </c>
      <c r="DX45" s="172">
        <f t="shared" si="35"/>
        <v>1</v>
      </c>
      <c r="DY45" s="172">
        <f t="shared" si="35"/>
        <v>1</v>
      </c>
      <c r="DZ45" s="172">
        <f t="shared" si="35"/>
        <v>1</v>
      </c>
      <c r="EA45" s="172">
        <f t="shared" si="35"/>
        <v>1</v>
      </c>
      <c r="EB45" s="172">
        <f t="shared" si="35"/>
        <v>1</v>
      </c>
      <c r="EC45" s="172">
        <f t="shared" si="35"/>
        <v>1</v>
      </c>
      <c r="ED45" s="172">
        <f t="shared" si="35"/>
        <v>1</v>
      </c>
      <c r="EE45" s="172">
        <f t="shared" si="35"/>
        <v>1</v>
      </c>
      <c r="EF45" s="172">
        <f t="shared" si="35"/>
        <v>1</v>
      </c>
      <c r="EG45" s="172">
        <f t="shared" si="6"/>
        <v>0</v>
      </c>
    </row>
    <row r="46" spans="20:137" x14ac:dyDescent="0.25">
      <c r="T46" s="5"/>
      <c r="U46" s="13"/>
      <c r="V46" s="5"/>
      <c r="W46" s="5" t="str">
        <f t="shared" si="2"/>
        <v/>
      </c>
      <c r="X46" s="5"/>
      <c r="Y46" s="5"/>
      <c r="Z46" s="5"/>
      <c r="CB46" s="172">
        <f t="shared" si="30"/>
        <v>1</v>
      </c>
      <c r="CC46" s="172">
        <f t="shared" si="30"/>
        <v>1</v>
      </c>
      <c r="CD46" s="172">
        <f t="shared" si="30"/>
        <v>1</v>
      </c>
      <c r="CE46" s="172">
        <f t="shared" si="30"/>
        <v>1</v>
      </c>
      <c r="CF46" s="172">
        <f t="shared" si="30"/>
        <v>1</v>
      </c>
      <c r="CG46" s="172">
        <f t="shared" si="30"/>
        <v>1</v>
      </c>
      <c r="CH46" s="172">
        <f t="shared" si="30"/>
        <v>1</v>
      </c>
      <c r="CI46" s="172">
        <f t="shared" si="30"/>
        <v>1</v>
      </c>
      <c r="CJ46" s="172">
        <f t="shared" si="30"/>
        <v>1</v>
      </c>
      <c r="CK46" s="172">
        <f t="shared" si="30"/>
        <v>1</v>
      </c>
      <c r="CL46" s="172">
        <f t="shared" si="30"/>
        <v>1</v>
      </c>
      <c r="CM46" s="172">
        <f t="shared" si="30"/>
        <v>1</v>
      </c>
      <c r="CN46" s="172">
        <f t="shared" si="30"/>
        <v>1</v>
      </c>
      <c r="CO46" s="172">
        <f t="shared" si="30"/>
        <v>1</v>
      </c>
      <c r="CP46" s="172">
        <f t="shared" si="30"/>
        <v>1</v>
      </c>
      <c r="CQ46" s="172">
        <f t="shared" si="30"/>
        <v>1</v>
      </c>
      <c r="CR46" s="172">
        <f t="shared" si="29"/>
        <v>1</v>
      </c>
      <c r="CS46" s="172">
        <f t="shared" si="29"/>
        <v>1</v>
      </c>
      <c r="CT46" s="172">
        <f t="shared" si="29"/>
        <v>1</v>
      </c>
      <c r="CU46" s="172">
        <f t="shared" si="29"/>
        <v>1</v>
      </c>
      <c r="DA46" s="172">
        <v>12</v>
      </c>
      <c r="DB46" s="32" t="str">
        <f t="shared" si="33"/>
        <v xml:space="preserve"> </v>
      </c>
      <c r="DD46" s="172">
        <f t="shared" si="17"/>
        <v>1</v>
      </c>
      <c r="DE46" s="172">
        <v>44</v>
      </c>
      <c r="DI46" s="187"/>
      <c r="DJ46" s="187"/>
      <c r="DL46" s="172">
        <f t="shared" si="12"/>
        <v>0</v>
      </c>
      <c r="DM46" s="172">
        <f t="shared" si="13"/>
        <v>1</v>
      </c>
      <c r="DN46" s="172">
        <f t="shared" si="14"/>
        <v>1</v>
      </c>
      <c r="DO46" s="172">
        <f t="shared" si="34"/>
        <v>1</v>
      </c>
      <c r="DP46" s="172">
        <f t="shared" si="34"/>
        <v>1</v>
      </c>
      <c r="DQ46" s="172">
        <f t="shared" si="34"/>
        <v>1</v>
      </c>
      <c r="DR46" s="172">
        <f t="shared" si="34"/>
        <v>1</v>
      </c>
      <c r="DS46" s="172">
        <f t="shared" si="34"/>
        <v>1</v>
      </c>
      <c r="DT46" s="172">
        <f t="shared" si="34"/>
        <v>1</v>
      </c>
      <c r="DU46" s="172">
        <f t="shared" si="34"/>
        <v>1</v>
      </c>
      <c r="DV46" s="172">
        <f t="shared" si="35"/>
        <v>1</v>
      </c>
      <c r="DW46" s="172">
        <f t="shared" si="35"/>
        <v>1</v>
      </c>
      <c r="DX46" s="172">
        <f t="shared" si="35"/>
        <v>1</v>
      </c>
      <c r="DY46" s="172">
        <f t="shared" si="35"/>
        <v>1</v>
      </c>
      <c r="DZ46" s="172">
        <f t="shared" si="35"/>
        <v>1</v>
      </c>
      <c r="EA46" s="172">
        <f t="shared" si="35"/>
        <v>1</v>
      </c>
      <c r="EB46" s="172">
        <f t="shared" si="35"/>
        <v>1</v>
      </c>
      <c r="EC46" s="172">
        <f t="shared" si="35"/>
        <v>1</v>
      </c>
      <c r="ED46" s="172">
        <f t="shared" si="35"/>
        <v>1</v>
      </c>
      <c r="EE46" s="172">
        <f t="shared" si="35"/>
        <v>1</v>
      </c>
      <c r="EF46" s="172">
        <f t="shared" si="35"/>
        <v>1</v>
      </c>
      <c r="EG46" s="172">
        <f t="shared" si="6"/>
        <v>0</v>
      </c>
    </row>
    <row r="47" spans="20:137" x14ac:dyDescent="0.25">
      <c r="T47" s="5"/>
      <c r="U47" s="13"/>
      <c r="V47" s="5"/>
      <c r="W47" s="5" t="str">
        <f t="shared" si="2"/>
        <v/>
      </c>
      <c r="X47" s="5"/>
      <c r="Y47" s="5"/>
      <c r="Z47" s="5"/>
      <c r="CB47" s="172">
        <f t="shared" si="30"/>
        <v>1</v>
      </c>
      <c r="CC47" s="172">
        <f t="shared" si="30"/>
        <v>1</v>
      </c>
      <c r="CD47" s="172">
        <f t="shared" si="30"/>
        <v>1</v>
      </c>
      <c r="CE47" s="172">
        <f t="shared" si="30"/>
        <v>1</v>
      </c>
      <c r="CF47" s="172">
        <f t="shared" si="30"/>
        <v>1</v>
      </c>
      <c r="CG47" s="172">
        <f t="shared" si="30"/>
        <v>1</v>
      </c>
      <c r="CH47" s="172">
        <f t="shared" si="30"/>
        <v>1</v>
      </c>
      <c r="CI47" s="172">
        <f t="shared" si="30"/>
        <v>1</v>
      </c>
      <c r="CJ47" s="172">
        <f t="shared" si="30"/>
        <v>1</v>
      </c>
      <c r="CK47" s="172">
        <f t="shared" si="30"/>
        <v>1</v>
      </c>
      <c r="CL47" s="172">
        <f t="shared" si="30"/>
        <v>1</v>
      </c>
      <c r="CM47" s="172">
        <f t="shared" si="30"/>
        <v>1</v>
      </c>
      <c r="CN47" s="172">
        <f t="shared" si="30"/>
        <v>1</v>
      </c>
      <c r="CO47" s="172">
        <f t="shared" si="30"/>
        <v>1</v>
      </c>
      <c r="CP47" s="172">
        <f t="shared" si="30"/>
        <v>1</v>
      </c>
      <c r="CQ47" s="172">
        <f t="shared" si="30"/>
        <v>1</v>
      </c>
      <c r="CR47" s="172">
        <f t="shared" si="29"/>
        <v>1</v>
      </c>
      <c r="CS47" s="172">
        <f t="shared" si="29"/>
        <v>1</v>
      </c>
      <c r="CT47" s="172">
        <f t="shared" si="29"/>
        <v>1</v>
      </c>
      <c r="CU47" s="172">
        <f t="shared" si="29"/>
        <v>1</v>
      </c>
      <c r="DB47" s="172" t="str">
        <f>IF(DB34="","","----")</f>
        <v/>
      </c>
      <c r="DD47" s="172">
        <f t="shared" si="17"/>
        <v>1</v>
      </c>
      <c r="DE47" s="172">
        <v>45</v>
      </c>
      <c r="DI47" s="187"/>
      <c r="DJ47" s="187"/>
      <c r="DL47" s="172">
        <f t="shared" si="12"/>
        <v>0</v>
      </c>
      <c r="DM47" s="172">
        <f t="shared" si="13"/>
        <v>1</v>
      </c>
      <c r="DN47" s="172">
        <f t="shared" si="14"/>
        <v>1</v>
      </c>
      <c r="DO47" s="172">
        <f t="shared" si="34"/>
        <v>1</v>
      </c>
      <c r="DP47" s="172">
        <f t="shared" si="34"/>
        <v>1</v>
      </c>
      <c r="DQ47" s="172">
        <f t="shared" si="34"/>
        <v>1</v>
      </c>
      <c r="DR47" s="172">
        <f t="shared" si="34"/>
        <v>1</v>
      </c>
      <c r="DS47" s="172">
        <f t="shared" si="34"/>
        <v>1</v>
      </c>
      <c r="DT47" s="172">
        <f t="shared" si="34"/>
        <v>1</v>
      </c>
      <c r="DU47" s="172">
        <f t="shared" si="34"/>
        <v>1</v>
      </c>
      <c r="DV47" s="172">
        <f t="shared" si="35"/>
        <v>1</v>
      </c>
      <c r="DW47" s="172">
        <f t="shared" si="35"/>
        <v>1</v>
      </c>
      <c r="DX47" s="172">
        <f t="shared" si="35"/>
        <v>1</v>
      </c>
      <c r="DY47" s="172">
        <f t="shared" si="35"/>
        <v>1</v>
      </c>
      <c r="DZ47" s="172">
        <f t="shared" si="35"/>
        <v>1</v>
      </c>
      <c r="EA47" s="172">
        <f t="shared" si="35"/>
        <v>1</v>
      </c>
      <c r="EB47" s="172">
        <f t="shared" si="35"/>
        <v>1</v>
      </c>
      <c r="EC47" s="172">
        <f t="shared" si="35"/>
        <v>1</v>
      </c>
      <c r="ED47" s="172">
        <f t="shared" si="35"/>
        <v>1</v>
      </c>
      <c r="EE47" s="172">
        <f t="shared" si="35"/>
        <v>1</v>
      </c>
      <c r="EF47" s="172">
        <f t="shared" si="35"/>
        <v>1</v>
      </c>
      <c r="EG47" s="172">
        <f t="shared" si="6"/>
        <v>0</v>
      </c>
    </row>
    <row r="48" spans="20:137" x14ac:dyDescent="0.25">
      <c r="T48" s="5"/>
      <c r="U48" s="13"/>
      <c r="V48" s="5"/>
      <c r="W48" s="5" t="str">
        <f t="shared" si="2"/>
        <v/>
      </c>
      <c r="X48" s="5"/>
      <c r="Y48" s="5"/>
      <c r="Z48" s="5"/>
      <c r="CB48" s="172">
        <f t="shared" si="30"/>
        <v>1</v>
      </c>
      <c r="CC48" s="172">
        <f t="shared" si="30"/>
        <v>1</v>
      </c>
      <c r="CD48" s="172">
        <f t="shared" si="30"/>
        <v>1</v>
      </c>
      <c r="CE48" s="172">
        <f t="shared" si="30"/>
        <v>1</v>
      </c>
      <c r="CF48" s="172">
        <f t="shared" si="30"/>
        <v>1</v>
      </c>
      <c r="CG48" s="172">
        <f t="shared" si="30"/>
        <v>1</v>
      </c>
      <c r="CH48" s="172">
        <f t="shared" si="30"/>
        <v>1</v>
      </c>
      <c r="CI48" s="172">
        <f t="shared" si="30"/>
        <v>1</v>
      </c>
      <c r="CJ48" s="172">
        <f t="shared" si="30"/>
        <v>1</v>
      </c>
      <c r="CK48" s="172">
        <f t="shared" si="30"/>
        <v>1</v>
      </c>
      <c r="CL48" s="172">
        <f t="shared" si="30"/>
        <v>1</v>
      </c>
      <c r="CM48" s="172">
        <f t="shared" si="30"/>
        <v>1</v>
      </c>
      <c r="CN48" s="172">
        <f t="shared" si="30"/>
        <v>1</v>
      </c>
      <c r="CO48" s="172">
        <f t="shared" si="30"/>
        <v>1</v>
      </c>
      <c r="CP48" s="172">
        <f t="shared" si="30"/>
        <v>1</v>
      </c>
      <c r="CQ48" s="172">
        <f t="shared" ref="CQ48:CU63" si="36">IF(BF47="",CQ47,CQ47+1)</f>
        <v>1</v>
      </c>
      <c r="CR48" s="172">
        <f t="shared" si="36"/>
        <v>1</v>
      </c>
      <c r="CS48" s="172">
        <f t="shared" si="36"/>
        <v>1</v>
      </c>
      <c r="CT48" s="172">
        <f t="shared" si="36"/>
        <v>1</v>
      </c>
      <c r="CU48" s="172">
        <f t="shared" si="36"/>
        <v>1</v>
      </c>
      <c r="DA48" s="172"/>
      <c r="DB48" s="32" t="str">
        <f>IF(DB49="","",CONCATENATE("Warband ",CZ49," ",DG48))</f>
        <v/>
      </c>
      <c r="DD48" s="172">
        <f t="shared" si="17"/>
        <v>1</v>
      </c>
      <c r="DE48" s="172">
        <v>46</v>
      </c>
      <c r="DG48" s="49" t="str">
        <f>CONCATENATE("   ",DH48,"/",DI48,IF(DH48&gt;DI48," !",""))</f>
        <v xml:space="preserve">   0/12</v>
      </c>
      <c r="DH48" s="172">
        <f t="shared" ref="DH48" si="37">INDEX($CB$1:$CU$1,CZ49)+DJ48</f>
        <v>0</v>
      </c>
      <c r="DI48" s="187">
        <f t="shared" ref="DI48" si="38">IF(ISERROR(FIND("Signal Tower",DB49)),12,24)</f>
        <v>12</v>
      </c>
      <c r="DJ48" s="187"/>
      <c r="DL48" s="172">
        <f t="shared" si="12"/>
        <v>0</v>
      </c>
      <c r="DM48" s="172">
        <f t="shared" si="13"/>
        <v>1</v>
      </c>
      <c r="DN48" s="172">
        <f t="shared" si="14"/>
        <v>1</v>
      </c>
      <c r="DO48" s="172">
        <f t="shared" si="34"/>
        <v>1</v>
      </c>
      <c r="DP48" s="172">
        <f t="shared" si="34"/>
        <v>1</v>
      </c>
      <c r="DQ48" s="172">
        <f t="shared" si="34"/>
        <v>1</v>
      </c>
      <c r="DR48" s="172">
        <f t="shared" si="34"/>
        <v>1</v>
      </c>
      <c r="DS48" s="172">
        <f t="shared" si="34"/>
        <v>1</v>
      </c>
      <c r="DT48" s="172">
        <f t="shared" si="34"/>
        <v>1</v>
      </c>
      <c r="DU48" s="172">
        <f t="shared" si="34"/>
        <v>1</v>
      </c>
      <c r="DV48" s="172">
        <f t="shared" si="35"/>
        <v>1</v>
      </c>
      <c r="DW48" s="172">
        <f t="shared" si="35"/>
        <v>1</v>
      </c>
      <c r="DX48" s="172">
        <f t="shared" si="35"/>
        <v>1</v>
      </c>
      <c r="DY48" s="172">
        <f t="shared" si="35"/>
        <v>1</v>
      </c>
      <c r="DZ48" s="172">
        <f t="shared" si="35"/>
        <v>1</v>
      </c>
      <c r="EA48" s="172">
        <f t="shared" si="35"/>
        <v>1</v>
      </c>
      <c r="EB48" s="172">
        <f t="shared" si="35"/>
        <v>1</v>
      </c>
      <c r="EC48" s="172">
        <f t="shared" si="35"/>
        <v>1</v>
      </c>
      <c r="ED48" s="172">
        <f t="shared" si="35"/>
        <v>1</v>
      </c>
      <c r="EE48" s="172">
        <f t="shared" si="35"/>
        <v>1</v>
      </c>
      <c r="EF48" s="172">
        <f t="shared" si="35"/>
        <v>1</v>
      </c>
      <c r="EG48" s="172">
        <f t="shared" si="6"/>
        <v>0</v>
      </c>
    </row>
    <row r="49" spans="20:137" x14ac:dyDescent="0.25">
      <c r="T49" s="5"/>
      <c r="U49" s="13"/>
      <c r="V49" s="5"/>
      <c r="W49" s="5" t="str">
        <f t="shared" si="2"/>
        <v/>
      </c>
      <c r="X49" s="5"/>
      <c r="Y49" s="5"/>
      <c r="Z49" s="5"/>
      <c r="CB49" s="172">
        <f t="shared" ref="CB49:CQ64" si="39">IF(AQ48="",CB48,CB48+1)</f>
        <v>1</v>
      </c>
      <c r="CC49" s="172">
        <f t="shared" si="39"/>
        <v>1</v>
      </c>
      <c r="CD49" s="172">
        <f t="shared" si="39"/>
        <v>1</v>
      </c>
      <c r="CE49" s="172">
        <f t="shared" si="39"/>
        <v>1</v>
      </c>
      <c r="CF49" s="172">
        <f t="shared" si="39"/>
        <v>1</v>
      </c>
      <c r="CG49" s="172">
        <f t="shared" si="39"/>
        <v>1</v>
      </c>
      <c r="CH49" s="172">
        <f t="shared" si="39"/>
        <v>1</v>
      </c>
      <c r="CI49" s="172">
        <f t="shared" si="39"/>
        <v>1</v>
      </c>
      <c r="CJ49" s="172">
        <f t="shared" si="39"/>
        <v>1</v>
      </c>
      <c r="CK49" s="172">
        <f t="shared" si="39"/>
        <v>1</v>
      </c>
      <c r="CL49" s="172">
        <f t="shared" si="39"/>
        <v>1</v>
      </c>
      <c r="CM49" s="172">
        <f t="shared" si="39"/>
        <v>1</v>
      </c>
      <c r="CN49" s="172">
        <f t="shared" si="39"/>
        <v>1</v>
      </c>
      <c r="CO49" s="172">
        <f t="shared" si="39"/>
        <v>1</v>
      </c>
      <c r="CP49" s="172">
        <f t="shared" si="39"/>
        <v>1</v>
      </c>
      <c r="CQ49" s="172">
        <f t="shared" si="36"/>
        <v>1</v>
      </c>
      <c r="CR49" s="172">
        <f t="shared" si="36"/>
        <v>1</v>
      </c>
      <c r="CS49" s="172">
        <f t="shared" si="36"/>
        <v>1</v>
      </c>
      <c r="CT49" s="172">
        <f t="shared" si="36"/>
        <v>1</v>
      </c>
      <c r="CU49" s="172">
        <f t="shared" si="36"/>
        <v>1</v>
      </c>
      <c r="CZ49" s="172">
        <v>4</v>
      </c>
      <c r="DA49" s="172" t="s">
        <v>278</v>
      </c>
      <c r="DB49" s="32" t="str">
        <f>T(LOOKUP(CZ49,$DM$1:$EF$1,$DM$2:$EF$2))</f>
        <v/>
      </c>
      <c r="DD49" s="172">
        <f t="shared" si="17"/>
        <v>1</v>
      </c>
      <c r="DE49" s="172">
        <v>47</v>
      </c>
      <c r="DI49" s="187"/>
      <c r="DJ49" s="187"/>
      <c r="DL49" s="172">
        <f t="shared" si="12"/>
        <v>0</v>
      </c>
      <c r="DM49" s="172">
        <f t="shared" si="13"/>
        <v>1</v>
      </c>
      <c r="DN49" s="172">
        <f t="shared" si="14"/>
        <v>1</v>
      </c>
      <c r="DO49" s="172">
        <f t="shared" si="34"/>
        <v>1</v>
      </c>
      <c r="DP49" s="172">
        <f t="shared" si="34"/>
        <v>1</v>
      </c>
      <c r="DQ49" s="172">
        <f t="shared" si="34"/>
        <v>1</v>
      </c>
      <c r="DR49" s="172">
        <f t="shared" si="34"/>
        <v>1</v>
      </c>
      <c r="DS49" s="172">
        <f t="shared" si="34"/>
        <v>1</v>
      </c>
      <c r="DT49" s="172">
        <f t="shared" si="34"/>
        <v>1</v>
      </c>
      <c r="DU49" s="172">
        <f t="shared" si="34"/>
        <v>1</v>
      </c>
      <c r="DV49" s="172">
        <f t="shared" si="35"/>
        <v>1</v>
      </c>
      <c r="DW49" s="172">
        <f t="shared" si="35"/>
        <v>1</v>
      </c>
      <c r="DX49" s="172">
        <f t="shared" si="35"/>
        <v>1</v>
      </c>
      <c r="DY49" s="172">
        <f t="shared" si="35"/>
        <v>1</v>
      </c>
      <c r="DZ49" s="172">
        <f t="shared" si="35"/>
        <v>1</v>
      </c>
      <c r="EA49" s="172">
        <f t="shared" si="35"/>
        <v>1</v>
      </c>
      <c r="EB49" s="172">
        <f t="shared" si="35"/>
        <v>1</v>
      </c>
      <c r="EC49" s="172">
        <f t="shared" si="35"/>
        <v>1</v>
      </c>
      <c r="ED49" s="172">
        <f t="shared" si="35"/>
        <v>1</v>
      </c>
      <c r="EE49" s="172">
        <f t="shared" si="35"/>
        <v>1</v>
      </c>
      <c r="EF49" s="172">
        <f t="shared" si="35"/>
        <v>1</v>
      </c>
      <c r="EG49" s="172">
        <f t="shared" si="6"/>
        <v>0</v>
      </c>
    </row>
    <row r="50" spans="20:137" x14ac:dyDescent="0.25">
      <c r="T50" s="5"/>
      <c r="U50" s="13"/>
      <c r="V50" s="5"/>
      <c r="W50" s="5" t="str">
        <f t="shared" si="2"/>
        <v/>
      </c>
      <c r="X50" s="5"/>
      <c r="Y50" s="5"/>
      <c r="Z50" s="5"/>
      <c r="CB50" s="172">
        <f t="shared" si="39"/>
        <v>1</v>
      </c>
      <c r="CC50" s="172">
        <f t="shared" si="39"/>
        <v>1</v>
      </c>
      <c r="CD50" s="172">
        <f t="shared" si="39"/>
        <v>1</v>
      </c>
      <c r="CE50" s="172">
        <f t="shared" si="39"/>
        <v>1</v>
      </c>
      <c r="CF50" s="172">
        <f t="shared" si="39"/>
        <v>1</v>
      </c>
      <c r="CG50" s="172">
        <f t="shared" si="39"/>
        <v>1</v>
      </c>
      <c r="CH50" s="172">
        <f t="shared" si="39"/>
        <v>1</v>
      </c>
      <c r="CI50" s="172">
        <f t="shared" si="39"/>
        <v>1</v>
      </c>
      <c r="CJ50" s="172">
        <f t="shared" si="39"/>
        <v>1</v>
      </c>
      <c r="CK50" s="172">
        <f t="shared" si="39"/>
        <v>1</v>
      </c>
      <c r="CL50" s="172">
        <f t="shared" si="39"/>
        <v>1</v>
      </c>
      <c r="CM50" s="172">
        <f t="shared" si="39"/>
        <v>1</v>
      </c>
      <c r="CN50" s="172">
        <f t="shared" si="39"/>
        <v>1</v>
      </c>
      <c r="CO50" s="172">
        <f t="shared" si="39"/>
        <v>1</v>
      </c>
      <c r="CP50" s="172">
        <f t="shared" si="39"/>
        <v>1</v>
      </c>
      <c r="CQ50" s="172">
        <f t="shared" si="36"/>
        <v>1</v>
      </c>
      <c r="CR50" s="172">
        <f t="shared" si="36"/>
        <v>1</v>
      </c>
      <c r="CS50" s="172">
        <f t="shared" si="36"/>
        <v>1</v>
      </c>
      <c r="CT50" s="172">
        <f t="shared" si="36"/>
        <v>1</v>
      </c>
      <c r="CU50" s="172">
        <f t="shared" si="36"/>
        <v>1</v>
      </c>
      <c r="DA50" s="172">
        <v>1</v>
      </c>
      <c r="DB50" s="32" t="str">
        <f t="shared" ref="DB50:DB61" si="40">T(CONCATENATE(LOOKUP(DA50,CE$3:CE$80,AT$3:AT$80)," ",LOOKUP(DA50,CE$3:CE$80,$CA$3:$CA$80)))</f>
        <v xml:space="preserve"> </v>
      </c>
      <c r="DD50" s="172">
        <f t="shared" si="17"/>
        <v>1</v>
      </c>
      <c r="DE50" s="172">
        <v>48</v>
      </c>
      <c r="DI50" s="187"/>
      <c r="DJ50" s="187"/>
      <c r="DL50" s="172">
        <f t="shared" si="12"/>
        <v>0</v>
      </c>
      <c r="DM50" s="172">
        <f t="shared" si="13"/>
        <v>1</v>
      </c>
      <c r="DN50" s="172">
        <f t="shared" si="14"/>
        <v>1</v>
      </c>
      <c r="DO50" s="172">
        <f t="shared" si="34"/>
        <v>1</v>
      </c>
      <c r="DP50" s="172">
        <f t="shared" si="34"/>
        <v>1</v>
      </c>
      <c r="DQ50" s="172">
        <f t="shared" si="34"/>
        <v>1</v>
      </c>
      <c r="DR50" s="172">
        <f t="shared" si="34"/>
        <v>1</v>
      </c>
      <c r="DS50" s="172">
        <f t="shared" si="34"/>
        <v>1</v>
      </c>
      <c r="DT50" s="172">
        <f t="shared" si="34"/>
        <v>1</v>
      </c>
      <c r="DU50" s="172">
        <f t="shared" si="34"/>
        <v>1</v>
      </c>
      <c r="DV50" s="172">
        <f t="shared" si="35"/>
        <v>1</v>
      </c>
      <c r="DW50" s="172">
        <f t="shared" si="35"/>
        <v>1</v>
      </c>
      <c r="DX50" s="172">
        <f t="shared" si="35"/>
        <v>1</v>
      </c>
      <c r="DY50" s="172">
        <f t="shared" si="35"/>
        <v>1</v>
      </c>
      <c r="DZ50" s="172">
        <f t="shared" si="35"/>
        <v>1</v>
      </c>
      <c r="EA50" s="172">
        <f t="shared" si="35"/>
        <v>1</v>
      </c>
      <c r="EB50" s="172">
        <f t="shared" si="35"/>
        <v>1</v>
      </c>
      <c r="EC50" s="172">
        <f t="shared" si="35"/>
        <v>1</v>
      </c>
      <c r="ED50" s="172">
        <f t="shared" si="35"/>
        <v>1</v>
      </c>
      <c r="EE50" s="172">
        <f t="shared" si="35"/>
        <v>1</v>
      </c>
      <c r="EF50" s="172">
        <f t="shared" si="35"/>
        <v>1</v>
      </c>
      <c r="EG50" s="172">
        <f t="shared" si="6"/>
        <v>0</v>
      </c>
    </row>
    <row r="51" spans="20:137" x14ac:dyDescent="0.25">
      <c r="T51" s="5"/>
      <c r="U51" s="13"/>
      <c r="V51" s="5"/>
      <c r="W51" s="5" t="str">
        <f t="shared" si="2"/>
        <v/>
      </c>
      <c r="X51" s="5"/>
      <c r="Y51" s="5"/>
      <c r="Z51" s="5"/>
      <c r="CB51" s="172">
        <f t="shared" si="39"/>
        <v>1</v>
      </c>
      <c r="CC51" s="172">
        <f t="shared" si="39"/>
        <v>1</v>
      </c>
      <c r="CD51" s="172">
        <f t="shared" si="39"/>
        <v>1</v>
      </c>
      <c r="CE51" s="172">
        <f t="shared" si="39"/>
        <v>1</v>
      </c>
      <c r="CF51" s="172">
        <f t="shared" si="39"/>
        <v>1</v>
      </c>
      <c r="CG51" s="172">
        <f t="shared" si="39"/>
        <v>1</v>
      </c>
      <c r="CH51" s="172">
        <f t="shared" si="39"/>
        <v>1</v>
      </c>
      <c r="CI51" s="172">
        <f t="shared" si="39"/>
        <v>1</v>
      </c>
      <c r="CJ51" s="172">
        <f t="shared" si="39"/>
        <v>1</v>
      </c>
      <c r="CK51" s="172">
        <f t="shared" si="39"/>
        <v>1</v>
      </c>
      <c r="CL51" s="172">
        <f t="shared" si="39"/>
        <v>1</v>
      </c>
      <c r="CM51" s="172">
        <f t="shared" si="39"/>
        <v>1</v>
      </c>
      <c r="CN51" s="172">
        <f t="shared" si="39"/>
        <v>1</v>
      </c>
      <c r="CO51" s="172">
        <f t="shared" si="39"/>
        <v>1</v>
      </c>
      <c r="CP51" s="172">
        <f t="shared" si="39"/>
        <v>1</v>
      </c>
      <c r="CQ51" s="172">
        <f t="shared" si="36"/>
        <v>1</v>
      </c>
      <c r="CR51" s="172">
        <f t="shared" si="36"/>
        <v>1</v>
      </c>
      <c r="CS51" s="172">
        <f t="shared" si="36"/>
        <v>1</v>
      </c>
      <c r="CT51" s="172">
        <f t="shared" si="36"/>
        <v>1</v>
      </c>
      <c r="CU51" s="172">
        <f t="shared" si="36"/>
        <v>1</v>
      </c>
      <c r="DA51" s="172">
        <v>2</v>
      </c>
      <c r="DB51" s="32" t="str">
        <f t="shared" si="40"/>
        <v xml:space="preserve"> </v>
      </c>
      <c r="DD51" s="172">
        <f t="shared" si="17"/>
        <v>1</v>
      </c>
      <c r="DE51" s="172">
        <v>49</v>
      </c>
      <c r="DI51" s="187"/>
      <c r="DJ51" s="187"/>
      <c r="DL51" s="172">
        <f t="shared" si="12"/>
        <v>0</v>
      </c>
      <c r="DM51" s="172">
        <f t="shared" si="13"/>
        <v>1</v>
      </c>
      <c r="DN51" s="172">
        <f t="shared" si="14"/>
        <v>1</v>
      </c>
      <c r="DO51" s="172">
        <f t="shared" si="34"/>
        <v>1</v>
      </c>
      <c r="DP51" s="172">
        <f t="shared" si="34"/>
        <v>1</v>
      </c>
      <c r="DQ51" s="172">
        <f t="shared" si="34"/>
        <v>1</v>
      </c>
      <c r="DR51" s="172">
        <f t="shared" si="34"/>
        <v>1</v>
      </c>
      <c r="DS51" s="172">
        <f t="shared" si="34"/>
        <v>1</v>
      </c>
      <c r="DT51" s="172">
        <f t="shared" si="34"/>
        <v>1</v>
      </c>
      <c r="DU51" s="172">
        <f t="shared" si="34"/>
        <v>1</v>
      </c>
      <c r="DV51" s="172">
        <f t="shared" si="35"/>
        <v>1</v>
      </c>
      <c r="DW51" s="172">
        <f t="shared" si="35"/>
        <v>1</v>
      </c>
      <c r="DX51" s="172">
        <f t="shared" si="35"/>
        <v>1</v>
      </c>
      <c r="DY51" s="172">
        <f t="shared" si="35"/>
        <v>1</v>
      </c>
      <c r="DZ51" s="172">
        <f t="shared" si="35"/>
        <v>1</v>
      </c>
      <c r="EA51" s="172">
        <f t="shared" si="35"/>
        <v>1</v>
      </c>
      <c r="EB51" s="172">
        <f t="shared" si="35"/>
        <v>1</v>
      </c>
      <c r="EC51" s="172">
        <f t="shared" si="35"/>
        <v>1</v>
      </c>
      <c r="ED51" s="172">
        <f t="shared" si="35"/>
        <v>1</v>
      </c>
      <c r="EE51" s="172">
        <f t="shared" si="35"/>
        <v>1</v>
      </c>
      <c r="EF51" s="172">
        <f t="shared" si="35"/>
        <v>1</v>
      </c>
      <c r="EG51" s="172">
        <f t="shared" si="6"/>
        <v>0</v>
      </c>
    </row>
    <row r="52" spans="20:137" x14ac:dyDescent="0.25">
      <c r="T52" s="5"/>
      <c r="U52" s="13"/>
      <c r="V52" s="5"/>
      <c r="W52" s="5" t="str">
        <f t="shared" si="2"/>
        <v/>
      </c>
      <c r="X52" s="5"/>
      <c r="Y52" s="5"/>
      <c r="Z52" s="5"/>
      <c r="CB52" s="172">
        <f t="shared" si="39"/>
        <v>1</v>
      </c>
      <c r="CC52" s="172">
        <f t="shared" si="39"/>
        <v>1</v>
      </c>
      <c r="CD52" s="172">
        <f t="shared" si="39"/>
        <v>1</v>
      </c>
      <c r="CE52" s="172">
        <f t="shared" si="39"/>
        <v>1</v>
      </c>
      <c r="CF52" s="172">
        <f t="shared" si="39"/>
        <v>1</v>
      </c>
      <c r="CG52" s="172">
        <f t="shared" si="39"/>
        <v>1</v>
      </c>
      <c r="CH52" s="172">
        <f t="shared" si="39"/>
        <v>1</v>
      </c>
      <c r="CI52" s="172">
        <f t="shared" si="39"/>
        <v>1</v>
      </c>
      <c r="CJ52" s="172">
        <f t="shared" si="39"/>
        <v>1</v>
      </c>
      <c r="CK52" s="172">
        <f t="shared" si="39"/>
        <v>1</v>
      </c>
      <c r="CL52" s="172">
        <f t="shared" si="39"/>
        <v>1</v>
      </c>
      <c r="CM52" s="172">
        <f t="shared" si="39"/>
        <v>1</v>
      </c>
      <c r="CN52" s="172">
        <f t="shared" si="39"/>
        <v>1</v>
      </c>
      <c r="CO52" s="172">
        <f t="shared" si="39"/>
        <v>1</v>
      </c>
      <c r="CP52" s="172">
        <f t="shared" si="39"/>
        <v>1</v>
      </c>
      <c r="CQ52" s="172">
        <f t="shared" si="36"/>
        <v>1</v>
      </c>
      <c r="CR52" s="172">
        <f t="shared" si="36"/>
        <v>1</v>
      </c>
      <c r="CS52" s="172">
        <f t="shared" si="36"/>
        <v>1</v>
      </c>
      <c r="CT52" s="172">
        <f t="shared" si="36"/>
        <v>1</v>
      </c>
      <c r="CU52" s="172">
        <f t="shared" si="36"/>
        <v>1</v>
      </c>
      <c r="DA52" s="172">
        <v>3</v>
      </c>
      <c r="DB52" s="32" t="str">
        <f t="shared" si="40"/>
        <v xml:space="preserve"> </v>
      </c>
      <c r="DD52" s="172">
        <f t="shared" si="17"/>
        <v>1</v>
      </c>
      <c r="DE52" s="172">
        <v>50</v>
      </c>
      <c r="DI52" s="187"/>
      <c r="DJ52" s="187"/>
      <c r="DL52" s="172">
        <f t="shared" si="12"/>
        <v>0</v>
      </c>
      <c r="DM52" s="172">
        <f t="shared" si="13"/>
        <v>1</v>
      </c>
      <c r="DN52" s="172">
        <f t="shared" si="14"/>
        <v>1</v>
      </c>
      <c r="DO52" s="172">
        <f t="shared" ref="DO52:DU67" si="41">IF(OR($CX51=0,ISERROR(SEARCH(DO$1,SUBSTITUTE($CX51,DY$1,"")))),DO51,DO51+1)</f>
        <v>1</v>
      </c>
      <c r="DP52" s="172">
        <f t="shared" si="41"/>
        <v>1</v>
      </c>
      <c r="DQ52" s="172">
        <f t="shared" si="41"/>
        <v>1</v>
      </c>
      <c r="DR52" s="172">
        <f t="shared" si="41"/>
        <v>1</v>
      </c>
      <c r="DS52" s="172">
        <f t="shared" si="41"/>
        <v>1</v>
      </c>
      <c r="DT52" s="172">
        <f t="shared" si="41"/>
        <v>1</v>
      </c>
      <c r="DU52" s="172">
        <f t="shared" si="41"/>
        <v>1</v>
      </c>
      <c r="DV52" s="172">
        <f t="shared" si="35"/>
        <v>1</v>
      </c>
      <c r="DW52" s="172">
        <f t="shared" si="35"/>
        <v>1</v>
      </c>
      <c r="DX52" s="172">
        <f t="shared" si="35"/>
        <v>1</v>
      </c>
      <c r="DY52" s="172">
        <f t="shared" si="35"/>
        <v>1</v>
      </c>
      <c r="DZ52" s="172">
        <f t="shared" si="35"/>
        <v>1</v>
      </c>
      <c r="EA52" s="172">
        <f t="shared" si="35"/>
        <v>1</v>
      </c>
      <c r="EB52" s="172">
        <f t="shared" si="35"/>
        <v>1</v>
      </c>
      <c r="EC52" s="172">
        <f t="shared" si="35"/>
        <v>1</v>
      </c>
      <c r="ED52" s="172">
        <f t="shared" si="35"/>
        <v>1</v>
      </c>
      <c r="EE52" s="172">
        <f t="shared" si="35"/>
        <v>1</v>
      </c>
      <c r="EF52" s="172">
        <f t="shared" si="35"/>
        <v>1</v>
      </c>
      <c r="EG52" s="172">
        <f t="shared" si="6"/>
        <v>0</v>
      </c>
    </row>
    <row r="53" spans="20:137" x14ac:dyDescent="0.25">
      <c r="T53" s="5"/>
      <c r="U53" s="13"/>
      <c r="V53" s="5"/>
      <c r="W53" s="5" t="str">
        <f t="shared" si="2"/>
        <v/>
      </c>
      <c r="X53" s="5"/>
      <c r="Y53" s="5"/>
      <c r="Z53" s="5"/>
      <c r="CB53" s="172">
        <f t="shared" si="39"/>
        <v>1</v>
      </c>
      <c r="CC53" s="172">
        <f t="shared" si="39"/>
        <v>1</v>
      </c>
      <c r="CD53" s="172">
        <f t="shared" si="39"/>
        <v>1</v>
      </c>
      <c r="CE53" s="172">
        <f t="shared" si="39"/>
        <v>1</v>
      </c>
      <c r="CF53" s="172">
        <f t="shared" si="39"/>
        <v>1</v>
      </c>
      <c r="CG53" s="172">
        <f t="shared" si="39"/>
        <v>1</v>
      </c>
      <c r="CH53" s="172">
        <f t="shared" si="39"/>
        <v>1</v>
      </c>
      <c r="CI53" s="172">
        <f t="shared" si="39"/>
        <v>1</v>
      </c>
      <c r="CJ53" s="172">
        <f t="shared" si="39"/>
        <v>1</v>
      </c>
      <c r="CK53" s="172">
        <f t="shared" si="39"/>
        <v>1</v>
      </c>
      <c r="CL53" s="172">
        <f t="shared" si="39"/>
        <v>1</v>
      </c>
      <c r="CM53" s="172">
        <f t="shared" si="39"/>
        <v>1</v>
      </c>
      <c r="CN53" s="172">
        <f t="shared" si="39"/>
        <v>1</v>
      </c>
      <c r="CO53" s="172">
        <f t="shared" si="39"/>
        <v>1</v>
      </c>
      <c r="CP53" s="172">
        <f t="shared" si="39"/>
        <v>1</v>
      </c>
      <c r="CQ53" s="172">
        <f t="shared" si="36"/>
        <v>1</v>
      </c>
      <c r="CR53" s="172">
        <f t="shared" si="36"/>
        <v>1</v>
      </c>
      <c r="CS53" s="172">
        <f t="shared" si="36"/>
        <v>1</v>
      </c>
      <c r="CT53" s="172">
        <f t="shared" si="36"/>
        <v>1</v>
      </c>
      <c r="CU53" s="172">
        <f t="shared" si="36"/>
        <v>1</v>
      </c>
      <c r="DA53" s="172">
        <v>4</v>
      </c>
      <c r="DB53" s="32" t="str">
        <f t="shared" si="40"/>
        <v xml:space="preserve"> </v>
      </c>
      <c r="DD53" s="172">
        <f t="shared" si="17"/>
        <v>1</v>
      </c>
      <c r="DE53" s="172">
        <v>51</v>
      </c>
      <c r="DI53" s="187"/>
      <c r="DJ53" s="187"/>
      <c r="DL53" s="172">
        <f t="shared" si="12"/>
        <v>0</v>
      </c>
      <c r="DM53" s="172">
        <f t="shared" si="13"/>
        <v>1</v>
      </c>
      <c r="DN53" s="172">
        <f t="shared" si="14"/>
        <v>1</v>
      </c>
      <c r="DO53" s="172">
        <f t="shared" si="41"/>
        <v>1</v>
      </c>
      <c r="DP53" s="172">
        <f t="shared" si="41"/>
        <v>1</v>
      </c>
      <c r="DQ53" s="172">
        <f t="shared" si="41"/>
        <v>1</v>
      </c>
      <c r="DR53" s="172">
        <f t="shared" si="41"/>
        <v>1</v>
      </c>
      <c r="DS53" s="172">
        <f t="shared" si="41"/>
        <v>1</v>
      </c>
      <c r="DT53" s="172">
        <f t="shared" si="41"/>
        <v>1</v>
      </c>
      <c r="DU53" s="172">
        <f t="shared" si="41"/>
        <v>1</v>
      </c>
      <c r="DV53" s="172">
        <f t="shared" ref="DV53:EF68" si="42">IF(OR($CX52=0,ISERROR(SEARCH(DV$1,$CX52))),DV52,DV52+1)</f>
        <v>1</v>
      </c>
      <c r="DW53" s="172">
        <f t="shared" si="42"/>
        <v>1</v>
      </c>
      <c r="DX53" s="172">
        <f t="shared" si="42"/>
        <v>1</v>
      </c>
      <c r="DY53" s="172">
        <f t="shared" si="42"/>
        <v>1</v>
      </c>
      <c r="DZ53" s="172">
        <f t="shared" si="42"/>
        <v>1</v>
      </c>
      <c r="EA53" s="172">
        <f t="shared" si="42"/>
        <v>1</v>
      </c>
      <c r="EB53" s="172">
        <f t="shared" si="42"/>
        <v>1</v>
      </c>
      <c r="EC53" s="172">
        <f t="shared" si="42"/>
        <v>1</v>
      </c>
      <c r="ED53" s="172">
        <f t="shared" si="42"/>
        <v>1</v>
      </c>
      <c r="EE53" s="172">
        <f t="shared" si="42"/>
        <v>1</v>
      </c>
      <c r="EF53" s="172">
        <f t="shared" si="42"/>
        <v>1</v>
      </c>
      <c r="EG53" s="172">
        <f t="shared" si="6"/>
        <v>0</v>
      </c>
    </row>
    <row r="54" spans="20:137" x14ac:dyDescent="0.25">
      <c r="T54" s="5"/>
      <c r="U54" s="13"/>
      <c r="V54" s="5"/>
      <c r="W54" s="5" t="str">
        <f t="shared" si="2"/>
        <v/>
      </c>
      <c r="X54" s="5"/>
      <c r="Y54" s="5"/>
      <c r="Z54" s="5"/>
      <c r="CB54" s="172">
        <f t="shared" si="39"/>
        <v>1</v>
      </c>
      <c r="CC54" s="172">
        <f t="shared" si="39"/>
        <v>1</v>
      </c>
      <c r="CD54" s="172">
        <f t="shared" si="39"/>
        <v>1</v>
      </c>
      <c r="CE54" s="172">
        <f t="shared" si="39"/>
        <v>1</v>
      </c>
      <c r="CF54" s="172">
        <f t="shared" si="39"/>
        <v>1</v>
      </c>
      <c r="CG54" s="172">
        <f t="shared" si="39"/>
        <v>1</v>
      </c>
      <c r="CH54" s="172">
        <f t="shared" si="39"/>
        <v>1</v>
      </c>
      <c r="CI54" s="172">
        <f t="shared" si="39"/>
        <v>1</v>
      </c>
      <c r="CJ54" s="172">
        <f t="shared" si="39"/>
        <v>1</v>
      </c>
      <c r="CK54" s="172">
        <f t="shared" si="39"/>
        <v>1</v>
      </c>
      <c r="CL54" s="172">
        <f t="shared" si="39"/>
        <v>1</v>
      </c>
      <c r="CM54" s="172">
        <f t="shared" si="39"/>
        <v>1</v>
      </c>
      <c r="CN54" s="172">
        <f t="shared" si="39"/>
        <v>1</v>
      </c>
      <c r="CO54" s="172">
        <f t="shared" si="39"/>
        <v>1</v>
      </c>
      <c r="CP54" s="172">
        <f t="shared" si="39"/>
        <v>1</v>
      </c>
      <c r="CQ54" s="172">
        <f t="shared" si="36"/>
        <v>1</v>
      </c>
      <c r="CR54" s="172">
        <f t="shared" si="36"/>
        <v>1</v>
      </c>
      <c r="CS54" s="172">
        <f t="shared" si="36"/>
        <v>1</v>
      </c>
      <c r="CT54" s="172">
        <f t="shared" si="36"/>
        <v>1</v>
      </c>
      <c r="CU54" s="172">
        <f t="shared" si="36"/>
        <v>1</v>
      </c>
      <c r="DA54" s="172">
        <v>5</v>
      </c>
      <c r="DB54" s="32" t="str">
        <f t="shared" si="40"/>
        <v xml:space="preserve"> </v>
      </c>
      <c r="DD54" s="172">
        <f t="shared" si="17"/>
        <v>1</v>
      </c>
      <c r="DE54" s="172">
        <v>52</v>
      </c>
      <c r="DI54" s="187"/>
      <c r="DJ54" s="187"/>
      <c r="DL54" s="172">
        <f t="shared" si="12"/>
        <v>0</v>
      </c>
      <c r="DM54" s="172">
        <f t="shared" si="13"/>
        <v>1</v>
      </c>
      <c r="DN54" s="172">
        <f t="shared" si="14"/>
        <v>1</v>
      </c>
      <c r="DO54" s="172">
        <f t="shared" si="41"/>
        <v>1</v>
      </c>
      <c r="DP54" s="172">
        <f t="shared" si="41"/>
        <v>1</v>
      </c>
      <c r="DQ54" s="172">
        <f t="shared" si="41"/>
        <v>1</v>
      </c>
      <c r="DR54" s="172">
        <f t="shared" si="41"/>
        <v>1</v>
      </c>
      <c r="DS54" s="172">
        <f t="shared" si="41"/>
        <v>1</v>
      </c>
      <c r="DT54" s="172">
        <f t="shared" si="41"/>
        <v>1</v>
      </c>
      <c r="DU54" s="172">
        <f t="shared" si="41"/>
        <v>1</v>
      </c>
      <c r="DV54" s="172">
        <f t="shared" si="42"/>
        <v>1</v>
      </c>
      <c r="DW54" s="172">
        <f t="shared" si="42"/>
        <v>1</v>
      </c>
      <c r="DX54" s="172">
        <f t="shared" si="42"/>
        <v>1</v>
      </c>
      <c r="DY54" s="172">
        <f t="shared" si="42"/>
        <v>1</v>
      </c>
      <c r="DZ54" s="172">
        <f t="shared" si="42"/>
        <v>1</v>
      </c>
      <c r="EA54" s="172">
        <f t="shared" si="42"/>
        <v>1</v>
      </c>
      <c r="EB54" s="172">
        <f t="shared" si="42"/>
        <v>1</v>
      </c>
      <c r="EC54" s="172">
        <f t="shared" si="42"/>
        <v>1</v>
      </c>
      <c r="ED54" s="172">
        <f t="shared" si="42"/>
        <v>1</v>
      </c>
      <c r="EE54" s="172">
        <f t="shared" si="42"/>
        <v>1</v>
      </c>
      <c r="EF54" s="172">
        <f t="shared" si="42"/>
        <v>1</v>
      </c>
      <c r="EG54" s="172">
        <f t="shared" si="6"/>
        <v>0</v>
      </c>
    </row>
    <row r="55" spans="20:137" x14ac:dyDescent="0.25">
      <c r="T55" s="5"/>
      <c r="U55" s="13"/>
      <c r="V55" s="5"/>
      <c r="W55" s="5" t="str">
        <f t="shared" si="2"/>
        <v/>
      </c>
      <c r="X55" s="5"/>
      <c r="Y55" s="5"/>
      <c r="Z55" s="5"/>
      <c r="CB55" s="172">
        <f t="shared" si="39"/>
        <v>1</v>
      </c>
      <c r="CC55" s="172">
        <f t="shared" si="39"/>
        <v>1</v>
      </c>
      <c r="CD55" s="172">
        <f t="shared" si="39"/>
        <v>1</v>
      </c>
      <c r="CE55" s="172">
        <f t="shared" si="39"/>
        <v>1</v>
      </c>
      <c r="CF55" s="172">
        <f t="shared" si="39"/>
        <v>1</v>
      </c>
      <c r="CG55" s="172">
        <f t="shared" si="39"/>
        <v>1</v>
      </c>
      <c r="CH55" s="172">
        <f t="shared" si="39"/>
        <v>1</v>
      </c>
      <c r="CI55" s="172">
        <f t="shared" si="39"/>
        <v>1</v>
      </c>
      <c r="CJ55" s="172">
        <f t="shared" si="39"/>
        <v>1</v>
      </c>
      <c r="CK55" s="172">
        <f t="shared" si="39"/>
        <v>1</v>
      </c>
      <c r="CL55" s="172">
        <f t="shared" si="39"/>
        <v>1</v>
      </c>
      <c r="CM55" s="172">
        <f t="shared" si="39"/>
        <v>1</v>
      </c>
      <c r="CN55" s="172">
        <f t="shared" si="39"/>
        <v>1</v>
      </c>
      <c r="CO55" s="172">
        <f t="shared" si="39"/>
        <v>1</v>
      </c>
      <c r="CP55" s="172">
        <f t="shared" si="39"/>
        <v>1</v>
      </c>
      <c r="CQ55" s="172">
        <f t="shared" si="36"/>
        <v>1</v>
      </c>
      <c r="CR55" s="172">
        <f t="shared" si="36"/>
        <v>1</v>
      </c>
      <c r="CS55" s="172">
        <f t="shared" si="36"/>
        <v>1</v>
      </c>
      <c r="CT55" s="172">
        <f t="shared" si="36"/>
        <v>1</v>
      </c>
      <c r="CU55" s="172">
        <f t="shared" si="36"/>
        <v>1</v>
      </c>
      <c r="DA55" s="172">
        <v>6</v>
      </c>
      <c r="DB55" s="32" t="str">
        <f t="shared" si="40"/>
        <v xml:space="preserve"> </v>
      </c>
      <c r="DD55" s="172">
        <f t="shared" si="17"/>
        <v>1</v>
      </c>
      <c r="DE55" s="172">
        <v>53</v>
      </c>
      <c r="DI55" s="187"/>
      <c r="DJ55" s="187"/>
      <c r="DL55" s="172">
        <f t="shared" si="12"/>
        <v>0</v>
      </c>
      <c r="DM55" s="172">
        <f t="shared" si="13"/>
        <v>1</v>
      </c>
      <c r="DN55" s="172">
        <f t="shared" si="14"/>
        <v>1</v>
      </c>
      <c r="DO55" s="172">
        <f t="shared" si="41"/>
        <v>1</v>
      </c>
      <c r="DP55" s="172">
        <f t="shared" si="41"/>
        <v>1</v>
      </c>
      <c r="DQ55" s="172">
        <f t="shared" si="41"/>
        <v>1</v>
      </c>
      <c r="DR55" s="172">
        <f t="shared" si="41"/>
        <v>1</v>
      </c>
      <c r="DS55" s="172">
        <f t="shared" si="41"/>
        <v>1</v>
      </c>
      <c r="DT55" s="172">
        <f t="shared" si="41"/>
        <v>1</v>
      </c>
      <c r="DU55" s="172">
        <f t="shared" si="41"/>
        <v>1</v>
      </c>
      <c r="DV55" s="172">
        <f t="shared" si="42"/>
        <v>1</v>
      </c>
      <c r="DW55" s="172">
        <f t="shared" si="42"/>
        <v>1</v>
      </c>
      <c r="DX55" s="172">
        <f t="shared" si="42"/>
        <v>1</v>
      </c>
      <c r="DY55" s="172">
        <f t="shared" si="42"/>
        <v>1</v>
      </c>
      <c r="DZ55" s="172">
        <f t="shared" si="42"/>
        <v>1</v>
      </c>
      <c r="EA55" s="172">
        <f t="shared" si="42"/>
        <v>1</v>
      </c>
      <c r="EB55" s="172">
        <f t="shared" si="42"/>
        <v>1</v>
      </c>
      <c r="EC55" s="172">
        <f t="shared" si="42"/>
        <v>1</v>
      </c>
      <c r="ED55" s="172">
        <f t="shared" si="42"/>
        <v>1</v>
      </c>
      <c r="EE55" s="172">
        <f t="shared" si="42"/>
        <v>1</v>
      </c>
      <c r="EF55" s="172">
        <f t="shared" si="42"/>
        <v>1</v>
      </c>
      <c r="EG55" s="172">
        <f t="shared" si="6"/>
        <v>0</v>
      </c>
    </row>
    <row r="56" spans="20:137" x14ac:dyDescent="0.25">
      <c r="T56" s="5"/>
      <c r="U56" s="13"/>
      <c r="V56" s="5"/>
      <c r="W56" s="5" t="str">
        <f t="shared" si="2"/>
        <v/>
      </c>
      <c r="X56" s="5"/>
      <c r="Y56" s="5"/>
      <c r="Z56" s="5"/>
      <c r="CB56" s="172">
        <f t="shared" si="39"/>
        <v>1</v>
      </c>
      <c r="CC56" s="172">
        <f t="shared" si="39"/>
        <v>1</v>
      </c>
      <c r="CD56" s="172">
        <f t="shared" si="39"/>
        <v>1</v>
      </c>
      <c r="CE56" s="172">
        <f t="shared" si="39"/>
        <v>1</v>
      </c>
      <c r="CF56" s="172">
        <f t="shared" si="39"/>
        <v>1</v>
      </c>
      <c r="CG56" s="172">
        <f t="shared" si="39"/>
        <v>1</v>
      </c>
      <c r="CH56" s="172">
        <f t="shared" si="39"/>
        <v>1</v>
      </c>
      <c r="CI56" s="172">
        <f t="shared" si="39"/>
        <v>1</v>
      </c>
      <c r="CJ56" s="172">
        <f t="shared" si="39"/>
        <v>1</v>
      </c>
      <c r="CK56" s="172">
        <f t="shared" si="39"/>
        <v>1</v>
      </c>
      <c r="CL56" s="172">
        <f t="shared" si="39"/>
        <v>1</v>
      </c>
      <c r="CM56" s="172">
        <f t="shared" si="39"/>
        <v>1</v>
      </c>
      <c r="CN56" s="172">
        <f t="shared" si="39"/>
        <v>1</v>
      </c>
      <c r="CO56" s="172">
        <f t="shared" si="39"/>
        <v>1</v>
      </c>
      <c r="CP56" s="172">
        <f t="shared" si="39"/>
        <v>1</v>
      </c>
      <c r="CQ56" s="172">
        <f t="shared" si="36"/>
        <v>1</v>
      </c>
      <c r="CR56" s="172">
        <f t="shared" si="36"/>
        <v>1</v>
      </c>
      <c r="CS56" s="172">
        <f t="shared" si="36"/>
        <v>1</v>
      </c>
      <c r="CT56" s="172">
        <f t="shared" si="36"/>
        <v>1</v>
      </c>
      <c r="CU56" s="172">
        <f t="shared" si="36"/>
        <v>1</v>
      </c>
      <c r="DA56" s="172">
        <v>7</v>
      </c>
      <c r="DB56" s="32" t="str">
        <f t="shared" si="40"/>
        <v xml:space="preserve"> </v>
      </c>
      <c r="DD56" s="172">
        <f t="shared" si="17"/>
        <v>1</v>
      </c>
      <c r="DE56" s="172">
        <v>54</v>
      </c>
      <c r="DI56" s="187"/>
      <c r="DJ56" s="187"/>
      <c r="DL56" s="172">
        <f t="shared" si="12"/>
        <v>0</v>
      </c>
      <c r="DM56" s="172">
        <f t="shared" si="13"/>
        <v>1</v>
      </c>
      <c r="DN56" s="172">
        <f t="shared" si="14"/>
        <v>1</v>
      </c>
      <c r="DO56" s="172">
        <f t="shared" si="41"/>
        <v>1</v>
      </c>
      <c r="DP56" s="172">
        <f t="shared" si="41"/>
        <v>1</v>
      </c>
      <c r="DQ56" s="172">
        <f t="shared" si="41"/>
        <v>1</v>
      </c>
      <c r="DR56" s="172">
        <f t="shared" si="41"/>
        <v>1</v>
      </c>
      <c r="DS56" s="172">
        <f t="shared" si="41"/>
        <v>1</v>
      </c>
      <c r="DT56" s="172">
        <f t="shared" si="41"/>
        <v>1</v>
      </c>
      <c r="DU56" s="172">
        <f t="shared" si="41"/>
        <v>1</v>
      </c>
      <c r="DV56" s="172">
        <f t="shared" si="42"/>
        <v>1</v>
      </c>
      <c r="DW56" s="172">
        <f t="shared" si="42"/>
        <v>1</v>
      </c>
      <c r="DX56" s="172">
        <f t="shared" si="42"/>
        <v>1</v>
      </c>
      <c r="DY56" s="172">
        <f t="shared" si="42"/>
        <v>1</v>
      </c>
      <c r="DZ56" s="172">
        <f t="shared" si="42"/>
        <v>1</v>
      </c>
      <c r="EA56" s="172">
        <f t="shared" si="42"/>
        <v>1</v>
      </c>
      <c r="EB56" s="172">
        <f t="shared" si="42"/>
        <v>1</v>
      </c>
      <c r="EC56" s="172">
        <f t="shared" si="42"/>
        <v>1</v>
      </c>
      <c r="ED56" s="172">
        <f t="shared" si="42"/>
        <v>1</v>
      </c>
      <c r="EE56" s="172">
        <f t="shared" si="42"/>
        <v>1</v>
      </c>
      <c r="EF56" s="172">
        <f t="shared" si="42"/>
        <v>1</v>
      </c>
      <c r="EG56" s="172">
        <f t="shared" si="6"/>
        <v>0</v>
      </c>
    </row>
    <row r="57" spans="20:137" x14ac:dyDescent="0.25">
      <c r="T57" s="5"/>
      <c r="U57" s="13"/>
      <c r="V57" s="5"/>
      <c r="W57" s="5" t="str">
        <f t="shared" si="2"/>
        <v/>
      </c>
      <c r="X57" s="5"/>
      <c r="Y57" s="5"/>
      <c r="Z57" s="5"/>
      <c r="CB57" s="172">
        <f t="shared" si="39"/>
        <v>1</v>
      </c>
      <c r="CC57" s="172">
        <f t="shared" si="39"/>
        <v>1</v>
      </c>
      <c r="CD57" s="172">
        <f t="shared" si="39"/>
        <v>1</v>
      </c>
      <c r="CE57" s="172">
        <f t="shared" si="39"/>
        <v>1</v>
      </c>
      <c r="CF57" s="172">
        <f t="shared" si="39"/>
        <v>1</v>
      </c>
      <c r="CG57" s="172">
        <f t="shared" si="39"/>
        <v>1</v>
      </c>
      <c r="CH57" s="172">
        <f t="shared" si="39"/>
        <v>1</v>
      </c>
      <c r="CI57" s="172">
        <f t="shared" si="39"/>
        <v>1</v>
      </c>
      <c r="CJ57" s="172">
        <f t="shared" si="39"/>
        <v>1</v>
      </c>
      <c r="CK57" s="172">
        <f t="shared" si="39"/>
        <v>1</v>
      </c>
      <c r="CL57" s="172">
        <f t="shared" si="39"/>
        <v>1</v>
      </c>
      <c r="CM57" s="172">
        <f t="shared" si="39"/>
        <v>1</v>
      </c>
      <c r="CN57" s="172">
        <f t="shared" si="39"/>
        <v>1</v>
      </c>
      <c r="CO57" s="172">
        <f t="shared" si="39"/>
        <v>1</v>
      </c>
      <c r="CP57" s="172">
        <f t="shared" si="39"/>
        <v>1</v>
      </c>
      <c r="CQ57" s="172">
        <f t="shared" si="36"/>
        <v>1</v>
      </c>
      <c r="CR57" s="172">
        <f t="shared" si="36"/>
        <v>1</v>
      </c>
      <c r="CS57" s="172">
        <f t="shared" si="36"/>
        <v>1</v>
      </c>
      <c r="CT57" s="172">
        <f t="shared" si="36"/>
        <v>1</v>
      </c>
      <c r="CU57" s="172">
        <f t="shared" si="36"/>
        <v>1</v>
      </c>
      <c r="DA57" s="172">
        <v>8</v>
      </c>
      <c r="DB57" s="32" t="str">
        <f t="shared" si="40"/>
        <v xml:space="preserve"> </v>
      </c>
      <c r="DD57" s="172">
        <f t="shared" si="17"/>
        <v>1</v>
      </c>
      <c r="DE57" s="172">
        <v>55</v>
      </c>
      <c r="DI57" s="187"/>
      <c r="DJ57" s="187"/>
      <c r="DL57" s="172">
        <f t="shared" si="12"/>
        <v>0</v>
      </c>
      <c r="DM57" s="172">
        <f t="shared" si="13"/>
        <v>1</v>
      </c>
      <c r="DN57" s="172">
        <f t="shared" si="14"/>
        <v>1</v>
      </c>
      <c r="DO57" s="172">
        <f t="shared" si="41"/>
        <v>1</v>
      </c>
      <c r="DP57" s="172">
        <f t="shared" si="41"/>
        <v>1</v>
      </c>
      <c r="DQ57" s="172">
        <f t="shared" si="41"/>
        <v>1</v>
      </c>
      <c r="DR57" s="172">
        <f t="shared" si="41"/>
        <v>1</v>
      </c>
      <c r="DS57" s="172">
        <f t="shared" si="41"/>
        <v>1</v>
      </c>
      <c r="DT57" s="172">
        <f t="shared" si="41"/>
        <v>1</v>
      </c>
      <c r="DU57" s="172">
        <f t="shared" si="41"/>
        <v>1</v>
      </c>
      <c r="DV57" s="172">
        <f t="shared" si="42"/>
        <v>1</v>
      </c>
      <c r="DW57" s="172">
        <f t="shared" si="42"/>
        <v>1</v>
      </c>
      <c r="DX57" s="172">
        <f t="shared" si="42"/>
        <v>1</v>
      </c>
      <c r="DY57" s="172">
        <f t="shared" si="42"/>
        <v>1</v>
      </c>
      <c r="DZ57" s="172">
        <f t="shared" si="42"/>
        <v>1</v>
      </c>
      <c r="EA57" s="172">
        <f t="shared" si="42"/>
        <v>1</v>
      </c>
      <c r="EB57" s="172">
        <f t="shared" si="42"/>
        <v>1</v>
      </c>
      <c r="EC57" s="172">
        <f t="shared" si="42"/>
        <v>1</v>
      </c>
      <c r="ED57" s="172">
        <f t="shared" si="42"/>
        <v>1</v>
      </c>
      <c r="EE57" s="172">
        <f t="shared" si="42"/>
        <v>1</v>
      </c>
      <c r="EF57" s="172">
        <f t="shared" si="42"/>
        <v>1</v>
      </c>
      <c r="EG57" s="172">
        <f t="shared" si="6"/>
        <v>0</v>
      </c>
    </row>
    <row r="58" spans="20:137" x14ac:dyDescent="0.25">
      <c r="T58" s="5"/>
      <c r="U58" s="13"/>
      <c r="V58" s="5"/>
      <c r="W58" s="5" t="str">
        <f t="shared" si="2"/>
        <v/>
      </c>
      <c r="X58" s="5"/>
      <c r="Y58" s="5"/>
      <c r="Z58" s="5"/>
      <c r="CB58" s="172">
        <f t="shared" si="39"/>
        <v>1</v>
      </c>
      <c r="CC58" s="172">
        <f t="shared" si="39"/>
        <v>1</v>
      </c>
      <c r="CD58" s="172">
        <f t="shared" si="39"/>
        <v>1</v>
      </c>
      <c r="CE58" s="172">
        <f t="shared" si="39"/>
        <v>1</v>
      </c>
      <c r="CF58" s="172">
        <f t="shared" si="39"/>
        <v>1</v>
      </c>
      <c r="CG58" s="172">
        <f t="shared" si="39"/>
        <v>1</v>
      </c>
      <c r="CH58" s="172">
        <f t="shared" si="39"/>
        <v>1</v>
      </c>
      <c r="CI58" s="172">
        <f t="shared" si="39"/>
        <v>1</v>
      </c>
      <c r="CJ58" s="172">
        <f t="shared" si="39"/>
        <v>1</v>
      </c>
      <c r="CK58" s="172">
        <f t="shared" si="39"/>
        <v>1</v>
      </c>
      <c r="CL58" s="172">
        <f t="shared" si="39"/>
        <v>1</v>
      </c>
      <c r="CM58" s="172">
        <f t="shared" si="39"/>
        <v>1</v>
      </c>
      <c r="CN58" s="172">
        <f t="shared" si="39"/>
        <v>1</v>
      </c>
      <c r="CO58" s="172">
        <f t="shared" si="39"/>
        <v>1</v>
      </c>
      <c r="CP58" s="172">
        <f t="shared" si="39"/>
        <v>1</v>
      </c>
      <c r="CQ58" s="172">
        <f t="shared" si="36"/>
        <v>1</v>
      </c>
      <c r="CR58" s="172">
        <f t="shared" si="36"/>
        <v>1</v>
      </c>
      <c r="CS58" s="172">
        <f t="shared" si="36"/>
        <v>1</v>
      </c>
      <c r="CT58" s="172">
        <f t="shared" si="36"/>
        <v>1</v>
      </c>
      <c r="CU58" s="172">
        <f t="shared" si="36"/>
        <v>1</v>
      </c>
      <c r="DA58" s="172">
        <v>9</v>
      </c>
      <c r="DB58" s="32" t="str">
        <f t="shared" si="40"/>
        <v xml:space="preserve"> </v>
      </c>
      <c r="DD58" s="172">
        <f t="shared" si="17"/>
        <v>1</v>
      </c>
      <c r="DE58" s="172">
        <v>56</v>
      </c>
      <c r="DI58" s="187"/>
      <c r="DJ58" s="187"/>
      <c r="DL58" s="172">
        <f t="shared" si="12"/>
        <v>0</v>
      </c>
      <c r="DM58" s="172">
        <f t="shared" si="13"/>
        <v>1</v>
      </c>
      <c r="DN58" s="172">
        <f t="shared" si="14"/>
        <v>1</v>
      </c>
      <c r="DO58" s="172">
        <f t="shared" si="41"/>
        <v>1</v>
      </c>
      <c r="DP58" s="172">
        <f t="shared" si="41"/>
        <v>1</v>
      </c>
      <c r="DQ58" s="172">
        <f t="shared" si="41"/>
        <v>1</v>
      </c>
      <c r="DR58" s="172">
        <f t="shared" si="41"/>
        <v>1</v>
      </c>
      <c r="DS58" s="172">
        <f t="shared" si="41"/>
        <v>1</v>
      </c>
      <c r="DT58" s="172">
        <f t="shared" si="41"/>
        <v>1</v>
      </c>
      <c r="DU58" s="172">
        <f t="shared" si="41"/>
        <v>1</v>
      </c>
      <c r="DV58" s="172">
        <f t="shared" si="42"/>
        <v>1</v>
      </c>
      <c r="DW58" s="172">
        <f t="shared" si="42"/>
        <v>1</v>
      </c>
      <c r="DX58" s="172">
        <f t="shared" si="42"/>
        <v>1</v>
      </c>
      <c r="DY58" s="172">
        <f t="shared" si="42"/>
        <v>1</v>
      </c>
      <c r="DZ58" s="172">
        <f t="shared" si="42"/>
        <v>1</v>
      </c>
      <c r="EA58" s="172">
        <f t="shared" si="42"/>
        <v>1</v>
      </c>
      <c r="EB58" s="172">
        <f t="shared" si="42"/>
        <v>1</v>
      </c>
      <c r="EC58" s="172">
        <f t="shared" si="42"/>
        <v>1</v>
      </c>
      <c r="ED58" s="172">
        <f t="shared" si="42"/>
        <v>1</v>
      </c>
      <c r="EE58" s="172">
        <f t="shared" si="42"/>
        <v>1</v>
      </c>
      <c r="EF58" s="172">
        <f t="shared" si="42"/>
        <v>1</v>
      </c>
      <c r="EG58" s="172">
        <f t="shared" si="6"/>
        <v>0</v>
      </c>
    </row>
    <row r="59" spans="20:137" x14ac:dyDescent="0.25">
      <c r="T59" s="5"/>
      <c r="U59" s="13"/>
      <c r="V59" s="5"/>
      <c r="W59" s="5" t="str">
        <f t="shared" si="2"/>
        <v/>
      </c>
      <c r="X59" s="5"/>
      <c r="Y59" s="5"/>
      <c r="Z59" s="5"/>
      <c r="CB59" s="172">
        <f t="shared" si="39"/>
        <v>1</v>
      </c>
      <c r="CC59" s="172">
        <f t="shared" si="39"/>
        <v>1</v>
      </c>
      <c r="CD59" s="172">
        <f t="shared" si="39"/>
        <v>1</v>
      </c>
      <c r="CE59" s="172">
        <f t="shared" si="39"/>
        <v>1</v>
      </c>
      <c r="CF59" s="172">
        <f t="shared" si="39"/>
        <v>1</v>
      </c>
      <c r="CG59" s="172">
        <f t="shared" si="39"/>
        <v>1</v>
      </c>
      <c r="CH59" s="172">
        <f t="shared" si="39"/>
        <v>1</v>
      </c>
      <c r="CI59" s="172">
        <f t="shared" si="39"/>
        <v>1</v>
      </c>
      <c r="CJ59" s="172">
        <f t="shared" si="39"/>
        <v>1</v>
      </c>
      <c r="CK59" s="172">
        <f t="shared" si="39"/>
        <v>1</v>
      </c>
      <c r="CL59" s="172">
        <f t="shared" si="39"/>
        <v>1</v>
      </c>
      <c r="CM59" s="172">
        <f t="shared" si="39"/>
        <v>1</v>
      </c>
      <c r="CN59" s="172">
        <f t="shared" si="39"/>
        <v>1</v>
      </c>
      <c r="CO59" s="172">
        <f t="shared" si="39"/>
        <v>1</v>
      </c>
      <c r="CP59" s="172">
        <f t="shared" si="39"/>
        <v>1</v>
      </c>
      <c r="CQ59" s="172">
        <f t="shared" si="36"/>
        <v>1</v>
      </c>
      <c r="CR59" s="172">
        <f t="shared" si="36"/>
        <v>1</v>
      </c>
      <c r="CS59" s="172">
        <f t="shared" si="36"/>
        <v>1</v>
      </c>
      <c r="CT59" s="172">
        <f t="shared" si="36"/>
        <v>1</v>
      </c>
      <c r="CU59" s="172">
        <f t="shared" si="36"/>
        <v>1</v>
      </c>
      <c r="DA59" s="172">
        <v>10</v>
      </c>
      <c r="DB59" s="32" t="str">
        <f t="shared" si="40"/>
        <v xml:space="preserve"> </v>
      </c>
      <c r="DD59" s="172">
        <f t="shared" si="17"/>
        <v>1</v>
      </c>
      <c r="DE59" s="172">
        <v>57</v>
      </c>
      <c r="DI59" s="187"/>
      <c r="DJ59" s="187"/>
      <c r="DL59" s="172">
        <f t="shared" si="12"/>
        <v>0</v>
      </c>
      <c r="DM59" s="172">
        <f t="shared" si="13"/>
        <v>1</v>
      </c>
      <c r="DN59" s="172">
        <f t="shared" si="14"/>
        <v>1</v>
      </c>
      <c r="DO59" s="172">
        <f t="shared" si="41"/>
        <v>1</v>
      </c>
      <c r="DP59" s="172">
        <f t="shared" si="41"/>
        <v>1</v>
      </c>
      <c r="DQ59" s="172">
        <f t="shared" si="41"/>
        <v>1</v>
      </c>
      <c r="DR59" s="172">
        <f t="shared" si="41"/>
        <v>1</v>
      </c>
      <c r="DS59" s="172">
        <f t="shared" si="41"/>
        <v>1</v>
      </c>
      <c r="DT59" s="172">
        <f t="shared" si="41"/>
        <v>1</v>
      </c>
      <c r="DU59" s="172">
        <f t="shared" si="41"/>
        <v>1</v>
      </c>
      <c r="DV59" s="172">
        <f t="shared" si="42"/>
        <v>1</v>
      </c>
      <c r="DW59" s="172">
        <f t="shared" si="42"/>
        <v>1</v>
      </c>
      <c r="DX59" s="172">
        <f t="shared" si="42"/>
        <v>1</v>
      </c>
      <c r="DY59" s="172">
        <f t="shared" si="42"/>
        <v>1</v>
      </c>
      <c r="DZ59" s="172">
        <f t="shared" si="42"/>
        <v>1</v>
      </c>
      <c r="EA59" s="172">
        <f t="shared" si="42"/>
        <v>1</v>
      </c>
      <c r="EB59" s="172">
        <f t="shared" si="42"/>
        <v>1</v>
      </c>
      <c r="EC59" s="172">
        <f t="shared" si="42"/>
        <v>1</v>
      </c>
      <c r="ED59" s="172">
        <f t="shared" si="42"/>
        <v>1</v>
      </c>
      <c r="EE59" s="172">
        <f t="shared" si="42"/>
        <v>1</v>
      </c>
      <c r="EF59" s="172">
        <f t="shared" si="42"/>
        <v>1</v>
      </c>
      <c r="EG59" s="172">
        <f t="shared" si="6"/>
        <v>0</v>
      </c>
    </row>
    <row r="60" spans="20:137" x14ac:dyDescent="0.25">
      <c r="T60" s="5"/>
      <c r="U60" s="13"/>
      <c r="V60" s="5"/>
      <c r="W60" s="5" t="str">
        <f t="shared" si="2"/>
        <v/>
      </c>
      <c r="X60" s="5"/>
      <c r="Y60" s="5"/>
      <c r="Z60" s="5"/>
      <c r="CB60" s="172">
        <f t="shared" si="39"/>
        <v>1</v>
      </c>
      <c r="CC60" s="172">
        <f t="shared" si="39"/>
        <v>1</v>
      </c>
      <c r="CD60" s="172">
        <f t="shared" si="39"/>
        <v>1</v>
      </c>
      <c r="CE60" s="172">
        <f t="shared" si="39"/>
        <v>1</v>
      </c>
      <c r="CF60" s="172">
        <f t="shared" si="39"/>
        <v>1</v>
      </c>
      <c r="CG60" s="172">
        <f t="shared" si="39"/>
        <v>1</v>
      </c>
      <c r="CH60" s="172">
        <f t="shared" si="39"/>
        <v>1</v>
      </c>
      <c r="CI60" s="172">
        <f t="shared" si="39"/>
        <v>1</v>
      </c>
      <c r="CJ60" s="172">
        <f t="shared" si="39"/>
        <v>1</v>
      </c>
      <c r="CK60" s="172">
        <f t="shared" si="39"/>
        <v>1</v>
      </c>
      <c r="CL60" s="172">
        <f t="shared" si="39"/>
        <v>1</v>
      </c>
      <c r="CM60" s="172">
        <f t="shared" si="39"/>
        <v>1</v>
      </c>
      <c r="CN60" s="172">
        <f t="shared" si="39"/>
        <v>1</v>
      </c>
      <c r="CO60" s="172">
        <f t="shared" si="39"/>
        <v>1</v>
      </c>
      <c r="CP60" s="172">
        <f t="shared" si="39"/>
        <v>1</v>
      </c>
      <c r="CQ60" s="172">
        <f t="shared" si="36"/>
        <v>1</v>
      </c>
      <c r="CR60" s="172">
        <f t="shared" si="36"/>
        <v>1</v>
      </c>
      <c r="CS60" s="172">
        <f t="shared" si="36"/>
        <v>1</v>
      </c>
      <c r="CT60" s="172">
        <f t="shared" si="36"/>
        <v>1</v>
      </c>
      <c r="CU60" s="172">
        <f t="shared" si="36"/>
        <v>1</v>
      </c>
      <c r="DA60" s="172">
        <v>11</v>
      </c>
      <c r="DB60" s="32" t="str">
        <f t="shared" si="40"/>
        <v xml:space="preserve"> </v>
      </c>
      <c r="DD60" s="172">
        <f t="shared" si="17"/>
        <v>1</v>
      </c>
      <c r="DE60" s="172">
        <v>58</v>
      </c>
      <c r="DI60" s="187"/>
      <c r="DJ60" s="187"/>
      <c r="DL60" s="172">
        <f t="shared" si="12"/>
        <v>0</v>
      </c>
      <c r="DM60" s="172">
        <f t="shared" si="13"/>
        <v>1</v>
      </c>
      <c r="DN60" s="172">
        <f t="shared" si="14"/>
        <v>1</v>
      </c>
      <c r="DO60" s="172">
        <f t="shared" si="41"/>
        <v>1</v>
      </c>
      <c r="DP60" s="172">
        <f t="shared" si="41"/>
        <v>1</v>
      </c>
      <c r="DQ60" s="172">
        <f t="shared" si="41"/>
        <v>1</v>
      </c>
      <c r="DR60" s="172">
        <f t="shared" si="41"/>
        <v>1</v>
      </c>
      <c r="DS60" s="172">
        <f t="shared" si="41"/>
        <v>1</v>
      </c>
      <c r="DT60" s="172">
        <f t="shared" si="41"/>
        <v>1</v>
      </c>
      <c r="DU60" s="172">
        <f t="shared" si="41"/>
        <v>1</v>
      </c>
      <c r="DV60" s="172">
        <f t="shared" si="42"/>
        <v>1</v>
      </c>
      <c r="DW60" s="172">
        <f t="shared" si="42"/>
        <v>1</v>
      </c>
      <c r="DX60" s="172">
        <f t="shared" si="42"/>
        <v>1</v>
      </c>
      <c r="DY60" s="172">
        <f t="shared" si="42"/>
        <v>1</v>
      </c>
      <c r="DZ60" s="172">
        <f t="shared" si="42"/>
        <v>1</v>
      </c>
      <c r="EA60" s="172">
        <f t="shared" si="42"/>
        <v>1</v>
      </c>
      <c r="EB60" s="172">
        <f t="shared" si="42"/>
        <v>1</v>
      </c>
      <c r="EC60" s="172">
        <f t="shared" si="42"/>
        <v>1</v>
      </c>
      <c r="ED60" s="172">
        <f t="shared" si="42"/>
        <v>1</v>
      </c>
      <c r="EE60" s="172">
        <f t="shared" si="42"/>
        <v>1</v>
      </c>
      <c r="EF60" s="172">
        <f t="shared" si="42"/>
        <v>1</v>
      </c>
      <c r="EG60" s="172">
        <f t="shared" si="6"/>
        <v>0</v>
      </c>
    </row>
    <row r="61" spans="20:137" x14ac:dyDescent="0.25">
      <c r="T61" s="5"/>
      <c r="U61" s="13"/>
      <c r="V61" s="5"/>
      <c r="W61" s="5" t="str">
        <f t="shared" si="2"/>
        <v/>
      </c>
      <c r="X61" s="5"/>
      <c r="Y61" s="5"/>
      <c r="Z61" s="5"/>
      <c r="CB61" s="172">
        <f t="shared" si="39"/>
        <v>1</v>
      </c>
      <c r="CC61" s="172">
        <f t="shared" si="39"/>
        <v>1</v>
      </c>
      <c r="CD61" s="172">
        <f t="shared" si="39"/>
        <v>1</v>
      </c>
      <c r="CE61" s="172">
        <f t="shared" si="39"/>
        <v>1</v>
      </c>
      <c r="CF61" s="172">
        <f t="shared" si="39"/>
        <v>1</v>
      </c>
      <c r="CG61" s="172">
        <f t="shared" si="39"/>
        <v>1</v>
      </c>
      <c r="CH61" s="172">
        <f t="shared" si="39"/>
        <v>1</v>
      </c>
      <c r="CI61" s="172">
        <f t="shared" si="39"/>
        <v>1</v>
      </c>
      <c r="CJ61" s="172">
        <f t="shared" si="39"/>
        <v>1</v>
      </c>
      <c r="CK61" s="172">
        <f t="shared" si="39"/>
        <v>1</v>
      </c>
      <c r="CL61" s="172">
        <f t="shared" si="39"/>
        <v>1</v>
      </c>
      <c r="CM61" s="172">
        <f t="shared" si="39"/>
        <v>1</v>
      </c>
      <c r="CN61" s="172">
        <f t="shared" si="39"/>
        <v>1</v>
      </c>
      <c r="CO61" s="172">
        <f t="shared" si="39"/>
        <v>1</v>
      </c>
      <c r="CP61" s="172">
        <f t="shared" si="39"/>
        <v>1</v>
      </c>
      <c r="CQ61" s="172">
        <f t="shared" si="36"/>
        <v>1</v>
      </c>
      <c r="CR61" s="172">
        <f t="shared" si="36"/>
        <v>1</v>
      </c>
      <c r="CS61" s="172">
        <f t="shared" si="36"/>
        <v>1</v>
      </c>
      <c r="CT61" s="172">
        <f t="shared" si="36"/>
        <v>1</v>
      </c>
      <c r="CU61" s="172">
        <f t="shared" si="36"/>
        <v>1</v>
      </c>
      <c r="DA61" s="172">
        <v>12</v>
      </c>
      <c r="DB61" s="32" t="str">
        <f t="shared" si="40"/>
        <v xml:space="preserve"> </v>
      </c>
      <c r="DD61" s="172">
        <f t="shared" si="17"/>
        <v>1</v>
      </c>
      <c r="DE61" s="172">
        <v>59</v>
      </c>
      <c r="DI61" s="187"/>
      <c r="DJ61" s="187"/>
      <c r="DL61" s="172">
        <f t="shared" si="12"/>
        <v>0</v>
      </c>
      <c r="DM61" s="172">
        <f t="shared" si="13"/>
        <v>1</v>
      </c>
      <c r="DN61" s="172">
        <f t="shared" si="14"/>
        <v>1</v>
      </c>
      <c r="DO61" s="172">
        <f t="shared" si="41"/>
        <v>1</v>
      </c>
      <c r="DP61" s="172">
        <f t="shared" si="41"/>
        <v>1</v>
      </c>
      <c r="DQ61" s="172">
        <f t="shared" si="41"/>
        <v>1</v>
      </c>
      <c r="DR61" s="172">
        <f t="shared" si="41"/>
        <v>1</v>
      </c>
      <c r="DS61" s="172">
        <f t="shared" si="41"/>
        <v>1</v>
      </c>
      <c r="DT61" s="172">
        <f t="shared" si="41"/>
        <v>1</v>
      </c>
      <c r="DU61" s="172">
        <f t="shared" si="41"/>
        <v>1</v>
      </c>
      <c r="DV61" s="172">
        <f t="shared" si="42"/>
        <v>1</v>
      </c>
      <c r="DW61" s="172">
        <f t="shared" si="42"/>
        <v>1</v>
      </c>
      <c r="DX61" s="172">
        <f t="shared" si="42"/>
        <v>1</v>
      </c>
      <c r="DY61" s="172">
        <f t="shared" si="42"/>
        <v>1</v>
      </c>
      <c r="DZ61" s="172">
        <f t="shared" si="42"/>
        <v>1</v>
      </c>
      <c r="EA61" s="172">
        <f t="shared" si="42"/>
        <v>1</v>
      </c>
      <c r="EB61" s="172">
        <f t="shared" si="42"/>
        <v>1</v>
      </c>
      <c r="EC61" s="172">
        <f t="shared" si="42"/>
        <v>1</v>
      </c>
      <c r="ED61" s="172">
        <f t="shared" si="42"/>
        <v>1</v>
      </c>
      <c r="EE61" s="172">
        <f t="shared" si="42"/>
        <v>1</v>
      </c>
      <c r="EF61" s="172">
        <f t="shared" si="42"/>
        <v>1</v>
      </c>
      <c r="EG61" s="172">
        <f t="shared" si="6"/>
        <v>0</v>
      </c>
    </row>
    <row r="62" spans="20:137" x14ac:dyDescent="0.25">
      <c r="T62" s="5"/>
      <c r="U62" s="13"/>
      <c r="V62" s="5"/>
      <c r="W62" s="5" t="str">
        <f t="shared" si="2"/>
        <v/>
      </c>
      <c r="X62" s="5"/>
      <c r="Y62" s="5"/>
      <c r="Z62" s="5"/>
      <c r="CB62" s="172">
        <f t="shared" si="39"/>
        <v>1</v>
      </c>
      <c r="CC62" s="172">
        <f t="shared" si="39"/>
        <v>1</v>
      </c>
      <c r="CD62" s="172">
        <f t="shared" si="39"/>
        <v>1</v>
      </c>
      <c r="CE62" s="172">
        <f t="shared" si="39"/>
        <v>1</v>
      </c>
      <c r="CF62" s="172">
        <f t="shared" si="39"/>
        <v>1</v>
      </c>
      <c r="CG62" s="172">
        <f t="shared" si="39"/>
        <v>1</v>
      </c>
      <c r="CH62" s="172">
        <f t="shared" si="39"/>
        <v>1</v>
      </c>
      <c r="CI62" s="172">
        <f t="shared" si="39"/>
        <v>1</v>
      </c>
      <c r="CJ62" s="172">
        <f t="shared" si="39"/>
        <v>1</v>
      </c>
      <c r="CK62" s="172">
        <f t="shared" si="39"/>
        <v>1</v>
      </c>
      <c r="CL62" s="172">
        <f t="shared" si="39"/>
        <v>1</v>
      </c>
      <c r="CM62" s="172">
        <f t="shared" si="39"/>
        <v>1</v>
      </c>
      <c r="CN62" s="172">
        <f t="shared" si="39"/>
        <v>1</v>
      </c>
      <c r="CO62" s="172">
        <f t="shared" si="39"/>
        <v>1</v>
      </c>
      <c r="CP62" s="172">
        <f t="shared" si="39"/>
        <v>1</v>
      </c>
      <c r="CQ62" s="172">
        <f t="shared" si="36"/>
        <v>1</v>
      </c>
      <c r="CR62" s="172">
        <f t="shared" si="36"/>
        <v>1</v>
      </c>
      <c r="CS62" s="172">
        <f t="shared" si="36"/>
        <v>1</v>
      </c>
      <c r="CT62" s="172">
        <f t="shared" si="36"/>
        <v>1</v>
      </c>
      <c r="CU62" s="172">
        <f t="shared" si="36"/>
        <v>1</v>
      </c>
      <c r="DB62" s="172" t="str">
        <f>IF(DB49="","","----")</f>
        <v/>
      </c>
      <c r="DD62" s="172">
        <f t="shared" si="17"/>
        <v>1</v>
      </c>
      <c r="DE62" s="172">
        <v>60</v>
      </c>
      <c r="DI62" s="187"/>
      <c r="DJ62" s="187"/>
      <c r="DL62" s="172">
        <f t="shared" si="12"/>
        <v>0</v>
      </c>
      <c r="DM62" s="172">
        <f t="shared" si="13"/>
        <v>1</v>
      </c>
      <c r="DN62" s="172">
        <f t="shared" si="14"/>
        <v>1</v>
      </c>
      <c r="DO62" s="172">
        <f t="shared" si="41"/>
        <v>1</v>
      </c>
      <c r="DP62" s="172">
        <f t="shared" si="41"/>
        <v>1</v>
      </c>
      <c r="DQ62" s="172">
        <f t="shared" si="41"/>
        <v>1</v>
      </c>
      <c r="DR62" s="172">
        <f t="shared" si="41"/>
        <v>1</v>
      </c>
      <c r="DS62" s="172">
        <f t="shared" si="41"/>
        <v>1</v>
      </c>
      <c r="DT62" s="172">
        <f t="shared" si="41"/>
        <v>1</v>
      </c>
      <c r="DU62" s="172">
        <f t="shared" si="41"/>
        <v>1</v>
      </c>
      <c r="DV62" s="172">
        <f t="shared" si="42"/>
        <v>1</v>
      </c>
      <c r="DW62" s="172">
        <f t="shared" si="42"/>
        <v>1</v>
      </c>
      <c r="DX62" s="172">
        <f t="shared" si="42"/>
        <v>1</v>
      </c>
      <c r="DY62" s="172">
        <f t="shared" si="42"/>
        <v>1</v>
      </c>
      <c r="DZ62" s="172">
        <f t="shared" si="42"/>
        <v>1</v>
      </c>
      <c r="EA62" s="172">
        <f t="shared" si="42"/>
        <v>1</v>
      </c>
      <c r="EB62" s="172">
        <f t="shared" si="42"/>
        <v>1</v>
      </c>
      <c r="EC62" s="172">
        <f t="shared" si="42"/>
        <v>1</v>
      </c>
      <c r="ED62" s="172">
        <f t="shared" si="42"/>
        <v>1</v>
      </c>
      <c r="EE62" s="172">
        <f t="shared" si="42"/>
        <v>1</v>
      </c>
      <c r="EF62" s="172">
        <f t="shared" si="42"/>
        <v>1</v>
      </c>
      <c r="EG62" s="172">
        <f t="shared" si="6"/>
        <v>0</v>
      </c>
    </row>
    <row r="63" spans="20:137" x14ac:dyDescent="0.25">
      <c r="T63" s="5"/>
      <c r="U63" s="13"/>
      <c r="V63" s="5"/>
      <c r="W63" s="5" t="str">
        <f t="shared" si="2"/>
        <v/>
      </c>
      <c r="X63" s="5"/>
      <c r="Y63" s="5"/>
      <c r="Z63" s="5"/>
      <c r="CB63" s="172">
        <f t="shared" si="39"/>
        <v>1</v>
      </c>
      <c r="CC63" s="172">
        <f t="shared" si="39"/>
        <v>1</v>
      </c>
      <c r="CD63" s="172">
        <f t="shared" si="39"/>
        <v>1</v>
      </c>
      <c r="CE63" s="172">
        <f t="shared" si="39"/>
        <v>1</v>
      </c>
      <c r="CF63" s="172">
        <f t="shared" si="39"/>
        <v>1</v>
      </c>
      <c r="CG63" s="172">
        <f t="shared" si="39"/>
        <v>1</v>
      </c>
      <c r="CH63" s="172">
        <f t="shared" si="39"/>
        <v>1</v>
      </c>
      <c r="CI63" s="172">
        <f t="shared" si="39"/>
        <v>1</v>
      </c>
      <c r="CJ63" s="172">
        <f t="shared" si="39"/>
        <v>1</v>
      </c>
      <c r="CK63" s="172">
        <f t="shared" si="39"/>
        <v>1</v>
      </c>
      <c r="CL63" s="172">
        <f t="shared" si="39"/>
        <v>1</v>
      </c>
      <c r="CM63" s="172">
        <f t="shared" si="39"/>
        <v>1</v>
      </c>
      <c r="CN63" s="172">
        <f t="shared" si="39"/>
        <v>1</v>
      </c>
      <c r="CO63" s="172">
        <f t="shared" si="39"/>
        <v>1</v>
      </c>
      <c r="CP63" s="172">
        <f t="shared" si="39"/>
        <v>1</v>
      </c>
      <c r="CQ63" s="172">
        <f t="shared" si="36"/>
        <v>1</v>
      </c>
      <c r="CR63" s="172">
        <f t="shared" si="36"/>
        <v>1</v>
      </c>
      <c r="CS63" s="172">
        <f t="shared" si="36"/>
        <v>1</v>
      </c>
      <c r="CT63" s="172">
        <f t="shared" si="36"/>
        <v>1</v>
      </c>
      <c r="CU63" s="172">
        <f t="shared" si="36"/>
        <v>1</v>
      </c>
      <c r="DA63" s="172"/>
      <c r="DB63" s="32" t="str">
        <f>IF(DB64="","",CONCATENATE("Warband ",CZ64," ",DG63))</f>
        <v/>
      </c>
      <c r="DD63" s="172">
        <f t="shared" si="17"/>
        <v>1</v>
      </c>
      <c r="DE63" s="172">
        <v>61</v>
      </c>
      <c r="DG63" s="49" t="str">
        <f>CONCATENATE("   ",DH63,"/",DI63,IF(DH63&gt;DI63," !",""))</f>
        <v xml:space="preserve">   0/12</v>
      </c>
      <c r="DH63" s="172">
        <f t="shared" ref="DH63" si="43">INDEX($CB$1:$CU$1,CZ64)+DJ63</f>
        <v>0</v>
      </c>
      <c r="DI63" s="187">
        <f t="shared" ref="DI63" si="44">IF(ISERROR(FIND("Signal Tower",DB64)),12,24)</f>
        <v>12</v>
      </c>
      <c r="DJ63" s="187"/>
      <c r="DL63" s="172">
        <f t="shared" si="12"/>
        <v>0</v>
      </c>
      <c r="DM63" s="172">
        <f t="shared" si="13"/>
        <v>1</v>
      </c>
      <c r="DN63" s="172">
        <f t="shared" si="14"/>
        <v>1</v>
      </c>
      <c r="DO63" s="172">
        <f t="shared" si="41"/>
        <v>1</v>
      </c>
      <c r="DP63" s="172">
        <f t="shared" si="41"/>
        <v>1</v>
      </c>
      <c r="DQ63" s="172">
        <f t="shared" si="41"/>
        <v>1</v>
      </c>
      <c r="DR63" s="172">
        <f t="shared" si="41"/>
        <v>1</v>
      </c>
      <c r="DS63" s="172">
        <f t="shared" si="41"/>
        <v>1</v>
      </c>
      <c r="DT63" s="172">
        <f t="shared" si="41"/>
        <v>1</v>
      </c>
      <c r="DU63" s="172">
        <f t="shared" si="41"/>
        <v>1</v>
      </c>
      <c r="DV63" s="172">
        <f t="shared" si="42"/>
        <v>1</v>
      </c>
      <c r="DW63" s="172">
        <f t="shared" si="42"/>
        <v>1</v>
      </c>
      <c r="DX63" s="172">
        <f t="shared" si="42"/>
        <v>1</v>
      </c>
      <c r="DY63" s="172">
        <f t="shared" si="42"/>
        <v>1</v>
      </c>
      <c r="DZ63" s="172">
        <f t="shared" si="42"/>
        <v>1</v>
      </c>
      <c r="EA63" s="172">
        <f t="shared" si="42"/>
        <v>1</v>
      </c>
      <c r="EB63" s="172">
        <f t="shared" si="42"/>
        <v>1</v>
      </c>
      <c r="EC63" s="172">
        <f t="shared" si="42"/>
        <v>1</v>
      </c>
      <c r="ED63" s="172">
        <f t="shared" si="42"/>
        <v>1</v>
      </c>
      <c r="EE63" s="172">
        <f t="shared" si="42"/>
        <v>1</v>
      </c>
      <c r="EF63" s="172">
        <f t="shared" si="42"/>
        <v>1</v>
      </c>
      <c r="EG63" s="172">
        <f t="shared" si="6"/>
        <v>0</v>
      </c>
    </row>
    <row r="64" spans="20:137" x14ac:dyDescent="0.25">
      <c r="T64" s="5"/>
      <c r="U64" s="13"/>
      <c r="V64" s="5"/>
      <c r="W64" s="5" t="str">
        <f t="shared" si="2"/>
        <v/>
      </c>
      <c r="X64" s="5"/>
      <c r="Y64" s="5"/>
      <c r="Z64" s="5"/>
      <c r="CB64" s="172">
        <f t="shared" si="39"/>
        <v>1</v>
      </c>
      <c r="CC64" s="172">
        <f t="shared" si="39"/>
        <v>1</v>
      </c>
      <c r="CD64" s="172">
        <f t="shared" si="39"/>
        <v>1</v>
      </c>
      <c r="CE64" s="172">
        <f t="shared" si="39"/>
        <v>1</v>
      </c>
      <c r="CF64" s="172">
        <f t="shared" si="39"/>
        <v>1</v>
      </c>
      <c r="CG64" s="172">
        <f t="shared" si="39"/>
        <v>1</v>
      </c>
      <c r="CH64" s="172">
        <f t="shared" si="39"/>
        <v>1</v>
      </c>
      <c r="CI64" s="172">
        <f t="shared" si="39"/>
        <v>1</v>
      </c>
      <c r="CJ64" s="172">
        <f t="shared" si="39"/>
        <v>1</v>
      </c>
      <c r="CK64" s="172">
        <f t="shared" si="39"/>
        <v>1</v>
      </c>
      <c r="CL64" s="172">
        <f t="shared" si="39"/>
        <v>1</v>
      </c>
      <c r="CM64" s="172">
        <f t="shared" si="39"/>
        <v>1</v>
      </c>
      <c r="CN64" s="172">
        <f t="shared" si="39"/>
        <v>1</v>
      </c>
      <c r="CO64" s="172">
        <f t="shared" si="39"/>
        <v>1</v>
      </c>
      <c r="CP64" s="172">
        <f t="shared" si="39"/>
        <v>1</v>
      </c>
      <c r="CQ64" s="172">
        <f t="shared" si="39"/>
        <v>1</v>
      </c>
      <c r="CR64" s="172">
        <f t="shared" ref="CR64:CU79" si="45">IF(BG63="",CR63,CR63+1)</f>
        <v>1</v>
      </c>
      <c r="CS64" s="172">
        <f t="shared" si="45"/>
        <v>1</v>
      </c>
      <c r="CT64" s="172">
        <f t="shared" si="45"/>
        <v>1</v>
      </c>
      <c r="CU64" s="172">
        <f t="shared" si="45"/>
        <v>1</v>
      </c>
      <c r="CZ64" s="172">
        <v>5</v>
      </c>
      <c r="DA64" s="172" t="s">
        <v>278</v>
      </c>
      <c r="DB64" s="32" t="str">
        <f>T(LOOKUP(CZ64,$DM$1:$EF$1,$DM$2:$EF$2))</f>
        <v/>
      </c>
      <c r="DD64" s="172">
        <f t="shared" si="17"/>
        <v>1</v>
      </c>
      <c r="DE64" s="172">
        <v>62</v>
      </c>
      <c r="DI64" s="187"/>
      <c r="DJ64" s="187"/>
      <c r="DL64" s="172">
        <f t="shared" si="12"/>
        <v>0</v>
      </c>
      <c r="DM64" s="172">
        <f t="shared" si="13"/>
        <v>1</v>
      </c>
      <c r="DN64" s="172">
        <f t="shared" si="14"/>
        <v>1</v>
      </c>
      <c r="DO64" s="172">
        <f t="shared" si="41"/>
        <v>1</v>
      </c>
      <c r="DP64" s="172">
        <f t="shared" si="41"/>
        <v>1</v>
      </c>
      <c r="DQ64" s="172">
        <f t="shared" si="41"/>
        <v>1</v>
      </c>
      <c r="DR64" s="172">
        <f t="shared" si="41"/>
        <v>1</v>
      </c>
      <c r="DS64" s="172">
        <f t="shared" si="41"/>
        <v>1</v>
      </c>
      <c r="DT64" s="172">
        <f t="shared" si="41"/>
        <v>1</v>
      </c>
      <c r="DU64" s="172">
        <f t="shared" si="41"/>
        <v>1</v>
      </c>
      <c r="DV64" s="172">
        <f t="shared" si="42"/>
        <v>1</v>
      </c>
      <c r="DW64" s="172">
        <f t="shared" si="42"/>
        <v>1</v>
      </c>
      <c r="DX64" s="172">
        <f t="shared" si="42"/>
        <v>1</v>
      </c>
      <c r="DY64" s="172">
        <f t="shared" si="42"/>
        <v>1</v>
      </c>
      <c r="DZ64" s="172">
        <f t="shared" si="42"/>
        <v>1</v>
      </c>
      <c r="EA64" s="172">
        <f t="shared" si="42"/>
        <v>1</v>
      </c>
      <c r="EB64" s="172">
        <f t="shared" si="42"/>
        <v>1</v>
      </c>
      <c r="EC64" s="172">
        <f t="shared" si="42"/>
        <v>1</v>
      </c>
      <c r="ED64" s="172">
        <f t="shared" si="42"/>
        <v>1</v>
      </c>
      <c r="EE64" s="172">
        <f t="shared" si="42"/>
        <v>1</v>
      </c>
      <c r="EF64" s="172">
        <f t="shared" si="42"/>
        <v>1</v>
      </c>
      <c r="EG64" s="172">
        <f t="shared" si="6"/>
        <v>0</v>
      </c>
    </row>
    <row r="65" spans="20:137" x14ac:dyDescent="0.25">
      <c r="T65" s="5"/>
      <c r="U65" s="13"/>
      <c r="V65" s="5"/>
      <c r="W65" s="5" t="str">
        <f t="shared" si="2"/>
        <v/>
      </c>
      <c r="X65" s="5"/>
      <c r="Y65" s="5"/>
      <c r="Z65" s="5"/>
      <c r="CB65" s="172">
        <f t="shared" ref="CB65:CQ80" si="46">IF(AQ64="",CB64,CB64+1)</f>
        <v>1</v>
      </c>
      <c r="CC65" s="172">
        <f t="shared" si="46"/>
        <v>1</v>
      </c>
      <c r="CD65" s="172">
        <f t="shared" si="46"/>
        <v>1</v>
      </c>
      <c r="CE65" s="172">
        <f t="shared" si="46"/>
        <v>1</v>
      </c>
      <c r="CF65" s="172">
        <f t="shared" si="46"/>
        <v>1</v>
      </c>
      <c r="CG65" s="172">
        <f t="shared" si="46"/>
        <v>1</v>
      </c>
      <c r="CH65" s="172">
        <f t="shared" si="46"/>
        <v>1</v>
      </c>
      <c r="CI65" s="172">
        <f t="shared" si="46"/>
        <v>1</v>
      </c>
      <c r="CJ65" s="172">
        <f t="shared" si="46"/>
        <v>1</v>
      </c>
      <c r="CK65" s="172">
        <f t="shared" si="46"/>
        <v>1</v>
      </c>
      <c r="CL65" s="172">
        <f t="shared" si="46"/>
        <v>1</v>
      </c>
      <c r="CM65" s="172">
        <f t="shared" si="46"/>
        <v>1</v>
      </c>
      <c r="CN65" s="172">
        <f t="shared" si="46"/>
        <v>1</v>
      </c>
      <c r="CO65" s="172">
        <f t="shared" si="46"/>
        <v>1</v>
      </c>
      <c r="CP65" s="172">
        <f t="shared" si="46"/>
        <v>1</v>
      </c>
      <c r="CQ65" s="172">
        <f t="shared" si="46"/>
        <v>1</v>
      </c>
      <c r="CR65" s="172">
        <f t="shared" si="45"/>
        <v>1</v>
      </c>
      <c r="CS65" s="172">
        <f t="shared" si="45"/>
        <v>1</v>
      </c>
      <c r="CT65" s="172">
        <f t="shared" si="45"/>
        <v>1</v>
      </c>
      <c r="CU65" s="172">
        <f t="shared" si="45"/>
        <v>1</v>
      </c>
      <c r="DA65" s="172">
        <v>1</v>
      </c>
      <c r="DB65" s="32" t="str">
        <f t="shared" ref="DB65:DB76" si="47">T(CONCATENATE(LOOKUP(DA65,CF$3:CF$80,AU$3:AU$80)," ",LOOKUP(DA65,CF$3:CF$80,$CA$3:$CA$80)))</f>
        <v xml:space="preserve"> </v>
      </c>
      <c r="DD65" s="172">
        <f t="shared" si="17"/>
        <v>1</v>
      </c>
      <c r="DE65" s="172">
        <v>63</v>
      </c>
      <c r="DI65" s="187"/>
      <c r="DJ65" s="187"/>
      <c r="DL65" s="172">
        <f t="shared" si="12"/>
        <v>0</v>
      </c>
      <c r="DM65" s="172">
        <f t="shared" si="13"/>
        <v>1</v>
      </c>
      <c r="DN65" s="172">
        <f t="shared" si="14"/>
        <v>1</v>
      </c>
      <c r="DO65" s="172">
        <f t="shared" si="41"/>
        <v>1</v>
      </c>
      <c r="DP65" s="172">
        <f t="shared" si="41"/>
        <v>1</v>
      </c>
      <c r="DQ65" s="172">
        <f t="shared" si="41"/>
        <v>1</v>
      </c>
      <c r="DR65" s="172">
        <f t="shared" si="41"/>
        <v>1</v>
      </c>
      <c r="DS65" s="172">
        <f t="shared" si="41"/>
        <v>1</v>
      </c>
      <c r="DT65" s="172">
        <f t="shared" si="41"/>
        <v>1</v>
      </c>
      <c r="DU65" s="172">
        <f t="shared" si="41"/>
        <v>1</v>
      </c>
      <c r="DV65" s="172">
        <f t="shared" si="42"/>
        <v>1</v>
      </c>
      <c r="DW65" s="172">
        <f t="shared" si="42"/>
        <v>1</v>
      </c>
      <c r="DX65" s="172">
        <f t="shared" si="42"/>
        <v>1</v>
      </c>
      <c r="DY65" s="172">
        <f t="shared" si="42"/>
        <v>1</v>
      </c>
      <c r="DZ65" s="172">
        <f t="shared" si="42"/>
        <v>1</v>
      </c>
      <c r="EA65" s="172">
        <f t="shared" si="42"/>
        <v>1</v>
      </c>
      <c r="EB65" s="172">
        <f t="shared" si="42"/>
        <v>1</v>
      </c>
      <c r="EC65" s="172">
        <f t="shared" si="42"/>
        <v>1</v>
      </c>
      <c r="ED65" s="172">
        <f t="shared" si="42"/>
        <v>1</v>
      </c>
      <c r="EE65" s="172">
        <f t="shared" si="42"/>
        <v>1</v>
      </c>
      <c r="EF65" s="172">
        <f t="shared" si="42"/>
        <v>1</v>
      </c>
      <c r="EG65" s="172">
        <f t="shared" si="6"/>
        <v>0</v>
      </c>
    </row>
    <row r="66" spans="20:137" x14ac:dyDescent="0.25">
      <c r="T66" s="5"/>
      <c r="U66" s="13"/>
      <c r="V66" s="5"/>
      <c r="W66" s="5" t="str">
        <f t="shared" si="2"/>
        <v/>
      </c>
      <c r="X66" s="5"/>
      <c r="Y66" s="5"/>
      <c r="Z66" s="5"/>
      <c r="CB66" s="172">
        <f t="shared" si="46"/>
        <v>1</v>
      </c>
      <c r="CC66" s="172">
        <f t="shared" si="46"/>
        <v>1</v>
      </c>
      <c r="CD66" s="172">
        <f t="shared" si="46"/>
        <v>1</v>
      </c>
      <c r="CE66" s="172">
        <f t="shared" si="46"/>
        <v>1</v>
      </c>
      <c r="CF66" s="172">
        <f t="shared" si="46"/>
        <v>1</v>
      </c>
      <c r="CG66" s="172">
        <f t="shared" si="46"/>
        <v>1</v>
      </c>
      <c r="CH66" s="172">
        <f t="shared" si="46"/>
        <v>1</v>
      </c>
      <c r="CI66" s="172">
        <f t="shared" si="46"/>
        <v>1</v>
      </c>
      <c r="CJ66" s="172">
        <f t="shared" si="46"/>
        <v>1</v>
      </c>
      <c r="CK66" s="172">
        <f t="shared" si="46"/>
        <v>1</v>
      </c>
      <c r="CL66" s="172">
        <f t="shared" si="46"/>
        <v>1</v>
      </c>
      <c r="CM66" s="172">
        <f t="shared" si="46"/>
        <v>1</v>
      </c>
      <c r="CN66" s="172">
        <f t="shared" si="46"/>
        <v>1</v>
      </c>
      <c r="CO66" s="172">
        <f t="shared" si="46"/>
        <v>1</v>
      </c>
      <c r="CP66" s="172">
        <f t="shared" si="46"/>
        <v>1</v>
      </c>
      <c r="CQ66" s="172">
        <f t="shared" si="46"/>
        <v>1</v>
      </c>
      <c r="CR66" s="172">
        <f t="shared" si="45"/>
        <v>1</v>
      </c>
      <c r="CS66" s="172">
        <f t="shared" si="45"/>
        <v>1</v>
      </c>
      <c r="CT66" s="172">
        <f t="shared" si="45"/>
        <v>1</v>
      </c>
      <c r="CU66" s="172">
        <f t="shared" si="45"/>
        <v>1</v>
      </c>
      <c r="DA66" s="172">
        <v>2</v>
      </c>
      <c r="DB66" s="32" t="str">
        <f t="shared" si="47"/>
        <v xml:space="preserve"> </v>
      </c>
      <c r="DD66" s="172">
        <f t="shared" si="17"/>
        <v>1</v>
      </c>
      <c r="DE66" s="172">
        <v>64</v>
      </c>
      <c r="DI66" s="187"/>
      <c r="DJ66" s="187"/>
      <c r="DL66" s="172">
        <f t="shared" si="12"/>
        <v>0</v>
      </c>
      <c r="DM66" s="172">
        <f t="shared" si="13"/>
        <v>1</v>
      </c>
      <c r="DN66" s="172">
        <f t="shared" si="14"/>
        <v>1</v>
      </c>
      <c r="DO66" s="172">
        <f t="shared" si="41"/>
        <v>1</v>
      </c>
      <c r="DP66" s="172">
        <f t="shared" si="41"/>
        <v>1</v>
      </c>
      <c r="DQ66" s="172">
        <f t="shared" si="41"/>
        <v>1</v>
      </c>
      <c r="DR66" s="172">
        <f t="shared" si="41"/>
        <v>1</v>
      </c>
      <c r="DS66" s="172">
        <f t="shared" si="41"/>
        <v>1</v>
      </c>
      <c r="DT66" s="172">
        <f t="shared" si="41"/>
        <v>1</v>
      </c>
      <c r="DU66" s="172">
        <f t="shared" si="41"/>
        <v>1</v>
      </c>
      <c r="DV66" s="172">
        <f t="shared" si="42"/>
        <v>1</v>
      </c>
      <c r="DW66" s="172">
        <f t="shared" si="42"/>
        <v>1</v>
      </c>
      <c r="DX66" s="172">
        <f t="shared" si="42"/>
        <v>1</v>
      </c>
      <c r="DY66" s="172">
        <f t="shared" si="42"/>
        <v>1</v>
      </c>
      <c r="DZ66" s="172">
        <f t="shared" si="42"/>
        <v>1</v>
      </c>
      <c r="EA66" s="172">
        <f t="shared" si="42"/>
        <v>1</v>
      </c>
      <c r="EB66" s="172">
        <f t="shared" si="42"/>
        <v>1</v>
      </c>
      <c r="EC66" s="172">
        <f t="shared" si="42"/>
        <v>1</v>
      </c>
      <c r="ED66" s="172">
        <f t="shared" si="42"/>
        <v>1</v>
      </c>
      <c r="EE66" s="172">
        <f t="shared" si="42"/>
        <v>1</v>
      </c>
      <c r="EF66" s="172">
        <f t="shared" si="42"/>
        <v>1</v>
      </c>
      <c r="EG66" s="172">
        <f t="shared" si="6"/>
        <v>0</v>
      </c>
    </row>
    <row r="67" spans="20:137" x14ac:dyDescent="0.25">
      <c r="T67" s="5"/>
      <c r="U67" s="13"/>
      <c r="V67" s="5"/>
      <c r="W67" s="5" t="str">
        <f t="shared" ref="W67:W80" si="48">T(LOOKUP(DE67,$DD$3:$DD$302,$DB$3:$DB$302))</f>
        <v/>
      </c>
      <c r="X67" s="5"/>
      <c r="Y67" s="5"/>
      <c r="Z67" s="5"/>
      <c r="CB67" s="172">
        <f t="shared" si="46"/>
        <v>1</v>
      </c>
      <c r="CC67" s="172">
        <f t="shared" si="46"/>
        <v>1</v>
      </c>
      <c r="CD67" s="172">
        <f t="shared" si="46"/>
        <v>1</v>
      </c>
      <c r="CE67" s="172">
        <f t="shared" si="46"/>
        <v>1</v>
      </c>
      <c r="CF67" s="172">
        <f t="shared" si="46"/>
        <v>1</v>
      </c>
      <c r="CG67" s="172">
        <f t="shared" si="46"/>
        <v>1</v>
      </c>
      <c r="CH67" s="172">
        <f t="shared" si="46"/>
        <v>1</v>
      </c>
      <c r="CI67" s="172">
        <f t="shared" si="46"/>
        <v>1</v>
      </c>
      <c r="CJ67" s="172">
        <f t="shared" si="46"/>
        <v>1</v>
      </c>
      <c r="CK67" s="172">
        <f t="shared" si="46"/>
        <v>1</v>
      </c>
      <c r="CL67" s="172">
        <f t="shared" si="46"/>
        <v>1</v>
      </c>
      <c r="CM67" s="172">
        <f t="shared" si="46"/>
        <v>1</v>
      </c>
      <c r="CN67" s="172">
        <f t="shared" si="46"/>
        <v>1</v>
      </c>
      <c r="CO67" s="172">
        <f t="shared" si="46"/>
        <v>1</v>
      </c>
      <c r="CP67" s="172">
        <f t="shared" si="46"/>
        <v>1</v>
      </c>
      <c r="CQ67" s="172">
        <f t="shared" si="46"/>
        <v>1</v>
      </c>
      <c r="CR67" s="172">
        <f t="shared" si="45"/>
        <v>1</v>
      </c>
      <c r="CS67" s="172">
        <f t="shared" si="45"/>
        <v>1</v>
      </c>
      <c r="CT67" s="172">
        <f t="shared" si="45"/>
        <v>1</v>
      </c>
      <c r="CU67" s="172">
        <f t="shared" si="45"/>
        <v>1</v>
      </c>
      <c r="DA67" s="172">
        <v>3</v>
      </c>
      <c r="DB67" s="32" t="str">
        <f t="shared" si="47"/>
        <v xml:space="preserve"> </v>
      </c>
      <c r="DD67" s="172">
        <f t="shared" si="17"/>
        <v>1</v>
      </c>
      <c r="DE67" s="172">
        <v>65</v>
      </c>
      <c r="DI67" s="187"/>
      <c r="DJ67" s="187"/>
      <c r="DL67" s="172">
        <f t="shared" si="12"/>
        <v>0</v>
      </c>
      <c r="DM67" s="172">
        <f t="shared" si="13"/>
        <v>1</v>
      </c>
      <c r="DN67" s="172">
        <f t="shared" si="14"/>
        <v>1</v>
      </c>
      <c r="DO67" s="172">
        <f t="shared" si="41"/>
        <v>1</v>
      </c>
      <c r="DP67" s="172">
        <f t="shared" si="41"/>
        <v>1</v>
      </c>
      <c r="DQ67" s="172">
        <f t="shared" si="41"/>
        <v>1</v>
      </c>
      <c r="DR67" s="172">
        <f t="shared" si="41"/>
        <v>1</v>
      </c>
      <c r="DS67" s="172">
        <f t="shared" si="41"/>
        <v>1</v>
      </c>
      <c r="DT67" s="172">
        <f t="shared" si="41"/>
        <v>1</v>
      </c>
      <c r="DU67" s="172">
        <f t="shared" si="41"/>
        <v>1</v>
      </c>
      <c r="DV67" s="172">
        <f t="shared" si="42"/>
        <v>1</v>
      </c>
      <c r="DW67" s="172">
        <f t="shared" si="42"/>
        <v>1</v>
      </c>
      <c r="DX67" s="172">
        <f t="shared" si="42"/>
        <v>1</v>
      </c>
      <c r="DY67" s="172">
        <f t="shared" si="42"/>
        <v>1</v>
      </c>
      <c r="DZ67" s="172">
        <f t="shared" si="42"/>
        <v>1</v>
      </c>
      <c r="EA67" s="172">
        <f t="shared" si="42"/>
        <v>1</v>
      </c>
      <c r="EB67" s="172">
        <f t="shared" si="42"/>
        <v>1</v>
      </c>
      <c r="EC67" s="172">
        <f t="shared" si="42"/>
        <v>1</v>
      </c>
      <c r="ED67" s="172">
        <f t="shared" si="42"/>
        <v>1</v>
      </c>
      <c r="EE67" s="172">
        <f t="shared" si="42"/>
        <v>1</v>
      </c>
      <c r="EF67" s="172">
        <f t="shared" si="42"/>
        <v>1</v>
      </c>
      <c r="EG67" s="172">
        <f t="shared" ref="EG67:EG80" si="49">IF(CX67=0,0,SUBSTITUTE(SUBSTITUTE(SUBSTITUTE(SUBSTITUTE(SUBSTITUTE(SUBSTITUTE(SUBSTITUTE(SUBSTITUTE($CX67,"12",""),"13",""),"14",""),"15",""),"16",""),"17",""),"18",""),"19",""))</f>
        <v>0</v>
      </c>
    </row>
    <row r="68" spans="20:137" x14ac:dyDescent="0.25">
      <c r="T68" s="5"/>
      <c r="U68" s="13"/>
      <c r="V68" s="5"/>
      <c r="W68" s="5" t="str">
        <f t="shared" si="48"/>
        <v/>
      </c>
      <c r="X68" s="5"/>
      <c r="Y68" s="5"/>
      <c r="Z68" s="5"/>
      <c r="CB68" s="172">
        <f t="shared" si="46"/>
        <v>1</v>
      </c>
      <c r="CC68" s="172">
        <f t="shared" si="46"/>
        <v>1</v>
      </c>
      <c r="CD68" s="172">
        <f t="shared" si="46"/>
        <v>1</v>
      </c>
      <c r="CE68" s="172">
        <f t="shared" si="46"/>
        <v>1</v>
      </c>
      <c r="CF68" s="172">
        <f t="shared" si="46"/>
        <v>1</v>
      </c>
      <c r="CG68" s="172">
        <f t="shared" si="46"/>
        <v>1</v>
      </c>
      <c r="CH68" s="172">
        <f t="shared" si="46"/>
        <v>1</v>
      </c>
      <c r="CI68" s="172">
        <f t="shared" si="46"/>
        <v>1</v>
      </c>
      <c r="CJ68" s="172">
        <f t="shared" si="46"/>
        <v>1</v>
      </c>
      <c r="CK68" s="172">
        <f t="shared" si="46"/>
        <v>1</v>
      </c>
      <c r="CL68" s="172">
        <f t="shared" si="46"/>
        <v>1</v>
      </c>
      <c r="CM68" s="172">
        <f t="shared" si="46"/>
        <v>1</v>
      </c>
      <c r="CN68" s="172">
        <f t="shared" si="46"/>
        <v>1</v>
      </c>
      <c r="CO68" s="172">
        <f t="shared" si="46"/>
        <v>1</v>
      </c>
      <c r="CP68" s="172">
        <f t="shared" si="46"/>
        <v>1</v>
      </c>
      <c r="CQ68" s="172">
        <f t="shared" si="46"/>
        <v>1</v>
      </c>
      <c r="CR68" s="172">
        <f t="shared" si="45"/>
        <v>1</v>
      </c>
      <c r="CS68" s="172">
        <f t="shared" si="45"/>
        <v>1</v>
      </c>
      <c r="CT68" s="172">
        <f t="shared" si="45"/>
        <v>1</v>
      </c>
      <c r="CU68" s="172">
        <f t="shared" si="45"/>
        <v>1</v>
      </c>
      <c r="DA68" s="172">
        <v>4</v>
      </c>
      <c r="DB68" s="32" t="str">
        <f t="shared" si="47"/>
        <v xml:space="preserve"> </v>
      </c>
      <c r="DD68" s="172">
        <f t="shared" si="17"/>
        <v>1</v>
      </c>
      <c r="DE68" s="172">
        <v>66</v>
      </c>
      <c r="DI68" s="187"/>
      <c r="DJ68" s="187"/>
      <c r="DL68" s="172">
        <f t="shared" ref="DL68:DL79" si="50">SUM(DM69:EF69)-SUM(DM68:EF68)</f>
        <v>0</v>
      </c>
      <c r="DM68" s="172">
        <f t="shared" ref="DM68:DM80" si="51">IF(OR(CX67=0,ISERROR(SEARCH(DM$1,SUBSTITUTE(SUBSTITUTE($EG67,"10",""),"11","")))),DM67,DM67+1)</f>
        <v>1</v>
      </c>
      <c r="DN68" s="172">
        <f t="shared" ref="DN68:DN80" si="52">IF(OR(CX67=0,ISERROR(SEARCH(DN$1,SUBSTITUTE(SUBSTITUTE($CX67,"12",""),"20","")))),DN67,DN67+1)</f>
        <v>1</v>
      </c>
      <c r="DO68" s="172">
        <f t="shared" ref="DO68:DU80" si="53">IF(OR($CX67=0,ISERROR(SEARCH(DO$1,SUBSTITUTE($CX67,DY$1,"")))),DO67,DO67+1)</f>
        <v>1</v>
      </c>
      <c r="DP68" s="172">
        <f t="shared" si="53"/>
        <v>1</v>
      </c>
      <c r="DQ68" s="172">
        <f t="shared" si="53"/>
        <v>1</v>
      </c>
      <c r="DR68" s="172">
        <f t="shared" si="53"/>
        <v>1</v>
      </c>
      <c r="DS68" s="172">
        <f t="shared" si="53"/>
        <v>1</v>
      </c>
      <c r="DT68" s="172">
        <f t="shared" si="53"/>
        <v>1</v>
      </c>
      <c r="DU68" s="172">
        <f t="shared" si="53"/>
        <v>1</v>
      </c>
      <c r="DV68" s="172">
        <f t="shared" si="42"/>
        <v>1</v>
      </c>
      <c r="DW68" s="172">
        <f t="shared" si="42"/>
        <v>1</v>
      </c>
      <c r="DX68" s="172">
        <f t="shared" si="42"/>
        <v>1</v>
      </c>
      <c r="DY68" s="172">
        <f t="shared" si="42"/>
        <v>1</v>
      </c>
      <c r="DZ68" s="172">
        <f t="shared" si="42"/>
        <v>1</v>
      </c>
      <c r="EA68" s="172">
        <f t="shared" si="42"/>
        <v>1</v>
      </c>
      <c r="EB68" s="172">
        <f t="shared" si="42"/>
        <v>1</v>
      </c>
      <c r="EC68" s="172">
        <f t="shared" si="42"/>
        <v>1</v>
      </c>
      <c r="ED68" s="172">
        <f t="shared" si="42"/>
        <v>1</v>
      </c>
      <c r="EE68" s="172">
        <f t="shared" si="42"/>
        <v>1</v>
      </c>
      <c r="EF68" s="172">
        <f t="shared" si="42"/>
        <v>1</v>
      </c>
      <c r="EG68" s="172">
        <f t="shared" si="49"/>
        <v>0</v>
      </c>
    </row>
    <row r="69" spans="20:137" x14ac:dyDescent="0.25">
      <c r="T69" s="5"/>
      <c r="U69" s="13"/>
      <c r="V69" s="5"/>
      <c r="W69" s="5" t="str">
        <f t="shared" si="48"/>
        <v/>
      </c>
      <c r="X69" s="5"/>
      <c r="Y69" s="5"/>
      <c r="Z69" s="5"/>
      <c r="CB69" s="172">
        <f t="shared" si="46"/>
        <v>1</v>
      </c>
      <c r="CC69" s="172">
        <f t="shared" si="46"/>
        <v>1</v>
      </c>
      <c r="CD69" s="172">
        <f t="shared" si="46"/>
        <v>1</v>
      </c>
      <c r="CE69" s="172">
        <f t="shared" si="46"/>
        <v>1</v>
      </c>
      <c r="CF69" s="172">
        <f t="shared" si="46"/>
        <v>1</v>
      </c>
      <c r="CG69" s="172">
        <f t="shared" si="46"/>
        <v>1</v>
      </c>
      <c r="CH69" s="172">
        <f t="shared" si="46"/>
        <v>1</v>
      </c>
      <c r="CI69" s="172">
        <f t="shared" si="46"/>
        <v>1</v>
      </c>
      <c r="CJ69" s="172">
        <f t="shared" si="46"/>
        <v>1</v>
      </c>
      <c r="CK69" s="172">
        <f t="shared" si="46"/>
        <v>1</v>
      </c>
      <c r="CL69" s="172">
        <f t="shared" si="46"/>
        <v>1</v>
      </c>
      <c r="CM69" s="172">
        <f t="shared" si="46"/>
        <v>1</v>
      </c>
      <c r="CN69" s="172">
        <f t="shared" si="46"/>
        <v>1</v>
      </c>
      <c r="CO69" s="172">
        <f t="shared" si="46"/>
        <v>1</v>
      </c>
      <c r="CP69" s="172">
        <f t="shared" si="46"/>
        <v>1</v>
      </c>
      <c r="CQ69" s="172">
        <f t="shared" si="46"/>
        <v>1</v>
      </c>
      <c r="CR69" s="172">
        <f t="shared" si="45"/>
        <v>1</v>
      </c>
      <c r="CS69" s="172">
        <f t="shared" si="45"/>
        <v>1</v>
      </c>
      <c r="CT69" s="172">
        <f t="shared" si="45"/>
        <v>1</v>
      </c>
      <c r="CU69" s="172">
        <f t="shared" si="45"/>
        <v>1</v>
      </c>
      <c r="DA69" s="172">
        <v>5</v>
      </c>
      <c r="DB69" s="32" t="str">
        <f t="shared" si="47"/>
        <v xml:space="preserve"> </v>
      </c>
      <c r="DD69" s="172">
        <f t="shared" ref="DD69:DD132" si="54">IF(OR(DB68="",DB68=" "),DD68,DD68+1)</f>
        <v>1</v>
      </c>
      <c r="DE69" s="172">
        <v>67</v>
      </c>
      <c r="DI69" s="187"/>
      <c r="DJ69" s="187"/>
      <c r="DL69" s="172">
        <f t="shared" si="50"/>
        <v>0</v>
      </c>
      <c r="DM69" s="172">
        <f t="shared" si="51"/>
        <v>1</v>
      </c>
      <c r="DN69" s="172">
        <f t="shared" si="52"/>
        <v>1</v>
      </c>
      <c r="DO69" s="172">
        <f t="shared" si="53"/>
        <v>1</v>
      </c>
      <c r="DP69" s="172">
        <f t="shared" si="53"/>
        <v>1</v>
      </c>
      <c r="DQ69" s="172">
        <f t="shared" si="53"/>
        <v>1</v>
      </c>
      <c r="DR69" s="172">
        <f t="shared" si="53"/>
        <v>1</v>
      </c>
      <c r="DS69" s="172">
        <f t="shared" si="53"/>
        <v>1</v>
      </c>
      <c r="DT69" s="172">
        <f t="shared" si="53"/>
        <v>1</v>
      </c>
      <c r="DU69" s="172">
        <f t="shared" si="53"/>
        <v>1</v>
      </c>
      <c r="DV69" s="172">
        <f t="shared" ref="DV69:EF80" si="55">IF(OR($CX68=0,ISERROR(SEARCH(DV$1,$CX68))),DV68,DV68+1)</f>
        <v>1</v>
      </c>
      <c r="DW69" s="172">
        <f t="shared" si="55"/>
        <v>1</v>
      </c>
      <c r="DX69" s="172">
        <f t="shared" si="55"/>
        <v>1</v>
      </c>
      <c r="DY69" s="172">
        <f t="shared" si="55"/>
        <v>1</v>
      </c>
      <c r="DZ69" s="172">
        <f t="shared" si="55"/>
        <v>1</v>
      </c>
      <c r="EA69" s="172">
        <f t="shared" si="55"/>
        <v>1</v>
      </c>
      <c r="EB69" s="172">
        <f t="shared" si="55"/>
        <v>1</v>
      </c>
      <c r="EC69" s="172">
        <f t="shared" si="55"/>
        <v>1</v>
      </c>
      <c r="ED69" s="172">
        <f t="shared" si="55"/>
        <v>1</v>
      </c>
      <c r="EE69" s="172">
        <f t="shared" si="55"/>
        <v>1</v>
      </c>
      <c r="EF69" s="172">
        <f t="shared" si="55"/>
        <v>1</v>
      </c>
      <c r="EG69" s="172">
        <f t="shared" si="49"/>
        <v>0</v>
      </c>
    </row>
    <row r="70" spans="20:137" x14ac:dyDescent="0.25">
      <c r="T70" s="5"/>
      <c r="U70" s="13"/>
      <c r="V70" s="5"/>
      <c r="W70" s="5" t="str">
        <f t="shared" si="48"/>
        <v/>
      </c>
      <c r="X70" s="5"/>
      <c r="Y70" s="5"/>
      <c r="Z70" s="5"/>
      <c r="CB70" s="172">
        <f t="shared" si="46"/>
        <v>1</v>
      </c>
      <c r="CC70" s="172">
        <f t="shared" si="46"/>
        <v>1</v>
      </c>
      <c r="CD70" s="172">
        <f t="shared" si="46"/>
        <v>1</v>
      </c>
      <c r="CE70" s="172">
        <f t="shared" si="46"/>
        <v>1</v>
      </c>
      <c r="CF70" s="172">
        <f t="shared" si="46"/>
        <v>1</v>
      </c>
      <c r="CG70" s="172">
        <f t="shared" si="46"/>
        <v>1</v>
      </c>
      <c r="CH70" s="172">
        <f t="shared" si="46"/>
        <v>1</v>
      </c>
      <c r="CI70" s="172">
        <f t="shared" si="46"/>
        <v>1</v>
      </c>
      <c r="CJ70" s="172">
        <f t="shared" si="46"/>
        <v>1</v>
      </c>
      <c r="CK70" s="172">
        <f t="shared" si="46"/>
        <v>1</v>
      </c>
      <c r="CL70" s="172">
        <f t="shared" si="46"/>
        <v>1</v>
      </c>
      <c r="CM70" s="172">
        <f t="shared" si="46"/>
        <v>1</v>
      </c>
      <c r="CN70" s="172">
        <f t="shared" si="46"/>
        <v>1</v>
      </c>
      <c r="CO70" s="172">
        <f t="shared" si="46"/>
        <v>1</v>
      </c>
      <c r="CP70" s="172">
        <f t="shared" si="46"/>
        <v>1</v>
      </c>
      <c r="CQ70" s="172">
        <f t="shared" si="46"/>
        <v>1</v>
      </c>
      <c r="CR70" s="172">
        <f t="shared" si="45"/>
        <v>1</v>
      </c>
      <c r="CS70" s="172">
        <f t="shared" si="45"/>
        <v>1</v>
      </c>
      <c r="CT70" s="172">
        <f t="shared" si="45"/>
        <v>1</v>
      </c>
      <c r="CU70" s="172">
        <f t="shared" si="45"/>
        <v>1</v>
      </c>
      <c r="DA70" s="172">
        <v>6</v>
      </c>
      <c r="DB70" s="32" t="str">
        <f t="shared" si="47"/>
        <v xml:space="preserve"> </v>
      </c>
      <c r="DD70" s="172">
        <f t="shared" si="54"/>
        <v>1</v>
      </c>
      <c r="DE70" s="172">
        <v>68</v>
      </c>
      <c r="DI70" s="187"/>
      <c r="DJ70" s="187"/>
      <c r="DL70" s="172">
        <f t="shared" si="50"/>
        <v>0</v>
      </c>
      <c r="DM70" s="172">
        <f t="shared" si="51"/>
        <v>1</v>
      </c>
      <c r="DN70" s="172">
        <f t="shared" si="52"/>
        <v>1</v>
      </c>
      <c r="DO70" s="172">
        <f t="shared" si="53"/>
        <v>1</v>
      </c>
      <c r="DP70" s="172">
        <f t="shared" si="53"/>
        <v>1</v>
      </c>
      <c r="DQ70" s="172">
        <f t="shared" si="53"/>
        <v>1</v>
      </c>
      <c r="DR70" s="172">
        <f t="shared" si="53"/>
        <v>1</v>
      </c>
      <c r="DS70" s="172">
        <f t="shared" si="53"/>
        <v>1</v>
      </c>
      <c r="DT70" s="172">
        <f t="shared" si="53"/>
        <v>1</v>
      </c>
      <c r="DU70" s="172">
        <f t="shared" si="53"/>
        <v>1</v>
      </c>
      <c r="DV70" s="172">
        <f t="shared" si="55"/>
        <v>1</v>
      </c>
      <c r="DW70" s="172">
        <f t="shared" si="55"/>
        <v>1</v>
      </c>
      <c r="DX70" s="172">
        <f t="shared" si="55"/>
        <v>1</v>
      </c>
      <c r="DY70" s="172">
        <f t="shared" si="55"/>
        <v>1</v>
      </c>
      <c r="DZ70" s="172">
        <f t="shared" si="55"/>
        <v>1</v>
      </c>
      <c r="EA70" s="172">
        <f t="shared" si="55"/>
        <v>1</v>
      </c>
      <c r="EB70" s="172">
        <f t="shared" si="55"/>
        <v>1</v>
      </c>
      <c r="EC70" s="172">
        <f t="shared" si="55"/>
        <v>1</v>
      </c>
      <c r="ED70" s="172">
        <f t="shared" si="55"/>
        <v>1</v>
      </c>
      <c r="EE70" s="172">
        <f t="shared" si="55"/>
        <v>1</v>
      </c>
      <c r="EF70" s="172">
        <f t="shared" si="55"/>
        <v>1</v>
      </c>
      <c r="EG70" s="172">
        <f t="shared" si="49"/>
        <v>0</v>
      </c>
    </row>
    <row r="71" spans="20:137" x14ac:dyDescent="0.25">
      <c r="T71" s="5"/>
      <c r="U71" s="13"/>
      <c r="V71" s="5"/>
      <c r="W71" s="5" t="str">
        <f t="shared" si="48"/>
        <v/>
      </c>
      <c r="X71" s="5"/>
      <c r="Y71" s="5"/>
      <c r="Z71" s="5"/>
      <c r="CB71" s="172">
        <f t="shared" si="46"/>
        <v>1</v>
      </c>
      <c r="CC71" s="172">
        <f t="shared" si="46"/>
        <v>1</v>
      </c>
      <c r="CD71" s="172">
        <f t="shared" si="46"/>
        <v>1</v>
      </c>
      <c r="CE71" s="172">
        <f t="shared" si="46"/>
        <v>1</v>
      </c>
      <c r="CF71" s="172">
        <f t="shared" si="46"/>
        <v>1</v>
      </c>
      <c r="CG71" s="172">
        <f t="shared" si="46"/>
        <v>1</v>
      </c>
      <c r="CH71" s="172">
        <f t="shared" si="46"/>
        <v>1</v>
      </c>
      <c r="CI71" s="172">
        <f t="shared" si="46"/>
        <v>1</v>
      </c>
      <c r="CJ71" s="172">
        <f t="shared" si="46"/>
        <v>1</v>
      </c>
      <c r="CK71" s="172">
        <f t="shared" si="46"/>
        <v>1</v>
      </c>
      <c r="CL71" s="172">
        <f t="shared" si="46"/>
        <v>1</v>
      </c>
      <c r="CM71" s="172">
        <f t="shared" si="46"/>
        <v>1</v>
      </c>
      <c r="CN71" s="172">
        <f t="shared" si="46"/>
        <v>1</v>
      </c>
      <c r="CO71" s="172">
        <f t="shared" si="46"/>
        <v>1</v>
      </c>
      <c r="CP71" s="172">
        <f t="shared" si="46"/>
        <v>1</v>
      </c>
      <c r="CQ71" s="172">
        <f t="shared" si="46"/>
        <v>1</v>
      </c>
      <c r="CR71" s="172">
        <f t="shared" si="45"/>
        <v>1</v>
      </c>
      <c r="CS71" s="172">
        <f t="shared" si="45"/>
        <v>1</v>
      </c>
      <c r="CT71" s="172">
        <f t="shared" si="45"/>
        <v>1</v>
      </c>
      <c r="CU71" s="172">
        <f t="shared" si="45"/>
        <v>1</v>
      </c>
      <c r="DA71" s="172">
        <v>7</v>
      </c>
      <c r="DB71" s="32" t="str">
        <f t="shared" si="47"/>
        <v xml:space="preserve"> </v>
      </c>
      <c r="DD71" s="172">
        <f t="shared" si="54"/>
        <v>1</v>
      </c>
      <c r="DE71" s="172">
        <v>69</v>
      </c>
      <c r="DI71" s="187"/>
      <c r="DJ71" s="187"/>
      <c r="DL71" s="172">
        <f t="shared" si="50"/>
        <v>0</v>
      </c>
      <c r="DM71" s="172">
        <f t="shared" si="51"/>
        <v>1</v>
      </c>
      <c r="DN71" s="172">
        <f t="shared" si="52"/>
        <v>1</v>
      </c>
      <c r="DO71" s="172">
        <f t="shared" si="53"/>
        <v>1</v>
      </c>
      <c r="DP71" s="172">
        <f t="shared" si="53"/>
        <v>1</v>
      </c>
      <c r="DQ71" s="172">
        <f t="shared" si="53"/>
        <v>1</v>
      </c>
      <c r="DR71" s="172">
        <f t="shared" si="53"/>
        <v>1</v>
      </c>
      <c r="DS71" s="172">
        <f t="shared" si="53"/>
        <v>1</v>
      </c>
      <c r="DT71" s="172">
        <f t="shared" si="53"/>
        <v>1</v>
      </c>
      <c r="DU71" s="172">
        <f t="shared" si="53"/>
        <v>1</v>
      </c>
      <c r="DV71" s="172">
        <f t="shared" si="55"/>
        <v>1</v>
      </c>
      <c r="DW71" s="172">
        <f t="shared" si="55"/>
        <v>1</v>
      </c>
      <c r="DX71" s="172">
        <f t="shared" si="55"/>
        <v>1</v>
      </c>
      <c r="DY71" s="172">
        <f t="shared" si="55"/>
        <v>1</v>
      </c>
      <c r="DZ71" s="172">
        <f t="shared" si="55"/>
        <v>1</v>
      </c>
      <c r="EA71" s="172">
        <f t="shared" si="55"/>
        <v>1</v>
      </c>
      <c r="EB71" s="172">
        <f t="shared" si="55"/>
        <v>1</v>
      </c>
      <c r="EC71" s="172">
        <f t="shared" si="55"/>
        <v>1</v>
      </c>
      <c r="ED71" s="172">
        <f t="shared" si="55"/>
        <v>1</v>
      </c>
      <c r="EE71" s="172">
        <f t="shared" si="55"/>
        <v>1</v>
      </c>
      <c r="EF71" s="172">
        <f t="shared" si="55"/>
        <v>1</v>
      </c>
      <c r="EG71" s="172">
        <f t="shared" si="49"/>
        <v>0</v>
      </c>
    </row>
    <row r="72" spans="20:137" x14ac:dyDescent="0.25">
      <c r="T72" s="5"/>
      <c r="U72" s="13"/>
      <c r="V72" s="5"/>
      <c r="W72" s="5" t="str">
        <f t="shared" si="48"/>
        <v/>
      </c>
      <c r="X72" s="5"/>
      <c r="Y72" s="5"/>
      <c r="Z72" s="5"/>
      <c r="CB72" s="172">
        <f t="shared" si="46"/>
        <v>1</v>
      </c>
      <c r="CC72" s="172">
        <f t="shared" si="46"/>
        <v>1</v>
      </c>
      <c r="CD72" s="172">
        <f t="shared" si="46"/>
        <v>1</v>
      </c>
      <c r="CE72" s="172">
        <f t="shared" si="46"/>
        <v>1</v>
      </c>
      <c r="CF72" s="172">
        <f t="shared" si="46"/>
        <v>1</v>
      </c>
      <c r="CG72" s="172">
        <f t="shared" si="46"/>
        <v>1</v>
      </c>
      <c r="CH72" s="172">
        <f t="shared" si="46"/>
        <v>1</v>
      </c>
      <c r="CI72" s="172">
        <f t="shared" si="46"/>
        <v>1</v>
      </c>
      <c r="CJ72" s="172">
        <f t="shared" si="46"/>
        <v>1</v>
      </c>
      <c r="CK72" s="172">
        <f t="shared" si="46"/>
        <v>1</v>
      </c>
      <c r="CL72" s="172">
        <f t="shared" si="46"/>
        <v>1</v>
      </c>
      <c r="CM72" s="172">
        <f t="shared" si="46"/>
        <v>1</v>
      </c>
      <c r="CN72" s="172">
        <f t="shared" si="46"/>
        <v>1</v>
      </c>
      <c r="CO72" s="172">
        <f t="shared" si="46"/>
        <v>1</v>
      </c>
      <c r="CP72" s="172">
        <f t="shared" si="46"/>
        <v>1</v>
      </c>
      <c r="CQ72" s="172">
        <f t="shared" si="46"/>
        <v>1</v>
      </c>
      <c r="CR72" s="172">
        <f t="shared" si="45"/>
        <v>1</v>
      </c>
      <c r="CS72" s="172">
        <f t="shared" si="45"/>
        <v>1</v>
      </c>
      <c r="CT72" s="172">
        <f t="shared" si="45"/>
        <v>1</v>
      </c>
      <c r="CU72" s="172">
        <f t="shared" si="45"/>
        <v>1</v>
      </c>
      <c r="DA72" s="172">
        <v>8</v>
      </c>
      <c r="DB72" s="32" t="str">
        <f t="shared" si="47"/>
        <v xml:space="preserve"> </v>
      </c>
      <c r="DD72" s="172">
        <f t="shared" si="54"/>
        <v>1</v>
      </c>
      <c r="DE72" s="172">
        <v>70</v>
      </c>
      <c r="DI72" s="187"/>
      <c r="DJ72" s="187"/>
      <c r="DL72" s="172">
        <f t="shared" si="50"/>
        <v>0</v>
      </c>
      <c r="DM72" s="172">
        <f t="shared" si="51"/>
        <v>1</v>
      </c>
      <c r="DN72" s="172">
        <f t="shared" si="52"/>
        <v>1</v>
      </c>
      <c r="DO72" s="172">
        <f t="shared" si="53"/>
        <v>1</v>
      </c>
      <c r="DP72" s="172">
        <f t="shared" si="53"/>
        <v>1</v>
      </c>
      <c r="DQ72" s="172">
        <f t="shared" si="53"/>
        <v>1</v>
      </c>
      <c r="DR72" s="172">
        <f t="shared" si="53"/>
        <v>1</v>
      </c>
      <c r="DS72" s="172">
        <f t="shared" si="53"/>
        <v>1</v>
      </c>
      <c r="DT72" s="172">
        <f t="shared" si="53"/>
        <v>1</v>
      </c>
      <c r="DU72" s="172">
        <f t="shared" si="53"/>
        <v>1</v>
      </c>
      <c r="DV72" s="172">
        <f t="shared" si="55"/>
        <v>1</v>
      </c>
      <c r="DW72" s="172">
        <f t="shared" si="55"/>
        <v>1</v>
      </c>
      <c r="DX72" s="172">
        <f t="shared" si="55"/>
        <v>1</v>
      </c>
      <c r="DY72" s="172">
        <f t="shared" si="55"/>
        <v>1</v>
      </c>
      <c r="DZ72" s="172">
        <f t="shared" si="55"/>
        <v>1</v>
      </c>
      <c r="EA72" s="172">
        <f t="shared" si="55"/>
        <v>1</v>
      </c>
      <c r="EB72" s="172">
        <f t="shared" si="55"/>
        <v>1</v>
      </c>
      <c r="EC72" s="172">
        <f t="shared" si="55"/>
        <v>1</v>
      </c>
      <c r="ED72" s="172">
        <f t="shared" si="55"/>
        <v>1</v>
      </c>
      <c r="EE72" s="172">
        <f t="shared" si="55"/>
        <v>1</v>
      </c>
      <c r="EF72" s="172">
        <f t="shared" si="55"/>
        <v>1</v>
      </c>
      <c r="EG72" s="172">
        <f t="shared" si="49"/>
        <v>0</v>
      </c>
    </row>
    <row r="73" spans="20:137" x14ac:dyDescent="0.25">
      <c r="T73" s="5"/>
      <c r="U73" s="13"/>
      <c r="V73" s="5"/>
      <c r="W73" s="5" t="str">
        <f t="shared" si="48"/>
        <v/>
      </c>
      <c r="X73" s="5"/>
      <c r="Y73" s="5"/>
      <c r="Z73" s="5"/>
      <c r="CB73" s="172">
        <f t="shared" si="46"/>
        <v>1</v>
      </c>
      <c r="CC73" s="172">
        <f t="shared" si="46"/>
        <v>1</v>
      </c>
      <c r="CD73" s="172">
        <f t="shared" si="46"/>
        <v>1</v>
      </c>
      <c r="CE73" s="172">
        <f t="shared" si="46"/>
        <v>1</v>
      </c>
      <c r="CF73" s="172">
        <f t="shared" si="46"/>
        <v>1</v>
      </c>
      <c r="CG73" s="172">
        <f t="shared" si="46"/>
        <v>1</v>
      </c>
      <c r="CH73" s="172">
        <f t="shared" si="46"/>
        <v>1</v>
      </c>
      <c r="CI73" s="172">
        <f t="shared" si="46"/>
        <v>1</v>
      </c>
      <c r="CJ73" s="172">
        <f t="shared" si="46"/>
        <v>1</v>
      </c>
      <c r="CK73" s="172">
        <f t="shared" si="46"/>
        <v>1</v>
      </c>
      <c r="CL73" s="172">
        <f t="shared" si="46"/>
        <v>1</v>
      </c>
      <c r="CM73" s="172">
        <f t="shared" si="46"/>
        <v>1</v>
      </c>
      <c r="CN73" s="172">
        <f t="shared" si="46"/>
        <v>1</v>
      </c>
      <c r="CO73" s="172">
        <f t="shared" si="46"/>
        <v>1</v>
      </c>
      <c r="CP73" s="172">
        <f t="shared" si="46"/>
        <v>1</v>
      </c>
      <c r="CQ73" s="172">
        <f t="shared" si="46"/>
        <v>1</v>
      </c>
      <c r="CR73" s="172">
        <f t="shared" si="45"/>
        <v>1</v>
      </c>
      <c r="CS73" s="172">
        <f t="shared" si="45"/>
        <v>1</v>
      </c>
      <c r="CT73" s="172">
        <f t="shared" si="45"/>
        <v>1</v>
      </c>
      <c r="CU73" s="172">
        <f t="shared" si="45"/>
        <v>1</v>
      </c>
      <c r="DA73" s="172">
        <v>9</v>
      </c>
      <c r="DB73" s="32" t="str">
        <f t="shared" si="47"/>
        <v xml:space="preserve"> </v>
      </c>
      <c r="DD73" s="172">
        <f t="shared" si="54"/>
        <v>1</v>
      </c>
      <c r="DE73" s="172">
        <v>71</v>
      </c>
      <c r="DI73" s="187"/>
      <c r="DJ73" s="187"/>
      <c r="DL73" s="172">
        <f t="shared" si="50"/>
        <v>0</v>
      </c>
      <c r="DM73" s="172">
        <f t="shared" si="51"/>
        <v>1</v>
      </c>
      <c r="DN73" s="172">
        <f t="shared" si="52"/>
        <v>1</v>
      </c>
      <c r="DO73" s="172">
        <f t="shared" si="53"/>
        <v>1</v>
      </c>
      <c r="DP73" s="172">
        <f t="shared" si="53"/>
        <v>1</v>
      </c>
      <c r="DQ73" s="172">
        <f t="shared" si="53"/>
        <v>1</v>
      </c>
      <c r="DR73" s="172">
        <f t="shared" si="53"/>
        <v>1</v>
      </c>
      <c r="DS73" s="172">
        <f t="shared" si="53"/>
        <v>1</v>
      </c>
      <c r="DT73" s="172">
        <f t="shared" si="53"/>
        <v>1</v>
      </c>
      <c r="DU73" s="172">
        <f t="shared" si="53"/>
        <v>1</v>
      </c>
      <c r="DV73" s="172">
        <f t="shared" si="55"/>
        <v>1</v>
      </c>
      <c r="DW73" s="172">
        <f t="shared" si="55"/>
        <v>1</v>
      </c>
      <c r="DX73" s="172">
        <f t="shared" si="55"/>
        <v>1</v>
      </c>
      <c r="DY73" s="172">
        <f t="shared" si="55"/>
        <v>1</v>
      </c>
      <c r="DZ73" s="172">
        <f t="shared" si="55"/>
        <v>1</v>
      </c>
      <c r="EA73" s="172">
        <f t="shared" si="55"/>
        <v>1</v>
      </c>
      <c r="EB73" s="172">
        <f t="shared" si="55"/>
        <v>1</v>
      </c>
      <c r="EC73" s="172">
        <f t="shared" si="55"/>
        <v>1</v>
      </c>
      <c r="ED73" s="172">
        <f t="shared" si="55"/>
        <v>1</v>
      </c>
      <c r="EE73" s="172">
        <f t="shared" si="55"/>
        <v>1</v>
      </c>
      <c r="EF73" s="172">
        <f t="shared" si="55"/>
        <v>1</v>
      </c>
      <c r="EG73" s="172">
        <f t="shared" si="49"/>
        <v>0</v>
      </c>
    </row>
    <row r="74" spans="20:137" x14ac:dyDescent="0.25">
      <c r="T74" s="5"/>
      <c r="U74" s="13"/>
      <c r="V74" s="5"/>
      <c r="W74" s="5" t="str">
        <f t="shared" si="48"/>
        <v/>
      </c>
      <c r="X74" s="5"/>
      <c r="Y74" s="5"/>
      <c r="Z74" s="5"/>
      <c r="CB74" s="172">
        <f t="shared" si="46"/>
        <v>1</v>
      </c>
      <c r="CC74" s="172">
        <f t="shared" si="46"/>
        <v>1</v>
      </c>
      <c r="CD74" s="172">
        <f t="shared" si="46"/>
        <v>1</v>
      </c>
      <c r="CE74" s="172">
        <f t="shared" si="46"/>
        <v>1</v>
      </c>
      <c r="CF74" s="172">
        <f t="shared" si="46"/>
        <v>1</v>
      </c>
      <c r="CG74" s="172">
        <f t="shared" si="46"/>
        <v>1</v>
      </c>
      <c r="CH74" s="172">
        <f t="shared" si="46"/>
        <v>1</v>
      </c>
      <c r="CI74" s="172">
        <f t="shared" si="46"/>
        <v>1</v>
      </c>
      <c r="CJ74" s="172">
        <f t="shared" si="46"/>
        <v>1</v>
      </c>
      <c r="CK74" s="172">
        <f t="shared" si="46"/>
        <v>1</v>
      </c>
      <c r="CL74" s="172">
        <f t="shared" si="46"/>
        <v>1</v>
      </c>
      <c r="CM74" s="172">
        <f t="shared" si="46"/>
        <v>1</v>
      </c>
      <c r="CN74" s="172">
        <f t="shared" si="46"/>
        <v>1</v>
      </c>
      <c r="CO74" s="172">
        <f t="shared" si="46"/>
        <v>1</v>
      </c>
      <c r="CP74" s="172">
        <f t="shared" si="46"/>
        <v>1</v>
      </c>
      <c r="CQ74" s="172">
        <f t="shared" si="46"/>
        <v>1</v>
      </c>
      <c r="CR74" s="172">
        <f t="shared" si="45"/>
        <v>1</v>
      </c>
      <c r="CS74" s="172">
        <f t="shared" si="45"/>
        <v>1</v>
      </c>
      <c r="CT74" s="172">
        <f t="shared" si="45"/>
        <v>1</v>
      </c>
      <c r="CU74" s="172">
        <f t="shared" si="45"/>
        <v>1</v>
      </c>
      <c r="DA74" s="172">
        <v>10</v>
      </c>
      <c r="DB74" s="32" t="str">
        <f t="shared" si="47"/>
        <v xml:space="preserve"> </v>
      </c>
      <c r="DD74" s="172">
        <f t="shared" si="54"/>
        <v>1</v>
      </c>
      <c r="DE74" s="172">
        <v>72</v>
      </c>
      <c r="DI74" s="187"/>
      <c r="DJ74" s="187"/>
      <c r="DL74" s="172">
        <f t="shared" si="50"/>
        <v>0</v>
      </c>
      <c r="DM74" s="172">
        <f t="shared" si="51"/>
        <v>1</v>
      </c>
      <c r="DN74" s="172">
        <f t="shared" si="52"/>
        <v>1</v>
      </c>
      <c r="DO74" s="172">
        <f t="shared" si="53"/>
        <v>1</v>
      </c>
      <c r="DP74" s="172">
        <f t="shared" si="53"/>
        <v>1</v>
      </c>
      <c r="DQ74" s="172">
        <f t="shared" si="53"/>
        <v>1</v>
      </c>
      <c r="DR74" s="172">
        <f t="shared" si="53"/>
        <v>1</v>
      </c>
      <c r="DS74" s="172">
        <f t="shared" si="53"/>
        <v>1</v>
      </c>
      <c r="DT74" s="172">
        <f t="shared" si="53"/>
        <v>1</v>
      </c>
      <c r="DU74" s="172">
        <f t="shared" si="53"/>
        <v>1</v>
      </c>
      <c r="DV74" s="172">
        <f t="shared" si="55"/>
        <v>1</v>
      </c>
      <c r="DW74" s="172">
        <f t="shared" si="55"/>
        <v>1</v>
      </c>
      <c r="DX74" s="172">
        <f t="shared" si="55"/>
        <v>1</v>
      </c>
      <c r="DY74" s="172">
        <f t="shared" si="55"/>
        <v>1</v>
      </c>
      <c r="DZ74" s="172">
        <f t="shared" si="55"/>
        <v>1</v>
      </c>
      <c r="EA74" s="172">
        <f t="shared" si="55"/>
        <v>1</v>
      </c>
      <c r="EB74" s="172">
        <f t="shared" si="55"/>
        <v>1</v>
      </c>
      <c r="EC74" s="172">
        <f t="shared" si="55"/>
        <v>1</v>
      </c>
      <c r="ED74" s="172">
        <f t="shared" si="55"/>
        <v>1</v>
      </c>
      <c r="EE74" s="172">
        <f t="shared" si="55"/>
        <v>1</v>
      </c>
      <c r="EF74" s="172">
        <f t="shared" si="55"/>
        <v>1</v>
      </c>
      <c r="EG74" s="172">
        <f t="shared" si="49"/>
        <v>0</v>
      </c>
    </row>
    <row r="75" spans="20:137" x14ac:dyDescent="0.25">
      <c r="T75" s="5"/>
      <c r="U75" s="13"/>
      <c r="V75" s="5"/>
      <c r="W75" s="5" t="str">
        <f t="shared" si="48"/>
        <v/>
      </c>
      <c r="X75" s="5"/>
      <c r="Y75" s="5"/>
      <c r="Z75" s="5"/>
      <c r="CB75" s="172">
        <f t="shared" si="46"/>
        <v>1</v>
      </c>
      <c r="CC75" s="172">
        <f t="shared" si="46"/>
        <v>1</v>
      </c>
      <c r="CD75" s="172">
        <f t="shared" si="46"/>
        <v>1</v>
      </c>
      <c r="CE75" s="172">
        <f t="shared" si="46"/>
        <v>1</v>
      </c>
      <c r="CF75" s="172">
        <f t="shared" si="46"/>
        <v>1</v>
      </c>
      <c r="CG75" s="172">
        <f t="shared" si="46"/>
        <v>1</v>
      </c>
      <c r="CH75" s="172">
        <f t="shared" si="46"/>
        <v>1</v>
      </c>
      <c r="CI75" s="172">
        <f t="shared" si="46"/>
        <v>1</v>
      </c>
      <c r="CJ75" s="172">
        <f t="shared" si="46"/>
        <v>1</v>
      </c>
      <c r="CK75" s="172">
        <f t="shared" si="46"/>
        <v>1</v>
      </c>
      <c r="CL75" s="172">
        <f t="shared" si="46"/>
        <v>1</v>
      </c>
      <c r="CM75" s="172">
        <f t="shared" si="46"/>
        <v>1</v>
      </c>
      <c r="CN75" s="172">
        <f t="shared" si="46"/>
        <v>1</v>
      </c>
      <c r="CO75" s="172">
        <f t="shared" si="46"/>
        <v>1</v>
      </c>
      <c r="CP75" s="172">
        <f t="shared" si="46"/>
        <v>1</v>
      </c>
      <c r="CQ75" s="172">
        <f t="shared" si="46"/>
        <v>1</v>
      </c>
      <c r="CR75" s="172">
        <f t="shared" si="45"/>
        <v>1</v>
      </c>
      <c r="CS75" s="172">
        <f t="shared" si="45"/>
        <v>1</v>
      </c>
      <c r="CT75" s="172">
        <f t="shared" si="45"/>
        <v>1</v>
      </c>
      <c r="CU75" s="172">
        <f t="shared" si="45"/>
        <v>1</v>
      </c>
      <c r="DA75" s="172">
        <v>11</v>
      </c>
      <c r="DB75" s="32" t="str">
        <f t="shared" si="47"/>
        <v xml:space="preserve"> </v>
      </c>
      <c r="DD75" s="172">
        <f t="shared" si="54"/>
        <v>1</v>
      </c>
      <c r="DE75" s="172">
        <v>73</v>
      </c>
      <c r="DI75" s="187"/>
      <c r="DJ75" s="187"/>
      <c r="DL75" s="172">
        <f t="shared" si="50"/>
        <v>0</v>
      </c>
      <c r="DM75" s="172">
        <f t="shared" si="51"/>
        <v>1</v>
      </c>
      <c r="DN75" s="172">
        <f t="shared" si="52"/>
        <v>1</v>
      </c>
      <c r="DO75" s="172">
        <f t="shared" si="53"/>
        <v>1</v>
      </c>
      <c r="DP75" s="172">
        <f t="shared" si="53"/>
        <v>1</v>
      </c>
      <c r="DQ75" s="172">
        <f t="shared" si="53"/>
        <v>1</v>
      </c>
      <c r="DR75" s="172">
        <f t="shared" si="53"/>
        <v>1</v>
      </c>
      <c r="DS75" s="172">
        <f t="shared" si="53"/>
        <v>1</v>
      </c>
      <c r="DT75" s="172">
        <f t="shared" si="53"/>
        <v>1</v>
      </c>
      <c r="DU75" s="172">
        <f t="shared" si="53"/>
        <v>1</v>
      </c>
      <c r="DV75" s="172">
        <f t="shared" si="55"/>
        <v>1</v>
      </c>
      <c r="DW75" s="172">
        <f t="shared" si="55"/>
        <v>1</v>
      </c>
      <c r="DX75" s="172">
        <f t="shared" si="55"/>
        <v>1</v>
      </c>
      <c r="DY75" s="172">
        <f t="shared" si="55"/>
        <v>1</v>
      </c>
      <c r="DZ75" s="172">
        <f t="shared" si="55"/>
        <v>1</v>
      </c>
      <c r="EA75" s="172">
        <f t="shared" si="55"/>
        <v>1</v>
      </c>
      <c r="EB75" s="172">
        <f t="shared" si="55"/>
        <v>1</v>
      </c>
      <c r="EC75" s="172">
        <f t="shared" si="55"/>
        <v>1</v>
      </c>
      <c r="ED75" s="172">
        <f t="shared" si="55"/>
        <v>1</v>
      </c>
      <c r="EE75" s="172">
        <f t="shared" si="55"/>
        <v>1</v>
      </c>
      <c r="EF75" s="172">
        <f t="shared" si="55"/>
        <v>1</v>
      </c>
      <c r="EG75" s="172">
        <f t="shared" si="49"/>
        <v>0</v>
      </c>
    </row>
    <row r="76" spans="20:137" x14ac:dyDescent="0.25">
      <c r="T76" s="5"/>
      <c r="U76" s="13"/>
      <c r="V76" s="5"/>
      <c r="W76" s="5" t="str">
        <f t="shared" si="48"/>
        <v/>
      </c>
      <c r="X76" s="5"/>
      <c r="Y76" s="5"/>
      <c r="Z76" s="5"/>
      <c r="CB76" s="172">
        <f t="shared" si="46"/>
        <v>1</v>
      </c>
      <c r="CC76" s="172">
        <f t="shared" si="46"/>
        <v>1</v>
      </c>
      <c r="CD76" s="172">
        <f t="shared" si="46"/>
        <v>1</v>
      </c>
      <c r="CE76" s="172">
        <f t="shared" si="46"/>
        <v>1</v>
      </c>
      <c r="CF76" s="172">
        <f t="shared" si="46"/>
        <v>1</v>
      </c>
      <c r="CG76" s="172">
        <f t="shared" si="46"/>
        <v>1</v>
      </c>
      <c r="CH76" s="172">
        <f t="shared" si="46"/>
        <v>1</v>
      </c>
      <c r="CI76" s="172">
        <f t="shared" si="46"/>
        <v>1</v>
      </c>
      <c r="CJ76" s="172">
        <f t="shared" si="46"/>
        <v>1</v>
      </c>
      <c r="CK76" s="172">
        <f t="shared" si="46"/>
        <v>1</v>
      </c>
      <c r="CL76" s="172">
        <f t="shared" si="46"/>
        <v>1</v>
      </c>
      <c r="CM76" s="172">
        <f t="shared" si="46"/>
        <v>1</v>
      </c>
      <c r="CN76" s="172">
        <f t="shared" si="46"/>
        <v>1</v>
      </c>
      <c r="CO76" s="172">
        <f t="shared" si="46"/>
        <v>1</v>
      </c>
      <c r="CP76" s="172">
        <f t="shared" si="46"/>
        <v>1</v>
      </c>
      <c r="CQ76" s="172">
        <f t="shared" si="46"/>
        <v>1</v>
      </c>
      <c r="CR76" s="172">
        <f t="shared" si="45"/>
        <v>1</v>
      </c>
      <c r="CS76" s="172">
        <f t="shared" si="45"/>
        <v>1</v>
      </c>
      <c r="CT76" s="172">
        <f t="shared" si="45"/>
        <v>1</v>
      </c>
      <c r="CU76" s="172">
        <f t="shared" si="45"/>
        <v>1</v>
      </c>
      <c r="DA76" s="172">
        <v>12</v>
      </c>
      <c r="DB76" s="32" t="str">
        <f t="shared" si="47"/>
        <v xml:space="preserve"> </v>
      </c>
      <c r="DD76" s="172">
        <f t="shared" si="54"/>
        <v>1</v>
      </c>
      <c r="DE76" s="172">
        <v>74</v>
      </c>
      <c r="DI76" s="187"/>
      <c r="DJ76" s="187"/>
      <c r="DL76" s="172">
        <f t="shared" si="50"/>
        <v>0</v>
      </c>
      <c r="DM76" s="172">
        <f t="shared" si="51"/>
        <v>1</v>
      </c>
      <c r="DN76" s="172">
        <f t="shared" si="52"/>
        <v>1</v>
      </c>
      <c r="DO76" s="172">
        <f t="shared" si="53"/>
        <v>1</v>
      </c>
      <c r="DP76" s="172">
        <f t="shared" si="53"/>
        <v>1</v>
      </c>
      <c r="DQ76" s="172">
        <f t="shared" si="53"/>
        <v>1</v>
      </c>
      <c r="DR76" s="172">
        <f t="shared" si="53"/>
        <v>1</v>
      </c>
      <c r="DS76" s="172">
        <f t="shared" si="53"/>
        <v>1</v>
      </c>
      <c r="DT76" s="172">
        <f t="shared" si="53"/>
        <v>1</v>
      </c>
      <c r="DU76" s="172">
        <f t="shared" si="53"/>
        <v>1</v>
      </c>
      <c r="DV76" s="172">
        <f t="shared" si="55"/>
        <v>1</v>
      </c>
      <c r="DW76" s="172">
        <f t="shared" si="55"/>
        <v>1</v>
      </c>
      <c r="DX76" s="172">
        <f t="shared" si="55"/>
        <v>1</v>
      </c>
      <c r="DY76" s="172">
        <f t="shared" si="55"/>
        <v>1</v>
      </c>
      <c r="DZ76" s="172">
        <f t="shared" si="55"/>
        <v>1</v>
      </c>
      <c r="EA76" s="172">
        <f t="shared" si="55"/>
        <v>1</v>
      </c>
      <c r="EB76" s="172">
        <f t="shared" si="55"/>
        <v>1</v>
      </c>
      <c r="EC76" s="172">
        <f t="shared" si="55"/>
        <v>1</v>
      </c>
      <c r="ED76" s="172">
        <f t="shared" si="55"/>
        <v>1</v>
      </c>
      <c r="EE76" s="172">
        <f t="shared" si="55"/>
        <v>1</v>
      </c>
      <c r="EF76" s="172">
        <f t="shared" si="55"/>
        <v>1</v>
      </c>
      <c r="EG76" s="172">
        <f t="shared" si="49"/>
        <v>0</v>
      </c>
    </row>
    <row r="77" spans="20:137" x14ac:dyDescent="0.25">
      <c r="T77" s="5"/>
      <c r="U77" s="13"/>
      <c r="V77" s="5"/>
      <c r="W77" s="5" t="str">
        <f t="shared" si="48"/>
        <v/>
      </c>
      <c r="X77" s="5"/>
      <c r="Y77" s="5"/>
      <c r="Z77" s="5"/>
      <c r="CB77" s="172">
        <f t="shared" si="46"/>
        <v>1</v>
      </c>
      <c r="CC77" s="172">
        <f t="shared" si="46"/>
        <v>1</v>
      </c>
      <c r="CD77" s="172">
        <f t="shared" si="46"/>
        <v>1</v>
      </c>
      <c r="CE77" s="172">
        <f t="shared" si="46"/>
        <v>1</v>
      </c>
      <c r="CF77" s="172">
        <f t="shared" si="46"/>
        <v>1</v>
      </c>
      <c r="CG77" s="172">
        <f t="shared" si="46"/>
        <v>1</v>
      </c>
      <c r="CH77" s="172">
        <f t="shared" si="46"/>
        <v>1</v>
      </c>
      <c r="CI77" s="172">
        <f t="shared" si="46"/>
        <v>1</v>
      </c>
      <c r="CJ77" s="172">
        <f t="shared" si="46"/>
        <v>1</v>
      </c>
      <c r="CK77" s="172">
        <f t="shared" si="46"/>
        <v>1</v>
      </c>
      <c r="CL77" s="172">
        <f t="shared" si="46"/>
        <v>1</v>
      </c>
      <c r="CM77" s="172">
        <f t="shared" si="46"/>
        <v>1</v>
      </c>
      <c r="CN77" s="172">
        <f t="shared" si="46"/>
        <v>1</v>
      </c>
      <c r="CO77" s="172">
        <f t="shared" si="46"/>
        <v>1</v>
      </c>
      <c r="CP77" s="172">
        <f t="shared" si="46"/>
        <v>1</v>
      </c>
      <c r="CQ77" s="172">
        <f t="shared" si="46"/>
        <v>1</v>
      </c>
      <c r="CR77" s="172">
        <f t="shared" si="45"/>
        <v>1</v>
      </c>
      <c r="CS77" s="172">
        <f t="shared" si="45"/>
        <v>1</v>
      </c>
      <c r="CT77" s="172">
        <f t="shared" si="45"/>
        <v>1</v>
      </c>
      <c r="CU77" s="172">
        <f t="shared" si="45"/>
        <v>1</v>
      </c>
      <c r="DB77" s="172" t="str">
        <f>IF(DB64="","","----")</f>
        <v/>
      </c>
      <c r="DD77" s="172">
        <f t="shared" si="54"/>
        <v>1</v>
      </c>
      <c r="DE77" s="172">
        <v>75</v>
      </c>
      <c r="DI77" s="187"/>
      <c r="DJ77" s="187"/>
      <c r="DL77" s="172">
        <f t="shared" si="50"/>
        <v>0</v>
      </c>
      <c r="DM77" s="172">
        <f t="shared" si="51"/>
        <v>1</v>
      </c>
      <c r="DN77" s="172">
        <f t="shared" si="52"/>
        <v>1</v>
      </c>
      <c r="DO77" s="172">
        <f t="shared" si="53"/>
        <v>1</v>
      </c>
      <c r="DP77" s="172">
        <f t="shared" si="53"/>
        <v>1</v>
      </c>
      <c r="DQ77" s="172">
        <f t="shared" si="53"/>
        <v>1</v>
      </c>
      <c r="DR77" s="172">
        <f t="shared" si="53"/>
        <v>1</v>
      </c>
      <c r="DS77" s="172">
        <f t="shared" si="53"/>
        <v>1</v>
      </c>
      <c r="DT77" s="172">
        <f t="shared" si="53"/>
        <v>1</v>
      </c>
      <c r="DU77" s="172">
        <f t="shared" si="53"/>
        <v>1</v>
      </c>
      <c r="DV77" s="172">
        <f t="shared" si="55"/>
        <v>1</v>
      </c>
      <c r="DW77" s="172">
        <f t="shared" si="55"/>
        <v>1</v>
      </c>
      <c r="DX77" s="172">
        <f t="shared" si="55"/>
        <v>1</v>
      </c>
      <c r="DY77" s="172">
        <f t="shared" si="55"/>
        <v>1</v>
      </c>
      <c r="DZ77" s="172">
        <f t="shared" si="55"/>
        <v>1</v>
      </c>
      <c r="EA77" s="172">
        <f t="shared" si="55"/>
        <v>1</v>
      </c>
      <c r="EB77" s="172">
        <f t="shared" si="55"/>
        <v>1</v>
      </c>
      <c r="EC77" s="172">
        <f t="shared" si="55"/>
        <v>1</v>
      </c>
      <c r="ED77" s="172">
        <f t="shared" si="55"/>
        <v>1</v>
      </c>
      <c r="EE77" s="172">
        <f t="shared" si="55"/>
        <v>1</v>
      </c>
      <c r="EF77" s="172">
        <f t="shared" si="55"/>
        <v>1</v>
      </c>
      <c r="EG77" s="172">
        <f t="shared" si="49"/>
        <v>0</v>
      </c>
    </row>
    <row r="78" spans="20:137" x14ac:dyDescent="0.25">
      <c r="T78" s="5"/>
      <c r="U78" s="13"/>
      <c r="V78" s="5"/>
      <c r="W78" s="5" t="str">
        <f t="shared" si="48"/>
        <v/>
      </c>
      <c r="X78" s="5"/>
      <c r="Y78" s="5"/>
      <c r="Z78" s="5"/>
      <c r="CB78" s="172">
        <f t="shared" si="46"/>
        <v>1</v>
      </c>
      <c r="CC78" s="172">
        <f t="shared" si="46"/>
        <v>1</v>
      </c>
      <c r="CD78" s="172">
        <f t="shared" si="46"/>
        <v>1</v>
      </c>
      <c r="CE78" s="172">
        <f t="shared" si="46"/>
        <v>1</v>
      </c>
      <c r="CF78" s="172">
        <f t="shared" si="46"/>
        <v>1</v>
      </c>
      <c r="CG78" s="172">
        <f t="shared" si="46"/>
        <v>1</v>
      </c>
      <c r="CH78" s="172">
        <f t="shared" si="46"/>
        <v>1</v>
      </c>
      <c r="CI78" s="172">
        <f t="shared" si="46"/>
        <v>1</v>
      </c>
      <c r="CJ78" s="172">
        <f t="shared" si="46"/>
        <v>1</v>
      </c>
      <c r="CK78" s="172">
        <f t="shared" si="46"/>
        <v>1</v>
      </c>
      <c r="CL78" s="172">
        <f t="shared" si="46"/>
        <v>1</v>
      </c>
      <c r="CM78" s="172">
        <f t="shared" si="46"/>
        <v>1</v>
      </c>
      <c r="CN78" s="172">
        <f t="shared" si="46"/>
        <v>1</v>
      </c>
      <c r="CO78" s="172">
        <f t="shared" si="46"/>
        <v>1</v>
      </c>
      <c r="CP78" s="172">
        <f t="shared" si="46"/>
        <v>1</v>
      </c>
      <c r="CQ78" s="172">
        <f t="shared" si="46"/>
        <v>1</v>
      </c>
      <c r="CR78" s="172">
        <f t="shared" si="45"/>
        <v>1</v>
      </c>
      <c r="CS78" s="172">
        <f t="shared" si="45"/>
        <v>1</v>
      </c>
      <c r="CT78" s="172">
        <f t="shared" si="45"/>
        <v>1</v>
      </c>
      <c r="CU78" s="172">
        <f t="shared" si="45"/>
        <v>1</v>
      </c>
      <c r="DA78" s="172"/>
      <c r="DB78" s="32" t="str">
        <f>IF(DB79="","",CONCATENATE("Warband ",CZ79," ",DG78))</f>
        <v/>
      </c>
      <c r="DD78" s="172">
        <f t="shared" si="54"/>
        <v>1</v>
      </c>
      <c r="DE78" s="172">
        <v>76</v>
      </c>
      <c r="DG78" s="49" t="str">
        <f>CONCATENATE("   ",DH78,"/",DI78,IF(DH78&gt;DI78," !",""))</f>
        <v xml:space="preserve">   0/12</v>
      </c>
      <c r="DH78" s="172">
        <f t="shared" ref="DH78" si="56">INDEX($CB$1:$CU$1,CZ79)+DJ78</f>
        <v>0</v>
      </c>
      <c r="DI78" s="187">
        <f t="shared" ref="DI78" si="57">IF(ISERROR(FIND("Signal Tower",DB79)),12,24)</f>
        <v>12</v>
      </c>
      <c r="DJ78" s="187"/>
      <c r="DL78" s="172">
        <f t="shared" si="50"/>
        <v>0</v>
      </c>
      <c r="DM78" s="172">
        <f t="shared" si="51"/>
        <v>1</v>
      </c>
      <c r="DN78" s="172">
        <f t="shared" si="52"/>
        <v>1</v>
      </c>
      <c r="DO78" s="172">
        <f t="shared" si="53"/>
        <v>1</v>
      </c>
      <c r="DP78" s="172">
        <f t="shared" si="53"/>
        <v>1</v>
      </c>
      <c r="DQ78" s="172">
        <f t="shared" si="53"/>
        <v>1</v>
      </c>
      <c r="DR78" s="172">
        <f t="shared" si="53"/>
        <v>1</v>
      </c>
      <c r="DS78" s="172">
        <f t="shared" si="53"/>
        <v>1</v>
      </c>
      <c r="DT78" s="172">
        <f t="shared" si="53"/>
        <v>1</v>
      </c>
      <c r="DU78" s="172">
        <f t="shared" si="53"/>
        <v>1</v>
      </c>
      <c r="DV78" s="172">
        <f t="shared" si="55"/>
        <v>1</v>
      </c>
      <c r="DW78" s="172">
        <f t="shared" si="55"/>
        <v>1</v>
      </c>
      <c r="DX78" s="172">
        <f t="shared" si="55"/>
        <v>1</v>
      </c>
      <c r="DY78" s="172">
        <f t="shared" si="55"/>
        <v>1</v>
      </c>
      <c r="DZ78" s="172">
        <f t="shared" si="55"/>
        <v>1</v>
      </c>
      <c r="EA78" s="172">
        <f t="shared" si="55"/>
        <v>1</v>
      </c>
      <c r="EB78" s="172">
        <f t="shared" si="55"/>
        <v>1</v>
      </c>
      <c r="EC78" s="172">
        <f t="shared" si="55"/>
        <v>1</v>
      </c>
      <c r="ED78" s="172">
        <f t="shared" si="55"/>
        <v>1</v>
      </c>
      <c r="EE78" s="172">
        <f t="shared" si="55"/>
        <v>1</v>
      </c>
      <c r="EF78" s="172">
        <f t="shared" si="55"/>
        <v>1</v>
      </c>
      <c r="EG78" s="172">
        <f t="shared" si="49"/>
        <v>0</v>
      </c>
    </row>
    <row r="79" spans="20:137" x14ac:dyDescent="0.25">
      <c r="T79" s="5"/>
      <c r="U79" s="13"/>
      <c r="V79" s="5"/>
      <c r="W79" s="5" t="str">
        <f t="shared" si="48"/>
        <v/>
      </c>
      <c r="X79" s="5"/>
      <c r="Y79" s="5"/>
      <c r="Z79" s="5"/>
      <c r="CB79" s="172">
        <f t="shared" si="46"/>
        <v>1</v>
      </c>
      <c r="CC79" s="172">
        <f t="shared" si="46"/>
        <v>1</v>
      </c>
      <c r="CD79" s="172">
        <f t="shared" si="46"/>
        <v>1</v>
      </c>
      <c r="CE79" s="172">
        <f t="shared" si="46"/>
        <v>1</v>
      </c>
      <c r="CF79" s="172">
        <f t="shared" si="46"/>
        <v>1</v>
      </c>
      <c r="CG79" s="172">
        <f t="shared" si="46"/>
        <v>1</v>
      </c>
      <c r="CH79" s="172">
        <f t="shared" si="46"/>
        <v>1</v>
      </c>
      <c r="CI79" s="172">
        <f t="shared" si="46"/>
        <v>1</v>
      </c>
      <c r="CJ79" s="172">
        <f t="shared" si="46"/>
        <v>1</v>
      </c>
      <c r="CK79" s="172">
        <f t="shared" si="46"/>
        <v>1</v>
      </c>
      <c r="CL79" s="172">
        <f t="shared" si="46"/>
        <v>1</v>
      </c>
      <c r="CM79" s="172">
        <f t="shared" si="46"/>
        <v>1</v>
      </c>
      <c r="CN79" s="172">
        <f t="shared" si="46"/>
        <v>1</v>
      </c>
      <c r="CO79" s="172">
        <f t="shared" si="46"/>
        <v>1</v>
      </c>
      <c r="CP79" s="172">
        <f t="shared" si="46"/>
        <v>1</v>
      </c>
      <c r="CQ79" s="172">
        <f t="shared" si="46"/>
        <v>1</v>
      </c>
      <c r="CR79" s="172">
        <f t="shared" si="45"/>
        <v>1</v>
      </c>
      <c r="CS79" s="172">
        <f t="shared" si="45"/>
        <v>1</v>
      </c>
      <c r="CT79" s="172">
        <f t="shared" si="45"/>
        <v>1</v>
      </c>
      <c r="CU79" s="172">
        <f t="shared" si="45"/>
        <v>1</v>
      </c>
      <c r="CZ79" s="172">
        <v>6</v>
      </c>
      <c r="DA79" s="172" t="s">
        <v>278</v>
      </c>
      <c r="DB79" s="32" t="str">
        <f>T(LOOKUP(CZ79,$DM$1:$EF$1,$DM$2:$EF$2))</f>
        <v/>
      </c>
      <c r="DD79" s="172">
        <f t="shared" si="54"/>
        <v>1</v>
      </c>
      <c r="DE79" s="172">
        <v>77</v>
      </c>
      <c r="DI79" s="187"/>
      <c r="DJ79" s="187"/>
      <c r="DL79" s="172">
        <f t="shared" si="50"/>
        <v>0</v>
      </c>
      <c r="DM79" s="172">
        <f t="shared" si="51"/>
        <v>1</v>
      </c>
      <c r="DN79" s="172">
        <f t="shared" si="52"/>
        <v>1</v>
      </c>
      <c r="DO79" s="172">
        <f t="shared" si="53"/>
        <v>1</v>
      </c>
      <c r="DP79" s="172">
        <f t="shared" si="53"/>
        <v>1</v>
      </c>
      <c r="DQ79" s="172">
        <f t="shared" si="53"/>
        <v>1</v>
      </c>
      <c r="DR79" s="172">
        <f t="shared" si="53"/>
        <v>1</v>
      </c>
      <c r="DS79" s="172">
        <f t="shared" si="53"/>
        <v>1</v>
      </c>
      <c r="DT79" s="172">
        <f t="shared" si="53"/>
        <v>1</v>
      </c>
      <c r="DU79" s="172">
        <f t="shared" si="53"/>
        <v>1</v>
      </c>
      <c r="DV79" s="172">
        <f t="shared" si="55"/>
        <v>1</v>
      </c>
      <c r="DW79" s="172">
        <f t="shared" si="55"/>
        <v>1</v>
      </c>
      <c r="DX79" s="172">
        <f t="shared" si="55"/>
        <v>1</v>
      </c>
      <c r="DY79" s="172">
        <f t="shared" si="55"/>
        <v>1</v>
      </c>
      <c r="DZ79" s="172">
        <f t="shared" si="55"/>
        <v>1</v>
      </c>
      <c r="EA79" s="172">
        <f t="shared" si="55"/>
        <v>1</v>
      </c>
      <c r="EB79" s="172">
        <f t="shared" si="55"/>
        <v>1</v>
      </c>
      <c r="EC79" s="172">
        <f t="shared" si="55"/>
        <v>1</v>
      </c>
      <c r="ED79" s="172">
        <f t="shared" si="55"/>
        <v>1</v>
      </c>
      <c r="EE79" s="172">
        <f t="shared" si="55"/>
        <v>1</v>
      </c>
      <c r="EF79" s="172">
        <f t="shared" si="55"/>
        <v>1</v>
      </c>
      <c r="EG79" s="172">
        <f t="shared" si="49"/>
        <v>0</v>
      </c>
    </row>
    <row r="80" spans="20:137" x14ac:dyDescent="0.25">
      <c r="T80" s="5"/>
      <c r="U80" s="13"/>
      <c r="V80" s="5"/>
      <c r="W80" s="5" t="str">
        <f t="shared" si="48"/>
        <v/>
      </c>
      <c r="X80" s="5"/>
      <c r="Y80" s="5"/>
      <c r="Z80" s="5"/>
      <c r="CB80" s="172">
        <f t="shared" si="46"/>
        <v>1</v>
      </c>
      <c r="CC80" s="172">
        <f t="shared" si="46"/>
        <v>1</v>
      </c>
      <c r="CD80" s="172">
        <f t="shared" si="46"/>
        <v>1</v>
      </c>
      <c r="CE80" s="172">
        <f t="shared" si="46"/>
        <v>1</v>
      </c>
      <c r="CF80" s="172">
        <f t="shared" si="46"/>
        <v>1</v>
      </c>
      <c r="CG80" s="172">
        <f t="shared" si="46"/>
        <v>1</v>
      </c>
      <c r="CH80" s="172">
        <f t="shared" si="46"/>
        <v>1</v>
      </c>
      <c r="CI80" s="172">
        <f t="shared" si="46"/>
        <v>1</v>
      </c>
      <c r="CJ80" s="172">
        <f t="shared" si="46"/>
        <v>1</v>
      </c>
      <c r="CK80" s="172">
        <f t="shared" si="46"/>
        <v>1</v>
      </c>
      <c r="CL80" s="172">
        <f t="shared" si="46"/>
        <v>1</v>
      </c>
      <c r="CM80" s="172">
        <f t="shared" si="46"/>
        <v>1</v>
      </c>
      <c r="CN80" s="172">
        <f t="shared" si="46"/>
        <v>1</v>
      </c>
      <c r="CO80" s="172">
        <f t="shared" si="46"/>
        <v>1</v>
      </c>
      <c r="CP80" s="172">
        <f t="shared" si="46"/>
        <v>1</v>
      </c>
      <c r="CQ80" s="172">
        <f t="shared" ref="CQ80:CU80" si="58">IF(BF79="",CQ79,CQ79+1)</f>
        <v>1</v>
      </c>
      <c r="CR80" s="172">
        <f t="shared" si="58"/>
        <v>1</v>
      </c>
      <c r="CS80" s="172">
        <f t="shared" si="58"/>
        <v>1</v>
      </c>
      <c r="CT80" s="172">
        <f t="shared" si="58"/>
        <v>1</v>
      </c>
      <c r="CU80" s="172">
        <f t="shared" si="58"/>
        <v>1</v>
      </c>
      <c r="DA80" s="172">
        <v>1</v>
      </c>
      <c r="DB80" s="32" t="str">
        <f t="shared" ref="DB80:DB91" si="59">T(CONCATENATE(LOOKUP(DA80,CG$3:CG$80,AV$3:AV$80)," ",LOOKUP(DA80,CG$3:CG$80,$CA$3:$CA$80)))</f>
        <v xml:space="preserve"> </v>
      </c>
      <c r="DD80" s="172">
        <f t="shared" si="54"/>
        <v>1</v>
      </c>
      <c r="DE80" s="172">
        <v>78</v>
      </c>
      <c r="DI80" s="187"/>
      <c r="DJ80" s="187"/>
      <c r="DL80" s="172">
        <f>SUM(DM81:EF81)-SUM(DM80:EF80)</f>
        <v>-20</v>
      </c>
      <c r="DM80" s="172">
        <f t="shared" si="51"/>
        <v>1</v>
      </c>
      <c r="DN80" s="172">
        <f t="shared" si="52"/>
        <v>1</v>
      </c>
      <c r="DO80" s="172">
        <f t="shared" si="53"/>
        <v>1</v>
      </c>
      <c r="DP80" s="172">
        <f t="shared" si="53"/>
        <v>1</v>
      </c>
      <c r="DQ80" s="172">
        <f t="shared" si="53"/>
        <v>1</v>
      </c>
      <c r="DR80" s="172">
        <f t="shared" si="53"/>
        <v>1</v>
      </c>
      <c r="DS80" s="172">
        <f t="shared" si="53"/>
        <v>1</v>
      </c>
      <c r="DT80" s="172">
        <f t="shared" si="53"/>
        <v>1</v>
      </c>
      <c r="DU80" s="172">
        <f t="shared" si="53"/>
        <v>1</v>
      </c>
      <c r="DV80" s="172">
        <f t="shared" si="55"/>
        <v>1</v>
      </c>
      <c r="DW80" s="172">
        <f t="shared" si="55"/>
        <v>1</v>
      </c>
      <c r="DX80" s="172">
        <f t="shared" si="55"/>
        <v>1</v>
      </c>
      <c r="DY80" s="172">
        <f t="shared" si="55"/>
        <v>1</v>
      </c>
      <c r="DZ80" s="172">
        <f t="shared" si="55"/>
        <v>1</v>
      </c>
      <c r="EA80" s="172">
        <f t="shared" si="55"/>
        <v>1</v>
      </c>
      <c r="EB80" s="172">
        <f t="shared" si="55"/>
        <v>1</v>
      </c>
      <c r="EC80" s="172">
        <f t="shared" si="55"/>
        <v>1</v>
      </c>
      <c r="ED80" s="172">
        <f t="shared" si="55"/>
        <v>1</v>
      </c>
      <c r="EE80" s="172">
        <f t="shared" si="55"/>
        <v>1</v>
      </c>
      <c r="EF80" s="172">
        <f t="shared" si="55"/>
        <v>1</v>
      </c>
      <c r="EG80" s="172">
        <f t="shared" si="49"/>
        <v>0</v>
      </c>
    </row>
    <row r="81" spans="104:114" x14ac:dyDescent="0.25">
      <c r="DA81" s="172">
        <v>2</v>
      </c>
      <c r="DB81" s="32" t="str">
        <f t="shared" si="59"/>
        <v xml:space="preserve"> </v>
      </c>
      <c r="DD81" s="172">
        <f t="shared" si="54"/>
        <v>1</v>
      </c>
      <c r="DI81" s="187"/>
      <c r="DJ81" s="187"/>
    </row>
    <row r="82" spans="104:114" x14ac:dyDescent="0.25">
      <c r="DA82" s="172">
        <v>3</v>
      </c>
      <c r="DB82" s="32" t="str">
        <f t="shared" si="59"/>
        <v xml:space="preserve"> </v>
      </c>
      <c r="DD82" s="172">
        <f t="shared" si="54"/>
        <v>1</v>
      </c>
      <c r="DI82" s="187"/>
      <c r="DJ82" s="187"/>
    </row>
    <row r="83" spans="104:114" x14ac:dyDescent="0.25">
      <c r="DA83" s="172">
        <v>4</v>
      </c>
      <c r="DB83" s="32" t="str">
        <f t="shared" si="59"/>
        <v xml:space="preserve"> </v>
      </c>
      <c r="DD83" s="172">
        <f t="shared" si="54"/>
        <v>1</v>
      </c>
      <c r="DI83" s="187"/>
      <c r="DJ83" s="187"/>
    </row>
    <row r="84" spans="104:114" x14ac:dyDescent="0.25">
      <c r="DA84" s="172">
        <v>5</v>
      </c>
      <c r="DB84" s="32" t="str">
        <f t="shared" si="59"/>
        <v xml:space="preserve"> </v>
      </c>
      <c r="DD84" s="172">
        <f t="shared" si="54"/>
        <v>1</v>
      </c>
      <c r="DI84" s="187"/>
      <c r="DJ84" s="187"/>
    </row>
    <row r="85" spans="104:114" x14ac:dyDescent="0.25">
      <c r="DA85" s="172">
        <v>6</v>
      </c>
      <c r="DB85" s="32" t="str">
        <f t="shared" si="59"/>
        <v xml:space="preserve"> </v>
      </c>
      <c r="DD85" s="172">
        <f t="shared" si="54"/>
        <v>1</v>
      </c>
      <c r="DI85" s="187"/>
      <c r="DJ85" s="187"/>
    </row>
    <row r="86" spans="104:114" x14ac:dyDescent="0.25">
      <c r="DA86" s="172">
        <v>7</v>
      </c>
      <c r="DB86" s="32" t="str">
        <f t="shared" si="59"/>
        <v xml:space="preserve"> </v>
      </c>
      <c r="DD86" s="172">
        <f t="shared" si="54"/>
        <v>1</v>
      </c>
      <c r="DI86" s="187"/>
      <c r="DJ86" s="187"/>
    </row>
    <row r="87" spans="104:114" x14ac:dyDescent="0.25">
      <c r="DA87" s="172">
        <v>8</v>
      </c>
      <c r="DB87" s="32" t="str">
        <f t="shared" si="59"/>
        <v xml:space="preserve"> </v>
      </c>
      <c r="DD87" s="172">
        <f t="shared" si="54"/>
        <v>1</v>
      </c>
      <c r="DI87" s="187"/>
      <c r="DJ87" s="187"/>
    </row>
    <row r="88" spans="104:114" x14ac:dyDescent="0.25">
      <c r="DA88" s="172">
        <v>9</v>
      </c>
      <c r="DB88" s="32" t="str">
        <f t="shared" si="59"/>
        <v xml:space="preserve"> </v>
      </c>
      <c r="DD88" s="172">
        <f t="shared" si="54"/>
        <v>1</v>
      </c>
      <c r="DI88" s="187"/>
      <c r="DJ88" s="187"/>
    </row>
    <row r="89" spans="104:114" x14ac:dyDescent="0.25">
      <c r="DA89" s="172">
        <v>10</v>
      </c>
      <c r="DB89" s="32" t="str">
        <f t="shared" si="59"/>
        <v xml:space="preserve"> </v>
      </c>
      <c r="DD89" s="172">
        <f t="shared" si="54"/>
        <v>1</v>
      </c>
      <c r="DI89" s="187"/>
      <c r="DJ89" s="187"/>
    </row>
    <row r="90" spans="104:114" x14ac:dyDescent="0.25">
      <c r="DA90" s="172">
        <v>11</v>
      </c>
      <c r="DB90" s="32" t="str">
        <f t="shared" si="59"/>
        <v xml:space="preserve"> </v>
      </c>
      <c r="DD90" s="172">
        <f t="shared" si="54"/>
        <v>1</v>
      </c>
      <c r="DI90" s="187"/>
      <c r="DJ90" s="187"/>
    </row>
    <row r="91" spans="104:114" x14ac:dyDescent="0.25">
      <c r="DA91" s="172">
        <v>12</v>
      </c>
      <c r="DB91" s="32" t="str">
        <f t="shared" si="59"/>
        <v xml:space="preserve"> </v>
      </c>
      <c r="DD91" s="172">
        <f t="shared" si="54"/>
        <v>1</v>
      </c>
      <c r="DI91" s="187"/>
      <c r="DJ91" s="187"/>
    </row>
    <row r="92" spans="104:114" x14ac:dyDescent="0.25">
      <c r="DB92" s="172" t="str">
        <f>IF(DB79="","","----")</f>
        <v/>
      </c>
      <c r="DD92" s="172">
        <f t="shared" si="54"/>
        <v>1</v>
      </c>
      <c r="DI92" s="187"/>
      <c r="DJ92" s="187"/>
    </row>
    <row r="93" spans="104:114" x14ac:dyDescent="0.25">
      <c r="DA93" s="172"/>
      <c r="DB93" s="32" t="str">
        <f>IF(DB94="","",CONCATENATE("Warband ",CZ94," ",DG93))</f>
        <v/>
      </c>
      <c r="DD93" s="172">
        <f t="shared" si="54"/>
        <v>1</v>
      </c>
      <c r="DG93" s="49" t="str">
        <f>CONCATENATE("   ",DH93,"/",DI93,IF(DH93&gt;DI93," !",""))</f>
        <v xml:space="preserve">   0/12</v>
      </c>
      <c r="DH93" s="172">
        <f t="shared" ref="DH93" si="60">INDEX($CB$1:$CU$1,CZ94)+DJ93</f>
        <v>0</v>
      </c>
      <c r="DI93" s="187">
        <f t="shared" ref="DI93" si="61">IF(ISERROR(FIND("Signal Tower",DB94)),12,24)</f>
        <v>12</v>
      </c>
      <c r="DJ93" s="187"/>
    </row>
    <row r="94" spans="104:114" x14ac:dyDescent="0.25">
      <c r="CZ94" s="172">
        <v>7</v>
      </c>
      <c r="DA94" s="172" t="s">
        <v>278</v>
      </c>
      <c r="DB94" s="32" t="str">
        <f>T(LOOKUP(CZ94,$DM$1:$EF$1,$DM$2:$EF$2))</f>
        <v/>
      </c>
      <c r="DD94" s="172">
        <f t="shared" si="54"/>
        <v>1</v>
      </c>
      <c r="DI94" s="187"/>
      <c r="DJ94" s="187"/>
    </row>
    <row r="95" spans="104:114" x14ac:dyDescent="0.25">
      <c r="DA95" s="172">
        <v>1</v>
      </c>
      <c r="DB95" s="32" t="str">
        <f t="shared" ref="DB95:DB106" si="62">T(CONCATENATE(LOOKUP(DA95,CH$3:CH$80,AW$3:AW$80)," ",LOOKUP(DA95,CH$3:CH$80,$CA$3:$CA$80)))</f>
        <v xml:space="preserve"> </v>
      </c>
      <c r="DD95" s="172">
        <f t="shared" si="54"/>
        <v>1</v>
      </c>
      <c r="DI95" s="187"/>
      <c r="DJ95" s="187"/>
    </row>
    <row r="96" spans="104:114" x14ac:dyDescent="0.25">
      <c r="DA96" s="172">
        <v>2</v>
      </c>
      <c r="DB96" s="32" t="str">
        <f t="shared" si="62"/>
        <v xml:space="preserve"> </v>
      </c>
      <c r="DD96" s="172">
        <f t="shared" si="54"/>
        <v>1</v>
      </c>
      <c r="DI96" s="187"/>
      <c r="DJ96" s="187"/>
    </row>
    <row r="97" spans="104:114" x14ac:dyDescent="0.25">
      <c r="DA97" s="172">
        <v>3</v>
      </c>
      <c r="DB97" s="32" t="str">
        <f t="shared" si="62"/>
        <v xml:space="preserve"> </v>
      </c>
      <c r="DD97" s="172">
        <f t="shared" si="54"/>
        <v>1</v>
      </c>
      <c r="DI97" s="187"/>
      <c r="DJ97" s="187"/>
    </row>
    <row r="98" spans="104:114" x14ac:dyDescent="0.25">
      <c r="DA98" s="172">
        <v>4</v>
      </c>
      <c r="DB98" s="32" t="str">
        <f t="shared" si="62"/>
        <v xml:space="preserve"> </v>
      </c>
      <c r="DD98" s="172">
        <f t="shared" si="54"/>
        <v>1</v>
      </c>
      <c r="DI98" s="187"/>
      <c r="DJ98" s="187"/>
    </row>
    <row r="99" spans="104:114" x14ac:dyDescent="0.25">
      <c r="DA99" s="172">
        <v>5</v>
      </c>
      <c r="DB99" s="32" t="str">
        <f t="shared" si="62"/>
        <v xml:space="preserve"> </v>
      </c>
      <c r="DD99" s="172">
        <f t="shared" si="54"/>
        <v>1</v>
      </c>
      <c r="DI99" s="187"/>
      <c r="DJ99" s="187"/>
    </row>
    <row r="100" spans="104:114" x14ac:dyDescent="0.25">
      <c r="DA100" s="172">
        <v>6</v>
      </c>
      <c r="DB100" s="32" t="str">
        <f t="shared" si="62"/>
        <v xml:space="preserve"> </v>
      </c>
      <c r="DD100" s="172">
        <f t="shared" si="54"/>
        <v>1</v>
      </c>
      <c r="DI100" s="187"/>
      <c r="DJ100" s="187"/>
    </row>
    <row r="101" spans="104:114" x14ac:dyDescent="0.25">
      <c r="DA101" s="172">
        <v>7</v>
      </c>
      <c r="DB101" s="32" t="str">
        <f t="shared" si="62"/>
        <v xml:space="preserve"> </v>
      </c>
      <c r="DD101" s="172">
        <f t="shared" si="54"/>
        <v>1</v>
      </c>
      <c r="DI101" s="187"/>
      <c r="DJ101" s="187"/>
    </row>
    <row r="102" spans="104:114" x14ac:dyDescent="0.25">
      <c r="DA102" s="172">
        <v>8</v>
      </c>
      <c r="DB102" s="32" t="str">
        <f t="shared" si="62"/>
        <v xml:space="preserve"> </v>
      </c>
      <c r="DD102" s="172">
        <f t="shared" si="54"/>
        <v>1</v>
      </c>
      <c r="DI102" s="187"/>
      <c r="DJ102" s="187"/>
    </row>
    <row r="103" spans="104:114" x14ac:dyDescent="0.25">
      <c r="DA103" s="172">
        <v>9</v>
      </c>
      <c r="DB103" s="32" t="str">
        <f t="shared" si="62"/>
        <v xml:space="preserve"> </v>
      </c>
      <c r="DD103" s="172">
        <f t="shared" si="54"/>
        <v>1</v>
      </c>
      <c r="DI103" s="187"/>
      <c r="DJ103" s="187"/>
    </row>
    <row r="104" spans="104:114" x14ac:dyDescent="0.25">
      <c r="DA104" s="172">
        <v>10</v>
      </c>
      <c r="DB104" s="32" t="str">
        <f t="shared" si="62"/>
        <v xml:space="preserve"> </v>
      </c>
      <c r="DD104" s="172">
        <f t="shared" si="54"/>
        <v>1</v>
      </c>
      <c r="DI104" s="187"/>
      <c r="DJ104" s="187"/>
    </row>
    <row r="105" spans="104:114" x14ac:dyDescent="0.25">
      <c r="DA105" s="172">
        <v>11</v>
      </c>
      <c r="DB105" s="32" t="str">
        <f t="shared" si="62"/>
        <v xml:space="preserve"> </v>
      </c>
      <c r="DD105" s="172">
        <f t="shared" si="54"/>
        <v>1</v>
      </c>
      <c r="DI105" s="187"/>
      <c r="DJ105" s="187"/>
    </row>
    <row r="106" spans="104:114" x14ac:dyDescent="0.25">
      <c r="DA106" s="172">
        <v>12</v>
      </c>
      <c r="DB106" s="32" t="str">
        <f t="shared" si="62"/>
        <v xml:space="preserve"> </v>
      </c>
      <c r="DD106" s="172">
        <f t="shared" si="54"/>
        <v>1</v>
      </c>
      <c r="DI106" s="187"/>
      <c r="DJ106" s="187"/>
    </row>
    <row r="107" spans="104:114" x14ac:dyDescent="0.25">
      <c r="DB107" s="172" t="str">
        <f>IF(DB94="","","----")</f>
        <v/>
      </c>
      <c r="DD107" s="172">
        <f t="shared" si="54"/>
        <v>1</v>
      </c>
      <c r="DI107" s="187"/>
      <c r="DJ107" s="187"/>
    </row>
    <row r="108" spans="104:114" x14ac:dyDescent="0.25">
      <c r="DA108" s="172"/>
      <c r="DB108" s="32" t="str">
        <f>IF(DB109="","",CONCATENATE("Warband ",CZ109," ",DG108))</f>
        <v/>
      </c>
      <c r="DD108" s="172">
        <f t="shared" si="54"/>
        <v>1</v>
      </c>
      <c r="DG108" s="49" t="str">
        <f>CONCATENATE("   ",DH108,"/",DI108,IF(DH108&gt;DI108," !",""))</f>
        <v xml:space="preserve">   0/12</v>
      </c>
      <c r="DH108" s="172">
        <f t="shared" ref="DH108" si="63">INDEX($CB$1:$CU$1,CZ109)+DJ108</f>
        <v>0</v>
      </c>
      <c r="DI108" s="187">
        <f t="shared" ref="DI108" si="64">IF(ISERROR(FIND("Signal Tower",DB109)),12,24)</f>
        <v>12</v>
      </c>
      <c r="DJ108" s="187"/>
    </row>
    <row r="109" spans="104:114" x14ac:dyDescent="0.25">
      <c r="CZ109" s="172">
        <v>8</v>
      </c>
      <c r="DA109" s="172" t="s">
        <v>278</v>
      </c>
      <c r="DB109" s="32" t="str">
        <f>T(LOOKUP(CZ109,$DM$1:$EF$1,$DM$2:$EF$2))</f>
        <v/>
      </c>
      <c r="DD109" s="172">
        <f t="shared" si="54"/>
        <v>1</v>
      </c>
      <c r="DI109" s="187"/>
      <c r="DJ109" s="187"/>
    </row>
    <row r="110" spans="104:114" x14ac:dyDescent="0.25">
      <c r="DA110" s="172">
        <v>1</v>
      </c>
      <c r="DB110" s="32" t="str">
        <f t="shared" ref="DB110:DB121" si="65">T(CONCATENATE(LOOKUP(DA110,CI$3:CI$80,AX$3:AX$80)," ",LOOKUP(DA110,CI$3:CI$80,$CA$3:$CA$80)))</f>
        <v xml:space="preserve"> </v>
      </c>
      <c r="DD110" s="172">
        <f t="shared" si="54"/>
        <v>1</v>
      </c>
      <c r="DI110" s="187"/>
      <c r="DJ110" s="187"/>
    </row>
    <row r="111" spans="104:114" x14ac:dyDescent="0.25">
      <c r="DA111" s="172">
        <v>2</v>
      </c>
      <c r="DB111" s="32" t="str">
        <f t="shared" si="65"/>
        <v xml:space="preserve"> </v>
      </c>
      <c r="DD111" s="172">
        <f t="shared" si="54"/>
        <v>1</v>
      </c>
      <c r="DI111" s="187"/>
      <c r="DJ111" s="187"/>
    </row>
    <row r="112" spans="104:114" x14ac:dyDescent="0.25">
      <c r="DA112" s="172">
        <v>3</v>
      </c>
      <c r="DB112" s="32" t="str">
        <f t="shared" si="65"/>
        <v xml:space="preserve"> </v>
      </c>
      <c r="DD112" s="172">
        <f t="shared" si="54"/>
        <v>1</v>
      </c>
      <c r="DI112" s="187"/>
      <c r="DJ112" s="187"/>
    </row>
    <row r="113" spans="104:114" x14ac:dyDescent="0.25">
      <c r="DA113" s="172">
        <v>4</v>
      </c>
      <c r="DB113" s="32" t="str">
        <f t="shared" si="65"/>
        <v xml:space="preserve"> </v>
      </c>
      <c r="DD113" s="172">
        <f t="shared" si="54"/>
        <v>1</v>
      </c>
      <c r="DI113" s="187"/>
      <c r="DJ113" s="187"/>
    </row>
    <row r="114" spans="104:114" x14ac:dyDescent="0.25">
      <c r="DA114" s="172">
        <v>5</v>
      </c>
      <c r="DB114" s="32" t="str">
        <f t="shared" si="65"/>
        <v xml:space="preserve"> </v>
      </c>
      <c r="DD114" s="172">
        <f t="shared" si="54"/>
        <v>1</v>
      </c>
      <c r="DI114" s="187"/>
      <c r="DJ114" s="187"/>
    </row>
    <row r="115" spans="104:114" x14ac:dyDescent="0.25">
      <c r="DA115" s="172">
        <v>6</v>
      </c>
      <c r="DB115" s="32" t="str">
        <f t="shared" si="65"/>
        <v xml:space="preserve"> </v>
      </c>
      <c r="DD115" s="172">
        <f t="shared" si="54"/>
        <v>1</v>
      </c>
      <c r="DI115" s="187"/>
      <c r="DJ115" s="187"/>
    </row>
    <row r="116" spans="104:114" x14ac:dyDescent="0.25">
      <c r="DA116" s="172">
        <v>7</v>
      </c>
      <c r="DB116" s="32" t="str">
        <f t="shared" si="65"/>
        <v xml:space="preserve"> </v>
      </c>
      <c r="DD116" s="172">
        <f t="shared" si="54"/>
        <v>1</v>
      </c>
      <c r="DI116" s="187"/>
      <c r="DJ116" s="187"/>
    </row>
    <row r="117" spans="104:114" x14ac:dyDescent="0.25">
      <c r="DA117" s="172">
        <v>8</v>
      </c>
      <c r="DB117" s="32" t="str">
        <f t="shared" si="65"/>
        <v xml:space="preserve"> </v>
      </c>
      <c r="DD117" s="172">
        <f t="shared" si="54"/>
        <v>1</v>
      </c>
      <c r="DI117" s="187"/>
      <c r="DJ117" s="187"/>
    </row>
    <row r="118" spans="104:114" x14ac:dyDescent="0.25">
      <c r="DA118" s="172">
        <v>9</v>
      </c>
      <c r="DB118" s="32" t="str">
        <f t="shared" si="65"/>
        <v xml:space="preserve"> </v>
      </c>
      <c r="DD118" s="172">
        <f t="shared" si="54"/>
        <v>1</v>
      </c>
      <c r="DI118" s="187"/>
      <c r="DJ118" s="187"/>
    </row>
    <row r="119" spans="104:114" x14ac:dyDescent="0.25">
      <c r="DA119" s="172">
        <v>10</v>
      </c>
      <c r="DB119" s="32" t="str">
        <f t="shared" si="65"/>
        <v xml:space="preserve"> </v>
      </c>
      <c r="DD119" s="172">
        <f t="shared" si="54"/>
        <v>1</v>
      </c>
      <c r="DI119" s="187"/>
      <c r="DJ119" s="187"/>
    </row>
    <row r="120" spans="104:114" x14ac:dyDescent="0.25">
      <c r="DA120" s="172">
        <v>11</v>
      </c>
      <c r="DB120" s="32" t="str">
        <f t="shared" si="65"/>
        <v xml:space="preserve"> </v>
      </c>
      <c r="DD120" s="172">
        <f t="shared" si="54"/>
        <v>1</v>
      </c>
      <c r="DI120" s="187"/>
      <c r="DJ120" s="187"/>
    </row>
    <row r="121" spans="104:114" x14ac:dyDescent="0.25">
      <c r="DA121" s="172">
        <v>12</v>
      </c>
      <c r="DB121" s="32" t="str">
        <f t="shared" si="65"/>
        <v xml:space="preserve"> </v>
      </c>
      <c r="DD121" s="172">
        <f t="shared" si="54"/>
        <v>1</v>
      </c>
      <c r="DI121" s="187"/>
      <c r="DJ121" s="187"/>
    </row>
    <row r="122" spans="104:114" x14ac:dyDescent="0.25">
      <c r="DB122" s="172" t="str">
        <f>IF(DB109="","","----")</f>
        <v/>
      </c>
      <c r="DD122" s="172">
        <f t="shared" si="54"/>
        <v>1</v>
      </c>
      <c r="DI122" s="187"/>
      <c r="DJ122" s="187"/>
    </row>
    <row r="123" spans="104:114" x14ac:dyDescent="0.25">
      <c r="DA123" s="172"/>
      <c r="DB123" s="32" t="str">
        <f>IF(DB124="","",CONCATENATE("Warband ",CZ124," ",DG123))</f>
        <v/>
      </c>
      <c r="DD123" s="172">
        <f t="shared" si="54"/>
        <v>1</v>
      </c>
      <c r="DG123" s="49" t="str">
        <f>CONCATENATE("   ",DH123,"/",DI123,IF(DH123&gt;DI123," !",""))</f>
        <v xml:space="preserve">   0/12</v>
      </c>
      <c r="DH123" s="172">
        <f t="shared" ref="DH123" si="66">INDEX($CB$1:$CU$1,CZ124)+DJ123</f>
        <v>0</v>
      </c>
      <c r="DI123" s="187">
        <f t="shared" ref="DI123" si="67">IF(ISERROR(FIND("Signal Tower",DB124)),12,24)</f>
        <v>12</v>
      </c>
      <c r="DJ123" s="187"/>
    </row>
    <row r="124" spans="104:114" x14ac:dyDescent="0.25">
      <c r="CZ124" s="172">
        <v>9</v>
      </c>
      <c r="DA124" s="172" t="s">
        <v>278</v>
      </c>
      <c r="DB124" s="32" t="str">
        <f>T(LOOKUP(CZ124,$DM$1:$EF$1,$DM$2:$EF$2))</f>
        <v/>
      </c>
      <c r="DD124" s="172">
        <f t="shared" si="54"/>
        <v>1</v>
      </c>
      <c r="DI124" s="187"/>
      <c r="DJ124" s="187"/>
    </row>
    <row r="125" spans="104:114" x14ac:dyDescent="0.25">
      <c r="DA125" s="172">
        <v>1</v>
      </c>
      <c r="DB125" s="32" t="str">
        <f t="shared" ref="DB125:DB136" si="68">T(CONCATENATE(LOOKUP(DA125,CJ$3:CJ$80,AY$3:AY$80)," ",LOOKUP(DA125,CJ$3:CJ$80,$CA$3:$CA$80)))</f>
        <v xml:space="preserve"> </v>
      </c>
      <c r="DD125" s="172">
        <f t="shared" si="54"/>
        <v>1</v>
      </c>
      <c r="DI125" s="187"/>
      <c r="DJ125" s="187"/>
    </row>
    <row r="126" spans="104:114" x14ac:dyDescent="0.25">
      <c r="DA126" s="172">
        <v>2</v>
      </c>
      <c r="DB126" s="32" t="str">
        <f t="shared" si="68"/>
        <v xml:space="preserve"> </v>
      </c>
      <c r="DD126" s="172">
        <f t="shared" si="54"/>
        <v>1</v>
      </c>
      <c r="DI126" s="187"/>
      <c r="DJ126" s="187"/>
    </row>
    <row r="127" spans="104:114" x14ac:dyDescent="0.25">
      <c r="DA127" s="172">
        <v>3</v>
      </c>
      <c r="DB127" s="32" t="str">
        <f t="shared" si="68"/>
        <v xml:space="preserve"> </v>
      </c>
      <c r="DD127" s="172">
        <f t="shared" si="54"/>
        <v>1</v>
      </c>
      <c r="DI127" s="187"/>
      <c r="DJ127" s="187"/>
    </row>
    <row r="128" spans="104:114" x14ac:dyDescent="0.25">
      <c r="DA128" s="172">
        <v>4</v>
      </c>
      <c r="DB128" s="32" t="str">
        <f t="shared" si="68"/>
        <v xml:space="preserve"> </v>
      </c>
      <c r="DD128" s="172">
        <f t="shared" si="54"/>
        <v>1</v>
      </c>
      <c r="DI128" s="187"/>
      <c r="DJ128" s="187"/>
    </row>
    <row r="129" spans="104:114" x14ac:dyDescent="0.25">
      <c r="DA129" s="172">
        <v>5</v>
      </c>
      <c r="DB129" s="32" t="str">
        <f t="shared" si="68"/>
        <v xml:space="preserve"> </v>
      </c>
      <c r="DD129" s="172">
        <f t="shared" si="54"/>
        <v>1</v>
      </c>
      <c r="DI129" s="187"/>
      <c r="DJ129" s="187"/>
    </row>
    <row r="130" spans="104:114" x14ac:dyDescent="0.25">
      <c r="DA130" s="172">
        <v>6</v>
      </c>
      <c r="DB130" s="32" t="str">
        <f t="shared" si="68"/>
        <v xml:space="preserve"> </v>
      </c>
      <c r="DD130" s="172">
        <f t="shared" si="54"/>
        <v>1</v>
      </c>
      <c r="DI130" s="187"/>
      <c r="DJ130" s="187"/>
    </row>
    <row r="131" spans="104:114" x14ac:dyDescent="0.25">
      <c r="DA131" s="172">
        <v>7</v>
      </c>
      <c r="DB131" s="32" t="str">
        <f t="shared" si="68"/>
        <v xml:space="preserve"> </v>
      </c>
      <c r="DD131" s="172">
        <f t="shared" si="54"/>
        <v>1</v>
      </c>
      <c r="DI131" s="187"/>
      <c r="DJ131" s="187"/>
    </row>
    <row r="132" spans="104:114" x14ac:dyDescent="0.25">
      <c r="DA132" s="172">
        <v>8</v>
      </c>
      <c r="DB132" s="32" t="str">
        <f t="shared" si="68"/>
        <v xml:space="preserve"> </v>
      </c>
      <c r="DD132" s="172">
        <f t="shared" si="54"/>
        <v>1</v>
      </c>
      <c r="DI132" s="187"/>
      <c r="DJ132" s="187"/>
    </row>
    <row r="133" spans="104:114" x14ac:dyDescent="0.25">
      <c r="DA133" s="172">
        <v>9</v>
      </c>
      <c r="DB133" s="32" t="str">
        <f t="shared" si="68"/>
        <v xml:space="preserve"> </v>
      </c>
      <c r="DD133" s="172">
        <f t="shared" ref="DD133:DD196" si="69">IF(OR(DB132="",DB132=" "),DD132,DD132+1)</f>
        <v>1</v>
      </c>
      <c r="DI133" s="187"/>
      <c r="DJ133" s="187"/>
    </row>
    <row r="134" spans="104:114" x14ac:dyDescent="0.25">
      <c r="DA134" s="172">
        <v>10</v>
      </c>
      <c r="DB134" s="32" t="str">
        <f t="shared" si="68"/>
        <v xml:space="preserve"> </v>
      </c>
      <c r="DD134" s="172">
        <f t="shared" si="69"/>
        <v>1</v>
      </c>
      <c r="DI134" s="187"/>
      <c r="DJ134" s="187"/>
    </row>
    <row r="135" spans="104:114" x14ac:dyDescent="0.25">
      <c r="DA135" s="172">
        <v>11</v>
      </c>
      <c r="DB135" s="32" t="str">
        <f t="shared" si="68"/>
        <v xml:space="preserve"> </v>
      </c>
      <c r="DD135" s="172">
        <f t="shared" si="69"/>
        <v>1</v>
      </c>
      <c r="DI135" s="187"/>
      <c r="DJ135" s="187"/>
    </row>
    <row r="136" spans="104:114" x14ac:dyDescent="0.25">
      <c r="DA136" s="172">
        <v>12</v>
      </c>
      <c r="DB136" s="32" t="str">
        <f t="shared" si="68"/>
        <v xml:space="preserve"> </v>
      </c>
      <c r="DD136" s="172">
        <f t="shared" si="69"/>
        <v>1</v>
      </c>
      <c r="DI136" s="187"/>
      <c r="DJ136" s="187"/>
    </row>
    <row r="137" spans="104:114" x14ac:dyDescent="0.25">
      <c r="DB137" s="172" t="str">
        <f>IF(DB124="","","----")</f>
        <v/>
      </c>
      <c r="DD137" s="172">
        <f t="shared" si="69"/>
        <v>1</v>
      </c>
      <c r="DI137" s="187"/>
      <c r="DJ137" s="187"/>
    </row>
    <row r="138" spans="104:114" x14ac:dyDescent="0.25">
      <c r="DA138" s="172"/>
      <c r="DB138" s="32" t="str">
        <f>IF(DB139="","",CONCATENATE("Warband ",CZ139," ",DG138))</f>
        <v/>
      </c>
      <c r="DD138" s="172">
        <f t="shared" si="69"/>
        <v>1</v>
      </c>
      <c r="DG138" s="49" t="str">
        <f>CONCATENATE("   ",DH138,"/",DI138,IF(DH138&gt;DI138," !",""))</f>
        <v xml:space="preserve">   0/12</v>
      </c>
      <c r="DH138" s="172">
        <f t="shared" ref="DH138" si="70">INDEX($CB$1:$CU$1,CZ139)+DJ138</f>
        <v>0</v>
      </c>
      <c r="DI138" s="187">
        <f t="shared" ref="DI138" si="71">IF(ISERROR(FIND("Signal Tower",DB139)),12,24)</f>
        <v>12</v>
      </c>
      <c r="DJ138" s="187"/>
    </row>
    <row r="139" spans="104:114" x14ac:dyDescent="0.25">
      <c r="CZ139" s="172">
        <v>10</v>
      </c>
      <c r="DA139" s="172" t="s">
        <v>278</v>
      </c>
      <c r="DB139" s="32" t="str">
        <f>T(LOOKUP(CZ139,$DM$1:$EF$1,$DM$2:$EF$2))</f>
        <v/>
      </c>
      <c r="DD139" s="172">
        <f t="shared" si="69"/>
        <v>1</v>
      </c>
      <c r="DI139" s="187"/>
      <c r="DJ139" s="187"/>
    </row>
    <row r="140" spans="104:114" x14ac:dyDescent="0.25">
      <c r="DA140" s="172">
        <v>1</v>
      </c>
      <c r="DB140" s="32" t="str">
        <f t="shared" ref="DB140:DB151" si="72">T(CONCATENATE(LOOKUP(DA140,CK$3:CK$80,AZ$3:AZ$80)," ",LOOKUP(DA140,CK$3:CK$80,$CA$3:$CA$80)))</f>
        <v xml:space="preserve"> </v>
      </c>
      <c r="DD140" s="172">
        <f t="shared" si="69"/>
        <v>1</v>
      </c>
      <c r="DI140" s="187"/>
      <c r="DJ140" s="187"/>
    </row>
    <row r="141" spans="104:114" x14ac:dyDescent="0.25">
      <c r="DA141" s="172">
        <v>2</v>
      </c>
      <c r="DB141" s="32" t="str">
        <f t="shared" si="72"/>
        <v xml:space="preserve"> </v>
      </c>
      <c r="DD141" s="172">
        <f t="shared" si="69"/>
        <v>1</v>
      </c>
      <c r="DI141" s="187"/>
      <c r="DJ141" s="187"/>
    </row>
    <row r="142" spans="104:114" x14ac:dyDescent="0.25">
      <c r="DA142" s="172">
        <v>3</v>
      </c>
      <c r="DB142" s="32" t="str">
        <f t="shared" si="72"/>
        <v xml:space="preserve"> </v>
      </c>
      <c r="DD142" s="172">
        <f t="shared" si="69"/>
        <v>1</v>
      </c>
      <c r="DI142" s="187"/>
      <c r="DJ142" s="187"/>
    </row>
    <row r="143" spans="104:114" x14ac:dyDescent="0.25">
      <c r="DA143" s="172">
        <v>4</v>
      </c>
      <c r="DB143" s="32" t="str">
        <f t="shared" si="72"/>
        <v xml:space="preserve"> </v>
      </c>
      <c r="DD143" s="172">
        <f t="shared" si="69"/>
        <v>1</v>
      </c>
      <c r="DI143" s="187"/>
      <c r="DJ143" s="187"/>
    </row>
    <row r="144" spans="104:114" x14ac:dyDescent="0.25">
      <c r="DA144" s="172">
        <v>5</v>
      </c>
      <c r="DB144" s="32" t="str">
        <f t="shared" si="72"/>
        <v xml:space="preserve"> </v>
      </c>
      <c r="DD144" s="172">
        <f t="shared" si="69"/>
        <v>1</v>
      </c>
      <c r="DI144" s="187"/>
      <c r="DJ144" s="187"/>
    </row>
    <row r="145" spans="104:114" x14ac:dyDescent="0.25">
      <c r="DA145" s="172">
        <v>6</v>
      </c>
      <c r="DB145" s="32" t="str">
        <f t="shared" si="72"/>
        <v xml:space="preserve"> </v>
      </c>
      <c r="DD145" s="172">
        <f t="shared" si="69"/>
        <v>1</v>
      </c>
      <c r="DI145" s="187"/>
      <c r="DJ145" s="187"/>
    </row>
    <row r="146" spans="104:114" x14ac:dyDescent="0.25">
      <c r="DA146" s="172">
        <v>7</v>
      </c>
      <c r="DB146" s="32" t="str">
        <f t="shared" si="72"/>
        <v xml:space="preserve"> </v>
      </c>
      <c r="DD146" s="172">
        <f t="shared" si="69"/>
        <v>1</v>
      </c>
      <c r="DI146" s="187"/>
      <c r="DJ146" s="187"/>
    </row>
    <row r="147" spans="104:114" x14ac:dyDescent="0.25">
      <c r="DA147" s="172">
        <v>8</v>
      </c>
      <c r="DB147" s="32" t="str">
        <f t="shared" si="72"/>
        <v xml:space="preserve"> </v>
      </c>
      <c r="DD147" s="172">
        <f t="shared" si="69"/>
        <v>1</v>
      </c>
      <c r="DI147" s="187"/>
      <c r="DJ147" s="187"/>
    </row>
    <row r="148" spans="104:114" x14ac:dyDescent="0.25">
      <c r="DA148" s="172">
        <v>9</v>
      </c>
      <c r="DB148" s="32" t="str">
        <f t="shared" si="72"/>
        <v xml:space="preserve"> </v>
      </c>
      <c r="DD148" s="172">
        <f t="shared" si="69"/>
        <v>1</v>
      </c>
      <c r="DI148" s="187"/>
      <c r="DJ148" s="187"/>
    </row>
    <row r="149" spans="104:114" x14ac:dyDescent="0.25">
      <c r="DA149" s="172">
        <v>10</v>
      </c>
      <c r="DB149" s="32" t="str">
        <f t="shared" si="72"/>
        <v xml:space="preserve"> </v>
      </c>
      <c r="DD149" s="172">
        <f t="shared" si="69"/>
        <v>1</v>
      </c>
      <c r="DI149" s="187"/>
      <c r="DJ149" s="187"/>
    </row>
    <row r="150" spans="104:114" x14ac:dyDescent="0.25">
      <c r="DA150" s="172">
        <v>11</v>
      </c>
      <c r="DB150" s="32" t="str">
        <f t="shared" si="72"/>
        <v xml:space="preserve"> </v>
      </c>
      <c r="DD150" s="172">
        <f t="shared" si="69"/>
        <v>1</v>
      </c>
      <c r="DI150" s="187"/>
      <c r="DJ150" s="187"/>
    </row>
    <row r="151" spans="104:114" x14ac:dyDescent="0.25">
      <c r="DA151" s="172">
        <v>12</v>
      </c>
      <c r="DB151" s="32" t="str">
        <f t="shared" si="72"/>
        <v xml:space="preserve"> </v>
      </c>
      <c r="DD151" s="172">
        <f t="shared" si="69"/>
        <v>1</v>
      </c>
      <c r="DI151" s="187"/>
      <c r="DJ151" s="187"/>
    </row>
    <row r="152" spans="104:114" x14ac:dyDescent="0.25">
      <c r="DB152" s="172" t="str">
        <f>IF(DB139="","","----")</f>
        <v/>
      </c>
      <c r="DD152" s="172">
        <f t="shared" si="69"/>
        <v>1</v>
      </c>
      <c r="DI152" s="187"/>
      <c r="DJ152" s="187"/>
    </row>
    <row r="153" spans="104:114" x14ac:dyDescent="0.25">
      <c r="DA153" s="172"/>
      <c r="DB153" s="32" t="str">
        <f>IF(DB154="","",CONCATENATE("Warband ",CZ154," ",DG153))</f>
        <v/>
      </c>
      <c r="DD153" s="172">
        <f t="shared" si="69"/>
        <v>1</v>
      </c>
      <c r="DG153" s="49" t="str">
        <f>CONCATENATE("   ",DH153,"/",DI153,IF(DH153&gt;DI153," !",""))</f>
        <v xml:space="preserve">   0/12</v>
      </c>
      <c r="DH153" s="172">
        <f t="shared" ref="DH153" si="73">INDEX($CB$1:$CU$1,CZ154)+DJ153</f>
        <v>0</v>
      </c>
      <c r="DI153" s="187">
        <f t="shared" ref="DI153" si="74">IF(ISERROR(FIND("Signal Tower",DB154)),12,24)</f>
        <v>12</v>
      </c>
      <c r="DJ153" s="187"/>
    </row>
    <row r="154" spans="104:114" x14ac:dyDescent="0.25">
      <c r="CZ154" s="172">
        <v>11</v>
      </c>
      <c r="DA154" s="172" t="s">
        <v>278</v>
      </c>
      <c r="DB154" s="32" t="str">
        <f>T(LOOKUP(CZ154,$DM$1:$EF$1,$DM$2:$EF$2))</f>
        <v/>
      </c>
      <c r="DD154" s="172">
        <f t="shared" si="69"/>
        <v>1</v>
      </c>
      <c r="DI154" s="187"/>
      <c r="DJ154" s="187"/>
    </row>
    <row r="155" spans="104:114" x14ac:dyDescent="0.25">
      <c r="DA155" s="172">
        <v>1</v>
      </c>
      <c r="DB155" s="32" t="str">
        <f t="shared" ref="DB155:DB166" si="75">T(CONCATENATE(LOOKUP(DA155,CL$3:CL$80,BA$3:BA$80)," ",LOOKUP(DA155,CL$3:CL$80,$CA$3:$CA$80)))</f>
        <v xml:space="preserve"> </v>
      </c>
      <c r="DD155" s="172">
        <f t="shared" si="69"/>
        <v>1</v>
      </c>
      <c r="DI155" s="187"/>
      <c r="DJ155" s="187"/>
    </row>
    <row r="156" spans="104:114" x14ac:dyDescent="0.25">
      <c r="DA156" s="172">
        <v>2</v>
      </c>
      <c r="DB156" s="32" t="str">
        <f t="shared" si="75"/>
        <v xml:space="preserve"> </v>
      </c>
      <c r="DD156" s="172">
        <f t="shared" si="69"/>
        <v>1</v>
      </c>
      <c r="DI156" s="187"/>
      <c r="DJ156" s="187"/>
    </row>
    <row r="157" spans="104:114" x14ac:dyDescent="0.25">
      <c r="DA157" s="172">
        <v>3</v>
      </c>
      <c r="DB157" s="32" t="str">
        <f t="shared" si="75"/>
        <v xml:space="preserve"> </v>
      </c>
      <c r="DD157" s="172">
        <f t="shared" si="69"/>
        <v>1</v>
      </c>
      <c r="DI157" s="187"/>
      <c r="DJ157" s="187"/>
    </row>
    <row r="158" spans="104:114" x14ac:dyDescent="0.25">
      <c r="DA158" s="172">
        <v>4</v>
      </c>
      <c r="DB158" s="32" t="str">
        <f t="shared" si="75"/>
        <v xml:space="preserve"> </v>
      </c>
      <c r="DD158" s="172">
        <f t="shared" si="69"/>
        <v>1</v>
      </c>
      <c r="DI158" s="187"/>
      <c r="DJ158" s="187"/>
    </row>
    <row r="159" spans="104:114" x14ac:dyDescent="0.25">
      <c r="DA159" s="172">
        <v>5</v>
      </c>
      <c r="DB159" s="32" t="str">
        <f t="shared" si="75"/>
        <v xml:space="preserve"> </v>
      </c>
      <c r="DD159" s="172">
        <f t="shared" si="69"/>
        <v>1</v>
      </c>
      <c r="DI159" s="187"/>
      <c r="DJ159" s="187"/>
    </row>
    <row r="160" spans="104:114" x14ac:dyDescent="0.25">
      <c r="DA160" s="172">
        <v>6</v>
      </c>
      <c r="DB160" s="32" t="str">
        <f t="shared" si="75"/>
        <v xml:space="preserve"> </v>
      </c>
      <c r="DD160" s="172">
        <f t="shared" si="69"/>
        <v>1</v>
      </c>
      <c r="DI160" s="187"/>
      <c r="DJ160" s="187"/>
    </row>
    <row r="161" spans="104:114" x14ac:dyDescent="0.25">
      <c r="DA161" s="172">
        <v>7</v>
      </c>
      <c r="DB161" s="32" t="str">
        <f t="shared" si="75"/>
        <v xml:space="preserve"> </v>
      </c>
      <c r="DD161" s="172">
        <f t="shared" si="69"/>
        <v>1</v>
      </c>
      <c r="DI161" s="187"/>
      <c r="DJ161" s="187"/>
    </row>
    <row r="162" spans="104:114" x14ac:dyDescent="0.25">
      <c r="DA162" s="172">
        <v>8</v>
      </c>
      <c r="DB162" s="32" t="str">
        <f t="shared" si="75"/>
        <v xml:space="preserve"> </v>
      </c>
      <c r="DD162" s="172">
        <f t="shared" si="69"/>
        <v>1</v>
      </c>
      <c r="DI162" s="187"/>
      <c r="DJ162" s="187"/>
    </row>
    <row r="163" spans="104:114" x14ac:dyDescent="0.25">
      <c r="DA163" s="172">
        <v>9</v>
      </c>
      <c r="DB163" s="32" t="str">
        <f t="shared" si="75"/>
        <v xml:space="preserve"> </v>
      </c>
      <c r="DD163" s="172">
        <f t="shared" si="69"/>
        <v>1</v>
      </c>
      <c r="DI163" s="187"/>
      <c r="DJ163" s="187"/>
    </row>
    <row r="164" spans="104:114" x14ac:dyDescent="0.25">
      <c r="DA164" s="172">
        <v>10</v>
      </c>
      <c r="DB164" s="32" t="str">
        <f t="shared" si="75"/>
        <v xml:space="preserve"> </v>
      </c>
      <c r="DD164" s="172">
        <f t="shared" si="69"/>
        <v>1</v>
      </c>
      <c r="DI164" s="187"/>
      <c r="DJ164" s="187"/>
    </row>
    <row r="165" spans="104:114" x14ac:dyDescent="0.25">
      <c r="DA165" s="172">
        <v>11</v>
      </c>
      <c r="DB165" s="32" t="str">
        <f t="shared" si="75"/>
        <v xml:space="preserve"> </v>
      </c>
      <c r="DD165" s="172">
        <f t="shared" si="69"/>
        <v>1</v>
      </c>
      <c r="DI165" s="187"/>
      <c r="DJ165" s="187"/>
    </row>
    <row r="166" spans="104:114" x14ac:dyDescent="0.25">
      <c r="DA166" s="172">
        <v>12</v>
      </c>
      <c r="DB166" s="32" t="str">
        <f t="shared" si="75"/>
        <v xml:space="preserve"> </v>
      </c>
      <c r="DD166" s="172">
        <f t="shared" si="69"/>
        <v>1</v>
      </c>
      <c r="DI166" s="187"/>
      <c r="DJ166" s="187"/>
    </row>
    <row r="167" spans="104:114" x14ac:dyDescent="0.25">
      <c r="DB167" s="172" t="str">
        <f>IF(DB154="","","----")</f>
        <v/>
      </c>
      <c r="DD167" s="172">
        <f t="shared" si="69"/>
        <v>1</v>
      </c>
      <c r="DI167" s="187"/>
      <c r="DJ167" s="187"/>
    </row>
    <row r="168" spans="104:114" x14ac:dyDescent="0.25">
      <c r="DA168" s="172"/>
      <c r="DB168" s="32" t="str">
        <f>IF(DB169="","",CONCATENATE("Warband ",CZ169," ",DG168))</f>
        <v/>
      </c>
      <c r="DD168" s="172">
        <f t="shared" si="69"/>
        <v>1</v>
      </c>
      <c r="DG168" s="49" t="str">
        <f>CONCATENATE("   ",DH168,"/",DI168,IF(DH168&gt;DI168," !",""))</f>
        <v xml:space="preserve">   0/12</v>
      </c>
      <c r="DH168" s="172">
        <f t="shared" ref="DH168" si="76">INDEX($CB$1:$CU$1,CZ169)+DJ168</f>
        <v>0</v>
      </c>
      <c r="DI168" s="187">
        <f t="shared" ref="DI168" si="77">IF(ISERROR(FIND("Signal Tower",DB169)),12,24)</f>
        <v>12</v>
      </c>
      <c r="DJ168" s="187"/>
    </row>
    <row r="169" spans="104:114" x14ac:dyDescent="0.25">
      <c r="CZ169" s="172">
        <v>12</v>
      </c>
      <c r="DA169" s="172" t="s">
        <v>278</v>
      </c>
      <c r="DB169" s="32" t="str">
        <f>T(LOOKUP(CZ169,$DM$1:$EF$1,$DM$2:$EF$2))</f>
        <v/>
      </c>
      <c r="DD169" s="172">
        <f t="shared" si="69"/>
        <v>1</v>
      </c>
      <c r="DI169" s="187"/>
      <c r="DJ169" s="187"/>
    </row>
    <row r="170" spans="104:114" x14ac:dyDescent="0.25">
      <c r="DA170" s="172">
        <v>1</v>
      </c>
      <c r="DB170" s="32" t="str">
        <f t="shared" ref="DB170:DB181" si="78">T(CONCATENATE(LOOKUP(DA170,CM$3:CM$80,BB$3:BB$80)," ",LOOKUP(DA170,CM$3:CM$80,$CA$3:$CA$80)))</f>
        <v xml:space="preserve"> </v>
      </c>
      <c r="DD170" s="172">
        <f t="shared" si="69"/>
        <v>1</v>
      </c>
      <c r="DI170" s="187"/>
      <c r="DJ170" s="187"/>
    </row>
    <row r="171" spans="104:114" x14ac:dyDescent="0.25">
      <c r="DA171" s="172">
        <v>2</v>
      </c>
      <c r="DB171" s="32" t="str">
        <f t="shared" si="78"/>
        <v xml:space="preserve"> </v>
      </c>
      <c r="DD171" s="172">
        <f t="shared" si="69"/>
        <v>1</v>
      </c>
      <c r="DI171" s="187"/>
      <c r="DJ171" s="187"/>
    </row>
    <row r="172" spans="104:114" x14ac:dyDescent="0.25">
      <c r="DA172" s="172">
        <v>3</v>
      </c>
      <c r="DB172" s="32" t="str">
        <f t="shared" si="78"/>
        <v xml:space="preserve"> </v>
      </c>
      <c r="DD172" s="172">
        <f t="shared" si="69"/>
        <v>1</v>
      </c>
      <c r="DI172" s="187"/>
      <c r="DJ172" s="187"/>
    </row>
    <row r="173" spans="104:114" x14ac:dyDescent="0.25">
      <c r="DA173" s="172">
        <v>4</v>
      </c>
      <c r="DB173" s="32" t="str">
        <f t="shared" si="78"/>
        <v xml:space="preserve"> </v>
      </c>
      <c r="DD173" s="172">
        <f t="shared" si="69"/>
        <v>1</v>
      </c>
      <c r="DI173" s="187"/>
      <c r="DJ173" s="187"/>
    </row>
    <row r="174" spans="104:114" x14ac:dyDescent="0.25">
      <c r="DA174" s="172">
        <v>5</v>
      </c>
      <c r="DB174" s="32" t="str">
        <f t="shared" si="78"/>
        <v xml:space="preserve"> </v>
      </c>
      <c r="DD174" s="172">
        <f t="shared" si="69"/>
        <v>1</v>
      </c>
      <c r="DI174" s="187"/>
      <c r="DJ174" s="187"/>
    </row>
    <row r="175" spans="104:114" x14ac:dyDescent="0.25">
      <c r="DA175" s="172">
        <v>6</v>
      </c>
      <c r="DB175" s="32" t="str">
        <f t="shared" si="78"/>
        <v xml:space="preserve"> </v>
      </c>
      <c r="DD175" s="172">
        <f t="shared" si="69"/>
        <v>1</v>
      </c>
      <c r="DI175" s="187"/>
      <c r="DJ175" s="187"/>
    </row>
    <row r="176" spans="104:114" x14ac:dyDescent="0.25">
      <c r="DA176" s="172">
        <v>7</v>
      </c>
      <c r="DB176" s="32" t="str">
        <f t="shared" si="78"/>
        <v xml:space="preserve"> </v>
      </c>
      <c r="DD176" s="172">
        <f t="shared" si="69"/>
        <v>1</v>
      </c>
      <c r="DI176" s="187"/>
      <c r="DJ176" s="187"/>
    </row>
    <row r="177" spans="104:114" x14ac:dyDescent="0.25">
      <c r="DA177" s="172">
        <v>8</v>
      </c>
      <c r="DB177" s="32" t="str">
        <f t="shared" si="78"/>
        <v xml:space="preserve"> </v>
      </c>
      <c r="DD177" s="172">
        <f t="shared" si="69"/>
        <v>1</v>
      </c>
      <c r="DI177" s="187"/>
      <c r="DJ177" s="187"/>
    </row>
    <row r="178" spans="104:114" x14ac:dyDescent="0.25">
      <c r="DA178" s="172">
        <v>9</v>
      </c>
      <c r="DB178" s="32" t="str">
        <f t="shared" si="78"/>
        <v xml:space="preserve"> </v>
      </c>
      <c r="DD178" s="172">
        <f t="shared" si="69"/>
        <v>1</v>
      </c>
      <c r="DI178" s="187"/>
      <c r="DJ178" s="187"/>
    </row>
    <row r="179" spans="104:114" x14ac:dyDescent="0.25">
      <c r="DA179" s="172">
        <v>10</v>
      </c>
      <c r="DB179" s="32" t="str">
        <f t="shared" si="78"/>
        <v xml:space="preserve"> </v>
      </c>
      <c r="DD179" s="172">
        <f t="shared" si="69"/>
        <v>1</v>
      </c>
      <c r="DI179" s="187"/>
      <c r="DJ179" s="187"/>
    </row>
    <row r="180" spans="104:114" x14ac:dyDescent="0.25">
      <c r="DA180" s="172">
        <v>11</v>
      </c>
      <c r="DB180" s="32" t="str">
        <f t="shared" si="78"/>
        <v xml:space="preserve"> </v>
      </c>
      <c r="DD180" s="172">
        <f t="shared" si="69"/>
        <v>1</v>
      </c>
      <c r="DI180" s="187"/>
      <c r="DJ180" s="187"/>
    </row>
    <row r="181" spans="104:114" x14ac:dyDescent="0.25">
      <c r="DA181" s="172">
        <v>12</v>
      </c>
      <c r="DB181" s="32" t="str">
        <f t="shared" si="78"/>
        <v xml:space="preserve"> </v>
      </c>
      <c r="DD181" s="172">
        <f t="shared" si="69"/>
        <v>1</v>
      </c>
      <c r="DI181" s="187"/>
      <c r="DJ181" s="187"/>
    </row>
    <row r="182" spans="104:114" x14ac:dyDescent="0.25">
      <c r="DB182" s="172" t="str">
        <f>IF(DB169="","","----")</f>
        <v/>
      </c>
      <c r="DD182" s="172">
        <f t="shared" si="69"/>
        <v>1</v>
      </c>
      <c r="DI182" s="187"/>
      <c r="DJ182" s="187"/>
    </row>
    <row r="183" spans="104:114" x14ac:dyDescent="0.25">
      <c r="DA183" s="172"/>
      <c r="DB183" s="32" t="str">
        <f>IF(DB184="","",CONCATENATE("Warband ",CZ184," ",DG183))</f>
        <v/>
      </c>
      <c r="DD183" s="172">
        <f t="shared" si="69"/>
        <v>1</v>
      </c>
      <c r="DG183" s="49" t="str">
        <f>CONCATENATE("   ",DH183,"/",DI183,IF(DH183&gt;DI183," !",""))</f>
        <v xml:space="preserve">   0/12</v>
      </c>
      <c r="DH183" s="172">
        <f t="shared" ref="DH183" si="79">INDEX($CB$1:$CU$1,CZ184)+DJ183</f>
        <v>0</v>
      </c>
      <c r="DI183" s="187">
        <f t="shared" ref="DI183" si="80">IF(ISERROR(FIND("Signal Tower",DB184)),12,24)</f>
        <v>12</v>
      </c>
      <c r="DJ183" s="187"/>
    </row>
    <row r="184" spans="104:114" x14ac:dyDescent="0.25">
      <c r="CZ184" s="172">
        <v>13</v>
      </c>
      <c r="DA184" s="172" t="s">
        <v>278</v>
      </c>
      <c r="DB184" s="32" t="str">
        <f>T(LOOKUP(CZ184,$DM$1:$EF$1,$DM$2:$EF$2))</f>
        <v/>
      </c>
      <c r="DD184" s="172">
        <f t="shared" si="69"/>
        <v>1</v>
      </c>
      <c r="DI184" s="187"/>
      <c r="DJ184" s="187"/>
    </row>
    <row r="185" spans="104:114" x14ac:dyDescent="0.25">
      <c r="DA185" s="172">
        <v>1</v>
      </c>
      <c r="DB185" s="32" t="str">
        <f t="shared" ref="DB185:DB196" si="81">T(CONCATENATE(LOOKUP(DA185,CN$3:CN$80,BC$3:BC$80)," ",LOOKUP(DA185,CN$3:CN$80,$CA$3:$CA$80)))</f>
        <v xml:space="preserve"> </v>
      </c>
      <c r="DD185" s="172">
        <f t="shared" si="69"/>
        <v>1</v>
      </c>
      <c r="DI185" s="187"/>
      <c r="DJ185" s="187"/>
    </row>
    <row r="186" spans="104:114" x14ac:dyDescent="0.25">
      <c r="DA186" s="172">
        <v>2</v>
      </c>
      <c r="DB186" s="32" t="str">
        <f t="shared" si="81"/>
        <v xml:space="preserve"> </v>
      </c>
      <c r="DD186" s="172">
        <f t="shared" si="69"/>
        <v>1</v>
      </c>
      <c r="DI186" s="187"/>
      <c r="DJ186" s="187"/>
    </row>
    <row r="187" spans="104:114" x14ac:dyDescent="0.25">
      <c r="DA187" s="172">
        <v>3</v>
      </c>
      <c r="DB187" s="32" t="str">
        <f t="shared" si="81"/>
        <v xml:space="preserve"> </v>
      </c>
      <c r="DD187" s="172">
        <f t="shared" si="69"/>
        <v>1</v>
      </c>
      <c r="DI187" s="187"/>
      <c r="DJ187" s="187"/>
    </row>
    <row r="188" spans="104:114" x14ac:dyDescent="0.25">
      <c r="DA188" s="172">
        <v>4</v>
      </c>
      <c r="DB188" s="32" t="str">
        <f t="shared" si="81"/>
        <v xml:space="preserve"> </v>
      </c>
      <c r="DD188" s="172">
        <f t="shared" si="69"/>
        <v>1</v>
      </c>
      <c r="DI188" s="187"/>
      <c r="DJ188" s="187"/>
    </row>
    <row r="189" spans="104:114" x14ac:dyDescent="0.25">
      <c r="DA189" s="172">
        <v>5</v>
      </c>
      <c r="DB189" s="32" t="str">
        <f t="shared" si="81"/>
        <v xml:space="preserve"> </v>
      </c>
      <c r="DD189" s="172">
        <f t="shared" si="69"/>
        <v>1</v>
      </c>
      <c r="DI189" s="187"/>
      <c r="DJ189" s="187"/>
    </row>
    <row r="190" spans="104:114" x14ac:dyDescent="0.25">
      <c r="DA190" s="172">
        <v>6</v>
      </c>
      <c r="DB190" s="32" t="str">
        <f t="shared" si="81"/>
        <v xml:space="preserve"> </v>
      </c>
      <c r="DD190" s="172">
        <f t="shared" si="69"/>
        <v>1</v>
      </c>
      <c r="DI190" s="187"/>
      <c r="DJ190" s="187"/>
    </row>
    <row r="191" spans="104:114" x14ac:dyDescent="0.25">
      <c r="DA191" s="172">
        <v>7</v>
      </c>
      <c r="DB191" s="32" t="str">
        <f t="shared" si="81"/>
        <v xml:space="preserve"> </v>
      </c>
      <c r="DD191" s="172">
        <f t="shared" si="69"/>
        <v>1</v>
      </c>
      <c r="DI191" s="187"/>
      <c r="DJ191" s="187"/>
    </row>
    <row r="192" spans="104:114" x14ac:dyDescent="0.25">
      <c r="DA192" s="172">
        <v>8</v>
      </c>
      <c r="DB192" s="32" t="str">
        <f t="shared" si="81"/>
        <v xml:space="preserve"> </v>
      </c>
      <c r="DD192" s="172">
        <f t="shared" si="69"/>
        <v>1</v>
      </c>
      <c r="DI192" s="187"/>
      <c r="DJ192" s="187"/>
    </row>
    <row r="193" spans="104:114" x14ac:dyDescent="0.25">
      <c r="DA193" s="172">
        <v>9</v>
      </c>
      <c r="DB193" s="32" t="str">
        <f t="shared" si="81"/>
        <v xml:space="preserve"> </v>
      </c>
      <c r="DD193" s="172">
        <f t="shared" si="69"/>
        <v>1</v>
      </c>
      <c r="DI193" s="187"/>
      <c r="DJ193" s="187"/>
    </row>
    <row r="194" spans="104:114" x14ac:dyDescent="0.25">
      <c r="DA194" s="172">
        <v>10</v>
      </c>
      <c r="DB194" s="32" t="str">
        <f t="shared" si="81"/>
        <v xml:space="preserve"> </v>
      </c>
      <c r="DD194" s="172">
        <f t="shared" si="69"/>
        <v>1</v>
      </c>
      <c r="DI194" s="187"/>
      <c r="DJ194" s="187"/>
    </row>
    <row r="195" spans="104:114" x14ac:dyDescent="0.25">
      <c r="DA195" s="172">
        <v>11</v>
      </c>
      <c r="DB195" s="32" t="str">
        <f t="shared" si="81"/>
        <v xml:space="preserve"> </v>
      </c>
      <c r="DD195" s="172">
        <f t="shared" si="69"/>
        <v>1</v>
      </c>
      <c r="DI195" s="187"/>
      <c r="DJ195" s="187"/>
    </row>
    <row r="196" spans="104:114" x14ac:dyDescent="0.25">
      <c r="DA196" s="172">
        <v>12</v>
      </c>
      <c r="DB196" s="32" t="str">
        <f t="shared" si="81"/>
        <v xml:space="preserve"> </v>
      </c>
      <c r="DD196" s="172">
        <f t="shared" si="69"/>
        <v>1</v>
      </c>
      <c r="DI196" s="187"/>
      <c r="DJ196" s="187"/>
    </row>
    <row r="197" spans="104:114" x14ac:dyDescent="0.25">
      <c r="DB197" s="172" t="str">
        <f>IF(DB184="","","----")</f>
        <v/>
      </c>
      <c r="DD197" s="172">
        <f t="shared" ref="DD197:DD260" si="82">IF(OR(DB196="",DB196=" "),DD196,DD196+1)</f>
        <v>1</v>
      </c>
      <c r="DI197" s="187"/>
      <c r="DJ197" s="187"/>
    </row>
    <row r="198" spans="104:114" x14ac:dyDescent="0.25">
      <c r="DA198" s="172"/>
      <c r="DB198" s="32" t="str">
        <f>IF(DB199="","",CONCATENATE("Warband ",CZ199," ",DG198))</f>
        <v/>
      </c>
      <c r="DD198" s="172">
        <f t="shared" si="82"/>
        <v>1</v>
      </c>
      <c r="DG198" s="49" t="str">
        <f>CONCATENATE("   ",DH198,"/",DI198,IF(DH198&gt;DI198," !",""))</f>
        <v xml:space="preserve">   0/12</v>
      </c>
      <c r="DH198" s="172">
        <f t="shared" ref="DH198" si="83">INDEX($CB$1:$CU$1,CZ199)+DJ198</f>
        <v>0</v>
      </c>
      <c r="DI198" s="187">
        <f t="shared" ref="DI198" si="84">IF(ISERROR(FIND("Signal Tower",DB199)),12,24)</f>
        <v>12</v>
      </c>
      <c r="DJ198" s="187"/>
    </row>
    <row r="199" spans="104:114" x14ac:dyDescent="0.25">
      <c r="CZ199" s="172">
        <v>14</v>
      </c>
      <c r="DA199" s="172" t="s">
        <v>278</v>
      </c>
      <c r="DB199" s="32" t="str">
        <f>T(LOOKUP(CZ199,$DM$1:$EF$1,$DM$2:$EF$2))</f>
        <v/>
      </c>
      <c r="DD199" s="172">
        <f t="shared" si="82"/>
        <v>1</v>
      </c>
      <c r="DI199" s="187"/>
      <c r="DJ199" s="187"/>
    </row>
    <row r="200" spans="104:114" x14ac:dyDescent="0.25">
      <c r="DA200" s="172">
        <v>1</v>
      </c>
      <c r="DB200" s="32" t="str">
        <f t="shared" ref="DB200:DB211" si="85">T(CONCATENATE(LOOKUP(DA200,CO$3:CO$80,BD$3:BD$80)," ",LOOKUP(DA200,CO$3:CO$80,$CA$3:$CA$80)))</f>
        <v xml:space="preserve"> </v>
      </c>
      <c r="DD200" s="172">
        <f t="shared" si="82"/>
        <v>1</v>
      </c>
      <c r="DI200" s="187"/>
      <c r="DJ200" s="187"/>
    </row>
    <row r="201" spans="104:114" x14ac:dyDescent="0.25">
      <c r="DA201" s="172">
        <v>2</v>
      </c>
      <c r="DB201" s="32" t="str">
        <f t="shared" si="85"/>
        <v xml:space="preserve"> </v>
      </c>
      <c r="DD201" s="172">
        <f t="shared" si="82"/>
        <v>1</v>
      </c>
      <c r="DI201" s="187"/>
      <c r="DJ201" s="187"/>
    </row>
    <row r="202" spans="104:114" x14ac:dyDescent="0.25">
      <c r="DA202" s="172">
        <v>3</v>
      </c>
      <c r="DB202" s="32" t="str">
        <f t="shared" si="85"/>
        <v xml:space="preserve"> </v>
      </c>
      <c r="DD202" s="172">
        <f t="shared" si="82"/>
        <v>1</v>
      </c>
      <c r="DI202" s="187"/>
      <c r="DJ202" s="187"/>
    </row>
    <row r="203" spans="104:114" x14ac:dyDescent="0.25">
      <c r="DA203" s="172">
        <v>4</v>
      </c>
      <c r="DB203" s="32" t="str">
        <f t="shared" si="85"/>
        <v xml:space="preserve"> </v>
      </c>
      <c r="DD203" s="172">
        <f t="shared" si="82"/>
        <v>1</v>
      </c>
      <c r="DI203" s="187"/>
      <c r="DJ203" s="187"/>
    </row>
    <row r="204" spans="104:114" x14ac:dyDescent="0.25">
      <c r="DA204" s="172">
        <v>5</v>
      </c>
      <c r="DB204" s="32" t="str">
        <f t="shared" si="85"/>
        <v xml:space="preserve"> </v>
      </c>
      <c r="DD204" s="172">
        <f t="shared" si="82"/>
        <v>1</v>
      </c>
      <c r="DI204" s="187"/>
      <c r="DJ204" s="187"/>
    </row>
    <row r="205" spans="104:114" x14ac:dyDescent="0.25">
      <c r="DA205" s="172">
        <v>6</v>
      </c>
      <c r="DB205" s="32" t="str">
        <f t="shared" si="85"/>
        <v xml:space="preserve"> </v>
      </c>
      <c r="DD205" s="172">
        <f t="shared" si="82"/>
        <v>1</v>
      </c>
      <c r="DI205" s="187"/>
      <c r="DJ205" s="187"/>
    </row>
    <row r="206" spans="104:114" x14ac:dyDescent="0.25">
      <c r="DA206" s="172">
        <v>7</v>
      </c>
      <c r="DB206" s="32" t="str">
        <f t="shared" si="85"/>
        <v xml:space="preserve"> </v>
      </c>
      <c r="DD206" s="172">
        <f t="shared" si="82"/>
        <v>1</v>
      </c>
      <c r="DI206" s="187"/>
      <c r="DJ206" s="187"/>
    </row>
    <row r="207" spans="104:114" x14ac:dyDescent="0.25">
      <c r="DA207" s="172">
        <v>8</v>
      </c>
      <c r="DB207" s="32" t="str">
        <f t="shared" si="85"/>
        <v xml:space="preserve"> </v>
      </c>
      <c r="DD207" s="172">
        <f t="shared" si="82"/>
        <v>1</v>
      </c>
      <c r="DI207" s="187"/>
      <c r="DJ207" s="187"/>
    </row>
    <row r="208" spans="104:114" x14ac:dyDescent="0.25">
      <c r="DA208" s="172">
        <v>9</v>
      </c>
      <c r="DB208" s="32" t="str">
        <f t="shared" si="85"/>
        <v xml:space="preserve"> </v>
      </c>
      <c r="DD208" s="172">
        <f t="shared" si="82"/>
        <v>1</v>
      </c>
      <c r="DI208" s="187"/>
      <c r="DJ208" s="187"/>
    </row>
    <row r="209" spans="104:114" x14ac:dyDescent="0.25">
      <c r="DA209" s="172">
        <v>10</v>
      </c>
      <c r="DB209" s="32" t="str">
        <f t="shared" si="85"/>
        <v xml:space="preserve"> </v>
      </c>
      <c r="DD209" s="172">
        <f t="shared" si="82"/>
        <v>1</v>
      </c>
      <c r="DI209" s="187"/>
      <c r="DJ209" s="187"/>
    </row>
    <row r="210" spans="104:114" x14ac:dyDescent="0.25">
      <c r="DA210" s="172">
        <v>11</v>
      </c>
      <c r="DB210" s="32" t="str">
        <f t="shared" si="85"/>
        <v xml:space="preserve"> </v>
      </c>
      <c r="DD210" s="172">
        <f t="shared" si="82"/>
        <v>1</v>
      </c>
      <c r="DI210" s="187"/>
      <c r="DJ210" s="187"/>
    </row>
    <row r="211" spans="104:114" x14ac:dyDescent="0.25">
      <c r="DA211" s="172">
        <v>12</v>
      </c>
      <c r="DB211" s="32" t="str">
        <f t="shared" si="85"/>
        <v xml:space="preserve"> </v>
      </c>
      <c r="DD211" s="172">
        <f t="shared" si="82"/>
        <v>1</v>
      </c>
      <c r="DI211" s="187"/>
      <c r="DJ211" s="187"/>
    </row>
    <row r="212" spans="104:114" x14ac:dyDescent="0.25">
      <c r="DB212" s="172" t="str">
        <f>IF(DB199="","","----")</f>
        <v/>
      </c>
      <c r="DD212" s="172">
        <f t="shared" si="82"/>
        <v>1</v>
      </c>
      <c r="DI212" s="187"/>
      <c r="DJ212" s="187"/>
    </row>
    <row r="213" spans="104:114" x14ac:dyDescent="0.25">
      <c r="DA213" s="172"/>
      <c r="DB213" s="32" t="str">
        <f>IF(DB214="","",CONCATENATE("Warband ",CZ214," ",DG213))</f>
        <v/>
      </c>
      <c r="DD213" s="172">
        <f t="shared" si="82"/>
        <v>1</v>
      </c>
      <c r="DG213" s="49" t="str">
        <f>CONCATENATE("   ",DH213,"/",DI213,IF(DH213&gt;DI213," !",""))</f>
        <v xml:space="preserve">   0/12</v>
      </c>
      <c r="DH213" s="172">
        <f t="shared" ref="DH213" si="86">INDEX($CB$1:$CU$1,CZ214)+DJ213</f>
        <v>0</v>
      </c>
      <c r="DI213" s="187">
        <f t="shared" ref="DI213" si="87">IF(ISERROR(FIND("Signal Tower",DB214)),12,24)</f>
        <v>12</v>
      </c>
      <c r="DJ213" s="187"/>
    </row>
    <row r="214" spans="104:114" x14ac:dyDescent="0.25">
      <c r="CZ214" s="172">
        <v>15</v>
      </c>
      <c r="DA214" s="172" t="s">
        <v>278</v>
      </c>
      <c r="DB214" s="32" t="str">
        <f>T(LOOKUP(CZ214,$DM$1:$EF$1,$DM$2:$EF$2))</f>
        <v/>
      </c>
      <c r="DD214" s="172">
        <f t="shared" si="82"/>
        <v>1</v>
      </c>
      <c r="DI214" s="187"/>
      <c r="DJ214" s="187"/>
    </row>
    <row r="215" spans="104:114" x14ac:dyDescent="0.25">
      <c r="DA215" s="172">
        <v>1</v>
      </c>
      <c r="DB215" s="32" t="str">
        <f t="shared" ref="DB215:DB226" si="88">T(CONCATENATE(LOOKUP(DA215,CP$3:CP$80,BE$3:BE$80)," ",LOOKUP(DA215,CP$3:CP$80,$CA$3:$CA$80)))</f>
        <v xml:space="preserve"> </v>
      </c>
      <c r="DD215" s="172">
        <f t="shared" si="82"/>
        <v>1</v>
      </c>
      <c r="DI215" s="187"/>
      <c r="DJ215" s="187"/>
    </row>
    <row r="216" spans="104:114" x14ac:dyDescent="0.25">
      <c r="DA216" s="172">
        <v>2</v>
      </c>
      <c r="DB216" s="32" t="str">
        <f t="shared" si="88"/>
        <v xml:space="preserve"> </v>
      </c>
      <c r="DD216" s="172">
        <f t="shared" si="82"/>
        <v>1</v>
      </c>
      <c r="DI216" s="187"/>
      <c r="DJ216" s="187"/>
    </row>
    <row r="217" spans="104:114" x14ac:dyDescent="0.25">
      <c r="DA217" s="172">
        <v>3</v>
      </c>
      <c r="DB217" s="32" t="str">
        <f t="shared" si="88"/>
        <v xml:space="preserve"> </v>
      </c>
      <c r="DD217" s="172">
        <f t="shared" si="82"/>
        <v>1</v>
      </c>
      <c r="DI217" s="187"/>
      <c r="DJ217" s="187"/>
    </row>
    <row r="218" spans="104:114" x14ac:dyDescent="0.25">
      <c r="DA218" s="172">
        <v>4</v>
      </c>
      <c r="DB218" s="32" t="str">
        <f t="shared" si="88"/>
        <v xml:space="preserve"> </v>
      </c>
      <c r="DD218" s="172">
        <f t="shared" si="82"/>
        <v>1</v>
      </c>
      <c r="DI218" s="187"/>
      <c r="DJ218" s="187"/>
    </row>
    <row r="219" spans="104:114" x14ac:dyDescent="0.25">
      <c r="DA219" s="172">
        <v>5</v>
      </c>
      <c r="DB219" s="32" t="str">
        <f t="shared" si="88"/>
        <v xml:space="preserve"> </v>
      </c>
      <c r="DD219" s="172">
        <f t="shared" si="82"/>
        <v>1</v>
      </c>
      <c r="DI219" s="187"/>
      <c r="DJ219" s="187"/>
    </row>
    <row r="220" spans="104:114" x14ac:dyDescent="0.25">
      <c r="DA220" s="172">
        <v>6</v>
      </c>
      <c r="DB220" s="32" t="str">
        <f t="shared" si="88"/>
        <v xml:space="preserve"> </v>
      </c>
      <c r="DD220" s="172">
        <f t="shared" si="82"/>
        <v>1</v>
      </c>
      <c r="DI220" s="187"/>
      <c r="DJ220" s="187"/>
    </row>
    <row r="221" spans="104:114" x14ac:dyDescent="0.25">
      <c r="DA221" s="172">
        <v>7</v>
      </c>
      <c r="DB221" s="32" t="str">
        <f t="shared" si="88"/>
        <v xml:space="preserve"> </v>
      </c>
      <c r="DD221" s="172">
        <f t="shared" si="82"/>
        <v>1</v>
      </c>
      <c r="DI221" s="187"/>
      <c r="DJ221" s="187"/>
    </row>
    <row r="222" spans="104:114" x14ac:dyDescent="0.25">
      <c r="DA222" s="172">
        <v>8</v>
      </c>
      <c r="DB222" s="32" t="str">
        <f t="shared" si="88"/>
        <v xml:space="preserve"> </v>
      </c>
      <c r="DD222" s="172">
        <f t="shared" si="82"/>
        <v>1</v>
      </c>
      <c r="DI222" s="187"/>
      <c r="DJ222" s="187"/>
    </row>
    <row r="223" spans="104:114" x14ac:dyDescent="0.25">
      <c r="DA223" s="172">
        <v>9</v>
      </c>
      <c r="DB223" s="32" t="str">
        <f t="shared" si="88"/>
        <v xml:space="preserve"> </v>
      </c>
      <c r="DD223" s="172">
        <f t="shared" si="82"/>
        <v>1</v>
      </c>
      <c r="DI223" s="187"/>
      <c r="DJ223" s="187"/>
    </row>
    <row r="224" spans="104:114" x14ac:dyDescent="0.25">
      <c r="DA224" s="172">
        <v>10</v>
      </c>
      <c r="DB224" s="32" t="str">
        <f t="shared" si="88"/>
        <v xml:space="preserve"> </v>
      </c>
      <c r="DD224" s="172">
        <f t="shared" si="82"/>
        <v>1</v>
      </c>
      <c r="DI224" s="187"/>
      <c r="DJ224" s="187"/>
    </row>
    <row r="225" spans="104:114" x14ac:dyDescent="0.25">
      <c r="DA225" s="172">
        <v>11</v>
      </c>
      <c r="DB225" s="32" t="str">
        <f t="shared" si="88"/>
        <v xml:space="preserve"> </v>
      </c>
      <c r="DD225" s="172">
        <f t="shared" si="82"/>
        <v>1</v>
      </c>
      <c r="DI225" s="187"/>
      <c r="DJ225" s="187"/>
    </row>
    <row r="226" spans="104:114" x14ac:dyDescent="0.25">
      <c r="DA226" s="172">
        <v>12</v>
      </c>
      <c r="DB226" s="32" t="str">
        <f t="shared" si="88"/>
        <v xml:space="preserve"> </v>
      </c>
      <c r="DD226" s="172">
        <f t="shared" si="82"/>
        <v>1</v>
      </c>
      <c r="DI226" s="187"/>
      <c r="DJ226" s="187"/>
    </row>
    <row r="227" spans="104:114" x14ac:dyDescent="0.25">
      <c r="DB227" s="172" t="str">
        <f>IF(DB214="","","----")</f>
        <v/>
      </c>
      <c r="DD227" s="172">
        <f t="shared" si="82"/>
        <v>1</v>
      </c>
      <c r="DI227" s="187"/>
      <c r="DJ227" s="187"/>
    </row>
    <row r="228" spans="104:114" x14ac:dyDescent="0.25">
      <c r="DA228" s="172"/>
      <c r="DB228" s="32" t="str">
        <f>IF(DB229="","",CONCATENATE("Warband ",CZ229," ",DG228))</f>
        <v/>
      </c>
      <c r="DD228" s="172">
        <f t="shared" si="82"/>
        <v>1</v>
      </c>
      <c r="DG228" s="49" t="str">
        <f>CONCATENATE("   ",DH228,"/",DI228,IF(DH228&gt;DI228," !",""))</f>
        <v xml:space="preserve">   0/12</v>
      </c>
      <c r="DH228" s="172">
        <f t="shared" ref="DH228" si="89">INDEX($CB$1:$CU$1,CZ229)+DJ228</f>
        <v>0</v>
      </c>
      <c r="DI228" s="187">
        <f t="shared" ref="DI228" si="90">IF(ISERROR(FIND("Signal Tower",DB229)),12,24)</f>
        <v>12</v>
      </c>
      <c r="DJ228" s="187"/>
    </row>
    <row r="229" spans="104:114" x14ac:dyDescent="0.25">
      <c r="CZ229" s="172">
        <v>16</v>
      </c>
      <c r="DA229" s="172" t="s">
        <v>278</v>
      </c>
      <c r="DB229" s="32" t="str">
        <f>T(LOOKUP(CZ229,$DM$1:$EF$1,$DM$2:$EF$2))</f>
        <v/>
      </c>
      <c r="DD229" s="172">
        <f t="shared" si="82"/>
        <v>1</v>
      </c>
      <c r="DI229" s="187"/>
      <c r="DJ229" s="187"/>
    </row>
    <row r="230" spans="104:114" x14ac:dyDescent="0.25">
      <c r="DA230" s="172">
        <v>1</v>
      </c>
      <c r="DB230" s="32" t="str">
        <f t="shared" ref="DB230:DB241" si="91">T(CONCATENATE(LOOKUP(DA230,CQ$3:CQ$80,BF$3:BF$80)," ",LOOKUP(DA230,CQ$3:CQ$80,$CA$3:$CA$80)))</f>
        <v xml:space="preserve"> </v>
      </c>
      <c r="DD230" s="172">
        <f t="shared" si="82"/>
        <v>1</v>
      </c>
      <c r="DI230" s="187"/>
      <c r="DJ230" s="187"/>
    </row>
    <row r="231" spans="104:114" x14ac:dyDescent="0.25">
      <c r="DA231" s="172">
        <v>2</v>
      </c>
      <c r="DB231" s="32" t="str">
        <f t="shared" si="91"/>
        <v xml:space="preserve"> </v>
      </c>
      <c r="DD231" s="172">
        <f t="shared" si="82"/>
        <v>1</v>
      </c>
      <c r="DI231" s="187"/>
      <c r="DJ231" s="187"/>
    </row>
    <row r="232" spans="104:114" x14ac:dyDescent="0.25">
      <c r="DA232" s="172">
        <v>3</v>
      </c>
      <c r="DB232" s="32" t="str">
        <f t="shared" si="91"/>
        <v xml:space="preserve"> </v>
      </c>
      <c r="DD232" s="172">
        <f t="shared" si="82"/>
        <v>1</v>
      </c>
      <c r="DI232" s="187"/>
      <c r="DJ232" s="187"/>
    </row>
    <row r="233" spans="104:114" x14ac:dyDescent="0.25">
      <c r="DA233" s="172">
        <v>4</v>
      </c>
      <c r="DB233" s="32" t="str">
        <f t="shared" si="91"/>
        <v xml:space="preserve"> </v>
      </c>
      <c r="DD233" s="172">
        <f t="shared" si="82"/>
        <v>1</v>
      </c>
      <c r="DI233" s="187"/>
      <c r="DJ233" s="187"/>
    </row>
    <row r="234" spans="104:114" x14ac:dyDescent="0.25">
      <c r="DA234" s="172">
        <v>5</v>
      </c>
      <c r="DB234" s="32" t="str">
        <f t="shared" si="91"/>
        <v xml:space="preserve"> </v>
      </c>
      <c r="DD234" s="172">
        <f t="shared" si="82"/>
        <v>1</v>
      </c>
      <c r="DI234" s="187"/>
      <c r="DJ234" s="187"/>
    </row>
    <row r="235" spans="104:114" x14ac:dyDescent="0.25">
      <c r="DA235" s="172">
        <v>6</v>
      </c>
      <c r="DB235" s="32" t="str">
        <f t="shared" si="91"/>
        <v xml:space="preserve"> </v>
      </c>
      <c r="DD235" s="172">
        <f t="shared" si="82"/>
        <v>1</v>
      </c>
      <c r="DI235" s="187"/>
      <c r="DJ235" s="187"/>
    </row>
    <row r="236" spans="104:114" x14ac:dyDescent="0.25">
      <c r="DA236" s="172">
        <v>7</v>
      </c>
      <c r="DB236" s="32" t="str">
        <f t="shared" si="91"/>
        <v xml:space="preserve"> </v>
      </c>
      <c r="DD236" s="172">
        <f t="shared" si="82"/>
        <v>1</v>
      </c>
      <c r="DI236" s="187"/>
      <c r="DJ236" s="187"/>
    </row>
    <row r="237" spans="104:114" x14ac:dyDescent="0.25">
      <c r="DA237" s="172">
        <v>8</v>
      </c>
      <c r="DB237" s="32" t="str">
        <f t="shared" si="91"/>
        <v xml:space="preserve"> </v>
      </c>
      <c r="DD237" s="172">
        <f t="shared" si="82"/>
        <v>1</v>
      </c>
      <c r="DI237" s="187"/>
      <c r="DJ237" s="187"/>
    </row>
    <row r="238" spans="104:114" x14ac:dyDescent="0.25">
      <c r="DA238" s="172">
        <v>9</v>
      </c>
      <c r="DB238" s="32" t="str">
        <f t="shared" si="91"/>
        <v xml:space="preserve"> </v>
      </c>
      <c r="DD238" s="172">
        <f t="shared" si="82"/>
        <v>1</v>
      </c>
      <c r="DI238" s="187"/>
      <c r="DJ238" s="187"/>
    </row>
    <row r="239" spans="104:114" x14ac:dyDescent="0.25">
      <c r="DA239" s="172">
        <v>10</v>
      </c>
      <c r="DB239" s="32" t="str">
        <f t="shared" si="91"/>
        <v xml:space="preserve"> </v>
      </c>
      <c r="DD239" s="172">
        <f t="shared" si="82"/>
        <v>1</v>
      </c>
      <c r="DI239" s="187"/>
      <c r="DJ239" s="187"/>
    </row>
    <row r="240" spans="104:114" x14ac:dyDescent="0.25">
      <c r="DA240" s="172">
        <v>11</v>
      </c>
      <c r="DB240" s="32" t="str">
        <f t="shared" si="91"/>
        <v xml:space="preserve"> </v>
      </c>
      <c r="DD240" s="172">
        <f t="shared" si="82"/>
        <v>1</v>
      </c>
      <c r="DI240" s="187"/>
      <c r="DJ240" s="187"/>
    </row>
    <row r="241" spans="104:114" x14ac:dyDescent="0.25">
      <c r="DA241" s="172">
        <v>12</v>
      </c>
      <c r="DB241" s="32" t="str">
        <f t="shared" si="91"/>
        <v xml:space="preserve"> </v>
      </c>
      <c r="DD241" s="172">
        <f t="shared" si="82"/>
        <v>1</v>
      </c>
      <c r="DI241" s="187"/>
      <c r="DJ241" s="187"/>
    </row>
    <row r="242" spans="104:114" x14ac:dyDescent="0.25">
      <c r="DB242" s="172" t="str">
        <f>IF(DB229="","","----")</f>
        <v/>
      </c>
      <c r="DD242" s="172">
        <f t="shared" si="82"/>
        <v>1</v>
      </c>
      <c r="DI242" s="187"/>
      <c r="DJ242" s="187"/>
    </row>
    <row r="243" spans="104:114" x14ac:dyDescent="0.25">
      <c r="DA243" s="172"/>
      <c r="DB243" s="32" t="str">
        <f>IF(DB244="","",CONCATENATE("Warband ",CZ244," ",DG243))</f>
        <v/>
      </c>
      <c r="DD243" s="172">
        <f t="shared" si="82"/>
        <v>1</v>
      </c>
      <c r="DG243" s="49" t="str">
        <f>CONCATENATE("   ",DH243,"/",DI243,IF(DH243&gt;DI243," !",""))</f>
        <v xml:space="preserve">   0/12</v>
      </c>
      <c r="DH243" s="172">
        <f t="shared" ref="DH243" si="92">INDEX($CB$1:$CU$1,CZ244)+DJ243</f>
        <v>0</v>
      </c>
      <c r="DI243" s="187">
        <f t="shared" ref="DI243" si="93">IF(ISERROR(FIND("Signal Tower",DB244)),12,24)</f>
        <v>12</v>
      </c>
      <c r="DJ243" s="187"/>
    </row>
    <row r="244" spans="104:114" x14ac:dyDescent="0.25">
      <c r="CZ244" s="172">
        <v>17</v>
      </c>
      <c r="DA244" s="172" t="s">
        <v>278</v>
      </c>
      <c r="DB244" s="32" t="str">
        <f>T(LOOKUP(CZ244,$DM$1:$EF$1,$DM$2:$EF$2))</f>
        <v/>
      </c>
      <c r="DD244" s="172">
        <f t="shared" si="82"/>
        <v>1</v>
      </c>
      <c r="DI244" s="187"/>
      <c r="DJ244" s="187"/>
    </row>
    <row r="245" spans="104:114" x14ac:dyDescent="0.25">
      <c r="DA245" s="172">
        <v>1</v>
      </c>
      <c r="DB245" s="32" t="str">
        <f t="shared" ref="DB245:DB256" si="94">T(CONCATENATE(LOOKUP(DA245,CR$3:CR$80,BG$3:BG$80)," ",LOOKUP(DA245,CR$3:CR$80,$CA$3:$CA$80)))</f>
        <v xml:space="preserve"> </v>
      </c>
      <c r="DD245" s="172">
        <f t="shared" si="82"/>
        <v>1</v>
      </c>
      <c r="DI245" s="187"/>
      <c r="DJ245" s="187"/>
    </row>
    <row r="246" spans="104:114" x14ac:dyDescent="0.25">
      <c r="DA246" s="172">
        <v>2</v>
      </c>
      <c r="DB246" s="32" t="str">
        <f t="shared" si="94"/>
        <v xml:space="preserve"> </v>
      </c>
      <c r="DD246" s="172">
        <f t="shared" si="82"/>
        <v>1</v>
      </c>
      <c r="DI246" s="187"/>
      <c r="DJ246" s="187"/>
    </row>
    <row r="247" spans="104:114" x14ac:dyDescent="0.25">
      <c r="DA247" s="172">
        <v>3</v>
      </c>
      <c r="DB247" s="32" t="str">
        <f t="shared" si="94"/>
        <v xml:space="preserve"> </v>
      </c>
      <c r="DD247" s="172">
        <f t="shared" si="82"/>
        <v>1</v>
      </c>
      <c r="DI247" s="187"/>
      <c r="DJ247" s="187"/>
    </row>
    <row r="248" spans="104:114" x14ac:dyDescent="0.25">
      <c r="DA248" s="172">
        <v>4</v>
      </c>
      <c r="DB248" s="32" t="str">
        <f t="shared" si="94"/>
        <v xml:space="preserve"> </v>
      </c>
      <c r="DD248" s="172">
        <f t="shared" si="82"/>
        <v>1</v>
      </c>
      <c r="DI248" s="187"/>
      <c r="DJ248" s="187"/>
    </row>
    <row r="249" spans="104:114" x14ac:dyDescent="0.25">
      <c r="DA249" s="172">
        <v>5</v>
      </c>
      <c r="DB249" s="32" t="str">
        <f t="shared" si="94"/>
        <v xml:space="preserve"> </v>
      </c>
      <c r="DD249" s="172">
        <f t="shared" si="82"/>
        <v>1</v>
      </c>
      <c r="DI249" s="187"/>
      <c r="DJ249" s="187"/>
    </row>
    <row r="250" spans="104:114" x14ac:dyDescent="0.25">
      <c r="DA250" s="172">
        <v>6</v>
      </c>
      <c r="DB250" s="32" t="str">
        <f t="shared" si="94"/>
        <v xml:space="preserve"> </v>
      </c>
      <c r="DD250" s="172">
        <f t="shared" si="82"/>
        <v>1</v>
      </c>
      <c r="DI250" s="187"/>
      <c r="DJ250" s="187"/>
    </row>
    <row r="251" spans="104:114" x14ac:dyDescent="0.25">
      <c r="DA251" s="172">
        <v>7</v>
      </c>
      <c r="DB251" s="32" t="str">
        <f t="shared" si="94"/>
        <v xml:space="preserve"> </v>
      </c>
      <c r="DD251" s="172">
        <f t="shared" si="82"/>
        <v>1</v>
      </c>
      <c r="DI251" s="187"/>
      <c r="DJ251" s="187"/>
    </row>
    <row r="252" spans="104:114" x14ac:dyDescent="0.25">
      <c r="DA252" s="172">
        <v>8</v>
      </c>
      <c r="DB252" s="32" t="str">
        <f t="shared" si="94"/>
        <v xml:space="preserve"> </v>
      </c>
      <c r="DD252" s="172">
        <f t="shared" si="82"/>
        <v>1</v>
      </c>
      <c r="DI252" s="187"/>
      <c r="DJ252" s="187"/>
    </row>
    <row r="253" spans="104:114" x14ac:dyDescent="0.25">
      <c r="DA253" s="172">
        <v>9</v>
      </c>
      <c r="DB253" s="32" t="str">
        <f t="shared" si="94"/>
        <v xml:space="preserve"> </v>
      </c>
      <c r="DD253" s="172">
        <f t="shared" si="82"/>
        <v>1</v>
      </c>
      <c r="DI253" s="187"/>
      <c r="DJ253" s="187"/>
    </row>
    <row r="254" spans="104:114" x14ac:dyDescent="0.25">
      <c r="DA254" s="172">
        <v>10</v>
      </c>
      <c r="DB254" s="32" t="str">
        <f t="shared" si="94"/>
        <v xml:space="preserve"> </v>
      </c>
      <c r="DD254" s="172">
        <f t="shared" si="82"/>
        <v>1</v>
      </c>
      <c r="DI254" s="187"/>
      <c r="DJ254" s="187"/>
    </row>
    <row r="255" spans="104:114" x14ac:dyDescent="0.25">
      <c r="DA255" s="172">
        <v>11</v>
      </c>
      <c r="DB255" s="32" t="str">
        <f t="shared" si="94"/>
        <v xml:space="preserve"> </v>
      </c>
      <c r="DD255" s="172">
        <f t="shared" si="82"/>
        <v>1</v>
      </c>
      <c r="DI255" s="187"/>
      <c r="DJ255" s="187"/>
    </row>
    <row r="256" spans="104:114" x14ac:dyDescent="0.25">
      <c r="DA256" s="172">
        <v>12</v>
      </c>
      <c r="DB256" s="32" t="str">
        <f t="shared" si="94"/>
        <v xml:space="preserve"> </v>
      </c>
      <c r="DD256" s="172">
        <f t="shared" si="82"/>
        <v>1</v>
      </c>
      <c r="DI256" s="187"/>
      <c r="DJ256" s="187"/>
    </row>
    <row r="257" spans="104:114" x14ac:dyDescent="0.25">
      <c r="DB257" s="172" t="str">
        <f>IF(DB244="","","----")</f>
        <v/>
      </c>
      <c r="DD257" s="172">
        <f t="shared" si="82"/>
        <v>1</v>
      </c>
      <c r="DI257" s="187"/>
      <c r="DJ257" s="187"/>
    </row>
    <row r="258" spans="104:114" x14ac:dyDescent="0.25">
      <c r="DA258" s="172"/>
      <c r="DB258" s="32" t="str">
        <f>IF(DB259="","",CONCATENATE("Warband ",CZ259," ",DG258))</f>
        <v/>
      </c>
      <c r="DD258" s="172">
        <f t="shared" si="82"/>
        <v>1</v>
      </c>
      <c r="DG258" s="49" t="str">
        <f>CONCATENATE("   ",DH258,"/",DI258,IF(DH258&gt;DI258," !",""))</f>
        <v xml:space="preserve">   0/12</v>
      </c>
      <c r="DH258" s="172">
        <f t="shared" ref="DH258" si="95">INDEX($CB$1:$CU$1,CZ259)+DJ258</f>
        <v>0</v>
      </c>
      <c r="DI258" s="187">
        <f t="shared" ref="DI258" si="96">IF(ISERROR(FIND("Signal Tower",DB259)),12,24)</f>
        <v>12</v>
      </c>
      <c r="DJ258" s="187"/>
    </row>
    <row r="259" spans="104:114" x14ac:dyDescent="0.25">
      <c r="CZ259" s="172">
        <v>18</v>
      </c>
      <c r="DA259" s="172" t="s">
        <v>278</v>
      </c>
      <c r="DB259" s="32" t="str">
        <f>T(LOOKUP(CZ259,$DM$1:$EF$1,$DM$2:$EF$2))</f>
        <v/>
      </c>
      <c r="DD259" s="172">
        <f t="shared" si="82"/>
        <v>1</v>
      </c>
      <c r="DI259" s="187"/>
      <c r="DJ259" s="187"/>
    </row>
    <row r="260" spans="104:114" x14ac:dyDescent="0.25">
      <c r="DA260" s="172">
        <v>1</v>
      </c>
      <c r="DB260" s="32" t="str">
        <f t="shared" ref="DB260:DB271" si="97">T(CONCATENATE(LOOKUP(DA260,CS$3:CS$80,BH$3:BH$80)," ",LOOKUP(DA260,CS$3:CS$80,$CA$3:$CA$80)))</f>
        <v xml:space="preserve"> </v>
      </c>
      <c r="DD260" s="172">
        <f t="shared" si="82"/>
        <v>1</v>
      </c>
      <c r="DI260" s="187"/>
      <c r="DJ260" s="187"/>
    </row>
    <row r="261" spans="104:114" x14ac:dyDescent="0.25">
      <c r="DA261" s="172">
        <v>2</v>
      </c>
      <c r="DB261" s="32" t="str">
        <f t="shared" si="97"/>
        <v xml:space="preserve"> </v>
      </c>
      <c r="DD261" s="172">
        <f t="shared" ref="DD261:DD302" si="98">IF(OR(DB260="",DB260=" "),DD260,DD260+1)</f>
        <v>1</v>
      </c>
      <c r="DI261" s="187"/>
      <c r="DJ261" s="187"/>
    </row>
    <row r="262" spans="104:114" x14ac:dyDescent="0.25">
      <c r="DA262" s="172">
        <v>3</v>
      </c>
      <c r="DB262" s="32" t="str">
        <f t="shared" si="97"/>
        <v xml:space="preserve"> </v>
      </c>
      <c r="DD262" s="172">
        <f t="shared" si="98"/>
        <v>1</v>
      </c>
      <c r="DI262" s="187"/>
      <c r="DJ262" s="187"/>
    </row>
    <row r="263" spans="104:114" x14ac:dyDescent="0.25">
      <c r="DA263" s="172">
        <v>4</v>
      </c>
      <c r="DB263" s="32" t="str">
        <f t="shared" si="97"/>
        <v xml:space="preserve"> </v>
      </c>
      <c r="DD263" s="172">
        <f t="shared" si="98"/>
        <v>1</v>
      </c>
      <c r="DI263" s="187"/>
      <c r="DJ263" s="187"/>
    </row>
    <row r="264" spans="104:114" x14ac:dyDescent="0.25">
      <c r="DA264" s="172">
        <v>5</v>
      </c>
      <c r="DB264" s="32" t="str">
        <f t="shared" si="97"/>
        <v xml:space="preserve"> </v>
      </c>
      <c r="DD264" s="172">
        <f t="shared" si="98"/>
        <v>1</v>
      </c>
      <c r="DI264" s="187"/>
      <c r="DJ264" s="187"/>
    </row>
    <row r="265" spans="104:114" x14ac:dyDescent="0.25">
      <c r="DA265" s="172">
        <v>6</v>
      </c>
      <c r="DB265" s="32" t="str">
        <f t="shared" si="97"/>
        <v xml:space="preserve"> </v>
      </c>
      <c r="DD265" s="172">
        <f t="shared" si="98"/>
        <v>1</v>
      </c>
      <c r="DI265" s="187"/>
      <c r="DJ265" s="187"/>
    </row>
    <row r="266" spans="104:114" x14ac:dyDescent="0.25">
      <c r="DA266" s="172">
        <v>7</v>
      </c>
      <c r="DB266" s="32" t="str">
        <f t="shared" si="97"/>
        <v xml:space="preserve"> </v>
      </c>
      <c r="DD266" s="172">
        <f t="shared" si="98"/>
        <v>1</v>
      </c>
      <c r="DI266" s="187"/>
      <c r="DJ266" s="187"/>
    </row>
    <row r="267" spans="104:114" x14ac:dyDescent="0.25">
      <c r="DA267" s="172">
        <v>8</v>
      </c>
      <c r="DB267" s="32" t="str">
        <f t="shared" si="97"/>
        <v xml:space="preserve"> </v>
      </c>
      <c r="DD267" s="172">
        <f t="shared" si="98"/>
        <v>1</v>
      </c>
      <c r="DI267" s="187"/>
      <c r="DJ267" s="187"/>
    </row>
    <row r="268" spans="104:114" x14ac:dyDescent="0.25">
      <c r="DA268" s="172">
        <v>9</v>
      </c>
      <c r="DB268" s="32" t="str">
        <f t="shared" si="97"/>
        <v xml:space="preserve"> </v>
      </c>
      <c r="DD268" s="172">
        <f t="shared" si="98"/>
        <v>1</v>
      </c>
      <c r="DI268" s="187"/>
      <c r="DJ268" s="187"/>
    </row>
    <row r="269" spans="104:114" x14ac:dyDescent="0.25">
      <c r="DA269" s="172">
        <v>10</v>
      </c>
      <c r="DB269" s="32" t="str">
        <f t="shared" si="97"/>
        <v xml:space="preserve"> </v>
      </c>
      <c r="DD269" s="172">
        <f t="shared" si="98"/>
        <v>1</v>
      </c>
      <c r="DI269" s="187"/>
      <c r="DJ269" s="187"/>
    </row>
    <row r="270" spans="104:114" x14ac:dyDescent="0.25">
      <c r="DA270" s="172">
        <v>11</v>
      </c>
      <c r="DB270" s="32" t="str">
        <f t="shared" si="97"/>
        <v xml:space="preserve"> </v>
      </c>
      <c r="DD270" s="172">
        <f t="shared" si="98"/>
        <v>1</v>
      </c>
      <c r="DI270" s="187"/>
      <c r="DJ270" s="187"/>
    </row>
    <row r="271" spans="104:114" x14ac:dyDescent="0.25">
      <c r="DA271" s="172">
        <v>12</v>
      </c>
      <c r="DB271" s="32" t="str">
        <f t="shared" si="97"/>
        <v xml:space="preserve"> </v>
      </c>
      <c r="DD271" s="172">
        <f t="shared" si="98"/>
        <v>1</v>
      </c>
      <c r="DI271" s="187"/>
      <c r="DJ271" s="187"/>
    </row>
    <row r="272" spans="104:114" x14ac:dyDescent="0.25">
      <c r="DB272" s="172" t="str">
        <f>IF(DB259="","","----")</f>
        <v/>
      </c>
      <c r="DD272" s="172">
        <f t="shared" si="98"/>
        <v>1</v>
      </c>
      <c r="DI272" s="187"/>
      <c r="DJ272" s="187"/>
    </row>
    <row r="273" spans="104:114" x14ac:dyDescent="0.25">
      <c r="DA273" s="172"/>
      <c r="DB273" s="32" t="str">
        <f>IF(DB274="","",CONCATENATE("Warband ",CZ274," ",DG273))</f>
        <v/>
      </c>
      <c r="DD273" s="172">
        <f t="shared" si="98"/>
        <v>1</v>
      </c>
      <c r="DG273" s="49" t="str">
        <f>CONCATENATE("   ",DH273,"/",DI273,IF(DH273&gt;DI273," !",""))</f>
        <v xml:space="preserve">   0/12</v>
      </c>
      <c r="DH273" s="172">
        <f t="shared" ref="DH273" si="99">INDEX($CB$1:$CU$1,CZ274)+DJ273</f>
        <v>0</v>
      </c>
      <c r="DI273" s="187">
        <f t="shared" ref="DI273" si="100">IF(ISERROR(FIND("Signal Tower",DB274)),12,24)</f>
        <v>12</v>
      </c>
      <c r="DJ273" s="187"/>
    </row>
    <row r="274" spans="104:114" x14ac:dyDescent="0.25">
      <c r="CZ274" s="172">
        <v>19</v>
      </c>
      <c r="DA274" s="172" t="s">
        <v>278</v>
      </c>
      <c r="DB274" s="32" t="str">
        <f>T(LOOKUP(CZ274,$DM$1:$EF$1,$DM$2:$EF$2))</f>
        <v/>
      </c>
      <c r="DD274" s="172">
        <f t="shared" si="98"/>
        <v>1</v>
      </c>
      <c r="DI274" s="187"/>
      <c r="DJ274" s="187"/>
    </row>
    <row r="275" spans="104:114" x14ac:dyDescent="0.25">
      <c r="DA275" s="172">
        <v>1</v>
      </c>
      <c r="DB275" s="32" t="str">
        <f t="shared" ref="DB275:DB286" si="101">T(CONCATENATE(LOOKUP(DA275,CT$3:CT$80,BI$3:BI$80)," ",LOOKUP(DA275,CT$3:CT$80,$CA$3:$CA$80)))</f>
        <v xml:space="preserve"> </v>
      </c>
      <c r="DD275" s="172">
        <f t="shared" si="98"/>
        <v>1</v>
      </c>
      <c r="DI275" s="187"/>
      <c r="DJ275" s="187"/>
    </row>
    <row r="276" spans="104:114" x14ac:dyDescent="0.25">
      <c r="DA276" s="172">
        <v>2</v>
      </c>
      <c r="DB276" s="32" t="str">
        <f t="shared" si="101"/>
        <v xml:space="preserve"> </v>
      </c>
      <c r="DD276" s="172">
        <f t="shared" si="98"/>
        <v>1</v>
      </c>
      <c r="DI276" s="187"/>
      <c r="DJ276" s="187"/>
    </row>
    <row r="277" spans="104:114" x14ac:dyDescent="0.25">
      <c r="DA277" s="172">
        <v>3</v>
      </c>
      <c r="DB277" s="32" t="str">
        <f t="shared" si="101"/>
        <v xml:space="preserve"> </v>
      </c>
      <c r="DD277" s="172">
        <f t="shared" si="98"/>
        <v>1</v>
      </c>
      <c r="DI277" s="187"/>
      <c r="DJ277" s="187"/>
    </row>
    <row r="278" spans="104:114" x14ac:dyDescent="0.25">
      <c r="DA278" s="172">
        <v>4</v>
      </c>
      <c r="DB278" s="32" t="str">
        <f t="shared" si="101"/>
        <v xml:space="preserve"> </v>
      </c>
      <c r="DD278" s="172">
        <f t="shared" si="98"/>
        <v>1</v>
      </c>
      <c r="DI278" s="187"/>
      <c r="DJ278" s="187"/>
    </row>
    <row r="279" spans="104:114" x14ac:dyDescent="0.25">
      <c r="DA279" s="172">
        <v>5</v>
      </c>
      <c r="DB279" s="32" t="str">
        <f t="shared" si="101"/>
        <v xml:space="preserve"> </v>
      </c>
      <c r="DD279" s="172">
        <f t="shared" si="98"/>
        <v>1</v>
      </c>
      <c r="DI279" s="187"/>
      <c r="DJ279" s="187"/>
    </row>
    <row r="280" spans="104:114" x14ac:dyDescent="0.25">
      <c r="DA280" s="172">
        <v>6</v>
      </c>
      <c r="DB280" s="32" t="str">
        <f t="shared" si="101"/>
        <v xml:space="preserve"> </v>
      </c>
      <c r="DD280" s="172">
        <f t="shared" si="98"/>
        <v>1</v>
      </c>
      <c r="DI280" s="187"/>
      <c r="DJ280" s="187"/>
    </row>
    <row r="281" spans="104:114" x14ac:dyDescent="0.25">
      <c r="DA281" s="172">
        <v>7</v>
      </c>
      <c r="DB281" s="32" t="str">
        <f t="shared" si="101"/>
        <v xml:space="preserve"> </v>
      </c>
      <c r="DD281" s="172">
        <f t="shared" si="98"/>
        <v>1</v>
      </c>
      <c r="DI281" s="187"/>
      <c r="DJ281" s="187"/>
    </row>
    <row r="282" spans="104:114" x14ac:dyDescent="0.25">
      <c r="DA282" s="172">
        <v>8</v>
      </c>
      <c r="DB282" s="32" t="str">
        <f t="shared" si="101"/>
        <v xml:space="preserve"> </v>
      </c>
      <c r="DD282" s="172">
        <f t="shared" si="98"/>
        <v>1</v>
      </c>
      <c r="DI282" s="187"/>
      <c r="DJ282" s="187"/>
    </row>
    <row r="283" spans="104:114" x14ac:dyDescent="0.25">
      <c r="DA283" s="172">
        <v>9</v>
      </c>
      <c r="DB283" s="32" t="str">
        <f t="shared" si="101"/>
        <v xml:space="preserve"> </v>
      </c>
      <c r="DD283" s="172">
        <f t="shared" si="98"/>
        <v>1</v>
      </c>
      <c r="DI283" s="187"/>
      <c r="DJ283" s="187"/>
    </row>
    <row r="284" spans="104:114" x14ac:dyDescent="0.25">
      <c r="DA284" s="172">
        <v>10</v>
      </c>
      <c r="DB284" s="32" t="str">
        <f t="shared" si="101"/>
        <v xml:space="preserve"> </v>
      </c>
      <c r="DD284" s="172">
        <f t="shared" si="98"/>
        <v>1</v>
      </c>
      <c r="DI284" s="187"/>
      <c r="DJ284" s="187"/>
    </row>
    <row r="285" spans="104:114" x14ac:dyDescent="0.25">
      <c r="DA285" s="172">
        <v>11</v>
      </c>
      <c r="DB285" s="32" t="str">
        <f t="shared" si="101"/>
        <v xml:space="preserve"> </v>
      </c>
      <c r="DD285" s="172">
        <f t="shared" si="98"/>
        <v>1</v>
      </c>
      <c r="DI285" s="187"/>
      <c r="DJ285" s="187"/>
    </row>
    <row r="286" spans="104:114" x14ac:dyDescent="0.25">
      <c r="DA286" s="172">
        <v>12</v>
      </c>
      <c r="DB286" s="32" t="str">
        <f t="shared" si="101"/>
        <v xml:space="preserve"> </v>
      </c>
      <c r="DD286" s="172">
        <f t="shared" si="98"/>
        <v>1</v>
      </c>
      <c r="DI286" s="187"/>
      <c r="DJ286" s="187"/>
    </row>
    <row r="287" spans="104:114" x14ac:dyDescent="0.25">
      <c r="DB287" s="172" t="str">
        <f>IF(DB274="","","----")</f>
        <v/>
      </c>
      <c r="DD287" s="172">
        <f t="shared" si="98"/>
        <v>1</v>
      </c>
      <c r="DI287" s="187"/>
      <c r="DJ287" s="187"/>
    </row>
    <row r="288" spans="104:114" x14ac:dyDescent="0.25">
      <c r="DA288" s="172"/>
      <c r="DB288" s="32" t="str">
        <f>IF(DB289="","",CONCATENATE("Warband ",CZ289," ",DG288))</f>
        <v/>
      </c>
      <c r="DD288" s="172">
        <f t="shared" si="98"/>
        <v>1</v>
      </c>
      <c r="DG288" s="49" t="str">
        <f>CONCATENATE("   ",DH288,"/",DI288,IF(DH288&gt;DI288," !",""))</f>
        <v xml:space="preserve">   0/12</v>
      </c>
      <c r="DH288" s="172">
        <f t="shared" ref="DH288" si="102">INDEX($CB$1:$CU$1,CZ289)+DJ288</f>
        <v>0</v>
      </c>
      <c r="DI288" s="187">
        <f t="shared" ref="DI288" si="103">IF(ISERROR(FIND("Signal Tower",DB289)),12,24)</f>
        <v>12</v>
      </c>
      <c r="DJ288" s="187"/>
    </row>
    <row r="289" spans="104:114" x14ac:dyDescent="0.25">
      <c r="CZ289" s="172">
        <v>20</v>
      </c>
      <c r="DA289" s="172" t="s">
        <v>278</v>
      </c>
      <c r="DB289" s="32" t="str">
        <f>T(LOOKUP(CZ289,$DM$1:$EF$1,$DM$2:$EF$2))</f>
        <v/>
      </c>
      <c r="DD289" s="172">
        <f t="shared" si="98"/>
        <v>1</v>
      </c>
      <c r="DI289" s="187"/>
      <c r="DJ289" s="187"/>
    </row>
    <row r="290" spans="104:114" x14ac:dyDescent="0.25">
      <c r="DA290" s="172">
        <v>1</v>
      </c>
      <c r="DB290" s="32" t="str">
        <f t="shared" ref="DB290:DB301" si="104">T(CONCATENATE(LOOKUP(DA290,CU$3:CU$80,BJ$3:BJ$80)," ",LOOKUP(DA290,CU$3:CU$80,$CA$3:$CA$80)))</f>
        <v xml:space="preserve"> </v>
      </c>
      <c r="DD290" s="172">
        <f t="shared" si="98"/>
        <v>1</v>
      </c>
      <c r="DI290" s="187"/>
      <c r="DJ290" s="187"/>
    </row>
    <row r="291" spans="104:114" x14ac:dyDescent="0.25">
      <c r="DA291" s="172">
        <v>2</v>
      </c>
      <c r="DB291" s="32" t="str">
        <f t="shared" si="104"/>
        <v xml:space="preserve"> </v>
      </c>
      <c r="DD291" s="172">
        <f t="shared" si="98"/>
        <v>1</v>
      </c>
      <c r="DI291" s="187"/>
      <c r="DJ291" s="187"/>
    </row>
    <row r="292" spans="104:114" x14ac:dyDescent="0.25">
      <c r="DA292" s="172">
        <v>3</v>
      </c>
      <c r="DB292" s="32" t="str">
        <f t="shared" si="104"/>
        <v xml:space="preserve"> </v>
      </c>
      <c r="DD292" s="172">
        <f t="shared" si="98"/>
        <v>1</v>
      </c>
      <c r="DI292" s="187"/>
      <c r="DJ292" s="187"/>
    </row>
    <row r="293" spans="104:114" x14ac:dyDescent="0.25">
      <c r="DA293" s="172">
        <v>4</v>
      </c>
      <c r="DB293" s="32" t="str">
        <f t="shared" si="104"/>
        <v xml:space="preserve"> </v>
      </c>
      <c r="DD293" s="172">
        <f t="shared" si="98"/>
        <v>1</v>
      </c>
      <c r="DI293" s="187"/>
      <c r="DJ293" s="187"/>
    </row>
    <row r="294" spans="104:114" x14ac:dyDescent="0.25">
      <c r="DA294" s="172">
        <v>5</v>
      </c>
      <c r="DB294" s="32" t="str">
        <f t="shared" si="104"/>
        <v xml:space="preserve"> </v>
      </c>
      <c r="DD294" s="172">
        <f t="shared" si="98"/>
        <v>1</v>
      </c>
      <c r="DI294" s="187"/>
      <c r="DJ294" s="187"/>
    </row>
    <row r="295" spans="104:114" x14ac:dyDescent="0.25">
      <c r="DA295" s="172">
        <v>6</v>
      </c>
      <c r="DB295" s="32" t="str">
        <f t="shared" si="104"/>
        <v xml:space="preserve"> </v>
      </c>
      <c r="DD295" s="172">
        <f t="shared" si="98"/>
        <v>1</v>
      </c>
      <c r="DI295" s="187"/>
      <c r="DJ295" s="187"/>
    </row>
    <row r="296" spans="104:114" x14ac:dyDescent="0.25">
      <c r="DA296" s="172">
        <v>7</v>
      </c>
      <c r="DB296" s="32" t="str">
        <f t="shared" si="104"/>
        <v xml:space="preserve"> </v>
      </c>
      <c r="DD296" s="172">
        <f t="shared" si="98"/>
        <v>1</v>
      </c>
      <c r="DI296" s="187"/>
      <c r="DJ296" s="187"/>
    </row>
    <row r="297" spans="104:114" x14ac:dyDescent="0.25">
      <c r="DA297" s="172">
        <v>8</v>
      </c>
      <c r="DB297" s="32" t="str">
        <f t="shared" si="104"/>
        <v xml:space="preserve"> </v>
      </c>
      <c r="DD297" s="172">
        <f t="shared" si="98"/>
        <v>1</v>
      </c>
    </row>
    <row r="298" spans="104:114" x14ac:dyDescent="0.25">
      <c r="DA298" s="172">
        <v>9</v>
      </c>
      <c r="DB298" s="32" t="str">
        <f t="shared" si="104"/>
        <v xml:space="preserve"> </v>
      </c>
      <c r="DD298" s="172">
        <f t="shared" si="98"/>
        <v>1</v>
      </c>
    </row>
    <row r="299" spans="104:114" x14ac:dyDescent="0.25">
      <c r="DA299" s="172">
        <v>10</v>
      </c>
      <c r="DB299" s="32" t="str">
        <f t="shared" si="104"/>
        <v xml:space="preserve"> </v>
      </c>
      <c r="DD299" s="172">
        <f t="shared" si="98"/>
        <v>1</v>
      </c>
    </row>
    <row r="300" spans="104:114" x14ac:dyDescent="0.25">
      <c r="DA300" s="172">
        <v>11</v>
      </c>
      <c r="DB300" s="32" t="str">
        <f t="shared" si="104"/>
        <v xml:space="preserve"> </v>
      </c>
      <c r="DD300" s="172">
        <f t="shared" si="98"/>
        <v>1</v>
      </c>
    </row>
    <row r="301" spans="104:114" x14ac:dyDescent="0.25">
      <c r="DA301" s="172">
        <v>12</v>
      </c>
      <c r="DB301" s="32" t="str">
        <f t="shared" si="104"/>
        <v xml:space="preserve"> </v>
      </c>
      <c r="DD301" s="172">
        <f t="shared" si="98"/>
        <v>1</v>
      </c>
    </row>
    <row r="302" spans="104:114" x14ac:dyDescent="0.25">
      <c r="DD302" s="172">
        <f t="shared" si="98"/>
        <v>1</v>
      </c>
    </row>
  </sheetData>
  <mergeCells count="2">
    <mergeCell ref="BV1:BW1"/>
    <mergeCell ref="BX1:BZ1"/>
  </mergeCells>
  <conditionalFormatting sqref="AC10:AC11">
    <cfRule type="cellIs" dxfId="81" priority="15" stopIfTrue="1" operator="equal">
      <formula>1</formula>
    </cfRule>
  </conditionalFormatting>
  <conditionalFormatting sqref="D3:G3">
    <cfRule type="cellIs" dxfId="80" priority="14" stopIfTrue="1" operator="equal">
      <formula>1</formula>
    </cfRule>
  </conditionalFormatting>
  <conditionalFormatting sqref="W3:W80">
    <cfRule type="containsText" dxfId="79" priority="5" stopIfTrue="1" operator="containsText" text="!">
      <formula>NOT(ISERROR(SEARCH("!",W3)))</formula>
    </cfRule>
  </conditionalFormatting>
  <conditionalFormatting sqref="W2">
    <cfRule type="cellIs" dxfId="78" priority="4" stopIfTrue="1" operator="lessThan">
      <formula>0</formula>
    </cfRule>
  </conditionalFormatting>
  <conditionalFormatting sqref="H4:I4">
    <cfRule type="cellIs" dxfId="77" priority="3" stopIfTrue="1" operator="equal">
      <formula>1</formula>
    </cfRule>
  </conditionalFormatting>
  <conditionalFormatting sqref="J5:J6">
    <cfRule type="cellIs" dxfId="76" priority="2" stopIfTrue="1" operator="equal">
      <formula>1</formula>
    </cfRule>
  </conditionalFormatting>
  <conditionalFormatting sqref="AD3:AF8">
    <cfRule type="cellIs" dxfId="75" priority="1" stopIfTrue="1" operator="equal">
      <formula>1</formula>
    </cfRule>
  </conditionalFormatting>
  <dataValidations count="1">
    <dataValidation type="whole" allowBlank="1" showInputMessage="1" showErrorMessage="1" error="You may only purchase each equipment once_x000a_Insert &quot;1&quot; to purchase the equipment" sqref="D3:G3 AC10:AC11 J5:J6 H4:I4 AD3:AF8">
      <formula1>0</formula1>
      <formula2>1</formula2>
    </dataValidation>
  </dataValidations>
  <hyperlinks>
    <hyperlink ref="A2" location="INDEX!A1" display="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04" customWidth="1"/>
    <col min="2" max="2" width="22.140625" style="16" bestFit="1" customWidth="1"/>
    <col min="3" max="3" width="5.7109375" style="104" customWidth="1"/>
    <col min="4" max="8" width="2.85546875" style="104" customWidth="1"/>
    <col min="9" max="9" width="2.85546875" style="124" customWidth="1"/>
    <col min="10" max="13" width="2.85546875" style="172" customWidth="1"/>
    <col min="14" max="17" width="2.85546875" style="172" hidden="1" customWidth="1"/>
    <col min="18" max="18" width="11.7109375" style="104" customWidth="1"/>
    <col min="19" max="19" width="6.5703125" style="104" customWidth="1"/>
    <col min="20" max="20" width="9.140625" style="104" customWidth="1"/>
    <col min="21" max="21" width="9.140625" style="84" customWidth="1"/>
    <col min="22" max="22" width="9.140625" style="104" customWidth="1"/>
    <col min="23" max="23" width="10.85546875" style="104" customWidth="1"/>
    <col min="24" max="25" width="10.5703125" style="104" bestFit="1" customWidth="1"/>
    <col min="26" max="26" width="11.42578125" style="104" bestFit="1" customWidth="1"/>
    <col min="27" max="27" width="29" style="16" customWidth="1"/>
    <col min="28" max="28" width="5.7109375" style="104" customWidth="1"/>
    <col min="29" max="32" width="2.85546875" style="104" customWidth="1"/>
    <col min="33" max="34" width="2.85546875" style="113" customWidth="1"/>
    <col min="35" max="35" width="2.85546875" style="124" hidden="1" customWidth="1"/>
    <col min="36" max="41" width="2.85546875" style="172" hidden="1" customWidth="1"/>
    <col min="42" max="42" width="6.5703125" style="104" customWidth="1"/>
    <col min="43" max="62" width="3.7109375" style="104" customWidth="1"/>
    <col min="63" max="63" width="42.85546875" style="176" customWidth="1"/>
    <col min="64" max="73" width="2.7109375" style="104"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72"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98"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45" width="9.140625" style="104" customWidth="1"/>
    <col min="146" max="16384" width="9.140625" style="104"/>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40.25" x14ac:dyDescent="0.25">
      <c r="A2" s="161" t="s">
        <v>2630</v>
      </c>
      <c r="B2" s="85"/>
      <c r="D2" s="174" t="s">
        <v>94</v>
      </c>
      <c r="E2" s="174" t="s">
        <v>1823</v>
      </c>
      <c r="F2" s="174" t="s">
        <v>2634</v>
      </c>
      <c r="G2" s="174" t="s">
        <v>2633</v>
      </c>
      <c r="H2" s="174" t="s">
        <v>1824</v>
      </c>
      <c r="I2" s="174" t="s">
        <v>2636</v>
      </c>
      <c r="J2" s="174" t="s">
        <v>35</v>
      </c>
      <c r="K2" s="174" t="s">
        <v>34</v>
      </c>
      <c r="L2" s="174" t="s">
        <v>286</v>
      </c>
      <c r="M2" s="174" t="s">
        <v>205</v>
      </c>
      <c r="N2" s="174"/>
      <c r="O2" s="174"/>
      <c r="P2" s="174"/>
      <c r="Q2" s="174"/>
      <c r="R2" s="14" t="s">
        <v>522</v>
      </c>
      <c r="S2" s="14" t="s">
        <v>64</v>
      </c>
      <c r="T2" s="37">
        <f>DL2+BW2</f>
        <v>0</v>
      </c>
      <c r="U2" s="37">
        <f>SUM(S3:S15,AP3:AP43)</f>
        <v>0</v>
      </c>
      <c r="W2" s="37">
        <f>ROUNDUP(BX2/IF(U2=Z2,2,3),0)-BZ2</f>
        <v>0</v>
      </c>
      <c r="Y2" s="37">
        <f>EvilUnits</f>
        <v>0</v>
      </c>
      <c r="Z2" s="37">
        <f>EvilPoints</f>
        <v>0</v>
      </c>
      <c r="AA2" s="85"/>
      <c r="AC2" s="103" t="s">
        <v>205</v>
      </c>
      <c r="AD2" s="103" t="s">
        <v>286</v>
      </c>
      <c r="AE2" s="103" t="s">
        <v>1824</v>
      </c>
      <c r="AF2" s="103" t="s">
        <v>68</v>
      </c>
      <c r="AG2" s="112" t="s">
        <v>2203</v>
      </c>
      <c r="AH2" s="112"/>
      <c r="AI2" s="123"/>
      <c r="AJ2" s="174"/>
      <c r="AK2" s="174"/>
      <c r="AL2" s="174"/>
      <c r="AM2" s="174"/>
      <c r="AN2" s="174"/>
      <c r="AO2" s="174"/>
      <c r="AP2" s="14" t="s">
        <v>64</v>
      </c>
      <c r="AQ2" s="103" t="s">
        <v>258</v>
      </c>
      <c r="AR2" s="103" t="s">
        <v>259</v>
      </c>
      <c r="AS2" s="103" t="s">
        <v>260</v>
      </c>
      <c r="AT2" s="103" t="s">
        <v>261</v>
      </c>
      <c r="AU2" s="103" t="s">
        <v>262</v>
      </c>
      <c r="AV2" s="103" t="s">
        <v>263</v>
      </c>
      <c r="AW2" s="103" t="s">
        <v>264</v>
      </c>
      <c r="AX2" s="103" t="s">
        <v>265</v>
      </c>
      <c r="AY2" s="103" t="s">
        <v>266</v>
      </c>
      <c r="AZ2" s="103" t="s">
        <v>267</v>
      </c>
      <c r="BA2" s="103" t="s">
        <v>268</v>
      </c>
      <c r="BB2" s="103" t="s">
        <v>269</v>
      </c>
      <c r="BC2" s="103" t="s">
        <v>270</v>
      </c>
      <c r="BD2" s="103" t="s">
        <v>271</v>
      </c>
      <c r="BE2" s="103" t="s">
        <v>272</v>
      </c>
      <c r="BF2" s="103" t="s">
        <v>273</v>
      </c>
      <c r="BG2" s="103" t="s">
        <v>274</v>
      </c>
      <c r="BH2" s="103" t="s">
        <v>275</v>
      </c>
      <c r="BI2" s="103" t="s">
        <v>276</v>
      </c>
      <c r="BJ2" s="103"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1806</v>
      </c>
      <c r="C3" s="172">
        <v>165</v>
      </c>
      <c r="D3" s="21"/>
      <c r="E3" s="21"/>
      <c r="F3" s="21"/>
      <c r="G3" s="21"/>
      <c r="H3" s="19"/>
      <c r="I3" s="19"/>
      <c r="J3" s="19"/>
      <c r="K3" s="19"/>
      <c r="L3" s="19"/>
      <c r="M3" s="19"/>
      <c r="N3" s="19"/>
      <c r="O3" s="19"/>
      <c r="P3" s="19"/>
      <c r="Q3" s="19"/>
      <c r="R3" s="31"/>
      <c r="S3" s="172">
        <f>DL3*(C3+10*(D3+F3)+50*E3+200*G3)</f>
        <v>0</v>
      </c>
      <c r="T3" s="5"/>
      <c r="U3" s="13"/>
      <c r="V3" s="5"/>
      <c r="W3" s="5" t="str">
        <f t="shared" ref="W3:W66" si="2">T(LOOKUP(DE3,$DD$3:$DD$302,$DB$3:$DB$302))</f>
        <v/>
      </c>
      <c r="X3" s="5"/>
      <c r="Y3" s="5"/>
      <c r="Z3" s="5"/>
      <c r="AA3" s="16" t="s">
        <v>1811</v>
      </c>
      <c r="AB3" s="104">
        <v>8</v>
      </c>
      <c r="AC3" s="21"/>
      <c r="AD3" s="21"/>
      <c r="AE3" s="21"/>
      <c r="AF3" s="21"/>
      <c r="AG3" s="21"/>
      <c r="AH3" s="19"/>
      <c r="AI3" s="19"/>
      <c r="AJ3" s="19"/>
      <c r="AK3" s="19"/>
      <c r="AL3" s="19"/>
      <c r="AM3" s="19"/>
      <c r="AN3" s="19"/>
      <c r="AO3" s="19"/>
      <c r="AP3" s="113">
        <f t="shared" ref="AP3:AP12" si="3">SUM(AQ3:BJ3)*(AB3+8*AE3+AC3+AD3+30*AF3+25*AG3)</f>
        <v>0</v>
      </c>
      <c r="AQ3" s="28"/>
      <c r="AR3" s="29"/>
      <c r="AS3" s="29"/>
      <c r="AT3" s="29"/>
      <c r="AU3" s="29"/>
      <c r="AV3" s="29"/>
      <c r="AW3" s="29"/>
      <c r="AX3" s="29"/>
      <c r="AY3" s="29"/>
      <c r="AZ3" s="29"/>
      <c r="BA3" s="29"/>
      <c r="BB3" s="29"/>
      <c r="BC3" s="29"/>
      <c r="BD3" s="29"/>
      <c r="BE3" s="29"/>
      <c r="BF3" s="29"/>
      <c r="BG3" s="29"/>
      <c r="BH3" s="29"/>
      <c r="BI3" s="29"/>
      <c r="BJ3" s="30"/>
      <c r="BV3" s="168">
        <v>1</v>
      </c>
      <c r="BW3" s="40">
        <f t="shared" ref="BW3:BW13" si="4">SUM(AQ3:BJ3)*BV3</f>
        <v>0</v>
      </c>
      <c r="BX3" s="42">
        <f>BW3</f>
        <v>0</v>
      </c>
      <c r="BY3" s="168">
        <f>AD3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1" si="5">IF(R3=0,"-",CONCATENATE(B3,IF(SUM(D3:Q3)=0,""," with "),IF(D3=1,D$2,""),IF(D3=1,"; ",""),IF(E3=1,E$2,""),IF(E3=1,"; ",""),IF(F3=1,F$2,""),IF(F3=1,"; ",""),IF(G3=1,G$2,""),IF(G3=1,"; ",""),IF(H3=1,H$2,""),IF(H3=1,"; ",""),IF(I3=1,I$2,""),IF(I3=1,"; ",""),IF(J3=1,J$2,""),IF(J3=1,"; ",""),IF(K3=1,K$2,""),IF(K3=1,"; ",""),IF(L3=1,L$2,""),IF(L3=1,"; ",""),IF(M3=1,M$2,""),IF(M3=1,"; ",""),IF(N3=1,N$2,""),IF(N3=1,"; ",""),IF(O3=1,O$2,""),IF(O3=1,"; ",""),IF(P3=1,P$2,""),IF(P3=1,"; ",""),IF(Q3=1,Q$2,""),IF(Q3=1,"; ","")))</f>
        <v>-</v>
      </c>
      <c r="CX3" s="38">
        <f t="shared" ref="CX3:CX11" si="6">R3</f>
        <v>0</v>
      </c>
      <c r="DA3" s="172"/>
      <c r="DB3" s="32" t="str">
        <f>IF(DB4="","",CONCATENATE("Warband ",CZ4," ",DG3))</f>
        <v/>
      </c>
      <c r="DD3" s="172">
        <v>1</v>
      </c>
      <c r="DE3" s="172">
        <v>1</v>
      </c>
      <c r="DG3" s="49" t="str">
        <f>CONCATENATE("   ",DH3,"/",DI3,IF(DH3&gt;DI3," !",""))</f>
        <v xml:space="preserve">   0/12</v>
      </c>
      <c r="DH3" s="172">
        <f>INDEX($CB$1:$CU$1,CZ4)+DJ3</f>
        <v>0</v>
      </c>
      <c r="DI3" s="198">
        <f>IF(ISERROR(FIND("Signal Tower",DB4)),12,24)</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4" si="7">IF(CX3=0,0,SUBSTITUTE(SUBSTITUTE(SUBSTITUTE(SUBSTITUTE(SUBSTITUTE(SUBSTITUTE(SUBSTITUTE(SUBSTITUTE($CX3,"12",""),"13",""),"14",""),"15",""),"16",""),"17",""),"18",""),"19",""))</f>
        <v>0</v>
      </c>
    </row>
    <row r="4" spans="1:137" x14ac:dyDescent="0.25">
      <c r="B4" s="16" t="s">
        <v>1807</v>
      </c>
      <c r="C4" s="172">
        <v>165</v>
      </c>
      <c r="D4" s="20"/>
      <c r="E4" s="20"/>
      <c r="F4" s="20"/>
      <c r="G4" s="20"/>
      <c r="H4" s="21"/>
      <c r="I4" s="21"/>
      <c r="J4" s="20"/>
      <c r="K4" s="20"/>
      <c r="L4" s="20"/>
      <c r="M4" s="20"/>
      <c r="N4" s="20"/>
      <c r="O4" s="20"/>
      <c r="P4" s="20"/>
      <c r="Q4" s="20"/>
      <c r="S4" s="172">
        <f>DL4*(C4+10*H4+5*I4)</f>
        <v>0</v>
      </c>
      <c r="T4" s="5"/>
      <c r="U4" s="13"/>
      <c r="V4" s="5"/>
      <c r="W4" s="5" t="str">
        <f t="shared" si="2"/>
        <v/>
      </c>
      <c r="X4" s="5"/>
      <c r="Y4" s="5"/>
      <c r="Z4" s="5"/>
      <c r="AA4" s="16" t="s">
        <v>1811</v>
      </c>
      <c r="AB4" s="104">
        <v>8</v>
      </c>
      <c r="AC4" s="21"/>
      <c r="AD4" s="21"/>
      <c r="AE4" s="21"/>
      <c r="AF4" s="21"/>
      <c r="AG4" s="21"/>
      <c r="AH4" s="20"/>
      <c r="AI4" s="20"/>
      <c r="AJ4" s="20"/>
      <c r="AK4" s="20"/>
      <c r="AL4" s="20"/>
      <c r="AM4" s="20"/>
      <c r="AN4" s="20"/>
      <c r="AO4" s="20"/>
      <c r="AP4" s="113">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13" si="8">BW4</f>
        <v>0</v>
      </c>
      <c r="BY4" s="168">
        <f t="shared" ref="BY4:BY12" si="9">AD4</f>
        <v>0</v>
      </c>
      <c r="BZ4" s="43">
        <f t="shared" ref="BZ4:BZ13" si="10">BX4*BY4</f>
        <v>0</v>
      </c>
      <c r="CA4" s="38" t="str">
        <f t="shared" ref="CA4:CA13"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5"/>
        <v>-</v>
      </c>
      <c r="CX4" s="38">
        <f t="shared" si="6"/>
        <v>0</v>
      </c>
      <c r="CZ4" s="172">
        <v>1</v>
      </c>
      <c r="DA4" s="172" t="s">
        <v>278</v>
      </c>
      <c r="DB4" s="32" t="str">
        <f>T(LOOKUP(CZ4,$DM$1:$EF$1,$DM$2:$EF$2))</f>
        <v/>
      </c>
      <c r="DD4" s="172">
        <f>IF(OR(DB3="",DB3=" "),DD3,DD3+1)</f>
        <v>1</v>
      </c>
      <c r="DE4" s="172">
        <v>2</v>
      </c>
      <c r="DL4" s="172">
        <f t="shared" ref="DL4" si="13">SUM(DM5:EF5)-SUM(DM4:EF4)</f>
        <v>0</v>
      </c>
      <c r="DM4" s="172">
        <f t="shared" ref="DM4" si="14">IF(OR(CX3=0,ISERROR(SEARCH(DM$1,SUBSTITUTE(SUBSTITUTE($EG3,"10",""),"11","")))),DM3,DM3+1)</f>
        <v>1</v>
      </c>
      <c r="DN4" s="172">
        <f t="shared" ref="DN4" si="15">IF(OR(CX3=0,ISERROR(SEARCH(DN$1,SUBSTITUTE(SUBSTITUTE($CX3,"12",""),"20","")))),DN3,DN3+1)</f>
        <v>1</v>
      </c>
      <c r="DO4" s="172">
        <f t="shared" ref="DO4:DU4"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4"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7"/>
        <v>0</v>
      </c>
    </row>
    <row r="5" spans="1:137" x14ac:dyDescent="0.25">
      <c r="B5" s="16" t="s">
        <v>1808</v>
      </c>
      <c r="C5" s="172">
        <v>50</v>
      </c>
      <c r="D5" s="19"/>
      <c r="E5" s="19"/>
      <c r="F5" s="19"/>
      <c r="G5" s="19"/>
      <c r="H5" s="21"/>
      <c r="I5" s="19"/>
      <c r="J5" s="19"/>
      <c r="K5" s="19"/>
      <c r="L5" s="19"/>
      <c r="M5" s="19"/>
      <c r="N5" s="19"/>
      <c r="O5" s="19"/>
      <c r="P5" s="19"/>
      <c r="Q5" s="19"/>
      <c r="R5" s="31"/>
      <c r="S5" s="172">
        <f>DL5*(C5+10*H5)</f>
        <v>0</v>
      </c>
      <c r="T5" s="5"/>
      <c r="U5" s="13"/>
      <c r="V5" s="5"/>
      <c r="W5" s="5" t="str">
        <f t="shared" si="2"/>
        <v/>
      </c>
      <c r="X5" s="5"/>
      <c r="Y5" s="5"/>
      <c r="Z5" s="5"/>
      <c r="AA5" s="16" t="s">
        <v>1811</v>
      </c>
      <c r="AB5" s="104">
        <v>8</v>
      </c>
      <c r="AC5" s="21"/>
      <c r="AD5" s="21"/>
      <c r="AE5" s="21"/>
      <c r="AF5" s="21"/>
      <c r="AG5" s="21"/>
      <c r="AH5" s="19"/>
      <c r="AI5" s="19"/>
      <c r="AJ5" s="19"/>
      <c r="AK5" s="19"/>
      <c r="AL5" s="19"/>
      <c r="AM5" s="19"/>
      <c r="AN5" s="19"/>
      <c r="AO5" s="19"/>
      <c r="AP5" s="113">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5"/>
        <v>-</v>
      </c>
      <c r="CX5" s="38">
        <f t="shared" si="6"/>
        <v>0</v>
      </c>
      <c r="DA5" s="172">
        <v>1</v>
      </c>
      <c r="DB5" s="32" t="str">
        <f>T(CONCATENATE(LOOKUP(DA5,CB$3:CB$80,$AQ$3:$AQ$80)," ",LOOKUP(DA5,CB$3:CB$80,$CA$3:$CA$80)))</f>
        <v xml:space="preserve"> </v>
      </c>
      <c r="DD5" s="172">
        <f t="shared" ref="DD5:DD68" si="18">IF(OR(DB4="",DB4=" "),DD4,DD4+1)</f>
        <v>1</v>
      </c>
      <c r="DE5" s="172">
        <v>3</v>
      </c>
      <c r="DL5" s="172">
        <f t="shared" ref="DL5:DL68" si="19">SUM(DM6:EF6)-SUM(DM5:EF5)</f>
        <v>0</v>
      </c>
      <c r="DM5" s="172">
        <f t="shared" ref="DM5:DM68" si="20">IF(OR(CX4=0,ISERROR(SEARCH(DM$1,SUBSTITUTE(SUBSTITUTE($EG4,"10",""),"11","")))),DM4,DM4+1)</f>
        <v>1</v>
      </c>
      <c r="DN5" s="172">
        <f t="shared" ref="DN5:DN68" si="21">IF(OR(CX4=0,ISERROR(SEARCH(DN$1,SUBSTITUTE(SUBSTITUTE($CX4,"12",""),"20","")))),DN4,DN4+1)</f>
        <v>1</v>
      </c>
      <c r="DO5" s="172">
        <f t="shared" ref="DO5:DO68" si="22">IF(OR($CX4=0,ISERROR(SEARCH(DO$1,SUBSTITUTE($CX4,DY$1,"")))),DO4,DO4+1)</f>
        <v>1</v>
      </c>
      <c r="DP5" s="172">
        <f t="shared" ref="DP5:DP68" si="23">IF(OR($CX4=0,ISERROR(SEARCH(DP$1,SUBSTITUTE($CX4,DZ$1,"")))),DP4,DP4+1)</f>
        <v>1</v>
      </c>
      <c r="DQ5" s="172">
        <f t="shared" ref="DQ5:DQ68" si="24">IF(OR($CX4=0,ISERROR(SEARCH(DQ$1,SUBSTITUTE($CX4,EA$1,"")))),DQ4,DQ4+1)</f>
        <v>1</v>
      </c>
      <c r="DR5" s="172">
        <f t="shared" ref="DR5:DR68" si="25">IF(OR($CX4=0,ISERROR(SEARCH(DR$1,SUBSTITUTE($CX4,EB$1,"")))),DR4,DR4+1)</f>
        <v>1</v>
      </c>
      <c r="DS5" s="172">
        <f t="shared" ref="DS5:DS68" si="26">IF(OR($CX4=0,ISERROR(SEARCH(DS$1,SUBSTITUTE($CX4,EC$1,"")))),DS4,DS4+1)</f>
        <v>1</v>
      </c>
      <c r="DT5" s="172">
        <f t="shared" ref="DT5:DT68" si="27">IF(OR($CX4=0,ISERROR(SEARCH(DT$1,SUBSTITUTE($CX4,ED$1,"")))),DT4,DT4+1)</f>
        <v>1</v>
      </c>
      <c r="DU5" s="172">
        <f t="shared" ref="DU5:DU68" si="28">IF(OR($CX4=0,ISERROR(SEARCH(DU$1,SUBSTITUTE($CX4,EE$1,"")))),DU4,DU4+1)</f>
        <v>1</v>
      </c>
      <c r="DV5" s="172">
        <f t="shared" ref="DV5:EF28" si="29">IF(OR($CX4=0,ISERROR(SEARCH(DV$1,$CX4))),DV4,DV4+1)</f>
        <v>1</v>
      </c>
      <c r="DW5" s="172">
        <f t="shared" si="29"/>
        <v>1</v>
      </c>
      <c r="DX5" s="172">
        <f t="shared" si="29"/>
        <v>1</v>
      </c>
      <c r="DY5" s="172">
        <f t="shared" si="29"/>
        <v>1</v>
      </c>
      <c r="DZ5" s="172">
        <f t="shared" si="29"/>
        <v>1</v>
      </c>
      <c r="EA5" s="172">
        <f t="shared" si="29"/>
        <v>1</v>
      </c>
      <c r="EB5" s="172">
        <f t="shared" si="29"/>
        <v>1</v>
      </c>
      <c r="EC5" s="172">
        <f t="shared" si="29"/>
        <v>1</v>
      </c>
      <c r="ED5" s="172">
        <f t="shared" si="29"/>
        <v>1</v>
      </c>
      <c r="EE5" s="172">
        <f t="shared" si="29"/>
        <v>1</v>
      </c>
      <c r="EF5" s="172">
        <f t="shared" si="29"/>
        <v>1</v>
      </c>
      <c r="EG5" s="172">
        <f t="shared" ref="EG5:EG68" si="30">IF(CX5=0,0,SUBSTITUTE(SUBSTITUTE(SUBSTITUTE(SUBSTITUTE(SUBSTITUTE(SUBSTITUTE(SUBSTITUTE(SUBSTITUTE($CX5,"12",""),"13",""),"14",""),"15",""),"16",""),"17",""),"18",""),"19",""))</f>
        <v>0</v>
      </c>
    </row>
    <row r="6" spans="1:137" x14ac:dyDescent="0.25">
      <c r="B6" s="16" t="s">
        <v>1809</v>
      </c>
      <c r="C6" s="172">
        <v>50</v>
      </c>
      <c r="D6" s="20"/>
      <c r="E6" s="20"/>
      <c r="F6" s="20"/>
      <c r="G6" s="20"/>
      <c r="H6" s="21"/>
      <c r="I6" s="20"/>
      <c r="J6" s="20"/>
      <c r="K6" s="20"/>
      <c r="L6" s="20"/>
      <c r="M6" s="20"/>
      <c r="N6" s="20"/>
      <c r="O6" s="20"/>
      <c r="P6" s="20"/>
      <c r="Q6" s="20"/>
      <c r="S6" s="172">
        <f t="shared" ref="S6" si="31">DL6*(C6+10*H6)</f>
        <v>0</v>
      </c>
      <c r="T6" s="5"/>
      <c r="U6" s="13"/>
      <c r="V6" s="5"/>
      <c r="W6" s="5" t="str">
        <f t="shared" si="2"/>
        <v/>
      </c>
      <c r="X6" s="5"/>
      <c r="Y6" s="5"/>
      <c r="Z6" s="5"/>
      <c r="AA6" s="16" t="s">
        <v>1811</v>
      </c>
      <c r="AB6" s="104">
        <v>8</v>
      </c>
      <c r="AC6" s="21"/>
      <c r="AD6" s="21"/>
      <c r="AE6" s="21"/>
      <c r="AF6" s="21"/>
      <c r="AG6" s="21"/>
      <c r="AH6" s="20"/>
      <c r="AI6" s="20"/>
      <c r="AJ6" s="20"/>
      <c r="AK6" s="20"/>
      <c r="AL6" s="20"/>
      <c r="AM6" s="20"/>
      <c r="AN6" s="20"/>
      <c r="AO6" s="20"/>
      <c r="AP6" s="113">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5"/>
        <v>-</v>
      </c>
      <c r="CX6" s="38">
        <f t="shared" si="6"/>
        <v>0</v>
      </c>
      <c r="DA6" s="172">
        <v>2</v>
      </c>
      <c r="DB6" s="32" t="str">
        <f t="shared" ref="DB6:DB16" si="32">T(CONCATENATE(LOOKUP(DA6,CB$3:CB$80,$AQ$3:$AQ$80)," ",LOOKUP(DA6,CB$3:CB$80,$CA$3:$CA$80)))</f>
        <v xml:space="preserve"> </v>
      </c>
      <c r="DD6" s="172">
        <f t="shared" si="18"/>
        <v>1</v>
      </c>
      <c r="DE6" s="172">
        <v>4</v>
      </c>
      <c r="DL6" s="172">
        <f t="shared" si="19"/>
        <v>0</v>
      </c>
      <c r="DM6" s="172">
        <f t="shared" si="20"/>
        <v>1</v>
      </c>
      <c r="DN6" s="172">
        <f t="shared" si="21"/>
        <v>1</v>
      </c>
      <c r="DO6" s="172">
        <f t="shared" si="22"/>
        <v>1</v>
      </c>
      <c r="DP6" s="172">
        <f t="shared" si="23"/>
        <v>1</v>
      </c>
      <c r="DQ6" s="172">
        <f t="shared" si="24"/>
        <v>1</v>
      </c>
      <c r="DR6" s="172">
        <f t="shared" si="25"/>
        <v>1</v>
      </c>
      <c r="DS6" s="172">
        <f t="shared" si="26"/>
        <v>1</v>
      </c>
      <c r="DT6" s="172">
        <f t="shared" si="27"/>
        <v>1</v>
      </c>
      <c r="DU6" s="172">
        <f t="shared" si="28"/>
        <v>1</v>
      </c>
      <c r="DV6" s="172">
        <f t="shared" si="29"/>
        <v>1</v>
      </c>
      <c r="DW6" s="172">
        <f t="shared" si="29"/>
        <v>1</v>
      </c>
      <c r="DX6" s="172">
        <f t="shared" si="29"/>
        <v>1</v>
      </c>
      <c r="DY6" s="172">
        <f t="shared" si="29"/>
        <v>1</v>
      </c>
      <c r="DZ6" s="172">
        <f t="shared" si="29"/>
        <v>1</v>
      </c>
      <c r="EA6" s="172">
        <f t="shared" si="29"/>
        <v>1</v>
      </c>
      <c r="EB6" s="172">
        <f t="shared" si="29"/>
        <v>1</v>
      </c>
      <c r="EC6" s="172">
        <f t="shared" si="29"/>
        <v>1</v>
      </c>
      <c r="ED6" s="172">
        <f t="shared" si="29"/>
        <v>1</v>
      </c>
      <c r="EE6" s="172">
        <f t="shared" si="29"/>
        <v>1</v>
      </c>
      <c r="EF6" s="172">
        <f t="shared" si="29"/>
        <v>1</v>
      </c>
      <c r="EG6" s="172">
        <f t="shared" si="30"/>
        <v>0</v>
      </c>
    </row>
    <row r="7" spans="1:137" x14ac:dyDescent="0.25">
      <c r="B7" s="16" t="s">
        <v>2344</v>
      </c>
      <c r="C7" s="172">
        <v>45</v>
      </c>
      <c r="D7" s="19"/>
      <c r="E7" s="19"/>
      <c r="F7" s="19"/>
      <c r="G7" s="19"/>
      <c r="H7" s="21"/>
      <c r="I7" s="19"/>
      <c r="J7" s="19"/>
      <c r="K7" s="21"/>
      <c r="L7" s="19"/>
      <c r="M7" s="19"/>
      <c r="N7" s="19"/>
      <c r="O7" s="19"/>
      <c r="P7" s="19"/>
      <c r="Q7" s="19"/>
      <c r="R7" s="31"/>
      <c r="S7" s="172">
        <f>DL7*(C7+10*H7+5*K7)</f>
        <v>0</v>
      </c>
      <c r="T7" s="5"/>
      <c r="U7" s="13"/>
      <c r="V7" s="5"/>
      <c r="W7" s="5" t="str">
        <f t="shared" si="2"/>
        <v/>
      </c>
      <c r="X7" s="5"/>
      <c r="Y7" s="5"/>
      <c r="Z7" s="5"/>
      <c r="AA7" s="16" t="s">
        <v>1811</v>
      </c>
      <c r="AB7" s="104">
        <v>8</v>
      </c>
      <c r="AC7" s="21"/>
      <c r="AD7" s="21"/>
      <c r="AE7" s="21"/>
      <c r="AF7" s="21"/>
      <c r="AG7" s="21"/>
      <c r="AH7" s="19"/>
      <c r="AI7" s="19"/>
      <c r="AJ7" s="19"/>
      <c r="AK7" s="19"/>
      <c r="AL7" s="19"/>
      <c r="AM7" s="19"/>
      <c r="AN7" s="19"/>
      <c r="AO7" s="19"/>
      <c r="AP7" s="113">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5"/>
        <v>-</v>
      </c>
      <c r="CX7" s="38">
        <f t="shared" si="6"/>
        <v>0</v>
      </c>
      <c r="DA7" s="172">
        <v>3</v>
      </c>
      <c r="DB7" s="32" t="str">
        <f t="shared" si="32"/>
        <v xml:space="preserve"> </v>
      </c>
      <c r="DD7" s="172">
        <f t="shared" si="18"/>
        <v>1</v>
      </c>
      <c r="DE7" s="172">
        <v>5</v>
      </c>
      <c r="DL7" s="172">
        <f t="shared" si="19"/>
        <v>0</v>
      </c>
      <c r="DM7" s="172">
        <f t="shared" si="20"/>
        <v>1</v>
      </c>
      <c r="DN7" s="172">
        <f t="shared" si="21"/>
        <v>1</v>
      </c>
      <c r="DO7" s="172">
        <f t="shared" si="22"/>
        <v>1</v>
      </c>
      <c r="DP7" s="172">
        <f t="shared" si="23"/>
        <v>1</v>
      </c>
      <c r="DQ7" s="172">
        <f t="shared" si="24"/>
        <v>1</v>
      </c>
      <c r="DR7" s="172">
        <f t="shared" si="25"/>
        <v>1</v>
      </c>
      <c r="DS7" s="172">
        <f t="shared" si="26"/>
        <v>1</v>
      </c>
      <c r="DT7" s="172">
        <f t="shared" si="27"/>
        <v>1</v>
      </c>
      <c r="DU7" s="172">
        <f t="shared" si="28"/>
        <v>1</v>
      </c>
      <c r="DV7" s="172">
        <f t="shared" si="29"/>
        <v>1</v>
      </c>
      <c r="DW7" s="172">
        <f t="shared" si="29"/>
        <v>1</v>
      </c>
      <c r="DX7" s="172">
        <f t="shared" si="29"/>
        <v>1</v>
      </c>
      <c r="DY7" s="172">
        <f t="shared" si="29"/>
        <v>1</v>
      </c>
      <c r="DZ7" s="172">
        <f t="shared" si="29"/>
        <v>1</v>
      </c>
      <c r="EA7" s="172">
        <f t="shared" si="29"/>
        <v>1</v>
      </c>
      <c r="EB7" s="172">
        <f t="shared" si="29"/>
        <v>1</v>
      </c>
      <c r="EC7" s="172">
        <f t="shared" si="29"/>
        <v>1</v>
      </c>
      <c r="ED7" s="172">
        <f t="shared" si="29"/>
        <v>1</v>
      </c>
      <c r="EE7" s="172">
        <f t="shared" si="29"/>
        <v>1</v>
      </c>
      <c r="EF7" s="172">
        <f t="shared" si="29"/>
        <v>1</v>
      </c>
      <c r="EG7" s="172">
        <f t="shared" si="30"/>
        <v>0</v>
      </c>
    </row>
    <row r="8" spans="1:137" x14ac:dyDescent="0.25">
      <c r="B8" s="16" t="s">
        <v>1810</v>
      </c>
      <c r="C8" s="172">
        <v>45</v>
      </c>
      <c r="D8" s="20"/>
      <c r="E8" s="20"/>
      <c r="F8" s="20"/>
      <c r="G8" s="20"/>
      <c r="H8" s="21"/>
      <c r="I8" s="20"/>
      <c r="J8" s="20"/>
      <c r="K8" s="20"/>
      <c r="L8" s="21"/>
      <c r="M8" s="21"/>
      <c r="N8" s="20"/>
      <c r="O8" s="20"/>
      <c r="P8" s="20"/>
      <c r="Q8" s="20"/>
      <c r="R8" s="31"/>
      <c r="S8" s="172">
        <f>DL8*(C8+10*H8+5*(L8+M8))</f>
        <v>0</v>
      </c>
      <c r="T8" s="5"/>
      <c r="U8" s="13"/>
      <c r="V8" s="5"/>
      <c r="W8" s="5" t="str">
        <f t="shared" si="2"/>
        <v/>
      </c>
      <c r="X8" s="5"/>
      <c r="Y8" s="5"/>
      <c r="Z8" s="5"/>
      <c r="AA8" s="16" t="s">
        <v>1811</v>
      </c>
      <c r="AB8" s="104">
        <v>8</v>
      </c>
      <c r="AC8" s="21"/>
      <c r="AD8" s="21"/>
      <c r="AE8" s="21"/>
      <c r="AF8" s="21"/>
      <c r="AG8" s="21"/>
      <c r="AH8" s="20"/>
      <c r="AI8" s="20"/>
      <c r="AJ8" s="20"/>
      <c r="AK8" s="20"/>
      <c r="AL8" s="20"/>
      <c r="AM8" s="20"/>
      <c r="AN8" s="20"/>
      <c r="AO8" s="20"/>
      <c r="AP8" s="113">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f t="shared" si="9"/>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5"/>
        <v>-</v>
      </c>
      <c r="CX8" s="38">
        <f t="shared" si="6"/>
        <v>0</v>
      </c>
      <c r="DA8" s="172">
        <v>4</v>
      </c>
      <c r="DB8" s="32" t="str">
        <f t="shared" si="32"/>
        <v xml:space="preserve"> </v>
      </c>
      <c r="DD8" s="172">
        <f t="shared" si="18"/>
        <v>1</v>
      </c>
      <c r="DE8" s="172">
        <v>6</v>
      </c>
      <c r="DL8" s="172">
        <f t="shared" si="19"/>
        <v>0</v>
      </c>
      <c r="DM8" s="172">
        <f t="shared" si="20"/>
        <v>1</v>
      </c>
      <c r="DN8" s="172">
        <f t="shared" si="21"/>
        <v>1</v>
      </c>
      <c r="DO8" s="172">
        <f t="shared" si="22"/>
        <v>1</v>
      </c>
      <c r="DP8" s="172">
        <f t="shared" si="23"/>
        <v>1</v>
      </c>
      <c r="DQ8" s="172">
        <f t="shared" si="24"/>
        <v>1</v>
      </c>
      <c r="DR8" s="172">
        <f t="shared" si="25"/>
        <v>1</v>
      </c>
      <c r="DS8" s="172">
        <f t="shared" si="26"/>
        <v>1</v>
      </c>
      <c r="DT8" s="172">
        <f t="shared" si="27"/>
        <v>1</v>
      </c>
      <c r="DU8" s="172">
        <f t="shared" si="28"/>
        <v>1</v>
      </c>
      <c r="DV8" s="172">
        <f t="shared" si="29"/>
        <v>1</v>
      </c>
      <c r="DW8" s="172">
        <f t="shared" si="29"/>
        <v>1</v>
      </c>
      <c r="DX8" s="172">
        <f t="shared" si="29"/>
        <v>1</v>
      </c>
      <c r="DY8" s="172">
        <f t="shared" si="29"/>
        <v>1</v>
      </c>
      <c r="DZ8" s="172">
        <f t="shared" si="29"/>
        <v>1</v>
      </c>
      <c r="EA8" s="172">
        <f t="shared" si="29"/>
        <v>1</v>
      </c>
      <c r="EB8" s="172">
        <f t="shared" si="29"/>
        <v>1</v>
      </c>
      <c r="EC8" s="172">
        <f t="shared" si="29"/>
        <v>1</v>
      </c>
      <c r="ED8" s="172">
        <f t="shared" si="29"/>
        <v>1</v>
      </c>
      <c r="EE8" s="172">
        <f t="shared" si="29"/>
        <v>1</v>
      </c>
      <c r="EF8" s="172">
        <f t="shared" si="29"/>
        <v>1</v>
      </c>
      <c r="EG8" s="172">
        <f t="shared" si="30"/>
        <v>0</v>
      </c>
    </row>
    <row r="9" spans="1:137" x14ac:dyDescent="0.25">
      <c r="B9" s="16" t="s">
        <v>1810</v>
      </c>
      <c r="C9" s="172">
        <v>45</v>
      </c>
      <c r="D9" s="19"/>
      <c r="E9" s="19"/>
      <c r="F9" s="19"/>
      <c r="G9" s="19"/>
      <c r="H9" s="21"/>
      <c r="I9" s="19"/>
      <c r="J9" s="19"/>
      <c r="K9" s="19"/>
      <c r="L9" s="21"/>
      <c r="M9" s="21"/>
      <c r="N9" s="19"/>
      <c r="O9" s="19"/>
      <c r="P9" s="19"/>
      <c r="Q9" s="19"/>
      <c r="S9" s="172">
        <f t="shared" ref="S9:S11" si="33">DL9*(C9+10*H9+5*(L9+M9))</f>
        <v>0</v>
      </c>
      <c r="T9" s="5"/>
      <c r="U9" s="13"/>
      <c r="V9" s="5"/>
      <c r="W9" s="5" t="str">
        <f t="shared" si="2"/>
        <v/>
      </c>
      <c r="X9" s="5"/>
      <c r="Y9" s="5"/>
      <c r="Z9" s="5"/>
      <c r="AA9" s="16" t="s">
        <v>1811</v>
      </c>
      <c r="AB9" s="104">
        <v>8</v>
      </c>
      <c r="AC9" s="21"/>
      <c r="AD9" s="21"/>
      <c r="AE9" s="21"/>
      <c r="AF9" s="21"/>
      <c r="AG9" s="21"/>
      <c r="AH9" s="19"/>
      <c r="AI9" s="19"/>
      <c r="AJ9" s="19"/>
      <c r="AK9" s="19"/>
      <c r="AL9" s="19"/>
      <c r="AM9" s="19"/>
      <c r="AN9" s="19"/>
      <c r="AO9" s="19"/>
      <c r="AP9" s="113">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8"/>
        <v>0</v>
      </c>
      <c r="BY9" s="168">
        <f t="shared" si="9"/>
        <v>0</v>
      </c>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5"/>
        <v>-</v>
      </c>
      <c r="CX9" s="38">
        <f t="shared" si="6"/>
        <v>0</v>
      </c>
      <c r="DA9" s="172">
        <v>5</v>
      </c>
      <c r="DB9" s="32" t="str">
        <f t="shared" si="32"/>
        <v xml:space="preserve"> </v>
      </c>
      <c r="DD9" s="172">
        <f t="shared" si="18"/>
        <v>1</v>
      </c>
      <c r="DE9" s="172">
        <v>7</v>
      </c>
      <c r="DL9" s="172">
        <f t="shared" si="19"/>
        <v>0</v>
      </c>
      <c r="DM9" s="172">
        <f t="shared" si="20"/>
        <v>1</v>
      </c>
      <c r="DN9" s="172">
        <f t="shared" si="21"/>
        <v>1</v>
      </c>
      <c r="DO9" s="172">
        <f t="shared" si="22"/>
        <v>1</v>
      </c>
      <c r="DP9" s="172">
        <f t="shared" si="23"/>
        <v>1</v>
      </c>
      <c r="DQ9" s="172">
        <f t="shared" si="24"/>
        <v>1</v>
      </c>
      <c r="DR9" s="172">
        <f t="shared" si="25"/>
        <v>1</v>
      </c>
      <c r="DS9" s="172">
        <f t="shared" si="26"/>
        <v>1</v>
      </c>
      <c r="DT9" s="172">
        <f t="shared" si="27"/>
        <v>1</v>
      </c>
      <c r="DU9" s="172">
        <f t="shared" si="28"/>
        <v>1</v>
      </c>
      <c r="DV9" s="172">
        <f t="shared" si="29"/>
        <v>1</v>
      </c>
      <c r="DW9" s="172">
        <f t="shared" si="29"/>
        <v>1</v>
      </c>
      <c r="DX9" s="172">
        <f t="shared" si="29"/>
        <v>1</v>
      </c>
      <c r="DY9" s="172">
        <f t="shared" si="29"/>
        <v>1</v>
      </c>
      <c r="DZ9" s="172">
        <f t="shared" si="29"/>
        <v>1</v>
      </c>
      <c r="EA9" s="172">
        <f t="shared" si="29"/>
        <v>1</v>
      </c>
      <c r="EB9" s="172">
        <f t="shared" si="29"/>
        <v>1</v>
      </c>
      <c r="EC9" s="172">
        <f t="shared" si="29"/>
        <v>1</v>
      </c>
      <c r="ED9" s="172">
        <f t="shared" si="29"/>
        <v>1</v>
      </c>
      <c r="EE9" s="172">
        <f t="shared" si="29"/>
        <v>1</v>
      </c>
      <c r="EF9" s="172">
        <f t="shared" si="29"/>
        <v>1</v>
      </c>
      <c r="EG9" s="172">
        <f t="shared" si="30"/>
        <v>0</v>
      </c>
    </row>
    <row r="10" spans="1:137" x14ac:dyDescent="0.25">
      <c r="B10" s="16" t="s">
        <v>1810</v>
      </c>
      <c r="C10" s="172">
        <v>45</v>
      </c>
      <c r="D10" s="20"/>
      <c r="E10" s="20"/>
      <c r="F10" s="20"/>
      <c r="G10" s="20"/>
      <c r="H10" s="21"/>
      <c r="I10" s="20"/>
      <c r="J10" s="20"/>
      <c r="K10" s="20"/>
      <c r="L10" s="21"/>
      <c r="M10" s="21"/>
      <c r="N10" s="20"/>
      <c r="O10" s="20"/>
      <c r="P10" s="20"/>
      <c r="Q10" s="20"/>
      <c r="R10" s="31"/>
      <c r="S10" s="172">
        <f t="shared" si="33"/>
        <v>0</v>
      </c>
      <c r="T10" s="5"/>
      <c r="U10" s="13"/>
      <c r="V10" s="5"/>
      <c r="W10" s="5" t="str">
        <f t="shared" si="2"/>
        <v/>
      </c>
      <c r="X10" s="5"/>
      <c r="Y10" s="5"/>
      <c r="Z10" s="5"/>
      <c r="AA10" s="16" t="s">
        <v>1811</v>
      </c>
      <c r="AB10" s="104">
        <v>8</v>
      </c>
      <c r="AC10" s="21"/>
      <c r="AD10" s="21"/>
      <c r="AE10" s="21"/>
      <c r="AF10" s="21"/>
      <c r="AG10" s="21"/>
      <c r="AH10" s="20"/>
      <c r="AI10" s="20"/>
      <c r="AJ10" s="20"/>
      <c r="AK10" s="20"/>
      <c r="AL10" s="20"/>
      <c r="AM10" s="20"/>
      <c r="AN10" s="20"/>
      <c r="AO10" s="20"/>
      <c r="AP10" s="113">
        <f t="shared" si="3"/>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8"/>
        <v>0</v>
      </c>
      <c r="BY10" s="168">
        <f t="shared" si="9"/>
        <v>0</v>
      </c>
      <c r="BZ10" s="43">
        <f t="shared" si="10"/>
        <v>0</v>
      </c>
      <c r="CA10" s="38" t="str">
        <f t="shared" si="11"/>
        <v>-</v>
      </c>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5"/>
        <v>-</v>
      </c>
      <c r="CX10" s="38">
        <f t="shared" si="6"/>
        <v>0</v>
      </c>
      <c r="DA10" s="172">
        <v>6</v>
      </c>
      <c r="DB10" s="32" t="str">
        <f t="shared" si="32"/>
        <v xml:space="preserve"> </v>
      </c>
      <c r="DD10" s="172">
        <f t="shared" si="18"/>
        <v>1</v>
      </c>
      <c r="DE10" s="172">
        <v>8</v>
      </c>
      <c r="DL10" s="172">
        <f t="shared" si="19"/>
        <v>0</v>
      </c>
      <c r="DM10" s="172">
        <f t="shared" si="20"/>
        <v>1</v>
      </c>
      <c r="DN10" s="172">
        <f t="shared" si="21"/>
        <v>1</v>
      </c>
      <c r="DO10" s="172">
        <f t="shared" si="22"/>
        <v>1</v>
      </c>
      <c r="DP10" s="172">
        <f t="shared" si="23"/>
        <v>1</v>
      </c>
      <c r="DQ10" s="172">
        <f t="shared" si="24"/>
        <v>1</v>
      </c>
      <c r="DR10" s="172">
        <f t="shared" si="25"/>
        <v>1</v>
      </c>
      <c r="DS10" s="172">
        <f t="shared" si="26"/>
        <v>1</v>
      </c>
      <c r="DT10" s="172">
        <f t="shared" si="27"/>
        <v>1</v>
      </c>
      <c r="DU10" s="172">
        <f t="shared" si="28"/>
        <v>1</v>
      </c>
      <c r="DV10" s="172">
        <f t="shared" si="29"/>
        <v>1</v>
      </c>
      <c r="DW10" s="172">
        <f t="shared" si="29"/>
        <v>1</v>
      </c>
      <c r="DX10" s="172">
        <f t="shared" si="29"/>
        <v>1</v>
      </c>
      <c r="DY10" s="172">
        <f t="shared" si="29"/>
        <v>1</v>
      </c>
      <c r="DZ10" s="172">
        <f t="shared" si="29"/>
        <v>1</v>
      </c>
      <c r="EA10" s="172">
        <f t="shared" si="29"/>
        <v>1</v>
      </c>
      <c r="EB10" s="172">
        <f t="shared" si="29"/>
        <v>1</v>
      </c>
      <c r="EC10" s="172">
        <f t="shared" si="29"/>
        <v>1</v>
      </c>
      <c r="ED10" s="172">
        <f t="shared" si="29"/>
        <v>1</v>
      </c>
      <c r="EE10" s="172">
        <f t="shared" si="29"/>
        <v>1</v>
      </c>
      <c r="EF10" s="172">
        <f t="shared" si="29"/>
        <v>1</v>
      </c>
      <c r="EG10" s="172">
        <f t="shared" si="30"/>
        <v>0</v>
      </c>
    </row>
    <row r="11" spans="1:137" x14ac:dyDescent="0.25">
      <c r="B11" s="16" t="s">
        <v>1810</v>
      </c>
      <c r="C11" s="172">
        <v>45</v>
      </c>
      <c r="D11" s="19"/>
      <c r="E11" s="19"/>
      <c r="F11" s="19"/>
      <c r="G11" s="19"/>
      <c r="H11" s="21"/>
      <c r="I11" s="19"/>
      <c r="J11" s="19"/>
      <c r="K11" s="19"/>
      <c r="L11" s="21"/>
      <c r="M11" s="21"/>
      <c r="N11" s="19"/>
      <c r="O11" s="19"/>
      <c r="P11" s="19"/>
      <c r="Q11" s="19"/>
      <c r="R11" s="31"/>
      <c r="S11" s="172">
        <f t="shared" si="33"/>
        <v>0</v>
      </c>
      <c r="T11" s="5"/>
      <c r="U11" s="13"/>
      <c r="V11" s="5"/>
      <c r="W11" s="5" t="str">
        <f t="shared" si="2"/>
        <v/>
      </c>
      <c r="X11" s="5"/>
      <c r="Y11" s="5"/>
      <c r="Z11" s="5"/>
      <c r="AA11" s="16" t="s">
        <v>1811</v>
      </c>
      <c r="AB11" s="104">
        <v>8</v>
      </c>
      <c r="AC11" s="21"/>
      <c r="AD11" s="21"/>
      <c r="AE11" s="21"/>
      <c r="AF11" s="21"/>
      <c r="AG11" s="21"/>
      <c r="AH11" s="19"/>
      <c r="AI11" s="19"/>
      <c r="AJ11" s="19"/>
      <c r="AK11" s="19"/>
      <c r="AL11" s="19"/>
      <c r="AM11" s="19"/>
      <c r="AN11" s="19"/>
      <c r="AO11" s="19"/>
      <c r="AP11" s="113">
        <f t="shared" si="3"/>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8"/>
        <v>0</v>
      </c>
      <c r="BY11" s="168">
        <f t="shared" si="9"/>
        <v>0</v>
      </c>
      <c r="BZ11" s="43">
        <f t="shared" si="10"/>
        <v>0</v>
      </c>
      <c r="CA11" s="38" t="str">
        <f t="shared" si="11"/>
        <v>-</v>
      </c>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CW11" s="38" t="str">
        <f t="shared" si="5"/>
        <v>-</v>
      </c>
      <c r="CX11" s="38">
        <f t="shared" si="6"/>
        <v>0</v>
      </c>
      <c r="DA11" s="172">
        <v>7</v>
      </c>
      <c r="DB11" s="32" t="str">
        <f t="shared" si="32"/>
        <v xml:space="preserve"> </v>
      </c>
      <c r="DD11" s="172">
        <f t="shared" si="18"/>
        <v>1</v>
      </c>
      <c r="DE11" s="172">
        <v>9</v>
      </c>
      <c r="DL11" s="172">
        <f t="shared" si="19"/>
        <v>0</v>
      </c>
      <c r="DM11" s="172">
        <f t="shared" si="20"/>
        <v>1</v>
      </c>
      <c r="DN11" s="172">
        <f t="shared" si="21"/>
        <v>1</v>
      </c>
      <c r="DO11" s="172">
        <f t="shared" si="22"/>
        <v>1</v>
      </c>
      <c r="DP11" s="172">
        <f t="shared" si="23"/>
        <v>1</v>
      </c>
      <c r="DQ11" s="172">
        <f t="shared" si="24"/>
        <v>1</v>
      </c>
      <c r="DR11" s="172">
        <f t="shared" si="25"/>
        <v>1</v>
      </c>
      <c r="DS11" s="172">
        <f t="shared" si="26"/>
        <v>1</v>
      </c>
      <c r="DT11" s="172">
        <f t="shared" si="27"/>
        <v>1</v>
      </c>
      <c r="DU11" s="172">
        <f t="shared" si="28"/>
        <v>1</v>
      </c>
      <c r="DV11" s="172">
        <f t="shared" si="29"/>
        <v>1</v>
      </c>
      <c r="DW11" s="172">
        <f t="shared" si="29"/>
        <v>1</v>
      </c>
      <c r="DX11" s="172">
        <f t="shared" si="29"/>
        <v>1</v>
      </c>
      <c r="DY11" s="172">
        <f t="shared" si="29"/>
        <v>1</v>
      </c>
      <c r="DZ11" s="172">
        <f t="shared" si="29"/>
        <v>1</v>
      </c>
      <c r="EA11" s="172">
        <f t="shared" si="29"/>
        <v>1</v>
      </c>
      <c r="EB11" s="172">
        <f t="shared" si="29"/>
        <v>1</v>
      </c>
      <c r="EC11" s="172">
        <f t="shared" si="29"/>
        <v>1</v>
      </c>
      <c r="ED11" s="172">
        <f t="shared" si="29"/>
        <v>1</v>
      </c>
      <c r="EE11" s="172">
        <f t="shared" si="29"/>
        <v>1</v>
      </c>
      <c r="EF11" s="172">
        <f t="shared" si="29"/>
        <v>1</v>
      </c>
      <c r="EG11" s="172">
        <f t="shared" si="30"/>
        <v>0</v>
      </c>
    </row>
    <row r="12" spans="1:137" x14ac:dyDescent="0.25">
      <c r="C12" s="172"/>
      <c r="D12" s="172"/>
      <c r="E12" s="172"/>
      <c r="F12" s="172"/>
      <c r="G12" s="172"/>
      <c r="H12" s="172"/>
      <c r="I12" s="172"/>
      <c r="R12" s="31"/>
      <c r="S12" s="172"/>
      <c r="T12" s="5"/>
      <c r="U12" s="13"/>
      <c r="V12" s="5"/>
      <c r="W12" s="5" t="str">
        <f t="shared" si="2"/>
        <v/>
      </c>
      <c r="X12" s="5"/>
      <c r="Y12" s="5"/>
      <c r="Z12" s="5"/>
      <c r="AA12" s="16" t="s">
        <v>1811</v>
      </c>
      <c r="AB12" s="104">
        <v>8</v>
      </c>
      <c r="AC12" s="21"/>
      <c r="AD12" s="21"/>
      <c r="AE12" s="21"/>
      <c r="AF12" s="21"/>
      <c r="AG12" s="21"/>
      <c r="AH12" s="20"/>
      <c r="AI12" s="20"/>
      <c r="AJ12" s="20"/>
      <c r="AK12" s="20"/>
      <c r="AL12" s="20"/>
      <c r="AM12" s="20"/>
      <c r="AN12" s="20"/>
      <c r="AO12" s="20"/>
      <c r="AP12" s="104">
        <f t="shared" si="3"/>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8"/>
        <v>0</v>
      </c>
      <c r="BY12" s="168">
        <f t="shared" si="9"/>
        <v>0</v>
      </c>
      <c r="BZ12" s="43">
        <f t="shared" si="10"/>
        <v>0</v>
      </c>
      <c r="CA12" s="38" t="str">
        <f t="shared" si="11"/>
        <v>-</v>
      </c>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DA12" s="172">
        <v>8</v>
      </c>
      <c r="DB12" s="32" t="str">
        <f t="shared" si="32"/>
        <v xml:space="preserve"> </v>
      </c>
      <c r="DD12" s="172">
        <f t="shared" si="18"/>
        <v>1</v>
      </c>
      <c r="DE12" s="172">
        <v>10</v>
      </c>
      <c r="DL12" s="172">
        <f t="shared" si="19"/>
        <v>0</v>
      </c>
      <c r="DM12" s="172">
        <f t="shared" si="20"/>
        <v>1</v>
      </c>
      <c r="DN12" s="172">
        <f t="shared" si="21"/>
        <v>1</v>
      </c>
      <c r="DO12" s="172">
        <f t="shared" si="22"/>
        <v>1</v>
      </c>
      <c r="DP12" s="172">
        <f t="shared" si="23"/>
        <v>1</v>
      </c>
      <c r="DQ12" s="172">
        <f t="shared" si="24"/>
        <v>1</v>
      </c>
      <c r="DR12" s="172">
        <f t="shared" si="25"/>
        <v>1</v>
      </c>
      <c r="DS12" s="172">
        <f t="shared" si="26"/>
        <v>1</v>
      </c>
      <c r="DT12" s="172">
        <f t="shared" si="27"/>
        <v>1</v>
      </c>
      <c r="DU12" s="172">
        <f t="shared" si="28"/>
        <v>1</v>
      </c>
      <c r="DV12" s="172">
        <f t="shared" si="29"/>
        <v>1</v>
      </c>
      <c r="DW12" s="172">
        <f t="shared" si="29"/>
        <v>1</v>
      </c>
      <c r="DX12" s="172">
        <f t="shared" si="29"/>
        <v>1</v>
      </c>
      <c r="DY12" s="172">
        <f t="shared" si="29"/>
        <v>1</v>
      </c>
      <c r="DZ12" s="172">
        <f t="shared" si="29"/>
        <v>1</v>
      </c>
      <c r="EA12" s="172">
        <f t="shared" si="29"/>
        <v>1</v>
      </c>
      <c r="EB12" s="172">
        <f t="shared" si="29"/>
        <v>1</v>
      </c>
      <c r="EC12" s="172">
        <f t="shared" si="29"/>
        <v>1</v>
      </c>
      <c r="ED12" s="172">
        <f t="shared" si="29"/>
        <v>1</v>
      </c>
      <c r="EE12" s="172">
        <f t="shared" si="29"/>
        <v>1</v>
      </c>
      <c r="EF12" s="172">
        <f t="shared" si="29"/>
        <v>1</v>
      </c>
      <c r="EG12" s="172">
        <f t="shared" si="30"/>
        <v>0</v>
      </c>
    </row>
    <row r="13" spans="1:137" x14ac:dyDescent="0.25">
      <c r="C13" s="172"/>
      <c r="D13" s="172"/>
      <c r="E13" s="172"/>
      <c r="F13" s="172"/>
      <c r="G13" s="172"/>
      <c r="H13" s="172"/>
      <c r="I13" s="172"/>
      <c r="R13" s="31"/>
      <c r="S13" s="172"/>
      <c r="T13" s="5"/>
      <c r="U13" s="13"/>
      <c r="V13" s="5"/>
      <c r="W13" s="5" t="str">
        <f t="shared" si="2"/>
        <v/>
      </c>
      <c r="X13" s="5"/>
      <c r="Y13" s="5"/>
      <c r="Z13" s="5"/>
      <c r="AA13" s="16" t="s">
        <v>1812</v>
      </c>
      <c r="AB13" s="104">
        <v>9</v>
      </c>
      <c r="AC13" s="19"/>
      <c r="AD13" s="19"/>
      <c r="AE13" s="19"/>
      <c r="AF13" s="19"/>
      <c r="AG13" s="19"/>
      <c r="AH13" s="19"/>
      <c r="AI13" s="19"/>
      <c r="AJ13" s="19"/>
      <c r="AK13" s="19"/>
      <c r="AL13" s="19"/>
      <c r="AM13" s="19"/>
      <c r="AN13" s="19"/>
      <c r="AO13" s="19"/>
      <c r="AP13" s="104">
        <f>SUM(AQ13:BJ13)*AB13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8"/>
        <v>0</v>
      </c>
      <c r="BY13" s="168"/>
      <c r="BZ13" s="43">
        <f t="shared" si="10"/>
        <v>0</v>
      </c>
      <c r="CA13" s="38" t="str">
        <f t="shared" si="11"/>
        <v>-</v>
      </c>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DA13" s="172">
        <v>9</v>
      </c>
      <c r="DB13" s="32" t="str">
        <f t="shared" si="32"/>
        <v xml:space="preserve"> </v>
      </c>
      <c r="DD13" s="172">
        <f t="shared" si="18"/>
        <v>1</v>
      </c>
      <c r="DE13" s="172">
        <v>11</v>
      </c>
      <c r="DL13" s="172">
        <f t="shared" si="19"/>
        <v>0</v>
      </c>
      <c r="DM13" s="172">
        <f t="shared" si="20"/>
        <v>1</v>
      </c>
      <c r="DN13" s="172">
        <f t="shared" si="21"/>
        <v>1</v>
      </c>
      <c r="DO13" s="172">
        <f t="shared" si="22"/>
        <v>1</v>
      </c>
      <c r="DP13" s="172">
        <f t="shared" si="23"/>
        <v>1</v>
      </c>
      <c r="DQ13" s="172">
        <f t="shared" si="24"/>
        <v>1</v>
      </c>
      <c r="DR13" s="172">
        <f t="shared" si="25"/>
        <v>1</v>
      </c>
      <c r="DS13" s="172">
        <f t="shared" si="26"/>
        <v>1</v>
      </c>
      <c r="DT13" s="172">
        <f t="shared" si="27"/>
        <v>1</v>
      </c>
      <c r="DU13" s="172">
        <f t="shared" si="28"/>
        <v>1</v>
      </c>
      <c r="DV13" s="172">
        <f t="shared" si="29"/>
        <v>1</v>
      </c>
      <c r="DW13" s="172">
        <f t="shared" si="29"/>
        <v>1</v>
      </c>
      <c r="DX13" s="172">
        <f t="shared" si="29"/>
        <v>1</v>
      </c>
      <c r="DY13" s="172">
        <f t="shared" si="29"/>
        <v>1</v>
      </c>
      <c r="DZ13" s="172">
        <f t="shared" si="29"/>
        <v>1</v>
      </c>
      <c r="EA13" s="172">
        <f t="shared" si="29"/>
        <v>1</v>
      </c>
      <c r="EB13" s="172">
        <f t="shared" si="29"/>
        <v>1</v>
      </c>
      <c r="EC13" s="172">
        <f t="shared" si="29"/>
        <v>1</v>
      </c>
      <c r="ED13" s="172">
        <f t="shared" si="29"/>
        <v>1</v>
      </c>
      <c r="EE13" s="172">
        <f t="shared" si="29"/>
        <v>1</v>
      </c>
      <c r="EF13" s="172">
        <f t="shared" si="29"/>
        <v>1</v>
      </c>
      <c r="EG13" s="172">
        <f t="shared" si="30"/>
        <v>0</v>
      </c>
    </row>
    <row r="14" spans="1:137" x14ac:dyDescent="0.25">
      <c r="C14" s="172"/>
      <c r="D14" s="172"/>
      <c r="E14" s="172"/>
      <c r="F14" s="172"/>
      <c r="G14" s="172"/>
      <c r="H14" s="172"/>
      <c r="I14" s="172"/>
      <c r="R14" s="31"/>
      <c r="S14" s="172"/>
      <c r="T14" s="5"/>
      <c r="U14" s="13"/>
      <c r="V14" s="5"/>
      <c r="W14" s="5" t="str">
        <f t="shared" si="2"/>
        <v/>
      </c>
      <c r="X14" s="5"/>
      <c r="Y14" s="5"/>
      <c r="Z14" s="5"/>
      <c r="AB14" s="172"/>
      <c r="AC14" s="172"/>
      <c r="AD14" s="172"/>
      <c r="AE14" s="172"/>
      <c r="AF14" s="172"/>
      <c r="AG14" s="172"/>
      <c r="AH14" s="172"/>
      <c r="AI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DA14" s="172">
        <v>10</v>
      </c>
      <c r="DB14" s="32" t="str">
        <f t="shared" si="32"/>
        <v xml:space="preserve"> </v>
      </c>
      <c r="DD14" s="172">
        <f t="shared" si="18"/>
        <v>1</v>
      </c>
      <c r="DE14" s="172">
        <v>12</v>
      </c>
      <c r="DL14" s="172">
        <f t="shared" si="19"/>
        <v>0</v>
      </c>
      <c r="DM14" s="172">
        <f t="shared" si="20"/>
        <v>1</v>
      </c>
      <c r="DN14" s="172">
        <f t="shared" si="21"/>
        <v>1</v>
      </c>
      <c r="DO14" s="172">
        <f t="shared" si="22"/>
        <v>1</v>
      </c>
      <c r="DP14" s="172">
        <f t="shared" si="23"/>
        <v>1</v>
      </c>
      <c r="DQ14" s="172">
        <f t="shared" si="24"/>
        <v>1</v>
      </c>
      <c r="DR14" s="172">
        <f t="shared" si="25"/>
        <v>1</v>
      </c>
      <c r="DS14" s="172">
        <f t="shared" si="26"/>
        <v>1</v>
      </c>
      <c r="DT14" s="172">
        <f t="shared" si="27"/>
        <v>1</v>
      </c>
      <c r="DU14" s="172">
        <f t="shared" si="28"/>
        <v>1</v>
      </c>
      <c r="DV14" s="172">
        <f t="shared" si="29"/>
        <v>1</v>
      </c>
      <c r="DW14" s="172">
        <f t="shared" si="29"/>
        <v>1</v>
      </c>
      <c r="DX14" s="172">
        <f t="shared" si="29"/>
        <v>1</v>
      </c>
      <c r="DY14" s="172">
        <f t="shared" si="29"/>
        <v>1</v>
      </c>
      <c r="DZ14" s="172">
        <f t="shared" si="29"/>
        <v>1</v>
      </c>
      <c r="EA14" s="172">
        <f t="shared" si="29"/>
        <v>1</v>
      </c>
      <c r="EB14" s="172">
        <f t="shared" si="29"/>
        <v>1</v>
      </c>
      <c r="EC14" s="172">
        <f t="shared" si="29"/>
        <v>1</v>
      </c>
      <c r="ED14" s="172">
        <f t="shared" si="29"/>
        <v>1</v>
      </c>
      <c r="EE14" s="172">
        <f t="shared" si="29"/>
        <v>1</v>
      </c>
      <c r="EF14" s="172">
        <f t="shared" si="29"/>
        <v>1</v>
      </c>
      <c r="EG14" s="172">
        <f t="shared" si="30"/>
        <v>0</v>
      </c>
    </row>
    <row r="15" spans="1:137" x14ac:dyDescent="0.25">
      <c r="C15" s="172"/>
      <c r="D15" s="172"/>
      <c r="E15" s="172"/>
      <c r="F15" s="172"/>
      <c r="G15" s="172"/>
      <c r="H15" s="172"/>
      <c r="I15" s="172"/>
      <c r="R15" s="31"/>
      <c r="S15" s="172"/>
      <c r="T15" s="5"/>
      <c r="U15" s="13"/>
      <c r="V15" s="5"/>
      <c r="W15" s="5" t="str">
        <f t="shared" si="2"/>
        <v/>
      </c>
      <c r="X15" s="5"/>
      <c r="Y15" s="5"/>
      <c r="Z15" s="5"/>
      <c r="AB15" s="172"/>
      <c r="AC15" s="172"/>
      <c r="AD15" s="172"/>
      <c r="AE15" s="172"/>
      <c r="AF15" s="172"/>
      <c r="AG15" s="172"/>
      <c r="AH15" s="172"/>
      <c r="AI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DA15" s="172">
        <v>11</v>
      </c>
      <c r="DB15" s="32" t="str">
        <f t="shared" si="32"/>
        <v xml:space="preserve"> </v>
      </c>
      <c r="DD15" s="172">
        <f t="shared" si="18"/>
        <v>1</v>
      </c>
      <c r="DE15" s="172">
        <v>13</v>
      </c>
      <c r="DL15" s="172">
        <f t="shared" si="19"/>
        <v>0</v>
      </c>
      <c r="DM15" s="172">
        <f t="shared" si="20"/>
        <v>1</v>
      </c>
      <c r="DN15" s="172">
        <f t="shared" si="21"/>
        <v>1</v>
      </c>
      <c r="DO15" s="172">
        <f t="shared" si="22"/>
        <v>1</v>
      </c>
      <c r="DP15" s="172">
        <f t="shared" si="23"/>
        <v>1</v>
      </c>
      <c r="DQ15" s="172">
        <f t="shared" si="24"/>
        <v>1</v>
      </c>
      <c r="DR15" s="172">
        <f t="shared" si="25"/>
        <v>1</v>
      </c>
      <c r="DS15" s="172">
        <f t="shared" si="26"/>
        <v>1</v>
      </c>
      <c r="DT15" s="172">
        <f t="shared" si="27"/>
        <v>1</v>
      </c>
      <c r="DU15" s="172">
        <f t="shared" si="28"/>
        <v>1</v>
      </c>
      <c r="DV15" s="172">
        <f t="shared" si="29"/>
        <v>1</v>
      </c>
      <c r="DW15" s="172">
        <f t="shared" si="29"/>
        <v>1</v>
      </c>
      <c r="DX15" s="172">
        <f t="shared" si="29"/>
        <v>1</v>
      </c>
      <c r="DY15" s="172">
        <f t="shared" si="29"/>
        <v>1</v>
      </c>
      <c r="DZ15" s="172">
        <f t="shared" si="29"/>
        <v>1</v>
      </c>
      <c r="EA15" s="172">
        <f t="shared" si="29"/>
        <v>1</v>
      </c>
      <c r="EB15" s="172">
        <f t="shared" si="29"/>
        <v>1</v>
      </c>
      <c r="EC15" s="172">
        <f t="shared" si="29"/>
        <v>1</v>
      </c>
      <c r="ED15" s="172">
        <f t="shared" si="29"/>
        <v>1</v>
      </c>
      <c r="EE15" s="172">
        <f t="shared" si="29"/>
        <v>1</v>
      </c>
      <c r="EF15" s="172">
        <f t="shared" si="29"/>
        <v>1</v>
      </c>
      <c r="EG15" s="172">
        <f t="shared" si="30"/>
        <v>0</v>
      </c>
    </row>
    <row r="16" spans="1:137" x14ac:dyDescent="0.25">
      <c r="R16" s="31"/>
      <c r="T16" s="5"/>
      <c r="U16" s="13"/>
      <c r="V16" s="5"/>
      <c r="W16" s="5" t="str">
        <f t="shared" si="2"/>
        <v/>
      </c>
      <c r="X16" s="5"/>
      <c r="Y16" s="5"/>
      <c r="Z16" s="5"/>
      <c r="AB16" s="172"/>
      <c r="AC16" s="172"/>
      <c r="AD16" s="172"/>
      <c r="AE16" s="172"/>
      <c r="AF16" s="172"/>
      <c r="AG16" s="172"/>
      <c r="AH16" s="172"/>
      <c r="AI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34">IF(BF15="",CQ15,CQ15+1)</f>
        <v>1</v>
      </c>
      <c r="CR16" s="172">
        <f t="shared" si="34"/>
        <v>1</v>
      </c>
      <c r="CS16" s="172">
        <f t="shared" si="34"/>
        <v>1</v>
      </c>
      <c r="CT16" s="172">
        <f t="shared" si="34"/>
        <v>1</v>
      </c>
      <c r="CU16" s="172">
        <f t="shared" si="34"/>
        <v>1</v>
      </c>
      <c r="DA16" s="172">
        <v>12</v>
      </c>
      <c r="DB16" s="32" t="str">
        <f t="shared" si="32"/>
        <v xml:space="preserve"> </v>
      </c>
      <c r="DD16" s="172">
        <f t="shared" si="18"/>
        <v>1</v>
      </c>
      <c r="DE16" s="172">
        <v>14</v>
      </c>
      <c r="DL16" s="172">
        <f t="shared" si="19"/>
        <v>0</v>
      </c>
      <c r="DM16" s="172">
        <f t="shared" si="20"/>
        <v>1</v>
      </c>
      <c r="DN16" s="172">
        <f t="shared" si="21"/>
        <v>1</v>
      </c>
      <c r="DO16" s="172">
        <f t="shared" si="22"/>
        <v>1</v>
      </c>
      <c r="DP16" s="172">
        <f t="shared" si="23"/>
        <v>1</v>
      </c>
      <c r="DQ16" s="172">
        <f t="shared" si="24"/>
        <v>1</v>
      </c>
      <c r="DR16" s="172">
        <f t="shared" si="25"/>
        <v>1</v>
      </c>
      <c r="DS16" s="172">
        <f t="shared" si="26"/>
        <v>1</v>
      </c>
      <c r="DT16" s="172">
        <f t="shared" si="27"/>
        <v>1</v>
      </c>
      <c r="DU16" s="172">
        <f t="shared" si="28"/>
        <v>1</v>
      </c>
      <c r="DV16" s="172">
        <f t="shared" si="29"/>
        <v>1</v>
      </c>
      <c r="DW16" s="172">
        <f t="shared" si="29"/>
        <v>1</v>
      </c>
      <c r="DX16" s="172">
        <f t="shared" si="29"/>
        <v>1</v>
      </c>
      <c r="DY16" s="172">
        <f t="shared" si="29"/>
        <v>1</v>
      </c>
      <c r="DZ16" s="172">
        <f t="shared" si="29"/>
        <v>1</v>
      </c>
      <c r="EA16" s="172">
        <f t="shared" si="29"/>
        <v>1</v>
      </c>
      <c r="EB16" s="172">
        <f t="shared" si="29"/>
        <v>1</v>
      </c>
      <c r="EC16" s="172">
        <f t="shared" si="29"/>
        <v>1</v>
      </c>
      <c r="ED16" s="172">
        <f t="shared" si="29"/>
        <v>1</v>
      </c>
      <c r="EE16" s="172">
        <f t="shared" si="29"/>
        <v>1</v>
      </c>
      <c r="EF16" s="172">
        <f t="shared" si="29"/>
        <v>1</v>
      </c>
      <c r="EG16" s="172">
        <f t="shared" si="30"/>
        <v>0</v>
      </c>
    </row>
    <row r="17" spans="20:137" x14ac:dyDescent="0.25">
      <c r="T17" s="5"/>
      <c r="U17" s="13"/>
      <c r="V17" s="5"/>
      <c r="W17" s="5" t="str">
        <f t="shared" si="2"/>
        <v/>
      </c>
      <c r="X17" s="5"/>
      <c r="Y17" s="5"/>
      <c r="Z17" s="5"/>
      <c r="CB17" s="172">
        <f t="shared" ref="CB17:CQ32" si="35">IF(AQ16="",CB16,CB16+1)</f>
        <v>1</v>
      </c>
      <c r="CC17" s="172">
        <f t="shared" si="35"/>
        <v>1</v>
      </c>
      <c r="CD17" s="172">
        <f t="shared" si="35"/>
        <v>1</v>
      </c>
      <c r="CE17" s="172">
        <f t="shared" si="35"/>
        <v>1</v>
      </c>
      <c r="CF17" s="172">
        <f t="shared" si="35"/>
        <v>1</v>
      </c>
      <c r="CG17" s="172">
        <f t="shared" si="35"/>
        <v>1</v>
      </c>
      <c r="CH17" s="172">
        <f t="shared" si="35"/>
        <v>1</v>
      </c>
      <c r="CI17" s="172">
        <f t="shared" si="35"/>
        <v>1</v>
      </c>
      <c r="CJ17" s="172">
        <f t="shared" si="35"/>
        <v>1</v>
      </c>
      <c r="CK17" s="172">
        <f t="shared" si="35"/>
        <v>1</v>
      </c>
      <c r="CL17" s="172">
        <f t="shared" si="35"/>
        <v>1</v>
      </c>
      <c r="CM17" s="172">
        <f t="shared" si="35"/>
        <v>1</v>
      </c>
      <c r="CN17" s="172">
        <f t="shared" si="35"/>
        <v>1</v>
      </c>
      <c r="CO17" s="172">
        <f t="shared" si="35"/>
        <v>1</v>
      </c>
      <c r="CP17" s="172">
        <f t="shared" si="35"/>
        <v>1</v>
      </c>
      <c r="CQ17" s="172">
        <f t="shared" si="34"/>
        <v>1</v>
      </c>
      <c r="CR17" s="172">
        <f t="shared" si="34"/>
        <v>1</v>
      </c>
      <c r="CS17" s="172">
        <f t="shared" si="34"/>
        <v>1</v>
      </c>
      <c r="CT17" s="172">
        <f t="shared" si="34"/>
        <v>1</v>
      </c>
      <c r="CU17" s="172">
        <f t="shared" si="34"/>
        <v>1</v>
      </c>
      <c r="DB17" s="172" t="str">
        <f>IF(DB4="","","----")</f>
        <v/>
      </c>
      <c r="DD17" s="172">
        <f t="shared" si="18"/>
        <v>1</v>
      </c>
      <c r="DE17" s="172">
        <v>15</v>
      </c>
      <c r="DL17" s="172">
        <f t="shared" si="19"/>
        <v>0</v>
      </c>
      <c r="DM17" s="172">
        <f t="shared" si="20"/>
        <v>1</v>
      </c>
      <c r="DN17" s="172">
        <f t="shared" si="21"/>
        <v>1</v>
      </c>
      <c r="DO17" s="172">
        <f t="shared" si="22"/>
        <v>1</v>
      </c>
      <c r="DP17" s="172">
        <f t="shared" si="23"/>
        <v>1</v>
      </c>
      <c r="DQ17" s="172">
        <f t="shared" si="24"/>
        <v>1</v>
      </c>
      <c r="DR17" s="172">
        <f t="shared" si="25"/>
        <v>1</v>
      </c>
      <c r="DS17" s="172">
        <f t="shared" si="26"/>
        <v>1</v>
      </c>
      <c r="DT17" s="172">
        <f t="shared" si="27"/>
        <v>1</v>
      </c>
      <c r="DU17" s="172">
        <f t="shared" si="28"/>
        <v>1</v>
      </c>
      <c r="DV17" s="172">
        <f t="shared" si="29"/>
        <v>1</v>
      </c>
      <c r="DW17" s="172">
        <f t="shared" si="29"/>
        <v>1</v>
      </c>
      <c r="DX17" s="172">
        <f t="shared" si="29"/>
        <v>1</v>
      </c>
      <c r="DY17" s="172">
        <f t="shared" si="29"/>
        <v>1</v>
      </c>
      <c r="DZ17" s="172">
        <f t="shared" si="29"/>
        <v>1</v>
      </c>
      <c r="EA17" s="172">
        <f t="shared" si="29"/>
        <v>1</v>
      </c>
      <c r="EB17" s="172">
        <f t="shared" si="29"/>
        <v>1</v>
      </c>
      <c r="EC17" s="172">
        <f t="shared" si="29"/>
        <v>1</v>
      </c>
      <c r="ED17" s="172">
        <f t="shared" si="29"/>
        <v>1</v>
      </c>
      <c r="EE17" s="172">
        <f t="shared" si="29"/>
        <v>1</v>
      </c>
      <c r="EF17" s="172">
        <f t="shared" si="29"/>
        <v>1</v>
      </c>
      <c r="EG17" s="172">
        <f t="shared" si="30"/>
        <v>0</v>
      </c>
    </row>
    <row r="18" spans="20:137" x14ac:dyDescent="0.25">
      <c r="T18" s="5"/>
      <c r="U18" s="13"/>
      <c r="V18" s="5"/>
      <c r="W18" s="5" t="str">
        <f t="shared" si="2"/>
        <v/>
      </c>
      <c r="X18" s="5"/>
      <c r="Y18" s="5"/>
      <c r="Z18" s="5"/>
      <c r="CB18" s="172">
        <f t="shared" si="35"/>
        <v>1</v>
      </c>
      <c r="CC18" s="172">
        <f t="shared" si="35"/>
        <v>1</v>
      </c>
      <c r="CD18" s="172">
        <f t="shared" si="35"/>
        <v>1</v>
      </c>
      <c r="CE18" s="172">
        <f t="shared" si="35"/>
        <v>1</v>
      </c>
      <c r="CF18" s="172">
        <f t="shared" si="35"/>
        <v>1</v>
      </c>
      <c r="CG18" s="172">
        <f t="shared" si="35"/>
        <v>1</v>
      </c>
      <c r="CH18" s="172">
        <f t="shared" si="35"/>
        <v>1</v>
      </c>
      <c r="CI18" s="172">
        <f t="shared" si="35"/>
        <v>1</v>
      </c>
      <c r="CJ18" s="172">
        <f t="shared" si="35"/>
        <v>1</v>
      </c>
      <c r="CK18" s="172">
        <f t="shared" si="35"/>
        <v>1</v>
      </c>
      <c r="CL18" s="172">
        <f t="shared" si="35"/>
        <v>1</v>
      </c>
      <c r="CM18" s="172">
        <f t="shared" si="35"/>
        <v>1</v>
      </c>
      <c r="CN18" s="172">
        <f t="shared" si="35"/>
        <v>1</v>
      </c>
      <c r="CO18" s="172">
        <f t="shared" si="35"/>
        <v>1</v>
      </c>
      <c r="CP18" s="172">
        <f t="shared" si="35"/>
        <v>1</v>
      </c>
      <c r="CQ18" s="172">
        <f t="shared" si="34"/>
        <v>1</v>
      </c>
      <c r="CR18" s="172">
        <f t="shared" si="34"/>
        <v>1</v>
      </c>
      <c r="CS18" s="172">
        <f t="shared" si="34"/>
        <v>1</v>
      </c>
      <c r="CT18" s="172">
        <f t="shared" si="34"/>
        <v>1</v>
      </c>
      <c r="CU18" s="172">
        <f t="shared" si="34"/>
        <v>1</v>
      </c>
      <c r="DA18" s="172"/>
      <c r="DB18" s="32" t="str">
        <f>IF(DB19="","",CONCATENATE("Warband ",CZ19," ",DG18))</f>
        <v/>
      </c>
      <c r="DD18" s="172">
        <f t="shared" si="18"/>
        <v>1</v>
      </c>
      <c r="DE18" s="172">
        <v>16</v>
      </c>
      <c r="DG18" s="49" t="str">
        <f>CONCATENATE("   ",DH18,"/",DI18,IF(DH18&gt;DI18," !",""))</f>
        <v xml:space="preserve">   0/12</v>
      </c>
      <c r="DH18" s="172">
        <f t="shared" ref="DH18" si="36">INDEX($CB$1:$CU$1,CZ19)+DJ18</f>
        <v>0</v>
      </c>
      <c r="DI18" s="198">
        <f t="shared" ref="DI18" si="37">IF(ISERROR(FIND("Signal Tower",DB19)),12,24)</f>
        <v>12</v>
      </c>
      <c r="DL18" s="172">
        <f t="shared" si="19"/>
        <v>0</v>
      </c>
      <c r="DM18" s="172">
        <f t="shared" si="20"/>
        <v>1</v>
      </c>
      <c r="DN18" s="172">
        <f t="shared" si="21"/>
        <v>1</v>
      </c>
      <c r="DO18" s="172">
        <f t="shared" si="22"/>
        <v>1</v>
      </c>
      <c r="DP18" s="172">
        <f t="shared" si="23"/>
        <v>1</v>
      </c>
      <c r="DQ18" s="172">
        <f t="shared" si="24"/>
        <v>1</v>
      </c>
      <c r="DR18" s="172">
        <f t="shared" si="25"/>
        <v>1</v>
      </c>
      <c r="DS18" s="172">
        <f t="shared" si="26"/>
        <v>1</v>
      </c>
      <c r="DT18" s="172">
        <f t="shared" si="27"/>
        <v>1</v>
      </c>
      <c r="DU18" s="172">
        <f t="shared" si="28"/>
        <v>1</v>
      </c>
      <c r="DV18" s="172">
        <f t="shared" si="29"/>
        <v>1</v>
      </c>
      <c r="DW18" s="172">
        <f t="shared" si="29"/>
        <v>1</v>
      </c>
      <c r="DX18" s="172">
        <f t="shared" si="29"/>
        <v>1</v>
      </c>
      <c r="DY18" s="172">
        <f t="shared" si="29"/>
        <v>1</v>
      </c>
      <c r="DZ18" s="172">
        <f t="shared" si="29"/>
        <v>1</v>
      </c>
      <c r="EA18" s="172">
        <f t="shared" si="29"/>
        <v>1</v>
      </c>
      <c r="EB18" s="172">
        <f t="shared" si="29"/>
        <v>1</v>
      </c>
      <c r="EC18" s="172">
        <f t="shared" si="29"/>
        <v>1</v>
      </c>
      <c r="ED18" s="172">
        <f t="shared" si="29"/>
        <v>1</v>
      </c>
      <c r="EE18" s="172">
        <f t="shared" si="29"/>
        <v>1</v>
      </c>
      <c r="EF18" s="172">
        <f t="shared" si="29"/>
        <v>1</v>
      </c>
      <c r="EG18" s="172">
        <f t="shared" si="30"/>
        <v>0</v>
      </c>
    </row>
    <row r="19" spans="20:137" x14ac:dyDescent="0.25">
      <c r="T19" s="5"/>
      <c r="U19" s="13"/>
      <c r="V19" s="5"/>
      <c r="W19" s="5" t="str">
        <f t="shared" si="2"/>
        <v/>
      </c>
      <c r="X19" s="5"/>
      <c r="Y19" s="5"/>
      <c r="Z19" s="5"/>
      <c r="CB19" s="172">
        <f t="shared" si="35"/>
        <v>1</v>
      </c>
      <c r="CC19" s="172">
        <f t="shared" si="35"/>
        <v>1</v>
      </c>
      <c r="CD19" s="172">
        <f t="shared" si="35"/>
        <v>1</v>
      </c>
      <c r="CE19" s="172">
        <f t="shared" si="35"/>
        <v>1</v>
      </c>
      <c r="CF19" s="172">
        <f t="shared" si="35"/>
        <v>1</v>
      </c>
      <c r="CG19" s="172">
        <f t="shared" si="35"/>
        <v>1</v>
      </c>
      <c r="CH19" s="172">
        <f t="shared" si="35"/>
        <v>1</v>
      </c>
      <c r="CI19" s="172">
        <f t="shared" si="35"/>
        <v>1</v>
      </c>
      <c r="CJ19" s="172">
        <f t="shared" si="35"/>
        <v>1</v>
      </c>
      <c r="CK19" s="172">
        <f t="shared" si="35"/>
        <v>1</v>
      </c>
      <c r="CL19" s="172">
        <f t="shared" si="35"/>
        <v>1</v>
      </c>
      <c r="CM19" s="172">
        <f t="shared" si="35"/>
        <v>1</v>
      </c>
      <c r="CN19" s="172">
        <f t="shared" si="35"/>
        <v>1</v>
      </c>
      <c r="CO19" s="172">
        <f t="shared" si="35"/>
        <v>1</v>
      </c>
      <c r="CP19" s="172">
        <f t="shared" si="35"/>
        <v>1</v>
      </c>
      <c r="CQ19" s="172">
        <f t="shared" si="34"/>
        <v>1</v>
      </c>
      <c r="CR19" s="172">
        <f t="shared" si="34"/>
        <v>1</v>
      </c>
      <c r="CS19" s="172">
        <f t="shared" si="34"/>
        <v>1</v>
      </c>
      <c r="CT19" s="172">
        <f t="shared" si="34"/>
        <v>1</v>
      </c>
      <c r="CU19" s="172">
        <f t="shared" si="34"/>
        <v>1</v>
      </c>
      <c r="CZ19" s="172">
        <v>2</v>
      </c>
      <c r="DA19" s="172" t="s">
        <v>278</v>
      </c>
      <c r="DB19" s="32" t="str">
        <f>T(LOOKUP(CZ19,$DM$1:$EF$1,$DM$2:$EF$2))</f>
        <v/>
      </c>
      <c r="DD19" s="172">
        <f t="shared" si="18"/>
        <v>1</v>
      </c>
      <c r="DE19" s="172">
        <v>17</v>
      </c>
      <c r="DL19" s="172">
        <f t="shared" si="19"/>
        <v>0</v>
      </c>
      <c r="DM19" s="172">
        <f t="shared" si="20"/>
        <v>1</v>
      </c>
      <c r="DN19" s="172">
        <f t="shared" si="21"/>
        <v>1</v>
      </c>
      <c r="DO19" s="172">
        <f t="shared" si="22"/>
        <v>1</v>
      </c>
      <c r="DP19" s="172">
        <f t="shared" si="23"/>
        <v>1</v>
      </c>
      <c r="DQ19" s="172">
        <f t="shared" si="24"/>
        <v>1</v>
      </c>
      <c r="DR19" s="172">
        <f t="shared" si="25"/>
        <v>1</v>
      </c>
      <c r="DS19" s="172">
        <f t="shared" si="26"/>
        <v>1</v>
      </c>
      <c r="DT19" s="172">
        <f t="shared" si="27"/>
        <v>1</v>
      </c>
      <c r="DU19" s="172">
        <f t="shared" si="28"/>
        <v>1</v>
      </c>
      <c r="DV19" s="172">
        <f t="shared" si="29"/>
        <v>1</v>
      </c>
      <c r="DW19" s="172">
        <f t="shared" si="29"/>
        <v>1</v>
      </c>
      <c r="DX19" s="172">
        <f t="shared" si="29"/>
        <v>1</v>
      </c>
      <c r="DY19" s="172">
        <f t="shared" si="29"/>
        <v>1</v>
      </c>
      <c r="DZ19" s="172">
        <f t="shared" si="29"/>
        <v>1</v>
      </c>
      <c r="EA19" s="172">
        <f t="shared" si="29"/>
        <v>1</v>
      </c>
      <c r="EB19" s="172">
        <f t="shared" si="29"/>
        <v>1</v>
      </c>
      <c r="EC19" s="172">
        <f t="shared" si="29"/>
        <v>1</v>
      </c>
      <c r="ED19" s="172">
        <f t="shared" si="29"/>
        <v>1</v>
      </c>
      <c r="EE19" s="172">
        <f t="shared" si="29"/>
        <v>1</v>
      </c>
      <c r="EF19" s="172">
        <f t="shared" si="29"/>
        <v>1</v>
      </c>
      <c r="EG19" s="172">
        <f t="shared" si="30"/>
        <v>0</v>
      </c>
    </row>
    <row r="20" spans="20:137" x14ac:dyDescent="0.25">
      <c r="T20" s="5"/>
      <c r="U20" s="13"/>
      <c r="V20" s="5"/>
      <c r="W20" s="5" t="str">
        <f t="shared" si="2"/>
        <v/>
      </c>
      <c r="X20" s="5"/>
      <c r="Y20" s="5"/>
      <c r="Z20" s="5"/>
      <c r="CB20" s="172">
        <f t="shared" si="35"/>
        <v>1</v>
      </c>
      <c r="CC20" s="172">
        <f t="shared" si="35"/>
        <v>1</v>
      </c>
      <c r="CD20" s="172">
        <f t="shared" si="35"/>
        <v>1</v>
      </c>
      <c r="CE20" s="172">
        <f t="shared" si="35"/>
        <v>1</v>
      </c>
      <c r="CF20" s="172">
        <f t="shared" si="35"/>
        <v>1</v>
      </c>
      <c r="CG20" s="172">
        <f t="shared" si="35"/>
        <v>1</v>
      </c>
      <c r="CH20" s="172">
        <f t="shared" si="35"/>
        <v>1</v>
      </c>
      <c r="CI20" s="172">
        <f t="shared" si="35"/>
        <v>1</v>
      </c>
      <c r="CJ20" s="172">
        <f t="shared" si="35"/>
        <v>1</v>
      </c>
      <c r="CK20" s="172">
        <f t="shared" si="35"/>
        <v>1</v>
      </c>
      <c r="CL20" s="172">
        <f t="shared" si="35"/>
        <v>1</v>
      </c>
      <c r="CM20" s="172">
        <f t="shared" si="35"/>
        <v>1</v>
      </c>
      <c r="CN20" s="172">
        <f t="shared" si="35"/>
        <v>1</v>
      </c>
      <c r="CO20" s="172">
        <f t="shared" si="35"/>
        <v>1</v>
      </c>
      <c r="CP20" s="172">
        <f t="shared" si="35"/>
        <v>1</v>
      </c>
      <c r="CQ20" s="172">
        <f t="shared" si="34"/>
        <v>1</v>
      </c>
      <c r="CR20" s="172">
        <f t="shared" si="34"/>
        <v>1</v>
      </c>
      <c r="CS20" s="172">
        <f t="shared" si="34"/>
        <v>1</v>
      </c>
      <c r="CT20" s="172">
        <f t="shared" si="34"/>
        <v>1</v>
      </c>
      <c r="CU20" s="172">
        <f t="shared" si="34"/>
        <v>1</v>
      </c>
      <c r="DA20" s="172">
        <v>1</v>
      </c>
      <c r="DB20" s="32" t="str">
        <f t="shared" ref="DB20:DB31" si="38">T(CONCATENATE(LOOKUP(DA20,CC$3:CC$80,AR$3:AR$80)," ",LOOKUP(DA20,CC$3:CC$80,$CA$3:$CA$80)))</f>
        <v xml:space="preserve"> </v>
      </c>
      <c r="DD20" s="172">
        <f t="shared" si="18"/>
        <v>1</v>
      </c>
      <c r="DE20" s="172">
        <v>18</v>
      </c>
      <c r="DL20" s="172">
        <f t="shared" si="19"/>
        <v>0</v>
      </c>
      <c r="DM20" s="172">
        <f t="shared" si="20"/>
        <v>1</v>
      </c>
      <c r="DN20" s="172">
        <f t="shared" si="21"/>
        <v>1</v>
      </c>
      <c r="DO20" s="172">
        <f t="shared" si="22"/>
        <v>1</v>
      </c>
      <c r="DP20" s="172">
        <f t="shared" si="23"/>
        <v>1</v>
      </c>
      <c r="DQ20" s="172">
        <f t="shared" si="24"/>
        <v>1</v>
      </c>
      <c r="DR20" s="172">
        <f t="shared" si="25"/>
        <v>1</v>
      </c>
      <c r="DS20" s="172">
        <f t="shared" si="26"/>
        <v>1</v>
      </c>
      <c r="DT20" s="172">
        <f t="shared" si="27"/>
        <v>1</v>
      </c>
      <c r="DU20" s="172">
        <f t="shared" si="28"/>
        <v>1</v>
      </c>
      <c r="DV20" s="172">
        <f t="shared" si="29"/>
        <v>1</v>
      </c>
      <c r="DW20" s="172">
        <f t="shared" si="29"/>
        <v>1</v>
      </c>
      <c r="DX20" s="172">
        <f t="shared" si="29"/>
        <v>1</v>
      </c>
      <c r="DY20" s="172">
        <f t="shared" si="29"/>
        <v>1</v>
      </c>
      <c r="DZ20" s="172">
        <f t="shared" si="29"/>
        <v>1</v>
      </c>
      <c r="EA20" s="172">
        <f t="shared" si="29"/>
        <v>1</v>
      </c>
      <c r="EB20" s="172">
        <f t="shared" si="29"/>
        <v>1</v>
      </c>
      <c r="EC20" s="172">
        <f t="shared" si="29"/>
        <v>1</v>
      </c>
      <c r="ED20" s="172">
        <f t="shared" si="29"/>
        <v>1</v>
      </c>
      <c r="EE20" s="172">
        <f t="shared" si="29"/>
        <v>1</v>
      </c>
      <c r="EF20" s="172">
        <f t="shared" si="29"/>
        <v>1</v>
      </c>
      <c r="EG20" s="172">
        <f t="shared" si="30"/>
        <v>0</v>
      </c>
    </row>
    <row r="21" spans="20:137" x14ac:dyDescent="0.25">
      <c r="T21" s="5"/>
      <c r="U21" s="13"/>
      <c r="V21" s="5"/>
      <c r="W21" s="5" t="str">
        <f t="shared" si="2"/>
        <v/>
      </c>
      <c r="X21" s="5"/>
      <c r="Y21" s="5"/>
      <c r="Z21" s="5"/>
      <c r="CB21" s="172">
        <f t="shared" si="35"/>
        <v>1</v>
      </c>
      <c r="CC21" s="172">
        <f t="shared" si="35"/>
        <v>1</v>
      </c>
      <c r="CD21" s="172">
        <f t="shared" si="35"/>
        <v>1</v>
      </c>
      <c r="CE21" s="172">
        <f t="shared" si="35"/>
        <v>1</v>
      </c>
      <c r="CF21" s="172">
        <f t="shared" si="35"/>
        <v>1</v>
      </c>
      <c r="CG21" s="172">
        <f t="shared" si="35"/>
        <v>1</v>
      </c>
      <c r="CH21" s="172">
        <f t="shared" si="35"/>
        <v>1</v>
      </c>
      <c r="CI21" s="172">
        <f t="shared" si="35"/>
        <v>1</v>
      </c>
      <c r="CJ21" s="172">
        <f t="shared" si="35"/>
        <v>1</v>
      </c>
      <c r="CK21" s="172">
        <f t="shared" si="35"/>
        <v>1</v>
      </c>
      <c r="CL21" s="172">
        <f t="shared" si="35"/>
        <v>1</v>
      </c>
      <c r="CM21" s="172">
        <f t="shared" si="35"/>
        <v>1</v>
      </c>
      <c r="CN21" s="172">
        <f t="shared" si="35"/>
        <v>1</v>
      </c>
      <c r="CO21" s="172">
        <f t="shared" si="35"/>
        <v>1</v>
      </c>
      <c r="CP21" s="172">
        <f t="shared" si="35"/>
        <v>1</v>
      </c>
      <c r="CQ21" s="172">
        <f t="shared" si="34"/>
        <v>1</v>
      </c>
      <c r="CR21" s="172">
        <f t="shared" si="34"/>
        <v>1</v>
      </c>
      <c r="CS21" s="172">
        <f t="shared" si="34"/>
        <v>1</v>
      </c>
      <c r="CT21" s="172">
        <f t="shared" si="34"/>
        <v>1</v>
      </c>
      <c r="CU21" s="172">
        <f t="shared" si="34"/>
        <v>1</v>
      </c>
      <c r="DA21" s="172">
        <v>2</v>
      </c>
      <c r="DB21" s="32" t="str">
        <f t="shared" si="38"/>
        <v xml:space="preserve"> </v>
      </c>
      <c r="DD21" s="172">
        <f t="shared" si="18"/>
        <v>1</v>
      </c>
      <c r="DE21" s="172">
        <v>19</v>
      </c>
      <c r="DL21" s="172">
        <f t="shared" si="19"/>
        <v>0</v>
      </c>
      <c r="DM21" s="172">
        <f t="shared" si="20"/>
        <v>1</v>
      </c>
      <c r="DN21" s="172">
        <f t="shared" si="21"/>
        <v>1</v>
      </c>
      <c r="DO21" s="172">
        <f t="shared" si="22"/>
        <v>1</v>
      </c>
      <c r="DP21" s="172">
        <f t="shared" si="23"/>
        <v>1</v>
      </c>
      <c r="DQ21" s="172">
        <f t="shared" si="24"/>
        <v>1</v>
      </c>
      <c r="DR21" s="172">
        <f t="shared" si="25"/>
        <v>1</v>
      </c>
      <c r="DS21" s="172">
        <f t="shared" si="26"/>
        <v>1</v>
      </c>
      <c r="DT21" s="172">
        <f t="shared" si="27"/>
        <v>1</v>
      </c>
      <c r="DU21" s="172">
        <f t="shared" si="28"/>
        <v>1</v>
      </c>
      <c r="DV21" s="172">
        <f t="shared" si="29"/>
        <v>1</v>
      </c>
      <c r="DW21" s="172">
        <f t="shared" si="29"/>
        <v>1</v>
      </c>
      <c r="DX21" s="172">
        <f t="shared" si="29"/>
        <v>1</v>
      </c>
      <c r="DY21" s="172">
        <f t="shared" si="29"/>
        <v>1</v>
      </c>
      <c r="DZ21" s="172">
        <f t="shared" si="29"/>
        <v>1</v>
      </c>
      <c r="EA21" s="172">
        <f t="shared" si="29"/>
        <v>1</v>
      </c>
      <c r="EB21" s="172">
        <f t="shared" si="29"/>
        <v>1</v>
      </c>
      <c r="EC21" s="172">
        <f t="shared" si="29"/>
        <v>1</v>
      </c>
      <c r="ED21" s="172">
        <f t="shared" si="29"/>
        <v>1</v>
      </c>
      <c r="EE21" s="172">
        <f t="shared" si="29"/>
        <v>1</v>
      </c>
      <c r="EF21" s="172">
        <f t="shared" si="29"/>
        <v>1</v>
      </c>
      <c r="EG21" s="172">
        <f t="shared" si="30"/>
        <v>0</v>
      </c>
    </row>
    <row r="22" spans="20:137" x14ac:dyDescent="0.25">
      <c r="T22" s="5"/>
      <c r="U22" s="13"/>
      <c r="V22" s="5"/>
      <c r="W22" s="5" t="str">
        <f t="shared" si="2"/>
        <v/>
      </c>
      <c r="X22" s="5"/>
      <c r="Y22" s="5"/>
      <c r="Z22" s="5"/>
      <c r="CB22" s="172">
        <f t="shared" si="35"/>
        <v>1</v>
      </c>
      <c r="CC22" s="172">
        <f t="shared" si="35"/>
        <v>1</v>
      </c>
      <c r="CD22" s="172">
        <f t="shared" si="35"/>
        <v>1</v>
      </c>
      <c r="CE22" s="172">
        <f t="shared" si="35"/>
        <v>1</v>
      </c>
      <c r="CF22" s="172">
        <f t="shared" si="35"/>
        <v>1</v>
      </c>
      <c r="CG22" s="172">
        <f t="shared" si="35"/>
        <v>1</v>
      </c>
      <c r="CH22" s="172">
        <f t="shared" si="35"/>
        <v>1</v>
      </c>
      <c r="CI22" s="172">
        <f t="shared" si="35"/>
        <v>1</v>
      </c>
      <c r="CJ22" s="172">
        <f t="shared" si="35"/>
        <v>1</v>
      </c>
      <c r="CK22" s="172">
        <f t="shared" si="35"/>
        <v>1</v>
      </c>
      <c r="CL22" s="172">
        <f t="shared" si="35"/>
        <v>1</v>
      </c>
      <c r="CM22" s="172">
        <f t="shared" si="35"/>
        <v>1</v>
      </c>
      <c r="CN22" s="172">
        <f t="shared" si="35"/>
        <v>1</v>
      </c>
      <c r="CO22" s="172">
        <f t="shared" si="35"/>
        <v>1</v>
      </c>
      <c r="CP22" s="172">
        <f t="shared" si="35"/>
        <v>1</v>
      </c>
      <c r="CQ22" s="172">
        <f t="shared" si="34"/>
        <v>1</v>
      </c>
      <c r="CR22" s="172">
        <f t="shared" si="34"/>
        <v>1</v>
      </c>
      <c r="CS22" s="172">
        <f t="shared" si="34"/>
        <v>1</v>
      </c>
      <c r="CT22" s="172">
        <f t="shared" si="34"/>
        <v>1</v>
      </c>
      <c r="CU22" s="172">
        <f t="shared" si="34"/>
        <v>1</v>
      </c>
      <c r="DA22" s="172">
        <v>3</v>
      </c>
      <c r="DB22" s="32" t="str">
        <f t="shared" si="38"/>
        <v xml:space="preserve"> </v>
      </c>
      <c r="DD22" s="172">
        <f t="shared" si="18"/>
        <v>1</v>
      </c>
      <c r="DE22" s="172">
        <v>20</v>
      </c>
      <c r="DL22" s="172">
        <f t="shared" si="19"/>
        <v>0</v>
      </c>
      <c r="DM22" s="172">
        <f t="shared" si="20"/>
        <v>1</v>
      </c>
      <c r="DN22" s="172">
        <f t="shared" si="21"/>
        <v>1</v>
      </c>
      <c r="DO22" s="172">
        <f t="shared" si="22"/>
        <v>1</v>
      </c>
      <c r="DP22" s="172">
        <f t="shared" si="23"/>
        <v>1</v>
      </c>
      <c r="DQ22" s="172">
        <f t="shared" si="24"/>
        <v>1</v>
      </c>
      <c r="DR22" s="172">
        <f t="shared" si="25"/>
        <v>1</v>
      </c>
      <c r="DS22" s="172">
        <f t="shared" si="26"/>
        <v>1</v>
      </c>
      <c r="DT22" s="172">
        <f t="shared" si="27"/>
        <v>1</v>
      </c>
      <c r="DU22" s="172">
        <f t="shared" si="28"/>
        <v>1</v>
      </c>
      <c r="DV22" s="172">
        <f t="shared" si="29"/>
        <v>1</v>
      </c>
      <c r="DW22" s="172">
        <f t="shared" si="29"/>
        <v>1</v>
      </c>
      <c r="DX22" s="172">
        <f t="shared" si="29"/>
        <v>1</v>
      </c>
      <c r="DY22" s="172">
        <f t="shared" si="29"/>
        <v>1</v>
      </c>
      <c r="DZ22" s="172">
        <f t="shared" si="29"/>
        <v>1</v>
      </c>
      <c r="EA22" s="172">
        <f t="shared" si="29"/>
        <v>1</v>
      </c>
      <c r="EB22" s="172">
        <f t="shared" si="29"/>
        <v>1</v>
      </c>
      <c r="EC22" s="172">
        <f t="shared" si="29"/>
        <v>1</v>
      </c>
      <c r="ED22" s="172">
        <f t="shared" si="29"/>
        <v>1</v>
      </c>
      <c r="EE22" s="172">
        <f t="shared" si="29"/>
        <v>1</v>
      </c>
      <c r="EF22" s="172">
        <f t="shared" si="29"/>
        <v>1</v>
      </c>
      <c r="EG22" s="172">
        <f t="shared" si="30"/>
        <v>0</v>
      </c>
    </row>
    <row r="23" spans="20:137" x14ac:dyDescent="0.25">
      <c r="T23" s="5"/>
      <c r="U23" s="13"/>
      <c r="V23" s="5"/>
      <c r="W23" s="5" t="str">
        <f t="shared" si="2"/>
        <v/>
      </c>
      <c r="X23" s="5"/>
      <c r="Y23" s="5"/>
      <c r="Z23" s="5"/>
      <c r="CB23" s="172">
        <f t="shared" si="35"/>
        <v>1</v>
      </c>
      <c r="CC23" s="172">
        <f t="shared" si="35"/>
        <v>1</v>
      </c>
      <c r="CD23" s="172">
        <f t="shared" si="35"/>
        <v>1</v>
      </c>
      <c r="CE23" s="172">
        <f t="shared" si="35"/>
        <v>1</v>
      </c>
      <c r="CF23" s="172">
        <f t="shared" si="35"/>
        <v>1</v>
      </c>
      <c r="CG23" s="172">
        <f t="shared" si="35"/>
        <v>1</v>
      </c>
      <c r="CH23" s="172">
        <f t="shared" si="35"/>
        <v>1</v>
      </c>
      <c r="CI23" s="172">
        <f t="shared" si="35"/>
        <v>1</v>
      </c>
      <c r="CJ23" s="172">
        <f t="shared" si="35"/>
        <v>1</v>
      </c>
      <c r="CK23" s="172">
        <f t="shared" si="35"/>
        <v>1</v>
      </c>
      <c r="CL23" s="172">
        <f t="shared" si="35"/>
        <v>1</v>
      </c>
      <c r="CM23" s="172">
        <f t="shared" si="35"/>
        <v>1</v>
      </c>
      <c r="CN23" s="172">
        <f t="shared" si="35"/>
        <v>1</v>
      </c>
      <c r="CO23" s="172">
        <f t="shared" si="35"/>
        <v>1</v>
      </c>
      <c r="CP23" s="172">
        <f t="shared" si="35"/>
        <v>1</v>
      </c>
      <c r="CQ23" s="172">
        <f t="shared" si="34"/>
        <v>1</v>
      </c>
      <c r="CR23" s="172">
        <f t="shared" si="34"/>
        <v>1</v>
      </c>
      <c r="CS23" s="172">
        <f t="shared" si="34"/>
        <v>1</v>
      </c>
      <c r="CT23" s="172">
        <f t="shared" si="34"/>
        <v>1</v>
      </c>
      <c r="CU23" s="172">
        <f t="shared" si="34"/>
        <v>1</v>
      </c>
      <c r="DA23" s="172">
        <v>4</v>
      </c>
      <c r="DB23" s="32" t="str">
        <f t="shared" si="38"/>
        <v xml:space="preserve"> </v>
      </c>
      <c r="DD23" s="172">
        <f t="shared" si="18"/>
        <v>1</v>
      </c>
      <c r="DE23" s="172">
        <v>21</v>
      </c>
      <c r="DL23" s="172">
        <f t="shared" si="19"/>
        <v>0</v>
      </c>
      <c r="DM23" s="172">
        <f t="shared" si="20"/>
        <v>1</v>
      </c>
      <c r="DN23" s="172">
        <f t="shared" si="21"/>
        <v>1</v>
      </c>
      <c r="DO23" s="172">
        <f t="shared" si="22"/>
        <v>1</v>
      </c>
      <c r="DP23" s="172">
        <f t="shared" si="23"/>
        <v>1</v>
      </c>
      <c r="DQ23" s="172">
        <f t="shared" si="24"/>
        <v>1</v>
      </c>
      <c r="DR23" s="172">
        <f t="shared" si="25"/>
        <v>1</v>
      </c>
      <c r="DS23" s="172">
        <f t="shared" si="26"/>
        <v>1</v>
      </c>
      <c r="DT23" s="172">
        <f t="shared" si="27"/>
        <v>1</v>
      </c>
      <c r="DU23" s="172">
        <f t="shared" si="28"/>
        <v>1</v>
      </c>
      <c r="DV23" s="172">
        <f t="shared" si="29"/>
        <v>1</v>
      </c>
      <c r="DW23" s="172">
        <f t="shared" si="29"/>
        <v>1</v>
      </c>
      <c r="DX23" s="172">
        <f t="shared" si="29"/>
        <v>1</v>
      </c>
      <c r="DY23" s="172">
        <f t="shared" si="29"/>
        <v>1</v>
      </c>
      <c r="DZ23" s="172">
        <f t="shared" si="29"/>
        <v>1</v>
      </c>
      <c r="EA23" s="172">
        <f t="shared" si="29"/>
        <v>1</v>
      </c>
      <c r="EB23" s="172">
        <f t="shared" si="29"/>
        <v>1</v>
      </c>
      <c r="EC23" s="172">
        <f t="shared" si="29"/>
        <v>1</v>
      </c>
      <c r="ED23" s="172">
        <f t="shared" si="29"/>
        <v>1</v>
      </c>
      <c r="EE23" s="172">
        <f t="shared" si="29"/>
        <v>1</v>
      </c>
      <c r="EF23" s="172">
        <f t="shared" si="29"/>
        <v>1</v>
      </c>
      <c r="EG23" s="172">
        <f t="shared" si="30"/>
        <v>0</v>
      </c>
    </row>
    <row r="24" spans="20:137" x14ac:dyDescent="0.25">
      <c r="T24" s="5"/>
      <c r="U24" s="13"/>
      <c r="V24" s="5"/>
      <c r="W24" s="5" t="str">
        <f t="shared" si="2"/>
        <v/>
      </c>
      <c r="X24" s="5"/>
      <c r="Y24" s="5"/>
      <c r="Z24" s="5"/>
      <c r="CB24" s="172">
        <f t="shared" si="35"/>
        <v>1</v>
      </c>
      <c r="CC24" s="172">
        <f t="shared" si="35"/>
        <v>1</v>
      </c>
      <c r="CD24" s="172">
        <f t="shared" si="35"/>
        <v>1</v>
      </c>
      <c r="CE24" s="172">
        <f t="shared" si="35"/>
        <v>1</v>
      </c>
      <c r="CF24" s="172">
        <f t="shared" si="35"/>
        <v>1</v>
      </c>
      <c r="CG24" s="172">
        <f t="shared" si="35"/>
        <v>1</v>
      </c>
      <c r="CH24" s="172">
        <f t="shared" si="35"/>
        <v>1</v>
      </c>
      <c r="CI24" s="172">
        <f t="shared" si="35"/>
        <v>1</v>
      </c>
      <c r="CJ24" s="172">
        <f t="shared" si="35"/>
        <v>1</v>
      </c>
      <c r="CK24" s="172">
        <f t="shared" si="35"/>
        <v>1</v>
      </c>
      <c r="CL24" s="172">
        <f t="shared" si="35"/>
        <v>1</v>
      </c>
      <c r="CM24" s="172">
        <f t="shared" si="35"/>
        <v>1</v>
      </c>
      <c r="CN24" s="172">
        <f t="shared" si="35"/>
        <v>1</v>
      </c>
      <c r="CO24" s="172">
        <f t="shared" si="35"/>
        <v>1</v>
      </c>
      <c r="CP24" s="172">
        <f t="shared" si="35"/>
        <v>1</v>
      </c>
      <c r="CQ24" s="172">
        <f t="shared" si="34"/>
        <v>1</v>
      </c>
      <c r="CR24" s="172">
        <f t="shared" si="34"/>
        <v>1</v>
      </c>
      <c r="CS24" s="172">
        <f t="shared" si="34"/>
        <v>1</v>
      </c>
      <c r="CT24" s="172">
        <f t="shared" si="34"/>
        <v>1</v>
      </c>
      <c r="CU24" s="172">
        <f t="shared" si="34"/>
        <v>1</v>
      </c>
      <c r="DA24" s="172">
        <v>5</v>
      </c>
      <c r="DB24" s="32" t="str">
        <f t="shared" si="38"/>
        <v xml:space="preserve"> </v>
      </c>
      <c r="DD24" s="172">
        <f t="shared" si="18"/>
        <v>1</v>
      </c>
      <c r="DE24" s="172">
        <v>22</v>
      </c>
      <c r="DL24" s="172">
        <f t="shared" si="19"/>
        <v>0</v>
      </c>
      <c r="DM24" s="172">
        <f t="shared" si="20"/>
        <v>1</v>
      </c>
      <c r="DN24" s="172">
        <f t="shared" si="21"/>
        <v>1</v>
      </c>
      <c r="DO24" s="172">
        <f t="shared" si="22"/>
        <v>1</v>
      </c>
      <c r="DP24" s="172">
        <f t="shared" si="23"/>
        <v>1</v>
      </c>
      <c r="DQ24" s="172">
        <f t="shared" si="24"/>
        <v>1</v>
      </c>
      <c r="DR24" s="172">
        <f t="shared" si="25"/>
        <v>1</v>
      </c>
      <c r="DS24" s="172">
        <f t="shared" si="26"/>
        <v>1</v>
      </c>
      <c r="DT24" s="172">
        <f t="shared" si="27"/>
        <v>1</v>
      </c>
      <c r="DU24" s="172">
        <f t="shared" si="28"/>
        <v>1</v>
      </c>
      <c r="DV24" s="172">
        <f t="shared" si="29"/>
        <v>1</v>
      </c>
      <c r="DW24" s="172">
        <f t="shared" si="29"/>
        <v>1</v>
      </c>
      <c r="DX24" s="172">
        <f t="shared" si="29"/>
        <v>1</v>
      </c>
      <c r="DY24" s="172">
        <f t="shared" si="29"/>
        <v>1</v>
      </c>
      <c r="DZ24" s="172">
        <f t="shared" si="29"/>
        <v>1</v>
      </c>
      <c r="EA24" s="172">
        <f t="shared" si="29"/>
        <v>1</v>
      </c>
      <c r="EB24" s="172">
        <f t="shared" si="29"/>
        <v>1</v>
      </c>
      <c r="EC24" s="172">
        <f t="shared" si="29"/>
        <v>1</v>
      </c>
      <c r="ED24" s="172">
        <f t="shared" si="29"/>
        <v>1</v>
      </c>
      <c r="EE24" s="172">
        <f t="shared" si="29"/>
        <v>1</v>
      </c>
      <c r="EF24" s="172">
        <f t="shared" si="29"/>
        <v>1</v>
      </c>
      <c r="EG24" s="172">
        <f t="shared" si="30"/>
        <v>0</v>
      </c>
    </row>
    <row r="25" spans="20:137" x14ac:dyDescent="0.25">
      <c r="T25" s="5"/>
      <c r="U25" s="13"/>
      <c r="V25" s="5"/>
      <c r="W25" s="5" t="str">
        <f t="shared" si="2"/>
        <v/>
      </c>
      <c r="X25" s="5"/>
      <c r="Y25" s="5"/>
      <c r="Z25" s="5"/>
      <c r="CB25" s="172">
        <f t="shared" si="35"/>
        <v>1</v>
      </c>
      <c r="CC25" s="172">
        <f t="shared" si="35"/>
        <v>1</v>
      </c>
      <c r="CD25" s="172">
        <f t="shared" si="35"/>
        <v>1</v>
      </c>
      <c r="CE25" s="172">
        <f t="shared" si="35"/>
        <v>1</v>
      </c>
      <c r="CF25" s="172">
        <f t="shared" si="35"/>
        <v>1</v>
      </c>
      <c r="CG25" s="172">
        <f t="shared" si="35"/>
        <v>1</v>
      </c>
      <c r="CH25" s="172">
        <f t="shared" si="35"/>
        <v>1</v>
      </c>
      <c r="CI25" s="172">
        <f t="shared" si="35"/>
        <v>1</v>
      </c>
      <c r="CJ25" s="172">
        <f t="shared" si="35"/>
        <v>1</v>
      </c>
      <c r="CK25" s="172">
        <f t="shared" si="35"/>
        <v>1</v>
      </c>
      <c r="CL25" s="172">
        <f t="shared" si="35"/>
        <v>1</v>
      </c>
      <c r="CM25" s="172">
        <f t="shared" si="35"/>
        <v>1</v>
      </c>
      <c r="CN25" s="172">
        <f t="shared" si="35"/>
        <v>1</v>
      </c>
      <c r="CO25" s="172">
        <f t="shared" si="35"/>
        <v>1</v>
      </c>
      <c r="CP25" s="172">
        <f t="shared" si="35"/>
        <v>1</v>
      </c>
      <c r="CQ25" s="172">
        <f t="shared" si="34"/>
        <v>1</v>
      </c>
      <c r="CR25" s="172">
        <f t="shared" si="34"/>
        <v>1</v>
      </c>
      <c r="CS25" s="172">
        <f t="shared" si="34"/>
        <v>1</v>
      </c>
      <c r="CT25" s="172">
        <f t="shared" si="34"/>
        <v>1</v>
      </c>
      <c r="CU25" s="172">
        <f t="shared" si="34"/>
        <v>1</v>
      </c>
      <c r="DA25" s="172">
        <v>6</v>
      </c>
      <c r="DB25" s="32" t="str">
        <f t="shared" si="38"/>
        <v xml:space="preserve"> </v>
      </c>
      <c r="DD25" s="172">
        <f t="shared" si="18"/>
        <v>1</v>
      </c>
      <c r="DE25" s="172">
        <v>23</v>
      </c>
      <c r="DL25" s="172">
        <f t="shared" si="19"/>
        <v>0</v>
      </c>
      <c r="DM25" s="172">
        <f t="shared" si="20"/>
        <v>1</v>
      </c>
      <c r="DN25" s="172">
        <f t="shared" si="21"/>
        <v>1</v>
      </c>
      <c r="DO25" s="172">
        <f t="shared" si="22"/>
        <v>1</v>
      </c>
      <c r="DP25" s="172">
        <f t="shared" si="23"/>
        <v>1</v>
      </c>
      <c r="DQ25" s="172">
        <f t="shared" si="24"/>
        <v>1</v>
      </c>
      <c r="DR25" s="172">
        <f t="shared" si="25"/>
        <v>1</v>
      </c>
      <c r="DS25" s="172">
        <f t="shared" si="26"/>
        <v>1</v>
      </c>
      <c r="DT25" s="172">
        <f t="shared" si="27"/>
        <v>1</v>
      </c>
      <c r="DU25" s="172">
        <f t="shared" si="28"/>
        <v>1</v>
      </c>
      <c r="DV25" s="172">
        <f t="shared" si="29"/>
        <v>1</v>
      </c>
      <c r="DW25" s="172">
        <f t="shared" si="29"/>
        <v>1</v>
      </c>
      <c r="DX25" s="172">
        <f t="shared" si="29"/>
        <v>1</v>
      </c>
      <c r="DY25" s="172">
        <f t="shared" si="29"/>
        <v>1</v>
      </c>
      <c r="DZ25" s="172">
        <f t="shared" si="29"/>
        <v>1</v>
      </c>
      <c r="EA25" s="172">
        <f t="shared" si="29"/>
        <v>1</v>
      </c>
      <c r="EB25" s="172">
        <f t="shared" si="29"/>
        <v>1</v>
      </c>
      <c r="EC25" s="172">
        <f t="shared" si="29"/>
        <v>1</v>
      </c>
      <c r="ED25" s="172">
        <f t="shared" si="29"/>
        <v>1</v>
      </c>
      <c r="EE25" s="172">
        <f t="shared" si="29"/>
        <v>1</v>
      </c>
      <c r="EF25" s="172">
        <f t="shared" si="29"/>
        <v>1</v>
      </c>
      <c r="EG25" s="172">
        <f t="shared" si="30"/>
        <v>0</v>
      </c>
    </row>
    <row r="26" spans="20:137" x14ac:dyDescent="0.25">
      <c r="T26" s="5"/>
      <c r="U26" s="13"/>
      <c r="V26" s="5"/>
      <c r="W26" s="5" t="str">
        <f t="shared" si="2"/>
        <v/>
      </c>
      <c r="X26" s="5"/>
      <c r="Y26" s="5"/>
      <c r="Z26" s="5"/>
      <c r="CB26" s="172">
        <f t="shared" si="35"/>
        <v>1</v>
      </c>
      <c r="CC26" s="172">
        <f t="shared" si="35"/>
        <v>1</v>
      </c>
      <c r="CD26" s="172">
        <f t="shared" si="35"/>
        <v>1</v>
      </c>
      <c r="CE26" s="172">
        <f t="shared" si="35"/>
        <v>1</v>
      </c>
      <c r="CF26" s="172">
        <f t="shared" si="35"/>
        <v>1</v>
      </c>
      <c r="CG26" s="172">
        <f t="shared" si="35"/>
        <v>1</v>
      </c>
      <c r="CH26" s="172">
        <f t="shared" si="35"/>
        <v>1</v>
      </c>
      <c r="CI26" s="172">
        <f t="shared" si="35"/>
        <v>1</v>
      </c>
      <c r="CJ26" s="172">
        <f t="shared" si="35"/>
        <v>1</v>
      </c>
      <c r="CK26" s="172">
        <f t="shared" si="35"/>
        <v>1</v>
      </c>
      <c r="CL26" s="172">
        <f t="shared" si="35"/>
        <v>1</v>
      </c>
      <c r="CM26" s="172">
        <f t="shared" si="35"/>
        <v>1</v>
      </c>
      <c r="CN26" s="172">
        <f t="shared" si="35"/>
        <v>1</v>
      </c>
      <c r="CO26" s="172">
        <f t="shared" si="35"/>
        <v>1</v>
      </c>
      <c r="CP26" s="172">
        <f t="shared" si="35"/>
        <v>1</v>
      </c>
      <c r="CQ26" s="172">
        <f t="shared" si="34"/>
        <v>1</v>
      </c>
      <c r="CR26" s="172">
        <f t="shared" si="34"/>
        <v>1</v>
      </c>
      <c r="CS26" s="172">
        <f t="shared" si="34"/>
        <v>1</v>
      </c>
      <c r="CT26" s="172">
        <f t="shared" si="34"/>
        <v>1</v>
      </c>
      <c r="CU26" s="172">
        <f t="shared" si="34"/>
        <v>1</v>
      </c>
      <c r="DA26" s="172">
        <v>7</v>
      </c>
      <c r="DB26" s="32" t="str">
        <f t="shared" si="38"/>
        <v xml:space="preserve"> </v>
      </c>
      <c r="DD26" s="172">
        <f t="shared" si="18"/>
        <v>1</v>
      </c>
      <c r="DE26" s="172">
        <v>24</v>
      </c>
      <c r="DL26" s="172">
        <f t="shared" si="19"/>
        <v>0</v>
      </c>
      <c r="DM26" s="172">
        <f t="shared" si="20"/>
        <v>1</v>
      </c>
      <c r="DN26" s="172">
        <f t="shared" si="21"/>
        <v>1</v>
      </c>
      <c r="DO26" s="172">
        <f t="shared" si="22"/>
        <v>1</v>
      </c>
      <c r="DP26" s="172">
        <f t="shared" si="23"/>
        <v>1</v>
      </c>
      <c r="DQ26" s="172">
        <f t="shared" si="24"/>
        <v>1</v>
      </c>
      <c r="DR26" s="172">
        <f t="shared" si="25"/>
        <v>1</v>
      </c>
      <c r="DS26" s="172">
        <f t="shared" si="26"/>
        <v>1</v>
      </c>
      <c r="DT26" s="172">
        <f t="shared" si="27"/>
        <v>1</v>
      </c>
      <c r="DU26" s="172">
        <f t="shared" si="28"/>
        <v>1</v>
      </c>
      <c r="DV26" s="172">
        <f t="shared" si="29"/>
        <v>1</v>
      </c>
      <c r="DW26" s="172">
        <f t="shared" si="29"/>
        <v>1</v>
      </c>
      <c r="DX26" s="172">
        <f t="shared" si="29"/>
        <v>1</v>
      </c>
      <c r="DY26" s="172">
        <f t="shared" si="29"/>
        <v>1</v>
      </c>
      <c r="DZ26" s="172">
        <f t="shared" si="29"/>
        <v>1</v>
      </c>
      <c r="EA26" s="172">
        <f t="shared" si="29"/>
        <v>1</v>
      </c>
      <c r="EB26" s="172">
        <f t="shared" si="29"/>
        <v>1</v>
      </c>
      <c r="EC26" s="172">
        <f t="shared" si="29"/>
        <v>1</v>
      </c>
      <c r="ED26" s="172">
        <f t="shared" si="29"/>
        <v>1</v>
      </c>
      <c r="EE26" s="172">
        <f t="shared" si="29"/>
        <v>1</v>
      </c>
      <c r="EF26" s="172">
        <f t="shared" si="29"/>
        <v>1</v>
      </c>
      <c r="EG26" s="172">
        <f t="shared" si="30"/>
        <v>0</v>
      </c>
    </row>
    <row r="27" spans="20:137" x14ac:dyDescent="0.25">
      <c r="T27" s="5"/>
      <c r="U27" s="13"/>
      <c r="V27" s="5"/>
      <c r="W27" s="5" t="str">
        <f t="shared" si="2"/>
        <v/>
      </c>
      <c r="X27" s="5"/>
      <c r="Y27" s="5"/>
      <c r="Z27" s="5"/>
      <c r="CB27" s="172">
        <f t="shared" si="35"/>
        <v>1</v>
      </c>
      <c r="CC27" s="172">
        <f t="shared" si="35"/>
        <v>1</v>
      </c>
      <c r="CD27" s="172">
        <f t="shared" si="35"/>
        <v>1</v>
      </c>
      <c r="CE27" s="172">
        <f t="shared" si="35"/>
        <v>1</v>
      </c>
      <c r="CF27" s="172">
        <f t="shared" si="35"/>
        <v>1</v>
      </c>
      <c r="CG27" s="172">
        <f t="shared" si="35"/>
        <v>1</v>
      </c>
      <c r="CH27" s="172">
        <f t="shared" si="35"/>
        <v>1</v>
      </c>
      <c r="CI27" s="172">
        <f t="shared" si="35"/>
        <v>1</v>
      </c>
      <c r="CJ27" s="172">
        <f t="shared" si="35"/>
        <v>1</v>
      </c>
      <c r="CK27" s="172">
        <f t="shared" si="35"/>
        <v>1</v>
      </c>
      <c r="CL27" s="172">
        <f t="shared" si="35"/>
        <v>1</v>
      </c>
      <c r="CM27" s="172">
        <f t="shared" si="35"/>
        <v>1</v>
      </c>
      <c r="CN27" s="172">
        <f t="shared" si="35"/>
        <v>1</v>
      </c>
      <c r="CO27" s="172">
        <f t="shared" si="35"/>
        <v>1</v>
      </c>
      <c r="CP27" s="172">
        <f t="shared" si="35"/>
        <v>1</v>
      </c>
      <c r="CQ27" s="172">
        <f t="shared" si="34"/>
        <v>1</v>
      </c>
      <c r="CR27" s="172">
        <f t="shared" si="34"/>
        <v>1</v>
      </c>
      <c r="CS27" s="172">
        <f t="shared" si="34"/>
        <v>1</v>
      </c>
      <c r="CT27" s="172">
        <f t="shared" si="34"/>
        <v>1</v>
      </c>
      <c r="CU27" s="172">
        <f t="shared" si="34"/>
        <v>1</v>
      </c>
      <c r="DA27" s="172">
        <v>8</v>
      </c>
      <c r="DB27" s="32" t="str">
        <f t="shared" si="38"/>
        <v xml:space="preserve"> </v>
      </c>
      <c r="DD27" s="172">
        <f t="shared" si="18"/>
        <v>1</v>
      </c>
      <c r="DE27" s="172">
        <v>25</v>
      </c>
      <c r="DL27" s="172">
        <f t="shared" si="19"/>
        <v>0</v>
      </c>
      <c r="DM27" s="172">
        <f t="shared" si="20"/>
        <v>1</v>
      </c>
      <c r="DN27" s="172">
        <f t="shared" si="21"/>
        <v>1</v>
      </c>
      <c r="DO27" s="172">
        <f t="shared" si="22"/>
        <v>1</v>
      </c>
      <c r="DP27" s="172">
        <f t="shared" si="23"/>
        <v>1</v>
      </c>
      <c r="DQ27" s="172">
        <f t="shared" si="24"/>
        <v>1</v>
      </c>
      <c r="DR27" s="172">
        <f t="shared" si="25"/>
        <v>1</v>
      </c>
      <c r="DS27" s="172">
        <f t="shared" si="26"/>
        <v>1</v>
      </c>
      <c r="DT27" s="172">
        <f t="shared" si="27"/>
        <v>1</v>
      </c>
      <c r="DU27" s="172">
        <f t="shared" si="28"/>
        <v>1</v>
      </c>
      <c r="DV27" s="172">
        <f t="shared" si="29"/>
        <v>1</v>
      </c>
      <c r="DW27" s="172">
        <f t="shared" si="29"/>
        <v>1</v>
      </c>
      <c r="DX27" s="172">
        <f t="shared" si="29"/>
        <v>1</v>
      </c>
      <c r="DY27" s="172">
        <f t="shared" si="29"/>
        <v>1</v>
      </c>
      <c r="DZ27" s="172">
        <f t="shared" si="29"/>
        <v>1</v>
      </c>
      <c r="EA27" s="172">
        <f t="shared" si="29"/>
        <v>1</v>
      </c>
      <c r="EB27" s="172">
        <f t="shared" si="29"/>
        <v>1</v>
      </c>
      <c r="EC27" s="172">
        <f t="shared" si="29"/>
        <v>1</v>
      </c>
      <c r="ED27" s="172">
        <f t="shared" si="29"/>
        <v>1</v>
      </c>
      <c r="EE27" s="172">
        <f t="shared" si="29"/>
        <v>1</v>
      </c>
      <c r="EF27" s="172">
        <f t="shared" si="29"/>
        <v>1</v>
      </c>
      <c r="EG27" s="172">
        <f t="shared" si="30"/>
        <v>0</v>
      </c>
    </row>
    <row r="28" spans="20:137" x14ac:dyDescent="0.25">
      <c r="T28" s="5"/>
      <c r="U28" s="13"/>
      <c r="V28" s="5"/>
      <c r="W28" s="5" t="str">
        <f t="shared" si="2"/>
        <v/>
      </c>
      <c r="X28" s="5"/>
      <c r="Y28" s="5"/>
      <c r="Z28" s="5"/>
      <c r="CB28" s="172">
        <f t="shared" si="35"/>
        <v>1</v>
      </c>
      <c r="CC28" s="172">
        <f t="shared" si="35"/>
        <v>1</v>
      </c>
      <c r="CD28" s="172">
        <f t="shared" si="35"/>
        <v>1</v>
      </c>
      <c r="CE28" s="172">
        <f t="shared" si="35"/>
        <v>1</v>
      </c>
      <c r="CF28" s="172">
        <f t="shared" si="35"/>
        <v>1</v>
      </c>
      <c r="CG28" s="172">
        <f t="shared" si="35"/>
        <v>1</v>
      </c>
      <c r="CH28" s="172">
        <f t="shared" si="35"/>
        <v>1</v>
      </c>
      <c r="CI28" s="172">
        <f t="shared" si="35"/>
        <v>1</v>
      </c>
      <c r="CJ28" s="172">
        <f t="shared" si="35"/>
        <v>1</v>
      </c>
      <c r="CK28" s="172">
        <f t="shared" si="35"/>
        <v>1</v>
      </c>
      <c r="CL28" s="172">
        <f t="shared" si="35"/>
        <v>1</v>
      </c>
      <c r="CM28" s="172">
        <f t="shared" si="35"/>
        <v>1</v>
      </c>
      <c r="CN28" s="172">
        <f t="shared" si="35"/>
        <v>1</v>
      </c>
      <c r="CO28" s="172">
        <f t="shared" si="35"/>
        <v>1</v>
      </c>
      <c r="CP28" s="172">
        <f t="shared" si="35"/>
        <v>1</v>
      </c>
      <c r="CQ28" s="172">
        <f t="shared" si="34"/>
        <v>1</v>
      </c>
      <c r="CR28" s="172">
        <f t="shared" si="34"/>
        <v>1</v>
      </c>
      <c r="CS28" s="172">
        <f t="shared" si="34"/>
        <v>1</v>
      </c>
      <c r="CT28" s="172">
        <f t="shared" si="34"/>
        <v>1</v>
      </c>
      <c r="CU28" s="172">
        <f t="shared" si="34"/>
        <v>1</v>
      </c>
      <c r="DA28" s="172">
        <v>9</v>
      </c>
      <c r="DB28" s="32" t="str">
        <f t="shared" si="38"/>
        <v xml:space="preserve"> </v>
      </c>
      <c r="DD28" s="172">
        <f t="shared" si="18"/>
        <v>1</v>
      </c>
      <c r="DE28" s="172">
        <v>26</v>
      </c>
      <c r="DL28" s="172">
        <f t="shared" si="19"/>
        <v>0</v>
      </c>
      <c r="DM28" s="172">
        <f t="shared" si="20"/>
        <v>1</v>
      </c>
      <c r="DN28" s="172">
        <f t="shared" si="21"/>
        <v>1</v>
      </c>
      <c r="DO28" s="172">
        <f t="shared" si="22"/>
        <v>1</v>
      </c>
      <c r="DP28" s="172">
        <f t="shared" si="23"/>
        <v>1</v>
      </c>
      <c r="DQ28" s="172">
        <f t="shared" si="24"/>
        <v>1</v>
      </c>
      <c r="DR28" s="172">
        <f t="shared" si="25"/>
        <v>1</v>
      </c>
      <c r="DS28" s="172">
        <f t="shared" si="26"/>
        <v>1</v>
      </c>
      <c r="DT28" s="172">
        <f t="shared" si="27"/>
        <v>1</v>
      </c>
      <c r="DU28" s="172">
        <f t="shared" si="28"/>
        <v>1</v>
      </c>
      <c r="DV28" s="172">
        <f t="shared" si="29"/>
        <v>1</v>
      </c>
      <c r="DW28" s="172">
        <f t="shared" si="29"/>
        <v>1</v>
      </c>
      <c r="DX28" s="172">
        <f t="shared" ref="DX28:EF28" si="39">IF(OR($CX27=0,ISERROR(SEARCH(DX$1,$CX27))),DX27,DX27+1)</f>
        <v>1</v>
      </c>
      <c r="DY28" s="172">
        <f t="shared" si="39"/>
        <v>1</v>
      </c>
      <c r="DZ28" s="172">
        <f t="shared" si="39"/>
        <v>1</v>
      </c>
      <c r="EA28" s="172">
        <f t="shared" si="39"/>
        <v>1</v>
      </c>
      <c r="EB28" s="172">
        <f t="shared" si="39"/>
        <v>1</v>
      </c>
      <c r="EC28" s="172">
        <f t="shared" si="39"/>
        <v>1</v>
      </c>
      <c r="ED28" s="172">
        <f t="shared" si="39"/>
        <v>1</v>
      </c>
      <c r="EE28" s="172">
        <f t="shared" si="39"/>
        <v>1</v>
      </c>
      <c r="EF28" s="172">
        <f t="shared" si="39"/>
        <v>1</v>
      </c>
      <c r="EG28" s="172">
        <f t="shared" si="30"/>
        <v>0</v>
      </c>
    </row>
    <row r="29" spans="20:137" x14ac:dyDescent="0.25">
      <c r="T29" s="5"/>
      <c r="U29" s="13"/>
      <c r="V29" s="5"/>
      <c r="W29" s="5" t="str">
        <f t="shared" si="2"/>
        <v/>
      </c>
      <c r="X29" s="5"/>
      <c r="Y29" s="5"/>
      <c r="Z29" s="5"/>
      <c r="CB29" s="172">
        <f t="shared" si="35"/>
        <v>1</v>
      </c>
      <c r="CC29" s="172">
        <f t="shared" si="35"/>
        <v>1</v>
      </c>
      <c r="CD29" s="172">
        <f t="shared" si="35"/>
        <v>1</v>
      </c>
      <c r="CE29" s="172">
        <f t="shared" si="35"/>
        <v>1</v>
      </c>
      <c r="CF29" s="172">
        <f t="shared" si="35"/>
        <v>1</v>
      </c>
      <c r="CG29" s="172">
        <f t="shared" si="35"/>
        <v>1</v>
      </c>
      <c r="CH29" s="172">
        <f t="shared" si="35"/>
        <v>1</v>
      </c>
      <c r="CI29" s="172">
        <f t="shared" si="35"/>
        <v>1</v>
      </c>
      <c r="CJ29" s="172">
        <f t="shared" si="35"/>
        <v>1</v>
      </c>
      <c r="CK29" s="172">
        <f t="shared" si="35"/>
        <v>1</v>
      </c>
      <c r="CL29" s="172">
        <f t="shared" si="35"/>
        <v>1</v>
      </c>
      <c r="CM29" s="172">
        <f t="shared" si="35"/>
        <v>1</v>
      </c>
      <c r="CN29" s="172">
        <f t="shared" si="35"/>
        <v>1</v>
      </c>
      <c r="CO29" s="172">
        <f t="shared" si="35"/>
        <v>1</v>
      </c>
      <c r="CP29" s="172">
        <f t="shared" si="35"/>
        <v>1</v>
      </c>
      <c r="CQ29" s="172">
        <f t="shared" si="34"/>
        <v>1</v>
      </c>
      <c r="CR29" s="172">
        <f t="shared" si="34"/>
        <v>1</v>
      </c>
      <c r="CS29" s="172">
        <f t="shared" si="34"/>
        <v>1</v>
      </c>
      <c r="CT29" s="172">
        <f t="shared" si="34"/>
        <v>1</v>
      </c>
      <c r="CU29" s="172">
        <f t="shared" si="34"/>
        <v>1</v>
      </c>
      <c r="DA29" s="172">
        <v>10</v>
      </c>
      <c r="DB29" s="32" t="str">
        <f t="shared" si="38"/>
        <v xml:space="preserve"> </v>
      </c>
      <c r="DD29" s="172">
        <f t="shared" si="18"/>
        <v>1</v>
      </c>
      <c r="DE29" s="172">
        <v>27</v>
      </c>
      <c r="DL29" s="172">
        <f t="shared" si="19"/>
        <v>0</v>
      </c>
      <c r="DM29" s="172">
        <f t="shared" si="20"/>
        <v>1</v>
      </c>
      <c r="DN29" s="172">
        <f t="shared" si="21"/>
        <v>1</v>
      </c>
      <c r="DO29" s="172">
        <f t="shared" si="22"/>
        <v>1</v>
      </c>
      <c r="DP29" s="172">
        <f t="shared" si="23"/>
        <v>1</v>
      </c>
      <c r="DQ29" s="172">
        <f t="shared" si="24"/>
        <v>1</v>
      </c>
      <c r="DR29" s="172">
        <f t="shared" si="25"/>
        <v>1</v>
      </c>
      <c r="DS29" s="172">
        <f t="shared" si="26"/>
        <v>1</v>
      </c>
      <c r="DT29" s="172">
        <f t="shared" si="27"/>
        <v>1</v>
      </c>
      <c r="DU29" s="172">
        <f t="shared" si="28"/>
        <v>1</v>
      </c>
      <c r="DV29" s="172">
        <f t="shared" ref="DV29:EF52" si="40">IF(OR($CX28=0,ISERROR(SEARCH(DV$1,$CX28))),DV28,DV28+1)</f>
        <v>1</v>
      </c>
      <c r="DW29" s="172">
        <f t="shared" si="40"/>
        <v>1</v>
      </c>
      <c r="DX29" s="172">
        <f t="shared" si="40"/>
        <v>1</v>
      </c>
      <c r="DY29" s="172">
        <f t="shared" si="40"/>
        <v>1</v>
      </c>
      <c r="DZ29" s="172">
        <f t="shared" si="40"/>
        <v>1</v>
      </c>
      <c r="EA29" s="172">
        <f t="shared" si="40"/>
        <v>1</v>
      </c>
      <c r="EB29" s="172">
        <f t="shared" si="40"/>
        <v>1</v>
      </c>
      <c r="EC29" s="172">
        <f t="shared" si="40"/>
        <v>1</v>
      </c>
      <c r="ED29" s="172">
        <f t="shared" si="40"/>
        <v>1</v>
      </c>
      <c r="EE29" s="172">
        <f t="shared" si="40"/>
        <v>1</v>
      </c>
      <c r="EF29" s="172">
        <f t="shared" si="40"/>
        <v>1</v>
      </c>
      <c r="EG29" s="172">
        <f t="shared" si="30"/>
        <v>0</v>
      </c>
    </row>
    <row r="30" spans="20:137" x14ac:dyDescent="0.25">
      <c r="T30" s="5"/>
      <c r="U30" s="13"/>
      <c r="V30" s="5"/>
      <c r="W30" s="5" t="str">
        <f t="shared" si="2"/>
        <v/>
      </c>
      <c r="X30" s="5"/>
      <c r="Y30" s="5"/>
      <c r="Z30" s="5"/>
      <c r="CB30" s="172">
        <f t="shared" si="35"/>
        <v>1</v>
      </c>
      <c r="CC30" s="172">
        <f t="shared" si="35"/>
        <v>1</v>
      </c>
      <c r="CD30" s="172">
        <f t="shared" si="35"/>
        <v>1</v>
      </c>
      <c r="CE30" s="172">
        <f t="shared" si="35"/>
        <v>1</v>
      </c>
      <c r="CF30" s="172">
        <f t="shared" si="35"/>
        <v>1</v>
      </c>
      <c r="CG30" s="172">
        <f t="shared" si="35"/>
        <v>1</v>
      </c>
      <c r="CH30" s="172">
        <f t="shared" si="35"/>
        <v>1</v>
      </c>
      <c r="CI30" s="172">
        <f t="shared" si="35"/>
        <v>1</v>
      </c>
      <c r="CJ30" s="172">
        <f t="shared" si="35"/>
        <v>1</v>
      </c>
      <c r="CK30" s="172">
        <f t="shared" si="35"/>
        <v>1</v>
      </c>
      <c r="CL30" s="172">
        <f t="shared" si="35"/>
        <v>1</v>
      </c>
      <c r="CM30" s="172">
        <f t="shared" si="35"/>
        <v>1</v>
      </c>
      <c r="CN30" s="172">
        <f t="shared" si="35"/>
        <v>1</v>
      </c>
      <c r="CO30" s="172">
        <f t="shared" si="35"/>
        <v>1</v>
      </c>
      <c r="CP30" s="172">
        <f t="shared" si="35"/>
        <v>1</v>
      </c>
      <c r="CQ30" s="172">
        <f t="shared" si="34"/>
        <v>1</v>
      </c>
      <c r="CR30" s="172">
        <f t="shared" si="34"/>
        <v>1</v>
      </c>
      <c r="CS30" s="172">
        <f t="shared" si="34"/>
        <v>1</v>
      </c>
      <c r="CT30" s="172">
        <f t="shared" si="34"/>
        <v>1</v>
      </c>
      <c r="CU30" s="172">
        <f t="shared" si="34"/>
        <v>1</v>
      </c>
      <c r="DA30" s="172">
        <v>11</v>
      </c>
      <c r="DB30" s="32" t="str">
        <f t="shared" si="38"/>
        <v xml:space="preserve"> </v>
      </c>
      <c r="DD30" s="172">
        <f t="shared" si="18"/>
        <v>1</v>
      </c>
      <c r="DE30" s="172">
        <v>28</v>
      </c>
      <c r="DL30" s="172">
        <f t="shared" si="19"/>
        <v>0</v>
      </c>
      <c r="DM30" s="172">
        <f t="shared" si="20"/>
        <v>1</v>
      </c>
      <c r="DN30" s="172">
        <f t="shared" si="21"/>
        <v>1</v>
      </c>
      <c r="DO30" s="172">
        <f t="shared" si="22"/>
        <v>1</v>
      </c>
      <c r="DP30" s="172">
        <f t="shared" si="23"/>
        <v>1</v>
      </c>
      <c r="DQ30" s="172">
        <f t="shared" si="24"/>
        <v>1</v>
      </c>
      <c r="DR30" s="172">
        <f t="shared" si="25"/>
        <v>1</v>
      </c>
      <c r="DS30" s="172">
        <f t="shared" si="26"/>
        <v>1</v>
      </c>
      <c r="DT30" s="172">
        <f t="shared" si="27"/>
        <v>1</v>
      </c>
      <c r="DU30" s="172">
        <f t="shared" si="28"/>
        <v>1</v>
      </c>
      <c r="DV30" s="172">
        <f t="shared" si="40"/>
        <v>1</v>
      </c>
      <c r="DW30" s="172">
        <f t="shared" si="40"/>
        <v>1</v>
      </c>
      <c r="DX30" s="172">
        <f t="shared" si="40"/>
        <v>1</v>
      </c>
      <c r="DY30" s="172">
        <f t="shared" si="40"/>
        <v>1</v>
      </c>
      <c r="DZ30" s="172">
        <f t="shared" si="40"/>
        <v>1</v>
      </c>
      <c r="EA30" s="172">
        <f t="shared" si="40"/>
        <v>1</v>
      </c>
      <c r="EB30" s="172">
        <f t="shared" si="40"/>
        <v>1</v>
      </c>
      <c r="EC30" s="172">
        <f t="shared" si="40"/>
        <v>1</v>
      </c>
      <c r="ED30" s="172">
        <f t="shared" si="40"/>
        <v>1</v>
      </c>
      <c r="EE30" s="172">
        <f t="shared" si="40"/>
        <v>1</v>
      </c>
      <c r="EF30" s="172">
        <f t="shared" si="40"/>
        <v>1</v>
      </c>
      <c r="EG30" s="172">
        <f t="shared" si="30"/>
        <v>0</v>
      </c>
    </row>
    <row r="31" spans="20:137" x14ac:dyDescent="0.25">
      <c r="T31" s="5"/>
      <c r="U31" s="13"/>
      <c r="V31" s="5"/>
      <c r="W31" s="5" t="str">
        <f t="shared" si="2"/>
        <v/>
      </c>
      <c r="X31" s="5"/>
      <c r="Y31" s="5"/>
      <c r="Z31" s="5"/>
      <c r="CB31" s="172">
        <f t="shared" si="35"/>
        <v>1</v>
      </c>
      <c r="CC31" s="172">
        <f t="shared" si="35"/>
        <v>1</v>
      </c>
      <c r="CD31" s="172">
        <f t="shared" si="35"/>
        <v>1</v>
      </c>
      <c r="CE31" s="172">
        <f t="shared" si="35"/>
        <v>1</v>
      </c>
      <c r="CF31" s="172">
        <f t="shared" si="35"/>
        <v>1</v>
      </c>
      <c r="CG31" s="172">
        <f t="shared" si="35"/>
        <v>1</v>
      </c>
      <c r="CH31" s="172">
        <f t="shared" si="35"/>
        <v>1</v>
      </c>
      <c r="CI31" s="172">
        <f t="shared" si="35"/>
        <v>1</v>
      </c>
      <c r="CJ31" s="172">
        <f t="shared" si="35"/>
        <v>1</v>
      </c>
      <c r="CK31" s="172">
        <f t="shared" si="35"/>
        <v>1</v>
      </c>
      <c r="CL31" s="172">
        <f t="shared" si="35"/>
        <v>1</v>
      </c>
      <c r="CM31" s="172">
        <f t="shared" si="35"/>
        <v>1</v>
      </c>
      <c r="CN31" s="172">
        <f t="shared" si="35"/>
        <v>1</v>
      </c>
      <c r="CO31" s="172">
        <f t="shared" si="35"/>
        <v>1</v>
      </c>
      <c r="CP31" s="172">
        <f t="shared" si="35"/>
        <v>1</v>
      </c>
      <c r="CQ31" s="172">
        <f t="shared" si="34"/>
        <v>1</v>
      </c>
      <c r="CR31" s="172">
        <f t="shared" si="34"/>
        <v>1</v>
      </c>
      <c r="CS31" s="172">
        <f t="shared" si="34"/>
        <v>1</v>
      </c>
      <c r="CT31" s="172">
        <f t="shared" si="34"/>
        <v>1</v>
      </c>
      <c r="CU31" s="172">
        <f t="shared" si="34"/>
        <v>1</v>
      </c>
      <c r="DA31" s="172">
        <v>12</v>
      </c>
      <c r="DB31" s="32" t="str">
        <f t="shared" si="38"/>
        <v xml:space="preserve"> </v>
      </c>
      <c r="DD31" s="172">
        <f t="shared" si="18"/>
        <v>1</v>
      </c>
      <c r="DE31" s="172">
        <v>29</v>
      </c>
      <c r="DL31" s="172">
        <f t="shared" si="19"/>
        <v>0</v>
      </c>
      <c r="DM31" s="172">
        <f t="shared" si="20"/>
        <v>1</v>
      </c>
      <c r="DN31" s="172">
        <f t="shared" si="21"/>
        <v>1</v>
      </c>
      <c r="DO31" s="172">
        <f t="shared" si="22"/>
        <v>1</v>
      </c>
      <c r="DP31" s="172">
        <f t="shared" si="23"/>
        <v>1</v>
      </c>
      <c r="DQ31" s="172">
        <f t="shared" si="24"/>
        <v>1</v>
      </c>
      <c r="DR31" s="172">
        <f t="shared" si="25"/>
        <v>1</v>
      </c>
      <c r="DS31" s="172">
        <f t="shared" si="26"/>
        <v>1</v>
      </c>
      <c r="DT31" s="172">
        <f t="shared" si="27"/>
        <v>1</v>
      </c>
      <c r="DU31" s="172">
        <f t="shared" si="28"/>
        <v>1</v>
      </c>
      <c r="DV31" s="172">
        <f t="shared" si="40"/>
        <v>1</v>
      </c>
      <c r="DW31" s="172">
        <f t="shared" si="40"/>
        <v>1</v>
      </c>
      <c r="DX31" s="172">
        <f t="shared" si="40"/>
        <v>1</v>
      </c>
      <c r="DY31" s="172">
        <f t="shared" si="40"/>
        <v>1</v>
      </c>
      <c r="DZ31" s="172">
        <f t="shared" si="40"/>
        <v>1</v>
      </c>
      <c r="EA31" s="172">
        <f t="shared" si="40"/>
        <v>1</v>
      </c>
      <c r="EB31" s="172">
        <f t="shared" si="40"/>
        <v>1</v>
      </c>
      <c r="EC31" s="172">
        <f t="shared" si="40"/>
        <v>1</v>
      </c>
      <c r="ED31" s="172">
        <f t="shared" si="40"/>
        <v>1</v>
      </c>
      <c r="EE31" s="172">
        <f t="shared" si="40"/>
        <v>1</v>
      </c>
      <c r="EF31" s="172">
        <f t="shared" si="40"/>
        <v>1</v>
      </c>
      <c r="EG31" s="172">
        <f t="shared" si="30"/>
        <v>0</v>
      </c>
    </row>
    <row r="32" spans="20:137" x14ac:dyDescent="0.25">
      <c r="T32" s="5"/>
      <c r="U32" s="13"/>
      <c r="V32" s="5"/>
      <c r="W32" s="5" t="str">
        <f t="shared" si="2"/>
        <v/>
      </c>
      <c r="X32" s="5"/>
      <c r="Y32" s="5"/>
      <c r="Z32" s="5"/>
      <c r="CB32" s="172">
        <f t="shared" si="35"/>
        <v>1</v>
      </c>
      <c r="CC32" s="172">
        <f t="shared" si="35"/>
        <v>1</v>
      </c>
      <c r="CD32" s="172">
        <f t="shared" si="35"/>
        <v>1</v>
      </c>
      <c r="CE32" s="172">
        <f t="shared" si="35"/>
        <v>1</v>
      </c>
      <c r="CF32" s="172">
        <f t="shared" si="35"/>
        <v>1</v>
      </c>
      <c r="CG32" s="172">
        <f t="shared" si="35"/>
        <v>1</v>
      </c>
      <c r="CH32" s="172">
        <f t="shared" si="35"/>
        <v>1</v>
      </c>
      <c r="CI32" s="172">
        <f t="shared" si="35"/>
        <v>1</v>
      </c>
      <c r="CJ32" s="172">
        <f t="shared" si="35"/>
        <v>1</v>
      </c>
      <c r="CK32" s="172">
        <f t="shared" si="35"/>
        <v>1</v>
      </c>
      <c r="CL32" s="172">
        <f t="shared" si="35"/>
        <v>1</v>
      </c>
      <c r="CM32" s="172">
        <f t="shared" si="35"/>
        <v>1</v>
      </c>
      <c r="CN32" s="172">
        <f t="shared" si="35"/>
        <v>1</v>
      </c>
      <c r="CO32" s="172">
        <f t="shared" si="35"/>
        <v>1</v>
      </c>
      <c r="CP32" s="172">
        <f t="shared" si="35"/>
        <v>1</v>
      </c>
      <c r="CQ32" s="172">
        <f t="shared" si="35"/>
        <v>1</v>
      </c>
      <c r="CR32" s="172">
        <f t="shared" ref="CR32:CU47" si="41">IF(BG31="",CR31,CR31+1)</f>
        <v>1</v>
      </c>
      <c r="CS32" s="172">
        <f t="shared" si="41"/>
        <v>1</v>
      </c>
      <c r="CT32" s="172">
        <f t="shared" si="41"/>
        <v>1</v>
      </c>
      <c r="CU32" s="172">
        <f t="shared" si="41"/>
        <v>1</v>
      </c>
      <c r="DB32" s="172" t="str">
        <f>IF(DB19="","","----")</f>
        <v/>
      </c>
      <c r="DD32" s="172">
        <f t="shared" si="18"/>
        <v>1</v>
      </c>
      <c r="DE32" s="172">
        <v>30</v>
      </c>
      <c r="DL32" s="172">
        <f t="shared" si="19"/>
        <v>0</v>
      </c>
      <c r="DM32" s="172">
        <f t="shared" si="20"/>
        <v>1</v>
      </c>
      <c r="DN32" s="172">
        <f t="shared" si="21"/>
        <v>1</v>
      </c>
      <c r="DO32" s="172">
        <f t="shared" si="22"/>
        <v>1</v>
      </c>
      <c r="DP32" s="172">
        <f t="shared" si="23"/>
        <v>1</v>
      </c>
      <c r="DQ32" s="172">
        <f t="shared" si="24"/>
        <v>1</v>
      </c>
      <c r="DR32" s="172">
        <f t="shared" si="25"/>
        <v>1</v>
      </c>
      <c r="DS32" s="172">
        <f t="shared" si="26"/>
        <v>1</v>
      </c>
      <c r="DT32" s="172">
        <f t="shared" si="27"/>
        <v>1</v>
      </c>
      <c r="DU32" s="172">
        <f t="shared" si="28"/>
        <v>1</v>
      </c>
      <c r="DV32" s="172">
        <f t="shared" si="40"/>
        <v>1</v>
      </c>
      <c r="DW32" s="172">
        <f t="shared" si="40"/>
        <v>1</v>
      </c>
      <c r="DX32" s="172">
        <f t="shared" si="40"/>
        <v>1</v>
      </c>
      <c r="DY32" s="172">
        <f t="shared" si="40"/>
        <v>1</v>
      </c>
      <c r="DZ32" s="172">
        <f t="shared" si="40"/>
        <v>1</v>
      </c>
      <c r="EA32" s="172">
        <f t="shared" si="40"/>
        <v>1</v>
      </c>
      <c r="EB32" s="172">
        <f t="shared" si="40"/>
        <v>1</v>
      </c>
      <c r="EC32" s="172">
        <f t="shared" si="40"/>
        <v>1</v>
      </c>
      <c r="ED32" s="172">
        <f t="shared" si="40"/>
        <v>1</v>
      </c>
      <c r="EE32" s="172">
        <f t="shared" si="40"/>
        <v>1</v>
      </c>
      <c r="EF32" s="172">
        <f t="shared" si="40"/>
        <v>1</v>
      </c>
      <c r="EG32" s="172">
        <f t="shared" si="30"/>
        <v>0</v>
      </c>
    </row>
    <row r="33" spans="20:137" x14ac:dyDescent="0.25">
      <c r="T33" s="5"/>
      <c r="U33" s="13"/>
      <c r="V33" s="5"/>
      <c r="W33" s="5" t="str">
        <f t="shared" si="2"/>
        <v/>
      </c>
      <c r="X33" s="5"/>
      <c r="Y33" s="5"/>
      <c r="Z33" s="5"/>
      <c r="CB33" s="172">
        <f t="shared" ref="CB33:CQ48" si="42">IF(AQ32="",CB32,CB32+1)</f>
        <v>1</v>
      </c>
      <c r="CC33" s="172">
        <f t="shared" si="42"/>
        <v>1</v>
      </c>
      <c r="CD33" s="172">
        <f t="shared" si="42"/>
        <v>1</v>
      </c>
      <c r="CE33" s="172">
        <f t="shared" si="42"/>
        <v>1</v>
      </c>
      <c r="CF33" s="172">
        <f t="shared" si="42"/>
        <v>1</v>
      </c>
      <c r="CG33" s="172">
        <f t="shared" si="42"/>
        <v>1</v>
      </c>
      <c r="CH33" s="172">
        <f t="shared" si="42"/>
        <v>1</v>
      </c>
      <c r="CI33" s="172">
        <f t="shared" si="42"/>
        <v>1</v>
      </c>
      <c r="CJ33" s="172">
        <f t="shared" si="42"/>
        <v>1</v>
      </c>
      <c r="CK33" s="172">
        <f t="shared" si="42"/>
        <v>1</v>
      </c>
      <c r="CL33" s="172">
        <f t="shared" si="42"/>
        <v>1</v>
      </c>
      <c r="CM33" s="172">
        <f t="shared" si="42"/>
        <v>1</v>
      </c>
      <c r="CN33" s="172">
        <f t="shared" si="42"/>
        <v>1</v>
      </c>
      <c r="CO33" s="172">
        <f t="shared" si="42"/>
        <v>1</v>
      </c>
      <c r="CP33" s="172">
        <f t="shared" si="42"/>
        <v>1</v>
      </c>
      <c r="CQ33" s="172">
        <f t="shared" si="42"/>
        <v>1</v>
      </c>
      <c r="CR33" s="172">
        <f t="shared" si="41"/>
        <v>1</v>
      </c>
      <c r="CS33" s="172">
        <f t="shared" si="41"/>
        <v>1</v>
      </c>
      <c r="CT33" s="172">
        <f t="shared" si="41"/>
        <v>1</v>
      </c>
      <c r="CU33" s="172">
        <f t="shared" si="41"/>
        <v>1</v>
      </c>
      <c r="DA33" s="172"/>
      <c r="DB33" s="32" t="str">
        <f>IF(DB34="","",CONCATENATE("Warband ",CZ34," ",DG33))</f>
        <v/>
      </c>
      <c r="DD33" s="172">
        <f t="shared" si="18"/>
        <v>1</v>
      </c>
      <c r="DE33" s="172">
        <v>31</v>
      </c>
      <c r="DG33" s="49" t="str">
        <f>CONCATENATE("   ",DH33,"/",DI33,IF(DH33&gt;DI33," !",""))</f>
        <v xml:space="preserve">   0/12</v>
      </c>
      <c r="DH33" s="172">
        <f t="shared" ref="DH33" si="43">INDEX($CB$1:$CU$1,CZ34)+DJ33</f>
        <v>0</v>
      </c>
      <c r="DI33" s="198">
        <f t="shared" ref="DI33" si="44">IF(ISERROR(FIND("Signal Tower",DB34)),12,24)</f>
        <v>12</v>
      </c>
      <c r="DL33" s="172">
        <f t="shared" si="19"/>
        <v>0</v>
      </c>
      <c r="DM33" s="172">
        <f t="shared" si="20"/>
        <v>1</v>
      </c>
      <c r="DN33" s="172">
        <f t="shared" si="21"/>
        <v>1</v>
      </c>
      <c r="DO33" s="172">
        <f t="shared" si="22"/>
        <v>1</v>
      </c>
      <c r="DP33" s="172">
        <f t="shared" si="23"/>
        <v>1</v>
      </c>
      <c r="DQ33" s="172">
        <f t="shared" si="24"/>
        <v>1</v>
      </c>
      <c r="DR33" s="172">
        <f t="shared" si="25"/>
        <v>1</v>
      </c>
      <c r="DS33" s="172">
        <f t="shared" si="26"/>
        <v>1</v>
      </c>
      <c r="DT33" s="172">
        <f t="shared" si="27"/>
        <v>1</v>
      </c>
      <c r="DU33" s="172">
        <f t="shared" si="28"/>
        <v>1</v>
      </c>
      <c r="DV33" s="172">
        <f t="shared" si="40"/>
        <v>1</v>
      </c>
      <c r="DW33" s="172">
        <f t="shared" si="40"/>
        <v>1</v>
      </c>
      <c r="DX33" s="172">
        <f t="shared" si="40"/>
        <v>1</v>
      </c>
      <c r="DY33" s="172">
        <f t="shared" si="40"/>
        <v>1</v>
      </c>
      <c r="DZ33" s="172">
        <f t="shared" si="40"/>
        <v>1</v>
      </c>
      <c r="EA33" s="172">
        <f t="shared" si="40"/>
        <v>1</v>
      </c>
      <c r="EB33" s="172">
        <f t="shared" si="40"/>
        <v>1</v>
      </c>
      <c r="EC33" s="172">
        <f t="shared" si="40"/>
        <v>1</v>
      </c>
      <c r="ED33" s="172">
        <f t="shared" si="40"/>
        <v>1</v>
      </c>
      <c r="EE33" s="172">
        <f t="shared" si="40"/>
        <v>1</v>
      </c>
      <c r="EF33" s="172">
        <f t="shared" si="40"/>
        <v>1</v>
      </c>
      <c r="EG33" s="172">
        <f t="shared" si="30"/>
        <v>0</v>
      </c>
    </row>
    <row r="34" spans="20:137" x14ac:dyDescent="0.25">
      <c r="T34" s="5"/>
      <c r="U34" s="13"/>
      <c r="V34" s="5"/>
      <c r="W34" s="5" t="str">
        <f t="shared" si="2"/>
        <v/>
      </c>
      <c r="X34" s="5"/>
      <c r="Y34" s="5"/>
      <c r="Z34" s="5"/>
      <c r="CB34" s="172">
        <f t="shared" si="42"/>
        <v>1</v>
      </c>
      <c r="CC34" s="172">
        <f t="shared" si="42"/>
        <v>1</v>
      </c>
      <c r="CD34" s="172">
        <f t="shared" si="42"/>
        <v>1</v>
      </c>
      <c r="CE34" s="172">
        <f t="shared" si="42"/>
        <v>1</v>
      </c>
      <c r="CF34" s="172">
        <f t="shared" si="42"/>
        <v>1</v>
      </c>
      <c r="CG34" s="172">
        <f t="shared" si="42"/>
        <v>1</v>
      </c>
      <c r="CH34" s="172">
        <f t="shared" si="42"/>
        <v>1</v>
      </c>
      <c r="CI34" s="172">
        <f t="shared" si="42"/>
        <v>1</v>
      </c>
      <c r="CJ34" s="172">
        <f t="shared" si="42"/>
        <v>1</v>
      </c>
      <c r="CK34" s="172">
        <f t="shared" si="42"/>
        <v>1</v>
      </c>
      <c r="CL34" s="172">
        <f t="shared" si="42"/>
        <v>1</v>
      </c>
      <c r="CM34" s="172">
        <f t="shared" si="42"/>
        <v>1</v>
      </c>
      <c r="CN34" s="172">
        <f t="shared" si="42"/>
        <v>1</v>
      </c>
      <c r="CO34" s="172">
        <f t="shared" si="42"/>
        <v>1</v>
      </c>
      <c r="CP34" s="172">
        <f t="shared" si="42"/>
        <v>1</v>
      </c>
      <c r="CQ34" s="172">
        <f t="shared" si="42"/>
        <v>1</v>
      </c>
      <c r="CR34" s="172">
        <f t="shared" si="41"/>
        <v>1</v>
      </c>
      <c r="CS34" s="172">
        <f t="shared" si="41"/>
        <v>1</v>
      </c>
      <c r="CT34" s="172">
        <f t="shared" si="41"/>
        <v>1</v>
      </c>
      <c r="CU34" s="172">
        <f t="shared" si="41"/>
        <v>1</v>
      </c>
      <c r="CZ34" s="172">
        <v>3</v>
      </c>
      <c r="DA34" s="172" t="s">
        <v>278</v>
      </c>
      <c r="DB34" s="32" t="str">
        <f>T(LOOKUP(CZ34,$DM$1:$EF$1,$DM$2:$EF$2))</f>
        <v/>
      </c>
      <c r="DD34" s="172">
        <f t="shared" si="18"/>
        <v>1</v>
      </c>
      <c r="DE34" s="172">
        <v>32</v>
      </c>
      <c r="DL34" s="172">
        <f t="shared" si="19"/>
        <v>0</v>
      </c>
      <c r="DM34" s="172">
        <f t="shared" si="20"/>
        <v>1</v>
      </c>
      <c r="DN34" s="172">
        <f t="shared" si="21"/>
        <v>1</v>
      </c>
      <c r="DO34" s="172">
        <f t="shared" si="22"/>
        <v>1</v>
      </c>
      <c r="DP34" s="172">
        <f t="shared" si="23"/>
        <v>1</v>
      </c>
      <c r="DQ34" s="172">
        <f t="shared" si="24"/>
        <v>1</v>
      </c>
      <c r="DR34" s="172">
        <f t="shared" si="25"/>
        <v>1</v>
      </c>
      <c r="DS34" s="172">
        <f t="shared" si="26"/>
        <v>1</v>
      </c>
      <c r="DT34" s="172">
        <f t="shared" si="27"/>
        <v>1</v>
      </c>
      <c r="DU34" s="172">
        <f t="shared" si="28"/>
        <v>1</v>
      </c>
      <c r="DV34" s="172">
        <f t="shared" si="40"/>
        <v>1</v>
      </c>
      <c r="DW34" s="172">
        <f t="shared" si="40"/>
        <v>1</v>
      </c>
      <c r="DX34" s="172">
        <f t="shared" si="40"/>
        <v>1</v>
      </c>
      <c r="DY34" s="172">
        <f t="shared" si="40"/>
        <v>1</v>
      </c>
      <c r="DZ34" s="172">
        <f t="shared" si="40"/>
        <v>1</v>
      </c>
      <c r="EA34" s="172">
        <f t="shared" si="40"/>
        <v>1</v>
      </c>
      <c r="EB34" s="172">
        <f t="shared" si="40"/>
        <v>1</v>
      </c>
      <c r="EC34" s="172">
        <f t="shared" si="40"/>
        <v>1</v>
      </c>
      <c r="ED34" s="172">
        <f t="shared" si="40"/>
        <v>1</v>
      </c>
      <c r="EE34" s="172">
        <f t="shared" si="40"/>
        <v>1</v>
      </c>
      <c r="EF34" s="172">
        <f t="shared" si="40"/>
        <v>1</v>
      </c>
      <c r="EG34" s="172">
        <f t="shared" si="30"/>
        <v>0</v>
      </c>
    </row>
    <row r="35" spans="20:137" x14ac:dyDescent="0.25">
      <c r="T35" s="5"/>
      <c r="U35" s="13"/>
      <c r="V35" s="5"/>
      <c r="W35" s="5" t="str">
        <f t="shared" si="2"/>
        <v/>
      </c>
      <c r="X35" s="5"/>
      <c r="Y35" s="5"/>
      <c r="Z35" s="5"/>
      <c r="CB35" s="172">
        <f t="shared" si="42"/>
        <v>1</v>
      </c>
      <c r="CC35" s="172">
        <f t="shared" si="42"/>
        <v>1</v>
      </c>
      <c r="CD35" s="172">
        <f t="shared" si="42"/>
        <v>1</v>
      </c>
      <c r="CE35" s="172">
        <f t="shared" si="42"/>
        <v>1</v>
      </c>
      <c r="CF35" s="172">
        <f t="shared" si="42"/>
        <v>1</v>
      </c>
      <c r="CG35" s="172">
        <f t="shared" si="42"/>
        <v>1</v>
      </c>
      <c r="CH35" s="172">
        <f t="shared" si="42"/>
        <v>1</v>
      </c>
      <c r="CI35" s="172">
        <f t="shared" si="42"/>
        <v>1</v>
      </c>
      <c r="CJ35" s="172">
        <f t="shared" si="42"/>
        <v>1</v>
      </c>
      <c r="CK35" s="172">
        <f t="shared" si="42"/>
        <v>1</v>
      </c>
      <c r="CL35" s="172">
        <f t="shared" si="42"/>
        <v>1</v>
      </c>
      <c r="CM35" s="172">
        <f t="shared" si="42"/>
        <v>1</v>
      </c>
      <c r="CN35" s="172">
        <f t="shared" si="42"/>
        <v>1</v>
      </c>
      <c r="CO35" s="172">
        <f t="shared" si="42"/>
        <v>1</v>
      </c>
      <c r="CP35" s="172">
        <f t="shared" si="42"/>
        <v>1</v>
      </c>
      <c r="CQ35" s="172">
        <f t="shared" si="42"/>
        <v>1</v>
      </c>
      <c r="CR35" s="172">
        <f t="shared" si="41"/>
        <v>1</v>
      </c>
      <c r="CS35" s="172">
        <f t="shared" si="41"/>
        <v>1</v>
      </c>
      <c r="CT35" s="172">
        <f t="shared" si="41"/>
        <v>1</v>
      </c>
      <c r="CU35" s="172">
        <f t="shared" si="41"/>
        <v>1</v>
      </c>
      <c r="DA35" s="172">
        <v>1</v>
      </c>
      <c r="DB35" s="32" t="str">
        <f t="shared" ref="DB35:DB46" si="45">T(CONCATENATE(LOOKUP(DA35,CD$3:CD$80,AS$3:AS$80)," ",LOOKUP(DA35,CD$3:CD$80,$CA$3:$CA$80)))</f>
        <v xml:space="preserve"> </v>
      </c>
      <c r="DD35" s="172">
        <f t="shared" si="18"/>
        <v>1</v>
      </c>
      <c r="DE35" s="172">
        <v>33</v>
      </c>
      <c r="DL35" s="172">
        <f t="shared" si="19"/>
        <v>0</v>
      </c>
      <c r="DM35" s="172">
        <f t="shared" si="20"/>
        <v>1</v>
      </c>
      <c r="DN35" s="172">
        <f t="shared" si="21"/>
        <v>1</v>
      </c>
      <c r="DO35" s="172">
        <f t="shared" si="22"/>
        <v>1</v>
      </c>
      <c r="DP35" s="172">
        <f t="shared" si="23"/>
        <v>1</v>
      </c>
      <c r="DQ35" s="172">
        <f t="shared" si="24"/>
        <v>1</v>
      </c>
      <c r="DR35" s="172">
        <f t="shared" si="25"/>
        <v>1</v>
      </c>
      <c r="DS35" s="172">
        <f t="shared" si="26"/>
        <v>1</v>
      </c>
      <c r="DT35" s="172">
        <f t="shared" si="27"/>
        <v>1</v>
      </c>
      <c r="DU35" s="172">
        <f t="shared" si="28"/>
        <v>1</v>
      </c>
      <c r="DV35" s="172">
        <f t="shared" si="40"/>
        <v>1</v>
      </c>
      <c r="DW35" s="172">
        <f t="shared" si="40"/>
        <v>1</v>
      </c>
      <c r="DX35" s="172">
        <f t="shared" si="40"/>
        <v>1</v>
      </c>
      <c r="DY35" s="172">
        <f t="shared" si="40"/>
        <v>1</v>
      </c>
      <c r="DZ35" s="172">
        <f t="shared" si="40"/>
        <v>1</v>
      </c>
      <c r="EA35" s="172">
        <f t="shared" si="40"/>
        <v>1</v>
      </c>
      <c r="EB35" s="172">
        <f t="shared" si="40"/>
        <v>1</v>
      </c>
      <c r="EC35" s="172">
        <f t="shared" si="40"/>
        <v>1</v>
      </c>
      <c r="ED35" s="172">
        <f t="shared" si="40"/>
        <v>1</v>
      </c>
      <c r="EE35" s="172">
        <f t="shared" si="40"/>
        <v>1</v>
      </c>
      <c r="EF35" s="172">
        <f t="shared" si="40"/>
        <v>1</v>
      </c>
      <c r="EG35" s="172">
        <f t="shared" si="30"/>
        <v>0</v>
      </c>
    </row>
    <row r="36" spans="20:137" x14ac:dyDescent="0.25">
      <c r="T36" s="5"/>
      <c r="U36" s="13"/>
      <c r="V36" s="5"/>
      <c r="W36" s="5" t="str">
        <f t="shared" si="2"/>
        <v/>
      </c>
      <c r="X36" s="5"/>
      <c r="Y36" s="5"/>
      <c r="Z36" s="5"/>
      <c r="CB36" s="172">
        <f t="shared" si="42"/>
        <v>1</v>
      </c>
      <c r="CC36" s="172">
        <f t="shared" si="42"/>
        <v>1</v>
      </c>
      <c r="CD36" s="172">
        <f t="shared" si="42"/>
        <v>1</v>
      </c>
      <c r="CE36" s="172">
        <f t="shared" si="42"/>
        <v>1</v>
      </c>
      <c r="CF36" s="172">
        <f t="shared" si="42"/>
        <v>1</v>
      </c>
      <c r="CG36" s="172">
        <f t="shared" si="42"/>
        <v>1</v>
      </c>
      <c r="CH36" s="172">
        <f t="shared" si="42"/>
        <v>1</v>
      </c>
      <c r="CI36" s="172">
        <f t="shared" si="42"/>
        <v>1</v>
      </c>
      <c r="CJ36" s="172">
        <f t="shared" si="42"/>
        <v>1</v>
      </c>
      <c r="CK36" s="172">
        <f t="shared" si="42"/>
        <v>1</v>
      </c>
      <c r="CL36" s="172">
        <f t="shared" si="42"/>
        <v>1</v>
      </c>
      <c r="CM36" s="172">
        <f t="shared" si="42"/>
        <v>1</v>
      </c>
      <c r="CN36" s="172">
        <f t="shared" si="42"/>
        <v>1</v>
      </c>
      <c r="CO36" s="172">
        <f t="shared" si="42"/>
        <v>1</v>
      </c>
      <c r="CP36" s="172">
        <f t="shared" si="42"/>
        <v>1</v>
      </c>
      <c r="CQ36" s="172">
        <f t="shared" si="42"/>
        <v>1</v>
      </c>
      <c r="CR36" s="172">
        <f t="shared" si="41"/>
        <v>1</v>
      </c>
      <c r="CS36" s="172">
        <f t="shared" si="41"/>
        <v>1</v>
      </c>
      <c r="CT36" s="172">
        <f t="shared" si="41"/>
        <v>1</v>
      </c>
      <c r="CU36" s="172">
        <f t="shared" si="41"/>
        <v>1</v>
      </c>
      <c r="DA36" s="172">
        <v>2</v>
      </c>
      <c r="DB36" s="32" t="str">
        <f t="shared" si="45"/>
        <v xml:space="preserve"> </v>
      </c>
      <c r="DD36" s="172">
        <f t="shared" si="18"/>
        <v>1</v>
      </c>
      <c r="DE36" s="172">
        <v>34</v>
      </c>
      <c r="DL36" s="172">
        <f t="shared" si="19"/>
        <v>0</v>
      </c>
      <c r="DM36" s="172">
        <f t="shared" si="20"/>
        <v>1</v>
      </c>
      <c r="DN36" s="172">
        <f t="shared" si="21"/>
        <v>1</v>
      </c>
      <c r="DO36" s="172">
        <f t="shared" si="22"/>
        <v>1</v>
      </c>
      <c r="DP36" s="172">
        <f t="shared" si="23"/>
        <v>1</v>
      </c>
      <c r="DQ36" s="172">
        <f t="shared" si="24"/>
        <v>1</v>
      </c>
      <c r="DR36" s="172">
        <f t="shared" si="25"/>
        <v>1</v>
      </c>
      <c r="DS36" s="172">
        <f t="shared" si="26"/>
        <v>1</v>
      </c>
      <c r="DT36" s="172">
        <f t="shared" si="27"/>
        <v>1</v>
      </c>
      <c r="DU36" s="172">
        <f t="shared" si="28"/>
        <v>1</v>
      </c>
      <c r="DV36" s="172">
        <f t="shared" si="40"/>
        <v>1</v>
      </c>
      <c r="DW36" s="172">
        <f t="shared" si="40"/>
        <v>1</v>
      </c>
      <c r="DX36" s="172">
        <f t="shared" si="40"/>
        <v>1</v>
      </c>
      <c r="DY36" s="172">
        <f t="shared" si="40"/>
        <v>1</v>
      </c>
      <c r="DZ36" s="172">
        <f t="shared" si="40"/>
        <v>1</v>
      </c>
      <c r="EA36" s="172">
        <f t="shared" si="40"/>
        <v>1</v>
      </c>
      <c r="EB36" s="172">
        <f t="shared" si="40"/>
        <v>1</v>
      </c>
      <c r="EC36" s="172">
        <f t="shared" si="40"/>
        <v>1</v>
      </c>
      <c r="ED36" s="172">
        <f t="shared" si="40"/>
        <v>1</v>
      </c>
      <c r="EE36" s="172">
        <f t="shared" si="40"/>
        <v>1</v>
      </c>
      <c r="EF36" s="172">
        <f t="shared" si="40"/>
        <v>1</v>
      </c>
      <c r="EG36" s="172">
        <f t="shared" si="30"/>
        <v>0</v>
      </c>
    </row>
    <row r="37" spans="20:137" x14ac:dyDescent="0.25">
      <c r="T37" s="5"/>
      <c r="U37" s="13"/>
      <c r="V37" s="5"/>
      <c r="W37" s="5" t="str">
        <f t="shared" si="2"/>
        <v/>
      </c>
      <c r="X37" s="5"/>
      <c r="Y37" s="5"/>
      <c r="Z37" s="5"/>
      <c r="CB37" s="172">
        <f t="shared" si="42"/>
        <v>1</v>
      </c>
      <c r="CC37" s="172">
        <f t="shared" si="42"/>
        <v>1</v>
      </c>
      <c r="CD37" s="172">
        <f t="shared" si="42"/>
        <v>1</v>
      </c>
      <c r="CE37" s="172">
        <f t="shared" si="42"/>
        <v>1</v>
      </c>
      <c r="CF37" s="172">
        <f t="shared" si="42"/>
        <v>1</v>
      </c>
      <c r="CG37" s="172">
        <f t="shared" si="42"/>
        <v>1</v>
      </c>
      <c r="CH37" s="172">
        <f t="shared" si="42"/>
        <v>1</v>
      </c>
      <c r="CI37" s="172">
        <f t="shared" si="42"/>
        <v>1</v>
      </c>
      <c r="CJ37" s="172">
        <f t="shared" si="42"/>
        <v>1</v>
      </c>
      <c r="CK37" s="172">
        <f t="shared" si="42"/>
        <v>1</v>
      </c>
      <c r="CL37" s="172">
        <f t="shared" si="42"/>
        <v>1</v>
      </c>
      <c r="CM37" s="172">
        <f t="shared" si="42"/>
        <v>1</v>
      </c>
      <c r="CN37" s="172">
        <f t="shared" si="42"/>
        <v>1</v>
      </c>
      <c r="CO37" s="172">
        <f t="shared" si="42"/>
        <v>1</v>
      </c>
      <c r="CP37" s="172">
        <f t="shared" si="42"/>
        <v>1</v>
      </c>
      <c r="CQ37" s="172">
        <f t="shared" si="42"/>
        <v>1</v>
      </c>
      <c r="CR37" s="172">
        <f t="shared" si="41"/>
        <v>1</v>
      </c>
      <c r="CS37" s="172">
        <f t="shared" si="41"/>
        <v>1</v>
      </c>
      <c r="CT37" s="172">
        <f t="shared" si="41"/>
        <v>1</v>
      </c>
      <c r="CU37" s="172">
        <f t="shared" si="41"/>
        <v>1</v>
      </c>
      <c r="DA37" s="172">
        <v>3</v>
      </c>
      <c r="DB37" s="32" t="str">
        <f t="shared" si="45"/>
        <v xml:space="preserve"> </v>
      </c>
      <c r="DD37" s="172">
        <f t="shared" si="18"/>
        <v>1</v>
      </c>
      <c r="DE37" s="172">
        <v>35</v>
      </c>
      <c r="DL37" s="172">
        <f t="shared" si="19"/>
        <v>0</v>
      </c>
      <c r="DM37" s="172">
        <f t="shared" si="20"/>
        <v>1</v>
      </c>
      <c r="DN37" s="172">
        <f t="shared" si="21"/>
        <v>1</v>
      </c>
      <c r="DO37" s="172">
        <f t="shared" si="22"/>
        <v>1</v>
      </c>
      <c r="DP37" s="172">
        <f t="shared" si="23"/>
        <v>1</v>
      </c>
      <c r="DQ37" s="172">
        <f t="shared" si="24"/>
        <v>1</v>
      </c>
      <c r="DR37" s="172">
        <f t="shared" si="25"/>
        <v>1</v>
      </c>
      <c r="DS37" s="172">
        <f t="shared" si="26"/>
        <v>1</v>
      </c>
      <c r="DT37" s="172">
        <f t="shared" si="27"/>
        <v>1</v>
      </c>
      <c r="DU37" s="172">
        <f t="shared" si="28"/>
        <v>1</v>
      </c>
      <c r="DV37" s="172">
        <f t="shared" si="40"/>
        <v>1</v>
      </c>
      <c r="DW37" s="172">
        <f t="shared" si="40"/>
        <v>1</v>
      </c>
      <c r="DX37" s="172">
        <f t="shared" si="40"/>
        <v>1</v>
      </c>
      <c r="DY37" s="172">
        <f t="shared" si="40"/>
        <v>1</v>
      </c>
      <c r="DZ37" s="172">
        <f t="shared" si="40"/>
        <v>1</v>
      </c>
      <c r="EA37" s="172">
        <f t="shared" si="40"/>
        <v>1</v>
      </c>
      <c r="EB37" s="172">
        <f t="shared" si="40"/>
        <v>1</v>
      </c>
      <c r="EC37" s="172">
        <f t="shared" si="40"/>
        <v>1</v>
      </c>
      <c r="ED37" s="172">
        <f t="shared" si="40"/>
        <v>1</v>
      </c>
      <c r="EE37" s="172">
        <f t="shared" si="40"/>
        <v>1</v>
      </c>
      <c r="EF37" s="172">
        <f t="shared" si="40"/>
        <v>1</v>
      </c>
      <c r="EG37" s="172">
        <f t="shared" si="30"/>
        <v>0</v>
      </c>
    </row>
    <row r="38" spans="20:137" x14ac:dyDescent="0.25">
      <c r="T38" s="5"/>
      <c r="U38" s="13"/>
      <c r="V38" s="5"/>
      <c r="W38" s="5" t="str">
        <f t="shared" si="2"/>
        <v/>
      </c>
      <c r="X38" s="5"/>
      <c r="Y38" s="5"/>
      <c r="Z38" s="5"/>
      <c r="CB38" s="172">
        <f t="shared" si="42"/>
        <v>1</v>
      </c>
      <c r="CC38" s="172">
        <f t="shared" si="42"/>
        <v>1</v>
      </c>
      <c r="CD38" s="172">
        <f t="shared" si="42"/>
        <v>1</v>
      </c>
      <c r="CE38" s="172">
        <f t="shared" si="42"/>
        <v>1</v>
      </c>
      <c r="CF38" s="172">
        <f t="shared" si="42"/>
        <v>1</v>
      </c>
      <c r="CG38" s="172">
        <f t="shared" si="42"/>
        <v>1</v>
      </c>
      <c r="CH38" s="172">
        <f t="shared" si="42"/>
        <v>1</v>
      </c>
      <c r="CI38" s="172">
        <f t="shared" si="42"/>
        <v>1</v>
      </c>
      <c r="CJ38" s="172">
        <f t="shared" si="42"/>
        <v>1</v>
      </c>
      <c r="CK38" s="172">
        <f t="shared" si="42"/>
        <v>1</v>
      </c>
      <c r="CL38" s="172">
        <f t="shared" si="42"/>
        <v>1</v>
      </c>
      <c r="CM38" s="172">
        <f t="shared" si="42"/>
        <v>1</v>
      </c>
      <c r="CN38" s="172">
        <f t="shared" si="42"/>
        <v>1</v>
      </c>
      <c r="CO38" s="172">
        <f t="shared" si="42"/>
        <v>1</v>
      </c>
      <c r="CP38" s="172">
        <f t="shared" si="42"/>
        <v>1</v>
      </c>
      <c r="CQ38" s="172">
        <f t="shared" si="42"/>
        <v>1</v>
      </c>
      <c r="CR38" s="172">
        <f t="shared" si="41"/>
        <v>1</v>
      </c>
      <c r="CS38" s="172">
        <f t="shared" si="41"/>
        <v>1</v>
      </c>
      <c r="CT38" s="172">
        <f t="shared" si="41"/>
        <v>1</v>
      </c>
      <c r="CU38" s="172">
        <f t="shared" si="41"/>
        <v>1</v>
      </c>
      <c r="DA38" s="172">
        <v>4</v>
      </c>
      <c r="DB38" s="32" t="str">
        <f t="shared" si="45"/>
        <v xml:space="preserve"> </v>
      </c>
      <c r="DD38" s="172">
        <f t="shared" si="18"/>
        <v>1</v>
      </c>
      <c r="DE38" s="172">
        <v>36</v>
      </c>
      <c r="DL38" s="172">
        <f t="shared" si="19"/>
        <v>0</v>
      </c>
      <c r="DM38" s="172">
        <f t="shared" si="20"/>
        <v>1</v>
      </c>
      <c r="DN38" s="172">
        <f t="shared" si="21"/>
        <v>1</v>
      </c>
      <c r="DO38" s="172">
        <f t="shared" si="22"/>
        <v>1</v>
      </c>
      <c r="DP38" s="172">
        <f t="shared" si="23"/>
        <v>1</v>
      </c>
      <c r="DQ38" s="172">
        <f t="shared" si="24"/>
        <v>1</v>
      </c>
      <c r="DR38" s="172">
        <f t="shared" si="25"/>
        <v>1</v>
      </c>
      <c r="DS38" s="172">
        <f t="shared" si="26"/>
        <v>1</v>
      </c>
      <c r="DT38" s="172">
        <f t="shared" si="27"/>
        <v>1</v>
      </c>
      <c r="DU38" s="172">
        <f t="shared" si="28"/>
        <v>1</v>
      </c>
      <c r="DV38" s="172">
        <f t="shared" si="40"/>
        <v>1</v>
      </c>
      <c r="DW38" s="172">
        <f t="shared" si="40"/>
        <v>1</v>
      </c>
      <c r="DX38" s="172">
        <f t="shared" si="40"/>
        <v>1</v>
      </c>
      <c r="DY38" s="172">
        <f t="shared" si="40"/>
        <v>1</v>
      </c>
      <c r="DZ38" s="172">
        <f t="shared" si="40"/>
        <v>1</v>
      </c>
      <c r="EA38" s="172">
        <f t="shared" si="40"/>
        <v>1</v>
      </c>
      <c r="EB38" s="172">
        <f t="shared" si="40"/>
        <v>1</v>
      </c>
      <c r="EC38" s="172">
        <f t="shared" si="40"/>
        <v>1</v>
      </c>
      <c r="ED38" s="172">
        <f t="shared" si="40"/>
        <v>1</v>
      </c>
      <c r="EE38" s="172">
        <f t="shared" si="40"/>
        <v>1</v>
      </c>
      <c r="EF38" s="172">
        <f t="shared" si="40"/>
        <v>1</v>
      </c>
      <c r="EG38" s="172">
        <f t="shared" si="30"/>
        <v>0</v>
      </c>
    </row>
    <row r="39" spans="20:137" x14ac:dyDescent="0.25">
      <c r="T39" s="5"/>
      <c r="U39" s="13"/>
      <c r="V39" s="5"/>
      <c r="W39" s="5" t="str">
        <f t="shared" si="2"/>
        <v/>
      </c>
      <c r="X39" s="5"/>
      <c r="Y39" s="5"/>
      <c r="Z39" s="5"/>
      <c r="CB39" s="172">
        <f t="shared" si="42"/>
        <v>1</v>
      </c>
      <c r="CC39" s="172">
        <f t="shared" si="42"/>
        <v>1</v>
      </c>
      <c r="CD39" s="172">
        <f t="shared" si="42"/>
        <v>1</v>
      </c>
      <c r="CE39" s="172">
        <f t="shared" si="42"/>
        <v>1</v>
      </c>
      <c r="CF39" s="172">
        <f t="shared" si="42"/>
        <v>1</v>
      </c>
      <c r="CG39" s="172">
        <f t="shared" si="42"/>
        <v>1</v>
      </c>
      <c r="CH39" s="172">
        <f t="shared" si="42"/>
        <v>1</v>
      </c>
      <c r="CI39" s="172">
        <f t="shared" si="42"/>
        <v>1</v>
      </c>
      <c r="CJ39" s="172">
        <f t="shared" si="42"/>
        <v>1</v>
      </c>
      <c r="CK39" s="172">
        <f t="shared" si="42"/>
        <v>1</v>
      </c>
      <c r="CL39" s="172">
        <f t="shared" si="42"/>
        <v>1</v>
      </c>
      <c r="CM39" s="172">
        <f t="shared" si="42"/>
        <v>1</v>
      </c>
      <c r="CN39" s="172">
        <f t="shared" si="42"/>
        <v>1</v>
      </c>
      <c r="CO39" s="172">
        <f t="shared" si="42"/>
        <v>1</v>
      </c>
      <c r="CP39" s="172">
        <f t="shared" si="42"/>
        <v>1</v>
      </c>
      <c r="CQ39" s="172">
        <f t="shared" si="42"/>
        <v>1</v>
      </c>
      <c r="CR39" s="172">
        <f t="shared" si="41"/>
        <v>1</v>
      </c>
      <c r="CS39" s="172">
        <f t="shared" si="41"/>
        <v>1</v>
      </c>
      <c r="CT39" s="172">
        <f t="shared" si="41"/>
        <v>1</v>
      </c>
      <c r="CU39" s="172">
        <f t="shared" si="41"/>
        <v>1</v>
      </c>
      <c r="DA39" s="172">
        <v>5</v>
      </c>
      <c r="DB39" s="32" t="str">
        <f t="shared" si="45"/>
        <v xml:space="preserve"> </v>
      </c>
      <c r="DD39" s="172">
        <f t="shared" si="18"/>
        <v>1</v>
      </c>
      <c r="DE39" s="172">
        <v>37</v>
      </c>
      <c r="DL39" s="172">
        <f t="shared" si="19"/>
        <v>0</v>
      </c>
      <c r="DM39" s="172">
        <f t="shared" si="20"/>
        <v>1</v>
      </c>
      <c r="DN39" s="172">
        <f t="shared" si="21"/>
        <v>1</v>
      </c>
      <c r="DO39" s="172">
        <f t="shared" si="22"/>
        <v>1</v>
      </c>
      <c r="DP39" s="172">
        <f t="shared" si="23"/>
        <v>1</v>
      </c>
      <c r="DQ39" s="172">
        <f t="shared" si="24"/>
        <v>1</v>
      </c>
      <c r="DR39" s="172">
        <f t="shared" si="25"/>
        <v>1</v>
      </c>
      <c r="DS39" s="172">
        <f t="shared" si="26"/>
        <v>1</v>
      </c>
      <c r="DT39" s="172">
        <f t="shared" si="27"/>
        <v>1</v>
      </c>
      <c r="DU39" s="172">
        <f t="shared" si="28"/>
        <v>1</v>
      </c>
      <c r="DV39" s="172">
        <f t="shared" si="40"/>
        <v>1</v>
      </c>
      <c r="DW39" s="172">
        <f t="shared" si="40"/>
        <v>1</v>
      </c>
      <c r="DX39" s="172">
        <f t="shared" si="40"/>
        <v>1</v>
      </c>
      <c r="DY39" s="172">
        <f t="shared" si="40"/>
        <v>1</v>
      </c>
      <c r="DZ39" s="172">
        <f t="shared" si="40"/>
        <v>1</v>
      </c>
      <c r="EA39" s="172">
        <f t="shared" si="40"/>
        <v>1</v>
      </c>
      <c r="EB39" s="172">
        <f t="shared" si="40"/>
        <v>1</v>
      </c>
      <c r="EC39" s="172">
        <f t="shared" si="40"/>
        <v>1</v>
      </c>
      <c r="ED39" s="172">
        <f t="shared" si="40"/>
        <v>1</v>
      </c>
      <c r="EE39" s="172">
        <f t="shared" si="40"/>
        <v>1</v>
      </c>
      <c r="EF39" s="172">
        <f t="shared" si="40"/>
        <v>1</v>
      </c>
      <c r="EG39" s="172">
        <f t="shared" si="30"/>
        <v>0</v>
      </c>
    </row>
    <row r="40" spans="20:137" x14ac:dyDescent="0.25">
      <c r="T40" s="5"/>
      <c r="U40" s="13"/>
      <c r="V40" s="5"/>
      <c r="W40" s="5" t="str">
        <f t="shared" si="2"/>
        <v/>
      </c>
      <c r="X40" s="5"/>
      <c r="Y40" s="5"/>
      <c r="Z40" s="5"/>
      <c r="CB40" s="172">
        <f t="shared" si="42"/>
        <v>1</v>
      </c>
      <c r="CC40" s="172">
        <f t="shared" si="42"/>
        <v>1</v>
      </c>
      <c r="CD40" s="172">
        <f t="shared" si="42"/>
        <v>1</v>
      </c>
      <c r="CE40" s="172">
        <f t="shared" si="42"/>
        <v>1</v>
      </c>
      <c r="CF40" s="172">
        <f t="shared" si="42"/>
        <v>1</v>
      </c>
      <c r="CG40" s="172">
        <f t="shared" si="42"/>
        <v>1</v>
      </c>
      <c r="CH40" s="172">
        <f t="shared" si="42"/>
        <v>1</v>
      </c>
      <c r="CI40" s="172">
        <f t="shared" si="42"/>
        <v>1</v>
      </c>
      <c r="CJ40" s="172">
        <f t="shared" si="42"/>
        <v>1</v>
      </c>
      <c r="CK40" s="172">
        <f t="shared" si="42"/>
        <v>1</v>
      </c>
      <c r="CL40" s="172">
        <f t="shared" si="42"/>
        <v>1</v>
      </c>
      <c r="CM40" s="172">
        <f t="shared" si="42"/>
        <v>1</v>
      </c>
      <c r="CN40" s="172">
        <f t="shared" si="42"/>
        <v>1</v>
      </c>
      <c r="CO40" s="172">
        <f t="shared" si="42"/>
        <v>1</v>
      </c>
      <c r="CP40" s="172">
        <f t="shared" si="42"/>
        <v>1</v>
      </c>
      <c r="CQ40" s="172">
        <f t="shared" si="42"/>
        <v>1</v>
      </c>
      <c r="CR40" s="172">
        <f t="shared" si="41"/>
        <v>1</v>
      </c>
      <c r="CS40" s="172">
        <f t="shared" si="41"/>
        <v>1</v>
      </c>
      <c r="CT40" s="172">
        <f t="shared" si="41"/>
        <v>1</v>
      </c>
      <c r="CU40" s="172">
        <f t="shared" si="41"/>
        <v>1</v>
      </c>
      <c r="DA40" s="172">
        <v>6</v>
      </c>
      <c r="DB40" s="32" t="str">
        <f t="shared" si="45"/>
        <v xml:space="preserve"> </v>
      </c>
      <c r="DD40" s="172">
        <f t="shared" si="18"/>
        <v>1</v>
      </c>
      <c r="DE40" s="172">
        <v>38</v>
      </c>
      <c r="DL40" s="172">
        <f t="shared" si="19"/>
        <v>0</v>
      </c>
      <c r="DM40" s="172">
        <f t="shared" si="20"/>
        <v>1</v>
      </c>
      <c r="DN40" s="172">
        <f t="shared" si="21"/>
        <v>1</v>
      </c>
      <c r="DO40" s="172">
        <f t="shared" si="22"/>
        <v>1</v>
      </c>
      <c r="DP40" s="172">
        <f t="shared" si="23"/>
        <v>1</v>
      </c>
      <c r="DQ40" s="172">
        <f t="shared" si="24"/>
        <v>1</v>
      </c>
      <c r="DR40" s="172">
        <f t="shared" si="25"/>
        <v>1</v>
      </c>
      <c r="DS40" s="172">
        <f t="shared" si="26"/>
        <v>1</v>
      </c>
      <c r="DT40" s="172">
        <f t="shared" si="27"/>
        <v>1</v>
      </c>
      <c r="DU40" s="172">
        <f t="shared" si="28"/>
        <v>1</v>
      </c>
      <c r="DV40" s="172">
        <f t="shared" si="40"/>
        <v>1</v>
      </c>
      <c r="DW40" s="172">
        <f t="shared" si="40"/>
        <v>1</v>
      </c>
      <c r="DX40" s="172">
        <f t="shared" si="40"/>
        <v>1</v>
      </c>
      <c r="DY40" s="172">
        <f t="shared" si="40"/>
        <v>1</v>
      </c>
      <c r="DZ40" s="172">
        <f t="shared" si="40"/>
        <v>1</v>
      </c>
      <c r="EA40" s="172">
        <f t="shared" si="40"/>
        <v>1</v>
      </c>
      <c r="EB40" s="172">
        <f t="shared" si="40"/>
        <v>1</v>
      </c>
      <c r="EC40" s="172">
        <f t="shared" si="40"/>
        <v>1</v>
      </c>
      <c r="ED40" s="172">
        <f t="shared" si="40"/>
        <v>1</v>
      </c>
      <c r="EE40" s="172">
        <f t="shared" si="40"/>
        <v>1</v>
      </c>
      <c r="EF40" s="172">
        <f t="shared" si="40"/>
        <v>1</v>
      </c>
      <c r="EG40" s="172">
        <f t="shared" si="30"/>
        <v>0</v>
      </c>
    </row>
    <row r="41" spans="20:137" x14ac:dyDescent="0.25">
      <c r="T41" s="5"/>
      <c r="U41" s="13"/>
      <c r="V41" s="5"/>
      <c r="W41" s="5" t="str">
        <f t="shared" si="2"/>
        <v/>
      </c>
      <c r="X41" s="5"/>
      <c r="Y41" s="5"/>
      <c r="Z41" s="5"/>
      <c r="CB41" s="172">
        <f t="shared" si="42"/>
        <v>1</v>
      </c>
      <c r="CC41" s="172">
        <f t="shared" si="42"/>
        <v>1</v>
      </c>
      <c r="CD41" s="172">
        <f t="shared" si="42"/>
        <v>1</v>
      </c>
      <c r="CE41" s="172">
        <f t="shared" si="42"/>
        <v>1</v>
      </c>
      <c r="CF41" s="172">
        <f t="shared" si="42"/>
        <v>1</v>
      </c>
      <c r="CG41" s="172">
        <f t="shared" si="42"/>
        <v>1</v>
      </c>
      <c r="CH41" s="172">
        <f t="shared" si="42"/>
        <v>1</v>
      </c>
      <c r="CI41" s="172">
        <f t="shared" si="42"/>
        <v>1</v>
      </c>
      <c r="CJ41" s="172">
        <f t="shared" si="42"/>
        <v>1</v>
      </c>
      <c r="CK41" s="172">
        <f t="shared" si="42"/>
        <v>1</v>
      </c>
      <c r="CL41" s="172">
        <f t="shared" si="42"/>
        <v>1</v>
      </c>
      <c r="CM41" s="172">
        <f t="shared" si="42"/>
        <v>1</v>
      </c>
      <c r="CN41" s="172">
        <f t="shared" si="42"/>
        <v>1</v>
      </c>
      <c r="CO41" s="172">
        <f t="shared" si="42"/>
        <v>1</v>
      </c>
      <c r="CP41" s="172">
        <f t="shared" si="42"/>
        <v>1</v>
      </c>
      <c r="CQ41" s="172">
        <f t="shared" si="42"/>
        <v>1</v>
      </c>
      <c r="CR41" s="172">
        <f t="shared" si="41"/>
        <v>1</v>
      </c>
      <c r="CS41" s="172">
        <f t="shared" si="41"/>
        <v>1</v>
      </c>
      <c r="CT41" s="172">
        <f t="shared" si="41"/>
        <v>1</v>
      </c>
      <c r="CU41" s="172">
        <f t="shared" si="41"/>
        <v>1</v>
      </c>
      <c r="DA41" s="172">
        <v>7</v>
      </c>
      <c r="DB41" s="32" t="str">
        <f t="shared" si="45"/>
        <v xml:space="preserve"> </v>
      </c>
      <c r="DD41" s="172">
        <f t="shared" si="18"/>
        <v>1</v>
      </c>
      <c r="DE41" s="172">
        <v>39</v>
      </c>
      <c r="DL41" s="172">
        <f t="shared" si="19"/>
        <v>0</v>
      </c>
      <c r="DM41" s="172">
        <f t="shared" si="20"/>
        <v>1</v>
      </c>
      <c r="DN41" s="172">
        <f t="shared" si="21"/>
        <v>1</v>
      </c>
      <c r="DO41" s="172">
        <f t="shared" si="22"/>
        <v>1</v>
      </c>
      <c r="DP41" s="172">
        <f t="shared" si="23"/>
        <v>1</v>
      </c>
      <c r="DQ41" s="172">
        <f t="shared" si="24"/>
        <v>1</v>
      </c>
      <c r="DR41" s="172">
        <f t="shared" si="25"/>
        <v>1</v>
      </c>
      <c r="DS41" s="172">
        <f t="shared" si="26"/>
        <v>1</v>
      </c>
      <c r="DT41" s="172">
        <f t="shared" si="27"/>
        <v>1</v>
      </c>
      <c r="DU41" s="172">
        <f t="shared" si="28"/>
        <v>1</v>
      </c>
      <c r="DV41" s="172">
        <f t="shared" si="40"/>
        <v>1</v>
      </c>
      <c r="DW41" s="172">
        <f t="shared" si="40"/>
        <v>1</v>
      </c>
      <c r="DX41" s="172">
        <f t="shared" si="40"/>
        <v>1</v>
      </c>
      <c r="DY41" s="172">
        <f t="shared" si="40"/>
        <v>1</v>
      </c>
      <c r="DZ41" s="172">
        <f t="shared" si="40"/>
        <v>1</v>
      </c>
      <c r="EA41" s="172">
        <f t="shared" si="40"/>
        <v>1</v>
      </c>
      <c r="EB41" s="172">
        <f t="shared" si="40"/>
        <v>1</v>
      </c>
      <c r="EC41" s="172">
        <f t="shared" si="40"/>
        <v>1</v>
      </c>
      <c r="ED41" s="172">
        <f t="shared" si="40"/>
        <v>1</v>
      </c>
      <c r="EE41" s="172">
        <f t="shared" si="40"/>
        <v>1</v>
      </c>
      <c r="EF41" s="172">
        <f t="shared" si="40"/>
        <v>1</v>
      </c>
      <c r="EG41" s="172">
        <f t="shared" si="30"/>
        <v>0</v>
      </c>
    </row>
    <row r="42" spans="20:137" x14ac:dyDescent="0.25">
      <c r="T42" s="5"/>
      <c r="U42" s="13"/>
      <c r="V42" s="5"/>
      <c r="W42" s="5" t="str">
        <f t="shared" si="2"/>
        <v/>
      </c>
      <c r="X42" s="5"/>
      <c r="Y42" s="5"/>
      <c r="Z42" s="5"/>
      <c r="CB42" s="172">
        <f t="shared" si="42"/>
        <v>1</v>
      </c>
      <c r="CC42" s="172">
        <f t="shared" si="42"/>
        <v>1</v>
      </c>
      <c r="CD42" s="172">
        <f t="shared" si="42"/>
        <v>1</v>
      </c>
      <c r="CE42" s="172">
        <f t="shared" si="42"/>
        <v>1</v>
      </c>
      <c r="CF42" s="172">
        <f t="shared" si="42"/>
        <v>1</v>
      </c>
      <c r="CG42" s="172">
        <f t="shared" si="42"/>
        <v>1</v>
      </c>
      <c r="CH42" s="172">
        <f t="shared" si="42"/>
        <v>1</v>
      </c>
      <c r="CI42" s="172">
        <f t="shared" si="42"/>
        <v>1</v>
      </c>
      <c r="CJ42" s="172">
        <f t="shared" si="42"/>
        <v>1</v>
      </c>
      <c r="CK42" s="172">
        <f t="shared" si="42"/>
        <v>1</v>
      </c>
      <c r="CL42" s="172">
        <f t="shared" si="42"/>
        <v>1</v>
      </c>
      <c r="CM42" s="172">
        <f t="shared" si="42"/>
        <v>1</v>
      </c>
      <c r="CN42" s="172">
        <f t="shared" si="42"/>
        <v>1</v>
      </c>
      <c r="CO42" s="172">
        <f t="shared" si="42"/>
        <v>1</v>
      </c>
      <c r="CP42" s="172">
        <f t="shared" si="42"/>
        <v>1</v>
      </c>
      <c r="CQ42" s="172">
        <f t="shared" si="42"/>
        <v>1</v>
      </c>
      <c r="CR42" s="172">
        <f t="shared" si="41"/>
        <v>1</v>
      </c>
      <c r="CS42" s="172">
        <f t="shared" si="41"/>
        <v>1</v>
      </c>
      <c r="CT42" s="172">
        <f t="shared" si="41"/>
        <v>1</v>
      </c>
      <c r="CU42" s="172">
        <f t="shared" si="41"/>
        <v>1</v>
      </c>
      <c r="DA42" s="172">
        <v>8</v>
      </c>
      <c r="DB42" s="32" t="str">
        <f t="shared" si="45"/>
        <v xml:space="preserve"> </v>
      </c>
      <c r="DD42" s="172">
        <f t="shared" si="18"/>
        <v>1</v>
      </c>
      <c r="DE42" s="172">
        <v>40</v>
      </c>
      <c r="DL42" s="172">
        <f t="shared" si="19"/>
        <v>0</v>
      </c>
      <c r="DM42" s="172">
        <f t="shared" si="20"/>
        <v>1</v>
      </c>
      <c r="DN42" s="172">
        <f t="shared" si="21"/>
        <v>1</v>
      </c>
      <c r="DO42" s="172">
        <f t="shared" si="22"/>
        <v>1</v>
      </c>
      <c r="DP42" s="172">
        <f t="shared" si="23"/>
        <v>1</v>
      </c>
      <c r="DQ42" s="172">
        <f t="shared" si="24"/>
        <v>1</v>
      </c>
      <c r="DR42" s="172">
        <f t="shared" si="25"/>
        <v>1</v>
      </c>
      <c r="DS42" s="172">
        <f t="shared" si="26"/>
        <v>1</v>
      </c>
      <c r="DT42" s="172">
        <f t="shared" si="27"/>
        <v>1</v>
      </c>
      <c r="DU42" s="172">
        <f t="shared" si="28"/>
        <v>1</v>
      </c>
      <c r="DV42" s="172">
        <f t="shared" si="40"/>
        <v>1</v>
      </c>
      <c r="DW42" s="172">
        <f t="shared" si="40"/>
        <v>1</v>
      </c>
      <c r="DX42" s="172">
        <f t="shared" si="40"/>
        <v>1</v>
      </c>
      <c r="DY42" s="172">
        <f t="shared" si="40"/>
        <v>1</v>
      </c>
      <c r="DZ42" s="172">
        <f t="shared" si="40"/>
        <v>1</v>
      </c>
      <c r="EA42" s="172">
        <f t="shared" si="40"/>
        <v>1</v>
      </c>
      <c r="EB42" s="172">
        <f t="shared" si="40"/>
        <v>1</v>
      </c>
      <c r="EC42" s="172">
        <f t="shared" si="40"/>
        <v>1</v>
      </c>
      <c r="ED42" s="172">
        <f t="shared" si="40"/>
        <v>1</v>
      </c>
      <c r="EE42" s="172">
        <f t="shared" si="40"/>
        <v>1</v>
      </c>
      <c r="EF42" s="172">
        <f t="shared" si="40"/>
        <v>1</v>
      </c>
      <c r="EG42" s="172">
        <f t="shared" si="30"/>
        <v>0</v>
      </c>
    </row>
    <row r="43" spans="20:137" x14ac:dyDescent="0.25">
      <c r="T43" s="5"/>
      <c r="U43" s="13"/>
      <c r="V43" s="5"/>
      <c r="W43" s="5" t="str">
        <f t="shared" si="2"/>
        <v/>
      </c>
      <c r="X43" s="5"/>
      <c r="Y43" s="5"/>
      <c r="Z43" s="5"/>
      <c r="CB43" s="172">
        <f t="shared" si="42"/>
        <v>1</v>
      </c>
      <c r="CC43" s="172">
        <f t="shared" si="42"/>
        <v>1</v>
      </c>
      <c r="CD43" s="172">
        <f t="shared" si="42"/>
        <v>1</v>
      </c>
      <c r="CE43" s="172">
        <f t="shared" si="42"/>
        <v>1</v>
      </c>
      <c r="CF43" s="172">
        <f t="shared" si="42"/>
        <v>1</v>
      </c>
      <c r="CG43" s="172">
        <f t="shared" si="42"/>
        <v>1</v>
      </c>
      <c r="CH43" s="172">
        <f t="shared" si="42"/>
        <v>1</v>
      </c>
      <c r="CI43" s="172">
        <f t="shared" si="42"/>
        <v>1</v>
      </c>
      <c r="CJ43" s="172">
        <f t="shared" si="42"/>
        <v>1</v>
      </c>
      <c r="CK43" s="172">
        <f t="shared" si="42"/>
        <v>1</v>
      </c>
      <c r="CL43" s="172">
        <f t="shared" si="42"/>
        <v>1</v>
      </c>
      <c r="CM43" s="172">
        <f t="shared" si="42"/>
        <v>1</v>
      </c>
      <c r="CN43" s="172">
        <f t="shared" si="42"/>
        <v>1</v>
      </c>
      <c r="CO43" s="172">
        <f t="shared" si="42"/>
        <v>1</v>
      </c>
      <c r="CP43" s="172">
        <f t="shared" si="42"/>
        <v>1</v>
      </c>
      <c r="CQ43" s="172">
        <f t="shared" si="42"/>
        <v>1</v>
      </c>
      <c r="CR43" s="172">
        <f t="shared" si="41"/>
        <v>1</v>
      </c>
      <c r="CS43" s="172">
        <f t="shared" si="41"/>
        <v>1</v>
      </c>
      <c r="CT43" s="172">
        <f t="shared" si="41"/>
        <v>1</v>
      </c>
      <c r="CU43" s="172">
        <f t="shared" si="41"/>
        <v>1</v>
      </c>
      <c r="DA43" s="172">
        <v>9</v>
      </c>
      <c r="DB43" s="32" t="str">
        <f t="shared" si="45"/>
        <v xml:space="preserve"> </v>
      </c>
      <c r="DD43" s="172">
        <f t="shared" si="18"/>
        <v>1</v>
      </c>
      <c r="DE43" s="172">
        <v>41</v>
      </c>
      <c r="DL43" s="172">
        <f t="shared" si="19"/>
        <v>0</v>
      </c>
      <c r="DM43" s="172">
        <f t="shared" si="20"/>
        <v>1</v>
      </c>
      <c r="DN43" s="172">
        <f t="shared" si="21"/>
        <v>1</v>
      </c>
      <c r="DO43" s="172">
        <f t="shared" si="22"/>
        <v>1</v>
      </c>
      <c r="DP43" s="172">
        <f t="shared" si="23"/>
        <v>1</v>
      </c>
      <c r="DQ43" s="172">
        <f t="shared" si="24"/>
        <v>1</v>
      </c>
      <c r="DR43" s="172">
        <f t="shared" si="25"/>
        <v>1</v>
      </c>
      <c r="DS43" s="172">
        <f t="shared" si="26"/>
        <v>1</v>
      </c>
      <c r="DT43" s="172">
        <f t="shared" si="27"/>
        <v>1</v>
      </c>
      <c r="DU43" s="172">
        <f t="shared" si="28"/>
        <v>1</v>
      </c>
      <c r="DV43" s="172">
        <f t="shared" si="40"/>
        <v>1</v>
      </c>
      <c r="DW43" s="172">
        <f t="shared" si="40"/>
        <v>1</v>
      </c>
      <c r="DX43" s="172">
        <f t="shared" si="40"/>
        <v>1</v>
      </c>
      <c r="DY43" s="172">
        <f t="shared" si="40"/>
        <v>1</v>
      </c>
      <c r="DZ43" s="172">
        <f t="shared" si="40"/>
        <v>1</v>
      </c>
      <c r="EA43" s="172">
        <f t="shared" si="40"/>
        <v>1</v>
      </c>
      <c r="EB43" s="172">
        <f t="shared" si="40"/>
        <v>1</v>
      </c>
      <c r="EC43" s="172">
        <f t="shared" si="40"/>
        <v>1</v>
      </c>
      <c r="ED43" s="172">
        <f t="shared" si="40"/>
        <v>1</v>
      </c>
      <c r="EE43" s="172">
        <f t="shared" si="40"/>
        <v>1</v>
      </c>
      <c r="EF43" s="172">
        <f t="shared" si="40"/>
        <v>1</v>
      </c>
      <c r="EG43" s="172">
        <f t="shared" si="30"/>
        <v>0</v>
      </c>
    </row>
    <row r="44" spans="20:137" x14ac:dyDescent="0.25">
      <c r="T44" s="5"/>
      <c r="U44" s="13"/>
      <c r="V44" s="5"/>
      <c r="W44" s="5" t="str">
        <f t="shared" si="2"/>
        <v/>
      </c>
      <c r="X44" s="5"/>
      <c r="Y44" s="5"/>
      <c r="Z44" s="5"/>
      <c r="CB44" s="172">
        <f t="shared" si="42"/>
        <v>1</v>
      </c>
      <c r="CC44" s="172">
        <f t="shared" si="42"/>
        <v>1</v>
      </c>
      <c r="CD44" s="172">
        <f t="shared" si="42"/>
        <v>1</v>
      </c>
      <c r="CE44" s="172">
        <f t="shared" si="42"/>
        <v>1</v>
      </c>
      <c r="CF44" s="172">
        <f t="shared" si="42"/>
        <v>1</v>
      </c>
      <c r="CG44" s="172">
        <f t="shared" si="42"/>
        <v>1</v>
      </c>
      <c r="CH44" s="172">
        <f t="shared" si="42"/>
        <v>1</v>
      </c>
      <c r="CI44" s="172">
        <f t="shared" si="42"/>
        <v>1</v>
      </c>
      <c r="CJ44" s="172">
        <f t="shared" si="42"/>
        <v>1</v>
      </c>
      <c r="CK44" s="172">
        <f t="shared" si="42"/>
        <v>1</v>
      </c>
      <c r="CL44" s="172">
        <f t="shared" si="42"/>
        <v>1</v>
      </c>
      <c r="CM44" s="172">
        <f t="shared" si="42"/>
        <v>1</v>
      </c>
      <c r="CN44" s="172">
        <f t="shared" si="42"/>
        <v>1</v>
      </c>
      <c r="CO44" s="172">
        <f t="shared" si="42"/>
        <v>1</v>
      </c>
      <c r="CP44" s="172">
        <f t="shared" si="42"/>
        <v>1</v>
      </c>
      <c r="CQ44" s="172">
        <f t="shared" si="42"/>
        <v>1</v>
      </c>
      <c r="CR44" s="172">
        <f t="shared" si="41"/>
        <v>1</v>
      </c>
      <c r="CS44" s="172">
        <f t="shared" si="41"/>
        <v>1</v>
      </c>
      <c r="CT44" s="172">
        <f t="shared" si="41"/>
        <v>1</v>
      </c>
      <c r="CU44" s="172">
        <f t="shared" si="41"/>
        <v>1</v>
      </c>
      <c r="DA44" s="172">
        <v>10</v>
      </c>
      <c r="DB44" s="32" t="str">
        <f t="shared" si="45"/>
        <v xml:space="preserve"> </v>
      </c>
      <c r="DD44" s="172">
        <f t="shared" si="18"/>
        <v>1</v>
      </c>
      <c r="DE44" s="172">
        <v>42</v>
      </c>
      <c r="DL44" s="172">
        <f t="shared" si="19"/>
        <v>0</v>
      </c>
      <c r="DM44" s="172">
        <f t="shared" si="20"/>
        <v>1</v>
      </c>
      <c r="DN44" s="172">
        <f t="shared" si="21"/>
        <v>1</v>
      </c>
      <c r="DO44" s="172">
        <f t="shared" si="22"/>
        <v>1</v>
      </c>
      <c r="DP44" s="172">
        <f t="shared" si="23"/>
        <v>1</v>
      </c>
      <c r="DQ44" s="172">
        <f t="shared" si="24"/>
        <v>1</v>
      </c>
      <c r="DR44" s="172">
        <f t="shared" si="25"/>
        <v>1</v>
      </c>
      <c r="DS44" s="172">
        <f t="shared" si="26"/>
        <v>1</v>
      </c>
      <c r="DT44" s="172">
        <f t="shared" si="27"/>
        <v>1</v>
      </c>
      <c r="DU44" s="172">
        <f t="shared" si="28"/>
        <v>1</v>
      </c>
      <c r="DV44" s="172">
        <f t="shared" si="40"/>
        <v>1</v>
      </c>
      <c r="DW44" s="172">
        <f t="shared" si="40"/>
        <v>1</v>
      </c>
      <c r="DX44" s="172">
        <f t="shared" si="40"/>
        <v>1</v>
      </c>
      <c r="DY44" s="172">
        <f t="shared" si="40"/>
        <v>1</v>
      </c>
      <c r="DZ44" s="172">
        <f t="shared" si="40"/>
        <v>1</v>
      </c>
      <c r="EA44" s="172">
        <f t="shared" si="40"/>
        <v>1</v>
      </c>
      <c r="EB44" s="172">
        <f t="shared" si="40"/>
        <v>1</v>
      </c>
      <c r="EC44" s="172">
        <f t="shared" si="40"/>
        <v>1</v>
      </c>
      <c r="ED44" s="172">
        <f t="shared" si="40"/>
        <v>1</v>
      </c>
      <c r="EE44" s="172">
        <f t="shared" si="40"/>
        <v>1</v>
      </c>
      <c r="EF44" s="172">
        <f t="shared" si="40"/>
        <v>1</v>
      </c>
      <c r="EG44" s="172">
        <f t="shared" si="30"/>
        <v>0</v>
      </c>
    </row>
    <row r="45" spans="20:137" x14ac:dyDescent="0.25">
      <c r="T45" s="5"/>
      <c r="U45" s="13"/>
      <c r="V45" s="5"/>
      <c r="W45" s="5" t="str">
        <f t="shared" si="2"/>
        <v/>
      </c>
      <c r="X45" s="5"/>
      <c r="Y45" s="5"/>
      <c r="Z45" s="5"/>
      <c r="CB45" s="172">
        <f t="shared" si="42"/>
        <v>1</v>
      </c>
      <c r="CC45" s="172">
        <f t="shared" si="42"/>
        <v>1</v>
      </c>
      <c r="CD45" s="172">
        <f t="shared" si="42"/>
        <v>1</v>
      </c>
      <c r="CE45" s="172">
        <f t="shared" si="42"/>
        <v>1</v>
      </c>
      <c r="CF45" s="172">
        <f t="shared" si="42"/>
        <v>1</v>
      </c>
      <c r="CG45" s="172">
        <f t="shared" si="42"/>
        <v>1</v>
      </c>
      <c r="CH45" s="172">
        <f t="shared" si="42"/>
        <v>1</v>
      </c>
      <c r="CI45" s="172">
        <f t="shared" si="42"/>
        <v>1</v>
      </c>
      <c r="CJ45" s="172">
        <f t="shared" si="42"/>
        <v>1</v>
      </c>
      <c r="CK45" s="172">
        <f t="shared" si="42"/>
        <v>1</v>
      </c>
      <c r="CL45" s="172">
        <f t="shared" si="42"/>
        <v>1</v>
      </c>
      <c r="CM45" s="172">
        <f t="shared" si="42"/>
        <v>1</v>
      </c>
      <c r="CN45" s="172">
        <f t="shared" si="42"/>
        <v>1</v>
      </c>
      <c r="CO45" s="172">
        <f t="shared" si="42"/>
        <v>1</v>
      </c>
      <c r="CP45" s="172">
        <f t="shared" si="42"/>
        <v>1</v>
      </c>
      <c r="CQ45" s="172">
        <f t="shared" si="42"/>
        <v>1</v>
      </c>
      <c r="CR45" s="172">
        <f t="shared" si="41"/>
        <v>1</v>
      </c>
      <c r="CS45" s="172">
        <f t="shared" si="41"/>
        <v>1</v>
      </c>
      <c r="CT45" s="172">
        <f t="shared" si="41"/>
        <v>1</v>
      </c>
      <c r="CU45" s="172">
        <f t="shared" si="41"/>
        <v>1</v>
      </c>
      <c r="DA45" s="172">
        <v>11</v>
      </c>
      <c r="DB45" s="32" t="str">
        <f t="shared" si="45"/>
        <v xml:space="preserve"> </v>
      </c>
      <c r="DD45" s="172">
        <f t="shared" si="18"/>
        <v>1</v>
      </c>
      <c r="DE45" s="172">
        <v>43</v>
      </c>
      <c r="DL45" s="172">
        <f t="shared" si="19"/>
        <v>0</v>
      </c>
      <c r="DM45" s="172">
        <f t="shared" si="20"/>
        <v>1</v>
      </c>
      <c r="DN45" s="172">
        <f t="shared" si="21"/>
        <v>1</v>
      </c>
      <c r="DO45" s="172">
        <f t="shared" si="22"/>
        <v>1</v>
      </c>
      <c r="DP45" s="172">
        <f t="shared" si="23"/>
        <v>1</v>
      </c>
      <c r="DQ45" s="172">
        <f t="shared" si="24"/>
        <v>1</v>
      </c>
      <c r="DR45" s="172">
        <f t="shared" si="25"/>
        <v>1</v>
      </c>
      <c r="DS45" s="172">
        <f t="shared" si="26"/>
        <v>1</v>
      </c>
      <c r="DT45" s="172">
        <f t="shared" si="27"/>
        <v>1</v>
      </c>
      <c r="DU45" s="172">
        <f t="shared" si="28"/>
        <v>1</v>
      </c>
      <c r="DV45" s="172">
        <f t="shared" si="40"/>
        <v>1</v>
      </c>
      <c r="DW45" s="172">
        <f t="shared" si="40"/>
        <v>1</v>
      </c>
      <c r="DX45" s="172">
        <f t="shared" si="40"/>
        <v>1</v>
      </c>
      <c r="DY45" s="172">
        <f t="shared" si="40"/>
        <v>1</v>
      </c>
      <c r="DZ45" s="172">
        <f t="shared" si="40"/>
        <v>1</v>
      </c>
      <c r="EA45" s="172">
        <f t="shared" si="40"/>
        <v>1</v>
      </c>
      <c r="EB45" s="172">
        <f t="shared" si="40"/>
        <v>1</v>
      </c>
      <c r="EC45" s="172">
        <f t="shared" si="40"/>
        <v>1</v>
      </c>
      <c r="ED45" s="172">
        <f t="shared" si="40"/>
        <v>1</v>
      </c>
      <c r="EE45" s="172">
        <f t="shared" si="40"/>
        <v>1</v>
      </c>
      <c r="EF45" s="172">
        <f t="shared" si="40"/>
        <v>1</v>
      </c>
      <c r="EG45" s="172">
        <f t="shared" si="30"/>
        <v>0</v>
      </c>
    </row>
    <row r="46" spans="20:137" x14ac:dyDescent="0.25">
      <c r="T46" s="5"/>
      <c r="U46" s="13"/>
      <c r="V46" s="5"/>
      <c r="W46" s="5" t="str">
        <f t="shared" si="2"/>
        <v/>
      </c>
      <c r="X46" s="5"/>
      <c r="Y46" s="5"/>
      <c r="Z46" s="5"/>
      <c r="CB46" s="172">
        <f t="shared" si="42"/>
        <v>1</v>
      </c>
      <c r="CC46" s="172">
        <f t="shared" si="42"/>
        <v>1</v>
      </c>
      <c r="CD46" s="172">
        <f t="shared" si="42"/>
        <v>1</v>
      </c>
      <c r="CE46" s="172">
        <f t="shared" si="42"/>
        <v>1</v>
      </c>
      <c r="CF46" s="172">
        <f t="shared" si="42"/>
        <v>1</v>
      </c>
      <c r="CG46" s="172">
        <f t="shared" si="42"/>
        <v>1</v>
      </c>
      <c r="CH46" s="172">
        <f t="shared" si="42"/>
        <v>1</v>
      </c>
      <c r="CI46" s="172">
        <f t="shared" si="42"/>
        <v>1</v>
      </c>
      <c r="CJ46" s="172">
        <f t="shared" si="42"/>
        <v>1</v>
      </c>
      <c r="CK46" s="172">
        <f t="shared" si="42"/>
        <v>1</v>
      </c>
      <c r="CL46" s="172">
        <f t="shared" si="42"/>
        <v>1</v>
      </c>
      <c r="CM46" s="172">
        <f t="shared" si="42"/>
        <v>1</v>
      </c>
      <c r="CN46" s="172">
        <f t="shared" si="42"/>
        <v>1</v>
      </c>
      <c r="CO46" s="172">
        <f t="shared" si="42"/>
        <v>1</v>
      </c>
      <c r="CP46" s="172">
        <f t="shared" si="42"/>
        <v>1</v>
      </c>
      <c r="CQ46" s="172">
        <f t="shared" si="42"/>
        <v>1</v>
      </c>
      <c r="CR46" s="172">
        <f t="shared" si="41"/>
        <v>1</v>
      </c>
      <c r="CS46" s="172">
        <f t="shared" si="41"/>
        <v>1</v>
      </c>
      <c r="CT46" s="172">
        <f t="shared" si="41"/>
        <v>1</v>
      </c>
      <c r="CU46" s="172">
        <f t="shared" si="41"/>
        <v>1</v>
      </c>
      <c r="DA46" s="172">
        <v>12</v>
      </c>
      <c r="DB46" s="32" t="str">
        <f t="shared" si="45"/>
        <v xml:space="preserve"> </v>
      </c>
      <c r="DD46" s="172">
        <f t="shared" si="18"/>
        <v>1</v>
      </c>
      <c r="DE46" s="172">
        <v>44</v>
      </c>
      <c r="DL46" s="172">
        <f t="shared" si="19"/>
        <v>0</v>
      </c>
      <c r="DM46" s="172">
        <f t="shared" si="20"/>
        <v>1</v>
      </c>
      <c r="DN46" s="172">
        <f t="shared" si="21"/>
        <v>1</v>
      </c>
      <c r="DO46" s="172">
        <f t="shared" si="22"/>
        <v>1</v>
      </c>
      <c r="DP46" s="172">
        <f t="shared" si="23"/>
        <v>1</v>
      </c>
      <c r="DQ46" s="172">
        <f t="shared" si="24"/>
        <v>1</v>
      </c>
      <c r="DR46" s="172">
        <f t="shared" si="25"/>
        <v>1</v>
      </c>
      <c r="DS46" s="172">
        <f t="shared" si="26"/>
        <v>1</v>
      </c>
      <c r="DT46" s="172">
        <f t="shared" si="27"/>
        <v>1</v>
      </c>
      <c r="DU46" s="172">
        <f t="shared" si="28"/>
        <v>1</v>
      </c>
      <c r="DV46" s="172">
        <f t="shared" si="40"/>
        <v>1</v>
      </c>
      <c r="DW46" s="172">
        <f t="shared" si="40"/>
        <v>1</v>
      </c>
      <c r="DX46" s="172">
        <f t="shared" si="40"/>
        <v>1</v>
      </c>
      <c r="DY46" s="172">
        <f t="shared" si="40"/>
        <v>1</v>
      </c>
      <c r="DZ46" s="172">
        <f t="shared" si="40"/>
        <v>1</v>
      </c>
      <c r="EA46" s="172">
        <f t="shared" si="40"/>
        <v>1</v>
      </c>
      <c r="EB46" s="172">
        <f t="shared" si="40"/>
        <v>1</v>
      </c>
      <c r="EC46" s="172">
        <f t="shared" si="40"/>
        <v>1</v>
      </c>
      <c r="ED46" s="172">
        <f t="shared" si="40"/>
        <v>1</v>
      </c>
      <c r="EE46" s="172">
        <f t="shared" si="40"/>
        <v>1</v>
      </c>
      <c r="EF46" s="172">
        <f t="shared" si="40"/>
        <v>1</v>
      </c>
      <c r="EG46" s="172">
        <f t="shared" si="30"/>
        <v>0</v>
      </c>
    </row>
    <row r="47" spans="20:137" x14ac:dyDescent="0.25">
      <c r="T47" s="5"/>
      <c r="U47" s="13"/>
      <c r="V47" s="5"/>
      <c r="W47" s="5" t="str">
        <f t="shared" si="2"/>
        <v/>
      </c>
      <c r="X47" s="5"/>
      <c r="Y47" s="5"/>
      <c r="Z47" s="5"/>
      <c r="CB47" s="172">
        <f t="shared" si="42"/>
        <v>1</v>
      </c>
      <c r="CC47" s="172">
        <f t="shared" si="42"/>
        <v>1</v>
      </c>
      <c r="CD47" s="172">
        <f t="shared" si="42"/>
        <v>1</v>
      </c>
      <c r="CE47" s="172">
        <f t="shared" si="42"/>
        <v>1</v>
      </c>
      <c r="CF47" s="172">
        <f t="shared" si="42"/>
        <v>1</v>
      </c>
      <c r="CG47" s="172">
        <f t="shared" si="42"/>
        <v>1</v>
      </c>
      <c r="CH47" s="172">
        <f t="shared" si="42"/>
        <v>1</v>
      </c>
      <c r="CI47" s="172">
        <f t="shared" si="42"/>
        <v>1</v>
      </c>
      <c r="CJ47" s="172">
        <f t="shared" si="42"/>
        <v>1</v>
      </c>
      <c r="CK47" s="172">
        <f t="shared" si="42"/>
        <v>1</v>
      </c>
      <c r="CL47" s="172">
        <f t="shared" si="42"/>
        <v>1</v>
      </c>
      <c r="CM47" s="172">
        <f t="shared" si="42"/>
        <v>1</v>
      </c>
      <c r="CN47" s="172">
        <f t="shared" si="42"/>
        <v>1</v>
      </c>
      <c r="CO47" s="172">
        <f t="shared" si="42"/>
        <v>1</v>
      </c>
      <c r="CP47" s="172">
        <f t="shared" si="42"/>
        <v>1</v>
      </c>
      <c r="CQ47" s="172">
        <f t="shared" si="42"/>
        <v>1</v>
      </c>
      <c r="CR47" s="172">
        <f t="shared" si="41"/>
        <v>1</v>
      </c>
      <c r="CS47" s="172">
        <f t="shared" si="41"/>
        <v>1</v>
      </c>
      <c r="CT47" s="172">
        <f t="shared" si="41"/>
        <v>1</v>
      </c>
      <c r="CU47" s="172">
        <f t="shared" si="41"/>
        <v>1</v>
      </c>
      <c r="DB47" s="172" t="str">
        <f>IF(DB34="","","----")</f>
        <v/>
      </c>
      <c r="DD47" s="172">
        <f t="shared" si="18"/>
        <v>1</v>
      </c>
      <c r="DE47" s="172">
        <v>45</v>
      </c>
      <c r="DL47" s="172">
        <f t="shared" si="19"/>
        <v>0</v>
      </c>
      <c r="DM47" s="172">
        <f t="shared" si="20"/>
        <v>1</v>
      </c>
      <c r="DN47" s="172">
        <f t="shared" si="21"/>
        <v>1</v>
      </c>
      <c r="DO47" s="172">
        <f t="shared" si="22"/>
        <v>1</v>
      </c>
      <c r="DP47" s="172">
        <f t="shared" si="23"/>
        <v>1</v>
      </c>
      <c r="DQ47" s="172">
        <f t="shared" si="24"/>
        <v>1</v>
      </c>
      <c r="DR47" s="172">
        <f t="shared" si="25"/>
        <v>1</v>
      </c>
      <c r="DS47" s="172">
        <f t="shared" si="26"/>
        <v>1</v>
      </c>
      <c r="DT47" s="172">
        <f t="shared" si="27"/>
        <v>1</v>
      </c>
      <c r="DU47" s="172">
        <f t="shared" si="28"/>
        <v>1</v>
      </c>
      <c r="DV47" s="172">
        <f t="shared" si="40"/>
        <v>1</v>
      </c>
      <c r="DW47" s="172">
        <f t="shared" si="40"/>
        <v>1</v>
      </c>
      <c r="DX47" s="172">
        <f t="shared" si="40"/>
        <v>1</v>
      </c>
      <c r="DY47" s="172">
        <f t="shared" si="40"/>
        <v>1</v>
      </c>
      <c r="DZ47" s="172">
        <f t="shared" si="40"/>
        <v>1</v>
      </c>
      <c r="EA47" s="172">
        <f t="shared" si="40"/>
        <v>1</v>
      </c>
      <c r="EB47" s="172">
        <f t="shared" si="40"/>
        <v>1</v>
      </c>
      <c r="EC47" s="172">
        <f t="shared" si="40"/>
        <v>1</v>
      </c>
      <c r="ED47" s="172">
        <f t="shared" si="40"/>
        <v>1</v>
      </c>
      <c r="EE47" s="172">
        <f t="shared" si="40"/>
        <v>1</v>
      </c>
      <c r="EF47" s="172">
        <f t="shared" si="40"/>
        <v>1</v>
      </c>
      <c r="EG47" s="172">
        <f t="shared" si="30"/>
        <v>0</v>
      </c>
    </row>
    <row r="48" spans="20:137" x14ac:dyDescent="0.25">
      <c r="T48" s="5"/>
      <c r="U48" s="13"/>
      <c r="V48" s="5"/>
      <c r="W48" s="5" t="str">
        <f t="shared" si="2"/>
        <v/>
      </c>
      <c r="X48" s="5"/>
      <c r="Y48" s="5"/>
      <c r="Z48" s="5"/>
      <c r="CB48" s="172">
        <f t="shared" si="42"/>
        <v>1</v>
      </c>
      <c r="CC48" s="172">
        <f t="shared" si="42"/>
        <v>1</v>
      </c>
      <c r="CD48" s="172">
        <f t="shared" si="42"/>
        <v>1</v>
      </c>
      <c r="CE48" s="172">
        <f t="shared" si="42"/>
        <v>1</v>
      </c>
      <c r="CF48" s="172">
        <f t="shared" si="42"/>
        <v>1</v>
      </c>
      <c r="CG48" s="172">
        <f t="shared" si="42"/>
        <v>1</v>
      </c>
      <c r="CH48" s="172">
        <f t="shared" si="42"/>
        <v>1</v>
      </c>
      <c r="CI48" s="172">
        <f t="shared" si="42"/>
        <v>1</v>
      </c>
      <c r="CJ48" s="172">
        <f t="shared" si="42"/>
        <v>1</v>
      </c>
      <c r="CK48" s="172">
        <f t="shared" si="42"/>
        <v>1</v>
      </c>
      <c r="CL48" s="172">
        <f t="shared" si="42"/>
        <v>1</v>
      </c>
      <c r="CM48" s="172">
        <f t="shared" si="42"/>
        <v>1</v>
      </c>
      <c r="CN48" s="172">
        <f t="shared" si="42"/>
        <v>1</v>
      </c>
      <c r="CO48" s="172">
        <f t="shared" si="42"/>
        <v>1</v>
      </c>
      <c r="CP48" s="172">
        <f t="shared" si="42"/>
        <v>1</v>
      </c>
      <c r="CQ48" s="172">
        <f t="shared" ref="CQ48:CU63" si="46">IF(BF47="",CQ47,CQ47+1)</f>
        <v>1</v>
      </c>
      <c r="CR48" s="172">
        <f t="shared" si="46"/>
        <v>1</v>
      </c>
      <c r="CS48" s="172">
        <f t="shared" si="46"/>
        <v>1</v>
      </c>
      <c r="CT48" s="172">
        <f t="shared" si="46"/>
        <v>1</v>
      </c>
      <c r="CU48" s="172">
        <f t="shared" si="46"/>
        <v>1</v>
      </c>
      <c r="DA48" s="172"/>
      <c r="DB48" s="32" t="str">
        <f>IF(DB49="","",CONCATENATE("Warband ",CZ49," ",DG48))</f>
        <v/>
      </c>
      <c r="DD48" s="172">
        <f t="shared" si="18"/>
        <v>1</v>
      </c>
      <c r="DE48" s="172">
        <v>46</v>
      </c>
      <c r="DG48" s="49" t="str">
        <f>CONCATENATE("   ",DH48,"/",DI48,IF(DH48&gt;DI48," !",""))</f>
        <v xml:space="preserve">   0/12</v>
      </c>
      <c r="DH48" s="172">
        <f t="shared" ref="DH48" si="47">INDEX($CB$1:$CU$1,CZ49)+DJ48</f>
        <v>0</v>
      </c>
      <c r="DI48" s="198">
        <f t="shared" ref="DI48" si="48">IF(ISERROR(FIND("Signal Tower",DB49)),12,24)</f>
        <v>12</v>
      </c>
      <c r="DL48" s="172">
        <f t="shared" si="19"/>
        <v>0</v>
      </c>
      <c r="DM48" s="172">
        <f t="shared" si="20"/>
        <v>1</v>
      </c>
      <c r="DN48" s="172">
        <f t="shared" si="21"/>
        <v>1</v>
      </c>
      <c r="DO48" s="172">
        <f t="shared" si="22"/>
        <v>1</v>
      </c>
      <c r="DP48" s="172">
        <f t="shared" si="23"/>
        <v>1</v>
      </c>
      <c r="DQ48" s="172">
        <f t="shared" si="24"/>
        <v>1</v>
      </c>
      <c r="DR48" s="172">
        <f t="shared" si="25"/>
        <v>1</v>
      </c>
      <c r="DS48" s="172">
        <f t="shared" si="26"/>
        <v>1</v>
      </c>
      <c r="DT48" s="172">
        <f t="shared" si="27"/>
        <v>1</v>
      </c>
      <c r="DU48" s="172">
        <f t="shared" si="28"/>
        <v>1</v>
      </c>
      <c r="DV48" s="172">
        <f t="shared" si="40"/>
        <v>1</v>
      </c>
      <c r="DW48" s="172">
        <f t="shared" si="40"/>
        <v>1</v>
      </c>
      <c r="DX48" s="172">
        <f t="shared" si="40"/>
        <v>1</v>
      </c>
      <c r="DY48" s="172">
        <f t="shared" si="40"/>
        <v>1</v>
      </c>
      <c r="DZ48" s="172">
        <f t="shared" si="40"/>
        <v>1</v>
      </c>
      <c r="EA48" s="172">
        <f t="shared" si="40"/>
        <v>1</v>
      </c>
      <c r="EB48" s="172">
        <f t="shared" si="40"/>
        <v>1</v>
      </c>
      <c r="EC48" s="172">
        <f t="shared" si="40"/>
        <v>1</v>
      </c>
      <c r="ED48" s="172">
        <f t="shared" si="40"/>
        <v>1</v>
      </c>
      <c r="EE48" s="172">
        <f t="shared" si="40"/>
        <v>1</v>
      </c>
      <c r="EF48" s="172">
        <f t="shared" si="40"/>
        <v>1</v>
      </c>
      <c r="EG48" s="172">
        <f t="shared" si="30"/>
        <v>0</v>
      </c>
    </row>
    <row r="49" spans="20:137" x14ac:dyDescent="0.25">
      <c r="T49" s="5"/>
      <c r="U49" s="13"/>
      <c r="V49" s="5"/>
      <c r="W49" s="5" t="str">
        <f t="shared" si="2"/>
        <v/>
      </c>
      <c r="X49" s="5"/>
      <c r="Y49" s="5"/>
      <c r="Z49" s="5"/>
      <c r="CB49" s="172">
        <f t="shared" ref="CB49:CQ64" si="49">IF(AQ48="",CB48,CB48+1)</f>
        <v>1</v>
      </c>
      <c r="CC49" s="172">
        <f t="shared" si="49"/>
        <v>1</v>
      </c>
      <c r="CD49" s="172">
        <f t="shared" si="49"/>
        <v>1</v>
      </c>
      <c r="CE49" s="172">
        <f t="shared" si="49"/>
        <v>1</v>
      </c>
      <c r="CF49" s="172">
        <f t="shared" si="49"/>
        <v>1</v>
      </c>
      <c r="CG49" s="172">
        <f t="shared" si="49"/>
        <v>1</v>
      </c>
      <c r="CH49" s="172">
        <f t="shared" si="49"/>
        <v>1</v>
      </c>
      <c r="CI49" s="172">
        <f t="shared" si="49"/>
        <v>1</v>
      </c>
      <c r="CJ49" s="172">
        <f t="shared" si="49"/>
        <v>1</v>
      </c>
      <c r="CK49" s="172">
        <f t="shared" si="49"/>
        <v>1</v>
      </c>
      <c r="CL49" s="172">
        <f t="shared" si="49"/>
        <v>1</v>
      </c>
      <c r="CM49" s="172">
        <f t="shared" si="49"/>
        <v>1</v>
      </c>
      <c r="CN49" s="172">
        <f t="shared" si="49"/>
        <v>1</v>
      </c>
      <c r="CO49" s="172">
        <f t="shared" si="49"/>
        <v>1</v>
      </c>
      <c r="CP49" s="172">
        <f t="shared" si="49"/>
        <v>1</v>
      </c>
      <c r="CQ49" s="172">
        <f t="shared" si="46"/>
        <v>1</v>
      </c>
      <c r="CR49" s="172">
        <f t="shared" si="46"/>
        <v>1</v>
      </c>
      <c r="CS49" s="172">
        <f t="shared" si="46"/>
        <v>1</v>
      </c>
      <c r="CT49" s="172">
        <f t="shared" si="46"/>
        <v>1</v>
      </c>
      <c r="CU49" s="172">
        <f t="shared" si="46"/>
        <v>1</v>
      </c>
      <c r="CZ49" s="172">
        <v>4</v>
      </c>
      <c r="DA49" s="172" t="s">
        <v>278</v>
      </c>
      <c r="DB49" s="32" t="str">
        <f>T(LOOKUP(CZ49,$DM$1:$EF$1,$DM$2:$EF$2))</f>
        <v/>
      </c>
      <c r="DD49" s="172">
        <f t="shared" si="18"/>
        <v>1</v>
      </c>
      <c r="DE49" s="172">
        <v>47</v>
      </c>
      <c r="DL49" s="172">
        <f t="shared" si="19"/>
        <v>0</v>
      </c>
      <c r="DM49" s="172">
        <f t="shared" si="20"/>
        <v>1</v>
      </c>
      <c r="DN49" s="172">
        <f t="shared" si="21"/>
        <v>1</v>
      </c>
      <c r="DO49" s="172">
        <f t="shared" si="22"/>
        <v>1</v>
      </c>
      <c r="DP49" s="172">
        <f t="shared" si="23"/>
        <v>1</v>
      </c>
      <c r="DQ49" s="172">
        <f t="shared" si="24"/>
        <v>1</v>
      </c>
      <c r="DR49" s="172">
        <f t="shared" si="25"/>
        <v>1</v>
      </c>
      <c r="DS49" s="172">
        <f t="shared" si="26"/>
        <v>1</v>
      </c>
      <c r="DT49" s="172">
        <f t="shared" si="27"/>
        <v>1</v>
      </c>
      <c r="DU49" s="172">
        <f t="shared" si="28"/>
        <v>1</v>
      </c>
      <c r="DV49" s="172">
        <f t="shared" si="40"/>
        <v>1</v>
      </c>
      <c r="DW49" s="172">
        <f t="shared" si="40"/>
        <v>1</v>
      </c>
      <c r="DX49" s="172">
        <f t="shared" si="40"/>
        <v>1</v>
      </c>
      <c r="DY49" s="172">
        <f t="shared" si="40"/>
        <v>1</v>
      </c>
      <c r="DZ49" s="172">
        <f t="shared" si="40"/>
        <v>1</v>
      </c>
      <c r="EA49" s="172">
        <f t="shared" si="40"/>
        <v>1</v>
      </c>
      <c r="EB49" s="172">
        <f t="shared" si="40"/>
        <v>1</v>
      </c>
      <c r="EC49" s="172">
        <f t="shared" si="40"/>
        <v>1</v>
      </c>
      <c r="ED49" s="172">
        <f t="shared" si="40"/>
        <v>1</v>
      </c>
      <c r="EE49" s="172">
        <f t="shared" si="40"/>
        <v>1</v>
      </c>
      <c r="EF49" s="172">
        <f t="shared" si="40"/>
        <v>1</v>
      </c>
      <c r="EG49" s="172">
        <f t="shared" si="30"/>
        <v>0</v>
      </c>
    </row>
    <row r="50" spans="20:137" x14ac:dyDescent="0.25">
      <c r="T50" s="5"/>
      <c r="U50" s="13"/>
      <c r="V50" s="5"/>
      <c r="W50" s="5" t="str">
        <f t="shared" si="2"/>
        <v/>
      </c>
      <c r="X50" s="5"/>
      <c r="Y50" s="5"/>
      <c r="Z50" s="5"/>
      <c r="CB50" s="172">
        <f t="shared" si="49"/>
        <v>1</v>
      </c>
      <c r="CC50" s="172">
        <f t="shared" si="49"/>
        <v>1</v>
      </c>
      <c r="CD50" s="172">
        <f t="shared" si="49"/>
        <v>1</v>
      </c>
      <c r="CE50" s="172">
        <f t="shared" si="49"/>
        <v>1</v>
      </c>
      <c r="CF50" s="172">
        <f t="shared" si="49"/>
        <v>1</v>
      </c>
      <c r="CG50" s="172">
        <f t="shared" si="49"/>
        <v>1</v>
      </c>
      <c r="CH50" s="172">
        <f t="shared" si="49"/>
        <v>1</v>
      </c>
      <c r="CI50" s="172">
        <f t="shared" si="49"/>
        <v>1</v>
      </c>
      <c r="CJ50" s="172">
        <f t="shared" si="49"/>
        <v>1</v>
      </c>
      <c r="CK50" s="172">
        <f t="shared" si="49"/>
        <v>1</v>
      </c>
      <c r="CL50" s="172">
        <f t="shared" si="49"/>
        <v>1</v>
      </c>
      <c r="CM50" s="172">
        <f t="shared" si="49"/>
        <v>1</v>
      </c>
      <c r="CN50" s="172">
        <f t="shared" si="49"/>
        <v>1</v>
      </c>
      <c r="CO50" s="172">
        <f t="shared" si="49"/>
        <v>1</v>
      </c>
      <c r="CP50" s="172">
        <f t="shared" si="49"/>
        <v>1</v>
      </c>
      <c r="CQ50" s="172">
        <f t="shared" si="46"/>
        <v>1</v>
      </c>
      <c r="CR50" s="172">
        <f t="shared" si="46"/>
        <v>1</v>
      </c>
      <c r="CS50" s="172">
        <f t="shared" si="46"/>
        <v>1</v>
      </c>
      <c r="CT50" s="172">
        <f t="shared" si="46"/>
        <v>1</v>
      </c>
      <c r="CU50" s="172">
        <f t="shared" si="46"/>
        <v>1</v>
      </c>
      <c r="DA50" s="172">
        <v>1</v>
      </c>
      <c r="DB50" s="32" t="str">
        <f t="shared" ref="DB50:DB61" si="50">T(CONCATENATE(LOOKUP(DA50,CE$3:CE$80,AT$3:AT$80)," ",LOOKUP(DA50,CE$3:CE$80,$CA$3:$CA$80)))</f>
        <v xml:space="preserve"> </v>
      </c>
      <c r="DD50" s="172">
        <f t="shared" si="18"/>
        <v>1</v>
      </c>
      <c r="DE50" s="172">
        <v>48</v>
      </c>
      <c r="DL50" s="172">
        <f t="shared" si="19"/>
        <v>0</v>
      </c>
      <c r="DM50" s="172">
        <f t="shared" si="20"/>
        <v>1</v>
      </c>
      <c r="DN50" s="172">
        <f t="shared" si="21"/>
        <v>1</v>
      </c>
      <c r="DO50" s="172">
        <f t="shared" si="22"/>
        <v>1</v>
      </c>
      <c r="DP50" s="172">
        <f t="shared" si="23"/>
        <v>1</v>
      </c>
      <c r="DQ50" s="172">
        <f t="shared" si="24"/>
        <v>1</v>
      </c>
      <c r="DR50" s="172">
        <f t="shared" si="25"/>
        <v>1</v>
      </c>
      <c r="DS50" s="172">
        <f t="shared" si="26"/>
        <v>1</v>
      </c>
      <c r="DT50" s="172">
        <f t="shared" si="27"/>
        <v>1</v>
      </c>
      <c r="DU50" s="172">
        <f t="shared" si="28"/>
        <v>1</v>
      </c>
      <c r="DV50" s="172">
        <f t="shared" si="40"/>
        <v>1</v>
      </c>
      <c r="DW50" s="172">
        <f t="shared" si="40"/>
        <v>1</v>
      </c>
      <c r="DX50" s="172">
        <f t="shared" si="40"/>
        <v>1</v>
      </c>
      <c r="DY50" s="172">
        <f t="shared" si="40"/>
        <v>1</v>
      </c>
      <c r="DZ50" s="172">
        <f t="shared" si="40"/>
        <v>1</v>
      </c>
      <c r="EA50" s="172">
        <f t="shared" si="40"/>
        <v>1</v>
      </c>
      <c r="EB50" s="172">
        <f t="shared" si="40"/>
        <v>1</v>
      </c>
      <c r="EC50" s="172">
        <f t="shared" si="40"/>
        <v>1</v>
      </c>
      <c r="ED50" s="172">
        <f t="shared" si="40"/>
        <v>1</v>
      </c>
      <c r="EE50" s="172">
        <f t="shared" si="40"/>
        <v>1</v>
      </c>
      <c r="EF50" s="172">
        <f t="shared" si="40"/>
        <v>1</v>
      </c>
      <c r="EG50" s="172">
        <f t="shared" si="30"/>
        <v>0</v>
      </c>
    </row>
    <row r="51" spans="20:137" x14ac:dyDescent="0.25">
      <c r="T51" s="5"/>
      <c r="U51" s="13"/>
      <c r="V51" s="5"/>
      <c r="W51" s="5" t="str">
        <f t="shared" si="2"/>
        <v/>
      </c>
      <c r="X51" s="5"/>
      <c r="Y51" s="5"/>
      <c r="Z51" s="5"/>
      <c r="CB51" s="172">
        <f t="shared" si="49"/>
        <v>1</v>
      </c>
      <c r="CC51" s="172">
        <f t="shared" si="49"/>
        <v>1</v>
      </c>
      <c r="CD51" s="172">
        <f t="shared" si="49"/>
        <v>1</v>
      </c>
      <c r="CE51" s="172">
        <f t="shared" si="49"/>
        <v>1</v>
      </c>
      <c r="CF51" s="172">
        <f t="shared" si="49"/>
        <v>1</v>
      </c>
      <c r="CG51" s="172">
        <f t="shared" si="49"/>
        <v>1</v>
      </c>
      <c r="CH51" s="172">
        <f t="shared" si="49"/>
        <v>1</v>
      </c>
      <c r="CI51" s="172">
        <f t="shared" si="49"/>
        <v>1</v>
      </c>
      <c r="CJ51" s="172">
        <f t="shared" si="49"/>
        <v>1</v>
      </c>
      <c r="CK51" s="172">
        <f t="shared" si="49"/>
        <v>1</v>
      </c>
      <c r="CL51" s="172">
        <f t="shared" si="49"/>
        <v>1</v>
      </c>
      <c r="CM51" s="172">
        <f t="shared" si="49"/>
        <v>1</v>
      </c>
      <c r="CN51" s="172">
        <f t="shared" si="49"/>
        <v>1</v>
      </c>
      <c r="CO51" s="172">
        <f t="shared" si="49"/>
        <v>1</v>
      </c>
      <c r="CP51" s="172">
        <f t="shared" si="49"/>
        <v>1</v>
      </c>
      <c r="CQ51" s="172">
        <f t="shared" si="46"/>
        <v>1</v>
      </c>
      <c r="CR51" s="172">
        <f t="shared" si="46"/>
        <v>1</v>
      </c>
      <c r="CS51" s="172">
        <f t="shared" si="46"/>
        <v>1</v>
      </c>
      <c r="CT51" s="172">
        <f t="shared" si="46"/>
        <v>1</v>
      </c>
      <c r="CU51" s="172">
        <f t="shared" si="46"/>
        <v>1</v>
      </c>
      <c r="DA51" s="172">
        <v>2</v>
      </c>
      <c r="DB51" s="32" t="str">
        <f t="shared" si="50"/>
        <v xml:space="preserve"> </v>
      </c>
      <c r="DD51" s="172">
        <f t="shared" si="18"/>
        <v>1</v>
      </c>
      <c r="DE51" s="172">
        <v>49</v>
      </c>
      <c r="DL51" s="172">
        <f t="shared" si="19"/>
        <v>0</v>
      </c>
      <c r="DM51" s="172">
        <f t="shared" si="20"/>
        <v>1</v>
      </c>
      <c r="DN51" s="172">
        <f t="shared" si="21"/>
        <v>1</v>
      </c>
      <c r="DO51" s="172">
        <f t="shared" si="22"/>
        <v>1</v>
      </c>
      <c r="DP51" s="172">
        <f t="shared" si="23"/>
        <v>1</v>
      </c>
      <c r="DQ51" s="172">
        <f t="shared" si="24"/>
        <v>1</v>
      </c>
      <c r="DR51" s="172">
        <f t="shared" si="25"/>
        <v>1</v>
      </c>
      <c r="DS51" s="172">
        <f t="shared" si="26"/>
        <v>1</v>
      </c>
      <c r="DT51" s="172">
        <f t="shared" si="27"/>
        <v>1</v>
      </c>
      <c r="DU51" s="172">
        <f t="shared" si="28"/>
        <v>1</v>
      </c>
      <c r="DV51" s="172">
        <f t="shared" si="40"/>
        <v>1</v>
      </c>
      <c r="DW51" s="172">
        <f t="shared" si="40"/>
        <v>1</v>
      </c>
      <c r="DX51" s="172">
        <f t="shared" si="40"/>
        <v>1</v>
      </c>
      <c r="DY51" s="172">
        <f t="shared" si="40"/>
        <v>1</v>
      </c>
      <c r="DZ51" s="172">
        <f t="shared" si="40"/>
        <v>1</v>
      </c>
      <c r="EA51" s="172">
        <f t="shared" si="40"/>
        <v>1</v>
      </c>
      <c r="EB51" s="172">
        <f t="shared" si="40"/>
        <v>1</v>
      </c>
      <c r="EC51" s="172">
        <f t="shared" si="40"/>
        <v>1</v>
      </c>
      <c r="ED51" s="172">
        <f t="shared" si="40"/>
        <v>1</v>
      </c>
      <c r="EE51" s="172">
        <f t="shared" si="40"/>
        <v>1</v>
      </c>
      <c r="EF51" s="172">
        <f t="shared" si="40"/>
        <v>1</v>
      </c>
      <c r="EG51" s="172">
        <f t="shared" si="30"/>
        <v>0</v>
      </c>
    </row>
    <row r="52" spans="20:137" x14ac:dyDescent="0.25">
      <c r="T52" s="5"/>
      <c r="U52" s="13"/>
      <c r="V52" s="5"/>
      <c r="W52" s="5" t="str">
        <f t="shared" si="2"/>
        <v/>
      </c>
      <c r="X52" s="5"/>
      <c r="Y52" s="5"/>
      <c r="Z52" s="5"/>
      <c r="CB52" s="172">
        <f t="shared" si="49"/>
        <v>1</v>
      </c>
      <c r="CC52" s="172">
        <f t="shared" si="49"/>
        <v>1</v>
      </c>
      <c r="CD52" s="172">
        <f t="shared" si="49"/>
        <v>1</v>
      </c>
      <c r="CE52" s="172">
        <f t="shared" si="49"/>
        <v>1</v>
      </c>
      <c r="CF52" s="172">
        <f t="shared" si="49"/>
        <v>1</v>
      </c>
      <c r="CG52" s="172">
        <f t="shared" si="49"/>
        <v>1</v>
      </c>
      <c r="CH52" s="172">
        <f t="shared" si="49"/>
        <v>1</v>
      </c>
      <c r="CI52" s="172">
        <f t="shared" si="49"/>
        <v>1</v>
      </c>
      <c r="CJ52" s="172">
        <f t="shared" si="49"/>
        <v>1</v>
      </c>
      <c r="CK52" s="172">
        <f t="shared" si="49"/>
        <v>1</v>
      </c>
      <c r="CL52" s="172">
        <f t="shared" si="49"/>
        <v>1</v>
      </c>
      <c r="CM52" s="172">
        <f t="shared" si="49"/>
        <v>1</v>
      </c>
      <c r="CN52" s="172">
        <f t="shared" si="49"/>
        <v>1</v>
      </c>
      <c r="CO52" s="172">
        <f t="shared" si="49"/>
        <v>1</v>
      </c>
      <c r="CP52" s="172">
        <f t="shared" si="49"/>
        <v>1</v>
      </c>
      <c r="CQ52" s="172">
        <f t="shared" si="46"/>
        <v>1</v>
      </c>
      <c r="CR52" s="172">
        <f t="shared" si="46"/>
        <v>1</v>
      </c>
      <c r="CS52" s="172">
        <f t="shared" si="46"/>
        <v>1</v>
      </c>
      <c r="CT52" s="172">
        <f t="shared" si="46"/>
        <v>1</v>
      </c>
      <c r="CU52" s="172">
        <f t="shared" si="46"/>
        <v>1</v>
      </c>
      <c r="DA52" s="172">
        <v>3</v>
      </c>
      <c r="DB52" s="32" t="str">
        <f t="shared" si="50"/>
        <v xml:space="preserve"> </v>
      </c>
      <c r="DD52" s="172">
        <f t="shared" si="18"/>
        <v>1</v>
      </c>
      <c r="DE52" s="172">
        <v>50</v>
      </c>
      <c r="DL52" s="172">
        <f t="shared" si="19"/>
        <v>0</v>
      </c>
      <c r="DM52" s="172">
        <f t="shared" si="20"/>
        <v>1</v>
      </c>
      <c r="DN52" s="172">
        <f t="shared" si="21"/>
        <v>1</v>
      </c>
      <c r="DO52" s="172">
        <f t="shared" si="22"/>
        <v>1</v>
      </c>
      <c r="DP52" s="172">
        <f t="shared" si="23"/>
        <v>1</v>
      </c>
      <c r="DQ52" s="172">
        <f t="shared" si="24"/>
        <v>1</v>
      </c>
      <c r="DR52" s="172">
        <f t="shared" si="25"/>
        <v>1</v>
      </c>
      <c r="DS52" s="172">
        <f t="shared" si="26"/>
        <v>1</v>
      </c>
      <c r="DT52" s="172">
        <f t="shared" si="27"/>
        <v>1</v>
      </c>
      <c r="DU52" s="172">
        <f t="shared" si="28"/>
        <v>1</v>
      </c>
      <c r="DV52" s="172">
        <f t="shared" si="40"/>
        <v>1</v>
      </c>
      <c r="DW52" s="172">
        <f t="shared" si="40"/>
        <v>1</v>
      </c>
      <c r="DX52" s="172">
        <f t="shared" ref="DX52:EF52" si="51">IF(OR($CX51=0,ISERROR(SEARCH(DX$1,$CX51))),DX51,DX51+1)</f>
        <v>1</v>
      </c>
      <c r="DY52" s="172">
        <f t="shared" si="51"/>
        <v>1</v>
      </c>
      <c r="DZ52" s="172">
        <f t="shared" si="51"/>
        <v>1</v>
      </c>
      <c r="EA52" s="172">
        <f t="shared" si="51"/>
        <v>1</v>
      </c>
      <c r="EB52" s="172">
        <f t="shared" si="51"/>
        <v>1</v>
      </c>
      <c r="EC52" s="172">
        <f t="shared" si="51"/>
        <v>1</v>
      </c>
      <c r="ED52" s="172">
        <f t="shared" si="51"/>
        <v>1</v>
      </c>
      <c r="EE52" s="172">
        <f t="shared" si="51"/>
        <v>1</v>
      </c>
      <c r="EF52" s="172">
        <f t="shared" si="51"/>
        <v>1</v>
      </c>
      <c r="EG52" s="172">
        <f t="shared" si="30"/>
        <v>0</v>
      </c>
    </row>
    <row r="53" spans="20:137" x14ac:dyDescent="0.25">
      <c r="T53" s="5"/>
      <c r="U53" s="13"/>
      <c r="V53" s="5"/>
      <c r="W53" s="5" t="str">
        <f t="shared" si="2"/>
        <v/>
      </c>
      <c r="X53" s="5"/>
      <c r="Y53" s="5"/>
      <c r="Z53" s="5"/>
      <c r="CB53" s="172">
        <f t="shared" si="49"/>
        <v>1</v>
      </c>
      <c r="CC53" s="172">
        <f t="shared" si="49"/>
        <v>1</v>
      </c>
      <c r="CD53" s="172">
        <f t="shared" si="49"/>
        <v>1</v>
      </c>
      <c r="CE53" s="172">
        <f t="shared" si="49"/>
        <v>1</v>
      </c>
      <c r="CF53" s="172">
        <f t="shared" si="49"/>
        <v>1</v>
      </c>
      <c r="CG53" s="172">
        <f t="shared" si="49"/>
        <v>1</v>
      </c>
      <c r="CH53" s="172">
        <f t="shared" si="49"/>
        <v>1</v>
      </c>
      <c r="CI53" s="172">
        <f t="shared" si="49"/>
        <v>1</v>
      </c>
      <c r="CJ53" s="172">
        <f t="shared" si="49"/>
        <v>1</v>
      </c>
      <c r="CK53" s="172">
        <f t="shared" si="49"/>
        <v>1</v>
      </c>
      <c r="CL53" s="172">
        <f t="shared" si="49"/>
        <v>1</v>
      </c>
      <c r="CM53" s="172">
        <f t="shared" si="49"/>
        <v>1</v>
      </c>
      <c r="CN53" s="172">
        <f t="shared" si="49"/>
        <v>1</v>
      </c>
      <c r="CO53" s="172">
        <f t="shared" si="49"/>
        <v>1</v>
      </c>
      <c r="CP53" s="172">
        <f t="shared" si="49"/>
        <v>1</v>
      </c>
      <c r="CQ53" s="172">
        <f t="shared" si="46"/>
        <v>1</v>
      </c>
      <c r="CR53" s="172">
        <f t="shared" si="46"/>
        <v>1</v>
      </c>
      <c r="CS53" s="172">
        <f t="shared" si="46"/>
        <v>1</v>
      </c>
      <c r="CT53" s="172">
        <f t="shared" si="46"/>
        <v>1</v>
      </c>
      <c r="CU53" s="172">
        <f t="shared" si="46"/>
        <v>1</v>
      </c>
      <c r="DA53" s="172">
        <v>4</v>
      </c>
      <c r="DB53" s="32" t="str">
        <f t="shared" si="50"/>
        <v xml:space="preserve"> </v>
      </c>
      <c r="DD53" s="172">
        <f t="shared" si="18"/>
        <v>1</v>
      </c>
      <c r="DE53" s="172">
        <v>51</v>
      </c>
      <c r="DL53" s="172">
        <f t="shared" si="19"/>
        <v>0</v>
      </c>
      <c r="DM53" s="172">
        <f t="shared" si="20"/>
        <v>1</v>
      </c>
      <c r="DN53" s="172">
        <f t="shared" si="21"/>
        <v>1</v>
      </c>
      <c r="DO53" s="172">
        <f t="shared" si="22"/>
        <v>1</v>
      </c>
      <c r="DP53" s="172">
        <f t="shared" si="23"/>
        <v>1</v>
      </c>
      <c r="DQ53" s="172">
        <f t="shared" si="24"/>
        <v>1</v>
      </c>
      <c r="DR53" s="172">
        <f t="shared" si="25"/>
        <v>1</v>
      </c>
      <c r="DS53" s="172">
        <f t="shared" si="26"/>
        <v>1</v>
      </c>
      <c r="DT53" s="172">
        <f t="shared" si="27"/>
        <v>1</v>
      </c>
      <c r="DU53" s="172">
        <f t="shared" si="28"/>
        <v>1</v>
      </c>
      <c r="DV53" s="172">
        <f t="shared" ref="DV53:EF76" si="52">IF(OR($CX52=0,ISERROR(SEARCH(DV$1,$CX52))),DV52,DV52+1)</f>
        <v>1</v>
      </c>
      <c r="DW53" s="172">
        <f t="shared" si="52"/>
        <v>1</v>
      </c>
      <c r="DX53" s="172">
        <f t="shared" si="52"/>
        <v>1</v>
      </c>
      <c r="DY53" s="172">
        <f t="shared" si="52"/>
        <v>1</v>
      </c>
      <c r="DZ53" s="172">
        <f t="shared" si="52"/>
        <v>1</v>
      </c>
      <c r="EA53" s="172">
        <f t="shared" si="52"/>
        <v>1</v>
      </c>
      <c r="EB53" s="172">
        <f t="shared" si="52"/>
        <v>1</v>
      </c>
      <c r="EC53" s="172">
        <f t="shared" si="52"/>
        <v>1</v>
      </c>
      <c r="ED53" s="172">
        <f t="shared" si="52"/>
        <v>1</v>
      </c>
      <c r="EE53" s="172">
        <f t="shared" si="52"/>
        <v>1</v>
      </c>
      <c r="EF53" s="172">
        <f t="shared" si="52"/>
        <v>1</v>
      </c>
      <c r="EG53" s="172">
        <f t="shared" si="30"/>
        <v>0</v>
      </c>
    </row>
    <row r="54" spans="20:137" x14ac:dyDescent="0.25">
      <c r="T54" s="5"/>
      <c r="U54" s="13"/>
      <c r="V54" s="5"/>
      <c r="W54" s="5" t="str">
        <f t="shared" si="2"/>
        <v/>
      </c>
      <c r="X54" s="5"/>
      <c r="Y54" s="5"/>
      <c r="Z54" s="5"/>
      <c r="CB54" s="172">
        <f t="shared" si="49"/>
        <v>1</v>
      </c>
      <c r="CC54" s="172">
        <f t="shared" si="49"/>
        <v>1</v>
      </c>
      <c r="CD54" s="172">
        <f t="shared" si="49"/>
        <v>1</v>
      </c>
      <c r="CE54" s="172">
        <f t="shared" si="49"/>
        <v>1</v>
      </c>
      <c r="CF54" s="172">
        <f t="shared" si="49"/>
        <v>1</v>
      </c>
      <c r="CG54" s="172">
        <f t="shared" si="49"/>
        <v>1</v>
      </c>
      <c r="CH54" s="172">
        <f t="shared" si="49"/>
        <v>1</v>
      </c>
      <c r="CI54" s="172">
        <f t="shared" si="49"/>
        <v>1</v>
      </c>
      <c r="CJ54" s="172">
        <f t="shared" si="49"/>
        <v>1</v>
      </c>
      <c r="CK54" s="172">
        <f t="shared" si="49"/>
        <v>1</v>
      </c>
      <c r="CL54" s="172">
        <f t="shared" si="49"/>
        <v>1</v>
      </c>
      <c r="CM54" s="172">
        <f t="shared" si="49"/>
        <v>1</v>
      </c>
      <c r="CN54" s="172">
        <f t="shared" si="49"/>
        <v>1</v>
      </c>
      <c r="CO54" s="172">
        <f t="shared" si="49"/>
        <v>1</v>
      </c>
      <c r="CP54" s="172">
        <f t="shared" si="49"/>
        <v>1</v>
      </c>
      <c r="CQ54" s="172">
        <f t="shared" si="46"/>
        <v>1</v>
      </c>
      <c r="CR54" s="172">
        <f t="shared" si="46"/>
        <v>1</v>
      </c>
      <c r="CS54" s="172">
        <f t="shared" si="46"/>
        <v>1</v>
      </c>
      <c r="CT54" s="172">
        <f t="shared" si="46"/>
        <v>1</v>
      </c>
      <c r="CU54" s="172">
        <f t="shared" si="46"/>
        <v>1</v>
      </c>
      <c r="DA54" s="172">
        <v>5</v>
      </c>
      <c r="DB54" s="32" t="str">
        <f t="shared" si="50"/>
        <v xml:space="preserve"> </v>
      </c>
      <c r="DD54" s="172">
        <f t="shared" si="18"/>
        <v>1</v>
      </c>
      <c r="DE54" s="172">
        <v>52</v>
      </c>
      <c r="DL54" s="172">
        <f t="shared" si="19"/>
        <v>0</v>
      </c>
      <c r="DM54" s="172">
        <f t="shared" si="20"/>
        <v>1</v>
      </c>
      <c r="DN54" s="172">
        <f t="shared" si="21"/>
        <v>1</v>
      </c>
      <c r="DO54" s="172">
        <f t="shared" si="22"/>
        <v>1</v>
      </c>
      <c r="DP54" s="172">
        <f t="shared" si="23"/>
        <v>1</v>
      </c>
      <c r="DQ54" s="172">
        <f t="shared" si="24"/>
        <v>1</v>
      </c>
      <c r="DR54" s="172">
        <f t="shared" si="25"/>
        <v>1</v>
      </c>
      <c r="DS54" s="172">
        <f t="shared" si="26"/>
        <v>1</v>
      </c>
      <c r="DT54" s="172">
        <f t="shared" si="27"/>
        <v>1</v>
      </c>
      <c r="DU54" s="172">
        <f t="shared" si="28"/>
        <v>1</v>
      </c>
      <c r="DV54" s="172">
        <f t="shared" si="52"/>
        <v>1</v>
      </c>
      <c r="DW54" s="172">
        <f t="shared" si="52"/>
        <v>1</v>
      </c>
      <c r="DX54" s="172">
        <f t="shared" si="52"/>
        <v>1</v>
      </c>
      <c r="DY54" s="172">
        <f t="shared" si="52"/>
        <v>1</v>
      </c>
      <c r="DZ54" s="172">
        <f t="shared" si="52"/>
        <v>1</v>
      </c>
      <c r="EA54" s="172">
        <f t="shared" si="52"/>
        <v>1</v>
      </c>
      <c r="EB54" s="172">
        <f t="shared" si="52"/>
        <v>1</v>
      </c>
      <c r="EC54" s="172">
        <f t="shared" si="52"/>
        <v>1</v>
      </c>
      <c r="ED54" s="172">
        <f t="shared" si="52"/>
        <v>1</v>
      </c>
      <c r="EE54" s="172">
        <f t="shared" si="52"/>
        <v>1</v>
      </c>
      <c r="EF54" s="172">
        <f t="shared" si="52"/>
        <v>1</v>
      </c>
      <c r="EG54" s="172">
        <f t="shared" si="30"/>
        <v>0</v>
      </c>
    </row>
    <row r="55" spans="20:137" x14ac:dyDescent="0.25">
      <c r="T55" s="5"/>
      <c r="U55" s="13"/>
      <c r="V55" s="5"/>
      <c r="W55" s="5" t="str">
        <f t="shared" si="2"/>
        <v/>
      </c>
      <c r="X55" s="5"/>
      <c r="Y55" s="5"/>
      <c r="Z55" s="5"/>
      <c r="CB55" s="172">
        <f t="shared" si="49"/>
        <v>1</v>
      </c>
      <c r="CC55" s="172">
        <f t="shared" si="49"/>
        <v>1</v>
      </c>
      <c r="CD55" s="172">
        <f t="shared" si="49"/>
        <v>1</v>
      </c>
      <c r="CE55" s="172">
        <f t="shared" si="49"/>
        <v>1</v>
      </c>
      <c r="CF55" s="172">
        <f t="shared" si="49"/>
        <v>1</v>
      </c>
      <c r="CG55" s="172">
        <f t="shared" si="49"/>
        <v>1</v>
      </c>
      <c r="CH55" s="172">
        <f t="shared" si="49"/>
        <v>1</v>
      </c>
      <c r="CI55" s="172">
        <f t="shared" si="49"/>
        <v>1</v>
      </c>
      <c r="CJ55" s="172">
        <f t="shared" si="49"/>
        <v>1</v>
      </c>
      <c r="CK55" s="172">
        <f t="shared" si="49"/>
        <v>1</v>
      </c>
      <c r="CL55" s="172">
        <f t="shared" si="49"/>
        <v>1</v>
      </c>
      <c r="CM55" s="172">
        <f t="shared" si="49"/>
        <v>1</v>
      </c>
      <c r="CN55" s="172">
        <f t="shared" si="49"/>
        <v>1</v>
      </c>
      <c r="CO55" s="172">
        <f t="shared" si="49"/>
        <v>1</v>
      </c>
      <c r="CP55" s="172">
        <f t="shared" si="49"/>
        <v>1</v>
      </c>
      <c r="CQ55" s="172">
        <f t="shared" si="46"/>
        <v>1</v>
      </c>
      <c r="CR55" s="172">
        <f t="shared" si="46"/>
        <v>1</v>
      </c>
      <c r="CS55" s="172">
        <f t="shared" si="46"/>
        <v>1</v>
      </c>
      <c r="CT55" s="172">
        <f t="shared" si="46"/>
        <v>1</v>
      </c>
      <c r="CU55" s="172">
        <f t="shared" si="46"/>
        <v>1</v>
      </c>
      <c r="DA55" s="172">
        <v>6</v>
      </c>
      <c r="DB55" s="32" t="str">
        <f t="shared" si="50"/>
        <v xml:space="preserve"> </v>
      </c>
      <c r="DD55" s="172">
        <f t="shared" si="18"/>
        <v>1</v>
      </c>
      <c r="DE55" s="172">
        <v>53</v>
      </c>
      <c r="DL55" s="172">
        <f t="shared" si="19"/>
        <v>0</v>
      </c>
      <c r="DM55" s="172">
        <f t="shared" si="20"/>
        <v>1</v>
      </c>
      <c r="DN55" s="172">
        <f t="shared" si="21"/>
        <v>1</v>
      </c>
      <c r="DO55" s="172">
        <f t="shared" si="22"/>
        <v>1</v>
      </c>
      <c r="DP55" s="172">
        <f t="shared" si="23"/>
        <v>1</v>
      </c>
      <c r="DQ55" s="172">
        <f t="shared" si="24"/>
        <v>1</v>
      </c>
      <c r="DR55" s="172">
        <f t="shared" si="25"/>
        <v>1</v>
      </c>
      <c r="DS55" s="172">
        <f t="shared" si="26"/>
        <v>1</v>
      </c>
      <c r="DT55" s="172">
        <f t="shared" si="27"/>
        <v>1</v>
      </c>
      <c r="DU55" s="172">
        <f t="shared" si="28"/>
        <v>1</v>
      </c>
      <c r="DV55" s="172">
        <f t="shared" si="52"/>
        <v>1</v>
      </c>
      <c r="DW55" s="172">
        <f t="shared" si="52"/>
        <v>1</v>
      </c>
      <c r="DX55" s="172">
        <f t="shared" si="52"/>
        <v>1</v>
      </c>
      <c r="DY55" s="172">
        <f t="shared" si="52"/>
        <v>1</v>
      </c>
      <c r="DZ55" s="172">
        <f t="shared" si="52"/>
        <v>1</v>
      </c>
      <c r="EA55" s="172">
        <f t="shared" si="52"/>
        <v>1</v>
      </c>
      <c r="EB55" s="172">
        <f t="shared" si="52"/>
        <v>1</v>
      </c>
      <c r="EC55" s="172">
        <f t="shared" si="52"/>
        <v>1</v>
      </c>
      <c r="ED55" s="172">
        <f t="shared" si="52"/>
        <v>1</v>
      </c>
      <c r="EE55" s="172">
        <f t="shared" si="52"/>
        <v>1</v>
      </c>
      <c r="EF55" s="172">
        <f t="shared" si="52"/>
        <v>1</v>
      </c>
      <c r="EG55" s="172">
        <f t="shared" si="30"/>
        <v>0</v>
      </c>
    </row>
    <row r="56" spans="20:137" x14ac:dyDescent="0.25">
      <c r="T56" s="5"/>
      <c r="U56" s="13"/>
      <c r="V56" s="5"/>
      <c r="W56" s="5" t="str">
        <f t="shared" si="2"/>
        <v/>
      </c>
      <c r="X56" s="5"/>
      <c r="Y56" s="5"/>
      <c r="Z56" s="5"/>
      <c r="CB56" s="172">
        <f t="shared" si="49"/>
        <v>1</v>
      </c>
      <c r="CC56" s="172">
        <f t="shared" si="49"/>
        <v>1</v>
      </c>
      <c r="CD56" s="172">
        <f t="shared" si="49"/>
        <v>1</v>
      </c>
      <c r="CE56" s="172">
        <f t="shared" si="49"/>
        <v>1</v>
      </c>
      <c r="CF56" s="172">
        <f t="shared" si="49"/>
        <v>1</v>
      </c>
      <c r="CG56" s="172">
        <f t="shared" si="49"/>
        <v>1</v>
      </c>
      <c r="CH56" s="172">
        <f t="shared" si="49"/>
        <v>1</v>
      </c>
      <c r="CI56" s="172">
        <f t="shared" si="49"/>
        <v>1</v>
      </c>
      <c r="CJ56" s="172">
        <f t="shared" si="49"/>
        <v>1</v>
      </c>
      <c r="CK56" s="172">
        <f t="shared" si="49"/>
        <v>1</v>
      </c>
      <c r="CL56" s="172">
        <f t="shared" si="49"/>
        <v>1</v>
      </c>
      <c r="CM56" s="172">
        <f t="shared" si="49"/>
        <v>1</v>
      </c>
      <c r="CN56" s="172">
        <f t="shared" si="49"/>
        <v>1</v>
      </c>
      <c r="CO56" s="172">
        <f t="shared" si="49"/>
        <v>1</v>
      </c>
      <c r="CP56" s="172">
        <f t="shared" si="49"/>
        <v>1</v>
      </c>
      <c r="CQ56" s="172">
        <f t="shared" si="46"/>
        <v>1</v>
      </c>
      <c r="CR56" s="172">
        <f t="shared" si="46"/>
        <v>1</v>
      </c>
      <c r="CS56" s="172">
        <f t="shared" si="46"/>
        <v>1</v>
      </c>
      <c r="CT56" s="172">
        <f t="shared" si="46"/>
        <v>1</v>
      </c>
      <c r="CU56" s="172">
        <f t="shared" si="46"/>
        <v>1</v>
      </c>
      <c r="DA56" s="172">
        <v>7</v>
      </c>
      <c r="DB56" s="32" t="str">
        <f t="shared" si="50"/>
        <v xml:space="preserve"> </v>
      </c>
      <c r="DD56" s="172">
        <f t="shared" si="18"/>
        <v>1</v>
      </c>
      <c r="DE56" s="172">
        <v>54</v>
      </c>
      <c r="DL56" s="172">
        <f t="shared" si="19"/>
        <v>0</v>
      </c>
      <c r="DM56" s="172">
        <f t="shared" si="20"/>
        <v>1</v>
      </c>
      <c r="DN56" s="172">
        <f t="shared" si="21"/>
        <v>1</v>
      </c>
      <c r="DO56" s="172">
        <f t="shared" si="22"/>
        <v>1</v>
      </c>
      <c r="DP56" s="172">
        <f t="shared" si="23"/>
        <v>1</v>
      </c>
      <c r="DQ56" s="172">
        <f t="shared" si="24"/>
        <v>1</v>
      </c>
      <c r="DR56" s="172">
        <f t="shared" si="25"/>
        <v>1</v>
      </c>
      <c r="DS56" s="172">
        <f t="shared" si="26"/>
        <v>1</v>
      </c>
      <c r="DT56" s="172">
        <f t="shared" si="27"/>
        <v>1</v>
      </c>
      <c r="DU56" s="172">
        <f t="shared" si="28"/>
        <v>1</v>
      </c>
      <c r="DV56" s="172">
        <f t="shared" si="52"/>
        <v>1</v>
      </c>
      <c r="DW56" s="172">
        <f t="shared" si="52"/>
        <v>1</v>
      </c>
      <c r="DX56" s="172">
        <f t="shared" si="52"/>
        <v>1</v>
      </c>
      <c r="DY56" s="172">
        <f t="shared" si="52"/>
        <v>1</v>
      </c>
      <c r="DZ56" s="172">
        <f t="shared" si="52"/>
        <v>1</v>
      </c>
      <c r="EA56" s="172">
        <f t="shared" si="52"/>
        <v>1</v>
      </c>
      <c r="EB56" s="172">
        <f t="shared" si="52"/>
        <v>1</v>
      </c>
      <c r="EC56" s="172">
        <f t="shared" si="52"/>
        <v>1</v>
      </c>
      <c r="ED56" s="172">
        <f t="shared" si="52"/>
        <v>1</v>
      </c>
      <c r="EE56" s="172">
        <f t="shared" si="52"/>
        <v>1</v>
      </c>
      <c r="EF56" s="172">
        <f t="shared" si="52"/>
        <v>1</v>
      </c>
      <c r="EG56" s="172">
        <f t="shared" si="30"/>
        <v>0</v>
      </c>
    </row>
    <row r="57" spans="20:137" x14ac:dyDescent="0.25">
      <c r="T57" s="5"/>
      <c r="U57" s="13"/>
      <c r="V57" s="5"/>
      <c r="W57" s="5" t="str">
        <f t="shared" si="2"/>
        <v/>
      </c>
      <c r="X57" s="5"/>
      <c r="Y57" s="5"/>
      <c r="Z57" s="5"/>
      <c r="CB57" s="172">
        <f t="shared" si="49"/>
        <v>1</v>
      </c>
      <c r="CC57" s="172">
        <f t="shared" si="49"/>
        <v>1</v>
      </c>
      <c r="CD57" s="172">
        <f t="shared" si="49"/>
        <v>1</v>
      </c>
      <c r="CE57" s="172">
        <f t="shared" si="49"/>
        <v>1</v>
      </c>
      <c r="CF57" s="172">
        <f t="shared" si="49"/>
        <v>1</v>
      </c>
      <c r="CG57" s="172">
        <f t="shared" si="49"/>
        <v>1</v>
      </c>
      <c r="CH57" s="172">
        <f t="shared" si="49"/>
        <v>1</v>
      </c>
      <c r="CI57" s="172">
        <f t="shared" si="49"/>
        <v>1</v>
      </c>
      <c r="CJ57" s="172">
        <f t="shared" si="49"/>
        <v>1</v>
      </c>
      <c r="CK57" s="172">
        <f t="shared" si="49"/>
        <v>1</v>
      </c>
      <c r="CL57" s="172">
        <f t="shared" si="49"/>
        <v>1</v>
      </c>
      <c r="CM57" s="172">
        <f t="shared" si="49"/>
        <v>1</v>
      </c>
      <c r="CN57" s="172">
        <f t="shared" si="49"/>
        <v>1</v>
      </c>
      <c r="CO57" s="172">
        <f t="shared" si="49"/>
        <v>1</v>
      </c>
      <c r="CP57" s="172">
        <f t="shared" si="49"/>
        <v>1</v>
      </c>
      <c r="CQ57" s="172">
        <f t="shared" si="46"/>
        <v>1</v>
      </c>
      <c r="CR57" s="172">
        <f t="shared" si="46"/>
        <v>1</v>
      </c>
      <c r="CS57" s="172">
        <f t="shared" si="46"/>
        <v>1</v>
      </c>
      <c r="CT57" s="172">
        <f t="shared" si="46"/>
        <v>1</v>
      </c>
      <c r="CU57" s="172">
        <f t="shared" si="46"/>
        <v>1</v>
      </c>
      <c r="DA57" s="172">
        <v>8</v>
      </c>
      <c r="DB57" s="32" t="str">
        <f t="shared" si="50"/>
        <v xml:space="preserve"> </v>
      </c>
      <c r="DD57" s="172">
        <f t="shared" si="18"/>
        <v>1</v>
      </c>
      <c r="DE57" s="172">
        <v>55</v>
      </c>
      <c r="DL57" s="172">
        <f t="shared" si="19"/>
        <v>0</v>
      </c>
      <c r="DM57" s="172">
        <f t="shared" si="20"/>
        <v>1</v>
      </c>
      <c r="DN57" s="172">
        <f t="shared" si="21"/>
        <v>1</v>
      </c>
      <c r="DO57" s="172">
        <f t="shared" si="22"/>
        <v>1</v>
      </c>
      <c r="DP57" s="172">
        <f t="shared" si="23"/>
        <v>1</v>
      </c>
      <c r="DQ57" s="172">
        <f t="shared" si="24"/>
        <v>1</v>
      </c>
      <c r="DR57" s="172">
        <f t="shared" si="25"/>
        <v>1</v>
      </c>
      <c r="DS57" s="172">
        <f t="shared" si="26"/>
        <v>1</v>
      </c>
      <c r="DT57" s="172">
        <f t="shared" si="27"/>
        <v>1</v>
      </c>
      <c r="DU57" s="172">
        <f t="shared" si="28"/>
        <v>1</v>
      </c>
      <c r="DV57" s="172">
        <f t="shared" si="52"/>
        <v>1</v>
      </c>
      <c r="DW57" s="172">
        <f t="shared" si="52"/>
        <v>1</v>
      </c>
      <c r="DX57" s="172">
        <f t="shared" si="52"/>
        <v>1</v>
      </c>
      <c r="DY57" s="172">
        <f t="shared" si="52"/>
        <v>1</v>
      </c>
      <c r="DZ57" s="172">
        <f t="shared" si="52"/>
        <v>1</v>
      </c>
      <c r="EA57" s="172">
        <f t="shared" si="52"/>
        <v>1</v>
      </c>
      <c r="EB57" s="172">
        <f t="shared" si="52"/>
        <v>1</v>
      </c>
      <c r="EC57" s="172">
        <f t="shared" si="52"/>
        <v>1</v>
      </c>
      <c r="ED57" s="172">
        <f t="shared" si="52"/>
        <v>1</v>
      </c>
      <c r="EE57" s="172">
        <f t="shared" si="52"/>
        <v>1</v>
      </c>
      <c r="EF57" s="172">
        <f t="shared" si="52"/>
        <v>1</v>
      </c>
      <c r="EG57" s="172">
        <f t="shared" si="30"/>
        <v>0</v>
      </c>
    </row>
    <row r="58" spans="20:137" x14ac:dyDescent="0.25">
      <c r="T58" s="5"/>
      <c r="U58" s="13"/>
      <c r="V58" s="5"/>
      <c r="W58" s="5" t="str">
        <f t="shared" si="2"/>
        <v/>
      </c>
      <c r="X58" s="5"/>
      <c r="Y58" s="5"/>
      <c r="Z58" s="5"/>
      <c r="CB58" s="172">
        <f t="shared" si="49"/>
        <v>1</v>
      </c>
      <c r="CC58" s="172">
        <f t="shared" si="49"/>
        <v>1</v>
      </c>
      <c r="CD58" s="172">
        <f t="shared" si="49"/>
        <v>1</v>
      </c>
      <c r="CE58" s="172">
        <f t="shared" si="49"/>
        <v>1</v>
      </c>
      <c r="CF58" s="172">
        <f t="shared" si="49"/>
        <v>1</v>
      </c>
      <c r="CG58" s="172">
        <f t="shared" si="49"/>
        <v>1</v>
      </c>
      <c r="CH58" s="172">
        <f t="shared" si="49"/>
        <v>1</v>
      </c>
      <c r="CI58" s="172">
        <f t="shared" si="49"/>
        <v>1</v>
      </c>
      <c r="CJ58" s="172">
        <f t="shared" si="49"/>
        <v>1</v>
      </c>
      <c r="CK58" s="172">
        <f t="shared" si="49"/>
        <v>1</v>
      </c>
      <c r="CL58" s="172">
        <f t="shared" si="49"/>
        <v>1</v>
      </c>
      <c r="CM58" s="172">
        <f t="shared" si="49"/>
        <v>1</v>
      </c>
      <c r="CN58" s="172">
        <f t="shared" si="49"/>
        <v>1</v>
      </c>
      <c r="CO58" s="172">
        <f t="shared" si="49"/>
        <v>1</v>
      </c>
      <c r="CP58" s="172">
        <f t="shared" si="49"/>
        <v>1</v>
      </c>
      <c r="CQ58" s="172">
        <f t="shared" si="46"/>
        <v>1</v>
      </c>
      <c r="CR58" s="172">
        <f t="shared" si="46"/>
        <v>1</v>
      </c>
      <c r="CS58" s="172">
        <f t="shared" si="46"/>
        <v>1</v>
      </c>
      <c r="CT58" s="172">
        <f t="shared" si="46"/>
        <v>1</v>
      </c>
      <c r="CU58" s="172">
        <f t="shared" si="46"/>
        <v>1</v>
      </c>
      <c r="DA58" s="172">
        <v>9</v>
      </c>
      <c r="DB58" s="32" t="str">
        <f t="shared" si="50"/>
        <v xml:space="preserve"> </v>
      </c>
      <c r="DD58" s="172">
        <f t="shared" si="18"/>
        <v>1</v>
      </c>
      <c r="DE58" s="172">
        <v>56</v>
      </c>
      <c r="DL58" s="172">
        <f t="shared" si="19"/>
        <v>0</v>
      </c>
      <c r="DM58" s="172">
        <f t="shared" si="20"/>
        <v>1</v>
      </c>
      <c r="DN58" s="172">
        <f t="shared" si="21"/>
        <v>1</v>
      </c>
      <c r="DO58" s="172">
        <f t="shared" si="22"/>
        <v>1</v>
      </c>
      <c r="DP58" s="172">
        <f t="shared" si="23"/>
        <v>1</v>
      </c>
      <c r="DQ58" s="172">
        <f t="shared" si="24"/>
        <v>1</v>
      </c>
      <c r="DR58" s="172">
        <f t="shared" si="25"/>
        <v>1</v>
      </c>
      <c r="DS58" s="172">
        <f t="shared" si="26"/>
        <v>1</v>
      </c>
      <c r="DT58" s="172">
        <f t="shared" si="27"/>
        <v>1</v>
      </c>
      <c r="DU58" s="172">
        <f t="shared" si="28"/>
        <v>1</v>
      </c>
      <c r="DV58" s="172">
        <f t="shared" si="52"/>
        <v>1</v>
      </c>
      <c r="DW58" s="172">
        <f t="shared" si="52"/>
        <v>1</v>
      </c>
      <c r="DX58" s="172">
        <f t="shared" si="52"/>
        <v>1</v>
      </c>
      <c r="DY58" s="172">
        <f t="shared" si="52"/>
        <v>1</v>
      </c>
      <c r="DZ58" s="172">
        <f t="shared" si="52"/>
        <v>1</v>
      </c>
      <c r="EA58" s="172">
        <f t="shared" si="52"/>
        <v>1</v>
      </c>
      <c r="EB58" s="172">
        <f t="shared" si="52"/>
        <v>1</v>
      </c>
      <c r="EC58" s="172">
        <f t="shared" si="52"/>
        <v>1</v>
      </c>
      <c r="ED58" s="172">
        <f t="shared" si="52"/>
        <v>1</v>
      </c>
      <c r="EE58" s="172">
        <f t="shared" si="52"/>
        <v>1</v>
      </c>
      <c r="EF58" s="172">
        <f t="shared" si="52"/>
        <v>1</v>
      </c>
      <c r="EG58" s="172">
        <f t="shared" si="30"/>
        <v>0</v>
      </c>
    </row>
    <row r="59" spans="20:137" x14ac:dyDescent="0.25">
      <c r="T59" s="5"/>
      <c r="U59" s="13"/>
      <c r="V59" s="5"/>
      <c r="W59" s="5" t="str">
        <f t="shared" si="2"/>
        <v/>
      </c>
      <c r="X59" s="5"/>
      <c r="Y59" s="5"/>
      <c r="Z59" s="5"/>
      <c r="CB59" s="172">
        <f t="shared" si="49"/>
        <v>1</v>
      </c>
      <c r="CC59" s="172">
        <f t="shared" si="49"/>
        <v>1</v>
      </c>
      <c r="CD59" s="172">
        <f t="shared" si="49"/>
        <v>1</v>
      </c>
      <c r="CE59" s="172">
        <f t="shared" si="49"/>
        <v>1</v>
      </c>
      <c r="CF59" s="172">
        <f t="shared" si="49"/>
        <v>1</v>
      </c>
      <c r="CG59" s="172">
        <f t="shared" si="49"/>
        <v>1</v>
      </c>
      <c r="CH59" s="172">
        <f t="shared" si="49"/>
        <v>1</v>
      </c>
      <c r="CI59" s="172">
        <f t="shared" si="49"/>
        <v>1</v>
      </c>
      <c r="CJ59" s="172">
        <f t="shared" si="49"/>
        <v>1</v>
      </c>
      <c r="CK59" s="172">
        <f t="shared" si="49"/>
        <v>1</v>
      </c>
      <c r="CL59" s="172">
        <f t="shared" si="49"/>
        <v>1</v>
      </c>
      <c r="CM59" s="172">
        <f t="shared" si="49"/>
        <v>1</v>
      </c>
      <c r="CN59" s="172">
        <f t="shared" si="49"/>
        <v>1</v>
      </c>
      <c r="CO59" s="172">
        <f t="shared" si="49"/>
        <v>1</v>
      </c>
      <c r="CP59" s="172">
        <f t="shared" si="49"/>
        <v>1</v>
      </c>
      <c r="CQ59" s="172">
        <f t="shared" si="46"/>
        <v>1</v>
      </c>
      <c r="CR59" s="172">
        <f t="shared" si="46"/>
        <v>1</v>
      </c>
      <c r="CS59" s="172">
        <f t="shared" si="46"/>
        <v>1</v>
      </c>
      <c r="CT59" s="172">
        <f t="shared" si="46"/>
        <v>1</v>
      </c>
      <c r="CU59" s="172">
        <f t="shared" si="46"/>
        <v>1</v>
      </c>
      <c r="DA59" s="172">
        <v>10</v>
      </c>
      <c r="DB59" s="32" t="str">
        <f t="shared" si="50"/>
        <v xml:space="preserve"> </v>
      </c>
      <c r="DD59" s="172">
        <f t="shared" si="18"/>
        <v>1</v>
      </c>
      <c r="DE59" s="172">
        <v>57</v>
      </c>
      <c r="DL59" s="172">
        <f t="shared" si="19"/>
        <v>0</v>
      </c>
      <c r="DM59" s="172">
        <f t="shared" si="20"/>
        <v>1</v>
      </c>
      <c r="DN59" s="172">
        <f t="shared" si="21"/>
        <v>1</v>
      </c>
      <c r="DO59" s="172">
        <f t="shared" si="22"/>
        <v>1</v>
      </c>
      <c r="DP59" s="172">
        <f t="shared" si="23"/>
        <v>1</v>
      </c>
      <c r="DQ59" s="172">
        <f t="shared" si="24"/>
        <v>1</v>
      </c>
      <c r="DR59" s="172">
        <f t="shared" si="25"/>
        <v>1</v>
      </c>
      <c r="DS59" s="172">
        <f t="shared" si="26"/>
        <v>1</v>
      </c>
      <c r="DT59" s="172">
        <f t="shared" si="27"/>
        <v>1</v>
      </c>
      <c r="DU59" s="172">
        <f t="shared" si="28"/>
        <v>1</v>
      </c>
      <c r="DV59" s="172">
        <f t="shared" si="52"/>
        <v>1</v>
      </c>
      <c r="DW59" s="172">
        <f t="shared" si="52"/>
        <v>1</v>
      </c>
      <c r="DX59" s="172">
        <f t="shared" si="52"/>
        <v>1</v>
      </c>
      <c r="DY59" s="172">
        <f t="shared" si="52"/>
        <v>1</v>
      </c>
      <c r="DZ59" s="172">
        <f t="shared" si="52"/>
        <v>1</v>
      </c>
      <c r="EA59" s="172">
        <f t="shared" si="52"/>
        <v>1</v>
      </c>
      <c r="EB59" s="172">
        <f t="shared" si="52"/>
        <v>1</v>
      </c>
      <c r="EC59" s="172">
        <f t="shared" si="52"/>
        <v>1</v>
      </c>
      <c r="ED59" s="172">
        <f t="shared" si="52"/>
        <v>1</v>
      </c>
      <c r="EE59" s="172">
        <f t="shared" si="52"/>
        <v>1</v>
      </c>
      <c r="EF59" s="172">
        <f t="shared" si="52"/>
        <v>1</v>
      </c>
      <c r="EG59" s="172">
        <f t="shared" si="30"/>
        <v>0</v>
      </c>
    </row>
    <row r="60" spans="20:137" x14ac:dyDescent="0.25">
      <c r="T60" s="5"/>
      <c r="U60" s="13"/>
      <c r="V60" s="5"/>
      <c r="W60" s="5" t="str">
        <f t="shared" si="2"/>
        <v/>
      </c>
      <c r="X60" s="5"/>
      <c r="Y60" s="5"/>
      <c r="Z60" s="5"/>
      <c r="CB60" s="172">
        <f t="shared" si="49"/>
        <v>1</v>
      </c>
      <c r="CC60" s="172">
        <f t="shared" si="49"/>
        <v>1</v>
      </c>
      <c r="CD60" s="172">
        <f t="shared" si="49"/>
        <v>1</v>
      </c>
      <c r="CE60" s="172">
        <f t="shared" si="49"/>
        <v>1</v>
      </c>
      <c r="CF60" s="172">
        <f t="shared" si="49"/>
        <v>1</v>
      </c>
      <c r="CG60" s="172">
        <f t="shared" si="49"/>
        <v>1</v>
      </c>
      <c r="CH60" s="172">
        <f t="shared" si="49"/>
        <v>1</v>
      </c>
      <c r="CI60" s="172">
        <f t="shared" si="49"/>
        <v>1</v>
      </c>
      <c r="CJ60" s="172">
        <f t="shared" si="49"/>
        <v>1</v>
      </c>
      <c r="CK60" s="172">
        <f t="shared" si="49"/>
        <v>1</v>
      </c>
      <c r="CL60" s="172">
        <f t="shared" si="49"/>
        <v>1</v>
      </c>
      <c r="CM60" s="172">
        <f t="shared" si="49"/>
        <v>1</v>
      </c>
      <c r="CN60" s="172">
        <f t="shared" si="49"/>
        <v>1</v>
      </c>
      <c r="CO60" s="172">
        <f t="shared" si="49"/>
        <v>1</v>
      </c>
      <c r="CP60" s="172">
        <f t="shared" si="49"/>
        <v>1</v>
      </c>
      <c r="CQ60" s="172">
        <f t="shared" si="46"/>
        <v>1</v>
      </c>
      <c r="CR60" s="172">
        <f t="shared" si="46"/>
        <v>1</v>
      </c>
      <c r="CS60" s="172">
        <f t="shared" si="46"/>
        <v>1</v>
      </c>
      <c r="CT60" s="172">
        <f t="shared" si="46"/>
        <v>1</v>
      </c>
      <c r="CU60" s="172">
        <f t="shared" si="46"/>
        <v>1</v>
      </c>
      <c r="DA60" s="172">
        <v>11</v>
      </c>
      <c r="DB60" s="32" t="str">
        <f t="shared" si="50"/>
        <v xml:space="preserve"> </v>
      </c>
      <c r="DD60" s="172">
        <f t="shared" si="18"/>
        <v>1</v>
      </c>
      <c r="DE60" s="172">
        <v>58</v>
      </c>
      <c r="DL60" s="172">
        <f t="shared" si="19"/>
        <v>0</v>
      </c>
      <c r="DM60" s="172">
        <f t="shared" si="20"/>
        <v>1</v>
      </c>
      <c r="DN60" s="172">
        <f t="shared" si="21"/>
        <v>1</v>
      </c>
      <c r="DO60" s="172">
        <f t="shared" si="22"/>
        <v>1</v>
      </c>
      <c r="DP60" s="172">
        <f t="shared" si="23"/>
        <v>1</v>
      </c>
      <c r="DQ60" s="172">
        <f t="shared" si="24"/>
        <v>1</v>
      </c>
      <c r="DR60" s="172">
        <f t="shared" si="25"/>
        <v>1</v>
      </c>
      <c r="DS60" s="172">
        <f t="shared" si="26"/>
        <v>1</v>
      </c>
      <c r="DT60" s="172">
        <f t="shared" si="27"/>
        <v>1</v>
      </c>
      <c r="DU60" s="172">
        <f t="shared" si="28"/>
        <v>1</v>
      </c>
      <c r="DV60" s="172">
        <f t="shared" si="52"/>
        <v>1</v>
      </c>
      <c r="DW60" s="172">
        <f t="shared" si="52"/>
        <v>1</v>
      </c>
      <c r="DX60" s="172">
        <f t="shared" si="52"/>
        <v>1</v>
      </c>
      <c r="DY60" s="172">
        <f t="shared" si="52"/>
        <v>1</v>
      </c>
      <c r="DZ60" s="172">
        <f t="shared" si="52"/>
        <v>1</v>
      </c>
      <c r="EA60" s="172">
        <f t="shared" si="52"/>
        <v>1</v>
      </c>
      <c r="EB60" s="172">
        <f t="shared" si="52"/>
        <v>1</v>
      </c>
      <c r="EC60" s="172">
        <f t="shared" si="52"/>
        <v>1</v>
      </c>
      <c r="ED60" s="172">
        <f t="shared" si="52"/>
        <v>1</v>
      </c>
      <c r="EE60" s="172">
        <f t="shared" si="52"/>
        <v>1</v>
      </c>
      <c r="EF60" s="172">
        <f t="shared" si="52"/>
        <v>1</v>
      </c>
      <c r="EG60" s="172">
        <f t="shared" si="30"/>
        <v>0</v>
      </c>
    </row>
    <row r="61" spans="20:137" x14ac:dyDescent="0.25">
      <c r="T61" s="5"/>
      <c r="U61" s="13"/>
      <c r="V61" s="5"/>
      <c r="W61" s="5" t="str">
        <f t="shared" si="2"/>
        <v/>
      </c>
      <c r="X61" s="5"/>
      <c r="Y61" s="5"/>
      <c r="Z61" s="5"/>
      <c r="CB61" s="172">
        <f t="shared" si="49"/>
        <v>1</v>
      </c>
      <c r="CC61" s="172">
        <f t="shared" si="49"/>
        <v>1</v>
      </c>
      <c r="CD61" s="172">
        <f t="shared" si="49"/>
        <v>1</v>
      </c>
      <c r="CE61" s="172">
        <f t="shared" si="49"/>
        <v>1</v>
      </c>
      <c r="CF61" s="172">
        <f t="shared" si="49"/>
        <v>1</v>
      </c>
      <c r="CG61" s="172">
        <f t="shared" si="49"/>
        <v>1</v>
      </c>
      <c r="CH61" s="172">
        <f t="shared" si="49"/>
        <v>1</v>
      </c>
      <c r="CI61" s="172">
        <f t="shared" si="49"/>
        <v>1</v>
      </c>
      <c r="CJ61" s="172">
        <f t="shared" si="49"/>
        <v>1</v>
      </c>
      <c r="CK61" s="172">
        <f t="shared" si="49"/>
        <v>1</v>
      </c>
      <c r="CL61" s="172">
        <f t="shared" si="49"/>
        <v>1</v>
      </c>
      <c r="CM61" s="172">
        <f t="shared" si="49"/>
        <v>1</v>
      </c>
      <c r="CN61" s="172">
        <f t="shared" si="49"/>
        <v>1</v>
      </c>
      <c r="CO61" s="172">
        <f t="shared" si="49"/>
        <v>1</v>
      </c>
      <c r="CP61" s="172">
        <f t="shared" si="49"/>
        <v>1</v>
      </c>
      <c r="CQ61" s="172">
        <f t="shared" si="46"/>
        <v>1</v>
      </c>
      <c r="CR61" s="172">
        <f t="shared" si="46"/>
        <v>1</v>
      </c>
      <c r="CS61" s="172">
        <f t="shared" si="46"/>
        <v>1</v>
      </c>
      <c r="CT61" s="172">
        <f t="shared" si="46"/>
        <v>1</v>
      </c>
      <c r="CU61" s="172">
        <f t="shared" si="46"/>
        <v>1</v>
      </c>
      <c r="DA61" s="172">
        <v>12</v>
      </c>
      <c r="DB61" s="32" t="str">
        <f t="shared" si="50"/>
        <v xml:space="preserve"> </v>
      </c>
      <c r="DD61" s="172">
        <f t="shared" si="18"/>
        <v>1</v>
      </c>
      <c r="DE61" s="172">
        <v>59</v>
      </c>
      <c r="DL61" s="172">
        <f t="shared" si="19"/>
        <v>0</v>
      </c>
      <c r="DM61" s="172">
        <f t="shared" si="20"/>
        <v>1</v>
      </c>
      <c r="DN61" s="172">
        <f t="shared" si="21"/>
        <v>1</v>
      </c>
      <c r="DO61" s="172">
        <f t="shared" si="22"/>
        <v>1</v>
      </c>
      <c r="DP61" s="172">
        <f t="shared" si="23"/>
        <v>1</v>
      </c>
      <c r="DQ61" s="172">
        <f t="shared" si="24"/>
        <v>1</v>
      </c>
      <c r="DR61" s="172">
        <f t="shared" si="25"/>
        <v>1</v>
      </c>
      <c r="DS61" s="172">
        <f t="shared" si="26"/>
        <v>1</v>
      </c>
      <c r="DT61" s="172">
        <f t="shared" si="27"/>
        <v>1</v>
      </c>
      <c r="DU61" s="172">
        <f t="shared" si="28"/>
        <v>1</v>
      </c>
      <c r="DV61" s="172">
        <f t="shared" si="52"/>
        <v>1</v>
      </c>
      <c r="DW61" s="172">
        <f t="shared" si="52"/>
        <v>1</v>
      </c>
      <c r="DX61" s="172">
        <f t="shared" si="52"/>
        <v>1</v>
      </c>
      <c r="DY61" s="172">
        <f t="shared" si="52"/>
        <v>1</v>
      </c>
      <c r="DZ61" s="172">
        <f t="shared" si="52"/>
        <v>1</v>
      </c>
      <c r="EA61" s="172">
        <f t="shared" si="52"/>
        <v>1</v>
      </c>
      <c r="EB61" s="172">
        <f t="shared" si="52"/>
        <v>1</v>
      </c>
      <c r="EC61" s="172">
        <f t="shared" si="52"/>
        <v>1</v>
      </c>
      <c r="ED61" s="172">
        <f t="shared" si="52"/>
        <v>1</v>
      </c>
      <c r="EE61" s="172">
        <f t="shared" si="52"/>
        <v>1</v>
      </c>
      <c r="EF61" s="172">
        <f t="shared" si="52"/>
        <v>1</v>
      </c>
      <c r="EG61" s="172">
        <f t="shared" si="30"/>
        <v>0</v>
      </c>
    </row>
    <row r="62" spans="20:137" x14ac:dyDescent="0.25">
      <c r="T62" s="5"/>
      <c r="U62" s="13"/>
      <c r="V62" s="5"/>
      <c r="W62" s="5" t="str">
        <f t="shared" si="2"/>
        <v/>
      </c>
      <c r="X62" s="5"/>
      <c r="Y62" s="5"/>
      <c r="Z62" s="5"/>
      <c r="CB62" s="172">
        <f t="shared" si="49"/>
        <v>1</v>
      </c>
      <c r="CC62" s="172">
        <f t="shared" si="49"/>
        <v>1</v>
      </c>
      <c r="CD62" s="172">
        <f t="shared" si="49"/>
        <v>1</v>
      </c>
      <c r="CE62" s="172">
        <f t="shared" si="49"/>
        <v>1</v>
      </c>
      <c r="CF62" s="172">
        <f t="shared" si="49"/>
        <v>1</v>
      </c>
      <c r="CG62" s="172">
        <f t="shared" si="49"/>
        <v>1</v>
      </c>
      <c r="CH62" s="172">
        <f t="shared" si="49"/>
        <v>1</v>
      </c>
      <c r="CI62" s="172">
        <f t="shared" si="49"/>
        <v>1</v>
      </c>
      <c r="CJ62" s="172">
        <f t="shared" si="49"/>
        <v>1</v>
      </c>
      <c r="CK62" s="172">
        <f t="shared" si="49"/>
        <v>1</v>
      </c>
      <c r="CL62" s="172">
        <f t="shared" si="49"/>
        <v>1</v>
      </c>
      <c r="CM62" s="172">
        <f t="shared" si="49"/>
        <v>1</v>
      </c>
      <c r="CN62" s="172">
        <f t="shared" si="49"/>
        <v>1</v>
      </c>
      <c r="CO62" s="172">
        <f t="shared" si="49"/>
        <v>1</v>
      </c>
      <c r="CP62" s="172">
        <f t="shared" si="49"/>
        <v>1</v>
      </c>
      <c r="CQ62" s="172">
        <f t="shared" si="46"/>
        <v>1</v>
      </c>
      <c r="CR62" s="172">
        <f t="shared" si="46"/>
        <v>1</v>
      </c>
      <c r="CS62" s="172">
        <f t="shared" si="46"/>
        <v>1</v>
      </c>
      <c r="CT62" s="172">
        <f t="shared" si="46"/>
        <v>1</v>
      </c>
      <c r="CU62" s="172">
        <f t="shared" si="46"/>
        <v>1</v>
      </c>
      <c r="DB62" s="172" t="str">
        <f>IF(DB49="","","----")</f>
        <v/>
      </c>
      <c r="DD62" s="172">
        <f t="shared" si="18"/>
        <v>1</v>
      </c>
      <c r="DE62" s="172">
        <v>60</v>
      </c>
      <c r="DL62" s="172">
        <f t="shared" si="19"/>
        <v>0</v>
      </c>
      <c r="DM62" s="172">
        <f t="shared" si="20"/>
        <v>1</v>
      </c>
      <c r="DN62" s="172">
        <f t="shared" si="21"/>
        <v>1</v>
      </c>
      <c r="DO62" s="172">
        <f t="shared" si="22"/>
        <v>1</v>
      </c>
      <c r="DP62" s="172">
        <f t="shared" si="23"/>
        <v>1</v>
      </c>
      <c r="DQ62" s="172">
        <f t="shared" si="24"/>
        <v>1</v>
      </c>
      <c r="DR62" s="172">
        <f t="shared" si="25"/>
        <v>1</v>
      </c>
      <c r="DS62" s="172">
        <f t="shared" si="26"/>
        <v>1</v>
      </c>
      <c r="DT62" s="172">
        <f t="shared" si="27"/>
        <v>1</v>
      </c>
      <c r="DU62" s="172">
        <f t="shared" si="28"/>
        <v>1</v>
      </c>
      <c r="DV62" s="172">
        <f t="shared" si="52"/>
        <v>1</v>
      </c>
      <c r="DW62" s="172">
        <f t="shared" si="52"/>
        <v>1</v>
      </c>
      <c r="DX62" s="172">
        <f t="shared" si="52"/>
        <v>1</v>
      </c>
      <c r="DY62" s="172">
        <f t="shared" si="52"/>
        <v>1</v>
      </c>
      <c r="DZ62" s="172">
        <f t="shared" si="52"/>
        <v>1</v>
      </c>
      <c r="EA62" s="172">
        <f t="shared" si="52"/>
        <v>1</v>
      </c>
      <c r="EB62" s="172">
        <f t="shared" si="52"/>
        <v>1</v>
      </c>
      <c r="EC62" s="172">
        <f t="shared" si="52"/>
        <v>1</v>
      </c>
      <c r="ED62" s="172">
        <f t="shared" si="52"/>
        <v>1</v>
      </c>
      <c r="EE62" s="172">
        <f t="shared" si="52"/>
        <v>1</v>
      </c>
      <c r="EF62" s="172">
        <f t="shared" si="52"/>
        <v>1</v>
      </c>
      <c r="EG62" s="172">
        <f t="shared" si="30"/>
        <v>0</v>
      </c>
    </row>
    <row r="63" spans="20:137" x14ac:dyDescent="0.25">
      <c r="T63" s="5"/>
      <c r="U63" s="13"/>
      <c r="V63" s="5"/>
      <c r="W63" s="5" t="str">
        <f t="shared" si="2"/>
        <v/>
      </c>
      <c r="X63" s="5"/>
      <c r="Y63" s="5"/>
      <c r="Z63" s="5"/>
      <c r="CB63" s="172">
        <f t="shared" si="49"/>
        <v>1</v>
      </c>
      <c r="CC63" s="172">
        <f t="shared" si="49"/>
        <v>1</v>
      </c>
      <c r="CD63" s="172">
        <f t="shared" si="49"/>
        <v>1</v>
      </c>
      <c r="CE63" s="172">
        <f t="shared" si="49"/>
        <v>1</v>
      </c>
      <c r="CF63" s="172">
        <f t="shared" si="49"/>
        <v>1</v>
      </c>
      <c r="CG63" s="172">
        <f t="shared" si="49"/>
        <v>1</v>
      </c>
      <c r="CH63" s="172">
        <f t="shared" si="49"/>
        <v>1</v>
      </c>
      <c r="CI63" s="172">
        <f t="shared" si="49"/>
        <v>1</v>
      </c>
      <c r="CJ63" s="172">
        <f t="shared" si="49"/>
        <v>1</v>
      </c>
      <c r="CK63" s="172">
        <f t="shared" si="49"/>
        <v>1</v>
      </c>
      <c r="CL63" s="172">
        <f t="shared" si="49"/>
        <v>1</v>
      </c>
      <c r="CM63" s="172">
        <f t="shared" si="49"/>
        <v>1</v>
      </c>
      <c r="CN63" s="172">
        <f t="shared" si="49"/>
        <v>1</v>
      </c>
      <c r="CO63" s="172">
        <f t="shared" si="49"/>
        <v>1</v>
      </c>
      <c r="CP63" s="172">
        <f t="shared" si="49"/>
        <v>1</v>
      </c>
      <c r="CQ63" s="172">
        <f t="shared" si="46"/>
        <v>1</v>
      </c>
      <c r="CR63" s="172">
        <f t="shared" si="46"/>
        <v>1</v>
      </c>
      <c r="CS63" s="172">
        <f t="shared" si="46"/>
        <v>1</v>
      </c>
      <c r="CT63" s="172">
        <f t="shared" si="46"/>
        <v>1</v>
      </c>
      <c r="CU63" s="172">
        <f t="shared" si="46"/>
        <v>1</v>
      </c>
      <c r="DA63" s="172"/>
      <c r="DB63" s="32" t="str">
        <f>IF(DB64="","",CONCATENATE("Warband ",CZ64," ",DG63))</f>
        <v/>
      </c>
      <c r="DD63" s="172">
        <f t="shared" si="18"/>
        <v>1</v>
      </c>
      <c r="DE63" s="172">
        <v>61</v>
      </c>
      <c r="DG63" s="49" t="str">
        <f>CONCATENATE("   ",DH63,"/",DI63,IF(DH63&gt;DI63," !",""))</f>
        <v xml:space="preserve">   0/12</v>
      </c>
      <c r="DH63" s="172">
        <f t="shared" ref="DH63" si="53">INDEX($CB$1:$CU$1,CZ64)+DJ63</f>
        <v>0</v>
      </c>
      <c r="DI63" s="198">
        <f t="shared" ref="DI63" si="54">IF(ISERROR(FIND("Signal Tower",DB64)),12,24)</f>
        <v>12</v>
      </c>
      <c r="DL63" s="172">
        <f t="shared" si="19"/>
        <v>0</v>
      </c>
      <c r="DM63" s="172">
        <f t="shared" si="20"/>
        <v>1</v>
      </c>
      <c r="DN63" s="172">
        <f t="shared" si="21"/>
        <v>1</v>
      </c>
      <c r="DO63" s="172">
        <f t="shared" si="22"/>
        <v>1</v>
      </c>
      <c r="DP63" s="172">
        <f t="shared" si="23"/>
        <v>1</v>
      </c>
      <c r="DQ63" s="172">
        <f t="shared" si="24"/>
        <v>1</v>
      </c>
      <c r="DR63" s="172">
        <f t="shared" si="25"/>
        <v>1</v>
      </c>
      <c r="DS63" s="172">
        <f t="shared" si="26"/>
        <v>1</v>
      </c>
      <c r="DT63" s="172">
        <f t="shared" si="27"/>
        <v>1</v>
      </c>
      <c r="DU63" s="172">
        <f t="shared" si="28"/>
        <v>1</v>
      </c>
      <c r="DV63" s="172">
        <f t="shared" si="52"/>
        <v>1</v>
      </c>
      <c r="DW63" s="172">
        <f t="shared" si="52"/>
        <v>1</v>
      </c>
      <c r="DX63" s="172">
        <f t="shared" si="52"/>
        <v>1</v>
      </c>
      <c r="DY63" s="172">
        <f t="shared" si="52"/>
        <v>1</v>
      </c>
      <c r="DZ63" s="172">
        <f t="shared" si="52"/>
        <v>1</v>
      </c>
      <c r="EA63" s="172">
        <f t="shared" si="52"/>
        <v>1</v>
      </c>
      <c r="EB63" s="172">
        <f t="shared" si="52"/>
        <v>1</v>
      </c>
      <c r="EC63" s="172">
        <f t="shared" si="52"/>
        <v>1</v>
      </c>
      <c r="ED63" s="172">
        <f t="shared" si="52"/>
        <v>1</v>
      </c>
      <c r="EE63" s="172">
        <f t="shared" si="52"/>
        <v>1</v>
      </c>
      <c r="EF63" s="172">
        <f t="shared" si="52"/>
        <v>1</v>
      </c>
      <c r="EG63" s="172">
        <f t="shared" si="30"/>
        <v>0</v>
      </c>
    </row>
    <row r="64" spans="20:137" x14ac:dyDescent="0.25">
      <c r="T64" s="5"/>
      <c r="U64" s="13"/>
      <c r="V64" s="5"/>
      <c r="W64" s="5" t="str">
        <f t="shared" si="2"/>
        <v/>
      </c>
      <c r="X64" s="5"/>
      <c r="Y64" s="5"/>
      <c r="Z64" s="5"/>
      <c r="CB64" s="172">
        <f t="shared" si="49"/>
        <v>1</v>
      </c>
      <c r="CC64" s="172">
        <f t="shared" si="49"/>
        <v>1</v>
      </c>
      <c r="CD64" s="172">
        <f t="shared" si="49"/>
        <v>1</v>
      </c>
      <c r="CE64" s="172">
        <f t="shared" si="49"/>
        <v>1</v>
      </c>
      <c r="CF64" s="172">
        <f t="shared" si="49"/>
        <v>1</v>
      </c>
      <c r="CG64" s="172">
        <f t="shared" si="49"/>
        <v>1</v>
      </c>
      <c r="CH64" s="172">
        <f t="shared" si="49"/>
        <v>1</v>
      </c>
      <c r="CI64" s="172">
        <f t="shared" si="49"/>
        <v>1</v>
      </c>
      <c r="CJ64" s="172">
        <f t="shared" si="49"/>
        <v>1</v>
      </c>
      <c r="CK64" s="172">
        <f t="shared" si="49"/>
        <v>1</v>
      </c>
      <c r="CL64" s="172">
        <f t="shared" si="49"/>
        <v>1</v>
      </c>
      <c r="CM64" s="172">
        <f t="shared" si="49"/>
        <v>1</v>
      </c>
      <c r="CN64" s="172">
        <f t="shared" si="49"/>
        <v>1</v>
      </c>
      <c r="CO64" s="172">
        <f t="shared" si="49"/>
        <v>1</v>
      </c>
      <c r="CP64" s="172">
        <f t="shared" si="49"/>
        <v>1</v>
      </c>
      <c r="CQ64" s="172">
        <f t="shared" si="49"/>
        <v>1</v>
      </c>
      <c r="CR64" s="172">
        <f t="shared" ref="CR64:CU79" si="55">IF(BG63="",CR63,CR63+1)</f>
        <v>1</v>
      </c>
      <c r="CS64" s="172">
        <f t="shared" si="55"/>
        <v>1</v>
      </c>
      <c r="CT64" s="172">
        <f t="shared" si="55"/>
        <v>1</v>
      </c>
      <c r="CU64" s="172">
        <f t="shared" si="55"/>
        <v>1</v>
      </c>
      <c r="CZ64" s="172">
        <v>5</v>
      </c>
      <c r="DA64" s="172" t="s">
        <v>278</v>
      </c>
      <c r="DB64" s="32" t="str">
        <f>T(LOOKUP(CZ64,$DM$1:$EF$1,$DM$2:$EF$2))</f>
        <v/>
      </c>
      <c r="DD64" s="172">
        <f t="shared" si="18"/>
        <v>1</v>
      </c>
      <c r="DE64" s="172">
        <v>62</v>
      </c>
      <c r="DL64" s="172">
        <f t="shared" si="19"/>
        <v>0</v>
      </c>
      <c r="DM64" s="172">
        <f t="shared" si="20"/>
        <v>1</v>
      </c>
      <c r="DN64" s="172">
        <f t="shared" si="21"/>
        <v>1</v>
      </c>
      <c r="DO64" s="172">
        <f t="shared" si="22"/>
        <v>1</v>
      </c>
      <c r="DP64" s="172">
        <f t="shared" si="23"/>
        <v>1</v>
      </c>
      <c r="DQ64" s="172">
        <f t="shared" si="24"/>
        <v>1</v>
      </c>
      <c r="DR64" s="172">
        <f t="shared" si="25"/>
        <v>1</v>
      </c>
      <c r="DS64" s="172">
        <f t="shared" si="26"/>
        <v>1</v>
      </c>
      <c r="DT64" s="172">
        <f t="shared" si="27"/>
        <v>1</v>
      </c>
      <c r="DU64" s="172">
        <f t="shared" si="28"/>
        <v>1</v>
      </c>
      <c r="DV64" s="172">
        <f t="shared" si="52"/>
        <v>1</v>
      </c>
      <c r="DW64" s="172">
        <f t="shared" si="52"/>
        <v>1</v>
      </c>
      <c r="DX64" s="172">
        <f t="shared" si="52"/>
        <v>1</v>
      </c>
      <c r="DY64" s="172">
        <f t="shared" si="52"/>
        <v>1</v>
      </c>
      <c r="DZ64" s="172">
        <f t="shared" si="52"/>
        <v>1</v>
      </c>
      <c r="EA64" s="172">
        <f t="shared" si="52"/>
        <v>1</v>
      </c>
      <c r="EB64" s="172">
        <f t="shared" si="52"/>
        <v>1</v>
      </c>
      <c r="EC64" s="172">
        <f t="shared" si="52"/>
        <v>1</v>
      </c>
      <c r="ED64" s="172">
        <f t="shared" si="52"/>
        <v>1</v>
      </c>
      <c r="EE64" s="172">
        <f t="shared" si="52"/>
        <v>1</v>
      </c>
      <c r="EF64" s="172">
        <f t="shared" si="52"/>
        <v>1</v>
      </c>
      <c r="EG64" s="172">
        <f t="shared" si="30"/>
        <v>0</v>
      </c>
    </row>
    <row r="65" spans="20:137" x14ac:dyDescent="0.25">
      <c r="T65" s="5"/>
      <c r="U65" s="13"/>
      <c r="V65" s="5"/>
      <c r="W65" s="5" t="str">
        <f t="shared" si="2"/>
        <v/>
      </c>
      <c r="X65" s="5"/>
      <c r="Y65" s="5"/>
      <c r="Z65" s="5"/>
      <c r="CB65" s="172">
        <f t="shared" ref="CB65:CQ80" si="56">IF(AQ64="",CB64,CB64+1)</f>
        <v>1</v>
      </c>
      <c r="CC65" s="172">
        <f t="shared" si="56"/>
        <v>1</v>
      </c>
      <c r="CD65" s="172">
        <f t="shared" si="56"/>
        <v>1</v>
      </c>
      <c r="CE65" s="172">
        <f t="shared" si="56"/>
        <v>1</v>
      </c>
      <c r="CF65" s="172">
        <f t="shared" si="56"/>
        <v>1</v>
      </c>
      <c r="CG65" s="172">
        <f t="shared" si="56"/>
        <v>1</v>
      </c>
      <c r="CH65" s="172">
        <f t="shared" si="56"/>
        <v>1</v>
      </c>
      <c r="CI65" s="172">
        <f t="shared" si="56"/>
        <v>1</v>
      </c>
      <c r="CJ65" s="172">
        <f t="shared" si="56"/>
        <v>1</v>
      </c>
      <c r="CK65" s="172">
        <f t="shared" si="56"/>
        <v>1</v>
      </c>
      <c r="CL65" s="172">
        <f t="shared" si="56"/>
        <v>1</v>
      </c>
      <c r="CM65" s="172">
        <f t="shared" si="56"/>
        <v>1</v>
      </c>
      <c r="CN65" s="172">
        <f t="shared" si="56"/>
        <v>1</v>
      </c>
      <c r="CO65" s="172">
        <f t="shared" si="56"/>
        <v>1</v>
      </c>
      <c r="CP65" s="172">
        <f t="shared" si="56"/>
        <v>1</v>
      </c>
      <c r="CQ65" s="172">
        <f t="shared" si="56"/>
        <v>1</v>
      </c>
      <c r="CR65" s="172">
        <f t="shared" si="55"/>
        <v>1</v>
      </c>
      <c r="CS65" s="172">
        <f t="shared" si="55"/>
        <v>1</v>
      </c>
      <c r="CT65" s="172">
        <f t="shared" si="55"/>
        <v>1</v>
      </c>
      <c r="CU65" s="172">
        <f t="shared" si="55"/>
        <v>1</v>
      </c>
      <c r="DA65" s="172">
        <v>1</v>
      </c>
      <c r="DB65" s="32" t="str">
        <f t="shared" ref="DB65:DB76" si="57">T(CONCATENATE(LOOKUP(DA65,CF$3:CF$80,AU$3:AU$80)," ",LOOKUP(DA65,CF$3:CF$80,$CA$3:$CA$80)))</f>
        <v xml:space="preserve"> </v>
      </c>
      <c r="DD65" s="172">
        <f t="shared" si="18"/>
        <v>1</v>
      </c>
      <c r="DE65" s="172">
        <v>63</v>
      </c>
      <c r="DL65" s="172">
        <f t="shared" si="19"/>
        <v>0</v>
      </c>
      <c r="DM65" s="172">
        <f t="shared" si="20"/>
        <v>1</v>
      </c>
      <c r="DN65" s="172">
        <f t="shared" si="21"/>
        <v>1</v>
      </c>
      <c r="DO65" s="172">
        <f t="shared" si="22"/>
        <v>1</v>
      </c>
      <c r="DP65" s="172">
        <f t="shared" si="23"/>
        <v>1</v>
      </c>
      <c r="DQ65" s="172">
        <f t="shared" si="24"/>
        <v>1</v>
      </c>
      <c r="DR65" s="172">
        <f t="shared" si="25"/>
        <v>1</v>
      </c>
      <c r="DS65" s="172">
        <f t="shared" si="26"/>
        <v>1</v>
      </c>
      <c r="DT65" s="172">
        <f t="shared" si="27"/>
        <v>1</v>
      </c>
      <c r="DU65" s="172">
        <f t="shared" si="28"/>
        <v>1</v>
      </c>
      <c r="DV65" s="172">
        <f t="shared" si="52"/>
        <v>1</v>
      </c>
      <c r="DW65" s="172">
        <f t="shared" si="52"/>
        <v>1</v>
      </c>
      <c r="DX65" s="172">
        <f t="shared" si="52"/>
        <v>1</v>
      </c>
      <c r="DY65" s="172">
        <f t="shared" si="52"/>
        <v>1</v>
      </c>
      <c r="DZ65" s="172">
        <f t="shared" si="52"/>
        <v>1</v>
      </c>
      <c r="EA65" s="172">
        <f t="shared" si="52"/>
        <v>1</v>
      </c>
      <c r="EB65" s="172">
        <f t="shared" si="52"/>
        <v>1</v>
      </c>
      <c r="EC65" s="172">
        <f t="shared" si="52"/>
        <v>1</v>
      </c>
      <c r="ED65" s="172">
        <f t="shared" si="52"/>
        <v>1</v>
      </c>
      <c r="EE65" s="172">
        <f t="shared" si="52"/>
        <v>1</v>
      </c>
      <c r="EF65" s="172">
        <f t="shared" si="52"/>
        <v>1</v>
      </c>
      <c r="EG65" s="172">
        <f t="shared" si="30"/>
        <v>0</v>
      </c>
    </row>
    <row r="66" spans="20:137" x14ac:dyDescent="0.25">
      <c r="T66" s="5"/>
      <c r="U66" s="13"/>
      <c r="V66" s="5"/>
      <c r="W66" s="5" t="str">
        <f t="shared" si="2"/>
        <v/>
      </c>
      <c r="X66" s="5"/>
      <c r="Y66" s="5"/>
      <c r="Z66" s="5"/>
      <c r="CB66" s="172">
        <f t="shared" si="56"/>
        <v>1</v>
      </c>
      <c r="CC66" s="172">
        <f t="shared" si="56"/>
        <v>1</v>
      </c>
      <c r="CD66" s="172">
        <f t="shared" si="56"/>
        <v>1</v>
      </c>
      <c r="CE66" s="172">
        <f t="shared" si="56"/>
        <v>1</v>
      </c>
      <c r="CF66" s="172">
        <f t="shared" si="56"/>
        <v>1</v>
      </c>
      <c r="CG66" s="172">
        <f t="shared" si="56"/>
        <v>1</v>
      </c>
      <c r="CH66" s="172">
        <f t="shared" si="56"/>
        <v>1</v>
      </c>
      <c r="CI66" s="172">
        <f t="shared" si="56"/>
        <v>1</v>
      </c>
      <c r="CJ66" s="172">
        <f t="shared" si="56"/>
        <v>1</v>
      </c>
      <c r="CK66" s="172">
        <f t="shared" si="56"/>
        <v>1</v>
      </c>
      <c r="CL66" s="172">
        <f t="shared" si="56"/>
        <v>1</v>
      </c>
      <c r="CM66" s="172">
        <f t="shared" si="56"/>
        <v>1</v>
      </c>
      <c r="CN66" s="172">
        <f t="shared" si="56"/>
        <v>1</v>
      </c>
      <c r="CO66" s="172">
        <f t="shared" si="56"/>
        <v>1</v>
      </c>
      <c r="CP66" s="172">
        <f t="shared" si="56"/>
        <v>1</v>
      </c>
      <c r="CQ66" s="172">
        <f t="shared" si="56"/>
        <v>1</v>
      </c>
      <c r="CR66" s="172">
        <f t="shared" si="55"/>
        <v>1</v>
      </c>
      <c r="CS66" s="172">
        <f t="shared" si="55"/>
        <v>1</v>
      </c>
      <c r="CT66" s="172">
        <f t="shared" si="55"/>
        <v>1</v>
      </c>
      <c r="CU66" s="172">
        <f t="shared" si="55"/>
        <v>1</v>
      </c>
      <c r="DA66" s="172">
        <v>2</v>
      </c>
      <c r="DB66" s="32" t="str">
        <f t="shared" si="57"/>
        <v xml:space="preserve"> </v>
      </c>
      <c r="DD66" s="172">
        <f t="shared" si="18"/>
        <v>1</v>
      </c>
      <c r="DE66" s="172">
        <v>64</v>
      </c>
      <c r="DL66" s="172">
        <f t="shared" si="19"/>
        <v>0</v>
      </c>
      <c r="DM66" s="172">
        <f t="shared" si="20"/>
        <v>1</v>
      </c>
      <c r="DN66" s="172">
        <f t="shared" si="21"/>
        <v>1</v>
      </c>
      <c r="DO66" s="172">
        <f t="shared" si="22"/>
        <v>1</v>
      </c>
      <c r="DP66" s="172">
        <f t="shared" si="23"/>
        <v>1</v>
      </c>
      <c r="DQ66" s="172">
        <f t="shared" si="24"/>
        <v>1</v>
      </c>
      <c r="DR66" s="172">
        <f t="shared" si="25"/>
        <v>1</v>
      </c>
      <c r="DS66" s="172">
        <f t="shared" si="26"/>
        <v>1</v>
      </c>
      <c r="DT66" s="172">
        <f t="shared" si="27"/>
        <v>1</v>
      </c>
      <c r="DU66" s="172">
        <f t="shared" si="28"/>
        <v>1</v>
      </c>
      <c r="DV66" s="172">
        <f t="shared" si="52"/>
        <v>1</v>
      </c>
      <c r="DW66" s="172">
        <f t="shared" si="52"/>
        <v>1</v>
      </c>
      <c r="DX66" s="172">
        <f t="shared" si="52"/>
        <v>1</v>
      </c>
      <c r="DY66" s="172">
        <f t="shared" si="52"/>
        <v>1</v>
      </c>
      <c r="DZ66" s="172">
        <f t="shared" si="52"/>
        <v>1</v>
      </c>
      <c r="EA66" s="172">
        <f t="shared" si="52"/>
        <v>1</v>
      </c>
      <c r="EB66" s="172">
        <f t="shared" si="52"/>
        <v>1</v>
      </c>
      <c r="EC66" s="172">
        <f t="shared" si="52"/>
        <v>1</v>
      </c>
      <c r="ED66" s="172">
        <f t="shared" si="52"/>
        <v>1</v>
      </c>
      <c r="EE66" s="172">
        <f t="shared" si="52"/>
        <v>1</v>
      </c>
      <c r="EF66" s="172">
        <f t="shared" si="52"/>
        <v>1</v>
      </c>
      <c r="EG66" s="172">
        <f t="shared" si="30"/>
        <v>0</v>
      </c>
    </row>
    <row r="67" spans="20:137" x14ac:dyDescent="0.25">
      <c r="T67" s="5"/>
      <c r="U67" s="13"/>
      <c r="V67" s="5"/>
      <c r="W67" s="5" t="str">
        <f t="shared" ref="W67:W80" si="58">T(LOOKUP(DE67,$DD$3:$DD$302,$DB$3:$DB$302))</f>
        <v/>
      </c>
      <c r="X67" s="5"/>
      <c r="Y67" s="5"/>
      <c r="Z67" s="5"/>
      <c r="CB67" s="172">
        <f t="shared" si="56"/>
        <v>1</v>
      </c>
      <c r="CC67" s="172">
        <f t="shared" si="56"/>
        <v>1</v>
      </c>
      <c r="CD67" s="172">
        <f t="shared" si="56"/>
        <v>1</v>
      </c>
      <c r="CE67" s="172">
        <f t="shared" si="56"/>
        <v>1</v>
      </c>
      <c r="CF67" s="172">
        <f t="shared" si="56"/>
        <v>1</v>
      </c>
      <c r="CG67" s="172">
        <f t="shared" si="56"/>
        <v>1</v>
      </c>
      <c r="CH67" s="172">
        <f t="shared" si="56"/>
        <v>1</v>
      </c>
      <c r="CI67" s="172">
        <f t="shared" si="56"/>
        <v>1</v>
      </c>
      <c r="CJ67" s="172">
        <f t="shared" si="56"/>
        <v>1</v>
      </c>
      <c r="CK67" s="172">
        <f t="shared" si="56"/>
        <v>1</v>
      </c>
      <c r="CL67" s="172">
        <f t="shared" si="56"/>
        <v>1</v>
      </c>
      <c r="CM67" s="172">
        <f t="shared" si="56"/>
        <v>1</v>
      </c>
      <c r="CN67" s="172">
        <f t="shared" si="56"/>
        <v>1</v>
      </c>
      <c r="CO67" s="172">
        <f t="shared" si="56"/>
        <v>1</v>
      </c>
      <c r="CP67" s="172">
        <f t="shared" si="56"/>
        <v>1</v>
      </c>
      <c r="CQ67" s="172">
        <f t="shared" si="56"/>
        <v>1</v>
      </c>
      <c r="CR67" s="172">
        <f t="shared" si="55"/>
        <v>1</v>
      </c>
      <c r="CS67" s="172">
        <f t="shared" si="55"/>
        <v>1</v>
      </c>
      <c r="CT67" s="172">
        <f t="shared" si="55"/>
        <v>1</v>
      </c>
      <c r="CU67" s="172">
        <f t="shared" si="55"/>
        <v>1</v>
      </c>
      <c r="DA67" s="172">
        <v>3</v>
      </c>
      <c r="DB67" s="32" t="str">
        <f t="shared" si="57"/>
        <v xml:space="preserve"> </v>
      </c>
      <c r="DD67" s="172">
        <f t="shared" si="18"/>
        <v>1</v>
      </c>
      <c r="DE67" s="172">
        <v>65</v>
      </c>
      <c r="DL67" s="172">
        <f t="shared" si="19"/>
        <v>0</v>
      </c>
      <c r="DM67" s="172">
        <f t="shared" si="20"/>
        <v>1</v>
      </c>
      <c r="DN67" s="172">
        <f t="shared" si="21"/>
        <v>1</v>
      </c>
      <c r="DO67" s="172">
        <f t="shared" si="22"/>
        <v>1</v>
      </c>
      <c r="DP67" s="172">
        <f t="shared" si="23"/>
        <v>1</v>
      </c>
      <c r="DQ67" s="172">
        <f t="shared" si="24"/>
        <v>1</v>
      </c>
      <c r="DR67" s="172">
        <f t="shared" si="25"/>
        <v>1</v>
      </c>
      <c r="DS67" s="172">
        <f t="shared" si="26"/>
        <v>1</v>
      </c>
      <c r="DT67" s="172">
        <f t="shared" si="27"/>
        <v>1</v>
      </c>
      <c r="DU67" s="172">
        <f t="shared" si="28"/>
        <v>1</v>
      </c>
      <c r="DV67" s="172">
        <f t="shared" si="52"/>
        <v>1</v>
      </c>
      <c r="DW67" s="172">
        <f t="shared" si="52"/>
        <v>1</v>
      </c>
      <c r="DX67" s="172">
        <f t="shared" si="52"/>
        <v>1</v>
      </c>
      <c r="DY67" s="172">
        <f t="shared" si="52"/>
        <v>1</v>
      </c>
      <c r="DZ67" s="172">
        <f t="shared" si="52"/>
        <v>1</v>
      </c>
      <c r="EA67" s="172">
        <f t="shared" si="52"/>
        <v>1</v>
      </c>
      <c r="EB67" s="172">
        <f t="shared" si="52"/>
        <v>1</v>
      </c>
      <c r="EC67" s="172">
        <f t="shared" si="52"/>
        <v>1</v>
      </c>
      <c r="ED67" s="172">
        <f t="shared" si="52"/>
        <v>1</v>
      </c>
      <c r="EE67" s="172">
        <f t="shared" si="52"/>
        <v>1</v>
      </c>
      <c r="EF67" s="172">
        <f t="shared" si="52"/>
        <v>1</v>
      </c>
      <c r="EG67" s="172">
        <f t="shared" si="30"/>
        <v>0</v>
      </c>
    </row>
    <row r="68" spans="20:137" x14ac:dyDescent="0.25">
      <c r="T68" s="5"/>
      <c r="U68" s="13"/>
      <c r="V68" s="5"/>
      <c r="W68" s="5" t="str">
        <f t="shared" si="58"/>
        <v/>
      </c>
      <c r="X68" s="5"/>
      <c r="Y68" s="5"/>
      <c r="Z68" s="5"/>
      <c r="CB68" s="172">
        <f t="shared" si="56"/>
        <v>1</v>
      </c>
      <c r="CC68" s="172">
        <f t="shared" si="56"/>
        <v>1</v>
      </c>
      <c r="CD68" s="172">
        <f t="shared" si="56"/>
        <v>1</v>
      </c>
      <c r="CE68" s="172">
        <f t="shared" si="56"/>
        <v>1</v>
      </c>
      <c r="CF68" s="172">
        <f t="shared" si="56"/>
        <v>1</v>
      </c>
      <c r="CG68" s="172">
        <f t="shared" si="56"/>
        <v>1</v>
      </c>
      <c r="CH68" s="172">
        <f t="shared" si="56"/>
        <v>1</v>
      </c>
      <c r="CI68" s="172">
        <f t="shared" si="56"/>
        <v>1</v>
      </c>
      <c r="CJ68" s="172">
        <f t="shared" si="56"/>
        <v>1</v>
      </c>
      <c r="CK68" s="172">
        <f t="shared" si="56"/>
        <v>1</v>
      </c>
      <c r="CL68" s="172">
        <f t="shared" si="56"/>
        <v>1</v>
      </c>
      <c r="CM68" s="172">
        <f t="shared" si="56"/>
        <v>1</v>
      </c>
      <c r="CN68" s="172">
        <f t="shared" si="56"/>
        <v>1</v>
      </c>
      <c r="CO68" s="172">
        <f t="shared" si="56"/>
        <v>1</v>
      </c>
      <c r="CP68" s="172">
        <f t="shared" si="56"/>
        <v>1</v>
      </c>
      <c r="CQ68" s="172">
        <f t="shared" si="56"/>
        <v>1</v>
      </c>
      <c r="CR68" s="172">
        <f t="shared" si="55"/>
        <v>1</v>
      </c>
      <c r="CS68" s="172">
        <f t="shared" si="55"/>
        <v>1</v>
      </c>
      <c r="CT68" s="172">
        <f t="shared" si="55"/>
        <v>1</v>
      </c>
      <c r="CU68" s="172">
        <f t="shared" si="55"/>
        <v>1</v>
      </c>
      <c r="DA68" s="172">
        <v>4</v>
      </c>
      <c r="DB68" s="32" t="str">
        <f t="shared" si="57"/>
        <v xml:space="preserve"> </v>
      </c>
      <c r="DD68" s="172">
        <f t="shared" si="18"/>
        <v>1</v>
      </c>
      <c r="DE68" s="172">
        <v>66</v>
      </c>
      <c r="DL68" s="172">
        <f t="shared" si="19"/>
        <v>0</v>
      </c>
      <c r="DM68" s="172">
        <f t="shared" si="20"/>
        <v>1</v>
      </c>
      <c r="DN68" s="172">
        <f t="shared" si="21"/>
        <v>1</v>
      </c>
      <c r="DO68" s="172">
        <f t="shared" si="22"/>
        <v>1</v>
      </c>
      <c r="DP68" s="172">
        <f t="shared" si="23"/>
        <v>1</v>
      </c>
      <c r="DQ68" s="172">
        <f t="shared" si="24"/>
        <v>1</v>
      </c>
      <c r="DR68" s="172">
        <f t="shared" si="25"/>
        <v>1</v>
      </c>
      <c r="DS68" s="172">
        <f t="shared" si="26"/>
        <v>1</v>
      </c>
      <c r="DT68" s="172">
        <f t="shared" si="27"/>
        <v>1</v>
      </c>
      <c r="DU68" s="172">
        <f t="shared" si="28"/>
        <v>1</v>
      </c>
      <c r="DV68" s="172">
        <f t="shared" si="52"/>
        <v>1</v>
      </c>
      <c r="DW68" s="172">
        <f t="shared" si="52"/>
        <v>1</v>
      </c>
      <c r="DX68" s="172">
        <f t="shared" si="52"/>
        <v>1</v>
      </c>
      <c r="DY68" s="172">
        <f t="shared" si="52"/>
        <v>1</v>
      </c>
      <c r="DZ68" s="172">
        <f t="shared" si="52"/>
        <v>1</v>
      </c>
      <c r="EA68" s="172">
        <f t="shared" si="52"/>
        <v>1</v>
      </c>
      <c r="EB68" s="172">
        <f t="shared" si="52"/>
        <v>1</v>
      </c>
      <c r="EC68" s="172">
        <f t="shared" si="52"/>
        <v>1</v>
      </c>
      <c r="ED68" s="172">
        <f t="shared" si="52"/>
        <v>1</v>
      </c>
      <c r="EE68" s="172">
        <f t="shared" si="52"/>
        <v>1</v>
      </c>
      <c r="EF68" s="172">
        <f t="shared" si="52"/>
        <v>1</v>
      </c>
      <c r="EG68" s="172">
        <f t="shared" si="30"/>
        <v>0</v>
      </c>
    </row>
    <row r="69" spans="20:137" x14ac:dyDescent="0.25">
      <c r="T69" s="5"/>
      <c r="U69" s="13"/>
      <c r="V69" s="5"/>
      <c r="W69" s="5" t="str">
        <f t="shared" si="58"/>
        <v/>
      </c>
      <c r="X69" s="5"/>
      <c r="Y69" s="5"/>
      <c r="Z69" s="5"/>
      <c r="CB69" s="172">
        <f t="shared" si="56"/>
        <v>1</v>
      </c>
      <c r="CC69" s="172">
        <f t="shared" si="56"/>
        <v>1</v>
      </c>
      <c r="CD69" s="172">
        <f t="shared" si="56"/>
        <v>1</v>
      </c>
      <c r="CE69" s="172">
        <f t="shared" si="56"/>
        <v>1</v>
      </c>
      <c r="CF69" s="172">
        <f t="shared" si="56"/>
        <v>1</v>
      </c>
      <c r="CG69" s="172">
        <f t="shared" si="56"/>
        <v>1</v>
      </c>
      <c r="CH69" s="172">
        <f t="shared" si="56"/>
        <v>1</v>
      </c>
      <c r="CI69" s="172">
        <f t="shared" si="56"/>
        <v>1</v>
      </c>
      <c r="CJ69" s="172">
        <f t="shared" si="56"/>
        <v>1</v>
      </c>
      <c r="CK69" s="172">
        <f t="shared" si="56"/>
        <v>1</v>
      </c>
      <c r="CL69" s="172">
        <f t="shared" si="56"/>
        <v>1</v>
      </c>
      <c r="CM69" s="172">
        <f t="shared" si="56"/>
        <v>1</v>
      </c>
      <c r="CN69" s="172">
        <f t="shared" si="56"/>
        <v>1</v>
      </c>
      <c r="CO69" s="172">
        <f t="shared" si="56"/>
        <v>1</v>
      </c>
      <c r="CP69" s="172">
        <f t="shared" si="56"/>
        <v>1</v>
      </c>
      <c r="CQ69" s="172">
        <f t="shared" si="56"/>
        <v>1</v>
      </c>
      <c r="CR69" s="172">
        <f t="shared" si="55"/>
        <v>1</v>
      </c>
      <c r="CS69" s="172">
        <f t="shared" si="55"/>
        <v>1</v>
      </c>
      <c r="CT69" s="172">
        <f t="shared" si="55"/>
        <v>1</v>
      </c>
      <c r="CU69" s="172">
        <f t="shared" si="55"/>
        <v>1</v>
      </c>
      <c r="DA69" s="172">
        <v>5</v>
      </c>
      <c r="DB69" s="32" t="str">
        <f t="shared" si="57"/>
        <v xml:space="preserve"> </v>
      </c>
      <c r="DD69" s="172">
        <f t="shared" ref="DD69:DD132" si="59">IF(OR(DB68="",DB68=" "),DD68,DD68+1)</f>
        <v>1</v>
      </c>
      <c r="DE69" s="172">
        <v>67</v>
      </c>
      <c r="DL69" s="172">
        <f t="shared" ref="DL69:DL80" si="60">SUM(DM70:EF70)-SUM(DM69:EF69)</f>
        <v>0</v>
      </c>
      <c r="DM69" s="172">
        <f t="shared" ref="DM69:DM80" si="61">IF(OR(CX68=0,ISERROR(SEARCH(DM$1,SUBSTITUTE(SUBSTITUTE($EG68,"10",""),"11","")))),DM68,DM68+1)</f>
        <v>1</v>
      </c>
      <c r="DN69" s="172">
        <f t="shared" ref="DN69:DN80" si="62">IF(OR(CX68=0,ISERROR(SEARCH(DN$1,SUBSTITUTE(SUBSTITUTE($CX68,"12",""),"20","")))),DN68,DN68+1)</f>
        <v>1</v>
      </c>
      <c r="DO69" s="172">
        <f t="shared" ref="DO69:DO80" si="63">IF(OR($CX68=0,ISERROR(SEARCH(DO$1,SUBSTITUTE($CX68,DY$1,"")))),DO68,DO68+1)</f>
        <v>1</v>
      </c>
      <c r="DP69" s="172">
        <f t="shared" ref="DP69:DP80" si="64">IF(OR($CX68=0,ISERROR(SEARCH(DP$1,SUBSTITUTE($CX68,DZ$1,"")))),DP68,DP68+1)</f>
        <v>1</v>
      </c>
      <c r="DQ69" s="172">
        <f t="shared" ref="DQ69:DQ80" si="65">IF(OR($CX68=0,ISERROR(SEARCH(DQ$1,SUBSTITUTE($CX68,EA$1,"")))),DQ68,DQ68+1)</f>
        <v>1</v>
      </c>
      <c r="DR69" s="172">
        <f t="shared" ref="DR69:DR80" si="66">IF(OR($CX68=0,ISERROR(SEARCH(DR$1,SUBSTITUTE($CX68,EB$1,"")))),DR68,DR68+1)</f>
        <v>1</v>
      </c>
      <c r="DS69" s="172">
        <f t="shared" ref="DS69:DS80" si="67">IF(OR($CX68=0,ISERROR(SEARCH(DS$1,SUBSTITUTE($CX68,EC$1,"")))),DS68,DS68+1)</f>
        <v>1</v>
      </c>
      <c r="DT69" s="172">
        <f t="shared" ref="DT69:DT80" si="68">IF(OR($CX68=0,ISERROR(SEARCH(DT$1,SUBSTITUTE($CX68,ED$1,"")))),DT68,DT68+1)</f>
        <v>1</v>
      </c>
      <c r="DU69" s="172">
        <f t="shared" ref="DU69:DU80" si="69">IF(OR($CX68=0,ISERROR(SEARCH(DU$1,SUBSTITUTE($CX68,EE$1,"")))),DU68,DU68+1)</f>
        <v>1</v>
      </c>
      <c r="DV69" s="172">
        <f t="shared" si="52"/>
        <v>1</v>
      </c>
      <c r="DW69" s="172">
        <f t="shared" si="52"/>
        <v>1</v>
      </c>
      <c r="DX69" s="172">
        <f t="shared" si="52"/>
        <v>1</v>
      </c>
      <c r="DY69" s="172">
        <f t="shared" si="52"/>
        <v>1</v>
      </c>
      <c r="DZ69" s="172">
        <f t="shared" si="52"/>
        <v>1</v>
      </c>
      <c r="EA69" s="172">
        <f t="shared" si="52"/>
        <v>1</v>
      </c>
      <c r="EB69" s="172">
        <f t="shared" si="52"/>
        <v>1</v>
      </c>
      <c r="EC69" s="172">
        <f t="shared" si="52"/>
        <v>1</v>
      </c>
      <c r="ED69" s="172">
        <f t="shared" si="52"/>
        <v>1</v>
      </c>
      <c r="EE69" s="172">
        <f t="shared" si="52"/>
        <v>1</v>
      </c>
      <c r="EF69" s="172">
        <f t="shared" si="52"/>
        <v>1</v>
      </c>
      <c r="EG69" s="172">
        <f t="shared" ref="EG69:EG80" si="70">IF(CX69=0,0,SUBSTITUTE(SUBSTITUTE(SUBSTITUTE(SUBSTITUTE(SUBSTITUTE(SUBSTITUTE(SUBSTITUTE(SUBSTITUTE($CX69,"12",""),"13",""),"14",""),"15",""),"16",""),"17",""),"18",""),"19",""))</f>
        <v>0</v>
      </c>
    </row>
    <row r="70" spans="20:137" x14ac:dyDescent="0.25">
      <c r="T70" s="5"/>
      <c r="U70" s="13"/>
      <c r="V70" s="5"/>
      <c r="W70" s="5" t="str">
        <f t="shared" si="58"/>
        <v/>
      </c>
      <c r="X70" s="5"/>
      <c r="Y70" s="5"/>
      <c r="Z70" s="5"/>
      <c r="CB70" s="172">
        <f t="shared" si="56"/>
        <v>1</v>
      </c>
      <c r="CC70" s="172">
        <f t="shared" si="56"/>
        <v>1</v>
      </c>
      <c r="CD70" s="172">
        <f t="shared" si="56"/>
        <v>1</v>
      </c>
      <c r="CE70" s="172">
        <f t="shared" si="56"/>
        <v>1</v>
      </c>
      <c r="CF70" s="172">
        <f t="shared" si="56"/>
        <v>1</v>
      </c>
      <c r="CG70" s="172">
        <f t="shared" si="56"/>
        <v>1</v>
      </c>
      <c r="CH70" s="172">
        <f t="shared" si="56"/>
        <v>1</v>
      </c>
      <c r="CI70" s="172">
        <f t="shared" si="56"/>
        <v>1</v>
      </c>
      <c r="CJ70" s="172">
        <f t="shared" si="56"/>
        <v>1</v>
      </c>
      <c r="CK70" s="172">
        <f t="shared" si="56"/>
        <v>1</v>
      </c>
      <c r="CL70" s="172">
        <f t="shared" si="56"/>
        <v>1</v>
      </c>
      <c r="CM70" s="172">
        <f t="shared" si="56"/>
        <v>1</v>
      </c>
      <c r="CN70" s="172">
        <f t="shared" si="56"/>
        <v>1</v>
      </c>
      <c r="CO70" s="172">
        <f t="shared" si="56"/>
        <v>1</v>
      </c>
      <c r="CP70" s="172">
        <f t="shared" si="56"/>
        <v>1</v>
      </c>
      <c r="CQ70" s="172">
        <f t="shared" si="56"/>
        <v>1</v>
      </c>
      <c r="CR70" s="172">
        <f t="shared" si="55"/>
        <v>1</v>
      </c>
      <c r="CS70" s="172">
        <f t="shared" si="55"/>
        <v>1</v>
      </c>
      <c r="CT70" s="172">
        <f t="shared" si="55"/>
        <v>1</v>
      </c>
      <c r="CU70" s="172">
        <f t="shared" si="55"/>
        <v>1</v>
      </c>
      <c r="DA70" s="172">
        <v>6</v>
      </c>
      <c r="DB70" s="32" t="str">
        <f t="shared" si="57"/>
        <v xml:space="preserve"> </v>
      </c>
      <c r="DD70" s="172">
        <f t="shared" si="59"/>
        <v>1</v>
      </c>
      <c r="DE70" s="172">
        <v>68</v>
      </c>
      <c r="DL70" s="172">
        <f t="shared" si="60"/>
        <v>0</v>
      </c>
      <c r="DM70" s="172">
        <f t="shared" si="61"/>
        <v>1</v>
      </c>
      <c r="DN70" s="172">
        <f t="shared" si="62"/>
        <v>1</v>
      </c>
      <c r="DO70" s="172">
        <f t="shared" si="63"/>
        <v>1</v>
      </c>
      <c r="DP70" s="172">
        <f t="shared" si="64"/>
        <v>1</v>
      </c>
      <c r="DQ70" s="172">
        <f t="shared" si="65"/>
        <v>1</v>
      </c>
      <c r="DR70" s="172">
        <f t="shared" si="66"/>
        <v>1</v>
      </c>
      <c r="DS70" s="172">
        <f t="shared" si="67"/>
        <v>1</v>
      </c>
      <c r="DT70" s="172">
        <f t="shared" si="68"/>
        <v>1</v>
      </c>
      <c r="DU70" s="172">
        <f t="shared" si="69"/>
        <v>1</v>
      </c>
      <c r="DV70" s="172">
        <f t="shared" si="52"/>
        <v>1</v>
      </c>
      <c r="DW70" s="172">
        <f t="shared" si="52"/>
        <v>1</v>
      </c>
      <c r="DX70" s="172">
        <f t="shared" si="52"/>
        <v>1</v>
      </c>
      <c r="DY70" s="172">
        <f t="shared" si="52"/>
        <v>1</v>
      </c>
      <c r="DZ70" s="172">
        <f t="shared" si="52"/>
        <v>1</v>
      </c>
      <c r="EA70" s="172">
        <f t="shared" si="52"/>
        <v>1</v>
      </c>
      <c r="EB70" s="172">
        <f t="shared" si="52"/>
        <v>1</v>
      </c>
      <c r="EC70" s="172">
        <f t="shared" si="52"/>
        <v>1</v>
      </c>
      <c r="ED70" s="172">
        <f t="shared" si="52"/>
        <v>1</v>
      </c>
      <c r="EE70" s="172">
        <f t="shared" si="52"/>
        <v>1</v>
      </c>
      <c r="EF70" s="172">
        <f t="shared" si="52"/>
        <v>1</v>
      </c>
      <c r="EG70" s="172">
        <f t="shared" si="70"/>
        <v>0</v>
      </c>
    </row>
    <row r="71" spans="20:137" x14ac:dyDescent="0.25">
      <c r="T71" s="5"/>
      <c r="U71" s="13"/>
      <c r="V71" s="5"/>
      <c r="W71" s="5" t="str">
        <f t="shared" si="58"/>
        <v/>
      </c>
      <c r="X71" s="5"/>
      <c r="Y71" s="5"/>
      <c r="Z71" s="5"/>
      <c r="CB71" s="172">
        <f t="shared" si="56"/>
        <v>1</v>
      </c>
      <c r="CC71" s="172">
        <f t="shared" si="56"/>
        <v>1</v>
      </c>
      <c r="CD71" s="172">
        <f t="shared" si="56"/>
        <v>1</v>
      </c>
      <c r="CE71" s="172">
        <f t="shared" si="56"/>
        <v>1</v>
      </c>
      <c r="CF71" s="172">
        <f t="shared" si="56"/>
        <v>1</v>
      </c>
      <c r="CG71" s="172">
        <f t="shared" si="56"/>
        <v>1</v>
      </c>
      <c r="CH71" s="172">
        <f t="shared" si="56"/>
        <v>1</v>
      </c>
      <c r="CI71" s="172">
        <f t="shared" si="56"/>
        <v>1</v>
      </c>
      <c r="CJ71" s="172">
        <f t="shared" si="56"/>
        <v>1</v>
      </c>
      <c r="CK71" s="172">
        <f t="shared" si="56"/>
        <v>1</v>
      </c>
      <c r="CL71" s="172">
        <f t="shared" si="56"/>
        <v>1</v>
      </c>
      <c r="CM71" s="172">
        <f t="shared" si="56"/>
        <v>1</v>
      </c>
      <c r="CN71" s="172">
        <f t="shared" si="56"/>
        <v>1</v>
      </c>
      <c r="CO71" s="172">
        <f t="shared" si="56"/>
        <v>1</v>
      </c>
      <c r="CP71" s="172">
        <f t="shared" si="56"/>
        <v>1</v>
      </c>
      <c r="CQ71" s="172">
        <f t="shared" si="56"/>
        <v>1</v>
      </c>
      <c r="CR71" s="172">
        <f t="shared" si="55"/>
        <v>1</v>
      </c>
      <c r="CS71" s="172">
        <f t="shared" si="55"/>
        <v>1</v>
      </c>
      <c r="CT71" s="172">
        <f t="shared" si="55"/>
        <v>1</v>
      </c>
      <c r="CU71" s="172">
        <f t="shared" si="55"/>
        <v>1</v>
      </c>
      <c r="DA71" s="172">
        <v>7</v>
      </c>
      <c r="DB71" s="32" t="str">
        <f t="shared" si="57"/>
        <v xml:space="preserve"> </v>
      </c>
      <c r="DD71" s="172">
        <f t="shared" si="59"/>
        <v>1</v>
      </c>
      <c r="DE71" s="172">
        <v>69</v>
      </c>
      <c r="DL71" s="172">
        <f t="shared" si="60"/>
        <v>0</v>
      </c>
      <c r="DM71" s="172">
        <f t="shared" si="61"/>
        <v>1</v>
      </c>
      <c r="DN71" s="172">
        <f t="shared" si="62"/>
        <v>1</v>
      </c>
      <c r="DO71" s="172">
        <f t="shared" si="63"/>
        <v>1</v>
      </c>
      <c r="DP71" s="172">
        <f t="shared" si="64"/>
        <v>1</v>
      </c>
      <c r="DQ71" s="172">
        <f t="shared" si="65"/>
        <v>1</v>
      </c>
      <c r="DR71" s="172">
        <f t="shared" si="66"/>
        <v>1</v>
      </c>
      <c r="DS71" s="172">
        <f t="shared" si="67"/>
        <v>1</v>
      </c>
      <c r="DT71" s="172">
        <f t="shared" si="68"/>
        <v>1</v>
      </c>
      <c r="DU71" s="172">
        <f t="shared" si="69"/>
        <v>1</v>
      </c>
      <c r="DV71" s="172">
        <f t="shared" si="52"/>
        <v>1</v>
      </c>
      <c r="DW71" s="172">
        <f t="shared" si="52"/>
        <v>1</v>
      </c>
      <c r="DX71" s="172">
        <f t="shared" si="52"/>
        <v>1</v>
      </c>
      <c r="DY71" s="172">
        <f t="shared" si="52"/>
        <v>1</v>
      </c>
      <c r="DZ71" s="172">
        <f t="shared" si="52"/>
        <v>1</v>
      </c>
      <c r="EA71" s="172">
        <f t="shared" si="52"/>
        <v>1</v>
      </c>
      <c r="EB71" s="172">
        <f t="shared" si="52"/>
        <v>1</v>
      </c>
      <c r="EC71" s="172">
        <f t="shared" si="52"/>
        <v>1</v>
      </c>
      <c r="ED71" s="172">
        <f t="shared" si="52"/>
        <v>1</v>
      </c>
      <c r="EE71" s="172">
        <f t="shared" si="52"/>
        <v>1</v>
      </c>
      <c r="EF71" s="172">
        <f t="shared" si="52"/>
        <v>1</v>
      </c>
      <c r="EG71" s="172">
        <f t="shared" si="70"/>
        <v>0</v>
      </c>
    </row>
    <row r="72" spans="20:137" x14ac:dyDescent="0.25">
      <c r="T72" s="5"/>
      <c r="U72" s="13"/>
      <c r="V72" s="5"/>
      <c r="W72" s="5" t="str">
        <f t="shared" si="58"/>
        <v/>
      </c>
      <c r="X72" s="5"/>
      <c r="Y72" s="5"/>
      <c r="Z72" s="5"/>
      <c r="CB72" s="172">
        <f t="shared" si="56"/>
        <v>1</v>
      </c>
      <c r="CC72" s="172">
        <f t="shared" si="56"/>
        <v>1</v>
      </c>
      <c r="CD72" s="172">
        <f t="shared" si="56"/>
        <v>1</v>
      </c>
      <c r="CE72" s="172">
        <f t="shared" si="56"/>
        <v>1</v>
      </c>
      <c r="CF72" s="172">
        <f t="shared" si="56"/>
        <v>1</v>
      </c>
      <c r="CG72" s="172">
        <f t="shared" si="56"/>
        <v>1</v>
      </c>
      <c r="CH72" s="172">
        <f t="shared" si="56"/>
        <v>1</v>
      </c>
      <c r="CI72" s="172">
        <f t="shared" si="56"/>
        <v>1</v>
      </c>
      <c r="CJ72" s="172">
        <f t="shared" si="56"/>
        <v>1</v>
      </c>
      <c r="CK72" s="172">
        <f t="shared" si="56"/>
        <v>1</v>
      </c>
      <c r="CL72" s="172">
        <f t="shared" si="56"/>
        <v>1</v>
      </c>
      <c r="CM72" s="172">
        <f t="shared" si="56"/>
        <v>1</v>
      </c>
      <c r="CN72" s="172">
        <f t="shared" si="56"/>
        <v>1</v>
      </c>
      <c r="CO72" s="172">
        <f t="shared" si="56"/>
        <v>1</v>
      </c>
      <c r="CP72" s="172">
        <f t="shared" si="56"/>
        <v>1</v>
      </c>
      <c r="CQ72" s="172">
        <f t="shared" si="56"/>
        <v>1</v>
      </c>
      <c r="CR72" s="172">
        <f t="shared" si="55"/>
        <v>1</v>
      </c>
      <c r="CS72" s="172">
        <f t="shared" si="55"/>
        <v>1</v>
      </c>
      <c r="CT72" s="172">
        <f t="shared" si="55"/>
        <v>1</v>
      </c>
      <c r="CU72" s="172">
        <f t="shared" si="55"/>
        <v>1</v>
      </c>
      <c r="DA72" s="172">
        <v>8</v>
      </c>
      <c r="DB72" s="32" t="str">
        <f t="shared" si="57"/>
        <v xml:space="preserve"> </v>
      </c>
      <c r="DD72" s="172">
        <f t="shared" si="59"/>
        <v>1</v>
      </c>
      <c r="DE72" s="172">
        <v>70</v>
      </c>
      <c r="DL72" s="172">
        <f t="shared" si="60"/>
        <v>0</v>
      </c>
      <c r="DM72" s="172">
        <f t="shared" si="61"/>
        <v>1</v>
      </c>
      <c r="DN72" s="172">
        <f t="shared" si="62"/>
        <v>1</v>
      </c>
      <c r="DO72" s="172">
        <f t="shared" si="63"/>
        <v>1</v>
      </c>
      <c r="DP72" s="172">
        <f t="shared" si="64"/>
        <v>1</v>
      </c>
      <c r="DQ72" s="172">
        <f t="shared" si="65"/>
        <v>1</v>
      </c>
      <c r="DR72" s="172">
        <f t="shared" si="66"/>
        <v>1</v>
      </c>
      <c r="DS72" s="172">
        <f t="shared" si="67"/>
        <v>1</v>
      </c>
      <c r="DT72" s="172">
        <f t="shared" si="68"/>
        <v>1</v>
      </c>
      <c r="DU72" s="172">
        <f t="shared" si="69"/>
        <v>1</v>
      </c>
      <c r="DV72" s="172">
        <f t="shared" si="52"/>
        <v>1</v>
      </c>
      <c r="DW72" s="172">
        <f t="shared" si="52"/>
        <v>1</v>
      </c>
      <c r="DX72" s="172">
        <f t="shared" si="52"/>
        <v>1</v>
      </c>
      <c r="DY72" s="172">
        <f t="shared" si="52"/>
        <v>1</v>
      </c>
      <c r="DZ72" s="172">
        <f t="shared" si="52"/>
        <v>1</v>
      </c>
      <c r="EA72" s="172">
        <f t="shared" si="52"/>
        <v>1</v>
      </c>
      <c r="EB72" s="172">
        <f t="shared" si="52"/>
        <v>1</v>
      </c>
      <c r="EC72" s="172">
        <f t="shared" si="52"/>
        <v>1</v>
      </c>
      <c r="ED72" s="172">
        <f t="shared" si="52"/>
        <v>1</v>
      </c>
      <c r="EE72" s="172">
        <f t="shared" si="52"/>
        <v>1</v>
      </c>
      <c r="EF72" s="172">
        <f t="shared" si="52"/>
        <v>1</v>
      </c>
      <c r="EG72" s="172">
        <f t="shared" si="70"/>
        <v>0</v>
      </c>
    </row>
    <row r="73" spans="20:137" x14ac:dyDescent="0.25">
      <c r="T73" s="5"/>
      <c r="U73" s="13"/>
      <c r="V73" s="5"/>
      <c r="W73" s="5" t="str">
        <f t="shared" si="58"/>
        <v/>
      </c>
      <c r="X73" s="5"/>
      <c r="Y73" s="5"/>
      <c r="Z73" s="5"/>
      <c r="CB73" s="172">
        <f t="shared" si="56"/>
        <v>1</v>
      </c>
      <c r="CC73" s="172">
        <f t="shared" si="56"/>
        <v>1</v>
      </c>
      <c r="CD73" s="172">
        <f t="shared" si="56"/>
        <v>1</v>
      </c>
      <c r="CE73" s="172">
        <f t="shared" si="56"/>
        <v>1</v>
      </c>
      <c r="CF73" s="172">
        <f t="shared" si="56"/>
        <v>1</v>
      </c>
      <c r="CG73" s="172">
        <f t="shared" si="56"/>
        <v>1</v>
      </c>
      <c r="CH73" s="172">
        <f t="shared" si="56"/>
        <v>1</v>
      </c>
      <c r="CI73" s="172">
        <f t="shared" si="56"/>
        <v>1</v>
      </c>
      <c r="CJ73" s="172">
        <f t="shared" si="56"/>
        <v>1</v>
      </c>
      <c r="CK73" s="172">
        <f t="shared" si="56"/>
        <v>1</v>
      </c>
      <c r="CL73" s="172">
        <f t="shared" si="56"/>
        <v>1</v>
      </c>
      <c r="CM73" s="172">
        <f t="shared" si="56"/>
        <v>1</v>
      </c>
      <c r="CN73" s="172">
        <f t="shared" si="56"/>
        <v>1</v>
      </c>
      <c r="CO73" s="172">
        <f t="shared" si="56"/>
        <v>1</v>
      </c>
      <c r="CP73" s="172">
        <f t="shared" si="56"/>
        <v>1</v>
      </c>
      <c r="CQ73" s="172">
        <f t="shared" si="56"/>
        <v>1</v>
      </c>
      <c r="CR73" s="172">
        <f t="shared" si="55"/>
        <v>1</v>
      </c>
      <c r="CS73" s="172">
        <f t="shared" si="55"/>
        <v>1</v>
      </c>
      <c r="CT73" s="172">
        <f t="shared" si="55"/>
        <v>1</v>
      </c>
      <c r="CU73" s="172">
        <f t="shared" si="55"/>
        <v>1</v>
      </c>
      <c r="DA73" s="172">
        <v>9</v>
      </c>
      <c r="DB73" s="32" t="str">
        <f t="shared" si="57"/>
        <v xml:space="preserve"> </v>
      </c>
      <c r="DD73" s="172">
        <f t="shared" si="59"/>
        <v>1</v>
      </c>
      <c r="DE73" s="172">
        <v>71</v>
      </c>
      <c r="DL73" s="172">
        <f t="shared" si="60"/>
        <v>0</v>
      </c>
      <c r="DM73" s="172">
        <f t="shared" si="61"/>
        <v>1</v>
      </c>
      <c r="DN73" s="172">
        <f t="shared" si="62"/>
        <v>1</v>
      </c>
      <c r="DO73" s="172">
        <f t="shared" si="63"/>
        <v>1</v>
      </c>
      <c r="DP73" s="172">
        <f t="shared" si="64"/>
        <v>1</v>
      </c>
      <c r="DQ73" s="172">
        <f t="shared" si="65"/>
        <v>1</v>
      </c>
      <c r="DR73" s="172">
        <f t="shared" si="66"/>
        <v>1</v>
      </c>
      <c r="DS73" s="172">
        <f t="shared" si="67"/>
        <v>1</v>
      </c>
      <c r="DT73" s="172">
        <f t="shared" si="68"/>
        <v>1</v>
      </c>
      <c r="DU73" s="172">
        <f t="shared" si="69"/>
        <v>1</v>
      </c>
      <c r="DV73" s="172">
        <f t="shared" si="52"/>
        <v>1</v>
      </c>
      <c r="DW73" s="172">
        <f t="shared" si="52"/>
        <v>1</v>
      </c>
      <c r="DX73" s="172">
        <f t="shared" si="52"/>
        <v>1</v>
      </c>
      <c r="DY73" s="172">
        <f t="shared" si="52"/>
        <v>1</v>
      </c>
      <c r="DZ73" s="172">
        <f t="shared" si="52"/>
        <v>1</v>
      </c>
      <c r="EA73" s="172">
        <f t="shared" si="52"/>
        <v>1</v>
      </c>
      <c r="EB73" s="172">
        <f t="shared" si="52"/>
        <v>1</v>
      </c>
      <c r="EC73" s="172">
        <f t="shared" si="52"/>
        <v>1</v>
      </c>
      <c r="ED73" s="172">
        <f t="shared" si="52"/>
        <v>1</v>
      </c>
      <c r="EE73" s="172">
        <f t="shared" si="52"/>
        <v>1</v>
      </c>
      <c r="EF73" s="172">
        <f t="shared" si="52"/>
        <v>1</v>
      </c>
      <c r="EG73" s="172">
        <f t="shared" si="70"/>
        <v>0</v>
      </c>
    </row>
    <row r="74" spans="20:137" x14ac:dyDescent="0.25">
      <c r="T74" s="5"/>
      <c r="U74" s="13"/>
      <c r="V74" s="5"/>
      <c r="W74" s="5" t="str">
        <f t="shared" si="58"/>
        <v/>
      </c>
      <c r="X74" s="5"/>
      <c r="Y74" s="5"/>
      <c r="Z74" s="5"/>
      <c r="CB74" s="172">
        <f t="shared" si="56"/>
        <v>1</v>
      </c>
      <c r="CC74" s="172">
        <f t="shared" si="56"/>
        <v>1</v>
      </c>
      <c r="CD74" s="172">
        <f t="shared" si="56"/>
        <v>1</v>
      </c>
      <c r="CE74" s="172">
        <f t="shared" si="56"/>
        <v>1</v>
      </c>
      <c r="CF74" s="172">
        <f t="shared" si="56"/>
        <v>1</v>
      </c>
      <c r="CG74" s="172">
        <f t="shared" si="56"/>
        <v>1</v>
      </c>
      <c r="CH74" s="172">
        <f t="shared" si="56"/>
        <v>1</v>
      </c>
      <c r="CI74" s="172">
        <f t="shared" si="56"/>
        <v>1</v>
      </c>
      <c r="CJ74" s="172">
        <f t="shared" si="56"/>
        <v>1</v>
      </c>
      <c r="CK74" s="172">
        <f t="shared" si="56"/>
        <v>1</v>
      </c>
      <c r="CL74" s="172">
        <f t="shared" si="56"/>
        <v>1</v>
      </c>
      <c r="CM74" s="172">
        <f t="shared" si="56"/>
        <v>1</v>
      </c>
      <c r="CN74" s="172">
        <f t="shared" si="56"/>
        <v>1</v>
      </c>
      <c r="CO74" s="172">
        <f t="shared" si="56"/>
        <v>1</v>
      </c>
      <c r="CP74" s="172">
        <f t="shared" si="56"/>
        <v>1</v>
      </c>
      <c r="CQ74" s="172">
        <f t="shared" si="56"/>
        <v>1</v>
      </c>
      <c r="CR74" s="172">
        <f t="shared" si="55"/>
        <v>1</v>
      </c>
      <c r="CS74" s="172">
        <f t="shared" si="55"/>
        <v>1</v>
      </c>
      <c r="CT74" s="172">
        <f t="shared" si="55"/>
        <v>1</v>
      </c>
      <c r="CU74" s="172">
        <f t="shared" si="55"/>
        <v>1</v>
      </c>
      <c r="DA74" s="172">
        <v>10</v>
      </c>
      <c r="DB74" s="32" t="str">
        <f t="shared" si="57"/>
        <v xml:space="preserve"> </v>
      </c>
      <c r="DD74" s="172">
        <f t="shared" si="59"/>
        <v>1</v>
      </c>
      <c r="DE74" s="172">
        <v>72</v>
      </c>
      <c r="DL74" s="172">
        <f t="shared" si="60"/>
        <v>0</v>
      </c>
      <c r="DM74" s="172">
        <f t="shared" si="61"/>
        <v>1</v>
      </c>
      <c r="DN74" s="172">
        <f t="shared" si="62"/>
        <v>1</v>
      </c>
      <c r="DO74" s="172">
        <f t="shared" si="63"/>
        <v>1</v>
      </c>
      <c r="DP74" s="172">
        <f t="shared" si="64"/>
        <v>1</v>
      </c>
      <c r="DQ74" s="172">
        <f t="shared" si="65"/>
        <v>1</v>
      </c>
      <c r="DR74" s="172">
        <f t="shared" si="66"/>
        <v>1</v>
      </c>
      <c r="DS74" s="172">
        <f t="shared" si="67"/>
        <v>1</v>
      </c>
      <c r="DT74" s="172">
        <f t="shared" si="68"/>
        <v>1</v>
      </c>
      <c r="DU74" s="172">
        <f t="shared" si="69"/>
        <v>1</v>
      </c>
      <c r="DV74" s="172">
        <f t="shared" si="52"/>
        <v>1</v>
      </c>
      <c r="DW74" s="172">
        <f t="shared" si="52"/>
        <v>1</v>
      </c>
      <c r="DX74" s="172">
        <f t="shared" si="52"/>
        <v>1</v>
      </c>
      <c r="DY74" s="172">
        <f t="shared" si="52"/>
        <v>1</v>
      </c>
      <c r="DZ74" s="172">
        <f t="shared" si="52"/>
        <v>1</v>
      </c>
      <c r="EA74" s="172">
        <f t="shared" si="52"/>
        <v>1</v>
      </c>
      <c r="EB74" s="172">
        <f t="shared" si="52"/>
        <v>1</v>
      </c>
      <c r="EC74" s="172">
        <f t="shared" si="52"/>
        <v>1</v>
      </c>
      <c r="ED74" s="172">
        <f t="shared" si="52"/>
        <v>1</v>
      </c>
      <c r="EE74" s="172">
        <f t="shared" si="52"/>
        <v>1</v>
      </c>
      <c r="EF74" s="172">
        <f t="shared" si="52"/>
        <v>1</v>
      </c>
      <c r="EG74" s="172">
        <f t="shared" si="70"/>
        <v>0</v>
      </c>
    </row>
    <row r="75" spans="20:137" x14ac:dyDescent="0.25">
      <c r="T75" s="5"/>
      <c r="U75" s="13"/>
      <c r="V75" s="5"/>
      <c r="W75" s="5" t="str">
        <f t="shared" si="58"/>
        <v/>
      </c>
      <c r="X75" s="5"/>
      <c r="Y75" s="5"/>
      <c r="Z75" s="5"/>
      <c r="CB75" s="172">
        <f t="shared" si="56"/>
        <v>1</v>
      </c>
      <c r="CC75" s="172">
        <f t="shared" si="56"/>
        <v>1</v>
      </c>
      <c r="CD75" s="172">
        <f t="shared" si="56"/>
        <v>1</v>
      </c>
      <c r="CE75" s="172">
        <f t="shared" si="56"/>
        <v>1</v>
      </c>
      <c r="CF75" s="172">
        <f t="shared" si="56"/>
        <v>1</v>
      </c>
      <c r="CG75" s="172">
        <f t="shared" si="56"/>
        <v>1</v>
      </c>
      <c r="CH75" s="172">
        <f t="shared" si="56"/>
        <v>1</v>
      </c>
      <c r="CI75" s="172">
        <f t="shared" si="56"/>
        <v>1</v>
      </c>
      <c r="CJ75" s="172">
        <f t="shared" si="56"/>
        <v>1</v>
      </c>
      <c r="CK75" s="172">
        <f t="shared" si="56"/>
        <v>1</v>
      </c>
      <c r="CL75" s="172">
        <f t="shared" si="56"/>
        <v>1</v>
      </c>
      <c r="CM75" s="172">
        <f t="shared" si="56"/>
        <v>1</v>
      </c>
      <c r="CN75" s="172">
        <f t="shared" si="56"/>
        <v>1</v>
      </c>
      <c r="CO75" s="172">
        <f t="shared" si="56"/>
        <v>1</v>
      </c>
      <c r="CP75" s="172">
        <f t="shared" si="56"/>
        <v>1</v>
      </c>
      <c r="CQ75" s="172">
        <f t="shared" si="56"/>
        <v>1</v>
      </c>
      <c r="CR75" s="172">
        <f t="shared" si="55"/>
        <v>1</v>
      </c>
      <c r="CS75" s="172">
        <f t="shared" si="55"/>
        <v>1</v>
      </c>
      <c r="CT75" s="172">
        <f t="shared" si="55"/>
        <v>1</v>
      </c>
      <c r="CU75" s="172">
        <f t="shared" si="55"/>
        <v>1</v>
      </c>
      <c r="DA75" s="172">
        <v>11</v>
      </c>
      <c r="DB75" s="32" t="str">
        <f t="shared" si="57"/>
        <v xml:space="preserve"> </v>
      </c>
      <c r="DD75" s="172">
        <f t="shared" si="59"/>
        <v>1</v>
      </c>
      <c r="DE75" s="172">
        <v>73</v>
      </c>
      <c r="DL75" s="172">
        <f t="shared" si="60"/>
        <v>0</v>
      </c>
      <c r="DM75" s="172">
        <f t="shared" si="61"/>
        <v>1</v>
      </c>
      <c r="DN75" s="172">
        <f t="shared" si="62"/>
        <v>1</v>
      </c>
      <c r="DO75" s="172">
        <f t="shared" si="63"/>
        <v>1</v>
      </c>
      <c r="DP75" s="172">
        <f t="shared" si="64"/>
        <v>1</v>
      </c>
      <c r="DQ75" s="172">
        <f t="shared" si="65"/>
        <v>1</v>
      </c>
      <c r="DR75" s="172">
        <f t="shared" si="66"/>
        <v>1</v>
      </c>
      <c r="DS75" s="172">
        <f t="shared" si="67"/>
        <v>1</v>
      </c>
      <c r="DT75" s="172">
        <f t="shared" si="68"/>
        <v>1</v>
      </c>
      <c r="DU75" s="172">
        <f t="shared" si="69"/>
        <v>1</v>
      </c>
      <c r="DV75" s="172">
        <f t="shared" si="52"/>
        <v>1</v>
      </c>
      <c r="DW75" s="172">
        <f t="shared" si="52"/>
        <v>1</v>
      </c>
      <c r="DX75" s="172">
        <f t="shared" si="52"/>
        <v>1</v>
      </c>
      <c r="DY75" s="172">
        <f t="shared" si="52"/>
        <v>1</v>
      </c>
      <c r="DZ75" s="172">
        <f t="shared" si="52"/>
        <v>1</v>
      </c>
      <c r="EA75" s="172">
        <f t="shared" si="52"/>
        <v>1</v>
      </c>
      <c r="EB75" s="172">
        <f t="shared" si="52"/>
        <v>1</v>
      </c>
      <c r="EC75" s="172">
        <f t="shared" si="52"/>
        <v>1</v>
      </c>
      <c r="ED75" s="172">
        <f t="shared" si="52"/>
        <v>1</v>
      </c>
      <c r="EE75" s="172">
        <f t="shared" si="52"/>
        <v>1</v>
      </c>
      <c r="EF75" s="172">
        <f t="shared" si="52"/>
        <v>1</v>
      </c>
      <c r="EG75" s="172">
        <f t="shared" si="70"/>
        <v>0</v>
      </c>
    </row>
    <row r="76" spans="20:137" x14ac:dyDescent="0.25">
      <c r="T76" s="5"/>
      <c r="U76" s="13"/>
      <c r="V76" s="5"/>
      <c r="W76" s="5" t="str">
        <f t="shared" si="58"/>
        <v/>
      </c>
      <c r="X76" s="5"/>
      <c r="Y76" s="5"/>
      <c r="Z76" s="5"/>
      <c r="CB76" s="172">
        <f t="shared" si="56"/>
        <v>1</v>
      </c>
      <c r="CC76" s="172">
        <f t="shared" si="56"/>
        <v>1</v>
      </c>
      <c r="CD76" s="172">
        <f t="shared" si="56"/>
        <v>1</v>
      </c>
      <c r="CE76" s="172">
        <f t="shared" si="56"/>
        <v>1</v>
      </c>
      <c r="CF76" s="172">
        <f t="shared" si="56"/>
        <v>1</v>
      </c>
      <c r="CG76" s="172">
        <f t="shared" si="56"/>
        <v>1</v>
      </c>
      <c r="CH76" s="172">
        <f t="shared" si="56"/>
        <v>1</v>
      </c>
      <c r="CI76" s="172">
        <f t="shared" si="56"/>
        <v>1</v>
      </c>
      <c r="CJ76" s="172">
        <f t="shared" si="56"/>
        <v>1</v>
      </c>
      <c r="CK76" s="172">
        <f t="shared" si="56"/>
        <v>1</v>
      </c>
      <c r="CL76" s="172">
        <f t="shared" si="56"/>
        <v>1</v>
      </c>
      <c r="CM76" s="172">
        <f t="shared" si="56"/>
        <v>1</v>
      </c>
      <c r="CN76" s="172">
        <f t="shared" si="56"/>
        <v>1</v>
      </c>
      <c r="CO76" s="172">
        <f t="shared" si="56"/>
        <v>1</v>
      </c>
      <c r="CP76" s="172">
        <f t="shared" si="56"/>
        <v>1</v>
      </c>
      <c r="CQ76" s="172">
        <f t="shared" si="56"/>
        <v>1</v>
      </c>
      <c r="CR76" s="172">
        <f t="shared" si="55"/>
        <v>1</v>
      </c>
      <c r="CS76" s="172">
        <f t="shared" si="55"/>
        <v>1</v>
      </c>
      <c r="CT76" s="172">
        <f t="shared" si="55"/>
        <v>1</v>
      </c>
      <c r="CU76" s="172">
        <f t="shared" si="55"/>
        <v>1</v>
      </c>
      <c r="DA76" s="172">
        <v>12</v>
      </c>
      <c r="DB76" s="32" t="str">
        <f t="shared" si="57"/>
        <v xml:space="preserve"> </v>
      </c>
      <c r="DD76" s="172">
        <f t="shared" si="59"/>
        <v>1</v>
      </c>
      <c r="DE76" s="172">
        <v>74</v>
      </c>
      <c r="DL76" s="172">
        <f t="shared" si="60"/>
        <v>0</v>
      </c>
      <c r="DM76" s="172">
        <f t="shared" si="61"/>
        <v>1</v>
      </c>
      <c r="DN76" s="172">
        <f t="shared" si="62"/>
        <v>1</v>
      </c>
      <c r="DO76" s="172">
        <f t="shared" si="63"/>
        <v>1</v>
      </c>
      <c r="DP76" s="172">
        <f t="shared" si="64"/>
        <v>1</v>
      </c>
      <c r="DQ76" s="172">
        <f t="shared" si="65"/>
        <v>1</v>
      </c>
      <c r="DR76" s="172">
        <f t="shared" si="66"/>
        <v>1</v>
      </c>
      <c r="DS76" s="172">
        <f t="shared" si="67"/>
        <v>1</v>
      </c>
      <c r="DT76" s="172">
        <f t="shared" si="68"/>
        <v>1</v>
      </c>
      <c r="DU76" s="172">
        <f t="shared" si="69"/>
        <v>1</v>
      </c>
      <c r="DV76" s="172">
        <f t="shared" si="52"/>
        <v>1</v>
      </c>
      <c r="DW76" s="172">
        <f t="shared" si="52"/>
        <v>1</v>
      </c>
      <c r="DX76" s="172">
        <f t="shared" ref="DX76:EF76" si="71">IF(OR($CX75=0,ISERROR(SEARCH(DX$1,$CX75))),DX75,DX75+1)</f>
        <v>1</v>
      </c>
      <c r="DY76" s="172">
        <f t="shared" si="71"/>
        <v>1</v>
      </c>
      <c r="DZ76" s="172">
        <f t="shared" si="71"/>
        <v>1</v>
      </c>
      <c r="EA76" s="172">
        <f t="shared" si="71"/>
        <v>1</v>
      </c>
      <c r="EB76" s="172">
        <f t="shared" si="71"/>
        <v>1</v>
      </c>
      <c r="EC76" s="172">
        <f t="shared" si="71"/>
        <v>1</v>
      </c>
      <c r="ED76" s="172">
        <f t="shared" si="71"/>
        <v>1</v>
      </c>
      <c r="EE76" s="172">
        <f t="shared" si="71"/>
        <v>1</v>
      </c>
      <c r="EF76" s="172">
        <f t="shared" si="71"/>
        <v>1</v>
      </c>
      <c r="EG76" s="172">
        <f t="shared" si="70"/>
        <v>0</v>
      </c>
    </row>
    <row r="77" spans="20:137" x14ac:dyDescent="0.25">
      <c r="T77" s="5"/>
      <c r="U77" s="13"/>
      <c r="V77" s="5"/>
      <c r="W77" s="5" t="str">
        <f t="shared" si="58"/>
        <v/>
      </c>
      <c r="X77" s="5"/>
      <c r="Y77" s="5"/>
      <c r="Z77" s="5"/>
      <c r="CB77" s="172">
        <f t="shared" si="56"/>
        <v>1</v>
      </c>
      <c r="CC77" s="172">
        <f t="shared" si="56"/>
        <v>1</v>
      </c>
      <c r="CD77" s="172">
        <f t="shared" si="56"/>
        <v>1</v>
      </c>
      <c r="CE77" s="172">
        <f t="shared" si="56"/>
        <v>1</v>
      </c>
      <c r="CF77" s="172">
        <f t="shared" si="56"/>
        <v>1</v>
      </c>
      <c r="CG77" s="172">
        <f t="shared" si="56"/>
        <v>1</v>
      </c>
      <c r="CH77" s="172">
        <f t="shared" si="56"/>
        <v>1</v>
      </c>
      <c r="CI77" s="172">
        <f t="shared" si="56"/>
        <v>1</v>
      </c>
      <c r="CJ77" s="172">
        <f t="shared" si="56"/>
        <v>1</v>
      </c>
      <c r="CK77" s="172">
        <f t="shared" si="56"/>
        <v>1</v>
      </c>
      <c r="CL77" s="172">
        <f t="shared" si="56"/>
        <v>1</v>
      </c>
      <c r="CM77" s="172">
        <f t="shared" si="56"/>
        <v>1</v>
      </c>
      <c r="CN77" s="172">
        <f t="shared" si="56"/>
        <v>1</v>
      </c>
      <c r="CO77" s="172">
        <f t="shared" si="56"/>
        <v>1</v>
      </c>
      <c r="CP77" s="172">
        <f t="shared" si="56"/>
        <v>1</v>
      </c>
      <c r="CQ77" s="172">
        <f t="shared" si="56"/>
        <v>1</v>
      </c>
      <c r="CR77" s="172">
        <f t="shared" si="55"/>
        <v>1</v>
      </c>
      <c r="CS77" s="172">
        <f t="shared" si="55"/>
        <v>1</v>
      </c>
      <c r="CT77" s="172">
        <f t="shared" si="55"/>
        <v>1</v>
      </c>
      <c r="CU77" s="172">
        <f t="shared" si="55"/>
        <v>1</v>
      </c>
      <c r="DB77" s="172" t="str">
        <f>IF(DB64="","","----")</f>
        <v/>
      </c>
      <c r="DD77" s="172">
        <f t="shared" si="59"/>
        <v>1</v>
      </c>
      <c r="DE77" s="172">
        <v>75</v>
      </c>
      <c r="DL77" s="172">
        <f t="shared" si="60"/>
        <v>0</v>
      </c>
      <c r="DM77" s="172">
        <f t="shared" si="61"/>
        <v>1</v>
      </c>
      <c r="DN77" s="172">
        <f t="shared" si="62"/>
        <v>1</v>
      </c>
      <c r="DO77" s="172">
        <f t="shared" si="63"/>
        <v>1</v>
      </c>
      <c r="DP77" s="172">
        <f t="shared" si="64"/>
        <v>1</v>
      </c>
      <c r="DQ77" s="172">
        <f t="shared" si="65"/>
        <v>1</v>
      </c>
      <c r="DR77" s="172">
        <f t="shared" si="66"/>
        <v>1</v>
      </c>
      <c r="DS77" s="172">
        <f t="shared" si="67"/>
        <v>1</v>
      </c>
      <c r="DT77" s="172">
        <f t="shared" si="68"/>
        <v>1</v>
      </c>
      <c r="DU77" s="172">
        <f t="shared" si="69"/>
        <v>1</v>
      </c>
      <c r="DV77" s="172">
        <f t="shared" ref="DV77:EF80" si="72">IF(OR($CX76=0,ISERROR(SEARCH(DV$1,$CX76))),DV76,DV76+1)</f>
        <v>1</v>
      </c>
      <c r="DW77" s="172">
        <f t="shared" si="72"/>
        <v>1</v>
      </c>
      <c r="DX77" s="172">
        <f t="shared" si="72"/>
        <v>1</v>
      </c>
      <c r="DY77" s="172">
        <f t="shared" si="72"/>
        <v>1</v>
      </c>
      <c r="DZ77" s="172">
        <f t="shared" si="72"/>
        <v>1</v>
      </c>
      <c r="EA77" s="172">
        <f t="shared" si="72"/>
        <v>1</v>
      </c>
      <c r="EB77" s="172">
        <f t="shared" si="72"/>
        <v>1</v>
      </c>
      <c r="EC77" s="172">
        <f t="shared" si="72"/>
        <v>1</v>
      </c>
      <c r="ED77" s="172">
        <f t="shared" si="72"/>
        <v>1</v>
      </c>
      <c r="EE77" s="172">
        <f t="shared" si="72"/>
        <v>1</v>
      </c>
      <c r="EF77" s="172">
        <f t="shared" si="72"/>
        <v>1</v>
      </c>
      <c r="EG77" s="172">
        <f t="shared" si="70"/>
        <v>0</v>
      </c>
    </row>
    <row r="78" spans="20:137" x14ac:dyDescent="0.25">
      <c r="T78" s="5"/>
      <c r="U78" s="13"/>
      <c r="V78" s="5"/>
      <c r="W78" s="5" t="str">
        <f t="shared" si="58"/>
        <v/>
      </c>
      <c r="X78" s="5"/>
      <c r="Y78" s="5"/>
      <c r="Z78" s="5"/>
      <c r="CB78" s="172">
        <f t="shared" si="56"/>
        <v>1</v>
      </c>
      <c r="CC78" s="172">
        <f t="shared" si="56"/>
        <v>1</v>
      </c>
      <c r="CD78" s="172">
        <f t="shared" si="56"/>
        <v>1</v>
      </c>
      <c r="CE78" s="172">
        <f t="shared" si="56"/>
        <v>1</v>
      </c>
      <c r="CF78" s="172">
        <f t="shared" si="56"/>
        <v>1</v>
      </c>
      <c r="CG78" s="172">
        <f t="shared" si="56"/>
        <v>1</v>
      </c>
      <c r="CH78" s="172">
        <f t="shared" si="56"/>
        <v>1</v>
      </c>
      <c r="CI78" s="172">
        <f t="shared" si="56"/>
        <v>1</v>
      </c>
      <c r="CJ78" s="172">
        <f t="shared" si="56"/>
        <v>1</v>
      </c>
      <c r="CK78" s="172">
        <f t="shared" si="56"/>
        <v>1</v>
      </c>
      <c r="CL78" s="172">
        <f t="shared" si="56"/>
        <v>1</v>
      </c>
      <c r="CM78" s="172">
        <f t="shared" si="56"/>
        <v>1</v>
      </c>
      <c r="CN78" s="172">
        <f t="shared" si="56"/>
        <v>1</v>
      </c>
      <c r="CO78" s="172">
        <f t="shared" si="56"/>
        <v>1</v>
      </c>
      <c r="CP78" s="172">
        <f t="shared" si="56"/>
        <v>1</v>
      </c>
      <c r="CQ78" s="172">
        <f t="shared" si="56"/>
        <v>1</v>
      </c>
      <c r="CR78" s="172">
        <f t="shared" si="55"/>
        <v>1</v>
      </c>
      <c r="CS78" s="172">
        <f t="shared" si="55"/>
        <v>1</v>
      </c>
      <c r="CT78" s="172">
        <f t="shared" si="55"/>
        <v>1</v>
      </c>
      <c r="CU78" s="172">
        <f t="shared" si="55"/>
        <v>1</v>
      </c>
      <c r="DA78" s="172"/>
      <c r="DB78" s="32" t="str">
        <f>IF(DB79="","",CONCATENATE("Warband ",CZ79," ",DG78))</f>
        <v/>
      </c>
      <c r="DD78" s="172">
        <f t="shared" si="59"/>
        <v>1</v>
      </c>
      <c r="DE78" s="172">
        <v>76</v>
      </c>
      <c r="DG78" s="49" t="str">
        <f>CONCATENATE("   ",DH78,"/",DI78,IF(DH78&gt;DI78," !",""))</f>
        <v xml:space="preserve">   0/12</v>
      </c>
      <c r="DH78" s="172">
        <f t="shared" ref="DH78" si="73">INDEX($CB$1:$CU$1,CZ79)+DJ78</f>
        <v>0</v>
      </c>
      <c r="DI78" s="198">
        <f t="shared" ref="DI78" si="74">IF(ISERROR(FIND("Signal Tower",DB79)),12,24)</f>
        <v>12</v>
      </c>
      <c r="DL78" s="172">
        <f t="shared" si="60"/>
        <v>0</v>
      </c>
      <c r="DM78" s="172">
        <f t="shared" si="61"/>
        <v>1</v>
      </c>
      <c r="DN78" s="172">
        <f t="shared" si="62"/>
        <v>1</v>
      </c>
      <c r="DO78" s="172">
        <f t="shared" si="63"/>
        <v>1</v>
      </c>
      <c r="DP78" s="172">
        <f t="shared" si="64"/>
        <v>1</v>
      </c>
      <c r="DQ78" s="172">
        <f t="shared" si="65"/>
        <v>1</v>
      </c>
      <c r="DR78" s="172">
        <f t="shared" si="66"/>
        <v>1</v>
      </c>
      <c r="DS78" s="172">
        <f t="shared" si="67"/>
        <v>1</v>
      </c>
      <c r="DT78" s="172">
        <f t="shared" si="68"/>
        <v>1</v>
      </c>
      <c r="DU78" s="172">
        <f t="shared" si="69"/>
        <v>1</v>
      </c>
      <c r="DV78" s="172">
        <f t="shared" si="72"/>
        <v>1</v>
      </c>
      <c r="DW78" s="172">
        <f t="shared" si="72"/>
        <v>1</v>
      </c>
      <c r="DX78" s="172">
        <f t="shared" si="72"/>
        <v>1</v>
      </c>
      <c r="DY78" s="172">
        <f t="shared" si="72"/>
        <v>1</v>
      </c>
      <c r="DZ78" s="172">
        <f t="shared" si="72"/>
        <v>1</v>
      </c>
      <c r="EA78" s="172">
        <f t="shared" si="72"/>
        <v>1</v>
      </c>
      <c r="EB78" s="172">
        <f t="shared" si="72"/>
        <v>1</v>
      </c>
      <c r="EC78" s="172">
        <f t="shared" si="72"/>
        <v>1</v>
      </c>
      <c r="ED78" s="172">
        <f t="shared" si="72"/>
        <v>1</v>
      </c>
      <c r="EE78" s="172">
        <f t="shared" si="72"/>
        <v>1</v>
      </c>
      <c r="EF78" s="172">
        <f t="shared" si="72"/>
        <v>1</v>
      </c>
      <c r="EG78" s="172">
        <f t="shared" si="70"/>
        <v>0</v>
      </c>
    </row>
    <row r="79" spans="20:137" x14ac:dyDescent="0.25">
      <c r="T79" s="5"/>
      <c r="U79" s="13"/>
      <c r="V79" s="5"/>
      <c r="W79" s="5" t="str">
        <f t="shared" si="58"/>
        <v/>
      </c>
      <c r="X79" s="5"/>
      <c r="Y79" s="5"/>
      <c r="Z79" s="5"/>
      <c r="CB79" s="172">
        <f t="shared" si="56"/>
        <v>1</v>
      </c>
      <c r="CC79" s="172">
        <f t="shared" si="56"/>
        <v>1</v>
      </c>
      <c r="CD79" s="172">
        <f t="shared" si="56"/>
        <v>1</v>
      </c>
      <c r="CE79" s="172">
        <f t="shared" si="56"/>
        <v>1</v>
      </c>
      <c r="CF79" s="172">
        <f t="shared" si="56"/>
        <v>1</v>
      </c>
      <c r="CG79" s="172">
        <f t="shared" si="56"/>
        <v>1</v>
      </c>
      <c r="CH79" s="172">
        <f t="shared" si="56"/>
        <v>1</v>
      </c>
      <c r="CI79" s="172">
        <f t="shared" si="56"/>
        <v>1</v>
      </c>
      <c r="CJ79" s="172">
        <f t="shared" si="56"/>
        <v>1</v>
      </c>
      <c r="CK79" s="172">
        <f t="shared" si="56"/>
        <v>1</v>
      </c>
      <c r="CL79" s="172">
        <f t="shared" si="56"/>
        <v>1</v>
      </c>
      <c r="CM79" s="172">
        <f t="shared" si="56"/>
        <v>1</v>
      </c>
      <c r="CN79" s="172">
        <f t="shared" si="56"/>
        <v>1</v>
      </c>
      <c r="CO79" s="172">
        <f t="shared" si="56"/>
        <v>1</v>
      </c>
      <c r="CP79" s="172">
        <f t="shared" si="56"/>
        <v>1</v>
      </c>
      <c r="CQ79" s="172">
        <f t="shared" si="56"/>
        <v>1</v>
      </c>
      <c r="CR79" s="172">
        <f t="shared" si="55"/>
        <v>1</v>
      </c>
      <c r="CS79" s="172">
        <f t="shared" si="55"/>
        <v>1</v>
      </c>
      <c r="CT79" s="172">
        <f t="shared" si="55"/>
        <v>1</v>
      </c>
      <c r="CU79" s="172">
        <f t="shared" si="55"/>
        <v>1</v>
      </c>
      <c r="CZ79" s="172">
        <v>6</v>
      </c>
      <c r="DA79" s="172" t="s">
        <v>278</v>
      </c>
      <c r="DB79" s="32" t="str">
        <f>T(LOOKUP(CZ79,$DM$1:$EF$1,$DM$2:$EF$2))</f>
        <v/>
      </c>
      <c r="DD79" s="172">
        <f t="shared" si="59"/>
        <v>1</v>
      </c>
      <c r="DE79" s="172">
        <v>77</v>
      </c>
      <c r="DL79" s="172">
        <f t="shared" si="60"/>
        <v>0</v>
      </c>
      <c r="DM79" s="172">
        <f t="shared" si="61"/>
        <v>1</v>
      </c>
      <c r="DN79" s="172">
        <f t="shared" si="62"/>
        <v>1</v>
      </c>
      <c r="DO79" s="172">
        <f t="shared" si="63"/>
        <v>1</v>
      </c>
      <c r="DP79" s="172">
        <f t="shared" si="64"/>
        <v>1</v>
      </c>
      <c r="DQ79" s="172">
        <f t="shared" si="65"/>
        <v>1</v>
      </c>
      <c r="DR79" s="172">
        <f t="shared" si="66"/>
        <v>1</v>
      </c>
      <c r="DS79" s="172">
        <f t="shared" si="67"/>
        <v>1</v>
      </c>
      <c r="DT79" s="172">
        <f t="shared" si="68"/>
        <v>1</v>
      </c>
      <c r="DU79" s="172">
        <f t="shared" si="69"/>
        <v>1</v>
      </c>
      <c r="DV79" s="172">
        <f t="shared" si="72"/>
        <v>1</v>
      </c>
      <c r="DW79" s="172">
        <f t="shared" si="72"/>
        <v>1</v>
      </c>
      <c r="DX79" s="172">
        <f t="shared" si="72"/>
        <v>1</v>
      </c>
      <c r="DY79" s="172">
        <f t="shared" si="72"/>
        <v>1</v>
      </c>
      <c r="DZ79" s="172">
        <f t="shared" si="72"/>
        <v>1</v>
      </c>
      <c r="EA79" s="172">
        <f t="shared" si="72"/>
        <v>1</v>
      </c>
      <c r="EB79" s="172">
        <f t="shared" si="72"/>
        <v>1</v>
      </c>
      <c r="EC79" s="172">
        <f t="shared" si="72"/>
        <v>1</v>
      </c>
      <c r="ED79" s="172">
        <f t="shared" si="72"/>
        <v>1</v>
      </c>
      <c r="EE79" s="172">
        <f t="shared" si="72"/>
        <v>1</v>
      </c>
      <c r="EF79" s="172">
        <f t="shared" si="72"/>
        <v>1</v>
      </c>
      <c r="EG79" s="172">
        <f t="shared" si="70"/>
        <v>0</v>
      </c>
    </row>
    <row r="80" spans="20:137" x14ac:dyDescent="0.25">
      <c r="T80" s="5"/>
      <c r="U80" s="13"/>
      <c r="V80" s="5"/>
      <c r="W80" s="5" t="str">
        <f t="shared" si="58"/>
        <v/>
      </c>
      <c r="X80" s="5"/>
      <c r="Y80" s="5"/>
      <c r="Z80" s="5"/>
      <c r="CB80" s="172">
        <f t="shared" si="56"/>
        <v>1</v>
      </c>
      <c r="CC80" s="172">
        <f t="shared" si="56"/>
        <v>1</v>
      </c>
      <c r="CD80" s="172">
        <f t="shared" si="56"/>
        <v>1</v>
      </c>
      <c r="CE80" s="172">
        <f t="shared" si="56"/>
        <v>1</v>
      </c>
      <c r="CF80" s="172">
        <f t="shared" si="56"/>
        <v>1</v>
      </c>
      <c r="CG80" s="172">
        <f t="shared" si="56"/>
        <v>1</v>
      </c>
      <c r="CH80" s="172">
        <f t="shared" si="56"/>
        <v>1</v>
      </c>
      <c r="CI80" s="172">
        <f t="shared" si="56"/>
        <v>1</v>
      </c>
      <c r="CJ80" s="172">
        <f t="shared" si="56"/>
        <v>1</v>
      </c>
      <c r="CK80" s="172">
        <f t="shared" si="56"/>
        <v>1</v>
      </c>
      <c r="CL80" s="172">
        <f t="shared" si="56"/>
        <v>1</v>
      </c>
      <c r="CM80" s="172">
        <f t="shared" si="56"/>
        <v>1</v>
      </c>
      <c r="CN80" s="172">
        <f t="shared" si="56"/>
        <v>1</v>
      </c>
      <c r="CO80" s="172">
        <f t="shared" si="56"/>
        <v>1</v>
      </c>
      <c r="CP80" s="172">
        <f t="shared" si="56"/>
        <v>1</v>
      </c>
      <c r="CQ80" s="172">
        <f t="shared" ref="CQ80:CU80" si="75">IF(BF79="",CQ79,CQ79+1)</f>
        <v>1</v>
      </c>
      <c r="CR80" s="172">
        <f t="shared" si="75"/>
        <v>1</v>
      </c>
      <c r="CS80" s="172">
        <f t="shared" si="75"/>
        <v>1</v>
      </c>
      <c r="CT80" s="172">
        <f t="shared" si="75"/>
        <v>1</v>
      </c>
      <c r="CU80" s="172">
        <f t="shared" si="75"/>
        <v>1</v>
      </c>
      <c r="DA80" s="172">
        <v>1</v>
      </c>
      <c r="DB80" s="32" t="str">
        <f t="shared" ref="DB80:DB91" si="76">T(CONCATENATE(LOOKUP(DA80,CG$3:CG$80,AV$3:AV$80)," ",LOOKUP(DA80,CG$3:CG$80,$CA$3:$CA$80)))</f>
        <v xml:space="preserve"> </v>
      </c>
      <c r="DD80" s="172">
        <f t="shared" si="59"/>
        <v>1</v>
      </c>
      <c r="DE80" s="172">
        <v>78</v>
      </c>
      <c r="DL80" s="172">
        <f t="shared" si="60"/>
        <v>-20</v>
      </c>
      <c r="DM80" s="172">
        <f t="shared" si="61"/>
        <v>1</v>
      </c>
      <c r="DN80" s="172">
        <f t="shared" si="62"/>
        <v>1</v>
      </c>
      <c r="DO80" s="172">
        <f t="shared" si="63"/>
        <v>1</v>
      </c>
      <c r="DP80" s="172">
        <f t="shared" si="64"/>
        <v>1</v>
      </c>
      <c r="DQ80" s="172">
        <f t="shared" si="65"/>
        <v>1</v>
      </c>
      <c r="DR80" s="172">
        <f t="shared" si="66"/>
        <v>1</v>
      </c>
      <c r="DS80" s="172">
        <f t="shared" si="67"/>
        <v>1</v>
      </c>
      <c r="DT80" s="172">
        <f t="shared" si="68"/>
        <v>1</v>
      </c>
      <c r="DU80" s="172">
        <f t="shared" si="69"/>
        <v>1</v>
      </c>
      <c r="DV80" s="172">
        <f t="shared" si="72"/>
        <v>1</v>
      </c>
      <c r="DW80" s="172">
        <f t="shared" si="72"/>
        <v>1</v>
      </c>
      <c r="DX80" s="172">
        <f t="shared" si="72"/>
        <v>1</v>
      </c>
      <c r="DY80" s="172">
        <f t="shared" si="72"/>
        <v>1</v>
      </c>
      <c r="DZ80" s="172">
        <f t="shared" si="72"/>
        <v>1</v>
      </c>
      <c r="EA80" s="172">
        <f t="shared" si="72"/>
        <v>1</v>
      </c>
      <c r="EB80" s="172">
        <f t="shared" si="72"/>
        <v>1</v>
      </c>
      <c r="EC80" s="172">
        <f t="shared" si="72"/>
        <v>1</v>
      </c>
      <c r="ED80" s="172">
        <f t="shared" si="72"/>
        <v>1</v>
      </c>
      <c r="EE80" s="172">
        <f t="shared" si="72"/>
        <v>1</v>
      </c>
      <c r="EF80" s="172">
        <f t="shared" si="72"/>
        <v>1</v>
      </c>
      <c r="EG80" s="172">
        <f t="shared" si="70"/>
        <v>0</v>
      </c>
    </row>
    <row r="81" spans="104:113" x14ac:dyDescent="0.25">
      <c r="DA81" s="172">
        <v>2</v>
      </c>
      <c r="DB81" s="32" t="str">
        <f t="shared" si="76"/>
        <v xml:space="preserve"> </v>
      </c>
      <c r="DD81" s="172">
        <f t="shared" si="59"/>
        <v>1</v>
      </c>
    </row>
    <row r="82" spans="104:113" x14ac:dyDescent="0.25">
      <c r="DA82" s="172">
        <v>3</v>
      </c>
      <c r="DB82" s="32" t="str">
        <f t="shared" si="76"/>
        <v xml:space="preserve"> </v>
      </c>
      <c r="DD82" s="172">
        <f t="shared" si="59"/>
        <v>1</v>
      </c>
    </row>
    <row r="83" spans="104:113" x14ac:dyDescent="0.25">
      <c r="DA83" s="172">
        <v>4</v>
      </c>
      <c r="DB83" s="32" t="str">
        <f t="shared" si="76"/>
        <v xml:space="preserve"> </v>
      </c>
      <c r="DD83" s="172">
        <f t="shared" si="59"/>
        <v>1</v>
      </c>
    </row>
    <row r="84" spans="104:113" x14ac:dyDescent="0.25">
      <c r="DA84" s="172">
        <v>5</v>
      </c>
      <c r="DB84" s="32" t="str">
        <f t="shared" si="76"/>
        <v xml:space="preserve"> </v>
      </c>
      <c r="DD84" s="172">
        <f t="shared" si="59"/>
        <v>1</v>
      </c>
    </row>
    <row r="85" spans="104:113" x14ac:dyDescent="0.25">
      <c r="DA85" s="172">
        <v>6</v>
      </c>
      <c r="DB85" s="32" t="str">
        <f t="shared" si="76"/>
        <v xml:space="preserve"> </v>
      </c>
      <c r="DD85" s="172">
        <f t="shared" si="59"/>
        <v>1</v>
      </c>
    </row>
    <row r="86" spans="104:113" x14ac:dyDescent="0.25">
      <c r="DA86" s="172">
        <v>7</v>
      </c>
      <c r="DB86" s="32" t="str">
        <f t="shared" si="76"/>
        <v xml:space="preserve"> </v>
      </c>
      <c r="DD86" s="172">
        <f t="shared" si="59"/>
        <v>1</v>
      </c>
    </row>
    <row r="87" spans="104:113" x14ac:dyDescent="0.25">
      <c r="DA87" s="172">
        <v>8</v>
      </c>
      <c r="DB87" s="32" t="str">
        <f t="shared" si="76"/>
        <v xml:space="preserve"> </v>
      </c>
      <c r="DD87" s="172">
        <f t="shared" si="59"/>
        <v>1</v>
      </c>
    </row>
    <row r="88" spans="104:113" x14ac:dyDescent="0.25">
      <c r="DA88" s="172">
        <v>9</v>
      </c>
      <c r="DB88" s="32" t="str">
        <f t="shared" si="76"/>
        <v xml:space="preserve"> </v>
      </c>
      <c r="DD88" s="172">
        <f t="shared" si="59"/>
        <v>1</v>
      </c>
    </row>
    <row r="89" spans="104:113" x14ac:dyDescent="0.25">
      <c r="DA89" s="172">
        <v>10</v>
      </c>
      <c r="DB89" s="32" t="str">
        <f t="shared" si="76"/>
        <v xml:space="preserve"> </v>
      </c>
      <c r="DD89" s="172">
        <f t="shared" si="59"/>
        <v>1</v>
      </c>
    </row>
    <row r="90" spans="104:113" x14ac:dyDescent="0.25">
      <c r="DA90" s="172">
        <v>11</v>
      </c>
      <c r="DB90" s="32" t="str">
        <f t="shared" si="76"/>
        <v xml:space="preserve"> </v>
      </c>
      <c r="DD90" s="172">
        <f t="shared" si="59"/>
        <v>1</v>
      </c>
    </row>
    <row r="91" spans="104:113" x14ac:dyDescent="0.25">
      <c r="DA91" s="172">
        <v>12</v>
      </c>
      <c r="DB91" s="32" t="str">
        <f t="shared" si="76"/>
        <v xml:space="preserve"> </v>
      </c>
      <c r="DD91" s="172">
        <f t="shared" si="59"/>
        <v>1</v>
      </c>
    </row>
    <row r="92" spans="104:113" x14ac:dyDescent="0.25">
      <c r="DB92" s="172" t="str">
        <f>IF(DB79="","","----")</f>
        <v/>
      </c>
      <c r="DD92" s="172">
        <f t="shared" si="59"/>
        <v>1</v>
      </c>
    </row>
    <row r="93" spans="104:113" x14ac:dyDescent="0.25">
      <c r="DA93" s="172"/>
      <c r="DB93" s="32" t="str">
        <f>IF(DB94="","",CONCATENATE("Warband ",CZ94," ",DG93))</f>
        <v/>
      </c>
      <c r="DD93" s="172">
        <f t="shared" si="59"/>
        <v>1</v>
      </c>
      <c r="DG93" s="49" t="str">
        <f>CONCATENATE("   ",DH93,"/",DI93,IF(DH93&gt;DI93," !",""))</f>
        <v xml:space="preserve">   0/12</v>
      </c>
      <c r="DH93" s="172">
        <f t="shared" ref="DH93" si="77">INDEX($CB$1:$CU$1,CZ94)+DJ93</f>
        <v>0</v>
      </c>
      <c r="DI93" s="198">
        <f t="shared" ref="DI93" si="78">IF(ISERROR(FIND("Signal Tower",DB94)),12,24)</f>
        <v>12</v>
      </c>
    </row>
    <row r="94" spans="104:113" x14ac:dyDescent="0.25">
      <c r="CZ94" s="172">
        <v>7</v>
      </c>
      <c r="DA94" s="172" t="s">
        <v>278</v>
      </c>
      <c r="DB94" s="32" t="str">
        <f>T(LOOKUP(CZ94,$DM$1:$EF$1,$DM$2:$EF$2))</f>
        <v/>
      </c>
      <c r="DD94" s="172">
        <f t="shared" si="59"/>
        <v>1</v>
      </c>
    </row>
    <row r="95" spans="104:113" x14ac:dyDescent="0.25">
      <c r="DA95" s="172">
        <v>1</v>
      </c>
      <c r="DB95" s="32" t="str">
        <f t="shared" ref="DB95:DB106" si="79">T(CONCATENATE(LOOKUP(DA95,CH$3:CH$80,AW$3:AW$80)," ",LOOKUP(DA95,CH$3:CH$80,$CA$3:$CA$80)))</f>
        <v xml:space="preserve"> </v>
      </c>
      <c r="DD95" s="172">
        <f t="shared" si="59"/>
        <v>1</v>
      </c>
    </row>
    <row r="96" spans="104:113" x14ac:dyDescent="0.25">
      <c r="DA96" s="172">
        <v>2</v>
      </c>
      <c r="DB96" s="32" t="str">
        <f t="shared" si="79"/>
        <v xml:space="preserve"> </v>
      </c>
      <c r="DD96" s="172">
        <f t="shared" si="59"/>
        <v>1</v>
      </c>
    </row>
    <row r="97" spans="104:113" x14ac:dyDescent="0.25">
      <c r="DA97" s="172">
        <v>3</v>
      </c>
      <c r="DB97" s="32" t="str">
        <f t="shared" si="79"/>
        <v xml:space="preserve"> </v>
      </c>
      <c r="DD97" s="172">
        <f t="shared" si="59"/>
        <v>1</v>
      </c>
    </row>
    <row r="98" spans="104:113" x14ac:dyDescent="0.25">
      <c r="DA98" s="172">
        <v>4</v>
      </c>
      <c r="DB98" s="32" t="str">
        <f t="shared" si="79"/>
        <v xml:space="preserve"> </v>
      </c>
      <c r="DD98" s="172">
        <f t="shared" si="59"/>
        <v>1</v>
      </c>
    </row>
    <row r="99" spans="104:113" x14ac:dyDescent="0.25">
      <c r="DA99" s="172">
        <v>5</v>
      </c>
      <c r="DB99" s="32" t="str">
        <f t="shared" si="79"/>
        <v xml:space="preserve"> </v>
      </c>
      <c r="DD99" s="172">
        <f t="shared" si="59"/>
        <v>1</v>
      </c>
    </row>
    <row r="100" spans="104:113" x14ac:dyDescent="0.25">
      <c r="DA100" s="172">
        <v>6</v>
      </c>
      <c r="DB100" s="32" t="str">
        <f t="shared" si="79"/>
        <v xml:space="preserve"> </v>
      </c>
      <c r="DD100" s="172">
        <f t="shared" si="59"/>
        <v>1</v>
      </c>
    </row>
    <row r="101" spans="104:113" x14ac:dyDescent="0.25">
      <c r="DA101" s="172">
        <v>7</v>
      </c>
      <c r="DB101" s="32" t="str">
        <f t="shared" si="79"/>
        <v xml:space="preserve"> </v>
      </c>
      <c r="DD101" s="172">
        <f t="shared" si="59"/>
        <v>1</v>
      </c>
    </row>
    <row r="102" spans="104:113" x14ac:dyDescent="0.25">
      <c r="DA102" s="172">
        <v>8</v>
      </c>
      <c r="DB102" s="32" t="str">
        <f t="shared" si="79"/>
        <v xml:space="preserve"> </v>
      </c>
      <c r="DD102" s="172">
        <f t="shared" si="59"/>
        <v>1</v>
      </c>
    </row>
    <row r="103" spans="104:113" x14ac:dyDescent="0.25">
      <c r="DA103" s="172">
        <v>9</v>
      </c>
      <c r="DB103" s="32" t="str">
        <f t="shared" si="79"/>
        <v xml:space="preserve"> </v>
      </c>
      <c r="DD103" s="172">
        <f t="shared" si="59"/>
        <v>1</v>
      </c>
    </row>
    <row r="104" spans="104:113" x14ac:dyDescent="0.25">
      <c r="DA104" s="172">
        <v>10</v>
      </c>
      <c r="DB104" s="32" t="str">
        <f t="shared" si="79"/>
        <v xml:space="preserve"> </v>
      </c>
      <c r="DD104" s="172">
        <f t="shared" si="59"/>
        <v>1</v>
      </c>
    </row>
    <row r="105" spans="104:113" x14ac:dyDescent="0.25">
      <c r="DA105" s="172">
        <v>11</v>
      </c>
      <c r="DB105" s="32" t="str">
        <f t="shared" si="79"/>
        <v xml:space="preserve"> </v>
      </c>
      <c r="DD105" s="172">
        <f t="shared" si="59"/>
        <v>1</v>
      </c>
    </row>
    <row r="106" spans="104:113" x14ac:dyDescent="0.25">
      <c r="DA106" s="172">
        <v>12</v>
      </c>
      <c r="DB106" s="32" t="str">
        <f t="shared" si="79"/>
        <v xml:space="preserve"> </v>
      </c>
      <c r="DD106" s="172">
        <f t="shared" si="59"/>
        <v>1</v>
      </c>
    </row>
    <row r="107" spans="104:113" x14ac:dyDescent="0.25">
      <c r="DB107" s="172" t="str">
        <f>IF(DB94="","","----")</f>
        <v/>
      </c>
      <c r="DD107" s="172">
        <f t="shared" si="59"/>
        <v>1</v>
      </c>
    </row>
    <row r="108" spans="104:113" x14ac:dyDescent="0.25">
      <c r="DA108" s="172"/>
      <c r="DB108" s="32" t="str">
        <f>IF(DB109="","",CONCATENATE("Warband ",CZ109," ",DG108))</f>
        <v/>
      </c>
      <c r="DD108" s="172">
        <f t="shared" si="59"/>
        <v>1</v>
      </c>
      <c r="DG108" s="49" t="str">
        <f>CONCATENATE("   ",DH108,"/",DI108,IF(DH108&gt;DI108," !",""))</f>
        <v xml:space="preserve">   0/12</v>
      </c>
      <c r="DH108" s="172">
        <f t="shared" ref="DH108" si="80">INDEX($CB$1:$CU$1,CZ109)+DJ108</f>
        <v>0</v>
      </c>
      <c r="DI108" s="198">
        <f t="shared" ref="DI108" si="81">IF(ISERROR(FIND("Signal Tower",DB109)),12,24)</f>
        <v>12</v>
      </c>
    </row>
    <row r="109" spans="104:113" x14ac:dyDescent="0.25">
      <c r="CZ109" s="172">
        <v>8</v>
      </c>
      <c r="DA109" s="172" t="s">
        <v>278</v>
      </c>
      <c r="DB109" s="32" t="str">
        <f>T(LOOKUP(CZ109,$DM$1:$EF$1,$DM$2:$EF$2))</f>
        <v/>
      </c>
      <c r="DD109" s="172">
        <f t="shared" si="59"/>
        <v>1</v>
      </c>
    </row>
    <row r="110" spans="104:113" x14ac:dyDescent="0.25">
      <c r="DA110" s="172">
        <v>1</v>
      </c>
      <c r="DB110" s="32" t="str">
        <f t="shared" ref="DB110:DB121" si="82">T(CONCATENATE(LOOKUP(DA110,CI$3:CI$80,AX$3:AX$80)," ",LOOKUP(DA110,CI$3:CI$80,$CA$3:$CA$80)))</f>
        <v xml:space="preserve"> </v>
      </c>
      <c r="DD110" s="172">
        <f t="shared" si="59"/>
        <v>1</v>
      </c>
    </row>
    <row r="111" spans="104:113" x14ac:dyDescent="0.25">
      <c r="DA111" s="172">
        <v>2</v>
      </c>
      <c r="DB111" s="32" t="str">
        <f t="shared" si="82"/>
        <v xml:space="preserve"> </v>
      </c>
      <c r="DD111" s="172">
        <f t="shared" si="59"/>
        <v>1</v>
      </c>
    </row>
    <row r="112" spans="104:113" x14ac:dyDescent="0.25">
      <c r="DA112" s="172">
        <v>3</v>
      </c>
      <c r="DB112" s="32" t="str">
        <f t="shared" si="82"/>
        <v xml:space="preserve"> </v>
      </c>
      <c r="DD112" s="172">
        <f t="shared" si="59"/>
        <v>1</v>
      </c>
    </row>
    <row r="113" spans="104:113" x14ac:dyDescent="0.25">
      <c r="DA113" s="172">
        <v>4</v>
      </c>
      <c r="DB113" s="32" t="str">
        <f t="shared" si="82"/>
        <v xml:space="preserve"> </v>
      </c>
      <c r="DD113" s="172">
        <f t="shared" si="59"/>
        <v>1</v>
      </c>
    </row>
    <row r="114" spans="104:113" x14ac:dyDescent="0.25">
      <c r="DA114" s="172">
        <v>5</v>
      </c>
      <c r="DB114" s="32" t="str">
        <f t="shared" si="82"/>
        <v xml:space="preserve"> </v>
      </c>
      <c r="DD114" s="172">
        <f t="shared" si="59"/>
        <v>1</v>
      </c>
    </row>
    <row r="115" spans="104:113" x14ac:dyDescent="0.25">
      <c r="DA115" s="172">
        <v>6</v>
      </c>
      <c r="DB115" s="32" t="str">
        <f t="shared" si="82"/>
        <v xml:space="preserve"> </v>
      </c>
      <c r="DD115" s="172">
        <f t="shared" si="59"/>
        <v>1</v>
      </c>
    </row>
    <row r="116" spans="104:113" x14ac:dyDescent="0.25">
      <c r="DA116" s="172">
        <v>7</v>
      </c>
      <c r="DB116" s="32" t="str">
        <f t="shared" si="82"/>
        <v xml:space="preserve"> </v>
      </c>
      <c r="DD116" s="172">
        <f t="shared" si="59"/>
        <v>1</v>
      </c>
    </row>
    <row r="117" spans="104:113" x14ac:dyDescent="0.25">
      <c r="DA117" s="172">
        <v>8</v>
      </c>
      <c r="DB117" s="32" t="str">
        <f t="shared" si="82"/>
        <v xml:space="preserve"> </v>
      </c>
      <c r="DD117" s="172">
        <f t="shared" si="59"/>
        <v>1</v>
      </c>
    </row>
    <row r="118" spans="104:113" x14ac:dyDescent="0.25">
      <c r="DA118" s="172">
        <v>9</v>
      </c>
      <c r="DB118" s="32" t="str">
        <f t="shared" si="82"/>
        <v xml:space="preserve"> </v>
      </c>
      <c r="DD118" s="172">
        <f t="shared" si="59"/>
        <v>1</v>
      </c>
    </row>
    <row r="119" spans="104:113" x14ac:dyDescent="0.25">
      <c r="DA119" s="172">
        <v>10</v>
      </c>
      <c r="DB119" s="32" t="str">
        <f t="shared" si="82"/>
        <v xml:space="preserve"> </v>
      </c>
      <c r="DD119" s="172">
        <f t="shared" si="59"/>
        <v>1</v>
      </c>
    </row>
    <row r="120" spans="104:113" x14ac:dyDescent="0.25">
      <c r="DA120" s="172">
        <v>11</v>
      </c>
      <c r="DB120" s="32" t="str">
        <f t="shared" si="82"/>
        <v xml:space="preserve"> </v>
      </c>
      <c r="DD120" s="172">
        <f t="shared" si="59"/>
        <v>1</v>
      </c>
    </row>
    <row r="121" spans="104:113" x14ac:dyDescent="0.25">
      <c r="DA121" s="172">
        <v>12</v>
      </c>
      <c r="DB121" s="32" t="str">
        <f t="shared" si="82"/>
        <v xml:space="preserve"> </v>
      </c>
      <c r="DD121" s="172">
        <f t="shared" si="59"/>
        <v>1</v>
      </c>
    </row>
    <row r="122" spans="104:113" x14ac:dyDescent="0.25">
      <c r="DB122" s="172" t="str">
        <f>IF(DB109="","","----")</f>
        <v/>
      </c>
      <c r="DD122" s="172">
        <f t="shared" si="59"/>
        <v>1</v>
      </c>
    </row>
    <row r="123" spans="104:113" x14ac:dyDescent="0.25">
      <c r="DA123" s="172"/>
      <c r="DB123" s="32" t="str">
        <f>IF(DB124="","",CONCATENATE("Warband ",CZ124," ",DG123))</f>
        <v/>
      </c>
      <c r="DD123" s="172">
        <f t="shared" si="59"/>
        <v>1</v>
      </c>
      <c r="DG123" s="49" t="str">
        <f>CONCATENATE("   ",DH123,"/",DI123,IF(DH123&gt;DI123," !",""))</f>
        <v xml:space="preserve">   0/12</v>
      </c>
      <c r="DH123" s="172">
        <f t="shared" ref="DH123" si="83">INDEX($CB$1:$CU$1,CZ124)+DJ123</f>
        <v>0</v>
      </c>
      <c r="DI123" s="198">
        <f t="shared" ref="DI123" si="84">IF(ISERROR(FIND("Signal Tower",DB124)),12,24)</f>
        <v>12</v>
      </c>
    </row>
    <row r="124" spans="104:113" x14ac:dyDescent="0.25">
      <c r="CZ124" s="172">
        <v>9</v>
      </c>
      <c r="DA124" s="172" t="s">
        <v>278</v>
      </c>
      <c r="DB124" s="32" t="str">
        <f>T(LOOKUP(CZ124,$DM$1:$EF$1,$DM$2:$EF$2))</f>
        <v/>
      </c>
      <c r="DD124" s="172">
        <f t="shared" si="59"/>
        <v>1</v>
      </c>
    </row>
    <row r="125" spans="104:113" x14ac:dyDescent="0.25">
      <c r="DA125" s="172">
        <v>1</v>
      </c>
      <c r="DB125" s="32" t="str">
        <f t="shared" ref="DB125:DB136" si="85">T(CONCATENATE(LOOKUP(DA125,CJ$3:CJ$80,AY$3:AY$80)," ",LOOKUP(DA125,CJ$3:CJ$80,$CA$3:$CA$80)))</f>
        <v xml:space="preserve"> </v>
      </c>
      <c r="DD125" s="172">
        <f t="shared" si="59"/>
        <v>1</v>
      </c>
    </row>
    <row r="126" spans="104:113" x14ac:dyDescent="0.25">
      <c r="DA126" s="172">
        <v>2</v>
      </c>
      <c r="DB126" s="32" t="str">
        <f t="shared" si="85"/>
        <v xml:space="preserve"> </v>
      </c>
      <c r="DD126" s="172">
        <f t="shared" si="59"/>
        <v>1</v>
      </c>
    </row>
    <row r="127" spans="104:113" x14ac:dyDescent="0.25">
      <c r="DA127" s="172">
        <v>3</v>
      </c>
      <c r="DB127" s="32" t="str">
        <f t="shared" si="85"/>
        <v xml:space="preserve"> </v>
      </c>
      <c r="DD127" s="172">
        <f t="shared" si="59"/>
        <v>1</v>
      </c>
    </row>
    <row r="128" spans="104:113" x14ac:dyDescent="0.25">
      <c r="DA128" s="172">
        <v>4</v>
      </c>
      <c r="DB128" s="32" t="str">
        <f t="shared" si="85"/>
        <v xml:space="preserve"> </v>
      </c>
      <c r="DD128" s="172">
        <f t="shared" si="59"/>
        <v>1</v>
      </c>
    </row>
    <row r="129" spans="104:113" x14ac:dyDescent="0.25">
      <c r="DA129" s="172">
        <v>5</v>
      </c>
      <c r="DB129" s="32" t="str">
        <f t="shared" si="85"/>
        <v xml:space="preserve"> </v>
      </c>
      <c r="DD129" s="172">
        <f t="shared" si="59"/>
        <v>1</v>
      </c>
    </row>
    <row r="130" spans="104:113" x14ac:dyDescent="0.25">
      <c r="DA130" s="172">
        <v>6</v>
      </c>
      <c r="DB130" s="32" t="str">
        <f t="shared" si="85"/>
        <v xml:space="preserve"> </v>
      </c>
      <c r="DD130" s="172">
        <f t="shared" si="59"/>
        <v>1</v>
      </c>
    </row>
    <row r="131" spans="104:113" x14ac:dyDescent="0.25">
      <c r="DA131" s="172">
        <v>7</v>
      </c>
      <c r="DB131" s="32" t="str">
        <f t="shared" si="85"/>
        <v xml:space="preserve"> </v>
      </c>
      <c r="DD131" s="172">
        <f t="shared" si="59"/>
        <v>1</v>
      </c>
    </row>
    <row r="132" spans="104:113" x14ac:dyDescent="0.25">
      <c r="DA132" s="172">
        <v>8</v>
      </c>
      <c r="DB132" s="32" t="str">
        <f t="shared" si="85"/>
        <v xml:space="preserve"> </v>
      </c>
      <c r="DD132" s="172">
        <f t="shared" si="59"/>
        <v>1</v>
      </c>
    </row>
    <row r="133" spans="104:113" x14ac:dyDescent="0.25">
      <c r="DA133" s="172">
        <v>9</v>
      </c>
      <c r="DB133" s="32" t="str">
        <f t="shared" si="85"/>
        <v xml:space="preserve"> </v>
      </c>
      <c r="DD133" s="172">
        <f t="shared" ref="DD133:DD196" si="86">IF(OR(DB132="",DB132=" "),DD132,DD132+1)</f>
        <v>1</v>
      </c>
    </row>
    <row r="134" spans="104:113" x14ac:dyDescent="0.25">
      <c r="DA134" s="172">
        <v>10</v>
      </c>
      <c r="DB134" s="32" t="str">
        <f t="shared" si="85"/>
        <v xml:space="preserve"> </v>
      </c>
      <c r="DD134" s="172">
        <f t="shared" si="86"/>
        <v>1</v>
      </c>
    </row>
    <row r="135" spans="104:113" x14ac:dyDescent="0.25">
      <c r="DA135" s="172">
        <v>11</v>
      </c>
      <c r="DB135" s="32" t="str">
        <f t="shared" si="85"/>
        <v xml:space="preserve"> </v>
      </c>
      <c r="DD135" s="172">
        <f t="shared" si="86"/>
        <v>1</v>
      </c>
    </row>
    <row r="136" spans="104:113" x14ac:dyDescent="0.25">
      <c r="DA136" s="172">
        <v>12</v>
      </c>
      <c r="DB136" s="32" t="str">
        <f t="shared" si="85"/>
        <v xml:space="preserve"> </v>
      </c>
      <c r="DD136" s="172">
        <f t="shared" si="86"/>
        <v>1</v>
      </c>
    </row>
    <row r="137" spans="104:113" x14ac:dyDescent="0.25">
      <c r="DB137" s="172" t="str">
        <f>IF(DB124="","","----")</f>
        <v/>
      </c>
      <c r="DD137" s="172">
        <f t="shared" si="86"/>
        <v>1</v>
      </c>
    </row>
    <row r="138" spans="104:113" x14ac:dyDescent="0.25">
      <c r="DA138" s="172"/>
      <c r="DB138" s="32" t="str">
        <f>IF(DB139="","",CONCATENATE("Warband ",CZ139," ",DG138))</f>
        <v/>
      </c>
      <c r="DD138" s="172">
        <f t="shared" si="86"/>
        <v>1</v>
      </c>
      <c r="DG138" s="49" t="str">
        <f>CONCATENATE("   ",DH138,"/",DI138,IF(DH138&gt;DI138," !",""))</f>
        <v xml:space="preserve">   0/12</v>
      </c>
      <c r="DH138" s="172">
        <f t="shared" ref="DH138" si="87">INDEX($CB$1:$CU$1,CZ139)+DJ138</f>
        <v>0</v>
      </c>
      <c r="DI138" s="198">
        <f t="shared" ref="DI138" si="88">IF(ISERROR(FIND("Signal Tower",DB139)),12,24)</f>
        <v>12</v>
      </c>
    </row>
    <row r="139" spans="104:113" x14ac:dyDescent="0.25">
      <c r="CZ139" s="172">
        <v>10</v>
      </c>
      <c r="DA139" s="172" t="s">
        <v>278</v>
      </c>
      <c r="DB139" s="32" t="str">
        <f>T(LOOKUP(CZ139,$DM$1:$EF$1,$DM$2:$EF$2))</f>
        <v/>
      </c>
      <c r="DD139" s="172">
        <f t="shared" si="86"/>
        <v>1</v>
      </c>
    </row>
    <row r="140" spans="104:113" x14ac:dyDescent="0.25">
      <c r="DA140" s="172">
        <v>1</v>
      </c>
      <c r="DB140" s="32" t="str">
        <f t="shared" ref="DB140:DB151" si="89">T(CONCATENATE(LOOKUP(DA140,CK$3:CK$80,AZ$3:AZ$80)," ",LOOKUP(DA140,CK$3:CK$80,$CA$3:$CA$80)))</f>
        <v xml:space="preserve"> </v>
      </c>
      <c r="DD140" s="172">
        <f t="shared" si="86"/>
        <v>1</v>
      </c>
    </row>
    <row r="141" spans="104:113" x14ac:dyDescent="0.25">
      <c r="DA141" s="172">
        <v>2</v>
      </c>
      <c r="DB141" s="32" t="str">
        <f t="shared" si="89"/>
        <v xml:space="preserve"> </v>
      </c>
      <c r="DD141" s="172">
        <f t="shared" si="86"/>
        <v>1</v>
      </c>
    </row>
    <row r="142" spans="104:113" x14ac:dyDescent="0.25">
      <c r="DA142" s="172">
        <v>3</v>
      </c>
      <c r="DB142" s="32" t="str">
        <f t="shared" si="89"/>
        <v xml:space="preserve"> </v>
      </c>
      <c r="DD142" s="172">
        <f t="shared" si="86"/>
        <v>1</v>
      </c>
    </row>
    <row r="143" spans="104:113" x14ac:dyDescent="0.25">
      <c r="DA143" s="172">
        <v>4</v>
      </c>
      <c r="DB143" s="32" t="str">
        <f t="shared" si="89"/>
        <v xml:space="preserve"> </v>
      </c>
      <c r="DD143" s="172">
        <f t="shared" si="86"/>
        <v>1</v>
      </c>
    </row>
    <row r="144" spans="104:113" x14ac:dyDescent="0.25">
      <c r="DA144" s="172">
        <v>5</v>
      </c>
      <c r="DB144" s="32" t="str">
        <f t="shared" si="89"/>
        <v xml:space="preserve"> </v>
      </c>
      <c r="DD144" s="172">
        <f t="shared" si="86"/>
        <v>1</v>
      </c>
    </row>
    <row r="145" spans="104:113" x14ac:dyDescent="0.25">
      <c r="DA145" s="172">
        <v>6</v>
      </c>
      <c r="DB145" s="32" t="str">
        <f t="shared" si="89"/>
        <v xml:space="preserve"> </v>
      </c>
      <c r="DD145" s="172">
        <f t="shared" si="86"/>
        <v>1</v>
      </c>
    </row>
    <row r="146" spans="104:113" x14ac:dyDescent="0.25">
      <c r="DA146" s="172">
        <v>7</v>
      </c>
      <c r="DB146" s="32" t="str">
        <f t="shared" si="89"/>
        <v xml:space="preserve"> </v>
      </c>
      <c r="DD146" s="172">
        <f t="shared" si="86"/>
        <v>1</v>
      </c>
    </row>
    <row r="147" spans="104:113" x14ac:dyDescent="0.25">
      <c r="DA147" s="172">
        <v>8</v>
      </c>
      <c r="DB147" s="32" t="str">
        <f t="shared" si="89"/>
        <v xml:space="preserve"> </v>
      </c>
      <c r="DD147" s="172">
        <f t="shared" si="86"/>
        <v>1</v>
      </c>
    </row>
    <row r="148" spans="104:113" x14ac:dyDescent="0.25">
      <c r="DA148" s="172">
        <v>9</v>
      </c>
      <c r="DB148" s="32" t="str">
        <f t="shared" si="89"/>
        <v xml:space="preserve"> </v>
      </c>
      <c r="DD148" s="172">
        <f t="shared" si="86"/>
        <v>1</v>
      </c>
    </row>
    <row r="149" spans="104:113" x14ac:dyDescent="0.25">
      <c r="DA149" s="172">
        <v>10</v>
      </c>
      <c r="DB149" s="32" t="str">
        <f t="shared" si="89"/>
        <v xml:space="preserve"> </v>
      </c>
      <c r="DD149" s="172">
        <f t="shared" si="86"/>
        <v>1</v>
      </c>
    </row>
    <row r="150" spans="104:113" x14ac:dyDescent="0.25">
      <c r="DA150" s="172">
        <v>11</v>
      </c>
      <c r="DB150" s="32" t="str">
        <f t="shared" si="89"/>
        <v xml:space="preserve"> </v>
      </c>
      <c r="DD150" s="172">
        <f t="shared" si="86"/>
        <v>1</v>
      </c>
    </row>
    <row r="151" spans="104:113" x14ac:dyDescent="0.25">
      <c r="DA151" s="172">
        <v>12</v>
      </c>
      <c r="DB151" s="32" t="str">
        <f t="shared" si="89"/>
        <v xml:space="preserve"> </v>
      </c>
      <c r="DD151" s="172">
        <f t="shared" si="86"/>
        <v>1</v>
      </c>
    </row>
    <row r="152" spans="104:113" x14ac:dyDescent="0.25">
      <c r="DB152" s="172" t="str">
        <f>IF(DB139="","","----")</f>
        <v/>
      </c>
      <c r="DD152" s="172">
        <f t="shared" si="86"/>
        <v>1</v>
      </c>
    </row>
    <row r="153" spans="104:113" x14ac:dyDescent="0.25">
      <c r="DA153" s="172"/>
      <c r="DB153" s="32" t="str">
        <f>IF(DB154="","",CONCATENATE("Warband ",CZ154," ",DG153))</f>
        <v/>
      </c>
      <c r="DD153" s="172">
        <f t="shared" si="86"/>
        <v>1</v>
      </c>
      <c r="DG153" s="49" t="str">
        <f>CONCATENATE("   ",DH153,"/",DI153,IF(DH153&gt;DI153," !",""))</f>
        <v xml:space="preserve">   0/12</v>
      </c>
      <c r="DH153" s="172">
        <f t="shared" ref="DH153" si="90">INDEX($CB$1:$CU$1,CZ154)+DJ153</f>
        <v>0</v>
      </c>
      <c r="DI153" s="198">
        <f t="shared" ref="DI153" si="91">IF(ISERROR(FIND("Signal Tower",DB154)),12,24)</f>
        <v>12</v>
      </c>
    </row>
    <row r="154" spans="104:113" x14ac:dyDescent="0.25">
      <c r="CZ154" s="172">
        <v>11</v>
      </c>
      <c r="DA154" s="172" t="s">
        <v>278</v>
      </c>
      <c r="DB154" s="32" t="str">
        <f>T(LOOKUP(CZ154,$DM$1:$EF$1,$DM$2:$EF$2))</f>
        <v/>
      </c>
      <c r="DD154" s="172">
        <f t="shared" si="86"/>
        <v>1</v>
      </c>
    </row>
    <row r="155" spans="104:113" x14ac:dyDescent="0.25">
      <c r="DA155" s="172">
        <v>1</v>
      </c>
      <c r="DB155" s="32" t="str">
        <f t="shared" ref="DB155:DB166" si="92">T(CONCATENATE(LOOKUP(DA155,CL$3:CL$80,BA$3:BA$80)," ",LOOKUP(DA155,CL$3:CL$80,$CA$3:$CA$80)))</f>
        <v xml:space="preserve"> </v>
      </c>
      <c r="DD155" s="172">
        <f t="shared" si="86"/>
        <v>1</v>
      </c>
    </row>
    <row r="156" spans="104:113" x14ac:dyDescent="0.25">
      <c r="DA156" s="172">
        <v>2</v>
      </c>
      <c r="DB156" s="32" t="str">
        <f t="shared" si="92"/>
        <v xml:space="preserve"> </v>
      </c>
      <c r="DD156" s="172">
        <f t="shared" si="86"/>
        <v>1</v>
      </c>
    </row>
    <row r="157" spans="104:113" x14ac:dyDescent="0.25">
      <c r="DA157" s="172">
        <v>3</v>
      </c>
      <c r="DB157" s="32" t="str">
        <f t="shared" si="92"/>
        <v xml:space="preserve"> </v>
      </c>
      <c r="DD157" s="172">
        <f t="shared" si="86"/>
        <v>1</v>
      </c>
    </row>
    <row r="158" spans="104:113" x14ac:dyDescent="0.25">
      <c r="DA158" s="172">
        <v>4</v>
      </c>
      <c r="DB158" s="32" t="str">
        <f t="shared" si="92"/>
        <v xml:space="preserve"> </v>
      </c>
      <c r="DD158" s="172">
        <f t="shared" si="86"/>
        <v>1</v>
      </c>
    </row>
    <row r="159" spans="104:113" x14ac:dyDescent="0.25">
      <c r="DA159" s="172">
        <v>5</v>
      </c>
      <c r="DB159" s="32" t="str">
        <f t="shared" si="92"/>
        <v xml:space="preserve"> </v>
      </c>
      <c r="DD159" s="172">
        <f t="shared" si="86"/>
        <v>1</v>
      </c>
    </row>
    <row r="160" spans="104:113" x14ac:dyDescent="0.25">
      <c r="DA160" s="172">
        <v>6</v>
      </c>
      <c r="DB160" s="32" t="str">
        <f t="shared" si="92"/>
        <v xml:space="preserve"> </v>
      </c>
      <c r="DD160" s="172">
        <f t="shared" si="86"/>
        <v>1</v>
      </c>
    </row>
    <row r="161" spans="104:113" x14ac:dyDescent="0.25">
      <c r="DA161" s="172">
        <v>7</v>
      </c>
      <c r="DB161" s="32" t="str">
        <f t="shared" si="92"/>
        <v xml:space="preserve"> </v>
      </c>
      <c r="DD161" s="172">
        <f t="shared" si="86"/>
        <v>1</v>
      </c>
    </row>
    <row r="162" spans="104:113" x14ac:dyDescent="0.25">
      <c r="DA162" s="172">
        <v>8</v>
      </c>
      <c r="DB162" s="32" t="str">
        <f t="shared" si="92"/>
        <v xml:space="preserve"> </v>
      </c>
      <c r="DD162" s="172">
        <f t="shared" si="86"/>
        <v>1</v>
      </c>
    </row>
    <row r="163" spans="104:113" x14ac:dyDescent="0.25">
      <c r="DA163" s="172">
        <v>9</v>
      </c>
      <c r="DB163" s="32" t="str">
        <f t="shared" si="92"/>
        <v xml:space="preserve"> </v>
      </c>
      <c r="DD163" s="172">
        <f t="shared" si="86"/>
        <v>1</v>
      </c>
    </row>
    <row r="164" spans="104:113" x14ac:dyDescent="0.25">
      <c r="DA164" s="172">
        <v>10</v>
      </c>
      <c r="DB164" s="32" t="str">
        <f t="shared" si="92"/>
        <v xml:space="preserve"> </v>
      </c>
      <c r="DD164" s="172">
        <f t="shared" si="86"/>
        <v>1</v>
      </c>
    </row>
    <row r="165" spans="104:113" x14ac:dyDescent="0.25">
      <c r="DA165" s="172">
        <v>11</v>
      </c>
      <c r="DB165" s="32" t="str">
        <f t="shared" si="92"/>
        <v xml:space="preserve"> </v>
      </c>
      <c r="DD165" s="172">
        <f t="shared" si="86"/>
        <v>1</v>
      </c>
    </row>
    <row r="166" spans="104:113" x14ac:dyDescent="0.25">
      <c r="DA166" s="172">
        <v>12</v>
      </c>
      <c r="DB166" s="32" t="str">
        <f t="shared" si="92"/>
        <v xml:space="preserve"> </v>
      </c>
      <c r="DD166" s="172">
        <f t="shared" si="86"/>
        <v>1</v>
      </c>
    </row>
    <row r="167" spans="104:113" x14ac:dyDescent="0.25">
      <c r="DB167" s="172" t="str">
        <f>IF(DB154="","","----")</f>
        <v/>
      </c>
      <c r="DD167" s="172">
        <f t="shared" si="86"/>
        <v>1</v>
      </c>
    </row>
    <row r="168" spans="104:113" x14ac:dyDescent="0.25">
      <c r="DA168" s="172"/>
      <c r="DB168" s="32" t="str">
        <f>IF(DB169="","",CONCATENATE("Warband ",CZ169," ",DG168))</f>
        <v/>
      </c>
      <c r="DD168" s="172">
        <f t="shared" si="86"/>
        <v>1</v>
      </c>
      <c r="DG168" s="49" t="str">
        <f>CONCATENATE("   ",DH168,"/",DI168,IF(DH168&gt;DI168," !",""))</f>
        <v xml:space="preserve">   0/12</v>
      </c>
      <c r="DH168" s="172">
        <f t="shared" ref="DH168" si="93">INDEX($CB$1:$CU$1,CZ169)+DJ168</f>
        <v>0</v>
      </c>
      <c r="DI168" s="198">
        <f t="shared" ref="DI168" si="94">IF(ISERROR(FIND("Signal Tower",DB169)),12,24)</f>
        <v>12</v>
      </c>
    </row>
    <row r="169" spans="104:113" x14ac:dyDescent="0.25">
      <c r="CZ169" s="172">
        <v>12</v>
      </c>
      <c r="DA169" s="172" t="s">
        <v>278</v>
      </c>
      <c r="DB169" s="32" t="str">
        <f>T(LOOKUP(CZ169,$DM$1:$EF$1,$DM$2:$EF$2))</f>
        <v/>
      </c>
      <c r="DD169" s="172">
        <f t="shared" si="86"/>
        <v>1</v>
      </c>
    </row>
    <row r="170" spans="104:113" x14ac:dyDescent="0.25">
      <c r="DA170" s="172">
        <v>1</v>
      </c>
      <c r="DB170" s="32" t="str">
        <f t="shared" ref="DB170:DB181" si="95">T(CONCATENATE(LOOKUP(DA170,CM$3:CM$80,BB$3:BB$80)," ",LOOKUP(DA170,CM$3:CM$80,$CA$3:$CA$80)))</f>
        <v xml:space="preserve"> </v>
      </c>
      <c r="DD170" s="172">
        <f t="shared" si="86"/>
        <v>1</v>
      </c>
    </row>
    <row r="171" spans="104:113" x14ac:dyDescent="0.25">
      <c r="DA171" s="172">
        <v>2</v>
      </c>
      <c r="DB171" s="32" t="str">
        <f t="shared" si="95"/>
        <v xml:space="preserve"> </v>
      </c>
      <c r="DD171" s="172">
        <f t="shared" si="86"/>
        <v>1</v>
      </c>
    </row>
    <row r="172" spans="104:113" x14ac:dyDescent="0.25">
      <c r="DA172" s="172">
        <v>3</v>
      </c>
      <c r="DB172" s="32" t="str">
        <f t="shared" si="95"/>
        <v xml:space="preserve"> </v>
      </c>
      <c r="DD172" s="172">
        <f t="shared" si="86"/>
        <v>1</v>
      </c>
    </row>
    <row r="173" spans="104:113" x14ac:dyDescent="0.25">
      <c r="DA173" s="172">
        <v>4</v>
      </c>
      <c r="DB173" s="32" t="str">
        <f t="shared" si="95"/>
        <v xml:space="preserve"> </v>
      </c>
      <c r="DD173" s="172">
        <f t="shared" si="86"/>
        <v>1</v>
      </c>
    </row>
    <row r="174" spans="104:113" x14ac:dyDescent="0.25">
      <c r="DA174" s="172">
        <v>5</v>
      </c>
      <c r="DB174" s="32" t="str">
        <f t="shared" si="95"/>
        <v xml:space="preserve"> </v>
      </c>
      <c r="DD174" s="172">
        <f t="shared" si="86"/>
        <v>1</v>
      </c>
    </row>
    <row r="175" spans="104:113" x14ac:dyDescent="0.25">
      <c r="DA175" s="172">
        <v>6</v>
      </c>
      <c r="DB175" s="32" t="str">
        <f t="shared" si="95"/>
        <v xml:space="preserve"> </v>
      </c>
      <c r="DD175" s="172">
        <f t="shared" si="86"/>
        <v>1</v>
      </c>
    </row>
    <row r="176" spans="104:113" x14ac:dyDescent="0.25">
      <c r="DA176" s="172">
        <v>7</v>
      </c>
      <c r="DB176" s="32" t="str">
        <f t="shared" si="95"/>
        <v xml:space="preserve"> </v>
      </c>
      <c r="DD176" s="172">
        <f t="shared" si="86"/>
        <v>1</v>
      </c>
    </row>
    <row r="177" spans="104:113" x14ac:dyDescent="0.25">
      <c r="DA177" s="172">
        <v>8</v>
      </c>
      <c r="DB177" s="32" t="str">
        <f t="shared" si="95"/>
        <v xml:space="preserve"> </v>
      </c>
      <c r="DD177" s="172">
        <f t="shared" si="86"/>
        <v>1</v>
      </c>
    </row>
    <row r="178" spans="104:113" x14ac:dyDescent="0.25">
      <c r="DA178" s="172">
        <v>9</v>
      </c>
      <c r="DB178" s="32" t="str">
        <f t="shared" si="95"/>
        <v xml:space="preserve"> </v>
      </c>
      <c r="DD178" s="172">
        <f t="shared" si="86"/>
        <v>1</v>
      </c>
    </row>
    <row r="179" spans="104:113" x14ac:dyDescent="0.25">
      <c r="DA179" s="172">
        <v>10</v>
      </c>
      <c r="DB179" s="32" t="str">
        <f t="shared" si="95"/>
        <v xml:space="preserve"> </v>
      </c>
      <c r="DD179" s="172">
        <f t="shared" si="86"/>
        <v>1</v>
      </c>
    </row>
    <row r="180" spans="104:113" x14ac:dyDescent="0.25">
      <c r="DA180" s="172">
        <v>11</v>
      </c>
      <c r="DB180" s="32" t="str">
        <f t="shared" si="95"/>
        <v xml:space="preserve"> </v>
      </c>
      <c r="DD180" s="172">
        <f t="shared" si="86"/>
        <v>1</v>
      </c>
    </row>
    <row r="181" spans="104:113" x14ac:dyDescent="0.25">
      <c r="DA181" s="172">
        <v>12</v>
      </c>
      <c r="DB181" s="32" t="str">
        <f t="shared" si="95"/>
        <v xml:space="preserve"> </v>
      </c>
      <c r="DD181" s="172">
        <f t="shared" si="86"/>
        <v>1</v>
      </c>
    </row>
    <row r="182" spans="104:113" x14ac:dyDescent="0.25">
      <c r="DB182" s="172" t="str">
        <f>IF(DB169="","","----")</f>
        <v/>
      </c>
      <c r="DD182" s="172">
        <f t="shared" si="86"/>
        <v>1</v>
      </c>
    </row>
    <row r="183" spans="104:113" x14ac:dyDescent="0.25">
      <c r="DA183" s="172"/>
      <c r="DB183" s="32" t="str">
        <f>IF(DB184="","",CONCATENATE("Warband ",CZ184," ",DG183))</f>
        <v/>
      </c>
      <c r="DD183" s="172">
        <f t="shared" si="86"/>
        <v>1</v>
      </c>
      <c r="DG183" s="49" t="str">
        <f>CONCATENATE("   ",DH183,"/",DI183,IF(DH183&gt;DI183," !",""))</f>
        <v xml:space="preserve">   0/12</v>
      </c>
      <c r="DH183" s="172">
        <f t="shared" ref="DH183" si="96">INDEX($CB$1:$CU$1,CZ184)+DJ183</f>
        <v>0</v>
      </c>
      <c r="DI183" s="198">
        <f t="shared" ref="DI183" si="97">IF(ISERROR(FIND("Signal Tower",DB184)),12,24)</f>
        <v>12</v>
      </c>
    </row>
    <row r="184" spans="104:113" x14ac:dyDescent="0.25">
      <c r="CZ184" s="172">
        <v>13</v>
      </c>
      <c r="DA184" s="172" t="s">
        <v>278</v>
      </c>
      <c r="DB184" s="32" t="str">
        <f>T(LOOKUP(CZ184,$DM$1:$EF$1,$DM$2:$EF$2))</f>
        <v/>
      </c>
      <c r="DD184" s="172">
        <f t="shared" si="86"/>
        <v>1</v>
      </c>
    </row>
    <row r="185" spans="104:113" x14ac:dyDescent="0.25">
      <c r="DA185" s="172">
        <v>1</v>
      </c>
      <c r="DB185" s="32" t="str">
        <f t="shared" ref="DB185:DB196" si="98">T(CONCATENATE(LOOKUP(DA185,CN$3:CN$80,BC$3:BC$80)," ",LOOKUP(DA185,CN$3:CN$80,$CA$3:$CA$80)))</f>
        <v xml:space="preserve"> </v>
      </c>
      <c r="DD185" s="172">
        <f t="shared" si="86"/>
        <v>1</v>
      </c>
    </row>
    <row r="186" spans="104:113" x14ac:dyDescent="0.25">
      <c r="DA186" s="172">
        <v>2</v>
      </c>
      <c r="DB186" s="32" t="str">
        <f t="shared" si="98"/>
        <v xml:space="preserve"> </v>
      </c>
      <c r="DD186" s="172">
        <f t="shared" si="86"/>
        <v>1</v>
      </c>
    </row>
    <row r="187" spans="104:113" x14ac:dyDescent="0.25">
      <c r="DA187" s="172">
        <v>3</v>
      </c>
      <c r="DB187" s="32" t="str">
        <f t="shared" si="98"/>
        <v xml:space="preserve"> </v>
      </c>
      <c r="DD187" s="172">
        <f t="shared" si="86"/>
        <v>1</v>
      </c>
    </row>
    <row r="188" spans="104:113" x14ac:dyDescent="0.25">
      <c r="DA188" s="172">
        <v>4</v>
      </c>
      <c r="DB188" s="32" t="str">
        <f t="shared" si="98"/>
        <v xml:space="preserve"> </v>
      </c>
      <c r="DD188" s="172">
        <f t="shared" si="86"/>
        <v>1</v>
      </c>
    </row>
    <row r="189" spans="104:113" x14ac:dyDescent="0.25">
      <c r="DA189" s="172">
        <v>5</v>
      </c>
      <c r="DB189" s="32" t="str">
        <f t="shared" si="98"/>
        <v xml:space="preserve"> </v>
      </c>
      <c r="DD189" s="172">
        <f t="shared" si="86"/>
        <v>1</v>
      </c>
    </row>
    <row r="190" spans="104:113" x14ac:dyDescent="0.25">
      <c r="DA190" s="172">
        <v>6</v>
      </c>
      <c r="DB190" s="32" t="str">
        <f t="shared" si="98"/>
        <v xml:space="preserve"> </v>
      </c>
      <c r="DD190" s="172">
        <f t="shared" si="86"/>
        <v>1</v>
      </c>
    </row>
    <row r="191" spans="104:113" x14ac:dyDescent="0.25">
      <c r="DA191" s="172">
        <v>7</v>
      </c>
      <c r="DB191" s="32" t="str">
        <f t="shared" si="98"/>
        <v xml:space="preserve"> </v>
      </c>
      <c r="DD191" s="172">
        <f t="shared" si="86"/>
        <v>1</v>
      </c>
    </row>
    <row r="192" spans="104:113" x14ac:dyDescent="0.25">
      <c r="DA192" s="172">
        <v>8</v>
      </c>
      <c r="DB192" s="32" t="str">
        <f t="shared" si="98"/>
        <v xml:space="preserve"> </v>
      </c>
      <c r="DD192" s="172">
        <f t="shared" si="86"/>
        <v>1</v>
      </c>
    </row>
    <row r="193" spans="104:113" x14ac:dyDescent="0.25">
      <c r="DA193" s="172">
        <v>9</v>
      </c>
      <c r="DB193" s="32" t="str">
        <f t="shared" si="98"/>
        <v xml:space="preserve"> </v>
      </c>
      <c r="DD193" s="172">
        <f t="shared" si="86"/>
        <v>1</v>
      </c>
    </row>
    <row r="194" spans="104:113" x14ac:dyDescent="0.25">
      <c r="DA194" s="172">
        <v>10</v>
      </c>
      <c r="DB194" s="32" t="str">
        <f t="shared" si="98"/>
        <v xml:space="preserve"> </v>
      </c>
      <c r="DD194" s="172">
        <f t="shared" si="86"/>
        <v>1</v>
      </c>
    </row>
    <row r="195" spans="104:113" x14ac:dyDescent="0.25">
      <c r="DA195" s="172">
        <v>11</v>
      </c>
      <c r="DB195" s="32" t="str">
        <f t="shared" si="98"/>
        <v xml:space="preserve"> </v>
      </c>
      <c r="DD195" s="172">
        <f t="shared" si="86"/>
        <v>1</v>
      </c>
    </row>
    <row r="196" spans="104:113" x14ac:dyDescent="0.25">
      <c r="DA196" s="172">
        <v>12</v>
      </c>
      <c r="DB196" s="32" t="str">
        <f t="shared" si="98"/>
        <v xml:space="preserve"> </v>
      </c>
      <c r="DD196" s="172">
        <f t="shared" si="86"/>
        <v>1</v>
      </c>
    </row>
    <row r="197" spans="104:113" x14ac:dyDescent="0.25">
      <c r="DB197" s="172" t="str">
        <f>IF(DB184="","","----")</f>
        <v/>
      </c>
      <c r="DD197" s="172">
        <f t="shared" ref="DD197:DD260" si="99">IF(OR(DB196="",DB196=" "),DD196,DD196+1)</f>
        <v>1</v>
      </c>
    </row>
    <row r="198" spans="104:113" x14ac:dyDescent="0.25">
      <c r="DA198" s="172"/>
      <c r="DB198" s="32" t="str">
        <f>IF(DB199="","",CONCATENATE("Warband ",CZ199," ",DG198))</f>
        <v/>
      </c>
      <c r="DD198" s="172">
        <f t="shared" si="99"/>
        <v>1</v>
      </c>
      <c r="DG198" s="49" t="str">
        <f>CONCATENATE("   ",DH198,"/",DI198,IF(DH198&gt;DI198," !",""))</f>
        <v xml:space="preserve">   0/12</v>
      </c>
      <c r="DH198" s="172">
        <f t="shared" ref="DH198" si="100">INDEX($CB$1:$CU$1,CZ199)+DJ198</f>
        <v>0</v>
      </c>
      <c r="DI198" s="198">
        <f t="shared" ref="DI198" si="101">IF(ISERROR(FIND("Signal Tower",DB199)),12,24)</f>
        <v>12</v>
      </c>
    </row>
    <row r="199" spans="104:113" x14ac:dyDescent="0.25">
      <c r="CZ199" s="172">
        <v>14</v>
      </c>
      <c r="DA199" s="172" t="s">
        <v>278</v>
      </c>
      <c r="DB199" s="32" t="str">
        <f>T(LOOKUP(CZ199,$DM$1:$EF$1,$DM$2:$EF$2))</f>
        <v/>
      </c>
      <c r="DD199" s="172">
        <f t="shared" si="99"/>
        <v>1</v>
      </c>
    </row>
    <row r="200" spans="104:113" x14ac:dyDescent="0.25">
      <c r="DA200" s="172">
        <v>1</v>
      </c>
      <c r="DB200" s="32" t="str">
        <f t="shared" ref="DB200:DB211" si="102">T(CONCATENATE(LOOKUP(DA200,CO$3:CO$80,BD$3:BD$80)," ",LOOKUP(DA200,CO$3:CO$80,$CA$3:$CA$80)))</f>
        <v xml:space="preserve"> </v>
      </c>
      <c r="DD200" s="172">
        <f t="shared" si="99"/>
        <v>1</v>
      </c>
    </row>
    <row r="201" spans="104:113" x14ac:dyDescent="0.25">
      <c r="DA201" s="172">
        <v>2</v>
      </c>
      <c r="DB201" s="32" t="str">
        <f t="shared" si="102"/>
        <v xml:space="preserve"> </v>
      </c>
      <c r="DD201" s="172">
        <f t="shared" si="99"/>
        <v>1</v>
      </c>
    </row>
    <row r="202" spans="104:113" x14ac:dyDescent="0.25">
      <c r="DA202" s="172">
        <v>3</v>
      </c>
      <c r="DB202" s="32" t="str">
        <f t="shared" si="102"/>
        <v xml:space="preserve"> </v>
      </c>
      <c r="DD202" s="172">
        <f t="shared" si="99"/>
        <v>1</v>
      </c>
    </row>
    <row r="203" spans="104:113" x14ac:dyDescent="0.25">
      <c r="DA203" s="172">
        <v>4</v>
      </c>
      <c r="DB203" s="32" t="str">
        <f t="shared" si="102"/>
        <v xml:space="preserve"> </v>
      </c>
      <c r="DD203" s="172">
        <f t="shared" si="99"/>
        <v>1</v>
      </c>
    </row>
    <row r="204" spans="104:113" x14ac:dyDescent="0.25">
      <c r="DA204" s="172">
        <v>5</v>
      </c>
      <c r="DB204" s="32" t="str">
        <f t="shared" si="102"/>
        <v xml:space="preserve"> </v>
      </c>
      <c r="DD204" s="172">
        <f t="shared" si="99"/>
        <v>1</v>
      </c>
    </row>
    <row r="205" spans="104:113" x14ac:dyDescent="0.25">
      <c r="DA205" s="172">
        <v>6</v>
      </c>
      <c r="DB205" s="32" t="str">
        <f t="shared" si="102"/>
        <v xml:space="preserve"> </v>
      </c>
      <c r="DD205" s="172">
        <f t="shared" si="99"/>
        <v>1</v>
      </c>
    </row>
    <row r="206" spans="104:113" x14ac:dyDescent="0.25">
      <c r="DA206" s="172">
        <v>7</v>
      </c>
      <c r="DB206" s="32" t="str">
        <f t="shared" si="102"/>
        <v xml:space="preserve"> </v>
      </c>
      <c r="DD206" s="172">
        <f t="shared" si="99"/>
        <v>1</v>
      </c>
    </row>
    <row r="207" spans="104:113" x14ac:dyDescent="0.25">
      <c r="DA207" s="172">
        <v>8</v>
      </c>
      <c r="DB207" s="32" t="str">
        <f t="shared" si="102"/>
        <v xml:space="preserve"> </v>
      </c>
      <c r="DD207" s="172">
        <f t="shared" si="99"/>
        <v>1</v>
      </c>
    </row>
    <row r="208" spans="104:113" x14ac:dyDescent="0.25">
      <c r="DA208" s="172">
        <v>9</v>
      </c>
      <c r="DB208" s="32" t="str">
        <f t="shared" si="102"/>
        <v xml:space="preserve"> </v>
      </c>
      <c r="DD208" s="172">
        <f t="shared" si="99"/>
        <v>1</v>
      </c>
    </row>
    <row r="209" spans="104:113" x14ac:dyDescent="0.25">
      <c r="DA209" s="172">
        <v>10</v>
      </c>
      <c r="DB209" s="32" t="str">
        <f t="shared" si="102"/>
        <v xml:space="preserve"> </v>
      </c>
      <c r="DD209" s="172">
        <f t="shared" si="99"/>
        <v>1</v>
      </c>
    </row>
    <row r="210" spans="104:113" x14ac:dyDescent="0.25">
      <c r="DA210" s="172">
        <v>11</v>
      </c>
      <c r="DB210" s="32" t="str">
        <f t="shared" si="102"/>
        <v xml:space="preserve"> </v>
      </c>
      <c r="DD210" s="172">
        <f t="shared" si="99"/>
        <v>1</v>
      </c>
    </row>
    <row r="211" spans="104:113" x14ac:dyDescent="0.25">
      <c r="DA211" s="172">
        <v>12</v>
      </c>
      <c r="DB211" s="32" t="str">
        <f t="shared" si="102"/>
        <v xml:space="preserve"> </v>
      </c>
      <c r="DD211" s="172">
        <f t="shared" si="99"/>
        <v>1</v>
      </c>
    </row>
    <row r="212" spans="104:113" x14ac:dyDescent="0.25">
      <c r="DB212" s="172" t="str">
        <f>IF(DB199="","","----")</f>
        <v/>
      </c>
      <c r="DD212" s="172">
        <f t="shared" si="99"/>
        <v>1</v>
      </c>
    </row>
    <row r="213" spans="104:113" x14ac:dyDescent="0.25">
      <c r="DA213" s="172"/>
      <c r="DB213" s="32" t="str">
        <f>IF(DB214="","",CONCATENATE("Warband ",CZ214," ",DG213))</f>
        <v/>
      </c>
      <c r="DD213" s="172">
        <f t="shared" si="99"/>
        <v>1</v>
      </c>
      <c r="DG213" s="49" t="str">
        <f>CONCATENATE("   ",DH213,"/",DI213,IF(DH213&gt;DI213," !",""))</f>
        <v xml:space="preserve">   0/12</v>
      </c>
      <c r="DH213" s="172">
        <f t="shared" ref="DH213" si="103">INDEX($CB$1:$CU$1,CZ214)+DJ213</f>
        <v>0</v>
      </c>
      <c r="DI213" s="198">
        <f t="shared" ref="DI213" si="104">IF(ISERROR(FIND("Signal Tower",DB214)),12,24)</f>
        <v>12</v>
      </c>
    </row>
    <row r="214" spans="104:113" x14ac:dyDescent="0.25">
      <c r="CZ214" s="172">
        <v>15</v>
      </c>
      <c r="DA214" s="172" t="s">
        <v>278</v>
      </c>
      <c r="DB214" s="32" t="str">
        <f>T(LOOKUP(CZ214,$DM$1:$EF$1,$DM$2:$EF$2))</f>
        <v/>
      </c>
      <c r="DD214" s="172">
        <f t="shared" si="99"/>
        <v>1</v>
      </c>
    </row>
    <row r="215" spans="104:113" x14ac:dyDescent="0.25">
      <c r="DA215" s="172">
        <v>1</v>
      </c>
      <c r="DB215" s="32" t="str">
        <f t="shared" ref="DB215:DB226" si="105">T(CONCATENATE(LOOKUP(DA215,CP$3:CP$80,BE$3:BE$80)," ",LOOKUP(DA215,CP$3:CP$80,$CA$3:$CA$80)))</f>
        <v xml:space="preserve"> </v>
      </c>
      <c r="DD215" s="172">
        <f t="shared" si="99"/>
        <v>1</v>
      </c>
    </row>
    <row r="216" spans="104:113" x14ac:dyDescent="0.25">
      <c r="DA216" s="172">
        <v>2</v>
      </c>
      <c r="DB216" s="32" t="str">
        <f t="shared" si="105"/>
        <v xml:space="preserve"> </v>
      </c>
      <c r="DD216" s="172">
        <f t="shared" si="99"/>
        <v>1</v>
      </c>
    </row>
    <row r="217" spans="104:113" x14ac:dyDescent="0.25">
      <c r="DA217" s="172">
        <v>3</v>
      </c>
      <c r="DB217" s="32" t="str">
        <f t="shared" si="105"/>
        <v xml:space="preserve"> </v>
      </c>
      <c r="DD217" s="172">
        <f t="shared" si="99"/>
        <v>1</v>
      </c>
    </row>
    <row r="218" spans="104:113" x14ac:dyDescent="0.25">
      <c r="DA218" s="172">
        <v>4</v>
      </c>
      <c r="DB218" s="32" t="str">
        <f t="shared" si="105"/>
        <v xml:space="preserve"> </v>
      </c>
      <c r="DD218" s="172">
        <f t="shared" si="99"/>
        <v>1</v>
      </c>
    </row>
    <row r="219" spans="104:113" x14ac:dyDescent="0.25">
      <c r="DA219" s="172">
        <v>5</v>
      </c>
      <c r="DB219" s="32" t="str">
        <f t="shared" si="105"/>
        <v xml:space="preserve"> </v>
      </c>
      <c r="DD219" s="172">
        <f t="shared" si="99"/>
        <v>1</v>
      </c>
    </row>
    <row r="220" spans="104:113" x14ac:dyDescent="0.25">
      <c r="DA220" s="172">
        <v>6</v>
      </c>
      <c r="DB220" s="32" t="str">
        <f t="shared" si="105"/>
        <v xml:space="preserve"> </v>
      </c>
      <c r="DD220" s="172">
        <f t="shared" si="99"/>
        <v>1</v>
      </c>
    </row>
    <row r="221" spans="104:113" x14ac:dyDescent="0.25">
      <c r="DA221" s="172">
        <v>7</v>
      </c>
      <c r="DB221" s="32" t="str">
        <f t="shared" si="105"/>
        <v xml:space="preserve"> </v>
      </c>
      <c r="DD221" s="172">
        <f t="shared" si="99"/>
        <v>1</v>
      </c>
    </row>
    <row r="222" spans="104:113" x14ac:dyDescent="0.25">
      <c r="DA222" s="172">
        <v>8</v>
      </c>
      <c r="DB222" s="32" t="str">
        <f t="shared" si="105"/>
        <v xml:space="preserve"> </v>
      </c>
      <c r="DD222" s="172">
        <f t="shared" si="99"/>
        <v>1</v>
      </c>
    </row>
    <row r="223" spans="104:113" x14ac:dyDescent="0.25">
      <c r="DA223" s="172">
        <v>9</v>
      </c>
      <c r="DB223" s="32" t="str">
        <f t="shared" si="105"/>
        <v xml:space="preserve"> </v>
      </c>
      <c r="DD223" s="172">
        <f t="shared" si="99"/>
        <v>1</v>
      </c>
    </row>
    <row r="224" spans="104:113" x14ac:dyDescent="0.25">
      <c r="DA224" s="172">
        <v>10</v>
      </c>
      <c r="DB224" s="32" t="str">
        <f t="shared" si="105"/>
        <v xml:space="preserve"> </v>
      </c>
      <c r="DD224" s="172">
        <f t="shared" si="99"/>
        <v>1</v>
      </c>
    </row>
    <row r="225" spans="104:113" x14ac:dyDescent="0.25">
      <c r="DA225" s="172">
        <v>11</v>
      </c>
      <c r="DB225" s="32" t="str">
        <f t="shared" si="105"/>
        <v xml:space="preserve"> </v>
      </c>
      <c r="DD225" s="172">
        <f t="shared" si="99"/>
        <v>1</v>
      </c>
    </row>
    <row r="226" spans="104:113" x14ac:dyDescent="0.25">
      <c r="DA226" s="172">
        <v>12</v>
      </c>
      <c r="DB226" s="32" t="str">
        <f t="shared" si="105"/>
        <v xml:space="preserve"> </v>
      </c>
      <c r="DD226" s="172">
        <f t="shared" si="99"/>
        <v>1</v>
      </c>
    </row>
    <row r="227" spans="104:113" x14ac:dyDescent="0.25">
      <c r="DB227" s="172" t="str">
        <f>IF(DB214="","","----")</f>
        <v/>
      </c>
      <c r="DD227" s="172">
        <f t="shared" si="99"/>
        <v>1</v>
      </c>
    </row>
    <row r="228" spans="104:113" x14ac:dyDescent="0.25">
      <c r="DA228" s="172"/>
      <c r="DB228" s="32" t="str">
        <f>IF(DB229="","",CONCATENATE("Warband ",CZ229," ",DG228))</f>
        <v/>
      </c>
      <c r="DD228" s="172">
        <f t="shared" si="99"/>
        <v>1</v>
      </c>
      <c r="DG228" s="49" t="str">
        <f>CONCATENATE("   ",DH228,"/",DI228,IF(DH228&gt;DI228," !",""))</f>
        <v xml:space="preserve">   0/12</v>
      </c>
      <c r="DH228" s="172">
        <f t="shared" ref="DH228" si="106">INDEX($CB$1:$CU$1,CZ229)+DJ228</f>
        <v>0</v>
      </c>
      <c r="DI228" s="198">
        <f t="shared" ref="DI228" si="107">IF(ISERROR(FIND("Signal Tower",DB229)),12,24)</f>
        <v>12</v>
      </c>
    </row>
    <row r="229" spans="104:113" x14ac:dyDescent="0.25">
      <c r="CZ229" s="172">
        <v>16</v>
      </c>
      <c r="DA229" s="172" t="s">
        <v>278</v>
      </c>
      <c r="DB229" s="32" t="str">
        <f>T(LOOKUP(CZ229,$DM$1:$EF$1,$DM$2:$EF$2))</f>
        <v/>
      </c>
      <c r="DD229" s="172">
        <f t="shared" si="99"/>
        <v>1</v>
      </c>
    </row>
    <row r="230" spans="104:113" x14ac:dyDescent="0.25">
      <c r="DA230" s="172">
        <v>1</v>
      </c>
      <c r="DB230" s="32" t="str">
        <f t="shared" ref="DB230:DB241" si="108">T(CONCATENATE(LOOKUP(DA230,CQ$3:CQ$80,BF$3:BF$80)," ",LOOKUP(DA230,CQ$3:CQ$80,$CA$3:$CA$80)))</f>
        <v xml:space="preserve"> </v>
      </c>
      <c r="DD230" s="172">
        <f t="shared" si="99"/>
        <v>1</v>
      </c>
    </row>
    <row r="231" spans="104:113" x14ac:dyDescent="0.25">
      <c r="DA231" s="172">
        <v>2</v>
      </c>
      <c r="DB231" s="32" t="str">
        <f t="shared" si="108"/>
        <v xml:space="preserve"> </v>
      </c>
      <c r="DD231" s="172">
        <f t="shared" si="99"/>
        <v>1</v>
      </c>
    </row>
    <row r="232" spans="104:113" x14ac:dyDescent="0.25">
      <c r="DA232" s="172">
        <v>3</v>
      </c>
      <c r="DB232" s="32" t="str">
        <f t="shared" si="108"/>
        <v xml:space="preserve"> </v>
      </c>
      <c r="DD232" s="172">
        <f t="shared" si="99"/>
        <v>1</v>
      </c>
    </row>
    <row r="233" spans="104:113" x14ac:dyDescent="0.25">
      <c r="DA233" s="172">
        <v>4</v>
      </c>
      <c r="DB233" s="32" t="str">
        <f t="shared" si="108"/>
        <v xml:space="preserve"> </v>
      </c>
      <c r="DD233" s="172">
        <f t="shared" si="99"/>
        <v>1</v>
      </c>
    </row>
    <row r="234" spans="104:113" x14ac:dyDescent="0.25">
      <c r="DA234" s="172">
        <v>5</v>
      </c>
      <c r="DB234" s="32" t="str">
        <f t="shared" si="108"/>
        <v xml:space="preserve"> </v>
      </c>
      <c r="DD234" s="172">
        <f t="shared" si="99"/>
        <v>1</v>
      </c>
    </row>
    <row r="235" spans="104:113" x14ac:dyDescent="0.25">
      <c r="DA235" s="172">
        <v>6</v>
      </c>
      <c r="DB235" s="32" t="str">
        <f t="shared" si="108"/>
        <v xml:space="preserve"> </v>
      </c>
      <c r="DD235" s="172">
        <f t="shared" si="99"/>
        <v>1</v>
      </c>
    </row>
    <row r="236" spans="104:113" x14ac:dyDescent="0.25">
      <c r="DA236" s="172">
        <v>7</v>
      </c>
      <c r="DB236" s="32" t="str">
        <f t="shared" si="108"/>
        <v xml:space="preserve"> </v>
      </c>
      <c r="DD236" s="172">
        <f t="shared" si="99"/>
        <v>1</v>
      </c>
    </row>
    <row r="237" spans="104:113" x14ac:dyDescent="0.25">
      <c r="DA237" s="172">
        <v>8</v>
      </c>
      <c r="DB237" s="32" t="str">
        <f t="shared" si="108"/>
        <v xml:space="preserve"> </v>
      </c>
      <c r="DD237" s="172">
        <f t="shared" si="99"/>
        <v>1</v>
      </c>
    </row>
    <row r="238" spans="104:113" x14ac:dyDescent="0.25">
      <c r="DA238" s="172">
        <v>9</v>
      </c>
      <c r="DB238" s="32" t="str">
        <f t="shared" si="108"/>
        <v xml:space="preserve"> </v>
      </c>
      <c r="DD238" s="172">
        <f t="shared" si="99"/>
        <v>1</v>
      </c>
    </row>
    <row r="239" spans="104:113" x14ac:dyDescent="0.25">
      <c r="DA239" s="172">
        <v>10</v>
      </c>
      <c r="DB239" s="32" t="str">
        <f t="shared" si="108"/>
        <v xml:space="preserve"> </v>
      </c>
      <c r="DD239" s="172">
        <f t="shared" si="99"/>
        <v>1</v>
      </c>
    </row>
    <row r="240" spans="104:113" x14ac:dyDescent="0.25">
      <c r="DA240" s="172">
        <v>11</v>
      </c>
      <c r="DB240" s="32" t="str">
        <f t="shared" si="108"/>
        <v xml:space="preserve"> </v>
      </c>
      <c r="DD240" s="172">
        <f t="shared" si="99"/>
        <v>1</v>
      </c>
    </row>
    <row r="241" spans="104:113" x14ac:dyDescent="0.25">
      <c r="DA241" s="172">
        <v>12</v>
      </c>
      <c r="DB241" s="32" t="str">
        <f t="shared" si="108"/>
        <v xml:space="preserve"> </v>
      </c>
      <c r="DD241" s="172">
        <f t="shared" si="99"/>
        <v>1</v>
      </c>
    </row>
    <row r="242" spans="104:113" x14ac:dyDescent="0.25">
      <c r="DB242" s="172" t="str">
        <f>IF(DB229="","","----")</f>
        <v/>
      </c>
      <c r="DD242" s="172">
        <f t="shared" si="99"/>
        <v>1</v>
      </c>
    </row>
    <row r="243" spans="104:113" x14ac:dyDescent="0.25">
      <c r="DA243" s="172"/>
      <c r="DB243" s="32" t="str">
        <f>IF(DB244="","",CONCATENATE("Warband ",CZ244," ",DG243))</f>
        <v/>
      </c>
      <c r="DD243" s="172">
        <f t="shared" si="99"/>
        <v>1</v>
      </c>
      <c r="DG243" s="49" t="str">
        <f>CONCATENATE("   ",DH243,"/",DI243,IF(DH243&gt;DI243," !",""))</f>
        <v xml:space="preserve">   0/12</v>
      </c>
      <c r="DH243" s="172">
        <f t="shared" ref="DH243" si="109">INDEX($CB$1:$CU$1,CZ244)+DJ243</f>
        <v>0</v>
      </c>
      <c r="DI243" s="198">
        <f t="shared" ref="DI243" si="110">IF(ISERROR(FIND("Signal Tower",DB244)),12,24)</f>
        <v>12</v>
      </c>
    </row>
    <row r="244" spans="104:113" x14ac:dyDescent="0.25">
      <c r="CZ244" s="172">
        <v>17</v>
      </c>
      <c r="DA244" s="172" t="s">
        <v>278</v>
      </c>
      <c r="DB244" s="32" t="str">
        <f>T(LOOKUP(CZ244,$DM$1:$EF$1,$DM$2:$EF$2))</f>
        <v/>
      </c>
      <c r="DD244" s="172">
        <f t="shared" si="99"/>
        <v>1</v>
      </c>
    </row>
    <row r="245" spans="104:113" x14ac:dyDescent="0.25">
      <c r="DA245" s="172">
        <v>1</v>
      </c>
      <c r="DB245" s="32" t="str">
        <f t="shared" ref="DB245:DB256" si="111">T(CONCATENATE(LOOKUP(DA245,CR$3:CR$80,BG$3:BG$80)," ",LOOKUP(DA245,CR$3:CR$80,$CA$3:$CA$80)))</f>
        <v xml:space="preserve"> </v>
      </c>
      <c r="DD245" s="172">
        <f t="shared" si="99"/>
        <v>1</v>
      </c>
    </row>
    <row r="246" spans="104:113" x14ac:dyDescent="0.25">
      <c r="DA246" s="172">
        <v>2</v>
      </c>
      <c r="DB246" s="32" t="str">
        <f t="shared" si="111"/>
        <v xml:space="preserve"> </v>
      </c>
      <c r="DD246" s="172">
        <f t="shared" si="99"/>
        <v>1</v>
      </c>
    </row>
    <row r="247" spans="104:113" x14ac:dyDescent="0.25">
      <c r="DA247" s="172">
        <v>3</v>
      </c>
      <c r="DB247" s="32" t="str">
        <f t="shared" si="111"/>
        <v xml:space="preserve"> </v>
      </c>
      <c r="DD247" s="172">
        <f t="shared" si="99"/>
        <v>1</v>
      </c>
    </row>
    <row r="248" spans="104:113" x14ac:dyDescent="0.25">
      <c r="DA248" s="172">
        <v>4</v>
      </c>
      <c r="DB248" s="32" t="str">
        <f t="shared" si="111"/>
        <v xml:space="preserve"> </v>
      </c>
      <c r="DD248" s="172">
        <f t="shared" si="99"/>
        <v>1</v>
      </c>
    </row>
    <row r="249" spans="104:113" x14ac:dyDescent="0.25">
      <c r="DA249" s="172">
        <v>5</v>
      </c>
      <c r="DB249" s="32" t="str">
        <f t="shared" si="111"/>
        <v xml:space="preserve"> </v>
      </c>
      <c r="DD249" s="172">
        <f t="shared" si="99"/>
        <v>1</v>
      </c>
    </row>
    <row r="250" spans="104:113" x14ac:dyDescent="0.25">
      <c r="DA250" s="172">
        <v>6</v>
      </c>
      <c r="DB250" s="32" t="str">
        <f t="shared" si="111"/>
        <v xml:space="preserve"> </v>
      </c>
      <c r="DD250" s="172">
        <f t="shared" si="99"/>
        <v>1</v>
      </c>
    </row>
    <row r="251" spans="104:113" x14ac:dyDescent="0.25">
      <c r="DA251" s="172">
        <v>7</v>
      </c>
      <c r="DB251" s="32" t="str">
        <f t="shared" si="111"/>
        <v xml:space="preserve"> </v>
      </c>
      <c r="DD251" s="172">
        <f t="shared" si="99"/>
        <v>1</v>
      </c>
    </row>
    <row r="252" spans="104:113" x14ac:dyDescent="0.25">
      <c r="DA252" s="172">
        <v>8</v>
      </c>
      <c r="DB252" s="32" t="str">
        <f t="shared" si="111"/>
        <v xml:space="preserve"> </v>
      </c>
      <c r="DD252" s="172">
        <f t="shared" si="99"/>
        <v>1</v>
      </c>
    </row>
    <row r="253" spans="104:113" x14ac:dyDescent="0.25">
      <c r="DA253" s="172">
        <v>9</v>
      </c>
      <c r="DB253" s="32" t="str">
        <f t="shared" si="111"/>
        <v xml:space="preserve"> </v>
      </c>
      <c r="DD253" s="172">
        <f t="shared" si="99"/>
        <v>1</v>
      </c>
    </row>
    <row r="254" spans="104:113" x14ac:dyDescent="0.25">
      <c r="DA254" s="172">
        <v>10</v>
      </c>
      <c r="DB254" s="32" t="str">
        <f t="shared" si="111"/>
        <v xml:space="preserve"> </v>
      </c>
      <c r="DD254" s="172">
        <f t="shared" si="99"/>
        <v>1</v>
      </c>
    </row>
    <row r="255" spans="104:113" x14ac:dyDescent="0.25">
      <c r="DA255" s="172">
        <v>11</v>
      </c>
      <c r="DB255" s="32" t="str">
        <f t="shared" si="111"/>
        <v xml:space="preserve"> </v>
      </c>
      <c r="DD255" s="172">
        <f t="shared" si="99"/>
        <v>1</v>
      </c>
    </row>
    <row r="256" spans="104:113" x14ac:dyDescent="0.25">
      <c r="DA256" s="172">
        <v>12</v>
      </c>
      <c r="DB256" s="32" t="str">
        <f t="shared" si="111"/>
        <v xml:space="preserve"> </v>
      </c>
      <c r="DD256" s="172">
        <f t="shared" si="99"/>
        <v>1</v>
      </c>
    </row>
    <row r="257" spans="104:113" x14ac:dyDescent="0.25">
      <c r="DB257" s="172" t="str">
        <f>IF(DB244="","","----")</f>
        <v/>
      </c>
      <c r="DD257" s="172">
        <f t="shared" si="99"/>
        <v>1</v>
      </c>
    </row>
    <row r="258" spans="104:113" x14ac:dyDescent="0.25">
      <c r="DA258" s="172"/>
      <c r="DB258" s="32" t="str">
        <f>IF(DB259="","",CONCATENATE("Warband ",CZ259," ",DG258))</f>
        <v/>
      </c>
      <c r="DD258" s="172">
        <f t="shared" si="99"/>
        <v>1</v>
      </c>
      <c r="DG258" s="49" t="str">
        <f>CONCATENATE("   ",DH258,"/",DI258,IF(DH258&gt;DI258," !",""))</f>
        <v xml:space="preserve">   0/12</v>
      </c>
      <c r="DH258" s="172">
        <f t="shared" ref="DH258" si="112">INDEX($CB$1:$CU$1,CZ259)+DJ258</f>
        <v>0</v>
      </c>
      <c r="DI258" s="198">
        <f t="shared" ref="DI258" si="113">IF(ISERROR(FIND("Signal Tower",DB259)),12,24)</f>
        <v>12</v>
      </c>
    </row>
    <row r="259" spans="104:113" x14ac:dyDescent="0.25">
      <c r="CZ259" s="172">
        <v>18</v>
      </c>
      <c r="DA259" s="172" t="s">
        <v>278</v>
      </c>
      <c r="DB259" s="32" t="str">
        <f>T(LOOKUP(CZ259,$DM$1:$EF$1,$DM$2:$EF$2))</f>
        <v/>
      </c>
      <c r="DD259" s="172">
        <f t="shared" si="99"/>
        <v>1</v>
      </c>
    </row>
    <row r="260" spans="104:113" x14ac:dyDescent="0.25">
      <c r="DA260" s="172">
        <v>1</v>
      </c>
      <c r="DB260" s="32" t="str">
        <f t="shared" ref="DB260:DB271" si="114">T(CONCATENATE(LOOKUP(DA260,CS$3:CS$80,BH$3:BH$80)," ",LOOKUP(DA260,CS$3:CS$80,$CA$3:$CA$80)))</f>
        <v xml:space="preserve"> </v>
      </c>
      <c r="DD260" s="172">
        <f t="shared" si="99"/>
        <v>1</v>
      </c>
    </row>
    <row r="261" spans="104:113" x14ac:dyDescent="0.25">
      <c r="DA261" s="172">
        <v>2</v>
      </c>
      <c r="DB261" s="32" t="str">
        <f t="shared" si="114"/>
        <v xml:space="preserve"> </v>
      </c>
      <c r="DD261" s="172">
        <f t="shared" ref="DD261:DD302" si="115">IF(OR(DB260="",DB260=" "),DD260,DD260+1)</f>
        <v>1</v>
      </c>
    </row>
    <row r="262" spans="104:113" x14ac:dyDescent="0.25">
      <c r="DA262" s="172">
        <v>3</v>
      </c>
      <c r="DB262" s="32" t="str">
        <f t="shared" si="114"/>
        <v xml:space="preserve"> </v>
      </c>
      <c r="DD262" s="172">
        <f t="shared" si="115"/>
        <v>1</v>
      </c>
    </row>
    <row r="263" spans="104:113" x14ac:dyDescent="0.25">
      <c r="DA263" s="172">
        <v>4</v>
      </c>
      <c r="DB263" s="32" t="str">
        <f t="shared" si="114"/>
        <v xml:space="preserve"> </v>
      </c>
      <c r="DD263" s="172">
        <f t="shared" si="115"/>
        <v>1</v>
      </c>
    </row>
    <row r="264" spans="104:113" x14ac:dyDescent="0.25">
      <c r="DA264" s="172">
        <v>5</v>
      </c>
      <c r="DB264" s="32" t="str">
        <f t="shared" si="114"/>
        <v xml:space="preserve"> </v>
      </c>
      <c r="DD264" s="172">
        <f t="shared" si="115"/>
        <v>1</v>
      </c>
    </row>
    <row r="265" spans="104:113" x14ac:dyDescent="0.25">
      <c r="DA265" s="172">
        <v>6</v>
      </c>
      <c r="DB265" s="32" t="str">
        <f t="shared" si="114"/>
        <v xml:space="preserve"> </v>
      </c>
      <c r="DD265" s="172">
        <f t="shared" si="115"/>
        <v>1</v>
      </c>
    </row>
    <row r="266" spans="104:113" x14ac:dyDescent="0.25">
      <c r="DA266" s="172">
        <v>7</v>
      </c>
      <c r="DB266" s="32" t="str">
        <f t="shared" si="114"/>
        <v xml:space="preserve"> </v>
      </c>
      <c r="DD266" s="172">
        <f t="shared" si="115"/>
        <v>1</v>
      </c>
    </row>
    <row r="267" spans="104:113" x14ac:dyDescent="0.25">
      <c r="DA267" s="172">
        <v>8</v>
      </c>
      <c r="DB267" s="32" t="str">
        <f t="shared" si="114"/>
        <v xml:space="preserve"> </v>
      </c>
      <c r="DD267" s="172">
        <f t="shared" si="115"/>
        <v>1</v>
      </c>
    </row>
    <row r="268" spans="104:113" x14ac:dyDescent="0.25">
      <c r="DA268" s="172">
        <v>9</v>
      </c>
      <c r="DB268" s="32" t="str">
        <f t="shared" si="114"/>
        <v xml:space="preserve"> </v>
      </c>
      <c r="DD268" s="172">
        <f t="shared" si="115"/>
        <v>1</v>
      </c>
    </row>
    <row r="269" spans="104:113" x14ac:dyDescent="0.25">
      <c r="DA269" s="172">
        <v>10</v>
      </c>
      <c r="DB269" s="32" t="str">
        <f t="shared" si="114"/>
        <v xml:space="preserve"> </v>
      </c>
      <c r="DD269" s="172">
        <f t="shared" si="115"/>
        <v>1</v>
      </c>
    </row>
    <row r="270" spans="104:113" x14ac:dyDescent="0.25">
      <c r="DA270" s="172">
        <v>11</v>
      </c>
      <c r="DB270" s="32" t="str">
        <f t="shared" si="114"/>
        <v xml:space="preserve"> </v>
      </c>
      <c r="DD270" s="172">
        <f t="shared" si="115"/>
        <v>1</v>
      </c>
    </row>
    <row r="271" spans="104:113" x14ac:dyDescent="0.25">
      <c r="DA271" s="172">
        <v>12</v>
      </c>
      <c r="DB271" s="32" t="str">
        <f t="shared" si="114"/>
        <v xml:space="preserve"> </v>
      </c>
      <c r="DD271" s="172">
        <f t="shared" si="115"/>
        <v>1</v>
      </c>
    </row>
    <row r="272" spans="104:113" x14ac:dyDescent="0.25">
      <c r="DB272" s="172" t="str">
        <f>IF(DB259="","","----")</f>
        <v/>
      </c>
      <c r="DD272" s="172">
        <f t="shared" si="115"/>
        <v>1</v>
      </c>
    </row>
    <row r="273" spans="104:113" x14ac:dyDescent="0.25">
      <c r="DA273" s="172"/>
      <c r="DB273" s="32" t="str">
        <f>IF(DB274="","",CONCATENATE("Warband ",CZ274," ",DG273))</f>
        <v/>
      </c>
      <c r="DD273" s="172">
        <f t="shared" si="115"/>
        <v>1</v>
      </c>
      <c r="DG273" s="49" t="str">
        <f>CONCATENATE("   ",DH273,"/",DI273,IF(DH273&gt;DI273," !",""))</f>
        <v xml:space="preserve">   0/12</v>
      </c>
      <c r="DH273" s="172">
        <f t="shared" ref="DH273" si="116">INDEX($CB$1:$CU$1,CZ274)+DJ273</f>
        <v>0</v>
      </c>
      <c r="DI273" s="198">
        <f t="shared" ref="DI273" si="117">IF(ISERROR(FIND("Signal Tower",DB274)),12,24)</f>
        <v>12</v>
      </c>
    </row>
    <row r="274" spans="104:113" x14ac:dyDescent="0.25">
      <c r="CZ274" s="172">
        <v>19</v>
      </c>
      <c r="DA274" s="172" t="s">
        <v>278</v>
      </c>
      <c r="DB274" s="32" t="str">
        <f>T(LOOKUP(CZ274,$DM$1:$EF$1,$DM$2:$EF$2))</f>
        <v/>
      </c>
      <c r="DD274" s="172">
        <f t="shared" si="115"/>
        <v>1</v>
      </c>
    </row>
    <row r="275" spans="104:113" x14ac:dyDescent="0.25">
      <c r="DA275" s="172">
        <v>1</v>
      </c>
      <c r="DB275" s="32" t="str">
        <f t="shared" ref="DB275:DB286" si="118">T(CONCATENATE(LOOKUP(DA275,CT$3:CT$80,BI$3:BI$80)," ",LOOKUP(DA275,CT$3:CT$80,$CA$3:$CA$80)))</f>
        <v xml:space="preserve"> </v>
      </c>
      <c r="DD275" s="172">
        <f t="shared" si="115"/>
        <v>1</v>
      </c>
    </row>
    <row r="276" spans="104:113" x14ac:dyDescent="0.25">
      <c r="DA276" s="172">
        <v>2</v>
      </c>
      <c r="DB276" s="32" t="str">
        <f t="shared" si="118"/>
        <v xml:space="preserve"> </v>
      </c>
      <c r="DD276" s="172">
        <f t="shared" si="115"/>
        <v>1</v>
      </c>
    </row>
    <row r="277" spans="104:113" x14ac:dyDescent="0.25">
      <c r="DA277" s="172">
        <v>3</v>
      </c>
      <c r="DB277" s="32" t="str">
        <f t="shared" si="118"/>
        <v xml:space="preserve"> </v>
      </c>
      <c r="DD277" s="172">
        <f t="shared" si="115"/>
        <v>1</v>
      </c>
    </row>
    <row r="278" spans="104:113" x14ac:dyDescent="0.25">
      <c r="DA278" s="172">
        <v>4</v>
      </c>
      <c r="DB278" s="32" t="str">
        <f t="shared" si="118"/>
        <v xml:space="preserve"> </v>
      </c>
      <c r="DD278" s="172">
        <f t="shared" si="115"/>
        <v>1</v>
      </c>
    </row>
    <row r="279" spans="104:113" x14ac:dyDescent="0.25">
      <c r="DA279" s="172">
        <v>5</v>
      </c>
      <c r="DB279" s="32" t="str">
        <f t="shared" si="118"/>
        <v xml:space="preserve"> </v>
      </c>
      <c r="DD279" s="172">
        <f t="shared" si="115"/>
        <v>1</v>
      </c>
    </row>
    <row r="280" spans="104:113" x14ac:dyDescent="0.25">
      <c r="DA280" s="172">
        <v>6</v>
      </c>
      <c r="DB280" s="32" t="str">
        <f t="shared" si="118"/>
        <v xml:space="preserve"> </v>
      </c>
      <c r="DD280" s="172">
        <f t="shared" si="115"/>
        <v>1</v>
      </c>
    </row>
    <row r="281" spans="104:113" x14ac:dyDescent="0.25">
      <c r="DA281" s="172">
        <v>7</v>
      </c>
      <c r="DB281" s="32" t="str">
        <f t="shared" si="118"/>
        <v xml:space="preserve"> </v>
      </c>
      <c r="DD281" s="172">
        <f t="shared" si="115"/>
        <v>1</v>
      </c>
    </row>
    <row r="282" spans="104:113" x14ac:dyDescent="0.25">
      <c r="DA282" s="172">
        <v>8</v>
      </c>
      <c r="DB282" s="32" t="str">
        <f t="shared" si="118"/>
        <v xml:space="preserve"> </v>
      </c>
      <c r="DD282" s="172">
        <f t="shared" si="115"/>
        <v>1</v>
      </c>
    </row>
    <row r="283" spans="104:113" x14ac:dyDescent="0.25">
      <c r="DA283" s="172">
        <v>9</v>
      </c>
      <c r="DB283" s="32" t="str">
        <f t="shared" si="118"/>
        <v xml:space="preserve"> </v>
      </c>
      <c r="DD283" s="172">
        <f t="shared" si="115"/>
        <v>1</v>
      </c>
    </row>
    <row r="284" spans="104:113" x14ac:dyDescent="0.25">
      <c r="DA284" s="172">
        <v>10</v>
      </c>
      <c r="DB284" s="32" t="str">
        <f t="shared" si="118"/>
        <v xml:space="preserve"> </v>
      </c>
      <c r="DD284" s="172">
        <f t="shared" si="115"/>
        <v>1</v>
      </c>
    </row>
    <row r="285" spans="104:113" x14ac:dyDescent="0.25">
      <c r="DA285" s="172">
        <v>11</v>
      </c>
      <c r="DB285" s="32" t="str">
        <f t="shared" si="118"/>
        <v xml:space="preserve"> </v>
      </c>
      <c r="DD285" s="172">
        <f t="shared" si="115"/>
        <v>1</v>
      </c>
    </row>
    <row r="286" spans="104:113" x14ac:dyDescent="0.25">
      <c r="DA286" s="172">
        <v>12</v>
      </c>
      <c r="DB286" s="32" t="str">
        <f t="shared" si="118"/>
        <v xml:space="preserve"> </v>
      </c>
      <c r="DD286" s="172">
        <f t="shared" si="115"/>
        <v>1</v>
      </c>
    </row>
    <row r="287" spans="104:113" x14ac:dyDescent="0.25">
      <c r="DB287" s="172" t="str">
        <f>IF(DB274="","","----")</f>
        <v/>
      </c>
      <c r="DD287" s="172">
        <f t="shared" si="115"/>
        <v>1</v>
      </c>
    </row>
    <row r="288" spans="104:113" x14ac:dyDescent="0.25">
      <c r="DA288" s="172"/>
      <c r="DB288" s="32" t="str">
        <f>IF(DB289="","",CONCATENATE("Warband ",CZ289," ",DG288))</f>
        <v/>
      </c>
      <c r="DD288" s="172">
        <f t="shared" si="115"/>
        <v>1</v>
      </c>
      <c r="DG288" s="49" t="str">
        <f>CONCATENATE("   ",DH288,"/",DI288,IF(DH288&gt;DI288," !",""))</f>
        <v xml:space="preserve">   0/12</v>
      </c>
      <c r="DH288" s="172">
        <f t="shared" ref="DH288" si="119">INDEX($CB$1:$CU$1,CZ289)+DJ288</f>
        <v>0</v>
      </c>
      <c r="DI288" s="198">
        <f t="shared" ref="DI288" si="120">IF(ISERROR(FIND("Signal Tower",DB289)),12,24)</f>
        <v>12</v>
      </c>
    </row>
    <row r="289" spans="104:108" x14ac:dyDescent="0.25">
      <c r="CZ289" s="172">
        <v>20</v>
      </c>
      <c r="DA289" s="172" t="s">
        <v>278</v>
      </c>
      <c r="DB289" s="32" t="str">
        <f>T(LOOKUP(CZ289,$DM$1:$EF$1,$DM$2:$EF$2))</f>
        <v/>
      </c>
      <c r="DD289" s="172">
        <f t="shared" si="115"/>
        <v>1</v>
      </c>
    </row>
    <row r="290" spans="104:108" x14ac:dyDescent="0.25">
      <c r="DA290" s="172">
        <v>1</v>
      </c>
      <c r="DB290" s="32" t="str">
        <f t="shared" ref="DB290:DB301" si="121">T(CONCATENATE(LOOKUP(DA290,CU$3:CU$80,BJ$3:BJ$80)," ",LOOKUP(DA290,CU$3:CU$80,$CA$3:$CA$80)))</f>
        <v xml:space="preserve"> </v>
      </c>
      <c r="DD290" s="172">
        <f t="shared" si="115"/>
        <v>1</v>
      </c>
    </row>
    <row r="291" spans="104:108" x14ac:dyDescent="0.25">
      <c r="DA291" s="172">
        <v>2</v>
      </c>
      <c r="DB291" s="32" t="str">
        <f t="shared" si="121"/>
        <v xml:space="preserve"> </v>
      </c>
      <c r="DD291" s="172">
        <f t="shared" si="115"/>
        <v>1</v>
      </c>
    </row>
    <row r="292" spans="104:108" x14ac:dyDescent="0.25">
      <c r="DA292" s="172">
        <v>3</v>
      </c>
      <c r="DB292" s="32" t="str">
        <f t="shared" si="121"/>
        <v xml:space="preserve"> </v>
      </c>
      <c r="DD292" s="172">
        <f t="shared" si="115"/>
        <v>1</v>
      </c>
    </row>
    <row r="293" spans="104:108" x14ac:dyDescent="0.25">
      <c r="DA293" s="172">
        <v>4</v>
      </c>
      <c r="DB293" s="32" t="str">
        <f t="shared" si="121"/>
        <v xml:space="preserve"> </v>
      </c>
      <c r="DD293" s="172">
        <f t="shared" si="115"/>
        <v>1</v>
      </c>
    </row>
    <row r="294" spans="104:108" x14ac:dyDescent="0.25">
      <c r="DA294" s="172">
        <v>5</v>
      </c>
      <c r="DB294" s="32" t="str">
        <f t="shared" si="121"/>
        <v xml:space="preserve"> </v>
      </c>
      <c r="DD294" s="172">
        <f t="shared" si="115"/>
        <v>1</v>
      </c>
    </row>
    <row r="295" spans="104:108" x14ac:dyDescent="0.25">
      <c r="DA295" s="172">
        <v>6</v>
      </c>
      <c r="DB295" s="32" t="str">
        <f t="shared" si="121"/>
        <v xml:space="preserve"> </v>
      </c>
      <c r="DD295" s="172">
        <f t="shared" si="115"/>
        <v>1</v>
      </c>
    </row>
    <row r="296" spans="104:108" x14ac:dyDescent="0.25">
      <c r="DA296" s="172">
        <v>7</v>
      </c>
      <c r="DB296" s="32" t="str">
        <f t="shared" si="121"/>
        <v xml:space="preserve"> </v>
      </c>
      <c r="DD296" s="172">
        <f t="shared" si="115"/>
        <v>1</v>
      </c>
    </row>
    <row r="297" spans="104:108" x14ac:dyDescent="0.25">
      <c r="DA297" s="172">
        <v>8</v>
      </c>
      <c r="DB297" s="32" t="str">
        <f t="shared" si="121"/>
        <v xml:space="preserve"> </v>
      </c>
      <c r="DD297" s="172">
        <f t="shared" si="115"/>
        <v>1</v>
      </c>
    </row>
    <row r="298" spans="104:108" x14ac:dyDescent="0.25">
      <c r="DA298" s="172">
        <v>9</v>
      </c>
      <c r="DB298" s="32" t="str">
        <f t="shared" si="121"/>
        <v xml:space="preserve"> </v>
      </c>
      <c r="DD298" s="172">
        <f t="shared" si="115"/>
        <v>1</v>
      </c>
    </row>
    <row r="299" spans="104:108" x14ac:dyDescent="0.25">
      <c r="DA299" s="172">
        <v>10</v>
      </c>
      <c r="DB299" s="32" t="str">
        <f t="shared" si="121"/>
        <v xml:space="preserve"> </v>
      </c>
      <c r="DD299" s="172">
        <f t="shared" si="115"/>
        <v>1</v>
      </c>
    </row>
    <row r="300" spans="104:108" x14ac:dyDescent="0.25">
      <c r="DA300" s="172">
        <v>11</v>
      </c>
      <c r="DB300" s="32" t="str">
        <f t="shared" si="121"/>
        <v xml:space="preserve"> </v>
      </c>
      <c r="DD300" s="172">
        <f t="shared" si="115"/>
        <v>1</v>
      </c>
    </row>
    <row r="301" spans="104:108" x14ac:dyDescent="0.25">
      <c r="DA301" s="172">
        <v>12</v>
      </c>
      <c r="DB301" s="32" t="str">
        <f t="shared" si="121"/>
        <v xml:space="preserve"> </v>
      </c>
      <c r="DD301" s="172">
        <f t="shared" si="115"/>
        <v>1</v>
      </c>
    </row>
    <row r="302" spans="104:108" x14ac:dyDescent="0.25">
      <c r="DD302" s="172">
        <f t="shared" si="115"/>
        <v>1</v>
      </c>
    </row>
  </sheetData>
  <mergeCells count="2">
    <mergeCell ref="BV1:BW1"/>
    <mergeCell ref="BX1:BZ1"/>
  </mergeCells>
  <conditionalFormatting sqref="AC5:AF12 AC3:AG4">
    <cfRule type="cellIs" dxfId="74" priority="27" stopIfTrue="1" operator="equal">
      <formula>1</formula>
    </cfRule>
  </conditionalFormatting>
  <conditionalFormatting sqref="H8:H11">
    <cfRule type="cellIs" dxfId="73" priority="22" stopIfTrue="1" operator="equal">
      <formula>1</formula>
    </cfRule>
  </conditionalFormatting>
  <conditionalFormatting sqref="AG5:AG12">
    <cfRule type="cellIs" dxfId="72" priority="20" stopIfTrue="1" operator="equal">
      <formula>1</formula>
    </cfRule>
  </conditionalFormatting>
  <conditionalFormatting sqref="D9">
    <cfRule type="cellIs" dxfId="71" priority="19" stopIfTrue="1" operator="equal">
      <formula>1</formula>
    </cfRule>
  </conditionalFormatting>
  <conditionalFormatting sqref="D3:G3">
    <cfRule type="cellIs" dxfId="70" priority="10" stopIfTrue="1" operator="equal">
      <formula>1</formula>
    </cfRule>
  </conditionalFormatting>
  <conditionalFormatting sqref="H7">
    <cfRule type="cellIs" dxfId="69" priority="4" stopIfTrue="1" operator="equal">
      <formula>1</formula>
    </cfRule>
  </conditionalFormatting>
  <conditionalFormatting sqref="W3:W80">
    <cfRule type="containsText" dxfId="68" priority="12" stopIfTrue="1" operator="containsText" text="!">
      <formula>NOT(ISERROR(SEARCH("!",W3)))</formula>
    </cfRule>
  </conditionalFormatting>
  <conditionalFormatting sqref="W2">
    <cfRule type="cellIs" dxfId="67" priority="11" stopIfTrue="1" operator="lessThan">
      <formula>0</formula>
    </cfRule>
  </conditionalFormatting>
  <conditionalFormatting sqref="H4:I4">
    <cfRule type="cellIs" dxfId="66" priority="9" stopIfTrue="1" operator="equal">
      <formula>1</formula>
    </cfRule>
  </conditionalFormatting>
  <conditionalFormatting sqref="H7">
    <cfRule type="cellIs" dxfId="65" priority="5" stopIfTrue="1" operator="equal">
      <formula>1</formula>
    </cfRule>
  </conditionalFormatting>
  <conditionalFormatting sqref="K7">
    <cfRule type="cellIs" dxfId="64" priority="6" stopIfTrue="1" operator="equal">
      <formula>1</formula>
    </cfRule>
  </conditionalFormatting>
  <conditionalFormatting sqref="H5:H6">
    <cfRule type="cellIs" dxfId="63" priority="3" stopIfTrue="1" operator="equal">
      <formula>1</formula>
    </cfRule>
  </conditionalFormatting>
  <conditionalFormatting sqref="H6">
    <cfRule type="cellIs" dxfId="62" priority="2" stopIfTrue="1" operator="equal">
      <formula>1</formula>
    </cfRule>
  </conditionalFormatting>
  <conditionalFormatting sqref="L8:M11">
    <cfRule type="cellIs" dxfId="61" priority="1" stopIfTrue="1" operator="equal">
      <formula>1</formula>
    </cfRule>
  </conditionalFormatting>
  <dataValidations count="1">
    <dataValidation type="whole" allowBlank="1" showInputMessage="1" showErrorMessage="1" error="You may only purchase each equipment once_x000a_Insert &quot;1&quot; to purchase the equipment" sqref="H5:H11 AC3:AG12 L8:M11 D3:G3 H4:I4 K7">
      <formula1>0</formula1>
      <formula2>1</formula2>
    </dataValidation>
  </dataValidations>
  <hyperlinks>
    <hyperlink ref="A2" location="INDEX!A1" display="INDEX"/>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43" customWidth="1"/>
    <col min="2" max="2" width="27.7109375" style="16" bestFit="1" customWidth="1"/>
    <col min="3" max="3" width="5.7109375" style="143" customWidth="1"/>
    <col min="4" max="8" width="2.85546875" style="143" customWidth="1"/>
    <col min="9" max="9" width="2.85546875" style="143" hidden="1" customWidth="1"/>
    <col min="10" max="17" width="2.85546875" style="172" hidden="1" customWidth="1"/>
    <col min="18" max="18" width="11.7109375" style="143" customWidth="1"/>
    <col min="19" max="19" width="6.5703125" style="143" customWidth="1"/>
    <col min="20" max="20" width="9.140625" style="143" customWidth="1"/>
    <col min="21" max="21" width="9.140625" style="84" customWidth="1"/>
    <col min="22" max="22" width="9.140625" style="143" customWidth="1"/>
    <col min="23" max="23" width="10.85546875" style="143" customWidth="1"/>
    <col min="24" max="25" width="10.5703125" style="143" bestFit="1" customWidth="1"/>
    <col min="26" max="26" width="11.42578125" style="143" bestFit="1" customWidth="1"/>
    <col min="27" max="27" width="23.5703125" style="16" bestFit="1" customWidth="1"/>
    <col min="28" max="28" width="5.7109375" style="143" customWidth="1"/>
    <col min="29" max="35" width="2.85546875" style="143" customWidth="1"/>
    <col min="36" max="41" width="2.85546875" style="172" hidden="1" customWidth="1"/>
    <col min="42" max="42" width="6.5703125" style="143" customWidth="1"/>
    <col min="43" max="62" width="3.7109375" style="143" customWidth="1"/>
    <col min="63" max="63" width="42.85546875" style="176" customWidth="1"/>
    <col min="64" max="73" width="2.7109375" style="143"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43" width="9.140625" style="143" customWidth="1"/>
    <col min="144" max="16384" width="9.140625" style="143"/>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05" x14ac:dyDescent="0.25">
      <c r="A2" s="161" t="s">
        <v>2630</v>
      </c>
      <c r="B2" s="85"/>
      <c r="D2" s="174" t="s">
        <v>35</v>
      </c>
      <c r="E2" s="174" t="s">
        <v>1824</v>
      </c>
      <c r="F2" s="174" t="s">
        <v>286</v>
      </c>
      <c r="G2" s="174" t="s">
        <v>205</v>
      </c>
      <c r="H2" s="142"/>
      <c r="I2" s="142"/>
      <c r="J2" s="174"/>
      <c r="K2" s="174"/>
      <c r="L2" s="174"/>
      <c r="M2" s="174"/>
      <c r="N2" s="174"/>
      <c r="O2" s="174"/>
      <c r="P2" s="174"/>
      <c r="Q2" s="174"/>
      <c r="R2" s="14" t="s">
        <v>522</v>
      </c>
      <c r="S2" s="14" t="s">
        <v>64</v>
      </c>
      <c r="T2" s="37">
        <f>DL2+BW2</f>
        <v>0</v>
      </c>
      <c r="U2" s="37">
        <f>SUM(S3:S18,AP3:AP43)</f>
        <v>0</v>
      </c>
      <c r="W2" s="37">
        <f>ROUNDUP(BX2/3,0)-BZ2</f>
        <v>0</v>
      </c>
      <c r="Y2" s="37">
        <f>EvilUnits</f>
        <v>0</v>
      </c>
      <c r="Z2" s="37">
        <f>EvilPoints</f>
        <v>0</v>
      </c>
      <c r="AA2" s="85"/>
      <c r="AC2" s="142" t="s">
        <v>205</v>
      </c>
      <c r="AD2" s="142" t="s">
        <v>286</v>
      </c>
      <c r="AE2" s="142" t="s">
        <v>1824</v>
      </c>
      <c r="AF2" s="142" t="s">
        <v>68</v>
      </c>
      <c r="AG2" s="142" t="s">
        <v>2203</v>
      </c>
      <c r="AH2" s="142" t="s">
        <v>51</v>
      </c>
      <c r="AI2" s="142" t="s">
        <v>35</v>
      </c>
      <c r="AJ2" s="174"/>
      <c r="AK2" s="174"/>
      <c r="AL2" s="174"/>
      <c r="AM2" s="174"/>
      <c r="AN2" s="174"/>
      <c r="AO2" s="174"/>
      <c r="AP2" s="14" t="s">
        <v>64</v>
      </c>
      <c r="AQ2" s="142" t="s">
        <v>258</v>
      </c>
      <c r="AR2" s="142" t="s">
        <v>259</v>
      </c>
      <c r="AS2" s="142" t="s">
        <v>260</v>
      </c>
      <c r="AT2" s="142" t="s">
        <v>261</v>
      </c>
      <c r="AU2" s="142" t="s">
        <v>262</v>
      </c>
      <c r="AV2" s="142" t="s">
        <v>263</v>
      </c>
      <c r="AW2" s="142" t="s">
        <v>264</v>
      </c>
      <c r="AX2" s="142" t="s">
        <v>265</v>
      </c>
      <c r="AY2" s="142" t="s">
        <v>266</v>
      </c>
      <c r="AZ2" s="142" t="s">
        <v>267</v>
      </c>
      <c r="BA2" s="142" t="s">
        <v>268</v>
      </c>
      <c r="BB2" s="142" t="s">
        <v>269</v>
      </c>
      <c r="BC2" s="142" t="s">
        <v>270</v>
      </c>
      <c r="BD2" s="142" t="s">
        <v>271</v>
      </c>
      <c r="BE2" s="142" t="s">
        <v>272</v>
      </c>
      <c r="BF2" s="142" t="s">
        <v>273</v>
      </c>
      <c r="BG2" s="142" t="s">
        <v>274</v>
      </c>
      <c r="BH2" s="142" t="s">
        <v>275</v>
      </c>
      <c r="BI2" s="142" t="s">
        <v>276</v>
      </c>
      <c r="BJ2" s="142"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358</v>
      </c>
      <c r="C3" s="143">
        <v>250</v>
      </c>
      <c r="D3" s="19"/>
      <c r="E3" s="19"/>
      <c r="F3" s="19"/>
      <c r="G3" s="19"/>
      <c r="H3" s="19"/>
      <c r="I3" s="19"/>
      <c r="J3" s="19"/>
      <c r="K3" s="19"/>
      <c r="L3" s="19"/>
      <c r="M3" s="19"/>
      <c r="N3" s="19"/>
      <c r="O3" s="19"/>
      <c r="P3" s="19"/>
      <c r="Q3" s="19"/>
      <c r="R3" s="31"/>
      <c r="S3" s="143">
        <f>DL3*(C3)</f>
        <v>0</v>
      </c>
      <c r="T3" s="5"/>
      <c r="U3" s="13"/>
      <c r="V3" s="5"/>
      <c r="W3" s="5" t="str">
        <f t="shared" ref="W3:W66" si="2">T(LOOKUP(DE3,$DD$3:$DD$302,$DB$3:$DB$302))</f>
        <v/>
      </c>
      <c r="X3" s="5"/>
      <c r="Y3" s="5"/>
      <c r="Z3" s="5"/>
      <c r="AA3" s="16" t="s">
        <v>1811</v>
      </c>
      <c r="AB3" s="143">
        <v>8</v>
      </c>
      <c r="AC3" s="21"/>
      <c r="AD3" s="21"/>
      <c r="AE3" s="21"/>
      <c r="AF3" s="21"/>
      <c r="AG3" s="21"/>
      <c r="AH3" s="19"/>
      <c r="AI3" s="19"/>
      <c r="AJ3" s="19"/>
      <c r="AK3" s="19"/>
      <c r="AL3" s="19"/>
      <c r="AM3" s="19"/>
      <c r="AN3" s="19"/>
      <c r="AO3" s="19"/>
      <c r="AP3" s="143">
        <f t="shared" ref="AP3:AP12" si="3">SUM(AQ3:BJ3)*(AB3+8*AE3+AC3+AD3+30*AF3+25*AG3)</f>
        <v>0</v>
      </c>
      <c r="AQ3" s="28"/>
      <c r="AR3" s="29"/>
      <c r="AS3" s="29"/>
      <c r="AT3" s="29"/>
      <c r="AU3" s="29"/>
      <c r="AV3" s="29"/>
      <c r="AW3" s="29"/>
      <c r="AX3" s="29"/>
      <c r="AY3" s="29"/>
      <c r="AZ3" s="29"/>
      <c r="BA3" s="29"/>
      <c r="BB3" s="29"/>
      <c r="BC3" s="29"/>
      <c r="BD3" s="29"/>
      <c r="BE3" s="29"/>
      <c r="BF3" s="29"/>
      <c r="BG3" s="29"/>
      <c r="BH3" s="29"/>
      <c r="BI3" s="29"/>
      <c r="BJ3" s="30"/>
      <c r="BV3" s="168">
        <v>1</v>
      </c>
      <c r="BW3" s="40">
        <f t="shared" ref="BW3:BW19" si="4">SUM(AQ3:BJ3)*BV3</f>
        <v>0</v>
      </c>
      <c r="BX3" s="42">
        <f>BW3</f>
        <v>0</v>
      </c>
      <c r="BY3" s="168">
        <f>AD3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7" si="5">IF(R3=0,"-",CONCATENATE(B3,IF(SUM(D3:Q3)=0,""," with "),IF(D3=1,D$2,""),IF(D3=1,"; ",""),IF(E3=1,E$2,""),IF(E3=1,"; ",""),IF(F3=1,F$2,""),IF(F3=1,"; ",""),IF(G3=1,G$2,""),IF(G3=1,"; ",""),IF(H3=1,H$2,""),IF(H3=1,"; ",""),IF(I3=1,I$2,""),IF(I3=1,"; ",""),IF(J3=1,J$2,""),IF(J3=1,"; ",""),IF(K3=1,K$2,""),IF(K3=1,"; ",""),IF(L3=1,L$2,""),IF(L3=1,"; ",""),IF(M3=1,M$2,""),IF(M3=1,"; ",""),IF(N3=1,N$2,""),IF(N3=1,"; ",""),IF(O3=1,O$2,""),IF(O3=1,"; ",""),IF(P3=1,P$2,""),IF(P3=1,"; ",""),IF(Q3=1,Q$2,""),IF(Q3=1,"; ","")))</f>
        <v>-</v>
      </c>
      <c r="CX3" s="38">
        <f t="shared" ref="CX3:CX17" si="6">R3</f>
        <v>0</v>
      </c>
      <c r="DA3" s="172"/>
      <c r="DB3" s="32" t="str">
        <f>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7">IF(CX3=0,0,SUBSTITUTE(SUBSTITUTE(SUBSTITUTE(SUBSTITUTE(SUBSTITUTE(SUBSTITUTE(SUBSTITUTE(SUBSTITUTE($CX3,"12",""),"13",""),"14",""),"15",""),"16",""),"17",""),"18",""),"19",""))</f>
        <v>0</v>
      </c>
    </row>
    <row r="4" spans="1:137" x14ac:dyDescent="0.25">
      <c r="B4" s="16" t="s">
        <v>2619</v>
      </c>
      <c r="C4" s="143">
        <v>75</v>
      </c>
      <c r="D4" s="20"/>
      <c r="E4" s="20"/>
      <c r="F4" s="20"/>
      <c r="G4" s="20"/>
      <c r="H4" s="20"/>
      <c r="I4" s="20"/>
      <c r="J4" s="20"/>
      <c r="K4" s="20"/>
      <c r="L4" s="20"/>
      <c r="M4" s="20"/>
      <c r="N4" s="20"/>
      <c r="O4" s="20"/>
      <c r="P4" s="20"/>
      <c r="Q4" s="20"/>
      <c r="S4" s="172">
        <f t="shared" ref="S4:S10" si="8">DL4*(C4)</f>
        <v>0</v>
      </c>
      <c r="T4" s="5"/>
      <c r="U4" s="13"/>
      <c r="V4" s="5"/>
      <c r="W4" s="5" t="str">
        <f t="shared" si="2"/>
        <v/>
      </c>
      <c r="X4" s="5"/>
      <c r="Y4" s="5"/>
      <c r="Z4" s="5"/>
      <c r="AA4" s="16" t="s">
        <v>1811</v>
      </c>
      <c r="AB4" s="143">
        <v>8</v>
      </c>
      <c r="AC4" s="21"/>
      <c r="AD4" s="21"/>
      <c r="AE4" s="21"/>
      <c r="AF4" s="21"/>
      <c r="AG4" s="21"/>
      <c r="AH4" s="20"/>
      <c r="AI4" s="20"/>
      <c r="AJ4" s="20"/>
      <c r="AK4" s="20"/>
      <c r="AL4" s="20"/>
      <c r="AM4" s="20"/>
      <c r="AN4" s="20"/>
      <c r="AO4" s="20"/>
      <c r="AP4" s="143">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19" si="9">BW4</f>
        <v>0</v>
      </c>
      <c r="BY4" s="168">
        <f t="shared" ref="BY4:BY12" si="10">AD4</f>
        <v>0</v>
      </c>
      <c r="BZ4" s="43">
        <f t="shared" ref="BZ4:BZ19" si="11">BX4*BY4</f>
        <v>0</v>
      </c>
      <c r="CA4" s="38" t="str">
        <f t="shared" ref="CA4:CA19" si="12">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3">IF(AQ3="",CB3,CB3+1)</f>
        <v>1</v>
      </c>
      <c r="CC4" s="172">
        <f t="shared" si="13"/>
        <v>1</v>
      </c>
      <c r="CD4" s="172">
        <f t="shared" si="13"/>
        <v>1</v>
      </c>
      <c r="CE4" s="172">
        <f t="shared" si="13"/>
        <v>1</v>
      </c>
      <c r="CF4" s="172">
        <f t="shared" si="13"/>
        <v>1</v>
      </c>
      <c r="CG4" s="172">
        <f t="shared" si="13"/>
        <v>1</v>
      </c>
      <c r="CH4" s="172">
        <f t="shared" si="13"/>
        <v>1</v>
      </c>
      <c r="CI4" s="172">
        <f t="shared" si="13"/>
        <v>1</v>
      </c>
      <c r="CJ4" s="172">
        <f t="shared" si="13"/>
        <v>1</v>
      </c>
      <c r="CK4" s="172">
        <f t="shared" si="13"/>
        <v>1</v>
      </c>
      <c r="CL4" s="172">
        <f t="shared" si="13"/>
        <v>1</v>
      </c>
      <c r="CM4" s="172">
        <f t="shared" si="13"/>
        <v>1</v>
      </c>
      <c r="CN4" s="172">
        <f t="shared" si="13"/>
        <v>1</v>
      </c>
      <c r="CO4" s="172">
        <f t="shared" si="13"/>
        <v>1</v>
      </c>
      <c r="CP4" s="172">
        <f t="shared" si="13"/>
        <v>1</v>
      </c>
      <c r="CQ4" s="172">
        <f t="shared" si="13"/>
        <v>1</v>
      </c>
      <c r="CR4" s="172">
        <f t="shared" si="13"/>
        <v>1</v>
      </c>
      <c r="CS4" s="172">
        <f t="shared" si="13"/>
        <v>1</v>
      </c>
      <c r="CT4" s="172">
        <f t="shared" si="13"/>
        <v>1</v>
      </c>
      <c r="CU4" s="172">
        <f t="shared" si="13"/>
        <v>1</v>
      </c>
      <c r="CW4" s="38" t="str">
        <f t="shared" si="5"/>
        <v>-</v>
      </c>
      <c r="CX4" s="38">
        <f t="shared" si="6"/>
        <v>0</v>
      </c>
      <c r="CZ4" s="172">
        <v>1</v>
      </c>
      <c r="DA4" s="172" t="s">
        <v>278</v>
      </c>
      <c r="DB4" s="32" t="str">
        <f>T(LOOKUP(CZ4,$DM$1:$EF$1,$DM$2:$EF$2))</f>
        <v/>
      </c>
      <c r="DD4" s="172">
        <f>IF(OR(DB3="",DB3=" "),DD3,DD3+1)</f>
        <v>1</v>
      </c>
      <c r="DE4" s="172">
        <v>2</v>
      </c>
      <c r="DL4" s="172">
        <f t="shared" ref="DL4:DL67" si="14">SUM(DM5:EF5)-SUM(DM4:EF4)</f>
        <v>0</v>
      </c>
      <c r="DM4" s="172">
        <f t="shared" ref="DM4:DM67" si="15">IF(OR(CX3=0,ISERROR(SEARCH(DM$1,SUBSTITUTE(SUBSTITUTE($EG3,"10",""),"11","")))),DM3,DM3+1)</f>
        <v>1</v>
      </c>
      <c r="DN4" s="172">
        <f t="shared" ref="DN4:DN67" si="16">IF(OR(CX3=0,ISERROR(SEARCH(DN$1,SUBSTITUTE(SUBSTITUTE($CX3,"12",""),"20","")))),DN3,DN3+1)</f>
        <v>1</v>
      </c>
      <c r="DO4" s="172">
        <f t="shared" ref="DO4:DU19" si="17">IF(OR($CX3=0,ISERROR(SEARCH(DO$1,SUBSTITUTE($CX3,DY$1,"")))),DO3,DO3+1)</f>
        <v>1</v>
      </c>
      <c r="DP4" s="172">
        <f t="shared" si="17"/>
        <v>1</v>
      </c>
      <c r="DQ4" s="172">
        <f t="shared" si="17"/>
        <v>1</v>
      </c>
      <c r="DR4" s="172">
        <f t="shared" si="17"/>
        <v>1</v>
      </c>
      <c r="DS4" s="172">
        <f t="shared" si="17"/>
        <v>1</v>
      </c>
      <c r="DT4" s="172">
        <f t="shared" si="17"/>
        <v>1</v>
      </c>
      <c r="DU4" s="172">
        <f t="shared" si="17"/>
        <v>1</v>
      </c>
      <c r="DV4" s="172">
        <f>IF(OR($CX3=0,ISERROR(SEARCH(DV$1,$CX3))),DV3,DV3+1)</f>
        <v>1</v>
      </c>
      <c r="DW4" s="172">
        <f t="shared" ref="DW4:EF19" si="18">IF(OR($CX3=0,ISERROR(SEARCH(DW$1,$CX3))),DW3,DW3+1)</f>
        <v>1</v>
      </c>
      <c r="DX4" s="172">
        <f t="shared" si="18"/>
        <v>1</v>
      </c>
      <c r="DY4" s="172">
        <f t="shared" si="18"/>
        <v>1</v>
      </c>
      <c r="DZ4" s="172">
        <f t="shared" si="18"/>
        <v>1</v>
      </c>
      <c r="EA4" s="172">
        <f t="shared" si="18"/>
        <v>1</v>
      </c>
      <c r="EB4" s="172">
        <f t="shared" si="18"/>
        <v>1</v>
      </c>
      <c r="EC4" s="172">
        <f t="shared" si="18"/>
        <v>1</v>
      </c>
      <c r="ED4" s="172">
        <f t="shared" si="18"/>
        <v>1</v>
      </c>
      <c r="EE4" s="172">
        <f t="shared" si="18"/>
        <v>1</v>
      </c>
      <c r="EF4" s="172">
        <f t="shared" si="18"/>
        <v>1</v>
      </c>
      <c r="EG4" s="172">
        <f t="shared" si="7"/>
        <v>0</v>
      </c>
    </row>
    <row r="5" spans="1:137" x14ac:dyDescent="0.25">
      <c r="B5" s="16" t="s">
        <v>2620</v>
      </c>
      <c r="C5" s="172">
        <v>75</v>
      </c>
      <c r="D5" s="19"/>
      <c r="E5" s="19"/>
      <c r="F5" s="19"/>
      <c r="G5" s="19"/>
      <c r="H5" s="19"/>
      <c r="I5" s="19"/>
      <c r="J5" s="19"/>
      <c r="K5" s="19"/>
      <c r="L5" s="19"/>
      <c r="M5" s="19"/>
      <c r="N5" s="19"/>
      <c r="O5" s="19"/>
      <c r="P5" s="19"/>
      <c r="Q5" s="19"/>
      <c r="R5" s="31"/>
      <c r="S5" s="172">
        <f t="shared" si="8"/>
        <v>0</v>
      </c>
      <c r="T5" s="5"/>
      <c r="U5" s="13"/>
      <c r="V5" s="5"/>
      <c r="W5" s="5" t="str">
        <f t="shared" si="2"/>
        <v/>
      </c>
      <c r="X5" s="5"/>
      <c r="Y5" s="5"/>
      <c r="Z5" s="5"/>
      <c r="AA5" s="16" t="s">
        <v>1811</v>
      </c>
      <c r="AB5" s="143">
        <v>8</v>
      </c>
      <c r="AC5" s="21"/>
      <c r="AD5" s="21"/>
      <c r="AE5" s="21"/>
      <c r="AF5" s="21"/>
      <c r="AG5" s="21"/>
      <c r="AH5" s="19"/>
      <c r="AI5" s="19"/>
      <c r="AJ5" s="19"/>
      <c r="AK5" s="19"/>
      <c r="AL5" s="19"/>
      <c r="AM5" s="19"/>
      <c r="AN5" s="19"/>
      <c r="AO5" s="19"/>
      <c r="AP5" s="143">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9"/>
        <v>0</v>
      </c>
      <c r="BY5" s="168">
        <f t="shared" si="10"/>
        <v>0</v>
      </c>
      <c r="BZ5" s="43">
        <f t="shared" si="11"/>
        <v>0</v>
      </c>
      <c r="CA5" s="38" t="str">
        <f t="shared" si="12"/>
        <v>-</v>
      </c>
      <c r="CB5" s="172">
        <f t="shared" si="13"/>
        <v>1</v>
      </c>
      <c r="CC5" s="172">
        <f t="shared" si="13"/>
        <v>1</v>
      </c>
      <c r="CD5" s="172">
        <f t="shared" si="13"/>
        <v>1</v>
      </c>
      <c r="CE5" s="172">
        <f t="shared" si="13"/>
        <v>1</v>
      </c>
      <c r="CF5" s="172">
        <f t="shared" si="13"/>
        <v>1</v>
      </c>
      <c r="CG5" s="172">
        <f t="shared" si="13"/>
        <v>1</v>
      </c>
      <c r="CH5" s="172">
        <f t="shared" si="13"/>
        <v>1</v>
      </c>
      <c r="CI5" s="172">
        <f t="shared" si="13"/>
        <v>1</v>
      </c>
      <c r="CJ5" s="172">
        <f t="shared" si="13"/>
        <v>1</v>
      </c>
      <c r="CK5" s="172">
        <f t="shared" si="13"/>
        <v>1</v>
      </c>
      <c r="CL5" s="172">
        <f t="shared" si="13"/>
        <v>1</v>
      </c>
      <c r="CM5" s="172">
        <f t="shared" si="13"/>
        <v>1</v>
      </c>
      <c r="CN5" s="172">
        <f t="shared" si="13"/>
        <v>1</v>
      </c>
      <c r="CO5" s="172">
        <f t="shared" si="13"/>
        <v>1</v>
      </c>
      <c r="CP5" s="172">
        <f t="shared" si="13"/>
        <v>1</v>
      </c>
      <c r="CQ5" s="172">
        <f t="shared" si="13"/>
        <v>1</v>
      </c>
      <c r="CR5" s="172">
        <f t="shared" si="13"/>
        <v>1</v>
      </c>
      <c r="CS5" s="172">
        <f t="shared" si="13"/>
        <v>1</v>
      </c>
      <c r="CT5" s="172">
        <f t="shared" si="13"/>
        <v>1</v>
      </c>
      <c r="CU5" s="172">
        <f t="shared" si="13"/>
        <v>1</v>
      </c>
      <c r="CW5" s="38" t="str">
        <f t="shared" si="5"/>
        <v>-</v>
      </c>
      <c r="CX5" s="38">
        <f t="shared" si="6"/>
        <v>0</v>
      </c>
      <c r="DA5" s="172">
        <v>1</v>
      </c>
      <c r="DB5" s="32" t="str">
        <f>T(CONCATENATE(LOOKUP(DA5,CB$3:CB$80,$AQ$3:$AQ$80)," ",LOOKUP(DA5,CB$3:CB$80,$CA$3:$CA$80)))</f>
        <v xml:space="preserve"> </v>
      </c>
      <c r="DD5" s="172">
        <f t="shared" ref="DD5:DD68" si="19">IF(OR(DB4="",DB4=" "),DD4,DD4+1)</f>
        <v>1</v>
      </c>
      <c r="DE5" s="172">
        <v>3</v>
      </c>
      <c r="DL5" s="172">
        <f t="shared" si="14"/>
        <v>0</v>
      </c>
      <c r="DM5" s="172">
        <f t="shared" si="15"/>
        <v>1</v>
      </c>
      <c r="DN5" s="172">
        <f t="shared" si="16"/>
        <v>1</v>
      </c>
      <c r="DO5" s="172">
        <f t="shared" si="17"/>
        <v>1</v>
      </c>
      <c r="DP5" s="172">
        <f t="shared" si="17"/>
        <v>1</v>
      </c>
      <c r="DQ5" s="172">
        <f t="shared" si="17"/>
        <v>1</v>
      </c>
      <c r="DR5" s="172">
        <f t="shared" si="17"/>
        <v>1</v>
      </c>
      <c r="DS5" s="172">
        <f t="shared" si="17"/>
        <v>1</v>
      </c>
      <c r="DT5" s="172">
        <f t="shared" si="17"/>
        <v>1</v>
      </c>
      <c r="DU5" s="172">
        <f t="shared" si="17"/>
        <v>1</v>
      </c>
      <c r="DV5" s="172">
        <f t="shared" ref="DV5:EF20" si="20">IF(OR($CX4=0,ISERROR(SEARCH(DV$1,$CX4))),DV4,DV4+1)</f>
        <v>1</v>
      </c>
      <c r="DW5" s="172">
        <f t="shared" si="18"/>
        <v>1</v>
      </c>
      <c r="DX5" s="172">
        <f t="shared" si="18"/>
        <v>1</v>
      </c>
      <c r="DY5" s="172">
        <f t="shared" si="18"/>
        <v>1</v>
      </c>
      <c r="DZ5" s="172">
        <f t="shared" si="18"/>
        <v>1</v>
      </c>
      <c r="EA5" s="172">
        <f t="shared" si="18"/>
        <v>1</v>
      </c>
      <c r="EB5" s="172">
        <f t="shared" si="18"/>
        <v>1</v>
      </c>
      <c r="EC5" s="172">
        <f t="shared" si="18"/>
        <v>1</v>
      </c>
      <c r="ED5" s="172">
        <f t="shared" si="18"/>
        <v>1</v>
      </c>
      <c r="EE5" s="172">
        <f t="shared" si="18"/>
        <v>1</v>
      </c>
      <c r="EF5" s="172">
        <f t="shared" si="18"/>
        <v>1</v>
      </c>
      <c r="EG5" s="172">
        <f t="shared" si="7"/>
        <v>0</v>
      </c>
    </row>
    <row r="6" spans="1:137" x14ac:dyDescent="0.25">
      <c r="B6" s="16" t="s">
        <v>2621</v>
      </c>
      <c r="C6" s="172">
        <v>75</v>
      </c>
      <c r="D6" s="20"/>
      <c r="E6" s="20"/>
      <c r="F6" s="20"/>
      <c r="G6" s="20"/>
      <c r="H6" s="20"/>
      <c r="I6" s="20"/>
      <c r="J6" s="20"/>
      <c r="K6" s="20"/>
      <c r="L6" s="20"/>
      <c r="M6" s="20"/>
      <c r="N6" s="20"/>
      <c r="O6" s="20"/>
      <c r="P6" s="20"/>
      <c r="Q6" s="20"/>
      <c r="S6" s="172">
        <f t="shared" si="8"/>
        <v>0</v>
      </c>
      <c r="T6" s="5"/>
      <c r="U6" s="13"/>
      <c r="V6" s="5"/>
      <c r="W6" s="5" t="str">
        <f t="shared" si="2"/>
        <v/>
      </c>
      <c r="X6" s="5"/>
      <c r="Y6" s="5"/>
      <c r="Z6" s="5"/>
      <c r="AA6" s="16" t="s">
        <v>1811</v>
      </c>
      <c r="AB6" s="143">
        <v>8</v>
      </c>
      <c r="AC6" s="21"/>
      <c r="AD6" s="21"/>
      <c r="AE6" s="21"/>
      <c r="AF6" s="21"/>
      <c r="AG6" s="21"/>
      <c r="AH6" s="20"/>
      <c r="AI6" s="20"/>
      <c r="AJ6" s="20"/>
      <c r="AK6" s="20"/>
      <c r="AL6" s="20"/>
      <c r="AM6" s="20"/>
      <c r="AN6" s="20"/>
      <c r="AO6" s="20"/>
      <c r="AP6" s="143">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9"/>
        <v>0</v>
      </c>
      <c r="BY6" s="168">
        <f t="shared" si="10"/>
        <v>0</v>
      </c>
      <c r="BZ6" s="43">
        <f t="shared" si="11"/>
        <v>0</v>
      </c>
      <c r="CA6" s="38" t="str">
        <f t="shared" si="12"/>
        <v>-</v>
      </c>
      <c r="CB6" s="172">
        <f t="shared" si="13"/>
        <v>1</v>
      </c>
      <c r="CC6" s="172">
        <f t="shared" si="13"/>
        <v>1</v>
      </c>
      <c r="CD6" s="172">
        <f t="shared" si="13"/>
        <v>1</v>
      </c>
      <c r="CE6" s="172">
        <f t="shared" si="13"/>
        <v>1</v>
      </c>
      <c r="CF6" s="172">
        <f t="shared" si="13"/>
        <v>1</v>
      </c>
      <c r="CG6" s="172">
        <f t="shared" si="13"/>
        <v>1</v>
      </c>
      <c r="CH6" s="172">
        <f t="shared" si="13"/>
        <v>1</v>
      </c>
      <c r="CI6" s="172">
        <f t="shared" si="13"/>
        <v>1</v>
      </c>
      <c r="CJ6" s="172">
        <f t="shared" si="13"/>
        <v>1</v>
      </c>
      <c r="CK6" s="172">
        <f t="shared" si="13"/>
        <v>1</v>
      </c>
      <c r="CL6" s="172">
        <f t="shared" si="13"/>
        <v>1</v>
      </c>
      <c r="CM6" s="172">
        <f t="shared" si="13"/>
        <v>1</v>
      </c>
      <c r="CN6" s="172">
        <f t="shared" si="13"/>
        <v>1</v>
      </c>
      <c r="CO6" s="172">
        <f t="shared" si="13"/>
        <v>1</v>
      </c>
      <c r="CP6" s="172">
        <f t="shared" si="13"/>
        <v>1</v>
      </c>
      <c r="CQ6" s="172">
        <f t="shared" si="13"/>
        <v>1</v>
      </c>
      <c r="CR6" s="172">
        <f t="shared" si="13"/>
        <v>1</v>
      </c>
      <c r="CS6" s="172">
        <f t="shared" si="13"/>
        <v>1</v>
      </c>
      <c r="CT6" s="172">
        <f t="shared" si="13"/>
        <v>1</v>
      </c>
      <c r="CU6" s="172">
        <f t="shared" si="13"/>
        <v>1</v>
      </c>
      <c r="CW6" s="38" t="str">
        <f t="shared" si="5"/>
        <v>-</v>
      </c>
      <c r="CX6" s="38">
        <f t="shared" si="6"/>
        <v>0</v>
      </c>
      <c r="DA6" s="172">
        <v>2</v>
      </c>
      <c r="DB6" s="32" t="str">
        <f t="shared" ref="DB6:DB16" si="21">T(CONCATENATE(LOOKUP(DA6,CB$3:CB$80,$AQ$3:$AQ$80)," ",LOOKUP(DA6,CB$3:CB$80,$CA$3:$CA$80)))</f>
        <v xml:space="preserve"> </v>
      </c>
      <c r="DD6" s="172">
        <f t="shared" si="19"/>
        <v>1</v>
      </c>
      <c r="DE6" s="172">
        <v>4</v>
      </c>
      <c r="DL6" s="172">
        <f t="shared" si="14"/>
        <v>0</v>
      </c>
      <c r="DM6" s="172">
        <f t="shared" si="15"/>
        <v>1</v>
      </c>
      <c r="DN6" s="172">
        <f t="shared" si="16"/>
        <v>1</v>
      </c>
      <c r="DO6" s="172">
        <f t="shared" si="17"/>
        <v>1</v>
      </c>
      <c r="DP6" s="172">
        <f t="shared" si="17"/>
        <v>1</v>
      </c>
      <c r="DQ6" s="172">
        <f t="shared" si="17"/>
        <v>1</v>
      </c>
      <c r="DR6" s="172">
        <f t="shared" si="17"/>
        <v>1</v>
      </c>
      <c r="DS6" s="172">
        <f t="shared" si="17"/>
        <v>1</v>
      </c>
      <c r="DT6" s="172">
        <f t="shared" si="17"/>
        <v>1</v>
      </c>
      <c r="DU6" s="172">
        <f t="shared" si="17"/>
        <v>1</v>
      </c>
      <c r="DV6" s="172">
        <f t="shared" si="20"/>
        <v>1</v>
      </c>
      <c r="DW6" s="172">
        <f t="shared" si="18"/>
        <v>1</v>
      </c>
      <c r="DX6" s="172">
        <f t="shared" si="18"/>
        <v>1</v>
      </c>
      <c r="DY6" s="172">
        <f t="shared" si="18"/>
        <v>1</v>
      </c>
      <c r="DZ6" s="172">
        <f t="shared" si="18"/>
        <v>1</v>
      </c>
      <c r="EA6" s="172">
        <f t="shared" si="18"/>
        <v>1</v>
      </c>
      <c r="EB6" s="172">
        <f t="shared" si="18"/>
        <v>1</v>
      </c>
      <c r="EC6" s="172">
        <f t="shared" si="18"/>
        <v>1</v>
      </c>
      <c r="ED6" s="172">
        <f t="shared" si="18"/>
        <v>1</v>
      </c>
      <c r="EE6" s="172">
        <f t="shared" si="18"/>
        <v>1</v>
      </c>
      <c r="EF6" s="172">
        <f t="shared" si="18"/>
        <v>1</v>
      </c>
      <c r="EG6" s="172">
        <f t="shared" si="7"/>
        <v>0</v>
      </c>
    </row>
    <row r="7" spans="1:137" x14ac:dyDescent="0.25">
      <c r="B7" s="16" t="s">
        <v>2622</v>
      </c>
      <c r="C7" s="172">
        <v>75</v>
      </c>
      <c r="D7" s="19"/>
      <c r="E7" s="19"/>
      <c r="F7" s="19"/>
      <c r="G7" s="19"/>
      <c r="H7" s="19"/>
      <c r="I7" s="19"/>
      <c r="J7" s="19"/>
      <c r="K7" s="19"/>
      <c r="L7" s="19"/>
      <c r="M7" s="19"/>
      <c r="N7" s="19"/>
      <c r="O7" s="19"/>
      <c r="P7" s="19"/>
      <c r="Q7" s="19"/>
      <c r="R7" s="31"/>
      <c r="S7" s="172">
        <f t="shared" si="8"/>
        <v>0</v>
      </c>
      <c r="T7" s="5"/>
      <c r="U7" s="13"/>
      <c r="V7" s="5"/>
      <c r="W7" s="5" t="str">
        <f t="shared" si="2"/>
        <v/>
      </c>
      <c r="X7" s="5"/>
      <c r="Y7" s="5"/>
      <c r="Z7" s="5"/>
      <c r="AA7" s="16" t="s">
        <v>1811</v>
      </c>
      <c r="AB7" s="143">
        <v>8</v>
      </c>
      <c r="AC7" s="21"/>
      <c r="AD7" s="21"/>
      <c r="AE7" s="21"/>
      <c r="AF7" s="21"/>
      <c r="AG7" s="21"/>
      <c r="AH7" s="19"/>
      <c r="AI7" s="19"/>
      <c r="AJ7" s="19"/>
      <c r="AK7" s="19"/>
      <c r="AL7" s="19"/>
      <c r="AM7" s="19"/>
      <c r="AN7" s="19"/>
      <c r="AO7" s="19"/>
      <c r="AP7" s="143">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9"/>
        <v>0</v>
      </c>
      <c r="BY7" s="168">
        <f t="shared" si="10"/>
        <v>0</v>
      </c>
      <c r="BZ7" s="43">
        <f t="shared" si="11"/>
        <v>0</v>
      </c>
      <c r="CA7" s="38" t="str">
        <f t="shared" si="12"/>
        <v>-</v>
      </c>
      <c r="CB7" s="172">
        <f t="shared" si="13"/>
        <v>1</v>
      </c>
      <c r="CC7" s="172">
        <f t="shared" si="13"/>
        <v>1</v>
      </c>
      <c r="CD7" s="172">
        <f t="shared" si="13"/>
        <v>1</v>
      </c>
      <c r="CE7" s="172">
        <f t="shared" si="13"/>
        <v>1</v>
      </c>
      <c r="CF7" s="172">
        <f t="shared" si="13"/>
        <v>1</v>
      </c>
      <c r="CG7" s="172">
        <f t="shared" si="13"/>
        <v>1</v>
      </c>
      <c r="CH7" s="172">
        <f t="shared" si="13"/>
        <v>1</v>
      </c>
      <c r="CI7" s="172">
        <f t="shared" si="13"/>
        <v>1</v>
      </c>
      <c r="CJ7" s="172">
        <f t="shared" si="13"/>
        <v>1</v>
      </c>
      <c r="CK7" s="172">
        <f t="shared" si="13"/>
        <v>1</v>
      </c>
      <c r="CL7" s="172">
        <f t="shared" si="13"/>
        <v>1</v>
      </c>
      <c r="CM7" s="172">
        <f t="shared" si="13"/>
        <v>1</v>
      </c>
      <c r="CN7" s="172">
        <f t="shared" si="13"/>
        <v>1</v>
      </c>
      <c r="CO7" s="172">
        <f t="shared" si="13"/>
        <v>1</v>
      </c>
      <c r="CP7" s="172">
        <f t="shared" si="13"/>
        <v>1</v>
      </c>
      <c r="CQ7" s="172">
        <f t="shared" si="13"/>
        <v>1</v>
      </c>
      <c r="CR7" s="172">
        <f t="shared" si="13"/>
        <v>1</v>
      </c>
      <c r="CS7" s="172">
        <f t="shared" si="13"/>
        <v>1</v>
      </c>
      <c r="CT7" s="172">
        <f t="shared" si="13"/>
        <v>1</v>
      </c>
      <c r="CU7" s="172">
        <f t="shared" si="13"/>
        <v>1</v>
      </c>
      <c r="CW7" s="38" t="str">
        <f t="shared" si="5"/>
        <v>-</v>
      </c>
      <c r="CX7" s="38">
        <f t="shared" si="6"/>
        <v>0</v>
      </c>
      <c r="DA7" s="172">
        <v>3</v>
      </c>
      <c r="DB7" s="32" t="str">
        <f t="shared" si="21"/>
        <v xml:space="preserve"> </v>
      </c>
      <c r="DD7" s="172">
        <f t="shared" si="19"/>
        <v>1</v>
      </c>
      <c r="DE7" s="172">
        <v>5</v>
      </c>
      <c r="DL7" s="172">
        <f t="shared" si="14"/>
        <v>0</v>
      </c>
      <c r="DM7" s="172">
        <f t="shared" si="15"/>
        <v>1</v>
      </c>
      <c r="DN7" s="172">
        <f t="shared" si="16"/>
        <v>1</v>
      </c>
      <c r="DO7" s="172">
        <f t="shared" si="17"/>
        <v>1</v>
      </c>
      <c r="DP7" s="172">
        <f t="shared" si="17"/>
        <v>1</v>
      </c>
      <c r="DQ7" s="172">
        <f t="shared" si="17"/>
        <v>1</v>
      </c>
      <c r="DR7" s="172">
        <f t="shared" si="17"/>
        <v>1</v>
      </c>
      <c r="DS7" s="172">
        <f t="shared" si="17"/>
        <v>1</v>
      </c>
      <c r="DT7" s="172">
        <f t="shared" si="17"/>
        <v>1</v>
      </c>
      <c r="DU7" s="172">
        <f t="shared" si="17"/>
        <v>1</v>
      </c>
      <c r="DV7" s="172">
        <f t="shared" si="20"/>
        <v>1</v>
      </c>
      <c r="DW7" s="172">
        <f t="shared" si="18"/>
        <v>1</v>
      </c>
      <c r="DX7" s="172">
        <f t="shared" si="18"/>
        <v>1</v>
      </c>
      <c r="DY7" s="172">
        <f t="shared" si="18"/>
        <v>1</v>
      </c>
      <c r="DZ7" s="172">
        <f t="shared" si="18"/>
        <v>1</v>
      </c>
      <c r="EA7" s="172">
        <f t="shared" si="18"/>
        <v>1</v>
      </c>
      <c r="EB7" s="172">
        <f t="shared" si="18"/>
        <v>1</v>
      </c>
      <c r="EC7" s="172">
        <f t="shared" si="18"/>
        <v>1</v>
      </c>
      <c r="ED7" s="172">
        <f t="shared" si="18"/>
        <v>1</v>
      </c>
      <c r="EE7" s="172">
        <f t="shared" si="18"/>
        <v>1</v>
      </c>
      <c r="EF7" s="172">
        <f t="shared" si="18"/>
        <v>1</v>
      </c>
      <c r="EG7" s="172">
        <f t="shared" si="7"/>
        <v>0</v>
      </c>
    </row>
    <row r="8" spans="1:137" x14ac:dyDescent="0.25">
      <c r="B8" s="16" t="s">
        <v>2623</v>
      </c>
      <c r="C8" s="172">
        <v>75</v>
      </c>
      <c r="D8" s="20"/>
      <c r="E8" s="20"/>
      <c r="F8" s="20"/>
      <c r="G8" s="20"/>
      <c r="H8" s="20"/>
      <c r="I8" s="20"/>
      <c r="J8" s="20"/>
      <c r="K8" s="20"/>
      <c r="L8" s="20"/>
      <c r="M8" s="20"/>
      <c r="N8" s="20"/>
      <c r="O8" s="20"/>
      <c r="P8" s="20"/>
      <c r="Q8" s="20"/>
      <c r="R8" s="31"/>
      <c r="S8" s="172">
        <f t="shared" si="8"/>
        <v>0</v>
      </c>
      <c r="T8" s="5"/>
      <c r="U8" s="13"/>
      <c r="V8" s="5"/>
      <c r="W8" s="5" t="str">
        <f t="shared" si="2"/>
        <v/>
      </c>
      <c r="X8" s="5"/>
      <c r="Y8" s="5"/>
      <c r="Z8" s="5"/>
      <c r="AA8" s="16" t="s">
        <v>1811</v>
      </c>
      <c r="AB8" s="143">
        <v>8</v>
      </c>
      <c r="AC8" s="21"/>
      <c r="AD8" s="21"/>
      <c r="AE8" s="21"/>
      <c r="AF8" s="21"/>
      <c r="AG8" s="21"/>
      <c r="AH8" s="20"/>
      <c r="AI8" s="20"/>
      <c r="AJ8" s="20"/>
      <c r="AK8" s="20"/>
      <c r="AL8" s="20"/>
      <c r="AM8" s="20"/>
      <c r="AN8" s="20"/>
      <c r="AO8" s="20"/>
      <c r="AP8" s="143">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9"/>
        <v>0</v>
      </c>
      <c r="BY8" s="168">
        <f t="shared" si="10"/>
        <v>0</v>
      </c>
      <c r="BZ8" s="43">
        <f t="shared" si="11"/>
        <v>0</v>
      </c>
      <c r="CA8" s="38" t="str">
        <f t="shared" si="12"/>
        <v>-</v>
      </c>
      <c r="CB8" s="172">
        <f t="shared" si="13"/>
        <v>1</v>
      </c>
      <c r="CC8" s="172">
        <f t="shared" si="13"/>
        <v>1</v>
      </c>
      <c r="CD8" s="172">
        <f t="shared" si="13"/>
        <v>1</v>
      </c>
      <c r="CE8" s="172">
        <f t="shared" si="13"/>
        <v>1</v>
      </c>
      <c r="CF8" s="172">
        <f t="shared" si="13"/>
        <v>1</v>
      </c>
      <c r="CG8" s="172">
        <f t="shared" si="13"/>
        <v>1</v>
      </c>
      <c r="CH8" s="172">
        <f t="shared" si="13"/>
        <v>1</v>
      </c>
      <c r="CI8" s="172">
        <f t="shared" si="13"/>
        <v>1</v>
      </c>
      <c r="CJ8" s="172">
        <f t="shared" si="13"/>
        <v>1</v>
      </c>
      <c r="CK8" s="172">
        <f t="shared" si="13"/>
        <v>1</v>
      </c>
      <c r="CL8" s="172">
        <f t="shared" si="13"/>
        <v>1</v>
      </c>
      <c r="CM8" s="172">
        <f t="shared" si="13"/>
        <v>1</v>
      </c>
      <c r="CN8" s="172">
        <f t="shared" si="13"/>
        <v>1</v>
      </c>
      <c r="CO8" s="172">
        <f t="shared" si="13"/>
        <v>1</v>
      </c>
      <c r="CP8" s="172">
        <f t="shared" si="13"/>
        <v>1</v>
      </c>
      <c r="CQ8" s="172">
        <f t="shared" si="13"/>
        <v>1</v>
      </c>
      <c r="CR8" s="172">
        <f t="shared" si="13"/>
        <v>1</v>
      </c>
      <c r="CS8" s="172">
        <f t="shared" si="13"/>
        <v>1</v>
      </c>
      <c r="CT8" s="172">
        <f t="shared" si="13"/>
        <v>1</v>
      </c>
      <c r="CU8" s="172">
        <f t="shared" si="13"/>
        <v>1</v>
      </c>
      <c r="CW8" s="38" t="str">
        <f t="shared" si="5"/>
        <v>-</v>
      </c>
      <c r="CX8" s="38">
        <f t="shared" si="6"/>
        <v>0</v>
      </c>
      <c r="DA8" s="172">
        <v>4</v>
      </c>
      <c r="DB8" s="32" t="str">
        <f t="shared" si="21"/>
        <v xml:space="preserve"> </v>
      </c>
      <c r="DD8" s="172">
        <f t="shared" si="19"/>
        <v>1</v>
      </c>
      <c r="DE8" s="172">
        <v>6</v>
      </c>
      <c r="DL8" s="172">
        <f t="shared" si="14"/>
        <v>0</v>
      </c>
      <c r="DM8" s="172">
        <f t="shared" si="15"/>
        <v>1</v>
      </c>
      <c r="DN8" s="172">
        <f t="shared" si="16"/>
        <v>1</v>
      </c>
      <c r="DO8" s="172">
        <f t="shared" si="17"/>
        <v>1</v>
      </c>
      <c r="DP8" s="172">
        <f t="shared" si="17"/>
        <v>1</v>
      </c>
      <c r="DQ8" s="172">
        <f t="shared" si="17"/>
        <v>1</v>
      </c>
      <c r="DR8" s="172">
        <f t="shared" si="17"/>
        <v>1</v>
      </c>
      <c r="DS8" s="172">
        <f t="shared" si="17"/>
        <v>1</v>
      </c>
      <c r="DT8" s="172">
        <f t="shared" si="17"/>
        <v>1</v>
      </c>
      <c r="DU8" s="172">
        <f t="shared" si="17"/>
        <v>1</v>
      </c>
      <c r="DV8" s="172">
        <f t="shared" si="20"/>
        <v>1</v>
      </c>
      <c r="DW8" s="172">
        <f t="shared" si="18"/>
        <v>1</v>
      </c>
      <c r="DX8" s="172">
        <f t="shared" si="18"/>
        <v>1</v>
      </c>
      <c r="DY8" s="172">
        <f t="shared" si="18"/>
        <v>1</v>
      </c>
      <c r="DZ8" s="172">
        <f t="shared" si="18"/>
        <v>1</v>
      </c>
      <c r="EA8" s="172">
        <f t="shared" si="18"/>
        <v>1</v>
      </c>
      <c r="EB8" s="172">
        <f t="shared" si="18"/>
        <v>1</v>
      </c>
      <c r="EC8" s="172">
        <f t="shared" si="18"/>
        <v>1</v>
      </c>
      <c r="ED8" s="172">
        <f t="shared" si="18"/>
        <v>1</v>
      </c>
      <c r="EE8" s="172">
        <f t="shared" si="18"/>
        <v>1</v>
      </c>
      <c r="EF8" s="172">
        <f t="shared" si="18"/>
        <v>1</v>
      </c>
      <c r="EG8" s="172">
        <f t="shared" si="7"/>
        <v>0</v>
      </c>
    </row>
    <row r="9" spans="1:137" x14ac:dyDescent="0.25">
      <c r="B9" s="16" t="s">
        <v>2624</v>
      </c>
      <c r="C9" s="172">
        <v>75</v>
      </c>
      <c r="D9" s="19"/>
      <c r="E9" s="19"/>
      <c r="F9" s="19"/>
      <c r="G9" s="19"/>
      <c r="H9" s="19"/>
      <c r="I9" s="19"/>
      <c r="J9" s="19"/>
      <c r="K9" s="19"/>
      <c r="L9" s="19"/>
      <c r="M9" s="19"/>
      <c r="N9" s="19"/>
      <c r="O9" s="19"/>
      <c r="P9" s="19"/>
      <c r="Q9" s="19"/>
      <c r="S9" s="172">
        <f t="shared" si="8"/>
        <v>0</v>
      </c>
      <c r="T9" s="5"/>
      <c r="U9" s="13"/>
      <c r="V9" s="5"/>
      <c r="W9" s="5" t="str">
        <f t="shared" si="2"/>
        <v/>
      </c>
      <c r="X9" s="5"/>
      <c r="Y9" s="5"/>
      <c r="Z9" s="5"/>
      <c r="AA9" s="16" t="s">
        <v>1811</v>
      </c>
      <c r="AB9" s="143">
        <v>8</v>
      </c>
      <c r="AC9" s="21"/>
      <c r="AD9" s="21"/>
      <c r="AE9" s="21"/>
      <c r="AF9" s="21"/>
      <c r="AG9" s="21"/>
      <c r="AH9" s="19"/>
      <c r="AI9" s="19"/>
      <c r="AJ9" s="19"/>
      <c r="AK9" s="19"/>
      <c r="AL9" s="19"/>
      <c r="AM9" s="19"/>
      <c r="AN9" s="19"/>
      <c r="AO9" s="19"/>
      <c r="AP9" s="143">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9"/>
        <v>0</v>
      </c>
      <c r="BY9" s="168">
        <f t="shared" si="10"/>
        <v>0</v>
      </c>
      <c r="BZ9" s="43">
        <f t="shared" si="11"/>
        <v>0</v>
      </c>
      <c r="CA9" s="38" t="str">
        <f t="shared" si="12"/>
        <v>-</v>
      </c>
      <c r="CB9" s="172">
        <f t="shared" si="13"/>
        <v>1</v>
      </c>
      <c r="CC9" s="172">
        <f t="shared" si="13"/>
        <v>1</v>
      </c>
      <c r="CD9" s="172">
        <f t="shared" si="13"/>
        <v>1</v>
      </c>
      <c r="CE9" s="172">
        <f t="shared" si="13"/>
        <v>1</v>
      </c>
      <c r="CF9" s="172">
        <f t="shared" si="13"/>
        <v>1</v>
      </c>
      <c r="CG9" s="172">
        <f t="shared" si="13"/>
        <v>1</v>
      </c>
      <c r="CH9" s="172">
        <f t="shared" si="13"/>
        <v>1</v>
      </c>
      <c r="CI9" s="172">
        <f t="shared" si="13"/>
        <v>1</v>
      </c>
      <c r="CJ9" s="172">
        <f t="shared" si="13"/>
        <v>1</v>
      </c>
      <c r="CK9" s="172">
        <f t="shared" si="13"/>
        <v>1</v>
      </c>
      <c r="CL9" s="172">
        <f t="shared" si="13"/>
        <v>1</v>
      </c>
      <c r="CM9" s="172">
        <f t="shared" si="13"/>
        <v>1</v>
      </c>
      <c r="CN9" s="172">
        <f t="shared" si="13"/>
        <v>1</v>
      </c>
      <c r="CO9" s="172">
        <f t="shared" si="13"/>
        <v>1</v>
      </c>
      <c r="CP9" s="172">
        <f t="shared" si="13"/>
        <v>1</v>
      </c>
      <c r="CQ9" s="172">
        <f t="shared" si="13"/>
        <v>1</v>
      </c>
      <c r="CR9" s="172">
        <f t="shared" si="13"/>
        <v>1</v>
      </c>
      <c r="CS9" s="172">
        <f t="shared" si="13"/>
        <v>1</v>
      </c>
      <c r="CT9" s="172">
        <f t="shared" si="13"/>
        <v>1</v>
      </c>
      <c r="CU9" s="172">
        <f t="shared" si="13"/>
        <v>1</v>
      </c>
      <c r="CW9" s="38" t="str">
        <f t="shared" si="5"/>
        <v>-</v>
      </c>
      <c r="CX9" s="38">
        <f t="shared" si="6"/>
        <v>0</v>
      </c>
      <c r="DA9" s="172">
        <v>5</v>
      </c>
      <c r="DB9" s="32" t="str">
        <f t="shared" si="21"/>
        <v xml:space="preserve"> </v>
      </c>
      <c r="DD9" s="172">
        <f t="shared" si="19"/>
        <v>1</v>
      </c>
      <c r="DE9" s="172">
        <v>7</v>
      </c>
      <c r="DL9" s="172">
        <f t="shared" si="14"/>
        <v>0</v>
      </c>
      <c r="DM9" s="172">
        <f t="shared" si="15"/>
        <v>1</v>
      </c>
      <c r="DN9" s="172">
        <f t="shared" si="16"/>
        <v>1</v>
      </c>
      <c r="DO9" s="172">
        <f t="shared" si="17"/>
        <v>1</v>
      </c>
      <c r="DP9" s="172">
        <f t="shared" si="17"/>
        <v>1</v>
      </c>
      <c r="DQ9" s="172">
        <f t="shared" si="17"/>
        <v>1</v>
      </c>
      <c r="DR9" s="172">
        <f t="shared" si="17"/>
        <v>1</v>
      </c>
      <c r="DS9" s="172">
        <f t="shared" si="17"/>
        <v>1</v>
      </c>
      <c r="DT9" s="172">
        <f t="shared" si="17"/>
        <v>1</v>
      </c>
      <c r="DU9" s="172">
        <f t="shared" si="17"/>
        <v>1</v>
      </c>
      <c r="DV9" s="172">
        <f t="shared" si="20"/>
        <v>1</v>
      </c>
      <c r="DW9" s="172">
        <f t="shared" si="18"/>
        <v>1</v>
      </c>
      <c r="DX9" s="172">
        <f t="shared" si="18"/>
        <v>1</v>
      </c>
      <c r="DY9" s="172">
        <f t="shared" si="18"/>
        <v>1</v>
      </c>
      <c r="DZ9" s="172">
        <f t="shared" si="18"/>
        <v>1</v>
      </c>
      <c r="EA9" s="172">
        <f t="shared" si="18"/>
        <v>1</v>
      </c>
      <c r="EB9" s="172">
        <f t="shared" si="18"/>
        <v>1</v>
      </c>
      <c r="EC9" s="172">
        <f t="shared" si="18"/>
        <v>1</v>
      </c>
      <c r="ED9" s="172">
        <f t="shared" si="18"/>
        <v>1</v>
      </c>
      <c r="EE9" s="172">
        <f t="shared" si="18"/>
        <v>1</v>
      </c>
      <c r="EF9" s="172">
        <f t="shared" si="18"/>
        <v>1</v>
      </c>
      <c r="EG9" s="172">
        <f t="shared" si="7"/>
        <v>0</v>
      </c>
    </row>
    <row r="10" spans="1:137" x14ac:dyDescent="0.25">
      <c r="B10" s="16" t="s">
        <v>2625</v>
      </c>
      <c r="C10" s="172">
        <v>75</v>
      </c>
      <c r="D10" s="20"/>
      <c r="E10" s="20"/>
      <c r="F10" s="20"/>
      <c r="G10" s="20"/>
      <c r="H10" s="20"/>
      <c r="I10" s="20"/>
      <c r="J10" s="20"/>
      <c r="K10" s="20"/>
      <c r="L10" s="20"/>
      <c r="M10" s="20"/>
      <c r="N10" s="20"/>
      <c r="O10" s="20"/>
      <c r="P10" s="20"/>
      <c r="Q10" s="20"/>
      <c r="R10" s="31"/>
      <c r="S10" s="172">
        <f t="shared" si="8"/>
        <v>0</v>
      </c>
      <c r="T10" s="5"/>
      <c r="U10" s="13"/>
      <c r="V10" s="5"/>
      <c r="W10" s="5" t="str">
        <f t="shared" si="2"/>
        <v/>
      </c>
      <c r="X10" s="5"/>
      <c r="Y10" s="5"/>
      <c r="Z10" s="5"/>
      <c r="AA10" s="16" t="s">
        <v>1811</v>
      </c>
      <c r="AB10" s="143">
        <v>8</v>
      </c>
      <c r="AC10" s="21"/>
      <c r="AD10" s="21"/>
      <c r="AE10" s="21"/>
      <c r="AF10" s="21"/>
      <c r="AG10" s="21"/>
      <c r="AH10" s="20"/>
      <c r="AI10" s="20"/>
      <c r="AJ10" s="20"/>
      <c r="AK10" s="20"/>
      <c r="AL10" s="20"/>
      <c r="AM10" s="20"/>
      <c r="AN10" s="20"/>
      <c r="AO10" s="20"/>
      <c r="AP10" s="143">
        <f t="shared" si="3"/>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9"/>
        <v>0</v>
      </c>
      <c r="BY10" s="168">
        <f t="shared" si="10"/>
        <v>0</v>
      </c>
      <c r="BZ10" s="43">
        <f t="shared" si="11"/>
        <v>0</v>
      </c>
      <c r="CA10" s="38" t="str">
        <f t="shared" si="12"/>
        <v>-</v>
      </c>
      <c r="CB10" s="172">
        <f t="shared" si="13"/>
        <v>1</v>
      </c>
      <c r="CC10" s="172">
        <f t="shared" si="13"/>
        <v>1</v>
      </c>
      <c r="CD10" s="172">
        <f t="shared" si="13"/>
        <v>1</v>
      </c>
      <c r="CE10" s="172">
        <f t="shared" si="13"/>
        <v>1</v>
      </c>
      <c r="CF10" s="172">
        <f t="shared" si="13"/>
        <v>1</v>
      </c>
      <c r="CG10" s="172">
        <f t="shared" si="13"/>
        <v>1</v>
      </c>
      <c r="CH10" s="172">
        <f t="shared" si="13"/>
        <v>1</v>
      </c>
      <c r="CI10" s="172">
        <f t="shared" si="13"/>
        <v>1</v>
      </c>
      <c r="CJ10" s="172">
        <f t="shared" si="13"/>
        <v>1</v>
      </c>
      <c r="CK10" s="172">
        <f t="shared" si="13"/>
        <v>1</v>
      </c>
      <c r="CL10" s="172">
        <f t="shared" si="13"/>
        <v>1</v>
      </c>
      <c r="CM10" s="172">
        <f t="shared" si="13"/>
        <v>1</v>
      </c>
      <c r="CN10" s="172">
        <f t="shared" si="13"/>
        <v>1</v>
      </c>
      <c r="CO10" s="172">
        <f t="shared" si="13"/>
        <v>1</v>
      </c>
      <c r="CP10" s="172">
        <f t="shared" si="13"/>
        <v>1</v>
      </c>
      <c r="CQ10" s="172">
        <f t="shared" si="13"/>
        <v>1</v>
      </c>
      <c r="CR10" s="172">
        <f t="shared" si="13"/>
        <v>1</v>
      </c>
      <c r="CS10" s="172">
        <f t="shared" si="13"/>
        <v>1</v>
      </c>
      <c r="CT10" s="172">
        <f t="shared" si="13"/>
        <v>1</v>
      </c>
      <c r="CU10" s="172">
        <f t="shared" si="13"/>
        <v>1</v>
      </c>
      <c r="CW10" s="38" t="str">
        <f t="shared" si="5"/>
        <v>-</v>
      </c>
      <c r="CX10" s="38">
        <f t="shared" si="6"/>
        <v>0</v>
      </c>
      <c r="DA10" s="172">
        <v>6</v>
      </c>
      <c r="DB10" s="32" t="str">
        <f t="shared" si="21"/>
        <v xml:space="preserve"> </v>
      </c>
      <c r="DD10" s="172">
        <f t="shared" si="19"/>
        <v>1</v>
      </c>
      <c r="DE10" s="172">
        <v>8</v>
      </c>
      <c r="DL10" s="172">
        <f t="shared" si="14"/>
        <v>0</v>
      </c>
      <c r="DM10" s="172">
        <f t="shared" si="15"/>
        <v>1</v>
      </c>
      <c r="DN10" s="172">
        <f t="shared" si="16"/>
        <v>1</v>
      </c>
      <c r="DO10" s="172">
        <f t="shared" si="17"/>
        <v>1</v>
      </c>
      <c r="DP10" s="172">
        <f t="shared" si="17"/>
        <v>1</v>
      </c>
      <c r="DQ10" s="172">
        <f t="shared" si="17"/>
        <v>1</v>
      </c>
      <c r="DR10" s="172">
        <f t="shared" si="17"/>
        <v>1</v>
      </c>
      <c r="DS10" s="172">
        <f t="shared" si="17"/>
        <v>1</v>
      </c>
      <c r="DT10" s="172">
        <f t="shared" si="17"/>
        <v>1</v>
      </c>
      <c r="DU10" s="172">
        <f t="shared" si="17"/>
        <v>1</v>
      </c>
      <c r="DV10" s="172">
        <f t="shared" si="20"/>
        <v>1</v>
      </c>
      <c r="DW10" s="172">
        <f t="shared" si="18"/>
        <v>1</v>
      </c>
      <c r="DX10" s="172">
        <f t="shared" si="18"/>
        <v>1</v>
      </c>
      <c r="DY10" s="172">
        <f t="shared" si="18"/>
        <v>1</v>
      </c>
      <c r="DZ10" s="172">
        <f t="shared" si="18"/>
        <v>1</v>
      </c>
      <c r="EA10" s="172">
        <f t="shared" si="18"/>
        <v>1</v>
      </c>
      <c r="EB10" s="172">
        <f t="shared" si="18"/>
        <v>1</v>
      </c>
      <c r="EC10" s="172">
        <f t="shared" si="18"/>
        <v>1</v>
      </c>
      <c r="ED10" s="172">
        <f t="shared" si="18"/>
        <v>1</v>
      </c>
      <c r="EE10" s="172">
        <f t="shared" si="18"/>
        <v>1</v>
      </c>
      <c r="EF10" s="172">
        <f t="shared" si="18"/>
        <v>1</v>
      </c>
      <c r="EG10" s="172">
        <f t="shared" si="7"/>
        <v>0</v>
      </c>
    </row>
    <row r="11" spans="1:137" x14ac:dyDescent="0.25">
      <c r="B11" s="16" t="s">
        <v>2626</v>
      </c>
      <c r="C11" s="143">
        <v>75</v>
      </c>
      <c r="D11" s="19"/>
      <c r="E11" s="19"/>
      <c r="F11" s="19"/>
      <c r="G11" s="19"/>
      <c r="H11" s="19"/>
      <c r="I11" s="19"/>
      <c r="J11" s="19"/>
      <c r="K11" s="19"/>
      <c r="L11" s="19"/>
      <c r="M11" s="19"/>
      <c r="N11" s="19"/>
      <c r="O11" s="19"/>
      <c r="P11" s="19"/>
      <c r="Q11" s="19"/>
      <c r="R11" s="31"/>
      <c r="S11" s="172">
        <f>DL11*(C11)</f>
        <v>0</v>
      </c>
      <c r="T11" s="5"/>
      <c r="U11" s="13"/>
      <c r="V11" s="5"/>
      <c r="W11" s="5" t="str">
        <f t="shared" si="2"/>
        <v/>
      </c>
      <c r="X11" s="5"/>
      <c r="Y11" s="5"/>
      <c r="Z11" s="5"/>
      <c r="AA11" s="16" t="s">
        <v>1811</v>
      </c>
      <c r="AB11" s="143">
        <v>8</v>
      </c>
      <c r="AC11" s="21"/>
      <c r="AD11" s="21"/>
      <c r="AE11" s="21"/>
      <c r="AF11" s="21"/>
      <c r="AG11" s="21"/>
      <c r="AH11" s="19"/>
      <c r="AI11" s="19"/>
      <c r="AJ11" s="19"/>
      <c r="AK11" s="19"/>
      <c r="AL11" s="19"/>
      <c r="AM11" s="19"/>
      <c r="AN11" s="19"/>
      <c r="AO11" s="19"/>
      <c r="AP11" s="143">
        <f t="shared" si="3"/>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9"/>
        <v>0</v>
      </c>
      <c r="BY11" s="168">
        <f t="shared" si="10"/>
        <v>0</v>
      </c>
      <c r="BZ11" s="43">
        <f t="shared" si="11"/>
        <v>0</v>
      </c>
      <c r="CA11" s="38" t="str">
        <f t="shared" si="12"/>
        <v>-</v>
      </c>
      <c r="CB11" s="172">
        <f t="shared" si="13"/>
        <v>1</v>
      </c>
      <c r="CC11" s="172">
        <f t="shared" si="13"/>
        <v>1</v>
      </c>
      <c r="CD11" s="172">
        <f t="shared" si="13"/>
        <v>1</v>
      </c>
      <c r="CE11" s="172">
        <f t="shared" si="13"/>
        <v>1</v>
      </c>
      <c r="CF11" s="172">
        <f t="shared" si="13"/>
        <v>1</v>
      </c>
      <c r="CG11" s="172">
        <f t="shared" si="13"/>
        <v>1</v>
      </c>
      <c r="CH11" s="172">
        <f t="shared" si="13"/>
        <v>1</v>
      </c>
      <c r="CI11" s="172">
        <f t="shared" si="13"/>
        <v>1</v>
      </c>
      <c r="CJ11" s="172">
        <f t="shared" si="13"/>
        <v>1</v>
      </c>
      <c r="CK11" s="172">
        <f t="shared" si="13"/>
        <v>1</v>
      </c>
      <c r="CL11" s="172">
        <f t="shared" si="13"/>
        <v>1</v>
      </c>
      <c r="CM11" s="172">
        <f t="shared" si="13"/>
        <v>1</v>
      </c>
      <c r="CN11" s="172">
        <f t="shared" si="13"/>
        <v>1</v>
      </c>
      <c r="CO11" s="172">
        <f t="shared" si="13"/>
        <v>1</v>
      </c>
      <c r="CP11" s="172">
        <f t="shared" si="13"/>
        <v>1</v>
      </c>
      <c r="CQ11" s="172">
        <f t="shared" si="13"/>
        <v>1</v>
      </c>
      <c r="CR11" s="172">
        <f t="shared" si="13"/>
        <v>1</v>
      </c>
      <c r="CS11" s="172">
        <f t="shared" si="13"/>
        <v>1</v>
      </c>
      <c r="CT11" s="172">
        <f t="shared" si="13"/>
        <v>1</v>
      </c>
      <c r="CU11" s="172">
        <f t="shared" si="13"/>
        <v>1</v>
      </c>
      <c r="CW11" s="38" t="str">
        <f t="shared" si="5"/>
        <v>-</v>
      </c>
      <c r="CX11" s="38">
        <f t="shared" si="6"/>
        <v>0</v>
      </c>
      <c r="DA11" s="172">
        <v>7</v>
      </c>
      <c r="DB11" s="32" t="str">
        <f t="shared" si="21"/>
        <v xml:space="preserve"> </v>
      </c>
      <c r="DD11" s="172">
        <f t="shared" si="19"/>
        <v>1</v>
      </c>
      <c r="DE11" s="172">
        <v>9</v>
      </c>
      <c r="DL11" s="172">
        <f t="shared" si="14"/>
        <v>0</v>
      </c>
      <c r="DM11" s="172">
        <f t="shared" si="15"/>
        <v>1</v>
      </c>
      <c r="DN11" s="172">
        <f t="shared" si="16"/>
        <v>1</v>
      </c>
      <c r="DO11" s="172">
        <f t="shared" si="17"/>
        <v>1</v>
      </c>
      <c r="DP11" s="172">
        <f t="shared" si="17"/>
        <v>1</v>
      </c>
      <c r="DQ11" s="172">
        <f t="shared" si="17"/>
        <v>1</v>
      </c>
      <c r="DR11" s="172">
        <f t="shared" si="17"/>
        <v>1</v>
      </c>
      <c r="DS11" s="172">
        <f t="shared" si="17"/>
        <v>1</v>
      </c>
      <c r="DT11" s="172">
        <f t="shared" si="17"/>
        <v>1</v>
      </c>
      <c r="DU11" s="172">
        <f t="shared" si="17"/>
        <v>1</v>
      </c>
      <c r="DV11" s="172">
        <f t="shared" si="20"/>
        <v>1</v>
      </c>
      <c r="DW11" s="172">
        <f t="shared" si="18"/>
        <v>1</v>
      </c>
      <c r="DX11" s="172">
        <f t="shared" si="18"/>
        <v>1</v>
      </c>
      <c r="DY11" s="172">
        <f t="shared" si="18"/>
        <v>1</v>
      </c>
      <c r="DZ11" s="172">
        <f t="shared" si="18"/>
        <v>1</v>
      </c>
      <c r="EA11" s="172">
        <f t="shared" si="18"/>
        <v>1</v>
      </c>
      <c r="EB11" s="172">
        <f t="shared" si="18"/>
        <v>1</v>
      </c>
      <c r="EC11" s="172">
        <f t="shared" si="18"/>
        <v>1</v>
      </c>
      <c r="ED11" s="172">
        <f t="shared" si="18"/>
        <v>1</v>
      </c>
      <c r="EE11" s="172">
        <f t="shared" si="18"/>
        <v>1</v>
      </c>
      <c r="EF11" s="172">
        <f t="shared" si="18"/>
        <v>1</v>
      </c>
      <c r="EG11" s="172">
        <f t="shared" si="7"/>
        <v>0</v>
      </c>
    </row>
    <row r="12" spans="1:137" x14ac:dyDescent="0.25">
      <c r="B12" s="16" t="s">
        <v>2346</v>
      </c>
      <c r="C12" s="143">
        <v>50</v>
      </c>
      <c r="D12" s="21"/>
      <c r="E12" s="20"/>
      <c r="F12" s="20"/>
      <c r="G12" s="20"/>
      <c r="H12" s="20"/>
      <c r="I12" s="20"/>
      <c r="J12" s="20"/>
      <c r="K12" s="20"/>
      <c r="L12" s="20"/>
      <c r="M12" s="20"/>
      <c r="N12" s="20"/>
      <c r="O12" s="20"/>
      <c r="P12" s="20"/>
      <c r="Q12" s="20"/>
      <c r="R12" s="31"/>
      <c r="S12" s="172">
        <f>DL12*(C12+5*D12)</f>
        <v>0</v>
      </c>
      <c r="T12" s="5"/>
      <c r="U12" s="13"/>
      <c r="V12" s="5"/>
      <c r="W12" s="5" t="str">
        <f t="shared" si="2"/>
        <v/>
      </c>
      <c r="X12" s="5"/>
      <c r="Y12" s="5"/>
      <c r="Z12" s="5"/>
      <c r="AA12" s="16" t="s">
        <v>1811</v>
      </c>
      <c r="AB12" s="143">
        <v>8</v>
      </c>
      <c r="AC12" s="21"/>
      <c r="AD12" s="21"/>
      <c r="AE12" s="21"/>
      <c r="AF12" s="21"/>
      <c r="AG12" s="21"/>
      <c r="AH12" s="20"/>
      <c r="AI12" s="20"/>
      <c r="AJ12" s="20"/>
      <c r="AK12" s="20"/>
      <c r="AL12" s="20"/>
      <c r="AM12" s="20"/>
      <c r="AN12" s="20"/>
      <c r="AO12" s="20"/>
      <c r="AP12" s="143">
        <f t="shared" si="3"/>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9"/>
        <v>0</v>
      </c>
      <c r="BY12" s="168">
        <f t="shared" si="10"/>
        <v>0</v>
      </c>
      <c r="BZ12" s="43">
        <f t="shared" si="11"/>
        <v>0</v>
      </c>
      <c r="CA12" s="38" t="str">
        <f t="shared" si="12"/>
        <v>-</v>
      </c>
      <c r="CB12" s="172">
        <f t="shared" si="13"/>
        <v>1</v>
      </c>
      <c r="CC12" s="172">
        <f t="shared" si="13"/>
        <v>1</v>
      </c>
      <c r="CD12" s="172">
        <f t="shared" si="13"/>
        <v>1</v>
      </c>
      <c r="CE12" s="172">
        <f t="shared" si="13"/>
        <v>1</v>
      </c>
      <c r="CF12" s="172">
        <f t="shared" si="13"/>
        <v>1</v>
      </c>
      <c r="CG12" s="172">
        <f t="shared" si="13"/>
        <v>1</v>
      </c>
      <c r="CH12" s="172">
        <f t="shared" si="13"/>
        <v>1</v>
      </c>
      <c r="CI12" s="172">
        <f t="shared" si="13"/>
        <v>1</v>
      </c>
      <c r="CJ12" s="172">
        <f t="shared" si="13"/>
        <v>1</v>
      </c>
      <c r="CK12" s="172">
        <f t="shared" si="13"/>
        <v>1</v>
      </c>
      <c r="CL12" s="172">
        <f t="shared" si="13"/>
        <v>1</v>
      </c>
      <c r="CM12" s="172">
        <f t="shared" si="13"/>
        <v>1</v>
      </c>
      <c r="CN12" s="172">
        <f t="shared" si="13"/>
        <v>1</v>
      </c>
      <c r="CO12" s="172">
        <f t="shared" si="13"/>
        <v>1</v>
      </c>
      <c r="CP12" s="172">
        <f t="shared" si="13"/>
        <v>1</v>
      </c>
      <c r="CQ12" s="172">
        <f t="shared" si="13"/>
        <v>1</v>
      </c>
      <c r="CR12" s="172">
        <f t="shared" si="13"/>
        <v>1</v>
      </c>
      <c r="CS12" s="172">
        <f t="shared" si="13"/>
        <v>1</v>
      </c>
      <c r="CT12" s="172">
        <f t="shared" si="13"/>
        <v>1</v>
      </c>
      <c r="CU12" s="172">
        <f t="shared" si="13"/>
        <v>1</v>
      </c>
      <c r="CW12" s="38" t="str">
        <f t="shared" si="5"/>
        <v>-</v>
      </c>
      <c r="CX12" s="38">
        <f t="shared" si="6"/>
        <v>0</v>
      </c>
      <c r="DA12" s="172">
        <v>8</v>
      </c>
      <c r="DB12" s="32" t="str">
        <f t="shared" si="21"/>
        <v xml:space="preserve"> </v>
      </c>
      <c r="DD12" s="172">
        <f t="shared" si="19"/>
        <v>1</v>
      </c>
      <c r="DE12" s="172">
        <v>10</v>
      </c>
      <c r="DL12" s="172">
        <f t="shared" si="14"/>
        <v>0</v>
      </c>
      <c r="DM12" s="172">
        <f t="shared" si="15"/>
        <v>1</v>
      </c>
      <c r="DN12" s="172">
        <f t="shared" si="16"/>
        <v>1</v>
      </c>
      <c r="DO12" s="172">
        <f t="shared" si="17"/>
        <v>1</v>
      </c>
      <c r="DP12" s="172">
        <f t="shared" si="17"/>
        <v>1</v>
      </c>
      <c r="DQ12" s="172">
        <f t="shared" si="17"/>
        <v>1</v>
      </c>
      <c r="DR12" s="172">
        <f t="shared" si="17"/>
        <v>1</v>
      </c>
      <c r="DS12" s="172">
        <f t="shared" si="17"/>
        <v>1</v>
      </c>
      <c r="DT12" s="172">
        <f t="shared" si="17"/>
        <v>1</v>
      </c>
      <c r="DU12" s="172">
        <f t="shared" si="17"/>
        <v>1</v>
      </c>
      <c r="DV12" s="172">
        <f t="shared" si="20"/>
        <v>1</v>
      </c>
      <c r="DW12" s="172">
        <f t="shared" si="18"/>
        <v>1</v>
      </c>
      <c r="DX12" s="172">
        <f t="shared" si="18"/>
        <v>1</v>
      </c>
      <c r="DY12" s="172">
        <f t="shared" si="18"/>
        <v>1</v>
      </c>
      <c r="DZ12" s="172">
        <f t="shared" si="18"/>
        <v>1</v>
      </c>
      <c r="EA12" s="172">
        <f t="shared" si="18"/>
        <v>1</v>
      </c>
      <c r="EB12" s="172">
        <f t="shared" si="18"/>
        <v>1</v>
      </c>
      <c r="EC12" s="172">
        <f t="shared" si="18"/>
        <v>1</v>
      </c>
      <c r="ED12" s="172">
        <f t="shared" si="18"/>
        <v>1</v>
      </c>
      <c r="EE12" s="172">
        <f t="shared" si="18"/>
        <v>1</v>
      </c>
      <c r="EF12" s="172">
        <f t="shared" si="18"/>
        <v>1</v>
      </c>
      <c r="EG12" s="172">
        <f t="shared" si="7"/>
        <v>0</v>
      </c>
    </row>
    <row r="13" spans="1:137" x14ac:dyDescent="0.25">
      <c r="B13" s="16" t="s">
        <v>2346</v>
      </c>
      <c r="C13" s="143">
        <v>50</v>
      </c>
      <c r="D13" s="21"/>
      <c r="E13" s="19"/>
      <c r="F13" s="19"/>
      <c r="G13" s="19"/>
      <c r="H13" s="19"/>
      <c r="I13" s="19"/>
      <c r="J13" s="19"/>
      <c r="K13" s="19"/>
      <c r="L13" s="19"/>
      <c r="M13" s="19"/>
      <c r="N13" s="19"/>
      <c r="O13" s="19"/>
      <c r="P13" s="19"/>
      <c r="Q13" s="19"/>
      <c r="R13" s="31"/>
      <c r="S13" s="172">
        <f>DL13*(C13+5*D13)</f>
        <v>0</v>
      </c>
      <c r="T13" s="5"/>
      <c r="U13" s="13"/>
      <c r="V13" s="5"/>
      <c r="W13" s="5" t="str">
        <f t="shared" si="2"/>
        <v/>
      </c>
      <c r="X13" s="5"/>
      <c r="Y13" s="5"/>
      <c r="Z13" s="5"/>
      <c r="AA13" s="16" t="s">
        <v>1812</v>
      </c>
      <c r="AB13" s="143">
        <v>9</v>
      </c>
      <c r="AC13" s="19"/>
      <c r="AD13" s="19"/>
      <c r="AE13" s="19"/>
      <c r="AF13" s="19"/>
      <c r="AG13" s="19"/>
      <c r="AH13" s="19"/>
      <c r="AI13" s="19"/>
      <c r="AJ13" s="19"/>
      <c r="AK13" s="19"/>
      <c r="AL13" s="19"/>
      <c r="AM13" s="19"/>
      <c r="AN13" s="19"/>
      <c r="AO13" s="19"/>
      <c r="AP13" s="143">
        <f>SUM(AQ13:BJ13)*AB13</f>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9"/>
        <v>0</v>
      </c>
      <c r="BY13" s="168"/>
      <c r="BZ13" s="43">
        <f t="shared" si="11"/>
        <v>0</v>
      </c>
      <c r="CA13" s="38" t="str">
        <f t="shared" si="12"/>
        <v>-</v>
      </c>
      <c r="CB13" s="172">
        <f t="shared" si="13"/>
        <v>1</v>
      </c>
      <c r="CC13" s="172">
        <f t="shared" si="13"/>
        <v>1</v>
      </c>
      <c r="CD13" s="172">
        <f t="shared" si="13"/>
        <v>1</v>
      </c>
      <c r="CE13" s="172">
        <f t="shared" si="13"/>
        <v>1</v>
      </c>
      <c r="CF13" s="172">
        <f t="shared" si="13"/>
        <v>1</v>
      </c>
      <c r="CG13" s="172">
        <f t="shared" si="13"/>
        <v>1</v>
      </c>
      <c r="CH13" s="172">
        <f t="shared" si="13"/>
        <v>1</v>
      </c>
      <c r="CI13" s="172">
        <f t="shared" si="13"/>
        <v>1</v>
      </c>
      <c r="CJ13" s="172">
        <f t="shared" si="13"/>
        <v>1</v>
      </c>
      <c r="CK13" s="172">
        <f t="shared" si="13"/>
        <v>1</v>
      </c>
      <c r="CL13" s="172">
        <f t="shared" si="13"/>
        <v>1</v>
      </c>
      <c r="CM13" s="172">
        <f t="shared" si="13"/>
        <v>1</v>
      </c>
      <c r="CN13" s="172">
        <f t="shared" si="13"/>
        <v>1</v>
      </c>
      <c r="CO13" s="172">
        <f t="shared" si="13"/>
        <v>1</v>
      </c>
      <c r="CP13" s="172">
        <f t="shared" si="13"/>
        <v>1</v>
      </c>
      <c r="CQ13" s="172">
        <f t="shared" si="13"/>
        <v>1</v>
      </c>
      <c r="CR13" s="172">
        <f t="shared" si="13"/>
        <v>1</v>
      </c>
      <c r="CS13" s="172">
        <f t="shared" si="13"/>
        <v>1</v>
      </c>
      <c r="CT13" s="172">
        <f t="shared" si="13"/>
        <v>1</v>
      </c>
      <c r="CU13" s="172">
        <f t="shared" si="13"/>
        <v>1</v>
      </c>
      <c r="CW13" s="38" t="str">
        <f t="shared" si="5"/>
        <v>-</v>
      </c>
      <c r="CX13" s="38">
        <f t="shared" si="6"/>
        <v>0</v>
      </c>
      <c r="DA13" s="172">
        <v>9</v>
      </c>
      <c r="DB13" s="32" t="str">
        <f t="shared" si="21"/>
        <v xml:space="preserve"> </v>
      </c>
      <c r="DD13" s="172">
        <f t="shared" si="19"/>
        <v>1</v>
      </c>
      <c r="DE13" s="172">
        <v>11</v>
      </c>
      <c r="DL13" s="172">
        <f>SUM(DM14:EF14)-SUM(DM13:EF13)</f>
        <v>0</v>
      </c>
      <c r="DM13" s="172">
        <f t="shared" si="15"/>
        <v>1</v>
      </c>
      <c r="DN13" s="172">
        <f t="shared" si="16"/>
        <v>1</v>
      </c>
      <c r="DO13" s="172">
        <f t="shared" si="17"/>
        <v>1</v>
      </c>
      <c r="DP13" s="172">
        <f t="shared" si="17"/>
        <v>1</v>
      </c>
      <c r="DQ13" s="172">
        <f t="shared" si="17"/>
        <v>1</v>
      </c>
      <c r="DR13" s="172">
        <f t="shared" si="17"/>
        <v>1</v>
      </c>
      <c r="DS13" s="172">
        <f t="shared" si="17"/>
        <v>1</v>
      </c>
      <c r="DT13" s="172">
        <f t="shared" si="17"/>
        <v>1</v>
      </c>
      <c r="DU13" s="172">
        <f t="shared" si="17"/>
        <v>1</v>
      </c>
      <c r="DV13" s="172">
        <f t="shared" si="20"/>
        <v>1</v>
      </c>
      <c r="DW13" s="172">
        <f t="shared" si="18"/>
        <v>1</v>
      </c>
      <c r="DX13" s="172">
        <f t="shared" si="18"/>
        <v>1</v>
      </c>
      <c r="DY13" s="172">
        <f t="shared" si="18"/>
        <v>1</v>
      </c>
      <c r="DZ13" s="172">
        <f t="shared" si="18"/>
        <v>1</v>
      </c>
      <c r="EA13" s="172">
        <f t="shared" si="18"/>
        <v>1</v>
      </c>
      <c r="EB13" s="172">
        <f t="shared" si="18"/>
        <v>1</v>
      </c>
      <c r="EC13" s="172">
        <f t="shared" si="18"/>
        <v>1</v>
      </c>
      <c r="ED13" s="172">
        <f t="shared" si="18"/>
        <v>1</v>
      </c>
      <c r="EE13" s="172">
        <f t="shared" si="18"/>
        <v>1</v>
      </c>
      <c r="EF13" s="172">
        <f t="shared" si="18"/>
        <v>1</v>
      </c>
      <c r="EG13" s="172">
        <f t="shared" si="7"/>
        <v>0</v>
      </c>
    </row>
    <row r="14" spans="1:137" x14ac:dyDescent="0.25">
      <c r="B14" s="16" t="s">
        <v>1810</v>
      </c>
      <c r="C14" s="143">
        <v>45</v>
      </c>
      <c r="D14" s="20"/>
      <c r="E14" s="21"/>
      <c r="F14" s="21"/>
      <c r="G14" s="21"/>
      <c r="H14" s="20"/>
      <c r="I14" s="20"/>
      <c r="J14" s="20"/>
      <c r="K14" s="20"/>
      <c r="L14" s="20"/>
      <c r="M14" s="20"/>
      <c r="N14" s="20"/>
      <c r="O14" s="20"/>
      <c r="P14" s="20"/>
      <c r="Q14" s="20"/>
      <c r="R14" s="31"/>
      <c r="S14" s="172">
        <f>DL14*(C14+10*E14+5*(F14+G14))</f>
        <v>0</v>
      </c>
      <c r="T14" s="5"/>
      <c r="U14" s="13"/>
      <c r="V14" s="5"/>
      <c r="W14" s="5" t="str">
        <f t="shared" si="2"/>
        <v/>
      </c>
      <c r="X14" s="5"/>
      <c r="Y14" s="5"/>
      <c r="Z14" s="5"/>
      <c r="AA14" s="16" t="s">
        <v>2347</v>
      </c>
      <c r="AB14" s="143">
        <v>8</v>
      </c>
      <c r="AC14" s="20"/>
      <c r="AD14" s="20"/>
      <c r="AE14" s="20"/>
      <c r="AF14" s="20"/>
      <c r="AG14" s="21"/>
      <c r="AH14" s="21"/>
      <c r="AI14" s="21"/>
      <c r="AJ14" s="20"/>
      <c r="AK14" s="20"/>
      <c r="AL14" s="20"/>
      <c r="AM14" s="20"/>
      <c r="AN14" s="20"/>
      <c r="AO14" s="20"/>
      <c r="AP14" s="143">
        <f>SUM(AQ14:BJ14)*(AB14+(AH14+AI14)+25*AG14)</f>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9"/>
        <v>0</v>
      </c>
      <c r="BY14" s="168"/>
      <c r="BZ14" s="43">
        <f t="shared" si="11"/>
        <v>0</v>
      </c>
      <c r="CA14" s="38" t="str">
        <f t="shared" si="12"/>
        <v>-</v>
      </c>
      <c r="CB14" s="172">
        <f t="shared" si="13"/>
        <v>1</v>
      </c>
      <c r="CC14" s="172">
        <f t="shared" si="13"/>
        <v>1</v>
      </c>
      <c r="CD14" s="172">
        <f t="shared" si="13"/>
        <v>1</v>
      </c>
      <c r="CE14" s="172">
        <f t="shared" si="13"/>
        <v>1</v>
      </c>
      <c r="CF14" s="172">
        <f t="shared" si="13"/>
        <v>1</v>
      </c>
      <c r="CG14" s="172">
        <f t="shared" si="13"/>
        <v>1</v>
      </c>
      <c r="CH14" s="172">
        <f t="shared" si="13"/>
        <v>1</v>
      </c>
      <c r="CI14" s="172">
        <f t="shared" si="13"/>
        <v>1</v>
      </c>
      <c r="CJ14" s="172">
        <f t="shared" si="13"/>
        <v>1</v>
      </c>
      <c r="CK14" s="172">
        <f t="shared" si="13"/>
        <v>1</v>
      </c>
      <c r="CL14" s="172">
        <f t="shared" si="13"/>
        <v>1</v>
      </c>
      <c r="CM14" s="172">
        <f t="shared" si="13"/>
        <v>1</v>
      </c>
      <c r="CN14" s="172">
        <f t="shared" si="13"/>
        <v>1</v>
      </c>
      <c r="CO14" s="172">
        <f t="shared" si="13"/>
        <v>1</v>
      </c>
      <c r="CP14" s="172">
        <f t="shared" si="13"/>
        <v>1</v>
      </c>
      <c r="CQ14" s="172">
        <f t="shared" si="13"/>
        <v>1</v>
      </c>
      <c r="CR14" s="172">
        <f t="shared" si="13"/>
        <v>1</v>
      </c>
      <c r="CS14" s="172">
        <f t="shared" si="13"/>
        <v>1</v>
      </c>
      <c r="CT14" s="172">
        <f t="shared" si="13"/>
        <v>1</v>
      </c>
      <c r="CU14" s="172">
        <f t="shared" si="13"/>
        <v>1</v>
      </c>
      <c r="CW14" s="38" t="str">
        <f t="shared" si="5"/>
        <v>-</v>
      </c>
      <c r="CX14" s="38">
        <f t="shared" si="6"/>
        <v>0</v>
      </c>
      <c r="DA14" s="172">
        <v>10</v>
      </c>
      <c r="DB14" s="32" t="str">
        <f t="shared" si="21"/>
        <v xml:space="preserve"> </v>
      </c>
      <c r="DD14" s="172">
        <f t="shared" si="19"/>
        <v>1</v>
      </c>
      <c r="DE14" s="172">
        <v>12</v>
      </c>
      <c r="DL14" s="172">
        <f t="shared" si="14"/>
        <v>0</v>
      </c>
      <c r="DM14" s="172">
        <f t="shared" si="15"/>
        <v>1</v>
      </c>
      <c r="DN14" s="172">
        <f t="shared" si="16"/>
        <v>1</v>
      </c>
      <c r="DO14" s="172">
        <f t="shared" si="17"/>
        <v>1</v>
      </c>
      <c r="DP14" s="172">
        <f t="shared" si="17"/>
        <v>1</v>
      </c>
      <c r="DQ14" s="172">
        <f t="shared" si="17"/>
        <v>1</v>
      </c>
      <c r="DR14" s="172">
        <f t="shared" si="17"/>
        <v>1</v>
      </c>
      <c r="DS14" s="172">
        <f t="shared" si="17"/>
        <v>1</v>
      </c>
      <c r="DT14" s="172">
        <f t="shared" si="17"/>
        <v>1</v>
      </c>
      <c r="DU14" s="172">
        <f t="shared" si="17"/>
        <v>1</v>
      </c>
      <c r="DV14" s="172">
        <f t="shared" si="20"/>
        <v>1</v>
      </c>
      <c r="DW14" s="172">
        <f t="shared" si="18"/>
        <v>1</v>
      </c>
      <c r="DX14" s="172">
        <f t="shared" si="18"/>
        <v>1</v>
      </c>
      <c r="DY14" s="172">
        <f t="shared" si="18"/>
        <v>1</v>
      </c>
      <c r="DZ14" s="172">
        <f t="shared" si="18"/>
        <v>1</v>
      </c>
      <c r="EA14" s="172">
        <f t="shared" si="18"/>
        <v>1</v>
      </c>
      <c r="EB14" s="172">
        <f t="shared" si="18"/>
        <v>1</v>
      </c>
      <c r="EC14" s="172">
        <f t="shared" si="18"/>
        <v>1</v>
      </c>
      <c r="ED14" s="172">
        <f t="shared" si="18"/>
        <v>1</v>
      </c>
      <c r="EE14" s="172">
        <f t="shared" si="18"/>
        <v>1</v>
      </c>
      <c r="EF14" s="172">
        <f t="shared" si="18"/>
        <v>1</v>
      </c>
      <c r="EG14" s="172">
        <f t="shared" si="7"/>
        <v>0</v>
      </c>
    </row>
    <row r="15" spans="1:137" x14ac:dyDescent="0.25">
      <c r="B15" s="16" t="s">
        <v>1810</v>
      </c>
      <c r="C15" s="172">
        <v>45</v>
      </c>
      <c r="D15" s="19"/>
      <c r="E15" s="21"/>
      <c r="F15" s="21"/>
      <c r="G15" s="21"/>
      <c r="H15" s="19"/>
      <c r="I15" s="19"/>
      <c r="J15" s="19"/>
      <c r="K15" s="19"/>
      <c r="L15" s="19"/>
      <c r="M15" s="19"/>
      <c r="N15" s="19"/>
      <c r="O15" s="19"/>
      <c r="P15" s="19"/>
      <c r="Q15" s="19"/>
      <c r="R15" s="31"/>
      <c r="S15" s="172">
        <f t="shared" ref="S15:S17" si="22">DL15*(C15+10*E15+5*(F15+G15))</f>
        <v>0</v>
      </c>
      <c r="T15" s="5"/>
      <c r="U15" s="13"/>
      <c r="V15" s="5"/>
      <c r="W15" s="5" t="str">
        <f t="shared" si="2"/>
        <v/>
      </c>
      <c r="X15" s="5"/>
      <c r="Y15" s="5"/>
      <c r="Z15" s="5"/>
      <c r="AA15" s="16" t="s">
        <v>2347</v>
      </c>
      <c r="AB15" s="172">
        <v>8</v>
      </c>
      <c r="AC15" s="19"/>
      <c r="AD15" s="19"/>
      <c r="AE15" s="19"/>
      <c r="AF15" s="19"/>
      <c r="AG15" s="21"/>
      <c r="AH15" s="21"/>
      <c r="AI15" s="21"/>
      <c r="AJ15" s="19"/>
      <c r="AK15" s="19"/>
      <c r="AL15" s="19"/>
      <c r="AM15" s="19"/>
      <c r="AN15" s="19"/>
      <c r="AO15" s="19"/>
      <c r="AP15" s="172">
        <f t="shared" ref="AP15:AP19" si="23">SUM(AQ15:BJ15)*(AB15+(AH15+AI15)+25*AG15)</f>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4"/>
        <v>0</v>
      </c>
      <c r="BX15" s="42">
        <f t="shared" si="9"/>
        <v>0</v>
      </c>
      <c r="BY15" s="168"/>
      <c r="BZ15" s="43">
        <f>BX15*BY15</f>
        <v>0</v>
      </c>
      <c r="CA15" s="38" t="str">
        <f t="shared" si="12"/>
        <v>-</v>
      </c>
      <c r="CB15" s="172">
        <f t="shared" si="13"/>
        <v>1</v>
      </c>
      <c r="CC15" s="172">
        <f t="shared" si="13"/>
        <v>1</v>
      </c>
      <c r="CD15" s="172">
        <f t="shared" si="13"/>
        <v>1</v>
      </c>
      <c r="CE15" s="172">
        <f t="shared" si="13"/>
        <v>1</v>
      </c>
      <c r="CF15" s="172">
        <f t="shared" si="13"/>
        <v>1</v>
      </c>
      <c r="CG15" s="172">
        <f t="shared" si="13"/>
        <v>1</v>
      </c>
      <c r="CH15" s="172">
        <f t="shared" si="13"/>
        <v>1</v>
      </c>
      <c r="CI15" s="172">
        <f t="shared" si="13"/>
        <v>1</v>
      </c>
      <c r="CJ15" s="172">
        <f t="shared" si="13"/>
        <v>1</v>
      </c>
      <c r="CK15" s="172">
        <f t="shared" si="13"/>
        <v>1</v>
      </c>
      <c r="CL15" s="172">
        <f t="shared" si="13"/>
        <v>1</v>
      </c>
      <c r="CM15" s="172">
        <f t="shared" si="13"/>
        <v>1</v>
      </c>
      <c r="CN15" s="172">
        <f t="shared" si="13"/>
        <v>1</v>
      </c>
      <c r="CO15" s="172">
        <f t="shared" si="13"/>
        <v>1</v>
      </c>
      <c r="CP15" s="172">
        <f t="shared" si="13"/>
        <v>1</v>
      </c>
      <c r="CQ15" s="172">
        <f t="shared" si="13"/>
        <v>1</v>
      </c>
      <c r="CR15" s="172">
        <f t="shared" si="13"/>
        <v>1</v>
      </c>
      <c r="CS15" s="172">
        <f t="shared" si="13"/>
        <v>1</v>
      </c>
      <c r="CT15" s="172">
        <f t="shared" si="13"/>
        <v>1</v>
      </c>
      <c r="CU15" s="172">
        <f t="shared" si="13"/>
        <v>1</v>
      </c>
      <c r="CW15" s="38" t="str">
        <f t="shared" si="5"/>
        <v>-</v>
      </c>
      <c r="CX15" s="38">
        <f t="shared" si="6"/>
        <v>0</v>
      </c>
      <c r="DA15" s="172">
        <v>11</v>
      </c>
      <c r="DB15" s="32" t="str">
        <f t="shared" si="21"/>
        <v xml:space="preserve"> </v>
      </c>
      <c r="DD15" s="172">
        <f t="shared" si="19"/>
        <v>1</v>
      </c>
      <c r="DE15" s="172">
        <v>13</v>
      </c>
      <c r="DL15" s="172">
        <f t="shared" si="14"/>
        <v>0</v>
      </c>
      <c r="DM15" s="172">
        <f t="shared" si="15"/>
        <v>1</v>
      </c>
      <c r="DN15" s="172">
        <f t="shared" si="16"/>
        <v>1</v>
      </c>
      <c r="DO15" s="172">
        <f t="shared" si="17"/>
        <v>1</v>
      </c>
      <c r="DP15" s="172">
        <f t="shared" si="17"/>
        <v>1</v>
      </c>
      <c r="DQ15" s="172">
        <f t="shared" si="17"/>
        <v>1</v>
      </c>
      <c r="DR15" s="172">
        <f t="shared" si="17"/>
        <v>1</v>
      </c>
      <c r="DS15" s="172">
        <f t="shared" si="17"/>
        <v>1</v>
      </c>
      <c r="DT15" s="172">
        <f t="shared" si="17"/>
        <v>1</v>
      </c>
      <c r="DU15" s="172">
        <f t="shared" si="17"/>
        <v>1</v>
      </c>
      <c r="DV15" s="172">
        <f t="shared" si="20"/>
        <v>1</v>
      </c>
      <c r="DW15" s="172">
        <f t="shared" si="18"/>
        <v>1</v>
      </c>
      <c r="DX15" s="172">
        <f t="shared" si="18"/>
        <v>1</v>
      </c>
      <c r="DY15" s="172">
        <f t="shared" si="18"/>
        <v>1</v>
      </c>
      <c r="DZ15" s="172">
        <f t="shared" si="18"/>
        <v>1</v>
      </c>
      <c r="EA15" s="172">
        <f t="shared" si="18"/>
        <v>1</v>
      </c>
      <c r="EB15" s="172">
        <f t="shared" si="18"/>
        <v>1</v>
      </c>
      <c r="EC15" s="172">
        <f t="shared" si="18"/>
        <v>1</v>
      </c>
      <c r="ED15" s="172">
        <f t="shared" si="18"/>
        <v>1</v>
      </c>
      <c r="EE15" s="172">
        <f t="shared" si="18"/>
        <v>1</v>
      </c>
      <c r="EF15" s="172">
        <f t="shared" si="18"/>
        <v>1</v>
      </c>
      <c r="EG15" s="172">
        <f t="shared" si="7"/>
        <v>0</v>
      </c>
    </row>
    <row r="16" spans="1:137" x14ac:dyDescent="0.25">
      <c r="B16" s="16" t="s">
        <v>1810</v>
      </c>
      <c r="C16" s="172">
        <v>45</v>
      </c>
      <c r="D16" s="20"/>
      <c r="E16" s="21"/>
      <c r="F16" s="21"/>
      <c r="G16" s="21"/>
      <c r="H16" s="20"/>
      <c r="I16" s="20"/>
      <c r="J16" s="20"/>
      <c r="K16" s="20"/>
      <c r="L16" s="20"/>
      <c r="M16" s="20"/>
      <c r="N16" s="20"/>
      <c r="O16" s="20"/>
      <c r="P16" s="20"/>
      <c r="Q16" s="20"/>
      <c r="R16" s="31"/>
      <c r="S16" s="172">
        <f t="shared" si="22"/>
        <v>0</v>
      </c>
      <c r="T16" s="5"/>
      <c r="U16" s="13"/>
      <c r="V16" s="5"/>
      <c r="W16" s="5" t="str">
        <f t="shared" si="2"/>
        <v/>
      </c>
      <c r="X16" s="5"/>
      <c r="Y16" s="5"/>
      <c r="Z16" s="5"/>
      <c r="AA16" s="16" t="s">
        <v>2347</v>
      </c>
      <c r="AB16" s="172">
        <v>8</v>
      </c>
      <c r="AC16" s="20"/>
      <c r="AD16" s="20"/>
      <c r="AE16" s="20"/>
      <c r="AF16" s="20"/>
      <c r="AG16" s="21"/>
      <c r="AH16" s="21"/>
      <c r="AI16" s="21"/>
      <c r="AJ16" s="20"/>
      <c r="AK16" s="20"/>
      <c r="AL16" s="20"/>
      <c r="AM16" s="20"/>
      <c r="AN16" s="20"/>
      <c r="AO16" s="20"/>
      <c r="AP16" s="172">
        <f t="shared" si="23"/>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4"/>
        <v>0</v>
      </c>
      <c r="BX16" s="42">
        <f t="shared" si="9"/>
        <v>0</v>
      </c>
      <c r="BY16" s="168"/>
      <c r="BZ16" s="43">
        <f t="shared" si="11"/>
        <v>0</v>
      </c>
      <c r="CA16" s="38" t="str">
        <f t="shared" si="12"/>
        <v>-</v>
      </c>
      <c r="CB16" s="172">
        <f t="shared" si="13"/>
        <v>1</v>
      </c>
      <c r="CC16" s="172">
        <f t="shared" si="13"/>
        <v>1</v>
      </c>
      <c r="CD16" s="172">
        <f t="shared" si="13"/>
        <v>1</v>
      </c>
      <c r="CE16" s="172">
        <f t="shared" si="13"/>
        <v>1</v>
      </c>
      <c r="CF16" s="172">
        <f t="shared" si="13"/>
        <v>1</v>
      </c>
      <c r="CG16" s="172">
        <f t="shared" si="13"/>
        <v>1</v>
      </c>
      <c r="CH16" s="172">
        <f t="shared" si="13"/>
        <v>1</v>
      </c>
      <c r="CI16" s="172">
        <f t="shared" si="13"/>
        <v>1</v>
      </c>
      <c r="CJ16" s="172">
        <f t="shared" si="13"/>
        <v>1</v>
      </c>
      <c r="CK16" s="172">
        <f t="shared" si="13"/>
        <v>1</v>
      </c>
      <c r="CL16" s="172">
        <f t="shared" si="13"/>
        <v>1</v>
      </c>
      <c r="CM16" s="172">
        <f t="shared" si="13"/>
        <v>1</v>
      </c>
      <c r="CN16" s="172">
        <f t="shared" si="13"/>
        <v>1</v>
      </c>
      <c r="CO16" s="172">
        <f t="shared" si="13"/>
        <v>1</v>
      </c>
      <c r="CP16" s="172">
        <f t="shared" si="13"/>
        <v>1</v>
      </c>
      <c r="CQ16" s="172">
        <f t="shared" ref="CQ16:CU31" si="24">IF(BF15="",CQ15,CQ15+1)</f>
        <v>1</v>
      </c>
      <c r="CR16" s="172">
        <f t="shared" si="24"/>
        <v>1</v>
      </c>
      <c r="CS16" s="172">
        <f t="shared" si="24"/>
        <v>1</v>
      </c>
      <c r="CT16" s="172">
        <f t="shared" si="24"/>
        <v>1</v>
      </c>
      <c r="CU16" s="172">
        <f t="shared" si="24"/>
        <v>1</v>
      </c>
      <c r="CW16" s="38" t="str">
        <f t="shared" si="5"/>
        <v>-</v>
      </c>
      <c r="CX16" s="38">
        <f t="shared" si="6"/>
        <v>0</v>
      </c>
      <c r="DA16" s="172">
        <v>12</v>
      </c>
      <c r="DB16" s="32" t="str">
        <f t="shared" si="21"/>
        <v xml:space="preserve"> </v>
      </c>
      <c r="DD16" s="172">
        <f t="shared" si="19"/>
        <v>1</v>
      </c>
      <c r="DE16" s="172">
        <v>14</v>
      </c>
      <c r="DL16" s="172">
        <f t="shared" si="14"/>
        <v>0</v>
      </c>
      <c r="DM16" s="172">
        <f t="shared" si="15"/>
        <v>1</v>
      </c>
      <c r="DN16" s="172">
        <f t="shared" si="16"/>
        <v>1</v>
      </c>
      <c r="DO16" s="172">
        <f t="shared" si="17"/>
        <v>1</v>
      </c>
      <c r="DP16" s="172">
        <f t="shared" si="17"/>
        <v>1</v>
      </c>
      <c r="DQ16" s="172">
        <f t="shared" si="17"/>
        <v>1</v>
      </c>
      <c r="DR16" s="172">
        <f t="shared" si="17"/>
        <v>1</v>
      </c>
      <c r="DS16" s="172">
        <f t="shared" si="17"/>
        <v>1</v>
      </c>
      <c r="DT16" s="172">
        <f t="shared" si="17"/>
        <v>1</v>
      </c>
      <c r="DU16" s="172">
        <f t="shared" si="17"/>
        <v>1</v>
      </c>
      <c r="DV16" s="172">
        <f t="shared" si="20"/>
        <v>1</v>
      </c>
      <c r="DW16" s="172">
        <f t="shared" si="18"/>
        <v>1</v>
      </c>
      <c r="DX16" s="172">
        <f t="shared" si="18"/>
        <v>1</v>
      </c>
      <c r="DY16" s="172">
        <f t="shared" si="18"/>
        <v>1</v>
      </c>
      <c r="DZ16" s="172">
        <f t="shared" si="18"/>
        <v>1</v>
      </c>
      <c r="EA16" s="172">
        <f t="shared" si="18"/>
        <v>1</v>
      </c>
      <c r="EB16" s="172">
        <f t="shared" si="18"/>
        <v>1</v>
      </c>
      <c r="EC16" s="172">
        <f t="shared" si="18"/>
        <v>1</v>
      </c>
      <c r="ED16" s="172">
        <f t="shared" si="18"/>
        <v>1</v>
      </c>
      <c r="EE16" s="172">
        <f t="shared" si="18"/>
        <v>1</v>
      </c>
      <c r="EF16" s="172">
        <f t="shared" si="18"/>
        <v>1</v>
      </c>
      <c r="EG16" s="172">
        <f t="shared" si="7"/>
        <v>0</v>
      </c>
    </row>
    <row r="17" spans="2:137" x14ac:dyDescent="0.25">
      <c r="B17" s="16" t="s">
        <v>1810</v>
      </c>
      <c r="C17" s="172">
        <v>45</v>
      </c>
      <c r="D17" s="19"/>
      <c r="E17" s="21"/>
      <c r="F17" s="21"/>
      <c r="G17" s="21"/>
      <c r="H17" s="19"/>
      <c r="I17" s="19"/>
      <c r="J17" s="19"/>
      <c r="K17" s="19"/>
      <c r="L17" s="19"/>
      <c r="M17" s="19"/>
      <c r="N17" s="19"/>
      <c r="O17" s="19"/>
      <c r="P17" s="19"/>
      <c r="Q17" s="19"/>
      <c r="S17" s="172">
        <f t="shared" si="22"/>
        <v>0</v>
      </c>
      <c r="T17" s="5"/>
      <c r="U17" s="13"/>
      <c r="V17" s="5"/>
      <c r="W17" s="5" t="str">
        <f t="shared" si="2"/>
        <v/>
      </c>
      <c r="X17" s="5"/>
      <c r="Y17" s="5"/>
      <c r="Z17" s="5"/>
      <c r="AA17" s="16" t="s">
        <v>2347</v>
      </c>
      <c r="AB17" s="172">
        <v>8</v>
      </c>
      <c r="AC17" s="19"/>
      <c r="AD17" s="19"/>
      <c r="AE17" s="19"/>
      <c r="AF17" s="19"/>
      <c r="AG17" s="21"/>
      <c r="AH17" s="21"/>
      <c r="AI17" s="21"/>
      <c r="AJ17" s="19"/>
      <c r="AK17" s="19"/>
      <c r="AL17" s="19"/>
      <c r="AM17" s="19"/>
      <c r="AN17" s="19"/>
      <c r="AO17" s="19"/>
      <c r="AP17" s="172">
        <f t="shared" si="23"/>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4"/>
        <v>0</v>
      </c>
      <c r="BX17" s="42">
        <f t="shared" si="9"/>
        <v>0</v>
      </c>
      <c r="BY17" s="168"/>
      <c r="BZ17" s="43">
        <f t="shared" si="11"/>
        <v>0</v>
      </c>
      <c r="CA17" s="38" t="str">
        <f t="shared" si="12"/>
        <v>-</v>
      </c>
      <c r="CB17" s="172">
        <f t="shared" ref="CB17:CQ32" si="25">IF(AQ16="",CB16,CB16+1)</f>
        <v>1</v>
      </c>
      <c r="CC17" s="172">
        <f t="shared" si="25"/>
        <v>1</v>
      </c>
      <c r="CD17" s="172">
        <f t="shared" si="25"/>
        <v>1</v>
      </c>
      <c r="CE17" s="172">
        <f t="shared" si="25"/>
        <v>1</v>
      </c>
      <c r="CF17" s="172">
        <f t="shared" si="25"/>
        <v>1</v>
      </c>
      <c r="CG17" s="172">
        <f t="shared" si="25"/>
        <v>1</v>
      </c>
      <c r="CH17" s="172">
        <f t="shared" si="25"/>
        <v>1</v>
      </c>
      <c r="CI17" s="172">
        <f t="shared" si="25"/>
        <v>1</v>
      </c>
      <c r="CJ17" s="172">
        <f t="shared" si="25"/>
        <v>1</v>
      </c>
      <c r="CK17" s="172">
        <f t="shared" si="25"/>
        <v>1</v>
      </c>
      <c r="CL17" s="172">
        <f t="shared" si="25"/>
        <v>1</v>
      </c>
      <c r="CM17" s="172">
        <f t="shared" si="25"/>
        <v>1</v>
      </c>
      <c r="CN17" s="172">
        <f t="shared" si="25"/>
        <v>1</v>
      </c>
      <c r="CO17" s="172">
        <f t="shared" si="25"/>
        <v>1</v>
      </c>
      <c r="CP17" s="172">
        <f t="shared" si="25"/>
        <v>1</v>
      </c>
      <c r="CQ17" s="172">
        <f t="shared" si="24"/>
        <v>1</v>
      </c>
      <c r="CR17" s="172">
        <f t="shared" si="24"/>
        <v>1</v>
      </c>
      <c r="CS17" s="172">
        <f t="shared" si="24"/>
        <v>1</v>
      </c>
      <c r="CT17" s="172">
        <f t="shared" si="24"/>
        <v>1</v>
      </c>
      <c r="CU17" s="172">
        <f t="shared" si="24"/>
        <v>1</v>
      </c>
      <c r="CW17" s="38" t="str">
        <f t="shared" si="5"/>
        <v>-</v>
      </c>
      <c r="CX17" s="38">
        <f t="shared" si="6"/>
        <v>0</v>
      </c>
      <c r="DB17" s="196" t="str">
        <f>IF(DB4="","","----")</f>
        <v/>
      </c>
      <c r="DD17" s="172">
        <f t="shared" si="19"/>
        <v>1</v>
      </c>
      <c r="DE17" s="172">
        <v>15</v>
      </c>
      <c r="DL17" s="172">
        <f t="shared" si="14"/>
        <v>0</v>
      </c>
      <c r="DM17" s="172">
        <f t="shared" si="15"/>
        <v>1</v>
      </c>
      <c r="DN17" s="172">
        <f t="shared" si="16"/>
        <v>1</v>
      </c>
      <c r="DO17" s="172">
        <f t="shared" si="17"/>
        <v>1</v>
      </c>
      <c r="DP17" s="172">
        <f t="shared" si="17"/>
        <v>1</v>
      </c>
      <c r="DQ17" s="172">
        <f t="shared" si="17"/>
        <v>1</v>
      </c>
      <c r="DR17" s="172">
        <f t="shared" si="17"/>
        <v>1</v>
      </c>
      <c r="DS17" s="172">
        <f t="shared" si="17"/>
        <v>1</v>
      </c>
      <c r="DT17" s="172">
        <f t="shared" si="17"/>
        <v>1</v>
      </c>
      <c r="DU17" s="172">
        <f t="shared" si="17"/>
        <v>1</v>
      </c>
      <c r="DV17" s="172">
        <f t="shared" si="20"/>
        <v>1</v>
      </c>
      <c r="DW17" s="172">
        <f t="shared" si="18"/>
        <v>1</v>
      </c>
      <c r="DX17" s="172">
        <f t="shared" si="18"/>
        <v>1</v>
      </c>
      <c r="DY17" s="172">
        <f t="shared" si="18"/>
        <v>1</v>
      </c>
      <c r="DZ17" s="172">
        <f t="shared" si="18"/>
        <v>1</v>
      </c>
      <c r="EA17" s="172">
        <f t="shared" si="18"/>
        <v>1</v>
      </c>
      <c r="EB17" s="172">
        <f t="shared" si="18"/>
        <v>1</v>
      </c>
      <c r="EC17" s="172">
        <f t="shared" si="18"/>
        <v>1</v>
      </c>
      <c r="ED17" s="172">
        <f t="shared" si="18"/>
        <v>1</v>
      </c>
      <c r="EE17" s="172">
        <f t="shared" si="18"/>
        <v>1</v>
      </c>
      <c r="EF17" s="172">
        <f t="shared" si="18"/>
        <v>1</v>
      </c>
      <c r="EG17" s="172">
        <f t="shared" si="7"/>
        <v>0</v>
      </c>
    </row>
    <row r="18" spans="2:137" x14ac:dyDescent="0.25">
      <c r="T18" s="5"/>
      <c r="U18" s="13"/>
      <c r="V18" s="5"/>
      <c r="W18" s="5" t="str">
        <f t="shared" si="2"/>
        <v/>
      </c>
      <c r="X18" s="5"/>
      <c r="Y18" s="5"/>
      <c r="Z18" s="5"/>
      <c r="AA18" s="16" t="s">
        <v>2347</v>
      </c>
      <c r="AB18" s="172">
        <v>8</v>
      </c>
      <c r="AC18" s="20"/>
      <c r="AD18" s="20"/>
      <c r="AE18" s="20"/>
      <c r="AF18" s="20"/>
      <c r="AG18" s="21"/>
      <c r="AH18" s="21"/>
      <c r="AI18" s="21"/>
      <c r="AJ18" s="20"/>
      <c r="AK18" s="20"/>
      <c r="AL18" s="20"/>
      <c r="AM18" s="20"/>
      <c r="AN18" s="20"/>
      <c r="AO18" s="20"/>
      <c r="AP18" s="172">
        <f t="shared" si="23"/>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4"/>
        <v>0</v>
      </c>
      <c r="BX18" s="42">
        <f t="shared" si="9"/>
        <v>0</v>
      </c>
      <c r="BY18" s="168"/>
      <c r="BZ18" s="43">
        <f>BX18*BY18</f>
        <v>0</v>
      </c>
      <c r="CA18" s="38" t="str">
        <f t="shared" si="12"/>
        <v>-</v>
      </c>
      <c r="CB18" s="172">
        <f t="shared" si="25"/>
        <v>1</v>
      </c>
      <c r="CC18" s="172">
        <f t="shared" si="25"/>
        <v>1</v>
      </c>
      <c r="CD18" s="172">
        <f t="shared" si="25"/>
        <v>1</v>
      </c>
      <c r="CE18" s="172">
        <f t="shared" si="25"/>
        <v>1</v>
      </c>
      <c r="CF18" s="172">
        <f t="shared" si="25"/>
        <v>1</v>
      </c>
      <c r="CG18" s="172">
        <f t="shared" si="25"/>
        <v>1</v>
      </c>
      <c r="CH18" s="172">
        <f t="shared" si="25"/>
        <v>1</v>
      </c>
      <c r="CI18" s="172">
        <f t="shared" si="25"/>
        <v>1</v>
      </c>
      <c r="CJ18" s="172">
        <f t="shared" si="25"/>
        <v>1</v>
      </c>
      <c r="CK18" s="172">
        <f t="shared" si="25"/>
        <v>1</v>
      </c>
      <c r="CL18" s="172">
        <f t="shared" si="25"/>
        <v>1</v>
      </c>
      <c r="CM18" s="172">
        <f t="shared" si="25"/>
        <v>1</v>
      </c>
      <c r="CN18" s="172">
        <f t="shared" si="25"/>
        <v>1</v>
      </c>
      <c r="CO18" s="172">
        <f t="shared" si="25"/>
        <v>1</v>
      </c>
      <c r="CP18" s="172">
        <f t="shared" si="25"/>
        <v>1</v>
      </c>
      <c r="CQ18" s="172">
        <f t="shared" si="24"/>
        <v>1</v>
      </c>
      <c r="CR18" s="172">
        <f t="shared" si="24"/>
        <v>1</v>
      </c>
      <c r="CS18" s="172">
        <f t="shared" si="24"/>
        <v>1</v>
      </c>
      <c r="CT18" s="172">
        <f t="shared" si="24"/>
        <v>1</v>
      </c>
      <c r="CU18" s="172">
        <f t="shared" si="24"/>
        <v>1</v>
      </c>
      <c r="DA18" s="172"/>
      <c r="DB18" s="32" t="str">
        <f>IF(DB19="","",CONCATENATE("Warband ",CZ19," ",DG18))</f>
        <v/>
      </c>
      <c r="DD18" s="172">
        <f t="shared" si="19"/>
        <v>1</v>
      </c>
      <c r="DE18" s="172">
        <v>16</v>
      </c>
      <c r="DG18" s="49" t="str">
        <f>CONCATENATE("   ",DH18,"/",DI18,IF(DH18&gt;DI18," !",""))</f>
        <v xml:space="preserve">   0/12</v>
      </c>
      <c r="DH18" s="172">
        <f t="shared" ref="DH18" si="26">INDEX($CB$1:$CU$1,CZ19)+DJ18</f>
        <v>0</v>
      </c>
      <c r="DI18" s="172">
        <f>12</f>
        <v>12</v>
      </c>
      <c r="DL18" s="172">
        <f t="shared" si="14"/>
        <v>0</v>
      </c>
      <c r="DM18" s="172">
        <f t="shared" si="15"/>
        <v>1</v>
      </c>
      <c r="DN18" s="172">
        <f t="shared" si="16"/>
        <v>1</v>
      </c>
      <c r="DO18" s="172">
        <f t="shared" si="17"/>
        <v>1</v>
      </c>
      <c r="DP18" s="172">
        <f t="shared" si="17"/>
        <v>1</v>
      </c>
      <c r="DQ18" s="172">
        <f t="shared" si="17"/>
        <v>1</v>
      </c>
      <c r="DR18" s="172">
        <f t="shared" si="17"/>
        <v>1</v>
      </c>
      <c r="DS18" s="172">
        <f t="shared" si="17"/>
        <v>1</v>
      </c>
      <c r="DT18" s="172">
        <f t="shared" si="17"/>
        <v>1</v>
      </c>
      <c r="DU18" s="172">
        <f t="shared" si="17"/>
        <v>1</v>
      </c>
      <c r="DV18" s="172">
        <f t="shared" si="20"/>
        <v>1</v>
      </c>
      <c r="DW18" s="172">
        <f t="shared" si="18"/>
        <v>1</v>
      </c>
      <c r="DX18" s="172">
        <f t="shared" si="18"/>
        <v>1</v>
      </c>
      <c r="DY18" s="172">
        <f t="shared" si="18"/>
        <v>1</v>
      </c>
      <c r="DZ18" s="172">
        <f t="shared" si="18"/>
        <v>1</v>
      </c>
      <c r="EA18" s="172">
        <f t="shared" si="18"/>
        <v>1</v>
      </c>
      <c r="EB18" s="172">
        <f t="shared" si="18"/>
        <v>1</v>
      </c>
      <c r="EC18" s="172">
        <f t="shared" si="18"/>
        <v>1</v>
      </c>
      <c r="ED18" s="172">
        <f t="shared" si="18"/>
        <v>1</v>
      </c>
      <c r="EE18" s="172">
        <f t="shared" si="18"/>
        <v>1</v>
      </c>
      <c r="EF18" s="172">
        <f t="shared" si="18"/>
        <v>1</v>
      </c>
      <c r="EG18" s="172">
        <f t="shared" si="7"/>
        <v>0</v>
      </c>
    </row>
    <row r="19" spans="2:137" x14ac:dyDescent="0.25">
      <c r="T19" s="5"/>
      <c r="U19" s="13"/>
      <c r="V19" s="5"/>
      <c r="W19" s="5" t="str">
        <f t="shared" si="2"/>
        <v/>
      </c>
      <c r="X19" s="5"/>
      <c r="Y19" s="5"/>
      <c r="Z19" s="5"/>
      <c r="AA19" s="16" t="s">
        <v>2347</v>
      </c>
      <c r="AB19" s="172">
        <v>8</v>
      </c>
      <c r="AC19" s="19"/>
      <c r="AD19" s="19"/>
      <c r="AE19" s="19"/>
      <c r="AF19" s="19"/>
      <c r="AG19" s="21"/>
      <c r="AH19" s="21"/>
      <c r="AI19" s="21"/>
      <c r="AJ19" s="19"/>
      <c r="AK19" s="19"/>
      <c r="AL19" s="19"/>
      <c r="AM19" s="19"/>
      <c r="AN19" s="19"/>
      <c r="AO19" s="19"/>
      <c r="AP19" s="172">
        <f t="shared" si="23"/>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4"/>
        <v>0</v>
      </c>
      <c r="BX19" s="42">
        <f t="shared" si="9"/>
        <v>0</v>
      </c>
      <c r="BY19" s="168"/>
      <c r="BZ19" s="43">
        <f t="shared" si="11"/>
        <v>0</v>
      </c>
      <c r="CA19" s="38" t="str">
        <f t="shared" si="12"/>
        <v>-</v>
      </c>
      <c r="CB19" s="172">
        <f t="shared" si="25"/>
        <v>1</v>
      </c>
      <c r="CC19" s="172">
        <f t="shared" si="25"/>
        <v>1</v>
      </c>
      <c r="CD19" s="172">
        <f t="shared" si="25"/>
        <v>1</v>
      </c>
      <c r="CE19" s="172">
        <f t="shared" si="25"/>
        <v>1</v>
      </c>
      <c r="CF19" s="172">
        <f t="shared" si="25"/>
        <v>1</v>
      </c>
      <c r="CG19" s="172">
        <f t="shared" si="25"/>
        <v>1</v>
      </c>
      <c r="CH19" s="172">
        <f t="shared" si="25"/>
        <v>1</v>
      </c>
      <c r="CI19" s="172">
        <f t="shared" si="25"/>
        <v>1</v>
      </c>
      <c r="CJ19" s="172">
        <f t="shared" si="25"/>
        <v>1</v>
      </c>
      <c r="CK19" s="172">
        <f t="shared" si="25"/>
        <v>1</v>
      </c>
      <c r="CL19" s="172">
        <f t="shared" si="25"/>
        <v>1</v>
      </c>
      <c r="CM19" s="172">
        <f t="shared" si="25"/>
        <v>1</v>
      </c>
      <c r="CN19" s="172">
        <f t="shared" si="25"/>
        <v>1</v>
      </c>
      <c r="CO19" s="172">
        <f t="shared" si="25"/>
        <v>1</v>
      </c>
      <c r="CP19" s="172">
        <f t="shared" si="25"/>
        <v>1</v>
      </c>
      <c r="CQ19" s="172">
        <f t="shared" si="24"/>
        <v>1</v>
      </c>
      <c r="CR19" s="172">
        <f t="shared" si="24"/>
        <v>1</v>
      </c>
      <c r="CS19" s="172">
        <f t="shared" si="24"/>
        <v>1</v>
      </c>
      <c r="CT19" s="172">
        <f t="shared" si="24"/>
        <v>1</v>
      </c>
      <c r="CU19" s="172">
        <f t="shared" si="24"/>
        <v>1</v>
      </c>
      <c r="CZ19" s="172">
        <v>2</v>
      </c>
      <c r="DA19" s="172" t="s">
        <v>278</v>
      </c>
      <c r="DB19" s="32" t="str">
        <f>T(LOOKUP(CZ19,$DM$1:$EF$1,$DM$2:$EF$2))</f>
        <v/>
      </c>
      <c r="DD19" s="172">
        <f t="shared" si="19"/>
        <v>1</v>
      </c>
      <c r="DE19" s="172">
        <v>17</v>
      </c>
      <c r="DL19" s="172">
        <f t="shared" si="14"/>
        <v>0</v>
      </c>
      <c r="DM19" s="172">
        <f t="shared" si="15"/>
        <v>1</v>
      </c>
      <c r="DN19" s="172">
        <f t="shared" si="16"/>
        <v>1</v>
      </c>
      <c r="DO19" s="172">
        <f t="shared" si="17"/>
        <v>1</v>
      </c>
      <c r="DP19" s="172">
        <f t="shared" si="17"/>
        <v>1</v>
      </c>
      <c r="DQ19" s="172">
        <f t="shared" si="17"/>
        <v>1</v>
      </c>
      <c r="DR19" s="172">
        <f t="shared" si="17"/>
        <v>1</v>
      </c>
      <c r="DS19" s="172">
        <f t="shared" si="17"/>
        <v>1</v>
      </c>
      <c r="DT19" s="172">
        <f t="shared" si="17"/>
        <v>1</v>
      </c>
      <c r="DU19" s="172">
        <f t="shared" si="17"/>
        <v>1</v>
      </c>
      <c r="DV19" s="172">
        <f t="shared" si="20"/>
        <v>1</v>
      </c>
      <c r="DW19" s="172">
        <f t="shared" si="18"/>
        <v>1</v>
      </c>
      <c r="DX19" s="172">
        <f t="shared" si="18"/>
        <v>1</v>
      </c>
      <c r="DY19" s="172">
        <f t="shared" si="18"/>
        <v>1</v>
      </c>
      <c r="DZ19" s="172">
        <f t="shared" si="18"/>
        <v>1</v>
      </c>
      <c r="EA19" s="172">
        <f t="shared" si="18"/>
        <v>1</v>
      </c>
      <c r="EB19" s="172">
        <f t="shared" si="18"/>
        <v>1</v>
      </c>
      <c r="EC19" s="172">
        <f t="shared" si="18"/>
        <v>1</v>
      </c>
      <c r="ED19" s="172">
        <f t="shared" si="18"/>
        <v>1</v>
      </c>
      <c r="EE19" s="172">
        <f t="shared" si="18"/>
        <v>1</v>
      </c>
      <c r="EF19" s="172">
        <f t="shared" si="18"/>
        <v>1</v>
      </c>
      <c r="EG19" s="172">
        <f t="shared" si="7"/>
        <v>0</v>
      </c>
    </row>
    <row r="20" spans="2:137" x14ac:dyDescent="0.25">
      <c r="T20" s="5"/>
      <c r="U20" s="13"/>
      <c r="V20" s="5"/>
      <c r="W20" s="5" t="str">
        <f t="shared" si="2"/>
        <v/>
      </c>
      <c r="X20" s="5"/>
      <c r="Y20" s="5"/>
      <c r="Z20" s="5"/>
      <c r="CB20" s="172">
        <f t="shared" si="25"/>
        <v>1</v>
      </c>
      <c r="CC20" s="172">
        <f t="shared" si="25"/>
        <v>1</v>
      </c>
      <c r="CD20" s="172">
        <f t="shared" si="25"/>
        <v>1</v>
      </c>
      <c r="CE20" s="172">
        <f t="shared" si="25"/>
        <v>1</v>
      </c>
      <c r="CF20" s="172">
        <f t="shared" si="25"/>
        <v>1</v>
      </c>
      <c r="CG20" s="172">
        <f t="shared" si="25"/>
        <v>1</v>
      </c>
      <c r="CH20" s="172">
        <f t="shared" si="25"/>
        <v>1</v>
      </c>
      <c r="CI20" s="172">
        <f t="shared" si="25"/>
        <v>1</v>
      </c>
      <c r="CJ20" s="172">
        <f t="shared" si="25"/>
        <v>1</v>
      </c>
      <c r="CK20" s="172">
        <f t="shared" si="25"/>
        <v>1</v>
      </c>
      <c r="CL20" s="172">
        <f t="shared" si="25"/>
        <v>1</v>
      </c>
      <c r="CM20" s="172">
        <f t="shared" si="25"/>
        <v>1</v>
      </c>
      <c r="CN20" s="172">
        <f t="shared" si="25"/>
        <v>1</v>
      </c>
      <c r="CO20" s="172">
        <f t="shared" si="25"/>
        <v>1</v>
      </c>
      <c r="CP20" s="172">
        <f t="shared" si="25"/>
        <v>1</v>
      </c>
      <c r="CQ20" s="172">
        <f t="shared" si="24"/>
        <v>1</v>
      </c>
      <c r="CR20" s="172">
        <f t="shared" si="24"/>
        <v>1</v>
      </c>
      <c r="CS20" s="172">
        <f t="shared" si="24"/>
        <v>1</v>
      </c>
      <c r="CT20" s="172">
        <f t="shared" si="24"/>
        <v>1</v>
      </c>
      <c r="CU20" s="172">
        <f t="shared" si="24"/>
        <v>1</v>
      </c>
      <c r="DA20" s="172">
        <v>1</v>
      </c>
      <c r="DB20" s="32" t="str">
        <f t="shared" ref="DB20:DB31" si="27">T(CONCATENATE(LOOKUP(DA20,CC$3:CC$80,AR$3:AR$80)," ",LOOKUP(DA20,CC$3:CC$80,$CA$3:$CA$80)))</f>
        <v xml:space="preserve"> </v>
      </c>
      <c r="DD20" s="172">
        <f t="shared" si="19"/>
        <v>1</v>
      </c>
      <c r="DE20" s="172">
        <v>18</v>
      </c>
      <c r="DL20" s="172">
        <f t="shared" si="14"/>
        <v>0</v>
      </c>
      <c r="DM20" s="172">
        <f t="shared" si="15"/>
        <v>1</v>
      </c>
      <c r="DN20" s="172">
        <f t="shared" si="16"/>
        <v>1</v>
      </c>
      <c r="DO20" s="172">
        <f t="shared" ref="DO20:DU35" si="28">IF(OR($CX19=0,ISERROR(SEARCH(DO$1,SUBSTITUTE($CX19,DY$1,"")))),DO19,DO19+1)</f>
        <v>1</v>
      </c>
      <c r="DP20" s="172">
        <f t="shared" si="28"/>
        <v>1</v>
      </c>
      <c r="DQ20" s="172">
        <f t="shared" si="28"/>
        <v>1</v>
      </c>
      <c r="DR20" s="172">
        <f t="shared" si="28"/>
        <v>1</v>
      </c>
      <c r="DS20" s="172">
        <f t="shared" si="28"/>
        <v>1</v>
      </c>
      <c r="DT20" s="172">
        <f t="shared" si="28"/>
        <v>1</v>
      </c>
      <c r="DU20" s="172">
        <f t="shared" si="28"/>
        <v>1</v>
      </c>
      <c r="DV20" s="172">
        <f t="shared" si="20"/>
        <v>1</v>
      </c>
      <c r="DW20" s="172">
        <f t="shared" si="20"/>
        <v>1</v>
      </c>
      <c r="DX20" s="172">
        <f t="shared" si="20"/>
        <v>1</v>
      </c>
      <c r="DY20" s="172">
        <f t="shared" si="20"/>
        <v>1</v>
      </c>
      <c r="DZ20" s="172">
        <f t="shared" si="20"/>
        <v>1</v>
      </c>
      <c r="EA20" s="172">
        <f t="shared" si="20"/>
        <v>1</v>
      </c>
      <c r="EB20" s="172">
        <f t="shared" si="20"/>
        <v>1</v>
      </c>
      <c r="EC20" s="172">
        <f t="shared" si="20"/>
        <v>1</v>
      </c>
      <c r="ED20" s="172">
        <f t="shared" si="20"/>
        <v>1</v>
      </c>
      <c r="EE20" s="172">
        <f t="shared" si="20"/>
        <v>1</v>
      </c>
      <c r="EF20" s="172">
        <f t="shared" si="20"/>
        <v>1</v>
      </c>
      <c r="EG20" s="172">
        <f t="shared" si="7"/>
        <v>0</v>
      </c>
    </row>
    <row r="21" spans="2:137" x14ac:dyDescent="0.25">
      <c r="T21" s="5"/>
      <c r="U21" s="13"/>
      <c r="V21" s="5"/>
      <c r="W21" s="5" t="str">
        <f t="shared" si="2"/>
        <v/>
      </c>
      <c r="X21" s="5"/>
      <c r="Y21" s="5"/>
      <c r="Z21" s="5"/>
      <c r="CB21" s="172">
        <f t="shared" si="25"/>
        <v>1</v>
      </c>
      <c r="CC21" s="172">
        <f t="shared" si="25"/>
        <v>1</v>
      </c>
      <c r="CD21" s="172">
        <f t="shared" si="25"/>
        <v>1</v>
      </c>
      <c r="CE21" s="172">
        <f t="shared" si="25"/>
        <v>1</v>
      </c>
      <c r="CF21" s="172">
        <f t="shared" si="25"/>
        <v>1</v>
      </c>
      <c r="CG21" s="172">
        <f t="shared" si="25"/>
        <v>1</v>
      </c>
      <c r="CH21" s="172">
        <f t="shared" si="25"/>
        <v>1</v>
      </c>
      <c r="CI21" s="172">
        <f t="shared" si="25"/>
        <v>1</v>
      </c>
      <c r="CJ21" s="172">
        <f t="shared" si="25"/>
        <v>1</v>
      </c>
      <c r="CK21" s="172">
        <f t="shared" si="25"/>
        <v>1</v>
      </c>
      <c r="CL21" s="172">
        <f t="shared" si="25"/>
        <v>1</v>
      </c>
      <c r="CM21" s="172">
        <f t="shared" si="25"/>
        <v>1</v>
      </c>
      <c r="CN21" s="172">
        <f t="shared" si="25"/>
        <v>1</v>
      </c>
      <c r="CO21" s="172">
        <f t="shared" si="25"/>
        <v>1</v>
      </c>
      <c r="CP21" s="172">
        <f t="shared" si="25"/>
        <v>1</v>
      </c>
      <c r="CQ21" s="172">
        <f t="shared" si="24"/>
        <v>1</v>
      </c>
      <c r="CR21" s="172">
        <f t="shared" si="24"/>
        <v>1</v>
      </c>
      <c r="CS21" s="172">
        <f t="shared" si="24"/>
        <v>1</v>
      </c>
      <c r="CT21" s="172">
        <f t="shared" si="24"/>
        <v>1</v>
      </c>
      <c r="CU21" s="172">
        <f t="shared" si="24"/>
        <v>1</v>
      </c>
      <c r="DA21" s="172">
        <v>2</v>
      </c>
      <c r="DB21" s="32" t="str">
        <f t="shared" si="27"/>
        <v xml:space="preserve"> </v>
      </c>
      <c r="DD21" s="172">
        <f t="shared" si="19"/>
        <v>1</v>
      </c>
      <c r="DE21" s="172">
        <v>19</v>
      </c>
      <c r="DL21" s="172">
        <f t="shared" si="14"/>
        <v>0</v>
      </c>
      <c r="DM21" s="172">
        <f t="shared" si="15"/>
        <v>1</v>
      </c>
      <c r="DN21" s="172">
        <f t="shared" si="16"/>
        <v>1</v>
      </c>
      <c r="DO21" s="172">
        <f t="shared" si="28"/>
        <v>1</v>
      </c>
      <c r="DP21" s="172">
        <f t="shared" si="28"/>
        <v>1</v>
      </c>
      <c r="DQ21" s="172">
        <f t="shared" si="28"/>
        <v>1</v>
      </c>
      <c r="DR21" s="172">
        <f t="shared" si="28"/>
        <v>1</v>
      </c>
      <c r="DS21" s="172">
        <f t="shared" si="28"/>
        <v>1</v>
      </c>
      <c r="DT21" s="172">
        <f t="shared" si="28"/>
        <v>1</v>
      </c>
      <c r="DU21" s="172">
        <f t="shared" si="28"/>
        <v>1</v>
      </c>
      <c r="DV21" s="172">
        <f t="shared" ref="DV21:EF36" si="29">IF(OR($CX20=0,ISERROR(SEARCH(DV$1,$CX20))),DV20,DV20+1)</f>
        <v>1</v>
      </c>
      <c r="DW21" s="172">
        <f t="shared" si="29"/>
        <v>1</v>
      </c>
      <c r="DX21" s="172">
        <f t="shared" si="29"/>
        <v>1</v>
      </c>
      <c r="DY21" s="172">
        <f t="shared" si="29"/>
        <v>1</v>
      </c>
      <c r="DZ21" s="172">
        <f t="shared" si="29"/>
        <v>1</v>
      </c>
      <c r="EA21" s="172">
        <f t="shared" si="29"/>
        <v>1</v>
      </c>
      <c r="EB21" s="172">
        <f t="shared" si="29"/>
        <v>1</v>
      </c>
      <c r="EC21" s="172">
        <f t="shared" si="29"/>
        <v>1</v>
      </c>
      <c r="ED21" s="172">
        <f t="shared" si="29"/>
        <v>1</v>
      </c>
      <c r="EE21" s="172">
        <f t="shared" si="29"/>
        <v>1</v>
      </c>
      <c r="EF21" s="172">
        <f t="shared" si="29"/>
        <v>1</v>
      </c>
      <c r="EG21" s="172">
        <f t="shared" si="7"/>
        <v>0</v>
      </c>
    </row>
    <row r="22" spans="2:137" x14ac:dyDescent="0.25">
      <c r="T22" s="5"/>
      <c r="U22" s="13"/>
      <c r="V22" s="5"/>
      <c r="W22" s="5" t="str">
        <f t="shared" si="2"/>
        <v/>
      </c>
      <c r="X22" s="5"/>
      <c r="Y22" s="5"/>
      <c r="Z22" s="5"/>
      <c r="CB22" s="172">
        <f t="shared" si="25"/>
        <v>1</v>
      </c>
      <c r="CC22" s="172">
        <f t="shared" si="25"/>
        <v>1</v>
      </c>
      <c r="CD22" s="172">
        <f t="shared" si="25"/>
        <v>1</v>
      </c>
      <c r="CE22" s="172">
        <f t="shared" si="25"/>
        <v>1</v>
      </c>
      <c r="CF22" s="172">
        <f t="shared" si="25"/>
        <v>1</v>
      </c>
      <c r="CG22" s="172">
        <f t="shared" si="25"/>
        <v>1</v>
      </c>
      <c r="CH22" s="172">
        <f t="shared" si="25"/>
        <v>1</v>
      </c>
      <c r="CI22" s="172">
        <f t="shared" si="25"/>
        <v>1</v>
      </c>
      <c r="CJ22" s="172">
        <f t="shared" si="25"/>
        <v>1</v>
      </c>
      <c r="CK22" s="172">
        <f t="shared" si="25"/>
        <v>1</v>
      </c>
      <c r="CL22" s="172">
        <f t="shared" si="25"/>
        <v>1</v>
      </c>
      <c r="CM22" s="172">
        <f t="shared" si="25"/>
        <v>1</v>
      </c>
      <c r="CN22" s="172">
        <f t="shared" si="25"/>
        <v>1</v>
      </c>
      <c r="CO22" s="172">
        <f t="shared" si="25"/>
        <v>1</v>
      </c>
      <c r="CP22" s="172">
        <f t="shared" si="25"/>
        <v>1</v>
      </c>
      <c r="CQ22" s="172">
        <f t="shared" si="24"/>
        <v>1</v>
      </c>
      <c r="CR22" s="172">
        <f t="shared" si="24"/>
        <v>1</v>
      </c>
      <c r="CS22" s="172">
        <f t="shared" si="24"/>
        <v>1</v>
      </c>
      <c r="CT22" s="172">
        <f t="shared" si="24"/>
        <v>1</v>
      </c>
      <c r="CU22" s="172">
        <f t="shared" si="24"/>
        <v>1</v>
      </c>
      <c r="DA22" s="172">
        <v>3</v>
      </c>
      <c r="DB22" s="32" t="str">
        <f t="shared" si="27"/>
        <v xml:space="preserve"> </v>
      </c>
      <c r="DD22" s="172">
        <f t="shared" si="19"/>
        <v>1</v>
      </c>
      <c r="DE22" s="172">
        <v>20</v>
      </c>
      <c r="DL22" s="172">
        <f t="shared" si="14"/>
        <v>0</v>
      </c>
      <c r="DM22" s="172">
        <f t="shared" si="15"/>
        <v>1</v>
      </c>
      <c r="DN22" s="172">
        <f t="shared" si="16"/>
        <v>1</v>
      </c>
      <c r="DO22" s="172">
        <f t="shared" si="28"/>
        <v>1</v>
      </c>
      <c r="DP22" s="172">
        <f t="shared" si="28"/>
        <v>1</v>
      </c>
      <c r="DQ22" s="172">
        <f t="shared" si="28"/>
        <v>1</v>
      </c>
      <c r="DR22" s="172">
        <f t="shared" si="28"/>
        <v>1</v>
      </c>
      <c r="DS22" s="172">
        <f t="shared" si="28"/>
        <v>1</v>
      </c>
      <c r="DT22" s="172">
        <f t="shared" si="28"/>
        <v>1</v>
      </c>
      <c r="DU22" s="172">
        <f t="shared" si="28"/>
        <v>1</v>
      </c>
      <c r="DV22" s="172">
        <f t="shared" si="29"/>
        <v>1</v>
      </c>
      <c r="DW22" s="172">
        <f t="shared" si="29"/>
        <v>1</v>
      </c>
      <c r="DX22" s="172">
        <f t="shared" si="29"/>
        <v>1</v>
      </c>
      <c r="DY22" s="172">
        <f t="shared" si="29"/>
        <v>1</v>
      </c>
      <c r="DZ22" s="172">
        <f t="shared" si="29"/>
        <v>1</v>
      </c>
      <c r="EA22" s="172">
        <f t="shared" si="29"/>
        <v>1</v>
      </c>
      <c r="EB22" s="172">
        <f t="shared" si="29"/>
        <v>1</v>
      </c>
      <c r="EC22" s="172">
        <f t="shared" si="29"/>
        <v>1</v>
      </c>
      <c r="ED22" s="172">
        <f t="shared" si="29"/>
        <v>1</v>
      </c>
      <c r="EE22" s="172">
        <f t="shared" si="29"/>
        <v>1</v>
      </c>
      <c r="EF22" s="172">
        <f t="shared" si="29"/>
        <v>1</v>
      </c>
      <c r="EG22" s="172">
        <f t="shared" si="7"/>
        <v>0</v>
      </c>
    </row>
    <row r="23" spans="2:137" x14ac:dyDescent="0.25">
      <c r="T23" s="5"/>
      <c r="U23" s="13"/>
      <c r="V23" s="5"/>
      <c r="W23" s="5" t="str">
        <f t="shared" si="2"/>
        <v/>
      </c>
      <c r="X23" s="5"/>
      <c r="Y23" s="5"/>
      <c r="Z23" s="5"/>
      <c r="CB23" s="172">
        <f t="shared" si="25"/>
        <v>1</v>
      </c>
      <c r="CC23" s="172">
        <f t="shared" si="25"/>
        <v>1</v>
      </c>
      <c r="CD23" s="172">
        <f t="shared" si="25"/>
        <v>1</v>
      </c>
      <c r="CE23" s="172">
        <f t="shared" si="25"/>
        <v>1</v>
      </c>
      <c r="CF23" s="172">
        <f t="shared" si="25"/>
        <v>1</v>
      </c>
      <c r="CG23" s="172">
        <f t="shared" si="25"/>
        <v>1</v>
      </c>
      <c r="CH23" s="172">
        <f t="shared" si="25"/>
        <v>1</v>
      </c>
      <c r="CI23" s="172">
        <f t="shared" si="25"/>
        <v>1</v>
      </c>
      <c r="CJ23" s="172">
        <f t="shared" si="25"/>
        <v>1</v>
      </c>
      <c r="CK23" s="172">
        <f t="shared" si="25"/>
        <v>1</v>
      </c>
      <c r="CL23" s="172">
        <f t="shared" si="25"/>
        <v>1</v>
      </c>
      <c r="CM23" s="172">
        <f t="shared" si="25"/>
        <v>1</v>
      </c>
      <c r="CN23" s="172">
        <f t="shared" si="25"/>
        <v>1</v>
      </c>
      <c r="CO23" s="172">
        <f t="shared" si="25"/>
        <v>1</v>
      </c>
      <c r="CP23" s="172">
        <f t="shared" si="25"/>
        <v>1</v>
      </c>
      <c r="CQ23" s="172">
        <f t="shared" si="24"/>
        <v>1</v>
      </c>
      <c r="CR23" s="172">
        <f t="shared" si="24"/>
        <v>1</v>
      </c>
      <c r="CS23" s="172">
        <f t="shared" si="24"/>
        <v>1</v>
      </c>
      <c r="CT23" s="172">
        <f t="shared" si="24"/>
        <v>1</v>
      </c>
      <c r="CU23" s="172">
        <f t="shared" si="24"/>
        <v>1</v>
      </c>
      <c r="DA23" s="172">
        <v>4</v>
      </c>
      <c r="DB23" s="32" t="str">
        <f t="shared" si="27"/>
        <v xml:space="preserve"> </v>
      </c>
      <c r="DD23" s="172">
        <f t="shared" si="19"/>
        <v>1</v>
      </c>
      <c r="DE23" s="172">
        <v>21</v>
      </c>
      <c r="DL23" s="172">
        <f t="shared" si="14"/>
        <v>0</v>
      </c>
      <c r="DM23" s="172">
        <f t="shared" si="15"/>
        <v>1</v>
      </c>
      <c r="DN23" s="172">
        <f t="shared" si="16"/>
        <v>1</v>
      </c>
      <c r="DO23" s="172">
        <f t="shared" si="28"/>
        <v>1</v>
      </c>
      <c r="DP23" s="172">
        <f t="shared" si="28"/>
        <v>1</v>
      </c>
      <c r="DQ23" s="172">
        <f t="shared" si="28"/>
        <v>1</v>
      </c>
      <c r="DR23" s="172">
        <f t="shared" si="28"/>
        <v>1</v>
      </c>
      <c r="DS23" s="172">
        <f t="shared" si="28"/>
        <v>1</v>
      </c>
      <c r="DT23" s="172">
        <f t="shared" si="28"/>
        <v>1</v>
      </c>
      <c r="DU23" s="172">
        <f t="shared" si="28"/>
        <v>1</v>
      </c>
      <c r="DV23" s="172">
        <f t="shared" si="29"/>
        <v>1</v>
      </c>
      <c r="DW23" s="172">
        <f t="shared" si="29"/>
        <v>1</v>
      </c>
      <c r="DX23" s="172">
        <f t="shared" si="29"/>
        <v>1</v>
      </c>
      <c r="DY23" s="172">
        <f t="shared" si="29"/>
        <v>1</v>
      </c>
      <c r="DZ23" s="172">
        <f t="shared" si="29"/>
        <v>1</v>
      </c>
      <c r="EA23" s="172">
        <f t="shared" si="29"/>
        <v>1</v>
      </c>
      <c r="EB23" s="172">
        <f t="shared" si="29"/>
        <v>1</v>
      </c>
      <c r="EC23" s="172">
        <f t="shared" si="29"/>
        <v>1</v>
      </c>
      <c r="ED23" s="172">
        <f t="shared" si="29"/>
        <v>1</v>
      </c>
      <c r="EE23" s="172">
        <f t="shared" si="29"/>
        <v>1</v>
      </c>
      <c r="EF23" s="172">
        <f t="shared" si="29"/>
        <v>1</v>
      </c>
      <c r="EG23" s="172">
        <f t="shared" si="7"/>
        <v>0</v>
      </c>
    </row>
    <row r="24" spans="2:137" x14ac:dyDescent="0.25">
      <c r="T24" s="5"/>
      <c r="U24" s="13"/>
      <c r="V24" s="5"/>
      <c r="W24" s="5" t="str">
        <f t="shared" si="2"/>
        <v/>
      </c>
      <c r="X24" s="5"/>
      <c r="Y24" s="5"/>
      <c r="Z24" s="5"/>
      <c r="CB24" s="172">
        <f t="shared" si="25"/>
        <v>1</v>
      </c>
      <c r="CC24" s="172">
        <f t="shared" si="25"/>
        <v>1</v>
      </c>
      <c r="CD24" s="172">
        <f t="shared" si="25"/>
        <v>1</v>
      </c>
      <c r="CE24" s="172">
        <f t="shared" si="25"/>
        <v>1</v>
      </c>
      <c r="CF24" s="172">
        <f t="shared" si="25"/>
        <v>1</v>
      </c>
      <c r="CG24" s="172">
        <f t="shared" si="25"/>
        <v>1</v>
      </c>
      <c r="CH24" s="172">
        <f t="shared" si="25"/>
        <v>1</v>
      </c>
      <c r="CI24" s="172">
        <f t="shared" si="25"/>
        <v>1</v>
      </c>
      <c r="CJ24" s="172">
        <f t="shared" si="25"/>
        <v>1</v>
      </c>
      <c r="CK24" s="172">
        <f t="shared" si="25"/>
        <v>1</v>
      </c>
      <c r="CL24" s="172">
        <f t="shared" si="25"/>
        <v>1</v>
      </c>
      <c r="CM24" s="172">
        <f t="shared" si="25"/>
        <v>1</v>
      </c>
      <c r="CN24" s="172">
        <f t="shared" si="25"/>
        <v>1</v>
      </c>
      <c r="CO24" s="172">
        <f t="shared" si="25"/>
        <v>1</v>
      </c>
      <c r="CP24" s="172">
        <f t="shared" si="25"/>
        <v>1</v>
      </c>
      <c r="CQ24" s="172">
        <f t="shared" si="24"/>
        <v>1</v>
      </c>
      <c r="CR24" s="172">
        <f t="shared" si="24"/>
        <v>1</v>
      </c>
      <c r="CS24" s="172">
        <f t="shared" si="24"/>
        <v>1</v>
      </c>
      <c r="CT24" s="172">
        <f t="shared" si="24"/>
        <v>1</v>
      </c>
      <c r="CU24" s="172">
        <f t="shared" si="24"/>
        <v>1</v>
      </c>
      <c r="DA24" s="172">
        <v>5</v>
      </c>
      <c r="DB24" s="32" t="str">
        <f t="shared" si="27"/>
        <v xml:space="preserve"> </v>
      </c>
      <c r="DD24" s="172">
        <f t="shared" si="19"/>
        <v>1</v>
      </c>
      <c r="DE24" s="172">
        <v>22</v>
      </c>
      <c r="DL24" s="172">
        <f t="shared" si="14"/>
        <v>0</v>
      </c>
      <c r="DM24" s="172">
        <f t="shared" si="15"/>
        <v>1</v>
      </c>
      <c r="DN24" s="172">
        <f t="shared" si="16"/>
        <v>1</v>
      </c>
      <c r="DO24" s="172">
        <f t="shared" si="28"/>
        <v>1</v>
      </c>
      <c r="DP24" s="172">
        <f t="shared" si="28"/>
        <v>1</v>
      </c>
      <c r="DQ24" s="172">
        <f t="shared" si="28"/>
        <v>1</v>
      </c>
      <c r="DR24" s="172">
        <f t="shared" si="28"/>
        <v>1</v>
      </c>
      <c r="DS24" s="172">
        <f t="shared" si="28"/>
        <v>1</v>
      </c>
      <c r="DT24" s="172">
        <f t="shared" si="28"/>
        <v>1</v>
      </c>
      <c r="DU24" s="172">
        <f t="shared" si="28"/>
        <v>1</v>
      </c>
      <c r="DV24" s="172">
        <f t="shared" si="29"/>
        <v>1</v>
      </c>
      <c r="DW24" s="172">
        <f t="shared" si="29"/>
        <v>1</v>
      </c>
      <c r="DX24" s="172">
        <f t="shared" si="29"/>
        <v>1</v>
      </c>
      <c r="DY24" s="172">
        <f t="shared" si="29"/>
        <v>1</v>
      </c>
      <c r="DZ24" s="172">
        <f t="shared" si="29"/>
        <v>1</v>
      </c>
      <c r="EA24" s="172">
        <f t="shared" si="29"/>
        <v>1</v>
      </c>
      <c r="EB24" s="172">
        <f t="shared" si="29"/>
        <v>1</v>
      </c>
      <c r="EC24" s="172">
        <f t="shared" si="29"/>
        <v>1</v>
      </c>
      <c r="ED24" s="172">
        <f t="shared" si="29"/>
        <v>1</v>
      </c>
      <c r="EE24" s="172">
        <f t="shared" si="29"/>
        <v>1</v>
      </c>
      <c r="EF24" s="172">
        <f t="shared" si="29"/>
        <v>1</v>
      </c>
      <c r="EG24" s="172">
        <f t="shared" si="7"/>
        <v>0</v>
      </c>
    </row>
    <row r="25" spans="2:137" x14ac:dyDescent="0.25">
      <c r="T25" s="5"/>
      <c r="U25" s="13"/>
      <c r="V25" s="5"/>
      <c r="W25" s="5" t="str">
        <f t="shared" si="2"/>
        <v/>
      </c>
      <c r="X25" s="5"/>
      <c r="Y25" s="5"/>
      <c r="Z25" s="5"/>
      <c r="CB25" s="172">
        <f t="shared" si="25"/>
        <v>1</v>
      </c>
      <c r="CC25" s="172">
        <f t="shared" si="25"/>
        <v>1</v>
      </c>
      <c r="CD25" s="172">
        <f t="shared" si="25"/>
        <v>1</v>
      </c>
      <c r="CE25" s="172">
        <f t="shared" si="25"/>
        <v>1</v>
      </c>
      <c r="CF25" s="172">
        <f t="shared" si="25"/>
        <v>1</v>
      </c>
      <c r="CG25" s="172">
        <f t="shared" si="25"/>
        <v>1</v>
      </c>
      <c r="CH25" s="172">
        <f t="shared" si="25"/>
        <v>1</v>
      </c>
      <c r="CI25" s="172">
        <f t="shared" si="25"/>
        <v>1</v>
      </c>
      <c r="CJ25" s="172">
        <f t="shared" si="25"/>
        <v>1</v>
      </c>
      <c r="CK25" s="172">
        <f t="shared" si="25"/>
        <v>1</v>
      </c>
      <c r="CL25" s="172">
        <f t="shared" si="25"/>
        <v>1</v>
      </c>
      <c r="CM25" s="172">
        <f t="shared" si="25"/>
        <v>1</v>
      </c>
      <c r="CN25" s="172">
        <f t="shared" si="25"/>
        <v>1</v>
      </c>
      <c r="CO25" s="172">
        <f t="shared" si="25"/>
        <v>1</v>
      </c>
      <c r="CP25" s="172">
        <f t="shared" si="25"/>
        <v>1</v>
      </c>
      <c r="CQ25" s="172">
        <f t="shared" si="24"/>
        <v>1</v>
      </c>
      <c r="CR25" s="172">
        <f t="shared" si="24"/>
        <v>1</v>
      </c>
      <c r="CS25" s="172">
        <f t="shared" si="24"/>
        <v>1</v>
      </c>
      <c r="CT25" s="172">
        <f t="shared" si="24"/>
        <v>1</v>
      </c>
      <c r="CU25" s="172">
        <f t="shared" si="24"/>
        <v>1</v>
      </c>
      <c r="DA25" s="172">
        <v>6</v>
      </c>
      <c r="DB25" s="32" t="str">
        <f t="shared" si="27"/>
        <v xml:space="preserve"> </v>
      </c>
      <c r="DD25" s="172">
        <f t="shared" si="19"/>
        <v>1</v>
      </c>
      <c r="DE25" s="172">
        <v>23</v>
      </c>
      <c r="DL25" s="172">
        <f t="shared" si="14"/>
        <v>0</v>
      </c>
      <c r="DM25" s="172">
        <f t="shared" si="15"/>
        <v>1</v>
      </c>
      <c r="DN25" s="172">
        <f t="shared" si="16"/>
        <v>1</v>
      </c>
      <c r="DO25" s="172">
        <f t="shared" si="28"/>
        <v>1</v>
      </c>
      <c r="DP25" s="172">
        <f t="shared" si="28"/>
        <v>1</v>
      </c>
      <c r="DQ25" s="172">
        <f t="shared" si="28"/>
        <v>1</v>
      </c>
      <c r="DR25" s="172">
        <f t="shared" si="28"/>
        <v>1</v>
      </c>
      <c r="DS25" s="172">
        <f t="shared" si="28"/>
        <v>1</v>
      </c>
      <c r="DT25" s="172">
        <f t="shared" si="28"/>
        <v>1</v>
      </c>
      <c r="DU25" s="172">
        <f t="shared" si="28"/>
        <v>1</v>
      </c>
      <c r="DV25" s="172">
        <f t="shared" si="29"/>
        <v>1</v>
      </c>
      <c r="DW25" s="172">
        <f t="shared" si="29"/>
        <v>1</v>
      </c>
      <c r="DX25" s="172">
        <f t="shared" si="29"/>
        <v>1</v>
      </c>
      <c r="DY25" s="172">
        <f t="shared" si="29"/>
        <v>1</v>
      </c>
      <c r="DZ25" s="172">
        <f t="shared" si="29"/>
        <v>1</v>
      </c>
      <c r="EA25" s="172">
        <f t="shared" si="29"/>
        <v>1</v>
      </c>
      <c r="EB25" s="172">
        <f t="shared" si="29"/>
        <v>1</v>
      </c>
      <c r="EC25" s="172">
        <f t="shared" si="29"/>
        <v>1</v>
      </c>
      <c r="ED25" s="172">
        <f t="shared" si="29"/>
        <v>1</v>
      </c>
      <c r="EE25" s="172">
        <f t="shared" si="29"/>
        <v>1</v>
      </c>
      <c r="EF25" s="172">
        <f t="shared" si="29"/>
        <v>1</v>
      </c>
      <c r="EG25" s="172">
        <f t="shared" si="7"/>
        <v>0</v>
      </c>
    </row>
    <row r="26" spans="2:137" x14ac:dyDescent="0.25">
      <c r="T26" s="5"/>
      <c r="U26" s="13"/>
      <c r="V26" s="5"/>
      <c r="W26" s="5" t="str">
        <f t="shared" si="2"/>
        <v/>
      </c>
      <c r="X26" s="5"/>
      <c r="Y26" s="5"/>
      <c r="Z26" s="5"/>
      <c r="CB26" s="172">
        <f t="shared" si="25"/>
        <v>1</v>
      </c>
      <c r="CC26" s="172">
        <f t="shared" si="25"/>
        <v>1</v>
      </c>
      <c r="CD26" s="172">
        <f t="shared" si="25"/>
        <v>1</v>
      </c>
      <c r="CE26" s="172">
        <f t="shared" si="25"/>
        <v>1</v>
      </c>
      <c r="CF26" s="172">
        <f t="shared" si="25"/>
        <v>1</v>
      </c>
      <c r="CG26" s="172">
        <f t="shared" si="25"/>
        <v>1</v>
      </c>
      <c r="CH26" s="172">
        <f t="shared" si="25"/>
        <v>1</v>
      </c>
      <c r="CI26" s="172">
        <f t="shared" si="25"/>
        <v>1</v>
      </c>
      <c r="CJ26" s="172">
        <f t="shared" si="25"/>
        <v>1</v>
      </c>
      <c r="CK26" s="172">
        <f t="shared" si="25"/>
        <v>1</v>
      </c>
      <c r="CL26" s="172">
        <f t="shared" si="25"/>
        <v>1</v>
      </c>
      <c r="CM26" s="172">
        <f t="shared" si="25"/>
        <v>1</v>
      </c>
      <c r="CN26" s="172">
        <f t="shared" si="25"/>
        <v>1</v>
      </c>
      <c r="CO26" s="172">
        <f t="shared" si="25"/>
        <v>1</v>
      </c>
      <c r="CP26" s="172">
        <f t="shared" si="25"/>
        <v>1</v>
      </c>
      <c r="CQ26" s="172">
        <f t="shared" si="24"/>
        <v>1</v>
      </c>
      <c r="CR26" s="172">
        <f t="shared" si="24"/>
        <v>1</v>
      </c>
      <c r="CS26" s="172">
        <f t="shared" si="24"/>
        <v>1</v>
      </c>
      <c r="CT26" s="172">
        <f t="shared" si="24"/>
        <v>1</v>
      </c>
      <c r="CU26" s="172">
        <f t="shared" si="24"/>
        <v>1</v>
      </c>
      <c r="DA26" s="172">
        <v>7</v>
      </c>
      <c r="DB26" s="32" t="str">
        <f t="shared" si="27"/>
        <v xml:space="preserve"> </v>
      </c>
      <c r="DD26" s="172">
        <f t="shared" si="19"/>
        <v>1</v>
      </c>
      <c r="DE26" s="172">
        <v>24</v>
      </c>
      <c r="DL26" s="172">
        <f t="shared" si="14"/>
        <v>0</v>
      </c>
      <c r="DM26" s="172">
        <f t="shared" si="15"/>
        <v>1</v>
      </c>
      <c r="DN26" s="172">
        <f t="shared" si="16"/>
        <v>1</v>
      </c>
      <c r="DO26" s="172">
        <f t="shared" si="28"/>
        <v>1</v>
      </c>
      <c r="DP26" s="172">
        <f t="shared" si="28"/>
        <v>1</v>
      </c>
      <c r="DQ26" s="172">
        <f t="shared" si="28"/>
        <v>1</v>
      </c>
      <c r="DR26" s="172">
        <f t="shared" si="28"/>
        <v>1</v>
      </c>
      <c r="DS26" s="172">
        <f t="shared" si="28"/>
        <v>1</v>
      </c>
      <c r="DT26" s="172">
        <f t="shared" si="28"/>
        <v>1</v>
      </c>
      <c r="DU26" s="172">
        <f t="shared" si="28"/>
        <v>1</v>
      </c>
      <c r="DV26" s="172">
        <f t="shared" si="29"/>
        <v>1</v>
      </c>
      <c r="DW26" s="172">
        <f t="shared" si="29"/>
        <v>1</v>
      </c>
      <c r="DX26" s="172">
        <f t="shared" si="29"/>
        <v>1</v>
      </c>
      <c r="DY26" s="172">
        <f t="shared" si="29"/>
        <v>1</v>
      </c>
      <c r="DZ26" s="172">
        <f t="shared" si="29"/>
        <v>1</v>
      </c>
      <c r="EA26" s="172">
        <f t="shared" si="29"/>
        <v>1</v>
      </c>
      <c r="EB26" s="172">
        <f t="shared" si="29"/>
        <v>1</v>
      </c>
      <c r="EC26" s="172">
        <f t="shared" si="29"/>
        <v>1</v>
      </c>
      <c r="ED26" s="172">
        <f t="shared" si="29"/>
        <v>1</v>
      </c>
      <c r="EE26" s="172">
        <f t="shared" si="29"/>
        <v>1</v>
      </c>
      <c r="EF26" s="172">
        <f t="shared" si="29"/>
        <v>1</v>
      </c>
      <c r="EG26" s="172">
        <f t="shared" si="7"/>
        <v>0</v>
      </c>
    </row>
    <row r="27" spans="2:137" x14ac:dyDescent="0.25">
      <c r="T27" s="5"/>
      <c r="U27" s="13"/>
      <c r="V27" s="5"/>
      <c r="W27" s="5" t="str">
        <f t="shared" si="2"/>
        <v/>
      </c>
      <c r="X27" s="5"/>
      <c r="Y27" s="5"/>
      <c r="Z27" s="5"/>
      <c r="CB27" s="172">
        <f t="shared" si="25"/>
        <v>1</v>
      </c>
      <c r="CC27" s="172">
        <f t="shared" si="25"/>
        <v>1</v>
      </c>
      <c r="CD27" s="172">
        <f t="shared" si="25"/>
        <v>1</v>
      </c>
      <c r="CE27" s="172">
        <f t="shared" si="25"/>
        <v>1</v>
      </c>
      <c r="CF27" s="172">
        <f t="shared" si="25"/>
        <v>1</v>
      </c>
      <c r="CG27" s="172">
        <f t="shared" si="25"/>
        <v>1</v>
      </c>
      <c r="CH27" s="172">
        <f t="shared" si="25"/>
        <v>1</v>
      </c>
      <c r="CI27" s="172">
        <f t="shared" si="25"/>
        <v>1</v>
      </c>
      <c r="CJ27" s="172">
        <f t="shared" si="25"/>
        <v>1</v>
      </c>
      <c r="CK27" s="172">
        <f t="shared" si="25"/>
        <v>1</v>
      </c>
      <c r="CL27" s="172">
        <f t="shared" si="25"/>
        <v>1</v>
      </c>
      <c r="CM27" s="172">
        <f t="shared" si="25"/>
        <v>1</v>
      </c>
      <c r="CN27" s="172">
        <f t="shared" si="25"/>
        <v>1</v>
      </c>
      <c r="CO27" s="172">
        <f t="shared" si="25"/>
        <v>1</v>
      </c>
      <c r="CP27" s="172">
        <f t="shared" si="25"/>
        <v>1</v>
      </c>
      <c r="CQ27" s="172">
        <f t="shared" si="24"/>
        <v>1</v>
      </c>
      <c r="CR27" s="172">
        <f t="shared" si="24"/>
        <v>1</v>
      </c>
      <c r="CS27" s="172">
        <f t="shared" si="24"/>
        <v>1</v>
      </c>
      <c r="CT27" s="172">
        <f t="shared" si="24"/>
        <v>1</v>
      </c>
      <c r="CU27" s="172">
        <f t="shared" si="24"/>
        <v>1</v>
      </c>
      <c r="DA27" s="172">
        <v>8</v>
      </c>
      <c r="DB27" s="32" t="str">
        <f t="shared" si="27"/>
        <v xml:space="preserve"> </v>
      </c>
      <c r="DD27" s="172">
        <f t="shared" si="19"/>
        <v>1</v>
      </c>
      <c r="DE27" s="172">
        <v>25</v>
      </c>
      <c r="DL27" s="172">
        <f t="shared" si="14"/>
        <v>0</v>
      </c>
      <c r="DM27" s="172">
        <f t="shared" si="15"/>
        <v>1</v>
      </c>
      <c r="DN27" s="172">
        <f t="shared" si="16"/>
        <v>1</v>
      </c>
      <c r="DO27" s="172">
        <f t="shared" si="28"/>
        <v>1</v>
      </c>
      <c r="DP27" s="172">
        <f t="shared" si="28"/>
        <v>1</v>
      </c>
      <c r="DQ27" s="172">
        <f t="shared" si="28"/>
        <v>1</v>
      </c>
      <c r="DR27" s="172">
        <f t="shared" si="28"/>
        <v>1</v>
      </c>
      <c r="DS27" s="172">
        <f t="shared" si="28"/>
        <v>1</v>
      </c>
      <c r="DT27" s="172">
        <f t="shared" si="28"/>
        <v>1</v>
      </c>
      <c r="DU27" s="172">
        <f t="shared" si="28"/>
        <v>1</v>
      </c>
      <c r="DV27" s="172">
        <f t="shared" si="29"/>
        <v>1</v>
      </c>
      <c r="DW27" s="172">
        <f t="shared" si="29"/>
        <v>1</v>
      </c>
      <c r="DX27" s="172">
        <f t="shared" si="29"/>
        <v>1</v>
      </c>
      <c r="DY27" s="172">
        <f t="shared" si="29"/>
        <v>1</v>
      </c>
      <c r="DZ27" s="172">
        <f t="shared" si="29"/>
        <v>1</v>
      </c>
      <c r="EA27" s="172">
        <f t="shared" si="29"/>
        <v>1</v>
      </c>
      <c r="EB27" s="172">
        <f t="shared" si="29"/>
        <v>1</v>
      </c>
      <c r="EC27" s="172">
        <f t="shared" si="29"/>
        <v>1</v>
      </c>
      <c r="ED27" s="172">
        <f t="shared" si="29"/>
        <v>1</v>
      </c>
      <c r="EE27" s="172">
        <f t="shared" si="29"/>
        <v>1</v>
      </c>
      <c r="EF27" s="172">
        <f t="shared" si="29"/>
        <v>1</v>
      </c>
      <c r="EG27" s="172">
        <f t="shared" si="7"/>
        <v>0</v>
      </c>
    </row>
    <row r="28" spans="2:137" x14ac:dyDescent="0.25">
      <c r="T28" s="5"/>
      <c r="U28" s="13"/>
      <c r="V28" s="5"/>
      <c r="W28" s="5" t="str">
        <f t="shared" si="2"/>
        <v/>
      </c>
      <c r="X28" s="5"/>
      <c r="Y28" s="5"/>
      <c r="Z28" s="5"/>
      <c r="CB28" s="172">
        <f t="shared" si="25"/>
        <v>1</v>
      </c>
      <c r="CC28" s="172">
        <f t="shared" si="25"/>
        <v>1</v>
      </c>
      <c r="CD28" s="172">
        <f t="shared" si="25"/>
        <v>1</v>
      </c>
      <c r="CE28" s="172">
        <f t="shared" si="25"/>
        <v>1</v>
      </c>
      <c r="CF28" s="172">
        <f t="shared" si="25"/>
        <v>1</v>
      </c>
      <c r="CG28" s="172">
        <f t="shared" si="25"/>
        <v>1</v>
      </c>
      <c r="CH28" s="172">
        <f t="shared" si="25"/>
        <v>1</v>
      </c>
      <c r="CI28" s="172">
        <f t="shared" si="25"/>
        <v>1</v>
      </c>
      <c r="CJ28" s="172">
        <f t="shared" si="25"/>
        <v>1</v>
      </c>
      <c r="CK28" s="172">
        <f t="shared" si="25"/>
        <v>1</v>
      </c>
      <c r="CL28" s="172">
        <f t="shared" si="25"/>
        <v>1</v>
      </c>
      <c r="CM28" s="172">
        <f t="shared" si="25"/>
        <v>1</v>
      </c>
      <c r="CN28" s="172">
        <f t="shared" si="25"/>
        <v>1</v>
      </c>
      <c r="CO28" s="172">
        <f t="shared" si="25"/>
        <v>1</v>
      </c>
      <c r="CP28" s="172">
        <f t="shared" si="25"/>
        <v>1</v>
      </c>
      <c r="CQ28" s="172">
        <f t="shared" si="24"/>
        <v>1</v>
      </c>
      <c r="CR28" s="172">
        <f t="shared" si="24"/>
        <v>1</v>
      </c>
      <c r="CS28" s="172">
        <f t="shared" si="24"/>
        <v>1</v>
      </c>
      <c r="CT28" s="172">
        <f t="shared" si="24"/>
        <v>1</v>
      </c>
      <c r="CU28" s="172">
        <f t="shared" si="24"/>
        <v>1</v>
      </c>
      <c r="DA28" s="172">
        <v>9</v>
      </c>
      <c r="DB28" s="32" t="str">
        <f t="shared" si="27"/>
        <v xml:space="preserve"> </v>
      </c>
      <c r="DD28" s="172">
        <f t="shared" si="19"/>
        <v>1</v>
      </c>
      <c r="DE28" s="172">
        <v>26</v>
      </c>
      <c r="DL28" s="172">
        <f t="shared" si="14"/>
        <v>0</v>
      </c>
      <c r="DM28" s="172">
        <f t="shared" si="15"/>
        <v>1</v>
      </c>
      <c r="DN28" s="172">
        <f t="shared" si="16"/>
        <v>1</v>
      </c>
      <c r="DO28" s="172">
        <f t="shared" si="28"/>
        <v>1</v>
      </c>
      <c r="DP28" s="172">
        <f t="shared" si="28"/>
        <v>1</v>
      </c>
      <c r="DQ28" s="172">
        <f t="shared" si="28"/>
        <v>1</v>
      </c>
      <c r="DR28" s="172">
        <f t="shared" si="28"/>
        <v>1</v>
      </c>
      <c r="DS28" s="172">
        <f t="shared" si="28"/>
        <v>1</v>
      </c>
      <c r="DT28" s="172">
        <f t="shared" si="28"/>
        <v>1</v>
      </c>
      <c r="DU28" s="172">
        <f t="shared" si="28"/>
        <v>1</v>
      </c>
      <c r="DV28" s="172">
        <f t="shared" si="29"/>
        <v>1</v>
      </c>
      <c r="DW28" s="172">
        <f t="shared" si="29"/>
        <v>1</v>
      </c>
      <c r="DX28" s="172">
        <f t="shared" si="29"/>
        <v>1</v>
      </c>
      <c r="DY28" s="172">
        <f t="shared" si="29"/>
        <v>1</v>
      </c>
      <c r="DZ28" s="172">
        <f t="shared" si="29"/>
        <v>1</v>
      </c>
      <c r="EA28" s="172">
        <f t="shared" si="29"/>
        <v>1</v>
      </c>
      <c r="EB28" s="172">
        <f t="shared" si="29"/>
        <v>1</v>
      </c>
      <c r="EC28" s="172">
        <f t="shared" si="29"/>
        <v>1</v>
      </c>
      <c r="ED28" s="172">
        <f t="shared" si="29"/>
        <v>1</v>
      </c>
      <c r="EE28" s="172">
        <f t="shared" si="29"/>
        <v>1</v>
      </c>
      <c r="EF28" s="172">
        <f t="shared" si="29"/>
        <v>1</v>
      </c>
      <c r="EG28" s="172">
        <f t="shared" si="7"/>
        <v>0</v>
      </c>
    </row>
    <row r="29" spans="2:137" x14ac:dyDescent="0.25">
      <c r="T29" s="5"/>
      <c r="U29" s="13"/>
      <c r="V29" s="5"/>
      <c r="W29" s="5" t="str">
        <f t="shared" si="2"/>
        <v/>
      </c>
      <c r="X29" s="5"/>
      <c r="Y29" s="5"/>
      <c r="Z29" s="5"/>
      <c r="CB29" s="172">
        <f t="shared" si="25"/>
        <v>1</v>
      </c>
      <c r="CC29" s="172">
        <f t="shared" si="25"/>
        <v>1</v>
      </c>
      <c r="CD29" s="172">
        <f t="shared" si="25"/>
        <v>1</v>
      </c>
      <c r="CE29" s="172">
        <f t="shared" si="25"/>
        <v>1</v>
      </c>
      <c r="CF29" s="172">
        <f t="shared" si="25"/>
        <v>1</v>
      </c>
      <c r="CG29" s="172">
        <f t="shared" si="25"/>
        <v>1</v>
      </c>
      <c r="CH29" s="172">
        <f t="shared" si="25"/>
        <v>1</v>
      </c>
      <c r="CI29" s="172">
        <f t="shared" si="25"/>
        <v>1</v>
      </c>
      <c r="CJ29" s="172">
        <f t="shared" si="25"/>
        <v>1</v>
      </c>
      <c r="CK29" s="172">
        <f t="shared" si="25"/>
        <v>1</v>
      </c>
      <c r="CL29" s="172">
        <f t="shared" si="25"/>
        <v>1</v>
      </c>
      <c r="CM29" s="172">
        <f t="shared" si="25"/>
        <v>1</v>
      </c>
      <c r="CN29" s="172">
        <f t="shared" si="25"/>
        <v>1</v>
      </c>
      <c r="CO29" s="172">
        <f t="shared" si="25"/>
        <v>1</v>
      </c>
      <c r="CP29" s="172">
        <f t="shared" si="25"/>
        <v>1</v>
      </c>
      <c r="CQ29" s="172">
        <f t="shared" si="24"/>
        <v>1</v>
      </c>
      <c r="CR29" s="172">
        <f t="shared" si="24"/>
        <v>1</v>
      </c>
      <c r="CS29" s="172">
        <f t="shared" si="24"/>
        <v>1</v>
      </c>
      <c r="CT29" s="172">
        <f t="shared" si="24"/>
        <v>1</v>
      </c>
      <c r="CU29" s="172">
        <f t="shared" si="24"/>
        <v>1</v>
      </c>
      <c r="DA29" s="172">
        <v>10</v>
      </c>
      <c r="DB29" s="32" t="str">
        <f t="shared" si="27"/>
        <v xml:space="preserve"> </v>
      </c>
      <c r="DD29" s="172">
        <f t="shared" si="19"/>
        <v>1</v>
      </c>
      <c r="DE29" s="172">
        <v>27</v>
      </c>
      <c r="DL29" s="172">
        <f t="shared" si="14"/>
        <v>0</v>
      </c>
      <c r="DM29" s="172">
        <f t="shared" si="15"/>
        <v>1</v>
      </c>
      <c r="DN29" s="172">
        <f t="shared" si="16"/>
        <v>1</v>
      </c>
      <c r="DO29" s="172">
        <f t="shared" si="28"/>
        <v>1</v>
      </c>
      <c r="DP29" s="172">
        <f t="shared" si="28"/>
        <v>1</v>
      </c>
      <c r="DQ29" s="172">
        <f t="shared" si="28"/>
        <v>1</v>
      </c>
      <c r="DR29" s="172">
        <f t="shared" si="28"/>
        <v>1</v>
      </c>
      <c r="DS29" s="172">
        <f t="shared" si="28"/>
        <v>1</v>
      </c>
      <c r="DT29" s="172">
        <f t="shared" si="28"/>
        <v>1</v>
      </c>
      <c r="DU29" s="172">
        <f t="shared" si="28"/>
        <v>1</v>
      </c>
      <c r="DV29" s="172">
        <f t="shared" si="29"/>
        <v>1</v>
      </c>
      <c r="DW29" s="172">
        <f t="shared" si="29"/>
        <v>1</v>
      </c>
      <c r="DX29" s="172">
        <f t="shared" si="29"/>
        <v>1</v>
      </c>
      <c r="DY29" s="172">
        <f t="shared" si="29"/>
        <v>1</v>
      </c>
      <c r="DZ29" s="172">
        <f t="shared" si="29"/>
        <v>1</v>
      </c>
      <c r="EA29" s="172">
        <f t="shared" si="29"/>
        <v>1</v>
      </c>
      <c r="EB29" s="172">
        <f t="shared" si="29"/>
        <v>1</v>
      </c>
      <c r="EC29" s="172">
        <f t="shared" si="29"/>
        <v>1</v>
      </c>
      <c r="ED29" s="172">
        <f t="shared" si="29"/>
        <v>1</v>
      </c>
      <c r="EE29" s="172">
        <f t="shared" si="29"/>
        <v>1</v>
      </c>
      <c r="EF29" s="172">
        <f t="shared" si="29"/>
        <v>1</v>
      </c>
      <c r="EG29" s="172">
        <f t="shared" si="7"/>
        <v>0</v>
      </c>
    </row>
    <row r="30" spans="2:137" x14ac:dyDescent="0.25">
      <c r="T30" s="5"/>
      <c r="U30" s="13"/>
      <c r="V30" s="5"/>
      <c r="W30" s="5" t="str">
        <f t="shared" si="2"/>
        <v/>
      </c>
      <c r="X30" s="5"/>
      <c r="Y30" s="5"/>
      <c r="Z30" s="5"/>
      <c r="CB30" s="172">
        <f t="shared" si="25"/>
        <v>1</v>
      </c>
      <c r="CC30" s="172">
        <f t="shared" si="25"/>
        <v>1</v>
      </c>
      <c r="CD30" s="172">
        <f t="shared" si="25"/>
        <v>1</v>
      </c>
      <c r="CE30" s="172">
        <f t="shared" si="25"/>
        <v>1</v>
      </c>
      <c r="CF30" s="172">
        <f t="shared" si="25"/>
        <v>1</v>
      </c>
      <c r="CG30" s="172">
        <f t="shared" si="25"/>
        <v>1</v>
      </c>
      <c r="CH30" s="172">
        <f t="shared" si="25"/>
        <v>1</v>
      </c>
      <c r="CI30" s="172">
        <f t="shared" si="25"/>
        <v>1</v>
      </c>
      <c r="CJ30" s="172">
        <f t="shared" si="25"/>
        <v>1</v>
      </c>
      <c r="CK30" s="172">
        <f t="shared" si="25"/>
        <v>1</v>
      </c>
      <c r="CL30" s="172">
        <f t="shared" si="25"/>
        <v>1</v>
      </c>
      <c r="CM30" s="172">
        <f t="shared" si="25"/>
        <v>1</v>
      </c>
      <c r="CN30" s="172">
        <f t="shared" si="25"/>
        <v>1</v>
      </c>
      <c r="CO30" s="172">
        <f t="shared" si="25"/>
        <v>1</v>
      </c>
      <c r="CP30" s="172">
        <f t="shared" si="25"/>
        <v>1</v>
      </c>
      <c r="CQ30" s="172">
        <f t="shared" si="24"/>
        <v>1</v>
      </c>
      <c r="CR30" s="172">
        <f t="shared" si="24"/>
        <v>1</v>
      </c>
      <c r="CS30" s="172">
        <f t="shared" si="24"/>
        <v>1</v>
      </c>
      <c r="CT30" s="172">
        <f t="shared" si="24"/>
        <v>1</v>
      </c>
      <c r="CU30" s="172">
        <f t="shared" si="24"/>
        <v>1</v>
      </c>
      <c r="DA30" s="172">
        <v>11</v>
      </c>
      <c r="DB30" s="32" t="str">
        <f t="shared" si="27"/>
        <v xml:space="preserve"> </v>
      </c>
      <c r="DD30" s="172">
        <f t="shared" si="19"/>
        <v>1</v>
      </c>
      <c r="DE30" s="172">
        <v>28</v>
      </c>
      <c r="DL30" s="172">
        <f t="shared" si="14"/>
        <v>0</v>
      </c>
      <c r="DM30" s="172">
        <f t="shared" si="15"/>
        <v>1</v>
      </c>
      <c r="DN30" s="172">
        <f t="shared" si="16"/>
        <v>1</v>
      </c>
      <c r="DO30" s="172">
        <f t="shared" si="28"/>
        <v>1</v>
      </c>
      <c r="DP30" s="172">
        <f t="shared" si="28"/>
        <v>1</v>
      </c>
      <c r="DQ30" s="172">
        <f t="shared" si="28"/>
        <v>1</v>
      </c>
      <c r="DR30" s="172">
        <f t="shared" si="28"/>
        <v>1</v>
      </c>
      <c r="DS30" s="172">
        <f t="shared" si="28"/>
        <v>1</v>
      </c>
      <c r="DT30" s="172">
        <f t="shared" si="28"/>
        <v>1</v>
      </c>
      <c r="DU30" s="172">
        <f t="shared" si="28"/>
        <v>1</v>
      </c>
      <c r="DV30" s="172">
        <f t="shared" si="29"/>
        <v>1</v>
      </c>
      <c r="DW30" s="172">
        <f t="shared" si="29"/>
        <v>1</v>
      </c>
      <c r="DX30" s="172">
        <f t="shared" si="29"/>
        <v>1</v>
      </c>
      <c r="DY30" s="172">
        <f t="shared" si="29"/>
        <v>1</v>
      </c>
      <c r="DZ30" s="172">
        <f t="shared" si="29"/>
        <v>1</v>
      </c>
      <c r="EA30" s="172">
        <f t="shared" si="29"/>
        <v>1</v>
      </c>
      <c r="EB30" s="172">
        <f t="shared" si="29"/>
        <v>1</v>
      </c>
      <c r="EC30" s="172">
        <f t="shared" si="29"/>
        <v>1</v>
      </c>
      <c r="ED30" s="172">
        <f t="shared" si="29"/>
        <v>1</v>
      </c>
      <c r="EE30" s="172">
        <f t="shared" si="29"/>
        <v>1</v>
      </c>
      <c r="EF30" s="172">
        <f t="shared" si="29"/>
        <v>1</v>
      </c>
      <c r="EG30" s="172">
        <f t="shared" si="7"/>
        <v>0</v>
      </c>
    </row>
    <row r="31" spans="2:137" x14ac:dyDescent="0.25">
      <c r="T31" s="5"/>
      <c r="U31" s="13"/>
      <c r="V31" s="5"/>
      <c r="W31" s="5" t="str">
        <f t="shared" si="2"/>
        <v/>
      </c>
      <c r="X31" s="5"/>
      <c r="Y31" s="5"/>
      <c r="Z31" s="5"/>
      <c r="CB31" s="172">
        <f t="shared" si="25"/>
        <v>1</v>
      </c>
      <c r="CC31" s="172">
        <f t="shared" si="25"/>
        <v>1</v>
      </c>
      <c r="CD31" s="172">
        <f t="shared" si="25"/>
        <v>1</v>
      </c>
      <c r="CE31" s="172">
        <f t="shared" si="25"/>
        <v>1</v>
      </c>
      <c r="CF31" s="172">
        <f t="shared" si="25"/>
        <v>1</v>
      </c>
      <c r="CG31" s="172">
        <f t="shared" si="25"/>
        <v>1</v>
      </c>
      <c r="CH31" s="172">
        <f t="shared" si="25"/>
        <v>1</v>
      </c>
      <c r="CI31" s="172">
        <f t="shared" si="25"/>
        <v>1</v>
      </c>
      <c r="CJ31" s="172">
        <f t="shared" si="25"/>
        <v>1</v>
      </c>
      <c r="CK31" s="172">
        <f t="shared" si="25"/>
        <v>1</v>
      </c>
      <c r="CL31" s="172">
        <f t="shared" si="25"/>
        <v>1</v>
      </c>
      <c r="CM31" s="172">
        <f t="shared" si="25"/>
        <v>1</v>
      </c>
      <c r="CN31" s="172">
        <f t="shared" si="25"/>
        <v>1</v>
      </c>
      <c r="CO31" s="172">
        <f t="shared" si="25"/>
        <v>1</v>
      </c>
      <c r="CP31" s="172">
        <f t="shared" si="25"/>
        <v>1</v>
      </c>
      <c r="CQ31" s="172">
        <f t="shared" si="24"/>
        <v>1</v>
      </c>
      <c r="CR31" s="172">
        <f t="shared" si="24"/>
        <v>1</v>
      </c>
      <c r="CS31" s="172">
        <f t="shared" si="24"/>
        <v>1</v>
      </c>
      <c r="CT31" s="172">
        <f t="shared" si="24"/>
        <v>1</v>
      </c>
      <c r="CU31" s="172">
        <f t="shared" si="24"/>
        <v>1</v>
      </c>
      <c r="DA31" s="172">
        <v>12</v>
      </c>
      <c r="DB31" s="32" t="str">
        <f t="shared" si="27"/>
        <v xml:space="preserve"> </v>
      </c>
      <c r="DD31" s="172">
        <f t="shared" si="19"/>
        <v>1</v>
      </c>
      <c r="DE31" s="172">
        <v>29</v>
      </c>
      <c r="DL31" s="172">
        <f t="shared" si="14"/>
        <v>0</v>
      </c>
      <c r="DM31" s="172">
        <f t="shared" si="15"/>
        <v>1</v>
      </c>
      <c r="DN31" s="172">
        <f t="shared" si="16"/>
        <v>1</v>
      </c>
      <c r="DO31" s="172">
        <f t="shared" si="28"/>
        <v>1</v>
      </c>
      <c r="DP31" s="172">
        <f t="shared" si="28"/>
        <v>1</v>
      </c>
      <c r="DQ31" s="172">
        <f t="shared" si="28"/>
        <v>1</v>
      </c>
      <c r="DR31" s="172">
        <f t="shared" si="28"/>
        <v>1</v>
      </c>
      <c r="DS31" s="172">
        <f t="shared" si="28"/>
        <v>1</v>
      </c>
      <c r="DT31" s="172">
        <f t="shared" si="28"/>
        <v>1</v>
      </c>
      <c r="DU31" s="172">
        <f t="shared" si="28"/>
        <v>1</v>
      </c>
      <c r="DV31" s="172">
        <f t="shared" si="29"/>
        <v>1</v>
      </c>
      <c r="DW31" s="172">
        <f t="shared" si="29"/>
        <v>1</v>
      </c>
      <c r="DX31" s="172">
        <f t="shared" si="29"/>
        <v>1</v>
      </c>
      <c r="DY31" s="172">
        <f t="shared" si="29"/>
        <v>1</v>
      </c>
      <c r="DZ31" s="172">
        <f t="shared" si="29"/>
        <v>1</v>
      </c>
      <c r="EA31" s="172">
        <f t="shared" si="29"/>
        <v>1</v>
      </c>
      <c r="EB31" s="172">
        <f t="shared" si="29"/>
        <v>1</v>
      </c>
      <c r="EC31" s="172">
        <f t="shared" si="29"/>
        <v>1</v>
      </c>
      <c r="ED31" s="172">
        <f t="shared" si="29"/>
        <v>1</v>
      </c>
      <c r="EE31" s="172">
        <f t="shared" si="29"/>
        <v>1</v>
      </c>
      <c r="EF31" s="172">
        <f t="shared" si="29"/>
        <v>1</v>
      </c>
      <c r="EG31" s="172">
        <f t="shared" si="7"/>
        <v>0</v>
      </c>
    </row>
    <row r="32" spans="2:137" x14ac:dyDescent="0.25">
      <c r="T32" s="5"/>
      <c r="U32" s="13"/>
      <c r="V32" s="5"/>
      <c r="W32" s="5" t="str">
        <f t="shared" si="2"/>
        <v/>
      </c>
      <c r="X32" s="5"/>
      <c r="Y32" s="5"/>
      <c r="Z32" s="5"/>
      <c r="CB32" s="172">
        <f t="shared" si="25"/>
        <v>1</v>
      </c>
      <c r="CC32" s="172">
        <f t="shared" si="25"/>
        <v>1</v>
      </c>
      <c r="CD32" s="172">
        <f t="shared" si="25"/>
        <v>1</v>
      </c>
      <c r="CE32" s="172">
        <f t="shared" si="25"/>
        <v>1</v>
      </c>
      <c r="CF32" s="172">
        <f t="shared" si="25"/>
        <v>1</v>
      </c>
      <c r="CG32" s="172">
        <f t="shared" si="25"/>
        <v>1</v>
      </c>
      <c r="CH32" s="172">
        <f t="shared" si="25"/>
        <v>1</v>
      </c>
      <c r="CI32" s="172">
        <f t="shared" si="25"/>
        <v>1</v>
      </c>
      <c r="CJ32" s="172">
        <f t="shared" si="25"/>
        <v>1</v>
      </c>
      <c r="CK32" s="172">
        <f t="shared" si="25"/>
        <v>1</v>
      </c>
      <c r="CL32" s="172">
        <f t="shared" si="25"/>
        <v>1</v>
      </c>
      <c r="CM32" s="172">
        <f t="shared" si="25"/>
        <v>1</v>
      </c>
      <c r="CN32" s="172">
        <f t="shared" si="25"/>
        <v>1</v>
      </c>
      <c r="CO32" s="172">
        <f t="shared" si="25"/>
        <v>1</v>
      </c>
      <c r="CP32" s="172">
        <f t="shared" si="25"/>
        <v>1</v>
      </c>
      <c r="CQ32" s="172">
        <f t="shared" si="25"/>
        <v>1</v>
      </c>
      <c r="CR32" s="172">
        <f t="shared" ref="CR32:CU47" si="30">IF(BG31="",CR31,CR31+1)</f>
        <v>1</v>
      </c>
      <c r="CS32" s="172">
        <f t="shared" si="30"/>
        <v>1</v>
      </c>
      <c r="CT32" s="172">
        <f t="shared" si="30"/>
        <v>1</v>
      </c>
      <c r="CU32" s="172">
        <f t="shared" si="30"/>
        <v>1</v>
      </c>
      <c r="DB32" s="196" t="str">
        <f>IF(DB19="","","----")</f>
        <v/>
      </c>
      <c r="DD32" s="172">
        <f t="shared" si="19"/>
        <v>1</v>
      </c>
      <c r="DE32" s="172">
        <v>30</v>
      </c>
      <c r="DL32" s="172">
        <f t="shared" si="14"/>
        <v>0</v>
      </c>
      <c r="DM32" s="172">
        <f t="shared" si="15"/>
        <v>1</v>
      </c>
      <c r="DN32" s="172">
        <f t="shared" si="16"/>
        <v>1</v>
      </c>
      <c r="DO32" s="172">
        <f t="shared" si="28"/>
        <v>1</v>
      </c>
      <c r="DP32" s="172">
        <f t="shared" si="28"/>
        <v>1</v>
      </c>
      <c r="DQ32" s="172">
        <f t="shared" si="28"/>
        <v>1</v>
      </c>
      <c r="DR32" s="172">
        <f t="shared" si="28"/>
        <v>1</v>
      </c>
      <c r="DS32" s="172">
        <f t="shared" si="28"/>
        <v>1</v>
      </c>
      <c r="DT32" s="172">
        <f t="shared" si="28"/>
        <v>1</v>
      </c>
      <c r="DU32" s="172">
        <f t="shared" si="28"/>
        <v>1</v>
      </c>
      <c r="DV32" s="172">
        <f t="shared" si="29"/>
        <v>1</v>
      </c>
      <c r="DW32" s="172">
        <f t="shared" si="29"/>
        <v>1</v>
      </c>
      <c r="DX32" s="172">
        <f t="shared" si="29"/>
        <v>1</v>
      </c>
      <c r="DY32" s="172">
        <f t="shared" si="29"/>
        <v>1</v>
      </c>
      <c r="DZ32" s="172">
        <f t="shared" si="29"/>
        <v>1</v>
      </c>
      <c r="EA32" s="172">
        <f t="shared" si="29"/>
        <v>1</v>
      </c>
      <c r="EB32" s="172">
        <f t="shared" si="29"/>
        <v>1</v>
      </c>
      <c r="EC32" s="172">
        <f t="shared" si="29"/>
        <v>1</v>
      </c>
      <c r="ED32" s="172">
        <f t="shared" si="29"/>
        <v>1</v>
      </c>
      <c r="EE32" s="172">
        <f t="shared" si="29"/>
        <v>1</v>
      </c>
      <c r="EF32" s="172">
        <f t="shared" si="29"/>
        <v>1</v>
      </c>
      <c r="EG32" s="172">
        <f t="shared" si="7"/>
        <v>0</v>
      </c>
    </row>
    <row r="33" spans="20:137" x14ac:dyDescent="0.25">
      <c r="T33" s="5"/>
      <c r="U33" s="13"/>
      <c r="V33" s="5"/>
      <c r="W33" s="5" t="str">
        <f t="shared" si="2"/>
        <v/>
      </c>
      <c r="X33" s="5"/>
      <c r="Y33" s="5"/>
      <c r="Z33" s="5"/>
      <c r="CB33" s="172">
        <f t="shared" ref="CB33:CQ48" si="31">IF(AQ32="",CB32,CB32+1)</f>
        <v>1</v>
      </c>
      <c r="CC33" s="172">
        <f t="shared" si="31"/>
        <v>1</v>
      </c>
      <c r="CD33" s="172">
        <f t="shared" si="31"/>
        <v>1</v>
      </c>
      <c r="CE33" s="172">
        <f t="shared" si="31"/>
        <v>1</v>
      </c>
      <c r="CF33" s="172">
        <f t="shared" si="31"/>
        <v>1</v>
      </c>
      <c r="CG33" s="172">
        <f t="shared" si="31"/>
        <v>1</v>
      </c>
      <c r="CH33" s="172">
        <f t="shared" si="31"/>
        <v>1</v>
      </c>
      <c r="CI33" s="172">
        <f t="shared" si="31"/>
        <v>1</v>
      </c>
      <c r="CJ33" s="172">
        <f t="shared" si="31"/>
        <v>1</v>
      </c>
      <c r="CK33" s="172">
        <f t="shared" si="31"/>
        <v>1</v>
      </c>
      <c r="CL33" s="172">
        <f t="shared" si="31"/>
        <v>1</v>
      </c>
      <c r="CM33" s="172">
        <f t="shared" si="31"/>
        <v>1</v>
      </c>
      <c r="CN33" s="172">
        <f t="shared" si="31"/>
        <v>1</v>
      </c>
      <c r="CO33" s="172">
        <f t="shared" si="31"/>
        <v>1</v>
      </c>
      <c r="CP33" s="172">
        <f t="shared" si="31"/>
        <v>1</v>
      </c>
      <c r="CQ33" s="172">
        <f t="shared" si="31"/>
        <v>1</v>
      </c>
      <c r="CR33" s="172">
        <f t="shared" si="30"/>
        <v>1</v>
      </c>
      <c r="CS33" s="172">
        <f t="shared" si="30"/>
        <v>1</v>
      </c>
      <c r="CT33" s="172">
        <f t="shared" si="30"/>
        <v>1</v>
      </c>
      <c r="CU33" s="172">
        <f t="shared" si="30"/>
        <v>1</v>
      </c>
      <c r="DA33" s="172"/>
      <c r="DB33" s="32" t="str">
        <f>IF(DB34="","",CONCATENATE("Warband ",CZ34," ",DG33))</f>
        <v/>
      </c>
      <c r="DD33" s="172">
        <f t="shared" si="19"/>
        <v>1</v>
      </c>
      <c r="DE33" s="172">
        <v>31</v>
      </c>
      <c r="DG33" s="49" t="str">
        <f>CONCATENATE("   ",DH33,"/",DI33,IF(DH33&gt;DI33," !",""))</f>
        <v xml:space="preserve">   0/12</v>
      </c>
      <c r="DH33" s="172">
        <f t="shared" ref="DH33" si="32">INDEX($CB$1:$CU$1,CZ34)+DJ33</f>
        <v>0</v>
      </c>
      <c r="DI33" s="172">
        <f>12</f>
        <v>12</v>
      </c>
      <c r="DL33" s="172">
        <f t="shared" si="14"/>
        <v>0</v>
      </c>
      <c r="DM33" s="172">
        <f t="shared" si="15"/>
        <v>1</v>
      </c>
      <c r="DN33" s="172">
        <f t="shared" si="16"/>
        <v>1</v>
      </c>
      <c r="DO33" s="172">
        <f t="shared" si="28"/>
        <v>1</v>
      </c>
      <c r="DP33" s="172">
        <f t="shared" si="28"/>
        <v>1</v>
      </c>
      <c r="DQ33" s="172">
        <f t="shared" si="28"/>
        <v>1</v>
      </c>
      <c r="DR33" s="172">
        <f t="shared" si="28"/>
        <v>1</v>
      </c>
      <c r="DS33" s="172">
        <f t="shared" si="28"/>
        <v>1</v>
      </c>
      <c r="DT33" s="172">
        <f t="shared" si="28"/>
        <v>1</v>
      </c>
      <c r="DU33" s="172">
        <f t="shared" si="28"/>
        <v>1</v>
      </c>
      <c r="DV33" s="172">
        <f t="shared" si="29"/>
        <v>1</v>
      </c>
      <c r="DW33" s="172">
        <f t="shared" si="29"/>
        <v>1</v>
      </c>
      <c r="DX33" s="172">
        <f t="shared" si="29"/>
        <v>1</v>
      </c>
      <c r="DY33" s="172">
        <f t="shared" si="29"/>
        <v>1</v>
      </c>
      <c r="DZ33" s="172">
        <f t="shared" si="29"/>
        <v>1</v>
      </c>
      <c r="EA33" s="172">
        <f t="shared" si="29"/>
        <v>1</v>
      </c>
      <c r="EB33" s="172">
        <f t="shared" si="29"/>
        <v>1</v>
      </c>
      <c r="EC33" s="172">
        <f t="shared" si="29"/>
        <v>1</v>
      </c>
      <c r="ED33" s="172">
        <f t="shared" si="29"/>
        <v>1</v>
      </c>
      <c r="EE33" s="172">
        <f t="shared" si="29"/>
        <v>1</v>
      </c>
      <c r="EF33" s="172">
        <f t="shared" si="29"/>
        <v>1</v>
      </c>
      <c r="EG33" s="172">
        <f t="shared" si="7"/>
        <v>0</v>
      </c>
    </row>
    <row r="34" spans="20:137" x14ac:dyDescent="0.25">
      <c r="T34" s="5"/>
      <c r="U34" s="13"/>
      <c r="V34" s="5"/>
      <c r="W34" s="5" t="str">
        <f t="shared" si="2"/>
        <v/>
      </c>
      <c r="X34" s="5"/>
      <c r="Y34" s="5"/>
      <c r="Z34" s="5"/>
      <c r="CB34" s="172">
        <f t="shared" si="31"/>
        <v>1</v>
      </c>
      <c r="CC34" s="172">
        <f t="shared" si="31"/>
        <v>1</v>
      </c>
      <c r="CD34" s="172">
        <f t="shared" si="31"/>
        <v>1</v>
      </c>
      <c r="CE34" s="172">
        <f t="shared" si="31"/>
        <v>1</v>
      </c>
      <c r="CF34" s="172">
        <f t="shared" si="31"/>
        <v>1</v>
      </c>
      <c r="CG34" s="172">
        <f t="shared" si="31"/>
        <v>1</v>
      </c>
      <c r="CH34" s="172">
        <f t="shared" si="31"/>
        <v>1</v>
      </c>
      <c r="CI34" s="172">
        <f t="shared" si="31"/>
        <v>1</v>
      </c>
      <c r="CJ34" s="172">
        <f t="shared" si="31"/>
        <v>1</v>
      </c>
      <c r="CK34" s="172">
        <f t="shared" si="31"/>
        <v>1</v>
      </c>
      <c r="CL34" s="172">
        <f t="shared" si="31"/>
        <v>1</v>
      </c>
      <c r="CM34" s="172">
        <f t="shared" si="31"/>
        <v>1</v>
      </c>
      <c r="CN34" s="172">
        <f t="shared" si="31"/>
        <v>1</v>
      </c>
      <c r="CO34" s="172">
        <f t="shared" si="31"/>
        <v>1</v>
      </c>
      <c r="CP34" s="172">
        <f t="shared" si="31"/>
        <v>1</v>
      </c>
      <c r="CQ34" s="172">
        <f t="shared" si="31"/>
        <v>1</v>
      </c>
      <c r="CR34" s="172">
        <f t="shared" si="30"/>
        <v>1</v>
      </c>
      <c r="CS34" s="172">
        <f t="shared" si="30"/>
        <v>1</v>
      </c>
      <c r="CT34" s="172">
        <f t="shared" si="30"/>
        <v>1</v>
      </c>
      <c r="CU34" s="172">
        <f t="shared" si="30"/>
        <v>1</v>
      </c>
      <c r="CZ34" s="172">
        <v>3</v>
      </c>
      <c r="DA34" s="172" t="s">
        <v>278</v>
      </c>
      <c r="DB34" s="32" t="str">
        <f>T(LOOKUP(CZ34,$DM$1:$EF$1,$DM$2:$EF$2))</f>
        <v/>
      </c>
      <c r="DD34" s="172">
        <f t="shared" si="19"/>
        <v>1</v>
      </c>
      <c r="DE34" s="172">
        <v>32</v>
      </c>
      <c r="DL34" s="172">
        <f t="shared" si="14"/>
        <v>0</v>
      </c>
      <c r="DM34" s="172">
        <f t="shared" si="15"/>
        <v>1</v>
      </c>
      <c r="DN34" s="172">
        <f t="shared" si="16"/>
        <v>1</v>
      </c>
      <c r="DO34" s="172">
        <f t="shared" si="28"/>
        <v>1</v>
      </c>
      <c r="DP34" s="172">
        <f t="shared" si="28"/>
        <v>1</v>
      </c>
      <c r="DQ34" s="172">
        <f t="shared" si="28"/>
        <v>1</v>
      </c>
      <c r="DR34" s="172">
        <f t="shared" si="28"/>
        <v>1</v>
      </c>
      <c r="DS34" s="172">
        <f t="shared" si="28"/>
        <v>1</v>
      </c>
      <c r="DT34" s="172">
        <f t="shared" si="28"/>
        <v>1</v>
      </c>
      <c r="DU34" s="172">
        <f t="shared" si="28"/>
        <v>1</v>
      </c>
      <c r="DV34" s="172">
        <f t="shared" si="29"/>
        <v>1</v>
      </c>
      <c r="DW34" s="172">
        <f t="shared" si="29"/>
        <v>1</v>
      </c>
      <c r="DX34" s="172">
        <f t="shared" si="29"/>
        <v>1</v>
      </c>
      <c r="DY34" s="172">
        <f t="shared" si="29"/>
        <v>1</v>
      </c>
      <c r="DZ34" s="172">
        <f t="shared" si="29"/>
        <v>1</v>
      </c>
      <c r="EA34" s="172">
        <f t="shared" si="29"/>
        <v>1</v>
      </c>
      <c r="EB34" s="172">
        <f t="shared" si="29"/>
        <v>1</v>
      </c>
      <c r="EC34" s="172">
        <f t="shared" si="29"/>
        <v>1</v>
      </c>
      <c r="ED34" s="172">
        <f t="shared" si="29"/>
        <v>1</v>
      </c>
      <c r="EE34" s="172">
        <f t="shared" si="29"/>
        <v>1</v>
      </c>
      <c r="EF34" s="172">
        <f t="shared" si="29"/>
        <v>1</v>
      </c>
      <c r="EG34" s="172">
        <f t="shared" si="7"/>
        <v>0</v>
      </c>
    </row>
    <row r="35" spans="20:137" x14ac:dyDescent="0.25">
      <c r="T35" s="5"/>
      <c r="U35" s="13"/>
      <c r="V35" s="5"/>
      <c r="W35" s="5" t="str">
        <f t="shared" si="2"/>
        <v/>
      </c>
      <c r="X35" s="5"/>
      <c r="Y35" s="5"/>
      <c r="Z35" s="5"/>
      <c r="CB35" s="172">
        <f t="shared" si="31"/>
        <v>1</v>
      </c>
      <c r="CC35" s="172">
        <f t="shared" si="31"/>
        <v>1</v>
      </c>
      <c r="CD35" s="172">
        <f t="shared" si="31"/>
        <v>1</v>
      </c>
      <c r="CE35" s="172">
        <f t="shared" si="31"/>
        <v>1</v>
      </c>
      <c r="CF35" s="172">
        <f t="shared" si="31"/>
        <v>1</v>
      </c>
      <c r="CG35" s="172">
        <f t="shared" si="31"/>
        <v>1</v>
      </c>
      <c r="CH35" s="172">
        <f t="shared" si="31"/>
        <v>1</v>
      </c>
      <c r="CI35" s="172">
        <f t="shared" si="31"/>
        <v>1</v>
      </c>
      <c r="CJ35" s="172">
        <f t="shared" si="31"/>
        <v>1</v>
      </c>
      <c r="CK35" s="172">
        <f t="shared" si="31"/>
        <v>1</v>
      </c>
      <c r="CL35" s="172">
        <f t="shared" si="31"/>
        <v>1</v>
      </c>
      <c r="CM35" s="172">
        <f t="shared" si="31"/>
        <v>1</v>
      </c>
      <c r="CN35" s="172">
        <f t="shared" si="31"/>
        <v>1</v>
      </c>
      <c r="CO35" s="172">
        <f t="shared" si="31"/>
        <v>1</v>
      </c>
      <c r="CP35" s="172">
        <f t="shared" si="31"/>
        <v>1</v>
      </c>
      <c r="CQ35" s="172">
        <f t="shared" si="31"/>
        <v>1</v>
      </c>
      <c r="CR35" s="172">
        <f t="shared" si="30"/>
        <v>1</v>
      </c>
      <c r="CS35" s="172">
        <f t="shared" si="30"/>
        <v>1</v>
      </c>
      <c r="CT35" s="172">
        <f t="shared" si="30"/>
        <v>1</v>
      </c>
      <c r="CU35" s="172">
        <f t="shared" si="30"/>
        <v>1</v>
      </c>
      <c r="DA35" s="172">
        <v>1</v>
      </c>
      <c r="DB35" s="32" t="str">
        <f t="shared" ref="DB35:DB46" si="33">T(CONCATENATE(LOOKUP(DA35,CD$3:CD$80,AS$3:AS$80)," ",LOOKUP(DA35,CD$3:CD$80,$CA$3:$CA$80)))</f>
        <v xml:space="preserve"> </v>
      </c>
      <c r="DD35" s="172">
        <f t="shared" si="19"/>
        <v>1</v>
      </c>
      <c r="DE35" s="172">
        <v>33</v>
      </c>
      <c r="DL35" s="172">
        <f t="shared" si="14"/>
        <v>0</v>
      </c>
      <c r="DM35" s="172">
        <f t="shared" si="15"/>
        <v>1</v>
      </c>
      <c r="DN35" s="172">
        <f t="shared" si="16"/>
        <v>1</v>
      </c>
      <c r="DO35" s="172">
        <f t="shared" si="28"/>
        <v>1</v>
      </c>
      <c r="DP35" s="172">
        <f t="shared" si="28"/>
        <v>1</v>
      </c>
      <c r="DQ35" s="172">
        <f t="shared" si="28"/>
        <v>1</v>
      </c>
      <c r="DR35" s="172">
        <f t="shared" si="28"/>
        <v>1</v>
      </c>
      <c r="DS35" s="172">
        <f t="shared" si="28"/>
        <v>1</v>
      </c>
      <c r="DT35" s="172">
        <f t="shared" si="28"/>
        <v>1</v>
      </c>
      <c r="DU35" s="172">
        <f t="shared" si="28"/>
        <v>1</v>
      </c>
      <c r="DV35" s="172">
        <f t="shared" si="29"/>
        <v>1</v>
      </c>
      <c r="DW35" s="172">
        <f t="shared" si="29"/>
        <v>1</v>
      </c>
      <c r="DX35" s="172">
        <f t="shared" si="29"/>
        <v>1</v>
      </c>
      <c r="DY35" s="172">
        <f t="shared" si="29"/>
        <v>1</v>
      </c>
      <c r="DZ35" s="172">
        <f t="shared" si="29"/>
        <v>1</v>
      </c>
      <c r="EA35" s="172">
        <f t="shared" si="29"/>
        <v>1</v>
      </c>
      <c r="EB35" s="172">
        <f t="shared" si="29"/>
        <v>1</v>
      </c>
      <c r="EC35" s="172">
        <f t="shared" si="29"/>
        <v>1</v>
      </c>
      <c r="ED35" s="172">
        <f t="shared" si="29"/>
        <v>1</v>
      </c>
      <c r="EE35" s="172">
        <f t="shared" si="29"/>
        <v>1</v>
      </c>
      <c r="EF35" s="172">
        <f t="shared" si="29"/>
        <v>1</v>
      </c>
      <c r="EG35" s="172">
        <f t="shared" si="7"/>
        <v>0</v>
      </c>
    </row>
    <row r="36" spans="20:137" x14ac:dyDescent="0.25">
      <c r="T36" s="5"/>
      <c r="U36" s="13"/>
      <c r="V36" s="5"/>
      <c r="W36" s="5" t="str">
        <f t="shared" si="2"/>
        <v/>
      </c>
      <c r="X36" s="5"/>
      <c r="Y36" s="5"/>
      <c r="Z36" s="5"/>
      <c r="CB36" s="172">
        <f t="shared" si="31"/>
        <v>1</v>
      </c>
      <c r="CC36" s="172">
        <f t="shared" si="31"/>
        <v>1</v>
      </c>
      <c r="CD36" s="172">
        <f t="shared" si="31"/>
        <v>1</v>
      </c>
      <c r="CE36" s="172">
        <f t="shared" si="31"/>
        <v>1</v>
      </c>
      <c r="CF36" s="172">
        <f t="shared" si="31"/>
        <v>1</v>
      </c>
      <c r="CG36" s="172">
        <f t="shared" si="31"/>
        <v>1</v>
      </c>
      <c r="CH36" s="172">
        <f t="shared" si="31"/>
        <v>1</v>
      </c>
      <c r="CI36" s="172">
        <f t="shared" si="31"/>
        <v>1</v>
      </c>
      <c r="CJ36" s="172">
        <f t="shared" si="31"/>
        <v>1</v>
      </c>
      <c r="CK36" s="172">
        <f t="shared" si="31"/>
        <v>1</v>
      </c>
      <c r="CL36" s="172">
        <f t="shared" si="31"/>
        <v>1</v>
      </c>
      <c r="CM36" s="172">
        <f t="shared" si="31"/>
        <v>1</v>
      </c>
      <c r="CN36" s="172">
        <f t="shared" si="31"/>
        <v>1</v>
      </c>
      <c r="CO36" s="172">
        <f t="shared" si="31"/>
        <v>1</v>
      </c>
      <c r="CP36" s="172">
        <f t="shared" si="31"/>
        <v>1</v>
      </c>
      <c r="CQ36" s="172">
        <f t="shared" si="31"/>
        <v>1</v>
      </c>
      <c r="CR36" s="172">
        <f t="shared" si="30"/>
        <v>1</v>
      </c>
      <c r="CS36" s="172">
        <f t="shared" si="30"/>
        <v>1</v>
      </c>
      <c r="CT36" s="172">
        <f t="shared" si="30"/>
        <v>1</v>
      </c>
      <c r="CU36" s="172">
        <f t="shared" si="30"/>
        <v>1</v>
      </c>
      <c r="DA36" s="172">
        <v>2</v>
      </c>
      <c r="DB36" s="32" t="str">
        <f t="shared" si="33"/>
        <v xml:space="preserve"> </v>
      </c>
      <c r="DD36" s="172">
        <f t="shared" si="19"/>
        <v>1</v>
      </c>
      <c r="DE36" s="172">
        <v>34</v>
      </c>
      <c r="DL36" s="172">
        <f t="shared" si="14"/>
        <v>0</v>
      </c>
      <c r="DM36" s="172">
        <f t="shared" si="15"/>
        <v>1</v>
      </c>
      <c r="DN36" s="172">
        <f t="shared" si="16"/>
        <v>1</v>
      </c>
      <c r="DO36" s="172">
        <f t="shared" ref="DO36:DU51" si="34">IF(OR($CX35=0,ISERROR(SEARCH(DO$1,SUBSTITUTE($CX35,DY$1,"")))),DO35,DO35+1)</f>
        <v>1</v>
      </c>
      <c r="DP36" s="172">
        <f t="shared" si="34"/>
        <v>1</v>
      </c>
      <c r="DQ36" s="172">
        <f t="shared" si="34"/>
        <v>1</v>
      </c>
      <c r="DR36" s="172">
        <f t="shared" si="34"/>
        <v>1</v>
      </c>
      <c r="DS36" s="172">
        <f t="shared" si="34"/>
        <v>1</v>
      </c>
      <c r="DT36" s="172">
        <f t="shared" si="34"/>
        <v>1</v>
      </c>
      <c r="DU36" s="172">
        <f t="shared" si="34"/>
        <v>1</v>
      </c>
      <c r="DV36" s="172">
        <f t="shared" si="29"/>
        <v>1</v>
      </c>
      <c r="DW36" s="172">
        <f t="shared" si="29"/>
        <v>1</v>
      </c>
      <c r="DX36" s="172">
        <f t="shared" si="29"/>
        <v>1</v>
      </c>
      <c r="DY36" s="172">
        <f t="shared" si="29"/>
        <v>1</v>
      </c>
      <c r="DZ36" s="172">
        <f t="shared" si="29"/>
        <v>1</v>
      </c>
      <c r="EA36" s="172">
        <f t="shared" si="29"/>
        <v>1</v>
      </c>
      <c r="EB36" s="172">
        <f t="shared" si="29"/>
        <v>1</v>
      </c>
      <c r="EC36" s="172">
        <f t="shared" si="29"/>
        <v>1</v>
      </c>
      <c r="ED36" s="172">
        <f t="shared" si="29"/>
        <v>1</v>
      </c>
      <c r="EE36" s="172">
        <f t="shared" si="29"/>
        <v>1</v>
      </c>
      <c r="EF36" s="172">
        <f t="shared" si="29"/>
        <v>1</v>
      </c>
      <c r="EG36" s="172">
        <f t="shared" si="7"/>
        <v>0</v>
      </c>
    </row>
    <row r="37" spans="20:137" x14ac:dyDescent="0.25">
      <c r="T37" s="5"/>
      <c r="U37" s="13"/>
      <c r="V37" s="5"/>
      <c r="W37" s="5" t="str">
        <f t="shared" si="2"/>
        <v/>
      </c>
      <c r="X37" s="5"/>
      <c r="Y37" s="5"/>
      <c r="Z37" s="5"/>
      <c r="CB37" s="172">
        <f t="shared" si="31"/>
        <v>1</v>
      </c>
      <c r="CC37" s="172">
        <f t="shared" si="31"/>
        <v>1</v>
      </c>
      <c r="CD37" s="172">
        <f t="shared" si="31"/>
        <v>1</v>
      </c>
      <c r="CE37" s="172">
        <f t="shared" si="31"/>
        <v>1</v>
      </c>
      <c r="CF37" s="172">
        <f t="shared" si="31"/>
        <v>1</v>
      </c>
      <c r="CG37" s="172">
        <f t="shared" si="31"/>
        <v>1</v>
      </c>
      <c r="CH37" s="172">
        <f t="shared" si="31"/>
        <v>1</v>
      </c>
      <c r="CI37" s="172">
        <f t="shared" si="31"/>
        <v>1</v>
      </c>
      <c r="CJ37" s="172">
        <f t="shared" si="31"/>
        <v>1</v>
      </c>
      <c r="CK37" s="172">
        <f t="shared" si="31"/>
        <v>1</v>
      </c>
      <c r="CL37" s="172">
        <f t="shared" si="31"/>
        <v>1</v>
      </c>
      <c r="CM37" s="172">
        <f t="shared" si="31"/>
        <v>1</v>
      </c>
      <c r="CN37" s="172">
        <f t="shared" si="31"/>
        <v>1</v>
      </c>
      <c r="CO37" s="172">
        <f t="shared" si="31"/>
        <v>1</v>
      </c>
      <c r="CP37" s="172">
        <f t="shared" si="31"/>
        <v>1</v>
      </c>
      <c r="CQ37" s="172">
        <f t="shared" si="31"/>
        <v>1</v>
      </c>
      <c r="CR37" s="172">
        <f t="shared" si="30"/>
        <v>1</v>
      </c>
      <c r="CS37" s="172">
        <f t="shared" si="30"/>
        <v>1</v>
      </c>
      <c r="CT37" s="172">
        <f t="shared" si="30"/>
        <v>1</v>
      </c>
      <c r="CU37" s="172">
        <f t="shared" si="30"/>
        <v>1</v>
      </c>
      <c r="DA37" s="172">
        <v>3</v>
      </c>
      <c r="DB37" s="32" t="str">
        <f t="shared" si="33"/>
        <v xml:space="preserve"> </v>
      </c>
      <c r="DD37" s="172">
        <f t="shared" si="19"/>
        <v>1</v>
      </c>
      <c r="DE37" s="172">
        <v>35</v>
      </c>
      <c r="DL37" s="172">
        <f t="shared" si="14"/>
        <v>0</v>
      </c>
      <c r="DM37" s="172">
        <f t="shared" si="15"/>
        <v>1</v>
      </c>
      <c r="DN37" s="172">
        <f t="shared" si="16"/>
        <v>1</v>
      </c>
      <c r="DO37" s="172">
        <f t="shared" si="34"/>
        <v>1</v>
      </c>
      <c r="DP37" s="172">
        <f t="shared" si="34"/>
        <v>1</v>
      </c>
      <c r="DQ37" s="172">
        <f t="shared" si="34"/>
        <v>1</v>
      </c>
      <c r="DR37" s="172">
        <f t="shared" si="34"/>
        <v>1</v>
      </c>
      <c r="DS37" s="172">
        <f t="shared" si="34"/>
        <v>1</v>
      </c>
      <c r="DT37" s="172">
        <f t="shared" si="34"/>
        <v>1</v>
      </c>
      <c r="DU37" s="172">
        <f t="shared" si="34"/>
        <v>1</v>
      </c>
      <c r="DV37" s="172">
        <f t="shared" ref="DV37:EF52" si="35">IF(OR($CX36=0,ISERROR(SEARCH(DV$1,$CX36))),DV36,DV36+1)</f>
        <v>1</v>
      </c>
      <c r="DW37" s="172">
        <f t="shared" si="35"/>
        <v>1</v>
      </c>
      <c r="DX37" s="172">
        <f t="shared" si="35"/>
        <v>1</v>
      </c>
      <c r="DY37" s="172">
        <f t="shared" si="35"/>
        <v>1</v>
      </c>
      <c r="DZ37" s="172">
        <f t="shared" si="35"/>
        <v>1</v>
      </c>
      <c r="EA37" s="172">
        <f t="shared" si="35"/>
        <v>1</v>
      </c>
      <c r="EB37" s="172">
        <f t="shared" si="35"/>
        <v>1</v>
      </c>
      <c r="EC37" s="172">
        <f t="shared" si="35"/>
        <v>1</v>
      </c>
      <c r="ED37" s="172">
        <f t="shared" si="35"/>
        <v>1</v>
      </c>
      <c r="EE37" s="172">
        <f t="shared" si="35"/>
        <v>1</v>
      </c>
      <c r="EF37" s="172">
        <f t="shared" si="35"/>
        <v>1</v>
      </c>
      <c r="EG37" s="172">
        <f t="shared" si="7"/>
        <v>0</v>
      </c>
    </row>
    <row r="38" spans="20:137" x14ac:dyDescent="0.25">
      <c r="T38" s="5"/>
      <c r="U38" s="13"/>
      <c r="V38" s="5"/>
      <c r="W38" s="5" t="str">
        <f t="shared" si="2"/>
        <v/>
      </c>
      <c r="X38" s="5"/>
      <c r="Y38" s="5"/>
      <c r="Z38" s="5"/>
      <c r="CB38" s="172">
        <f t="shared" si="31"/>
        <v>1</v>
      </c>
      <c r="CC38" s="172">
        <f t="shared" si="31"/>
        <v>1</v>
      </c>
      <c r="CD38" s="172">
        <f t="shared" si="31"/>
        <v>1</v>
      </c>
      <c r="CE38" s="172">
        <f t="shared" si="31"/>
        <v>1</v>
      </c>
      <c r="CF38" s="172">
        <f t="shared" si="31"/>
        <v>1</v>
      </c>
      <c r="CG38" s="172">
        <f t="shared" si="31"/>
        <v>1</v>
      </c>
      <c r="CH38" s="172">
        <f t="shared" si="31"/>
        <v>1</v>
      </c>
      <c r="CI38" s="172">
        <f t="shared" si="31"/>
        <v>1</v>
      </c>
      <c r="CJ38" s="172">
        <f t="shared" si="31"/>
        <v>1</v>
      </c>
      <c r="CK38" s="172">
        <f t="shared" si="31"/>
        <v>1</v>
      </c>
      <c r="CL38" s="172">
        <f t="shared" si="31"/>
        <v>1</v>
      </c>
      <c r="CM38" s="172">
        <f t="shared" si="31"/>
        <v>1</v>
      </c>
      <c r="CN38" s="172">
        <f t="shared" si="31"/>
        <v>1</v>
      </c>
      <c r="CO38" s="172">
        <f t="shared" si="31"/>
        <v>1</v>
      </c>
      <c r="CP38" s="172">
        <f t="shared" si="31"/>
        <v>1</v>
      </c>
      <c r="CQ38" s="172">
        <f t="shared" si="31"/>
        <v>1</v>
      </c>
      <c r="CR38" s="172">
        <f t="shared" si="30"/>
        <v>1</v>
      </c>
      <c r="CS38" s="172">
        <f t="shared" si="30"/>
        <v>1</v>
      </c>
      <c r="CT38" s="172">
        <f t="shared" si="30"/>
        <v>1</v>
      </c>
      <c r="CU38" s="172">
        <f t="shared" si="30"/>
        <v>1</v>
      </c>
      <c r="DA38" s="172">
        <v>4</v>
      </c>
      <c r="DB38" s="32" t="str">
        <f t="shared" si="33"/>
        <v xml:space="preserve"> </v>
      </c>
      <c r="DD38" s="172">
        <f t="shared" si="19"/>
        <v>1</v>
      </c>
      <c r="DE38" s="172">
        <v>36</v>
      </c>
      <c r="DL38" s="172">
        <f t="shared" si="14"/>
        <v>0</v>
      </c>
      <c r="DM38" s="172">
        <f t="shared" si="15"/>
        <v>1</v>
      </c>
      <c r="DN38" s="172">
        <f t="shared" si="16"/>
        <v>1</v>
      </c>
      <c r="DO38" s="172">
        <f t="shared" si="34"/>
        <v>1</v>
      </c>
      <c r="DP38" s="172">
        <f t="shared" si="34"/>
        <v>1</v>
      </c>
      <c r="DQ38" s="172">
        <f t="shared" si="34"/>
        <v>1</v>
      </c>
      <c r="DR38" s="172">
        <f t="shared" si="34"/>
        <v>1</v>
      </c>
      <c r="DS38" s="172">
        <f t="shared" si="34"/>
        <v>1</v>
      </c>
      <c r="DT38" s="172">
        <f t="shared" si="34"/>
        <v>1</v>
      </c>
      <c r="DU38" s="172">
        <f t="shared" si="34"/>
        <v>1</v>
      </c>
      <c r="DV38" s="172">
        <f t="shared" si="35"/>
        <v>1</v>
      </c>
      <c r="DW38" s="172">
        <f t="shared" si="35"/>
        <v>1</v>
      </c>
      <c r="DX38" s="172">
        <f t="shared" si="35"/>
        <v>1</v>
      </c>
      <c r="DY38" s="172">
        <f t="shared" si="35"/>
        <v>1</v>
      </c>
      <c r="DZ38" s="172">
        <f t="shared" si="35"/>
        <v>1</v>
      </c>
      <c r="EA38" s="172">
        <f t="shared" si="35"/>
        <v>1</v>
      </c>
      <c r="EB38" s="172">
        <f t="shared" si="35"/>
        <v>1</v>
      </c>
      <c r="EC38" s="172">
        <f t="shared" si="35"/>
        <v>1</v>
      </c>
      <c r="ED38" s="172">
        <f t="shared" si="35"/>
        <v>1</v>
      </c>
      <c r="EE38" s="172">
        <f t="shared" si="35"/>
        <v>1</v>
      </c>
      <c r="EF38" s="172">
        <f t="shared" si="35"/>
        <v>1</v>
      </c>
      <c r="EG38" s="172">
        <f t="shared" si="7"/>
        <v>0</v>
      </c>
    </row>
    <row r="39" spans="20:137" x14ac:dyDescent="0.25">
      <c r="T39" s="5"/>
      <c r="U39" s="13"/>
      <c r="V39" s="5"/>
      <c r="W39" s="5" t="str">
        <f t="shared" si="2"/>
        <v/>
      </c>
      <c r="X39" s="5"/>
      <c r="Y39" s="5"/>
      <c r="Z39" s="5"/>
      <c r="CB39" s="172">
        <f t="shared" si="31"/>
        <v>1</v>
      </c>
      <c r="CC39" s="172">
        <f t="shared" si="31"/>
        <v>1</v>
      </c>
      <c r="CD39" s="172">
        <f t="shared" si="31"/>
        <v>1</v>
      </c>
      <c r="CE39" s="172">
        <f t="shared" si="31"/>
        <v>1</v>
      </c>
      <c r="CF39" s="172">
        <f t="shared" si="31"/>
        <v>1</v>
      </c>
      <c r="CG39" s="172">
        <f t="shared" si="31"/>
        <v>1</v>
      </c>
      <c r="CH39" s="172">
        <f t="shared" si="31"/>
        <v>1</v>
      </c>
      <c r="CI39" s="172">
        <f t="shared" si="31"/>
        <v>1</v>
      </c>
      <c r="CJ39" s="172">
        <f t="shared" si="31"/>
        <v>1</v>
      </c>
      <c r="CK39" s="172">
        <f t="shared" si="31"/>
        <v>1</v>
      </c>
      <c r="CL39" s="172">
        <f t="shared" si="31"/>
        <v>1</v>
      </c>
      <c r="CM39" s="172">
        <f t="shared" si="31"/>
        <v>1</v>
      </c>
      <c r="CN39" s="172">
        <f t="shared" si="31"/>
        <v>1</v>
      </c>
      <c r="CO39" s="172">
        <f t="shared" si="31"/>
        <v>1</v>
      </c>
      <c r="CP39" s="172">
        <f t="shared" si="31"/>
        <v>1</v>
      </c>
      <c r="CQ39" s="172">
        <f t="shared" si="31"/>
        <v>1</v>
      </c>
      <c r="CR39" s="172">
        <f t="shared" si="30"/>
        <v>1</v>
      </c>
      <c r="CS39" s="172">
        <f t="shared" si="30"/>
        <v>1</v>
      </c>
      <c r="CT39" s="172">
        <f t="shared" si="30"/>
        <v>1</v>
      </c>
      <c r="CU39" s="172">
        <f t="shared" si="30"/>
        <v>1</v>
      </c>
      <c r="DA39" s="172">
        <v>5</v>
      </c>
      <c r="DB39" s="32" t="str">
        <f t="shared" si="33"/>
        <v xml:space="preserve"> </v>
      </c>
      <c r="DD39" s="172">
        <f t="shared" si="19"/>
        <v>1</v>
      </c>
      <c r="DE39" s="172">
        <v>37</v>
      </c>
      <c r="DL39" s="172">
        <f t="shared" si="14"/>
        <v>0</v>
      </c>
      <c r="DM39" s="172">
        <f t="shared" si="15"/>
        <v>1</v>
      </c>
      <c r="DN39" s="172">
        <f t="shared" si="16"/>
        <v>1</v>
      </c>
      <c r="DO39" s="172">
        <f t="shared" si="34"/>
        <v>1</v>
      </c>
      <c r="DP39" s="172">
        <f t="shared" si="34"/>
        <v>1</v>
      </c>
      <c r="DQ39" s="172">
        <f t="shared" si="34"/>
        <v>1</v>
      </c>
      <c r="DR39" s="172">
        <f t="shared" si="34"/>
        <v>1</v>
      </c>
      <c r="DS39" s="172">
        <f t="shared" si="34"/>
        <v>1</v>
      </c>
      <c r="DT39" s="172">
        <f t="shared" si="34"/>
        <v>1</v>
      </c>
      <c r="DU39" s="172">
        <f t="shared" si="34"/>
        <v>1</v>
      </c>
      <c r="DV39" s="172">
        <f t="shared" si="35"/>
        <v>1</v>
      </c>
      <c r="DW39" s="172">
        <f t="shared" si="35"/>
        <v>1</v>
      </c>
      <c r="DX39" s="172">
        <f t="shared" si="35"/>
        <v>1</v>
      </c>
      <c r="DY39" s="172">
        <f t="shared" si="35"/>
        <v>1</v>
      </c>
      <c r="DZ39" s="172">
        <f t="shared" si="35"/>
        <v>1</v>
      </c>
      <c r="EA39" s="172">
        <f t="shared" si="35"/>
        <v>1</v>
      </c>
      <c r="EB39" s="172">
        <f t="shared" si="35"/>
        <v>1</v>
      </c>
      <c r="EC39" s="172">
        <f t="shared" si="35"/>
        <v>1</v>
      </c>
      <c r="ED39" s="172">
        <f t="shared" si="35"/>
        <v>1</v>
      </c>
      <c r="EE39" s="172">
        <f t="shared" si="35"/>
        <v>1</v>
      </c>
      <c r="EF39" s="172">
        <f t="shared" si="35"/>
        <v>1</v>
      </c>
      <c r="EG39" s="172">
        <f t="shared" si="7"/>
        <v>0</v>
      </c>
    </row>
    <row r="40" spans="20:137" x14ac:dyDescent="0.25">
      <c r="T40" s="5"/>
      <c r="U40" s="13"/>
      <c r="V40" s="5"/>
      <c r="W40" s="5" t="str">
        <f t="shared" si="2"/>
        <v/>
      </c>
      <c r="X40" s="5"/>
      <c r="Y40" s="5"/>
      <c r="Z40" s="5"/>
      <c r="CB40" s="172">
        <f t="shared" si="31"/>
        <v>1</v>
      </c>
      <c r="CC40" s="172">
        <f t="shared" si="31"/>
        <v>1</v>
      </c>
      <c r="CD40" s="172">
        <f t="shared" si="31"/>
        <v>1</v>
      </c>
      <c r="CE40" s="172">
        <f t="shared" si="31"/>
        <v>1</v>
      </c>
      <c r="CF40" s="172">
        <f t="shared" si="31"/>
        <v>1</v>
      </c>
      <c r="CG40" s="172">
        <f t="shared" si="31"/>
        <v>1</v>
      </c>
      <c r="CH40" s="172">
        <f t="shared" si="31"/>
        <v>1</v>
      </c>
      <c r="CI40" s="172">
        <f t="shared" si="31"/>
        <v>1</v>
      </c>
      <c r="CJ40" s="172">
        <f t="shared" si="31"/>
        <v>1</v>
      </c>
      <c r="CK40" s="172">
        <f t="shared" si="31"/>
        <v>1</v>
      </c>
      <c r="CL40" s="172">
        <f t="shared" si="31"/>
        <v>1</v>
      </c>
      <c r="CM40" s="172">
        <f t="shared" si="31"/>
        <v>1</v>
      </c>
      <c r="CN40" s="172">
        <f t="shared" si="31"/>
        <v>1</v>
      </c>
      <c r="CO40" s="172">
        <f t="shared" si="31"/>
        <v>1</v>
      </c>
      <c r="CP40" s="172">
        <f t="shared" si="31"/>
        <v>1</v>
      </c>
      <c r="CQ40" s="172">
        <f t="shared" si="31"/>
        <v>1</v>
      </c>
      <c r="CR40" s="172">
        <f t="shared" si="30"/>
        <v>1</v>
      </c>
      <c r="CS40" s="172">
        <f t="shared" si="30"/>
        <v>1</v>
      </c>
      <c r="CT40" s="172">
        <f t="shared" si="30"/>
        <v>1</v>
      </c>
      <c r="CU40" s="172">
        <f t="shared" si="30"/>
        <v>1</v>
      </c>
      <c r="DA40" s="172">
        <v>6</v>
      </c>
      <c r="DB40" s="32" t="str">
        <f t="shared" si="33"/>
        <v xml:space="preserve"> </v>
      </c>
      <c r="DD40" s="172">
        <f t="shared" si="19"/>
        <v>1</v>
      </c>
      <c r="DE40" s="172">
        <v>38</v>
      </c>
      <c r="DL40" s="172">
        <f t="shared" si="14"/>
        <v>0</v>
      </c>
      <c r="DM40" s="172">
        <f t="shared" si="15"/>
        <v>1</v>
      </c>
      <c r="DN40" s="172">
        <f t="shared" si="16"/>
        <v>1</v>
      </c>
      <c r="DO40" s="172">
        <f t="shared" si="34"/>
        <v>1</v>
      </c>
      <c r="DP40" s="172">
        <f t="shared" si="34"/>
        <v>1</v>
      </c>
      <c r="DQ40" s="172">
        <f t="shared" si="34"/>
        <v>1</v>
      </c>
      <c r="DR40" s="172">
        <f t="shared" si="34"/>
        <v>1</v>
      </c>
      <c r="DS40" s="172">
        <f t="shared" si="34"/>
        <v>1</v>
      </c>
      <c r="DT40" s="172">
        <f t="shared" si="34"/>
        <v>1</v>
      </c>
      <c r="DU40" s="172">
        <f t="shared" si="34"/>
        <v>1</v>
      </c>
      <c r="DV40" s="172">
        <f t="shared" si="35"/>
        <v>1</v>
      </c>
      <c r="DW40" s="172">
        <f t="shared" si="35"/>
        <v>1</v>
      </c>
      <c r="DX40" s="172">
        <f t="shared" si="35"/>
        <v>1</v>
      </c>
      <c r="DY40" s="172">
        <f t="shared" si="35"/>
        <v>1</v>
      </c>
      <c r="DZ40" s="172">
        <f t="shared" si="35"/>
        <v>1</v>
      </c>
      <c r="EA40" s="172">
        <f t="shared" si="35"/>
        <v>1</v>
      </c>
      <c r="EB40" s="172">
        <f t="shared" si="35"/>
        <v>1</v>
      </c>
      <c r="EC40" s="172">
        <f t="shared" si="35"/>
        <v>1</v>
      </c>
      <c r="ED40" s="172">
        <f t="shared" si="35"/>
        <v>1</v>
      </c>
      <c r="EE40" s="172">
        <f t="shared" si="35"/>
        <v>1</v>
      </c>
      <c r="EF40" s="172">
        <f t="shared" si="35"/>
        <v>1</v>
      </c>
      <c r="EG40" s="172">
        <f t="shared" si="7"/>
        <v>0</v>
      </c>
    </row>
    <row r="41" spans="20:137" x14ac:dyDescent="0.25">
      <c r="T41" s="5"/>
      <c r="U41" s="13"/>
      <c r="V41" s="5"/>
      <c r="W41" s="5" t="str">
        <f t="shared" si="2"/>
        <v/>
      </c>
      <c r="X41" s="5"/>
      <c r="Y41" s="5"/>
      <c r="Z41" s="5"/>
      <c r="CB41" s="172">
        <f t="shared" si="31"/>
        <v>1</v>
      </c>
      <c r="CC41" s="172">
        <f t="shared" si="31"/>
        <v>1</v>
      </c>
      <c r="CD41" s="172">
        <f t="shared" si="31"/>
        <v>1</v>
      </c>
      <c r="CE41" s="172">
        <f t="shared" si="31"/>
        <v>1</v>
      </c>
      <c r="CF41" s="172">
        <f t="shared" si="31"/>
        <v>1</v>
      </c>
      <c r="CG41" s="172">
        <f t="shared" si="31"/>
        <v>1</v>
      </c>
      <c r="CH41" s="172">
        <f t="shared" si="31"/>
        <v>1</v>
      </c>
      <c r="CI41" s="172">
        <f t="shared" si="31"/>
        <v>1</v>
      </c>
      <c r="CJ41" s="172">
        <f t="shared" si="31"/>
        <v>1</v>
      </c>
      <c r="CK41" s="172">
        <f t="shared" si="31"/>
        <v>1</v>
      </c>
      <c r="CL41" s="172">
        <f t="shared" si="31"/>
        <v>1</v>
      </c>
      <c r="CM41" s="172">
        <f t="shared" si="31"/>
        <v>1</v>
      </c>
      <c r="CN41" s="172">
        <f t="shared" si="31"/>
        <v>1</v>
      </c>
      <c r="CO41" s="172">
        <f t="shared" si="31"/>
        <v>1</v>
      </c>
      <c r="CP41" s="172">
        <f t="shared" si="31"/>
        <v>1</v>
      </c>
      <c r="CQ41" s="172">
        <f t="shared" si="31"/>
        <v>1</v>
      </c>
      <c r="CR41" s="172">
        <f t="shared" si="30"/>
        <v>1</v>
      </c>
      <c r="CS41" s="172">
        <f t="shared" si="30"/>
        <v>1</v>
      </c>
      <c r="CT41" s="172">
        <f t="shared" si="30"/>
        <v>1</v>
      </c>
      <c r="CU41" s="172">
        <f t="shared" si="30"/>
        <v>1</v>
      </c>
      <c r="DA41" s="172">
        <v>7</v>
      </c>
      <c r="DB41" s="32" t="str">
        <f t="shared" si="33"/>
        <v xml:space="preserve"> </v>
      </c>
      <c r="DD41" s="172">
        <f t="shared" si="19"/>
        <v>1</v>
      </c>
      <c r="DE41" s="172">
        <v>39</v>
      </c>
      <c r="DL41" s="172">
        <f t="shared" si="14"/>
        <v>0</v>
      </c>
      <c r="DM41" s="172">
        <f t="shared" si="15"/>
        <v>1</v>
      </c>
      <c r="DN41" s="172">
        <f t="shared" si="16"/>
        <v>1</v>
      </c>
      <c r="DO41" s="172">
        <f t="shared" si="34"/>
        <v>1</v>
      </c>
      <c r="DP41" s="172">
        <f t="shared" si="34"/>
        <v>1</v>
      </c>
      <c r="DQ41" s="172">
        <f t="shared" si="34"/>
        <v>1</v>
      </c>
      <c r="DR41" s="172">
        <f t="shared" si="34"/>
        <v>1</v>
      </c>
      <c r="DS41" s="172">
        <f t="shared" si="34"/>
        <v>1</v>
      </c>
      <c r="DT41" s="172">
        <f t="shared" si="34"/>
        <v>1</v>
      </c>
      <c r="DU41" s="172">
        <f t="shared" si="34"/>
        <v>1</v>
      </c>
      <c r="DV41" s="172">
        <f t="shared" si="35"/>
        <v>1</v>
      </c>
      <c r="DW41" s="172">
        <f t="shared" si="35"/>
        <v>1</v>
      </c>
      <c r="DX41" s="172">
        <f t="shared" si="35"/>
        <v>1</v>
      </c>
      <c r="DY41" s="172">
        <f t="shared" si="35"/>
        <v>1</v>
      </c>
      <c r="DZ41" s="172">
        <f t="shared" si="35"/>
        <v>1</v>
      </c>
      <c r="EA41" s="172">
        <f t="shared" si="35"/>
        <v>1</v>
      </c>
      <c r="EB41" s="172">
        <f t="shared" si="35"/>
        <v>1</v>
      </c>
      <c r="EC41" s="172">
        <f t="shared" si="35"/>
        <v>1</v>
      </c>
      <c r="ED41" s="172">
        <f t="shared" si="35"/>
        <v>1</v>
      </c>
      <c r="EE41" s="172">
        <f t="shared" si="35"/>
        <v>1</v>
      </c>
      <c r="EF41" s="172">
        <f t="shared" si="35"/>
        <v>1</v>
      </c>
      <c r="EG41" s="172">
        <f t="shared" si="7"/>
        <v>0</v>
      </c>
    </row>
    <row r="42" spans="20:137" x14ac:dyDescent="0.25">
      <c r="T42" s="5"/>
      <c r="U42" s="13"/>
      <c r="V42" s="5"/>
      <c r="W42" s="5" t="str">
        <f t="shared" si="2"/>
        <v/>
      </c>
      <c r="X42" s="5"/>
      <c r="Y42" s="5"/>
      <c r="Z42" s="5"/>
      <c r="CB42" s="172">
        <f t="shared" si="31"/>
        <v>1</v>
      </c>
      <c r="CC42" s="172">
        <f t="shared" si="31"/>
        <v>1</v>
      </c>
      <c r="CD42" s="172">
        <f t="shared" si="31"/>
        <v>1</v>
      </c>
      <c r="CE42" s="172">
        <f t="shared" si="31"/>
        <v>1</v>
      </c>
      <c r="CF42" s="172">
        <f t="shared" si="31"/>
        <v>1</v>
      </c>
      <c r="CG42" s="172">
        <f t="shared" si="31"/>
        <v>1</v>
      </c>
      <c r="CH42" s="172">
        <f t="shared" si="31"/>
        <v>1</v>
      </c>
      <c r="CI42" s="172">
        <f t="shared" si="31"/>
        <v>1</v>
      </c>
      <c r="CJ42" s="172">
        <f t="shared" si="31"/>
        <v>1</v>
      </c>
      <c r="CK42" s="172">
        <f t="shared" si="31"/>
        <v>1</v>
      </c>
      <c r="CL42" s="172">
        <f t="shared" si="31"/>
        <v>1</v>
      </c>
      <c r="CM42" s="172">
        <f t="shared" si="31"/>
        <v>1</v>
      </c>
      <c r="CN42" s="172">
        <f t="shared" si="31"/>
        <v>1</v>
      </c>
      <c r="CO42" s="172">
        <f t="shared" si="31"/>
        <v>1</v>
      </c>
      <c r="CP42" s="172">
        <f t="shared" si="31"/>
        <v>1</v>
      </c>
      <c r="CQ42" s="172">
        <f t="shared" si="31"/>
        <v>1</v>
      </c>
      <c r="CR42" s="172">
        <f t="shared" si="30"/>
        <v>1</v>
      </c>
      <c r="CS42" s="172">
        <f t="shared" si="30"/>
        <v>1</v>
      </c>
      <c r="CT42" s="172">
        <f t="shared" si="30"/>
        <v>1</v>
      </c>
      <c r="CU42" s="172">
        <f t="shared" si="30"/>
        <v>1</v>
      </c>
      <c r="DA42" s="172">
        <v>8</v>
      </c>
      <c r="DB42" s="32" t="str">
        <f t="shared" si="33"/>
        <v xml:space="preserve"> </v>
      </c>
      <c r="DD42" s="172">
        <f t="shared" si="19"/>
        <v>1</v>
      </c>
      <c r="DE42" s="172">
        <v>40</v>
      </c>
      <c r="DL42" s="172">
        <f t="shared" si="14"/>
        <v>0</v>
      </c>
      <c r="DM42" s="172">
        <f t="shared" si="15"/>
        <v>1</v>
      </c>
      <c r="DN42" s="172">
        <f t="shared" si="16"/>
        <v>1</v>
      </c>
      <c r="DO42" s="172">
        <f t="shared" si="34"/>
        <v>1</v>
      </c>
      <c r="DP42" s="172">
        <f t="shared" si="34"/>
        <v>1</v>
      </c>
      <c r="DQ42" s="172">
        <f t="shared" si="34"/>
        <v>1</v>
      </c>
      <c r="DR42" s="172">
        <f t="shared" si="34"/>
        <v>1</v>
      </c>
      <c r="DS42" s="172">
        <f t="shared" si="34"/>
        <v>1</v>
      </c>
      <c r="DT42" s="172">
        <f t="shared" si="34"/>
        <v>1</v>
      </c>
      <c r="DU42" s="172">
        <f t="shared" si="34"/>
        <v>1</v>
      </c>
      <c r="DV42" s="172">
        <f t="shared" si="35"/>
        <v>1</v>
      </c>
      <c r="DW42" s="172">
        <f t="shared" si="35"/>
        <v>1</v>
      </c>
      <c r="DX42" s="172">
        <f t="shared" si="35"/>
        <v>1</v>
      </c>
      <c r="DY42" s="172">
        <f t="shared" si="35"/>
        <v>1</v>
      </c>
      <c r="DZ42" s="172">
        <f t="shared" si="35"/>
        <v>1</v>
      </c>
      <c r="EA42" s="172">
        <f t="shared" si="35"/>
        <v>1</v>
      </c>
      <c r="EB42" s="172">
        <f t="shared" si="35"/>
        <v>1</v>
      </c>
      <c r="EC42" s="172">
        <f t="shared" si="35"/>
        <v>1</v>
      </c>
      <c r="ED42" s="172">
        <f t="shared" si="35"/>
        <v>1</v>
      </c>
      <c r="EE42" s="172">
        <f t="shared" si="35"/>
        <v>1</v>
      </c>
      <c r="EF42" s="172">
        <f t="shared" si="35"/>
        <v>1</v>
      </c>
      <c r="EG42" s="172">
        <f t="shared" si="7"/>
        <v>0</v>
      </c>
    </row>
    <row r="43" spans="20:137" x14ac:dyDescent="0.25">
      <c r="T43" s="5"/>
      <c r="U43" s="13"/>
      <c r="V43" s="5"/>
      <c r="W43" s="5" t="str">
        <f t="shared" si="2"/>
        <v/>
      </c>
      <c r="X43" s="5"/>
      <c r="Y43" s="5"/>
      <c r="Z43" s="5"/>
      <c r="CB43" s="172">
        <f t="shared" si="31"/>
        <v>1</v>
      </c>
      <c r="CC43" s="172">
        <f t="shared" si="31"/>
        <v>1</v>
      </c>
      <c r="CD43" s="172">
        <f t="shared" si="31"/>
        <v>1</v>
      </c>
      <c r="CE43" s="172">
        <f t="shared" si="31"/>
        <v>1</v>
      </c>
      <c r="CF43" s="172">
        <f t="shared" si="31"/>
        <v>1</v>
      </c>
      <c r="CG43" s="172">
        <f t="shared" si="31"/>
        <v>1</v>
      </c>
      <c r="CH43" s="172">
        <f t="shared" si="31"/>
        <v>1</v>
      </c>
      <c r="CI43" s="172">
        <f t="shared" si="31"/>
        <v>1</v>
      </c>
      <c r="CJ43" s="172">
        <f t="shared" si="31"/>
        <v>1</v>
      </c>
      <c r="CK43" s="172">
        <f t="shared" si="31"/>
        <v>1</v>
      </c>
      <c r="CL43" s="172">
        <f t="shared" si="31"/>
        <v>1</v>
      </c>
      <c r="CM43" s="172">
        <f t="shared" si="31"/>
        <v>1</v>
      </c>
      <c r="CN43" s="172">
        <f t="shared" si="31"/>
        <v>1</v>
      </c>
      <c r="CO43" s="172">
        <f t="shared" si="31"/>
        <v>1</v>
      </c>
      <c r="CP43" s="172">
        <f t="shared" si="31"/>
        <v>1</v>
      </c>
      <c r="CQ43" s="172">
        <f t="shared" si="31"/>
        <v>1</v>
      </c>
      <c r="CR43" s="172">
        <f t="shared" si="30"/>
        <v>1</v>
      </c>
      <c r="CS43" s="172">
        <f t="shared" si="30"/>
        <v>1</v>
      </c>
      <c r="CT43" s="172">
        <f t="shared" si="30"/>
        <v>1</v>
      </c>
      <c r="CU43" s="172">
        <f t="shared" si="30"/>
        <v>1</v>
      </c>
      <c r="DA43" s="172">
        <v>9</v>
      </c>
      <c r="DB43" s="32" t="str">
        <f t="shared" si="33"/>
        <v xml:space="preserve"> </v>
      </c>
      <c r="DD43" s="172">
        <f t="shared" si="19"/>
        <v>1</v>
      </c>
      <c r="DE43" s="172">
        <v>41</v>
      </c>
      <c r="DL43" s="172">
        <f t="shared" si="14"/>
        <v>0</v>
      </c>
      <c r="DM43" s="172">
        <f t="shared" si="15"/>
        <v>1</v>
      </c>
      <c r="DN43" s="172">
        <f t="shared" si="16"/>
        <v>1</v>
      </c>
      <c r="DO43" s="172">
        <f t="shared" si="34"/>
        <v>1</v>
      </c>
      <c r="DP43" s="172">
        <f t="shared" si="34"/>
        <v>1</v>
      </c>
      <c r="DQ43" s="172">
        <f t="shared" si="34"/>
        <v>1</v>
      </c>
      <c r="DR43" s="172">
        <f t="shared" si="34"/>
        <v>1</v>
      </c>
      <c r="DS43" s="172">
        <f t="shared" si="34"/>
        <v>1</v>
      </c>
      <c r="DT43" s="172">
        <f t="shared" si="34"/>
        <v>1</v>
      </c>
      <c r="DU43" s="172">
        <f t="shared" si="34"/>
        <v>1</v>
      </c>
      <c r="DV43" s="172">
        <f t="shared" si="35"/>
        <v>1</v>
      </c>
      <c r="DW43" s="172">
        <f t="shared" si="35"/>
        <v>1</v>
      </c>
      <c r="DX43" s="172">
        <f t="shared" si="35"/>
        <v>1</v>
      </c>
      <c r="DY43" s="172">
        <f t="shared" si="35"/>
        <v>1</v>
      </c>
      <c r="DZ43" s="172">
        <f t="shared" si="35"/>
        <v>1</v>
      </c>
      <c r="EA43" s="172">
        <f t="shared" si="35"/>
        <v>1</v>
      </c>
      <c r="EB43" s="172">
        <f t="shared" si="35"/>
        <v>1</v>
      </c>
      <c r="EC43" s="172">
        <f t="shared" si="35"/>
        <v>1</v>
      </c>
      <c r="ED43" s="172">
        <f t="shared" si="35"/>
        <v>1</v>
      </c>
      <c r="EE43" s="172">
        <f t="shared" si="35"/>
        <v>1</v>
      </c>
      <c r="EF43" s="172">
        <f t="shared" si="35"/>
        <v>1</v>
      </c>
      <c r="EG43" s="172">
        <f t="shared" si="7"/>
        <v>0</v>
      </c>
    </row>
    <row r="44" spans="20:137" x14ac:dyDescent="0.25">
      <c r="T44" s="5"/>
      <c r="U44" s="13"/>
      <c r="V44" s="5"/>
      <c r="W44" s="5" t="str">
        <f t="shared" si="2"/>
        <v/>
      </c>
      <c r="X44" s="5"/>
      <c r="Y44" s="5"/>
      <c r="Z44" s="5"/>
      <c r="CB44" s="172">
        <f t="shared" si="31"/>
        <v>1</v>
      </c>
      <c r="CC44" s="172">
        <f t="shared" si="31"/>
        <v>1</v>
      </c>
      <c r="CD44" s="172">
        <f t="shared" si="31"/>
        <v>1</v>
      </c>
      <c r="CE44" s="172">
        <f t="shared" si="31"/>
        <v>1</v>
      </c>
      <c r="CF44" s="172">
        <f t="shared" si="31"/>
        <v>1</v>
      </c>
      <c r="CG44" s="172">
        <f t="shared" si="31"/>
        <v>1</v>
      </c>
      <c r="CH44" s="172">
        <f t="shared" si="31"/>
        <v>1</v>
      </c>
      <c r="CI44" s="172">
        <f t="shared" si="31"/>
        <v>1</v>
      </c>
      <c r="CJ44" s="172">
        <f t="shared" si="31"/>
        <v>1</v>
      </c>
      <c r="CK44" s="172">
        <f t="shared" si="31"/>
        <v>1</v>
      </c>
      <c r="CL44" s="172">
        <f t="shared" si="31"/>
        <v>1</v>
      </c>
      <c r="CM44" s="172">
        <f t="shared" si="31"/>
        <v>1</v>
      </c>
      <c r="CN44" s="172">
        <f t="shared" si="31"/>
        <v>1</v>
      </c>
      <c r="CO44" s="172">
        <f t="shared" si="31"/>
        <v>1</v>
      </c>
      <c r="CP44" s="172">
        <f t="shared" si="31"/>
        <v>1</v>
      </c>
      <c r="CQ44" s="172">
        <f t="shared" si="31"/>
        <v>1</v>
      </c>
      <c r="CR44" s="172">
        <f t="shared" si="30"/>
        <v>1</v>
      </c>
      <c r="CS44" s="172">
        <f t="shared" si="30"/>
        <v>1</v>
      </c>
      <c r="CT44" s="172">
        <f t="shared" si="30"/>
        <v>1</v>
      </c>
      <c r="CU44" s="172">
        <f t="shared" si="30"/>
        <v>1</v>
      </c>
      <c r="DA44" s="172">
        <v>10</v>
      </c>
      <c r="DB44" s="32" t="str">
        <f t="shared" si="33"/>
        <v xml:space="preserve"> </v>
      </c>
      <c r="DD44" s="172">
        <f t="shared" si="19"/>
        <v>1</v>
      </c>
      <c r="DE44" s="172">
        <v>42</v>
      </c>
      <c r="DL44" s="172">
        <f t="shared" si="14"/>
        <v>0</v>
      </c>
      <c r="DM44" s="172">
        <f t="shared" si="15"/>
        <v>1</v>
      </c>
      <c r="DN44" s="172">
        <f t="shared" si="16"/>
        <v>1</v>
      </c>
      <c r="DO44" s="172">
        <f t="shared" si="34"/>
        <v>1</v>
      </c>
      <c r="DP44" s="172">
        <f t="shared" si="34"/>
        <v>1</v>
      </c>
      <c r="DQ44" s="172">
        <f t="shared" si="34"/>
        <v>1</v>
      </c>
      <c r="DR44" s="172">
        <f t="shared" si="34"/>
        <v>1</v>
      </c>
      <c r="DS44" s="172">
        <f t="shared" si="34"/>
        <v>1</v>
      </c>
      <c r="DT44" s="172">
        <f t="shared" si="34"/>
        <v>1</v>
      </c>
      <c r="DU44" s="172">
        <f t="shared" si="34"/>
        <v>1</v>
      </c>
      <c r="DV44" s="172">
        <f t="shared" si="35"/>
        <v>1</v>
      </c>
      <c r="DW44" s="172">
        <f t="shared" si="35"/>
        <v>1</v>
      </c>
      <c r="DX44" s="172">
        <f t="shared" si="35"/>
        <v>1</v>
      </c>
      <c r="DY44" s="172">
        <f t="shared" si="35"/>
        <v>1</v>
      </c>
      <c r="DZ44" s="172">
        <f t="shared" si="35"/>
        <v>1</v>
      </c>
      <c r="EA44" s="172">
        <f t="shared" si="35"/>
        <v>1</v>
      </c>
      <c r="EB44" s="172">
        <f t="shared" si="35"/>
        <v>1</v>
      </c>
      <c r="EC44" s="172">
        <f t="shared" si="35"/>
        <v>1</v>
      </c>
      <c r="ED44" s="172">
        <f t="shared" si="35"/>
        <v>1</v>
      </c>
      <c r="EE44" s="172">
        <f t="shared" si="35"/>
        <v>1</v>
      </c>
      <c r="EF44" s="172">
        <f t="shared" si="35"/>
        <v>1</v>
      </c>
      <c r="EG44" s="172">
        <f t="shared" si="7"/>
        <v>0</v>
      </c>
    </row>
    <row r="45" spans="20:137" x14ac:dyDescent="0.25">
      <c r="T45" s="5"/>
      <c r="U45" s="13"/>
      <c r="V45" s="5"/>
      <c r="W45" s="5" t="str">
        <f t="shared" si="2"/>
        <v/>
      </c>
      <c r="X45" s="5"/>
      <c r="Y45" s="5"/>
      <c r="Z45" s="5"/>
      <c r="CB45" s="172">
        <f t="shared" si="31"/>
        <v>1</v>
      </c>
      <c r="CC45" s="172">
        <f t="shared" si="31"/>
        <v>1</v>
      </c>
      <c r="CD45" s="172">
        <f t="shared" si="31"/>
        <v>1</v>
      </c>
      <c r="CE45" s="172">
        <f t="shared" si="31"/>
        <v>1</v>
      </c>
      <c r="CF45" s="172">
        <f t="shared" si="31"/>
        <v>1</v>
      </c>
      <c r="CG45" s="172">
        <f t="shared" si="31"/>
        <v>1</v>
      </c>
      <c r="CH45" s="172">
        <f t="shared" si="31"/>
        <v>1</v>
      </c>
      <c r="CI45" s="172">
        <f t="shared" si="31"/>
        <v>1</v>
      </c>
      <c r="CJ45" s="172">
        <f t="shared" si="31"/>
        <v>1</v>
      </c>
      <c r="CK45" s="172">
        <f t="shared" si="31"/>
        <v>1</v>
      </c>
      <c r="CL45" s="172">
        <f t="shared" si="31"/>
        <v>1</v>
      </c>
      <c r="CM45" s="172">
        <f t="shared" si="31"/>
        <v>1</v>
      </c>
      <c r="CN45" s="172">
        <f t="shared" si="31"/>
        <v>1</v>
      </c>
      <c r="CO45" s="172">
        <f t="shared" si="31"/>
        <v>1</v>
      </c>
      <c r="CP45" s="172">
        <f t="shared" si="31"/>
        <v>1</v>
      </c>
      <c r="CQ45" s="172">
        <f t="shared" si="31"/>
        <v>1</v>
      </c>
      <c r="CR45" s="172">
        <f t="shared" si="30"/>
        <v>1</v>
      </c>
      <c r="CS45" s="172">
        <f t="shared" si="30"/>
        <v>1</v>
      </c>
      <c r="CT45" s="172">
        <f t="shared" si="30"/>
        <v>1</v>
      </c>
      <c r="CU45" s="172">
        <f t="shared" si="30"/>
        <v>1</v>
      </c>
      <c r="DA45" s="172">
        <v>11</v>
      </c>
      <c r="DB45" s="32" t="str">
        <f t="shared" si="33"/>
        <v xml:space="preserve"> </v>
      </c>
      <c r="DD45" s="172">
        <f t="shared" si="19"/>
        <v>1</v>
      </c>
      <c r="DE45" s="172">
        <v>43</v>
      </c>
      <c r="DL45" s="172">
        <f t="shared" si="14"/>
        <v>0</v>
      </c>
      <c r="DM45" s="172">
        <f t="shared" si="15"/>
        <v>1</v>
      </c>
      <c r="DN45" s="172">
        <f t="shared" si="16"/>
        <v>1</v>
      </c>
      <c r="DO45" s="172">
        <f t="shared" si="34"/>
        <v>1</v>
      </c>
      <c r="DP45" s="172">
        <f t="shared" si="34"/>
        <v>1</v>
      </c>
      <c r="DQ45" s="172">
        <f t="shared" si="34"/>
        <v>1</v>
      </c>
      <c r="DR45" s="172">
        <f t="shared" si="34"/>
        <v>1</v>
      </c>
      <c r="DS45" s="172">
        <f t="shared" si="34"/>
        <v>1</v>
      </c>
      <c r="DT45" s="172">
        <f t="shared" si="34"/>
        <v>1</v>
      </c>
      <c r="DU45" s="172">
        <f t="shared" si="34"/>
        <v>1</v>
      </c>
      <c r="DV45" s="172">
        <f t="shared" si="35"/>
        <v>1</v>
      </c>
      <c r="DW45" s="172">
        <f t="shared" si="35"/>
        <v>1</v>
      </c>
      <c r="DX45" s="172">
        <f t="shared" si="35"/>
        <v>1</v>
      </c>
      <c r="DY45" s="172">
        <f t="shared" si="35"/>
        <v>1</v>
      </c>
      <c r="DZ45" s="172">
        <f t="shared" si="35"/>
        <v>1</v>
      </c>
      <c r="EA45" s="172">
        <f t="shared" si="35"/>
        <v>1</v>
      </c>
      <c r="EB45" s="172">
        <f t="shared" si="35"/>
        <v>1</v>
      </c>
      <c r="EC45" s="172">
        <f t="shared" si="35"/>
        <v>1</v>
      </c>
      <c r="ED45" s="172">
        <f t="shared" si="35"/>
        <v>1</v>
      </c>
      <c r="EE45" s="172">
        <f t="shared" si="35"/>
        <v>1</v>
      </c>
      <c r="EF45" s="172">
        <f t="shared" si="35"/>
        <v>1</v>
      </c>
      <c r="EG45" s="172">
        <f t="shared" si="7"/>
        <v>0</v>
      </c>
    </row>
    <row r="46" spans="20:137" x14ac:dyDescent="0.25">
      <c r="T46" s="5"/>
      <c r="U46" s="13"/>
      <c r="V46" s="5"/>
      <c r="W46" s="5" t="str">
        <f t="shared" si="2"/>
        <v/>
      </c>
      <c r="X46" s="5"/>
      <c r="Y46" s="5"/>
      <c r="Z46" s="5"/>
      <c r="CB46" s="172">
        <f t="shared" si="31"/>
        <v>1</v>
      </c>
      <c r="CC46" s="172">
        <f t="shared" si="31"/>
        <v>1</v>
      </c>
      <c r="CD46" s="172">
        <f t="shared" si="31"/>
        <v>1</v>
      </c>
      <c r="CE46" s="172">
        <f t="shared" si="31"/>
        <v>1</v>
      </c>
      <c r="CF46" s="172">
        <f t="shared" si="31"/>
        <v>1</v>
      </c>
      <c r="CG46" s="172">
        <f t="shared" si="31"/>
        <v>1</v>
      </c>
      <c r="CH46" s="172">
        <f t="shared" si="31"/>
        <v>1</v>
      </c>
      <c r="CI46" s="172">
        <f t="shared" si="31"/>
        <v>1</v>
      </c>
      <c r="CJ46" s="172">
        <f t="shared" si="31"/>
        <v>1</v>
      </c>
      <c r="CK46" s="172">
        <f t="shared" si="31"/>
        <v>1</v>
      </c>
      <c r="CL46" s="172">
        <f t="shared" si="31"/>
        <v>1</v>
      </c>
      <c r="CM46" s="172">
        <f t="shared" si="31"/>
        <v>1</v>
      </c>
      <c r="CN46" s="172">
        <f t="shared" si="31"/>
        <v>1</v>
      </c>
      <c r="CO46" s="172">
        <f t="shared" si="31"/>
        <v>1</v>
      </c>
      <c r="CP46" s="172">
        <f t="shared" si="31"/>
        <v>1</v>
      </c>
      <c r="CQ46" s="172">
        <f t="shared" si="31"/>
        <v>1</v>
      </c>
      <c r="CR46" s="172">
        <f t="shared" si="30"/>
        <v>1</v>
      </c>
      <c r="CS46" s="172">
        <f t="shared" si="30"/>
        <v>1</v>
      </c>
      <c r="CT46" s="172">
        <f t="shared" si="30"/>
        <v>1</v>
      </c>
      <c r="CU46" s="172">
        <f t="shared" si="30"/>
        <v>1</v>
      </c>
      <c r="DA46" s="172">
        <v>12</v>
      </c>
      <c r="DB46" s="32" t="str">
        <f t="shared" si="33"/>
        <v xml:space="preserve"> </v>
      </c>
      <c r="DD46" s="172">
        <f t="shared" si="19"/>
        <v>1</v>
      </c>
      <c r="DE46" s="172">
        <v>44</v>
      </c>
      <c r="DL46" s="172">
        <f t="shared" si="14"/>
        <v>0</v>
      </c>
      <c r="DM46" s="172">
        <f t="shared" si="15"/>
        <v>1</v>
      </c>
      <c r="DN46" s="172">
        <f t="shared" si="16"/>
        <v>1</v>
      </c>
      <c r="DO46" s="172">
        <f t="shared" si="34"/>
        <v>1</v>
      </c>
      <c r="DP46" s="172">
        <f t="shared" si="34"/>
        <v>1</v>
      </c>
      <c r="DQ46" s="172">
        <f t="shared" si="34"/>
        <v>1</v>
      </c>
      <c r="DR46" s="172">
        <f t="shared" si="34"/>
        <v>1</v>
      </c>
      <c r="DS46" s="172">
        <f t="shared" si="34"/>
        <v>1</v>
      </c>
      <c r="DT46" s="172">
        <f t="shared" si="34"/>
        <v>1</v>
      </c>
      <c r="DU46" s="172">
        <f t="shared" si="34"/>
        <v>1</v>
      </c>
      <c r="DV46" s="172">
        <f t="shared" si="35"/>
        <v>1</v>
      </c>
      <c r="DW46" s="172">
        <f t="shared" si="35"/>
        <v>1</v>
      </c>
      <c r="DX46" s="172">
        <f t="shared" si="35"/>
        <v>1</v>
      </c>
      <c r="DY46" s="172">
        <f t="shared" si="35"/>
        <v>1</v>
      </c>
      <c r="DZ46" s="172">
        <f t="shared" si="35"/>
        <v>1</v>
      </c>
      <c r="EA46" s="172">
        <f t="shared" si="35"/>
        <v>1</v>
      </c>
      <c r="EB46" s="172">
        <f t="shared" si="35"/>
        <v>1</v>
      </c>
      <c r="EC46" s="172">
        <f t="shared" si="35"/>
        <v>1</v>
      </c>
      <c r="ED46" s="172">
        <f t="shared" si="35"/>
        <v>1</v>
      </c>
      <c r="EE46" s="172">
        <f t="shared" si="35"/>
        <v>1</v>
      </c>
      <c r="EF46" s="172">
        <f t="shared" si="35"/>
        <v>1</v>
      </c>
      <c r="EG46" s="172">
        <f t="shared" si="7"/>
        <v>0</v>
      </c>
    </row>
    <row r="47" spans="20:137" x14ac:dyDescent="0.25">
      <c r="T47" s="5"/>
      <c r="U47" s="13"/>
      <c r="V47" s="5"/>
      <c r="W47" s="5" t="str">
        <f t="shared" si="2"/>
        <v/>
      </c>
      <c r="X47" s="5"/>
      <c r="Y47" s="5"/>
      <c r="Z47" s="5"/>
      <c r="CB47" s="172">
        <f t="shared" si="31"/>
        <v>1</v>
      </c>
      <c r="CC47" s="172">
        <f t="shared" si="31"/>
        <v>1</v>
      </c>
      <c r="CD47" s="172">
        <f t="shared" si="31"/>
        <v>1</v>
      </c>
      <c r="CE47" s="172">
        <f t="shared" si="31"/>
        <v>1</v>
      </c>
      <c r="CF47" s="172">
        <f t="shared" si="31"/>
        <v>1</v>
      </c>
      <c r="CG47" s="172">
        <f t="shared" si="31"/>
        <v>1</v>
      </c>
      <c r="CH47" s="172">
        <f t="shared" si="31"/>
        <v>1</v>
      </c>
      <c r="CI47" s="172">
        <f t="shared" si="31"/>
        <v>1</v>
      </c>
      <c r="CJ47" s="172">
        <f t="shared" si="31"/>
        <v>1</v>
      </c>
      <c r="CK47" s="172">
        <f t="shared" si="31"/>
        <v>1</v>
      </c>
      <c r="CL47" s="172">
        <f t="shared" si="31"/>
        <v>1</v>
      </c>
      <c r="CM47" s="172">
        <f t="shared" si="31"/>
        <v>1</v>
      </c>
      <c r="CN47" s="172">
        <f t="shared" si="31"/>
        <v>1</v>
      </c>
      <c r="CO47" s="172">
        <f t="shared" si="31"/>
        <v>1</v>
      </c>
      <c r="CP47" s="172">
        <f t="shared" si="31"/>
        <v>1</v>
      </c>
      <c r="CQ47" s="172">
        <f t="shared" si="31"/>
        <v>1</v>
      </c>
      <c r="CR47" s="172">
        <f t="shared" si="30"/>
        <v>1</v>
      </c>
      <c r="CS47" s="172">
        <f t="shared" si="30"/>
        <v>1</v>
      </c>
      <c r="CT47" s="172">
        <f t="shared" si="30"/>
        <v>1</v>
      </c>
      <c r="CU47" s="172">
        <f t="shared" si="30"/>
        <v>1</v>
      </c>
      <c r="DB47" s="196" t="str">
        <f>IF(DB34="","","----")</f>
        <v/>
      </c>
      <c r="DD47" s="172">
        <f t="shared" si="19"/>
        <v>1</v>
      </c>
      <c r="DE47" s="172">
        <v>45</v>
      </c>
      <c r="DL47" s="172">
        <f t="shared" si="14"/>
        <v>0</v>
      </c>
      <c r="DM47" s="172">
        <f t="shared" si="15"/>
        <v>1</v>
      </c>
      <c r="DN47" s="172">
        <f t="shared" si="16"/>
        <v>1</v>
      </c>
      <c r="DO47" s="172">
        <f t="shared" si="34"/>
        <v>1</v>
      </c>
      <c r="DP47" s="172">
        <f t="shared" si="34"/>
        <v>1</v>
      </c>
      <c r="DQ47" s="172">
        <f t="shared" si="34"/>
        <v>1</v>
      </c>
      <c r="DR47" s="172">
        <f t="shared" si="34"/>
        <v>1</v>
      </c>
      <c r="DS47" s="172">
        <f t="shared" si="34"/>
        <v>1</v>
      </c>
      <c r="DT47" s="172">
        <f t="shared" si="34"/>
        <v>1</v>
      </c>
      <c r="DU47" s="172">
        <f t="shared" si="34"/>
        <v>1</v>
      </c>
      <c r="DV47" s="172">
        <f t="shared" si="35"/>
        <v>1</v>
      </c>
      <c r="DW47" s="172">
        <f t="shared" si="35"/>
        <v>1</v>
      </c>
      <c r="DX47" s="172">
        <f t="shared" si="35"/>
        <v>1</v>
      </c>
      <c r="DY47" s="172">
        <f t="shared" si="35"/>
        <v>1</v>
      </c>
      <c r="DZ47" s="172">
        <f t="shared" si="35"/>
        <v>1</v>
      </c>
      <c r="EA47" s="172">
        <f t="shared" si="35"/>
        <v>1</v>
      </c>
      <c r="EB47" s="172">
        <f t="shared" si="35"/>
        <v>1</v>
      </c>
      <c r="EC47" s="172">
        <f t="shared" si="35"/>
        <v>1</v>
      </c>
      <c r="ED47" s="172">
        <f t="shared" si="35"/>
        <v>1</v>
      </c>
      <c r="EE47" s="172">
        <f t="shared" si="35"/>
        <v>1</v>
      </c>
      <c r="EF47" s="172">
        <f t="shared" si="35"/>
        <v>1</v>
      </c>
      <c r="EG47" s="172">
        <f t="shared" si="7"/>
        <v>0</v>
      </c>
    </row>
    <row r="48" spans="20:137" x14ac:dyDescent="0.25">
      <c r="T48" s="5"/>
      <c r="U48" s="13"/>
      <c r="V48" s="5"/>
      <c r="W48" s="5" t="str">
        <f t="shared" si="2"/>
        <v/>
      </c>
      <c r="X48" s="5"/>
      <c r="Y48" s="5"/>
      <c r="Z48" s="5"/>
      <c r="CB48" s="172">
        <f t="shared" si="31"/>
        <v>1</v>
      </c>
      <c r="CC48" s="172">
        <f t="shared" si="31"/>
        <v>1</v>
      </c>
      <c r="CD48" s="172">
        <f t="shared" si="31"/>
        <v>1</v>
      </c>
      <c r="CE48" s="172">
        <f t="shared" si="31"/>
        <v>1</v>
      </c>
      <c r="CF48" s="172">
        <f t="shared" si="31"/>
        <v>1</v>
      </c>
      <c r="CG48" s="172">
        <f t="shared" si="31"/>
        <v>1</v>
      </c>
      <c r="CH48" s="172">
        <f t="shared" si="31"/>
        <v>1</v>
      </c>
      <c r="CI48" s="172">
        <f t="shared" si="31"/>
        <v>1</v>
      </c>
      <c r="CJ48" s="172">
        <f t="shared" si="31"/>
        <v>1</v>
      </c>
      <c r="CK48" s="172">
        <f t="shared" si="31"/>
        <v>1</v>
      </c>
      <c r="CL48" s="172">
        <f t="shared" si="31"/>
        <v>1</v>
      </c>
      <c r="CM48" s="172">
        <f t="shared" si="31"/>
        <v>1</v>
      </c>
      <c r="CN48" s="172">
        <f t="shared" si="31"/>
        <v>1</v>
      </c>
      <c r="CO48" s="172">
        <f t="shared" si="31"/>
        <v>1</v>
      </c>
      <c r="CP48" s="172">
        <f t="shared" si="31"/>
        <v>1</v>
      </c>
      <c r="CQ48" s="172">
        <f t="shared" ref="CQ48:CU63" si="36">IF(BF47="",CQ47,CQ47+1)</f>
        <v>1</v>
      </c>
      <c r="CR48" s="172">
        <f t="shared" si="36"/>
        <v>1</v>
      </c>
      <c r="CS48" s="172">
        <f t="shared" si="36"/>
        <v>1</v>
      </c>
      <c r="CT48" s="172">
        <f t="shared" si="36"/>
        <v>1</v>
      </c>
      <c r="CU48" s="172">
        <f t="shared" si="36"/>
        <v>1</v>
      </c>
      <c r="DA48" s="172"/>
      <c r="DB48" s="32" t="str">
        <f>IF(DB49="","",CONCATENATE("Warband ",CZ49," ",DG48))</f>
        <v/>
      </c>
      <c r="DD48" s="172">
        <f t="shared" si="19"/>
        <v>1</v>
      </c>
      <c r="DE48" s="172">
        <v>46</v>
      </c>
      <c r="DG48" s="49" t="str">
        <f>CONCATENATE("   ",DH48,"/",DI48,IF(DH48&gt;DI48," !",""))</f>
        <v xml:space="preserve">   0/12</v>
      </c>
      <c r="DH48" s="172">
        <f t="shared" ref="DH48" si="37">INDEX($CB$1:$CU$1,CZ49)+DJ48</f>
        <v>0</v>
      </c>
      <c r="DI48" s="172">
        <f>12</f>
        <v>12</v>
      </c>
      <c r="DL48" s="172">
        <f t="shared" si="14"/>
        <v>0</v>
      </c>
      <c r="DM48" s="172">
        <f t="shared" si="15"/>
        <v>1</v>
      </c>
      <c r="DN48" s="172">
        <f t="shared" si="16"/>
        <v>1</v>
      </c>
      <c r="DO48" s="172">
        <f t="shared" si="34"/>
        <v>1</v>
      </c>
      <c r="DP48" s="172">
        <f t="shared" si="34"/>
        <v>1</v>
      </c>
      <c r="DQ48" s="172">
        <f t="shared" si="34"/>
        <v>1</v>
      </c>
      <c r="DR48" s="172">
        <f t="shared" si="34"/>
        <v>1</v>
      </c>
      <c r="DS48" s="172">
        <f t="shared" si="34"/>
        <v>1</v>
      </c>
      <c r="DT48" s="172">
        <f t="shared" si="34"/>
        <v>1</v>
      </c>
      <c r="DU48" s="172">
        <f t="shared" si="34"/>
        <v>1</v>
      </c>
      <c r="DV48" s="172">
        <f t="shared" si="35"/>
        <v>1</v>
      </c>
      <c r="DW48" s="172">
        <f t="shared" si="35"/>
        <v>1</v>
      </c>
      <c r="DX48" s="172">
        <f t="shared" si="35"/>
        <v>1</v>
      </c>
      <c r="DY48" s="172">
        <f t="shared" si="35"/>
        <v>1</v>
      </c>
      <c r="DZ48" s="172">
        <f t="shared" si="35"/>
        <v>1</v>
      </c>
      <c r="EA48" s="172">
        <f t="shared" si="35"/>
        <v>1</v>
      </c>
      <c r="EB48" s="172">
        <f t="shared" si="35"/>
        <v>1</v>
      </c>
      <c r="EC48" s="172">
        <f t="shared" si="35"/>
        <v>1</v>
      </c>
      <c r="ED48" s="172">
        <f t="shared" si="35"/>
        <v>1</v>
      </c>
      <c r="EE48" s="172">
        <f t="shared" si="35"/>
        <v>1</v>
      </c>
      <c r="EF48" s="172">
        <f t="shared" si="35"/>
        <v>1</v>
      </c>
      <c r="EG48" s="172">
        <f t="shared" si="7"/>
        <v>0</v>
      </c>
    </row>
    <row r="49" spans="20:137" x14ac:dyDescent="0.25">
      <c r="T49" s="5"/>
      <c r="U49" s="13"/>
      <c r="V49" s="5"/>
      <c r="W49" s="5" t="str">
        <f t="shared" si="2"/>
        <v/>
      </c>
      <c r="X49" s="5"/>
      <c r="Y49" s="5"/>
      <c r="Z49" s="5"/>
      <c r="CB49" s="172">
        <f t="shared" ref="CB49:CQ64" si="38">IF(AQ48="",CB48,CB48+1)</f>
        <v>1</v>
      </c>
      <c r="CC49" s="172">
        <f t="shared" si="38"/>
        <v>1</v>
      </c>
      <c r="CD49" s="172">
        <f t="shared" si="38"/>
        <v>1</v>
      </c>
      <c r="CE49" s="172">
        <f t="shared" si="38"/>
        <v>1</v>
      </c>
      <c r="CF49" s="172">
        <f t="shared" si="38"/>
        <v>1</v>
      </c>
      <c r="CG49" s="172">
        <f t="shared" si="38"/>
        <v>1</v>
      </c>
      <c r="CH49" s="172">
        <f t="shared" si="38"/>
        <v>1</v>
      </c>
      <c r="CI49" s="172">
        <f t="shared" si="38"/>
        <v>1</v>
      </c>
      <c r="CJ49" s="172">
        <f t="shared" si="38"/>
        <v>1</v>
      </c>
      <c r="CK49" s="172">
        <f t="shared" si="38"/>
        <v>1</v>
      </c>
      <c r="CL49" s="172">
        <f t="shared" si="38"/>
        <v>1</v>
      </c>
      <c r="CM49" s="172">
        <f t="shared" si="38"/>
        <v>1</v>
      </c>
      <c r="CN49" s="172">
        <f t="shared" si="38"/>
        <v>1</v>
      </c>
      <c r="CO49" s="172">
        <f t="shared" si="38"/>
        <v>1</v>
      </c>
      <c r="CP49" s="172">
        <f t="shared" si="38"/>
        <v>1</v>
      </c>
      <c r="CQ49" s="172">
        <f t="shared" si="36"/>
        <v>1</v>
      </c>
      <c r="CR49" s="172">
        <f t="shared" si="36"/>
        <v>1</v>
      </c>
      <c r="CS49" s="172">
        <f t="shared" si="36"/>
        <v>1</v>
      </c>
      <c r="CT49" s="172">
        <f t="shared" si="36"/>
        <v>1</v>
      </c>
      <c r="CU49" s="172">
        <f t="shared" si="36"/>
        <v>1</v>
      </c>
      <c r="CZ49" s="172">
        <v>4</v>
      </c>
      <c r="DA49" s="172" t="s">
        <v>278</v>
      </c>
      <c r="DB49" s="32" t="str">
        <f>T(LOOKUP(CZ49,$DM$1:$EF$1,$DM$2:$EF$2))</f>
        <v/>
      </c>
      <c r="DD49" s="172">
        <f t="shared" si="19"/>
        <v>1</v>
      </c>
      <c r="DE49" s="172">
        <v>47</v>
      </c>
      <c r="DL49" s="172">
        <f t="shared" si="14"/>
        <v>0</v>
      </c>
      <c r="DM49" s="172">
        <f t="shared" si="15"/>
        <v>1</v>
      </c>
      <c r="DN49" s="172">
        <f t="shared" si="16"/>
        <v>1</v>
      </c>
      <c r="DO49" s="172">
        <f t="shared" si="34"/>
        <v>1</v>
      </c>
      <c r="DP49" s="172">
        <f t="shared" si="34"/>
        <v>1</v>
      </c>
      <c r="DQ49" s="172">
        <f t="shared" si="34"/>
        <v>1</v>
      </c>
      <c r="DR49" s="172">
        <f t="shared" si="34"/>
        <v>1</v>
      </c>
      <c r="DS49" s="172">
        <f t="shared" si="34"/>
        <v>1</v>
      </c>
      <c r="DT49" s="172">
        <f t="shared" si="34"/>
        <v>1</v>
      </c>
      <c r="DU49" s="172">
        <f t="shared" si="34"/>
        <v>1</v>
      </c>
      <c r="DV49" s="172">
        <f t="shared" si="35"/>
        <v>1</v>
      </c>
      <c r="DW49" s="172">
        <f t="shared" si="35"/>
        <v>1</v>
      </c>
      <c r="DX49" s="172">
        <f t="shared" si="35"/>
        <v>1</v>
      </c>
      <c r="DY49" s="172">
        <f t="shared" si="35"/>
        <v>1</v>
      </c>
      <c r="DZ49" s="172">
        <f t="shared" si="35"/>
        <v>1</v>
      </c>
      <c r="EA49" s="172">
        <f t="shared" si="35"/>
        <v>1</v>
      </c>
      <c r="EB49" s="172">
        <f t="shared" si="35"/>
        <v>1</v>
      </c>
      <c r="EC49" s="172">
        <f t="shared" si="35"/>
        <v>1</v>
      </c>
      <c r="ED49" s="172">
        <f t="shared" si="35"/>
        <v>1</v>
      </c>
      <c r="EE49" s="172">
        <f t="shared" si="35"/>
        <v>1</v>
      </c>
      <c r="EF49" s="172">
        <f t="shared" si="35"/>
        <v>1</v>
      </c>
      <c r="EG49" s="172">
        <f t="shared" si="7"/>
        <v>0</v>
      </c>
    </row>
    <row r="50" spans="20:137" x14ac:dyDescent="0.25">
      <c r="T50" s="5"/>
      <c r="U50" s="13"/>
      <c r="V50" s="5"/>
      <c r="W50" s="5" t="str">
        <f t="shared" si="2"/>
        <v/>
      </c>
      <c r="X50" s="5"/>
      <c r="Y50" s="5"/>
      <c r="Z50" s="5"/>
      <c r="CB50" s="172">
        <f t="shared" si="38"/>
        <v>1</v>
      </c>
      <c r="CC50" s="172">
        <f t="shared" si="38"/>
        <v>1</v>
      </c>
      <c r="CD50" s="172">
        <f t="shared" si="38"/>
        <v>1</v>
      </c>
      <c r="CE50" s="172">
        <f t="shared" si="38"/>
        <v>1</v>
      </c>
      <c r="CF50" s="172">
        <f t="shared" si="38"/>
        <v>1</v>
      </c>
      <c r="CG50" s="172">
        <f t="shared" si="38"/>
        <v>1</v>
      </c>
      <c r="CH50" s="172">
        <f t="shared" si="38"/>
        <v>1</v>
      </c>
      <c r="CI50" s="172">
        <f t="shared" si="38"/>
        <v>1</v>
      </c>
      <c r="CJ50" s="172">
        <f t="shared" si="38"/>
        <v>1</v>
      </c>
      <c r="CK50" s="172">
        <f t="shared" si="38"/>
        <v>1</v>
      </c>
      <c r="CL50" s="172">
        <f t="shared" si="38"/>
        <v>1</v>
      </c>
      <c r="CM50" s="172">
        <f t="shared" si="38"/>
        <v>1</v>
      </c>
      <c r="CN50" s="172">
        <f t="shared" si="38"/>
        <v>1</v>
      </c>
      <c r="CO50" s="172">
        <f t="shared" si="38"/>
        <v>1</v>
      </c>
      <c r="CP50" s="172">
        <f t="shared" si="38"/>
        <v>1</v>
      </c>
      <c r="CQ50" s="172">
        <f t="shared" si="36"/>
        <v>1</v>
      </c>
      <c r="CR50" s="172">
        <f t="shared" si="36"/>
        <v>1</v>
      </c>
      <c r="CS50" s="172">
        <f t="shared" si="36"/>
        <v>1</v>
      </c>
      <c r="CT50" s="172">
        <f t="shared" si="36"/>
        <v>1</v>
      </c>
      <c r="CU50" s="172">
        <f t="shared" si="36"/>
        <v>1</v>
      </c>
      <c r="DA50" s="172">
        <v>1</v>
      </c>
      <c r="DB50" s="32" t="str">
        <f t="shared" ref="DB50:DB61" si="39">T(CONCATENATE(LOOKUP(DA50,CE$3:CE$80,AT$3:AT$80)," ",LOOKUP(DA50,CE$3:CE$80,$CA$3:$CA$80)))</f>
        <v xml:space="preserve"> </v>
      </c>
      <c r="DD50" s="172">
        <f t="shared" si="19"/>
        <v>1</v>
      </c>
      <c r="DE50" s="172">
        <v>48</v>
      </c>
      <c r="DL50" s="172">
        <f t="shared" si="14"/>
        <v>0</v>
      </c>
      <c r="DM50" s="172">
        <f t="shared" si="15"/>
        <v>1</v>
      </c>
      <c r="DN50" s="172">
        <f t="shared" si="16"/>
        <v>1</v>
      </c>
      <c r="DO50" s="172">
        <f t="shared" si="34"/>
        <v>1</v>
      </c>
      <c r="DP50" s="172">
        <f t="shared" si="34"/>
        <v>1</v>
      </c>
      <c r="DQ50" s="172">
        <f t="shared" si="34"/>
        <v>1</v>
      </c>
      <c r="DR50" s="172">
        <f t="shared" si="34"/>
        <v>1</v>
      </c>
      <c r="DS50" s="172">
        <f t="shared" si="34"/>
        <v>1</v>
      </c>
      <c r="DT50" s="172">
        <f t="shared" si="34"/>
        <v>1</v>
      </c>
      <c r="DU50" s="172">
        <f t="shared" si="34"/>
        <v>1</v>
      </c>
      <c r="DV50" s="172">
        <f t="shared" si="35"/>
        <v>1</v>
      </c>
      <c r="DW50" s="172">
        <f t="shared" si="35"/>
        <v>1</v>
      </c>
      <c r="DX50" s="172">
        <f t="shared" si="35"/>
        <v>1</v>
      </c>
      <c r="DY50" s="172">
        <f t="shared" si="35"/>
        <v>1</v>
      </c>
      <c r="DZ50" s="172">
        <f t="shared" si="35"/>
        <v>1</v>
      </c>
      <c r="EA50" s="172">
        <f t="shared" si="35"/>
        <v>1</v>
      </c>
      <c r="EB50" s="172">
        <f t="shared" si="35"/>
        <v>1</v>
      </c>
      <c r="EC50" s="172">
        <f t="shared" si="35"/>
        <v>1</v>
      </c>
      <c r="ED50" s="172">
        <f t="shared" si="35"/>
        <v>1</v>
      </c>
      <c r="EE50" s="172">
        <f t="shared" si="35"/>
        <v>1</v>
      </c>
      <c r="EF50" s="172">
        <f t="shared" si="35"/>
        <v>1</v>
      </c>
      <c r="EG50" s="172">
        <f t="shared" si="7"/>
        <v>0</v>
      </c>
    </row>
    <row r="51" spans="20:137" x14ac:dyDescent="0.25">
      <c r="T51" s="5"/>
      <c r="U51" s="13"/>
      <c r="V51" s="5"/>
      <c r="W51" s="5" t="str">
        <f t="shared" si="2"/>
        <v/>
      </c>
      <c r="X51" s="5"/>
      <c r="Y51" s="5"/>
      <c r="Z51" s="5"/>
      <c r="CB51" s="172">
        <f t="shared" si="38"/>
        <v>1</v>
      </c>
      <c r="CC51" s="172">
        <f t="shared" si="38"/>
        <v>1</v>
      </c>
      <c r="CD51" s="172">
        <f t="shared" si="38"/>
        <v>1</v>
      </c>
      <c r="CE51" s="172">
        <f t="shared" si="38"/>
        <v>1</v>
      </c>
      <c r="CF51" s="172">
        <f t="shared" si="38"/>
        <v>1</v>
      </c>
      <c r="CG51" s="172">
        <f t="shared" si="38"/>
        <v>1</v>
      </c>
      <c r="CH51" s="172">
        <f t="shared" si="38"/>
        <v>1</v>
      </c>
      <c r="CI51" s="172">
        <f t="shared" si="38"/>
        <v>1</v>
      </c>
      <c r="CJ51" s="172">
        <f t="shared" si="38"/>
        <v>1</v>
      </c>
      <c r="CK51" s="172">
        <f t="shared" si="38"/>
        <v>1</v>
      </c>
      <c r="CL51" s="172">
        <f t="shared" si="38"/>
        <v>1</v>
      </c>
      <c r="CM51" s="172">
        <f t="shared" si="38"/>
        <v>1</v>
      </c>
      <c r="CN51" s="172">
        <f t="shared" si="38"/>
        <v>1</v>
      </c>
      <c r="CO51" s="172">
        <f t="shared" si="38"/>
        <v>1</v>
      </c>
      <c r="CP51" s="172">
        <f t="shared" si="38"/>
        <v>1</v>
      </c>
      <c r="CQ51" s="172">
        <f t="shared" si="36"/>
        <v>1</v>
      </c>
      <c r="CR51" s="172">
        <f t="shared" si="36"/>
        <v>1</v>
      </c>
      <c r="CS51" s="172">
        <f t="shared" si="36"/>
        <v>1</v>
      </c>
      <c r="CT51" s="172">
        <f t="shared" si="36"/>
        <v>1</v>
      </c>
      <c r="CU51" s="172">
        <f t="shared" si="36"/>
        <v>1</v>
      </c>
      <c r="DA51" s="172">
        <v>2</v>
      </c>
      <c r="DB51" s="32" t="str">
        <f t="shared" si="39"/>
        <v xml:space="preserve"> </v>
      </c>
      <c r="DD51" s="172">
        <f t="shared" si="19"/>
        <v>1</v>
      </c>
      <c r="DE51" s="172">
        <v>49</v>
      </c>
      <c r="DL51" s="172">
        <f t="shared" si="14"/>
        <v>0</v>
      </c>
      <c r="DM51" s="172">
        <f t="shared" si="15"/>
        <v>1</v>
      </c>
      <c r="DN51" s="172">
        <f t="shared" si="16"/>
        <v>1</v>
      </c>
      <c r="DO51" s="172">
        <f t="shared" si="34"/>
        <v>1</v>
      </c>
      <c r="DP51" s="172">
        <f t="shared" si="34"/>
        <v>1</v>
      </c>
      <c r="DQ51" s="172">
        <f t="shared" si="34"/>
        <v>1</v>
      </c>
      <c r="DR51" s="172">
        <f t="shared" si="34"/>
        <v>1</v>
      </c>
      <c r="DS51" s="172">
        <f t="shared" si="34"/>
        <v>1</v>
      </c>
      <c r="DT51" s="172">
        <f t="shared" si="34"/>
        <v>1</v>
      </c>
      <c r="DU51" s="172">
        <f t="shared" si="34"/>
        <v>1</v>
      </c>
      <c r="DV51" s="172">
        <f t="shared" si="35"/>
        <v>1</v>
      </c>
      <c r="DW51" s="172">
        <f t="shared" si="35"/>
        <v>1</v>
      </c>
      <c r="DX51" s="172">
        <f t="shared" si="35"/>
        <v>1</v>
      </c>
      <c r="DY51" s="172">
        <f t="shared" si="35"/>
        <v>1</v>
      </c>
      <c r="DZ51" s="172">
        <f t="shared" si="35"/>
        <v>1</v>
      </c>
      <c r="EA51" s="172">
        <f t="shared" si="35"/>
        <v>1</v>
      </c>
      <c r="EB51" s="172">
        <f t="shared" si="35"/>
        <v>1</v>
      </c>
      <c r="EC51" s="172">
        <f t="shared" si="35"/>
        <v>1</v>
      </c>
      <c r="ED51" s="172">
        <f t="shared" si="35"/>
        <v>1</v>
      </c>
      <c r="EE51" s="172">
        <f t="shared" si="35"/>
        <v>1</v>
      </c>
      <c r="EF51" s="172">
        <f t="shared" si="35"/>
        <v>1</v>
      </c>
      <c r="EG51" s="172">
        <f t="shared" si="7"/>
        <v>0</v>
      </c>
    </row>
    <row r="52" spans="20:137" x14ac:dyDescent="0.25">
      <c r="T52" s="5"/>
      <c r="U52" s="13"/>
      <c r="V52" s="5"/>
      <c r="W52" s="5" t="str">
        <f t="shared" si="2"/>
        <v/>
      </c>
      <c r="X52" s="5"/>
      <c r="Y52" s="5"/>
      <c r="Z52" s="5"/>
      <c r="CB52" s="172">
        <f t="shared" si="38"/>
        <v>1</v>
      </c>
      <c r="CC52" s="172">
        <f t="shared" si="38"/>
        <v>1</v>
      </c>
      <c r="CD52" s="172">
        <f t="shared" si="38"/>
        <v>1</v>
      </c>
      <c r="CE52" s="172">
        <f t="shared" si="38"/>
        <v>1</v>
      </c>
      <c r="CF52" s="172">
        <f t="shared" si="38"/>
        <v>1</v>
      </c>
      <c r="CG52" s="172">
        <f t="shared" si="38"/>
        <v>1</v>
      </c>
      <c r="CH52" s="172">
        <f t="shared" si="38"/>
        <v>1</v>
      </c>
      <c r="CI52" s="172">
        <f t="shared" si="38"/>
        <v>1</v>
      </c>
      <c r="CJ52" s="172">
        <f t="shared" si="38"/>
        <v>1</v>
      </c>
      <c r="CK52" s="172">
        <f t="shared" si="38"/>
        <v>1</v>
      </c>
      <c r="CL52" s="172">
        <f t="shared" si="38"/>
        <v>1</v>
      </c>
      <c r="CM52" s="172">
        <f t="shared" si="38"/>
        <v>1</v>
      </c>
      <c r="CN52" s="172">
        <f t="shared" si="38"/>
        <v>1</v>
      </c>
      <c r="CO52" s="172">
        <f t="shared" si="38"/>
        <v>1</v>
      </c>
      <c r="CP52" s="172">
        <f t="shared" si="38"/>
        <v>1</v>
      </c>
      <c r="CQ52" s="172">
        <f t="shared" si="36"/>
        <v>1</v>
      </c>
      <c r="CR52" s="172">
        <f t="shared" si="36"/>
        <v>1</v>
      </c>
      <c r="CS52" s="172">
        <f t="shared" si="36"/>
        <v>1</v>
      </c>
      <c r="CT52" s="172">
        <f t="shared" si="36"/>
        <v>1</v>
      </c>
      <c r="CU52" s="172">
        <f t="shared" si="36"/>
        <v>1</v>
      </c>
      <c r="DA52" s="172">
        <v>3</v>
      </c>
      <c r="DB52" s="32" t="str">
        <f t="shared" si="39"/>
        <v xml:space="preserve"> </v>
      </c>
      <c r="DD52" s="172">
        <f t="shared" si="19"/>
        <v>1</v>
      </c>
      <c r="DE52" s="172">
        <v>50</v>
      </c>
      <c r="DL52" s="172">
        <f t="shared" si="14"/>
        <v>0</v>
      </c>
      <c r="DM52" s="172">
        <f t="shared" si="15"/>
        <v>1</v>
      </c>
      <c r="DN52" s="172">
        <f t="shared" si="16"/>
        <v>1</v>
      </c>
      <c r="DO52" s="172">
        <f t="shared" ref="DO52:DU67" si="40">IF(OR($CX51=0,ISERROR(SEARCH(DO$1,SUBSTITUTE($CX51,DY$1,"")))),DO51,DO51+1)</f>
        <v>1</v>
      </c>
      <c r="DP52" s="172">
        <f t="shared" si="40"/>
        <v>1</v>
      </c>
      <c r="DQ52" s="172">
        <f t="shared" si="40"/>
        <v>1</v>
      </c>
      <c r="DR52" s="172">
        <f t="shared" si="40"/>
        <v>1</v>
      </c>
      <c r="DS52" s="172">
        <f t="shared" si="40"/>
        <v>1</v>
      </c>
      <c r="DT52" s="172">
        <f t="shared" si="40"/>
        <v>1</v>
      </c>
      <c r="DU52" s="172">
        <f t="shared" si="40"/>
        <v>1</v>
      </c>
      <c r="DV52" s="172">
        <f t="shared" si="35"/>
        <v>1</v>
      </c>
      <c r="DW52" s="172">
        <f t="shared" si="35"/>
        <v>1</v>
      </c>
      <c r="DX52" s="172">
        <f t="shared" si="35"/>
        <v>1</v>
      </c>
      <c r="DY52" s="172">
        <f t="shared" si="35"/>
        <v>1</v>
      </c>
      <c r="DZ52" s="172">
        <f t="shared" si="35"/>
        <v>1</v>
      </c>
      <c r="EA52" s="172">
        <f t="shared" si="35"/>
        <v>1</v>
      </c>
      <c r="EB52" s="172">
        <f t="shared" si="35"/>
        <v>1</v>
      </c>
      <c r="EC52" s="172">
        <f t="shared" si="35"/>
        <v>1</v>
      </c>
      <c r="ED52" s="172">
        <f t="shared" si="35"/>
        <v>1</v>
      </c>
      <c r="EE52" s="172">
        <f t="shared" si="35"/>
        <v>1</v>
      </c>
      <c r="EF52" s="172">
        <f t="shared" si="35"/>
        <v>1</v>
      </c>
      <c r="EG52" s="172">
        <f t="shared" si="7"/>
        <v>0</v>
      </c>
    </row>
    <row r="53" spans="20:137" x14ac:dyDescent="0.25">
      <c r="T53" s="5"/>
      <c r="U53" s="13"/>
      <c r="V53" s="5"/>
      <c r="W53" s="5" t="str">
        <f t="shared" si="2"/>
        <v/>
      </c>
      <c r="X53" s="5"/>
      <c r="Y53" s="5"/>
      <c r="Z53" s="5"/>
      <c r="CB53" s="172">
        <f t="shared" si="38"/>
        <v>1</v>
      </c>
      <c r="CC53" s="172">
        <f t="shared" si="38"/>
        <v>1</v>
      </c>
      <c r="CD53" s="172">
        <f t="shared" si="38"/>
        <v>1</v>
      </c>
      <c r="CE53" s="172">
        <f t="shared" si="38"/>
        <v>1</v>
      </c>
      <c r="CF53" s="172">
        <f t="shared" si="38"/>
        <v>1</v>
      </c>
      <c r="CG53" s="172">
        <f t="shared" si="38"/>
        <v>1</v>
      </c>
      <c r="CH53" s="172">
        <f t="shared" si="38"/>
        <v>1</v>
      </c>
      <c r="CI53" s="172">
        <f t="shared" si="38"/>
        <v>1</v>
      </c>
      <c r="CJ53" s="172">
        <f t="shared" si="38"/>
        <v>1</v>
      </c>
      <c r="CK53" s="172">
        <f t="shared" si="38"/>
        <v>1</v>
      </c>
      <c r="CL53" s="172">
        <f t="shared" si="38"/>
        <v>1</v>
      </c>
      <c r="CM53" s="172">
        <f t="shared" si="38"/>
        <v>1</v>
      </c>
      <c r="CN53" s="172">
        <f t="shared" si="38"/>
        <v>1</v>
      </c>
      <c r="CO53" s="172">
        <f t="shared" si="38"/>
        <v>1</v>
      </c>
      <c r="CP53" s="172">
        <f t="shared" si="38"/>
        <v>1</v>
      </c>
      <c r="CQ53" s="172">
        <f t="shared" si="36"/>
        <v>1</v>
      </c>
      <c r="CR53" s="172">
        <f t="shared" si="36"/>
        <v>1</v>
      </c>
      <c r="CS53" s="172">
        <f t="shared" si="36"/>
        <v>1</v>
      </c>
      <c r="CT53" s="172">
        <f t="shared" si="36"/>
        <v>1</v>
      </c>
      <c r="CU53" s="172">
        <f t="shared" si="36"/>
        <v>1</v>
      </c>
      <c r="DA53" s="172">
        <v>4</v>
      </c>
      <c r="DB53" s="32" t="str">
        <f t="shared" si="39"/>
        <v xml:space="preserve"> </v>
      </c>
      <c r="DD53" s="172">
        <f t="shared" si="19"/>
        <v>1</v>
      </c>
      <c r="DE53" s="172">
        <v>51</v>
      </c>
      <c r="DL53" s="172">
        <f t="shared" si="14"/>
        <v>0</v>
      </c>
      <c r="DM53" s="172">
        <f t="shared" si="15"/>
        <v>1</v>
      </c>
      <c r="DN53" s="172">
        <f t="shared" si="16"/>
        <v>1</v>
      </c>
      <c r="DO53" s="172">
        <f t="shared" si="40"/>
        <v>1</v>
      </c>
      <c r="DP53" s="172">
        <f t="shared" si="40"/>
        <v>1</v>
      </c>
      <c r="DQ53" s="172">
        <f t="shared" si="40"/>
        <v>1</v>
      </c>
      <c r="DR53" s="172">
        <f t="shared" si="40"/>
        <v>1</v>
      </c>
      <c r="DS53" s="172">
        <f t="shared" si="40"/>
        <v>1</v>
      </c>
      <c r="DT53" s="172">
        <f t="shared" si="40"/>
        <v>1</v>
      </c>
      <c r="DU53" s="172">
        <f t="shared" si="40"/>
        <v>1</v>
      </c>
      <c r="DV53" s="172">
        <f t="shared" ref="DV53:EF68" si="41">IF(OR($CX52=0,ISERROR(SEARCH(DV$1,$CX52))),DV52,DV52+1)</f>
        <v>1</v>
      </c>
      <c r="DW53" s="172">
        <f t="shared" si="41"/>
        <v>1</v>
      </c>
      <c r="DX53" s="172">
        <f t="shared" si="41"/>
        <v>1</v>
      </c>
      <c r="DY53" s="172">
        <f t="shared" si="41"/>
        <v>1</v>
      </c>
      <c r="DZ53" s="172">
        <f t="shared" si="41"/>
        <v>1</v>
      </c>
      <c r="EA53" s="172">
        <f t="shared" si="41"/>
        <v>1</v>
      </c>
      <c r="EB53" s="172">
        <f t="shared" si="41"/>
        <v>1</v>
      </c>
      <c r="EC53" s="172">
        <f t="shared" si="41"/>
        <v>1</v>
      </c>
      <c r="ED53" s="172">
        <f t="shared" si="41"/>
        <v>1</v>
      </c>
      <c r="EE53" s="172">
        <f t="shared" si="41"/>
        <v>1</v>
      </c>
      <c r="EF53" s="172">
        <f t="shared" si="41"/>
        <v>1</v>
      </c>
      <c r="EG53" s="172">
        <f t="shared" si="7"/>
        <v>0</v>
      </c>
    </row>
    <row r="54" spans="20:137" x14ac:dyDescent="0.25">
      <c r="T54" s="5"/>
      <c r="U54" s="13"/>
      <c r="V54" s="5"/>
      <c r="W54" s="5" t="str">
        <f t="shared" si="2"/>
        <v/>
      </c>
      <c r="X54" s="5"/>
      <c r="Y54" s="5"/>
      <c r="Z54" s="5"/>
      <c r="CB54" s="172">
        <f t="shared" si="38"/>
        <v>1</v>
      </c>
      <c r="CC54" s="172">
        <f t="shared" si="38"/>
        <v>1</v>
      </c>
      <c r="CD54" s="172">
        <f t="shared" si="38"/>
        <v>1</v>
      </c>
      <c r="CE54" s="172">
        <f t="shared" si="38"/>
        <v>1</v>
      </c>
      <c r="CF54" s="172">
        <f t="shared" si="38"/>
        <v>1</v>
      </c>
      <c r="CG54" s="172">
        <f t="shared" si="38"/>
        <v>1</v>
      </c>
      <c r="CH54" s="172">
        <f t="shared" si="38"/>
        <v>1</v>
      </c>
      <c r="CI54" s="172">
        <f t="shared" si="38"/>
        <v>1</v>
      </c>
      <c r="CJ54" s="172">
        <f t="shared" si="38"/>
        <v>1</v>
      </c>
      <c r="CK54" s="172">
        <f t="shared" si="38"/>
        <v>1</v>
      </c>
      <c r="CL54" s="172">
        <f t="shared" si="38"/>
        <v>1</v>
      </c>
      <c r="CM54" s="172">
        <f t="shared" si="38"/>
        <v>1</v>
      </c>
      <c r="CN54" s="172">
        <f t="shared" si="38"/>
        <v>1</v>
      </c>
      <c r="CO54" s="172">
        <f t="shared" si="38"/>
        <v>1</v>
      </c>
      <c r="CP54" s="172">
        <f t="shared" si="38"/>
        <v>1</v>
      </c>
      <c r="CQ54" s="172">
        <f t="shared" si="36"/>
        <v>1</v>
      </c>
      <c r="CR54" s="172">
        <f t="shared" si="36"/>
        <v>1</v>
      </c>
      <c r="CS54" s="172">
        <f t="shared" si="36"/>
        <v>1</v>
      </c>
      <c r="CT54" s="172">
        <f t="shared" si="36"/>
        <v>1</v>
      </c>
      <c r="CU54" s="172">
        <f t="shared" si="36"/>
        <v>1</v>
      </c>
      <c r="DA54" s="172">
        <v>5</v>
      </c>
      <c r="DB54" s="32" t="str">
        <f t="shared" si="39"/>
        <v xml:space="preserve"> </v>
      </c>
      <c r="DD54" s="172">
        <f t="shared" si="19"/>
        <v>1</v>
      </c>
      <c r="DE54" s="172">
        <v>52</v>
      </c>
      <c r="DL54" s="172">
        <f t="shared" si="14"/>
        <v>0</v>
      </c>
      <c r="DM54" s="172">
        <f t="shared" si="15"/>
        <v>1</v>
      </c>
      <c r="DN54" s="172">
        <f t="shared" si="16"/>
        <v>1</v>
      </c>
      <c r="DO54" s="172">
        <f t="shared" si="40"/>
        <v>1</v>
      </c>
      <c r="DP54" s="172">
        <f t="shared" si="40"/>
        <v>1</v>
      </c>
      <c r="DQ54" s="172">
        <f t="shared" si="40"/>
        <v>1</v>
      </c>
      <c r="DR54" s="172">
        <f t="shared" si="40"/>
        <v>1</v>
      </c>
      <c r="DS54" s="172">
        <f t="shared" si="40"/>
        <v>1</v>
      </c>
      <c r="DT54" s="172">
        <f t="shared" si="40"/>
        <v>1</v>
      </c>
      <c r="DU54" s="172">
        <f t="shared" si="40"/>
        <v>1</v>
      </c>
      <c r="DV54" s="172">
        <f t="shared" si="41"/>
        <v>1</v>
      </c>
      <c r="DW54" s="172">
        <f t="shared" si="41"/>
        <v>1</v>
      </c>
      <c r="DX54" s="172">
        <f t="shared" si="41"/>
        <v>1</v>
      </c>
      <c r="DY54" s="172">
        <f t="shared" si="41"/>
        <v>1</v>
      </c>
      <c r="DZ54" s="172">
        <f t="shared" si="41"/>
        <v>1</v>
      </c>
      <c r="EA54" s="172">
        <f t="shared" si="41"/>
        <v>1</v>
      </c>
      <c r="EB54" s="172">
        <f t="shared" si="41"/>
        <v>1</v>
      </c>
      <c r="EC54" s="172">
        <f t="shared" si="41"/>
        <v>1</v>
      </c>
      <c r="ED54" s="172">
        <f t="shared" si="41"/>
        <v>1</v>
      </c>
      <c r="EE54" s="172">
        <f t="shared" si="41"/>
        <v>1</v>
      </c>
      <c r="EF54" s="172">
        <f t="shared" si="41"/>
        <v>1</v>
      </c>
      <c r="EG54" s="172">
        <f t="shared" si="7"/>
        <v>0</v>
      </c>
    </row>
    <row r="55" spans="20:137" x14ac:dyDescent="0.25">
      <c r="T55" s="5"/>
      <c r="U55" s="13"/>
      <c r="V55" s="5"/>
      <c r="W55" s="5" t="str">
        <f t="shared" si="2"/>
        <v/>
      </c>
      <c r="X55" s="5"/>
      <c r="Y55" s="5"/>
      <c r="Z55" s="5"/>
      <c r="CB55" s="172">
        <f t="shared" si="38"/>
        <v>1</v>
      </c>
      <c r="CC55" s="172">
        <f t="shared" si="38"/>
        <v>1</v>
      </c>
      <c r="CD55" s="172">
        <f t="shared" si="38"/>
        <v>1</v>
      </c>
      <c r="CE55" s="172">
        <f t="shared" si="38"/>
        <v>1</v>
      </c>
      <c r="CF55" s="172">
        <f t="shared" si="38"/>
        <v>1</v>
      </c>
      <c r="CG55" s="172">
        <f t="shared" si="38"/>
        <v>1</v>
      </c>
      <c r="CH55" s="172">
        <f t="shared" si="38"/>
        <v>1</v>
      </c>
      <c r="CI55" s="172">
        <f t="shared" si="38"/>
        <v>1</v>
      </c>
      <c r="CJ55" s="172">
        <f t="shared" si="38"/>
        <v>1</v>
      </c>
      <c r="CK55" s="172">
        <f t="shared" si="38"/>
        <v>1</v>
      </c>
      <c r="CL55" s="172">
        <f t="shared" si="38"/>
        <v>1</v>
      </c>
      <c r="CM55" s="172">
        <f t="shared" si="38"/>
        <v>1</v>
      </c>
      <c r="CN55" s="172">
        <f t="shared" si="38"/>
        <v>1</v>
      </c>
      <c r="CO55" s="172">
        <f t="shared" si="38"/>
        <v>1</v>
      </c>
      <c r="CP55" s="172">
        <f t="shared" si="38"/>
        <v>1</v>
      </c>
      <c r="CQ55" s="172">
        <f t="shared" si="36"/>
        <v>1</v>
      </c>
      <c r="CR55" s="172">
        <f t="shared" si="36"/>
        <v>1</v>
      </c>
      <c r="CS55" s="172">
        <f t="shared" si="36"/>
        <v>1</v>
      </c>
      <c r="CT55" s="172">
        <f t="shared" si="36"/>
        <v>1</v>
      </c>
      <c r="CU55" s="172">
        <f t="shared" si="36"/>
        <v>1</v>
      </c>
      <c r="DA55" s="172">
        <v>6</v>
      </c>
      <c r="DB55" s="32" t="str">
        <f t="shared" si="39"/>
        <v xml:space="preserve"> </v>
      </c>
      <c r="DD55" s="172">
        <f t="shared" si="19"/>
        <v>1</v>
      </c>
      <c r="DE55" s="172">
        <v>53</v>
      </c>
      <c r="DL55" s="172">
        <f t="shared" si="14"/>
        <v>0</v>
      </c>
      <c r="DM55" s="172">
        <f t="shared" si="15"/>
        <v>1</v>
      </c>
      <c r="DN55" s="172">
        <f t="shared" si="16"/>
        <v>1</v>
      </c>
      <c r="DO55" s="172">
        <f t="shared" si="40"/>
        <v>1</v>
      </c>
      <c r="DP55" s="172">
        <f t="shared" si="40"/>
        <v>1</v>
      </c>
      <c r="DQ55" s="172">
        <f t="shared" si="40"/>
        <v>1</v>
      </c>
      <c r="DR55" s="172">
        <f t="shared" si="40"/>
        <v>1</v>
      </c>
      <c r="DS55" s="172">
        <f t="shared" si="40"/>
        <v>1</v>
      </c>
      <c r="DT55" s="172">
        <f t="shared" si="40"/>
        <v>1</v>
      </c>
      <c r="DU55" s="172">
        <f t="shared" si="40"/>
        <v>1</v>
      </c>
      <c r="DV55" s="172">
        <f t="shared" si="41"/>
        <v>1</v>
      </c>
      <c r="DW55" s="172">
        <f t="shared" si="41"/>
        <v>1</v>
      </c>
      <c r="DX55" s="172">
        <f t="shared" si="41"/>
        <v>1</v>
      </c>
      <c r="DY55" s="172">
        <f t="shared" si="41"/>
        <v>1</v>
      </c>
      <c r="DZ55" s="172">
        <f t="shared" si="41"/>
        <v>1</v>
      </c>
      <c r="EA55" s="172">
        <f t="shared" si="41"/>
        <v>1</v>
      </c>
      <c r="EB55" s="172">
        <f t="shared" si="41"/>
        <v>1</v>
      </c>
      <c r="EC55" s="172">
        <f t="shared" si="41"/>
        <v>1</v>
      </c>
      <c r="ED55" s="172">
        <f t="shared" si="41"/>
        <v>1</v>
      </c>
      <c r="EE55" s="172">
        <f t="shared" si="41"/>
        <v>1</v>
      </c>
      <c r="EF55" s="172">
        <f t="shared" si="41"/>
        <v>1</v>
      </c>
      <c r="EG55" s="172">
        <f t="shared" si="7"/>
        <v>0</v>
      </c>
    </row>
    <row r="56" spans="20:137" x14ac:dyDescent="0.25">
      <c r="T56" s="5"/>
      <c r="U56" s="13"/>
      <c r="V56" s="5"/>
      <c r="W56" s="5" t="str">
        <f t="shared" si="2"/>
        <v/>
      </c>
      <c r="X56" s="5"/>
      <c r="Y56" s="5"/>
      <c r="Z56" s="5"/>
      <c r="CB56" s="172">
        <f t="shared" si="38"/>
        <v>1</v>
      </c>
      <c r="CC56" s="172">
        <f t="shared" si="38"/>
        <v>1</v>
      </c>
      <c r="CD56" s="172">
        <f t="shared" si="38"/>
        <v>1</v>
      </c>
      <c r="CE56" s="172">
        <f t="shared" si="38"/>
        <v>1</v>
      </c>
      <c r="CF56" s="172">
        <f t="shared" si="38"/>
        <v>1</v>
      </c>
      <c r="CG56" s="172">
        <f t="shared" si="38"/>
        <v>1</v>
      </c>
      <c r="CH56" s="172">
        <f t="shared" si="38"/>
        <v>1</v>
      </c>
      <c r="CI56" s="172">
        <f t="shared" si="38"/>
        <v>1</v>
      </c>
      <c r="CJ56" s="172">
        <f t="shared" si="38"/>
        <v>1</v>
      </c>
      <c r="CK56" s="172">
        <f t="shared" si="38"/>
        <v>1</v>
      </c>
      <c r="CL56" s="172">
        <f t="shared" si="38"/>
        <v>1</v>
      </c>
      <c r="CM56" s="172">
        <f t="shared" si="38"/>
        <v>1</v>
      </c>
      <c r="CN56" s="172">
        <f t="shared" si="38"/>
        <v>1</v>
      </c>
      <c r="CO56" s="172">
        <f t="shared" si="38"/>
        <v>1</v>
      </c>
      <c r="CP56" s="172">
        <f t="shared" si="38"/>
        <v>1</v>
      </c>
      <c r="CQ56" s="172">
        <f t="shared" si="36"/>
        <v>1</v>
      </c>
      <c r="CR56" s="172">
        <f t="shared" si="36"/>
        <v>1</v>
      </c>
      <c r="CS56" s="172">
        <f t="shared" si="36"/>
        <v>1</v>
      </c>
      <c r="CT56" s="172">
        <f t="shared" si="36"/>
        <v>1</v>
      </c>
      <c r="CU56" s="172">
        <f t="shared" si="36"/>
        <v>1</v>
      </c>
      <c r="DA56" s="172">
        <v>7</v>
      </c>
      <c r="DB56" s="32" t="str">
        <f t="shared" si="39"/>
        <v xml:space="preserve"> </v>
      </c>
      <c r="DD56" s="172">
        <f t="shared" si="19"/>
        <v>1</v>
      </c>
      <c r="DE56" s="172">
        <v>54</v>
      </c>
      <c r="DL56" s="172">
        <f t="shared" si="14"/>
        <v>0</v>
      </c>
      <c r="DM56" s="172">
        <f t="shared" si="15"/>
        <v>1</v>
      </c>
      <c r="DN56" s="172">
        <f t="shared" si="16"/>
        <v>1</v>
      </c>
      <c r="DO56" s="172">
        <f t="shared" si="40"/>
        <v>1</v>
      </c>
      <c r="DP56" s="172">
        <f t="shared" si="40"/>
        <v>1</v>
      </c>
      <c r="DQ56" s="172">
        <f t="shared" si="40"/>
        <v>1</v>
      </c>
      <c r="DR56" s="172">
        <f t="shared" si="40"/>
        <v>1</v>
      </c>
      <c r="DS56" s="172">
        <f t="shared" si="40"/>
        <v>1</v>
      </c>
      <c r="DT56" s="172">
        <f t="shared" si="40"/>
        <v>1</v>
      </c>
      <c r="DU56" s="172">
        <f t="shared" si="40"/>
        <v>1</v>
      </c>
      <c r="DV56" s="172">
        <f t="shared" si="41"/>
        <v>1</v>
      </c>
      <c r="DW56" s="172">
        <f t="shared" si="41"/>
        <v>1</v>
      </c>
      <c r="DX56" s="172">
        <f t="shared" si="41"/>
        <v>1</v>
      </c>
      <c r="DY56" s="172">
        <f t="shared" si="41"/>
        <v>1</v>
      </c>
      <c r="DZ56" s="172">
        <f t="shared" si="41"/>
        <v>1</v>
      </c>
      <c r="EA56" s="172">
        <f t="shared" si="41"/>
        <v>1</v>
      </c>
      <c r="EB56" s="172">
        <f t="shared" si="41"/>
        <v>1</v>
      </c>
      <c r="EC56" s="172">
        <f t="shared" si="41"/>
        <v>1</v>
      </c>
      <c r="ED56" s="172">
        <f t="shared" si="41"/>
        <v>1</v>
      </c>
      <c r="EE56" s="172">
        <f t="shared" si="41"/>
        <v>1</v>
      </c>
      <c r="EF56" s="172">
        <f t="shared" si="41"/>
        <v>1</v>
      </c>
      <c r="EG56" s="172">
        <f t="shared" si="7"/>
        <v>0</v>
      </c>
    </row>
    <row r="57" spans="20:137" x14ac:dyDescent="0.25">
      <c r="T57" s="5"/>
      <c r="U57" s="13"/>
      <c r="V57" s="5"/>
      <c r="W57" s="5" t="str">
        <f t="shared" si="2"/>
        <v/>
      </c>
      <c r="X57" s="5"/>
      <c r="Y57" s="5"/>
      <c r="Z57" s="5"/>
      <c r="CB57" s="172">
        <f t="shared" si="38"/>
        <v>1</v>
      </c>
      <c r="CC57" s="172">
        <f t="shared" si="38"/>
        <v>1</v>
      </c>
      <c r="CD57" s="172">
        <f t="shared" si="38"/>
        <v>1</v>
      </c>
      <c r="CE57" s="172">
        <f t="shared" si="38"/>
        <v>1</v>
      </c>
      <c r="CF57" s="172">
        <f t="shared" si="38"/>
        <v>1</v>
      </c>
      <c r="CG57" s="172">
        <f t="shared" si="38"/>
        <v>1</v>
      </c>
      <c r="CH57" s="172">
        <f t="shared" si="38"/>
        <v>1</v>
      </c>
      <c r="CI57" s="172">
        <f t="shared" si="38"/>
        <v>1</v>
      </c>
      <c r="CJ57" s="172">
        <f t="shared" si="38"/>
        <v>1</v>
      </c>
      <c r="CK57" s="172">
        <f t="shared" si="38"/>
        <v>1</v>
      </c>
      <c r="CL57" s="172">
        <f t="shared" si="38"/>
        <v>1</v>
      </c>
      <c r="CM57" s="172">
        <f t="shared" si="38"/>
        <v>1</v>
      </c>
      <c r="CN57" s="172">
        <f t="shared" si="38"/>
        <v>1</v>
      </c>
      <c r="CO57" s="172">
        <f t="shared" si="38"/>
        <v>1</v>
      </c>
      <c r="CP57" s="172">
        <f t="shared" si="38"/>
        <v>1</v>
      </c>
      <c r="CQ57" s="172">
        <f t="shared" si="36"/>
        <v>1</v>
      </c>
      <c r="CR57" s="172">
        <f t="shared" si="36"/>
        <v>1</v>
      </c>
      <c r="CS57" s="172">
        <f t="shared" si="36"/>
        <v>1</v>
      </c>
      <c r="CT57" s="172">
        <f t="shared" si="36"/>
        <v>1</v>
      </c>
      <c r="CU57" s="172">
        <f t="shared" si="36"/>
        <v>1</v>
      </c>
      <c r="DA57" s="172">
        <v>8</v>
      </c>
      <c r="DB57" s="32" t="str">
        <f t="shared" si="39"/>
        <v xml:space="preserve"> </v>
      </c>
      <c r="DD57" s="172">
        <f t="shared" si="19"/>
        <v>1</v>
      </c>
      <c r="DE57" s="172">
        <v>55</v>
      </c>
      <c r="DL57" s="172">
        <f t="shared" si="14"/>
        <v>0</v>
      </c>
      <c r="DM57" s="172">
        <f t="shared" si="15"/>
        <v>1</v>
      </c>
      <c r="DN57" s="172">
        <f t="shared" si="16"/>
        <v>1</v>
      </c>
      <c r="DO57" s="172">
        <f t="shared" si="40"/>
        <v>1</v>
      </c>
      <c r="DP57" s="172">
        <f t="shared" si="40"/>
        <v>1</v>
      </c>
      <c r="DQ57" s="172">
        <f t="shared" si="40"/>
        <v>1</v>
      </c>
      <c r="DR57" s="172">
        <f t="shared" si="40"/>
        <v>1</v>
      </c>
      <c r="DS57" s="172">
        <f t="shared" si="40"/>
        <v>1</v>
      </c>
      <c r="DT57" s="172">
        <f t="shared" si="40"/>
        <v>1</v>
      </c>
      <c r="DU57" s="172">
        <f t="shared" si="40"/>
        <v>1</v>
      </c>
      <c r="DV57" s="172">
        <f t="shared" si="41"/>
        <v>1</v>
      </c>
      <c r="DW57" s="172">
        <f t="shared" si="41"/>
        <v>1</v>
      </c>
      <c r="DX57" s="172">
        <f t="shared" si="41"/>
        <v>1</v>
      </c>
      <c r="DY57" s="172">
        <f t="shared" si="41"/>
        <v>1</v>
      </c>
      <c r="DZ57" s="172">
        <f t="shared" si="41"/>
        <v>1</v>
      </c>
      <c r="EA57" s="172">
        <f t="shared" si="41"/>
        <v>1</v>
      </c>
      <c r="EB57" s="172">
        <f t="shared" si="41"/>
        <v>1</v>
      </c>
      <c r="EC57" s="172">
        <f t="shared" si="41"/>
        <v>1</v>
      </c>
      <c r="ED57" s="172">
        <f t="shared" si="41"/>
        <v>1</v>
      </c>
      <c r="EE57" s="172">
        <f t="shared" si="41"/>
        <v>1</v>
      </c>
      <c r="EF57" s="172">
        <f t="shared" si="41"/>
        <v>1</v>
      </c>
      <c r="EG57" s="172">
        <f t="shared" si="7"/>
        <v>0</v>
      </c>
    </row>
    <row r="58" spans="20:137" x14ac:dyDescent="0.25">
      <c r="T58" s="5"/>
      <c r="U58" s="13"/>
      <c r="V58" s="5"/>
      <c r="W58" s="5" t="str">
        <f t="shared" si="2"/>
        <v/>
      </c>
      <c r="X58" s="5"/>
      <c r="Y58" s="5"/>
      <c r="Z58" s="5"/>
      <c r="CB58" s="172">
        <f t="shared" si="38"/>
        <v>1</v>
      </c>
      <c r="CC58" s="172">
        <f t="shared" si="38"/>
        <v>1</v>
      </c>
      <c r="CD58" s="172">
        <f t="shared" si="38"/>
        <v>1</v>
      </c>
      <c r="CE58" s="172">
        <f t="shared" si="38"/>
        <v>1</v>
      </c>
      <c r="CF58" s="172">
        <f t="shared" si="38"/>
        <v>1</v>
      </c>
      <c r="CG58" s="172">
        <f t="shared" si="38"/>
        <v>1</v>
      </c>
      <c r="CH58" s="172">
        <f t="shared" si="38"/>
        <v>1</v>
      </c>
      <c r="CI58" s="172">
        <f t="shared" si="38"/>
        <v>1</v>
      </c>
      <c r="CJ58" s="172">
        <f t="shared" si="38"/>
        <v>1</v>
      </c>
      <c r="CK58" s="172">
        <f t="shared" si="38"/>
        <v>1</v>
      </c>
      <c r="CL58" s="172">
        <f t="shared" si="38"/>
        <v>1</v>
      </c>
      <c r="CM58" s="172">
        <f t="shared" si="38"/>
        <v>1</v>
      </c>
      <c r="CN58" s="172">
        <f t="shared" si="38"/>
        <v>1</v>
      </c>
      <c r="CO58" s="172">
        <f t="shared" si="38"/>
        <v>1</v>
      </c>
      <c r="CP58" s="172">
        <f t="shared" si="38"/>
        <v>1</v>
      </c>
      <c r="CQ58" s="172">
        <f t="shared" si="36"/>
        <v>1</v>
      </c>
      <c r="CR58" s="172">
        <f t="shared" si="36"/>
        <v>1</v>
      </c>
      <c r="CS58" s="172">
        <f t="shared" si="36"/>
        <v>1</v>
      </c>
      <c r="CT58" s="172">
        <f t="shared" si="36"/>
        <v>1</v>
      </c>
      <c r="CU58" s="172">
        <f t="shared" si="36"/>
        <v>1</v>
      </c>
      <c r="DA58" s="172">
        <v>9</v>
      </c>
      <c r="DB58" s="32" t="str">
        <f t="shared" si="39"/>
        <v xml:space="preserve"> </v>
      </c>
      <c r="DD58" s="172">
        <f t="shared" si="19"/>
        <v>1</v>
      </c>
      <c r="DE58" s="172">
        <v>56</v>
      </c>
      <c r="DL58" s="172">
        <f t="shared" si="14"/>
        <v>0</v>
      </c>
      <c r="DM58" s="172">
        <f t="shared" si="15"/>
        <v>1</v>
      </c>
      <c r="DN58" s="172">
        <f t="shared" si="16"/>
        <v>1</v>
      </c>
      <c r="DO58" s="172">
        <f t="shared" si="40"/>
        <v>1</v>
      </c>
      <c r="DP58" s="172">
        <f t="shared" si="40"/>
        <v>1</v>
      </c>
      <c r="DQ58" s="172">
        <f t="shared" si="40"/>
        <v>1</v>
      </c>
      <c r="DR58" s="172">
        <f t="shared" si="40"/>
        <v>1</v>
      </c>
      <c r="DS58" s="172">
        <f t="shared" si="40"/>
        <v>1</v>
      </c>
      <c r="DT58" s="172">
        <f t="shared" si="40"/>
        <v>1</v>
      </c>
      <c r="DU58" s="172">
        <f t="shared" si="40"/>
        <v>1</v>
      </c>
      <c r="DV58" s="172">
        <f t="shared" si="41"/>
        <v>1</v>
      </c>
      <c r="DW58" s="172">
        <f t="shared" si="41"/>
        <v>1</v>
      </c>
      <c r="DX58" s="172">
        <f t="shared" si="41"/>
        <v>1</v>
      </c>
      <c r="DY58" s="172">
        <f t="shared" si="41"/>
        <v>1</v>
      </c>
      <c r="DZ58" s="172">
        <f t="shared" si="41"/>
        <v>1</v>
      </c>
      <c r="EA58" s="172">
        <f t="shared" si="41"/>
        <v>1</v>
      </c>
      <c r="EB58" s="172">
        <f t="shared" si="41"/>
        <v>1</v>
      </c>
      <c r="EC58" s="172">
        <f t="shared" si="41"/>
        <v>1</v>
      </c>
      <c r="ED58" s="172">
        <f t="shared" si="41"/>
        <v>1</v>
      </c>
      <c r="EE58" s="172">
        <f t="shared" si="41"/>
        <v>1</v>
      </c>
      <c r="EF58" s="172">
        <f t="shared" si="41"/>
        <v>1</v>
      </c>
      <c r="EG58" s="172">
        <f t="shared" si="7"/>
        <v>0</v>
      </c>
    </row>
    <row r="59" spans="20:137" x14ac:dyDescent="0.25">
      <c r="T59" s="5"/>
      <c r="U59" s="13"/>
      <c r="V59" s="5"/>
      <c r="W59" s="5" t="str">
        <f t="shared" si="2"/>
        <v/>
      </c>
      <c r="X59" s="5"/>
      <c r="Y59" s="5"/>
      <c r="Z59" s="5"/>
      <c r="CB59" s="172">
        <f t="shared" si="38"/>
        <v>1</v>
      </c>
      <c r="CC59" s="172">
        <f t="shared" si="38"/>
        <v>1</v>
      </c>
      <c r="CD59" s="172">
        <f t="shared" si="38"/>
        <v>1</v>
      </c>
      <c r="CE59" s="172">
        <f t="shared" si="38"/>
        <v>1</v>
      </c>
      <c r="CF59" s="172">
        <f t="shared" si="38"/>
        <v>1</v>
      </c>
      <c r="CG59" s="172">
        <f t="shared" si="38"/>
        <v>1</v>
      </c>
      <c r="CH59" s="172">
        <f t="shared" si="38"/>
        <v>1</v>
      </c>
      <c r="CI59" s="172">
        <f t="shared" si="38"/>
        <v>1</v>
      </c>
      <c r="CJ59" s="172">
        <f t="shared" si="38"/>
        <v>1</v>
      </c>
      <c r="CK59" s="172">
        <f t="shared" si="38"/>
        <v>1</v>
      </c>
      <c r="CL59" s="172">
        <f t="shared" si="38"/>
        <v>1</v>
      </c>
      <c r="CM59" s="172">
        <f t="shared" si="38"/>
        <v>1</v>
      </c>
      <c r="CN59" s="172">
        <f t="shared" si="38"/>
        <v>1</v>
      </c>
      <c r="CO59" s="172">
        <f t="shared" si="38"/>
        <v>1</v>
      </c>
      <c r="CP59" s="172">
        <f t="shared" si="38"/>
        <v>1</v>
      </c>
      <c r="CQ59" s="172">
        <f t="shared" si="36"/>
        <v>1</v>
      </c>
      <c r="CR59" s="172">
        <f t="shared" si="36"/>
        <v>1</v>
      </c>
      <c r="CS59" s="172">
        <f t="shared" si="36"/>
        <v>1</v>
      </c>
      <c r="CT59" s="172">
        <f t="shared" si="36"/>
        <v>1</v>
      </c>
      <c r="CU59" s="172">
        <f t="shared" si="36"/>
        <v>1</v>
      </c>
      <c r="DA59" s="172">
        <v>10</v>
      </c>
      <c r="DB59" s="32" t="str">
        <f t="shared" si="39"/>
        <v xml:space="preserve"> </v>
      </c>
      <c r="DD59" s="172">
        <f t="shared" si="19"/>
        <v>1</v>
      </c>
      <c r="DE59" s="172">
        <v>57</v>
      </c>
      <c r="DL59" s="172">
        <f t="shared" si="14"/>
        <v>0</v>
      </c>
      <c r="DM59" s="172">
        <f t="shared" si="15"/>
        <v>1</v>
      </c>
      <c r="DN59" s="172">
        <f t="shared" si="16"/>
        <v>1</v>
      </c>
      <c r="DO59" s="172">
        <f t="shared" si="40"/>
        <v>1</v>
      </c>
      <c r="DP59" s="172">
        <f t="shared" si="40"/>
        <v>1</v>
      </c>
      <c r="DQ59" s="172">
        <f t="shared" si="40"/>
        <v>1</v>
      </c>
      <c r="DR59" s="172">
        <f t="shared" si="40"/>
        <v>1</v>
      </c>
      <c r="DS59" s="172">
        <f t="shared" si="40"/>
        <v>1</v>
      </c>
      <c r="DT59" s="172">
        <f t="shared" si="40"/>
        <v>1</v>
      </c>
      <c r="DU59" s="172">
        <f t="shared" si="40"/>
        <v>1</v>
      </c>
      <c r="DV59" s="172">
        <f t="shared" si="41"/>
        <v>1</v>
      </c>
      <c r="DW59" s="172">
        <f t="shared" si="41"/>
        <v>1</v>
      </c>
      <c r="DX59" s="172">
        <f t="shared" si="41"/>
        <v>1</v>
      </c>
      <c r="DY59" s="172">
        <f t="shared" si="41"/>
        <v>1</v>
      </c>
      <c r="DZ59" s="172">
        <f t="shared" si="41"/>
        <v>1</v>
      </c>
      <c r="EA59" s="172">
        <f t="shared" si="41"/>
        <v>1</v>
      </c>
      <c r="EB59" s="172">
        <f t="shared" si="41"/>
        <v>1</v>
      </c>
      <c r="EC59" s="172">
        <f t="shared" si="41"/>
        <v>1</v>
      </c>
      <c r="ED59" s="172">
        <f t="shared" si="41"/>
        <v>1</v>
      </c>
      <c r="EE59" s="172">
        <f t="shared" si="41"/>
        <v>1</v>
      </c>
      <c r="EF59" s="172">
        <f t="shared" si="41"/>
        <v>1</v>
      </c>
      <c r="EG59" s="172">
        <f t="shared" si="7"/>
        <v>0</v>
      </c>
    </row>
    <row r="60" spans="20:137" x14ac:dyDescent="0.25">
      <c r="T60" s="5"/>
      <c r="U60" s="13"/>
      <c r="V60" s="5"/>
      <c r="W60" s="5" t="str">
        <f t="shared" si="2"/>
        <v/>
      </c>
      <c r="X60" s="5"/>
      <c r="Y60" s="5"/>
      <c r="Z60" s="5"/>
      <c r="CB60" s="172">
        <f t="shared" si="38"/>
        <v>1</v>
      </c>
      <c r="CC60" s="172">
        <f t="shared" si="38"/>
        <v>1</v>
      </c>
      <c r="CD60" s="172">
        <f t="shared" si="38"/>
        <v>1</v>
      </c>
      <c r="CE60" s="172">
        <f t="shared" si="38"/>
        <v>1</v>
      </c>
      <c r="CF60" s="172">
        <f t="shared" si="38"/>
        <v>1</v>
      </c>
      <c r="CG60" s="172">
        <f t="shared" si="38"/>
        <v>1</v>
      </c>
      <c r="CH60" s="172">
        <f t="shared" si="38"/>
        <v>1</v>
      </c>
      <c r="CI60" s="172">
        <f t="shared" si="38"/>
        <v>1</v>
      </c>
      <c r="CJ60" s="172">
        <f t="shared" si="38"/>
        <v>1</v>
      </c>
      <c r="CK60" s="172">
        <f t="shared" si="38"/>
        <v>1</v>
      </c>
      <c r="CL60" s="172">
        <f t="shared" si="38"/>
        <v>1</v>
      </c>
      <c r="CM60" s="172">
        <f t="shared" si="38"/>
        <v>1</v>
      </c>
      <c r="CN60" s="172">
        <f t="shared" si="38"/>
        <v>1</v>
      </c>
      <c r="CO60" s="172">
        <f t="shared" si="38"/>
        <v>1</v>
      </c>
      <c r="CP60" s="172">
        <f t="shared" si="38"/>
        <v>1</v>
      </c>
      <c r="CQ60" s="172">
        <f t="shared" si="36"/>
        <v>1</v>
      </c>
      <c r="CR60" s="172">
        <f t="shared" si="36"/>
        <v>1</v>
      </c>
      <c r="CS60" s="172">
        <f t="shared" si="36"/>
        <v>1</v>
      </c>
      <c r="CT60" s="172">
        <f t="shared" si="36"/>
        <v>1</v>
      </c>
      <c r="CU60" s="172">
        <f t="shared" si="36"/>
        <v>1</v>
      </c>
      <c r="DA60" s="172">
        <v>11</v>
      </c>
      <c r="DB60" s="32" t="str">
        <f t="shared" si="39"/>
        <v xml:space="preserve"> </v>
      </c>
      <c r="DD60" s="172">
        <f t="shared" si="19"/>
        <v>1</v>
      </c>
      <c r="DE60" s="172">
        <v>58</v>
      </c>
      <c r="DL60" s="172">
        <f t="shared" si="14"/>
        <v>0</v>
      </c>
      <c r="DM60" s="172">
        <f t="shared" si="15"/>
        <v>1</v>
      </c>
      <c r="DN60" s="172">
        <f t="shared" si="16"/>
        <v>1</v>
      </c>
      <c r="DO60" s="172">
        <f t="shared" si="40"/>
        <v>1</v>
      </c>
      <c r="DP60" s="172">
        <f t="shared" si="40"/>
        <v>1</v>
      </c>
      <c r="DQ60" s="172">
        <f t="shared" si="40"/>
        <v>1</v>
      </c>
      <c r="DR60" s="172">
        <f t="shared" si="40"/>
        <v>1</v>
      </c>
      <c r="DS60" s="172">
        <f t="shared" si="40"/>
        <v>1</v>
      </c>
      <c r="DT60" s="172">
        <f t="shared" si="40"/>
        <v>1</v>
      </c>
      <c r="DU60" s="172">
        <f t="shared" si="40"/>
        <v>1</v>
      </c>
      <c r="DV60" s="172">
        <f t="shared" si="41"/>
        <v>1</v>
      </c>
      <c r="DW60" s="172">
        <f t="shared" si="41"/>
        <v>1</v>
      </c>
      <c r="DX60" s="172">
        <f t="shared" si="41"/>
        <v>1</v>
      </c>
      <c r="DY60" s="172">
        <f t="shared" si="41"/>
        <v>1</v>
      </c>
      <c r="DZ60" s="172">
        <f t="shared" si="41"/>
        <v>1</v>
      </c>
      <c r="EA60" s="172">
        <f t="shared" si="41"/>
        <v>1</v>
      </c>
      <c r="EB60" s="172">
        <f t="shared" si="41"/>
        <v>1</v>
      </c>
      <c r="EC60" s="172">
        <f t="shared" si="41"/>
        <v>1</v>
      </c>
      <c r="ED60" s="172">
        <f t="shared" si="41"/>
        <v>1</v>
      </c>
      <c r="EE60" s="172">
        <f t="shared" si="41"/>
        <v>1</v>
      </c>
      <c r="EF60" s="172">
        <f t="shared" si="41"/>
        <v>1</v>
      </c>
      <c r="EG60" s="172">
        <f t="shared" si="7"/>
        <v>0</v>
      </c>
    </row>
    <row r="61" spans="20:137" x14ac:dyDescent="0.25">
      <c r="T61" s="5"/>
      <c r="U61" s="13"/>
      <c r="V61" s="5"/>
      <c r="W61" s="5" t="str">
        <f t="shared" si="2"/>
        <v/>
      </c>
      <c r="X61" s="5"/>
      <c r="Y61" s="5"/>
      <c r="Z61" s="5"/>
      <c r="CB61" s="172">
        <f t="shared" si="38"/>
        <v>1</v>
      </c>
      <c r="CC61" s="172">
        <f t="shared" si="38"/>
        <v>1</v>
      </c>
      <c r="CD61" s="172">
        <f t="shared" si="38"/>
        <v>1</v>
      </c>
      <c r="CE61" s="172">
        <f t="shared" si="38"/>
        <v>1</v>
      </c>
      <c r="CF61" s="172">
        <f t="shared" si="38"/>
        <v>1</v>
      </c>
      <c r="CG61" s="172">
        <f t="shared" si="38"/>
        <v>1</v>
      </c>
      <c r="CH61" s="172">
        <f t="shared" si="38"/>
        <v>1</v>
      </c>
      <c r="CI61" s="172">
        <f t="shared" si="38"/>
        <v>1</v>
      </c>
      <c r="CJ61" s="172">
        <f t="shared" si="38"/>
        <v>1</v>
      </c>
      <c r="CK61" s="172">
        <f t="shared" si="38"/>
        <v>1</v>
      </c>
      <c r="CL61" s="172">
        <f t="shared" si="38"/>
        <v>1</v>
      </c>
      <c r="CM61" s="172">
        <f t="shared" si="38"/>
        <v>1</v>
      </c>
      <c r="CN61" s="172">
        <f t="shared" si="38"/>
        <v>1</v>
      </c>
      <c r="CO61" s="172">
        <f t="shared" si="38"/>
        <v>1</v>
      </c>
      <c r="CP61" s="172">
        <f t="shared" si="38"/>
        <v>1</v>
      </c>
      <c r="CQ61" s="172">
        <f t="shared" si="36"/>
        <v>1</v>
      </c>
      <c r="CR61" s="172">
        <f t="shared" si="36"/>
        <v>1</v>
      </c>
      <c r="CS61" s="172">
        <f t="shared" si="36"/>
        <v>1</v>
      </c>
      <c r="CT61" s="172">
        <f t="shared" si="36"/>
        <v>1</v>
      </c>
      <c r="CU61" s="172">
        <f t="shared" si="36"/>
        <v>1</v>
      </c>
      <c r="DA61" s="172">
        <v>12</v>
      </c>
      <c r="DB61" s="32" t="str">
        <f t="shared" si="39"/>
        <v xml:space="preserve"> </v>
      </c>
      <c r="DD61" s="172">
        <f t="shared" si="19"/>
        <v>1</v>
      </c>
      <c r="DE61" s="172">
        <v>59</v>
      </c>
      <c r="DL61" s="172">
        <f t="shared" si="14"/>
        <v>0</v>
      </c>
      <c r="DM61" s="172">
        <f t="shared" si="15"/>
        <v>1</v>
      </c>
      <c r="DN61" s="172">
        <f t="shared" si="16"/>
        <v>1</v>
      </c>
      <c r="DO61" s="172">
        <f t="shared" si="40"/>
        <v>1</v>
      </c>
      <c r="DP61" s="172">
        <f t="shared" si="40"/>
        <v>1</v>
      </c>
      <c r="DQ61" s="172">
        <f t="shared" si="40"/>
        <v>1</v>
      </c>
      <c r="DR61" s="172">
        <f t="shared" si="40"/>
        <v>1</v>
      </c>
      <c r="DS61" s="172">
        <f t="shared" si="40"/>
        <v>1</v>
      </c>
      <c r="DT61" s="172">
        <f t="shared" si="40"/>
        <v>1</v>
      </c>
      <c r="DU61" s="172">
        <f t="shared" si="40"/>
        <v>1</v>
      </c>
      <c r="DV61" s="172">
        <f t="shared" si="41"/>
        <v>1</v>
      </c>
      <c r="DW61" s="172">
        <f t="shared" si="41"/>
        <v>1</v>
      </c>
      <c r="DX61" s="172">
        <f t="shared" si="41"/>
        <v>1</v>
      </c>
      <c r="DY61" s="172">
        <f t="shared" si="41"/>
        <v>1</v>
      </c>
      <c r="DZ61" s="172">
        <f t="shared" si="41"/>
        <v>1</v>
      </c>
      <c r="EA61" s="172">
        <f t="shared" si="41"/>
        <v>1</v>
      </c>
      <c r="EB61" s="172">
        <f t="shared" si="41"/>
        <v>1</v>
      </c>
      <c r="EC61" s="172">
        <f t="shared" si="41"/>
        <v>1</v>
      </c>
      <c r="ED61" s="172">
        <f t="shared" si="41"/>
        <v>1</v>
      </c>
      <c r="EE61" s="172">
        <f t="shared" si="41"/>
        <v>1</v>
      </c>
      <c r="EF61" s="172">
        <f t="shared" si="41"/>
        <v>1</v>
      </c>
      <c r="EG61" s="172">
        <f t="shared" si="7"/>
        <v>0</v>
      </c>
    </row>
    <row r="62" spans="20:137" x14ac:dyDescent="0.25">
      <c r="T62" s="5"/>
      <c r="U62" s="13"/>
      <c r="V62" s="5"/>
      <c r="W62" s="5" t="str">
        <f t="shared" si="2"/>
        <v/>
      </c>
      <c r="X62" s="5"/>
      <c r="Y62" s="5"/>
      <c r="Z62" s="5"/>
      <c r="CB62" s="172">
        <f t="shared" si="38"/>
        <v>1</v>
      </c>
      <c r="CC62" s="172">
        <f t="shared" si="38"/>
        <v>1</v>
      </c>
      <c r="CD62" s="172">
        <f t="shared" si="38"/>
        <v>1</v>
      </c>
      <c r="CE62" s="172">
        <f t="shared" si="38"/>
        <v>1</v>
      </c>
      <c r="CF62" s="172">
        <f t="shared" si="38"/>
        <v>1</v>
      </c>
      <c r="CG62" s="172">
        <f t="shared" si="38"/>
        <v>1</v>
      </c>
      <c r="CH62" s="172">
        <f t="shared" si="38"/>
        <v>1</v>
      </c>
      <c r="CI62" s="172">
        <f t="shared" si="38"/>
        <v>1</v>
      </c>
      <c r="CJ62" s="172">
        <f t="shared" si="38"/>
        <v>1</v>
      </c>
      <c r="CK62" s="172">
        <f t="shared" si="38"/>
        <v>1</v>
      </c>
      <c r="CL62" s="172">
        <f t="shared" si="38"/>
        <v>1</v>
      </c>
      <c r="CM62" s="172">
        <f t="shared" si="38"/>
        <v>1</v>
      </c>
      <c r="CN62" s="172">
        <f t="shared" si="38"/>
        <v>1</v>
      </c>
      <c r="CO62" s="172">
        <f t="shared" si="38"/>
        <v>1</v>
      </c>
      <c r="CP62" s="172">
        <f t="shared" si="38"/>
        <v>1</v>
      </c>
      <c r="CQ62" s="172">
        <f t="shared" si="36"/>
        <v>1</v>
      </c>
      <c r="CR62" s="172">
        <f t="shared" si="36"/>
        <v>1</v>
      </c>
      <c r="CS62" s="172">
        <f t="shared" si="36"/>
        <v>1</v>
      </c>
      <c r="CT62" s="172">
        <f t="shared" si="36"/>
        <v>1</v>
      </c>
      <c r="CU62" s="172">
        <f t="shared" si="36"/>
        <v>1</v>
      </c>
      <c r="DB62" s="196" t="str">
        <f>IF(DB49="","","----")</f>
        <v/>
      </c>
      <c r="DD62" s="172">
        <f t="shared" si="19"/>
        <v>1</v>
      </c>
      <c r="DE62" s="172">
        <v>60</v>
      </c>
      <c r="DL62" s="172">
        <f t="shared" si="14"/>
        <v>0</v>
      </c>
      <c r="DM62" s="172">
        <f t="shared" si="15"/>
        <v>1</v>
      </c>
      <c r="DN62" s="172">
        <f t="shared" si="16"/>
        <v>1</v>
      </c>
      <c r="DO62" s="172">
        <f t="shared" si="40"/>
        <v>1</v>
      </c>
      <c r="DP62" s="172">
        <f t="shared" si="40"/>
        <v>1</v>
      </c>
      <c r="DQ62" s="172">
        <f t="shared" si="40"/>
        <v>1</v>
      </c>
      <c r="DR62" s="172">
        <f t="shared" si="40"/>
        <v>1</v>
      </c>
      <c r="DS62" s="172">
        <f t="shared" si="40"/>
        <v>1</v>
      </c>
      <c r="DT62" s="172">
        <f t="shared" si="40"/>
        <v>1</v>
      </c>
      <c r="DU62" s="172">
        <f t="shared" si="40"/>
        <v>1</v>
      </c>
      <c r="DV62" s="172">
        <f t="shared" si="41"/>
        <v>1</v>
      </c>
      <c r="DW62" s="172">
        <f t="shared" si="41"/>
        <v>1</v>
      </c>
      <c r="DX62" s="172">
        <f t="shared" si="41"/>
        <v>1</v>
      </c>
      <c r="DY62" s="172">
        <f t="shared" si="41"/>
        <v>1</v>
      </c>
      <c r="DZ62" s="172">
        <f t="shared" si="41"/>
        <v>1</v>
      </c>
      <c r="EA62" s="172">
        <f t="shared" si="41"/>
        <v>1</v>
      </c>
      <c r="EB62" s="172">
        <f t="shared" si="41"/>
        <v>1</v>
      </c>
      <c r="EC62" s="172">
        <f t="shared" si="41"/>
        <v>1</v>
      </c>
      <c r="ED62" s="172">
        <f t="shared" si="41"/>
        <v>1</v>
      </c>
      <c r="EE62" s="172">
        <f t="shared" si="41"/>
        <v>1</v>
      </c>
      <c r="EF62" s="172">
        <f t="shared" si="41"/>
        <v>1</v>
      </c>
      <c r="EG62" s="172">
        <f t="shared" si="7"/>
        <v>0</v>
      </c>
    </row>
    <row r="63" spans="20:137" x14ac:dyDescent="0.25">
      <c r="T63" s="5"/>
      <c r="U63" s="13"/>
      <c r="V63" s="5"/>
      <c r="W63" s="5" t="str">
        <f t="shared" si="2"/>
        <v/>
      </c>
      <c r="X63" s="5"/>
      <c r="Y63" s="5"/>
      <c r="Z63" s="5"/>
      <c r="CB63" s="172">
        <f t="shared" si="38"/>
        <v>1</v>
      </c>
      <c r="CC63" s="172">
        <f t="shared" si="38"/>
        <v>1</v>
      </c>
      <c r="CD63" s="172">
        <f t="shared" si="38"/>
        <v>1</v>
      </c>
      <c r="CE63" s="172">
        <f t="shared" si="38"/>
        <v>1</v>
      </c>
      <c r="CF63" s="172">
        <f t="shared" si="38"/>
        <v>1</v>
      </c>
      <c r="CG63" s="172">
        <f t="shared" si="38"/>
        <v>1</v>
      </c>
      <c r="CH63" s="172">
        <f t="shared" si="38"/>
        <v>1</v>
      </c>
      <c r="CI63" s="172">
        <f t="shared" si="38"/>
        <v>1</v>
      </c>
      <c r="CJ63" s="172">
        <f t="shared" si="38"/>
        <v>1</v>
      </c>
      <c r="CK63" s="172">
        <f t="shared" si="38"/>
        <v>1</v>
      </c>
      <c r="CL63" s="172">
        <f t="shared" si="38"/>
        <v>1</v>
      </c>
      <c r="CM63" s="172">
        <f t="shared" si="38"/>
        <v>1</v>
      </c>
      <c r="CN63" s="172">
        <f t="shared" si="38"/>
        <v>1</v>
      </c>
      <c r="CO63" s="172">
        <f t="shared" si="38"/>
        <v>1</v>
      </c>
      <c r="CP63" s="172">
        <f t="shared" si="38"/>
        <v>1</v>
      </c>
      <c r="CQ63" s="172">
        <f t="shared" si="36"/>
        <v>1</v>
      </c>
      <c r="CR63" s="172">
        <f t="shared" si="36"/>
        <v>1</v>
      </c>
      <c r="CS63" s="172">
        <f t="shared" si="36"/>
        <v>1</v>
      </c>
      <c r="CT63" s="172">
        <f t="shared" si="36"/>
        <v>1</v>
      </c>
      <c r="CU63" s="172">
        <f t="shared" si="36"/>
        <v>1</v>
      </c>
      <c r="DA63" s="172"/>
      <c r="DB63" s="32" t="str">
        <f>IF(DB64="","",CONCATENATE("Warband ",CZ64," ",DG63))</f>
        <v/>
      </c>
      <c r="DD63" s="172">
        <f t="shared" si="19"/>
        <v>1</v>
      </c>
      <c r="DE63" s="172">
        <v>61</v>
      </c>
      <c r="DG63" s="49" t="str">
        <f>CONCATENATE("   ",DH63,"/",DI63,IF(DH63&gt;DI63," !",""))</f>
        <v xml:space="preserve">   0/12</v>
      </c>
      <c r="DH63" s="172">
        <f t="shared" ref="DH63" si="42">INDEX($CB$1:$CU$1,CZ64)+DJ63</f>
        <v>0</v>
      </c>
      <c r="DI63" s="172">
        <f>12</f>
        <v>12</v>
      </c>
      <c r="DL63" s="172">
        <f t="shared" si="14"/>
        <v>0</v>
      </c>
      <c r="DM63" s="172">
        <f t="shared" si="15"/>
        <v>1</v>
      </c>
      <c r="DN63" s="172">
        <f t="shared" si="16"/>
        <v>1</v>
      </c>
      <c r="DO63" s="172">
        <f t="shared" si="40"/>
        <v>1</v>
      </c>
      <c r="DP63" s="172">
        <f t="shared" si="40"/>
        <v>1</v>
      </c>
      <c r="DQ63" s="172">
        <f t="shared" si="40"/>
        <v>1</v>
      </c>
      <c r="DR63" s="172">
        <f t="shared" si="40"/>
        <v>1</v>
      </c>
      <c r="DS63" s="172">
        <f t="shared" si="40"/>
        <v>1</v>
      </c>
      <c r="DT63" s="172">
        <f t="shared" si="40"/>
        <v>1</v>
      </c>
      <c r="DU63" s="172">
        <f t="shared" si="40"/>
        <v>1</v>
      </c>
      <c r="DV63" s="172">
        <f t="shared" si="41"/>
        <v>1</v>
      </c>
      <c r="DW63" s="172">
        <f t="shared" si="41"/>
        <v>1</v>
      </c>
      <c r="DX63" s="172">
        <f t="shared" si="41"/>
        <v>1</v>
      </c>
      <c r="DY63" s="172">
        <f t="shared" si="41"/>
        <v>1</v>
      </c>
      <c r="DZ63" s="172">
        <f t="shared" si="41"/>
        <v>1</v>
      </c>
      <c r="EA63" s="172">
        <f t="shared" si="41"/>
        <v>1</v>
      </c>
      <c r="EB63" s="172">
        <f t="shared" si="41"/>
        <v>1</v>
      </c>
      <c r="EC63" s="172">
        <f t="shared" si="41"/>
        <v>1</v>
      </c>
      <c r="ED63" s="172">
        <f t="shared" si="41"/>
        <v>1</v>
      </c>
      <c r="EE63" s="172">
        <f t="shared" si="41"/>
        <v>1</v>
      </c>
      <c r="EF63" s="172">
        <f t="shared" si="41"/>
        <v>1</v>
      </c>
      <c r="EG63" s="172">
        <f t="shared" si="7"/>
        <v>0</v>
      </c>
    </row>
    <row r="64" spans="20:137" x14ac:dyDescent="0.25">
      <c r="T64" s="5"/>
      <c r="U64" s="13"/>
      <c r="V64" s="5"/>
      <c r="W64" s="5" t="str">
        <f t="shared" si="2"/>
        <v/>
      </c>
      <c r="X64" s="5"/>
      <c r="Y64" s="5"/>
      <c r="Z64" s="5"/>
      <c r="CB64" s="172">
        <f t="shared" si="38"/>
        <v>1</v>
      </c>
      <c r="CC64" s="172">
        <f t="shared" si="38"/>
        <v>1</v>
      </c>
      <c r="CD64" s="172">
        <f t="shared" si="38"/>
        <v>1</v>
      </c>
      <c r="CE64" s="172">
        <f t="shared" si="38"/>
        <v>1</v>
      </c>
      <c r="CF64" s="172">
        <f t="shared" si="38"/>
        <v>1</v>
      </c>
      <c r="CG64" s="172">
        <f t="shared" si="38"/>
        <v>1</v>
      </c>
      <c r="CH64" s="172">
        <f t="shared" si="38"/>
        <v>1</v>
      </c>
      <c r="CI64" s="172">
        <f t="shared" si="38"/>
        <v>1</v>
      </c>
      <c r="CJ64" s="172">
        <f t="shared" si="38"/>
        <v>1</v>
      </c>
      <c r="CK64" s="172">
        <f t="shared" si="38"/>
        <v>1</v>
      </c>
      <c r="CL64" s="172">
        <f t="shared" si="38"/>
        <v>1</v>
      </c>
      <c r="CM64" s="172">
        <f t="shared" si="38"/>
        <v>1</v>
      </c>
      <c r="CN64" s="172">
        <f t="shared" si="38"/>
        <v>1</v>
      </c>
      <c r="CO64" s="172">
        <f t="shared" si="38"/>
        <v>1</v>
      </c>
      <c r="CP64" s="172">
        <f t="shared" si="38"/>
        <v>1</v>
      </c>
      <c r="CQ64" s="172">
        <f t="shared" si="38"/>
        <v>1</v>
      </c>
      <c r="CR64" s="172">
        <f t="shared" ref="CR64:CU79" si="43">IF(BG63="",CR63,CR63+1)</f>
        <v>1</v>
      </c>
      <c r="CS64" s="172">
        <f t="shared" si="43"/>
        <v>1</v>
      </c>
      <c r="CT64" s="172">
        <f t="shared" si="43"/>
        <v>1</v>
      </c>
      <c r="CU64" s="172">
        <f t="shared" si="43"/>
        <v>1</v>
      </c>
      <c r="CZ64" s="172">
        <v>5</v>
      </c>
      <c r="DA64" s="172" t="s">
        <v>278</v>
      </c>
      <c r="DB64" s="32" t="str">
        <f>T(LOOKUP(CZ64,$DM$1:$EF$1,$DM$2:$EF$2))</f>
        <v/>
      </c>
      <c r="DD64" s="172">
        <f t="shared" si="19"/>
        <v>1</v>
      </c>
      <c r="DE64" s="172">
        <v>62</v>
      </c>
      <c r="DL64" s="172">
        <f t="shared" si="14"/>
        <v>0</v>
      </c>
      <c r="DM64" s="172">
        <f t="shared" si="15"/>
        <v>1</v>
      </c>
      <c r="DN64" s="172">
        <f t="shared" si="16"/>
        <v>1</v>
      </c>
      <c r="DO64" s="172">
        <f t="shared" si="40"/>
        <v>1</v>
      </c>
      <c r="DP64" s="172">
        <f t="shared" si="40"/>
        <v>1</v>
      </c>
      <c r="DQ64" s="172">
        <f t="shared" si="40"/>
        <v>1</v>
      </c>
      <c r="DR64" s="172">
        <f t="shared" si="40"/>
        <v>1</v>
      </c>
      <c r="DS64" s="172">
        <f t="shared" si="40"/>
        <v>1</v>
      </c>
      <c r="DT64" s="172">
        <f t="shared" si="40"/>
        <v>1</v>
      </c>
      <c r="DU64" s="172">
        <f t="shared" si="40"/>
        <v>1</v>
      </c>
      <c r="DV64" s="172">
        <f t="shared" si="41"/>
        <v>1</v>
      </c>
      <c r="DW64" s="172">
        <f t="shared" si="41"/>
        <v>1</v>
      </c>
      <c r="DX64" s="172">
        <f t="shared" si="41"/>
        <v>1</v>
      </c>
      <c r="DY64" s="172">
        <f t="shared" si="41"/>
        <v>1</v>
      </c>
      <c r="DZ64" s="172">
        <f t="shared" si="41"/>
        <v>1</v>
      </c>
      <c r="EA64" s="172">
        <f t="shared" si="41"/>
        <v>1</v>
      </c>
      <c r="EB64" s="172">
        <f t="shared" si="41"/>
        <v>1</v>
      </c>
      <c r="EC64" s="172">
        <f t="shared" si="41"/>
        <v>1</v>
      </c>
      <c r="ED64" s="172">
        <f t="shared" si="41"/>
        <v>1</v>
      </c>
      <c r="EE64" s="172">
        <f t="shared" si="41"/>
        <v>1</v>
      </c>
      <c r="EF64" s="172">
        <f t="shared" si="41"/>
        <v>1</v>
      </c>
      <c r="EG64" s="172">
        <f t="shared" si="7"/>
        <v>0</v>
      </c>
    </row>
    <row r="65" spans="20:137" x14ac:dyDescent="0.25">
      <c r="T65" s="5"/>
      <c r="U65" s="13"/>
      <c r="V65" s="5"/>
      <c r="W65" s="5" t="str">
        <f t="shared" si="2"/>
        <v/>
      </c>
      <c r="X65" s="5"/>
      <c r="Y65" s="5"/>
      <c r="Z65" s="5"/>
      <c r="CB65" s="172">
        <f t="shared" ref="CB65:CQ80" si="44">IF(AQ64="",CB64,CB64+1)</f>
        <v>1</v>
      </c>
      <c r="CC65" s="172">
        <f t="shared" si="44"/>
        <v>1</v>
      </c>
      <c r="CD65" s="172">
        <f t="shared" si="44"/>
        <v>1</v>
      </c>
      <c r="CE65" s="172">
        <f t="shared" si="44"/>
        <v>1</v>
      </c>
      <c r="CF65" s="172">
        <f t="shared" si="44"/>
        <v>1</v>
      </c>
      <c r="CG65" s="172">
        <f t="shared" si="44"/>
        <v>1</v>
      </c>
      <c r="CH65" s="172">
        <f t="shared" si="44"/>
        <v>1</v>
      </c>
      <c r="CI65" s="172">
        <f t="shared" si="44"/>
        <v>1</v>
      </c>
      <c r="CJ65" s="172">
        <f t="shared" si="44"/>
        <v>1</v>
      </c>
      <c r="CK65" s="172">
        <f t="shared" si="44"/>
        <v>1</v>
      </c>
      <c r="CL65" s="172">
        <f t="shared" si="44"/>
        <v>1</v>
      </c>
      <c r="CM65" s="172">
        <f t="shared" si="44"/>
        <v>1</v>
      </c>
      <c r="CN65" s="172">
        <f t="shared" si="44"/>
        <v>1</v>
      </c>
      <c r="CO65" s="172">
        <f t="shared" si="44"/>
        <v>1</v>
      </c>
      <c r="CP65" s="172">
        <f t="shared" si="44"/>
        <v>1</v>
      </c>
      <c r="CQ65" s="172">
        <f t="shared" si="44"/>
        <v>1</v>
      </c>
      <c r="CR65" s="172">
        <f t="shared" si="43"/>
        <v>1</v>
      </c>
      <c r="CS65" s="172">
        <f t="shared" si="43"/>
        <v>1</v>
      </c>
      <c r="CT65" s="172">
        <f t="shared" si="43"/>
        <v>1</v>
      </c>
      <c r="CU65" s="172">
        <f t="shared" si="43"/>
        <v>1</v>
      </c>
      <c r="DA65" s="172">
        <v>1</v>
      </c>
      <c r="DB65" s="32" t="str">
        <f t="shared" ref="DB65:DB76" si="45">T(CONCATENATE(LOOKUP(DA65,CF$3:CF$80,AU$3:AU$80)," ",LOOKUP(DA65,CF$3:CF$80,$CA$3:$CA$80)))</f>
        <v xml:space="preserve"> </v>
      </c>
      <c r="DD65" s="172">
        <f t="shared" si="19"/>
        <v>1</v>
      </c>
      <c r="DE65" s="172">
        <v>63</v>
      </c>
      <c r="DL65" s="172">
        <f t="shared" si="14"/>
        <v>0</v>
      </c>
      <c r="DM65" s="172">
        <f t="shared" si="15"/>
        <v>1</v>
      </c>
      <c r="DN65" s="172">
        <f t="shared" si="16"/>
        <v>1</v>
      </c>
      <c r="DO65" s="172">
        <f t="shared" si="40"/>
        <v>1</v>
      </c>
      <c r="DP65" s="172">
        <f t="shared" si="40"/>
        <v>1</v>
      </c>
      <c r="DQ65" s="172">
        <f t="shared" si="40"/>
        <v>1</v>
      </c>
      <c r="DR65" s="172">
        <f t="shared" si="40"/>
        <v>1</v>
      </c>
      <c r="DS65" s="172">
        <f t="shared" si="40"/>
        <v>1</v>
      </c>
      <c r="DT65" s="172">
        <f t="shared" si="40"/>
        <v>1</v>
      </c>
      <c r="DU65" s="172">
        <f t="shared" si="40"/>
        <v>1</v>
      </c>
      <c r="DV65" s="172">
        <f t="shared" si="41"/>
        <v>1</v>
      </c>
      <c r="DW65" s="172">
        <f t="shared" si="41"/>
        <v>1</v>
      </c>
      <c r="DX65" s="172">
        <f t="shared" si="41"/>
        <v>1</v>
      </c>
      <c r="DY65" s="172">
        <f t="shared" si="41"/>
        <v>1</v>
      </c>
      <c r="DZ65" s="172">
        <f t="shared" si="41"/>
        <v>1</v>
      </c>
      <c r="EA65" s="172">
        <f t="shared" si="41"/>
        <v>1</v>
      </c>
      <c r="EB65" s="172">
        <f t="shared" si="41"/>
        <v>1</v>
      </c>
      <c r="EC65" s="172">
        <f t="shared" si="41"/>
        <v>1</v>
      </c>
      <c r="ED65" s="172">
        <f t="shared" si="41"/>
        <v>1</v>
      </c>
      <c r="EE65" s="172">
        <f t="shared" si="41"/>
        <v>1</v>
      </c>
      <c r="EF65" s="172">
        <f t="shared" si="41"/>
        <v>1</v>
      </c>
      <c r="EG65" s="172">
        <f t="shared" si="7"/>
        <v>0</v>
      </c>
    </row>
    <row r="66" spans="20:137" x14ac:dyDescent="0.25">
      <c r="T66" s="5"/>
      <c r="U66" s="13"/>
      <c r="V66" s="5"/>
      <c r="W66" s="5" t="str">
        <f t="shared" si="2"/>
        <v/>
      </c>
      <c r="X66" s="5"/>
      <c r="Y66" s="5"/>
      <c r="Z66" s="5"/>
      <c r="CB66" s="172">
        <f t="shared" si="44"/>
        <v>1</v>
      </c>
      <c r="CC66" s="172">
        <f t="shared" si="44"/>
        <v>1</v>
      </c>
      <c r="CD66" s="172">
        <f t="shared" si="44"/>
        <v>1</v>
      </c>
      <c r="CE66" s="172">
        <f t="shared" si="44"/>
        <v>1</v>
      </c>
      <c r="CF66" s="172">
        <f t="shared" si="44"/>
        <v>1</v>
      </c>
      <c r="CG66" s="172">
        <f t="shared" si="44"/>
        <v>1</v>
      </c>
      <c r="CH66" s="172">
        <f t="shared" si="44"/>
        <v>1</v>
      </c>
      <c r="CI66" s="172">
        <f t="shared" si="44"/>
        <v>1</v>
      </c>
      <c r="CJ66" s="172">
        <f t="shared" si="44"/>
        <v>1</v>
      </c>
      <c r="CK66" s="172">
        <f t="shared" si="44"/>
        <v>1</v>
      </c>
      <c r="CL66" s="172">
        <f t="shared" si="44"/>
        <v>1</v>
      </c>
      <c r="CM66" s="172">
        <f t="shared" si="44"/>
        <v>1</v>
      </c>
      <c r="CN66" s="172">
        <f t="shared" si="44"/>
        <v>1</v>
      </c>
      <c r="CO66" s="172">
        <f t="shared" si="44"/>
        <v>1</v>
      </c>
      <c r="CP66" s="172">
        <f t="shared" si="44"/>
        <v>1</v>
      </c>
      <c r="CQ66" s="172">
        <f t="shared" si="44"/>
        <v>1</v>
      </c>
      <c r="CR66" s="172">
        <f t="shared" si="43"/>
        <v>1</v>
      </c>
      <c r="CS66" s="172">
        <f t="shared" si="43"/>
        <v>1</v>
      </c>
      <c r="CT66" s="172">
        <f t="shared" si="43"/>
        <v>1</v>
      </c>
      <c r="CU66" s="172">
        <f t="shared" si="43"/>
        <v>1</v>
      </c>
      <c r="DA66" s="172">
        <v>2</v>
      </c>
      <c r="DB66" s="32" t="str">
        <f t="shared" si="45"/>
        <v xml:space="preserve"> </v>
      </c>
      <c r="DD66" s="172">
        <f t="shared" si="19"/>
        <v>1</v>
      </c>
      <c r="DE66" s="172">
        <v>64</v>
      </c>
      <c r="DL66" s="172">
        <f t="shared" si="14"/>
        <v>0</v>
      </c>
      <c r="DM66" s="172">
        <f t="shared" si="15"/>
        <v>1</v>
      </c>
      <c r="DN66" s="172">
        <f t="shared" si="16"/>
        <v>1</v>
      </c>
      <c r="DO66" s="172">
        <f t="shared" si="40"/>
        <v>1</v>
      </c>
      <c r="DP66" s="172">
        <f t="shared" si="40"/>
        <v>1</v>
      </c>
      <c r="DQ66" s="172">
        <f t="shared" si="40"/>
        <v>1</v>
      </c>
      <c r="DR66" s="172">
        <f t="shared" si="40"/>
        <v>1</v>
      </c>
      <c r="DS66" s="172">
        <f t="shared" si="40"/>
        <v>1</v>
      </c>
      <c r="DT66" s="172">
        <f t="shared" si="40"/>
        <v>1</v>
      </c>
      <c r="DU66" s="172">
        <f t="shared" si="40"/>
        <v>1</v>
      </c>
      <c r="DV66" s="172">
        <f t="shared" si="41"/>
        <v>1</v>
      </c>
      <c r="DW66" s="172">
        <f t="shared" si="41"/>
        <v>1</v>
      </c>
      <c r="DX66" s="172">
        <f t="shared" si="41"/>
        <v>1</v>
      </c>
      <c r="DY66" s="172">
        <f t="shared" si="41"/>
        <v>1</v>
      </c>
      <c r="DZ66" s="172">
        <f t="shared" si="41"/>
        <v>1</v>
      </c>
      <c r="EA66" s="172">
        <f t="shared" si="41"/>
        <v>1</v>
      </c>
      <c r="EB66" s="172">
        <f t="shared" si="41"/>
        <v>1</v>
      </c>
      <c r="EC66" s="172">
        <f t="shared" si="41"/>
        <v>1</v>
      </c>
      <c r="ED66" s="172">
        <f t="shared" si="41"/>
        <v>1</v>
      </c>
      <c r="EE66" s="172">
        <f t="shared" si="41"/>
        <v>1</v>
      </c>
      <c r="EF66" s="172">
        <f t="shared" si="41"/>
        <v>1</v>
      </c>
      <c r="EG66" s="172">
        <f t="shared" si="7"/>
        <v>0</v>
      </c>
    </row>
    <row r="67" spans="20:137" x14ac:dyDescent="0.25">
      <c r="T67" s="5"/>
      <c r="U67" s="13"/>
      <c r="V67" s="5"/>
      <c r="W67" s="5" t="str">
        <f t="shared" ref="W67:W80" si="46">T(LOOKUP(DE67,$DD$3:$DD$302,$DB$3:$DB$302))</f>
        <v/>
      </c>
      <c r="X67" s="5"/>
      <c r="Y67" s="5"/>
      <c r="Z67" s="5"/>
      <c r="CB67" s="172">
        <f t="shared" si="44"/>
        <v>1</v>
      </c>
      <c r="CC67" s="172">
        <f t="shared" si="44"/>
        <v>1</v>
      </c>
      <c r="CD67" s="172">
        <f t="shared" si="44"/>
        <v>1</v>
      </c>
      <c r="CE67" s="172">
        <f t="shared" si="44"/>
        <v>1</v>
      </c>
      <c r="CF67" s="172">
        <f t="shared" si="44"/>
        <v>1</v>
      </c>
      <c r="CG67" s="172">
        <f t="shared" si="44"/>
        <v>1</v>
      </c>
      <c r="CH67" s="172">
        <f t="shared" si="44"/>
        <v>1</v>
      </c>
      <c r="CI67" s="172">
        <f t="shared" si="44"/>
        <v>1</v>
      </c>
      <c r="CJ67" s="172">
        <f t="shared" si="44"/>
        <v>1</v>
      </c>
      <c r="CK67" s="172">
        <f t="shared" si="44"/>
        <v>1</v>
      </c>
      <c r="CL67" s="172">
        <f t="shared" si="44"/>
        <v>1</v>
      </c>
      <c r="CM67" s="172">
        <f t="shared" si="44"/>
        <v>1</v>
      </c>
      <c r="CN67" s="172">
        <f t="shared" si="44"/>
        <v>1</v>
      </c>
      <c r="CO67" s="172">
        <f t="shared" si="44"/>
        <v>1</v>
      </c>
      <c r="CP67" s="172">
        <f t="shared" si="44"/>
        <v>1</v>
      </c>
      <c r="CQ67" s="172">
        <f t="shared" si="44"/>
        <v>1</v>
      </c>
      <c r="CR67" s="172">
        <f t="shared" si="43"/>
        <v>1</v>
      </c>
      <c r="CS67" s="172">
        <f t="shared" si="43"/>
        <v>1</v>
      </c>
      <c r="CT67" s="172">
        <f t="shared" si="43"/>
        <v>1</v>
      </c>
      <c r="CU67" s="172">
        <f t="shared" si="43"/>
        <v>1</v>
      </c>
      <c r="DA67" s="172">
        <v>3</v>
      </c>
      <c r="DB67" s="32" t="str">
        <f t="shared" si="45"/>
        <v xml:space="preserve"> </v>
      </c>
      <c r="DD67" s="172">
        <f t="shared" si="19"/>
        <v>1</v>
      </c>
      <c r="DE67" s="172">
        <v>65</v>
      </c>
      <c r="DL67" s="172">
        <f t="shared" si="14"/>
        <v>0</v>
      </c>
      <c r="DM67" s="172">
        <f t="shared" si="15"/>
        <v>1</v>
      </c>
      <c r="DN67" s="172">
        <f t="shared" si="16"/>
        <v>1</v>
      </c>
      <c r="DO67" s="172">
        <f t="shared" si="40"/>
        <v>1</v>
      </c>
      <c r="DP67" s="172">
        <f t="shared" si="40"/>
        <v>1</v>
      </c>
      <c r="DQ67" s="172">
        <f t="shared" si="40"/>
        <v>1</v>
      </c>
      <c r="DR67" s="172">
        <f t="shared" si="40"/>
        <v>1</v>
      </c>
      <c r="DS67" s="172">
        <f t="shared" si="40"/>
        <v>1</v>
      </c>
      <c r="DT67" s="172">
        <f t="shared" si="40"/>
        <v>1</v>
      </c>
      <c r="DU67" s="172">
        <f t="shared" si="40"/>
        <v>1</v>
      </c>
      <c r="DV67" s="172">
        <f t="shared" si="41"/>
        <v>1</v>
      </c>
      <c r="DW67" s="172">
        <f t="shared" si="41"/>
        <v>1</v>
      </c>
      <c r="DX67" s="172">
        <f t="shared" si="41"/>
        <v>1</v>
      </c>
      <c r="DY67" s="172">
        <f t="shared" si="41"/>
        <v>1</v>
      </c>
      <c r="DZ67" s="172">
        <f t="shared" si="41"/>
        <v>1</v>
      </c>
      <c r="EA67" s="172">
        <f t="shared" si="41"/>
        <v>1</v>
      </c>
      <c r="EB67" s="172">
        <f t="shared" si="41"/>
        <v>1</v>
      </c>
      <c r="EC67" s="172">
        <f t="shared" si="41"/>
        <v>1</v>
      </c>
      <c r="ED67" s="172">
        <f t="shared" si="41"/>
        <v>1</v>
      </c>
      <c r="EE67" s="172">
        <f t="shared" si="41"/>
        <v>1</v>
      </c>
      <c r="EF67" s="172">
        <f t="shared" si="41"/>
        <v>1</v>
      </c>
      <c r="EG67" s="172">
        <f t="shared" ref="EG67:EG80" si="47">IF(CX67=0,0,SUBSTITUTE(SUBSTITUTE(SUBSTITUTE(SUBSTITUTE(SUBSTITUTE(SUBSTITUTE(SUBSTITUTE(SUBSTITUTE($CX67,"12",""),"13",""),"14",""),"15",""),"16",""),"17",""),"18",""),"19",""))</f>
        <v>0</v>
      </c>
    </row>
    <row r="68" spans="20:137" x14ac:dyDescent="0.25">
      <c r="T68" s="5"/>
      <c r="U68" s="13"/>
      <c r="V68" s="5"/>
      <c r="W68" s="5" t="str">
        <f t="shared" si="46"/>
        <v/>
      </c>
      <c r="X68" s="5"/>
      <c r="Y68" s="5"/>
      <c r="Z68" s="5"/>
      <c r="CB68" s="172">
        <f t="shared" si="44"/>
        <v>1</v>
      </c>
      <c r="CC68" s="172">
        <f t="shared" si="44"/>
        <v>1</v>
      </c>
      <c r="CD68" s="172">
        <f t="shared" si="44"/>
        <v>1</v>
      </c>
      <c r="CE68" s="172">
        <f t="shared" si="44"/>
        <v>1</v>
      </c>
      <c r="CF68" s="172">
        <f t="shared" si="44"/>
        <v>1</v>
      </c>
      <c r="CG68" s="172">
        <f t="shared" si="44"/>
        <v>1</v>
      </c>
      <c r="CH68" s="172">
        <f t="shared" si="44"/>
        <v>1</v>
      </c>
      <c r="CI68" s="172">
        <f t="shared" si="44"/>
        <v>1</v>
      </c>
      <c r="CJ68" s="172">
        <f t="shared" si="44"/>
        <v>1</v>
      </c>
      <c r="CK68" s="172">
        <f t="shared" si="44"/>
        <v>1</v>
      </c>
      <c r="CL68" s="172">
        <f t="shared" si="44"/>
        <v>1</v>
      </c>
      <c r="CM68" s="172">
        <f t="shared" si="44"/>
        <v>1</v>
      </c>
      <c r="CN68" s="172">
        <f t="shared" si="44"/>
        <v>1</v>
      </c>
      <c r="CO68" s="172">
        <f t="shared" si="44"/>
        <v>1</v>
      </c>
      <c r="CP68" s="172">
        <f t="shared" si="44"/>
        <v>1</v>
      </c>
      <c r="CQ68" s="172">
        <f t="shared" si="44"/>
        <v>1</v>
      </c>
      <c r="CR68" s="172">
        <f t="shared" si="43"/>
        <v>1</v>
      </c>
      <c r="CS68" s="172">
        <f t="shared" si="43"/>
        <v>1</v>
      </c>
      <c r="CT68" s="172">
        <f t="shared" si="43"/>
        <v>1</v>
      </c>
      <c r="CU68" s="172">
        <f t="shared" si="43"/>
        <v>1</v>
      </c>
      <c r="DA68" s="172">
        <v>4</v>
      </c>
      <c r="DB68" s="32" t="str">
        <f t="shared" si="45"/>
        <v xml:space="preserve"> </v>
      </c>
      <c r="DD68" s="172">
        <f t="shared" si="19"/>
        <v>1</v>
      </c>
      <c r="DE68" s="172">
        <v>66</v>
      </c>
      <c r="DL68" s="172">
        <f t="shared" ref="DL68:DL79" si="48">SUM(DM69:EF69)-SUM(DM68:EF68)</f>
        <v>0</v>
      </c>
      <c r="DM68" s="172">
        <f t="shared" ref="DM68:DM80" si="49">IF(OR(CX67=0,ISERROR(SEARCH(DM$1,SUBSTITUTE(SUBSTITUTE($EG67,"10",""),"11","")))),DM67,DM67+1)</f>
        <v>1</v>
      </c>
      <c r="DN68" s="172">
        <f t="shared" ref="DN68:DN80" si="50">IF(OR(CX67=0,ISERROR(SEARCH(DN$1,SUBSTITUTE(SUBSTITUTE($CX67,"12",""),"20","")))),DN67,DN67+1)</f>
        <v>1</v>
      </c>
      <c r="DO68" s="172">
        <f t="shared" ref="DO68:DU80" si="51">IF(OR($CX67=0,ISERROR(SEARCH(DO$1,SUBSTITUTE($CX67,DY$1,"")))),DO67,DO67+1)</f>
        <v>1</v>
      </c>
      <c r="DP68" s="172">
        <f t="shared" si="51"/>
        <v>1</v>
      </c>
      <c r="DQ68" s="172">
        <f t="shared" si="51"/>
        <v>1</v>
      </c>
      <c r="DR68" s="172">
        <f t="shared" si="51"/>
        <v>1</v>
      </c>
      <c r="DS68" s="172">
        <f t="shared" si="51"/>
        <v>1</v>
      </c>
      <c r="DT68" s="172">
        <f t="shared" si="51"/>
        <v>1</v>
      </c>
      <c r="DU68" s="172">
        <f t="shared" si="51"/>
        <v>1</v>
      </c>
      <c r="DV68" s="172">
        <f t="shared" si="41"/>
        <v>1</v>
      </c>
      <c r="DW68" s="172">
        <f t="shared" si="41"/>
        <v>1</v>
      </c>
      <c r="DX68" s="172">
        <f t="shared" si="41"/>
        <v>1</v>
      </c>
      <c r="DY68" s="172">
        <f t="shared" si="41"/>
        <v>1</v>
      </c>
      <c r="DZ68" s="172">
        <f t="shared" si="41"/>
        <v>1</v>
      </c>
      <c r="EA68" s="172">
        <f t="shared" si="41"/>
        <v>1</v>
      </c>
      <c r="EB68" s="172">
        <f t="shared" si="41"/>
        <v>1</v>
      </c>
      <c r="EC68" s="172">
        <f t="shared" si="41"/>
        <v>1</v>
      </c>
      <c r="ED68" s="172">
        <f t="shared" si="41"/>
        <v>1</v>
      </c>
      <c r="EE68" s="172">
        <f t="shared" si="41"/>
        <v>1</v>
      </c>
      <c r="EF68" s="172">
        <f t="shared" si="41"/>
        <v>1</v>
      </c>
      <c r="EG68" s="172">
        <f t="shared" si="47"/>
        <v>0</v>
      </c>
    </row>
    <row r="69" spans="20:137" x14ac:dyDescent="0.25">
      <c r="T69" s="5"/>
      <c r="U69" s="13"/>
      <c r="V69" s="5"/>
      <c r="W69" s="5" t="str">
        <f t="shared" si="46"/>
        <v/>
      </c>
      <c r="X69" s="5"/>
      <c r="Y69" s="5"/>
      <c r="Z69" s="5"/>
      <c r="CB69" s="172">
        <f t="shared" si="44"/>
        <v>1</v>
      </c>
      <c r="CC69" s="172">
        <f t="shared" si="44"/>
        <v>1</v>
      </c>
      <c r="CD69" s="172">
        <f t="shared" si="44"/>
        <v>1</v>
      </c>
      <c r="CE69" s="172">
        <f t="shared" si="44"/>
        <v>1</v>
      </c>
      <c r="CF69" s="172">
        <f t="shared" si="44"/>
        <v>1</v>
      </c>
      <c r="CG69" s="172">
        <f t="shared" si="44"/>
        <v>1</v>
      </c>
      <c r="CH69" s="172">
        <f t="shared" si="44"/>
        <v>1</v>
      </c>
      <c r="CI69" s="172">
        <f t="shared" si="44"/>
        <v>1</v>
      </c>
      <c r="CJ69" s="172">
        <f t="shared" si="44"/>
        <v>1</v>
      </c>
      <c r="CK69" s="172">
        <f t="shared" si="44"/>
        <v>1</v>
      </c>
      <c r="CL69" s="172">
        <f t="shared" si="44"/>
        <v>1</v>
      </c>
      <c r="CM69" s="172">
        <f t="shared" si="44"/>
        <v>1</v>
      </c>
      <c r="CN69" s="172">
        <f t="shared" si="44"/>
        <v>1</v>
      </c>
      <c r="CO69" s="172">
        <f t="shared" si="44"/>
        <v>1</v>
      </c>
      <c r="CP69" s="172">
        <f t="shared" si="44"/>
        <v>1</v>
      </c>
      <c r="CQ69" s="172">
        <f t="shared" si="44"/>
        <v>1</v>
      </c>
      <c r="CR69" s="172">
        <f t="shared" si="43"/>
        <v>1</v>
      </c>
      <c r="CS69" s="172">
        <f t="shared" si="43"/>
        <v>1</v>
      </c>
      <c r="CT69" s="172">
        <f t="shared" si="43"/>
        <v>1</v>
      </c>
      <c r="CU69" s="172">
        <f t="shared" si="43"/>
        <v>1</v>
      </c>
      <c r="DA69" s="172">
        <v>5</v>
      </c>
      <c r="DB69" s="32" t="str">
        <f t="shared" si="45"/>
        <v xml:space="preserve"> </v>
      </c>
      <c r="DD69" s="172">
        <f t="shared" ref="DD69:DD132" si="52">IF(OR(DB68="",DB68=" "),DD68,DD68+1)</f>
        <v>1</v>
      </c>
      <c r="DE69" s="172">
        <v>67</v>
      </c>
      <c r="DL69" s="172">
        <f t="shared" si="48"/>
        <v>0</v>
      </c>
      <c r="DM69" s="172">
        <f t="shared" si="49"/>
        <v>1</v>
      </c>
      <c r="DN69" s="172">
        <f t="shared" si="50"/>
        <v>1</v>
      </c>
      <c r="DO69" s="172">
        <f t="shared" si="51"/>
        <v>1</v>
      </c>
      <c r="DP69" s="172">
        <f t="shared" si="51"/>
        <v>1</v>
      </c>
      <c r="DQ69" s="172">
        <f t="shared" si="51"/>
        <v>1</v>
      </c>
      <c r="DR69" s="172">
        <f t="shared" si="51"/>
        <v>1</v>
      </c>
      <c r="DS69" s="172">
        <f t="shared" si="51"/>
        <v>1</v>
      </c>
      <c r="DT69" s="172">
        <f t="shared" si="51"/>
        <v>1</v>
      </c>
      <c r="DU69" s="172">
        <f t="shared" si="51"/>
        <v>1</v>
      </c>
      <c r="DV69" s="172">
        <f t="shared" ref="DV69:EF80" si="53">IF(OR($CX68=0,ISERROR(SEARCH(DV$1,$CX68))),DV68,DV68+1)</f>
        <v>1</v>
      </c>
      <c r="DW69" s="172">
        <f t="shared" si="53"/>
        <v>1</v>
      </c>
      <c r="DX69" s="172">
        <f t="shared" si="53"/>
        <v>1</v>
      </c>
      <c r="DY69" s="172">
        <f t="shared" si="53"/>
        <v>1</v>
      </c>
      <c r="DZ69" s="172">
        <f t="shared" si="53"/>
        <v>1</v>
      </c>
      <c r="EA69" s="172">
        <f t="shared" si="53"/>
        <v>1</v>
      </c>
      <c r="EB69" s="172">
        <f t="shared" si="53"/>
        <v>1</v>
      </c>
      <c r="EC69" s="172">
        <f t="shared" si="53"/>
        <v>1</v>
      </c>
      <c r="ED69" s="172">
        <f t="shared" si="53"/>
        <v>1</v>
      </c>
      <c r="EE69" s="172">
        <f t="shared" si="53"/>
        <v>1</v>
      </c>
      <c r="EF69" s="172">
        <f t="shared" si="53"/>
        <v>1</v>
      </c>
      <c r="EG69" s="172">
        <f t="shared" si="47"/>
        <v>0</v>
      </c>
    </row>
    <row r="70" spans="20:137" x14ac:dyDescent="0.25">
      <c r="T70" s="5"/>
      <c r="U70" s="13"/>
      <c r="V70" s="5"/>
      <c r="W70" s="5" t="str">
        <f t="shared" si="46"/>
        <v/>
      </c>
      <c r="X70" s="5"/>
      <c r="Y70" s="5"/>
      <c r="Z70" s="5"/>
      <c r="CB70" s="172">
        <f t="shared" si="44"/>
        <v>1</v>
      </c>
      <c r="CC70" s="172">
        <f t="shared" si="44"/>
        <v>1</v>
      </c>
      <c r="CD70" s="172">
        <f t="shared" si="44"/>
        <v>1</v>
      </c>
      <c r="CE70" s="172">
        <f t="shared" si="44"/>
        <v>1</v>
      </c>
      <c r="CF70" s="172">
        <f t="shared" si="44"/>
        <v>1</v>
      </c>
      <c r="CG70" s="172">
        <f t="shared" si="44"/>
        <v>1</v>
      </c>
      <c r="CH70" s="172">
        <f t="shared" si="44"/>
        <v>1</v>
      </c>
      <c r="CI70" s="172">
        <f t="shared" si="44"/>
        <v>1</v>
      </c>
      <c r="CJ70" s="172">
        <f t="shared" si="44"/>
        <v>1</v>
      </c>
      <c r="CK70" s="172">
        <f t="shared" si="44"/>
        <v>1</v>
      </c>
      <c r="CL70" s="172">
        <f t="shared" si="44"/>
        <v>1</v>
      </c>
      <c r="CM70" s="172">
        <f t="shared" si="44"/>
        <v>1</v>
      </c>
      <c r="CN70" s="172">
        <f t="shared" si="44"/>
        <v>1</v>
      </c>
      <c r="CO70" s="172">
        <f t="shared" si="44"/>
        <v>1</v>
      </c>
      <c r="CP70" s="172">
        <f t="shared" si="44"/>
        <v>1</v>
      </c>
      <c r="CQ70" s="172">
        <f t="shared" si="44"/>
        <v>1</v>
      </c>
      <c r="CR70" s="172">
        <f t="shared" si="43"/>
        <v>1</v>
      </c>
      <c r="CS70" s="172">
        <f t="shared" si="43"/>
        <v>1</v>
      </c>
      <c r="CT70" s="172">
        <f t="shared" si="43"/>
        <v>1</v>
      </c>
      <c r="CU70" s="172">
        <f t="shared" si="43"/>
        <v>1</v>
      </c>
      <c r="DA70" s="172">
        <v>6</v>
      </c>
      <c r="DB70" s="32" t="str">
        <f t="shared" si="45"/>
        <v xml:space="preserve"> </v>
      </c>
      <c r="DD70" s="172">
        <f t="shared" si="52"/>
        <v>1</v>
      </c>
      <c r="DE70" s="172">
        <v>68</v>
      </c>
      <c r="DL70" s="172">
        <f t="shared" si="48"/>
        <v>0</v>
      </c>
      <c r="DM70" s="172">
        <f t="shared" si="49"/>
        <v>1</v>
      </c>
      <c r="DN70" s="172">
        <f t="shared" si="50"/>
        <v>1</v>
      </c>
      <c r="DO70" s="172">
        <f t="shared" si="51"/>
        <v>1</v>
      </c>
      <c r="DP70" s="172">
        <f t="shared" si="51"/>
        <v>1</v>
      </c>
      <c r="DQ70" s="172">
        <f t="shared" si="51"/>
        <v>1</v>
      </c>
      <c r="DR70" s="172">
        <f t="shared" si="51"/>
        <v>1</v>
      </c>
      <c r="DS70" s="172">
        <f t="shared" si="51"/>
        <v>1</v>
      </c>
      <c r="DT70" s="172">
        <f t="shared" si="51"/>
        <v>1</v>
      </c>
      <c r="DU70" s="172">
        <f t="shared" si="51"/>
        <v>1</v>
      </c>
      <c r="DV70" s="172">
        <f t="shared" si="53"/>
        <v>1</v>
      </c>
      <c r="DW70" s="172">
        <f t="shared" si="53"/>
        <v>1</v>
      </c>
      <c r="DX70" s="172">
        <f t="shared" si="53"/>
        <v>1</v>
      </c>
      <c r="DY70" s="172">
        <f t="shared" si="53"/>
        <v>1</v>
      </c>
      <c r="DZ70" s="172">
        <f t="shared" si="53"/>
        <v>1</v>
      </c>
      <c r="EA70" s="172">
        <f t="shared" si="53"/>
        <v>1</v>
      </c>
      <c r="EB70" s="172">
        <f t="shared" si="53"/>
        <v>1</v>
      </c>
      <c r="EC70" s="172">
        <f t="shared" si="53"/>
        <v>1</v>
      </c>
      <c r="ED70" s="172">
        <f t="shared" si="53"/>
        <v>1</v>
      </c>
      <c r="EE70" s="172">
        <f t="shared" si="53"/>
        <v>1</v>
      </c>
      <c r="EF70" s="172">
        <f t="shared" si="53"/>
        <v>1</v>
      </c>
      <c r="EG70" s="172">
        <f t="shared" si="47"/>
        <v>0</v>
      </c>
    </row>
    <row r="71" spans="20:137" x14ac:dyDescent="0.25">
      <c r="T71" s="5"/>
      <c r="U71" s="13"/>
      <c r="V71" s="5"/>
      <c r="W71" s="5" t="str">
        <f t="shared" si="46"/>
        <v/>
      </c>
      <c r="X71" s="5"/>
      <c r="Y71" s="5"/>
      <c r="Z71" s="5"/>
      <c r="CB71" s="172">
        <f t="shared" si="44"/>
        <v>1</v>
      </c>
      <c r="CC71" s="172">
        <f t="shared" si="44"/>
        <v>1</v>
      </c>
      <c r="CD71" s="172">
        <f t="shared" si="44"/>
        <v>1</v>
      </c>
      <c r="CE71" s="172">
        <f t="shared" si="44"/>
        <v>1</v>
      </c>
      <c r="CF71" s="172">
        <f t="shared" si="44"/>
        <v>1</v>
      </c>
      <c r="CG71" s="172">
        <f t="shared" si="44"/>
        <v>1</v>
      </c>
      <c r="CH71" s="172">
        <f t="shared" si="44"/>
        <v>1</v>
      </c>
      <c r="CI71" s="172">
        <f t="shared" si="44"/>
        <v>1</v>
      </c>
      <c r="CJ71" s="172">
        <f t="shared" si="44"/>
        <v>1</v>
      </c>
      <c r="CK71" s="172">
        <f t="shared" si="44"/>
        <v>1</v>
      </c>
      <c r="CL71" s="172">
        <f t="shared" si="44"/>
        <v>1</v>
      </c>
      <c r="CM71" s="172">
        <f t="shared" si="44"/>
        <v>1</v>
      </c>
      <c r="CN71" s="172">
        <f t="shared" si="44"/>
        <v>1</v>
      </c>
      <c r="CO71" s="172">
        <f t="shared" si="44"/>
        <v>1</v>
      </c>
      <c r="CP71" s="172">
        <f t="shared" si="44"/>
        <v>1</v>
      </c>
      <c r="CQ71" s="172">
        <f t="shared" si="44"/>
        <v>1</v>
      </c>
      <c r="CR71" s="172">
        <f t="shared" si="43"/>
        <v>1</v>
      </c>
      <c r="CS71" s="172">
        <f t="shared" si="43"/>
        <v>1</v>
      </c>
      <c r="CT71" s="172">
        <f t="shared" si="43"/>
        <v>1</v>
      </c>
      <c r="CU71" s="172">
        <f t="shared" si="43"/>
        <v>1</v>
      </c>
      <c r="DA71" s="172">
        <v>7</v>
      </c>
      <c r="DB71" s="32" t="str">
        <f t="shared" si="45"/>
        <v xml:space="preserve"> </v>
      </c>
      <c r="DD71" s="172">
        <f t="shared" si="52"/>
        <v>1</v>
      </c>
      <c r="DE71" s="172">
        <v>69</v>
      </c>
      <c r="DL71" s="172">
        <f t="shared" si="48"/>
        <v>0</v>
      </c>
      <c r="DM71" s="172">
        <f t="shared" si="49"/>
        <v>1</v>
      </c>
      <c r="DN71" s="172">
        <f t="shared" si="50"/>
        <v>1</v>
      </c>
      <c r="DO71" s="172">
        <f t="shared" si="51"/>
        <v>1</v>
      </c>
      <c r="DP71" s="172">
        <f t="shared" si="51"/>
        <v>1</v>
      </c>
      <c r="DQ71" s="172">
        <f t="shared" si="51"/>
        <v>1</v>
      </c>
      <c r="DR71" s="172">
        <f t="shared" si="51"/>
        <v>1</v>
      </c>
      <c r="DS71" s="172">
        <f t="shared" si="51"/>
        <v>1</v>
      </c>
      <c r="DT71" s="172">
        <f t="shared" si="51"/>
        <v>1</v>
      </c>
      <c r="DU71" s="172">
        <f t="shared" si="51"/>
        <v>1</v>
      </c>
      <c r="DV71" s="172">
        <f t="shared" si="53"/>
        <v>1</v>
      </c>
      <c r="DW71" s="172">
        <f t="shared" si="53"/>
        <v>1</v>
      </c>
      <c r="DX71" s="172">
        <f t="shared" si="53"/>
        <v>1</v>
      </c>
      <c r="DY71" s="172">
        <f t="shared" si="53"/>
        <v>1</v>
      </c>
      <c r="DZ71" s="172">
        <f t="shared" si="53"/>
        <v>1</v>
      </c>
      <c r="EA71" s="172">
        <f t="shared" si="53"/>
        <v>1</v>
      </c>
      <c r="EB71" s="172">
        <f t="shared" si="53"/>
        <v>1</v>
      </c>
      <c r="EC71" s="172">
        <f t="shared" si="53"/>
        <v>1</v>
      </c>
      <c r="ED71" s="172">
        <f t="shared" si="53"/>
        <v>1</v>
      </c>
      <c r="EE71" s="172">
        <f t="shared" si="53"/>
        <v>1</v>
      </c>
      <c r="EF71" s="172">
        <f t="shared" si="53"/>
        <v>1</v>
      </c>
      <c r="EG71" s="172">
        <f t="shared" si="47"/>
        <v>0</v>
      </c>
    </row>
    <row r="72" spans="20:137" x14ac:dyDescent="0.25">
      <c r="T72" s="5"/>
      <c r="U72" s="13"/>
      <c r="V72" s="5"/>
      <c r="W72" s="5" t="str">
        <f t="shared" si="46"/>
        <v/>
      </c>
      <c r="X72" s="5"/>
      <c r="Y72" s="5"/>
      <c r="Z72" s="5"/>
      <c r="CB72" s="172">
        <f t="shared" si="44"/>
        <v>1</v>
      </c>
      <c r="CC72" s="172">
        <f t="shared" si="44"/>
        <v>1</v>
      </c>
      <c r="CD72" s="172">
        <f t="shared" si="44"/>
        <v>1</v>
      </c>
      <c r="CE72" s="172">
        <f t="shared" si="44"/>
        <v>1</v>
      </c>
      <c r="CF72" s="172">
        <f t="shared" si="44"/>
        <v>1</v>
      </c>
      <c r="CG72" s="172">
        <f t="shared" si="44"/>
        <v>1</v>
      </c>
      <c r="CH72" s="172">
        <f t="shared" si="44"/>
        <v>1</v>
      </c>
      <c r="CI72" s="172">
        <f t="shared" si="44"/>
        <v>1</v>
      </c>
      <c r="CJ72" s="172">
        <f t="shared" si="44"/>
        <v>1</v>
      </c>
      <c r="CK72" s="172">
        <f t="shared" si="44"/>
        <v>1</v>
      </c>
      <c r="CL72" s="172">
        <f t="shared" si="44"/>
        <v>1</v>
      </c>
      <c r="CM72" s="172">
        <f t="shared" si="44"/>
        <v>1</v>
      </c>
      <c r="CN72" s="172">
        <f t="shared" si="44"/>
        <v>1</v>
      </c>
      <c r="CO72" s="172">
        <f t="shared" si="44"/>
        <v>1</v>
      </c>
      <c r="CP72" s="172">
        <f t="shared" si="44"/>
        <v>1</v>
      </c>
      <c r="CQ72" s="172">
        <f t="shared" si="44"/>
        <v>1</v>
      </c>
      <c r="CR72" s="172">
        <f t="shared" si="43"/>
        <v>1</v>
      </c>
      <c r="CS72" s="172">
        <f t="shared" si="43"/>
        <v>1</v>
      </c>
      <c r="CT72" s="172">
        <f t="shared" si="43"/>
        <v>1</v>
      </c>
      <c r="CU72" s="172">
        <f t="shared" si="43"/>
        <v>1</v>
      </c>
      <c r="DA72" s="172">
        <v>8</v>
      </c>
      <c r="DB72" s="32" t="str">
        <f t="shared" si="45"/>
        <v xml:space="preserve"> </v>
      </c>
      <c r="DD72" s="172">
        <f t="shared" si="52"/>
        <v>1</v>
      </c>
      <c r="DE72" s="172">
        <v>70</v>
      </c>
      <c r="DL72" s="172">
        <f t="shared" si="48"/>
        <v>0</v>
      </c>
      <c r="DM72" s="172">
        <f t="shared" si="49"/>
        <v>1</v>
      </c>
      <c r="DN72" s="172">
        <f t="shared" si="50"/>
        <v>1</v>
      </c>
      <c r="DO72" s="172">
        <f t="shared" si="51"/>
        <v>1</v>
      </c>
      <c r="DP72" s="172">
        <f t="shared" si="51"/>
        <v>1</v>
      </c>
      <c r="DQ72" s="172">
        <f t="shared" si="51"/>
        <v>1</v>
      </c>
      <c r="DR72" s="172">
        <f t="shared" si="51"/>
        <v>1</v>
      </c>
      <c r="DS72" s="172">
        <f t="shared" si="51"/>
        <v>1</v>
      </c>
      <c r="DT72" s="172">
        <f t="shared" si="51"/>
        <v>1</v>
      </c>
      <c r="DU72" s="172">
        <f t="shared" si="51"/>
        <v>1</v>
      </c>
      <c r="DV72" s="172">
        <f t="shared" si="53"/>
        <v>1</v>
      </c>
      <c r="DW72" s="172">
        <f t="shared" si="53"/>
        <v>1</v>
      </c>
      <c r="DX72" s="172">
        <f t="shared" si="53"/>
        <v>1</v>
      </c>
      <c r="DY72" s="172">
        <f t="shared" si="53"/>
        <v>1</v>
      </c>
      <c r="DZ72" s="172">
        <f t="shared" si="53"/>
        <v>1</v>
      </c>
      <c r="EA72" s="172">
        <f t="shared" si="53"/>
        <v>1</v>
      </c>
      <c r="EB72" s="172">
        <f t="shared" si="53"/>
        <v>1</v>
      </c>
      <c r="EC72" s="172">
        <f t="shared" si="53"/>
        <v>1</v>
      </c>
      <c r="ED72" s="172">
        <f t="shared" si="53"/>
        <v>1</v>
      </c>
      <c r="EE72" s="172">
        <f t="shared" si="53"/>
        <v>1</v>
      </c>
      <c r="EF72" s="172">
        <f t="shared" si="53"/>
        <v>1</v>
      </c>
      <c r="EG72" s="172">
        <f t="shared" si="47"/>
        <v>0</v>
      </c>
    </row>
    <row r="73" spans="20:137" x14ac:dyDescent="0.25">
      <c r="T73" s="5"/>
      <c r="U73" s="13"/>
      <c r="V73" s="5"/>
      <c r="W73" s="5" t="str">
        <f t="shared" si="46"/>
        <v/>
      </c>
      <c r="X73" s="5"/>
      <c r="Y73" s="5"/>
      <c r="Z73" s="5"/>
      <c r="CB73" s="172">
        <f t="shared" si="44"/>
        <v>1</v>
      </c>
      <c r="CC73" s="172">
        <f t="shared" si="44"/>
        <v>1</v>
      </c>
      <c r="CD73" s="172">
        <f t="shared" si="44"/>
        <v>1</v>
      </c>
      <c r="CE73" s="172">
        <f t="shared" si="44"/>
        <v>1</v>
      </c>
      <c r="CF73" s="172">
        <f t="shared" si="44"/>
        <v>1</v>
      </c>
      <c r="CG73" s="172">
        <f t="shared" si="44"/>
        <v>1</v>
      </c>
      <c r="CH73" s="172">
        <f t="shared" si="44"/>
        <v>1</v>
      </c>
      <c r="CI73" s="172">
        <f t="shared" si="44"/>
        <v>1</v>
      </c>
      <c r="CJ73" s="172">
        <f t="shared" si="44"/>
        <v>1</v>
      </c>
      <c r="CK73" s="172">
        <f t="shared" si="44"/>
        <v>1</v>
      </c>
      <c r="CL73" s="172">
        <f t="shared" si="44"/>
        <v>1</v>
      </c>
      <c r="CM73" s="172">
        <f t="shared" si="44"/>
        <v>1</v>
      </c>
      <c r="CN73" s="172">
        <f t="shared" si="44"/>
        <v>1</v>
      </c>
      <c r="CO73" s="172">
        <f t="shared" si="44"/>
        <v>1</v>
      </c>
      <c r="CP73" s="172">
        <f t="shared" si="44"/>
        <v>1</v>
      </c>
      <c r="CQ73" s="172">
        <f t="shared" si="44"/>
        <v>1</v>
      </c>
      <c r="CR73" s="172">
        <f t="shared" si="43"/>
        <v>1</v>
      </c>
      <c r="CS73" s="172">
        <f t="shared" si="43"/>
        <v>1</v>
      </c>
      <c r="CT73" s="172">
        <f t="shared" si="43"/>
        <v>1</v>
      </c>
      <c r="CU73" s="172">
        <f t="shared" si="43"/>
        <v>1</v>
      </c>
      <c r="DA73" s="172">
        <v>9</v>
      </c>
      <c r="DB73" s="32" t="str">
        <f t="shared" si="45"/>
        <v xml:space="preserve"> </v>
      </c>
      <c r="DD73" s="172">
        <f t="shared" si="52"/>
        <v>1</v>
      </c>
      <c r="DE73" s="172">
        <v>71</v>
      </c>
      <c r="DL73" s="172">
        <f t="shared" si="48"/>
        <v>0</v>
      </c>
      <c r="DM73" s="172">
        <f t="shared" si="49"/>
        <v>1</v>
      </c>
      <c r="DN73" s="172">
        <f t="shared" si="50"/>
        <v>1</v>
      </c>
      <c r="DO73" s="172">
        <f t="shared" si="51"/>
        <v>1</v>
      </c>
      <c r="DP73" s="172">
        <f t="shared" si="51"/>
        <v>1</v>
      </c>
      <c r="DQ73" s="172">
        <f t="shared" si="51"/>
        <v>1</v>
      </c>
      <c r="DR73" s="172">
        <f t="shared" si="51"/>
        <v>1</v>
      </c>
      <c r="DS73" s="172">
        <f t="shared" si="51"/>
        <v>1</v>
      </c>
      <c r="DT73" s="172">
        <f t="shared" si="51"/>
        <v>1</v>
      </c>
      <c r="DU73" s="172">
        <f t="shared" si="51"/>
        <v>1</v>
      </c>
      <c r="DV73" s="172">
        <f t="shared" si="53"/>
        <v>1</v>
      </c>
      <c r="DW73" s="172">
        <f t="shared" si="53"/>
        <v>1</v>
      </c>
      <c r="DX73" s="172">
        <f t="shared" si="53"/>
        <v>1</v>
      </c>
      <c r="DY73" s="172">
        <f t="shared" si="53"/>
        <v>1</v>
      </c>
      <c r="DZ73" s="172">
        <f t="shared" si="53"/>
        <v>1</v>
      </c>
      <c r="EA73" s="172">
        <f t="shared" si="53"/>
        <v>1</v>
      </c>
      <c r="EB73" s="172">
        <f t="shared" si="53"/>
        <v>1</v>
      </c>
      <c r="EC73" s="172">
        <f t="shared" si="53"/>
        <v>1</v>
      </c>
      <c r="ED73" s="172">
        <f t="shared" si="53"/>
        <v>1</v>
      </c>
      <c r="EE73" s="172">
        <f t="shared" si="53"/>
        <v>1</v>
      </c>
      <c r="EF73" s="172">
        <f t="shared" si="53"/>
        <v>1</v>
      </c>
      <c r="EG73" s="172">
        <f t="shared" si="47"/>
        <v>0</v>
      </c>
    </row>
    <row r="74" spans="20:137" x14ac:dyDescent="0.25">
      <c r="T74" s="5"/>
      <c r="U74" s="13"/>
      <c r="V74" s="5"/>
      <c r="W74" s="5" t="str">
        <f t="shared" si="46"/>
        <v/>
      </c>
      <c r="X74" s="5"/>
      <c r="Y74" s="5"/>
      <c r="Z74" s="5"/>
      <c r="CB74" s="172">
        <f t="shared" si="44"/>
        <v>1</v>
      </c>
      <c r="CC74" s="172">
        <f t="shared" si="44"/>
        <v>1</v>
      </c>
      <c r="CD74" s="172">
        <f t="shared" si="44"/>
        <v>1</v>
      </c>
      <c r="CE74" s="172">
        <f t="shared" si="44"/>
        <v>1</v>
      </c>
      <c r="CF74" s="172">
        <f t="shared" si="44"/>
        <v>1</v>
      </c>
      <c r="CG74" s="172">
        <f t="shared" si="44"/>
        <v>1</v>
      </c>
      <c r="CH74" s="172">
        <f t="shared" si="44"/>
        <v>1</v>
      </c>
      <c r="CI74" s="172">
        <f t="shared" si="44"/>
        <v>1</v>
      </c>
      <c r="CJ74" s="172">
        <f t="shared" si="44"/>
        <v>1</v>
      </c>
      <c r="CK74" s="172">
        <f t="shared" si="44"/>
        <v>1</v>
      </c>
      <c r="CL74" s="172">
        <f t="shared" si="44"/>
        <v>1</v>
      </c>
      <c r="CM74" s="172">
        <f t="shared" si="44"/>
        <v>1</v>
      </c>
      <c r="CN74" s="172">
        <f t="shared" si="44"/>
        <v>1</v>
      </c>
      <c r="CO74" s="172">
        <f t="shared" si="44"/>
        <v>1</v>
      </c>
      <c r="CP74" s="172">
        <f t="shared" si="44"/>
        <v>1</v>
      </c>
      <c r="CQ74" s="172">
        <f t="shared" si="44"/>
        <v>1</v>
      </c>
      <c r="CR74" s="172">
        <f t="shared" si="43"/>
        <v>1</v>
      </c>
      <c r="CS74" s="172">
        <f t="shared" si="43"/>
        <v>1</v>
      </c>
      <c r="CT74" s="172">
        <f t="shared" si="43"/>
        <v>1</v>
      </c>
      <c r="CU74" s="172">
        <f t="shared" si="43"/>
        <v>1</v>
      </c>
      <c r="DA74" s="172">
        <v>10</v>
      </c>
      <c r="DB74" s="32" t="str">
        <f t="shared" si="45"/>
        <v xml:space="preserve"> </v>
      </c>
      <c r="DD74" s="172">
        <f t="shared" si="52"/>
        <v>1</v>
      </c>
      <c r="DE74" s="172">
        <v>72</v>
      </c>
      <c r="DL74" s="172">
        <f t="shared" si="48"/>
        <v>0</v>
      </c>
      <c r="DM74" s="172">
        <f t="shared" si="49"/>
        <v>1</v>
      </c>
      <c r="DN74" s="172">
        <f t="shared" si="50"/>
        <v>1</v>
      </c>
      <c r="DO74" s="172">
        <f t="shared" si="51"/>
        <v>1</v>
      </c>
      <c r="DP74" s="172">
        <f t="shared" si="51"/>
        <v>1</v>
      </c>
      <c r="DQ74" s="172">
        <f t="shared" si="51"/>
        <v>1</v>
      </c>
      <c r="DR74" s="172">
        <f t="shared" si="51"/>
        <v>1</v>
      </c>
      <c r="DS74" s="172">
        <f t="shared" si="51"/>
        <v>1</v>
      </c>
      <c r="DT74" s="172">
        <f t="shared" si="51"/>
        <v>1</v>
      </c>
      <c r="DU74" s="172">
        <f t="shared" si="51"/>
        <v>1</v>
      </c>
      <c r="DV74" s="172">
        <f t="shared" si="53"/>
        <v>1</v>
      </c>
      <c r="DW74" s="172">
        <f t="shared" si="53"/>
        <v>1</v>
      </c>
      <c r="DX74" s="172">
        <f t="shared" si="53"/>
        <v>1</v>
      </c>
      <c r="DY74" s="172">
        <f t="shared" si="53"/>
        <v>1</v>
      </c>
      <c r="DZ74" s="172">
        <f t="shared" si="53"/>
        <v>1</v>
      </c>
      <c r="EA74" s="172">
        <f t="shared" si="53"/>
        <v>1</v>
      </c>
      <c r="EB74" s="172">
        <f t="shared" si="53"/>
        <v>1</v>
      </c>
      <c r="EC74" s="172">
        <f t="shared" si="53"/>
        <v>1</v>
      </c>
      <c r="ED74" s="172">
        <f t="shared" si="53"/>
        <v>1</v>
      </c>
      <c r="EE74" s="172">
        <f t="shared" si="53"/>
        <v>1</v>
      </c>
      <c r="EF74" s="172">
        <f t="shared" si="53"/>
        <v>1</v>
      </c>
      <c r="EG74" s="172">
        <f t="shared" si="47"/>
        <v>0</v>
      </c>
    </row>
    <row r="75" spans="20:137" x14ac:dyDescent="0.25">
      <c r="T75" s="5"/>
      <c r="U75" s="13"/>
      <c r="V75" s="5"/>
      <c r="W75" s="5" t="str">
        <f t="shared" si="46"/>
        <v/>
      </c>
      <c r="X75" s="5"/>
      <c r="Y75" s="5"/>
      <c r="Z75" s="5"/>
      <c r="CB75" s="172">
        <f t="shared" si="44"/>
        <v>1</v>
      </c>
      <c r="CC75" s="172">
        <f t="shared" si="44"/>
        <v>1</v>
      </c>
      <c r="CD75" s="172">
        <f t="shared" si="44"/>
        <v>1</v>
      </c>
      <c r="CE75" s="172">
        <f t="shared" si="44"/>
        <v>1</v>
      </c>
      <c r="CF75" s="172">
        <f t="shared" si="44"/>
        <v>1</v>
      </c>
      <c r="CG75" s="172">
        <f t="shared" si="44"/>
        <v>1</v>
      </c>
      <c r="CH75" s="172">
        <f t="shared" si="44"/>
        <v>1</v>
      </c>
      <c r="CI75" s="172">
        <f t="shared" si="44"/>
        <v>1</v>
      </c>
      <c r="CJ75" s="172">
        <f t="shared" si="44"/>
        <v>1</v>
      </c>
      <c r="CK75" s="172">
        <f t="shared" si="44"/>
        <v>1</v>
      </c>
      <c r="CL75" s="172">
        <f t="shared" si="44"/>
        <v>1</v>
      </c>
      <c r="CM75" s="172">
        <f t="shared" si="44"/>
        <v>1</v>
      </c>
      <c r="CN75" s="172">
        <f t="shared" si="44"/>
        <v>1</v>
      </c>
      <c r="CO75" s="172">
        <f t="shared" si="44"/>
        <v>1</v>
      </c>
      <c r="CP75" s="172">
        <f t="shared" si="44"/>
        <v>1</v>
      </c>
      <c r="CQ75" s="172">
        <f t="shared" si="44"/>
        <v>1</v>
      </c>
      <c r="CR75" s="172">
        <f t="shared" si="43"/>
        <v>1</v>
      </c>
      <c r="CS75" s="172">
        <f t="shared" si="43"/>
        <v>1</v>
      </c>
      <c r="CT75" s="172">
        <f t="shared" si="43"/>
        <v>1</v>
      </c>
      <c r="CU75" s="172">
        <f t="shared" si="43"/>
        <v>1</v>
      </c>
      <c r="DA75" s="172">
        <v>11</v>
      </c>
      <c r="DB75" s="32" t="str">
        <f t="shared" si="45"/>
        <v xml:space="preserve"> </v>
      </c>
      <c r="DD75" s="172">
        <f t="shared" si="52"/>
        <v>1</v>
      </c>
      <c r="DE75" s="172">
        <v>73</v>
      </c>
      <c r="DL75" s="172">
        <f t="shared" si="48"/>
        <v>0</v>
      </c>
      <c r="DM75" s="172">
        <f t="shared" si="49"/>
        <v>1</v>
      </c>
      <c r="DN75" s="172">
        <f t="shared" si="50"/>
        <v>1</v>
      </c>
      <c r="DO75" s="172">
        <f t="shared" si="51"/>
        <v>1</v>
      </c>
      <c r="DP75" s="172">
        <f t="shared" si="51"/>
        <v>1</v>
      </c>
      <c r="DQ75" s="172">
        <f t="shared" si="51"/>
        <v>1</v>
      </c>
      <c r="DR75" s="172">
        <f t="shared" si="51"/>
        <v>1</v>
      </c>
      <c r="DS75" s="172">
        <f t="shared" si="51"/>
        <v>1</v>
      </c>
      <c r="DT75" s="172">
        <f t="shared" si="51"/>
        <v>1</v>
      </c>
      <c r="DU75" s="172">
        <f t="shared" si="51"/>
        <v>1</v>
      </c>
      <c r="DV75" s="172">
        <f t="shared" si="53"/>
        <v>1</v>
      </c>
      <c r="DW75" s="172">
        <f t="shared" si="53"/>
        <v>1</v>
      </c>
      <c r="DX75" s="172">
        <f t="shared" si="53"/>
        <v>1</v>
      </c>
      <c r="DY75" s="172">
        <f t="shared" si="53"/>
        <v>1</v>
      </c>
      <c r="DZ75" s="172">
        <f t="shared" si="53"/>
        <v>1</v>
      </c>
      <c r="EA75" s="172">
        <f t="shared" si="53"/>
        <v>1</v>
      </c>
      <c r="EB75" s="172">
        <f t="shared" si="53"/>
        <v>1</v>
      </c>
      <c r="EC75" s="172">
        <f t="shared" si="53"/>
        <v>1</v>
      </c>
      <c r="ED75" s="172">
        <f t="shared" si="53"/>
        <v>1</v>
      </c>
      <c r="EE75" s="172">
        <f t="shared" si="53"/>
        <v>1</v>
      </c>
      <c r="EF75" s="172">
        <f t="shared" si="53"/>
        <v>1</v>
      </c>
      <c r="EG75" s="172">
        <f t="shared" si="47"/>
        <v>0</v>
      </c>
    </row>
    <row r="76" spans="20:137" x14ac:dyDescent="0.25">
      <c r="T76" s="5"/>
      <c r="U76" s="13"/>
      <c r="V76" s="5"/>
      <c r="W76" s="5" t="str">
        <f t="shared" si="46"/>
        <v/>
      </c>
      <c r="X76" s="5"/>
      <c r="Y76" s="5"/>
      <c r="Z76" s="5"/>
      <c r="CB76" s="172">
        <f t="shared" si="44"/>
        <v>1</v>
      </c>
      <c r="CC76" s="172">
        <f t="shared" si="44"/>
        <v>1</v>
      </c>
      <c r="CD76" s="172">
        <f t="shared" si="44"/>
        <v>1</v>
      </c>
      <c r="CE76" s="172">
        <f t="shared" si="44"/>
        <v>1</v>
      </c>
      <c r="CF76" s="172">
        <f t="shared" si="44"/>
        <v>1</v>
      </c>
      <c r="CG76" s="172">
        <f t="shared" si="44"/>
        <v>1</v>
      </c>
      <c r="CH76" s="172">
        <f t="shared" si="44"/>
        <v>1</v>
      </c>
      <c r="CI76" s="172">
        <f t="shared" si="44"/>
        <v>1</v>
      </c>
      <c r="CJ76" s="172">
        <f t="shared" si="44"/>
        <v>1</v>
      </c>
      <c r="CK76" s="172">
        <f t="shared" si="44"/>
        <v>1</v>
      </c>
      <c r="CL76" s="172">
        <f t="shared" si="44"/>
        <v>1</v>
      </c>
      <c r="CM76" s="172">
        <f t="shared" si="44"/>
        <v>1</v>
      </c>
      <c r="CN76" s="172">
        <f t="shared" si="44"/>
        <v>1</v>
      </c>
      <c r="CO76" s="172">
        <f t="shared" si="44"/>
        <v>1</v>
      </c>
      <c r="CP76" s="172">
        <f t="shared" si="44"/>
        <v>1</v>
      </c>
      <c r="CQ76" s="172">
        <f t="shared" si="44"/>
        <v>1</v>
      </c>
      <c r="CR76" s="172">
        <f t="shared" si="43"/>
        <v>1</v>
      </c>
      <c r="CS76" s="172">
        <f t="shared" si="43"/>
        <v>1</v>
      </c>
      <c r="CT76" s="172">
        <f t="shared" si="43"/>
        <v>1</v>
      </c>
      <c r="CU76" s="172">
        <f t="shared" si="43"/>
        <v>1</v>
      </c>
      <c r="DA76" s="172">
        <v>12</v>
      </c>
      <c r="DB76" s="32" t="str">
        <f t="shared" si="45"/>
        <v xml:space="preserve"> </v>
      </c>
      <c r="DD76" s="172">
        <f t="shared" si="52"/>
        <v>1</v>
      </c>
      <c r="DE76" s="172">
        <v>74</v>
      </c>
      <c r="DL76" s="172">
        <f t="shared" si="48"/>
        <v>0</v>
      </c>
      <c r="DM76" s="172">
        <f t="shared" si="49"/>
        <v>1</v>
      </c>
      <c r="DN76" s="172">
        <f t="shared" si="50"/>
        <v>1</v>
      </c>
      <c r="DO76" s="172">
        <f t="shared" si="51"/>
        <v>1</v>
      </c>
      <c r="DP76" s="172">
        <f t="shared" si="51"/>
        <v>1</v>
      </c>
      <c r="DQ76" s="172">
        <f t="shared" si="51"/>
        <v>1</v>
      </c>
      <c r="DR76" s="172">
        <f t="shared" si="51"/>
        <v>1</v>
      </c>
      <c r="DS76" s="172">
        <f t="shared" si="51"/>
        <v>1</v>
      </c>
      <c r="DT76" s="172">
        <f t="shared" si="51"/>
        <v>1</v>
      </c>
      <c r="DU76" s="172">
        <f t="shared" si="51"/>
        <v>1</v>
      </c>
      <c r="DV76" s="172">
        <f t="shared" si="53"/>
        <v>1</v>
      </c>
      <c r="DW76" s="172">
        <f t="shared" si="53"/>
        <v>1</v>
      </c>
      <c r="DX76" s="172">
        <f t="shared" si="53"/>
        <v>1</v>
      </c>
      <c r="DY76" s="172">
        <f t="shared" si="53"/>
        <v>1</v>
      </c>
      <c r="DZ76" s="172">
        <f t="shared" si="53"/>
        <v>1</v>
      </c>
      <c r="EA76" s="172">
        <f t="shared" si="53"/>
        <v>1</v>
      </c>
      <c r="EB76" s="172">
        <f t="shared" si="53"/>
        <v>1</v>
      </c>
      <c r="EC76" s="172">
        <f t="shared" si="53"/>
        <v>1</v>
      </c>
      <c r="ED76" s="172">
        <f t="shared" si="53"/>
        <v>1</v>
      </c>
      <c r="EE76" s="172">
        <f t="shared" si="53"/>
        <v>1</v>
      </c>
      <c r="EF76" s="172">
        <f t="shared" si="53"/>
        <v>1</v>
      </c>
      <c r="EG76" s="172">
        <f t="shared" si="47"/>
        <v>0</v>
      </c>
    </row>
    <row r="77" spans="20:137" x14ac:dyDescent="0.25">
      <c r="T77" s="5"/>
      <c r="U77" s="13"/>
      <c r="V77" s="5"/>
      <c r="W77" s="5" t="str">
        <f t="shared" si="46"/>
        <v/>
      </c>
      <c r="X77" s="5"/>
      <c r="Y77" s="5"/>
      <c r="Z77" s="5"/>
      <c r="CB77" s="172">
        <f t="shared" si="44"/>
        <v>1</v>
      </c>
      <c r="CC77" s="172">
        <f t="shared" si="44"/>
        <v>1</v>
      </c>
      <c r="CD77" s="172">
        <f t="shared" si="44"/>
        <v>1</v>
      </c>
      <c r="CE77" s="172">
        <f t="shared" si="44"/>
        <v>1</v>
      </c>
      <c r="CF77" s="172">
        <f t="shared" si="44"/>
        <v>1</v>
      </c>
      <c r="CG77" s="172">
        <f t="shared" si="44"/>
        <v>1</v>
      </c>
      <c r="CH77" s="172">
        <f t="shared" si="44"/>
        <v>1</v>
      </c>
      <c r="CI77" s="172">
        <f t="shared" si="44"/>
        <v>1</v>
      </c>
      <c r="CJ77" s="172">
        <f t="shared" si="44"/>
        <v>1</v>
      </c>
      <c r="CK77" s="172">
        <f t="shared" si="44"/>
        <v>1</v>
      </c>
      <c r="CL77" s="172">
        <f t="shared" si="44"/>
        <v>1</v>
      </c>
      <c r="CM77" s="172">
        <f t="shared" si="44"/>
        <v>1</v>
      </c>
      <c r="CN77" s="172">
        <f t="shared" si="44"/>
        <v>1</v>
      </c>
      <c r="CO77" s="172">
        <f t="shared" si="44"/>
        <v>1</v>
      </c>
      <c r="CP77" s="172">
        <f t="shared" si="44"/>
        <v>1</v>
      </c>
      <c r="CQ77" s="172">
        <f t="shared" si="44"/>
        <v>1</v>
      </c>
      <c r="CR77" s="172">
        <f t="shared" si="43"/>
        <v>1</v>
      </c>
      <c r="CS77" s="172">
        <f t="shared" si="43"/>
        <v>1</v>
      </c>
      <c r="CT77" s="172">
        <f t="shared" si="43"/>
        <v>1</v>
      </c>
      <c r="CU77" s="172">
        <f t="shared" si="43"/>
        <v>1</v>
      </c>
      <c r="DB77" s="196" t="str">
        <f>IF(DB64="","","----")</f>
        <v/>
      </c>
      <c r="DD77" s="172">
        <f t="shared" si="52"/>
        <v>1</v>
      </c>
      <c r="DE77" s="172">
        <v>75</v>
      </c>
      <c r="DL77" s="172">
        <f t="shared" si="48"/>
        <v>0</v>
      </c>
      <c r="DM77" s="172">
        <f t="shared" si="49"/>
        <v>1</v>
      </c>
      <c r="DN77" s="172">
        <f t="shared" si="50"/>
        <v>1</v>
      </c>
      <c r="DO77" s="172">
        <f t="shared" si="51"/>
        <v>1</v>
      </c>
      <c r="DP77" s="172">
        <f t="shared" si="51"/>
        <v>1</v>
      </c>
      <c r="DQ77" s="172">
        <f t="shared" si="51"/>
        <v>1</v>
      </c>
      <c r="DR77" s="172">
        <f t="shared" si="51"/>
        <v>1</v>
      </c>
      <c r="DS77" s="172">
        <f t="shared" si="51"/>
        <v>1</v>
      </c>
      <c r="DT77" s="172">
        <f t="shared" si="51"/>
        <v>1</v>
      </c>
      <c r="DU77" s="172">
        <f t="shared" si="51"/>
        <v>1</v>
      </c>
      <c r="DV77" s="172">
        <f t="shared" si="53"/>
        <v>1</v>
      </c>
      <c r="DW77" s="172">
        <f t="shared" si="53"/>
        <v>1</v>
      </c>
      <c r="DX77" s="172">
        <f t="shared" si="53"/>
        <v>1</v>
      </c>
      <c r="DY77" s="172">
        <f t="shared" si="53"/>
        <v>1</v>
      </c>
      <c r="DZ77" s="172">
        <f t="shared" si="53"/>
        <v>1</v>
      </c>
      <c r="EA77" s="172">
        <f t="shared" si="53"/>
        <v>1</v>
      </c>
      <c r="EB77" s="172">
        <f t="shared" si="53"/>
        <v>1</v>
      </c>
      <c r="EC77" s="172">
        <f t="shared" si="53"/>
        <v>1</v>
      </c>
      <c r="ED77" s="172">
        <f t="shared" si="53"/>
        <v>1</v>
      </c>
      <c r="EE77" s="172">
        <f t="shared" si="53"/>
        <v>1</v>
      </c>
      <c r="EF77" s="172">
        <f t="shared" si="53"/>
        <v>1</v>
      </c>
      <c r="EG77" s="172">
        <f t="shared" si="47"/>
        <v>0</v>
      </c>
    </row>
    <row r="78" spans="20:137" x14ac:dyDescent="0.25">
      <c r="T78" s="5"/>
      <c r="U78" s="13"/>
      <c r="V78" s="5"/>
      <c r="W78" s="5" t="str">
        <f t="shared" si="46"/>
        <v/>
      </c>
      <c r="X78" s="5"/>
      <c r="Y78" s="5"/>
      <c r="Z78" s="5"/>
      <c r="CB78" s="172">
        <f t="shared" si="44"/>
        <v>1</v>
      </c>
      <c r="CC78" s="172">
        <f t="shared" si="44"/>
        <v>1</v>
      </c>
      <c r="CD78" s="172">
        <f t="shared" si="44"/>
        <v>1</v>
      </c>
      <c r="CE78" s="172">
        <f t="shared" si="44"/>
        <v>1</v>
      </c>
      <c r="CF78" s="172">
        <f t="shared" si="44"/>
        <v>1</v>
      </c>
      <c r="CG78" s="172">
        <f t="shared" si="44"/>
        <v>1</v>
      </c>
      <c r="CH78" s="172">
        <f t="shared" si="44"/>
        <v>1</v>
      </c>
      <c r="CI78" s="172">
        <f t="shared" si="44"/>
        <v>1</v>
      </c>
      <c r="CJ78" s="172">
        <f t="shared" si="44"/>
        <v>1</v>
      </c>
      <c r="CK78" s="172">
        <f t="shared" si="44"/>
        <v>1</v>
      </c>
      <c r="CL78" s="172">
        <f t="shared" si="44"/>
        <v>1</v>
      </c>
      <c r="CM78" s="172">
        <f t="shared" si="44"/>
        <v>1</v>
      </c>
      <c r="CN78" s="172">
        <f t="shared" si="44"/>
        <v>1</v>
      </c>
      <c r="CO78" s="172">
        <f t="shared" si="44"/>
        <v>1</v>
      </c>
      <c r="CP78" s="172">
        <f t="shared" si="44"/>
        <v>1</v>
      </c>
      <c r="CQ78" s="172">
        <f t="shared" si="44"/>
        <v>1</v>
      </c>
      <c r="CR78" s="172">
        <f t="shared" si="43"/>
        <v>1</v>
      </c>
      <c r="CS78" s="172">
        <f t="shared" si="43"/>
        <v>1</v>
      </c>
      <c r="CT78" s="172">
        <f t="shared" si="43"/>
        <v>1</v>
      </c>
      <c r="CU78" s="172">
        <f t="shared" si="43"/>
        <v>1</v>
      </c>
      <c r="DA78" s="172"/>
      <c r="DB78" s="32" t="str">
        <f>IF(DB79="","",CONCATENATE("Warband ",CZ79," ",DG78))</f>
        <v/>
      </c>
      <c r="DD78" s="172">
        <f t="shared" si="52"/>
        <v>1</v>
      </c>
      <c r="DE78" s="172">
        <v>76</v>
      </c>
      <c r="DG78" s="49" t="str">
        <f>CONCATENATE("   ",DH78,"/",DI78,IF(DH78&gt;DI78," !",""))</f>
        <v xml:space="preserve">   0/12</v>
      </c>
      <c r="DH78" s="172">
        <f t="shared" ref="DH78" si="54">INDEX($CB$1:$CU$1,CZ79)+DJ78</f>
        <v>0</v>
      </c>
      <c r="DI78" s="172">
        <f>12</f>
        <v>12</v>
      </c>
      <c r="DL78" s="172">
        <f t="shared" si="48"/>
        <v>0</v>
      </c>
      <c r="DM78" s="172">
        <f t="shared" si="49"/>
        <v>1</v>
      </c>
      <c r="DN78" s="172">
        <f t="shared" si="50"/>
        <v>1</v>
      </c>
      <c r="DO78" s="172">
        <f t="shared" si="51"/>
        <v>1</v>
      </c>
      <c r="DP78" s="172">
        <f t="shared" si="51"/>
        <v>1</v>
      </c>
      <c r="DQ78" s="172">
        <f t="shared" si="51"/>
        <v>1</v>
      </c>
      <c r="DR78" s="172">
        <f t="shared" si="51"/>
        <v>1</v>
      </c>
      <c r="DS78" s="172">
        <f t="shared" si="51"/>
        <v>1</v>
      </c>
      <c r="DT78" s="172">
        <f t="shared" si="51"/>
        <v>1</v>
      </c>
      <c r="DU78" s="172">
        <f t="shared" si="51"/>
        <v>1</v>
      </c>
      <c r="DV78" s="172">
        <f t="shared" si="53"/>
        <v>1</v>
      </c>
      <c r="DW78" s="172">
        <f t="shared" si="53"/>
        <v>1</v>
      </c>
      <c r="DX78" s="172">
        <f t="shared" si="53"/>
        <v>1</v>
      </c>
      <c r="DY78" s="172">
        <f t="shared" si="53"/>
        <v>1</v>
      </c>
      <c r="DZ78" s="172">
        <f t="shared" si="53"/>
        <v>1</v>
      </c>
      <c r="EA78" s="172">
        <f t="shared" si="53"/>
        <v>1</v>
      </c>
      <c r="EB78" s="172">
        <f t="shared" si="53"/>
        <v>1</v>
      </c>
      <c r="EC78" s="172">
        <f t="shared" si="53"/>
        <v>1</v>
      </c>
      <c r="ED78" s="172">
        <f t="shared" si="53"/>
        <v>1</v>
      </c>
      <c r="EE78" s="172">
        <f t="shared" si="53"/>
        <v>1</v>
      </c>
      <c r="EF78" s="172">
        <f t="shared" si="53"/>
        <v>1</v>
      </c>
      <c r="EG78" s="172">
        <f t="shared" si="47"/>
        <v>0</v>
      </c>
    </row>
    <row r="79" spans="20:137" x14ac:dyDescent="0.25">
      <c r="T79" s="5"/>
      <c r="U79" s="13"/>
      <c r="V79" s="5"/>
      <c r="W79" s="5" t="str">
        <f t="shared" si="46"/>
        <v/>
      </c>
      <c r="X79" s="5"/>
      <c r="Y79" s="5"/>
      <c r="Z79" s="5"/>
      <c r="CB79" s="172">
        <f t="shared" si="44"/>
        <v>1</v>
      </c>
      <c r="CC79" s="172">
        <f t="shared" si="44"/>
        <v>1</v>
      </c>
      <c r="CD79" s="172">
        <f t="shared" si="44"/>
        <v>1</v>
      </c>
      <c r="CE79" s="172">
        <f t="shared" si="44"/>
        <v>1</v>
      </c>
      <c r="CF79" s="172">
        <f t="shared" si="44"/>
        <v>1</v>
      </c>
      <c r="CG79" s="172">
        <f t="shared" si="44"/>
        <v>1</v>
      </c>
      <c r="CH79" s="172">
        <f t="shared" si="44"/>
        <v>1</v>
      </c>
      <c r="CI79" s="172">
        <f t="shared" si="44"/>
        <v>1</v>
      </c>
      <c r="CJ79" s="172">
        <f t="shared" si="44"/>
        <v>1</v>
      </c>
      <c r="CK79" s="172">
        <f t="shared" si="44"/>
        <v>1</v>
      </c>
      <c r="CL79" s="172">
        <f t="shared" si="44"/>
        <v>1</v>
      </c>
      <c r="CM79" s="172">
        <f t="shared" si="44"/>
        <v>1</v>
      </c>
      <c r="CN79" s="172">
        <f t="shared" si="44"/>
        <v>1</v>
      </c>
      <c r="CO79" s="172">
        <f t="shared" si="44"/>
        <v>1</v>
      </c>
      <c r="CP79" s="172">
        <f t="shared" si="44"/>
        <v>1</v>
      </c>
      <c r="CQ79" s="172">
        <f t="shared" si="44"/>
        <v>1</v>
      </c>
      <c r="CR79" s="172">
        <f t="shared" si="43"/>
        <v>1</v>
      </c>
      <c r="CS79" s="172">
        <f t="shared" si="43"/>
        <v>1</v>
      </c>
      <c r="CT79" s="172">
        <f t="shared" si="43"/>
        <v>1</v>
      </c>
      <c r="CU79" s="172">
        <f t="shared" si="43"/>
        <v>1</v>
      </c>
      <c r="CZ79" s="172">
        <v>6</v>
      </c>
      <c r="DA79" s="172" t="s">
        <v>278</v>
      </c>
      <c r="DB79" s="32" t="str">
        <f>T(LOOKUP(CZ79,$DM$1:$EF$1,$DM$2:$EF$2))</f>
        <v/>
      </c>
      <c r="DD79" s="172">
        <f t="shared" si="52"/>
        <v>1</v>
      </c>
      <c r="DE79" s="172">
        <v>77</v>
      </c>
      <c r="DL79" s="172">
        <f t="shared" si="48"/>
        <v>0</v>
      </c>
      <c r="DM79" s="172">
        <f t="shared" si="49"/>
        <v>1</v>
      </c>
      <c r="DN79" s="172">
        <f t="shared" si="50"/>
        <v>1</v>
      </c>
      <c r="DO79" s="172">
        <f t="shared" si="51"/>
        <v>1</v>
      </c>
      <c r="DP79" s="172">
        <f t="shared" si="51"/>
        <v>1</v>
      </c>
      <c r="DQ79" s="172">
        <f t="shared" si="51"/>
        <v>1</v>
      </c>
      <c r="DR79" s="172">
        <f t="shared" si="51"/>
        <v>1</v>
      </c>
      <c r="DS79" s="172">
        <f t="shared" si="51"/>
        <v>1</v>
      </c>
      <c r="DT79" s="172">
        <f t="shared" si="51"/>
        <v>1</v>
      </c>
      <c r="DU79" s="172">
        <f t="shared" si="51"/>
        <v>1</v>
      </c>
      <c r="DV79" s="172">
        <f t="shared" si="53"/>
        <v>1</v>
      </c>
      <c r="DW79" s="172">
        <f t="shared" si="53"/>
        <v>1</v>
      </c>
      <c r="DX79" s="172">
        <f t="shared" si="53"/>
        <v>1</v>
      </c>
      <c r="DY79" s="172">
        <f t="shared" si="53"/>
        <v>1</v>
      </c>
      <c r="DZ79" s="172">
        <f t="shared" si="53"/>
        <v>1</v>
      </c>
      <c r="EA79" s="172">
        <f t="shared" si="53"/>
        <v>1</v>
      </c>
      <c r="EB79" s="172">
        <f t="shared" si="53"/>
        <v>1</v>
      </c>
      <c r="EC79" s="172">
        <f t="shared" si="53"/>
        <v>1</v>
      </c>
      <c r="ED79" s="172">
        <f t="shared" si="53"/>
        <v>1</v>
      </c>
      <c r="EE79" s="172">
        <f t="shared" si="53"/>
        <v>1</v>
      </c>
      <c r="EF79" s="172">
        <f t="shared" si="53"/>
        <v>1</v>
      </c>
      <c r="EG79" s="172">
        <f t="shared" si="47"/>
        <v>0</v>
      </c>
    </row>
    <row r="80" spans="20:137" x14ac:dyDescent="0.25">
      <c r="T80" s="5"/>
      <c r="U80" s="13"/>
      <c r="V80" s="5"/>
      <c r="W80" s="5" t="str">
        <f t="shared" si="46"/>
        <v/>
      </c>
      <c r="X80" s="5"/>
      <c r="Y80" s="5"/>
      <c r="Z80" s="5"/>
      <c r="CB80" s="172">
        <f t="shared" si="44"/>
        <v>1</v>
      </c>
      <c r="CC80" s="172">
        <f t="shared" si="44"/>
        <v>1</v>
      </c>
      <c r="CD80" s="172">
        <f t="shared" si="44"/>
        <v>1</v>
      </c>
      <c r="CE80" s="172">
        <f t="shared" si="44"/>
        <v>1</v>
      </c>
      <c r="CF80" s="172">
        <f t="shared" si="44"/>
        <v>1</v>
      </c>
      <c r="CG80" s="172">
        <f t="shared" si="44"/>
        <v>1</v>
      </c>
      <c r="CH80" s="172">
        <f t="shared" si="44"/>
        <v>1</v>
      </c>
      <c r="CI80" s="172">
        <f t="shared" si="44"/>
        <v>1</v>
      </c>
      <c r="CJ80" s="172">
        <f t="shared" si="44"/>
        <v>1</v>
      </c>
      <c r="CK80" s="172">
        <f t="shared" si="44"/>
        <v>1</v>
      </c>
      <c r="CL80" s="172">
        <f t="shared" si="44"/>
        <v>1</v>
      </c>
      <c r="CM80" s="172">
        <f t="shared" si="44"/>
        <v>1</v>
      </c>
      <c r="CN80" s="172">
        <f t="shared" si="44"/>
        <v>1</v>
      </c>
      <c r="CO80" s="172">
        <f t="shared" si="44"/>
        <v>1</v>
      </c>
      <c r="CP80" s="172">
        <f t="shared" si="44"/>
        <v>1</v>
      </c>
      <c r="CQ80" s="172">
        <f t="shared" ref="CQ80:CU80" si="55">IF(BF79="",CQ79,CQ79+1)</f>
        <v>1</v>
      </c>
      <c r="CR80" s="172">
        <f t="shared" si="55"/>
        <v>1</v>
      </c>
      <c r="CS80" s="172">
        <f t="shared" si="55"/>
        <v>1</v>
      </c>
      <c r="CT80" s="172">
        <f t="shared" si="55"/>
        <v>1</v>
      </c>
      <c r="CU80" s="172">
        <f t="shared" si="55"/>
        <v>1</v>
      </c>
      <c r="DA80" s="172">
        <v>1</v>
      </c>
      <c r="DB80" s="32" t="str">
        <f t="shared" ref="DB80:DB91" si="56">T(CONCATENATE(LOOKUP(DA80,CG$3:CG$80,AV$3:AV$80)," ",LOOKUP(DA80,CG$3:CG$80,$CA$3:$CA$80)))</f>
        <v xml:space="preserve"> </v>
      </c>
      <c r="DD80" s="172">
        <f t="shared" si="52"/>
        <v>1</v>
      </c>
      <c r="DE80" s="172">
        <v>78</v>
      </c>
      <c r="DL80" s="172">
        <f>SUM(DM81:EF81)-SUM(DM80:EF80)</f>
        <v>-20</v>
      </c>
      <c r="DM80" s="172">
        <f t="shared" si="49"/>
        <v>1</v>
      </c>
      <c r="DN80" s="172">
        <f t="shared" si="50"/>
        <v>1</v>
      </c>
      <c r="DO80" s="172">
        <f t="shared" si="51"/>
        <v>1</v>
      </c>
      <c r="DP80" s="172">
        <f t="shared" si="51"/>
        <v>1</v>
      </c>
      <c r="DQ80" s="172">
        <f t="shared" si="51"/>
        <v>1</v>
      </c>
      <c r="DR80" s="172">
        <f t="shared" si="51"/>
        <v>1</v>
      </c>
      <c r="DS80" s="172">
        <f t="shared" si="51"/>
        <v>1</v>
      </c>
      <c r="DT80" s="172">
        <f t="shared" si="51"/>
        <v>1</v>
      </c>
      <c r="DU80" s="172">
        <f t="shared" si="51"/>
        <v>1</v>
      </c>
      <c r="DV80" s="172">
        <f t="shared" si="53"/>
        <v>1</v>
      </c>
      <c r="DW80" s="172">
        <f t="shared" si="53"/>
        <v>1</v>
      </c>
      <c r="DX80" s="172">
        <f t="shared" si="53"/>
        <v>1</v>
      </c>
      <c r="DY80" s="172">
        <f t="shared" si="53"/>
        <v>1</v>
      </c>
      <c r="DZ80" s="172">
        <f t="shared" si="53"/>
        <v>1</v>
      </c>
      <c r="EA80" s="172">
        <f t="shared" si="53"/>
        <v>1</v>
      </c>
      <c r="EB80" s="172">
        <f t="shared" si="53"/>
        <v>1</v>
      </c>
      <c r="EC80" s="172">
        <f t="shared" si="53"/>
        <v>1</v>
      </c>
      <c r="ED80" s="172">
        <f t="shared" si="53"/>
        <v>1</v>
      </c>
      <c r="EE80" s="172">
        <f t="shared" si="53"/>
        <v>1</v>
      </c>
      <c r="EF80" s="172">
        <f t="shared" si="53"/>
        <v>1</v>
      </c>
      <c r="EG80" s="172">
        <f t="shared" si="47"/>
        <v>0</v>
      </c>
    </row>
    <row r="81" spans="104:113" x14ac:dyDescent="0.25">
      <c r="DA81" s="172">
        <v>2</v>
      </c>
      <c r="DB81" s="32" t="str">
        <f t="shared" si="56"/>
        <v xml:space="preserve"> </v>
      </c>
      <c r="DD81" s="172">
        <f t="shared" si="52"/>
        <v>1</v>
      </c>
    </row>
    <row r="82" spans="104:113" x14ac:dyDescent="0.25">
      <c r="DA82" s="172">
        <v>3</v>
      </c>
      <c r="DB82" s="32" t="str">
        <f t="shared" si="56"/>
        <v xml:space="preserve"> </v>
      </c>
      <c r="DD82" s="172">
        <f t="shared" si="52"/>
        <v>1</v>
      </c>
    </row>
    <row r="83" spans="104:113" x14ac:dyDescent="0.25">
      <c r="DA83" s="172">
        <v>4</v>
      </c>
      <c r="DB83" s="32" t="str">
        <f t="shared" si="56"/>
        <v xml:space="preserve"> </v>
      </c>
      <c r="DD83" s="172">
        <f t="shared" si="52"/>
        <v>1</v>
      </c>
    </row>
    <row r="84" spans="104:113" x14ac:dyDescent="0.25">
      <c r="DA84" s="172">
        <v>5</v>
      </c>
      <c r="DB84" s="32" t="str">
        <f t="shared" si="56"/>
        <v xml:space="preserve"> </v>
      </c>
      <c r="DD84" s="172">
        <f t="shared" si="52"/>
        <v>1</v>
      </c>
    </row>
    <row r="85" spans="104:113" x14ac:dyDescent="0.25">
      <c r="DA85" s="172">
        <v>6</v>
      </c>
      <c r="DB85" s="32" t="str">
        <f t="shared" si="56"/>
        <v xml:space="preserve"> </v>
      </c>
      <c r="DD85" s="172">
        <f t="shared" si="52"/>
        <v>1</v>
      </c>
    </row>
    <row r="86" spans="104:113" x14ac:dyDescent="0.25">
      <c r="DA86" s="172">
        <v>7</v>
      </c>
      <c r="DB86" s="32" t="str">
        <f t="shared" si="56"/>
        <v xml:space="preserve"> </v>
      </c>
      <c r="DD86" s="172">
        <f t="shared" si="52"/>
        <v>1</v>
      </c>
    </row>
    <row r="87" spans="104:113" x14ac:dyDescent="0.25">
      <c r="DA87" s="172">
        <v>8</v>
      </c>
      <c r="DB87" s="32" t="str">
        <f t="shared" si="56"/>
        <v xml:space="preserve"> </v>
      </c>
      <c r="DD87" s="172">
        <f t="shared" si="52"/>
        <v>1</v>
      </c>
    </row>
    <row r="88" spans="104:113" x14ac:dyDescent="0.25">
      <c r="DA88" s="172">
        <v>9</v>
      </c>
      <c r="DB88" s="32" t="str">
        <f t="shared" si="56"/>
        <v xml:space="preserve"> </v>
      </c>
      <c r="DD88" s="172">
        <f t="shared" si="52"/>
        <v>1</v>
      </c>
    </row>
    <row r="89" spans="104:113" x14ac:dyDescent="0.25">
      <c r="DA89" s="172">
        <v>10</v>
      </c>
      <c r="DB89" s="32" t="str">
        <f t="shared" si="56"/>
        <v xml:space="preserve"> </v>
      </c>
      <c r="DD89" s="172">
        <f t="shared" si="52"/>
        <v>1</v>
      </c>
    </row>
    <row r="90" spans="104:113" x14ac:dyDescent="0.25">
      <c r="DA90" s="172">
        <v>11</v>
      </c>
      <c r="DB90" s="32" t="str">
        <f t="shared" si="56"/>
        <v xml:space="preserve"> </v>
      </c>
      <c r="DD90" s="172">
        <f t="shared" si="52"/>
        <v>1</v>
      </c>
    </row>
    <row r="91" spans="104:113" x14ac:dyDescent="0.25">
      <c r="DA91" s="172">
        <v>12</v>
      </c>
      <c r="DB91" s="32" t="str">
        <f t="shared" si="56"/>
        <v xml:space="preserve"> </v>
      </c>
      <c r="DD91" s="172">
        <f t="shared" si="52"/>
        <v>1</v>
      </c>
    </row>
    <row r="92" spans="104:113" x14ac:dyDescent="0.25">
      <c r="DB92" s="196" t="str">
        <f>IF(DB79="","","----")</f>
        <v/>
      </c>
      <c r="DD92" s="172">
        <f t="shared" si="52"/>
        <v>1</v>
      </c>
    </row>
    <row r="93" spans="104:113" x14ac:dyDescent="0.25">
      <c r="DA93" s="172"/>
      <c r="DB93" s="32" t="str">
        <f>IF(DB94="","",CONCATENATE("Warband ",CZ94," ",DG93))</f>
        <v/>
      </c>
      <c r="DD93" s="172">
        <f t="shared" si="52"/>
        <v>1</v>
      </c>
      <c r="DG93" s="49" t="str">
        <f>CONCATENATE("   ",DH93,"/",DI93,IF(DH93&gt;DI93," !",""))</f>
        <v xml:space="preserve">   0/12</v>
      </c>
      <c r="DH93" s="172">
        <f t="shared" ref="DH93" si="57">INDEX($CB$1:$CU$1,CZ94)+DJ93</f>
        <v>0</v>
      </c>
      <c r="DI93" s="172">
        <f>12</f>
        <v>12</v>
      </c>
    </row>
    <row r="94" spans="104:113" x14ac:dyDescent="0.25">
      <c r="CZ94" s="172">
        <v>7</v>
      </c>
      <c r="DA94" s="172" t="s">
        <v>278</v>
      </c>
      <c r="DB94" s="32" t="str">
        <f>T(LOOKUP(CZ94,$DM$1:$EF$1,$DM$2:$EF$2))</f>
        <v/>
      </c>
      <c r="DD94" s="172">
        <f t="shared" si="52"/>
        <v>1</v>
      </c>
    </row>
    <row r="95" spans="104:113" x14ac:dyDescent="0.25">
      <c r="DA95" s="172">
        <v>1</v>
      </c>
      <c r="DB95" s="32" t="str">
        <f t="shared" ref="DB95:DB106" si="58">T(CONCATENATE(LOOKUP(DA95,CH$3:CH$80,AW$3:AW$80)," ",LOOKUP(DA95,CH$3:CH$80,$CA$3:$CA$80)))</f>
        <v xml:space="preserve"> </v>
      </c>
      <c r="DD95" s="172">
        <f t="shared" si="52"/>
        <v>1</v>
      </c>
    </row>
    <row r="96" spans="104:113" x14ac:dyDescent="0.25">
      <c r="DA96" s="172">
        <v>2</v>
      </c>
      <c r="DB96" s="32" t="str">
        <f t="shared" si="58"/>
        <v xml:space="preserve"> </v>
      </c>
      <c r="DD96" s="172">
        <f t="shared" si="52"/>
        <v>1</v>
      </c>
    </row>
    <row r="97" spans="104:113" x14ac:dyDescent="0.25">
      <c r="DA97" s="172">
        <v>3</v>
      </c>
      <c r="DB97" s="32" t="str">
        <f t="shared" si="58"/>
        <v xml:space="preserve"> </v>
      </c>
      <c r="DD97" s="172">
        <f t="shared" si="52"/>
        <v>1</v>
      </c>
    </row>
    <row r="98" spans="104:113" x14ac:dyDescent="0.25">
      <c r="DA98" s="172">
        <v>4</v>
      </c>
      <c r="DB98" s="32" t="str">
        <f t="shared" si="58"/>
        <v xml:space="preserve"> </v>
      </c>
      <c r="DD98" s="172">
        <f t="shared" si="52"/>
        <v>1</v>
      </c>
    </row>
    <row r="99" spans="104:113" x14ac:dyDescent="0.25">
      <c r="DA99" s="172">
        <v>5</v>
      </c>
      <c r="DB99" s="32" t="str">
        <f t="shared" si="58"/>
        <v xml:space="preserve"> </v>
      </c>
      <c r="DD99" s="172">
        <f t="shared" si="52"/>
        <v>1</v>
      </c>
    </row>
    <row r="100" spans="104:113" x14ac:dyDescent="0.25">
      <c r="DA100" s="172">
        <v>6</v>
      </c>
      <c r="DB100" s="32" t="str">
        <f t="shared" si="58"/>
        <v xml:space="preserve"> </v>
      </c>
      <c r="DD100" s="172">
        <f t="shared" si="52"/>
        <v>1</v>
      </c>
    </row>
    <row r="101" spans="104:113" x14ac:dyDescent="0.25">
      <c r="DA101" s="172">
        <v>7</v>
      </c>
      <c r="DB101" s="32" t="str">
        <f t="shared" si="58"/>
        <v xml:space="preserve"> </v>
      </c>
      <c r="DD101" s="172">
        <f t="shared" si="52"/>
        <v>1</v>
      </c>
    </row>
    <row r="102" spans="104:113" x14ac:dyDescent="0.25">
      <c r="DA102" s="172">
        <v>8</v>
      </c>
      <c r="DB102" s="32" t="str">
        <f t="shared" si="58"/>
        <v xml:space="preserve"> </v>
      </c>
      <c r="DD102" s="172">
        <f t="shared" si="52"/>
        <v>1</v>
      </c>
    </row>
    <row r="103" spans="104:113" x14ac:dyDescent="0.25">
      <c r="DA103" s="172">
        <v>9</v>
      </c>
      <c r="DB103" s="32" t="str">
        <f t="shared" si="58"/>
        <v xml:space="preserve"> </v>
      </c>
      <c r="DD103" s="172">
        <f t="shared" si="52"/>
        <v>1</v>
      </c>
    </row>
    <row r="104" spans="104:113" x14ac:dyDescent="0.25">
      <c r="DA104" s="172">
        <v>10</v>
      </c>
      <c r="DB104" s="32" t="str">
        <f t="shared" si="58"/>
        <v xml:space="preserve"> </v>
      </c>
      <c r="DD104" s="172">
        <f t="shared" si="52"/>
        <v>1</v>
      </c>
    </row>
    <row r="105" spans="104:113" x14ac:dyDescent="0.25">
      <c r="DA105" s="172">
        <v>11</v>
      </c>
      <c r="DB105" s="32" t="str">
        <f t="shared" si="58"/>
        <v xml:space="preserve"> </v>
      </c>
      <c r="DD105" s="172">
        <f t="shared" si="52"/>
        <v>1</v>
      </c>
    </row>
    <row r="106" spans="104:113" x14ac:dyDescent="0.25">
      <c r="DA106" s="172">
        <v>12</v>
      </c>
      <c r="DB106" s="32" t="str">
        <f t="shared" si="58"/>
        <v xml:space="preserve"> </v>
      </c>
      <c r="DD106" s="172">
        <f t="shared" si="52"/>
        <v>1</v>
      </c>
    </row>
    <row r="107" spans="104:113" x14ac:dyDescent="0.25">
      <c r="DB107" s="196" t="str">
        <f>IF(DB94="","","----")</f>
        <v/>
      </c>
      <c r="DD107" s="172">
        <f t="shared" si="52"/>
        <v>1</v>
      </c>
    </row>
    <row r="108" spans="104:113" x14ac:dyDescent="0.25">
      <c r="DA108" s="172"/>
      <c r="DB108" s="32" t="str">
        <f>IF(DB109="","",CONCATENATE("Warband ",CZ109," ",DG108))</f>
        <v/>
      </c>
      <c r="DD108" s="172">
        <f t="shared" si="52"/>
        <v>1</v>
      </c>
      <c r="DG108" s="49" t="str">
        <f>CONCATENATE("   ",DH108,"/",DI108,IF(DH108&gt;DI108," !",""))</f>
        <v xml:space="preserve">   0/12</v>
      </c>
      <c r="DH108" s="172">
        <f t="shared" ref="DH108" si="59">INDEX($CB$1:$CU$1,CZ109)+DJ108</f>
        <v>0</v>
      </c>
      <c r="DI108" s="172">
        <f>12</f>
        <v>12</v>
      </c>
    </row>
    <row r="109" spans="104:113" x14ac:dyDescent="0.25">
      <c r="CZ109" s="172">
        <v>8</v>
      </c>
      <c r="DA109" s="172" t="s">
        <v>278</v>
      </c>
      <c r="DB109" s="32" t="str">
        <f>T(LOOKUP(CZ109,$DM$1:$EF$1,$DM$2:$EF$2))</f>
        <v/>
      </c>
      <c r="DD109" s="172">
        <f t="shared" si="52"/>
        <v>1</v>
      </c>
    </row>
    <row r="110" spans="104:113" x14ac:dyDescent="0.25">
      <c r="DA110" s="172">
        <v>1</v>
      </c>
      <c r="DB110" s="32" t="str">
        <f t="shared" ref="DB110:DB121" si="60">T(CONCATENATE(LOOKUP(DA110,CI$3:CI$80,AX$3:AX$80)," ",LOOKUP(DA110,CI$3:CI$80,$CA$3:$CA$80)))</f>
        <v xml:space="preserve"> </v>
      </c>
      <c r="DD110" s="172">
        <f t="shared" si="52"/>
        <v>1</v>
      </c>
    </row>
    <row r="111" spans="104:113" x14ac:dyDescent="0.25">
      <c r="DA111" s="172">
        <v>2</v>
      </c>
      <c r="DB111" s="32" t="str">
        <f t="shared" si="60"/>
        <v xml:space="preserve"> </v>
      </c>
      <c r="DD111" s="172">
        <f t="shared" si="52"/>
        <v>1</v>
      </c>
    </row>
    <row r="112" spans="104:113" x14ac:dyDescent="0.25">
      <c r="DA112" s="172">
        <v>3</v>
      </c>
      <c r="DB112" s="32" t="str">
        <f t="shared" si="60"/>
        <v xml:space="preserve"> </v>
      </c>
      <c r="DD112" s="172">
        <f t="shared" si="52"/>
        <v>1</v>
      </c>
    </row>
    <row r="113" spans="104:113" x14ac:dyDescent="0.25">
      <c r="DA113" s="172">
        <v>4</v>
      </c>
      <c r="DB113" s="32" t="str">
        <f t="shared" si="60"/>
        <v xml:space="preserve"> </v>
      </c>
      <c r="DD113" s="172">
        <f t="shared" si="52"/>
        <v>1</v>
      </c>
    </row>
    <row r="114" spans="104:113" x14ac:dyDescent="0.25">
      <c r="DA114" s="172">
        <v>5</v>
      </c>
      <c r="DB114" s="32" t="str">
        <f t="shared" si="60"/>
        <v xml:space="preserve"> </v>
      </c>
      <c r="DD114" s="172">
        <f t="shared" si="52"/>
        <v>1</v>
      </c>
    </row>
    <row r="115" spans="104:113" x14ac:dyDescent="0.25">
      <c r="DA115" s="172">
        <v>6</v>
      </c>
      <c r="DB115" s="32" t="str">
        <f t="shared" si="60"/>
        <v xml:space="preserve"> </v>
      </c>
      <c r="DD115" s="172">
        <f t="shared" si="52"/>
        <v>1</v>
      </c>
    </row>
    <row r="116" spans="104:113" x14ac:dyDescent="0.25">
      <c r="DA116" s="172">
        <v>7</v>
      </c>
      <c r="DB116" s="32" t="str">
        <f t="shared" si="60"/>
        <v xml:space="preserve"> </v>
      </c>
      <c r="DD116" s="172">
        <f t="shared" si="52"/>
        <v>1</v>
      </c>
    </row>
    <row r="117" spans="104:113" x14ac:dyDescent="0.25">
      <c r="DA117" s="172">
        <v>8</v>
      </c>
      <c r="DB117" s="32" t="str">
        <f t="shared" si="60"/>
        <v xml:space="preserve"> </v>
      </c>
      <c r="DD117" s="172">
        <f t="shared" si="52"/>
        <v>1</v>
      </c>
    </row>
    <row r="118" spans="104:113" x14ac:dyDescent="0.25">
      <c r="DA118" s="172">
        <v>9</v>
      </c>
      <c r="DB118" s="32" t="str">
        <f t="shared" si="60"/>
        <v xml:space="preserve"> </v>
      </c>
      <c r="DD118" s="172">
        <f t="shared" si="52"/>
        <v>1</v>
      </c>
    </row>
    <row r="119" spans="104:113" x14ac:dyDescent="0.25">
      <c r="DA119" s="172">
        <v>10</v>
      </c>
      <c r="DB119" s="32" t="str">
        <f t="shared" si="60"/>
        <v xml:space="preserve"> </v>
      </c>
      <c r="DD119" s="172">
        <f t="shared" si="52"/>
        <v>1</v>
      </c>
    </row>
    <row r="120" spans="104:113" x14ac:dyDescent="0.25">
      <c r="DA120" s="172">
        <v>11</v>
      </c>
      <c r="DB120" s="32" t="str">
        <f t="shared" si="60"/>
        <v xml:space="preserve"> </v>
      </c>
      <c r="DD120" s="172">
        <f t="shared" si="52"/>
        <v>1</v>
      </c>
    </row>
    <row r="121" spans="104:113" x14ac:dyDescent="0.25">
      <c r="DA121" s="172">
        <v>12</v>
      </c>
      <c r="DB121" s="32" t="str">
        <f t="shared" si="60"/>
        <v xml:space="preserve"> </v>
      </c>
      <c r="DD121" s="172">
        <f t="shared" si="52"/>
        <v>1</v>
      </c>
    </row>
    <row r="122" spans="104:113" x14ac:dyDescent="0.25">
      <c r="DB122" s="196" t="str">
        <f>IF(DB109="","","----")</f>
        <v/>
      </c>
      <c r="DD122" s="172">
        <f t="shared" si="52"/>
        <v>1</v>
      </c>
    </row>
    <row r="123" spans="104:113" x14ac:dyDescent="0.25">
      <c r="DA123" s="172"/>
      <c r="DB123" s="32" t="str">
        <f>IF(DB124="","",CONCATENATE("Warband ",CZ124," ",DG123))</f>
        <v/>
      </c>
      <c r="DD123" s="172">
        <f t="shared" si="52"/>
        <v>1</v>
      </c>
      <c r="DG123" s="49" t="str">
        <f>CONCATENATE("   ",DH123,"/",DI123,IF(DH123&gt;DI123," !",""))</f>
        <v xml:space="preserve">   0/12</v>
      </c>
      <c r="DH123" s="172">
        <f t="shared" ref="DH123" si="61">INDEX($CB$1:$CU$1,CZ124)+DJ123</f>
        <v>0</v>
      </c>
      <c r="DI123" s="172">
        <f>12</f>
        <v>12</v>
      </c>
    </row>
    <row r="124" spans="104:113" x14ac:dyDescent="0.25">
      <c r="CZ124" s="172">
        <v>9</v>
      </c>
      <c r="DA124" s="172" t="s">
        <v>278</v>
      </c>
      <c r="DB124" s="32" t="str">
        <f>T(LOOKUP(CZ124,$DM$1:$EF$1,$DM$2:$EF$2))</f>
        <v/>
      </c>
      <c r="DD124" s="172">
        <f t="shared" si="52"/>
        <v>1</v>
      </c>
    </row>
    <row r="125" spans="104:113" x14ac:dyDescent="0.25">
      <c r="DA125" s="172">
        <v>1</v>
      </c>
      <c r="DB125" s="32" t="str">
        <f t="shared" ref="DB125:DB136" si="62">T(CONCATENATE(LOOKUP(DA125,CJ$3:CJ$80,AY$3:AY$80)," ",LOOKUP(DA125,CJ$3:CJ$80,$CA$3:$CA$80)))</f>
        <v xml:space="preserve"> </v>
      </c>
      <c r="DD125" s="172">
        <f t="shared" si="52"/>
        <v>1</v>
      </c>
    </row>
    <row r="126" spans="104:113" x14ac:dyDescent="0.25">
      <c r="DA126" s="172">
        <v>2</v>
      </c>
      <c r="DB126" s="32" t="str">
        <f t="shared" si="62"/>
        <v xml:space="preserve"> </v>
      </c>
      <c r="DD126" s="172">
        <f t="shared" si="52"/>
        <v>1</v>
      </c>
    </row>
    <row r="127" spans="104:113" x14ac:dyDescent="0.25">
      <c r="DA127" s="172">
        <v>3</v>
      </c>
      <c r="DB127" s="32" t="str">
        <f t="shared" si="62"/>
        <v xml:space="preserve"> </v>
      </c>
      <c r="DD127" s="172">
        <f t="shared" si="52"/>
        <v>1</v>
      </c>
    </row>
    <row r="128" spans="104:113" x14ac:dyDescent="0.25">
      <c r="DA128" s="172">
        <v>4</v>
      </c>
      <c r="DB128" s="32" t="str">
        <f t="shared" si="62"/>
        <v xml:space="preserve"> </v>
      </c>
      <c r="DD128" s="172">
        <f t="shared" si="52"/>
        <v>1</v>
      </c>
    </row>
    <row r="129" spans="104:113" x14ac:dyDescent="0.25">
      <c r="DA129" s="172">
        <v>5</v>
      </c>
      <c r="DB129" s="32" t="str">
        <f t="shared" si="62"/>
        <v xml:space="preserve"> </v>
      </c>
      <c r="DD129" s="172">
        <f t="shared" si="52"/>
        <v>1</v>
      </c>
    </row>
    <row r="130" spans="104:113" x14ac:dyDescent="0.25">
      <c r="DA130" s="172">
        <v>6</v>
      </c>
      <c r="DB130" s="32" t="str">
        <f t="shared" si="62"/>
        <v xml:space="preserve"> </v>
      </c>
      <c r="DD130" s="172">
        <f t="shared" si="52"/>
        <v>1</v>
      </c>
    </row>
    <row r="131" spans="104:113" x14ac:dyDescent="0.25">
      <c r="DA131" s="172">
        <v>7</v>
      </c>
      <c r="DB131" s="32" t="str">
        <f t="shared" si="62"/>
        <v xml:space="preserve"> </v>
      </c>
      <c r="DD131" s="172">
        <f t="shared" si="52"/>
        <v>1</v>
      </c>
    </row>
    <row r="132" spans="104:113" x14ac:dyDescent="0.25">
      <c r="DA132" s="172">
        <v>8</v>
      </c>
      <c r="DB132" s="32" t="str">
        <f t="shared" si="62"/>
        <v xml:space="preserve"> </v>
      </c>
      <c r="DD132" s="172">
        <f t="shared" si="52"/>
        <v>1</v>
      </c>
    </row>
    <row r="133" spans="104:113" x14ac:dyDescent="0.25">
      <c r="DA133" s="172">
        <v>9</v>
      </c>
      <c r="DB133" s="32" t="str">
        <f t="shared" si="62"/>
        <v xml:space="preserve"> </v>
      </c>
      <c r="DD133" s="172">
        <f t="shared" ref="DD133:DD196" si="63">IF(OR(DB132="",DB132=" "),DD132,DD132+1)</f>
        <v>1</v>
      </c>
    </row>
    <row r="134" spans="104:113" x14ac:dyDescent="0.25">
      <c r="DA134" s="172">
        <v>10</v>
      </c>
      <c r="DB134" s="32" t="str">
        <f t="shared" si="62"/>
        <v xml:space="preserve"> </v>
      </c>
      <c r="DD134" s="172">
        <f t="shared" si="63"/>
        <v>1</v>
      </c>
    </row>
    <row r="135" spans="104:113" x14ac:dyDescent="0.25">
      <c r="DA135" s="172">
        <v>11</v>
      </c>
      <c r="DB135" s="32" t="str">
        <f t="shared" si="62"/>
        <v xml:space="preserve"> </v>
      </c>
      <c r="DD135" s="172">
        <f t="shared" si="63"/>
        <v>1</v>
      </c>
    </row>
    <row r="136" spans="104:113" x14ac:dyDescent="0.25">
      <c r="DA136" s="172">
        <v>12</v>
      </c>
      <c r="DB136" s="32" t="str">
        <f t="shared" si="62"/>
        <v xml:space="preserve"> </v>
      </c>
      <c r="DD136" s="172">
        <f t="shared" si="63"/>
        <v>1</v>
      </c>
    </row>
    <row r="137" spans="104:113" x14ac:dyDescent="0.25">
      <c r="DB137" s="196" t="str">
        <f>IF(DB124="","","----")</f>
        <v/>
      </c>
      <c r="DD137" s="172">
        <f t="shared" si="63"/>
        <v>1</v>
      </c>
    </row>
    <row r="138" spans="104:113" x14ac:dyDescent="0.25">
      <c r="DA138" s="172"/>
      <c r="DB138" s="32" t="str">
        <f>IF(DB139="","",CONCATENATE("Warband ",CZ139," ",DG138))</f>
        <v/>
      </c>
      <c r="DD138" s="172">
        <f t="shared" si="63"/>
        <v>1</v>
      </c>
      <c r="DG138" s="49" t="str">
        <f>CONCATENATE("   ",DH138,"/",DI138,IF(DH138&gt;DI138," !",""))</f>
        <v xml:space="preserve">   0/12</v>
      </c>
      <c r="DH138" s="172">
        <f t="shared" ref="DH138" si="64">INDEX($CB$1:$CU$1,CZ139)+DJ138</f>
        <v>0</v>
      </c>
      <c r="DI138" s="172">
        <f>12</f>
        <v>12</v>
      </c>
    </row>
    <row r="139" spans="104:113" x14ac:dyDescent="0.25">
      <c r="CZ139" s="172">
        <v>10</v>
      </c>
      <c r="DA139" s="172" t="s">
        <v>278</v>
      </c>
      <c r="DB139" s="32" t="str">
        <f>T(LOOKUP(CZ139,$DM$1:$EF$1,$DM$2:$EF$2))</f>
        <v/>
      </c>
      <c r="DD139" s="172">
        <f t="shared" si="63"/>
        <v>1</v>
      </c>
    </row>
    <row r="140" spans="104:113" x14ac:dyDescent="0.25">
      <c r="DA140" s="172">
        <v>1</v>
      </c>
      <c r="DB140" s="32" t="str">
        <f t="shared" ref="DB140:DB151" si="65">T(CONCATENATE(LOOKUP(DA140,CK$3:CK$80,AZ$3:AZ$80)," ",LOOKUP(DA140,CK$3:CK$80,$CA$3:$CA$80)))</f>
        <v xml:space="preserve"> </v>
      </c>
      <c r="DD140" s="172">
        <f t="shared" si="63"/>
        <v>1</v>
      </c>
    </row>
    <row r="141" spans="104:113" x14ac:dyDescent="0.25">
      <c r="DA141" s="172">
        <v>2</v>
      </c>
      <c r="DB141" s="32" t="str">
        <f t="shared" si="65"/>
        <v xml:space="preserve"> </v>
      </c>
      <c r="DD141" s="172">
        <f t="shared" si="63"/>
        <v>1</v>
      </c>
    </row>
    <row r="142" spans="104:113" x14ac:dyDescent="0.25">
      <c r="DA142" s="172">
        <v>3</v>
      </c>
      <c r="DB142" s="32" t="str">
        <f t="shared" si="65"/>
        <v xml:space="preserve"> </v>
      </c>
      <c r="DD142" s="172">
        <f t="shared" si="63"/>
        <v>1</v>
      </c>
    </row>
    <row r="143" spans="104:113" x14ac:dyDescent="0.25">
      <c r="DA143" s="172">
        <v>4</v>
      </c>
      <c r="DB143" s="32" t="str">
        <f t="shared" si="65"/>
        <v xml:space="preserve"> </v>
      </c>
      <c r="DD143" s="172">
        <f t="shared" si="63"/>
        <v>1</v>
      </c>
    </row>
    <row r="144" spans="104:113" x14ac:dyDescent="0.25">
      <c r="DA144" s="172">
        <v>5</v>
      </c>
      <c r="DB144" s="32" t="str">
        <f t="shared" si="65"/>
        <v xml:space="preserve"> </v>
      </c>
      <c r="DD144" s="172">
        <f t="shared" si="63"/>
        <v>1</v>
      </c>
    </row>
    <row r="145" spans="104:113" x14ac:dyDescent="0.25">
      <c r="DA145" s="172">
        <v>6</v>
      </c>
      <c r="DB145" s="32" t="str">
        <f t="shared" si="65"/>
        <v xml:space="preserve"> </v>
      </c>
      <c r="DD145" s="172">
        <f t="shared" si="63"/>
        <v>1</v>
      </c>
    </row>
    <row r="146" spans="104:113" x14ac:dyDescent="0.25">
      <c r="DA146" s="172">
        <v>7</v>
      </c>
      <c r="DB146" s="32" t="str">
        <f t="shared" si="65"/>
        <v xml:space="preserve"> </v>
      </c>
      <c r="DD146" s="172">
        <f t="shared" si="63"/>
        <v>1</v>
      </c>
    </row>
    <row r="147" spans="104:113" x14ac:dyDescent="0.25">
      <c r="DA147" s="172">
        <v>8</v>
      </c>
      <c r="DB147" s="32" t="str">
        <f t="shared" si="65"/>
        <v xml:space="preserve"> </v>
      </c>
      <c r="DD147" s="172">
        <f t="shared" si="63"/>
        <v>1</v>
      </c>
    </row>
    <row r="148" spans="104:113" x14ac:dyDescent="0.25">
      <c r="DA148" s="172">
        <v>9</v>
      </c>
      <c r="DB148" s="32" t="str">
        <f t="shared" si="65"/>
        <v xml:space="preserve"> </v>
      </c>
      <c r="DD148" s="172">
        <f t="shared" si="63"/>
        <v>1</v>
      </c>
    </row>
    <row r="149" spans="104:113" x14ac:dyDescent="0.25">
      <c r="DA149" s="172">
        <v>10</v>
      </c>
      <c r="DB149" s="32" t="str">
        <f t="shared" si="65"/>
        <v xml:space="preserve"> </v>
      </c>
      <c r="DD149" s="172">
        <f t="shared" si="63"/>
        <v>1</v>
      </c>
    </row>
    <row r="150" spans="104:113" x14ac:dyDescent="0.25">
      <c r="DA150" s="172">
        <v>11</v>
      </c>
      <c r="DB150" s="32" t="str">
        <f t="shared" si="65"/>
        <v xml:space="preserve"> </v>
      </c>
      <c r="DD150" s="172">
        <f t="shared" si="63"/>
        <v>1</v>
      </c>
    </row>
    <row r="151" spans="104:113" x14ac:dyDescent="0.25">
      <c r="DA151" s="172">
        <v>12</v>
      </c>
      <c r="DB151" s="32" t="str">
        <f t="shared" si="65"/>
        <v xml:space="preserve"> </v>
      </c>
      <c r="DD151" s="172">
        <f t="shared" si="63"/>
        <v>1</v>
      </c>
    </row>
    <row r="152" spans="104:113" x14ac:dyDescent="0.25">
      <c r="DB152" s="196" t="str">
        <f>IF(DB139="","","----")</f>
        <v/>
      </c>
      <c r="DD152" s="172">
        <f t="shared" si="63"/>
        <v>1</v>
      </c>
    </row>
    <row r="153" spans="104:113" x14ac:dyDescent="0.25">
      <c r="DA153" s="172"/>
      <c r="DB153" s="32" t="str">
        <f>IF(DB154="","",CONCATENATE("Warband ",CZ154," ",DG153))</f>
        <v/>
      </c>
      <c r="DD153" s="172">
        <f t="shared" si="63"/>
        <v>1</v>
      </c>
      <c r="DG153" s="49" t="str">
        <f>CONCATENATE("   ",DH153,"/",DI153,IF(DH153&gt;DI153," !",""))</f>
        <v xml:space="preserve">   0/12</v>
      </c>
      <c r="DH153" s="172">
        <f t="shared" ref="DH153" si="66">INDEX($CB$1:$CU$1,CZ154)+DJ153</f>
        <v>0</v>
      </c>
      <c r="DI153" s="172">
        <f>12</f>
        <v>12</v>
      </c>
    </row>
    <row r="154" spans="104:113" x14ac:dyDescent="0.25">
      <c r="CZ154" s="172">
        <v>11</v>
      </c>
      <c r="DA154" s="172" t="s">
        <v>278</v>
      </c>
      <c r="DB154" s="32" t="str">
        <f>T(LOOKUP(CZ154,$DM$1:$EF$1,$DM$2:$EF$2))</f>
        <v/>
      </c>
      <c r="DD154" s="172">
        <f t="shared" si="63"/>
        <v>1</v>
      </c>
    </row>
    <row r="155" spans="104:113" x14ac:dyDescent="0.25">
      <c r="DA155" s="172">
        <v>1</v>
      </c>
      <c r="DB155" s="32" t="str">
        <f t="shared" ref="DB155:DB166" si="67">T(CONCATENATE(LOOKUP(DA155,CL$3:CL$80,BA$3:BA$80)," ",LOOKUP(DA155,CL$3:CL$80,$CA$3:$CA$80)))</f>
        <v xml:space="preserve"> </v>
      </c>
      <c r="DD155" s="172">
        <f t="shared" si="63"/>
        <v>1</v>
      </c>
    </row>
    <row r="156" spans="104:113" x14ac:dyDescent="0.25">
      <c r="DA156" s="172">
        <v>2</v>
      </c>
      <c r="DB156" s="32" t="str">
        <f t="shared" si="67"/>
        <v xml:space="preserve"> </v>
      </c>
      <c r="DD156" s="172">
        <f t="shared" si="63"/>
        <v>1</v>
      </c>
    </row>
    <row r="157" spans="104:113" x14ac:dyDescent="0.25">
      <c r="DA157" s="172">
        <v>3</v>
      </c>
      <c r="DB157" s="32" t="str">
        <f t="shared" si="67"/>
        <v xml:space="preserve"> </v>
      </c>
      <c r="DD157" s="172">
        <f t="shared" si="63"/>
        <v>1</v>
      </c>
    </row>
    <row r="158" spans="104:113" x14ac:dyDescent="0.25">
      <c r="DA158" s="172">
        <v>4</v>
      </c>
      <c r="DB158" s="32" t="str">
        <f t="shared" si="67"/>
        <v xml:space="preserve"> </v>
      </c>
      <c r="DD158" s="172">
        <f t="shared" si="63"/>
        <v>1</v>
      </c>
    </row>
    <row r="159" spans="104:113" x14ac:dyDescent="0.25">
      <c r="DA159" s="172">
        <v>5</v>
      </c>
      <c r="DB159" s="32" t="str">
        <f t="shared" si="67"/>
        <v xml:space="preserve"> </v>
      </c>
      <c r="DD159" s="172">
        <f t="shared" si="63"/>
        <v>1</v>
      </c>
    </row>
    <row r="160" spans="104:113" x14ac:dyDescent="0.25">
      <c r="DA160" s="172">
        <v>6</v>
      </c>
      <c r="DB160" s="32" t="str">
        <f t="shared" si="67"/>
        <v xml:space="preserve"> </v>
      </c>
      <c r="DD160" s="172">
        <f t="shared" si="63"/>
        <v>1</v>
      </c>
    </row>
    <row r="161" spans="104:113" x14ac:dyDescent="0.25">
      <c r="DA161" s="172">
        <v>7</v>
      </c>
      <c r="DB161" s="32" t="str">
        <f t="shared" si="67"/>
        <v xml:space="preserve"> </v>
      </c>
      <c r="DD161" s="172">
        <f t="shared" si="63"/>
        <v>1</v>
      </c>
    </row>
    <row r="162" spans="104:113" x14ac:dyDescent="0.25">
      <c r="DA162" s="172">
        <v>8</v>
      </c>
      <c r="DB162" s="32" t="str">
        <f t="shared" si="67"/>
        <v xml:space="preserve"> </v>
      </c>
      <c r="DD162" s="172">
        <f t="shared" si="63"/>
        <v>1</v>
      </c>
    </row>
    <row r="163" spans="104:113" x14ac:dyDescent="0.25">
      <c r="DA163" s="172">
        <v>9</v>
      </c>
      <c r="DB163" s="32" t="str">
        <f t="shared" si="67"/>
        <v xml:space="preserve"> </v>
      </c>
      <c r="DD163" s="172">
        <f t="shared" si="63"/>
        <v>1</v>
      </c>
    </row>
    <row r="164" spans="104:113" x14ac:dyDescent="0.25">
      <c r="DA164" s="172">
        <v>10</v>
      </c>
      <c r="DB164" s="32" t="str">
        <f t="shared" si="67"/>
        <v xml:space="preserve"> </v>
      </c>
      <c r="DD164" s="172">
        <f t="shared" si="63"/>
        <v>1</v>
      </c>
    </row>
    <row r="165" spans="104:113" x14ac:dyDescent="0.25">
      <c r="DA165" s="172">
        <v>11</v>
      </c>
      <c r="DB165" s="32" t="str">
        <f t="shared" si="67"/>
        <v xml:space="preserve"> </v>
      </c>
      <c r="DD165" s="172">
        <f t="shared" si="63"/>
        <v>1</v>
      </c>
    </row>
    <row r="166" spans="104:113" x14ac:dyDescent="0.25">
      <c r="DA166" s="172">
        <v>12</v>
      </c>
      <c r="DB166" s="32" t="str">
        <f t="shared" si="67"/>
        <v xml:space="preserve"> </v>
      </c>
      <c r="DD166" s="172">
        <f t="shared" si="63"/>
        <v>1</v>
      </c>
    </row>
    <row r="167" spans="104:113" x14ac:dyDescent="0.25">
      <c r="DB167" s="196" t="str">
        <f>IF(DB154="","","----")</f>
        <v/>
      </c>
      <c r="DD167" s="172">
        <f t="shared" si="63"/>
        <v>1</v>
      </c>
    </row>
    <row r="168" spans="104:113" x14ac:dyDescent="0.25">
      <c r="DA168" s="172"/>
      <c r="DB168" s="32" t="str">
        <f>IF(DB169="","",CONCATENATE("Warband ",CZ169," ",DG168))</f>
        <v/>
      </c>
      <c r="DD168" s="172">
        <f t="shared" si="63"/>
        <v>1</v>
      </c>
      <c r="DG168" s="49" t="str">
        <f>CONCATENATE("   ",DH168,"/",DI168,IF(DH168&gt;DI168," !",""))</f>
        <v xml:space="preserve">   0/12</v>
      </c>
      <c r="DH168" s="172">
        <f t="shared" ref="DH168" si="68">INDEX($CB$1:$CU$1,CZ169)+DJ168</f>
        <v>0</v>
      </c>
      <c r="DI168" s="172">
        <f>12</f>
        <v>12</v>
      </c>
    </row>
    <row r="169" spans="104:113" x14ac:dyDescent="0.25">
      <c r="CZ169" s="172">
        <v>12</v>
      </c>
      <c r="DA169" s="172" t="s">
        <v>278</v>
      </c>
      <c r="DB169" s="32" t="str">
        <f>T(LOOKUP(CZ169,$DM$1:$EF$1,$DM$2:$EF$2))</f>
        <v/>
      </c>
      <c r="DD169" s="172">
        <f t="shared" si="63"/>
        <v>1</v>
      </c>
    </row>
    <row r="170" spans="104:113" x14ac:dyDescent="0.25">
      <c r="DA170" s="172">
        <v>1</v>
      </c>
      <c r="DB170" s="32" t="str">
        <f t="shared" ref="DB170:DB181" si="69">T(CONCATENATE(LOOKUP(DA170,CM$3:CM$80,BB$3:BB$80)," ",LOOKUP(DA170,CM$3:CM$80,$CA$3:$CA$80)))</f>
        <v xml:space="preserve"> </v>
      </c>
      <c r="DD170" s="172">
        <f t="shared" si="63"/>
        <v>1</v>
      </c>
    </row>
    <row r="171" spans="104:113" x14ac:dyDescent="0.25">
      <c r="DA171" s="172">
        <v>2</v>
      </c>
      <c r="DB171" s="32" t="str">
        <f t="shared" si="69"/>
        <v xml:space="preserve"> </v>
      </c>
      <c r="DD171" s="172">
        <f t="shared" si="63"/>
        <v>1</v>
      </c>
    </row>
    <row r="172" spans="104:113" x14ac:dyDescent="0.25">
      <c r="DA172" s="172">
        <v>3</v>
      </c>
      <c r="DB172" s="32" t="str">
        <f t="shared" si="69"/>
        <v xml:space="preserve"> </v>
      </c>
      <c r="DD172" s="172">
        <f t="shared" si="63"/>
        <v>1</v>
      </c>
    </row>
    <row r="173" spans="104:113" x14ac:dyDescent="0.25">
      <c r="DA173" s="172">
        <v>4</v>
      </c>
      <c r="DB173" s="32" t="str">
        <f t="shared" si="69"/>
        <v xml:space="preserve"> </v>
      </c>
      <c r="DD173" s="172">
        <f t="shared" si="63"/>
        <v>1</v>
      </c>
    </row>
    <row r="174" spans="104:113" x14ac:dyDescent="0.25">
      <c r="DA174" s="172">
        <v>5</v>
      </c>
      <c r="DB174" s="32" t="str">
        <f t="shared" si="69"/>
        <v xml:space="preserve"> </v>
      </c>
      <c r="DD174" s="172">
        <f t="shared" si="63"/>
        <v>1</v>
      </c>
    </row>
    <row r="175" spans="104:113" x14ac:dyDescent="0.25">
      <c r="DA175" s="172">
        <v>6</v>
      </c>
      <c r="DB175" s="32" t="str">
        <f t="shared" si="69"/>
        <v xml:space="preserve"> </v>
      </c>
      <c r="DD175" s="172">
        <f t="shared" si="63"/>
        <v>1</v>
      </c>
    </row>
    <row r="176" spans="104:113" x14ac:dyDescent="0.25">
      <c r="DA176" s="172">
        <v>7</v>
      </c>
      <c r="DB176" s="32" t="str">
        <f t="shared" si="69"/>
        <v xml:space="preserve"> </v>
      </c>
      <c r="DD176" s="172">
        <f t="shared" si="63"/>
        <v>1</v>
      </c>
    </row>
    <row r="177" spans="104:113" x14ac:dyDescent="0.25">
      <c r="DA177" s="172">
        <v>8</v>
      </c>
      <c r="DB177" s="32" t="str">
        <f t="shared" si="69"/>
        <v xml:space="preserve"> </v>
      </c>
      <c r="DD177" s="172">
        <f t="shared" si="63"/>
        <v>1</v>
      </c>
    </row>
    <row r="178" spans="104:113" x14ac:dyDescent="0.25">
      <c r="DA178" s="172">
        <v>9</v>
      </c>
      <c r="DB178" s="32" t="str">
        <f t="shared" si="69"/>
        <v xml:space="preserve"> </v>
      </c>
      <c r="DD178" s="172">
        <f t="shared" si="63"/>
        <v>1</v>
      </c>
    </row>
    <row r="179" spans="104:113" x14ac:dyDescent="0.25">
      <c r="DA179" s="172">
        <v>10</v>
      </c>
      <c r="DB179" s="32" t="str">
        <f t="shared" si="69"/>
        <v xml:space="preserve"> </v>
      </c>
      <c r="DD179" s="172">
        <f t="shared" si="63"/>
        <v>1</v>
      </c>
    </row>
    <row r="180" spans="104:113" x14ac:dyDescent="0.25">
      <c r="DA180" s="172">
        <v>11</v>
      </c>
      <c r="DB180" s="32" t="str">
        <f t="shared" si="69"/>
        <v xml:space="preserve"> </v>
      </c>
      <c r="DD180" s="172">
        <f t="shared" si="63"/>
        <v>1</v>
      </c>
    </row>
    <row r="181" spans="104:113" x14ac:dyDescent="0.25">
      <c r="DA181" s="172">
        <v>12</v>
      </c>
      <c r="DB181" s="32" t="str">
        <f t="shared" si="69"/>
        <v xml:space="preserve"> </v>
      </c>
      <c r="DD181" s="172">
        <f t="shared" si="63"/>
        <v>1</v>
      </c>
    </row>
    <row r="182" spans="104:113" x14ac:dyDescent="0.25">
      <c r="DB182" s="196" t="str">
        <f>IF(DB169="","","----")</f>
        <v/>
      </c>
      <c r="DD182" s="172">
        <f t="shared" si="63"/>
        <v>1</v>
      </c>
    </row>
    <row r="183" spans="104:113" x14ac:dyDescent="0.25">
      <c r="DA183" s="172"/>
      <c r="DB183" s="32" t="str">
        <f>IF(DB184="","",CONCATENATE("Warband ",CZ184," ",DG183))</f>
        <v/>
      </c>
      <c r="DD183" s="172">
        <f t="shared" si="63"/>
        <v>1</v>
      </c>
      <c r="DG183" s="49" t="str">
        <f>CONCATENATE("   ",DH183,"/",DI183,IF(DH183&gt;DI183," !",""))</f>
        <v xml:space="preserve">   0/12</v>
      </c>
      <c r="DH183" s="172">
        <f t="shared" ref="DH183" si="70">INDEX($CB$1:$CU$1,CZ184)+DJ183</f>
        <v>0</v>
      </c>
      <c r="DI183" s="172">
        <f>12</f>
        <v>12</v>
      </c>
    </row>
    <row r="184" spans="104:113" x14ac:dyDescent="0.25">
      <c r="CZ184" s="172">
        <v>13</v>
      </c>
      <c r="DA184" s="172" t="s">
        <v>278</v>
      </c>
      <c r="DB184" s="32" t="str">
        <f>T(LOOKUP(CZ184,$DM$1:$EF$1,$DM$2:$EF$2))</f>
        <v/>
      </c>
      <c r="DD184" s="172">
        <f t="shared" si="63"/>
        <v>1</v>
      </c>
    </row>
    <row r="185" spans="104:113" x14ac:dyDescent="0.25">
      <c r="DA185" s="172">
        <v>1</v>
      </c>
      <c r="DB185" s="32" t="str">
        <f t="shared" ref="DB185:DB196" si="71">T(CONCATENATE(LOOKUP(DA185,CN$3:CN$80,BC$3:BC$80)," ",LOOKUP(DA185,CN$3:CN$80,$CA$3:$CA$80)))</f>
        <v xml:space="preserve"> </v>
      </c>
      <c r="DD185" s="172">
        <f t="shared" si="63"/>
        <v>1</v>
      </c>
    </row>
    <row r="186" spans="104:113" x14ac:dyDescent="0.25">
      <c r="DA186" s="172">
        <v>2</v>
      </c>
      <c r="DB186" s="32" t="str">
        <f t="shared" si="71"/>
        <v xml:space="preserve"> </v>
      </c>
      <c r="DD186" s="172">
        <f t="shared" si="63"/>
        <v>1</v>
      </c>
    </row>
    <row r="187" spans="104:113" x14ac:dyDescent="0.25">
      <c r="DA187" s="172">
        <v>3</v>
      </c>
      <c r="DB187" s="32" t="str">
        <f t="shared" si="71"/>
        <v xml:space="preserve"> </v>
      </c>
      <c r="DD187" s="172">
        <f t="shared" si="63"/>
        <v>1</v>
      </c>
    </row>
    <row r="188" spans="104:113" x14ac:dyDescent="0.25">
      <c r="DA188" s="172">
        <v>4</v>
      </c>
      <c r="DB188" s="32" t="str">
        <f t="shared" si="71"/>
        <v xml:space="preserve"> </v>
      </c>
      <c r="DD188" s="172">
        <f t="shared" si="63"/>
        <v>1</v>
      </c>
    </row>
    <row r="189" spans="104:113" x14ac:dyDescent="0.25">
      <c r="DA189" s="172">
        <v>5</v>
      </c>
      <c r="DB189" s="32" t="str">
        <f t="shared" si="71"/>
        <v xml:space="preserve"> </v>
      </c>
      <c r="DD189" s="172">
        <f t="shared" si="63"/>
        <v>1</v>
      </c>
    </row>
    <row r="190" spans="104:113" x14ac:dyDescent="0.25">
      <c r="DA190" s="172">
        <v>6</v>
      </c>
      <c r="DB190" s="32" t="str">
        <f t="shared" si="71"/>
        <v xml:space="preserve"> </v>
      </c>
      <c r="DD190" s="172">
        <f t="shared" si="63"/>
        <v>1</v>
      </c>
    </row>
    <row r="191" spans="104:113" x14ac:dyDescent="0.25">
      <c r="DA191" s="172">
        <v>7</v>
      </c>
      <c r="DB191" s="32" t="str">
        <f t="shared" si="71"/>
        <v xml:space="preserve"> </v>
      </c>
      <c r="DD191" s="172">
        <f t="shared" si="63"/>
        <v>1</v>
      </c>
    </row>
    <row r="192" spans="104:113" x14ac:dyDescent="0.25">
      <c r="DA192" s="172">
        <v>8</v>
      </c>
      <c r="DB192" s="32" t="str">
        <f t="shared" si="71"/>
        <v xml:space="preserve"> </v>
      </c>
      <c r="DD192" s="172">
        <f t="shared" si="63"/>
        <v>1</v>
      </c>
    </row>
    <row r="193" spans="104:113" x14ac:dyDescent="0.25">
      <c r="DA193" s="172">
        <v>9</v>
      </c>
      <c r="DB193" s="32" t="str">
        <f t="shared" si="71"/>
        <v xml:space="preserve"> </v>
      </c>
      <c r="DD193" s="172">
        <f t="shared" si="63"/>
        <v>1</v>
      </c>
    </row>
    <row r="194" spans="104:113" x14ac:dyDescent="0.25">
      <c r="DA194" s="172">
        <v>10</v>
      </c>
      <c r="DB194" s="32" t="str">
        <f t="shared" si="71"/>
        <v xml:space="preserve"> </v>
      </c>
      <c r="DD194" s="172">
        <f t="shared" si="63"/>
        <v>1</v>
      </c>
    </row>
    <row r="195" spans="104:113" x14ac:dyDescent="0.25">
      <c r="DA195" s="172">
        <v>11</v>
      </c>
      <c r="DB195" s="32" t="str">
        <f t="shared" si="71"/>
        <v xml:space="preserve"> </v>
      </c>
      <c r="DD195" s="172">
        <f t="shared" si="63"/>
        <v>1</v>
      </c>
    </row>
    <row r="196" spans="104:113" x14ac:dyDescent="0.25">
      <c r="DA196" s="172">
        <v>12</v>
      </c>
      <c r="DB196" s="32" t="str">
        <f t="shared" si="71"/>
        <v xml:space="preserve"> </v>
      </c>
      <c r="DD196" s="172">
        <f t="shared" si="63"/>
        <v>1</v>
      </c>
    </row>
    <row r="197" spans="104:113" x14ac:dyDescent="0.25">
      <c r="DB197" s="196" t="str">
        <f>IF(DB184="","","----")</f>
        <v/>
      </c>
      <c r="DD197" s="172">
        <f t="shared" ref="DD197:DD260" si="72">IF(OR(DB196="",DB196=" "),DD196,DD196+1)</f>
        <v>1</v>
      </c>
    </row>
    <row r="198" spans="104:113" x14ac:dyDescent="0.25">
      <c r="DA198" s="172"/>
      <c r="DB198" s="32" t="str">
        <f>IF(DB199="","",CONCATENATE("Warband ",CZ199," ",DG198))</f>
        <v/>
      </c>
      <c r="DD198" s="172">
        <f t="shared" si="72"/>
        <v>1</v>
      </c>
      <c r="DG198" s="49" t="str">
        <f>CONCATENATE("   ",DH198,"/",DI198,IF(DH198&gt;DI198," !",""))</f>
        <v xml:space="preserve">   0/12</v>
      </c>
      <c r="DH198" s="172">
        <f t="shared" ref="DH198" si="73">INDEX($CB$1:$CU$1,CZ199)+DJ198</f>
        <v>0</v>
      </c>
      <c r="DI198" s="172">
        <f>12</f>
        <v>12</v>
      </c>
    </row>
    <row r="199" spans="104:113" x14ac:dyDescent="0.25">
      <c r="CZ199" s="172">
        <v>14</v>
      </c>
      <c r="DA199" s="172" t="s">
        <v>278</v>
      </c>
      <c r="DB199" s="32" t="str">
        <f>T(LOOKUP(CZ199,$DM$1:$EF$1,$DM$2:$EF$2))</f>
        <v/>
      </c>
      <c r="DD199" s="172">
        <f t="shared" si="72"/>
        <v>1</v>
      </c>
    </row>
    <row r="200" spans="104:113" x14ac:dyDescent="0.25">
      <c r="DA200" s="172">
        <v>1</v>
      </c>
      <c r="DB200" s="32" t="str">
        <f t="shared" ref="DB200:DB211" si="74">T(CONCATENATE(LOOKUP(DA200,CO$3:CO$80,BD$3:BD$80)," ",LOOKUP(DA200,CO$3:CO$80,$CA$3:$CA$80)))</f>
        <v xml:space="preserve"> </v>
      </c>
      <c r="DD200" s="172">
        <f t="shared" si="72"/>
        <v>1</v>
      </c>
    </row>
    <row r="201" spans="104:113" x14ac:dyDescent="0.25">
      <c r="DA201" s="172">
        <v>2</v>
      </c>
      <c r="DB201" s="32" t="str">
        <f t="shared" si="74"/>
        <v xml:space="preserve"> </v>
      </c>
      <c r="DD201" s="172">
        <f t="shared" si="72"/>
        <v>1</v>
      </c>
    </row>
    <row r="202" spans="104:113" x14ac:dyDescent="0.25">
      <c r="DA202" s="172">
        <v>3</v>
      </c>
      <c r="DB202" s="32" t="str">
        <f t="shared" si="74"/>
        <v xml:space="preserve"> </v>
      </c>
      <c r="DD202" s="172">
        <f t="shared" si="72"/>
        <v>1</v>
      </c>
    </row>
    <row r="203" spans="104:113" x14ac:dyDescent="0.25">
      <c r="DA203" s="172">
        <v>4</v>
      </c>
      <c r="DB203" s="32" t="str">
        <f t="shared" si="74"/>
        <v xml:space="preserve"> </v>
      </c>
      <c r="DD203" s="172">
        <f t="shared" si="72"/>
        <v>1</v>
      </c>
    </row>
    <row r="204" spans="104:113" x14ac:dyDescent="0.25">
      <c r="DA204" s="172">
        <v>5</v>
      </c>
      <c r="DB204" s="32" t="str">
        <f t="shared" si="74"/>
        <v xml:space="preserve"> </v>
      </c>
      <c r="DD204" s="172">
        <f t="shared" si="72"/>
        <v>1</v>
      </c>
    </row>
    <row r="205" spans="104:113" x14ac:dyDescent="0.25">
      <c r="DA205" s="172">
        <v>6</v>
      </c>
      <c r="DB205" s="32" t="str">
        <f t="shared" si="74"/>
        <v xml:space="preserve"> </v>
      </c>
      <c r="DD205" s="172">
        <f t="shared" si="72"/>
        <v>1</v>
      </c>
    </row>
    <row r="206" spans="104:113" x14ac:dyDescent="0.25">
      <c r="DA206" s="172">
        <v>7</v>
      </c>
      <c r="DB206" s="32" t="str">
        <f t="shared" si="74"/>
        <v xml:space="preserve"> </v>
      </c>
      <c r="DD206" s="172">
        <f t="shared" si="72"/>
        <v>1</v>
      </c>
    </row>
    <row r="207" spans="104:113" x14ac:dyDescent="0.25">
      <c r="DA207" s="172">
        <v>8</v>
      </c>
      <c r="DB207" s="32" t="str">
        <f t="shared" si="74"/>
        <v xml:space="preserve"> </v>
      </c>
      <c r="DD207" s="172">
        <f t="shared" si="72"/>
        <v>1</v>
      </c>
    </row>
    <row r="208" spans="104:113" x14ac:dyDescent="0.25">
      <c r="DA208" s="172">
        <v>9</v>
      </c>
      <c r="DB208" s="32" t="str">
        <f t="shared" si="74"/>
        <v xml:space="preserve"> </v>
      </c>
      <c r="DD208" s="172">
        <f t="shared" si="72"/>
        <v>1</v>
      </c>
    </row>
    <row r="209" spans="104:113" x14ac:dyDescent="0.25">
      <c r="DA209" s="172">
        <v>10</v>
      </c>
      <c r="DB209" s="32" t="str">
        <f t="shared" si="74"/>
        <v xml:space="preserve"> </v>
      </c>
      <c r="DD209" s="172">
        <f t="shared" si="72"/>
        <v>1</v>
      </c>
    </row>
    <row r="210" spans="104:113" x14ac:dyDescent="0.25">
      <c r="DA210" s="172">
        <v>11</v>
      </c>
      <c r="DB210" s="32" t="str">
        <f t="shared" si="74"/>
        <v xml:space="preserve"> </v>
      </c>
      <c r="DD210" s="172">
        <f t="shared" si="72"/>
        <v>1</v>
      </c>
    </row>
    <row r="211" spans="104:113" x14ac:dyDescent="0.25">
      <c r="DA211" s="172">
        <v>12</v>
      </c>
      <c r="DB211" s="32" t="str">
        <f t="shared" si="74"/>
        <v xml:space="preserve"> </v>
      </c>
      <c r="DD211" s="172">
        <f t="shared" si="72"/>
        <v>1</v>
      </c>
    </row>
    <row r="212" spans="104:113" x14ac:dyDescent="0.25">
      <c r="DB212" s="196" t="str">
        <f>IF(DB199="","","----")</f>
        <v/>
      </c>
      <c r="DD212" s="172">
        <f t="shared" si="72"/>
        <v>1</v>
      </c>
    </row>
    <row r="213" spans="104:113" x14ac:dyDescent="0.25">
      <c r="DA213" s="172"/>
      <c r="DB213" s="32" t="str">
        <f>IF(DB214="","",CONCATENATE("Warband ",CZ214," ",DG213))</f>
        <v/>
      </c>
      <c r="DD213" s="172">
        <f t="shared" si="72"/>
        <v>1</v>
      </c>
      <c r="DG213" s="49" t="str">
        <f>CONCATENATE("   ",DH213,"/",DI213,IF(DH213&gt;DI213," !",""))</f>
        <v xml:space="preserve">   0/12</v>
      </c>
      <c r="DH213" s="172">
        <f t="shared" ref="DH213" si="75">INDEX($CB$1:$CU$1,CZ214)+DJ213</f>
        <v>0</v>
      </c>
      <c r="DI213" s="172">
        <f>12</f>
        <v>12</v>
      </c>
    </row>
    <row r="214" spans="104:113" x14ac:dyDescent="0.25">
      <c r="CZ214" s="172">
        <v>15</v>
      </c>
      <c r="DA214" s="172" t="s">
        <v>278</v>
      </c>
      <c r="DB214" s="32" t="str">
        <f>T(LOOKUP(CZ214,$DM$1:$EF$1,$DM$2:$EF$2))</f>
        <v/>
      </c>
      <c r="DD214" s="172">
        <f t="shared" si="72"/>
        <v>1</v>
      </c>
    </row>
    <row r="215" spans="104:113" x14ac:dyDescent="0.25">
      <c r="DA215" s="172">
        <v>1</v>
      </c>
      <c r="DB215" s="32" t="str">
        <f t="shared" ref="DB215:DB226" si="76">T(CONCATENATE(LOOKUP(DA215,CP$3:CP$80,BE$3:BE$80)," ",LOOKUP(DA215,CP$3:CP$80,$CA$3:$CA$80)))</f>
        <v xml:space="preserve"> </v>
      </c>
      <c r="DD215" s="172">
        <f t="shared" si="72"/>
        <v>1</v>
      </c>
    </row>
    <row r="216" spans="104:113" x14ac:dyDescent="0.25">
      <c r="DA216" s="172">
        <v>2</v>
      </c>
      <c r="DB216" s="32" t="str">
        <f t="shared" si="76"/>
        <v xml:space="preserve"> </v>
      </c>
      <c r="DD216" s="172">
        <f t="shared" si="72"/>
        <v>1</v>
      </c>
    </row>
    <row r="217" spans="104:113" x14ac:dyDescent="0.25">
      <c r="DA217" s="172">
        <v>3</v>
      </c>
      <c r="DB217" s="32" t="str">
        <f t="shared" si="76"/>
        <v xml:space="preserve"> </v>
      </c>
      <c r="DD217" s="172">
        <f t="shared" si="72"/>
        <v>1</v>
      </c>
    </row>
    <row r="218" spans="104:113" x14ac:dyDescent="0.25">
      <c r="DA218" s="172">
        <v>4</v>
      </c>
      <c r="DB218" s="32" t="str">
        <f t="shared" si="76"/>
        <v xml:space="preserve"> </v>
      </c>
      <c r="DD218" s="172">
        <f t="shared" si="72"/>
        <v>1</v>
      </c>
    </row>
    <row r="219" spans="104:113" x14ac:dyDescent="0.25">
      <c r="DA219" s="172">
        <v>5</v>
      </c>
      <c r="DB219" s="32" t="str">
        <f t="shared" si="76"/>
        <v xml:space="preserve"> </v>
      </c>
      <c r="DD219" s="172">
        <f t="shared" si="72"/>
        <v>1</v>
      </c>
    </row>
    <row r="220" spans="104:113" x14ac:dyDescent="0.25">
      <c r="DA220" s="172">
        <v>6</v>
      </c>
      <c r="DB220" s="32" t="str">
        <f t="shared" si="76"/>
        <v xml:space="preserve"> </v>
      </c>
      <c r="DD220" s="172">
        <f t="shared" si="72"/>
        <v>1</v>
      </c>
    </row>
    <row r="221" spans="104:113" x14ac:dyDescent="0.25">
      <c r="DA221" s="172">
        <v>7</v>
      </c>
      <c r="DB221" s="32" t="str">
        <f t="shared" si="76"/>
        <v xml:space="preserve"> </v>
      </c>
      <c r="DD221" s="172">
        <f t="shared" si="72"/>
        <v>1</v>
      </c>
    </row>
    <row r="222" spans="104:113" x14ac:dyDescent="0.25">
      <c r="DA222" s="172">
        <v>8</v>
      </c>
      <c r="DB222" s="32" t="str">
        <f t="shared" si="76"/>
        <v xml:space="preserve"> </v>
      </c>
      <c r="DD222" s="172">
        <f t="shared" si="72"/>
        <v>1</v>
      </c>
    </row>
    <row r="223" spans="104:113" x14ac:dyDescent="0.25">
      <c r="DA223" s="172">
        <v>9</v>
      </c>
      <c r="DB223" s="32" t="str">
        <f t="shared" si="76"/>
        <v xml:space="preserve"> </v>
      </c>
      <c r="DD223" s="172">
        <f t="shared" si="72"/>
        <v>1</v>
      </c>
    </row>
    <row r="224" spans="104:113" x14ac:dyDescent="0.25">
      <c r="DA224" s="172">
        <v>10</v>
      </c>
      <c r="DB224" s="32" t="str">
        <f t="shared" si="76"/>
        <v xml:space="preserve"> </v>
      </c>
      <c r="DD224" s="172">
        <f t="shared" si="72"/>
        <v>1</v>
      </c>
    </row>
    <row r="225" spans="104:113" x14ac:dyDescent="0.25">
      <c r="DA225" s="172">
        <v>11</v>
      </c>
      <c r="DB225" s="32" t="str">
        <f t="shared" si="76"/>
        <v xml:space="preserve"> </v>
      </c>
      <c r="DD225" s="172">
        <f t="shared" si="72"/>
        <v>1</v>
      </c>
    </row>
    <row r="226" spans="104:113" x14ac:dyDescent="0.25">
      <c r="DA226" s="172">
        <v>12</v>
      </c>
      <c r="DB226" s="32" t="str">
        <f t="shared" si="76"/>
        <v xml:space="preserve"> </v>
      </c>
      <c r="DD226" s="172">
        <f t="shared" si="72"/>
        <v>1</v>
      </c>
    </row>
    <row r="227" spans="104:113" x14ac:dyDescent="0.25">
      <c r="DB227" s="196" t="str">
        <f>IF(DB214="","","----")</f>
        <v/>
      </c>
      <c r="DD227" s="172">
        <f t="shared" si="72"/>
        <v>1</v>
      </c>
    </row>
    <row r="228" spans="104:113" x14ac:dyDescent="0.25">
      <c r="DA228" s="172"/>
      <c r="DB228" s="32" t="str">
        <f>IF(DB229="","",CONCATENATE("Warband ",CZ229," ",DG228))</f>
        <v/>
      </c>
      <c r="DD228" s="172">
        <f t="shared" si="72"/>
        <v>1</v>
      </c>
      <c r="DG228" s="49" t="str">
        <f>CONCATENATE("   ",DH228,"/",DI228,IF(DH228&gt;DI228," !",""))</f>
        <v xml:space="preserve">   0/12</v>
      </c>
      <c r="DH228" s="172">
        <f t="shared" ref="DH228" si="77">INDEX($CB$1:$CU$1,CZ229)+DJ228</f>
        <v>0</v>
      </c>
      <c r="DI228" s="172">
        <f>12</f>
        <v>12</v>
      </c>
    </row>
    <row r="229" spans="104:113" x14ac:dyDescent="0.25">
      <c r="CZ229" s="172">
        <v>16</v>
      </c>
      <c r="DA229" s="172" t="s">
        <v>278</v>
      </c>
      <c r="DB229" s="32" t="str">
        <f>T(LOOKUP(CZ229,$DM$1:$EF$1,$DM$2:$EF$2))</f>
        <v/>
      </c>
      <c r="DD229" s="172">
        <f t="shared" si="72"/>
        <v>1</v>
      </c>
    </row>
    <row r="230" spans="104:113" x14ac:dyDescent="0.25">
      <c r="DA230" s="172">
        <v>1</v>
      </c>
      <c r="DB230" s="32" t="str">
        <f t="shared" ref="DB230:DB241" si="78">T(CONCATENATE(LOOKUP(DA230,CQ$3:CQ$80,BF$3:BF$80)," ",LOOKUP(DA230,CQ$3:CQ$80,$CA$3:$CA$80)))</f>
        <v xml:space="preserve"> </v>
      </c>
      <c r="DD230" s="172">
        <f t="shared" si="72"/>
        <v>1</v>
      </c>
    </row>
    <row r="231" spans="104:113" x14ac:dyDescent="0.25">
      <c r="DA231" s="172">
        <v>2</v>
      </c>
      <c r="DB231" s="32" t="str">
        <f t="shared" si="78"/>
        <v xml:space="preserve"> </v>
      </c>
      <c r="DD231" s="172">
        <f t="shared" si="72"/>
        <v>1</v>
      </c>
    </row>
    <row r="232" spans="104:113" x14ac:dyDescent="0.25">
      <c r="DA232" s="172">
        <v>3</v>
      </c>
      <c r="DB232" s="32" t="str">
        <f t="shared" si="78"/>
        <v xml:space="preserve"> </v>
      </c>
      <c r="DD232" s="172">
        <f t="shared" si="72"/>
        <v>1</v>
      </c>
    </row>
    <row r="233" spans="104:113" x14ac:dyDescent="0.25">
      <c r="DA233" s="172">
        <v>4</v>
      </c>
      <c r="DB233" s="32" t="str">
        <f t="shared" si="78"/>
        <v xml:space="preserve"> </v>
      </c>
      <c r="DD233" s="172">
        <f t="shared" si="72"/>
        <v>1</v>
      </c>
    </row>
    <row r="234" spans="104:113" x14ac:dyDescent="0.25">
      <c r="DA234" s="172">
        <v>5</v>
      </c>
      <c r="DB234" s="32" t="str">
        <f t="shared" si="78"/>
        <v xml:space="preserve"> </v>
      </c>
      <c r="DD234" s="172">
        <f t="shared" si="72"/>
        <v>1</v>
      </c>
    </row>
    <row r="235" spans="104:113" x14ac:dyDescent="0.25">
      <c r="DA235" s="172">
        <v>6</v>
      </c>
      <c r="DB235" s="32" t="str">
        <f t="shared" si="78"/>
        <v xml:space="preserve"> </v>
      </c>
      <c r="DD235" s="172">
        <f t="shared" si="72"/>
        <v>1</v>
      </c>
    </row>
    <row r="236" spans="104:113" x14ac:dyDescent="0.25">
      <c r="DA236" s="172">
        <v>7</v>
      </c>
      <c r="DB236" s="32" t="str">
        <f t="shared" si="78"/>
        <v xml:space="preserve"> </v>
      </c>
      <c r="DD236" s="172">
        <f t="shared" si="72"/>
        <v>1</v>
      </c>
    </row>
    <row r="237" spans="104:113" x14ac:dyDescent="0.25">
      <c r="DA237" s="172">
        <v>8</v>
      </c>
      <c r="DB237" s="32" t="str">
        <f t="shared" si="78"/>
        <v xml:space="preserve"> </v>
      </c>
      <c r="DD237" s="172">
        <f t="shared" si="72"/>
        <v>1</v>
      </c>
    </row>
    <row r="238" spans="104:113" x14ac:dyDescent="0.25">
      <c r="DA238" s="172">
        <v>9</v>
      </c>
      <c r="DB238" s="32" t="str">
        <f t="shared" si="78"/>
        <v xml:space="preserve"> </v>
      </c>
      <c r="DD238" s="172">
        <f t="shared" si="72"/>
        <v>1</v>
      </c>
    </row>
    <row r="239" spans="104:113" x14ac:dyDescent="0.25">
      <c r="DA239" s="172">
        <v>10</v>
      </c>
      <c r="DB239" s="32" t="str">
        <f t="shared" si="78"/>
        <v xml:space="preserve"> </v>
      </c>
      <c r="DD239" s="172">
        <f t="shared" si="72"/>
        <v>1</v>
      </c>
    </row>
    <row r="240" spans="104:113" x14ac:dyDescent="0.25">
      <c r="DA240" s="172">
        <v>11</v>
      </c>
      <c r="DB240" s="32" t="str">
        <f t="shared" si="78"/>
        <v xml:space="preserve"> </v>
      </c>
      <c r="DD240" s="172">
        <f t="shared" si="72"/>
        <v>1</v>
      </c>
    </row>
    <row r="241" spans="104:113" x14ac:dyDescent="0.25">
      <c r="DA241" s="172">
        <v>12</v>
      </c>
      <c r="DB241" s="32" t="str">
        <f t="shared" si="78"/>
        <v xml:space="preserve"> </v>
      </c>
      <c r="DD241" s="172">
        <f t="shared" si="72"/>
        <v>1</v>
      </c>
    </row>
    <row r="242" spans="104:113" x14ac:dyDescent="0.25">
      <c r="DB242" s="196" t="str">
        <f>IF(DB229="","","----")</f>
        <v/>
      </c>
      <c r="DD242" s="172">
        <f t="shared" si="72"/>
        <v>1</v>
      </c>
    </row>
    <row r="243" spans="104:113" x14ac:dyDescent="0.25">
      <c r="DA243" s="172"/>
      <c r="DB243" s="32" t="str">
        <f>IF(DB244="","",CONCATENATE("Warband ",CZ244," ",DG243))</f>
        <v/>
      </c>
      <c r="DD243" s="172">
        <f t="shared" si="72"/>
        <v>1</v>
      </c>
      <c r="DG243" s="49" t="str">
        <f>CONCATENATE("   ",DH243,"/",DI243,IF(DH243&gt;DI243," !",""))</f>
        <v xml:space="preserve">   0/12</v>
      </c>
      <c r="DH243" s="172">
        <f t="shared" ref="DH243" si="79">INDEX($CB$1:$CU$1,CZ244)+DJ243</f>
        <v>0</v>
      </c>
      <c r="DI243" s="172">
        <f>12</f>
        <v>12</v>
      </c>
    </row>
    <row r="244" spans="104:113" x14ac:dyDescent="0.25">
      <c r="CZ244" s="172">
        <v>17</v>
      </c>
      <c r="DA244" s="172" t="s">
        <v>278</v>
      </c>
      <c r="DB244" s="32" t="str">
        <f>T(LOOKUP(CZ244,$DM$1:$EF$1,$DM$2:$EF$2))</f>
        <v/>
      </c>
      <c r="DD244" s="172">
        <f t="shared" si="72"/>
        <v>1</v>
      </c>
    </row>
    <row r="245" spans="104:113" x14ac:dyDescent="0.25">
      <c r="DA245" s="172">
        <v>1</v>
      </c>
      <c r="DB245" s="32" t="str">
        <f t="shared" ref="DB245:DB256" si="80">T(CONCATENATE(LOOKUP(DA245,CR$3:CR$80,BG$3:BG$80)," ",LOOKUP(DA245,CR$3:CR$80,$CA$3:$CA$80)))</f>
        <v xml:space="preserve"> </v>
      </c>
      <c r="DD245" s="172">
        <f t="shared" si="72"/>
        <v>1</v>
      </c>
    </row>
    <row r="246" spans="104:113" x14ac:dyDescent="0.25">
      <c r="DA246" s="172">
        <v>2</v>
      </c>
      <c r="DB246" s="32" t="str">
        <f t="shared" si="80"/>
        <v xml:space="preserve"> </v>
      </c>
      <c r="DD246" s="172">
        <f t="shared" si="72"/>
        <v>1</v>
      </c>
    </row>
    <row r="247" spans="104:113" x14ac:dyDescent="0.25">
      <c r="DA247" s="172">
        <v>3</v>
      </c>
      <c r="DB247" s="32" t="str">
        <f t="shared" si="80"/>
        <v xml:space="preserve"> </v>
      </c>
      <c r="DD247" s="172">
        <f t="shared" si="72"/>
        <v>1</v>
      </c>
    </row>
    <row r="248" spans="104:113" x14ac:dyDescent="0.25">
      <c r="DA248" s="172">
        <v>4</v>
      </c>
      <c r="DB248" s="32" t="str">
        <f t="shared" si="80"/>
        <v xml:space="preserve"> </v>
      </c>
      <c r="DD248" s="172">
        <f t="shared" si="72"/>
        <v>1</v>
      </c>
    </row>
    <row r="249" spans="104:113" x14ac:dyDescent="0.25">
      <c r="DA249" s="172">
        <v>5</v>
      </c>
      <c r="DB249" s="32" t="str">
        <f t="shared" si="80"/>
        <v xml:space="preserve"> </v>
      </c>
      <c r="DD249" s="172">
        <f t="shared" si="72"/>
        <v>1</v>
      </c>
    </row>
    <row r="250" spans="104:113" x14ac:dyDescent="0.25">
      <c r="DA250" s="172">
        <v>6</v>
      </c>
      <c r="DB250" s="32" t="str">
        <f t="shared" si="80"/>
        <v xml:space="preserve"> </v>
      </c>
      <c r="DD250" s="172">
        <f t="shared" si="72"/>
        <v>1</v>
      </c>
    </row>
    <row r="251" spans="104:113" x14ac:dyDescent="0.25">
      <c r="DA251" s="172">
        <v>7</v>
      </c>
      <c r="DB251" s="32" t="str">
        <f t="shared" si="80"/>
        <v xml:space="preserve"> </v>
      </c>
      <c r="DD251" s="172">
        <f t="shared" si="72"/>
        <v>1</v>
      </c>
    </row>
    <row r="252" spans="104:113" x14ac:dyDescent="0.25">
      <c r="DA252" s="172">
        <v>8</v>
      </c>
      <c r="DB252" s="32" t="str">
        <f t="shared" si="80"/>
        <v xml:space="preserve"> </v>
      </c>
      <c r="DD252" s="172">
        <f t="shared" si="72"/>
        <v>1</v>
      </c>
    </row>
    <row r="253" spans="104:113" x14ac:dyDescent="0.25">
      <c r="DA253" s="172">
        <v>9</v>
      </c>
      <c r="DB253" s="32" t="str">
        <f t="shared" si="80"/>
        <v xml:space="preserve"> </v>
      </c>
      <c r="DD253" s="172">
        <f t="shared" si="72"/>
        <v>1</v>
      </c>
    </row>
    <row r="254" spans="104:113" x14ac:dyDescent="0.25">
      <c r="DA254" s="172">
        <v>10</v>
      </c>
      <c r="DB254" s="32" t="str">
        <f t="shared" si="80"/>
        <v xml:space="preserve"> </v>
      </c>
      <c r="DD254" s="172">
        <f t="shared" si="72"/>
        <v>1</v>
      </c>
    </row>
    <row r="255" spans="104:113" x14ac:dyDescent="0.25">
      <c r="DA255" s="172">
        <v>11</v>
      </c>
      <c r="DB255" s="32" t="str">
        <f t="shared" si="80"/>
        <v xml:space="preserve"> </v>
      </c>
      <c r="DD255" s="172">
        <f t="shared" si="72"/>
        <v>1</v>
      </c>
    </row>
    <row r="256" spans="104:113" x14ac:dyDescent="0.25">
      <c r="DA256" s="172">
        <v>12</v>
      </c>
      <c r="DB256" s="32" t="str">
        <f t="shared" si="80"/>
        <v xml:space="preserve"> </v>
      </c>
      <c r="DD256" s="172">
        <f t="shared" si="72"/>
        <v>1</v>
      </c>
    </row>
    <row r="257" spans="104:113" x14ac:dyDescent="0.25">
      <c r="DB257" s="196" t="str">
        <f>IF(DB244="","","----")</f>
        <v/>
      </c>
      <c r="DD257" s="172">
        <f t="shared" si="72"/>
        <v>1</v>
      </c>
    </row>
    <row r="258" spans="104:113" x14ac:dyDescent="0.25">
      <c r="DA258" s="172"/>
      <c r="DB258" s="32" t="str">
        <f>IF(DB259="","",CONCATENATE("Warband ",CZ259," ",DG258))</f>
        <v/>
      </c>
      <c r="DD258" s="172">
        <f t="shared" si="72"/>
        <v>1</v>
      </c>
      <c r="DG258" s="49" t="str">
        <f>CONCATENATE("   ",DH258,"/",DI258,IF(DH258&gt;DI258," !",""))</f>
        <v xml:space="preserve">   0/12</v>
      </c>
      <c r="DH258" s="172">
        <f t="shared" ref="DH258" si="81">INDEX($CB$1:$CU$1,CZ259)+DJ258</f>
        <v>0</v>
      </c>
      <c r="DI258" s="172">
        <f>12</f>
        <v>12</v>
      </c>
    </row>
    <row r="259" spans="104:113" x14ac:dyDescent="0.25">
      <c r="CZ259" s="172">
        <v>18</v>
      </c>
      <c r="DA259" s="172" t="s">
        <v>278</v>
      </c>
      <c r="DB259" s="32" t="str">
        <f>T(LOOKUP(CZ259,$DM$1:$EF$1,$DM$2:$EF$2))</f>
        <v/>
      </c>
      <c r="DD259" s="172">
        <f t="shared" si="72"/>
        <v>1</v>
      </c>
    </row>
    <row r="260" spans="104:113" x14ac:dyDescent="0.25">
      <c r="DA260" s="172">
        <v>1</v>
      </c>
      <c r="DB260" s="32" t="str">
        <f t="shared" ref="DB260:DB271" si="82">T(CONCATENATE(LOOKUP(DA260,CS$3:CS$80,BH$3:BH$80)," ",LOOKUP(DA260,CS$3:CS$80,$CA$3:$CA$80)))</f>
        <v xml:space="preserve"> </v>
      </c>
      <c r="DD260" s="172">
        <f t="shared" si="72"/>
        <v>1</v>
      </c>
    </row>
    <row r="261" spans="104:113" x14ac:dyDescent="0.25">
      <c r="DA261" s="172">
        <v>2</v>
      </c>
      <c r="DB261" s="32" t="str">
        <f t="shared" si="82"/>
        <v xml:space="preserve"> </v>
      </c>
      <c r="DD261" s="172">
        <f t="shared" ref="DD261:DD302" si="83">IF(OR(DB260="",DB260=" "),DD260,DD260+1)</f>
        <v>1</v>
      </c>
    </row>
    <row r="262" spans="104:113" x14ac:dyDescent="0.25">
      <c r="DA262" s="172">
        <v>3</v>
      </c>
      <c r="DB262" s="32" t="str">
        <f t="shared" si="82"/>
        <v xml:space="preserve"> </v>
      </c>
      <c r="DD262" s="172">
        <f t="shared" si="83"/>
        <v>1</v>
      </c>
    </row>
    <row r="263" spans="104:113" x14ac:dyDescent="0.25">
      <c r="DA263" s="172">
        <v>4</v>
      </c>
      <c r="DB263" s="32" t="str">
        <f t="shared" si="82"/>
        <v xml:space="preserve"> </v>
      </c>
      <c r="DD263" s="172">
        <f t="shared" si="83"/>
        <v>1</v>
      </c>
    </row>
    <row r="264" spans="104:113" x14ac:dyDescent="0.25">
      <c r="DA264" s="172">
        <v>5</v>
      </c>
      <c r="DB264" s="32" t="str">
        <f t="shared" si="82"/>
        <v xml:space="preserve"> </v>
      </c>
      <c r="DD264" s="172">
        <f t="shared" si="83"/>
        <v>1</v>
      </c>
    </row>
    <row r="265" spans="104:113" x14ac:dyDescent="0.25">
      <c r="DA265" s="172">
        <v>6</v>
      </c>
      <c r="DB265" s="32" t="str">
        <f t="shared" si="82"/>
        <v xml:space="preserve"> </v>
      </c>
      <c r="DD265" s="172">
        <f t="shared" si="83"/>
        <v>1</v>
      </c>
    </row>
    <row r="266" spans="104:113" x14ac:dyDescent="0.25">
      <c r="DA266" s="172">
        <v>7</v>
      </c>
      <c r="DB266" s="32" t="str">
        <f t="shared" si="82"/>
        <v xml:space="preserve"> </v>
      </c>
      <c r="DD266" s="172">
        <f t="shared" si="83"/>
        <v>1</v>
      </c>
    </row>
    <row r="267" spans="104:113" x14ac:dyDescent="0.25">
      <c r="DA267" s="172">
        <v>8</v>
      </c>
      <c r="DB267" s="32" t="str">
        <f t="shared" si="82"/>
        <v xml:space="preserve"> </v>
      </c>
      <c r="DD267" s="172">
        <f t="shared" si="83"/>
        <v>1</v>
      </c>
    </row>
    <row r="268" spans="104:113" x14ac:dyDescent="0.25">
      <c r="DA268" s="172">
        <v>9</v>
      </c>
      <c r="DB268" s="32" t="str">
        <f t="shared" si="82"/>
        <v xml:space="preserve"> </v>
      </c>
      <c r="DD268" s="172">
        <f t="shared" si="83"/>
        <v>1</v>
      </c>
    </row>
    <row r="269" spans="104:113" x14ac:dyDescent="0.25">
      <c r="DA269" s="172">
        <v>10</v>
      </c>
      <c r="DB269" s="32" t="str">
        <f t="shared" si="82"/>
        <v xml:space="preserve"> </v>
      </c>
      <c r="DD269" s="172">
        <f t="shared" si="83"/>
        <v>1</v>
      </c>
    </row>
    <row r="270" spans="104:113" x14ac:dyDescent="0.25">
      <c r="DA270" s="172">
        <v>11</v>
      </c>
      <c r="DB270" s="32" t="str">
        <f t="shared" si="82"/>
        <v xml:space="preserve"> </v>
      </c>
      <c r="DD270" s="172">
        <f t="shared" si="83"/>
        <v>1</v>
      </c>
    </row>
    <row r="271" spans="104:113" x14ac:dyDescent="0.25">
      <c r="DA271" s="172">
        <v>12</v>
      </c>
      <c r="DB271" s="32" t="str">
        <f t="shared" si="82"/>
        <v xml:space="preserve"> </v>
      </c>
      <c r="DD271" s="172">
        <f t="shared" si="83"/>
        <v>1</v>
      </c>
    </row>
    <row r="272" spans="104:113" x14ac:dyDescent="0.25">
      <c r="DB272" s="196" t="str">
        <f>IF(DB259="","","----")</f>
        <v/>
      </c>
      <c r="DD272" s="172">
        <f t="shared" si="83"/>
        <v>1</v>
      </c>
    </row>
    <row r="273" spans="104:113" x14ac:dyDescent="0.25">
      <c r="DA273" s="172"/>
      <c r="DB273" s="32" t="str">
        <f>IF(DB274="","",CONCATENATE("Warband ",CZ274," ",DG273))</f>
        <v/>
      </c>
      <c r="DD273" s="172">
        <f t="shared" si="83"/>
        <v>1</v>
      </c>
      <c r="DG273" s="49" t="str">
        <f>CONCATENATE("   ",DH273,"/",DI273,IF(DH273&gt;DI273," !",""))</f>
        <v xml:space="preserve">   0/12</v>
      </c>
      <c r="DH273" s="172">
        <f t="shared" ref="DH273" si="84">INDEX($CB$1:$CU$1,CZ274)+DJ273</f>
        <v>0</v>
      </c>
      <c r="DI273" s="172">
        <f>12</f>
        <v>12</v>
      </c>
    </row>
    <row r="274" spans="104:113" x14ac:dyDescent="0.25">
      <c r="CZ274" s="172">
        <v>19</v>
      </c>
      <c r="DA274" s="172" t="s">
        <v>278</v>
      </c>
      <c r="DB274" s="32" t="str">
        <f>T(LOOKUP(CZ274,$DM$1:$EF$1,$DM$2:$EF$2))</f>
        <v/>
      </c>
      <c r="DD274" s="172">
        <f t="shared" si="83"/>
        <v>1</v>
      </c>
    </row>
    <row r="275" spans="104:113" x14ac:dyDescent="0.25">
      <c r="DA275" s="172">
        <v>1</v>
      </c>
      <c r="DB275" s="32" t="str">
        <f t="shared" ref="DB275:DB286" si="85">T(CONCATENATE(LOOKUP(DA275,CT$3:CT$80,BI$3:BI$80)," ",LOOKUP(DA275,CT$3:CT$80,$CA$3:$CA$80)))</f>
        <v xml:space="preserve"> </v>
      </c>
      <c r="DD275" s="172">
        <f t="shared" si="83"/>
        <v>1</v>
      </c>
    </row>
    <row r="276" spans="104:113" x14ac:dyDescent="0.25">
      <c r="DA276" s="172">
        <v>2</v>
      </c>
      <c r="DB276" s="32" t="str">
        <f t="shared" si="85"/>
        <v xml:space="preserve"> </v>
      </c>
      <c r="DD276" s="172">
        <f t="shared" si="83"/>
        <v>1</v>
      </c>
    </row>
    <row r="277" spans="104:113" x14ac:dyDescent="0.25">
      <c r="DA277" s="172">
        <v>3</v>
      </c>
      <c r="DB277" s="32" t="str">
        <f t="shared" si="85"/>
        <v xml:space="preserve"> </v>
      </c>
      <c r="DD277" s="172">
        <f t="shared" si="83"/>
        <v>1</v>
      </c>
    </row>
    <row r="278" spans="104:113" x14ac:dyDescent="0.25">
      <c r="DA278" s="172">
        <v>4</v>
      </c>
      <c r="DB278" s="32" t="str">
        <f t="shared" si="85"/>
        <v xml:space="preserve"> </v>
      </c>
      <c r="DD278" s="172">
        <f t="shared" si="83"/>
        <v>1</v>
      </c>
    </row>
    <row r="279" spans="104:113" x14ac:dyDescent="0.25">
      <c r="DA279" s="172">
        <v>5</v>
      </c>
      <c r="DB279" s="32" t="str">
        <f t="shared" si="85"/>
        <v xml:space="preserve"> </v>
      </c>
      <c r="DD279" s="172">
        <f t="shared" si="83"/>
        <v>1</v>
      </c>
    </row>
    <row r="280" spans="104:113" x14ac:dyDescent="0.25">
      <c r="DA280" s="172">
        <v>6</v>
      </c>
      <c r="DB280" s="32" t="str">
        <f t="shared" si="85"/>
        <v xml:space="preserve"> </v>
      </c>
      <c r="DD280" s="172">
        <f t="shared" si="83"/>
        <v>1</v>
      </c>
    </row>
    <row r="281" spans="104:113" x14ac:dyDescent="0.25">
      <c r="DA281" s="172">
        <v>7</v>
      </c>
      <c r="DB281" s="32" t="str">
        <f t="shared" si="85"/>
        <v xml:space="preserve"> </v>
      </c>
      <c r="DD281" s="172">
        <f t="shared" si="83"/>
        <v>1</v>
      </c>
    </row>
    <row r="282" spans="104:113" x14ac:dyDescent="0.25">
      <c r="DA282" s="172">
        <v>8</v>
      </c>
      <c r="DB282" s="32" t="str">
        <f t="shared" si="85"/>
        <v xml:space="preserve"> </v>
      </c>
      <c r="DD282" s="172">
        <f t="shared" si="83"/>
        <v>1</v>
      </c>
    </row>
    <row r="283" spans="104:113" x14ac:dyDescent="0.25">
      <c r="DA283" s="172">
        <v>9</v>
      </c>
      <c r="DB283" s="32" t="str">
        <f t="shared" si="85"/>
        <v xml:space="preserve"> </v>
      </c>
      <c r="DD283" s="172">
        <f t="shared" si="83"/>
        <v>1</v>
      </c>
    </row>
    <row r="284" spans="104:113" x14ac:dyDescent="0.25">
      <c r="DA284" s="172">
        <v>10</v>
      </c>
      <c r="DB284" s="32" t="str">
        <f t="shared" si="85"/>
        <v xml:space="preserve"> </v>
      </c>
      <c r="DD284" s="172">
        <f t="shared" si="83"/>
        <v>1</v>
      </c>
    </row>
    <row r="285" spans="104:113" x14ac:dyDescent="0.25">
      <c r="DA285" s="172">
        <v>11</v>
      </c>
      <c r="DB285" s="32" t="str">
        <f t="shared" si="85"/>
        <v xml:space="preserve"> </v>
      </c>
      <c r="DD285" s="172">
        <f t="shared" si="83"/>
        <v>1</v>
      </c>
    </row>
    <row r="286" spans="104:113" x14ac:dyDescent="0.25">
      <c r="DA286" s="172">
        <v>12</v>
      </c>
      <c r="DB286" s="32" t="str">
        <f t="shared" si="85"/>
        <v xml:space="preserve"> </v>
      </c>
      <c r="DD286" s="172">
        <f t="shared" si="83"/>
        <v>1</v>
      </c>
    </row>
    <row r="287" spans="104:113" x14ac:dyDescent="0.25">
      <c r="DB287" s="196" t="str">
        <f>IF(DB274="","","----")</f>
        <v/>
      </c>
      <c r="DD287" s="172">
        <f t="shared" si="83"/>
        <v>1</v>
      </c>
    </row>
    <row r="288" spans="104:113" x14ac:dyDescent="0.25">
      <c r="DA288" s="172"/>
      <c r="DB288" s="32" t="str">
        <f>IF(DB289="","",CONCATENATE("Warband ",CZ289," ",DG288))</f>
        <v/>
      </c>
      <c r="DD288" s="172">
        <f t="shared" si="83"/>
        <v>1</v>
      </c>
      <c r="DG288" s="49" t="str">
        <f>CONCATENATE("   ",DH288,"/",DI288,IF(DH288&gt;DI288," !",""))</f>
        <v xml:space="preserve">   0/12</v>
      </c>
      <c r="DH288" s="172">
        <f t="shared" ref="DH288" si="86">INDEX($CB$1:$CU$1,CZ289)+DJ288</f>
        <v>0</v>
      </c>
      <c r="DI288" s="172">
        <f>12</f>
        <v>12</v>
      </c>
    </row>
    <row r="289" spans="104:108" x14ac:dyDescent="0.25">
      <c r="CZ289" s="172">
        <v>20</v>
      </c>
      <c r="DA289" s="172" t="s">
        <v>278</v>
      </c>
      <c r="DB289" s="32" t="str">
        <f>T(LOOKUP(CZ289,$DM$1:$EF$1,$DM$2:$EF$2))</f>
        <v/>
      </c>
      <c r="DD289" s="172">
        <f t="shared" si="83"/>
        <v>1</v>
      </c>
    </row>
    <row r="290" spans="104:108" x14ac:dyDescent="0.25">
      <c r="DA290" s="172">
        <v>1</v>
      </c>
      <c r="DB290" s="32" t="str">
        <f t="shared" ref="DB290:DB301" si="87">T(CONCATENATE(LOOKUP(DA290,CU$3:CU$80,BJ$3:BJ$80)," ",LOOKUP(DA290,CU$3:CU$80,$CA$3:$CA$80)))</f>
        <v xml:space="preserve"> </v>
      </c>
      <c r="DD290" s="172">
        <f t="shared" si="83"/>
        <v>1</v>
      </c>
    </row>
    <row r="291" spans="104:108" x14ac:dyDescent="0.25">
      <c r="DA291" s="172">
        <v>2</v>
      </c>
      <c r="DB291" s="32" t="str">
        <f t="shared" si="87"/>
        <v xml:space="preserve"> </v>
      </c>
      <c r="DD291" s="172">
        <f t="shared" si="83"/>
        <v>1</v>
      </c>
    </row>
    <row r="292" spans="104:108" x14ac:dyDescent="0.25">
      <c r="DA292" s="172">
        <v>3</v>
      </c>
      <c r="DB292" s="32" t="str">
        <f t="shared" si="87"/>
        <v xml:space="preserve"> </v>
      </c>
      <c r="DD292" s="172">
        <f t="shared" si="83"/>
        <v>1</v>
      </c>
    </row>
    <row r="293" spans="104:108" x14ac:dyDescent="0.25">
      <c r="DA293" s="172">
        <v>4</v>
      </c>
      <c r="DB293" s="32" t="str">
        <f t="shared" si="87"/>
        <v xml:space="preserve"> </v>
      </c>
      <c r="DD293" s="172">
        <f t="shared" si="83"/>
        <v>1</v>
      </c>
    </row>
    <row r="294" spans="104:108" x14ac:dyDescent="0.25">
      <c r="DA294" s="172">
        <v>5</v>
      </c>
      <c r="DB294" s="32" t="str">
        <f t="shared" si="87"/>
        <v xml:space="preserve"> </v>
      </c>
      <c r="DD294" s="172">
        <f t="shared" si="83"/>
        <v>1</v>
      </c>
    </row>
    <row r="295" spans="104:108" x14ac:dyDescent="0.25">
      <c r="DA295" s="172">
        <v>6</v>
      </c>
      <c r="DB295" s="32" t="str">
        <f t="shared" si="87"/>
        <v xml:space="preserve"> </v>
      </c>
      <c r="DD295" s="172">
        <f t="shared" si="83"/>
        <v>1</v>
      </c>
    </row>
    <row r="296" spans="104:108" x14ac:dyDescent="0.25">
      <c r="DA296" s="172">
        <v>7</v>
      </c>
      <c r="DB296" s="32" t="str">
        <f t="shared" si="87"/>
        <v xml:space="preserve"> </v>
      </c>
      <c r="DD296" s="172">
        <f t="shared" si="83"/>
        <v>1</v>
      </c>
    </row>
    <row r="297" spans="104:108" x14ac:dyDescent="0.25">
      <c r="DA297" s="172">
        <v>8</v>
      </c>
      <c r="DB297" s="32" t="str">
        <f t="shared" si="87"/>
        <v xml:space="preserve"> </v>
      </c>
      <c r="DD297" s="172">
        <f t="shared" si="83"/>
        <v>1</v>
      </c>
    </row>
    <row r="298" spans="104:108" x14ac:dyDescent="0.25">
      <c r="DA298" s="172">
        <v>9</v>
      </c>
      <c r="DB298" s="32" t="str">
        <f t="shared" si="87"/>
        <v xml:space="preserve"> </v>
      </c>
      <c r="DD298" s="172">
        <f t="shared" si="83"/>
        <v>1</v>
      </c>
    </row>
    <row r="299" spans="104:108" x14ac:dyDescent="0.25">
      <c r="DA299" s="172">
        <v>10</v>
      </c>
      <c r="DB299" s="32" t="str">
        <f t="shared" si="87"/>
        <v xml:space="preserve"> </v>
      </c>
      <c r="DD299" s="172">
        <f t="shared" si="83"/>
        <v>1</v>
      </c>
    </row>
    <row r="300" spans="104:108" x14ac:dyDescent="0.25">
      <c r="DA300" s="172">
        <v>11</v>
      </c>
      <c r="DB300" s="32" t="str">
        <f t="shared" si="87"/>
        <v xml:space="preserve"> </v>
      </c>
      <c r="DD300" s="172">
        <f t="shared" si="83"/>
        <v>1</v>
      </c>
    </row>
    <row r="301" spans="104:108" x14ac:dyDescent="0.25">
      <c r="DA301" s="172">
        <v>12</v>
      </c>
      <c r="DB301" s="32" t="str">
        <f t="shared" si="87"/>
        <v xml:space="preserve"> </v>
      </c>
      <c r="DD301" s="172">
        <f t="shared" si="83"/>
        <v>1</v>
      </c>
    </row>
    <row r="302" spans="104:108" x14ac:dyDescent="0.25">
      <c r="DD302" s="172">
        <f t="shared" si="83"/>
        <v>1</v>
      </c>
    </row>
  </sheetData>
  <mergeCells count="2">
    <mergeCell ref="BV1:BW1"/>
    <mergeCell ref="BX1:BZ1"/>
  </mergeCells>
  <conditionalFormatting sqref="AC5:AF12 AC3:AG4">
    <cfRule type="cellIs" dxfId="60" priority="17" stopIfTrue="1" operator="equal">
      <formula>1</formula>
    </cfRule>
  </conditionalFormatting>
  <conditionalFormatting sqref="AG5:AG12">
    <cfRule type="cellIs" dxfId="59" priority="14" stopIfTrue="1" operator="equal">
      <formula>1</formula>
    </cfRule>
  </conditionalFormatting>
  <conditionalFormatting sqref="AH14:AI16">
    <cfRule type="cellIs" dxfId="58" priority="10" stopIfTrue="1" operator="equal">
      <formula>1</formula>
    </cfRule>
  </conditionalFormatting>
  <conditionalFormatting sqref="D12:D13">
    <cfRule type="cellIs" dxfId="57" priority="5" stopIfTrue="1" operator="equal">
      <formula>1</formula>
    </cfRule>
  </conditionalFormatting>
  <conditionalFormatting sqref="W3:W80">
    <cfRule type="containsText" dxfId="56" priority="7" stopIfTrue="1" operator="containsText" text="!">
      <formula>NOT(ISERROR(SEARCH("!",W3)))</formula>
    </cfRule>
  </conditionalFormatting>
  <conditionalFormatting sqref="W2">
    <cfRule type="cellIs" dxfId="55" priority="6" stopIfTrue="1" operator="lessThan">
      <formula>0</formula>
    </cfRule>
  </conditionalFormatting>
  <conditionalFormatting sqref="E14:F17">
    <cfRule type="cellIs" dxfId="54" priority="4" stopIfTrue="1" operator="equal">
      <formula>1</formula>
    </cfRule>
  </conditionalFormatting>
  <conditionalFormatting sqref="G14:G17">
    <cfRule type="cellIs" dxfId="53" priority="3" stopIfTrue="1" operator="equal">
      <formula>1</formula>
    </cfRule>
  </conditionalFormatting>
  <conditionalFormatting sqref="AG14:AG19">
    <cfRule type="cellIs" dxfId="52" priority="2" stopIfTrue="1" operator="equal">
      <formula>1</formula>
    </cfRule>
  </conditionalFormatting>
  <conditionalFormatting sqref="AH17:AI19">
    <cfRule type="cellIs" dxfId="51" priority="1" stopIfTrue="1" operator="equal">
      <formula>1</formula>
    </cfRule>
  </conditionalFormatting>
  <dataValidations count="1">
    <dataValidation type="whole" allowBlank="1" showInputMessage="1" showErrorMessage="1" error="You may only purchase each equipment once_x000a_Insert &quot;1&quot; to purchase the equipment" sqref="D12:D13 AC3:AG12 E14:G17 AG14:AI19">
      <formula1>0</formula1>
      <formula2>1</formula2>
    </dataValidation>
  </dataValidations>
  <hyperlinks>
    <hyperlink ref="A2" location="INDEX!A1" display="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22" customWidth="1"/>
    <col min="2" max="2" width="13.7109375" style="16" bestFit="1" customWidth="1"/>
    <col min="3" max="3" width="5.7109375" style="122" customWidth="1"/>
    <col min="4" max="5" width="2.85546875" style="122" customWidth="1"/>
    <col min="6" max="8" width="2.85546875" style="122" hidden="1" customWidth="1"/>
    <col min="9" max="17" width="2.85546875" style="172" hidden="1" customWidth="1"/>
    <col min="18" max="18" width="11.7109375" style="122" customWidth="1"/>
    <col min="19" max="19" width="6.5703125" style="122" customWidth="1"/>
    <col min="20" max="20" width="9.140625" style="122" customWidth="1"/>
    <col min="21" max="21" width="9.140625" style="84" customWidth="1"/>
    <col min="22" max="22" width="9.140625" style="122" customWidth="1"/>
    <col min="23" max="23" width="10.85546875" style="122" customWidth="1"/>
    <col min="24" max="25" width="10.5703125" style="122" bestFit="1" customWidth="1"/>
    <col min="26" max="26" width="11.42578125" style="122" bestFit="1" customWidth="1"/>
    <col min="27" max="27" width="19.140625" style="16" bestFit="1" customWidth="1"/>
    <col min="28" max="28" width="5.7109375" style="122" customWidth="1"/>
    <col min="29" max="31" width="2.85546875" style="122" customWidth="1"/>
    <col min="32" max="33" width="2.85546875" style="122" hidden="1" customWidth="1"/>
    <col min="34" max="41" width="2.85546875" style="172" hidden="1" customWidth="1"/>
    <col min="42" max="42" width="6.5703125" style="122" customWidth="1"/>
    <col min="43" max="62" width="3.7109375" style="122" customWidth="1"/>
    <col min="63" max="63" width="42.85546875" style="176" customWidth="1"/>
    <col min="64" max="73" width="2.7109375" style="122"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6" width="9.140625" style="122" customWidth="1"/>
    <col min="167" max="16384" width="9.140625" style="122"/>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61.5" x14ac:dyDescent="0.25">
      <c r="A2" s="161" t="s">
        <v>2630</v>
      </c>
      <c r="B2" s="85"/>
      <c r="D2" s="121"/>
      <c r="E2" s="121"/>
      <c r="F2" s="121"/>
      <c r="G2" s="121"/>
      <c r="H2" s="121"/>
      <c r="I2" s="174"/>
      <c r="J2" s="174"/>
      <c r="K2" s="174"/>
      <c r="L2" s="174"/>
      <c r="M2" s="174"/>
      <c r="N2" s="174"/>
      <c r="O2" s="174"/>
      <c r="P2" s="174"/>
      <c r="Q2" s="174"/>
      <c r="R2" s="14" t="s">
        <v>522</v>
      </c>
      <c r="S2" s="14" t="s">
        <v>64</v>
      </c>
      <c r="T2" s="37">
        <f>DL2+BW2</f>
        <v>0</v>
      </c>
      <c r="U2" s="37">
        <f>SUM(S3:S19,AP3:AP49)</f>
        <v>0</v>
      </c>
      <c r="W2" s="37">
        <f>ROUNDUP(BX2/3,0)-BZ2</f>
        <v>0</v>
      </c>
      <c r="Y2" s="37">
        <f>EvilUnits</f>
        <v>0</v>
      </c>
      <c r="Z2" s="37">
        <f>EvilPoints</f>
        <v>0</v>
      </c>
      <c r="AA2" s="85"/>
      <c r="AC2" s="121"/>
      <c r="AD2" s="121"/>
      <c r="AE2" s="121"/>
      <c r="AF2" s="121"/>
      <c r="AG2" s="121"/>
      <c r="AH2" s="174"/>
      <c r="AI2" s="174"/>
      <c r="AJ2" s="174"/>
      <c r="AK2" s="174"/>
      <c r="AL2" s="174"/>
      <c r="AM2" s="174"/>
      <c r="AN2" s="174"/>
      <c r="AO2" s="174"/>
      <c r="AP2" s="14" t="s">
        <v>64</v>
      </c>
      <c r="AQ2" s="121" t="s">
        <v>258</v>
      </c>
      <c r="AR2" s="121" t="s">
        <v>259</v>
      </c>
      <c r="AS2" s="121" t="s">
        <v>260</v>
      </c>
      <c r="AT2" s="121" t="s">
        <v>261</v>
      </c>
      <c r="AU2" s="121" t="s">
        <v>262</v>
      </c>
      <c r="AV2" s="121" t="s">
        <v>263</v>
      </c>
      <c r="AW2" s="121" t="s">
        <v>264</v>
      </c>
      <c r="AX2" s="121" t="s">
        <v>265</v>
      </c>
      <c r="AY2" s="121" t="s">
        <v>266</v>
      </c>
      <c r="AZ2" s="121" t="s">
        <v>267</v>
      </c>
      <c r="BA2" s="121" t="s">
        <v>268</v>
      </c>
      <c r="BB2" s="121" t="s">
        <v>269</v>
      </c>
      <c r="BC2" s="121" t="s">
        <v>270</v>
      </c>
      <c r="BD2" s="121" t="s">
        <v>271</v>
      </c>
      <c r="BE2" s="121" t="s">
        <v>272</v>
      </c>
      <c r="BF2" s="121" t="s">
        <v>273</v>
      </c>
      <c r="BG2" s="121" t="s">
        <v>274</v>
      </c>
      <c r="BH2" s="121" t="s">
        <v>275</v>
      </c>
      <c r="BI2" s="121" t="s">
        <v>276</v>
      </c>
      <c r="BJ2" s="121"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51" t="s">
        <v>299</v>
      </c>
      <c r="C3" s="124">
        <v>115</v>
      </c>
      <c r="D3" s="19"/>
      <c r="E3" s="19"/>
      <c r="F3" s="19"/>
      <c r="G3" s="19"/>
      <c r="H3" s="19"/>
      <c r="I3" s="19"/>
      <c r="J3" s="19"/>
      <c r="K3" s="19"/>
      <c r="L3" s="19"/>
      <c r="M3" s="19"/>
      <c r="N3" s="19"/>
      <c r="O3" s="19"/>
      <c r="P3" s="19"/>
      <c r="Q3" s="19"/>
      <c r="R3" s="31"/>
      <c r="S3" s="122">
        <f>DL3*C3</f>
        <v>0</v>
      </c>
      <c r="T3" s="5"/>
      <c r="U3" s="13"/>
      <c r="V3" s="5"/>
      <c r="W3" s="5" t="str">
        <f t="shared" ref="W3:W66" si="2">T(LOOKUP(DE3,$DD$3:$DD$302,$DB$3:$DB$302))</f>
        <v/>
      </c>
      <c r="X3" s="5"/>
      <c r="Y3" s="5"/>
      <c r="Z3" s="5"/>
      <c r="AA3" s="16" t="s">
        <v>2359</v>
      </c>
      <c r="AB3" s="122">
        <v>20</v>
      </c>
      <c r="AC3" s="19"/>
      <c r="AD3" s="19"/>
      <c r="AE3" s="19"/>
      <c r="AF3" s="19"/>
      <c r="AG3" s="19"/>
      <c r="AH3" s="19"/>
      <c r="AI3" s="19"/>
      <c r="AJ3" s="19"/>
      <c r="AK3" s="19"/>
      <c r="AL3" s="19"/>
      <c r="AM3" s="19"/>
      <c r="AN3" s="19"/>
      <c r="AO3" s="19"/>
      <c r="AP3" s="122">
        <f>SUM(AQ3:BJ3)*(AB3)</f>
        <v>0</v>
      </c>
      <c r="AQ3" s="28"/>
      <c r="AR3" s="29"/>
      <c r="AS3" s="29"/>
      <c r="AT3" s="29"/>
      <c r="AU3" s="29"/>
      <c r="AV3" s="29"/>
      <c r="AW3" s="29"/>
      <c r="AX3" s="29"/>
      <c r="AY3" s="29"/>
      <c r="AZ3" s="29"/>
      <c r="BA3" s="29"/>
      <c r="BB3" s="29"/>
      <c r="BC3" s="29"/>
      <c r="BD3" s="29"/>
      <c r="BE3" s="29"/>
      <c r="BF3" s="29"/>
      <c r="BG3" s="29"/>
      <c r="BH3" s="29"/>
      <c r="BI3" s="29"/>
      <c r="BJ3" s="30"/>
      <c r="BV3" s="168">
        <v>1</v>
      </c>
      <c r="BW3" s="40">
        <f t="shared" ref="BW3:BW7" si="3">SUM(AQ3:BJ3)*BV3</f>
        <v>0</v>
      </c>
      <c r="BX3" s="42">
        <f>BW3</f>
        <v>0</v>
      </c>
      <c r="BY3" s="168">
        <f>AD3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 si="4">IF(R3=0,"-",CONCATENATE(B3,IF(SUM(D3:Q3)=0,""," with "),IF(D3=1,D$2,""),IF(D3=1,"; ",""),IF(E3=1,E$2,""),IF(E3=1,"; ",""),IF(F3=1,F$2,""),IF(F3=1,"; ",""),IF(G3=1,G$2,""),IF(G3=1,"; ",""),IF(H3=1,H$2,""),IF(H3=1,"; ",""),IF(I3=1,I$2,""),IF(I3=1,"; ",""),IF(J3=1,J$2,""),IF(J3=1,"; ",""),IF(K3=1,K$2,""),IF(K3=1,"; ",""),IF(L3=1,L$2,""),IF(L3=1,"; ",""),IF(M3=1,M$2,""),IF(M3=1,"; ",""),IF(N3=1,N$2,""),IF(N3=1,"; ",""),IF(O3=1,O$2,""),IF(O3=1,"; ",""),IF(P3=1,P$2,""),IF(P3=1,"; ",""),IF(Q3=1,Q$2,""),IF(Q3=1,"; ","")))</f>
        <v>-</v>
      </c>
      <c r="CX3" s="38">
        <f t="shared" ref="CX3" si="5">R3</f>
        <v>0</v>
      </c>
      <c r="DA3" s="172"/>
      <c r="DB3" s="32" t="str">
        <f>IF(AND(DB4="",DB5=" "),"",CONCATENATE("Warband ",CZ4," ",DG3))</f>
        <v/>
      </c>
      <c r="DD3" s="172">
        <v>1</v>
      </c>
      <c r="DE3" s="172">
        <v>1</v>
      </c>
      <c r="DG3" s="49" t="str">
        <f>CONCATENATE("   ",DH3,"/",DI3,IF(OR(DH3&gt;DI3,DH3&lt;DI4)," !",""))</f>
        <v xml:space="preserve">   0/12 !</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51"/>
      <c r="C4" s="124"/>
      <c r="D4" s="124"/>
      <c r="E4" s="124"/>
      <c r="F4" s="124"/>
      <c r="G4" s="124"/>
      <c r="H4" s="124"/>
      <c r="R4" s="31"/>
      <c r="S4" s="124"/>
      <c r="T4" s="5"/>
      <c r="U4" s="13"/>
      <c r="V4" s="5"/>
      <c r="W4" s="5" t="str">
        <f t="shared" si="2"/>
        <v/>
      </c>
      <c r="X4" s="5"/>
      <c r="Y4" s="5"/>
      <c r="Z4" s="5"/>
      <c r="AA4" s="16" t="s">
        <v>1812</v>
      </c>
      <c r="AB4" s="124">
        <v>9</v>
      </c>
      <c r="AC4" s="20"/>
      <c r="AD4" s="20"/>
      <c r="AE4" s="20"/>
      <c r="AF4" s="20"/>
      <c r="AG4" s="20"/>
      <c r="AH4" s="20"/>
      <c r="AI4" s="20"/>
      <c r="AJ4" s="20"/>
      <c r="AK4" s="20"/>
      <c r="AL4" s="20"/>
      <c r="AM4" s="20"/>
      <c r="AN4" s="20"/>
      <c r="AO4" s="20"/>
      <c r="AP4" s="172">
        <f t="shared" ref="AP4:AP6" si="7">SUM(AQ4:BJ4)*(AB4)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7" si="8">BW4</f>
        <v>0</v>
      </c>
      <c r="BY4" s="168">
        <f t="shared" ref="BY4:BY7" si="9">AD4</f>
        <v>0</v>
      </c>
      <c r="BZ4" s="43">
        <f t="shared" ref="BZ4:BZ7" si="10">BX4*BY4</f>
        <v>0</v>
      </c>
      <c r="CA4" s="38" t="str">
        <f t="shared" ref="CA4:CA7"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Z4" s="172">
        <v>1</v>
      </c>
      <c r="DA4" s="172" t="s">
        <v>278</v>
      </c>
      <c r="DB4" s="32" t="str">
        <f>T(LOOKUP(CZ4,$DM$1:$EF$1,$DM$2:$EF$2))</f>
        <v/>
      </c>
      <c r="DD4" s="172">
        <f>IF(OR(DB3="",DB3=" "),DD3,DD3+1)</f>
        <v>1</v>
      </c>
      <c r="DE4" s="172">
        <v>2</v>
      </c>
      <c r="DI4" s="172">
        <f>IF(DB4="",INDEX($CB$85:$CU$85,CZ4),0)</f>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6"/>
        <v>0</v>
      </c>
    </row>
    <row r="5" spans="1:137" x14ac:dyDescent="0.25">
      <c r="B5" s="51"/>
      <c r="C5" s="124"/>
      <c r="D5" s="124"/>
      <c r="E5" s="124"/>
      <c r="F5" s="124"/>
      <c r="G5" s="124"/>
      <c r="H5" s="124"/>
      <c r="R5" s="31"/>
      <c r="S5" s="124"/>
      <c r="T5" s="5"/>
      <c r="U5" s="13"/>
      <c r="V5" s="5"/>
      <c r="W5" s="5" t="str">
        <f t="shared" si="2"/>
        <v/>
      </c>
      <c r="X5" s="5"/>
      <c r="Y5" s="5"/>
      <c r="Z5" s="5"/>
      <c r="AA5" s="16" t="s">
        <v>309</v>
      </c>
      <c r="AB5" s="172">
        <v>20</v>
      </c>
      <c r="AC5" s="19"/>
      <c r="AD5" s="19"/>
      <c r="AE5" s="19"/>
      <c r="AF5" s="19"/>
      <c r="AG5" s="19"/>
      <c r="AH5" s="19"/>
      <c r="AI5" s="19"/>
      <c r="AJ5" s="19"/>
      <c r="AK5" s="19"/>
      <c r="AL5" s="19"/>
      <c r="AM5" s="19"/>
      <c r="AN5" s="19"/>
      <c r="AO5" s="19"/>
      <c r="AP5" s="172">
        <f t="shared" si="7"/>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6"/>
        <v>0</v>
      </c>
    </row>
    <row r="6" spans="1:137" x14ac:dyDescent="0.25">
      <c r="B6" s="51"/>
      <c r="C6" s="124"/>
      <c r="D6" s="124"/>
      <c r="E6" s="124"/>
      <c r="F6" s="124"/>
      <c r="G6" s="124"/>
      <c r="H6" s="124"/>
      <c r="R6" s="31"/>
      <c r="S6" s="124"/>
      <c r="T6" s="5"/>
      <c r="U6" s="13"/>
      <c r="V6" s="5"/>
      <c r="W6" s="5" t="str">
        <f t="shared" si="2"/>
        <v/>
      </c>
      <c r="X6" s="5"/>
      <c r="Y6" s="5"/>
      <c r="Z6" s="5"/>
      <c r="AA6" s="22" t="s">
        <v>310</v>
      </c>
      <c r="AB6" s="172">
        <v>22</v>
      </c>
      <c r="AC6" s="20"/>
      <c r="AD6" s="20"/>
      <c r="AE6" s="20"/>
      <c r="AF6" s="20"/>
      <c r="AG6" s="20"/>
      <c r="AH6" s="20"/>
      <c r="AI6" s="20"/>
      <c r="AJ6" s="20"/>
      <c r="AK6" s="20"/>
      <c r="AL6" s="20"/>
      <c r="AM6" s="20"/>
      <c r="AN6" s="20"/>
      <c r="AO6" s="20"/>
      <c r="AP6" s="172">
        <f t="shared" si="7"/>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DA6" s="172">
        <v>2</v>
      </c>
      <c r="DB6" s="32" t="str">
        <f t="shared" ref="DB6:DB16" si="20">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6"/>
        <v>0</v>
      </c>
    </row>
    <row r="7" spans="1:137" x14ac:dyDescent="0.25">
      <c r="B7" s="51"/>
      <c r="C7" s="124"/>
      <c r="D7" s="124"/>
      <c r="E7" s="124"/>
      <c r="F7" s="124"/>
      <c r="G7" s="124"/>
      <c r="H7" s="124"/>
      <c r="R7" s="31"/>
      <c r="S7" s="124"/>
      <c r="T7" s="5"/>
      <c r="U7" s="13"/>
      <c r="V7" s="5"/>
      <c r="W7" s="5" t="str">
        <f t="shared" si="2"/>
        <v/>
      </c>
      <c r="X7" s="5"/>
      <c r="Y7" s="5"/>
      <c r="Z7" s="5"/>
      <c r="AA7" s="16" t="s">
        <v>303</v>
      </c>
      <c r="AB7" s="172">
        <v>35</v>
      </c>
      <c r="AC7" s="19"/>
      <c r="AD7" s="19"/>
      <c r="AE7" s="19"/>
      <c r="AF7" s="19"/>
      <c r="AG7" s="19"/>
      <c r="AH7" s="19"/>
      <c r="AI7" s="19"/>
      <c r="AJ7" s="19"/>
      <c r="AK7" s="19"/>
      <c r="AL7" s="19"/>
      <c r="AM7" s="19"/>
      <c r="AN7" s="19"/>
      <c r="AO7" s="19"/>
      <c r="AP7" s="172">
        <f t="shared" ref="AP7" si="21">SUM(AQ7:BJ7)*(AB7)</f>
        <v>0</v>
      </c>
      <c r="AQ7" s="28"/>
      <c r="AR7" s="29"/>
      <c r="AS7" s="29"/>
      <c r="AT7" s="29"/>
      <c r="AU7" s="29"/>
      <c r="AV7" s="29"/>
      <c r="AW7" s="29"/>
      <c r="AX7" s="29"/>
      <c r="AY7" s="29"/>
      <c r="AZ7" s="29"/>
      <c r="BA7" s="29"/>
      <c r="BB7" s="29"/>
      <c r="BC7" s="29"/>
      <c r="BD7" s="29"/>
      <c r="BE7" s="29"/>
      <c r="BF7" s="29"/>
      <c r="BG7" s="29"/>
      <c r="BH7" s="29"/>
      <c r="BI7" s="29"/>
      <c r="BJ7" s="30"/>
      <c r="BV7" s="168">
        <v>1</v>
      </c>
      <c r="BW7" s="40">
        <f t="shared" si="3"/>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DA7" s="172">
        <v>3</v>
      </c>
      <c r="DB7" s="32" t="str">
        <f t="shared" si="20"/>
        <v xml:space="preserve"> </v>
      </c>
      <c r="DD7" s="172">
        <f t="shared" si="18"/>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19"/>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6"/>
        <v>0</v>
      </c>
    </row>
    <row r="8" spans="1:137" x14ac:dyDescent="0.25">
      <c r="B8" s="51"/>
      <c r="C8" s="124"/>
      <c r="D8" s="124"/>
      <c r="E8" s="124"/>
      <c r="F8" s="124"/>
      <c r="G8" s="124"/>
      <c r="H8" s="124"/>
      <c r="R8" s="31"/>
      <c r="S8" s="124"/>
      <c r="T8" s="5"/>
      <c r="U8" s="13"/>
      <c r="V8" s="5"/>
      <c r="W8" s="5" t="str">
        <f t="shared" si="2"/>
        <v/>
      </c>
      <c r="X8" s="5"/>
      <c r="Y8" s="5"/>
      <c r="Z8" s="5"/>
      <c r="AB8" s="124"/>
      <c r="AC8" s="124"/>
      <c r="AD8" s="124"/>
      <c r="AE8" s="124"/>
      <c r="AF8" s="124"/>
      <c r="AG8" s="172"/>
      <c r="AP8" s="172"/>
      <c r="AQ8" s="124"/>
      <c r="AR8" s="124"/>
      <c r="AS8" s="124"/>
      <c r="AT8" s="124"/>
      <c r="AU8" s="124"/>
      <c r="AV8" s="124"/>
      <c r="AW8" s="124"/>
      <c r="AX8" s="124"/>
      <c r="AY8" s="124"/>
      <c r="AZ8" s="124"/>
      <c r="BA8" s="124"/>
      <c r="BB8" s="124"/>
      <c r="BC8" s="124"/>
      <c r="BD8" s="124"/>
      <c r="BE8" s="124"/>
      <c r="BF8" s="124"/>
      <c r="BG8" s="124"/>
      <c r="BH8" s="124"/>
      <c r="BI8" s="124"/>
      <c r="BJ8" s="124"/>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DA8" s="172">
        <v>4</v>
      </c>
      <c r="DB8" s="32" t="str">
        <f t="shared" si="20"/>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6"/>
        <v>0</v>
      </c>
    </row>
    <row r="9" spans="1:137" x14ac:dyDescent="0.25">
      <c r="B9" s="51"/>
      <c r="C9" s="124"/>
      <c r="D9" s="124"/>
      <c r="E9" s="124"/>
      <c r="F9" s="124"/>
      <c r="G9" s="124"/>
      <c r="H9" s="124"/>
      <c r="R9" s="31"/>
      <c r="S9" s="124"/>
      <c r="T9" s="5"/>
      <c r="U9" s="13"/>
      <c r="V9" s="5"/>
      <c r="W9" s="5" t="str">
        <f t="shared" si="2"/>
        <v/>
      </c>
      <c r="X9" s="5"/>
      <c r="Y9" s="5"/>
      <c r="Z9" s="5"/>
      <c r="AB9" s="124"/>
      <c r="AC9" s="124"/>
      <c r="AD9" s="124"/>
      <c r="AE9" s="124"/>
      <c r="AF9" s="124"/>
      <c r="AG9" s="124"/>
      <c r="AP9" s="124"/>
      <c r="AQ9" s="124"/>
      <c r="AR9" s="124"/>
      <c r="AS9" s="124"/>
      <c r="AT9" s="124"/>
      <c r="AU9" s="124"/>
      <c r="AV9" s="124"/>
      <c r="AW9" s="124"/>
      <c r="AX9" s="124"/>
      <c r="AY9" s="124"/>
      <c r="AZ9" s="124"/>
      <c r="BA9" s="124"/>
      <c r="BB9" s="124"/>
      <c r="BC9" s="124"/>
      <c r="BD9" s="124"/>
      <c r="BE9" s="124"/>
      <c r="BF9" s="124"/>
      <c r="BG9" s="124"/>
      <c r="BH9" s="124"/>
      <c r="BI9" s="124"/>
      <c r="BJ9" s="124"/>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DA9" s="172">
        <v>5</v>
      </c>
      <c r="DB9" s="32" t="str">
        <f t="shared" si="20"/>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6"/>
        <v>0</v>
      </c>
    </row>
    <row r="10" spans="1:137" x14ac:dyDescent="0.25">
      <c r="C10" s="124"/>
      <c r="D10" s="124"/>
      <c r="E10" s="124"/>
      <c r="F10" s="124"/>
      <c r="G10" s="124"/>
      <c r="H10" s="124"/>
      <c r="R10" s="31"/>
      <c r="S10" s="124"/>
      <c r="T10" s="5"/>
      <c r="U10" s="13"/>
      <c r="V10" s="5"/>
      <c r="W10" s="5" t="str">
        <f t="shared" si="2"/>
        <v/>
      </c>
      <c r="X10" s="5"/>
      <c r="Y10" s="5"/>
      <c r="Z10" s="5"/>
      <c r="AB10" s="124"/>
      <c r="AC10" s="124"/>
      <c r="AD10" s="124"/>
      <c r="AE10" s="124"/>
      <c r="AF10" s="124"/>
      <c r="AG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DA10" s="172">
        <v>6</v>
      </c>
      <c r="DB10" s="32" t="str">
        <f t="shared" si="20"/>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6"/>
        <v>0</v>
      </c>
    </row>
    <row r="11" spans="1:137" x14ac:dyDescent="0.25">
      <c r="C11" s="124"/>
      <c r="D11" s="124"/>
      <c r="E11" s="124"/>
      <c r="F11" s="124"/>
      <c r="G11" s="124"/>
      <c r="H11" s="124"/>
      <c r="R11" s="31"/>
      <c r="S11" s="124"/>
      <c r="T11" s="5"/>
      <c r="U11" s="13"/>
      <c r="V11" s="5"/>
      <c r="W11" s="5" t="str">
        <f t="shared" si="2"/>
        <v/>
      </c>
      <c r="X11" s="5"/>
      <c r="Y11" s="5"/>
      <c r="Z11" s="5"/>
      <c r="AB11" s="124"/>
      <c r="AC11" s="124"/>
      <c r="AD11" s="124"/>
      <c r="AE11" s="124"/>
      <c r="AF11" s="124"/>
      <c r="AG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DA11" s="172">
        <v>7</v>
      </c>
      <c r="DB11" s="32" t="str">
        <f t="shared" si="20"/>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6"/>
        <v>0</v>
      </c>
    </row>
    <row r="12" spans="1:137" x14ac:dyDescent="0.25">
      <c r="C12" s="124"/>
      <c r="D12" s="124"/>
      <c r="E12" s="124"/>
      <c r="F12" s="124"/>
      <c r="G12" s="124"/>
      <c r="H12" s="124"/>
      <c r="R12" s="31"/>
      <c r="S12" s="124"/>
      <c r="T12" s="5"/>
      <c r="U12" s="13"/>
      <c r="V12" s="5"/>
      <c r="W12" s="5" t="str">
        <f t="shared" si="2"/>
        <v/>
      </c>
      <c r="X12" s="5"/>
      <c r="Y12" s="5"/>
      <c r="Z12" s="5"/>
      <c r="AB12" s="124"/>
      <c r="AC12" s="124"/>
      <c r="AD12" s="124"/>
      <c r="AE12" s="124"/>
      <c r="AF12" s="124"/>
      <c r="AG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DA12" s="172">
        <v>8</v>
      </c>
      <c r="DB12" s="32" t="str">
        <f t="shared" si="20"/>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6"/>
        <v>0</v>
      </c>
    </row>
    <row r="13" spans="1:137" x14ac:dyDescent="0.25">
      <c r="C13" s="124"/>
      <c r="D13" s="124"/>
      <c r="E13" s="124"/>
      <c r="F13" s="124"/>
      <c r="G13" s="124"/>
      <c r="H13" s="124"/>
      <c r="R13" s="31"/>
      <c r="S13" s="124"/>
      <c r="T13" s="5"/>
      <c r="U13" s="13"/>
      <c r="V13" s="5"/>
      <c r="W13" s="5" t="str">
        <f t="shared" si="2"/>
        <v/>
      </c>
      <c r="X13" s="5"/>
      <c r="Y13" s="5"/>
      <c r="Z13" s="5"/>
      <c r="AB13" s="124"/>
      <c r="AC13" s="124"/>
      <c r="AD13" s="124"/>
      <c r="AE13" s="124"/>
      <c r="AF13" s="124"/>
      <c r="AG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DA13" s="172">
        <v>9</v>
      </c>
      <c r="DB13" s="32" t="str">
        <f t="shared" si="20"/>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6"/>
        <v>0</v>
      </c>
    </row>
    <row r="14" spans="1:137" x14ac:dyDescent="0.25">
      <c r="R14" s="31"/>
      <c r="T14" s="5"/>
      <c r="U14" s="13"/>
      <c r="V14" s="5"/>
      <c r="W14" s="5" t="str">
        <f t="shared" si="2"/>
        <v/>
      </c>
      <c r="X14" s="5"/>
      <c r="Y14" s="5"/>
      <c r="Z14" s="5"/>
      <c r="AB14" s="124"/>
      <c r="AC14" s="124"/>
      <c r="AD14" s="124"/>
      <c r="AE14" s="124"/>
      <c r="AF14" s="124"/>
      <c r="AG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DA14" s="172">
        <v>10</v>
      </c>
      <c r="DB14" s="32" t="str">
        <f t="shared" si="20"/>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6"/>
        <v>0</v>
      </c>
    </row>
    <row r="15" spans="1:137" x14ac:dyDescent="0.25">
      <c r="R15" s="31"/>
      <c r="T15" s="5"/>
      <c r="U15" s="13"/>
      <c r="V15" s="5"/>
      <c r="W15" s="5" t="str">
        <f t="shared" si="2"/>
        <v/>
      </c>
      <c r="X15" s="5"/>
      <c r="Y15" s="5"/>
      <c r="Z15" s="5"/>
      <c r="AB15" s="124"/>
      <c r="AC15" s="124"/>
      <c r="AD15" s="124"/>
      <c r="AE15" s="124"/>
      <c r="AF15" s="124"/>
      <c r="AG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DA15" s="172">
        <v>11</v>
      </c>
      <c r="DB15" s="32" t="str">
        <f t="shared" si="20"/>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6"/>
        <v>0</v>
      </c>
    </row>
    <row r="16" spans="1:137" x14ac:dyDescent="0.25">
      <c r="R16" s="31"/>
      <c r="T16" s="5"/>
      <c r="U16" s="13"/>
      <c r="V16" s="5"/>
      <c r="W16" s="5" t="str">
        <f t="shared" si="2"/>
        <v/>
      </c>
      <c r="X16" s="5"/>
      <c r="Y16" s="5"/>
      <c r="Z16" s="5"/>
      <c r="AB16" s="124"/>
      <c r="AC16" s="124"/>
      <c r="AD16" s="124"/>
      <c r="AE16" s="124"/>
      <c r="AF16" s="124"/>
      <c r="AG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2">IF(BF15="",CQ15,CQ15+1)</f>
        <v>1</v>
      </c>
      <c r="CR16" s="172">
        <f t="shared" si="22"/>
        <v>1</v>
      </c>
      <c r="CS16" s="172">
        <f t="shared" si="22"/>
        <v>1</v>
      </c>
      <c r="CT16" s="172">
        <f t="shared" si="22"/>
        <v>1</v>
      </c>
      <c r="CU16" s="172">
        <f t="shared" si="22"/>
        <v>1</v>
      </c>
      <c r="DA16" s="172">
        <v>12</v>
      </c>
      <c r="DB16" s="32" t="str">
        <f t="shared" si="20"/>
        <v xml:space="preserve">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6"/>
        <v>0</v>
      </c>
    </row>
    <row r="17" spans="18:137" x14ac:dyDescent="0.25">
      <c r="R17" s="31"/>
      <c r="T17" s="5"/>
      <c r="U17" s="13"/>
      <c r="V17" s="5"/>
      <c r="W17" s="5" t="str">
        <f t="shared" si="2"/>
        <v/>
      </c>
      <c r="X17" s="5"/>
      <c r="Y17" s="5"/>
      <c r="Z17" s="5"/>
      <c r="AB17" s="124"/>
      <c r="AC17" s="124"/>
      <c r="AD17" s="124"/>
      <c r="AE17" s="124"/>
      <c r="AF17" s="124"/>
      <c r="AG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CB17" s="172">
        <f t="shared" ref="CB17:CQ32" si="23">IF(AQ16="",CB16,CB16+1)</f>
        <v>1</v>
      </c>
      <c r="CC17" s="172">
        <f t="shared" si="23"/>
        <v>1</v>
      </c>
      <c r="CD17" s="172">
        <f t="shared" si="23"/>
        <v>1</v>
      </c>
      <c r="CE17" s="172">
        <f t="shared" si="23"/>
        <v>1</v>
      </c>
      <c r="CF17" s="172">
        <f t="shared" si="23"/>
        <v>1</v>
      </c>
      <c r="CG17" s="172">
        <f t="shared" si="23"/>
        <v>1</v>
      </c>
      <c r="CH17" s="172">
        <f t="shared" si="23"/>
        <v>1</v>
      </c>
      <c r="CI17" s="172">
        <f t="shared" si="23"/>
        <v>1</v>
      </c>
      <c r="CJ17" s="172">
        <f t="shared" si="23"/>
        <v>1</v>
      </c>
      <c r="CK17" s="172">
        <f t="shared" si="23"/>
        <v>1</v>
      </c>
      <c r="CL17" s="172">
        <f t="shared" si="23"/>
        <v>1</v>
      </c>
      <c r="CM17" s="172">
        <f t="shared" si="23"/>
        <v>1</v>
      </c>
      <c r="CN17" s="172">
        <f t="shared" si="23"/>
        <v>1</v>
      </c>
      <c r="CO17" s="172">
        <f t="shared" si="23"/>
        <v>1</v>
      </c>
      <c r="CP17" s="172">
        <f t="shared" si="23"/>
        <v>1</v>
      </c>
      <c r="CQ17" s="172">
        <f t="shared" si="22"/>
        <v>1</v>
      </c>
      <c r="CR17" s="172">
        <f t="shared" si="22"/>
        <v>1</v>
      </c>
      <c r="CS17" s="172">
        <f t="shared" si="22"/>
        <v>1</v>
      </c>
      <c r="CT17" s="172">
        <f t="shared" si="22"/>
        <v>1</v>
      </c>
      <c r="CU17" s="172">
        <f t="shared" si="22"/>
        <v>1</v>
      </c>
      <c r="DB17" s="196"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6"/>
        <v>0</v>
      </c>
    </row>
    <row r="18" spans="18:137" x14ac:dyDescent="0.25">
      <c r="R18" s="31"/>
      <c r="T18" s="5"/>
      <c r="U18" s="13"/>
      <c r="V18" s="5"/>
      <c r="W18" s="5" t="str">
        <f t="shared" si="2"/>
        <v/>
      </c>
      <c r="X18" s="5"/>
      <c r="Y18" s="5"/>
      <c r="Z18" s="5"/>
      <c r="AB18" s="124"/>
      <c r="AC18" s="124"/>
      <c r="AD18" s="124"/>
      <c r="AE18" s="124"/>
      <c r="AF18" s="124"/>
      <c r="AG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CB18" s="172">
        <f t="shared" si="23"/>
        <v>1</v>
      </c>
      <c r="CC18" s="172">
        <f t="shared" si="23"/>
        <v>1</v>
      </c>
      <c r="CD18" s="172">
        <f t="shared" si="23"/>
        <v>1</v>
      </c>
      <c r="CE18" s="172">
        <f t="shared" si="23"/>
        <v>1</v>
      </c>
      <c r="CF18" s="172">
        <f t="shared" si="23"/>
        <v>1</v>
      </c>
      <c r="CG18" s="172">
        <f t="shared" si="23"/>
        <v>1</v>
      </c>
      <c r="CH18" s="172">
        <f t="shared" si="23"/>
        <v>1</v>
      </c>
      <c r="CI18" s="172">
        <f t="shared" si="23"/>
        <v>1</v>
      </c>
      <c r="CJ18" s="172">
        <f t="shared" si="23"/>
        <v>1</v>
      </c>
      <c r="CK18" s="172">
        <f t="shared" si="23"/>
        <v>1</v>
      </c>
      <c r="CL18" s="172">
        <f t="shared" si="23"/>
        <v>1</v>
      </c>
      <c r="CM18" s="172">
        <f t="shared" si="23"/>
        <v>1</v>
      </c>
      <c r="CN18" s="172">
        <f t="shared" si="23"/>
        <v>1</v>
      </c>
      <c r="CO18" s="172">
        <f t="shared" si="23"/>
        <v>1</v>
      </c>
      <c r="CP18" s="172">
        <f t="shared" si="23"/>
        <v>1</v>
      </c>
      <c r="CQ18" s="172">
        <f t="shared" si="22"/>
        <v>1</v>
      </c>
      <c r="CR18" s="172">
        <f t="shared" si="22"/>
        <v>1</v>
      </c>
      <c r="CS18" s="172">
        <f t="shared" si="22"/>
        <v>1</v>
      </c>
      <c r="CT18" s="172">
        <f t="shared" si="22"/>
        <v>1</v>
      </c>
      <c r="CU18" s="172">
        <f t="shared" si="22"/>
        <v>1</v>
      </c>
      <c r="DA18" s="172"/>
      <c r="DB18" s="32" t="str">
        <f>IF(AND(DB19="",DB20=" "),"",CONCATENATE("Warband ",CZ19," ",DG18))</f>
        <v/>
      </c>
      <c r="DD18" s="172">
        <f t="shared" si="18"/>
        <v>1</v>
      </c>
      <c r="DE18" s="172">
        <v>16</v>
      </c>
      <c r="DG18" s="49" t="str">
        <f t="shared" ref="DG18" si="24">CONCATENATE("   ",DH18,"/",DI18,IF(OR(DH18&gt;DI18,DH18&lt;DI19)," !",""))</f>
        <v xml:space="preserve">   0/12 !</v>
      </c>
      <c r="DH18" s="172">
        <f t="shared" ref="DH18" si="25">INDEX($CB$1:$CU$1,CZ19)+DJ18</f>
        <v>0</v>
      </c>
      <c r="DI18" s="172">
        <f>12</f>
        <v>12</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6"/>
        <v>0</v>
      </c>
    </row>
    <row r="19" spans="18:137" x14ac:dyDescent="0.25">
      <c r="R19" s="31"/>
      <c r="T19" s="5"/>
      <c r="U19" s="13"/>
      <c r="V19" s="5"/>
      <c r="W19" s="5" t="str">
        <f t="shared" si="2"/>
        <v/>
      </c>
      <c r="X19" s="5"/>
      <c r="Y19" s="5"/>
      <c r="Z19" s="5"/>
      <c r="CB19" s="172">
        <f t="shared" si="23"/>
        <v>1</v>
      </c>
      <c r="CC19" s="172">
        <f t="shared" si="23"/>
        <v>1</v>
      </c>
      <c r="CD19" s="172">
        <f t="shared" si="23"/>
        <v>1</v>
      </c>
      <c r="CE19" s="172">
        <f t="shared" si="23"/>
        <v>1</v>
      </c>
      <c r="CF19" s="172">
        <f t="shared" si="23"/>
        <v>1</v>
      </c>
      <c r="CG19" s="172">
        <f t="shared" si="23"/>
        <v>1</v>
      </c>
      <c r="CH19" s="172">
        <f t="shared" si="23"/>
        <v>1</v>
      </c>
      <c r="CI19" s="172">
        <f t="shared" si="23"/>
        <v>1</v>
      </c>
      <c r="CJ19" s="172">
        <f t="shared" si="23"/>
        <v>1</v>
      </c>
      <c r="CK19" s="172">
        <f t="shared" si="23"/>
        <v>1</v>
      </c>
      <c r="CL19" s="172">
        <f t="shared" si="23"/>
        <v>1</v>
      </c>
      <c r="CM19" s="172">
        <f t="shared" si="23"/>
        <v>1</v>
      </c>
      <c r="CN19" s="172">
        <f t="shared" si="23"/>
        <v>1</v>
      </c>
      <c r="CO19" s="172">
        <f t="shared" si="23"/>
        <v>1</v>
      </c>
      <c r="CP19" s="172">
        <f t="shared" si="23"/>
        <v>1</v>
      </c>
      <c r="CQ19" s="172">
        <f t="shared" si="22"/>
        <v>1</v>
      </c>
      <c r="CR19" s="172">
        <f t="shared" si="22"/>
        <v>1</v>
      </c>
      <c r="CS19" s="172">
        <f t="shared" si="22"/>
        <v>1</v>
      </c>
      <c r="CT19" s="172">
        <f t="shared" si="22"/>
        <v>1</v>
      </c>
      <c r="CU19" s="172">
        <f t="shared" si="22"/>
        <v>1</v>
      </c>
      <c r="CZ19" s="172">
        <v>2</v>
      </c>
      <c r="DA19" s="172" t="s">
        <v>278</v>
      </c>
      <c r="DB19" s="32" t="str">
        <f>T(LOOKUP(CZ19,$DM$1:$EF$1,$DM$2:$EF$2))</f>
        <v/>
      </c>
      <c r="DD19" s="172">
        <f t="shared" si="18"/>
        <v>1</v>
      </c>
      <c r="DE19" s="172">
        <v>17</v>
      </c>
      <c r="DI19" s="172">
        <f t="shared" ref="DI19" si="26">IF(DB19="",INDEX($CB$85:$CU$85,CZ19),0)</f>
        <v>2</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6"/>
        <v>0</v>
      </c>
    </row>
    <row r="20" spans="18:137" x14ac:dyDescent="0.25">
      <c r="R20" s="31"/>
      <c r="T20" s="5"/>
      <c r="U20" s="13"/>
      <c r="V20" s="5"/>
      <c r="W20" s="5" t="str">
        <f t="shared" si="2"/>
        <v/>
      </c>
      <c r="X20" s="5"/>
      <c r="Y20" s="5"/>
      <c r="Z20" s="5"/>
      <c r="CB20" s="172">
        <f t="shared" si="23"/>
        <v>1</v>
      </c>
      <c r="CC20" s="172">
        <f t="shared" si="23"/>
        <v>1</v>
      </c>
      <c r="CD20" s="172">
        <f t="shared" si="23"/>
        <v>1</v>
      </c>
      <c r="CE20" s="172">
        <f t="shared" si="23"/>
        <v>1</v>
      </c>
      <c r="CF20" s="172">
        <f t="shared" si="23"/>
        <v>1</v>
      </c>
      <c r="CG20" s="172">
        <f t="shared" si="23"/>
        <v>1</v>
      </c>
      <c r="CH20" s="172">
        <f t="shared" si="23"/>
        <v>1</v>
      </c>
      <c r="CI20" s="172">
        <f t="shared" si="23"/>
        <v>1</v>
      </c>
      <c r="CJ20" s="172">
        <f t="shared" si="23"/>
        <v>1</v>
      </c>
      <c r="CK20" s="172">
        <f t="shared" si="23"/>
        <v>1</v>
      </c>
      <c r="CL20" s="172">
        <f t="shared" si="23"/>
        <v>1</v>
      </c>
      <c r="CM20" s="172">
        <f t="shared" si="23"/>
        <v>1</v>
      </c>
      <c r="CN20" s="172">
        <f t="shared" si="23"/>
        <v>1</v>
      </c>
      <c r="CO20" s="172">
        <f t="shared" si="23"/>
        <v>1</v>
      </c>
      <c r="CP20" s="172">
        <f t="shared" si="23"/>
        <v>1</v>
      </c>
      <c r="CQ20" s="172">
        <f t="shared" si="22"/>
        <v>1</v>
      </c>
      <c r="CR20" s="172">
        <f t="shared" si="22"/>
        <v>1</v>
      </c>
      <c r="CS20" s="172">
        <f t="shared" si="22"/>
        <v>1</v>
      </c>
      <c r="CT20" s="172">
        <f t="shared" si="22"/>
        <v>1</v>
      </c>
      <c r="CU20" s="172">
        <f t="shared" si="22"/>
        <v>1</v>
      </c>
      <c r="DA20" s="172">
        <v>1</v>
      </c>
      <c r="DB20" s="32" t="str">
        <f t="shared" ref="DB20:DB31" si="27">T(CONCATENATE(LOOKUP(DA20,CC$3:CC$80,AR$3:AR$80)," ",LOOKUP(DA20,CC$3:CC$80,$CA$3:$CA$80)))</f>
        <v xml:space="preserve"> </v>
      </c>
      <c r="DD20" s="172">
        <f t="shared" si="18"/>
        <v>1</v>
      </c>
      <c r="DE20" s="172">
        <v>18</v>
      </c>
      <c r="DL20" s="172">
        <f t="shared" si="13"/>
        <v>0</v>
      </c>
      <c r="DM20" s="172">
        <f t="shared" si="14"/>
        <v>1</v>
      </c>
      <c r="DN20" s="172">
        <f t="shared" si="15"/>
        <v>1</v>
      </c>
      <c r="DO20" s="172">
        <f t="shared" ref="DO20:DU35" si="28">IF(OR($CX19=0,ISERROR(SEARCH(DO$1,SUBSTITUTE($CX19,DY$1,"")))),DO19,DO19+1)</f>
        <v>1</v>
      </c>
      <c r="DP20" s="172">
        <f t="shared" si="28"/>
        <v>1</v>
      </c>
      <c r="DQ20" s="172">
        <f t="shared" si="28"/>
        <v>1</v>
      </c>
      <c r="DR20" s="172">
        <f t="shared" si="28"/>
        <v>1</v>
      </c>
      <c r="DS20" s="172">
        <f t="shared" si="28"/>
        <v>1</v>
      </c>
      <c r="DT20" s="172">
        <f t="shared" si="28"/>
        <v>1</v>
      </c>
      <c r="DU20" s="172">
        <f t="shared" si="28"/>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6"/>
        <v>0</v>
      </c>
    </row>
    <row r="21" spans="18:137" x14ac:dyDescent="0.25">
      <c r="T21" s="5"/>
      <c r="U21" s="13"/>
      <c r="V21" s="5"/>
      <c r="W21" s="5" t="str">
        <f t="shared" si="2"/>
        <v/>
      </c>
      <c r="X21" s="5"/>
      <c r="Y21" s="5"/>
      <c r="Z21" s="5"/>
      <c r="CB21" s="172">
        <f t="shared" si="23"/>
        <v>1</v>
      </c>
      <c r="CC21" s="172">
        <f t="shared" si="23"/>
        <v>1</v>
      </c>
      <c r="CD21" s="172">
        <f t="shared" si="23"/>
        <v>1</v>
      </c>
      <c r="CE21" s="172">
        <f t="shared" si="23"/>
        <v>1</v>
      </c>
      <c r="CF21" s="172">
        <f t="shared" si="23"/>
        <v>1</v>
      </c>
      <c r="CG21" s="172">
        <f t="shared" si="23"/>
        <v>1</v>
      </c>
      <c r="CH21" s="172">
        <f t="shared" si="23"/>
        <v>1</v>
      </c>
      <c r="CI21" s="172">
        <f t="shared" si="23"/>
        <v>1</v>
      </c>
      <c r="CJ21" s="172">
        <f t="shared" si="23"/>
        <v>1</v>
      </c>
      <c r="CK21" s="172">
        <f t="shared" si="23"/>
        <v>1</v>
      </c>
      <c r="CL21" s="172">
        <f t="shared" si="23"/>
        <v>1</v>
      </c>
      <c r="CM21" s="172">
        <f t="shared" si="23"/>
        <v>1</v>
      </c>
      <c r="CN21" s="172">
        <f t="shared" si="23"/>
        <v>1</v>
      </c>
      <c r="CO21" s="172">
        <f t="shared" si="23"/>
        <v>1</v>
      </c>
      <c r="CP21" s="172">
        <f t="shared" si="23"/>
        <v>1</v>
      </c>
      <c r="CQ21" s="172">
        <f t="shared" si="22"/>
        <v>1</v>
      </c>
      <c r="CR21" s="172">
        <f t="shared" si="22"/>
        <v>1</v>
      </c>
      <c r="CS21" s="172">
        <f t="shared" si="22"/>
        <v>1</v>
      </c>
      <c r="CT21" s="172">
        <f t="shared" si="22"/>
        <v>1</v>
      </c>
      <c r="CU21" s="172">
        <f t="shared" si="22"/>
        <v>1</v>
      </c>
      <c r="DA21" s="172">
        <v>2</v>
      </c>
      <c r="DB21" s="32" t="str">
        <f t="shared" si="27"/>
        <v xml:space="preserve"> </v>
      </c>
      <c r="DD21" s="172">
        <f t="shared" si="18"/>
        <v>1</v>
      </c>
      <c r="DE21" s="172">
        <v>19</v>
      </c>
      <c r="DL21" s="172">
        <f t="shared" si="13"/>
        <v>0</v>
      </c>
      <c r="DM21" s="172">
        <f t="shared" si="14"/>
        <v>1</v>
      </c>
      <c r="DN21" s="172">
        <f t="shared" si="15"/>
        <v>1</v>
      </c>
      <c r="DO21" s="172">
        <f t="shared" si="28"/>
        <v>1</v>
      </c>
      <c r="DP21" s="172">
        <f t="shared" si="28"/>
        <v>1</v>
      </c>
      <c r="DQ21" s="172">
        <f t="shared" si="28"/>
        <v>1</v>
      </c>
      <c r="DR21" s="172">
        <f t="shared" si="28"/>
        <v>1</v>
      </c>
      <c r="DS21" s="172">
        <f t="shared" si="28"/>
        <v>1</v>
      </c>
      <c r="DT21" s="172">
        <f t="shared" si="28"/>
        <v>1</v>
      </c>
      <c r="DU21" s="172">
        <f t="shared" si="28"/>
        <v>1</v>
      </c>
      <c r="DV21" s="172">
        <f t="shared" ref="DV21:EF36" si="29">IF(OR($CX20=0,ISERROR(SEARCH(DV$1,$CX20))),DV20,DV20+1)</f>
        <v>1</v>
      </c>
      <c r="DW21" s="172">
        <f t="shared" si="29"/>
        <v>1</v>
      </c>
      <c r="DX21" s="172">
        <f t="shared" si="29"/>
        <v>1</v>
      </c>
      <c r="DY21" s="172">
        <f t="shared" si="29"/>
        <v>1</v>
      </c>
      <c r="DZ21" s="172">
        <f t="shared" si="29"/>
        <v>1</v>
      </c>
      <c r="EA21" s="172">
        <f t="shared" si="29"/>
        <v>1</v>
      </c>
      <c r="EB21" s="172">
        <f t="shared" si="29"/>
        <v>1</v>
      </c>
      <c r="EC21" s="172">
        <f t="shared" si="29"/>
        <v>1</v>
      </c>
      <c r="ED21" s="172">
        <f t="shared" si="29"/>
        <v>1</v>
      </c>
      <c r="EE21" s="172">
        <f t="shared" si="29"/>
        <v>1</v>
      </c>
      <c r="EF21" s="172">
        <f t="shared" si="29"/>
        <v>1</v>
      </c>
      <c r="EG21" s="172">
        <f t="shared" si="6"/>
        <v>0</v>
      </c>
    </row>
    <row r="22" spans="18:137" x14ac:dyDescent="0.25">
      <c r="T22" s="5"/>
      <c r="U22" s="13"/>
      <c r="V22" s="5"/>
      <c r="W22" s="5" t="str">
        <f t="shared" si="2"/>
        <v/>
      </c>
      <c r="X22" s="5"/>
      <c r="Y22" s="5"/>
      <c r="Z22" s="5"/>
      <c r="CB22" s="172">
        <f t="shared" si="23"/>
        <v>1</v>
      </c>
      <c r="CC22" s="172">
        <f t="shared" si="23"/>
        <v>1</v>
      </c>
      <c r="CD22" s="172">
        <f t="shared" si="23"/>
        <v>1</v>
      </c>
      <c r="CE22" s="172">
        <f t="shared" si="23"/>
        <v>1</v>
      </c>
      <c r="CF22" s="172">
        <f t="shared" si="23"/>
        <v>1</v>
      </c>
      <c r="CG22" s="172">
        <f t="shared" si="23"/>
        <v>1</v>
      </c>
      <c r="CH22" s="172">
        <f t="shared" si="23"/>
        <v>1</v>
      </c>
      <c r="CI22" s="172">
        <f t="shared" si="23"/>
        <v>1</v>
      </c>
      <c r="CJ22" s="172">
        <f t="shared" si="23"/>
        <v>1</v>
      </c>
      <c r="CK22" s="172">
        <f t="shared" si="23"/>
        <v>1</v>
      </c>
      <c r="CL22" s="172">
        <f t="shared" si="23"/>
        <v>1</v>
      </c>
      <c r="CM22" s="172">
        <f t="shared" si="23"/>
        <v>1</v>
      </c>
      <c r="CN22" s="172">
        <f t="shared" si="23"/>
        <v>1</v>
      </c>
      <c r="CO22" s="172">
        <f t="shared" si="23"/>
        <v>1</v>
      </c>
      <c r="CP22" s="172">
        <f t="shared" si="23"/>
        <v>1</v>
      </c>
      <c r="CQ22" s="172">
        <f t="shared" si="22"/>
        <v>1</v>
      </c>
      <c r="CR22" s="172">
        <f t="shared" si="22"/>
        <v>1</v>
      </c>
      <c r="CS22" s="172">
        <f t="shared" si="22"/>
        <v>1</v>
      </c>
      <c r="CT22" s="172">
        <f t="shared" si="22"/>
        <v>1</v>
      </c>
      <c r="CU22" s="172">
        <f t="shared" si="22"/>
        <v>1</v>
      </c>
      <c r="DA22" s="172">
        <v>3</v>
      </c>
      <c r="DB22" s="32" t="str">
        <f t="shared" si="27"/>
        <v xml:space="preserve"> </v>
      </c>
      <c r="DD22" s="172">
        <f t="shared" si="18"/>
        <v>1</v>
      </c>
      <c r="DE22" s="172">
        <v>20</v>
      </c>
      <c r="DL22" s="172">
        <f t="shared" si="13"/>
        <v>0</v>
      </c>
      <c r="DM22" s="172">
        <f t="shared" si="14"/>
        <v>1</v>
      </c>
      <c r="DN22" s="172">
        <f t="shared" si="15"/>
        <v>1</v>
      </c>
      <c r="DO22" s="172">
        <f t="shared" si="28"/>
        <v>1</v>
      </c>
      <c r="DP22" s="172">
        <f t="shared" si="28"/>
        <v>1</v>
      </c>
      <c r="DQ22" s="172">
        <f t="shared" si="28"/>
        <v>1</v>
      </c>
      <c r="DR22" s="172">
        <f t="shared" si="28"/>
        <v>1</v>
      </c>
      <c r="DS22" s="172">
        <f t="shared" si="28"/>
        <v>1</v>
      </c>
      <c r="DT22" s="172">
        <f t="shared" si="28"/>
        <v>1</v>
      </c>
      <c r="DU22" s="172">
        <f t="shared" si="28"/>
        <v>1</v>
      </c>
      <c r="DV22" s="172">
        <f t="shared" si="29"/>
        <v>1</v>
      </c>
      <c r="DW22" s="172">
        <f t="shared" si="29"/>
        <v>1</v>
      </c>
      <c r="DX22" s="172">
        <f t="shared" si="29"/>
        <v>1</v>
      </c>
      <c r="DY22" s="172">
        <f t="shared" si="29"/>
        <v>1</v>
      </c>
      <c r="DZ22" s="172">
        <f t="shared" si="29"/>
        <v>1</v>
      </c>
      <c r="EA22" s="172">
        <f t="shared" si="29"/>
        <v>1</v>
      </c>
      <c r="EB22" s="172">
        <f t="shared" si="29"/>
        <v>1</v>
      </c>
      <c r="EC22" s="172">
        <f t="shared" si="29"/>
        <v>1</v>
      </c>
      <c r="ED22" s="172">
        <f t="shared" si="29"/>
        <v>1</v>
      </c>
      <c r="EE22" s="172">
        <f t="shared" si="29"/>
        <v>1</v>
      </c>
      <c r="EF22" s="172">
        <f t="shared" si="29"/>
        <v>1</v>
      </c>
      <c r="EG22" s="172">
        <f t="shared" si="6"/>
        <v>0</v>
      </c>
    </row>
    <row r="23" spans="18:137" x14ac:dyDescent="0.25">
      <c r="T23" s="5"/>
      <c r="U23" s="13"/>
      <c r="V23" s="5"/>
      <c r="W23" s="5" t="str">
        <f t="shared" si="2"/>
        <v/>
      </c>
      <c r="X23" s="5"/>
      <c r="Y23" s="5"/>
      <c r="Z23" s="5"/>
      <c r="CB23" s="172">
        <f t="shared" si="23"/>
        <v>1</v>
      </c>
      <c r="CC23" s="172">
        <f t="shared" si="23"/>
        <v>1</v>
      </c>
      <c r="CD23" s="172">
        <f t="shared" si="23"/>
        <v>1</v>
      </c>
      <c r="CE23" s="172">
        <f t="shared" si="23"/>
        <v>1</v>
      </c>
      <c r="CF23" s="172">
        <f t="shared" si="23"/>
        <v>1</v>
      </c>
      <c r="CG23" s="172">
        <f t="shared" si="23"/>
        <v>1</v>
      </c>
      <c r="CH23" s="172">
        <f t="shared" si="23"/>
        <v>1</v>
      </c>
      <c r="CI23" s="172">
        <f t="shared" si="23"/>
        <v>1</v>
      </c>
      <c r="CJ23" s="172">
        <f t="shared" si="23"/>
        <v>1</v>
      </c>
      <c r="CK23" s="172">
        <f t="shared" si="23"/>
        <v>1</v>
      </c>
      <c r="CL23" s="172">
        <f t="shared" si="23"/>
        <v>1</v>
      </c>
      <c r="CM23" s="172">
        <f t="shared" si="23"/>
        <v>1</v>
      </c>
      <c r="CN23" s="172">
        <f t="shared" si="23"/>
        <v>1</v>
      </c>
      <c r="CO23" s="172">
        <f t="shared" si="23"/>
        <v>1</v>
      </c>
      <c r="CP23" s="172">
        <f t="shared" si="23"/>
        <v>1</v>
      </c>
      <c r="CQ23" s="172">
        <f t="shared" si="22"/>
        <v>1</v>
      </c>
      <c r="CR23" s="172">
        <f t="shared" si="22"/>
        <v>1</v>
      </c>
      <c r="CS23" s="172">
        <f t="shared" si="22"/>
        <v>1</v>
      </c>
      <c r="CT23" s="172">
        <f t="shared" si="22"/>
        <v>1</v>
      </c>
      <c r="CU23" s="172">
        <f t="shared" si="22"/>
        <v>1</v>
      </c>
      <c r="DA23" s="172">
        <v>4</v>
      </c>
      <c r="DB23" s="32" t="str">
        <f t="shared" si="27"/>
        <v xml:space="preserve"> </v>
      </c>
      <c r="DD23" s="172">
        <f t="shared" si="18"/>
        <v>1</v>
      </c>
      <c r="DE23" s="172">
        <v>21</v>
      </c>
      <c r="DL23" s="172">
        <f t="shared" si="13"/>
        <v>0</v>
      </c>
      <c r="DM23" s="172">
        <f t="shared" si="14"/>
        <v>1</v>
      </c>
      <c r="DN23" s="172">
        <f t="shared" si="15"/>
        <v>1</v>
      </c>
      <c r="DO23" s="172">
        <f t="shared" si="28"/>
        <v>1</v>
      </c>
      <c r="DP23" s="172">
        <f t="shared" si="28"/>
        <v>1</v>
      </c>
      <c r="DQ23" s="172">
        <f t="shared" si="28"/>
        <v>1</v>
      </c>
      <c r="DR23" s="172">
        <f t="shared" si="28"/>
        <v>1</v>
      </c>
      <c r="DS23" s="172">
        <f t="shared" si="28"/>
        <v>1</v>
      </c>
      <c r="DT23" s="172">
        <f t="shared" si="28"/>
        <v>1</v>
      </c>
      <c r="DU23" s="172">
        <f t="shared" si="28"/>
        <v>1</v>
      </c>
      <c r="DV23" s="172">
        <f t="shared" si="29"/>
        <v>1</v>
      </c>
      <c r="DW23" s="172">
        <f t="shared" si="29"/>
        <v>1</v>
      </c>
      <c r="DX23" s="172">
        <f t="shared" si="29"/>
        <v>1</v>
      </c>
      <c r="DY23" s="172">
        <f t="shared" si="29"/>
        <v>1</v>
      </c>
      <c r="DZ23" s="172">
        <f t="shared" si="29"/>
        <v>1</v>
      </c>
      <c r="EA23" s="172">
        <f t="shared" si="29"/>
        <v>1</v>
      </c>
      <c r="EB23" s="172">
        <f t="shared" si="29"/>
        <v>1</v>
      </c>
      <c r="EC23" s="172">
        <f t="shared" si="29"/>
        <v>1</v>
      </c>
      <c r="ED23" s="172">
        <f t="shared" si="29"/>
        <v>1</v>
      </c>
      <c r="EE23" s="172">
        <f t="shared" si="29"/>
        <v>1</v>
      </c>
      <c r="EF23" s="172">
        <f t="shared" si="29"/>
        <v>1</v>
      </c>
      <c r="EG23" s="172">
        <f t="shared" si="6"/>
        <v>0</v>
      </c>
    </row>
    <row r="24" spans="18:137" x14ac:dyDescent="0.25">
      <c r="T24" s="5"/>
      <c r="U24" s="13"/>
      <c r="V24" s="5"/>
      <c r="W24" s="5" t="str">
        <f t="shared" si="2"/>
        <v/>
      </c>
      <c r="X24" s="5"/>
      <c r="Y24" s="5"/>
      <c r="Z24" s="5"/>
      <c r="CB24" s="172">
        <f t="shared" si="23"/>
        <v>1</v>
      </c>
      <c r="CC24" s="172">
        <f t="shared" si="23"/>
        <v>1</v>
      </c>
      <c r="CD24" s="172">
        <f t="shared" si="23"/>
        <v>1</v>
      </c>
      <c r="CE24" s="172">
        <f t="shared" si="23"/>
        <v>1</v>
      </c>
      <c r="CF24" s="172">
        <f t="shared" si="23"/>
        <v>1</v>
      </c>
      <c r="CG24" s="172">
        <f t="shared" si="23"/>
        <v>1</v>
      </c>
      <c r="CH24" s="172">
        <f t="shared" si="23"/>
        <v>1</v>
      </c>
      <c r="CI24" s="172">
        <f t="shared" si="23"/>
        <v>1</v>
      </c>
      <c r="CJ24" s="172">
        <f t="shared" si="23"/>
        <v>1</v>
      </c>
      <c r="CK24" s="172">
        <f t="shared" si="23"/>
        <v>1</v>
      </c>
      <c r="CL24" s="172">
        <f t="shared" si="23"/>
        <v>1</v>
      </c>
      <c r="CM24" s="172">
        <f t="shared" si="23"/>
        <v>1</v>
      </c>
      <c r="CN24" s="172">
        <f t="shared" si="23"/>
        <v>1</v>
      </c>
      <c r="CO24" s="172">
        <f t="shared" si="23"/>
        <v>1</v>
      </c>
      <c r="CP24" s="172">
        <f t="shared" si="23"/>
        <v>1</v>
      </c>
      <c r="CQ24" s="172">
        <f t="shared" si="22"/>
        <v>1</v>
      </c>
      <c r="CR24" s="172">
        <f t="shared" si="22"/>
        <v>1</v>
      </c>
      <c r="CS24" s="172">
        <f t="shared" si="22"/>
        <v>1</v>
      </c>
      <c r="CT24" s="172">
        <f t="shared" si="22"/>
        <v>1</v>
      </c>
      <c r="CU24" s="172">
        <f t="shared" si="22"/>
        <v>1</v>
      </c>
      <c r="DA24" s="172">
        <v>5</v>
      </c>
      <c r="DB24" s="32" t="str">
        <f t="shared" si="27"/>
        <v xml:space="preserve"> </v>
      </c>
      <c r="DD24" s="172">
        <f t="shared" si="18"/>
        <v>1</v>
      </c>
      <c r="DE24" s="172">
        <v>22</v>
      </c>
      <c r="DL24" s="172">
        <f t="shared" si="13"/>
        <v>0</v>
      </c>
      <c r="DM24" s="172">
        <f t="shared" si="14"/>
        <v>1</v>
      </c>
      <c r="DN24" s="172">
        <f t="shared" si="15"/>
        <v>1</v>
      </c>
      <c r="DO24" s="172">
        <f t="shared" si="28"/>
        <v>1</v>
      </c>
      <c r="DP24" s="172">
        <f t="shared" si="28"/>
        <v>1</v>
      </c>
      <c r="DQ24" s="172">
        <f t="shared" si="28"/>
        <v>1</v>
      </c>
      <c r="DR24" s="172">
        <f t="shared" si="28"/>
        <v>1</v>
      </c>
      <c r="DS24" s="172">
        <f t="shared" si="28"/>
        <v>1</v>
      </c>
      <c r="DT24" s="172">
        <f t="shared" si="28"/>
        <v>1</v>
      </c>
      <c r="DU24" s="172">
        <f t="shared" si="28"/>
        <v>1</v>
      </c>
      <c r="DV24" s="172">
        <f t="shared" si="29"/>
        <v>1</v>
      </c>
      <c r="DW24" s="172">
        <f t="shared" si="29"/>
        <v>1</v>
      </c>
      <c r="DX24" s="172">
        <f t="shared" si="29"/>
        <v>1</v>
      </c>
      <c r="DY24" s="172">
        <f t="shared" si="29"/>
        <v>1</v>
      </c>
      <c r="DZ24" s="172">
        <f t="shared" si="29"/>
        <v>1</v>
      </c>
      <c r="EA24" s="172">
        <f t="shared" si="29"/>
        <v>1</v>
      </c>
      <c r="EB24" s="172">
        <f t="shared" si="29"/>
        <v>1</v>
      </c>
      <c r="EC24" s="172">
        <f t="shared" si="29"/>
        <v>1</v>
      </c>
      <c r="ED24" s="172">
        <f t="shared" si="29"/>
        <v>1</v>
      </c>
      <c r="EE24" s="172">
        <f t="shared" si="29"/>
        <v>1</v>
      </c>
      <c r="EF24" s="172">
        <f t="shared" si="29"/>
        <v>1</v>
      </c>
      <c r="EG24" s="172">
        <f t="shared" si="6"/>
        <v>0</v>
      </c>
    </row>
    <row r="25" spans="18:137" x14ac:dyDescent="0.25">
      <c r="T25" s="5"/>
      <c r="U25" s="13"/>
      <c r="V25" s="5"/>
      <c r="W25" s="5" t="str">
        <f t="shared" si="2"/>
        <v/>
      </c>
      <c r="X25" s="5"/>
      <c r="Y25" s="5"/>
      <c r="Z25" s="5"/>
      <c r="CB25" s="172">
        <f t="shared" si="23"/>
        <v>1</v>
      </c>
      <c r="CC25" s="172">
        <f t="shared" si="23"/>
        <v>1</v>
      </c>
      <c r="CD25" s="172">
        <f t="shared" si="23"/>
        <v>1</v>
      </c>
      <c r="CE25" s="172">
        <f t="shared" si="23"/>
        <v>1</v>
      </c>
      <c r="CF25" s="172">
        <f t="shared" si="23"/>
        <v>1</v>
      </c>
      <c r="CG25" s="172">
        <f t="shared" si="23"/>
        <v>1</v>
      </c>
      <c r="CH25" s="172">
        <f t="shared" si="23"/>
        <v>1</v>
      </c>
      <c r="CI25" s="172">
        <f t="shared" si="23"/>
        <v>1</v>
      </c>
      <c r="CJ25" s="172">
        <f t="shared" si="23"/>
        <v>1</v>
      </c>
      <c r="CK25" s="172">
        <f t="shared" si="23"/>
        <v>1</v>
      </c>
      <c r="CL25" s="172">
        <f t="shared" si="23"/>
        <v>1</v>
      </c>
      <c r="CM25" s="172">
        <f t="shared" si="23"/>
        <v>1</v>
      </c>
      <c r="CN25" s="172">
        <f t="shared" si="23"/>
        <v>1</v>
      </c>
      <c r="CO25" s="172">
        <f t="shared" si="23"/>
        <v>1</v>
      </c>
      <c r="CP25" s="172">
        <f t="shared" si="23"/>
        <v>1</v>
      </c>
      <c r="CQ25" s="172">
        <f t="shared" si="22"/>
        <v>1</v>
      </c>
      <c r="CR25" s="172">
        <f t="shared" si="22"/>
        <v>1</v>
      </c>
      <c r="CS25" s="172">
        <f t="shared" si="22"/>
        <v>1</v>
      </c>
      <c r="CT25" s="172">
        <f t="shared" si="22"/>
        <v>1</v>
      </c>
      <c r="CU25" s="172">
        <f t="shared" si="22"/>
        <v>1</v>
      </c>
      <c r="DA25" s="172">
        <v>6</v>
      </c>
      <c r="DB25" s="32" t="str">
        <f t="shared" si="27"/>
        <v xml:space="preserve"> </v>
      </c>
      <c r="DD25" s="172">
        <f t="shared" si="18"/>
        <v>1</v>
      </c>
      <c r="DE25" s="172">
        <v>23</v>
      </c>
      <c r="DL25" s="172">
        <f t="shared" si="13"/>
        <v>0</v>
      </c>
      <c r="DM25" s="172">
        <f t="shared" si="14"/>
        <v>1</v>
      </c>
      <c r="DN25" s="172">
        <f t="shared" si="15"/>
        <v>1</v>
      </c>
      <c r="DO25" s="172">
        <f t="shared" si="28"/>
        <v>1</v>
      </c>
      <c r="DP25" s="172">
        <f t="shared" si="28"/>
        <v>1</v>
      </c>
      <c r="DQ25" s="172">
        <f t="shared" si="28"/>
        <v>1</v>
      </c>
      <c r="DR25" s="172">
        <f t="shared" si="28"/>
        <v>1</v>
      </c>
      <c r="DS25" s="172">
        <f t="shared" si="28"/>
        <v>1</v>
      </c>
      <c r="DT25" s="172">
        <f t="shared" si="28"/>
        <v>1</v>
      </c>
      <c r="DU25" s="172">
        <f t="shared" si="28"/>
        <v>1</v>
      </c>
      <c r="DV25" s="172">
        <f t="shared" si="29"/>
        <v>1</v>
      </c>
      <c r="DW25" s="172">
        <f t="shared" si="29"/>
        <v>1</v>
      </c>
      <c r="DX25" s="172">
        <f t="shared" si="29"/>
        <v>1</v>
      </c>
      <c r="DY25" s="172">
        <f t="shared" si="29"/>
        <v>1</v>
      </c>
      <c r="DZ25" s="172">
        <f t="shared" si="29"/>
        <v>1</v>
      </c>
      <c r="EA25" s="172">
        <f t="shared" si="29"/>
        <v>1</v>
      </c>
      <c r="EB25" s="172">
        <f t="shared" si="29"/>
        <v>1</v>
      </c>
      <c r="EC25" s="172">
        <f t="shared" si="29"/>
        <v>1</v>
      </c>
      <c r="ED25" s="172">
        <f t="shared" si="29"/>
        <v>1</v>
      </c>
      <c r="EE25" s="172">
        <f t="shared" si="29"/>
        <v>1</v>
      </c>
      <c r="EF25" s="172">
        <f t="shared" si="29"/>
        <v>1</v>
      </c>
      <c r="EG25" s="172">
        <f t="shared" si="6"/>
        <v>0</v>
      </c>
    </row>
    <row r="26" spans="18:137" x14ac:dyDescent="0.25">
      <c r="T26" s="5"/>
      <c r="U26" s="13"/>
      <c r="V26" s="5"/>
      <c r="W26" s="5" t="str">
        <f t="shared" si="2"/>
        <v/>
      </c>
      <c r="X26" s="5"/>
      <c r="Y26" s="5"/>
      <c r="Z26" s="5"/>
      <c r="CB26" s="172">
        <f t="shared" si="23"/>
        <v>1</v>
      </c>
      <c r="CC26" s="172">
        <f t="shared" si="23"/>
        <v>1</v>
      </c>
      <c r="CD26" s="172">
        <f t="shared" si="23"/>
        <v>1</v>
      </c>
      <c r="CE26" s="172">
        <f t="shared" si="23"/>
        <v>1</v>
      </c>
      <c r="CF26" s="172">
        <f t="shared" si="23"/>
        <v>1</v>
      </c>
      <c r="CG26" s="172">
        <f t="shared" si="23"/>
        <v>1</v>
      </c>
      <c r="CH26" s="172">
        <f t="shared" si="23"/>
        <v>1</v>
      </c>
      <c r="CI26" s="172">
        <f t="shared" si="23"/>
        <v>1</v>
      </c>
      <c r="CJ26" s="172">
        <f t="shared" si="23"/>
        <v>1</v>
      </c>
      <c r="CK26" s="172">
        <f t="shared" si="23"/>
        <v>1</v>
      </c>
      <c r="CL26" s="172">
        <f t="shared" si="23"/>
        <v>1</v>
      </c>
      <c r="CM26" s="172">
        <f t="shared" si="23"/>
        <v>1</v>
      </c>
      <c r="CN26" s="172">
        <f t="shared" si="23"/>
        <v>1</v>
      </c>
      <c r="CO26" s="172">
        <f t="shared" si="23"/>
        <v>1</v>
      </c>
      <c r="CP26" s="172">
        <f t="shared" si="23"/>
        <v>1</v>
      </c>
      <c r="CQ26" s="172">
        <f t="shared" si="22"/>
        <v>1</v>
      </c>
      <c r="CR26" s="172">
        <f t="shared" si="22"/>
        <v>1</v>
      </c>
      <c r="CS26" s="172">
        <f t="shared" si="22"/>
        <v>1</v>
      </c>
      <c r="CT26" s="172">
        <f t="shared" si="22"/>
        <v>1</v>
      </c>
      <c r="CU26" s="172">
        <f t="shared" si="22"/>
        <v>1</v>
      </c>
      <c r="DA26" s="172">
        <v>7</v>
      </c>
      <c r="DB26" s="32" t="str">
        <f t="shared" si="27"/>
        <v xml:space="preserve"> </v>
      </c>
      <c r="DD26" s="172">
        <f t="shared" si="18"/>
        <v>1</v>
      </c>
      <c r="DE26" s="172">
        <v>24</v>
      </c>
      <c r="DL26" s="172">
        <f t="shared" si="13"/>
        <v>0</v>
      </c>
      <c r="DM26" s="172">
        <f t="shared" si="14"/>
        <v>1</v>
      </c>
      <c r="DN26" s="172">
        <f t="shared" si="15"/>
        <v>1</v>
      </c>
      <c r="DO26" s="172">
        <f t="shared" si="28"/>
        <v>1</v>
      </c>
      <c r="DP26" s="172">
        <f t="shared" si="28"/>
        <v>1</v>
      </c>
      <c r="DQ26" s="172">
        <f t="shared" si="28"/>
        <v>1</v>
      </c>
      <c r="DR26" s="172">
        <f t="shared" si="28"/>
        <v>1</v>
      </c>
      <c r="DS26" s="172">
        <f t="shared" si="28"/>
        <v>1</v>
      </c>
      <c r="DT26" s="172">
        <f t="shared" si="28"/>
        <v>1</v>
      </c>
      <c r="DU26" s="172">
        <f t="shared" si="28"/>
        <v>1</v>
      </c>
      <c r="DV26" s="172">
        <f t="shared" si="29"/>
        <v>1</v>
      </c>
      <c r="DW26" s="172">
        <f t="shared" si="29"/>
        <v>1</v>
      </c>
      <c r="DX26" s="172">
        <f t="shared" si="29"/>
        <v>1</v>
      </c>
      <c r="DY26" s="172">
        <f t="shared" si="29"/>
        <v>1</v>
      </c>
      <c r="DZ26" s="172">
        <f t="shared" si="29"/>
        <v>1</v>
      </c>
      <c r="EA26" s="172">
        <f t="shared" si="29"/>
        <v>1</v>
      </c>
      <c r="EB26" s="172">
        <f t="shared" si="29"/>
        <v>1</v>
      </c>
      <c r="EC26" s="172">
        <f t="shared" si="29"/>
        <v>1</v>
      </c>
      <c r="ED26" s="172">
        <f t="shared" si="29"/>
        <v>1</v>
      </c>
      <c r="EE26" s="172">
        <f t="shared" si="29"/>
        <v>1</v>
      </c>
      <c r="EF26" s="172">
        <f t="shared" si="29"/>
        <v>1</v>
      </c>
      <c r="EG26" s="172">
        <f t="shared" si="6"/>
        <v>0</v>
      </c>
    </row>
    <row r="27" spans="18:137" x14ac:dyDescent="0.25">
      <c r="T27" s="5"/>
      <c r="U27" s="13"/>
      <c r="V27" s="5"/>
      <c r="W27" s="5" t="str">
        <f t="shared" si="2"/>
        <v/>
      </c>
      <c r="X27" s="5"/>
      <c r="Y27" s="5"/>
      <c r="Z27" s="5"/>
      <c r="CB27" s="172">
        <f t="shared" si="23"/>
        <v>1</v>
      </c>
      <c r="CC27" s="172">
        <f t="shared" si="23"/>
        <v>1</v>
      </c>
      <c r="CD27" s="172">
        <f t="shared" si="23"/>
        <v>1</v>
      </c>
      <c r="CE27" s="172">
        <f t="shared" si="23"/>
        <v>1</v>
      </c>
      <c r="CF27" s="172">
        <f t="shared" si="23"/>
        <v>1</v>
      </c>
      <c r="CG27" s="172">
        <f t="shared" si="23"/>
        <v>1</v>
      </c>
      <c r="CH27" s="172">
        <f t="shared" si="23"/>
        <v>1</v>
      </c>
      <c r="CI27" s="172">
        <f t="shared" si="23"/>
        <v>1</v>
      </c>
      <c r="CJ27" s="172">
        <f t="shared" si="23"/>
        <v>1</v>
      </c>
      <c r="CK27" s="172">
        <f t="shared" si="23"/>
        <v>1</v>
      </c>
      <c r="CL27" s="172">
        <f t="shared" si="23"/>
        <v>1</v>
      </c>
      <c r="CM27" s="172">
        <f t="shared" si="23"/>
        <v>1</v>
      </c>
      <c r="CN27" s="172">
        <f t="shared" si="23"/>
        <v>1</v>
      </c>
      <c r="CO27" s="172">
        <f t="shared" si="23"/>
        <v>1</v>
      </c>
      <c r="CP27" s="172">
        <f t="shared" si="23"/>
        <v>1</v>
      </c>
      <c r="CQ27" s="172">
        <f t="shared" si="22"/>
        <v>1</v>
      </c>
      <c r="CR27" s="172">
        <f t="shared" si="22"/>
        <v>1</v>
      </c>
      <c r="CS27" s="172">
        <f t="shared" si="22"/>
        <v>1</v>
      </c>
      <c r="CT27" s="172">
        <f t="shared" si="22"/>
        <v>1</v>
      </c>
      <c r="CU27" s="172">
        <f t="shared" si="22"/>
        <v>1</v>
      </c>
      <c r="DA27" s="172">
        <v>8</v>
      </c>
      <c r="DB27" s="32" t="str">
        <f t="shared" si="27"/>
        <v xml:space="preserve"> </v>
      </c>
      <c r="DD27" s="172">
        <f t="shared" si="18"/>
        <v>1</v>
      </c>
      <c r="DE27" s="172">
        <v>25</v>
      </c>
      <c r="DL27" s="172">
        <f t="shared" si="13"/>
        <v>0</v>
      </c>
      <c r="DM27" s="172">
        <f t="shared" si="14"/>
        <v>1</v>
      </c>
      <c r="DN27" s="172">
        <f t="shared" si="15"/>
        <v>1</v>
      </c>
      <c r="DO27" s="172">
        <f t="shared" si="28"/>
        <v>1</v>
      </c>
      <c r="DP27" s="172">
        <f t="shared" si="28"/>
        <v>1</v>
      </c>
      <c r="DQ27" s="172">
        <f t="shared" si="28"/>
        <v>1</v>
      </c>
      <c r="DR27" s="172">
        <f t="shared" si="28"/>
        <v>1</v>
      </c>
      <c r="DS27" s="172">
        <f t="shared" si="28"/>
        <v>1</v>
      </c>
      <c r="DT27" s="172">
        <f t="shared" si="28"/>
        <v>1</v>
      </c>
      <c r="DU27" s="172">
        <f t="shared" si="28"/>
        <v>1</v>
      </c>
      <c r="DV27" s="172">
        <f t="shared" si="29"/>
        <v>1</v>
      </c>
      <c r="DW27" s="172">
        <f t="shared" si="29"/>
        <v>1</v>
      </c>
      <c r="DX27" s="172">
        <f t="shared" si="29"/>
        <v>1</v>
      </c>
      <c r="DY27" s="172">
        <f t="shared" si="29"/>
        <v>1</v>
      </c>
      <c r="DZ27" s="172">
        <f t="shared" si="29"/>
        <v>1</v>
      </c>
      <c r="EA27" s="172">
        <f t="shared" si="29"/>
        <v>1</v>
      </c>
      <c r="EB27" s="172">
        <f t="shared" si="29"/>
        <v>1</v>
      </c>
      <c r="EC27" s="172">
        <f t="shared" si="29"/>
        <v>1</v>
      </c>
      <c r="ED27" s="172">
        <f t="shared" si="29"/>
        <v>1</v>
      </c>
      <c r="EE27" s="172">
        <f t="shared" si="29"/>
        <v>1</v>
      </c>
      <c r="EF27" s="172">
        <f t="shared" si="29"/>
        <v>1</v>
      </c>
      <c r="EG27" s="172">
        <f t="shared" si="6"/>
        <v>0</v>
      </c>
    </row>
    <row r="28" spans="18:137" x14ac:dyDescent="0.25">
      <c r="T28" s="5"/>
      <c r="U28" s="13"/>
      <c r="V28" s="5"/>
      <c r="W28" s="5" t="str">
        <f t="shared" si="2"/>
        <v/>
      </c>
      <c r="X28" s="5"/>
      <c r="Y28" s="5"/>
      <c r="Z28" s="5"/>
      <c r="CB28" s="172">
        <f t="shared" si="23"/>
        <v>1</v>
      </c>
      <c r="CC28" s="172">
        <f t="shared" si="23"/>
        <v>1</v>
      </c>
      <c r="CD28" s="172">
        <f t="shared" si="23"/>
        <v>1</v>
      </c>
      <c r="CE28" s="172">
        <f t="shared" si="23"/>
        <v>1</v>
      </c>
      <c r="CF28" s="172">
        <f t="shared" si="23"/>
        <v>1</v>
      </c>
      <c r="CG28" s="172">
        <f t="shared" si="23"/>
        <v>1</v>
      </c>
      <c r="CH28" s="172">
        <f t="shared" si="23"/>
        <v>1</v>
      </c>
      <c r="CI28" s="172">
        <f t="shared" si="23"/>
        <v>1</v>
      </c>
      <c r="CJ28" s="172">
        <f t="shared" si="23"/>
        <v>1</v>
      </c>
      <c r="CK28" s="172">
        <f t="shared" si="23"/>
        <v>1</v>
      </c>
      <c r="CL28" s="172">
        <f t="shared" si="23"/>
        <v>1</v>
      </c>
      <c r="CM28" s="172">
        <f t="shared" si="23"/>
        <v>1</v>
      </c>
      <c r="CN28" s="172">
        <f t="shared" si="23"/>
        <v>1</v>
      </c>
      <c r="CO28" s="172">
        <f t="shared" si="23"/>
        <v>1</v>
      </c>
      <c r="CP28" s="172">
        <f t="shared" si="23"/>
        <v>1</v>
      </c>
      <c r="CQ28" s="172">
        <f t="shared" si="22"/>
        <v>1</v>
      </c>
      <c r="CR28" s="172">
        <f t="shared" si="22"/>
        <v>1</v>
      </c>
      <c r="CS28" s="172">
        <f t="shared" si="22"/>
        <v>1</v>
      </c>
      <c r="CT28" s="172">
        <f t="shared" si="22"/>
        <v>1</v>
      </c>
      <c r="CU28" s="172">
        <f t="shared" si="22"/>
        <v>1</v>
      </c>
      <c r="DA28" s="172">
        <v>9</v>
      </c>
      <c r="DB28" s="32" t="str">
        <f t="shared" si="27"/>
        <v xml:space="preserve"> </v>
      </c>
      <c r="DD28" s="172">
        <f t="shared" si="18"/>
        <v>1</v>
      </c>
      <c r="DE28" s="172">
        <v>26</v>
      </c>
      <c r="DL28" s="172">
        <f t="shared" si="13"/>
        <v>0</v>
      </c>
      <c r="DM28" s="172">
        <f t="shared" si="14"/>
        <v>1</v>
      </c>
      <c r="DN28" s="172">
        <f t="shared" si="15"/>
        <v>1</v>
      </c>
      <c r="DO28" s="172">
        <f t="shared" si="28"/>
        <v>1</v>
      </c>
      <c r="DP28" s="172">
        <f t="shared" si="28"/>
        <v>1</v>
      </c>
      <c r="DQ28" s="172">
        <f t="shared" si="28"/>
        <v>1</v>
      </c>
      <c r="DR28" s="172">
        <f t="shared" si="28"/>
        <v>1</v>
      </c>
      <c r="DS28" s="172">
        <f t="shared" si="28"/>
        <v>1</v>
      </c>
      <c r="DT28" s="172">
        <f t="shared" si="28"/>
        <v>1</v>
      </c>
      <c r="DU28" s="172">
        <f t="shared" si="28"/>
        <v>1</v>
      </c>
      <c r="DV28" s="172">
        <f t="shared" si="29"/>
        <v>1</v>
      </c>
      <c r="DW28" s="172">
        <f t="shared" si="29"/>
        <v>1</v>
      </c>
      <c r="DX28" s="172">
        <f t="shared" si="29"/>
        <v>1</v>
      </c>
      <c r="DY28" s="172">
        <f t="shared" si="29"/>
        <v>1</v>
      </c>
      <c r="DZ28" s="172">
        <f t="shared" si="29"/>
        <v>1</v>
      </c>
      <c r="EA28" s="172">
        <f t="shared" si="29"/>
        <v>1</v>
      </c>
      <c r="EB28" s="172">
        <f t="shared" si="29"/>
        <v>1</v>
      </c>
      <c r="EC28" s="172">
        <f t="shared" si="29"/>
        <v>1</v>
      </c>
      <c r="ED28" s="172">
        <f t="shared" si="29"/>
        <v>1</v>
      </c>
      <c r="EE28" s="172">
        <f t="shared" si="29"/>
        <v>1</v>
      </c>
      <c r="EF28" s="172">
        <f t="shared" si="29"/>
        <v>1</v>
      </c>
      <c r="EG28" s="172">
        <f t="shared" si="6"/>
        <v>0</v>
      </c>
    </row>
    <row r="29" spans="18:137" x14ac:dyDescent="0.25">
      <c r="T29" s="5"/>
      <c r="U29" s="13"/>
      <c r="V29" s="5"/>
      <c r="W29" s="5" t="str">
        <f t="shared" si="2"/>
        <v/>
      </c>
      <c r="X29" s="5"/>
      <c r="Y29" s="5"/>
      <c r="Z29" s="5"/>
      <c r="CB29" s="172">
        <f t="shared" si="23"/>
        <v>1</v>
      </c>
      <c r="CC29" s="172">
        <f t="shared" si="23"/>
        <v>1</v>
      </c>
      <c r="CD29" s="172">
        <f t="shared" si="23"/>
        <v>1</v>
      </c>
      <c r="CE29" s="172">
        <f t="shared" si="23"/>
        <v>1</v>
      </c>
      <c r="CF29" s="172">
        <f t="shared" si="23"/>
        <v>1</v>
      </c>
      <c r="CG29" s="172">
        <f t="shared" si="23"/>
        <v>1</v>
      </c>
      <c r="CH29" s="172">
        <f t="shared" si="23"/>
        <v>1</v>
      </c>
      <c r="CI29" s="172">
        <f t="shared" si="23"/>
        <v>1</v>
      </c>
      <c r="CJ29" s="172">
        <f t="shared" si="23"/>
        <v>1</v>
      </c>
      <c r="CK29" s="172">
        <f t="shared" si="23"/>
        <v>1</v>
      </c>
      <c r="CL29" s="172">
        <f t="shared" si="23"/>
        <v>1</v>
      </c>
      <c r="CM29" s="172">
        <f t="shared" si="23"/>
        <v>1</v>
      </c>
      <c r="CN29" s="172">
        <f t="shared" si="23"/>
        <v>1</v>
      </c>
      <c r="CO29" s="172">
        <f t="shared" si="23"/>
        <v>1</v>
      </c>
      <c r="CP29" s="172">
        <f t="shared" si="23"/>
        <v>1</v>
      </c>
      <c r="CQ29" s="172">
        <f t="shared" si="22"/>
        <v>1</v>
      </c>
      <c r="CR29" s="172">
        <f t="shared" si="22"/>
        <v>1</v>
      </c>
      <c r="CS29" s="172">
        <f t="shared" si="22"/>
        <v>1</v>
      </c>
      <c r="CT29" s="172">
        <f t="shared" si="22"/>
        <v>1</v>
      </c>
      <c r="CU29" s="172">
        <f t="shared" si="22"/>
        <v>1</v>
      </c>
      <c r="DA29" s="172">
        <v>10</v>
      </c>
      <c r="DB29" s="32" t="str">
        <f t="shared" si="27"/>
        <v xml:space="preserve"> </v>
      </c>
      <c r="DD29" s="172">
        <f t="shared" si="18"/>
        <v>1</v>
      </c>
      <c r="DE29" s="172">
        <v>27</v>
      </c>
      <c r="DL29" s="172">
        <f t="shared" si="13"/>
        <v>0</v>
      </c>
      <c r="DM29" s="172">
        <f t="shared" si="14"/>
        <v>1</v>
      </c>
      <c r="DN29" s="172">
        <f t="shared" si="15"/>
        <v>1</v>
      </c>
      <c r="DO29" s="172">
        <f t="shared" si="28"/>
        <v>1</v>
      </c>
      <c r="DP29" s="172">
        <f t="shared" si="28"/>
        <v>1</v>
      </c>
      <c r="DQ29" s="172">
        <f t="shared" si="28"/>
        <v>1</v>
      </c>
      <c r="DR29" s="172">
        <f t="shared" si="28"/>
        <v>1</v>
      </c>
      <c r="DS29" s="172">
        <f t="shared" si="28"/>
        <v>1</v>
      </c>
      <c r="DT29" s="172">
        <f t="shared" si="28"/>
        <v>1</v>
      </c>
      <c r="DU29" s="172">
        <f t="shared" si="28"/>
        <v>1</v>
      </c>
      <c r="DV29" s="172">
        <f t="shared" si="29"/>
        <v>1</v>
      </c>
      <c r="DW29" s="172">
        <f t="shared" si="29"/>
        <v>1</v>
      </c>
      <c r="DX29" s="172">
        <f t="shared" si="29"/>
        <v>1</v>
      </c>
      <c r="DY29" s="172">
        <f t="shared" si="29"/>
        <v>1</v>
      </c>
      <c r="DZ29" s="172">
        <f t="shared" si="29"/>
        <v>1</v>
      </c>
      <c r="EA29" s="172">
        <f t="shared" si="29"/>
        <v>1</v>
      </c>
      <c r="EB29" s="172">
        <f t="shared" si="29"/>
        <v>1</v>
      </c>
      <c r="EC29" s="172">
        <f t="shared" si="29"/>
        <v>1</v>
      </c>
      <c r="ED29" s="172">
        <f t="shared" si="29"/>
        <v>1</v>
      </c>
      <c r="EE29" s="172">
        <f t="shared" si="29"/>
        <v>1</v>
      </c>
      <c r="EF29" s="172">
        <f t="shared" si="29"/>
        <v>1</v>
      </c>
      <c r="EG29" s="172">
        <f t="shared" si="6"/>
        <v>0</v>
      </c>
    </row>
    <row r="30" spans="18:137" ht="15" customHeight="1" x14ac:dyDescent="0.25">
      <c r="T30" s="5"/>
      <c r="U30" s="13"/>
      <c r="V30" s="5"/>
      <c r="W30" s="5" t="str">
        <f t="shared" si="2"/>
        <v/>
      </c>
      <c r="X30" s="5"/>
      <c r="Y30" s="5"/>
      <c r="Z30" s="5"/>
      <c r="CB30" s="172">
        <f t="shared" si="23"/>
        <v>1</v>
      </c>
      <c r="CC30" s="172">
        <f t="shared" si="23"/>
        <v>1</v>
      </c>
      <c r="CD30" s="172">
        <f t="shared" si="23"/>
        <v>1</v>
      </c>
      <c r="CE30" s="172">
        <f t="shared" si="23"/>
        <v>1</v>
      </c>
      <c r="CF30" s="172">
        <f t="shared" si="23"/>
        <v>1</v>
      </c>
      <c r="CG30" s="172">
        <f t="shared" si="23"/>
        <v>1</v>
      </c>
      <c r="CH30" s="172">
        <f t="shared" si="23"/>
        <v>1</v>
      </c>
      <c r="CI30" s="172">
        <f t="shared" si="23"/>
        <v>1</v>
      </c>
      <c r="CJ30" s="172">
        <f t="shared" si="23"/>
        <v>1</v>
      </c>
      <c r="CK30" s="172">
        <f t="shared" si="23"/>
        <v>1</v>
      </c>
      <c r="CL30" s="172">
        <f t="shared" si="23"/>
        <v>1</v>
      </c>
      <c r="CM30" s="172">
        <f t="shared" si="23"/>
        <v>1</v>
      </c>
      <c r="CN30" s="172">
        <f t="shared" si="23"/>
        <v>1</v>
      </c>
      <c r="CO30" s="172">
        <f t="shared" si="23"/>
        <v>1</v>
      </c>
      <c r="CP30" s="172">
        <f t="shared" si="23"/>
        <v>1</v>
      </c>
      <c r="CQ30" s="172">
        <f t="shared" si="22"/>
        <v>1</v>
      </c>
      <c r="CR30" s="172">
        <f t="shared" si="22"/>
        <v>1</v>
      </c>
      <c r="CS30" s="172">
        <f t="shared" si="22"/>
        <v>1</v>
      </c>
      <c r="CT30" s="172">
        <f t="shared" si="22"/>
        <v>1</v>
      </c>
      <c r="CU30" s="172">
        <f t="shared" si="22"/>
        <v>1</v>
      </c>
      <c r="DA30" s="172">
        <v>11</v>
      </c>
      <c r="DB30" s="32" t="str">
        <f t="shared" si="27"/>
        <v xml:space="preserve"> </v>
      </c>
      <c r="DD30" s="172">
        <f t="shared" si="18"/>
        <v>1</v>
      </c>
      <c r="DE30" s="172">
        <v>28</v>
      </c>
      <c r="DL30" s="172">
        <f t="shared" si="13"/>
        <v>0</v>
      </c>
      <c r="DM30" s="172">
        <f t="shared" si="14"/>
        <v>1</v>
      </c>
      <c r="DN30" s="172">
        <f t="shared" si="15"/>
        <v>1</v>
      </c>
      <c r="DO30" s="172">
        <f t="shared" si="28"/>
        <v>1</v>
      </c>
      <c r="DP30" s="172">
        <f t="shared" si="28"/>
        <v>1</v>
      </c>
      <c r="DQ30" s="172">
        <f t="shared" si="28"/>
        <v>1</v>
      </c>
      <c r="DR30" s="172">
        <f t="shared" si="28"/>
        <v>1</v>
      </c>
      <c r="DS30" s="172">
        <f t="shared" si="28"/>
        <v>1</v>
      </c>
      <c r="DT30" s="172">
        <f t="shared" si="28"/>
        <v>1</v>
      </c>
      <c r="DU30" s="172">
        <f t="shared" si="28"/>
        <v>1</v>
      </c>
      <c r="DV30" s="172">
        <f t="shared" si="29"/>
        <v>1</v>
      </c>
      <c r="DW30" s="172">
        <f t="shared" si="29"/>
        <v>1</v>
      </c>
      <c r="DX30" s="172">
        <f t="shared" si="29"/>
        <v>1</v>
      </c>
      <c r="DY30" s="172">
        <f t="shared" si="29"/>
        <v>1</v>
      </c>
      <c r="DZ30" s="172">
        <f t="shared" si="29"/>
        <v>1</v>
      </c>
      <c r="EA30" s="172">
        <f t="shared" si="29"/>
        <v>1</v>
      </c>
      <c r="EB30" s="172">
        <f t="shared" si="29"/>
        <v>1</v>
      </c>
      <c r="EC30" s="172">
        <f t="shared" si="29"/>
        <v>1</v>
      </c>
      <c r="ED30" s="172">
        <f t="shared" si="29"/>
        <v>1</v>
      </c>
      <c r="EE30" s="172">
        <f t="shared" si="29"/>
        <v>1</v>
      </c>
      <c r="EF30" s="172">
        <f t="shared" si="29"/>
        <v>1</v>
      </c>
      <c r="EG30" s="172">
        <f t="shared" si="6"/>
        <v>0</v>
      </c>
    </row>
    <row r="31" spans="18:137" x14ac:dyDescent="0.25">
      <c r="T31" s="5"/>
      <c r="U31" s="13"/>
      <c r="V31" s="5"/>
      <c r="W31" s="5" t="str">
        <f t="shared" si="2"/>
        <v/>
      </c>
      <c r="X31" s="5"/>
      <c r="Y31" s="5"/>
      <c r="Z31" s="5"/>
      <c r="CB31" s="172">
        <f t="shared" si="23"/>
        <v>1</v>
      </c>
      <c r="CC31" s="172">
        <f t="shared" si="23"/>
        <v>1</v>
      </c>
      <c r="CD31" s="172">
        <f t="shared" si="23"/>
        <v>1</v>
      </c>
      <c r="CE31" s="172">
        <f t="shared" si="23"/>
        <v>1</v>
      </c>
      <c r="CF31" s="172">
        <f t="shared" si="23"/>
        <v>1</v>
      </c>
      <c r="CG31" s="172">
        <f t="shared" si="23"/>
        <v>1</v>
      </c>
      <c r="CH31" s="172">
        <f t="shared" si="23"/>
        <v>1</v>
      </c>
      <c r="CI31" s="172">
        <f t="shared" si="23"/>
        <v>1</v>
      </c>
      <c r="CJ31" s="172">
        <f t="shared" si="23"/>
        <v>1</v>
      </c>
      <c r="CK31" s="172">
        <f t="shared" si="23"/>
        <v>1</v>
      </c>
      <c r="CL31" s="172">
        <f t="shared" si="23"/>
        <v>1</v>
      </c>
      <c r="CM31" s="172">
        <f t="shared" si="23"/>
        <v>1</v>
      </c>
      <c r="CN31" s="172">
        <f t="shared" si="23"/>
        <v>1</v>
      </c>
      <c r="CO31" s="172">
        <f t="shared" si="23"/>
        <v>1</v>
      </c>
      <c r="CP31" s="172">
        <f t="shared" si="23"/>
        <v>1</v>
      </c>
      <c r="CQ31" s="172">
        <f t="shared" si="22"/>
        <v>1</v>
      </c>
      <c r="CR31" s="172">
        <f t="shared" si="22"/>
        <v>1</v>
      </c>
      <c r="CS31" s="172">
        <f t="shared" si="22"/>
        <v>1</v>
      </c>
      <c r="CT31" s="172">
        <f t="shared" si="22"/>
        <v>1</v>
      </c>
      <c r="CU31" s="172">
        <f t="shared" si="22"/>
        <v>1</v>
      </c>
      <c r="DA31" s="172">
        <v>12</v>
      </c>
      <c r="DB31" s="32" t="str">
        <f t="shared" si="27"/>
        <v xml:space="preserve"> </v>
      </c>
      <c r="DD31" s="172">
        <f t="shared" si="18"/>
        <v>1</v>
      </c>
      <c r="DE31" s="172">
        <v>29</v>
      </c>
      <c r="DL31" s="172">
        <f t="shared" si="13"/>
        <v>0</v>
      </c>
      <c r="DM31" s="172">
        <f t="shared" si="14"/>
        <v>1</v>
      </c>
      <c r="DN31" s="172">
        <f t="shared" si="15"/>
        <v>1</v>
      </c>
      <c r="DO31" s="172">
        <f t="shared" si="28"/>
        <v>1</v>
      </c>
      <c r="DP31" s="172">
        <f t="shared" si="28"/>
        <v>1</v>
      </c>
      <c r="DQ31" s="172">
        <f t="shared" si="28"/>
        <v>1</v>
      </c>
      <c r="DR31" s="172">
        <f t="shared" si="28"/>
        <v>1</v>
      </c>
      <c r="DS31" s="172">
        <f t="shared" si="28"/>
        <v>1</v>
      </c>
      <c r="DT31" s="172">
        <f t="shared" si="28"/>
        <v>1</v>
      </c>
      <c r="DU31" s="172">
        <f t="shared" si="28"/>
        <v>1</v>
      </c>
      <c r="DV31" s="172">
        <f t="shared" si="29"/>
        <v>1</v>
      </c>
      <c r="DW31" s="172">
        <f t="shared" si="29"/>
        <v>1</v>
      </c>
      <c r="DX31" s="172">
        <f t="shared" si="29"/>
        <v>1</v>
      </c>
      <c r="DY31" s="172">
        <f t="shared" si="29"/>
        <v>1</v>
      </c>
      <c r="DZ31" s="172">
        <f t="shared" si="29"/>
        <v>1</v>
      </c>
      <c r="EA31" s="172">
        <f t="shared" si="29"/>
        <v>1</v>
      </c>
      <c r="EB31" s="172">
        <f t="shared" si="29"/>
        <v>1</v>
      </c>
      <c r="EC31" s="172">
        <f t="shared" si="29"/>
        <v>1</v>
      </c>
      <c r="ED31" s="172">
        <f t="shared" si="29"/>
        <v>1</v>
      </c>
      <c r="EE31" s="172">
        <f t="shared" si="29"/>
        <v>1</v>
      </c>
      <c r="EF31" s="172">
        <f t="shared" si="29"/>
        <v>1</v>
      </c>
      <c r="EG31" s="172">
        <f t="shared" si="6"/>
        <v>0</v>
      </c>
    </row>
    <row r="32" spans="18:137" x14ac:dyDescent="0.25">
      <c r="T32" s="5"/>
      <c r="U32" s="13"/>
      <c r="V32" s="5"/>
      <c r="W32" s="5" t="str">
        <f t="shared" si="2"/>
        <v/>
      </c>
      <c r="X32" s="5"/>
      <c r="Y32" s="5"/>
      <c r="Z32" s="5"/>
      <c r="CB32" s="172">
        <f t="shared" si="23"/>
        <v>1</v>
      </c>
      <c r="CC32" s="172">
        <f t="shared" si="23"/>
        <v>1</v>
      </c>
      <c r="CD32" s="172">
        <f t="shared" si="23"/>
        <v>1</v>
      </c>
      <c r="CE32" s="172">
        <f t="shared" si="23"/>
        <v>1</v>
      </c>
      <c r="CF32" s="172">
        <f t="shared" si="23"/>
        <v>1</v>
      </c>
      <c r="CG32" s="172">
        <f t="shared" si="23"/>
        <v>1</v>
      </c>
      <c r="CH32" s="172">
        <f t="shared" si="23"/>
        <v>1</v>
      </c>
      <c r="CI32" s="172">
        <f t="shared" si="23"/>
        <v>1</v>
      </c>
      <c r="CJ32" s="172">
        <f t="shared" si="23"/>
        <v>1</v>
      </c>
      <c r="CK32" s="172">
        <f t="shared" si="23"/>
        <v>1</v>
      </c>
      <c r="CL32" s="172">
        <f t="shared" si="23"/>
        <v>1</v>
      </c>
      <c r="CM32" s="172">
        <f t="shared" si="23"/>
        <v>1</v>
      </c>
      <c r="CN32" s="172">
        <f t="shared" si="23"/>
        <v>1</v>
      </c>
      <c r="CO32" s="172">
        <f t="shared" si="23"/>
        <v>1</v>
      </c>
      <c r="CP32" s="172">
        <f t="shared" si="23"/>
        <v>1</v>
      </c>
      <c r="CQ32" s="172">
        <f t="shared" si="23"/>
        <v>1</v>
      </c>
      <c r="CR32" s="172">
        <f t="shared" ref="CR32:CU47" si="30">IF(BG31="",CR31,CR31+1)</f>
        <v>1</v>
      </c>
      <c r="CS32" s="172">
        <f t="shared" si="30"/>
        <v>1</v>
      </c>
      <c r="CT32" s="172">
        <f t="shared" si="30"/>
        <v>1</v>
      </c>
      <c r="CU32" s="172">
        <f t="shared" si="30"/>
        <v>1</v>
      </c>
      <c r="DB32" s="196" t="str">
        <f>IF(DB19="","","----")</f>
        <v/>
      </c>
      <c r="DD32" s="172">
        <f t="shared" si="18"/>
        <v>1</v>
      </c>
      <c r="DE32" s="172">
        <v>30</v>
      </c>
      <c r="DL32" s="172">
        <f t="shared" si="13"/>
        <v>0</v>
      </c>
      <c r="DM32" s="172">
        <f t="shared" si="14"/>
        <v>1</v>
      </c>
      <c r="DN32" s="172">
        <f t="shared" si="15"/>
        <v>1</v>
      </c>
      <c r="DO32" s="172">
        <f t="shared" si="28"/>
        <v>1</v>
      </c>
      <c r="DP32" s="172">
        <f t="shared" si="28"/>
        <v>1</v>
      </c>
      <c r="DQ32" s="172">
        <f t="shared" si="28"/>
        <v>1</v>
      </c>
      <c r="DR32" s="172">
        <f t="shared" si="28"/>
        <v>1</v>
      </c>
      <c r="DS32" s="172">
        <f t="shared" si="28"/>
        <v>1</v>
      </c>
      <c r="DT32" s="172">
        <f t="shared" si="28"/>
        <v>1</v>
      </c>
      <c r="DU32" s="172">
        <f t="shared" si="28"/>
        <v>1</v>
      </c>
      <c r="DV32" s="172">
        <f t="shared" si="29"/>
        <v>1</v>
      </c>
      <c r="DW32" s="172">
        <f t="shared" si="29"/>
        <v>1</v>
      </c>
      <c r="DX32" s="172">
        <f t="shared" si="29"/>
        <v>1</v>
      </c>
      <c r="DY32" s="172">
        <f t="shared" si="29"/>
        <v>1</v>
      </c>
      <c r="DZ32" s="172">
        <f t="shared" si="29"/>
        <v>1</v>
      </c>
      <c r="EA32" s="172">
        <f t="shared" si="29"/>
        <v>1</v>
      </c>
      <c r="EB32" s="172">
        <f t="shared" si="29"/>
        <v>1</v>
      </c>
      <c r="EC32" s="172">
        <f t="shared" si="29"/>
        <v>1</v>
      </c>
      <c r="ED32" s="172">
        <f t="shared" si="29"/>
        <v>1</v>
      </c>
      <c r="EE32" s="172">
        <f t="shared" si="29"/>
        <v>1</v>
      </c>
      <c r="EF32" s="172">
        <f t="shared" si="29"/>
        <v>1</v>
      </c>
      <c r="EG32" s="172">
        <f t="shared" si="6"/>
        <v>0</v>
      </c>
    </row>
    <row r="33" spans="20:137" ht="15" customHeight="1" x14ac:dyDescent="0.25">
      <c r="T33" s="5"/>
      <c r="U33" s="13"/>
      <c r="V33" s="5"/>
      <c r="W33" s="5" t="str">
        <f t="shared" si="2"/>
        <v/>
      </c>
      <c r="X33" s="5"/>
      <c r="Y33" s="5"/>
      <c r="Z33" s="5"/>
      <c r="CB33" s="172">
        <f t="shared" ref="CB33:CQ48" si="31">IF(AQ32="",CB32,CB32+1)</f>
        <v>1</v>
      </c>
      <c r="CC33" s="172">
        <f t="shared" si="31"/>
        <v>1</v>
      </c>
      <c r="CD33" s="172">
        <f t="shared" si="31"/>
        <v>1</v>
      </c>
      <c r="CE33" s="172">
        <f t="shared" si="31"/>
        <v>1</v>
      </c>
      <c r="CF33" s="172">
        <f t="shared" si="31"/>
        <v>1</v>
      </c>
      <c r="CG33" s="172">
        <f t="shared" si="31"/>
        <v>1</v>
      </c>
      <c r="CH33" s="172">
        <f t="shared" si="31"/>
        <v>1</v>
      </c>
      <c r="CI33" s="172">
        <f t="shared" si="31"/>
        <v>1</v>
      </c>
      <c r="CJ33" s="172">
        <f t="shared" si="31"/>
        <v>1</v>
      </c>
      <c r="CK33" s="172">
        <f t="shared" si="31"/>
        <v>1</v>
      </c>
      <c r="CL33" s="172">
        <f t="shared" si="31"/>
        <v>1</v>
      </c>
      <c r="CM33" s="172">
        <f t="shared" si="31"/>
        <v>1</v>
      </c>
      <c r="CN33" s="172">
        <f t="shared" si="31"/>
        <v>1</v>
      </c>
      <c r="CO33" s="172">
        <f t="shared" si="31"/>
        <v>1</v>
      </c>
      <c r="CP33" s="172">
        <f t="shared" si="31"/>
        <v>1</v>
      </c>
      <c r="CQ33" s="172">
        <f t="shared" si="31"/>
        <v>1</v>
      </c>
      <c r="CR33" s="172">
        <f t="shared" si="30"/>
        <v>1</v>
      </c>
      <c r="CS33" s="172">
        <f t="shared" si="30"/>
        <v>1</v>
      </c>
      <c r="CT33" s="172">
        <f t="shared" si="30"/>
        <v>1</v>
      </c>
      <c r="CU33" s="172">
        <f t="shared" si="30"/>
        <v>1</v>
      </c>
      <c r="DA33" s="172"/>
      <c r="DB33" s="32" t="str">
        <f>IF(AND(DB34="",DB35=" "),"",CONCATENATE("Warband ",CZ34," ",DG33))</f>
        <v/>
      </c>
      <c r="DD33" s="172">
        <f t="shared" si="18"/>
        <v>1</v>
      </c>
      <c r="DE33" s="172">
        <v>31</v>
      </c>
      <c r="DG33" s="49" t="str">
        <f t="shared" ref="DG33" si="32">CONCATENATE("   ",DH33,"/",DI33,IF(OR(DH33&gt;DI33,DH33&lt;DI34)," !",""))</f>
        <v xml:space="preserve">   0/12 !</v>
      </c>
      <c r="DH33" s="172">
        <f t="shared" ref="DH33" si="33">INDEX($CB$1:$CU$1,CZ34)+DJ33</f>
        <v>0</v>
      </c>
      <c r="DI33" s="172">
        <f>12</f>
        <v>12</v>
      </c>
      <c r="DL33" s="172">
        <f t="shared" si="13"/>
        <v>0</v>
      </c>
      <c r="DM33" s="172">
        <f t="shared" si="14"/>
        <v>1</v>
      </c>
      <c r="DN33" s="172">
        <f t="shared" si="15"/>
        <v>1</v>
      </c>
      <c r="DO33" s="172">
        <f t="shared" si="28"/>
        <v>1</v>
      </c>
      <c r="DP33" s="172">
        <f t="shared" si="28"/>
        <v>1</v>
      </c>
      <c r="DQ33" s="172">
        <f t="shared" si="28"/>
        <v>1</v>
      </c>
      <c r="DR33" s="172">
        <f t="shared" si="28"/>
        <v>1</v>
      </c>
      <c r="DS33" s="172">
        <f t="shared" si="28"/>
        <v>1</v>
      </c>
      <c r="DT33" s="172">
        <f t="shared" si="28"/>
        <v>1</v>
      </c>
      <c r="DU33" s="172">
        <f t="shared" si="28"/>
        <v>1</v>
      </c>
      <c r="DV33" s="172">
        <f t="shared" si="29"/>
        <v>1</v>
      </c>
      <c r="DW33" s="172">
        <f t="shared" si="29"/>
        <v>1</v>
      </c>
      <c r="DX33" s="172">
        <f t="shared" si="29"/>
        <v>1</v>
      </c>
      <c r="DY33" s="172">
        <f t="shared" si="29"/>
        <v>1</v>
      </c>
      <c r="DZ33" s="172">
        <f t="shared" si="29"/>
        <v>1</v>
      </c>
      <c r="EA33" s="172">
        <f t="shared" si="29"/>
        <v>1</v>
      </c>
      <c r="EB33" s="172">
        <f t="shared" si="29"/>
        <v>1</v>
      </c>
      <c r="EC33" s="172">
        <f t="shared" si="29"/>
        <v>1</v>
      </c>
      <c r="ED33" s="172">
        <f t="shared" si="29"/>
        <v>1</v>
      </c>
      <c r="EE33" s="172">
        <f t="shared" si="29"/>
        <v>1</v>
      </c>
      <c r="EF33" s="172">
        <f t="shared" si="29"/>
        <v>1</v>
      </c>
      <c r="EG33" s="172">
        <f t="shared" si="6"/>
        <v>0</v>
      </c>
    </row>
    <row r="34" spans="20:137" x14ac:dyDescent="0.25">
      <c r="T34" s="5"/>
      <c r="U34" s="13"/>
      <c r="V34" s="5"/>
      <c r="W34" s="5" t="str">
        <f t="shared" si="2"/>
        <v/>
      </c>
      <c r="X34" s="5"/>
      <c r="Y34" s="5"/>
      <c r="Z34" s="5"/>
      <c r="CB34" s="172">
        <f t="shared" si="31"/>
        <v>1</v>
      </c>
      <c r="CC34" s="172">
        <f t="shared" si="31"/>
        <v>1</v>
      </c>
      <c r="CD34" s="172">
        <f t="shared" si="31"/>
        <v>1</v>
      </c>
      <c r="CE34" s="172">
        <f t="shared" si="31"/>
        <v>1</v>
      </c>
      <c r="CF34" s="172">
        <f t="shared" si="31"/>
        <v>1</v>
      </c>
      <c r="CG34" s="172">
        <f t="shared" si="31"/>
        <v>1</v>
      </c>
      <c r="CH34" s="172">
        <f t="shared" si="31"/>
        <v>1</v>
      </c>
      <c r="CI34" s="172">
        <f t="shared" si="31"/>
        <v>1</v>
      </c>
      <c r="CJ34" s="172">
        <f t="shared" si="31"/>
        <v>1</v>
      </c>
      <c r="CK34" s="172">
        <f t="shared" si="31"/>
        <v>1</v>
      </c>
      <c r="CL34" s="172">
        <f t="shared" si="31"/>
        <v>1</v>
      </c>
      <c r="CM34" s="172">
        <f t="shared" si="31"/>
        <v>1</v>
      </c>
      <c r="CN34" s="172">
        <f t="shared" si="31"/>
        <v>1</v>
      </c>
      <c r="CO34" s="172">
        <f t="shared" si="31"/>
        <v>1</v>
      </c>
      <c r="CP34" s="172">
        <f t="shared" si="31"/>
        <v>1</v>
      </c>
      <c r="CQ34" s="172">
        <f t="shared" si="31"/>
        <v>1</v>
      </c>
      <c r="CR34" s="172">
        <f t="shared" si="30"/>
        <v>1</v>
      </c>
      <c r="CS34" s="172">
        <f t="shared" si="30"/>
        <v>1</v>
      </c>
      <c r="CT34" s="172">
        <f t="shared" si="30"/>
        <v>1</v>
      </c>
      <c r="CU34" s="172">
        <f t="shared" si="30"/>
        <v>1</v>
      </c>
      <c r="CZ34" s="172">
        <v>3</v>
      </c>
      <c r="DA34" s="172" t="s">
        <v>278</v>
      </c>
      <c r="DB34" s="32" t="str">
        <f>T(LOOKUP(CZ34,$DM$1:$EF$1,$DM$2:$EF$2))</f>
        <v/>
      </c>
      <c r="DD34" s="172">
        <f t="shared" si="18"/>
        <v>1</v>
      </c>
      <c r="DE34" s="172">
        <v>32</v>
      </c>
      <c r="DI34" s="172">
        <f t="shared" ref="DI34" si="34">IF(DB34="",INDEX($CB$85:$CU$85,CZ34),0)</f>
        <v>2</v>
      </c>
      <c r="DL34" s="172">
        <f t="shared" si="13"/>
        <v>0</v>
      </c>
      <c r="DM34" s="172">
        <f t="shared" si="14"/>
        <v>1</v>
      </c>
      <c r="DN34" s="172">
        <f t="shared" si="15"/>
        <v>1</v>
      </c>
      <c r="DO34" s="172">
        <f t="shared" si="28"/>
        <v>1</v>
      </c>
      <c r="DP34" s="172">
        <f t="shared" si="28"/>
        <v>1</v>
      </c>
      <c r="DQ34" s="172">
        <f t="shared" si="28"/>
        <v>1</v>
      </c>
      <c r="DR34" s="172">
        <f t="shared" si="28"/>
        <v>1</v>
      </c>
      <c r="DS34" s="172">
        <f t="shared" si="28"/>
        <v>1</v>
      </c>
      <c r="DT34" s="172">
        <f t="shared" si="28"/>
        <v>1</v>
      </c>
      <c r="DU34" s="172">
        <f t="shared" si="28"/>
        <v>1</v>
      </c>
      <c r="DV34" s="172">
        <f t="shared" si="29"/>
        <v>1</v>
      </c>
      <c r="DW34" s="172">
        <f t="shared" si="29"/>
        <v>1</v>
      </c>
      <c r="DX34" s="172">
        <f t="shared" si="29"/>
        <v>1</v>
      </c>
      <c r="DY34" s="172">
        <f t="shared" si="29"/>
        <v>1</v>
      </c>
      <c r="DZ34" s="172">
        <f t="shared" si="29"/>
        <v>1</v>
      </c>
      <c r="EA34" s="172">
        <f t="shared" si="29"/>
        <v>1</v>
      </c>
      <c r="EB34" s="172">
        <f t="shared" si="29"/>
        <v>1</v>
      </c>
      <c r="EC34" s="172">
        <f t="shared" si="29"/>
        <v>1</v>
      </c>
      <c r="ED34" s="172">
        <f t="shared" si="29"/>
        <v>1</v>
      </c>
      <c r="EE34" s="172">
        <f t="shared" si="29"/>
        <v>1</v>
      </c>
      <c r="EF34" s="172">
        <f t="shared" si="29"/>
        <v>1</v>
      </c>
      <c r="EG34" s="172">
        <f t="shared" si="6"/>
        <v>0</v>
      </c>
    </row>
    <row r="35" spans="20:137" x14ac:dyDescent="0.25">
      <c r="T35" s="5"/>
      <c r="U35" s="13"/>
      <c r="V35" s="5"/>
      <c r="W35" s="5" t="str">
        <f t="shared" si="2"/>
        <v/>
      </c>
      <c r="X35" s="5"/>
      <c r="Y35" s="5"/>
      <c r="Z35" s="5"/>
      <c r="CB35" s="172">
        <f t="shared" si="31"/>
        <v>1</v>
      </c>
      <c r="CC35" s="172">
        <f t="shared" si="31"/>
        <v>1</v>
      </c>
      <c r="CD35" s="172">
        <f t="shared" si="31"/>
        <v>1</v>
      </c>
      <c r="CE35" s="172">
        <f t="shared" si="31"/>
        <v>1</v>
      </c>
      <c r="CF35" s="172">
        <f t="shared" si="31"/>
        <v>1</v>
      </c>
      <c r="CG35" s="172">
        <f t="shared" si="31"/>
        <v>1</v>
      </c>
      <c r="CH35" s="172">
        <f t="shared" si="31"/>
        <v>1</v>
      </c>
      <c r="CI35" s="172">
        <f t="shared" si="31"/>
        <v>1</v>
      </c>
      <c r="CJ35" s="172">
        <f t="shared" si="31"/>
        <v>1</v>
      </c>
      <c r="CK35" s="172">
        <f t="shared" si="31"/>
        <v>1</v>
      </c>
      <c r="CL35" s="172">
        <f t="shared" si="31"/>
        <v>1</v>
      </c>
      <c r="CM35" s="172">
        <f t="shared" si="31"/>
        <v>1</v>
      </c>
      <c r="CN35" s="172">
        <f t="shared" si="31"/>
        <v>1</v>
      </c>
      <c r="CO35" s="172">
        <f t="shared" si="31"/>
        <v>1</v>
      </c>
      <c r="CP35" s="172">
        <f t="shared" si="31"/>
        <v>1</v>
      </c>
      <c r="CQ35" s="172">
        <f t="shared" si="31"/>
        <v>1</v>
      </c>
      <c r="CR35" s="172">
        <f t="shared" si="30"/>
        <v>1</v>
      </c>
      <c r="CS35" s="172">
        <f t="shared" si="30"/>
        <v>1</v>
      </c>
      <c r="CT35" s="172">
        <f t="shared" si="30"/>
        <v>1</v>
      </c>
      <c r="CU35" s="172">
        <f t="shared" si="30"/>
        <v>1</v>
      </c>
      <c r="DA35" s="172">
        <v>1</v>
      </c>
      <c r="DB35" s="32" t="str">
        <f t="shared" ref="DB35:DB46" si="35">T(CONCATENATE(LOOKUP(DA35,CD$3:CD$80,AS$3:AS$80)," ",LOOKUP(DA35,CD$3:CD$80,$CA$3:$CA$80)))</f>
        <v xml:space="preserve"> </v>
      </c>
      <c r="DD35" s="172">
        <f t="shared" si="18"/>
        <v>1</v>
      </c>
      <c r="DE35" s="172">
        <v>33</v>
      </c>
      <c r="DL35" s="172">
        <f t="shared" si="13"/>
        <v>0</v>
      </c>
      <c r="DM35" s="172">
        <f t="shared" si="14"/>
        <v>1</v>
      </c>
      <c r="DN35" s="172">
        <f t="shared" si="15"/>
        <v>1</v>
      </c>
      <c r="DO35" s="172">
        <f t="shared" si="28"/>
        <v>1</v>
      </c>
      <c r="DP35" s="172">
        <f t="shared" si="28"/>
        <v>1</v>
      </c>
      <c r="DQ35" s="172">
        <f t="shared" si="28"/>
        <v>1</v>
      </c>
      <c r="DR35" s="172">
        <f t="shared" si="28"/>
        <v>1</v>
      </c>
      <c r="DS35" s="172">
        <f t="shared" si="28"/>
        <v>1</v>
      </c>
      <c r="DT35" s="172">
        <f t="shared" si="28"/>
        <v>1</v>
      </c>
      <c r="DU35" s="172">
        <f t="shared" si="28"/>
        <v>1</v>
      </c>
      <c r="DV35" s="172">
        <f t="shared" si="29"/>
        <v>1</v>
      </c>
      <c r="DW35" s="172">
        <f t="shared" si="29"/>
        <v>1</v>
      </c>
      <c r="DX35" s="172">
        <f t="shared" si="29"/>
        <v>1</v>
      </c>
      <c r="DY35" s="172">
        <f t="shared" si="29"/>
        <v>1</v>
      </c>
      <c r="DZ35" s="172">
        <f t="shared" si="29"/>
        <v>1</v>
      </c>
      <c r="EA35" s="172">
        <f t="shared" si="29"/>
        <v>1</v>
      </c>
      <c r="EB35" s="172">
        <f t="shared" si="29"/>
        <v>1</v>
      </c>
      <c r="EC35" s="172">
        <f t="shared" si="29"/>
        <v>1</v>
      </c>
      <c r="ED35" s="172">
        <f t="shared" si="29"/>
        <v>1</v>
      </c>
      <c r="EE35" s="172">
        <f t="shared" si="29"/>
        <v>1</v>
      </c>
      <c r="EF35" s="172">
        <f t="shared" si="29"/>
        <v>1</v>
      </c>
      <c r="EG35" s="172">
        <f t="shared" si="6"/>
        <v>0</v>
      </c>
    </row>
    <row r="36" spans="20:137" x14ac:dyDescent="0.25">
      <c r="T36" s="5"/>
      <c r="U36" s="13"/>
      <c r="V36" s="5"/>
      <c r="W36" s="5" t="str">
        <f t="shared" si="2"/>
        <v/>
      </c>
      <c r="X36" s="5"/>
      <c r="Y36" s="5"/>
      <c r="Z36" s="5"/>
      <c r="CB36" s="172">
        <f t="shared" si="31"/>
        <v>1</v>
      </c>
      <c r="CC36" s="172">
        <f t="shared" si="31"/>
        <v>1</v>
      </c>
      <c r="CD36" s="172">
        <f t="shared" si="31"/>
        <v>1</v>
      </c>
      <c r="CE36" s="172">
        <f t="shared" si="31"/>
        <v>1</v>
      </c>
      <c r="CF36" s="172">
        <f t="shared" si="31"/>
        <v>1</v>
      </c>
      <c r="CG36" s="172">
        <f t="shared" si="31"/>
        <v>1</v>
      </c>
      <c r="CH36" s="172">
        <f t="shared" si="31"/>
        <v>1</v>
      </c>
      <c r="CI36" s="172">
        <f t="shared" si="31"/>
        <v>1</v>
      </c>
      <c r="CJ36" s="172">
        <f t="shared" si="31"/>
        <v>1</v>
      </c>
      <c r="CK36" s="172">
        <f t="shared" si="31"/>
        <v>1</v>
      </c>
      <c r="CL36" s="172">
        <f t="shared" si="31"/>
        <v>1</v>
      </c>
      <c r="CM36" s="172">
        <f t="shared" si="31"/>
        <v>1</v>
      </c>
      <c r="CN36" s="172">
        <f t="shared" si="31"/>
        <v>1</v>
      </c>
      <c r="CO36" s="172">
        <f t="shared" si="31"/>
        <v>1</v>
      </c>
      <c r="CP36" s="172">
        <f t="shared" si="31"/>
        <v>1</v>
      </c>
      <c r="CQ36" s="172">
        <f t="shared" si="31"/>
        <v>1</v>
      </c>
      <c r="CR36" s="172">
        <f t="shared" si="30"/>
        <v>1</v>
      </c>
      <c r="CS36" s="172">
        <f t="shared" si="30"/>
        <v>1</v>
      </c>
      <c r="CT36" s="172">
        <f t="shared" si="30"/>
        <v>1</v>
      </c>
      <c r="CU36" s="172">
        <f t="shared" si="30"/>
        <v>1</v>
      </c>
      <c r="DA36" s="172">
        <v>2</v>
      </c>
      <c r="DB36" s="32" t="str">
        <f t="shared" si="35"/>
        <v xml:space="preserve"> </v>
      </c>
      <c r="DD36" s="172">
        <f t="shared" si="18"/>
        <v>1</v>
      </c>
      <c r="DE36" s="172">
        <v>34</v>
      </c>
      <c r="DL36" s="172">
        <f t="shared" si="13"/>
        <v>0</v>
      </c>
      <c r="DM36" s="172">
        <f t="shared" si="14"/>
        <v>1</v>
      </c>
      <c r="DN36" s="172">
        <f t="shared" si="15"/>
        <v>1</v>
      </c>
      <c r="DO36" s="172">
        <f t="shared" ref="DO36:DU51" si="36">IF(OR($CX35=0,ISERROR(SEARCH(DO$1,SUBSTITUTE($CX35,DY$1,"")))),DO35,DO35+1)</f>
        <v>1</v>
      </c>
      <c r="DP36" s="172">
        <f t="shared" si="36"/>
        <v>1</v>
      </c>
      <c r="DQ36" s="172">
        <f t="shared" si="36"/>
        <v>1</v>
      </c>
      <c r="DR36" s="172">
        <f t="shared" si="36"/>
        <v>1</v>
      </c>
      <c r="DS36" s="172">
        <f t="shared" si="36"/>
        <v>1</v>
      </c>
      <c r="DT36" s="172">
        <f t="shared" si="36"/>
        <v>1</v>
      </c>
      <c r="DU36" s="172">
        <f t="shared" si="36"/>
        <v>1</v>
      </c>
      <c r="DV36" s="172">
        <f t="shared" si="29"/>
        <v>1</v>
      </c>
      <c r="DW36" s="172">
        <f t="shared" si="29"/>
        <v>1</v>
      </c>
      <c r="DX36" s="172">
        <f t="shared" si="29"/>
        <v>1</v>
      </c>
      <c r="DY36" s="172">
        <f t="shared" si="29"/>
        <v>1</v>
      </c>
      <c r="DZ36" s="172">
        <f t="shared" si="29"/>
        <v>1</v>
      </c>
      <c r="EA36" s="172">
        <f t="shared" si="29"/>
        <v>1</v>
      </c>
      <c r="EB36" s="172">
        <f t="shared" si="29"/>
        <v>1</v>
      </c>
      <c r="EC36" s="172">
        <f t="shared" si="29"/>
        <v>1</v>
      </c>
      <c r="ED36" s="172">
        <f t="shared" si="29"/>
        <v>1</v>
      </c>
      <c r="EE36" s="172">
        <f t="shared" si="29"/>
        <v>1</v>
      </c>
      <c r="EF36" s="172">
        <f t="shared" si="29"/>
        <v>1</v>
      </c>
      <c r="EG36" s="172">
        <f t="shared" si="6"/>
        <v>0</v>
      </c>
    </row>
    <row r="37" spans="20:137" x14ac:dyDescent="0.25">
      <c r="T37" s="5"/>
      <c r="U37" s="13"/>
      <c r="V37" s="5"/>
      <c r="W37" s="5" t="str">
        <f t="shared" si="2"/>
        <v/>
      </c>
      <c r="X37" s="5"/>
      <c r="Y37" s="5"/>
      <c r="Z37" s="5"/>
      <c r="CB37" s="172">
        <f t="shared" si="31"/>
        <v>1</v>
      </c>
      <c r="CC37" s="172">
        <f t="shared" si="31"/>
        <v>1</v>
      </c>
      <c r="CD37" s="172">
        <f t="shared" si="31"/>
        <v>1</v>
      </c>
      <c r="CE37" s="172">
        <f t="shared" si="31"/>
        <v>1</v>
      </c>
      <c r="CF37" s="172">
        <f t="shared" si="31"/>
        <v>1</v>
      </c>
      <c r="CG37" s="172">
        <f t="shared" si="31"/>
        <v>1</v>
      </c>
      <c r="CH37" s="172">
        <f t="shared" si="31"/>
        <v>1</v>
      </c>
      <c r="CI37" s="172">
        <f t="shared" si="31"/>
        <v>1</v>
      </c>
      <c r="CJ37" s="172">
        <f t="shared" si="31"/>
        <v>1</v>
      </c>
      <c r="CK37" s="172">
        <f t="shared" si="31"/>
        <v>1</v>
      </c>
      <c r="CL37" s="172">
        <f t="shared" si="31"/>
        <v>1</v>
      </c>
      <c r="CM37" s="172">
        <f t="shared" si="31"/>
        <v>1</v>
      </c>
      <c r="CN37" s="172">
        <f t="shared" si="31"/>
        <v>1</v>
      </c>
      <c r="CO37" s="172">
        <f t="shared" si="31"/>
        <v>1</v>
      </c>
      <c r="CP37" s="172">
        <f t="shared" si="31"/>
        <v>1</v>
      </c>
      <c r="CQ37" s="172">
        <f t="shared" si="31"/>
        <v>1</v>
      </c>
      <c r="CR37" s="172">
        <f t="shared" si="30"/>
        <v>1</v>
      </c>
      <c r="CS37" s="172">
        <f t="shared" si="30"/>
        <v>1</v>
      </c>
      <c r="CT37" s="172">
        <f t="shared" si="30"/>
        <v>1</v>
      </c>
      <c r="CU37" s="172">
        <f t="shared" si="30"/>
        <v>1</v>
      </c>
      <c r="DA37" s="172">
        <v>3</v>
      </c>
      <c r="DB37" s="32" t="str">
        <f t="shared" si="35"/>
        <v xml:space="preserve"> </v>
      </c>
      <c r="DD37" s="172">
        <f t="shared" si="18"/>
        <v>1</v>
      </c>
      <c r="DE37" s="172">
        <v>35</v>
      </c>
      <c r="DL37" s="172">
        <f t="shared" si="13"/>
        <v>0</v>
      </c>
      <c r="DM37" s="172">
        <f t="shared" si="14"/>
        <v>1</v>
      </c>
      <c r="DN37" s="172">
        <f t="shared" si="15"/>
        <v>1</v>
      </c>
      <c r="DO37" s="172">
        <f t="shared" si="36"/>
        <v>1</v>
      </c>
      <c r="DP37" s="172">
        <f t="shared" si="36"/>
        <v>1</v>
      </c>
      <c r="DQ37" s="172">
        <f t="shared" si="36"/>
        <v>1</v>
      </c>
      <c r="DR37" s="172">
        <f t="shared" si="36"/>
        <v>1</v>
      </c>
      <c r="DS37" s="172">
        <f t="shared" si="36"/>
        <v>1</v>
      </c>
      <c r="DT37" s="172">
        <f t="shared" si="36"/>
        <v>1</v>
      </c>
      <c r="DU37" s="172">
        <f t="shared" si="36"/>
        <v>1</v>
      </c>
      <c r="DV37" s="172">
        <f t="shared" ref="DV37:EF52" si="37">IF(OR($CX36=0,ISERROR(SEARCH(DV$1,$CX36))),DV36,DV36+1)</f>
        <v>1</v>
      </c>
      <c r="DW37" s="172">
        <f t="shared" si="37"/>
        <v>1</v>
      </c>
      <c r="DX37" s="172">
        <f t="shared" si="37"/>
        <v>1</v>
      </c>
      <c r="DY37" s="172">
        <f t="shared" si="37"/>
        <v>1</v>
      </c>
      <c r="DZ37" s="172">
        <f t="shared" si="37"/>
        <v>1</v>
      </c>
      <c r="EA37" s="172">
        <f t="shared" si="37"/>
        <v>1</v>
      </c>
      <c r="EB37" s="172">
        <f t="shared" si="37"/>
        <v>1</v>
      </c>
      <c r="EC37" s="172">
        <f t="shared" si="37"/>
        <v>1</v>
      </c>
      <c r="ED37" s="172">
        <f t="shared" si="37"/>
        <v>1</v>
      </c>
      <c r="EE37" s="172">
        <f t="shared" si="37"/>
        <v>1</v>
      </c>
      <c r="EF37" s="172">
        <f t="shared" si="37"/>
        <v>1</v>
      </c>
      <c r="EG37" s="172">
        <f t="shared" si="6"/>
        <v>0</v>
      </c>
    </row>
    <row r="38" spans="20:137" x14ac:dyDescent="0.25">
      <c r="T38" s="5"/>
      <c r="U38" s="13"/>
      <c r="V38" s="5"/>
      <c r="W38" s="5" t="str">
        <f t="shared" si="2"/>
        <v/>
      </c>
      <c r="X38" s="5"/>
      <c r="Y38" s="5"/>
      <c r="Z38" s="5"/>
      <c r="CB38" s="172">
        <f t="shared" si="31"/>
        <v>1</v>
      </c>
      <c r="CC38" s="172">
        <f t="shared" si="31"/>
        <v>1</v>
      </c>
      <c r="CD38" s="172">
        <f t="shared" si="31"/>
        <v>1</v>
      </c>
      <c r="CE38" s="172">
        <f t="shared" si="31"/>
        <v>1</v>
      </c>
      <c r="CF38" s="172">
        <f t="shared" si="31"/>
        <v>1</v>
      </c>
      <c r="CG38" s="172">
        <f t="shared" si="31"/>
        <v>1</v>
      </c>
      <c r="CH38" s="172">
        <f t="shared" si="31"/>
        <v>1</v>
      </c>
      <c r="CI38" s="172">
        <f t="shared" si="31"/>
        <v>1</v>
      </c>
      <c r="CJ38" s="172">
        <f t="shared" si="31"/>
        <v>1</v>
      </c>
      <c r="CK38" s="172">
        <f t="shared" si="31"/>
        <v>1</v>
      </c>
      <c r="CL38" s="172">
        <f t="shared" si="31"/>
        <v>1</v>
      </c>
      <c r="CM38" s="172">
        <f t="shared" si="31"/>
        <v>1</v>
      </c>
      <c r="CN38" s="172">
        <f t="shared" si="31"/>
        <v>1</v>
      </c>
      <c r="CO38" s="172">
        <f t="shared" si="31"/>
        <v>1</v>
      </c>
      <c r="CP38" s="172">
        <f t="shared" si="31"/>
        <v>1</v>
      </c>
      <c r="CQ38" s="172">
        <f t="shared" si="31"/>
        <v>1</v>
      </c>
      <c r="CR38" s="172">
        <f t="shared" si="30"/>
        <v>1</v>
      </c>
      <c r="CS38" s="172">
        <f t="shared" si="30"/>
        <v>1</v>
      </c>
      <c r="CT38" s="172">
        <f t="shared" si="30"/>
        <v>1</v>
      </c>
      <c r="CU38" s="172">
        <f t="shared" si="30"/>
        <v>1</v>
      </c>
      <c r="DA38" s="172">
        <v>4</v>
      </c>
      <c r="DB38" s="32" t="str">
        <f t="shared" si="35"/>
        <v xml:space="preserve"> </v>
      </c>
      <c r="DD38" s="172">
        <f t="shared" si="18"/>
        <v>1</v>
      </c>
      <c r="DE38" s="172">
        <v>36</v>
      </c>
      <c r="DL38" s="172">
        <f t="shared" si="13"/>
        <v>0</v>
      </c>
      <c r="DM38" s="172">
        <f t="shared" si="14"/>
        <v>1</v>
      </c>
      <c r="DN38" s="172">
        <f t="shared" si="15"/>
        <v>1</v>
      </c>
      <c r="DO38" s="172">
        <f t="shared" si="36"/>
        <v>1</v>
      </c>
      <c r="DP38" s="172">
        <f t="shared" si="36"/>
        <v>1</v>
      </c>
      <c r="DQ38" s="172">
        <f t="shared" si="36"/>
        <v>1</v>
      </c>
      <c r="DR38" s="172">
        <f t="shared" si="36"/>
        <v>1</v>
      </c>
      <c r="DS38" s="172">
        <f t="shared" si="36"/>
        <v>1</v>
      </c>
      <c r="DT38" s="172">
        <f t="shared" si="36"/>
        <v>1</v>
      </c>
      <c r="DU38" s="172">
        <f t="shared" si="36"/>
        <v>1</v>
      </c>
      <c r="DV38" s="172">
        <f t="shared" si="37"/>
        <v>1</v>
      </c>
      <c r="DW38" s="172">
        <f t="shared" si="37"/>
        <v>1</v>
      </c>
      <c r="DX38" s="172">
        <f t="shared" si="37"/>
        <v>1</v>
      </c>
      <c r="DY38" s="172">
        <f t="shared" si="37"/>
        <v>1</v>
      </c>
      <c r="DZ38" s="172">
        <f t="shared" si="37"/>
        <v>1</v>
      </c>
      <c r="EA38" s="172">
        <f t="shared" si="37"/>
        <v>1</v>
      </c>
      <c r="EB38" s="172">
        <f t="shared" si="37"/>
        <v>1</v>
      </c>
      <c r="EC38" s="172">
        <f t="shared" si="37"/>
        <v>1</v>
      </c>
      <c r="ED38" s="172">
        <f t="shared" si="37"/>
        <v>1</v>
      </c>
      <c r="EE38" s="172">
        <f t="shared" si="37"/>
        <v>1</v>
      </c>
      <c r="EF38" s="172">
        <f t="shared" si="37"/>
        <v>1</v>
      </c>
      <c r="EG38" s="172">
        <f t="shared" si="6"/>
        <v>0</v>
      </c>
    </row>
    <row r="39" spans="20:137" x14ac:dyDescent="0.25">
      <c r="T39" s="5"/>
      <c r="U39" s="13"/>
      <c r="V39" s="5"/>
      <c r="W39" s="5" t="str">
        <f t="shared" si="2"/>
        <v/>
      </c>
      <c r="X39" s="5"/>
      <c r="Y39" s="5"/>
      <c r="Z39" s="5"/>
      <c r="CB39" s="172">
        <f t="shared" si="31"/>
        <v>1</v>
      </c>
      <c r="CC39" s="172">
        <f t="shared" si="31"/>
        <v>1</v>
      </c>
      <c r="CD39" s="172">
        <f t="shared" si="31"/>
        <v>1</v>
      </c>
      <c r="CE39" s="172">
        <f t="shared" si="31"/>
        <v>1</v>
      </c>
      <c r="CF39" s="172">
        <f t="shared" si="31"/>
        <v>1</v>
      </c>
      <c r="CG39" s="172">
        <f t="shared" si="31"/>
        <v>1</v>
      </c>
      <c r="CH39" s="172">
        <f t="shared" si="31"/>
        <v>1</v>
      </c>
      <c r="CI39" s="172">
        <f t="shared" si="31"/>
        <v>1</v>
      </c>
      <c r="CJ39" s="172">
        <f t="shared" si="31"/>
        <v>1</v>
      </c>
      <c r="CK39" s="172">
        <f t="shared" si="31"/>
        <v>1</v>
      </c>
      <c r="CL39" s="172">
        <f t="shared" si="31"/>
        <v>1</v>
      </c>
      <c r="CM39" s="172">
        <f t="shared" si="31"/>
        <v>1</v>
      </c>
      <c r="CN39" s="172">
        <f t="shared" si="31"/>
        <v>1</v>
      </c>
      <c r="CO39" s="172">
        <f t="shared" si="31"/>
        <v>1</v>
      </c>
      <c r="CP39" s="172">
        <f t="shared" si="31"/>
        <v>1</v>
      </c>
      <c r="CQ39" s="172">
        <f t="shared" si="31"/>
        <v>1</v>
      </c>
      <c r="CR39" s="172">
        <f t="shared" si="30"/>
        <v>1</v>
      </c>
      <c r="CS39" s="172">
        <f t="shared" si="30"/>
        <v>1</v>
      </c>
      <c r="CT39" s="172">
        <f t="shared" si="30"/>
        <v>1</v>
      </c>
      <c r="CU39" s="172">
        <f t="shared" si="30"/>
        <v>1</v>
      </c>
      <c r="DA39" s="172">
        <v>5</v>
      </c>
      <c r="DB39" s="32" t="str">
        <f t="shared" si="35"/>
        <v xml:space="preserve"> </v>
      </c>
      <c r="DD39" s="172">
        <f t="shared" si="18"/>
        <v>1</v>
      </c>
      <c r="DE39" s="172">
        <v>37</v>
      </c>
      <c r="DL39" s="172">
        <f t="shared" si="13"/>
        <v>0</v>
      </c>
      <c r="DM39" s="172">
        <f t="shared" si="14"/>
        <v>1</v>
      </c>
      <c r="DN39" s="172">
        <f t="shared" si="15"/>
        <v>1</v>
      </c>
      <c r="DO39" s="172">
        <f t="shared" si="36"/>
        <v>1</v>
      </c>
      <c r="DP39" s="172">
        <f t="shared" si="36"/>
        <v>1</v>
      </c>
      <c r="DQ39" s="172">
        <f t="shared" si="36"/>
        <v>1</v>
      </c>
      <c r="DR39" s="172">
        <f t="shared" si="36"/>
        <v>1</v>
      </c>
      <c r="DS39" s="172">
        <f t="shared" si="36"/>
        <v>1</v>
      </c>
      <c r="DT39" s="172">
        <f t="shared" si="36"/>
        <v>1</v>
      </c>
      <c r="DU39" s="172">
        <f t="shared" si="36"/>
        <v>1</v>
      </c>
      <c r="DV39" s="172">
        <f t="shared" si="37"/>
        <v>1</v>
      </c>
      <c r="DW39" s="172">
        <f t="shared" si="37"/>
        <v>1</v>
      </c>
      <c r="DX39" s="172">
        <f t="shared" si="37"/>
        <v>1</v>
      </c>
      <c r="DY39" s="172">
        <f t="shared" si="37"/>
        <v>1</v>
      </c>
      <c r="DZ39" s="172">
        <f t="shared" si="37"/>
        <v>1</v>
      </c>
      <c r="EA39" s="172">
        <f t="shared" si="37"/>
        <v>1</v>
      </c>
      <c r="EB39" s="172">
        <f t="shared" si="37"/>
        <v>1</v>
      </c>
      <c r="EC39" s="172">
        <f t="shared" si="37"/>
        <v>1</v>
      </c>
      <c r="ED39" s="172">
        <f t="shared" si="37"/>
        <v>1</v>
      </c>
      <c r="EE39" s="172">
        <f t="shared" si="37"/>
        <v>1</v>
      </c>
      <c r="EF39" s="172">
        <f t="shared" si="37"/>
        <v>1</v>
      </c>
      <c r="EG39" s="172">
        <f t="shared" si="6"/>
        <v>0</v>
      </c>
    </row>
    <row r="40" spans="20:137" x14ac:dyDescent="0.25">
      <c r="T40" s="5"/>
      <c r="U40" s="13"/>
      <c r="V40" s="5"/>
      <c r="W40" s="5" t="str">
        <f t="shared" si="2"/>
        <v/>
      </c>
      <c r="X40" s="5"/>
      <c r="Y40" s="5"/>
      <c r="Z40" s="5"/>
      <c r="CB40" s="172">
        <f t="shared" si="31"/>
        <v>1</v>
      </c>
      <c r="CC40" s="172">
        <f t="shared" si="31"/>
        <v>1</v>
      </c>
      <c r="CD40" s="172">
        <f t="shared" si="31"/>
        <v>1</v>
      </c>
      <c r="CE40" s="172">
        <f t="shared" si="31"/>
        <v>1</v>
      </c>
      <c r="CF40" s="172">
        <f t="shared" si="31"/>
        <v>1</v>
      </c>
      <c r="CG40" s="172">
        <f t="shared" si="31"/>
        <v>1</v>
      </c>
      <c r="CH40" s="172">
        <f t="shared" si="31"/>
        <v>1</v>
      </c>
      <c r="CI40" s="172">
        <f t="shared" si="31"/>
        <v>1</v>
      </c>
      <c r="CJ40" s="172">
        <f t="shared" si="31"/>
        <v>1</v>
      </c>
      <c r="CK40" s="172">
        <f t="shared" si="31"/>
        <v>1</v>
      </c>
      <c r="CL40" s="172">
        <f t="shared" si="31"/>
        <v>1</v>
      </c>
      <c r="CM40" s="172">
        <f t="shared" si="31"/>
        <v>1</v>
      </c>
      <c r="CN40" s="172">
        <f t="shared" si="31"/>
        <v>1</v>
      </c>
      <c r="CO40" s="172">
        <f t="shared" si="31"/>
        <v>1</v>
      </c>
      <c r="CP40" s="172">
        <f t="shared" si="31"/>
        <v>1</v>
      </c>
      <c r="CQ40" s="172">
        <f t="shared" si="31"/>
        <v>1</v>
      </c>
      <c r="CR40" s="172">
        <f t="shared" si="30"/>
        <v>1</v>
      </c>
      <c r="CS40" s="172">
        <f t="shared" si="30"/>
        <v>1</v>
      </c>
      <c r="CT40" s="172">
        <f t="shared" si="30"/>
        <v>1</v>
      </c>
      <c r="CU40" s="172">
        <f t="shared" si="30"/>
        <v>1</v>
      </c>
      <c r="DA40" s="172">
        <v>6</v>
      </c>
      <c r="DB40" s="32" t="str">
        <f t="shared" si="35"/>
        <v xml:space="preserve"> </v>
      </c>
      <c r="DD40" s="172">
        <f t="shared" si="18"/>
        <v>1</v>
      </c>
      <c r="DE40" s="172">
        <v>38</v>
      </c>
      <c r="DL40" s="172">
        <f t="shared" si="13"/>
        <v>0</v>
      </c>
      <c r="DM40" s="172">
        <f t="shared" si="14"/>
        <v>1</v>
      </c>
      <c r="DN40" s="172">
        <f t="shared" si="15"/>
        <v>1</v>
      </c>
      <c r="DO40" s="172">
        <f t="shared" si="36"/>
        <v>1</v>
      </c>
      <c r="DP40" s="172">
        <f t="shared" si="36"/>
        <v>1</v>
      </c>
      <c r="DQ40" s="172">
        <f t="shared" si="36"/>
        <v>1</v>
      </c>
      <c r="DR40" s="172">
        <f t="shared" si="36"/>
        <v>1</v>
      </c>
      <c r="DS40" s="172">
        <f t="shared" si="36"/>
        <v>1</v>
      </c>
      <c r="DT40" s="172">
        <f t="shared" si="36"/>
        <v>1</v>
      </c>
      <c r="DU40" s="172">
        <f t="shared" si="36"/>
        <v>1</v>
      </c>
      <c r="DV40" s="172">
        <f t="shared" si="37"/>
        <v>1</v>
      </c>
      <c r="DW40" s="172">
        <f t="shared" si="37"/>
        <v>1</v>
      </c>
      <c r="DX40" s="172">
        <f t="shared" si="37"/>
        <v>1</v>
      </c>
      <c r="DY40" s="172">
        <f t="shared" si="37"/>
        <v>1</v>
      </c>
      <c r="DZ40" s="172">
        <f t="shared" si="37"/>
        <v>1</v>
      </c>
      <c r="EA40" s="172">
        <f t="shared" si="37"/>
        <v>1</v>
      </c>
      <c r="EB40" s="172">
        <f t="shared" si="37"/>
        <v>1</v>
      </c>
      <c r="EC40" s="172">
        <f t="shared" si="37"/>
        <v>1</v>
      </c>
      <c r="ED40" s="172">
        <f t="shared" si="37"/>
        <v>1</v>
      </c>
      <c r="EE40" s="172">
        <f t="shared" si="37"/>
        <v>1</v>
      </c>
      <c r="EF40" s="172">
        <f t="shared" si="37"/>
        <v>1</v>
      </c>
      <c r="EG40" s="172">
        <f t="shared" si="6"/>
        <v>0</v>
      </c>
    </row>
    <row r="41" spans="20:137" x14ac:dyDescent="0.25">
      <c r="T41" s="5"/>
      <c r="U41" s="13"/>
      <c r="V41" s="5"/>
      <c r="W41" s="5" t="str">
        <f t="shared" si="2"/>
        <v/>
      </c>
      <c r="X41" s="5"/>
      <c r="Y41" s="5"/>
      <c r="Z41" s="5"/>
      <c r="CB41" s="172">
        <f t="shared" si="31"/>
        <v>1</v>
      </c>
      <c r="CC41" s="172">
        <f t="shared" si="31"/>
        <v>1</v>
      </c>
      <c r="CD41" s="172">
        <f t="shared" si="31"/>
        <v>1</v>
      </c>
      <c r="CE41" s="172">
        <f t="shared" si="31"/>
        <v>1</v>
      </c>
      <c r="CF41" s="172">
        <f t="shared" si="31"/>
        <v>1</v>
      </c>
      <c r="CG41" s="172">
        <f t="shared" si="31"/>
        <v>1</v>
      </c>
      <c r="CH41" s="172">
        <f t="shared" si="31"/>
        <v>1</v>
      </c>
      <c r="CI41" s="172">
        <f t="shared" si="31"/>
        <v>1</v>
      </c>
      <c r="CJ41" s="172">
        <f t="shared" si="31"/>
        <v>1</v>
      </c>
      <c r="CK41" s="172">
        <f t="shared" si="31"/>
        <v>1</v>
      </c>
      <c r="CL41" s="172">
        <f t="shared" si="31"/>
        <v>1</v>
      </c>
      <c r="CM41" s="172">
        <f t="shared" si="31"/>
        <v>1</v>
      </c>
      <c r="CN41" s="172">
        <f t="shared" si="31"/>
        <v>1</v>
      </c>
      <c r="CO41" s="172">
        <f t="shared" si="31"/>
        <v>1</v>
      </c>
      <c r="CP41" s="172">
        <f t="shared" si="31"/>
        <v>1</v>
      </c>
      <c r="CQ41" s="172">
        <f t="shared" si="31"/>
        <v>1</v>
      </c>
      <c r="CR41" s="172">
        <f t="shared" si="30"/>
        <v>1</v>
      </c>
      <c r="CS41" s="172">
        <f t="shared" si="30"/>
        <v>1</v>
      </c>
      <c r="CT41" s="172">
        <f t="shared" si="30"/>
        <v>1</v>
      </c>
      <c r="CU41" s="172">
        <f t="shared" si="30"/>
        <v>1</v>
      </c>
      <c r="DA41" s="172">
        <v>7</v>
      </c>
      <c r="DB41" s="32" t="str">
        <f t="shared" si="35"/>
        <v xml:space="preserve"> </v>
      </c>
      <c r="DD41" s="172">
        <f t="shared" si="18"/>
        <v>1</v>
      </c>
      <c r="DE41" s="172">
        <v>39</v>
      </c>
      <c r="DL41" s="172">
        <f t="shared" si="13"/>
        <v>0</v>
      </c>
      <c r="DM41" s="172">
        <f t="shared" si="14"/>
        <v>1</v>
      </c>
      <c r="DN41" s="172">
        <f t="shared" si="15"/>
        <v>1</v>
      </c>
      <c r="DO41" s="172">
        <f t="shared" si="36"/>
        <v>1</v>
      </c>
      <c r="DP41" s="172">
        <f t="shared" si="36"/>
        <v>1</v>
      </c>
      <c r="DQ41" s="172">
        <f t="shared" si="36"/>
        <v>1</v>
      </c>
      <c r="DR41" s="172">
        <f t="shared" si="36"/>
        <v>1</v>
      </c>
      <c r="DS41" s="172">
        <f t="shared" si="36"/>
        <v>1</v>
      </c>
      <c r="DT41" s="172">
        <f t="shared" si="36"/>
        <v>1</v>
      </c>
      <c r="DU41" s="172">
        <f t="shared" si="36"/>
        <v>1</v>
      </c>
      <c r="DV41" s="172">
        <f t="shared" si="37"/>
        <v>1</v>
      </c>
      <c r="DW41" s="172">
        <f t="shared" si="37"/>
        <v>1</v>
      </c>
      <c r="DX41" s="172">
        <f t="shared" si="37"/>
        <v>1</v>
      </c>
      <c r="DY41" s="172">
        <f t="shared" si="37"/>
        <v>1</v>
      </c>
      <c r="DZ41" s="172">
        <f t="shared" si="37"/>
        <v>1</v>
      </c>
      <c r="EA41" s="172">
        <f t="shared" si="37"/>
        <v>1</v>
      </c>
      <c r="EB41" s="172">
        <f t="shared" si="37"/>
        <v>1</v>
      </c>
      <c r="EC41" s="172">
        <f t="shared" si="37"/>
        <v>1</v>
      </c>
      <c r="ED41" s="172">
        <f t="shared" si="37"/>
        <v>1</v>
      </c>
      <c r="EE41" s="172">
        <f t="shared" si="37"/>
        <v>1</v>
      </c>
      <c r="EF41" s="172">
        <f t="shared" si="37"/>
        <v>1</v>
      </c>
      <c r="EG41" s="172">
        <f t="shared" si="6"/>
        <v>0</v>
      </c>
    </row>
    <row r="42" spans="20:137" x14ac:dyDescent="0.25">
      <c r="T42" s="5"/>
      <c r="U42" s="13"/>
      <c r="V42" s="5"/>
      <c r="W42" s="5" t="str">
        <f t="shared" si="2"/>
        <v/>
      </c>
      <c r="X42" s="5"/>
      <c r="Y42" s="5"/>
      <c r="Z42" s="5"/>
      <c r="CB42" s="172">
        <f t="shared" si="31"/>
        <v>1</v>
      </c>
      <c r="CC42" s="172">
        <f t="shared" si="31"/>
        <v>1</v>
      </c>
      <c r="CD42" s="172">
        <f t="shared" si="31"/>
        <v>1</v>
      </c>
      <c r="CE42" s="172">
        <f t="shared" si="31"/>
        <v>1</v>
      </c>
      <c r="CF42" s="172">
        <f t="shared" si="31"/>
        <v>1</v>
      </c>
      <c r="CG42" s="172">
        <f t="shared" si="31"/>
        <v>1</v>
      </c>
      <c r="CH42" s="172">
        <f t="shared" si="31"/>
        <v>1</v>
      </c>
      <c r="CI42" s="172">
        <f t="shared" si="31"/>
        <v>1</v>
      </c>
      <c r="CJ42" s="172">
        <f t="shared" si="31"/>
        <v>1</v>
      </c>
      <c r="CK42" s="172">
        <f t="shared" si="31"/>
        <v>1</v>
      </c>
      <c r="CL42" s="172">
        <f t="shared" si="31"/>
        <v>1</v>
      </c>
      <c r="CM42" s="172">
        <f t="shared" si="31"/>
        <v>1</v>
      </c>
      <c r="CN42" s="172">
        <f t="shared" si="31"/>
        <v>1</v>
      </c>
      <c r="CO42" s="172">
        <f t="shared" si="31"/>
        <v>1</v>
      </c>
      <c r="CP42" s="172">
        <f t="shared" si="31"/>
        <v>1</v>
      </c>
      <c r="CQ42" s="172">
        <f t="shared" si="31"/>
        <v>1</v>
      </c>
      <c r="CR42" s="172">
        <f t="shared" si="30"/>
        <v>1</v>
      </c>
      <c r="CS42" s="172">
        <f t="shared" si="30"/>
        <v>1</v>
      </c>
      <c r="CT42" s="172">
        <f t="shared" si="30"/>
        <v>1</v>
      </c>
      <c r="CU42" s="172">
        <f t="shared" si="30"/>
        <v>1</v>
      </c>
      <c r="DA42" s="172">
        <v>8</v>
      </c>
      <c r="DB42" s="32" t="str">
        <f t="shared" si="35"/>
        <v xml:space="preserve"> </v>
      </c>
      <c r="DD42" s="172">
        <f t="shared" si="18"/>
        <v>1</v>
      </c>
      <c r="DE42" s="172">
        <v>40</v>
      </c>
      <c r="DL42" s="172">
        <f t="shared" si="13"/>
        <v>0</v>
      </c>
      <c r="DM42" s="172">
        <f t="shared" si="14"/>
        <v>1</v>
      </c>
      <c r="DN42" s="172">
        <f t="shared" si="15"/>
        <v>1</v>
      </c>
      <c r="DO42" s="172">
        <f t="shared" si="36"/>
        <v>1</v>
      </c>
      <c r="DP42" s="172">
        <f t="shared" si="36"/>
        <v>1</v>
      </c>
      <c r="DQ42" s="172">
        <f t="shared" si="36"/>
        <v>1</v>
      </c>
      <c r="DR42" s="172">
        <f t="shared" si="36"/>
        <v>1</v>
      </c>
      <c r="DS42" s="172">
        <f t="shared" si="36"/>
        <v>1</v>
      </c>
      <c r="DT42" s="172">
        <f t="shared" si="36"/>
        <v>1</v>
      </c>
      <c r="DU42" s="172">
        <f t="shared" si="36"/>
        <v>1</v>
      </c>
      <c r="DV42" s="172">
        <f t="shared" si="37"/>
        <v>1</v>
      </c>
      <c r="DW42" s="172">
        <f t="shared" si="37"/>
        <v>1</v>
      </c>
      <c r="DX42" s="172">
        <f t="shared" si="37"/>
        <v>1</v>
      </c>
      <c r="DY42" s="172">
        <f t="shared" si="37"/>
        <v>1</v>
      </c>
      <c r="DZ42" s="172">
        <f t="shared" si="37"/>
        <v>1</v>
      </c>
      <c r="EA42" s="172">
        <f t="shared" si="37"/>
        <v>1</v>
      </c>
      <c r="EB42" s="172">
        <f t="shared" si="37"/>
        <v>1</v>
      </c>
      <c r="EC42" s="172">
        <f t="shared" si="37"/>
        <v>1</v>
      </c>
      <c r="ED42" s="172">
        <f t="shared" si="37"/>
        <v>1</v>
      </c>
      <c r="EE42" s="172">
        <f t="shared" si="37"/>
        <v>1</v>
      </c>
      <c r="EF42" s="172">
        <f t="shared" si="37"/>
        <v>1</v>
      </c>
      <c r="EG42" s="172">
        <f t="shared" si="6"/>
        <v>0</v>
      </c>
    </row>
    <row r="43" spans="20:137" x14ac:dyDescent="0.25">
      <c r="T43" s="5"/>
      <c r="U43" s="13"/>
      <c r="V43" s="5"/>
      <c r="W43" s="5" t="str">
        <f t="shared" si="2"/>
        <v/>
      </c>
      <c r="X43" s="5"/>
      <c r="Y43" s="5"/>
      <c r="Z43" s="5"/>
      <c r="CB43" s="172">
        <f t="shared" si="31"/>
        <v>1</v>
      </c>
      <c r="CC43" s="172">
        <f t="shared" si="31"/>
        <v>1</v>
      </c>
      <c r="CD43" s="172">
        <f t="shared" si="31"/>
        <v>1</v>
      </c>
      <c r="CE43" s="172">
        <f t="shared" si="31"/>
        <v>1</v>
      </c>
      <c r="CF43" s="172">
        <f t="shared" si="31"/>
        <v>1</v>
      </c>
      <c r="CG43" s="172">
        <f t="shared" si="31"/>
        <v>1</v>
      </c>
      <c r="CH43" s="172">
        <f t="shared" si="31"/>
        <v>1</v>
      </c>
      <c r="CI43" s="172">
        <f t="shared" si="31"/>
        <v>1</v>
      </c>
      <c r="CJ43" s="172">
        <f t="shared" si="31"/>
        <v>1</v>
      </c>
      <c r="CK43" s="172">
        <f t="shared" si="31"/>
        <v>1</v>
      </c>
      <c r="CL43" s="172">
        <f t="shared" si="31"/>
        <v>1</v>
      </c>
      <c r="CM43" s="172">
        <f t="shared" si="31"/>
        <v>1</v>
      </c>
      <c r="CN43" s="172">
        <f t="shared" si="31"/>
        <v>1</v>
      </c>
      <c r="CO43" s="172">
        <f t="shared" si="31"/>
        <v>1</v>
      </c>
      <c r="CP43" s="172">
        <f t="shared" si="31"/>
        <v>1</v>
      </c>
      <c r="CQ43" s="172">
        <f t="shared" si="31"/>
        <v>1</v>
      </c>
      <c r="CR43" s="172">
        <f t="shared" si="30"/>
        <v>1</v>
      </c>
      <c r="CS43" s="172">
        <f t="shared" si="30"/>
        <v>1</v>
      </c>
      <c r="CT43" s="172">
        <f t="shared" si="30"/>
        <v>1</v>
      </c>
      <c r="CU43" s="172">
        <f t="shared" si="30"/>
        <v>1</v>
      </c>
      <c r="DA43" s="172">
        <v>9</v>
      </c>
      <c r="DB43" s="32" t="str">
        <f t="shared" si="35"/>
        <v xml:space="preserve"> </v>
      </c>
      <c r="DD43" s="172">
        <f t="shared" si="18"/>
        <v>1</v>
      </c>
      <c r="DE43" s="172">
        <v>41</v>
      </c>
      <c r="DL43" s="172">
        <f t="shared" si="13"/>
        <v>0</v>
      </c>
      <c r="DM43" s="172">
        <f t="shared" si="14"/>
        <v>1</v>
      </c>
      <c r="DN43" s="172">
        <f t="shared" si="15"/>
        <v>1</v>
      </c>
      <c r="DO43" s="172">
        <f t="shared" si="36"/>
        <v>1</v>
      </c>
      <c r="DP43" s="172">
        <f t="shared" si="36"/>
        <v>1</v>
      </c>
      <c r="DQ43" s="172">
        <f t="shared" si="36"/>
        <v>1</v>
      </c>
      <c r="DR43" s="172">
        <f t="shared" si="36"/>
        <v>1</v>
      </c>
      <c r="DS43" s="172">
        <f t="shared" si="36"/>
        <v>1</v>
      </c>
      <c r="DT43" s="172">
        <f t="shared" si="36"/>
        <v>1</v>
      </c>
      <c r="DU43" s="172">
        <f t="shared" si="36"/>
        <v>1</v>
      </c>
      <c r="DV43" s="172">
        <f t="shared" si="37"/>
        <v>1</v>
      </c>
      <c r="DW43" s="172">
        <f t="shared" si="37"/>
        <v>1</v>
      </c>
      <c r="DX43" s="172">
        <f t="shared" si="37"/>
        <v>1</v>
      </c>
      <c r="DY43" s="172">
        <f t="shared" si="37"/>
        <v>1</v>
      </c>
      <c r="DZ43" s="172">
        <f t="shared" si="37"/>
        <v>1</v>
      </c>
      <c r="EA43" s="172">
        <f t="shared" si="37"/>
        <v>1</v>
      </c>
      <c r="EB43" s="172">
        <f t="shared" si="37"/>
        <v>1</v>
      </c>
      <c r="EC43" s="172">
        <f t="shared" si="37"/>
        <v>1</v>
      </c>
      <c r="ED43" s="172">
        <f t="shared" si="37"/>
        <v>1</v>
      </c>
      <c r="EE43" s="172">
        <f t="shared" si="37"/>
        <v>1</v>
      </c>
      <c r="EF43" s="172">
        <f t="shared" si="37"/>
        <v>1</v>
      </c>
      <c r="EG43" s="172">
        <f t="shared" si="6"/>
        <v>0</v>
      </c>
    </row>
    <row r="44" spans="20:137" x14ac:dyDescent="0.25">
      <c r="T44" s="5"/>
      <c r="U44" s="13"/>
      <c r="V44" s="5"/>
      <c r="W44" s="5" t="str">
        <f t="shared" si="2"/>
        <v/>
      </c>
      <c r="X44" s="5"/>
      <c r="Y44" s="5"/>
      <c r="Z44" s="5"/>
      <c r="CB44" s="172">
        <f t="shared" si="31"/>
        <v>1</v>
      </c>
      <c r="CC44" s="172">
        <f t="shared" si="31"/>
        <v>1</v>
      </c>
      <c r="CD44" s="172">
        <f t="shared" si="31"/>
        <v>1</v>
      </c>
      <c r="CE44" s="172">
        <f t="shared" si="31"/>
        <v>1</v>
      </c>
      <c r="CF44" s="172">
        <f t="shared" si="31"/>
        <v>1</v>
      </c>
      <c r="CG44" s="172">
        <f t="shared" si="31"/>
        <v>1</v>
      </c>
      <c r="CH44" s="172">
        <f t="shared" si="31"/>
        <v>1</v>
      </c>
      <c r="CI44" s="172">
        <f t="shared" si="31"/>
        <v>1</v>
      </c>
      <c r="CJ44" s="172">
        <f t="shared" si="31"/>
        <v>1</v>
      </c>
      <c r="CK44" s="172">
        <f t="shared" si="31"/>
        <v>1</v>
      </c>
      <c r="CL44" s="172">
        <f t="shared" si="31"/>
        <v>1</v>
      </c>
      <c r="CM44" s="172">
        <f t="shared" si="31"/>
        <v>1</v>
      </c>
      <c r="CN44" s="172">
        <f t="shared" si="31"/>
        <v>1</v>
      </c>
      <c r="CO44" s="172">
        <f t="shared" si="31"/>
        <v>1</v>
      </c>
      <c r="CP44" s="172">
        <f t="shared" si="31"/>
        <v>1</v>
      </c>
      <c r="CQ44" s="172">
        <f t="shared" si="31"/>
        <v>1</v>
      </c>
      <c r="CR44" s="172">
        <f t="shared" si="30"/>
        <v>1</v>
      </c>
      <c r="CS44" s="172">
        <f t="shared" si="30"/>
        <v>1</v>
      </c>
      <c r="CT44" s="172">
        <f t="shared" si="30"/>
        <v>1</v>
      </c>
      <c r="CU44" s="172">
        <f t="shared" si="30"/>
        <v>1</v>
      </c>
      <c r="DA44" s="172">
        <v>10</v>
      </c>
      <c r="DB44" s="32" t="str">
        <f t="shared" si="35"/>
        <v xml:space="preserve"> </v>
      </c>
      <c r="DD44" s="172">
        <f t="shared" si="18"/>
        <v>1</v>
      </c>
      <c r="DE44" s="172">
        <v>42</v>
      </c>
      <c r="DL44" s="172">
        <f t="shared" si="13"/>
        <v>0</v>
      </c>
      <c r="DM44" s="172">
        <f t="shared" si="14"/>
        <v>1</v>
      </c>
      <c r="DN44" s="172">
        <f t="shared" si="15"/>
        <v>1</v>
      </c>
      <c r="DO44" s="172">
        <f t="shared" si="36"/>
        <v>1</v>
      </c>
      <c r="DP44" s="172">
        <f t="shared" si="36"/>
        <v>1</v>
      </c>
      <c r="DQ44" s="172">
        <f t="shared" si="36"/>
        <v>1</v>
      </c>
      <c r="DR44" s="172">
        <f t="shared" si="36"/>
        <v>1</v>
      </c>
      <c r="DS44" s="172">
        <f t="shared" si="36"/>
        <v>1</v>
      </c>
      <c r="DT44" s="172">
        <f t="shared" si="36"/>
        <v>1</v>
      </c>
      <c r="DU44" s="172">
        <f t="shared" si="36"/>
        <v>1</v>
      </c>
      <c r="DV44" s="172">
        <f t="shared" si="37"/>
        <v>1</v>
      </c>
      <c r="DW44" s="172">
        <f t="shared" si="37"/>
        <v>1</v>
      </c>
      <c r="DX44" s="172">
        <f t="shared" si="37"/>
        <v>1</v>
      </c>
      <c r="DY44" s="172">
        <f t="shared" si="37"/>
        <v>1</v>
      </c>
      <c r="DZ44" s="172">
        <f t="shared" si="37"/>
        <v>1</v>
      </c>
      <c r="EA44" s="172">
        <f t="shared" si="37"/>
        <v>1</v>
      </c>
      <c r="EB44" s="172">
        <f t="shared" si="37"/>
        <v>1</v>
      </c>
      <c r="EC44" s="172">
        <f t="shared" si="37"/>
        <v>1</v>
      </c>
      <c r="ED44" s="172">
        <f t="shared" si="37"/>
        <v>1</v>
      </c>
      <c r="EE44" s="172">
        <f t="shared" si="37"/>
        <v>1</v>
      </c>
      <c r="EF44" s="172">
        <f t="shared" si="37"/>
        <v>1</v>
      </c>
      <c r="EG44" s="172">
        <f t="shared" si="6"/>
        <v>0</v>
      </c>
    </row>
    <row r="45" spans="20:137" x14ac:dyDescent="0.25">
      <c r="T45" s="5"/>
      <c r="U45" s="13"/>
      <c r="V45" s="5"/>
      <c r="W45" s="5" t="str">
        <f t="shared" si="2"/>
        <v/>
      </c>
      <c r="X45" s="5"/>
      <c r="Y45" s="5"/>
      <c r="Z45" s="5"/>
      <c r="CB45" s="172">
        <f t="shared" si="31"/>
        <v>1</v>
      </c>
      <c r="CC45" s="172">
        <f t="shared" si="31"/>
        <v>1</v>
      </c>
      <c r="CD45" s="172">
        <f t="shared" si="31"/>
        <v>1</v>
      </c>
      <c r="CE45" s="172">
        <f t="shared" si="31"/>
        <v>1</v>
      </c>
      <c r="CF45" s="172">
        <f t="shared" si="31"/>
        <v>1</v>
      </c>
      <c r="CG45" s="172">
        <f t="shared" si="31"/>
        <v>1</v>
      </c>
      <c r="CH45" s="172">
        <f t="shared" si="31"/>
        <v>1</v>
      </c>
      <c r="CI45" s="172">
        <f t="shared" si="31"/>
        <v>1</v>
      </c>
      <c r="CJ45" s="172">
        <f t="shared" si="31"/>
        <v>1</v>
      </c>
      <c r="CK45" s="172">
        <f t="shared" si="31"/>
        <v>1</v>
      </c>
      <c r="CL45" s="172">
        <f t="shared" si="31"/>
        <v>1</v>
      </c>
      <c r="CM45" s="172">
        <f t="shared" si="31"/>
        <v>1</v>
      </c>
      <c r="CN45" s="172">
        <f t="shared" si="31"/>
        <v>1</v>
      </c>
      <c r="CO45" s="172">
        <f t="shared" si="31"/>
        <v>1</v>
      </c>
      <c r="CP45" s="172">
        <f t="shared" si="31"/>
        <v>1</v>
      </c>
      <c r="CQ45" s="172">
        <f t="shared" si="31"/>
        <v>1</v>
      </c>
      <c r="CR45" s="172">
        <f t="shared" si="30"/>
        <v>1</v>
      </c>
      <c r="CS45" s="172">
        <f t="shared" si="30"/>
        <v>1</v>
      </c>
      <c r="CT45" s="172">
        <f t="shared" si="30"/>
        <v>1</v>
      </c>
      <c r="CU45" s="172">
        <f t="shared" si="30"/>
        <v>1</v>
      </c>
      <c r="DA45" s="172">
        <v>11</v>
      </c>
      <c r="DB45" s="32" t="str">
        <f t="shared" si="35"/>
        <v xml:space="preserve"> </v>
      </c>
      <c r="DD45" s="172">
        <f t="shared" si="18"/>
        <v>1</v>
      </c>
      <c r="DE45" s="172">
        <v>43</v>
      </c>
      <c r="DL45" s="172">
        <f t="shared" si="13"/>
        <v>0</v>
      </c>
      <c r="DM45" s="172">
        <f t="shared" si="14"/>
        <v>1</v>
      </c>
      <c r="DN45" s="172">
        <f t="shared" si="15"/>
        <v>1</v>
      </c>
      <c r="DO45" s="172">
        <f t="shared" si="36"/>
        <v>1</v>
      </c>
      <c r="DP45" s="172">
        <f t="shared" si="36"/>
        <v>1</v>
      </c>
      <c r="DQ45" s="172">
        <f t="shared" si="36"/>
        <v>1</v>
      </c>
      <c r="DR45" s="172">
        <f t="shared" si="36"/>
        <v>1</v>
      </c>
      <c r="DS45" s="172">
        <f t="shared" si="36"/>
        <v>1</v>
      </c>
      <c r="DT45" s="172">
        <f t="shared" si="36"/>
        <v>1</v>
      </c>
      <c r="DU45" s="172">
        <f t="shared" si="36"/>
        <v>1</v>
      </c>
      <c r="DV45" s="172">
        <f t="shared" si="37"/>
        <v>1</v>
      </c>
      <c r="DW45" s="172">
        <f t="shared" si="37"/>
        <v>1</v>
      </c>
      <c r="DX45" s="172">
        <f t="shared" si="37"/>
        <v>1</v>
      </c>
      <c r="DY45" s="172">
        <f t="shared" si="37"/>
        <v>1</v>
      </c>
      <c r="DZ45" s="172">
        <f t="shared" si="37"/>
        <v>1</v>
      </c>
      <c r="EA45" s="172">
        <f t="shared" si="37"/>
        <v>1</v>
      </c>
      <c r="EB45" s="172">
        <f t="shared" si="37"/>
        <v>1</v>
      </c>
      <c r="EC45" s="172">
        <f t="shared" si="37"/>
        <v>1</v>
      </c>
      <c r="ED45" s="172">
        <f t="shared" si="37"/>
        <v>1</v>
      </c>
      <c r="EE45" s="172">
        <f t="shared" si="37"/>
        <v>1</v>
      </c>
      <c r="EF45" s="172">
        <f t="shared" si="37"/>
        <v>1</v>
      </c>
      <c r="EG45" s="172">
        <f t="shared" si="6"/>
        <v>0</v>
      </c>
    </row>
    <row r="46" spans="20:137" x14ac:dyDescent="0.25">
      <c r="T46" s="5"/>
      <c r="U46" s="13"/>
      <c r="V46" s="5"/>
      <c r="W46" s="5" t="str">
        <f t="shared" si="2"/>
        <v/>
      </c>
      <c r="X46" s="5"/>
      <c r="Y46" s="5"/>
      <c r="Z46" s="5"/>
      <c r="CB46" s="172">
        <f t="shared" si="31"/>
        <v>1</v>
      </c>
      <c r="CC46" s="172">
        <f t="shared" si="31"/>
        <v>1</v>
      </c>
      <c r="CD46" s="172">
        <f t="shared" si="31"/>
        <v>1</v>
      </c>
      <c r="CE46" s="172">
        <f t="shared" si="31"/>
        <v>1</v>
      </c>
      <c r="CF46" s="172">
        <f t="shared" si="31"/>
        <v>1</v>
      </c>
      <c r="CG46" s="172">
        <f t="shared" si="31"/>
        <v>1</v>
      </c>
      <c r="CH46" s="172">
        <f t="shared" si="31"/>
        <v>1</v>
      </c>
      <c r="CI46" s="172">
        <f t="shared" si="31"/>
        <v>1</v>
      </c>
      <c r="CJ46" s="172">
        <f t="shared" si="31"/>
        <v>1</v>
      </c>
      <c r="CK46" s="172">
        <f t="shared" si="31"/>
        <v>1</v>
      </c>
      <c r="CL46" s="172">
        <f t="shared" si="31"/>
        <v>1</v>
      </c>
      <c r="CM46" s="172">
        <f t="shared" si="31"/>
        <v>1</v>
      </c>
      <c r="CN46" s="172">
        <f t="shared" si="31"/>
        <v>1</v>
      </c>
      <c r="CO46" s="172">
        <f t="shared" si="31"/>
        <v>1</v>
      </c>
      <c r="CP46" s="172">
        <f t="shared" si="31"/>
        <v>1</v>
      </c>
      <c r="CQ46" s="172">
        <f t="shared" si="31"/>
        <v>1</v>
      </c>
      <c r="CR46" s="172">
        <f t="shared" si="30"/>
        <v>1</v>
      </c>
      <c r="CS46" s="172">
        <f t="shared" si="30"/>
        <v>1</v>
      </c>
      <c r="CT46" s="172">
        <f t="shared" si="30"/>
        <v>1</v>
      </c>
      <c r="CU46" s="172">
        <f t="shared" si="30"/>
        <v>1</v>
      </c>
      <c r="DA46" s="172">
        <v>12</v>
      </c>
      <c r="DB46" s="32" t="str">
        <f t="shared" si="35"/>
        <v xml:space="preserve"> </v>
      </c>
      <c r="DD46" s="172">
        <f t="shared" si="18"/>
        <v>1</v>
      </c>
      <c r="DE46" s="172">
        <v>44</v>
      </c>
      <c r="DL46" s="172">
        <f t="shared" si="13"/>
        <v>0</v>
      </c>
      <c r="DM46" s="172">
        <f t="shared" si="14"/>
        <v>1</v>
      </c>
      <c r="DN46" s="172">
        <f t="shared" si="15"/>
        <v>1</v>
      </c>
      <c r="DO46" s="172">
        <f t="shared" si="36"/>
        <v>1</v>
      </c>
      <c r="DP46" s="172">
        <f t="shared" si="36"/>
        <v>1</v>
      </c>
      <c r="DQ46" s="172">
        <f t="shared" si="36"/>
        <v>1</v>
      </c>
      <c r="DR46" s="172">
        <f t="shared" si="36"/>
        <v>1</v>
      </c>
      <c r="DS46" s="172">
        <f t="shared" si="36"/>
        <v>1</v>
      </c>
      <c r="DT46" s="172">
        <f t="shared" si="36"/>
        <v>1</v>
      </c>
      <c r="DU46" s="172">
        <f t="shared" si="36"/>
        <v>1</v>
      </c>
      <c r="DV46" s="172">
        <f t="shared" si="37"/>
        <v>1</v>
      </c>
      <c r="DW46" s="172">
        <f t="shared" si="37"/>
        <v>1</v>
      </c>
      <c r="DX46" s="172">
        <f t="shared" si="37"/>
        <v>1</v>
      </c>
      <c r="DY46" s="172">
        <f t="shared" si="37"/>
        <v>1</v>
      </c>
      <c r="DZ46" s="172">
        <f t="shared" si="37"/>
        <v>1</v>
      </c>
      <c r="EA46" s="172">
        <f t="shared" si="37"/>
        <v>1</v>
      </c>
      <c r="EB46" s="172">
        <f t="shared" si="37"/>
        <v>1</v>
      </c>
      <c r="EC46" s="172">
        <f t="shared" si="37"/>
        <v>1</v>
      </c>
      <c r="ED46" s="172">
        <f t="shared" si="37"/>
        <v>1</v>
      </c>
      <c r="EE46" s="172">
        <f t="shared" si="37"/>
        <v>1</v>
      </c>
      <c r="EF46" s="172">
        <f t="shared" si="37"/>
        <v>1</v>
      </c>
      <c r="EG46" s="172">
        <f t="shared" si="6"/>
        <v>0</v>
      </c>
    </row>
    <row r="47" spans="20:137" x14ac:dyDescent="0.25">
      <c r="T47" s="5"/>
      <c r="U47" s="13"/>
      <c r="V47" s="5"/>
      <c r="W47" s="5" t="str">
        <f t="shared" si="2"/>
        <v/>
      </c>
      <c r="X47" s="5"/>
      <c r="Y47" s="5"/>
      <c r="Z47" s="5"/>
      <c r="CB47" s="172">
        <f t="shared" si="31"/>
        <v>1</v>
      </c>
      <c r="CC47" s="172">
        <f t="shared" si="31"/>
        <v>1</v>
      </c>
      <c r="CD47" s="172">
        <f t="shared" si="31"/>
        <v>1</v>
      </c>
      <c r="CE47" s="172">
        <f t="shared" si="31"/>
        <v>1</v>
      </c>
      <c r="CF47" s="172">
        <f t="shared" si="31"/>
        <v>1</v>
      </c>
      <c r="CG47" s="172">
        <f t="shared" si="31"/>
        <v>1</v>
      </c>
      <c r="CH47" s="172">
        <f t="shared" si="31"/>
        <v>1</v>
      </c>
      <c r="CI47" s="172">
        <f t="shared" si="31"/>
        <v>1</v>
      </c>
      <c r="CJ47" s="172">
        <f t="shared" si="31"/>
        <v>1</v>
      </c>
      <c r="CK47" s="172">
        <f t="shared" si="31"/>
        <v>1</v>
      </c>
      <c r="CL47" s="172">
        <f t="shared" si="31"/>
        <v>1</v>
      </c>
      <c r="CM47" s="172">
        <f t="shared" si="31"/>
        <v>1</v>
      </c>
      <c r="CN47" s="172">
        <f t="shared" si="31"/>
        <v>1</v>
      </c>
      <c r="CO47" s="172">
        <f t="shared" si="31"/>
        <v>1</v>
      </c>
      <c r="CP47" s="172">
        <f t="shared" si="31"/>
        <v>1</v>
      </c>
      <c r="CQ47" s="172">
        <f t="shared" si="31"/>
        <v>1</v>
      </c>
      <c r="CR47" s="172">
        <f t="shared" si="30"/>
        <v>1</v>
      </c>
      <c r="CS47" s="172">
        <f t="shared" si="30"/>
        <v>1</v>
      </c>
      <c r="CT47" s="172">
        <f t="shared" si="30"/>
        <v>1</v>
      </c>
      <c r="CU47" s="172">
        <f t="shared" si="30"/>
        <v>1</v>
      </c>
      <c r="DB47" s="196" t="str">
        <f>IF(DB34="","","----")</f>
        <v/>
      </c>
      <c r="DD47" s="172">
        <f t="shared" si="18"/>
        <v>1</v>
      </c>
      <c r="DE47" s="172">
        <v>45</v>
      </c>
      <c r="DL47" s="172">
        <f t="shared" si="13"/>
        <v>0</v>
      </c>
      <c r="DM47" s="172">
        <f t="shared" si="14"/>
        <v>1</v>
      </c>
      <c r="DN47" s="172">
        <f t="shared" si="15"/>
        <v>1</v>
      </c>
      <c r="DO47" s="172">
        <f t="shared" si="36"/>
        <v>1</v>
      </c>
      <c r="DP47" s="172">
        <f t="shared" si="36"/>
        <v>1</v>
      </c>
      <c r="DQ47" s="172">
        <f t="shared" si="36"/>
        <v>1</v>
      </c>
      <c r="DR47" s="172">
        <f t="shared" si="36"/>
        <v>1</v>
      </c>
      <c r="DS47" s="172">
        <f t="shared" si="36"/>
        <v>1</v>
      </c>
      <c r="DT47" s="172">
        <f t="shared" si="36"/>
        <v>1</v>
      </c>
      <c r="DU47" s="172">
        <f t="shared" si="36"/>
        <v>1</v>
      </c>
      <c r="DV47" s="172">
        <f t="shared" si="37"/>
        <v>1</v>
      </c>
      <c r="DW47" s="172">
        <f t="shared" si="37"/>
        <v>1</v>
      </c>
      <c r="DX47" s="172">
        <f t="shared" si="37"/>
        <v>1</v>
      </c>
      <c r="DY47" s="172">
        <f t="shared" si="37"/>
        <v>1</v>
      </c>
      <c r="DZ47" s="172">
        <f t="shared" si="37"/>
        <v>1</v>
      </c>
      <c r="EA47" s="172">
        <f t="shared" si="37"/>
        <v>1</v>
      </c>
      <c r="EB47" s="172">
        <f t="shared" si="37"/>
        <v>1</v>
      </c>
      <c r="EC47" s="172">
        <f t="shared" si="37"/>
        <v>1</v>
      </c>
      <c r="ED47" s="172">
        <f t="shared" si="37"/>
        <v>1</v>
      </c>
      <c r="EE47" s="172">
        <f t="shared" si="37"/>
        <v>1</v>
      </c>
      <c r="EF47" s="172">
        <f t="shared" si="37"/>
        <v>1</v>
      </c>
      <c r="EG47" s="172">
        <f t="shared" si="6"/>
        <v>0</v>
      </c>
    </row>
    <row r="48" spans="20:137" x14ac:dyDescent="0.25">
      <c r="T48" s="5"/>
      <c r="U48" s="13"/>
      <c r="V48" s="5"/>
      <c r="W48" s="5" t="str">
        <f t="shared" si="2"/>
        <v/>
      </c>
      <c r="X48" s="5"/>
      <c r="Y48" s="5"/>
      <c r="Z48" s="5"/>
      <c r="CB48" s="172">
        <f t="shared" si="31"/>
        <v>1</v>
      </c>
      <c r="CC48" s="172">
        <f t="shared" si="31"/>
        <v>1</v>
      </c>
      <c r="CD48" s="172">
        <f t="shared" si="31"/>
        <v>1</v>
      </c>
      <c r="CE48" s="172">
        <f t="shared" si="31"/>
        <v>1</v>
      </c>
      <c r="CF48" s="172">
        <f t="shared" si="31"/>
        <v>1</v>
      </c>
      <c r="CG48" s="172">
        <f t="shared" si="31"/>
        <v>1</v>
      </c>
      <c r="CH48" s="172">
        <f t="shared" si="31"/>
        <v>1</v>
      </c>
      <c r="CI48" s="172">
        <f t="shared" si="31"/>
        <v>1</v>
      </c>
      <c r="CJ48" s="172">
        <f t="shared" si="31"/>
        <v>1</v>
      </c>
      <c r="CK48" s="172">
        <f t="shared" si="31"/>
        <v>1</v>
      </c>
      <c r="CL48" s="172">
        <f t="shared" si="31"/>
        <v>1</v>
      </c>
      <c r="CM48" s="172">
        <f t="shared" si="31"/>
        <v>1</v>
      </c>
      <c r="CN48" s="172">
        <f t="shared" si="31"/>
        <v>1</v>
      </c>
      <c r="CO48" s="172">
        <f t="shared" si="31"/>
        <v>1</v>
      </c>
      <c r="CP48" s="172">
        <f t="shared" si="31"/>
        <v>1</v>
      </c>
      <c r="CQ48" s="172">
        <f t="shared" ref="CQ48:CU63" si="38">IF(BF47="",CQ47,CQ47+1)</f>
        <v>1</v>
      </c>
      <c r="CR48" s="172">
        <f t="shared" si="38"/>
        <v>1</v>
      </c>
      <c r="CS48" s="172">
        <f t="shared" si="38"/>
        <v>1</v>
      </c>
      <c r="CT48" s="172">
        <f t="shared" si="38"/>
        <v>1</v>
      </c>
      <c r="CU48" s="172">
        <f t="shared" si="38"/>
        <v>1</v>
      </c>
      <c r="DA48" s="172"/>
      <c r="DB48" s="32" t="str">
        <f>IF(AND(DB49="",DB50=" "),"",CONCATENATE("Warband ",CZ49," ",DG48))</f>
        <v/>
      </c>
      <c r="DD48" s="172">
        <f t="shared" si="18"/>
        <v>1</v>
      </c>
      <c r="DE48" s="172">
        <v>46</v>
      </c>
      <c r="DG48" s="49" t="str">
        <f t="shared" ref="DG48" si="39">CONCATENATE("   ",DH48,"/",DI48,IF(OR(DH48&gt;DI48,DH48&lt;DI49)," !",""))</f>
        <v xml:space="preserve">   0/12 !</v>
      </c>
      <c r="DH48" s="172">
        <f t="shared" ref="DH48" si="40">INDEX($CB$1:$CU$1,CZ49)+DJ48</f>
        <v>0</v>
      </c>
      <c r="DI48" s="172">
        <f>12</f>
        <v>12</v>
      </c>
      <c r="DL48" s="172">
        <f t="shared" si="13"/>
        <v>0</v>
      </c>
      <c r="DM48" s="172">
        <f t="shared" si="14"/>
        <v>1</v>
      </c>
      <c r="DN48" s="172">
        <f t="shared" si="15"/>
        <v>1</v>
      </c>
      <c r="DO48" s="172">
        <f t="shared" si="36"/>
        <v>1</v>
      </c>
      <c r="DP48" s="172">
        <f t="shared" si="36"/>
        <v>1</v>
      </c>
      <c r="DQ48" s="172">
        <f t="shared" si="36"/>
        <v>1</v>
      </c>
      <c r="DR48" s="172">
        <f t="shared" si="36"/>
        <v>1</v>
      </c>
      <c r="DS48" s="172">
        <f t="shared" si="36"/>
        <v>1</v>
      </c>
      <c r="DT48" s="172">
        <f t="shared" si="36"/>
        <v>1</v>
      </c>
      <c r="DU48" s="172">
        <f t="shared" si="36"/>
        <v>1</v>
      </c>
      <c r="DV48" s="172">
        <f t="shared" si="37"/>
        <v>1</v>
      </c>
      <c r="DW48" s="172">
        <f t="shared" si="37"/>
        <v>1</v>
      </c>
      <c r="DX48" s="172">
        <f t="shared" si="37"/>
        <v>1</v>
      </c>
      <c r="DY48" s="172">
        <f t="shared" si="37"/>
        <v>1</v>
      </c>
      <c r="DZ48" s="172">
        <f t="shared" si="37"/>
        <v>1</v>
      </c>
      <c r="EA48" s="172">
        <f t="shared" si="37"/>
        <v>1</v>
      </c>
      <c r="EB48" s="172">
        <f t="shared" si="37"/>
        <v>1</v>
      </c>
      <c r="EC48" s="172">
        <f t="shared" si="37"/>
        <v>1</v>
      </c>
      <c r="ED48" s="172">
        <f t="shared" si="37"/>
        <v>1</v>
      </c>
      <c r="EE48" s="172">
        <f t="shared" si="37"/>
        <v>1</v>
      </c>
      <c r="EF48" s="172">
        <f t="shared" si="37"/>
        <v>1</v>
      </c>
      <c r="EG48" s="172">
        <f t="shared" si="6"/>
        <v>0</v>
      </c>
    </row>
    <row r="49" spans="20:137" x14ac:dyDescent="0.25">
      <c r="T49" s="5"/>
      <c r="U49" s="13"/>
      <c r="V49" s="5"/>
      <c r="W49" s="5" t="str">
        <f t="shared" si="2"/>
        <v/>
      </c>
      <c r="X49" s="5"/>
      <c r="Y49" s="5"/>
      <c r="Z49" s="5"/>
      <c r="CB49" s="172">
        <f t="shared" ref="CB49:CQ64" si="41">IF(AQ48="",CB48,CB48+1)</f>
        <v>1</v>
      </c>
      <c r="CC49" s="172">
        <f t="shared" si="41"/>
        <v>1</v>
      </c>
      <c r="CD49" s="172">
        <f t="shared" si="41"/>
        <v>1</v>
      </c>
      <c r="CE49" s="172">
        <f t="shared" si="41"/>
        <v>1</v>
      </c>
      <c r="CF49" s="172">
        <f t="shared" si="41"/>
        <v>1</v>
      </c>
      <c r="CG49" s="172">
        <f t="shared" si="41"/>
        <v>1</v>
      </c>
      <c r="CH49" s="172">
        <f t="shared" si="41"/>
        <v>1</v>
      </c>
      <c r="CI49" s="172">
        <f t="shared" si="41"/>
        <v>1</v>
      </c>
      <c r="CJ49" s="172">
        <f t="shared" si="41"/>
        <v>1</v>
      </c>
      <c r="CK49" s="172">
        <f t="shared" si="41"/>
        <v>1</v>
      </c>
      <c r="CL49" s="172">
        <f t="shared" si="41"/>
        <v>1</v>
      </c>
      <c r="CM49" s="172">
        <f t="shared" si="41"/>
        <v>1</v>
      </c>
      <c r="CN49" s="172">
        <f t="shared" si="41"/>
        <v>1</v>
      </c>
      <c r="CO49" s="172">
        <f t="shared" si="41"/>
        <v>1</v>
      </c>
      <c r="CP49" s="172">
        <f t="shared" si="41"/>
        <v>1</v>
      </c>
      <c r="CQ49" s="172">
        <f t="shared" si="38"/>
        <v>1</v>
      </c>
      <c r="CR49" s="172">
        <f t="shared" si="38"/>
        <v>1</v>
      </c>
      <c r="CS49" s="172">
        <f t="shared" si="38"/>
        <v>1</v>
      </c>
      <c r="CT49" s="172">
        <f t="shared" si="38"/>
        <v>1</v>
      </c>
      <c r="CU49" s="172">
        <f t="shared" si="38"/>
        <v>1</v>
      </c>
      <c r="CZ49" s="172">
        <v>4</v>
      </c>
      <c r="DA49" s="172" t="s">
        <v>278</v>
      </c>
      <c r="DB49" s="32" t="str">
        <f>T(LOOKUP(CZ49,$DM$1:$EF$1,$DM$2:$EF$2))</f>
        <v/>
      </c>
      <c r="DD49" s="172">
        <f t="shared" si="18"/>
        <v>1</v>
      </c>
      <c r="DE49" s="172">
        <v>47</v>
      </c>
      <c r="DI49" s="172">
        <f t="shared" ref="DI49" si="42">IF(DB49="",INDEX($CB$85:$CU$85,CZ49),0)</f>
        <v>2</v>
      </c>
      <c r="DL49" s="172">
        <f t="shared" si="13"/>
        <v>0</v>
      </c>
      <c r="DM49" s="172">
        <f t="shared" si="14"/>
        <v>1</v>
      </c>
      <c r="DN49" s="172">
        <f t="shared" si="15"/>
        <v>1</v>
      </c>
      <c r="DO49" s="172">
        <f t="shared" si="36"/>
        <v>1</v>
      </c>
      <c r="DP49" s="172">
        <f t="shared" si="36"/>
        <v>1</v>
      </c>
      <c r="DQ49" s="172">
        <f t="shared" si="36"/>
        <v>1</v>
      </c>
      <c r="DR49" s="172">
        <f t="shared" si="36"/>
        <v>1</v>
      </c>
      <c r="DS49" s="172">
        <f t="shared" si="36"/>
        <v>1</v>
      </c>
      <c r="DT49" s="172">
        <f t="shared" si="36"/>
        <v>1</v>
      </c>
      <c r="DU49" s="172">
        <f t="shared" si="36"/>
        <v>1</v>
      </c>
      <c r="DV49" s="172">
        <f t="shared" si="37"/>
        <v>1</v>
      </c>
      <c r="DW49" s="172">
        <f t="shared" si="37"/>
        <v>1</v>
      </c>
      <c r="DX49" s="172">
        <f t="shared" si="37"/>
        <v>1</v>
      </c>
      <c r="DY49" s="172">
        <f t="shared" si="37"/>
        <v>1</v>
      </c>
      <c r="DZ49" s="172">
        <f t="shared" si="37"/>
        <v>1</v>
      </c>
      <c r="EA49" s="172">
        <f t="shared" si="37"/>
        <v>1</v>
      </c>
      <c r="EB49" s="172">
        <f t="shared" si="37"/>
        <v>1</v>
      </c>
      <c r="EC49" s="172">
        <f t="shared" si="37"/>
        <v>1</v>
      </c>
      <c r="ED49" s="172">
        <f t="shared" si="37"/>
        <v>1</v>
      </c>
      <c r="EE49" s="172">
        <f t="shared" si="37"/>
        <v>1</v>
      </c>
      <c r="EF49" s="172">
        <f t="shared" si="37"/>
        <v>1</v>
      </c>
      <c r="EG49" s="172">
        <f t="shared" si="6"/>
        <v>0</v>
      </c>
    </row>
    <row r="50" spans="20:137" x14ac:dyDescent="0.25">
      <c r="T50" s="5"/>
      <c r="U50" s="13"/>
      <c r="V50" s="5"/>
      <c r="W50" s="5" t="str">
        <f t="shared" si="2"/>
        <v/>
      </c>
      <c r="X50" s="5"/>
      <c r="Y50" s="5"/>
      <c r="Z50" s="5"/>
      <c r="CB50" s="172">
        <f t="shared" si="41"/>
        <v>1</v>
      </c>
      <c r="CC50" s="172">
        <f t="shared" si="41"/>
        <v>1</v>
      </c>
      <c r="CD50" s="172">
        <f t="shared" si="41"/>
        <v>1</v>
      </c>
      <c r="CE50" s="172">
        <f t="shared" si="41"/>
        <v>1</v>
      </c>
      <c r="CF50" s="172">
        <f t="shared" si="41"/>
        <v>1</v>
      </c>
      <c r="CG50" s="172">
        <f t="shared" si="41"/>
        <v>1</v>
      </c>
      <c r="CH50" s="172">
        <f t="shared" si="41"/>
        <v>1</v>
      </c>
      <c r="CI50" s="172">
        <f t="shared" si="41"/>
        <v>1</v>
      </c>
      <c r="CJ50" s="172">
        <f t="shared" si="41"/>
        <v>1</v>
      </c>
      <c r="CK50" s="172">
        <f t="shared" si="41"/>
        <v>1</v>
      </c>
      <c r="CL50" s="172">
        <f t="shared" si="41"/>
        <v>1</v>
      </c>
      <c r="CM50" s="172">
        <f t="shared" si="41"/>
        <v>1</v>
      </c>
      <c r="CN50" s="172">
        <f t="shared" si="41"/>
        <v>1</v>
      </c>
      <c r="CO50" s="172">
        <f t="shared" si="41"/>
        <v>1</v>
      </c>
      <c r="CP50" s="172">
        <f t="shared" si="41"/>
        <v>1</v>
      </c>
      <c r="CQ50" s="172">
        <f t="shared" si="38"/>
        <v>1</v>
      </c>
      <c r="CR50" s="172">
        <f t="shared" si="38"/>
        <v>1</v>
      </c>
      <c r="CS50" s="172">
        <f t="shared" si="38"/>
        <v>1</v>
      </c>
      <c r="CT50" s="172">
        <f t="shared" si="38"/>
        <v>1</v>
      </c>
      <c r="CU50" s="172">
        <f t="shared" si="38"/>
        <v>1</v>
      </c>
      <c r="DA50" s="172">
        <v>1</v>
      </c>
      <c r="DB50" s="32" t="str">
        <f t="shared" ref="DB50:DB61" si="43">T(CONCATENATE(LOOKUP(DA50,CE$3:CE$80,AT$3:AT$80)," ",LOOKUP(DA50,CE$3:CE$80,$CA$3:$CA$80)))</f>
        <v xml:space="preserve"> </v>
      </c>
      <c r="DD50" s="172">
        <f t="shared" si="18"/>
        <v>1</v>
      </c>
      <c r="DE50" s="172">
        <v>48</v>
      </c>
      <c r="DL50" s="172">
        <f t="shared" si="13"/>
        <v>0</v>
      </c>
      <c r="DM50" s="172">
        <f t="shared" si="14"/>
        <v>1</v>
      </c>
      <c r="DN50" s="172">
        <f t="shared" si="15"/>
        <v>1</v>
      </c>
      <c r="DO50" s="172">
        <f t="shared" si="36"/>
        <v>1</v>
      </c>
      <c r="DP50" s="172">
        <f t="shared" si="36"/>
        <v>1</v>
      </c>
      <c r="DQ50" s="172">
        <f t="shared" si="36"/>
        <v>1</v>
      </c>
      <c r="DR50" s="172">
        <f t="shared" si="36"/>
        <v>1</v>
      </c>
      <c r="DS50" s="172">
        <f t="shared" si="36"/>
        <v>1</v>
      </c>
      <c r="DT50" s="172">
        <f t="shared" si="36"/>
        <v>1</v>
      </c>
      <c r="DU50" s="172">
        <f t="shared" si="36"/>
        <v>1</v>
      </c>
      <c r="DV50" s="172">
        <f t="shared" si="37"/>
        <v>1</v>
      </c>
      <c r="DW50" s="172">
        <f t="shared" si="37"/>
        <v>1</v>
      </c>
      <c r="DX50" s="172">
        <f t="shared" si="37"/>
        <v>1</v>
      </c>
      <c r="DY50" s="172">
        <f t="shared" si="37"/>
        <v>1</v>
      </c>
      <c r="DZ50" s="172">
        <f t="shared" si="37"/>
        <v>1</v>
      </c>
      <c r="EA50" s="172">
        <f t="shared" si="37"/>
        <v>1</v>
      </c>
      <c r="EB50" s="172">
        <f t="shared" si="37"/>
        <v>1</v>
      </c>
      <c r="EC50" s="172">
        <f t="shared" si="37"/>
        <v>1</v>
      </c>
      <c r="ED50" s="172">
        <f t="shared" si="37"/>
        <v>1</v>
      </c>
      <c r="EE50" s="172">
        <f t="shared" si="37"/>
        <v>1</v>
      </c>
      <c r="EF50" s="172">
        <f t="shared" si="37"/>
        <v>1</v>
      </c>
      <c r="EG50" s="172">
        <f t="shared" si="6"/>
        <v>0</v>
      </c>
    </row>
    <row r="51" spans="20:137" x14ac:dyDescent="0.25">
      <c r="T51" s="5"/>
      <c r="U51" s="13"/>
      <c r="V51" s="5"/>
      <c r="W51" s="5" t="str">
        <f t="shared" si="2"/>
        <v/>
      </c>
      <c r="X51" s="5"/>
      <c r="Y51" s="5"/>
      <c r="Z51" s="5"/>
      <c r="CB51" s="172">
        <f t="shared" si="41"/>
        <v>1</v>
      </c>
      <c r="CC51" s="172">
        <f t="shared" si="41"/>
        <v>1</v>
      </c>
      <c r="CD51" s="172">
        <f t="shared" si="41"/>
        <v>1</v>
      </c>
      <c r="CE51" s="172">
        <f t="shared" si="41"/>
        <v>1</v>
      </c>
      <c r="CF51" s="172">
        <f t="shared" si="41"/>
        <v>1</v>
      </c>
      <c r="CG51" s="172">
        <f t="shared" si="41"/>
        <v>1</v>
      </c>
      <c r="CH51" s="172">
        <f t="shared" si="41"/>
        <v>1</v>
      </c>
      <c r="CI51" s="172">
        <f t="shared" si="41"/>
        <v>1</v>
      </c>
      <c r="CJ51" s="172">
        <f t="shared" si="41"/>
        <v>1</v>
      </c>
      <c r="CK51" s="172">
        <f t="shared" si="41"/>
        <v>1</v>
      </c>
      <c r="CL51" s="172">
        <f t="shared" si="41"/>
        <v>1</v>
      </c>
      <c r="CM51" s="172">
        <f t="shared" si="41"/>
        <v>1</v>
      </c>
      <c r="CN51" s="172">
        <f t="shared" si="41"/>
        <v>1</v>
      </c>
      <c r="CO51" s="172">
        <f t="shared" si="41"/>
        <v>1</v>
      </c>
      <c r="CP51" s="172">
        <f t="shared" si="41"/>
        <v>1</v>
      </c>
      <c r="CQ51" s="172">
        <f t="shared" si="38"/>
        <v>1</v>
      </c>
      <c r="CR51" s="172">
        <f t="shared" si="38"/>
        <v>1</v>
      </c>
      <c r="CS51" s="172">
        <f t="shared" si="38"/>
        <v>1</v>
      </c>
      <c r="CT51" s="172">
        <f t="shared" si="38"/>
        <v>1</v>
      </c>
      <c r="CU51" s="172">
        <f t="shared" si="38"/>
        <v>1</v>
      </c>
      <c r="DA51" s="172">
        <v>2</v>
      </c>
      <c r="DB51" s="32" t="str">
        <f t="shared" si="43"/>
        <v xml:space="preserve"> </v>
      </c>
      <c r="DD51" s="172">
        <f t="shared" si="18"/>
        <v>1</v>
      </c>
      <c r="DE51" s="172">
        <v>49</v>
      </c>
      <c r="DL51" s="172">
        <f t="shared" si="13"/>
        <v>0</v>
      </c>
      <c r="DM51" s="172">
        <f t="shared" si="14"/>
        <v>1</v>
      </c>
      <c r="DN51" s="172">
        <f t="shared" si="15"/>
        <v>1</v>
      </c>
      <c r="DO51" s="172">
        <f t="shared" si="36"/>
        <v>1</v>
      </c>
      <c r="DP51" s="172">
        <f t="shared" si="36"/>
        <v>1</v>
      </c>
      <c r="DQ51" s="172">
        <f t="shared" si="36"/>
        <v>1</v>
      </c>
      <c r="DR51" s="172">
        <f t="shared" si="36"/>
        <v>1</v>
      </c>
      <c r="DS51" s="172">
        <f t="shared" si="36"/>
        <v>1</v>
      </c>
      <c r="DT51" s="172">
        <f t="shared" si="36"/>
        <v>1</v>
      </c>
      <c r="DU51" s="172">
        <f t="shared" si="36"/>
        <v>1</v>
      </c>
      <c r="DV51" s="172">
        <f t="shared" si="37"/>
        <v>1</v>
      </c>
      <c r="DW51" s="172">
        <f t="shared" si="37"/>
        <v>1</v>
      </c>
      <c r="DX51" s="172">
        <f t="shared" si="37"/>
        <v>1</v>
      </c>
      <c r="DY51" s="172">
        <f t="shared" si="37"/>
        <v>1</v>
      </c>
      <c r="DZ51" s="172">
        <f t="shared" si="37"/>
        <v>1</v>
      </c>
      <c r="EA51" s="172">
        <f t="shared" si="37"/>
        <v>1</v>
      </c>
      <c r="EB51" s="172">
        <f t="shared" si="37"/>
        <v>1</v>
      </c>
      <c r="EC51" s="172">
        <f t="shared" si="37"/>
        <v>1</v>
      </c>
      <c r="ED51" s="172">
        <f t="shared" si="37"/>
        <v>1</v>
      </c>
      <c r="EE51" s="172">
        <f t="shared" si="37"/>
        <v>1</v>
      </c>
      <c r="EF51" s="172">
        <f t="shared" si="37"/>
        <v>1</v>
      </c>
      <c r="EG51" s="172">
        <f t="shared" si="6"/>
        <v>0</v>
      </c>
    </row>
    <row r="52" spans="20:137" x14ac:dyDescent="0.25">
      <c r="T52" s="5"/>
      <c r="U52" s="13"/>
      <c r="V52" s="5"/>
      <c r="W52" s="5" t="str">
        <f t="shared" si="2"/>
        <v/>
      </c>
      <c r="X52" s="5"/>
      <c r="Y52" s="5"/>
      <c r="Z52" s="5"/>
      <c r="CB52" s="172">
        <f t="shared" si="41"/>
        <v>1</v>
      </c>
      <c r="CC52" s="172">
        <f t="shared" si="41"/>
        <v>1</v>
      </c>
      <c r="CD52" s="172">
        <f t="shared" si="41"/>
        <v>1</v>
      </c>
      <c r="CE52" s="172">
        <f t="shared" si="41"/>
        <v>1</v>
      </c>
      <c r="CF52" s="172">
        <f t="shared" si="41"/>
        <v>1</v>
      </c>
      <c r="CG52" s="172">
        <f t="shared" si="41"/>
        <v>1</v>
      </c>
      <c r="CH52" s="172">
        <f t="shared" si="41"/>
        <v>1</v>
      </c>
      <c r="CI52" s="172">
        <f t="shared" si="41"/>
        <v>1</v>
      </c>
      <c r="CJ52" s="172">
        <f t="shared" si="41"/>
        <v>1</v>
      </c>
      <c r="CK52" s="172">
        <f t="shared" si="41"/>
        <v>1</v>
      </c>
      <c r="CL52" s="172">
        <f t="shared" si="41"/>
        <v>1</v>
      </c>
      <c r="CM52" s="172">
        <f t="shared" si="41"/>
        <v>1</v>
      </c>
      <c r="CN52" s="172">
        <f t="shared" si="41"/>
        <v>1</v>
      </c>
      <c r="CO52" s="172">
        <f t="shared" si="41"/>
        <v>1</v>
      </c>
      <c r="CP52" s="172">
        <f t="shared" si="41"/>
        <v>1</v>
      </c>
      <c r="CQ52" s="172">
        <f t="shared" si="38"/>
        <v>1</v>
      </c>
      <c r="CR52" s="172">
        <f t="shared" si="38"/>
        <v>1</v>
      </c>
      <c r="CS52" s="172">
        <f t="shared" si="38"/>
        <v>1</v>
      </c>
      <c r="CT52" s="172">
        <f t="shared" si="38"/>
        <v>1</v>
      </c>
      <c r="CU52" s="172">
        <f t="shared" si="38"/>
        <v>1</v>
      </c>
      <c r="DA52" s="172">
        <v>3</v>
      </c>
      <c r="DB52" s="32" t="str">
        <f t="shared" si="43"/>
        <v xml:space="preserve"> </v>
      </c>
      <c r="DD52" s="172">
        <f t="shared" si="18"/>
        <v>1</v>
      </c>
      <c r="DE52" s="172">
        <v>50</v>
      </c>
      <c r="DL52" s="172">
        <f t="shared" si="13"/>
        <v>0</v>
      </c>
      <c r="DM52" s="172">
        <f t="shared" si="14"/>
        <v>1</v>
      </c>
      <c r="DN52" s="172">
        <f t="shared" si="15"/>
        <v>1</v>
      </c>
      <c r="DO52" s="172">
        <f t="shared" ref="DO52:DU67" si="44">IF(OR($CX51=0,ISERROR(SEARCH(DO$1,SUBSTITUTE($CX51,DY$1,"")))),DO51,DO51+1)</f>
        <v>1</v>
      </c>
      <c r="DP52" s="172">
        <f t="shared" si="44"/>
        <v>1</v>
      </c>
      <c r="DQ52" s="172">
        <f t="shared" si="44"/>
        <v>1</v>
      </c>
      <c r="DR52" s="172">
        <f t="shared" si="44"/>
        <v>1</v>
      </c>
      <c r="DS52" s="172">
        <f t="shared" si="44"/>
        <v>1</v>
      </c>
      <c r="DT52" s="172">
        <f t="shared" si="44"/>
        <v>1</v>
      </c>
      <c r="DU52" s="172">
        <f t="shared" si="44"/>
        <v>1</v>
      </c>
      <c r="DV52" s="172">
        <f t="shared" si="37"/>
        <v>1</v>
      </c>
      <c r="DW52" s="172">
        <f t="shared" si="37"/>
        <v>1</v>
      </c>
      <c r="DX52" s="172">
        <f t="shared" si="37"/>
        <v>1</v>
      </c>
      <c r="DY52" s="172">
        <f t="shared" si="37"/>
        <v>1</v>
      </c>
      <c r="DZ52" s="172">
        <f t="shared" si="37"/>
        <v>1</v>
      </c>
      <c r="EA52" s="172">
        <f t="shared" si="37"/>
        <v>1</v>
      </c>
      <c r="EB52" s="172">
        <f t="shared" si="37"/>
        <v>1</v>
      </c>
      <c r="EC52" s="172">
        <f t="shared" si="37"/>
        <v>1</v>
      </c>
      <c r="ED52" s="172">
        <f t="shared" si="37"/>
        <v>1</v>
      </c>
      <c r="EE52" s="172">
        <f t="shared" si="37"/>
        <v>1</v>
      </c>
      <c r="EF52" s="172">
        <f t="shared" si="37"/>
        <v>1</v>
      </c>
      <c r="EG52" s="172">
        <f t="shared" si="6"/>
        <v>0</v>
      </c>
    </row>
    <row r="53" spans="20:137" x14ac:dyDescent="0.25">
      <c r="T53" s="5"/>
      <c r="U53" s="13"/>
      <c r="V53" s="5"/>
      <c r="W53" s="5" t="str">
        <f t="shared" si="2"/>
        <v/>
      </c>
      <c r="X53" s="5"/>
      <c r="Y53" s="5"/>
      <c r="Z53" s="5"/>
      <c r="CB53" s="172">
        <f t="shared" si="41"/>
        <v>1</v>
      </c>
      <c r="CC53" s="172">
        <f t="shared" si="41"/>
        <v>1</v>
      </c>
      <c r="CD53" s="172">
        <f t="shared" si="41"/>
        <v>1</v>
      </c>
      <c r="CE53" s="172">
        <f t="shared" si="41"/>
        <v>1</v>
      </c>
      <c r="CF53" s="172">
        <f t="shared" si="41"/>
        <v>1</v>
      </c>
      <c r="CG53" s="172">
        <f t="shared" si="41"/>
        <v>1</v>
      </c>
      <c r="CH53" s="172">
        <f t="shared" si="41"/>
        <v>1</v>
      </c>
      <c r="CI53" s="172">
        <f t="shared" si="41"/>
        <v>1</v>
      </c>
      <c r="CJ53" s="172">
        <f t="shared" si="41"/>
        <v>1</v>
      </c>
      <c r="CK53" s="172">
        <f t="shared" si="41"/>
        <v>1</v>
      </c>
      <c r="CL53" s="172">
        <f t="shared" si="41"/>
        <v>1</v>
      </c>
      <c r="CM53" s="172">
        <f t="shared" si="41"/>
        <v>1</v>
      </c>
      <c r="CN53" s="172">
        <f t="shared" si="41"/>
        <v>1</v>
      </c>
      <c r="CO53" s="172">
        <f t="shared" si="41"/>
        <v>1</v>
      </c>
      <c r="CP53" s="172">
        <f t="shared" si="41"/>
        <v>1</v>
      </c>
      <c r="CQ53" s="172">
        <f t="shared" si="38"/>
        <v>1</v>
      </c>
      <c r="CR53" s="172">
        <f t="shared" si="38"/>
        <v>1</v>
      </c>
      <c r="CS53" s="172">
        <f t="shared" si="38"/>
        <v>1</v>
      </c>
      <c r="CT53" s="172">
        <f t="shared" si="38"/>
        <v>1</v>
      </c>
      <c r="CU53" s="172">
        <f t="shared" si="38"/>
        <v>1</v>
      </c>
      <c r="DA53" s="172">
        <v>4</v>
      </c>
      <c r="DB53" s="32" t="str">
        <f t="shared" si="43"/>
        <v xml:space="preserve"> </v>
      </c>
      <c r="DD53" s="172">
        <f t="shared" si="18"/>
        <v>1</v>
      </c>
      <c r="DE53" s="172">
        <v>51</v>
      </c>
      <c r="DL53" s="172">
        <f t="shared" si="13"/>
        <v>0</v>
      </c>
      <c r="DM53" s="172">
        <f t="shared" si="14"/>
        <v>1</v>
      </c>
      <c r="DN53" s="172">
        <f t="shared" si="15"/>
        <v>1</v>
      </c>
      <c r="DO53" s="172">
        <f t="shared" si="44"/>
        <v>1</v>
      </c>
      <c r="DP53" s="172">
        <f t="shared" si="44"/>
        <v>1</v>
      </c>
      <c r="DQ53" s="172">
        <f t="shared" si="44"/>
        <v>1</v>
      </c>
      <c r="DR53" s="172">
        <f t="shared" si="44"/>
        <v>1</v>
      </c>
      <c r="DS53" s="172">
        <f t="shared" si="44"/>
        <v>1</v>
      </c>
      <c r="DT53" s="172">
        <f t="shared" si="44"/>
        <v>1</v>
      </c>
      <c r="DU53" s="172">
        <f t="shared" si="44"/>
        <v>1</v>
      </c>
      <c r="DV53" s="172">
        <f t="shared" ref="DV53:EF68" si="45">IF(OR($CX52=0,ISERROR(SEARCH(DV$1,$CX52))),DV52,DV52+1)</f>
        <v>1</v>
      </c>
      <c r="DW53" s="172">
        <f t="shared" si="45"/>
        <v>1</v>
      </c>
      <c r="DX53" s="172">
        <f t="shared" si="45"/>
        <v>1</v>
      </c>
      <c r="DY53" s="172">
        <f t="shared" si="45"/>
        <v>1</v>
      </c>
      <c r="DZ53" s="172">
        <f t="shared" si="45"/>
        <v>1</v>
      </c>
      <c r="EA53" s="172">
        <f t="shared" si="45"/>
        <v>1</v>
      </c>
      <c r="EB53" s="172">
        <f t="shared" si="45"/>
        <v>1</v>
      </c>
      <c r="EC53" s="172">
        <f t="shared" si="45"/>
        <v>1</v>
      </c>
      <c r="ED53" s="172">
        <f t="shared" si="45"/>
        <v>1</v>
      </c>
      <c r="EE53" s="172">
        <f t="shared" si="45"/>
        <v>1</v>
      </c>
      <c r="EF53" s="172">
        <f t="shared" si="45"/>
        <v>1</v>
      </c>
      <c r="EG53" s="172">
        <f t="shared" si="6"/>
        <v>0</v>
      </c>
    </row>
    <row r="54" spans="20:137" x14ac:dyDescent="0.25">
      <c r="T54" s="5"/>
      <c r="U54" s="13"/>
      <c r="V54" s="5"/>
      <c r="W54" s="5" t="str">
        <f t="shared" si="2"/>
        <v/>
      </c>
      <c r="X54" s="5"/>
      <c r="Y54" s="5"/>
      <c r="Z54" s="5"/>
      <c r="CB54" s="172">
        <f t="shared" si="41"/>
        <v>1</v>
      </c>
      <c r="CC54" s="172">
        <f t="shared" si="41"/>
        <v>1</v>
      </c>
      <c r="CD54" s="172">
        <f t="shared" si="41"/>
        <v>1</v>
      </c>
      <c r="CE54" s="172">
        <f t="shared" si="41"/>
        <v>1</v>
      </c>
      <c r="CF54" s="172">
        <f t="shared" si="41"/>
        <v>1</v>
      </c>
      <c r="CG54" s="172">
        <f t="shared" si="41"/>
        <v>1</v>
      </c>
      <c r="CH54" s="172">
        <f t="shared" si="41"/>
        <v>1</v>
      </c>
      <c r="CI54" s="172">
        <f t="shared" si="41"/>
        <v>1</v>
      </c>
      <c r="CJ54" s="172">
        <f t="shared" si="41"/>
        <v>1</v>
      </c>
      <c r="CK54" s="172">
        <f t="shared" si="41"/>
        <v>1</v>
      </c>
      <c r="CL54" s="172">
        <f t="shared" si="41"/>
        <v>1</v>
      </c>
      <c r="CM54" s="172">
        <f t="shared" si="41"/>
        <v>1</v>
      </c>
      <c r="CN54" s="172">
        <f t="shared" si="41"/>
        <v>1</v>
      </c>
      <c r="CO54" s="172">
        <f t="shared" si="41"/>
        <v>1</v>
      </c>
      <c r="CP54" s="172">
        <f t="shared" si="41"/>
        <v>1</v>
      </c>
      <c r="CQ54" s="172">
        <f t="shared" si="38"/>
        <v>1</v>
      </c>
      <c r="CR54" s="172">
        <f t="shared" si="38"/>
        <v>1</v>
      </c>
      <c r="CS54" s="172">
        <f t="shared" si="38"/>
        <v>1</v>
      </c>
      <c r="CT54" s="172">
        <f t="shared" si="38"/>
        <v>1</v>
      </c>
      <c r="CU54" s="172">
        <f t="shared" si="38"/>
        <v>1</v>
      </c>
      <c r="DA54" s="172">
        <v>5</v>
      </c>
      <c r="DB54" s="32" t="str">
        <f t="shared" si="43"/>
        <v xml:space="preserve"> </v>
      </c>
      <c r="DD54" s="172">
        <f t="shared" si="18"/>
        <v>1</v>
      </c>
      <c r="DE54" s="172">
        <v>52</v>
      </c>
      <c r="DL54" s="172">
        <f t="shared" si="13"/>
        <v>0</v>
      </c>
      <c r="DM54" s="172">
        <f t="shared" si="14"/>
        <v>1</v>
      </c>
      <c r="DN54" s="172">
        <f t="shared" si="15"/>
        <v>1</v>
      </c>
      <c r="DO54" s="172">
        <f t="shared" si="44"/>
        <v>1</v>
      </c>
      <c r="DP54" s="172">
        <f t="shared" si="44"/>
        <v>1</v>
      </c>
      <c r="DQ54" s="172">
        <f t="shared" si="44"/>
        <v>1</v>
      </c>
      <c r="DR54" s="172">
        <f t="shared" si="44"/>
        <v>1</v>
      </c>
      <c r="DS54" s="172">
        <f t="shared" si="44"/>
        <v>1</v>
      </c>
      <c r="DT54" s="172">
        <f t="shared" si="44"/>
        <v>1</v>
      </c>
      <c r="DU54" s="172">
        <f t="shared" si="44"/>
        <v>1</v>
      </c>
      <c r="DV54" s="172">
        <f t="shared" si="45"/>
        <v>1</v>
      </c>
      <c r="DW54" s="172">
        <f t="shared" si="45"/>
        <v>1</v>
      </c>
      <c r="DX54" s="172">
        <f t="shared" si="45"/>
        <v>1</v>
      </c>
      <c r="DY54" s="172">
        <f t="shared" si="45"/>
        <v>1</v>
      </c>
      <c r="DZ54" s="172">
        <f t="shared" si="45"/>
        <v>1</v>
      </c>
      <c r="EA54" s="172">
        <f t="shared" si="45"/>
        <v>1</v>
      </c>
      <c r="EB54" s="172">
        <f t="shared" si="45"/>
        <v>1</v>
      </c>
      <c r="EC54" s="172">
        <f t="shared" si="45"/>
        <v>1</v>
      </c>
      <c r="ED54" s="172">
        <f t="shared" si="45"/>
        <v>1</v>
      </c>
      <c r="EE54" s="172">
        <f t="shared" si="45"/>
        <v>1</v>
      </c>
      <c r="EF54" s="172">
        <f t="shared" si="45"/>
        <v>1</v>
      </c>
      <c r="EG54" s="172">
        <f t="shared" si="6"/>
        <v>0</v>
      </c>
    </row>
    <row r="55" spans="20:137" x14ac:dyDescent="0.25">
      <c r="T55" s="5"/>
      <c r="U55" s="13"/>
      <c r="V55" s="5"/>
      <c r="W55" s="5" t="str">
        <f t="shared" si="2"/>
        <v/>
      </c>
      <c r="X55" s="5"/>
      <c r="Y55" s="5"/>
      <c r="Z55" s="5"/>
      <c r="CB55" s="172">
        <f t="shared" si="41"/>
        <v>1</v>
      </c>
      <c r="CC55" s="172">
        <f t="shared" si="41"/>
        <v>1</v>
      </c>
      <c r="CD55" s="172">
        <f t="shared" si="41"/>
        <v>1</v>
      </c>
      <c r="CE55" s="172">
        <f t="shared" si="41"/>
        <v>1</v>
      </c>
      <c r="CF55" s="172">
        <f t="shared" si="41"/>
        <v>1</v>
      </c>
      <c r="CG55" s="172">
        <f t="shared" si="41"/>
        <v>1</v>
      </c>
      <c r="CH55" s="172">
        <f t="shared" si="41"/>
        <v>1</v>
      </c>
      <c r="CI55" s="172">
        <f t="shared" si="41"/>
        <v>1</v>
      </c>
      <c r="CJ55" s="172">
        <f t="shared" si="41"/>
        <v>1</v>
      </c>
      <c r="CK55" s="172">
        <f t="shared" si="41"/>
        <v>1</v>
      </c>
      <c r="CL55" s="172">
        <f t="shared" si="41"/>
        <v>1</v>
      </c>
      <c r="CM55" s="172">
        <f t="shared" si="41"/>
        <v>1</v>
      </c>
      <c r="CN55" s="172">
        <f t="shared" si="41"/>
        <v>1</v>
      </c>
      <c r="CO55" s="172">
        <f t="shared" si="41"/>
        <v>1</v>
      </c>
      <c r="CP55" s="172">
        <f t="shared" si="41"/>
        <v>1</v>
      </c>
      <c r="CQ55" s="172">
        <f t="shared" si="38"/>
        <v>1</v>
      </c>
      <c r="CR55" s="172">
        <f t="shared" si="38"/>
        <v>1</v>
      </c>
      <c r="CS55" s="172">
        <f t="shared" si="38"/>
        <v>1</v>
      </c>
      <c r="CT55" s="172">
        <f t="shared" si="38"/>
        <v>1</v>
      </c>
      <c r="CU55" s="172">
        <f t="shared" si="38"/>
        <v>1</v>
      </c>
      <c r="DA55" s="172">
        <v>6</v>
      </c>
      <c r="DB55" s="32" t="str">
        <f t="shared" si="43"/>
        <v xml:space="preserve"> </v>
      </c>
      <c r="DD55" s="172">
        <f t="shared" si="18"/>
        <v>1</v>
      </c>
      <c r="DE55" s="172">
        <v>53</v>
      </c>
      <c r="DL55" s="172">
        <f t="shared" si="13"/>
        <v>0</v>
      </c>
      <c r="DM55" s="172">
        <f t="shared" si="14"/>
        <v>1</v>
      </c>
      <c r="DN55" s="172">
        <f t="shared" si="15"/>
        <v>1</v>
      </c>
      <c r="DO55" s="172">
        <f t="shared" si="44"/>
        <v>1</v>
      </c>
      <c r="DP55" s="172">
        <f t="shared" si="44"/>
        <v>1</v>
      </c>
      <c r="DQ55" s="172">
        <f t="shared" si="44"/>
        <v>1</v>
      </c>
      <c r="DR55" s="172">
        <f t="shared" si="44"/>
        <v>1</v>
      </c>
      <c r="DS55" s="172">
        <f t="shared" si="44"/>
        <v>1</v>
      </c>
      <c r="DT55" s="172">
        <f t="shared" si="44"/>
        <v>1</v>
      </c>
      <c r="DU55" s="172">
        <f t="shared" si="44"/>
        <v>1</v>
      </c>
      <c r="DV55" s="172">
        <f t="shared" si="45"/>
        <v>1</v>
      </c>
      <c r="DW55" s="172">
        <f t="shared" si="45"/>
        <v>1</v>
      </c>
      <c r="DX55" s="172">
        <f t="shared" si="45"/>
        <v>1</v>
      </c>
      <c r="DY55" s="172">
        <f t="shared" si="45"/>
        <v>1</v>
      </c>
      <c r="DZ55" s="172">
        <f t="shared" si="45"/>
        <v>1</v>
      </c>
      <c r="EA55" s="172">
        <f t="shared" si="45"/>
        <v>1</v>
      </c>
      <c r="EB55" s="172">
        <f t="shared" si="45"/>
        <v>1</v>
      </c>
      <c r="EC55" s="172">
        <f t="shared" si="45"/>
        <v>1</v>
      </c>
      <c r="ED55" s="172">
        <f t="shared" si="45"/>
        <v>1</v>
      </c>
      <c r="EE55" s="172">
        <f t="shared" si="45"/>
        <v>1</v>
      </c>
      <c r="EF55" s="172">
        <f t="shared" si="45"/>
        <v>1</v>
      </c>
      <c r="EG55" s="172">
        <f t="shared" si="6"/>
        <v>0</v>
      </c>
    </row>
    <row r="56" spans="20:137" x14ac:dyDescent="0.25">
      <c r="T56" s="5"/>
      <c r="U56" s="13"/>
      <c r="V56" s="5"/>
      <c r="W56" s="5" t="str">
        <f t="shared" si="2"/>
        <v/>
      </c>
      <c r="X56" s="5"/>
      <c r="Y56" s="5"/>
      <c r="Z56" s="5"/>
      <c r="CB56" s="172">
        <f t="shared" si="41"/>
        <v>1</v>
      </c>
      <c r="CC56" s="172">
        <f t="shared" si="41"/>
        <v>1</v>
      </c>
      <c r="CD56" s="172">
        <f t="shared" si="41"/>
        <v>1</v>
      </c>
      <c r="CE56" s="172">
        <f t="shared" si="41"/>
        <v>1</v>
      </c>
      <c r="CF56" s="172">
        <f t="shared" si="41"/>
        <v>1</v>
      </c>
      <c r="CG56" s="172">
        <f t="shared" si="41"/>
        <v>1</v>
      </c>
      <c r="CH56" s="172">
        <f t="shared" si="41"/>
        <v>1</v>
      </c>
      <c r="CI56" s="172">
        <f t="shared" si="41"/>
        <v>1</v>
      </c>
      <c r="CJ56" s="172">
        <f t="shared" si="41"/>
        <v>1</v>
      </c>
      <c r="CK56" s="172">
        <f t="shared" si="41"/>
        <v>1</v>
      </c>
      <c r="CL56" s="172">
        <f t="shared" si="41"/>
        <v>1</v>
      </c>
      <c r="CM56" s="172">
        <f t="shared" si="41"/>
        <v>1</v>
      </c>
      <c r="CN56" s="172">
        <f t="shared" si="41"/>
        <v>1</v>
      </c>
      <c r="CO56" s="172">
        <f t="shared" si="41"/>
        <v>1</v>
      </c>
      <c r="CP56" s="172">
        <f t="shared" si="41"/>
        <v>1</v>
      </c>
      <c r="CQ56" s="172">
        <f t="shared" si="38"/>
        <v>1</v>
      </c>
      <c r="CR56" s="172">
        <f t="shared" si="38"/>
        <v>1</v>
      </c>
      <c r="CS56" s="172">
        <f t="shared" si="38"/>
        <v>1</v>
      </c>
      <c r="CT56" s="172">
        <f t="shared" si="38"/>
        <v>1</v>
      </c>
      <c r="CU56" s="172">
        <f t="shared" si="38"/>
        <v>1</v>
      </c>
      <c r="DA56" s="172">
        <v>7</v>
      </c>
      <c r="DB56" s="32" t="str">
        <f t="shared" si="43"/>
        <v xml:space="preserve"> </v>
      </c>
      <c r="DD56" s="172">
        <f t="shared" si="18"/>
        <v>1</v>
      </c>
      <c r="DE56" s="172">
        <v>54</v>
      </c>
      <c r="DL56" s="172">
        <f t="shared" si="13"/>
        <v>0</v>
      </c>
      <c r="DM56" s="172">
        <f t="shared" si="14"/>
        <v>1</v>
      </c>
      <c r="DN56" s="172">
        <f t="shared" si="15"/>
        <v>1</v>
      </c>
      <c r="DO56" s="172">
        <f t="shared" si="44"/>
        <v>1</v>
      </c>
      <c r="DP56" s="172">
        <f t="shared" si="44"/>
        <v>1</v>
      </c>
      <c r="DQ56" s="172">
        <f t="shared" si="44"/>
        <v>1</v>
      </c>
      <c r="DR56" s="172">
        <f t="shared" si="44"/>
        <v>1</v>
      </c>
      <c r="DS56" s="172">
        <f t="shared" si="44"/>
        <v>1</v>
      </c>
      <c r="DT56" s="172">
        <f t="shared" si="44"/>
        <v>1</v>
      </c>
      <c r="DU56" s="172">
        <f t="shared" si="44"/>
        <v>1</v>
      </c>
      <c r="DV56" s="172">
        <f t="shared" si="45"/>
        <v>1</v>
      </c>
      <c r="DW56" s="172">
        <f t="shared" si="45"/>
        <v>1</v>
      </c>
      <c r="DX56" s="172">
        <f t="shared" si="45"/>
        <v>1</v>
      </c>
      <c r="DY56" s="172">
        <f t="shared" si="45"/>
        <v>1</v>
      </c>
      <c r="DZ56" s="172">
        <f t="shared" si="45"/>
        <v>1</v>
      </c>
      <c r="EA56" s="172">
        <f t="shared" si="45"/>
        <v>1</v>
      </c>
      <c r="EB56" s="172">
        <f t="shared" si="45"/>
        <v>1</v>
      </c>
      <c r="EC56" s="172">
        <f t="shared" si="45"/>
        <v>1</v>
      </c>
      <c r="ED56" s="172">
        <f t="shared" si="45"/>
        <v>1</v>
      </c>
      <c r="EE56" s="172">
        <f t="shared" si="45"/>
        <v>1</v>
      </c>
      <c r="EF56" s="172">
        <f t="shared" si="45"/>
        <v>1</v>
      </c>
      <c r="EG56" s="172">
        <f t="shared" si="6"/>
        <v>0</v>
      </c>
    </row>
    <row r="57" spans="20:137" x14ac:dyDescent="0.25">
      <c r="T57" s="5"/>
      <c r="U57" s="13"/>
      <c r="V57" s="5"/>
      <c r="W57" s="5" t="str">
        <f t="shared" si="2"/>
        <v/>
      </c>
      <c r="X57" s="5"/>
      <c r="Y57" s="5"/>
      <c r="Z57" s="5"/>
      <c r="CB57" s="172">
        <f t="shared" si="41"/>
        <v>1</v>
      </c>
      <c r="CC57" s="172">
        <f t="shared" si="41"/>
        <v>1</v>
      </c>
      <c r="CD57" s="172">
        <f t="shared" si="41"/>
        <v>1</v>
      </c>
      <c r="CE57" s="172">
        <f t="shared" si="41"/>
        <v>1</v>
      </c>
      <c r="CF57" s="172">
        <f t="shared" si="41"/>
        <v>1</v>
      </c>
      <c r="CG57" s="172">
        <f t="shared" si="41"/>
        <v>1</v>
      </c>
      <c r="CH57" s="172">
        <f t="shared" si="41"/>
        <v>1</v>
      </c>
      <c r="CI57" s="172">
        <f t="shared" si="41"/>
        <v>1</v>
      </c>
      <c r="CJ57" s="172">
        <f t="shared" si="41"/>
        <v>1</v>
      </c>
      <c r="CK57" s="172">
        <f t="shared" si="41"/>
        <v>1</v>
      </c>
      <c r="CL57" s="172">
        <f t="shared" si="41"/>
        <v>1</v>
      </c>
      <c r="CM57" s="172">
        <f t="shared" si="41"/>
        <v>1</v>
      </c>
      <c r="CN57" s="172">
        <f t="shared" si="41"/>
        <v>1</v>
      </c>
      <c r="CO57" s="172">
        <f t="shared" si="41"/>
        <v>1</v>
      </c>
      <c r="CP57" s="172">
        <f t="shared" si="41"/>
        <v>1</v>
      </c>
      <c r="CQ57" s="172">
        <f t="shared" si="38"/>
        <v>1</v>
      </c>
      <c r="CR57" s="172">
        <f t="shared" si="38"/>
        <v>1</v>
      </c>
      <c r="CS57" s="172">
        <f t="shared" si="38"/>
        <v>1</v>
      </c>
      <c r="CT57" s="172">
        <f t="shared" si="38"/>
        <v>1</v>
      </c>
      <c r="CU57" s="172">
        <f t="shared" si="38"/>
        <v>1</v>
      </c>
      <c r="DA57" s="172">
        <v>8</v>
      </c>
      <c r="DB57" s="32" t="str">
        <f t="shared" si="43"/>
        <v xml:space="preserve"> </v>
      </c>
      <c r="DD57" s="172">
        <f t="shared" si="18"/>
        <v>1</v>
      </c>
      <c r="DE57" s="172">
        <v>55</v>
      </c>
      <c r="DL57" s="172">
        <f t="shared" si="13"/>
        <v>0</v>
      </c>
      <c r="DM57" s="172">
        <f t="shared" si="14"/>
        <v>1</v>
      </c>
      <c r="DN57" s="172">
        <f t="shared" si="15"/>
        <v>1</v>
      </c>
      <c r="DO57" s="172">
        <f t="shared" si="44"/>
        <v>1</v>
      </c>
      <c r="DP57" s="172">
        <f t="shared" si="44"/>
        <v>1</v>
      </c>
      <c r="DQ57" s="172">
        <f t="shared" si="44"/>
        <v>1</v>
      </c>
      <c r="DR57" s="172">
        <f t="shared" si="44"/>
        <v>1</v>
      </c>
      <c r="DS57" s="172">
        <f t="shared" si="44"/>
        <v>1</v>
      </c>
      <c r="DT57" s="172">
        <f t="shared" si="44"/>
        <v>1</v>
      </c>
      <c r="DU57" s="172">
        <f t="shared" si="44"/>
        <v>1</v>
      </c>
      <c r="DV57" s="172">
        <f t="shared" si="45"/>
        <v>1</v>
      </c>
      <c r="DW57" s="172">
        <f t="shared" si="45"/>
        <v>1</v>
      </c>
      <c r="DX57" s="172">
        <f t="shared" si="45"/>
        <v>1</v>
      </c>
      <c r="DY57" s="172">
        <f t="shared" si="45"/>
        <v>1</v>
      </c>
      <c r="DZ57" s="172">
        <f t="shared" si="45"/>
        <v>1</v>
      </c>
      <c r="EA57" s="172">
        <f t="shared" si="45"/>
        <v>1</v>
      </c>
      <c r="EB57" s="172">
        <f t="shared" si="45"/>
        <v>1</v>
      </c>
      <c r="EC57" s="172">
        <f t="shared" si="45"/>
        <v>1</v>
      </c>
      <c r="ED57" s="172">
        <f t="shared" si="45"/>
        <v>1</v>
      </c>
      <c r="EE57" s="172">
        <f t="shared" si="45"/>
        <v>1</v>
      </c>
      <c r="EF57" s="172">
        <f t="shared" si="45"/>
        <v>1</v>
      </c>
      <c r="EG57" s="172">
        <f t="shared" si="6"/>
        <v>0</v>
      </c>
    </row>
    <row r="58" spans="20:137" x14ac:dyDescent="0.25">
      <c r="T58" s="5"/>
      <c r="U58" s="13"/>
      <c r="V58" s="5"/>
      <c r="W58" s="5" t="str">
        <f t="shared" si="2"/>
        <v/>
      </c>
      <c r="X58" s="5"/>
      <c r="Y58" s="5"/>
      <c r="Z58" s="5"/>
      <c r="CB58" s="172">
        <f t="shared" si="41"/>
        <v>1</v>
      </c>
      <c r="CC58" s="172">
        <f t="shared" si="41"/>
        <v>1</v>
      </c>
      <c r="CD58" s="172">
        <f t="shared" si="41"/>
        <v>1</v>
      </c>
      <c r="CE58" s="172">
        <f t="shared" si="41"/>
        <v>1</v>
      </c>
      <c r="CF58" s="172">
        <f t="shared" si="41"/>
        <v>1</v>
      </c>
      <c r="CG58" s="172">
        <f t="shared" si="41"/>
        <v>1</v>
      </c>
      <c r="CH58" s="172">
        <f t="shared" si="41"/>
        <v>1</v>
      </c>
      <c r="CI58" s="172">
        <f t="shared" si="41"/>
        <v>1</v>
      </c>
      <c r="CJ58" s="172">
        <f t="shared" si="41"/>
        <v>1</v>
      </c>
      <c r="CK58" s="172">
        <f t="shared" si="41"/>
        <v>1</v>
      </c>
      <c r="CL58" s="172">
        <f t="shared" si="41"/>
        <v>1</v>
      </c>
      <c r="CM58" s="172">
        <f t="shared" si="41"/>
        <v>1</v>
      </c>
      <c r="CN58" s="172">
        <f t="shared" si="41"/>
        <v>1</v>
      </c>
      <c r="CO58" s="172">
        <f t="shared" si="41"/>
        <v>1</v>
      </c>
      <c r="CP58" s="172">
        <f t="shared" si="41"/>
        <v>1</v>
      </c>
      <c r="CQ58" s="172">
        <f t="shared" si="38"/>
        <v>1</v>
      </c>
      <c r="CR58" s="172">
        <f t="shared" si="38"/>
        <v>1</v>
      </c>
      <c r="CS58" s="172">
        <f t="shared" si="38"/>
        <v>1</v>
      </c>
      <c r="CT58" s="172">
        <f t="shared" si="38"/>
        <v>1</v>
      </c>
      <c r="CU58" s="172">
        <f t="shared" si="38"/>
        <v>1</v>
      </c>
      <c r="DA58" s="172">
        <v>9</v>
      </c>
      <c r="DB58" s="32" t="str">
        <f t="shared" si="43"/>
        <v xml:space="preserve"> </v>
      </c>
      <c r="DD58" s="172">
        <f t="shared" si="18"/>
        <v>1</v>
      </c>
      <c r="DE58" s="172">
        <v>56</v>
      </c>
      <c r="DL58" s="172">
        <f t="shared" si="13"/>
        <v>0</v>
      </c>
      <c r="DM58" s="172">
        <f t="shared" si="14"/>
        <v>1</v>
      </c>
      <c r="DN58" s="172">
        <f t="shared" si="15"/>
        <v>1</v>
      </c>
      <c r="DO58" s="172">
        <f t="shared" si="44"/>
        <v>1</v>
      </c>
      <c r="DP58" s="172">
        <f t="shared" si="44"/>
        <v>1</v>
      </c>
      <c r="DQ58" s="172">
        <f t="shared" si="44"/>
        <v>1</v>
      </c>
      <c r="DR58" s="172">
        <f t="shared" si="44"/>
        <v>1</v>
      </c>
      <c r="DS58" s="172">
        <f t="shared" si="44"/>
        <v>1</v>
      </c>
      <c r="DT58" s="172">
        <f t="shared" si="44"/>
        <v>1</v>
      </c>
      <c r="DU58" s="172">
        <f t="shared" si="44"/>
        <v>1</v>
      </c>
      <c r="DV58" s="172">
        <f t="shared" si="45"/>
        <v>1</v>
      </c>
      <c r="DW58" s="172">
        <f t="shared" si="45"/>
        <v>1</v>
      </c>
      <c r="DX58" s="172">
        <f t="shared" si="45"/>
        <v>1</v>
      </c>
      <c r="DY58" s="172">
        <f t="shared" si="45"/>
        <v>1</v>
      </c>
      <c r="DZ58" s="172">
        <f t="shared" si="45"/>
        <v>1</v>
      </c>
      <c r="EA58" s="172">
        <f t="shared" si="45"/>
        <v>1</v>
      </c>
      <c r="EB58" s="172">
        <f t="shared" si="45"/>
        <v>1</v>
      </c>
      <c r="EC58" s="172">
        <f t="shared" si="45"/>
        <v>1</v>
      </c>
      <c r="ED58" s="172">
        <f t="shared" si="45"/>
        <v>1</v>
      </c>
      <c r="EE58" s="172">
        <f t="shared" si="45"/>
        <v>1</v>
      </c>
      <c r="EF58" s="172">
        <f t="shared" si="45"/>
        <v>1</v>
      </c>
      <c r="EG58" s="172">
        <f t="shared" si="6"/>
        <v>0</v>
      </c>
    </row>
    <row r="59" spans="20:137" x14ac:dyDescent="0.25">
      <c r="T59" s="5"/>
      <c r="U59" s="13"/>
      <c r="V59" s="5"/>
      <c r="W59" s="5" t="str">
        <f t="shared" si="2"/>
        <v/>
      </c>
      <c r="X59" s="5"/>
      <c r="Y59" s="5"/>
      <c r="Z59" s="5"/>
      <c r="CB59" s="172">
        <f t="shared" si="41"/>
        <v>1</v>
      </c>
      <c r="CC59" s="172">
        <f t="shared" si="41"/>
        <v>1</v>
      </c>
      <c r="CD59" s="172">
        <f t="shared" si="41"/>
        <v>1</v>
      </c>
      <c r="CE59" s="172">
        <f t="shared" si="41"/>
        <v>1</v>
      </c>
      <c r="CF59" s="172">
        <f t="shared" si="41"/>
        <v>1</v>
      </c>
      <c r="CG59" s="172">
        <f t="shared" si="41"/>
        <v>1</v>
      </c>
      <c r="CH59" s="172">
        <f t="shared" si="41"/>
        <v>1</v>
      </c>
      <c r="CI59" s="172">
        <f t="shared" si="41"/>
        <v>1</v>
      </c>
      <c r="CJ59" s="172">
        <f t="shared" si="41"/>
        <v>1</v>
      </c>
      <c r="CK59" s="172">
        <f t="shared" si="41"/>
        <v>1</v>
      </c>
      <c r="CL59" s="172">
        <f t="shared" si="41"/>
        <v>1</v>
      </c>
      <c r="CM59" s="172">
        <f t="shared" si="41"/>
        <v>1</v>
      </c>
      <c r="CN59" s="172">
        <f t="shared" si="41"/>
        <v>1</v>
      </c>
      <c r="CO59" s="172">
        <f t="shared" si="41"/>
        <v>1</v>
      </c>
      <c r="CP59" s="172">
        <f t="shared" si="41"/>
        <v>1</v>
      </c>
      <c r="CQ59" s="172">
        <f t="shared" si="38"/>
        <v>1</v>
      </c>
      <c r="CR59" s="172">
        <f t="shared" si="38"/>
        <v>1</v>
      </c>
      <c r="CS59" s="172">
        <f t="shared" si="38"/>
        <v>1</v>
      </c>
      <c r="CT59" s="172">
        <f t="shared" si="38"/>
        <v>1</v>
      </c>
      <c r="CU59" s="172">
        <f t="shared" si="38"/>
        <v>1</v>
      </c>
      <c r="DA59" s="172">
        <v>10</v>
      </c>
      <c r="DB59" s="32" t="str">
        <f t="shared" si="43"/>
        <v xml:space="preserve"> </v>
      </c>
      <c r="DD59" s="172">
        <f t="shared" si="18"/>
        <v>1</v>
      </c>
      <c r="DE59" s="172">
        <v>57</v>
      </c>
      <c r="DL59" s="172">
        <f t="shared" si="13"/>
        <v>0</v>
      </c>
      <c r="DM59" s="172">
        <f t="shared" si="14"/>
        <v>1</v>
      </c>
      <c r="DN59" s="172">
        <f t="shared" si="15"/>
        <v>1</v>
      </c>
      <c r="DO59" s="172">
        <f t="shared" si="44"/>
        <v>1</v>
      </c>
      <c r="DP59" s="172">
        <f t="shared" si="44"/>
        <v>1</v>
      </c>
      <c r="DQ59" s="172">
        <f t="shared" si="44"/>
        <v>1</v>
      </c>
      <c r="DR59" s="172">
        <f t="shared" si="44"/>
        <v>1</v>
      </c>
      <c r="DS59" s="172">
        <f t="shared" si="44"/>
        <v>1</v>
      </c>
      <c r="DT59" s="172">
        <f t="shared" si="44"/>
        <v>1</v>
      </c>
      <c r="DU59" s="172">
        <f t="shared" si="44"/>
        <v>1</v>
      </c>
      <c r="DV59" s="172">
        <f t="shared" si="45"/>
        <v>1</v>
      </c>
      <c r="DW59" s="172">
        <f t="shared" si="45"/>
        <v>1</v>
      </c>
      <c r="DX59" s="172">
        <f t="shared" si="45"/>
        <v>1</v>
      </c>
      <c r="DY59" s="172">
        <f t="shared" si="45"/>
        <v>1</v>
      </c>
      <c r="DZ59" s="172">
        <f t="shared" si="45"/>
        <v>1</v>
      </c>
      <c r="EA59" s="172">
        <f t="shared" si="45"/>
        <v>1</v>
      </c>
      <c r="EB59" s="172">
        <f t="shared" si="45"/>
        <v>1</v>
      </c>
      <c r="EC59" s="172">
        <f t="shared" si="45"/>
        <v>1</v>
      </c>
      <c r="ED59" s="172">
        <f t="shared" si="45"/>
        <v>1</v>
      </c>
      <c r="EE59" s="172">
        <f t="shared" si="45"/>
        <v>1</v>
      </c>
      <c r="EF59" s="172">
        <f t="shared" si="45"/>
        <v>1</v>
      </c>
      <c r="EG59" s="172">
        <f t="shared" si="6"/>
        <v>0</v>
      </c>
    </row>
    <row r="60" spans="20:137" x14ac:dyDescent="0.25">
      <c r="T60" s="5"/>
      <c r="U60" s="13"/>
      <c r="V60" s="5"/>
      <c r="W60" s="5" t="str">
        <f t="shared" si="2"/>
        <v/>
      </c>
      <c r="X60" s="5"/>
      <c r="Y60" s="5"/>
      <c r="Z60" s="5"/>
      <c r="CB60" s="172">
        <f t="shared" si="41"/>
        <v>1</v>
      </c>
      <c r="CC60" s="172">
        <f t="shared" si="41"/>
        <v>1</v>
      </c>
      <c r="CD60" s="172">
        <f t="shared" si="41"/>
        <v>1</v>
      </c>
      <c r="CE60" s="172">
        <f t="shared" si="41"/>
        <v>1</v>
      </c>
      <c r="CF60" s="172">
        <f t="shared" si="41"/>
        <v>1</v>
      </c>
      <c r="CG60" s="172">
        <f t="shared" si="41"/>
        <v>1</v>
      </c>
      <c r="CH60" s="172">
        <f t="shared" si="41"/>
        <v>1</v>
      </c>
      <c r="CI60" s="172">
        <f t="shared" si="41"/>
        <v>1</v>
      </c>
      <c r="CJ60" s="172">
        <f t="shared" si="41"/>
        <v>1</v>
      </c>
      <c r="CK60" s="172">
        <f t="shared" si="41"/>
        <v>1</v>
      </c>
      <c r="CL60" s="172">
        <f t="shared" si="41"/>
        <v>1</v>
      </c>
      <c r="CM60" s="172">
        <f t="shared" si="41"/>
        <v>1</v>
      </c>
      <c r="CN60" s="172">
        <f t="shared" si="41"/>
        <v>1</v>
      </c>
      <c r="CO60" s="172">
        <f t="shared" si="41"/>
        <v>1</v>
      </c>
      <c r="CP60" s="172">
        <f t="shared" si="41"/>
        <v>1</v>
      </c>
      <c r="CQ60" s="172">
        <f t="shared" si="38"/>
        <v>1</v>
      </c>
      <c r="CR60" s="172">
        <f t="shared" si="38"/>
        <v>1</v>
      </c>
      <c r="CS60" s="172">
        <f t="shared" si="38"/>
        <v>1</v>
      </c>
      <c r="CT60" s="172">
        <f t="shared" si="38"/>
        <v>1</v>
      </c>
      <c r="CU60" s="172">
        <f t="shared" si="38"/>
        <v>1</v>
      </c>
      <c r="DA60" s="172">
        <v>11</v>
      </c>
      <c r="DB60" s="32" t="str">
        <f t="shared" si="43"/>
        <v xml:space="preserve"> </v>
      </c>
      <c r="DD60" s="172">
        <f t="shared" si="18"/>
        <v>1</v>
      </c>
      <c r="DE60" s="172">
        <v>58</v>
      </c>
      <c r="DL60" s="172">
        <f t="shared" si="13"/>
        <v>0</v>
      </c>
      <c r="DM60" s="172">
        <f t="shared" si="14"/>
        <v>1</v>
      </c>
      <c r="DN60" s="172">
        <f t="shared" si="15"/>
        <v>1</v>
      </c>
      <c r="DO60" s="172">
        <f t="shared" si="44"/>
        <v>1</v>
      </c>
      <c r="DP60" s="172">
        <f t="shared" si="44"/>
        <v>1</v>
      </c>
      <c r="DQ60" s="172">
        <f t="shared" si="44"/>
        <v>1</v>
      </c>
      <c r="DR60" s="172">
        <f t="shared" si="44"/>
        <v>1</v>
      </c>
      <c r="DS60" s="172">
        <f t="shared" si="44"/>
        <v>1</v>
      </c>
      <c r="DT60" s="172">
        <f t="shared" si="44"/>
        <v>1</v>
      </c>
      <c r="DU60" s="172">
        <f t="shared" si="44"/>
        <v>1</v>
      </c>
      <c r="DV60" s="172">
        <f t="shared" si="45"/>
        <v>1</v>
      </c>
      <c r="DW60" s="172">
        <f t="shared" si="45"/>
        <v>1</v>
      </c>
      <c r="DX60" s="172">
        <f t="shared" si="45"/>
        <v>1</v>
      </c>
      <c r="DY60" s="172">
        <f t="shared" si="45"/>
        <v>1</v>
      </c>
      <c r="DZ60" s="172">
        <f t="shared" si="45"/>
        <v>1</v>
      </c>
      <c r="EA60" s="172">
        <f t="shared" si="45"/>
        <v>1</v>
      </c>
      <c r="EB60" s="172">
        <f t="shared" si="45"/>
        <v>1</v>
      </c>
      <c r="EC60" s="172">
        <f t="shared" si="45"/>
        <v>1</v>
      </c>
      <c r="ED60" s="172">
        <f t="shared" si="45"/>
        <v>1</v>
      </c>
      <c r="EE60" s="172">
        <f t="shared" si="45"/>
        <v>1</v>
      </c>
      <c r="EF60" s="172">
        <f t="shared" si="45"/>
        <v>1</v>
      </c>
      <c r="EG60" s="172">
        <f t="shared" si="6"/>
        <v>0</v>
      </c>
    </row>
    <row r="61" spans="20:137" x14ac:dyDescent="0.25">
      <c r="T61" s="5"/>
      <c r="U61" s="13"/>
      <c r="V61" s="5"/>
      <c r="W61" s="5" t="str">
        <f t="shared" si="2"/>
        <v/>
      </c>
      <c r="X61" s="5"/>
      <c r="Y61" s="5"/>
      <c r="Z61" s="5"/>
      <c r="CB61" s="172">
        <f t="shared" si="41"/>
        <v>1</v>
      </c>
      <c r="CC61" s="172">
        <f t="shared" si="41"/>
        <v>1</v>
      </c>
      <c r="CD61" s="172">
        <f t="shared" si="41"/>
        <v>1</v>
      </c>
      <c r="CE61" s="172">
        <f t="shared" si="41"/>
        <v>1</v>
      </c>
      <c r="CF61" s="172">
        <f t="shared" si="41"/>
        <v>1</v>
      </c>
      <c r="CG61" s="172">
        <f t="shared" si="41"/>
        <v>1</v>
      </c>
      <c r="CH61" s="172">
        <f t="shared" si="41"/>
        <v>1</v>
      </c>
      <c r="CI61" s="172">
        <f t="shared" si="41"/>
        <v>1</v>
      </c>
      <c r="CJ61" s="172">
        <f t="shared" si="41"/>
        <v>1</v>
      </c>
      <c r="CK61" s="172">
        <f t="shared" si="41"/>
        <v>1</v>
      </c>
      <c r="CL61" s="172">
        <f t="shared" si="41"/>
        <v>1</v>
      </c>
      <c r="CM61" s="172">
        <f t="shared" si="41"/>
        <v>1</v>
      </c>
      <c r="CN61" s="172">
        <f t="shared" si="41"/>
        <v>1</v>
      </c>
      <c r="CO61" s="172">
        <f t="shared" si="41"/>
        <v>1</v>
      </c>
      <c r="CP61" s="172">
        <f t="shared" si="41"/>
        <v>1</v>
      </c>
      <c r="CQ61" s="172">
        <f t="shared" si="38"/>
        <v>1</v>
      </c>
      <c r="CR61" s="172">
        <f t="shared" si="38"/>
        <v>1</v>
      </c>
      <c r="CS61" s="172">
        <f t="shared" si="38"/>
        <v>1</v>
      </c>
      <c r="CT61" s="172">
        <f t="shared" si="38"/>
        <v>1</v>
      </c>
      <c r="CU61" s="172">
        <f t="shared" si="38"/>
        <v>1</v>
      </c>
      <c r="DA61" s="172">
        <v>12</v>
      </c>
      <c r="DB61" s="32" t="str">
        <f t="shared" si="43"/>
        <v xml:space="preserve"> </v>
      </c>
      <c r="DD61" s="172">
        <f t="shared" si="18"/>
        <v>1</v>
      </c>
      <c r="DE61" s="172">
        <v>59</v>
      </c>
      <c r="DL61" s="172">
        <f t="shared" si="13"/>
        <v>0</v>
      </c>
      <c r="DM61" s="172">
        <f t="shared" si="14"/>
        <v>1</v>
      </c>
      <c r="DN61" s="172">
        <f t="shared" si="15"/>
        <v>1</v>
      </c>
      <c r="DO61" s="172">
        <f t="shared" si="44"/>
        <v>1</v>
      </c>
      <c r="DP61" s="172">
        <f t="shared" si="44"/>
        <v>1</v>
      </c>
      <c r="DQ61" s="172">
        <f t="shared" si="44"/>
        <v>1</v>
      </c>
      <c r="DR61" s="172">
        <f t="shared" si="44"/>
        <v>1</v>
      </c>
      <c r="DS61" s="172">
        <f t="shared" si="44"/>
        <v>1</v>
      </c>
      <c r="DT61" s="172">
        <f t="shared" si="44"/>
        <v>1</v>
      </c>
      <c r="DU61" s="172">
        <f t="shared" si="44"/>
        <v>1</v>
      </c>
      <c r="DV61" s="172">
        <f t="shared" si="45"/>
        <v>1</v>
      </c>
      <c r="DW61" s="172">
        <f t="shared" si="45"/>
        <v>1</v>
      </c>
      <c r="DX61" s="172">
        <f t="shared" si="45"/>
        <v>1</v>
      </c>
      <c r="DY61" s="172">
        <f t="shared" si="45"/>
        <v>1</v>
      </c>
      <c r="DZ61" s="172">
        <f t="shared" si="45"/>
        <v>1</v>
      </c>
      <c r="EA61" s="172">
        <f t="shared" si="45"/>
        <v>1</v>
      </c>
      <c r="EB61" s="172">
        <f t="shared" si="45"/>
        <v>1</v>
      </c>
      <c r="EC61" s="172">
        <f t="shared" si="45"/>
        <v>1</v>
      </c>
      <c r="ED61" s="172">
        <f t="shared" si="45"/>
        <v>1</v>
      </c>
      <c r="EE61" s="172">
        <f t="shared" si="45"/>
        <v>1</v>
      </c>
      <c r="EF61" s="172">
        <f t="shared" si="45"/>
        <v>1</v>
      </c>
      <c r="EG61" s="172">
        <f t="shared" si="6"/>
        <v>0</v>
      </c>
    </row>
    <row r="62" spans="20:137" x14ac:dyDescent="0.25">
      <c r="T62" s="5"/>
      <c r="U62" s="13"/>
      <c r="V62" s="5"/>
      <c r="W62" s="5" t="str">
        <f t="shared" si="2"/>
        <v/>
      </c>
      <c r="X62" s="5"/>
      <c r="Y62" s="5"/>
      <c r="Z62" s="5"/>
      <c r="CB62" s="172">
        <f t="shared" si="41"/>
        <v>1</v>
      </c>
      <c r="CC62" s="172">
        <f t="shared" si="41"/>
        <v>1</v>
      </c>
      <c r="CD62" s="172">
        <f t="shared" si="41"/>
        <v>1</v>
      </c>
      <c r="CE62" s="172">
        <f t="shared" si="41"/>
        <v>1</v>
      </c>
      <c r="CF62" s="172">
        <f t="shared" si="41"/>
        <v>1</v>
      </c>
      <c r="CG62" s="172">
        <f t="shared" si="41"/>
        <v>1</v>
      </c>
      <c r="CH62" s="172">
        <f t="shared" si="41"/>
        <v>1</v>
      </c>
      <c r="CI62" s="172">
        <f t="shared" si="41"/>
        <v>1</v>
      </c>
      <c r="CJ62" s="172">
        <f t="shared" si="41"/>
        <v>1</v>
      </c>
      <c r="CK62" s="172">
        <f t="shared" si="41"/>
        <v>1</v>
      </c>
      <c r="CL62" s="172">
        <f t="shared" si="41"/>
        <v>1</v>
      </c>
      <c r="CM62" s="172">
        <f t="shared" si="41"/>
        <v>1</v>
      </c>
      <c r="CN62" s="172">
        <f t="shared" si="41"/>
        <v>1</v>
      </c>
      <c r="CO62" s="172">
        <f t="shared" si="41"/>
        <v>1</v>
      </c>
      <c r="CP62" s="172">
        <f t="shared" si="41"/>
        <v>1</v>
      </c>
      <c r="CQ62" s="172">
        <f t="shared" si="38"/>
        <v>1</v>
      </c>
      <c r="CR62" s="172">
        <f t="shared" si="38"/>
        <v>1</v>
      </c>
      <c r="CS62" s="172">
        <f t="shared" si="38"/>
        <v>1</v>
      </c>
      <c r="CT62" s="172">
        <f t="shared" si="38"/>
        <v>1</v>
      </c>
      <c r="CU62" s="172">
        <f t="shared" si="38"/>
        <v>1</v>
      </c>
      <c r="DB62" s="196" t="str">
        <f>IF(DB49="","","----")</f>
        <v/>
      </c>
      <c r="DD62" s="172">
        <f t="shared" si="18"/>
        <v>1</v>
      </c>
      <c r="DE62" s="172">
        <v>60</v>
      </c>
      <c r="DL62" s="172">
        <f t="shared" si="13"/>
        <v>0</v>
      </c>
      <c r="DM62" s="172">
        <f t="shared" si="14"/>
        <v>1</v>
      </c>
      <c r="DN62" s="172">
        <f t="shared" si="15"/>
        <v>1</v>
      </c>
      <c r="DO62" s="172">
        <f t="shared" si="44"/>
        <v>1</v>
      </c>
      <c r="DP62" s="172">
        <f t="shared" si="44"/>
        <v>1</v>
      </c>
      <c r="DQ62" s="172">
        <f t="shared" si="44"/>
        <v>1</v>
      </c>
      <c r="DR62" s="172">
        <f t="shared" si="44"/>
        <v>1</v>
      </c>
      <c r="DS62" s="172">
        <f t="shared" si="44"/>
        <v>1</v>
      </c>
      <c r="DT62" s="172">
        <f t="shared" si="44"/>
        <v>1</v>
      </c>
      <c r="DU62" s="172">
        <f t="shared" si="44"/>
        <v>1</v>
      </c>
      <c r="DV62" s="172">
        <f t="shared" si="45"/>
        <v>1</v>
      </c>
      <c r="DW62" s="172">
        <f t="shared" si="45"/>
        <v>1</v>
      </c>
      <c r="DX62" s="172">
        <f t="shared" si="45"/>
        <v>1</v>
      </c>
      <c r="DY62" s="172">
        <f t="shared" si="45"/>
        <v>1</v>
      </c>
      <c r="DZ62" s="172">
        <f t="shared" si="45"/>
        <v>1</v>
      </c>
      <c r="EA62" s="172">
        <f t="shared" si="45"/>
        <v>1</v>
      </c>
      <c r="EB62" s="172">
        <f t="shared" si="45"/>
        <v>1</v>
      </c>
      <c r="EC62" s="172">
        <f t="shared" si="45"/>
        <v>1</v>
      </c>
      <c r="ED62" s="172">
        <f t="shared" si="45"/>
        <v>1</v>
      </c>
      <c r="EE62" s="172">
        <f t="shared" si="45"/>
        <v>1</v>
      </c>
      <c r="EF62" s="172">
        <f t="shared" si="45"/>
        <v>1</v>
      </c>
      <c r="EG62" s="172">
        <f t="shared" si="6"/>
        <v>0</v>
      </c>
    </row>
    <row r="63" spans="20:137" x14ac:dyDescent="0.25">
      <c r="T63" s="5"/>
      <c r="U63" s="13"/>
      <c r="V63" s="5"/>
      <c r="W63" s="5" t="str">
        <f t="shared" si="2"/>
        <v/>
      </c>
      <c r="X63" s="5"/>
      <c r="Y63" s="5"/>
      <c r="Z63" s="5"/>
      <c r="CB63" s="172">
        <f t="shared" si="41"/>
        <v>1</v>
      </c>
      <c r="CC63" s="172">
        <f t="shared" si="41"/>
        <v>1</v>
      </c>
      <c r="CD63" s="172">
        <f t="shared" si="41"/>
        <v>1</v>
      </c>
      <c r="CE63" s="172">
        <f t="shared" si="41"/>
        <v>1</v>
      </c>
      <c r="CF63" s="172">
        <f t="shared" si="41"/>
        <v>1</v>
      </c>
      <c r="CG63" s="172">
        <f t="shared" si="41"/>
        <v>1</v>
      </c>
      <c r="CH63" s="172">
        <f t="shared" si="41"/>
        <v>1</v>
      </c>
      <c r="CI63" s="172">
        <f t="shared" si="41"/>
        <v>1</v>
      </c>
      <c r="CJ63" s="172">
        <f t="shared" si="41"/>
        <v>1</v>
      </c>
      <c r="CK63" s="172">
        <f t="shared" si="41"/>
        <v>1</v>
      </c>
      <c r="CL63" s="172">
        <f t="shared" si="41"/>
        <v>1</v>
      </c>
      <c r="CM63" s="172">
        <f t="shared" si="41"/>
        <v>1</v>
      </c>
      <c r="CN63" s="172">
        <f t="shared" si="41"/>
        <v>1</v>
      </c>
      <c r="CO63" s="172">
        <f t="shared" si="41"/>
        <v>1</v>
      </c>
      <c r="CP63" s="172">
        <f t="shared" si="41"/>
        <v>1</v>
      </c>
      <c r="CQ63" s="172">
        <f t="shared" si="38"/>
        <v>1</v>
      </c>
      <c r="CR63" s="172">
        <f t="shared" si="38"/>
        <v>1</v>
      </c>
      <c r="CS63" s="172">
        <f t="shared" si="38"/>
        <v>1</v>
      </c>
      <c r="CT63" s="172">
        <f t="shared" si="38"/>
        <v>1</v>
      </c>
      <c r="CU63" s="172">
        <f t="shared" si="38"/>
        <v>1</v>
      </c>
      <c r="DA63" s="172"/>
      <c r="DB63" s="32" t="str">
        <f>IF(AND(DB64="",DB65=" "),"",CONCATENATE("Warband ",CZ64," ",DG63))</f>
        <v/>
      </c>
      <c r="DD63" s="172">
        <f t="shared" si="18"/>
        <v>1</v>
      </c>
      <c r="DE63" s="172">
        <v>61</v>
      </c>
      <c r="DG63" s="49" t="str">
        <f t="shared" ref="DG63" si="46">CONCATENATE("   ",DH63,"/",DI63,IF(OR(DH63&gt;DI63,DH63&lt;DI64)," !",""))</f>
        <v xml:space="preserve">   0/12 !</v>
      </c>
      <c r="DH63" s="172">
        <f t="shared" ref="DH63" si="47">INDEX($CB$1:$CU$1,CZ64)+DJ63</f>
        <v>0</v>
      </c>
      <c r="DI63" s="172">
        <f>12</f>
        <v>12</v>
      </c>
      <c r="DL63" s="172">
        <f t="shared" si="13"/>
        <v>0</v>
      </c>
      <c r="DM63" s="172">
        <f t="shared" si="14"/>
        <v>1</v>
      </c>
      <c r="DN63" s="172">
        <f t="shared" si="15"/>
        <v>1</v>
      </c>
      <c r="DO63" s="172">
        <f t="shared" si="44"/>
        <v>1</v>
      </c>
      <c r="DP63" s="172">
        <f t="shared" si="44"/>
        <v>1</v>
      </c>
      <c r="DQ63" s="172">
        <f t="shared" si="44"/>
        <v>1</v>
      </c>
      <c r="DR63" s="172">
        <f t="shared" si="44"/>
        <v>1</v>
      </c>
      <c r="DS63" s="172">
        <f t="shared" si="44"/>
        <v>1</v>
      </c>
      <c r="DT63" s="172">
        <f t="shared" si="44"/>
        <v>1</v>
      </c>
      <c r="DU63" s="172">
        <f t="shared" si="44"/>
        <v>1</v>
      </c>
      <c r="DV63" s="172">
        <f t="shared" si="45"/>
        <v>1</v>
      </c>
      <c r="DW63" s="172">
        <f t="shared" si="45"/>
        <v>1</v>
      </c>
      <c r="DX63" s="172">
        <f t="shared" si="45"/>
        <v>1</v>
      </c>
      <c r="DY63" s="172">
        <f t="shared" si="45"/>
        <v>1</v>
      </c>
      <c r="DZ63" s="172">
        <f t="shared" si="45"/>
        <v>1</v>
      </c>
      <c r="EA63" s="172">
        <f t="shared" si="45"/>
        <v>1</v>
      </c>
      <c r="EB63" s="172">
        <f t="shared" si="45"/>
        <v>1</v>
      </c>
      <c r="EC63" s="172">
        <f t="shared" si="45"/>
        <v>1</v>
      </c>
      <c r="ED63" s="172">
        <f t="shared" si="45"/>
        <v>1</v>
      </c>
      <c r="EE63" s="172">
        <f t="shared" si="45"/>
        <v>1</v>
      </c>
      <c r="EF63" s="172">
        <f t="shared" si="45"/>
        <v>1</v>
      </c>
      <c r="EG63" s="172">
        <f t="shared" si="6"/>
        <v>0</v>
      </c>
    </row>
    <row r="64" spans="20:137" x14ac:dyDescent="0.25">
      <c r="T64" s="5"/>
      <c r="U64" s="13"/>
      <c r="V64" s="5"/>
      <c r="W64" s="5" t="str">
        <f t="shared" si="2"/>
        <v/>
      </c>
      <c r="X64" s="5"/>
      <c r="Y64" s="5"/>
      <c r="Z64" s="5"/>
      <c r="CB64" s="172">
        <f t="shared" si="41"/>
        <v>1</v>
      </c>
      <c r="CC64" s="172">
        <f t="shared" si="41"/>
        <v>1</v>
      </c>
      <c r="CD64" s="172">
        <f t="shared" si="41"/>
        <v>1</v>
      </c>
      <c r="CE64" s="172">
        <f t="shared" si="41"/>
        <v>1</v>
      </c>
      <c r="CF64" s="172">
        <f t="shared" si="41"/>
        <v>1</v>
      </c>
      <c r="CG64" s="172">
        <f t="shared" si="41"/>
        <v>1</v>
      </c>
      <c r="CH64" s="172">
        <f t="shared" si="41"/>
        <v>1</v>
      </c>
      <c r="CI64" s="172">
        <f t="shared" si="41"/>
        <v>1</v>
      </c>
      <c r="CJ64" s="172">
        <f t="shared" si="41"/>
        <v>1</v>
      </c>
      <c r="CK64" s="172">
        <f t="shared" si="41"/>
        <v>1</v>
      </c>
      <c r="CL64" s="172">
        <f t="shared" si="41"/>
        <v>1</v>
      </c>
      <c r="CM64" s="172">
        <f t="shared" si="41"/>
        <v>1</v>
      </c>
      <c r="CN64" s="172">
        <f t="shared" si="41"/>
        <v>1</v>
      </c>
      <c r="CO64" s="172">
        <f t="shared" si="41"/>
        <v>1</v>
      </c>
      <c r="CP64" s="172">
        <f t="shared" si="41"/>
        <v>1</v>
      </c>
      <c r="CQ64" s="172">
        <f t="shared" si="41"/>
        <v>1</v>
      </c>
      <c r="CR64" s="172">
        <f t="shared" ref="CR64:CU79" si="48">IF(BG63="",CR63,CR63+1)</f>
        <v>1</v>
      </c>
      <c r="CS64" s="172">
        <f t="shared" si="48"/>
        <v>1</v>
      </c>
      <c r="CT64" s="172">
        <f t="shared" si="48"/>
        <v>1</v>
      </c>
      <c r="CU64" s="172">
        <f t="shared" si="48"/>
        <v>1</v>
      </c>
      <c r="CZ64" s="172">
        <v>5</v>
      </c>
      <c r="DA64" s="172" t="s">
        <v>278</v>
      </c>
      <c r="DB64" s="32" t="str">
        <f>T(LOOKUP(CZ64,$DM$1:$EF$1,$DM$2:$EF$2))</f>
        <v/>
      </c>
      <c r="DD64" s="172">
        <f t="shared" si="18"/>
        <v>1</v>
      </c>
      <c r="DE64" s="172">
        <v>62</v>
      </c>
      <c r="DI64" s="172">
        <f t="shared" ref="DI64" si="49">IF(DB64="",INDEX($CB$85:$CU$85,CZ64),0)</f>
        <v>2</v>
      </c>
      <c r="DL64" s="172">
        <f t="shared" si="13"/>
        <v>0</v>
      </c>
      <c r="DM64" s="172">
        <f t="shared" si="14"/>
        <v>1</v>
      </c>
      <c r="DN64" s="172">
        <f t="shared" si="15"/>
        <v>1</v>
      </c>
      <c r="DO64" s="172">
        <f t="shared" si="44"/>
        <v>1</v>
      </c>
      <c r="DP64" s="172">
        <f t="shared" si="44"/>
        <v>1</v>
      </c>
      <c r="DQ64" s="172">
        <f t="shared" si="44"/>
        <v>1</v>
      </c>
      <c r="DR64" s="172">
        <f t="shared" si="44"/>
        <v>1</v>
      </c>
      <c r="DS64" s="172">
        <f t="shared" si="44"/>
        <v>1</v>
      </c>
      <c r="DT64" s="172">
        <f t="shared" si="44"/>
        <v>1</v>
      </c>
      <c r="DU64" s="172">
        <f t="shared" si="44"/>
        <v>1</v>
      </c>
      <c r="DV64" s="172">
        <f t="shared" si="45"/>
        <v>1</v>
      </c>
      <c r="DW64" s="172">
        <f t="shared" si="45"/>
        <v>1</v>
      </c>
      <c r="DX64" s="172">
        <f t="shared" si="45"/>
        <v>1</v>
      </c>
      <c r="DY64" s="172">
        <f t="shared" si="45"/>
        <v>1</v>
      </c>
      <c r="DZ64" s="172">
        <f t="shared" si="45"/>
        <v>1</v>
      </c>
      <c r="EA64" s="172">
        <f t="shared" si="45"/>
        <v>1</v>
      </c>
      <c r="EB64" s="172">
        <f t="shared" si="45"/>
        <v>1</v>
      </c>
      <c r="EC64" s="172">
        <f t="shared" si="45"/>
        <v>1</v>
      </c>
      <c r="ED64" s="172">
        <f t="shared" si="45"/>
        <v>1</v>
      </c>
      <c r="EE64" s="172">
        <f t="shared" si="45"/>
        <v>1</v>
      </c>
      <c r="EF64" s="172">
        <f t="shared" si="45"/>
        <v>1</v>
      </c>
      <c r="EG64" s="172">
        <f t="shared" si="6"/>
        <v>0</v>
      </c>
    </row>
    <row r="65" spans="20:137" x14ac:dyDescent="0.25">
      <c r="T65" s="5"/>
      <c r="U65" s="13"/>
      <c r="V65" s="5"/>
      <c r="W65" s="5" t="str">
        <f t="shared" si="2"/>
        <v/>
      </c>
      <c r="X65" s="5"/>
      <c r="Y65" s="5"/>
      <c r="Z65" s="5"/>
      <c r="CB65" s="172">
        <f t="shared" ref="CB65:CQ80" si="50">IF(AQ64="",CB64,CB64+1)</f>
        <v>1</v>
      </c>
      <c r="CC65" s="172">
        <f t="shared" si="50"/>
        <v>1</v>
      </c>
      <c r="CD65" s="172">
        <f t="shared" si="50"/>
        <v>1</v>
      </c>
      <c r="CE65" s="172">
        <f t="shared" si="50"/>
        <v>1</v>
      </c>
      <c r="CF65" s="172">
        <f t="shared" si="50"/>
        <v>1</v>
      </c>
      <c r="CG65" s="172">
        <f t="shared" si="50"/>
        <v>1</v>
      </c>
      <c r="CH65" s="172">
        <f t="shared" si="50"/>
        <v>1</v>
      </c>
      <c r="CI65" s="172">
        <f t="shared" si="50"/>
        <v>1</v>
      </c>
      <c r="CJ65" s="172">
        <f t="shared" si="50"/>
        <v>1</v>
      </c>
      <c r="CK65" s="172">
        <f t="shared" si="50"/>
        <v>1</v>
      </c>
      <c r="CL65" s="172">
        <f t="shared" si="50"/>
        <v>1</v>
      </c>
      <c r="CM65" s="172">
        <f t="shared" si="50"/>
        <v>1</v>
      </c>
      <c r="CN65" s="172">
        <f t="shared" si="50"/>
        <v>1</v>
      </c>
      <c r="CO65" s="172">
        <f t="shared" si="50"/>
        <v>1</v>
      </c>
      <c r="CP65" s="172">
        <f t="shared" si="50"/>
        <v>1</v>
      </c>
      <c r="CQ65" s="172">
        <f t="shared" si="50"/>
        <v>1</v>
      </c>
      <c r="CR65" s="172">
        <f t="shared" si="48"/>
        <v>1</v>
      </c>
      <c r="CS65" s="172">
        <f t="shared" si="48"/>
        <v>1</v>
      </c>
      <c r="CT65" s="172">
        <f t="shared" si="48"/>
        <v>1</v>
      </c>
      <c r="CU65" s="172">
        <f t="shared" si="48"/>
        <v>1</v>
      </c>
      <c r="DA65" s="172">
        <v>1</v>
      </c>
      <c r="DB65" s="32" t="str">
        <f t="shared" ref="DB65:DB76" si="51">T(CONCATENATE(LOOKUP(DA65,CF$3:CF$80,AU$3:AU$80)," ",LOOKUP(DA65,CF$3:CF$80,$CA$3:$CA$80)))</f>
        <v xml:space="preserve"> </v>
      </c>
      <c r="DD65" s="172">
        <f t="shared" si="18"/>
        <v>1</v>
      </c>
      <c r="DE65" s="172">
        <v>63</v>
      </c>
      <c r="DL65" s="172">
        <f t="shared" si="13"/>
        <v>0</v>
      </c>
      <c r="DM65" s="172">
        <f t="shared" si="14"/>
        <v>1</v>
      </c>
      <c r="DN65" s="172">
        <f t="shared" si="15"/>
        <v>1</v>
      </c>
      <c r="DO65" s="172">
        <f t="shared" si="44"/>
        <v>1</v>
      </c>
      <c r="DP65" s="172">
        <f t="shared" si="44"/>
        <v>1</v>
      </c>
      <c r="DQ65" s="172">
        <f t="shared" si="44"/>
        <v>1</v>
      </c>
      <c r="DR65" s="172">
        <f t="shared" si="44"/>
        <v>1</v>
      </c>
      <c r="DS65" s="172">
        <f t="shared" si="44"/>
        <v>1</v>
      </c>
      <c r="DT65" s="172">
        <f t="shared" si="44"/>
        <v>1</v>
      </c>
      <c r="DU65" s="172">
        <f t="shared" si="44"/>
        <v>1</v>
      </c>
      <c r="DV65" s="172">
        <f t="shared" si="45"/>
        <v>1</v>
      </c>
      <c r="DW65" s="172">
        <f t="shared" si="45"/>
        <v>1</v>
      </c>
      <c r="DX65" s="172">
        <f t="shared" si="45"/>
        <v>1</v>
      </c>
      <c r="DY65" s="172">
        <f t="shared" si="45"/>
        <v>1</v>
      </c>
      <c r="DZ65" s="172">
        <f t="shared" si="45"/>
        <v>1</v>
      </c>
      <c r="EA65" s="172">
        <f t="shared" si="45"/>
        <v>1</v>
      </c>
      <c r="EB65" s="172">
        <f t="shared" si="45"/>
        <v>1</v>
      </c>
      <c r="EC65" s="172">
        <f t="shared" si="45"/>
        <v>1</v>
      </c>
      <c r="ED65" s="172">
        <f t="shared" si="45"/>
        <v>1</v>
      </c>
      <c r="EE65" s="172">
        <f t="shared" si="45"/>
        <v>1</v>
      </c>
      <c r="EF65" s="172">
        <f t="shared" si="45"/>
        <v>1</v>
      </c>
      <c r="EG65" s="172">
        <f t="shared" si="6"/>
        <v>0</v>
      </c>
    </row>
    <row r="66" spans="20:137" x14ac:dyDescent="0.25">
      <c r="T66" s="5"/>
      <c r="U66" s="13"/>
      <c r="V66" s="5"/>
      <c r="W66" s="5" t="str">
        <f t="shared" si="2"/>
        <v/>
      </c>
      <c r="X66" s="5"/>
      <c r="Y66" s="5"/>
      <c r="Z66" s="5"/>
      <c r="CB66" s="172">
        <f t="shared" si="50"/>
        <v>1</v>
      </c>
      <c r="CC66" s="172">
        <f t="shared" si="50"/>
        <v>1</v>
      </c>
      <c r="CD66" s="172">
        <f t="shared" si="50"/>
        <v>1</v>
      </c>
      <c r="CE66" s="172">
        <f t="shared" si="50"/>
        <v>1</v>
      </c>
      <c r="CF66" s="172">
        <f t="shared" si="50"/>
        <v>1</v>
      </c>
      <c r="CG66" s="172">
        <f t="shared" si="50"/>
        <v>1</v>
      </c>
      <c r="CH66" s="172">
        <f t="shared" si="50"/>
        <v>1</v>
      </c>
      <c r="CI66" s="172">
        <f t="shared" si="50"/>
        <v>1</v>
      </c>
      <c r="CJ66" s="172">
        <f t="shared" si="50"/>
        <v>1</v>
      </c>
      <c r="CK66" s="172">
        <f t="shared" si="50"/>
        <v>1</v>
      </c>
      <c r="CL66" s="172">
        <f t="shared" si="50"/>
        <v>1</v>
      </c>
      <c r="CM66" s="172">
        <f t="shared" si="50"/>
        <v>1</v>
      </c>
      <c r="CN66" s="172">
        <f t="shared" si="50"/>
        <v>1</v>
      </c>
      <c r="CO66" s="172">
        <f t="shared" si="50"/>
        <v>1</v>
      </c>
      <c r="CP66" s="172">
        <f t="shared" si="50"/>
        <v>1</v>
      </c>
      <c r="CQ66" s="172">
        <f t="shared" si="50"/>
        <v>1</v>
      </c>
      <c r="CR66" s="172">
        <f t="shared" si="48"/>
        <v>1</v>
      </c>
      <c r="CS66" s="172">
        <f t="shared" si="48"/>
        <v>1</v>
      </c>
      <c r="CT66" s="172">
        <f t="shared" si="48"/>
        <v>1</v>
      </c>
      <c r="CU66" s="172">
        <f t="shared" si="48"/>
        <v>1</v>
      </c>
      <c r="DA66" s="172">
        <v>2</v>
      </c>
      <c r="DB66" s="32" t="str">
        <f t="shared" si="51"/>
        <v xml:space="preserve"> </v>
      </c>
      <c r="DD66" s="172">
        <f t="shared" si="18"/>
        <v>1</v>
      </c>
      <c r="DE66" s="172">
        <v>64</v>
      </c>
      <c r="DL66" s="172">
        <f t="shared" si="13"/>
        <v>0</v>
      </c>
      <c r="DM66" s="172">
        <f t="shared" si="14"/>
        <v>1</v>
      </c>
      <c r="DN66" s="172">
        <f t="shared" si="15"/>
        <v>1</v>
      </c>
      <c r="DO66" s="172">
        <f t="shared" si="44"/>
        <v>1</v>
      </c>
      <c r="DP66" s="172">
        <f t="shared" si="44"/>
        <v>1</v>
      </c>
      <c r="DQ66" s="172">
        <f t="shared" si="44"/>
        <v>1</v>
      </c>
      <c r="DR66" s="172">
        <f t="shared" si="44"/>
        <v>1</v>
      </c>
      <c r="DS66" s="172">
        <f t="shared" si="44"/>
        <v>1</v>
      </c>
      <c r="DT66" s="172">
        <f t="shared" si="44"/>
        <v>1</v>
      </c>
      <c r="DU66" s="172">
        <f t="shared" si="44"/>
        <v>1</v>
      </c>
      <c r="DV66" s="172">
        <f t="shared" si="45"/>
        <v>1</v>
      </c>
      <c r="DW66" s="172">
        <f t="shared" si="45"/>
        <v>1</v>
      </c>
      <c r="DX66" s="172">
        <f t="shared" si="45"/>
        <v>1</v>
      </c>
      <c r="DY66" s="172">
        <f t="shared" si="45"/>
        <v>1</v>
      </c>
      <c r="DZ66" s="172">
        <f t="shared" si="45"/>
        <v>1</v>
      </c>
      <c r="EA66" s="172">
        <f t="shared" si="45"/>
        <v>1</v>
      </c>
      <c r="EB66" s="172">
        <f t="shared" si="45"/>
        <v>1</v>
      </c>
      <c r="EC66" s="172">
        <f t="shared" si="45"/>
        <v>1</v>
      </c>
      <c r="ED66" s="172">
        <f t="shared" si="45"/>
        <v>1</v>
      </c>
      <c r="EE66" s="172">
        <f t="shared" si="45"/>
        <v>1</v>
      </c>
      <c r="EF66" s="172">
        <f t="shared" si="45"/>
        <v>1</v>
      </c>
      <c r="EG66" s="172">
        <f t="shared" si="6"/>
        <v>0</v>
      </c>
    </row>
    <row r="67" spans="20:137" x14ac:dyDescent="0.25">
      <c r="T67" s="5"/>
      <c r="U67" s="13"/>
      <c r="V67" s="5"/>
      <c r="W67" s="5" t="str">
        <f t="shared" ref="W67:W80" si="52">T(LOOKUP(DE67,$DD$3:$DD$302,$DB$3:$DB$302))</f>
        <v/>
      </c>
      <c r="X67" s="5"/>
      <c r="Y67" s="5"/>
      <c r="Z67" s="5"/>
      <c r="CB67" s="172">
        <f t="shared" si="50"/>
        <v>1</v>
      </c>
      <c r="CC67" s="172">
        <f t="shared" si="50"/>
        <v>1</v>
      </c>
      <c r="CD67" s="172">
        <f t="shared" si="50"/>
        <v>1</v>
      </c>
      <c r="CE67" s="172">
        <f t="shared" si="50"/>
        <v>1</v>
      </c>
      <c r="CF67" s="172">
        <f t="shared" si="50"/>
        <v>1</v>
      </c>
      <c r="CG67" s="172">
        <f t="shared" si="50"/>
        <v>1</v>
      </c>
      <c r="CH67" s="172">
        <f t="shared" si="50"/>
        <v>1</v>
      </c>
      <c r="CI67" s="172">
        <f t="shared" si="50"/>
        <v>1</v>
      </c>
      <c r="CJ67" s="172">
        <f t="shared" si="50"/>
        <v>1</v>
      </c>
      <c r="CK67" s="172">
        <f t="shared" si="50"/>
        <v>1</v>
      </c>
      <c r="CL67" s="172">
        <f t="shared" si="50"/>
        <v>1</v>
      </c>
      <c r="CM67" s="172">
        <f t="shared" si="50"/>
        <v>1</v>
      </c>
      <c r="CN67" s="172">
        <f t="shared" si="50"/>
        <v>1</v>
      </c>
      <c r="CO67" s="172">
        <f t="shared" si="50"/>
        <v>1</v>
      </c>
      <c r="CP67" s="172">
        <f t="shared" si="50"/>
        <v>1</v>
      </c>
      <c r="CQ67" s="172">
        <f t="shared" si="50"/>
        <v>1</v>
      </c>
      <c r="CR67" s="172">
        <f t="shared" si="48"/>
        <v>1</v>
      </c>
      <c r="CS67" s="172">
        <f t="shared" si="48"/>
        <v>1</v>
      </c>
      <c r="CT67" s="172">
        <f t="shared" si="48"/>
        <v>1</v>
      </c>
      <c r="CU67" s="172">
        <f t="shared" si="48"/>
        <v>1</v>
      </c>
      <c r="DA67" s="172">
        <v>3</v>
      </c>
      <c r="DB67" s="32" t="str">
        <f t="shared" si="51"/>
        <v xml:space="preserve"> </v>
      </c>
      <c r="DD67" s="172">
        <f t="shared" si="18"/>
        <v>1</v>
      </c>
      <c r="DE67" s="172">
        <v>65</v>
      </c>
      <c r="DL67" s="172">
        <f t="shared" si="13"/>
        <v>0</v>
      </c>
      <c r="DM67" s="172">
        <f t="shared" si="14"/>
        <v>1</v>
      </c>
      <c r="DN67" s="172">
        <f t="shared" si="15"/>
        <v>1</v>
      </c>
      <c r="DO67" s="172">
        <f t="shared" si="44"/>
        <v>1</v>
      </c>
      <c r="DP67" s="172">
        <f t="shared" si="44"/>
        <v>1</v>
      </c>
      <c r="DQ67" s="172">
        <f t="shared" si="44"/>
        <v>1</v>
      </c>
      <c r="DR67" s="172">
        <f t="shared" si="44"/>
        <v>1</v>
      </c>
      <c r="DS67" s="172">
        <f t="shared" si="44"/>
        <v>1</v>
      </c>
      <c r="DT67" s="172">
        <f t="shared" si="44"/>
        <v>1</v>
      </c>
      <c r="DU67" s="172">
        <f t="shared" si="44"/>
        <v>1</v>
      </c>
      <c r="DV67" s="172">
        <f t="shared" si="45"/>
        <v>1</v>
      </c>
      <c r="DW67" s="172">
        <f t="shared" si="45"/>
        <v>1</v>
      </c>
      <c r="DX67" s="172">
        <f t="shared" si="45"/>
        <v>1</v>
      </c>
      <c r="DY67" s="172">
        <f t="shared" si="45"/>
        <v>1</v>
      </c>
      <c r="DZ67" s="172">
        <f t="shared" si="45"/>
        <v>1</v>
      </c>
      <c r="EA67" s="172">
        <f t="shared" si="45"/>
        <v>1</v>
      </c>
      <c r="EB67" s="172">
        <f t="shared" si="45"/>
        <v>1</v>
      </c>
      <c r="EC67" s="172">
        <f t="shared" si="45"/>
        <v>1</v>
      </c>
      <c r="ED67" s="172">
        <f t="shared" si="45"/>
        <v>1</v>
      </c>
      <c r="EE67" s="172">
        <f t="shared" si="45"/>
        <v>1</v>
      </c>
      <c r="EF67" s="172">
        <f t="shared" si="45"/>
        <v>1</v>
      </c>
      <c r="EG67" s="172">
        <f t="shared" ref="EG67:EG80" si="53">IF(CX67=0,0,SUBSTITUTE(SUBSTITUTE(SUBSTITUTE(SUBSTITUTE(SUBSTITUTE(SUBSTITUTE(SUBSTITUTE(SUBSTITUTE($CX67,"12",""),"13",""),"14",""),"15",""),"16",""),"17",""),"18",""),"19",""))</f>
        <v>0</v>
      </c>
    </row>
    <row r="68" spans="20:137" x14ac:dyDescent="0.25">
      <c r="T68" s="5"/>
      <c r="U68" s="13"/>
      <c r="V68" s="5"/>
      <c r="W68" s="5" t="str">
        <f t="shared" si="52"/>
        <v/>
      </c>
      <c r="X68" s="5"/>
      <c r="Y68" s="5"/>
      <c r="Z68" s="5"/>
      <c r="CB68" s="172">
        <f t="shared" si="50"/>
        <v>1</v>
      </c>
      <c r="CC68" s="172">
        <f t="shared" si="50"/>
        <v>1</v>
      </c>
      <c r="CD68" s="172">
        <f t="shared" si="50"/>
        <v>1</v>
      </c>
      <c r="CE68" s="172">
        <f t="shared" si="50"/>
        <v>1</v>
      </c>
      <c r="CF68" s="172">
        <f t="shared" si="50"/>
        <v>1</v>
      </c>
      <c r="CG68" s="172">
        <f t="shared" si="50"/>
        <v>1</v>
      </c>
      <c r="CH68" s="172">
        <f t="shared" si="50"/>
        <v>1</v>
      </c>
      <c r="CI68" s="172">
        <f t="shared" si="50"/>
        <v>1</v>
      </c>
      <c r="CJ68" s="172">
        <f t="shared" si="50"/>
        <v>1</v>
      </c>
      <c r="CK68" s="172">
        <f t="shared" si="50"/>
        <v>1</v>
      </c>
      <c r="CL68" s="172">
        <f t="shared" si="50"/>
        <v>1</v>
      </c>
      <c r="CM68" s="172">
        <f t="shared" si="50"/>
        <v>1</v>
      </c>
      <c r="CN68" s="172">
        <f t="shared" si="50"/>
        <v>1</v>
      </c>
      <c r="CO68" s="172">
        <f t="shared" si="50"/>
        <v>1</v>
      </c>
      <c r="CP68" s="172">
        <f t="shared" si="50"/>
        <v>1</v>
      </c>
      <c r="CQ68" s="172">
        <f t="shared" si="50"/>
        <v>1</v>
      </c>
      <c r="CR68" s="172">
        <f t="shared" si="48"/>
        <v>1</v>
      </c>
      <c r="CS68" s="172">
        <f t="shared" si="48"/>
        <v>1</v>
      </c>
      <c r="CT68" s="172">
        <f t="shared" si="48"/>
        <v>1</v>
      </c>
      <c r="CU68" s="172">
        <f t="shared" si="48"/>
        <v>1</v>
      </c>
      <c r="DA68" s="172">
        <v>4</v>
      </c>
      <c r="DB68" s="32" t="str">
        <f t="shared" si="51"/>
        <v xml:space="preserve"> </v>
      </c>
      <c r="DD68" s="172">
        <f t="shared" si="18"/>
        <v>1</v>
      </c>
      <c r="DE68" s="172">
        <v>66</v>
      </c>
      <c r="DL68" s="172">
        <f t="shared" ref="DL68:DL79" si="54">SUM(DM69:EF69)-SUM(DM68:EF68)</f>
        <v>0</v>
      </c>
      <c r="DM68" s="172">
        <f t="shared" ref="DM68:DM80" si="55">IF(OR(CX67=0,ISERROR(SEARCH(DM$1,SUBSTITUTE(SUBSTITUTE($EG67,"10",""),"11","")))),DM67,DM67+1)</f>
        <v>1</v>
      </c>
      <c r="DN68" s="172">
        <f t="shared" ref="DN68:DN80" si="56">IF(OR(CX67=0,ISERROR(SEARCH(DN$1,SUBSTITUTE(SUBSTITUTE($CX67,"12",""),"20","")))),DN67,DN67+1)</f>
        <v>1</v>
      </c>
      <c r="DO68" s="172">
        <f t="shared" ref="DO68:DU80" si="57">IF(OR($CX67=0,ISERROR(SEARCH(DO$1,SUBSTITUTE($CX67,DY$1,"")))),DO67,DO67+1)</f>
        <v>1</v>
      </c>
      <c r="DP68" s="172">
        <f t="shared" si="57"/>
        <v>1</v>
      </c>
      <c r="DQ68" s="172">
        <f t="shared" si="57"/>
        <v>1</v>
      </c>
      <c r="DR68" s="172">
        <f t="shared" si="57"/>
        <v>1</v>
      </c>
      <c r="DS68" s="172">
        <f t="shared" si="57"/>
        <v>1</v>
      </c>
      <c r="DT68" s="172">
        <f t="shared" si="57"/>
        <v>1</v>
      </c>
      <c r="DU68" s="172">
        <f t="shared" si="57"/>
        <v>1</v>
      </c>
      <c r="DV68" s="172">
        <f t="shared" si="45"/>
        <v>1</v>
      </c>
      <c r="DW68" s="172">
        <f t="shared" si="45"/>
        <v>1</v>
      </c>
      <c r="DX68" s="172">
        <f t="shared" si="45"/>
        <v>1</v>
      </c>
      <c r="DY68" s="172">
        <f t="shared" si="45"/>
        <v>1</v>
      </c>
      <c r="DZ68" s="172">
        <f t="shared" si="45"/>
        <v>1</v>
      </c>
      <c r="EA68" s="172">
        <f t="shared" si="45"/>
        <v>1</v>
      </c>
      <c r="EB68" s="172">
        <f t="shared" si="45"/>
        <v>1</v>
      </c>
      <c r="EC68" s="172">
        <f t="shared" si="45"/>
        <v>1</v>
      </c>
      <c r="ED68" s="172">
        <f t="shared" si="45"/>
        <v>1</v>
      </c>
      <c r="EE68" s="172">
        <f t="shared" si="45"/>
        <v>1</v>
      </c>
      <c r="EF68" s="172">
        <f t="shared" si="45"/>
        <v>1</v>
      </c>
      <c r="EG68" s="172">
        <f t="shared" si="53"/>
        <v>0</v>
      </c>
    </row>
    <row r="69" spans="20:137" x14ac:dyDescent="0.25">
      <c r="T69" s="5"/>
      <c r="U69" s="13"/>
      <c r="V69" s="5"/>
      <c r="W69" s="5" t="str">
        <f t="shared" si="52"/>
        <v/>
      </c>
      <c r="X69" s="5"/>
      <c r="Y69" s="5"/>
      <c r="Z69" s="5"/>
      <c r="CB69" s="172">
        <f t="shared" si="50"/>
        <v>1</v>
      </c>
      <c r="CC69" s="172">
        <f t="shared" si="50"/>
        <v>1</v>
      </c>
      <c r="CD69" s="172">
        <f t="shared" si="50"/>
        <v>1</v>
      </c>
      <c r="CE69" s="172">
        <f t="shared" si="50"/>
        <v>1</v>
      </c>
      <c r="CF69" s="172">
        <f t="shared" si="50"/>
        <v>1</v>
      </c>
      <c r="CG69" s="172">
        <f t="shared" si="50"/>
        <v>1</v>
      </c>
      <c r="CH69" s="172">
        <f t="shared" si="50"/>
        <v>1</v>
      </c>
      <c r="CI69" s="172">
        <f t="shared" si="50"/>
        <v>1</v>
      </c>
      <c r="CJ69" s="172">
        <f t="shared" si="50"/>
        <v>1</v>
      </c>
      <c r="CK69" s="172">
        <f t="shared" si="50"/>
        <v>1</v>
      </c>
      <c r="CL69" s="172">
        <f t="shared" si="50"/>
        <v>1</v>
      </c>
      <c r="CM69" s="172">
        <f t="shared" si="50"/>
        <v>1</v>
      </c>
      <c r="CN69" s="172">
        <f t="shared" si="50"/>
        <v>1</v>
      </c>
      <c r="CO69" s="172">
        <f t="shared" si="50"/>
        <v>1</v>
      </c>
      <c r="CP69" s="172">
        <f t="shared" si="50"/>
        <v>1</v>
      </c>
      <c r="CQ69" s="172">
        <f t="shared" si="50"/>
        <v>1</v>
      </c>
      <c r="CR69" s="172">
        <f t="shared" si="48"/>
        <v>1</v>
      </c>
      <c r="CS69" s="172">
        <f t="shared" si="48"/>
        <v>1</v>
      </c>
      <c r="CT69" s="172">
        <f t="shared" si="48"/>
        <v>1</v>
      </c>
      <c r="CU69" s="172">
        <f t="shared" si="48"/>
        <v>1</v>
      </c>
      <c r="DA69" s="172">
        <v>5</v>
      </c>
      <c r="DB69" s="32" t="str">
        <f t="shared" si="51"/>
        <v xml:space="preserve"> </v>
      </c>
      <c r="DD69" s="172">
        <f t="shared" ref="DD69:DD132" si="58">IF(OR(DB68="",DB68=" "),DD68,DD68+1)</f>
        <v>1</v>
      </c>
      <c r="DE69" s="172">
        <v>67</v>
      </c>
      <c r="DL69" s="172">
        <f t="shared" si="54"/>
        <v>0</v>
      </c>
      <c r="DM69" s="172">
        <f t="shared" si="55"/>
        <v>1</v>
      </c>
      <c r="DN69" s="172">
        <f t="shared" si="56"/>
        <v>1</v>
      </c>
      <c r="DO69" s="172">
        <f t="shared" si="57"/>
        <v>1</v>
      </c>
      <c r="DP69" s="172">
        <f t="shared" si="57"/>
        <v>1</v>
      </c>
      <c r="DQ69" s="172">
        <f t="shared" si="57"/>
        <v>1</v>
      </c>
      <c r="DR69" s="172">
        <f t="shared" si="57"/>
        <v>1</v>
      </c>
      <c r="DS69" s="172">
        <f t="shared" si="57"/>
        <v>1</v>
      </c>
      <c r="DT69" s="172">
        <f t="shared" si="57"/>
        <v>1</v>
      </c>
      <c r="DU69" s="172">
        <f t="shared" si="57"/>
        <v>1</v>
      </c>
      <c r="DV69" s="172">
        <f t="shared" ref="DV69:EF80" si="59">IF(OR($CX68=0,ISERROR(SEARCH(DV$1,$CX68))),DV68,DV68+1)</f>
        <v>1</v>
      </c>
      <c r="DW69" s="172">
        <f t="shared" si="59"/>
        <v>1</v>
      </c>
      <c r="DX69" s="172">
        <f t="shared" si="59"/>
        <v>1</v>
      </c>
      <c r="DY69" s="172">
        <f t="shared" si="59"/>
        <v>1</v>
      </c>
      <c r="DZ69" s="172">
        <f t="shared" si="59"/>
        <v>1</v>
      </c>
      <c r="EA69" s="172">
        <f t="shared" si="59"/>
        <v>1</v>
      </c>
      <c r="EB69" s="172">
        <f t="shared" si="59"/>
        <v>1</v>
      </c>
      <c r="EC69" s="172">
        <f t="shared" si="59"/>
        <v>1</v>
      </c>
      <c r="ED69" s="172">
        <f t="shared" si="59"/>
        <v>1</v>
      </c>
      <c r="EE69" s="172">
        <f t="shared" si="59"/>
        <v>1</v>
      </c>
      <c r="EF69" s="172">
        <f t="shared" si="59"/>
        <v>1</v>
      </c>
      <c r="EG69" s="172">
        <f t="shared" si="53"/>
        <v>0</v>
      </c>
    </row>
    <row r="70" spans="20:137" x14ac:dyDescent="0.25">
      <c r="T70" s="5"/>
      <c r="U70" s="13"/>
      <c r="V70" s="5"/>
      <c r="W70" s="5" t="str">
        <f t="shared" si="52"/>
        <v/>
      </c>
      <c r="X70" s="5"/>
      <c r="Y70" s="5"/>
      <c r="Z70" s="5"/>
      <c r="CB70" s="172">
        <f t="shared" si="50"/>
        <v>1</v>
      </c>
      <c r="CC70" s="172">
        <f t="shared" si="50"/>
        <v>1</v>
      </c>
      <c r="CD70" s="172">
        <f t="shared" si="50"/>
        <v>1</v>
      </c>
      <c r="CE70" s="172">
        <f t="shared" si="50"/>
        <v>1</v>
      </c>
      <c r="CF70" s="172">
        <f t="shared" si="50"/>
        <v>1</v>
      </c>
      <c r="CG70" s="172">
        <f t="shared" si="50"/>
        <v>1</v>
      </c>
      <c r="CH70" s="172">
        <f t="shared" si="50"/>
        <v>1</v>
      </c>
      <c r="CI70" s="172">
        <f t="shared" si="50"/>
        <v>1</v>
      </c>
      <c r="CJ70" s="172">
        <f t="shared" si="50"/>
        <v>1</v>
      </c>
      <c r="CK70" s="172">
        <f t="shared" si="50"/>
        <v>1</v>
      </c>
      <c r="CL70" s="172">
        <f t="shared" si="50"/>
        <v>1</v>
      </c>
      <c r="CM70" s="172">
        <f t="shared" si="50"/>
        <v>1</v>
      </c>
      <c r="CN70" s="172">
        <f t="shared" si="50"/>
        <v>1</v>
      </c>
      <c r="CO70" s="172">
        <f t="shared" si="50"/>
        <v>1</v>
      </c>
      <c r="CP70" s="172">
        <f t="shared" si="50"/>
        <v>1</v>
      </c>
      <c r="CQ70" s="172">
        <f t="shared" si="50"/>
        <v>1</v>
      </c>
      <c r="CR70" s="172">
        <f t="shared" si="48"/>
        <v>1</v>
      </c>
      <c r="CS70" s="172">
        <f t="shared" si="48"/>
        <v>1</v>
      </c>
      <c r="CT70" s="172">
        <f t="shared" si="48"/>
        <v>1</v>
      </c>
      <c r="CU70" s="172">
        <f t="shared" si="48"/>
        <v>1</v>
      </c>
      <c r="DA70" s="172">
        <v>6</v>
      </c>
      <c r="DB70" s="32" t="str">
        <f t="shared" si="51"/>
        <v xml:space="preserve"> </v>
      </c>
      <c r="DD70" s="172">
        <f t="shared" si="58"/>
        <v>1</v>
      </c>
      <c r="DE70" s="172">
        <v>68</v>
      </c>
      <c r="DL70" s="172">
        <f t="shared" si="54"/>
        <v>0</v>
      </c>
      <c r="DM70" s="172">
        <f t="shared" si="55"/>
        <v>1</v>
      </c>
      <c r="DN70" s="172">
        <f t="shared" si="56"/>
        <v>1</v>
      </c>
      <c r="DO70" s="172">
        <f t="shared" si="57"/>
        <v>1</v>
      </c>
      <c r="DP70" s="172">
        <f t="shared" si="57"/>
        <v>1</v>
      </c>
      <c r="DQ70" s="172">
        <f t="shared" si="57"/>
        <v>1</v>
      </c>
      <c r="DR70" s="172">
        <f t="shared" si="57"/>
        <v>1</v>
      </c>
      <c r="DS70" s="172">
        <f t="shared" si="57"/>
        <v>1</v>
      </c>
      <c r="DT70" s="172">
        <f t="shared" si="57"/>
        <v>1</v>
      </c>
      <c r="DU70" s="172">
        <f t="shared" si="57"/>
        <v>1</v>
      </c>
      <c r="DV70" s="172">
        <f t="shared" si="59"/>
        <v>1</v>
      </c>
      <c r="DW70" s="172">
        <f t="shared" si="59"/>
        <v>1</v>
      </c>
      <c r="DX70" s="172">
        <f t="shared" si="59"/>
        <v>1</v>
      </c>
      <c r="DY70" s="172">
        <f t="shared" si="59"/>
        <v>1</v>
      </c>
      <c r="DZ70" s="172">
        <f t="shared" si="59"/>
        <v>1</v>
      </c>
      <c r="EA70" s="172">
        <f t="shared" si="59"/>
        <v>1</v>
      </c>
      <c r="EB70" s="172">
        <f t="shared" si="59"/>
        <v>1</v>
      </c>
      <c r="EC70" s="172">
        <f t="shared" si="59"/>
        <v>1</v>
      </c>
      <c r="ED70" s="172">
        <f t="shared" si="59"/>
        <v>1</v>
      </c>
      <c r="EE70" s="172">
        <f t="shared" si="59"/>
        <v>1</v>
      </c>
      <c r="EF70" s="172">
        <f t="shared" si="59"/>
        <v>1</v>
      </c>
      <c r="EG70" s="172">
        <f t="shared" si="53"/>
        <v>0</v>
      </c>
    </row>
    <row r="71" spans="20:137" x14ac:dyDescent="0.25">
      <c r="T71" s="5"/>
      <c r="U71" s="13"/>
      <c r="V71" s="5"/>
      <c r="W71" s="5" t="str">
        <f t="shared" si="52"/>
        <v/>
      </c>
      <c r="X71" s="5"/>
      <c r="Y71" s="5"/>
      <c r="Z71" s="5"/>
      <c r="CB71" s="172">
        <f t="shared" si="50"/>
        <v>1</v>
      </c>
      <c r="CC71" s="172">
        <f t="shared" si="50"/>
        <v>1</v>
      </c>
      <c r="CD71" s="172">
        <f t="shared" si="50"/>
        <v>1</v>
      </c>
      <c r="CE71" s="172">
        <f t="shared" si="50"/>
        <v>1</v>
      </c>
      <c r="CF71" s="172">
        <f t="shared" si="50"/>
        <v>1</v>
      </c>
      <c r="CG71" s="172">
        <f t="shared" si="50"/>
        <v>1</v>
      </c>
      <c r="CH71" s="172">
        <f t="shared" si="50"/>
        <v>1</v>
      </c>
      <c r="CI71" s="172">
        <f t="shared" si="50"/>
        <v>1</v>
      </c>
      <c r="CJ71" s="172">
        <f t="shared" si="50"/>
        <v>1</v>
      </c>
      <c r="CK71" s="172">
        <f t="shared" si="50"/>
        <v>1</v>
      </c>
      <c r="CL71" s="172">
        <f t="shared" si="50"/>
        <v>1</v>
      </c>
      <c r="CM71" s="172">
        <f t="shared" si="50"/>
        <v>1</v>
      </c>
      <c r="CN71" s="172">
        <f t="shared" si="50"/>
        <v>1</v>
      </c>
      <c r="CO71" s="172">
        <f t="shared" si="50"/>
        <v>1</v>
      </c>
      <c r="CP71" s="172">
        <f t="shared" si="50"/>
        <v>1</v>
      </c>
      <c r="CQ71" s="172">
        <f t="shared" si="50"/>
        <v>1</v>
      </c>
      <c r="CR71" s="172">
        <f t="shared" si="48"/>
        <v>1</v>
      </c>
      <c r="CS71" s="172">
        <f t="shared" si="48"/>
        <v>1</v>
      </c>
      <c r="CT71" s="172">
        <f t="shared" si="48"/>
        <v>1</v>
      </c>
      <c r="CU71" s="172">
        <f t="shared" si="48"/>
        <v>1</v>
      </c>
      <c r="DA71" s="172">
        <v>7</v>
      </c>
      <c r="DB71" s="32" t="str">
        <f t="shared" si="51"/>
        <v xml:space="preserve"> </v>
      </c>
      <c r="DD71" s="172">
        <f t="shared" si="58"/>
        <v>1</v>
      </c>
      <c r="DE71" s="172">
        <v>69</v>
      </c>
      <c r="DL71" s="172">
        <f t="shared" si="54"/>
        <v>0</v>
      </c>
      <c r="DM71" s="172">
        <f t="shared" si="55"/>
        <v>1</v>
      </c>
      <c r="DN71" s="172">
        <f t="shared" si="56"/>
        <v>1</v>
      </c>
      <c r="DO71" s="172">
        <f t="shared" si="57"/>
        <v>1</v>
      </c>
      <c r="DP71" s="172">
        <f t="shared" si="57"/>
        <v>1</v>
      </c>
      <c r="DQ71" s="172">
        <f t="shared" si="57"/>
        <v>1</v>
      </c>
      <c r="DR71" s="172">
        <f t="shared" si="57"/>
        <v>1</v>
      </c>
      <c r="DS71" s="172">
        <f t="shared" si="57"/>
        <v>1</v>
      </c>
      <c r="DT71" s="172">
        <f t="shared" si="57"/>
        <v>1</v>
      </c>
      <c r="DU71" s="172">
        <f t="shared" si="57"/>
        <v>1</v>
      </c>
      <c r="DV71" s="172">
        <f t="shared" si="59"/>
        <v>1</v>
      </c>
      <c r="DW71" s="172">
        <f t="shared" si="59"/>
        <v>1</v>
      </c>
      <c r="DX71" s="172">
        <f t="shared" si="59"/>
        <v>1</v>
      </c>
      <c r="DY71" s="172">
        <f t="shared" si="59"/>
        <v>1</v>
      </c>
      <c r="DZ71" s="172">
        <f t="shared" si="59"/>
        <v>1</v>
      </c>
      <c r="EA71" s="172">
        <f t="shared" si="59"/>
        <v>1</v>
      </c>
      <c r="EB71" s="172">
        <f t="shared" si="59"/>
        <v>1</v>
      </c>
      <c r="EC71" s="172">
        <f t="shared" si="59"/>
        <v>1</v>
      </c>
      <c r="ED71" s="172">
        <f t="shared" si="59"/>
        <v>1</v>
      </c>
      <c r="EE71" s="172">
        <f t="shared" si="59"/>
        <v>1</v>
      </c>
      <c r="EF71" s="172">
        <f t="shared" si="59"/>
        <v>1</v>
      </c>
      <c r="EG71" s="172">
        <f t="shared" si="53"/>
        <v>0</v>
      </c>
    </row>
    <row r="72" spans="20:137" x14ac:dyDescent="0.25">
      <c r="T72" s="5"/>
      <c r="U72" s="13"/>
      <c r="V72" s="5"/>
      <c r="W72" s="5" t="str">
        <f t="shared" si="52"/>
        <v/>
      </c>
      <c r="X72" s="5"/>
      <c r="Y72" s="5"/>
      <c r="Z72" s="5"/>
      <c r="CB72" s="172">
        <f t="shared" si="50"/>
        <v>1</v>
      </c>
      <c r="CC72" s="172">
        <f t="shared" si="50"/>
        <v>1</v>
      </c>
      <c r="CD72" s="172">
        <f t="shared" si="50"/>
        <v>1</v>
      </c>
      <c r="CE72" s="172">
        <f t="shared" si="50"/>
        <v>1</v>
      </c>
      <c r="CF72" s="172">
        <f t="shared" si="50"/>
        <v>1</v>
      </c>
      <c r="CG72" s="172">
        <f t="shared" si="50"/>
        <v>1</v>
      </c>
      <c r="CH72" s="172">
        <f t="shared" si="50"/>
        <v>1</v>
      </c>
      <c r="CI72" s="172">
        <f t="shared" si="50"/>
        <v>1</v>
      </c>
      <c r="CJ72" s="172">
        <f t="shared" si="50"/>
        <v>1</v>
      </c>
      <c r="CK72" s="172">
        <f t="shared" si="50"/>
        <v>1</v>
      </c>
      <c r="CL72" s="172">
        <f t="shared" si="50"/>
        <v>1</v>
      </c>
      <c r="CM72" s="172">
        <f t="shared" si="50"/>
        <v>1</v>
      </c>
      <c r="CN72" s="172">
        <f t="shared" si="50"/>
        <v>1</v>
      </c>
      <c r="CO72" s="172">
        <f t="shared" si="50"/>
        <v>1</v>
      </c>
      <c r="CP72" s="172">
        <f t="shared" si="50"/>
        <v>1</v>
      </c>
      <c r="CQ72" s="172">
        <f t="shared" si="50"/>
        <v>1</v>
      </c>
      <c r="CR72" s="172">
        <f t="shared" si="48"/>
        <v>1</v>
      </c>
      <c r="CS72" s="172">
        <f t="shared" si="48"/>
        <v>1</v>
      </c>
      <c r="CT72" s="172">
        <f t="shared" si="48"/>
        <v>1</v>
      </c>
      <c r="CU72" s="172">
        <f t="shared" si="48"/>
        <v>1</v>
      </c>
      <c r="DA72" s="172">
        <v>8</v>
      </c>
      <c r="DB72" s="32" t="str">
        <f t="shared" si="51"/>
        <v xml:space="preserve"> </v>
      </c>
      <c r="DD72" s="172">
        <f t="shared" si="58"/>
        <v>1</v>
      </c>
      <c r="DE72" s="172">
        <v>70</v>
      </c>
      <c r="DL72" s="172">
        <f t="shared" si="54"/>
        <v>0</v>
      </c>
      <c r="DM72" s="172">
        <f t="shared" si="55"/>
        <v>1</v>
      </c>
      <c r="DN72" s="172">
        <f t="shared" si="56"/>
        <v>1</v>
      </c>
      <c r="DO72" s="172">
        <f t="shared" si="57"/>
        <v>1</v>
      </c>
      <c r="DP72" s="172">
        <f t="shared" si="57"/>
        <v>1</v>
      </c>
      <c r="DQ72" s="172">
        <f t="shared" si="57"/>
        <v>1</v>
      </c>
      <c r="DR72" s="172">
        <f t="shared" si="57"/>
        <v>1</v>
      </c>
      <c r="DS72" s="172">
        <f t="shared" si="57"/>
        <v>1</v>
      </c>
      <c r="DT72" s="172">
        <f t="shared" si="57"/>
        <v>1</v>
      </c>
      <c r="DU72" s="172">
        <f t="shared" si="57"/>
        <v>1</v>
      </c>
      <c r="DV72" s="172">
        <f t="shared" si="59"/>
        <v>1</v>
      </c>
      <c r="DW72" s="172">
        <f t="shared" si="59"/>
        <v>1</v>
      </c>
      <c r="DX72" s="172">
        <f t="shared" si="59"/>
        <v>1</v>
      </c>
      <c r="DY72" s="172">
        <f t="shared" si="59"/>
        <v>1</v>
      </c>
      <c r="DZ72" s="172">
        <f t="shared" si="59"/>
        <v>1</v>
      </c>
      <c r="EA72" s="172">
        <f t="shared" si="59"/>
        <v>1</v>
      </c>
      <c r="EB72" s="172">
        <f t="shared" si="59"/>
        <v>1</v>
      </c>
      <c r="EC72" s="172">
        <f t="shared" si="59"/>
        <v>1</v>
      </c>
      <c r="ED72" s="172">
        <f t="shared" si="59"/>
        <v>1</v>
      </c>
      <c r="EE72" s="172">
        <f t="shared" si="59"/>
        <v>1</v>
      </c>
      <c r="EF72" s="172">
        <f t="shared" si="59"/>
        <v>1</v>
      </c>
      <c r="EG72" s="172">
        <f t="shared" si="53"/>
        <v>0</v>
      </c>
    </row>
    <row r="73" spans="20:137" x14ac:dyDescent="0.25">
      <c r="T73" s="5"/>
      <c r="U73" s="13"/>
      <c r="V73" s="5"/>
      <c r="W73" s="5" t="str">
        <f t="shared" si="52"/>
        <v/>
      </c>
      <c r="X73" s="5"/>
      <c r="Y73" s="5"/>
      <c r="Z73" s="5"/>
      <c r="CB73" s="172">
        <f t="shared" si="50"/>
        <v>1</v>
      </c>
      <c r="CC73" s="172">
        <f t="shared" si="50"/>
        <v>1</v>
      </c>
      <c r="CD73" s="172">
        <f t="shared" si="50"/>
        <v>1</v>
      </c>
      <c r="CE73" s="172">
        <f t="shared" si="50"/>
        <v>1</v>
      </c>
      <c r="CF73" s="172">
        <f t="shared" si="50"/>
        <v>1</v>
      </c>
      <c r="CG73" s="172">
        <f t="shared" si="50"/>
        <v>1</v>
      </c>
      <c r="CH73" s="172">
        <f t="shared" si="50"/>
        <v>1</v>
      </c>
      <c r="CI73" s="172">
        <f t="shared" si="50"/>
        <v>1</v>
      </c>
      <c r="CJ73" s="172">
        <f t="shared" si="50"/>
        <v>1</v>
      </c>
      <c r="CK73" s="172">
        <f t="shared" si="50"/>
        <v>1</v>
      </c>
      <c r="CL73" s="172">
        <f t="shared" si="50"/>
        <v>1</v>
      </c>
      <c r="CM73" s="172">
        <f t="shared" si="50"/>
        <v>1</v>
      </c>
      <c r="CN73" s="172">
        <f t="shared" si="50"/>
        <v>1</v>
      </c>
      <c r="CO73" s="172">
        <f t="shared" si="50"/>
        <v>1</v>
      </c>
      <c r="CP73" s="172">
        <f t="shared" si="50"/>
        <v>1</v>
      </c>
      <c r="CQ73" s="172">
        <f t="shared" si="50"/>
        <v>1</v>
      </c>
      <c r="CR73" s="172">
        <f t="shared" si="48"/>
        <v>1</v>
      </c>
      <c r="CS73" s="172">
        <f t="shared" si="48"/>
        <v>1</v>
      </c>
      <c r="CT73" s="172">
        <f t="shared" si="48"/>
        <v>1</v>
      </c>
      <c r="CU73" s="172">
        <f t="shared" si="48"/>
        <v>1</v>
      </c>
      <c r="DA73" s="172">
        <v>9</v>
      </c>
      <c r="DB73" s="32" t="str">
        <f t="shared" si="51"/>
        <v xml:space="preserve"> </v>
      </c>
      <c r="DD73" s="172">
        <f t="shared" si="58"/>
        <v>1</v>
      </c>
      <c r="DE73" s="172">
        <v>71</v>
      </c>
      <c r="DL73" s="172">
        <f t="shared" si="54"/>
        <v>0</v>
      </c>
      <c r="DM73" s="172">
        <f t="shared" si="55"/>
        <v>1</v>
      </c>
      <c r="DN73" s="172">
        <f t="shared" si="56"/>
        <v>1</v>
      </c>
      <c r="DO73" s="172">
        <f t="shared" si="57"/>
        <v>1</v>
      </c>
      <c r="DP73" s="172">
        <f t="shared" si="57"/>
        <v>1</v>
      </c>
      <c r="DQ73" s="172">
        <f t="shared" si="57"/>
        <v>1</v>
      </c>
      <c r="DR73" s="172">
        <f t="shared" si="57"/>
        <v>1</v>
      </c>
      <c r="DS73" s="172">
        <f t="shared" si="57"/>
        <v>1</v>
      </c>
      <c r="DT73" s="172">
        <f t="shared" si="57"/>
        <v>1</v>
      </c>
      <c r="DU73" s="172">
        <f t="shared" si="57"/>
        <v>1</v>
      </c>
      <c r="DV73" s="172">
        <f t="shared" si="59"/>
        <v>1</v>
      </c>
      <c r="DW73" s="172">
        <f t="shared" si="59"/>
        <v>1</v>
      </c>
      <c r="DX73" s="172">
        <f t="shared" si="59"/>
        <v>1</v>
      </c>
      <c r="DY73" s="172">
        <f t="shared" si="59"/>
        <v>1</v>
      </c>
      <c r="DZ73" s="172">
        <f t="shared" si="59"/>
        <v>1</v>
      </c>
      <c r="EA73" s="172">
        <f t="shared" si="59"/>
        <v>1</v>
      </c>
      <c r="EB73" s="172">
        <f t="shared" si="59"/>
        <v>1</v>
      </c>
      <c r="EC73" s="172">
        <f t="shared" si="59"/>
        <v>1</v>
      </c>
      <c r="ED73" s="172">
        <f t="shared" si="59"/>
        <v>1</v>
      </c>
      <c r="EE73" s="172">
        <f t="shared" si="59"/>
        <v>1</v>
      </c>
      <c r="EF73" s="172">
        <f t="shared" si="59"/>
        <v>1</v>
      </c>
      <c r="EG73" s="172">
        <f t="shared" si="53"/>
        <v>0</v>
      </c>
    </row>
    <row r="74" spans="20:137" x14ac:dyDescent="0.25">
      <c r="T74" s="5"/>
      <c r="U74" s="13"/>
      <c r="V74" s="5"/>
      <c r="W74" s="5" t="str">
        <f t="shared" si="52"/>
        <v/>
      </c>
      <c r="X74" s="5"/>
      <c r="Y74" s="5"/>
      <c r="Z74" s="5"/>
      <c r="CB74" s="172">
        <f t="shared" si="50"/>
        <v>1</v>
      </c>
      <c r="CC74" s="172">
        <f t="shared" si="50"/>
        <v>1</v>
      </c>
      <c r="CD74" s="172">
        <f t="shared" si="50"/>
        <v>1</v>
      </c>
      <c r="CE74" s="172">
        <f t="shared" si="50"/>
        <v>1</v>
      </c>
      <c r="CF74" s="172">
        <f t="shared" si="50"/>
        <v>1</v>
      </c>
      <c r="CG74" s="172">
        <f t="shared" si="50"/>
        <v>1</v>
      </c>
      <c r="CH74" s="172">
        <f t="shared" si="50"/>
        <v>1</v>
      </c>
      <c r="CI74" s="172">
        <f t="shared" si="50"/>
        <v>1</v>
      </c>
      <c r="CJ74" s="172">
        <f t="shared" si="50"/>
        <v>1</v>
      </c>
      <c r="CK74" s="172">
        <f t="shared" si="50"/>
        <v>1</v>
      </c>
      <c r="CL74" s="172">
        <f t="shared" si="50"/>
        <v>1</v>
      </c>
      <c r="CM74" s="172">
        <f t="shared" si="50"/>
        <v>1</v>
      </c>
      <c r="CN74" s="172">
        <f t="shared" si="50"/>
        <v>1</v>
      </c>
      <c r="CO74" s="172">
        <f t="shared" si="50"/>
        <v>1</v>
      </c>
      <c r="CP74" s="172">
        <f t="shared" si="50"/>
        <v>1</v>
      </c>
      <c r="CQ74" s="172">
        <f t="shared" si="50"/>
        <v>1</v>
      </c>
      <c r="CR74" s="172">
        <f t="shared" si="48"/>
        <v>1</v>
      </c>
      <c r="CS74" s="172">
        <f t="shared" si="48"/>
        <v>1</v>
      </c>
      <c r="CT74" s="172">
        <f t="shared" si="48"/>
        <v>1</v>
      </c>
      <c r="CU74" s="172">
        <f t="shared" si="48"/>
        <v>1</v>
      </c>
      <c r="DA74" s="172">
        <v>10</v>
      </c>
      <c r="DB74" s="32" t="str">
        <f t="shared" si="51"/>
        <v xml:space="preserve"> </v>
      </c>
      <c r="DD74" s="172">
        <f t="shared" si="58"/>
        <v>1</v>
      </c>
      <c r="DE74" s="172">
        <v>72</v>
      </c>
      <c r="DL74" s="172">
        <f t="shared" si="54"/>
        <v>0</v>
      </c>
      <c r="DM74" s="172">
        <f t="shared" si="55"/>
        <v>1</v>
      </c>
      <c r="DN74" s="172">
        <f t="shared" si="56"/>
        <v>1</v>
      </c>
      <c r="DO74" s="172">
        <f t="shared" si="57"/>
        <v>1</v>
      </c>
      <c r="DP74" s="172">
        <f t="shared" si="57"/>
        <v>1</v>
      </c>
      <c r="DQ74" s="172">
        <f t="shared" si="57"/>
        <v>1</v>
      </c>
      <c r="DR74" s="172">
        <f t="shared" si="57"/>
        <v>1</v>
      </c>
      <c r="DS74" s="172">
        <f t="shared" si="57"/>
        <v>1</v>
      </c>
      <c r="DT74" s="172">
        <f t="shared" si="57"/>
        <v>1</v>
      </c>
      <c r="DU74" s="172">
        <f t="shared" si="57"/>
        <v>1</v>
      </c>
      <c r="DV74" s="172">
        <f t="shared" si="59"/>
        <v>1</v>
      </c>
      <c r="DW74" s="172">
        <f t="shared" si="59"/>
        <v>1</v>
      </c>
      <c r="DX74" s="172">
        <f t="shared" si="59"/>
        <v>1</v>
      </c>
      <c r="DY74" s="172">
        <f t="shared" si="59"/>
        <v>1</v>
      </c>
      <c r="DZ74" s="172">
        <f t="shared" si="59"/>
        <v>1</v>
      </c>
      <c r="EA74" s="172">
        <f t="shared" si="59"/>
        <v>1</v>
      </c>
      <c r="EB74" s="172">
        <f t="shared" si="59"/>
        <v>1</v>
      </c>
      <c r="EC74" s="172">
        <f t="shared" si="59"/>
        <v>1</v>
      </c>
      <c r="ED74" s="172">
        <f t="shared" si="59"/>
        <v>1</v>
      </c>
      <c r="EE74" s="172">
        <f t="shared" si="59"/>
        <v>1</v>
      </c>
      <c r="EF74" s="172">
        <f t="shared" si="59"/>
        <v>1</v>
      </c>
      <c r="EG74" s="172">
        <f t="shared" si="53"/>
        <v>0</v>
      </c>
    </row>
    <row r="75" spans="20:137" x14ac:dyDescent="0.25">
      <c r="T75" s="5"/>
      <c r="U75" s="13"/>
      <c r="V75" s="5"/>
      <c r="W75" s="5" t="str">
        <f t="shared" si="52"/>
        <v/>
      </c>
      <c r="X75" s="5"/>
      <c r="Y75" s="5"/>
      <c r="Z75" s="5"/>
      <c r="CB75" s="172">
        <f t="shared" si="50"/>
        <v>1</v>
      </c>
      <c r="CC75" s="172">
        <f t="shared" si="50"/>
        <v>1</v>
      </c>
      <c r="CD75" s="172">
        <f t="shared" si="50"/>
        <v>1</v>
      </c>
      <c r="CE75" s="172">
        <f t="shared" si="50"/>
        <v>1</v>
      </c>
      <c r="CF75" s="172">
        <f t="shared" si="50"/>
        <v>1</v>
      </c>
      <c r="CG75" s="172">
        <f t="shared" si="50"/>
        <v>1</v>
      </c>
      <c r="CH75" s="172">
        <f t="shared" si="50"/>
        <v>1</v>
      </c>
      <c r="CI75" s="172">
        <f t="shared" si="50"/>
        <v>1</v>
      </c>
      <c r="CJ75" s="172">
        <f t="shared" si="50"/>
        <v>1</v>
      </c>
      <c r="CK75" s="172">
        <f t="shared" si="50"/>
        <v>1</v>
      </c>
      <c r="CL75" s="172">
        <f t="shared" si="50"/>
        <v>1</v>
      </c>
      <c r="CM75" s="172">
        <f t="shared" si="50"/>
        <v>1</v>
      </c>
      <c r="CN75" s="172">
        <f t="shared" si="50"/>
        <v>1</v>
      </c>
      <c r="CO75" s="172">
        <f t="shared" si="50"/>
        <v>1</v>
      </c>
      <c r="CP75" s="172">
        <f t="shared" si="50"/>
        <v>1</v>
      </c>
      <c r="CQ75" s="172">
        <f t="shared" si="50"/>
        <v>1</v>
      </c>
      <c r="CR75" s="172">
        <f t="shared" si="48"/>
        <v>1</v>
      </c>
      <c r="CS75" s="172">
        <f t="shared" si="48"/>
        <v>1</v>
      </c>
      <c r="CT75" s="172">
        <f t="shared" si="48"/>
        <v>1</v>
      </c>
      <c r="CU75" s="172">
        <f t="shared" si="48"/>
        <v>1</v>
      </c>
      <c r="DA75" s="172">
        <v>11</v>
      </c>
      <c r="DB75" s="32" t="str">
        <f t="shared" si="51"/>
        <v xml:space="preserve"> </v>
      </c>
      <c r="DD75" s="172">
        <f t="shared" si="58"/>
        <v>1</v>
      </c>
      <c r="DE75" s="172">
        <v>73</v>
      </c>
      <c r="DL75" s="172">
        <f t="shared" si="54"/>
        <v>0</v>
      </c>
      <c r="DM75" s="172">
        <f t="shared" si="55"/>
        <v>1</v>
      </c>
      <c r="DN75" s="172">
        <f t="shared" si="56"/>
        <v>1</v>
      </c>
      <c r="DO75" s="172">
        <f t="shared" si="57"/>
        <v>1</v>
      </c>
      <c r="DP75" s="172">
        <f t="shared" si="57"/>
        <v>1</v>
      </c>
      <c r="DQ75" s="172">
        <f t="shared" si="57"/>
        <v>1</v>
      </c>
      <c r="DR75" s="172">
        <f t="shared" si="57"/>
        <v>1</v>
      </c>
      <c r="DS75" s="172">
        <f t="shared" si="57"/>
        <v>1</v>
      </c>
      <c r="DT75" s="172">
        <f t="shared" si="57"/>
        <v>1</v>
      </c>
      <c r="DU75" s="172">
        <f t="shared" si="57"/>
        <v>1</v>
      </c>
      <c r="DV75" s="172">
        <f t="shared" si="59"/>
        <v>1</v>
      </c>
      <c r="DW75" s="172">
        <f t="shared" si="59"/>
        <v>1</v>
      </c>
      <c r="DX75" s="172">
        <f t="shared" si="59"/>
        <v>1</v>
      </c>
      <c r="DY75" s="172">
        <f t="shared" si="59"/>
        <v>1</v>
      </c>
      <c r="DZ75" s="172">
        <f t="shared" si="59"/>
        <v>1</v>
      </c>
      <c r="EA75" s="172">
        <f t="shared" si="59"/>
        <v>1</v>
      </c>
      <c r="EB75" s="172">
        <f t="shared" si="59"/>
        <v>1</v>
      </c>
      <c r="EC75" s="172">
        <f t="shared" si="59"/>
        <v>1</v>
      </c>
      <c r="ED75" s="172">
        <f t="shared" si="59"/>
        <v>1</v>
      </c>
      <c r="EE75" s="172">
        <f t="shared" si="59"/>
        <v>1</v>
      </c>
      <c r="EF75" s="172">
        <f t="shared" si="59"/>
        <v>1</v>
      </c>
      <c r="EG75" s="172">
        <f t="shared" si="53"/>
        <v>0</v>
      </c>
    </row>
    <row r="76" spans="20:137" x14ac:dyDescent="0.25">
      <c r="T76" s="5"/>
      <c r="U76" s="13"/>
      <c r="V76" s="5"/>
      <c r="W76" s="5" t="str">
        <f t="shared" si="52"/>
        <v/>
      </c>
      <c r="X76" s="5"/>
      <c r="Y76" s="5"/>
      <c r="Z76" s="5"/>
      <c r="CB76" s="172">
        <f t="shared" si="50"/>
        <v>1</v>
      </c>
      <c r="CC76" s="172">
        <f t="shared" si="50"/>
        <v>1</v>
      </c>
      <c r="CD76" s="172">
        <f t="shared" si="50"/>
        <v>1</v>
      </c>
      <c r="CE76" s="172">
        <f t="shared" si="50"/>
        <v>1</v>
      </c>
      <c r="CF76" s="172">
        <f t="shared" si="50"/>
        <v>1</v>
      </c>
      <c r="CG76" s="172">
        <f t="shared" si="50"/>
        <v>1</v>
      </c>
      <c r="CH76" s="172">
        <f t="shared" si="50"/>
        <v>1</v>
      </c>
      <c r="CI76" s="172">
        <f t="shared" si="50"/>
        <v>1</v>
      </c>
      <c r="CJ76" s="172">
        <f t="shared" si="50"/>
        <v>1</v>
      </c>
      <c r="CK76" s="172">
        <f t="shared" si="50"/>
        <v>1</v>
      </c>
      <c r="CL76" s="172">
        <f t="shared" si="50"/>
        <v>1</v>
      </c>
      <c r="CM76" s="172">
        <f t="shared" si="50"/>
        <v>1</v>
      </c>
      <c r="CN76" s="172">
        <f t="shared" si="50"/>
        <v>1</v>
      </c>
      <c r="CO76" s="172">
        <f t="shared" si="50"/>
        <v>1</v>
      </c>
      <c r="CP76" s="172">
        <f t="shared" si="50"/>
        <v>1</v>
      </c>
      <c r="CQ76" s="172">
        <f t="shared" si="50"/>
        <v>1</v>
      </c>
      <c r="CR76" s="172">
        <f t="shared" si="48"/>
        <v>1</v>
      </c>
      <c r="CS76" s="172">
        <f t="shared" si="48"/>
        <v>1</v>
      </c>
      <c r="CT76" s="172">
        <f t="shared" si="48"/>
        <v>1</v>
      </c>
      <c r="CU76" s="172">
        <f t="shared" si="48"/>
        <v>1</v>
      </c>
      <c r="DA76" s="172">
        <v>12</v>
      </c>
      <c r="DB76" s="32" t="str">
        <f t="shared" si="51"/>
        <v xml:space="preserve"> </v>
      </c>
      <c r="DD76" s="172">
        <f t="shared" si="58"/>
        <v>1</v>
      </c>
      <c r="DE76" s="172">
        <v>74</v>
      </c>
      <c r="DL76" s="172">
        <f t="shared" si="54"/>
        <v>0</v>
      </c>
      <c r="DM76" s="172">
        <f t="shared" si="55"/>
        <v>1</v>
      </c>
      <c r="DN76" s="172">
        <f t="shared" si="56"/>
        <v>1</v>
      </c>
      <c r="DO76" s="172">
        <f t="shared" si="57"/>
        <v>1</v>
      </c>
      <c r="DP76" s="172">
        <f t="shared" si="57"/>
        <v>1</v>
      </c>
      <c r="DQ76" s="172">
        <f t="shared" si="57"/>
        <v>1</v>
      </c>
      <c r="DR76" s="172">
        <f t="shared" si="57"/>
        <v>1</v>
      </c>
      <c r="DS76" s="172">
        <f t="shared" si="57"/>
        <v>1</v>
      </c>
      <c r="DT76" s="172">
        <f t="shared" si="57"/>
        <v>1</v>
      </c>
      <c r="DU76" s="172">
        <f t="shared" si="57"/>
        <v>1</v>
      </c>
      <c r="DV76" s="172">
        <f t="shared" si="59"/>
        <v>1</v>
      </c>
      <c r="DW76" s="172">
        <f t="shared" si="59"/>
        <v>1</v>
      </c>
      <c r="DX76" s="172">
        <f t="shared" si="59"/>
        <v>1</v>
      </c>
      <c r="DY76" s="172">
        <f t="shared" si="59"/>
        <v>1</v>
      </c>
      <c r="DZ76" s="172">
        <f t="shared" si="59"/>
        <v>1</v>
      </c>
      <c r="EA76" s="172">
        <f t="shared" si="59"/>
        <v>1</v>
      </c>
      <c r="EB76" s="172">
        <f t="shared" si="59"/>
        <v>1</v>
      </c>
      <c r="EC76" s="172">
        <f t="shared" si="59"/>
        <v>1</v>
      </c>
      <c r="ED76" s="172">
        <f t="shared" si="59"/>
        <v>1</v>
      </c>
      <c r="EE76" s="172">
        <f t="shared" si="59"/>
        <v>1</v>
      </c>
      <c r="EF76" s="172">
        <f t="shared" si="59"/>
        <v>1</v>
      </c>
      <c r="EG76" s="172">
        <f t="shared" si="53"/>
        <v>0</v>
      </c>
    </row>
    <row r="77" spans="20:137" x14ac:dyDescent="0.25">
      <c r="T77" s="5"/>
      <c r="U77" s="13"/>
      <c r="V77" s="5"/>
      <c r="W77" s="5" t="str">
        <f t="shared" si="52"/>
        <v/>
      </c>
      <c r="X77" s="5"/>
      <c r="Y77" s="5"/>
      <c r="Z77" s="5"/>
      <c r="CB77" s="172">
        <f t="shared" si="50"/>
        <v>1</v>
      </c>
      <c r="CC77" s="172">
        <f t="shared" si="50"/>
        <v>1</v>
      </c>
      <c r="CD77" s="172">
        <f t="shared" si="50"/>
        <v>1</v>
      </c>
      <c r="CE77" s="172">
        <f t="shared" si="50"/>
        <v>1</v>
      </c>
      <c r="CF77" s="172">
        <f t="shared" si="50"/>
        <v>1</v>
      </c>
      <c r="CG77" s="172">
        <f t="shared" si="50"/>
        <v>1</v>
      </c>
      <c r="CH77" s="172">
        <f t="shared" si="50"/>
        <v>1</v>
      </c>
      <c r="CI77" s="172">
        <f t="shared" si="50"/>
        <v>1</v>
      </c>
      <c r="CJ77" s="172">
        <f t="shared" si="50"/>
        <v>1</v>
      </c>
      <c r="CK77" s="172">
        <f t="shared" si="50"/>
        <v>1</v>
      </c>
      <c r="CL77" s="172">
        <f t="shared" si="50"/>
        <v>1</v>
      </c>
      <c r="CM77" s="172">
        <f t="shared" si="50"/>
        <v>1</v>
      </c>
      <c r="CN77" s="172">
        <f t="shared" si="50"/>
        <v>1</v>
      </c>
      <c r="CO77" s="172">
        <f t="shared" si="50"/>
        <v>1</v>
      </c>
      <c r="CP77" s="172">
        <f t="shared" si="50"/>
        <v>1</v>
      </c>
      <c r="CQ77" s="172">
        <f t="shared" si="50"/>
        <v>1</v>
      </c>
      <c r="CR77" s="172">
        <f t="shared" si="48"/>
        <v>1</v>
      </c>
      <c r="CS77" s="172">
        <f t="shared" si="48"/>
        <v>1</v>
      </c>
      <c r="CT77" s="172">
        <f t="shared" si="48"/>
        <v>1</v>
      </c>
      <c r="CU77" s="172">
        <f t="shared" si="48"/>
        <v>1</v>
      </c>
      <c r="DB77" s="196" t="str">
        <f>IF(DB64="","","----")</f>
        <v/>
      </c>
      <c r="DD77" s="172">
        <f t="shared" si="58"/>
        <v>1</v>
      </c>
      <c r="DE77" s="172">
        <v>75</v>
      </c>
      <c r="DL77" s="172">
        <f t="shared" si="54"/>
        <v>0</v>
      </c>
      <c r="DM77" s="172">
        <f t="shared" si="55"/>
        <v>1</v>
      </c>
      <c r="DN77" s="172">
        <f t="shared" si="56"/>
        <v>1</v>
      </c>
      <c r="DO77" s="172">
        <f t="shared" si="57"/>
        <v>1</v>
      </c>
      <c r="DP77" s="172">
        <f t="shared" si="57"/>
        <v>1</v>
      </c>
      <c r="DQ77" s="172">
        <f t="shared" si="57"/>
        <v>1</v>
      </c>
      <c r="DR77" s="172">
        <f t="shared" si="57"/>
        <v>1</v>
      </c>
      <c r="DS77" s="172">
        <f t="shared" si="57"/>
        <v>1</v>
      </c>
      <c r="DT77" s="172">
        <f t="shared" si="57"/>
        <v>1</v>
      </c>
      <c r="DU77" s="172">
        <f t="shared" si="57"/>
        <v>1</v>
      </c>
      <c r="DV77" s="172">
        <f t="shared" si="59"/>
        <v>1</v>
      </c>
      <c r="DW77" s="172">
        <f t="shared" si="59"/>
        <v>1</v>
      </c>
      <c r="DX77" s="172">
        <f t="shared" si="59"/>
        <v>1</v>
      </c>
      <c r="DY77" s="172">
        <f t="shared" si="59"/>
        <v>1</v>
      </c>
      <c r="DZ77" s="172">
        <f t="shared" si="59"/>
        <v>1</v>
      </c>
      <c r="EA77" s="172">
        <f t="shared" si="59"/>
        <v>1</v>
      </c>
      <c r="EB77" s="172">
        <f t="shared" si="59"/>
        <v>1</v>
      </c>
      <c r="EC77" s="172">
        <f t="shared" si="59"/>
        <v>1</v>
      </c>
      <c r="ED77" s="172">
        <f t="shared" si="59"/>
        <v>1</v>
      </c>
      <c r="EE77" s="172">
        <f t="shared" si="59"/>
        <v>1</v>
      </c>
      <c r="EF77" s="172">
        <f t="shared" si="59"/>
        <v>1</v>
      </c>
      <c r="EG77" s="172">
        <f t="shared" si="53"/>
        <v>0</v>
      </c>
    </row>
    <row r="78" spans="20:137" x14ac:dyDescent="0.25">
      <c r="T78" s="5"/>
      <c r="U78" s="13"/>
      <c r="V78" s="5"/>
      <c r="W78" s="5" t="str">
        <f t="shared" si="52"/>
        <v/>
      </c>
      <c r="X78" s="5"/>
      <c r="Y78" s="5"/>
      <c r="Z78" s="5"/>
      <c r="CB78" s="172">
        <f t="shared" si="50"/>
        <v>1</v>
      </c>
      <c r="CC78" s="172">
        <f t="shared" si="50"/>
        <v>1</v>
      </c>
      <c r="CD78" s="172">
        <f t="shared" si="50"/>
        <v>1</v>
      </c>
      <c r="CE78" s="172">
        <f t="shared" si="50"/>
        <v>1</v>
      </c>
      <c r="CF78" s="172">
        <f t="shared" si="50"/>
        <v>1</v>
      </c>
      <c r="CG78" s="172">
        <f t="shared" si="50"/>
        <v>1</v>
      </c>
      <c r="CH78" s="172">
        <f t="shared" si="50"/>
        <v>1</v>
      </c>
      <c r="CI78" s="172">
        <f t="shared" si="50"/>
        <v>1</v>
      </c>
      <c r="CJ78" s="172">
        <f t="shared" si="50"/>
        <v>1</v>
      </c>
      <c r="CK78" s="172">
        <f t="shared" si="50"/>
        <v>1</v>
      </c>
      <c r="CL78" s="172">
        <f t="shared" si="50"/>
        <v>1</v>
      </c>
      <c r="CM78" s="172">
        <f t="shared" si="50"/>
        <v>1</v>
      </c>
      <c r="CN78" s="172">
        <f t="shared" si="50"/>
        <v>1</v>
      </c>
      <c r="CO78" s="172">
        <f t="shared" si="50"/>
        <v>1</v>
      </c>
      <c r="CP78" s="172">
        <f t="shared" si="50"/>
        <v>1</v>
      </c>
      <c r="CQ78" s="172">
        <f t="shared" si="50"/>
        <v>1</v>
      </c>
      <c r="CR78" s="172">
        <f t="shared" si="48"/>
        <v>1</v>
      </c>
      <c r="CS78" s="172">
        <f t="shared" si="48"/>
        <v>1</v>
      </c>
      <c r="CT78" s="172">
        <f t="shared" si="48"/>
        <v>1</v>
      </c>
      <c r="CU78" s="172">
        <f t="shared" si="48"/>
        <v>1</v>
      </c>
      <c r="DA78" s="172"/>
      <c r="DB78" s="32" t="str">
        <f>IF(AND(DB79="",DB80=" "),"",CONCATENATE("Warband ",CZ79," ",DG78))</f>
        <v/>
      </c>
      <c r="DD78" s="172">
        <f t="shared" si="58"/>
        <v>1</v>
      </c>
      <c r="DE78" s="172">
        <v>76</v>
      </c>
      <c r="DG78" s="49" t="str">
        <f t="shared" ref="DG78" si="60">CONCATENATE("   ",DH78,"/",DI78,IF(OR(DH78&gt;DI78,DH78&lt;DI79)," !",""))</f>
        <v xml:space="preserve">   0/12 !</v>
      </c>
      <c r="DH78" s="172">
        <f t="shared" ref="DH78" si="61">INDEX($CB$1:$CU$1,CZ79)+DJ78</f>
        <v>0</v>
      </c>
      <c r="DI78" s="172">
        <f>12</f>
        <v>12</v>
      </c>
      <c r="DL78" s="172">
        <f t="shared" si="54"/>
        <v>0</v>
      </c>
      <c r="DM78" s="172">
        <f t="shared" si="55"/>
        <v>1</v>
      </c>
      <c r="DN78" s="172">
        <f t="shared" si="56"/>
        <v>1</v>
      </c>
      <c r="DO78" s="172">
        <f t="shared" si="57"/>
        <v>1</v>
      </c>
      <c r="DP78" s="172">
        <f t="shared" si="57"/>
        <v>1</v>
      </c>
      <c r="DQ78" s="172">
        <f t="shared" si="57"/>
        <v>1</v>
      </c>
      <c r="DR78" s="172">
        <f t="shared" si="57"/>
        <v>1</v>
      </c>
      <c r="DS78" s="172">
        <f t="shared" si="57"/>
        <v>1</v>
      </c>
      <c r="DT78" s="172">
        <f t="shared" si="57"/>
        <v>1</v>
      </c>
      <c r="DU78" s="172">
        <f t="shared" si="57"/>
        <v>1</v>
      </c>
      <c r="DV78" s="172">
        <f t="shared" si="59"/>
        <v>1</v>
      </c>
      <c r="DW78" s="172">
        <f t="shared" si="59"/>
        <v>1</v>
      </c>
      <c r="DX78" s="172">
        <f t="shared" si="59"/>
        <v>1</v>
      </c>
      <c r="DY78" s="172">
        <f t="shared" si="59"/>
        <v>1</v>
      </c>
      <c r="DZ78" s="172">
        <f t="shared" si="59"/>
        <v>1</v>
      </c>
      <c r="EA78" s="172">
        <f t="shared" si="59"/>
        <v>1</v>
      </c>
      <c r="EB78" s="172">
        <f t="shared" si="59"/>
        <v>1</v>
      </c>
      <c r="EC78" s="172">
        <f t="shared" si="59"/>
        <v>1</v>
      </c>
      <c r="ED78" s="172">
        <f t="shared" si="59"/>
        <v>1</v>
      </c>
      <c r="EE78" s="172">
        <f t="shared" si="59"/>
        <v>1</v>
      </c>
      <c r="EF78" s="172">
        <f t="shared" si="59"/>
        <v>1</v>
      </c>
      <c r="EG78" s="172">
        <f t="shared" si="53"/>
        <v>0</v>
      </c>
    </row>
    <row r="79" spans="20:137" x14ac:dyDescent="0.25">
      <c r="T79" s="5"/>
      <c r="U79" s="13"/>
      <c r="V79" s="5"/>
      <c r="W79" s="5" t="str">
        <f t="shared" si="52"/>
        <v/>
      </c>
      <c r="X79" s="5"/>
      <c r="Y79" s="5"/>
      <c r="Z79" s="5"/>
      <c r="CB79" s="172">
        <f t="shared" si="50"/>
        <v>1</v>
      </c>
      <c r="CC79" s="172">
        <f t="shared" si="50"/>
        <v>1</v>
      </c>
      <c r="CD79" s="172">
        <f t="shared" si="50"/>
        <v>1</v>
      </c>
      <c r="CE79" s="172">
        <f t="shared" si="50"/>
        <v>1</v>
      </c>
      <c r="CF79" s="172">
        <f t="shared" si="50"/>
        <v>1</v>
      </c>
      <c r="CG79" s="172">
        <f t="shared" si="50"/>
        <v>1</v>
      </c>
      <c r="CH79" s="172">
        <f t="shared" si="50"/>
        <v>1</v>
      </c>
      <c r="CI79" s="172">
        <f t="shared" si="50"/>
        <v>1</v>
      </c>
      <c r="CJ79" s="172">
        <f t="shared" si="50"/>
        <v>1</v>
      </c>
      <c r="CK79" s="172">
        <f t="shared" si="50"/>
        <v>1</v>
      </c>
      <c r="CL79" s="172">
        <f t="shared" si="50"/>
        <v>1</v>
      </c>
      <c r="CM79" s="172">
        <f t="shared" si="50"/>
        <v>1</v>
      </c>
      <c r="CN79" s="172">
        <f t="shared" si="50"/>
        <v>1</v>
      </c>
      <c r="CO79" s="172">
        <f t="shared" si="50"/>
        <v>1</v>
      </c>
      <c r="CP79" s="172">
        <f t="shared" si="50"/>
        <v>1</v>
      </c>
      <c r="CQ79" s="172">
        <f t="shared" si="50"/>
        <v>1</v>
      </c>
      <c r="CR79" s="172">
        <f t="shared" si="48"/>
        <v>1</v>
      </c>
      <c r="CS79" s="172">
        <f t="shared" si="48"/>
        <v>1</v>
      </c>
      <c r="CT79" s="172">
        <f t="shared" si="48"/>
        <v>1</v>
      </c>
      <c r="CU79" s="172">
        <f t="shared" si="48"/>
        <v>1</v>
      </c>
      <c r="CZ79" s="172">
        <v>6</v>
      </c>
      <c r="DA79" s="172" t="s">
        <v>278</v>
      </c>
      <c r="DB79" s="32" t="str">
        <f>T(LOOKUP(CZ79,$DM$1:$EF$1,$DM$2:$EF$2))</f>
        <v/>
      </c>
      <c r="DD79" s="172">
        <f t="shared" si="58"/>
        <v>1</v>
      </c>
      <c r="DE79" s="172">
        <v>77</v>
      </c>
      <c r="DI79" s="172">
        <f t="shared" ref="DI79" si="62">IF(DB79="",INDEX($CB$85:$CU$85,CZ79),0)</f>
        <v>2</v>
      </c>
      <c r="DL79" s="172">
        <f t="shared" si="54"/>
        <v>0</v>
      </c>
      <c r="DM79" s="172">
        <f t="shared" si="55"/>
        <v>1</v>
      </c>
      <c r="DN79" s="172">
        <f t="shared" si="56"/>
        <v>1</v>
      </c>
      <c r="DO79" s="172">
        <f t="shared" si="57"/>
        <v>1</v>
      </c>
      <c r="DP79" s="172">
        <f t="shared" si="57"/>
        <v>1</v>
      </c>
      <c r="DQ79" s="172">
        <f t="shared" si="57"/>
        <v>1</v>
      </c>
      <c r="DR79" s="172">
        <f t="shared" si="57"/>
        <v>1</v>
      </c>
      <c r="DS79" s="172">
        <f t="shared" si="57"/>
        <v>1</v>
      </c>
      <c r="DT79" s="172">
        <f t="shared" si="57"/>
        <v>1</v>
      </c>
      <c r="DU79" s="172">
        <f t="shared" si="57"/>
        <v>1</v>
      </c>
      <c r="DV79" s="172">
        <f t="shared" si="59"/>
        <v>1</v>
      </c>
      <c r="DW79" s="172">
        <f t="shared" si="59"/>
        <v>1</v>
      </c>
      <c r="DX79" s="172">
        <f t="shared" si="59"/>
        <v>1</v>
      </c>
      <c r="DY79" s="172">
        <f t="shared" si="59"/>
        <v>1</v>
      </c>
      <c r="DZ79" s="172">
        <f t="shared" si="59"/>
        <v>1</v>
      </c>
      <c r="EA79" s="172">
        <f t="shared" si="59"/>
        <v>1</v>
      </c>
      <c r="EB79" s="172">
        <f t="shared" si="59"/>
        <v>1</v>
      </c>
      <c r="EC79" s="172">
        <f t="shared" si="59"/>
        <v>1</v>
      </c>
      <c r="ED79" s="172">
        <f t="shared" si="59"/>
        <v>1</v>
      </c>
      <c r="EE79" s="172">
        <f t="shared" si="59"/>
        <v>1</v>
      </c>
      <c r="EF79" s="172">
        <f t="shared" si="59"/>
        <v>1</v>
      </c>
      <c r="EG79" s="172">
        <f t="shared" si="53"/>
        <v>0</v>
      </c>
    </row>
    <row r="80" spans="20:137" x14ac:dyDescent="0.25">
      <c r="T80" s="5"/>
      <c r="U80" s="13"/>
      <c r="V80" s="5"/>
      <c r="W80" s="5" t="str">
        <f t="shared" si="52"/>
        <v/>
      </c>
      <c r="X80" s="5"/>
      <c r="Y80" s="5"/>
      <c r="Z80" s="5"/>
      <c r="CB80" s="172">
        <f t="shared" si="50"/>
        <v>1</v>
      </c>
      <c r="CC80" s="172">
        <f t="shared" si="50"/>
        <v>1</v>
      </c>
      <c r="CD80" s="172">
        <f t="shared" si="50"/>
        <v>1</v>
      </c>
      <c r="CE80" s="172">
        <f t="shared" si="50"/>
        <v>1</v>
      </c>
      <c r="CF80" s="172">
        <f t="shared" si="50"/>
        <v>1</v>
      </c>
      <c r="CG80" s="172">
        <f t="shared" si="50"/>
        <v>1</v>
      </c>
      <c r="CH80" s="172">
        <f t="shared" si="50"/>
        <v>1</v>
      </c>
      <c r="CI80" s="172">
        <f t="shared" si="50"/>
        <v>1</v>
      </c>
      <c r="CJ80" s="172">
        <f t="shared" si="50"/>
        <v>1</v>
      </c>
      <c r="CK80" s="172">
        <f t="shared" si="50"/>
        <v>1</v>
      </c>
      <c r="CL80" s="172">
        <f t="shared" si="50"/>
        <v>1</v>
      </c>
      <c r="CM80" s="172">
        <f t="shared" si="50"/>
        <v>1</v>
      </c>
      <c r="CN80" s="172">
        <f t="shared" si="50"/>
        <v>1</v>
      </c>
      <c r="CO80" s="172">
        <f t="shared" si="50"/>
        <v>1</v>
      </c>
      <c r="CP80" s="172">
        <f t="shared" si="50"/>
        <v>1</v>
      </c>
      <c r="CQ80" s="172">
        <f t="shared" ref="CQ80:CU80" si="63">IF(BF79="",CQ79,CQ79+1)</f>
        <v>1</v>
      </c>
      <c r="CR80" s="172">
        <f t="shared" si="63"/>
        <v>1</v>
      </c>
      <c r="CS80" s="172">
        <f t="shared" si="63"/>
        <v>1</v>
      </c>
      <c r="CT80" s="172">
        <f t="shared" si="63"/>
        <v>1</v>
      </c>
      <c r="CU80" s="172">
        <f t="shared" si="63"/>
        <v>1</v>
      </c>
      <c r="DA80" s="172">
        <v>1</v>
      </c>
      <c r="DB80" s="32" t="str">
        <f t="shared" ref="DB80:DB91" si="64">T(CONCATENATE(LOOKUP(DA80,CG$3:CG$80,AV$3:AV$80)," ",LOOKUP(DA80,CG$3:CG$80,$CA$3:$CA$80)))</f>
        <v xml:space="preserve"> </v>
      </c>
      <c r="DD80" s="172">
        <f t="shared" si="58"/>
        <v>1</v>
      </c>
      <c r="DE80" s="172">
        <v>78</v>
      </c>
      <c r="DL80" s="172">
        <f>SUM(DM81:EF81)-SUM(DM80:EF80)</f>
        <v>-20</v>
      </c>
      <c r="DM80" s="172">
        <f t="shared" si="55"/>
        <v>1</v>
      </c>
      <c r="DN80" s="172">
        <f t="shared" si="56"/>
        <v>1</v>
      </c>
      <c r="DO80" s="172">
        <f t="shared" si="57"/>
        <v>1</v>
      </c>
      <c r="DP80" s="172">
        <f t="shared" si="57"/>
        <v>1</v>
      </c>
      <c r="DQ80" s="172">
        <f t="shared" si="57"/>
        <v>1</v>
      </c>
      <c r="DR80" s="172">
        <f t="shared" si="57"/>
        <v>1</v>
      </c>
      <c r="DS80" s="172">
        <f t="shared" si="57"/>
        <v>1</v>
      </c>
      <c r="DT80" s="172">
        <f t="shared" si="57"/>
        <v>1</v>
      </c>
      <c r="DU80" s="172">
        <f t="shared" si="57"/>
        <v>1</v>
      </c>
      <c r="DV80" s="172">
        <f t="shared" si="59"/>
        <v>1</v>
      </c>
      <c r="DW80" s="172">
        <f t="shared" si="59"/>
        <v>1</v>
      </c>
      <c r="DX80" s="172">
        <f t="shared" si="59"/>
        <v>1</v>
      </c>
      <c r="DY80" s="172">
        <f t="shared" si="59"/>
        <v>1</v>
      </c>
      <c r="DZ80" s="172">
        <f t="shared" si="59"/>
        <v>1</v>
      </c>
      <c r="EA80" s="172">
        <f t="shared" si="59"/>
        <v>1</v>
      </c>
      <c r="EB80" s="172">
        <f t="shared" si="59"/>
        <v>1</v>
      </c>
      <c r="EC80" s="172">
        <f t="shared" si="59"/>
        <v>1</v>
      </c>
      <c r="ED80" s="172">
        <f t="shared" si="59"/>
        <v>1</v>
      </c>
      <c r="EE80" s="172">
        <f t="shared" si="59"/>
        <v>1</v>
      </c>
      <c r="EF80" s="172">
        <f t="shared" si="59"/>
        <v>1</v>
      </c>
      <c r="EG80" s="172">
        <f t="shared" si="53"/>
        <v>0</v>
      </c>
    </row>
    <row r="81" spans="79:113" x14ac:dyDescent="0.25">
      <c r="DA81" s="172">
        <v>2</v>
      </c>
      <c r="DB81" s="32" t="str">
        <f t="shared" si="64"/>
        <v xml:space="preserve"> </v>
      </c>
      <c r="DD81" s="172">
        <f t="shared" si="58"/>
        <v>1</v>
      </c>
    </row>
    <row r="82" spans="79:113" x14ac:dyDescent="0.25">
      <c r="CA82" s="182" t="s">
        <v>2617</v>
      </c>
      <c r="CB82" s="172">
        <f>SUM(AQ3,AQ5:AQ6)</f>
        <v>0</v>
      </c>
      <c r="CC82" s="172">
        <f t="shared" ref="CC82:CU82" si="65">SUM(AR3,AR5:AR6)</f>
        <v>0</v>
      </c>
      <c r="CD82" s="172">
        <f t="shared" si="65"/>
        <v>0</v>
      </c>
      <c r="CE82" s="172">
        <f t="shared" si="65"/>
        <v>0</v>
      </c>
      <c r="CF82" s="172">
        <f t="shared" si="65"/>
        <v>0</v>
      </c>
      <c r="CG82" s="172">
        <f t="shared" si="65"/>
        <v>0</v>
      </c>
      <c r="CH82" s="172">
        <f t="shared" si="65"/>
        <v>0</v>
      </c>
      <c r="CI82" s="172">
        <f t="shared" si="65"/>
        <v>0</v>
      </c>
      <c r="CJ82" s="172">
        <f t="shared" si="65"/>
        <v>0</v>
      </c>
      <c r="CK82" s="172">
        <f t="shared" si="65"/>
        <v>0</v>
      </c>
      <c r="CL82" s="172">
        <f t="shared" si="65"/>
        <v>0</v>
      </c>
      <c r="CM82" s="172">
        <f t="shared" si="65"/>
        <v>0</v>
      </c>
      <c r="CN82" s="172">
        <f t="shared" si="65"/>
        <v>0</v>
      </c>
      <c r="CO82" s="172">
        <f t="shared" si="65"/>
        <v>0</v>
      </c>
      <c r="CP82" s="172">
        <f t="shared" si="65"/>
        <v>0</v>
      </c>
      <c r="CQ82" s="172">
        <f t="shared" si="65"/>
        <v>0</v>
      </c>
      <c r="CR82" s="172">
        <f t="shared" si="65"/>
        <v>0</v>
      </c>
      <c r="CS82" s="172">
        <f t="shared" si="65"/>
        <v>0</v>
      </c>
      <c r="CT82" s="172">
        <f t="shared" si="65"/>
        <v>0</v>
      </c>
      <c r="CU82" s="172">
        <f t="shared" si="65"/>
        <v>0</v>
      </c>
      <c r="DA82" s="172">
        <v>3</v>
      </c>
      <c r="DB82" s="32" t="str">
        <f t="shared" si="64"/>
        <v xml:space="preserve"> </v>
      </c>
      <c r="DD82" s="172">
        <f t="shared" si="58"/>
        <v>1</v>
      </c>
    </row>
    <row r="83" spans="79:113" x14ac:dyDescent="0.25">
      <c r="CA83" s="182" t="s">
        <v>2616</v>
      </c>
      <c r="CB83" s="172">
        <f>AQ4</f>
        <v>0</v>
      </c>
      <c r="CC83" s="172">
        <f t="shared" ref="CC83:CU83" si="66">AR4</f>
        <v>0</v>
      </c>
      <c r="CD83" s="172">
        <f t="shared" si="66"/>
        <v>0</v>
      </c>
      <c r="CE83" s="172">
        <f t="shared" si="66"/>
        <v>0</v>
      </c>
      <c r="CF83" s="172">
        <f t="shared" si="66"/>
        <v>0</v>
      </c>
      <c r="CG83" s="172">
        <f t="shared" si="66"/>
        <v>0</v>
      </c>
      <c r="CH83" s="172">
        <f t="shared" si="66"/>
        <v>0</v>
      </c>
      <c r="CI83" s="172">
        <f t="shared" si="66"/>
        <v>0</v>
      </c>
      <c r="CJ83" s="172">
        <f t="shared" si="66"/>
        <v>0</v>
      </c>
      <c r="CK83" s="172">
        <f t="shared" si="66"/>
        <v>0</v>
      </c>
      <c r="CL83" s="172">
        <f t="shared" si="66"/>
        <v>0</v>
      </c>
      <c r="CM83" s="172">
        <f t="shared" si="66"/>
        <v>0</v>
      </c>
      <c r="CN83" s="172">
        <f t="shared" si="66"/>
        <v>0</v>
      </c>
      <c r="CO83" s="172">
        <f t="shared" si="66"/>
        <v>0</v>
      </c>
      <c r="CP83" s="172">
        <f t="shared" si="66"/>
        <v>0</v>
      </c>
      <c r="CQ83" s="172">
        <f t="shared" si="66"/>
        <v>0</v>
      </c>
      <c r="CR83" s="172">
        <f t="shared" si="66"/>
        <v>0</v>
      </c>
      <c r="CS83" s="172">
        <f t="shared" si="66"/>
        <v>0</v>
      </c>
      <c r="CT83" s="172">
        <f t="shared" si="66"/>
        <v>0</v>
      </c>
      <c r="CU83" s="172">
        <f t="shared" si="66"/>
        <v>0</v>
      </c>
      <c r="DA83" s="172">
        <v>4</v>
      </c>
      <c r="DB83" s="32" t="str">
        <f t="shared" si="64"/>
        <v xml:space="preserve"> </v>
      </c>
      <c r="DD83" s="172">
        <f t="shared" si="58"/>
        <v>1</v>
      </c>
    </row>
    <row r="84" spans="79:113" x14ac:dyDescent="0.25">
      <c r="CA84" s="182" t="s">
        <v>2618</v>
      </c>
      <c r="CB84" s="172">
        <f>AQ7</f>
        <v>0</v>
      </c>
      <c r="CC84" s="172">
        <f t="shared" ref="CC84:CU84" si="67">AR7</f>
        <v>0</v>
      </c>
      <c r="CD84" s="172">
        <f t="shared" si="67"/>
        <v>0</v>
      </c>
      <c r="CE84" s="172">
        <f t="shared" si="67"/>
        <v>0</v>
      </c>
      <c r="CF84" s="172">
        <f t="shared" si="67"/>
        <v>0</v>
      </c>
      <c r="CG84" s="172">
        <f t="shared" si="67"/>
        <v>0</v>
      </c>
      <c r="CH84" s="172">
        <f t="shared" si="67"/>
        <v>0</v>
      </c>
      <c r="CI84" s="172">
        <f t="shared" si="67"/>
        <v>0</v>
      </c>
      <c r="CJ84" s="172">
        <f t="shared" si="67"/>
        <v>0</v>
      </c>
      <c r="CK84" s="172">
        <f t="shared" si="67"/>
        <v>0</v>
      </c>
      <c r="CL84" s="172">
        <f t="shared" si="67"/>
        <v>0</v>
      </c>
      <c r="CM84" s="172">
        <f t="shared" si="67"/>
        <v>0</v>
      </c>
      <c r="CN84" s="172">
        <f t="shared" si="67"/>
        <v>0</v>
      </c>
      <c r="CO84" s="172">
        <f t="shared" si="67"/>
        <v>0</v>
      </c>
      <c r="CP84" s="172">
        <f t="shared" si="67"/>
        <v>0</v>
      </c>
      <c r="CQ84" s="172">
        <f t="shared" si="67"/>
        <v>0</v>
      </c>
      <c r="CR84" s="172">
        <f t="shared" si="67"/>
        <v>0</v>
      </c>
      <c r="CS84" s="172">
        <f t="shared" si="67"/>
        <v>0</v>
      </c>
      <c r="CT84" s="172">
        <f t="shared" si="67"/>
        <v>0</v>
      </c>
      <c r="CU84" s="172">
        <f t="shared" si="67"/>
        <v>0</v>
      </c>
      <c r="DA84" s="172">
        <v>5</v>
      </c>
      <c r="DB84" s="32" t="str">
        <f t="shared" si="64"/>
        <v xml:space="preserve"> </v>
      </c>
      <c r="DD84" s="172">
        <f t="shared" si="58"/>
        <v>1</v>
      </c>
    </row>
    <row r="85" spans="79:113" x14ac:dyDescent="0.25">
      <c r="CB85" s="172">
        <f>IF(CB83+CB84=0,2,IF(CB82+CB84=0,6,10))</f>
        <v>2</v>
      </c>
      <c r="CC85" s="172">
        <f t="shared" ref="CC85:CU85" si="68">IF(CC83+CC84=0,2,IF(CC82+CC84=0,6,10))</f>
        <v>2</v>
      </c>
      <c r="CD85" s="172">
        <f t="shared" si="68"/>
        <v>2</v>
      </c>
      <c r="CE85" s="172">
        <f t="shared" si="68"/>
        <v>2</v>
      </c>
      <c r="CF85" s="172">
        <f t="shared" si="68"/>
        <v>2</v>
      </c>
      <c r="CG85" s="172">
        <f t="shared" si="68"/>
        <v>2</v>
      </c>
      <c r="CH85" s="172">
        <f t="shared" si="68"/>
        <v>2</v>
      </c>
      <c r="CI85" s="172">
        <f t="shared" si="68"/>
        <v>2</v>
      </c>
      <c r="CJ85" s="172">
        <f t="shared" si="68"/>
        <v>2</v>
      </c>
      <c r="CK85" s="172">
        <f t="shared" si="68"/>
        <v>2</v>
      </c>
      <c r="CL85" s="172">
        <f t="shared" si="68"/>
        <v>2</v>
      </c>
      <c r="CM85" s="172">
        <f t="shared" si="68"/>
        <v>2</v>
      </c>
      <c r="CN85" s="172">
        <f t="shared" si="68"/>
        <v>2</v>
      </c>
      <c r="CO85" s="172">
        <f t="shared" si="68"/>
        <v>2</v>
      </c>
      <c r="CP85" s="172">
        <f t="shared" si="68"/>
        <v>2</v>
      </c>
      <c r="CQ85" s="172">
        <f t="shared" si="68"/>
        <v>2</v>
      </c>
      <c r="CR85" s="172">
        <f t="shared" si="68"/>
        <v>2</v>
      </c>
      <c r="CS85" s="172">
        <f t="shared" si="68"/>
        <v>2</v>
      </c>
      <c r="CT85" s="172">
        <f t="shared" si="68"/>
        <v>2</v>
      </c>
      <c r="CU85" s="172">
        <f t="shared" si="68"/>
        <v>2</v>
      </c>
      <c r="DA85" s="172">
        <v>6</v>
      </c>
      <c r="DB85" s="32" t="str">
        <f t="shared" si="64"/>
        <v xml:space="preserve"> </v>
      </c>
      <c r="DD85" s="172">
        <f t="shared" si="58"/>
        <v>1</v>
      </c>
    </row>
    <row r="86" spans="79:113" x14ac:dyDescent="0.25">
      <c r="DA86" s="172">
        <v>7</v>
      </c>
      <c r="DB86" s="32" t="str">
        <f t="shared" si="64"/>
        <v xml:space="preserve"> </v>
      </c>
      <c r="DD86" s="172">
        <f t="shared" si="58"/>
        <v>1</v>
      </c>
    </row>
    <row r="87" spans="79:113" x14ac:dyDescent="0.25">
      <c r="DA87" s="172">
        <v>8</v>
      </c>
      <c r="DB87" s="32" t="str">
        <f t="shared" si="64"/>
        <v xml:space="preserve"> </v>
      </c>
      <c r="DD87" s="172">
        <f t="shared" si="58"/>
        <v>1</v>
      </c>
    </row>
    <row r="88" spans="79:113" x14ac:dyDescent="0.25">
      <c r="DA88" s="172">
        <v>9</v>
      </c>
      <c r="DB88" s="32" t="str">
        <f t="shared" si="64"/>
        <v xml:space="preserve"> </v>
      </c>
      <c r="DD88" s="172">
        <f t="shared" si="58"/>
        <v>1</v>
      </c>
    </row>
    <row r="89" spans="79:113" x14ac:dyDescent="0.25">
      <c r="DA89" s="172">
        <v>10</v>
      </c>
      <c r="DB89" s="32" t="str">
        <f t="shared" si="64"/>
        <v xml:space="preserve"> </v>
      </c>
      <c r="DD89" s="172">
        <f t="shared" si="58"/>
        <v>1</v>
      </c>
    </row>
    <row r="90" spans="79:113" x14ac:dyDescent="0.25">
      <c r="DA90" s="172">
        <v>11</v>
      </c>
      <c r="DB90" s="32" t="str">
        <f t="shared" si="64"/>
        <v xml:space="preserve"> </v>
      </c>
      <c r="DD90" s="172">
        <f t="shared" si="58"/>
        <v>1</v>
      </c>
    </row>
    <row r="91" spans="79:113" x14ac:dyDescent="0.25">
      <c r="DA91" s="172">
        <v>12</v>
      </c>
      <c r="DB91" s="32" t="str">
        <f t="shared" si="64"/>
        <v xml:space="preserve"> </v>
      </c>
      <c r="DD91" s="172">
        <f t="shared" si="58"/>
        <v>1</v>
      </c>
    </row>
    <row r="92" spans="79:113" x14ac:dyDescent="0.25">
      <c r="DB92" s="196" t="str">
        <f>IF(DB79="","","----")</f>
        <v/>
      </c>
      <c r="DD92" s="172">
        <f t="shared" si="58"/>
        <v>1</v>
      </c>
    </row>
    <row r="93" spans="79:113" x14ac:dyDescent="0.25">
      <c r="DA93" s="172"/>
      <c r="DB93" s="32" t="str">
        <f>IF(AND(DB94="",DB95=" "),"",CONCATENATE("Warband ",CZ94," ",DG93))</f>
        <v/>
      </c>
      <c r="DD93" s="172">
        <f t="shared" si="58"/>
        <v>1</v>
      </c>
      <c r="DG93" s="49" t="str">
        <f t="shared" ref="DG93" si="69">CONCATENATE("   ",DH93,"/",DI93,IF(OR(DH93&gt;DI93,DH93&lt;DI94)," !",""))</f>
        <v xml:space="preserve">   0/12 !</v>
      </c>
      <c r="DH93" s="172">
        <f t="shared" ref="DH93" si="70">INDEX($CB$1:$CU$1,CZ94)+DJ93</f>
        <v>0</v>
      </c>
      <c r="DI93" s="172">
        <f>12</f>
        <v>12</v>
      </c>
    </row>
    <row r="94" spans="79:113" x14ac:dyDescent="0.25">
      <c r="CZ94" s="172">
        <v>7</v>
      </c>
      <c r="DA94" s="172" t="s">
        <v>278</v>
      </c>
      <c r="DB94" s="32" t="str">
        <f>T(LOOKUP(CZ94,$DM$1:$EF$1,$DM$2:$EF$2))</f>
        <v/>
      </c>
      <c r="DD94" s="172">
        <f t="shared" si="58"/>
        <v>1</v>
      </c>
      <c r="DI94" s="172">
        <f t="shared" ref="DI94" si="71">IF(DB94="",INDEX($CB$85:$CU$85,CZ94),0)</f>
        <v>2</v>
      </c>
    </row>
    <row r="95" spans="79:113" x14ac:dyDescent="0.25">
      <c r="DA95" s="172">
        <v>1</v>
      </c>
      <c r="DB95" s="32" t="str">
        <f t="shared" ref="DB95:DB106" si="72">T(CONCATENATE(LOOKUP(DA95,CH$3:CH$80,AW$3:AW$80)," ",LOOKUP(DA95,CH$3:CH$80,$CA$3:$CA$80)))</f>
        <v xml:space="preserve"> </v>
      </c>
      <c r="DD95" s="172">
        <f t="shared" si="58"/>
        <v>1</v>
      </c>
    </row>
    <row r="96" spans="79:113" x14ac:dyDescent="0.25">
      <c r="DA96" s="172">
        <v>2</v>
      </c>
      <c r="DB96" s="32" t="str">
        <f t="shared" si="72"/>
        <v xml:space="preserve"> </v>
      </c>
      <c r="DD96" s="172">
        <f t="shared" si="58"/>
        <v>1</v>
      </c>
    </row>
    <row r="97" spans="104:113" x14ac:dyDescent="0.25">
      <c r="DA97" s="172">
        <v>3</v>
      </c>
      <c r="DB97" s="32" t="str">
        <f t="shared" si="72"/>
        <v xml:space="preserve"> </v>
      </c>
      <c r="DD97" s="172">
        <f t="shared" si="58"/>
        <v>1</v>
      </c>
    </row>
    <row r="98" spans="104:113" x14ac:dyDescent="0.25">
      <c r="DA98" s="172">
        <v>4</v>
      </c>
      <c r="DB98" s="32" t="str">
        <f t="shared" si="72"/>
        <v xml:space="preserve"> </v>
      </c>
      <c r="DD98" s="172">
        <f t="shared" si="58"/>
        <v>1</v>
      </c>
    </row>
    <row r="99" spans="104:113" x14ac:dyDescent="0.25">
      <c r="DA99" s="172">
        <v>5</v>
      </c>
      <c r="DB99" s="32" t="str">
        <f t="shared" si="72"/>
        <v xml:space="preserve"> </v>
      </c>
      <c r="DD99" s="172">
        <f t="shared" si="58"/>
        <v>1</v>
      </c>
    </row>
    <row r="100" spans="104:113" x14ac:dyDescent="0.25">
      <c r="DA100" s="172">
        <v>6</v>
      </c>
      <c r="DB100" s="32" t="str">
        <f t="shared" si="72"/>
        <v xml:space="preserve"> </v>
      </c>
      <c r="DD100" s="172">
        <f t="shared" si="58"/>
        <v>1</v>
      </c>
    </row>
    <row r="101" spans="104:113" x14ac:dyDescent="0.25">
      <c r="DA101" s="172">
        <v>7</v>
      </c>
      <c r="DB101" s="32" t="str">
        <f t="shared" si="72"/>
        <v xml:space="preserve"> </v>
      </c>
      <c r="DD101" s="172">
        <f t="shared" si="58"/>
        <v>1</v>
      </c>
    </row>
    <row r="102" spans="104:113" x14ac:dyDescent="0.25">
      <c r="DA102" s="172">
        <v>8</v>
      </c>
      <c r="DB102" s="32" t="str">
        <f t="shared" si="72"/>
        <v xml:space="preserve"> </v>
      </c>
      <c r="DD102" s="172">
        <f t="shared" si="58"/>
        <v>1</v>
      </c>
    </row>
    <row r="103" spans="104:113" x14ac:dyDescent="0.25">
      <c r="DA103" s="172">
        <v>9</v>
      </c>
      <c r="DB103" s="32" t="str">
        <f t="shared" si="72"/>
        <v xml:space="preserve"> </v>
      </c>
      <c r="DD103" s="172">
        <f t="shared" si="58"/>
        <v>1</v>
      </c>
    </row>
    <row r="104" spans="104:113" x14ac:dyDescent="0.25">
      <c r="DA104" s="172">
        <v>10</v>
      </c>
      <c r="DB104" s="32" t="str">
        <f t="shared" si="72"/>
        <v xml:space="preserve"> </v>
      </c>
      <c r="DD104" s="172">
        <f t="shared" si="58"/>
        <v>1</v>
      </c>
    </row>
    <row r="105" spans="104:113" x14ac:dyDescent="0.25">
      <c r="DA105" s="172">
        <v>11</v>
      </c>
      <c r="DB105" s="32" t="str">
        <f t="shared" si="72"/>
        <v xml:space="preserve"> </v>
      </c>
      <c r="DD105" s="172">
        <f t="shared" si="58"/>
        <v>1</v>
      </c>
    </row>
    <row r="106" spans="104:113" x14ac:dyDescent="0.25">
      <c r="DA106" s="172">
        <v>12</v>
      </c>
      <c r="DB106" s="32" t="str">
        <f t="shared" si="72"/>
        <v xml:space="preserve"> </v>
      </c>
      <c r="DD106" s="172">
        <f t="shared" si="58"/>
        <v>1</v>
      </c>
    </row>
    <row r="107" spans="104:113" x14ac:dyDescent="0.25">
      <c r="DB107" s="196" t="str">
        <f>IF(DB94="","","----")</f>
        <v/>
      </c>
      <c r="DD107" s="172">
        <f t="shared" si="58"/>
        <v>1</v>
      </c>
    </row>
    <row r="108" spans="104:113" x14ac:dyDescent="0.25">
      <c r="DA108" s="172"/>
      <c r="DB108" s="32" t="str">
        <f>IF(AND(DB109="",DB110=" "),"",CONCATENATE("Warband ",CZ109," ",DG108))</f>
        <v/>
      </c>
      <c r="DD108" s="172">
        <f t="shared" si="58"/>
        <v>1</v>
      </c>
      <c r="DG108" s="49" t="str">
        <f t="shared" ref="DG108" si="73">CONCATENATE("   ",DH108,"/",DI108,IF(OR(DH108&gt;DI108,DH108&lt;DI109)," !",""))</f>
        <v xml:space="preserve">   0/12 !</v>
      </c>
      <c r="DH108" s="172">
        <f t="shared" ref="DH108" si="74">INDEX($CB$1:$CU$1,CZ109)+DJ108</f>
        <v>0</v>
      </c>
      <c r="DI108" s="172">
        <f>12</f>
        <v>12</v>
      </c>
    </row>
    <row r="109" spans="104:113" x14ac:dyDescent="0.25">
      <c r="CZ109" s="172">
        <v>8</v>
      </c>
      <c r="DA109" s="172" t="s">
        <v>278</v>
      </c>
      <c r="DB109" s="32" t="str">
        <f>T(LOOKUP(CZ109,$DM$1:$EF$1,$DM$2:$EF$2))</f>
        <v/>
      </c>
      <c r="DD109" s="172">
        <f t="shared" si="58"/>
        <v>1</v>
      </c>
      <c r="DI109" s="172">
        <f t="shared" ref="DI109" si="75">IF(DB109="",INDEX($CB$85:$CU$85,CZ109),0)</f>
        <v>2</v>
      </c>
    </row>
    <row r="110" spans="104:113" x14ac:dyDescent="0.25">
      <c r="DA110" s="172">
        <v>1</v>
      </c>
      <c r="DB110" s="32" t="str">
        <f t="shared" ref="DB110:DB121" si="76">T(CONCATENATE(LOOKUP(DA110,CI$3:CI$80,AX$3:AX$80)," ",LOOKUP(DA110,CI$3:CI$80,$CA$3:$CA$80)))</f>
        <v xml:space="preserve"> </v>
      </c>
      <c r="DD110" s="172">
        <f t="shared" si="58"/>
        <v>1</v>
      </c>
    </row>
    <row r="111" spans="104:113" x14ac:dyDescent="0.25">
      <c r="DA111" s="172">
        <v>2</v>
      </c>
      <c r="DB111" s="32" t="str">
        <f t="shared" si="76"/>
        <v xml:space="preserve"> </v>
      </c>
      <c r="DD111" s="172">
        <f t="shared" si="58"/>
        <v>1</v>
      </c>
    </row>
    <row r="112" spans="104:113" x14ac:dyDescent="0.25">
      <c r="DA112" s="172">
        <v>3</v>
      </c>
      <c r="DB112" s="32" t="str">
        <f t="shared" si="76"/>
        <v xml:space="preserve"> </v>
      </c>
      <c r="DD112" s="172">
        <f t="shared" si="58"/>
        <v>1</v>
      </c>
    </row>
    <row r="113" spans="104:113" x14ac:dyDescent="0.25">
      <c r="DA113" s="172">
        <v>4</v>
      </c>
      <c r="DB113" s="32" t="str">
        <f t="shared" si="76"/>
        <v xml:space="preserve"> </v>
      </c>
      <c r="DD113" s="172">
        <f t="shared" si="58"/>
        <v>1</v>
      </c>
    </row>
    <row r="114" spans="104:113" x14ac:dyDescent="0.25">
      <c r="DA114" s="172">
        <v>5</v>
      </c>
      <c r="DB114" s="32" t="str">
        <f t="shared" si="76"/>
        <v xml:space="preserve"> </v>
      </c>
      <c r="DD114" s="172">
        <f t="shared" si="58"/>
        <v>1</v>
      </c>
    </row>
    <row r="115" spans="104:113" x14ac:dyDescent="0.25">
      <c r="DA115" s="172">
        <v>6</v>
      </c>
      <c r="DB115" s="32" t="str">
        <f t="shared" si="76"/>
        <v xml:space="preserve"> </v>
      </c>
      <c r="DD115" s="172">
        <f t="shared" si="58"/>
        <v>1</v>
      </c>
    </row>
    <row r="116" spans="104:113" x14ac:dyDescent="0.25">
      <c r="DA116" s="172">
        <v>7</v>
      </c>
      <c r="DB116" s="32" t="str">
        <f t="shared" si="76"/>
        <v xml:space="preserve"> </v>
      </c>
      <c r="DD116" s="172">
        <f t="shared" si="58"/>
        <v>1</v>
      </c>
    </row>
    <row r="117" spans="104:113" x14ac:dyDescent="0.25">
      <c r="DA117" s="172">
        <v>8</v>
      </c>
      <c r="DB117" s="32" t="str">
        <f t="shared" si="76"/>
        <v xml:space="preserve"> </v>
      </c>
      <c r="DD117" s="172">
        <f t="shared" si="58"/>
        <v>1</v>
      </c>
    </row>
    <row r="118" spans="104:113" x14ac:dyDescent="0.25">
      <c r="DA118" s="172">
        <v>9</v>
      </c>
      <c r="DB118" s="32" t="str">
        <f t="shared" si="76"/>
        <v xml:space="preserve"> </v>
      </c>
      <c r="DD118" s="172">
        <f t="shared" si="58"/>
        <v>1</v>
      </c>
    </row>
    <row r="119" spans="104:113" x14ac:dyDescent="0.25">
      <c r="DA119" s="172">
        <v>10</v>
      </c>
      <c r="DB119" s="32" t="str">
        <f t="shared" si="76"/>
        <v xml:space="preserve"> </v>
      </c>
      <c r="DD119" s="172">
        <f t="shared" si="58"/>
        <v>1</v>
      </c>
    </row>
    <row r="120" spans="104:113" x14ac:dyDescent="0.25">
      <c r="DA120" s="172">
        <v>11</v>
      </c>
      <c r="DB120" s="32" t="str">
        <f t="shared" si="76"/>
        <v xml:space="preserve"> </v>
      </c>
      <c r="DD120" s="172">
        <f t="shared" si="58"/>
        <v>1</v>
      </c>
    </row>
    <row r="121" spans="104:113" x14ac:dyDescent="0.25">
      <c r="DA121" s="172">
        <v>12</v>
      </c>
      <c r="DB121" s="32" t="str">
        <f t="shared" si="76"/>
        <v xml:space="preserve"> </v>
      </c>
      <c r="DD121" s="172">
        <f t="shared" si="58"/>
        <v>1</v>
      </c>
    </row>
    <row r="122" spans="104:113" x14ac:dyDescent="0.25">
      <c r="DB122" s="196" t="str">
        <f>IF(DB109="","","----")</f>
        <v/>
      </c>
      <c r="DD122" s="172">
        <f t="shared" si="58"/>
        <v>1</v>
      </c>
    </row>
    <row r="123" spans="104:113" x14ac:dyDescent="0.25">
      <c r="DA123" s="172"/>
      <c r="DB123" s="32" t="str">
        <f>IF(AND(DB124="",DB125=" "),"",CONCATENATE("Warband ",CZ124," ",DG123))</f>
        <v/>
      </c>
      <c r="DD123" s="172">
        <f t="shared" si="58"/>
        <v>1</v>
      </c>
      <c r="DG123" s="49" t="str">
        <f t="shared" ref="DG123" si="77">CONCATENATE("   ",DH123,"/",DI123,IF(OR(DH123&gt;DI123,DH123&lt;DI124)," !",""))</f>
        <v xml:space="preserve">   0/12 !</v>
      </c>
      <c r="DH123" s="172">
        <f t="shared" ref="DH123" si="78">INDEX($CB$1:$CU$1,CZ124)+DJ123</f>
        <v>0</v>
      </c>
      <c r="DI123" s="172">
        <f>12</f>
        <v>12</v>
      </c>
    </row>
    <row r="124" spans="104:113" x14ac:dyDescent="0.25">
      <c r="CZ124" s="172">
        <v>9</v>
      </c>
      <c r="DA124" s="172" t="s">
        <v>278</v>
      </c>
      <c r="DB124" s="32" t="str">
        <f>T(LOOKUP(CZ124,$DM$1:$EF$1,$DM$2:$EF$2))</f>
        <v/>
      </c>
      <c r="DD124" s="172">
        <f t="shared" si="58"/>
        <v>1</v>
      </c>
      <c r="DI124" s="172">
        <f t="shared" ref="DI124" si="79">IF(DB124="",INDEX($CB$85:$CU$85,CZ124),0)</f>
        <v>2</v>
      </c>
    </row>
    <row r="125" spans="104:113" x14ac:dyDescent="0.25">
      <c r="DA125" s="172">
        <v>1</v>
      </c>
      <c r="DB125" s="32" t="str">
        <f t="shared" ref="DB125:DB136" si="80">T(CONCATENATE(LOOKUP(DA125,CJ$3:CJ$80,AY$3:AY$80)," ",LOOKUP(DA125,CJ$3:CJ$80,$CA$3:$CA$80)))</f>
        <v xml:space="preserve"> </v>
      </c>
      <c r="DD125" s="172">
        <f t="shared" si="58"/>
        <v>1</v>
      </c>
    </row>
    <row r="126" spans="104:113" x14ac:dyDescent="0.25">
      <c r="DA126" s="172">
        <v>2</v>
      </c>
      <c r="DB126" s="32" t="str">
        <f t="shared" si="80"/>
        <v xml:space="preserve"> </v>
      </c>
      <c r="DD126" s="172">
        <f t="shared" si="58"/>
        <v>1</v>
      </c>
    </row>
    <row r="127" spans="104:113" x14ac:dyDescent="0.25">
      <c r="DA127" s="172">
        <v>3</v>
      </c>
      <c r="DB127" s="32" t="str">
        <f t="shared" si="80"/>
        <v xml:space="preserve"> </v>
      </c>
      <c r="DD127" s="172">
        <f t="shared" si="58"/>
        <v>1</v>
      </c>
    </row>
    <row r="128" spans="104:113" x14ac:dyDescent="0.25">
      <c r="DA128" s="172">
        <v>4</v>
      </c>
      <c r="DB128" s="32" t="str">
        <f t="shared" si="80"/>
        <v xml:space="preserve"> </v>
      </c>
      <c r="DD128" s="172">
        <f t="shared" si="58"/>
        <v>1</v>
      </c>
    </row>
    <row r="129" spans="104:113" x14ac:dyDescent="0.25">
      <c r="DA129" s="172">
        <v>5</v>
      </c>
      <c r="DB129" s="32" t="str">
        <f t="shared" si="80"/>
        <v xml:space="preserve"> </v>
      </c>
      <c r="DD129" s="172">
        <f t="shared" si="58"/>
        <v>1</v>
      </c>
    </row>
    <row r="130" spans="104:113" x14ac:dyDescent="0.25">
      <c r="DA130" s="172">
        <v>6</v>
      </c>
      <c r="DB130" s="32" t="str">
        <f t="shared" si="80"/>
        <v xml:space="preserve"> </v>
      </c>
      <c r="DD130" s="172">
        <f t="shared" si="58"/>
        <v>1</v>
      </c>
    </row>
    <row r="131" spans="104:113" x14ac:dyDescent="0.25">
      <c r="DA131" s="172">
        <v>7</v>
      </c>
      <c r="DB131" s="32" t="str">
        <f t="shared" si="80"/>
        <v xml:space="preserve"> </v>
      </c>
      <c r="DD131" s="172">
        <f t="shared" si="58"/>
        <v>1</v>
      </c>
    </row>
    <row r="132" spans="104:113" x14ac:dyDescent="0.25">
      <c r="DA132" s="172">
        <v>8</v>
      </c>
      <c r="DB132" s="32" t="str">
        <f t="shared" si="80"/>
        <v xml:space="preserve"> </v>
      </c>
      <c r="DD132" s="172">
        <f t="shared" si="58"/>
        <v>1</v>
      </c>
    </row>
    <row r="133" spans="104:113" x14ac:dyDescent="0.25">
      <c r="DA133" s="172">
        <v>9</v>
      </c>
      <c r="DB133" s="32" t="str">
        <f t="shared" si="80"/>
        <v xml:space="preserve"> </v>
      </c>
      <c r="DD133" s="172">
        <f t="shared" ref="DD133:DD196" si="81">IF(OR(DB132="",DB132=" "),DD132,DD132+1)</f>
        <v>1</v>
      </c>
    </row>
    <row r="134" spans="104:113" x14ac:dyDescent="0.25">
      <c r="DA134" s="172">
        <v>10</v>
      </c>
      <c r="DB134" s="32" t="str">
        <f t="shared" si="80"/>
        <v xml:space="preserve"> </v>
      </c>
      <c r="DD134" s="172">
        <f t="shared" si="81"/>
        <v>1</v>
      </c>
    </row>
    <row r="135" spans="104:113" x14ac:dyDescent="0.25">
      <c r="DA135" s="172">
        <v>11</v>
      </c>
      <c r="DB135" s="32" t="str">
        <f t="shared" si="80"/>
        <v xml:space="preserve"> </v>
      </c>
      <c r="DD135" s="172">
        <f t="shared" si="81"/>
        <v>1</v>
      </c>
    </row>
    <row r="136" spans="104:113" x14ac:dyDescent="0.25">
      <c r="DA136" s="172">
        <v>12</v>
      </c>
      <c r="DB136" s="32" t="str">
        <f t="shared" si="80"/>
        <v xml:space="preserve"> </v>
      </c>
      <c r="DD136" s="172">
        <f t="shared" si="81"/>
        <v>1</v>
      </c>
    </row>
    <row r="137" spans="104:113" x14ac:dyDescent="0.25">
      <c r="DB137" s="196" t="str">
        <f>IF(DB124="","","----")</f>
        <v/>
      </c>
      <c r="DD137" s="172">
        <f t="shared" si="81"/>
        <v>1</v>
      </c>
    </row>
    <row r="138" spans="104:113" x14ac:dyDescent="0.25">
      <c r="DA138" s="172"/>
      <c r="DB138" s="32" t="str">
        <f>IF(AND(DB139="",DB140=" "),"",CONCATENATE("Warband ",CZ139," ",DG138))</f>
        <v/>
      </c>
      <c r="DD138" s="172">
        <f t="shared" si="81"/>
        <v>1</v>
      </c>
      <c r="DG138" s="49" t="str">
        <f t="shared" ref="DG138" si="82">CONCATENATE("   ",DH138,"/",DI138,IF(OR(DH138&gt;DI138,DH138&lt;DI139)," !",""))</f>
        <v xml:space="preserve">   0/12 !</v>
      </c>
      <c r="DH138" s="172">
        <f t="shared" ref="DH138" si="83">INDEX($CB$1:$CU$1,CZ139)+DJ138</f>
        <v>0</v>
      </c>
      <c r="DI138" s="172">
        <f>12</f>
        <v>12</v>
      </c>
    </row>
    <row r="139" spans="104:113" x14ac:dyDescent="0.25">
      <c r="CZ139" s="172">
        <v>10</v>
      </c>
      <c r="DA139" s="172" t="s">
        <v>278</v>
      </c>
      <c r="DB139" s="32" t="str">
        <f>T(LOOKUP(CZ139,$DM$1:$EF$1,$DM$2:$EF$2))</f>
        <v/>
      </c>
      <c r="DD139" s="172">
        <f t="shared" si="81"/>
        <v>1</v>
      </c>
      <c r="DI139" s="172">
        <f t="shared" ref="DI139" si="84">IF(DB139="",INDEX($CB$85:$CU$85,CZ139),0)</f>
        <v>2</v>
      </c>
    </row>
    <row r="140" spans="104:113" x14ac:dyDescent="0.25">
      <c r="DA140" s="172">
        <v>1</v>
      </c>
      <c r="DB140" s="32" t="str">
        <f t="shared" ref="DB140:DB151" si="85">T(CONCATENATE(LOOKUP(DA140,CK$3:CK$80,AZ$3:AZ$80)," ",LOOKUP(DA140,CK$3:CK$80,$CA$3:$CA$80)))</f>
        <v xml:space="preserve"> </v>
      </c>
      <c r="DD140" s="172">
        <f t="shared" si="81"/>
        <v>1</v>
      </c>
    </row>
    <row r="141" spans="104:113" x14ac:dyDescent="0.25">
      <c r="DA141" s="172">
        <v>2</v>
      </c>
      <c r="DB141" s="32" t="str">
        <f t="shared" si="85"/>
        <v xml:space="preserve"> </v>
      </c>
      <c r="DD141" s="172">
        <f t="shared" si="81"/>
        <v>1</v>
      </c>
    </row>
    <row r="142" spans="104:113" x14ac:dyDescent="0.25">
      <c r="DA142" s="172">
        <v>3</v>
      </c>
      <c r="DB142" s="32" t="str">
        <f t="shared" si="85"/>
        <v xml:space="preserve"> </v>
      </c>
      <c r="DD142" s="172">
        <f t="shared" si="81"/>
        <v>1</v>
      </c>
    </row>
    <row r="143" spans="104:113" x14ac:dyDescent="0.25">
      <c r="DA143" s="172">
        <v>4</v>
      </c>
      <c r="DB143" s="32" t="str">
        <f t="shared" si="85"/>
        <v xml:space="preserve"> </v>
      </c>
      <c r="DD143" s="172">
        <f t="shared" si="81"/>
        <v>1</v>
      </c>
    </row>
    <row r="144" spans="104:113" x14ac:dyDescent="0.25">
      <c r="DA144" s="172">
        <v>5</v>
      </c>
      <c r="DB144" s="32" t="str">
        <f t="shared" si="85"/>
        <v xml:space="preserve"> </v>
      </c>
      <c r="DD144" s="172">
        <f t="shared" si="81"/>
        <v>1</v>
      </c>
    </row>
    <row r="145" spans="104:113" x14ac:dyDescent="0.25">
      <c r="DA145" s="172">
        <v>6</v>
      </c>
      <c r="DB145" s="32" t="str">
        <f t="shared" si="85"/>
        <v xml:space="preserve"> </v>
      </c>
      <c r="DD145" s="172">
        <f t="shared" si="81"/>
        <v>1</v>
      </c>
    </row>
    <row r="146" spans="104:113" x14ac:dyDescent="0.25">
      <c r="DA146" s="172">
        <v>7</v>
      </c>
      <c r="DB146" s="32" t="str">
        <f t="shared" si="85"/>
        <v xml:space="preserve"> </v>
      </c>
      <c r="DD146" s="172">
        <f t="shared" si="81"/>
        <v>1</v>
      </c>
    </row>
    <row r="147" spans="104:113" x14ac:dyDescent="0.25">
      <c r="DA147" s="172">
        <v>8</v>
      </c>
      <c r="DB147" s="32" t="str">
        <f t="shared" si="85"/>
        <v xml:space="preserve"> </v>
      </c>
      <c r="DD147" s="172">
        <f t="shared" si="81"/>
        <v>1</v>
      </c>
    </row>
    <row r="148" spans="104:113" x14ac:dyDescent="0.25">
      <c r="DA148" s="172">
        <v>9</v>
      </c>
      <c r="DB148" s="32" t="str">
        <f t="shared" si="85"/>
        <v xml:space="preserve"> </v>
      </c>
      <c r="DD148" s="172">
        <f t="shared" si="81"/>
        <v>1</v>
      </c>
    </row>
    <row r="149" spans="104:113" x14ac:dyDescent="0.25">
      <c r="DA149" s="172">
        <v>10</v>
      </c>
      <c r="DB149" s="32" t="str">
        <f t="shared" si="85"/>
        <v xml:space="preserve"> </v>
      </c>
      <c r="DD149" s="172">
        <f t="shared" si="81"/>
        <v>1</v>
      </c>
    </row>
    <row r="150" spans="104:113" x14ac:dyDescent="0.25">
      <c r="DA150" s="172">
        <v>11</v>
      </c>
      <c r="DB150" s="32" t="str">
        <f t="shared" si="85"/>
        <v xml:space="preserve"> </v>
      </c>
      <c r="DD150" s="172">
        <f t="shared" si="81"/>
        <v>1</v>
      </c>
    </row>
    <row r="151" spans="104:113" x14ac:dyDescent="0.25">
      <c r="DA151" s="172">
        <v>12</v>
      </c>
      <c r="DB151" s="32" t="str">
        <f t="shared" si="85"/>
        <v xml:space="preserve"> </v>
      </c>
      <c r="DD151" s="172">
        <f t="shared" si="81"/>
        <v>1</v>
      </c>
    </row>
    <row r="152" spans="104:113" x14ac:dyDescent="0.25">
      <c r="DB152" s="196" t="str">
        <f>IF(DB139="","","----")</f>
        <v/>
      </c>
      <c r="DD152" s="172">
        <f t="shared" si="81"/>
        <v>1</v>
      </c>
    </row>
    <row r="153" spans="104:113" x14ac:dyDescent="0.25">
      <c r="DA153" s="172"/>
      <c r="DB153" s="32" t="str">
        <f>IF(AND(DB154="",DB155=" "),"",CONCATENATE("Warband ",CZ154," ",DG153))</f>
        <v/>
      </c>
      <c r="DD153" s="172">
        <f t="shared" si="81"/>
        <v>1</v>
      </c>
      <c r="DG153" s="49" t="str">
        <f t="shared" ref="DG153" si="86">CONCATENATE("   ",DH153,"/",DI153,IF(OR(DH153&gt;DI153,DH153&lt;DI154)," !",""))</f>
        <v xml:space="preserve">   0/12 !</v>
      </c>
      <c r="DH153" s="172">
        <f t="shared" ref="DH153" si="87">INDEX($CB$1:$CU$1,CZ154)+DJ153</f>
        <v>0</v>
      </c>
      <c r="DI153" s="172">
        <f>12</f>
        <v>12</v>
      </c>
    </row>
    <row r="154" spans="104:113" x14ac:dyDescent="0.25">
      <c r="CZ154" s="172">
        <v>11</v>
      </c>
      <c r="DA154" s="172" t="s">
        <v>278</v>
      </c>
      <c r="DB154" s="32" t="str">
        <f>T(LOOKUP(CZ154,$DM$1:$EF$1,$DM$2:$EF$2))</f>
        <v/>
      </c>
      <c r="DD154" s="172">
        <f t="shared" si="81"/>
        <v>1</v>
      </c>
      <c r="DI154" s="172">
        <f t="shared" ref="DI154" si="88">IF(DB154="",INDEX($CB$85:$CU$85,CZ154),0)</f>
        <v>2</v>
      </c>
    </row>
    <row r="155" spans="104:113" x14ac:dyDescent="0.25">
      <c r="DA155" s="172">
        <v>1</v>
      </c>
      <c r="DB155" s="32" t="str">
        <f t="shared" ref="DB155:DB166" si="89">T(CONCATENATE(LOOKUP(DA155,CL$3:CL$80,BA$3:BA$80)," ",LOOKUP(DA155,CL$3:CL$80,$CA$3:$CA$80)))</f>
        <v xml:space="preserve"> </v>
      </c>
      <c r="DD155" s="172">
        <f t="shared" si="81"/>
        <v>1</v>
      </c>
    </row>
    <row r="156" spans="104:113" x14ac:dyDescent="0.25">
      <c r="DA156" s="172">
        <v>2</v>
      </c>
      <c r="DB156" s="32" t="str">
        <f t="shared" si="89"/>
        <v xml:space="preserve"> </v>
      </c>
      <c r="DD156" s="172">
        <f t="shared" si="81"/>
        <v>1</v>
      </c>
    </row>
    <row r="157" spans="104:113" x14ac:dyDescent="0.25">
      <c r="DA157" s="172">
        <v>3</v>
      </c>
      <c r="DB157" s="32" t="str">
        <f t="shared" si="89"/>
        <v xml:space="preserve"> </v>
      </c>
      <c r="DD157" s="172">
        <f t="shared" si="81"/>
        <v>1</v>
      </c>
    </row>
    <row r="158" spans="104:113" x14ac:dyDescent="0.25">
      <c r="DA158" s="172">
        <v>4</v>
      </c>
      <c r="DB158" s="32" t="str">
        <f t="shared" si="89"/>
        <v xml:space="preserve"> </v>
      </c>
      <c r="DD158" s="172">
        <f t="shared" si="81"/>
        <v>1</v>
      </c>
    </row>
    <row r="159" spans="104:113" x14ac:dyDescent="0.25">
      <c r="DA159" s="172">
        <v>5</v>
      </c>
      <c r="DB159" s="32" t="str">
        <f t="shared" si="89"/>
        <v xml:space="preserve"> </v>
      </c>
      <c r="DD159" s="172">
        <f t="shared" si="81"/>
        <v>1</v>
      </c>
    </row>
    <row r="160" spans="104:113" x14ac:dyDescent="0.25">
      <c r="DA160" s="172">
        <v>6</v>
      </c>
      <c r="DB160" s="32" t="str">
        <f t="shared" si="89"/>
        <v xml:space="preserve"> </v>
      </c>
      <c r="DD160" s="172">
        <f t="shared" si="81"/>
        <v>1</v>
      </c>
    </row>
    <row r="161" spans="104:113" x14ac:dyDescent="0.25">
      <c r="DA161" s="172">
        <v>7</v>
      </c>
      <c r="DB161" s="32" t="str">
        <f t="shared" si="89"/>
        <v xml:space="preserve"> </v>
      </c>
      <c r="DD161" s="172">
        <f t="shared" si="81"/>
        <v>1</v>
      </c>
    </row>
    <row r="162" spans="104:113" x14ac:dyDescent="0.25">
      <c r="DA162" s="172">
        <v>8</v>
      </c>
      <c r="DB162" s="32" t="str">
        <f t="shared" si="89"/>
        <v xml:space="preserve"> </v>
      </c>
      <c r="DD162" s="172">
        <f t="shared" si="81"/>
        <v>1</v>
      </c>
    </row>
    <row r="163" spans="104:113" x14ac:dyDescent="0.25">
      <c r="DA163" s="172">
        <v>9</v>
      </c>
      <c r="DB163" s="32" t="str">
        <f t="shared" si="89"/>
        <v xml:space="preserve"> </v>
      </c>
      <c r="DD163" s="172">
        <f t="shared" si="81"/>
        <v>1</v>
      </c>
    </row>
    <row r="164" spans="104:113" x14ac:dyDescent="0.25">
      <c r="DA164" s="172">
        <v>10</v>
      </c>
      <c r="DB164" s="32" t="str">
        <f t="shared" si="89"/>
        <v xml:space="preserve"> </v>
      </c>
      <c r="DD164" s="172">
        <f t="shared" si="81"/>
        <v>1</v>
      </c>
    </row>
    <row r="165" spans="104:113" x14ac:dyDescent="0.25">
      <c r="DA165" s="172">
        <v>11</v>
      </c>
      <c r="DB165" s="32" t="str">
        <f t="shared" si="89"/>
        <v xml:space="preserve"> </v>
      </c>
      <c r="DD165" s="172">
        <f t="shared" si="81"/>
        <v>1</v>
      </c>
    </row>
    <row r="166" spans="104:113" x14ac:dyDescent="0.25">
      <c r="DA166" s="172">
        <v>12</v>
      </c>
      <c r="DB166" s="32" t="str">
        <f t="shared" si="89"/>
        <v xml:space="preserve"> </v>
      </c>
      <c r="DD166" s="172">
        <f t="shared" si="81"/>
        <v>1</v>
      </c>
    </row>
    <row r="167" spans="104:113" x14ac:dyDescent="0.25">
      <c r="DB167" s="196" t="str">
        <f>IF(DB154="","","----")</f>
        <v/>
      </c>
      <c r="DD167" s="172">
        <f t="shared" si="81"/>
        <v>1</v>
      </c>
    </row>
    <row r="168" spans="104:113" x14ac:dyDescent="0.25">
      <c r="DA168" s="172"/>
      <c r="DB168" s="32" t="str">
        <f>IF(AND(DB169="",DB170=" "),"",CONCATENATE("Warband ",CZ169," ",DG168))</f>
        <v/>
      </c>
      <c r="DD168" s="172">
        <f t="shared" si="81"/>
        <v>1</v>
      </c>
      <c r="DG168" s="49" t="str">
        <f t="shared" ref="DG168" si="90">CONCATENATE("   ",DH168,"/",DI168,IF(OR(DH168&gt;DI168,DH168&lt;DI169)," !",""))</f>
        <v xml:space="preserve">   0/12 !</v>
      </c>
      <c r="DH168" s="172">
        <f t="shared" ref="DH168" si="91">INDEX($CB$1:$CU$1,CZ169)+DJ168</f>
        <v>0</v>
      </c>
      <c r="DI168" s="172">
        <f>12</f>
        <v>12</v>
      </c>
    </row>
    <row r="169" spans="104:113" x14ac:dyDescent="0.25">
      <c r="CZ169" s="172">
        <v>12</v>
      </c>
      <c r="DA169" s="172" t="s">
        <v>278</v>
      </c>
      <c r="DB169" s="32" t="str">
        <f>T(LOOKUP(CZ169,$DM$1:$EF$1,$DM$2:$EF$2))</f>
        <v/>
      </c>
      <c r="DD169" s="172">
        <f t="shared" si="81"/>
        <v>1</v>
      </c>
      <c r="DI169" s="172">
        <f t="shared" ref="DI169" si="92">IF(DB169="",INDEX($CB$85:$CU$85,CZ169),0)</f>
        <v>2</v>
      </c>
    </row>
    <row r="170" spans="104:113" x14ac:dyDescent="0.25">
      <c r="DA170" s="172">
        <v>1</v>
      </c>
      <c r="DB170" s="32" t="str">
        <f t="shared" ref="DB170:DB181" si="93">T(CONCATENATE(LOOKUP(DA170,CM$3:CM$80,BB$3:BB$80)," ",LOOKUP(DA170,CM$3:CM$80,$CA$3:$CA$80)))</f>
        <v xml:space="preserve"> </v>
      </c>
      <c r="DD170" s="172">
        <f t="shared" si="81"/>
        <v>1</v>
      </c>
    </row>
    <row r="171" spans="104:113" x14ac:dyDescent="0.25">
      <c r="DA171" s="172">
        <v>2</v>
      </c>
      <c r="DB171" s="32" t="str">
        <f t="shared" si="93"/>
        <v xml:space="preserve"> </v>
      </c>
      <c r="DD171" s="172">
        <f t="shared" si="81"/>
        <v>1</v>
      </c>
    </row>
    <row r="172" spans="104:113" x14ac:dyDescent="0.25">
      <c r="DA172" s="172">
        <v>3</v>
      </c>
      <c r="DB172" s="32" t="str">
        <f t="shared" si="93"/>
        <v xml:space="preserve"> </v>
      </c>
      <c r="DD172" s="172">
        <f t="shared" si="81"/>
        <v>1</v>
      </c>
    </row>
    <row r="173" spans="104:113" x14ac:dyDescent="0.25">
      <c r="DA173" s="172">
        <v>4</v>
      </c>
      <c r="DB173" s="32" t="str">
        <f t="shared" si="93"/>
        <v xml:space="preserve"> </v>
      </c>
      <c r="DD173" s="172">
        <f t="shared" si="81"/>
        <v>1</v>
      </c>
    </row>
    <row r="174" spans="104:113" x14ac:dyDescent="0.25">
      <c r="DA174" s="172">
        <v>5</v>
      </c>
      <c r="DB174" s="32" t="str">
        <f t="shared" si="93"/>
        <v xml:space="preserve"> </v>
      </c>
      <c r="DD174" s="172">
        <f t="shared" si="81"/>
        <v>1</v>
      </c>
    </row>
    <row r="175" spans="104:113" x14ac:dyDescent="0.25">
      <c r="DA175" s="172">
        <v>6</v>
      </c>
      <c r="DB175" s="32" t="str">
        <f t="shared" si="93"/>
        <v xml:space="preserve"> </v>
      </c>
      <c r="DD175" s="172">
        <f t="shared" si="81"/>
        <v>1</v>
      </c>
    </row>
    <row r="176" spans="104:113" x14ac:dyDescent="0.25">
      <c r="DA176" s="172">
        <v>7</v>
      </c>
      <c r="DB176" s="32" t="str">
        <f t="shared" si="93"/>
        <v xml:space="preserve"> </v>
      </c>
      <c r="DD176" s="172">
        <f t="shared" si="81"/>
        <v>1</v>
      </c>
    </row>
    <row r="177" spans="104:113" x14ac:dyDescent="0.25">
      <c r="DA177" s="172">
        <v>8</v>
      </c>
      <c r="DB177" s="32" t="str">
        <f t="shared" si="93"/>
        <v xml:space="preserve"> </v>
      </c>
      <c r="DD177" s="172">
        <f t="shared" si="81"/>
        <v>1</v>
      </c>
    </row>
    <row r="178" spans="104:113" x14ac:dyDescent="0.25">
      <c r="DA178" s="172">
        <v>9</v>
      </c>
      <c r="DB178" s="32" t="str">
        <f t="shared" si="93"/>
        <v xml:space="preserve"> </v>
      </c>
      <c r="DD178" s="172">
        <f t="shared" si="81"/>
        <v>1</v>
      </c>
    </row>
    <row r="179" spans="104:113" x14ac:dyDescent="0.25">
      <c r="DA179" s="172">
        <v>10</v>
      </c>
      <c r="DB179" s="32" t="str">
        <f t="shared" si="93"/>
        <v xml:space="preserve"> </v>
      </c>
      <c r="DD179" s="172">
        <f t="shared" si="81"/>
        <v>1</v>
      </c>
    </row>
    <row r="180" spans="104:113" x14ac:dyDescent="0.25">
      <c r="DA180" s="172">
        <v>11</v>
      </c>
      <c r="DB180" s="32" t="str">
        <f t="shared" si="93"/>
        <v xml:space="preserve"> </v>
      </c>
      <c r="DD180" s="172">
        <f t="shared" si="81"/>
        <v>1</v>
      </c>
    </row>
    <row r="181" spans="104:113" x14ac:dyDescent="0.25">
      <c r="DA181" s="172">
        <v>12</v>
      </c>
      <c r="DB181" s="32" t="str">
        <f t="shared" si="93"/>
        <v xml:space="preserve"> </v>
      </c>
      <c r="DD181" s="172">
        <f t="shared" si="81"/>
        <v>1</v>
      </c>
    </row>
    <row r="182" spans="104:113" x14ac:dyDescent="0.25">
      <c r="DB182" s="196" t="str">
        <f>IF(DB169="","","----")</f>
        <v/>
      </c>
      <c r="DD182" s="172">
        <f t="shared" si="81"/>
        <v>1</v>
      </c>
    </row>
    <row r="183" spans="104:113" x14ac:dyDescent="0.25">
      <c r="DA183" s="172"/>
      <c r="DB183" s="32" t="str">
        <f>IF(AND(DB184="",DB185=" "),"",CONCATENATE("Warband ",CZ184," ",DG183))</f>
        <v/>
      </c>
      <c r="DD183" s="172">
        <f t="shared" si="81"/>
        <v>1</v>
      </c>
      <c r="DG183" s="49" t="str">
        <f t="shared" ref="DG183" si="94">CONCATENATE("   ",DH183,"/",DI183,IF(OR(DH183&gt;DI183,DH183&lt;DI184)," !",""))</f>
        <v xml:space="preserve">   0/12 !</v>
      </c>
      <c r="DH183" s="172">
        <f t="shared" ref="DH183" si="95">INDEX($CB$1:$CU$1,CZ184)+DJ183</f>
        <v>0</v>
      </c>
      <c r="DI183" s="172">
        <f>12</f>
        <v>12</v>
      </c>
    </row>
    <row r="184" spans="104:113" x14ac:dyDescent="0.25">
      <c r="CZ184" s="172">
        <v>13</v>
      </c>
      <c r="DA184" s="172" t="s">
        <v>278</v>
      </c>
      <c r="DB184" s="32" t="str">
        <f>T(LOOKUP(CZ184,$DM$1:$EF$1,$DM$2:$EF$2))</f>
        <v/>
      </c>
      <c r="DD184" s="172">
        <f t="shared" si="81"/>
        <v>1</v>
      </c>
      <c r="DI184" s="172">
        <f t="shared" ref="DI184" si="96">IF(DB184="",INDEX($CB$85:$CU$85,CZ184),0)</f>
        <v>2</v>
      </c>
    </row>
    <row r="185" spans="104:113" x14ac:dyDescent="0.25">
      <c r="DA185" s="172">
        <v>1</v>
      </c>
      <c r="DB185" s="32" t="str">
        <f t="shared" ref="DB185:DB196" si="97">T(CONCATENATE(LOOKUP(DA185,CN$3:CN$80,BC$3:BC$80)," ",LOOKUP(DA185,CN$3:CN$80,$CA$3:$CA$80)))</f>
        <v xml:space="preserve"> </v>
      </c>
      <c r="DD185" s="172">
        <f t="shared" si="81"/>
        <v>1</v>
      </c>
    </row>
    <row r="186" spans="104:113" x14ac:dyDescent="0.25">
      <c r="DA186" s="172">
        <v>2</v>
      </c>
      <c r="DB186" s="32" t="str">
        <f t="shared" si="97"/>
        <v xml:space="preserve"> </v>
      </c>
      <c r="DD186" s="172">
        <f t="shared" si="81"/>
        <v>1</v>
      </c>
    </row>
    <row r="187" spans="104:113" x14ac:dyDescent="0.25">
      <c r="DA187" s="172">
        <v>3</v>
      </c>
      <c r="DB187" s="32" t="str">
        <f t="shared" si="97"/>
        <v xml:space="preserve"> </v>
      </c>
      <c r="DD187" s="172">
        <f t="shared" si="81"/>
        <v>1</v>
      </c>
    </row>
    <row r="188" spans="104:113" x14ac:dyDescent="0.25">
      <c r="DA188" s="172">
        <v>4</v>
      </c>
      <c r="DB188" s="32" t="str">
        <f t="shared" si="97"/>
        <v xml:space="preserve"> </v>
      </c>
      <c r="DD188" s="172">
        <f t="shared" si="81"/>
        <v>1</v>
      </c>
    </row>
    <row r="189" spans="104:113" x14ac:dyDescent="0.25">
      <c r="DA189" s="172">
        <v>5</v>
      </c>
      <c r="DB189" s="32" t="str">
        <f t="shared" si="97"/>
        <v xml:space="preserve"> </v>
      </c>
      <c r="DD189" s="172">
        <f t="shared" si="81"/>
        <v>1</v>
      </c>
    </row>
    <row r="190" spans="104:113" x14ac:dyDescent="0.25">
      <c r="DA190" s="172">
        <v>6</v>
      </c>
      <c r="DB190" s="32" t="str">
        <f t="shared" si="97"/>
        <v xml:space="preserve"> </v>
      </c>
      <c r="DD190" s="172">
        <f t="shared" si="81"/>
        <v>1</v>
      </c>
    </row>
    <row r="191" spans="104:113" x14ac:dyDescent="0.25">
      <c r="DA191" s="172">
        <v>7</v>
      </c>
      <c r="DB191" s="32" t="str">
        <f t="shared" si="97"/>
        <v xml:space="preserve"> </v>
      </c>
      <c r="DD191" s="172">
        <f t="shared" si="81"/>
        <v>1</v>
      </c>
    </row>
    <row r="192" spans="104:113" x14ac:dyDescent="0.25">
      <c r="DA192" s="172">
        <v>8</v>
      </c>
      <c r="DB192" s="32" t="str">
        <f t="shared" si="97"/>
        <v xml:space="preserve"> </v>
      </c>
      <c r="DD192" s="172">
        <f t="shared" si="81"/>
        <v>1</v>
      </c>
    </row>
    <row r="193" spans="104:113" x14ac:dyDescent="0.25">
      <c r="DA193" s="172">
        <v>9</v>
      </c>
      <c r="DB193" s="32" t="str">
        <f t="shared" si="97"/>
        <v xml:space="preserve"> </v>
      </c>
      <c r="DD193" s="172">
        <f t="shared" si="81"/>
        <v>1</v>
      </c>
    </row>
    <row r="194" spans="104:113" x14ac:dyDescent="0.25">
      <c r="DA194" s="172">
        <v>10</v>
      </c>
      <c r="DB194" s="32" t="str">
        <f t="shared" si="97"/>
        <v xml:space="preserve"> </v>
      </c>
      <c r="DD194" s="172">
        <f t="shared" si="81"/>
        <v>1</v>
      </c>
    </row>
    <row r="195" spans="104:113" x14ac:dyDescent="0.25">
      <c r="DA195" s="172">
        <v>11</v>
      </c>
      <c r="DB195" s="32" t="str">
        <f t="shared" si="97"/>
        <v xml:space="preserve"> </v>
      </c>
      <c r="DD195" s="172">
        <f t="shared" si="81"/>
        <v>1</v>
      </c>
    </row>
    <row r="196" spans="104:113" x14ac:dyDescent="0.25">
      <c r="DA196" s="172">
        <v>12</v>
      </c>
      <c r="DB196" s="32" t="str">
        <f t="shared" si="97"/>
        <v xml:space="preserve"> </v>
      </c>
      <c r="DD196" s="172">
        <f t="shared" si="81"/>
        <v>1</v>
      </c>
    </row>
    <row r="197" spans="104:113" x14ac:dyDescent="0.25">
      <c r="DB197" s="196" t="str">
        <f>IF(DB184="","","----")</f>
        <v/>
      </c>
      <c r="DD197" s="172">
        <f t="shared" ref="DD197:DD260" si="98">IF(OR(DB196="",DB196=" "),DD196,DD196+1)</f>
        <v>1</v>
      </c>
    </row>
    <row r="198" spans="104:113" x14ac:dyDescent="0.25">
      <c r="DA198" s="172"/>
      <c r="DB198" s="32" t="str">
        <f>IF(AND(DB199="",DB200=" "),"",CONCATENATE("Warband ",CZ199," ",DG198))</f>
        <v/>
      </c>
      <c r="DD198" s="172">
        <f t="shared" si="98"/>
        <v>1</v>
      </c>
      <c r="DG198" s="49" t="str">
        <f t="shared" ref="DG198" si="99">CONCATENATE("   ",DH198,"/",DI198,IF(OR(DH198&gt;DI198,DH198&lt;DI199)," !",""))</f>
        <v xml:space="preserve">   0/12 !</v>
      </c>
      <c r="DH198" s="172">
        <f t="shared" ref="DH198" si="100">INDEX($CB$1:$CU$1,CZ199)+DJ198</f>
        <v>0</v>
      </c>
      <c r="DI198" s="172">
        <f>12</f>
        <v>12</v>
      </c>
    </row>
    <row r="199" spans="104:113" x14ac:dyDescent="0.25">
      <c r="CZ199" s="172">
        <v>14</v>
      </c>
      <c r="DA199" s="172" t="s">
        <v>278</v>
      </c>
      <c r="DB199" s="32" t="str">
        <f>T(LOOKUP(CZ199,$DM$1:$EF$1,$DM$2:$EF$2))</f>
        <v/>
      </c>
      <c r="DD199" s="172">
        <f t="shared" si="98"/>
        <v>1</v>
      </c>
      <c r="DI199" s="172">
        <f t="shared" ref="DI199" si="101">IF(DB199="",INDEX($CB$85:$CU$85,CZ199),0)</f>
        <v>2</v>
      </c>
    </row>
    <row r="200" spans="104:113" x14ac:dyDescent="0.25">
      <c r="DA200" s="172">
        <v>1</v>
      </c>
      <c r="DB200" s="32" t="str">
        <f t="shared" ref="DB200:DB211" si="102">T(CONCATENATE(LOOKUP(DA200,CO$3:CO$80,BD$3:BD$80)," ",LOOKUP(DA200,CO$3:CO$80,$CA$3:$CA$80)))</f>
        <v xml:space="preserve"> </v>
      </c>
      <c r="DD200" s="172">
        <f t="shared" si="98"/>
        <v>1</v>
      </c>
    </row>
    <row r="201" spans="104:113" x14ac:dyDescent="0.25">
      <c r="DA201" s="172">
        <v>2</v>
      </c>
      <c r="DB201" s="32" t="str">
        <f t="shared" si="102"/>
        <v xml:space="preserve"> </v>
      </c>
      <c r="DD201" s="172">
        <f t="shared" si="98"/>
        <v>1</v>
      </c>
    </row>
    <row r="202" spans="104:113" x14ac:dyDescent="0.25">
      <c r="DA202" s="172">
        <v>3</v>
      </c>
      <c r="DB202" s="32" t="str">
        <f t="shared" si="102"/>
        <v xml:space="preserve"> </v>
      </c>
      <c r="DD202" s="172">
        <f t="shared" si="98"/>
        <v>1</v>
      </c>
    </row>
    <row r="203" spans="104:113" x14ac:dyDescent="0.25">
      <c r="DA203" s="172">
        <v>4</v>
      </c>
      <c r="DB203" s="32" t="str">
        <f t="shared" si="102"/>
        <v xml:space="preserve"> </v>
      </c>
      <c r="DD203" s="172">
        <f t="shared" si="98"/>
        <v>1</v>
      </c>
    </row>
    <row r="204" spans="104:113" x14ac:dyDescent="0.25">
      <c r="DA204" s="172">
        <v>5</v>
      </c>
      <c r="DB204" s="32" t="str">
        <f t="shared" si="102"/>
        <v xml:space="preserve"> </v>
      </c>
      <c r="DD204" s="172">
        <f t="shared" si="98"/>
        <v>1</v>
      </c>
    </row>
    <row r="205" spans="104:113" x14ac:dyDescent="0.25">
      <c r="DA205" s="172">
        <v>6</v>
      </c>
      <c r="DB205" s="32" t="str">
        <f t="shared" si="102"/>
        <v xml:space="preserve"> </v>
      </c>
      <c r="DD205" s="172">
        <f t="shared" si="98"/>
        <v>1</v>
      </c>
    </row>
    <row r="206" spans="104:113" x14ac:dyDescent="0.25">
      <c r="DA206" s="172">
        <v>7</v>
      </c>
      <c r="DB206" s="32" t="str">
        <f t="shared" si="102"/>
        <v xml:space="preserve"> </v>
      </c>
      <c r="DD206" s="172">
        <f t="shared" si="98"/>
        <v>1</v>
      </c>
    </row>
    <row r="207" spans="104:113" x14ac:dyDescent="0.25">
      <c r="DA207" s="172">
        <v>8</v>
      </c>
      <c r="DB207" s="32" t="str">
        <f t="shared" si="102"/>
        <v xml:space="preserve"> </v>
      </c>
      <c r="DD207" s="172">
        <f t="shared" si="98"/>
        <v>1</v>
      </c>
    </row>
    <row r="208" spans="104:113" x14ac:dyDescent="0.25">
      <c r="DA208" s="172">
        <v>9</v>
      </c>
      <c r="DB208" s="32" t="str">
        <f t="shared" si="102"/>
        <v xml:space="preserve"> </v>
      </c>
      <c r="DD208" s="172">
        <f t="shared" si="98"/>
        <v>1</v>
      </c>
    </row>
    <row r="209" spans="104:113" x14ac:dyDescent="0.25">
      <c r="DA209" s="172">
        <v>10</v>
      </c>
      <c r="DB209" s="32" t="str">
        <f t="shared" si="102"/>
        <v xml:space="preserve"> </v>
      </c>
      <c r="DD209" s="172">
        <f t="shared" si="98"/>
        <v>1</v>
      </c>
    </row>
    <row r="210" spans="104:113" x14ac:dyDescent="0.25">
      <c r="DA210" s="172">
        <v>11</v>
      </c>
      <c r="DB210" s="32" t="str">
        <f t="shared" si="102"/>
        <v xml:space="preserve"> </v>
      </c>
      <c r="DD210" s="172">
        <f t="shared" si="98"/>
        <v>1</v>
      </c>
    </row>
    <row r="211" spans="104:113" x14ac:dyDescent="0.25">
      <c r="DA211" s="172">
        <v>12</v>
      </c>
      <c r="DB211" s="32" t="str">
        <f t="shared" si="102"/>
        <v xml:space="preserve"> </v>
      </c>
      <c r="DD211" s="172">
        <f t="shared" si="98"/>
        <v>1</v>
      </c>
    </row>
    <row r="212" spans="104:113" x14ac:dyDescent="0.25">
      <c r="DB212" s="196" t="str">
        <f>IF(DB199="","","----")</f>
        <v/>
      </c>
      <c r="DD212" s="172">
        <f t="shared" si="98"/>
        <v>1</v>
      </c>
    </row>
    <row r="213" spans="104:113" x14ac:dyDescent="0.25">
      <c r="DA213" s="172"/>
      <c r="DB213" s="32" t="str">
        <f>IF(AND(DB214="",DB215=" "),"",CONCATENATE("Warband ",CZ214," ",DG213))</f>
        <v/>
      </c>
      <c r="DD213" s="172">
        <f t="shared" si="98"/>
        <v>1</v>
      </c>
      <c r="DG213" s="49" t="str">
        <f t="shared" ref="DG213" si="103">CONCATENATE("   ",DH213,"/",DI213,IF(OR(DH213&gt;DI213,DH213&lt;DI214)," !",""))</f>
        <v xml:space="preserve">   0/12 !</v>
      </c>
      <c r="DH213" s="172">
        <f t="shared" ref="DH213" si="104">INDEX($CB$1:$CU$1,CZ214)+DJ213</f>
        <v>0</v>
      </c>
      <c r="DI213" s="172">
        <f>12</f>
        <v>12</v>
      </c>
    </row>
    <row r="214" spans="104:113" x14ac:dyDescent="0.25">
      <c r="CZ214" s="172">
        <v>15</v>
      </c>
      <c r="DA214" s="172" t="s">
        <v>278</v>
      </c>
      <c r="DB214" s="32" t="str">
        <f>T(LOOKUP(CZ214,$DM$1:$EF$1,$DM$2:$EF$2))</f>
        <v/>
      </c>
      <c r="DD214" s="172">
        <f t="shared" si="98"/>
        <v>1</v>
      </c>
      <c r="DI214" s="172">
        <f t="shared" ref="DI214" si="105">IF(DB214="",INDEX($CB$85:$CU$85,CZ214),0)</f>
        <v>2</v>
      </c>
    </row>
    <row r="215" spans="104:113" x14ac:dyDescent="0.25">
      <c r="DA215" s="172">
        <v>1</v>
      </c>
      <c r="DB215" s="32" t="str">
        <f t="shared" ref="DB215:DB226" si="106">T(CONCATENATE(LOOKUP(DA215,CP$3:CP$80,BE$3:BE$80)," ",LOOKUP(DA215,CP$3:CP$80,$CA$3:$CA$80)))</f>
        <v xml:space="preserve"> </v>
      </c>
      <c r="DD215" s="172">
        <f t="shared" si="98"/>
        <v>1</v>
      </c>
    </row>
    <row r="216" spans="104:113" x14ac:dyDescent="0.25">
      <c r="DA216" s="172">
        <v>2</v>
      </c>
      <c r="DB216" s="32" t="str">
        <f t="shared" si="106"/>
        <v xml:space="preserve"> </v>
      </c>
      <c r="DD216" s="172">
        <f t="shared" si="98"/>
        <v>1</v>
      </c>
    </row>
    <row r="217" spans="104:113" x14ac:dyDescent="0.25">
      <c r="DA217" s="172">
        <v>3</v>
      </c>
      <c r="DB217" s="32" t="str">
        <f t="shared" si="106"/>
        <v xml:space="preserve"> </v>
      </c>
      <c r="DD217" s="172">
        <f t="shared" si="98"/>
        <v>1</v>
      </c>
    </row>
    <row r="218" spans="104:113" x14ac:dyDescent="0.25">
      <c r="DA218" s="172">
        <v>4</v>
      </c>
      <c r="DB218" s="32" t="str">
        <f t="shared" si="106"/>
        <v xml:space="preserve"> </v>
      </c>
      <c r="DD218" s="172">
        <f t="shared" si="98"/>
        <v>1</v>
      </c>
    </row>
    <row r="219" spans="104:113" x14ac:dyDescent="0.25">
      <c r="DA219" s="172">
        <v>5</v>
      </c>
      <c r="DB219" s="32" t="str">
        <f t="shared" si="106"/>
        <v xml:space="preserve"> </v>
      </c>
      <c r="DD219" s="172">
        <f t="shared" si="98"/>
        <v>1</v>
      </c>
    </row>
    <row r="220" spans="104:113" x14ac:dyDescent="0.25">
      <c r="DA220" s="172">
        <v>6</v>
      </c>
      <c r="DB220" s="32" t="str">
        <f t="shared" si="106"/>
        <v xml:space="preserve"> </v>
      </c>
      <c r="DD220" s="172">
        <f t="shared" si="98"/>
        <v>1</v>
      </c>
    </row>
    <row r="221" spans="104:113" x14ac:dyDescent="0.25">
      <c r="DA221" s="172">
        <v>7</v>
      </c>
      <c r="DB221" s="32" t="str">
        <f t="shared" si="106"/>
        <v xml:space="preserve"> </v>
      </c>
      <c r="DD221" s="172">
        <f t="shared" si="98"/>
        <v>1</v>
      </c>
    </row>
    <row r="222" spans="104:113" x14ac:dyDescent="0.25">
      <c r="DA222" s="172">
        <v>8</v>
      </c>
      <c r="DB222" s="32" t="str">
        <f t="shared" si="106"/>
        <v xml:space="preserve"> </v>
      </c>
      <c r="DD222" s="172">
        <f t="shared" si="98"/>
        <v>1</v>
      </c>
    </row>
    <row r="223" spans="104:113" x14ac:dyDescent="0.25">
      <c r="DA223" s="172">
        <v>9</v>
      </c>
      <c r="DB223" s="32" t="str">
        <f t="shared" si="106"/>
        <v xml:space="preserve"> </v>
      </c>
      <c r="DD223" s="172">
        <f t="shared" si="98"/>
        <v>1</v>
      </c>
    </row>
    <row r="224" spans="104:113" x14ac:dyDescent="0.25">
      <c r="DA224" s="172">
        <v>10</v>
      </c>
      <c r="DB224" s="32" t="str">
        <f t="shared" si="106"/>
        <v xml:space="preserve"> </v>
      </c>
      <c r="DD224" s="172">
        <f t="shared" si="98"/>
        <v>1</v>
      </c>
    </row>
    <row r="225" spans="104:113" x14ac:dyDescent="0.25">
      <c r="DA225" s="172">
        <v>11</v>
      </c>
      <c r="DB225" s="32" t="str">
        <f t="shared" si="106"/>
        <v xml:space="preserve"> </v>
      </c>
      <c r="DD225" s="172">
        <f t="shared" si="98"/>
        <v>1</v>
      </c>
    </row>
    <row r="226" spans="104:113" x14ac:dyDescent="0.25">
      <c r="DA226" s="172">
        <v>12</v>
      </c>
      <c r="DB226" s="32" t="str">
        <f t="shared" si="106"/>
        <v xml:space="preserve"> </v>
      </c>
      <c r="DD226" s="172">
        <f t="shared" si="98"/>
        <v>1</v>
      </c>
    </row>
    <row r="227" spans="104:113" x14ac:dyDescent="0.25">
      <c r="DB227" s="196" t="str">
        <f>IF(DB214="","","----")</f>
        <v/>
      </c>
      <c r="DD227" s="172">
        <f t="shared" si="98"/>
        <v>1</v>
      </c>
    </row>
    <row r="228" spans="104:113" x14ac:dyDescent="0.25">
      <c r="DA228" s="172"/>
      <c r="DB228" s="32" t="str">
        <f>IF(AND(DB229="",DB230=" "),"",CONCATENATE("Warband ",CZ229," ",DG228))</f>
        <v/>
      </c>
      <c r="DD228" s="172">
        <f t="shared" si="98"/>
        <v>1</v>
      </c>
      <c r="DG228" s="49" t="str">
        <f t="shared" ref="DG228" si="107">CONCATENATE("   ",DH228,"/",DI228,IF(OR(DH228&gt;DI228,DH228&lt;DI229)," !",""))</f>
        <v xml:space="preserve">   0/12 !</v>
      </c>
      <c r="DH228" s="172">
        <f t="shared" ref="DH228" si="108">INDEX($CB$1:$CU$1,CZ229)+DJ228</f>
        <v>0</v>
      </c>
      <c r="DI228" s="172">
        <f>12</f>
        <v>12</v>
      </c>
    </row>
    <row r="229" spans="104:113" x14ac:dyDescent="0.25">
      <c r="CZ229" s="172">
        <v>16</v>
      </c>
      <c r="DA229" s="172" t="s">
        <v>278</v>
      </c>
      <c r="DB229" s="32" t="str">
        <f>T(LOOKUP(CZ229,$DM$1:$EF$1,$DM$2:$EF$2))</f>
        <v/>
      </c>
      <c r="DD229" s="172">
        <f t="shared" si="98"/>
        <v>1</v>
      </c>
      <c r="DI229" s="172">
        <f t="shared" ref="DI229" si="109">IF(DB229="",INDEX($CB$85:$CU$85,CZ229),0)</f>
        <v>2</v>
      </c>
    </row>
    <row r="230" spans="104:113" x14ac:dyDescent="0.25">
      <c r="DA230" s="172">
        <v>1</v>
      </c>
      <c r="DB230" s="32" t="str">
        <f t="shared" ref="DB230:DB241" si="110">T(CONCATENATE(LOOKUP(DA230,CQ$3:CQ$80,BF$3:BF$80)," ",LOOKUP(DA230,CQ$3:CQ$80,$CA$3:$CA$80)))</f>
        <v xml:space="preserve"> </v>
      </c>
      <c r="DD230" s="172">
        <f t="shared" si="98"/>
        <v>1</v>
      </c>
    </row>
    <row r="231" spans="104:113" x14ac:dyDescent="0.25">
      <c r="DA231" s="172">
        <v>2</v>
      </c>
      <c r="DB231" s="32" t="str">
        <f t="shared" si="110"/>
        <v xml:space="preserve"> </v>
      </c>
      <c r="DD231" s="172">
        <f t="shared" si="98"/>
        <v>1</v>
      </c>
    </row>
    <row r="232" spans="104:113" x14ac:dyDescent="0.25">
      <c r="DA232" s="172">
        <v>3</v>
      </c>
      <c r="DB232" s="32" t="str">
        <f t="shared" si="110"/>
        <v xml:space="preserve"> </v>
      </c>
      <c r="DD232" s="172">
        <f t="shared" si="98"/>
        <v>1</v>
      </c>
    </row>
    <row r="233" spans="104:113" x14ac:dyDescent="0.25">
      <c r="DA233" s="172">
        <v>4</v>
      </c>
      <c r="DB233" s="32" t="str">
        <f t="shared" si="110"/>
        <v xml:space="preserve"> </v>
      </c>
      <c r="DD233" s="172">
        <f t="shared" si="98"/>
        <v>1</v>
      </c>
    </row>
    <row r="234" spans="104:113" x14ac:dyDescent="0.25">
      <c r="DA234" s="172">
        <v>5</v>
      </c>
      <c r="DB234" s="32" t="str">
        <f t="shared" si="110"/>
        <v xml:space="preserve"> </v>
      </c>
      <c r="DD234" s="172">
        <f t="shared" si="98"/>
        <v>1</v>
      </c>
    </row>
    <row r="235" spans="104:113" x14ac:dyDescent="0.25">
      <c r="DA235" s="172">
        <v>6</v>
      </c>
      <c r="DB235" s="32" t="str">
        <f t="shared" si="110"/>
        <v xml:space="preserve"> </v>
      </c>
      <c r="DD235" s="172">
        <f t="shared" si="98"/>
        <v>1</v>
      </c>
    </row>
    <row r="236" spans="104:113" x14ac:dyDescent="0.25">
      <c r="DA236" s="172">
        <v>7</v>
      </c>
      <c r="DB236" s="32" t="str">
        <f t="shared" si="110"/>
        <v xml:space="preserve"> </v>
      </c>
      <c r="DD236" s="172">
        <f t="shared" si="98"/>
        <v>1</v>
      </c>
    </row>
    <row r="237" spans="104:113" x14ac:dyDescent="0.25">
      <c r="DA237" s="172">
        <v>8</v>
      </c>
      <c r="DB237" s="32" t="str">
        <f t="shared" si="110"/>
        <v xml:space="preserve"> </v>
      </c>
      <c r="DD237" s="172">
        <f t="shared" si="98"/>
        <v>1</v>
      </c>
    </row>
    <row r="238" spans="104:113" x14ac:dyDescent="0.25">
      <c r="DA238" s="172">
        <v>9</v>
      </c>
      <c r="DB238" s="32" t="str">
        <f t="shared" si="110"/>
        <v xml:space="preserve"> </v>
      </c>
      <c r="DD238" s="172">
        <f t="shared" si="98"/>
        <v>1</v>
      </c>
    </row>
    <row r="239" spans="104:113" x14ac:dyDescent="0.25">
      <c r="DA239" s="172">
        <v>10</v>
      </c>
      <c r="DB239" s="32" t="str">
        <f t="shared" si="110"/>
        <v xml:space="preserve"> </v>
      </c>
      <c r="DD239" s="172">
        <f t="shared" si="98"/>
        <v>1</v>
      </c>
    </row>
    <row r="240" spans="104:113" x14ac:dyDescent="0.25">
      <c r="DA240" s="172">
        <v>11</v>
      </c>
      <c r="DB240" s="32" t="str">
        <f t="shared" si="110"/>
        <v xml:space="preserve"> </v>
      </c>
      <c r="DD240" s="172">
        <f t="shared" si="98"/>
        <v>1</v>
      </c>
    </row>
    <row r="241" spans="104:113" x14ac:dyDescent="0.25">
      <c r="DA241" s="172">
        <v>12</v>
      </c>
      <c r="DB241" s="32" t="str">
        <f t="shared" si="110"/>
        <v xml:space="preserve"> </v>
      </c>
      <c r="DD241" s="172">
        <f t="shared" si="98"/>
        <v>1</v>
      </c>
    </row>
    <row r="242" spans="104:113" x14ac:dyDescent="0.25">
      <c r="DB242" s="196" t="str">
        <f>IF(DB229="","","----")</f>
        <v/>
      </c>
      <c r="DD242" s="172">
        <f t="shared" si="98"/>
        <v>1</v>
      </c>
    </row>
    <row r="243" spans="104:113" x14ac:dyDescent="0.25">
      <c r="DA243" s="172"/>
      <c r="DB243" s="32" t="str">
        <f>IF(AND(DB244="",DB245=" "),"",CONCATENATE("Warband ",CZ244," ",DG243))</f>
        <v/>
      </c>
      <c r="DD243" s="172">
        <f t="shared" si="98"/>
        <v>1</v>
      </c>
      <c r="DG243" s="49" t="str">
        <f t="shared" ref="DG243" si="111">CONCATENATE("   ",DH243,"/",DI243,IF(OR(DH243&gt;DI243,DH243&lt;DI244)," !",""))</f>
        <v xml:space="preserve">   0/12 !</v>
      </c>
      <c r="DH243" s="172">
        <f t="shared" ref="DH243" si="112">INDEX($CB$1:$CU$1,CZ244)+DJ243</f>
        <v>0</v>
      </c>
      <c r="DI243" s="172">
        <f>12</f>
        <v>12</v>
      </c>
    </row>
    <row r="244" spans="104:113" x14ac:dyDescent="0.25">
      <c r="CZ244" s="172">
        <v>17</v>
      </c>
      <c r="DA244" s="172" t="s">
        <v>278</v>
      </c>
      <c r="DB244" s="32" t="str">
        <f>T(LOOKUP(CZ244,$DM$1:$EF$1,$DM$2:$EF$2))</f>
        <v/>
      </c>
      <c r="DD244" s="172">
        <f t="shared" si="98"/>
        <v>1</v>
      </c>
      <c r="DI244" s="172">
        <f t="shared" ref="DI244" si="113">IF(DB244="",INDEX($CB$85:$CU$85,CZ244),0)</f>
        <v>2</v>
      </c>
    </row>
    <row r="245" spans="104:113" x14ac:dyDescent="0.25">
      <c r="DA245" s="172">
        <v>1</v>
      </c>
      <c r="DB245" s="32" t="str">
        <f t="shared" ref="DB245:DB256" si="114">T(CONCATENATE(LOOKUP(DA245,CR$3:CR$80,BG$3:BG$80)," ",LOOKUP(DA245,CR$3:CR$80,$CA$3:$CA$80)))</f>
        <v xml:space="preserve"> </v>
      </c>
      <c r="DD245" s="172">
        <f t="shared" si="98"/>
        <v>1</v>
      </c>
    </row>
    <row r="246" spans="104:113" x14ac:dyDescent="0.25">
      <c r="DA246" s="172">
        <v>2</v>
      </c>
      <c r="DB246" s="32" t="str">
        <f t="shared" si="114"/>
        <v xml:space="preserve"> </v>
      </c>
      <c r="DD246" s="172">
        <f t="shared" si="98"/>
        <v>1</v>
      </c>
    </row>
    <row r="247" spans="104:113" x14ac:dyDescent="0.25">
      <c r="DA247" s="172">
        <v>3</v>
      </c>
      <c r="DB247" s="32" t="str">
        <f t="shared" si="114"/>
        <v xml:space="preserve"> </v>
      </c>
      <c r="DD247" s="172">
        <f t="shared" si="98"/>
        <v>1</v>
      </c>
    </row>
    <row r="248" spans="104:113" x14ac:dyDescent="0.25">
      <c r="DA248" s="172">
        <v>4</v>
      </c>
      <c r="DB248" s="32" t="str">
        <f t="shared" si="114"/>
        <v xml:space="preserve"> </v>
      </c>
      <c r="DD248" s="172">
        <f t="shared" si="98"/>
        <v>1</v>
      </c>
    </row>
    <row r="249" spans="104:113" x14ac:dyDescent="0.25">
      <c r="DA249" s="172">
        <v>5</v>
      </c>
      <c r="DB249" s="32" t="str">
        <f t="shared" si="114"/>
        <v xml:space="preserve"> </v>
      </c>
      <c r="DD249" s="172">
        <f t="shared" si="98"/>
        <v>1</v>
      </c>
    </row>
    <row r="250" spans="104:113" x14ac:dyDescent="0.25">
      <c r="DA250" s="172">
        <v>6</v>
      </c>
      <c r="DB250" s="32" t="str">
        <f t="shared" si="114"/>
        <v xml:space="preserve"> </v>
      </c>
      <c r="DD250" s="172">
        <f t="shared" si="98"/>
        <v>1</v>
      </c>
    </row>
    <row r="251" spans="104:113" x14ac:dyDescent="0.25">
      <c r="DA251" s="172">
        <v>7</v>
      </c>
      <c r="DB251" s="32" t="str">
        <f t="shared" si="114"/>
        <v xml:space="preserve"> </v>
      </c>
      <c r="DD251" s="172">
        <f t="shared" si="98"/>
        <v>1</v>
      </c>
    </row>
    <row r="252" spans="104:113" x14ac:dyDescent="0.25">
      <c r="DA252" s="172">
        <v>8</v>
      </c>
      <c r="DB252" s="32" t="str">
        <f t="shared" si="114"/>
        <v xml:space="preserve"> </v>
      </c>
      <c r="DD252" s="172">
        <f t="shared" si="98"/>
        <v>1</v>
      </c>
    </row>
    <row r="253" spans="104:113" x14ac:dyDescent="0.25">
      <c r="DA253" s="172">
        <v>9</v>
      </c>
      <c r="DB253" s="32" t="str">
        <f t="shared" si="114"/>
        <v xml:space="preserve"> </v>
      </c>
      <c r="DD253" s="172">
        <f t="shared" si="98"/>
        <v>1</v>
      </c>
    </row>
    <row r="254" spans="104:113" x14ac:dyDescent="0.25">
      <c r="DA254" s="172">
        <v>10</v>
      </c>
      <c r="DB254" s="32" t="str">
        <f t="shared" si="114"/>
        <v xml:space="preserve"> </v>
      </c>
      <c r="DD254" s="172">
        <f t="shared" si="98"/>
        <v>1</v>
      </c>
    </row>
    <row r="255" spans="104:113" x14ac:dyDescent="0.25">
      <c r="DA255" s="172">
        <v>11</v>
      </c>
      <c r="DB255" s="32" t="str">
        <f t="shared" si="114"/>
        <v xml:space="preserve"> </v>
      </c>
      <c r="DD255" s="172">
        <f t="shared" si="98"/>
        <v>1</v>
      </c>
    </row>
    <row r="256" spans="104:113" x14ac:dyDescent="0.25">
      <c r="DA256" s="172">
        <v>12</v>
      </c>
      <c r="DB256" s="32" t="str">
        <f t="shared" si="114"/>
        <v xml:space="preserve"> </v>
      </c>
      <c r="DD256" s="172">
        <f t="shared" si="98"/>
        <v>1</v>
      </c>
    </row>
    <row r="257" spans="104:113" x14ac:dyDescent="0.25">
      <c r="DB257" s="196" t="str">
        <f>IF(DB244="","","----")</f>
        <v/>
      </c>
      <c r="DD257" s="172">
        <f t="shared" si="98"/>
        <v>1</v>
      </c>
    </row>
    <row r="258" spans="104:113" x14ac:dyDescent="0.25">
      <c r="DA258" s="172"/>
      <c r="DB258" s="32" t="str">
        <f>IF(AND(DB259="",DB260=" "),"",CONCATENATE("Warband ",CZ259," ",DG258))</f>
        <v/>
      </c>
      <c r="DD258" s="172">
        <f t="shared" si="98"/>
        <v>1</v>
      </c>
      <c r="DG258" s="49" t="str">
        <f t="shared" ref="DG258" si="115">CONCATENATE("   ",DH258,"/",DI258,IF(OR(DH258&gt;DI258,DH258&lt;DI259)," !",""))</f>
        <v xml:space="preserve">   0/12 !</v>
      </c>
      <c r="DH258" s="172">
        <f t="shared" ref="DH258" si="116">INDEX($CB$1:$CU$1,CZ259)+DJ258</f>
        <v>0</v>
      </c>
      <c r="DI258" s="172">
        <f>12</f>
        <v>12</v>
      </c>
    </row>
    <row r="259" spans="104:113" x14ac:dyDescent="0.25">
      <c r="CZ259" s="172">
        <v>18</v>
      </c>
      <c r="DA259" s="172" t="s">
        <v>278</v>
      </c>
      <c r="DB259" s="32" t="str">
        <f>T(LOOKUP(CZ259,$DM$1:$EF$1,$DM$2:$EF$2))</f>
        <v/>
      </c>
      <c r="DD259" s="172">
        <f t="shared" si="98"/>
        <v>1</v>
      </c>
      <c r="DI259" s="172">
        <f t="shared" ref="DI259" si="117">IF(DB259="",INDEX($CB$85:$CU$85,CZ259),0)</f>
        <v>2</v>
      </c>
    </row>
    <row r="260" spans="104:113" x14ac:dyDescent="0.25">
      <c r="DA260" s="172">
        <v>1</v>
      </c>
      <c r="DB260" s="32" t="str">
        <f t="shared" ref="DB260:DB271" si="118">T(CONCATENATE(LOOKUP(DA260,CS$3:CS$80,BH$3:BH$80)," ",LOOKUP(DA260,CS$3:CS$80,$CA$3:$CA$80)))</f>
        <v xml:space="preserve"> </v>
      </c>
      <c r="DD260" s="172">
        <f t="shared" si="98"/>
        <v>1</v>
      </c>
    </row>
    <row r="261" spans="104:113" x14ac:dyDescent="0.25">
      <c r="DA261" s="172">
        <v>2</v>
      </c>
      <c r="DB261" s="32" t="str">
        <f t="shared" si="118"/>
        <v xml:space="preserve"> </v>
      </c>
      <c r="DD261" s="172">
        <f t="shared" ref="DD261:DD302" si="119">IF(OR(DB260="",DB260=" "),DD260,DD260+1)</f>
        <v>1</v>
      </c>
    </row>
    <row r="262" spans="104:113" x14ac:dyDescent="0.25">
      <c r="DA262" s="172">
        <v>3</v>
      </c>
      <c r="DB262" s="32" t="str">
        <f t="shared" si="118"/>
        <v xml:space="preserve"> </v>
      </c>
      <c r="DD262" s="172">
        <f t="shared" si="119"/>
        <v>1</v>
      </c>
    </row>
    <row r="263" spans="104:113" x14ac:dyDescent="0.25">
      <c r="DA263" s="172">
        <v>4</v>
      </c>
      <c r="DB263" s="32" t="str">
        <f t="shared" si="118"/>
        <v xml:space="preserve"> </v>
      </c>
      <c r="DD263" s="172">
        <f t="shared" si="119"/>
        <v>1</v>
      </c>
    </row>
    <row r="264" spans="104:113" x14ac:dyDescent="0.25">
      <c r="DA264" s="172">
        <v>5</v>
      </c>
      <c r="DB264" s="32" t="str">
        <f t="shared" si="118"/>
        <v xml:space="preserve"> </v>
      </c>
      <c r="DD264" s="172">
        <f t="shared" si="119"/>
        <v>1</v>
      </c>
    </row>
    <row r="265" spans="104:113" x14ac:dyDescent="0.25">
      <c r="DA265" s="172">
        <v>6</v>
      </c>
      <c r="DB265" s="32" t="str">
        <f t="shared" si="118"/>
        <v xml:space="preserve"> </v>
      </c>
      <c r="DD265" s="172">
        <f t="shared" si="119"/>
        <v>1</v>
      </c>
    </row>
    <row r="266" spans="104:113" x14ac:dyDescent="0.25">
      <c r="DA266" s="172">
        <v>7</v>
      </c>
      <c r="DB266" s="32" t="str">
        <f t="shared" si="118"/>
        <v xml:space="preserve"> </v>
      </c>
      <c r="DD266" s="172">
        <f t="shared" si="119"/>
        <v>1</v>
      </c>
    </row>
    <row r="267" spans="104:113" x14ac:dyDescent="0.25">
      <c r="DA267" s="172">
        <v>8</v>
      </c>
      <c r="DB267" s="32" t="str">
        <f t="shared" si="118"/>
        <v xml:space="preserve"> </v>
      </c>
      <c r="DD267" s="172">
        <f t="shared" si="119"/>
        <v>1</v>
      </c>
    </row>
    <row r="268" spans="104:113" x14ac:dyDescent="0.25">
      <c r="DA268" s="172">
        <v>9</v>
      </c>
      <c r="DB268" s="32" t="str">
        <f t="shared" si="118"/>
        <v xml:space="preserve"> </v>
      </c>
      <c r="DD268" s="172">
        <f t="shared" si="119"/>
        <v>1</v>
      </c>
    </row>
    <row r="269" spans="104:113" x14ac:dyDescent="0.25">
      <c r="DA269" s="172">
        <v>10</v>
      </c>
      <c r="DB269" s="32" t="str">
        <f t="shared" si="118"/>
        <v xml:space="preserve"> </v>
      </c>
      <c r="DD269" s="172">
        <f t="shared" si="119"/>
        <v>1</v>
      </c>
    </row>
    <row r="270" spans="104:113" x14ac:dyDescent="0.25">
      <c r="DA270" s="172">
        <v>11</v>
      </c>
      <c r="DB270" s="32" t="str">
        <f t="shared" si="118"/>
        <v xml:space="preserve"> </v>
      </c>
      <c r="DD270" s="172">
        <f t="shared" si="119"/>
        <v>1</v>
      </c>
    </row>
    <row r="271" spans="104:113" x14ac:dyDescent="0.25">
      <c r="DA271" s="172">
        <v>12</v>
      </c>
      <c r="DB271" s="32" t="str">
        <f t="shared" si="118"/>
        <v xml:space="preserve"> </v>
      </c>
      <c r="DD271" s="172">
        <f t="shared" si="119"/>
        <v>1</v>
      </c>
    </row>
    <row r="272" spans="104:113" x14ac:dyDescent="0.25">
      <c r="DB272" s="196" t="str">
        <f>IF(DB259="","","----")</f>
        <v/>
      </c>
      <c r="DD272" s="172">
        <f t="shared" si="119"/>
        <v>1</v>
      </c>
    </row>
    <row r="273" spans="104:113" x14ac:dyDescent="0.25">
      <c r="DA273" s="172"/>
      <c r="DB273" s="32" t="str">
        <f>IF(AND(DB274="",DB275=" "),"",CONCATENATE("Warband ",CZ274," ",DG273))</f>
        <v/>
      </c>
      <c r="DD273" s="172">
        <f t="shared" si="119"/>
        <v>1</v>
      </c>
      <c r="DG273" s="49" t="str">
        <f t="shared" ref="DG273" si="120">CONCATENATE("   ",DH273,"/",DI273,IF(OR(DH273&gt;DI273,DH273&lt;DI274)," !",""))</f>
        <v xml:space="preserve">   0/12 !</v>
      </c>
      <c r="DH273" s="172">
        <f t="shared" ref="DH273" si="121">INDEX($CB$1:$CU$1,CZ274)+DJ273</f>
        <v>0</v>
      </c>
      <c r="DI273" s="172">
        <f>12</f>
        <v>12</v>
      </c>
    </row>
    <row r="274" spans="104:113" x14ac:dyDescent="0.25">
      <c r="CZ274" s="172">
        <v>19</v>
      </c>
      <c r="DA274" s="172" t="s">
        <v>278</v>
      </c>
      <c r="DB274" s="32" t="str">
        <f>T(LOOKUP(CZ274,$DM$1:$EF$1,$DM$2:$EF$2))</f>
        <v/>
      </c>
      <c r="DD274" s="172">
        <f t="shared" si="119"/>
        <v>1</v>
      </c>
      <c r="DI274" s="172">
        <f t="shared" ref="DI274" si="122">IF(DB274="",INDEX($CB$85:$CU$85,CZ274),0)</f>
        <v>2</v>
      </c>
    </row>
    <row r="275" spans="104:113" x14ac:dyDescent="0.25">
      <c r="DA275" s="172">
        <v>1</v>
      </c>
      <c r="DB275" s="32" t="str">
        <f t="shared" ref="DB275:DB286" si="123">T(CONCATENATE(LOOKUP(DA275,CT$3:CT$80,BI$3:BI$80)," ",LOOKUP(DA275,CT$3:CT$80,$CA$3:$CA$80)))</f>
        <v xml:space="preserve"> </v>
      </c>
      <c r="DD275" s="172">
        <f t="shared" si="119"/>
        <v>1</v>
      </c>
    </row>
    <row r="276" spans="104:113" x14ac:dyDescent="0.25">
      <c r="DA276" s="172">
        <v>2</v>
      </c>
      <c r="DB276" s="32" t="str">
        <f t="shared" si="123"/>
        <v xml:space="preserve"> </v>
      </c>
      <c r="DD276" s="172">
        <f t="shared" si="119"/>
        <v>1</v>
      </c>
    </row>
    <row r="277" spans="104:113" x14ac:dyDescent="0.25">
      <c r="DA277" s="172">
        <v>3</v>
      </c>
      <c r="DB277" s="32" t="str">
        <f t="shared" si="123"/>
        <v xml:space="preserve"> </v>
      </c>
      <c r="DD277" s="172">
        <f t="shared" si="119"/>
        <v>1</v>
      </c>
    </row>
    <row r="278" spans="104:113" x14ac:dyDescent="0.25">
      <c r="DA278" s="172">
        <v>4</v>
      </c>
      <c r="DB278" s="32" t="str">
        <f t="shared" si="123"/>
        <v xml:space="preserve"> </v>
      </c>
      <c r="DD278" s="172">
        <f t="shared" si="119"/>
        <v>1</v>
      </c>
    </row>
    <row r="279" spans="104:113" x14ac:dyDescent="0.25">
      <c r="DA279" s="172">
        <v>5</v>
      </c>
      <c r="DB279" s="32" t="str">
        <f t="shared" si="123"/>
        <v xml:space="preserve"> </v>
      </c>
      <c r="DD279" s="172">
        <f t="shared" si="119"/>
        <v>1</v>
      </c>
    </row>
    <row r="280" spans="104:113" x14ac:dyDescent="0.25">
      <c r="DA280" s="172">
        <v>6</v>
      </c>
      <c r="DB280" s="32" t="str">
        <f t="shared" si="123"/>
        <v xml:space="preserve"> </v>
      </c>
      <c r="DD280" s="172">
        <f t="shared" si="119"/>
        <v>1</v>
      </c>
    </row>
    <row r="281" spans="104:113" x14ac:dyDescent="0.25">
      <c r="DA281" s="172">
        <v>7</v>
      </c>
      <c r="DB281" s="32" t="str">
        <f t="shared" si="123"/>
        <v xml:space="preserve"> </v>
      </c>
      <c r="DD281" s="172">
        <f t="shared" si="119"/>
        <v>1</v>
      </c>
    </row>
    <row r="282" spans="104:113" x14ac:dyDescent="0.25">
      <c r="DA282" s="172">
        <v>8</v>
      </c>
      <c r="DB282" s="32" t="str">
        <f t="shared" si="123"/>
        <v xml:space="preserve"> </v>
      </c>
      <c r="DD282" s="172">
        <f t="shared" si="119"/>
        <v>1</v>
      </c>
    </row>
    <row r="283" spans="104:113" x14ac:dyDescent="0.25">
      <c r="DA283" s="172">
        <v>9</v>
      </c>
      <c r="DB283" s="32" t="str">
        <f t="shared" si="123"/>
        <v xml:space="preserve"> </v>
      </c>
      <c r="DD283" s="172">
        <f t="shared" si="119"/>
        <v>1</v>
      </c>
    </row>
    <row r="284" spans="104:113" x14ac:dyDescent="0.25">
      <c r="DA284" s="172">
        <v>10</v>
      </c>
      <c r="DB284" s="32" t="str">
        <f t="shared" si="123"/>
        <v xml:space="preserve"> </v>
      </c>
      <c r="DD284" s="172">
        <f t="shared" si="119"/>
        <v>1</v>
      </c>
    </row>
    <row r="285" spans="104:113" x14ac:dyDescent="0.25">
      <c r="DA285" s="172">
        <v>11</v>
      </c>
      <c r="DB285" s="32" t="str">
        <f t="shared" si="123"/>
        <v xml:space="preserve"> </v>
      </c>
      <c r="DD285" s="172">
        <f t="shared" si="119"/>
        <v>1</v>
      </c>
    </row>
    <row r="286" spans="104:113" x14ac:dyDescent="0.25">
      <c r="DA286" s="172">
        <v>12</v>
      </c>
      <c r="DB286" s="32" t="str">
        <f t="shared" si="123"/>
        <v xml:space="preserve"> </v>
      </c>
      <c r="DD286" s="172">
        <f t="shared" si="119"/>
        <v>1</v>
      </c>
    </row>
    <row r="287" spans="104:113" x14ac:dyDescent="0.25">
      <c r="DB287" s="196" t="str">
        <f>IF(DB274="","","----")</f>
        <v/>
      </c>
      <c r="DD287" s="172">
        <f t="shared" si="119"/>
        <v>1</v>
      </c>
    </row>
    <row r="288" spans="104:113" x14ac:dyDescent="0.25">
      <c r="DA288" s="172"/>
      <c r="DB288" s="32" t="str">
        <f>IF(AND(DB289="",DB290=" "),"",CONCATENATE("Warband ",CZ289," ",DG288))</f>
        <v/>
      </c>
      <c r="DD288" s="172">
        <f t="shared" si="119"/>
        <v>1</v>
      </c>
      <c r="DG288" s="49" t="str">
        <f t="shared" ref="DG288" si="124">CONCATENATE("   ",DH288,"/",DI288,IF(OR(DH288&gt;DI288,DH288&lt;DI289)," !",""))</f>
        <v xml:space="preserve">   0/12 !</v>
      </c>
      <c r="DH288" s="172">
        <f t="shared" ref="DH288" si="125">INDEX($CB$1:$CU$1,CZ289)+DJ288</f>
        <v>0</v>
      </c>
      <c r="DI288" s="172">
        <f>12</f>
        <v>12</v>
      </c>
    </row>
    <row r="289" spans="104:113" x14ac:dyDescent="0.25">
      <c r="CZ289" s="172">
        <v>20</v>
      </c>
      <c r="DA289" s="172" t="s">
        <v>278</v>
      </c>
      <c r="DB289" s="32" t="str">
        <f>T(LOOKUP(CZ289,$DM$1:$EF$1,$DM$2:$EF$2))</f>
        <v/>
      </c>
      <c r="DD289" s="172">
        <f t="shared" si="119"/>
        <v>1</v>
      </c>
      <c r="DI289" s="172">
        <f t="shared" ref="DI289" si="126">IF(DB289="",INDEX($CB$85:$CU$85,CZ289),0)</f>
        <v>2</v>
      </c>
    </row>
    <row r="290" spans="104:113" x14ac:dyDescent="0.25">
      <c r="DA290" s="172">
        <v>1</v>
      </c>
      <c r="DB290" s="32" t="str">
        <f t="shared" ref="DB290:DB301" si="127">T(CONCATENATE(LOOKUP(DA290,CU$3:CU$80,BJ$3:BJ$80)," ",LOOKUP(DA290,CU$3:CU$80,$CA$3:$CA$80)))</f>
        <v xml:space="preserve"> </v>
      </c>
      <c r="DD290" s="172">
        <f t="shared" si="119"/>
        <v>1</v>
      </c>
    </row>
    <row r="291" spans="104:113" x14ac:dyDescent="0.25">
      <c r="DA291" s="172">
        <v>2</v>
      </c>
      <c r="DB291" s="32" t="str">
        <f t="shared" si="127"/>
        <v xml:space="preserve"> </v>
      </c>
      <c r="DD291" s="172">
        <f t="shared" si="119"/>
        <v>1</v>
      </c>
    </row>
    <row r="292" spans="104:113" x14ac:dyDescent="0.25">
      <c r="DA292" s="172">
        <v>3</v>
      </c>
      <c r="DB292" s="32" t="str">
        <f t="shared" si="127"/>
        <v xml:space="preserve"> </v>
      </c>
      <c r="DD292" s="172">
        <f t="shared" si="119"/>
        <v>1</v>
      </c>
    </row>
    <row r="293" spans="104:113" x14ac:dyDescent="0.25">
      <c r="DA293" s="172">
        <v>4</v>
      </c>
      <c r="DB293" s="32" t="str">
        <f t="shared" si="127"/>
        <v xml:space="preserve"> </v>
      </c>
      <c r="DD293" s="172">
        <f t="shared" si="119"/>
        <v>1</v>
      </c>
    </row>
    <row r="294" spans="104:113" x14ac:dyDescent="0.25">
      <c r="DA294" s="172">
        <v>5</v>
      </c>
      <c r="DB294" s="32" t="str">
        <f t="shared" si="127"/>
        <v xml:space="preserve"> </v>
      </c>
      <c r="DD294" s="172">
        <f t="shared" si="119"/>
        <v>1</v>
      </c>
    </row>
    <row r="295" spans="104:113" x14ac:dyDescent="0.25">
      <c r="DA295" s="172">
        <v>6</v>
      </c>
      <c r="DB295" s="32" t="str">
        <f t="shared" si="127"/>
        <v xml:space="preserve"> </v>
      </c>
      <c r="DD295" s="172">
        <f t="shared" si="119"/>
        <v>1</v>
      </c>
    </row>
    <row r="296" spans="104:113" x14ac:dyDescent="0.25">
      <c r="DA296" s="172">
        <v>7</v>
      </c>
      <c r="DB296" s="32" t="str">
        <f t="shared" si="127"/>
        <v xml:space="preserve"> </v>
      </c>
      <c r="DD296" s="172">
        <f t="shared" si="119"/>
        <v>1</v>
      </c>
    </row>
    <row r="297" spans="104:113" x14ac:dyDescent="0.25">
      <c r="DA297" s="172">
        <v>8</v>
      </c>
      <c r="DB297" s="32" t="str">
        <f t="shared" si="127"/>
        <v xml:space="preserve"> </v>
      </c>
      <c r="DD297" s="172">
        <f t="shared" si="119"/>
        <v>1</v>
      </c>
    </row>
    <row r="298" spans="104:113" x14ac:dyDescent="0.25">
      <c r="DA298" s="172">
        <v>9</v>
      </c>
      <c r="DB298" s="32" t="str">
        <f t="shared" si="127"/>
        <v xml:space="preserve"> </v>
      </c>
      <c r="DD298" s="172">
        <f t="shared" si="119"/>
        <v>1</v>
      </c>
    </row>
    <row r="299" spans="104:113" x14ac:dyDescent="0.25">
      <c r="DA299" s="172">
        <v>10</v>
      </c>
      <c r="DB299" s="32" t="str">
        <f t="shared" si="127"/>
        <v xml:space="preserve"> </v>
      </c>
      <c r="DD299" s="172">
        <f t="shared" si="119"/>
        <v>1</v>
      </c>
    </row>
    <row r="300" spans="104:113" x14ac:dyDescent="0.25">
      <c r="DA300" s="172">
        <v>11</v>
      </c>
      <c r="DB300" s="32" t="str">
        <f t="shared" si="127"/>
        <v xml:space="preserve"> </v>
      </c>
      <c r="DD300" s="172">
        <f t="shared" si="119"/>
        <v>1</v>
      </c>
    </row>
    <row r="301" spans="104:113" x14ac:dyDescent="0.25">
      <c r="DA301" s="172">
        <v>12</v>
      </c>
      <c r="DB301" s="32" t="str">
        <f t="shared" si="127"/>
        <v xml:space="preserve"> </v>
      </c>
      <c r="DD301" s="172">
        <f t="shared" si="119"/>
        <v>1</v>
      </c>
    </row>
    <row r="302" spans="104:113" x14ac:dyDescent="0.25">
      <c r="DD302" s="172">
        <f t="shared" si="119"/>
        <v>1</v>
      </c>
    </row>
  </sheetData>
  <mergeCells count="2">
    <mergeCell ref="BV1:BW1"/>
    <mergeCell ref="BX1:BZ1"/>
  </mergeCells>
  <conditionalFormatting sqref="AC4:AE4">
    <cfRule type="cellIs" dxfId="50" priority="15" stopIfTrue="1" operator="equal">
      <formula>1</formula>
    </cfRule>
  </conditionalFormatting>
  <conditionalFormatting sqref="AF4">
    <cfRule type="cellIs" dxfId="49" priority="11" stopIfTrue="1" operator="equal">
      <formula>1</formula>
    </cfRule>
  </conditionalFormatting>
  <conditionalFormatting sqref="AC3:AF3">
    <cfRule type="cellIs" dxfId="48" priority="7" stopIfTrue="1" operator="equal">
      <formula>1</formula>
    </cfRule>
  </conditionalFormatting>
  <conditionalFormatting sqref="W3:W80">
    <cfRule type="containsText" dxfId="47" priority="3" stopIfTrue="1" operator="containsText" text="!">
      <formula>NOT(ISERROR(SEARCH("!",W3)))</formula>
    </cfRule>
  </conditionalFormatting>
  <conditionalFormatting sqref="W2">
    <cfRule type="cellIs" dxfId="46" priority="2" stopIfTrue="1" operator="lessThan">
      <formula>0</formula>
    </cfRule>
  </conditionalFormatting>
  <hyperlinks>
    <hyperlink ref="A2" location="INDEX!A1" display="INDEX"/>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8033909D-771F-456F-B6ED-6DB6334D45FF}">
            <xm:f>IF(Moria!$R$14="",AA6,1)</xm:f>
            <x14:dxf>
              <font>
                <color auto="1"/>
              </font>
            </x14:dxf>
          </x14:cfRule>
          <xm:sqref>AA6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1841"/>
  <sheetViews>
    <sheetView workbookViewId="0">
      <selection sqref="A1:A37"/>
    </sheetView>
  </sheetViews>
  <sheetFormatPr defaultRowHeight="15" x14ac:dyDescent="0.25"/>
  <cols>
    <col min="1" max="92" width="3" customWidth="1"/>
    <col min="102" max="102" width="9.140625" style="59"/>
    <col min="109" max="109" width="37.5703125" bestFit="1" customWidth="1"/>
    <col min="113" max="113" width="20" bestFit="1" customWidth="1"/>
    <col min="114" max="114" width="42.85546875" customWidth="1"/>
    <col min="115" max="115" width="25.140625" customWidth="1"/>
    <col min="116" max="116" width="25.140625" bestFit="1" customWidth="1"/>
    <col min="117" max="117" width="26.85546875" bestFit="1" customWidth="1"/>
    <col min="131" max="131" width="25.28515625" customWidth="1"/>
    <col min="132" max="134" width="25.28515625" style="84" customWidth="1"/>
    <col min="135" max="135" width="39" style="84" customWidth="1"/>
    <col min="136" max="136" width="65.140625" style="84" bestFit="1" customWidth="1"/>
    <col min="137" max="137" width="25.28515625" style="84" customWidth="1"/>
    <col min="138" max="139" width="40.85546875" style="84" bestFit="1" customWidth="1"/>
    <col min="140" max="140" width="23.85546875" style="84" bestFit="1" customWidth="1"/>
    <col min="141" max="141" width="29" style="84" customWidth="1"/>
    <col min="142" max="143" width="9.140625" style="84"/>
    <col min="145" max="145" width="40.85546875" style="84" bestFit="1" customWidth="1"/>
    <col min="146" max="146" width="39" style="84" customWidth="1"/>
    <col min="147" max="147" width="14.5703125" style="84" bestFit="1" customWidth="1"/>
    <col min="148" max="148" width="11.7109375" style="84" bestFit="1" customWidth="1"/>
    <col min="149" max="149" width="5" style="84" bestFit="1" customWidth="1"/>
    <col min="150" max="150" width="4.5703125" style="14" bestFit="1" customWidth="1"/>
    <col min="151" max="151" width="3.140625" style="14" bestFit="1" customWidth="1"/>
    <col min="152" max="152" width="2.42578125" style="14" customWidth="1"/>
    <col min="153" max="153" width="3.140625" style="14" bestFit="1" customWidth="1"/>
    <col min="154" max="154" width="2.5703125" style="14" bestFit="1" customWidth="1"/>
    <col min="155" max="155" width="6.7109375" style="14" bestFit="1" customWidth="1"/>
    <col min="156" max="156" width="4.7109375" style="14" bestFit="1" customWidth="1"/>
    <col min="157" max="157" width="5.42578125" style="14" bestFit="1" customWidth="1"/>
    <col min="158" max="158" width="62.42578125" style="84" customWidth="1"/>
    <col min="166" max="166" width="97.140625" style="83" customWidth="1"/>
    <col min="172" max="172" width="42.85546875" style="84" customWidth="1"/>
  </cols>
  <sheetData>
    <row r="1" spans="1:207" ht="15" customHeight="1" x14ac:dyDescent="0.25">
      <c r="A1" s="242" t="s">
        <v>529</v>
      </c>
      <c r="B1" s="240" t="str">
        <f t="shared" ref="B1:AS1" ca="1" si="0">LOOKUP(B100,$CV:$CV,$CW:$CW)</f>
        <v/>
      </c>
      <c r="C1" s="240" t="str">
        <f t="shared" ca="1" si="0"/>
        <v/>
      </c>
      <c r="D1" s="240" t="str">
        <f t="shared" ca="1" si="0"/>
        <v/>
      </c>
      <c r="E1" s="240" t="str">
        <f t="shared" ca="1" si="0"/>
        <v/>
      </c>
      <c r="F1" s="240" t="str">
        <f t="shared" ca="1" si="0"/>
        <v/>
      </c>
      <c r="G1" s="240" t="str">
        <f t="shared" ca="1" si="0"/>
        <v/>
      </c>
      <c r="H1" s="240" t="str">
        <f t="shared" ca="1" si="0"/>
        <v/>
      </c>
      <c r="I1" s="240" t="str">
        <f t="shared" ca="1" si="0"/>
        <v/>
      </c>
      <c r="J1" s="240" t="str">
        <f t="shared" ca="1" si="0"/>
        <v/>
      </c>
      <c r="K1" s="240" t="str">
        <f t="shared" ca="1" si="0"/>
        <v/>
      </c>
      <c r="L1" s="240" t="str">
        <f t="shared" ca="1" si="0"/>
        <v/>
      </c>
      <c r="M1" s="240" t="str">
        <f t="shared" ca="1" si="0"/>
        <v/>
      </c>
      <c r="N1" s="240" t="str">
        <f t="shared" ca="1" si="0"/>
        <v/>
      </c>
      <c r="O1" s="240" t="str">
        <f t="shared" ca="1" si="0"/>
        <v/>
      </c>
      <c r="P1" s="240" t="str">
        <f t="shared" ca="1" si="0"/>
        <v/>
      </c>
      <c r="Q1" s="240" t="str">
        <f t="shared" ca="1" si="0"/>
        <v/>
      </c>
      <c r="R1" s="240" t="str">
        <f t="shared" ca="1" si="0"/>
        <v/>
      </c>
      <c r="S1" s="240" t="str">
        <f t="shared" ca="1" si="0"/>
        <v/>
      </c>
      <c r="T1" s="240" t="str">
        <f t="shared" ca="1" si="0"/>
        <v/>
      </c>
      <c r="U1" s="240" t="str">
        <f t="shared" ca="1" si="0"/>
        <v/>
      </c>
      <c r="V1" s="240" t="str">
        <f t="shared" ca="1" si="0"/>
        <v/>
      </c>
      <c r="W1" s="240" t="str">
        <f t="shared" ca="1" si="0"/>
        <v/>
      </c>
      <c r="X1" s="240" t="str">
        <f t="shared" ca="1" si="0"/>
        <v/>
      </c>
      <c r="Y1" s="240" t="str">
        <f t="shared" ca="1" si="0"/>
        <v/>
      </c>
      <c r="Z1" s="240" t="str">
        <f t="shared" ca="1" si="0"/>
        <v/>
      </c>
      <c r="AA1" s="240" t="str">
        <f t="shared" ca="1" si="0"/>
        <v/>
      </c>
      <c r="AB1" s="240" t="str">
        <f t="shared" ca="1" si="0"/>
        <v/>
      </c>
      <c r="AC1" s="240" t="str">
        <f t="shared" ca="1" si="0"/>
        <v/>
      </c>
      <c r="AD1" s="240" t="str">
        <f t="shared" ca="1" si="0"/>
        <v/>
      </c>
      <c r="AE1" s="240" t="str">
        <f t="shared" ca="1" si="0"/>
        <v/>
      </c>
      <c r="AF1" s="240" t="str">
        <f t="shared" ca="1" si="0"/>
        <v/>
      </c>
      <c r="AG1" s="240" t="str">
        <f t="shared" ca="1" si="0"/>
        <v/>
      </c>
      <c r="AH1" s="240" t="str">
        <f t="shared" ca="1" si="0"/>
        <v/>
      </c>
      <c r="AI1" s="240" t="str">
        <f t="shared" ca="1" si="0"/>
        <v/>
      </c>
      <c r="AJ1" s="240" t="str">
        <f t="shared" ca="1" si="0"/>
        <v/>
      </c>
      <c r="AK1" s="240" t="str">
        <f t="shared" ca="1" si="0"/>
        <v/>
      </c>
      <c r="AL1" s="240" t="str">
        <f t="shared" ca="1" si="0"/>
        <v/>
      </c>
      <c r="AM1" s="240" t="str">
        <f t="shared" ca="1" si="0"/>
        <v/>
      </c>
      <c r="AN1" s="240" t="str">
        <f t="shared" ca="1" si="0"/>
        <v/>
      </c>
      <c r="AO1" s="240" t="str">
        <f t="shared" ca="1" si="0"/>
        <v/>
      </c>
      <c r="AP1" s="240" t="str">
        <f t="shared" ca="1" si="0"/>
        <v/>
      </c>
      <c r="AQ1" s="240" t="str">
        <f t="shared" ca="1" si="0"/>
        <v/>
      </c>
      <c r="AR1" s="240" t="str">
        <f t="shared" ca="1" si="0"/>
        <v/>
      </c>
      <c r="AS1" s="240" t="str">
        <f t="shared" ca="1" si="0"/>
        <v/>
      </c>
      <c r="AT1" s="74"/>
      <c r="AU1" s="242" t="str">
        <f ca="1">IF(AV1="","",A1)</f>
        <v/>
      </c>
      <c r="AV1" s="240" t="str">
        <f t="shared" ref="AV1:CM1" ca="1" si="1">LOOKUP(AV100,$CV:$CV,$CW:$CW)</f>
        <v/>
      </c>
      <c r="AW1" s="240" t="str">
        <f t="shared" ca="1" si="1"/>
        <v/>
      </c>
      <c r="AX1" s="240" t="str">
        <f t="shared" ca="1" si="1"/>
        <v/>
      </c>
      <c r="AY1" s="240" t="str">
        <f t="shared" ca="1" si="1"/>
        <v/>
      </c>
      <c r="AZ1" s="240" t="str">
        <f t="shared" ca="1" si="1"/>
        <v/>
      </c>
      <c r="BA1" s="240" t="str">
        <f t="shared" ca="1" si="1"/>
        <v/>
      </c>
      <c r="BB1" s="240" t="str">
        <f t="shared" ca="1" si="1"/>
        <v/>
      </c>
      <c r="BC1" s="240" t="str">
        <f t="shared" ca="1" si="1"/>
        <v/>
      </c>
      <c r="BD1" s="240" t="str">
        <f t="shared" ca="1" si="1"/>
        <v/>
      </c>
      <c r="BE1" s="240" t="str">
        <f t="shared" ca="1" si="1"/>
        <v/>
      </c>
      <c r="BF1" s="240" t="str">
        <f t="shared" ca="1" si="1"/>
        <v/>
      </c>
      <c r="BG1" s="240" t="str">
        <f t="shared" ca="1" si="1"/>
        <v/>
      </c>
      <c r="BH1" s="240" t="str">
        <f t="shared" ca="1" si="1"/>
        <v/>
      </c>
      <c r="BI1" s="240" t="str">
        <f t="shared" ca="1" si="1"/>
        <v/>
      </c>
      <c r="BJ1" s="240" t="str">
        <f t="shared" ca="1" si="1"/>
        <v/>
      </c>
      <c r="BK1" s="240" t="str">
        <f t="shared" ca="1" si="1"/>
        <v/>
      </c>
      <c r="BL1" s="240" t="str">
        <f t="shared" ca="1" si="1"/>
        <v/>
      </c>
      <c r="BM1" s="240" t="str">
        <f t="shared" ca="1" si="1"/>
        <v/>
      </c>
      <c r="BN1" s="240" t="str">
        <f t="shared" ca="1" si="1"/>
        <v/>
      </c>
      <c r="BO1" s="240" t="str">
        <f t="shared" ca="1" si="1"/>
        <v/>
      </c>
      <c r="BP1" s="240" t="str">
        <f t="shared" ca="1" si="1"/>
        <v/>
      </c>
      <c r="BQ1" s="240" t="str">
        <f t="shared" ca="1" si="1"/>
        <v/>
      </c>
      <c r="BR1" s="240" t="str">
        <f t="shared" ca="1" si="1"/>
        <v/>
      </c>
      <c r="BS1" s="240" t="str">
        <f t="shared" ca="1" si="1"/>
        <v/>
      </c>
      <c r="BT1" s="240" t="str">
        <f t="shared" ca="1" si="1"/>
        <v/>
      </c>
      <c r="BU1" s="240" t="str">
        <f t="shared" ca="1" si="1"/>
        <v/>
      </c>
      <c r="BV1" s="240" t="str">
        <f t="shared" ca="1" si="1"/>
        <v/>
      </c>
      <c r="BW1" s="240" t="str">
        <f t="shared" ca="1" si="1"/>
        <v/>
      </c>
      <c r="BX1" s="240" t="str">
        <f t="shared" ca="1" si="1"/>
        <v/>
      </c>
      <c r="BY1" s="240" t="str">
        <f t="shared" ca="1" si="1"/>
        <v/>
      </c>
      <c r="BZ1" s="240" t="str">
        <f t="shared" ca="1" si="1"/>
        <v/>
      </c>
      <c r="CA1" s="240" t="str">
        <f t="shared" ca="1" si="1"/>
        <v/>
      </c>
      <c r="CB1" s="240" t="str">
        <f t="shared" ca="1" si="1"/>
        <v/>
      </c>
      <c r="CC1" s="240" t="str">
        <f t="shared" ca="1" si="1"/>
        <v/>
      </c>
      <c r="CD1" s="240" t="str">
        <f t="shared" ca="1" si="1"/>
        <v/>
      </c>
      <c r="CE1" s="240" t="str">
        <f t="shared" ca="1" si="1"/>
        <v/>
      </c>
      <c r="CF1" s="240" t="str">
        <f t="shared" ca="1" si="1"/>
        <v/>
      </c>
      <c r="CG1" s="240" t="str">
        <f t="shared" ca="1" si="1"/>
        <v/>
      </c>
      <c r="CH1" s="240" t="str">
        <f t="shared" ca="1" si="1"/>
        <v/>
      </c>
      <c r="CI1" s="240" t="str">
        <f t="shared" ca="1" si="1"/>
        <v/>
      </c>
      <c r="CJ1" s="240" t="str">
        <f t="shared" ca="1" si="1"/>
        <v/>
      </c>
      <c r="CK1" s="240" t="str">
        <f t="shared" ca="1" si="1"/>
        <v/>
      </c>
      <c r="CL1" s="240" t="str">
        <f t="shared" ca="1" si="1"/>
        <v/>
      </c>
      <c r="CM1" s="240" t="str">
        <f t="shared" ca="1" si="1"/>
        <v/>
      </c>
      <c r="CN1" s="74"/>
      <c r="CV1">
        <v>1</v>
      </c>
      <c r="CW1" t="str">
        <f>IF(CW3="","",CX1)</f>
        <v/>
      </c>
      <c r="CX1" s="59" t="s">
        <v>6</v>
      </c>
      <c r="DC1">
        <v>1</v>
      </c>
      <c r="DD1">
        <f>'Minas Tirith'!S3</f>
        <v>0</v>
      </c>
      <c r="DE1" t="str">
        <f>'Minas Tirith'!B3</f>
        <v>Aragorn, King Elessar</v>
      </c>
      <c r="DF1" t="str">
        <f>'Minas Tirith'!CW3</f>
        <v>-</v>
      </c>
      <c r="EE1" s="84">
        <v>0</v>
      </c>
      <c r="EH1" s="84">
        <v>0</v>
      </c>
      <c r="EO1" s="84">
        <v>0</v>
      </c>
      <c r="EQ1" s="67"/>
      <c r="ER1" s="67"/>
      <c r="ES1" s="67"/>
      <c r="ET1" s="67"/>
      <c r="EU1" s="67"/>
      <c r="EV1" s="67"/>
      <c r="EW1" s="67"/>
      <c r="EX1" s="67"/>
      <c r="EY1" s="67"/>
      <c r="EZ1" s="67"/>
      <c r="FA1" s="67"/>
      <c r="FB1" s="68"/>
      <c r="FI1">
        <v>1</v>
      </c>
      <c r="FJ1" s="83" t="str">
        <f>""</f>
        <v/>
      </c>
      <c r="FK1" s="87" t="str">
        <f>CONCATENATE(FK2,FL2,FL1)</f>
        <v/>
      </c>
      <c r="FL1" s="129" t="str">
        <f>IF(COUNT('the White Council'!Q3:Q17)&gt;0," One of Purpose.","")</f>
        <v/>
      </c>
      <c r="FN1" s="84"/>
      <c r="FO1" s="84">
        <v>1</v>
      </c>
      <c r="FQ1" s="87" t="str">
        <f>CONCATENATE(FQ2,FR2)</f>
        <v/>
      </c>
      <c r="FR1" s="84"/>
    </row>
    <row r="2" spans="1:207" x14ac:dyDescent="0.25">
      <c r="A2" s="242"/>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74"/>
      <c r="AU2" s="242"/>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74"/>
      <c r="CV2">
        <f>IF(CW1="",CV1,CV1+1)</f>
        <v>1</v>
      </c>
      <c r="CW2" t="str">
        <f>IF(CW3="","",CX2)</f>
        <v/>
      </c>
      <c r="CX2" s="59" t="s">
        <v>546</v>
      </c>
      <c r="DC2">
        <f>IF(DD1=0,DC1,DC1+1)</f>
        <v>1</v>
      </c>
      <c r="DD2">
        <f>'Minas Tirith'!S4</f>
        <v>0</v>
      </c>
      <c r="DE2" t="str">
        <f>'Minas Tirith'!B4</f>
        <v>Faramir, Captain of Gondor</v>
      </c>
      <c r="DF2" t="str">
        <f>'Minas Tirith'!CW4</f>
        <v>-</v>
      </c>
      <c r="DN2" s="61"/>
      <c r="EE2" s="84" t="s">
        <v>2645</v>
      </c>
      <c r="EF2" s="84" t="s">
        <v>2246</v>
      </c>
      <c r="EH2" s="62" t="s">
        <v>2645</v>
      </c>
      <c r="EI2" s="63" t="s">
        <v>2645</v>
      </c>
      <c r="EJ2" s="64"/>
      <c r="EO2" s="84" t="s">
        <v>2645</v>
      </c>
      <c r="EP2" s="84" t="s">
        <v>2645</v>
      </c>
      <c r="EQ2" s="69" t="s">
        <v>619</v>
      </c>
      <c r="ER2" s="69" t="s">
        <v>1843</v>
      </c>
      <c r="ES2" s="69" t="s">
        <v>634</v>
      </c>
      <c r="ET2" s="69" t="s">
        <v>623</v>
      </c>
      <c r="EU2" s="69" t="s">
        <v>623</v>
      </c>
      <c r="EV2" s="69" t="s">
        <v>635</v>
      </c>
      <c r="EW2" s="69" t="s">
        <v>635</v>
      </c>
      <c r="EX2" s="69" t="s">
        <v>623</v>
      </c>
      <c r="EY2" s="69" t="s">
        <v>645</v>
      </c>
      <c r="EZ2" s="69" t="s">
        <v>623</v>
      </c>
      <c r="FA2" s="69" t="s">
        <v>635</v>
      </c>
      <c r="FB2" s="73" t="s">
        <v>2374</v>
      </c>
      <c r="FH2">
        <f>IF(FJ2="",0,IF(COUNT(FIND(FJ2,$FK$1))=1,2,IF(FJ1="",1,0)))</f>
        <v>1</v>
      </c>
      <c r="FI2">
        <v>1</v>
      </c>
      <c r="FJ2" s="85" t="s">
        <v>1097</v>
      </c>
      <c r="FK2" s="88" t="str">
        <f>CONCATENATE(AJ40,AJ41,AJ42,AJ43,AJ44,AJ45,AJ46,AJ47,AJ48,AJ49,AJ50,AJ51,AJ52,AJ53,AJ54,AJ55,AJ56,AJ57,AJ58,AJ59,AJ60,AJ61,AJ62,AJ63,AJ64,AJ65,AJ66,AJ67,AJ68)</f>
        <v/>
      </c>
      <c r="FL2" s="88" t="str">
        <f>CONCATENATE(CD40,CD41,CD42,CD43,CD44,CD45,CD46,CD47,CD48,CD49,CD50,CD51,CD52,CD53,CD54,CD55,CD56,CD57,CD58,CD59,CD60,CD61,CD62,CD63,CD64,CD65,CD66,CD67,CD68)</f>
        <v/>
      </c>
      <c r="FM2" s="84"/>
      <c r="FN2" s="84">
        <f>IF(FP2="",0,IF(COUNT(FIND(FP2,$FQ$1))=1,2,IF(FP1="",1,0)))</f>
        <v>1</v>
      </c>
      <c r="FO2" s="84">
        <v>1</v>
      </c>
      <c r="FP2" s="84" t="s">
        <v>144</v>
      </c>
      <c r="FQ2" s="88" t="str">
        <f>CONCATENATE(A40,A41,A42,A43,A44,A45,A46,A47,A48,A49,A50,A51,A52,A53,A54,A55,A56,A57,A58,A59,A60,A61,A62,A63,A64,A65,A66,A67,A68)</f>
        <v/>
      </c>
      <c r="FR2" s="88" t="str">
        <f>CONCATENATE(AU40,AU41,AU42,AU43,AU44,AU45,AU46,AU47,AU48,AU49,AU50,AU51,AU52,AU53,AU54,AU55,AU56,AU57,AU58,AU59,AU60,AU61,AU62,AU63,AU64,AU65,AU66,AU67,AU68)</f>
        <v/>
      </c>
      <c r="FS2" s="84"/>
      <c r="FT2" s="84"/>
      <c r="FU2" s="84"/>
      <c r="FV2" s="84"/>
      <c r="FW2" s="84"/>
      <c r="FX2" s="84"/>
      <c r="FY2" s="8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row>
    <row r="3" spans="1:207" x14ac:dyDescent="0.25">
      <c r="A3" s="242"/>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f>TRUNC(AT28/4)</f>
        <v>0</v>
      </c>
      <c r="AU3" s="242"/>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t="str">
        <f ca="1">IF(AV1="","",AT3)</f>
        <v/>
      </c>
      <c r="CV3" s="84">
        <f t="shared" ref="CV3:CV66" si="2">IF(CW2="",CV2,CV2+1)</f>
        <v>1</v>
      </c>
      <c r="CW3" s="58" t="str">
        <f>'Minas Tirith'!W3</f>
        <v/>
      </c>
      <c r="DC3" s="84">
        <f t="shared" ref="DC3:DC66" si="3">IF(DD2=0,DC2,DC2+1)</f>
        <v>1</v>
      </c>
      <c r="DD3">
        <f>'Minas Tirith'!S5</f>
        <v>0</v>
      </c>
      <c r="DE3" t="str">
        <f>'Minas Tirith'!B5</f>
        <v>Peregrin, Guard of the Citadel</v>
      </c>
      <c r="DF3" t="str">
        <f>'Minas Tirith'!CW5</f>
        <v>-</v>
      </c>
      <c r="EE3" s="65" t="s">
        <v>76</v>
      </c>
      <c r="EF3" s="84" t="s">
        <v>2222</v>
      </c>
      <c r="EH3" s="62" t="s">
        <v>76</v>
      </c>
      <c r="EI3" s="63" t="s">
        <v>76</v>
      </c>
      <c r="EJ3" s="64"/>
      <c r="EO3" s="65" t="s">
        <v>76</v>
      </c>
      <c r="EP3" s="65" t="s">
        <v>76</v>
      </c>
      <c r="EQ3" s="69" t="s">
        <v>619</v>
      </c>
      <c r="ER3" s="69" t="s">
        <v>1843</v>
      </c>
      <c r="ES3" s="69" t="s">
        <v>647</v>
      </c>
      <c r="ET3" s="69" t="s">
        <v>621</v>
      </c>
      <c r="EU3" s="69" t="s">
        <v>628</v>
      </c>
      <c r="EV3" s="69" t="s">
        <v>629</v>
      </c>
      <c r="EW3" s="69" t="s">
        <v>629</v>
      </c>
      <c r="EX3" s="69" t="s">
        <v>628</v>
      </c>
      <c r="EY3" s="69" t="s">
        <v>629</v>
      </c>
      <c r="EZ3" s="69" t="s">
        <v>623</v>
      </c>
      <c r="FA3" s="69" t="s">
        <v>635</v>
      </c>
      <c r="FB3" s="84" t="str">
        <f>""</f>
        <v/>
      </c>
      <c r="FH3" s="84">
        <f t="shared" ref="FH3:FH66" si="4">IF(FJ3="",0,IF(COUNT(FIND(FJ3,$FK$1))=1,2,IF(FJ2="",1,0)))</f>
        <v>0</v>
      </c>
      <c r="FI3" s="84">
        <f>IF(FH2=2,FI2+1,IF(FJ1="",FI2,IF(FI2-FI1=1,FI2+1,FI2)))</f>
        <v>1</v>
      </c>
      <c r="FJ3" s="83" t="s">
        <v>1098</v>
      </c>
      <c r="FN3" s="84">
        <f>IF(FP3="",0,IF(COUNT(FIND(FP3,$FQ$1))=1,2,IF(FP2="",1,0)))</f>
        <v>0</v>
      </c>
      <c r="FO3" s="84">
        <f>IF(FN2=2,FO2+1,IF(FP1="",FO2,IF(FO2-FO1=1,FO2+1,FO2)))</f>
        <v>1</v>
      </c>
      <c r="FP3" s="84" t="s">
        <v>1717</v>
      </c>
    </row>
    <row r="4" spans="1:207" x14ac:dyDescent="0.25">
      <c r="A4" s="242"/>
      <c r="B4" s="240"/>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2"/>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V4" s="84">
        <f t="shared" si="2"/>
        <v>1</v>
      </c>
      <c r="CW4" s="58" t="str">
        <f>'Minas Tirith'!W4</f>
        <v/>
      </c>
      <c r="DC4" s="84">
        <f t="shared" si="3"/>
        <v>1</v>
      </c>
      <c r="DD4">
        <f>'Minas Tirith'!S6</f>
        <v>0</v>
      </c>
      <c r="DE4" t="str">
        <f>'Minas Tirith'!B6</f>
        <v>Boromir, Captain of the White Tower</v>
      </c>
      <c r="DF4" t="str">
        <f>'Minas Tirith'!CW6</f>
        <v>-</v>
      </c>
      <c r="EE4" s="65" t="s">
        <v>234</v>
      </c>
      <c r="EH4" s="62" t="s">
        <v>234</v>
      </c>
      <c r="EI4" s="63" t="s">
        <v>234</v>
      </c>
      <c r="EJ4" s="64"/>
      <c r="EO4" s="65" t="s">
        <v>234</v>
      </c>
      <c r="EP4" s="65" t="s">
        <v>234</v>
      </c>
      <c r="EQ4" s="69" t="s">
        <v>619</v>
      </c>
      <c r="ER4" s="69" t="s">
        <v>1843</v>
      </c>
      <c r="ES4" s="69" t="s">
        <v>620</v>
      </c>
      <c r="ET4" s="69" t="s">
        <v>621</v>
      </c>
      <c r="EU4" s="69" t="s">
        <v>628</v>
      </c>
      <c r="EV4" s="69" t="s">
        <v>623</v>
      </c>
      <c r="EW4" s="69" t="s">
        <v>623</v>
      </c>
      <c r="EX4" s="69" t="s">
        <v>624</v>
      </c>
      <c r="EY4" s="69" t="s">
        <v>625</v>
      </c>
      <c r="EZ4" s="69" t="s">
        <v>623</v>
      </c>
      <c r="FA4" s="69" t="s">
        <v>623</v>
      </c>
      <c r="FB4" s="70" t="s">
        <v>781</v>
      </c>
      <c r="FH4" s="84">
        <f t="shared" si="4"/>
        <v>0</v>
      </c>
      <c r="FI4" s="84">
        <f t="shared" ref="FI4:FI67" si="5">IF(FH3=2,FI3+1,IF(FJ2="",FI3,IF(FI3-FI2=1,FI3+1,FI3)))</f>
        <v>1</v>
      </c>
      <c r="FJ4" s="83" t="s">
        <v>1099</v>
      </c>
      <c r="FN4" s="84">
        <f t="shared" ref="FN4:FN59" si="6">IF(FP4="",0,IF(COUNT(FIND(FP4,$FQ$1))=1,2,IF(FP3="",1,0)))</f>
        <v>0</v>
      </c>
      <c r="FO4" s="84">
        <f t="shared" ref="FO4:FO59" si="7">IF(FN3=2,FO3+1,IF(FP2="",FO3,IF(FO3-FO2=1,FO3+1,FO3)))</f>
        <v>1</v>
      </c>
      <c r="FP4" s="84" t="s">
        <v>1993</v>
      </c>
    </row>
    <row r="5" spans="1:207" x14ac:dyDescent="0.25">
      <c r="A5" s="242"/>
      <c r="B5" s="240"/>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1" t="s">
        <v>533</v>
      </c>
      <c r="AU5" s="242"/>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1" t="str">
        <f ca="1">IF(AV1="","",AT5)</f>
        <v/>
      </c>
      <c r="CV5" s="84">
        <f t="shared" si="2"/>
        <v>1</v>
      </c>
      <c r="CW5" s="58" t="str">
        <f>'Minas Tirith'!W5</f>
        <v/>
      </c>
      <c r="DC5" s="84">
        <f t="shared" si="3"/>
        <v>1</v>
      </c>
      <c r="DD5">
        <f>'Minas Tirith'!S7</f>
        <v>0</v>
      </c>
      <c r="DE5" t="str">
        <f>'Minas Tirith'!B7</f>
        <v>Madril, Captain of Ithilien</v>
      </c>
      <c r="DF5" t="str">
        <f>'Minas Tirith'!CW7</f>
        <v>-</v>
      </c>
      <c r="DN5" t="s">
        <v>534</v>
      </c>
      <c r="DO5" t="s">
        <v>535</v>
      </c>
      <c r="DP5" t="s">
        <v>614</v>
      </c>
      <c r="DQ5" t="s">
        <v>537</v>
      </c>
      <c r="DR5" t="s">
        <v>538</v>
      </c>
      <c r="DS5" t="s">
        <v>539</v>
      </c>
      <c r="DT5" t="s">
        <v>540</v>
      </c>
      <c r="DU5" t="s">
        <v>541</v>
      </c>
      <c r="DV5" t="s">
        <v>542</v>
      </c>
      <c r="DW5" t="s">
        <v>615</v>
      </c>
      <c r="DX5" t="s">
        <v>616</v>
      </c>
      <c r="DY5" t="s">
        <v>617</v>
      </c>
      <c r="DZ5" t="s">
        <v>618</v>
      </c>
      <c r="EA5" s="17"/>
      <c r="EB5" s="85"/>
      <c r="EC5" s="85"/>
      <c r="ED5" s="85"/>
      <c r="EE5" s="65" t="s">
        <v>128</v>
      </c>
      <c r="EF5" s="84" t="s">
        <v>2232</v>
      </c>
      <c r="EG5" s="85"/>
      <c r="EH5" s="62" t="s">
        <v>2364</v>
      </c>
      <c r="EI5" s="63" t="s">
        <v>234</v>
      </c>
      <c r="EJ5" s="64" t="s">
        <v>32</v>
      </c>
      <c r="EO5" s="65" t="s">
        <v>782</v>
      </c>
      <c r="EP5" s="65" t="s">
        <v>234</v>
      </c>
      <c r="EQ5" s="69" t="s">
        <v>619</v>
      </c>
      <c r="ER5" s="69" t="s">
        <v>1843</v>
      </c>
      <c r="ES5" s="69" t="s">
        <v>620</v>
      </c>
      <c r="ET5" s="69" t="s">
        <v>621</v>
      </c>
      <c r="EU5" s="69" t="s">
        <v>624</v>
      </c>
      <c r="EV5" s="69" t="s">
        <v>623</v>
      </c>
      <c r="EW5" s="69" t="s">
        <v>623</v>
      </c>
      <c r="EX5" s="69" t="s">
        <v>624</v>
      </c>
      <c r="EY5" s="69" t="s">
        <v>625</v>
      </c>
      <c r="EZ5" s="69" t="s">
        <v>623</v>
      </c>
      <c r="FA5" s="69" t="s">
        <v>623</v>
      </c>
      <c r="FB5" s="70" t="s">
        <v>781</v>
      </c>
      <c r="FH5" s="84">
        <f t="shared" si="4"/>
        <v>0</v>
      </c>
      <c r="FI5" s="84">
        <f t="shared" si="5"/>
        <v>1</v>
      </c>
      <c r="FJ5" s="83" t="str">
        <f>""</f>
        <v/>
      </c>
      <c r="FN5" s="84">
        <f t="shared" si="6"/>
        <v>0</v>
      </c>
      <c r="FO5" s="84">
        <f t="shared" si="7"/>
        <v>1</v>
      </c>
      <c r="FP5" s="84" t="s">
        <v>1994</v>
      </c>
    </row>
    <row r="6" spans="1:207" x14ac:dyDescent="0.25">
      <c r="A6" s="242"/>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1"/>
      <c r="AU6" s="242"/>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1"/>
      <c r="CV6" s="84">
        <f t="shared" si="2"/>
        <v>1</v>
      </c>
      <c r="CW6" s="58" t="str">
        <f>'Minas Tirith'!W6</f>
        <v/>
      </c>
      <c r="DC6" s="84">
        <f t="shared" si="3"/>
        <v>1</v>
      </c>
      <c r="DD6">
        <f>'Minas Tirith'!S8</f>
        <v>0</v>
      </c>
      <c r="DE6" t="str">
        <f>'Minas Tirith'!B8</f>
        <v>Damrod, Ranger of Ithilien</v>
      </c>
      <c r="DF6" t="str">
        <f>'Minas Tirith'!CW8</f>
        <v>-</v>
      </c>
      <c r="DH6">
        <v>1</v>
      </c>
      <c r="DI6">
        <f>LOOKUP(DH6,$DC:$DC,$DE:$DE)</f>
        <v>0</v>
      </c>
      <c r="DJ6">
        <f>LOOKUP(DH6,$DC:$DC,$DF:$DF)</f>
        <v>0</v>
      </c>
      <c r="DK6" s="61">
        <f>IF(DI6=0,0,CONCATENATE(DI6,IF(OR(COUNT(FIND("Horse",DJ6))=1,COUNT(FIND("Pony",DJ6))=1,COUNT(FIND("War Goat",DJ6))=1,COUNT(FIND("War Boar",DJ6))=1),"1.",""),IF(OR(COUNT(FIND("armoured horse",DJ6))=1,COUNT(FIND("Gandalf's Cart",DJ6))=1,COUNT(FIND("Sleigh",DJ6))=1,COUNT(FIND("Windlance",DJ6))=1,COUNT(FIND("Elk",DJ6))=1),"2.",""),IF(OR(COUNT(FIND("Engineer Captain",DJ6))=1,COUNT(FIND("Shadowfax",DJ6))=1),"3.","")))</f>
        <v>0</v>
      </c>
      <c r="DL6">
        <f>LOOKUP(DK6,$EH:$EH,$EI:$EI)</f>
        <v>0</v>
      </c>
      <c r="DM6" s="61">
        <f>IF(DL6=0,0,CONCATENATE(DL6,IF(OR(COUNT(FIND("Shield",DJ6))=1,COUNT(FIND("Sting",DJ6))=1,COUNT(FIND("Sebastian",DJ6))=1,COUNT(FIND("The Oakenshield",DJ6))=1),"1.",""),IF(OR(COUNT(FIND("Armour",DJ6))=1,COUNT(FIND("Elven glaive",DJ6))=1),"2.",""),IF(OR(COUNT(FIND("Heavy armour",DJ6))=1,COUNT(FIND("Mithril Coat",DJ6))=1,COUNT(FIND("armour of Gondolin",DJ6))=1,COUNT(FIND("Orcrist",DJ6))=1),"3.",""),IF(OR(COUNT(FIND("The Banner of Minas Tirith",DJ6))=1,COUNT(FIND("Horn of the Riddermark",DJ6))=1,COUNT(FIND("Royal Standard of Rohan",DJ6))=1,COUNT(FIND("Banner of Arwen Evenstar",DJ6))=1,COUNT(FIND("Mirror of Galadriel",DJ6))=1,COUNT(FIND("Andúril, Flame of the West",DJ6))=1,COUNT(FIND("Durin's Axe",DJ6))=1,COUNT(FIND("Erebor13",DJ6))=1),"4.","")))</f>
        <v>0</v>
      </c>
      <c r="DN6">
        <f t="shared" ref="DN6:DN69" si="8">LOOKUP($DM6,$EO:$EO,EP:EP)</f>
        <v>0</v>
      </c>
      <c r="DO6">
        <f t="shared" ref="DO6:DO69" si="9">LOOKUP($DM6,$EO:$EO,EQ:EQ)</f>
        <v>0</v>
      </c>
      <c r="DP6">
        <f t="shared" ref="DP6:DP69" si="10">LOOKUP($DM6,$EO:$EO,ER:ER)</f>
        <v>0</v>
      </c>
      <c r="DQ6">
        <f t="shared" ref="DQ6:DQ69" si="11">LOOKUP($DM6,$EO:$EO,ES:ES)</f>
        <v>0</v>
      </c>
      <c r="DR6">
        <f t="shared" ref="DR6:DR69" si="12">LOOKUP($DM6,$EO:$EO,ET:ET)</f>
        <v>0</v>
      </c>
      <c r="DS6">
        <f t="shared" ref="DS6:DS69" si="13">LOOKUP($DM6,$EO:$EO,EU:EU)</f>
        <v>0</v>
      </c>
      <c r="DT6">
        <f t="shared" ref="DT6:DT69" si="14">LOOKUP($DM6,$EO:$EO,EV:EV)</f>
        <v>0</v>
      </c>
      <c r="DU6">
        <f t="shared" ref="DU6:DU69" si="15">LOOKUP($DM6,$EO:$EO,EW:EW)</f>
        <v>0</v>
      </c>
      <c r="DV6">
        <f t="shared" ref="DV6:DV69" si="16">LOOKUP($DM6,$EO:$EO,EX:EX)</f>
        <v>0</v>
      </c>
      <c r="DW6">
        <f t="shared" ref="DW6:DW69" si="17">LOOKUP($DM6,$EO:$EO,EY:EY)</f>
        <v>0</v>
      </c>
      <c r="DX6">
        <f t="shared" ref="DX6:DX69" si="18">LOOKUP($DM6,$EO:$EO,EZ:EZ)</f>
        <v>0</v>
      </c>
      <c r="DY6">
        <f t="shared" ref="DY6:DY69" si="19">LOOKUP($DM6,$EO:$EO,FA:FA)</f>
        <v>0</v>
      </c>
      <c r="DZ6">
        <f t="shared" ref="DZ6:DZ69" si="20">LOOKUP($DM6,$EO:$EO,FB:FB)</f>
        <v>0</v>
      </c>
      <c r="EA6" s="17">
        <v>1</v>
      </c>
      <c r="EB6" s="85" t="str">
        <f>IF(COUNT(FIND(" with ",DJ6))=1,SUBSTITUTE(DJ6,CONCATENATE(DI6," with"),""),"")</f>
        <v/>
      </c>
      <c r="EC6" s="85" t="str">
        <f>CONCATENATE(LOOKUP(DL6,$EE:$EE,$EF:$EF),EB6)</f>
        <v/>
      </c>
      <c r="ED6" s="85"/>
      <c r="EE6" s="65" t="s">
        <v>29</v>
      </c>
      <c r="EF6" s="84" t="s">
        <v>2210</v>
      </c>
      <c r="EG6" s="85"/>
      <c r="EH6" s="62" t="s">
        <v>128</v>
      </c>
      <c r="EI6" s="63" t="s">
        <v>128</v>
      </c>
      <c r="EJ6" s="64"/>
      <c r="EO6" s="65" t="s">
        <v>784</v>
      </c>
      <c r="EP6" s="65" t="s">
        <v>234</v>
      </c>
      <c r="EQ6" s="69" t="s">
        <v>619</v>
      </c>
      <c r="ER6" s="69" t="s">
        <v>1843</v>
      </c>
      <c r="ES6" s="69" t="s">
        <v>620</v>
      </c>
      <c r="ET6" s="69" t="s">
        <v>621</v>
      </c>
      <c r="EU6" s="69" t="s">
        <v>624</v>
      </c>
      <c r="EV6" s="69" t="s">
        <v>623</v>
      </c>
      <c r="EW6" s="69" t="s">
        <v>623</v>
      </c>
      <c r="EX6" s="69" t="s">
        <v>624</v>
      </c>
      <c r="EY6" s="69" t="s">
        <v>625</v>
      </c>
      <c r="EZ6" s="69" t="s">
        <v>623</v>
      </c>
      <c r="FA6" s="69" t="s">
        <v>623</v>
      </c>
      <c r="FB6" s="70" t="s">
        <v>626</v>
      </c>
      <c r="FH6" s="84">
        <f t="shared" si="4"/>
        <v>1</v>
      </c>
      <c r="FI6" s="84">
        <f t="shared" si="5"/>
        <v>1</v>
      </c>
      <c r="FJ6" s="85" t="s">
        <v>1100</v>
      </c>
      <c r="FN6" s="84">
        <f t="shared" si="6"/>
        <v>0</v>
      </c>
      <c r="FO6" s="84">
        <f t="shared" si="7"/>
        <v>1</v>
      </c>
      <c r="FP6" s="84" t="s">
        <v>1748</v>
      </c>
    </row>
    <row r="7" spans="1:207" x14ac:dyDescent="0.25">
      <c r="A7" s="242"/>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74"/>
      <c r="AU7" s="242"/>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74"/>
      <c r="CV7" s="84">
        <f t="shared" si="2"/>
        <v>1</v>
      </c>
      <c r="CW7" s="58" t="str">
        <f>'Minas Tirith'!W7</f>
        <v/>
      </c>
      <c r="DC7" s="84">
        <f t="shared" si="3"/>
        <v>1</v>
      </c>
      <c r="DD7">
        <f>'Minas Tirith'!S9</f>
        <v>0</v>
      </c>
      <c r="DE7" t="str">
        <f>'Minas Tirith'!B9</f>
        <v>Denethor, Steward of Gondor</v>
      </c>
      <c r="DF7" t="str">
        <f>'Minas Tirith'!CW9</f>
        <v>-</v>
      </c>
      <c r="DL7">
        <f>LOOKUP(DK6,$EH:$EH,$EJ:$EJ)</f>
        <v>0</v>
      </c>
      <c r="DM7">
        <f>DL7</f>
        <v>0</v>
      </c>
      <c r="DN7">
        <f t="shared" si="8"/>
        <v>0</v>
      </c>
      <c r="DO7">
        <f t="shared" si="9"/>
        <v>0</v>
      </c>
      <c r="DP7">
        <f t="shared" si="10"/>
        <v>0</v>
      </c>
      <c r="DQ7">
        <f t="shared" si="11"/>
        <v>0</v>
      </c>
      <c r="DR7">
        <f t="shared" si="12"/>
        <v>0</v>
      </c>
      <c r="DS7">
        <f t="shared" si="13"/>
        <v>0</v>
      </c>
      <c r="DT7">
        <f t="shared" si="14"/>
        <v>0</v>
      </c>
      <c r="DU7">
        <f t="shared" si="15"/>
        <v>0</v>
      </c>
      <c r="DV7">
        <f t="shared" si="16"/>
        <v>0</v>
      </c>
      <c r="DW7">
        <f t="shared" si="17"/>
        <v>0</v>
      </c>
      <c r="DX7">
        <f t="shared" si="18"/>
        <v>0</v>
      </c>
      <c r="DY7">
        <f t="shared" si="19"/>
        <v>0</v>
      </c>
      <c r="DZ7">
        <f t="shared" si="20"/>
        <v>0</v>
      </c>
      <c r="EA7" s="17">
        <f>IF(DN6=0,EA6,EA6+1)</f>
        <v>1</v>
      </c>
      <c r="EB7" s="85"/>
      <c r="EC7" s="85" t="str">
        <f t="shared" ref="EC7:EC70" si="21">CONCATENATE(LOOKUP(DL7,$EE:$EE,$EF:$EF),EB7)</f>
        <v/>
      </c>
      <c r="ED7" s="85"/>
      <c r="EE7" s="65" t="s">
        <v>126</v>
      </c>
      <c r="EF7" s="84" t="s">
        <v>2213</v>
      </c>
      <c r="EG7" s="85"/>
      <c r="EH7" s="62" t="s">
        <v>29</v>
      </c>
      <c r="EI7" s="63" t="s">
        <v>29</v>
      </c>
      <c r="EJ7" s="64"/>
      <c r="EO7" s="65" t="s">
        <v>783</v>
      </c>
      <c r="EP7" s="65" t="s">
        <v>234</v>
      </c>
      <c r="EQ7" s="69" t="s">
        <v>619</v>
      </c>
      <c r="ER7" s="69" t="s">
        <v>1843</v>
      </c>
      <c r="ES7" s="69" t="s">
        <v>620</v>
      </c>
      <c r="ET7" s="69" t="s">
        <v>621</v>
      </c>
      <c r="EU7" s="69" t="s">
        <v>628</v>
      </c>
      <c r="EV7" s="69" t="s">
        <v>623</v>
      </c>
      <c r="EW7" s="69" t="s">
        <v>623</v>
      </c>
      <c r="EX7" s="69" t="s">
        <v>624</v>
      </c>
      <c r="EY7" s="69" t="s">
        <v>625</v>
      </c>
      <c r="EZ7" s="69" t="s">
        <v>623</v>
      </c>
      <c r="FA7" s="69" t="s">
        <v>623</v>
      </c>
      <c r="FB7" s="70" t="s">
        <v>626</v>
      </c>
      <c r="FH7" s="84">
        <f t="shared" si="4"/>
        <v>0</v>
      </c>
      <c r="FI7" s="84">
        <f t="shared" si="5"/>
        <v>1</v>
      </c>
      <c r="FJ7" s="83" t="s">
        <v>1101</v>
      </c>
      <c r="FN7" s="84">
        <f t="shared" si="6"/>
        <v>1</v>
      </c>
      <c r="FO7" s="84">
        <f t="shared" si="7"/>
        <v>1</v>
      </c>
      <c r="FP7" s="84" t="s">
        <v>145</v>
      </c>
    </row>
    <row r="8" spans="1:207" x14ac:dyDescent="0.25">
      <c r="A8" s="242"/>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f>TRUNC(AT28/2)</f>
        <v>0</v>
      </c>
      <c r="AU8" s="242"/>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t="str">
        <f ca="1">IF(AV1="","",AT8)</f>
        <v/>
      </c>
      <c r="CV8" s="84">
        <f t="shared" si="2"/>
        <v>1</v>
      </c>
      <c r="CW8" s="58" t="str">
        <f>'Minas Tirith'!W8</f>
        <v/>
      </c>
      <c r="DC8" s="84">
        <f t="shared" si="3"/>
        <v>1</v>
      </c>
      <c r="DD8">
        <f>'Minas Tirith'!S10</f>
        <v>0</v>
      </c>
      <c r="DE8" t="str">
        <f>'Minas Tirith'!B10</f>
        <v>Beregond</v>
      </c>
      <c r="DF8" t="str">
        <f>'Minas Tirith'!CW10</f>
        <v>-</v>
      </c>
      <c r="DL8">
        <f>LOOKUP(DK6,$EH:$EH,$EK:$EK)</f>
        <v>0</v>
      </c>
      <c r="DM8">
        <f>DL8</f>
        <v>0</v>
      </c>
      <c r="DN8">
        <f t="shared" si="8"/>
        <v>0</v>
      </c>
      <c r="DO8">
        <f t="shared" si="9"/>
        <v>0</v>
      </c>
      <c r="DP8">
        <f t="shared" si="10"/>
        <v>0</v>
      </c>
      <c r="DQ8">
        <f t="shared" si="11"/>
        <v>0</v>
      </c>
      <c r="DR8">
        <f t="shared" si="12"/>
        <v>0</v>
      </c>
      <c r="DS8">
        <f t="shared" si="13"/>
        <v>0</v>
      </c>
      <c r="DT8">
        <f t="shared" si="14"/>
        <v>0</v>
      </c>
      <c r="DU8">
        <f t="shared" si="15"/>
        <v>0</v>
      </c>
      <c r="DV8">
        <f t="shared" si="16"/>
        <v>0</v>
      </c>
      <c r="DW8">
        <f t="shared" si="17"/>
        <v>0</v>
      </c>
      <c r="DX8">
        <f t="shared" si="18"/>
        <v>0</v>
      </c>
      <c r="DY8">
        <f t="shared" si="19"/>
        <v>0</v>
      </c>
      <c r="DZ8">
        <f t="shared" si="20"/>
        <v>0</v>
      </c>
      <c r="EA8" s="17">
        <f t="shared" ref="EA8:EA71" si="22">IF(DN7=0,EA7,EA7+1)</f>
        <v>1</v>
      </c>
      <c r="EB8" s="85"/>
      <c r="EC8" s="85" t="str">
        <f t="shared" si="21"/>
        <v/>
      </c>
      <c r="ED8" s="85"/>
      <c r="EE8" s="65" t="s">
        <v>549</v>
      </c>
      <c r="EF8" s="84" t="s">
        <v>2211</v>
      </c>
      <c r="EG8" s="85"/>
      <c r="EH8" s="62" t="s">
        <v>548</v>
      </c>
      <c r="EI8" s="63" t="s">
        <v>29</v>
      </c>
      <c r="EJ8" s="64" t="s">
        <v>549</v>
      </c>
      <c r="EO8" s="65" t="s">
        <v>128</v>
      </c>
      <c r="EP8" s="65" t="s">
        <v>128</v>
      </c>
      <c r="EQ8" s="69" t="s">
        <v>619</v>
      </c>
      <c r="ER8" s="69" t="s">
        <v>1843</v>
      </c>
      <c r="ES8" s="69" t="s">
        <v>620</v>
      </c>
      <c r="ET8" s="69" t="s">
        <v>621</v>
      </c>
      <c r="EU8" s="69" t="s">
        <v>628</v>
      </c>
      <c r="EV8" s="69" t="s">
        <v>623</v>
      </c>
      <c r="EW8" s="69" t="s">
        <v>623</v>
      </c>
      <c r="EX8" s="69" t="s">
        <v>624</v>
      </c>
      <c r="EY8" s="69" t="s">
        <v>625</v>
      </c>
      <c r="EZ8" s="69" t="s">
        <v>623</v>
      </c>
      <c r="FA8" s="69" t="s">
        <v>623</v>
      </c>
      <c r="FB8" s="70" t="s">
        <v>697</v>
      </c>
      <c r="FH8" s="84">
        <f t="shared" si="4"/>
        <v>0</v>
      </c>
      <c r="FI8" s="84">
        <f t="shared" si="5"/>
        <v>1</v>
      </c>
      <c r="FJ8" s="83" t="s">
        <v>1102</v>
      </c>
      <c r="FN8" s="84">
        <f t="shared" si="6"/>
        <v>0</v>
      </c>
      <c r="FO8" s="84">
        <f t="shared" si="7"/>
        <v>1</v>
      </c>
      <c r="FP8" s="84" t="s">
        <v>1717</v>
      </c>
    </row>
    <row r="9" spans="1:207" x14ac:dyDescent="0.25">
      <c r="A9" s="242"/>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2"/>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V9" s="84">
        <f t="shared" si="2"/>
        <v>1</v>
      </c>
      <c r="CW9" s="58" t="str">
        <f>'Minas Tirith'!W9</f>
        <v/>
      </c>
      <c r="DC9" s="84">
        <f t="shared" si="3"/>
        <v>1</v>
      </c>
      <c r="DD9">
        <f>'Minas Tirith'!S11</f>
        <v>0</v>
      </c>
      <c r="DE9" t="str">
        <f>'Minas Tirith'!B11</f>
        <v>Cirion, Lieutenant of Amon Barad</v>
      </c>
      <c r="DF9" t="str">
        <f>'Minas Tirith'!CW11</f>
        <v>-</v>
      </c>
      <c r="DL9">
        <f>LOOKUP(DK6,$EH:$EH,$EL:$EL)</f>
        <v>0</v>
      </c>
      <c r="DM9">
        <f>DL9</f>
        <v>0</v>
      </c>
      <c r="DN9">
        <f t="shared" si="8"/>
        <v>0</v>
      </c>
      <c r="DO9">
        <f t="shared" si="9"/>
        <v>0</v>
      </c>
      <c r="DP9">
        <f t="shared" si="10"/>
        <v>0</v>
      </c>
      <c r="DQ9">
        <f t="shared" si="11"/>
        <v>0</v>
      </c>
      <c r="DR9">
        <f t="shared" si="12"/>
        <v>0</v>
      </c>
      <c r="DS9">
        <f t="shared" si="13"/>
        <v>0</v>
      </c>
      <c r="DT9">
        <f t="shared" si="14"/>
        <v>0</v>
      </c>
      <c r="DU9">
        <f t="shared" si="15"/>
        <v>0</v>
      </c>
      <c r="DV9">
        <f t="shared" si="16"/>
        <v>0</v>
      </c>
      <c r="DW9">
        <f t="shared" si="17"/>
        <v>0</v>
      </c>
      <c r="DX9">
        <f t="shared" si="18"/>
        <v>0</v>
      </c>
      <c r="DY9">
        <f t="shared" si="19"/>
        <v>0</v>
      </c>
      <c r="DZ9">
        <f t="shared" si="20"/>
        <v>0</v>
      </c>
      <c r="EA9" s="17">
        <f t="shared" si="22"/>
        <v>1</v>
      </c>
      <c r="EB9" s="85"/>
      <c r="EC9" s="85" t="str">
        <f t="shared" si="21"/>
        <v/>
      </c>
      <c r="ED9" s="85"/>
      <c r="EE9" s="65" t="s">
        <v>124</v>
      </c>
      <c r="EF9" s="84" t="s">
        <v>2217</v>
      </c>
      <c r="EG9" s="85"/>
      <c r="EH9" s="62" t="s">
        <v>126</v>
      </c>
      <c r="EI9" s="63" t="s">
        <v>126</v>
      </c>
      <c r="EJ9" s="64"/>
      <c r="EO9" s="65" t="s">
        <v>29</v>
      </c>
      <c r="EP9" s="65" t="s">
        <v>29</v>
      </c>
      <c r="EQ9" s="69" t="s">
        <v>619</v>
      </c>
      <c r="ER9" s="69" t="s">
        <v>1843</v>
      </c>
      <c r="ES9" s="69" t="s">
        <v>620</v>
      </c>
      <c r="ET9" s="69" t="s">
        <v>621</v>
      </c>
      <c r="EU9" s="69" t="s">
        <v>622</v>
      </c>
      <c r="EV9" s="69" t="s">
        <v>623</v>
      </c>
      <c r="EW9" s="69" t="s">
        <v>623</v>
      </c>
      <c r="EX9" s="69" t="s">
        <v>624</v>
      </c>
      <c r="EY9" s="69" t="s">
        <v>625</v>
      </c>
      <c r="EZ9" s="69" t="s">
        <v>623</v>
      </c>
      <c r="FA9" s="69" t="s">
        <v>623</v>
      </c>
      <c r="FB9" s="70" t="s">
        <v>626</v>
      </c>
      <c r="FH9" s="84">
        <f t="shared" si="4"/>
        <v>0</v>
      </c>
      <c r="FI9" s="84">
        <f t="shared" si="5"/>
        <v>1</v>
      </c>
      <c r="FJ9" s="83" t="s">
        <v>1103</v>
      </c>
      <c r="FN9" s="84">
        <f t="shared" si="6"/>
        <v>0</v>
      </c>
      <c r="FO9" s="84">
        <f t="shared" si="7"/>
        <v>1</v>
      </c>
      <c r="FP9" s="84" t="s">
        <v>1718</v>
      </c>
    </row>
    <row r="10" spans="1:207" ht="15" customHeight="1" x14ac:dyDescent="0.25">
      <c r="A10" s="242"/>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1" t="s">
        <v>532</v>
      </c>
      <c r="AU10" s="242"/>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1" t="str">
        <f ca="1">IF(AV1="","",AT10)</f>
        <v/>
      </c>
      <c r="CV10" s="84">
        <f t="shared" si="2"/>
        <v>1</v>
      </c>
      <c r="CW10" s="58" t="str">
        <f>'Minas Tirith'!W10</f>
        <v/>
      </c>
      <c r="DC10" s="84">
        <f t="shared" si="3"/>
        <v>1</v>
      </c>
      <c r="DD10">
        <f>'Minas Tirith'!S12</f>
        <v>0</v>
      </c>
      <c r="DE10" t="str">
        <f>'Minas Tirith'!B12</f>
        <v>Knight of the White Tower</v>
      </c>
      <c r="DF10" t="str">
        <f>'Minas Tirith'!CW12</f>
        <v>-</v>
      </c>
      <c r="DL10">
        <f>LOOKUP(DK6,$EH:$EH,$EM:$EM)</f>
        <v>0</v>
      </c>
      <c r="DM10">
        <f>DL10</f>
        <v>0</v>
      </c>
      <c r="DN10">
        <f t="shared" si="8"/>
        <v>0</v>
      </c>
      <c r="DO10">
        <f t="shared" si="9"/>
        <v>0</v>
      </c>
      <c r="DP10">
        <f t="shared" si="10"/>
        <v>0</v>
      </c>
      <c r="DQ10">
        <f t="shared" si="11"/>
        <v>0</v>
      </c>
      <c r="DR10">
        <f t="shared" si="12"/>
        <v>0</v>
      </c>
      <c r="DS10">
        <f t="shared" si="13"/>
        <v>0</v>
      </c>
      <c r="DT10">
        <f t="shared" si="14"/>
        <v>0</v>
      </c>
      <c r="DU10">
        <f t="shared" si="15"/>
        <v>0</v>
      </c>
      <c r="DV10">
        <f t="shared" si="16"/>
        <v>0</v>
      </c>
      <c r="DW10">
        <f t="shared" si="17"/>
        <v>0</v>
      </c>
      <c r="DX10">
        <f t="shared" si="18"/>
        <v>0</v>
      </c>
      <c r="DY10">
        <f t="shared" si="19"/>
        <v>0</v>
      </c>
      <c r="DZ10">
        <f t="shared" si="20"/>
        <v>0</v>
      </c>
      <c r="EA10" s="17">
        <f t="shared" si="22"/>
        <v>1</v>
      </c>
      <c r="EB10" s="85"/>
      <c r="EC10" s="85" t="str">
        <f t="shared" si="21"/>
        <v/>
      </c>
      <c r="ED10" s="85"/>
      <c r="EE10" s="65" t="s">
        <v>150</v>
      </c>
      <c r="EF10" s="84" t="s">
        <v>2242</v>
      </c>
      <c r="EG10" s="85"/>
      <c r="EH10" s="62" t="s">
        <v>124</v>
      </c>
      <c r="EI10" s="63" t="s">
        <v>124</v>
      </c>
      <c r="EJ10" s="64"/>
      <c r="EO10" s="65" t="s">
        <v>126</v>
      </c>
      <c r="EP10" s="65" t="s">
        <v>126</v>
      </c>
      <c r="EQ10" s="69" t="s">
        <v>619</v>
      </c>
      <c r="ER10" s="69" t="s">
        <v>1843</v>
      </c>
      <c r="ES10" s="69" t="s">
        <v>627</v>
      </c>
      <c r="ET10" s="69" t="s">
        <v>621</v>
      </c>
      <c r="EU10" s="69" t="s">
        <v>628</v>
      </c>
      <c r="EV10" s="69" t="s">
        <v>623</v>
      </c>
      <c r="EW10" s="69" t="s">
        <v>629</v>
      </c>
      <c r="EX10" s="69" t="s">
        <v>628</v>
      </c>
      <c r="EY10" s="69" t="s">
        <v>623</v>
      </c>
      <c r="EZ10" s="69" t="s">
        <v>629</v>
      </c>
      <c r="FA10" s="69" t="s">
        <v>635</v>
      </c>
      <c r="FB10" s="84" t="str">
        <f>""</f>
        <v/>
      </c>
      <c r="FH10" s="84">
        <f t="shared" si="4"/>
        <v>0</v>
      </c>
      <c r="FI10" s="84">
        <f t="shared" si="5"/>
        <v>1</v>
      </c>
      <c r="FJ10" s="83" t="str">
        <f>""</f>
        <v/>
      </c>
      <c r="FN10" s="84">
        <f t="shared" si="6"/>
        <v>0</v>
      </c>
      <c r="FO10" s="84">
        <f t="shared" si="7"/>
        <v>1</v>
      </c>
      <c r="FP10" s="84" t="s">
        <v>1994</v>
      </c>
    </row>
    <row r="11" spans="1:207" x14ac:dyDescent="0.25">
      <c r="A11" s="242"/>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1"/>
      <c r="AU11" s="242"/>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1"/>
      <c r="CV11" s="84">
        <f t="shared" si="2"/>
        <v>1</v>
      </c>
      <c r="CW11" s="58" t="str">
        <f>'Minas Tirith'!W11</f>
        <v/>
      </c>
      <c r="DC11" s="84">
        <f t="shared" si="3"/>
        <v>1</v>
      </c>
      <c r="DD11">
        <f>'Minas Tirith'!S13</f>
        <v>0</v>
      </c>
      <c r="DE11" t="str">
        <f>'Minas Tirith'!B13</f>
        <v>Captain of Minas Tirith</v>
      </c>
      <c r="DF11" t="str">
        <f>'Minas Tirith'!CW13</f>
        <v>-</v>
      </c>
      <c r="DH11">
        <v>2</v>
      </c>
      <c r="DI11">
        <f>LOOKUP(DH11,$DC:$DC,$DE:$DE)</f>
        <v>0</v>
      </c>
      <c r="DJ11">
        <f>LOOKUP(DH11,$DC:$DC,$DF:$DF)</f>
        <v>0</v>
      </c>
      <c r="DK11" s="61">
        <f t="shared" ref="DK11" si="23">IF(DI11=0,0,CONCATENATE(DI11,IF(OR(COUNT(FIND("Horse",DJ11))=1,COUNT(FIND("Pony",DJ11))=1,COUNT(FIND("War Goat",DJ11))=1,COUNT(FIND("War Boar",DJ11))=1),"1.",""),IF(OR(COUNT(FIND("armoured horse",DJ11))=1,COUNT(FIND("Gandalf's Cart",DJ11))=1,COUNT(FIND("Sleigh",DJ11))=1,COUNT(FIND("Windlance",DJ11))=1),"2.",""),IF(OR(COUNT(FIND("Engineer Captain",DJ11))=1,COUNT(FIND("Shadowfax",DJ11))=1),"3.","")))</f>
        <v>0</v>
      </c>
      <c r="DL11">
        <f>LOOKUP(DK11,$EH:$EH,$EI:$EI)</f>
        <v>0</v>
      </c>
      <c r="DM11" s="61">
        <f t="shared" ref="DM11" si="24">IF(DL11=0,0,CONCATENATE(DL11,IF(OR(COUNT(FIND("Shield",DJ11))=1,COUNT(FIND("Sting",DJ11))=1,COUNT(FIND("Sebastian",DJ11))=1,COUNT(FIND("The Oakenshield",DJ11))=1),"1.",""),IF(OR(COUNT(FIND("Armour",DJ11))=1,COUNT(FIND("Elven glaive",DJ11))=1),"2.",""),IF(OR(COUNT(FIND("Heavy armour",DJ11))=1,COUNT(FIND("Mithril Coat",DJ11))=1,COUNT(FIND("armour of Gondolin",DJ11))=1,COUNT(FIND("Orcrist",DJ11))=1),"3.",""),IF(OR(COUNT(FIND("The Banner of Minas Tirith",DJ11))=1,COUNT(FIND("Horn of the Riddermark",DJ11))=1,COUNT(FIND("Royal Standard of Rohan",DJ11))=1,COUNT(FIND("Banner of Arwen Evenstar",DJ11))=1,COUNT(FIND("Mirror of Galadriel",DJ11))=1,COUNT(FIND("Andúril, Flame of the West",DJ11))=1,COUNT(FIND("Durin's Axe",DJ11))=1,COUNT(FIND("Erebor13",DJ11))=1),"4.","")))</f>
        <v>0</v>
      </c>
      <c r="DN11">
        <f t="shared" si="8"/>
        <v>0</v>
      </c>
      <c r="DO11">
        <f t="shared" si="9"/>
        <v>0</v>
      </c>
      <c r="DP11">
        <f t="shared" si="10"/>
        <v>0</v>
      </c>
      <c r="DQ11">
        <f t="shared" si="11"/>
        <v>0</v>
      </c>
      <c r="DR11">
        <f t="shared" si="12"/>
        <v>0</v>
      </c>
      <c r="DS11">
        <f t="shared" si="13"/>
        <v>0</v>
      </c>
      <c r="DT11">
        <f t="shared" si="14"/>
        <v>0</v>
      </c>
      <c r="DU11">
        <f t="shared" si="15"/>
        <v>0</v>
      </c>
      <c r="DV11">
        <f t="shared" si="16"/>
        <v>0</v>
      </c>
      <c r="DW11">
        <f t="shared" si="17"/>
        <v>0</v>
      </c>
      <c r="DX11">
        <f t="shared" si="18"/>
        <v>0</v>
      </c>
      <c r="DY11">
        <f t="shared" si="19"/>
        <v>0</v>
      </c>
      <c r="DZ11">
        <f t="shared" si="20"/>
        <v>0</v>
      </c>
      <c r="EA11" s="17">
        <f t="shared" si="22"/>
        <v>1</v>
      </c>
      <c r="EB11" s="85" t="str">
        <f>IF(COUNT(FIND(" with ",DJ11))=1,SUBSTITUTE(DJ11,CONCATENATE(DI11," with"),""),"")</f>
        <v/>
      </c>
      <c r="EC11" s="85" t="str">
        <f t="shared" si="21"/>
        <v/>
      </c>
      <c r="ED11" s="85"/>
      <c r="EE11" s="65" t="s">
        <v>72</v>
      </c>
      <c r="EG11" s="85"/>
      <c r="EH11" s="62" t="s">
        <v>150</v>
      </c>
      <c r="EI11" s="63" t="s">
        <v>150</v>
      </c>
      <c r="EJ11" s="64"/>
      <c r="EO11" s="65" t="s">
        <v>549</v>
      </c>
      <c r="EP11" s="65" t="s">
        <v>549</v>
      </c>
      <c r="EQ11" s="69" t="s">
        <v>32</v>
      </c>
      <c r="ER11" s="69" t="s">
        <v>1847</v>
      </c>
      <c r="ES11" s="69" t="s">
        <v>645</v>
      </c>
      <c r="ET11" s="69" t="s">
        <v>623</v>
      </c>
      <c r="EU11" s="69" t="s">
        <v>628</v>
      </c>
      <c r="EV11" s="69" t="s">
        <v>645</v>
      </c>
      <c r="EW11" s="69" t="s">
        <v>635</v>
      </c>
      <c r="EX11" s="69" t="s">
        <v>623</v>
      </c>
      <c r="EY11" s="14" t="str">
        <f>""</f>
        <v/>
      </c>
      <c r="EZ11" s="14" t="str">
        <f>""</f>
        <v/>
      </c>
      <c r="FA11" s="14" t="str">
        <f>""</f>
        <v/>
      </c>
      <c r="FB11" s="73" t="str">
        <f>""</f>
        <v/>
      </c>
      <c r="FH11" s="84">
        <f t="shared" si="4"/>
        <v>1</v>
      </c>
      <c r="FI11" s="84">
        <f t="shared" si="5"/>
        <v>1</v>
      </c>
      <c r="FJ11" s="85" t="s">
        <v>1104</v>
      </c>
      <c r="FN11" s="84">
        <f t="shared" si="6"/>
        <v>0</v>
      </c>
      <c r="FO11" s="84">
        <f t="shared" si="7"/>
        <v>1</v>
      </c>
      <c r="FP11" s="84" t="s">
        <v>1748</v>
      </c>
    </row>
    <row r="12" spans="1:207" x14ac:dyDescent="0.25">
      <c r="A12" s="242"/>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1"/>
      <c r="AU12" s="242"/>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1"/>
      <c r="CV12" s="84">
        <f t="shared" si="2"/>
        <v>1</v>
      </c>
      <c r="CW12" s="58" t="str">
        <f>'Minas Tirith'!W12</f>
        <v/>
      </c>
      <c r="DC12" s="84">
        <f t="shared" si="3"/>
        <v>1</v>
      </c>
      <c r="DD12">
        <f>'Minas Tirith'!S14</f>
        <v>0</v>
      </c>
      <c r="DE12" t="str">
        <f>'Minas Tirith'!B14</f>
        <v>Captain of Minas Tirith</v>
      </c>
      <c r="DF12" t="str">
        <f>'Minas Tirith'!CW14</f>
        <v>-</v>
      </c>
      <c r="DK12" s="84"/>
      <c r="DL12">
        <f>LOOKUP(DK11,$EH:$EH,$EJ:$EJ)</f>
        <v>0</v>
      </c>
      <c r="DM12" s="84">
        <f t="shared" ref="DM12:DM15" si="25">DL12</f>
        <v>0</v>
      </c>
      <c r="DN12">
        <f t="shared" si="8"/>
        <v>0</v>
      </c>
      <c r="DO12">
        <f t="shared" si="9"/>
        <v>0</v>
      </c>
      <c r="DP12">
        <f t="shared" si="10"/>
        <v>0</v>
      </c>
      <c r="DQ12">
        <f t="shared" si="11"/>
        <v>0</v>
      </c>
      <c r="DR12">
        <f t="shared" si="12"/>
        <v>0</v>
      </c>
      <c r="DS12">
        <f t="shared" si="13"/>
        <v>0</v>
      </c>
      <c r="DT12">
        <f t="shared" si="14"/>
        <v>0</v>
      </c>
      <c r="DU12">
        <f t="shared" si="15"/>
        <v>0</v>
      </c>
      <c r="DV12">
        <f t="shared" si="16"/>
        <v>0</v>
      </c>
      <c r="DW12">
        <f t="shared" si="17"/>
        <v>0</v>
      </c>
      <c r="DX12">
        <f t="shared" si="18"/>
        <v>0</v>
      </c>
      <c r="DY12">
        <f t="shared" si="19"/>
        <v>0</v>
      </c>
      <c r="DZ12">
        <f t="shared" si="20"/>
        <v>0</v>
      </c>
      <c r="EA12" s="17">
        <f t="shared" si="22"/>
        <v>1</v>
      </c>
      <c r="EB12" s="85"/>
      <c r="EC12" s="85" t="str">
        <f t="shared" si="21"/>
        <v/>
      </c>
      <c r="ED12" s="85"/>
      <c r="EE12" s="65" t="s">
        <v>85</v>
      </c>
      <c r="EF12" s="84" t="s">
        <v>2224</v>
      </c>
      <c r="EG12" s="85"/>
      <c r="EH12" s="62" t="s">
        <v>590</v>
      </c>
      <c r="EI12" s="63" t="s">
        <v>150</v>
      </c>
      <c r="EJ12" s="64" t="s">
        <v>32</v>
      </c>
      <c r="EO12" s="65" t="s">
        <v>124</v>
      </c>
      <c r="EP12" s="65" t="s">
        <v>124</v>
      </c>
      <c r="EQ12" s="69" t="s">
        <v>619</v>
      </c>
      <c r="ER12" s="69" t="s">
        <v>1843</v>
      </c>
      <c r="ES12" s="69" t="s">
        <v>644</v>
      </c>
      <c r="ET12" s="69" t="s">
        <v>621</v>
      </c>
      <c r="EU12" s="69" t="s">
        <v>624</v>
      </c>
      <c r="EV12" s="69" t="s">
        <v>629</v>
      </c>
      <c r="EW12" s="69" t="s">
        <v>629</v>
      </c>
      <c r="EX12" s="69" t="s">
        <v>628</v>
      </c>
      <c r="EY12" s="69" t="s">
        <v>623</v>
      </c>
      <c r="EZ12" s="69" t="s">
        <v>629</v>
      </c>
      <c r="FA12" s="69" t="s">
        <v>645</v>
      </c>
      <c r="FB12" s="70" t="s">
        <v>694</v>
      </c>
      <c r="FH12" s="84">
        <f t="shared" si="4"/>
        <v>0</v>
      </c>
      <c r="FI12" s="84">
        <f t="shared" si="5"/>
        <v>1</v>
      </c>
      <c r="FJ12" s="83" t="s">
        <v>1874</v>
      </c>
      <c r="FN12" s="84">
        <f t="shared" si="6"/>
        <v>1</v>
      </c>
      <c r="FO12" s="84">
        <f t="shared" si="7"/>
        <v>1</v>
      </c>
      <c r="FP12" s="84" t="s">
        <v>148</v>
      </c>
    </row>
    <row r="13" spans="1:207" x14ac:dyDescent="0.25">
      <c r="A13" s="242"/>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1"/>
      <c r="AU13" s="242"/>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1"/>
      <c r="CV13" s="84">
        <f t="shared" si="2"/>
        <v>1</v>
      </c>
      <c r="CW13" s="58" t="str">
        <f>'Minas Tirith'!W13</f>
        <v/>
      </c>
      <c r="DC13" s="84">
        <f t="shared" si="3"/>
        <v>1</v>
      </c>
      <c r="DD13">
        <f>'Minas Tirith'!S15</f>
        <v>0</v>
      </c>
      <c r="DE13" t="str">
        <f>'Minas Tirith'!B15</f>
        <v>Captain of Minas Tirith</v>
      </c>
      <c r="DF13" t="str">
        <f>'Minas Tirith'!CW15</f>
        <v>-</v>
      </c>
      <c r="DK13" s="84"/>
      <c r="DL13">
        <f>LOOKUP(DK11,$EH:$EH,$EK:$EK)</f>
        <v>0</v>
      </c>
      <c r="DM13" s="84">
        <f t="shared" si="25"/>
        <v>0</v>
      </c>
      <c r="DN13">
        <f t="shared" si="8"/>
        <v>0</v>
      </c>
      <c r="DO13">
        <f t="shared" si="9"/>
        <v>0</v>
      </c>
      <c r="DP13">
        <f t="shared" si="10"/>
        <v>0</v>
      </c>
      <c r="DQ13">
        <f t="shared" si="11"/>
        <v>0</v>
      </c>
      <c r="DR13">
        <f t="shared" si="12"/>
        <v>0</v>
      </c>
      <c r="DS13">
        <f t="shared" si="13"/>
        <v>0</v>
      </c>
      <c r="DT13">
        <f t="shared" si="14"/>
        <v>0</v>
      </c>
      <c r="DU13">
        <f t="shared" si="15"/>
        <v>0</v>
      </c>
      <c r="DV13">
        <f t="shared" si="16"/>
        <v>0</v>
      </c>
      <c r="DW13">
        <f t="shared" si="17"/>
        <v>0</v>
      </c>
      <c r="DX13">
        <f t="shared" si="18"/>
        <v>0</v>
      </c>
      <c r="DY13">
        <f t="shared" si="19"/>
        <v>0</v>
      </c>
      <c r="DZ13">
        <f t="shared" si="20"/>
        <v>0</v>
      </c>
      <c r="EA13" s="17">
        <f t="shared" si="22"/>
        <v>1</v>
      </c>
      <c r="EB13" s="85"/>
      <c r="EC13" s="85" t="str">
        <f t="shared" si="21"/>
        <v/>
      </c>
      <c r="ED13" s="85"/>
      <c r="EE13" s="84" t="s">
        <v>2602</v>
      </c>
      <c r="EF13" s="84" t="s">
        <v>2363</v>
      </c>
      <c r="EG13" s="85"/>
      <c r="EH13" s="62" t="s">
        <v>72</v>
      </c>
      <c r="EI13" s="63" t="s">
        <v>72</v>
      </c>
      <c r="EJ13" s="66" t="s">
        <v>559</v>
      </c>
      <c r="EO13" s="65" t="s">
        <v>150</v>
      </c>
      <c r="EP13" s="65" t="s">
        <v>150</v>
      </c>
      <c r="EQ13" s="69" t="s">
        <v>709</v>
      </c>
      <c r="ER13" s="69" t="s">
        <v>1843</v>
      </c>
      <c r="ES13" s="69" t="s">
        <v>620</v>
      </c>
      <c r="ET13" s="69" t="s">
        <v>623</v>
      </c>
      <c r="EU13" s="69" t="s">
        <v>623</v>
      </c>
      <c r="EV13" s="69" t="s">
        <v>635</v>
      </c>
      <c r="EW13" s="69" t="s">
        <v>629</v>
      </c>
      <c r="EX13" s="69" t="s">
        <v>624</v>
      </c>
      <c r="EY13" s="69" t="s">
        <v>635</v>
      </c>
      <c r="EZ13" s="69" t="s">
        <v>623</v>
      </c>
      <c r="FA13" s="69" t="s">
        <v>635</v>
      </c>
      <c r="FB13" s="70" t="s">
        <v>717</v>
      </c>
      <c r="FH13" s="84">
        <f t="shared" si="4"/>
        <v>0</v>
      </c>
      <c r="FI13" s="84">
        <f t="shared" si="5"/>
        <v>1</v>
      </c>
      <c r="FJ13" s="83" t="s">
        <v>1875</v>
      </c>
      <c r="FN13" s="84">
        <f t="shared" si="6"/>
        <v>0</v>
      </c>
      <c r="FO13" s="84">
        <f t="shared" si="7"/>
        <v>1</v>
      </c>
      <c r="FP13" s="84" t="s">
        <v>1717</v>
      </c>
    </row>
    <row r="14" spans="1:207" x14ac:dyDescent="0.25">
      <c r="A14" s="242"/>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74"/>
      <c r="AU14" s="242"/>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74"/>
      <c r="CV14" s="84">
        <f t="shared" si="2"/>
        <v>1</v>
      </c>
      <c r="CW14" s="58" t="str">
        <f>'Minas Tirith'!W14</f>
        <v/>
      </c>
      <c r="DC14" s="84">
        <f t="shared" si="3"/>
        <v>1</v>
      </c>
      <c r="DD14">
        <f>'Minas Tirith'!S16</f>
        <v>0</v>
      </c>
      <c r="DE14" t="str">
        <f>'Minas Tirith'!B16</f>
        <v>Captain of Minas Tirith</v>
      </c>
      <c r="DF14" t="str">
        <f>'Minas Tirith'!CW16</f>
        <v>-</v>
      </c>
      <c r="DK14" s="84"/>
      <c r="DL14">
        <f>LOOKUP(DK11,$EH:$EH,$EL:$EL)</f>
        <v>0</v>
      </c>
      <c r="DM14" s="84">
        <f t="shared" si="25"/>
        <v>0</v>
      </c>
      <c r="DN14">
        <f t="shared" si="8"/>
        <v>0</v>
      </c>
      <c r="DO14">
        <f t="shared" si="9"/>
        <v>0</v>
      </c>
      <c r="DP14">
        <f t="shared" si="10"/>
        <v>0</v>
      </c>
      <c r="DQ14">
        <f t="shared" si="11"/>
        <v>0</v>
      </c>
      <c r="DR14">
        <f t="shared" si="12"/>
        <v>0</v>
      </c>
      <c r="DS14">
        <f t="shared" si="13"/>
        <v>0</v>
      </c>
      <c r="DT14">
        <f t="shared" si="14"/>
        <v>0</v>
      </c>
      <c r="DU14">
        <f t="shared" si="15"/>
        <v>0</v>
      </c>
      <c r="DV14">
        <f t="shared" si="16"/>
        <v>0</v>
      </c>
      <c r="DW14">
        <f t="shared" si="17"/>
        <v>0</v>
      </c>
      <c r="DX14">
        <f t="shared" si="18"/>
        <v>0</v>
      </c>
      <c r="DY14">
        <f t="shared" si="19"/>
        <v>0</v>
      </c>
      <c r="DZ14">
        <f t="shared" si="20"/>
        <v>0</v>
      </c>
      <c r="EA14" s="17">
        <f t="shared" si="22"/>
        <v>1</v>
      </c>
      <c r="EB14" s="85"/>
      <c r="EC14" s="85" t="str">
        <f t="shared" si="21"/>
        <v/>
      </c>
      <c r="ED14" s="85"/>
      <c r="EE14" s="84" t="s">
        <v>1781</v>
      </c>
      <c r="EF14" s="84" t="s">
        <v>2279</v>
      </c>
      <c r="EG14" s="85"/>
      <c r="EH14" s="62" t="s">
        <v>562</v>
      </c>
      <c r="EI14" s="63" t="s">
        <v>72</v>
      </c>
      <c r="EJ14" s="66" t="s">
        <v>559</v>
      </c>
      <c r="EK14" s="65" t="s">
        <v>561</v>
      </c>
      <c r="EO14" s="65" t="s">
        <v>72</v>
      </c>
      <c r="EP14" s="65" t="s">
        <v>72</v>
      </c>
      <c r="EQ14" s="69" t="s">
        <v>547</v>
      </c>
      <c r="ER14" s="69" t="s">
        <v>547</v>
      </c>
      <c r="ES14" s="69" t="s">
        <v>547</v>
      </c>
      <c r="ET14" s="69" t="s">
        <v>664</v>
      </c>
      <c r="EU14" s="69" t="s">
        <v>662</v>
      </c>
      <c r="EV14" s="69" t="s">
        <v>547</v>
      </c>
      <c r="EW14" s="69" t="s">
        <v>623</v>
      </c>
      <c r="EX14" s="69" t="s">
        <v>547</v>
      </c>
      <c r="EY14" s="14" t="str">
        <f>""</f>
        <v/>
      </c>
      <c r="EZ14" s="14" t="str">
        <f>""</f>
        <v/>
      </c>
      <c r="FA14" s="14" t="str">
        <f>""</f>
        <v/>
      </c>
      <c r="FB14" s="70" t="s">
        <v>2366</v>
      </c>
      <c r="FH14" s="84">
        <f t="shared" si="4"/>
        <v>0</v>
      </c>
      <c r="FI14" s="84">
        <f t="shared" si="5"/>
        <v>1</v>
      </c>
      <c r="FJ14" s="83" t="str">
        <f>""</f>
        <v/>
      </c>
      <c r="FN14" s="84">
        <f t="shared" si="6"/>
        <v>0</v>
      </c>
      <c r="FO14" s="84">
        <f t="shared" si="7"/>
        <v>1</v>
      </c>
      <c r="FP14" s="84" t="s">
        <v>1995</v>
      </c>
    </row>
    <row r="15" spans="1:207" x14ac:dyDescent="0.25">
      <c r="A15" s="242"/>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74"/>
      <c r="AU15" s="242"/>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74"/>
      <c r="CV15" s="84">
        <f t="shared" si="2"/>
        <v>1</v>
      </c>
      <c r="CW15" s="58" t="str">
        <f>'Minas Tirith'!W15</f>
        <v/>
      </c>
      <c r="DC15" s="84">
        <f t="shared" si="3"/>
        <v>1</v>
      </c>
      <c r="DD15">
        <f>'Minas Tirith'!S17</f>
        <v>0</v>
      </c>
      <c r="DE15" t="str">
        <f>'Minas Tirith'!B17</f>
        <v>King of Men</v>
      </c>
      <c r="DF15" t="str">
        <f>'Minas Tirith'!CW17</f>
        <v>-</v>
      </c>
      <c r="DK15" s="84"/>
      <c r="DL15">
        <f>LOOKUP(DK11,$EH:$EH,$EM:$EM)</f>
        <v>0</v>
      </c>
      <c r="DM15" s="84">
        <f t="shared" si="25"/>
        <v>0</v>
      </c>
      <c r="DN15">
        <f t="shared" si="8"/>
        <v>0</v>
      </c>
      <c r="DO15">
        <f t="shared" si="9"/>
        <v>0</v>
      </c>
      <c r="DP15">
        <f t="shared" si="10"/>
        <v>0</v>
      </c>
      <c r="DQ15">
        <f t="shared" si="11"/>
        <v>0</v>
      </c>
      <c r="DR15">
        <f t="shared" si="12"/>
        <v>0</v>
      </c>
      <c r="DS15">
        <f t="shared" si="13"/>
        <v>0</v>
      </c>
      <c r="DT15">
        <f t="shared" si="14"/>
        <v>0</v>
      </c>
      <c r="DU15">
        <f t="shared" si="15"/>
        <v>0</v>
      </c>
      <c r="DV15">
        <f t="shared" si="16"/>
        <v>0</v>
      </c>
      <c r="DW15">
        <f t="shared" si="17"/>
        <v>0</v>
      </c>
      <c r="DX15">
        <f t="shared" si="18"/>
        <v>0</v>
      </c>
      <c r="DY15">
        <f t="shared" si="19"/>
        <v>0</v>
      </c>
      <c r="DZ15">
        <f t="shared" si="20"/>
        <v>0</v>
      </c>
      <c r="EA15" s="17">
        <f t="shared" si="22"/>
        <v>1</v>
      </c>
      <c r="EB15" s="85"/>
      <c r="EC15" s="85" t="str">
        <f t="shared" si="21"/>
        <v/>
      </c>
      <c r="ED15" s="85"/>
      <c r="EE15" s="84" t="s">
        <v>2435</v>
      </c>
      <c r="EF15" s="84" t="s">
        <v>2460</v>
      </c>
      <c r="EG15" s="85"/>
      <c r="EH15" s="62" t="s">
        <v>85</v>
      </c>
      <c r="EI15" s="63" t="s">
        <v>85</v>
      </c>
      <c r="EJ15" s="64"/>
      <c r="EO15" s="65" t="s">
        <v>85</v>
      </c>
      <c r="EP15" s="65" t="s">
        <v>85</v>
      </c>
      <c r="EQ15" s="69" t="s">
        <v>619</v>
      </c>
      <c r="ER15" s="69" t="s">
        <v>1843</v>
      </c>
      <c r="ES15" s="69" t="s">
        <v>647</v>
      </c>
      <c r="ET15" s="69" t="s">
        <v>623</v>
      </c>
      <c r="EU15" s="69" t="s">
        <v>628</v>
      </c>
      <c r="EV15" s="69" t="s">
        <v>635</v>
      </c>
      <c r="EW15" s="69" t="s">
        <v>635</v>
      </c>
      <c r="EX15" s="69" t="s">
        <v>623</v>
      </c>
      <c r="EY15" s="14" t="str">
        <f>""</f>
        <v/>
      </c>
      <c r="EZ15" s="14" t="str">
        <f>""</f>
        <v/>
      </c>
      <c r="FA15" s="14" t="str">
        <f>""</f>
        <v/>
      </c>
      <c r="FB15" s="70" t="s">
        <v>671</v>
      </c>
      <c r="FH15" s="84">
        <f t="shared" si="4"/>
        <v>1</v>
      </c>
      <c r="FI15" s="84">
        <f t="shared" si="5"/>
        <v>1</v>
      </c>
      <c r="FJ15" s="85" t="s">
        <v>1105</v>
      </c>
      <c r="FN15" s="84">
        <f t="shared" si="6"/>
        <v>0</v>
      </c>
      <c r="FO15" s="84">
        <f t="shared" si="7"/>
        <v>1</v>
      </c>
      <c r="FP15" s="84" t="s">
        <v>1996</v>
      </c>
    </row>
    <row r="16" spans="1:207" x14ac:dyDescent="0.25">
      <c r="A16" s="242"/>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74"/>
      <c r="AU16" s="242"/>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74"/>
      <c r="CV16" s="84">
        <f t="shared" si="2"/>
        <v>1</v>
      </c>
      <c r="CW16" s="58" t="str">
        <f>'Minas Tirith'!W16</f>
        <v/>
      </c>
      <c r="DC16" s="84">
        <f t="shared" si="3"/>
        <v>1</v>
      </c>
      <c r="DD16">
        <f>'Minas Tirith'!S18</f>
        <v>0</v>
      </c>
      <c r="DE16" t="str">
        <f>'Minas Tirith'!B18</f>
        <v>King of Men</v>
      </c>
      <c r="DF16" t="str">
        <f>'Minas Tirith'!CW18</f>
        <v>-</v>
      </c>
      <c r="DH16">
        <v>3</v>
      </c>
      <c r="DI16">
        <f>LOOKUP(DH16,$DC:$DC,$DE:$DE)</f>
        <v>0</v>
      </c>
      <c r="DJ16">
        <f>LOOKUP(DH16,$DC:$DC,$DF:$DF)</f>
        <v>0</v>
      </c>
      <c r="DK16" s="61">
        <f t="shared" ref="DK16" si="26">IF(DI16=0,0,CONCATENATE(DI16,IF(OR(COUNT(FIND("Horse",DJ16))=1,COUNT(FIND("Pony",DJ16))=1,COUNT(FIND("War Goat",DJ16))=1,COUNT(FIND("War Boar",DJ16))=1),"1.",""),IF(OR(COUNT(FIND("armoured horse",DJ16))=1,COUNT(FIND("Gandalf's Cart",DJ16))=1,COUNT(FIND("Sleigh",DJ16))=1,COUNT(FIND("Windlance",DJ16))=1),"2.",""),IF(OR(COUNT(FIND("Engineer Captain",DJ16))=1,COUNT(FIND("Shadowfax",DJ16))=1),"3.","")))</f>
        <v>0</v>
      </c>
      <c r="DL16">
        <f>LOOKUP(DK16,$EH:$EH,$EI:$EI)</f>
        <v>0</v>
      </c>
      <c r="DM16" s="61">
        <f t="shared" ref="DM16" si="27">IF(DL16=0,0,CONCATENATE(DL16,IF(OR(COUNT(FIND("Shield",DJ16))=1,COUNT(FIND("Sting",DJ16))=1,COUNT(FIND("Sebastian",DJ16))=1,COUNT(FIND("The Oakenshield",DJ16))=1),"1.",""),IF(OR(COUNT(FIND("Armour",DJ16))=1,COUNT(FIND("Elven glaive",DJ16))=1),"2.",""),IF(OR(COUNT(FIND("Heavy armour",DJ16))=1,COUNT(FIND("Mithril Coat",DJ16))=1,COUNT(FIND("armour of Gondolin",DJ16))=1,COUNT(FIND("Orcrist",DJ16))=1),"3.",""),IF(OR(COUNT(FIND("The Banner of Minas Tirith",DJ16))=1,COUNT(FIND("Horn of the Riddermark",DJ16))=1,COUNT(FIND("Royal Standard of Rohan",DJ16))=1,COUNT(FIND("Banner of Arwen Evenstar",DJ16))=1,COUNT(FIND("Mirror of Galadriel",DJ16))=1,COUNT(FIND("Andúril, Flame of the West",DJ16))=1,COUNT(FIND("Durin's Axe",DJ16))=1,COUNT(FIND("Erebor13",DJ16))=1),"4.","")))</f>
        <v>0</v>
      </c>
      <c r="DN16">
        <f t="shared" si="8"/>
        <v>0</v>
      </c>
      <c r="DO16">
        <f t="shared" si="9"/>
        <v>0</v>
      </c>
      <c r="DP16">
        <f t="shared" si="10"/>
        <v>0</v>
      </c>
      <c r="DQ16">
        <f t="shared" si="11"/>
        <v>0</v>
      </c>
      <c r="DR16">
        <f t="shared" si="12"/>
        <v>0</v>
      </c>
      <c r="DS16">
        <f t="shared" si="13"/>
        <v>0</v>
      </c>
      <c r="DT16">
        <f t="shared" si="14"/>
        <v>0</v>
      </c>
      <c r="DU16">
        <f t="shared" si="15"/>
        <v>0</v>
      </c>
      <c r="DV16">
        <f t="shared" si="16"/>
        <v>0</v>
      </c>
      <c r="DW16">
        <f t="shared" si="17"/>
        <v>0</v>
      </c>
      <c r="DX16">
        <f t="shared" si="18"/>
        <v>0</v>
      </c>
      <c r="DY16">
        <f t="shared" si="19"/>
        <v>0</v>
      </c>
      <c r="DZ16">
        <f t="shared" si="20"/>
        <v>0</v>
      </c>
      <c r="EA16" s="17">
        <f t="shared" si="22"/>
        <v>1</v>
      </c>
      <c r="EB16" s="85" t="str">
        <f>IF(COUNT(FIND(" with ",DJ16))=1,SUBSTITUTE(DJ16,CONCATENATE(DI16," with"),""),"")</f>
        <v/>
      </c>
      <c r="EC16" s="85" t="str">
        <f t="shared" si="21"/>
        <v/>
      </c>
      <c r="ED16" s="85"/>
      <c r="EE16" s="65" t="s">
        <v>193</v>
      </c>
      <c r="EF16" s="84" t="s">
        <v>2255</v>
      </c>
      <c r="EG16" s="85"/>
      <c r="EH16" s="62" t="s">
        <v>86</v>
      </c>
      <c r="EI16" s="63" t="s">
        <v>86</v>
      </c>
      <c r="EJ16" s="64"/>
      <c r="EO16" s="65" t="s">
        <v>86</v>
      </c>
      <c r="EP16" s="65" t="s">
        <v>86</v>
      </c>
      <c r="EQ16" s="69" t="s">
        <v>619</v>
      </c>
      <c r="ER16" s="69" t="s">
        <v>1843</v>
      </c>
      <c r="ES16" s="69" t="s">
        <v>647</v>
      </c>
      <c r="ET16" s="69" t="s">
        <v>623</v>
      </c>
      <c r="EU16" s="69" t="s">
        <v>628</v>
      </c>
      <c r="EV16" s="69" t="s">
        <v>635</v>
      </c>
      <c r="EW16" s="69" t="s">
        <v>635</v>
      </c>
      <c r="EX16" s="69" t="s">
        <v>623</v>
      </c>
      <c r="EY16" s="14" t="str">
        <f>""</f>
        <v/>
      </c>
      <c r="EZ16" s="14" t="str">
        <f>""</f>
        <v/>
      </c>
      <c r="FA16" s="14" t="str">
        <f>""</f>
        <v/>
      </c>
      <c r="FB16" s="84" t="str">
        <f>""</f>
        <v/>
      </c>
      <c r="FH16" s="84">
        <f t="shared" si="4"/>
        <v>0</v>
      </c>
      <c r="FI16" s="84">
        <f t="shared" si="5"/>
        <v>1</v>
      </c>
      <c r="FJ16" s="83" t="s">
        <v>1106</v>
      </c>
      <c r="FN16" s="84">
        <f t="shared" si="6"/>
        <v>0</v>
      </c>
      <c r="FO16" s="84">
        <f t="shared" si="7"/>
        <v>1</v>
      </c>
      <c r="FP16" s="84" t="s">
        <v>1997</v>
      </c>
    </row>
    <row r="17" spans="1:172" x14ac:dyDescent="0.25">
      <c r="A17" s="242"/>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74"/>
      <c r="AU17" s="242"/>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74"/>
      <c r="CV17" s="84">
        <f t="shared" si="2"/>
        <v>1</v>
      </c>
      <c r="CW17" s="58" t="str">
        <f>'Minas Tirith'!W17</f>
        <v/>
      </c>
      <c r="DC17" s="84">
        <f t="shared" si="3"/>
        <v>1</v>
      </c>
      <c r="DD17">
        <f>'Minas Tirith'!S19</f>
        <v>0</v>
      </c>
      <c r="DE17" t="str">
        <f>'Minas Tirith'!B19</f>
        <v>King of Men</v>
      </c>
      <c r="DF17" t="str">
        <f>'Minas Tirith'!CW19</f>
        <v>-</v>
      </c>
      <c r="DK17" s="84"/>
      <c r="DL17">
        <f>LOOKUP(DK16,$EH:$EH,$EJ:$EJ)</f>
        <v>0</v>
      </c>
      <c r="DM17" s="84">
        <f t="shared" ref="DM17:DM20" si="28">DL17</f>
        <v>0</v>
      </c>
      <c r="DN17">
        <f t="shared" si="8"/>
        <v>0</v>
      </c>
      <c r="DO17">
        <f t="shared" si="9"/>
        <v>0</v>
      </c>
      <c r="DP17">
        <f t="shared" si="10"/>
        <v>0</v>
      </c>
      <c r="DQ17">
        <f t="shared" si="11"/>
        <v>0</v>
      </c>
      <c r="DR17">
        <f t="shared" si="12"/>
        <v>0</v>
      </c>
      <c r="DS17">
        <f t="shared" si="13"/>
        <v>0</v>
      </c>
      <c r="DT17">
        <f t="shared" si="14"/>
        <v>0</v>
      </c>
      <c r="DU17">
        <f t="shared" si="15"/>
        <v>0</v>
      </c>
      <c r="DV17">
        <f t="shared" si="16"/>
        <v>0</v>
      </c>
      <c r="DW17">
        <f t="shared" si="17"/>
        <v>0</v>
      </c>
      <c r="DX17">
        <f t="shared" si="18"/>
        <v>0</v>
      </c>
      <c r="DY17">
        <f t="shared" si="19"/>
        <v>0</v>
      </c>
      <c r="DZ17">
        <f t="shared" si="20"/>
        <v>0</v>
      </c>
      <c r="EA17" s="17">
        <f t="shared" si="22"/>
        <v>1</v>
      </c>
      <c r="EB17" s="85"/>
      <c r="EC17" s="85" t="str">
        <f t="shared" si="21"/>
        <v/>
      </c>
      <c r="ED17" s="85"/>
      <c r="EE17" s="65" t="s">
        <v>251</v>
      </c>
      <c r="EF17" s="84" t="s">
        <v>32</v>
      </c>
      <c r="EG17" s="85"/>
      <c r="EH17" s="62" t="s">
        <v>2602</v>
      </c>
      <c r="EI17" s="63" t="s">
        <v>2602</v>
      </c>
      <c r="EJ17" s="64"/>
      <c r="EO17" s="84" t="s">
        <v>2602</v>
      </c>
      <c r="EP17" s="84" t="s">
        <v>2602</v>
      </c>
      <c r="EQ17" s="69" t="s">
        <v>619</v>
      </c>
      <c r="ER17" s="69" t="s">
        <v>1843</v>
      </c>
      <c r="ES17" s="69" t="s">
        <v>652</v>
      </c>
      <c r="ET17" s="14">
        <v>3</v>
      </c>
      <c r="EU17" s="14">
        <v>4</v>
      </c>
      <c r="EV17" s="14">
        <v>1</v>
      </c>
      <c r="EW17" s="14">
        <v>2</v>
      </c>
      <c r="EX17" s="14">
        <v>4</v>
      </c>
      <c r="EY17" s="14">
        <v>1</v>
      </c>
      <c r="EZ17" s="14">
        <v>3</v>
      </c>
      <c r="FA17" s="14">
        <v>2</v>
      </c>
      <c r="FB17" s="73" t="s">
        <v>2683</v>
      </c>
      <c r="FH17" s="84">
        <f t="shared" si="4"/>
        <v>0</v>
      </c>
      <c r="FI17" s="84">
        <f t="shared" si="5"/>
        <v>1</v>
      </c>
      <c r="FJ17" s="83" t="s">
        <v>1107</v>
      </c>
      <c r="FN17" s="84">
        <f t="shared" si="6"/>
        <v>0</v>
      </c>
      <c r="FO17" s="84">
        <f t="shared" si="7"/>
        <v>1</v>
      </c>
      <c r="FP17" s="84" t="s">
        <v>1748</v>
      </c>
    </row>
    <row r="18" spans="1:172" x14ac:dyDescent="0.25">
      <c r="A18" s="242"/>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c r="AQ18" s="240"/>
      <c r="AR18" s="240"/>
      <c r="AS18" s="240"/>
      <c r="AT18" s="74"/>
      <c r="AU18" s="242"/>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74"/>
      <c r="CV18" s="84">
        <f t="shared" si="2"/>
        <v>1</v>
      </c>
      <c r="CW18" s="58" t="str">
        <f>'Minas Tirith'!W18</f>
        <v/>
      </c>
      <c r="DC18" s="84">
        <f t="shared" si="3"/>
        <v>1</v>
      </c>
      <c r="DD18">
        <f>'Minas Tirith'!S20</f>
        <v>0</v>
      </c>
      <c r="DE18" t="str">
        <f>'Minas Tirith'!B20</f>
        <v>King of Men</v>
      </c>
      <c r="DF18" t="str">
        <f>'Minas Tirith'!CW20</f>
        <v>-</v>
      </c>
      <c r="DK18" s="84"/>
      <c r="DL18">
        <f>LOOKUP(DK16,$EH:$EH,$EK:$EK)</f>
        <v>0</v>
      </c>
      <c r="DM18" s="84">
        <f t="shared" si="28"/>
        <v>0</v>
      </c>
      <c r="DN18">
        <f t="shared" si="8"/>
        <v>0</v>
      </c>
      <c r="DO18">
        <f t="shared" si="9"/>
        <v>0</v>
      </c>
      <c r="DP18">
        <f t="shared" si="10"/>
        <v>0</v>
      </c>
      <c r="DQ18">
        <f t="shared" si="11"/>
        <v>0</v>
      </c>
      <c r="DR18">
        <f t="shared" si="12"/>
        <v>0</v>
      </c>
      <c r="DS18">
        <f t="shared" si="13"/>
        <v>0</v>
      </c>
      <c r="DT18">
        <f t="shared" si="14"/>
        <v>0</v>
      </c>
      <c r="DU18">
        <f t="shared" si="15"/>
        <v>0</v>
      </c>
      <c r="DV18">
        <f t="shared" si="16"/>
        <v>0</v>
      </c>
      <c r="DW18">
        <f t="shared" si="17"/>
        <v>0</v>
      </c>
      <c r="DX18">
        <f t="shared" si="18"/>
        <v>0</v>
      </c>
      <c r="DY18">
        <f t="shared" si="19"/>
        <v>0</v>
      </c>
      <c r="DZ18">
        <f t="shared" si="20"/>
        <v>0</v>
      </c>
      <c r="EA18" s="17">
        <f t="shared" si="22"/>
        <v>1</v>
      </c>
      <c r="EB18" s="85"/>
      <c r="EC18" s="85" t="str">
        <f t="shared" si="21"/>
        <v/>
      </c>
      <c r="ED18" s="85"/>
      <c r="EE18" s="84" t="s">
        <v>2348</v>
      </c>
      <c r="EF18" s="84" t="s">
        <v>2654</v>
      </c>
      <c r="EG18" s="85"/>
      <c r="EH18" s="62" t="s">
        <v>1781</v>
      </c>
      <c r="EI18" s="63" t="s">
        <v>1781</v>
      </c>
      <c r="EJ18" s="64"/>
      <c r="EO18" s="84" t="s">
        <v>1781</v>
      </c>
      <c r="EP18" s="84" t="s">
        <v>1781</v>
      </c>
      <c r="EQ18" s="69" t="s">
        <v>748</v>
      </c>
      <c r="ER18" s="69" t="s">
        <v>1845</v>
      </c>
      <c r="ES18" s="69" t="s">
        <v>647</v>
      </c>
      <c r="ET18" s="69" t="s">
        <v>623</v>
      </c>
      <c r="EU18" s="69" t="s">
        <v>628</v>
      </c>
      <c r="EV18" s="69" t="s">
        <v>635</v>
      </c>
      <c r="EW18" s="69" t="s">
        <v>629</v>
      </c>
      <c r="EX18" s="69" t="s">
        <v>624</v>
      </c>
      <c r="EY18" s="69" t="s">
        <v>635</v>
      </c>
      <c r="EZ18" s="69" t="s">
        <v>623</v>
      </c>
      <c r="FA18" s="69" t="s">
        <v>629</v>
      </c>
      <c r="FB18" s="73" t="s">
        <v>1855</v>
      </c>
      <c r="FH18" s="84">
        <f t="shared" si="4"/>
        <v>0</v>
      </c>
      <c r="FI18" s="84">
        <f t="shared" si="5"/>
        <v>1</v>
      </c>
      <c r="FJ18" s="83" t="s">
        <v>1108</v>
      </c>
      <c r="FN18" s="84">
        <f t="shared" si="6"/>
        <v>1</v>
      </c>
      <c r="FO18" s="84">
        <f t="shared" si="7"/>
        <v>1</v>
      </c>
      <c r="FP18" s="84" t="s">
        <v>150</v>
      </c>
    </row>
    <row r="19" spans="1:172" x14ac:dyDescent="0.25">
      <c r="A19" s="242"/>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c r="AQ19" s="240"/>
      <c r="AR19" s="240"/>
      <c r="AS19" s="240"/>
      <c r="AT19" s="240">
        <f>'the White Council'!Z2</f>
        <v>0</v>
      </c>
      <c r="AU19" s="242"/>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t="str">
        <f ca="1">IF(AV1="","",AT19)</f>
        <v/>
      </c>
      <c r="CV19" s="84">
        <f t="shared" si="2"/>
        <v>1</v>
      </c>
      <c r="CW19" s="58" t="str">
        <f>'Minas Tirith'!W19</f>
        <v/>
      </c>
      <c r="DC19" s="84">
        <f t="shared" si="3"/>
        <v>1</v>
      </c>
      <c r="DD19" s="84"/>
      <c r="DE19" s="84"/>
      <c r="DF19" s="84"/>
      <c r="DK19" s="84"/>
      <c r="DL19">
        <f>LOOKUP(DK16,$EH:$EH,$EL:$EL)</f>
        <v>0</v>
      </c>
      <c r="DM19" s="84">
        <f t="shared" si="28"/>
        <v>0</v>
      </c>
      <c r="DN19">
        <f t="shared" si="8"/>
        <v>0</v>
      </c>
      <c r="DO19">
        <f t="shared" si="9"/>
        <v>0</v>
      </c>
      <c r="DP19">
        <f t="shared" si="10"/>
        <v>0</v>
      </c>
      <c r="DQ19">
        <f t="shared" si="11"/>
        <v>0</v>
      </c>
      <c r="DR19">
        <f t="shared" si="12"/>
        <v>0</v>
      </c>
      <c r="DS19">
        <f t="shared" si="13"/>
        <v>0</v>
      </c>
      <c r="DT19">
        <f t="shared" si="14"/>
        <v>0</v>
      </c>
      <c r="DU19">
        <f t="shared" si="15"/>
        <v>0</v>
      </c>
      <c r="DV19">
        <f t="shared" si="16"/>
        <v>0</v>
      </c>
      <c r="DW19">
        <f t="shared" si="17"/>
        <v>0</v>
      </c>
      <c r="DX19">
        <f t="shared" si="18"/>
        <v>0</v>
      </c>
      <c r="DY19">
        <f t="shared" si="19"/>
        <v>0</v>
      </c>
      <c r="DZ19">
        <f t="shared" si="20"/>
        <v>0</v>
      </c>
      <c r="EA19" s="17">
        <f t="shared" si="22"/>
        <v>1</v>
      </c>
      <c r="EB19" s="85"/>
      <c r="EC19" s="85" t="str">
        <f t="shared" si="21"/>
        <v/>
      </c>
      <c r="ED19" s="85"/>
      <c r="EE19" s="71" t="s">
        <v>71</v>
      </c>
      <c r="EG19" s="85"/>
      <c r="EH19" s="62" t="s">
        <v>2435</v>
      </c>
      <c r="EI19" s="63" t="s">
        <v>2435</v>
      </c>
      <c r="EJ19" s="64"/>
      <c r="EO19" s="84" t="s">
        <v>2435</v>
      </c>
      <c r="EP19" s="84" t="s">
        <v>2435</v>
      </c>
      <c r="EQ19" s="69" t="s">
        <v>748</v>
      </c>
      <c r="ER19" s="69" t="s">
        <v>1845</v>
      </c>
      <c r="ES19" s="69" t="s">
        <v>647</v>
      </c>
      <c r="ET19" s="69" t="s">
        <v>623</v>
      </c>
      <c r="EU19" s="69" t="s">
        <v>668</v>
      </c>
      <c r="EV19" s="69" t="s">
        <v>629</v>
      </c>
      <c r="EW19" s="69" t="s">
        <v>629</v>
      </c>
      <c r="EX19" s="69" t="s">
        <v>624</v>
      </c>
      <c r="EY19" s="69" t="s">
        <v>635</v>
      </c>
      <c r="EZ19" s="69" t="s">
        <v>623</v>
      </c>
      <c r="FA19" s="69" t="s">
        <v>629</v>
      </c>
      <c r="FB19" s="188" t="str">
        <f>CONCATENATE("Sworn Protector (Thorin, KutM). Longbeard.",IF('Erebor Reclaimed'!$U$2='Erebor Reclaimed'!$Z$2," Du Bekâr!",""))</f>
        <v>Sworn Protector (Thorin, KutM). Longbeard. Du Bekâr!</v>
      </c>
      <c r="FH19" s="84">
        <f t="shared" si="4"/>
        <v>0</v>
      </c>
      <c r="FI19" s="84">
        <f t="shared" si="5"/>
        <v>1</v>
      </c>
      <c r="FJ19" s="83" t="str">
        <f>""</f>
        <v/>
      </c>
      <c r="FN19" s="84">
        <f t="shared" si="6"/>
        <v>0</v>
      </c>
      <c r="FO19" s="84">
        <f t="shared" si="7"/>
        <v>1</v>
      </c>
      <c r="FP19" s="84" t="s">
        <v>1717</v>
      </c>
    </row>
    <row r="20" spans="1:172" x14ac:dyDescent="0.25">
      <c r="A20" s="242"/>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0"/>
      <c r="AR20" s="240"/>
      <c r="AS20" s="240"/>
      <c r="AT20" s="240"/>
      <c r="AU20" s="242"/>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V20" s="84">
        <f t="shared" si="2"/>
        <v>1</v>
      </c>
      <c r="CW20" s="58" t="str">
        <f>'Minas Tirith'!W20</f>
        <v/>
      </c>
      <c r="DC20" s="84">
        <f t="shared" si="3"/>
        <v>1</v>
      </c>
      <c r="DD20">
        <f>'Minas Tirith'!AP3</f>
        <v>0</v>
      </c>
      <c r="DE20" t="str">
        <f>'Minas Tirith'!AA3</f>
        <v>Warrior of Minas Tirith</v>
      </c>
      <c r="DF20" t="str">
        <f>'Minas Tirith'!CA3</f>
        <v>-</v>
      </c>
      <c r="DK20" s="84"/>
      <c r="DL20">
        <f>LOOKUP(DK16,$EH:$EH,$EM:$EM)</f>
        <v>0</v>
      </c>
      <c r="DM20" s="84">
        <f t="shared" si="28"/>
        <v>0</v>
      </c>
      <c r="DN20">
        <f t="shared" si="8"/>
        <v>0</v>
      </c>
      <c r="DO20">
        <f t="shared" si="9"/>
        <v>0</v>
      </c>
      <c r="DP20">
        <f t="shared" si="10"/>
        <v>0</v>
      </c>
      <c r="DQ20">
        <f t="shared" si="11"/>
        <v>0</v>
      </c>
      <c r="DR20">
        <f t="shared" si="12"/>
        <v>0</v>
      </c>
      <c r="DS20">
        <f t="shared" si="13"/>
        <v>0</v>
      </c>
      <c r="DT20">
        <f t="shared" si="14"/>
        <v>0</v>
      </c>
      <c r="DU20">
        <f t="shared" si="15"/>
        <v>0</v>
      </c>
      <c r="DV20">
        <f t="shared" si="16"/>
        <v>0</v>
      </c>
      <c r="DW20">
        <f t="shared" si="17"/>
        <v>0</v>
      </c>
      <c r="DX20">
        <f t="shared" si="18"/>
        <v>0</v>
      </c>
      <c r="DY20">
        <f t="shared" si="19"/>
        <v>0</v>
      </c>
      <c r="DZ20">
        <f t="shared" si="20"/>
        <v>0</v>
      </c>
      <c r="EA20" s="17">
        <f t="shared" si="22"/>
        <v>1</v>
      </c>
      <c r="EB20" s="85"/>
      <c r="EC20" s="85" t="str">
        <f t="shared" si="21"/>
        <v/>
      </c>
      <c r="ED20" s="85"/>
      <c r="EE20" s="65" t="s">
        <v>226</v>
      </c>
      <c r="EG20" s="85"/>
      <c r="EH20" s="62" t="s">
        <v>193</v>
      </c>
      <c r="EI20" s="63" t="s">
        <v>193</v>
      </c>
      <c r="EJ20" s="64"/>
      <c r="EO20" s="65" t="s">
        <v>193</v>
      </c>
      <c r="EP20" s="65" t="s">
        <v>193</v>
      </c>
      <c r="EQ20" s="69" t="s">
        <v>748</v>
      </c>
      <c r="ER20" s="69" t="s">
        <v>1845</v>
      </c>
      <c r="ES20" s="69" t="s">
        <v>637</v>
      </c>
      <c r="ET20" s="69" t="s">
        <v>621</v>
      </c>
      <c r="EU20" s="69" t="s">
        <v>668</v>
      </c>
      <c r="EV20" s="69" t="s">
        <v>629</v>
      </c>
      <c r="EW20" s="69" t="s">
        <v>629</v>
      </c>
      <c r="EX20" s="69" t="s">
        <v>624</v>
      </c>
      <c r="EY20" s="69" t="s">
        <v>623</v>
      </c>
      <c r="EZ20" s="69" t="s">
        <v>623</v>
      </c>
      <c r="FA20" s="69" t="s">
        <v>635</v>
      </c>
      <c r="FB20" s="84" t="str">
        <f>""</f>
        <v/>
      </c>
      <c r="FH20" s="84">
        <f t="shared" si="4"/>
        <v>1</v>
      </c>
      <c r="FI20" s="84">
        <f t="shared" si="5"/>
        <v>1</v>
      </c>
      <c r="FJ20" s="85" t="s">
        <v>638</v>
      </c>
      <c r="FN20" s="84">
        <f t="shared" si="6"/>
        <v>0</v>
      </c>
      <c r="FO20" s="84">
        <f t="shared" si="7"/>
        <v>1</v>
      </c>
      <c r="FP20" s="84" t="s">
        <v>1993</v>
      </c>
    </row>
    <row r="21" spans="1:172" x14ac:dyDescent="0.25">
      <c r="A21" s="242"/>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1" t="s">
        <v>531</v>
      </c>
      <c r="AU21" s="242"/>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1" t="str">
        <f ca="1">IF(AV1="","",AT21)</f>
        <v/>
      </c>
      <c r="CV21" s="84">
        <f t="shared" si="2"/>
        <v>1</v>
      </c>
      <c r="CW21" s="58" t="str">
        <f>'Minas Tirith'!W21</f>
        <v/>
      </c>
      <c r="DC21" s="84">
        <f t="shared" si="3"/>
        <v>1</v>
      </c>
      <c r="DD21">
        <f>'Minas Tirith'!AP4</f>
        <v>0</v>
      </c>
      <c r="DE21" t="str">
        <f>'Minas Tirith'!AA4</f>
        <v>Warrior of Minas Tirith</v>
      </c>
      <c r="DF21" t="str">
        <f>'Minas Tirith'!CA4</f>
        <v>-</v>
      </c>
      <c r="DH21">
        <v>4</v>
      </c>
      <c r="DI21">
        <f>LOOKUP(DH21,$DC:$DC,$DE:$DE)</f>
        <v>0</v>
      </c>
      <c r="DJ21">
        <f>LOOKUP(DH21,$DC:$DC,$DF:$DF)</f>
        <v>0</v>
      </c>
      <c r="DK21" s="61">
        <f t="shared" ref="DK21" si="29">IF(DI21=0,0,CONCATENATE(DI21,IF(OR(COUNT(FIND("Horse",DJ21))=1,COUNT(FIND("Pony",DJ21))=1,COUNT(FIND("War Goat",DJ21))=1,COUNT(FIND("War Boar",DJ21))=1),"1.",""),IF(OR(COUNT(FIND("armoured horse",DJ21))=1,COUNT(FIND("Gandalf's Cart",DJ21))=1,COUNT(FIND("Sleigh",DJ21))=1,COUNT(FIND("Windlance",DJ21))=1),"2.",""),IF(OR(COUNT(FIND("Engineer Captain",DJ21))=1,COUNT(FIND("Shadowfax",DJ21))=1),"3.","")))</f>
        <v>0</v>
      </c>
      <c r="DL21">
        <f>LOOKUP(DK21,$EH:$EH,$EI:$EI)</f>
        <v>0</v>
      </c>
      <c r="DM21" s="61">
        <f t="shared" ref="DM21" si="30">IF(DL21=0,0,CONCATENATE(DL21,IF(OR(COUNT(FIND("Shield",DJ21))=1,COUNT(FIND("Sting",DJ21))=1,COUNT(FIND("Sebastian",DJ21))=1,COUNT(FIND("The Oakenshield",DJ21))=1),"1.",""),IF(OR(COUNT(FIND("Armour",DJ21))=1,COUNT(FIND("Elven glaive",DJ21))=1),"2.",""),IF(OR(COUNT(FIND("Heavy armour",DJ21))=1,COUNT(FIND("Mithril Coat",DJ21))=1,COUNT(FIND("armour of Gondolin",DJ21))=1,COUNT(FIND("Orcrist",DJ21))=1),"3.",""),IF(OR(COUNT(FIND("The Banner of Minas Tirith",DJ21))=1,COUNT(FIND("Horn of the Riddermark",DJ21))=1,COUNT(FIND("Royal Standard of Rohan",DJ21))=1,COUNT(FIND("Banner of Arwen Evenstar",DJ21))=1,COUNT(FIND("Mirror of Galadriel",DJ21))=1,COUNT(FIND("Andúril, Flame of the West",DJ21))=1,COUNT(FIND("Durin's Axe",DJ21))=1,COUNT(FIND("Erebor13",DJ21))=1),"4.","")))</f>
        <v>0</v>
      </c>
      <c r="DN21">
        <f t="shared" si="8"/>
        <v>0</v>
      </c>
      <c r="DO21">
        <f t="shared" si="9"/>
        <v>0</v>
      </c>
      <c r="DP21">
        <f t="shared" si="10"/>
        <v>0</v>
      </c>
      <c r="DQ21">
        <f t="shared" si="11"/>
        <v>0</v>
      </c>
      <c r="DR21">
        <f t="shared" si="12"/>
        <v>0</v>
      </c>
      <c r="DS21">
        <f t="shared" si="13"/>
        <v>0</v>
      </c>
      <c r="DT21">
        <f t="shared" si="14"/>
        <v>0</v>
      </c>
      <c r="DU21">
        <f t="shared" si="15"/>
        <v>0</v>
      </c>
      <c r="DV21">
        <f t="shared" si="16"/>
        <v>0</v>
      </c>
      <c r="DW21">
        <f t="shared" si="17"/>
        <v>0</v>
      </c>
      <c r="DX21">
        <f t="shared" si="18"/>
        <v>0</v>
      </c>
      <c r="DY21">
        <f t="shared" si="19"/>
        <v>0</v>
      </c>
      <c r="DZ21">
        <f t="shared" si="20"/>
        <v>0</v>
      </c>
      <c r="EA21" s="17">
        <f t="shared" si="22"/>
        <v>1</v>
      </c>
      <c r="EB21" s="85" t="str">
        <f>IF(COUNT(FIND(" with ",DJ21))=1,SUBSTITUTE(DJ21,CONCATENATE(DI21," with"),""),"")</f>
        <v/>
      </c>
      <c r="EC21" s="85" t="str">
        <f t="shared" si="21"/>
        <v/>
      </c>
      <c r="ED21" s="85"/>
      <c r="EE21" s="84" t="s">
        <v>2349</v>
      </c>
      <c r="EF21" s="84" t="s">
        <v>2362</v>
      </c>
      <c r="EG21" s="85"/>
      <c r="EH21" s="62" t="s">
        <v>1831</v>
      </c>
      <c r="EI21" s="63" t="s">
        <v>1781</v>
      </c>
      <c r="EJ21" s="64" t="s">
        <v>39</v>
      </c>
      <c r="EO21" s="65" t="s">
        <v>752</v>
      </c>
      <c r="EP21" s="65" t="s">
        <v>193</v>
      </c>
      <c r="EQ21" s="69" t="s">
        <v>748</v>
      </c>
      <c r="ER21" s="69" t="s">
        <v>1845</v>
      </c>
      <c r="ES21" s="69" t="s">
        <v>637</v>
      </c>
      <c r="ET21" s="69" t="s">
        <v>621</v>
      </c>
      <c r="EU21" s="69" t="s">
        <v>668</v>
      </c>
      <c r="EV21" s="69" t="s">
        <v>629</v>
      </c>
      <c r="EW21" s="69" t="s">
        <v>629</v>
      </c>
      <c r="EX21" s="69" t="s">
        <v>624</v>
      </c>
      <c r="EY21" s="69" t="s">
        <v>623</v>
      </c>
      <c r="EZ21" s="69" t="s">
        <v>623</v>
      </c>
      <c r="FA21" s="69" t="s">
        <v>635</v>
      </c>
      <c r="FB21" s="70" t="s">
        <v>753</v>
      </c>
      <c r="FH21" s="84">
        <f t="shared" si="4"/>
        <v>0</v>
      </c>
      <c r="FI21" s="84">
        <f t="shared" si="5"/>
        <v>1</v>
      </c>
      <c r="FJ21" s="83" t="s">
        <v>1109</v>
      </c>
      <c r="FN21" s="84">
        <f t="shared" si="6"/>
        <v>0</v>
      </c>
      <c r="FO21" s="84">
        <f t="shared" si="7"/>
        <v>1</v>
      </c>
      <c r="FP21" s="84" t="s">
        <v>1748</v>
      </c>
    </row>
    <row r="22" spans="1:172" x14ac:dyDescent="0.25">
      <c r="A22" s="242"/>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1"/>
      <c r="AU22" s="242"/>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1"/>
      <c r="CV22" s="84">
        <f t="shared" si="2"/>
        <v>1</v>
      </c>
      <c r="CW22" s="58" t="str">
        <f>'Minas Tirith'!W22</f>
        <v/>
      </c>
      <c r="DC22" s="84">
        <f t="shared" si="3"/>
        <v>1</v>
      </c>
      <c r="DD22">
        <f>'Minas Tirith'!AP5</f>
        <v>0</v>
      </c>
      <c r="DE22" t="str">
        <f>'Minas Tirith'!AA5</f>
        <v>Warrior of Minas Tirith</v>
      </c>
      <c r="DF22" t="str">
        <f>'Minas Tirith'!CA5</f>
        <v>-</v>
      </c>
      <c r="DK22" s="84"/>
      <c r="DL22">
        <f>LOOKUP(DK21,$EH:$EH,$EJ:$EJ)</f>
        <v>0</v>
      </c>
      <c r="DM22" s="84">
        <f t="shared" ref="DM22:DM25" si="31">DL22</f>
        <v>0</v>
      </c>
      <c r="DN22">
        <f t="shared" si="8"/>
        <v>0</v>
      </c>
      <c r="DO22">
        <f t="shared" si="9"/>
        <v>0</v>
      </c>
      <c r="DP22">
        <f t="shared" si="10"/>
        <v>0</v>
      </c>
      <c r="DQ22">
        <f t="shared" si="11"/>
        <v>0</v>
      </c>
      <c r="DR22">
        <f t="shared" si="12"/>
        <v>0</v>
      </c>
      <c r="DS22">
        <f t="shared" si="13"/>
        <v>0</v>
      </c>
      <c r="DT22">
        <f t="shared" si="14"/>
        <v>0</v>
      </c>
      <c r="DU22">
        <f t="shared" si="15"/>
        <v>0</v>
      </c>
      <c r="DV22">
        <f t="shared" si="16"/>
        <v>0</v>
      </c>
      <c r="DW22">
        <f t="shared" si="17"/>
        <v>0</v>
      </c>
      <c r="DX22">
        <f t="shared" si="18"/>
        <v>0</v>
      </c>
      <c r="DY22">
        <f t="shared" si="19"/>
        <v>0</v>
      </c>
      <c r="DZ22">
        <f t="shared" si="20"/>
        <v>0</v>
      </c>
      <c r="EA22" s="17">
        <f t="shared" si="22"/>
        <v>1</v>
      </c>
      <c r="EB22" s="85"/>
      <c r="EC22" s="85" t="str">
        <f t="shared" si="21"/>
        <v/>
      </c>
      <c r="ED22" s="85"/>
      <c r="EE22" s="65" t="s">
        <v>45</v>
      </c>
      <c r="EF22" s="84" t="s">
        <v>2214</v>
      </c>
      <c r="EG22" s="85"/>
      <c r="EH22" s="62" t="s">
        <v>251</v>
      </c>
      <c r="EI22" s="63" t="s">
        <v>251</v>
      </c>
      <c r="EJ22" s="64" t="s">
        <v>32</v>
      </c>
      <c r="EO22" s="65" t="s">
        <v>251</v>
      </c>
      <c r="EP22" s="65" t="s">
        <v>251</v>
      </c>
      <c r="EQ22" s="69" t="s">
        <v>632</v>
      </c>
      <c r="ER22" s="69" t="s">
        <v>633</v>
      </c>
      <c r="ES22" s="69" t="s">
        <v>634</v>
      </c>
      <c r="ET22" s="69" t="s">
        <v>623</v>
      </c>
      <c r="EU22" s="69" t="s">
        <v>621</v>
      </c>
      <c r="EV22" s="69" t="s">
        <v>629</v>
      </c>
      <c r="EW22" s="69" t="s">
        <v>629</v>
      </c>
      <c r="EX22" s="69" t="s">
        <v>621</v>
      </c>
      <c r="EY22" s="69" t="s">
        <v>629</v>
      </c>
      <c r="EZ22" s="69" t="s">
        <v>635</v>
      </c>
      <c r="FA22" s="69" t="s">
        <v>635</v>
      </c>
      <c r="FB22" s="84" t="str">
        <f>""</f>
        <v/>
      </c>
      <c r="FH22" s="84">
        <f t="shared" si="4"/>
        <v>0</v>
      </c>
      <c r="FI22" s="84">
        <f t="shared" si="5"/>
        <v>1</v>
      </c>
      <c r="FJ22" s="83" t="s">
        <v>1110</v>
      </c>
      <c r="FN22" s="84">
        <f t="shared" si="6"/>
        <v>1</v>
      </c>
      <c r="FO22" s="84">
        <f t="shared" si="7"/>
        <v>1</v>
      </c>
      <c r="FP22" s="84" t="s">
        <v>152</v>
      </c>
    </row>
    <row r="23" spans="1:172" ht="15" customHeight="1" x14ac:dyDescent="0.25">
      <c r="A23" s="242"/>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0"/>
      <c r="AK23" s="240"/>
      <c r="AL23" s="240"/>
      <c r="AM23" s="240"/>
      <c r="AN23" s="240"/>
      <c r="AO23" s="240"/>
      <c r="AP23" s="240"/>
      <c r="AQ23" s="240"/>
      <c r="AR23" s="240"/>
      <c r="AS23" s="240"/>
      <c r="AT23" s="241"/>
      <c r="AU23" s="242"/>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1"/>
      <c r="CV23" s="84">
        <f t="shared" si="2"/>
        <v>1</v>
      </c>
      <c r="CW23" s="58" t="str">
        <f>'Minas Tirith'!W23</f>
        <v/>
      </c>
      <c r="DC23" s="84">
        <f t="shared" si="3"/>
        <v>1</v>
      </c>
      <c r="DD23">
        <f>'Minas Tirith'!AP6</f>
        <v>0</v>
      </c>
      <c r="DE23" t="str">
        <f>'Minas Tirith'!AA6</f>
        <v>Warrior of Minas Tirith</v>
      </c>
      <c r="DF23" t="str">
        <f>'Minas Tirith'!CA6</f>
        <v>-</v>
      </c>
      <c r="DK23" s="84"/>
      <c r="DL23">
        <f>LOOKUP(DK21,$EH:$EH,$EK:$EK)</f>
        <v>0</v>
      </c>
      <c r="DM23" s="84">
        <f t="shared" si="31"/>
        <v>0</v>
      </c>
      <c r="DN23">
        <f t="shared" si="8"/>
        <v>0</v>
      </c>
      <c r="DO23">
        <f t="shared" si="9"/>
        <v>0</v>
      </c>
      <c r="DP23">
        <f t="shared" si="10"/>
        <v>0</v>
      </c>
      <c r="DQ23">
        <f t="shared" si="11"/>
        <v>0</v>
      </c>
      <c r="DR23">
        <f t="shared" si="12"/>
        <v>0</v>
      </c>
      <c r="DS23">
        <f t="shared" si="13"/>
        <v>0</v>
      </c>
      <c r="DT23">
        <f t="shared" si="14"/>
        <v>0</v>
      </c>
      <c r="DU23">
        <f t="shared" si="15"/>
        <v>0</v>
      </c>
      <c r="DV23">
        <f t="shared" si="16"/>
        <v>0</v>
      </c>
      <c r="DW23">
        <f t="shared" si="17"/>
        <v>0</v>
      </c>
      <c r="DX23">
        <f t="shared" si="18"/>
        <v>0</v>
      </c>
      <c r="DY23">
        <f t="shared" si="19"/>
        <v>0</v>
      </c>
      <c r="DZ23">
        <f t="shared" si="20"/>
        <v>0</v>
      </c>
      <c r="EA23" s="17">
        <f t="shared" si="22"/>
        <v>1</v>
      </c>
      <c r="EB23" s="85"/>
      <c r="EC23" s="85" t="str">
        <f t="shared" si="21"/>
        <v/>
      </c>
      <c r="ED23" s="85"/>
      <c r="EE23" s="84" t="s">
        <v>1782</v>
      </c>
      <c r="EF23" s="84" t="s">
        <v>2280</v>
      </c>
      <c r="EG23" s="85"/>
      <c r="EH23" s="62" t="s">
        <v>2348</v>
      </c>
      <c r="EI23" s="63" t="s">
        <v>2348</v>
      </c>
      <c r="EJ23" s="64"/>
      <c r="EO23" s="84" t="s">
        <v>2348</v>
      </c>
      <c r="EP23" s="84" t="s">
        <v>2348</v>
      </c>
      <c r="EQ23" s="69" t="s">
        <v>619</v>
      </c>
      <c r="ER23" s="69" t="s">
        <v>1843</v>
      </c>
      <c r="ES23" s="69" t="s">
        <v>627</v>
      </c>
      <c r="ET23" s="69" t="s">
        <v>621</v>
      </c>
      <c r="EU23" s="69" t="s">
        <v>621</v>
      </c>
      <c r="EV23" s="69" t="s">
        <v>623</v>
      </c>
      <c r="EW23" s="69" t="s">
        <v>623</v>
      </c>
      <c r="EX23" s="69" t="s">
        <v>624</v>
      </c>
      <c r="EY23" s="69" t="s">
        <v>623</v>
      </c>
      <c r="EZ23" s="69" t="s">
        <v>623</v>
      </c>
      <c r="FA23" s="69" t="s">
        <v>623</v>
      </c>
      <c r="FB23" s="73" t="s">
        <v>2682</v>
      </c>
      <c r="FH23" s="84">
        <f t="shared" si="4"/>
        <v>0</v>
      </c>
      <c r="FI23" s="84">
        <f t="shared" si="5"/>
        <v>1</v>
      </c>
      <c r="FJ23" s="83" t="s">
        <v>1111</v>
      </c>
      <c r="FN23" s="84">
        <f t="shared" si="6"/>
        <v>0</v>
      </c>
      <c r="FO23" s="84">
        <f t="shared" si="7"/>
        <v>1</v>
      </c>
      <c r="FP23" s="84" t="s">
        <v>1717</v>
      </c>
    </row>
    <row r="24" spans="1:172" x14ac:dyDescent="0.25">
      <c r="A24" s="242"/>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1"/>
      <c r="AU24" s="242"/>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1"/>
      <c r="CV24" s="84">
        <f t="shared" si="2"/>
        <v>1</v>
      </c>
      <c r="CW24" s="58" t="str">
        <f>'Minas Tirith'!W24</f>
        <v/>
      </c>
      <c r="DC24" s="84">
        <f t="shared" si="3"/>
        <v>1</v>
      </c>
      <c r="DD24">
        <f>'Minas Tirith'!AP7</f>
        <v>0</v>
      </c>
      <c r="DE24" t="str">
        <f>'Minas Tirith'!AA7</f>
        <v>Warrior of Minas Tirith</v>
      </c>
      <c r="DF24" t="str">
        <f>'Minas Tirith'!CA7</f>
        <v>-</v>
      </c>
      <c r="DK24" s="84"/>
      <c r="DL24">
        <f>LOOKUP(DK21,$EH:$EH,$EL:$EL)</f>
        <v>0</v>
      </c>
      <c r="DM24" s="84">
        <f t="shared" si="31"/>
        <v>0</v>
      </c>
      <c r="DN24">
        <f t="shared" si="8"/>
        <v>0</v>
      </c>
      <c r="DO24">
        <f t="shared" si="9"/>
        <v>0</v>
      </c>
      <c r="DP24">
        <f t="shared" si="10"/>
        <v>0</v>
      </c>
      <c r="DQ24">
        <f t="shared" si="11"/>
        <v>0</v>
      </c>
      <c r="DR24">
        <f t="shared" si="12"/>
        <v>0</v>
      </c>
      <c r="DS24">
        <f t="shared" si="13"/>
        <v>0</v>
      </c>
      <c r="DT24">
        <f t="shared" si="14"/>
        <v>0</v>
      </c>
      <c r="DU24">
        <f t="shared" si="15"/>
        <v>0</v>
      </c>
      <c r="DV24">
        <f t="shared" si="16"/>
        <v>0</v>
      </c>
      <c r="DW24">
        <f t="shared" si="17"/>
        <v>0</v>
      </c>
      <c r="DX24">
        <f t="shared" si="18"/>
        <v>0</v>
      </c>
      <c r="DY24">
        <f t="shared" si="19"/>
        <v>0</v>
      </c>
      <c r="DZ24">
        <f t="shared" si="20"/>
        <v>0</v>
      </c>
      <c r="EA24" s="17">
        <f t="shared" si="22"/>
        <v>1</v>
      </c>
      <c r="EB24" s="85"/>
      <c r="EC24" s="85" t="str">
        <f t="shared" si="21"/>
        <v/>
      </c>
      <c r="ED24" s="85"/>
      <c r="EE24" s="84" t="s">
        <v>2436</v>
      </c>
      <c r="EF24" s="84" t="s">
        <v>2461</v>
      </c>
      <c r="EG24" s="85"/>
      <c r="EH24" s="62" t="s">
        <v>2664</v>
      </c>
      <c r="EI24" s="63" t="s">
        <v>2348</v>
      </c>
      <c r="EJ24" s="64" t="s">
        <v>32</v>
      </c>
      <c r="EO24" s="84" t="s">
        <v>2665</v>
      </c>
      <c r="EP24" s="84" t="s">
        <v>2348</v>
      </c>
      <c r="EQ24" s="69" t="s">
        <v>619</v>
      </c>
      <c r="ER24" s="69" t="s">
        <v>1843</v>
      </c>
      <c r="ES24" s="69" t="s">
        <v>627</v>
      </c>
      <c r="ET24" s="69" t="s">
        <v>621</v>
      </c>
      <c r="EU24" s="69" t="s">
        <v>628</v>
      </c>
      <c r="EV24" s="69" t="s">
        <v>623</v>
      </c>
      <c r="EW24" s="69" t="s">
        <v>623</v>
      </c>
      <c r="EX24" s="69" t="s">
        <v>624</v>
      </c>
      <c r="EY24" s="69" t="s">
        <v>623</v>
      </c>
      <c r="EZ24" s="69" t="s">
        <v>623</v>
      </c>
      <c r="FA24" s="69" t="s">
        <v>623</v>
      </c>
      <c r="FB24" s="73" t="s">
        <v>2682</v>
      </c>
      <c r="FH24" s="84">
        <f t="shared" si="4"/>
        <v>0</v>
      </c>
      <c r="FI24" s="84">
        <f t="shared" si="5"/>
        <v>1</v>
      </c>
      <c r="FJ24" s="83" t="str">
        <f>""</f>
        <v/>
      </c>
      <c r="FN24" s="84">
        <f t="shared" si="6"/>
        <v>0</v>
      </c>
      <c r="FO24" s="84">
        <f t="shared" si="7"/>
        <v>1</v>
      </c>
      <c r="FP24" s="84" t="s">
        <v>1998</v>
      </c>
    </row>
    <row r="25" spans="1:172" x14ac:dyDescent="0.25">
      <c r="A25" s="242"/>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c r="AQ25" s="240"/>
      <c r="AR25" s="240"/>
      <c r="AS25" s="240"/>
      <c r="AT25" s="241"/>
      <c r="AU25" s="242"/>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1"/>
      <c r="CV25" s="84">
        <f t="shared" si="2"/>
        <v>1</v>
      </c>
      <c r="CW25" s="58" t="str">
        <f>'Minas Tirith'!W25</f>
        <v/>
      </c>
      <c r="DC25" s="84">
        <f t="shared" si="3"/>
        <v>1</v>
      </c>
      <c r="DD25">
        <f>'Minas Tirith'!AP8</f>
        <v>0</v>
      </c>
      <c r="DE25" t="str">
        <f>'Minas Tirith'!AA8</f>
        <v>Warrior of Minas Tirith</v>
      </c>
      <c r="DF25" t="str">
        <f>'Minas Tirith'!CA8</f>
        <v>-</v>
      </c>
      <c r="DK25" s="84"/>
      <c r="DL25">
        <f>LOOKUP(DK21,$EH:$EH,$EM:$EM)</f>
        <v>0</v>
      </c>
      <c r="DM25" s="84">
        <f t="shared" si="31"/>
        <v>0</v>
      </c>
      <c r="DN25">
        <f t="shared" si="8"/>
        <v>0</v>
      </c>
      <c r="DO25">
        <f t="shared" si="9"/>
        <v>0</v>
      </c>
      <c r="DP25">
        <f t="shared" si="10"/>
        <v>0</v>
      </c>
      <c r="DQ25">
        <f t="shared" si="11"/>
        <v>0</v>
      </c>
      <c r="DR25">
        <f t="shared" si="12"/>
        <v>0</v>
      </c>
      <c r="DS25">
        <f t="shared" si="13"/>
        <v>0</v>
      </c>
      <c r="DT25">
        <f t="shared" si="14"/>
        <v>0</v>
      </c>
      <c r="DU25">
        <f t="shared" si="15"/>
        <v>0</v>
      </c>
      <c r="DV25">
        <f t="shared" si="16"/>
        <v>0</v>
      </c>
      <c r="DW25">
        <f t="shared" si="17"/>
        <v>0</v>
      </c>
      <c r="DX25">
        <f t="shared" si="18"/>
        <v>0</v>
      </c>
      <c r="DY25">
        <f t="shared" si="19"/>
        <v>0</v>
      </c>
      <c r="DZ25">
        <f t="shared" si="20"/>
        <v>0</v>
      </c>
      <c r="EA25" s="17">
        <f t="shared" si="22"/>
        <v>1</v>
      </c>
      <c r="EB25" s="85"/>
      <c r="EC25" s="85" t="str">
        <f t="shared" si="21"/>
        <v/>
      </c>
      <c r="ED25" s="85"/>
      <c r="EE25" s="84" t="s">
        <v>250</v>
      </c>
      <c r="EG25" s="85"/>
      <c r="EH25" s="62" t="s">
        <v>2666</v>
      </c>
      <c r="EI25" s="63" t="s">
        <v>2348</v>
      </c>
      <c r="EJ25" s="64" t="s">
        <v>32</v>
      </c>
      <c r="EK25" s="84" t="s">
        <v>2452</v>
      </c>
      <c r="EO25" s="71" t="s">
        <v>71</v>
      </c>
      <c r="EP25" s="71" t="s">
        <v>71</v>
      </c>
      <c r="EQ25" s="69" t="s">
        <v>547</v>
      </c>
      <c r="ER25" s="69" t="s">
        <v>547</v>
      </c>
      <c r="ES25" s="69" t="s">
        <v>547</v>
      </c>
      <c r="ET25" s="69" t="s">
        <v>661</v>
      </c>
      <c r="EU25" s="69" t="s">
        <v>662</v>
      </c>
      <c r="EV25" s="69" t="s">
        <v>547</v>
      </c>
      <c r="EW25" s="69" t="s">
        <v>621</v>
      </c>
      <c r="EX25" s="69" t="s">
        <v>547</v>
      </c>
      <c r="EY25" s="14" t="str">
        <f>""</f>
        <v/>
      </c>
      <c r="EZ25" s="14" t="str">
        <f>""</f>
        <v/>
      </c>
      <c r="FA25" s="14" t="str">
        <f>""</f>
        <v/>
      </c>
      <c r="FB25" s="70" t="s">
        <v>663</v>
      </c>
      <c r="FH25" s="84">
        <f t="shared" si="4"/>
        <v>1</v>
      </c>
      <c r="FI25" s="84">
        <f t="shared" si="5"/>
        <v>1</v>
      </c>
      <c r="FJ25" s="85" t="s">
        <v>1112</v>
      </c>
      <c r="FN25" s="84">
        <f t="shared" si="6"/>
        <v>0</v>
      </c>
      <c r="FO25" s="84">
        <f t="shared" si="7"/>
        <v>1</v>
      </c>
    </row>
    <row r="26" spans="1:172" x14ac:dyDescent="0.25">
      <c r="A26" s="242"/>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1"/>
      <c r="AU26" s="242"/>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1"/>
      <c r="CV26" s="84">
        <f t="shared" si="2"/>
        <v>1</v>
      </c>
      <c r="CW26" s="58" t="str">
        <f>'Minas Tirith'!W26</f>
        <v/>
      </c>
      <c r="DC26" s="84">
        <f t="shared" si="3"/>
        <v>1</v>
      </c>
      <c r="DD26">
        <f>'Minas Tirith'!AP9</f>
        <v>0</v>
      </c>
      <c r="DE26" t="str">
        <f>'Minas Tirith'!AA9</f>
        <v>Ithilien Guard</v>
      </c>
      <c r="DF26" t="str">
        <f>'Minas Tirith'!CA9</f>
        <v>-</v>
      </c>
      <c r="DH26">
        <v>5</v>
      </c>
      <c r="DI26">
        <f>LOOKUP(DH26,$DC:$DC,$DE:$DE)</f>
        <v>0</v>
      </c>
      <c r="DJ26">
        <f>LOOKUP(DH26,$DC:$DC,$DF:$DF)</f>
        <v>0</v>
      </c>
      <c r="DK26" s="61">
        <f t="shared" ref="DK26" si="32">IF(DI26=0,0,CONCATENATE(DI26,IF(OR(COUNT(FIND("Horse",DJ26))=1,COUNT(FIND("Pony",DJ26))=1,COUNT(FIND("War Goat",DJ26))=1,COUNT(FIND("War Boar",DJ26))=1),"1.",""),IF(OR(COUNT(FIND("armoured horse",DJ26))=1,COUNT(FIND("Gandalf's Cart",DJ26))=1,COUNT(FIND("Sleigh",DJ26))=1,COUNT(FIND("Windlance",DJ26))=1),"2.",""),IF(OR(COUNT(FIND("Engineer Captain",DJ26))=1,COUNT(FIND("Shadowfax",DJ26))=1),"3.","")))</f>
        <v>0</v>
      </c>
      <c r="DL26">
        <f>LOOKUP(DK26,$EH:$EH,$EI:$EI)</f>
        <v>0</v>
      </c>
      <c r="DM26" s="61">
        <f t="shared" ref="DM26" si="33">IF(DL26=0,0,CONCATENATE(DL26,IF(OR(COUNT(FIND("Shield",DJ26))=1,COUNT(FIND("Sting",DJ26))=1,COUNT(FIND("Sebastian",DJ26))=1,COUNT(FIND("The Oakenshield",DJ26))=1),"1.",""),IF(OR(COUNT(FIND("Armour",DJ26))=1,COUNT(FIND("Elven glaive",DJ26))=1),"2.",""),IF(OR(COUNT(FIND("Heavy armour",DJ26))=1,COUNT(FIND("Mithril Coat",DJ26))=1,COUNT(FIND("armour of Gondolin",DJ26))=1,COUNT(FIND("Orcrist",DJ26))=1),"3.",""),IF(OR(COUNT(FIND("The Banner of Minas Tirith",DJ26))=1,COUNT(FIND("Horn of the Riddermark",DJ26))=1,COUNT(FIND("Royal Standard of Rohan",DJ26))=1,COUNT(FIND("Banner of Arwen Evenstar",DJ26))=1,COUNT(FIND("Mirror of Galadriel",DJ26))=1,COUNT(FIND("Andúril, Flame of the West",DJ26))=1,COUNT(FIND("Durin's Axe",DJ26))=1,COUNT(FIND("Erebor13",DJ26))=1),"4.","")))</f>
        <v>0</v>
      </c>
      <c r="DN26">
        <f t="shared" si="8"/>
        <v>0</v>
      </c>
      <c r="DO26">
        <f t="shared" si="9"/>
        <v>0</v>
      </c>
      <c r="DP26">
        <f t="shared" si="10"/>
        <v>0</v>
      </c>
      <c r="DQ26">
        <f t="shared" si="11"/>
        <v>0</v>
      </c>
      <c r="DR26">
        <f t="shared" si="12"/>
        <v>0</v>
      </c>
      <c r="DS26">
        <f t="shared" si="13"/>
        <v>0</v>
      </c>
      <c r="DT26">
        <f t="shared" si="14"/>
        <v>0</v>
      </c>
      <c r="DU26">
        <f t="shared" si="15"/>
        <v>0</v>
      </c>
      <c r="DV26">
        <f t="shared" si="16"/>
        <v>0</v>
      </c>
      <c r="DW26">
        <f t="shared" si="17"/>
        <v>0</v>
      </c>
      <c r="DX26">
        <f t="shared" si="18"/>
        <v>0</v>
      </c>
      <c r="DY26">
        <f t="shared" si="19"/>
        <v>0</v>
      </c>
      <c r="DZ26">
        <f t="shared" si="20"/>
        <v>0</v>
      </c>
      <c r="EA26" s="17">
        <f t="shared" si="22"/>
        <v>1</v>
      </c>
      <c r="EB26" s="85" t="str">
        <f>IF(COUNT(FIND(" with ",DJ26))=1,SUBSTITUTE(DJ26,CONCATENATE(DI26," with"),""),"")</f>
        <v/>
      </c>
      <c r="EC26" s="85" t="str">
        <f t="shared" si="21"/>
        <v/>
      </c>
      <c r="ED26" s="85"/>
      <c r="EE26" s="65" t="s">
        <v>2209</v>
      </c>
      <c r="EF26" s="84" t="s">
        <v>2332</v>
      </c>
      <c r="EG26" s="85"/>
      <c r="EH26" s="62" t="s">
        <v>2665</v>
      </c>
      <c r="EI26" s="63" t="s">
        <v>2348</v>
      </c>
      <c r="EJ26" s="64" t="s">
        <v>2452</v>
      </c>
      <c r="EO26" s="65" t="s">
        <v>226</v>
      </c>
      <c r="EP26" s="65" t="s">
        <v>226</v>
      </c>
      <c r="EQ26" s="69" t="s">
        <v>632</v>
      </c>
      <c r="ER26" s="69" t="s">
        <v>633</v>
      </c>
      <c r="ES26" s="69" t="s">
        <v>778</v>
      </c>
      <c r="ET26" s="69" t="s">
        <v>623</v>
      </c>
      <c r="EU26" s="69" t="s">
        <v>623</v>
      </c>
      <c r="EV26" s="69" t="s">
        <v>635</v>
      </c>
      <c r="EW26" s="69" t="s">
        <v>635</v>
      </c>
      <c r="EX26" s="69" t="s">
        <v>623</v>
      </c>
      <c r="EY26" s="14" t="str">
        <f>""</f>
        <v/>
      </c>
      <c r="EZ26" s="14" t="str">
        <f>""</f>
        <v/>
      </c>
      <c r="FA26" s="14" t="str">
        <f>""</f>
        <v/>
      </c>
      <c r="FB26" s="70" t="s">
        <v>636</v>
      </c>
      <c r="FH26" s="84">
        <f t="shared" si="4"/>
        <v>0</v>
      </c>
      <c r="FI26" s="84">
        <f t="shared" si="5"/>
        <v>1</v>
      </c>
      <c r="FJ26" s="83" t="s">
        <v>1113</v>
      </c>
      <c r="FN26" s="84">
        <f t="shared" si="6"/>
        <v>1</v>
      </c>
      <c r="FO26" s="84">
        <f t="shared" si="7"/>
        <v>1</v>
      </c>
      <c r="FP26" s="84" t="s">
        <v>153</v>
      </c>
    </row>
    <row r="27" spans="1:172" x14ac:dyDescent="0.25">
      <c r="A27" s="242"/>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1"/>
      <c r="AU27" s="242"/>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1"/>
      <c r="CV27" s="84">
        <f t="shared" si="2"/>
        <v>1</v>
      </c>
      <c r="CW27" s="58" t="str">
        <f>'Minas Tirith'!W27</f>
        <v/>
      </c>
      <c r="DC27" s="84">
        <f t="shared" si="3"/>
        <v>1</v>
      </c>
      <c r="DD27">
        <f>'Minas Tirith'!AP10</f>
        <v>0</v>
      </c>
      <c r="DE27" t="str">
        <f>'Minas Tirith'!AA10</f>
        <v>Ithilien Guard</v>
      </c>
      <c r="DF27" t="str">
        <f>'Minas Tirith'!CA10</f>
        <v>-</v>
      </c>
      <c r="DK27" s="84"/>
      <c r="DL27">
        <f>LOOKUP(DK26,$EH:$EH,$EJ:$EJ)</f>
        <v>0</v>
      </c>
      <c r="DM27" s="84">
        <f t="shared" ref="DM27:DM30" si="34">DL27</f>
        <v>0</v>
      </c>
      <c r="DN27">
        <f t="shared" si="8"/>
        <v>0</v>
      </c>
      <c r="DO27">
        <f t="shared" si="9"/>
        <v>0</v>
      </c>
      <c r="DP27">
        <f t="shared" si="10"/>
        <v>0</v>
      </c>
      <c r="DQ27">
        <f t="shared" si="11"/>
        <v>0</v>
      </c>
      <c r="DR27">
        <f t="shared" si="12"/>
        <v>0</v>
      </c>
      <c r="DS27">
        <f t="shared" si="13"/>
        <v>0</v>
      </c>
      <c r="DT27">
        <f t="shared" si="14"/>
        <v>0</v>
      </c>
      <c r="DU27">
        <f t="shared" si="15"/>
        <v>0</v>
      </c>
      <c r="DV27">
        <f t="shared" si="16"/>
        <v>0</v>
      </c>
      <c r="DW27">
        <f t="shared" si="17"/>
        <v>0</v>
      </c>
      <c r="DX27">
        <f t="shared" si="18"/>
        <v>0</v>
      </c>
      <c r="DY27">
        <f t="shared" si="19"/>
        <v>0</v>
      </c>
      <c r="DZ27">
        <f t="shared" si="20"/>
        <v>0</v>
      </c>
      <c r="EA27" s="17">
        <f t="shared" si="22"/>
        <v>1</v>
      </c>
      <c r="EB27" s="85"/>
      <c r="EC27" s="85" t="str">
        <f t="shared" si="21"/>
        <v/>
      </c>
      <c r="ED27" s="85"/>
      <c r="EE27" s="84" t="s">
        <v>2433</v>
      </c>
      <c r="EF27" s="84" t="s">
        <v>2466</v>
      </c>
      <c r="EG27" s="85"/>
      <c r="EH27" s="62" t="s">
        <v>71</v>
      </c>
      <c r="EI27" s="63" t="s">
        <v>71</v>
      </c>
      <c r="EJ27" s="66" t="s">
        <v>559</v>
      </c>
      <c r="EO27" s="84" t="s">
        <v>2349</v>
      </c>
      <c r="EP27" s="84" t="s">
        <v>2349</v>
      </c>
      <c r="EQ27" s="69" t="s">
        <v>619</v>
      </c>
      <c r="ER27" s="69" t="s">
        <v>1843</v>
      </c>
      <c r="ES27" s="69" t="s">
        <v>620</v>
      </c>
      <c r="ET27" s="69" t="s">
        <v>628</v>
      </c>
      <c r="EU27" s="69" t="s">
        <v>628</v>
      </c>
      <c r="EV27" s="69" t="s">
        <v>623</v>
      </c>
      <c r="EW27" s="69" t="s">
        <v>623</v>
      </c>
      <c r="EX27" s="69" t="s">
        <v>624</v>
      </c>
      <c r="EY27" s="69" t="s">
        <v>623</v>
      </c>
      <c r="EZ27" s="69" t="s">
        <v>623</v>
      </c>
      <c r="FA27" s="69" t="s">
        <v>623</v>
      </c>
      <c r="FB27" s="73" t="s">
        <v>2370</v>
      </c>
      <c r="FH27" s="84">
        <f t="shared" si="4"/>
        <v>0</v>
      </c>
      <c r="FI27" s="84">
        <f t="shared" si="5"/>
        <v>1</v>
      </c>
      <c r="FJ27" s="83" t="s">
        <v>1876</v>
      </c>
      <c r="FN27" s="84">
        <f t="shared" si="6"/>
        <v>0</v>
      </c>
      <c r="FO27" s="84">
        <f t="shared" si="7"/>
        <v>1</v>
      </c>
      <c r="FP27" s="84" t="s">
        <v>1717</v>
      </c>
    </row>
    <row r="28" spans="1:172" x14ac:dyDescent="0.25">
      <c r="A28" s="242"/>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f>'the White Council'!Y2</f>
        <v>0</v>
      </c>
      <c r="AU28" s="242"/>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t="str">
        <f ca="1">IF(AV1="","",AT28)</f>
        <v/>
      </c>
      <c r="CV28" s="84">
        <f t="shared" si="2"/>
        <v>1</v>
      </c>
      <c r="CW28" s="58" t="str">
        <f>'Minas Tirith'!W28</f>
        <v/>
      </c>
      <c r="DC28" s="84">
        <f t="shared" si="3"/>
        <v>1</v>
      </c>
      <c r="DD28">
        <f>'Minas Tirith'!AP11</f>
        <v>0</v>
      </c>
      <c r="DE28" t="str">
        <f>'Minas Tirith'!AA11</f>
        <v>Ithilien Guard</v>
      </c>
      <c r="DF28" t="str">
        <f>'Minas Tirith'!CA11</f>
        <v>-</v>
      </c>
      <c r="DK28" s="84"/>
      <c r="DL28">
        <f>LOOKUP(DK26,$EH:$EH,$EK:$EK)</f>
        <v>0</v>
      </c>
      <c r="DM28" s="84">
        <f t="shared" si="34"/>
        <v>0</v>
      </c>
      <c r="DN28">
        <f t="shared" si="8"/>
        <v>0</v>
      </c>
      <c r="DO28">
        <f t="shared" si="9"/>
        <v>0</v>
      </c>
      <c r="DP28">
        <f t="shared" si="10"/>
        <v>0</v>
      </c>
      <c r="DQ28">
        <f t="shared" si="11"/>
        <v>0</v>
      </c>
      <c r="DR28">
        <f t="shared" si="12"/>
        <v>0</v>
      </c>
      <c r="DS28">
        <f t="shared" si="13"/>
        <v>0</v>
      </c>
      <c r="DT28">
        <f t="shared" si="14"/>
        <v>0</v>
      </c>
      <c r="DU28">
        <f t="shared" si="15"/>
        <v>0</v>
      </c>
      <c r="DV28">
        <f t="shared" si="16"/>
        <v>0</v>
      </c>
      <c r="DW28">
        <f t="shared" si="17"/>
        <v>0</v>
      </c>
      <c r="DX28">
        <f t="shared" si="18"/>
        <v>0</v>
      </c>
      <c r="DY28">
        <f t="shared" si="19"/>
        <v>0</v>
      </c>
      <c r="DZ28">
        <f t="shared" si="20"/>
        <v>0</v>
      </c>
      <c r="EA28" s="17">
        <f t="shared" si="22"/>
        <v>1</v>
      </c>
      <c r="EB28" s="85"/>
      <c r="EC28" s="85" t="str">
        <f t="shared" si="21"/>
        <v/>
      </c>
      <c r="ED28" s="85"/>
      <c r="EE28" s="65" t="s">
        <v>243</v>
      </c>
      <c r="EG28" s="85"/>
      <c r="EH28" s="62" t="s">
        <v>560</v>
      </c>
      <c r="EI28" s="63" t="s">
        <v>71</v>
      </c>
      <c r="EJ28" s="66" t="s">
        <v>559</v>
      </c>
      <c r="EK28" s="65" t="s">
        <v>561</v>
      </c>
      <c r="EO28" s="84" t="s">
        <v>2365</v>
      </c>
      <c r="EP28" s="84" t="s">
        <v>2365</v>
      </c>
      <c r="EQ28" s="69" t="s">
        <v>2371</v>
      </c>
      <c r="ER28" s="69" t="s">
        <v>721</v>
      </c>
      <c r="ES28" s="69" t="s">
        <v>797</v>
      </c>
      <c r="ET28" s="69" t="s">
        <v>668</v>
      </c>
      <c r="EU28" s="69" t="s">
        <v>668</v>
      </c>
      <c r="EV28" s="69" t="s">
        <v>623</v>
      </c>
      <c r="EW28" s="69" t="s">
        <v>966</v>
      </c>
      <c r="EX28" s="69" t="s">
        <v>624</v>
      </c>
      <c r="EY28" s="69" t="s">
        <v>966</v>
      </c>
      <c r="EZ28" s="69" t="s">
        <v>966</v>
      </c>
      <c r="FA28" s="69" t="s">
        <v>966</v>
      </c>
      <c r="FB28" s="73" t="s">
        <v>2372</v>
      </c>
      <c r="FH28" s="84">
        <f t="shared" si="4"/>
        <v>0</v>
      </c>
      <c r="FI28" s="84">
        <f t="shared" si="5"/>
        <v>1</v>
      </c>
      <c r="FJ28" s="83" t="s">
        <v>1877</v>
      </c>
      <c r="FN28" s="84">
        <f t="shared" si="6"/>
        <v>0</v>
      </c>
      <c r="FO28" s="84">
        <f t="shared" si="7"/>
        <v>1</v>
      </c>
      <c r="FP28" s="84" t="s">
        <v>1719</v>
      </c>
    </row>
    <row r="29" spans="1:172" x14ac:dyDescent="0.25">
      <c r="A29" s="242"/>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2"/>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V29" s="84">
        <f t="shared" si="2"/>
        <v>1</v>
      </c>
      <c r="CW29" s="58" t="str">
        <f>'Minas Tirith'!W29</f>
        <v/>
      </c>
      <c r="DC29" s="84">
        <f t="shared" si="3"/>
        <v>1</v>
      </c>
      <c r="DD29">
        <f>'Minas Tirith'!AP12</f>
        <v>0</v>
      </c>
      <c r="DE29" t="str">
        <f>'Minas Tirith'!AA12</f>
        <v>Ithilien Guard</v>
      </c>
      <c r="DF29" t="str">
        <f>'Minas Tirith'!CA12</f>
        <v>-</v>
      </c>
      <c r="DK29" s="84"/>
      <c r="DL29">
        <f>LOOKUP(DK26,$EH:$EH,$EL:$EL)</f>
        <v>0</v>
      </c>
      <c r="DM29" s="84">
        <f t="shared" si="34"/>
        <v>0</v>
      </c>
      <c r="DN29">
        <f t="shared" si="8"/>
        <v>0</v>
      </c>
      <c r="DO29">
        <f t="shared" si="9"/>
        <v>0</v>
      </c>
      <c r="DP29">
        <f t="shared" si="10"/>
        <v>0</v>
      </c>
      <c r="DQ29">
        <f t="shared" si="11"/>
        <v>0</v>
      </c>
      <c r="DR29">
        <f t="shared" si="12"/>
        <v>0</v>
      </c>
      <c r="DS29">
        <f t="shared" si="13"/>
        <v>0</v>
      </c>
      <c r="DT29">
        <f t="shared" si="14"/>
        <v>0</v>
      </c>
      <c r="DU29">
        <f t="shared" si="15"/>
        <v>0</v>
      </c>
      <c r="DV29">
        <f t="shared" si="16"/>
        <v>0</v>
      </c>
      <c r="DW29">
        <f t="shared" si="17"/>
        <v>0</v>
      </c>
      <c r="DX29">
        <f t="shared" si="18"/>
        <v>0</v>
      </c>
      <c r="DY29">
        <f t="shared" si="19"/>
        <v>0</v>
      </c>
      <c r="DZ29">
        <f t="shared" si="20"/>
        <v>0</v>
      </c>
      <c r="EA29" s="17">
        <f t="shared" si="22"/>
        <v>1</v>
      </c>
      <c r="EB29" s="85"/>
      <c r="EC29" s="85" t="str">
        <f t="shared" si="21"/>
        <v/>
      </c>
      <c r="ED29" s="85"/>
      <c r="EE29" s="65" t="s">
        <v>88</v>
      </c>
      <c r="EF29" s="84" t="s">
        <v>2213</v>
      </c>
      <c r="EG29" s="85"/>
      <c r="EH29" s="62" t="s">
        <v>226</v>
      </c>
      <c r="EI29" s="63" t="s">
        <v>226</v>
      </c>
      <c r="EJ29" s="64"/>
      <c r="EO29" s="65" t="s">
        <v>45</v>
      </c>
      <c r="EP29" s="65" t="s">
        <v>45</v>
      </c>
      <c r="EQ29" s="69" t="s">
        <v>619</v>
      </c>
      <c r="ER29" s="69" t="s">
        <v>1843</v>
      </c>
      <c r="ES29" s="69" t="s">
        <v>642</v>
      </c>
      <c r="ET29" s="69" t="s">
        <v>621</v>
      </c>
      <c r="EU29" s="69" t="s">
        <v>624</v>
      </c>
      <c r="EV29" s="69" t="s">
        <v>635</v>
      </c>
      <c r="EW29" s="69" t="s">
        <v>635</v>
      </c>
      <c r="EX29" s="69" t="s">
        <v>621</v>
      </c>
      <c r="EY29" s="69" t="s">
        <v>635</v>
      </c>
      <c r="EZ29" s="69" t="s">
        <v>635</v>
      </c>
      <c r="FA29" s="69" t="s">
        <v>635</v>
      </c>
      <c r="FB29" s="70" t="s">
        <v>657</v>
      </c>
      <c r="FH29" s="84">
        <f t="shared" si="4"/>
        <v>0</v>
      </c>
      <c r="FI29" s="84">
        <f t="shared" si="5"/>
        <v>1</v>
      </c>
      <c r="FJ29" s="83" t="s">
        <v>1114</v>
      </c>
      <c r="FN29" s="84">
        <f t="shared" si="6"/>
        <v>0</v>
      </c>
      <c r="FO29" s="84">
        <f t="shared" si="7"/>
        <v>1</v>
      </c>
      <c r="FP29" s="84" t="s">
        <v>1999</v>
      </c>
    </row>
    <row r="30" spans="1:172" ht="15" customHeight="1" x14ac:dyDescent="0.25">
      <c r="A30" s="242"/>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1" t="s">
        <v>530</v>
      </c>
      <c r="AU30" s="242"/>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1" t="str">
        <f ca="1">IF(AV1="","",AT30)</f>
        <v/>
      </c>
      <c r="CV30" s="84">
        <f t="shared" si="2"/>
        <v>1</v>
      </c>
      <c r="CW30" s="58" t="str">
        <f>'Minas Tirith'!W30</f>
        <v/>
      </c>
      <c r="DC30" s="84">
        <f t="shared" si="3"/>
        <v>1</v>
      </c>
      <c r="DD30">
        <f>'Minas Tirith'!AP13</f>
        <v>0</v>
      </c>
      <c r="DE30" t="str">
        <f>'Minas Tirith'!AA13</f>
        <v>Ithilien Guard</v>
      </c>
      <c r="DF30" t="str">
        <f>'Minas Tirith'!CA13</f>
        <v>-</v>
      </c>
      <c r="DK30" s="84"/>
      <c r="DL30">
        <f>LOOKUP(DK26,$EH:$EH,$EM:$EM)</f>
        <v>0</v>
      </c>
      <c r="DM30" s="84">
        <f t="shared" si="34"/>
        <v>0</v>
      </c>
      <c r="DN30">
        <f t="shared" si="8"/>
        <v>0</v>
      </c>
      <c r="DO30">
        <f t="shared" si="9"/>
        <v>0</v>
      </c>
      <c r="DP30">
        <f t="shared" si="10"/>
        <v>0</v>
      </c>
      <c r="DQ30">
        <f t="shared" si="11"/>
        <v>0</v>
      </c>
      <c r="DR30">
        <f t="shared" si="12"/>
        <v>0</v>
      </c>
      <c r="DS30">
        <f t="shared" si="13"/>
        <v>0</v>
      </c>
      <c r="DT30">
        <f t="shared" si="14"/>
        <v>0</v>
      </c>
      <c r="DU30">
        <f t="shared" si="15"/>
        <v>0</v>
      </c>
      <c r="DV30">
        <f t="shared" si="16"/>
        <v>0</v>
      </c>
      <c r="DW30">
        <f t="shared" si="17"/>
        <v>0</v>
      </c>
      <c r="DX30">
        <f t="shared" si="18"/>
        <v>0</v>
      </c>
      <c r="DY30">
        <f t="shared" si="19"/>
        <v>0</v>
      </c>
      <c r="DZ30">
        <f t="shared" si="20"/>
        <v>0</v>
      </c>
      <c r="EA30" s="17">
        <f t="shared" si="22"/>
        <v>1</v>
      </c>
      <c r="EB30" s="85"/>
      <c r="EC30" s="85" t="str">
        <f t="shared" si="21"/>
        <v/>
      </c>
      <c r="ED30" s="85"/>
      <c r="EE30" s="84" t="s">
        <v>1783</v>
      </c>
      <c r="EF30" s="84" t="s">
        <v>2281</v>
      </c>
      <c r="EG30" s="85"/>
      <c r="EH30" s="62" t="s">
        <v>2349</v>
      </c>
      <c r="EI30" s="63" t="s">
        <v>2349</v>
      </c>
      <c r="EJ30" s="64" t="s">
        <v>2365</v>
      </c>
      <c r="EO30" s="84" t="s">
        <v>1782</v>
      </c>
      <c r="EP30" s="84" t="s">
        <v>1782</v>
      </c>
      <c r="EQ30" s="69" t="s">
        <v>748</v>
      </c>
      <c r="ER30" s="69" t="s">
        <v>1845</v>
      </c>
      <c r="ES30" s="69" t="s">
        <v>642</v>
      </c>
      <c r="ET30" s="69" t="s">
        <v>621</v>
      </c>
      <c r="EU30" s="69" t="s">
        <v>628</v>
      </c>
      <c r="EV30" s="69" t="s">
        <v>629</v>
      </c>
      <c r="EW30" s="69" t="s">
        <v>629</v>
      </c>
      <c r="EX30" s="69" t="s">
        <v>628</v>
      </c>
      <c r="EY30" s="69" t="s">
        <v>629</v>
      </c>
      <c r="EZ30" s="69" t="s">
        <v>635</v>
      </c>
      <c r="FA30" s="69" t="s">
        <v>635</v>
      </c>
      <c r="FB30" s="73" t="s">
        <v>1856</v>
      </c>
      <c r="FH30" s="84">
        <f t="shared" si="4"/>
        <v>0</v>
      </c>
      <c r="FI30" s="84">
        <f t="shared" si="5"/>
        <v>1</v>
      </c>
      <c r="FJ30" s="83" t="s">
        <v>1115</v>
      </c>
      <c r="FN30" s="84">
        <f t="shared" si="6"/>
        <v>0</v>
      </c>
      <c r="FO30" s="84">
        <f t="shared" si="7"/>
        <v>1</v>
      </c>
      <c r="FP30" s="84" t="s">
        <v>1748</v>
      </c>
    </row>
    <row r="31" spans="1:172" x14ac:dyDescent="0.25">
      <c r="A31" s="242"/>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1"/>
      <c r="AU31" s="242"/>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1"/>
      <c r="CV31" s="84">
        <f t="shared" si="2"/>
        <v>1</v>
      </c>
      <c r="CW31" s="58" t="str">
        <f>'Minas Tirith'!W31</f>
        <v/>
      </c>
      <c r="DC31" s="84">
        <f t="shared" si="3"/>
        <v>1</v>
      </c>
      <c r="DD31">
        <f>'Minas Tirith'!AP14</f>
        <v>0</v>
      </c>
      <c r="DE31" t="str">
        <f>'Minas Tirith'!AA14</f>
        <v>Ithilien Guard</v>
      </c>
      <c r="DF31" t="str">
        <f>'Minas Tirith'!CA14</f>
        <v>-</v>
      </c>
      <c r="DH31">
        <v>6</v>
      </c>
      <c r="DI31">
        <f>LOOKUP(DH31,$DC:$DC,$DE:$DE)</f>
        <v>0</v>
      </c>
      <c r="DJ31">
        <f>LOOKUP(DH31,$DC:$DC,$DF:$DF)</f>
        <v>0</v>
      </c>
      <c r="DK31" s="61">
        <f t="shared" ref="DK31" si="35">IF(DI31=0,0,CONCATENATE(DI31,IF(OR(COUNT(FIND("Horse",DJ31))=1,COUNT(FIND("Pony",DJ31))=1,COUNT(FIND("War Goat",DJ31))=1,COUNT(FIND("War Boar",DJ31))=1),"1.",""),IF(OR(COUNT(FIND("armoured horse",DJ31))=1,COUNT(FIND("Gandalf's Cart",DJ31))=1,COUNT(FIND("Sleigh",DJ31))=1,COUNT(FIND("Windlance",DJ31))=1),"2.",""),IF(OR(COUNT(FIND("Engineer Captain",DJ31))=1,COUNT(FIND("Shadowfax",DJ31))=1),"3.","")))</f>
        <v>0</v>
      </c>
      <c r="DL31">
        <f>LOOKUP(DK31,$EH:$EH,$EI:$EI)</f>
        <v>0</v>
      </c>
      <c r="DM31" s="61">
        <f t="shared" ref="DM31" si="36">IF(DL31=0,0,CONCATENATE(DL31,IF(OR(COUNT(FIND("Shield",DJ31))=1,COUNT(FIND("Sting",DJ31))=1,COUNT(FIND("Sebastian",DJ31))=1,COUNT(FIND("The Oakenshield",DJ31))=1),"1.",""),IF(OR(COUNT(FIND("Armour",DJ31))=1,COUNT(FIND("Elven glaive",DJ31))=1),"2.",""),IF(OR(COUNT(FIND("Heavy armour",DJ31))=1,COUNT(FIND("Mithril Coat",DJ31))=1,COUNT(FIND("armour of Gondolin",DJ31))=1,COUNT(FIND("Orcrist",DJ31))=1),"3.",""),IF(OR(COUNT(FIND("The Banner of Minas Tirith",DJ31))=1,COUNT(FIND("Horn of the Riddermark",DJ31))=1,COUNT(FIND("Royal Standard of Rohan",DJ31))=1,COUNT(FIND("Banner of Arwen Evenstar",DJ31))=1,COUNT(FIND("Mirror of Galadriel",DJ31))=1,COUNT(FIND("Andúril, Flame of the West",DJ31))=1,COUNT(FIND("Durin's Axe",DJ31))=1,COUNT(FIND("Erebor13",DJ31))=1),"4.","")))</f>
        <v>0</v>
      </c>
      <c r="DN31">
        <f t="shared" si="8"/>
        <v>0</v>
      </c>
      <c r="DO31">
        <f t="shared" si="9"/>
        <v>0</v>
      </c>
      <c r="DP31">
        <f t="shared" si="10"/>
        <v>0</v>
      </c>
      <c r="DQ31">
        <f t="shared" si="11"/>
        <v>0</v>
      </c>
      <c r="DR31">
        <f t="shared" si="12"/>
        <v>0</v>
      </c>
      <c r="DS31">
        <f t="shared" si="13"/>
        <v>0</v>
      </c>
      <c r="DT31">
        <f t="shared" si="14"/>
        <v>0</v>
      </c>
      <c r="DU31">
        <f t="shared" si="15"/>
        <v>0</v>
      </c>
      <c r="DV31">
        <f t="shared" si="16"/>
        <v>0</v>
      </c>
      <c r="DW31">
        <f t="shared" si="17"/>
        <v>0</v>
      </c>
      <c r="DX31">
        <f t="shared" si="18"/>
        <v>0</v>
      </c>
      <c r="DY31">
        <f t="shared" si="19"/>
        <v>0</v>
      </c>
      <c r="DZ31">
        <f t="shared" si="20"/>
        <v>0</v>
      </c>
      <c r="EA31" s="17">
        <f t="shared" si="22"/>
        <v>1</v>
      </c>
      <c r="EB31" s="85" t="str">
        <f>IF(COUNT(FIND(" with ",DJ31))=1,SUBSTITUTE(DJ31,CONCATENATE(DI31," with"),""),"")</f>
        <v/>
      </c>
      <c r="EC31" s="85" t="str">
        <f t="shared" si="21"/>
        <v/>
      </c>
      <c r="ED31" s="85"/>
      <c r="EE31" s="84" t="s">
        <v>2437</v>
      </c>
      <c r="EF31" s="84" t="s">
        <v>2462</v>
      </c>
      <c r="EG31" s="85"/>
      <c r="EH31" s="62" t="s">
        <v>45</v>
      </c>
      <c r="EI31" s="63" t="s">
        <v>45</v>
      </c>
      <c r="EJ31" s="64"/>
      <c r="EO31" s="84" t="s">
        <v>2436</v>
      </c>
      <c r="EP31" s="84" t="s">
        <v>2436</v>
      </c>
      <c r="EQ31" s="69" t="s">
        <v>748</v>
      </c>
      <c r="ER31" s="69" t="s">
        <v>1845</v>
      </c>
      <c r="ES31" s="69" t="s">
        <v>642</v>
      </c>
      <c r="ET31" s="69" t="s">
        <v>621</v>
      </c>
      <c r="EU31" s="69" t="s">
        <v>668</v>
      </c>
      <c r="EV31" s="69" t="s">
        <v>629</v>
      </c>
      <c r="EW31" s="69" t="s">
        <v>629</v>
      </c>
      <c r="EX31" s="69" t="s">
        <v>628</v>
      </c>
      <c r="EY31" s="69" t="s">
        <v>629</v>
      </c>
      <c r="EZ31" s="69" t="s">
        <v>635</v>
      </c>
      <c r="FA31" s="69" t="s">
        <v>635</v>
      </c>
      <c r="FB31" s="188" t="str">
        <f>CONCATENATE("Sworn Protector (Thorin, KutM). Throw Stones. Embedded Axe-blade.",IF('Erebor Reclaimed'!$U$2='Erebor Reclaimed'!$Z$2," Du Bekâr!",""))</f>
        <v>Sworn Protector (Thorin, KutM). Throw Stones. Embedded Axe-blade. Du Bekâr!</v>
      </c>
      <c r="FH31" s="84">
        <f t="shared" si="4"/>
        <v>0</v>
      </c>
      <c r="FI31" s="84">
        <f t="shared" si="5"/>
        <v>1</v>
      </c>
      <c r="FJ31" s="83" t="s">
        <v>1116</v>
      </c>
      <c r="FN31" s="84">
        <f t="shared" si="6"/>
        <v>1</v>
      </c>
      <c r="FO31" s="84">
        <f t="shared" si="7"/>
        <v>1</v>
      </c>
      <c r="FP31" s="84" t="s">
        <v>160</v>
      </c>
    </row>
    <row r="32" spans="1:172" x14ac:dyDescent="0.25">
      <c r="A32" s="242"/>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1"/>
      <c r="AU32" s="242"/>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1"/>
      <c r="CV32" s="84">
        <f t="shared" si="2"/>
        <v>1</v>
      </c>
      <c r="CW32" s="58" t="str">
        <f>'Minas Tirith'!W32</f>
        <v/>
      </c>
      <c r="DC32" s="84">
        <f t="shared" si="3"/>
        <v>1</v>
      </c>
      <c r="DD32">
        <f>'Minas Tirith'!AP15</f>
        <v>0</v>
      </c>
      <c r="DE32" t="str">
        <f>'Minas Tirith'!AA15</f>
        <v>Knight of Minas Tirith</v>
      </c>
      <c r="DF32" t="str">
        <f>'Minas Tirith'!CA15</f>
        <v>-</v>
      </c>
      <c r="DK32" s="84"/>
      <c r="DL32">
        <f>LOOKUP(DK31,$EH:$EH,$EJ:$EJ)</f>
        <v>0</v>
      </c>
      <c r="DM32" s="84">
        <f t="shared" ref="DM32:DM35" si="37">DL32</f>
        <v>0</v>
      </c>
      <c r="DN32">
        <f t="shared" si="8"/>
        <v>0</v>
      </c>
      <c r="DO32">
        <f t="shared" si="9"/>
        <v>0</v>
      </c>
      <c r="DP32">
        <f t="shared" si="10"/>
        <v>0</v>
      </c>
      <c r="DQ32">
        <f t="shared" si="11"/>
        <v>0</v>
      </c>
      <c r="DR32">
        <f t="shared" si="12"/>
        <v>0</v>
      </c>
      <c r="DS32">
        <f t="shared" si="13"/>
        <v>0</v>
      </c>
      <c r="DT32">
        <f t="shared" si="14"/>
        <v>0</v>
      </c>
      <c r="DU32">
        <f t="shared" si="15"/>
        <v>0</v>
      </c>
      <c r="DV32">
        <f t="shared" si="16"/>
        <v>0</v>
      </c>
      <c r="DW32">
        <f t="shared" si="17"/>
        <v>0</v>
      </c>
      <c r="DX32">
        <f t="shared" si="18"/>
        <v>0</v>
      </c>
      <c r="DY32">
        <f t="shared" si="19"/>
        <v>0</v>
      </c>
      <c r="DZ32">
        <f t="shared" si="20"/>
        <v>0</v>
      </c>
      <c r="EA32" s="17">
        <f t="shared" si="22"/>
        <v>1</v>
      </c>
      <c r="EB32" s="85"/>
      <c r="EC32" s="85" t="str">
        <f t="shared" si="21"/>
        <v/>
      </c>
      <c r="ED32" s="85"/>
      <c r="EE32" s="84" t="s">
        <v>1784</v>
      </c>
      <c r="EG32" s="85"/>
      <c r="EH32" s="62" t="s">
        <v>554</v>
      </c>
      <c r="EI32" s="63" t="s">
        <v>45</v>
      </c>
      <c r="EJ32" s="64" t="s">
        <v>32</v>
      </c>
      <c r="EO32" s="84" t="s">
        <v>250</v>
      </c>
      <c r="EP32" s="84" t="s">
        <v>250</v>
      </c>
      <c r="EQ32" s="69" t="s">
        <v>632</v>
      </c>
      <c r="ER32" s="69" t="s">
        <v>633</v>
      </c>
      <c r="ES32" s="69" t="s">
        <v>634</v>
      </c>
      <c r="ET32" s="69">
        <v>2</v>
      </c>
      <c r="EU32" s="69" t="s">
        <v>623</v>
      </c>
      <c r="EV32" s="69" t="s">
        <v>635</v>
      </c>
      <c r="EW32" s="69" t="s">
        <v>629</v>
      </c>
      <c r="EX32" s="69" t="s">
        <v>624</v>
      </c>
      <c r="EY32" s="69" t="s">
        <v>635</v>
      </c>
      <c r="EZ32" s="69" t="s">
        <v>623</v>
      </c>
      <c r="FA32" s="69" t="s">
        <v>623</v>
      </c>
      <c r="FB32" s="73" t="s">
        <v>1865</v>
      </c>
      <c r="FH32" s="84">
        <f t="shared" si="4"/>
        <v>0</v>
      </c>
      <c r="FI32" s="84">
        <f t="shared" si="5"/>
        <v>1</v>
      </c>
      <c r="FJ32" s="83" t="s">
        <v>1117</v>
      </c>
      <c r="FN32" s="84">
        <f t="shared" si="6"/>
        <v>0</v>
      </c>
      <c r="FO32" s="84">
        <f t="shared" si="7"/>
        <v>1</v>
      </c>
      <c r="FP32" s="84" t="s">
        <v>1717</v>
      </c>
    </row>
    <row r="33" spans="1:172" ht="15" customHeight="1" x14ac:dyDescent="0.25">
      <c r="A33" s="242"/>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c r="AT33" s="241"/>
      <c r="AU33" s="242"/>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1"/>
      <c r="CV33" s="84">
        <f t="shared" si="2"/>
        <v>1</v>
      </c>
      <c r="CW33" s="58" t="str">
        <f>'Minas Tirith'!W33</f>
        <v/>
      </c>
      <c r="DC33" s="84">
        <f t="shared" si="3"/>
        <v>1</v>
      </c>
      <c r="DD33">
        <f>'Minas Tirith'!AP16</f>
        <v>0</v>
      </c>
      <c r="DE33" t="str">
        <f>'Minas Tirith'!AA16</f>
        <v>Knight of Minas Tirith</v>
      </c>
      <c r="DF33" t="str">
        <f>'Minas Tirith'!CA16</f>
        <v>-</v>
      </c>
      <c r="DK33" s="84"/>
      <c r="DL33">
        <f>LOOKUP(DK31,$EH:$EH,$EK:$EK)</f>
        <v>0</v>
      </c>
      <c r="DM33" s="84">
        <f t="shared" si="37"/>
        <v>0</v>
      </c>
      <c r="DN33">
        <f t="shared" si="8"/>
        <v>0</v>
      </c>
      <c r="DO33">
        <f t="shared" si="9"/>
        <v>0</v>
      </c>
      <c r="DP33">
        <f t="shared" si="10"/>
        <v>0</v>
      </c>
      <c r="DQ33">
        <f t="shared" si="11"/>
        <v>0</v>
      </c>
      <c r="DR33">
        <f t="shared" si="12"/>
        <v>0</v>
      </c>
      <c r="DS33">
        <f t="shared" si="13"/>
        <v>0</v>
      </c>
      <c r="DT33">
        <f t="shared" si="14"/>
        <v>0</v>
      </c>
      <c r="DU33">
        <f t="shared" si="15"/>
        <v>0</v>
      </c>
      <c r="DV33">
        <f t="shared" si="16"/>
        <v>0</v>
      </c>
      <c r="DW33">
        <f t="shared" si="17"/>
        <v>0</v>
      </c>
      <c r="DX33">
        <f t="shared" si="18"/>
        <v>0</v>
      </c>
      <c r="DY33">
        <f t="shared" si="19"/>
        <v>0</v>
      </c>
      <c r="DZ33">
        <f t="shared" si="20"/>
        <v>0</v>
      </c>
      <c r="EA33" s="17">
        <f t="shared" si="22"/>
        <v>1</v>
      </c>
      <c r="EB33" s="85"/>
      <c r="EC33" s="85" t="str">
        <f t="shared" si="21"/>
        <v/>
      </c>
      <c r="ED33" s="85"/>
      <c r="EE33" s="84" t="s">
        <v>2438</v>
      </c>
      <c r="EF33" s="84" t="s">
        <v>2463</v>
      </c>
      <c r="EG33" s="85"/>
      <c r="EH33" s="62" t="s">
        <v>1782</v>
      </c>
      <c r="EI33" s="63" t="s">
        <v>1782</v>
      </c>
      <c r="EJ33" s="64"/>
      <c r="EO33" s="118" t="s">
        <v>2209</v>
      </c>
      <c r="EP33" s="118" t="s">
        <v>250</v>
      </c>
      <c r="EQ33" s="100" t="s">
        <v>632</v>
      </c>
      <c r="ER33" s="100" t="s">
        <v>633</v>
      </c>
      <c r="ES33" s="100" t="s">
        <v>634</v>
      </c>
      <c r="ET33" s="100" t="s">
        <v>623</v>
      </c>
      <c r="EU33" s="100" t="s">
        <v>628</v>
      </c>
      <c r="EV33" s="100" t="s">
        <v>635</v>
      </c>
      <c r="EW33" s="100" t="s">
        <v>629</v>
      </c>
      <c r="EX33" s="100" t="s">
        <v>624</v>
      </c>
      <c r="EY33" s="100" t="s">
        <v>635</v>
      </c>
      <c r="EZ33" s="100" t="s">
        <v>623</v>
      </c>
      <c r="FA33" s="100" t="s">
        <v>623</v>
      </c>
      <c r="FB33" s="119" t="s">
        <v>705</v>
      </c>
      <c r="FH33" s="84">
        <f t="shared" si="4"/>
        <v>0</v>
      </c>
      <c r="FI33" s="84">
        <f t="shared" si="5"/>
        <v>1</v>
      </c>
      <c r="FJ33" s="83" t="str">
        <f>""</f>
        <v/>
      </c>
      <c r="FN33" s="84">
        <f t="shared" si="6"/>
        <v>0</v>
      </c>
      <c r="FO33" s="84">
        <f t="shared" si="7"/>
        <v>1</v>
      </c>
      <c r="FP33" s="84" t="s">
        <v>1996</v>
      </c>
    </row>
    <row r="34" spans="1:172" x14ac:dyDescent="0.25">
      <c r="A34" s="242"/>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1"/>
      <c r="AU34" s="242"/>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1"/>
      <c r="CV34" s="84">
        <f t="shared" si="2"/>
        <v>1</v>
      </c>
      <c r="CW34" s="58" t="str">
        <f>'Minas Tirith'!W34</f>
        <v/>
      </c>
      <c r="DC34" s="84">
        <f t="shared" si="3"/>
        <v>1</v>
      </c>
      <c r="DD34">
        <f>'Minas Tirith'!AP17</f>
        <v>0</v>
      </c>
      <c r="DE34" t="str">
        <f>'Minas Tirith'!AA17</f>
        <v>Knight of Minas Tirith</v>
      </c>
      <c r="DF34" t="str">
        <f>'Minas Tirith'!CA17</f>
        <v>-</v>
      </c>
      <c r="DK34" s="84"/>
      <c r="DL34">
        <f>LOOKUP(DK31,$EH:$EH,$EL:$EL)</f>
        <v>0</v>
      </c>
      <c r="DM34" s="84">
        <f t="shared" si="37"/>
        <v>0</v>
      </c>
      <c r="DN34">
        <f t="shared" si="8"/>
        <v>0</v>
      </c>
      <c r="DO34">
        <f t="shared" si="9"/>
        <v>0</v>
      </c>
      <c r="DP34">
        <f t="shared" si="10"/>
        <v>0</v>
      </c>
      <c r="DQ34">
        <f t="shared" si="11"/>
        <v>0</v>
      </c>
      <c r="DR34">
        <f t="shared" si="12"/>
        <v>0</v>
      </c>
      <c r="DS34">
        <f t="shared" si="13"/>
        <v>0</v>
      </c>
      <c r="DT34">
        <f t="shared" si="14"/>
        <v>0</v>
      </c>
      <c r="DU34">
        <f t="shared" si="15"/>
        <v>0</v>
      </c>
      <c r="DV34">
        <f t="shared" si="16"/>
        <v>0</v>
      </c>
      <c r="DW34">
        <f t="shared" si="17"/>
        <v>0</v>
      </c>
      <c r="DX34">
        <f t="shared" si="18"/>
        <v>0</v>
      </c>
      <c r="DY34">
        <f t="shared" si="19"/>
        <v>0</v>
      </c>
      <c r="DZ34">
        <f t="shared" si="20"/>
        <v>0</v>
      </c>
      <c r="EA34" s="17">
        <f t="shared" si="22"/>
        <v>1</v>
      </c>
      <c r="EB34" s="85"/>
      <c r="EC34" s="85" t="str">
        <f t="shared" si="21"/>
        <v/>
      </c>
      <c r="ED34" s="85"/>
      <c r="EE34" s="65" t="s">
        <v>236</v>
      </c>
      <c r="EF34" s="84" t="s">
        <v>2272</v>
      </c>
      <c r="EG34" s="85"/>
      <c r="EH34" s="62" t="s">
        <v>2436</v>
      </c>
      <c r="EI34" s="63" t="s">
        <v>2436</v>
      </c>
      <c r="EJ34" s="64"/>
      <c r="EO34" s="84" t="s">
        <v>2433</v>
      </c>
      <c r="EP34" s="84" t="s">
        <v>2433</v>
      </c>
      <c r="EQ34" s="69" t="s">
        <v>632</v>
      </c>
      <c r="ER34" s="69" t="s">
        <v>633</v>
      </c>
      <c r="ES34" s="69" t="s">
        <v>634</v>
      </c>
      <c r="ET34" s="69" t="s">
        <v>623</v>
      </c>
      <c r="EU34" s="69" t="s">
        <v>624</v>
      </c>
      <c r="EV34" s="69" t="s">
        <v>635</v>
      </c>
      <c r="EW34" s="69" t="s">
        <v>629</v>
      </c>
      <c r="EX34" s="69" t="s">
        <v>624</v>
      </c>
      <c r="EY34" s="69" t="s">
        <v>623</v>
      </c>
      <c r="EZ34" s="69" t="s">
        <v>623</v>
      </c>
      <c r="FA34" s="69" t="s">
        <v>623</v>
      </c>
      <c r="FB34" s="73" t="s">
        <v>1865</v>
      </c>
      <c r="FH34" s="84">
        <f t="shared" si="4"/>
        <v>1</v>
      </c>
      <c r="FI34" s="84">
        <f t="shared" si="5"/>
        <v>1</v>
      </c>
      <c r="FJ34" s="85" t="s">
        <v>643</v>
      </c>
      <c r="FN34" s="84">
        <f t="shared" si="6"/>
        <v>0</v>
      </c>
      <c r="FO34" s="84">
        <f t="shared" si="7"/>
        <v>1</v>
      </c>
      <c r="FP34" s="84" t="s">
        <v>1998</v>
      </c>
    </row>
    <row r="35" spans="1:172" x14ac:dyDescent="0.25">
      <c r="A35" s="242"/>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1"/>
      <c r="AU35" s="242"/>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1"/>
      <c r="CV35" s="84">
        <f t="shared" si="2"/>
        <v>1</v>
      </c>
      <c r="CW35" s="58" t="str">
        <f>'Minas Tirith'!W35</f>
        <v/>
      </c>
      <c r="DC35" s="84">
        <f t="shared" si="3"/>
        <v>1</v>
      </c>
      <c r="DD35">
        <f>'Minas Tirith'!AP18</f>
        <v>0</v>
      </c>
      <c r="DE35" t="str">
        <f>'Minas Tirith'!AA18</f>
        <v>Ranger of Gondor</v>
      </c>
      <c r="DF35" t="str">
        <f>'Minas Tirith'!CA18</f>
        <v>-</v>
      </c>
      <c r="DK35" s="84"/>
      <c r="DL35">
        <f>LOOKUP(DK31,$EH:$EH,$EM:$EM)</f>
        <v>0</v>
      </c>
      <c r="DM35" s="84">
        <f t="shared" si="37"/>
        <v>0</v>
      </c>
      <c r="DN35">
        <f t="shared" si="8"/>
        <v>0</v>
      </c>
      <c r="DO35">
        <f t="shared" si="9"/>
        <v>0</v>
      </c>
      <c r="DP35">
        <f t="shared" si="10"/>
        <v>0</v>
      </c>
      <c r="DQ35">
        <f t="shared" si="11"/>
        <v>0</v>
      </c>
      <c r="DR35">
        <f t="shared" si="12"/>
        <v>0</v>
      </c>
      <c r="DS35">
        <f t="shared" si="13"/>
        <v>0</v>
      </c>
      <c r="DT35">
        <f t="shared" si="14"/>
        <v>0</v>
      </c>
      <c r="DU35">
        <f t="shared" si="15"/>
        <v>0</v>
      </c>
      <c r="DV35">
        <f t="shared" si="16"/>
        <v>0</v>
      </c>
      <c r="DW35">
        <f t="shared" si="17"/>
        <v>0</v>
      </c>
      <c r="DX35">
        <f t="shared" si="18"/>
        <v>0</v>
      </c>
      <c r="DY35">
        <f t="shared" si="19"/>
        <v>0</v>
      </c>
      <c r="DZ35">
        <f t="shared" si="20"/>
        <v>0</v>
      </c>
      <c r="EA35" s="17">
        <f t="shared" si="22"/>
        <v>1</v>
      </c>
      <c r="EB35" s="85"/>
      <c r="EC35" s="85" t="str">
        <f t="shared" si="21"/>
        <v/>
      </c>
      <c r="ED35" s="85"/>
      <c r="EE35" s="16" t="s">
        <v>40</v>
      </c>
      <c r="EF35" s="84" t="s">
        <v>2212</v>
      </c>
      <c r="EG35" s="85"/>
      <c r="EH35" s="62" t="s">
        <v>1832</v>
      </c>
      <c r="EI35" s="63" t="s">
        <v>1782</v>
      </c>
      <c r="EJ35" s="64" t="s">
        <v>39</v>
      </c>
      <c r="EO35" s="84" t="s">
        <v>2333</v>
      </c>
      <c r="EP35" s="84" t="s">
        <v>250</v>
      </c>
      <c r="EQ35" s="69" t="s">
        <v>632</v>
      </c>
      <c r="ER35" s="69" t="s">
        <v>633</v>
      </c>
      <c r="ES35" s="69" t="s">
        <v>634</v>
      </c>
      <c r="ET35" s="69">
        <v>3</v>
      </c>
      <c r="EU35" s="69" t="s">
        <v>623</v>
      </c>
      <c r="EV35" s="69" t="s">
        <v>635</v>
      </c>
      <c r="EW35" s="69" t="s">
        <v>629</v>
      </c>
      <c r="EX35" s="69" t="s">
        <v>624</v>
      </c>
      <c r="EY35" s="69" t="s">
        <v>635</v>
      </c>
      <c r="EZ35" s="69" t="s">
        <v>623</v>
      </c>
      <c r="FA35" s="69" t="s">
        <v>623</v>
      </c>
      <c r="FB35" s="73" t="s">
        <v>1865</v>
      </c>
      <c r="FH35" s="84">
        <f t="shared" si="4"/>
        <v>0</v>
      </c>
      <c r="FI35" s="84">
        <f t="shared" si="5"/>
        <v>1</v>
      </c>
      <c r="FJ35" s="83" t="s">
        <v>1118</v>
      </c>
      <c r="FN35" s="84">
        <f t="shared" si="6"/>
        <v>0</v>
      </c>
      <c r="FO35" s="84">
        <f t="shared" si="7"/>
        <v>1</v>
      </c>
      <c r="FP35" s="84" t="s">
        <v>2000</v>
      </c>
    </row>
    <row r="36" spans="1:172" x14ac:dyDescent="0.25">
      <c r="A36" s="242"/>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1"/>
      <c r="AU36" s="242"/>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1"/>
      <c r="CV36" s="84">
        <f t="shared" si="2"/>
        <v>1</v>
      </c>
      <c r="CW36" s="58" t="str">
        <f>'Minas Tirith'!W36</f>
        <v/>
      </c>
      <c r="DC36" s="84">
        <f t="shared" si="3"/>
        <v>1</v>
      </c>
      <c r="DD36">
        <f>'Minas Tirith'!AP19</f>
        <v>0</v>
      </c>
      <c r="DE36" t="str">
        <f>'Minas Tirith'!AA19</f>
        <v>Ranger of Gondor</v>
      </c>
      <c r="DF36" t="str">
        <f>'Minas Tirith'!CA19</f>
        <v>-</v>
      </c>
      <c r="DH36">
        <v>7</v>
      </c>
      <c r="DI36">
        <f>LOOKUP(DH36,$DC:$DC,$DE:$DE)</f>
        <v>0</v>
      </c>
      <c r="DJ36">
        <f>LOOKUP(DH36,$DC:$DC,$DF:$DF)</f>
        <v>0</v>
      </c>
      <c r="DK36" s="61">
        <f t="shared" ref="DK36" si="38">IF(DI36=0,0,CONCATENATE(DI36,IF(OR(COUNT(FIND("Horse",DJ36))=1,COUNT(FIND("Pony",DJ36))=1,COUNT(FIND("War Goat",DJ36))=1,COUNT(FIND("War Boar",DJ36))=1),"1.",""),IF(OR(COUNT(FIND("armoured horse",DJ36))=1,COUNT(FIND("Gandalf's Cart",DJ36))=1,COUNT(FIND("Sleigh",DJ36))=1,COUNT(FIND("Windlance",DJ36))=1),"2.",""),IF(OR(COUNT(FIND("Engineer Captain",DJ36))=1,COUNT(FIND("Shadowfax",DJ36))=1),"3.","")))</f>
        <v>0</v>
      </c>
      <c r="DL36">
        <f>LOOKUP(DK36,$EH:$EH,$EI:$EI)</f>
        <v>0</v>
      </c>
      <c r="DM36" s="61">
        <f t="shared" ref="DM36" si="39">IF(DL36=0,0,CONCATENATE(DL36,IF(OR(COUNT(FIND("Shield",DJ36))=1,COUNT(FIND("Sting",DJ36))=1,COUNT(FIND("Sebastian",DJ36))=1,COUNT(FIND("The Oakenshield",DJ36))=1),"1.",""),IF(OR(COUNT(FIND("Armour",DJ36))=1,COUNT(FIND("Elven glaive",DJ36))=1),"2.",""),IF(OR(COUNT(FIND("Heavy armour",DJ36))=1,COUNT(FIND("Mithril Coat",DJ36))=1,COUNT(FIND("armour of Gondolin",DJ36))=1,COUNT(FIND("Orcrist",DJ36))=1),"3.",""),IF(OR(COUNT(FIND("The Banner of Minas Tirith",DJ36))=1,COUNT(FIND("Horn of the Riddermark",DJ36))=1,COUNT(FIND("Royal Standard of Rohan",DJ36))=1,COUNT(FIND("Banner of Arwen Evenstar",DJ36))=1,COUNT(FIND("Mirror of Galadriel",DJ36))=1,COUNT(FIND("Andúril, Flame of the West",DJ36))=1,COUNT(FIND("Durin's Axe",DJ36))=1,COUNT(FIND("Erebor13",DJ36))=1),"4.","")))</f>
        <v>0</v>
      </c>
      <c r="DN36">
        <f t="shared" si="8"/>
        <v>0</v>
      </c>
      <c r="DO36">
        <f t="shared" si="9"/>
        <v>0</v>
      </c>
      <c r="DP36">
        <f t="shared" si="10"/>
        <v>0</v>
      </c>
      <c r="DQ36">
        <f t="shared" si="11"/>
        <v>0</v>
      </c>
      <c r="DR36">
        <f t="shared" si="12"/>
        <v>0</v>
      </c>
      <c r="DS36">
        <f t="shared" si="13"/>
        <v>0</v>
      </c>
      <c r="DT36">
        <f t="shared" si="14"/>
        <v>0</v>
      </c>
      <c r="DU36">
        <f t="shared" si="15"/>
        <v>0</v>
      </c>
      <c r="DV36">
        <f t="shared" si="16"/>
        <v>0</v>
      </c>
      <c r="DW36">
        <f t="shared" si="17"/>
        <v>0</v>
      </c>
      <c r="DX36">
        <f t="shared" si="18"/>
        <v>0</v>
      </c>
      <c r="DY36">
        <f t="shared" si="19"/>
        <v>0</v>
      </c>
      <c r="DZ36">
        <f t="shared" si="20"/>
        <v>0</v>
      </c>
      <c r="EA36" s="17">
        <f t="shared" si="22"/>
        <v>1</v>
      </c>
      <c r="EB36" s="85" t="str">
        <f>IF(COUNT(FIND(" with ",DJ36))=1,SUBSTITUTE(DJ36,CONCATENATE(DI36," with"),""),"")</f>
        <v/>
      </c>
      <c r="EC36" s="85" t="str">
        <f t="shared" si="21"/>
        <v/>
      </c>
      <c r="ED36" s="85"/>
      <c r="EE36" s="84" t="s">
        <v>2644</v>
      </c>
      <c r="EF36" s="84" t="s">
        <v>2363</v>
      </c>
      <c r="EG36" s="85"/>
      <c r="EH36" s="62" t="s">
        <v>250</v>
      </c>
      <c r="EI36" s="63" t="s">
        <v>250</v>
      </c>
      <c r="EJ36" s="59"/>
      <c r="EO36" s="84" t="s">
        <v>2335</v>
      </c>
      <c r="EP36" s="84" t="s">
        <v>250</v>
      </c>
      <c r="EQ36" s="69" t="s">
        <v>632</v>
      </c>
      <c r="ER36" s="69" t="s">
        <v>633</v>
      </c>
      <c r="ES36" s="69" t="s">
        <v>634</v>
      </c>
      <c r="ET36" s="69">
        <v>3</v>
      </c>
      <c r="EU36" s="69" t="s">
        <v>624</v>
      </c>
      <c r="EV36" s="69" t="s">
        <v>635</v>
      </c>
      <c r="EW36" s="69" t="s">
        <v>629</v>
      </c>
      <c r="EX36" s="69" t="s">
        <v>624</v>
      </c>
      <c r="EY36" s="69" t="s">
        <v>635</v>
      </c>
      <c r="EZ36" s="69" t="s">
        <v>623</v>
      </c>
      <c r="FA36" s="69" t="s">
        <v>623</v>
      </c>
      <c r="FB36" s="73" t="s">
        <v>1865</v>
      </c>
      <c r="FH36" s="84">
        <f t="shared" si="4"/>
        <v>0</v>
      </c>
      <c r="FI36" s="84">
        <f t="shared" si="5"/>
        <v>1</v>
      </c>
      <c r="FJ36" s="83" t="s">
        <v>1119</v>
      </c>
      <c r="FN36" s="84">
        <f t="shared" si="6"/>
        <v>0</v>
      </c>
      <c r="FO36" s="84">
        <f t="shared" si="7"/>
        <v>1</v>
      </c>
      <c r="FP36" s="84" t="s">
        <v>1748</v>
      </c>
    </row>
    <row r="37" spans="1:172" x14ac:dyDescent="0.25">
      <c r="A37" s="242"/>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74"/>
      <c r="AU37" s="242"/>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74"/>
      <c r="CV37" s="84">
        <f t="shared" si="2"/>
        <v>1</v>
      </c>
      <c r="CW37" s="58" t="str">
        <f>'Minas Tirith'!W37</f>
        <v/>
      </c>
      <c r="DC37" s="84">
        <f t="shared" si="3"/>
        <v>1</v>
      </c>
      <c r="DD37">
        <f>'Minas Tirith'!AP20</f>
        <v>0</v>
      </c>
      <c r="DE37" t="str">
        <f>'Minas Tirith'!AA20</f>
        <v>Ranger of Ithilien</v>
      </c>
      <c r="DF37" t="str">
        <f>'Minas Tirith'!CA20</f>
        <v>-</v>
      </c>
      <c r="DK37" s="84"/>
      <c r="DL37">
        <f>LOOKUP(DK36,$EH:$EH,$EJ:$EJ)</f>
        <v>0</v>
      </c>
      <c r="DM37" s="84">
        <f t="shared" ref="DM37:DM40" si="40">DL37</f>
        <v>0</v>
      </c>
      <c r="DN37">
        <f t="shared" si="8"/>
        <v>0</v>
      </c>
      <c r="DO37">
        <f t="shared" si="9"/>
        <v>0</v>
      </c>
      <c r="DP37">
        <f t="shared" si="10"/>
        <v>0</v>
      </c>
      <c r="DQ37">
        <f t="shared" si="11"/>
        <v>0</v>
      </c>
      <c r="DR37">
        <f t="shared" si="12"/>
        <v>0</v>
      </c>
      <c r="DS37">
        <f t="shared" si="13"/>
        <v>0</v>
      </c>
      <c r="DT37">
        <f t="shared" si="14"/>
        <v>0</v>
      </c>
      <c r="DU37">
        <f t="shared" si="15"/>
        <v>0</v>
      </c>
      <c r="DV37">
        <f t="shared" si="16"/>
        <v>0</v>
      </c>
      <c r="DW37">
        <f t="shared" si="17"/>
        <v>0</v>
      </c>
      <c r="DX37">
        <f t="shared" si="18"/>
        <v>0</v>
      </c>
      <c r="DY37">
        <f t="shared" si="19"/>
        <v>0</v>
      </c>
      <c r="DZ37">
        <f t="shared" si="20"/>
        <v>0</v>
      </c>
      <c r="EA37" s="17">
        <f t="shared" si="22"/>
        <v>1</v>
      </c>
      <c r="EB37" s="85"/>
      <c r="EC37" s="85" t="str">
        <f t="shared" si="21"/>
        <v/>
      </c>
      <c r="ED37" s="85"/>
      <c r="EE37" s="65" t="s">
        <v>127</v>
      </c>
      <c r="EF37" s="84" t="s">
        <v>2217</v>
      </c>
      <c r="EG37" s="85"/>
      <c r="EH37" s="62" t="s">
        <v>2209</v>
      </c>
      <c r="EI37" s="63" t="s">
        <v>2209</v>
      </c>
      <c r="EJ37" s="59"/>
      <c r="EO37" s="84" t="s">
        <v>2334</v>
      </c>
      <c r="EP37" s="84" t="s">
        <v>250</v>
      </c>
      <c r="EQ37" s="69" t="s">
        <v>632</v>
      </c>
      <c r="ER37" s="69" t="s">
        <v>633</v>
      </c>
      <c r="ES37" s="69" t="s">
        <v>634</v>
      </c>
      <c r="ET37" s="69" t="s">
        <v>629</v>
      </c>
      <c r="EU37" s="69" t="s">
        <v>624</v>
      </c>
      <c r="EV37" s="69" t="s">
        <v>635</v>
      </c>
      <c r="EW37" s="69" t="s">
        <v>629</v>
      </c>
      <c r="EX37" s="69" t="s">
        <v>624</v>
      </c>
      <c r="EY37" s="69" t="s">
        <v>635</v>
      </c>
      <c r="EZ37" s="69" t="s">
        <v>623</v>
      </c>
      <c r="FA37" s="69" t="s">
        <v>623</v>
      </c>
      <c r="FB37" s="73" t="s">
        <v>1865</v>
      </c>
      <c r="FH37" s="84">
        <f t="shared" si="4"/>
        <v>0</v>
      </c>
      <c r="FI37" s="84">
        <f t="shared" si="5"/>
        <v>1</v>
      </c>
      <c r="FJ37" s="83" t="s">
        <v>1120</v>
      </c>
      <c r="FN37" s="84">
        <f t="shared" si="6"/>
        <v>1</v>
      </c>
      <c r="FO37" s="84">
        <f t="shared" si="7"/>
        <v>1</v>
      </c>
      <c r="FP37" s="84" t="s">
        <v>162</v>
      </c>
    </row>
    <row r="38" spans="1:172" x14ac:dyDescent="0.25">
      <c r="A38" s="233" t="str">
        <f>A1</f>
        <v>FORCES OF GOOD</v>
      </c>
      <c r="B38" s="233"/>
      <c r="C38" s="233"/>
      <c r="D38" s="233"/>
      <c r="E38" s="233"/>
      <c r="F38" s="233"/>
      <c r="G38" s="233"/>
      <c r="H38" s="233"/>
      <c r="I38" s="233"/>
      <c r="J38" s="233"/>
      <c r="K38" s="233"/>
      <c r="L38" s="233"/>
      <c r="M38" s="233"/>
      <c r="N38" s="232"/>
      <c r="O38" s="232"/>
      <c r="P38" s="232"/>
      <c r="Q38" s="232"/>
      <c r="R38" s="232"/>
      <c r="S38" s="232"/>
      <c r="T38" s="232"/>
      <c r="U38" s="232"/>
      <c r="V38" s="232"/>
      <c r="W38" s="232"/>
      <c r="X38" s="232"/>
      <c r="Y38" s="232"/>
      <c r="Z38" s="74"/>
      <c r="AA38" s="74"/>
      <c r="AB38" s="74"/>
      <c r="AC38" s="74"/>
      <c r="AD38" s="232"/>
      <c r="AE38" s="232"/>
      <c r="AF38" s="232"/>
      <c r="AG38" s="232"/>
      <c r="AH38" s="232"/>
      <c r="AI38" s="232"/>
      <c r="AJ38" s="232"/>
      <c r="AK38" s="232"/>
      <c r="AL38" s="232"/>
      <c r="AM38" s="232"/>
      <c r="AN38" s="232"/>
      <c r="AO38" s="232"/>
      <c r="AP38" s="232"/>
      <c r="AQ38" s="232"/>
      <c r="AR38" s="232"/>
      <c r="AS38" s="232"/>
      <c r="AT38" s="232"/>
      <c r="AU38" s="233" t="str">
        <f>IF(AU40="","",A1)</f>
        <v/>
      </c>
      <c r="AV38" s="233"/>
      <c r="AW38" s="233"/>
      <c r="AX38" s="233"/>
      <c r="AY38" s="233"/>
      <c r="AZ38" s="233"/>
      <c r="BA38" s="233"/>
      <c r="BB38" s="233"/>
      <c r="BC38" s="233"/>
      <c r="BD38" s="233"/>
      <c r="BE38" s="233"/>
      <c r="BF38" s="233"/>
      <c r="BG38" s="233"/>
      <c r="BH38" s="232"/>
      <c r="BI38" s="232"/>
      <c r="BJ38" s="232"/>
      <c r="BK38" s="232"/>
      <c r="BL38" s="232"/>
      <c r="BM38" s="232"/>
      <c r="BN38" s="232"/>
      <c r="BO38" s="232"/>
      <c r="BP38" s="232"/>
      <c r="BQ38" s="232"/>
      <c r="BR38" s="232"/>
      <c r="BS38" s="232"/>
      <c r="BT38" s="74"/>
      <c r="BU38" s="74"/>
      <c r="BV38" s="74"/>
      <c r="BW38" s="74"/>
      <c r="BX38" s="232"/>
      <c r="BY38" s="232"/>
      <c r="BZ38" s="232"/>
      <c r="CA38" s="232"/>
      <c r="CB38" s="232"/>
      <c r="CC38" s="232"/>
      <c r="CD38" s="232"/>
      <c r="CE38" s="232"/>
      <c r="CF38" s="232"/>
      <c r="CG38" s="232"/>
      <c r="CH38" s="232"/>
      <c r="CI38" s="232"/>
      <c r="CJ38" s="232"/>
      <c r="CK38" s="232"/>
      <c r="CL38" s="232"/>
      <c r="CM38" s="232"/>
      <c r="CN38" s="232"/>
      <c r="CV38" s="84">
        <f t="shared" si="2"/>
        <v>1</v>
      </c>
      <c r="CW38" s="58" t="str">
        <f>'Minas Tirith'!W38</f>
        <v/>
      </c>
      <c r="DC38" s="84">
        <f t="shared" si="3"/>
        <v>1</v>
      </c>
      <c r="DD38">
        <f>'Minas Tirith'!AP21</f>
        <v>0</v>
      </c>
      <c r="DE38" t="str">
        <f>'Minas Tirith'!AA21</f>
        <v>Ranger of Ithilien</v>
      </c>
      <c r="DF38" t="str">
        <f>'Minas Tirith'!CA21</f>
        <v>-</v>
      </c>
      <c r="DK38" s="84"/>
      <c r="DL38">
        <f>LOOKUP(DK36,$EH:$EH,$EK:$EK)</f>
        <v>0</v>
      </c>
      <c r="DM38" s="84">
        <f t="shared" si="40"/>
        <v>0</v>
      </c>
      <c r="DN38">
        <f t="shared" si="8"/>
        <v>0</v>
      </c>
      <c r="DO38">
        <f t="shared" si="9"/>
        <v>0</v>
      </c>
      <c r="DP38">
        <f t="shared" si="10"/>
        <v>0</v>
      </c>
      <c r="DQ38">
        <f t="shared" si="11"/>
        <v>0</v>
      </c>
      <c r="DR38">
        <f t="shared" si="12"/>
        <v>0</v>
      </c>
      <c r="DS38">
        <f t="shared" si="13"/>
        <v>0</v>
      </c>
      <c r="DT38">
        <f t="shared" si="14"/>
        <v>0</v>
      </c>
      <c r="DU38">
        <f t="shared" si="15"/>
        <v>0</v>
      </c>
      <c r="DV38">
        <f t="shared" si="16"/>
        <v>0</v>
      </c>
      <c r="DW38">
        <f t="shared" si="17"/>
        <v>0</v>
      </c>
      <c r="DX38">
        <f t="shared" si="18"/>
        <v>0</v>
      </c>
      <c r="DY38">
        <f t="shared" si="19"/>
        <v>0</v>
      </c>
      <c r="DZ38">
        <f t="shared" si="20"/>
        <v>0</v>
      </c>
      <c r="EA38" s="17">
        <f t="shared" si="22"/>
        <v>1</v>
      </c>
      <c r="EB38" s="85"/>
      <c r="EC38" s="85" t="str">
        <f t="shared" si="21"/>
        <v/>
      </c>
      <c r="ED38" s="85"/>
      <c r="EE38" s="84" t="s">
        <v>2204</v>
      </c>
      <c r="EF38" s="84" t="s">
        <v>2363</v>
      </c>
      <c r="EG38" s="85"/>
      <c r="EH38" s="62" t="s">
        <v>2433</v>
      </c>
      <c r="EI38" s="63" t="s">
        <v>2433</v>
      </c>
      <c r="EJ38" s="59"/>
      <c r="EO38" s="65" t="s">
        <v>243</v>
      </c>
      <c r="EP38" s="65" t="s">
        <v>243</v>
      </c>
      <c r="EQ38" s="69" t="s">
        <v>39</v>
      </c>
      <c r="ER38" s="69" t="s">
        <v>721</v>
      </c>
      <c r="ES38" s="69" t="s">
        <v>789</v>
      </c>
      <c r="ET38" s="69" t="s">
        <v>623</v>
      </c>
      <c r="EU38" s="69" t="s">
        <v>621</v>
      </c>
      <c r="EV38" s="69" t="s">
        <v>635</v>
      </c>
      <c r="EW38" s="69" t="s">
        <v>629</v>
      </c>
      <c r="EX38" s="69" t="s">
        <v>629</v>
      </c>
      <c r="EY38" s="69" t="s">
        <v>645</v>
      </c>
      <c r="EZ38" s="69" t="s">
        <v>635</v>
      </c>
      <c r="FA38" s="69" t="s">
        <v>635</v>
      </c>
      <c r="FB38" s="70" t="s">
        <v>790</v>
      </c>
      <c r="FH38" s="84">
        <f t="shared" si="4"/>
        <v>0</v>
      </c>
      <c r="FI38" s="84">
        <f t="shared" si="5"/>
        <v>1</v>
      </c>
      <c r="FJ38" s="83" t="str">
        <f>""</f>
        <v/>
      </c>
      <c r="FN38" s="84">
        <f t="shared" si="6"/>
        <v>0</v>
      </c>
      <c r="FO38" s="84">
        <f t="shared" si="7"/>
        <v>1</v>
      </c>
      <c r="FP38" s="84" t="s">
        <v>1717</v>
      </c>
    </row>
    <row r="39" spans="1:172" ht="18" customHeight="1" x14ac:dyDescent="0.25">
      <c r="A39" s="231" t="s">
        <v>534</v>
      </c>
      <c r="B39" s="231"/>
      <c r="C39" s="231"/>
      <c r="D39" s="231"/>
      <c r="E39" s="231"/>
      <c r="F39" s="231"/>
      <c r="G39" s="231"/>
      <c r="H39" s="231"/>
      <c r="I39" s="231"/>
      <c r="J39" s="231"/>
      <c r="K39" s="231"/>
      <c r="L39" s="231"/>
      <c r="M39" s="231"/>
      <c r="N39" s="238" t="s">
        <v>535</v>
      </c>
      <c r="O39" s="238"/>
      <c r="P39" s="238"/>
      <c r="Q39" s="238"/>
      <c r="R39" s="238"/>
      <c r="S39" s="239" t="s">
        <v>536</v>
      </c>
      <c r="T39" s="239"/>
      <c r="U39" s="239"/>
      <c r="V39" s="238" t="s">
        <v>537</v>
      </c>
      <c r="W39" s="238"/>
      <c r="X39" s="238" t="s">
        <v>538</v>
      </c>
      <c r="Y39" s="238"/>
      <c r="Z39" s="80" t="s">
        <v>539</v>
      </c>
      <c r="AA39" s="80" t="s">
        <v>540</v>
      </c>
      <c r="AB39" s="80" t="s">
        <v>541</v>
      </c>
      <c r="AC39" s="80" t="s">
        <v>542</v>
      </c>
      <c r="AD39" s="238" t="s">
        <v>543</v>
      </c>
      <c r="AE39" s="238"/>
      <c r="AF39" s="238" t="s">
        <v>544</v>
      </c>
      <c r="AG39" s="238"/>
      <c r="AH39" s="238" t="s">
        <v>545</v>
      </c>
      <c r="AI39" s="238"/>
      <c r="AJ39" s="231" t="s">
        <v>2208</v>
      </c>
      <c r="AK39" s="231"/>
      <c r="AL39" s="231"/>
      <c r="AM39" s="231"/>
      <c r="AN39" s="231"/>
      <c r="AO39" s="231"/>
      <c r="AP39" s="231"/>
      <c r="AQ39" s="231"/>
      <c r="AR39" s="231"/>
      <c r="AS39" s="231"/>
      <c r="AT39" s="231"/>
      <c r="AU39" s="231" t="str">
        <f>IF(AU40="","",A39)</f>
        <v/>
      </c>
      <c r="AV39" s="231"/>
      <c r="AW39" s="231"/>
      <c r="AX39" s="231"/>
      <c r="AY39" s="231"/>
      <c r="AZ39" s="231"/>
      <c r="BA39" s="231"/>
      <c r="BB39" s="231"/>
      <c r="BC39" s="231"/>
      <c r="BD39" s="231"/>
      <c r="BE39" s="231"/>
      <c r="BF39" s="231"/>
      <c r="BG39" s="231"/>
      <c r="BH39" s="238" t="str">
        <f>IF(AU40="","",N39)</f>
        <v/>
      </c>
      <c r="BI39" s="238"/>
      <c r="BJ39" s="238"/>
      <c r="BK39" s="238"/>
      <c r="BL39" s="238"/>
      <c r="BM39" s="239" t="str">
        <f>IF(AU40="","",S39)</f>
        <v/>
      </c>
      <c r="BN39" s="239"/>
      <c r="BO39" s="239"/>
      <c r="BP39" s="238" t="str">
        <f>IF(AU40="","",V39)</f>
        <v/>
      </c>
      <c r="BQ39" s="238"/>
      <c r="BR39" s="238" t="str">
        <f>IF(AU40="","",X39)</f>
        <v/>
      </c>
      <c r="BS39" s="238"/>
      <c r="BT39" s="80" t="str">
        <f>IF(AU40="","",Z39D)</f>
        <v/>
      </c>
      <c r="BU39" s="80" t="str">
        <f>IF(AU40="","",AA39)</f>
        <v/>
      </c>
      <c r="BV39" s="80" t="str">
        <f>IF(AU40="","",AB39)</f>
        <v/>
      </c>
      <c r="BW39" s="80" t="str">
        <f>IF(AU40="","",AC39)</f>
        <v/>
      </c>
      <c r="BX39" s="238" t="str">
        <f>IF(AU40="","",AD39)</f>
        <v/>
      </c>
      <c r="BY39" s="238"/>
      <c r="BZ39" s="238" t="str">
        <f>IF(AU40="","",AF39)</f>
        <v/>
      </c>
      <c r="CA39" s="238"/>
      <c r="CB39" s="238" t="str">
        <f>IF(AU40="","",AH39)</f>
        <v/>
      </c>
      <c r="CC39" s="238"/>
      <c r="CD39" s="231" t="str">
        <f>IF(AU40="","",AJ39)</f>
        <v/>
      </c>
      <c r="CE39" s="231"/>
      <c r="CF39" s="231"/>
      <c r="CG39" s="231"/>
      <c r="CH39" s="231"/>
      <c r="CI39" s="231"/>
      <c r="CJ39" s="231"/>
      <c r="CK39" s="231"/>
      <c r="CL39" s="231"/>
      <c r="CM39" s="231"/>
      <c r="CN39" s="231"/>
      <c r="CV39" s="84">
        <f t="shared" si="2"/>
        <v>1</v>
      </c>
      <c r="CW39" s="58" t="str">
        <f>'Minas Tirith'!W39</f>
        <v/>
      </c>
      <c r="DC39" s="84">
        <f t="shared" si="3"/>
        <v>1</v>
      </c>
      <c r="DD39">
        <f>'Minas Tirith'!AP22</f>
        <v>0</v>
      </c>
      <c r="DE39" t="str">
        <f>'Minas Tirith'!AA22</f>
        <v>Citadel Guard</v>
      </c>
      <c r="DF39" t="str">
        <f>'Minas Tirith'!CA22</f>
        <v>-</v>
      </c>
      <c r="DK39" s="84"/>
      <c r="DL39">
        <f>LOOKUP(DK36,$EH:$EH,$EL:$EL)</f>
        <v>0</v>
      </c>
      <c r="DM39" s="84">
        <f t="shared" si="40"/>
        <v>0</v>
      </c>
      <c r="DN39">
        <f t="shared" si="8"/>
        <v>0</v>
      </c>
      <c r="DO39">
        <f t="shared" si="9"/>
        <v>0</v>
      </c>
      <c r="DP39">
        <f t="shared" si="10"/>
        <v>0</v>
      </c>
      <c r="DQ39">
        <f t="shared" si="11"/>
        <v>0</v>
      </c>
      <c r="DR39">
        <f t="shared" si="12"/>
        <v>0</v>
      </c>
      <c r="DS39">
        <f t="shared" si="13"/>
        <v>0</v>
      </c>
      <c r="DT39">
        <f t="shared" si="14"/>
        <v>0</v>
      </c>
      <c r="DU39">
        <f t="shared" si="15"/>
        <v>0</v>
      </c>
      <c r="DV39">
        <f t="shared" si="16"/>
        <v>0</v>
      </c>
      <c r="DW39">
        <f t="shared" si="17"/>
        <v>0</v>
      </c>
      <c r="DX39">
        <f t="shared" si="18"/>
        <v>0</v>
      </c>
      <c r="DY39">
        <f t="shared" si="19"/>
        <v>0</v>
      </c>
      <c r="DZ39">
        <f t="shared" si="20"/>
        <v>0</v>
      </c>
      <c r="EA39" s="17">
        <f t="shared" si="22"/>
        <v>1</v>
      </c>
      <c r="EB39" s="85"/>
      <c r="EC39" s="85" t="str">
        <f t="shared" si="21"/>
        <v/>
      </c>
      <c r="ED39" s="85"/>
      <c r="EE39" s="65" t="s">
        <v>79</v>
      </c>
      <c r="EF39" s="84" t="s">
        <v>2220</v>
      </c>
      <c r="EG39" s="85"/>
      <c r="EH39" s="62" t="s">
        <v>2333</v>
      </c>
      <c r="EI39" s="63" t="s">
        <v>250</v>
      </c>
      <c r="EJ39" s="59" t="s">
        <v>39</v>
      </c>
      <c r="EO39" s="65" t="s">
        <v>88</v>
      </c>
      <c r="EP39" s="65" t="s">
        <v>88</v>
      </c>
      <c r="EQ39" s="69" t="s">
        <v>619</v>
      </c>
      <c r="ER39" s="69" t="s">
        <v>1843</v>
      </c>
      <c r="ES39" s="69" t="s">
        <v>634</v>
      </c>
      <c r="ET39" s="69" t="s">
        <v>623</v>
      </c>
      <c r="EU39" s="69" t="s">
        <v>621</v>
      </c>
      <c r="EV39" s="69" t="s">
        <v>635</v>
      </c>
      <c r="EW39" s="69" t="s">
        <v>635</v>
      </c>
      <c r="EX39" s="69" t="s">
        <v>629</v>
      </c>
      <c r="EY39" s="14" t="str">
        <f>""</f>
        <v/>
      </c>
      <c r="EZ39" s="14" t="str">
        <f>""</f>
        <v/>
      </c>
      <c r="FA39" s="14" t="str">
        <f>""</f>
        <v/>
      </c>
      <c r="FB39" s="70" t="s">
        <v>2424</v>
      </c>
      <c r="FH39" s="84">
        <f t="shared" si="4"/>
        <v>1</v>
      </c>
      <c r="FI39" s="84">
        <f t="shared" si="5"/>
        <v>1</v>
      </c>
      <c r="FJ39" s="85" t="s">
        <v>646</v>
      </c>
      <c r="FN39" s="84">
        <f t="shared" si="6"/>
        <v>0</v>
      </c>
      <c r="FO39" s="84">
        <f t="shared" si="7"/>
        <v>1</v>
      </c>
      <c r="FP39" s="84" t="s">
        <v>1995</v>
      </c>
    </row>
    <row r="40" spans="1:172" ht="18" customHeight="1" x14ac:dyDescent="0.25">
      <c r="A40" s="230" t="str">
        <f>LOOKUP($CO40,$EA:$EA,$DN:$DN)</f>
        <v/>
      </c>
      <c r="B40" s="230"/>
      <c r="C40" s="230"/>
      <c r="D40" s="230"/>
      <c r="E40" s="230"/>
      <c r="F40" s="230"/>
      <c r="G40" s="230"/>
      <c r="H40" s="230"/>
      <c r="I40" s="230"/>
      <c r="J40" s="230"/>
      <c r="K40" s="230"/>
      <c r="L40" s="230"/>
      <c r="M40" s="230"/>
      <c r="N40" s="234" t="str">
        <f>LOOKUP($CO40,$EA:$EA,$DO:$DO)</f>
        <v/>
      </c>
      <c r="O40" s="234"/>
      <c r="P40" s="234"/>
      <c r="Q40" s="234"/>
      <c r="R40" s="234"/>
      <c r="S40" s="234" t="str">
        <f>LOOKUP($CO40,$EA:$EA,$DP:$DP)</f>
        <v/>
      </c>
      <c r="T40" s="234"/>
      <c r="U40" s="234"/>
      <c r="V40" s="234" t="str">
        <f>LOOKUP($CO40,$EA:$EA,$DQ:$DQ)</f>
        <v/>
      </c>
      <c r="W40" s="234"/>
      <c r="X40" s="234" t="str">
        <f>LOOKUP($CO40,$EA:$EA,$DR:$DR)</f>
        <v/>
      </c>
      <c r="Y40" s="234"/>
      <c r="Z40" s="81" t="str">
        <f>LOOKUP($CO40,$EA:$EA,$DS:$DS)</f>
        <v/>
      </c>
      <c r="AA40" s="81" t="str">
        <f>LOOKUP($CO40,$EA:$EA,$DT:$DT)</f>
        <v/>
      </c>
      <c r="AB40" s="81" t="str">
        <f>LOOKUP($CO40,$EA:$EA,$DU:$DU)</f>
        <v/>
      </c>
      <c r="AC40" s="81" t="str">
        <f>LOOKUP($CO40,$EA:$EA,$DV:$DV)</f>
        <v/>
      </c>
      <c r="AD40" s="234" t="str">
        <f>LOOKUP($CO40,$EA:$EA,$DW:$DW)</f>
        <v/>
      </c>
      <c r="AE40" s="234"/>
      <c r="AF40" s="234" t="str">
        <f>LOOKUP($CO40,$EA:$EA,$DX:$DX)</f>
        <v/>
      </c>
      <c r="AG40" s="234"/>
      <c r="AH40" s="234" t="str">
        <f>LOOKUP($CO40,$EA:$EA,$DY:$DY)</f>
        <v/>
      </c>
      <c r="AI40" s="234"/>
      <c r="AJ40" s="235" t="str">
        <f>LOOKUP($CO40,$EA:$EA,$DZ:$DZ)</f>
        <v/>
      </c>
      <c r="AK40" s="235"/>
      <c r="AL40" s="235"/>
      <c r="AM40" s="235"/>
      <c r="AN40" s="235"/>
      <c r="AO40" s="235"/>
      <c r="AP40" s="235"/>
      <c r="AQ40" s="235"/>
      <c r="AR40" s="235"/>
      <c r="AS40" s="235"/>
      <c r="AT40" s="235"/>
      <c r="AU40" s="230" t="str">
        <f>LOOKUP($CP40,$EA:$EA,$DN:$DN)</f>
        <v/>
      </c>
      <c r="AV40" s="230"/>
      <c r="AW40" s="230"/>
      <c r="AX40" s="230"/>
      <c r="AY40" s="230"/>
      <c r="AZ40" s="230"/>
      <c r="BA40" s="230"/>
      <c r="BB40" s="230"/>
      <c r="BC40" s="230"/>
      <c r="BD40" s="230"/>
      <c r="BE40" s="230"/>
      <c r="BF40" s="230"/>
      <c r="BG40" s="230"/>
      <c r="BH40" s="234" t="str">
        <f>LOOKUP($CP40,$EA:$EA,$DO:$DO)</f>
        <v/>
      </c>
      <c r="BI40" s="234"/>
      <c r="BJ40" s="234"/>
      <c r="BK40" s="234"/>
      <c r="BL40" s="234"/>
      <c r="BM40" s="234" t="str">
        <f>LOOKUP($CP40,$EA:$EA,$DP:$DP)</f>
        <v/>
      </c>
      <c r="BN40" s="234"/>
      <c r="BO40" s="234"/>
      <c r="BP40" s="234" t="str">
        <f>LOOKUP($CP40,$EA:$EA,$DQ:$DQ)</f>
        <v/>
      </c>
      <c r="BQ40" s="234"/>
      <c r="BR40" s="234" t="str">
        <f>LOOKUP($CP40,$EA:$EA,$DR:$DR)</f>
        <v/>
      </c>
      <c r="BS40" s="234"/>
      <c r="BT40" s="81" t="str">
        <f>LOOKUP($CP40,$EA:$EA,$DS:$DS)</f>
        <v/>
      </c>
      <c r="BU40" s="81" t="str">
        <f>LOOKUP($CP40,$EA:$EA,$DT:$DT)</f>
        <v/>
      </c>
      <c r="BV40" s="81" t="str">
        <f>LOOKUP($CP40,$EA:$EA,$DU:$DU)</f>
        <v/>
      </c>
      <c r="BW40" s="81" t="str">
        <f>LOOKUP($CP40,$EA:$EA,$DV:$DV)</f>
        <v/>
      </c>
      <c r="BX40" s="234" t="str">
        <f>LOOKUP($CP40,$EA:$EA,$DW:$DW)</f>
        <v/>
      </c>
      <c r="BY40" s="234"/>
      <c r="BZ40" s="234" t="str">
        <f>LOOKUP($CP40,$EA:$EA,$DX:$DX)</f>
        <v/>
      </c>
      <c r="CA40" s="234"/>
      <c r="CB40" s="234" t="str">
        <f>LOOKUP($CP40,$EA:$EA,$DY:$DY)</f>
        <v/>
      </c>
      <c r="CC40" s="234"/>
      <c r="CD40" s="235" t="str">
        <f>LOOKUP($CP40,$EA:$EA,$DZ:$DZ)</f>
        <v/>
      </c>
      <c r="CE40" s="235"/>
      <c r="CF40" s="235"/>
      <c r="CG40" s="235"/>
      <c r="CH40" s="235"/>
      <c r="CI40" s="235"/>
      <c r="CJ40" s="235"/>
      <c r="CK40" s="235"/>
      <c r="CL40" s="235"/>
      <c r="CM40" s="235"/>
      <c r="CN40" s="235"/>
      <c r="CO40" s="60">
        <v>1</v>
      </c>
      <c r="CP40" s="60">
        <v>30</v>
      </c>
      <c r="CV40" s="84">
        <f t="shared" si="2"/>
        <v>1</v>
      </c>
      <c r="CW40" s="58" t="str">
        <f>'Minas Tirith'!W40</f>
        <v/>
      </c>
      <c r="DC40" s="84">
        <f t="shared" si="3"/>
        <v>1</v>
      </c>
      <c r="DD40">
        <f>'Minas Tirith'!AP23</f>
        <v>0</v>
      </c>
      <c r="DE40" t="str">
        <f>'Minas Tirith'!AA23</f>
        <v>Citadel Guard</v>
      </c>
      <c r="DF40" t="str">
        <f>'Minas Tirith'!CA23</f>
        <v>-</v>
      </c>
      <c r="DK40" s="84"/>
      <c r="DL40">
        <f>LOOKUP(DK36,$EH:$EH,$EM:$EM)</f>
        <v>0</v>
      </c>
      <c r="DM40" s="84">
        <f t="shared" si="40"/>
        <v>0</v>
      </c>
      <c r="DN40">
        <f t="shared" si="8"/>
        <v>0</v>
      </c>
      <c r="DO40">
        <f t="shared" si="9"/>
        <v>0</v>
      </c>
      <c r="DP40">
        <f t="shared" si="10"/>
        <v>0</v>
      </c>
      <c r="DQ40">
        <f t="shared" si="11"/>
        <v>0</v>
      </c>
      <c r="DR40">
        <f t="shared" si="12"/>
        <v>0</v>
      </c>
      <c r="DS40">
        <f t="shared" si="13"/>
        <v>0</v>
      </c>
      <c r="DT40">
        <f t="shared" si="14"/>
        <v>0</v>
      </c>
      <c r="DU40">
        <f t="shared" si="15"/>
        <v>0</v>
      </c>
      <c r="DV40">
        <f t="shared" si="16"/>
        <v>0</v>
      </c>
      <c r="DW40">
        <f t="shared" si="17"/>
        <v>0</v>
      </c>
      <c r="DX40">
        <f t="shared" si="18"/>
        <v>0</v>
      </c>
      <c r="DY40">
        <f t="shared" si="19"/>
        <v>0</v>
      </c>
      <c r="DZ40">
        <f t="shared" si="20"/>
        <v>0</v>
      </c>
      <c r="EA40" s="17">
        <f t="shared" si="22"/>
        <v>1</v>
      </c>
      <c r="EB40" s="85"/>
      <c r="EC40" s="85" t="str">
        <f t="shared" si="21"/>
        <v/>
      </c>
      <c r="ED40" s="85"/>
      <c r="EE40" s="84" t="s">
        <v>1798</v>
      </c>
      <c r="EF40" s="84" t="s">
        <v>2257</v>
      </c>
      <c r="EG40" s="85"/>
      <c r="EH40" s="62" t="s">
        <v>243</v>
      </c>
      <c r="EI40" s="63" t="s">
        <v>243</v>
      </c>
      <c r="EJ40" s="64"/>
      <c r="EO40" s="65" t="s">
        <v>89</v>
      </c>
      <c r="EP40" s="65" t="s">
        <v>89</v>
      </c>
      <c r="EQ40" s="69" t="s">
        <v>619</v>
      </c>
      <c r="ER40" s="69" t="s">
        <v>1843</v>
      </c>
      <c r="ES40" s="69" t="s">
        <v>634</v>
      </c>
      <c r="ET40" s="69" t="s">
        <v>623</v>
      </c>
      <c r="EU40" s="69" t="s">
        <v>621</v>
      </c>
      <c r="EV40" s="69" t="s">
        <v>635</v>
      </c>
      <c r="EW40" s="69" t="s">
        <v>635</v>
      </c>
      <c r="EX40" s="69" t="s">
        <v>629</v>
      </c>
      <c r="EY40" s="14" t="str">
        <f>""</f>
        <v/>
      </c>
      <c r="EZ40" s="14" t="str">
        <f>""</f>
        <v/>
      </c>
      <c r="FA40" s="14" t="str">
        <f>""</f>
        <v/>
      </c>
      <c r="FB40" s="70" t="s">
        <v>2424</v>
      </c>
      <c r="FH40" s="84">
        <f t="shared" si="4"/>
        <v>0</v>
      </c>
      <c r="FI40" s="84">
        <f t="shared" si="5"/>
        <v>1</v>
      </c>
      <c r="FJ40" s="83" t="s">
        <v>1121</v>
      </c>
      <c r="FN40" s="84">
        <f t="shared" si="6"/>
        <v>0</v>
      </c>
      <c r="FO40" s="84">
        <f t="shared" si="7"/>
        <v>1</v>
      </c>
      <c r="FP40" s="84" t="s">
        <v>1998</v>
      </c>
    </row>
    <row r="41" spans="1:172" ht="18" customHeight="1" x14ac:dyDescent="0.25">
      <c r="A41" s="230" t="str">
        <f t="shared" ref="A41:A68" si="41">LOOKUP($CO41,$EA:$EA,$DN:$DN)</f>
        <v/>
      </c>
      <c r="B41" s="230"/>
      <c r="C41" s="230"/>
      <c r="D41" s="230"/>
      <c r="E41" s="230"/>
      <c r="F41" s="230"/>
      <c r="G41" s="230"/>
      <c r="H41" s="230"/>
      <c r="I41" s="230"/>
      <c r="J41" s="230"/>
      <c r="K41" s="230"/>
      <c r="L41" s="230"/>
      <c r="M41" s="230"/>
      <c r="N41" s="234" t="str">
        <f t="shared" ref="N41:N68" si="42">LOOKUP($CO41,$EA:$EA,$DO:$DO)</f>
        <v/>
      </c>
      <c r="O41" s="234"/>
      <c r="P41" s="234"/>
      <c r="Q41" s="234"/>
      <c r="R41" s="234"/>
      <c r="S41" s="234" t="str">
        <f t="shared" ref="S41:S68" si="43">LOOKUP($CO41,$EA:$EA,$DP:$DP)</f>
        <v/>
      </c>
      <c r="T41" s="234"/>
      <c r="U41" s="234"/>
      <c r="V41" s="234" t="str">
        <f t="shared" ref="V41:V68" si="44">LOOKUP($CO41,$EA:$EA,$DQ:$DQ)</f>
        <v/>
      </c>
      <c r="W41" s="234"/>
      <c r="X41" s="234" t="str">
        <f t="shared" ref="X41:X68" si="45">LOOKUP($CO41,$EA:$EA,$DR:$DR)</f>
        <v/>
      </c>
      <c r="Y41" s="234"/>
      <c r="Z41" s="81" t="str">
        <f t="shared" ref="Z41:Z68" si="46">LOOKUP($CO41,$EA:$EA,$DS:$DS)</f>
        <v/>
      </c>
      <c r="AA41" s="81" t="str">
        <f t="shared" ref="AA41:AA68" si="47">LOOKUP($CO41,$EA:$EA,$DT:$DT)</f>
        <v/>
      </c>
      <c r="AB41" s="81" t="str">
        <f t="shared" ref="AB41:AB68" si="48">LOOKUP($CO41,$EA:$EA,$DU:$DU)</f>
        <v/>
      </c>
      <c r="AC41" s="81" t="str">
        <f t="shared" ref="AC41:AC68" si="49">LOOKUP($CO41,$EA:$EA,$DV:$DV)</f>
        <v/>
      </c>
      <c r="AD41" s="234" t="str">
        <f t="shared" ref="AD41:AD68" si="50">LOOKUP($CO41,$EA:$EA,$DW:$DW)</f>
        <v/>
      </c>
      <c r="AE41" s="234"/>
      <c r="AF41" s="234" t="str">
        <f t="shared" ref="AF41:AF68" si="51">LOOKUP($CO41,$EA:$EA,$DX:$DX)</f>
        <v/>
      </c>
      <c r="AG41" s="234"/>
      <c r="AH41" s="234" t="str">
        <f t="shared" ref="AH41:AH68" si="52">LOOKUP($CO41,$EA:$EA,$DY:$DY)</f>
        <v/>
      </c>
      <c r="AI41" s="234"/>
      <c r="AJ41" s="235" t="str">
        <f t="shared" ref="AJ41:AJ68" si="53">LOOKUP($CO41,$EA:$EA,$DZ:$DZ)</f>
        <v/>
      </c>
      <c r="AK41" s="235"/>
      <c r="AL41" s="235"/>
      <c r="AM41" s="235"/>
      <c r="AN41" s="235"/>
      <c r="AO41" s="235"/>
      <c r="AP41" s="235"/>
      <c r="AQ41" s="235"/>
      <c r="AR41" s="235"/>
      <c r="AS41" s="235"/>
      <c r="AT41" s="235"/>
      <c r="AU41" s="230" t="str">
        <f t="shared" ref="AU41:AU68" si="54">LOOKUP($CP41,$EA:$EA,$DN:$DN)</f>
        <v/>
      </c>
      <c r="AV41" s="230"/>
      <c r="AW41" s="230"/>
      <c r="AX41" s="230"/>
      <c r="AY41" s="230"/>
      <c r="AZ41" s="230"/>
      <c r="BA41" s="230"/>
      <c r="BB41" s="230"/>
      <c r="BC41" s="230"/>
      <c r="BD41" s="230"/>
      <c r="BE41" s="230"/>
      <c r="BF41" s="230"/>
      <c r="BG41" s="230"/>
      <c r="BH41" s="234" t="str">
        <f t="shared" ref="BH41:BH67" si="55">LOOKUP($CP41,$EA:$EA,$DO:$DO)</f>
        <v/>
      </c>
      <c r="BI41" s="234"/>
      <c r="BJ41" s="234"/>
      <c r="BK41" s="234"/>
      <c r="BL41" s="234"/>
      <c r="BM41" s="234" t="str">
        <f t="shared" ref="BM41:BM68" si="56">LOOKUP($CP41,$EA:$EA,$DP:$DP)</f>
        <v/>
      </c>
      <c r="BN41" s="234"/>
      <c r="BO41" s="234"/>
      <c r="BP41" s="234" t="str">
        <f t="shared" ref="BP41:BP68" si="57">LOOKUP($CP41,$EA:$EA,$DQ:$DQ)</f>
        <v/>
      </c>
      <c r="BQ41" s="234"/>
      <c r="BR41" s="234" t="str">
        <f t="shared" ref="BR41:BR68" si="58">LOOKUP($CP41,$EA:$EA,$DR:$DR)</f>
        <v/>
      </c>
      <c r="BS41" s="234"/>
      <c r="BT41" s="81" t="str">
        <f t="shared" ref="BT41:BT68" si="59">LOOKUP($CP41,$EA:$EA,$DS:$DS)</f>
        <v/>
      </c>
      <c r="BU41" s="81" t="str">
        <f t="shared" ref="BU41:BU68" si="60">LOOKUP($CP41,$EA:$EA,$DT:$DT)</f>
        <v/>
      </c>
      <c r="BV41" s="81" t="str">
        <f t="shared" ref="BV41:BV68" si="61">LOOKUP($CP41,$EA:$EA,$DU:$DU)</f>
        <v/>
      </c>
      <c r="BW41" s="81" t="str">
        <f t="shared" ref="BW41:BW68" si="62">LOOKUP($CP41,$EA:$EA,$DV:$DV)</f>
        <v/>
      </c>
      <c r="BX41" s="234" t="str">
        <f t="shared" ref="BX41:BX68" si="63">LOOKUP($CP41,$EA:$EA,$DW:$DW)</f>
        <v/>
      </c>
      <c r="BY41" s="234"/>
      <c r="BZ41" s="234" t="str">
        <f t="shared" ref="BZ41:BZ68" si="64">LOOKUP($CP41,$EA:$EA,$DX:$DX)</f>
        <v/>
      </c>
      <c r="CA41" s="234"/>
      <c r="CB41" s="234" t="str">
        <f t="shared" ref="CB41:CB68" si="65">LOOKUP($CP41,$EA:$EA,$DY:$DY)</f>
        <v/>
      </c>
      <c r="CC41" s="234"/>
      <c r="CD41" s="235" t="str">
        <f t="shared" ref="CD41:CD68" si="66">LOOKUP($CP41,$EA:$EA,$DZ:$DZ)</f>
        <v/>
      </c>
      <c r="CE41" s="235"/>
      <c r="CF41" s="235"/>
      <c r="CG41" s="235"/>
      <c r="CH41" s="235"/>
      <c r="CI41" s="235"/>
      <c r="CJ41" s="235"/>
      <c r="CK41" s="235"/>
      <c r="CL41" s="235"/>
      <c r="CM41" s="235"/>
      <c r="CN41" s="235"/>
      <c r="CO41" s="60">
        <v>2</v>
      </c>
      <c r="CP41" s="60">
        <v>31</v>
      </c>
      <c r="CV41" s="84">
        <f t="shared" si="2"/>
        <v>1</v>
      </c>
      <c r="CW41" s="58" t="str">
        <f>'Minas Tirith'!W41</f>
        <v/>
      </c>
      <c r="DC41" s="84">
        <f t="shared" si="3"/>
        <v>1</v>
      </c>
      <c r="DD41">
        <f>'Minas Tirith'!AP24</f>
        <v>0</v>
      </c>
      <c r="DE41" t="str">
        <f>'Minas Tirith'!AA24</f>
        <v>Citadel Guard</v>
      </c>
      <c r="DF41" t="str">
        <f>'Minas Tirith'!CA24</f>
        <v>-</v>
      </c>
      <c r="DH41">
        <v>8</v>
      </c>
      <c r="DI41">
        <f>LOOKUP(DH41,$DC:$DC,$DE:$DE)</f>
        <v>0</v>
      </c>
      <c r="DJ41">
        <f>LOOKUP(DH41,$DC:$DC,$DF:$DF)</f>
        <v>0</v>
      </c>
      <c r="DK41" s="61">
        <f t="shared" ref="DK41" si="67">IF(DI41=0,0,CONCATENATE(DI41,IF(OR(COUNT(FIND("Horse",DJ41))=1,COUNT(FIND("Pony",DJ41))=1,COUNT(FIND("War Goat",DJ41))=1,COUNT(FIND("War Boar",DJ41))=1),"1.",""),IF(OR(COUNT(FIND("armoured horse",DJ41))=1,COUNT(FIND("Gandalf's Cart",DJ41))=1,COUNT(FIND("Sleigh",DJ41))=1,COUNT(FIND("Windlance",DJ41))=1),"2.",""),IF(OR(COUNT(FIND("Engineer Captain",DJ41))=1,COUNT(FIND("Shadowfax",DJ41))=1),"3.","")))</f>
        <v>0</v>
      </c>
      <c r="DL41">
        <f>LOOKUP(DK41,$EH:$EH,$EI:$EI)</f>
        <v>0</v>
      </c>
      <c r="DM41" s="61">
        <f t="shared" ref="DM41" si="68">IF(DL41=0,0,CONCATENATE(DL41,IF(OR(COUNT(FIND("Shield",DJ41))=1,COUNT(FIND("Sting",DJ41))=1,COUNT(FIND("Sebastian",DJ41))=1,COUNT(FIND("The Oakenshield",DJ41))=1),"1.",""),IF(OR(COUNT(FIND("Armour",DJ41))=1,COUNT(FIND("Elven glaive",DJ41))=1),"2.",""),IF(OR(COUNT(FIND("Heavy armour",DJ41))=1,COUNT(FIND("Mithril Coat",DJ41))=1,COUNT(FIND("armour of Gondolin",DJ41))=1,COUNT(FIND("Orcrist",DJ41))=1),"3.",""),IF(OR(COUNT(FIND("The Banner of Minas Tirith",DJ41))=1,COUNT(FIND("Horn of the Riddermark",DJ41))=1,COUNT(FIND("Royal Standard of Rohan",DJ41))=1,COUNT(FIND("Banner of Arwen Evenstar",DJ41))=1,COUNT(FIND("Mirror of Galadriel",DJ41))=1,COUNT(FIND("Andúril, Flame of the West",DJ41))=1,COUNT(FIND("Durin's Axe",DJ41))=1,COUNT(FIND("Erebor13",DJ41))=1),"4.","")))</f>
        <v>0</v>
      </c>
      <c r="DN41">
        <f t="shared" si="8"/>
        <v>0</v>
      </c>
      <c r="DO41">
        <f t="shared" si="9"/>
        <v>0</v>
      </c>
      <c r="DP41">
        <f t="shared" si="10"/>
        <v>0</v>
      </c>
      <c r="DQ41">
        <f t="shared" si="11"/>
        <v>0</v>
      </c>
      <c r="DR41">
        <f t="shared" si="12"/>
        <v>0</v>
      </c>
      <c r="DS41">
        <f t="shared" si="13"/>
        <v>0</v>
      </c>
      <c r="DT41">
        <f t="shared" si="14"/>
        <v>0</v>
      </c>
      <c r="DU41">
        <f t="shared" si="15"/>
        <v>0</v>
      </c>
      <c r="DV41">
        <f t="shared" si="16"/>
        <v>0</v>
      </c>
      <c r="DW41">
        <f t="shared" si="17"/>
        <v>0</v>
      </c>
      <c r="DX41">
        <f t="shared" si="18"/>
        <v>0</v>
      </c>
      <c r="DY41">
        <f t="shared" si="19"/>
        <v>0</v>
      </c>
      <c r="DZ41">
        <f t="shared" si="20"/>
        <v>0</v>
      </c>
      <c r="EA41" s="17">
        <f t="shared" si="22"/>
        <v>1</v>
      </c>
      <c r="EB41" s="85" t="str">
        <f>IF(COUNT(FIND(" with ",DJ41))=1,SUBSTITUTE(DJ41,CONCATENATE(DI41," with"),""),"")</f>
        <v/>
      </c>
      <c r="EC41" s="85" t="str">
        <f t="shared" si="21"/>
        <v/>
      </c>
      <c r="ED41" s="85"/>
      <c r="EE41" s="65" t="s">
        <v>48</v>
      </c>
      <c r="EF41" s="84" t="s">
        <v>2217</v>
      </c>
      <c r="EG41" s="85"/>
      <c r="EH41" s="62" t="s">
        <v>88</v>
      </c>
      <c r="EI41" s="63" t="s">
        <v>88</v>
      </c>
      <c r="EJ41" s="64"/>
      <c r="EO41" s="84" t="s">
        <v>1783</v>
      </c>
      <c r="EP41" s="84" t="s">
        <v>1783</v>
      </c>
      <c r="EQ41" s="69" t="s">
        <v>748</v>
      </c>
      <c r="ER41" s="69" t="s">
        <v>1845</v>
      </c>
      <c r="ES41" s="69" t="s">
        <v>647</v>
      </c>
      <c r="ET41" s="69" t="s">
        <v>621</v>
      </c>
      <c r="EU41" s="69" t="s">
        <v>628</v>
      </c>
      <c r="EV41" s="69" t="s">
        <v>629</v>
      </c>
      <c r="EW41" s="69" t="s">
        <v>629</v>
      </c>
      <c r="EX41" s="69" t="s">
        <v>628</v>
      </c>
      <c r="EY41" s="69" t="s">
        <v>629</v>
      </c>
      <c r="EZ41" s="69" t="s">
        <v>635</v>
      </c>
      <c r="FA41" s="69" t="s">
        <v>635</v>
      </c>
      <c r="FB41" s="73" t="s">
        <v>1857</v>
      </c>
      <c r="FH41" s="84">
        <f t="shared" si="4"/>
        <v>0</v>
      </c>
      <c r="FI41" s="84">
        <f t="shared" si="5"/>
        <v>1</v>
      </c>
      <c r="FJ41" s="83" t="s">
        <v>1122</v>
      </c>
      <c r="FN41" s="84">
        <f t="shared" si="6"/>
        <v>0</v>
      </c>
      <c r="FO41" s="84">
        <f t="shared" si="7"/>
        <v>1</v>
      </c>
      <c r="FP41" s="84" t="s">
        <v>1748</v>
      </c>
    </row>
    <row r="42" spans="1:172" ht="18" customHeight="1" x14ac:dyDescent="0.25">
      <c r="A42" s="230" t="str">
        <f t="shared" si="41"/>
        <v/>
      </c>
      <c r="B42" s="230"/>
      <c r="C42" s="230"/>
      <c r="D42" s="230"/>
      <c r="E42" s="230"/>
      <c r="F42" s="230"/>
      <c r="G42" s="230"/>
      <c r="H42" s="230"/>
      <c r="I42" s="230"/>
      <c r="J42" s="230"/>
      <c r="K42" s="230"/>
      <c r="L42" s="230"/>
      <c r="M42" s="230"/>
      <c r="N42" s="234" t="str">
        <f t="shared" si="42"/>
        <v/>
      </c>
      <c r="O42" s="234"/>
      <c r="P42" s="234"/>
      <c r="Q42" s="234"/>
      <c r="R42" s="234"/>
      <c r="S42" s="234" t="str">
        <f t="shared" si="43"/>
        <v/>
      </c>
      <c r="T42" s="234"/>
      <c r="U42" s="234"/>
      <c r="V42" s="234" t="str">
        <f t="shared" si="44"/>
        <v/>
      </c>
      <c r="W42" s="234"/>
      <c r="X42" s="234" t="str">
        <f t="shared" si="45"/>
        <v/>
      </c>
      <c r="Y42" s="234"/>
      <c r="Z42" s="81" t="str">
        <f t="shared" si="46"/>
        <v/>
      </c>
      <c r="AA42" s="81" t="str">
        <f t="shared" si="47"/>
        <v/>
      </c>
      <c r="AB42" s="81" t="str">
        <f t="shared" si="48"/>
        <v/>
      </c>
      <c r="AC42" s="81" t="str">
        <f t="shared" si="49"/>
        <v/>
      </c>
      <c r="AD42" s="234" t="str">
        <f t="shared" si="50"/>
        <v/>
      </c>
      <c r="AE42" s="234"/>
      <c r="AF42" s="234" t="str">
        <f t="shared" si="51"/>
        <v/>
      </c>
      <c r="AG42" s="234"/>
      <c r="AH42" s="234" t="str">
        <f t="shared" si="52"/>
        <v/>
      </c>
      <c r="AI42" s="234"/>
      <c r="AJ42" s="235" t="str">
        <f t="shared" si="53"/>
        <v/>
      </c>
      <c r="AK42" s="235"/>
      <c r="AL42" s="235"/>
      <c r="AM42" s="235"/>
      <c r="AN42" s="235"/>
      <c r="AO42" s="235"/>
      <c r="AP42" s="235"/>
      <c r="AQ42" s="235"/>
      <c r="AR42" s="235"/>
      <c r="AS42" s="235"/>
      <c r="AT42" s="235"/>
      <c r="AU42" s="230" t="str">
        <f t="shared" si="54"/>
        <v/>
      </c>
      <c r="AV42" s="230"/>
      <c r="AW42" s="230"/>
      <c r="AX42" s="230"/>
      <c r="AY42" s="230"/>
      <c r="AZ42" s="230"/>
      <c r="BA42" s="230"/>
      <c r="BB42" s="230"/>
      <c r="BC42" s="230"/>
      <c r="BD42" s="230"/>
      <c r="BE42" s="230"/>
      <c r="BF42" s="230"/>
      <c r="BG42" s="230"/>
      <c r="BH42" s="234" t="str">
        <f t="shared" si="55"/>
        <v/>
      </c>
      <c r="BI42" s="234"/>
      <c r="BJ42" s="234"/>
      <c r="BK42" s="234"/>
      <c r="BL42" s="234"/>
      <c r="BM42" s="234" t="str">
        <f t="shared" si="56"/>
        <v/>
      </c>
      <c r="BN42" s="234"/>
      <c r="BO42" s="234"/>
      <c r="BP42" s="234" t="str">
        <f t="shared" si="57"/>
        <v/>
      </c>
      <c r="BQ42" s="234"/>
      <c r="BR42" s="234" t="str">
        <f t="shared" si="58"/>
        <v/>
      </c>
      <c r="BS42" s="234"/>
      <c r="BT42" s="81" t="str">
        <f t="shared" si="59"/>
        <v/>
      </c>
      <c r="BU42" s="81" t="str">
        <f t="shared" si="60"/>
        <v/>
      </c>
      <c r="BV42" s="81" t="str">
        <f t="shared" si="61"/>
        <v/>
      </c>
      <c r="BW42" s="81" t="str">
        <f t="shared" si="62"/>
        <v/>
      </c>
      <c r="BX42" s="234" t="str">
        <f t="shared" si="63"/>
        <v/>
      </c>
      <c r="BY42" s="234"/>
      <c r="BZ42" s="234" t="str">
        <f t="shared" si="64"/>
        <v/>
      </c>
      <c r="CA42" s="234"/>
      <c r="CB42" s="234" t="str">
        <f t="shared" si="65"/>
        <v/>
      </c>
      <c r="CC42" s="234"/>
      <c r="CD42" s="235" t="str">
        <f t="shared" si="66"/>
        <v/>
      </c>
      <c r="CE42" s="235"/>
      <c r="CF42" s="235"/>
      <c r="CG42" s="235"/>
      <c r="CH42" s="235"/>
      <c r="CI42" s="235"/>
      <c r="CJ42" s="235"/>
      <c r="CK42" s="235"/>
      <c r="CL42" s="235"/>
      <c r="CM42" s="235"/>
      <c r="CN42" s="235"/>
      <c r="CO42" s="60">
        <v>3</v>
      </c>
      <c r="CP42" s="60">
        <v>32</v>
      </c>
      <c r="CV42" s="84">
        <f t="shared" si="2"/>
        <v>1</v>
      </c>
      <c r="CW42" s="58" t="str">
        <f>'Minas Tirith'!W42</f>
        <v/>
      </c>
      <c r="DC42" s="84">
        <f t="shared" si="3"/>
        <v>1</v>
      </c>
      <c r="DD42">
        <f>'Minas Tirith'!AP25</f>
        <v>0</v>
      </c>
      <c r="DE42" t="str">
        <f>'Minas Tirith'!AA25</f>
        <v>Citadel Guard</v>
      </c>
      <c r="DF42" t="str">
        <f>'Minas Tirith'!CA25</f>
        <v>-</v>
      </c>
      <c r="DK42" s="84"/>
      <c r="DL42">
        <f>LOOKUP(DK41,$EH:$EH,$EJ:$EJ)</f>
        <v>0</v>
      </c>
      <c r="DM42" s="84">
        <f t="shared" ref="DM42:DM45" si="69">DL42</f>
        <v>0</v>
      </c>
      <c r="DN42">
        <f t="shared" si="8"/>
        <v>0</v>
      </c>
      <c r="DO42">
        <f t="shared" si="9"/>
        <v>0</v>
      </c>
      <c r="DP42">
        <f t="shared" si="10"/>
        <v>0</v>
      </c>
      <c r="DQ42">
        <f t="shared" si="11"/>
        <v>0</v>
      </c>
      <c r="DR42">
        <f t="shared" si="12"/>
        <v>0</v>
      </c>
      <c r="DS42">
        <f t="shared" si="13"/>
        <v>0</v>
      </c>
      <c r="DT42">
        <f t="shared" si="14"/>
        <v>0</v>
      </c>
      <c r="DU42">
        <f t="shared" si="15"/>
        <v>0</v>
      </c>
      <c r="DV42">
        <f t="shared" si="16"/>
        <v>0</v>
      </c>
      <c r="DW42">
        <f t="shared" si="17"/>
        <v>0</v>
      </c>
      <c r="DX42">
        <f t="shared" si="18"/>
        <v>0</v>
      </c>
      <c r="DY42">
        <f t="shared" si="19"/>
        <v>0</v>
      </c>
      <c r="DZ42">
        <f t="shared" si="20"/>
        <v>0</v>
      </c>
      <c r="EA42" s="17">
        <f t="shared" si="22"/>
        <v>1</v>
      </c>
      <c r="EB42" s="85"/>
      <c r="EC42" s="85" t="str">
        <f t="shared" si="21"/>
        <v/>
      </c>
      <c r="ED42" s="85"/>
      <c r="EE42" s="65" t="s">
        <v>141</v>
      </c>
      <c r="EF42" s="84" t="s">
        <v>2211</v>
      </c>
      <c r="EG42" s="85"/>
      <c r="EH42" s="62" t="s">
        <v>89</v>
      </c>
      <c r="EI42" s="63" t="s">
        <v>89</v>
      </c>
      <c r="EJ42" s="64"/>
      <c r="EO42" s="84" t="s">
        <v>2437</v>
      </c>
      <c r="EP42" s="84" t="s">
        <v>2437</v>
      </c>
      <c r="EQ42" s="69" t="s">
        <v>748</v>
      </c>
      <c r="ER42" s="69" t="s">
        <v>1845</v>
      </c>
      <c r="ES42" s="69" t="s">
        <v>647</v>
      </c>
      <c r="ET42" s="69" t="s">
        <v>621</v>
      </c>
      <c r="EU42" s="69" t="s">
        <v>668</v>
      </c>
      <c r="EV42" s="69" t="s">
        <v>629</v>
      </c>
      <c r="EW42" s="69" t="s">
        <v>629</v>
      </c>
      <c r="EX42" s="69" t="s">
        <v>628</v>
      </c>
      <c r="EY42" s="69" t="s">
        <v>629</v>
      </c>
      <c r="EZ42" s="69" t="s">
        <v>635</v>
      </c>
      <c r="FA42" s="69" t="s">
        <v>635</v>
      </c>
      <c r="FB42" s="188" t="str">
        <f>CONCATENATE("Sworn Protector (Thorin, KutM).  Steadfast.",IF('Erebor Reclaimed'!$U$2='Erebor Reclaimed'!$Z$2," Du Bekâr!",""))</f>
        <v>Sworn Protector (Thorin, KutM).  Steadfast. Du Bekâr!</v>
      </c>
      <c r="FH42" s="84">
        <f t="shared" si="4"/>
        <v>0</v>
      </c>
      <c r="FI42" s="84">
        <f t="shared" si="5"/>
        <v>1</v>
      </c>
      <c r="FJ42" s="83" t="s">
        <v>1123</v>
      </c>
      <c r="FN42" s="84">
        <f t="shared" si="6"/>
        <v>1</v>
      </c>
      <c r="FO42" s="84">
        <f t="shared" si="7"/>
        <v>1</v>
      </c>
      <c r="FP42" s="84" t="s">
        <v>171</v>
      </c>
    </row>
    <row r="43" spans="1:172" ht="18" customHeight="1" x14ac:dyDescent="0.25">
      <c r="A43" s="230" t="str">
        <f t="shared" si="41"/>
        <v/>
      </c>
      <c r="B43" s="230"/>
      <c r="C43" s="230"/>
      <c r="D43" s="230"/>
      <c r="E43" s="230"/>
      <c r="F43" s="230"/>
      <c r="G43" s="230"/>
      <c r="H43" s="230"/>
      <c r="I43" s="230"/>
      <c r="J43" s="230"/>
      <c r="K43" s="230"/>
      <c r="L43" s="230"/>
      <c r="M43" s="230"/>
      <c r="N43" s="234" t="str">
        <f t="shared" si="42"/>
        <v/>
      </c>
      <c r="O43" s="234"/>
      <c r="P43" s="234"/>
      <c r="Q43" s="234"/>
      <c r="R43" s="234"/>
      <c r="S43" s="234" t="str">
        <f t="shared" si="43"/>
        <v/>
      </c>
      <c r="T43" s="234"/>
      <c r="U43" s="234"/>
      <c r="V43" s="234" t="str">
        <f t="shared" si="44"/>
        <v/>
      </c>
      <c r="W43" s="234"/>
      <c r="X43" s="234" t="str">
        <f t="shared" si="45"/>
        <v/>
      </c>
      <c r="Y43" s="234"/>
      <c r="Z43" s="81" t="str">
        <f t="shared" si="46"/>
        <v/>
      </c>
      <c r="AA43" s="81" t="str">
        <f t="shared" si="47"/>
        <v/>
      </c>
      <c r="AB43" s="81" t="str">
        <f t="shared" si="48"/>
        <v/>
      </c>
      <c r="AC43" s="81" t="str">
        <f t="shared" si="49"/>
        <v/>
      </c>
      <c r="AD43" s="234" t="str">
        <f t="shared" si="50"/>
        <v/>
      </c>
      <c r="AE43" s="234"/>
      <c r="AF43" s="234" t="str">
        <f t="shared" si="51"/>
        <v/>
      </c>
      <c r="AG43" s="234"/>
      <c r="AH43" s="234" t="str">
        <f t="shared" si="52"/>
        <v/>
      </c>
      <c r="AI43" s="234"/>
      <c r="AJ43" s="235" t="str">
        <f t="shared" si="53"/>
        <v/>
      </c>
      <c r="AK43" s="235"/>
      <c r="AL43" s="235"/>
      <c r="AM43" s="235"/>
      <c r="AN43" s="235"/>
      <c r="AO43" s="235"/>
      <c r="AP43" s="235"/>
      <c r="AQ43" s="235"/>
      <c r="AR43" s="235"/>
      <c r="AS43" s="235"/>
      <c r="AT43" s="235"/>
      <c r="AU43" s="230" t="str">
        <f t="shared" si="54"/>
        <v/>
      </c>
      <c r="AV43" s="230"/>
      <c r="AW43" s="230"/>
      <c r="AX43" s="230"/>
      <c r="AY43" s="230"/>
      <c r="AZ43" s="230"/>
      <c r="BA43" s="230"/>
      <c r="BB43" s="230"/>
      <c r="BC43" s="230"/>
      <c r="BD43" s="230"/>
      <c r="BE43" s="230"/>
      <c r="BF43" s="230"/>
      <c r="BG43" s="230"/>
      <c r="BH43" s="234" t="str">
        <f t="shared" si="55"/>
        <v/>
      </c>
      <c r="BI43" s="234"/>
      <c r="BJ43" s="234"/>
      <c r="BK43" s="234"/>
      <c r="BL43" s="234"/>
      <c r="BM43" s="234" t="str">
        <f t="shared" si="56"/>
        <v/>
      </c>
      <c r="BN43" s="234"/>
      <c r="BO43" s="234"/>
      <c r="BP43" s="234" t="str">
        <f t="shared" si="57"/>
        <v/>
      </c>
      <c r="BQ43" s="234"/>
      <c r="BR43" s="234" t="str">
        <f t="shared" si="58"/>
        <v/>
      </c>
      <c r="BS43" s="234"/>
      <c r="BT43" s="81" t="str">
        <f t="shared" si="59"/>
        <v/>
      </c>
      <c r="BU43" s="81" t="str">
        <f t="shared" si="60"/>
        <v/>
      </c>
      <c r="BV43" s="81" t="str">
        <f t="shared" si="61"/>
        <v/>
      </c>
      <c r="BW43" s="81" t="str">
        <f t="shared" si="62"/>
        <v/>
      </c>
      <c r="BX43" s="234" t="str">
        <f t="shared" si="63"/>
        <v/>
      </c>
      <c r="BY43" s="234"/>
      <c r="BZ43" s="234" t="str">
        <f t="shared" si="64"/>
        <v/>
      </c>
      <c r="CA43" s="234"/>
      <c r="CB43" s="234" t="str">
        <f t="shared" si="65"/>
        <v/>
      </c>
      <c r="CC43" s="234"/>
      <c r="CD43" s="235" t="str">
        <f t="shared" si="66"/>
        <v/>
      </c>
      <c r="CE43" s="235"/>
      <c r="CF43" s="235"/>
      <c r="CG43" s="235"/>
      <c r="CH43" s="235"/>
      <c r="CI43" s="235"/>
      <c r="CJ43" s="235"/>
      <c r="CK43" s="235"/>
      <c r="CL43" s="235"/>
      <c r="CM43" s="235"/>
      <c r="CN43" s="235"/>
      <c r="CO43" s="60">
        <v>4</v>
      </c>
      <c r="CP43" s="60">
        <v>33</v>
      </c>
      <c r="CV43" s="84">
        <f t="shared" si="2"/>
        <v>1</v>
      </c>
      <c r="CW43" s="58" t="str">
        <f>'Minas Tirith'!W43</f>
        <v/>
      </c>
      <c r="DC43" s="84">
        <f t="shared" si="3"/>
        <v>1</v>
      </c>
      <c r="DD43">
        <f>'Minas Tirith'!AP26</f>
        <v>0</v>
      </c>
      <c r="DE43" t="str">
        <f>'Minas Tirith'!AA26</f>
        <v>Guard of the Fountain Court</v>
      </c>
      <c r="DF43" t="str">
        <f>'Minas Tirith'!CA26</f>
        <v>-</v>
      </c>
      <c r="DK43" s="84"/>
      <c r="DL43">
        <f>LOOKUP(DK41,$EH:$EH,$EK:$EK)</f>
        <v>0</v>
      </c>
      <c r="DM43" s="84">
        <f t="shared" si="69"/>
        <v>0</v>
      </c>
      <c r="DN43">
        <f t="shared" si="8"/>
        <v>0</v>
      </c>
      <c r="DO43">
        <f t="shared" si="9"/>
        <v>0</v>
      </c>
      <c r="DP43">
        <f t="shared" si="10"/>
        <v>0</v>
      </c>
      <c r="DQ43">
        <f t="shared" si="11"/>
        <v>0</v>
      </c>
      <c r="DR43">
        <f t="shared" si="12"/>
        <v>0</v>
      </c>
      <c r="DS43">
        <f t="shared" si="13"/>
        <v>0</v>
      </c>
      <c r="DT43">
        <f t="shared" si="14"/>
        <v>0</v>
      </c>
      <c r="DU43">
        <f t="shared" si="15"/>
        <v>0</v>
      </c>
      <c r="DV43">
        <f t="shared" si="16"/>
        <v>0</v>
      </c>
      <c r="DW43">
        <f t="shared" si="17"/>
        <v>0</v>
      </c>
      <c r="DX43">
        <f t="shared" si="18"/>
        <v>0</v>
      </c>
      <c r="DY43">
        <f t="shared" si="19"/>
        <v>0</v>
      </c>
      <c r="DZ43">
        <f t="shared" si="20"/>
        <v>0</v>
      </c>
      <c r="EA43" s="17">
        <f t="shared" si="22"/>
        <v>1</v>
      </c>
      <c r="EB43" s="85"/>
      <c r="EC43" s="85" t="str">
        <f t="shared" si="21"/>
        <v/>
      </c>
      <c r="ED43" s="85"/>
      <c r="EE43" s="65" t="s">
        <v>108</v>
      </c>
      <c r="EF43" s="84" t="s">
        <v>2211</v>
      </c>
      <c r="EG43" s="85"/>
      <c r="EH43" s="62" t="s">
        <v>1783</v>
      </c>
      <c r="EI43" s="63" t="s">
        <v>1783</v>
      </c>
      <c r="EJ43" s="64"/>
      <c r="EO43" s="84" t="s">
        <v>1784</v>
      </c>
      <c r="EP43" s="84" t="s">
        <v>1784</v>
      </c>
      <c r="EQ43" s="69" t="s">
        <v>748</v>
      </c>
      <c r="ER43" s="69" t="s">
        <v>1845</v>
      </c>
      <c r="ES43" s="69" t="s">
        <v>652</v>
      </c>
      <c r="ET43" s="69" t="s">
        <v>621</v>
      </c>
      <c r="EU43" s="69" t="s">
        <v>621</v>
      </c>
      <c r="EV43" s="69" t="s">
        <v>629</v>
      </c>
      <c r="EW43" s="69" t="s">
        <v>623</v>
      </c>
      <c r="EX43" s="69" t="s">
        <v>628</v>
      </c>
      <c r="EY43" s="69" t="s">
        <v>629</v>
      </c>
      <c r="EZ43" s="69" t="s">
        <v>635</v>
      </c>
      <c r="FA43" s="69" t="s">
        <v>635</v>
      </c>
      <c r="FB43" s="73" t="s">
        <v>1858</v>
      </c>
      <c r="FH43" s="84">
        <f t="shared" si="4"/>
        <v>0</v>
      </c>
      <c r="FI43" s="84">
        <f t="shared" si="5"/>
        <v>1</v>
      </c>
      <c r="FJ43" s="83" t="s">
        <v>1124</v>
      </c>
      <c r="FN43" s="84">
        <f t="shared" si="6"/>
        <v>0</v>
      </c>
      <c r="FO43" s="84">
        <f t="shared" si="7"/>
        <v>1</v>
      </c>
      <c r="FP43" s="84" t="s">
        <v>1717</v>
      </c>
    </row>
    <row r="44" spans="1:172" ht="18" customHeight="1" x14ac:dyDescent="0.25">
      <c r="A44" s="230" t="str">
        <f t="shared" si="41"/>
        <v/>
      </c>
      <c r="B44" s="230"/>
      <c r="C44" s="230"/>
      <c r="D44" s="230"/>
      <c r="E44" s="230"/>
      <c r="F44" s="230"/>
      <c r="G44" s="230"/>
      <c r="H44" s="230"/>
      <c r="I44" s="230"/>
      <c r="J44" s="230"/>
      <c r="K44" s="230"/>
      <c r="L44" s="230"/>
      <c r="M44" s="230"/>
      <c r="N44" s="234" t="str">
        <f t="shared" si="42"/>
        <v/>
      </c>
      <c r="O44" s="234"/>
      <c r="P44" s="234"/>
      <c r="Q44" s="234"/>
      <c r="R44" s="234"/>
      <c r="S44" s="234" t="str">
        <f t="shared" si="43"/>
        <v/>
      </c>
      <c r="T44" s="234"/>
      <c r="U44" s="234"/>
      <c r="V44" s="234" t="str">
        <f t="shared" si="44"/>
        <v/>
      </c>
      <c r="W44" s="234"/>
      <c r="X44" s="234" t="str">
        <f t="shared" si="45"/>
        <v/>
      </c>
      <c r="Y44" s="234"/>
      <c r="Z44" s="81" t="str">
        <f t="shared" si="46"/>
        <v/>
      </c>
      <c r="AA44" s="81" t="str">
        <f t="shared" si="47"/>
        <v/>
      </c>
      <c r="AB44" s="81" t="str">
        <f t="shared" si="48"/>
        <v/>
      </c>
      <c r="AC44" s="81" t="str">
        <f t="shared" si="49"/>
        <v/>
      </c>
      <c r="AD44" s="234" t="str">
        <f t="shared" si="50"/>
        <v/>
      </c>
      <c r="AE44" s="234"/>
      <c r="AF44" s="234" t="str">
        <f t="shared" si="51"/>
        <v/>
      </c>
      <c r="AG44" s="234"/>
      <c r="AH44" s="234" t="str">
        <f t="shared" si="52"/>
        <v/>
      </c>
      <c r="AI44" s="234"/>
      <c r="AJ44" s="235" t="str">
        <f t="shared" si="53"/>
        <v/>
      </c>
      <c r="AK44" s="235"/>
      <c r="AL44" s="235"/>
      <c r="AM44" s="235"/>
      <c r="AN44" s="235"/>
      <c r="AO44" s="235"/>
      <c r="AP44" s="235"/>
      <c r="AQ44" s="235"/>
      <c r="AR44" s="235"/>
      <c r="AS44" s="235"/>
      <c r="AT44" s="235"/>
      <c r="AU44" s="230" t="str">
        <f t="shared" si="54"/>
        <v/>
      </c>
      <c r="AV44" s="230"/>
      <c r="AW44" s="230"/>
      <c r="AX44" s="230"/>
      <c r="AY44" s="230"/>
      <c r="AZ44" s="230"/>
      <c r="BA44" s="230"/>
      <c r="BB44" s="230"/>
      <c r="BC44" s="230"/>
      <c r="BD44" s="230"/>
      <c r="BE44" s="230"/>
      <c r="BF44" s="230"/>
      <c r="BG44" s="230"/>
      <c r="BH44" s="234" t="str">
        <f t="shared" si="55"/>
        <v/>
      </c>
      <c r="BI44" s="234"/>
      <c r="BJ44" s="234"/>
      <c r="BK44" s="234"/>
      <c r="BL44" s="234"/>
      <c r="BM44" s="234" t="str">
        <f t="shared" si="56"/>
        <v/>
      </c>
      <c r="BN44" s="234"/>
      <c r="BO44" s="234"/>
      <c r="BP44" s="234" t="str">
        <f t="shared" si="57"/>
        <v/>
      </c>
      <c r="BQ44" s="234"/>
      <c r="BR44" s="234" t="str">
        <f t="shared" si="58"/>
        <v/>
      </c>
      <c r="BS44" s="234"/>
      <c r="BT44" s="81" t="str">
        <f t="shared" si="59"/>
        <v/>
      </c>
      <c r="BU44" s="81" t="str">
        <f t="shared" si="60"/>
        <v/>
      </c>
      <c r="BV44" s="81" t="str">
        <f t="shared" si="61"/>
        <v/>
      </c>
      <c r="BW44" s="81" t="str">
        <f t="shared" si="62"/>
        <v/>
      </c>
      <c r="BX44" s="234" t="str">
        <f t="shared" si="63"/>
        <v/>
      </c>
      <c r="BY44" s="234"/>
      <c r="BZ44" s="234" t="str">
        <f t="shared" si="64"/>
        <v/>
      </c>
      <c r="CA44" s="234"/>
      <c r="CB44" s="234" t="str">
        <f t="shared" si="65"/>
        <v/>
      </c>
      <c r="CC44" s="234"/>
      <c r="CD44" s="235" t="str">
        <f t="shared" si="66"/>
        <v/>
      </c>
      <c r="CE44" s="235"/>
      <c r="CF44" s="235"/>
      <c r="CG44" s="235"/>
      <c r="CH44" s="235"/>
      <c r="CI44" s="235"/>
      <c r="CJ44" s="235"/>
      <c r="CK44" s="235"/>
      <c r="CL44" s="235"/>
      <c r="CM44" s="235"/>
      <c r="CN44" s="235"/>
      <c r="CO44" s="60">
        <v>5</v>
      </c>
      <c r="CP44" s="60">
        <v>34</v>
      </c>
      <c r="CV44" s="84">
        <f t="shared" si="2"/>
        <v>1</v>
      </c>
      <c r="CW44" s="58" t="str">
        <f>'Minas Tirith'!W44</f>
        <v/>
      </c>
      <c r="DC44" s="84">
        <f t="shared" si="3"/>
        <v>1</v>
      </c>
      <c r="DD44">
        <f>'Minas Tirith'!AP27</f>
        <v>0</v>
      </c>
      <c r="DE44" t="str">
        <f>'Minas Tirith'!AA27</f>
        <v>Guard of the Fountain Court</v>
      </c>
      <c r="DF44" t="str">
        <f>'Minas Tirith'!CA27</f>
        <v>-</v>
      </c>
      <c r="DK44" s="84"/>
      <c r="DL44">
        <f>LOOKUP(DK41,$EH:$EH,$EL:$EL)</f>
        <v>0</v>
      </c>
      <c r="DM44" s="84">
        <f t="shared" si="69"/>
        <v>0</v>
      </c>
      <c r="DN44">
        <f t="shared" si="8"/>
        <v>0</v>
      </c>
      <c r="DO44">
        <f t="shared" si="9"/>
        <v>0</v>
      </c>
      <c r="DP44">
        <f t="shared" si="10"/>
        <v>0</v>
      </c>
      <c r="DQ44">
        <f t="shared" si="11"/>
        <v>0</v>
      </c>
      <c r="DR44">
        <f t="shared" si="12"/>
        <v>0</v>
      </c>
      <c r="DS44">
        <f t="shared" si="13"/>
        <v>0</v>
      </c>
      <c r="DT44">
        <f t="shared" si="14"/>
        <v>0</v>
      </c>
      <c r="DU44">
        <f t="shared" si="15"/>
        <v>0</v>
      </c>
      <c r="DV44">
        <f t="shared" si="16"/>
        <v>0</v>
      </c>
      <c r="DW44">
        <f t="shared" si="17"/>
        <v>0</v>
      </c>
      <c r="DX44">
        <f t="shared" si="18"/>
        <v>0</v>
      </c>
      <c r="DY44">
        <f t="shared" si="19"/>
        <v>0</v>
      </c>
      <c r="DZ44">
        <f t="shared" si="20"/>
        <v>0</v>
      </c>
      <c r="EA44" s="17">
        <f t="shared" si="22"/>
        <v>1</v>
      </c>
      <c r="EB44" s="85"/>
      <c r="EC44" s="85" t="str">
        <f t="shared" si="21"/>
        <v/>
      </c>
      <c r="ED44" s="85"/>
      <c r="EE44" s="65" t="s">
        <v>162</v>
      </c>
      <c r="EF44" s="84" t="s">
        <v>2246</v>
      </c>
      <c r="EG44" s="85"/>
      <c r="EH44" s="62" t="s">
        <v>2437</v>
      </c>
      <c r="EI44" s="63" t="s">
        <v>2437</v>
      </c>
      <c r="EJ44" s="64"/>
      <c r="EO44" s="84" t="s">
        <v>2438</v>
      </c>
      <c r="EP44" s="84" t="s">
        <v>2438</v>
      </c>
      <c r="EQ44" s="69" t="s">
        <v>748</v>
      </c>
      <c r="ER44" s="69" t="s">
        <v>1845</v>
      </c>
      <c r="ES44" s="69" t="s">
        <v>647</v>
      </c>
      <c r="ET44" s="69" t="s">
        <v>621</v>
      </c>
      <c r="EU44" s="69" t="s">
        <v>622</v>
      </c>
      <c r="EV44" s="69" t="s">
        <v>629</v>
      </c>
      <c r="EW44" s="69" t="s">
        <v>623</v>
      </c>
      <c r="EX44" s="69" t="s">
        <v>628</v>
      </c>
      <c r="EY44" s="69" t="s">
        <v>629</v>
      </c>
      <c r="EZ44" s="69" t="s">
        <v>635</v>
      </c>
      <c r="FA44" s="69" t="s">
        <v>635</v>
      </c>
      <c r="FB44" s="188" t="str">
        <f>CONCATENATE("Sworn Protector (Thorin, KutM). Lumbering. Beefy. Raising Spirits.",IF('Erebor Reclaimed'!$U$2='Erebor Reclaimed'!$Z$2," Du Bekâr!",""))</f>
        <v>Sworn Protector (Thorin, KutM). Lumbering. Beefy. Raising Spirits. Du Bekâr!</v>
      </c>
      <c r="FH44" s="84">
        <f t="shared" si="4"/>
        <v>0</v>
      </c>
      <c r="FI44" s="84">
        <f t="shared" si="5"/>
        <v>1</v>
      </c>
      <c r="FJ44" s="83" t="s">
        <v>1125</v>
      </c>
      <c r="FN44" s="84">
        <f t="shared" si="6"/>
        <v>0</v>
      </c>
      <c r="FO44" s="84">
        <f t="shared" si="7"/>
        <v>1</v>
      </c>
      <c r="FP44" s="84" t="s">
        <v>1720</v>
      </c>
    </row>
    <row r="45" spans="1:172" ht="18" customHeight="1" x14ac:dyDescent="0.25">
      <c r="A45" s="230" t="str">
        <f t="shared" si="41"/>
        <v/>
      </c>
      <c r="B45" s="230"/>
      <c r="C45" s="230"/>
      <c r="D45" s="230"/>
      <c r="E45" s="230"/>
      <c r="F45" s="230"/>
      <c r="G45" s="230"/>
      <c r="H45" s="230"/>
      <c r="I45" s="230"/>
      <c r="J45" s="230"/>
      <c r="K45" s="230"/>
      <c r="L45" s="230"/>
      <c r="M45" s="230"/>
      <c r="N45" s="234" t="str">
        <f t="shared" si="42"/>
        <v/>
      </c>
      <c r="O45" s="234"/>
      <c r="P45" s="234"/>
      <c r="Q45" s="234"/>
      <c r="R45" s="234"/>
      <c r="S45" s="234" t="str">
        <f t="shared" si="43"/>
        <v/>
      </c>
      <c r="T45" s="234"/>
      <c r="U45" s="234"/>
      <c r="V45" s="234" t="str">
        <f t="shared" si="44"/>
        <v/>
      </c>
      <c r="W45" s="234"/>
      <c r="X45" s="234" t="str">
        <f t="shared" si="45"/>
        <v/>
      </c>
      <c r="Y45" s="234"/>
      <c r="Z45" s="81" t="str">
        <f t="shared" si="46"/>
        <v/>
      </c>
      <c r="AA45" s="81" t="str">
        <f t="shared" si="47"/>
        <v/>
      </c>
      <c r="AB45" s="81" t="str">
        <f t="shared" si="48"/>
        <v/>
      </c>
      <c r="AC45" s="81" t="str">
        <f t="shared" si="49"/>
        <v/>
      </c>
      <c r="AD45" s="234" t="str">
        <f t="shared" si="50"/>
        <v/>
      </c>
      <c r="AE45" s="234"/>
      <c r="AF45" s="234" t="str">
        <f t="shared" si="51"/>
        <v/>
      </c>
      <c r="AG45" s="234"/>
      <c r="AH45" s="234" t="str">
        <f t="shared" si="52"/>
        <v/>
      </c>
      <c r="AI45" s="234"/>
      <c r="AJ45" s="235" t="str">
        <f t="shared" si="53"/>
        <v/>
      </c>
      <c r="AK45" s="235"/>
      <c r="AL45" s="235"/>
      <c r="AM45" s="235"/>
      <c r="AN45" s="235"/>
      <c r="AO45" s="235"/>
      <c r="AP45" s="235"/>
      <c r="AQ45" s="235"/>
      <c r="AR45" s="235"/>
      <c r="AS45" s="235"/>
      <c r="AT45" s="235"/>
      <c r="AU45" s="230" t="str">
        <f t="shared" si="54"/>
        <v/>
      </c>
      <c r="AV45" s="230"/>
      <c r="AW45" s="230"/>
      <c r="AX45" s="230"/>
      <c r="AY45" s="230"/>
      <c r="AZ45" s="230"/>
      <c r="BA45" s="230"/>
      <c r="BB45" s="230"/>
      <c r="BC45" s="230"/>
      <c r="BD45" s="230"/>
      <c r="BE45" s="230"/>
      <c r="BF45" s="230"/>
      <c r="BG45" s="230"/>
      <c r="BH45" s="234" t="str">
        <f t="shared" si="55"/>
        <v/>
      </c>
      <c r="BI45" s="234"/>
      <c r="BJ45" s="234"/>
      <c r="BK45" s="234"/>
      <c r="BL45" s="234"/>
      <c r="BM45" s="234" t="str">
        <f t="shared" si="56"/>
        <v/>
      </c>
      <c r="BN45" s="234"/>
      <c r="BO45" s="234"/>
      <c r="BP45" s="234" t="str">
        <f t="shared" si="57"/>
        <v/>
      </c>
      <c r="BQ45" s="234"/>
      <c r="BR45" s="234" t="str">
        <f t="shared" si="58"/>
        <v/>
      </c>
      <c r="BS45" s="234"/>
      <c r="BT45" s="81" t="str">
        <f t="shared" si="59"/>
        <v/>
      </c>
      <c r="BU45" s="81" t="str">
        <f t="shared" si="60"/>
        <v/>
      </c>
      <c r="BV45" s="81" t="str">
        <f t="shared" si="61"/>
        <v/>
      </c>
      <c r="BW45" s="81" t="str">
        <f t="shared" si="62"/>
        <v/>
      </c>
      <c r="BX45" s="234" t="str">
        <f t="shared" si="63"/>
        <v/>
      </c>
      <c r="BY45" s="234"/>
      <c r="BZ45" s="234" t="str">
        <f t="shared" si="64"/>
        <v/>
      </c>
      <c r="CA45" s="234"/>
      <c r="CB45" s="234" t="str">
        <f t="shared" si="65"/>
        <v/>
      </c>
      <c r="CC45" s="234"/>
      <c r="CD45" s="235" t="str">
        <f t="shared" si="66"/>
        <v/>
      </c>
      <c r="CE45" s="235"/>
      <c r="CF45" s="235"/>
      <c r="CG45" s="235"/>
      <c r="CH45" s="235"/>
      <c r="CI45" s="235"/>
      <c r="CJ45" s="235"/>
      <c r="CK45" s="235"/>
      <c r="CL45" s="235"/>
      <c r="CM45" s="235"/>
      <c r="CN45" s="235"/>
      <c r="CO45" s="60">
        <v>6</v>
      </c>
      <c r="CP45" s="60">
        <v>35</v>
      </c>
      <c r="CV45" s="84">
        <f t="shared" si="2"/>
        <v>1</v>
      </c>
      <c r="CW45" s="58" t="str">
        <f>'Minas Tirith'!W45</f>
        <v/>
      </c>
      <c r="DC45" s="84">
        <f t="shared" si="3"/>
        <v>1</v>
      </c>
      <c r="DD45">
        <f>'Minas Tirith'!AP28</f>
        <v>0</v>
      </c>
      <c r="DE45" t="str">
        <f>'Minas Tirith'!AA28</f>
        <v>Guard of the Fountain Court</v>
      </c>
      <c r="DF45" t="str">
        <f>'Minas Tirith'!CA28</f>
        <v>-</v>
      </c>
      <c r="DK45" s="84"/>
      <c r="DL45">
        <f>LOOKUP(DK41,$EH:$EH,$EM:$EM)</f>
        <v>0</v>
      </c>
      <c r="DM45" s="84">
        <f t="shared" si="69"/>
        <v>0</v>
      </c>
      <c r="DN45">
        <f t="shared" si="8"/>
        <v>0</v>
      </c>
      <c r="DO45">
        <f t="shared" si="9"/>
        <v>0</v>
      </c>
      <c r="DP45">
        <f t="shared" si="10"/>
        <v>0</v>
      </c>
      <c r="DQ45">
        <f t="shared" si="11"/>
        <v>0</v>
      </c>
      <c r="DR45">
        <f t="shared" si="12"/>
        <v>0</v>
      </c>
      <c r="DS45">
        <f t="shared" si="13"/>
        <v>0</v>
      </c>
      <c r="DT45">
        <f t="shared" si="14"/>
        <v>0</v>
      </c>
      <c r="DU45">
        <f t="shared" si="15"/>
        <v>0</v>
      </c>
      <c r="DV45">
        <f t="shared" si="16"/>
        <v>0</v>
      </c>
      <c r="DW45">
        <f t="shared" si="17"/>
        <v>0</v>
      </c>
      <c r="DX45">
        <f t="shared" si="18"/>
        <v>0</v>
      </c>
      <c r="DY45">
        <f t="shared" si="19"/>
        <v>0</v>
      </c>
      <c r="DZ45">
        <f t="shared" si="20"/>
        <v>0</v>
      </c>
      <c r="EA45" s="17">
        <f t="shared" si="22"/>
        <v>1</v>
      </c>
      <c r="EB45" s="85"/>
      <c r="EC45" s="85" t="str">
        <f t="shared" si="21"/>
        <v/>
      </c>
      <c r="ED45" s="85"/>
      <c r="EE45" s="65" t="s">
        <v>148</v>
      </c>
      <c r="EF45" s="84" t="s">
        <v>2241</v>
      </c>
      <c r="EG45" s="85"/>
      <c r="EH45" s="62" t="s">
        <v>1833</v>
      </c>
      <c r="EI45" s="63" t="s">
        <v>1783</v>
      </c>
      <c r="EJ45" s="64" t="s">
        <v>39</v>
      </c>
      <c r="EO45" s="65" t="s">
        <v>236</v>
      </c>
      <c r="EP45" s="65" t="s">
        <v>236</v>
      </c>
      <c r="EQ45" s="69" t="s">
        <v>619</v>
      </c>
      <c r="ER45" s="69" t="s">
        <v>1843</v>
      </c>
      <c r="ES45" s="69" t="s">
        <v>637</v>
      </c>
      <c r="ET45" s="69" t="s">
        <v>621</v>
      </c>
      <c r="EU45" s="69" t="s">
        <v>624</v>
      </c>
      <c r="EV45" s="69" t="s">
        <v>623</v>
      </c>
      <c r="EW45" s="69" t="s">
        <v>623</v>
      </c>
      <c r="EX45" s="69" t="s">
        <v>624</v>
      </c>
      <c r="EY45" s="69" t="s">
        <v>624</v>
      </c>
      <c r="EZ45" s="69" t="s">
        <v>635</v>
      </c>
      <c r="FA45" s="69" t="s">
        <v>645</v>
      </c>
      <c r="FB45" s="70" t="s">
        <v>638</v>
      </c>
      <c r="FH45" s="84">
        <f t="shared" si="4"/>
        <v>0</v>
      </c>
      <c r="FI45" s="84">
        <f t="shared" si="5"/>
        <v>1</v>
      </c>
      <c r="FJ45" s="83" t="str">
        <f>""</f>
        <v/>
      </c>
      <c r="FN45" s="84">
        <f t="shared" si="6"/>
        <v>0</v>
      </c>
      <c r="FO45" s="84">
        <f t="shared" si="7"/>
        <v>1</v>
      </c>
      <c r="FP45" s="84" t="s">
        <v>1993</v>
      </c>
    </row>
    <row r="46" spans="1:172" ht="18" customHeight="1" x14ac:dyDescent="0.25">
      <c r="A46" s="230" t="str">
        <f t="shared" si="41"/>
        <v/>
      </c>
      <c r="B46" s="230"/>
      <c r="C46" s="230"/>
      <c r="D46" s="230"/>
      <c r="E46" s="230"/>
      <c r="F46" s="230"/>
      <c r="G46" s="230"/>
      <c r="H46" s="230"/>
      <c r="I46" s="230"/>
      <c r="J46" s="230"/>
      <c r="K46" s="230"/>
      <c r="L46" s="230"/>
      <c r="M46" s="230"/>
      <c r="N46" s="234" t="str">
        <f t="shared" si="42"/>
        <v/>
      </c>
      <c r="O46" s="234"/>
      <c r="P46" s="234"/>
      <c r="Q46" s="234"/>
      <c r="R46" s="234"/>
      <c r="S46" s="234" t="str">
        <f t="shared" si="43"/>
        <v/>
      </c>
      <c r="T46" s="234"/>
      <c r="U46" s="234"/>
      <c r="V46" s="234" t="str">
        <f t="shared" si="44"/>
        <v/>
      </c>
      <c r="W46" s="234"/>
      <c r="X46" s="234" t="str">
        <f t="shared" si="45"/>
        <v/>
      </c>
      <c r="Y46" s="234"/>
      <c r="Z46" s="81" t="str">
        <f t="shared" si="46"/>
        <v/>
      </c>
      <c r="AA46" s="81" t="str">
        <f t="shared" si="47"/>
        <v/>
      </c>
      <c r="AB46" s="81" t="str">
        <f t="shared" si="48"/>
        <v/>
      </c>
      <c r="AC46" s="81" t="str">
        <f t="shared" si="49"/>
        <v/>
      </c>
      <c r="AD46" s="234" t="str">
        <f t="shared" si="50"/>
        <v/>
      </c>
      <c r="AE46" s="234"/>
      <c r="AF46" s="234" t="str">
        <f t="shared" si="51"/>
        <v/>
      </c>
      <c r="AG46" s="234"/>
      <c r="AH46" s="234" t="str">
        <f t="shared" si="52"/>
        <v/>
      </c>
      <c r="AI46" s="234"/>
      <c r="AJ46" s="235" t="str">
        <f t="shared" si="53"/>
        <v/>
      </c>
      <c r="AK46" s="235"/>
      <c r="AL46" s="235"/>
      <c r="AM46" s="235"/>
      <c r="AN46" s="235"/>
      <c r="AO46" s="235"/>
      <c r="AP46" s="235"/>
      <c r="AQ46" s="235"/>
      <c r="AR46" s="235"/>
      <c r="AS46" s="235"/>
      <c r="AT46" s="235"/>
      <c r="AU46" s="230" t="str">
        <f t="shared" si="54"/>
        <v/>
      </c>
      <c r="AV46" s="230"/>
      <c r="AW46" s="230"/>
      <c r="AX46" s="230"/>
      <c r="AY46" s="230"/>
      <c r="AZ46" s="230"/>
      <c r="BA46" s="230"/>
      <c r="BB46" s="230"/>
      <c r="BC46" s="230"/>
      <c r="BD46" s="230"/>
      <c r="BE46" s="230"/>
      <c r="BF46" s="230"/>
      <c r="BG46" s="230"/>
      <c r="BH46" s="234" t="str">
        <f t="shared" si="55"/>
        <v/>
      </c>
      <c r="BI46" s="234"/>
      <c r="BJ46" s="234"/>
      <c r="BK46" s="234"/>
      <c r="BL46" s="234"/>
      <c r="BM46" s="234" t="str">
        <f t="shared" si="56"/>
        <v/>
      </c>
      <c r="BN46" s="234"/>
      <c r="BO46" s="234"/>
      <c r="BP46" s="234" t="str">
        <f t="shared" si="57"/>
        <v/>
      </c>
      <c r="BQ46" s="234"/>
      <c r="BR46" s="234" t="str">
        <f t="shared" si="58"/>
        <v/>
      </c>
      <c r="BS46" s="234"/>
      <c r="BT46" s="81" t="str">
        <f t="shared" si="59"/>
        <v/>
      </c>
      <c r="BU46" s="81" t="str">
        <f t="shared" si="60"/>
        <v/>
      </c>
      <c r="BV46" s="81" t="str">
        <f t="shared" si="61"/>
        <v/>
      </c>
      <c r="BW46" s="81" t="str">
        <f t="shared" si="62"/>
        <v/>
      </c>
      <c r="BX46" s="234" t="str">
        <f t="shared" si="63"/>
        <v/>
      </c>
      <c r="BY46" s="234"/>
      <c r="BZ46" s="234" t="str">
        <f t="shared" si="64"/>
        <v/>
      </c>
      <c r="CA46" s="234"/>
      <c r="CB46" s="234" t="str">
        <f t="shared" si="65"/>
        <v/>
      </c>
      <c r="CC46" s="234"/>
      <c r="CD46" s="235" t="str">
        <f t="shared" si="66"/>
        <v/>
      </c>
      <c r="CE46" s="235"/>
      <c r="CF46" s="235"/>
      <c r="CG46" s="235"/>
      <c r="CH46" s="235"/>
      <c r="CI46" s="235"/>
      <c r="CJ46" s="235"/>
      <c r="CK46" s="235"/>
      <c r="CL46" s="235"/>
      <c r="CM46" s="235"/>
      <c r="CN46" s="235"/>
      <c r="CO46" s="60">
        <v>7</v>
      </c>
      <c r="CP46" s="60">
        <v>36</v>
      </c>
      <c r="CV46" s="84">
        <f t="shared" si="2"/>
        <v>1</v>
      </c>
      <c r="CW46" s="58" t="str">
        <f>'Minas Tirith'!W46</f>
        <v/>
      </c>
      <c r="DC46" s="84">
        <f t="shared" si="3"/>
        <v>1</v>
      </c>
      <c r="DD46">
        <f>'Minas Tirith'!AP29</f>
        <v>0</v>
      </c>
      <c r="DE46" t="str">
        <f>'Minas Tirith'!AA29</f>
        <v>Osgiliath Veteran</v>
      </c>
      <c r="DF46" t="str">
        <f>'Minas Tirith'!CA29</f>
        <v>-</v>
      </c>
      <c r="DH46">
        <v>9</v>
      </c>
      <c r="DI46">
        <f>LOOKUP(DH46,$DC:$DC,$DE:$DE)</f>
        <v>0</v>
      </c>
      <c r="DJ46">
        <f>LOOKUP(DH46,$DC:$DC,$DF:$DF)</f>
        <v>0</v>
      </c>
      <c r="DK46" s="61">
        <f t="shared" ref="DK46" si="70">IF(DI46=0,0,CONCATENATE(DI46,IF(OR(COUNT(FIND("Horse",DJ46))=1,COUNT(FIND("Pony",DJ46))=1,COUNT(FIND("War Goat",DJ46))=1,COUNT(FIND("War Boar",DJ46))=1),"1.",""),IF(OR(COUNT(FIND("armoured horse",DJ46))=1,COUNT(FIND("Gandalf's Cart",DJ46))=1,COUNT(FIND("Sleigh",DJ46))=1,COUNT(FIND("Windlance",DJ46))=1),"2.",""),IF(OR(COUNT(FIND("Engineer Captain",DJ46))=1,COUNT(FIND("Shadowfax",DJ46))=1),"3.","")))</f>
        <v>0</v>
      </c>
      <c r="DL46">
        <f>LOOKUP(DK46,$EH:$EH,$EI:$EI)</f>
        <v>0</v>
      </c>
      <c r="DM46" s="61">
        <f t="shared" ref="DM46" si="71">IF(DL46=0,0,CONCATENATE(DL46,IF(OR(COUNT(FIND("Shield",DJ46))=1,COUNT(FIND("Sting",DJ46))=1,COUNT(FIND("Sebastian",DJ46))=1,COUNT(FIND("The Oakenshield",DJ46))=1),"1.",""),IF(OR(COUNT(FIND("Armour",DJ46))=1,COUNT(FIND("Elven glaive",DJ46))=1),"2.",""),IF(OR(COUNT(FIND("Heavy armour",DJ46))=1,COUNT(FIND("Mithril Coat",DJ46))=1,COUNT(FIND("armour of Gondolin",DJ46))=1,COUNT(FIND("Orcrist",DJ46))=1),"3.",""),IF(OR(COUNT(FIND("The Banner of Minas Tirith",DJ46))=1,COUNT(FIND("Horn of the Riddermark",DJ46))=1,COUNT(FIND("Royal Standard of Rohan",DJ46))=1,COUNT(FIND("Banner of Arwen Evenstar",DJ46))=1,COUNT(FIND("Mirror of Galadriel",DJ46))=1,COUNT(FIND("Andúril, Flame of the West",DJ46))=1,COUNT(FIND("Durin's Axe",DJ46))=1,COUNT(FIND("Erebor13",DJ46))=1),"4.","")))</f>
        <v>0</v>
      </c>
      <c r="DN46">
        <f t="shared" si="8"/>
        <v>0</v>
      </c>
      <c r="DO46">
        <f t="shared" si="9"/>
        <v>0</v>
      </c>
      <c r="DP46">
        <f t="shared" si="10"/>
        <v>0</v>
      </c>
      <c r="DQ46">
        <f t="shared" si="11"/>
        <v>0</v>
      </c>
      <c r="DR46">
        <f t="shared" si="12"/>
        <v>0</v>
      </c>
      <c r="DS46">
        <f t="shared" si="13"/>
        <v>0</v>
      </c>
      <c r="DT46">
        <f t="shared" si="14"/>
        <v>0</v>
      </c>
      <c r="DU46">
        <f t="shared" si="15"/>
        <v>0</v>
      </c>
      <c r="DV46">
        <f t="shared" si="16"/>
        <v>0</v>
      </c>
      <c r="DW46">
        <f t="shared" si="17"/>
        <v>0</v>
      </c>
      <c r="DX46">
        <f t="shared" si="18"/>
        <v>0</v>
      </c>
      <c r="DY46">
        <f t="shared" si="19"/>
        <v>0</v>
      </c>
      <c r="DZ46">
        <f t="shared" si="20"/>
        <v>0</v>
      </c>
      <c r="EA46" s="17">
        <f t="shared" si="22"/>
        <v>1</v>
      </c>
      <c r="EB46" s="85" t="str">
        <f>IF(COUNT(FIND(" with ",DJ46))=1,SUBSTITUTE(DJ46,CONCATENATE(DI46," with"),""),"")</f>
        <v/>
      </c>
      <c r="EC46" s="85" t="str">
        <f t="shared" si="21"/>
        <v/>
      </c>
      <c r="ED46" s="85"/>
      <c r="EE46" s="65" t="s">
        <v>46</v>
      </c>
      <c r="EF46" s="84" t="s">
        <v>2215</v>
      </c>
      <c r="EG46" s="85"/>
      <c r="EH46" s="62" t="s">
        <v>1784</v>
      </c>
      <c r="EI46" s="63" t="s">
        <v>1784</v>
      </c>
      <c r="EJ46" s="64"/>
      <c r="EO46" s="16" t="s">
        <v>40</v>
      </c>
      <c r="EP46" s="16" t="s">
        <v>40</v>
      </c>
      <c r="EQ46" s="69" t="s">
        <v>619</v>
      </c>
      <c r="ER46" s="69" t="s">
        <v>1843</v>
      </c>
      <c r="ES46" s="69" t="s">
        <v>637</v>
      </c>
      <c r="ET46" s="69" t="s">
        <v>621</v>
      </c>
      <c r="EU46" s="69" t="s">
        <v>624</v>
      </c>
      <c r="EV46" s="69" t="s">
        <v>623</v>
      </c>
      <c r="EW46" s="69" t="s">
        <v>623</v>
      </c>
      <c r="EX46" s="69" t="s">
        <v>624</v>
      </c>
      <c r="EY46" s="69" t="s">
        <v>624</v>
      </c>
      <c r="EZ46" s="69" t="s">
        <v>623</v>
      </c>
      <c r="FA46" s="69" t="s">
        <v>623</v>
      </c>
      <c r="FB46" s="70" t="s">
        <v>638</v>
      </c>
      <c r="FH46" s="84">
        <f t="shared" si="4"/>
        <v>1</v>
      </c>
      <c r="FI46" s="84">
        <f t="shared" si="5"/>
        <v>1</v>
      </c>
      <c r="FJ46" s="85" t="s">
        <v>648</v>
      </c>
      <c r="FN46" s="84">
        <f t="shared" si="6"/>
        <v>0</v>
      </c>
      <c r="FO46" s="84">
        <f t="shared" si="7"/>
        <v>1</v>
      </c>
      <c r="FP46" s="84" t="s">
        <v>1748</v>
      </c>
    </row>
    <row r="47" spans="1:172" ht="18" customHeight="1" x14ac:dyDescent="0.25">
      <c r="A47" s="230" t="str">
        <f t="shared" si="41"/>
        <v/>
      </c>
      <c r="B47" s="230"/>
      <c r="C47" s="230"/>
      <c r="D47" s="230"/>
      <c r="E47" s="230"/>
      <c r="F47" s="230"/>
      <c r="G47" s="230"/>
      <c r="H47" s="230"/>
      <c r="I47" s="230"/>
      <c r="J47" s="230"/>
      <c r="K47" s="230"/>
      <c r="L47" s="230"/>
      <c r="M47" s="230"/>
      <c r="N47" s="234" t="str">
        <f t="shared" si="42"/>
        <v/>
      </c>
      <c r="O47" s="234"/>
      <c r="P47" s="234"/>
      <c r="Q47" s="234"/>
      <c r="R47" s="234"/>
      <c r="S47" s="234" t="str">
        <f t="shared" si="43"/>
        <v/>
      </c>
      <c r="T47" s="234"/>
      <c r="U47" s="234"/>
      <c r="V47" s="234" t="str">
        <f t="shared" si="44"/>
        <v/>
      </c>
      <c r="W47" s="234"/>
      <c r="X47" s="234" t="str">
        <f t="shared" si="45"/>
        <v/>
      </c>
      <c r="Y47" s="234"/>
      <c r="Z47" s="81" t="str">
        <f t="shared" si="46"/>
        <v/>
      </c>
      <c r="AA47" s="81" t="str">
        <f t="shared" si="47"/>
        <v/>
      </c>
      <c r="AB47" s="81" t="str">
        <f t="shared" si="48"/>
        <v/>
      </c>
      <c r="AC47" s="81" t="str">
        <f t="shared" si="49"/>
        <v/>
      </c>
      <c r="AD47" s="234" t="str">
        <f t="shared" si="50"/>
        <v/>
      </c>
      <c r="AE47" s="234"/>
      <c r="AF47" s="234" t="str">
        <f t="shared" si="51"/>
        <v/>
      </c>
      <c r="AG47" s="234"/>
      <c r="AH47" s="234" t="str">
        <f t="shared" si="52"/>
        <v/>
      </c>
      <c r="AI47" s="234"/>
      <c r="AJ47" s="235" t="str">
        <f t="shared" si="53"/>
        <v/>
      </c>
      <c r="AK47" s="235"/>
      <c r="AL47" s="235"/>
      <c r="AM47" s="235"/>
      <c r="AN47" s="235"/>
      <c r="AO47" s="235"/>
      <c r="AP47" s="235"/>
      <c r="AQ47" s="235"/>
      <c r="AR47" s="235"/>
      <c r="AS47" s="235"/>
      <c r="AT47" s="235"/>
      <c r="AU47" s="230" t="str">
        <f t="shared" si="54"/>
        <v/>
      </c>
      <c r="AV47" s="230"/>
      <c r="AW47" s="230"/>
      <c r="AX47" s="230"/>
      <c r="AY47" s="230"/>
      <c r="AZ47" s="230"/>
      <c r="BA47" s="230"/>
      <c r="BB47" s="230"/>
      <c r="BC47" s="230"/>
      <c r="BD47" s="230"/>
      <c r="BE47" s="230"/>
      <c r="BF47" s="230"/>
      <c r="BG47" s="230"/>
      <c r="BH47" s="234" t="str">
        <f t="shared" si="55"/>
        <v/>
      </c>
      <c r="BI47" s="234"/>
      <c r="BJ47" s="234"/>
      <c r="BK47" s="234"/>
      <c r="BL47" s="234"/>
      <c r="BM47" s="234" t="str">
        <f t="shared" si="56"/>
        <v/>
      </c>
      <c r="BN47" s="234"/>
      <c r="BO47" s="234"/>
      <c r="BP47" s="234" t="str">
        <f t="shared" si="57"/>
        <v/>
      </c>
      <c r="BQ47" s="234"/>
      <c r="BR47" s="234" t="str">
        <f t="shared" si="58"/>
        <v/>
      </c>
      <c r="BS47" s="234"/>
      <c r="BT47" s="81" t="str">
        <f t="shared" si="59"/>
        <v/>
      </c>
      <c r="BU47" s="81" t="str">
        <f t="shared" si="60"/>
        <v/>
      </c>
      <c r="BV47" s="81" t="str">
        <f t="shared" si="61"/>
        <v/>
      </c>
      <c r="BW47" s="81" t="str">
        <f t="shared" si="62"/>
        <v/>
      </c>
      <c r="BX47" s="234" t="str">
        <f t="shared" si="63"/>
        <v/>
      </c>
      <c r="BY47" s="234"/>
      <c r="BZ47" s="234" t="str">
        <f t="shared" si="64"/>
        <v/>
      </c>
      <c r="CA47" s="234"/>
      <c r="CB47" s="234" t="str">
        <f t="shared" si="65"/>
        <v/>
      </c>
      <c r="CC47" s="234"/>
      <c r="CD47" s="235" t="str">
        <f t="shared" si="66"/>
        <v/>
      </c>
      <c r="CE47" s="235"/>
      <c r="CF47" s="235"/>
      <c r="CG47" s="235"/>
      <c r="CH47" s="235"/>
      <c r="CI47" s="235"/>
      <c r="CJ47" s="235"/>
      <c r="CK47" s="235"/>
      <c r="CL47" s="235"/>
      <c r="CM47" s="235"/>
      <c r="CN47" s="235"/>
      <c r="CO47" s="60">
        <v>8</v>
      </c>
      <c r="CP47" s="60">
        <v>37</v>
      </c>
      <c r="CV47" s="84">
        <f t="shared" si="2"/>
        <v>1</v>
      </c>
      <c r="CW47" s="58" t="str">
        <f>'Minas Tirith'!W47</f>
        <v/>
      </c>
      <c r="DC47" s="84">
        <f t="shared" si="3"/>
        <v>1</v>
      </c>
      <c r="DD47">
        <f>'Minas Tirith'!AP30</f>
        <v>0</v>
      </c>
      <c r="DE47" t="str">
        <f>'Minas Tirith'!AA30</f>
        <v>Osgiliath Veteran</v>
      </c>
      <c r="DF47" t="str">
        <f>'Minas Tirith'!CA30</f>
        <v>-</v>
      </c>
      <c r="DK47" s="84"/>
      <c r="DL47">
        <f>LOOKUP(DK46,$EH:$EH,$EJ:$EJ)</f>
        <v>0</v>
      </c>
      <c r="DM47" s="84">
        <f t="shared" ref="DM47:DM50" si="72">DL47</f>
        <v>0</v>
      </c>
      <c r="DN47">
        <f t="shared" si="8"/>
        <v>0</v>
      </c>
      <c r="DO47">
        <f t="shared" si="9"/>
        <v>0</v>
      </c>
      <c r="DP47">
        <f t="shared" si="10"/>
        <v>0</v>
      </c>
      <c r="DQ47">
        <f t="shared" si="11"/>
        <v>0</v>
      </c>
      <c r="DR47">
        <f t="shared" si="12"/>
        <v>0</v>
      </c>
      <c r="DS47">
        <f t="shared" si="13"/>
        <v>0</v>
      </c>
      <c r="DT47">
        <f t="shared" si="14"/>
        <v>0</v>
      </c>
      <c r="DU47">
        <f t="shared" si="15"/>
        <v>0</v>
      </c>
      <c r="DV47">
        <f t="shared" si="16"/>
        <v>0</v>
      </c>
      <c r="DW47">
        <f t="shared" si="17"/>
        <v>0</v>
      </c>
      <c r="DX47">
        <f t="shared" si="18"/>
        <v>0</v>
      </c>
      <c r="DY47">
        <f t="shared" si="19"/>
        <v>0</v>
      </c>
      <c r="DZ47">
        <f t="shared" si="20"/>
        <v>0</v>
      </c>
      <c r="EA47" s="17">
        <f t="shared" si="22"/>
        <v>1</v>
      </c>
      <c r="EB47" s="85"/>
      <c r="EC47" s="85" t="str">
        <f t="shared" si="21"/>
        <v/>
      </c>
      <c r="ED47" s="85"/>
      <c r="EE47" s="65" t="s">
        <v>56</v>
      </c>
      <c r="EF47" s="84" t="s">
        <v>2214</v>
      </c>
      <c r="EG47" s="85"/>
      <c r="EH47" s="62" t="s">
        <v>2438</v>
      </c>
      <c r="EI47" s="63" t="s">
        <v>2438</v>
      </c>
      <c r="EJ47" s="64"/>
      <c r="EO47" s="16" t="s">
        <v>553</v>
      </c>
      <c r="EP47" s="16" t="s">
        <v>40</v>
      </c>
      <c r="EQ47" s="69" t="s">
        <v>619</v>
      </c>
      <c r="ER47" s="69" t="s">
        <v>1843</v>
      </c>
      <c r="ES47" s="69" t="s">
        <v>637</v>
      </c>
      <c r="ET47" s="69" t="s">
        <v>621</v>
      </c>
      <c r="EU47" s="69" t="s">
        <v>622</v>
      </c>
      <c r="EV47" s="69" t="s">
        <v>623</v>
      </c>
      <c r="EW47" s="69" t="s">
        <v>623</v>
      </c>
      <c r="EX47" s="69" t="s">
        <v>624</v>
      </c>
      <c r="EY47" s="69" t="s">
        <v>624</v>
      </c>
      <c r="EZ47" s="69" t="s">
        <v>623</v>
      </c>
      <c r="FA47" s="69" t="s">
        <v>623</v>
      </c>
      <c r="FB47" s="70" t="s">
        <v>638</v>
      </c>
      <c r="FH47" s="84">
        <f t="shared" si="4"/>
        <v>0</v>
      </c>
      <c r="FI47" s="84">
        <f t="shared" si="5"/>
        <v>1</v>
      </c>
      <c r="FJ47" s="83" t="s">
        <v>1126</v>
      </c>
      <c r="FN47" s="84">
        <f t="shared" si="6"/>
        <v>1</v>
      </c>
      <c r="FO47" s="84">
        <f t="shared" si="7"/>
        <v>1</v>
      </c>
      <c r="FP47" s="84" t="s">
        <v>230</v>
      </c>
    </row>
    <row r="48" spans="1:172" ht="18" customHeight="1" x14ac:dyDescent="0.25">
      <c r="A48" s="230" t="str">
        <f t="shared" si="41"/>
        <v/>
      </c>
      <c r="B48" s="230"/>
      <c r="C48" s="230"/>
      <c r="D48" s="230"/>
      <c r="E48" s="230"/>
      <c r="F48" s="230"/>
      <c r="G48" s="230"/>
      <c r="H48" s="230"/>
      <c r="I48" s="230"/>
      <c r="J48" s="230"/>
      <c r="K48" s="230"/>
      <c r="L48" s="230"/>
      <c r="M48" s="230"/>
      <c r="N48" s="234" t="str">
        <f t="shared" si="42"/>
        <v/>
      </c>
      <c r="O48" s="234"/>
      <c r="P48" s="234"/>
      <c r="Q48" s="234"/>
      <c r="R48" s="234"/>
      <c r="S48" s="234" t="str">
        <f t="shared" si="43"/>
        <v/>
      </c>
      <c r="T48" s="234"/>
      <c r="U48" s="234"/>
      <c r="V48" s="234" t="str">
        <f t="shared" si="44"/>
        <v/>
      </c>
      <c r="W48" s="234"/>
      <c r="X48" s="234" t="str">
        <f t="shared" si="45"/>
        <v/>
      </c>
      <c r="Y48" s="234"/>
      <c r="Z48" s="81" t="str">
        <f t="shared" si="46"/>
        <v/>
      </c>
      <c r="AA48" s="81" t="str">
        <f t="shared" si="47"/>
        <v/>
      </c>
      <c r="AB48" s="81" t="str">
        <f t="shared" si="48"/>
        <v/>
      </c>
      <c r="AC48" s="81" t="str">
        <f t="shared" si="49"/>
        <v/>
      </c>
      <c r="AD48" s="234" t="str">
        <f t="shared" si="50"/>
        <v/>
      </c>
      <c r="AE48" s="234"/>
      <c r="AF48" s="234" t="str">
        <f t="shared" si="51"/>
        <v/>
      </c>
      <c r="AG48" s="234"/>
      <c r="AH48" s="234" t="str">
        <f t="shared" si="52"/>
        <v/>
      </c>
      <c r="AI48" s="234"/>
      <c r="AJ48" s="235" t="str">
        <f t="shared" si="53"/>
        <v/>
      </c>
      <c r="AK48" s="235"/>
      <c r="AL48" s="235"/>
      <c r="AM48" s="235"/>
      <c r="AN48" s="235"/>
      <c r="AO48" s="235"/>
      <c r="AP48" s="235"/>
      <c r="AQ48" s="235"/>
      <c r="AR48" s="235"/>
      <c r="AS48" s="235"/>
      <c r="AT48" s="235"/>
      <c r="AU48" s="230" t="str">
        <f t="shared" si="54"/>
        <v/>
      </c>
      <c r="AV48" s="230"/>
      <c r="AW48" s="230"/>
      <c r="AX48" s="230"/>
      <c r="AY48" s="230"/>
      <c r="AZ48" s="230"/>
      <c r="BA48" s="230"/>
      <c r="BB48" s="230"/>
      <c r="BC48" s="230"/>
      <c r="BD48" s="230"/>
      <c r="BE48" s="230"/>
      <c r="BF48" s="230"/>
      <c r="BG48" s="230"/>
      <c r="BH48" s="234" t="str">
        <f t="shared" si="55"/>
        <v/>
      </c>
      <c r="BI48" s="234"/>
      <c r="BJ48" s="234"/>
      <c r="BK48" s="234"/>
      <c r="BL48" s="234"/>
      <c r="BM48" s="234" t="str">
        <f t="shared" si="56"/>
        <v/>
      </c>
      <c r="BN48" s="234"/>
      <c r="BO48" s="234"/>
      <c r="BP48" s="234" t="str">
        <f t="shared" si="57"/>
        <v/>
      </c>
      <c r="BQ48" s="234"/>
      <c r="BR48" s="234" t="str">
        <f t="shared" si="58"/>
        <v/>
      </c>
      <c r="BS48" s="234"/>
      <c r="BT48" s="81" t="str">
        <f t="shared" si="59"/>
        <v/>
      </c>
      <c r="BU48" s="81" t="str">
        <f t="shared" si="60"/>
        <v/>
      </c>
      <c r="BV48" s="81" t="str">
        <f t="shared" si="61"/>
        <v/>
      </c>
      <c r="BW48" s="81" t="str">
        <f t="shared" si="62"/>
        <v/>
      </c>
      <c r="BX48" s="234" t="str">
        <f t="shared" si="63"/>
        <v/>
      </c>
      <c r="BY48" s="234"/>
      <c r="BZ48" s="234" t="str">
        <f t="shared" si="64"/>
        <v/>
      </c>
      <c r="CA48" s="234"/>
      <c r="CB48" s="234" t="str">
        <f t="shared" si="65"/>
        <v/>
      </c>
      <c r="CC48" s="234"/>
      <c r="CD48" s="235" t="str">
        <f t="shared" si="66"/>
        <v/>
      </c>
      <c r="CE48" s="235"/>
      <c r="CF48" s="235"/>
      <c r="CG48" s="235"/>
      <c r="CH48" s="235"/>
      <c r="CI48" s="235"/>
      <c r="CJ48" s="235"/>
      <c r="CK48" s="235"/>
      <c r="CL48" s="235"/>
      <c r="CM48" s="235"/>
      <c r="CN48" s="235"/>
      <c r="CO48" s="60">
        <v>9</v>
      </c>
      <c r="CP48" s="60">
        <v>38</v>
      </c>
      <c r="CV48" s="84">
        <f t="shared" si="2"/>
        <v>1</v>
      </c>
      <c r="CW48" s="58" t="str">
        <f>'Minas Tirith'!W48</f>
        <v/>
      </c>
      <c r="DC48" s="84">
        <f t="shared" si="3"/>
        <v>1</v>
      </c>
      <c r="DD48">
        <f>'Minas Tirith'!AP31</f>
        <v>0</v>
      </c>
      <c r="DE48" t="str">
        <f>'Minas Tirith'!AA31</f>
        <v>Osgiliath Veteran</v>
      </c>
      <c r="DF48" t="str">
        <f>'Minas Tirith'!CA31</f>
        <v>-</v>
      </c>
      <c r="DK48" s="84"/>
      <c r="DL48">
        <f>LOOKUP(DK46,$EH:$EH,$EK:$EK)</f>
        <v>0</v>
      </c>
      <c r="DM48" s="84">
        <f t="shared" si="72"/>
        <v>0</v>
      </c>
      <c r="DN48">
        <f t="shared" si="8"/>
        <v>0</v>
      </c>
      <c r="DO48">
        <f t="shared" si="9"/>
        <v>0</v>
      </c>
      <c r="DP48">
        <f t="shared" si="10"/>
        <v>0</v>
      </c>
      <c r="DQ48">
        <f t="shared" si="11"/>
        <v>0</v>
      </c>
      <c r="DR48">
        <f t="shared" si="12"/>
        <v>0</v>
      </c>
      <c r="DS48">
        <f t="shared" si="13"/>
        <v>0</v>
      </c>
      <c r="DT48">
        <f t="shared" si="14"/>
        <v>0</v>
      </c>
      <c r="DU48">
        <f t="shared" si="15"/>
        <v>0</v>
      </c>
      <c r="DV48">
        <f t="shared" si="16"/>
        <v>0</v>
      </c>
      <c r="DW48">
        <f t="shared" si="17"/>
        <v>0</v>
      </c>
      <c r="DX48">
        <f t="shared" si="18"/>
        <v>0</v>
      </c>
      <c r="DY48">
        <f t="shared" si="19"/>
        <v>0</v>
      </c>
      <c r="DZ48">
        <f t="shared" si="20"/>
        <v>0</v>
      </c>
      <c r="EA48" s="17">
        <f t="shared" si="22"/>
        <v>1</v>
      </c>
      <c r="EB48" s="85"/>
      <c r="EC48" s="85" t="str">
        <f t="shared" si="21"/>
        <v/>
      </c>
      <c r="ED48" s="85"/>
      <c r="EE48" s="65" t="s">
        <v>87</v>
      </c>
      <c r="EF48" s="84" t="s">
        <v>2225</v>
      </c>
      <c r="EG48" s="85"/>
      <c r="EH48" s="62" t="s">
        <v>1834</v>
      </c>
      <c r="EI48" s="63" t="s">
        <v>1784</v>
      </c>
      <c r="EJ48" s="64" t="s">
        <v>39</v>
      </c>
      <c r="EO48" s="16" t="s">
        <v>641</v>
      </c>
      <c r="EP48" s="16" t="s">
        <v>40</v>
      </c>
      <c r="EQ48" s="69" t="s">
        <v>619</v>
      </c>
      <c r="ER48" s="69" t="s">
        <v>1843</v>
      </c>
      <c r="ES48" s="69" t="s">
        <v>637</v>
      </c>
      <c r="ET48" s="69" t="s">
        <v>621</v>
      </c>
      <c r="EU48" s="69" t="s">
        <v>622</v>
      </c>
      <c r="EV48" s="69" t="s">
        <v>623</v>
      </c>
      <c r="EW48" s="69" t="s">
        <v>623</v>
      </c>
      <c r="EX48" s="69" t="s">
        <v>624</v>
      </c>
      <c r="EY48" s="69" t="s">
        <v>624</v>
      </c>
      <c r="EZ48" s="69" t="s">
        <v>623</v>
      </c>
      <c r="FA48" s="69" t="s">
        <v>623</v>
      </c>
      <c r="FB48" s="70" t="s">
        <v>640</v>
      </c>
      <c r="FH48" s="84">
        <f t="shared" si="4"/>
        <v>0</v>
      </c>
      <c r="FI48" s="84">
        <f t="shared" si="5"/>
        <v>1</v>
      </c>
      <c r="FJ48" s="83" t="str">
        <f>""</f>
        <v/>
      </c>
      <c r="FN48" s="84">
        <f t="shared" si="6"/>
        <v>0</v>
      </c>
      <c r="FO48" s="84">
        <f t="shared" si="7"/>
        <v>1</v>
      </c>
      <c r="FP48" s="84" t="s">
        <v>1717</v>
      </c>
    </row>
    <row r="49" spans="1:172" ht="18" customHeight="1" x14ac:dyDescent="0.25">
      <c r="A49" s="230" t="str">
        <f t="shared" si="41"/>
        <v/>
      </c>
      <c r="B49" s="230"/>
      <c r="C49" s="230"/>
      <c r="D49" s="230"/>
      <c r="E49" s="230"/>
      <c r="F49" s="230"/>
      <c r="G49" s="230"/>
      <c r="H49" s="230"/>
      <c r="I49" s="230"/>
      <c r="J49" s="230"/>
      <c r="K49" s="230"/>
      <c r="L49" s="230"/>
      <c r="M49" s="230"/>
      <c r="N49" s="234" t="str">
        <f t="shared" si="42"/>
        <v/>
      </c>
      <c r="O49" s="234"/>
      <c r="P49" s="234"/>
      <c r="Q49" s="234"/>
      <c r="R49" s="234"/>
      <c r="S49" s="234" t="str">
        <f t="shared" si="43"/>
        <v/>
      </c>
      <c r="T49" s="234"/>
      <c r="U49" s="234"/>
      <c r="V49" s="234" t="str">
        <f t="shared" si="44"/>
        <v/>
      </c>
      <c r="W49" s="234"/>
      <c r="X49" s="234" t="str">
        <f t="shared" si="45"/>
        <v/>
      </c>
      <c r="Y49" s="234"/>
      <c r="Z49" s="81" t="str">
        <f t="shared" si="46"/>
        <v/>
      </c>
      <c r="AA49" s="81" t="str">
        <f t="shared" si="47"/>
        <v/>
      </c>
      <c r="AB49" s="81" t="str">
        <f t="shared" si="48"/>
        <v/>
      </c>
      <c r="AC49" s="81" t="str">
        <f t="shared" si="49"/>
        <v/>
      </c>
      <c r="AD49" s="234" t="str">
        <f t="shared" si="50"/>
        <v/>
      </c>
      <c r="AE49" s="234"/>
      <c r="AF49" s="234" t="str">
        <f t="shared" si="51"/>
        <v/>
      </c>
      <c r="AG49" s="234"/>
      <c r="AH49" s="234" t="str">
        <f t="shared" si="52"/>
        <v/>
      </c>
      <c r="AI49" s="234"/>
      <c r="AJ49" s="235" t="str">
        <f t="shared" si="53"/>
        <v/>
      </c>
      <c r="AK49" s="235"/>
      <c r="AL49" s="235"/>
      <c r="AM49" s="235"/>
      <c r="AN49" s="235"/>
      <c r="AO49" s="235"/>
      <c r="AP49" s="235"/>
      <c r="AQ49" s="235"/>
      <c r="AR49" s="235"/>
      <c r="AS49" s="235"/>
      <c r="AT49" s="235"/>
      <c r="AU49" s="230" t="str">
        <f t="shared" si="54"/>
        <v/>
      </c>
      <c r="AV49" s="230"/>
      <c r="AW49" s="230"/>
      <c r="AX49" s="230"/>
      <c r="AY49" s="230"/>
      <c r="AZ49" s="230"/>
      <c r="BA49" s="230"/>
      <c r="BB49" s="230"/>
      <c r="BC49" s="230"/>
      <c r="BD49" s="230"/>
      <c r="BE49" s="230"/>
      <c r="BF49" s="230"/>
      <c r="BG49" s="230"/>
      <c r="BH49" s="234" t="str">
        <f t="shared" si="55"/>
        <v/>
      </c>
      <c r="BI49" s="234"/>
      <c r="BJ49" s="234"/>
      <c r="BK49" s="234"/>
      <c r="BL49" s="234"/>
      <c r="BM49" s="234" t="str">
        <f t="shared" si="56"/>
        <v/>
      </c>
      <c r="BN49" s="234"/>
      <c r="BO49" s="234"/>
      <c r="BP49" s="234" t="str">
        <f t="shared" si="57"/>
        <v/>
      </c>
      <c r="BQ49" s="234"/>
      <c r="BR49" s="234" t="str">
        <f t="shared" si="58"/>
        <v/>
      </c>
      <c r="BS49" s="234"/>
      <c r="BT49" s="81" t="str">
        <f t="shared" si="59"/>
        <v/>
      </c>
      <c r="BU49" s="81" t="str">
        <f t="shared" si="60"/>
        <v/>
      </c>
      <c r="BV49" s="81" t="str">
        <f t="shared" si="61"/>
        <v/>
      </c>
      <c r="BW49" s="81" t="str">
        <f t="shared" si="62"/>
        <v/>
      </c>
      <c r="BX49" s="234" t="str">
        <f t="shared" si="63"/>
        <v/>
      </c>
      <c r="BY49" s="234"/>
      <c r="BZ49" s="234" t="str">
        <f t="shared" si="64"/>
        <v/>
      </c>
      <c r="CA49" s="234"/>
      <c r="CB49" s="234" t="str">
        <f t="shared" si="65"/>
        <v/>
      </c>
      <c r="CC49" s="234"/>
      <c r="CD49" s="235" t="str">
        <f t="shared" si="66"/>
        <v/>
      </c>
      <c r="CE49" s="235"/>
      <c r="CF49" s="235"/>
      <c r="CG49" s="235"/>
      <c r="CH49" s="235"/>
      <c r="CI49" s="235"/>
      <c r="CJ49" s="235"/>
      <c r="CK49" s="235"/>
      <c r="CL49" s="235"/>
      <c r="CM49" s="235"/>
      <c r="CN49" s="235"/>
      <c r="CO49" s="60">
        <v>10</v>
      </c>
      <c r="CP49" s="60">
        <v>39</v>
      </c>
      <c r="CV49" s="84">
        <f t="shared" si="2"/>
        <v>1</v>
      </c>
      <c r="CW49" s="58" t="str">
        <f>'Minas Tirith'!W49</f>
        <v/>
      </c>
      <c r="DC49" s="84">
        <f t="shared" si="3"/>
        <v>1</v>
      </c>
      <c r="DD49">
        <f>'Minas Tirith'!AP32</f>
        <v>0</v>
      </c>
      <c r="DE49" t="str">
        <f>'Minas Tirith'!AA32</f>
        <v>Osgiliath Veteran</v>
      </c>
      <c r="DF49" t="str">
        <f>'Minas Tirith'!CA32</f>
        <v>-</v>
      </c>
      <c r="DK49" s="84"/>
      <c r="DL49">
        <f>LOOKUP(DK46,$EH:$EH,$EL:$EL)</f>
        <v>0</v>
      </c>
      <c r="DM49" s="84">
        <f t="shared" si="72"/>
        <v>0</v>
      </c>
      <c r="DN49">
        <f t="shared" si="8"/>
        <v>0</v>
      </c>
      <c r="DO49">
        <f t="shared" si="9"/>
        <v>0</v>
      </c>
      <c r="DP49">
        <f t="shared" si="10"/>
        <v>0</v>
      </c>
      <c r="DQ49">
        <f t="shared" si="11"/>
        <v>0</v>
      </c>
      <c r="DR49">
        <f t="shared" si="12"/>
        <v>0</v>
      </c>
      <c r="DS49">
        <f t="shared" si="13"/>
        <v>0</v>
      </c>
      <c r="DT49">
        <f t="shared" si="14"/>
        <v>0</v>
      </c>
      <c r="DU49">
        <f t="shared" si="15"/>
        <v>0</v>
      </c>
      <c r="DV49">
        <f t="shared" si="16"/>
        <v>0</v>
      </c>
      <c r="DW49">
        <f t="shared" si="17"/>
        <v>0</v>
      </c>
      <c r="DX49">
        <f t="shared" si="18"/>
        <v>0</v>
      </c>
      <c r="DY49">
        <f t="shared" si="19"/>
        <v>0</v>
      </c>
      <c r="DZ49">
        <f t="shared" si="20"/>
        <v>0</v>
      </c>
      <c r="EA49" s="17">
        <f t="shared" si="22"/>
        <v>1</v>
      </c>
      <c r="EB49" s="85"/>
      <c r="EC49" s="85" t="str">
        <f t="shared" si="21"/>
        <v/>
      </c>
      <c r="ED49" s="85"/>
      <c r="EE49" s="65" t="s">
        <v>194</v>
      </c>
      <c r="EF49" s="84" t="s">
        <v>2256</v>
      </c>
      <c r="EG49" s="85"/>
      <c r="EH49" s="62" t="s">
        <v>236</v>
      </c>
      <c r="EI49" s="63" t="s">
        <v>236</v>
      </c>
      <c r="EJ49" s="64"/>
      <c r="EO49" s="16" t="s">
        <v>639</v>
      </c>
      <c r="EP49" s="16" t="s">
        <v>40</v>
      </c>
      <c r="EQ49" s="69" t="s">
        <v>619</v>
      </c>
      <c r="ER49" s="69" t="s">
        <v>1843</v>
      </c>
      <c r="ES49" s="69" t="s">
        <v>637</v>
      </c>
      <c r="ET49" s="69" t="s">
        <v>621</v>
      </c>
      <c r="EU49" s="69" t="s">
        <v>624</v>
      </c>
      <c r="EV49" s="69" t="s">
        <v>623</v>
      </c>
      <c r="EW49" s="69" t="s">
        <v>623</v>
      </c>
      <c r="EX49" s="69" t="s">
        <v>624</v>
      </c>
      <c r="EY49" s="69" t="s">
        <v>624</v>
      </c>
      <c r="EZ49" s="69" t="s">
        <v>623</v>
      </c>
      <c r="FA49" s="69" t="s">
        <v>623</v>
      </c>
      <c r="FB49" s="70" t="s">
        <v>640</v>
      </c>
      <c r="FH49" s="84">
        <f t="shared" si="4"/>
        <v>1</v>
      </c>
      <c r="FI49" s="84">
        <f t="shared" si="5"/>
        <v>1</v>
      </c>
      <c r="FJ49" s="85" t="s">
        <v>649</v>
      </c>
      <c r="FN49" s="84">
        <f t="shared" si="6"/>
        <v>0</v>
      </c>
      <c r="FO49" s="84">
        <f t="shared" si="7"/>
        <v>1</v>
      </c>
      <c r="FP49" s="84" t="s">
        <v>1996</v>
      </c>
    </row>
    <row r="50" spans="1:172" ht="18" customHeight="1" x14ac:dyDescent="0.25">
      <c r="A50" s="230" t="str">
        <f t="shared" si="41"/>
        <v/>
      </c>
      <c r="B50" s="230"/>
      <c r="C50" s="230"/>
      <c r="D50" s="230"/>
      <c r="E50" s="230"/>
      <c r="F50" s="230"/>
      <c r="G50" s="230"/>
      <c r="H50" s="230"/>
      <c r="I50" s="230"/>
      <c r="J50" s="230"/>
      <c r="K50" s="230"/>
      <c r="L50" s="230"/>
      <c r="M50" s="230"/>
      <c r="N50" s="234" t="str">
        <f t="shared" si="42"/>
        <v/>
      </c>
      <c r="O50" s="234"/>
      <c r="P50" s="234"/>
      <c r="Q50" s="234"/>
      <c r="R50" s="234"/>
      <c r="S50" s="234" t="str">
        <f t="shared" si="43"/>
        <v/>
      </c>
      <c r="T50" s="234"/>
      <c r="U50" s="234"/>
      <c r="V50" s="234" t="str">
        <f t="shared" si="44"/>
        <v/>
      </c>
      <c r="W50" s="234"/>
      <c r="X50" s="234" t="str">
        <f t="shared" si="45"/>
        <v/>
      </c>
      <c r="Y50" s="234"/>
      <c r="Z50" s="81" t="str">
        <f t="shared" si="46"/>
        <v/>
      </c>
      <c r="AA50" s="81" t="str">
        <f t="shared" si="47"/>
        <v/>
      </c>
      <c r="AB50" s="81" t="str">
        <f t="shared" si="48"/>
        <v/>
      </c>
      <c r="AC50" s="81" t="str">
        <f t="shared" si="49"/>
        <v/>
      </c>
      <c r="AD50" s="234" t="str">
        <f t="shared" si="50"/>
        <v/>
      </c>
      <c r="AE50" s="234"/>
      <c r="AF50" s="234" t="str">
        <f t="shared" si="51"/>
        <v/>
      </c>
      <c r="AG50" s="234"/>
      <c r="AH50" s="234" t="str">
        <f t="shared" si="52"/>
        <v/>
      </c>
      <c r="AI50" s="234"/>
      <c r="AJ50" s="235" t="str">
        <f t="shared" si="53"/>
        <v/>
      </c>
      <c r="AK50" s="235"/>
      <c r="AL50" s="235"/>
      <c r="AM50" s="235"/>
      <c r="AN50" s="235"/>
      <c r="AO50" s="235"/>
      <c r="AP50" s="235"/>
      <c r="AQ50" s="235"/>
      <c r="AR50" s="235"/>
      <c r="AS50" s="235"/>
      <c r="AT50" s="235"/>
      <c r="AU50" s="230" t="str">
        <f t="shared" si="54"/>
        <v/>
      </c>
      <c r="AV50" s="230"/>
      <c r="AW50" s="230"/>
      <c r="AX50" s="230"/>
      <c r="AY50" s="230"/>
      <c r="AZ50" s="230"/>
      <c r="BA50" s="230"/>
      <c r="BB50" s="230"/>
      <c r="BC50" s="230"/>
      <c r="BD50" s="230"/>
      <c r="BE50" s="230"/>
      <c r="BF50" s="230"/>
      <c r="BG50" s="230"/>
      <c r="BH50" s="234" t="str">
        <f t="shared" si="55"/>
        <v/>
      </c>
      <c r="BI50" s="234"/>
      <c r="BJ50" s="234"/>
      <c r="BK50" s="234"/>
      <c r="BL50" s="234"/>
      <c r="BM50" s="234" t="str">
        <f t="shared" si="56"/>
        <v/>
      </c>
      <c r="BN50" s="234"/>
      <c r="BO50" s="234"/>
      <c r="BP50" s="234" t="str">
        <f t="shared" si="57"/>
        <v/>
      </c>
      <c r="BQ50" s="234"/>
      <c r="BR50" s="234" t="str">
        <f t="shared" si="58"/>
        <v/>
      </c>
      <c r="BS50" s="234"/>
      <c r="BT50" s="81" t="str">
        <f t="shared" si="59"/>
        <v/>
      </c>
      <c r="BU50" s="81" t="str">
        <f t="shared" si="60"/>
        <v/>
      </c>
      <c r="BV50" s="81" t="str">
        <f t="shared" si="61"/>
        <v/>
      </c>
      <c r="BW50" s="81" t="str">
        <f t="shared" si="62"/>
        <v/>
      </c>
      <c r="BX50" s="234" t="str">
        <f t="shared" si="63"/>
        <v/>
      </c>
      <c r="BY50" s="234"/>
      <c r="BZ50" s="234" t="str">
        <f t="shared" si="64"/>
        <v/>
      </c>
      <c r="CA50" s="234"/>
      <c r="CB50" s="234" t="str">
        <f t="shared" si="65"/>
        <v/>
      </c>
      <c r="CC50" s="234"/>
      <c r="CD50" s="235" t="str">
        <f t="shared" si="66"/>
        <v/>
      </c>
      <c r="CE50" s="235"/>
      <c r="CF50" s="235"/>
      <c r="CG50" s="235"/>
      <c r="CH50" s="235"/>
      <c r="CI50" s="235"/>
      <c r="CJ50" s="235"/>
      <c r="CK50" s="235"/>
      <c r="CL50" s="235"/>
      <c r="CM50" s="235"/>
      <c r="CN50" s="235"/>
      <c r="CO50" s="60">
        <v>11</v>
      </c>
      <c r="CP50" s="60">
        <v>40</v>
      </c>
      <c r="CV50" s="84">
        <f t="shared" si="2"/>
        <v>1</v>
      </c>
      <c r="CW50" s="58" t="str">
        <f>'Minas Tirith'!W50</f>
        <v/>
      </c>
      <c r="DC50" s="84">
        <f t="shared" si="3"/>
        <v>1</v>
      </c>
      <c r="DD50">
        <f>'Minas Tirith'!AP33</f>
        <v>0</v>
      </c>
      <c r="DE50">
        <f>'Minas Tirith'!AA33</f>
        <v>0</v>
      </c>
      <c r="DF50">
        <f>'Minas Tirith'!CA33</f>
        <v>0</v>
      </c>
      <c r="DK50" s="84"/>
      <c r="DL50">
        <f>LOOKUP(DK46,$EH:$EH,$EM:$EM)</f>
        <v>0</v>
      </c>
      <c r="DM50" s="84">
        <f t="shared" si="72"/>
        <v>0</v>
      </c>
      <c r="DN50">
        <f t="shared" si="8"/>
        <v>0</v>
      </c>
      <c r="DO50">
        <f t="shared" si="9"/>
        <v>0</v>
      </c>
      <c r="DP50">
        <f t="shared" si="10"/>
        <v>0</v>
      </c>
      <c r="DQ50">
        <f t="shared" si="11"/>
        <v>0</v>
      </c>
      <c r="DR50">
        <f t="shared" si="12"/>
        <v>0</v>
      </c>
      <c r="DS50">
        <f t="shared" si="13"/>
        <v>0</v>
      </c>
      <c r="DT50">
        <f t="shared" si="14"/>
        <v>0</v>
      </c>
      <c r="DU50">
        <f t="shared" si="15"/>
        <v>0</v>
      </c>
      <c r="DV50">
        <f t="shared" si="16"/>
        <v>0</v>
      </c>
      <c r="DW50">
        <f t="shared" si="17"/>
        <v>0</v>
      </c>
      <c r="DX50">
        <f t="shared" si="18"/>
        <v>0</v>
      </c>
      <c r="DY50">
        <f t="shared" si="19"/>
        <v>0</v>
      </c>
      <c r="DZ50">
        <f t="shared" si="20"/>
        <v>0</v>
      </c>
      <c r="EA50" s="17">
        <f t="shared" si="22"/>
        <v>1</v>
      </c>
      <c r="EB50" s="85"/>
      <c r="EC50" s="85" t="str">
        <f t="shared" si="21"/>
        <v/>
      </c>
      <c r="ED50" s="85"/>
      <c r="EE50" s="84" t="s">
        <v>2593</v>
      </c>
      <c r="EF50" s="84" t="s">
        <v>2462</v>
      </c>
      <c r="EG50" s="85"/>
      <c r="EH50" s="62" t="s">
        <v>611</v>
      </c>
      <c r="EI50" s="63" t="s">
        <v>236</v>
      </c>
      <c r="EJ50" s="64" t="s">
        <v>32</v>
      </c>
      <c r="EO50" s="84" t="s">
        <v>2644</v>
      </c>
      <c r="EP50" s="84" t="s">
        <v>2644</v>
      </c>
      <c r="EQ50" s="69" t="s">
        <v>619</v>
      </c>
      <c r="ER50" s="69" t="s">
        <v>1843</v>
      </c>
      <c r="ES50" s="69" t="s">
        <v>647</v>
      </c>
      <c r="ET50" s="69" t="s">
        <v>621</v>
      </c>
      <c r="EU50" s="69" t="s">
        <v>628</v>
      </c>
      <c r="EV50" s="69" t="s">
        <v>629</v>
      </c>
      <c r="EW50" s="69" t="s">
        <v>629</v>
      </c>
      <c r="EX50" s="69" t="s">
        <v>623</v>
      </c>
      <c r="EY50" s="69" t="s">
        <v>623</v>
      </c>
      <c r="EZ50" s="69" t="s">
        <v>635</v>
      </c>
      <c r="FA50" s="69" t="s">
        <v>635</v>
      </c>
      <c r="FB50" s="73" t="s">
        <v>2685</v>
      </c>
      <c r="FH50" s="84">
        <f t="shared" si="4"/>
        <v>0</v>
      </c>
      <c r="FI50" s="84">
        <f t="shared" si="5"/>
        <v>1</v>
      </c>
      <c r="FJ50" s="85" t="s">
        <v>1127</v>
      </c>
      <c r="FN50" s="84">
        <f t="shared" si="6"/>
        <v>0</v>
      </c>
      <c r="FO50" s="84">
        <f t="shared" si="7"/>
        <v>1</v>
      </c>
      <c r="FP50" s="84" t="s">
        <v>2001</v>
      </c>
    </row>
    <row r="51" spans="1:172" ht="18" customHeight="1" x14ac:dyDescent="0.25">
      <c r="A51" s="230" t="str">
        <f t="shared" si="41"/>
        <v/>
      </c>
      <c r="B51" s="230"/>
      <c r="C51" s="230"/>
      <c r="D51" s="230"/>
      <c r="E51" s="230"/>
      <c r="F51" s="230"/>
      <c r="G51" s="230"/>
      <c r="H51" s="230"/>
      <c r="I51" s="230"/>
      <c r="J51" s="230"/>
      <c r="K51" s="230"/>
      <c r="L51" s="230"/>
      <c r="M51" s="230"/>
      <c r="N51" s="234" t="str">
        <f t="shared" si="42"/>
        <v/>
      </c>
      <c r="O51" s="234"/>
      <c r="P51" s="234"/>
      <c r="Q51" s="234"/>
      <c r="R51" s="234"/>
      <c r="S51" s="234" t="str">
        <f t="shared" si="43"/>
        <v/>
      </c>
      <c r="T51" s="234"/>
      <c r="U51" s="234"/>
      <c r="V51" s="234" t="str">
        <f t="shared" si="44"/>
        <v/>
      </c>
      <c r="W51" s="234"/>
      <c r="X51" s="234" t="str">
        <f t="shared" si="45"/>
        <v/>
      </c>
      <c r="Y51" s="234"/>
      <c r="Z51" s="81" t="str">
        <f t="shared" si="46"/>
        <v/>
      </c>
      <c r="AA51" s="81" t="str">
        <f t="shared" si="47"/>
        <v/>
      </c>
      <c r="AB51" s="81" t="str">
        <f t="shared" si="48"/>
        <v/>
      </c>
      <c r="AC51" s="81" t="str">
        <f t="shared" si="49"/>
        <v/>
      </c>
      <c r="AD51" s="234" t="str">
        <f t="shared" si="50"/>
        <v/>
      </c>
      <c r="AE51" s="234"/>
      <c r="AF51" s="234" t="str">
        <f t="shared" si="51"/>
        <v/>
      </c>
      <c r="AG51" s="234"/>
      <c r="AH51" s="234" t="str">
        <f t="shared" si="52"/>
        <v/>
      </c>
      <c r="AI51" s="234"/>
      <c r="AJ51" s="235" t="str">
        <f t="shared" si="53"/>
        <v/>
      </c>
      <c r="AK51" s="235"/>
      <c r="AL51" s="235"/>
      <c r="AM51" s="235"/>
      <c r="AN51" s="235"/>
      <c r="AO51" s="235"/>
      <c r="AP51" s="235"/>
      <c r="AQ51" s="235"/>
      <c r="AR51" s="235"/>
      <c r="AS51" s="235"/>
      <c r="AT51" s="235"/>
      <c r="AU51" s="230" t="str">
        <f t="shared" si="54"/>
        <v/>
      </c>
      <c r="AV51" s="230"/>
      <c r="AW51" s="230"/>
      <c r="AX51" s="230"/>
      <c r="AY51" s="230"/>
      <c r="AZ51" s="230"/>
      <c r="BA51" s="230"/>
      <c r="BB51" s="230"/>
      <c r="BC51" s="230"/>
      <c r="BD51" s="230"/>
      <c r="BE51" s="230"/>
      <c r="BF51" s="230"/>
      <c r="BG51" s="230"/>
      <c r="BH51" s="234" t="str">
        <f t="shared" si="55"/>
        <v/>
      </c>
      <c r="BI51" s="234"/>
      <c r="BJ51" s="234"/>
      <c r="BK51" s="234"/>
      <c r="BL51" s="234"/>
      <c r="BM51" s="234" t="str">
        <f t="shared" si="56"/>
        <v/>
      </c>
      <c r="BN51" s="234"/>
      <c r="BO51" s="234"/>
      <c r="BP51" s="234" t="str">
        <f t="shared" si="57"/>
        <v/>
      </c>
      <c r="BQ51" s="234"/>
      <c r="BR51" s="234" t="str">
        <f t="shared" si="58"/>
        <v/>
      </c>
      <c r="BS51" s="234"/>
      <c r="BT51" s="81" t="str">
        <f t="shared" si="59"/>
        <v/>
      </c>
      <c r="BU51" s="81" t="str">
        <f t="shared" si="60"/>
        <v/>
      </c>
      <c r="BV51" s="81" t="str">
        <f t="shared" si="61"/>
        <v/>
      </c>
      <c r="BW51" s="81" t="str">
        <f t="shared" si="62"/>
        <v/>
      </c>
      <c r="BX51" s="234" t="str">
        <f t="shared" si="63"/>
        <v/>
      </c>
      <c r="BY51" s="234"/>
      <c r="BZ51" s="234" t="str">
        <f t="shared" si="64"/>
        <v/>
      </c>
      <c r="CA51" s="234"/>
      <c r="CB51" s="234" t="str">
        <f t="shared" si="65"/>
        <v/>
      </c>
      <c r="CC51" s="234"/>
      <c r="CD51" s="235" t="str">
        <f t="shared" si="66"/>
        <v/>
      </c>
      <c r="CE51" s="235"/>
      <c r="CF51" s="235"/>
      <c r="CG51" s="235"/>
      <c r="CH51" s="235"/>
      <c r="CI51" s="235"/>
      <c r="CJ51" s="235"/>
      <c r="CK51" s="235"/>
      <c r="CL51" s="235"/>
      <c r="CM51" s="235"/>
      <c r="CN51" s="235"/>
      <c r="CO51" s="60">
        <v>12</v>
      </c>
      <c r="CP51" s="60">
        <v>41</v>
      </c>
      <c r="CV51" s="84">
        <f t="shared" si="2"/>
        <v>1</v>
      </c>
      <c r="CW51" s="58" t="str">
        <f>'Minas Tirith'!W51</f>
        <v/>
      </c>
      <c r="DC51" s="84">
        <f t="shared" si="3"/>
        <v>1</v>
      </c>
      <c r="DD51">
        <f>'Minas Tirith'!AP34</f>
        <v>0</v>
      </c>
      <c r="DE51">
        <f>'Minas Tirith'!AA34</f>
        <v>0</v>
      </c>
      <c r="DF51">
        <f>'Minas Tirith'!CA34</f>
        <v>0</v>
      </c>
      <c r="DH51">
        <v>10</v>
      </c>
      <c r="DI51">
        <f>LOOKUP(DH51,$DC:$DC,$DE:$DE)</f>
        <v>0</v>
      </c>
      <c r="DJ51">
        <f>LOOKUP(DH51,$DC:$DC,$DF:$DF)</f>
        <v>0</v>
      </c>
      <c r="DK51" s="61">
        <f t="shared" ref="DK51" si="73">IF(DI51=0,0,CONCATENATE(DI51,IF(OR(COUNT(FIND("Horse",DJ51))=1,COUNT(FIND("Pony",DJ51))=1,COUNT(FIND("War Goat",DJ51))=1,COUNT(FIND("War Boar",DJ51))=1),"1.",""),IF(OR(COUNT(FIND("armoured horse",DJ51))=1,COUNT(FIND("Gandalf's Cart",DJ51))=1,COUNT(FIND("Sleigh",DJ51))=1,COUNT(FIND("Windlance",DJ51))=1),"2.",""),IF(OR(COUNT(FIND("Engineer Captain",DJ51))=1,COUNT(FIND("Shadowfax",DJ51))=1),"3.","")))</f>
        <v>0</v>
      </c>
      <c r="DL51">
        <f>LOOKUP(DK51,$EH:$EH,$EI:$EI)</f>
        <v>0</v>
      </c>
      <c r="DM51" s="61">
        <f t="shared" ref="DM51" si="74">IF(DL51=0,0,CONCATENATE(DL51,IF(OR(COUNT(FIND("Shield",DJ51))=1,COUNT(FIND("Sting",DJ51))=1,COUNT(FIND("Sebastian",DJ51))=1,COUNT(FIND("The Oakenshield",DJ51))=1),"1.",""),IF(OR(COUNT(FIND("Armour",DJ51))=1,COUNT(FIND("Elven glaive",DJ51))=1),"2.",""),IF(OR(COUNT(FIND("Heavy armour",DJ51))=1,COUNT(FIND("Mithril Coat",DJ51))=1,COUNT(FIND("armour of Gondolin",DJ51))=1,COUNT(FIND("Orcrist",DJ51))=1),"3.",""),IF(OR(COUNT(FIND("The Banner of Minas Tirith",DJ51))=1,COUNT(FIND("Horn of the Riddermark",DJ51))=1,COUNT(FIND("Royal Standard of Rohan",DJ51))=1,COUNT(FIND("Banner of Arwen Evenstar",DJ51))=1,COUNT(FIND("Mirror of Galadriel",DJ51))=1,COUNT(FIND("Andúril, Flame of the West",DJ51))=1,COUNT(FIND("Durin's Axe",DJ51))=1,COUNT(FIND("Erebor13",DJ51))=1),"4.","")))</f>
        <v>0</v>
      </c>
      <c r="DN51">
        <f t="shared" si="8"/>
        <v>0</v>
      </c>
      <c r="DO51">
        <f t="shared" si="9"/>
        <v>0</v>
      </c>
      <c r="DP51">
        <f t="shared" si="10"/>
        <v>0</v>
      </c>
      <c r="DQ51">
        <f t="shared" si="11"/>
        <v>0</v>
      </c>
      <c r="DR51">
        <f t="shared" si="12"/>
        <v>0</v>
      </c>
      <c r="DS51">
        <f t="shared" si="13"/>
        <v>0</v>
      </c>
      <c r="DT51">
        <f t="shared" si="14"/>
        <v>0</v>
      </c>
      <c r="DU51">
        <f t="shared" si="15"/>
        <v>0</v>
      </c>
      <c r="DV51">
        <f t="shared" si="16"/>
        <v>0</v>
      </c>
      <c r="DW51">
        <f t="shared" si="17"/>
        <v>0</v>
      </c>
      <c r="DX51">
        <f t="shared" si="18"/>
        <v>0</v>
      </c>
      <c r="DY51">
        <f t="shared" si="19"/>
        <v>0</v>
      </c>
      <c r="DZ51">
        <f t="shared" si="20"/>
        <v>0</v>
      </c>
      <c r="EA51" s="17">
        <f t="shared" si="22"/>
        <v>1</v>
      </c>
      <c r="EB51" s="85" t="str">
        <f>IF(COUNT(FIND(" with ",DJ51))=1,SUBSTITUTE(DJ51,CONCATENATE(DI51," with"),""),"")</f>
        <v/>
      </c>
      <c r="EC51" s="85" t="str">
        <f t="shared" si="21"/>
        <v/>
      </c>
      <c r="ED51" s="85"/>
      <c r="EE51" s="65" t="s">
        <v>43</v>
      </c>
      <c r="EF51" s="84" t="s">
        <v>2213</v>
      </c>
      <c r="EG51" s="85"/>
      <c r="EH51" s="62" t="s">
        <v>40</v>
      </c>
      <c r="EI51" s="63" t="s">
        <v>40</v>
      </c>
      <c r="EJ51" s="64"/>
      <c r="EO51" s="65" t="s">
        <v>127</v>
      </c>
      <c r="EP51" s="65" t="s">
        <v>127</v>
      </c>
      <c r="EQ51" s="69" t="s">
        <v>619</v>
      </c>
      <c r="ER51" s="69" t="s">
        <v>1843</v>
      </c>
      <c r="ES51" s="69" t="s">
        <v>644</v>
      </c>
      <c r="ET51" s="69" t="s">
        <v>621</v>
      </c>
      <c r="EU51" s="69" t="s">
        <v>624</v>
      </c>
      <c r="EV51" s="69" t="s">
        <v>629</v>
      </c>
      <c r="EW51" s="69" t="s">
        <v>629</v>
      </c>
      <c r="EX51" s="69" t="s">
        <v>623</v>
      </c>
      <c r="EY51" s="69" t="s">
        <v>629</v>
      </c>
      <c r="EZ51" s="69" t="s">
        <v>635</v>
      </c>
      <c r="FA51" s="69" t="s">
        <v>635</v>
      </c>
      <c r="FB51" s="84" t="str">
        <f>""</f>
        <v/>
      </c>
      <c r="FH51" s="84">
        <f t="shared" si="4"/>
        <v>0</v>
      </c>
      <c r="FI51" s="84">
        <f t="shared" si="5"/>
        <v>1</v>
      </c>
      <c r="FJ51" s="85" t="s">
        <v>1128</v>
      </c>
      <c r="FN51" s="84">
        <f t="shared" si="6"/>
        <v>0</v>
      </c>
      <c r="FO51" s="84">
        <f t="shared" si="7"/>
        <v>1</v>
      </c>
      <c r="FP51" s="84" t="s">
        <v>1998</v>
      </c>
    </row>
    <row r="52" spans="1:172" ht="18" customHeight="1" x14ac:dyDescent="0.25">
      <c r="A52" s="230" t="str">
        <f t="shared" si="41"/>
        <v/>
      </c>
      <c r="B52" s="230"/>
      <c r="C52" s="230"/>
      <c r="D52" s="230"/>
      <c r="E52" s="230"/>
      <c r="F52" s="230"/>
      <c r="G52" s="230"/>
      <c r="H52" s="230"/>
      <c r="I52" s="230"/>
      <c r="J52" s="230"/>
      <c r="K52" s="230"/>
      <c r="L52" s="230"/>
      <c r="M52" s="230"/>
      <c r="N52" s="234" t="str">
        <f t="shared" si="42"/>
        <v/>
      </c>
      <c r="O52" s="234"/>
      <c r="P52" s="234"/>
      <c r="Q52" s="234"/>
      <c r="R52" s="234"/>
      <c r="S52" s="234" t="str">
        <f t="shared" si="43"/>
        <v/>
      </c>
      <c r="T52" s="234"/>
      <c r="U52" s="234"/>
      <c r="V52" s="234" t="str">
        <f t="shared" si="44"/>
        <v/>
      </c>
      <c r="W52" s="234"/>
      <c r="X52" s="234" t="str">
        <f t="shared" si="45"/>
        <v/>
      </c>
      <c r="Y52" s="234"/>
      <c r="Z52" s="81" t="str">
        <f t="shared" si="46"/>
        <v/>
      </c>
      <c r="AA52" s="81" t="str">
        <f t="shared" si="47"/>
        <v/>
      </c>
      <c r="AB52" s="81" t="str">
        <f t="shared" si="48"/>
        <v/>
      </c>
      <c r="AC52" s="81" t="str">
        <f t="shared" si="49"/>
        <v/>
      </c>
      <c r="AD52" s="234" t="str">
        <f t="shared" si="50"/>
        <v/>
      </c>
      <c r="AE52" s="234"/>
      <c r="AF52" s="234" t="str">
        <f t="shared" si="51"/>
        <v/>
      </c>
      <c r="AG52" s="234"/>
      <c r="AH52" s="234" t="str">
        <f t="shared" si="52"/>
        <v/>
      </c>
      <c r="AI52" s="234"/>
      <c r="AJ52" s="235" t="str">
        <f t="shared" si="53"/>
        <v/>
      </c>
      <c r="AK52" s="235"/>
      <c r="AL52" s="235"/>
      <c r="AM52" s="235"/>
      <c r="AN52" s="235"/>
      <c r="AO52" s="235"/>
      <c r="AP52" s="235"/>
      <c r="AQ52" s="235"/>
      <c r="AR52" s="235"/>
      <c r="AS52" s="235"/>
      <c r="AT52" s="235"/>
      <c r="AU52" s="230" t="str">
        <f t="shared" si="54"/>
        <v/>
      </c>
      <c r="AV52" s="230"/>
      <c r="AW52" s="230"/>
      <c r="AX52" s="230"/>
      <c r="AY52" s="230"/>
      <c r="AZ52" s="230"/>
      <c r="BA52" s="230"/>
      <c r="BB52" s="230"/>
      <c r="BC52" s="230"/>
      <c r="BD52" s="230"/>
      <c r="BE52" s="230"/>
      <c r="BF52" s="230"/>
      <c r="BG52" s="230"/>
      <c r="BH52" s="234" t="str">
        <f t="shared" si="55"/>
        <v/>
      </c>
      <c r="BI52" s="234"/>
      <c r="BJ52" s="234"/>
      <c r="BK52" s="234"/>
      <c r="BL52" s="234"/>
      <c r="BM52" s="234" t="str">
        <f t="shared" si="56"/>
        <v/>
      </c>
      <c r="BN52" s="234"/>
      <c r="BO52" s="234"/>
      <c r="BP52" s="234" t="str">
        <f t="shared" si="57"/>
        <v/>
      </c>
      <c r="BQ52" s="234"/>
      <c r="BR52" s="234" t="str">
        <f t="shared" si="58"/>
        <v/>
      </c>
      <c r="BS52" s="234"/>
      <c r="BT52" s="81" t="str">
        <f t="shared" si="59"/>
        <v/>
      </c>
      <c r="BU52" s="81" t="str">
        <f t="shared" si="60"/>
        <v/>
      </c>
      <c r="BV52" s="81" t="str">
        <f t="shared" si="61"/>
        <v/>
      </c>
      <c r="BW52" s="81" t="str">
        <f t="shared" si="62"/>
        <v/>
      </c>
      <c r="BX52" s="234" t="str">
        <f t="shared" si="63"/>
        <v/>
      </c>
      <c r="BY52" s="234"/>
      <c r="BZ52" s="234" t="str">
        <f t="shared" si="64"/>
        <v/>
      </c>
      <c r="CA52" s="234"/>
      <c r="CB52" s="234" t="str">
        <f t="shared" si="65"/>
        <v/>
      </c>
      <c r="CC52" s="234"/>
      <c r="CD52" s="235" t="str">
        <f t="shared" si="66"/>
        <v/>
      </c>
      <c r="CE52" s="235"/>
      <c r="CF52" s="235"/>
      <c r="CG52" s="235"/>
      <c r="CH52" s="235"/>
      <c r="CI52" s="235"/>
      <c r="CJ52" s="235"/>
      <c r="CK52" s="235"/>
      <c r="CL52" s="235"/>
      <c r="CM52" s="235"/>
      <c r="CN52" s="235"/>
      <c r="CO52" s="60">
        <v>13</v>
      </c>
      <c r="CP52" s="60">
        <v>42</v>
      </c>
      <c r="CV52" s="84">
        <f t="shared" si="2"/>
        <v>1</v>
      </c>
      <c r="CW52" s="58" t="str">
        <f>'Minas Tirith'!W52</f>
        <v/>
      </c>
      <c r="DC52" s="84">
        <f t="shared" si="3"/>
        <v>1</v>
      </c>
      <c r="DD52">
        <f>'Minas Tirith'!AP35</f>
        <v>0</v>
      </c>
      <c r="DE52">
        <f>'Minas Tirith'!AA35</f>
        <v>0</v>
      </c>
      <c r="DF52">
        <f>'Minas Tirith'!CA35</f>
        <v>0</v>
      </c>
      <c r="DK52" s="84"/>
      <c r="DL52">
        <f>LOOKUP(DK51,$EH:$EH,$EJ:$EJ)</f>
        <v>0</v>
      </c>
      <c r="DM52" s="84">
        <f t="shared" ref="DM52:DM55" si="75">DL52</f>
        <v>0</v>
      </c>
      <c r="DN52">
        <f t="shared" si="8"/>
        <v>0</v>
      </c>
      <c r="DO52">
        <f t="shared" si="9"/>
        <v>0</v>
      </c>
      <c r="DP52">
        <f t="shared" si="10"/>
        <v>0</v>
      </c>
      <c r="DQ52">
        <f t="shared" si="11"/>
        <v>0</v>
      </c>
      <c r="DR52">
        <f t="shared" si="12"/>
        <v>0</v>
      </c>
      <c r="DS52">
        <f t="shared" si="13"/>
        <v>0</v>
      </c>
      <c r="DT52">
        <f t="shared" si="14"/>
        <v>0</v>
      </c>
      <c r="DU52">
        <f t="shared" si="15"/>
        <v>0</v>
      </c>
      <c r="DV52">
        <f t="shared" si="16"/>
        <v>0</v>
      </c>
      <c r="DW52">
        <f t="shared" si="17"/>
        <v>0</v>
      </c>
      <c r="DX52">
        <f t="shared" si="18"/>
        <v>0</v>
      </c>
      <c r="DY52">
        <f t="shared" si="19"/>
        <v>0</v>
      </c>
      <c r="DZ52">
        <f t="shared" si="20"/>
        <v>0</v>
      </c>
      <c r="EA52" s="17">
        <f t="shared" si="22"/>
        <v>1</v>
      </c>
      <c r="EB52" s="85"/>
      <c r="EC52" s="85" t="str">
        <f t="shared" si="21"/>
        <v/>
      </c>
      <c r="ED52" s="85"/>
      <c r="EE52" s="65" t="s">
        <v>44</v>
      </c>
      <c r="EF52" s="84" t="s">
        <v>2211</v>
      </c>
      <c r="EG52" s="85"/>
      <c r="EH52" s="62" t="s">
        <v>553</v>
      </c>
      <c r="EI52" s="63" t="s">
        <v>40</v>
      </c>
      <c r="EJ52" s="64" t="s">
        <v>32</v>
      </c>
      <c r="EO52" s="65" t="s">
        <v>696</v>
      </c>
      <c r="EP52" s="65" t="s">
        <v>127</v>
      </c>
      <c r="EQ52" s="69" t="s">
        <v>619</v>
      </c>
      <c r="ER52" s="69" t="s">
        <v>1843</v>
      </c>
      <c r="ES52" s="69" t="s">
        <v>644</v>
      </c>
      <c r="ET52" s="69" t="s">
        <v>621</v>
      </c>
      <c r="EU52" s="69" t="s">
        <v>622</v>
      </c>
      <c r="EV52" s="69" t="s">
        <v>629</v>
      </c>
      <c r="EW52" s="69" t="s">
        <v>629</v>
      </c>
      <c r="EX52" s="69" t="s">
        <v>623</v>
      </c>
      <c r="EY52" s="69" t="s">
        <v>629</v>
      </c>
      <c r="EZ52" s="69" t="s">
        <v>635</v>
      </c>
      <c r="FA52" s="69" t="s">
        <v>635</v>
      </c>
      <c r="FB52" s="84" t="str">
        <f>""</f>
        <v/>
      </c>
      <c r="FH52" s="84">
        <f t="shared" si="4"/>
        <v>0</v>
      </c>
      <c r="FI52" s="84">
        <f t="shared" si="5"/>
        <v>1</v>
      </c>
      <c r="FJ52" s="83" t="str">
        <f>""</f>
        <v/>
      </c>
      <c r="FN52" s="84">
        <f t="shared" si="6"/>
        <v>0</v>
      </c>
      <c r="FO52" s="84">
        <f t="shared" si="7"/>
        <v>1</v>
      </c>
      <c r="FP52" s="84" t="s">
        <v>2000</v>
      </c>
    </row>
    <row r="53" spans="1:172" ht="18" customHeight="1" x14ac:dyDescent="0.25">
      <c r="A53" s="230" t="str">
        <f t="shared" si="41"/>
        <v/>
      </c>
      <c r="B53" s="230"/>
      <c r="C53" s="230"/>
      <c r="D53" s="230"/>
      <c r="E53" s="230"/>
      <c r="F53" s="230"/>
      <c r="G53" s="230"/>
      <c r="H53" s="230"/>
      <c r="I53" s="230"/>
      <c r="J53" s="230"/>
      <c r="K53" s="230"/>
      <c r="L53" s="230"/>
      <c r="M53" s="230"/>
      <c r="N53" s="234" t="str">
        <f t="shared" si="42"/>
        <v/>
      </c>
      <c r="O53" s="234"/>
      <c r="P53" s="234"/>
      <c r="Q53" s="234"/>
      <c r="R53" s="234"/>
      <c r="S53" s="234" t="str">
        <f t="shared" si="43"/>
        <v/>
      </c>
      <c r="T53" s="234"/>
      <c r="U53" s="234"/>
      <c r="V53" s="234" t="str">
        <f t="shared" si="44"/>
        <v/>
      </c>
      <c r="W53" s="234"/>
      <c r="X53" s="234" t="str">
        <f t="shared" si="45"/>
        <v/>
      </c>
      <c r="Y53" s="234"/>
      <c r="Z53" s="81" t="str">
        <f t="shared" si="46"/>
        <v/>
      </c>
      <c r="AA53" s="81" t="str">
        <f t="shared" si="47"/>
        <v/>
      </c>
      <c r="AB53" s="81" t="str">
        <f t="shared" si="48"/>
        <v/>
      </c>
      <c r="AC53" s="81" t="str">
        <f t="shared" si="49"/>
        <v/>
      </c>
      <c r="AD53" s="234" t="str">
        <f t="shared" si="50"/>
        <v/>
      </c>
      <c r="AE53" s="234"/>
      <c r="AF53" s="234" t="str">
        <f t="shared" si="51"/>
        <v/>
      </c>
      <c r="AG53" s="234"/>
      <c r="AH53" s="234" t="str">
        <f t="shared" si="52"/>
        <v/>
      </c>
      <c r="AI53" s="234"/>
      <c r="AJ53" s="235" t="str">
        <f t="shared" si="53"/>
        <v/>
      </c>
      <c r="AK53" s="235"/>
      <c r="AL53" s="235"/>
      <c r="AM53" s="235"/>
      <c r="AN53" s="235"/>
      <c r="AO53" s="235"/>
      <c r="AP53" s="235"/>
      <c r="AQ53" s="235"/>
      <c r="AR53" s="235"/>
      <c r="AS53" s="235"/>
      <c r="AT53" s="235"/>
      <c r="AU53" s="230" t="str">
        <f t="shared" si="54"/>
        <v/>
      </c>
      <c r="AV53" s="230"/>
      <c r="AW53" s="230"/>
      <c r="AX53" s="230"/>
      <c r="AY53" s="230"/>
      <c r="AZ53" s="230"/>
      <c r="BA53" s="230"/>
      <c r="BB53" s="230"/>
      <c r="BC53" s="230"/>
      <c r="BD53" s="230"/>
      <c r="BE53" s="230"/>
      <c r="BF53" s="230"/>
      <c r="BG53" s="230"/>
      <c r="BH53" s="234" t="str">
        <f t="shared" si="55"/>
        <v/>
      </c>
      <c r="BI53" s="234"/>
      <c r="BJ53" s="234"/>
      <c r="BK53" s="234"/>
      <c r="BL53" s="234"/>
      <c r="BM53" s="234" t="str">
        <f t="shared" si="56"/>
        <v/>
      </c>
      <c r="BN53" s="234"/>
      <c r="BO53" s="234"/>
      <c r="BP53" s="234" t="str">
        <f t="shared" si="57"/>
        <v/>
      </c>
      <c r="BQ53" s="234"/>
      <c r="BR53" s="234" t="str">
        <f t="shared" si="58"/>
        <v/>
      </c>
      <c r="BS53" s="234"/>
      <c r="BT53" s="81" t="str">
        <f t="shared" si="59"/>
        <v/>
      </c>
      <c r="BU53" s="81" t="str">
        <f t="shared" si="60"/>
        <v/>
      </c>
      <c r="BV53" s="81" t="str">
        <f t="shared" si="61"/>
        <v/>
      </c>
      <c r="BW53" s="81" t="str">
        <f t="shared" si="62"/>
        <v/>
      </c>
      <c r="BX53" s="234" t="str">
        <f t="shared" si="63"/>
        <v/>
      </c>
      <c r="BY53" s="234"/>
      <c r="BZ53" s="234" t="str">
        <f t="shared" si="64"/>
        <v/>
      </c>
      <c r="CA53" s="234"/>
      <c r="CB53" s="234" t="str">
        <f t="shared" si="65"/>
        <v/>
      </c>
      <c r="CC53" s="234"/>
      <c r="CD53" s="235" t="str">
        <f t="shared" si="66"/>
        <v/>
      </c>
      <c r="CE53" s="235"/>
      <c r="CF53" s="235"/>
      <c r="CG53" s="235"/>
      <c r="CH53" s="235"/>
      <c r="CI53" s="235"/>
      <c r="CJ53" s="235"/>
      <c r="CK53" s="235"/>
      <c r="CL53" s="235"/>
      <c r="CM53" s="235"/>
      <c r="CN53" s="235"/>
      <c r="CO53" s="60">
        <v>14</v>
      </c>
      <c r="CP53" s="60">
        <v>43</v>
      </c>
      <c r="CV53" s="84">
        <f t="shared" si="2"/>
        <v>1</v>
      </c>
      <c r="CW53" s="58" t="str">
        <f>'Minas Tirith'!W53</f>
        <v/>
      </c>
      <c r="DC53" s="84">
        <f t="shared" si="3"/>
        <v>1</v>
      </c>
      <c r="DD53">
        <f>'Minas Tirith'!AP36</f>
        <v>0</v>
      </c>
      <c r="DE53">
        <f>'Minas Tirith'!AA36</f>
        <v>0</v>
      </c>
      <c r="DF53">
        <f>'Minas Tirith'!CA36</f>
        <v>0</v>
      </c>
      <c r="DK53" s="84"/>
      <c r="DL53">
        <f>LOOKUP(DK51,$EH:$EH,$EK:$EK)</f>
        <v>0</v>
      </c>
      <c r="DM53" s="84">
        <f t="shared" si="75"/>
        <v>0</v>
      </c>
      <c r="DN53">
        <f t="shared" si="8"/>
        <v>0</v>
      </c>
      <c r="DO53">
        <f t="shared" si="9"/>
        <v>0</v>
      </c>
      <c r="DP53">
        <f t="shared" si="10"/>
        <v>0</v>
      </c>
      <c r="DQ53">
        <f t="shared" si="11"/>
        <v>0</v>
      </c>
      <c r="DR53">
        <f t="shared" si="12"/>
        <v>0</v>
      </c>
      <c r="DS53">
        <f t="shared" si="13"/>
        <v>0</v>
      </c>
      <c r="DT53">
        <f t="shared" si="14"/>
        <v>0</v>
      </c>
      <c r="DU53">
        <f t="shared" si="15"/>
        <v>0</v>
      </c>
      <c r="DV53">
        <f t="shared" si="16"/>
        <v>0</v>
      </c>
      <c r="DW53">
        <f t="shared" si="17"/>
        <v>0</v>
      </c>
      <c r="DX53">
        <f t="shared" si="18"/>
        <v>0</v>
      </c>
      <c r="DY53">
        <f t="shared" si="19"/>
        <v>0</v>
      </c>
      <c r="DZ53">
        <f t="shared" si="20"/>
        <v>0</v>
      </c>
      <c r="EA53" s="17">
        <f t="shared" si="22"/>
        <v>1</v>
      </c>
      <c r="EB53" s="85"/>
      <c r="EC53" s="85" t="str">
        <f t="shared" si="21"/>
        <v/>
      </c>
      <c r="ED53" s="85"/>
      <c r="EE53" s="84" t="s">
        <v>1787</v>
      </c>
      <c r="EF53" s="84" t="s">
        <v>2284</v>
      </c>
      <c r="EG53" s="85"/>
      <c r="EH53" s="62" t="s">
        <v>2644</v>
      </c>
      <c r="EI53" s="63" t="s">
        <v>2644</v>
      </c>
      <c r="EJ53" s="64"/>
      <c r="EO53" s="84" t="s">
        <v>2204</v>
      </c>
      <c r="EP53" s="84" t="s">
        <v>2204</v>
      </c>
      <c r="EQ53" s="69" t="s">
        <v>619</v>
      </c>
      <c r="ER53" s="69" t="s">
        <v>1843</v>
      </c>
      <c r="ES53" s="190" t="str">
        <f>CONCATENATE("5/",IF('the Garrison of Dale'!$U$2='the Garrison of Dale'!$Z$2,3,4),"+")</f>
        <v>5/3+</v>
      </c>
      <c r="ET53" s="69" t="s">
        <v>621</v>
      </c>
      <c r="EU53" s="69" t="s">
        <v>628</v>
      </c>
      <c r="EV53" s="69" t="s">
        <v>629</v>
      </c>
      <c r="EW53" s="69" t="s">
        <v>629</v>
      </c>
      <c r="EX53" s="69" t="s">
        <v>621</v>
      </c>
      <c r="EY53" s="69" t="s">
        <v>629</v>
      </c>
      <c r="EZ53" s="69" t="s">
        <v>635</v>
      </c>
      <c r="FA53" s="69" t="s">
        <v>635</v>
      </c>
      <c r="FB53" s="73" t="str">
        <f>""</f>
        <v/>
      </c>
      <c r="FH53" s="84">
        <f t="shared" si="4"/>
        <v>1</v>
      </c>
      <c r="FI53" s="84">
        <f t="shared" si="5"/>
        <v>1</v>
      </c>
      <c r="FJ53" s="85" t="s">
        <v>654</v>
      </c>
      <c r="FN53" s="84">
        <f t="shared" si="6"/>
        <v>0</v>
      </c>
      <c r="FO53" s="84">
        <f t="shared" si="7"/>
        <v>1</v>
      </c>
      <c r="FP53" s="84" t="s">
        <v>2002</v>
      </c>
    </row>
    <row r="54" spans="1:172" ht="18" customHeight="1" x14ac:dyDescent="0.25">
      <c r="A54" s="230" t="str">
        <f t="shared" si="41"/>
        <v/>
      </c>
      <c r="B54" s="230"/>
      <c r="C54" s="230"/>
      <c r="D54" s="230"/>
      <c r="E54" s="230"/>
      <c r="F54" s="230"/>
      <c r="G54" s="230"/>
      <c r="H54" s="230"/>
      <c r="I54" s="230"/>
      <c r="J54" s="230"/>
      <c r="K54" s="230"/>
      <c r="L54" s="230"/>
      <c r="M54" s="230"/>
      <c r="N54" s="234" t="str">
        <f t="shared" si="42"/>
        <v/>
      </c>
      <c r="O54" s="234"/>
      <c r="P54" s="234"/>
      <c r="Q54" s="234"/>
      <c r="R54" s="234"/>
      <c r="S54" s="234" t="str">
        <f t="shared" si="43"/>
        <v/>
      </c>
      <c r="T54" s="234"/>
      <c r="U54" s="234"/>
      <c r="V54" s="234" t="str">
        <f t="shared" si="44"/>
        <v/>
      </c>
      <c r="W54" s="234"/>
      <c r="X54" s="234" t="str">
        <f t="shared" si="45"/>
        <v/>
      </c>
      <c r="Y54" s="234"/>
      <c r="Z54" s="81" t="str">
        <f t="shared" si="46"/>
        <v/>
      </c>
      <c r="AA54" s="81" t="str">
        <f t="shared" si="47"/>
        <v/>
      </c>
      <c r="AB54" s="81" t="str">
        <f t="shared" si="48"/>
        <v/>
      </c>
      <c r="AC54" s="81" t="str">
        <f t="shared" si="49"/>
        <v/>
      </c>
      <c r="AD54" s="234" t="str">
        <f t="shared" si="50"/>
        <v/>
      </c>
      <c r="AE54" s="234"/>
      <c r="AF54" s="234" t="str">
        <f t="shared" si="51"/>
        <v/>
      </c>
      <c r="AG54" s="234"/>
      <c r="AH54" s="234" t="str">
        <f t="shared" si="52"/>
        <v/>
      </c>
      <c r="AI54" s="234"/>
      <c r="AJ54" s="235" t="str">
        <f t="shared" si="53"/>
        <v/>
      </c>
      <c r="AK54" s="235"/>
      <c r="AL54" s="235"/>
      <c r="AM54" s="235"/>
      <c r="AN54" s="235"/>
      <c r="AO54" s="235"/>
      <c r="AP54" s="235"/>
      <c r="AQ54" s="235"/>
      <c r="AR54" s="235"/>
      <c r="AS54" s="235"/>
      <c r="AT54" s="235"/>
      <c r="AU54" s="230" t="str">
        <f t="shared" si="54"/>
        <v/>
      </c>
      <c r="AV54" s="230"/>
      <c r="AW54" s="230"/>
      <c r="AX54" s="230"/>
      <c r="AY54" s="230"/>
      <c r="AZ54" s="230"/>
      <c r="BA54" s="230"/>
      <c r="BB54" s="230"/>
      <c r="BC54" s="230"/>
      <c r="BD54" s="230"/>
      <c r="BE54" s="230"/>
      <c r="BF54" s="230"/>
      <c r="BG54" s="230"/>
      <c r="BH54" s="234" t="str">
        <f t="shared" si="55"/>
        <v/>
      </c>
      <c r="BI54" s="234"/>
      <c r="BJ54" s="234"/>
      <c r="BK54" s="234"/>
      <c r="BL54" s="234"/>
      <c r="BM54" s="234" t="str">
        <f t="shared" si="56"/>
        <v/>
      </c>
      <c r="BN54" s="234"/>
      <c r="BO54" s="234"/>
      <c r="BP54" s="234" t="str">
        <f t="shared" si="57"/>
        <v/>
      </c>
      <c r="BQ54" s="234"/>
      <c r="BR54" s="234" t="str">
        <f t="shared" si="58"/>
        <v/>
      </c>
      <c r="BS54" s="234"/>
      <c r="BT54" s="81" t="str">
        <f t="shared" si="59"/>
        <v/>
      </c>
      <c r="BU54" s="81" t="str">
        <f t="shared" si="60"/>
        <v/>
      </c>
      <c r="BV54" s="81" t="str">
        <f t="shared" si="61"/>
        <v/>
      </c>
      <c r="BW54" s="81" t="str">
        <f t="shared" si="62"/>
        <v/>
      </c>
      <c r="BX54" s="234" t="str">
        <f t="shared" si="63"/>
        <v/>
      </c>
      <c r="BY54" s="234"/>
      <c r="BZ54" s="234" t="str">
        <f t="shared" si="64"/>
        <v/>
      </c>
      <c r="CA54" s="234"/>
      <c r="CB54" s="234" t="str">
        <f t="shared" si="65"/>
        <v/>
      </c>
      <c r="CC54" s="234"/>
      <c r="CD54" s="235" t="str">
        <f t="shared" si="66"/>
        <v/>
      </c>
      <c r="CE54" s="235"/>
      <c r="CF54" s="235"/>
      <c r="CG54" s="235"/>
      <c r="CH54" s="235"/>
      <c r="CI54" s="235"/>
      <c r="CJ54" s="235"/>
      <c r="CK54" s="235"/>
      <c r="CL54" s="235"/>
      <c r="CM54" s="235"/>
      <c r="CN54" s="235"/>
      <c r="CO54" s="60">
        <v>15</v>
      </c>
      <c r="CP54" s="60">
        <v>44</v>
      </c>
      <c r="CV54" s="84">
        <f t="shared" si="2"/>
        <v>1</v>
      </c>
      <c r="CW54" s="58" t="str">
        <f>'Minas Tirith'!W54</f>
        <v/>
      </c>
      <c r="DC54" s="84">
        <f t="shared" si="3"/>
        <v>1</v>
      </c>
      <c r="DD54">
        <f>'Minas Tirith'!AP37</f>
        <v>0</v>
      </c>
      <c r="DE54">
        <f>'Minas Tirith'!AA37</f>
        <v>0</v>
      </c>
      <c r="DF54">
        <f>'Minas Tirith'!CA37</f>
        <v>0</v>
      </c>
      <c r="DK54" s="84"/>
      <c r="DL54">
        <f>LOOKUP(DK51,$EH:$EH,$EL:$EL)</f>
        <v>0</v>
      </c>
      <c r="DM54" s="84">
        <f t="shared" si="75"/>
        <v>0</v>
      </c>
      <c r="DN54">
        <f t="shared" si="8"/>
        <v>0</v>
      </c>
      <c r="DO54">
        <f t="shared" si="9"/>
        <v>0</v>
      </c>
      <c r="DP54">
        <f t="shared" si="10"/>
        <v>0</v>
      </c>
      <c r="DQ54">
        <f t="shared" si="11"/>
        <v>0</v>
      </c>
      <c r="DR54">
        <f t="shared" si="12"/>
        <v>0</v>
      </c>
      <c r="DS54">
        <f t="shared" si="13"/>
        <v>0</v>
      </c>
      <c r="DT54">
        <f t="shared" si="14"/>
        <v>0</v>
      </c>
      <c r="DU54">
        <f t="shared" si="15"/>
        <v>0</v>
      </c>
      <c r="DV54">
        <f t="shared" si="16"/>
        <v>0</v>
      </c>
      <c r="DW54">
        <f t="shared" si="17"/>
        <v>0</v>
      </c>
      <c r="DX54">
        <f t="shared" si="18"/>
        <v>0</v>
      </c>
      <c r="DY54">
        <f t="shared" si="19"/>
        <v>0</v>
      </c>
      <c r="DZ54">
        <f t="shared" si="20"/>
        <v>0</v>
      </c>
      <c r="EA54" s="17">
        <f t="shared" si="22"/>
        <v>1</v>
      </c>
      <c r="EB54" s="85"/>
      <c r="EC54" s="85" t="str">
        <f t="shared" si="21"/>
        <v/>
      </c>
      <c r="ED54" s="85"/>
      <c r="EE54" s="84" t="s">
        <v>2441</v>
      </c>
      <c r="EF54" s="84" t="s">
        <v>2460</v>
      </c>
      <c r="EG54" s="85"/>
      <c r="EH54" s="62" t="s">
        <v>127</v>
      </c>
      <c r="EI54" s="63" t="s">
        <v>127</v>
      </c>
      <c r="EJ54" s="64"/>
      <c r="EO54" s="84" t="s">
        <v>2206</v>
      </c>
      <c r="EP54" s="84" t="s">
        <v>2204</v>
      </c>
      <c r="EQ54" s="69" t="s">
        <v>619</v>
      </c>
      <c r="ER54" s="69" t="s">
        <v>1843</v>
      </c>
      <c r="ES54" s="190" t="str">
        <f>CONCATENATE("5/",IF('the Garrison of Dale'!$U$2='the Garrison of Dale'!$Z$2,3,4),"+")</f>
        <v>5/3+</v>
      </c>
      <c r="ET54" s="69" t="s">
        <v>621</v>
      </c>
      <c r="EU54" s="69" t="s">
        <v>624</v>
      </c>
      <c r="EV54" s="69" t="s">
        <v>629</v>
      </c>
      <c r="EW54" s="69" t="s">
        <v>629</v>
      </c>
      <c r="EX54" s="69" t="s">
        <v>621</v>
      </c>
      <c r="EY54" s="69" t="s">
        <v>629</v>
      </c>
      <c r="EZ54" s="69" t="s">
        <v>635</v>
      </c>
      <c r="FA54" s="69" t="s">
        <v>635</v>
      </c>
      <c r="FB54" s="73" t="str">
        <f>""</f>
        <v/>
      </c>
      <c r="FH54" s="84">
        <f t="shared" si="4"/>
        <v>0</v>
      </c>
      <c r="FI54" s="84">
        <f t="shared" si="5"/>
        <v>1</v>
      </c>
      <c r="FJ54" s="85" t="s">
        <v>1129</v>
      </c>
      <c r="FN54" s="84">
        <f t="shared" si="6"/>
        <v>0</v>
      </c>
      <c r="FO54" s="84">
        <f t="shared" si="7"/>
        <v>1</v>
      </c>
      <c r="FP54" s="84" t="s">
        <v>2003</v>
      </c>
    </row>
    <row r="55" spans="1:172" ht="18" customHeight="1" x14ac:dyDescent="0.25">
      <c r="A55" s="230" t="str">
        <f t="shared" si="41"/>
        <v/>
      </c>
      <c r="B55" s="230"/>
      <c r="C55" s="230"/>
      <c r="D55" s="230"/>
      <c r="E55" s="230"/>
      <c r="F55" s="230"/>
      <c r="G55" s="230"/>
      <c r="H55" s="230"/>
      <c r="I55" s="230"/>
      <c r="J55" s="230"/>
      <c r="K55" s="230"/>
      <c r="L55" s="230"/>
      <c r="M55" s="230"/>
      <c r="N55" s="234" t="str">
        <f t="shared" si="42"/>
        <v/>
      </c>
      <c r="O55" s="234"/>
      <c r="P55" s="234"/>
      <c r="Q55" s="234"/>
      <c r="R55" s="234"/>
      <c r="S55" s="234" t="str">
        <f t="shared" si="43"/>
        <v/>
      </c>
      <c r="T55" s="234"/>
      <c r="U55" s="234"/>
      <c r="V55" s="234" t="str">
        <f t="shared" si="44"/>
        <v/>
      </c>
      <c r="W55" s="234"/>
      <c r="X55" s="234" t="str">
        <f t="shared" si="45"/>
        <v/>
      </c>
      <c r="Y55" s="234"/>
      <c r="Z55" s="81" t="str">
        <f t="shared" si="46"/>
        <v/>
      </c>
      <c r="AA55" s="81" t="str">
        <f t="shared" si="47"/>
        <v/>
      </c>
      <c r="AB55" s="81" t="str">
        <f t="shared" si="48"/>
        <v/>
      </c>
      <c r="AC55" s="81" t="str">
        <f t="shared" si="49"/>
        <v/>
      </c>
      <c r="AD55" s="234" t="str">
        <f t="shared" si="50"/>
        <v/>
      </c>
      <c r="AE55" s="234"/>
      <c r="AF55" s="234" t="str">
        <f t="shared" si="51"/>
        <v/>
      </c>
      <c r="AG55" s="234"/>
      <c r="AH55" s="234" t="str">
        <f t="shared" si="52"/>
        <v/>
      </c>
      <c r="AI55" s="234"/>
      <c r="AJ55" s="235" t="str">
        <f t="shared" si="53"/>
        <v/>
      </c>
      <c r="AK55" s="235"/>
      <c r="AL55" s="235"/>
      <c r="AM55" s="235"/>
      <c r="AN55" s="235"/>
      <c r="AO55" s="235"/>
      <c r="AP55" s="235"/>
      <c r="AQ55" s="235"/>
      <c r="AR55" s="235"/>
      <c r="AS55" s="235"/>
      <c r="AT55" s="235"/>
      <c r="AU55" s="230" t="str">
        <f t="shared" si="54"/>
        <v/>
      </c>
      <c r="AV55" s="230"/>
      <c r="AW55" s="230"/>
      <c r="AX55" s="230"/>
      <c r="AY55" s="230"/>
      <c r="AZ55" s="230"/>
      <c r="BA55" s="230"/>
      <c r="BB55" s="230"/>
      <c r="BC55" s="230"/>
      <c r="BD55" s="230"/>
      <c r="BE55" s="230"/>
      <c r="BF55" s="230"/>
      <c r="BG55" s="230"/>
      <c r="BH55" s="234" t="str">
        <f t="shared" si="55"/>
        <v/>
      </c>
      <c r="BI55" s="234"/>
      <c r="BJ55" s="234"/>
      <c r="BK55" s="234"/>
      <c r="BL55" s="234"/>
      <c r="BM55" s="234" t="str">
        <f t="shared" si="56"/>
        <v/>
      </c>
      <c r="BN55" s="234"/>
      <c r="BO55" s="234"/>
      <c r="BP55" s="234" t="str">
        <f t="shared" si="57"/>
        <v/>
      </c>
      <c r="BQ55" s="234"/>
      <c r="BR55" s="234" t="str">
        <f t="shared" si="58"/>
        <v/>
      </c>
      <c r="BS55" s="234"/>
      <c r="BT55" s="81" t="str">
        <f t="shared" si="59"/>
        <v/>
      </c>
      <c r="BU55" s="81" t="str">
        <f t="shared" si="60"/>
        <v/>
      </c>
      <c r="BV55" s="81" t="str">
        <f t="shared" si="61"/>
        <v/>
      </c>
      <c r="BW55" s="81" t="str">
        <f t="shared" si="62"/>
        <v/>
      </c>
      <c r="BX55" s="234" t="str">
        <f t="shared" si="63"/>
        <v/>
      </c>
      <c r="BY55" s="234"/>
      <c r="BZ55" s="234" t="str">
        <f t="shared" si="64"/>
        <v/>
      </c>
      <c r="CA55" s="234"/>
      <c r="CB55" s="234" t="str">
        <f t="shared" si="65"/>
        <v/>
      </c>
      <c r="CC55" s="234"/>
      <c r="CD55" s="235" t="str">
        <f t="shared" si="66"/>
        <v/>
      </c>
      <c r="CE55" s="235"/>
      <c r="CF55" s="235"/>
      <c r="CG55" s="235"/>
      <c r="CH55" s="235"/>
      <c r="CI55" s="235"/>
      <c r="CJ55" s="235"/>
      <c r="CK55" s="235"/>
      <c r="CL55" s="235"/>
      <c r="CM55" s="235"/>
      <c r="CN55" s="235"/>
      <c r="CO55" s="60">
        <v>16</v>
      </c>
      <c r="CP55" s="60">
        <v>45</v>
      </c>
      <c r="CV55" s="84">
        <f t="shared" si="2"/>
        <v>1</v>
      </c>
      <c r="CW55" s="58" t="str">
        <f>'Minas Tirith'!W55</f>
        <v/>
      </c>
      <c r="DC55" s="84">
        <f t="shared" si="3"/>
        <v>1</v>
      </c>
      <c r="DD55">
        <f>'Minas Tirith'!AP38</f>
        <v>0</v>
      </c>
      <c r="DE55">
        <f>'Minas Tirith'!AA38</f>
        <v>0</v>
      </c>
      <c r="DF55">
        <f>'Minas Tirith'!CA38</f>
        <v>0</v>
      </c>
      <c r="DK55" s="84"/>
      <c r="DL55">
        <f>LOOKUP(DK51,$EH:$EH,$EM:$EM)</f>
        <v>0</v>
      </c>
      <c r="DM55" s="84">
        <f t="shared" si="75"/>
        <v>0</v>
      </c>
      <c r="DN55">
        <f t="shared" si="8"/>
        <v>0</v>
      </c>
      <c r="DO55">
        <f t="shared" si="9"/>
        <v>0</v>
      </c>
      <c r="DP55">
        <f t="shared" si="10"/>
        <v>0</v>
      </c>
      <c r="DQ55">
        <f t="shared" si="11"/>
        <v>0</v>
      </c>
      <c r="DR55">
        <f t="shared" si="12"/>
        <v>0</v>
      </c>
      <c r="DS55">
        <f t="shared" si="13"/>
        <v>0</v>
      </c>
      <c r="DT55">
        <f t="shared" si="14"/>
        <v>0</v>
      </c>
      <c r="DU55">
        <f t="shared" si="15"/>
        <v>0</v>
      </c>
      <c r="DV55">
        <f t="shared" si="16"/>
        <v>0</v>
      </c>
      <c r="DW55">
        <f t="shared" si="17"/>
        <v>0</v>
      </c>
      <c r="DX55">
        <f t="shared" si="18"/>
        <v>0</v>
      </c>
      <c r="DY55">
        <f t="shared" si="19"/>
        <v>0</v>
      </c>
      <c r="DZ55">
        <f t="shared" si="20"/>
        <v>0</v>
      </c>
      <c r="EA55" s="17">
        <f t="shared" si="22"/>
        <v>1</v>
      </c>
      <c r="EB55" s="85"/>
      <c r="EC55" s="85" t="str">
        <f t="shared" si="21"/>
        <v/>
      </c>
      <c r="ED55" s="85"/>
      <c r="EE55" s="65" t="s">
        <v>597</v>
      </c>
      <c r="EF55" s="84" t="s">
        <v>2259</v>
      </c>
      <c r="EG55" s="85"/>
      <c r="EH55" s="62" t="s">
        <v>2204</v>
      </c>
      <c r="EI55" s="63" t="s">
        <v>2204</v>
      </c>
      <c r="EJ55" s="64"/>
      <c r="EO55" s="65" t="s">
        <v>79</v>
      </c>
      <c r="EP55" s="65" t="s">
        <v>79</v>
      </c>
      <c r="EQ55" s="69" t="s">
        <v>619</v>
      </c>
      <c r="ER55" s="69" t="s">
        <v>1843</v>
      </c>
      <c r="ES55" s="69" t="s">
        <v>647</v>
      </c>
      <c r="ET55" s="69" t="s">
        <v>621</v>
      </c>
      <c r="EU55" s="69" t="s">
        <v>622</v>
      </c>
      <c r="EV55" s="69" t="s">
        <v>629</v>
      </c>
      <c r="EW55" s="69" t="s">
        <v>629</v>
      </c>
      <c r="EX55" s="69" t="s">
        <v>621</v>
      </c>
      <c r="EY55" s="69" t="s">
        <v>629</v>
      </c>
      <c r="EZ55" s="69" t="s">
        <v>635</v>
      </c>
      <c r="FA55" s="69" t="s">
        <v>635</v>
      </c>
      <c r="FB55" s="70" t="s">
        <v>670</v>
      </c>
      <c r="FH55" s="84">
        <f t="shared" si="4"/>
        <v>0</v>
      </c>
      <c r="FI55" s="84">
        <f t="shared" si="5"/>
        <v>1</v>
      </c>
      <c r="FJ55" s="83" t="str">
        <f>""</f>
        <v/>
      </c>
      <c r="FN55" s="84">
        <f t="shared" si="6"/>
        <v>0</v>
      </c>
      <c r="FO55" s="84">
        <f t="shared" si="7"/>
        <v>1</v>
      </c>
      <c r="FP55" s="84" t="s">
        <v>1748</v>
      </c>
    </row>
    <row r="56" spans="1:172" ht="18" customHeight="1" x14ac:dyDescent="0.25">
      <c r="A56" s="230" t="str">
        <f t="shared" si="41"/>
        <v/>
      </c>
      <c r="B56" s="230"/>
      <c r="C56" s="230"/>
      <c r="D56" s="230"/>
      <c r="E56" s="230"/>
      <c r="F56" s="230"/>
      <c r="G56" s="230"/>
      <c r="H56" s="230"/>
      <c r="I56" s="230"/>
      <c r="J56" s="230"/>
      <c r="K56" s="230"/>
      <c r="L56" s="230"/>
      <c r="M56" s="230"/>
      <c r="N56" s="234" t="str">
        <f t="shared" si="42"/>
        <v/>
      </c>
      <c r="O56" s="234"/>
      <c r="P56" s="234"/>
      <c r="Q56" s="234"/>
      <c r="R56" s="234"/>
      <c r="S56" s="234" t="str">
        <f t="shared" si="43"/>
        <v/>
      </c>
      <c r="T56" s="234"/>
      <c r="U56" s="234"/>
      <c r="V56" s="234" t="str">
        <f t="shared" si="44"/>
        <v/>
      </c>
      <c r="W56" s="234"/>
      <c r="X56" s="234" t="str">
        <f t="shared" si="45"/>
        <v/>
      </c>
      <c r="Y56" s="234"/>
      <c r="Z56" s="81" t="str">
        <f t="shared" si="46"/>
        <v/>
      </c>
      <c r="AA56" s="81" t="str">
        <f t="shared" si="47"/>
        <v/>
      </c>
      <c r="AB56" s="81" t="str">
        <f t="shared" si="48"/>
        <v/>
      </c>
      <c r="AC56" s="81" t="str">
        <f t="shared" si="49"/>
        <v/>
      </c>
      <c r="AD56" s="234" t="str">
        <f t="shared" si="50"/>
        <v/>
      </c>
      <c r="AE56" s="234"/>
      <c r="AF56" s="234" t="str">
        <f t="shared" si="51"/>
        <v/>
      </c>
      <c r="AG56" s="234"/>
      <c r="AH56" s="234" t="str">
        <f t="shared" si="52"/>
        <v/>
      </c>
      <c r="AI56" s="234"/>
      <c r="AJ56" s="235" t="str">
        <f t="shared" si="53"/>
        <v/>
      </c>
      <c r="AK56" s="235"/>
      <c r="AL56" s="235"/>
      <c r="AM56" s="235"/>
      <c r="AN56" s="235"/>
      <c r="AO56" s="235"/>
      <c r="AP56" s="235"/>
      <c r="AQ56" s="235"/>
      <c r="AR56" s="235"/>
      <c r="AS56" s="235"/>
      <c r="AT56" s="235"/>
      <c r="AU56" s="230" t="str">
        <f t="shared" si="54"/>
        <v/>
      </c>
      <c r="AV56" s="230"/>
      <c r="AW56" s="230"/>
      <c r="AX56" s="230"/>
      <c r="AY56" s="230"/>
      <c r="AZ56" s="230"/>
      <c r="BA56" s="230"/>
      <c r="BB56" s="230"/>
      <c r="BC56" s="230"/>
      <c r="BD56" s="230"/>
      <c r="BE56" s="230"/>
      <c r="BF56" s="230"/>
      <c r="BG56" s="230"/>
      <c r="BH56" s="234" t="str">
        <f t="shared" si="55"/>
        <v/>
      </c>
      <c r="BI56" s="234"/>
      <c r="BJ56" s="234"/>
      <c r="BK56" s="234"/>
      <c r="BL56" s="234"/>
      <c r="BM56" s="234" t="str">
        <f t="shared" si="56"/>
        <v/>
      </c>
      <c r="BN56" s="234"/>
      <c r="BO56" s="234"/>
      <c r="BP56" s="234" t="str">
        <f t="shared" si="57"/>
        <v/>
      </c>
      <c r="BQ56" s="234"/>
      <c r="BR56" s="234" t="str">
        <f t="shared" si="58"/>
        <v/>
      </c>
      <c r="BS56" s="234"/>
      <c r="BT56" s="81" t="str">
        <f t="shared" si="59"/>
        <v/>
      </c>
      <c r="BU56" s="81" t="str">
        <f t="shared" si="60"/>
        <v/>
      </c>
      <c r="BV56" s="81" t="str">
        <f t="shared" si="61"/>
        <v/>
      </c>
      <c r="BW56" s="81" t="str">
        <f t="shared" si="62"/>
        <v/>
      </c>
      <c r="BX56" s="234" t="str">
        <f t="shared" si="63"/>
        <v/>
      </c>
      <c r="BY56" s="234"/>
      <c r="BZ56" s="234" t="str">
        <f t="shared" si="64"/>
        <v/>
      </c>
      <c r="CA56" s="234"/>
      <c r="CB56" s="234" t="str">
        <f t="shared" si="65"/>
        <v/>
      </c>
      <c r="CC56" s="234"/>
      <c r="CD56" s="235" t="str">
        <f t="shared" si="66"/>
        <v/>
      </c>
      <c r="CE56" s="235"/>
      <c r="CF56" s="235"/>
      <c r="CG56" s="235"/>
      <c r="CH56" s="235"/>
      <c r="CI56" s="235"/>
      <c r="CJ56" s="235"/>
      <c r="CK56" s="235"/>
      <c r="CL56" s="235"/>
      <c r="CM56" s="235"/>
      <c r="CN56" s="235"/>
      <c r="CO56" s="60">
        <v>17</v>
      </c>
      <c r="CP56" s="60">
        <v>46</v>
      </c>
      <c r="CV56" s="84">
        <f t="shared" si="2"/>
        <v>1</v>
      </c>
      <c r="CW56" s="58" t="str">
        <f>'Minas Tirith'!W56</f>
        <v/>
      </c>
      <c r="DC56" s="84">
        <f t="shared" si="3"/>
        <v>1</v>
      </c>
      <c r="DD56">
        <f>'Minas Tirith'!AP39</f>
        <v>0</v>
      </c>
      <c r="DE56">
        <f>'Minas Tirith'!AA39</f>
        <v>0</v>
      </c>
      <c r="DF56">
        <f>'Minas Tirith'!CA39</f>
        <v>0</v>
      </c>
      <c r="DH56">
        <v>11</v>
      </c>
      <c r="DI56">
        <f>LOOKUP(DH56,$DC:$DC,$DE:$DE)</f>
        <v>0</v>
      </c>
      <c r="DJ56">
        <f>LOOKUP(DH56,$DC:$DC,$DF:$DF)</f>
        <v>0</v>
      </c>
      <c r="DK56" s="61">
        <f t="shared" ref="DK56" si="76">IF(DI56=0,0,CONCATENATE(DI56,IF(OR(COUNT(FIND("Horse",DJ56))=1,COUNT(FIND("Pony",DJ56))=1,COUNT(FIND("War Goat",DJ56))=1,COUNT(FIND("War Boar",DJ56))=1),"1.",""),IF(OR(COUNT(FIND("armoured horse",DJ56))=1,COUNT(FIND("Gandalf's Cart",DJ56))=1,COUNT(FIND("Sleigh",DJ56))=1,COUNT(FIND("Windlance",DJ56))=1),"2.",""),IF(OR(COUNT(FIND("Engineer Captain",DJ56))=1,COUNT(FIND("Shadowfax",DJ56))=1),"3.","")))</f>
        <v>0</v>
      </c>
      <c r="DL56">
        <f>LOOKUP(DK56,$EH:$EH,$EI:$EI)</f>
        <v>0</v>
      </c>
      <c r="DM56" s="61">
        <f t="shared" ref="DM56" si="77">IF(DL56=0,0,CONCATENATE(DL56,IF(OR(COUNT(FIND("Shield",DJ56))=1,COUNT(FIND("Sting",DJ56))=1,COUNT(FIND("Sebastian",DJ56))=1,COUNT(FIND("The Oakenshield",DJ56))=1),"1.",""),IF(OR(COUNT(FIND("Armour",DJ56))=1,COUNT(FIND("Elven glaive",DJ56))=1),"2.",""),IF(OR(COUNT(FIND("Heavy armour",DJ56))=1,COUNT(FIND("Mithril Coat",DJ56))=1,COUNT(FIND("armour of Gondolin",DJ56))=1,COUNT(FIND("Orcrist",DJ56))=1),"3.",""),IF(OR(COUNT(FIND("The Banner of Minas Tirith",DJ56))=1,COUNT(FIND("Horn of the Riddermark",DJ56))=1,COUNT(FIND("Royal Standard of Rohan",DJ56))=1,COUNT(FIND("Banner of Arwen Evenstar",DJ56))=1,COUNT(FIND("Mirror of Galadriel",DJ56))=1,COUNT(FIND("Andúril, Flame of the West",DJ56))=1,COUNT(FIND("Durin's Axe",DJ56))=1,COUNT(FIND("Erebor13",DJ56))=1),"4.","")))</f>
        <v>0</v>
      </c>
      <c r="DN56">
        <f t="shared" si="8"/>
        <v>0</v>
      </c>
      <c r="DO56">
        <f t="shared" si="9"/>
        <v>0</v>
      </c>
      <c r="DP56">
        <f t="shared" si="10"/>
        <v>0</v>
      </c>
      <c r="DQ56">
        <f t="shared" si="11"/>
        <v>0</v>
      </c>
      <c r="DR56">
        <f t="shared" si="12"/>
        <v>0</v>
      </c>
      <c r="DS56">
        <f t="shared" si="13"/>
        <v>0</v>
      </c>
      <c r="DT56">
        <f t="shared" si="14"/>
        <v>0</v>
      </c>
      <c r="DU56">
        <f t="shared" si="15"/>
        <v>0</v>
      </c>
      <c r="DV56">
        <f t="shared" si="16"/>
        <v>0</v>
      </c>
      <c r="DW56">
        <f t="shared" si="17"/>
        <v>0</v>
      </c>
      <c r="DX56">
        <f t="shared" si="18"/>
        <v>0</v>
      </c>
      <c r="DY56">
        <f t="shared" si="19"/>
        <v>0</v>
      </c>
      <c r="DZ56">
        <f t="shared" si="20"/>
        <v>0</v>
      </c>
      <c r="EA56" s="17">
        <f t="shared" si="22"/>
        <v>1</v>
      </c>
      <c r="EB56" s="85" t="str">
        <f>IF(COUNT(FIND(" with ",DJ56))=1,SUBSTITUTE(DJ56,CONCATENATE(DI56," with"),""),"")</f>
        <v/>
      </c>
      <c r="EC56" s="85" t="str">
        <f t="shared" si="21"/>
        <v/>
      </c>
      <c r="ED56" s="85"/>
      <c r="EE56" s="65" t="s">
        <v>77</v>
      </c>
      <c r="EF56" s="84" t="s">
        <v>2223</v>
      </c>
      <c r="EG56" s="85"/>
      <c r="EH56" s="62" t="s">
        <v>79</v>
      </c>
      <c r="EI56" s="63" t="s">
        <v>79</v>
      </c>
      <c r="EJ56" s="64"/>
      <c r="EO56" s="84" t="s">
        <v>1798</v>
      </c>
      <c r="EP56" s="84" t="s">
        <v>1798</v>
      </c>
      <c r="EQ56" s="69" t="s">
        <v>748</v>
      </c>
      <c r="ER56" s="69" t="s">
        <v>1845</v>
      </c>
      <c r="ES56" s="69" t="s">
        <v>644</v>
      </c>
      <c r="ET56" s="69" t="s">
        <v>621</v>
      </c>
      <c r="EU56" s="69" t="s">
        <v>622</v>
      </c>
      <c r="EV56" s="69" t="s">
        <v>629</v>
      </c>
      <c r="EW56" s="69" t="s">
        <v>629</v>
      </c>
      <c r="EX56" s="69" t="s">
        <v>628</v>
      </c>
      <c r="EY56" s="69" t="s">
        <v>629</v>
      </c>
      <c r="EZ56" s="69" t="s">
        <v>635</v>
      </c>
      <c r="FA56" s="69" t="s">
        <v>635</v>
      </c>
      <c r="FB56" s="84" t="str">
        <f>""</f>
        <v/>
      </c>
      <c r="FH56" s="84">
        <f t="shared" si="4"/>
        <v>1</v>
      </c>
      <c r="FI56" s="84">
        <f t="shared" si="5"/>
        <v>1</v>
      </c>
      <c r="FJ56" s="85" t="s">
        <v>657</v>
      </c>
      <c r="FN56" s="84">
        <f t="shared" si="6"/>
        <v>1</v>
      </c>
      <c r="FO56" s="84">
        <f t="shared" si="7"/>
        <v>1</v>
      </c>
      <c r="FP56" s="84" t="s">
        <v>232</v>
      </c>
    </row>
    <row r="57" spans="1:172" ht="18" customHeight="1" x14ac:dyDescent="0.25">
      <c r="A57" s="230" t="str">
        <f t="shared" si="41"/>
        <v/>
      </c>
      <c r="B57" s="230"/>
      <c r="C57" s="230"/>
      <c r="D57" s="230"/>
      <c r="E57" s="230"/>
      <c r="F57" s="230"/>
      <c r="G57" s="230"/>
      <c r="H57" s="230"/>
      <c r="I57" s="230"/>
      <c r="J57" s="230"/>
      <c r="K57" s="230"/>
      <c r="L57" s="230"/>
      <c r="M57" s="230"/>
      <c r="N57" s="234" t="str">
        <f t="shared" si="42"/>
        <v/>
      </c>
      <c r="O57" s="234"/>
      <c r="P57" s="234"/>
      <c r="Q57" s="234"/>
      <c r="R57" s="234"/>
      <c r="S57" s="234" t="str">
        <f t="shared" si="43"/>
        <v/>
      </c>
      <c r="T57" s="234"/>
      <c r="U57" s="234"/>
      <c r="V57" s="234" t="str">
        <f t="shared" si="44"/>
        <v/>
      </c>
      <c r="W57" s="234"/>
      <c r="X57" s="234" t="str">
        <f t="shared" si="45"/>
        <v/>
      </c>
      <c r="Y57" s="234"/>
      <c r="Z57" s="81" t="str">
        <f t="shared" si="46"/>
        <v/>
      </c>
      <c r="AA57" s="81" t="str">
        <f t="shared" si="47"/>
        <v/>
      </c>
      <c r="AB57" s="81" t="str">
        <f t="shared" si="48"/>
        <v/>
      </c>
      <c r="AC57" s="81" t="str">
        <f t="shared" si="49"/>
        <v/>
      </c>
      <c r="AD57" s="234" t="str">
        <f t="shared" si="50"/>
        <v/>
      </c>
      <c r="AE57" s="234"/>
      <c r="AF57" s="234" t="str">
        <f t="shared" si="51"/>
        <v/>
      </c>
      <c r="AG57" s="234"/>
      <c r="AH57" s="234" t="str">
        <f t="shared" si="52"/>
        <v/>
      </c>
      <c r="AI57" s="234"/>
      <c r="AJ57" s="235" t="str">
        <f t="shared" si="53"/>
        <v/>
      </c>
      <c r="AK57" s="235"/>
      <c r="AL57" s="235"/>
      <c r="AM57" s="235"/>
      <c r="AN57" s="235"/>
      <c r="AO57" s="235"/>
      <c r="AP57" s="235"/>
      <c r="AQ57" s="235"/>
      <c r="AR57" s="235"/>
      <c r="AS57" s="235"/>
      <c r="AT57" s="235"/>
      <c r="AU57" s="230" t="str">
        <f t="shared" si="54"/>
        <v/>
      </c>
      <c r="AV57" s="230"/>
      <c r="AW57" s="230"/>
      <c r="AX57" s="230"/>
      <c r="AY57" s="230"/>
      <c r="AZ57" s="230"/>
      <c r="BA57" s="230"/>
      <c r="BB57" s="230"/>
      <c r="BC57" s="230"/>
      <c r="BD57" s="230"/>
      <c r="BE57" s="230"/>
      <c r="BF57" s="230"/>
      <c r="BG57" s="230"/>
      <c r="BH57" s="234" t="str">
        <f t="shared" si="55"/>
        <v/>
      </c>
      <c r="BI57" s="234"/>
      <c r="BJ57" s="234"/>
      <c r="BK57" s="234"/>
      <c r="BL57" s="234"/>
      <c r="BM57" s="234" t="str">
        <f t="shared" si="56"/>
        <v/>
      </c>
      <c r="BN57" s="234"/>
      <c r="BO57" s="234"/>
      <c r="BP57" s="234" t="str">
        <f t="shared" si="57"/>
        <v/>
      </c>
      <c r="BQ57" s="234"/>
      <c r="BR57" s="234" t="str">
        <f t="shared" si="58"/>
        <v/>
      </c>
      <c r="BS57" s="234"/>
      <c r="BT57" s="81" t="str">
        <f t="shared" si="59"/>
        <v/>
      </c>
      <c r="BU57" s="81" t="str">
        <f t="shared" si="60"/>
        <v/>
      </c>
      <c r="BV57" s="81" t="str">
        <f t="shared" si="61"/>
        <v/>
      </c>
      <c r="BW57" s="81" t="str">
        <f t="shared" si="62"/>
        <v/>
      </c>
      <c r="BX57" s="234" t="str">
        <f t="shared" si="63"/>
        <v/>
      </c>
      <c r="BY57" s="234"/>
      <c r="BZ57" s="234" t="str">
        <f t="shared" si="64"/>
        <v/>
      </c>
      <c r="CA57" s="234"/>
      <c r="CB57" s="234" t="str">
        <f t="shared" si="65"/>
        <v/>
      </c>
      <c r="CC57" s="234"/>
      <c r="CD57" s="235" t="str">
        <f t="shared" si="66"/>
        <v/>
      </c>
      <c r="CE57" s="235"/>
      <c r="CF57" s="235"/>
      <c r="CG57" s="235"/>
      <c r="CH57" s="235"/>
      <c r="CI57" s="235"/>
      <c r="CJ57" s="235"/>
      <c r="CK57" s="235"/>
      <c r="CL57" s="235"/>
      <c r="CM57" s="235"/>
      <c r="CN57" s="235"/>
      <c r="CO57" s="60">
        <v>18</v>
      </c>
      <c r="CP57" s="60">
        <v>47</v>
      </c>
      <c r="CV57" s="84">
        <f t="shared" si="2"/>
        <v>1</v>
      </c>
      <c r="CW57" s="58" t="str">
        <f>'Minas Tirith'!W57</f>
        <v/>
      </c>
      <c r="DC57" s="84">
        <f t="shared" si="3"/>
        <v>1</v>
      </c>
      <c r="DD57">
        <f>'Minas Tirith'!AP40</f>
        <v>0</v>
      </c>
      <c r="DE57">
        <f>'Minas Tirith'!AA40</f>
        <v>0</v>
      </c>
      <c r="DF57">
        <f>'Minas Tirith'!CA40</f>
        <v>0</v>
      </c>
      <c r="DK57" s="84"/>
      <c r="DL57">
        <f>LOOKUP(DK56,$EH:$EH,$EJ:$EJ)</f>
        <v>0</v>
      </c>
      <c r="DM57" s="84">
        <f t="shared" ref="DM57:DM60" si="78">DL57</f>
        <v>0</v>
      </c>
      <c r="DN57">
        <f t="shared" si="8"/>
        <v>0</v>
      </c>
      <c r="DO57">
        <f t="shared" si="9"/>
        <v>0</v>
      </c>
      <c r="DP57">
        <f t="shared" si="10"/>
        <v>0</v>
      </c>
      <c r="DQ57">
        <f t="shared" si="11"/>
        <v>0</v>
      </c>
      <c r="DR57">
        <f t="shared" si="12"/>
        <v>0</v>
      </c>
      <c r="DS57">
        <f t="shared" si="13"/>
        <v>0</v>
      </c>
      <c r="DT57">
        <f t="shared" si="14"/>
        <v>0</v>
      </c>
      <c r="DU57">
        <f t="shared" si="15"/>
        <v>0</v>
      </c>
      <c r="DV57">
        <f t="shared" si="16"/>
        <v>0</v>
      </c>
      <c r="DW57">
        <f t="shared" si="17"/>
        <v>0</v>
      </c>
      <c r="DX57">
        <f t="shared" si="18"/>
        <v>0</v>
      </c>
      <c r="DY57">
        <f t="shared" si="19"/>
        <v>0</v>
      </c>
      <c r="DZ57">
        <f t="shared" si="20"/>
        <v>0</v>
      </c>
      <c r="EA57" s="17">
        <f t="shared" si="22"/>
        <v>1</v>
      </c>
      <c r="EB57" s="85"/>
      <c r="EC57" s="85" t="str">
        <f t="shared" si="21"/>
        <v/>
      </c>
      <c r="ED57" s="85"/>
      <c r="EE57" s="65" t="s">
        <v>130</v>
      </c>
      <c r="EF57" s="84" t="s">
        <v>2232</v>
      </c>
      <c r="EG57" s="85"/>
      <c r="EH57" s="62" t="s">
        <v>565</v>
      </c>
      <c r="EI57" s="63" t="s">
        <v>79</v>
      </c>
      <c r="EJ57" s="64" t="s">
        <v>549</v>
      </c>
      <c r="EO57" s="84" t="s">
        <v>1871</v>
      </c>
      <c r="EP57" s="84" t="s">
        <v>1798</v>
      </c>
      <c r="EQ57" s="69" t="s">
        <v>748</v>
      </c>
      <c r="ER57" s="69" t="s">
        <v>1845</v>
      </c>
      <c r="ES57" s="69" t="s">
        <v>644</v>
      </c>
      <c r="ET57" s="69" t="s">
        <v>621</v>
      </c>
      <c r="EU57" s="69" t="s">
        <v>668</v>
      </c>
      <c r="EV57" s="69" t="s">
        <v>629</v>
      </c>
      <c r="EW57" s="69" t="s">
        <v>629</v>
      </c>
      <c r="EX57" s="69" t="s">
        <v>628</v>
      </c>
      <c r="EY57" s="69" t="s">
        <v>629</v>
      </c>
      <c r="EZ57" s="69" t="s">
        <v>635</v>
      </c>
      <c r="FA57" s="69" t="s">
        <v>635</v>
      </c>
      <c r="FB57" s="84" t="str">
        <f>""</f>
        <v/>
      </c>
      <c r="FH57" s="84">
        <f t="shared" si="4"/>
        <v>0</v>
      </c>
      <c r="FI57" s="84">
        <f t="shared" si="5"/>
        <v>1</v>
      </c>
      <c r="FJ57" s="85" t="s">
        <v>1130</v>
      </c>
      <c r="FN57" s="84">
        <f t="shared" si="6"/>
        <v>0</v>
      </c>
      <c r="FO57" s="84">
        <f t="shared" si="7"/>
        <v>1</v>
      </c>
      <c r="FP57" s="84" t="s">
        <v>1717</v>
      </c>
    </row>
    <row r="58" spans="1:172" ht="18" customHeight="1" x14ac:dyDescent="0.25">
      <c r="A58" s="230" t="str">
        <f t="shared" si="41"/>
        <v/>
      </c>
      <c r="B58" s="230"/>
      <c r="C58" s="230"/>
      <c r="D58" s="230"/>
      <c r="E58" s="230"/>
      <c r="F58" s="230"/>
      <c r="G58" s="230"/>
      <c r="H58" s="230"/>
      <c r="I58" s="230"/>
      <c r="J58" s="230"/>
      <c r="K58" s="230"/>
      <c r="L58" s="230"/>
      <c r="M58" s="230"/>
      <c r="N58" s="234" t="str">
        <f t="shared" si="42"/>
        <v/>
      </c>
      <c r="O58" s="234"/>
      <c r="P58" s="234"/>
      <c r="Q58" s="234"/>
      <c r="R58" s="234"/>
      <c r="S58" s="234" t="str">
        <f t="shared" si="43"/>
        <v/>
      </c>
      <c r="T58" s="234"/>
      <c r="U58" s="234"/>
      <c r="V58" s="234" t="str">
        <f t="shared" si="44"/>
        <v/>
      </c>
      <c r="W58" s="234"/>
      <c r="X58" s="234" t="str">
        <f t="shared" si="45"/>
        <v/>
      </c>
      <c r="Y58" s="234"/>
      <c r="Z58" s="81" t="str">
        <f t="shared" si="46"/>
        <v/>
      </c>
      <c r="AA58" s="81" t="str">
        <f t="shared" si="47"/>
        <v/>
      </c>
      <c r="AB58" s="81" t="str">
        <f t="shared" si="48"/>
        <v/>
      </c>
      <c r="AC58" s="81" t="str">
        <f t="shared" si="49"/>
        <v/>
      </c>
      <c r="AD58" s="234" t="str">
        <f t="shared" si="50"/>
        <v/>
      </c>
      <c r="AE58" s="234"/>
      <c r="AF58" s="234" t="str">
        <f t="shared" si="51"/>
        <v/>
      </c>
      <c r="AG58" s="234"/>
      <c r="AH58" s="234" t="str">
        <f t="shared" si="52"/>
        <v/>
      </c>
      <c r="AI58" s="234"/>
      <c r="AJ58" s="235" t="str">
        <f t="shared" si="53"/>
        <v/>
      </c>
      <c r="AK58" s="235"/>
      <c r="AL58" s="235"/>
      <c r="AM58" s="235"/>
      <c r="AN58" s="235"/>
      <c r="AO58" s="235"/>
      <c r="AP58" s="235"/>
      <c r="AQ58" s="235"/>
      <c r="AR58" s="235"/>
      <c r="AS58" s="235"/>
      <c r="AT58" s="235"/>
      <c r="AU58" s="230" t="str">
        <f t="shared" si="54"/>
        <v/>
      </c>
      <c r="AV58" s="230"/>
      <c r="AW58" s="230"/>
      <c r="AX58" s="230"/>
      <c r="AY58" s="230"/>
      <c r="AZ58" s="230"/>
      <c r="BA58" s="230"/>
      <c r="BB58" s="230"/>
      <c r="BC58" s="230"/>
      <c r="BD58" s="230"/>
      <c r="BE58" s="230"/>
      <c r="BF58" s="230"/>
      <c r="BG58" s="230"/>
      <c r="BH58" s="234" t="str">
        <f t="shared" si="55"/>
        <v/>
      </c>
      <c r="BI58" s="234"/>
      <c r="BJ58" s="234"/>
      <c r="BK58" s="234"/>
      <c r="BL58" s="234"/>
      <c r="BM58" s="234" t="str">
        <f t="shared" si="56"/>
        <v/>
      </c>
      <c r="BN58" s="234"/>
      <c r="BO58" s="234"/>
      <c r="BP58" s="234" t="str">
        <f t="shared" si="57"/>
        <v/>
      </c>
      <c r="BQ58" s="234"/>
      <c r="BR58" s="234" t="str">
        <f t="shared" si="58"/>
        <v/>
      </c>
      <c r="BS58" s="234"/>
      <c r="BT58" s="81" t="str">
        <f t="shared" si="59"/>
        <v/>
      </c>
      <c r="BU58" s="81" t="str">
        <f t="shared" si="60"/>
        <v/>
      </c>
      <c r="BV58" s="81" t="str">
        <f t="shared" si="61"/>
        <v/>
      </c>
      <c r="BW58" s="81" t="str">
        <f t="shared" si="62"/>
        <v/>
      </c>
      <c r="BX58" s="234" t="str">
        <f t="shared" si="63"/>
        <v/>
      </c>
      <c r="BY58" s="234"/>
      <c r="BZ58" s="234" t="str">
        <f t="shared" si="64"/>
        <v/>
      </c>
      <c r="CA58" s="234"/>
      <c r="CB58" s="234" t="str">
        <f t="shared" si="65"/>
        <v/>
      </c>
      <c r="CC58" s="234"/>
      <c r="CD58" s="235" t="str">
        <f t="shared" si="66"/>
        <v/>
      </c>
      <c r="CE58" s="235"/>
      <c r="CF58" s="235"/>
      <c r="CG58" s="235"/>
      <c r="CH58" s="235"/>
      <c r="CI58" s="235"/>
      <c r="CJ58" s="235"/>
      <c r="CK58" s="235"/>
      <c r="CL58" s="235"/>
      <c r="CM58" s="235"/>
      <c r="CN58" s="235"/>
      <c r="CO58" s="60">
        <v>19</v>
      </c>
      <c r="CP58" s="60">
        <v>48</v>
      </c>
      <c r="CV58" s="84">
        <f t="shared" si="2"/>
        <v>1</v>
      </c>
      <c r="CW58" s="58" t="str">
        <f>'Minas Tirith'!W58</f>
        <v/>
      </c>
      <c r="DC58" s="84">
        <f t="shared" si="3"/>
        <v>1</v>
      </c>
      <c r="DD58">
        <f>'Minas Tirith'!AP41</f>
        <v>0</v>
      </c>
      <c r="DE58">
        <f>'Minas Tirith'!AA41</f>
        <v>0</v>
      </c>
      <c r="DF58">
        <f>'Minas Tirith'!CA41</f>
        <v>0</v>
      </c>
      <c r="DK58" s="84"/>
      <c r="DL58">
        <f>LOOKUP(DK56,$EH:$EH,$EK:$EK)</f>
        <v>0</v>
      </c>
      <c r="DM58" s="84">
        <f t="shared" si="78"/>
        <v>0</v>
      </c>
      <c r="DN58">
        <f t="shared" si="8"/>
        <v>0</v>
      </c>
      <c r="DO58">
        <f t="shared" si="9"/>
        <v>0</v>
      </c>
      <c r="DP58">
        <f t="shared" si="10"/>
        <v>0</v>
      </c>
      <c r="DQ58">
        <f t="shared" si="11"/>
        <v>0</v>
      </c>
      <c r="DR58">
        <f t="shared" si="12"/>
        <v>0</v>
      </c>
      <c r="DS58">
        <f t="shared" si="13"/>
        <v>0</v>
      </c>
      <c r="DT58">
        <f t="shared" si="14"/>
        <v>0</v>
      </c>
      <c r="DU58">
        <f t="shared" si="15"/>
        <v>0</v>
      </c>
      <c r="DV58">
        <f t="shared" si="16"/>
        <v>0</v>
      </c>
      <c r="DW58">
        <f t="shared" si="17"/>
        <v>0</v>
      </c>
      <c r="DX58">
        <f t="shared" si="18"/>
        <v>0</v>
      </c>
      <c r="DY58">
        <f t="shared" si="19"/>
        <v>0</v>
      </c>
      <c r="DZ58">
        <f t="shared" si="20"/>
        <v>0</v>
      </c>
      <c r="EA58" s="17">
        <f t="shared" si="22"/>
        <v>1</v>
      </c>
      <c r="EB58" s="85"/>
      <c r="EC58" s="85" t="str">
        <f t="shared" si="21"/>
        <v/>
      </c>
      <c r="ED58" s="85"/>
      <c r="EE58" s="65" t="s">
        <v>190</v>
      </c>
      <c r="EF58" s="84" t="s">
        <v>2253</v>
      </c>
      <c r="EG58" s="85"/>
      <c r="EH58" s="62" t="s">
        <v>1798</v>
      </c>
      <c r="EI58" s="63" t="s">
        <v>1798</v>
      </c>
      <c r="EJ58" s="64"/>
      <c r="EO58" s="65" t="s">
        <v>48</v>
      </c>
      <c r="EP58" s="65" t="s">
        <v>48</v>
      </c>
      <c r="EQ58" s="69" t="s">
        <v>619</v>
      </c>
      <c r="ER58" s="69" t="s">
        <v>1843</v>
      </c>
      <c r="ES58" s="69" t="s">
        <v>647</v>
      </c>
      <c r="ET58" s="69" t="s">
        <v>621</v>
      </c>
      <c r="EU58" s="69" t="s">
        <v>624</v>
      </c>
      <c r="EV58" s="69" t="s">
        <v>629</v>
      </c>
      <c r="EW58" s="69" t="s">
        <v>629</v>
      </c>
      <c r="EX58" s="69" t="s">
        <v>621</v>
      </c>
      <c r="EY58" s="69" t="s">
        <v>629</v>
      </c>
      <c r="EZ58" s="69" t="s">
        <v>635</v>
      </c>
      <c r="FA58" s="69" t="s">
        <v>635</v>
      </c>
      <c r="FB58" s="84" t="str">
        <f>""</f>
        <v/>
      </c>
      <c r="FH58" s="84">
        <f t="shared" si="4"/>
        <v>0</v>
      </c>
      <c r="FI58" s="84">
        <f t="shared" si="5"/>
        <v>1</v>
      </c>
      <c r="FJ58" s="85" t="s">
        <v>1131</v>
      </c>
      <c r="FN58" s="84">
        <f t="shared" si="6"/>
        <v>0</v>
      </c>
      <c r="FO58" s="84">
        <f t="shared" si="7"/>
        <v>1</v>
      </c>
      <c r="FP58" s="84" t="s">
        <v>1996</v>
      </c>
    </row>
    <row r="59" spans="1:172" ht="18" customHeight="1" x14ac:dyDescent="0.25">
      <c r="A59" s="230" t="str">
        <f t="shared" si="41"/>
        <v/>
      </c>
      <c r="B59" s="230"/>
      <c r="C59" s="230"/>
      <c r="D59" s="230"/>
      <c r="E59" s="230"/>
      <c r="F59" s="230"/>
      <c r="G59" s="230"/>
      <c r="H59" s="230"/>
      <c r="I59" s="230"/>
      <c r="J59" s="230"/>
      <c r="K59" s="230"/>
      <c r="L59" s="230"/>
      <c r="M59" s="230"/>
      <c r="N59" s="234" t="str">
        <f t="shared" si="42"/>
        <v/>
      </c>
      <c r="O59" s="234"/>
      <c r="P59" s="234"/>
      <c r="Q59" s="234"/>
      <c r="R59" s="234"/>
      <c r="S59" s="234" t="str">
        <f t="shared" si="43"/>
        <v/>
      </c>
      <c r="T59" s="234"/>
      <c r="U59" s="234"/>
      <c r="V59" s="234" t="str">
        <f t="shared" si="44"/>
        <v/>
      </c>
      <c r="W59" s="234"/>
      <c r="X59" s="234" t="str">
        <f t="shared" si="45"/>
        <v/>
      </c>
      <c r="Y59" s="234"/>
      <c r="Z59" s="81" t="str">
        <f t="shared" si="46"/>
        <v/>
      </c>
      <c r="AA59" s="81" t="str">
        <f t="shared" si="47"/>
        <v/>
      </c>
      <c r="AB59" s="81" t="str">
        <f t="shared" si="48"/>
        <v/>
      </c>
      <c r="AC59" s="81" t="str">
        <f t="shared" si="49"/>
        <v/>
      </c>
      <c r="AD59" s="234" t="str">
        <f t="shared" si="50"/>
        <v/>
      </c>
      <c r="AE59" s="234"/>
      <c r="AF59" s="234" t="str">
        <f t="shared" si="51"/>
        <v/>
      </c>
      <c r="AG59" s="234"/>
      <c r="AH59" s="234" t="str">
        <f t="shared" si="52"/>
        <v/>
      </c>
      <c r="AI59" s="234"/>
      <c r="AJ59" s="235" t="str">
        <f t="shared" si="53"/>
        <v/>
      </c>
      <c r="AK59" s="235"/>
      <c r="AL59" s="235"/>
      <c r="AM59" s="235"/>
      <c r="AN59" s="235"/>
      <c r="AO59" s="235"/>
      <c r="AP59" s="235"/>
      <c r="AQ59" s="235"/>
      <c r="AR59" s="235"/>
      <c r="AS59" s="235"/>
      <c r="AT59" s="235"/>
      <c r="AU59" s="230" t="str">
        <f t="shared" si="54"/>
        <v/>
      </c>
      <c r="AV59" s="230"/>
      <c r="AW59" s="230"/>
      <c r="AX59" s="230"/>
      <c r="AY59" s="230"/>
      <c r="AZ59" s="230"/>
      <c r="BA59" s="230"/>
      <c r="BB59" s="230"/>
      <c r="BC59" s="230"/>
      <c r="BD59" s="230"/>
      <c r="BE59" s="230"/>
      <c r="BF59" s="230"/>
      <c r="BG59" s="230"/>
      <c r="BH59" s="234" t="str">
        <f t="shared" si="55"/>
        <v/>
      </c>
      <c r="BI59" s="234"/>
      <c r="BJ59" s="234"/>
      <c r="BK59" s="234"/>
      <c r="BL59" s="234"/>
      <c r="BM59" s="234" t="str">
        <f t="shared" si="56"/>
        <v/>
      </c>
      <c r="BN59" s="234"/>
      <c r="BO59" s="234"/>
      <c r="BP59" s="234" t="str">
        <f t="shared" si="57"/>
        <v/>
      </c>
      <c r="BQ59" s="234"/>
      <c r="BR59" s="234" t="str">
        <f t="shared" si="58"/>
        <v/>
      </c>
      <c r="BS59" s="234"/>
      <c r="BT59" s="81" t="str">
        <f t="shared" si="59"/>
        <v/>
      </c>
      <c r="BU59" s="81" t="str">
        <f t="shared" si="60"/>
        <v/>
      </c>
      <c r="BV59" s="81" t="str">
        <f t="shared" si="61"/>
        <v/>
      </c>
      <c r="BW59" s="81" t="str">
        <f t="shared" si="62"/>
        <v/>
      </c>
      <c r="BX59" s="234" t="str">
        <f t="shared" si="63"/>
        <v/>
      </c>
      <c r="BY59" s="234"/>
      <c r="BZ59" s="234" t="str">
        <f t="shared" si="64"/>
        <v/>
      </c>
      <c r="CA59" s="234"/>
      <c r="CB59" s="234" t="str">
        <f t="shared" si="65"/>
        <v/>
      </c>
      <c r="CC59" s="234"/>
      <c r="CD59" s="235" t="str">
        <f t="shared" si="66"/>
        <v/>
      </c>
      <c r="CE59" s="235"/>
      <c r="CF59" s="235"/>
      <c r="CG59" s="235"/>
      <c r="CH59" s="235"/>
      <c r="CI59" s="235"/>
      <c r="CJ59" s="235"/>
      <c r="CK59" s="235"/>
      <c r="CL59" s="235"/>
      <c r="CM59" s="235"/>
      <c r="CN59" s="235"/>
      <c r="CO59" s="60">
        <v>20</v>
      </c>
      <c r="CP59" s="60">
        <v>49</v>
      </c>
      <c r="CV59" s="84">
        <f t="shared" si="2"/>
        <v>1</v>
      </c>
      <c r="CW59" s="58" t="str">
        <f>'Minas Tirith'!W59</f>
        <v/>
      </c>
      <c r="DC59" s="84">
        <f t="shared" si="3"/>
        <v>1</v>
      </c>
      <c r="DD59">
        <f>'Minas Tirith'!AP42</f>
        <v>0</v>
      </c>
      <c r="DE59" t="str">
        <f>'Minas Tirith'!AA42</f>
        <v>Battlecry Trebuchet</v>
      </c>
      <c r="DF59" t="str">
        <f>'Minas Tirith'!CA42</f>
        <v>-</v>
      </c>
      <c r="DK59" s="84"/>
      <c r="DL59">
        <f>LOOKUP(DK56,$EH:$EH,$EL:$EL)</f>
        <v>0</v>
      </c>
      <c r="DM59" s="84">
        <f t="shared" si="78"/>
        <v>0</v>
      </c>
      <c r="DN59">
        <f t="shared" si="8"/>
        <v>0</v>
      </c>
      <c r="DO59">
        <f t="shared" si="9"/>
        <v>0</v>
      </c>
      <c r="DP59">
        <f t="shared" si="10"/>
        <v>0</v>
      </c>
      <c r="DQ59">
        <f t="shared" si="11"/>
        <v>0</v>
      </c>
      <c r="DR59">
        <f t="shared" si="12"/>
        <v>0</v>
      </c>
      <c r="DS59">
        <f t="shared" si="13"/>
        <v>0</v>
      </c>
      <c r="DT59">
        <f t="shared" si="14"/>
        <v>0</v>
      </c>
      <c r="DU59">
        <f t="shared" si="15"/>
        <v>0</v>
      </c>
      <c r="DV59">
        <f t="shared" si="16"/>
        <v>0</v>
      </c>
      <c r="DW59">
        <f t="shared" si="17"/>
        <v>0</v>
      </c>
      <c r="DX59">
        <f t="shared" si="18"/>
        <v>0</v>
      </c>
      <c r="DY59">
        <f t="shared" si="19"/>
        <v>0</v>
      </c>
      <c r="DZ59">
        <f t="shared" si="20"/>
        <v>0</v>
      </c>
      <c r="EA59" s="17">
        <f t="shared" si="22"/>
        <v>1</v>
      </c>
      <c r="EB59" s="85"/>
      <c r="EC59" s="85" t="str">
        <f t="shared" si="21"/>
        <v/>
      </c>
      <c r="ED59" s="85"/>
      <c r="EE59" s="84" t="s">
        <v>1780</v>
      </c>
      <c r="EF59" s="84" t="s">
        <v>2278</v>
      </c>
      <c r="EG59" s="85"/>
      <c r="EH59" s="62" t="s">
        <v>48</v>
      </c>
      <c r="EI59" s="63" t="s">
        <v>48</v>
      </c>
      <c r="EJ59" s="64"/>
      <c r="EO59" s="65" t="s">
        <v>555</v>
      </c>
      <c r="EP59" s="65" t="s">
        <v>48</v>
      </c>
      <c r="EQ59" s="69" t="s">
        <v>619</v>
      </c>
      <c r="ER59" s="69" t="s">
        <v>1843</v>
      </c>
      <c r="ES59" s="69" t="s">
        <v>647</v>
      </c>
      <c r="ET59" s="69" t="s">
        <v>621</v>
      </c>
      <c r="EU59" s="69" t="s">
        <v>622</v>
      </c>
      <c r="EV59" s="69" t="s">
        <v>629</v>
      </c>
      <c r="EW59" s="69" t="s">
        <v>629</v>
      </c>
      <c r="EX59" s="69" t="s">
        <v>621</v>
      </c>
      <c r="EY59" s="69" t="s">
        <v>629</v>
      </c>
      <c r="EZ59" s="69" t="s">
        <v>635</v>
      </c>
      <c r="FA59" s="69" t="s">
        <v>635</v>
      </c>
      <c r="FB59" s="84" t="str">
        <f>""</f>
        <v/>
      </c>
      <c r="FH59" s="84">
        <f t="shared" si="4"/>
        <v>0</v>
      </c>
      <c r="FI59" s="84">
        <f t="shared" si="5"/>
        <v>1</v>
      </c>
      <c r="FJ59" s="85" t="s">
        <v>1132</v>
      </c>
      <c r="FN59" s="84">
        <f t="shared" si="6"/>
        <v>0</v>
      </c>
      <c r="FO59" s="84">
        <f t="shared" si="7"/>
        <v>1</v>
      </c>
      <c r="FP59" s="84" t="s">
        <v>2001</v>
      </c>
    </row>
    <row r="60" spans="1:172" ht="18" customHeight="1" x14ac:dyDescent="0.25">
      <c r="A60" s="230" t="str">
        <f t="shared" si="41"/>
        <v/>
      </c>
      <c r="B60" s="230"/>
      <c r="C60" s="230"/>
      <c r="D60" s="230"/>
      <c r="E60" s="230"/>
      <c r="F60" s="230"/>
      <c r="G60" s="230"/>
      <c r="H60" s="230"/>
      <c r="I60" s="230"/>
      <c r="J60" s="230"/>
      <c r="K60" s="230"/>
      <c r="L60" s="230"/>
      <c r="M60" s="230"/>
      <c r="N60" s="234" t="str">
        <f t="shared" si="42"/>
        <v/>
      </c>
      <c r="O60" s="234"/>
      <c r="P60" s="234"/>
      <c r="Q60" s="234"/>
      <c r="R60" s="234"/>
      <c r="S60" s="234" t="str">
        <f t="shared" si="43"/>
        <v/>
      </c>
      <c r="T60" s="234"/>
      <c r="U60" s="234"/>
      <c r="V60" s="234" t="str">
        <f t="shared" si="44"/>
        <v/>
      </c>
      <c r="W60" s="234"/>
      <c r="X60" s="234" t="str">
        <f t="shared" si="45"/>
        <v/>
      </c>
      <c r="Y60" s="234"/>
      <c r="Z60" s="81" t="str">
        <f t="shared" si="46"/>
        <v/>
      </c>
      <c r="AA60" s="81" t="str">
        <f t="shared" si="47"/>
        <v/>
      </c>
      <c r="AB60" s="81" t="str">
        <f t="shared" si="48"/>
        <v/>
      </c>
      <c r="AC60" s="81" t="str">
        <f t="shared" si="49"/>
        <v/>
      </c>
      <c r="AD60" s="234" t="str">
        <f t="shared" si="50"/>
        <v/>
      </c>
      <c r="AE60" s="234"/>
      <c r="AF60" s="234" t="str">
        <f t="shared" si="51"/>
        <v/>
      </c>
      <c r="AG60" s="234"/>
      <c r="AH60" s="234" t="str">
        <f t="shared" si="52"/>
        <v/>
      </c>
      <c r="AI60" s="234"/>
      <c r="AJ60" s="235" t="str">
        <f t="shared" si="53"/>
        <v/>
      </c>
      <c r="AK60" s="235"/>
      <c r="AL60" s="235"/>
      <c r="AM60" s="235"/>
      <c r="AN60" s="235"/>
      <c r="AO60" s="235"/>
      <c r="AP60" s="235"/>
      <c r="AQ60" s="235"/>
      <c r="AR60" s="235"/>
      <c r="AS60" s="235"/>
      <c r="AT60" s="235"/>
      <c r="AU60" s="230" t="str">
        <f t="shared" si="54"/>
        <v/>
      </c>
      <c r="AV60" s="230"/>
      <c r="AW60" s="230"/>
      <c r="AX60" s="230"/>
      <c r="AY60" s="230"/>
      <c r="AZ60" s="230"/>
      <c r="BA60" s="230"/>
      <c r="BB60" s="230"/>
      <c r="BC60" s="230"/>
      <c r="BD60" s="230"/>
      <c r="BE60" s="230"/>
      <c r="BF60" s="230"/>
      <c r="BG60" s="230"/>
      <c r="BH60" s="234" t="str">
        <f t="shared" si="55"/>
        <v/>
      </c>
      <c r="BI60" s="234"/>
      <c r="BJ60" s="234"/>
      <c r="BK60" s="234"/>
      <c r="BL60" s="234"/>
      <c r="BM60" s="234" t="str">
        <f t="shared" si="56"/>
        <v/>
      </c>
      <c r="BN60" s="234"/>
      <c r="BO60" s="234"/>
      <c r="BP60" s="234" t="str">
        <f t="shared" si="57"/>
        <v/>
      </c>
      <c r="BQ60" s="234"/>
      <c r="BR60" s="234" t="str">
        <f t="shared" si="58"/>
        <v/>
      </c>
      <c r="BS60" s="234"/>
      <c r="BT60" s="81" t="str">
        <f t="shared" si="59"/>
        <v/>
      </c>
      <c r="BU60" s="81" t="str">
        <f t="shared" si="60"/>
        <v/>
      </c>
      <c r="BV60" s="81" t="str">
        <f t="shared" si="61"/>
        <v/>
      </c>
      <c r="BW60" s="81" t="str">
        <f t="shared" si="62"/>
        <v/>
      </c>
      <c r="BX60" s="234" t="str">
        <f t="shared" si="63"/>
        <v/>
      </c>
      <c r="BY60" s="234"/>
      <c r="BZ60" s="234" t="str">
        <f t="shared" si="64"/>
        <v/>
      </c>
      <c r="CA60" s="234"/>
      <c r="CB60" s="234" t="str">
        <f t="shared" si="65"/>
        <v/>
      </c>
      <c r="CC60" s="234"/>
      <c r="CD60" s="235" t="str">
        <f t="shared" si="66"/>
        <v/>
      </c>
      <c r="CE60" s="235"/>
      <c r="CF60" s="235"/>
      <c r="CG60" s="235"/>
      <c r="CH60" s="235"/>
      <c r="CI60" s="235"/>
      <c r="CJ60" s="235"/>
      <c r="CK60" s="235"/>
      <c r="CL60" s="235"/>
      <c r="CM60" s="235"/>
      <c r="CN60" s="235"/>
      <c r="CO60" s="60">
        <v>21</v>
      </c>
      <c r="CP60" s="60">
        <v>50</v>
      </c>
      <c r="CV60" s="84">
        <f t="shared" si="2"/>
        <v>1</v>
      </c>
      <c r="CW60" s="58" t="str">
        <f>'Minas Tirith'!W60</f>
        <v/>
      </c>
      <c r="DC60" s="84">
        <f t="shared" si="3"/>
        <v>1</v>
      </c>
      <c r="DD60">
        <f>'Minas Tirith'!AP43</f>
        <v>0</v>
      </c>
      <c r="DE60" t="str">
        <f>'Minas Tirith'!AA43</f>
        <v>Battlecry Trebuchet</v>
      </c>
      <c r="DF60" t="str">
        <f>'Minas Tirith'!CA43</f>
        <v>-</v>
      </c>
      <c r="DK60" s="84"/>
      <c r="DL60">
        <f>LOOKUP(DK56,$EH:$EH,$EM:$EM)</f>
        <v>0</v>
      </c>
      <c r="DM60" s="84">
        <f t="shared" si="78"/>
        <v>0</v>
      </c>
      <c r="DN60">
        <f t="shared" si="8"/>
        <v>0</v>
      </c>
      <c r="DO60">
        <f t="shared" si="9"/>
        <v>0</v>
      </c>
      <c r="DP60">
        <f t="shared" si="10"/>
        <v>0</v>
      </c>
      <c r="DQ60">
        <f t="shared" si="11"/>
        <v>0</v>
      </c>
      <c r="DR60">
        <f t="shared" si="12"/>
        <v>0</v>
      </c>
      <c r="DS60">
        <f t="shared" si="13"/>
        <v>0</v>
      </c>
      <c r="DT60">
        <f t="shared" si="14"/>
        <v>0</v>
      </c>
      <c r="DU60">
        <f t="shared" si="15"/>
        <v>0</v>
      </c>
      <c r="DV60">
        <f t="shared" si="16"/>
        <v>0</v>
      </c>
      <c r="DW60">
        <f t="shared" si="17"/>
        <v>0</v>
      </c>
      <c r="DX60">
        <f t="shared" si="18"/>
        <v>0</v>
      </c>
      <c r="DY60">
        <f t="shared" si="19"/>
        <v>0</v>
      </c>
      <c r="DZ60">
        <f t="shared" si="20"/>
        <v>0</v>
      </c>
      <c r="EA60" s="17">
        <f t="shared" si="22"/>
        <v>1</v>
      </c>
      <c r="EB60" s="85"/>
      <c r="EC60" s="85" t="str">
        <f t="shared" si="21"/>
        <v/>
      </c>
      <c r="ED60" s="85"/>
      <c r="EE60" s="84" t="s">
        <v>2434</v>
      </c>
      <c r="EF60" s="84" t="s">
        <v>2459</v>
      </c>
      <c r="EG60" s="85"/>
      <c r="EH60" s="62" t="s">
        <v>555</v>
      </c>
      <c r="EI60" s="63" t="s">
        <v>48</v>
      </c>
      <c r="EJ60" s="64" t="s">
        <v>32</v>
      </c>
      <c r="EO60" s="65" t="s">
        <v>141</v>
      </c>
      <c r="EP60" s="65" t="s">
        <v>141</v>
      </c>
      <c r="EQ60" s="69" t="s">
        <v>619</v>
      </c>
      <c r="ER60" s="69" t="s">
        <v>1843</v>
      </c>
      <c r="ES60" s="69" t="s">
        <v>644</v>
      </c>
      <c r="ET60" s="69" t="s">
        <v>621</v>
      </c>
      <c r="EU60" s="69" t="s">
        <v>628</v>
      </c>
      <c r="EV60" s="69" t="s">
        <v>629</v>
      </c>
      <c r="EW60" s="69" t="s">
        <v>629</v>
      </c>
      <c r="EX60" s="69" t="s">
        <v>621</v>
      </c>
      <c r="EY60" s="69" t="s">
        <v>629</v>
      </c>
      <c r="EZ60" s="69" t="s">
        <v>635</v>
      </c>
      <c r="FA60" s="69" t="s">
        <v>635</v>
      </c>
      <c r="FB60" s="84" t="str">
        <f>""</f>
        <v/>
      </c>
      <c r="FH60" s="84">
        <f t="shared" si="4"/>
        <v>0</v>
      </c>
      <c r="FI60" s="84">
        <f t="shared" si="5"/>
        <v>1</v>
      </c>
      <c r="FJ60" s="83" t="str">
        <f>""</f>
        <v/>
      </c>
      <c r="FN60" s="84">
        <f t="shared" ref="FN60:FN91" si="79">IF(FP60="",0,IF(COUNT(FIND(FP60,$FQ$1))=1,2,IF(FP59="",1,0)))</f>
        <v>0</v>
      </c>
      <c r="FO60" s="84">
        <f t="shared" ref="FO60:FO91" si="80">IF(FN59=2,FO59+1,IF(FP58="",FO59,IF(FO59-FO58=1,FO59+1,FO59)))</f>
        <v>1</v>
      </c>
      <c r="FP60" s="84" t="s">
        <v>2004</v>
      </c>
    </row>
    <row r="61" spans="1:172" ht="18" customHeight="1" x14ac:dyDescent="0.25">
      <c r="A61" s="230" t="str">
        <f t="shared" si="41"/>
        <v/>
      </c>
      <c r="B61" s="230"/>
      <c r="C61" s="230"/>
      <c r="D61" s="230"/>
      <c r="E61" s="230"/>
      <c r="F61" s="230"/>
      <c r="G61" s="230"/>
      <c r="H61" s="230"/>
      <c r="I61" s="230"/>
      <c r="J61" s="230"/>
      <c r="K61" s="230"/>
      <c r="L61" s="230"/>
      <c r="M61" s="230"/>
      <c r="N61" s="234" t="str">
        <f t="shared" si="42"/>
        <v/>
      </c>
      <c r="O61" s="234"/>
      <c r="P61" s="234"/>
      <c r="Q61" s="234"/>
      <c r="R61" s="234"/>
      <c r="S61" s="234" t="str">
        <f t="shared" si="43"/>
        <v/>
      </c>
      <c r="T61" s="234"/>
      <c r="U61" s="234"/>
      <c r="V61" s="234" t="str">
        <f t="shared" si="44"/>
        <v/>
      </c>
      <c r="W61" s="234"/>
      <c r="X61" s="234" t="str">
        <f t="shared" si="45"/>
        <v/>
      </c>
      <c r="Y61" s="234"/>
      <c r="Z61" s="81" t="str">
        <f t="shared" si="46"/>
        <v/>
      </c>
      <c r="AA61" s="81" t="str">
        <f t="shared" si="47"/>
        <v/>
      </c>
      <c r="AB61" s="81" t="str">
        <f t="shared" si="48"/>
        <v/>
      </c>
      <c r="AC61" s="81" t="str">
        <f t="shared" si="49"/>
        <v/>
      </c>
      <c r="AD61" s="234" t="str">
        <f t="shared" si="50"/>
        <v/>
      </c>
      <c r="AE61" s="234"/>
      <c r="AF61" s="234" t="str">
        <f t="shared" si="51"/>
        <v/>
      </c>
      <c r="AG61" s="234"/>
      <c r="AH61" s="234" t="str">
        <f t="shared" si="52"/>
        <v/>
      </c>
      <c r="AI61" s="234"/>
      <c r="AJ61" s="235" t="str">
        <f t="shared" si="53"/>
        <v/>
      </c>
      <c r="AK61" s="235"/>
      <c r="AL61" s="235"/>
      <c r="AM61" s="235"/>
      <c r="AN61" s="235"/>
      <c r="AO61" s="235"/>
      <c r="AP61" s="235"/>
      <c r="AQ61" s="235"/>
      <c r="AR61" s="235"/>
      <c r="AS61" s="235"/>
      <c r="AT61" s="235"/>
      <c r="AU61" s="230" t="str">
        <f t="shared" si="54"/>
        <v/>
      </c>
      <c r="AV61" s="230"/>
      <c r="AW61" s="230"/>
      <c r="AX61" s="230"/>
      <c r="AY61" s="230"/>
      <c r="AZ61" s="230"/>
      <c r="BA61" s="230"/>
      <c r="BB61" s="230"/>
      <c r="BC61" s="230"/>
      <c r="BD61" s="230"/>
      <c r="BE61" s="230"/>
      <c r="BF61" s="230"/>
      <c r="BG61" s="230"/>
      <c r="BH61" s="234" t="str">
        <f t="shared" si="55"/>
        <v/>
      </c>
      <c r="BI61" s="234"/>
      <c r="BJ61" s="234"/>
      <c r="BK61" s="234"/>
      <c r="BL61" s="234"/>
      <c r="BM61" s="234" t="str">
        <f t="shared" si="56"/>
        <v/>
      </c>
      <c r="BN61" s="234"/>
      <c r="BO61" s="234"/>
      <c r="BP61" s="234" t="str">
        <f t="shared" si="57"/>
        <v/>
      </c>
      <c r="BQ61" s="234"/>
      <c r="BR61" s="234" t="str">
        <f t="shared" si="58"/>
        <v/>
      </c>
      <c r="BS61" s="234"/>
      <c r="BT61" s="81" t="str">
        <f t="shared" si="59"/>
        <v/>
      </c>
      <c r="BU61" s="81" t="str">
        <f t="shared" si="60"/>
        <v/>
      </c>
      <c r="BV61" s="81" t="str">
        <f t="shared" si="61"/>
        <v/>
      </c>
      <c r="BW61" s="81" t="str">
        <f t="shared" si="62"/>
        <v/>
      </c>
      <c r="BX61" s="234" t="str">
        <f t="shared" si="63"/>
        <v/>
      </c>
      <c r="BY61" s="234"/>
      <c r="BZ61" s="234" t="str">
        <f t="shared" si="64"/>
        <v/>
      </c>
      <c r="CA61" s="234"/>
      <c r="CB61" s="234" t="str">
        <f t="shared" si="65"/>
        <v/>
      </c>
      <c r="CC61" s="234"/>
      <c r="CD61" s="235" t="str">
        <f t="shared" si="66"/>
        <v/>
      </c>
      <c r="CE61" s="235"/>
      <c r="CF61" s="235"/>
      <c r="CG61" s="235"/>
      <c r="CH61" s="235"/>
      <c r="CI61" s="235"/>
      <c r="CJ61" s="235"/>
      <c r="CK61" s="235"/>
      <c r="CL61" s="235"/>
      <c r="CM61" s="235"/>
      <c r="CN61" s="235"/>
      <c r="CO61" s="60">
        <v>22</v>
      </c>
      <c r="CP61" s="60">
        <v>51</v>
      </c>
      <c r="CV61" s="84">
        <f t="shared" si="2"/>
        <v>1</v>
      </c>
      <c r="CW61" s="58" t="str">
        <f>'Minas Tirith'!W61</f>
        <v/>
      </c>
      <c r="DC61" s="84">
        <f t="shared" si="3"/>
        <v>1</v>
      </c>
      <c r="DD61">
        <f>'Minas Tirith'!AP44</f>
        <v>0</v>
      </c>
      <c r="DE61" t="str">
        <f>'Minas Tirith'!AA44</f>
        <v>Battlecry Trebuchet</v>
      </c>
      <c r="DF61" t="str">
        <f>'Minas Tirith'!CA44</f>
        <v>-</v>
      </c>
      <c r="DH61">
        <v>12</v>
      </c>
      <c r="DI61">
        <f>LOOKUP(DH61,$DC:$DC,$DE:$DE)</f>
        <v>0</v>
      </c>
      <c r="DJ61">
        <f>LOOKUP(DH61,$DC:$DC,$DF:$DF)</f>
        <v>0</v>
      </c>
      <c r="DK61" s="61">
        <f t="shared" ref="DK61" si="81">IF(DI61=0,0,CONCATENATE(DI61,IF(OR(COUNT(FIND("Horse",DJ61))=1,COUNT(FIND("Pony",DJ61))=1,COUNT(FIND("War Goat",DJ61))=1,COUNT(FIND("War Boar",DJ61))=1),"1.",""),IF(OR(COUNT(FIND("armoured horse",DJ61))=1,COUNT(FIND("Gandalf's Cart",DJ61))=1,COUNT(FIND("Sleigh",DJ61))=1,COUNT(FIND("Windlance",DJ61))=1),"2.",""),IF(OR(COUNT(FIND("Engineer Captain",DJ61))=1,COUNT(FIND("Shadowfax",DJ61))=1),"3.","")))</f>
        <v>0</v>
      </c>
      <c r="DL61">
        <f>LOOKUP(DK61,$EH:$EH,$EI:$EI)</f>
        <v>0</v>
      </c>
      <c r="DM61" s="61">
        <f t="shared" ref="DM61" si="82">IF(DL61=0,0,CONCATENATE(DL61,IF(OR(COUNT(FIND("Shield",DJ61))=1,COUNT(FIND("Sting",DJ61))=1,COUNT(FIND("Sebastian",DJ61))=1,COUNT(FIND("The Oakenshield",DJ61))=1),"1.",""),IF(OR(COUNT(FIND("Armour",DJ61))=1,COUNT(FIND("Elven glaive",DJ61))=1),"2.",""),IF(OR(COUNT(FIND("Heavy armour",DJ61))=1,COUNT(FIND("Mithril Coat",DJ61))=1,COUNT(FIND("armour of Gondolin",DJ61))=1,COUNT(FIND("Orcrist",DJ61))=1),"3.",""),IF(OR(COUNT(FIND("The Banner of Minas Tirith",DJ61))=1,COUNT(FIND("Horn of the Riddermark",DJ61))=1,COUNT(FIND("Royal Standard of Rohan",DJ61))=1,COUNT(FIND("Banner of Arwen Evenstar",DJ61))=1,COUNT(FIND("Mirror of Galadriel",DJ61))=1,COUNT(FIND("Andúril, Flame of the West",DJ61))=1,COUNT(FIND("Durin's Axe",DJ61))=1,COUNT(FIND("Erebor13",DJ61))=1),"4.","")))</f>
        <v>0</v>
      </c>
      <c r="DN61">
        <f t="shared" si="8"/>
        <v>0</v>
      </c>
      <c r="DO61">
        <f t="shared" si="9"/>
        <v>0</v>
      </c>
      <c r="DP61">
        <f t="shared" si="10"/>
        <v>0</v>
      </c>
      <c r="DQ61">
        <f t="shared" si="11"/>
        <v>0</v>
      </c>
      <c r="DR61">
        <f t="shared" si="12"/>
        <v>0</v>
      </c>
      <c r="DS61">
        <f t="shared" si="13"/>
        <v>0</v>
      </c>
      <c r="DT61">
        <f t="shared" si="14"/>
        <v>0</v>
      </c>
      <c r="DU61">
        <f t="shared" si="15"/>
        <v>0</v>
      </c>
      <c r="DV61">
        <f t="shared" si="16"/>
        <v>0</v>
      </c>
      <c r="DW61">
        <f t="shared" si="17"/>
        <v>0</v>
      </c>
      <c r="DX61">
        <f t="shared" si="18"/>
        <v>0</v>
      </c>
      <c r="DY61">
        <f t="shared" si="19"/>
        <v>0</v>
      </c>
      <c r="DZ61">
        <f t="shared" si="20"/>
        <v>0</v>
      </c>
      <c r="EA61" s="17">
        <f t="shared" si="22"/>
        <v>1</v>
      </c>
      <c r="EB61" s="85" t="str">
        <f>IF(COUNT(FIND(" with ",DJ61))=1,SUBSTITUTE(DJ61,CONCATENATE(DI61," with"),""),"")</f>
        <v/>
      </c>
      <c r="EC61" s="85" t="str">
        <f t="shared" si="21"/>
        <v/>
      </c>
      <c r="ED61" s="85"/>
      <c r="EE61" s="72" t="s">
        <v>216</v>
      </c>
      <c r="EG61" s="85"/>
      <c r="EH61" s="62" t="s">
        <v>141</v>
      </c>
      <c r="EI61" s="63" t="s">
        <v>141</v>
      </c>
      <c r="EJ61" s="64"/>
      <c r="EO61" s="65" t="s">
        <v>589</v>
      </c>
      <c r="EP61" s="65" t="s">
        <v>141</v>
      </c>
      <c r="EQ61" s="69" t="s">
        <v>619</v>
      </c>
      <c r="ER61" s="69" t="s">
        <v>1843</v>
      </c>
      <c r="ES61" s="69" t="s">
        <v>644</v>
      </c>
      <c r="ET61" s="69" t="s">
        <v>621</v>
      </c>
      <c r="EU61" s="69" t="s">
        <v>624</v>
      </c>
      <c r="EV61" s="69" t="s">
        <v>629</v>
      </c>
      <c r="EW61" s="69" t="s">
        <v>629</v>
      </c>
      <c r="EX61" s="69" t="s">
        <v>621</v>
      </c>
      <c r="EY61" s="69" t="s">
        <v>629</v>
      </c>
      <c r="EZ61" s="69" t="s">
        <v>635</v>
      </c>
      <c r="FA61" s="69" t="s">
        <v>635</v>
      </c>
      <c r="FB61" s="84" t="str">
        <f>""</f>
        <v/>
      </c>
      <c r="FH61" s="84">
        <f t="shared" si="4"/>
        <v>1</v>
      </c>
      <c r="FI61" s="84">
        <f t="shared" si="5"/>
        <v>1</v>
      </c>
      <c r="FJ61" s="85" t="s">
        <v>659</v>
      </c>
      <c r="FN61" s="84">
        <f t="shared" si="79"/>
        <v>0</v>
      </c>
      <c r="FO61" s="84">
        <f t="shared" si="80"/>
        <v>1</v>
      </c>
      <c r="FP61" s="84" t="s">
        <v>2005</v>
      </c>
    </row>
    <row r="62" spans="1:172" ht="18" customHeight="1" x14ac:dyDescent="0.25">
      <c r="A62" s="230" t="str">
        <f t="shared" si="41"/>
        <v/>
      </c>
      <c r="B62" s="230"/>
      <c r="C62" s="230"/>
      <c r="D62" s="230"/>
      <c r="E62" s="230"/>
      <c r="F62" s="230"/>
      <c r="G62" s="230"/>
      <c r="H62" s="230"/>
      <c r="I62" s="230"/>
      <c r="J62" s="230"/>
      <c r="K62" s="230"/>
      <c r="L62" s="230"/>
      <c r="M62" s="230"/>
      <c r="N62" s="234" t="str">
        <f t="shared" si="42"/>
        <v/>
      </c>
      <c r="O62" s="234"/>
      <c r="P62" s="234"/>
      <c r="Q62" s="234"/>
      <c r="R62" s="234"/>
      <c r="S62" s="234" t="str">
        <f t="shared" si="43"/>
        <v/>
      </c>
      <c r="T62" s="234"/>
      <c r="U62" s="234"/>
      <c r="V62" s="234" t="str">
        <f t="shared" si="44"/>
        <v/>
      </c>
      <c r="W62" s="234"/>
      <c r="X62" s="234" t="str">
        <f t="shared" si="45"/>
        <v/>
      </c>
      <c r="Y62" s="234"/>
      <c r="Z62" s="81" t="str">
        <f t="shared" si="46"/>
        <v/>
      </c>
      <c r="AA62" s="81" t="str">
        <f t="shared" si="47"/>
        <v/>
      </c>
      <c r="AB62" s="81" t="str">
        <f t="shared" si="48"/>
        <v/>
      </c>
      <c r="AC62" s="81" t="str">
        <f t="shared" si="49"/>
        <v/>
      </c>
      <c r="AD62" s="234" t="str">
        <f t="shared" si="50"/>
        <v/>
      </c>
      <c r="AE62" s="234"/>
      <c r="AF62" s="234" t="str">
        <f t="shared" si="51"/>
        <v/>
      </c>
      <c r="AG62" s="234"/>
      <c r="AH62" s="234" t="str">
        <f t="shared" si="52"/>
        <v/>
      </c>
      <c r="AI62" s="234"/>
      <c r="AJ62" s="235" t="str">
        <f t="shared" si="53"/>
        <v/>
      </c>
      <c r="AK62" s="235"/>
      <c r="AL62" s="235"/>
      <c r="AM62" s="235"/>
      <c r="AN62" s="235"/>
      <c r="AO62" s="235"/>
      <c r="AP62" s="235"/>
      <c r="AQ62" s="235"/>
      <c r="AR62" s="235"/>
      <c r="AS62" s="235"/>
      <c r="AT62" s="235"/>
      <c r="AU62" s="230" t="str">
        <f t="shared" si="54"/>
        <v/>
      </c>
      <c r="AV62" s="230"/>
      <c r="AW62" s="230"/>
      <c r="AX62" s="230"/>
      <c r="AY62" s="230"/>
      <c r="AZ62" s="230"/>
      <c r="BA62" s="230"/>
      <c r="BB62" s="230"/>
      <c r="BC62" s="230"/>
      <c r="BD62" s="230"/>
      <c r="BE62" s="230"/>
      <c r="BF62" s="230"/>
      <c r="BG62" s="230"/>
      <c r="BH62" s="234" t="str">
        <f t="shared" si="55"/>
        <v/>
      </c>
      <c r="BI62" s="234"/>
      <c r="BJ62" s="234"/>
      <c r="BK62" s="234"/>
      <c r="BL62" s="234"/>
      <c r="BM62" s="234" t="str">
        <f t="shared" si="56"/>
        <v/>
      </c>
      <c r="BN62" s="234"/>
      <c r="BO62" s="234"/>
      <c r="BP62" s="234" t="str">
        <f t="shared" si="57"/>
        <v/>
      </c>
      <c r="BQ62" s="234"/>
      <c r="BR62" s="234" t="str">
        <f t="shared" si="58"/>
        <v/>
      </c>
      <c r="BS62" s="234"/>
      <c r="BT62" s="81" t="str">
        <f t="shared" si="59"/>
        <v/>
      </c>
      <c r="BU62" s="81" t="str">
        <f t="shared" si="60"/>
        <v/>
      </c>
      <c r="BV62" s="81" t="str">
        <f t="shared" si="61"/>
        <v/>
      </c>
      <c r="BW62" s="81" t="str">
        <f t="shared" si="62"/>
        <v/>
      </c>
      <c r="BX62" s="234" t="str">
        <f t="shared" si="63"/>
        <v/>
      </c>
      <c r="BY62" s="234"/>
      <c r="BZ62" s="234" t="str">
        <f t="shared" si="64"/>
        <v/>
      </c>
      <c r="CA62" s="234"/>
      <c r="CB62" s="234" t="str">
        <f t="shared" si="65"/>
        <v/>
      </c>
      <c r="CC62" s="234"/>
      <c r="CD62" s="235" t="str">
        <f t="shared" si="66"/>
        <v/>
      </c>
      <c r="CE62" s="235"/>
      <c r="CF62" s="235"/>
      <c r="CG62" s="235"/>
      <c r="CH62" s="235"/>
      <c r="CI62" s="235"/>
      <c r="CJ62" s="235"/>
      <c r="CK62" s="235"/>
      <c r="CL62" s="235"/>
      <c r="CM62" s="235"/>
      <c r="CN62" s="235"/>
      <c r="CO62" s="60">
        <v>23</v>
      </c>
      <c r="CP62" s="60">
        <v>52</v>
      </c>
      <c r="CV62" s="84">
        <f t="shared" si="2"/>
        <v>1</v>
      </c>
      <c r="CW62" s="58" t="str">
        <f>'Minas Tirith'!W62</f>
        <v/>
      </c>
      <c r="DC62" s="84">
        <f t="shared" si="3"/>
        <v>1</v>
      </c>
      <c r="DD62">
        <f>'Minas Tirith'!AP45</f>
        <v>0</v>
      </c>
      <c r="DE62" t="str">
        <f>'Minas Tirith'!AA45</f>
        <v>Battlecry Trebuchet</v>
      </c>
      <c r="DF62" t="str">
        <f>'Minas Tirith'!CA45</f>
        <v>-</v>
      </c>
      <c r="DK62" s="84"/>
      <c r="DL62">
        <f>LOOKUP(DK61,$EH:$EH,$EJ:$EJ)</f>
        <v>0</v>
      </c>
      <c r="DM62" s="84">
        <f t="shared" ref="DM62:DM65" si="83">DL62</f>
        <v>0</v>
      </c>
      <c r="DN62">
        <f t="shared" si="8"/>
        <v>0</v>
      </c>
      <c r="DO62">
        <f t="shared" si="9"/>
        <v>0</v>
      </c>
      <c r="DP62">
        <f t="shared" si="10"/>
        <v>0</v>
      </c>
      <c r="DQ62">
        <f t="shared" si="11"/>
        <v>0</v>
      </c>
      <c r="DR62">
        <f t="shared" si="12"/>
        <v>0</v>
      </c>
      <c r="DS62">
        <f t="shared" si="13"/>
        <v>0</v>
      </c>
      <c r="DT62">
        <f t="shared" si="14"/>
        <v>0</v>
      </c>
      <c r="DU62">
        <f t="shared" si="15"/>
        <v>0</v>
      </c>
      <c r="DV62">
        <f t="shared" si="16"/>
        <v>0</v>
      </c>
      <c r="DW62">
        <f t="shared" si="17"/>
        <v>0</v>
      </c>
      <c r="DX62">
        <f t="shared" si="18"/>
        <v>0</v>
      </c>
      <c r="DY62">
        <f t="shared" si="19"/>
        <v>0</v>
      </c>
      <c r="DZ62">
        <f t="shared" si="20"/>
        <v>0</v>
      </c>
      <c r="EA62" s="17">
        <f t="shared" si="22"/>
        <v>1</v>
      </c>
      <c r="EB62" s="85"/>
      <c r="EC62" s="85" t="str">
        <f t="shared" si="21"/>
        <v/>
      </c>
      <c r="ED62" s="85"/>
      <c r="EE62" s="65" t="s">
        <v>198</v>
      </c>
      <c r="EF62" s="84" t="s">
        <v>2257</v>
      </c>
      <c r="EG62" s="85"/>
      <c r="EH62" s="62" t="s">
        <v>589</v>
      </c>
      <c r="EI62" s="63" t="s">
        <v>141</v>
      </c>
      <c r="EJ62" s="64" t="s">
        <v>32</v>
      </c>
      <c r="EO62" s="65" t="s">
        <v>707</v>
      </c>
      <c r="EP62" s="65" t="s">
        <v>141</v>
      </c>
      <c r="EQ62" s="69" t="s">
        <v>619</v>
      </c>
      <c r="ER62" s="69" t="s">
        <v>1843</v>
      </c>
      <c r="ES62" s="69" t="s">
        <v>644</v>
      </c>
      <c r="ET62" s="69" t="s">
        <v>621</v>
      </c>
      <c r="EU62" s="69" t="s">
        <v>622</v>
      </c>
      <c r="EV62" s="69" t="s">
        <v>629</v>
      </c>
      <c r="EW62" s="69" t="s">
        <v>629</v>
      </c>
      <c r="EX62" s="69" t="s">
        <v>621</v>
      </c>
      <c r="EY62" s="69" t="s">
        <v>629</v>
      </c>
      <c r="EZ62" s="69" t="s">
        <v>635</v>
      </c>
      <c r="FA62" s="69" t="s">
        <v>635</v>
      </c>
      <c r="FB62" s="84" t="str">
        <f>""</f>
        <v/>
      </c>
      <c r="FH62" s="84">
        <f t="shared" si="4"/>
        <v>0</v>
      </c>
      <c r="FI62" s="84">
        <f t="shared" si="5"/>
        <v>1</v>
      </c>
      <c r="FJ62" s="85" t="s">
        <v>1878</v>
      </c>
      <c r="FN62" s="84">
        <f t="shared" si="79"/>
        <v>0</v>
      </c>
      <c r="FO62" s="84">
        <f t="shared" si="80"/>
        <v>1</v>
      </c>
      <c r="FP62" s="84" t="s">
        <v>2006</v>
      </c>
    </row>
    <row r="63" spans="1:172" ht="18" customHeight="1" x14ac:dyDescent="0.25">
      <c r="A63" s="230" t="str">
        <f t="shared" si="41"/>
        <v/>
      </c>
      <c r="B63" s="230"/>
      <c r="C63" s="230"/>
      <c r="D63" s="230"/>
      <c r="E63" s="230"/>
      <c r="F63" s="230"/>
      <c r="G63" s="230"/>
      <c r="H63" s="230"/>
      <c r="I63" s="230"/>
      <c r="J63" s="230"/>
      <c r="K63" s="230"/>
      <c r="L63" s="230"/>
      <c r="M63" s="230"/>
      <c r="N63" s="234" t="str">
        <f t="shared" si="42"/>
        <v/>
      </c>
      <c r="O63" s="234"/>
      <c r="P63" s="234"/>
      <c r="Q63" s="234"/>
      <c r="R63" s="234"/>
      <c r="S63" s="234" t="str">
        <f t="shared" si="43"/>
        <v/>
      </c>
      <c r="T63" s="234"/>
      <c r="U63" s="234"/>
      <c r="V63" s="234" t="str">
        <f t="shared" si="44"/>
        <v/>
      </c>
      <c r="W63" s="234"/>
      <c r="X63" s="234" t="str">
        <f t="shared" si="45"/>
        <v/>
      </c>
      <c r="Y63" s="234"/>
      <c r="Z63" s="81" t="str">
        <f t="shared" si="46"/>
        <v/>
      </c>
      <c r="AA63" s="81" t="str">
        <f t="shared" si="47"/>
        <v/>
      </c>
      <c r="AB63" s="81" t="str">
        <f t="shared" si="48"/>
        <v/>
      </c>
      <c r="AC63" s="81" t="str">
        <f t="shared" si="49"/>
        <v/>
      </c>
      <c r="AD63" s="234" t="str">
        <f t="shared" si="50"/>
        <v/>
      </c>
      <c r="AE63" s="234"/>
      <c r="AF63" s="234" t="str">
        <f t="shared" si="51"/>
        <v/>
      </c>
      <c r="AG63" s="234"/>
      <c r="AH63" s="234" t="str">
        <f t="shared" si="52"/>
        <v/>
      </c>
      <c r="AI63" s="234"/>
      <c r="AJ63" s="235" t="str">
        <f t="shared" si="53"/>
        <v/>
      </c>
      <c r="AK63" s="235"/>
      <c r="AL63" s="235"/>
      <c r="AM63" s="235"/>
      <c r="AN63" s="235"/>
      <c r="AO63" s="235"/>
      <c r="AP63" s="235"/>
      <c r="AQ63" s="235"/>
      <c r="AR63" s="235"/>
      <c r="AS63" s="235"/>
      <c r="AT63" s="235"/>
      <c r="AU63" s="230" t="str">
        <f t="shared" si="54"/>
        <v/>
      </c>
      <c r="AV63" s="230"/>
      <c r="AW63" s="230"/>
      <c r="AX63" s="230"/>
      <c r="AY63" s="230"/>
      <c r="AZ63" s="230"/>
      <c r="BA63" s="230"/>
      <c r="BB63" s="230"/>
      <c r="BC63" s="230"/>
      <c r="BD63" s="230"/>
      <c r="BE63" s="230"/>
      <c r="BF63" s="230"/>
      <c r="BG63" s="230"/>
      <c r="BH63" s="234" t="str">
        <f t="shared" si="55"/>
        <v/>
      </c>
      <c r="BI63" s="234"/>
      <c r="BJ63" s="234"/>
      <c r="BK63" s="234"/>
      <c r="BL63" s="234"/>
      <c r="BM63" s="234" t="str">
        <f t="shared" si="56"/>
        <v/>
      </c>
      <c r="BN63" s="234"/>
      <c r="BO63" s="234"/>
      <c r="BP63" s="234" t="str">
        <f t="shared" si="57"/>
        <v/>
      </c>
      <c r="BQ63" s="234"/>
      <c r="BR63" s="234" t="str">
        <f t="shared" si="58"/>
        <v/>
      </c>
      <c r="BS63" s="234"/>
      <c r="BT63" s="81" t="str">
        <f t="shared" si="59"/>
        <v/>
      </c>
      <c r="BU63" s="81" t="str">
        <f t="shared" si="60"/>
        <v/>
      </c>
      <c r="BV63" s="81" t="str">
        <f t="shared" si="61"/>
        <v/>
      </c>
      <c r="BW63" s="81" t="str">
        <f t="shared" si="62"/>
        <v/>
      </c>
      <c r="BX63" s="234" t="str">
        <f t="shared" si="63"/>
        <v/>
      </c>
      <c r="BY63" s="234"/>
      <c r="BZ63" s="234" t="str">
        <f t="shared" si="64"/>
        <v/>
      </c>
      <c r="CA63" s="234"/>
      <c r="CB63" s="234" t="str">
        <f t="shared" si="65"/>
        <v/>
      </c>
      <c r="CC63" s="234"/>
      <c r="CD63" s="235" t="str">
        <f t="shared" si="66"/>
        <v/>
      </c>
      <c r="CE63" s="235"/>
      <c r="CF63" s="235"/>
      <c r="CG63" s="235"/>
      <c r="CH63" s="235"/>
      <c r="CI63" s="235"/>
      <c r="CJ63" s="235"/>
      <c r="CK63" s="235"/>
      <c r="CL63" s="235"/>
      <c r="CM63" s="235"/>
      <c r="CN63" s="235"/>
      <c r="CO63" s="60">
        <v>24</v>
      </c>
      <c r="CP63" s="60">
        <v>53</v>
      </c>
      <c r="CV63" s="84">
        <f t="shared" si="2"/>
        <v>1</v>
      </c>
      <c r="CW63" s="58" t="str">
        <f>'Minas Tirith'!W63</f>
        <v/>
      </c>
      <c r="DC63" s="84">
        <f t="shared" si="3"/>
        <v>1</v>
      </c>
      <c r="DD63">
        <f>'Minas Tirith'!AP46</f>
        <v>0</v>
      </c>
      <c r="DE63" t="str">
        <f>'Minas Tirith'!AA46</f>
        <v>Avenger Bolt Thrower</v>
      </c>
      <c r="DF63" t="str">
        <f>'Minas Tirith'!CA46</f>
        <v>-</v>
      </c>
      <c r="DK63" s="84"/>
      <c r="DL63">
        <f>LOOKUP(DK61,$EH:$EH,$EK:$EK)</f>
        <v>0</v>
      </c>
      <c r="DM63" s="84">
        <f t="shared" si="83"/>
        <v>0</v>
      </c>
      <c r="DN63">
        <f t="shared" si="8"/>
        <v>0</v>
      </c>
      <c r="DO63">
        <f t="shared" si="9"/>
        <v>0</v>
      </c>
      <c r="DP63">
        <f t="shared" si="10"/>
        <v>0</v>
      </c>
      <c r="DQ63">
        <f t="shared" si="11"/>
        <v>0</v>
      </c>
      <c r="DR63">
        <f t="shared" si="12"/>
        <v>0</v>
      </c>
      <c r="DS63">
        <f t="shared" si="13"/>
        <v>0</v>
      </c>
      <c r="DT63">
        <f t="shared" si="14"/>
        <v>0</v>
      </c>
      <c r="DU63">
        <f t="shared" si="15"/>
        <v>0</v>
      </c>
      <c r="DV63">
        <f t="shared" si="16"/>
        <v>0</v>
      </c>
      <c r="DW63">
        <f t="shared" si="17"/>
        <v>0</v>
      </c>
      <c r="DX63">
        <f t="shared" si="18"/>
        <v>0</v>
      </c>
      <c r="DY63">
        <f t="shared" si="19"/>
        <v>0</v>
      </c>
      <c r="DZ63">
        <f t="shared" si="20"/>
        <v>0</v>
      </c>
      <c r="EA63" s="17">
        <f t="shared" si="22"/>
        <v>1</v>
      </c>
      <c r="EB63" s="85"/>
      <c r="EC63" s="85" t="str">
        <f t="shared" si="21"/>
        <v/>
      </c>
      <c r="ED63" s="85"/>
      <c r="EE63" s="65" t="s">
        <v>602</v>
      </c>
      <c r="EF63" s="84" t="s">
        <v>2257</v>
      </c>
      <c r="EG63" s="85"/>
      <c r="EH63" s="62" t="s">
        <v>108</v>
      </c>
      <c r="EI63" s="63" t="s">
        <v>108</v>
      </c>
      <c r="EJ63" s="64"/>
      <c r="EO63" s="65" t="s">
        <v>706</v>
      </c>
      <c r="EP63" s="65" t="s">
        <v>141</v>
      </c>
      <c r="EQ63" s="69" t="s">
        <v>619</v>
      </c>
      <c r="ER63" s="69" t="s">
        <v>1843</v>
      </c>
      <c r="ES63" s="69" t="s">
        <v>644</v>
      </c>
      <c r="ET63" s="69" t="s">
        <v>621</v>
      </c>
      <c r="EU63" s="69" t="s">
        <v>624</v>
      </c>
      <c r="EV63" s="69" t="s">
        <v>629</v>
      </c>
      <c r="EW63" s="69" t="s">
        <v>629</v>
      </c>
      <c r="EX63" s="69" t="s">
        <v>621</v>
      </c>
      <c r="EY63" s="69" t="s">
        <v>629</v>
      </c>
      <c r="EZ63" s="69" t="s">
        <v>635</v>
      </c>
      <c r="FA63" s="69" t="s">
        <v>635</v>
      </c>
      <c r="FB63" s="84" t="str">
        <f>""</f>
        <v/>
      </c>
      <c r="FH63" s="84">
        <f t="shared" si="4"/>
        <v>0</v>
      </c>
      <c r="FI63" s="84">
        <f t="shared" si="5"/>
        <v>1</v>
      </c>
      <c r="FJ63" s="85" t="s">
        <v>1133</v>
      </c>
      <c r="FN63" s="84">
        <f t="shared" si="79"/>
        <v>0</v>
      </c>
      <c r="FO63" s="84">
        <f t="shared" si="80"/>
        <v>1</v>
      </c>
      <c r="FP63" s="84" t="s">
        <v>2007</v>
      </c>
    </row>
    <row r="64" spans="1:172" ht="18" customHeight="1" x14ac:dyDescent="0.25">
      <c r="A64" s="230" t="str">
        <f t="shared" si="41"/>
        <v/>
      </c>
      <c r="B64" s="230"/>
      <c r="C64" s="230"/>
      <c r="D64" s="230"/>
      <c r="E64" s="230"/>
      <c r="F64" s="230"/>
      <c r="G64" s="230"/>
      <c r="H64" s="230"/>
      <c r="I64" s="230"/>
      <c r="J64" s="230"/>
      <c r="K64" s="230"/>
      <c r="L64" s="230"/>
      <c r="M64" s="230"/>
      <c r="N64" s="234" t="str">
        <f t="shared" si="42"/>
        <v/>
      </c>
      <c r="O64" s="234"/>
      <c r="P64" s="234"/>
      <c r="Q64" s="234"/>
      <c r="R64" s="234"/>
      <c r="S64" s="234" t="str">
        <f t="shared" si="43"/>
        <v/>
      </c>
      <c r="T64" s="234"/>
      <c r="U64" s="234"/>
      <c r="V64" s="234" t="str">
        <f t="shared" si="44"/>
        <v/>
      </c>
      <c r="W64" s="234"/>
      <c r="X64" s="234" t="str">
        <f t="shared" si="45"/>
        <v/>
      </c>
      <c r="Y64" s="234"/>
      <c r="Z64" s="81" t="str">
        <f t="shared" si="46"/>
        <v/>
      </c>
      <c r="AA64" s="81" t="str">
        <f t="shared" si="47"/>
        <v/>
      </c>
      <c r="AB64" s="81" t="str">
        <f t="shared" si="48"/>
        <v/>
      </c>
      <c r="AC64" s="81" t="str">
        <f t="shared" si="49"/>
        <v/>
      </c>
      <c r="AD64" s="234" t="str">
        <f t="shared" si="50"/>
        <v/>
      </c>
      <c r="AE64" s="234"/>
      <c r="AF64" s="234" t="str">
        <f t="shared" si="51"/>
        <v/>
      </c>
      <c r="AG64" s="234"/>
      <c r="AH64" s="234" t="str">
        <f t="shared" si="52"/>
        <v/>
      </c>
      <c r="AI64" s="234"/>
      <c r="AJ64" s="235" t="str">
        <f t="shared" si="53"/>
        <v/>
      </c>
      <c r="AK64" s="235"/>
      <c r="AL64" s="235"/>
      <c r="AM64" s="235"/>
      <c r="AN64" s="235"/>
      <c r="AO64" s="235"/>
      <c r="AP64" s="235"/>
      <c r="AQ64" s="235"/>
      <c r="AR64" s="235"/>
      <c r="AS64" s="235"/>
      <c r="AT64" s="235"/>
      <c r="AU64" s="230" t="str">
        <f t="shared" si="54"/>
        <v/>
      </c>
      <c r="AV64" s="230"/>
      <c r="AW64" s="230"/>
      <c r="AX64" s="230"/>
      <c r="AY64" s="230"/>
      <c r="AZ64" s="230"/>
      <c r="BA64" s="230"/>
      <c r="BB64" s="230"/>
      <c r="BC64" s="230"/>
      <c r="BD64" s="230"/>
      <c r="BE64" s="230"/>
      <c r="BF64" s="230"/>
      <c r="BG64" s="230"/>
      <c r="BH64" s="234" t="str">
        <f t="shared" si="55"/>
        <v/>
      </c>
      <c r="BI64" s="234"/>
      <c r="BJ64" s="234"/>
      <c r="BK64" s="234"/>
      <c r="BL64" s="234"/>
      <c r="BM64" s="234" t="str">
        <f t="shared" si="56"/>
        <v/>
      </c>
      <c r="BN64" s="234"/>
      <c r="BO64" s="234"/>
      <c r="BP64" s="234" t="str">
        <f t="shared" si="57"/>
        <v/>
      </c>
      <c r="BQ64" s="234"/>
      <c r="BR64" s="234" t="str">
        <f t="shared" si="58"/>
        <v/>
      </c>
      <c r="BS64" s="234"/>
      <c r="BT64" s="81" t="str">
        <f t="shared" si="59"/>
        <v/>
      </c>
      <c r="BU64" s="81" t="str">
        <f t="shared" si="60"/>
        <v/>
      </c>
      <c r="BV64" s="81" t="str">
        <f t="shared" si="61"/>
        <v/>
      </c>
      <c r="BW64" s="81" t="str">
        <f t="shared" si="62"/>
        <v/>
      </c>
      <c r="BX64" s="234" t="str">
        <f t="shared" si="63"/>
        <v/>
      </c>
      <c r="BY64" s="234"/>
      <c r="BZ64" s="234" t="str">
        <f t="shared" si="64"/>
        <v/>
      </c>
      <c r="CA64" s="234"/>
      <c r="CB64" s="234" t="str">
        <f t="shared" si="65"/>
        <v/>
      </c>
      <c r="CC64" s="234"/>
      <c r="CD64" s="235" t="str">
        <f t="shared" si="66"/>
        <v/>
      </c>
      <c r="CE64" s="235"/>
      <c r="CF64" s="235"/>
      <c r="CG64" s="235"/>
      <c r="CH64" s="235"/>
      <c r="CI64" s="235"/>
      <c r="CJ64" s="235"/>
      <c r="CK64" s="235"/>
      <c r="CL64" s="235"/>
      <c r="CM64" s="235"/>
      <c r="CN64" s="235"/>
      <c r="CO64" s="60">
        <v>25</v>
      </c>
      <c r="CP64" s="60">
        <v>54</v>
      </c>
      <c r="CV64" s="84">
        <f t="shared" si="2"/>
        <v>1</v>
      </c>
      <c r="CW64" s="58" t="str">
        <f>'Minas Tirith'!W64</f>
        <v/>
      </c>
      <c r="DC64" s="84">
        <f t="shared" si="3"/>
        <v>1</v>
      </c>
      <c r="DD64">
        <f>'Minas Tirith'!AP47</f>
        <v>0</v>
      </c>
      <c r="DE64" t="str">
        <f>'Minas Tirith'!AA47</f>
        <v>Avenger Bolt Thrower</v>
      </c>
      <c r="DF64" t="str">
        <f>'Minas Tirith'!CA47</f>
        <v>-</v>
      </c>
      <c r="DK64" s="84"/>
      <c r="DL64">
        <f>LOOKUP(DK61,$EH:$EH,$EL:$EL)</f>
        <v>0</v>
      </c>
      <c r="DM64" s="84">
        <f t="shared" si="83"/>
        <v>0</v>
      </c>
      <c r="DN64">
        <f t="shared" si="8"/>
        <v>0</v>
      </c>
      <c r="DO64">
        <f t="shared" si="9"/>
        <v>0</v>
      </c>
      <c r="DP64">
        <f t="shared" si="10"/>
        <v>0</v>
      </c>
      <c r="DQ64">
        <f t="shared" si="11"/>
        <v>0</v>
      </c>
      <c r="DR64">
        <f t="shared" si="12"/>
        <v>0</v>
      </c>
      <c r="DS64">
        <f t="shared" si="13"/>
        <v>0</v>
      </c>
      <c r="DT64">
        <f t="shared" si="14"/>
        <v>0</v>
      </c>
      <c r="DU64">
        <f t="shared" si="15"/>
        <v>0</v>
      </c>
      <c r="DV64">
        <f t="shared" si="16"/>
        <v>0</v>
      </c>
      <c r="DW64">
        <f t="shared" si="17"/>
        <v>0</v>
      </c>
      <c r="DX64">
        <f t="shared" si="18"/>
        <v>0</v>
      </c>
      <c r="DY64">
        <f t="shared" si="19"/>
        <v>0</v>
      </c>
      <c r="DZ64">
        <f t="shared" si="20"/>
        <v>0</v>
      </c>
      <c r="EA64" s="17">
        <f t="shared" si="22"/>
        <v>1</v>
      </c>
      <c r="EB64" s="85"/>
      <c r="EC64" s="85" t="str">
        <f t="shared" si="21"/>
        <v/>
      </c>
      <c r="ED64" s="85"/>
      <c r="EE64" s="65" t="s">
        <v>502</v>
      </c>
      <c r="EF64" s="84" t="s">
        <v>2257</v>
      </c>
      <c r="EG64" s="85"/>
      <c r="EH64" s="62" t="s">
        <v>578</v>
      </c>
      <c r="EI64" s="63" t="s">
        <v>108</v>
      </c>
      <c r="EJ64" s="64" t="s">
        <v>32</v>
      </c>
      <c r="EO64" s="65" t="s">
        <v>108</v>
      </c>
      <c r="EP64" s="65" t="s">
        <v>108</v>
      </c>
      <c r="EQ64" s="69" t="s">
        <v>619</v>
      </c>
      <c r="ER64" s="69" t="s">
        <v>1843</v>
      </c>
      <c r="ES64" s="69" t="s">
        <v>647</v>
      </c>
      <c r="ET64" s="69" t="s">
        <v>621</v>
      </c>
      <c r="EU64" s="69" t="s">
        <v>628</v>
      </c>
      <c r="EV64" s="69" t="s">
        <v>629</v>
      </c>
      <c r="EW64" s="69" t="s">
        <v>629</v>
      </c>
      <c r="EX64" s="69" t="s">
        <v>621</v>
      </c>
      <c r="EY64" s="69" t="s">
        <v>629</v>
      </c>
      <c r="EZ64" s="69" t="s">
        <v>635</v>
      </c>
      <c r="FA64" s="69" t="s">
        <v>635</v>
      </c>
      <c r="FB64" s="70" t="s">
        <v>675</v>
      </c>
      <c r="FH64" s="84">
        <f t="shared" si="4"/>
        <v>0</v>
      </c>
      <c r="FI64" s="84">
        <f t="shared" si="5"/>
        <v>1</v>
      </c>
      <c r="FJ64" s="83" t="str">
        <f>""</f>
        <v/>
      </c>
      <c r="FN64" s="84">
        <f t="shared" si="79"/>
        <v>0</v>
      </c>
      <c r="FO64" s="84">
        <f t="shared" si="80"/>
        <v>1</v>
      </c>
      <c r="FP64" s="84" t="s">
        <v>2008</v>
      </c>
    </row>
    <row r="65" spans="1:172" ht="18" customHeight="1" x14ac:dyDescent="0.25">
      <c r="A65" s="230" t="str">
        <f t="shared" si="41"/>
        <v/>
      </c>
      <c r="B65" s="230"/>
      <c r="C65" s="230"/>
      <c r="D65" s="230"/>
      <c r="E65" s="230"/>
      <c r="F65" s="230"/>
      <c r="G65" s="230"/>
      <c r="H65" s="230"/>
      <c r="I65" s="230"/>
      <c r="J65" s="230"/>
      <c r="K65" s="230"/>
      <c r="L65" s="230"/>
      <c r="M65" s="230"/>
      <c r="N65" s="234" t="str">
        <f t="shared" si="42"/>
        <v/>
      </c>
      <c r="O65" s="234"/>
      <c r="P65" s="234"/>
      <c r="Q65" s="234"/>
      <c r="R65" s="234"/>
      <c r="S65" s="234" t="str">
        <f t="shared" si="43"/>
        <v/>
      </c>
      <c r="T65" s="234"/>
      <c r="U65" s="234"/>
      <c r="V65" s="234" t="str">
        <f t="shared" si="44"/>
        <v/>
      </c>
      <c r="W65" s="234"/>
      <c r="X65" s="234" t="str">
        <f t="shared" si="45"/>
        <v/>
      </c>
      <c r="Y65" s="234"/>
      <c r="Z65" s="81" t="str">
        <f t="shared" si="46"/>
        <v/>
      </c>
      <c r="AA65" s="81" t="str">
        <f t="shared" si="47"/>
        <v/>
      </c>
      <c r="AB65" s="81" t="str">
        <f t="shared" si="48"/>
        <v/>
      </c>
      <c r="AC65" s="81" t="str">
        <f t="shared" si="49"/>
        <v/>
      </c>
      <c r="AD65" s="234" t="str">
        <f t="shared" si="50"/>
        <v/>
      </c>
      <c r="AE65" s="234"/>
      <c r="AF65" s="234" t="str">
        <f t="shared" si="51"/>
        <v/>
      </c>
      <c r="AG65" s="234"/>
      <c r="AH65" s="234" t="str">
        <f t="shared" si="52"/>
        <v/>
      </c>
      <c r="AI65" s="234"/>
      <c r="AJ65" s="235" t="str">
        <f t="shared" si="53"/>
        <v/>
      </c>
      <c r="AK65" s="235"/>
      <c r="AL65" s="235"/>
      <c r="AM65" s="235"/>
      <c r="AN65" s="235"/>
      <c r="AO65" s="235"/>
      <c r="AP65" s="235"/>
      <c r="AQ65" s="235"/>
      <c r="AR65" s="235"/>
      <c r="AS65" s="235"/>
      <c r="AT65" s="235"/>
      <c r="AU65" s="230" t="str">
        <f t="shared" si="54"/>
        <v/>
      </c>
      <c r="AV65" s="230"/>
      <c r="AW65" s="230"/>
      <c r="AX65" s="230"/>
      <c r="AY65" s="230"/>
      <c r="AZ65" s="230"/>
      <c r="BA65" s="230"/>
      <c r="BB65" s="230"/>
      <c r="BC65" s="230"/>
      <c r="BD65" s="230"/>
      <c r="BE65" s="230"/>
      <c r="BF65" s="230"/>
      <c r="BG65" s="230"/>
      <c r="BH65" s="234" t="str">
        <f t="shared" si="55"/>
        <v/>
      </c>
      <c r="BI65" s="234"/>
      <c r="BJ65" s="234"/>
      <c r="BK65" s="234"/>
      <c r="BL65" s="234"/>
      <c r="BM65" s="234" t="str">
        <f t="shared" si="56"/>
        <v/>
      </c>
      <c r="BN65" s="234"/>
      <c r="BO65" s="234"/>
      <c r="BP65" s="234" t="str">
        <f t="shared" si="57"/>
        <v/>
      </c>
      <c r="BQ65" s="234"/>
      <c r="BR65" s="234" t="str">
        <f t="shared" si="58"/>
        <v/>
      </c>
      <c r="BS65" s="234"/>
      <c r="BT65" s="81" t="str">
        <f t="shared" si="59"/>
        <v/>
      </c>
      <c r="BU65" s="81" t="str">
        <f t="shared" si="60"/>
        <v/>
      </c>
      <c r="BV65" s="81" t="str">
        <f t="shared" si="61"/>
        <v/>
      </c>
      <c r="BW65" s="81" t="str">
        <f t="shared" si="62"/>
        <v/>
      </c>
      <c r="BX65" s="234" t="str">
        <f t="shared" si="63"/>
        <v/>
      </c>
      <c r="BY65" s="234"/>
      <c r="BZ65" s="234" t="str">
        <f t="shared" si="64"/>
        <v/>
      </c>
      <c r="CA65" s="234"/>
      <c r="CB65" s="234" t="str">
        <f t="shared" si="65"/>
        <v/>
      </c>
      <c r="CC65" s="234"/>
      <c r="CD65" s="235" t="str">
        <f t="shared" si="66"/>
        <v/>
      </c>
      <c r="CE65" s="235"/>
      <c r="CF65" s="235"/>
      <c r="CG65" s="235"/>
      <c r="CH65" s="235"/>
      <c r="CI65" s="235"/>
      <c r="CJ65" s="235"/>
      <c r="CK65" s="235"/>
      <c r="CL65" s="235"/>
      <c r="CM65" s="235"/>
      <c r="CN65" s="235"/>
      <c r="CO65" s="60">
        <v>26</v>
      </c>
      <c r="CP65" s="60">
        <v>55</v>
      </c>
      <c r="CV65" s="84">
        <f t="shared" si="2"/>
        <v>1</v>
      </c>
      <c r="CW65" s="58" t="str">
        <f>'Minas Tirith'!W65</f>
        <v/>
      </c>
      <c r="DC65" s="84">
        <f t="shared" si="3"/>
        <v>1</v>
      </c>
      <c r="DD65">
        <f>'Minas Tirith'!AP48</f>
        <v>0</v>
      </c>
      <c r="DE65" t="str">
        <f>'Minas Tirith'!AA48</f>
        <v>Avenger Bolt Thrower</v>
      </c>
      <c r="DF65" t="str">
        <f>'Minas Tirith'!CA48</f>
        <v>-</v>
      </c>
      <c r="DK65" s="84"/>
      <c r="DL65">
        <f>LOOKUP(DK61,$EH:$EH,$EM:$EM)</f>
        <v>0</v>
      </c>
      <c r="DM65" s="84">
        <f t="shared" si="83"/>
        <v>0</v>
      </c>
      <c r="DN65">
        <f t="shared" si="8"/>
        <v>0</v>
      </c>
      <c r="DO65">
        <f t="shared" si="9"/>
        <v>0</v>
      </c>
      <c r="DP65">
        <f t="shared" si="10"/>
        <v>0</v>
      </c>
      <c r="DQ65">
        <f t="shared" si="11"/>
        <v>0</v>
      </c>
      <c r="DR65">
        <f t="shared" si="12"/>
        <v>0</v>
      </c>
      <c r="DS65">
        <f t="shared" si="13"/>
        <v>0</v>
      </c>
      <c r="DT65">
        <f t="shared" si="14"/>
        <v>0</v>
      </c>
      <c r="DU65">
        <f t="shared" si="15"/>
        <v>0</v>
      </c>
      <c r="DV65">
        <f t="shared" si="16"/>
        <v>0</v>
      </c>
      <c r="DW65">
        <f t="shared" si="17"/>
        <v>0</v>
      </c>
      <c r="DX65">
        <f t="shared" si="18"/>
        <v>0</v>
      </c>
      <c r="DY65">
        <f t="shared" si="19"/>
        <v>0</v>
      </c>
      <c r="DZ65">
        <f t="shared" si="20"/>
        <v>0</v>
      </c>
      <c r="EA65" s="17">
        <f t="shared" si="22"/>
        <v>1</v>
      </c>
      <c r="EB65" s="85"/>
      <c r="EC65" s="85" t="str">
        <f t="shared" si="21"/>
        <v/>
      </c>
      <c r="ED65" s="85"/>
      <c r="EE65" s="65" t="s">
        <v>200</v>
      </c>
      <c r="EF65" s="84" t="s">
        <v>2260</v>
      </c>
      <c r="EG65" s="85"/>
      <c r="EH65" s="62" t="s">
        <v>162</v>
      </c>
      <c r="EI65" s="63" t="s">
        <v>162</v>
      </c>
      <c r="EJ65" s="64"/>
      <c r="EO65" s="65" t="s">
        <v>578</v>
      </c>
      <c r="EP65" s="65" t="s">
        <v>108</v>
      </c>
      <c r="EQ65" s="69" t="s">
        <v>619</v>
      </c>
      <c r="ER65" s="69" t="s">
        <v>1843</v>
      </c>
      <c r="ES65" s="69" t="s">
        <v>647</v>
      </c>
      <c r="ET65" s="69" t="s">
        <v>621</v>
      </c>
      <c r="EU65" s="69" t="s">
        <v>624</v>
      </c>
      <c r="EV65" s="69" t="s">
        <v>629</v>
      </c>
      <c r="EW65" s="69" t="s">
        <v>629</v>
      </c>
      <c r="EX65" s="69" t="s">
        <v>621</v>
      </c>
      <c r="EY65" s="69" t="s">
        <v>629</v>
      </c>
      <c r="EZ65" s="69" t="s">
        <v>635</v>
      </c>
      <c r="FA65" s="69" t="s">
        <v>635</v>
      </c>
      <c r="FB65" s="70" t="s">
        <v>675</v>
      </c>
      <c r="FH65" s="84">
        <f t="shared" si="4"/>
        <v>1</v>
      </c>
      <c r="FI65" s="84">
        <f t="shared" si="5"/>
        <v>1</v>
      </c>
      <c r="FJ65" s="85" t="s">
        <v>1134</v>
      </c>
      <c r="FN65" s="84">
        <f t="shared" si="79"/>
        <v>0</v>
      </c>
      <c r="FO65" s="84">
        <f t="shared" si="80"/>
        <v>1</v>
      </c>
      <c r="FP65" s="84" t="s">
        <v>1748</v>
      </c>
    </row>
    <row r="66" spans="1:172" ht="18" customHeight="1" x14ac:dyDescent="0.25">
      <c r="A66" s="230" t="str">
        <f t="shared" si="41"/>
        <v/>
      </c>
      <c r="B66" s="230"/>
      <c r="C66" s="230"/>
      <c r="D66" s="230"/>
      <c r="E66" s="230"/>
      <c r="F66" s="230"/>
      <c r="G66" s="230"/>
      <c r="H66" s="230"/>
      <c r="I66" s="230"/>
      <c r="J66" s="230"/>
      <c r="K66" s="230"/>
      <c r="L66" s="230"/>
      <c r="M66" s="230"/>
      <c r="N66" s="234" t="str">
        <f t="shared" si="42"/>
        <v/>
      </c>
      <c r="O66" s="234"/>
      <c r="P66" s="234"/>
      <c r="Q66" s="234"/>
      <c r="R66" s="234"/>
      <c r="S66" s="234" t="str">
        <f t="shared" si="43"/>
        <v/>
      </c>
      <c r="T66" s="234"/>
      <c r="U66" s="234"/>
      <c r="V66" s="234" t="str">
        <f t="shared" si="44"/>
        <v/>
      </c>
      <c r="W66" s="234"/>
      <c r="X66" s="234" t="str">
        <f t="shared" si="45"/>
        <v/>
      </c>
      <c r="Y66" s="234"/>
      <c r="Z66" s="81" t="str">
        <f t="shared" si="46"/>
        <v/>
      </c>
      <c r="AA66" s="81" t="str">
        <f t="shared" si="47"/>
        <v/>
      </c>
      <c r="AB66" s="81" t="str">
        <f t="shared" si="48"/>
        <v/>
      </c>
      <c r="AC66" s="81" t="str">
        <f t="shared" si="49"/>
        <v/>
      </c>
      <c r="AD66" s="234" t="str">
        <f t="shared" si="50"/>
        <v/>
      </c>
      <c r="AE66" s="234"/>
      <c r="AF66" s="234" t="str">
        <f t="shared" si="51"/>
        <v/>
      </c>
      <c r="AG66" s="234"/>
      <c r="AH66" s="234" t="str">
        <f t="shared" si="52"/>
        <v/>
      </c>
      <c r="AI66" s="234"/>
      <c r="AJ66" s="235" t="str">
        <f t="shared" si="53"/>
        <v/>
      </c>
      <c r="AK66" s="235"/>
      <c r="AL66" s="235"/>
      <c r="AM66" s="235"/>
      <c r="AN66" s="235"/>
      <c r="AO66" s="235"/>
      <c r="AP66" s="235"/>
      <c r="AQ66" s="235"/>
      <c r="AR66" s="235"/>
      <c r="AS66" s="235"/>
      <c r="AT66" s="235"/>
      <c r="AU66" s="230" t="str">
        <f t="shared" si="54"/>
        <v/>
      </c>
      <c r="AV66" s="230"/>
      <c r="AW66" s="230"/>
      <c r="AX66" s="230"/>
      <c r="AY66" s="230"/>
      <c r="AZ66" s="230"/>
      <c r="BA66" s="230"/>
      <c r="BB66" s="230"/>
      <c r="BC66" s="230"/>
      <c r="BD66" s="230"/>
      <c r="BE66" s="230"/>
      <c r="BF66" s="230"/>
      <c r="BG66" s="230"/>
      <c r="BH66" s="234" t="str">
        <f t="shared" si="55"/>
        <v/>
      </c>
      <c r="BI66" s="234"/>
      <c r="BJ66" s="234"/>
      <c r="BK66" s="234"/>
      <c r="BL66" s="234"/>
      <c r="BM66" s="234" t="str">
        <f t="shared" si="56"/>
        <v/>
      </c>
      <c r="BN66" s="234"/>
      <c r="BO66" s="234"/>
      <c r="BP66" s="234" t="str">
        <f t="shared" si="57"/>
        <v/>
      </c>
      <c r="BQ66" s="234"/>
      <c r="BR66" s="234" t="str">
        <f t="shared" si="58"/>
        <v/>
      </c>
      <c r="BS66" s="234"/>
      <c r="BT66" s="81" t="str">
        <f t="shared" si="59"/>
        <v/>
      </c>
      <c r="BU66" s="81" t="str">
        <f t="shared" si="60"/>
        <v/>
      </c>
      <c r="BV66" s="81" t="str">
        <f t="shared" si="61"/>
        <v/>
      </c>
      <c r="BW66" s="81" t="str">
        <f t="shared" si="62"/>
        <v/>
      </c>
      <c r="BX66" s="234" t="str">
        <f t="shared" si="63"/>
        <v/>
      </c>
      <c r="BY66" s="234"/>
      <c r="BZ66" s="234" t="str">
        <f t="shared" si="64"/>
        <v/>
      </c>
      <c r="CA66" s="234"/>
      <c r="CB66" s="234" t="str">
        <f t="shared" si="65"/>
        <v/>
      </c>
      <c r="CC66" s="234"/>
      <c r="CD66" s="235" t="str">
        <f t="shared" si="66"/>
        <v/>
      </c>
      <c r="CE66" s="235"/>
      <c r="CF66" s="235"/>
      <c r="CG66" s="235"/>
      <c r="CH66" s="235"/>
      <c r="CI66" s="235"/>
      <c r="CJ66" s="235"/>
      <c r="CK66" s="235"/>
      <c r="CL66" s="235"/>
      <c r="CM66" s="235"/>
      <c r="CN66" s="235"/>
      <c r="CO66" s="60">
        <v>27</v>
      </c>
      <c r="CP66" s="60">
        <v>56</v>
      </c>
      <c r="CV66" s="84">
        <f t="shared" si="2"/>
        <v>1</v>
      </c>
      <c r="CW66" s="58" t="str">
        <f>'Minas Tirith'!W66</f>
        <v/>
      </c>
      <c r="DC66" s="84">
        <f t="shared" si="3"/>
        <v>1</v>
      </c>
      <c r="DD66">
        <f>'Minas Tirith'!AP49</f>
        <v>0</v>
      </c>
      <c r="DE66" t="str">
        <f>'Minas Tirith'!AA49</f>
        <v>Avenger Bolt Thrower</v>
      </c>
      <c r="DF66" t="str">
        <f>'Minas Tirith'!CA49</f>
        <v>-</v>
      </c>
      <c r="DH66">
        <v>13</v>
      </c>
      <c r="DI66">
        <f>LOOKUP(DH66,$DC:$DC,$DE:$DE)</f>
        <v>0</v>
      </c>
      <c r="DJ66">
        <f>LOOKUP(DH66,$DC:$DC,$DF:$DF)</f>
        <v>0</v>
      </c>
      <c r="DK66" s="61">
        <f t="shared" ref="DK66" si="84">IF(DI66=0,0,CONCATENATE(DI66,IF(OR(COUNT(FIND("Horse",DJ66))=1,COUNT(FIND("Pony",DJ66))=1,COUNT(FIND("War Goat",DJ66))=1,COUNT(FIND("War Boar",DJ66))=1),"1.",""),IF(OR(COUNT(FIND("armoured horse",DJ66))=1,COUNT(FIND("Gandalf's Cart",DJ66))=1,COUNT(FIND("Sleigh",DJ66))=1,COUNT(FIND("Windlance",DJ66))=1),"2.",""),IF(OR(COUNT(FIND("Engineer Captain",DJ66))=1,COUNT(FIND("Shadowfax",DJ66))=1),"3.","")))</f>
        <v>0</v>
      </c>
      <c r="DL66">
        <f>LOOKUP(DK66,$EH:$EH,$EI:$EI)</f>
        <v>0</v>
      </c>
      <c r="DM66" s="61">
        <f t="shared" ref="DM66" si="85">IF(DL66=0,0,CONCATENATE(DL66,IF(OR(COUNT(FIND("Shield",DJ66))=1,COUNT(FIND("Sting",DJ66))=1,COUNT(FIND("Sebastian",DJ66))=1,COUNT(FIND("The Oakenshield",DJ66))=1),"1.",""),IF(OR(COUNT(FIND("Armour",DJ66))=1,COUNT(FIND("Elven glaive",DJ66))=1),"2.",""),IF(OR(COUNT(FIND("Heavy armour",DJ66))=1,COUNT(FIND("Mithril Coat",DJ66))=1,COUNT(FIND("armour of Gondolin",DJ66))=1,COUNT(FIND("Orcrist",DJ66))=1),"3.",""),IF(OR(COUNT(FIND("The Banner of Minas Tirith",DJ66))=1,COUNT(FIND("Horn of the Riddermark",DJ66))=1,COUNT(FIND("Royal Standard of Rohan",DJ66))=1,COUNT(FIND("Banner of Arwen Evenstar",DJ66))=1,COUNT(FIND("Mirror of Galadriel",DJ66))=1,COUNT(FIND("Andúril, Flame of the West",DJ66))=1,COUNT(FIND("Durin's Axe",DJ66))=1,COUNT(FIND("Erebor13",DJ66))=1),"4.","")))</f>
        <v>0</v>
      </c>
      <c r="DN66">
        <f t="shared" si="8"/>
        <v>0</v>
      </c>
      <c r="DO66">
        <f t="shared" si="9"/>
        <v>0</v>
      </c>
      <c r="DP66">
        <f t="shared" si="10"/>
        <v>0</v>
      </c>
      <c r="DQ66">
        <f t="shared" si="11"/>
        <v>0</v>
      </c>
      <c r="DR66">
        <f t="shared" si="12"/>
        <v>0</v>
      </c>
      <c r="DS66">
        <f t="shared" si="13"/>
        <v>0</v>
      </c>
      <c r="DT66">
        <f t="shared" si="14"/>
        <v>0</v>
      </c>
      <c r="DU66">
        <f t="shared" si="15"/>
        <v>0</v>
      </c>
      <c r="DV66">
        <f t="shared" si="16"/>
        <v>0</v>
      </c>
      <c r="DW66">
        <f t="shared" si="17"/>
        <v>0</v>
      </c>
      <c r="DX66">
        <f t="shared" si="18"/>
        <v>0</v>
      </c>
      <c r="DY66">
        <f t="shared" si="19"/>
        <v>0</v>
      </c>
      <c r="DZ66">
        <f t="shared" si="20"/>
        <v>0</v>
      </c>
      <c r="EA66" s="17">
        <f t="shared" si="22"/>
        <v>1</v>
      </c>
      <c r="EB66" s="85" t="str">
        <f>IF(COUNT(FIND(" with ",DJ66))=1,SUBSTITUTE(DJ66,CONCATENATE(DI66," with"),""),"")</f>
        <v/>
      </c>
      <c r="EC66" s="85" t="str">
        <f t="shared" si="21"/>
        <v/>
      </c>
      <c r="ED66" s="85"/>
      <c r="EE66" s="65" t="s">
        <v>210</v>
      </c>
      <c r="EF66" s="84" t="s">
        <v>2211</v>
      </c>
      <c r="EG66" s="85"/>
      <c r="EH66" s="62" t="s">
        <v>148</v>
      </c>
      <c r="EI66" s="63" t="s">
        <v>148</v>
      </c>
      <c r="EJ66" s="64"/>
      <c r="EO66" s="65" t="s">
        <v>688</v>
      </c>
      <c r="EP66" s="65" t="s">
        <v>108</v>
      </c>
      <c r="EQ66" s="69" t="s">
        <v>619</v>
      </c>
      <c r="ER66" s="69" t="s">
        <v>1843</v>
      </c>
      <c r="ES66" s="69" t="s">
        <v>647</v>
      </c>
      <c r="ET66" s="69" t="s">
        <v>621</v>
      </c>
      <c r="EU66" s="69" t="s">
        <v>622</v>
      </c>
      <c r="EV66" s="69" t="s">
        <v>629</v>
      </c>
      <c r="EW66" s="69" t="s">
        <v>629</v>
      </c>
      <c r="EX66" s="69" t="s">
        <v>621</v>
      </c>
      <c r="EY66" s="69" t="s">
        <v>629</v>
      </c>
      <c r="EZ66" s="69" t="s">
        <v>635</v>
      </c>
      <c r="FA66" s="69" t="s">
        <v>635</v>
      </c>
      <c r="FB66" s="70" t="s">
        <v>675</v>
      </c>
      <c r="FH66" s="84">
        <f t="shared" si="4"/>
        <v>0</v>
      </c>
      <c r="FI66" s="84">
        <f t="shared" si="5"/>
        <v>1</v>
      </c>
      <c r="FJ66" s="85" t="s">
        <v>1879</v>
      </c>
      <c r="FN66" s="84">
        <f t="shared" si="79"/>
        <v>1</v>
      </c>
      <c r="FO66" s="84">
        <f t="shared" si="80"/>
        <v>1</v>
      </c>
      <c r="FP66" s="84" t="s">
        <v>245</v>
      </c>
    </row>
    <row r="67" spans="1:172" ht="18" customHeight="1" x14ac:dyDescent="0.25">
      <c r="A67" s="230" t="str">
        <f t="shared" si="41"/>
        <v/>
      </c>
      <c r="B67" s="230"/>
      <c r="C67" s="230"/>
      <c r="D67" s="230"/>
      <c r="E67" s="230"/>
      <c r="F67" s="230"/>
      <c r="G67" s="230"/>
      <c r="H67" s="230"/>
      <c r="I67" s="230"/>
      <c r="J67" s="230"/>
      <c r="K67" s="230"/>
      <c r="L67" s="230"/>
      <c r="M67" s="230"/>
      <c r="N67" s="234" t="str">
        <f t="shared" si="42"/>
        <v/>
      </c>
      <c r="O67" s="234"/>
      <c r="P67" s="234"/>
      <c r="Q67" s="234"/>
      <c r="R67" s="234"/>
      <c r="S67" s="234" t="str">
        <f t="shared" si="43"/>
        <v/>
      </c>
      <c r="T67" s="234"/>
      <c r="U67" s="234"/>
      <c r="V67" s="234" t="str">
        <f t="shared" si="44"/>
        <v/>
      </c>
      <c r="W67" s="234"/>
      <c r="X67" s="234" t="str">
        <f t="shared" si="45"/>
        <v/>
      </c>
      <c r="Y67" s="234"/>
      <c r="Z67" s="81" t="str">
        <f t="shared" si="46"/>
        <v/>
      </c>
      <c r="AA67" s="81" t="str">
        <f t="shared" si="47"/>
        <v/>
      </c>
      <c r="AB67" s="81" t="str">
        <f t="shared" si="48"/>
        <v/>
      </c>
      <c r="AC67" s="81" t="str">
        <f t="shared" si="49"/>
        <v/>
      </c>
      <c r="AD67" s="234" t="str">
        <f t="shared" si="50"/>
        <v/>
      </c>
      <c r="AE67" s="234"/>
      <c r="AF67" s="234" t="str">
        <f t="shared" si="51"/>
        <v/>
      </c>
      <c r="AG67" s="234"/>
      <c r="AH67" s="234" t="str">
        <f t="shared" si="52"/>
        <v/>
      </c>
      <c r="AI67" s="234"/>
      <c r="AJ67" s="235" t="str">
        <f t="shared" si="53"/>
        <v/>
      </c>
      <c r="AK67" s="235"/>
      <c r="AL67" s="235"/>
      <c r="AM67" s="235"/>
      <c r="AN67" s="235"/>
      <c r="AO67" s="235"/>
      <c r="AP67" s="235"/>
      <c r="AQ67" s="235"/>
      <c r="AR67" s="235"/>
      <c r="AS67" s="235"/>
      <c r="AT67" s="235"/>
      <c r="AU67" s="230" t="str">
        <f t="shared" si="54"/>
        <v/>
      </c>
      <c r="AV67" s="230"/>
      <c r="AW67" s="230"/>
      <c r="AX67" s="230"/>
      <c r="AY67" s="230"/>
      <c r="AZ67" s="230"/>
      <c r="BA67" s="230"/>
      <c r="BB67" s="230"/>
      <c r="BC67" s="230"/>
      <c r="BD67" s="230"/>
      <c r="BE67" s="230"/>
      <c r="BF67" s="230"/>
      <c r="BG67" s="230"/>
      <c r="BH67" s="234" t="str">
        <f t="shared" si="55"/>
        <v/>
      </c>
      <c r="BI67" s="234"/>
      <c r="BJ67" s="234"/>
      <c r="BK67" s="234"/>
      <c r="BL67" s="234"/>
      <c r="BM67" s="234" t="str">
        <f t="shared" si="56"/>
        <v/>
      </c>
      <c r="BN67" s="234"/>
      <c r="BO67" s="234"/>
      <c r="BP67" s="234" t="str">
        <f t="shared" si="57"/>
        <v/>
      </c>
      <c r="BQ67" s="234"/>
      <c r="BR67" s="234" t="str">
        <f t="shared" si="58"/>
        <v/>
      </c>
      <c r="BS67" s="234"/>
      <c r="BT67" s="81" t="str">
        <f t="shared" si="59"/>
        <v/>
      </c>
      <c r="BU67" s="81" t="str">
        <f t="shared" si="60"/>
        <v/>
      </c>
      <c r="BV67" s="81" t="str">
        <f t="shared" si="61"/>
        <v/>
      </c>
      <c r="BW67" s="81" t="str">
        <f t="shared" si="62"/>
        <v/>
      </c>
      <c r="BX67" s="234" t="str">
        <f t="shared" si="63"/>
        <v/>
      </c>
      <c r="BY67" s="234"/>
      <c r="BZ67" s="234" t="str">
        <f t="shared" si="64"/>
        <v/>
      </c>
      <c r="CA67" s="234"/>
      <c r="CB67" s="234" t="str">
        <f t="shared" si="65"/>
        <v/>
      </c>
      <c r="CC67" s="234"/>
      <c r="CD67" s="235" t="str">
        <f t="shared" si="66"/>
        <v/>
      </c>
      <c r="CE67" s="235"/>
      <c r="CF67" s="235"/>
      <c r="CG67" s="235"/>
      <c r="CH67" s="235"/>
      <c r="CI67" s="235"/>
      <c r="CJ67" s="235"/>
      <c r="CK67" s="235"/>
      <c r="CL67" s="235"/>
      <c r="CM67" s="235"/>
      <c r="CN67" s="235"/>
      <c r="CO67" s="60">
        <v>28</v>
      </c>
      <c r="CP67" s="60">
        <v>57</v>
      </c>
      <c r="CV67" s="84">
        <f t="shared" ref="CV67:CV130" si="86">IF(CW66="",CV66,CV66+1)</f>
        <v>1</v>
      </c>
      <c r="CW67" s="58" t="str">
        <f>'Minas Tirith'!W67</f>
        <v/>
      </c>
      <c r="DC67" s="84">
        <f t="shared" ref="DC67:DC130" si="87">IF(DD66=0,DC66,DC66+1)</f>
        <v>1</v>
      </c>
      <c r="DK67" s="84"/>
      <c r="DL67">
        <f>LOOKUP(DK66,$EH:$EH,$EJ:$EJ)</f>
        <v>0</v>
      </c>
      <c r="DM67" s="84">
        <f t="shared" ref="DM67:DM70" si="88">DL67</f>
        <v>0</v>
      </c>
      <c r="DN67">
        <f t="shared" si="8"/>
        <v>0</v>
      </c>
      <c r="DO67">
        <f t="shared" si="9"/>
        <v>0</v>
      </c>
      <c r="DP67">
        <f t="shared" si="10"/>
        <v>0</v>
      </c>
      <c r="DQ67">
        <f t="shared" si="11"/>
        <v>0</v>
      </c>
      <c r="DR67">
        <f t="shared" si="12"/>
        <v>0</v>
      </c>
      <c r="DS67">
        <f t="shared" si="13"/>
        <v>0</v>
      </c>
      <c r="DT67">
        <f t="shared" si="14"/>
        <v>0</v>
      </c>
      <c r="DU67">
        <f t="shared" si="15"/>
        <v>0</v>
      </c>
      <c r="DV67">
        <f t="shared" si="16"/>
        <v>0</v>
      </c>
      <c r="DW67">
        <f t="shared" si="17"/>
        <v>0</v>
      </c>
      <c r="DX67">
        <f t="shared" si="18"/>
        <v>0</v>
      </c>
      <c r="DY67">
        <f t="shared" si="19"/>
        <v>0</v>
      </c>
      <c r="DZ67">
        <f t="shared" si="20"/>
        <v>0</v>
      </c>
      <c r="EA67" s="17">
        <f t="shared" si="22"/>
        <v>1</v>
      </c>
      <c r="EB67" s="85"/>
      <c r="EC67" s="85" t="str">
        <f t="shared" si="21"/>
        <v/>
      </c>
      <c r="ED67" s="85"/>
      <c r="EE67" s="65" t="s">
        <v>211</v>
      </c>
      <c r="EF67" s="84" t="s">
        <v>2211</v>
      </c>
      <c r="EG67" s="85"/>
      <c r="EH67" s="62" t="s">
        <v>46</v>
      </c>
      <c r="EI67" s="63" t="s">
        <v>46</v>
      </c>
      <c r="EJ67" s="64"/>
      <c r="EO67" s="65" t="s">
        <v>687</v>
      </c>
      <c r="EP67" s="65" t="s">
        <v>108</v>
      </c>
      <c r="EQ67" s="69" t="s">
        <v>619</v>
      </c>
      <c r="ER67" s="69" t="s">
        <v>1843</v>
      </c>
      <c r="ES67" s="69" t="s">
        <v>647</v>
      </c>
      <c r="ET67" s="69" t="s">
        <v>621</v>
      </c>
      <c r="EU67" s="69" t="s">
        <v>624</v>
      </c>
      <c r="EV67" s="69" t="s">
        <v>629</v>
      </c>
      <c r="EW67" s="69" t="s">
        <v>629</v>
      </c>
      <c r="EX67" s="69" t="s">
        <v>621</v>
      </c>
      <c r="EY67" s="69" t="s">
        <v>629</v>
      </c>
      <c r="EZ67" s="69" t="s">
        <v>635</v>
      </c>
      <c r="FA67" s="69" t="s">
        <v>635</v>
      </c>
      <c r="FB67" s="70" t="s">
        <v>675</v>
      </c>
      <c r="FH67" s="84">
        <f t="shared" ref="FH67:FH130" si="89">IF(FJ67="",0,IF(COUNT(FIND(FJ67,$FK$1))=1,2,IF(FJ66="",1,0)))</f>
        <v>0</v>
      </c>
      <c r="FI67" s="84">
        <f t="shared" si="5"/>
        <v>1</v>
      </c>
      <c r="FJ67" s="85" t="s">
        <v>1135</v>
      </c>
      <c r="FN67" s="84">
        <f t="shared" si="79"/>
        <v>0</v>
      </c>
      <c r="FO67" s="84">
        <f t="shared" si="80"/>
        <v>1</v>
      </c>
      <c r="FP67" s="84" t="s">
        <v>1717</v>
      </c>
    </row>
    <row r="68" spans="1:172" ht="18" customHeight="1" x14ac:dyDescent="0.25">
      <c r="A68" s="230" t="str">
        <f t="shared" si="41"/>
        <v/>
      </c>
      <c r="B68" s="230"/>
      <c r="C68" s="230"/>
      <c r="D68" s="230"/>
      <c r="E68" s="230"/>
      <c r="F68" s="230"/>
      <c r="G68" s="230"/>
      <c r="H68" s="230"/>
      <c r="I68" s="230"/>
      <c r="J68" s="230"/>
      <c r="K68" s="230"/>
      <c r="L68" s="230"/>
      <c r="M68" s="230"/>
      <c r="N68" s="234" t="str">
        <f t="shared" si="42"/>
        <v/>
      </c>
      <c r="O68" s="234"/>
      <c r="P68" s="234"/>
      <c r="Q68" s="234"/>
      <c r="R68" s="234"/>
      <c r="S68" s="234" t="str">
        <f t="shared" si="43"/>
        <v/>
      </c>
      <c r="T68" s="234"/>
      <c r="U68" s="234"/>
      <c r="V68" s="234" t="str">
        <f t="shared" si="44"/>
        <v/>
      </c>
      <c r="W68" s="234"/>
      <c r="X68" s="234" t="str">
        <f t="shared" si="45"/>
        <v/>
      </c>
      <c r="Y68" s="234"/>
      <c r="Z68" s="81" t="str">
        <f t="shared" si="46"/>
        <v/>
      </c>
      <c r="AA68" s="81" t="str">
        <f t="shared" si="47"/>
        <v/>
      </c>
      <c r="AB68" s="81" t="str">
        <f t="shared" si="48"/>
        <v/>
      </c>
      <c r="AC68" s="81" t="str">
        <f t="shared" si="49"/>
        <v/>
      </c>
      <c r="AD68" s="234" t="str">
        <f t="shared" si="50"/>
        <v/>
      </c>
      <c r="AE68" s="234"/>
      <c r="AF68" s="234" t="str">
        <f t="shared" si="51"/>
        <v/>
      </c>
      <c r="AG68" s="234"/>
      <c r="AH68" s="234" t="str">
        <f t="shared" si="52"/>
        <v/>
      </c>
      <c r="AI68" s="234"/>
      <c r="AJ68" s="235" t="str">
        <f t="shared" si="53"/>
        <v/>
      </c>
      <c r="AK68" s="235"/>
      <c r="AL68" s="235"/>
      <c r="AM68" s="235"/>
      <c r="AN68" s="235"/>
      <c r="AO68" s="235"/>
      <c r="AP68" s="235"/>
      <c r="AQ68" s="235"/>
      <c r="AR68" s="235"/>
      <c r="AS68" s="235"/>
      <c r="AT68" s="235"/>
      <c r="AU68" s="230" t="str">
        <f t="shared" si="54"/>
        <v/>
      </c>
      <c r="AV68" s="230"/>
      <c r="AW68" s="230"/>
      <c r="AX68" s="230"/>
      <c r="AY68" s="230"/>
      <c r="AZ68" s="230"/>
      <c r="BA68" s="230"/>
      <c r="BB68" s="230"/>
      <c r="BC68" s="230"/>
      <c r="BD68" s="230"/>
      <c r="BE68" s="230"/>
      <c r="BF68" s="230"/>
      <c r="BG68" s="230"/>
      <c r="BH68" s="234" t="str">
        <f>LOOKUP($CP68,$EA:$EA,$DO:$DO)</f>
        <v/>
      </c>
      <c r="BI68" s="234"/>
      <c r="BJ68" s="234"/>
      <c r="BK68" s="234"/>
      <c r="BL68" s="234"/>
      <c r="BM68" s="234" t="str">
        <f t="shared" si="56"/>
        <v/>
      </c>
      <c r="BN68" s="234"/>
      <c r="BO68" s="234"/>
      <c r="BP68" s="234" t="str">
        <f t="shared" si="57"/>
        <v/>
      </c>
      <c r="BQ68" s="234"/>
      <c r="BR68" s="234" t="str">
        <f t="shared" si="58"/>
        <v/>
      </c>
      <c r="BS68" s="234"/>
      <c r="BT68" s="81" t="str">
        <f t="shared" si="59"/>
        <v/>
      </c>
      <c r="BU68" s="81" t="str">
        <f t="shared" si="60"/>
        <v/>
      </c>
      <c r="BV68" s="81" t="str">
        <f t="shared" si="61"/>
        <v/>
      </c>
      <c r="BW68" s="81" t="str">
        <f t="shared" si="62"/>
        <v/>
      </c>
      <c r="BX68" s="234" t="str">
        <f t="shared" si="63"/>
        <v/>
      </c>
      <c r="BY68" s="234"/>
      <c r="BZ68" s="234" t="str">
        <f t="shared" si="64"/>
        <v/>
      </c>
      <c r="CA68" s="234"/>
      <c r="CB68" s="234" t="str">
        <f t="shared" si="65"/>
        <v/>
      </c>
      <c r="CC68" s="234"/>
      <c r="CD68" s="235" t="str">
        <f t="shared" si="66"/>
        <v/>
      </c>
      <c r="CE68" s="235"/>
      <c r="CF68" s="235"/>
      <c r="CG68" s="235"/>
      <c r="CH68" s="235"/>
      <c r="CI68" s="235"/>
      <c r="CJ68" s="235"/>
      <c r="CK68" s="235"/>
      <c r="CL68" s="235"/>
      <c r="CM68" s="235"/>
      <c r="CN68" s="235"/>
      <c r="CO68" s="60">
        <v>29</v>
      </c>
      <c r="CP68" s="60">
        <v>58</v>
      </c>
      <c r="CV68" s="84">
        <f t="shared" si="86"/>
        <v>1</v>
      </c>
      <c r="CW68" s="58" t="str">
        <f>'Minas Tirith'!W68</f>
        <v/>
      </c>
      <c r="DC68" s="84">
        <f t="shared" si="87"/>
        <v>1</v>
      </c>
      <c r="DK68" s="84"/>
      <c r="DL68">
        <f>LOOKUP(DK66,$EH:$EH,$EK:$EK)</f>
        <v>0</v>
      </c>
      <c r="DM68" s="84">
        <f t="shared" si="88"/>
        <v>0</v>
      </c>
      <c r="DN68">
        <f t="shared" si="8"/>
        <v>0</v>
      </c>
      <c r="DO68">
        <f t="shared" si="9"/>
        <v>0</v>
      </c>
      <c r="DP68">
        <f t="shared" si="10"/>
        <v>0</v>
      </c>
      <c r="DQ68">
        <f t="shared" si="11"/>
        <v>0</v>
      </c>
      <c r="DR68">
        <f t="shared" si="12"/>
        <v>0</v>
      </c>
      <c r="DS68">
        <f t="shared" si="13"/>
        <v>0</v>
      </c>
      <c r="DT68">
        <f t="shared" si="14"/>
        <v>0</v>
      </c>
      <c r="DU68">
        <f t="shared" si="15"/>
        <v>0</v>
      </c>
      <c r="DV68">
        <f t="shared" si="16"/>
        <v>0</v>
      </c>
      <c r="DW68">
        <f t="shared" si="17"/>
        <v>0</v>
      </c>
      <c r="DX68">
        <f t="shared" si="18"/>
        <v>0</v>
      </c>
      <c r="DY68">
        <f t="shared" si="19"/>
        <v>0</v>
      </c>
      <c r="DZ68">
        <f t="shared" si="20"/>
        <v>0</v>
      </c>
      <c r="EA68" s="17">
        <f t="shared" si="22"/>
        <v>1</v>
      </c>
      <c r="EB68" s="85"/>
      <c r="EC68" s="85" t="str">
        <f t="shared" si="21"/>
        <v/>
      </c>
      <c r="ED68" s="85"/>
      <c r="EE68" s="65" t="s">
        <v>202</v>
      </c>
      <c r="EF68" s="84" t="s">
        <v>2257</v>
      </c>
      <c r="EG68" s="85"/>
      <c r="EH68" s="62" t="s">
        <v>56</v>
      </c>
      <c r="EI68" s="63" t="s">
        <v>56</v>
      </c>
      <c r="EJ68" s="64"/>
      <c r="EO68" s="65" t="s">
        <v>162</v>
      </c>
      <c r="EP68" s="65" t="s">
        <v>162</v>
      </c>
      <c r="EQ68" s="69" t="s">
        <v>709</v>
      </c>
      <c r="ER68" s="69" t="s">
        <v>1843</v>
      </c>
      <c r="ES68" s="69" t="s">
        <v>620</v>
      </c>
      <c r="ET68" s="69" t="s">
        <v>621</v>
      </c>
      <c r="EU68" s="69" t="s">
        <v>621</v>
      </c>
      <c r="EV68" s="69" t="s">
        <v>623</v>
      </c>
      <c r="EW68" s="69" t="s">
        <v>623</v>
      </c>
      <c r="EX68" s="69" t="s">
        <v>622</v>
      </c>
      <c r="EY68" s="69" t="s">
        <v>623</v>
      </c>
      <c r="EZ68" s="69" t="s">
        <v>623</v>
      </c>
      <c r="FA68" s="69" t="s">
        <v>623</v>
      </c>
      <c r="FB68" s="70" t="s">
        <v>716</v>
      </c>
      <c r="FH68" s="84">
        <f t="shared" si="89"/>
        <v>0</v>
      </c>
      <c r="FI68" s="84">
        <f t="shared" ref="FI68:FI131" si="90">IF(FH67=2,FI67+1,IF(FJ66="",FI67,IF(FI67-FI66=1,FI67+1,FI67)))</f>
        <v>1</v>
      </c>
      <c r="FJ68" s="86" t="s">
        <v>1136</v>
      </c>
      <c r="FN68" s="84">
        <f t="shared" si="79"/>
        <v>0</v>
      </c>
      <c r="FO68" s="84">
        <f t="shared" si="80"/>
        <v>1</v>
      </c>
      <c r="FP68" s="84" t="s">
        <v>1721</v>
      </c>
    </row>
    <row r="69" spans="1:172" ht="15" customHeight="1" x14ac:dyDescent="0.25">
      <c r="A69" s="233" t="str">
        <f>A1</f>
        <v>FORCES OF GOOD</v>
      </c>
      <c r="B69" s="233"/>
      <c r="C69" s="233"/>
      <c r="D69" s="233"/>
      <c r="E69" s="233"/>
      <c r="F69" s="233"/>
      <c r="G69" s="233"/>
      <c r="H69" s="233"/>
      <c r="I69" s="233"/>
      <c r="J69" s="233"/>
      <c r="K69" s="233"/>
      <c r="L69" s="233"/>
      <c r="M69" s="233"/>
      <c r="N69" s="232"/>
      <c r="O69" s="232"/>
      <c r="P69" s="232"/>
      <c r="Q69" s="232"/>
      <c r="R69" s="232"/>
      <c r="S69" s="232"/>
      <c r="T69" s="232"/>
      <c r="U69" s="232"/>
      <c r="V69" s="232"/>
      <c r="W69" s="232"/>
      <c r="X69" s="232"/>
      <c r="Y69" s="232"/>
      <c r="Z69" s="74"/>
      <c r="AA69" s="74"/>
      <c r="AB69" s="74"/>
      <c r="AC69" s="74"/>
      <c r="AD69" s="232"/>
      <c r="AE69" s="232"/>
      <c r="AF69" s="232"/>
      <c r="AG69" s="232"/>
      <c r="AH69" s="232"/>
      <c r="AI69" s="232"/>
      <c r="AJ69" s="232"/>
      <c r="AK69" s="232"/>
      <c r="AL69" s="232"/>
      <c r="AM69" s="232"/>
      <c r="AN69" s="232"/>
      <c r="AO69" s="232"/>
      <c r="AP69" s="232"/>
      <c r="AQ69" s="232"/>
      <c r="AR69" s="232"/>
      <c r="AS69" s="232"/>
      <c r="AT69" s="232"/>
      <c r="AU69" s="233" t="str">
        <f>IF(AU71="","",A32)</f>
        <v/>
      </c>
      <c r="AV69" s="233"/>
      <c r="AW69" s="233"/>
      <c r="AX69" s="233"/>
      <c r="AY69" s="233"/>
      <c r="AZ69" s="233"/>
      <c r="BA69" s="233"/>
      <c r="BB69" s="233"/>
      <c r="BC69" s="233"/>
      <c r="BD69" s="233"/>
      <c r="BE69" s="233"/>
      <c r="BF69" s="233"/>
      <c r="BG69" s="233"/>
      <c r="BH69" s="232"/>
      <c r="BI69" s="232"/>
      <c r="BJ69" s="232"/>
      <c r="BK69" s="232"/>
      <c r="BL69" s="232"/>
      <c r="BM69" s="232"/>
      <c r="BN69" s="232"/>
      <c r="BO69" s="232"/>
      <c r="BP69" s="232"/>
      <c r="BQ69" s="232"/>
      <c r="BR69" s="232"/>
      <c r="BS69" s="232"/>
      <c r="BT69" s="74"/>
      <c r="BU69" s="74"/>
      <c r="BV69" s="74"/>
      <c r="BW69" s="74"/>
      <c r="BX69" s="232"/>
      <c r="BY69" s="232"/>
      <c r="BZ69" s="232"/>
      <c r="CA69" s="232"/>
      <c r="CB69" s="232"/>
      <c r="CC69" s="232"/>
      <c r="CD69" s="232"/>
      <c r="CE69" s="232"/>
      <c r="CF69" s="232"/>
      <c r="CG69" s="232"/>
      <c r="CH69" s="232"/>
      <c r="CI69" s="232"/>
      <c r="CJ69" s="232"/>
      <c r="CK69" s="232"/>
      <c r="CL69" s="232"/>
      <c r="CM69" s="232"/>
      <c r="CN69" s="232"/>
      <c r="CO69" s="84"/>
      <c r="CP69" s="84"/>
      <c r="CV69" s="84">
        <f t="shared" si="86"/>
        <v>1</v>
      </c>
      <c r="CW69" s="58" t="str">
        <f>'Minas Tirith'!W69</f>
        <v/>
      </c>
      <c r="DC69" s="84">
        <f t="shared" si="87"/>
        <v>1</v>
      </c>
      <c r="DD69">
        <f>'the Fiefdoms'!S3</f>
        <v>0</v>
      </c>
      <c r="DE69" t="str">
        <f>'the Fiefdoms'!B3</f>
        <v>Prince Imrahil of Dol Amroth</v>
      </c>
      <c r="DF69" t="str">
        <f>'the Fiefdoms'!CW3</f>
        <v>-</v>
      </c>
      <c r="DK69" s="84"/>
      <c r="DL69">
        <f>LOOKUP(DK66,$EH:$EH,$EL:$EL)</f>
        <v>0</v>
      </c>
      <c r="DM69" s="84">
        <f t="shared" si="88"/>
        <v>0</v>
      </c>
      <c r="DN69">
        <f t="shared" si="8"/>
        <v>0</v>
      </c>
      <c r="DO69">
        <f t="shared" si="9"/>
        <v>0</v>
      </c>
      <c r="DP69">
        <f t="shared" si="10"/>
        <v>0</v>
      </c>
      <c r="DQ69">
        <f t="shared" si="11"/>
        <v>0</v>
      </c>
      <c r="DR69">
        <f t="shared" si="12"/>
        <v>0</v>
      </c>
      <c r="DS69">
        <f t="shared" si="13"/>
        <v>0</v>
      </c>
      <c r="DT69">
        <f t="shared" si="14"/>
        <v>0</v>
      </c>
      <c r="DU69">
        <f t="shared" si="15"/>
        <v>0</v>
      </c>
      <c r="DV69">
        <f t="shared" si="16"/>
        <v>0</v>
      </c>
      <c r="DW69">
        <f t="shared" si="17"/>
        <v>0</v>
      </c>
      <c r="DX69">
        <f t="shared" si="18"/>
        <v>0</v>
      </c>
      <c r="DY69">
        <f t="shared" si="19"/>
        <v>0</v>
      </c>
      <c r="DZ69">
        <f t="shared" si="20"/>
        <v>0</v>
      </c>
      <c r="EA69" s="17">
        <f t="shared" si="22"/>
        <v>1</v>
      </c>
      <c r="EB69" s="85"/>
      <c r="EC69" s="85" t="str">
        <f t="shared" si="21"/>
        <v/>
      </c>
      <c r="ED69" s="85"/>
      <c r="EE69" s="65" t="s">
        <v>212</v>
      </c>
      <c r="EF69" s="84" t="s">
        <v>2257</v>
      </c>
      <c r="EG69" s="85"/>
      <c r="EH69" s="62" t="s">
        <v>558</v>
      </c>
      <c r="EI69" s="63" t="s">
        <v>56</v>
      </c>
      <c r="EJ69" s="64"/>
      <c r="EO69" s="65" t="s">
        <v>730</v>
      </c>
      <c r="EP69" s="65" t="s">
        <v>162</v>
      </c>
      <c r="EQ69" s="69" t="s">
        <v>709</v>
      </c>
      <c r="ER69" s="69" t="s">
        <v>1843</v>
      </c>
      <c r="ES69" s="69" t="s">
        <v>620</v>
      </c>
      <c r="ET69" s="69" t="s">
        <v>621</v>
      </c>
      <c r="EU69" s="69" t="s">
        <v>628</v>
      </c>
      <c r="EV69" s="69" t="s">
        <v>623</v>
      </c>
      <c r="EW69" s="69" t="s">
        <v>623</v>
      </c>
      <c r="EX69" s="69" t="s">
        <v>622</v>
      </c>
      <c r="EY69" s="69" t="s">
        <v>623</v>
      </c>
      <c r="EZ69" s="69" t="s">
        <v>623</v>
      </c>
      <c r="FA69" s="69" t="s">
        <v>623</v>
      </c>
      <c r="FB69" s="70" t="s">
        <v>716</v>
      </c>
      <c r="FH69" s="84">
        <f t="shared" si="89"/>
        <v>0</v>
      </c>
      <c r="FI69" s="84">
        <f t="shared" si="90"/>
        <v>1</v>
      </c>
      <c r="FJ69" s="86" t="s">
        <v>1137</v>
      </c>
      <c r="FN69" s="84">
        <f t="shared" si="79"/>
        <v>0</v>
      </c>
      <c r="FO69" s="84">
        <f t="shared" si="80"/>
        <v>1</v>
      </c>
      <c r="FP69" s="84" t="s">
        <v>1748</v>
      </c>
    </row>
    <row r="70" spans="1:172" ht="18" customHeight="1" x14ac:dyDescent="0.25">
      <c r="A70" s="231" t="s">
        <v>534</v>
      </c>
      <c r="B70" s="231"/>
      <c r="C70" s="231"/>
      <c r="D70" s="231"/>
      <c r="E70" s="231"/>
      <c r="F70" s="231"/>
      <c r="G70" s="231"/>
      <c r="H70" s="231"/>
      <c r="I70" s="231"/>
      <c r="J70" s="231"/>
      <c r="K70" s="231"/>
      <c r="L70" s="231"/>
      <c r="M70" s="231"/>
      <c r="N70" s="231" t="s">
        <v>2331</v>
      </c>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31"/>
      <c r="AS70" s="231"/>
      <c r="AT70" s="231"/>
      <c r="AU70" s="231" t="str">
        <f>IF(AU71="","",A70)</f>
        <v/>
      </c>
      <c r="AV70" s="231"/>
      <c r="AW70" s="231"/>
      <c r="AX70" s="231"/>
      <c r="AY70" s="231"/>
      <c r="AZ70" s="231"/>
      <c r="BA70" s="231"/>
      <c r="BB70" s="231"/>
      <c r="BC70" s="231"/>
      <c r="BD70" s="231"/>
      <c r="BE70" s="231"/>
      <c r="BF70" s="231"/>
      <c r="BG70" s="231"/>
      <c r="BH70" s="231" t="str">
        <f>IF(AU71="","",N70)</f>
        <v/>
      </c>
      <c r="BI70" s="231"/>
      <c r="BJ70" s="231"/>
      <c r="BK70" s="231"/>
      <c r="BL70" s="231"/>
      <c r="BM70" s="231"/>
      <c r="BN70" s="231"/>
      <c r="BO70" s="231"/>
      <c r="BP70" s="231"/>
      <c r="BQ70" s="231"/>
      <c r="BR70" s="231"/>
      <c r="BS70" s="231"/>
      <c r="BT70" s="231"/>
      <c r="BU70" s="231"/>
      <c r="BV70" s="231"/>
      <c r="BW70" s="231"/>
      <c r="BX70" s="231"/>
      <c r="BY70" s="231"/>
      <c r="BZ70" s="231"/>
      <c r="CA70" s="231"/>
      <c r="CB70" s="231"/>
      <c r="CC70" s="231"/>
      <c r="CD70" s="231"/>
      <c r="CE70" s="231"/>
      <c r="CF70" s="231"/>
      <c r="CG70" s="231"/>
      <c r="CH70" s="231"/>
      <c r="CI70" s="231"/>
      <c r="CJ70" s="231"/>
      <c r="CK70" s="231"/>
      <c r="CL70" s="231"/>
      <c r="CM70" s="231"/>
      <c r="CN70" s="231"/>
      <c r="CO70" s="84"/>
      <c r="CP70" s="84"/>
      <c r="CV70" s="84">
        <f t="shared" si="86"/>
        <v>1</v>
      </c>
      <c r="CW70" s="58" t="str">
        <f>'Minas Tirith'!W70</f>
        <v/>
      </c>
      <c r="DC70" s="84">
        <f t="shared" si="87"/>
        <v>1</v>
      </c>
      <c r="DD70">
        <f>'the Fiefdoms'!S4</f>
        <v>0</v>
      </c>
      <c r="DE70" t="str">
        <f>'the Fiefdoms'!B4</f>
        <v>Forlong the Fat</v>
      </c>
      <c r="DF70" s="84" t="str">
        <f>'the Fiefdoms'!CW4</f>
        <v>-</v>
      </c>
      <c r="DK70" s="84"/>
      <c r="DL70">
        <f>LOOKUP(DK66,$EH:$EH,$EM:$EM)</f>
        <v>0</v>
      </c>
      <c r="DM70" s="84">
        <f t="shared" si="88"/>
        <v>0</v>
      </c>
      <c r="DN70">
        <f t="shared" ref="DN70:DN133" si="91">LOOKUP($DM70,$EO:$EO,EP:EP)</f>
        <v>0</v>
      </c>
      <c r="DO70">
        <f t="shared" ref="DO70:DO133" si="92">LOOKUP($DM70,$EO:$EO,EQ:EQ)</f>
        <v>0</v>
      </c>
      <c r="DP70">
        <f t="shared" ref="DP70:DP133" si="93">LOOKUP($DM70,$EO:$EO,ER:ER)</f>
        <v>0</v>
      </c>
      <c r="DQ70">
        <f t="shared" ref="DQ70:DQ133" si="94">LOOKUP($DM70,$EO:$EO,ES:ES)</f>
        <v>0</v>
      </c>
      <c r="DR70">
        <f t="shared" ref="DR70:DR133" si="95">LOOKUP($DM70,$EO:$EO,ET:ET)</f>
        <v>0</v>
      </c>
      <c r="DS70">
        <f t="shared" ref="DS70:DS133" si="96">LOOKUP($DM70,$EO:$EO,EU:EU)</f>
        <v>0</v>
      </c>
      <c r="DT70">
        <f t="shared" ref="DT70:DT133" si="97">LOOKUP($DM70,$EO:$EO,EV:EV)</f>
        <v>0</v>
      </c>
      <c r="DU70">
        <f t="shared" ref="DU70:DU133" si="98">LOOKUP($DM70,$EO:$EO,EW:EW)</f>
        <v>0</v>
      </c>
      <c r="DV70">
        <f t="shared" ref="DV70:DV133" si="99">LOOKUP($DM70,$EO:$EO,EX:EX)</f>
        <v>0</v>
      </c>
      <c r="DW70">
        <f t="shared" ref="DW70:DW133" si="100">LOOKUP($DM70,$EO:$EO,EY:EY)</f>
        <v>0</v>
      </c>
      <c r="DX70">
        <f t="shared" ref="DX70:DX133" si="101">LOOKUP($DM70,$EO:$EO,EZ:EZ)</f>
        <v>0</v>
      </c>
      <c r="DY70">
        <f t="shared" ref="DY70:DY133" si="102">LOOKUP($DM70,$EO:$EO,FA:FA)</f>
        <v>0</v>
      </c>
      <c r="DZ70">
        <f t="shared" ref="DZ70:DZ133" si="103">LOOKUP($DM70,$EO:$EO,FB:FB)</f>
        <v>0</v>
      </c>
      <c r="EA70" s="17">
        <f t="shared" si="22"/>
        <v>1</v>
      </c>
      <c r="EB70" s="85"/>
      <c r="EC70" s="85" t="str">
        <f t="shared" si="21"/>
        <v/>
      </c>
      <c r="ED70" s="85"/>
      <c r="EE70" s="65" t="s">
        <v>139</v>
      </c>
      <c r="EF70" s="84" t="s">
        <v>2235</v>
      </c>
      <c r="EG70" s="85"/>
      <c r="EH70" s="62" t="s">
        <v>87</v>
      </c>
      <c r="EI70" s="63" t="s">
        <v>87</v>
      </c>
      <c r="EJ70" s="64"/>
      <c r="EO70" s="65" t="s">
        <v>732</v>
      </c>
      <c r="EP70" s="65" t="s">
        <v>162</v>
      </c>
      <c r="EQ70" s="69" t="s">
        <v>709</v>
      </c>
      <c r="ER70" s="69" t="s">
        <v>1843</v>
      </c>
      <c r="ES70" s="69" t="s">
        <v>620</v>
      </c>
      <c r="ET70" s="69" t="s">
        <v>621</v>
      </c>
      <c r="EU70" s="69" t="s">
        <v>622</v>
      </c>
      <c r="EV70" s="69" t="s">
        <v>623</v>
      </c>
      <c r="EW70" s="69" t="s">
        <v>623</v>
      </c>
      <c r="EX70" s="69" t="s">
        <v>622</v>
      </c>
      <c r="EY70" s="69" t="s">
        <v>623</v>
      </c>
      <c r="EZ70" s="69" t="s">
        <v>623</v>
      </c>
      <c r="FA70" s="69" t="s">
        <v>623</v>
      </c>
      <c r="FB70" s="70" t="s">
        <v>716</v>
      </c>
      <c r="FH70" s="84">
        <f t="shared" si="89"/>
        <v>0</v>
      </c>
      <c r="FI70" s="84">
        <f t="shared" si="90"/>
        <v>1</v>
      </c>
      <c r="FJ70" s="86" t="s">
        <v>1138</v>
      </c>
      <c r="FN70" s="84">
        <f t="shared" si="79"/>
        <v>1</v>
      </c>
      <c r="FO70" s="84">
        <f t="shared" si="80"/>
        <v>1</v>
      </c>
      <c r="FP70" s="84" t="s">
        <v>246</v>
      </c>
    </row>
    <row r="71" spans="1:172" ht="18" customHeight="1" x14ac:dyDescent="0.25">
      <c r="A71" s="230" t="str">
        <f>LOOKUP($CO71,$EA:$EA,$DN:$DN)</f>
        <v/>
      </c>
      <c r="B71" s="230"/>
      <c r="C71" s="230"/>
      <c r="D71" s="230"/>
      <c r="E71" s="230"/>
      <c r="F71" s="230"/>
      <c r="G71" s="230"/>
      <c r="H71" s="230"/>
      <c r="I71" s="230"/>
      <c r="J71" s="230"/>
      <c r="K71" s="230"/>
      <c r="L71" s="230"/>
      <c r="M71" s="230"/>
      <c r="N71" s="230" t="str">
        <f>LOOKUP(CO71,$EA$6:$EA$296,$EC$6:$EC$296)</f>
        <v/>
      </c>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30"/>
      <c r="AS71" s="230"/>
      <c r="AT71" s="230"/>
      <c r="AU71" s="230" t="str">
        <f>LOOKUP($CP71,$EA:$EA,$DN:$DN)</f>
        <v/>
      </c>
      <c r="AV71" s="230"/>
      <c r="AW71" s="230"/>
      <c r="AX71" s="230"/>
      <c r="AY71" s="230"/>
      <c r="AZ71" s="230"/>
      <c r="BA71" s="230"/>
      <c r="BB71" s="230"/>
      <c r="BC71" s="230"/>
      <c r="BD71" s="230"/>
      <c r="BE71" s="230"/>
      <c r="BF71" s="230"/>
      <c r="BG71" s="230"/>
      <c r="BH71" s="230" t="str">
        <f>LOOKUP(CP71,$EA$6:$EA$296,$EC$6:$EC$296)</f>
        <v/>
      </c>
      <c r="BI71" s="230"/>
      <c r="BJ71" s="230"/>
      <c r="BK71" s="230"/>
      <c r="BL71" s="230"/>
      <c r="BM71" s="230"/>
      <c r="BN71" s="230"/>
      <c r="BO71" s="230"/>
      <c r="BP71" s="230"/>
      <c r="BQ71" s="230"/>
      <c r="BR71" s="230"/>
      <c r="BS71" s="230"/>
      <c r="BT71" s="230"/>
      <c r="BU71" s="230"/>
      <c r="BV71" s="230"/>
      <c r="BW71" s="230"/>
      <c r="BX71" s="230"/>
      <c r="BY71" s="230"/>
      <c r="BZ71" s="230"/>
      <c r="CA71" s="230"/>
      <c r="CB71" s="230"/>
      <c r="CC71" s="230"/>
      <c r="CD71" s="230"/>
      <c r="CE71" s="230"/>
      <c r="CF71" s="230"/>
      <c r="CG71" s="230"/>
      <c r="CH71" s="230"/>
      <c r="CI71" s="230"/>
      <c r="CJ71" s="230"/>
      <c r="CK71" s="230"/>
      <c r="CL71" s="230"/>
      <c r="CM71" s="230"/>
      <c r="CN71" s="230"/>
      <c r="CO71" s="60">
        <v>1</v>
      </c>
      <c r="CP71" s="60">
        <v>30</v>
      </c>
      <c r="CV71" s="84">
        <f t="shared" si="86"/>
        <v>1</v>
      </c>
      <c r="CW71" s="58" t="str">
        <f>'Minas Tirith'!W71</f>
        <v/>
      </c>
      <c r="DC71" s="84">
        <f t="shared" si="87"/>
        <v>1</v>
      </c>
      <c r="DD71">
        <f>'the Fiefdoms'!S5</f>
        <v>0</v>
      </c>
      <c r="DE71" t="str">
        <f>'the Fiefdoms'!B5</f>
        <v>Angbor the Fearless</v>
      </c>
      <c r="DF71" s="84" t="str">
        <f>'the Fiefdoms'!CW5</f>
        <v>-</v>
      </c>
      <c r="DH71">
        <v>14</v>
      </c>
      <c r="DI71">
        <f>LOOKUP(DH71,$DC:$DC,$DE:$DE)</f>
        <v>0</v>
      </c>
      <c r="DJ71">
        <f>LOOKUP(DH71,$DC:$DC,$DF:$DF)</f>
        <v>0</v>
      </c>
      <c r="DK71" s="61">
        <f t="shared" ref="DK71" si="104">IF(DI71=0,0,CONCATENATE(DI71,IF(OR(COUNT(FIND("Horse",DJ71))=1,COUNT(FIND("Pony",DJ71))=1,COUNT(FIND("War Goat",DJ71))=1,COUNT(FIND("War Boar",DJ71))=1),"1.",""),IF(OR(COUNT(FIND("armoured horse",DJ71))=1,COUNT(FIND("Gandalf's Cart",DJ71))=1,COUNT(FIND("Sleigh",DJ71))=1,COUNT(FIND("Windlance",DJ71))=1),"2.",""),IF(OR(COUNT(FIND("Engineer Captain",DJ71))=1,COUNT(FIND("Shadowfax",DJ71))=1),"3.","")))</f>
        <v>0</v>
      </c>
      <c r="DL71">
        <f>LOOKUP(DK71,$EH:$EH,$EI:$EI)</f>
        <v>0</v>
      </c>
      <c r="DM71" s="61">
        <f t="shared" ref="DM71" si="105">IF(DL71=0,0,CONCATENATE(DL71,IF(OR(COUNT(FIND("Shield",DJ71))=1,COUNT(FIND("Sting",DJ71))=1,COUNT(FIND("Sebastian",DJ71))=1,COUNT(FIND("The Oakenshield",DJ71))=1),"1.",""),IF(OR(COUNT(FIND("Armour",DJ71))=1,COUNT(FIND("Elven glaive",DJ71))=1),"2.",""),IF(OR(COUNT(FIND("Heavy armour",DJ71))=1,COUNT(FIND("Mithril Coat",DJ71))=1,COUNT(FIND("armour of Gondolin",DJ71))=1,COUNT(FIND("Orcrist",DJ71))=1),"3.",""),IF(OR(COUNT(FIND("The Banner of Minas Tirith",DJ71))=1,COUNT(FIND("Horn of the Riddermark",DJ71))=1,COUNT(FIND("Royal Standard of Rohan",DJ71))=1,COUNT(FIND("Banner of Arwen Evenstar",DJ71))=1,COUNT(FIND("Mirror of Galadriel",DJ71))=1,COUNT(FIND("Andúril, Flame of the West",DJ71))=1,COUNT(FIND("Durin's Axe",DJ71))=1,COUNT(FIND("Erebor13",DJ71))=1),"4.","")))</f>
        <v>0</v>
      </c>
      <c r="DN71">
        <f t="shared" si="91"/>
        <v>0</v>
      </c>
      <c r="DO71">
        <f t="shared" si="92"/>
        <v>0</v>
      </c>
      <c r="DP71">
        <f t="shared" si="93"/>
        <v>0</v>
      </c>
      <c r="DQ71">
        <f t="shared" si="94"/>
        <v>0</v>
      </c>
      <c r="DR71">
        <f t="shared" si="95"/>
        <v>0</v>
      </c>
      <c r="DS71">
        <f t="shared" si="96"/>
        <v>0</v>
      </c>
      <c r="DT71">
        <f t="shared" si="97"/>
        <v>0</v>
      </c>
      <c r="DU71">
        <f t="shared" si="98"/>
        <v>0</v>
      </c>
      <c r="DV71">
        <f t="shared" si="99"/>
        <v>0</v>
      </c>
      <c r="DW71">
        <f t="shared" si="100"/>
        <v>0</v>
      </c>
      <c r="DX71">
        <f t="shared" si="101"/>
        <v>0</v>
      </c>
      <c r="DY71">
        <f t="shared" si="102"/>
        <v>0</v>
      </c>
      <c r="DZ71">
        <f t="shared" si="103"/>
        <v>0</v>
      </c>
      <c r="EA71" s="17">
        <f t="shared" si="22"/>
        <v>1</v>
      </c>
      <c r="EB71" s="85" t="str">
        <f>IF(COUNT(FIND(" with ",DJ71))=1,SUBSTITUTE(DJ71,CONCATENATE(DI71," with"),""),"")</f>
        <v/>
      </c>
      <c r="EC71" s="85" t="str">
        <f t="shared" ref="EC71:EC134" si="106">CONCATENATE(LOOKUP(DL71,$EE:$EE,$EF:$EF),EB71)</f>
        <v/>
      </c>
      <c r="ED71" s="85"/>
      <c r="EE71" s="84" t="s">
        <v>2640</v>
      </c>
      <c r="EG71" s="85"/>
      <c r="EH71" s="62" t="s">
        <v>194</v>
      </c>
      <c r="EI71" s="63" t="s">
        <v>194</v>
      </c>
      <c r="EJ71" s="64"/>
      <c r="EO71" s="65" t="s">
        <v>731</v>
      </c>
      <c r="EP71" s="65" t="s">
        <v>162</v>
      </c>
      <c r="EQ71" s="69" t="s">
        <v>709</v>
      </c>
      <c r="ER71" s="69" t="s">
        <v>1843</v>
      </c>
      <c r="ES71" s="69" t="s">
        <v>620</v>
      </c>
      <c r="ET71" s="69" t="s">
        <v>621</v>
      </c>
      <c r="EU71" s="69" t="s">
        <v>624</v>
      </c>
      <c r="EV71" s="69" t="s">
        <v>623</v>
      </c>
      <c r="EW71" s="69" t="s">
        <v>623</v>
      </c>
      <c r="EX71" s="69" t="s">
        <v>622</v>
      </c>
      <c r="EY71" s="69" t="s">
        <v>623</v>
      </c>
      <c r="EZ71" s="69" t="s">
        <v>623</v>
      </c>
      <c r="FA71" s="69" t="s">
        <v>623</v>
      </c>
      <c r="FB71" s="70" t="s">
        <v>716</v>
      </c>
      <c r="FH71" s="84">
        <f t="shared" si="89"/>
        <v>0</v>
      </c>
      <c r="FI71" s="84">
        <f t="shared" si="90"/>
        <v>1</v>
      </c>
      <c r="FJ71" s="85" t="s">
        <v>1139</v>
      </c>
      <c r="FN71" s="84">
        <f t="shared" si="79"/>
        <v>0</v>
      </c>
      <c r="FO71" s="84">
        <f t="shared" si="80"/>
        <v>1</v>
      </c>
      <c r="FP71" s="84" t="s">
        <v>1717</v>
      </c>
    </row>
    <row r="72" spans="1:172" ht="18" customHeight="1" x14ac:dyDescent="0.25">
      <c r="A72" s="230" t="str">
        <f t="shared" ref="A72:A99" si="107">LOOKUP($CO72,$EA:$EA,$DN:$DN)</f>
        <v/>
      </c>
      <c r="B72" s="230"/>
      <c r="C72" s="230"/>
      <c r="D72" s="230"/>
      <c r="E72" s="230"/>
      <c r="F72" s="230"/>
      <c r="G72" s="230"/>
      <c r="H72" s="230"/>
      <c r="I72" s="230"/>
      <c r="J72" s="230"/>
      <c r="K72" s="230"/>
      <c r="L72" s="230"/>
      <c r="M72" s="230"/>
      <c r="N72" s="230" t="str">
        <f t="shared" ref="N72:N99" si="108">LOOKUP(CO72,$EA$6:$EA$296,$EC$6:$EC$296)</f>
        <v/>
      </c>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t="str">
        <f t="shared" ref="AU72:AU99" si="109">LOOKUP($CP72,$EA:$EA,$DN:$DN)</f>
        <v/>
      </c>
      <c r="AV72" s="230"/>
      <c r="AW72" s="230"/>
      <c r="AX72" s="230"/>
      <c r="AY72" s="230"/>
      <c r="AZ72" s="230"/>
      <c r="BA72" s="230"/>
      <c r="BB72" s="230"/>
      <c r="BC72" s="230"/>
      <c r="BD72" s="230"/>
      <c r="BE72" s="230"/>
      <c r="BF72" s="230"/>
      <c r="BG72" s="230"/>
      <c r="BH72" s="230" t="str">
        <f t="shared" ref="BH72:BH99" si="110">LOOKUP(CP72,$EA$6:$EA$296,$EC$6:$EC$296)</f>
        <v/>
      </c>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60">
        <v>2</v>
      </c>
      <c r="CP72" s="60">
        <v>31</v>
      </c>
      <c r="CV72" s="84">
        <f t="shared" si="86"/>
        <v>1</v>
      </c>
      <c r="CW72" s="58" t="str">
        <f>'Minas Tirith'!W72</f>
        <v/>
      </c>
      <c r="DC72" s="84">
        <f t="shared" si="87"/>
        <v>1</v>
      </c>
      <c r="DD72">
        <f>'the Fiefdoms'!S6</f>
        <v>0</v>
      </c>
      <c r="DE72" t="str">
        <f>'the Fiefdoms'!B6</f>
        <v>Duinhir</v>
      </c>
      <c r="DF72" s="84" t="str">
        <f>'the Fiefdoms'!CW6</f>
        <v>-</v>
      </c>
      <c r="DK72" s="84"/>
      <c r="DL72">
        <f>LOOKUP(DK71,$EH:$EH,$EJ:$EJ)</f>
        <v>0</v>
      </c>
      <c r="DM72" s="84">
        <f t="shared" ref="DM72:DM75" si="111">DL72</f>
        <v>0</v>
      </c>
      <c r="DN72">
        <f t="shared" si="91"/>
        <v>0</v>
      </c>
      <c r="DO72">
        <f t="shared" si="92"/>
        <v>0</v>
      </c>
      <c r="DP72">
        <f t="shared" si="93"/>
        <v>0</v>
      </c>
      <c r="DQ72">
        <f t="shared" si="94"/>
        <v>0</v>
      </c>
      <c r="DR72">
        <f t="shared" si="95"/>
        <v>0</v>
      </c>
      <c r="DS72">
        <f t="shared" si="96"/>
        <v>0</v>
      </c>
      <c r="DT72">
        <f t="shared" si="97"/>
        <v>0</v>
      </c>
      <c r="DU72">
        <f t="shared" si="98"/>
        <v>0</v>
      </c>
      <c r="DV72">
        <f t="shared" si="99"/>
        <v>0</v>
      </c>
      <c r="DW72">
        <f t="shared" si="100"/>
        <v>0</v>
      </c>
      <c r="DX72">
        <f t="shared" si="101"/>
        <v>0</v>
      </c>
      <c r="DY72">
        <f t="shared" si="102"/>
        <v>0</v>
      </c>
      <c r="DZ72">
        <f t="shared" si="103"/>
        <v>0</v>
      </c>
      <c r="EA72" s="17">
        <f t="shared" ref="EA72:EA135" si="112">IF(DN71=0,EA71,EA71+1)</f>
        <v>1</v>
      </c>
      <c r="EB72" s="85"/>
      <c r="EC72" s="85" t="str">
        <f t="shared" si="106"/>
        <v/>
      </c>
      <c r="ED72" s="85"/>
      <c r="EE72" s="65" t="s">
        <v>131</v>
      </c>
      <c r="EF72" s="84" t="s">
        <v>2233</v>
      </c>
      <c r="EG72" s="85"/>
      <c r="EH72" s="62" t="s">
        <v>2593</v>
      </c>
      <c r="EI72" s="63" t="s">
        <v>2593</v>
      </c>
      <c r="EJ72" s="64"/>
      <c r="EO72" s="65" t="s">
        <v>148</v>
      </c>
      <c r="EP72" s="65" t="s">
        <v>148</v>
      </c>
      <c r="EQ72" s="69" t="s">
        <v>709</v>
      </c>
      <c r="ER72" s="69" t="s">
        <v>1843</v>
      </c>
      <c r="ES72" s="69" t="s">
        <v>620</v>
      </c>
      <c r="ET72" s="69" t="s">
        <v>621</v>
      </c>
      <c r="EU72" s="69" t="s">
        <v>621</v>
      </c>
      <c r="EV72" s="69" t="s">
        <v>635</v>
      </c>
      <c r="EW72" s="69" t="s">
        <v>629</v>
      </c>
      <c r="EX72" s="69" t="s">
        <v>624</v>
      </c>
      <c r="EY72" s="69" t="s">
        <v>635</v>
      </c>
      <c r="EZ72" s="69" t="s">
        <v>621</v>
      </c>
      <c r="FA72" s="69" t="s">
        <v>635</v>
      </c>
      <c r="FB72" s="70" t="s">
        <v>716</v>
      </c>
      <c r="FH72" s="84">
        <f t="shared" si="89"/>
        <v>0</v>
      </c>
      <c r="FI72" s="84">
        <f t="shared" si="90"/>
        <v>1</v>
      </c>
      <c r="FJ72" s="83" t="str">
        <f>""</f>
        <v/>
      </c>
      <c r="FN72" s="84">
        <f t="shared" si="79"/>
        <v>0</v>
      </c>
      <c r="FO72" s="84">
        <f t="shared" si="80"/>
        <v>1</v>
      </c>
      <c r="FP72" s="84" t="s">
        <v>1722</v>
      </c>
    </row>
    <row r="73" spans="1:172" ht="18" customHeight="1" x14ac:dyDescent="0.25">
      <c r="A73" s="230" t="str">
        <f t="shared" si="107"/>
        <v/>
      </c>
      <c r="B73" s="230"/>
      <c r="C73" s="230"/>
      <c r="D73" s="230"/>
      <c r="E73" s="230"/>
      <c r="F73" s="230"/>
      <c r="G73" s="230"/>
      <c r="H73" s="230"/>
      <c r="I73" s="230"/>
      <c r="J73" s="230"/>
      <c r="K73" s="230"/>
      <c r="L73" s="230"/>
      <c r="M73" s="230"/>
      <c r="N73" s="230" t="str">
        <f t="shared" si="108"/>
        <v/>
      </c>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c r="AL73" s="230"/>
      <c r="AM73" s="230"/>
      <c r="AN73" s="230"/>
      <c r="AO73" s="230"/>
      <c r="AP73" s="230"/>
      <c r="AQ73" s="230"/>
      <c r="AR73" s="230"/>
      <c r="AS73" s="230"/>
      <c r="AT73" s="230"/>
      <c r="AU73" s="230" t="str">
        <f t="shared" si="109"/>
        <v/>
      </c>
      <c r="AV73" s="230"/>
      <c r="AW73" s="230"/>
      <c r="AX73" s="230"/>
      <c r="AY73" s="230"/>
      <c r="AZ73" s="230"/>
      <c r="BA73" s="230"/>
      <c r="BB73" s="230"/>
      <c r="BC73" s="230"/>
      <c r="BD73" s="230"/>
      <c r="BE73" s="230"/>
      <c r="BF73" s="230"/>
      <c r="BG73" s="230"/>
      <c r="BH73" s="230" t="str">
        <f t="shared" si="110"/>
        <v/>
      </c>
      <c r="BI73" s="230"/>
      <c r="BJ73" s="230"/>
      <c r="BK73" s="230"/>
      <c r="BL73" s="230"/>
      <c r="BM73" s="230"/>
      <c r="BN73" s="230"/>
      <c r="BO73" s="230"/>
      <c r="BP73" s="230"/>
      <c r="BQ73" s="230"/>
      <c r="BR73" s="230"/>
      <c r="BS73" s="230"/>
      <c r="BT73" s="230"/>
      <c r="BU73" s="230"/>
      <c r="BV73" s="230"/>
      <c r="BW73" s="230"/>
      <c r="BX73" s="230"/>
      <c r="BY73" s="230"/>
      <c r="BZ73" s="230"/>
      <c r="CA73" s="230"/>
      <c r="CB73" s="230"/>
      <c r="CC73" s="230"/>
      <c r="CD73" s="230"/>
      <c r="CE73" s="230"/>
      <c r="CF73" s="230"/>
      <c r="CG73" s="230"/>
      <c r="CH73" s="230"/>
      <c r="CI73" s="230"/>
      <c r="CJ73" s="230"/>
      <c r="CK73" s="230"/>
      <c r="CL73" s="230"/>
      <c r="CM73" s="230"/>
      <c r="CN73" s="230"/>
      <c r="CO73" s="60">
        <v>3</v>
      </c>
      <c r="CP73" s="60">
        <v>32</v>
      </c>
      <c r="CV73" s="84">
        <f t="shared" si="86"/>
        <v>1</v>
      </c>
      <c r="CW73" s="58" t="str">
        <f>'Minas Tirith'!W73</f>
        <v/>
      </c>
      <c r="DC73" s="84">
        <f t="shared" si="87"/>
        <v>1</v>
      </c>
      <c r="DD73">
        <f>'the Fiefdoms'!S7</f>
        <v>0</v>
      </c>
      <c r="DE73" t="str">
        <f>'the Fiefdoms'!B7</f>
        <v>The King of the Dead</v>
      </c>
      <c r="DF73" s="84" t="str">
        <f>'the Fiefdoms'!CW7</f>
        <v>-</v>
      </c>
      <c r="DK73" s="84"/>
      <c r="DL73">
        <f>LOOKUP(DK71,$EH:$EH,$EK:$EK)</f>
        <v>0</v>
      </c>
      <c r="DM73" s="84">
        <f t="shared" si="111"/>
        <v>0</v>
      </c>
      <c r="DN73">
        <f t="shared" si="91"/>
        <v>0</v>
      </c>
      <c r="DO73">
        <f t="shared" si="92"/>
        <v>0</v>
      </c>
      <c r="DP73">
        <f t="shared" si="93"/>
        <v>0</v>
      </c>
      <c r="DQ73">
        <f t="shared" si="94"/>
        <v>0</v>
      </c>
      <c r="DR73">
        <f t="shared" si="95"/>
        <v>0</v>
      </c>
      <c r="DS73">
        <f t="shared" si="96"/>
        <v>0</v>
      </c>
      <c r="DT73">
        <f t="shared" si="97"/>
        <v>0</v>
      </c>
      <c r="DU73">
        <f t="shared" si="98"/>
        <v>0</v>
      </c>
      <c r="DV73">
        <f t="shared" si="99"/>
        <v>0</v>
      </c>
      <c r="DW73">
        <f t="shared" si="100"/>
        <v>0</v>
      </c>
      <c r="DX73">
        <f t="shared" si="101"/>
        <v>0</v>
      </c>
      <c r="DY73">
        <f t="shared" si="102"/>
        <v>0</v>
      </c>
      <c r="DZ73">
        <f t="shared" si="103"/>
        <v>0</v>
      </c>
      <c r="EA73" s="17">
        <f t="shared" si="112"/>
        <v>1</v>
      </c>
      <c r="EB73" s="85"/>
      <c r="EC73" s="85" t="str">
        <f t="shared" si="106"/>
        <v/>
      </c>
      <c r="ED73" s="85"/>
      <c r="EE73" s="65" t="s">
        <v>144</v>
      </c>
      <c r="EF73" s="84" t="s">
        <v>2237</v>
      </c>
      <c r="EG73" s="85"/>
      <c r="EH73" s="62" t="s">
        <v>2671</v>
      </c>
      <c r="EI73" s="63" t="s">
        <v>2593</v>
      </c>
      <c r="EJ73" s="64" t="s">
        <v>2642</v>
      </c>
      <c r="EO73" s="65" t="s">
        <v>46</v>
      </c>
      <c r="EP73" s="65" t="s">
        <v>46</v>
      </c>
      <c r="EQ73" s="69" t="s">
        <v>619</v>
      </c>
      <c r="ER73" s="69" t="s">
        <v>1843</v>
      </c>
      <c r="ES73" s="69" t="s">
        <v>647</v>
      </c>
      <c r="ET73" s="69" t="s">
        <v>621</v>
      </c>
      <c r="EU73" s="69" t="s">
        <v>624</v>
      </c>
      <c r="EV73" s="69" t="s">
        <v>629</v>
      </c>
      <c r="EW73" s="69" t="s">
        <v>629</v>
      </c>
      <c r="EX73" s="69" t="s">
        <v>621</v>
      </c>
      <c r="EY73" s="69" t="s">
        <v>623</v>
      </c>
      <c r="EZ73" s="69" t="s">
        <v>635</v>
      </c>
      <c r="FA73" s="69" t="s">
        <v>635</v>
      </c>
      <c r="FB73" s="70" t="s">
        <v>648</v>
      </c>
      <c r="FH73" s="84">
        <f t="shared" si="89"/>
        <v>1</v>
      </c>
      <c r="FI73" s="84">
        <f t="shared" si="90"/>
        <v>1</v>
      </c>
      <c r="FJ73" s="85" t="s">
        <v>1140</v>
      </c>
      <c r="FN73" s="84">
        <f t="shared" si="79"/>
        <v>0</v>
      </c>
      <c r="FO73" s="84">
        <f t="shared" si="80"/>
        <v>1</v>
      </c>
      <c r="FP73" s="84" t="s">
        <v>1748</v>
      </c>
    </row>
    <row r="74" spans="1:172" ht="18" customHeight="1" x14ac:dyDescent="0.25">
      <c r="A74" s="230" t="str">
        <f t="shared" si="107"/>
        <v/>
      </c>
      <c r="B74" s="230"/>
      <c r="C74" s="230"/>
      <c r="D74" s="230"/>
      <c r="E74" s="230"/>
      <c r="F74" s="230"/>
      <c r="G74" s="230"/>
      <c r="H74" s="230"/>
      <c r="I74" s="230"/>
      <c r="J74" s="230"/>
      <c r="K74" s="230"/>
      <c r="L74" s="230"/>
      <c r="M74" s="230"/>
      <c r="N74" s="230" t="str">
        <f t="shared" si="108"/>
        <v/>
      </c>
      <c r="O74" s="230"/>
      <c r="P74" s="230"/>
      <c r="Q74" s="230"/>
      <c r="R74" s="230"/>
      <c r="S74" s="230"/>
      <c r="T74" s="230"/>
      <c r="U74" s="230"/>
      <c r="V74" s="230"/>
      <c r="W74" s="230"/>
      <c r="X74" s="230"/>
      <c r="Y74" s="230"/>
      <c r="Z74" s="230"/>
      <c r="AA74" s="230"/>
      <c r="AB74" s="230"/>
      <c r="AC74" s="230"/>
      <c r="AD74" s="230"/>
      <c r="AE74" s="230"/>
      <c r="AF74" s="230"/>
      <c r="AG74" s="230"/>
      <c r="AH74" s="230"/>
      <c r="AI74" s="230"/>
      <c r="AJ74" s="230"/>
      <c r="AK74" s="230"/>
      <c r="AL74" s="230"/>
      <c r="AM74" s="230"/>
      <c r="AN74" s="230"/>
      <c r="AO74" s="230"/>
      <c r="AP74" s="230"/>
      <c r="AQ74" s="230"/>
      <c r="AR74" s="230"/>
      <c r="AS74" s="230"/>
      <c r="AT74" s="230"/>
      <c r="AU74" s="230" t="str">
        <f t="shared" si="109"/>
        <v/>
      </c>
      <c r="AV74" s="230"/>
      <c r="AW74" s="230"/>
      <c r="AX74" s="230"/>
      <c r="AY74" s="230"/>
      <c r="AZ74" s="230"/>
      <c r="BA74" s="230"/>
      <c r="BB74" s="230"/>
      <c r="BC74" s="230"/>
      <c r="BD74" s="230"/>
      <c r="BE74" s="230"/>
      <c r="BF74" s="230"/>
      <c r="BG74" s="230"/>
      <c r="BH74" s="230" t="str">
        <f t="shared" si="110"/>
        <v/>
      </c>
      <c r="BI74" s="230"/>
      <c r="BJ74" s="230"/>
      <c r="BK74" s="230"/>
      <c r="BL74" s="230"/>
      <c r="BM74" s="230"/>
      <c r="BN74" s="230"/>
      <c r="BO74" s="230"/>
      <c r="BP74" s="230"/>
      <c r="BQ74" s="230"/>
      <c r="BR74" s="230"/>
      <c r="BS74" s="230"/>
      <c r="BT74" s="230"/>
      <c r="BU74" s="230"/>
      <c r="BV74" s="230"/>
      <c r="BW74" s="230"/>
      <c r="BX74" s="230"/>
      <c r="BY74" s="230"/>
      <c r="BZ74" s="230"/>
      <c r="CA74" s="230"/>
      <c r="CB74" s="230"/>
      <c r="CC74" s="230"/>
      <c r="CD74" s="230"/>
      <c r="CE74" s="230"/>
      <c r="CF74" s="230"/>
      <c r="CG74" s="230"/>
      <c r="CH74" s="230"/>
      <c r="CI74" s="230"/>
      <c r="CJ74" s="230"/>
      <c r="CK74" s="230"/>
      <c r="CL74" s="230"/>
      <c r="CM74" s="230"/>
      <c r="CN74" s="230"/>
      <c r="CO74" s="60">
        <v>4</v>
      </c>
      <c r="CP74" s="60">
        <v>33</v>
      </c>
      <c r="CV74" s="84">
        <f t="shared" si="86"/>
        <v>1</v>
      </c>
      <c r="CW74" s="58" t="str">
        <f>'Minas Tirith'!W74</f>
        <v/>
      </c>
      <c r="DC74" s="84">
        <f t="shared" si="87"/>
        <v>1</v>
      </c>
      <c r="DD74">
        <f>'the Fiefdoms'!S8</f>
        <v>0</v>
      </c>
      <c r="DE74" t="str">
        <f>'the Fiefdoms'!B8</f>
        <v>Captain of Dol Amroth</v>
      </c>
      <c r="DF74" s="84" t="str">
        <f>'the Fiefdoms'!CW8</f>
        <v>-</v>
      </c>
      <c r="DK74" s="84"/>
      <c r="DL74">
        <f>LOOKUP(DK71,$EH:$EH,$EL:$EL)</f>
        <v>0</v>
      </c>
      <c r="DM74" s="84">
        <f t="shared" si="111"/>
        <v>0</v>
      </c>
      <c r="DN74">
        <f t="shared" si="91"/>
        <v>0</v>
      </c>
      <c r="DO74">
        <f t="shared" si="92"/>
        <v>0</v>
      </c>
      <c r="DP74">
        <f t="shared" si="93"/>
        <v>0</v>
      </c>
      <c r="DQ74">
        <f t="shared" si="94"/>
        <v>0</v>
      </c>
      <c r="DR74">
        <f t="shared" si="95"/>
        <v>0</v>
      </c>
      <c r="DS74">
        <f t="shared" si="96"/>
        <v>0</v>
      </c>
      <c r="DT74">
        <f t="shared" si="97"/>
        <v>0</v>
      </c>
      <c r="DU74">
        <f t="shared" si="98"/>
        <v>0</v>
      </c>
      <c r="DV74">
        <f t="shared" si="99"/>
        <v>0</v>
      </c>
      <c r="DW74">
        <f t="shared" si="100"/>
        <v>0</v>
      </c>
      <c r="DX74">
        <f t="shared" si="101"/>
        <v>0</v>
      </c>
      <c r="DY74">
        <f t="shared" si="102"/>
        <v>0</v>
      </c>
      <c r="DZ74">
        <f t="shared" si="103"/>
        <v>0</v>
      </c>
      <c r="EA74" s="17">
        <f t="shared" si="112"/>
        <v>1</v>
      </c>
      <c r="EB74" s="85"/>
      <c r="EC74" s="85" t="str">
        <f t="shared" si="106"/>
        <v/>
      </c>
      <c r="ED74" s="85"/>
      <c r="EE74" s="84" t="s">
        <v>2449</v>
      </c>
      <c r="EF74" s="84" t="s">
        <v>2237</v>
      </c>
      <c r="EG74" s="85"/>
      <c r="EH74" s="62" t="s">
        <v>43</v>
      </c>
      <c r="EI74" s="63" t="s">
        <v>43</v>
      </c>
      <c r="EJ74" s="64"/>
      <c r="EO74" s="65" t="s">
        <v>56</v>
      </c>
      <c r="EP74" s="65" t="s">
        <v>56</v>
      </c>
      <c r="EQ74" s="69" t="s">
        <v>619</v>
      </c>
      <c r="ER74" s="69" t="s">
        <v>1843</v>
      </c>
      <c r="ES74" s="69" t="s">
        <v>647</v>
      </c>
      <c r="ET74" s="69" t="s">
        <v>623</v>
      </c>
      <c r="EU74" s="69" t="s">
        <v>628</v>
      </c>
      <c r="EV74" s="69" t="s">
        <v>635</v>
      </c>
      <c r="EW74" s="69" t="s">
        <v>635</v>
      </c>
      <c r="EX74" s="69" t="s">
        <v>623</v>
      </c>
      <c r="EY74" s="14" t="str">
        <f>""</f>
        <v/>
      </c>
      <c r="EZ74" s="14" t="str">
        <f>""</f>
        <v/>
      </c>
      <c r="FA74" s="14" t="str">
        <f>""</f>
        <v/>
      </c>
      <c r="FB74" s="70" t="s">
        <v>657</v>
      </c>
      <c r="FH74" s="84">
        <f t="shared" si="89"/>
        <v>0</v>
      </c>
      <c r="FI74" s="84">
        <f t="shared" si="90"/>
        <v>1</v>
      </c>
      <c r="FJ74" s="85" t="s">
        <v>1880</v>
      </c>
      <c r="FN74" s="84">
        <f t="shared" si="79"/>
        <v>1</v>
      </c>
      <c r="FO74" s="84">
        <f t="shared" si="80"/>
        <v>1</v>
      </c>
      <c r="FP74" s="84" t="s">
        <v>255</v>
      </c>
    </row>
    <row r="75" spans="1:172" ht="18" customHeight="1" x14ac:dyDescent="0.25">
      <c r="A75" s="230" t="str">
        <f t="shared" si="107"/>
        <v/>
      </c>
      <c r="B75" s="230"/>
      <c r="C75" s="230"/>
      <c r="D75" s="230"/>
      <c r="E75" s="230"/>
      <c r="F75" s="230"/>
      <c r="G75" s="230"/>
      <c r="H75" s="230"/>
      <c r="I75" s="230"/>
      <c r="J75" s="230"/>
      <c r="K75" s="230"/>
      <c r="L75" s="230"/>
      <c r="M75" s="230"/>
      <c r="N75" s="230" t="str">
        <f t="shared" si="108"/>
        <v/>
      </c>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t="str">
        <f t="shared" si="109"/>
        <v/>
      </c>
      <c r="AV75" s="230"/>
      <c r="AW75" s="230"/>
      <c r="AX75" s="230"/>
      <c r="AY75" s="230"/>
      <c r="AZ75" s="230"/>
      <c r="BA75" s="230"/>
      <c r="BB75" s="230"/>
      <c r="BC75" s="230"/>
      <c r="BD75" s="230"/>
      <c r="BE75" s="230"/>
      <c r="BF75" s="230"/>
      <c r="BG75" s="230"/>
      <c r="BH75" s="230" t="str">
        <f t="shared" si="110"/>
        <v/>
      </c>
      <c r="BI75" s="230"/>
      <c r="BJ75" s="230"/>
      <c r="BK75" s="230"/>
      <c r="BL75" s="230"/>
      <c r="BM75" s="230"/>
      <c r="BN75" s="230"/>
      <c r="BO75" s="230"/>
      <c r="BP75" s="230"/>
      <c r="BQ75" s="230"/>
      <c r="BR75" s="230"/>
      <c r="BS75" s="230"/>
      <c r="BT75" s="230"/>
      <c r="BU75" s="230"/>
      <c r="BV75" s="230"/>
      <c r="BW75" s="230"/>
      <c r="BX75" s="230"/>
      <c r="BY75" s="230"/>
      <c r="BZ75" s="230"/>
      <c r="CA75" s="230"/>
      <c r="CB75" s="230"/>
      <c r="CC75" s="230"/>
      <c r="CD75" s="230"/>
      <c r="CE75" s="230"/>
      <c r="CF75" s="230"/>
      <c r="CG75" s="230"/>
      <c r="CH75" s="230"/>
      <c r="CI75" s="230"/>
      <c r="CJ75" s="230"/>
      <c r="CK75" s="230"/>
      <c r="CL75" s="230"/>
      <c r="CM75" s="230"/>
      <c r="CN75" s="230"/>
      <c r="CO75" s="60">
        <v>5</v>
      </c>
      <c r="CP75" s="60">
        <v>34</v>
      </c>
      <c r="CV75" s="84">
        <f t="shared" si="86"/>
        <v>1</v>
      </c>
      <c r="CW75" s="58" t="str">
        <f>'Minas Tirith'!W75</f>
        <v/>
      </c>
      <c r="DC75" s="84">
        <f t="shared" si="87"/>
        <v>1</v>
      </c>
      <c r="DD75">
        <f>'the Fiefdoms'!S9</f>
        <v>0</v>
      </c>
      <c r="DE75" t="str">
        <f>'the Fiefdoms'!B9</f>
        <v>Captain of Dol Amroth</v>
      </c>
      <c r="DF75" s="84" t="str">
        <f>'the Fiefdoms'!CW9</f>
        <v>-</v>
      </c>
      <c r="DK75" s="84"/>
      <c r="DL75">
        <f>LOOKUP(DK71,$EH:$EH,$EM:$EM)</f>
        <v>0</v>
      </c>
      <c r="DM75" s="84">
        <f t="shared" si="111"/>
        <v>0</v>
      </c>
      <c r="DN75">
        <f t="shared" si="91"/>
        <v>0</v>
      </c>
      <c r="DO75">
        <f t="shared" si="92"/>
        <v>0</v>
      </c>
      <c r="DP75">
        <f t="shared" si="93"/>
        <v>0</v>
      </c>
      <c r="DQ75">
        <f t="shared" si="94"/>
        <v>0</v>
      </c>
      <c r="DR75">
        <f t="shared" si="95"/>
        <v>0</v>
      </c>
      <c r="DS75">
        <f t="shared" si="96"/>
        <v>0</v>
      </c>
      <c r="DT75">
        <f t="shared" si="97"/>
        <v>0</v>
      </c>
      <c r="DU75">
        <f t="shared" si="98"/>
        <v>0</v>
      </c>
      <c r="DV75">
        <f t="shared" si="99"/>
        <v>0</v>
      </c>
      <c r="DW75">
        <f t="shared" si="100"/>
        <v>0</v>
      </c>
      <c r="DX75">
        <f t="shared" si="101"/>
        <v>0</v>
      </c>
      <c r="DY75">
        <f t="shared" si="102"/>
        <v>0</v>
      </c>
      <c r="DZ75">
        <f t="shared" si="103"/>
        <v>0</v>
      </c>
      <c r="EA75" s="17">
        <f t="shared" si="112"/>
        <v>1</v>
      </c>
      <c r="EB75" s="85"/>
      <c r="EC75" s="85" t="str">
        <f t="shared" si="106"/>
        <v/>
      </c>
      <c r="ED75" s="85"/>
      <c r="EE75" s="65" t="s">
        <v>145</v>
      </c>
      <c r="EF75" s="84" t="s">
        <v>2238</v>
      </c>
      <c r="EG75" s="85"/>
      <c r="EH75" s="62" t="s">
        <v>44</v>
      </c>
      <c r="EI75" s="63" t="s">
        <v>44</v>
      </c>
      <c r="EJ75" s="64"/>
      <c r="EO75" s="65" t="s">
        <v>87</v>
      </c>
      <c r="EP75" s="65" t="s">
        <v>87</v>
      </c>
      <c r="EQ75" s="69" t="s">
        <v>619</v>
      </c>
      <c r="ER75" s="69" t="s">
        <v>1843</v>
      </c>
      <c r="ES75" s="69" t="s">
        <v>647</v>
      </c>
      <c r="ET75" s="69" t="s">
        <v>623</v>
      </c>
      <c r="EU75" s="69" t="s">
        <v>621</v>
      </c>
      <c r="EV75" s="69" t="s">
        <v>635</v>
      </c>
      <c r="EW75" s="69" t="s">
        <v>635</v>
      </c>
      <c r="EX75" s="69" t="s">
        <v>628</v>
      </c>
      <c r="EY75" s="14" t="str">
        <f>""</f>
        <v/>
      </c>
      <c r="EZ75" s="14" t="str">
        <f>""</f>
        <v/>
      </c>
      <c r="FA75" s="14" t="str">
        <f>""</f>
        <v/>
      </c>
      <c r="FB75" s="70" t="s">
        <v>672</v>
      </c>
      <c r="FH75" s="84">
        <f t="shared" si="89"/>
        <v>0</v>
      </c>
      <c r="FI75" s="84">
        <f t="shared" si="90"/>
        <v>1</v>
      </c>
      <c r="FJ75" s="85" t="s">
        <v>1141</v>
      </c>
      <c r="FN75" s="84">
        <f t="shared" si="79"/>
        <v>0</v>
      </c>
      <c r="FO75" s="84">
        <f t="shared" si="80"/>
        <v>1</v>
      </c>
      <c r="FP75" s="84" t="s">
        <v>1717</v>
      </c>
    </row>
    <row r="76" spans="1:172" ht="18" customHeight="1" x14ac:dyDescent="0.25">
      <c r="A76" s="230" t="str">
        <f t="shared" si="107"/>
        <v/>
      </c>
      <c r="B76" s="230"/>
      <c r="C76" s="230"/>
      <c r="D76" s="230"/>
      <c r="E76" s="230"/>
      <c r="F76" s="230"/>
      <c r="G76" s="230"/>
      <c r="H76" s="230"/>
      <c r="I76" s="230"/>
      <c r="J76" s="230"/>
      <c r="K76" s="230"/>
      <c r="L76" s="230"/>
      <c r="M76" s="230"/>
      <c r="N76" s="230" t="str">
        <f t="shared" si="108"/>
        <v/>
      </c>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c r="AS76" s="230"/>
      <c r="AT76" s="230"/>
      <c r="AU76" s="230" t="str">
        <f t="shared" si="109"/>
        <v/>
      </c>
      <c r="AV76" s="230"/>
      <c r="AW76" s="230"/>
      <c r="AX76" s="230"/>
      <c r="AY76" s="230"/>
      <c r="AZ76" s="230"/>
      <c r="BA76" s="230"/>
      <c r="BB76" s="230"/>
      <c r="BC76" s="230"/>
      <c r="BD76" s="230"/>
      <c r="BE76" s="230"/>
      <c r="BF76" s="230"/>
      <c r="BG76" s="230"/>
      <c r="BH76" s="230" t="str">
        <f t="shared" si="110"/>
        <v/>
      </c>
      <c r="BI76" s="230"/>
      <c r="BJ76" s="230"/>
      <c r="BK76" s="230"/>
      <c r="BL76" s="230"/>
      <c r="BM76" s="230"/>
      <c r="BN76" s="230"/>
      <c r="BO76" s="230"/>
      <c r="BP76" s="230"/>
      <c r="BQ76" s="230"/>
      <c r="BR76" s="230"/>
      <c r="BS76" s="230"/>
      <c r="BT76" s="230"/>
      <c r="BU76" s="230"/>
      <c r="BV76" s="230"/>
      <c r="BW76" s="230"/>
      <c r="BX76" s="230"/>
      <c r="BY76" s="230"/>
      <c r="BZ76" s="230"/>
      <c r="CA76" s="230"/>
      <c r="CB76" s="230"/>
      <c r="CC76" s="230"/>
      <c r="CD76" s="230"/>
      <c r="CE76" s="230"/>
      <c r="CF76" s="230"/>
      <c r="CG76" s="230"/>
      <c r="CH76" s="230"/>
      <c r="CI76" s="230"/>
      <c r="CJ76" s="230"/>
      <c r="CK76" s="230"/>
      <c r="CL76" s="230"/>
      <c r="CM76" s="230"/>
      <c r="CN76" s="230"/>
      <c r="CO76" s="60">
        <v>6</v>
      </c>
      <c r="CP76" s="60">
        <v>35</v>
      </c>
      <c r="CV76" s="84">
        <f t="shared" si="86"/>
        <v>1</v>
      </c>
      <c r="CW76" s="58" t="str">
        <f>'Minas Tirith'!W76</f>
        <v/>
      </c>
      <c r="DC76" s="84">
        <f t="shared" si="87"/>
        <v>1</v>
      </c>
      <c r="DD76">
        <f>'the Fiefdoms'!S10</f>
        <v>0</v>
      </c>
      <c r="DE76" t="str">
        <f>'the Fiefdoms'!B10</f>
        <v>Captain of Dol Amroth</v>
      </c>
      <c r="DF76" s="84" t="str">
        <f>'the Fiefdoms'!CW10</f>
        <v>-</v>
      </c>
      <c r="DH76">
        <v>15</v>
      </c>
      <c r="DI76">
        <f>LOOKUP(DH76,$DC:$DC,$DE:$DE)</f>
        <v>0</v>
      </c>
      <c r="DJ76">
        <f>LOOKUP(DH76,$DC:$DC,$DF:$DF)</f>
        <v>0</v>
      </c>
      <c r="DK76" s="61">
        <f t="shared" ref="DK76" si="113">IF(DI76=0,0,CONCATENATE(DI76,IF(OR(COUNT(FIND("Horse",DJ76))=1,COUNT(FIND("Pony",DJ76))=1,COUNT(FIND("War Goat",DJ76))=1,COUNT(FIND("War Boar",DJ76))=1),"1.",""),IF(OR(COUNT(FIND("armoured horse",DJ76))=1,COUNT(FIND("Gandalf's Cart",DJ76))=1,COUNT(FIND("Sleigh",DJ76))=1,COUNT(FIND("Windlance",DJ76))=1),"2.",""),IF(OR(COUNT(FIND("Engineer Captain",DJ76))=1,COUNT(FIND("Shadowfax",DJ76))=1),"3.","")))</f>
        <v>0</v>
      </c>
      <c r="DL76">
        <f>LOOKUP(DK76,$EH:$EH,$EI:$EI)</f>
        <v>0</v>
      </c>
      <c r="DM76" s="61">
        <f t="shared" ref="DM76" si="114">IF(DL76=0,0,CONCATENATE(DL76,IF(OR(COUNT(FIND("Shield",DJ76))=1,COUNT(FIND("Sting",DJ76))=1,COUNT(FIND("Sebastian",DJ76))=1,COUNT(FIND("The Oakenshield",DJ76))=1),"1.",""),IF(OR(COUNT(FIND("Armour",DJ76))=1,COUNT(FIND("Elven glaive",DJ76))=1),"2.",""),IF(OR(COUNT(FIND("Heavy armour",DJ76))=1,COUNT(FIND("Mithril Coat",DJ76))=1,COUNT(FIND("armour of Gondolin",DJ76))=1,COUNT(FIND("Orcrist",DJ76))=1),"3.",""),IF(OR(COUNT(FIND("The Banner of Minas Tirith",DJ76))=1,COUNT(FIND("Horn of the Riddermark",DJ76))=1,COUNT(FIND("Royal Standard of Rohan",DJ76))=1,COUNT(FIND("Banner of Arwen Evenstar",DJ76))=1,COUNT(FIND("Mirror of Galadriel",DJ76))=1,COUNT(FIND("Andúril, Flame of the West",DJ76))=1,COUNT(FIND("Durin's Axe",DJ76))=1,COUNT(FIND("Erebor13",DJ76))=1),"4.","")))</f>
        <v>0</v>
      </c>
      <c r="DN76">
        <f t="shared" si="91"/>
        <v>0</v>
      </c>
      <c r="DO76">
        <f t="shared" si="92"/>
        <v>0</v>
      </c>
      <c r="DP76">
        <f t="shared" si="93"/>
        <v>0</v>
      </c>
      <c r="DQ76">
        <f t="shared" si="94"/>
        <v>0</v>
      </c>
      <c r="DR76">
        <f t="shared" si="95"/>
        <v>0</v>
      </c>
      <c r="DS76">
        <f t="shared" si="96"/>
        <v>0</v>
      </c>
      <c r="DT76">
        <f t="shared" si="97"/>
        <v>0</v>
      </c>
      <c r="DU76">
        <f t="shared" si="98"/>
        <v>0</v>
      </c>
      <c r="DV76">
        <f t="shared" si="99"/>
        <v>0</v>
      </c>
      <c r="DW76">
        <f t="shared" si="100"/>
        <v>0</v>
      </c>
      <c r="DX76">
        <f t="shared" si="101"/>
        <v>0</v>
      </c>
      <c r="DY76">
        <f t="shared" si="102"/>
        <v>0</v>
      </c>
      <c r="DZ76">
        <f t="shared" si="103"/>
        <v>0</v>
      </c>
      <c r="EA76" s="17">
        <f t="shared" si="112"/>
        <v>1</v>
      </c>
      <c r="EB76" s="85" t="str">
        <f>IF(COUNT(FIND(" with ",DJ76))=1,SUBSTITUTE(DJ76,CONCATENATE(DI76," with"),""),"")</f>
        <v/>
      </c>
      <c r="EC76" s="85" t="str">
        <f t="shared" si="106"/>
        <v/>
      </c>
      <c r="ED76" s="85"/>
      <c r="EE76" s="65" t="s">
        <v>253</v>
      </c>
      <c r="EG76" s="85"/>
      <c r="EH76" s="62" t="s">
        <v>1787</v>
      </c>
      <c r="EI76" s="63" t="s">
        <v>1787</v>
      </c>
      <c r="EJ76" s="64"/>
      <c r="EO76" s="65" t="s">
        <v>194</v>
      </c>
      <c r="EP76" s="65" t="s">
        <v>194</v>
      </c>
      <c r="EQ76" s="69" t="s">
        <v>748</v>
      </c>
      <c r="ER76" s="69" t="s">
        <v>1845</v>
      </c>
      <c r="ES76" s="69" t="s">
        <v>644</v>
      </c>
      <c r="ET76" s="69" t="s">
        <v>621</v>
      </c>
      <c r="EU76" s="69" t="s">
        <v>749</v>
      </c>
      <c r="EV76" s="69" t="s">
        <v>623</v>
      </c>
      <c r="EW76" s="69" t="s">
        <v>623</v>
      </c>
      <c r="EX76" s="69" t="s">
        <v>622</v>
      </c>
      <c r="EY76" s="69" t="s">
        <v>623</v>
      </c>
      <c r="EZ76" s="69" t="s">
        <v>623</v>
      </c>
      <c r="FA76" s="69" t="s">
        <v>629</v>
      </c>
      <c r="FB76" s="70" t="s">
        <v>754</v>
      </c>
      <c r="FH76" s="84">
        <f t="shared" si="89"/>
        <v>0</v>
      </c>
      <c r="FI76" s="84">
        <f t="shared" si="90"/>
        <v>1</v>
      </c>
      <c r="FJ76" s="83" t="str">
        <f>""</f>
        <v/>
      </c>
      <c r="FN76" s="84">
        <f t="shared" si="79"/>
        <v>0</v>
      </c>
      <c r="FO76" s="84">
        <f t="shared" si="80"/>
        <v>1</v>
      </c>
      <c r="FP76" s="84" t="s">
        <v>2009</v>
      </c>
    </row>
    <row r="77" spans="1:172" ht="18" customHeight="1" x14ac:dyDescent="0.25">
      <c r="A77" s="230" t="str">
        <f t="shared" si="107"/>
        <v/>
      </c>
      <c r="B77" s="230"/>
      <c r="C77" s="230"/>
      <c r="D77" s="230"/>
      <c r="E77" s="230"/>
      <c r="F77" s="230"/>
      <c r="G77" s="230"/>
      <c r="H77" s="230"/>
      <c r="I77" s="230"/>
      <c r="J77" s="230"/>
      <c r="K77" s="230"/>
      <c r="L77" s="230"/>
      <c r="M77" s="230"/>
      <c r="N77" s="230" t="str">
        <f t="shared" si="108"/>
        <v/>
      </c>
      <c r="O77" s="230"/>
      <c r="P77" s="230"/>
      <c r="Q77" s="230"/>
      <c r="R77" s="230"/>
      <c r="S77" s="230"/>
      <c r="T77" s="230"/>
      <c r="U77" s="230"/>
      <c r="V77" s="230"/>
      <c r="W77" s="230"/>
      <c r="X77" s="230"/>
      <c r="Y77" s="230"/>
      <c r="Z77" s="230"/>
      <c r="AA77" s="230"/>
      <c r="AB77" s="230"/>
      <c r="AC77" s="230"/>
      <c r="AD77" s="230"/>
      <c r="AE77" s="230"/>
      <c r="AF77" s="230"/>
      <c r="AG77" s="230"/>
      <c r="AH77" s="230"/>
      <c r="AI77" s="230"/>
      <c r="AJ77" s="230"/>
      <c r="AK77" s="230"/>
      <c r="AL77" s="230"/>
      <c r="AM77" s="230"/>
      <c r="AN77" s="230"/>
      <c r="AO77" s="230"/>
      <c r="AP77" s="230"/>
      <c r="AQ77" s="230"/>
      <c r="AR77" s="230"/>
      <c r="AS77" s="230"/>
      <c r="AT77" s="230"/>
      <c r="AU77" s="230" t="str">
        <f t="shared" si="109"/>
        <v/>
      </c>
      <c r="AV77" s="230"/>
      <c r="AW77" s="230"/>
      <c r="AX77" s="230"/>
      <c r="AY77" s="230"/>
      <c r="AZ77" s="230"/>
      <c r="BA77" s="230"/>
      <c r="BB77" s="230"/>
      <c r="BC77" s="230"/>
      <c r="BD77" s="230"/>
      <c r="BE77" s="230"/>
      <c r="BF77" s="230"/>
      <c r="BG77" s="230"/>
      <c r="BH77" s="230" t="str">
        <f t="shared" si="110"/>
        <v/>
      </c>
      <c r="BI77" s="230"/>
      <c r="BJ77" s="230"/>
      <c r="BK77" s="230"/>
      <c r="BL77" s="230"/>
      <c r="BM77" s="230"/>
      <c r="BN77" s="230"/>
      <c r="BO77" s="230"/>
      <c r="BP77" s="230"/>
      <c r="BQ77" s="230"/>
      <c r="BR77" s="230"/>
      <c r="BS77" s="230"/>
      <c r="BT77" s="230"/>
      <c r="BU77" s="230"/>
      <c r="BV77" s="230"/>
      <c r="BW77" s="230"/>
      <c r="BX77" s="230"/>
      <c r="BY77" s="230"/>
      <c r="BZ77" s="230"/>
      <c r="CA77" s="230"/>
      <c r="CB77" s="230"/>
      <c r="CC77" s="230"/>
      <c r="CD77" s="230"/>
      <c r="CE77" s="230"/>
      <c r="CF77" s="230"/>
      <c r="CG77" s="230"/>
      <c r="CH77" s="230"/>
      <c r="CI77" s="230"/>
      <c r="CJ77" s="230"/>
      <c r="CK77" s="230"/>
      <c r="CL77" s="230"/>
      <c r="CM77" s="230"/>
      <c r="CN77" s="230"/>
      <c r="CO77" s="60">
        <v>7</v>
      </c>
      <c r="CP77" s="60">
        <v>36</v>
      </c>
      <c r="CV77" s="84">
        <f t="shared" si="86"/>
        <v>1</v>
      </c>
      <c r="CW77" s="58" t="str">
        <f>'Minas Tirith'!W77</f>
        <v/>
      </c>
      <c r="DC77" s="84">
        <f t="shared" si="87"/>
        <v>1</v>
      </c>
      <c r="DD77">
        <f>'the Fiefdoms'!S11</f>
        <v>0</v>
      </c>
      <c r="DE77" t="str">
        <f>'the Fiefdoms'!B11</f>
        <v>Captain of Dol Amroth</v>
      </c>
      <c r="DF77" s="84" t="str">
        <f>'the Fiefdoms'!CW11</f>
        <v>-</v>
      </c>
      <c r="DK77" s="84"/>
      <c r="DL77">
        <f>LOOKUP(DK76,$EH:$EH,$EJ:$EJ)</f>
        <v>0</v>
      </c>
      <c r="DM77" s="84">
        <f t="shared" ref="DM77:DM80" si="115">DL77</f>
        <v>0</v>
      </c>
      <c r="DN77">
        <f t="shared" si="91"/>
        <v>0</v>
      </c>
      <c r="DO77">
        <f t="shared" si="92"/>
        <v>0</v>
      </c>
      <c r="DP77">
        <f t="shared" si="93"/>
        <v>0</v>
      </c>
      <c r="DQ77">
        <f t="shared" si="94"/>
        <v>0</v>
      </c>
      <c r="DR77">
        <f t="shared" si="95"/>
        <v>0</v>
      </c>
      <c r="DS77">
        <f t="shared" si="96"/>
        <v>0</v>
      </c>
      <c r="DT77">
        <f t="shared" si="97"/>
        <v>0</v>
      </c>
      <c r="DU77">
        <f t="shared" si="98"/>
        <v>0</v>
      </c>
      <c r="DV77">
        <f t="shared" si="99"/>
        <v>0</v>
      </c>
      <c r="DW77">
        <f t="shared" si="100"/>
        <v>0</v>
      </c>
      <c r="DX77">
        <f t="shared" si="101"/>
        <v>0</v>
      </c>
      <c r="DY77">
        <f t="shared" si="102"/>
        <v>0</v>
      </c>
      <c r="DZ77">
        <f t="shared" si="103"/>
        <v>0</v>
      </c>
      <c r="EA77" s="17">
        <f t="shared" si="112"/>
        <v>1</v>
      </c>
      <c r="EB77" s="85"/>
      <c r="EC77" s="85" t="str">
        <f t="shared" si="106"/>
        <v/>
      </c>
      <c r="ED77" s="85"/>
      <c r="EE77" s="65" t="s">
        <v>99</v>
      </c>
      <c r="EF77" s="84" t="s">
        <v>2220</v>
      </c>
      <c r="EG77" s="85"/>
      <c r="EH77" s="62" t="s">
        <v>2441</v>
      </c>
      <c r="EI77" s="63" t="s">
        <v>2441</v>
      </c>
      <c r="EJ77" s="64"/>
      <c r="EO77" s="84" t="s">
        <v>2593</v>
      </c>
      <c r="EP77" s="84" t="s">
        <v>2593</v>
      </c>
      <c r="EQ77" s="69" t="s">
        <v>748</v>
      </c>
      <c r="ER77" s="69" t="s">
        <v>1845</v>
      </c>
      <c r="ES77" s="69" t="s">
        <v>637</v>
      </c>
      <c r="ET77" s="69" t="s">
        <v>628</v>
      </c>
      <c r="EU77" s="69" t="s">
        <v>668</v>
      </c>
      <c r="EV77" s="69" t="s">
        <v>623</v>
      </c>
      <c r="EW77" s="69" t="s">
        <v>623</v>
      </c>
      <c r="EX77" s="69" t="s">
        <v>622</v>
      </c>
      <c r="EY77" s="69" t="s">
        <v>623</v>
      </c>
      <c r="EZ77" s="69" t="s">
        <v>623</v>
      </c>
      <c r="FA77" s="69" t="s">
        <v>623</v>
      </c>
      <c r="FB77" s="188" t="str">
        <f>CONCATENATE("Burly. Fearless. Lord of the Iron Hills. Fiery Temper. Fearsome Charge. Head-butt.",IF('Erebor Reclaimed'!$U$2='Erebor Reclaimed'!$Z$2," Du Bekâr!",""))</f>
        <v>Burly. Fearless. Lord of the Iron Hills. Fiery Temper. Fearsome Charge. Head-butt. Du Bekâr!</v>
      </c>
      <c r="FH77" s="84">
        <f t="shared" si="89"/>
        <v>1</v>
      </c>
      <c r="FI77" s="84">
        <f t="shared" si="90"/>
        <v>1</v>
      </c>
      <c r="FJ77" s="85" t="s">
        <v>1142</v>
      </c>
      <c r="FN77" s="84">
        <f t="shared" si="79"/>
        <v>0</v>
      </c>
      <c r="FO77" s="84">
        <f t="shared" si="80"/>
        <v>1</v>
      </c>
      <c r="FP77" s="84" t="s">
        <v>2001</v>
      </c>
    </row>
    <row r="78" spans="1:172" ht="18" customHeight="1" x14ac:dyDescent="0.25">
      <c r="A78" s="230" t="str">
        <f t="shared" si="107"/>
        <v/>
      </c>
      <c r="B78" s="230"/>
      <c r="C78" s="230"/>
      <c r="D78" s="230"/>
      <c r="E78" s="230"/>
      <c r="F78" s="230"/>
      <c r="G78" s="230"/>
      <c r="H78" s="230"/>
      <c r="I78" s="230"/>
      <c r="J78" s="230"/>
      <c r="K78" s="230"/>
      <c r="L78" s="230"/>
      <c r="M78" s="230"/>
      <c r="N78" s="230" t="str">
        <f t="shared" si="108"/>
        <v/>
      </c>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c r="AS78" s="230"/>
      <c r="AT78" s="230"/>
      <c r="AU78" s="230" t="str">
        <f t="shared" si="109"/>
        <v/>
      </c>
      <c r="AV78" s="230"/>
      <c r="AW78" s="230"/>
      <c r="AX78" s="230"/>
      <c r="AY78" s="230"/>
      <c r="AZ78" s="230"/>
      <c r="BA78" s="230"/>
      <c r="BB78" s="230"/>
      <c r="BC78" s="230"/>
      <c r="BD78" s="230"/>
      <c r="BE78" s="230"/>
      <c r="BF78" s="230"/>
      <c r="BG78" s="230"/>
      <c r="BH78" s="230" t="str">
        <f t="shared" si="110"/>
        <v/>
      </c>
      <c r="BI78" s="230"/>
      <c r="BJ78" s="230"/>
      <c r="BK78" s="230"/>
      <c r="BL78" s="230"/>
      <c r="BM78" s="230"/>
      <c r="BN78" s="230"/>
      <c r="BO78" s="230"/>
      <c r="BP78" s="230"/>
      <c r="BQ78" s="230"/>
      <c r="BR78" s="230"/>
      <c r="BS78" s="230"/>
      <c r="BT78" s="230"/>
      <c r="BU78" s="230"/>
      <c r="BV78" s="230"/>
      <c r="BW78" s="230"/>
      <c r="BX78" s="230"/>
      <c r="BY78" s="230"/>
      <c r="BZ78" s="230"/>
      <c r="CA78" s="230"/>
      <c r="CB78" s="230"/>
      <c r="CC78" s="230"/>
      <c r="CD78" s="230"/>
      <c r="CE78" s="230"/>
      <c r="CF78" s="230"/>
      <c r="CG78" s="230"/>
      <c r="CH78" s="230"/>
      <c r="CI78" s="230"/>
      <c r="CJ78" s="230"/>
      <c r="CK78" s="230"/>
      <c r="CL78" s="230"/>
      <c r="CM78" s="230"/>
      <c r="CN78" s="230"/>
      <c r="CO78" s="60">
        <v>8</v>
      </c>
      <c r="CP78" s="60">
        <v>37</v>
      </c>
      <c r="CV78" s="84">
        <f t="shared" si="86"/>
        <v>1</v>
      </c>
      <c r="CW78" s="58" t="str">
        <f>'Minas Tirith'!W78</f>
        <v/>
      </c>
      <c r="DC78" s="84">
        <f t="shared" si="87"/>
        <v>1</v>
      </c>
      <c r="DK78" s="84"/>
      <c r="DL78">
        <f>LOOKUP(DK76,$EH:$EH,$EK:$EK)</f>
        <v>0</v>
      </c>
      <c r="DM78" s="84">
        <f t="shared" si="115"/>
        <v>0</v>
      </c>
      <c r="DN78">
        <f t="shared" si="91"/>
        <v>0</v>
      </c>
      <c r="DO78">
        <f t="shared" si="92"/>
        <v>0</v>
      </c>
      <c r="DP78">
        <f t="shared" si="93"/>
        <v>0</v>
      </c>
      <c r="DQ78">
        <f t="shared" si="94"/>
        <v>0</v>
      </c>
      <c r="DR78">
        <f t="shared" si="95"/>
        <v>0</v>
      </c>
      <c r="DS78">
        <f t="shared" si="96"/>
        <v>0</v>
      </c>
      <c r="DT78">
        <f t="shared" si="97"/>
        <v>0</v>
      </c>
      <c r="DU78">
        <f t="shared" si="98"/>
        <v>0</v>
      </c>
      <c r="DV78">
        <f t="shared" si="99"/>
        <v>0</v>
      </c>
      <c r="DW78">
        <f t="shared" si="100"/>
        <v>0</v>
      </c>
      <c r="DX78">
        <f t="shared" si="101"/>
        <v>0</v>
      </c>
      <c r="DY78">
        <f t="shared" si="102"/>
        <v>0</v>
      </c>
      <c r="DZ78">
        <f t="shared" si="103"/>
        <v>0</v>
      </c>
      <c r="EA78" s="17">
        <f t="shared" si="112"/>
        <v>1</v>
      </c>
      <c r="EB78" s="85"/>
      <c r="EC78" s="85" t="str">
        <f t="shared" si="106"/>
        <v/>
      </c>
      <c r="ED78" s="85"/>
      <c r="EE78" s="65" t="s">
        <v>98</v>
      </c>
      <c r="EF78" s="84" t="s">
        <v>2217</v>
      </c>
      <c r="EG78" s="85"/>
      <c r="EH78" s="62" t="s">
        <v>1837</v>
      </c>
      <c r="EI78" s="63" t="s">
        <v>1787</v>
      </c>
      <c r="EJ78" s="64" t="s">
        <v>39</v>
      </c>
      <c r="EO78" s="65" t="s">
        <v>43</v>
      </c>
      <c r="EP78" s="65" t="s">
        <v>43</v>
      </c>
      <c r="EQ78" s="69" t="s">
        <v>619</v>
      </c>
      <c r="ER78" s="69" t="s">
        <v>1843</v>
      </c>
      <c r="ES78" s="69" t="s">
        <v>642</v>
      </c>
      <c r="ET78" s="69" t="s">
        <v>621</v>
      </c>
      <c r="EU78" s="69" t="s">
        <v>628</v>
      </c>
      <c r="EV78" s="69" t="s">
        <v>635</v>
      </c>
      <c r="EW78" s="69" t="s">
        <v>635</v>
      </c>
      <c r="EX78" s="69" t="s">
        <v>621</v>
      </c>
      <c r="EY78" s="69" t="s">
        <v>635</v>
      </c>
      <c r="EZ78" s="69" t="s">
        <v>635</v>
      </c>
      <c r="FA78" s="69" t="s">
        <v>635</v>
      </c>
      <c r="FB78" s="70" t="s">
        <v>723</v>
      </c>
      <c r="FH78" s="84">
        <f t="shared" si="89"/>
        <v>0</v>
      </c>
      <c r="FI78" s="84">
        <f t="shared" si="90"/>
        <v>1</v>
      </c>
      <c r="FJ78" s="85" t="s">
        <v>1143</v>
      </c>
      <c r="FN78" s="84">
        <f t="shared" si="79"/>
        <v>0</v>
      </c>
      <c r="FO78" s="84">
        <f t="shared" si="80"/>
        <v>1</v>
      </c>
      <c r="FP78" s="84" t="s">
        <v>2010</v>
      </c>
    </row>
    <row r="79" spans="1:172" ht="18" customHeight="1" x14ac:dyDescent="0.25">
      <c r="A79" s="230" t="str">
        <f t="shared" si="107"/>
        <v/>
      </c>
      <c r="B79" s="230"/>
      <c r="C79" s="230"/>
      <c r="D79" s="230"/>
      <c r="E79" s="230"/>
      <c r="F79" s="230"/>
      <c r="G79" s="230"/>
      <c r="H79" s="230"/>
      <c r="I79" s="230"/>
      <c r="J79" s="230"/>
      <c r="K79" s="230"/>
      <c r="L79" s="230"/>
      <c r="M79" s="230"/>
      <c r="N79" s="230" t="str">
        <f t="shared" si="108"/>
        <v/>
      </c>
      <c r="O79" s="230"/>
      <c r="P79" s="230"/>
      <c r="Q79" s="230"/>
      <c r="R79" s="230"/>
      <c r="S79" s="230"/>
      <c r="T79" s="230"/>
      <c r="U79" s="230"/>
      <c r="V79" s="230"/>
      <c r="W79" s="230"/>
      <c r="X79" s="230"/>
      <c r="Y79" s="230"/>
      <c r="Z79" s="230"/>
      <c r="AA79" s="230"/>
      <c r="AB79" s="230"/>
      <c r="AC79" s="230"/>
      <c r="AD79" s="230"/>
      <c r="AE79" s="230"/>
      <c r="AF79" s="230"/>
      <c r="AG79" s="230"/>
      <c r="AH79" s="230"/>
      <c r="AI79" s="230"/>
      <c r="AJ79" s="230"/>
      <c r="AK79" s="230"/>
      <c r="AL79" s="230"/>
      <c r="AM79" s="230"/>
      <c r="AN79" s="230"/>
      <c r="AO79" s="230"/>
      <c r="AP79" s="230"/>
      <c r="AQ79" s="230"/>
      <c r="AR79" s="230"/>
      <c r="AS79" s="230"/>
      <c r="AT79" s="230"/>
      <c r="AU79" s="230" t="str">
        <f t="shared" si="109"/>
        <v/>
      </c>
      <c r="AV79" s="230"/>
      <c r="AW79" s="230"/>
      <c r="AX79" s="230"/>
      <c r="AY79" s="230"/>
      <c r="AZ79" s="230"/>
      <c r="BA79" s="230"/>
      <c r="BB79" s="230"/>
      <c r="BC79" s="230"/>
      <c r="BD79" s="230"/>
      <c r="BE79" s="230"/>
      <c r="BF79" s="230"/>
      <c r="BG79" s="230"/>
      <c r="BH79" s="230" t="str">
        <f t="shared" si="110"/>
        <v/>
      </c>
      <c r="BI79" s="230"/>
      <c r="BJ79" s="230"/>
      <c r="BK79" s="230"/>
      <c r="BL79" s="230"/>
      <c r="BM79" s="230"/>
      <c r="BN79" s="230"/>
      <c r="BO79" s="230"/>
      <c r="BP79" s="230"/>
      <c r="BQ79" s="230"/>
      <c r="BR79" s="230"/>
      <c r="BS79" s="230"/>
      <c r="BT79" s="230"/>
      <c r="BU79" s="230"/>
      <c r="BV79" s="230"/>
      <c r="BW79" s="230"/>
      <c r="BX79" s="230"/>
      <c r="BY79" s="230"/>
      <c r="BZ79" s="230"/>
      <c r="CA79" s="230"/>
      <c r="CB79" s="230"/>
      <c r="CC79" s="230"/>
      <c r="CD79" s="230"/>
      <c r="CE79" s="230"/>
      <c r="CF79" s="230"/>
      <c r="CG79" s="230"/>
      <c r="CH79" s="230"/>
      <c r="CI79" s="230"/>
      <c r="CJ79" s="230"/>
      <c r="CK79" s="230"/>
      <c r="CL79" s="230"/>
      <c r="CM79" s="230"/>
      <c r="CN79" s="230"/>
      <c r="CO79" s="60">
        <v>9</v>
      </c>
      <c r="CP79" s="60">
        <v>38</v>
      </c>
      <c r="CV79" s="84">
        <f t="shared" si="86"/>
        <v>1</v>
      </c>
      <c r="CW79" s="58" t="str">
        <f>'Minas Tirith'!W79</f>
        <v/>
      </c>
      <c r="DC79" s="84">
        <f t="shared" si="87"/>
        <v>1</v>
      </c>
      <c r="DD79">
        <f>'the Fiefdoms'!AP3</f>
        <v>0</v>
      </c>
      <c r="DE79" t="str">
        <f>'the Fiefdoms'!AA3</f>
        <v>Knight of Dol Amroth</v>
      </c>
      <c r="DF79" t="str">
        <f>'the Fiefdoms'!CA3</f>
        <v>-</v>
      </c>
      <c r="DK79" s="84"/>
      <c r="DL79">
        <f>LOOKUP(DK76,$EH:$EH,$EL:$EL)</f>
        <v>0</v>
      </c>
      <c r="DM79" s="84">
        <f t="shared" si="115"/>
        <v>0</v>
      </c>
      <c r="DN79">
        <f t="shared" si="91"/>
        <v>0</v>
      </c>
      <c r="DO79">
        <f t="shared" si="92"/>
        <v>0</v>
      </c>
      <c r="DP79">
        <f t="shared" si="93"/>
        <v>0</v>
      </c>
      <c r="DQ79">
        <f t="shared" si="94"/>
        <v>0</v>
      </c>
      <c r="DR79">
        <f t="shared" si="95"/>
        <v>0</v>
      </c>
      <c r="DS79">
        <f t="shared" si="96"/>
        <v>0</v>
      </c>
      <c r="DT79">
        <f t="shared" si="97"/>
        <v>0</v>
      </c>
      <c r="DU79">
        <f t="shared" si="98"/>
        <v>0</v>
      </c>
      <c r="DV79">
        <f t="shared" si="99"/>
        <v>0</v>
      </c>
      <c r="DW79">
        <f t="shared" si="100"/>
        <v>0</v>
      </c>
      <c r="DX79">
        <f t="shared" si="101"/>
        <v>0</v>
      </c>
      <c r="DY79">
        <f t="shared" si="102"/>
        <v>0</v>
      </c>
      <c r="DZ79">
        <f t="shared" si="103"/>
        <v>0</v>
      </c>
      <c r="EA79" s="17">
        <f t="shared" si="112"/>
        <v>1</v>
      </c>
      <c r="EB79" s="85"/>
      <c r="EC79" s="85" t="str">
        <f t="shared" si="106"/>
        <v/>
      </c>
      <c r="ED79" s="85"/>
      <c r="EE79" s="65" t="s">
        <v>110</v>
      </c>
      <c r="EF79" s="84" t="s">
        <v>2229</v>
      </c>
      <c r="EG79" s="85"/>
      <c r="EH79" s="62" t="s">
        <v>77</v>
      </c>
      <c r="EI79" s="63" t="s">
        <v>77</v>
      </c>
      <c r="EJ79" s="64"/>
      <c r="EO79" s="65" t="s">
        <v>44</v>
      </c>
      <c r="EP79" s="65" t="s">
        <v>44</v>
      </c>
      <c r="EQ79" s="69" t="s">
        <v>619</v>
      </c>
      <c r="ER79" s="69" t="s">
        <v>1843</v>
      </c>
      <c r="ES79" s="69" t="s">
        <v>644</v>
      </c>
      <c r="ET79" s="69" t="s">
        <v>621</v>
      </c>
      <c r="EU79" s="69" t="s">
        <v>628</v>
      </c>
      <c r="EV79" s="69" t="s">
        <v>629</v>
      </c>
      <c r="EW79" s="69" t="s">
        <v>629</v>
      </c>
      <c r="EX79" s="69" t="s">
        <v>628</v>
      </c>
      <c r="EY79" s="69" t="s">
        <v>645</v>
      </c>
      <c r="EZ79" s="69" t="s">
        <v>623</v>
      </c>
      <c r="FA79" s="69" t="s">
        <v>645</v>
      </c>
      <c r="FB79" s="70" t="s">
        <v>646</v>
      </c>
      <c r="FH79" s="84">
        <f t="shared" si="89"/>
        <v>0</v>
      </c>
      <c r="FI79" s="84">
        <f t="shared" si="90"/>
        <v>1</v>
      </c>
      <c r="FJ79" s="85" t="s">
        <v>1144</v>
      </c>
      <c r="FN79" s="84">
        <f t="shared" si="79"/>
        <v>0</v>
      </c>
      <c r="FO79" s="84">
        <f t="shared" si="80"/>
        <v>1</v>
      </c>
      <c r="FP79" s="84" t="s">
        <v>2008</v>
      </c>
    </row>
    <row r="80" spans="1:172" ht="18" customHeight="1" x14ac:dyDescent="0.25">
      <c r="A80" s="230" t="str">
        <f t="shared" si="107"/>
        <v/>
      </c>
      <c r="B80" s="230"/>
      <c r="C80" s="230"/>
      <c r="D80" s="230"/>
      <c r="E80" s="230"/>
      <c r="F80" s="230"/>
      <c r="G80" s="230"/>
      <c r="H80" s="230"/>
      <c r="I80" s="230"/>
      <c r="J80" s="230"/>
      <c r="K80" s="230"/>
      <c r="L80" s="230"/>
      <c r="M80" s="230"/>
      <c r="N80" s="230" t="str">
        <f t="shared" si="108"/>
        <v/>
      </c>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30" t="str">
        <f t="shared" si="109"/>
        <v/>
      </c>
      <c r="AV80" s="230"/>
      <c r="AW80" s="230"/>
      <c r="AX80" s="230"/>
      <c r="AY80" s="230"/>
      <c r="AZ80" s="230"/>
      <c r="BA80" s="230"/>
      <c r="BB80" s="230"/>
      <c r="BC80" s="230"/>
      <c r="BD80" s="230"/>
      <c r="BE80" s="230"/>
      <c r="BF80" s="230"/>
      <c r="BG80" s="230"/>
      <c r="BH80" s="230" t="str">
        <f t="shared" si="110"/>
        <v/>
      </c>
      <c r="BI80" s="230"/>
      <c r="BJ80" s="230"/>
      <c r="BK80" s="230"/>
      <c r="BL80" s="230"/>
      <c r="BM80" s="230"/>
      <c r="BN80" s="230"/>
      <c r="BO80" s="230"/>
      <c r="BP80" s="230"/>
      <c r="BQ80" s="230"/>
      <c r="BR80" s="230"/>
      <c r="BS80" s="230"/>
      <c r="BT80" s="230"/>
      <c r="BU80" s="230"/>
      <c r="BV80" s="230"/>
      <c r="BW80" s="230"/>
      <c r="BX80" s="230"/>
      <c r="BY80" s="230"/>
      <c r="BZ80" s="230"/>
      <c r="CA80" s="230"/>
      <c r="CB80" s="230"/>
      <c r="CC80" s="230"/>
      <c r="CD80" s="230"/>
      <c r="CE80" s="230"/>
      <c r="CF80" s="230"/>
      <c r="CG80" s="230"/>
      <c r="CH80" s="230"/>
      <c r="CI80" s="230"/>
      <c r="CJ80" s="230"/>
      <c r="CK80" s="230"/>
      <c r="CL80" s="230"/>
      <c r="CM80" s="230"/>
      <c r="CN80" s="230"/>
      <c r="CO80" s="60">
        <v>10</v>
      </c>
      <c r="CP80" s="60">
        <v>39</v>
      </c>
      <c r="CV80" s="84">
        <f t="shared" si="86"/>
        <v>1</v>
      </c>
      <c r="CW80" s="58" t="str">
        <f>'Minas Tirith'!W80</f>
        <v/>
      </c>
      <c r="DC80" s="84">
        <f t="shared" si="87"/>
        <v>1</v>
      </c>
      <c r="DD80">
        <f>'the Fiefdoms'!AP4</f>
        <v>0</v>
      </c>
      <c r="DE80" t="str">
        <f>'the Fiefdoms'!AA4</f>
        <v>Knight of Dol Amroth</v>
      </c>
      <c r="DF80" s="84" t="str">
        <f>'the Fiefdoms'!CA4</f>
        <v>-</v>
      </c>
      <c r="DK80" s="84"/>
      <c r="DL80">
        <f>LOOKUP(DK76,$EH:$EH,$EM:$EM)</f>
        <v>0</v>
      </c>
      <c r="DM80" s="84">
        <f t="shared" si="115"/>
        <v>0</v>
      </c>
      <c r="DN80">
        <f t="shared" si="91"/>
        <v>0</v>
      </c>
      <c r="DO80">
        <f t="shared" si="92"/>
        <v>0</v>
      </c>
      <c r="DP80">
        <f t="shared" si="93"/>
        <v>0</v>
      </c>
      <c r="DQ80">
        <f t="shared" si="94"/>
        <v>0</v>
      </c>
      <c r="DR80">
        <f t="shared" si="95"/>
        <v>0</v>
      </c>
      <c r="DS80">
        <f t="shared" si="96"/>
        <v>0</v>
      </c>
      <c r="DT80">
        <f t="shared" si="97"/>
        <v>0</v>
      </c>
      <c r="DU80">
        <f t="shared" si="98"/>
        <v>0</v>
      </c>
      <c r="DV80">
        <f t="shared" si="99"/>
        <v>0</v>
      </c>
      <c r="DW80">
        <f t="shared" si="100"/>
        <v>0</v>
      </c>
      <c r="DX80">
        <f t="shared" si="101"/>
        <v>0</v>
      </c>
      <c r="DY80">
        <f t="shared" si="102"/>
        <v>0</v>
      </c>
      <c r="DZ80">
        <f t="shared" si="103"/>
        <v>0</v>
      </c>
      <c r="EA80" s="17">
        <f t="shared" si="112"/>
        <v>1</v>
      </c>
      <c r="EB80" s="85"/>
      <c r="EC80" s="85" t="str">
        <f t="shared" si="106"/>
        <v/>
      </c>
      <c r="ED80" s="85"/>
      <c r="EE80" s="65" t="s">
        <v>100</v>
      </c>
      <c r="EG80" s="85"/>
      <c r="EH80" s="62" t="s">
        <v>130</v>
      </c>
      <c r="EI80" s="63" t="s">
        <v>130</v>
      </c>
      <c r="EJ80" s="64"/>
      <c r="EO80" s="84" t="s">
        <v>1787</v>
      </c>
      <c r="EP80" s="84" t="s">
        <v>1787</v>
      </c>
      <c r="EQ80" s="69" t="s">
        <v>748</v>
      </c>
      <c r="ER80" s="69" t="s">
        <v>1845</v>
      </c>
      <c r="ES80" s="69" t="s">
        <v>644</v>
      </c>
      <c r="ET80" s="69" t="s">
        <v>621</v>
      </c>
      <c r="EU80" s="69" t="s">
        <v>628</v>
      </c>
      <c r="EV80" s="69" t="s">
        <v>623</v>
      </c>
      <c r="EW80" s="69" t="s">
        <v>629</v>
      </c>
      <c r="EX80" s="69" t="s">
        <v>628</v>
      </c>
      <c r="EY80" s="69" t="s">
        <v>629</v>
      </c>
      <c r="EZ80" s="69" t="s">
        <v>635</v>
      </c>
      <c r="FA80" s="69" t="s">
        <v>635</v>
      </c>
      <c r="FB80" s="73" t="s">
        <v>1861</v>
      </c>
      <c r="FH80" s="84">
        <f t="shared" si="89"/>
        <v>0</v>
      </c>
      <c r="FI80" s="84">
        <f t="shared" si="90"/>
        <v>1</v>
      </c>
      <c r="FJ80" s="83" t="str">
        <f>""</f>
        <v/>
      </c>
      <c r="FN80" s="84">
        <f t="shared" si="79"/>
        <v>0</v>
      </c>
      <c r="FO80" s="84">
        <f t="shared" si="80"/>
        <v>1</v>
      </c>
      <c r="FP80" s="84" t="s">
        <v>1748</v>
      </c>
    </row>
    <row r="81" spans="1:172" ht="18" customHeight="1" x14ac:dyDescent="0.25">
      <c r="A81" s="230" t="str">
        <f t="shared" si="107"/>
        <v/>
      </c>
      <c r="B81" s="230"/>
      <c r="C81" s="230"/>
      <c r="D81" s="230"/>
      <c r="E81" s="230"/>
      <c r="F81" s="230"/>
      <c r="G81" s="230"/>
      <c r="H81" s="230"/>
      <c r="I81" s="230"/>
      <c r="J81" s="230"/>
      <c r="K81" s="230"/>
      <c r="L81" s="230"/>
      <c r="M81" s="230"/>
      <c r="N81" s="230" t="str">
        <f t="shared" si="108"/>
        <v/>
      </c>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t="str">
        <f t="shared" si="109"/>
        <v/>
      </c>
      <c r="AV81" s="230"/>
      <c r="AW81" s="230"/>
      <c r="AX81" s="230"/>
      <c r="AY81" s="230"/>
      <c r="AZ81" s="230"/>
      <c r="BA81" s="230"/>
      <c r="BB81" s="230"/>
      <c r="BC81" s="230"/>
      <c r="BD81" s="230"/>
      <c r="BE81" s="230"/>
      <c r="BF81" s="230"/>
      <c r="BG81" s="230"/>
      <c r="BH81" s="230" t="str">
        <f t="shared" si="110"/>
        <v/>
      </c>
      <c r="BI81" s="230"/>
      <c r="BJ81" s="230"/>
      <c r="BK81" s="230"/>
      <c r="BL81" s="230"/>
      <c r="BM81" s="230"/>
      <c r="BN81" s="230"/>
      <c r="BO81" s="230"/>
      <c r="BP81" s="230"/>
      <c r="BQ81" s="230"/>
      <c r="BR81" s="230"/>
      <c r="BS81" s="230"/>
      <c r="BT81" s="230"/>
      <c r="BU81" s="230"/>
      <c r="BV81" s="230"/>
      <c r="BW81" s="230"/>
      <c r="BX81" s="230"/>
      <c r="BY81" s="230"/>
      <c r="BZ81" s="230"/>
      <c r="CA81" s="230"/>
      <c r="CB81" s="230"/>
      <c r="CC81" s="230"/>
      <c r="CD81" s="230"/>
      <c r="CE81" s="230"/>
      <c r="CF81" s="230"/>
      <c r="CG81" s="230"/>
      <c r="CH81" s="230"/>
      <c r="CI81" s="230"/>
      <c r="CJ81" s="230"/>
      <c r="CK81" s="230"/>
      <c r="CL81" s="230"/>
      <c r="CM81" s="230"/>
      <c r="CN81" s="230"/>
      <c r="CO81" s="60">
        <v>11</v>
      </c>
      <c r="CP81" s="60">
        <v>40</v>
      </c>
      <c r="CV81" s="84">
        <f t="shared" si="86"/>
        <v>1</v>
      </c>
      <c r="CW81" t="str">
        <f>IF(CW83="","",CX81)</f>
        <v/>
      </c>
      <c r="CX81" s="59" t="s">
        <v>7</v>
      </c>
      <c r="DC81" s="84">
        <f t="shared" si="87"/>
        <v>1</v>
      </c>
      <c r="DD81">
        <f>'the Fiefdoms'!AP5</f>
        <v>0</v>
      </c>
      <c r="DE81" t="str">
        <f>'the Fiefdoms'!AA5</f>
        <v>Knight of Dol Amroth</v>
      </c>
      <c r="DF81" s="84" t="str">
        <f>'the Fiefdoms'!CA5</f>
        <v>-</v>
      </c>
      <c r="DH81">
        <v>16</v>
      </c>
      <c r="DI81">
        <f>LOOKUP(DH81,$DC:$DC,$DE:$DE)</f>
        <v>0</v>
      </c>
      <c r="DJ81">
        <f>LOOKUP(DH81,$DC:$DC,$DF:$DF)</f>
        <v>0</v>
      </c>
      <c r="DK81" s="61">
        <f t="shared" ref="DK81" si="116">IF(DI81=0,0,CONCATENATE(DI81,IF(OR(COUNT(FIND("Horse",DJ81))=1,COUNT(FIND("Pony",DJ81))=1,COUNT(FIND("War Goat",DJ81))=1,COUNT(FIND("War Boar",DJ81))=1),"1.",""),IF(OR(COUNT(FIND("armoured horse",DJ81))=1,COUNT(FIND("Gandalf's Cart",DJ81))=1,COUNT(FIND("Sleigh",DJ81))=1,COUNT(FIND("Windlance",DJ81))=1),"2.",""),IF(OR(COUNT(FIND("Engineer Captain",DJ81))=1,COUNT(FIND("Shadowfax",DJ81))=1),"3.","")))</f>
        <v>0</v>
      </c>
      <c r="DL81">
        <f>LOOKUP(DK81,$EH:$EH,$EI:$EI)</f>
        <v>0</v>
      </c>
      <c r="DM81" s="61">
        <f t="shared" ref="DM81" si="117">IF(DL81=0,0,CONCATENATE(DL81,IF(OR(COUNT(FIND("Shield",DJ81))=1,COUNT(FIND("Sting",DJ81))=1,COUNT(FIND("Sebastian",DJ81))=1,COUNT(FIND("The Oakenshield",DJ81))=1),"1.",""),IF(OR(COUNT(FIND("Armour",DJ81))=1,COUNT(FIND("Elven glaive",DJ81))=1),"2.",""),IF(OR(COUNT(FIND("Heavy armour",DJ81))=1,COUNT(FIND("Mithril Coat",DJ81))=1,COUNT(FIND("armour of Gondolin",DJ81))=1,COUNT(FIND("Orcrist",DJ81))=1),"3.",""),IF(OR(COUNT(FIND("The Banner of Minas Tirith",DJ81))=1,COUNT(FIND("Horn of the Riddermark",DJ81))=1,COUNT(FIND("Royal Standard of Rohan",DJ81))=1,COUNT(FIND("Banner of Arwen Evenstar",DJ81))=1,COUNT(FIND("Mirror of Galadriel",DJ81))=1,COUNT(FIND("Andúril, Flame of the West",DJ81))=1,COUNT(FIND("Durin's Axe",DJ81))=1,COUNT(FIND("Erebor13",DJ81))=1),"4.","")))</f>
        <v>0</v>
      </c>
      <c r="DN81">
        <f t="shared" si="91"/>
        <v>0</v>
      </c>
      <c r="DO81">
        <f t="shared" si="92"/>
        <v>0</v>
      </c>
      <c r="DP81">
        <f t="shared" si="93"/>
        <v>0</v>
      </c>
      <c r="DQ81">
        <f t="shared" si="94"/>
        <v>0</v>
      </c>
      <c r="DR81">
        <f t="shared" si="95"/>
        <v>0</v>
      </c>
      <c r="DS81">
        <f t="shared" si="96"/>
        <v>0</v>
      </c>
      <c r="DT81">
        <f t="shared" si="97"/>
        <v>0</v>
      </c>
      <c r="DU81">
        <f t="shared" si="98"/>
        <v>0</v>
      </c>
      <c r="DV81">
        <f t="shared" si="99"/>
        <v>0</v>
      </c>
      <c r="DW81">
        <f t="shared" si="100"/>
        <v>0</v>
      </c>
      <c r="DX81">
        <f t="shared" si="101"/>
        <v>0</v>
      </c>
      <c r="DY81">
        <f t="shared" si="102"/>
        <v>0</v>
      </c>
      <c r="DZ81">
        <f t="shared" si="103"/>
        <v>0</v>
      </c>
      <c r="EA81" s="17">
        <f t="shared" si="112"/>
        <v>1</v>
      </c>
      <c r="EB81" s="85" t="str">
        <f>IF(COUNT(FIND(" with ",DJ81))=1,SUBSTITUTE(DJ81,CONCATENATE(DI81," with"),""),"")</f>
        <v/>
      </c>
      <c r="EC81" s="85" t="str">
        <f t="shared" si="106"/>
        <v/>
      </c>
      <c r="ED81" s="85"/>
      <c r="EE81" s="65" t="s">
        <v>147</v>
      </c>
      <c r="EF81" s="84" t="s">
        <v>2240</v>
      </c>
      <c r="EG81" s="85"/>
      <c r="EH81" s="62" t="s">
        <v>190</v>
      </c>
      <c r="EI81" s="63" t="s">
        <v>190</v>
      </c>
      <c r="EJ81" s="64"/>
      <c r="EO81" s="84" t="s">
        <v>2441</v>
      </c>
      <c r="EP81" s="84" t="s">
        <v>2441</v>
      </c>
      <c r="EQ81" s="69" t="s">
        <v>748</v>
      </c>
      <c r="ER81" s="69" t="s">
        <v>1845</v>
      </c>
      <c r="ES81" s="69" t="s">
        <v>644</v>
      </c>
      <c r="ET81" s="69" t="s">
        <v>621</v>
      </c>
      <c r="EU81" s="69" t="s">
        <v>668</v>
      </c>
      <c r="EV81" s="69" t="s">
        <v>623</v>
      </c>
      <c r="EW81" s="69" t="s">
        <v>629</v>
      </c>
      <c r="EX81" s="69" t="s">
        <v>628</v>
      </c>
      <c r="EY81" s="69" t="s">
        <v>629</v>
      </c>
      <c r="EZ81" s="69" t="s">
        <v>635</v>
      </c>
      <c r="FA81" s="69" t="s">
        <v>635</v>
      </c>
      <c r="FB81" s="188" t="str">
        <f>CONCATENATE("Sworn Protector (Thorin, KutM). A Good Sort Really, CoE. Weapon Master.",IF('Erebor Reclaimed'!$U$2='Erebor Reclaimed'!$Z$2," Du Bekâr!",""))</f>
        <v>Sworn Protector (Thorin, KutM). A Good Sort Really, CoE. Weapon Master. Du Bekâr!</v>
      </c>
      <c r="FH81" s="84">
        <f t="shared" si="89"/>
        <v>1</v>
      </c>
      <c r="FI81" s="84">
        <f t="shared" si="90"/>
        <v>1</v>
      </c>
      <c r="FJ81" s="85" t="s">
        <v>2390</v>
      </c>
      <c r="FN81" s="84">
        <f t="shared" si="79"/>
        <v>1</v>
      </c>
      <c r="FO81" s="84">
        <f t="shared" si="80"/>
        <v>1</v>
      </c>
      <c r="FP81" s="84" t="s">
        <v>256</v>
      </c>
    </row>
    <row r="82" spans="1:172" ht="18" customHeight="1" x14ac:dyDescent="0.25">
      <c r="A82" s="230" t="str">
        <f t="shared" si="107"/>
        <v/>
      </c>
      <c r="B82" s="230"/>
      <c r="C82" s="230"/>
      <c r="D82" s="230"/>
      <c r="E82" s="230"/>
      <c r="F82" s="230"/>
      <c r="G82" s="230"/>
      <c r="H82" s="230"/>
      <c r="I82" s="230"/>
      <c r="J82" s="230"/>
      <c r="K82" s="230"/>
      <c r="L82" s="230"/>
      <c r="M82" s="230"/>
      <c r="N82" s="230" t="str">
        <f t="shared" si="108"/>
        <v/>
      </c>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c r="AL82" s="230"/>
      <c r="AM82" s="230"/>
      <c r="AN82" s="230"/>
      <c r="AO82" s="230"/>
      <c r="AP82" s="230"/>
      <c r="AQ82" s="230"/>
      <c r="AR82" s="230"/>
      <c r="AS82" s="230"/>
      <c r="AT82" s="230"/>
      <c r="AU82" s="230" t="str">
        <f t="shared" si="109"/>
        <v/>
      </c>
      <c r="AV82" s="230"/>
      <c r="AW82" s="230"/>
      <c r="AX82" s="230"/>
      <c r="AY82" s="230"/>
      <c r="AZ82" s="230"/>
      <c r="BA82" s="230"/>
      <c r="BB82" s="230"/>
      <c r="BC82" s="230"/>
      <c r="BD82" s="230"/>
      <c r="BE82" s="230"/>
      <c r="BF82" s="230"/>
      <c r="BG82" s="230"/>
      <c r="BH82" s="230" t="str">
        <f t="shared" si="110"/>
        <v/>
      </c>
      <c r="BI82" s="230"/>
      <c r="BJ82" s="230"/>
      <c r="BK82" s="230"/>
      <c r="BL82" s="230"/>
      <c r="BM82" s="230"/>
      <c r="BN82" s="230"/>
      <c r="BO82" s="230"/>
      <c r="BP82" s="230"/>
      <c r="BQ82" s="230"/>
      <c r="BR82" s="230"/>
      <c r="BS82" s="230"/>
      <c r="BT82" s="230"/>
      <c r="BU82" s="230"/>
      <c r="BV82" s="230"/>
      <c r="BW82" s="230"/>
      <c r="BX82" s="230"/>
      <c r="BY82" s="230"/>
      <c r="BZ82" s="230"/>
      <c r="CA82" s="230"/>
      <c r="CB82" s="230"/>
      <c r="CC82" s="230"/>
      <c r="CD82" s="230"/>
      <c r="CE82" s="230"/>
      <c r="CF82" s="230"/>
      <c r="CG82" s="230"/>
      <c r="CH82" s="230"/>
      <c r="CI82" s="230"/>
      <c r="CJ82" s="230"/>
      <c r="CK82" s="230"/>
      <c r="CL82" s="230"/>
      <c r="CM82" s="230"/>
      <c r="CN82" s="230"/>
      <c r="CO82" s="60">
        <v>12</v>
      </c>
      <c r="CP82" s="60">
        <v>41</v>
      </c>
      <c r="CV82" s="84">
        <f t="shared" si="86"/>
        <v>1</v>
      </c>
      <c r="CW82" t="str">
        <f>IF(CW83="","",CX82)</f>
        <v/>
      </c>
      <c r="CX82" s="59" t="s">
        <v>546</v>
      </c>
      <c r="DC82" s="84">
        <f t="shared" si="87"/>
        <v>1</v>
      </c>
      <c r="DD82">
        <f>'the Fiefdoms'!AP6</f>
        <v>0</v>
      </c>
      <c r="DE82" t="str">
        <f>'the Fiefdoms'!AA6</f>
        <v>Knight of Dol Amroth</v>
      </c>
      <c r="DF82" s="84" t="str">
        <f>'the Fiefdoms'!CA6</f>
        <v>-</v>
      </c>
      <c r="DK82" s="84"/>
      <c r="DL82">
        <f>LOOKUP(DK81,$EH:$EH,$EJ:$EJ)</f>
        <v>0</v>
      </c>
      <c r="DM82" s="84">
        <f t="shared" ref="DM82:DM85" si="118">DL82</f>
        <v>0</v>
      </c>
      <c r="DN82">
        <f t="shared" si="91"/>
        <v>0</v>
      </c>
      <c r="DO82">
        <f t="shared" si="92"/>
        <v>0</v>
      </c>
      <c r="DP82">
        <f t="shared" si="93"/>
        <v>0</v>
      </c>
      <c r="DQ82">
        <f t="shared" si="94"/>
        <v>0</v>
      </c>
      <c r="DR82">
        <f t="shared" si="95"/>
        <v>0</v>
      </c>
      <c r="DS82">
        <f t="shared" si="96"/>
        <v>0</v>
      </c>
      <c r="DT82">
        <f t="shared" si="97"/>
        <v>0</v>
      </c>
      <c r="DU82">
        <f t="shared" si="98"/>
        <v>0</v>
      </c>
      <c r="DV82">
        <f t="shared" si="99"/>
        <v>0</v>
      </c>
      <c r="DW82">
        <f t="shared" si="100"/>
        <v>0</v>
      </c>
      <c r="DX82">
        <f t="shared" si="101"/>
        <v>0</v>
      </c>
      <c r="DY82">
        <f t="shared" si="102"/>
        <v>0</v>
      </c>
      <c r="DZ82">
        <f t="shared" si="103"/>
        <v>0</v>
      </c>
      <c r="EA82" s="17">
        <f t="shared" si="112"/>
        <v>1</v>
      </c>
      <c r="EB82" s="85"/>
      <c r="EC82" s="85" t="str">
        <f t="shared" si="106"/>
        <v/>
      </c>
      <c r="ED82" s="85"/>
      <c r="EE82" s="65" t="s">
        <v>107</v>
      </c>
      <c r="EF82" s="84" t="s">
        <v>2227</v>
      </c>
      <c r="EG82" s="85"/>
      <c r="EH82" s="62" t="s">
        <v>1780</v>
      </c>
      <c r="EI82" s="63" t="s">
        <v>1780</v>
      </c>
      <c r="EJ82" s="64"/>
      <c r="EO82" s="65" t="s">
        <v>597</v>
      </c>
      <c r="EP82" s="65" t="s">
        <v>597</v>
      </c>
      <c r="EQ82" s="69" t="s">
        <v>748</v>
      </c>
      <c r="ER82" s="69" t="s">
        <v>1845</v>
      </c>
      <c r="ES82" s="69" t="s">
        <v>644</v>
      </c>
      <c r="ET82" s="69" t="s">
        <v>621</v>
      </c>
      <c r="EU82" s="69" t="s">
        <v>622</v>
      </c>
      <c r="EV82" s="69" t="s">
        <v>629</v>
      </c>
      <c r="EW82" s="69" t="s">
        <v>629</v>
      </c>
      <c r="EX82" s="69" t="s">
        <v>628</v>
      </c>
      <c r="EY82" s="69" t="s">
        <v>623</v>
      </c>
      <c r="EZ82" s="69" t="s">
        <v>635</v>
      </c>
      <c r="FA82" s="69" t="s">
        <v>635</v>
      </c>
      <c r="FB82" s="70" t="s">
        <v>758</v>
      </c>
      <c r="FH82" s="84">
        <f t="shared" si="89"/>
        <v>0</v>
      </c>
      <c r="FI82" s="84">
        <f t="shared" si="90"/>
        <v>1</v>
      </c>
      <c r="FJ82" s="85" t="s">
        <v>1146</v>
      </c>
      <c r="FN82" s="84">
        <f t="shared" si="79"/>
        <v>0</v>
      </c>
      <c r="FO82" s="84">
        <f t="shared" si="80"/>
        <v>1</v>
      </c>
      <c r="FP82" s="84" t="s">
        <v>1717</v>
      </c>
    </row>
    <row r="83" spans="1:172" ht="18" customHeight="1" x14ac:dyDescent="0.25">
      <c r="A83" s="230" t="str">
        <f t="shared" si="107"/>
        <v/>
      </c>
      <c r="B83" s="230"/>
      <c r="C83" s="230"/>
      <c r="D83" s="230"/>
      <c r="E83" s="230"/>
      <c r="F83" s="230"/>
      <c r="G83" s="230"/>
      <c r="H83" s="230"/>
      <c r="I83" s="230"/>
      <c r="J83" s="230"/>
      <c r="K83" s="230"/>
      <c r="L83" s="230"/>
      <c r="M83" s="230"/>
      <c r="N83" s="230" t="str">
        <f t="shared" si="108"/>
        <v/>
      </c>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t="str">
        <f t="shared" si="109"/>
        <v/>
      </c>
      <c r="AV83" s="230"/>
      <c r="AW83" s="230"/>
      <c r="AX83" s="230"/>
      <c r="AY83" s="230"/>
      <c r="AZ83" s="230"/>
      <c r="BA83" s="230"/>
      <c r="BB83" s="230"/>
      <c r="BC83" s="230"/>
      <c r="BD83" s="230"/>
      <c r="BE83" s="230"/>
      <c r="BF83" s="230"/>
      <c r="BG83" s="230"/>
      <c r="BH83" s="230" t="str">
        <f t="shared" si="110"/>
        <v/>
      </c>
      <c r="BI83" s="230"/>
      <c r="BJ83" s="230"/>
      <c r="BK83" s="230"/>
      <c r="BL83" s="230"/>
      <c r="BM83" s="230"/>
      <c r="BN83" s="230"/>
      <c r="BO83" s="230"/>
      <c r="BP83" s="230"/>
      <c r="BQ83" s="230"/>
      <c r="BR83" s="230"/>
      <c r="BS83" s="230"/>
      <c r="BT83" s="230"/>
      <c r="BU83" s="230"/>
      <c r="BV83" s="230"/>
      <c r="BW83" s="230"/>
      <c r="BX83" s="230"/>
      <c r="BY83" s="230"/>
      <c r="BZ83" s="230"/>
      <c r="CA83" s="230"/>
      <c r="CB83" s="230"/>
      <c r="CC83" s="230"/>
      <c r="CD83" s="230"/>
      <c r="CE83" s="230"/>
      <c r="CF83" s="230"/>
      <c r="CG83" s="230"/>
      <c r="CH83" s="230"/>
      <c r="CI83" s="230"/>
      <c r="CJ83" s="230"/>
      <c r="CK83" s="230"/>
      <c r="CL83" s="230"/>
      <c r="CM83" s="230"/>
      <c r="CN83" s="230"/>
      <c r="CO83" s="60">
        <v>13</v>
      </c>
      <c r="CP83" s="60">
        <v>42</v>
      </c>
      <c r="CV83" s="84">
        <f t="shared" si="86"/>
        <v>1</v>
      </c>
      <c r="CW83" s="58" t="str">
        <f>'the Fiefdoms'!W3</f>
        <v/>
      </c>
      <c r="DC83" s="84">
        <f t="shared" si="87"/>
        <v>1</v>
      </c>
      <c r="DD83">
        <f>'the Fiefdoms'!AP7</f>
        <v>0</v>
      </c>
      <c r="DE83" t="str">
        <f>'the Fiefdoms'!AA7</f>
        <v>Knight of Dol Amroth</v>
      </c>
      <c r="DF83" s="84" t="str">
        <f>'the Fiefdoms'!CA7</f>
        <v>-</v>
      </c>
      <c r="DK83" s="84"/>
      <c r="DL83">
        <f>LOOKUP(DK81,$EH:$EH,$EK:$EK)</f>
        <v>0</v>
      </c>
      <c r="DM83" s="84">
        <f t="shared" si="118"/>
        <v>0</v>
      </c>
      <c r="DN83">
        <f t="shared" si="91"/>
        <v>0</v>
      </c>
      <c r="DO83">
        <f t="shared" si="92"/>
        <v>0</v>
      </c>
      <c r="DP83">
        <f t="shared" si="93"/>
        <v>0</v>
      </c>
      <c r="DQ83">
        <f t="shared" si="94"/>
        <v>0</v>
      </c>
      <c r="DR83">
        <f t="shared" si="95"/>
        <v>0</v>
      </c>
      <c r="DS83">
        <f t="shared" si="96"/>
        <v>0</v>
      </c>
      <c r="DT83">
        <f t="shared" si="97"/>
        <v>0</v>
      </c>
      <c r="DU83">
        <f t="shared" si="98"/>
        <v>0</v>
      </c>
      <c r="DV83">
        <f t="shared" si="99"/>
        <v>0</v>
      </c>
      <c r="DW83">
        <f t="shared" si="100"/>
        <v>0</v>
      </c>
      <c r="DX83">
        <f t="shared" si="101"/>
        <v>0</v>
      </c>
      <c r="DY83">
        <f t="shared" si="102"/>
        <v>0</v>
      </c>
      <c r="DZ83">
        <f t="shared" si="103"/>
        <v>0</v>
      </c>
      <c r="EA83" s="17">
        <f t="shared" si="112"/>
        <v>1</v>
      </c>
      <c r="EB83" s="85"/>
      <c r="EC83" s="85" t="str">
        <f t="shared" si="106"/>
        <v/>
      </c>
      <c r="ED83" s="85"/>
      <c r="EE83" s="16" t="s">
        <v>30</v>
      </c>
      <c r="EF83" s="84" t="s">
        <v>2211</v>
      </c>
      <c r="EG83" s="85"/>
      <c r="EH83" s="62" t="s">
        <v>2434</v>
      </c>
      <c r="EI83" s="63" t="s">
        <v>2434</v>
      </c>
      <c r="EJ83" s="64"/>
      <c r="EO83" s="65" t="s">
        <v>77</v>
      </c>
      <c r="EP83" s="65" t="s">
        <v>77</v>
      </c>
      <c r="EQ83" s="69" t="s">
        <v>619</v>
      </c>
      <c r="ER83" s="69" t="s">
        <v>1843</v>
      </c>
      <c r="ES83" s="69" t="s">
        <v>627</v>
      </c>
      <c r="ET83" s="69" t="s">
        <v>621</v>
      </c>
      <c r="EU83" s="69" t="s">
        <v>628</v>
      </c>
      <c r="EV83" s="69" t="s">
        <v>629</v>
      </c>
      <c r="EW83" s="69" t="s">
        <v>629</v>
      </c>
      <c r="EX83" s="69" t="s">
        <v>623</v>
      </c>
      <c r="EY83" s="69" t="s">
        <v>629</v>
      </c>
      <c r="EZ83" s="69" t="s">
        <v>635</v>
      </c>
      <c r="FA83" s="69" t="s">
        <v>635</v>
      </c>
      <c r="FB83" s="70" t="s">
        <v>666</v>
      </c>
      <c r="FH83" s="84">
        <f t="shared" si="89"/>
        <v>0</v>
      </c>
      <c r="FI83" s="84">
        <f t="shared" si="90"/>
        <v>1</v>
      </c>
      <c r="FJ83" s="85" t="s">
        <v>1147</v>
      </c>
      <c r="FN83" s="84">
        <f t="shared" si="79"/>
        <v>0</v>
      </c>
      <c r="FO83" s="84">
        <f t="shared" si="80"/>
        <v>1</v>
      </c>
      <c r="FP83" s="84" t="s">
        <v>1996</v>
      </c>
    </row>
    <row r="84" spans="1:172" ht="18" customHeight="1" x14ac:dyDescent="0.25">
      <c r="A84" s="230" t="str">
        <f t="shared" si="107"/>
        <v/>
      </c>
      <c r="B84" s="230"/>
      <c r="C84" s="230"/>
      <c r="D84" s="230"/>
      <c r="E84" s="230"/>
      <c r="F84" s="230"/>
      <c r="G84" s="230"/>
      <c r="H84" s="230"/>
      <c r="I84" s="230"/>
      <c r="J84" s="230"/>
      <c r="K84" s="230"/>
      <c r="L84" s="230"/>
      <c r="M84" s="230"/>
      <c r="N84" s="230" t="str">
        <f t="shared" si="108"/>
        <v/>
      </c>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t="str">
        <f t="shared" si="109"/>
        <v/>
      </c>
      <c r="AV84" s="230"/>
      <c r="AW84" s="230"/>
      <c r="AX84" s="230"/>
      <c r="AY84" s="230"/>
      <c r="AZ84" s="230"/>
      <c r="BA84" s="230"/>
      <c r="BB84" s="230"/>
      <c r="BC84" s="230"/>
      <c r="BD84" s="230"/>
      <c r="BE84" s="230"/>
      <c r="BF84" s="230"/>
      <c r="BG84" s="230"/>
      <c r="BH84" s="230" t="str">
        <f t="shared" si="110"/>
        <v/>
      </c>
      <c r="BI84" s="230"/>
      <c r="BJ84" s="230"/>
      <c r="BK84" s="230"/>
      <c r="BL84" s="230"/>
      <c r="BM84" s="230"/>
      <c r="BN84" s="230"/>
      <c r="BO84" s="230"/>
      <c r="BP84" s="230"/>
      <c r="BQ84" s="230"/>
      <c r="BR84" s="230"/>
      <c r="BS84" s="230"/>
      <c r="BT84" s="230"/>
      <c r="BU84" s="230"/>
      <c r="BV84" s="230"/>
      <c r="BW84" s="230"/>
      <c r="BX84" s="230"/>
      <c r="BY84" s="230"/>
      <c r="BZ84" s="230"/>
      <c r="CA84" s="230"/>
      <c r="CB84" s="230"/>
      <c r="CC84" s="230"/>
      <c r="CD84" s="230"/>
      <c r="CE84" s="230"/>
      <c r="CF84" s="230"/>
      <c r="CG84" s="230"/>
      <c r="CH84" s="230"/>
      <c r="CI84" s="230"/>
      <c r="CJ84" s="230"/>
      <c r="CK84" s="230"/>
      <c r="CL84" s="230"/>
      <c r="CM84" s="230"/>
      <c r="CN84" s="230"/>
      <c r="CO84" s="60">
        <v>14</v>
      </c>
      <c r="CP84" s="60">
        <v>43</v>
      </c>
      <c r="CV84" s="84">
        <f t="shared" si="86"/>
        <v>1</v>
      </c>
      <c r="CW84" s="58" t="str">
        <f>'the Fiefdoms'!W4</f>
        <v/>
      </c>
      <c r="DC84" s="84">
        <f t="shared" si="87"/>
        <v>1</v>
      </c>
      <c r="DD84">
        <f>'the Fiefdoms'!AP8</f>
        <v>0</v>
      </c>
      <c r="DE84" t="str">
        <f>'the Fiefdoms'!AA8</f>
        <v>Knight of Dol Amroth</v>
      </c>
      <c r="DF84" s="84" t="str">
        <f>'the Fiefdoms'!CA8</f>
        <v>-</v>
      </c>
      <c r="DK84" s="84"/>
      <c r="DL84">
        <f>LOOKUP(DK81,$EH:$EH,$EL:$EL)</f>
        <v>0</v>
      </c>
      <c r="DM84" s="84">
        <f t="shared" si="118"/>
        <v>0</v>
      </c>
      <c r="DN84">
        <f t="shared" si="91"/>
        <v>0</v>
      </c>
      <c r="DO84">
        <f t="shared" si="92"/>
        <v>0</v>
      </c>
      <c r="DP84">
        <f t="shared" si="93"/>
        <v>0</v>
      </c>
      <c r="DQ84">
        <f t="shared" si="94"/>
        <v>0</v>
      </c>
      <c r="DR84">
        <f t="shared" si="95"/>
        <v>0</v>
      </c>
      <c r="DS84">
        <f t="shared" si="96"/>
        <v>0</v>
      </c>
      <c r="DT84">
        <f t="shared" si="97"/>
        <v>0</v>
      </c>
      <c r="DU84">
        <f t="shared" si="98"/>
        <v>0</v>
      </c>
      <c r="DV84">
        <f t="shared" si="99"/>
        <v>0</v>
      </c>
      <c r="DW84">
        <f t="shared" si="100"/>
        <v>0</v>
      </c>
      <c r="DX84">
        <f t="shared" si="101"/>
        <v>0</v>
      </c>
      <c r="DY84">
        <f t="shared" si="102"/>
        <v>0</v>
      </c>
      <c r="DZ84">
        <f t="shared" si="103"/>
        <v>0</v>
      </c>
      <c r="EA84" s="17">
        <f t="shared" si="112"/>
        <v>1</v>
      </c>
      <c r="EB84" s="85"/>
      <c r="EC84" s="85" t="str">
        <f t="shared" si="106"/>
        <v/>
      </c>
      <c r="ED84" s="85"/>
      <c r="EE84" s="65" t="s">
        <v>224</v>
      </c>
      <c r="EF84" s="84" t="s">
        <v>2270</v>
      </c>
      <c r="EG84" s="85"/>
      <c r="EH84" s="62" t="s">
        <v>2668</v>
      </c>
      <c r="EI84" s="63" t="s">
        <v>2434</v>
      </c>
      <c r="EJ84" s="64" t="s">
        <v>2641</v>
      </c>
      <c r="EO84" s="65" t="s">
        <v>130</v>
      </c>
      <c r="EP84" s="65" t="s">
        <v>130</v>
      </c>
      <c r="EQ84" s="69" t="s">
        <v>619</v>
      </c>
      <c r="ER84" s="69" t="s">
        <v>1843</v>
      </c>
      <c r="ES84" s="69" t="s">
        <v>642</v>
      </c>
      <c r="ET84" s="69" t="s">
        <v>621</v>
      </c>
      <c r="EU84" s="69" t="s">
        <v>621</v>
      </c>
      <c r="EV84" s="69" t="s">
        <v>635</v>
      </c>
      <c r="EW84" s="69" t="s">
        <v>635</v>
      </c>
      <c r="EX84" s="69" t="s">
        <v>628</v>
      </c>
      <c r="EY84" s="69" t="s">
        <v>635</v>
      </c>
      <c r="EZ84" s="69" t="s">
        <v>635</v>
      </c>
      <c r="FA84" s="69" t="s">
        <v>635</v>
      </c>
      <c r="FB84" s="84" t="str">
        <f>""</f>
        <v/>
      </c>
      <c r="FH84" s="84">
        <f t="shared" si="89"/>
        <v>0</v>
      </c>
      <c r="FI84" s="84">
        <f t="shared" si="90"/>
        <v>1</v>
      </c>
      <c r="FJ84" s="85" t="s">
        <v>1148</v>
      </c>
      <c r="FN84" s="84">
        <f t="shared" si="79"/>
        <v>0</v>
      </c>
      <c r="FO84" s="84">
        <f t="shared" si="80"/>
        <v>1</v>
      </c>
      <c r="FP84" s="84" t="s">
        <v>1748</v>
      </c>
    </row>
    <row r="85" spans="1:172" ht="18" customHeight="1" x14ac:dyDescent="0.25">
      <c r="A85" s="230" t="str">
        <f t="shared" si="107"/>
        <v/>
      </c>
      <c r="B85" s="230"/>
      <c r="C85" s="230"/>
      <c r="D85" s="230"/>
      <c r="E85" s="230"/>
      <c r="F85" s="230"/>
      <c r="G85" s="230"/>
      <c r="H85" s="230"/>
      <c r="I85" s="230"/>
      <c r="J85" s="230"/>
      <c r="K85" s="230"/>
      <c r="L85" s="230"/>
      <c r="M85" s="230"/>
      <c r="N85" s="230" t="str">
        <f t="shared" si="108"/>
        <v/>
      </c>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t="str">
        <f t="shared" si="109"/>
        <v/>
      </c>
      <c r="AV85" s="230"/>
      <c r="AW85" s="230"/>
      <c r="AX85" s="230"/>
      <c r="AY85" s="230"/>
      <c r="AZ85" s="230"/>
      <c r="BA85" s="230"/>
      <c r="BB85" s="230"/>
      <c r="BC85" s="230"/>
      <c r="BD85" s="230"/>
      <c r="BE85" s="230"/>
      <c r="BF85" s="230"/>
      <c r="BG85" s="230"/>
      <c r="BH85" s="230" t="str">
        <f t="shared" si="110"/>
        <v/>
      </c>
      <c r="BI85" s="230"/>
      <c r="BJ85" s="230"/>
      <c r="BK85" s="230"/>
      <c r="BL85" s="230"/>
      <c r="BM85" s="230"/>
      <c r="BN85" s="230"/>
      <c r="BO85" s="230"/>
      <c r="BP85" s="230"/>
      <c r="BQ85" s="230"/>
      <c r="BR85" s="230"/>
      <c r="BS85" s="230"/>
      <c r="BT85" s="230"/>
      <c r="BU85" s="230"/>
      <c r="BV85" s="230"/>
      <c r="BW85" s="230"/>
      <c r="BX85" s="230"/>
      <c r="BY85" s="230"/>
      <c r="BZ85" s="230"/>
      <c r="CA85" s="230"/>
      <c r="CB85" s="230"/>
      <c r="CC85" s="230"/>
      <c r="CD85" s="230"/>
      <c r="CE85" s="230"/>
      <c r="CF85" s="230"/>
      <c r="CG85" s="230"/>
      <c r="CH85" s="230"/>
      <c r="CI85" s="230"/>
      <c r="CJ85" s="230"/>
      <c r="CK85" s="230"/>
      <c r="CL85" s="230"/>
      <c r="CM85" s="230"/>
      <c r="CN85" s="230"/>
      <c r="CO85" s="60">
        <v>15</v>
      </c>
      <c r="CP85" s="60">
        <v>44</v>
      </c>
      <c r="CV85" s="84">
        <f t="shared" si="86"/>
        <v>1</v>
      </c>
      <c r="CW85" s="58" t="str">
        <f>'the Fiefdoms'!W5</f>
        <v/>
      </c>
      <c r="DC85" s="84">
        <f t="shared" si="87"/>
        <v>1</v>
      </c>
      <c r="DD85">
        <f>'the Fiefdoms'!AP9</f>
        <v>0</v>
      </c>
      <c r="DE85" t="str">
        <f>'the Fiefdoms'!AA9</f>
        <v>Man-at-arms of Dol Amroth</v>
      </c>
      <c r="DF85" s="84" t="str">
        <f>'the Fiefdoms'!CA9</f>
        <v>-</v>
      </c>
      <c r="DK85" s="84"/>
      <c r="DL85">
        <f>LOOKUP(DK81,$EH:$EH,$EM:$EM)</f>
        <v>0</v>
      </c>
      <c r="DM85" s="84">
        <f t="shared" si="118"/>
        <v>0</v>
      </c>
      <c r="DN85">
        <f t="shared" si="91"/>
        <v>0</v>
      </c>
      <c r="DO85">
        <f t="shared" si="92"/>
        <v>0</v>
      </c>
      <c r="DP85">
        <f t="shared" si="93"/>
        <v>0</v>
      </c>
      <c r="DQ85">
        <f t="shared" si="94"/>
        <v>0</v>
      </c>
      <c r="DR85">
        <f t="shared" si="95"/>
        <v>0</v>
      </c>
      <c r="DS85">
        <f t="shared" si="96"/>
        <v>0</v>
      </c>
      <c r="DT85">
        <f t="shared" si="97"/>
        <v>0</v>
      </c>
      <c r="DU85">
        <f t="shared" si="98"/>
        <v>0</v>
      </c>
      <c r="DV85">
        <f t="shared" si="99"/>
        <v>0</v>
      </c>
      <c r="DW85">
        <f t="shared" si="100"/>
        <v>0</v>
      </c>
      <c r="DX85">
        <f t="shared" si="101"/>
        <v>0</v>
      </c>
      <c r="DY85">
        <f t="shared" si="102"/>
        <v>0</v>
      </c>
      <c r="DZ85">
        <f t="shared" si="103"/>
        <v>0</v>
      </c>
      <c r="EA85" s="17">
        <f t="shared" si="112"/>
        <v>1</v>
      </c>
      <c r="EB85" s="85"/>
      <c r="EC85" s="85" t="str">
        <f t="shared" si="106"/>
        <v/>
      </c>
      <c r="ED85" s="85"/>
      <c r="EE85" s="84" t="s">
        <v>1790</v>
      </c>
      <c r="EF85" s="84" t="s">
        <v>2286</v>
      </c>
      <c r="EG85" s="85"/>
      <c r="EH85" s="62" t="s">
        <v>1830</v>
      </c>
      <c r="EI85" s="63" t="s">
        <v>1780</v>
      </c>
      <c r="EJ85" s="64" t="s">
        <v>39</v>
      </c>
      <c r="EO85" s="65" t="s">
        <v>190</v>
      </c>
      <c r="EP85" s="65" t="s">
        <v>190</v>
      </c>
      <c r="EQ85" s="69" t="s">
        <v>748</v>
      </c>
      <c r="ER85" s="69" t="s">
        <v>1845</v>
      </c>
      <c r="ES85" s="69" t="s">
        <v>637</v>
      </c>
      <c r="ET85" s="69" t="s">
        <v>621</v>
      </c>
      <c r="EU85" s="69" t="s">
        <v>749</v>
      </c>
      <c r="EV85" s="69" t="s">
        <v>623</v>
      </c>
      <c r="EW85" s="69" t="s">
        <v>623</v>
      </c>
      <c r="EX85" s="69" t="s">
        <v>624</v>
      </c>
      <c r="EY85" s="69" t="s">
        <v>623</v>
      </c>
      <c r="EZ85" s="69" t="s">
        <v>623</v>
      </c>
      <c r="FA85" s="69" t="s">
        <v>635</v>
      </c>
      <c r="FB85" s="70" t="s">
        <v>750</v>
      </c>
      <c r="FH85" s="84">
        <f t="shared" si="89"/>
        <v>0</v>
      </c>
      <c r="FI85" s="84">
        <f t="shared" si="90"/>
        <v>1</v>
      </c>
      <c r="FJ85" s="85" t="s">
        <v>1881</v>
      </c>
      <c r="FN85" s="84">
        <f t="shared" si="79"/>
        <v>1</v>
      </c>
      <c r="FO85" s="84">
        <f t="shared" si="80"/>
        <v>1</v>
      </c>
      <c r="FP85" s="84" t="s">
        <v>257</v>
      </c>
    </row>
    <row r="86" spans="1:172" ht="18" customHeight="1" x14ac:dyDescent="0.25">
      <c r="A86" s="230" t="str">
        <f t="shared" si="107"/>
        <v/>
      </c>
      <c r="B86" s="230"/>
      <c r="C86" s="230"/>
      <c r="D86" s="230"/>
      <c r="E86" s="230"/>
      <c r="F86" s="230"/>
      <c r="G86" s="230"/>
      <c r="H86" s="230"/>
      <c r="I86" s="230"/>
      <c r="J86" s="230"/>
      <c r="K86" s="230"/>
      <c r="L86" s="230"/>
      <c r="M86" s="230"/>
      <c r="N86" s="230" t="str">
        <f t="shared" si="108"/>
        <v/>
      </c>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0"/>
      <c r="AT86" s="230"/>
      <c r="AU86" s="230" t="str">
        <f t="shared" si="109"/>
        <v/>
      </c>
      <c r="AV86" s="230"/>
      <c r="AW86" s="230"/>
      <c r="AX86" s="230"/>
      <c r="AY86" s="230"/>
      <c r="AZ86" s="230"/>
      <c r="BA86" s="230"/>
      <c r="BB86" s="230"/>
      <c r="BC86" s="230"/>
      <c r="BD86" s="230"/>
      <c r="BE86" s="230"/>
      <c r="BF86" s="230"/>
      <c r="BG86" s="230"/>
      <c r="BH86" s="230" t="str">
        <f t="shared" si="110"/>
        <v/>
      </c>
      <c r="BI86" s="230"/>
      <c r="BJ86" s="230"/>
      <c r="BK86" s="230"/>
      <c r="BL86" s="230"/>
      <c r="BM86" s="230"/>
      <c r="BN86" s="230"/>
      <c r="BO86" s="230"/>
      <c r="BP86" s="230"/>
      <c r="BQ86" s="230"/>
      <c r="BR86" s="230"/>
      <c r="BS86" s="230"/>
      <c r="BT86" s="230"/>
      <c r="BU86" s="230"/>
      <c r="BV86" s="230"/>
      <c r="BW86" s="230"/>
      <c r="BX86" s="230"/>
      <c r="BY86" s="230"/>
      <c r="BZ86" s="230"/>
      <c r="CA86" s="230"/>
      <c r="CB86" s="230"/>
      <c r="CC86" s="230"/>
      <c r="CD86" s="230"/>
      <c r="CE86" s="230"/>
      <c r="CF86" s="230"/>
      <c r="CG86" s="230"/>
      <c r="CH86" s="230"/>
      <c r="CI86" s="230"/>
      <c r="CJ86" s="230"/>
      <c r="CK86" s="230"/>
      <c r="CL86" s="230"/>
      <c r="CM86" s="230"/>
      <c r="CN86" s="230"/>
      <c r="CO86" s="60">
        <v>16</v>
      </c>
      <c r="CP86" s="60">
        <v>45</v>
      </c>
      <c r="CV86" s="84">
        <f t="shared" si="86"/>
        <v>1</v>
      </c>
      <c r="CW86" s="58" t="str">
        <f>'the Fiefdoms'!W6</f>
        <v/>
      </c>
      <c r="DC86" s="84">
        <f t="shared" si="87"/>
        <v>1</v>
      </c>
      <c r="DD86">
        <f>'the Fiefdoms'!AP10</f>
        <v>0</v>
      </c>
      <c r="DE86" t="str">
        <f>'the Fiefdoms'!AA10</f>
        <v>Man-at-arms of Dol Amroth</v>
      </c>
      <c r="DF86" s="84" t="str">
        <f>'the Fiefdoms'!CA10</f>
        <v>-</v>
      </c>
      <c r="DH86">
        <v>17</v>
      </c>
      <c r="DI86">
        <f>LOOKUP(DH86,$DC:$DC,$DE:$DE)</f>
        <v>0</v>
      </c>
      <c r="DJ86">
        <f>LOOKUP(DH86,$DC:$DC,$DF:$DF)</f>
        <v>0</v>
      </c>
      <c r="DK86" s="61">
        <f t="shared" ref="DK86" si="119">IF(DI86=0,0,CONCATENATE(DI86,IF(OR(COUNT(FIND("Horse",DJ86))=1,COUNT(FIND("Pony",DJ86))=1,COUNT(FIND("War Goat",DJ86))=1,COUNT(FIND("War Boar",DJ86))=1),"1.",""),IF(OR(COUNT(FIND("armoured horse",DJ86))=1,COUNT(FIND("Gandalf's Cart",DJ86))=1,COUNT(FIND("Sleigh",DJ86))=1,COUNT(FIND("Windlance",DJ86))=1),"2.",""),IF(OR(COUNT(FIND("Engineer Captain",DJ86))=1,COUNT(FIND("Shadowfax",DJ86))=1),"3.","")))</f>
        <v>0</v>
      </c>
      <c r="DL86">
        <f>LOOKUP(DK86,$EH:$EH,$EI:$EI)</f>
        <v>0</v>
      </c>
      <c r="DM86" s="61">
        <f t="shared" ref="DM86" si="120">IF(DL86=0,0,CONCATENATE(DL86,IF(OR(COUNT(FIND("Shield",DJ86))=1,COUNT(FIND("Sting",DJ86))=1,COUNT(FIND("Sebastian",DJ86))=1,COUNT(FIND("The Oakenshield",DJ86))=1),"1.",""),IF(OR(COUNT(FIND("Armour",DJ86))=1,COUNT(FIND("Elven glaive",DJ86))=1),"2.",""),IF(OR(COUNT(FIND("Heavy armour",DJ86))=1,COUNT(FIND("Mithril Coat",DJ86))=1,COUNT(FIND("armour of Gondolin",DJ86))=1,COUNT(FIND("Orcrist",DJ86))=1),"3.",""),IF(OR(COUNT(FIND("The Banner of Minas Tirith",DJ86))=1,COUNT(FIND("Horn of the Riddermark",DJ86))=1,COUNT(FIND("Royal Standard of Rohan",DJ86))=1,COUNT(FIND("Banner of Arwen Evenstar",DJ86))=1,COUNT(FIND("Mirror of Galadriel",DJ86))=1,COUNT(FIND("Andúril, Flame of the West",DJ86))=1,COUNT(FIND("Durin's Axe",DJ86))=1,COUNT(FIND("Erebor13",DJ86))=1),"4.","")))</f>
        <v>0</v>
      </c>
      <c r="DN86">
        <f t="shared" si="91"/>
        <v>0</v>
      </c>
      <c r="DO86">
        <f t="shared" si="92"/>
        <v>0</v>
      </c>
      <c r="DP86">
        <f t="shared" si="93"/>
        <v>0</v>
      </c>
      <c r="DQ86">
        <f t="shared" si="94"/>
        <v>0</v>
      </c>
      <c r="DR86">
        <f t="shared" si="95"/>
        <v>0</v>
      </c>
      <c r="DS86">
        <f t="shared" si="96"/>
        <v>0</v>
      </c>
      <c r="DT86">
        <f t="shared" si="97"/>
        <v>0</v>
      </c>
      <c r="DU86">
        <f t="shared" si="98"/>
        <v>0</v>
      </c>
      <c r="DV86">
        <f t="shared" si="99"/>
        <v>0</v>
      </c>
      <c r="DW86">
        <f t="shared" si="100"/>
        <v>0</v>
      </c>
      <c r="DX86">
        <f t="shared" si="101"/>
        <v>0</v>
      </c>
      <c r="DY86">
        <f t="shared" si="102"/>
        <v>0</v>
      </c>
      <c r="DZ86">
        <f t="shared" si="103"/>
        <v>0</v>
      </c>
      <c r="EA86" s="17">
        <f t="shared" si="112"/>
        <v>1</v>
      </c>
      <c r="EB86" s="85" t="str">
        <f>IF(COUNT(FIND(" with ",DJ86))=1,SUBSTITUTE(DJ86,CONCATENATE(DI86," with"),""),"")</f>
        <v/>
      </c>
      <c r="EC86" s="85" t="str">
        <f t="shared" si="106"/>
        <v/>
      </c>
      <c r="ED86" s="85"/>
      <c r="EE86" s="84" t="s">
        <v>2444</v>
      </c>
      <c r="EF86" s="84" t="s">
        <v>2458</v>
      </c>
      <c r="EG86" s="85"/>
      <c r="EH86" s="62" t="s">
        <v>216</v>
      </c>
      <c r="EI86" s="63" t="s">
        <v>216</v>
      </c>
      <c r="EJ86" s="64" t="s">
        <v>602</v>
      </c>
      <c r="EO86" s="84" t="s">
        <v>1780</v>
      </c>
      <c r="EP86" s="84" t="s">
        <v>1780</v>
      </c>
      <c r="EQ86" s="69" t="s">
        <v>748</v>
      </c>
      <c r="ER86" s="69" t="s">
        <v>1845</v>
      </c>
      <c r="ES86" s="69" t="s">
        <v>637</v>
      </c>
      <c r="ET86" s="69" t="s">
        <v>628</v>
      </c>
      <c r="EU86" s="69" t="s">
        <v>624</v>
      </c>
      <c r="EV86" s="69" t="s">
        <v>623</v>
      </c>
      <c r="EW86" s="69" t="s">
        <v>629</v>
      </c>
      <c r="EX86" s="69" t="s">
        <v>624</v>
      </c>
      <c r="EY86" s="69" t="s">
        <v>629</v>
      </c>
      <c r="EZ86" s="69" t="s">
        <v>629</v>
      </c>
      <c r="FA86" s="69" t="s">
        <v>629</v>
      </c>
      <c r="FB86" s="73" t="s">
        <v>1854</v>
      </c>
      <c r="FH86" s="84">
        <f t="shared" si="89"/>
        <v>0</v>
      </c>
      <c r="FI86" s="84">
        <f t="shared" si="90"/>
        <v>1</v>
      </c>
      <c r="FJ86" s="85" t="s">
        <v>1149</v>
      </c>
      <c r="FN86" s="84">
        <f t="shared" si="79"/>
        <v>0</v>
      </c>
      <c r="FO86" s="84">
        <f t="shared" si="80"/>
        <v>1</v>
      </c>
      <c r="FP86" s="84" t="s">
        <v>1717</v>
      </c>
    </row>
    <row r="87" spans="1:172" ht="18" customHeight="1" x14ac:dyDescent="0.25">
      <c r="A87" s="230" t="str">
        <f t="shared" si="107"/>
        <v/>
      </c>
      <c r="B87" s="230"/>
      <c r="C87" s="230"/>
      <c r="D87" s="230"/>
      <c r="E87" s="230"/>
      <c r="F87" s="230"/>
      <c r="G87" s="230"/>
      <c r="H87" s="230"/>
      <c r="I87" s="230"/>
      <c r="J87" s="230"/>
      <c r="K87" s="230"/>
      <c r="L87" s="230"/>
      <c r="M87" s="230"/>
      <c r="N87" s="230" t="str">
        <f t="shared" si="108"/>
        <v/>
      </c>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c r="AS87" s="230"/>
      <c r="AT87" s="230"/>
      <c r="AU87" s="230" t="str">
        <f t="shared" si="109"/>
        <v/>
      </c>
      <c r="AV87" s="230"/>
      <c r="AW87" s="230"/>
      <c r="AX87" s="230"/>
      <c r="AY87" s="230"/>
      <c r="AZ87" s="230"/>
      <c r="BA87" s="230"/>
      <c r="BB87" s="230"/>
      <c r="BC87" s="230"/>
      <c r="BD87" s="230"/>
      <c r="BE87" s="230"/>
      <c r="BF87" s="230"/>
      <c r="BG87" s="230"/>
      <c r="BH87" s="230" t="str">
        <f t="shared" si="110"/>
        <v/>
      </c>
      <c r="BI87" s="230"/>
      <c r="BJ87" s="230"/>
      <c r="BK87" s="230"/>
      <c r="BL87" s="230"/>
      <c r="BM87" s="230"/>
      <c r="BN87" s="230"/>
      <c r="BO87" s="230"/>
      <c r="BP87" s="230"/>
      <c r="BQ87" s="230"/>
      <c r="BR87" s="230"/>
      <c r="BS87" s="230"/>
      <c r="BT87" s="230"/>
      <c r="BU87" s="230"/>
      <c r="BV87" s="230"/>
      <c r="BW87" s="230"/>
      <c r="BX87" s="230"/>
      <c r="BY87" s="230"/>
      <c r="BZ87" s="230"/>
      <c r="CA87" s="230"/>
      <c r="CB87" s="230"/>
      <c r="CC87" s="230"/>
      <c r="CD87" s="230"/>
      <c r="CE87" s="230"/>
      <c r="CF87" s="230"/>
      <c r="CG87" s="230"/>
      <c r="CH87" s="230"/>
      <c r="CI87" s="230"/>
      <c r="CJ87" s="230"/>
      <c r="CK87" s="230"/>
      <c r="CL87" s="230"/>
      <c r="CM87" s="230"/>
      <c r="CN87" s="230"/>
      <c r="CO87" s="60">
        <v>17</v>
      </c>
      <c r="CP87" s="60">
        <v>46</v>
      </c>
      <c r="CV87" s="84">
        <f t="shared" si="86"/>
        <v>1</v>
      </c>
      <c r="CW87" s="58" t="str">
        <f>'the Fiefdoms'!W7</f>
        <v/>
      </c>
      <c r="DC87" s="84">
        <f t="shared" si="87"/>
        <v>1</v>
      </c>
      <c r="DD87">
        <f>'the Fiefdoms'!AP11</f>
        <v>0</v>
      </c>
      <c r="DE87" t="str">
        <f>'the Fiefdoms'!AA11</f>
        <v>Man-at-arms of Dol Amroth</v>
      </c>
      <c r="DF87" s="84" t="str">
        <f>'the Fiefdoms'!CA11</f>
        <v>-</v>
      </c>
      <c r="DK87" s="84"/>
      <c r="DL87">
        <f>LOOKUP(DK86,$EH:$EH,$EJ:$EJ)</f>
        <v>0</v>
      </c>
      <c r="DM87" s="84">
        <f t="shared" ref="DM87:DM90" si="121">DL87</f>
        <v>0</v>
      </c>
      <c r="DN87">
        <f t="shared" si="91"/>
        <v>0</v>
      </c>
      <c r="DO87">
        <f t="shared" si="92"/>
        <v>0</v>
      </c>
      <c r="DP87">
        <f t="shared" si="93"/>
        <v>0</v>
      </c>
      <c r="DQ87">
        <f t="shared" si="94"/>
        <v>0</v>
      </c>
      <c r="DR87">
        <f t="shared" si="95"/>
        <v>0</v>
      </c>
      <c r="DS87">
        <f t="shared" si="96"/>
        <v>0</v>
      </c>
      <c r="DT87">
        <f t="shared" si="97"/>
        <v>0</v>
      </c>
      <c r="DU87">
        <f t="shared" si="98"/>
        <v>0</v>
      </c>
      <c r="DV87">
        <f t="shared" si="99"/>
        <v>0</v>
      </c>
      <c r="DW87">
        <f t="shared" si="100"/>
        <v>0</v>
      </c>
      <c r="DX87">
        <f t="shared" si="101"/>
        <v>0</v>
      </c>
      <c r="DY87">
        <f t="shared" si="102"/>
        <v>0</v>
      </c>
      <c r="DZ87">
        <f t="shared" si="103"/>
        <v>0</v>
      </c>
      <c r="EA87" s="17">
        <f t="shared" si="112"/>
        <v>1</v>
      </c>
      <c r="EB87" s="85"/>
      <c r="EC87" s="85" t="str">
        <f t="shared" si="106"/>
        <v/>
      </c>
      <c r="ED87" s="85"/>
      <c r="EE87" s="65" t="s">
        <v>196</v>
      </c>
      <c r="EF87" s="84" t="s">
        <v>2257</v>
      </c>
      <c r="EG87" s="85"/>
      <c r="EH87" s="62" t="s">
        <v>603</v>
      </c>
      <c r="EI87" s="63" t="s">
        <v>216</v>
      </c>
      <c r="EJ87" s="64" t="s">
        <v>602</v>
      </c>
      <c r="EK87" s="84" t="s">
        <v>502</v>
      </c>
      <c r="EO87" s="84" t="s">
        <v>2434</v>
      </c>
      <c r="EP87" s="84" t="s">
        <v>2434</v>
      </c>
      <c r="EQ87" s="69" t="s">
        <v>748</v>
      </c>
      <c r="ER87" s="69" t="s">
        <v>1845</v>
      </c>
      <c r="ES87" s="69" t="s">
        <v>620</v>
      </c>
      <c r="ET87" s="69" t="s">
        <v>628</v>
      </c>
      <c r="EU87" s="69" t="s">
        <v>668</v>
      </c>
      <c r="EV87" s="69" t="s">
        <v>623</v>
      </c>
      <c r="EW87" s="69" t="s">
        <v>629</v>
      </c>
      <c r="EX87" s="69" t="s">
        <v>624</v>
      </c>
      <c r="EY87" s="69" t="s">
        <v>623</v>
      </c>
      <c r="EZ87" s="69" t="s">
        <v>629</v>
      </c>
      <c r="FA87" s="69" t="s">
        <v>629</v>
      </c>
      <c r="FB87" s="188" t="str">
        <f>CONCATENATE("Burly. Fearless. Sworn Protector (Thorin, KutM). The King's Axeman. Weapon Master.",IF('Erebor Reclaimed'!$U$2='Erebor Reclaimed'!$Z$2," Du Bekâr!",""))</f>
        <v>Burly. Fearless. Sworn Protector (Thorin, KutM). The King's Axeman. Weapon Master. Du Bekâr!</v>
      </c>
      <c r="FH87" s="84">
        <f t="shared" si="89"/>
        <v>0</v>
      </c>
      <c r="FI87" s="84">
        <f t="shared" si="90"/>
        <v>1</v>
      </c>
      <c r="FJ87" s="83" t="str">
        <f>""</f>
        <v/>
      </c>
      <c r="FN87" s="84">
        <f t="shared" si="79"/>
        <v>0</v>
      </c>
      <c r="FO87" s="84">
        <f t="shared" si="80"/>
        <v>1</v>
      </c>
      <c r="FP87" s="84" t="s">
        <v>2011</v>
      </c>
    </row>
    <row r="88" spans="1:172" ht="18" customHeight="1" x14ac:dyDescent="0.25">
      <c r="A88" s="230" t="str">
        <f t="shared" si="107"/>
        <v/>
      </c>
      <c r="B88" s="230"/>
      <c r="C88" s="230"/>
      <c r="D88" s="230"/>
      <c r="E88" s="230"/>
      <c r="F88" s="230"/>
      <c r="G88" s="230"/>
      <c r="H88" s="230"/>
      <c r="I88" s="230"/>
      <c r="J88" s="230"/>
      <c r="K88" s="230"/>
      <c r="L88" s="230"/>
      <c r="M88" s="230"/>
      <c r="N88" s="230" t="str">
        <f t="shared" si="108"/>
        <v/>
      </c>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t="str">
        <f t="shared" si="109"/>
        <v/>
      </c>
      <c r="AV88" s="230"/>
      <c r="AW88" s="230"/>
      <c r="AX88" s="230"/>
      <c r="AY88" s="230"/>
      <c r="AZ88" s="230"/>
      <c r="BA88" s="230"/>
      <c r="BB88" s="230"/>
      <c r="BC88" s="230"/>
      <c r="BD88" s="230"/>
      <c r="BE88" s="230"/>
      <c r="BF88" s="230"/>
      <c r="BG88" s="230"/>
      <c r="BH88" s="230" t="str">
        <f t="shared" si="110"/>
        <v/>
      </c>
      <c r="BI88" s="230"/>
      <c r="BJ88" s="230"/>
      <c r="BK88" s="230"/>
      <c r="BL88" s="230"/>
      <c r="BM88" s="230"/>
      <c r="BN88" s="230"/>
      <c r="BO88" s="230"/>
      <c r="BP88" s="230"/>
      <c r="BQ88" s="230"/>
      <c r="BR88" s="230"/>
      <c r="BS88" s="230"/>
      <c r="BT88" s="230"/>
      <c r="BU88" s="230"/>
      <c r="BV88" s="230"/>
      <c r="BW88" s="230"/>
      <c r="BX88" s="230"/>
      <c r="BY88" s="230"/>
      <c r="BZ88" s="230"/>
      <c r="CA88" s="230"/>
      <c r="CB88" s="230"/>
      <c r="CC88" s="230"/>
      <c r="CD88" s="230"/>
      <c r="CE88" s="230"/>
      <c r="CF88" s="230"/>
      <c r="CG88" s="230"/>
      <c r="CH88" s="230"/>
      <c r="CI88" s="230"/>
      <c r="CJ88" s="230"/>
      <c r="CK88" s="230"/>
      <c r="CL88" s="230"/>
      <c r="CM88" s="230"/>
      <c r="CN88" s="230"/>
      <c r="CO88" s="60">
        <v>18</v>
      </c>
      <c r="CP88" s="60">
        <v>47</v>
      </c>
      <c r="CV88" s="84">
        <f t="shared" si="86"/>
        <v>1</v>
      </c>
      <c r="CW88" s="58" t="str">
        <f>'the Fiefdoms'!W8</f>
        <v/>
      </c>
      <c r="DC88" s="84">
        <f t="shared" si="87"/>
        <v>1</v>
      </c>
      <c r="DD88">
        <f>'the Fiefdoms'!AP12</f>
        <v>0</v>
      </c>
      <c r="DE88" t="str">
        <f>'the Fiefdoms'!AA12</f>
        <v>Axeman of Lossarnach</v>
      </c>
      <c r="DF88" s="84" t="str">
        <f>'the Fiefdoms'!CA12</f>
        <v>-</v>
      </c>
      <c r="DK88" s="84"/>
      <c r="DL88">
        <f>LOOKUP(DK86,$EH:$EH,$EK:$EK)</f>
        <v>0</v>
      </c>
      <c r="DM88" s="84">
        <f t="shared" si="121"/>
        <v>0</v>
      </c>
      <c r="DN88">
        <f t="shared" si="91"/>
        <v>0</v>
      </c>
      <c r="DO88">
        <f t="shared" si="92"/>
        <v>0</v>
      </c>
      <c r="DP88">
        <f t="shared" si="93"/>
        <v>0</v>
      </c>
      <c r="DQ88">
        <f t="shared" si="94"/>
        <v>0</v>
      </c>
      <c r="DR88">
        <f t="shared" si="95"/>
        <v>0</v>
      </c>
      <c r="DS88">
        <f t="shared" si="96"/>
        <v>0</v>
      </c>
      <c r="DT88">
        <f t="shared" si="97"/>
        <v>0</v>
      </c>
      <c r="DU88">
        <f t="shared" si="98"/>
        <v>0</v>
      </c>
      <c r="DV88">
        <f t="shared" si="99"/>
        <v>0</v>
      </c>
      <c r="DW88">
        <f t="shared" si="100"/>
        <v>0</v>
      </c>
      <c r="DX88">
        <f t="shared" si="101"/>
        <v>0</v>
      </c>
      <c r="DY88">
        <f t="shared" si="102"/>
        <v>0</v>
      </c>
      <c r="DZ88">
        <f t="shared" si="103"/>
        <v>0</v>
      </c>
      <c r="EA88" s="17">
        <f t="shared" si="112"/>
        <v>1</v>
      </c>
      <c r="EB88" s="85"/>
      <c r="EC88" s="85" t="str">
        <f t="shared" si="106"/>
        <v/>
      </c>
      <c r="ED88" s="85"/>
      <c r="EE88" s="65" t="s">
        <v>75</v>
      </c>
      <c r="EF88" s="84" t="s">
        <v>2221</v>
      </c>
      <c r="EG88" s="85"/>
      <c r="EH88" s="62" t="s">
        <v>198</v>
      </c>
      <c r="EI88" s="63" t="s">
        <v>198</v>
      </c>
      <c r="EJ88" s="64"/>
      <c r="EO88" s="72" t="s">
        <v>216</v>
      </c>
      <c r="EP88" s="72" t="s">
        <v>216</v>
      </c>
      <c r="EQ88" s="69" t="s">
        <v>547</v>
      </c>
      <c r="ER88" s="69" t="s">
        <v>547</v>
      </c>
      <c r="ES88" s="69" t="s">
        <v>547</v>
      </c>
      <c r="ET88" s="69" t="s">
        <v>769</v>
      </c>
      <c r="EU88" s="69" t="s">
        <v>662</v>
      </c>
      <c r="EV88" s="69" t="s">
        <v>547</v>
      </c>
      <c r="EW88" s="69" t="s">
        <v>623</v>
      </c>
      <c r="EX88" s="69" t="s">
        <v>547</v>
      </c>
      <c r="EY88" s="14" t="str">
        <f>""</f>
        <v/>
      </c>
      <c r="EZ88" s="14" t="str">
        <f>""</f>
        <v/>
      </c>
      <c r="FA88" s="14" t="str">
        <f>""</f>
        <v/>
      </c>
      <c r="FB88" s="70" t="s">
        <v>770</v>
      </c>
      <c r="FH88" s="84">
        <f t="shared" si="89"/>
        <v>1</v>
      </c>
      <c r="FI88" s="84">
        <f t="shared" si="90"/>
        <v>1</v>
      </c>
      <c r="FJ88" s="85" t="s">
        <v>1150</v>
      </c>
      <c r="FN88" s="84">
        <f t="shared" si="79"/>
        <v>0</v>
      </c>
      <c r="FO88" s="84">
        <f t="shared" si="80"/>
        <v>1</v>
      </c>
      <c r="FP88" s="84" t="s">
        <v>2001</v>
      </c>
    </row>
    <row r="89" spans="1:172" ht="18" customHeight="1" x14ac:dyDescent="0.25">
      <c r="A89" s="230" t="str">
        <f t="shared" si="107"/>
        <v/>
      </c>
      <c r="B89" s="230"/>
      <c r="C89" s="230"/>
      <c r="D89" s="230"/>
      <c r="E89" s="230"/>
      <c r="F89" s="230"/>
      <c r="G89" s="230"/>
      <c r="H89" s="230"/>
      <c r="I89" s="230"/>
      <c r="J89" s="230"/>
      <c r="K89" s="230"/>
      <c r="L89" s="230"/>
      <c r="M89" s="230"/>
      <c r="N89" s="230" t="str">
        <f t="shared" si="108"/>
        <v/>
      </c>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t="str">
        <f t="shared" si="109"/>
        <v/>
      </c>
      <c r="AV89" s="230"/>
      <c r="AW89" s="230"/>
      <c r="AX89" s="230"/>
      <c r="AY89" s="230"/>
      <c r="AZ89" s="230"/>
      <c r="BA89" s="230"/>
      <c r="BB89" s="230"/>
      <c r="BC89" s="230"/>
      <c r="BD89" s="230"/>
      <c r="BE89" s="230"/>
      <c r="BF89" s="230"/>
      <c r="BG89" s="230"/>
      <c r="BH89" s="230" t="str">
        <f t="shared" si="110"/>
        <v/>
      </c>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60">
        <v>19</v>
      </c>
      <c r="CP89" s="60">
        <v>48</v>
      </c>
      <c r="CV89" s="84">
        <f t="shared" si="86"/>
        <v>1</v>
      </c>
      <c r="CW89" s="58" t="str">
        <f>'the Fiefdoms'!W9</f>
        <v/>
      </c>
      <c r="DC89" s="84">
        <f t="shared" si="87"/>
        <v>1</v>
      </c>
      <c r="DD89">
        <f>'the Fiefdoms'!AP13</f>
        <v>0</v>
      </c>
      <c r="DE89" t="str">
        <f>'the Fiefdoms'!AA13</f>
        <v>Axeman of Lossarnach</v>
      </c>
      <c r="DF89" s="84" t="str">
        <f>'the Fiefdoms'!CA13</f>
        <v>-</v>
      </c>
      <c r="DK89" s="84"/>
      <c r="DL89">
        <f>LOOKUP(DK86,$EH:$EH,$EL:$EL)</f>
        <v>0</v>
      </c>
      <c r="DM89" s="84">
        <f t="shared" si="121"/>
        <v>0</v>
      </c>
      <c r="DN89">
        <f t="shared" si="91"/>
        <v>0</v>
      </c>
      <c r="DO89">
        <f t="shared" si="92"/>
        <v>0</v>
      </c>
      <c r="DP89">
        <f t="shared" si="93"/>
        <v>0</v>
      </c>
      <c r="DQ89">
        <f t="shared" si="94"/>
        <v>0</v>
      </c>
      <c r="DR89">
        <f t="shared" si="95"/>
        <v>0</v>
      </c>
      <c r="DS89">
        <f t="shared" si="96"/>
        <v>0</v>
      </c>
      <c r="DT89">
        <f t="shared" si="97"/>
        <v>0</v>
      </c>
      <c r="DU89">
        <f t="shared" si="98"/>
        <v>0</v>
      </c>
      <c r="DV89">
        <f t="shared" si="99"/>
        <v>0</v>
      </c>
      <c r="DW89">
        <f t="shared" si="100"/>
        <v>0</v>
      </c>
      <c r="DX89">
        <f t="shared" si="101"/>
        <v>0</v>
      </c>
      <c r="DY89">
        <f t="shared" si="102"/>
        <v>0</v>
      </c>
      <c r="DZ89">
        <f t="shared" si="103"/>
        <v>0</v>
      </c>
      <c r="EA89" s="17">
        <f t="shared" si="112"/>
        <v>1</v>
      </c>
      <c r="EB89" s="85"/>
      <c r="EC89" s="85" t="str">
        <f t="shared" si="106"/>
        <v/>
      </c>
      <c r="ED89" s="85"/>
      <c r="EE89" s="65" t="s">
        <v>223</v>
      </c>
      <c r="EF89" s="84" t="s">
        <v>2241</v>
      </c>
      <c r="EG89" s="85"/>
      <c r="EH89" s="62" t="s">
        <v>200</v>
      </c>
      <c r="EI89" s="63" t="s">
        <v>200</v>
      </c>
      <c r="EJ89" s="64"/>
      <c r="EO89" s="65" t="s">
        <v>198</v>
      </c>
      <c r="EP89" s="65" t="s">
        <v>198</v>
      </c>
      <c r="EQ89" s="69" t="s">
        <v>748</v>
      </c>
      <c r="ER89" s="69" t="s">
        <v>1845</v>
      </c>
      <c r="ES89" s="69" t="s">
        <v>644</v>
      </c>
      <c r="ET89" s="69" t="s">
        <v>621</v>
      </c>
      <c r="EU89" s="69" t="s">
        <v>622</v>
      </c>
      <c r="EV89" s="69" t="s">
        <v>629</v>
      </c>
      <c r="EW89" s="69" t="s">
        <v>629</v>
      </c>
      <c r="EX89" s="69" t="s">
        <v>628</v>
      </c>
      <c r="EY89" s="69" t="s">
        <v>629</v>
      </c>
      <c r="EZ89" s="69" t="s">
        <v>635</v>
      </c>
      <c r="FA89" s="69" t="s">
        <v>635</v>
      </c>
      <c r="FB89" s="84" t="str">
        <f>""</f>
        <v/>
      </c>
      <c r="FH89" s="84">
        <f t="shared" si="89"/>
        <v>0</v>
      </c>
      <c r="FI89" s="84">
        <f t="shared" si="90"/>
        <v>1</v>
      </c>
      <c r="FJ89" s="85" t="s">
        <v>1882</v>
      </c>
      <c r="FN89" s="84">
        <f t="shared" si="79"/>
        <v>0</v>
      </c>
      <c r="FO89" s="84">
        <f t="shared" si="80"/>
        <v>1</v>
      </c>
      <c r="FP89" s="84" t="s">
        <v>1998</v>
      </c>
    </row>
    <row r="90" spans="1:172" ht="18" customHeight="1" x14ac:dyDescent="0.25">
      <c r="A90" s="230" t="str">
        <f t="shared" si="107"/>
        <v/>
      </c>
      <c r="B90" s="230"/>
      <c r="C90" s="230"/>
      <c r="D90" s="230"/>
      <c r="E90" s="230"/>
      <c r="F90" s="230"/>
      <c r="G90" s="230"/>
      <c r="H90" s="230"/>
      <c r="I90" s="230"/>
      <c r="J90" s="230"/>
      <c r="K90" s="230"/>
      <c r="L90" s="230"/>
      <c r="M90" s="230"/>
      <c r="N90" s="230" t="str">
        <f t="shared" si="108"/>
        <v/>
      </c>
      <c r="O90" s="230"/>
      <c r="P90" s="230"/>
      <c r="Q90" s="230"/>
      <c r="R90" s="230"/>
      <c r="S90" s="230"/>
      <c r="T90" s="230"/>
      <c r="U90" s="230"/>
      <c r="V90" s="230"/>
      <c r="W90" s="230"/>
      <c r="X90" s="230"/>
      <c r="Y90" s="230"/>
      <c r="Z90" s="230"/>
      <c r="AA90" s="230"/>
      <c r="AB90" s="230"/>
      <c r="AC90" s="230"/>
      <c r="AD90" s="230"/>
      <c r="AE90" s="230"/>
      <c r="AF90" s="230"/>
      <c r="AG90" s="230"/>
      <c r="AH90" s="230"/>
      <c r="AI90" s="230"/>
      <c r="AJ90" s="230"/>
      <c r="AK90" s="230"/>
      <c r="AL90" s="230"/>
      <c r="AM90" s="230"/>
      <c r="AN90" s="230"/>
      <c r="AO90" s="230"/>
      <c r="AP90" s="230"/>
      <c r="AQ90" s="230"/>
      <c r="AR90" s="230"/>
      <c r="AS90" s="230"/>
      <c r="AT90" s="230"/>
      <c r="AU90" s="230" t="str">
        <f t="shared" si="109"/>
        <v/>
      </c>
      <c r="AV90" s="230"/>
      <c r="AW90" s="230"/>
      <c r="AX90" s="230"/>
      <c r="AY90" s="230"/>
      <c r="AZ90" s="230"/>
      <c r="BA90" s="230"/>
      <c r="BB90" s="230"/>
      <c r="BC90" s="230"/>
      <c r="BD90" s="230"/>
      <c r="BE90" s="230"/>
      <c r="BF90" s="230"/>
      <c r="BG90" s="230"/>
      <c r="BH90" s="230" t="str">
        <f t="shared" si="110"/>
        <v/>
      </c>
      <c r="BI90" s="230"/>
      <c r="BJ90" s="230"/>
      <c r="BK90" s="230"/>
      <c r="BL90" s="230"/>
      <c r="BM90" s="230"/>
      <c r="BN90" s="230"/>
      <c r="BO90" s="230"/>
      <c r="BP90" s="230"/>
      <c r="BQ90" s="230"/>
      <c r="BR90" s="230"/>
      <c r="BS90" s="230"/>
      <c r="BT90" s="230"/>
      <c r="BU90" s="230"/>
      <c r="BV90" s="230"/>
      <c r="BW90" s="230"/>
      <c r="BX90" s="230"/>
      <c r="BY90" s="230"/>
      <c r="BZ90" s="230"/>
      <c r="CA90" s="230"/>
      <c r="CB90" s="230"/>
      <c r="CC90" s="230"/>
      <c r="CD90" s="230"/>
      <c r="CE90" s="230"/>
      <c r="CF90" s="230"/>
      <c r="CG90" s="230"/>
      <c r="CH90" s="230"/>
      <c r="CI90" s="230"/>
      <c r="CJ90" s="230"/>
      <c r="CK90" s="230"/>
      <c r="CL90" s="230"/>
      <c r="CM90" s="230"/>
      <c r="CN90" s="230"/>
      <c r="CO90" s="60">
        <v>20</v>
      </c>
      <c r="CP90" s="60">
        <v>49</v>
      </c>
      <c r="CV90" s="84">
        <f t="shared" si="86"/>
        <v>1</v>
      </c>
      <c r="CW90" s="58" t="str">
        <f>'the Fiefdoms'!W10</f>
        <v/>
      </c>
      <c r="DC90" s="84">
        <f t="shared" si="87"/>
        <v>1</v>
      </c>
      <c r="DD90">
        <f>'the Fiefdoms'!AP14</f>
        <v>0</v>
      </c>
      <c r="DE90" t="str">
        <f>'the Fiefdoms'!AA14</f>
        <v>Clansman of Lamedon</v>
      </c>
      <c r="DF90" s="84" t="str">
        <f>'the Fiefdoms'!CA14</f>
        <v>-</v>
      </c>
      <c r="DK90" s="84"/>
      <c r="DL90">
        <f>LOOKUP(DK86,$EH:$EH,$EM:$EM)</f>
        <v>0</v>
      </c>
      <c r="DM90" s="84">
        <f t="shared" si="121"/>
        <v>0</v>
      </c>
      <c r="DN90">
        <f t="shared" si="91"/>
        <v>0</v>
      </c>
      <c r="DO90">
        <f t="shared" si="92"/>
        <v>0</v>
      </c>
      <c r="DP90">
        <f t="shared" si="93"/>
        <v>0</v>
      </c>
      <c r="DQ90">
        <f t="shared" si="94"/>
        <v>0</v>
      </c>
      <c r="DR90">
        <f t="shared" si="95"/>
        <v>0</v>
      </c>
      <c r="DS90">
        <f t="shared" si="96"/>
        <v>0</v>
      </c>
      <c r="DT90">
        <f t="shared" si="97"/>
        <v>0</v>
      </c>
      <c r="DU90">
        <f t="shared" si="98"/>
        <v>0</v>
      </c>
      <c r="DV90">
        <f t="shared" si="99"/>
        <v>0</v>
      </c>
      <c r="DW90">
        <f t="shared" si="100"/>
        <v>0</v>
      </c>
      <c r="DX90">
        <f t="shared" si="101"/>
        <v>0</v>
      </c>
      <c r="DY90">
        <f t="shared" si="102"/>
        <v>0</v>
      </c>
      <c r="DZ90">
        <f t="shared" si="103"/>
        <v>0</v>
      </c>
      <c r="EA90" s="17">
        <f t="shared" si="112"/>
        <v>1</v>
      </c>
      <c r="EB90" s="85"/>
      <c r="EC90" s="85" t="str">
        <f t="shared" si="106"/>
        <v/>
      </c>
      <c r="ED90" s="85"/>
      <c r="EE90" s="65" t="s">
        <v>237</v>
      </c>
      <c r="EF90" s="84" t="s">
        <v>2273</v>
      </c>
      <c r="EG90" s="85"/>
      <c r="EH90" s="62" t="s">
        <v>210</v>
      </c>
      <c r="EI90" s="63" t="s">
        <v>210</v>
      </c>
      <c r="EJ90" s="64"/>
      <c r="EO90" s="65" t="s">
        <v>759</v>
      </c>
      <c r="EP90" s="65" t="s">
        <v>198</v>
      </c>
      <c r="EQ90" s="69" t="s">
        <v>748</v>
      </c>
      <c r="ER90" s="69" t="s">
        <v>1845</v>
      </c>
      <c r="ES90" s="69" t="s">
        <v>644</v>
      </c>
      <c r="ET90" s="69" t="s">
        <v>621</v>
      </c>
      <c r="EU90" s="69" t="s">
        <v>668</v>
      </c>
      <c r="EV90" s="69" t="s">
        <v>629</v>
      </c>
      <c r="EW90" s="69" t="s">
        <v>629</v>
      </c>
      <c r="EX90" s="69" t="s">
        <v>628</v>
      </c>
      <c r="EY90" s="69" t="s">
        <v>629</v>
      </c>
      <c r="EZ90" s="69" t="s">
        <v>635</v>
      </c>
      <c r="FA90" s="69" t="s">
        <v>635</v>
      </c>
      <c r="FB90" s="84" t="str">
        <f>""</f>
        <v/>
      </c>
      <c r="FH90" s="84">
        <f t="shared" si="89"/>
        <v>0</v>
      </c>
      <c r="FI90" s="84">
        <f t="shared" si="90"/>
        <v>1</v>
      </c>
      <c r="FJ90" s="83" t="str">
        <f>""</f>
        <v/>
      </c>
      <c r="FN90" s="84">
        <f t="shared" si="79"/>
        <v>0</v>
      </c>
      <c r="FO90" s="84">
        <f t="shared" si="80"/>
        <v>1</v>
      </c>
      <c r="FP90" s="84" t="s">
        <v>1994</v>
      </c>
    </row>
    <row r="91" spans="1:172" ht="18" customHeight="1" x14ac:dyDescent="0.25">
      <c r="A91" s="230" t="str">
        <f t="shared" si="107"/>
        <v/>
      </c>
      <c r="B91" s="230"/>
      <c r="C91" s="230"/>
      <c r="D91" s="230"/>
      <c r="E91" s="230"/>
      <c r="F91" s="230"/>
      <c r="G91" s="230"/>
      <c r="H91" s="230"/>
      <c r="I91" s="230"/>
      <c r="J91" s="230"/>
      <c r="K91" s="230"/>
      <c r="L91" s="230"/>
      <c r="M91" s="230"/>
      <c r="N91" s="230" t="str">
        <f t="shared" si="108"/>
        <v/>
      </c>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t="str">
        <f t="shared" si="109"/>
        <v/>
      </c>
      <c r="AV91" s="230"/>
      <c r="AW91" s="230"/>
      <c r="AX91" s="230"/>
      <c r="AY91" s="230"/>
      <c r="AZ91" s="230"/>
      <c r="BA91" s="230"/>
      <c r="BB91" s="230"/>
      <c r="BC91" s="230"/>
      <c r="BD91" s="230"/>
      <c r="BE91" s="230"/>
      <c r="BF91" s="230"/>
      <c r="BG91" s="230"/>
      <c r="BH91" s="230" t="str">
        <f t="shared" si="110"/>
        <v/>
      </c>
      <c r="BI91" s="230"/>
      <c r="BJ91" s="230"/>
      <c r="BK91" s="230"/>
      <c r="BL91" s="230"/>
      <c r="BM91" s="230"/>
      <c r="BN91" s="230"/>
      <c r="BO91" s="230"/>
      <c r="BP91" s="230"/>
      <c r="BQ91" s="230"/>
      <c r="BR91" s="230"/>
      <c r="BS91" s="230"/>
      <c r="BT91" s="230"/>
      <c r="BU91" s="230"/>
      <c r="BV91" s="230"/>
      <c r="BW91" s="230"/>
      <c r="BX91" s="230"/>
      <c r="BY91" s="230"/>
      <c r="BZ91" s="230"/>
      <c r="CA91" s="230"/>
      <c r="CB91" s="230"/>
      <c r="CC91" s="230"/>
      <c r="CD91" s="230"/>
      <c r="CE91" s="230"/>
      <c r="CF91" s="230"/>
      <c r="CG91" s="230"/>
      <c r="CH91" s="230"/>
      <c r="CI91" s="230"/>
      <c r="CJ91" s="230"/>
      <c r="CK91" s="230"/>
      <c r="CL91" s="230"/>
      <c r="CM91" s="230"/>
      <c r="CN91" s="230"/>
      <c r="CO91" s="60">
        <v>21</v>
      </c>
      <c r="CP91" s="60">
        <v>50</v>
      </c>
      <c r="CV91" s="84">
        <f t="shared" si="86"/>
        <v>1</v>
      </c>
      <c r="CW91" s="58" t="str">
        <f>'the Fiefdoms'!W11</f>
        <v/>
      </c>
      <c r="DC91" s="84">
        <f t="shared" si="87"/>
        <v>1</v>
      </c>
      <c r="DD91">
        <f>'the Fiefdoms'!AP15</f>
        <v>0</v>
      </c>
      <c r="DE91" t="str">
        <f>'the Fiefdoms'!AA15</f>
        <v>Blackroot Vale Archer</v>
      </c>
      <c r="DF91" s="84" t="str">
        <f>'the Fiefdoms'!CA15</f>
        <v>-</v>
      </c>
      <c r="DH91">
        <v>18</v>
      </c>
      <c r="DI91">
        <f>LOOKUP(DH91,$DC:$DC,$DE:$DE)</f>
        <v>0</v>
      </c>
      <c r="DJ91">
        <f>LOOKUP(DH91,$DC:$DC,$DF:$DF)</f>
        <v>0</v>
      </c>
      <c r="DK91" s="61">
        <f t="shared" ref="DK91" si="122">IF(DI91=0,0,CONCATENATE(DI91,IF(OR(COUNT(FIND("Horse",DJ91))=1,COUNT(FIND("Pony",DJ91))=1,COUNT(FIND("War Goat",DJ91))=1,COUNT(FIND("War Boar",DJ91))=1),"1.",""),IF(OR(COUNT(FIND("armoured horse",DJ91))=1,COUNT(FIND("Gandalf's Cart",DJ91))=1,COUNT(FIND("Sleigh",DJ91))=1,COUNT(FIND("Windlance",DJ91))=1),"2.",""),IF(OR(COUNT(FIND("Engineer Captain",DJ91))=1,COUNT(FIND("Shadowfax",DJ91))=1),"3.","")))</f>
        <v>0</v>
      </c>
      <c r="DL91">
        <f>LOOKUP(DK91,$EH:$EH,$EI:$EI)</f>
        <v>0</v>
      </c>
      <c r="DM91" s="61">
        <f t="shared" ref="DM91" si="123">IF(DL91=0,0,CONCATENATE(DL91,IF(OR(COUNT(FIND("Shield",DJ91))=1,COUNT(FIND("Sting",DJ91))=1,COUNT(FIND("Sebastian",DJ91))=1,COUNT(FIND("The Oakenshield",DJ91))=1),"1.",""),IF(OR(COUNT(FIND("Armour",DJ91))=1,COUNT(FIND("Elven glaive",DJ91))=1),"2.",""),IF(OR(COUNT(FIND("Heavy armour",DJ91))=1,COUNT(FIND("Mithril Coat",DJ91))=1,COUNT(FIND("armour of Gondolin",DJ91))=1,COUNT(FIND("Orcrist",DJ91))=1),"3.",""),IF(OR(COUNT(FIND("The Banner of Minas Tirith",DJ91))=1,COUNT(FIND("Horn of the Riddermark",DJ91))=1,COUNT(FIND("Royal Standard of Rohan",DJ91))=1,COUNT(FIND("Banner of Arwen Evenstar",DJ91))=1,COUNT(FIND("Mirror of Galadriel",DJ91))=1,COUNT(FIND("Andúril, Flame of the West",DJ91))=1,COUNT(FIND("Durin's Axe",DJ91))=1,COUNT(FIND("Erebor13",DJ91))=1),"4.","")))</f>
        <v>0</v>
      </c>
      <c r="DN91">
        <f t="shared" si="91"/>
        <v>0</v>
      </c>
      <c r="DO91">
        <f t="shared" si="92"/>
        <v>0</v>
      </c>
      <c r="DP91">
        <f t="shared" si="93"/>
        <v>0</v>
      </c>
      <c r="DQ91">
        <f t="shared" si="94"/>
        <v>0</v>
      </c>
      <c r="DR91">
        <f t="shared" si="95"/>
        <v>0</v>
      </c>
      <c r="DS91">
        <f t="shared" si="96"/>
        <v>0</v>
      </c>
      <c r="DT91">
        <f t="shared" si="97"/>
        <v>0</v>
      </c>
      <c r="DU91">
        <f t="shared" si="98"/>
        <v>0</v>
      </c>
      <c r="DV91">
        <f t="shared" si="99"/>
        <v>0</v>
      </c>
      <c r="DW91">
        <f t="shared" si="100"/>
        <v>0</v>
      </c>
      <c r="DX91">
        <f t="shared" si="101"/>
        <v>0</v>
      </c>
      <c r="DY91">
        <f t="shared" si="102"/>
        <v>0</v>
      </c>
      <c r="DZ91">
        <f t="shared" si="103"/>
        <v>0</v>
      </c>
      <c r="EA91" s="17">
        <f t="shared" si="112"/>
        <v>1</v>
      </c>
      <c r="EB91" s="85" t="str">
        <f>IF(COUNT(FIND(" with ",DJ91))=1,SUBSTITUTE(DJ91,CONCATENATE(DI91," with"),""),"")</f>
        <v/>
      </c>
      <c r="EC91" s="85" t="str">
        <f t="shared" si="106"/>
        <v/>
      </c>
      <c r="ED91" s="85"/>
      <c r="EE91" s="65" t="s">
        <v>217</v>
      </c>
      <c r="EF91" s="84" t="s">
        <v>2267</v>
      </c>
      <c r="EG91" s="85"/>
      <c r="EH91" s="62" t="s">
        <v>211</v>
      </c>
      <c r="EI91" s="63" t="s">
        <v>211</v>
      </c>
      <c r="EJ91" s="64"/>
      <c r="EO91" s="65" t="s">
        <v>602</v>
      </c>
      <c r="EP91" s="65" t="s">
        <v>602</v>
      </c>
      <c r="EQ91" s="69" t="s">
        <v>748</v>
      </c>
      <c r="ER91" s="69" t="s">
        <v>1845</v>
      </c>
      <c r="ES91" s="69" t="s">
        <v>647</v>
      </c>
      <c r="ET91" s="69" t="s">
        <v>623</v>
      </c>
      <c r="EU91" s="69" t="s">
        <v>624</v>
      </c>
      <c r="EV91" s="69" t="s">
        <v>635</v>
      </c>
      <c r="EW91" s="69" t="s">
        <v>635</v>
      </c>
      <c r="EX91" s="69" t="s">
        <v>621</v>
      </c>
      <c r="EY91" s="14" t="str">
        <f>""</f>
        <v/>
      </c>
      <c r="EZ91" s="14" t="str">
        <f>""</f>
        <v/>
      </c>
      <c r="FA91" s="14" t="str">
        <f>""</f>
        <v/>
      </c>
      <c r="FB91" s="84" t="str">
        <f>""</f>
        <v/>
      </c>
      <c r="FH91" s="84">
        <f t="shared" si="89"/>
        <v>1</v>
      </c>
      <c r="FI91" s="84">
        <f t="shared" si="90"/>
        <v>1</v>
      </c>
      <c r="FJ91" s="83" t="s">
        <v>665</v>
      </c>
      <c r="FN91" s="84">
        <f t="shared" si="79"/>
        <v>0</v>
      </c>
      <c r="FO91" s="84">
        <f t="shared" si="80"/>
        <v>1</v>
      </c>
      <c r="FP91" s="84" t="s">
        <v>1997</v>
      </c>
    </row>
    <row r="92" spans="1:172" ht="18" customHeight="1" x14ac:dyDescent="0.25">
      <c r="A92" s="230" t="str">
        <f t="shared" si="107"/>
        <v/>
      </c>
      <c r="B92" s="230"/>
      <c r="C92" s="230"/>
      <c r="D92" s="230"/>
      <c r="E92" s="230"/>
      <c r="F92" s="230"/>
      <c r="G92" s="230"/>
      <c r="H92" s="230"/>
      <c r="I92" s="230"/>
      <c r="J92" s="230"/>
      <c r="K92" s="230"/>
      <c r="L92" s="230"/>
      <c r="M92" s="230"/>
      <c r="N92" s="230" t="str">
        <f t="shared" si="108"/>
        <v/>
      </c>
      <c r="O92" s="230"/>
      <c r="P92" s="230"/>
      <c r="Q92" s="230"/>
      <c r="R92" s="230"/>
      <c r="S92" s="230"/>
      <c r="T92" s="230"/>
      <c r="U92" s="230"/>
      <c r="V92" s="230"/>
      <c r="W92" s="230"/>
      <c r="X92" s="230"/>
      <c r="Y92" s="230"/>
      <c r="Z92" s="230"/>
      <c r="AA92" s="230"/>
      <c r="AB92" s="230"/>
      <c r="AC92" s="230"/>
      <c r="AD92" s="230"/>
      <c r="AE92" s="230"/>
      <c r="AF92" s="230"/>
      <c r="AG92" s="230"/>
      <c r="AH92" s="230"/>
      <c r="AI92" s="230"/>
      <c r="AJ92" s="230"/>
      <c r="AK92" s="230"/>
      <c r="AL92" s="230"/>
      <c r="AM92" s="230"/>
      <c r="AN92" s="230"/>
      <c r="AO92" s="230"/>
      <c r="AP92" s="230"/>
      <c r="AQ92" s="230"/>
      <c r="AR92" s="230"/>
      <c r="AS92" s="230"/>
      <c r="AT92" s="230"/>
      <c r="AU92" s="230" t="str">
        <f t="shared" si="109"/>
        <v/>
      </c>
      <c r="AV92" s="230"/>
      <c r="AW92" s="230"/>
      <c r="AX92" s="230"/>
      <c r="AY92" s="230"/>
      <c r="AZ92" s="230"/>
      <c r="BA92" s="230"/>
      <c r="BB92" s="230"/>
      <c r="BC92" s="230"/>
      <c r="BD92" s="230"/>
      <c r="BE92" s="230"/>
      <c r="BF92" s="230"/>
      <c r="BG92" s="230"/>
      <c r="BH92" s="230" t="str">
        <f t="shared" si="110"/>
        <v/>
      </c>
      <c r="BI92" s="230"/>
      <c r="BJ92" s="230"/>
      <c r="BK92" s="230"/>
      <c r="BL92" s="230"/>
      <c r="BM92" s="230"/>
      <c r="BN92" s="230"/>
      <c r="BO92" s="230"/>
      <c r="BP92" s="230"/>
      <c r="BQ92" s="230"/>
      <c r="BR92" s="230"/>
      <c r="BS92" s="230"/>
      <c r="BT92" s="230"/>
      <c r="BU92" s="230"/>
      <c r="BV92" s="230"/>
      <c r="BW92" s="230"/>
      <c r="BX92" s="230"/>
      <c r="BY92" s="230"/>
      <c r="BZ92" s="230"/>
      <c r="CA92" s="230"/>
      <c r="CB92" s="230"/>
      <c r="CC92" s="230"/>
      <c r="CD92" s="230"/>
      <c r="CE92" s="230"/>
      <c r="CF92" s="230"/>
      <c r="CG92" s="230"/>
      <c r="CH92" s="230"/>
      <c r="CI92" s="230"/>
      <c r="CJ92" s="230"/>
      <c r="CK92" s="230"/>
      <c r="CL92" s="230"/>
      <c r="CM92" s="230"/>
      <c r="CN92" s="230"/>
      <c r="CO92" s="60">
        <v>22</v>
      </c>
      <c r="CP92" s="60">
        <v>51</v>
      </c>
      <c r="CV92" s="84">
        <f t="shared" si="86"/>
        <v>1</v>
      </c>
      <c r="CW92" s="58" t="str">
        <f>'the Fiefdoms'!W12</f>
        <v/>
      </c>
      <c r="DC92" s="84">
        <f t="shared" si="87"/>
        <v>1</v>
      </c>
      <c r="DD92">
        <f>'the Fiefdoms'!AP16</f>
        <v>0</v>
      </c>
      <c r="DE92" t="str">
        <f>'the Fiefdoms'!AA16</f>
        <v>Blackroot Vale Archer</v>
      </c>
      <c r="DF92" s="84" t="str">
        <f>'the Fiefdoms'!CA16</f>
        <v>-</v>
      </c>
      <c r="DK92" s="84"/>
      <c r="DL92">
        <f>LOOKUP(DK91,$EH:$EH,$EJ:$EJ)</f>
        <v>0</v>
      </c>
      <c r="DM92" s="84">
        <f t="shared" ref="DM92:DM95" si="124">DL92</f>
        <v>0</v>
      </c>
      <c r="DN92">
        <f t="shared" si="91"/>
        <v>0</v>
      </c>
      <c r="DO92">
        <f t="shared" si="92"/>
        <v>0</v>
      </c>
      <c r="DP92">
        <f t="shared" si="93"/>
        <v>0</v>
      </c>
      <c r="DQ92">
        <f t="shared" si="94"/>
        <v>0</v>
      </c>
      <c r="DR92">
        <f t="shared" si="95"/>
        <v>0</v>
      </c>
      <c r="DS92">
        <f t="shared" si="96"/>
        <v>0</v>
      </c>
      <c r="DT92">
        <f t="shared" si="97"/>
        <v>0</v>
      </c>
      <c r="DU92">
        <f t="shared" si="98"/>
        <v>0</v>
      </c>
      <c r="DV92">
        <f t="shared" si="99"/>
        <v>0</v>
      </c>
      <c r="DW92">
        <f t="shared" si="100"/>
        <v>0</v>
      </c>
      <c r="DX92">
        <f t="shared" si="101"/>
        <v>0</v>
      </c>
      <c r="DY92">
        <f t="shared" si="102"/>
        <v>0</v>
      </c>
      <c r="DZ92">
        <f t="shared" si="103"/>
        <v>0</v>
      </c>
      <c r="EA92" s="17">
        <f t="shared" si="112"/>
        <v>1</v>
      </c>
      <c r="EB92" s="85"/>
      <c r="EC92" s="85" t="str">
        <f t="shared" si="106"/>
        <v/>
      </c>
      <c r="ED92" s="85"/>
      <c r="EE92" s="65" t="s">
        <v>172</v>
      </c>
      <c r="EF92" s="84" t="s">
        <v>2211</v>
      </c>
      <c r="EG92" s="85"/>
      <c r="EH92" s="62" t="s">
        <v>202</v>
      </c>
      <c r="EI92" s="63" t="s">
        <v>202</v>
      </c>
      <c r="EJ92" s="64"/>
      <c r="EO92" s="65" t="s">
        <v>502</v>
      </c>
      <c r="EP92" s="65" t="s">
        <v>502</v>
      </c>
      <c r="EQ92" s="69" t="s">
        <v>748</v>
      </c>
      <c r="ER92" s="69" t="s">
        <v>1845</v>
      </c>
      <c r="ES92" s="69" t="s">
        <v>644</v>
      </c>
      <c r="ET92" s="69" t="s">
        <v>621</v>
      </c>
      <c r="EU92" s="69" t="s">
        <v>622</v>
      </c>
      <c r="EV92" s="69" t="s">
        <v>629</v>
      </c>
      <c r="EW92" s="69" t="s">
        <v>629</v>
      </c>
      <c r="EX92" s="69" t="s">
        <v>628</v>
      </c>
      <c r="EY92" s="69" t="s">
        <v>629</v>
      </c>
      <c r="EZ92" s="69" t="s">
        <v>635</v>
      </c>
      <c r="FA92" s="69" t="s">
        <v>635</v>
      </c>
      <c r="FB92" s="84" t="str">
        <f>""</f>
        <v/>
      </c>
      <c r="FH92" s="84">
        <f t="shared" si="89"/>
        <v>0</v>
      </c>
      <c r="FI92" s="84">
        <f t="shared" si="90"/>
        <v>1</v>
      </c>
      <c r="FJ92" s="83" t="s">
        <v>1151</v>
      </c>
      <c r="FN92" s="84">
        <f t="shared" ref="FN92:FN117" si="125">IF(FP92="",0,IF(COUNT(FIND(FP92,$FQ$1))=1,2,IF(FP91="",1,0)))</f>
        <v>0</v>
      </c>
      <c r="FO92" s="84">
        <f t="shared" ref="FO92:FO117" si="126">IF(FN91=2,FO91+1,IF(FP90="",FO91,IF(FO91-FO90=1,FO91+1,FO91)))</f>
        <v>1</v>
      </c>
      <c r="FP92" s="84" t="str">
        <f>""</f>
        <v/>
      </c>
    </row>
    <row r="93" spans="1:172" ht="18" customHeight="1" x14ac:dyDescent="0.25">
      <c r="A93" s="230" t="str">
        <f t="shared" si="107"/>
        <v/>
      </c>
      <c r="B93" s="230"/>
      <c r="C93" s="230"/>
      <c r="D93" s="230"/>
      <c r="E93" s="230"/>
      <c r="F93" s="230"/>
      <c r="G93" s="230"/>
      <c r="H93" s="230"/>
      <c r="I93" s="230"/>
      <c r="J93" s="230"/>
      <c r="K93" s="230"/>
      <c r="L93" s="230"/>
      <c r="M93" s="230"/>
      <c r="N93" s="230" t="str">
        <f t="shared" si="108"/>
        <v/>
      </c>
      <c r="O93" s="230"/>
      <c r="P93" s="230"/>
      <c r="Q93" s="230"/>
      <c r="R93" s="230"/>
      <c r="S93" s="230"/>
      <c r="T93" s="230"/>
      <c r="U93" s="230"/>
      <c r="V93" s="230"/>
      <c r="W93" s="230"/>
      <c r="X93" s="230"/>
      <c r="Y93" s="230"/>
      <c r="Z93" s="230"/>
      <c r="AA93" s="230"/>
      <c r="AB93" s="230"/>
      <c r="AC93" s="230"/>
      <c r="AD93" s="230"/>
      <c r="AE93" s="230"/>
      <c r="AF93" s="230"/>
      <c r="AG93" s="230"/>
      <c r="AH93" s="230"/>
      <c r="AI93" s="230"/>
      <c r="AJ93" s="230"/>
      <c r="AK93" s="230"/>
      <c r="AL93" s="230"/>
      <c r="AM93" s="230"/>
      <c r="AN93" s="230"/>
      <c r="AO93" s="230"/>
      <c r="AP93" s="230"/>
      <c r="AQ93" s="230"/>
      <c r="AR93" s="230"/>
      <c r="AS93" s="230"/>
      <c r="AT93" s="230"/>
      <c r="AU93" s="230" t="str">
        <f t="shared" si="109"/>
        <v/>
      </c>
      <c r="AV93" s="230"/>
      <c r="AW93" s="230"/>
      <c r="AX93" s="230"/>
      <c r="AY93" s="230"/>
      <c r="AZ93" s="230"/>
      <c r="BA93" s="230"/>
      <c r="BB93" s="230"/>
      <c r="BC93" s="230"/>
      <c r="BD93" s="230"/>
      <c r="BE93" s="230"/>
      <c r="BF93" s="230"/>
      <c r="BG93" s="230"/>
      <c r="BH93" s="230" t="str">
        <f t="shared" si="110"/>
        <v/>
      </c>
      <c r="BI93" s="230"/>
      <c r="BJ93" s="230"/>
      <c r="BK93" s="230"/>
      <c r="BL93" s="230"/>
      <c r="BM93" s="230"/>
      <c r="BN93" s="230"/>
      <c r="BO93" s="230"/>
      <c r="BP93" s="230"/>
      <c r="BQ93" s="230"/>
      <c r="BR93" s="230"/>
      <c r="BS93" s="230"/>
      <c r="BT93" s="230"/>
      <c r="BU93" s="230"/>
      <c r="BV93" s="230"/>
      <c r="BW93" s="230"/>
      <c r="BX93" s="230"/>
      <c r="BY93" s="230"/>
      <c r="BZ93" s="230"/>
      <c r="CA93" s="230"/>
      <c r="CB93" s="230"/>
      <c r="CC93" s="230"/>
      <c r="CD93" s="230"/>
      <c r="CE93" s="230"/>
      <c r="CF93" s="230"/>
      <c r="CG93" s="230"/>
      <c r="CH93" s="230"/>
      <c r="CI93" s="230"/>
      <c r="CJ93" s="230"/>
      <c r="CK93" s="230"/>
      <c r="CL93" s="230"/>
      <c r="CM93" s="230"/>
      <c r="CN93" s="230"/>
      <c r="CO93" s="60">
        <v>23</v>
      </c>
      <c r="CP93" s="60">
        <v>52</v>
      </c>
      <c r="CV93" s="84">
        <f t="shared" si="86"/>
        <v>1</v>
      </c>
      <c r="CW93" s="58" t="str">
        <f>'the Fiefdoms'!W13</f>
        <v/>
      </c>
      <c r="DC93" s="84">
        <f t="shared" si="87"/>
        <v>1</v>
      </c>
      <c r="DD93">
        <f>'the Fiefdoms'!AP17</f>
        <v>0</v>
      </c>
      <c r="DE93" t="str">
        <f>'the Fiefdoms'!AA17</f>
        <v>Blackroot Vale Archer</v>
      </c>
      <c r="DF93" s="84" t="str">
        <f>'the Fiefdoms'!CA17</f>
        <v>-</v>
      </c>
      <c r="DK93" s="84"/>
      <c r="DL93">
        <f>LOOKUP(DK91,$EH:$EH,$EK:$EK)</f>
        <v>0</v>
      </c>
      <c r="DM93" s="84">
        <f t="shared" si="124"/>
        <v>0</v>
      </c>
      <c r="DN93">
        <f t="shared" si="91"/>
        <v>0</v>
      </c>
      <c r="DO93">
        <f t="shared" si="92"/>
        <v>0</v>
      </c>
      <c r="DP93">
        <f t="shared" si="93"/>
        <v>0</v>
      </c>
      <c r="DQ93">
        <f t="shared" si="94"/>
        <v>0</v>
      </c>
      <c r="DR93">
        <f t="shared" si="95"/>
        <v>0</v>
      </c>
      <c r="DS93">
        <f t="shared" si="96"/>
        <v>0</v>
      </c>
      <c r="DT93">
        <f t="shared" si="97"/>
        <v>0</v>
      </c>
      <c r="DU93">
        <f t="shared" si="98"/>
        <v>0</v>
      </c>
      <c r="DV93">
        <f t="shared" si="99"/>
        <v>0</v>
      </c>
      <c r="DW93">
        <f t="shared" si="100"/>
        <v>0</v>
      </c>
      <c r="DX93">
        <f t="shared" si="101"/>
        <v>0</v>
      </c>
      <c r="DY93">
        <f t="shared" si="102"/>
        <v>0</v>
      </c>
      <c r="DZ93">
        <f t="shared" si="103"/>
        <v>0</v>
      </c>
      <c r="EA93" s="17">
        <f t="shared" si="112"/>
        <v>1</v>
      </c>
      <c r="EB93" s="85"/>
      <c r="EC93" s="85" t="str">
        <f t="shared" si="106"/>
        <v/>
      </c>
      <c r="ED93" s="85"/>
      <c r="EE93" s="65" t="s">
        <v>182</v>
      </c>
      <c r="EF93" s="84" t="s">
        <v>2211</v>
      </c>
      <c r="EG93" s="85"/>
      <c r="EH93" s="62" t="s">
        <v>208</v>
      </c>
      <c r="EI93" s="63" t="s">
        <v>208</v>
      </c>
      <c r="EJ93" s="64"/>
      <c r="EO93" s="65" t="s">
        <v>200</v>
      </c>
      <c r="EP93" s="65" t="s">
        <v>200</v>
      </c>
      <c r="EQ93" s="69" t="s">
        <v>748</v>
      </c>
      <c r="ER93" s="69" t="s">
        <v>1845</v>
      </c>
      <c r="ES93" s="69" t="s">
        <v>637</v>
      </c>
      <c r="ET93" s="69" t="s">
        <v>621</v>
      </c>
      <c r="EU93" s="69" t="s">
        <v>668</v>
      </c>
      <c r="EV93" s="69" t="s">
        <v>629</v>
      </c>
      <c r="EW93" s="69" t="s">
        <v>629</v>
      </c>
      <c r="EX93" s="69" t="s">
        <v>624</v>
      </c>
      <c r="EY93" s="69" t="s">
        <v>629</v>
      </c>
      <c r="EZ93" s="69" t="s">
        <v>629</v>
      </c>
      <c r="FA93" s="69" t="s">
        <v>635</v>
      </c>
      <c r="FB93" s="84" t="str">
        <f>""</f>
        <v/>
      </c>
      <c r="FH93" s="84">
        <f t="shared" si="89"/>
        <v>0</v>
      </c>
      <c r="FI93" s="84">
        <f t="shared" si="90"/>
        <v>1</v>
      </c>
      <c r="FJ93" s="83" t="s">
        <v>1883</v>
      </c>
      <c r="FN93" s="84">
        <f t="shared" si="125"/>
        <v>1</v>
      </c>
      <c r="FO93" s="84">
        <f t="shared" si="126"/>
        <v>1</v>
      </c>
      <c r="FP93" s="84" t="s">
        <v>2447</v>
      </c>
    </row>
    <row r="94" spans="1:172" ht="18" customHeight="1" x14ac:dyDescent="0.25">
      <c r="A94" s="230" t="str">
        <f t="shared" si="107"/>
        <v/>
      </c>
      <c r="B94" s="230"/>
      <c r="C94" s="230"/>
      <c r="D94" s="230"/>
      <c r="E94" s="230"/>
      <c r="F94" s="230"/>
      <c r="G94" s="230"/>
      <c r="H94" s="230"/>
      <c r="I94" s="230"/>
      <c r="J94" s="230"/>
      <c r="K94" s="230"/>
      <c r="L94" s="230"/>
      <c r="M94" s="230"/>
      <c r="N94" s="230" t="str">
        <f t="shared" si="108"/>
        <v/>
      </c>
      <c r="O94" s="230"/>
      <c r="P94" s="230"/>
      <c r="Q94" s="230"/>
      <c r="R94" s="230"/>
      <c r="S94" s="230"/>
      <c r="T94" s="230"/>
      <c r="U94" s="230"/>
      <c r="V94" s="230"/>
      <c r="W94" s="230"/>
      <c r="X94" s="230"/>
      <c r="Y94" s="230"/>
      <c r="Z94" s="230"/>
      <c r="AA94" s="230"/>
      <c r="AB94" s="230"/>
      <c r="AC94" s="230"/>
      <c r="AD94" s="230"/>
      <c r="AE94" s="230"/>
      <c r="AF94" s="230"/>
      <c r="AG94" s="230"/>
      <c r="AH94" s="230"/>
      <c r="AI94" s="230"/>
      <c r="AJ94" s="230"/>
      <c r="AK94" s="230"/>
      <c r="AL94" s="230"/>
      <c r="AM94" s="230"/>
      <c r="AN94" s="230"/>
      <c r="AO94" s="230"/>
      <c r="AP94" s="230"/>
      <c r="AQ94" s="230"/>
      <c r="AR94" s="230"/>
      <c r="AS94" s="230"/>
      <c r="AT94" s="230"/>
      <c r="AU94" s="230" t="str">
        <f t="shared" si="109"/>
        <v/>
      </c>
      <c r="AV94" s="230"/>
      <c r="AW94" s="230"/>
      <c r="AX94" s="230"/>
      <c r="AY94" s="230"/>
      <c r="AZ94" s="230"/>
      <c r="BA94" s="230"/>
      <c r="BB94" s="230"/>
      <c r="BC94" s="230"/>
      <c r="BD94" s="230"/>
      <c r="BE94" s="230"/>
      <c r="BF94" s="230"/>
      <c r="BG94" s="230"/>
      <c r="BH94" s="230" t="str">
        <f t="shared" si="110"/>
        <v/>
      </c>
      <c r="BI94" s="230"/>
      <c r="BJ94" s="230"/>
      <c r="BK94" s="230"/>
      <c r="BL94" s="230"/>
      <c r="BM94" s="230"/>
      <c r="BN94" s="230"/>
      <c r="BO94" s="230"/>
      <c r="BP94" s="230"/>
      <c r="BQ94" s="230"/>
      <c r="BR94" s="230"/>
      <c r="BS94" s="230"/>
      <c r="BT94" s="230"/>
      <c r="BU94" s="230"/>
      <c r="BV94" s="230"/>
      <c r="BW94" s="230"/>
      <c r="BX94" s="230"/>
      <c r="BY94" s="230"/>
      <c r="BZ94" s="230"/>
      <c r="CA94" s="230"/>
      <c r="CB94" s="230"/>
      <c r="CC94" s="230"/>
      <c r="CD94" s="230"/>
      <c r="CE94" s="230"/>
      <c r="CF94" s="230"/>
      <c r="CG94" s="230"/>
      <c r="CH94" s="230"/>
      <c r="CI94" s="230"/>
      <c r="CJ94" s="230"/>
      <c r="CK94" s="230"/>
      <c r="CL94" s="230"/>
      <c r="CM94" s="230"/>
      <c r="CN94" s="230"/>
      <c r="CO94" s="60">
        <v>24</v>
      </c>
      <c r="CP94" s="60">
        <v>53</v>
      </c>
      <c r="CV94" s="84">
        <f t="shared" si="86"/>
        <v>1</v>
      </c>
      <c r="CW94" s="58" t="str">
        <f>'the Fiefdoms'!W14</f>
        <v/>
      </c>
      <c r="DC94" s="84">
        <f t="shared" si="87"/>
        <v>1</v>
      </c>
      <c r="DD94">
        <f>'the Fiefdoms'!AP18</f>
        <v>0</v>
      </c>
      <c r="DE94" t="str">
        <f>'the Fiefdoms'!AA18</f>
        <v>Rider of the Dead</v>
      </c>
      <c r="DF94" s="84" t="str">
        <f>'the Fiefdoms'!CA18</f>
        <v>-</v>
      </c>
      <c r="DK94" s="84"/>
      <c r="DL94">
        <f>LOOKUP(DK91,$EH:$EH,$EL:$EL)</f>
        <v>0</v>
      </c>
      <c r="DM94" s="84">
        <f t="shared" si="124"/>
        <v>0</v>
      </c>
      <c r="DN94">
        <f t="shared" si="91"/>
        <v>0</v>
      </c>
      <c r="DO94">
        <f t="shared" si="92"/>
        <v>0</v>
      </c>
      <c r="DP94">
        <f t="shared" si="93"/>
        <v>0</v>
      </c>
      <c r="DQ94">
        <f t="shared" si="94"/>
        <v>0</v>
      </c>
      <c r="DR94">
        <f t="shared" si="95"/>
        <v>0</v>
      </c>
      <c r="DS94">
        <f t="shared" si="96"/>
        <v>0</v>
      </c>
      <c r="DT94">
        <f t="shared" si="97"/>
        <v>0</v>
      </c>
      <c r="DU94">
        <f t="shared" si="98"/>
        <v>0</v>
      </c>
      <c r="DV94">
        <f t="shared" si="99"/>
        <v>0</v>
      </c>
      <c r="DW94">
        <f t="shared" si="100"/>
        <v>0</v>
      </c>
      <c r="DX94">
        <f t="shared" si="101"/>
        <v>0</v>
      </c>
      <c r="DY94">
        <f t="shared" si="102"/>
        <v>0</v>
      </c>
      <c r="DZ94">
        <f t="shared" si="103"/>
        <v>0</v>
      </c>
      <c r="EA94" s="17">
        <f t="shared" si="112"/>
        <v>1</v>
      </c>
      <c r="EB94" s="85"/>
      <c r="EC94" s="85" t="str">
        <f t="shared" si="106"/>
        <v/>
      </c>
      <c r="ED94" s="85"/>
      <c r="EE94" s="65" t="s">
        <v>184</v>
      </c>
      <c r="EF94" s="84" t="s">
        <v>2250</v>
      </c>
      <c r="EG94" s="85"/>
      <c r="EH94" s="62" t="s">
        <v>212</v>
      </c>
      <c r="EI94" s="63" t="s">
        <v>212</v>
      </c>
      <c r="EJ94" s="64"/>
      <c r="EO94" s="65" t="s">
        <v>210</v>
      </c>
      <c r="EP94" s="65" t="s">
        <v>210</v>
      </c>
      <c r="EQ94" s="69" t="s">
        <v>748</v>
      </c>
      <c r="ER94" s="69" t="s">
        <v>1845</v>
      </c>
      <c r="ES94" s="69" t="s">
        <v>642</v>
      </c>
      <c r="ET94" s="69" t="s">
        <v>623</v>
      </c>
      <c r="EU94" s="69" t="s">
        <v>628</v>
      </c>
      <c r="EV94" s="69" t="s">
        <v>635</v>
      </c>
      <c r="EW94" s="69" t="s">
        <v>635</v>
      </c>
      <c r="EX94" s="69" t="s">
        <v>621</v>
      </c>
      <c r="EY94" s="14" t="str">
        <f>""</f>
        <v/>
      </c>
      <c r="EZ94" s="14" t="str">
        <f>""</f>
        <v/>
      </c>
      <c r="FA94" s="14" t="str">
        <f>""</f>
        <v/>
      </c>
      <c r="FB94" s="70" t="s">
        <v>766</v>
      </c>
      <c r="FH94" s="84">
        <f t="shared" si="89"/>
        <v>0</v>
      </c>
      <c r="FI94" s="84">
        <f t="shared" si="90"/>
        <v>1</v>
      </c>
      <c r="FJ94" s="83" t="str">
        <f>""</f>
        <v/>
      </c>
      <c r="FN94" s="84">
        <f t="shared" si="125"/>
        <v>0</v>
      </c>
      <c r="FO94" s="84">
        <f t="shared" si="126"/>
        <v>1</v>
      </c>
      <c r="FP94" s="84" t="s">
        <v>1717</v>
      </c>
    </row>
    <row r="95" spans="1:172" ht="18" customHeight="1" x14ac:dyDescent="0.25">
      <c r="A95" s="230" t="str">
        <f t="shared" si="107"/>
        <v/>
      </c>
      <c r="B95" s="230"/>
      <c r="C95" s="230"/>
      <c r="D95" s="230"/>
      <c r="E95" s="230"/>
      <c r="F95" s="230"/>
      <c r="G95" s="230"/>
      <c r="H95" s="230"/>
      <c r="I95" s="230"/>
      <c r="J95" s="230"/>
      <c r="K95" s="230"/>
      <c r="L95" s="230"/>
      <c r="M95" s="230"/>
      <c r="N95" s="230" t="str">
        <f t="shared" si="108"/>
        <v/>
      </c>
      <c r="O95" s="230"/>
      <c r="P95" s="230"/>
      <c r="Q95" s="230"/>
      <c r="R95" s="230"/>
      <c r="S95" s="230"/>
      <c r="T95" s="230"/>
      <c r="U95" s="230"/>
      <c r="V95" s="230"/>
      <c r="W95" s="230"/>
      <c r="X95" s="230"/>
      <c r="Y95" s="230"/>
      <c r="Z95" s="230"/>
      <c r="AA95" s="230"/>
      <c r="AB95" s="230"/>
      <c r="AC95" s="230"/>
      <c r="AD95" s="230"/>
      <c r="AE95" s="230"/>
      <c r="AF95" s="230"/>
      <c r="AG95" s="230"/>
      <c r="AH95" s="230"/>
      <c r="AI95" s="230"/>
      <c r="AJ95" s="230"/>
      <c r="AK95" s="230"/>
      <c r="AL95" s="230"/>
      <c r="AM95" s="230"/>
      <c r="AN95" s="230"/>
      <c r="AO95" s="230"/>
      <c r="AP95" s="230"/>
      <c r="AQ95" s="230"/>
      <c r="AR95" s="230"/>
      <c r="AS95" s="230"/>
      <c r="AT95" s="230"/>
      <c r="AU95" s="230" t="str">
        <f t="shared" si="109"/>
        <v/>
      </c>
      <c r="AV95" s="230"/>
      <c r="AW95" s="230"/>
      <c r="AX95" s="230"/>
      <c r="AY95" s="230"/>
      <c r="AZ95" s="230"/>
      <c r="BA95" s="230"/>
      <c r="BB95" s="230"/>
      <c r="BC95" s="230"/>
      <c r="BD95" s="230"/>
      <c r="BE95" s="230"/>
      <c r="BF95" s="230"/>
      <c r="BG95" s="230"/>
      <c r="BH95" s="230" t="str">
        <f t="shared" si="110"/>
        <v/>
      </c>
      <c r="BI95" s="230"/>
      <c r="BJ95" s="230"/>
      <c r="BK95" s="230"/>
      <c r="BL95" s="230"/>
      <c r="BM95" s="230"/>
      <c r="BN95" s="230"/>
      <c r="BO95" s="230"/>
      <c r="BP95" s="230"/>
      <c r="BQ95" s="230"/>
      <c r="BR95" s="230"/>
      <c r="BS95" s="230"/>
      <c r="BT95" s="230"/>
      <c r="BU95" s="230"/>
      <c r="BV95" s="230"/>
      <c r="BW95" s="230"/>
      <c r="BX95" s="230"/>
      <c r="BY95" s="230"/>
      <c r="BZ95" s="230"/>
      <c r="CA95" s="230"/>
      <c r="CB95" s="230"/>
      <c r="CC95" s="230"/>
      <c r="CD95" s="230"/>
      <c r="CE95" s="230"/>
      <c r="CF95" s="230"/>
      <c r="CG95" s="230"/>
      <c r="CH95" s="230"/>
      <c r="CI95" s="230"/>
      <c r="CJ95" s="230"/>
      <c r="CK95" s="230"/>
      <c r="CL95" s="230"/>
      <c r="CM95" s="230"/>
      <c r="CN95" s="230"/>
      <c r="CO95" s="60">
        <v>25</v>
      </c>
      <c r="CP95" s="60">
        <v>54</v>
      </c>
      <c r="CV95" s="84">
        <f t="shared" si="86"/>
        <v>1</v>
      </c>
      <c r="CW95" s="58" t="str">
        <f>'the Fiefdoms'!W15</f>
        <v/>
      </c>
      <c r="DC95" s="84">
        <f t="shared" si="87"/>
        <v>1</v>
      </c>
      <c r="DD95">
        <f>'the Fiefdoms'!AP19</f>
        <v>0</v>
      </c>
      <c r="DE95" t="str">
        <f>'the Fiefdoms'!AA19</f>
        <v>Warrior of the Dead</v>
      </c>
      <c r="DF95" s="84" t="str">
        <f>'the Fiefdoms'!CA19</f>
        <v>-</v>
      </c>
      <c r="DK95" s="84"/>
      <c r="DL95">
        <f>LOOKUP(DK91,$EH:$EH,$EM:$EM)</f>
        <v>0</v>
      </c>
      <c r="DM95" s="84">
        <f t="shared" si="124"/>
        <v>0</v>
      </c>
      <c r="DN95">
        <f t="shared" si="91"/>
        <v>0</v>
      </c>
      <c r="DO95">
        <f t="shared" si="92"/>
        <v>0</v>
      </c>
      <c r="DP95">
        <f t="shared" si="93"/>
        <v>0</v>
      </c>
      <c r="DQ95">
        <f t="shared" si="94"/>
        <v>0</v>
      </c>
      <c r="DR95">
        <f t="shared" si="95"/>
        <v>0</v>
      </c>
      <c r="DS95">
        <f t="shared" si="96"/>
        <v>0</v>
      </c>
      <c r="DT95">
        <f t="shared" si="97"/>
        <v>0</v>
      </c>
      <c r="DU95">
        <f t="shared" si="98"/>
        <v>0</v>
      </c>
      <c r="DV95">
        <f t="shared" si="99"/>
        <v>0</v>
      </c>
      <c r="DW95">
        <f t="shared" si="100"/>
        <v>0</v>
      </c>
      <c r="DX95">
        <f t="shared" si="101"/>
        <v>0</v>
      </c>
      <c r="DY95">
        <f t="shared" si="102"/>
        <v>0</v>
      </c>
      <c r="DZ95">
        <f t="shared" si="103"/>
        <v>0</v>
      </c>
      <c r="EA95" s="17">
        <f t="shared" si="112"/>
        <v>1</v>
      </c>
      <c r="EB95" s="85"/>
      <c r="EC95" s="85" t="str">
        <f t="shared" si="106"/>
        <v/>
      </c>
      <c r="ED95" s="85"/>
      <c r="EE95" s="65" t="s">
        <v>186</v>
      </c>
      <c r="EF95" s="84" t="s">
        <v>2250</v>
      </c>
      <c r="EG95" s="85"/>
      <c r="EH95" s="62" t="s">
        <v>203</v>
      </c>
      <c r="EI95" s="63" t="s">
        <v>203</v>
      </c>
      <c r="EJ95" s="64"/>
      <c r="EO95" s="65" t="s">
        <v>211</v>
      </c>
      <c r="EP95" s="65" t="s">
        <v>211</v>
      </c>
      <c r="EQ95" s="69" t="s">
        <v>748</v>
      </c>
      <c r="ER95" s="69" t="s">
        <v>1845</v>
      </c>
      <c r="ES95" s="69" t="s">
        <v>642</v>
      </c>
      <c r="ET95" s="69" t="s">
        <v>621</v>
      </c>
      <c r="EU95" s="69" t="s">
        <v>628</v>
      </c>
      <c r="EV95" s="69" t="s">
        <v>635</v>
      </c>
      <c r="EW95" s="69" t="s">
        <v>635</v>
      </c>
      <c r="EX95" s="69" t="s">
        <v>621</v>
      </c>
      <c r="EY95" s="14" t="str">
        <f>""</f>
        <v/>
      </c>
      <c r="EZ95" s="14" t="str">
        <f>""</f>
        <v/>
      </c>
      <c r="FA95" s="14" t="str">
        <f>""</f>
        <v/>
      </c>
      <c r="FB95" s="70" t="s">
        <v>766</v>
      </c>
      <c r="FH95" s="84">
        <f t="shared" si="89"/>
        <v>1</v>
      </c>
      <c r="FI95" s="84">
        <f t="shared" si="90"/>
        <v>1</v>
      </c>
      <c r="FJ95" s="85" t="s">
        <v>1152</v>
      </c>
      <c r="FN95" s="84">
        <f t="shared" si="125"/>
        <v>0</v>
      </c>
      <c r="FO95" s="84">
        <f t="shared" si="126"/>
        <v>1</v>
      </c>
      <c r="FP95" s="84" t="s">
        <v>2009</v>
      </c>
    </row>
    <row r="96" spans="1:172" ht="18" customHeight="1" x14ac:dyDescent="0.25">
      <c r="A96" s="230" t="str">
        <f t="shared" si="107"/>
        <v/>
      </c>
      <c r="B96" s="230"/>
      <c r="C96" s="230"/>
      <c r="D96" s="230"/>
      <c r="E96" s="230"/>
      <c r="F96" s="230"/>
      <c r="G96" s="230"/>
      <c r="H96" s="230"/>
      <c r="I96" s="230"/>
      <c r="J96" s="230"/>
      <c r="K96" s="230"/>
      <c r="L96" s="230"/>
      <c r="M96" s="230"/>
      <c r="N96" s="230" t="str">
        <f t="shared" si="108"/>
        <v/>
      </c>
      <c r="O96" s="230"/>
      <c r="P96" s="230"/>
      <c r="Q96" s="230"/>
      <c r="R96" s="230"/>
      <c r="S96" s="230"/>
      <c r="T96" s="230"/>
      <c r="U96" s="230"/>
      <c r="V96" s="230"/>
      <c r="W96" s="230"/>
      <c r="X96" s="230"/>
      <c r="Y96" s="230"/>
      <c r="Z96" s="230"/>
      <c r="AA96" s="230"/>
      <c r="AB96" s="230"/>
      <c r="AC96" s="230"/>
      <c r="AD96" s="230"/>
      <c r="AE96" s="230"/>
      <c r="AF96" s="230"/>
      <c r="AG96" s="230"/>
      <c r="AH96" s="230"/>
      <c r="AI96" s="230"/>
      <c r="AJ96" s="230"/>
      <c r="AK96" s="230"/>
      <c r="AL96" s="230"/>
      <c r="AM96" s="230"/>
      <c r="AN96" s="230"/>
      <c r="AO96" s="230"/>
      <c r="AP96" s="230"/>
      <c r="AQ96" s="230"/>
      <c r="AR96" s="230"/>
      <c r="AS96" s="230"/>
      <c r="AT96" s="230"/>
      <c r="AU96" s="230" t="str">
        <f t="shared" si="109"/>
        <v/>
      </c>
      <c r="AV96" s="230"/>
      <c r="AW96" s="230"/>
      <c r="AX96" s="230"/>
      <c r="AY96" s="230"/>
      <c r="AZ96" s="230"/>
      <c r="BA96" s="230"/>
      <c r="BB96" s="230"/>
      <c r="BC96" s="230"/>
      <c r="BD96" s="230"/>
      <c r="BE96" s="230"/>
      <c r="BF96" s="230"/>
      <c r="BG96" s="230"/>
      <c r="BH96" s="230" t="str">
        <f t="shared" si="110"/>
        <v/>
      </c>
      <c r="BI96" s="230"/>
      <c r="BJ96" s="230"/>
      <c r="BK96" s="230"/>
      <c r="BL96" s="230"/>
      <c r="BM96" s="230"/>
      <c r="BN96" s="230"/>
      <c r="BO96" s="230"/>
      <c r="BP96" s="230"/>
      <c r="BQ96" s="230"/>
      <c r="BR96" s="230"/>
      <c r="BS96" s="230"/>
      <c r="BT96" s="230"/>
      <c r="BU96" s="230"/>
      <c r="BV96" s="230"/>
      <c r="BW96" s="230"/>
      <c r="BX96" s="230"/>
      <c r="BY96" s="230"/>
      <c r="BZ96" s="230"/>
      <c r="CA96" s="230"/>
      <c r="CB96" s="230"/>
      <c r="CC96" s="230"/>
      <c r="CD96" s="230"/>
      <c r="CE96" s="230"/>
      <c r="CF96" s="230"/>
      <c r="CG96" s="230"/>
      <c r="CH96" s="230"/>
      <c r="CI96" s="230"/>
      <c r="CJ96" s="230"/>
      <c r="CK96" s="230"/>
      <c r="CL96" s="230"/>
      <c r="CM96" s="230"/>
      <c r="CN96" s="230"/>
      <c r="CO96" s="60">
        <v>26</v>
      </c>
      <c r="CP96" s="60">
        <v>55</v>
      </c>
      <c r="CV96" s="84">
        <f t="shared" si="86"/>
        <v>1</v>
      </c>
      <c r="CW96" s="58" t="str">
        <f>'the Fiefdoms'!W16</f>
        <v/>
      </c>
      <c r="DC96" s="84">
        <f t="shared" si="87"/>
        <v>1</v>
      </c>
      <c r="DD96">
        <f>'the Fiefdoms'!AP20</f>
        <v>0</v>
      </c>
      <c r="DE96" t="str">
        <f>'the Fiefdoms'!AA20</f>
        <v>Warrior of the Dead</v>
      </c>
      <c r="DF96" s="84" t="str">
        <f>'the Fiefdoms'!CA20</f>
        <v>-</v>
      </c>
      <c r="DH96">
        <v>19</v>
      </c>
      <c r="DI96">
        <f>LOOKUP(DH96,$DC:$DC,$DE:$DE)</f>
        <v>0</v>
      </c>
      <c r="DJ96">
        <f>LOOKUP(DH96,$DC:$DC,$DF:$DF)</f>
        <v>0</v>
      </c>
      <c r="DK96" s="61">
        <f t="shared" ref="DK96" si="127">IF(DI96=0,0,CONCATENATE(DI96,IF(OR(COUNT(FIND("Horse",DJ96))=1,COUNT(FIND("Pony",DJ96))=1,COUNT(FIND("War Goat",DJ96))=1,COUNT(FIND("War Boar",DJ96))=1),"1.",""),IF(OR(COUNT(FIND("armoured horse",DJ96))=1,COUNT(FIND("Gandalf's Cart",DJ96))=1,COUNT(FIND("Sleigh",DJ96))=1,COUNT(FIND("Windlance",DJ96))=1),"2.",""),IF(OR(COUNT(FIND("Engineer Captain",DJ96))=1,COUNT(FIND("Shadowfax",DJ96))=1),"3.","")))</f>
        <v>0</v>
      </c>
      <c r="DL96">
        <f>LOOKUP(DK96,$EH:$EH,$EI:$EI)</f>
        <v>0</v>
      </c>
      <c r="DM96" s="61">
        <f t="shared" ref="DM96" si="128">IF(DL96=0,0,CONCATENATE(DL96,IF(OR(COUNT(FIND("Shield",DJ96))=1,COUNT(FIND("Sting",DJ96))=1,COUNT(FIND("Sebastian",DJ96))=1,COUNT(FIND("The Oakenshield",DJ96))=1),"1.",""),IF(OR(COUNT(FIND("Armour",DJ96))=1,COUNT(FIND("Elven glaive",DJ96))=1),"2.",""),IF(OR(COUNT(FIND("Heavy armour",DJ96))=1,COUNT(FIND("Mithril Coat",DJ96))=1,COUNT(FIND("armour of Gondolin",DJ96))=1,COUNT(FIND("Orcrist",DJ96))=1),"3.",""),IF(OR(COUNT(FIND("The Banner of Minas Tirith",DJ96))=1,COUNT(FIND("Horn of the Riddermark",DJ96))=1,COUNT(FIND("Royal Standard of Rohan",DJ96))=1,COUNT(FIND("Banner of Arwen Evenstar",DJ96))=1,COUNT(FIND("Mirror of Galadriel",DJ96))=1,COUNT(FIND("Andúril, Flame of the West",DJ96))=1,COUNT(FIND("Durin's Axe",DJ96))=1,COUNT(FIND("Erebor13",DJ96))=1),"4.","")))</f>
        <v>0</v>
      </c>
      <c r="DN96">
        <f t="shared" si="91"/>
        <v>0</v>
      </c>
      <c r="DO96">
        <f t="shared" si="92"/>
        <v>0</v>
      </c>
      <c r="DP96">
        <f t="shared" si="93"/>
        <v>0</v>
      </c>
      <c r="DQ96">
        <f t="shared" si="94"/>
        <v>0</v>
      </c>
      <c r="DR96">
        <f t="shared" si="95"/>
        <v>0</v>
      </c>
      <c r="DS96">
        <f t="shared" si="96"/>
        <v>0</v>
      </c>
      <c r="DT96">
        <f t="shared" si="97"/>
        <v>0</v>
      </c>
      <c r="DU96">
        <f t="shared" si="98"/>
        <v>0</v>
      </c>
      <c r="DV96">
        <f t="shared" si="99"/>
        <v>0</v>
      </c>
      <c r="DW96">
        <f t="shared" si="100"/>
        <v>0</v>
      </c>
      <c r="DX96">
        <f t="shared" si="101"/>
        <v>0</v>
      </c>
      <c r="DY96">
        <f t="shared" si="102"/>
        <v>0</v>
      </c>
      <c r="DZ96">
        <f t="shared" si="103"/>
        <v>0</v>
      </c>
      <c r="EA96" s="17">
        <f t="shared" si="112"/>
        <v>1</v>
      </c>
      <c r="EB96" s="85" t="str">
        <f>IF(COUNT(FIND(" with ",DJ96))=1,SUBSTITUTE(DJ96,CONCATENATE(DI96," with"),""),"")</f>
        <v/>
      </c>
      <c r="EC96" s="85" t="str">
        <f t="shared" si="106"/>
        <v/>
      </c>
      <c r="ED96" s="85"/>
      <c r="EE96" s="65" t="s">
        <v>2202</v>
      </c>
      <c r="EF96" s="84" t="s">
        <v>2211</v>
      </c>
      <c r="EG96" s="85"/>
      <c r="EH96" s="62" t="s">
        <v>139</v>
      </c>
      <c r="EI96" s="63" t="s">
        <v>139</v>
      </c>
      <c r="EJ96" s="64"/>
      <c r="EO96" s="65" t="s">
        <v>202</v>
      </c>
      <c r="EP96" s="65" t="s">
        <v>202</v>
      </c>
      <c r="EQ96" s="69" t="s">
        <v>748</v>
      </c>
      <c r="ER96" s="69" t="s">
        <v>1845</v>
      </c>
      <c r="ES96" s="69" t="s">
        <v>647</v>
      </c>
      <c r="ET96" s="69" t="s">
        <v>623</v>
      </c>
      <c r="EU96" s="69" t="s">
        <v>624</v>
      </c>
      <c r="EV96" s="69" t="s">
        <v>635</v>
      </c>
      <c r="EW96" s="69" t="s">
        <v>635</v>
      </c>
      <c r="EX96" s="69" t="s">
        <v>621</v>
      </c>
      <c r="EY96" s="14" t="str">
        <f>""</f>
        <v/>
      </c>
      <c r="EZ96" s="14" t="str">
        <f>""</f>
        <v/>
      </c>
      <c r="FA96" s="14" t="str">
        <f>""</f>
        <v/>
      </c>
      <c r="FB96" s="84" t="str">
        <f>""</f>
        <v/>
      </c>
      <c r="FH96" s="84">
        <f t="shared" si="89"/>
        <v>0</v>
      </c>
      <c r="FI96" s="84">
        <f t="shared" si="90"/>
        <v>1</v>
      </c>
      <c r="FJ96" s="85" t="s">
        <v>1153</v>
      </c>
      <c r="FN96" s="84">
        <f t="shared" si="125"/>
        <v>0</v>
      </c>
      <c r="FO96" s="84">
        <f t="shared" si="126"/>
        <v>1</v>
      </c>
      <c r="FP96" s="84" t="s">
        <v>1995</v>
      </c>
    </row>
    <row r="97" spans="1:172" ht="18" customHeight="1" x14ac:dyDescent="0.25">
      <c r="A97" s="230" t="str">
        <f t="shared" si="107"/>
        <v/>
      </c>
      <c r="B97" s="230"/>
      <c r="C97" s="230"/>
      <c r="D97" s="230"/>
      <c r="E97" s="230"/>
      <c r="F97" s="230"/>
      <c r="G97" s="230"/>
      <c r="H97" s="230"/>
      <c r="I97" s="230"/>
      <c r="J97" s="230"/>
      <c r="K97" s="230"/>
      <c r="L97" s="230"/>
      <c r="M97" s="230"/>
      <c r="N97" s="230" t="str">
        <f t="shared" si="108"/>
        <v/>
      </c>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30"/>
      <c r="AS97" s="230"/>
      <c r="AT97" s="230"/>
      <c r="AU97" s="230" t="str">
        <f t="shared" si="109"/>
        <v/>
      </c>
      <c r="AV97" s="230"/>
      <c r="AW97" s="230"/>
      <c r="AX97" s="230"/>
      <c r="AY97" s="230"/>
      <c r="AZ97" s="230"/>
      <c r="BA97" s="230"/>
      <c r="BB97" s="230"/>
      <c r="BC97" s="230"/>
      <c r="BD97" s="230"/>
      <c r="BE97" s="230"/>
      <c r="BF97" s="230"/>
      <c r="BG97" s="230"/>
      <c r="BH97" s="230" t="str">
        <f t="shared" si="110"/>
        <v/>
      </c>
      <c r="BI97" s="230"/>
      <c r="BJ97" s="230"/>
      <c r="BK97" s="230"/>
      <c r="BL97" s="230"/>
      <c r="BM97" s="230"/>
      <c r="BN97" s="230"/>
      <c r="BO97" s="230"/>
      <c r="BP97" s="230"/>
      <c r="BQ97" s="230"/>
      <c r="BR97" s="230"/>
      <c r="BS97" s="230"/>
      <c r="BT97" s="230"/>
      <c r="BU97" s="230"/>
      <c r="BV97" s="230"/>
      <c r="BW97" s="230"/>
      <c r="BX97" s="230"/>
      <c r="BY97" s="230"/>
      <c r="BZ97" s="230"/>
      <c r="CA97" s="230"/>
      <c r="CB97" s="230"/>
      <c r="CC97" s="230"/>
      <c r="CD97" s="230"/>
      <c r="CE97" s="230"/>
      <c r="CF97" s="230"/>
      <c r="CG97" s="230"/>
      <c r="CH97" s="230"/>
      <c r="CI97" s="230"/>
      <c r="CJ97" s="230"/>
      <c r="CK97" s="230"/>
      <c r="CL97" s="230"/>
      <c r="CM97" s="230"/>
      <c r="CN97" s="230"/>
      <c r="CO97" s="60">
        <v>27</v>
      </c>
      <c r="CP97" s="60">
        <v>56</v>
      </c>
      <c r="CV97" s="84">
        <f t="shared" si="86"/>
        <v>1</v>
      </c>
      <c r="CW97" s="58" t="str">
        <f>'the Fiefdoms'!W17</f>
        <v/>
      </c>
      <c r="DC97" s="84">
        <f t="shared" si="87"/>
        <v>1</v>
      </c>
      <c r="DD97">
        <f>'the Fiefdoms'!AP21</f>
        <v>0</v>
      </c>
      <c r="DE97" t="str">
        <f>'the Fiefdoms'!AA21</f>
        <v>Warrior of the Dead</v>
      </c>
      <c r="DF97" s="84" t="str">
        <f>'the Fiefdoms'!CA21</f>
        <v>-</v>
      </c>
      <c r="DK97" s="84"/>
      <c r="DL97">
        <f>LOOKUP(DK96,$EH:$EH,$EJ:$EJ)</f>
        <v>0</v>
      </c>
      <c r="DM97" s="84">
        <f t="shared" ref="DM97:DM100" si="129">DL97</f>
        <v>0</v>
      </c>
      <c r="DN97">
        <f t="shared" si="91"/>
        <v>0</v>
      </c>
      <c r="DO97">
        <f t="shared" si="92"/>
        <v>0</v>
      </c>
      <c r="DP97">
        <f t="shared" si="93"/>
        <v>0</v>
      </c>
      <c r="DQ97">
        <f t="shared" si="94"/>
        <v>0</v>
      </c>
      <c r="DR97">
        <f t="shared" si="95"/>
        <v>0</v>
      </c>
      <c r="DS97">
        <f t="shared" si="96"/>
        <v>0</v>
      </c>
      <c r="DT97">
        <f t="shared" si="97"/>
        <v>0</v>
      </c>
      <c r="DU97">
        <f t="shared" si="98"/>
        <v>0</v>
      </c>
      <c r="DV97">
        <f t="shared" si="99"/>
        <v>0</v>
      </c>
      <c r="DW97">
        <f t="shared" si="100"/>
        <v>0</v>
      </c>
      <c r="DX97">
        <f t="shared" si="101"/>
        <v>0</v>
      </c>
      <c r="DY97">
        <f t="shared" si="102"/>
        <v>0</v>
      </c>
      <c r="DZ97">
        <f t="shared" si="103"/>
        <v>0</v>
      </c>
      <c r="EA97" s="17">
        <f t="shared" si="112"/>
        <v>1</v>
      </c>
      <c r="EB97" s="85"/>
      <c r="EC97" s="85" t="str">
        <f t="shared" si="106"/>
        <v/>
      </c>
      <c r="ED97" s="85"/>
      <c r="EE97" s="65" t="s">
        <v>171</v>
      </c>
      <c r="EF97" s="84" t="s">
        <v>2211</v>
      </c>
      <c r="EG97" s="85"/>
      <c r="EH97" s="62" t="s">
        <v>587</v>
      </c>
      <c r="EI97" s="63" t="s">
        <v>139</v>
      </c>
      <c r="EJ97" s="64" t="s">
        <v>32</v>
      </c>
      <c r="EO97" s="65" t="s">
        <v>208</v>
      </c>
      <c r="EP97" s="65" t="s">
        <v>208</v>
      </c>
      <c r="EQ97" s="69" t="s">
        <v>748</v>
      </c>
      <c r="ER97" s="69" t="s">
        <v>1845</v>
      </c>
      <c r="ES97" s="69" t="s">
        <v>647</v>
      </c>
      <c r="ET97" s="69" t="s">
        <v>621</v>
      </c>
      <c r="EU97" s="69" t="s">
        <v>624</v>
      </c>
      <c r="EV97" s="69" t="s">
        <v>635</v>
      </c>
      <c r="EW97" s="69" t="s">
        <v>635</v>
      </c>
      <c r="EX97" s="69" t="s">
        <v>621</v>
      </c>
      <c r="EY97" s="14" t="str">
        <f>""</f>
        <v/>
      </c>
      <c r="EZ97" s="14" t="str">
        <f>""</f>
        <v/>
      </c>
      <c r="FA97" s="14" t="str">
        <f>""</f>
        <v/>
      </c>
      <c r="FB97" s="84" t="str">
        <f>""</f>
        <v/>
      </c>
      <c r="FH97" s="84">
        <f t="shared" si="89"/>
        <v>0</v>
      </c>
      <c r="FI97" s="84">
        <f t="shared" si="90"/>
        <v>1</v>
      </c>
      <c r="FJ97" s="83" t="str">
        <f>""</f>
        <v/>
      </c>
      <c r="FN97" s="84">
        <f t="shared" si="125"/>
        <v>0</v>
      </c>
      <c r="FO97" s="84">
        <f t="shared" si="126"/>
        <v>1</v>
      </c>
      <c r="FP97" s="84" t="s">
        <v>2010</v>
      </c>
    </row>
    <row r="98" spans="1:172" ht="18" customHeight="1" x14ac:dyDescent="0.25">
      <c r="A98" s="230" t="str">
        <f t="shared" si="107"/>
        <v/>
      </c>
      <c r="B98" s="230"/>
      <c r="C98" s="230"/>
      <c r="D98" s="230"/>
      <c r="E98" s="230"/>
      <c r="F98" s="230"/>
      <c r="G98" s="230"/>
      <c r="H98" s="230"/>
      <c r="I98" s="230"/>
      <c r="J98" s="230"/>
      <c r="K98" s="230"/>
      <c r="L98" s="230"/>
      <c r="M98" s="230"/>
      <c r="N98" s="230" t="str">
        <f t="shared" si="108"/>
        <v/>
      </c>
      <c r="O98" s="230"/>
      <c r="P98" s="230"/>
      <c r="Q98" s="230"/>
      <c r="R98" s="230"/>
      <c r="S98" s="230"/>
      <c r="T98" s="230"/>
      <c r="U98" s="230"/>
      <c r="V98" s="230"/>
      <c r="W98" s="230"/>
      <c r="X98" s="230"/>
      <c r="Y98" s="230"/>
      <c r="Z98" s="230"/>
      <c r="AA98" s="230"/>
      <c r="AB98" s="230"/>
      <c r="AC98" s="230"/>
      <c r="AD98" s="230"/>
      <c r="AE98" s="230"/>
      <c r="AF98" s="230"/>
      <c r="AG98" s="230"/>
      <c r="AH98" s="230"/>
      <c r="AI98" s="230"/>
      <c r="AJ98" s="230"/>
      <c r="AK98" s="230"/>
      <c r="AL98" s="230"/>
      <c r="AM98" s="230"/>
      <c r="AN98" s="230"/>
      <c r="AO98" s="230"/>
      <c r="AP98" s="230"/>
      <c r="AQ98" s="230"/>
      <c r="AR98" s="230"/>
      <c r="AS98" s="230"/>
      <c r="AT98" s="230"/>
      <c r="AU98" s="230" t="str">
        <f t="shared" si="109"/>
        <v/>
      </c>
      <c r="AV98" s="230"/>
      <c r="AW98" s="230"/>
      <c r="AX98" s="230"/>
      <c r="AY98" s="230"/>
      <c r="AZ98" s="230"/>
      <c r="BA98" s="230"/>
      <c r="BB98" s="230"/>
      <c r="BC98" s="230"/>
      <c r="BD98" s="230"/>
      <c r="BE98" s="230"/>
      <c r="BF98" s="230"/>
      <c r="BG98" s="230"/>
      <c r="BH98" s="230" t="str">
        <f t="shared" si="110"/>
        <v/>
      </c>
      <c r="BI98" s="230"/>
      <c r="BJ98" s="230"/>
      <c r="BK98" s="230"/>
      <c r="BL98" s="230"/>
      <c r="BM98" s="230"/>
      <c r="BN98" s="230"/>
      <c r="BO98" s="230"/>
      <c r="BP98" s="230"/>
      <c r="BQ98" s="230"/>
      <c r="BR98" s="230"/>
      <c r="BS98" s="230"/>
      <c r="BT98" s="230"/>
      <c r="BU98" s="230"/>
      <c r="BV98" s="230"/>
      <c r="BW98" s="230"/>
      <c r="BX98" s="230"/>
      <c r="BY98" s="230"/>
      <c r="BZ98" s="230"/>
      <c r="CA98" s="230"/>
      <c r="CB98" s="230"/>
      <c r="CC98" s="230"/>
      <c r="CD98" s="230"/>
      <c r="CE98" s="230"/>
      <c r="CF98" s="230"/>
      <c r="CG98" s="230"/>
      <c r="CH98" s="230"/>
      <c r="CI98" s="230"/>
      <c r="CJ98" s="230"/>
      <c r="CK98" s="230"/>
      <c r="CL98" s="230"/>
      <c r="CM98" s="230"/>
      <c r="CN98" s="230"/>
      <c r="CO98" s="60">
        <v>28</v>
      </c>
      <c r="CP98" s="60">
        <v>57</v>
      </c>
      <c r="CV98" s="84">
        <f t="shared" si="86"/>
        <v>1</v>
      </c>
      <c r="CW98" s="58" t="str">
        <f>'the Fiefdoms'!W18</f>
        <v/>
      </c>
      <c r="DC98" s="84">
        <f t="shared" si="87"/>
        <v>1</v>
      </c>
      <c r="DD98">
        <f>'the Fiefdoms'!AP22</f>
        <v>0</v>
      </c>
      <c r="DE98" t="str">
        <f>'the Fiefdoms'!AA22</f>
        <v>Warrior of the Dead</v>
      </c>
      <c r="DF98" s="84" t="str">
        <f>'the Fiefdoms'!CA22</f>
        <v>-</v>
      </c>
      <c r="DK98" s="84"/>
      <c r="DL98">
        <f>LOOKUP(DK96,$EH:$EH,$EK:$EK)</f>
        <v>0</v>
      </c>
      <c r="DM98" s="84">
        <f t="shared" si="129"/>
        <v>0</v>
      </c>
      <c r="DN98">
        <f t="shared" si="91"/>
        <v>0</v>
      </c>
      <c r="DO98">
        <f t="shared" si="92"/>
        <v>0</v>
      </c>
      <c r="DP98">
        <f t="shared" si="93"/>
        <v>0</v>
      </c>
      <c r="DQ98">
        <f t="shared" si="94"/>
        <v>0</v>
      </c>
      <c r="DR98">
        <f t="shared" si="95"/>
        <v>0</v>
      </c>
      <c r="DS98">
        <f t="shared" si="96"/>
        <v>0</v>
      </c>
      <c r="DT98">
        <f t="shared" si="97"/>
        <v>0</v>
      </c>
      <c r="DU98">
        <f t="shared" si="98"/>
        <v>0</v>
      </c>
      <c r="DV98">
        <f t="shared" si="99"/>
        <v>0</v>
      </c>
      <c r="DW98">
        <f t="shared" si="100"/>
        <v>0</v>
      </c>
      <c r="DX98">
        <f t="shared" si="101"/>
        <v>0</v>
      </c>
      <c r="DY98">
        <f t="shared" si="102"/>
        <v>0</v>
      </c>
      <c r="DZ98">
        <f t="shared" si="103"/>
        <v>0</v>
      </c>
      <c r="EA98" s="17">
        <f t="shared" si="112"/>
        <v>1</v>
      </c>
      <c r="EB98" s="85"/>
      <c r="EC98" s="85" t="str">
        <f t="shared" si="106"/>
        <v/>
      </c>
      <c r="ED98" s="85"/>
      <c r="EE98" s="65" t="s">
        <v>179</v>
      </c>
      <c r="EF98" s="84" t="s">
        <v>2211</v>
      </c>
      <c r="EG98" s="85"/>
      <c r="EH98" s="62" t="s">
        <v>131</v>
      </c>
      <c r="EI98" s="63" t="s">
        <v>131</v>
      </c>
      <c r="EJ98" s="64"/>
      <c r="EO98" s="65" t="s">
        <v>212</v>
      </c>
      <c r="EP98" s="65" t="s">
        <v>212</v>
      </c>
      <c r="EQ98" s="69" t="s">
        <v>748</v>
      </c>
      <c r="ER98" s="69" t="s">
        <v>1845</v>
      </c>
      <c r="ES98" s="69" t="s">
        <v>647</v>
      </c>
      <c r="ET98" s="69" t="s">
        <v>621</v>
      </c>
      <c r="EU98" s="69" t="s">
        <v>624</v>
      </c>
      <c r="EV98" s="69" t="s">
        <v>635</v>
      </c>
      <c r="EW98" s="69" t="s">
        <v>635</v>
      </c>
      <c r="EX98" s="69" t="s">
        <v>621</v>
      </c>
      <c r="EY98" s="14" t="str">
        <f>""</f>
        <v/>
      </c>
      <c r="EZ98" s="14" t="str">
        <f>""</f>
        <v/>
      </c>
      <c r="FA98" s="14" t="str">
        <f>""</f>
        <v/>
      </c>
      <c r="FB98" s="84" t="str">
        <f>""</f>
        <v/>
      </c>
      <c r="FH98" s="84">
        <f t="shared" si="89"/>
        <v>1</v>
      </c>
      <c r="FI98" s="84">
        <f t="shared" si="90"/>
        <v>1</v>
      </c>
      <c r="FJ98" s="85" t="s">
        <v>1154</v>
      </c>
      <c r="FN98" s="84">
        <f t="shared" si="125"/>
        <v>0</v>
      </c>
      <c r="FO98" s="84">
        <f t="shared" si="126"/>
        <v>1</v>
      </c>
      <c r="FP98" s="84" t="s">
        <v>2008</v>
      </c>
    </row>
    <row r="99" spans="1:172" ht="18" customHeight="1" x14ac:dyDescent="0.25">
      <c r="A99" s="230" t="str">
        <f t="shared" si="107"/>
        <v/>
      </c>
      <c r="B99" s="230"/>
      <c r="C99" s="230"/>
      <c r="D99" s="230"/>
      <c r="E99" s="230"/>
      <c r="F99" s="230"/>
      <c r="G99" s="230"/>
      <c r="H99" s="230"/>
      <c r="I99" s="230"/>
      <c r="J99" s="230"/>
      <c r="K99" s="230"/>
      <c r="L99" s="230"/>
      <c r="M99" s="230"/>
      <c r="N99" s="230" t="str">
        <f t="shared" si="108"/>
        <v/>
      </c>
      <c r="O99" s="230"/>
      <c r="P99" s="230"/>
      <c r="Q99" s="230"/>
      <c r="R99" s="230"/>
      <c r="S99" s="230"/>
      <c r="T99" s="230"/>
      <c r="U99" s="230"/>
      <c r="V99" s="230"/>
      <c r="W99" s="230"/>
      <c r="X99" s="230"/>
      <c r="Y99" s="230"/>
      <c r="Z99" s="230"/>
      <c r="AA99" s="230"/>
      <c r="AB99" s="230"/>
      <c r="AC99" s="230"/>
      <c r="AD99" s="230"/>
      <c r="AE99" s="230"/>
      <c r="AF99" s="230"/>
      <c r="AG99" s="230"/>
      <c r="AH99" s="230"/>
      <c r="AI99" s="230"/>
      <c r="AJ99" s="230"/>
      <c r="AK99" s="230"/>
      <c r="AL99" s="230"/>
      <c r="AM99" s="230"/>
      <c r="AN99" s="230"/>
      <c r="AO99" s="230"/>
      <c r="AP99" s="230"/>
      <c r="AQ99" s="230"/>
      <c r="AR99" s="230"/>
      <c r="AS99" s="230"/>
      <c r="AT99" s="230"/>
      <c r="AU99" s="230" t="str">
        <f t="shared" si="109"/>
        <v/>
      </c>
      <c r="AV99" s="230"/>
      <c r="AW99" s="230"/>
      <c r="AX99" s="230"/>
      <c r="AY99" s="230"/>
      <c r="AZ99" s="230"/>
      <c r="BA99" s="230"/>
      <c r="BB99" s="230"/>
      <c r="BC99" s="230"/>
      <c r="BD99" s="230"/>
      <c r="BE99" s="230"/>
      <c r="BF99" s="230"/>
      <c r="BG99" s="230"/>
      <c r="BH99" s="230" t="str">
        <f t="shared" si="110"/>
        <v/>
      </c>
      <c r="BI99" s="230"/>
      <c r="BJ99" s="230"/>
      <c r="BK99" s="230"/>
      <c r="BL99" s="230"/>
      <c r="BM99" s="230"/>
      <c r="BN99" s="230"/>
      <c r="BO99" s="230"/>
      <c r="BP99" s="230"/>
      <c r="BQ99" s="230"/>
      <c r="BR99" s="230"/>
      <c r="BS99" s="230"/>
      <c r="BT99" s="230"/>
      <c r="BU99" s="230"/>
      <c r="BV99" s="230"/>
      <c r="BW99" s="230"/>
      <c r="BX99" s="230"/>
      <c r="BY99" s="230"/>
      <c r="BZ99" s="230"/>
      <c r="CA99" s="230"/>
      <c r="CB99" s="230"/>
      <c r="CC99" s="230"/>
      <c r="CD99" s="230"/>
      <c r="CE99" s="230"/>
      <c r="CF99" s="230"/>
      <c r="CG99" s="230"/>
      <c r="CH99" s="230"/>
      <c r="CI99" s="230"/>
      <c r="CJ99" s="230"/>
      <c r="CK99" s="230"/>
      <c r="CL99" s="230"/>
      <c r="CM99" s="230"/>
      <c r="CN99" s="230"/>
      <c r="CO99" s="60">
        <v>29</v>
      </c>
      <c r="CP99" s="60">
        <v>58</v>
      </c>
      <c r="CV99" s="84">
        <f t="shared" si="86"/>
        <v>1</v>
      </c>
      <c r="CW99" s="58" t="str">
        <f>'the Fiefdoms'!W19</f>
        <v/>
      </c>
      <c r="DC99" s="84">
        <f t="shared" si="87"/>
        <v>1</v>
      </c>
      <c r="DD99">
        <f>'the Fiefdoms'!AP23</f>
        <v>0</v>
      </c>
      <c r="DE99" t="str">
        <f>'the Fiefdoms'!AA23</f>
        <v>Warrior of the Dead</v>
      </c>
      <c r="DF99" s="84" t="str">
        <f>'the Fiefdoms'!CA23</f>
        <v>-</v>
      </c>
      <c r="DK99" s="84"/>
      <c r="DL99">
        <f>LOOKUP(DK96,$EH:$EH,$EL:$EL)</f>
        <v>0</v>
      </c>
      <c r="DM99" s="84">
        <f t="shared" si="129"/>
        <v>0</v>
      </c>
      <c r="DN99">
        <f t="shared" si="91"/>
        <v>0</v>
      </c>
      <c r="DO99">
        <f t="shared" si="92"/>
        <v>0</v>
      </c>
      <c r="DP99">
        <f t="shared" si="93"/>
        <v>0</v>
      </c>
      <c r="DQ99">
        <f t="shared" si="94"/>
        <v>0</v>
      </c>
      <c r="DR99">
        <f t="shared" si="95"/>
        <v>0</v>
      </c>
      <c r="DS99">
        <f t="shared" si="96"/>
        <v>0</v>
      </c>
      <c r="DT99">
        <f t="shared" si="97"/>
        <v>0</v>
      </c>
      <c r="DU99">
        <f t="shared" si="98"/>
        <v>0</v>
      </c>
      <c r="DV99">
        <f t="shared" si="99"/>
        <v>0</v>
      </c>
      <c r="DW99">
        <f t="shared" si="100"/>
        <v>0</v>
      </c>
      <c r="DX99">
        <f t="shared" si="101"/>
        <v>0</v>
      </c>
      <c r="DY99">
        <f t="shared" si="102"/>
        <v>0</v>
      </c>
      <c r="DZ99">
        <f t="shared" si="103"/>
        <v>0</v>
      </c>
      <c r="EA99" s="17">
        <f t="shared" si="112"/>
        <v>1</v>
      </c>
      <c r="EB99" s="85"/>
      <c r="EC99" s="85" t="str">
        <f t="shared" si="106"/>
        <v/>
      </c>
      <c r="ED99" s="85"/>
      <c r="EE99" s="65" t="s">
        <v>160</v>
      </c>
      <c r="EF99" s="84" t="s">
        <v>2245</v>
      </c>
      <c r="EG99" s="85"/>
      <c r="EH99" s="62" t="s">
        <v>584</v>
      </c>
      <c r="EI99" s="63" t="s">
        <v>131</v>
      </c>
      <c r="EJ99" s="64" t="s">
        <v>32</v>
      </c>
      <c r="EO99" s="65" t="s">
        <v>765</v>
      </c>
      <c r="EP99" s="65" t="s">
        <v>212</v>
      </c>
      <c r="EQ99" s="69" t="s">
        <v>748</v>
      </c>
      <c r="ER99" s="69" t="s">
        <v>1845</v>
      </c>
      <c r="ES99" s="69" t="s">
        <v>647</v>
      </c>
      <c r="ET99" s="69" t="s">
        <v>621</v>
      </c>
      <c r="EU99" s="69" t="s">
        <v>622</v>
      </c>
      <c r="EV99" s="69" t="s">
        <v>635</v>
      </c>
      <c r="EW99" s="69" t="s">
        <v>635</v>
      </c>
      <c r="EX99" s="69" t="s">
        <v>621</v>
      </c>
      <c r="EY99" s="14" t="str">
        <f>""</f>
        <v/>
      </c>
      <c r="EZ99" s="14" t="str">
        <f>""</f>
        <v/>
      </c>
      <c r="FA99" s="14" t="str">
        <f>""</f>
        <v/>
      </c>
      <c r="FB99" s="84" t="str">
        <f>""</f>
        <v/>
      </c>
      <c r="FH99" s="84">
        <f t="shared" si="89"/>
        <v>0</v>
      </c>
      <c r="FI99" s="84">
        <f t="shared" si="90"/>
        <v>1</v>
      </c>
      <c r="FJ99" s="85" t="s">
        <v>1155</v>
      </c>
      <c r="FN99" s="84">
        <f t="shared" si="125"/>
        <v>0</v>
      </c>
      <c r="FO99" s="84">
        <f t="shared" si="126"/>
        <v>1</v>
      </c>
      <c r="FP99" s="84" t="str">
        <f>""</f>
        <v/>
      </c>
    </row>
    <row r="100" spans="1:172" x14ac:dyDescent="0.25">
      <c r="A100" s="74"/>
      <c r="B100" s="89">
        <v>1</v>
      </c>
      <c r="C100" s="89">
        <v>2</v>
      </c>
      <c r="D100" s="89">
        <v>3</v>
      </c>
      <c r="E100" s="89">
        <v>4</v>
      </c>
      <c r="F100" s="89">
        <v>5</v>
      </c>
      <c r="G100" s="89">
        <v>6</v>
      </c>
      <c r="H100" s="89">
        <v>7</v>
      </c>
      <c r="I100" s="89">
        <v>8</v>
      </c>
      <c r="J100" s="89">
        <v>9</v>
      </c>
      <c r="K100" s="89">
        <v>10</v>
      </c>
      <c r="L100" s="89">
        <v>11</v>
      </c>
      <c r="M100" s="89">
        <v>12</v>
      </c>
      <c r="N100" s="89">
        <v>13</v>
      </c>
      <c r="O100" s="89">
        <v>14</v>
      </c>
      <c r="P100" s="89">
        <v>15</v>
      </c>
      <c r="Q100" s="89">
        <v>16</v>
      </c>
      <c r="R100" s="89">
        <v>17</v>
      </c>
      <c r="S100" s="89">
        <v>18</v>
      </c>
      <c r="T100" s="89">
        <v>19</v>
      </c>
      <c r="U100" s="89">
        <v>20</v>
      </c>
      <c r="V100" s="89">
        <v>21</v>
      </c>
      <c r="W100" s="89">
        <v>22</v>
      </c>
      <c r="X100" s="89">
        <v>23</v>
      </c>
      <c r="Y100" s="89">
        <v>24</v>
      </c>
      <c r="Z100" s="89">
        <v>25</v>
      </c>
      <c r="AA100" s="89">
        <v>26</v>
      </c>
      <c r="AB100" s="89">
        <v>27</v>
      </c>
      <c r="AC100" s="89">
        <v>28</v>
      </c>
      <c r="AD100" s="89">
        <v>29</v>
      </c>
      <c r="AE100" s="89">
        <v>30</v>
      </c>
      <c r="AF100" s="89">
        <v>31</v>
      </c>
      <c r="AG100" s="89">
        <v>32</v>
      </c>
      <c r="AH100" s="89">
        <v>33</v>
      </c>
      <c r="AI100" s="89">
        <v>34</v>
      </c>
      <c r="AJ100" s="89">
        <v>35</v>
      </c>
      <c r="AK100" s="89">
        <v>36</v>
      </c>
      <c r="AL100" s="89">
        <v>37</v>
      </c>
      <c r="AM100" s="89">
        <v>38</v>
      </c>
      <c r="AN100" s="89">
        <v>39</v>
      </c>
      <c r="AO100" s="89">
        <v>40</v>
      </c>
      <c r="AP100" s="89">
        <v>41</v>
      </c>
      <c r="AQ100" s="89">
        <v>42</v>
      </c>
      <c r="AR100" s="89">
        <v>43</v>
      </c>
      <c r="AS100" s="89">
        <v>44</v>
      </c>
      <c r="AT100" s="89"/>
      <c r="AU100" s="89"/>
      <c r="AV100" s="89">
        <v>45</v>
      </c>
      <c r="AW100" s="89">
        <v>46</v>
      </c>
      <c r="AX100" s="89">
        <v>47</v>
      </c>
      <c r="AY100" s="89">
        <v>48</v>
      </c>
      <c r="AZ100" s="89">
        <v>49</v>
      </c>
      <c r="BA100" s="89">
        <v>50</v>
      </c>
      <c r="BB100" s="89">
        <v>51</v>
      </c>
      <c r="BC100" s="89">
        <v>52</v>
      </c>
      <c r="BD100" s="89">
        <v>53</v>
      </c>
      <c r="BE100" s="89">
        <v>54</v>
      </c>
      <c r="BF100" s="89">
        <v>55</v>
      </c>
      <c r="BG100" s="89">
        <v>56</v>
      </c>
      <c r="BH100" s="89">
        <v>57</v>
      </c>
      <c r="BI100" s="89">
        <v>58</v>
      </c>
      <c r="BJ100" s="89">
        <v>59</v>
      </c>
      <c r="BK100" s="89">
        <v>60</v>
      </c>
      <c r="BL100" s="89">
        <v>61</v>
      </c>
      <c r="BM100" s="89">
        <v>62</v>
      </c>
      <c r="BN100" s="89">
        <v>63</v>
      </c>
      <c r="BO100" s="89">
        <v>64</v>
      </c>
      <c r="BP100" s="89">
        <v>65</v>
      </c>
      <c r="BQ100" s="89">
        <v>66</v>
      </c>
      <c r="BR100" s="89">
        <v>67</v>
      </c>
      <c r="BS100" s="89">
        <v>68</v>
      </c>
      <c r="BT100" s="89">
        <v>69</v>
      </c>
      <c r="BU100" s="89">
        <v>70</v>
      </c>
      <c r="BV100" s="89">
        <v>71</v>
      </c>
      <c r="BW100" s="89">
        <v>72</v>
      </c>
      <c r="BX100" s="89">
        <v>73</v>
      </c>
      <c r="BY100" s="89">
        <v>74</v>
      </c>
      <c r="BZ100" s="89">
        <v>75</v>
      </c>
      <c r="CA100" s="89">
        <v>76</v>
      </c>
      <c r="CB100" s="89">
        <v>77</v>
      </c>
      <c r="CC100" s="89">
        <v>78</v>
      </c>
      <c r="CD100" s="89">
        <v>79</v>
      </c>
      <c r="CE100" s="89">
        <v>80</v>
      </c>
      <c r="CF100" s="89">
        <v>81</v>
      </c>
      <c r="CG100" s="89">
        <v>82</v>
      </c>
      <c r="CH100" s="89">
        <v>83</v>
      </c>
      <c r="CI100" s="89">
        <v>84</v>
      </c>
      <c r="CJ100" s="89">
        <v>85</v>
      </c>
      <c r="CK100" s="89">
        <v>86</v>
      </c>
      <c r="CL100" s="89">
        <v>87</v>
      </c>
      <c r="CM100" s="89">
        <v>88</v>
      </c>
      <c r="CN100" s="74"/>
      <c r="CV100" s="84">
        <f t="shared" si="86"/>
        <v>1</v>
      </c>
      <c r="CW100" s="58" t="str">
        <f>'the Fiefdoms'!W20</f>
        <v/>
      </c>
      <c r="DC100" s="84">
        <f t="shared" si="87"/>
        <v>1</v>
      </c>
      <c r="DK100" s="84"/>
      <c r="DL100">
        <f>LOOKUP(DK96,$EH:$EH,$EM:$EM)</f>
        <v>0</v>
      </c>
      <c r="DM100" s="84">
        <f t="shared" si="129"/>
        <v>0</v>
      </c>
      <c r="DN100">
        <f t="shared" si="91"/>
        <v>0</v>
      </c>
      <c r="DO100">
        <f t="shared" si="92"/>
        <v>0</v>
      </c>
      <c r="DP100">
        <f t="shared" si="93"/>
        <v>0</v>
      </c>
      <c r="DQ100">
        <f t="shared" si="94"/>
        <v>0</v>
      </c>
      <c r="DR100">
        <f t="shared" si="95"/>
        <v>0</v>
      </c>
      <c r="DS100">
        <f t="shared" si="96"/>
        <v>0</v>
      </c>
      <c r="DT100">
        <f t="shared" si="97"/>
        <v>0</v>
      </c>
      <c r="DU100">
        <f t="shared" si="98"/>
        <v>0</v>
      </c>
      <c r="DV100">
        <f t="shared" si="99"/>
        <v>0</v>
      </c>
      <c r="DW100">
        <f t="shared" si="100"/>
        <v>0</v>
      </c>
      <c r="DX100">
        <f t="shared" si="101"/>
        <v>0</v>
      </c>
      <c r="DY100">
        <f t="shared" si="102"/>
        <v>0</v>
      </c>
      <c r="DZ100">
        <f t="shared" si="103"/>
        <v>0</v>
      </c>
      <c r="EA100" s="17">
        <f t="shared" si="112"/>
        <v>1</v>
      </c>
      <c r="EB100" s="85"/>
      <c r="EC100" s="85" t="str">
        <f t="shared" si="106"/>
        <v/>
      </c>
      <c r="ED100" s="85"/>
      <c r="EE100" s="84" t="s">
        <v>2448</v>
      </c>
      <c r="EF100" s="84" t="s">
        <v>2468</v>
      </c>
      <c r="EG100" s="85"/>
      <c r="EH100" s="62" t="s">
        <v>144</v>
      </c>
      <c r="EI100" s="63" t="s">
        <v>144</v>
      </c>
      <c r="EJ100" s="64"/>
      <c r="EO100" s="65" t="s">
        <v>203</v>
      </c>
      <c r="EP100" s="65" t="s">
        <v>203</v>
      </c>
      <c r="EQ100" s="69" t="s">
        <v>748</v>
      </c>
      <c r="ER100" s="69" t="s">
        <v>1845</v>
      </c>
      <c r="ES100" s="69" t="s">
        <v>647</v>
      </c>
      <c r="ET100" s="69" t="s">
        <v>623</v>
      </c>
      <c r="EU100" s="69" t="s">
        <v>624</v>
      </c>
      <c r="EV100" s="69" t="s">
        <v>635</v>
      </c>
      <c r="EW100" s="69" t="s">
        <v>635</v>
      </c>
      <c r="EX100" s="69" t="s">
        <v>621</v>
      </c>
      <c r="EY100" s="14" t="str">
        <f>""</f>
        <v/>
      </c>
      <c r="EZ100" s="14" t="str">
        <f>""</f>
        <v/>
      </c>
      <c r="FA100" s="14" t="str">
        <f>""</f>
        <v/>
      </c>
      <c r="FB100" s="84" t="str">
        <f>""</f>
        <v/>
      </c>
      <c r="FH100" s="84">
        <f t="shared" si="89"/>
        <v>0</v>
      </c>
      <c r="FI100" s="84">
        <f t="shared" si="90"/>
        <v>1</v>
      </c>
      <c r="FJ100" s="85" t="s">
        <v>1156</v>
      </c>
      <c r="FN100" s="84">
        <f t="shared" si="125"/>
        <v>1</v>
      </c>
      <c r="FO100" s="84">
        <f t="shared" si="126"/>
        <v>1</v>
      </c>
      <c r="FP100" s="84" t="s">
        <v>2446</v>
      </c>
    </row>
    <row r="101" spans="1:172" x14ac:dyDescent="0.25">
      <c r="A101" s="236" t="str">
        <f>CONCATENATE(A1," - Special Rules/Equipment")</f>
        <v>FORCES OF GOOD - Special Rules/Equipment</v>
      </c>
      <c r="B101" s="236" t="str">
        <f t="shared" ref="B101:AT101" si="130">LOOKUP(B137,$FI:$FI,$FJ:$FJ)</f>
        <v/>
      </c>
      <c r="C101" s="237" t="str">
        <f t="shared" si="130"/>
        <v/>
      </c>
      <c r="D101" s="237" t="str">
        <f t="shared" si="130"/>
        <v/>
      </c>
      <c r="E101" s="237" t="str">
        <f t="shared" si="130"/>
        <v/>
      </c>
      <c r="F101" s="237" t="str">
        <f t="shared" si="130"/>
        <v/>
      </c>
      <c r="G101" s="237" t="str">
        <f t="shared" si="130"/>
        <v/>
      </c>
      <c r="H101" s="237" t="str">
        <f t="shared" si="130"/>
        <v/>
      </c>
      <c r="I101" s="237" t="str">
        <f t="shared" si="130"/>
        <v/>
      </c>
      <c r="J101" s="237" t="str">
        <f t="shared" si="130"/>
        <v/>
      </c>
      <c r="K101" s="237" t="str">
        <f t="shared" si="130"/>
        <v/>
      </c>
      <c r="L101" s="237" t="str">
        <f t="shared" si="130"/>
        <v/>
      </c>
      <c r="M101" s="237" t="str">
        <f t="shared" si="130"/>
        <v/>
      </c>
      <c r="N101" s="237" t="str">
        <f t="shared" si="130"/>
        <v/>
      </c>
      <c r="O101" s="237" t="str">
        <f t="shared" si="130"/>
        <v/>
      </c>
      <c r="P101" s="237" t="str">
        <f t="shared" si="130"/>
        <v/>
      </c>
      <c r="Q101" s="237" t="str">
        <f t="shared" si="130"/>
        <v/>
      </c>
      <c r="R101" s="237" t="str">
        <f t="shared" si="130"/>
        <v/>
      </c>
      <c r="S101" s="237" t="str">
        <f t="shared" si="130"/>
        <v/>
      </c>
      <c r="T101" s="237" t="str">
        <f t="shared" si="130"/>
        <v/>
      </c>
      <c r="U101" s="237" t="str">
        <f t="shared" si="130"/>
        <v/>
      </c>
      <c r="V101" s="237" t="str">
        <f t="shared" si="130"/>
        <v/>
      </c>
      <c r="W101" s="237" t="str">
        <f t="shared" si="130"/>
        <v/>
      </c>
      <c r="X101" s="237" t="str">
        <f t="shared" si="130"/>
        <v/>
      </c>
      <c r="Y101" s="237" t="str">
        <f t="shared" si="130"/>
        <v/>
      </c>
      <c r="Z101" s="237" t="str">
        <f t="shared" si="130"/>
        <v/>
      </c>
      <c r="AA101" s="237" t="str">
        <f t="shared" si="130"/>
        <v/>
      </c>
      <c r="AB101" s="237" t="str">
        <f t="shared" si="130"/>
        <v/>
      </c>
      <c r="AC101" s="237" t="str">
        <f t="shared" si="130"/>
        <v/>
      </c>
      <c r="AD101" s="237" t="str">
        <f t="shared" si="130"/>
        <v/>
      </c>
      <c r="AE101" s="237" t="str">
        <f t="shared" si="130"/>
        <v/>
      </c>
      <c r="AF101" s="237" t="str">
        <f t="shared" si="130"/>
        <v/>
      </c>
      <c r="AG101" s="237" t="str">
        <f t="shared" si="130"/>
        <v/>
      </c>
      <c r="AH101" s="237" t="str">
        <f t="shared" si="130"/>
        <v/>
      </c>
      <c r="AI101" s="237" t="str">
        <f t="shared" si="130"/>
        <v/>
      </c>
      <c r="AJ101" s="237" t="str">
        <f t="shared" si="130"/>
        <v/>
      </c>
      <c r="AK101" s="237" t="str">
        <f t="shared" si="130"/>
        <v/>
      </c>
      <c r="AL101" s="237" t="str">
        <f t="shared" si="130"/>
        <v/>
      </c>
      <c r="AM101" s="237" t="str">
        <f t="shared" si="130"/>
        <v/>
      </c>
      <c r="AN101" s="237" t="str">
        <f t="shared" si="130"/>
        <v/>
      </c>
      <c r="AO101" s="237" t="str">
        <f t="shared" si="130"/>
        <v/>
      </c>
      <c r="AP101" s="237" t="str">
        <f t="shared" si="130"/>
        <v/>
      </c>
      <c r="AQ101" s="237" t="str">
        <f t="shared" si="130"/>
        <v/>
      </c>
      <c r="AR101" s="237" t="str">
        <f t="shared" si="130"/>
        <v/>
      </c>
      <c r="AS101" s="237" t="str">
        <f t="shared" si="130"/>
        <v/>
      </c>
      <c r="AT101" s="237" t="str">
        <f t="shared" si="130"/>
        <v/>
      </c>
      <c r="AU101" s="236" t="str">
        <f>IF(AND(AV135="",AV101=""),"",A101)</f>
        <v/>
      </c>
      <c r="AV101" s="237" t="str">
        <f t="shared" ref="AV101:CN101" si="131">LOOKUP(AV137,$FI:$FI,$FJ:$FJ)</f>
        <v/>
      </c>
      <c r="AW101" s="237" t="str">
        <f t="shared" si="131"/>
        <v/>
      </c>
      <c r="AX101" s="237" t="str">
        <f t="shared" si="131"/>
        <v/>
      </c>
      <c r="AY101" s="237" t="str">
        <f t="shared" si="131"/>
        <v/>
      </c>
      <c r="AZ101" s="237" t="str">
        <f t="shared" si="131"/>
        <v/>
      </c>
      <c r="BA101" s="237" t="str">
        <f t="shared" si="131"/>
        <v/>
      </c>
      <c r="BB101" s="237" t="str">
        <f t="shared" si="131"/>
        <v/>
      </c>
      <c r="BC101" s="237" t="str">
        <f t="shared" si="131"/>
        <v/>
      </c>
      <c r="BD101" s="237" t="str">
        <f t="shared" si="131"/>
        <v/>
      </c>
      <c r="BE101" s="237" t="str">
        <f t="shared" si="131"/>
        <v/>
      </c>
      <c r="BF101" s="237" t="str">
        <f t="shared" si="131"/>
        <v/>
      </c>
      <c r="BG101" s="237" t="str">
        <f t="shared" si="131"/>
        <v/>
      </c>
      <c r="BH101" s="237" t="str">
        <f t="shared" si="131"/>
        <v/>
      </c>
      <c r="BI101" s="237" t="str">
        <f t="shared" si="131"/>
        <v/>
      </c>
      <c r="BJ101" s="237" t="str">
        <f t="shared" si="131"/>
        <v/>
      </c>
      <c r="BK101" s="237" t="str">
        <f t="shared" si="131"/>
        <v/>
      </c>
      <c r="BL101" s="237" t="str">
        <f t="shared" si="131"/>
        <v/>
      </c>
      <c r="BM101" s="237" t="str">
        <f t="shared" si="131"/>
        <v/>
      </c>
      <c r="BN101" s="237" t="str">
        <f t="shared" si="131"/>
        <v/>
      </c>
      <c r="BO101" s="237" t="str">
        <f t="shared" si="131"/>
        <v/>
      </c>
      <c r="BP101" s="237" t="str">
        <f t="shared" si="131"/>
        <v/>
      </c>
      <c r="BQ101" s="237" t="str">
        <f t="shared" si="131"/>
        <v/>
      </c>
      <c r="BR101" s="237" t="str">
        <f t="shared" si="131"/>
        <v/>
      </c>
      <c r="BS101" s="237" t="str">
        <f t="shared" si="131"/>
        <v/>
      </c>
      <c r="BT101" s="237" t="str">
        <f t="shared" si="131"/>
        <v/>
      </c>
      <c r="BU101" s="237" t="str">
        <f t="shared" si="131"/>
        <v/>
      </c>
      <c r="BV101" s="237" t="str">
        <f t="shared" si="131"/>
        <v/>
      </c>
      <c r="BW101" s="237" t="str">
        <f t="shared" si="131"/>
        <v/>
      </c>
      <c r="BX101" s="237" t="str">
        <f t="shared" si="131"/>
        <v/>
      </c>
      <c r="BY101" s="237" t="str">
        <f t="shared" si="131"/>
        <v/>
      </c>
      <c r="BZ101" s="237" t="str">
        <f t="shared" si="131"/>
        <v/>
      </c>
      <c r="CA101" s="237" t="str">
        <f t="shared" si="131"/>
        <v/>
      </c>
      <c r="CB101" s="237" t="str">
        <f t="shared" si="131"/>
        <v/>
      </c>
      <c r="CC101" s="237" t="str">
        <f t="shared" si="131"/>
        <v/>
      </c>
      <c r="CD101" s="237" t="str">
        <f t="shared" si="131"/>
        <v/>
      </c>
      <c r="CE101" s="237" t="str">
        <f t="shared" si="131"/>
        <v/>
      </c>
      <c r="CF101" s="237" t="str">
        <f t="shared" si="131"/>
        <v/>
      </c>
      <c r="CG101" s="237" t="str">
        <f t="shared" si="131"/>
        <v/>
      </c>
      <c r="CH101" s="237" t="str">
        <f t="shared" si="131"/>
        <v/>
      </c>
      <c r="CI101" s="237" t="str">
        <f t="shared" si="131"/>
        <v/>
      </c>
      <c r="CJ101" s="237" t="str">
        <f t="shared" si="131"/>
        <v/>
      </c>
      <c r="CK101" s="237" t="str">
        <f t="shared" si="131"/>
        <v/>
      </c>
      <c r="CL101" s="237" t="str">
        <f t="shared" si="131"/>
        <v/>
      </c>
      <c r="CM101" s="237" t="str">
        <f t="shared" si="131"/>
        <v/>
      </c>
      <c r="CN101" s="237" t="str">
        <f t="shared" si="131"/>
        <v/>
      </c>
      <c r="CV101" s="84">
        <f t="shared" si="86"/>
        <v>1</v>
      </c>
      <c r="CW101" s="58" t="str">
        <f>'the Fiefdoms'!W21</f>
        <v/>
      </c>
      <c r="DC101" s="84">
        <f t="shared" si="87"/>
        <v>1</v>
      </c>
      <c r="DD101">
        <f>Rohan!S3</f>
        <v>0</v>
      </c>
      <c r="DE101" t="str">
        <f>Rohan!B3</f>
        <v>Théoden, King of Rohan</v>
      </c>
      <c r="DF101" t="str">
        <f>Rohan!CW3</f>
        <v>-</v>
      </c>
      <c r="DH101">
        <v>20</v>
      </c>
      <c r="DI101">
        <f>LOOKUP(DH101,$DC:$DC,$DE:$DE)</f>
        <v>0</v>
      </c>
      <c r="DJ101">
        <f>LOOKUP(DH101,$DC:$DC,$DF:$DF)</f>
        <v>0</v>
      </c>
      <c r="DK101" s="61">
        <f t="shared" ref="DK101" si="132">IF(DI101=0,0,CONCATENATE(DI101,IF(OR(COUNT(FIND("Horse",DJ101))=1,COUNT(FIND("Pony",DJ101))=1,COUNT(FIND("War Goat",DJ101))=1,COUNT(FIND("War Boar",DJ101))=1),"1.",""),IF(OR(COUNT(FIND("armoured horse",DJ101))=1,COUNT(FIND("Gandalf's Cart",DJ101))=1,COUNT(FIND("Sleigh",DJ101))=1,COUNT(FIND("Windlance",DJ101))=1),"2.",""),IF(OR(COUNT(FIND("Engineer Captain",DJ101))=1,COUNT(FIND("Shadowfax",DJ101))=1),"3.","")))</f>
        <v>0</v>
      </c>
      <c r="DL101">
        <f>LOOKUP(DK101,$EH:$EH,$EI:$EI)</f>
        <v>0</v>
      </c>
      <c r="DM101" s="61">
        <f t="shared" ref="DM101" si="133">IF(DL101=0,0,CONCATENATE(DL101,IF(OR(COUNT(FIND("Shield",DJ101))=1,COUNT(FIND("Sting",DJ101))=1,COUNT(FIND("Sebastian",DJ101))=1,COUNT(FIND("The Oakenshield",DJ101))=1),"1.",""),IF(OR(COUNT(FIND("Armour",DJ101))=1,COUNT(FIND("Elven glaive",DJ101))=1),"2.",""),IF(OR(COUNT(FIND("Heavy armour",DJ101))=1,COUNT(FIND("Mithril Coat",DJ101))=1,COUNT(FIND("armour of Gondolin",DJ101))=1,COUNT(FIND("Orcrist",DJ101))=1),"3.",""),IF(OR(COUNT(FIND("The Banner of Minas Tirith",DJ101))=1,COUNT(FIND("Horn of the Riddermark",DJ101))=1,COUNT(FIND("Royal Standard of Rohan",DJ101))=1,COUNT(FIND("Banner of Arwen Evenstar",DJ101))=1,COUNT(FIND("Mirror of Galadriel",DJ101))=1,COUNT(FIND("Andúril, Flame of the West",DJ101))=1,COUNT(FIND("Durin's Axe",DJ101))=1,COUNT(FIND("Erebor13",DJ101))=1),"4.","")))</f>
        <v>0</v>
      </c>
      <c r="DN101">
        <f t="shared" si="91"/>
        <v>0</v>
      </c>
      <c r="DO101">
        <f t="shared" si="92"/>
        <v>0</v>
      </c>
      <c r="DP101">
        <f t="shared" si="93"/>
        <v>0</v>
      </c>
      <c r="DQ101">
        <f t="shared" si="94"/>
        <v>0</v>
      </c>
      <c r="DR101">
        <f t="shared" si="95"/>
        <v>0</v>
      </c>
      <c r="DS101">
        <f t="shared" si="96"/>
        <v>0</v>
      </c>
      <c r="DT101">
        <f t="shared" si="97"/>
        <v>0</v>
      </c>
      <c r="DU101">
        <f t="shared" si="98"/>
        <v>0</v>
      </c>
      <c r="DV101">
        <f t="shared" si="99"/>
        <v>0</v>
      </c>
      <c r="DW101">
        <f t="shared" si="100"/>
        <v>0</v>
      </c>
      <c r="DX101">
        <f t="shared" si="101"/>
        <v>0</v>
      </c>
      <c r="DY101">
        <f t="shared" si="102"/>
        <v>0</v>
      </c>
      <c r="DZ101">
        <f t="shared" si="103"/>
        <v>0</v>
      </c>
      <c r="EA101" s="17">
        <f t="shared" si="112"/>
        <v>1</v>
      </c>
      <c r="EB101" s="85" t="str">
        <f>IF(COUNT(FIND(" with ",DJ101))=1,SUBSTITUTE(DJ101,CONCATENATE(DI101," with"),""),"")</f>
        <v/>
      </c>
      <c r="EC101" s="85" t="str">
        <f t="shared" si="106"/>
        <v/>
      </c>
      <c r="ED101" s="85"/>
      <c r="EE101" s="65" t="s">
        <v>256</v>
      </c>
      <c r="EF101" s="84" t="s">
        <v>2277</v>
      </c>
      <c r="EG101" s="85"/>
      <c r="EH101" s="62" t="s">
        <v>2449</v>
      </c>
      <c r="EI101" s="63" t="s">
        <v>2449</v>
      </c>
      <c r="EJ101" s="64"/>
      <c r="EO101" s="65" t="s">
        <v>762</v>
      </c>
      <c r="EP101" s="65" t="s">
        <v>202</v>
      </c>
      <c r="EQ101" s="69" t="s">
        <v>748</v>
      </c>
      <c r="ER101" s="69" t="s">
        <v>1845</v>
      </c>
      <c r="ES101" s="69" t="s">
        <v>647</v>
      </c>
      <c r="ET101" s="69" t="s">
        <v>623</v>
      </c>
      <c r="EU101" s="69" t="s">
        <v>622</v>
      </c>
      <c r="EV101" s="69" t="s">
        <v>635</v>
      </c>
      <c r="EW101" s="69" t="s">
        <v>635</v>
      </c>
      <c r="EX101" s="69" t="s">
        <v>621</v>
      </c>
      <c r="EY101" s="14" t="str">
        <f>""</f>
        <v/>
      </c>
      <c r="EZ101" s="14" t="str">
        <f>""</f>
        <v/>
      </c>
      <c r="FA101" s="14" t="str">
        <f>""</f>
        <v/>
      </c>
      <c r="FB101" s="84" t="str">
        <f>""</f>
        <v/>
      </c>
      <c r="FH101" s="84">
        <f t="shared" si="89"/>
        <v>0</v>
      </c>
      <c r="FI101" s="84">
        <f t="shared" si="90"/>
        <v>1</v>
      </c>
      <c r="FJ101" s="83" t="str">
        <f>""</f>
        <v/>
      </c>
      <c r="FN101" s="84">
        <f t="shared" si="125"/>
        <v>0</v>
      </c>
      <c r="FO101" s="84">
        <f t="shared" si="126"/>
        <v>1</v>
      </c>
      <c r="FP101" s="84" t="s">
        <v>1717</v>
      </c>
    </row>
    <row r="102" spans="1:172" x14ac:dyDescent="0.25">
      <c r="A102" s="236"/>
      <c r="B102" s="236"/>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6"/>
      <c r="AV102" s="237"/>
      <c r="AW102" s="237"/>
      <c r="AX102" s="237"/>
      <c r="AY102" s="237"/>
      <c r="AZ102" s="237"/>
      <c r="BA102" s="237"/>
      <c r="BB102" s="237"/>
      <c r="BC102" s="237"/>
      <c r="BD102" s="237"/>
      <c r="BE102" s="237"/>
      <c r="BF102" s="237"/>
      <c r="BG102" s="237"/>
      <c r="BH102" s="237"/>
      <c r="BI102" s="237"/>
      <c r="BJ102" s="237"/>
      <c r="BK102" s="237"/>
      <c r="BL102" s="237"/>
      <c r="BM102" s="237"/>
      <c r="BN102" s="237"/>
      <c r="BO102" s="237"/>
      <c r="BP102" s="237"/>
      <c r="BQ102" s="237"/>
      <c r="BR102" s="237"/>
      <c r="BS102" s="237"/>
      <c r="BT102" s="237"/>
      <c r="BU102" s="237"/>
      <c r="BV102" s="237"/>
      <c r="BW102" s="237"/>
      <c r="BX102" s="237"/>
      <c r="BY102" s="237"/>
      <c r="BZ102" s="237"/>
      <c r="CA102" s="237"/>
      <c r="CB102" s="237"/>
      <c r="CC102" s="237"/>
      <c r="CD102" s="237"/>
      <c r="CE102" s="237"/>
      <c r="CF102" s="237"/>
      <c r="CG102" s="237"/>
      <c r="CH102" s="237"/>
      <c r="CI102" s="237"/>
      <c r="CJ102" s="237"/>
      <c r="CK102" s="237"/>
      <c r="CL102" s="237"/>
      <c r="CM102" s="237"/>
      <c r="CN102" s="237"/>
      <c r="CV102" s="84">
        <f t="shared" si="86"/>
        <v>1</v>
      </c>
      <c r="CW102" s="58" t="str">
        <f>'the Fiefdoms'!W22</f>
        <v/>
      </c>
      <c r="DC102" s="84">
        <f t="shared" si="87"/>
        <v>1</v>
      </c>
      <c r="DD102">
        <f>Rohan!S4</f>
        <v>0</v>
      </c>
      <c r="DE102" t="str">
        <f>Rohan!B4</f>
        <v>Théodred, Heir of Rohan</v>
      </c>
      <c r="DF102" s="84" t="str">
        <f>Rohan!CW4</f>
        <v>-</v>
      </c>
      <c r="DK102" s="84"/>
      <c r="DL102">
        <f>LOOKUP(DK101,$EH:$EH,$EJ:$EJ)</f>
        <v>0</v>
      </c>
      <c r="DM102" s="84">
        <f t="shared" ref="DM102:DM105" si="134">DL102</f>
        <v>0</v>
      </c>
      <c r="DN102">
        <f t="shared" si="91"/>
        <v>0</v>
      </c>
      <c r="DO102">
        <f t="shared" si="92"/>
        <v>0</v>
      </c>
      <c r="DP102">
        <f t="shared" si="93"/>
        <v>0</v>
      </c>
      <c r="DQ102">
        <f t="shared" si="94"/>
        <v>0</v>
      </c>
      <c r="DR102">
        <f t="shared" si="95"/>
        <v>0</v>
      </c>
      <c r="DS102">
        <f t="shared" si="96"/>
        <v>0</v>
      </c>
      <c r="DT102">
        <f t="shared" si="97"/>
        <v>0</v>
      </c>
      <c r="DU102">
        <f t="shared" si="98"/>
        <v>0</v>
      </c>
      <c r="DV102">
        <f t="shared" si="99"/>
        <v>0</v>
      </c>
      <c r="DW102">
        <f t="shared" si="100"/>
        <v>0</v>
      </c>
      <c r="DX102">
        <f t="shared" si="101"/>
        <v>0</v>
      </c>
      <c r="DY102">
        <f t="shared" si="102"/>
        <v>0</v>
      </c>
      <c r="DZ102">
        <f t="shared" si="103"/>
        <v>0</v>
      </c>
      <c r="EA102" s="17">
        <f t="shared" si="112"/>
        <v>1</v>
      </c>
      <c r="EB102" s="85"/>
      <c r="EC102" s="85" t="str">
        <f t="shared" si="106"/>
        <v/>
      </c>
      <c r="ED102" s="85"/>
      <c r="EE102" s="65" t="s">
        <v>105</v>
      </c>
      <c r="EF102" s="84" t="s">
        <v>2217</v>
      </c>
      <c r="EG102" s="85"/>
      <c r="EH102" s="62" t="s">
        <v>145</v>
      </c>
      <c r="EI102" s="63" t="s">
        <v>145</v>
      </c>
      <c r="EJ102" s="64"/>
      <c r="EO102" s="65" t="s">
        <v>139</v>
      </c>
      <c r="EP102" s="65" t="s">
        <v>139</v>
      </c>
      <c r="EQ102" s="69" t="s">
        <v>619</v>
      </c>
      <c r="ER102" s="69" t="s">
        <v>1843</v>
      </c>
      <c r="ES102" s="69" t="s">
        <v>703</v>
      </c>
      <c r="ET102" s="69" t="s">
        <v>621</v>
      </c>
      <c r="EU102" s="69" t="s">
        <v>622</v>
      </c>
      <c r="EV102" s="69" t="s">
        <v>623</v>
      </c>
      <c r="EW102" s="69" t="s">
        <v>623</v>
      </c>
      <c r="EX102" s="69" t="s">
        <v>624</v>
      </c>
      <c r="EY102" s="69" t="s">
        <v>623</v>
      </c>
      <c r="EZ102" s="69" t="s">
        <v>623</v>
      </c>
      <c r="FA102" s="69" t="s">
        <v>635</v>
      </c>
      <c r="FB102" s="70" t="s">
        <v>704</v>
      </c>
      <c r="FH102" s="84">
        <f t="shared" si="89"/>
        <v>1</v>
      </c>
      <c r="FI102" s="84">
        <f t="shared" si="90"/>
        <v>1</v>
      </c>
      <c r="FJ102" s="85" t="s">
        <v>943</v>
      </c>
      <c r="FN102" s="84">
        <f t="shared" si="125"/>
        <v>0</v>
      </c>
      <c r="FO102" s="84">
        <f t="shared" si="126"/>
        <v>1</v>
      </c>
      <c r="FP102" s="84" t="s">
        <v>2011</v>
      </c>
    </row>
    <row r="103" spans="1:172" x14ac:dyDescent="0.25">
      <c r="A103" s="236"/>
      <c r="B103" s="236"/>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6"/>
      <c r="AV103" s="237"/>
      <c r="AW103" s="237"/>
      <c r="AX103" s="237"/>
      <c r="AY103" s="237"/>
      <c r="AZ103" s="237"/>
      <c r="BA103" s="237"/>
      <c r="BB103" s="237"/>
      <c r="BC103" s="237"/>
      <c r="BD103" s="237"/>
      <c r="BE103" s="237"/>
      <c r="BF103" s="237"/>
      <c r="BG103" s="237"/>
      <c r="BH103" s="237"/>
      <c r="BI103" s="237"/>
      <c r="BJ103" s="237"/>
      <c r="BK103" s="237"/>
      <c r="BL103" s="237"/>
      <c r="BM103" s="237"/>
      <c r="BN103" s="237"/>
      <c r="BO103" s="237"/>
      <c r="BP103" s="237"/>
      <c r="BQ103" s="237"/>
      <c r="BR103" s="237"/>
      <c r="BS103" s="237"/>
      <c r="BT103" s="237"/>
      <c r="BU103" s="237"/>
      <c r="BV103" s="237"/>
      <c r="BW103" s="237"/>
      <c r="BX103" s="237"/>
      <c r="BY103" s="237"/>
      <c r="BZ103" s="237"/>
      <c r="CA103" s="237"/>
      <c r="CB103" s="237"/>
      <c r="CC103" s="237"/>
      <c r="CD103" s="237"/>
      <c r="CE103" s="237"/>
      <c r="CF103" s="237"/>
      <c r="CG103" s="237"/>
      <c r="CH103" s="237"/>
      <c r="CI103" s="237"/>
      <c r="CJ103" s="237"/>
      <c r="CK103" s="237"/>
      <c r="CL103" s="237"/>
      <c r="CM103" s="237"/>
      <c r="CN103" s="237"/>
      <c r="CV103" s="84">
        <f t="shared" si="86"/>
        <v>1</v>
      </c>
      <c r="CW103" s="58" t="str">
        <f>'the Fiefdoms'!W23</f>
        <v/>
      </c>
      <c r="DC103" s="84">
        <f t="shared" si="87"/>
        <v>1</v>
      </c>
      <c r="DD103">
        <f>Rohan!S5</f>
        <v>0</v>
      </c>
      <c r="DE103" t="str">
        <f>Rohan!B5</f>
        <v>Háma, Captain of Rohan</v>
      </c>
      <c r="DF103" s="84" t="str">
        <f>Rohan!CW5</f>
        <v>-</v>
      </c>
      <c r="DK103" s="84"/>
      <c r="DL103">
        <f>LOOKUP(DK101,$EH:$EH,$EK:$EK)</f>
        <v>0</v>
      </c>
      <c r="DM103" s="84">
        <f t="shared" si="134"/>
        <v>0</v>
      </c>
      <c r="DN103">
        <f t="shared" si="91"/>
        <v>0</v>
      </c>
      <c r="DO103">
        <f t="shared" si="92"/>
        <v>0</v>
      </c>
      <c r="DP103">
        <f t="shared" si="93"/>
        <v>0</v>
      </c>
      <c r="DQ103">
        <f t="shared" si="94"/>
        <v>0</v>
      </c>
      <c r="DR103">
        <f t="shared" si="95"/>
        <v>0</v>
      </c>
      <c r="DS103">
        <f t="shared" si="96"/>
        <v>0</v>
      </c>
      <c r="DT103">
        <f t="shared" si="97"/>
        <v>0</v>
      </c>
      <c r="DU103">
        <f t="shared" si="98"/>
        <v>0</v>
      </c>
      <c r="DV103">
        <f t="shared" si="99"/>
        <v>0</v>
      </c>
      <c r="DW103">
        <f t="shared" si="100"/>
        <v>0</v>
      </c>
      <c r="DX103">
        <f t="shared" si="101"/>
        <v>0</v>
      </c>
      <c r="DY103">
        <f t="shared" si="102"/>
        <v>0</v>
      </c>
      <c r="DZ103">
        <f t="shared" si="103"/>
        <v>0</v>
      </c>
      <c r="EA103" s="17">
        <f t="shared" si="112"/>
        <v>1</v>
      </c>
      <c r="EB103" s="85"/>
      <c r="EC103" s="85" t="str">
        <f t="shared" si="106"/>
        <v/>
      </c>
      <c r="ED103" s="85"/>
      <c r="EE103" s="65" t="s">
        <v>230</v>
      </c>
      <c r="EF103" s="84" t="s">
        <v>2271</v>
      </c>
      <c r="EG103" s="85"/>
      <c r="EH103" s="62" t="s">
        <v>1827</v>
      </c>
      <c r="EI103" s="63" t="s">
        <v>144</v>
      </c>
      <c r="EJ103" s="64" t="s">
        <v>32</v>
      </c>
      <c r="EO103" s="65" t="s">
        <v>587</v>
      </c>
      <c r="EP103" s="65" t="s">
        <v>139</v>
      </c>
      <c r="EQ103" s="69" t="s">
        <v>619</v>
      </c>
      <c r="ER103" s="69" t="s">
        <v>1843</v>
      </c>
      <c r="ES103" s="69" t="s">
        <v>703</v>
      </c>
      <c r="ET103" s="69" t="s">
        <v>621</v>
      </c>
      <c r="EU103" s="69" t="s">
        <v>668</v>
      </c>
      <c r="EV103" s="69" t="s">
        <v>623</v>
      </c>
      <c r="EW103" s="69" t="s">
        <v>623</v>
      </c>
      <c r="EX103" s="69" t="s">
        <v>624</v>
      </c>
      <c r="EY103" s="69" t="s">
        <v>623</v>
      </c>
      <c r="EZ103" s="69" t="s">
        <v>623</v>
      </c>
      <c r="FA103" s="69" t="s">
        <v>635</v>
      </c>
      <c r="FB103" s="70" t="s">
        <v>704</v>
      </c>
      <c r="FH103" s="84">
        <f t="shared" si="89"/>
        <v>0</v>
      </c>
      <c r="FI103" s="84">
        <f t="shared" si="90"/>
        <v>1</v>
      </c>
      <c r="FJ103" s="85" t="s">
        <v>1884</v>
      </c>
      <c r="FN103" s="84">
        <f t="shared" si="125"/>
        <v>0</v>
      </c>
      <c r="FO103" s="84">
        <f t="shared" si="126"/>
        <v>1</v>
      </c>
      <c r="FP103" s="84" t="s">
        <v>1993</v>
      </c>
    </row>
    <row r="104" spans="1:172" x14ac:dyDescent="0.25">
      <c r="A104" s="236"/>
      <c r="B104" s="236"/>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6"/>
      <c r="AV104" s="237"/>
      <c r="AW104" s="237"/>
      <c r="AX104" s="237"/>
      <c r="AY104" s="237"/>
      <c r="AZ104" s="237"/>
      <c r="BA104" s="237"/>
      <c r="BB104" s="237"/>
      <c r="BC104" s="237"/>
      <c r="BD104" s="237"/>
      <c r="BE104" s="237"/>
      <c r="BF104" s="237"/>
      <c r="BG104" s="237"/>
      <c r="BH104" s="237"/>
      <c r="BI104" s="237"/>
      <c r="BJ104" s="237"/>
      <c r="BK104" s="237"/>
      <c r="BL104" s="237"/>
      <c r="BM104" s="237"/>
      <c r="BN104" s="237"/>
      <c r="BO104" s="237"/>
      <c r="BP104" s="237"/>
      <c r="BQ104" s="237"/>
      <c r="BR104" s="237"/>
      <c r="BS104" s="237"/>
      <c r="BT104" s="237"/>
      <c r="BU104" s="237"/>
      <c r="BV104" s="237"/>
      <c r="BW104" s="237"/>
      <c r="BX104" s="237"/>
      <c r="BY104" s="237"/>
      <c r="BZ104" s="237"/>
      <c r="CA104" s="237"/>
      <c r="CB104" s="237"/>
      <c r="CC104" s="237"/>
      <c r="CD104" s="237"/>
      <c r="CE104" s="237"/>
      <c r="CF104" s="237"/>
      <c r="CG104" s="237"/>
      <c r="CH104" s="237"/>
      <c r="CI104" s="237"/>
      <c r="CJ104" s="237"/>
      <c r="CK104" s="237"/>
      <c r="CL104" s="237"/>
      <c r="CM104" s="237"/>
      <c r="CN104" s="237"/>
      <c r="CV104" s="84">
        <f t="shared" si="86"/>
        <v>1</v>
      </c>
      <c r="CW104" s="58" t="str">
        <f>'the Fiefdoms'!W24</f>
        <v/>
      </c>
      <c r="DC104" s="84">
        <f t="shared" si="87"/>
        <v>1</v>
      </c>
      <c r="DD104">
        <f>Rohan!S6</f>
        <v>0</v>
      </c>
      <c r="DE104" t="str">
        <f>Rohan!B6</f>
        <v>Éomer, Marshal of the Riddermark</v>
      </c>
      <c r="DF104" s="84" t="str">
        <f>Rohan!CW6</f>
        <v>-</v>
      </c>
      <c r="DK104" s="84"/>
      <c r="DL104">
        <f>LOOKUP(DK101,$EH:$EH,$EL:$EL)</f>
        <v>0</v>
      </c>
      <c r="DM104" s="84">
        <f t="shared" si="134"/>
        <v>0</v>
      </c>
      <c r="DN104">
        <f t="shared" si="91"/>
        <v>0</v>
      </c>
      <c r="DO104">
        <f t="shared" si="92"/>
        <v>0</v>
      </c>
      <c r="DP104">
        <f t="shared" si="93"/>
        <v>0</v>
      </c>
      <c r="DQ104">
        <f t="shared" si="94"/>
        <v>0</v>
      </c>
      <c r="DR104">
        <f t="shared" si="95"/>
        <v>0</v>
      </c>
      <c r="DS104">
        <f t="shared" si="96"/>
        <v>0</v>
      </c>
      <c r="DT104">
        <f t="shared" si="97"/>
        <v>0</v>
      </c>
      <c r="DU104">
        <f t="shared" si="98"/>
        <v>0</v>
      </c>
      <c r="DV104">
        <f t="shared" si="99"/>
        <v>0</v>
      </c>
      <c r="DW104">
        <f t="shared" si="100"/>
        <v>0</v>
      </c>
      <c r="DX104">
        <f t="shared" si="101"/>
        <v>0</v>
      </c>
      <c r="DY104">
        <f t="shared" si="102"/>
        <v>0</v>
      </c>
      <c r="DZ104">
        <f t="shared" si="103"/>
        <v>0</v>
      </c>
      <c r="EA104" s="17">
        <f t="shared" si="112"/>
        <v>1</v>
      </c>
      <c r="EB104" s="85"/>
      <c r="EC104" s="85" t="str">
        <f t="shared" si="106"/>
        <v/>
      </c>
      <c r="ED104" s="85"/>
      <c r="EE104" s="65" t="s">
        <v>232</v>
      </c>
      <c r="EF104" s="84" t="s">
        <v>2271</v>
      </c>
      <c r="EG104" s="85"/>
      <c r="EH104" s="62" t="s">
        <v>253</v>
      </c>
      <c r="EI104" s="63" t="s">
        <v>253</v>
      </c>
      <c r="EJ104" s="64"/>
      <c r="EO104" s="84" t="s">
        <v>2640</v>
      </c>
      <c r="EP104" s="84" t="s">
        <v>2640</v>
      </c>
      <c r="EQ104" s="69" t="s">
        <v>2640</v>
      </c>
      <c r="ER104" s="69" t="s">
        <v>1847</v>
      </c>
      <c r="ES104" s="69" t="s">
        <v>935</v>
      </c>
      <c r="ET104" s="69" t="s">
        <v>621</v>
      </c>
      <c r="EU104" s="69" t="s">
        <v>628</v>
      </c>
      <c r="EV104" s="69" t="s">
        <v>645</v>
      </c>
      <c r="EW104" s="69" t="s">
        <v>629</v>
      </c>
      <c r="EX104" s="69" t="s">
        <v>621</v>
      </c>
      <c r="EY104" s="14" t="str">
        <f>""</f>
        <v/>
      </c>
      <c r="EZ104" s="14" t="str">
        <f>""</f>
        <v/>
      </c>
      <c r="FA104" s="14" t="str">
        <f>""</f>
        <v/>
      </c>
      <c r="FB104" s="73" t="s">
        <v>2694</v>
      </c>
      <c r="FH104" s="84">
        <f t="shared" si="89"/>
        <v>0</v>
      </c>
      <c r="FI104" s="84">
        <f t="shared" si="90"/>
        <v>1</v>
      </c>
      <c r="FJ104" s="83" t="str">
        <f>""</f>
        <v/>
      </c>
      <c r="FN104" s="84">
        <f t="shared" si="125"/>
        <v>0</v>
      </c>
      <c r="FO104" s="84">
        <f t="shared" si="126"/>
        <v>1</v>
      </c>
      <c r="FP104" s="84" t="s">
        <v>1998</v>
      </c>
    </row>
    <row r="105" spans="1:172" x14ac:dyDescent="0.25">
      <c r="A105" s="236"/>
      <c r="B105" s="236"/>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6"/>
      <c r="AV105" s="237"/>
      <c r="AW105" s="237"/>
      <c r="AX105" s="237"/>
      <c r="AY105" s="237"/>
      <c r="AZ105" s="237"/>
      <c r="BA105" s="237"/>
      <c r="BB105" s="237"/>
      <c r="BC105" s="237"/>
      <c r="BD105" s="237"/>
      <c r="BE105" s="237"/>
      <c r="BF105" s="237"/>
      <c r="BG105" s="237"/>
      <c r="BH105" s="237"/>
      <c r="BI105" s="237"/>
      <c r="BJ105" s="237"/>
      <c r="BK105" s="237"/>
      <c r="BL105" s="237"/>
      <c r="BM105" s="237"/>
      <c r="BN105" s="237"/>
      <c r="BO105" s="237"/>
      <c r="BP105" s="237"/>
      <c r="BQ105" s="237"/>
      <c r="BR105" s="237"/>
      <c r="BS105" s="237"/>
      <c r="BT105" s="237"/>
      <c r="BU105" s="237"/>
      <c r="BV105" s="237"/>
      <c r="BW105" s="237"/>
      <c r="BX105" s="237"/>
      <c r="BY105" s="237"/>
      <c r="BZ105" s="237"/>
      <c r="CA105" s="237"/>
      <c r="CB105" s="237"/>
      <c r="CC105" s="237"/>
      <c r="CD105" s="237"/>
      <c r="CE105" s="237"/>
      <c r="CF105" s="237"/>
      <c r="CG105" s="237"/>
      <c r="CH105" s="237"/>
      <c r="CI105" s="237"/>
      <c r="CJ105" s="237"/>
      <c r="CK105" s="237"/>
      <c r="CL105" s="237"/>
      <c r="CM105" s="237"/>
      <c r="CN105" s="237"/>
      <c r="CV105" s="84">
        <f t="shared" si="86"/>
        <v>1</v>
      </c>
      <c r="CW105" s="58" t="str">
        <f>'the Fiefdoms'!W25</f>
        <v/>
      </c>
      <c r="DC105" s="84">
        <f t="shared" si="87"/>
        <v>1</v>
      </c>
      <c r="DD105">
        <f>Rohan!S7</f>
        <v>0</v>
      </c>
      <c r="DE105" t="str">
        <f>Rohan!B7</f>
        <v>Éomer, Knight of the Pelennor</v>
      </c>
      <c r="DF105" s="84" t="str">
        <f>Rohan!CW7</f>
        <v>-</v>
      </c>
      <c r="DK105" s="84"/>
      <c r="DL105">
        <f>LOOKUP(DK101,$EH:$EH,$EM:$EM)</f>
        <v>0</v>
      </c>
      <c r="DM105" s="84">
        <f t="shared" si="134"/>
        <v>0</v>
      </c>
      <c r="DN105">
        <f t="shared" si="91"/>
        <v>0</v>
      </c>
      <c r="DO105">
        <f t="shared" si="92"/>
        <v>0</v>
      </c>
      <c r="DP105">
        <f t="shared" si="93"/>
        <v>0</v>
      </c>
      <c r="DQ105">
        <f t="shared" si="94"/>
        <v>0</v>
      </c>
      <c r="DR105">
        <f t="shared" si="95"/>
        <v>0</v>
      </c>
      <c r="DS105">
        <f t="shared" si="96"/>
        <v>0</v>
      </c>
      <c r="DT105">
        <f t="shared" si="97"/>
        <v>0</v>
      </c>
      <c r="DU105">
        <f t="shared" si="98"/>
        <v>0</v>
      </c>
      <c r="DV105">
        <f t="shared" si="99"/>
        <v>0</v>
      </c>
      <c r="DW105">
        <f t="shared" si="100"/>
        <v>0</v>
      </c>
      <c r="DX105">
        <f t="shared" si="101"/>
        <v>0</v>
      </c>
      <c r="DY105">
        <f t="shared" si="102"/>
        <v>0</v>
      </c>
      <c r="DZ105">
        <f t="shared" si="103"/>
        <v>0</v>
      </c>
      <c r="EA105" s="17">
        <f t="shared" si="112"/>
        <v>1</v>
      </c>
      <c r="EB105" s="85"/>
      <c r="EC105" s="85" t="str">
        <f t="shared" si="106"/>
        <v/>
      </c>
      <c r="ED105" s="85"/>
      <c r="EE105" s="65" t="s">
        <v>231</v>
      </c>
      <c r="EG105" s="85"/>
      <c r="EH105" s="62" t="s">
        <v>99</v>
      </c>
      <c r="EI105" s="63" t="s">
        <v>99</v>
      </c>
      <c r="EJ105" s="64"/>
      <c r="EO105" s="65" t="s">
        <v>131</v>
      </c>
      <c r="EP105" s="65" t="s">
        <v>131</v>
      </c>
      <c r="EQ105" s="69" t="s">
        <v>698</v>
      </c>
      <c r="ER105" s="69" t="s">
        <v>1843</v>
      </c>
      <c r="ES105" s="69" t="s">
        <v>620</v>
      </c>
      <c r="ET105" s="69" t="s">
        <v>621</v>
      </c>
      <c r="EU105" s="69" t="s">
        <v>628</v>
      </c>
      <c r="EV105" s="69" t="s">
        <v>629</v>
      </c>
      <c r="EW105" s="69" t="s">
        <v>629</v>
      </c>
      <c r="EX105" s="69" t="s">
        <v>624</v>
      </c>
      <c r="EY105" s="69" t="s">
        <v>623</v>
      </c>
      <c r="EZ105" s="69" t="s">
        <v>629</v>
      </c>
      <c r="FA105" s="69" t="s">
        <v>629</v>
      </c>
      <c r="FB105" s="70" t="s">
        <v>699</v>
      </c>
      <c r="FH105" s="84">
        <f t="shared" si="89"/>
        <v>1</v>
      </c>
      <c r="FI105" s="84">
        <f t="shared" si="90"/>
        <v>1</v>
      </c>
      <c r="FJ105" s="85" t="s">
        <v>1157</v>
      </c>
      <c r="FN105" s="84">
        <f t="shared" si="125"/>
        <v>0</v>
      </c>
      <c r="FO105" s="84">
        <f t="shared" si="126"/>
        <v>1</v>
      </c>
      <c r="FP105" s="84" t="s">
        <v>1994</v>
      </c>
    </row>
    <row r="106" spans="1:172" x14ac:dyDescent="0.25">
      <c r="A106" s="236"/>
      <c r="B106" s="236"/>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6"/>
      <c r="AV106" s="237"/>
      <c r="AW106" s="237"/>
      <c r="AX106" s="237"/>
      <c r="AY106" s="237"/>
      <c r="AZ106" s="237"/>
      <c r="BA106" s="237"/>
      <c r="BB106" s="237"/>
      <c r="BC106" s="237"/>
      <c r="BD106" s="237"/>
      <c r="BE106" s="237"/>
      <c r="BF106" s="237"/>
      <c r="BG106" s="237"/>
      <c r="BH106" s="237"/>
      <c r="BI106" s="237"/>
      <c r="BJ106" s="237"/>
      <c r="BK106" s="237"/>
      <c r="BL106" s="237"/>
      <c r="BM106" s="237"/>
      <c r="BN106" s="237"/>
      <c r="BO106" s="237"/>
      <c r="BP106" s="237"/>
      <c r="BQ106" s="237"/>
      <c r="BR106" s="237"/>
      <c r="BS106" s="237"/>
      <c r="BT106" s="237"/>
      <c r="BU106" s="237"/>
      <c r="BV106" s="237"/>
      <c r="BW106" s="237"/>
      <c r="BX106" s="237"/>
      <c r="BY106" s="237"/>
      <c r="BZ106" s="237"/>
      <c r="CA106" s="237"/>
      <c r="CB106" s="237"/>
      <c r="CC106" s="237"/>
      <c r="CD106" s="237"/>
      <c r="CE106" s="237"/>
      <c r="CF106" s="237"/>
      <c r="CG106" s="237"/>
      <c r="CH106" s="237"/>
      <c r="CI106" s="237"/>
      <c r="CJ106" s="237"/>
      <c r="CK106" s="237"/>
      <c r="CL106" s="237"/>
      <c r="CM106" s="237"/>
      <c r="CN106" s="237"/>
      <c r="CV106" s="84">
        <f t="shared" si="86"/>
        <v>1</v>
      </c>
      <c r="CW106" s="58" t="str">
        <f>'the Fiefdoms'!W26</f>
        <v/>
      </c>
      <c r="DC106" s="84">
        <f t="shared" si="87"/>
        <v>1</v>
      </c>
      <c r="DD106">
        <f>Rohan!S8</f>
        <v>0</v>
      </c>
      <c r="DE106" t="str">
        <f>Rohan!B8</f>
        <v>Éowyn, Shield Maiden of Rohan</v>
      </c>
      <c r="DF106" s="84" t="str">
        <f>Rohan!CW8</f>
        <v>-</v>
      </c>
      <c r="DH106">
        <v>21</v>
      </c>
      <c r="DI106">
        <f>LOOKUP(DH106,$DC:$DC,$DE:$DE)</f>
        <v>0</v>
      </c>
      <c r="DJ106">
        <f>LOOKUP(DH106,$DC:$DC,$DF:$DF)</f>
        <v>0</v>
      </c>
      <c r="DK106" s="61">
        <f t="shared" ref="DK106" si="135">IF(DI106=0,0,CONCATENATE(DI106,IF(OR(COUNT(FIND("Horse",DJ106))=1,COUNT(FIND("Pony",DJ106))=1,COUNT(FIND("War Goat",DJ106))=1,COUNT(FIND("War Boar",DJ106))=1),"1.",""),IF(OR(COUNT(FIND("armoured horse",DJ106))=1,COUNT(FIND("Gandalf's Cart",DJ106))=1,COUNT(FIND("Sleigh",DJ106))=1,COUNT(FIND("Windlance",DJ106))=1),"2.",""),IF(OR(COUNT(FIND("Engineer Captain",DJ106))=1,COUNT(FIND("Shadowfax",DJ106))=1),"3.","")))</f>
        <v>0</v>
      </c>
      <c r="DL106">
        <f>LOOKUP(DK106,$EH:$EH,$EI:$EI)</f>
        <v>0</v>
      </c>
      <c r="DM106" s="61">
        <f t="shared" ref="DM106" si="136">IF(DL106=0,0,CONCATENATE(DL106,IF(OR(COUNT(FIND("Shield",DJ106))=1,COUNT(FIND("Sting",DJ106))=1,COUNT(FIND("Sebastian",DJ106))=1,COUNT(FIND("The Oakenshield",DJ106))=1),"1.",""),IF(OR(COUNT(FIND("Armour",DJ106))=1,COUNT(FIND("Elven glaive",DJ106))=1),"2.",""),IF(OR(COUNT(FIND("Heavy armour",DJ106))=1,COUNT(FIND("Mithril Coat",DJ106))=1,COUNT(FIND("armour of Gondolin",DJ106))=1,COUNT(FIND("Orcrist",DJ106))=1),"3.",""),IF(OR(COUNT(FIND("The Banner of Minas Tirith",DJ106))=1,COUNT(FIND("Horn of the Riddermark",DJ106))=1,COUNT(FIND("Royal Standard of Rohan",DJ106))=1,COUNT(FIND("Banner of Arwen Evenstar",DJ106))=1,COUNT(FIND("Mirror of Galadriel",DJ106))=1,COUNT(FIND("Andúril, Flame of the West",DJ106))=1,COUNT(FIND("Durin's Axe",DJ106))=1,COUNT(FIND("Erebor13",DJ106))=1),"4.","")))</f>
        <v>0</v>
      </c>
      <c r="DN106">
        <f t="shared" si="91"/>
        <v>0</v>
      </c>
      <c r="DO106">
        <f t="shared" si="92"/>
        <v>0</v>
      </c>
      <c r="DP106">
        <f t="shared" si="93"/>
        <v>0</v>
      </c>
      <c r="DQ106">
        <f t="shared" si="94"/>
        <v>0</v>
      </c>
      <c r="DR106">
        <f t="shared" si="95"/>
        <v>0</v>
      </c>
      <c r="DS106">
        <f t="shared" si="96"/>
        <v>0</v>
      </c>
      <c r="DT106">
        <f t="shared" si="97"/>
        <v>0</v>
      </c>
      <c r="DU106">
        <f t="shared" si="98"/>
        <v>0</v>
      </c>
      <c r="DV106">
        <f t="shared" si="99"/>
        <v>0</v>
      </c>
      <c r="DW106">
        <f t="shared" si="100"/>
        <v>0</v>
      </c>
      <c r="DX106">
        <f t="shared" si="101"/>
        <v>0</v>
      </c>
      <c r="DY106">
        <f t="shared" si="102"/>
        <v>0</v>
      </c>
      <c r="DZ106">
        <f t="shared" si="103"/>
        <v>0</v>
      </c>
      <c r="EA106" s="17">
        <f t="shared" si="112"/>
        <v>1</v>
      </c>
      <c r="EB106" s="85" t="str">
        <f>IF(COUNT(FIND(" with ",DJ106))=1,SUBSTITUTE(DJ106,CONCATENATE(DI106," with"),""),"")</f>
        <v/>
      </c>
      <c r="EC106" s="85" t="str">
        <f t="shared" si="106"/>
        <v/>
      </c>
      <c r="ED106" s="85"/>
      <c r="EE106" s="65" t="s">
        <v>249</v>
      </c>
      <c r="EF106" s="84" t="s">
        <v>2275</v>
      </c>
      <c r="EG106" s="85"/>
      <c r="EH106" s="62" t="s">
        <v>573</v>
      </c>
      <c r="EI106" s="63" t="s">
        <v>99</v>
      </c>
      <c r="EJ106" s="64" t="s">
        <v>549</v>
      </c>
      <c r="EO106" s="65" t="s">
        <v>700</v>
      </c>
      <c r="EP106" s="65" t="s">
        <v>131</v>
      </c>
      <c r="EQ106" s="69" t="s">
        <v>698</v>
      </c>
      <c r="ER106" s="69" t="s">
        <v>1843</v>
      </c>
      <c r="ES106" s="69" t="s">
        <v>620</v>
      </c>
      <c r="ET106" s="69" t="s">
        <v>621</v>
      </c>
      <c r="EU106" s="69" t="s">
        <v>624</v>
      </c>
      <c r="EV106" s="69" t="s">
        <v>629</v>
      </c>
      <c r="EW106" s="69" t="s">
        <v>629</v>
      </c>
      <c r="EX106" s="69" t="s">
        <v>624</v>
      </c>
      <c r="EY106" s="69" t="s">
        <v>623</v>
      </c>
      <c r="EZ106" s="69" t="s">
        <v>629</v>
      </c>
      <c r="FA106" s="69" t="s">
        <v>629</v>
      </c>
      <c r="FB106" s="70" t="s">
        <v>699</v>
      </c>
      <c r="FH106" s="84">
        <f t="shared" si="89"/>
        <v>0</v>
      </c>
      <c r="FI106" s="84">
        <f t="shared" si="90"/>
        <v>1</v>
      </c>
      <c r="FJ106" s="85" t="s">
        <v>1158</v>
      </c>
      <c r="FN106" s="84">
        <f t="shared" si="125"/>
        <v>0</v>
      </c>
      <c r="FO106" s="84">
        <f t="shared" si="126"/>
        <v>1</v>
      </c>
      <c r="FP106" s="84" t="s">
        <v>1997</v>
      </c>
    </row>
    <row r="107" spans="1:172" ht="15" customHeight="1" x14ac:dyDescent="0.25">
      <c r="A107" s="236"/>
      <c r="B107" s="236"/>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6"/>
      <c r="AV107" s="237"/>
      <c r="AW107" s="237"/>
      <c r="AX107" s="237"/>
      <c r="AY107" s="237"/>
      <c r="AZ107" s="237"/>
      <c r="BA107" s="237"/>
      <c r="BB107" s="237"/>
      <c r="BC107" s="237"/>
      <c r="BD107" s="237"/>
      <c r="BE107" s="237"/>
      <c r="BF107" s="237"/>
      <c r="BG107" s="237"/>
      <c r="BH107" s="237"/>
      <c r="BI107" s="237"/>
      <c r="BJ107" s="237"/>
      <c r="BK107" s="237"/>
      <c r="BL107" s="237"/>
      <c r="BM107" s="237"/>
      <c r="BN107" s="237"/>
      <c r="BO107" s="237"/>
      <c r="BP107" s="237"/>
      <c r="BQ107" s="237"/>
      <c r="BR107" s="237"/>
      <c r="BS107" s="237"/>
      <c r="BT107" s="237"/>
      <c r="BU107" s="237"/>
      <c r="BV107" s="237"/>
      <c r="BW107" s="237"/>
      <c r="BX107" s="237"/>
      <c r="BY107" s="237"/>
      <c r="BZ107" s="237"/>
      <c r="CA107" s="237"/>
      <c r="CB107" s="237"/>
      <c r="CC107" s="237"/>
      <c r="CD107" s="237"/>
      <c r="CE107" s="237"/>
      <c r="CF107" s="237"/>
      <c r="CG107" s="237"/>
      <c r="CH107" s="237"/>
      <c r="CI107" s="237"/>
      <c r="CJ107" s="237"/>
      <c r="CK107" s="237"/>
      <c r="CL107" s="237"/>
      <c r="CM107" s="237"/>
      <c r="CN107" s="237"/>
      <c r="CV107" s="84">
        <f t="shared" si="86"/>
        <v>1</v>
      </c>
      <c r="CW107" s="58" t="str">
        <f>'the Fiefdoms'!W27</f>
        <v/>
      </c>
      <c r="DC107" s="84">
        <f t="shared" si="87"/>
        <v>1</v>
      </c>
      <c r="DD107">
        <f>Rohan!S9</f>
        <v>0</v>
      </c>
      <c r="DE107" t="str">
        <f>Rohan!B9</f>
        <v>Grimbold of Grimslade</v>
      </c>
      <c r="DF107" s="84" t="str">
        <f>Rohan!CW9</f>
        <v>-</v>
      </c>
      <c r="DK107" s="84"/>
      <c r="DL107">
        <f>LOOKUP(DK106,$EH:$EH,$EJ:$EJ)</f>
        <v>0</v>
      </c>
      <c r="DM107" s="84">
        <f t="shared" ref="DM107:DM110" si="137">DL107</f>
        <v>0</v>
      </c>
      <c r="DN107">
        <f t="shared" si="91"/>
        <v>0</v>
      </c>
      <c r="DO107">
        <f t="shared" si="92"/>
        <v>0</v>
      </c>
      <c r="DP107">
        <f t="shared" si="93"/>
        <v>0</v>
      </c>
      <c r="DQ107">
        <f t="shared" si="94"/>
        <v>0</v>
      </c>
      <c r="DR107">
        <f t="shared" si="95"/>
        <v>0</v>
      </c>
      <c r="DS107">
        <f t="shared" si="96"/>
        <v>0</v>
      </c>
      <c r="DT107">
        <f t="shared" si="97"/>
        <v>0</v>
      </c>
      <c r="DU107">
        <f t="shared" si="98"/>
        <v>0</v>
      </c>
      <c r="DV107">
        <f t="shared" si="99"/>
        <v>0</v>
      </c>
      <c r="DW107">
        <f t="shared" si="100"/>
        <v>0</v>
      </c>
      <c r="DX107">
        <f t="shared" si="101"/>
        <v>0</v>
      </c>
      <c r="DY107">
        <f t="shared" si="102"/>
        <v>0</v>
      </c>
      <c r="DZ107">
        <f t="shared" si="103"/>
        <v>0</v>
      </c>
      <c r="EA107" s="17">
        <f t="shared" si="112"/>
        <v>1</v>
      </c>
      <c r="EB107" s="85"/>
      <c r="EC107" s="85" t="str">
        <f t="shared" si="106"/>
        <v/>
      </c>
      <c r="ED107" s="85"/>
      <c r="EE107" s="65" t="s">
        <v>152</v>
      </c>
      <c r="EF107" s="84" t="s">
        <v>2243</v>
      </c>
      <c r="EG107" s="85"/>
      <c r="EH107" s="62" t="s">
        <v>98</v>
      </c>
      <c r="EI107" s="63" t="s">
        <v>98</v>
      </c>
      <c r="EJ107" s="64"/>
      <c r="EO107" s="65" t="s">
        <v>144</v>
      </c>
      <c r="EP107" s="65" t="s">
        <v>144</v>
      </c>
      <c r="EQ107" s="69" t="s">
        <v>709</v>
      </c>
      <c r="ER107" s="69" t="s">
        <v>1843</v>
      </c>
      <c r="ES107" s="69" t="s">
        <v>620</v>
      </c>
      <c r="ET107" s="69" t="s">
        <v>621</v>
      </c>
      <c r="EU107" s="69" t="s">
        <v>628</v>
      </c>
      <c r="EV107" s="69" t="s">
        <v>623</v>
      </c>
      <c r="EW107" s="69" t="s">
        <v>623</v>
      </c>
      <c r="EX107" s="69" t="s">
        <v>622</v>
      </c>
      <c r="EY107" s="69" t="s">
        <v>623</v>
      </c>
      <c r="EZ107" s="69" t="s">
        <v>623</v>
      </c>
      <c r="FA107" s="69" t="s">
        <v>623</v>
      </c>
      <c r="FB107" s="70" t="s">
        <v>710</v>
      </c>
      <c r="FH107" s="84">
        <f t="shared" si="89"/>
        <v>0</v>
      </c>
      <c r="FI107" s="84">
        <f t="shared" si="90"/>
        <v>1</v>
      </c>
      <c r="FJ107" s="85" t="s">
        <v>1159</v>
      </c>
      <c r="FN107" s="84">
        <f t="shared" si="125"/>
        <v>0</v>
      </c>
      <c r="FO107" s="84">
        <f t="shared" si="126"/>
        <v>1</v>
      </c>
      <c r="FP107" s="84" t="str">
        <f>""</f>
        <v/>
      </c>
    </row>
    <row r="108" spans="1:172" x14ac:dyDescent="0.25">
      <c r="A108" s="236"/>
      <c r="B108" s="236"/>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6"/>
      <c r="AV108" s="237"/>
      <c r="AW108" s="237"/>
      <c r="AX108" s="237"/>
      <c r="AY108" s="237"/>
      <c r="AZ108" s="237"/>
      <c r="BA108" s="237"/>
      <c r="BB108" s="237"/>
      <c r="BC108" s="237"/>
      <c r="BD108" s="237"/>
      <c r="BE108" s="237"/>
      <c r="BF108" s="237"/>
      <c r="BG108" s="237"/>
      <c r="BH108" s="237"/>
      <c r="BI108" s="237"/>
      <c r="BJ108" s="237"/>
      <c r="BK108" s="237"/>
      <c r="BL108" s="237"/>
      <c r="BM108" s="237"/>
      <c r="BN108" s="237"/>
      <c r="BO108" s="237"/>
      <c r="BP108" s="237"/>
      <c r="BQ108" s="237"/>
      <c r="BR108" s="237"/>
      <c r="BS108" s="237"/>
      <c r="BT108" s="237"/>
      <c r="BU108" s="237"/>
      <c r="BV108" s="237"/>
      <c r="BW108" s="237"/>
      <c r="BX108" s="237"/>
      <c r="BY108" s="237"/>
      <c r="BZ108" s="237"/>
      <c r="CA108" s="237"/>
      <c r="CB108" s="237"/>
      <c r="CC108" s="237"/>
      <c r="CD108" s="237"/>
      <c r="CE108" s="237"/>
      <c r="CF108" s="237"/>
      <c r="CG108" s="237"/>
      <c r="CH108" s="237"/>
      <c r="CI108" s="237"/>
      <c r="CJ108" s="237"/>
      <c r="CK108" s="237"/>
      <c r="CL108" s="237"/>
      <c r="CM108" s="237"/>
      <c r="CN108" s="237"/>
      <c r="CV108" s="84">
        <f t="shared" si="86"/>
        <v>1</v>
      </c>
      <c r="CW108" s="58" t="str">
        <f>'the Fiefdoms'!W28</f>
        <v/>
      </c>
      <c r="DC108" s="84">
        <f t="shared" si="87"/>
        <v>1</v>
      </c>
      <c r="DD108">
        <f>Rohan!S10</f>
        <v>0</v>
      </c>
      <c r="DE108" t="str">
        <f>Rohan!B10</f>
        <v>Meriadoc, Knight of the Mark</v>
      </c>
      <c r="DF108" s="84" t="str">
        <f>Rohan!CW10</f>
        <v>-</v>
      </c>
      <c r="DK108" s="84"/>
      <c r="DL108">
        <f>LOOKUP(DK106,$EH:$EH,$EK:$EK)</f>
        <v>0</v>
      </c>
      <c r="DM108" s="84">
        <f t="shared" si="137"/>
        <v>0</v>
      </c>
      <c r="DN108">
        <f t="shared" si="91"/>
        <v>0</v>
      </c>
      <c r="DO108">
        <f t="shared" si="92"/>
        <v>0</v>
      </c>
      <c r="DP108">
        <f t="shared" si="93"/>
        <v>0</v>
      </c>
      <c r="DQ108">
        <f t="shared" si="94"/>
        <v>0</v>
      </c>
      <c r="DR108">
        <f t="shared" si="95"/>
        <v>0</v>
      </c>
      <c r="DS108">
        <f t="shared" si="96"/>
        <v>0</v>
      </c>
      <c r="DT108">
        <f t="shared" si="97"/>
        <v>0</v>
      </c>
      <c r="DU108">
        <f t="shared" si="98"/>
        <v>0</v>
      </c>
      <c r="DV108">
        <f t="shared" si="99"/>
        <v>0</v>
      </c>
      <c r="DW108">
        <f t="shared" si="100"/>
        <v>0</v>
      </c>
      <c r="DX108">
        <f t="shared" si="101"/>
        <v>0</v>
      </c>
      <c r="DY108">
        <f t="shared" si="102"/>
        <v>0</v>
      </c>
      <c r="DZ108">
        <f t="shared" si="103"/>
        <v>0</v>
      </c>
      <c r="EA108" s="17">
        <f t="shared" si="112"/>
        <v>1</v>
      </c>
      <c r="EB108" s="85"/>
      <c r="EC108" s="85" t="str">
        <f t="shared" si="106"/>
        <v/>
      </c>
      <c r="ED108" s="85"/>
      <c r="EE108" s="65" t="s">
        <v>146</v>
      </c>
      <c r="EF108" s="84" t="s">
        <v>2239</v>
      </c>
      <c r="EG108" s="85"/>
      <c r="EH108" s="62" t="s">
        <v>572</v>
      </c>
      <c r="EI108" s="63" t="s">
        <v>98</v>
      </c>
      <c r="EJ108" s="64" t="s">
        <v>32</v>
      </c>
      <c r="EO108" s="84" t="s">
        <v>2449</v>
      </c>
      <c r="EP108" s="84" t="s">
        <v>2449</v>
      </c>
      <c r="EQ108" s="69" t="s">
        <v>709</v>
      </c>
      <c r="ER108" s="69" t="s">
        <v>1843</v>
      </c>
      <c r="ES108" s="69" t="s">
        <v>620</v>
      </c>
      <c r="ET108" s="69" t="s">
        <v>621</v>
      </c>
      <c r="EU108" s="69" t="s">
        <v>622</v>
      </c>
      <c r="EV108" s="69" t="s">
        <v>623</v>
      </c>
      <c r="EW108" s="69" t="s">
        <v>623</v>
      </c>
      <c r="EX108" s="69" t="s">
        <v>622</v>
      </c>
      <c r="EY108" s="69" t="s">
        <v>623</v>
      </c>
      <c r="EZ108" s="69" t="s">
        <v>623</v>
      </c>
      <c r="FA108" s="69" t="s">
        <v>623</v>
      </c>
      <c r="FB108" s="70" t="s">
        <v>2480</v>
      </c>
      <c r="FH108" s="84">
        <f t="shared" si="89"/>
        <v>0</v>
      </c>
      <c r="FI108" s="84">
        <f t="shared" si="90"/>
        <v>1</v>
      </c>
      <c r="FJ108" s="83" t="str">
        <f>""</f>
        <v/>
      </c>
      <c r="FN108" s="84">
        <f t="shared" si="125"/>
        <v>1</v>
      </c>
      <c r="FO108" s="84">
        <f t="shared" si="126"/>
        <v>1</v>
      </c>
      <c r="FP108" s="84" t="s">
        <v>2448</v>
      </c>
    </row>
    <row r="109" spans="1:172" x14ac:dyDescent="0.25">
      <c r="A109" s="236"/>
      <c r="B109" s="236"/>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6"/>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V109" s="84">
        <f t="shared" si="86"/>
        <v>1</v>
      </c>
      <c r="CW109" s="58" t="str">
        <f>'the Fiefdoms'!W29</f>
        <v/>
      </c>
      <c r="DC109" s="84">
        <f t="shared" si="87"/>
        <v>1</v>
      </c>
      <c r="DD109">
        <f>Rohan!S11</f>
        <v>0</v>
      </c>
      <c r="DE109" t="str">
        <f>Rohan!B11</f>
        <v>Gamling, Captain of Rohan</v>
      </c>
      <c r="DF109" s="84" t="str">
        <f>Rohan!CW11</f>
        <v>-</v>
      </c>
      <c r="DK109" s="84"/>
      <c r="DL109">
        <f>LOOKUP(DK106,$EH:$EH,$EL:$EL)</f>
        <v>0</v>
      </c>
      <c r="DM109" s="84">
        <f t="shared" si="137"/>
        <v>0</v>
      </c>
      <c r="DN109">
        <f t="shared" si="91"/>
        <v>0</v>
      </c>
      <c r="DO109">
        <f t="shared" si="92"/>
        <v>0</v>
      </c>
      <c r="DP109">
        <f t="shared" si="93"/>
        <v>0</v>
      </c>
      <c r="DQ109">
        <f t="shared" si="94"/>
        <v>0</v>
      </c>
      <c r="DR109">
        <f t="shared" si="95"/>
        <v>0</v>
      </c>
      <c r="DS109">
        <f t="shared" si="96"/>
        <v>0</v>
      </c>
      <c r="DT109">
        <f t="shared" si="97"/>
        <v>0</v>
      </c>
      <c r="DU109">
        <f t="shared" si="98"/>
        <v>0</v>
      </c>
      <c r="DV109">
        <f t="shared" si="99"/>
        <v>0</v>
      </c>
      <c r="DW109">
        <f t="shared" si="100"/>
        <v>0</v>
      </c>
      <c r="DX109">
        <f t="shared" si="101"/>
        <v>0</v>
      </c>
      <c r="DY109">
        <f t="shared" si="102"/>
        <v>0</v>
      </c>
      <c r="DZ109">
        <f t="shared" si="103"/>
        <v>0</v>
      </c>
      <c r="EA109" s="17">
        <f t="shared" si="112"/>
        <v>1</v>
      </c>
      <c r="EB109" s="85"/>
      <c r="EC109" s="85" t="str">
        <f t="shared" si="106"/>
        <v/>
      </c>
      <c r="ED109" s="85"/>
      <c r="EE109" s="65" t="s">
        <v>195</v>
      </c>
      <c r="EF109" s="84" t="s">
        <v>2255</v>
      </c>
      <c r="EG109" s="85"/>
      <c r="EH109" s="62" t="s">
        <v>110</v>
      </c>
      <c r="EI109" s="63" t="s">
        <v>110</v>
      </c>
      <c r="EJ109" s="64" t="s">
        <v>579</v>
      </c>
      <c r="EO109" s="65" t="s">
        <v>145</v>
      </c>
      <c r="EP109" s="65" t="s">
        <v>145</v>
      </c>
      <c r="EQ109" s="69" t="s">
        <v>709</v>
      </c>
      <c r="ER109" s="69" t="s">
        <v>1843</v>
      </c>
      <c r="ES109" s="69" t="s">
        <v>620</v>
      </c>
      <c r="ET109" s="69" t="s">
        <v>621</v>
      </c>
      <c r="EU109" s="69" t="s">
        <v>621</v>
      </c>
      <c r="EV109" s="69" t="s">
        <v>623</v>
      </c>
      <c r="EW109" s="69" t="s">
        <v>623</v>
      </c>
      <c r="EX109" s="69" t="s">
        <v>622</v>
      </c>
      <c r="EY109" s="69" t="s">
        <v>623</v>
      </c>
      <c r="EZ109" s="69" t="s">
        <v>623</v>
      </c>
      <c r="FA109" s="69" t="s">
        <v>623</v>
      </c>
      <c r="FB109" s="70" t="s">
        <v>711</v>
      </c>
      <c r="FH109" s="84">
        <f t="shared" si="89"/>
        <v>1</v>
      </c>
      <c r="FI109" s="84">
        <f t="shared" si="90"/>
        <v>1</v>
      </c>
      <c r="FJ109" s="85" t="s">
        <v>1160</v>
      </c>
      <c r="FN109" s="84">
        <f t="shared" si="125"/>
        <v>0</v>
      </c>
      <c r="FO109" s="84">
        <f t="shared" si="126"/>
        <v>1</v>
      </c>
      <c r="FP109" s="84" t="s">
        <v>1717</v>
      </c>
    </row>
    <row r="110" spans="1:172" x14ac:dyDescent="0.25">
      <c r="A110" s="236"/>
      <c r="B110" s="236"/>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H110" s="237"/>
      <c r="AI110" s="237"/>
      <c r="AJ110" s="237"/>
      <c r="AK110" s="237"/>
      <c r="AL110" s="237"/>
      <c r="AM110" s="237"/>
      <c r="AN110" s="237"/>
      <c r="AO110" s="237"/>
      <c r="AP110" s="237"/>
      <c r="AQ110" s="237"/>
      <c r="AR110" s="237"/>
      <c r="AS110" s="237"/>
      <c r="AT110" s="237"/>
      <c r="AU110" s="236"/>
      <c r="AV110" s="237"/>
      <c r="AW110" s="237"/>
      <c r="AX110" s="237"/>
      <c r="AY110" s="237"/>
      <c r="AZ110" s="237"/>
      <c r="BA110" s="237"/>
      <c r="BB110" s="237"/>
      <c r="BC110" s="237"/>
      <c r="BD110" s="237"/>
      <c r="BE110" s="237"/>
      <c r="BF110" s="237"/>
      <c r="BG110" s="237"/>
      <c r="BH110" s="237"/>
      <c r="BI110" s="237"/>
      <c r="BJ110" s="237"/>
      <c r="BK110" s="237"/>
      <c r="BL110" s="237"/>
      <c r="BM110" s="237"/>
      <c r="BN110" s="237"/>
      <c r="BO110" s="237"/>
      <c r="BP110" s="237"/>
      <c r="BQ110" s="237"/>
      <c r="BR110" s="237"/>
      <c r="BS110" s="237"/>
      <c r="BT110" s="237"/>
      <c r="BU110" s="237"/>
      <c r="BV110" s="237"/>
      <c r="BW110" s="237"/>
      <c r="BX110" s="237"/>
      <c r="BY110" s="237"/>
      <c r="BZ110" s="237"/>
      <c r="CA110" s="237"/>
      <c r="CB110" s="237"/>
      <c r="CC110" s="237"/>
      <c r="CD110" s="237"/>
      <c r="CE110" s="237"/>
      <c r="CF110" s="237"/>
      <c r="CG110" s="237"/>
      <c r="CH110" s="237"/>
      <c r="CI110" s="237"/>
      <c r="CJ110" s="237"/>
      <c r="CK110" s="237"/>
      <c r="CL110" s="237"/>
      <c r="CM110" s="237"/>
      <c r="CN110" s="237"/>
      <c r="CV110" s="84">
        <f t="shared" si="86"/>
        <v>1</v>
      </c>
      <c r="CW110" s="58" t="str">
        <f>'the Fiefdoms'!W30</f>
        <v/>
      </c>
      <c r="DC110" s="84">
        <f t="shared" si="87"/>
        <v>1</v>
      </c>
      <c r="DD110">
        <f>Rohan!S12</f>
        <v>0</v>
      </c>
      <c r="DE110" t="str">
        <f>Rohan!B12</f>
        <v>Erkenbrand, Captain of Rohan</v>
      </c>
      <c r="DF110" s="84" t="str">
        <f>Rohan!CW12</f>
        <v>-</v>
      </c>
      <c r="DK110" s="84"/>
      <c r="DL110">
        <f>LOOKUP(DK106,$EH:$EH,$EM:$EM)</f>
        <v>0</v>
      </c>
      <c r="DM110" s="84">
        <f t="shared" si="137"/>
        <v>0</v>
      </c>
      <c r="DN110">
        <f t="shared" si="91"/>
        <v>0</v>
      </c>
      <c r="DO110">
        <f t="shared" si="92"/>
        <v>0</v>
      </c>
      <c r="DP110">
        <f t="shared" si="93"/>
        <v>0</v>
      </c>
      <c r="DQ110">
        <f t="shared" si="94"/>
        <v>0</v>
      </c>
      <c r="DR110">
        <f t="shared" si="95"/>
        <v>0</v>
      </c>
      <c r="DS110">
        <f t="shared" si="96"/>
        <v>0</v>
      </c>
      <c r="DT110">
        <f t="shared" si="97"/>
        <v>0</v>
      </c>
      <c r="DU110">
        <f t="shared" si="98"/>
        <v>0</v>
      </c>
      <c r="DV110">
        <f t="shared" si="99"/>
        <v>0</v>
      </c>
      <c r="DW110">
        <f t="shared" si="100"/>
        <v>0</v>
      </c>
      <c r="DX110">
        <f t="shared" si="101"/>
        <v>0</v>
      </c>
      <c r="DY110">
        <f t="shared" si="102"/>
        <v>0</v>
      </c>
      <c r="DZ110">
        <f t="shared" si="103"/>
        <v>0</v>
      </c>
      <c r="EA110" s="17">
        <f t="shared" si="112"/>
        <v>1</v>
      </c>
      <c r="EB110" s="85"/>
      <c r="EC110" s="85" t="str">
        <f t="shared" si="106"/>
        <v/>
      </c>
      <c r="ED110" s="85"/>
      <c r="EE110" s="84" t="s">
        <v>2351</v>
      </c>
      <c r="EF110" s="84" t="s">
        <v>2363</v>
      </c>
      <c r="EG110" s="85"/>
      <c r="EH110" s="62" t="s">
        <v>100</v>
      </c>
      <c r="EI110" s="63" t="s">
        <v>100</v>
      </c>
      <c r="EJ110" s="64"/>
      <c r="EO110" s="65" t="s">
        <v>1844</v>
      </c>
      <c r="EP110" s="65" t="s">
        <v>144</v>
      </c>
      <c r="EQ110" s="69" t="s">
        <v>709</v>
      </c>
      <c r="ER110" s="69" t="s">
        <v>1843</v>
      </c>
      <c r="ES110" s="69" t="s">
        <v>620</v>
      </c>
      <c r="ET110" s="69" t="s">
        <v>621</v>
      </c>
      <c r="EU110" s="69" t="s">
        <v>622</v>
      </c>
      <c r="EV110" s="69" t="s">
        <v>623</v>
      </c>
      <c r="EW110" s="69" t="s">
        <v>623</v>
      </c>
      <c r="EX110" s="69" t="s">
        <v>622</v>
      </c>
      <c r="EY110" s="69" t="s">
        <v>623</v>
      </c>
      <c r="EZ110" s="69" t="s">
        <v>623</v>
      </c>
      <c r="FA110" s="69" t="s">
        <v>623</v>
      </c>
      <c r="FB110" s="70" t="s">
        <v>710</v>
      </c>
      <c r="FH110" s="84">
        <f t="shared" si="89"/>
        <v>0</v>
      </c>
      <c r="FI110" s="84">
        <f t="shared" si="90"/>
        <v>1</v>
      </c>
      <c r="FJ110" s="85" t="s">
        <v>1161</v>
      </c>
      <c r="FN110" s="84">
        <f t="shared" si="125"/>
        <v>0</v>
      </c>
      <c r="FO110" s="84">
        <f t="shared" si="126"/>
        <v>1</v>
      </c>
      <c r="FP110" s="84" t="s">
        <v>2550</v>
      </c>
    </row>
    <row r="111" spans="1:172" x14ac:dyDescent="0.25">
      <c r="A111" s="236"/>
      <c r="B111" s="236"/>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7"/>
      <c r="AN111" s="237"/>
      <c r="AO111" s="237"/>
      <c r="AP111" s="237"/>
      <c r="AQ111" s="237"/>
      <c r="AR111" s="237"/>
      <c r="AS111" s="237"/>
      <c r="AT111" s="237"/>
      <c r="AU111" s="236"/>
      <c r="AV111" s="237"/>
      <c r="AW111" s="237"/>
      <c r="AX111" s="237"/>
      <c r="AY111" s="237"/>
      <c r="AZ111" s="237"/>
      <c r="BA111" s="237"/>
      <c r="BB111" s="237"/>
      <c r="BC111" s="237"/>
      <c r="BD111" s="237"/>
      <c r="BE111" s="237"/>
      <c r="BF111" s="237"/>
      <c r="BG111" s="237"/>
      <c r="BH111" s="237"/>
      <c r="BI111" s="237"/>
      <c r="BJ111" s="237"/>
      <c r="BK111" s="237"/>
      <c r="BL111" s="237"/>
      <c r="BM111" s="237"/>
      <c r="BN111" s="237"/>
      <c r="BO111" s="237"/>
      <c r="BP111" s="237"/>
      <c r="BQ111" s="237"/>
      <c r="BR111" s="237"/>
      <c r="BS111" s="237"/>
      <c r="BT111" s="237"/>
      <c r="BU111" s="237"/>
      <c r="BV111" s="237"/>
      <c r="BW111" s="237"/>
      <c r="BX111" s="237"/>
      <c r="BY111" s="237"/>
      <c r="BZ111" s="237"/>
      <c r="CA111" s="237"/>
      <c r="CB111" s="237"/>
      <c r="CC111" s="237"/>
      <c r="CD111" s="237"/>
      <c r="CE111" s="237"/>
      <c r="CF111" s="237"/>
      <c r="CG111" s="237"/>
      <c r="CH111" s="237"/>
      <c r="CI111" s="237"/>
      <c r="CJ111" s="237"/>
      <c r="CK111" s="237"/>
      <c r="CL111" s="237"/>
      <c r="CM111" s="237"/>
      <c r="CN111" s="237"/>
      <c r="CV111" s="84">
        <f t="shared" si="86"/>
        <v>1</v>
      </c>
      <c r="CW111" s="58" t="str">
        <f>'the Fiefdoms'!W31</f>
        <v/>
      </c>
      <c r="DC111" s="84">
        <f t="shared" si="87"/>
        <v>1</v>
      </c>
      <c r="DD111">
        <f>Rohan!S13</f>
        <v>0</v>
      </c>
      <c r="DE111" t="str">
        <f>Rohan!B13</f>
        <v>Captain of Rohan</v>
      </c>
      <c r="DF111" s="84" t="str">
        <f>Rohan!CW13</f>
        <v>-</v>
      </c>
      <c r="DH111">
        <v>22</v>
      </c>
      <c r="DI111">
        <f>LOOKUP(DH111,$DC:$DC,$DE:$DE)</f>
        <v>0</v>
      </c>
      <c r="DJ111">
        <f>LOOKUP(DH111,$DC:$DC,$DF:$DF)</f>
        <v>0</v>
      </c>
      <c r="DK111" s="61">
        <f t="shared" ref="DK111" si="138">IF(DI111=0,0,CONCATENATE(DI111,IF(OR(COUNT(FIND("Horse",DJ111))=1,COUNT(FIND("Pony",DJ111))=1,COUNT(FIND("War Goat",DJ111))=1,COUNT(FIND("War Boar",DJ111))=1),"1.",""),IF(OR(COUNT(FIND("armoured horse",DJ111))=1,COUNT(FIND("Gandalf's Cart",DJ111))=1,COUNT(FIND("Sleigh",DJ111))=1,COUNT(FIND("Windlance",DJ111))=1),"2.",""),IF(OR(COUNT(FIND("Engineer Captain",DJ111))=1,COUNT(FIND("Shadowfax",DJ111))=1),"3.","")))</f>
        <v>0</v>
      </c>
      <c r="DL111">
        <f>LOOKUP(DK111,$EH:$EH,$EI:$EI)</f>
        <v>0</v>
      </c>
      <c r="DM111" s="61">
        <f t="shared" ref="DM111" si="139">IF(DL111=0,0,CONCATENATE(DL111,IF(OR(COUNT(FIND("Shield",DJ111))=1,COUNT(FIND("Sting",DJ111))=1,COUNT(FIND("Sebastian",DJ111))=1,COUNT(FIND("The Oakenshield",DJ111))=1),"1.",""),IF(OR(COUNT(FIND("Armour",DJ111))=1,COUNT(FIND("Elven glaive",DJ111))=1),"2.",""),IF(OR(COUNT(FIND("Heavy armour",DJ111))=1,COUNT(FIND("Mithril Coat",DJ111))=1,COUNT(FIND("armour of Gondolin",DJ111))=1,COUNT(FIND("Orcrist",DJ111))=1),"3.",""),IF(OR(COUNT(FIND("The Banner of Minas Tirith",DJ111))=1,COUNT(FIND("Horn of the Riddermark",DJ111))=1,COUNT(FIND("Royal Standard of Rohan",DJ111))=1,COUNT(FIND("Banner of Arwen Evenstar",DJ111))=1,COUNT(FIND("Mirror of Galadriel",DJ111))=1,COUNT(FIND("Andúril, Flame of the West",DJ111))=1,COUNT(FIND("Durin's Axe",DJ111))=1,COUNT(FIND("Erebor13",DJ111))=1),"4.","")))</f>
        <v>0</v>
      </c>
      <c r="DN111">
        <f t="shared" si="91"/>
        <v>0</v>
      </c>
      <c r="DO111">
        <f t="shared" si="92"/>
        <v>0</v>
      </c>
      <c r="DP111">
        <f t="shared" si="93"/>
        <v>0</v>
      </c>
      <c r="DQ111">
        <f t="shared" si="94"/>
        <v>0</v>
      </c>
      <c r="DR111">
        <f t="shared" si="95"/>
        <v>0</v>
      </c>
      <c r="DS111">
        <f t="shared" si="96"/>
        <v>0</v>
      </c>
      <c r="DT111">
        <f t="shared" si="97"/>
        <v>0</v>
      </c>
      <c r="DU111">
        <f t="shared" si="98"/>
        <v>0</v>
      </c>
      <c r="DV111">
        <f t="shared" si="99"/>
        <v>0</v>
      </c>
      <c r="DW111">
        <f t="shared" si="100"/>
        <v>0</v>
      </c>
      <c r="DX111">
        <f t="shared" si="101"/>
        <v>0</v>
      </c>
      <c r="DY111">
        <f t="shared" si="102"/>
        <v>0</v>
      </c>
      <c r="DZ111">
        <f t="shared" si="103"/>
        <v>0</v>
      </c>
      <c r="EA111" s="17">
        <f t="shared" si="112"/>
        <v>1</v>
      </c>
      <c r="EB111" s="85" t="str">
        <f>IF(COUNT(FIND(" with ",DJ111))=1,SUBSTITUTE(DJ111,CONCATENATE(DI111," with"),""),"")</f>
        <v/>
      </c>
      <c r="EC111" s="85" t="str">
        <f t="shared" si="106"/>
        <v/>
      </c>
      <c r="ED111" s="85"/>
      <c r="EE111" s="84" t="s">
        <v>1789</v>
      </c>
      <c r="EF111" s="84" t="s">
        <v>2263</v>
      </c>
      <c r="EG111" s="85"/>
      <c r="EH111" s="62" t="s">
        <v>574</v>
      </c>
      <c r="EI111" s="63" t="s">
        <v>100</v>
      </c>
      <c r="EJ111" s="64" t="s">
        <v>32</v>
      </c>
      <c r="EO111" s="65" t="s">
        <v>253</v>
      </c>
      <c r="EP111" s="65" t="s">
        <v>253</v>
      </c>
      <c r="EQ111" s="69" t="s">
        <v>801</v>
      </c>
      <c r="ER111" s="69" t="s">
        <v>1843</v>
      </c>
      <c r="ES111" s="69" t="s">
        <v>703</v>
      </c>
      <c r="ET111" s="69" t="s">
        <v>668</v>
      </c>
      <c r="EU111" s="69" t="s">
        <v>668</v>
      </c>
      <c r="EV111" s="69" t="s">
        <v>623</v>
      </c>
      <c r="EW111" s="69" t="s">
        <v>623</v>
      </c>
      <c r="EX111" s="69" t="s">
        <v>624</v>
      </c>
      <c r="EY111" s="14" t="str">
        <f>""</f>
        <v/>
      </c>
      <c r="EZ111" s="14" t="str">
        <f>""</f>
        <v/>
      </c>
      <c r="FA111" s="14" t="str">
        <f>""</f>
        <v/>
      </c>
      <c r="FB111" s="70" t="s">
        <v>798</v>
      </c>
      <c r="FH111" s="84">
        <f t="shared" si="89"/>
        <v>0</v>
      </c>
      <c r="FI111" s="84">
        <f t="shared" si="90"/>
        <v>1</v>
      </c>
      <c r="FJ111" s="85" t="s">
        <v>1162</v>
      </c>
      <c r="FN111" s="84">
        <f t="shared" si="125"/>
        <v>0</v>
      </c>
      <c r="FO111" s="84">
        <f t="shared" si="126"/>
        <v>1</v>
      </c>
      <c r="FP111" s="84" t="s">
        <v>2551</v>
      </c>
    </row>
    <row r="112" spans="1:172" x14ac:dyDescent="0.25">
      <c r="A112" s="236"/>
      <c r="B112" s="236"/>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237"/>
      <c r="AL112" s="237"/>
      <c r="AM112" s="237"/>
      <c r="AN112" s="237"/>
      <c r="AO112" s="237"/>
      <c r="AP112" s="237"/>
      <c r="AQ112" s="237"/>
      <c r="AR112" s="237"/>
      <c r="AS112" s="237"/>
      <c r="AT112" s="237"/>
      <c r="AU112" s="236"/>
      <c r="AV112" s="237"/>
      <c r="AW112" s="237"/>
      <c r="AX112" s="237"/>
      <c r="AY112" s="237"/>
      <c r="AZ112" s="237"/>
      <c r="BA112" s="237"/>
      <c r="BB112" s="237"/>
      <c r="BC112" s="237"/>
      <c r="BD112" s="237"/>
      <c r="BE112" s="237"/>
      <c r="BF112" s="237"/>
      <c r="BG112" s="237"/>
      <c r="BH112" s="237"/>
      <c r="BI112" s="237"/>
      <c r="BJ112" s="237"/>
      <c r="BK112" s="237"/>
      <c r="BL112" s="237"/>
      <c r="BM112" s="237"/>
      <c r="BN112" s="237"/>
      <c r="BO112" s="237"/>
      <c r="BP112" s="237"/>
      <c r="BQ112" s="237"/>
      <c r="BR112" s="237"/>
      <c r="BS112" s="237"/>
      <c r="BT112" s="237"/>
      <c r="BU112" s="237"/>
      <c r="BV112" s="237"/>
      <c r="BW112" s="237"/>
      <c r="BX112" s="237"/>
      <c r="BY112" s="237"/>
      <c r="BZ112" s="237"/>
      <c r="CA112" s="237"/>
      <c r="CB112" s="237"/>
      <c r="CC112" s="237"/>
      <c r="CD112" s="237"/>
      <c r="CE112" s="237"/>
      <c r="CF112" s="237"/>
      <c r="CG112" s="237"/>
      <c r="CH112" s="237"/>
      <c r="CI112" s="237"/>
      <c r="CJ112" s="237"/>
      <c r="CK112" s="237"/>
      <c r="CL112" s="237"/>
      <c r="CM112" s="237"/>
      <c r="CN112" s="237"/>
      <c r="CV112" s="84">
        <f t="shared" si="86"/>
        <v>1</v>
      </c>
      <c r="CW112" s="58" t="str">
        <f>'the Fiefdoms'!W32</f>
        <v/>
      </c>
      <c r="DC112" s="84">
        <f t="shared" si="87"/>
        <v>1</v>
      </c>
      <c r="DD112">
        <f>Rohan!S14</f>
        <v>0</v>
      </c>
      <c r="DE112" t="str">
        <f>Rohan!B14</f>
        <v>Captain of Rohan</v>
      </c>
      <c r="DF112" s="84" t="str">
        <f>Rohan!CW14</f>
        <v>-</v>
      </c>
      <c r="DK112" s="84"/>
      <c r="DL112">
        <f>LOOKUP(DK111,$EH:$EH,$EJ:$EJ)</f>
        <v>0</v>
      </c>
      <c r="DM112" s="84">
        <f t="shared" ref="DM112:DM115" si="140">DL112</f>
        <v>0</v>
      </c>
      <c r="DN112">
        <f t="shared" si="91"/>
        <v>0</v>
      </c>
      <c r="DO112">
        <f t="shared" si="92"/>
        <v>0</v>
      </c>
      <c r="DP112">
        <f t="shared" si="93"/>
        <v>0</v>
      </c>
      <c r="DQ112">
        <f t="shared" si="94"/>
        <v>0</v>
      </c>
      <c r="DR112">
        <f t="shared" si="95"/>
        <v>0</v>
      </c>
      <c r="DS112">
        <f t="shared" si="96"/>
        <v>0</v>
      </c>
      <c r="DT112">
        <f t="shared" si="97"/>
        <v>0</v>
      </c>
      <c r="DU112">
        <f t="shared" si="98"/>
        <v>0</v>
      </c>
      <c r="DV112">
        <f t="shared" si="99"/>
        <v>0</v>
      </c>
      <c r="DW112">
        <f t="shared" si="100"/>
        <v>0</v>
      </c>
      <c r="DX112">
        <f t="shared" si="101"/>
        <v>0</v>
      </c>
      <c r="DY112">
        <f t="shared" si="102"/>
        <v>0</v>
      </c>
      <c r="DZ112">
        <f t="shared" si="103"/>
        <v>0</v>
      </c>
      <c r="EA112" s="17">
        <f t="shared" si="112"/>
        <v>1</v>
      </c>
      <c r="EB112" s="85"/>
      <c r="EC112" s="85" t="str">
        <f t="shared" si="106"/>
        <v/>
      </c>
      <c r="ED112" s="85"/>
      <c r="EE112" s="84" t="s">
        <v>2443</v>
      </c>
      <c r="EF112" s="84" t="s">
        <v>2461</v>
      </c>
      <c r="EG112" s="85"/>
      <c r="EH112" s="62" t="s">
        <v>147</v>
      </c>
      <c r="EI112" s="63" t="s">
        <v>147</v>
      </c>
      <c r="EJ112" s="64"/>
      <c r="EO112" s="65" t="s">
        <v>99</v>
      </c>
      <c r="EP112" s="65" t="s">
        <v>99</v>
      </c>
      <c r="EQ112" s="69" t="s">
        <v>619</v>
      </c>
      <c r="ER112" s="69" t="s">
        <v>1843</v>
      </c>
      <c r="ES112" s="69" t="s">
        <v>644</v>
      </c>
      <c r="ET112" s="69" t="s">
        <v>621</v>
      </c>
      <c r="EU112" s="69" t="s">
        <v>622</v>
      </c>
      <c r="EV112" s="69" t="s">
        <v>623</v>
      </c>
      <c r="EW112" s="69" t="s">
        <v>623</v>
      </c>
      <c r="EX112" s="69" t="s">
        <v>628</v>
      </c>
      <c r="EY112" s="69" t="s">
        <v>623</v>
      </c>
      <c r="EZ112" s="69" t="s">
        <v>623</v>
      </c>
      <c r="FA112" s="69" t="s">
        <v>623</v>
      </c>
      <c r="FB112" s="70" t="s">
        <v>679</v>
      </c>
      <c r="FH112" s="84">
        <f t="shared" si="89"/>
        <v>0</v>
      </c>
      <c r="FI112" s="84">
        <f t="shared" si="90"/>
        <v>1</v>
      </c>
      <c r="FJ112" s="85" t="s">
        <v>1163</v>
      </c>
      <c r="FN112" s="84">
        <f t="shared" si="125"/>
        <v>0</v>
      </c>
      <c r="FO112" s="84">
        <f t="shared" si="126"/>
        <v>1</v>
      </c>
      <c r="FP112" s="84" t="str">
        <f>""</f>
        <v/>
      </c>
    </row>
    <row r="113" spans="1:172" x14ac:dyDescent="0.25">
      <c r="A113" s="236"/>
      <c r="B113" s="236"/>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D113" s="237"/>
      <c r="AE113" s="237"/>
      <c r="AF113" s="237"/>
      <c r="AG113" s="237"/>
      <c r="AH113" s="237"/>
      <c r="AI113" s="237"/>
      <c r="AJ113" s="237"/>
      <c r="AK113" s="237"/>
      <c r="AL113" s="237"/>
      <c r="AM113" s="237"/>
      <c r="AN113" s="237"/>
      <c r="AO113" s="237"/>
      <c r="AP113" s="237"/>
      <c r="AQ113" s="237"/>
      <c r="AR113" s="237"/>
      <c r="AS113" s="237"/>
      <c r="AT113" s="237"/>
      <c r="AU113" s="236"/>
      <c r="AV113" s="237"/>
      <c r="AW113" s="237"/>
      <c r="AX113" s="237"/>
      <c r="AY113" s="237"/>
      <c r="AZ113" s="237"/>
      <c r="BA113" s="237"/>
      <c r="BB113" s="237"/>
      <c r="BC113" s="237"/>
      <c r="BD113" s="237"/>
      <c r="BE113" s="237"/>
      <c r="BF113" s="237"/>
      <c r="BG113" s="237"/>
      <c r="BH113" s="237"/>
      <c r="BI113" s="237"/>
      <c r="BJ113" s="237"/>
      <c r="BK113" s="237"/>
      <c r="BL113" s="237"/>
      <c r="BM113" s="237"/>
      <c r="BN113" s="237"/>
      <c r="BO113" s="237"/>
      <c r="BP113" s="237"/>
      <c r="BQ113" s="237"/>
      <c r="BR113" s="237"/>
      <c r="BS113" s="237"/>
      <c r="BT113" s="237"/>
      <c r="BU113" s="237"/>
      <c r="BV113" s="237"/>
      <c r="BW113" s="237"/>
      <c r="BX113" s="237"/>
      <c r="BY113" s="237"/>
      <c r="BZ113" s="237"/>
      <c r="CA113" s="237"/>
      <c r="CB113" s="237"/>
      <c r="CC113" s="237"/>
      <c r="CD113" s="237"/>
      <c r="CE113" s="237"/>
      <c r="CF113" s="237"/>
      <c r="CG113" s="237"/>
      <c r="CH113" s="237"/>
      <c r="CI113" s="237"/>
      <c r="CJ113" s="237"/>
      <c r="CK113" s="237"/>
      <c r="CL113" s="237"/>
      <c r="CM113" s="237"/>
      <c r="CN113" s="237"/>
      <c r="CV113" s="84">
        <f t="shared" si="86"/>
        <v>1</v>
      </c>
      <c r="CW113" s="58" t="str">
        <f>'the Fiefdoms'!W33</f>
        <v/>
      </c>
      <c r="DC113" s="84">
        <f t="shared" si="87"/>
        <v>1</v>
      </c>
      <c r="DD113">
        <f>Rohan!S15</f>
        <v>0</v>
      </c>
      <c r="DE113" t="str">
        <f>Rohan!B15</f>
        <v>Captain of Rohan</v>
      </c>
      <c r="DF113" s="84" t="str">
        <f>Rohan!CW15</f>
        <v>-</v>
      </c>
      <c r="DK113" s="84"/>
      <c r="DL113">
        <f>LOOKUP(DK111,$EH:$EH,$EK:$EK)</f>
        <v>0</v>
      </c>
      <c r="DM113" s="84">
        <f t="shared" si="140"/>
        <v>0</v>
      </c>
      <c r="DN113">
        <f t="shared" si="91"/>
        <v>0</v>
      </c>
      <c r="DO113">
        <f t="shared" si="92"/>
        <v>0</v>
      </c>
      <c r="DP113">
        <f t="shared" si="93"/>
        <v>0</v>
      </c>
      <c r="DQ113">
        <f t="shared" si="94"/>
        <v>0</v>
      </c>
      <c r="DR113">
        <f t="shared" si="95"/>
        <v>0</v>
      </c>
      <c r="DS113">
        <f t="shared" si="96"/>
        <v>0</v>
      </c>
      <c r="DT113">
        <f t="shared" si="97"/>
        <v>0</v>
      </c>
      <c r="DU113">
        <f t="shared" si="98"/>
        <v>0</v>
      </c>
      <c r="DV113">
        <f t="shared" si="99"/>
        <v>0</v>
      </c>
      <c r="DW113">
        <f t="shared" si="100"/>
        <v>0</v>
      </c>
      <c r="DX113">
        <f t="shared" si="101"/>
        <v>0</v>
      </c>
      <c r="DY113">
        <f t="shared" si="102"/>
        <v>0</v>
      </c>
      <c r="DZ113">
        <f t="shared" si="103"/>
        <v>0</v>
      </c>
      <c r="EA113" s="17">
        <f t="shared" si="112"/>
        <v>1</v>
      </c>
      <c r="EB113" s="85"/>
      <c r="EC113" s="85" t="str">
        <f t="shared" si="106"/>
        <v/>
      </c>
      <c r="ED113" s="85"/>
      <c r="EE113" s="65" t="s">
        <v>151</v>
      </c>
      <c r="EF113" s="84" t="s">
        <v>2242</v>
      </c>
      <c r="EG113" s="85"/>
      <c r="EH113" s="62" t="s">
        <v>107</v>
      </c>
      <c r="EI113" s="63" t="s">
        <v>107</v>
      </c>
      <c r="EJ113" s="64"/>
      <c r="EO113" s="65" t="s">
        <v>98</v>
      </c>
      <c r="EP113" s="65" t="s">
        <v>98</v>
      </c>
      <c r="EQ113" s="69" t="s">
        <v>619</v>
      </c>
      <c r="ER113" s="69" t="s">
        <v>1843</v>
      </c>
      <c r="ES113" s="69" t="s">
        <v>644</v>
      </c>
      <c r="ET113" s="69" t="s">
        <v>621</v>
      </c>
      <c r="EU113" s="69" t="s">
        <v>624</v>
      </c>
      <c r="EV113" s="69" t="s">
        <v>629</v>
      </c>
      <c r="EW113" s="69" t="s">
        <v>629</v>
      </c>
      <c r="EX113" s="69" t="s">
        <v>628</v>
      </c>
      <c r="EY113" s="69" t="s">
        <v>623</v>
      </c>
      <c r="EZ113" s="69" t="s">
        <v>629</v>
      </c>
      <c r="FA113" s="69" t="s">
        <v>629</v>
      </c>
      <c r="FB113" s="70" t="s">
        <v>675</v>
      </c>
      <c r="FH113" s="84">
        <f t="shared" si="89"/>
        <v>0</v>
      </c>
      <c r="FI113" s="84">
        <f t="shared" si="90"/>
        <v>1</v>
      </c>
      <c r="FJ113" s="83" t="str">
        <f>""</f>
        <v/>
      </c>
      <c r="FN113" s="84">
        <f t="shared" si="125"/>
        <v>1</v>
      </c>
      <c r="FO113" s="84">
        <f t="shared" si="126"/>
        <v>1</v>
      </c>
      <c r="FP113" s="84" t="s">
        <v>2449</v>
      </c>
    </row>
    <row r="114" spans="1:172" x14ac:dyDescent="0.25">
      <c r="A114" s="236"/>
      <c r="B114" s="236"/>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c r="AR114" s="237"/>
      <c r="AS114" s="237"/>
      <c r="AT114" s="237"/>
      <c r="AU114" s="236"/>
      <c r="AV114" s="237"/>
      <c r="AW114" s="237"/>
      <c r="AX114" s="237"/>
      <c r="AY114" s="237"/>
      <c r="AZ114" s="237"/>
      <c r="BA114" s="237"/>
      <c r="BB114" s="237"/>
      <c r="BC114" s="237"/>
      <c r="BD114" s="237"/>
      <c r="BE114" s="237"/>
      <c r="BF114" s="237"/>
      <c r="BG114" s="237"/>
      <c r="BH114" s="237"/>
      <c r="BI114" s="237"/>
      <c r="BJ114" s="237"/>
      <c r="BK114" s="237"/>
      <c r="BL114" s="237"/>
      <c r="BM114" s="237"/>
      <c r="BN114" s="237"/>
      <c r="BO114" s="237"/>
      <c r="BP114" s="237"/>
      <c r="BQ114" s="237"/>
      <c r="BR114" s="237"/>
      <c r="BS114" s="237"/>
      <c r="BT114" s="237"/>
      <c r="BU114" s="237"/>
      <c r="BV114" s="237"/>
      <c r="BW114" s="237"/>
      <c r="BX114" s="237"/>
      <c r="BY114" s="237"/>
      <c r="BZ114" s="237"/>
      <c r="CA114" s="237"/>
      <c r="CB114" s="237"/>
      <c r="CC114" s="237"/>
      <c r="CD114" s="237"/>
      <c r="CE114" s="237"/>
      <c r="CF114" s="237"/>
      <c r="CG114" s="237"/>
      <c r="CH114" s="237"/>
      <c r="CI114" s="237"/>
      <c r="CJ114" s="237"/>
      <c r="CK114" s="237"/>
      <c r="CL114" s="237"/>
      <c r="CM114" s="237"/>
      <c r="CN114" s="237"/>
      <c r="CV114" s="84">
        <f t="shared" si="86"/>
        <v>1</v>
      </c>
      <c r="CW114" s="58" t="str">
        <f>'the Fiefdoms'!W34</f>
        <v/>
      </c>
      <c r="DC114" s="84">
        <f t="shared" si="87"/>
        <v>1</v>
      </c>
      <c r="DD114">
        <f>Rohan!S16</f>
        <v>0</v>
      </c>
      <c r="DE114" t="str">
        <f>Rohan!B16</f>
        <v>Captain of Rohan</v>
      </c>
      <c r="DF114" s="84" t="str">
        <f>Rohan!CW16</f>
        <v>-</v>
      </c>
      <c r="DK114" s="84"/>
      <c r="DL114">
        <f>LOOKUP(DK111,$EH:$EH,$EL:$EL)</f>
        <v>0</v>
      </c>
      <c r="DM114" s="84">
        <f t="shared" si="140"/>
        <v>0</v>
      </c>
      <c r="DN114">
        <f t="shared" si="91"/>
        <v>0</v>
      </c>
      <c r="DO114">
        <f t="shared" si="92"/>
        <v>0</v>
      </c>
      <c r="DP114">
        <f t="shared" si="93"/>
        <v>0</v>
      </c>
      <c r="DQ114">
        <f t="shared" si="94"/>
        <v>0</v>
      </c>
      <c r="DR114">
        <f t="shared" si="95"/>
        <v>0</v>
      </c>
      <c r="DS114">
        <f t="shared" si="96"/>
        <v>0</v>
      </c>
      <c r="DT114">
        <f t="shared" si="97"/>
        <v>0</v>
      </c>
      <c r="DU114">
        <f t="shared" si="98"/>
        <v>0</v>
      </c>
      <c r="DV114">
        <f t="shared" si="99"/>
        <v>0</v>
      </c>
      <c r="DW114">
        <f t="shared" si="100"/>
        <v>0</v>
      </c>
      <c r="DX114">
        <f t="shared" si="101"/>
        <v>0</v>
      </c>
      <c r="DY114">
        <f t="shared" si="102"/>
        <v>0</v>
      </c>
      <c r="DZ114">
        <f t="shared" si="103"/>
        <v>0</v>
      </c>
      <c r="EA114" s="17">
        <f t="shared" si="112"/>
        <v>1</v>
      </c>
      <c r="EB114" s="85"/>
      <c r="EC114" s="85" t="str">
        <f t="shared" si="106"/>
        <v/>
      </c>
      <c r="ED114" s="85"/>
      <c r="EE114" s="65" t="s">
        <v>246</v>
      </c>
      <c r="EF114" s="84" t="s">
        <v>2241</v>
      </c>
      <c r="EG114" s="85"/>
      <c r="EH114" s="62" t="s">
        <v>577</v>
      </c>
      <c r="EI114" s="63" t="s">
        <v>107</v>
      </c>
      <c r="EJ114" s="64" t="s">
        <v>32</v>
      </c>
      <c r="EO114" s="65" t="s">
        <v>572</v>
      </c>
      <c r="EP114" s="65" t="s">
        <v>98</v>
      </c>
      <c r="EQ114" s="69" t="s">
        <v>619</v>
      </c>
      <c r="ER114" s="69" t="s">
        <v>1843</v>
      </c>
      <c r="ES114" s="69" t="s">
        <v>644</v>
      </c>
      <c r="ET114" s="69" t="s">
        <v>621</v>
      </c>
      <c r="EU114" s="69" t="s">
        <v>622</v>
      </c>
      <c r="EV114" s="69" t="s">
        <v>629</v>
      </c>
      <c r="EW114" s="69" t="s">
        <v>629</v>
      </c>
      <c r="EX114" s="69" t="s">
        <v>628</v>
      </c>
      <c r="EY114" s="69" t="s">
        <v>623</v>
      </c>
      <c r="EZ114" s="69" t="s">
        <v>629</v>
      </c>
      <c r="FA114" s="69" t="s">
        <v>629</v>
      </c>
      <c r="FB114" s="70" t="s">
        <v>675</v>
      </c>
      <c r="FH114" s="84">
        <f t="shared" si="89"/>
        <v>1</v>
      </c>
      <c r="FI114" s="84">
        <f t="shared" si="90"/>
        <v>1</v>
      </c>
      <c r="FJ114" s="85" t="s">
        <v>1164</v>
      </c>
      <c r="FN114" s="84">
        <f t="shared" si="125"/>
        <v>0</v>
      </c>
      <c r="FO114" s="84">
        <f t="shared" si="126"/>
        <v>1</v>
      </c>
      <c r="FP114" s="84" t="s">
        <v>1717</v>
      </c>
    </row>
    <row r="115" spans="1:172" x14ac:dyDescent="0.25">
      <c r="A115" s="236"/>
      <c r="B115" s="236"/>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D115" s="237"/>
      <c r="AE115" s="237"/>
      <c r="AF115" s="237"/>
      <c r="AG115" s="237"/>
      <c r="AH115" s="237"/>
      <c r="AI115" s="237"/>
      <c r="AJ115" s="237"/>
      <c r="AK115" s="237"/>
      <c r="AL115" s="237"/>
      <c r="AM115" s="237"/>
      <c r="AN115" s="237"/>
      <c r="AO115" s="237"/>
      <c r="AP115" s="237"/>
      <c r="AQ115" s="237"/>
      <c r="AR115" s="237"/>
      <c r="AS115" s="237"/>
      <c r="AT115" s="237"/>
      <c r="AU115" s="236"/>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7"/>
      <c r="BR115" s="237"/>
      <c r="BS115" s="237"/>
      <c r="BT115" s="237"/>
      <c r="BU115" s="237"/>
      <c r="BV115" s="237"/>
      <c r="BW115" s="237"/>
      <c r="BX115" s="237"/>
      <c r="BY115" s="237"/>
      <c r="BZ115" s="237"/>
      <c r="CA115" s="237"/>
      <c r="CB115" s="237"/>
      <c r="CC115" s="237"/>
      <c r="CD115" s="237"/>
      <c r="CE115" s="237"/>
      <c r="CF115" s="237"/>
      <c r="CG115" s="237"/>
      <c r="CH115" s="237"/>
      <c r="CI115" s="237"/>
      <c r="CJ115" s="237"/>
      <c r="CK115" s="237"/>
      <c r="CL115" s="237"/>
      <c r="CM115" s="237"/>
      <c r="CN115" s="237"/>
      <c r="CV115" s="84">
        <f t="shared" si="86"/>
        <v>1</v>
      </c>
      <c r="CW115" s="58" t="str">
        <f>'the Fiefdoms'!W35</f>
        <v/>
      </c>
      <c r="DC115" s="84">
        <f t="shared" si="87"/>
        <v>1</v>
      </c>
      <c r="DD115">
        <f>Rohan!S17</f>
        <v>0</v>
      </c>
      <c r="DE115" t="str">
        <f>Rohan!B17</f>
        <v>King's Huntsman</v>
      </c>
      <c r="DF115" s="84" t="str">
        <f>Rohan!CW17</f>
        <v>-</v>
      </c>
      <c r="DK115" s="84"/>
      <c r="DL115">
        <f>LOOKUP(DK111,$EH:$EH,$EM:$EM)</f>
        <v>0</v>
      </c>
      <c r="DM115" s="84">
        <f t="shared" si="140"/>
        <v>0</v>
      </c>
      <c r="DN115">
        <f t="shared" si="91"/>
        <v>0</v>
      </c>
      <c r="DO115">
        <f t="shared" si="92"/>
        <v>0</v>
      </c>
      <c r="DP115">
        <f t="shared" si="93"/>
        <v>0</v>
      </c>
      <c r="DQ115">
        <f t="shared" si="94"/>
        <v>0</v>
      </c>
      <c r="DR115">
        <f t="shared" si="95"/>
        <v>0</v>
      </c>
      <c r="DS115">
        <f t="shared" si="96"/>
        <v>0</v>
      </c>
      <c r="DT115">
        <f t="shared" si="97"/>
        <v>0</v>
      </c>
      <c r="DU115">
        <f t="shared" si="98"/>
        <v>0</v>
      </c>
      <c r="DV115">
        <f t="shared" si="99"/>
        <v>0</v>
      </c>
      <c r="DW115">
        <f t="shared" si="100"/>
        <v>0</v>
      </c>
      <c r="DX115">
        <f t="shared" si="101"/>
        <v>0</v>
      </c>
      <c r="DY115">
        <f t="shared" si="102"/>
        <v>0</v>
      </c>
      <c r="DZ115">
        <f t="shared" si="103"/>
        <v>0</v>
      </c>
      <c r="EA115" s="17">
        <f t="shared" si="112"/>
        <v>1</v>
      </c>
      <c r="EB115" s="85"/>
      <c r="EC115" s="85" t="str">
        <f t="shared" si="106"/>
        <v/>
      </c>
      <c r="ED115" s="85"/>
      <c r="EE115" s="65" t="s">
        <v>252</v>
      </c>
      <c r="EG115" s="85"/>
      <c r="EH115" s="62" t="s">
        <v>30</v>
      </c>
      <c r="EI115" s="63" t="s">
        <v>30</v>
      </c>
      <c r="EJ115" s="64"/>
      <c r="EO115" s="65" t="s">
        <v>110</v>
      </c>
      <c r="EP115" s="65" t="s">
        <v>110</v>
      </c>
      <c r="EQ115" s="69" t="s">
        <v>619</v>
      </c>
      <c r="ER115" s="69" t="s">
        <v>1843</v>
      </c>
      <c r="ES115" s="69" t="s">
        <v>644</v>
      </c>
      <c r="ET115" s="69" t="s">
        <v>621</v>
      </c>
      <c r="EU115" s="69" t="s">
        <v>622</v>
      </c>
      <c r="EV115" s="69" t="s">
        <v>629</v>
      </c>
      <c r="EW115" s="69" t="s">
        <v>629</v>
      </c>
      <c r="EX115" s="69" t="s">
        <v>628</v>
      </c>
      <c r="EY115" s="69" t="s">
        <v>625</v>
      </c>
      <c r="EZ115" s="69" t="s">
        <v>629</v>
      </c>
      <c r="FA115" s="69" t="s">
        <v>629</v>
      </c>
      <c r="FB115" s="70" t="s">
        <v>690</v>
      </c>
      <c r="FH115" s="84">
        <f t="shared" si="89"/>
        <v>0</v>
      </c>
      <c r="FI115" s="84">
        <f t="shared" si="90"/>
        <v>1</v>
      </c>
      <c r="FJ115" s="85" t="s">
        <v>1165</v>
      </c>
      <c r="FN115" s="84">
        <f t="shared" si="125"/>
        <v>0</v>
      </c>
      <c r="FO115" s="84">
        <f t="shared" si="126"/>
        <v>1</v>
      </c>
      <c r="FP115" s="84" t="s">
        <v>1993</v>
      </c>
    </row>
    <row r="116" spans="1:172" x14ac:dyDescent="0.25">
      <c r="A116" s="236"/>
      <c r="B116" s="236"/>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c r="AS116" s="237"/>
      <c r="AT116" s="237"/>
      <c r="AU116" s="236"/>
      <c r="AV116" s="237"/>
      <c r="AW116" s="237"/>
      <c r="AX116" s="237"/>
      <c r="AY116" s="237"/>
      <c r="AZ116" s="237"/>
      <c r="BA116" s="237"/>
      <c r="BB116" s="237"/>
      <c r="BC116" s="237"/>
      <c r="BD116" s="237"/>
      <c r="BE116" s="237"/>
      <c r="BF116" s="237"/>
      <c r="BG116" s="237"/>
      <c r="BH116" s="237"/>
      <c r="BI116" s="237"/>
      <c r="BJ116" s="237"/>
      <c r="BK116" s="237"/>
      <c r="BL116" s="237"/>
      <c r="BM116" s="237"/>
      <c r="BN116" s="237"/>
      <c r="BO116" s="237"/>
      <c r="BP116" s="237"/>
      <c r="BQ116" s="237"/>
      <c r="BR116" s="237"/>
      <c r="BS116" s="237"/>
      <c r="BT116" s="237"/>
      <c r="BU116" s="237"/>
      <c r="BV116" s="237"/>
      <c r="BW116" s="237"/>
      <c r="BX116" s="237"/>
      <c r="BY116" s="237"/>
      <c r="BZ116" s="237"/>
      <c r="CA116" s="237"/>
      <c r="CB116" s="237"/>
      <c r="CC116" s="237"/>
      <c r="CD116" s="237"/>
      <c r="CE116" s="237"/>
      <c r="CF116" s="237"/>
      <c r="CG116" s="237"/>
      <c r="CH116" s="237"/>
      <c r="CI116" s="237"/>
      <c r="CJ116" s="237"/>
      <c r="CK116" s="237"/>
      <c r="CL116" s="237"/>
      <c r="CM116" s="237"/>
      <c r="CN116" s="237"/>
      <c r="CV116" s="84">
        <f t="shared" si="86"/>
        <v>1</v>
      </c>
      <c r="CW116" s="58" t="str">
        <f>'the Fiefdoms'!W36</f>
        <v/>
      </c>
      <c r="DC116" s="84">
        <f t="shared" si="87"/>
        <v>1</v>
      </c>
      <c r="DD116">
        <f>Rohan!S18</f>
        <v>0</v>
      </c>
      <c r="DE116" t="str">
        <f>Rohan!B18</f>
        <v>Eorl the Young</v>
      </c>
      <c r="DF116" s="84" t="str">
        <f>Rohan!CW18</f>
        <v>-</v>
      </c>
      <c r="DH116">
        <v>23</v>
      </c>
      <c r="DI116">
        <f>LOOKUP(DH116,$DC:$DC,$DE:$DE)</f>
        <v>0</v>
      </c>
      <c r="DJ116">
        <f>LOOKUP(DH116,$DC:$DC,$DF:$DF)</f>
        <v>0</v>
      </c>
      <c r="DK116" s="61">
        <f t="shared" ref="DK116" si="141">IF(DI116=0,0,CONCATENATE(DI116,IF(OR(COUNT(FIND("Horse",DJ116))=1,COUNT(FIND("Pony",DJ116))=1,COUNT(FIND("War Goat",DJ116))=1,COUNT(FIND("War Boar",DJ116))=1),"1.",""),IF(OR(COUNT(FIND("armoured horse",DJ116))=1,COUNT(FIND("Gandalf's Cart",DJ116))=1,COUNT(FIND("Sleigh",DJ116))=1,COUNT(FIND("Windlance",DJ116))=1),"2.",""),IF(OR(COUNT(FIND("Engineer Captain",DJ116))=1,COUNT(FIND("Shadowfax",DJ116))=1),"3.","")))</f>
        <v>0</v>
      </c>
      <c r="DL116">
        <f>LOOKUP(DK116,$EH:$EH,$EI:$EI)</f>
        <v>0</v>
      </c>
      <c r="DM116" s="61">
        <f t="shared" ref="DM116" si="142">IF(DL116=0,0,CONCATENATE(DL116,IF(OR(COUNT(FIND("Shield",DJ116))=1,COUNT(FIND("Sting",DJ116))=1,COUNT(FIND("Sebastian",DJ116))=1,COUNT(FIND("The Oakenshield",DJ116))=1),"1.",""),IF(OR(COUNT(FIND("Armour",DJ116))=1,COUNT(FIND("Elven glaive",DJ116))=1),"2.",""),IF(OR(COUNT(FIND("Heavy armour",DJ116))=1,COUNT(FIND("Mithril Coat",DJ116))=1,COUNT(FIND("armour of Gondolin",DJ116))=1,COUNT(FIND("Orcrist",DJ116))=1),"3.",""),IF(OR(COUNT(FIND("The Banner of Minas Tirith",DJ116))=1,COUNT(FIND("Horn of the Riddermark",DJ116))=1,COUNT(FIND("Royal Standard of Rohan",DJ116))=1,COUNT(FIND("Banner of Arwen Evenstar",DJ116))=1,COUNT(FIND("Mirror of Galadriel",DJ116))=1,COUNT(FIND("Andúril, Flame of the West",DJ116))=1,COUNT(FIND("Durin's Axe",DJ116))=1,COUNT(FIND("Erebor13",DJ116))=1),"4.","")))</f>
        <v>0</v>
      </c>
      <c r="DN116">
        <f t="shared" si="91"/>
        <v>0</v>
      </c>
      <c r="DO116">
        <f t="shared" si="92"/>
        <v>0</v>
      </c>
      <c r="DP116">
        <f t="shared" si="93"/>
        <v>0</v>
      </c>
      <c r="DQ116">
        <f t="shared" si="94"/>
        <v>0</v>
      </c>
      <c r="DR116">
        <f t="shared" si="95"/>
        <v>0</v>
      </c>
      <c r="DS116">
        <f t="shared" si="96"/>
        <v>0</v>
      </c>
      <c r="DT116">
        <f t="shared" si="97"/>
        <v>0</v>
      </c>
      <c r="DU116">
        <f t="shared" si="98"/>
        <v>0</v>
      </c>
      <c r="DV116">
        <f t="shared" si="99"/>
        <v>0</v>
      </c>
      <c r="DW116">
        <f t="shared" si="100"/>
        <v>0</v>
      </c>
      <c r="DX116">
        <f t="shared" si="101"/>
        <v>0</v>
      </c>
      <c r="DY116">
        <f t="shared" si="102"/>
        <v>0</v>
      </c>
      <c r="DZ116">
        <f t="shared" si="103"/>
        <v>0</v>
      </c>
      <c r="EA116" s="17">
        <f t="shared" si="112"/>
        <v>1</v>
      </c>
      <c r="EB116" s="85" t="str">
        <f>IF(COUNT(FIND(" with ",DJ116))=1,SUBSTITUTE(DJ116,CONCATENATE(DI116," with"),""),"")</f>
        <v/>
      </c>
      <c r="EC116" s="85" t="str">
        <f t="shared" si="106"/>
        <v/>
      </c>
      <c r="ED116" s="85"/>
      <c r="EE116" s="84" t="s">
        <v>1803</v>
      </c>
      <c r="EF116" s="84" t="s">
        <v>2289</v>
      </c>
      <c r="EG116" s="85"/>
      <c r="EH116" s="62" t="s">
        <v>550</v>
      </c>
      <c r="EI116" s="63" t="s">
        <v>30</v>
      </c>
      <c r="EJ116" s="64" t="s">
        <v>32</v>
      </c>
      <c r="EO116" s="65" t="s">
        <v>100</v>
      </c>
      <c r="EP116" s="65" t="s">
        <v>100</v>
      </c>
      <c r="EQ116" s="69" t="s">
        <v>619</v>
      </c>
      <c r="ER116" s="69" t="s">
        <v>1843</v>
      </c>
      <c r="ES116" s="69" t="s">
        <v>644</v>
      </c>
      <c r="ET116" s="69" t="s">
        <v>623</v>
      </c>
      <c r="EU116" s="69" t="s">
        <v>623</v>
      </c>
      <c r="EV116" s="69" t="s">
        <v>635</v>
      </c>
      <c r="EW116" s="69" t="s">
        <v>635</v>
      </c>
      <c r="EX116" s="69" t="s">
        <v>628</v>
      </c>
      <c r="EY116" s="69" t="s">
        <v>629</v>
      </c>
      <c r="EZ116" s="69" t="s">
        <v>629</v>
      </c>
      <c r="FA116" s="69" t="s">
        <v>629</v>
      </c>
      <c r="FB116" s="70" t="s">
        <v>675</v>
      </c>
      <c r="FH116" s="84">
        <f t="shared" si="89"/>
        <v>0</v>
      </c>
      <c r="FI116" s="84">
        <f t="shared" si="90"/>
        <v>1</v>
      </c>
      <c r="FJ116" s="83" t="str">
        <f>""</f>
        <v/>
      </c>
      <c r="FN116" s="84">
        <f t="shared" si="125"/>
        <v>0</v>
      </c>
      <c r="FO116" s="84">
        <f t="shared" si="126"/>
        <v>1</v>
      </c>
      <c r="FP116" s="84" t="s">
        <v>1994</v>
      </c>
    </row>
    <row r="117" spans="1:172" x14ac:dyDescent="0.25">
      <c r="A117" s="236"/>
      <c r="B117" s="236"/>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6"/>
      <c r="AV117" s="237"/>
      <c r="AW117" s="237"/>
      <c r="AX117" s="237"/>
      <c r="AY117" s="237"/>
      <c r="AZ117" s="237"/>
      <c r="BA117" s="237"/>
      <c r="BB117" s="237"/>
      <c r="BC117" s="237"/>
      <c r="BD117" s="237"/>
      <c r="BE117" s="237"/>
      <c r="BF117" s="237"/>
      <c r="BG117" s="237"/>
      <c r="BH117" s="237"/>
      <c r="BI117" s="237"/>
      <c r="BJ117" s="237"/>
      <c r="BK117" s="237"/>
      <c r="BL117" s="237"/>
      <c r="BM117" s="237"/>
      <c r="BN117" s="237"/>
      <c r="BO117" s="237"/>
      <c r="BP117" s="237"/>
      <c r="BQ117" s="237"/>
      <c r="BR117" s="237"/>
      <c r="BS117" s="237"/>
      <c r="BT117" s="237"/>
      <c r="BU117" s="237"/>
      <c r="BV117" s="237"/>
      <c r="BW117" s="237"/>
      <c r="BX117" s="237"/>
      <c r="BY117" s="237"/>
      <c r="BZ117" s="237"/>
      <c r="CA117" s="237"/>
      <c r="CB117" s="237"/>
      <c r="CC117" s="237"/>
      <c r="CD117" s="237"/>
      <c r="CE117" s="237"/>
      <c r="CF117" s="237"/>
      <c r="CG117" s="237"/>
      <c r="CH117" s="237"/>
      <c r="CI117" s="237"/>
      <c r="CJ117" s="237"/>
      <c r="CK117" s="237"/>
      <c r="CL117" s="237"/>
      <c r="CM117" s="237"/>
      <c r="CN117" s="237"/>
      <c r="CV117" s="84">
        <f t="shared" si="86"/>
        <v>1</v>
      </c>
      <c r="CW117" s="58" t="str">
        <f>'the Fiefdoms'!W37</f>
        <v/>
      </c>
      <c r="DC117" s="84">
        <f t="shared" si="87"/>
        <v>1</v>
      </c>
      <c r="DK117" s="84"/>
      <c r="DL117">
        <f>LOOKUP(DK116,$EH:$EH,$EJ:$EJ)</f>
        <v>0</v>
      </c>
      <c r="DM117" s="84">
        <f t="shared" ref="DM117:DM120" si="143">DL117</f>
        <v>0</v>
      </c>
      <c r="DN117">
        <f t="shared" si="91"/>
        <v>0</v>
      </c>
      <c r="DO117">
        <f t="shared" si="92"/>
        <v>0</v>
      </c>
      <c r="DP117">
        <f t="shared" si="93"/>
        <v>0</v>
      </c>
      <c r="DQ117">
        <f t="shared" si="94"/>
        <v>0</v>
      </c>
      <c r="DR117">
        <f t="shared" si="95"/>
        <v>0</v>
      </c>
      <c r="DS117">
        <f t="shared" si="96"/>
        <v>0</v>
      </c>
      <c r="DT117">
        <f t="shared" si="97"/>
        <v>0</v>
      </c>
      <c r="DU117">
        <f t="shared" si="98"/>
        <v>0</v>
      </c>
      <c r="DV117">
        <f t="shared" si="99"/>
        <v>0</v>
      </c>
      <c r="DW117">
        <f t="shared" si="100"/>
        <v>0</v>
      </c>
      <c r="DX117">
        <f t="shared" si="101"/>
        <v>0</v>
      </c>
      <c r="DY117">
        <f t="shared" si="102"/>
        <v>0</v>
      </c>
      <c r="DZ117">
        <f t="shared" si="103"/>
        <v>0</v>
      </c>
      <c r="EA117" s="17">
        <f t="shared" si="112"/>
        <v>1</v>
      </c>
      <c r="EB117" s="85"/>
      <c r="EC117" s="85" t="str">
        <f t="shared" si="106"/>
        <v/>
      </c>
      <c r="ED117" s="85"/>
      <c r="EE117" s="84" t="s">
        <v>1799</v>
      </c>
      <c r="EF117" s="84" t="s">
        <v>2289</v>
      </c>
      <c r="EG117" s="85"/>
      <c r="EH117" s="62" t="s">
        <v>551</v>
      </c>
      <c r="EI117" s="63" t="s">
        <v>30</v>
      </c>
      <c r="EJ117" s="64" t="s">
        <v>549</v>
      </c>
      <c r="EO117" s="65" t="s">
        <v>574</v>
      </c>
      <c r="EP117" s="65" t="s">
        <v>100</v>
      </c>
      <c r="EQ117" s="69" t="s">
        <v>619</v>
      </c>
      <c r="ER117" s="69" t="s">
        <v>1843</v>
      </c>
      <c r="ES117" s="69" t="s">
        <v>644</v>
      </c>
      <c r="ET117" s="69" t="s">
        <v>623</v>
      </c>
      <c r="EU117" s="69" t="s">
        <v>621</v>
      </c>
      <c r="EV117" s="69" t="s">
        <v>635</v>
      </c>
      <c r="EW117" s="69" t="s">
        <v>635</v>
      </c>
      <c r="EX117" s="69" t="s">
        <v>628</v>
      </c>
      <c r="EY117" s="69" t="s">
        <v>629</v>
      </c>
      <c r="EZ117" s="69" t="s">
        <v>629</v>
      </c>
      <c r="FA117" s="69" t="s">
        <v>629</v>
      </c>
      <c r="FB117" s="70" t="s">
        <v>675</v>
      </c>
      <c r="FH117" s="84">
        <f t="shared" si="89"/>
        <v>1</v>
      </c>
      <c r="FI117" s="84">
        <f t="shared" si="90"/>
        <v>1</v>
      </c>
      <c r="FJ117" s="85" t="s">
        <v>670</v>
      </c>
      <c r="FN117" s="84">
        <f t="shared" si="125"/>
        <v>0</v>
      </c>
      <c r="FO117" s="84">
        <f t="shared" si="126"/>
        <v>1</v>
      </c>
      <c r="FP117" s="84" t="str">
        <f>""</f>
        <v/>
      </c>
    </row>
    <row r="118" spans="1:172" x14ac:dyDescent="0.25">
      <c r="A118" s="236"/>
      <c r="B118" s="236"/>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c r="AC118" s="237"/>
      <c r="AD118" s="237"/>
      <c r="AE118" s="237"/>
      <c r="AF118" s="237"/>
      <c r="AG118" s="237"/>
      <c r="AH118" s="237"/>
      <c r="AI118" s="237"/>
      <c r="AJ118" s="237"/>
      <c r="AK118" s="237"/>
      <c r="AL118" s="237"/>
      <c r="AM118" s="237"/>
      <c r="AN118" s="237"/>
      <c r="AO118" s="237"/>
      <c r="AP118" s="237"/>
      <c r="AQ118" s="237"/>
      <c r="AR118" s="237"/>
      <c r="AS118" s="237"/>
      <c r="AT118" s="237"/>
      <c r="AU118" s="236"/>
      <c r="AV118" s="237"/>
      <c r="AW118" s="237"/>
      <c r="AX118" s="237"/>
      <c r="AY118" s="237"/>
      <c r="AZ118" s="237"/>
      <c r="BA118" s="237"/>
      <c r="BB118" s="237"/>
      <c r="BC118" s="237"/>
      <c r="BD118" s="237"/>
      <c r="BE118" s="237"/>
      <c r="BF118" s="237"/>
      <c r="BG118" s="237"/>
      <c r="BH118" s="237"/>
      <c r="BI118" s="237"/>
      <c r="BJ118" s="237"/>
      <c r="BK118" s="237"/>
      <c r="BL118" s="237"/>
      <c r="BM118" s="237"/>
      <c r="BN118" s="237"/>
      <c r="BO118" s="237"/>
      <c r="BP118" s="237"/>
      <c r="BQ118" s="237"/>
      <c r="BR118" s="237"/>
      <c r="BS118" s="237"/>
      <c r="BT118" s="237"/>
      <c r="BU118" s="237"/>
      <c r="BV118" s="237"/>
      <c r="BW118" s="237"/>
      <c r="BX118" s="237"/>
      <c r="BY118" s="237"/>
      <c r="BZ118" s="237"/>
      <c r="CA118" s="237"/>
      <c r="CB118" s="237"/>
      <c r="CC118" s="237"/>
      <c r="CD118" s="237"/>
      <c r="CE118" s="237"/>
      <c r="CF118" s="237"/>
      <c r="CG118" s="237"/>
      <c r="CH118" s="237"/>
      <c r="CI118" s="237"/>
      <c r="CJ118" s="237"/>
      <c r="CK118" s="237"/>
      <c r="CL118" s="237"/>
      <c r="CM118" s="237"/>
      <c r="CN118" s="237"/>
      <c r="CV118" s="84">
        <f t="shared" si="86"/>
        <v>1</v>
      </c>
      <c r="CW118" s="58" t="str">
        <f>'the Fiefdoms'!W38</f>
        <v/>
      </c>
      <c r="DC118" s="84">
        <f t="shared" si="87"/>
        <v>1</v>
      </c>
      <c r="DD118">
        <f>Rohan!AP3</f>
        <v>0</v>
      </c>
      <c r="DE118" t="str">
        <f>Rohan!AA3</f>
        <v>Rider of Rohan</v>
      </c>
      <c r="DF118" t="str">
        <f>Rohan!CA3</f>
        <v>-</v>
      </c>
      <c r="DK118" s="84"/>
      <c r="DL118">
        <f>LOOKUP(DK116,$EH:$EH,$EK:$EK)</f>
        <v>0</v>
      </c>
      <c r="DM118" s="84">
        <f t="shared" si="143"/>
        <v>0</v>
      </c>
      <c r="DN118">
        <f t="shared" si="91"/>
        <v>0</v>
      </c>
      <c r="DO118">
        <f t="shared" si="92"/>
        <v>0</v>
      </c>
      <c r="DP118">
        <f t="shared" si="93"/>
        <v>0</v>
      </c>
      <c r="DQ118">
        <f t="shared" si="94"/>
        <v>0</v>
      </c>
      <c r="DR118">
        <f t="shared" si="95"/>
        <v>0</v>
      </c>
      <c r="DS118">
        <f t="shared" si="96"/>
        <v>0</v>
      </c>
      <c r="DT118">
        <f t="shared" si="97"/>
        <v>0</v>
      </c>
      <c r="DU118">
        <f t="shared" si="98"/>
        <v>0</v>
      </c>
      <c r="DV118">
        <f t="shared" si="99"/>
        <v>0</v>
      </c>
      <c r="DW118">
        <f t="shared" si="100"/>
        <v>0</v>
      </c>
      <c r="DX118">
        <f t="shared" si="101"/>
        <v>0</v>
      </c>
      <c r="DY118">
        <f t="shared" si="102"/>
        <v>0</v>
      </c>
      <c r="DZ118">
        <f t="shared" si="103"/>
        <v>0</v>
      </c>
      <c r="EA118" s="17">
        <f t="shared" si="112"/>
        <v>1</v>
      </c>
      <c r="EB118" s="85"/>
      <c r="EC118" s="85" t="str">
        <f t="shared" si="106"/>
        <v/>
      </c>
      <c r="ED118" s="85"/>
      <c r="EE118" s="65" t="s">
        <v>102</v>
      </c>
      <c r="EF118" s="84" t="s">
        <v>2222</v>
      </c>
      <c r="EG118" s="85"/>
      <c r="EH118" s="62" t="s">
        <v>224</v>
      </c>
      <c r="EI118" s="63" t="s">
        <v>224</v>
      </c>
      <c r="EJ118" s="64" t="s">
        <v>608</v>
      </c>
      <c r="EO118" s="65" t="s">
        <v>681</v>
      </c>
      <c r="EP118" s="65" t="s">
        <v>100</v>
      </c>
      <c r="EQ118" s="69" t="s">
        <v>619</v>
      </c>
      <c r="ER118" s="69" t="s">
        <v>1843</v>
      </c>
      <c r="ES118" s="69" t="s">
        <v>644</v>
      </c>
      <c r="ET118" s="69" t="s">
        <v>623</v>
      </c>
      <c r="EU118" s="69" t="s">
        <v>628</v>
      </c>
      <c r="EV118" s="69" t="s">
        <v>635</v>
      </c>
      <c r="EW118" s="69" t="s">
        <v>635</v>
      </c>
      <c r="EX118" s="69" t="s">
        <v>628</v>
      </c>
      <c r="EY118" s="69" t="s">
        <v>629</v>
      </c>
      <c r="EZ118" s="69" t="s">
        <v>629</v>
      </c>
      <c r="FA118" s="69" t="s">
        <v>629</v>
      </c>
      <c r="FB118" s="70" t="s">
        <v>675</v>
      </c>
      <c r="FH118" s="84">
        <f t="shared" si="89"/>
        <v>0</v>
      </c>
      <c r="FI118" s="84">
        <f t="shared" si="90"/>
        <v>1</v>
      </c>
      <c r="FJ118" s="85" t="s">
        <v>1885</v>
      </c>
    </row>
    <row r="119" spans="1:172" x14ac:dyDescent="0.25">
      <c r="A119" s="236"/>
      <c r="B119" s="236"/>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6"/>
      <c r="AV119" s="237"/>
      <c r="AW119" s="237"/>
      <c r="AX119" s="237"/>
      <c r="AY119" s="237"/>
      <c r="AZ119" s="237"/>
      <c r="BA119" s="237"/>
      <c r="BB119" s="237"/>
      <c r="BC119" s="237"/>
      <c r="BD119" s="237"/>
      <c r="BE119" s="237"/>
      <c r="BF119" s="237"/>
      <c r="BG119" s="237"/>
      <c r="BH119" s="237"/>
      <c r="BI119" s="237"/>
      <c r="BJ119" s="237"/>
      <c r="BK119" s="237"/>
      <c r="BL119" s="237"/>
      <c r="BM119" s="237"/>
      <c r="BN119" s="237"/>
      <c r="BO119" s="237"/>
      <c r="BP119" s="237"/>
      <c r="BQ119" s="237"/>
      <c r="BR119" s="237"/>
      <c r="BS119" s="237"/>
      <c r="BT119" s="237"/>
      <c r="BU119" s="237"/>
      <c r="BV119" s="237"/>
      <c r="BW119" s="237"/>
      <c r="BX119" s="237"/>
      <c r="BY119" s="237"/>
      <c r="BZ119" s="237"/>
      <c r="CA119" s="237"/>
      <c r="CB119" s="237"/>
      <c r="CC119" s="237"/>
      <c r="CD119" s="237"/>
      <c r="CE119" s="237"/>
      <c r="CF119" s="237"/>
      <c r="CG119" s="237"/>
      <c r="CH119" s="237"/>
      <c r="CI119" s="237"/>
      <c r="CJ119" s="237"/>
      <c r="CK119" s="237"/>
      <c r="CL119" s="237"/>
      <c r="CM119" s="237"/>
      <c r="CN119" s="237"/>
      <c r="CV119" s="84">
        <f t="shared" si="86"/>
        <v>1</v>
      </c>
      <c r="CW119" s="58" t="str">
        <f>'the Fiefdoms'!W39</f>
        <v/>
      </c>
      <c r="DC119" s="84">
        <f t="shared" si="87"/>
        <v>1</v>
      </c>
      <c r="DD119">
        <f>Rohan!AP4</f>
        <v>0</v>
      </c>
      <c r="DE119" t="str">
        <f>Rohan!AA4</f>
        <v>Rider of Rohan</v>
      </c>
      <c r="DF119" t="str">
        <f>Rohan!CA4</f>
        <v>-</v>
      </c>
      <c r="DK119" s="84"/>
      <c r="DL119">
        <f>LOOKUP(DK116,$EH:$EH,$EL:$EL)</f>
        <v>0</v>
      </c>
      <c r="DM119" s="84">
        <f t="shared" si="143"/>
        <v>0</v>
      </c>
      <c r="DN119">
        <f t="shared" si="91"/>
        <v>0</v>
      </c>
      <c r="DO119">
        <f t="shared" si="92"/>
        <v>0</v>
      </c>
      <c r="DP119">
        <f t="shared" si="93"/>
        <v>0</v>
      </c>
      <c r="DQ119">
        <f t="shared" si="94"/>
        <v>0</v>
      </c>
      <c r="DR119">
        <f t="shared" si="95"/>
        <v>0</v>
      </c>
      <c r="DS119">
        <f t="shared" si="96"/>
        <v>0</v>
      </c>
      <c r="DT119">
        <f t="shared" si="97"/>
        <v>0</v>
      </c>
      <c r="DU119">
        <f t="shared" si="98"/>
        <v>0</v>
      </c>
      <c r="DV119">
        <f t="shared" si="99"/>
        <v>0</v>
      </c>
      <c r="DW119">
        <f t="shared" si="100"/>
        <v>0</v>
      </c>
      <c r="DX119">
        <f t="shared" si="101"/>
        <v>0</v>
      </c>
      <c r="DY119">
        <f t="shared" si="102"/>
        <v>0</v>
      </c>
      <c r="DZ119">
        <f t="shared" si="103"/>
        <v>0</v>
      </c>
      <c r="EA119" s="17">
        <f t="shared" si="112"/>
        <v>1</v>
      </c>
      <c r="EB119" s="85"/>
      <c r="EC119" s="85" t="str">
        <f t="shared" si="106"/>
        <v/>
      </c>
      <c r="ED119" s="85"/>
      <c r="EE119" s="65" t="s">
        <v>608</v>
      </c>
      <c r="EG119" s="85"/>
      <c r="EH119" s="62" t="s">
        <v>1790</v>
      </c>
      <c r="EI119" s="63" t="s">
        <v>1790</v>
      </c>
      <c r="EJ119" s="64"/>
      <c r="EO119" s="65" t="s">
        <v>680</v>
      </c>
      <c r="EP119" s="65" t="s">
        <v>100</v>
      </c>
      <c r="EQ119" s="69" t="s">
        <v>619</v>
      </c>
      <c r="ER119" s="69" t="s">
        <v>1843</v>
      </c>
      <c r="ES119" s="69" t="s">
        <v>644</v>
      </c>
      <c r="ET119" s="69" t="s">
        <v>623</v>
      </c>
      <c r="EU119" s="69" t="s">
        <v>621</v>
      </c>
      <c r="EV119" s="69" t="s">
        <v>635</v>
      </c>
      <c r="EW119" s="69" t="s">
        <v>635</v>
      </c>
      <c r="EX119" s="69" t="s">
        <v>628</v>
      </c>
      <c r="EY119" s="69" t="s">
        <v>629</v>
      </c>
      <c r="EZ119" s="69" t="s">
        <v>629</v>
      </c>
      <c r="FA119" s="69" t="s">
        <v>629</v>
      </c>
      <c r="FB119" s="70" t="s">
        <v>675</v>
      </c>
      <c r="FH119" s="84">
        <f t="shared" si="89"/>
        <v>0</v>
      </c>
      <c r="FI119" s="84">
        <f t="shared" si="90"/>
        <v>1</v>
      </c>
      <c r="FJ119" s="83" t="str">
        <f>""</f>
        <v/>
      </c>
    </row>
    <row r="120" spans="1:172" x14ac:dyDescent="0.25">
      <c r="A120" s="236"/>
      <c r="B120" s="236"/>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c r="AC120" s="237"/>
      <c r="AD120" s="237"/>
      <c r="AE120" s="237"/>
      <c r="AF120" s="237"/>
      <c r="AG120" s="237"/>
      <c r="AH120" s="237"/>
      <c r="AI120" s="237"/>
      <c r="AJ120" s="237"/>
      <c r="AK120" s="237"/>
      <c r="AL120" s="237"/>
      <c r="AM120" s="237"/>
      <c r="AN120" s="237"/>
      <c r="AO120" s="237"/>
      <c r="AP120" s="237"/>
      <c r="AQ120" s="237"/>
      <c r="AR120" s="237"/>
      <c r="AS120" s="237"/>
      <c r="AT120" s="237"/>
      <c r="AU120" s="236"/>
      <c r="AV120" s="237"/>
      <c r="AW120" s="237"/>
      <c r="AX120" s="237"/>
      <c r="AY120" s="237"/>
      <c r="AZ120" s="237"/>
      <c r="BA120" s="237"/>
      <c r="BB120" s="237"/>
      <c r="BC120" s="237"/>
      <c r="BD120" s="237"/>
      <c r="BE120" s="237"/>
      <c r="BF120" s="237"/>
      <c r="BG120" s="237"/>
      <c r="BH120" s="237"/>
      <c r="BI120" s="237"/>
      <c r="BJ120" s="237"/>
      <c r="BK120" s="237"/>
      <c r="BL120" s="237"/>
      <c r="BM120" s="237"/>
      <c r="BN120" s="237"/>
      <c r="BO120" s="237"/>
      <c r="BP120" s="237"/>
      <c r="BQ120" s="237"/>
      <c r="BR120" s="237"/>
      <c r="BS120" s="237"/>
      <c r="BT120" s="237"/>
      <c r="BU120" s="237"/>
      <c r="BV120" s="237"/>
      <c r="BW120" s="237"/>
      <c r="BX120" s="237"/>
      <c r="BY120" s="237"/>
      <c r="BZ120" s="237"/>
      <c r="CA120" s="237"/>
      <c r="CB120" s="237"/>
      <c r="CC120" s="237"/>
      <c r="CD120" s="237"/>
      <c r="CE120" s="237"/>
      <c r="CF120" s="237"/>
      <c r="CG120" s="237"/>
      <c r="CH120" s="237"/>
      <c r="CI120" s="237"/>
      <c r="CJ120" s="237"/>
      <c r="CK120" s="237"/>
      <c r="CL120" s="237"/>
      <c r="CM120" s="237"/>
      <c r="CN120" s="237"/>
      <c r="CV120" s="84">
        <f t="shared" si="86"/>
        <v>1</v>
      </c>
      <c r="CW120" s="58" t="str">
        <f>'the Fiefdoms'!W40</f>
        <v/>
      </c>
      <c r="DC120" s="84">
        <f t="shared" si="87"/>
        <v>1</v>
      </c>
      <c r="DD120">
        <f>Rohan!AP5</f>
        <v>0</v>
      </c>
      <c r="DE120" t="str">
        <f>Rohan!AA5</f>
        <v>Rider of Rohan</v>
      </c>
      <c r="DF120" t="str">
        <f>Rohan!CA5</f>
        <v>-</v>
      </c>
      <c r="DK120" s="84"/>
      <c r="DL120">
        <f>LOOKUP(DK116,$EH:$EH,$EM:$EM)</f>
        <v>0</v>
      </c>
      <c r="DM120" s="84">
        <f t="shared" si="143"/>
        <v>0</v>
      </c>
      <c r="DN120">
        <f t="shared" si="91"/>
        <v>0</v>
      </c>
      <c r="DO120">
        <f t="shared" si="92"/>
        <v>0</v>
      </c>
      <c r="DP120">
        <f t="shared" si="93"/>
        <v>0</v>
      </c>
      <c r="DQ120">
        <f t="shared" si="94"/>
        <v>0</v>
      </c>
      <c r="DR120">
        <f t="shared" si="95"/>
        <v>0</v>
      </c>
      <c r="DS120">
        <f t="shared" si="96"/>
        <v>0</v>
      </c>
      <c r="DT120">
        <f t="shared" si="97"/>
        <v>0</v>
      </c>
      <c r="DU120">
        <f t="shared" si="98"/>
        <v>0</v>
      </c>
      <c r="DV120">
        <f t="shared" si="99"/>
        <v>0</v>
      </c>
      <c r="DW120">
        <f t="shared" si="100"/>
        <v>0</v>
      </c>
      <c r="DX120">
        <f t="shared" si="101"/>
        <v>0</v>
      </c>
      <c r="DY120">
        <f t="shared" si="102"/>
        <v>0</v>
      </c>
      <c r="DZ120">
        <f t="shared" si="103"/>
        <v>0</v>
      </c>
      <c r="EA120" s="17">
        <f t="shared" si="112"/>
        <v>1</v>
      </c>
      <c r="EB120" s="85"/>
      <c r="EC120" s="85" t="str">
        <f t="shared" si="106"/>
        <v/>
      </c>
      <c r="ED120" s="85"/>
      <c r="EE120" s="65" t="s">
        <v>61</v>
      </c>
      <c r="EF120" s="84" t="s">
        <v>2219</v>
      </c>
      <c r="EG120" s="85"/>
      <c r="EH120" s="62" t="s">
        <v>2444</v>
      </c>
      <c r="EI120" s="63" t="s">
        <v>2444</v>
      </c>
      <c r="EJ120" s="64"/>
      <c r="EO120" s="65" t="s">
        <v>147</v>
      </c>
      <c r="EP120" s="65" t="s">
        <v>147</v>
      </c>
      <c r="EQ120" s="69" t="s">
        <v>709</v>
      </c>
      <c r="ER120" s="69" t="s">
        <v>1843</v>
      </c>
      <c r="ES120" s="69" t="s">
        <v>620</v>
      </c>
      <c r="ET120" s="69" t="s">
        <v>621</v>
      </c>
      <c r="EU120" s="69" t="s">
        <v>622</v>
      </c>
      <c r="EV120" s="69" t="s">
        <v>629</v>
      </c>
      <c r="EW120" s="69" t="s">
        <v>629</v>
      </c>
      <c r="EX120" s="69" t="s">
        <v>628</v>
      </c>
      <c r="EY120" s="69" t="s">
        <v>635</v>
      </c>
      <c r="EZ120" s="69" t="s">
        <v>635</v>
      </c>
      <c r="FA120" s="69" t="s">
        <v>623</v>
      </c>
      <c r="FB120" s="70" t="s">
        <v>715</v>
      </c>
      <c r="FH120" s="84">
        <f t="shared" si="89"/>
        <v>1</v>
      </c>
      <c r="FI120" s="84">
        <f t="shared" si="90"/>
        <v>1</v>
      </c>
      <c r="FJ120" s="85" t="s">
        <v>671</v>
      </c>
    </row>
    <row r="121" spans="1:172" x14ac:dyDescent="0.25">
      <c r="A121" s="236"/>
      <c r="B121" s="236"/>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7"/>
      <c r="AH121" s="237"/>
      <c r="AI121" s="237"/>
      <c r="AJ121" s="237"/>
      <c r="AK121" s="237"/>
      <c r="AL121" s="237"/>
      <c r="AM121" s="237"/>
      <c r="AN121" s="237"/>
      <c r="AO121" s="237"/>
      <c r="AP121" s="237"/>
      <c r="AQ121" s="237"/>
      <c r="AR121" s="237"/>
      <c r="AS121" s="237"/>
      <c r="AT121" s="237"/>
      <c r="AU121" s="236"/>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7"/>
      <c r="BR121" s="237"/>
      <c r="BS121" s="237"/>
      <c r="BT121" s="237"/>
      <c r="BU121" s="237"/>
      <c r="BV121" s="237"/>
      <c r="BW121" s="237"/>
      <c r="BX121" s="237"/>
      <c r="BY121" s="237"/>
      <c r="BZ121" s="237"/>
      <c r="CA121" s="237"/>
      <c r="CB121" s="237"/>
      <c r="CC121" s="237"/>
      <c r="CD121" s="237"/>
      <c r="CE121" s="237"/>
      <c r="CF121" s="237"/>
      <c r="CG121" s="237"/>
      <c r="CH121" s="237"/>
      <c r="CI121" s="237"/>
      <c r="CJ121" s="237"/>
      <c r="CK121" s="237"/>
      <c r="CL121" s="237"/>
      <c r="CM121" s="237"/>
      <c r="CN121" s="237"/>
      <c r="CV121" s="84">
        <f t="shared" si="86"/>
        <v>1</v>
      </c>
      <c r="CW121" s="58" t="str">
        <f>'the Fiefdoms'!W41</f>
        <v/>
      </c>
      <c r="DC121" s="84">
        <f t="shared" si="87"/>
        <v>1</v>
      </c>
      <c r="DD121">
        <f>Rohan!AP6</f>
        <v>0</v>
      </c>
      <c r="DE121" t="str">
        <f>Rohan!AA6</f>
        <v>Rider of Rohan</v>
      </c>
      <c r="DF121" t="str">
        <f>Rohan!CA6</f>
        <v>-</v>
      </c>
      <c r="DH121">
        <v>24</v>
      </c>
      <c r="DI121">
        <f>LOOKUP(DH121,$DC:$DC,$DE:$DE)</f>
        <v>0</v>
      </c>
      <c r="DJ121">
        <f>LOOKUP(DH121,$DC:$DC,$DF:$DF)</f>
        <v>0</v>
      </c>
      <c r="DK121" s="61">
        <f t="shared" ref="DK121" si="144">IF(DI121=0,0,CONCATENATE(DI121,IF(OR(COUNT(FIND("Horse",DJ121))=1,COUNT(FIND("Pony",DJ121))=1,COUNT(FIND("War Goat",DJ121))=1,COUNT(FIND("War Boar",DJ121))=1),"1.",""),IF(OR(COUNT(FIND("armoured horse",DJ121))=1,COUNT(FIND("Gandalf's Cart",DJ121))=1,COUNT(FIND("Sleigh",DJ121))=1,COUNT(FIND("Windlance",DJ121))=1),"2.",""),IF(OR(COUNT(FIND("Engineer Captain",DJ121))=1,COUNT(FIND("Shadowfax",DJ121))=1),"3.","")))</f>
        <v>0</v>
      </c>
      <c r="DL121">
        <f>LOOKUP(DK121,$EH:$EH,$EI:$EI)</f>
        <v>0</v>
      </c>
      <c r="DM121" s="61">
        <f t="shared" ref="DM121" si="145">IF(DL121=0,0,CONCATENATE(DL121,IF(OR(COUNT(FIND("Shield",DJ121))=1,COUNT(FIND("Sting",DJ121))=1,COUNT(FIND("Sebastian",DJ121))=1,COUNT(FIND("The Oakenshield",DJ121))=1),"1.",""),IF(OR(COUNT(FIND("Armour",DJ121))=1,COUNT(FIND("Elven glaive",DJ121))=1),"2.",""),IF(OR(COUNT(FIND("Heavy armour",DJ121))=1,COUNT(FIND("Mithril Coat",DJ121))=1,COUNT(FIND("armour of Gondolin",DJ121))=1,COUNT(FIND("Orcrist",DJ121))=1),"3.",""),IF(OR(COUNT(FIND("The Banner of Minas Tirith",DJ121))=1,COUNT(FIND("Horn of the Riddermark",DJ121))=1,COUNT(FIND("Royal Standard of Rohan",DJ121))=1,COUNT(FIND("Banner of Arwen Evenstar",DJ121))=1,COUNT(FIND("Mirror of Galadriel",DJ121))=1,COUNT(FIND("Andúril, Flame of the West",DJ121))=1,COUNT(FIND("Durin's Axe",DJ121))=1,COUNT(FIND("Erebor13",DJ121))=1),"4.","")))</f>
        <v>0</v>
      </c>
      <c r="DN121">
        <f t="shared" si="91"/>
        <v>0</v>
      </c>
      <c r="DO121">
        <f t="shared" si="92"/>
        <v>0</v>
      </c>
      <c r="DP121">
        <f t="shared" si="93"/>
        <v>0</v>
      </c>
      <c r="DQ121">
        <f t="shared" si="94"/>
        <v>0</v>
      </c>
      <c r="DR121">
        <f t="shared" si="95"/>
        <v>0</v>
      </c>
      <c r="DS121">
        <f t="shared" si="96"/>
        <v>0</v>
      </c>
      <c r="DT121">
        <f t="shared" si="97"/>
        <v>0</v>
      </c>
      <c r="DU121">
        <f t="shared" si="98"/>
        <v>0</v>
      </c>
      <c r="DV121">
        <f t="shared" si="99"/>
        <v>0</v>
      </c>
      <c r="DW121">
        <f t="shared" si="100"/>
        <v>0</v>
      </c>
      <c r="DX121">
        <f t="shared" si="101"/>
        <v>0</v>
      </c>
      <c r="DY121">
        <f t="shared" si="102"/>
        <v>0</v>
      </c>
      <c r="DZ121">
        <f t="shared" si="103"/>
        <v>0</v>
      </c>
      <c r="EA121" s="17">
        <f t="shared" si="112"/>
        <v>1</v>
      </c>
      <c r="EB121" s="85" t="str">
        <f>IF(COUNT(FIND(" with ",DJ121))=1,SUBSTITUTE(DJ121,CONCATENATE(DI121," with"),""),"")</f>
        <v/>
      </c>
      <c r="EC121" s="85" t="str">
        <f t="shared" si="106"/>
        <v/>
      </c>
      <c r="ED121" s="85"/>
      <c r="EE121" s="65" t="s">
        <v>188</v>
      </c>
      <c r="EF121" s="84" t="s">
        <v>2252</v>
      </c>
      <c r="EG121" s="85"/>
      <c r="EH121" s="62" t="s">
        <v>2669</v>
      </c>
      <c r="EI121" s="63" t="s">
        <v>2444</v>
      </c>
      <c r="EJ121" s="64" t="s">
        <v>2641</v>
      </c>
      <c r="EO121" s="65" t="s">
        <v>107</v>
      </c>
      <c r="EP121" s="65" t="s">
        <v>107</v>
      </c>
      <c r="EQ121" s="69" t="s">
        <v>619</v>
      </c>
      <c r="ER121" s="69" t="s">
        <v>1843</v>
      </c>
      <c r="ES121" s="69" t="s">
        <v>644</v>
      </c>
      <c r="ET121" s="69" t="s">
        <v>621</v>
      </c>
      <c r="EU121" s="69" t="s">
        <v>622</v>
      </c>
      <c r="EV121" s="69" t="s">
        <v>629</v>
      </c>
      <c r="EW121" s="69" t="s">
        <v>629</v>
      </c>
      <c r="EX121" s="69" t="s">
        <v>621</v>
      </c>
      <c r="EY121" s="69" t="s">
        <v>623</v>
      </c>
      <c r="EZ121" s="69" t="s">
        <v>635</v>
      </c>
      <c r="FA121" s="69" t="s">
        <v>635</v>
      </c>
      <c r="FB121" s="70" t="s">
        <v>686</v>
      </c>
      <c r="FH121" s="84">
        <f t="shared" si="89"/>
        <v>0</v>
      </c>
      <c r="FI121" s="84">
        <f t="shared" si="90"/>
        <v>1</v>
      </c>
      <c r="FJ121" s="85" t="s">
        <v>1166</v>
      </c>
    </row>
    <row r="122" spans="1:172" x14ac:dyDescent="0.25">
      <c r="A122" s="236"/>
      <c r="B122" s="236"/>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c r="AR122" s="237"/>
      <c r="AS122" s="237"/>
      <c r="AT122" s="237"/>
      <c r="AU122" s="236"/>
      <c r="AV122" s="237"/>
      <c r="AW122" s="237"/>
      <c r="AX122" s="237"/>
      <c r="AY122" s="237"/>
      <c r="AZ122" s="237"/>
      <c r="BA122" s="237"/>
      <c r="BB122" s="237"/>
      <c r="BC122" s="237"/>
      <c r="BD122" s="237"/>
      <c r="BE122" s="237"/>
      <c r="BF122" s="237"/>
      <c r="BG122" s="237"/>
      <c r="BH122" s="237"/>
      <c r="BI122" s="237"/>
      <c r="BJ122" s="237"/>
      <c r="BK122" s="237"/>
      <c r="BL122" s="237"/>
      <c r="BM122" s="237"/>
      <c r="BN122" s="237"/>
      <c r="BO122" s="237"/>
      <c r="BP122" s="237"/>
      <c r="BQ122" s="237"/>
      <c r="BR122" s="237"/>
      <c r="BS122" s="237"/>
      <c r="BT122" s="237"/>
      <c r="BU122" s="237"/>
      <c r="BV122" s="237"/>
      <c r="BW122" s="237"/>
      <c r="BX122" s="237"/>
      <c r="BY122" s="237"/>
      <c r="BZ122" s="237"/>
      <c r="CA122" s="237"/>
      <c r="CB122" s="237"/>
      <c r="CC122" s="237"/>
      <c r="CD122" s="237"/>
      <c r="CE122" s="237"/>
      <c r="CF122" s="237"/>
      <c r="CG122" s="237"/>
      <c r="CH122" s="237"/>
      <c r="CI122" s="237"/>
      <c r="CJ122" s="237"/>
      <c r="CK122" s="237"/>
      <c r="CL122" s="237"/>
      <c r="CM122" s="237"/>
      <c r="CN122" s="237"/>
      <c r="CV122" s="84">
        <f t="shared" si="86"/>
        <v>1</v>
      </c>
      <c r="CW122" s="58" t="str">
        <f>'the Fiefdoms'!W42</f>
        <v/>
      </c>
      <c r="DC122" s="84">
        <f t="shared" si="87"/>
        <v>1</v>
      </c>
      <c r="DD122">
        <f>Rohan!AP7</f>
        <v>0</v>
      </c>
      <c r="DE122" t="str">
        <f>Rohan!AA7</f>
        <v>Rider of Rohan</v>
      </c>
      <c r="DF122" t="str">
        <f>Rohan!CA7</f>
        <v>-</v>
      </c>
      <c r="DK122" s="84"/>
      <c r="DL122">
        <f>LOOKUP(DK121,$EH:$EH,$EJ:$EJ)</f>
        <v>0</v>
      </c>
      <c r="DM122" s="84">
        <f t="shared" ref="DM122:DM125" si="146">DL122</f>
        <v>0</v>
      </c>
      <c r="DN122">
        <f t="shared" si="91"/>
        <v>0</v>
      </c>
      <c r="DO122">
        <f t="shared" si="92"/>
        <v>0</v>
      </c>
      <c r="DP122">
        <f t="shared" si="93"/>
        <v>0</v>
      </c>
      <c r="DQ122">
        <f t="shared" si="94"/>
        <v>0</v>
      </c>
      <c r="DR122">
        <f t="shared" si="95"/>
        <v>0</v>
      </c>
      <c r="DS122">
        <f t="shared" si="96"/>
        <v>0</v>
      </c>
      <c r="DT122">
        <f t="shared" si="97"/>
        <v>0</v>
      </c>
      <c r="DU122">
        <f t="shared" si="98"/>
        <v>0</v>
      </c>
      <c r="DV122">
        <f t="shared" si="99"/>
        <v>0</v>
      </c>
      <c r="DW122">
        <f t="shared" si="100"/>
        <v>0</v>
      </c>
      <c r="DX122">
        <f t="shared" si="101"/>
        <v>0</v>
      </c>
      <c r="DY122">
        <f t="shared" si="102"/>
        <v>0</v>
      </c>
      <c r="DZ122">
        <f t="shared" si="103"/>
        <v>0</v>
      </c>
      <c r="EA122" s="17">
        <f t="shared" si="112"/>
        <v>1</v>
      </c>
      <c r="EB122" s="85"/>
      <c r="EC122" s="85" t="str">
        <f t="shared" si="106"/>
        <v/>
      </c>
      <c r="ED122" s="85"/>
      <c r="EE122" s="65" t="s">
        <v>248</v>
      </c>
      <c r="EG122" s="85"/>
      <c r="EH122" s="62" t="s">
        <v>1840</v>
      </c>
      <c r="EI122" s="63" t="s">
        <v>1790</v>
      </c>
      <c r="EJ122" s="64" t="s">
        <v>39</v>
      </c>
      <c r="EO122" s="16" t="s">
        <v>30</v>
      </c>
      <c r="EP122" s="16" t="s">
        <v>30</v>
      </c>
      <c r="EQ122" s="69" t="s">
        <v>619</v>
      </c>
      <c r="ER122" s="69" t="s">
        <v>1843</v>
      </c>
      <c r="ES122" s="69" t="s">
        <v>627</v>
      </c>
      <c r="ET122" s="69" t="s">
        <v>621</v>
      </c>
      <c r="EU122" s="69" t="s">
        <v>628</v>
      </c>
      <c r="EV122" s="69" t="s">
        <v>629</v>
      </c>
      <c r="EW122" s="69" t="s">
        <v>629</v>
      </c>
      <c r="EX122" s="69" t="s">
        <v>628</v>
      </c>
      <c r="EY122" s="69" t="s">
        <v>623</v>
      </c>
      <c r="EZ122" s="69" t="s">
        <v>629</v>
      </c>
      <c r="FA122" s="69" t="s">
        <v>629</v>
      </c>
      <c r="FB122" s="70" t="s">
        <v>723</v>
      </c>
      <c r="FH122" s="84">
        <f t="shared" si="89"/>
        <v>0</v>
      </c>
      <c r="FI122" s="84">
        <f t="shared" si="90"/>
        <v>1</v>
      </c>
      <c r="FJ122" s="83" t="str">
        <f>""</f>
        <v/>
      </c>
    </row>
    <row r="123" spans="1:172" x14ac:dyDescent="0.25">
      <c r="A123" s="236"/>
      <c r="B123" s="236"/>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D123" s="237"/>
      <c r="AE123" s="237"/>
      <c r="AF123" s="237"/>
      <c r="AG123" s="237"/>
      <c r="AH123" s="237"/>
      <c r="AI123" s="237"/>
      <c r="AJ123" s="237"/>
      <c r="AK123" s="237"/>
      <c r="AL123" s="237"/>
      <c r="AM123" s="237"/>
      <c r="AN123" s="237"/>
      <c r="AO123" s="237"/>
      <c r="AP123" s="237"/>
      <c r="AQ123" s="237"/>
      <c r="AR123" s="237"/>
      <c r="AS123" s="237"/>
      <c r="AT123" s="237"/>
      <c r="AU123" s="236"/>
      <c r="AV123" s="237"/>
      <c r="AW123" s="237"/>
      <c r="AX123" s="237"/>
      <c r="AY123" s="237"/>
      <c r="AZ123" s="237"/>
      <c r="BA123" s="237"/>
      <c r="BB123" s="237"/>
      <c r="BC123" s="237"/>
      <c r="BD123" s="237"/>
      <c r="BE123" s="237"/>
      <c r="BF123" s="237"/>
      <c r="BG123" s="237"/>
      <c r="BH123" s="237"/>
      <c r="BI123" s="237"/>
      <c r="BJ123" s="237"/>
      <c r="BK123" s="237"/>
      <c r="BL123" s="237"/>
      <c r="BM123" s="237"/>
      <c r="BN123" s="237"/>
      <c r="BO123" s="237"/>
      <c r="BP123" s="237"/>
      <c r="BQ123" s="237"/>
      <c r="BR123" s="237"/>
      <c r="BS123" s="237"/>
      <c r="BT123" s="237"/>
      <c r="BU123" s="237"/>
      <c r="BV123" s="237"/>
      <c r="BW123" s="237"/>
      <c r="BX123" s="237"/>
      <c r="BY123" s="237"/>
      <c r="BZ123" s="237"/>
      <c r="CA123" s="237"/>
      <c r="CB123" s="237"/>
      <c r="CC123" s="237"/>
      <c r="CD123" s="237"/>
      <c r="CE123" s="237"/>
      <c r="CF123" s="237"/>
      <c r="CG123" s="237"/>
      <c r="CH123" s="237"/>
      <c r="CI123" s="237"/>
      <c r="CJ123" s="237"/>
      <c r="CK123" s="237"/>
      <c r="CL123" s="237"/>
      <c r="CM123" s="237"/>
      <c r="CN123" s="237"/>
      <c r="CV123" s="84">
        <f t="shared" si="86"/>
        <v>1</v>
      </c>
      <c r="CW123" s="58" t="str">
        <f>'the Fiefdoms'!W43</f>
        <v/>
      </c>
      <c r="DC123" s="84">
        <f t="shared" si="87"/>
        <v>1</v>
      </c>
      <c r="DD123">
        <f>Rohan!AP8</f>
        <v>0</v>
      </c>
      <c r="DE123" t="str">
        <f>Rohan!AA8</f>
        <v>Rider of Rohan</v>
      </c>
      <c r="DF123" t="str">
        <f>Rohan!CA8</f>
        <v>-</v>
      </c>
      <c r="DK123" s="84"/>
      <c r="DL123">
        <f>LOOKUP(DK121,$EH:$EH,$EK:$EK)</f>
        <v>0</v>
      </c>
      <c r="DM123" s="84">
        <f t="shared" si="146"/>
        <v>0</v>
      </c>
      <c r="DN123">
        <f t="shared" si="91"/>
        <v>0</v>
      </c>
      <c r="DO123">
        <f t="shared" si="92"/>
        <v>0</v>
      </c>
      <c r="DP123">
        <f t="shared" si="93"/>
        <v>0</v>
      </c>
      <c r="DQ123">
        <f t="shared" si="94"/>
        <v>0</v>
      </c>
      <c r="DR123">
        <f t="shared" si="95"/>
        <v>0</v>
      </c>
      <c r="DS123">
        <f t="shared" si="96"/>
        <v>0</v>
      </c>
      <c r="DT123">
        <f t="shared" si="97"/>
        <v>0</v>
      </c>
      <c r="DU123">
        <f t="shared" si="98"/>
        <v>0</v>
      </c>
      <c r="DV123">
        <f t="shared" si="99"/>
        <v>0</v>
      </c>
      <c r="DW123">
        <f t="shared" si="100"/>
        <v>0</v>
      </c>
      <c r="DX123">
        <f t="shared" si="101"/>
        <v>0</v>
      </c>
      <c r="DY123">
        <f t="shared" si="102"/>
        <v>0</v>
      </c>
      <c r="DZ123">
        <f t="shared" si="103"/>
        <v>0</v>
      </c>
      <c r="EA123" s="17">
        <f t="shared" si="112"/>
        <v>1</v>
      </c>
      <c r="EB123" s="85"/>
      <c r="EC123" s="85" t="str">
        <f t="shared" si="106"/>
        <v/>
      </c>
      <c r="ED123" s="85"/>
      <c r="EE123" s="65" t="s">
        <v>133</v>
      </c>
      <c r="EF123" s="84" t="s">
        <v>2213</v>
      </c>
      <c r="EG123" s="85"/>
      <c r="EH123" s="62" t="s">
        <v>196</v>
      </c>
      <c r="EI123" s="63" t="s">
        <v>196</v>
      </c>
      <c r="EJ123" s="64"/>
      <c r="EO123" s="16" t="s">
        <v>550</v>
      </c>
      <c r="EP123" s="16" t="s">
        <v>30</v>
      </c>
      <c r="EQ123" s="69" t="s">
        <v>619</v>
      </c>
      <c r="ER123" s="69" t="s">
        <v>1843</v>
      </c>
      <c r="ES123" s="69" t="s">
        <v>627</v>
      </c>
      <c r="ET123" s="69" t="s">
        <v>621</v>
      </c>
      <c r="EU123" s="69" t="s">
        <v>624</v>
      </c>
      <c r="EV123" s="69" t="s">
        <v>629</v>
      </c>
      <c r="EW123" s="69" t="s">
        <v>629</v>
      </c>
      <c r="EX123" s="69" t="s">
        <v>628</v>
      </c>
      <c r="EY123" s="69" t="s">
        <v>623</v>
      </c>
      <c r="EZ123" s="69" t="s">
        <v>629</v>
      </c>
      <c r="FA123" s="69" t="s">
        <v>629</v>
      </c>
      <c r="FB123" s="70" t="s">
        <v>723</v>
      </c>
      <c r="FH123" s="84">
        <f t="shared" si="89"/>
        <v>1</v>
      </c>
      <c r="FI123" s="84">
        <f t="shared" si="90"/>
        <v>1</v>
      </c>
      <c r="FJ123" s="85" t="s">
        <v>672</v>
      </c>
    </row>
    <row r="124" spans="1:172" x14ac:dyDescent="0.25">
      <c r="A124" s="236"/>
      <c r="B124" s="236"/>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c r="AG124" s="237"/>
      <c r="AH124" s="237"/>
      <c r="AI124" s="237"/>
      <c r="AJ124" s="237"/>
      <c r="AK124" s="237"/>
      <c r="AL124" s="237"/>
      <c r="AM124" s="237"/>
      <c r="AN124" s="237"/>
      <c r="AO124" s="237"/>
      <c r="AP124" s="237"/>
      <c r="AQ124" s="237"/>
      <c r="AR124" s="237"/>
      <c r="AS124" s="237"/>
      <c r="AT124" s="237"/>
      <c r="AU124" s="236"/>
      <c r="AV124" s="237"/>
      <c r="AW124" s="237"/>
      <c r="AX124" s="237"/>
      <c r="AY124" s="237"/>
      <c r="AZ124" s="237"/>
      <c r="BA124" s="237"/>
      <c r="BB124" s="237"/>
      <c r="BC124" s="237"/>
      <c r="BD124" s="237"/>
      <c r="BE124" s="237"/>
      <c r="BF124" s="237"/>
      <c r="BG124" s="237"/>
      <c r="BH124" s="237"/>
      <c r="BI124" s="237"/>
      <c r="BJ124" s="237"/>
      <c r="BK124" s="237"/>
      <c r="BL124" s="237"/>
      <c r="BM124" s="237"/>
      <c r="BN124" s="237"/>
      <c r="BO124" s="237"/>
      <c r="BP124" s="237"/>
      <c r="BQ124" s="237"/>
      <c r="BR124" s="237"/>
      <c r="BS124" s="237"/>
      <c r="BT124" s="237"/>
      <c r="BU124" s="237"/>
      <c r="BV124" s="237"/>
      <c r="BW124" s="237"/>
      <c r="BX124" s="237"/>
      <c r="BY124" s="237"/>
      <c r="BZ124" s="237"/>
      <c r="CA124" s="237"/>
      <c r="CB124" s="237"/>
      <c r="CC124" s="237"/>
      <c r="CD124" s="237"/>
      <c r="CE124" s="237"/>
      <c r="CF124" s="237"/>
      <c r="CG124" s="237"/>
      <c r="CH124" s="237"/>
      <c r="CI124" s="237"/>
      <c r="CJ124" s="237"/>
      <c r="CK124" s="237"/>
      <c r="CL124" s="237"/>
      <c r="CM124" s="237"/>
      <c r="CN124" s="237"/>
      <c r="CV124" s="84">
        <f t="shared" si="86"/>
        <v>1</v>
      </c>
      <c r="CW124" s="58" t="str">
        <f>'the Fiefdoms'!W44</f>
        <v/>
      </c>
      <c r="DC124" s="84">
        <f t="shared" si="87"/>
        <v>1</v>
      </c>
      <c r="DD124">
        <f>Rohan!AP9</f>
        <v>0</v>
      </c>
      <c r="DE124" t="str">
        <f>Rohan!AA9</f>
        <v>Rider of Rohan</v>
      </c>
      <c r="DF124" t="str">
        <f>Rohan!CA9</f>
        <v>-</v>
      </c>
      <c r="DK124" s="84"/>
      <c r="DL124">
        <f>LOOKUP(DK121,$EH:$EH,$EL:$EL)</f>
        <v>0</v>
      </c>
      <c r="DM124" s="84">
        <f t="shared" si="146"/>
        <v>0</v>
      </c>
      <c r="DN124">
        <f t="shared" si="91"/>
        <v>0</v>
      </c>
      <c r="DO124">
        <f t="shared" si="92"/>
        <v>0</v>
      </c>
      <c r="DP124">
        <f t="shared" si="93"/>
        <v>0</v>
      </c>
      <c r="DQ124">
        <f t="shared" si="94"/>
        <v>0</v>
      </c>
      <c r="DR124">
        <f t="shared" si="95"/>
        <v>0</v>
      </c>
      <c r="DS124">
        <f t="shared" si="96"/>
        <v>0</v>
      </c>
      <c r="DT124">
        <f t="shared" si="97"/>
        <v>0</v>
      </c>
      <c r="DU124">
        <f t="shared" si="98"/>
        <v>0</v>
      </c>
      <c r="DV124">
        <f t="shared" si="99"/>
        <v>0</v>
      </c>
      <c r="DW124">
        <f t="shared" si="100"/>
        <v>0</v>
      </c>
      <c r="DX124">
        <f t="shared" si="101"/>
        <v>0</v>
      </c>
      <c r="DY124">
        <f t="shared" si="102"/>
        <v>0</v>
      </c>
      <c r="DZ124">
        <f t="shared" si="103"/>
        <v>0</v>
      </c>
      <c r="EA124" s="17">
        <f t="shared" si="112"/>
        <v>1</v>
      </c>
      <c r="EB124" s="85"/>
      <c r="EC124" s="85" t="str">
        <f t="shared" si="106"/>
        <v/>
      </c>
      <c r="ED124" s="85"/>
      <c r="EE124" s="65" t="s">
        <v>164</v>
      </c>
      <c r="EF124" s="84" t="s">
        <v>2242</v>
      </c>
      <c r="EG124" s="85"/>
      <c r="EH124" s="62" t="s">
        <v>75</v>
      </c>
      <c r="EI124" s="63" t="s">
        <v>75</v>
      </c>
      <c r="EJ124" s="64"/>
      <c r="EO124" s="16" t="s">
        <v>631</v>
      </c>
      <c r="EP124" s="16" t="s">
        <v>30</v>
      </c>
      <c r="EQ124" s="69" t="s">
        <v>619</v>
      </c>
      <c r="ER124" s="69" t="s">
        <v>1843</v>
      </c>
      <c r="ES124" s="69" t="s">
        <v>627</v>
      </c>
      <c r="ET124" s="69" t="s">
        <v>621</v>
      </c>
      <c r="EU124" s="69" t="s">
        <v>622</v>
      </c>
      <c r="EV124" s="69" t="s">
        <v>629</v>
      </c>
      <c r="EW124" s="69" t="s">
        <v>629</v>
      </c>
      <c r="EX124" s="69" t="s">
        <v>628</v>
      </c>
      <c r="EY124" s="69" t="s">
        <v>623</v>
      </c>
      <c r="EZ124" s="69" t="s">
        <v>629</v>
      </c>
      <c r="FA124" s="69" t="s">
        <v>629</v>
      </c>
      <c r="FB124" s="70" t="s">
        <v>723</v>
      </c>
      <c r="FH124" s="84">
        <f t="shared" si="89"/>
        <v>0</v>
      </c>
      <c r="FI124" s="84">
        <f t="shared" si="90"/>
        <v>1</v>
      </c>
      <c r="FJ124" s="85" t="s">
        <v>1167</v>
      </c>
    </row>
    <row r="125" spans="1:172" x14ac:dyDescent="0.25">
      <c r="A125" s="236"/>
      <c r="B125" s="236"/>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D125" s="237"/>
      <c r="AE125" s="237"/>
      <c r="AF125" s="237"/>
      <c r="AG125" s="237"/>
      <c r="AH125" s="237"/>
      <c r="AI125" s="237"/>
      <c r="AJ125" s="237"/>
      <c r="AK125" s="237"/>
      <c r="AL125" s="237"/>
      <c r="AM125" s="237"/>
      <c r="AN125" s="237"/>
      <c r="AO125" s="237"/>
      <c r="AP125" s="237"/>
      <c r="AQ125" s="237"/>
      <c r="AR125" s="237"/>
      <c r="AS125" s="237"/>
      <c r="AT125" s="237"/>
      <c r="AU125" s="236"/>
      <c r="AV125" s="237"/>
      <c r="AW125" s="237"/>
      <c r="AX125" s="237"/>
      <c r="AY125" s="237"/>
      <c r="AZ125" s="237"/>
      <c r="BA125" s="237"/>
      <c r="BB125" s="237"/>
      <c r="BC125" s="237"/>
      <c r="BD125" s="237"/>
      <c r="BE125" s="237"/>
      <c r="BF125" s="237"/>
      <c r="BG125" s="237"/>
      <c r="BH125" s="237"/>
      <c r="BI125" s="237"/>
      <c r="BJ125" s="237"/>
      <c r="BK125" s="237"/>
      <c r="BL125" s="237"/>
      <c r="BM125" s="237"/>
      <c r="BN125" s="237"/>
      <c r="BO125" s="237"/>
      <c r="BP125" s="237"/>
      <c r="BQ125" s="237"/>
      <c r="BR125" s="237"/>
      <c r="BS125" s="237"/>
      <c r="BT125" s="237"/>
      <c r="BU125" s="237"/>
      <c r="BV125" s="237"/>
      <c r="BW125" s="237"/>
      <c r="BX125" s="237"/>
      <c r="BY125" s="237"/>
      <c r="BZ125" s="237"/>
      <c r="CA125" s="237"/>
      <c r="CB125" s="237"/>
      <c r="CC125" s="237"/>
      <c r="CD125" s="237"/>
      <c r="CE125" s="237"/>
      <c r="CF125" s="237"/>
      <c r="CG125" s="237"/>
      <c r="CH125" s="237"/>
      <c r="CI125" s="237"/>
      <c r="CJ125" s="237"/>
      <c r="CK125" s="237"/>
      <c r="CL125" s="237"/>
      <c r="CM125" s="237"/>
      <c r="CN125" s="237"/>
      <c r="CV125" s="84">
        <f t="shared" si="86"/>
        <v>1</v>
      </c>
      <c r="CW125" s="58" t="str">
        <f>'the Fiefdoms'!W45</f>
        <v/>
      </c>
      <c r="DC125" s="84">
        <f t="shared" si="87"/>
        <v>1</v>
      </c>
      <c r="DD125">
        <f>Rohan!AP10</f>
        <v>0</v>
      </c>
      <c r="DE125" t="str">
        <f>Rohan!AA10</f>
        <v>Westfold Redshield</v>
      </c>
      <c r="DF125" t="str">
        <f>Rohan!CA10</f>
        <v>-</v>
      </c>
      <c r="DK125" s="84"/>
      <c r="DL125">
        <f>LOOKUP(DK121,$EH:$EH,$EM:$EM)</f>
        <v>0</v>
      </c>
      <c r="DM125" s="84">
        <f t="shared" si="146"/>
        <v>0</v>
      </c>
      <c r="DN125">
        <f t="shared" si="91"/>
        <v>0</v>
      </c>
      <c r="DO125">
        <f t="shared" si="92"/>
        <v>0</v>
      </c>
      <c r="DP125">
        <f t="shared" si="93"/>
        <v>0</v>
      </c>
      <c r="DQ125">
        <f t="shared" si="94"/>
        <v>0</v>
      </c>
      <c r="DR125">
        <f t="shared" si="95"/>
        <v>0</v>
      </c>
      <c r="DS125">
        <f t="shared" si="96"/>
        <v>0</v>
      </c>
      <c r="DT125">
        <f t="shared" si="97"/>
        <v>0</v>
      </c>
      <c r="DU125">
        <f t="shared" si="98"/>
        <v>0</v>
      </c>
      <c r="DV125">
        <f t="shared" si="99"/>
        <v>0</v>
      </c>
      <c r="DW125">
        <f t="shared" si="100"/>
        <v>0</v>
      </c>
      <c r="DX125">
        <f t="shared" si="101"/>
        <v>0</v>
      </c>
      <c r="DY125">
        <f t="shared" si="102"/>
        <v>0</v>
      </c>
      <c r="DZ125">
        <f t="shared" si="103"/>
        <v>0</v>
      </c>
      <c r="EA125" s="17">
        <f t="shared" si="112"/>
        <v>1</v>
      </c>
      <c r="EB125" s="85"/>
      <c r="EC125" s="85" t="str">
        <f t="shared" si="106"/>
        <v/>
      </c>
      <c r="ED125" s="85"/>
      <c r="EE125" s="65" t="s">
        <v>165</v>
      </c>
      <c r="EF125" s="84" t="s">
        <v>2247</v>
      </c>
      <c r="EG125" s="85"/>
      <c r="EH125" s="62" t="s">
        <v>564</v>
      </c>
      <c r="EI125" s="63" t="s">
        <v>75</v>
      </c>
      <c r="EJ125" s="64" t="s">
        <v>32</v>
      </c>
      <c r="EO125" s="16" t="s">
        <v>630</v>
      </c>
      <c r="EP125" s="16" t="s">
        <v>30</v>
      </c>
      <c r="EQ125" s="69" t="s">
        <v>619</v>
      </c>
      <c r="ER125" s="69" t="s">
        <v>1843</v>
      </c>
      <c r="ES125" s="69" t="s">
        <v>627</v>
      </c>
      <c r="ET125" s="69" t="s">
        <v>621</v>
      </c>
      <c r="EU125" s="69" t="s">
        <v>624</v>
      </c>
      <c r="EV125" s="69" t="s">
        <v>629</v>
      </c>
      <c r="EW125" s="69" t="s">
        <v>629</v>
      </c>
      <c r="EX125" s="69" t="s">
        <v>628</v>
      </c>
      <c r="EY125" s="69" t="s">
        <v>623</v>
      </c>
      <c r="EZ125" s="69" t="s">
        <v>629</v>
      </c>
      <c r="FA125" s="69" t="s">
        <v>629</v>
      </c>
      <c r="FB125" s="70" t="s">
        <v>723</v>
      </c>
      <c r="FH125" s="84">
        <f t="shared" si="89"/>
        <v>0</v>
      </c>
      <c r="FI125" s="84">
        <f t="shared" si="90"/>
        <v>1</v>
      </c>
      <c r="FJ125" s="85" t="s">
        <v>1886</v>
      </c>
    </row>
    <row r="126" spans="1:172" ht="15" customHeight="1" x14ac:dyDescent="0.25">
      <c r="A126" s="236"/>
      <c r="B126" s="236"/>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c r="AR126" s="237"/>
      <c r="AS126" s="237"/>
      <c r="AT126" s="237"/>
      <c r="AU126" s="236"/>
      <c r="AV126" s="237"/>
      <c r="AW126" s="237"/>
      <c r="AX126" s="237"/>
      <c r="AY126" s="237"/>
      <c r="AZ126" s="237"/>
      <c r="BA126" s="237"/>
      <c r="BB126" s="237"/>
      <c r="BC126" s="237"/>
      <c r="BD126" s="237"/>
      <c r="BE126" s="237"/>
      <c r="BF126" s="237"/>
      <c r="BG126" s="237"/>
      <c r="BH126" s="237"/>
      <c r="BI126" s="237"/>
      <c r="BJ126" s="237"/>
      <c r="BK126" s="237"/>
      <c r="BL126" s="237"/>
      <c r="BM126" s="237"/>
      <c r="BN126" s="237"/>
      <c r="BO126" s="237"/>
      <c r="BP126" s="237"/>
      <c r="BQ126" s="237"/>
      <c r="BR126" s="237"/>
      <c r="BS126" s="237"/>
      <c r="BT126" s="237"/>
      <c r="BU126" s="237"/>
      <c r="BV126" s="237"/>
      <c r="BW126" s="237"/>
      <c r="BX126" s="237"/>
      <c r="BY126" s="237"/>
      <c r="BZ126" s="237"/>
      <c r="CA126" s="237"/>
      <c r="CB126" s="237"/>
      <c r="CC126" s="237"/>
      <c r="CD126" s="237"/>
      <c r="CE126" s="237"/>
      <c r="CF126" s="237"/>
      <c r="CG126" s="237"/>
      <c r="CH126" s="237"/>
      <c r="CI126" s="237"/>
      <c r="CJ126" s="237"/>
      <c r="CK126" s="237"/>
      <c r="CL126" s="237"/>
      <c r="CM126" s="237"/>
      <c r="CN126" s="237"/>
      <c r="CV126" s="84">
        <f t="shared" si="86"/>
        <v>1</v>
      </c>
      <c r="CW126" s="58" t="str">
        <f>'the Fiefdoms'!W46</f>
        <v/>
      </c>
      <c r="DC126" s="84">
        <f t="shared" si="87"/>
        <v>1</v>
      </c>
      <c r="DD126">
        <f>Rohan!AP11</f>
        <v>0</v>
      </c>
      <c r="DE126" t="str">
        <f>Rohan!AA11</f>
        <v>Westfold Redshield</v>
      </c>
      <c r="DF126" t="str">
        <f>Rohan!CA11</f>
        <v>-</v>
      </c>
      <c r="DH126">
        <v>25</v>
      </c>
      <c r="DI126">
        <f>LOOKUP(DH126,$DC:$DC,$DE:$DE)</f>
        <v>0</v>
      </c>
      <c r="DJ126">
        <f>LOOKUP(DH126,$DC:$DC,$DF:$DF)</f>
        <v>0</v>
      </c>
      <c r="DK126" s="61">
        <f t="shared" ref="DK126" si="147">IF(DI126=0,0,CONCATENATE(DI126,IF(OR(COUNT(FIND("Horse",DJ126))=1,COUNT(FIND("Pony",DJ126))=1,COUNT(FIND("War Goat",DJ126))=1,COUNT(FIND("War Boar",DJ126))=1),"1.",""),IF(OR(COUNT(FIND("armoured horse",DJ126))=1,COUNT(FIND("Gandalf's Cart",DJ126))=1,COUNT(FIND("Sleigh",DJ126))=1,COUNT(FIND("Windlance",DJ126))=1),"2.",""),IF(OR(COUNT(FIND("Engineer Captain",DJ126))=1,COUNT(FIND("Shadowfax",DJ126))=1),"3.","")))</f>
        <v>0</v>
      </c>
      <c r="DL126">
        <f>LOOKUP(DK126,$EH:$EH,$EI:$EI)</f>
        <v>0</v>
      </c>
      <c r="DM126" s="61">
        <f t="shared" ref="DM126" si="148">IF(DL126=0,0,CONCATENATE(DL126,IF(OR(COUNT(FIND("Shield",DJ126))=1,COUNT(FIND("Sting",DJ126))=1,COUNT(FIND("Sebastian",DJ126))=1,COUNT(FIND("The Oakenshield",DJ126))=1),"1.",""),IF(OR(COUNT(FIND("Armour",DJ126))=1,COUNT(FIND("Elven glaive",DJ126))=1),"2.",""),IF(OR(COUNT(FIND("Heavy armour",DJ126))=1,COUNT(FIND("Mithril Coat",DJ126))=1,COUNT(FIND("armour of Gondolin",DJ126))=1,COUNT(FIND("Orcrist",DJ126))=1),"3.",""),IF(OR(COUNT(FIND("The Banner of Minas Tirith",DJ126))=1,COUNT(FIND("Horn of the Riddermark",DJ126))=1,COUNT(FIND("Royal Standard of Rohan",DJ126))=1,COUNT(FIND("Banner of Arwen Evenstar",DJ126))=1,COUNT(FIND("Mirror of Galadriel",DJ126))=1,COUNT(FIND("Andúril, Flame of the West",DJ126))=1,COUNT(FIND("Durin's Axe",DJ126))=1,COUNT(FIND("Erebor13",DJ126))=1),"4.","")))</f>
        <v>0</v>
      </c>
      <c r="DN126">
        <f t="shared" si="91"/>
        <v>0</v>
      </c>
      <c r="DO126">
        <f t="shared" si="92"/>
        <v>0</v>
      </c>
      <c r="DP126">
        <f t="shared" si="93"/>
        <v>0</v>
      </c>
      <c r="DQ126">
        <f t="shared" si="94"/>
        <v>0</v>
      </c>
      <c r="DR126">
        <f t="shared" si="95"/>
        <v>0</v>
      </c>
      <c r="DS126">
        <f t="shared" si="96"/>
        <v>0</v>
      </c>
      <c r="DT126">
        <f t="shared" si="97"/>
        <v>0</v>
      </c>
      <c r="DU126">
        <f t="shared" si="98"/>
        <v>0</v>
      </c>
      <c r="DV126">
        <f t="shared" si="99"/>
        <v>0</v>
      </c>
      <c r="DW126">
        <f t="shared" si="100"/>
        <v>0</v>
      </c>
      <c r="DX126">
        <f t="shared" si="101"/>
        <v>0</v>
      </c>
      <c r="DY126">
        <f t="shared" si="102"/>
        <v>0</v>
      </c>
      <c r="DZ126">
        <f t="shared" si="103"/>
        <v>0</v>
      </c>
      <c r="EA126" s="17">
        <f t="shared" si="112"/>
        <v>1</v>
      </c>
      <c r="EB126" s="85" t="str">
        <f>IF(COUNT(FIND(" with ",DJ126))=1,SUBSTITUTE(DJ126,CONCATENATE(DI126," with"),""),"")</f>
        <v/>
      </c>
      <c r="EC126" s="85" t="str">
        <f t="shared" si="106"/>
        <v/>
      </c>
      <c r="ED126" s="85"/>
      <c r="EE126" s="65" t="s">
        <v>97</v>
      </c>
      <c r="EF126" s="84" t="s">
        <v>2217</v>
      </c>
      <c r="EG126" s="85"/>
      <c r="EH126" s="62" t="s">
        <v>223</v>
      </c>
      <c r="EI126" s="63" t="s">
        <v>223</v>
      </c>
      <c r="EJ126" s="64"/>
      <c r="EO126" s="65" t="s">
        <v>224</v>
      </c>
      <c r="EP126" s="65" t="s">
        <v>224</v>
      </c>
      <c r="EQ126" s="69" t="s">
        <v>632</v>
      </c>
      <c r="ER126" s="69" t="s">
        <v>633</v>
      </c>
      <c r="ES126" s="69" t="s">
        <v>634</v>
      </c>
      <c r="ET126" s="69" t="s">
        <v>629</v>
      </c>
      <c r="EU126" s="69" t="s">
        <v>623</v>
      </c>
      <c r="EV126" s="69" t="s">
        <v>635</v>
      </c>
      <c r="EW126" s="69" t="s">
        <v>629</v>
      </c>
      <c r="EX126" s="69" t="s">
        <v>628</v>
      </c>
      <c r="EY126" s="69" t="s">
        <v>635</v>
      </c>
      <c r="EZ126" s="69" t="s">
        <v>629</v>
      </c>
      <c r="FA126" s="69" t="s">
        <v>629</v>
      </c>
      <c r="FB126" s="70" t="s">
        <v>636</v>
      </c>
      <c r="FH126" s="84">
        <f t="shared" si="89"/>
        <v>0</v>
      </c>
      <c r="FI126" s="84">
        <f t="shared" si="90"/>
        <v>1</v>
      </c>
      <c r="FJ126" s="83" t="str">
        <f>""</f>
        <v/>
      </c>
    </row>
    <row r="127" spans="1:172" x14ac:dyDescent="0.25">
      <c r="A127" s="236"/>
      <c r="B127" s="236"/>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37"/>
      <c r="AK127" s="237"/>
      <c r="AL127" s="237"/>
      <c r="AM127" s="237"/>
      <c r="AN127" s="237"/>
      <c r="AO127" s="237"/>
      <c r="AP127" s="237"/>
      <c r="AQ127" s="237"/>
      <c r="AR127" s="237"/>
      <c r="AS127" s="237"/>
      <c r="AT127" s="237"/>
      <c r="AU127" s="236"/>
      <c r="AV127" s="237"/>
      <c r="AW127" s="237"/>
      <c r="AX127" s="237"/>
      <c r="AY127" s="237"/>
      <c r="AZ127" s="237"/>
      <c r="BA127" s="237"/>
      <c r="BB127" s="237"/>
      <c r="BC127" s="237"/>
      <c r="BD127" s="237"/>
      <c r="BE127" s="237"/>
      <c r="BF127" s="237"/>
      <c r="BG127" s="237"/>
      <c r="BH127" s="237"/>
      <c r="BI127" s="237"/>
      <c r="BJ127" s="237"/>
      <c r="BK127" s="237"/>
      <c r="BL127" s="237"/>
      <c r="BM127" s="237"/>
      <c r="BN127" s="237"/>
      <c r="BO127" s="237"/>
      <c r="BP127" s="237"/>
      <c r="BQ127" s="237"/>
      <c r="BR127" s="237"/>
      <c r="BS127" s="237"/>
      <c r="BT127" s="237"/>
      <c r="BU127" s="237"/>
      <c r="BV127" s="237"/>
      <c r="BW127" s="237"/>
      <c r="BX127" s="237"/>
      <c r="BY127" s="237"/>
      <c r="BZ127" s="237"/>
      <c r="CA127" s="237"/>
      <c r="CB127" s="237"/>
      <c r="CC127" s="237"/>
      <c r="CD127" s="237"/>
      <c r="CE127" s="237"/>
      <c r="CF127" s="237"/>
      <c r="CG127" s="237"/>
      <c r="CH127" s="237"/>
      <c r="CI127" s="237"/>
      <c r="CJ127" s="237"/>
      <c r="CK127" s="237"/>
      <c r="CL127" s="237"/>
      <c r="CM127" s="237"/>
      <c r="CN127" s="237"/>
      <c r="CV127" s="84">
        <f t="shared" si="86"/>
        <v>1</v>
      </c>
      <c r="CW127" s="58" t="str">
        <f>'the Fiefdoms'!W47</f>
        <v/>
      </c>
      <c r="DC127" s="84">
        <f t="shared" si="87"/>
        <v>1</v>
      </c>
      <c r="DD127">
        <f>Rohan!AP12</f>
        <v>0</v>
      </c>
      <c r="DE127" t="str">
        <f>Rohan!AA12</f>
        <v>Westfold Redshield</v>
      </c>
      <c r="DF127" t="str">
        <f>Rohan!CA12</f>
        <v>-</v>
      </c>
      <c r="DK127" s="84"/>
      <c r="DL127">
        <f>LOOKUP(DK126,$EH:$EH,$EJ:$EJ)</f>
        <v>0</v>
      </c>
      <c r="DM127" s="84">
        <f t="shared" ref="DM127:DM130" si="149">DL127</f>
        <v>0</v>
      </c>
      <c r="DN127">
        <f t="shared" si="91"/>
        <v>0</v>
      </c>
      <c r="DO127">
        <f t="shared" si="92"/>
        <v>0</v>
      </c>
      <c r="DP127">
        <f t="shared" si="93"/>
        <v>0</v>
      </c>
      <c r="DQ127">
        <f t="shared" si="94"/>
        <v>0</v>
      </c>
      <c r="DR127">
        <f t="shared" si="95"/>
        <v>0</v>
      </c>
      <c r="DS127">
        <f t="shared" si="96"/>
        <v>0</v>
      </c>
      <c r="DT127">
        <f t="shared" si="97"/>
        <v>0</v>
      </c>
      <c r="DU127">
        <f t="shared" si="98"/>
        <v>0</v>
      </c>
      <c r="DV127">
        <f t="shared" si="99"/>
        <v>0</v>
      </c>
      <c r="DW127">
        <f t="shared" si="100"/>
        <v>0</v>
      </c>
      <c r="DX127">
        <f t="shared" si="101"/>
        <v>0</v>
      </c>
      <c r="DY127">
        <f t="shared" si="102"/>
        <v>0</v>
      </c>
      <c r="DZ127">
        <f t="shared" si="103"/>
        <v>0</v>
      </c>
      <c r="EA127" s="17">
        <f t="shared" si="112"/>
        <v>1</v>
      </c>
      <c r="EB127" s="85"/>
      <c r="EC127" s="85" t="str">
        <f t="shared" si="106"/>
        <v/>
      </c>
      <c r="ED127" s="85"/>
      <c r="EE127" s="65" t="s">
        <v>207</v>
      </c>
      <c r="EF127" s="84" t="s">
        <v>2257</v>
      </c>
      <c r="EG127" s="85"/>
      <c r="EH127" s="62" t="s">
        <v>237</v>
      </c>
      <c r="EI127" s="63" t="s">
        <v>237</v>
      </c>
      <c r="EJ127" s="64"/>
      <c r="EO127" s="84" t="s">
        <v>1790</v>
      </c>
      <c r="EP127" s="84" t="s">
        <v>1790</v>
      </c>
      <c r="EQ127" s="69" t="s">
        <v>748</v>
      </c>
      <c r="ER127" s="69" t="s">
        <v>1845</v>
      </c>
      <c r="ES127" s="69" t="s">
        <v>627</v>
      </c>
      <c r="ET127" s="69" t="s">
        <v>621</v>
      </c>
      <c r="EU127" s="69" t="s">
        <v>628</v>
      </c>
      <c r="EV127" s="69" t="s">
        <v>629</v>
      </c>
      <c r="EW127" s="69" t="s">
        <v>629</v>
      </c>
      <c r="EX127" s="69" t="s">
        <v>628</v>
      </c>
      <c r="EY127" s="69" t="s">
        <v>629</v>
      </c>
      <c r="EZ127" s="69" t="s">
        <v>635</v>
      </c>
      <c r="FA127" s="69" t="s">
        <v>635</v>
      </c>
      <c r="FB127" s="73" t="s">
        <v>1864</v>
      </c>
      <c r="FH127" s="84">
        <f t="shared" si="89"/>
        <v>1</v>
      </c>
      <c r="FI127" s="84">
        <f t="shared" si="90"/>
        <v>1</v>
      </c>
      <c r="FJ127" s="85" t="s">
        <v>2424</v>
      </c>
    </row>
    <row r="128" spans="1:172" x14ac:dyDescent="0.25">
      <c r="A128" s="236"/>
      <c r="B128" s="236"/>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c r="AF128" s="237"/>
      <c r="AG128" s="237"/>
      <c r="AH128" s="237"/>
      <c r="AI128" s="237"/>
      <c r="AJ128" s="237"/>
      <c r="AK128" s="237"/>
      <c r="AL128" s="237"/>
      <c r="AM128" s="237"/>
      <c r="AN128" s="237"/>
      <c r="AO128" s="237"/>
      <c r="AP128" s="237"/>
      <c r="AQ128" s="237"/>
      <c r="AR128" s="237"/>
      <c r="AS128" s="237"/>
      <c r="AT128" s="237"/>
      <c r="AU128" s="236"/>
      <c r="AV128" s="237"/>
      <c r="AW128" s="237"/>
      <c r="AX128" s="237"/>
      <c r="AY128" s="237"/>
      <c r="AZ128" s="237"/>
      <c r="BA128" s="237"/>
      <c r="BB128" s="237"/>
      <c r="BC128" s="237"/>
      <c r="BD128" s="237"/>
      <c r="BE128" s="237"/>
      <c r="BF128" s="237"/>
      <c r="BG128" s="237"/>
      <c r="BH128" s="237"/>
      <c r="BI128" s="237"/>
      <c r="BJ128" s="237"/>
      <c r="BK128" s="237"/>
      <c r="BL128" s="237"/>
      <c r="BM128" s="237"/>
      <c r="BN128" s="237"/>
      <c r="BO128" s="237"/>
      <c r="BP128" s="237"/>
      <c r="BQ128" s="237"/>
      <c r="BR128" s="237"/>
      <c r="BS128" s="237"/>
      <c r="BT128" s="237"/>
      <c r="BU128" s="237"/>
      <c r="BV128" s="237"/>
      <c r="BW128" s="237"/>
      <c r="BX128" s="237"/>
      <c r="BY128" s="237"/>
      <c r="BZ128" s="237"/>
      <c r="CA128" s="237"/>
      <c r="CB128" s="237"/>
      <c r="CC128" s="237"/>
      <c r="CD128" s="237"/>
      <c r="CE128" s="237"/>
      <c r="CF128" s="237"/>
      <c r="CG128" s="237"/>
      <c r="CH128" s="237"/>
      <c r="CI128" s="237"/>
      <c r="CJ128" s="237"/>
      <c r="CK128" s="237"/>
      <c r="CL128" s="237"/>
      <c r="CM128" s="237"/>
      <c r="CN128" s="237"/>
      <c r="CV128" s="84">
        <f t="shared" si="86"/>
        <v>1</v>
      </c>
      <c r="CW128" s="58" t="str">
        <f>'the Fiefdoms'!W48</f>
        <v/>
      </c>
      <c r="DC128" s="84">
        <f t="shared" si="87"/>
        <v>1</v>
      </c>
      <c r="DD128">
        <f>Rohan!AP13</f>
        <v>0</v>
      </c>
      <c r="DE128" t="str">
        <f>Rohan!AA13</f>
        <v>Westfold Redshield</v>
      </c>
      <c r="DF128" t="str">
        <f>Rohan!CA13</f>
        <v>-</v>
      </c>
      <c r="DK128" s="84"/>
      <c r="DL128">
        <f>LOOKUP(DK126,$EH:$EH,$EK:$EK)</f>
        <v>0</v>
      </c>
      <c r="DM128" s="84">
        <f t="shared" si="149"/>
        <v>0</v>
      </c>
      <c r="DN128">
        <f t="shared" si="91"/>
        <v>0</v>
      </c>
      <c r="DO128">
        <f t="shared" si="92"/>
        <v>0</v>
      </c>
      <c r="DP128">
        <f t="shared" si="93"/>
        <v>0</v>
      </c>
      <c r="DQ128">
        <f t="shared" si="94"/>
        <v>0</v>
      </c>
      <c r="DR128">
        <f t="shared" si="95"/>
        <v>0</v>
      </c>
      <c r="DS128">
        <f t="shared" si="96"/>
        <v>0</v>
      </c>
      <c r="DT128">
        <f t="shared" si="97"/>
        <v>0</v>
      </c>
      <c r="DU128">
        <f t="shared" si="98"/>
        <v>0</v>
      </c>
      <c r="DV128">
        <f t="shared" si="99"/>
        <v>0</v>
      </c>
      <c r="DW128">
        <f t="shared" si="100"/>
        <v>0</v>
      </c>
      <c r="DX128">
        <f t="shared" si="101"/>
        <v>0</v>
      </c>
      <c r="DY128">
        <f t="shared" si="102"/>
        <v>0</v>
      </c>
      <c r="DZ128">
        <f t="shared" si="103"/>
        <v>0</v>
      </c>
      <c r="EA128" s="17">
        <f t="shared" si="112"/>
        <v>1</v>
      </c>
      <c r="EB128" s="85"/>
      <c r="EC128" s="85" t="str">
        <f t="shared" si="106"/>
        <v/>
      </c>
      <c r="ED128" s="85"/>
      <c r="EE128" s="65" t="s">
        <v>123</v>
      </c>
      <c r="EF128" s="84" t="s">
        <v>2211</v>
      </c>
      <c r="EG128" s="85"/>
      <c r="EH128" s="62" t="s">
        <v>217</v>
      </c>
      <c r="EI128" s="63" t="s">
        <v>217</v>
      </c>
      <c r="EJ128" s="64"/>
      <c r="EO128" s="84" t="s">
        <v>2444</v>
      </c>
      <c r="EP128" s="84" t="s">
        <v>2444</v>
      </c>
      <c r="EQ128" s="69" t="s">
        <v>748</v>
      </c>
      <c r="ER128" s="69" t="s">
        <v>1845</v>
      </c>
      <c r="ES128" s="69" t="s">
        <v>627</v>
      </c>
      <c r="ET128" s="69" t="s">
        <v>621</v>
      </c>
      <c r="EU128" s="69" t="s">
        <v>668</v>
      </c>
      <c r="EV128" s="69" t="s">
        <v>629</v>
      </c>
      <c r="EW128" s="69" t="s">
        <v>629</v>
      </c>
      <c r="EX128" s="69" t="s">
        <v>628</v>
      </c>
      <c r="EY128" s="69" t="s">
        <v>623</v>
      </c>
      <c r="EZ128" s="69" t="s">
        <v>635</v>
      </c>
      <c r="FA128" s="69" t="s">
        <v>635</v>
      </c>
      <c r="FB128" s="73" t="s">
        <v>2478</v>
      </c>
      <c r="FH128" s="84">
        <f t="shared" si="89"/>
        <v>0</v>
      </c>
      <c r="FI128" s="84">
        <f t="shared" si="90"/>
        <v>1</v>
      </c>
      <c r="FJ128" s="85" t="s">
        <v>1168</v>
      </c>
    </row>
    <row r="129" spans="1:166" x14ac:dyDescent="0.25">
      <c r="A129" s="236"/>
      <c r="B129" s="236"/>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D129" s="237"/>
      <c r="AE129" s="237"/>
      <c r="AF129" s="237"/>
      <c r="AG129" s="237"/>
      <c r="AH129" s="237"/>
      <c r="AI129" s="237"/>
      <c r="AJ129" s="237"/>
      <c r="AK129" s="237"/>
      <c r="AL129" s="237"/>
      <c r="AM129" s="237"/>
      <c r="AN129" s="237"/>
      <c r="AO129" s="237"/>
      <c r="AP129" s="237"/>
      <c r="AQ129" s="237"/>
      <c r="AR129" s="237"/>
      <c r="AS129" s="237"/>
      <c r="AT129" s="237"/>
      <c r="AU129" s="236"/>
      <c r="AV129" s="237"/>
      <c r="AW129" s="237"/>
      <c r="AX129" s="237"/>
      <c r="AY129" s="237"/>
      <c r="AZ129" s="237"/>
      <c r="BA129" s="237"/>
      <c r="BB129" s="237"/>
      <c r="BC129" s="237"/>
      <c r="BD129" s="237"/>
      <c r="BE129" s="237"/>
      <c r="BF129" s="237"/>
      <c r="BG129" s="237"/>
      <c r="BH129" s="237"/>
      <c r="BI129" s="237"/>
      <c r="BJ129" s="237"/>
      <c r="BK129" s="237"/>
      <c r="BL129" s="237"/>
      <c r="BM129" s="237"/>
      <c r="BN129" s="237"/>
      <c r="BO129" s="237"/>
      <c r="BP129" s="237"/>
      <c r="BQ129" s="237"/>
      <c r="BR129" s="237"/>
      <c r="BS129" s="237"/>
      <c r="BT129" s="237"/>
      <c r="BU129" s="237"/>
      <c r="BV129" s="237"/>
      <c r="BW129" s="237"/>
      <c r="BX129" s="237"/>
      <c r="BY129" s="237"/>
      <c r="BZ129" s="237"/>
      <c r="CA129" s="237"/>
      <c r="CB129" s="237"/>
      <c r="CC129" s="237"/>
      <c r="CD129" s="237"/>
      <c r="CE129" s="237"/>
      <c r="CF129" s="237"/>
      <c r="CG129" s="237"/>
      <c r="CH129" s="237"/>
      <c r="CI129" s="237"/>
      <c r="CJ129" s="237"/>
      <c r="CK129" s="237"/>
      <c r="CL129" s="237"/>
      <c r="CM129" s="237"/>
      <c r="CN129" s="237"/>
      <c r="CV129" s="84">
        <f t="shared" si="86"/>
        <v>1</v>
      </c>
      <c r="CW129" s="58" t="str">
        <f>'the Fiefdoms'!W49</f>
        <v/>
      </c>
      <c r="DC129" s="84">
        <f t="shared" si="87"/>
        <v>1</v>
      </c>
      <c r="DD129">
        <f>Rohan!AP14</f>
        <v>0</v>
      </c>
      <c r="DE129" t="str">
        <f>Rohan!AA14</f>
        <v>Westfold Redshield</v>
      </c>
      <c r="DF129" t="str">
        <f>Rohan!CA14</f>
        <v>-</v>
      </c>
      <c r="DK129" s="84"/>
      <c r="DL129">
        <f>LOOKUP(DK126,$EH:$EH,$EL:$EL)</f>
        <v>0</v>
      </c>
      <c r="DM129" s="84">
        <f t="shared" si="149"/>
        <v>0</v>
      </c>
      <c r="DN129">
        <f t="shared" si="91"/>
        <v>0</v>
      </c>
      <c r="DO129">
        <f t="shared" si="92"/>
        <v>0</v>
      </c>
      <c r="DP129">
        <f t="shared" si="93"/>
        <v>0</v>
      </c>
      <c r="DQ129">
        <f t="shared" si="94"/>
        <v>0</v>
      </c>
      <c r="DR129">
        <f t="shared" si="95"/>
        <v>0</v>
      </c>
      <c r="DS129">
        <f t="shared" si="96"/>
        <v>0</v>
      </c>
      <c r="DT129">
        <f t="shared" si="97"/>
        <v>0</v>
      </c>
      <c r="DU129">
        <f t="shared" si="98"/>
        <v>0</v>
      </c>
      <c r="DV129">
        <f t="shared" si="99"/>
        <v>0</v>
      </c>
      <c r="DW129">
        <f t="shared" si="100"/>
        <v>0</v>
      </c>
      <c r="DX129">
        <f t="shared" si="101"/>
        <v>0</v>
      </c>
      <c r="DY129">
        <f t="shared" si="102"/>
        <v>0</v>
      </c>
      <c r="DZ129">
        <f t="shared" si="103"/>
        <v>0</v>
      </c>
      <c r="EA129" s="17">
        <f t="shared" si="112"/>
        <v>1</v>
      </c>
      <c r="EB129" s="85"/>
      <c r="EC129" s="85" t="str">
        <f t="shared" si="106"/>
        <v/>
      </c>
      <c r="ED129" s="85"/>
      <c r="EE129" s="65" t="s">
        <v>599</v>
      </c>
      <c r="EF129" s="84" t="s">
        <v>2262</v>
      </c>
      <c r="EG129" s="85"/>
      <c r="EH129" s="62" t="s">
        <v>604</v>
      </c>
      <c r="EI129" s="63" t="s">
        <v>217</v>
      </c>
      <c r="EJ129" s="64" t="s">
        <v>39</v>
      </c>
      <c r="EO129" s="65" t="s">
        <v>196</v>
      </c>
      <c r="EP129" s="65" t="s">
        <v>196</v>
      </c>
      <c r="EQ129" s="69" t="s">
        <v>748</v>
      </c>
      <c r="ER129" s="69" t="s">
        <v>1845</v>
      </c>
      <c r="ES129" s="69" t="s">
        <v>647</v>
      </c>
      <c r="ET129" s="69" t="s">
        <v>621</v>
      </c>
      <c r="EU129" s="69" t="s">
        <v>624</v>
      </c>
      <c r="EV129" s="69" t="s">
        <v>629</v>
      </c>
      <c r="EW129" s="69" t="s">
        <v>629</v>
      </c>
      <c r="EX129" s="69" t="s">
        <v>628</v>
      </c>
      <c r="EY129" s="69" t="s">
        <v>635</v>
      </c>
      <c r="EZ129" s="69" t="s">
        <v>623</v>
      </c>
      <c r="FA129" s="69" t="s">
        <v>635</v>
      </c>
      <c r="FB129" s="70" t="s">
        <v>756</v>
      </c>
      <c r="FH129" s="84">
        <f t="shared" si="89"/>
        <v>0</v>
      </c>
      <c r="FI129" s="84">
        <f t="shared" si="90"/>
        <v>1</v>
      </c>
      <c r="FJ129" s="83" t="str">
        <f>""</f>
        <v/>
      </c>
    </row>
    <row r="130" spans="1:166" x14ac:dyDescent="0.25">
      <c r="A130" s="236"/>
      <c r="B130" s="236"/>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237"/>
      <c r="AL130" s="237"/>
      <c r="AM130" s="237"/>
      <c r="AN130" s="237"/>
      <c r="AO130" s="237"/>
      <c r="AP130" s="237"/>
      <c r="AQ130" s="237"/>
      <c r="AR130" s="237"/>
      <c r="AS130" s="237"/>
      <c r="AT130" s="237"/>
      <c r="AU130" s="236"/>
      <c r="AV130" s="237"/>
      <c r="AW130" s="237"/>
      <c r="AX130" s="237"/>
      <c r="AY130" s="237"/>
      <c r="AZ130" s="237"/>
      <c r="BA130" s="237"/>
      <c r="BB130" s="237"/>
      <c r="BC130" s="237"/>
      <c r="BD130" s="237"/>
      <c r="BE130" s="237"/>
      <c r="BF130" s="237"/>
      <c r="BG130" s="237"/>
      <c r="BH130" s="237"/>
      <c r="BI130" s="237"/>
      <c r="BJ130" s="237"/>
      <c r="BK130" s="237"/>
      <c r="BL130" s="237"/>
      <c r="BM130" s="237"/>
      <c r="BN130" s="237"/>
      <c r="BO130" s="237"/>
      <c r="BP130" s="237"/>
      <c r="BQ130" s="237"/>
      <c r="BR130" s="237"/>
      <c r="BS130" s="237"/>
      <c r="BT130" s="237"/>
      <c r="BU130" s="237"/>
      <c r="BV130" s="237"/>
      <c r="BW130" s="237"/>
      <c r="BX130" s="237"/>
      <c r="BY130" s="237"/>
      <c r="BZ130" s="237"/>
      <c r="CA130" s="237"/>
      <c r="CB130" s="237"/>
      <c r="CC130" s="237"/>
      <c r="CD130" s="237"/>
      <c r="CE130" s="237"/>
      <c r="CF130" s="237"/>
      <c r="CG130" s="237"/>
      <c r="CH130" s="237"/>
      <c r="CI130" s="237"/>
      <c r="CJ130" s="237"/>
      <c r="CK130" s="237"/>
      <c r="CL130" s="237"/>
      <c r="CM130" s="237"/>
      <c r="CN130" s="237"/>
      <c r="CV130" s="84">
        <f t="shared" si="86"/>
        <v>1</v>
      </c>
      <c r="CW130" s="58" t="str">
        <f>'the Fiefdoms'!W50</f>
        <v/>
      </c>
      <c r="DC130" s="84">
        <f t="shared" si="87"/>
        <v>1</v>
      </c>
      <c r="DD130">
        <f>Rohan!AP15</f>
        <v>0</v>
      </c>
      <c r="DE130" t="str">
        <f>Rohan!AA15</f>
        <v>Westfold Redshield</v>
      </c>
      <c r="DF130" t="str">
        <f>Rohan!CA15</f>
        <v>-</v>
      </c>
      <c r="DK130" s="84"/>
      <c r="DL130">
        <f>LOOKUP(DK126,$EH:$EH,$EM:$EM)</f>
        <v>0</v>
      </c>
      <c r="DM130" s="84">
        <f t="shared" si="149"/>
        <v>0</v>
      </c>
      <c r="DN130">
        <f t="shared" si="91"/>
        <v>0</v>
      </c>
      <c r="DO130">
        <f t="shared" si="92"/>
        <v>0</v>
      </c>
      <c r="DP130">
        <f t="shared" si="93"/>
        <v>0</v>
      </c>
      <c r="DQ130">
        <f t="shared" si="94"/>
        <v>0</v>
      </c>
      <c r="DR130">
        <f t="shared" si="95"/>
        <v>0</v>
      </c>
      <c r="DS130">
        <f t="shared" si="96"/>
        <v>0</v>
      </c>
      <c r="DT130">
        <f t="shared" si="97"/>
        <v>0</v>
      </c>
      <c r="DU130">
        <f t="shared" si="98"/>
        <v>0</v>
      </c>
      <c r="DV130">
        <f t="shared" si="99"/>
        <v>0</v>
      </c>
      <c r="DW130">
        <f t="shared" si="100"/>
        <v>0</v>
      </c>
      <c r="DX130">
        <f t="shared" si="101"/>
        <v>0</v>
      </c>
      <c r="DY130">
        <f t="shared" si="102"/>
        <v>0</v>
      </c>
      <c r="DZ130">
        <f t="shared" si="103"/>
        <v>0</v>
      </c>
      <c r="EA130" s="17">
        <f t="shared" si="112"/>
        <v>1</v>
      </c>
      <c r="EB130" s="85"/>
      <c r="EC130" s="85" t="str">
        <f t="shared" si="106"/>
        <v/>
      </c>
      <c r="ED130" s="85"/>
      <c r="EE130" s="65" t="s">
        <v>154</v>
      </c>
      <c r="EF130" s="84" t="s">
        <v>2244</v>
      </c>
      <c r="EG130" s="85"/>
      <c r="EH130" s="62" t="s">
        <v>172</v>
      </c>
      <c r="EI130" s="63" t="s">
        <v>172</v>
      </c>
      <c r="EJ130" s="64"/>
      <c r="EO130" s="65" t="s">
        <v>75</v>
      </c>
      <c r="EP130" s="65" t="s">
        <v>75</v>
      </c>
      <c r="EQ130" s="69" t="s">
        <v>619</v>
      </c>
      <c r="ER130" s="69" t="s">
        <v>1843</v>
      </c>
      <c r="ES130" s="69" t="s">
        <v>647</v>
      </c>
      <c r="ET130" s="69" t="s">
        <v>628</v>
      </c>
      <c r="EU130" s="69" t="s">
        <v>624</v>
      </c>
      <c r="EV130" s="69" t="s">
        <v>629</v>
      </c>
      <c r="EW130" s="69" t="s">
        <v>623</v>
      </c>
      <c r="EX130" s="69" t="s">
        <v>621</v>
      </c>
      <c r="EY130" s="69" t="s">
        <v>623</v>
      </c>
      <c r="EZ130" s="69" t="s">
        <v>635</v>
      </c>
      <c r="FA130" s="69" t="s">
        <v>635</v>
      </c>
      <c r="FB130" s="84" t="str">
        <f>""</f>
        <v/>
      </c>
      <c r="FH130" s="84">
        <f t="shared" si="89"/>
        <v>1</v>
      </c>
      <c r="FI130" s="84">
        <f t="shared" si="90"/>
        <v>1</v>
      </c>
      <c r="FJ130" s="85" t="s">
        <v>675</v>
      </c>
    </row>
    <row r="131" spans="1:166" x14ac:dyDescent="0.25">
      <c r="A131" s="236"/>
      <c r="B131" s="236"/>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6"/>
      <c r="AV131" s="237"/>
      <c r="AW131" s="237"/>
      <c r="AX131" s="237"/>
      <c r="AY131" s="237"/>
      <c r="AZ131" s="237"/>
      <c r="BA131" s="237"/>
      <c r="BB131" s="237"/>
      <c r="BC131" s="237"/>
      <c r="BD131" s="237"/>
      <c r="BE131" s="237"/>
      <c r="BF131" s="237"/>
      <c r="BG131" s="237"/>
      <c r="BH131" s="237"/>
      <c r="BI131" s="237"/>
      <c r="BJ131" s="237"/>
      <c r="BK131" s="237"/>
      <c r="BL131" s="237"/>
      <c r="BM131" s="237"/>
      <c r="BN131" s="237"/>
      <c r="BO131" s="237"/>
      <c r="BP131" s="237"/>
      <c r="BQ131" s="237"/>
      <c r="BR131" s="237"/>
      <c r="BS131" s="237"/>
      <c r="BT131" s="237"/>
      <c r="BU131" s="237"/>
      <c r="BV131" s="237"/>
      <c r="BW131" s="237"/>
      <c r="BX131" s="237"/>
      <c r="BY131" s="237"/>
      <c r="BZ131" s="237"/>
      <c r="CA131" s="237"/>
      <c r="CB131" s="237"/>
      <c r="CC131" s="237"/>
      <c r="CD131" s="237"/>
      <c r="CE131" s="237"/>
      <c r="CF131" s="237"/>
      <c r="CG131" s="237"/>
      <c r="CH131" s="237"/>
      <c r="CI131" s="237"/>
      <c r="CJ131" s="237"/>
      <c r="CK131" s="237"/>
      <c r="CL131" s="237"/>
      <c r="CM131" s="237"/>
      <c r="CN131" s="237"/>
      <c r="CV131" s="84">
        <f t="shared" ref="CV131:CV194" si="150">IF(CW130="",CV130,CV130+1)</f>
        <v>1</v>
      </c>
      <c r="CW131" s="58" t="str">
        <f>'the Fiefdoms'!W51</f>
        <v/>
      </c>
      <c r="DC131" s="84">
        <f t="shared" ref="DC131:DC194" si="151">IF(DD130=0,DC130,DC130+1)</f>
        <v>1</v>
      </c>
      <c r="DD131">
        <f>Rohan!AP16</f>
        <v>0</v>
      </c>
      <c r="DE131" t="str">
        <f>Rohan!AA16</f>
        <v>Westfold Redshield</v>
      </c>
      <c r="DF131" t="str">
        <f>Rohan!CA16</f>
        <v>-</v>
      </c>
      <c r="DH131">
        <v>26</v>
      </c>
      <c r="DI131">
        <f>LOOKUP(DH131,$DC:$DC,$DE:$DE)</f>
        <v>0</v>
      </c>
      <c r="DJ131">
        <f>LOOKUP(DH131,$DC:$DC,$DF:$DF)</f>
        <v>0</v>
      </c>
      <c r="DK131" s="61">
        <f t="shared" ref="DK131" si="152">IF(DI131=0,0,CONCATENATE(DI131,IF(OR(COUNT(FIND("Horse",DJ131))=1,COUNT(FIND("Pony",DJ131))=1,COUNT(FIND("War Goat",DJ131))=1,COUNT(FIND("War Boar",DJ131))=1),"1.",""),IF(OR(COUNT(FIND("armoured horse",DJ131))=1,COUNT(FIND("Gandalf's Cart",DJ131))=1,COUNT(FIND("Sleigh",DJ131))=1,COUNT(FIND("Windlance",DJ131))=1),"2.",""),IF(OR(COUNT(FIND("Engineer Captain",DJ131))=1,COUNT(FIND("Shadowfax",DJ131))=1),"3.","")))</f>
        <v>0</v>
      </c>
      <c r="DL131">
        <f>LOOKUP(DK131,$EH:$EH,$EI:$EI)</f>
        <v>0</v>
      </c>
      <c r="DM131" s="61">
        <f t="shared" ref="DM131" si="153">IF(DL131=0,0,CONCATENATE(DL131,IF(OR(COUNT(FIND("Shield",DJ131))=1,COUNT(FIND("Sting",DJ131))=1,COUNT(FIND("Sebastian",DJ131))=1,COUNT(FIND("The Oakenshield",DJ131))=1),"1.",""),IF(OR(COUNT(FIND("Armour",DJ131))=1,COUNT(FIND("Elven glaive",DJ131))=1),"2.",""),IF(OR(COUNT(FIND("Heavy armour",DJ131))=1,COUNT(FIND("Mithril Coat",DJ131))=1,COUNT(FIND("armour of Gondolin",DJ131))=1,COUNT(FIND("Orcrist",DJ131))=1),"3.",""),IF(OR(COUNT(FIND("The Banner of Minas Tirith",DJ131))=1,COUNT(FIND("Horn of the Riddermark",DJ131))=1,COUNT(FIND("Royal Standard of Rohan",DJ131))=1,COUNT(FIND("Banner of Arwen Evenstar",DJ131))=1,COUNT(FIND("Mirror of Galadriel",DJ131))=1,COUNT(FIND("Andúril, Flame of the West",DJ131))=1,COUNT(FIND("Durin's Axe",DJ131))=1,COUNT(FIND("Erebor13",DJ131))=1),"4.","")))</f>
        <v>0</v>
      </c>
      <c r="DN131">
        <f t="shared" si="91"/>
        <v>0</v>
      </c>
      <c r="DO131">
        <f t="shared" si="92"/>
        <v>0</v>
      </c>
      <c r="DP131">
        <f t="shared" si="93"/>
        <v>0</v>
      </c>
      <c r="DQ131">
        <f t="shared" si="94"/>
        <v>0</v>
      </c>
      <c r="DR131">
        <f t="shared" si="95"/>
        <v>0</v>
      </c>
      <c r="DS131">
        <f t="shared" si="96"/>
        <v>0</v>
      </c>
      <c r="DT131">
        <f t="shared" si="97"/>
        <v>0</v>
      </c>
      <c r="DU131">
        <f t="shared" si="98"/>
        <v>0</v>
      </c>
      <c r="DV131">
        <f t="shared" si="99"/>
        <v>0</v>
      </c>
      <c r="DW131">
        <f t="shared" si="100"/>
        <v>0</v>
      </c>
      <c r="DX131">
        <f t="shared" si="101"/>
        <v>0</v>
      </c>
      <c r="DY131">
        <f t="shared" si="102"/>
        <v>0</v>
      </c>
      <c r="DZ131">
        <f t="shared" si="103"/>
        <v>0</v>
      </c>
      <c r="EA131" s="17">
        <f t="shared" si="112"/>
        <v>1</v>
      </c>
      <c r="EB131" s="85" t="str">
        <f>IF(COUNT(FIND(" with ",DJ131))=1,SUBSTITUTE(DJ131,CONCATENATE(DI131," with"),""),"")</f>
        <v/>
      </c>
      <c r="EC131" s="85" t="str">
        <f t="shared" si="106"/>
        <v/>
      </c>
      <c r="ED131" s="85"/>
      <c r="EE131" s="65" t="s">
        <v>153</v>
      </c>
      <c r="EF131" s="84" t="s">
        <v>2211</v>
      </c>
      <c r="EG131" s="85"/>
      <c r="EH131" s="62" t="s">
        <v>594</v>
      </c>
      <c r="EI131" s="63" t="s">
        <v>172</v>
      </c>
      <c r="EJ131" s="64" t="s">
        <v>2202</v>
      </c>
      <c r="EO131" s="65" t="s">
        <v>223</v>
      </c>
      <c r="EP131" s="65" t="s">
        <v>223</v>
      </c>
      <c r="EQ131" s="69" t="s">
        <v>632</v>
      </c>
      <c r="ER131" s="69" t="s">
        <v>633</v>
      </c>
      <c r="ES131" s="69" t="s">
        <v>773</v>
      </c>
      <c r="ET131" s="69" t="s">
        <v>629</v>
      </c>
      <c r="EU131" s="69" t="s">
        <v>623</v>
      </c>
      <c r="EV131" s="69" t="s">
        <v>635</v>
      </c>
      <c r="EW131" s="69" t="s">
        <v>635</v>
      </c>
      <c r="EX131" s="69" t="s">
        <v>623</v>
      </c>
      <c r="EY131" s="69" t="s">
        <v>645</v>
      </c>
      <c r="EZ131" s="69" t="s">
        <v>645</v>
      </c>
      <c r="FA131" s="69" t="s">
        <v>635</v>
      </c>
      <c r="FB131" s="70" t="s">
        <v>636</v>
      </c>
      <c r="FH131" s="84">
        <f t="shared" ref="FH131:FH188" si="154">IF(FJ131="",0,IF(COUNT(FIND(FJ131,$FK$1))=1,2,IF(FJ130="",1,0)))</f>
        <v>0</v>
      </c>
      <c r="FI131" s="84">
        <f t="shared" si="90"/>
        <v>1</v>
      </c>
      <c r="FJ131" s="85" t="s">
        <v>1887</v>
      </c>
    </row>
    <row r="132" spans="1:166" x14ac:dyDescent="0.25">
      <c r="A132" s="236"/>
      <c r="B132" s="236"/>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c r="AS132" s="237"/>
      <c r="AT132" s="237"/>
      <c r="AU132" s="236"/>
      <c r="AV132" s="237"/>
      <c r="AW132" s="237"/>
      <c r="AX132" s="237"/>
      <c r="AY132" s="237"/>
      <c r="AZ132" s="237"/>
      <c r="BA132" s="237"/>
      <c r="BB132" s="237"/>
      <c r="BC132" s="237"/>
      <c r="BD132" s="237"/>
      <c r="BE132" s="237"/>
      <c r="BF132" s="237"/>
      <c r="BG132" s="237"/>
      <c r="BH132" s="237"/>
      <c r="BI132" s="237"/>
      <c r="BJ132" s="237"/>
      <c r="BK132" s="237"/>
      <c r="BL132" s="237"/>
      <c r="BM132" s="237"/>
      <c r="BN132" s="237"/>
      <c r="BO132" s="237"/>
      <c r="BP132" s="237"/>
      <c r="BQ132" s="237"/>
      <c r="BR132" s="237"/>
      <c r="BS132" s="237"/>
      <c r="BT132" s="237"/>
      <c r="BU132" s="237"/>
      <c r="BV132" s="237"/>
      <c r="BW132" s="237"/>
      <c r="BX132" s="237"/>
      <c r="BY132" s="237"/>
      <c r="BZ132" s="237"/>
      <c r="CA132" s="237"/>
      <c r="CB132" s="237"/>
      <c r="CC132" s="237"/>
      <c r="CD132" s="237"/>
      <c r="CE132" s="237"/>
      <c r="CF132" s="237"/>
      <c r="CG132" s="237"/>
      <c r="CH132" s="237"/>
      <c r="CI132" s="237"/>
      <c r="CJ132" s="237"/>
      <c r="CK132" s="237"/>
      <c r="CL132" s="237"/>
      <c r="CM132" s="237"/>
      <c r="CN132" s="237"/>
      <c r="CV132" s="84">
        <f t="shared" si="150"/>
        <v>1</v>
      </c>
      <c r="CW132" s="58" t="str">
        <f>'the Fiefdoms'!W52</f>
        <v/>
      </c>
      <c r="DC132" s="84">
        <f t="shared" si="151"/>
        <v>1</v>
      </c>
      <c r="DD132">
        <f>Rohan!AP17</f>
        <v>0</v>
      </c>
      <c r="DE132" t="str">
        <f>Rohan!AA17</f>
        <v>Rohan Outrider</v>
      </c>
      <c r="DF132" t="str">
        <f>Rohan!CA17</f>
        <v>-</v>
      </c>
      <c r="DK132" s="84"/>
      <c r="DL132">
        <f>LOOKUP(DK131,$EH:$EH,$EJ:$EJ)</f>
        <v>0</v>
      </c>
      <c r="DM132" s="84">
        <f t="shared" ref="DM132:DM135" si="155">DL132</f>
        <v>0</v>
      </c>
      <c r="DN132">
        <f t="shared" si="91"/>
        <v>0</v>
      </c>
      <c r="DO132">
        <f t="shared" si="92"/>
        <v>0</v>
      </c>
      <c r="DP132">
        <f t="shared" si="93"/>
        <v>0</v>
      </c>
      <c r="DQ132">
        <f t="shared" si="94"/>
        <v>0</v>
      </c>
      <c r="DR132">
        <f t="shared" si="95"/>
        <v>0</v>
      </c>
      <c r="DS132">
        <f t="shared" si="96"/>
        <v>0</v>
      </c>
      <c r="DT132">
        <f t="shared" si="97"/>
        <v>0</v>
      </c>
      <c r="DU132">
        <f t="shared" si="98"/>
        <v>0</v>
      </c>
      <c r="DV132">
        <f t="shared" si="99"/>
        <v>0</v>
      </c>
      <c r="DW132">
        <f t="shared" si="100"/>
        <v>0</v>
      </c>
      <c r="DX132">
        <f t="shared" si="101"/>
        <v>0</v>
      </c>
      <c r="DY132">
        <f t="shared" si="102"/>
        <v>0</v>
      </c>
      <c r="DZ132">
        <f t="shared" si="103"/>
        <v>0</v>
      </c>
      <c r="EA132" s="17">
        <f t="shared" si="112"/>
        <v>1</v>
      </c>
      <c r="EB132" s="85"/>
      <c r="EC132" s="85" t="str">
        <f t="shared" si="106"/>
        <v/>
      </c>
      <c r="ED132" s="85"/>
      <c r="EE132" s="65" t="s">
        <v>155</v>
      </c>
      <c r="EF132" s="84" t="s">
        <v>2217</v>
      </c>
      <c r="EG132" s="85"/>
      <c r="EH132" s="62" t="s">
        <v>182</v>
      </c>
      <c r="EI132" s="63" t="s">
        <v>182</v>
      </c>
      <c r="EJ132" s="64"/>
      <c r="EO132" s="65" t="s">
        <v>237</v>
      </c>
      <c r="EP132" s="65" t="s">
        <v>237</v>
      </c>
      <c r="EQ132" s="69" t="s">
        <v>632</v>
      </c>
      <c r="ER132" s="69" t="s">
        <v>633</v>
      </c>
      <c r="ES132" s="69" t="s">
        <v>634</v>
      </c>
      <c r="ET132" s="69" t="s">
        <v>629</v>
      </c>
      <c r="EU132" s="69" t="s">
        <v>623</v>
      </c>
      <c r="EV132" s="69" t="s">
        <v>635</v>
      </c>
      <c r="EW132" s="69" t="s">
        <v>629</v>
      </c>
      <c r="EX132" s="69" t="s">
        <v>624</v>
      </c>
      <c r="EY132" s="69" t="s">
        <v>629</v>
      </c>
      <c r="EZ132" s="69" t="s">
        <v>623</v>
      </c>
      <c r="FA132" s="69" t="s">
        <v>623</v>
      </c>
      <c r="FB132" s="70" t="s">
        <v>785</v>
      </c>
      <c r="FH132" s="84">
        <f t="shared" si="154"/>
        <v>0</v>
      </c>
      <c r="FI132" s="84">
        <f t="shared" ref="FI132:FI188" si="156">IF(FH131=2,FI131+1,IF(FJ130="",FI131,IF(FI131-FI130=1,FI131+1,FI131)))</f>
        <v>1</v>
      </c>
      <c r="FJ132" s="85" t="s">
        <v>1888</v>
      </c>
    </row>
    <row r="133" spans="1:166" x14ac:dyDescent="0.25">
      <c r="A133" s="236"/>
      <c r="B133" s="236"/>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D133" s="237"/>
      <c r="AE133" s="237"/>
      <c r="AF133" s="237"/>
      <c r="AG133" s="237"/>
      <c r="AH133" s="237"/>
      <c r="AI133" s="237"/>
      <c r="AJ133" s="237"/>
      <c r="AK133" s="237"/>
      <c r="AL133" s="237"/>
      <c r="AM133" s="237"/>
      <c r="AN133" s="237"/>
      <c r="AO133" s="237"/>
      <c r="AP133" s="237"/>
      <c r="AQ133" s="237"/>
      <c r="AR133" s="237"/>
      <c r="AS133" s="237"/>
      <c r="AT133" s="237"/>
      <c r="AU133" s="236"/>
      <c r="AV133" s="237"/>
      <c r="AW133" s="237"/>
      <c r="AX133" s="237"/>
      <c r="AY133" s="237"/>
      <c r="AZ133" s="237"/>
      <c r="BA133" s="237"/>
      <c r="BB133" s="237"/>
      <c r="BC133" s="237"/>
      <c r="BD133" s="237"/>
      <c r="BE133" s="237"/>
      <c r="BF133" s="237"/>
      <c r="BG133" s="237"/>
      <c r="BH133" s="237"/>
      <c r="BI133" s="237"/>
      <c r="BJ133" s="237"/>
      <c r="BK133" s="237"/>
      <c r="BL133" s="237"/>
      <c r="BM133" s="237"/>
      <c r="BN133" s="237"/>
      <c r="BO133" s="237"/>
      <c r="BP133" s="237"/>
      <c r="BQ133" s="237"/>
      <c r="BR133" s="237"/>
      <c r="BS133" s="237"/>
      <c r="BT133" s="237"/>
      <c r="BU133" s="237"/>
      <c r="BV133" s="237"/>
      <c r="BW133" s="237"/>
      <c r="BX133" s="237"/>
      <c r="BY133" s="237"/>
      <c r="BZ133" s="237"/>
      <c r="CA133" s="237"/>
      <c r="CB133" s="237"/>
      <c r="CC133" s="237"/>
      <c r="CD133" s="237"/>
      <c r="CE133" s="237"/>
      <c r="CF133" s="237"/>
      <c r="CG133" s="237"/>
      <c r="CH133" s="237"/>
      <c r="CI133" s="237"/>
      <c r="CJ133" s="237"/>
      <c r="CK133" s="237"/>
      <c r="CL133" s="237"/>
      <c r="CM133" s="237"/>
      <c r="CN133" s="237"/>
      <c r="CV133" s="84">
        <f t="shared" si="150"/>
        <v>1</v>
      </c>
      <c r="CW133" s="58" t="str">
        <f>'the Fiefdoms'!W53</f>
        <v/>
      </c>
      <c r="DC133" s="84">
        <f t="shared" si="151"/>
        <v>1</v>
      </c>
      <c r="DD133">
        <f>Rohan!AP18</f>
        <v>0</v>
      </c>
      <c r="DE133" t="str">
        <f>Rohan!AA18</f>
        <v>Rohan Outrider</v>
      </c>
      <c r="DF133" t="str">
        <f>Rohan!CA18</f>
        <v>-</v>
      </c>
      <c r="DK133" s="84"/>
      <c r="DL133">
        <f>LOOKUP(DK131,$EH:$EH,$EK:$EK)</f>
        <v>0</v>
      </c>
      <c r="DM133" s="84">
        <f t="shared" si="155"/>
        <v>0</v>
      </c>
      <c r="DN133">
        <f t="shared" si="91"/>
        <v>0</v>
      </c>
      <c r="DO133">
        <f t="shared" si="92"/>
        <v>0</v>
      </c>
      <c r="DP133">
        <f t="shared" si="93"/>
        <v>0</v>
      </c>
      <c r="DQ133">
        <f t="shared" si="94"/>
        <v>0</v>
      </c>
      <c r="DR133">
        <f t="shared" si="95"/>
        <v>0</v>
      </c>
      <c r="DS133">
        <f t="shared" si="96"/>
        <v>0</v>
      </c>
      <c r="DT133">
        <f t="shared" si="97"/>
        <v>0</v>
      </c>
      <c r="DU133">
        <f t="shared" si="98"/>
        <v>0</v>
      </c>
      <c r="DV133">
        <f t="shared" si="99"/>
        <v>0</v>
      </c>
      <c r="DW133">
        <f t="shared" si="100"/>
        <v>0</v>
      </c>
      <c r="DX133">
        <f t="shared" si="101"/>
        <v>0</v>
      </c>
      <c r="DY133">
        <f t="shared" si="102"/>
        <v>0</v>
      </c>
      <c r="DZ133">
        <f t="shared" si="103"/>
        <v>0</v>
      </c>
      <c r="EA133" s="17">
        <f t="shared" si="112"/>
        <v>1</v>
      </c>
      <c r="EB133" s="85"/>
      <c r="EC133" s="85" t="str">
        <f t="shared" si="106"/>
        <v/>
      </c>
      <c r="ED133" s="85"/>
      <c r="EE133" s="84" t="s">
        <v>2656</v>
      </c>
      <c r="EF133" s="84" t="s">
        <v>2304</v>
      </c>
      <c r="EG133" s="85"/>
      <c r="EH133" s="62" t="s">
        <v>181</v>
      </c>
      <c r="EI133" s="63" t="s">
        <v>181</v>
      </c>
      <c r="EJ133" s="64"/>
      <c r="EO133" s="65" t="s">
        <v>217</v>
      </c>
      <c r="EP133" s="65" t="s">
        <v>217</v>
      </c>
      <c r="EQ133" s="69" t="s">
        <v>632</v>
      </c>
      <c r="ER133" s="69" t="s">
        <v>633</v>
      </c>
      <c r="ES133" s="69" t="s">
        <v>634</v>
      </c>
      <c r="ET133" s="69" t="s">
        <v>629</v>
      </c>
      <c r="EU133" s="69" t="s">
        <v>624</v>
      </c>
      <c r="EV133" s="69" t="s">
        <v>635</v>
      </c>
      <c r="EW133" s="69" t="s">
        <v>629</v>
      </c>
      <c r="EX133" s="69" t="s">
        <v>624</v>
      </c>
      <c r="EY133" s="69" t="s">
        <v>635</v>
      </c>
      <c r="EZ133" s="69" t="s">
        <v>623</v>
      </c>
      <c r="FA133" s="69" t="s">
        <v>635</v>
      </c>
      <c r="FB133" s="70" t="s">
        <v>771</v>
      </c>
      <c r="FH133" s="84">
        <f t="shared" si="154"/>
        <v>0</v>
      </c>
      <c r="FI133" s="84">
        <f t="shared" si="156"/>
        <v>1</v>
      </c>
      <c r="FJ133" s="85" t="s">
        <v>1889</v>
      </c>
    </row>
    <row r="134" spans="1:166" x14ac:dyDescent="0.25">
      <c r="A134" s="236"/>
      <c r="B134" s="236"/>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6"/>
      <c r="AV134" s="237"/>
      <c r="AW134" s="237"/>
      <c r="AX134" s="237"/>
      <c r="AY134" s="237"/>
      <c r="AZ134" s="237"/>
      <c r="BA134" s="237"/>
      <c r="BB134" s="237"/>
      <c r="BC134" s="237"/>
      <c r="BD134" s="237"/>
      <c r="BE134" s="237"/>
      <c r="BF134" s="237"/>
      <c r="BG134" s="237"/>
      <c r="BH134" s="237"/>
      <c r="BI134" s="237"/>
      <c r="BJ134" s="237"/>
      <c r="BK134" s="237"/>
      <c r="BL134" s="237"/>
      <c r="BM134" s="237"/>
      <c r="BN134" s="237"/>
      <c r="BO134" s="237"/>
      <c r="BP134" s="237"/>
      <c r="BQ134" s="237"/>
      <c r="BR134" s="237"/>
      <c r="BS134" s="237"/>
      <c r="BT134" s="237"/>
      <c r="BU134" s="237"/>
      <c r="BV134" s="237"/>
      <c r="BW134" s="237"/>
      <c r="BX134" s="237"/>
      <c r="BY134" s="237"/>
      <c r="BZ134" s="237"/>
      <c r="CA134" s="237"/>
      <c r="CB134" s="237"/>
      <c r="CC134" s="237"/>
      <c r="CD134" s="237"/>
      <c r="CE134" s="237"/>
      <c r="CF134" s="237"/>
      <c r="CG134" s="237"/>
      <c r="CH134" s="237"/>
      <c r="CI134" s="237"/>
      <c r="CJ134" s="237"/>
      <c r="CK134" s="237"/>
      <c r="CL134" s="237"/>
      <c r="CM134" s="237"/>
      <c r="CN134" s="237"/>
      <c r="CV134" s="84">
        <f t="shared" si="150"/>
        <v>1</v>
      </c>
      <c r="CW134" s="58" t="str">
        <f>'the Fiefdoms'!W54</f>
        <v/>
      </c>
      <c r="DC134" s="84">
        <f t="shared" si="151"/>
        <v>1</v>
      </c>
      <c r="DD134">
        <f>Rohan!AP19</f>
        <v>0</v>
      </c>
      <c r="DE134" t="str">
        <f>Rohan!AA19</f>
        <v>Rohan Royal Guard</v>
      </c>
      <c r="DF134" t="str">
        <f>Rohan!CA19</f>
        <v>-</v>
      </c>
      <c r="DK134" s="84"/>
      <c r="DL134">
        <f>LOOKUP(DK131,$EH:$EH,$EL:$EL)</f>
        <v>0</v>
      </c>
      <c r="DM134" s="84">
        <f t="shared" si="155"/>
        <v>0</v>
      </c>
      <c r="DN134">
        <f t="shared" ref="DN134:DN197" si="157">LOOKUP($DM134,$EO:$EO,EP:EP)</f>
        <v>0</v>
      </c>
      <c r="DO134">
        <f t="shared" ref="DO134:DO197" si="158">LOOKUP($DM134,$EO:$EO,EQ:EQ)</f>
        <v>0</v>
      </c>
      <c r="DP134">
        <f t="shared" ref="DP134:DP197" si="159">LOOKUP($DM134,$EO:$EO,ER:ER)</f>
        <v>0</v>
      </c>
      <c r="DQ134">
        <f t="shared" ref="DQ134:DQ197" si="160">LOOKUP($DM134,$EO:$EO,ES:ES)</f>
        <v>0</v>
      </c>
      <c r="DR134">
        <f t="shared" ref="DR134:DR197" si="161">LOOKUP($DM134,$EO:$EO,ET:ET)</f>
        <v>0</v>
      </c>
      <c r="DS134">
        <f t="shared" ref="DS134:DS197" si="162">LOOKUP($DM134,$EO:$EO,EU:EU)</f>
        <v>0</v>
      </c>
      <c r="DT134">
        <f t="shared" ref="DT134:DT197" si="163">LOOKUP($DM134,$EO:$EO,EV:EV)</f>
        <v>0</v>
      </c>
      <c r="DU134">
        <f t="shared" ref="DU134:DU197" si="164">LOOKUP($DM134,$EO:$EO,EW:EW)</f>
        <v>0</v>
      </c>
      <c r="DV134">
        <f t="shared" ref="DV134:DV197" si="165">LOOKUP($DM134,$EO:$EO,EX:EX)</f>
        <v>0</v>
      </c>
      <c r="DW134">
        <f t="shared" ref="DW134:DW197" si="166">LOOKUP($DM134,$EO:$EO,EY:EY)</f>
        <v>0</v>
      </c>
      <c r="DX134">
        <f t="shared" ref="DX134:DX197" si="167">LOOKUP($DM134,$EO:$EO,EZ:EZ)</f>
        <v>0</v>
      </c>
      <c r="DY134">
        <f t="shared" ref="DY134:DY197" si="168">LOOKUP($DM134,$EO:$EO,FA:FA)</f>
        <v>0</v>
      </c>
      <c r="DZ134">
        <f t="shared" ref="DZ134:DZ197" si="169">LOOKUP($DM134,$EO:$EO,FB:FB)</f>
        <v>0</v>
      </c>
      <c r="EA134" s="17">
        <f t="shared" si="112"/>
        <v>1</v>
      </c>
      <c r="EB134" s="85"/>
      <c r="EC134" s="85" t="str">
        <f t="shared" si="106"/>
        <v/>
      </c>
      <c r="ED134" s="85"/>
      <c r="EE134" s="65" t="s">
        <v>227</v>
      </c>
      <c r="EF134" s="84" t="s">
        <v>33</v>
      </c>
      <c r="EG134" s="85"/>
      <c r="EH134" s="62" t="s">
        <v>595</v>
      </c>
      <c r="EI134" s="63" t="s">
        <v>182</v>
      </c>
      <c r="EJ134" s="64"/>
      <c r="EO134" s="65" t="s">
        <v>786</v>
      </c>
      <c r="EP134" s="65" t="s">
        <v>237</v>
      </c>
      <c r="EQ134" s="69" t="s">
        <v>632</v>
      </c>
      <c r="ER134" s="69" t="s">
        <v>633</v>
      </c>
      <c r="ES134" s="69" t="s">
        <v>634</v>
      </c>
      <c r="ET134" s="69" t="s">
        <v>623</v>
      </c>
      <c r="EU134" s="69" t="s">
        <v>623</v>
      </c>
      <c r="EV134" s="69" t="s">
        <v>635</v>
      </c>
      <c r="EW134" s="69" t="s">
        <v>629</v>
      </c>
      <c r="EX134" s="69" t="s">
        <v>624</v>
      </c>
      <c r="EY134" s="69" t="s">
        <v>629</v>
      </c>
      <c r="EZ134" s="69" t="s">
        <v>623</v>
      </c>
      <c r="FA134" s="69" t="s">
        <v>623</v>
      </c>
      <c r="FB134" s="70" t="s">
        <v>785</v>
      </c>
      <c r="FH134" s="84">
        <f t="shared" si="154"/>
        <v>0</v>
      </c>
      <c r="FI134" s="84">
        <f t="shared" si="156"/>
        <v>1</v>
      </c>
      <c r="FJ134" s="85" t="s">
        <v>1890</v>
      </c>
    </row>
    <row r="135" spans="1:166" x14ac:dyDescent="0.25">
      <c r="A135" s="236"/>
      <c r="B135" s="236"/>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D135" s="237"/>
      <c r="AE135" s="237"/>
      <c r="AF135" s="237"/>
      <c r="AG135" s="237"/>
      <c r="AH135" s="237"/>
      <c r="AI135" s="237"/>
      <c r="AJ135" s="237"/>
      <c r="AK135" s="237"/>
      <c r="AL135" s="237"/>
      <c r="AM135" s="237"/>
      <c r="AN135" s="237"/>
      <c r="AO135" s="237"/>
      <c r="AP135" s="237"/>
      <c r="AQ135" s="237"/>
      <c r="AR135" s="237"/>
      <c r="AS135" s="237"/>
      <c r="AT135" s="237"/>
      <c r="AU135" s="236"/>
      <c r="AV135" s="237"/>
      <c r="AW135" s="237"/>
      <c r="AX135" s="237"/>
      <c r="AY135" s="237"/>
      <c r="AZ135" s="237"/>
      <c r="BA135" s="237"/>
      <c r="BB135" s="237"/>
      <c r="BC135" s="237"/>
      <c r="BD135" s="237"/>
      <c r="BE135" s="237"/>
      <c r="BF135" s="237"/>
      <c r="BG135" s="237"/>
      <c r="BH135" s="237"/>
      <c r="BI135" s="237"/>
      <c r="BJ135" s="237"/>
      <c r="BK135" s="237"/>
      <c r="BL135" s="237"/>
      <c r="BM135" s="237"/>
      <c r="BN135" s="237"/>
      <c r="BO135" s="237"/>
      <c r="BP135" s="237"/>
      <c r="BQ135" s="237"/>
      <c r="BR135" s="237"/>
      <c r="BS135" s="237"/>
      <c r="BT135" s="237"/>
      <c r="BU135" s="237"/>
      <c r="BV135" s="237"/>
      <c r="BW135" s="237"/>
      <c r="BX135" s="237"/>
      <c r="BY135" s="237"/>
      <c r="BZ135" s="237"/>
      <c r="CA135" s="237"/>
      <c r="CB135" s="237"/>
      <c r="CC135" s="237"/>
      <c r="CD135" s="237"/>
      <c r="CE135" s="237"/>
      <c r="CF135" s="237"/>
      <c r="CG135" s="237"/>
      <c r="CH135" s="237"/>
      <c r="CI135" s="237"/>
      <c r="CJ135" s="237"/>
      <c r="CK135" s="237"/>
      <c r="CL135" s="237"/>
      <c r="CM135" s="237"/>
      <c r="CN135" s="237"/>
      <c r="CV135" s="84">
        <f t="shared" si="150"/>
        <v>1</v>
      </c>
      <c r="CW135" s="58" t="str">
        <f>'the Fiefdoms'!W55</f>
        <v/>
      </c>
      <c r="DC135" s="84">
        <f t="shared" si="151"/>
        <v>1</v>
      </c>
      <c r="DD135">
        <f>Rohan!AP20</f>
        <v>0</v>
      </c>
      <c r="DE135" t="str">
        <f>Rohan!AA20</f>
        <v>Rohan Royal Guard</v>
      </c>
      <c r="DF135" t="str">
        <f>Rohan!CA20</f>
        <v>-</v>
      </c>
      <c r="DK135" s="84"/>
      <c r="DL135">
        <f>LOOKUP(DK131,$EH:$EH,$EM:$EM)</f>
        <v>0</v>
      </c>
      <c r="DM135" s="84">
        <f t="shared" si="155"/>
        <v>0</v>
      </c>
      <c r="DN135">
        <f t="shared" si="157"/>
        <v>0</v>
      </c>
      <c r="DO135">
        <f t="shared" si="158"/>
        <v>0</v>
      </c>
      <c r="DP135">
        <f t="shared" si="159"/>
        <v>0</v>
      </c>
      <c r="DQ135">
        <f t="shared" si="160"/>
        <v>0</v>
      </c>
      <c r="DR135">
        <f t="shared" si="161"/>
        <v>0</v>
      </c>
      <c r="DS135">
        <f t="shared" si="162"/>
        <v>0</v>
      </c>
      <c r="DT135">
        <f t="shared" si="163"/>
        <v>0</v>
      </c>
      <c r="DU135">
        <f t="shared" si="164"/>
        <v>0</v>
      </c>
      <c r="DV135">
        <f t="shared" si="165"/>
        <v>0</v>
      </c>
      <c r="DW135">
        <f t="shared" si="166"/>
        <v>0</v>
      </c>
      <c r="DX135">
        <f t="shared" si="167"/>
        <v>0</v>
      </c>
      <c r="DY135">
        <f t="shared" si="168"/>
        <v>0</v>
      </c>
      <c r="DZ135">
        <f t="shared" si="169"/>
        <v>0</v>
      </c>
      <c r="EA135" s="17">
        <f t="shared" si="112"/>
        <v>1</v>
      </c>
      <c r="EB135" s="85"/>
      <c r="EC135" s="85" t="str">
        <f t="shared" ref="EC135:EC198" si="170">CONCATENATE(LOOKUP(DL135,$EE:$EE,$EF:$EF),EB135)</f>
        <v/>
      </c>
      <c r="ED135" s="85"/>
      <c r="EE135" s="65" t="s">
        <v>225</v>
      </c>
      <c r="EG135" s="85"/>
      <c r="EH135" s="62" t="s">
        <v>184</v>
      </c>
      <c r="EI135" s="63" t="s">
        <v>184</v>
      </c>
      <c r="EJ135" s="64" t="s">
        <v>2202</v>
      </c>
      <c r="EO135" s="65" t="s">
        <v>788</v>
      </c>
      <c r="EP135" s="65" t="s">
        <v>237</v>
      </c>
      <c r="EQ135" s="69" t="s">
        <v>632</v>
      </c>
      <c r="ER135" s="69" t="s">
        <v>633</v>
      </c>
      <c r="ES135" s="69" t="s">
        <v>634</v>
      </c>
      <c r="ET135" s="69" t="s">
        <v>623</v>
      </c>
      <c r="EU135" s="69" t="s">
        <v>624</v>
      </c>
      <c r="EV135" s="69" t="s">
        <v>635</v>
      </c>
      <c r="EW135" s="69" t="s">
        <v>629</v>
      </c>
      <c r="EX135" s="69" t="s">
        <v>624</v>
      </c>
      <c r="EY135" s="69" t="s">
        <v>629</v>
      </c>
      <c r="EZ135" s="69" t="s">
        <v>623</v>
      </c>
      <c r="FA135" s="69" t="s">
        <v>623</v>
      </c>
      <c r="FB135" s="70" t="s">
        <v>785</v>
      </c>
      <c r="FH135" s="84">
        <f t="shared" si="154"/>
        <v>0</v>
      </c>
      <c r="FI135" s="84">
        <f t="shared" si="156"/>
        <v>1</v>
      </c>
      <c r="FJ135" s="83" t="str">
        <f>""</f>
        <v/>
      </c>
    </row>
    <row r="136" spans="1:166" x14ac:dyDescent="0.25">
      <c r="A136" s="74"/>
      <c r="B136" s="89" t="str">
        <f>IF(A101="",B101,"pikachu")</f>
        <v>pikachu</v>
      </c>
      <c r="C136" s="89" t="str">
        <f t="shared" ref="C136:BN136" si="171">IF(B101="",C101,"pikachu")</f>
        <v/>
      </c>
      <c r="D136" s="89" t="str">
        <f t="shared" si="171"/>
        <v/>
      </c>
      <c r="E136" s="89" t="str">
        <f t="shared" si="171"/>
        <v/>
      </c>
      <c r="F136" s="89" t="str">
        <f t="shared" si="171"/>
        <v/>
      </c>
      <c r="G136" s="89" t="str">
        <f t="shared" si="171"/>
        <v/>
      </c>
      <c r="H136" s="89" t="str">
        <f t="shared" si="171"/>
        <v/>
      </c>
      <c r="I136" s="89" t="str">
        <f t="shared" si="171"/>
        <v/>
      </c>
      <c r="J136" s="89" t="str">
        <f t="shared" si="171"/>
        <v/>
      </c>
      <c r="K136" s="89" t="str">
        <f t="shared" si="171"/>
        <v/>
      </c>
      <c r="L136" s="89" t="str">
        <f t="shared" si="171"/>
        <v/>
      </c>
      <c r="M136" s="89" t="str">
        <f t="shared" si="171"/>
        <v/>
      </c>
      <c r="N136" s="89" t="str">
        <f t="shared" si="171"/>
        <v/>
      </c>
      <c r="O136" s="89" t="str">
        <f t="shared" si="171"/>
        <v/>
      </c>
      <c r="P136" s="89" t="str">
        <f t="shared" si="171"/>
        <v/>
      </c>
      <c r="Q136" s="89" t="str">
        <f t="shared" si="171"/>
        <v/>
      </c>
      <c r="R136" s="89" t="str">
        <f t="shared" si="171"/>
        <v/>
      </c>
      <c r="S136" s="89" t="str">
        <f t="shared" si="171"/>
        <v/>
      </c>
      <c r="T136" s="89" t="str">
        <f t="shared" si="171"/>
        <v/>
      </c>
      <c r="U136" s="89" t="str">
        <f t="shared" si="171"/>
        <v/>
      </c>
      <c r="V136" s="89" t="str">
        <f t="shared" si="171"/>
        <v/>
      </c>
      <c r="W136" s="89" t="str">
        <f t="shared" si="171"/>
        <v/>
      </c>
      <c r="X136" s="89" t="str">
        <f t="shared" si="171"/>
        <v/>
      </c>
      <c r="Y136" s="89" t="str">
        <f t="shared" si="171"/>
        <v/>
      </c>
      <c r="Z136" s="89" t="str">
        <f t="shared" si="171"/>
        <v/>
      </c>
      <c r="AA136" s="89" t="str">
        <f t="shared" si="171"/>
        <v/>
      </c>
      <c r="AB136" s="89" t="str">
        <f t="shared" si="171"/>
        <v/>
      </c>
      <c r="AC136" s="89" t="str">
        <f t="shared" si="171"/>
        <v/>
      </c>
      <c r="AD136" s="89" t="str">
        <f t="shared" si="171"/>
        <v/>
      </c>
      <c r="AE136" s="89" t="str">
        <f t="shared" si="171"/>
        <v/>
      </c>
      <c r="AF136" s="89" t="str">
        <f t="shared" si="171"/>
        <v/>
      </c>
      <c r="AG136" s="89" t="str">
        <f t="shared" si="171"/>
        <v/>
      </c>
      <c r="AH136" s="89" t="str">
        <f t="shared" si="171"/>
        <v/>
      </c>
      <c r="AI136" s="89" t="str">
        <f t="shared" si="171"/>
        <v/>
      </c>
      <c r="AJ136" s="89" t="str">
        <f t="shared" si="171"/>
        <v/>
      </c>
      <c r="AK136" s="89" t="str">
        <f t="shared" si="171"/>
        <v/>
      </c>
      <c r="AL136" s="89" t="str">
        <f t="shared" si="171"/>
        <v/>
      </c>
      <c r="AM136" s="89" t="str">
        <f t="shared" si="171"/>
        <v/>
      </c>
      <c r="AN136" s="89" t="str">
        <f t="shared" si="171"/>
        <v/>
      </c>
      <c r="AO136" s="89" t="str">
        <f t="shared" si="171"/>
        <v/>
      </c>
      <c r="AP136" s="89" t="str">
        <f t="shared" si="171"/>
        <v/>
      </c>
      <c r="AQ136" s="89" t="str">
        <f t="shared" si="171"/>
        <v/>
      </c>
      <c r="AR136" s="89" t="str">
        <f t="shared" si="171"/>
        <v/>
      </c>
      <c r="AS136" s="89" t="str">
        <f t="shared" si="171"/>
        <v/>
      </c>
      <c r="AT136" s="89" t="str">
        <f>IF(AS101="",AT101,"pikachu")</f>
        <v/>
      </c>
      <c r="AU136" s="89"/>
      <c r="AV136" s="89" t="str">
        <f>IF(AT101="",AV101,"pikachu")</f>
        <v/>
      </c>
      <c r="AW136" s="89" t="str">
        <f t="shared" si="171"/>
        <v/>
      </c>
      <c r="AX136" s="89" t="str">
        <f t="shared" si="171"/>
        <v/>
      </c>
      <c r="AY136" s="89" t="str">
        <f t="shared" si="171"/>
        <v/>
      </c>
      <c r="AZ136" s="89" t="str">
        <f t="shared" si="171"/>
        <v/>
      </c>
      <c r="BA136" s="89" t="str">
        <f t="shared" si="171"/>
        <v/>
      </c>
      <c r="BB136" s="89" t="str">
        <f t="shared" si="171"/>
        <v/>
      </c>
      <c r="BC136" s="89" t="str">
        <f t="shared" si="171"/>
        <v/>
      </c>
      <c r="BD136" s="89" t="str">
        <f t="shared" si="171"/>
        <v/>
      </c>
      <c r="BE136" s="89" t="str">
        <f t="shared" si="171"/>
        <v/>
      </c>
      <c r="BF136" s="89" t="str">
        <f t="shared" si="171"/>
        <v/>
      </c>
      <c r="BG136" s="89" t="str">
        <f t="shared" si="171"/>
        <v/>
      </c>
      <c r="BH136" s="89" t="str">
        <f t="shared" si="171"/>
        <v/>
      </c>
      <c r="BI136" s="89" t="str">
        <f t="shared" si="171"/>
        <v/>
      </c>
      <c r="BJ136" s="89" t="str">
        <f t="shared" si="171"/>
        <v/>
      </c>
      <c r="BK136" s="89" t="str">
        <f t="shared" si="171"/>
        <v/>
      </c>
      <c r="BL136" s="89" t="str">
        <f t="shared" si="171"/>
        <v/>
      </c>
      <c r="BM136" s="89" t="str">
        <f t="shared" si="171"/>
        <v/>
      </c>
      <c r="BN136" s="89" t="str">
        <f t="shared" si="171"/>
        <v/>
      </c>
      <c r="BO136" s="89" t="str">
        <f t="shared" ref="BO136:CN136" si="172">IF(BN101="",BO101,"pikachu")</f>
        <v/>
      </c>
      <c r="BP136" s="89" t="str">
        <f t="shared" si="172"/>
        <v/>
      </c>
      <c r="BQ136" s="89" t="str">
        <f t="shared" si="172"/>
        <v/>
      </c>
      <c r="BR136" s="89" t="str">
        <f t="shared" si="172"/>
        <v/>
      </c>
      <c r="BS136" s="89" t="str">
        <f t="shared" si="172"/>
        <v/>
      </c>
      <c r="BT136" s="89" t="str">
        <f t="shared" si="172"/>
        <v/>
      </c>
      <c r="BU136" s="89" t="str">
        <f t="shared" si="172"/>
        <v/>
      </c>
      <c r="BV136" s="89" t="str">
        <f t="shared" si="172"/>
        <v/>
      </c>
      <c r="BW136" s="89" t="str">
        <f t="shared" si="172"/>
        <v/>
      </c>
      <c r="BX136" s="89" t="str">
        <f t="shared" si="172"/>
        <v/>
      </c>
      <c r="BY136" s="89" t="str">
        <f t="shared" si="172"/>
        <v/>
      </c>
      <c r="BZ136" s="89" t="str">
        <f t="shared" si="172"/>
        <v/>
      </c>
      <c r="CA136" s="89" t="str">
        <f t="shared" si="172"/>
        <v/>
      </c>
      <c r="CB136" s="89" t="str">
        <f t="shared" si="172"/>
        <v/>
      </c>
      <c r="CC136" s="89" t="str">
        <f t="shared" si="172"/>
        <v/>
      </c>
      <c r="CD136" s="89" t="str">
        <f t="shared" si="172"/>
        <v/>
      </c>
      <c r="CE136" s="89" t="str">
        <f t="shared" si="172"/>
        <v/>
      </c>
      <c r="CF136" s="89" t="str">
        <f t="shared" si="172"/>
        <v/>
      </c>
      <c r="CG136" s="89" t="str">
        <f t="shared" si="172"/>
        <v/>
      </c>
      <c r="CH136" s="89" t="str">
        <f t="shared" si="172"/>
        <v/>
      </c>
      <c r="CI136" s="89" t="str">
        <f t="shared" si="172"/>
        <v/>
      </c>
      <c r="CJ136" s="89" t="str">
        <f t="shared" si="172"/>
        <v/>
      </c>
      <c r="CK136" s="89" t="str">
        <f t="shared" si="172"/>
        <v/>
      </c>
      <c r="CL136" s="89" t="str">
        <f t="shared" si="172"/>
        <v/>
      </c>
      <c r="CM136" s="89" t="str">
        <f t="shared" si="172"/>
        <v/>
      </c>
      <c r="CN136" s="89" t="str">
        <f t="shared" si="172"/>
        <v/>
      </c>
      <c r="CV136" s="84">
        <f t="shared" si="150"/>
        <v>1</v>
      </c>
      <c r="CW136" s="58" t="str">
        <f>'the Fiefdoms'!W56</f>
        <v/>
      </c>
      <c r="DC136" s="84">
        <f t="shared" si="151"/>
        <v>1</v>
      </c>
      <c r="DD136">
        <f>Rohan!AP21</f>
        <v>0</v>
      </c>
      <c r="DE136" t="str">
        <f>Rohan!AA21</f>
        <v>Rohan Royal Guard</v>
      </c>
      <c r="DF136" t="str">
        <f>Rohan!CA21</f>
        <v>-</v>
      </c>
      <c r="DH136">
        <v>27</v>
      </c>
      <c r="DI136">
        <f>LOOKUP(DH136,$DC:$DC,$DE:$DE)</f>
        <v>0</v>
      </c>
      <c r="DJ136">
        <f>LOOKUP(DH136,$DC:$DC,$DF:$DF)</f>
        <v>0</v>
      </c>
      <c r="DK136" s="61">
        <f t="shared" ref="DK136" si="173">IF(DI136=0,0,CONCATENATE(DI136,IF(OR(COUNT(FIND("Horse",DJ136))=1,COUNT(FIND("Pony",DJ136))=1,COUNT(FIND("War Goat",DJ136))=1,COUNT(FIND("War Boar",DJ136))=1),"1.",""),IF(OR(COUNT(FIND("armoured horse",DJ136))=1,COUNT(FIND("Gandalf's Cart",DJ136))=1,COUNT(FIND("Sleigh",DJ136))=1,COUNT(FIND("Windlance",DJ136))=1),"2.",""),IF(OR(COUNT(FIND("Engineer Captain",DJ136))=1,COUNT(FIND("Shadowfax",DJ136))=1),"3.","")))</f>
        <v>0</v>
      </c>
      <c r="DL136">
        <f>LOOKUP(DK136,$EH:$EH,$EI:$EI)</f>
        <v>0</v>
      </c>
      <c r="DM136" s="61">
        <f t="shared" ref="DM136" si="174">IF(DL136=0,0,CONCATENATE(DL136,IF(OR(COUNT(FIND("Shield",DJ136))=1,COUNT(FIND("Sting",DJ136))=1,COUNT(FIND("Sebastian",DJ136))=1,COUNT(FIND("The Oakenshield",DJ136))=1),"1.",""),IF(OR(COUNT(FIND("Armour",DJ136))=1,COUNT(FIND("Elven glaive",DJ136))=1),"2.",""),IF(OR(COUNT(FIND("Heavy armour",DJ136))=1,COUNT(FIND("Mithril Coat",DJ136))=1,COUNT(FIND("armour of Gondolin",DJ136))=1,COUNT(FIND("Orcrist",DJ136))=1),"3.",""),IF(OR(COUNT(FIND("The Banner of Minas Tirith",DJ136))=1,COUNT(FIND("Horn of the Riddermark",DJ136))=1,COUNT(FIND("Royal Standard of Rohan",DJ136))=1,COUNT(FIND("Banner of Arwen Evenstar",DJ136))=1,COUNT(FIND("Mirror of Galadriel",DJ136))=1,COUNT(FIND("Andúril, Flame of the West",DJ136))=1,COUNT(FIND("Durin's Axe",DJ136))=1,COUNT(FIND("Erebor13",DJ136))=1),"4.","")))</f>
        <v>0</v>
      </c>
      <c r="DN136">
        <f t="shared" si="157"/>
        <v>0</v>
      </c>
      <c r="DO136">
        <f t="shared" si="158"/>
        <v>0</v>
      </c>
      <c r="DP136">
        <f t="shared" si="159"/>
        <v>0</v>
      </c>
      <c r="DQ136">
        <f t="shared" si="160"/>
        <v>0</v>
      </c>
      <c r="DR136">
        <f t="shared" si="161"/>
        <v>0</v>
      </c>
      <c r="DS136">
        <f t="shared" si="162"/>
        <v>0</v>
      </c>
      <c r="DT136">
        <f t="shared" si="163"/>
        <v>0</v>
      </c>
      <c r="DU136">
        <f t="shared" si="164"/>
        <v>0</v>
      </c>
      <c r="DV136">
        <f t="shared" si="165"/>
        <v>0</v>
      </c>
      <c r="DW136">
        <f t="shared" si="166"/>
        <v>0</v>
      </c>
      <c r="DX136">
        <f t="shared" si="167"/>
        <v>0</v>
      </c>
      <c r="DY136">
        <f t="shared" si="168"/>
        <v>0</v>
      </c>
      <c r="DZ136">
        <f t="shared" si="169"/>
        <v>0</v>
      </c>
      <c r="EA136" s="17">
        <f t="shared" ref="EA136:EA199" si="175">IF(DN135=0,EA135,EA135+1)</f>
        <v>1</v>
      </c>
      <c r="EB136" s="85" t="str">
        <f>IF(COUNT(FIND(" with ",DJ136))=1,SUBSTITUTE(DJ136,CONCATENATE(DI136," with"),""),"")</f>
        <v/>
      </c>
      <c r="EC136" s="85" t="str">
        <f t="shared" si="170"/>
        <v/>
      </c>
      <c r="ED136" s="85"/>
      <c r="EE136" s="65" t="s">
        <v>32</v>
      </c>
      <c r="EG136" s="85"/>
      <c r="EH136" s="62" t="s">
        <v>186</v>
      </c>
      <c r="EI136" s="63" t="s">
        <v>186</v>
      </c>
      <c r="EJ136" s="64" t="s">
        <v>2202</v>
      </c>
      <c r="EO136" s="65" t="s">
        <v>787</v>
      </c>
      <c r="EP136" s="65" t="s">
        <v>237</v>
      </c>
      <c r="EQ136" s="69" t="s">
        <v>632</v>
      </c>
      <c r="ER136" s="69" t="s">
        <v>633</v>
      </c>
      <c r="ES136" s="69" t="s">
        <v>634</v>
      </c>
      <c r="ET136" s="69" t="s">
        <v>629</v>
      </c>
      <c r="EU136" s="69" t="s">
        <v>624</v>
      </c>
      <c r="EV136" s="69" t="s">
        <v>635</v>
      </c>
      <c r="EW136" s="69" t="s">
        <v>629</v>
      </c>
      <c r="EX136" s="69" t="s">
        <v>624</v>
      </c>
      <c r="EY136" s="69" t="s">
        <v>629</v>
      </c>
      <c r="EZ136" s="69" t="s">
        <v>623</v>
      </c>
      <c r="FA136" s="69" t="s">
        <v>623</v>
      </c>
      <c r="FB136" s="70" t="s">
        <v>785</v>
      </c>
      <c r="FH136" s="84">
        <f t="shared" si="154"/>
        <v>1</v>
      </c>
      <c r="FI136" s="84">
        <f t="shared" si="156"/>
        <v>1</v>
      </c>
      <c r="FJ136" s="85" t="s">
        <v>1169</v>
      </c>
    </row>
    <row r="137" spans="1:166" x14ac:dyDescent="0.25">
      <c r="A137" s="74"/>
      <c r="B137" s="89">
        <v>1</v>
      </c>
      <c r="C137" s="89">
        <v>2</v>
      </c>
      <c r="D137" s="89">
        <v>3</v>
      </c>
      <c r="E137" s="89">
        <v>4</v>
      </c>
      <c r="F137" s="89">
        <v>5</v>
      </c>
      <c r="G137" s="89">
        <v>6</v>
      </c>
      <c r="H137" s="89">
        <v>7</v>
      </c>
      <c r="I137" s="89">
        <v>8</v>
      </c>
      <c r="J137" s="89">
        <v>9</v>
      </c>
      <c r="K137" s="89">
        <v>10</v>
      </c>
      <c r="L137" s="89">
        <v>11</v>
      </c>
      <c r="M137" s="89">
        <v>12</v>
      </c>
      <c r="N137" s="89">
        <v>13</v>
      </c>
      <c r="O137" s="89">
        <v>14</v>
      </c>
      <c r="P137" s="89">
        <v>15</v>
      </c>
      <c r="Q137" s="89">
        <v>16</v>
      </c>
      <c r="R137" s="89">
        <v>17</v>
      </c>
      <c r="S137" s="89">
        <v>18</v>
      </c>
      <c r="T137" s="89">
        <v>19</v>
      </c>
      <c r="U137" s="89">
        <v>20</v>
      </c>
      <c r="V137" s="89">
        <v>21</v>
      </c>
      <c r="W137" s="89">
        <v>22</v>
      </c>
      <c r="X137" s="89">
        <v>23</v>
      </c>
      <c r="Y137" s="89">
        <v>24</v>
      </c>
      <c r="Z137" s="89">
        <v>25</v>
      </c>
      <c r="AA137" s="89">
        <v>26</v>
      </c>
      <c r="AB137" s="89">
        <v>27</v>
      </c>
      <c r="AC137" s="89">
        <v>28</v>
      </c>
      <c r="AD137" s="89">
        <v>29</v>
      </c>
      <c r="AE137" s="89">
        <v>30</v>
      </c>
      <c r="AF137" s="89">
        <v>31</v>
      </c>
      <c r="AG137" s="89">
        <v>32</v>
      </c>
      <c r="AH137" s="89">
        <v>33</v>
      </c>
      <c r="AI137" s="89">
        <v>34</v>
      </c>
      <c r="AJ137" s="89">
        <v>35</v>
      </c>
      <c r="AK137" s="89">
        <v>36</v>
      </c>
      <c r="AL137" s="89">
        <v>37</v>
      </c>
      <c r="AM137" s="89">
        <v>38</v>
      </c>
      <c r="AN137" s="89">
        <v>39</v>
      </c>
      <c r="AO137" s="89">
        <v>40</v>
      </c>
      <c r="AP137" s="89">
        <v>41</v>
      </c>
      <c r="AQ137" s="89">
        <v>42</v>
      </c>
      <c r="AR137" s="89">
        <v>43</v>
      </c>
      <c r="AS137" s="89">
        <v>44</v>
      </c>
      <c r="AT137" s="89">
        <v>45</v>
      </c>
      <c r="AU137" s="89"/>
      <c r="AV137" s="89">
        <v>46</v>
      </c>
      <c r="AW137" s="89">
        <v>47</v>
      </c>
      <c r="AX137" s="89">
        <v>48</v>
      </c>
      <c r="AY137" s="89">
        <v>49</v>
      </c>
      <c r="AZ137" s="89">
        <v>50</v>
      </c>
      <c r="BA137" s="89">
        <v>51</v>
      </c>
      <c r="BB137" s="89">
        <v>52</v>
      </c>
      <c r="BC137" s="89">
        <v>53</v>
      </c>
      <c r="BD137" s="89">
        <v>54</v>
      </c>
      <c r="BE137" s="89">
        <v>55</v>
      </c>
      <c r="BF137" s="89">
        <v>56</v>
      </c>
      <c r="BG137" s="89">
        <v>57</v>
      </c>
      <c r="BH137" s="89">
        <v>58</v>
      </c>
      <c r="BI137" s="89">
        <v>59</v>
      </c>
      <c r="BJ137" s="89">
        <v>60</v>
      </c>
      <c r="BK137" s="89">
        <v>61</v>
      </c>
      <c r="BL137" s="89">
        <v>62</v>
      </c>
      <c r="BM137" s="89">
        <v>63</v>
      </c>
      <c r="BN137" s="89">
        <v>64</v>
      </c>
      <c r="BO137" s="89">
        <v>65</v>
      </c>
      <c r="BP137" s="89">
        <v>66</v>
      </c>
      <c r="BQ137" s="89">
        <v>67</v>
      </c>
      <c r="BR137" s="89">
        <v>68</v>
      </c>
      <c r="BS137" s="89">
        <v>69</v>
      </c>
      <c r="BT137" s="89">
        <v>70</v>
      </c>
      <c r="BU137" s="89">
        <v>71</v>
      </c>
      <c r="BV137" s="89">
        <v>72</v>
      </c>
      <c r="BW137" s="89">
        <v>73</v>
      </c>
      <c r="BX137" s="89">
        <v>74</v>
      </c>
      <c r="BY137" s="89">
        <v>75</v>
      </c>
      <c r="BZ137" s="89">
        <v>76</v>
      </c>
      <c r="CA137" s="89">
        <v>77</v>
      </c>
      <c r="CB137" s="89">
        <v>78</v>
      </c>
      <c r="CC137" s="89">
        <v>79</v>
      </c>
      <c r="CD137" s="89">
        <v>80</v>
      </c>
      <c r="CE137" s="89">
        <v>81</v>
      </c>
      <c r="CF137" s="89">
        <v>82</v>
      </c>
      <c r="CG137" s="89">
        <v>83</v>
      </c>
      <c r="CH137" s="89">
        <v>84</v>
      </c>
      <c r="CI137" s="89">
        <v>85</v>
      </c>
      <c r="CJ137" s="89">
        <v>86</v>
      </c>
      <c r="CK137" s="89">
        <v>87</v>
      </c>
      <c r="CL137" s="89">
        <v>88</v>
      </c>
      <c r="CM137" s="89">
        <v>89</v>
      </c>
      <c r="CN137" s="89">
        <v>90</v>
      </c>
      <c r="CV137" s="84">
        <f t="shared" si="150"/>
        <v>1</v>
      </c>
      <c r="CW137" s="58" t="str">
        <f>'the Fiefdoms'!W57</f>
        <v/>
      </c>
      <c r="DC137" s="84">
        <f t="shared" si="151"/>
        <v>1</v>
      </c>
      <c r="DD137">
        <f>Rohan!AP22</f>
        <v>0</v>
      </c>
      <c r="DE137" t="str">
        <f>Rohan!AA22</f>
        <v>Rohan Royal Guard</v>
      </c>
      <c r="DF137" t="str">
        <f>Rohan!CA22</f>
        <v>-</v>
      </c>
      <c r="DK137" s="84"/>
      <c r="DL137">
        <f>LOOKUP(DK136,$EH:$EH,$EJ:$EJ)</f>
        <v>0</v>
      </c>
      <c r="DM137" s="84">
        <f t="shared" ref="DM137:DM140" si="176">DL137</f>
        <v>0</v>
      </c>
      <c r="DN137">
        <f t="shared" si="157"/>
        <v>0</v>
      </c>
      <c r="DO137">
        <f t="shared" si="158"/>
        <v>0</v>
      </c>
      <c r="DP137">
        <f t="shared" si="159"/>
        <v>0</v>
      </c>
      <c r="DQ137">
        <f t="shared" si="160"/>
        <v>0</v>
      </c>
      <c r="DR137">
        <f t="shared" si="161"/>
        <v>0</v>
      </c>
      <c r="DS137">
        <f t="shared" si="162"/>
        <v>0</v>
      </c>
      <c r="DT137">
        <f t="shared" si="163"/>
        <v>0</v>
      </c>
      <c r="DU137">
        <f t="shared" si="164"/>
        <v>0</v>
      </c>
      <c r="DV137">
        <f t="shared" si="165"/>
        <v>0</v>
      </c>
      <c r="DW137">
        <f t="shared" si="166"/>
        <v>0</v>
      </c>
      <c r="DX137">
        <f t="shared" si="167"/>
        <v>0</v>
      </c>
      <c r="DY137">
        <f t="shared" si="168"/>
        <v>0</v>
      </c>
      <c r="DZ137">
        <f t="shared" si="169"/>
        <v>0</v>
      </c>
      <c r="EA137" s="17">
        <f t="shared" si="175"/>
        <v>1</v>
      </c>
      <c r="EB137" s="85"/>
      <c r="EC137" s="85" t="str">
        <f t="shared" si="170"/>
        <v/>
      </c>
      <c r="ED137" s="85"/>
      <c r="EE137" s="65" t="s">
        <v>213</v>
      </c>
      <c r="EF137" s="84" t="s">
        <v>2263</v>
      </c>
      <c r="EG137" s="85"/>
      <c r="EH137" s="62" t="s">
        <v>185</v>
      </c>
      <c r="EI137" s="63" t="s">
        <v>185</v>
      </c>
      <c r="EJ137" s="64" t="s">
        <v>2202</v>
      </c>
      <c r="EO137" s="65" t="s">
        <v>172</v>
      </c>
      <c r="EP137" s="65" t="s">
        <v>172</v>
      </c>
      <c r="EQ137" s="69" t="s">
        <v>709</v>
      </c>
      <c r="ER137" s="69" t="s">
        <v>1843</v>
      </c>
      <c r="ES137" s="69" t="s">
        <v>620</v>
      </c>
      <c r="ET137" s="69" t="s">
        <v>621</v>
      </c>
      <c r="EU137" s="69" t="s">
        <v>628</v>
      </c>
      <c r="EV137" s="69" t="s">
        <v>629</v>
      </c>
      <c r="EW137" s="69" t="s">
        <v>629</v>
      </c>
      <c r="EX137" s="69" t="s">
        <v>624</v>
      </c>
      <c r="EY137" s="69" t="s">
        <v>629</v>
      </c>
      <c r="EZ137" s="69" t="s">
        <v>635</v>
      </c>
      <c r="FA137" s="69" t="s">
        <v>635</v>
      </c>
      <c r="FB137" s="70" t="s">
        <v>719</v>
      </c>
      <c r="FH137" s="84">
        <f t="shared" si="154"/>
        <v>0</v>
      </c>
      <c r="FI137" s="84">
        <f t="shared" si="156"/>
        <v>1</v>
      </c>
      <c r="FJ137" s="85" t="s">
        <v>1170</v>
      </c>
    </row>
    <row r="138" spans="1:166" x14ac:dyDescent="0.25">
      <c r="A138" s="236" t="str">
        <f>CONCATENATE(A1," - Magical Powers")</f>
        <v>FORCES OF GOOD - Magical Powers</v>
      </c>
      <c r="B138" s="237" t="str">
        <f t="shared" ref="B138:AT138" si="177">LOOKUP(B174,$FO:$FO,$FP:$FP)</f>
        <v/>
      </c>
      <c r="C138" s="237" t="str">
        <f t="shared" si="177"/>
        <v/>
      </c>
      <c r="D138" s="237" t="str">
        <f t="shared" si="177"/>
        <v/>
      </c>
      <c r="E138" s="237" t="str">
        <f t="shared" si="177"/>
        <v/>
      </c>
      <c r="F138" s="237" t="str">
        <f t="shared" si="177"/>
        <v/>
      </c>
      <c r="G138" s="237" t="str">
        <f t="shared" si="177"/>
        <v/>
      </c>
      <c r="H138" s="237" t="str">
        <f t="shared" si="177"/>
        <v/>
      </c>
      <c r="I138" s="237" t="str">
        <f t="shared" si="177"/>
        <v/>
      </c>
      <c r="J138" s="237" t="str">
        <f t="shared" si="177"/>
        <v/>
      </c>
      <c r="K138" s="237" t="str">
        <f t="shared" si="177"/>
        <v/>
      </c>
      <c r="L138" s="237" t="str">
        <f t="shared" si="177"/>
        <v/>
      </c>
      <c r="M138" s="237" t="str">
        <f t="shared" si="177"/>
        <v/>
      </c>
      <c r="N138" s="237" t="str">
        <f t="shared" si="177"/>
        <v/>
      </c>
      <c r="O138" s="237" t="str">
        <f t="shared" si="177"/>
        <v/>
      </c>
      <c r="P138" s="237" t="str">
        <f t="shared" si="177"/>
        <v/>
      </c>
      <c r="Q138" s="237" t="str">
        <f t="shared" si="177"/>
        <v/>
      </c>
      <c r="R138" s="237" t="str">
        <f t="shared" si="177"/>
        <v/>
      </c>
      <c r="S138" s="237" t="str">
        <f t="shared" si="177"/>
        <v/>
      </c>
      <c r="T138" s="237" t="str">
        <f t="shared" si="177"/>
        <v/>
      </c>
      <c r="U138" s="237" t="str">
        <f t="shared" si="177"/>
        <v/>
      </c>
      <c r="V138" s="237" t="str">
        <f t="shared" si="177"/>
        <v/>
      </c>
      <c r="W138" s="237" t="str">
        <f t="shared" si="177"/>
        <v/>
      </c>
      <c r="X138" s="237" t="str">
        <f t="shared" si="177"/>
        <v/>
      </c>
      <c r="Y138" s="237" t="str">
        <f t="shared" si="177"/>
        <v/>
      </c>
      <c r="Z138" s="237" t="str">
        <f t="shared" si="177"/>
        <v/>
      </c>
      <c r="AA138" s="237" t="str">
        <f t="shared" si="177"/>
        <v/>
      </c>
      <c r="AB138" s="237" t="str">
        <f t="shared" si="177"/>
        <v/>
      </c>
      <c r="AC138" s="237" t="str">
        <f t="shared" si="177"/>
        <v/>
      </c>
      <c r="AD138" s="237" t="str">
        <f t="shared" si="177"/>
        <v/>
      </c>
      <c r="AE138" s="237" t="str">
        <f t="shared" si="177"/>
        <v/>
      </c>
      <c r="AF138" s="237" t="str">
        <f t="shared" si="177"/>
        <v/>
      </c>
      <c r="AG138" s="237" t="str">
        <f t="shared" si="177"/>
        <v/>
      </c>
      <c r="AH138" s="237" t="str">
        <f t="shared" si="177"/>
        <v/>
      </c>
      <c r="AI138" s="237" t="str">
        <f t="shared" si="177"/>
        <v/>
      </c>
      <c r="AJ138" s="237" t="str">
        <f t="shared" si="177"/>
        <v/>
      </c>
      <c r="AK138" s="237" t="str">
        <f t="shared" si="177"/>
        <v/>
      </c>
      <c r="AL138" s="237" t="str">
        <f t="shared" si="177"/>
        <v/>
      </c>
      <c r="AM138" s="237" t="str">
        <f t="shared" si="177"/>
        <v/>
      </c>
      <c r="AN138" s="237" t="str">
        <f t="shared" si="177"/>
        <v/>
      </c>
      <c r="AO138" s="237" t="str">
        <f t="shared" si="177"/>
        <v/>
      </c>
      <c r="AP138" s="237" t="str">
        <f t="shared" si="177"/>
        <v/>
      </c>
      <c r="AQ138" s="237" t="str">
        <f t="shared" si="177"/>
        <v/>
      </c>
      <c r="AR138" s="237" t="str">
        <f t="shared" si="177"/>
        <v/>
      </c>
      <c r="AS138" s="237" t="str">
        <f t="shared" si="177"/>
        <v/>
      </c>
      <c r="AT138" s="237" t="str">
        <f t="shared" si="177"/>
        <v/>
      </c>
      <c r="AU138" s="237" t="str">
        <f>IF(AND(AV172="",AV138=""),"",A138)</f>
        <v/>
      </c>
      <c r="AV138" s="237" t="str">
        <f t="shared" ref="AV138:CN138" si="178">LOOKUP(AV174,$FO:$FO,$FP:$FP)</f>
        <v/>
      </c>
      <c r="AW138" s="237" t="str">
        <f t="shared" si="178"/>
        <v/>
      </c>
      <c r="AX138" s="237" t="str">
        <f t="shared" si="178"/>
        <v/>
      </c>
      <c r="AY138" s="237" t="str">
        <f t="shared" si="178"/>
        <v/>
      </c>
      <c r="AZ138" s="237" t="str">
        <f t="shared" si="178"/>
        <v/>
      </c>
      <c r="BA138" s="237" t="str">
        <f t="shared" si="178"/>
        <v/>
      </c>
      <c r="BB138" s="237" t="str">
        <f t="shared" si="178"/>
        <v/>
      </c>
      <c r="BC138" s="237" t="str">
        <f t="shared" si="178"/>
        <v/>
      </c>
      <c r="BD138" s="237" t="str">
        <f t="shared" si="178"/>
        <v/>
      </c>
      <c r="BE138" s="237" t="str">
        <f t="shared" si="178"/>
        <v/>
      </c>
      <c r="BF138" s="237" t="str">
        <f t="shared" si="178"/>
        <v/>
      </c>
      <c r="BG138" s="237" t="str">
        <f t="shared" si="178"/>
        <v/>
      </c>
      <c r="BH138" s="237" t="str">
        <f t="shared" si="178"/>
        <v/>
      </c>
      <c r="BI138" s="237" t="str">
        <f t="shared" si="178"/>
        <v/>
      </c>
      <c r="BJ138" s="237" t="str">
        <f t="shared" si="178"/>
        <v/>
      </c>
      <c r="BK138" s="237" t="str">
        <f t="shared" si="178"/>
        <v/>
      </c>
      <c r="BL138" s="237" t="str">
        <f t="shared" si="178"/>
        <v/>
      </c>
      <c r="BM138" s="237" t="str">
        <f t="shared" si="178"/>
        <v/>
      </c>
      <c r="BN138" s="237" t="str">
        <f t="shared" si="178"/>
        <v/>
      </c>
      <c r="BO138" s="237" t="str">
        <f t="shared" si="178"/>
        <v/>
      </c>
      <c r="BP138" s="237" t="str">
        <f t="shared" si="178"/>
        <v/>
      </c>
      <c r="BQ138" s="237" t="str">
        <f t="shared" si="178"/>
        <v/>
      </c>
      <c r="BR138" s="237" t="str">
        <f t="shared" si="178"/>
        <v/>
      </c>
      <c r="BS138" s="237" t="str">
        <f t="shared" si="178"/>
        <v/>
      </c>
      <c r="BT138" s="237" t="str">
        <f t="shared" si="178"/>
        <v/>
      </c>
      <c r="BU138" s="237" t="str">
        <f t="shared" si="178"/>
        <v/>
      </c>
      <c r="BV138" s="237" t="str">
        <f t="shared" si="178"/>
        <v/>
      </c>
      <c r="BW138" s="237" t="str">
        <f t="shared" si="178"/>
        <v/>
      </c>
      <c r="BX138" s="237" t="str">
        <f t="shared" si="178"/>
        <v/>
      </c>
      <c r="BY138" s="237" t="str">
        <f t="shared" si="178"/>
        <v/>
      </c>
      <c r="BZ138" s="237" t="str">
        <f t="shared" si="178"/>
        <v/>
      </c>
      <c r="CA138" s="237" t="str">
        <f t="shared" si="178"/>
        <v/>
      </c>
      <c r="CB138" s="237" t="str">
        <f t="shared" si="178"/>
        <v/>
      </c>
      <c r="CC138" s="237" t="str">
        <f t="shared" si="178"/>
        <v/>
      </c>
      <c r="CD138" s="237" t="str">
        <f t="shared" si="178"/>
        <v/>
      </c>
      <c r="CE138" s="237" t="str">
        <f t="shared" si="178"/>
        <v/>
      </c>
      <c r="CF138" s="237" t="str">
        <f t="shared" si="178"/>
        <v/>
      </c>
      <c r="CG138" s="237" t="str">
        <f t="shared" si="178"/>
        <v/>
      </c>
      <c r="CH138" s="237" t="str">
        <f t="shared" si="178"/>
        <v/>
      </c>
      <c r="CI138" s="237" t="str">
        <f t="shared" si="178"/>
        <v/>
      </c>
      <c r="CJ138" s="237" t="str">
        <f t="shared" si="178"/>
        <v/>
      </c>
      <c r="CK138" s="237" t="str">
        <f t="shared" si="178"/>
        <v/>
      </c>
      <c r="CL138" s="237" t="str">
        <f t="shared" si="178"/>
        <v/>
      </c>
      <c r="CM138" s="237" t="str">
        <f t="shared" si="178"/>
        <v/>
      </c>
      <c r="CN138" s="237" t="str">
        <f t="shared" si="178"/>
        <v/>
      </c>
      <c r="CV138" s="84">
        <f t="shared" si="150"/>
        <v>1</v>
      </c>
      <c r="CW138" s="58" t="str">
        <f>'the Fiefdoms'!W58</f>
        <v/>
      </c>
      <c r="DC138" s="84">
        <f t="shared" si="151"/>
        <v>1</v>
      </c>
      <c r="DD138">
        <f>Rohan!AP23</f>
        <v>0</v>
      </c>
      <c r="DE138" t="str">
        <f>Rohan!AA23</f>
        <v>Rohan Royal Guard</v>
      </c>
      <c r="DF138" t="str">
        <f>Rohan!CA23</f>
        <v>-</v>
      </c>
      <c r="DK138" s="84"/>
      <c r="DL138">
        <f>LOOKUP(DK136,$EH:$EH,$EK:$EK)</f>
        <v>0</v>
      </c>
      <c r="DM138" s="84">
        <f t="shared" si="176"/>
        <v>0</v>
      </c>
      <c r="DN138">
        <f t="shared" si="157"/>
        <v>0</v>
      </c>
      <c r="DO138">
        <f t="shared" si="158"/>
        <v>0</v>
      </c>
      <c r="DP138">
        <f t="shared" si="159"/>
        <v>0</v>
      </c>
      <c r="DQ138">
        <f t="shared" si="160"/>
        <v>0</v>
      </c>
      <c r="DR138">
        <f t="shared" si="161"/>
        <v>0</v>
      </c>
      <c r="DS138">
        <f t="shared" si="162"/>
        <v>0</v>
      </c>
      <c r="DT138">
        <f t="shared" si="163"/>
        <v>0</v>
      </c>
      <c r="DU138">
        <f t="shared" si="164"/>
        <v>0</v>
      </c>
      <c r="DV138">
        <f t="shared" si="165"/>
        <v>0</v>
      </c>
      <c r="DW138">
        <f t="shared" si="166"/>
        <v>0</v>
      </c>
      <c r="DX138">
        <f t="shared" si="167"/>
        <v>0</v>
      </c>
      <c r="DY138">
        <f t="shared" si="168"/>
        <v>0</v>
      </c>
      <c r="DZ138">
        <f t="shared" si="169"/>
        <v>0</v>
      </c>
      <c r="EA138" s="17">
        <f t="shared" si="175"/>
        <v>1</v>
      </c>
      <c r="EB138" s="85"/>
      <c r="EC138" s="85" t="str">
        <f t="shared" si="170"/>
        <v/>
      </c>
      <c r="ED138" s="85"/>
      <c r="EE138" s="84" t="s">
        <v>2594</v>
      </c>
      <c r="EF138" s="84" t="s">
        <v>2217</v>
      </c>
      <c r="EG138" s="85"/>
      <c r="EH138" s="62" t="s">
        <v>183</v>
      </c>
      <c r="EI138" s="63" t="s">
        <v>183</v>
      </c>
      <c r="EJ138" s="64" t="s">
        <v>2202</v>
      </c>
      <c r="EO138" s="65" t="s">
        <v>741</v>
      </c>
      <c r="EP138" s="65" t="s">
        <v>172</v>
      </c>
      <c r="EQ138" s="69" t="s">
        <v>709</v>
      </c>
      <c r="ER138" s="69" t="s">
        <v>1843</v>
      </c>
      <c r="ES138" s="69" t="s">
        <v>620</v>
      </c>
      <c r="ET138" s="69" t="s">
        <v>621</v>
      </c>
      <c r="EU138" s="69" t="s">
        <v>624</v>
      </c>
      <c r="EV138" s="69" t="s">
        <v>629</v>
      </c>
      <c r="EW138" s="69" t="s">
        <v>629</v>
      </c>
      <c r="EX138" s="69" t="s">
        <v>624</v>
      </c>
      <c r="EY138" s="69" t="s">
        <v>629</v>
      </c>
      <c r="EZ138" s="69" t="s">
        <v>635</v>
      </c>
      <c r="FA138" s="69" t="s">
        <v>635</v>
      </c>
      <c r="FB138" s="70" t="s">
        <v>719</v>
      </c>
      <c r="FH138" s="84">
        <f t="shared" si="154"/>
        <v>0</v>
      </c>
      <c r="FI138" s="84">
        <f t="shared" si="156"/>
        <v>1</v>
      </c>
      <c r="FJ138" s="85" t="s">
        <v>1171</v>
      </c>
    </row>
    <row r="139" spans="1:166" x14ac:dyDescent="0.25">
      <c r="A139" s="236"/>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D139" s="237"/>
      <c r="AE139" s="237"/>
      <c r="AF139" s="237"/>
      <c r="AG139" s="237"/>
      <c r="AH139" s="237"/>
      <c r="AI139" s="237"/>
      <c r="AJ139" s="237"/>
      <c r="AK139" s="237"/>
      <c r="AL139" s="237"/>
      <c r="AM139" s="237"/>
      <c r="AN139" s="237"/>
      <c r="AO139" s="237"/>
      <c r="AP139" s="237"/>
      <c r="AQ139" s="237"/>
      <c r="AR139" s="237"/>
      <c r="AS139" s="237"/>
      <c r="AT139" s="237"/>
      <c r="AU139" s="237"/>
      <c r="AV139" s="237"/>
      <c r="AW139" s="237"/>
      <c r="AX139" s="237"/>
      <c r="AY139" s="237"/>
      <c r="AZ139" s="237"/>
      <c r="BA139" s="237"/>
      <c r="BB139" s="237"/>
      <c r="BC139" s="237"/>
      <c r="BD139" s="237"/>
      <c r="BE139" s="237"/>
      <c r="BF139" s="237"/>
      <c r="BG139" s="237"/>
      <c r="BH139" s="237"/>
      <c r="BI139" s="237"/>
      <c r="BJ139" s="237"/>
      <c r="BK139" s="237"/>
      <c r="BL139" s="237"/>
      <c r="BM139" s="237"/>
      <c r="BN139" s="237"/>
      <c r="BO139" s="237"/>
      <c r="BP139" s="237"/>
      <c r="BQ139" s="237"/>
      <c r="BR139" s="237"/>
      <c r="BS139" s="237"/>
      <c r="BT139" s="237"/>
      <c r="BU139" s="237"/>
      <c r="BV139" s="237"/>
      <c r="BW139" s="237"/>
      <c r="BX139" s="237"/>
      <c r="BY139" s="237"/>
      <c r="BZ139" s="237"/>
      <c r="CA139" s="237"/>
      <c r="CB139" s="237"/>
      <c r="CC139" s="237"/>
      <c r="CD139" s="237"/>
      <c r="CE139" s="237"/>
      <c r="CF139" s="237"/>
      <c r="CG139" s="237"/>
      <c r="CH139" s="237"/>
      <c r="CI139" s="237"/>
      <c r="CJ139" s="237"/>
      <c r="CK139" s="237"/>
      <c r="CL139" s="237"/>
      <c r="CM139" s="237"/>
      <c r="CN139" s="237"/>
      <c r="CV139" s="84">
        <f t="shared" si="150"/>
        <v>1</v>
      </c>
      <c r="CW139" s="58" t="str">
        <f>'the Fiefdoms'!W59</f>
        <v/>
      </c>
      <c r="DC139" s="84">
        <f t="shared" si="151"/>
        <v>1</v>
      </c>
      <c r="DD139">
        <f>Rohan!AP24</f>
        <v>0</v>
      </c>
      <c r="DE139" t="str">
        <f>Rohan!AA24</f>
        <v>Rohan Royal Guard</v>
      </c>
      <c r="DF139" t="str">
        <f>Rohan!CA24</f>
        <v>-</v>
      </c>
      <c r="DK139" s="84"/>
      <c r="DL139">
        <f>LOOKUP(DK136,$EH:$EH,$EL:$EL)</f>
        <v>0</v>
      </c>
      <c r="DM139" s="84">
        <f t="shared" si="176"/>
        <v>0</v>
      </c>
      <c r="DN139">
        <f t="shared" si="157"/>
        <v>0</v>
      </c>
      <c r="DO139">
        <f t="shared" si="158"/>
        <v>0</v>
      </c>
      <c r="DP139">
        <f t="shared" si="159"/>
        <v>0</v>
      </c>
      <c r="DQ139">
        <f t="shared" si="160"/>
        <v>0</v>
      </c>
      <c r="DR139">
        <f t="shared" si="161"/>
        <v>0</v>
      </c>
      <c r="DS139">
        <f t="shared" si="162"/>
        <v>0</v>
      </c>
      <c r="DT139">
        <f t="shared" si="163"/>
        <v>0</v>
      </c>
      <c r="DU139">
        <f t="shared" si="164"/>
        <v>0</v>
      </c>
      <c r="DV139">
        <f t="shared" si="165"/>
        <v>0</v>
      </c>
      <c r="DW139">
        <f t="shared" si="166"/>
        <v>0</v>
      </c>
      <c r="DX139">
        <f t="shared" si="167"/>
        <v>0</v>
      </c>
      <c r="DY139">
        <f t="shared" si="168"/>
        <v>0</v>
      </c>
      <c r="DZ139">
        <f t="shared" si="169"/>
        <v>0</v>
      </c>
      <c r="EA139" s="17">
        <f t="shared" si="175"/>
        <v>1</v>
      </c>
      <c r="EB139" s="85"/>
      <c r="EC139" s="85" t="str">
        <f t="shared" si="170"/>
        <v/>
      </c>
      <c r="ED139" s="85"/>
      <c r="EE139" s="84" t="s">
        <v>2598</v>
      </c>
      <c r="EG139" s="85"/>
      <c r="EH139" s="62" t="s">
        <v>171</v>
      </c>
      <c r="EI139" s="63" t="s">
        <v>171</v>
      </c>
      <c r="EJ139" s="64"/>
      <c r="EO139" s="65" t="s">
        <v>182</v>
      </c>
      <c r="EP139" s="65" t="s">
        <v>182</v>
      </c>
      <c r="EQ139" s="69" t="s">
        <v>709</v>
      </c>
      <c r="ER139" s="69" t="s">
        <v>1843</v>
      </c>
      <c r="ES139" s="69" t="s">
        <v>627</v>
      </c>
      <c r="ET139" s="69" t="s">
        <v>623</v>
      </c>
      <c r="EU139" s="69" t="s">
        <v>621</v>
      </c>
      <c r="EV139" s="69" t="s">
        <v>635</v>
      </c>
      <c r="EW139" s="69" t="s">
        <v>635</v>
      </c>
      <c r="EX139" s="69" t="s">
        <v>624</v>
      </c>
      <c r="EY139" s="14" t="str">
        <f>""</f>
        <v/>
      </c>
      <c r="EZ139" s="14" t="str">
        <f>""</f>
        <v/>
      </c>
      <c r="FA139" s="14" t="str">
        <f>""</f>
        <v/>
      </c>
      <c r="FB139" s="70" t="s">
        <v>723</v>
      </c>
      <c r="FH139" s="84">
        <f t="shared" si="154"/>
        <v>0</v>
      </c>
      <c r="FI139" s="84">
        <f t="shared" si="156"/>
        <v>1</v>
      </c>
      <c r="FJ139" s="83" t="str">
        <f>""</f>
        <v/>
      </c>
    </row>
    <row r="140" spans="1:166" x14ac:dyDescent="0.25">
      <c r="A140" s="236"/>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237"/>
      <c r="BM140" s="237"/>
      <c r="BN140" s="237"/>
      <c r="BO140" s="237"/>
      <c r="BP140" s="237"/>
      <c r="BQ140" s="237"/>
      <c r="BR140" s="237"/>
      <c r="BS140" s="237"/>
      <c r="BT140" s="237"/>
      <c r="BU140" s="237"/>
      <c r="BV140" s="237"/>
      <c r="BW140" s="237"/>
      <c r="BX140" s="237"/>
      <c r="BY140" s="237"/>
      <c r="BZ140" s="237"/>
      <c r="CA140" s="237"/>
      <c r="CB140" s="237"/>
      <c r="CC140" s="237"/>
      <c r="CD140" s="237"/>
      <c r="CE140" s="237"/>
      <c r="CF140" s="237"/>
      <c r="CG140" s="237"/>
      <c r="CH140" s="237"/>
      <c r="CI140" s="237"/>
      <c r="CJ140" s="237"/>
      <c r="CK140" s="237"/>
      <c r="CL140" s="237"/>
      <c r="CM140" s="237"/>
      <c r="CN140" s="237"/>
      <c r="CV140" s="84">
        <f t="shared" si="150"/>
        <v>1</v>
      </c>
      <c r="CW140" s="58" t="str">
        <f>'the Fiefdoms'!W60</f>
        <v/>
      </c>
      <c r="DC140" s="84">
        <f t="shared" si="151"/>
        <v>1</v>
      </c>
      <c r="DD140">
        <f>Rohan!AP25</f>
        <v>0</v>
      </c>
      <c r="DE140" t="str">
        <f>Rohan!AA25</f>
        <v>Son of Eorl</v>
      </c>
      <c r="DF140" t="str">
        <f>Rohan!CA25</f>
        <v>-</v>
      </c>
      <c r="DK140" s="84"/>
      <c r="DL140">
        <f>LOOKUP(DK136,$EH:$EH,$EM:$EM)</f>
        <v>0</v>
      </c>
      <c r="DM140" s="84">
        <f t="shared" si="176"/>
        <v>0</v>
      </c>
      <c r="DN140">
        <f t="shared" si="157"/>
        <v>0</v>
      </c>
      <c r="DO140">
        <f t="shared" si="158"/>
        <v>0</v>
      </c>
      <c r="DP140">
        <f t="shared" si="159"/>
        <v>0</v>
      </c>
      <c r="DQ140">
        <f t="shared" si="160"/>
        <v>0</v>
      </c>
      <c r="DR140">
        <f t="shared" si="161"/>
        <v>0</v>
      </c>
      <c r="DS140">
        <f t="shared" si="162"/>
        <v>0</v>
      </c>
      <c r="DT140">
        <f t="shared" si="163"/>
        <v>0</v>
      </c>
      <c r="DU140">
        <f t="shared" si="164"/>
        <v>0</v>
      </c>
      <c r="DV140">
        <f t="shared" si="165"/>
        <v>0</v>
      </c>
      <c r="DW140">
        <f t="shared" si="166"/>
        <v>0</v>
      </c>
      <c r="DX140">
        <f t="shared" si="167"/>
        <v>0</v>
      </c>
      <c r="DY140">
        <f t="shared" si="168"/>
        <v>0</v>
      </c>
      <c r="DZ140">
        <f t="shared" si="169"/>
        <v>0</v>
      </c>
      <c r="EA140" s="17">
        <f t="shared" si="175"/>
        <v>1</v>
      </c>
      <c r="EB140" s="85"/>
      <c r="EC140" s="85" t="str">
        <f t="shared" si="170"/>
        <v/>
      </c>
      <c r="ED140" s="85"/>
      <c r="EE140" s="84" t="s">
        <v>2660</v>
      </c>
      <c r="EF140" s="84" t="s">
        <v>2376</v>
      </c>
      <c r="EG140" s="85"/>
      <c r="EH140" s="62" t="s">
        <v>179</v>
      </c>
      <c r="EI140" s="63" t="s">
        <v>179</v>
      </c>
      <c r="EJ140" s="64"/>
      <c r="EO140" s="65" t="s">
        <v>181</v>
      </c>
      <c r="EP140" s="65" t="s">
        <v>181</v>
      </c>
      <c r="EQ140" s="69" t="s">
        <v>709</v>
      </c>
      <c r="ER140" s="69" t="s">
        <v>1843</v>
      </c>
      <c r="ES140" s="69" t="s">
        <v>627</v>
      </c>
      <c r="ET140" s="69" t="s">
        <v>623</v>
      </c>
      <c r="EU140" s="69" t="s">
        <v>621</v>
      </c>
      <c r="EV140" s="69" t="s">
        <v>635</v>
      </c>
      <c r="EW140" s="69" t="s">
        <v>635</v>
      </c>
      <c r="EX140" s="69" t="s">
        <v>624</v>
      </c>
      <c r="EY140" s="14" t="str">
        <f>""</f>
        <v/>
      </c>
      <c r="EZ140" s="14" t="str">
        <f>""</f>
        <v/>
      </c>
      <c r="FA140" s="14" t="str">
        <f>""</f>
        <v/>
      </c>
      <c r="FB140" s="70" t="s">
        <v>723</v>
      </c>
      <c r="FH140" s="84">
        <f t="shared" si="154"/>
        <v>1</v>
      </c>
      <c r="FI140" s="84">
        <f t="shared" si="156"/>
        <v>1</v>
      </c>
      <c r="FJ140" s="85" t="s">
        <v>1172</v>
      </c>
    </row>
    <row r="141" spans="1:166" x14ac:dyDescent="0.25">
      <c r="A141" s="236"/>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c r="AE141" s="237"/>
      <c r="AF141" s="237"/>
      <c r="AG141" s="237"/>
      <c r="AH141" s="237"/>
      <c r="AI141" s="237"/>
      <c r="AJ141" s="237"/>
      <c r="AK141" s="237"/>
      <c r="AL141" s="237"/>
      <c r="AM141" s="237"/>
      <c r="AN141" s="237"/>
      <c r="AO141" s="237"/>
      <c r="AP141" s="237"/>
      <c r="AQ141" s="237"/>
      <c r="AR141" s="237"/>
      <c r="AS141" s="237"/>
      <c r="AT141" s="237"/>
      <c r="AU141" s="237"/>
      <c r="AV141" s="237"/>
      <c r="AW141" s="237"/>
      <c r="AX141" s="237"/>
      <c r="AY141" s="237"/>
      <c r="AZ141" s="237"/>
      <c r="BA141" s="237"/>
      <c r="BB141" s="237"/>
      <c r="BC141" s="237"/>
      <c r="BD141" s="237"/>
      <c r="BE141" s="237"/>
      <c r="BF141" s="237"/>
      <c r="BG141" s="237"/>
      <c r="BH141" s="237"/>
      <c r="BI141" s="237"/>
      <c r="BJ141" s="237"/>
      <c r="BK141" s="237"/>
      <c r="BL141" s="237"/>
      <c r="BM141" s="237"/>
      <c r="BN141" s="237"/>
      <c r="BO141" s="237"/>
      <c r="BP141" s="237"/>
      <c r="BQ141" s="237"/>
      <c r="BR141" s="237"/>
      <c r="BS141" s="237"/>
      <c r="BT141" s="237"/>
      <c r="BU141" s="237"/>
      <c r="BV141" s="237"/>
      <c r="BW141" s="237"/>
      <c r="BX141" s="237"/>
      <c r="BY141" s="237"/>
      <c r="BZ141" s="237"/>
      <c r="CA141" s="237"/>
      <c r="CB141" s="237"/>
      <c r="CC141" s="237"/>
      <c r="CD141" s="237"/>
      <c r="CE141" s="237"/>
      <c r="CF141" s="237"/>
      <c r="CG141" s="237"/>
      <c r="CH141" s="237"/>
      <c r="CI141" s="237"/>
      <c r="CJ141" s="237"/>
      <c r="CK141" s="237"/>
      <c r="CL141" s="237"/>
      <c r="CM141" s="237"/>
      <c r="CN141" s="237"/>
      <c r="CV141" s="84">
        <f t="shared" si="150"/>
        <v>1</v>
      </c>
      <c r="CW141" s="58" t="str">
        <f>'the Fiefdoms'!W61</f>
        <v/>
      </c>
      <c r="DC141" s="84">
        <f t="shared" si="151"/>
        <v>1</v>
      </c>
      <c r="DD141">
        <f>Rohan!AP26</f>
        <v>0</v>
      </c>
      <c r="DE141" t="str">
        <f>Rohan!AA26</f>
        <v>Warrior of Rohan</v>
      </c>
      <c r="DF141" t="str">
        <f>Rohan!CA26</f>
        <v>-</v>
      </c>
      <c r="DH141">
        <v>28</v>
      </c>
      <c r="DI141">
        <f>LOOKUP(DH141,$DC:$DC,$DE:$DE)</f>
        <v>0</v>
      </c>
      <c r="DJ141">
        <f>LOOKUP(DH141,$DC:$DC,$DF:$DF)</f>
        <v>0</v>
      </c>
      <c r="DK141" s="61">
        <f t="shared" ref="DK141" si="179">IF(DI141=0,0,CONCATENATE(DI141,IF(OR(COUNT(FIND("Horse",DJ141))=1,COUNT(FIND("Pony",DJ141))=1,COUNT(FIND("War Goat",DJ141))=1,COUNT(FIND("War Boar",DJ141))=1),"1.",""),IF(OR(COUNT(FIND("armoured horse",DJ141))=1,COUNT(FIND("Gandalf's Cart",DJ141))=1,COUNT(FIND("Sleigh",DJ141))=1,COUNT(FIND("Windlance",DJ141))=1),"2.",""),IF(OR(COUNT(FIND("Engineer Captain",DJ141))=1,COUNT(FIND("Shadowfax",DJ141))=1),"3.","")))</f>
        <v>0</v>
      </c>
      <c r="DL141">
        <f>LOOKUP(DK141,$EH:$EH,$EI:$EI)</f>
        <v>0</v>
      </c>
      <c r="DM141" s="61">
        <f t="shared" ref="DM141" si="180">IF(DL141=0,0,CONCATENATE(DL141,IF(OR(COUNT(FIND("Shield",DJ141))=1,COUNT(FIND("Sting",DJ141))=1,COUNT(FIND("Sebastian",DJ141))=1,COUNT(FIND("The Oakenshield",DJ141))=1),"1.",""),IF(OR(COUNT(FIND("Armour",DJ141))=1,COUNT(FIND("Elven glaive",DJ141))=1),"2.",""),IF(OR(COUNT(FIND("Heavy armour",DJ141))=1,COUNT(FIND("Mithril Coat",DJ141))=1,COUNT(FIND("armour of Gondolin",DJ141))=1,COUNT(FIND("Orcrist",DJ141))=1),"3.",""),IF(OR(COUNT(FIND("The Banner of Minas Tirith",DJ141))=1,COUNT(FIND("Horn of the Riddermark",DJ141))=1,COUNT(FIND("Royal Standard of Rohan",DJ141))=1,COUNT(FIND("Banner of Arwen Evenstar",DJ141))=1,COUNT(FIND("Mirror of Galadriel",DJ141))=1,COUNT(FIND("Andúril, Flame of the West",DJ141))=1,COUNT(FIND("Durin's Axe",DJ141))=1,COUNT(FIND("Erebor13",DJ141))=1),"4.","")))</f>
        <v>0</v>
      </c>
      <c r="DN141">
        <f t="shared" si="157"/>
        <v>0</v>
      </c>
      <c r="DO141">
        <f t="shared" si="158"/>
        <v>0</v>
      </c>
      <c r="DP141">
        <f t="shared" si="159"/>
        <v>0</v>
      </c>
      <c r="DQ141">
        <f t="shared" si="160"/>
        <v>0</v>
      </c>
      <c r="DR141">
        <f t="shared" si="161"/>
        <v>0</v>
      </c>
      <c r="DS141">
        <f t="shared" si="162"/>
        <v>0</v>
      </c>
      <c r="DT141">
        <f t="shared" si="163"/>
        <v>0</v>
      </c>
      <c r="DU141">
        <f t="shared" si="164"/>
        <v>0</v>
      </c>
      <c r="DV141">
        <f t="shared" si="165"/>
        <v>0</v>
      </c>
      <c r="DW141">
        <f t="shared" si="166"/>
        <v>0</v>
      </c>
      <c r="DX141">
        <f t="shared" si="167"/>
        <v>0</v>
      </c>
      <c r="DY141">
        <f t="shared" si="168"/>
        <v>0</v>
      </c>
      <c r="DZ141">
        <f t="shared" si="169"/>
        <v>0</v>
      </c>
      <c r="EA141" s="17">
        <f t="shared" si="175"/>
        <v>1</v>
      </c>
      <c r="EB141" s="85" t="str">
        <f>IF(COUNT(FIND(" with ",DJ141))=1,SUBSTITUTE(DJ141,CONCATENATE(DI141," with"),""),"")</f>
        <v/>
      </c>
      <c r="EC141" s="85" t="str">
        <f t="shared" si="170"/>
        <v/>
      </c>
      <c r="ED141" s="85"/>
      <c r="EE141" s="84" t="s">
        <v>2595</v>
      </c>
      <c r="EF141" s="84" t="s">
        <v>2376</v>
      </c>
      <c r="EG141" s="85"/>
      <c r="EH141" s="62" t="s">
        <v>180</v>
      </c>
      <c r="EI141" s="63" t="s">
        <v>180</v>
      </c>
      <c r="EJ141" s="64"/>
      <c r="EO141" s="65" t="s">
        <v>595</v>
      </c>
      <c r="EP141" s="65" t="s">
        <v>182</v>
      </c>
      <c r="EQ141" s="69" t="s">
        <v>709</v>
      </c>
      <c r="ER141" s="69" t="s">
        <v>1843</v>
      </c>
      <c r="ES141" s="69" t="s">
        <v>627</v>
      </c>
      <c r="ET141" s="69" t="s">
        <v>623</v>
      </c>
      <c r="EU141" s="69" t="s">
        <v>628</v>
      </c>
      <c r="EV141" s="69" t="s">
        <v>635</v>
      </c>
      <c r="EW141" s="69" t="s">
        <v>635</v>
      </c>
      <c r="EX141" s="69" t="s">
        <v>624</v>
      </c>
      <c r="EY141" s="14" t="str">
        <f>""</f>
        <v/>
      </c>
      <c r="EZ141" s="14" t="str">
        <f>""</f>
        <v/>
      </c>
      <c r="FA141" s="14" t="str">
        <f>""</f>
        <v/>
      </c>
      <c r="FB141" s="70" t="s">
        <v>723</v>
      </c>
      <c r="FH141" s="84">
        <f t="shared" si="154"/>
        <v>0</v>
      </c>
      <c r="FI141" s="84">
        <f t="shared" si="156"/>
        <v>1</v>
      </c>
      <c r="FJ141" s="85" t="s">
        <v>1173</v>
      </c>
    </row>
    <row r="142" spans="1:166" x14ac:dyDescent="0.25">
      <c r="A142" s="236"/>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237"/>
      <c r="AN142" s="237"/>
      <c r="AO142" s="237"/>
      <c r="AP142" s="237"/>
      <c r="AQ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237"/>
      <c r="BM142" s="237"/>
      <c r="BN142" s="237"/>
      <c r="BO142" s="237"/>
      <c r="BP142" s="237"/>
      <c r="BQ142" s="237"/>
      <c r="BR142" s="237"/>
      <c r="BS142" s="237"/>
      <c r="BT142" s="237"/>
      <c r="BU142" s="237"/>
      <c r="BV142" s="237"/>
      <c r="BW142" s="237"/>
      <c r="BX142" s="237"/>
      <c r="BY142" s="237"/>
      <c r="BZ142" s="237"/>
      <c r="CA142" s="237"/>
      <c r="CB142" s="237"/>
      <c r="CC142" s="237"/>
      <c r="CD142" s="237"/>
      <c r="CE142" s="237"/>
      <c r="CF142" s="237"/>
      <c r="CG142" s="237"/>
      <c r="CH142" s="237"/>
      <c r="CI142" s="237"/>
      <c r="CJ142" s="237"/>
      <c r="CK142" s="237"/>
      <c r="CL142" s="237"/>
      <c r="CM142" s="237"/>
      <c r="CN142" s="237"/>
      <c r="CV142" s="84">
        <f t="shared" si="150"/>
        <v>1</v>
      </c>
      <c r="CW142" s="58" t="str">
        <f>'the Fiefdoms'!W62</f>
        <v/>
      </c>
      <c r="DC142" s="84">
        <f t="shared" si="151"/>
        <v>1</v>
      </c>
      <c r="DD142">
        <f>Rohan!AP27</f>
        <v>0</v>
      </c>
      <c r="DE142" t="str">
        <f>Rohan!AA27</f>
        <v>Warrior of Rohan</v>
      </c>
      <c r="DF142" t="str">
        <f>Rohan!CA27</f>
        <v>-</v>
      </c>
      <c r="DK142" s="84"/>
      <c r="DL142">
        <f>LOOKUP(DK141,$EH:$EH,$EJ:$EJ)</f>
        <v>0</v>
      </c>
      <c r="DM142" s="84">
        <f t="shared" ref="DM142:DM145" si="181">DL142</f>
        <v>0</v>
      </c>
      <c r="DN142">
        <f t="shared" si="157"/>
        <v>0</v>
      </c>
      <c r="DO142">
        <f t="shared" si="158"/>
        <v>0</v>
      </c>
      <c r="DP142">
        <f t="shared" si="159"/>
        <v>0</v>
      </c>
      <c r="DQ142">
        <f t="shared" si="160"/>
        <v>0</v>
      </c>
      <c r="DR142">
        <f t="shared" si="161"/>
        <v>0</v>
      </c>
      <c r="DS142">
        <f t="shared" si="162"/>
        <v>0</v>
      </c>
      <c r="DT142">
        <f t="shared" si="163"/>
        <v>0</v>
      </c>
      <c r="DU142">
        <f t="shared" si="164"/>
        <v>0</v>
      </c>
      <c r="DV142">
        <f t="shared" si="165"/>
        <v>0</v>
      </c>
      <c r="DW142">
        <f t="shared" si="166"/>
        <v>0</v>
      </c>
      <c r="DX142">
        <f t="shared" si="167"/>
        <v>0</v>
      </c>
      <c r="DY142">
        <f t="shared" si="168"/>
        <v>0</v>
      </c>
      <c r="DZ142">
        <f t="shared" si="169"/>
        <v>0</v>
      </c>
      <c r="EA142" s="17">
        <f t="shared" si="175"/>
        <v>1</v>
      </c>
      <c r="EB142" s="85"/>
      <c r="EC142" s="85" t="str">
        <f t="shared" si="170"/>
        <v/>
      </c>
      <c r="ED142" s="85"/>
      <c r="EE142" s="84" t="s">
        <v>2964</v>
      </c>
      <c r="EF142" s="84" t="s">
        <v>2217</v>
      </c>
      <c r="EG142" s="85"/>
      <c r="EH142" s="62" t="s">
        <v>160</v>
      </c>
      <c r="EI142" s="63" t="s">
        <v>160</v>
      </c>
      <c r="EJ142" s="64"/>
      <c r="EO142" s="65" t="s">
        <v>184</v>
      </c>
      <c r="EP142" s="65" t="s">
        <v>184</v>
      </c>
      <c r="EQ142" s="69" t="s">
        <v>709</v>
      </c>
      <c r="ER142" s="69" t="s">
        <v>1843</v>
      </c>
      <c r="ES142" s="69" t="s">
        <v>627</v>
      </c>
      <c r="ET142" s="69" t="s">
        <v>623</v>
      </c>
      <c r="EU142" s="69" t="s">
        <v>621</v>
      </c>
      <c r="EV142" s="69" t="s">
        <v>635</v>
      </c>
      <c r="EW142" s="69" t="s">
        <v>635</v>
      </c>
      <c r="EX142" s="69" t="s">
        <v>628</v>
      </c>
      <c r="EY142" s="14" t="str">
        <f>""</f>
        <v/>
      </c>
      <c r="EZ142" s="14" t="str">
        <f>""</f>
        <v/>
      </c>
      <c r="FA142" s="14" t="str">
        <f>""</f>
        <v/>
      </c>
      <c r="FB142" s="70" t="s">
        <v>719</v>
      </c>
      <c r="FH142" s="84">
        <f t="shared" si="154"/>
        <v>0</v>
      </c>
      <c r="FI142" s="84">
        <f t="shared" si="156"/>
        <v>1</v>
      </c>
      <c r="FJ142" s="83" t="str">
        <f>""</f>
        <v/>
      </c>
    </row>
    <row r="143" spans="1:166" x14ac:dyDescent="0.25">
      <c r="A143" s="236"/>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237"/>
      <c r="BM143" s="237"/>
      <c r="BN143" s="237"/>
      <c r="BO143" s="237"/>
      <c r="BP143" s="237"/>
      <c r="BQ143" s="237"/>
      <c r="BR143" s="237"/>
      <c r="BS143" s="237"/>
      <c r="BT143" s="237"/>
      <c r="BU143" s="237"/>
      <c r="BV143" s="237"/>
      <c r="BW143" s="237"/>
      <c r="BX143" s="237"/>
      <c r="BY143" s="237"/>
      <c r="BZ143" s="237"/>
      <c r="CA143" s="237"/>
      <c r="CB143" s="237"/>
      <c r="CC143" s="237"/>
      <c r="CD143" s="237"/>
      <c r="CE143" s="237"/>
      <c r="CF143" s="237"/>
      <c r="CG143" s="237"/>
      <c r="CH143" s="237"/>
      <c r="CI143" s="237"/>
      <c r="CJ143" s="237"/>
      <c r="CK143" s="237"/>
      <c r="CL143" s="237"/>
      <c r="CM143" s="237"/>
      <c r="CN143" s="237"/>
      <c r="CV143" s="84">
        <f t="shared" si="150"/>
        <v>1</v>
      </c>
      <c r="CW143" s="58" t="str">
        <f>'the Fiefdoms'!W63</f>
        <v/>
      </c>
      <c r="DC143" s="84">
        <f t="shared" si="151"/>
        <v>1</v>
      </c>
      <c r="DD143">
        <f>Rohan!AP28</f>
        <v>0</v>
      </c>
      <c r="DE143" t="str">
        <f>Rohan!AA28</f>
        <v>Warrior of Rohan</v>
      </c>
      <c r="DF143" t="str">
        <f>Rohan!CA28</f>
        <v>-</v>
      </c>
      <c r="DK143" s="84"/>
      <c r="DL143">
        <f>LOOKUP(DK141,$EH:$EH,$EK:$EK)</f>
        <v>0</v>
      </c>
      <c r="DM143" s="84">
        <f t="shared" si="181"/>
        <v>0</v>
      </c>
      <c r="DN143">
        <f t="shared" si="157"/>
        <v>0</v>
      </c>
      <c r="DO143">
        <f t="shared" si="158"/>
        <v>0</v>
      </c>
      <c r="DP143">
        <f t="shared" si="159"/>
        <v>0</v>
      </c>
      <c r="DQ143">
        <f t="shared" si="160"/>
        <v>0</v>
      </c>
      <c r="DR143">
        <f t="shared" si="161"/>
        <v>0</v>
      </c>
      <c r="DS143">
        <f t="shared" si="162"/>
        <v>0</v>
      </c>
      <c r="DT143">
        <f t="shared" si="163"/>
        <v>0</v>
      </c>
      <c r="DU143">
        <f t="shared" si="164"/>
        <v>0</v>
      </c>
      <c r="DV143">
        <f t="shared" si="165"/>
        <v>0</v>
      </c>
      <c r="DW143">
        <f t="shared" si="166"/>
        <v>0</v>
      </c>
      <c r="DX143">
        <f t="shared" si="167"/>
        <v>0</v>
      </c>
      <c r="DY143">
        <f t="shared" si="168"/>
        <v>0</v>
      </c>
      <c r="DZ143">
        <f t="shared" si="169"/>
        <v>0</v>
      </c>
      <c r="EA143" s="17">
        <f t="shared" si="175"/>
        <v>1</v>
      </c>
      <c r="EB143" s="85"/>
      <c r="EC143" s="85" t="str">
        <f t="shared" si="170"/>
        <v/>
      </c>
      <c r="ED143" s="85"/>
      <c r="EE143" s="84" t="s">
        <v>2596</v>
      </c>
      <c r="EF143" s="84" t="s">
        <v>2376</v>
      </c>
      <c r="EG143" s="85"/>
      <c r="EH143" s="62" t="s">
        <v>2448</v>
      </c>
      <c r="EI143" s="63" t="s">
        <v>2448</v>
      </c>
      <c r="EJ143" s="64"/>
      <c r="EO143" s="65" t="s">
        <v>186</v>
      </c>
      <c r="EP143" s="65" t="s">
        <v>186</v>
      </c>
      <c r="EQ143" s="69" t="s">
        <v>709</v>
      </c>
      <c r="ER143" s="69" t="s">
        <v>1843</v>
      </c>
      <c r="ES143" s="69" t="s">
        <v>627</v>
      </c>
      <c r="ET143" s="69" t="s">
        <v>623</v>
      </c>
      <c r="EU143" s="69" t="s">
        <v>621</v>
      </c>
      <c r="EV143" s="69" t="s">
        <v>635</v>
      </c>
      <c r="EW143" s="69" t="s">
        <v>635</v>
      </c>
      <c r="EX143" s="69" t="s">
        <v>624</v>
      </c>
      <c r="EY143" s="14" t="str">
        <f>""</f>
        <v/>
      </c>
      <c r="EZ143" s="14" t="str">
        <f>""</f>
        <v/>
      </c>
      <c r="FA143" s="14" t="str">
        <f>""</f>
        <v/>
      </c>
      <c r="FB143" s="70" t="s">
        <v>719</v>
      </c>
      <c r="FH143" s="84">
        <f t="shared" si="154"/>
        <v>1</v>
      </c>
      <c r="FI143" s="84">
        <f t="shared" si="156"/>
        <v>1</v>
      </c>
      <c r="FJ143" s="85" t="s">
        <v>1174</v>
      </c>
    </row>
    <row r="144" spans="1:166" x14ac:dyDescent="0.25">
      <c r="A144" s="236"/>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237"/>
      <c r="BN144" s="237"/>
      <c r="BO144" s="237"/>
      <c r="BP144" s="237"/>
      <c r="BQ144" s="237"/>
      <c r="BR144" s="237"/>
      <c r="BS144" s="237"/>
      <c r="BT144" s="237"/>
      <c r="BU144" s="237"/>
      <c r="BV144" s="237"/>
      <c r="BW144" s="237"/>
      <c r="BX144" s="237"/>
      <c r="BY144" s="237"/>
      <c r="BZ144" s="237"/>
      <c r="CA144" s="237"/>
      <c r="CB144" s="237"/>
      <c r="CC144" s="237"/>
      <c r="CD144" s="237"/>
      <c r="CE144" s="237"/>
      <c r="CF144" s="237"/>
      <c r="CG144" s="237"/>
      <c r="CH144" s="237"/>
      <c r="CI144" s="237"/>
      <c r="CJ144" s="237"/>
      <c r="CK144" s="237"/>
      <c r="CL144" s="237"/>
      <c r="CM144" s="237"/>
      <c r="CN144" s="237"/>
      <c r="CV144" s="84">
        <f t="shared" si="150"/>
        <v>1</v>
      </c>
      <c r="CW144" s="58" t="str">
        <f>'the Fiefdoms'!W64</f>
        <v/>
      </c>
      <c r="DC144" s="84">
        <f t="shared" si="151"/>
        <v>1</v>
      </c>
      <c r="DD144">
        <f>Rohan!AP29</f>
        <v>0</v>
      </c>
      <c r="DE144" t="str">
        <f>Rohan!AA29</f>
        <v>Warrior of Rohan</v>
      </c>
      <c r="DF144" t="str">
        <f>Rohan!CA29</f>
        <v>-</v>
      </c>
      <c r="DK144" s="84"/>
      <c r="DL144">
        <f>LOOKUP(DK141,$EH:$EH,$EL:$EL)</f>
        <v>0</v>
      </c>
      <c r="DM144" s="84">
        <f t="shared" si="181"/>
        <v>0</v>
      </c>
      <c r="DN144">
        <f t="shared" si="157"/>
        <v>0</v>
      </c>
      <c r="DO144">
        <f t="shared" si="158"/>
        <v>0</v>
      </c>
      <c r="DP144">
        <f t="shared" si="159"/>
        <v>0</v>
      </c>
      <c r="DQ144">
        <f t="shared" si="160"/>
        <v>0</v>
      </c>
      <c r="DR144">
        <f t="shared" si="161"/>
        <v>0</v>
      </c>
      <c r="DS144">
        <f t="shared" si="162"/>
        <v>0</v>
      </c>
      <c r="DT144">
        <f t="shared" si="163"/>
        <v>0</v>
      </c>
      <c r="DU144">
        <f t="shared" si="164"/>
        <v>0</v>
      </c>
      <c r="DV144">
        <f t="shared" si="165"/>
        <v>0</v>
      </c>
      <c r="DW144">
        <f t="shared" si="166"/>
        <v>0</v>
      </c>
      <c r="DX144">
        <f t="shared" si="167"/>
        <v>0</v>
      </c>
      <c r="DY144">
        <f t="shared" si="168"/>
        <v>0</v>
      </c>
      <c r="DZ144">
        <f t="shared" si="169"/>
        <v>0</v>
      </c>
      <c r="EA144" s="17">
        <f t="shared" si="175"/>
        <v>1</v>
      </c>
      <c r="EB144" s="85"/>
      <c r="EC144" s="85" t="str">
        <f t="shared" si="170"/>
        <v/>
      </c>
      <c r="ED144" s="85"/>
      <c r="EE144" s="65" t="s">
        <v>140</v>
      </c>
      <c r="EF144" s="84" t="s">
        <v>2236</v>
      </c>
      <c r="EG144" s="85"/>
      <c r="EH144" s="62" t="s">
        <v>256</v>
      </c>
      <c r="EI144" s="63" t="s">
        <v>256</v>
      </c>
      <c r="EJ144" s="64"/>
      <c r="EO144" s="65" t="s">
        <v>185</v>
      </c>
      <c r="EP144" s="65" t="s">
        <v>185</v>
      </c>
      <c r="EQ144" s="69" t="s">
        <v>709</v>
      </c>
      <c r="ER144" s="69" t="s">
        <v>1843</v>
      </c>
      <c r="ES144" s="69" t="s">
        <v>627</v>
      </c>
      <c r="ET144" s="69" t="s">
        <v>623</v>
      </c>
      <c r="EU144" s="69" t="s">
        <v>621</v>
      </c>
      <c r="EV144" s="69" t="s">
        <v>635</v>
      </c>
      <c r="EW144" s="69" t="s">
        <v>635</v>
      </c>
      <c r="EX144" s="69" t="s">
        <v>624</v>
      </c>
      <c r="EY144" s="14" t="str">
        <f>""</f>
        <v/>
      </c>
      <c r="EZ144" s="14" t="str">
        <f>""</f>
        <v/>
      </c>
      <c r="FA144" s="14" t="str">
        <f>""</f>
        <v/>
      </c>
      <c r="FB144" s="70" t="s">
        <v>719</v>
      </c>
      <c r="FH144" s="84">
        <f t="shared" si="154"/>
        <v>0</v>
      </c>
      <c r="FI144" s="84">
        <f t="shared" si="156"/>
        <v>1</v>
      </c>
      <c r="FJ144" s="85" t="s">
        <v>1175</v>
      </c>
    </row>
    <row r="145" spans="1:166" x14ac:dyDescent="0.25">
      <c r="A145" s="236"/>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c r="AJ145" s="237"/>
      <c r="AK145" s="237"/>
      <c r="AL145" s="237"/>
      <c r="AM145" s="237"/>
      <c r="AN145" s="237"/>
      <c r="AO145" s="237"/>
      <c r="AP145" s="237"/>
      <c r="AQ145" s="237"/>
      <c r="AR145" s="237"/>
      <c r="AS145" s="237"/>
      <c r="AT145" s="237"/>
      <c r="AU145" s="237"/>
      <c r="AV145" s="237"/>
      <c r="AW145" s="237"/>
      <c r="AX145" s="237"/>
      <c r="AY145" s="237"/>
      <c r="AZ145" s="237"/>
      <c r="BA145" s="237"/>
      <c r="BB145" s="237"/>
      <c r="BC145" s="237"/>
      <c r="BD145" s="237"/>
      <c r="BE145" s="237"/>
      <c r="BF145" s="237"/>
      <c r="BG145" s="237"/>
      <c r="BH145" s="237"/>
      <c r="BI145" s="237"/>
      <c r="BJ145" s="237"/>
      <c r="BK145" s="237"/>
      <c r="BL145" s="237"/>
      <c r="BM145" s="237"/>
      <c r="BN145" s="237"/>
      <c r="BO145" s="237"/>
      <c r="BP145" s="237"/>
      <c r="BQ145" s="237"/>
      <c r="BR145" s="237"/>
      <c r="BS145" s="237"/>
      <c r="BT145" s="237"/>
      <c r="BU145" s="237"/>
      <c r="BV145" s="237"/>
      <c r="BW145" s="237"/>
      <c r="BX145" s="237"/>
      <c r="BY145" s="237"/>
      <c r="BZ145" s="237"/>
      <c r="CA145" s="237"/>
      <c r="CB145" s="237"/>
      <c r="CC145" s="237"/>
      <c r="CD145" s="237"/>
      <c r="CE145" s="237"/>
      <c r="CF145" s="237"/>
      <c r="CG145" s="237"/>
      <c r="CH145" s="237"/>
      <c r="CI145" s="237"/>
      <c r="CJ145" s="237"/>
      <c r="CK145" s="237"/>
      <c r="CL145" s="237"/>
      <c r="CM145" s="237"/>
      <c r="CN145" s="237"/>
      <c r="CV145" s="84">
        <f t="shared" si="150"/>
        <v>1</v>
      </c>
      <c r="CW145" s="58" t="str">
        <f>'the Fiefdoms'!W65</f>
        <v/>
      </c>
      <c r="DC145" s="84">
        <f t="shared" si="151"/>
        <v>1</v>
      </c>
      <c r="DD145">
        <f>Rohan!AP30</f>
        <v>0</v>
      </c>
      <c r="DE145" t="str">
        <f>Rohan!AA30</f>
        <v>Warrior of Rohan</v>
      </c>
      <c r="DF145" t="str">
        <f>Rohan!CA30</f>
        <v>-</v>
      </c>
      <c r="DK145" s="84"/>
      <c r="DL145">
        <f>LOOKUP(DK141,$EH:$EH,$EM:$EM)</f>
        <v>0</v>
      </c>
      <c r="DM145" s="84">
        <f t="shared" si="181"/>
        <v>0</v>
      </c>
      <c r="DN145">
        <f t="shared" si="157"/>
        <v>0</v>
      </c>
      <c r="DO145">
        <f t="shared" si="158"/>
        <v>0</v>
      </c>
      <c r="DP145">
        <f t="shared" si="159"/>
        <v>0</v>
      </c>
      <c r="DQ145">
        <f t="shared" si="160"/>
        <v>0</v>
      </c>
      <c r="DR145">
        <f t="shared" si="161"/>
        <v>0</v>
      </c>
      <c r="DS145">
        <f t="shared" si="162"/>
        <v>0</v>
      </c>
      <c r="DT145">
        <f t="shared" si="163"/>
        <v>0</v>
      </c>
      <c r="DU145">
        <f t="shared" si="164"/>
        <v>0</v>
      </c>
      <c r="DV145">
        <f t="shared" si="165"/>
        <v>0</v>
      </c>
      <c r="DW145">
        <f t="shared" si="166"/>
        <v>0</v>
      </c>
      <c r="DX145">
        <f t="shared" si="167"/>
        <v>0</v>
      </c>
      <c r="DY145">
        <f t="shared" si="168"/>
        <v>0</v>
      </c>
      <c r="DZ145">
        <f t="shared" si="169"/>
        <v>0</v>
      </c>
      <c r="EA145" s="17">
        <f t="shared" si="175"/>
        <v>1</v>
      </c>
      <c r="EB145" s="85"/>
      <c r="EC145" s="85" t="str">
        <f t="shared" si="170"/>
        <v/>
      </c>
      <c r="ED145" s="85"/>
      <c r="EE145" s="65" t="s">
        <v>52</v>
      </c>
      <c r="EF145" s="84" t="s">
        <v>2217</v>
      </c>
      <c r="EG145" s="85"/>
      <c r="EH145" s="62" t="s">
        <v>105</v>
      </c>
      <c r="EI145" s="63" t="s">
        <v>105</v>
      </c>
      <c r="EJ145" s="64"/>
      <c r="EO145" s="65" t="s">
        <v>745</v>
      </c>
      <c r="EP145" s="65" t="s">
        <v>186</v>
      </c>
      <c r="EQ145" s="69" t="s">
        <v>709</v>
      </c>
      <c r="ER145" s="69" t="s">
        <v>1843</v>
      </c>
      <c r="ES145" s="69" t="s">
        <v>627</v>
      </c>
      <c r="ET145" s="69" t="s">
        <v>623</v>
      </c>
      <c r="EU145" s="69" t="s">
        <v>628</v>
      </c>
      <c r="EV145" s="69" t="s">
        <v>635</v>
      </c>
      <c r="EW145" s="69" t="s">
        <v>635</v>
      </c>
      <c r="EX145" s="69" t="s">
        <v>624</v>
      </c>
      <c r="EY145" s="14" t="str">
        <f>""</f>
        <v/>
      </c>
      <c r="EZ145" s="14" t="str">
        <f>""</f>
        <v/>
      </c>
      <c r="FA145" s="14" t="str">
        <f>""</f>
        <v/>
      </c>
      <c r="FB145" s="70" t="s">
        <v>719</v>
      </c>
      <c r="FH145" s="84">
        <f t="shared" si="154"/>
        <v>0</v>
      </c>
      <c r="FI145" s="84">
        <f t="shared" si="156"/>
        <v>1</v>
      </c>
      <c r="FJ145" s="83" t="str">
        <f>""</f>
        <v/>
      </c>
    </row>
    <row r="146" spans="1:166" x14ac:dyDescent="0.25">
      <c r="A146" s="236"/>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c r="BA146" s="237"/>
      <c r="BB146" s="237"/>
      <c r="BC146" s="237"/>
      <c r="BD146" s="237"/>
      <c r="BE146" s="237"/>
      <c r="BF146" s="237"/>
      <c r="BG146" s="237"/>
      <c r="BH146" s="237"/>
      <c r="BI146" s="237"/>
      <c r="BJ146" s="237"/>
      <c r="BK146" s="237"/>
      <c r="BL146" s="237"/>
      <c r="BM146" s="237"/>
      <c r="BN146" s="237"/>
      <c r="BO146" s="237"/>
      <c r="BP146" s="237"/>
      <c r="BQ146" s="237"/>
      <c r="BR146" s="237"/>
      <c r="BS146" s="237"/>
      <c r="BT146" s="237"/>
      <c r="BU146" s="237"/>
      <c r="BV146" s="237"/>
      <c r="BW146" s="237"/>
      <c r="BX146" s="237"/>
      <c r="BY146" s="237"/>
      <c r="BZ146" s="237"/>
      <c r="CA146" s="237"/>
      <c r="CB146" s="237"/>
      <c r="CC146" s="237"/>
      <c r="CD146" s="237"/>
      <c r="CE146" s="237"/>
      <c r="CF146" s="237"/>
      <c r="CG146" s="237"/>
      <c r="CH146" s="237"/>
      <c r="CI146" s="237"/>
      <c r="CJ146" s="237"/>
      <c r="CK146" s="237"/>
      <c r="CL146" s="237"/>
      <c r="CM146" s="237"/>
      <c r="CN146" s="237"/>
      <c r="CV146" s="84">
        <f t="shared" si="150"/>
        <v>1</v>
      </c>
      <c r="CW146" s="58" t="str">
        <f>'the Fiefdoms'!W66</f>
        <v/>
      </c>
      <c r="DC146" s="84">
        <f t="shared" si="151"/>
        <v>1</v>
      </c>
      <c r="DD146">
        <f>Rohan!AP31</f>
        <v>0</v>
      </c>
      <c r="DE146" t="str">
        <f>Rohan!AA31</f>
        <v>Warrior of Rohan</v>
      </c>
      <c r="DF146" t="str">
        <f>Rohan!CA31</f>
        <v>-</v>
      </c>
      <c r="DH146">
        <v>29</v>
      </c>
      <c r="DI146">
        <f>LOOKUP(DH146,$DC:$DC,$DE:$DE)</f>
        <v>0</v>
      </c>
      <c r="DJ146">
        <f>LOOKUP(DH146,$DC:$DC,$DF:$DF)</f>
        <v>0</v>
      </c>
      <c r="DK146" s="61">
        <f t="shared" ref="DK146" si="182">IF(DI146=0,0,CONCATENATE(DI146,IF(OR(COUNT(FIND("Horse",DJ146))=1,COUNT(FIND("Pony",DJ146))=1,COUNT(FIND("War Goat",DJ146))=1,COUNT(FIND("War Boar",DJ146))=1),"1.",""),IF(OR(COUNT(FIND("armoured horse",DJ146))=1,COUNT(FIND("Gandalf's Cart",DJ146))=1,COUNT(FIND("Sleigh",DJ146))=1,COUNT(FIND("Windlance",DJ146))=1),"2.",""),IF(OR(COUNT(FIND("Engineer Captain",DJ146))=1,COUNT(FIND("Shadowfax",DJ146))=1),"3.","")))</f>
        <v>0</v>
      </c>
      <c r="DL146">
        <f>LOOKUP(DK146,$EH:$EH,$EI:$EI)</f>
        <v>0</v>
      </c>
      <c r="DM146" s="61">
        <f t="shared" ref="DM146" si="183">IF(DL146=0,0,CONCATENATE(DL146,IF(OR(COUNT(FIND("Shield",DJ146))=1,COUNT(FIND("Sting",DJ146))=1,COUNT(FIND("Sebastian",DJ146))=1,COUNT(FIND("The Oakenshield",DJ146))=1),"1.",""),IF(OR(COUNT(FIND("Armour",DJ146))=1,COUNT(FIND("Elven glaive",DJ146))=1),"2.",""),IF(OR(COUNT(FIND("Heavy armour",DJ146))=1,COUNT(FIND("Mithril Coat",DJ146))=1,COUNT(FIND("armour of Gondolin",DJ146))=1,COUNT(FIND("Orcrist",DJ146))=1),"3.",""),IF(OR(COUNT(FIND("The Banner of Minas Tirith",DJ146))=1,COUNT(FIND("Horn of the Riddermark",DJ146))=1,COUNT(FIND("Royal Standard of Rohan",DJ146))=1,COUNT(FIND("Banner of Arwen Evenstar",DJ146))=1,COUNT(FIND("Mirror of Galadriel",DJ146))=1,COUNT(FIND("Andúril, Flame of the West",DJ146))=1,COUNT(FIND("Durin's Axe",DJ146))=1,COUNT(FIND("Erebor13",DJ146))=1),"4.","")))</f>
        <v>0</v>
      </c>
      <c r="DN146">
        <f t="shared" si="157"/>
        <v>0</v>
      </c>
      <c r="DO146">
        <f t="shared" si="158"/>
        <v>0</v>
      </c>
      <c r="DP146">
        <f t="shared" si="159"/>
        <v>0</v>
      </c>
      <c r="DQ146">
        <f t="shared" si="160"/>
        <v>0</v>
      </c>
      <c r="DR146">
        <f t="shared" si="161"/>
        <v>0</v>
      </c>
      <c r="DS146">
        <f t="shared" si="162"/>
        <v>0</v>
      </c>
      <c r="DT146">
        <f t="shared" si="163"/>
        <v>0</v>
      </c>
      <c r="DU146">
        <f t="shared" si="164"/>
        <v>0</v>
      </c>
      <c r="DV146">
        <f t="shared" si="165"/>
        <v>0</v>
      </c>
      <c r="DW146">
        <f t="shared" si="166"/>
        <v>0</v>
      </c>
      <c r="DX146">
        <f t="shared" si="167"/>
        <v>0</v>
      </c>
      <c r="DY146">
        <f t="shared" si="168"/>
        <v>0</v>
      </c>
      <c r="DZ146">
        <f t="shared" si="169"/>
        <v>0</v>
      </c>
      <c r="EA146" s="17">
        <f t="shared" si="175"/>
        <v>1</v>
      </c>
      <c r="EB146" s="85" t="str">
        <f>IF(COUNT(FIND(" with ",DJ146))=1,SUBSTITUTE(DJ146,CONCATENATE(DI146," with"),""),"")</f>
        <v/>
      </c>
      <c r="EC146" s="85" t="str">
        <f t="shared" si="170"/>
        <v/>
      </c>
      <c r="ED146" s="85"/>
      <c r="EE146" s="65" t="s">
        <v>215</v>
      </c>
      <c r="EF146" s="84" t="s">
        <v>2266</v>
      </c>
      <c r="EG146" s="85"/>
      <c r="EH146" s="62" t="s">
        <v>576</v>
      </c>
      <c r="EI146" s="63" t="s">
        <v>105</v>
      </c>
      <c r="EJ146" s="64" t="s">
        <v>32</v>
      </c>
      <c r="EO146" s="65" t="s">
        <v>183</v>
      </c>
      <c r="EP146" s="65" t="s">
        <v>183</v>
      </c>
      <c r="EQ146" s="69" t="s">
        <v>709</v>
      </c>
      <c r="ER146" s="69" t="s">
        <v>1843</v>
      </c>
      <c r="ES146" s="69" t="s">
        <v>627</v>
      </c>
      <c r="ET146" s="69" t="s">
        <v>623</v>
      </c>
      <c r="EU146" s="69" t="s">
        <v>621</v>
      </c>
      <c r="EV146" s="69" t="s">
        <v>635</v>
      </c>
      <c r="EW146" s="69" t="s">
        <v>635</v>
      </c>
      <c r="EX146" s="69" t="s">
        <v>628</v>
      </c>
      <c r="EY146" s="14" t="str">
        <f>""</f>
        <v/>
      </c>
      <c r="EZ146" s="14" t="str">
        <f>""</f>
        <v/>
      </c>
      <c r="FA146" s="14" t="str">
        <f>""</f>
        <v/>
      </c>
      <c r="FB146" s="70" t="s">
        <v>719</v>
      </c>
      <c r="FH146" s="84">
        <f t="shared" si="154"/>
        <v>1</v>
      </c>
      <c r="FI146" s="84">
        <f t="shared" si="156"/>
        <v>1</v>
      </c>
      <c r="FJ146" s="85" t="s">
        <v>1176</v>
      </c>
    </row>
    <row r="147" spans="1:166" x14ac:dyDescent="0.25">
      <c r="A147" s="236"/>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c r="AF147" s="237"/>
      <c r="AG147" s="237"/>
      <c r="AH147" s="237"/>
      <c r="AI147" s="237"/>
      <c r="AJ147" s="237"/>
      <c r="AK147" s="237"/>
      <c r="AL147" s="237"/>
      <c r="AM147" s="237"/>
      <c r="AN147" s="237"/>
      <c r="AO147" s="237"/>
      <c r="AP147" s="237"/>
      <c r="AQ147" s="237"/>
      <c r="AR147" s="237"/>
      <c r="AS147" s="237"/>
      <c r="AT147" s="237"/>
      <c r="AU147" s="237"/>
      <c r="AV147" s="237"/>
      <c r="AW147" s="237"/>
      <c r="AX147" s="237"/>
      <c r="AY147" s="237"/>
      <c r="AZ147" s="237"/>
      <c r="BA147" s="237"/>
      <c r="BB147" s="237"/>
      <c r="BC147" s="237"/>
      <c r="BD147" s="237"/>
      <c r="BE147" s="237"/>
      <c r="BF147" s="237"/>
      <c r="BG147" s="237"/>
      <c r="BH147" s="237"/>
      <c r="BI147" s="237"/>
      <c r="BJ147" s="237"/>
      <c r="BK147" s="237"/>
      <c r="BL147" s="237"/>
      <c r="BM147" s="237"/>
      <c r="BN147" s="237"/>
      <c r="BO147" s="237"/>
      <c r="BP147" s="237"/>
      <c r="BQ147" s="237"/>
      <c r="BR147" s="237"/>
      <c r="BS147" s="237"/>
      <c r="BT147" s="237"/>
      <c r="BU147" s="237"/>
      <c r="BV147" s="237"/>
      <c r="BW147" s="237"/>
      <c r="BX147" s="237"/>
      <c r="BY147" s="237"/>
      <c r="BZ147" s="237"/>
      <c r="CA147" s="237"/>
      <c r="CB147" s="237"/>
      <c r="CC147" s="237"/>
      <c r="CD147" s="237"/>
      <c r="CE147" s="237"/>
      <c r="CF147" s="237"/>
      <c r="CG147" s="237"/>
      <c r="CH147" s="237"/>
      <c r="CI147" s="237"/>
      <c r="CJ147" s="237"/>
      <c r="CK147" s="237"/>
      <c r="CL147" s="237"/>
      <c r="CM147" s="237"/>
      <c r="CN147" s="237"/>
      <c r="CV147" s="84">
        <f t="shared" si="150"/>
        <v>1</v>
      </c>
      <c r="CW147" s="58" t="str">
        <f>'the Fiefdoms'!W67</f>
        <v/>
      </c>
      <c r="DC147" s="84">
        <f t="shared" si="151"/>
        <v>1</v>
      </c>
      <c r="DD147">
        <f>Rohan!AP32</f>
        <v>0</v>
      </c>
      <c r="DE147" t="str">
        <f>Rohan!AA32</f>
        <v>Helmingas</v>
      </c>
      <c r="DF147" t="str">
        <f>Rohan!CA32</f>
        <v>-</v>
      </c>
      <c r="DK147" s="84"/>
      <c r="DL147">
        <f>LOOKUP(DK146,$EH:$EH,$EJ:$EJ)</f>
        <v>0</v>
      </c>
      <c r="DM147" s="84">
        <f t="shared" ref="DM147:DM150" si="184">DL147</f>
        <v>0</v>
      </c>
      <c r="DN147">
        <f t="shared" si="157"/>
        <v>0</v>
      </c>
      <c r="DO147">
        <f t="shared" si="158"/>
        <v>0</v>
      </c>
      <c r="DP147">
        <f t="shared" si="159"/>
        <v>0</v>
      </c>
      <c r="DQ147">
        <f t="shared" si="160"/>
        <v>0</v>
      </c>
      <c r="DR147">
        <f t="shared" si="161"/>
        <v>0</v>
      </c>
      <c r="DS147">
        <f t="shared" si="162"/>
        <v>0</v>
      </c>
      <c r="DT147">
        <f t="shared" si="163"/>
        <v>0</v>
      </c>
      <c r="DU147">
        <f t="shared" si="164"/>
        <v>0</v>
      </c>
      <c r="DV147">
        <f t="shared" si="165"/>
        <v>0</v>
      </c>
      <c r="DW147">
        <f t="shared" si="166"/>
        <v>0</v>
      </c>
      <c r="DX147">
        <f t="shared" si="167"/>
        <v>0</v>
      </c>
      <c r="DY147">
        <f t="shared" si="168"/>
        <v>0</v>
      </c>
      <c r="DZ147">
        <f t="shared" si="169"/>
        <v>0</v>
      </c>
      <c r="EA147" s="17">
        <f t="shared" si="175"/>
        <v>1</v>
      </c>
      <c r="EB147" s="85"/>
      <c r="EC147" s="85" t="str">
        <f t="shared" si="170"/>
        <v/>
      </c>
      <c r="ED147" s="85"/>
      <c r="EE147" s="84" t="s">
        <v>1791</v>
      </c>
      <c r="EF147" s="84" t="s">
        <v>2287</v>
      </c>
      <c r="EG147" s="85"/>
      <c r="EH147" s="62" t="s">
        <v>230</v>
      </c>
      <c r="EI147" s="63" t="s">
        <v>230</v>
      </c>
      <c r="EJ147" s="64"/>
      <c r="EO147" s="65" t="s">
        <v>744</v>
      </c>
      <c r="EP147" s="65" t="s">
        <v>184</v>
      </c>
      <c r="EQ147" s="69" t="s">
        <v>709</v>
      </c>
      <c r="ER147" s="69" t="s">
        <v>1843</v>
      </c>
      <c r="ES147" s="69" t="s">
        <v>627</v>
      </c>
      <c r="ET147" s="69" t="s">
        <v>623</v>
      </c>
      <c r="EU147" s="69" t="s">
        <v>628</v>
      </c>
      <c r="EV147" s="69" t="s">
        <v>635</v>
      </c>
      <c r="EW147" s="69" t="s">
        <v>635</v>
      </c>
      <c r="EX147" s="69" t="s">
        <v>628</v>
      </c>
      <c r="EY147" s="14" t="str">
        <f>""</f>
        <v/>
      </c>
      <c r="EZ147" s="14" t="str">
        <f>""</f>
        <v/>
      </c>
      <c r="FA147" s="14" t="str">
        <f>""</f>
        <v/>
      </c>
      <c r="FB147" s="70" t="s">
        <v>719</v>
      </c>
      <c r="FH147" s="84">
        <f t="shared" si="154"/>
        <v>0</v>
      </c>
      <c r="FI147" s="84">
        <f t="shared" si="156"/>
        <v>1</v>
      </c>
      <c r="FJ147" s="85" t="s">
        <v>1177</v>
      </c>
    </row>
    <row r="148" spans="1:166" x14ac:dyDescent="0.25">
      <c r="A148" s="236"/>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c r="AC148" s="237"/>
      <c r="AD148" s="237"/>
      <c r="AE148" s="237"/>
      <c r="AF148" s="237"/>
      <c r="AG148" s="237"/>
      <c r="AH148" s="237"/>
      <c r="AI148" s="237"/>
      <c r="AJ148" s="237"/>
      <c r="AK148" s="237"/>
      <c r="AL148" s="237"/>
      <c r="AM148" s="237"/>
      <c r="AN148" s="237"/>
      <c r="AO148" s="237"/>
      <c r="AP148" s="237"/>
      <c r="AQ148" s="237"/>
      <c r="AR148" s="237"/>
      <c r="AS148" s="237"/>
      <c r="AT148" s="237"/>
      <c r="AU148" s="237"/>
      <c r="AV148" s="237"/>
      <c r="AW148" s="237"/>
      <c r="AX148" s="237"/>
      <c r="AY148" s="237"/>
      <c r="AZ148" s="237"/>
      <c r="BA148" s="237"/>
      <c r="BB148" s="237"/>
      <c r="BC148" s="237"/>
      <c r="BD148" s="237"/>
      <c r="BE148" s="237"/>
      <c r="BF148" s="237"/>
      <c r="BG148" s="237"/>
      <c r="BH148" s="237"/>
      <c r="BI148" s="237"/>
      <c r="BJ148" s="237"/>
      <c r="BK148" s="237"/>
      <c r="BL148" s="237"/>
      <c r="BM148" s="237"/>
      <c r="BN148" s="237"/>
      <c r="BO148" s="237"/>
      <c r="BP148" s="237"/>
      <c r="BQ148" s="237"/>
      <c r="BR148" s="237"/>
      <c r="BS148" s="237"/>
      <c r="BT148" s="237"/>
      <c r="BU148" s="237"/>
      <c r="BV148" s="237"/>
      <c r="BW148" s="237"/>
      <c r="BX148" s="237"/>
      <c r="BY148" s="237"/>
      <c r="BZ148" s="237"/>
      <c r="CA148" s="237"/>
      <c r="CB148" s="237"/>
      <c r="CC148" s="237"/>
      <c r="CD148" s="237"/>
      <c r="CE148" s="237"/>
      <c r="CF148" s="237"/>
      <c r="CG148" s="237"/>
      <c r="CH148" s="237"/>
      <c r="CI148" s="237"/>
      <c r="CJ148" s="237"/>
      <c r="CK148" s="237"/>
      <c r="CL148" s="237"/>
      <c r="CM148" s="237"/>
      <c r="CN148" s="237"/>
      <c r="CV148" s="84">
        <f t="shared" si="150"/>
        <v>1</v>
      </c>
      <c r="CW148" s="58" t="str">
        <f>'the Fiefdoms'!W68</f>
        <v/>
      </c>
      <c r="DC148" s="84">
        <f t="shared" si="151"/>
        <v>1</v>
      </c>
      <c r="DD148">
        <f>Rohan!AP33</f>
        <v>0</v>
      </c>
      <c r="DE148" t="str">
        <f>Rohan!AA33</f>
        <v>Helmingas</v>
      </c>
      <c r="DF148" t="str">
        <f>Rohan!CA33</f>
        <v>-</v>
      </c>
      <c r="DK148" s="84"/>
      <c r="DL148">
        <f>LOOKUP(DK146,$EH:$EH,$EK:$EK)</f>
        <v>0</v>
      </c>
      <c r="DM148" s="84">
        <f t="shared" si="184"/>
        <v>0</v>
      </c>
      <c r="DN148">
        <f t="shared" si="157"/>
        <v>0</v>
      </c>
      <c r="DO148">
        <f t="shared" si="158"/>
        <v>0</v>
      </c>
      <c r="DP148">
        <f t="shared" si="159"/>
        <v>0</v>
      </c>
      <c r="DQ148">
        <f t="shared" si="160"/>
        <v>0</v>
      </c>
      <c r="DR148">
        <f t="shared" si="161"/>
        <v>0</v>
      </c>
      <c r="DS148">
        <f t="shared" si="162"/>
        <v>0</v>
      </c>
      <c r="DT148">
        <f t="shared" si="163"/>
        <v>0</v>
      </c>
      <c r="DU148">
        <f t="shared" si="164"/>
        <v>0</v>
      </c>
      <c r="DV148">
        <f t="shared" si="165"/>
        <v>0</v>
      </c>
      <c r="DW148">
        <f t="shared" si="166"/>
        <v>0</v>
      </c>
      <c r="DX148">
        <f t="shared" si="167"/>
        <v>0</v>
      </c>
      <c r="DY148">
        <f t="shared" si="168"/>
        <v>0</v>
      </c>
      <c r="DZ148">
        <f t="shared" si="169"/>
        <v>0</v>
      </c>
      <c r="EA148" s="17">
        <f t="shared" si="175"/>
        <v>1</v>
      </c>
      <c r="EB148" s="85"/>
      <c r="EC148" s="85" t="str">
        <f t="shared" si="170"/>
        <v/>
      </c>
      <c r="ED148" s="85"/>
      <c r="EE148" s="84" t="s">
        <v>2445</v>
      </c>
      <c r="EF148" s="84" t="s">
        <v>2458</v>
      </c>
      <c r="EG148" s="85"/>
      <c r="EH148" s="62" t="s">
        <v>609</v>
      </c>
      <c r="EI148" s="63" t="s">
        <v>230</v>
      </c>
      <c r="EJ148" s="64" t="s">
        <v>32</v>
      </c>
      <c r="EO148" s="65" t="s">
        <v>2202</v>
      </c>
      <c r="EP148" s="65" t="s">
        <v>2202</v>
      </c>
      <c r="EQ148" s="69" t="s">
        <v>32</v>
      </c>
      <c r="ER148" s="69" t="s">
        <v>1846</v>
      </c>
      <c r="ES148" s="69" t="s">
        <v>645</v>
      </c>
      <c r="ET148" s="69" t="s">
        <v>623</v>
      </c>
      <c r="EU148" s="69" t="s">
        <v>628</v>
      </c>
      <c r="EV148" s="69" t="s">
        <v>645</v>
      </c>
      <c r="EW148" s="69" t="s">
        <v>635</v>
      </c>
      <c r="EX148" s="69" t="s">
        <v>623</v>
      </c>
      <c r="EY148" s="14" t="str">
        <f>""</f>
        <v/>
      </c>
      <c r="EZ148" s="14" t="str">
        <f>""</f>
        <v/>
      </c>
      <c r="FA148" s="14" t="str">
        <f>""</f>
        <v/>
      </c>
      <c r="FB148" s="73" t="s">
        <v>723</v>
      </c>
      <c r="FH148" s="84">
        <f t="shared" si="154"/>
        <v>0</v>
      </c>
      <c r="FI148" s="84">
        <f t="shared" si="156"/>
        <v>1</v>
      </c>
      <c r="FJ148" s="85" t="s">
        <v>1178</v>
      </c>
    </row>
    <row r="149" spans="1:166" x14ac:dyDescent="0.25">
      <c r="A149" s="236"/>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c r="AC149" s="237"/>
      <c r="AD149" s="237"/>
      <c r="AE149" s="237"/>
      <c r="AF149" s="237"/>
      <c r="AG149" s="237"/>
      <c r="AH149" s="237"/>
      <c r="AI149" s="237"/>
      <c r="AJ149" s="237"/>
      <c r="AK149" s="237"/>
      <c r="AL149" s="237"/>
      <c r="AM149" s="237"/>
      <c r="AN149" s="237"/>
      <c r="AO149" s="237"/>
      <c r="AP149" s="237"/>
      <c r="AQ149" s="237"/>
      <c r="AR149" s="237"/>
      <c r="AS149" s="237"/>
      <c r="AT149" s="237"/>
      <c r="AU149" s="237"/>
      <c r="AV149" s="237"/>
      <c r="AW149" s="237"/>
      <c r="AX149" s="237"/>
      <c r="AY149" s="237"/>
      <c r="AZ149" s="237"/>
      <c r="BA149" s="237"/>
      <c r="BB149" s="237"/>
      <c r="BC149" s="237"/>
      <c r="BD149" s="237"/>
      <c r="BE149" s="237"/>
      <c r="BF149" s="237"/>
      <c r="BG149" s="237"/>
      <c r="BH149" s="237"/>
      <c r="BI149" s="237"/>
      <c r="BJ149" s="237"/>
      <c r="BK149" s="237"/>
      <c r="BL149" s="237"/>
      <c r="BM149" s="237"/>
      <c r="BN149" s="237"/>
      <c r="BO149" s="237"/>
      <c r="BP149" s="237"/>
      <c r="BQ149" s="237"/>
      <c r="BR149" s="237"/>
      <c r="BS149" s="237"/>
      <c r="BT149" s="237"/>
      <c r="BU149" s="237"/>
      <c r="BV149" s="237"/>
      <c r="BW149" s="237"/>
      <c r="BX149" s="237"/>
      <c r="BY149" s="237"/>
      <c r="BZ149" s="237"/>
      <c r="CA149" s="237"/>
      <c r="CB149" s="237"/>
      <c r="CC149" s="237"/>
      <c r="CD149" s="237"/>
      <c r="CE149" s="237"/>
      <c r="CF149" s="237"/>
      <c r="CG149" s="237"/>
      <c r="CH149" s="237"/>
      <c r="CI149" s="237"/>
      <c r="CJ149" s="237"/>
      <c r="CK149" s="237"/>
      <c r="CL149" s="237"/>
      <c r="CM149" s="237"/>
      <c r="CN149" s="237"/>
      <c r="CV149" s="84">
        <f t="shared" si="150"/>
        <v>1</v>
      </c>
      <c r="CW149" s="58" t="str">
        <f>'the Fiefdoms'!W69</f>
        <v/>
      </c>
      <c r="DC149" s="84">
        <f t="shared" si="151"/>
        <v>1</v>
      </c>
      <c r="DD149">
        <f>Rohan!AP34</f>
        <v>0</v>
      </c>
      <c r="DE149" t="str">
        <f>Rohan!AA34</f>
        <v>Helmingas</v>
      </c>
      <c r="DF149" t="str">
        <f>Rohan!CA34</f>
        <v>-</v>
      </c>
      <c r="DK149" s="84"/>
      <c r="DL149">
        <f>LOOKUP(DK146,$EH:$EH,$EL:$EL)</f>
        <v>0</v>
      </c>
      <c r="DM149" s="84">
        <f t="shared" si="184"/>
        <v>0</v>
      </c>
      <c r="DN149">
        <f t="shared" si="157"/>
        <v>0</v>
      </c>
      <c r="DO149">
        <f t="shared" si="158"/>
        <v>0</v>
      </c>
      <c r="DP149">
        <f t="shared" si="159"/>
        <v>0</v>
      </c>
      <c r="DQ149">
        <f t="shared" si="160"/>
        <v>0</v>
      </c>
      <c r="DR149">
        <f t="shared" si="161"/>
        <v>0</v>
      </c>
      <c r="DS149">
        <f t="shared" si="162"/>
        <v>0</v>
      </c>
      <c r="DT149">
        <f t="shared" si="163"/>
        <v>0</v>
      </c>
      <c r="DU149">
        <f t="shared" si="164"/>
        <v>0</v>
      </c>
      <c r="DV149">
        <f t="shared" si="165"/>
        <v>0</v>
      </c>
      <c r="DW149">
        <f t="shared" si="166"/>
        <v>0</v>
      </c>
      <c r="DX149">
        <f t="shared" si="167"/>
        <v>0</v>
      </c>
      <c r="DY149">
        <f t="shared" si="168"/>
        <v>0</v>
      </c>
      <c r="DZ149">
        <f t="shared" si="169"/>
        <v>0</v>
      </c>
      <c r="EA149" s="17">
        <f t="shared" si="175"/>
        <v>1</v>
      </c>
      <c r="EB149" s="85"/>
      <c r="EC149" s="85" t="str">
        <f t="shared" si="170"/>
        <v/>
      </c>
      <c r="ED149" s="85"/>
      <c r="EE149" s="65" t="s">
        <v>49</v>
      </c>
      <c r="EF149" s="84" t="s">
        <v>2211</v>
      </c>
      <c r="EG149" s="85"/>
      <c r="EH149" s="62" t="s">
        <v>610</v>
      </c>
      <c r="EI149" s="63" t="s">
        <v>230</v>
      </c>
      <c r="EJ149" s="64" t="s">
        <v>231</v>
      </c>
      <c r="EO149" s="65" t="s">
        <v>171</v>
      </c>
      <c r="EP149" s="65" t="s">
        <v>171</v>
      </c>
      <c r="EQ149" s="69" t="s">
        <v>709</v>
      </c>
      <c r="ER149" s="69" t="s">
        <v>1843</v>
      </c>
      <c r="ES149" s="69" t="s">
        <v>627</v>
      </c>
      <c r="ET149" s="69" t="s">
        <v>623</v>
      </c>
      <c r="EU149" s="69" t="s">
        <v>621</v>
      </c>
      <c r="EV149" s="69" t="s">
        <v>635</v>
      </c>
      <c r="EW149" s="69" t="s">
        <v>629</v>
      </c>
      <c r="EX149" s="69" t="s">
        <v>628</v>
      </c>
      <c r="EY149" s="69" t="s">
        <v>635</v>
      </c>
      <c r="EZ149" s="69" t="s">
        <v>623</v>
      </c>
      <c r="FA149" s="69" t="s">
        <v>635</v>
      </c>
      <c r="FB149" s="70" t="s">
        <v>722</v>
      </c>
      <c r="FH149" s="84">
        <f t="shared" si="154"/>
        <v>0</v>
      </c>
      <c r="FI149" s="84">
        <f t="shared" si="156"/>
        <v>1</v>
      </c>
      <c r="FJ149" s="85" t="s">
        <v>1179</v>
      </c>
    </row>
    <row r="150" spans="1:166" x14ac:dyDescent="0.25">
      <c r="A150" s="236"/>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c r="AE150" s="237"/>
      <c r="AF150" s="237"/>
      <c r="AG150" s="237"/>
      <c r="AH150" s="237"/>
      <c r="AI150" s="237"/>
      <c r="AJ150" s="237"/>
      <c r="AK150" s="237"/>
      <c r="AL150" s="237"/>
      <c r="AM150" s="237"/>
      <c r="AN150" s="237"/>
      <c r="AO150" s="237"/>
      <c r="AP150" s="237"/>
      <c r="AQ150" s="237"/>
      <c r="AR150" s="237"/>
      <c r="AS150" s="237"/>
      <c r="AT150" s="237"/>
      <c r="AU150" s="237"/>
      <c r="AV150" s="237"/>
      <c r="AW150" s="237"/>
      <c r="AX150" s="237"/>
      <c r="AY150" s="237"/>
      <c r="AZ150" s="237"/>
      <c r="BA150" s="237"/>
      <c r="BB150" s="237"/>
      <c r="BC150" s="237"/>
      <c r="BD150" s="237"/>
      <c r="BE150" s="237"/>
      <c r="BF150" s="237"/>
      <c r="BG150" s="237"/>
      <c r="BH150" s="237"/>
      <c r="BI150" s="237"/>
      <c r="BJ150" s="237"/>
      <c r="BK150" s="237"/>
      <c r="BL150" s="237"/>
      <c r="BM150" s="237"/>
      <c r="BN150" s="237"/>
      <c r="BO150" s="237"/>
      <c r="BP150" s="237"/>
      <c r="BQ150" s="237"/>
      <c r="BR150" s="237"/>
      <c r="BS150" s="237"/>
      <c r="BT150" s="237"/>
      <c r="BU150" s="237"/>
      <c r="BV150" s="237"/>
      <c r="BW150" s="237"/>
      <c r="BX150" s="237"/>
      <c r="BY150" s="237"/>
      <c r="BZ150" s="237"/>
      <c r="CA150" s="237"/>
      <c r="CB150" s="237"/>
      <c r="CC150" s="237"/>
      <c r="CD150" s="237"/>
      <c r="CE150" s="237"/>
      <c r="CF150" s="237"/>
      <c r="CG150" s="237"/>
      <c r="CH150" s="237"/>
      <c r="CI150" s="237"/>
      <c r="CJ150" s="237"/>
      <c r="CK150" s="237"/>
      <c r="CL150" s="237"/>
      <c r="CM150" s="237"/>
      <c r="CN150" s="237"/>
      <c r="CV150" s="84">
        <f t="shared" si="150"/>
        <v>1</v>
      </c>
      <c r="CW150" s="58" t="str">
        <f>'the Fiefdoms'!W70</f>
        <v/>
      </c>
      <c r="DC150" s="84">
        <f t="shared" si="151"/>
        <v>1</v>
      </c>
      <c r="DD150">
        <f>Rohan!AP35</f>
        <v>0</v>
      </c>
      <c r="DE150" t="str">
        <f>Rohan!AA35</f>
        <v>Helmingas</v>
      </c>
      <c r="DF150" t="str">
        <f>Rohan!CA35</f>
        <v>-</v>
      </c>
      <c r="DK150" s="84"/>
      <c r="DL150">
        <f>LOOKUP(DK146,$EH:$EH,$EM:$EM)</f>
        <v>0</v>
      </c>
      <c r="DM150" s="84">
        <f t="shared" si="184"/>
        <v>0</v>
      </c>
      <c r="DN150">
        <f t="shared" si="157"/>
        <v>0</v>
      </c>
      <c r="DO150">
        <f t="shared" si="158"/>
        <v>0</v>
      </c>
      <c r="DP150">
        <f t="shared" si="159"/>
        <v>0</v>
      </c>
      <c r="DQ150">
        <f t="shared" si="160"/>
        <v>0</v>
      </c>
      <c r="DR150">
        <f t="shared" si="161"/>
        <v>0</v>
      </c>
      <c r="DS150">
        <f t="shared" si="162"/>
        <v>0</v>
      </c>
      <c r="DT150">
        <f t="shared" si="163"/>
        <v>0</v>
      </c>
      <c r="DU150">
        <f t="shared" si="164"/>
        <v>0</v>
      </c>
      <c r="DV150">
        <f t="shared" si="165"/>
        <v>0</v>
      </c>
      <c r="DW150">
        <f t="shared" si="166"/>
        <v>0</v>
      </c>
      <c r="DX150">
        <f t="shared" si="167"/>
        <v>0</v>
      </c>
      <c r="DY150">
        <f t="shared" si="168"/>
        <v>0</v>
      </c>
      <c r="DZ150">
        <f t="shared" si="169"/>
        <v>0</v>
      </c>
      <c r="EA150" s="17">
        <f t="shared" si="175"/>
        <v>1</v>
      </c>
      <c r="EB150" s="85"/>
      <c r="EC150" s="85" t="str">
        <f t="shared" si="170"/>
        <v/>
      </c>
      <c r="ED150" s="85"/>
      <c r="EE150" s="65" t="s">
        <v>598</v>
      </c>
      <c r="EF150" s="84" t="s">
        <v>2260</v>
      </c>
      <c r="EG150" s="85"/>
      <c r="EH150" s="62" t="s">
        <v>2342</v>
      </c>
      <c r="EI150" s="63" t="s">
        <v>230</v>
      </c>
      <c r="EJ150" s="64" t="s">
        <v>233</v>
      </c>
      <c r="EO150" s="65" t="s">
        <v>179</v>
      </c>
      <c r="EP150" s="65" t="s">
        <v>179</v>
      </c>
      <c r="EQ150" s="69" t="s">
        <v>709</v>
      </c>
      <c r="ER150" s="69" t="s">
        <v>1843</v>
      </c>
      <c r="ES150" s="69" t="s">
        <v>627</v>
      </c>
      <c r="ET150" s="69" t="s">
        <v>623</v>
      </c>
      <c r="EU150" s="69" t="s">
        <v>621</v>
      </c>
      <c r="EV150" s="69" t="s">
        <v>635</v>
      </c>
      <c r="EW150" s="69" t="s">
        <v>635</v>
      </c>
      <c r="EX150" s="69" t="s">
        <v>628</v>
      </c>
      <c r="EY150" s="14" t="str">
        <f>""</f>
        <v/>
      </c>
      <c r="EZ150" s="14" t="str">
        <f>""</f>
        <v/>
      </c>
      <c r="FA150" s="14" t="str">
        <f>""</f>
        <v/>
      </c>
      <c r="FB150" s="70" t="s">
        <v>723</v>
      </c>
      <c r="FH150" s="84">
        <f t="shared" si="154"/>
        <v>0</v>
      </c>
      <c r="FI150" s="84">
        <f t="shared" si="156"/>
        <v>1</v>
      </c>
      <c r="FJ150" s="83" t="str">
        <f>""</f>
        <v/>
      </c>
    </row>
    <row r="151" spans="1:166" x14ac:dyDescent="0.25">
      <c r="A151" s="236"/>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7"/>
      <c r="BR151" s="237"/>
      <c r="BS151" s="237"/>
      <c r="BT151" s="237"/>
      <c r="BU151" s="237"/>
      <c r="BV151" s="237"/>
      <c r="BW151" s="237"/>
      <c r="BX151" s="237"/>
      <c r="BY151" s="237"/>
      <c r="BZ151" s="237"/>
      <c r="CA151" s="237"/>
      <c r="CB151" s="237"/>
      <c r="CC151" s="237"/>
      <c r="CD151" s="237"/>
      <c r="CE151" s="237"/>
      <c r="CF151" s="237"/>
      <c r="CG151" s="237"/>
      <c r="CH151" s="237"/>
      <c r="CI151" s="237"/>
      <c r="CJ151" s="237"/>
      <c r="CK151" s="237"/>
      <c r="CL151" s="237"/>
      <c r="CM151" s="237"/>
      <c r="CN151" s="237"/>
      <c r="CV151" s="84">
        <f t="shared" si="150"/>
        <v>1</v>
      </c>
      <c r="CW151" s="58" t="str">
        <f>'the Fiefdoms'!W71</f>
        <v/>
      </c>
      <c r="DC151" s="84">
        <f t="shared" si="151"/>
        <v>1</v>
      </c>
      <c r="DD151">
        <f>Rohan!AP36</f>
        <v>0</v>
      </c>
      <c r="DE151" t="str">
        <f>Rohan!AA36</f>
        <v>Helmingas</v>
      </c>
      <c r="DF151" t="str">
        <f>Rohan!CA36</f>
        <v>-</v>
      </c>
      <c r="DH151">
        <v>30</v>
      </c>
      <c r="DI151">
        <f>LOOKUP(DH151,$DC:$DC,$DE:$DE)</f>
        <v>0</v>
      </c>
      <c r="DJ151">
        <f>LOOKUP(DH151,$DC:$DC,$DF:$DF)</f>
        <v>0</v>
      </c>
      <c r="DK151" s="61">
        <f t="shared" ref="DK151" si="185">IF(DI151=0,0,CONCATENATE(DI151,IF(OR(COUNT(FIND("Horse",DJ151))=1,COUNT(FIND("Pony",DJ151))=1,COUNT(FIND("War Goat",DJ151))=1,COUNT(FIND("War Boar",DJ151))=1),"1.",""),IF(OR(COUNT(FIND("armoured horse",DJ151))=1,COUNT(FIND("Gandalf's Cart",DJ151))=1,COUNT(FIND("Sleigh",DJ151))=1,COUNT(FIND("Windlance",DJ151))=1),"2.",""),IF(OR(COUNT(FIND("Engineer Captain",DJ151))=1,COUNT(FIND("Shadowfax",DJ151))=1),"3.","")))</f>
        <v>0</v>
      </c>
      <c r="DL151">
        <f>LOOKUP(DK151,$EH:$EH,$EI:$EI)</f>
        <v>0</v>
      </c>
      <c r="DM151" s="61">
        <f t="shared" ref="DM151" si="186">IF(DL151=0,0,CONCATENATE(DL151,IF(OR(COUNT(FIND("Shield",DJ151))=1,COUNT(FIND("Sting",DJ151))=1,COUNT(FIND("Sebastian",DJ151))=1,COUNT(FIND("The Oakenshield",DJ151))=1),"1.",""),IF(OR(COUNT(FIND("Armour",DJ151))=1,COUNT(FIND("Elven glaive",DJ151))=1),"2.",""),IF(OR(COUNT(FIND("Heavy armour",DJ151))=1,COUNT(FIND("Mithril Coat",DJ151))=1,COUNT(FIND("armour of Gondolin",DJ151))=1,COUNT(FIND("Orcrist",DJ151))=1),"3.",""),IF(OR(COUNT(FIND("The Banner of Minas Tirith",DJ151))=1,COUNT(FIND("Horn of the Riddermark",DJ151))=1,COUNT(FIND("Royal Standard of Rohan",DJ151))=1,COUNT(FIND("Banner of Arwen Evenstar",DJ151))=1,COUNT(FIND("Mirror of Galadriel",DJ151))=1,COUNT(FIND("Andúril, Flame of the West",DJ151))=1,COUNT(FIND("Durin's Axe",DJ151))=1,COUNT(FIND("Erebor13",DJ151))=1),"4.","")))</f>
        <v>0</v>
      </c>
      <c r="DN151">
        <f t="shared" si="157"/>
        <v>0</v>
      </c>
      <c r="DO151">
        <f t="shared" si="158"/>
        <v>0</v>
      </c>
      <c r="DP151">
        <f t="shared" si="159"/>
        <v>0</v>
      </c>
      <c r="DQ151">
        <f t="shared" si="160"/>
        <v>0</v>
      </c>
      <c r="DR151">
        <f t="shared" si="161"/>
        <v>0</v>
      </c>
      <c r="DS151">
        <f t="shared" si="162"/>
        <v>0</v>
      </c>
      <c r="DT151">
        <f t="shared" si="163"/>
        <v>0</v>
      </c>
      <c r="DU151">
        <f t="shared" si="164"/>
        <v>0</v>
      </c>
      <c r="DV151">
        <f t="shared" si="165"/>
        <v>0</v>
      </c>
      <c r="DW151">
        <f t="shared" si="166"/>
        <v>0</v>
      </c>
      <c r="DX151">
        <f t="shared" si="167"/>
        <v>0</v>
      </c>
      <c r="DY151">
        <f t="shared" si="168"/>
        <v>0</v>
      </c>
      <c r="DZ151">
        <f t="shared" si="169"/>
        <v>0</v>
      </c>
      <c r="EA151" s="17">
        <f t="shared" si="175"/>
        <v>1</v>
      </c>
      <c r="EB151" s="85" t="str">
        <f>IF(COUNT(FIND(" with ",DJ151))=1,SUBSTITUTE(DJ151,CONCATENATE(DI151," with"),""),"")</f>
        <v/>
      </c>
      <c r="EC151" s="85" t="str">
        <f t="shared" si="170"/>
        <v/>
      </c>
      <c r="ED151" s="85"/>
      <c r="EE151" s="65" t="s">
        <v>159</v>
      </c>
      <c r="EF151" s="84" t="s">
        <v>2217</v>
      </c>
      <c r="EG151" s="85"/>
      <c r="EH151" s="62" t="s">
        <v>232</v>
      </c>
      <c r="EI151" s="63" t="s">
        <v>232</v>
      </c>
      <c r="EJ151" s="64"/>
      <c r="EO151" s="65" t="s">
        <v>180</v>
      </c>
      <c r="EP151" s="65" t="s">
        <v>180</v>
      </c>
      <c r="EQ151" s="69" t="s">
        <v>709</v>
      </c>
      <c r="ER151" s="69" t="s">
        <v>1843</v>
      </c>
      <c r="ES151" s="69" t="s">
        <v>627</v>
      </c>
      <c r="ET151" s="69" t="s">
        <v>623</v>
      </c>
      <c r="EU151" s="69" t="s">
        <v>621</v>
      </c>
      <c r="EV151" s="69" t="s">
        <v>635</v>
      </c>
      <c r="EW151" s="69" t="s">
        <v>635</v>
      </c>
      <c r="EX151" s="69" t="s">
        <v>628</v>
      </c>
      <c r="EY151" s="14" t="str">
        <f>""</f>
        <v/>
      </c>
      <c r="EZ151" s="14" t="str">
        <f>""</f>
        <v/>
      </c>
      <c r="FA151" s="14" t="str">
        <f>""</f>
        <v/>
      </c>
      <c r="FB151" s="70" t="s">
        <v>723</v>
      </c>
      <c r="FH151" s="84">
        <f t="shared" si="154"/>
        <v>1</v>
      </c>
      <c r="FI151" s="84">
        <f t="shared" si="156"/>
        <v>1</v>
      </c>
      <c r="FJ151" s="85" t="s">
        <v>1180</v>
      </c>
    </row>
    <row r="152" spans="1:166" x14ac:dyDescent="0.25">
      <c r="A152" s="236"/>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37"/>
      <c r="BA152" s="237"/>
      <c r="BB152" s="237"/>
      <c r="BC152" s="237"/>
      <c r="BD152" s="237"/>
      <c r="BE152" s="237"/>
      <c r="BF152" s="237"/>
      <c r="BG152" s="237"/>
      <c r="BH152" s="237"/>
      <c r="BI152" s="237"/>
      <c r="BJ152" s="237"/>
      <c r="BK152" s="237"/>
      <c r="BL152" s="237"/>
      <c r="BM152" s="237"/>
      <c r="BN152" s="237"/>
      <c r="BO152" s="237"/>
      <c r="BP152" s="237"/>
      <c r="BQ152" s="237"/>
      <c r="BR152" s="237"/>
      <c r="BS152" s="237"/>
      <c r="BT152" s="237"/>
      <c r="BU152" s="237"/>
      <c r="BV152" s="237"/>
      <c r="BW152" s="237"/>
      <c r="BX152" s="237"/>
      <c r="BY152" s="237"/>
      <c r="BZ152" s="237"/>
      <c r="CA152" s="237"/>
      <c r="CB152" s="237"/>
      <c r="CC152" s="237"/>
      <c r="CD152" s="237"/>
      <c r="CE152" s="237"/>
      <c r="CF152" s="237"/>
      <c r="CG152" s="237"/>
      <c r="CH152" s="237"/>
      <c r="CI152" s="237"/>
      <c r="CJ152" s="237"/>
      <c r="CK152" s="237"/>
      <c r="CL152" s="237"/>
      <c r="CM152" s="237"/>
      <c r="CN152" s="237"/>
      <c r="CV152" s="84">
        <f t="shared" si="150"/>
        <v>1</v>
      </c>
      <c r="CW152" s="58" t="str">
        <f>'the Fiefdoms'!W72</f>
        <v/>
      </c>
      <c r="DC152" s="84">
        <f t="shared" si="151"/>
        <v>1</v>
      </c>
      <c r="DD152">
        <f>Rohan!AP37</f>
        <v>0</v>
      </c>
      <c r="DE152" t="str">
        <f>Rohan!AA37</f>
        <v>Helmingas</v>
      </c>
      <c r="DF152" t="str">
        <f>Rohan!CA37</f>
        <v>-</v>
      </c>
      <c r="DK152" s="84"/>
      <c r="DL152">
        <f>LOOKUP(DK151,$EH:$EH,$EJ:$EJ)</f>
        <v>0</v>
      </c>
      <c r="DM152" s="84">
        <f t="shared" ref="DM152:DM155" si="187">DL152</f>
        <v>0</v>
      </c>
      <c r="DN152">
        <f t="shared" si="157"/>
        <v>0</v>
      </c>
      <c r="DO152">
        <f t="shared" si="158"/>
        <v>0</v>
      </c>
      <c r="DP152">
        <f t="shared" si="159"/>
        <v>0</v>
      </c>
      <c r="DQ152">
        <f t="shared" si="160"/>
        <v>0</v>
      </c>
      <c r="DR152">
        <f t="shared" si="161"/>
        <v>0</v>
      </c>
      <c r="DS152">
        <f t="shared" si="162"/>
        <v>0</v>
      </c>
      <c r="DT152">
        <f t="shared" si="163"/>
        <v>0</v>
      </c>
      <c r="DU152">
        <f t="shared" si="164"/>
        <v>0</v>
      </c>
      <c r="DV152">
        <f t="shared" si="165"/>
        <v>0</v>
      </c>
      <c r="DW152">
        <f t="shared" si="166"/>
        <v>0</v>
      </c>
      <c r="DX152">
        <f t="shared" si="167"/>
        <v>0</v>
      </c>
      <c r="DY152">
        <f t="shared" si="168"/>
        <v>0</v>
      </c>
      <c r="DZ152">
        <f t="shared" si="169"/>
        <v>0</v>
      </c>
      <c r="EA152" s="17">
        <f t="shared" si="175"/>
        <v>1</v>
      </c>
      <c r="EB152" s="85"/>
      <c r="EC152" s="85" t="str">
        <f t="shared" si="170"/>
        <v/>
      </c>
      <c r="ED152" s="85"/>
      <c r="EE152" s="65" t="s">
        <v>109</v>
      </c>
      <c r="EF152" s="84" t="s">
        <v>2228</v>
      </c>
      <c r="EG152" s="85"/>
      <c r="EH152" s="62" t="s">
        <v>2343</v>
      </c>
      <c r="EI152" s="63" t="s">
        <v>232</v>
      </c>
      <c r="EJ152" s="64" t="s">
        <v>233</v>
      </c>
      <c r="EO152" s="65" t="s">
        <v>743</v>
      </c>
      <c r="EP152" s="65" t="s">
        <v>179</v>
      </c>
      <c r="EQ152" s="69" t="s">
        <v>709</v>
      </c>
      <c r="ER152" s="69" t="s">
        <v>1843</v>
      </c>
      <c r="ES152" s="69" t="s">
        <v>627</v>
      </c>
      <c r="ET152" s="69" t="s">
        <v>623</v>
      </c>
      <c r="EU152" s="69" t="s">
        <v>628</v>
      </c>
      <c r="EV152" s="69" t="s">
        <v>635</v>
      </c>
      <c r="EW152" s="69" t="s">
        <v>635</v>
      </c>
      <c r="EX152" s="69" t="s">
        <v>628</v>
      </c>
      <c r="EY152" s="14" t="str">
        <f>""</f>
        <v/>
      </c>
      <c r="EZ152" s="14" t="str">
        <f>""</f>
        <v/>
      </c>
      <c r="FA152" s="14" t="str">
        <f>""</f>
        <v/>
      </c>
      <c r="FB152" s="70" t="s">
        <v>723</v>
      </c>
      <c r="FH152" s="84">
        <f t="shared" si="154"/>
        <v>0</v>
      </c>
      <c r="FI152" s="84">
        <f t="shared" si="156"/>
        <v>1</v>
      </c>
      <c r="FJ152" s="85" t="s">
        <v>1181</v>
      </c>
    </row>
    <row r="153" spans="1:166" x14ac:dyDescent="0.25">
      <c r="A153" s="236"/>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c r="AE153" s="237"/>
      <c r="AF153" s="237"/>
      <c r="AG153" s="237"/>
      <c r="AH153" s="237"/>
      <c r="AI153" s="237"/>
      <c r="AJ153" s="237"/>
      <c r="AK153" s="237"/>
      <c r="AL153" s="237"/>
      <c r="AM153" s="237"/>
      <c r="AN153" s="237"/>
      <c r="AO153" s="237"/>
      <c r="AP153" s="237"/>
      <c r="AQ153" s="237"/>
      <c r="AR153" s="237"/>
      <c r="AS153" s="237"/>
      <c r="AT153" s="237"/>
      <c r="AU153" s="237"/>
      <c r="AV153" s="237"/>
      <c r="AW153" s="237"/>
      <c r="AX153" s="237"/>
      <c r="AY153" s="237"/>
      <c r="AZ153" s="237"/>
      <c r="BA153" s="237"/>
      <c r="BB153" s="237"/>
      <c r="BC153" s="237"/>
      <c r="BD153" s="237"/>
      <c r="BE153" s="237"/>
      <c r="BF153" s="237"/>
      <c r="BG153" s="237"/>
      <c r="BH153" s="237"/>
      <c r="BI153" s="237"/>
      <c r="BJ153" s="237"/>
      <c r="BK153" s="237"/>
      <c r="BL153" s="237"/>
      <c r="BM153" s="237"/>
      <c r="BN153" s="237"/>
      <c r="BO153" s="237"/>
      <c r="BP153" s="237"/>
      <c r="BQ153" s="237"/>
      <c r="BR153" s="237"/>
      <c r="BS153" s="237"/>
      <c r="BT153" s="237"/>
      <c r="BU153" s="237"/>
      <c r="BV153" s="237"/>
      <c r="BW153" s="237"/>
      <c r="BX153" s="237"/>
      <c r="BY153" s="237"/>
      <c r="BZ153" s="237"/>
      <c r="CA153" s="237"/>
      <c r="CB153" s="237"/>
      <c r="CC153" s="237"/>
      <c r="CD153" s="237"/>
      <c r="CE153" s="237"/>
      <c r="CF153" s="237"/>
      <c r="CG153" s="237"/>
      <c r="CH153" s="237"/>
      <c r="CI153" s="237"/>
      <c r="CJ153" s="237"/>
      <c r="CK153" s="237"/>
      <c r="CL153" s="237"/>
      <c r="CM153" s="237"/>
      <c r="CN153" s="237"/>
      <c r="CV153" s="84">
        <f t="shared" si="150"/>
        <v>1</v>
      </c>
      <c r="CW153" s="58" t="str">
        <f>'the Fiefdoms'!W73</f>
        <v/>
      </c>
      <c r="DC153" s="84">
        <f t="shared" si="151"/>
        <v>1</v>
      </c>
      <c r="DK153" s="84"/>
      <c r="DL153">
        <f>LOOKUP(DK151,$EH:$EH,$EK:$EK)</f>
        <v>0</v>
      </c>
      <c r="DM153" s="84">
        <f t="shared" si="187"/>
        <v>0</v>
      </c>
      <c r="DN153">
        <f t="shared" si="157"/>
        <v>0</v>
      </c>
      <c r="DO153">
        <f t="shared" si="158"/>
        <v>0</v>
      </c>
      <c r="DP153">
        <f t="shared" si="159"/>
        <v>0</v>
      </c>
      <c r="DQ153">
        <f t="shared" si="160"/>
        <v>0</v>
      </c>
      <c r="DR153">
        <f t="shared" si="161"/>
        <v>0</v>
      </c>
      <c r="DS153">
        <f t="shared" si="162"/>
        <v>0</v>
      </c>
      <c r="DT153">
        <f t="shared" si="163"/>
        <v>0</v>
      </c>
      <c r="DU153">
        <f t="shared" si="164"/>
        <v>0</v>
      </c>
      <c r="DV153">
        <f t="shared" si="165"/>
        <v>0</v>
      </c>
      <c r="DW153">
        <f t="shared" si="166"/>
        <v>0</v>
      </c>
      <c r="DX153">
        <f t="shared" si="167"/>
        <v>0</v>
      </c>
      <c r="DY153">
        <f t="shared" si="168"/>
        <v>0</v>
      </c>
      <c r="DZ153">
        <f t="shared" si="169"/>
        <v>0</v>
      </c>
      <c r="EA153" s="17">
        <f t="shared" si="175"/>
        <v>1</v>
      </c>
      <c r="EB153" s="85"/>
      <c r="EC153" s="85" t="str">
        <f t="shared" si="170"/>
        <v/>
      </c>
      <c r="ED153" s="85"/>
      <c r="EE153" s="65" t="s">
        <v>80</v>
      </c>
      <c r="EF153" s="84" t="s">
        <v>2220</v>
      </c>
      <c r="EG153" s="85"/>
      <c r="EH153" s="62" t="s">
        <v>249</v>
      </c>
      <c r="EI153" s="63" t="s">
        <v>249</v>
      </c>
      <c r="EJ153" s="64"/>
      <c r="EO153" s="65" t="s">
        <v>160</v>
      </c>
      <c r="EP153" s="65" t="s">
        <v>160</v>
      </c>
      <c r="EQ153" s="69" t="s">
        <v>709</v>
      </c>
      <c r="ER153" s="69" t="s">
        <v>1843</v>
      </c>
      <c r="ES153" s="69" t="s">
        <v>620</v>
      </c>
      <c r="ET153" s="69" t="s">
        <v>623</v>
      </c>
      <c r="EU153" s="69" t="s">
        <v>623</v>
      </c>
      <c r="EV153" s="69" t="s">
        <v>635</v>
      </c>
      <c r="EW153" s="69" t="s">
        <v>623</v>
      </c>
      <c r="EX153" s="69" t="s">
        <v>622</v>
      </c>
      <c r="EY153" s="69" t="s">
        <v>623</v>
      </c>
      <c r="EZ153" s="69" t="s">
        <v>726</v>
      </c>
      <c r="FA153" s="69" t="s">
        <v>623</v>
      </c>
      <c r="FB153" s="70" t="s">
        <v>727</v>
      </c>
      <c r="FH153" s="84">
        <f t="shared" si="154"/>
        <v>0</v>
      </c>
      <c r="FI153" s="84">
        <f t="shared" si="156"/>
        <v>1</v>
      </c>
      <c r="FJ153" s="83" t="str">
        <f>""</f>
        <v/>
      </c>
    </row>
    <row r="154" spans="1:166" x14ac:dyDescent="0.25">
      <c r="A154" s="236"/>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237"/>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V154" s="84">
        <f t="shared" si="150"/>
        <v>1</v>
      </c>
      <c r="CW154" s="58" t="str">
        <f>'the Fiefdoms'!W74</f>
        <v/>
      </c>
      <c r="DC154" s="84">
        <f t="shared" si="151"/>
        <v>1</v>
      </c>
      <c r="DK154" s="84"/>
      <c r="DL154">
        <f>LOOKUP(DK151,$EH:$EH,$EL:$EL)</f>
        <v>0</v>
      </c>
      <c r="DM154" s="84">
        <f t="shared" si="187"/>
        <v>0</v>
      </c>
      <c r="DN154">
        <f t="shared" si="157"/>
        <v>0</v>
      </c>
      <c r="DO154">
        <f t="shared" si="158"/>
        <v>0</v>
      </c>
      <c r="DP154">
        <f t="shared" si="159"/>
        <v>0</v>
      </c>
      <c r="DQ154">
        <f t="shared" si="160"/>
        <v>0</v>
      </c>
      <c r="DR154">
        <f t="shared" si="161"/>
        <v>0</v>
      </c>
      <c r="DS154">
        <f t="shared" si="162"/>
        <v>0</v>
      </c>
      <c r="DT154">
        <f t="shared" si="163"/>
        <v>0</v>
      </c>
      <c r="DU154">
        <f t="shared" si="164"/>
        <v>0</v>
      </c>
      <c r="DV154">
        <f t="shared" si="165"/>
        <v>0</v>
      </c>
      <c r="DW154">
        <f t="shared" si="166"/>
        <v>0</v>
      </c>
      <c r="DX154">
        <f t="shared" si="167"/>
        <v>0</v>
      </c>
      <c r="DY154">
        <f t="shared" si="168"/>
        <v>0</v>
      </c>
      <c r="DZ154">
        <f t="shared" si="169"/>
        <v>0</v>
      </c>
      <c r="EA154" s="17">
        <f t="shared" si="175"/>
        <v>1</v>
      </c>
      <c r="EB154" s="85"/>
      <c r="EC154" s="85" t="str">
        <f t="shared" si="170"/>
        <v/>
      </c>
      <c r="ED154" s="85"/>
      <c r="EE154" s="65" t="s">
        <v>53</v>
      </c>
      <c r="EF154" s="84" t="s">
        <v>2218</v>
      </c>
      <c r="EG154" s="85"/>
      <c r="EH154" s="62" t="s">
        <v>152</v>
      </c>
      <c r="EI154" s="63" t="s">
        <v>152</v>
      </c>
      <c r="EJ154" s="64"/>
      <c r="EO154" s="84" t="s">
        <v>2448</v>
      </c>
      <c r="EP154" s="84" t="s">
        <v>2448</v>
      </c>
      <c r="EQ154" s="69" t="s">
        <v>709</v>
      </c>
      <c r="ER154" s="69" t="s">
        <v>1843</v>
      </c>
      <c r="ES154" s="69" t="s">
        <v>620</v>
      </c>
      <c r="ET154" s="69" t="s">
        <v>621</v>
      </c>
      <c r="EU154" s="69" t="s">
        <v>623</v>
      </c>
      <c r="EV154" s="69" t="s">
        <v>623</v>
      </c>
      <c r="EW154" s="69" t="s">
        <v>623</v>
      </c>
      <c r="EX154" s="69" t="s">
        <v>622</v>
      </c>
      <c r="EY154" s="69" t="s">
        <v>623</v>
      </c>
      <c r="EZ154" s="69" t="s">
        <v>726</v>
      </c>
      <c r="FA154" s="69" t="s">
        <v>623</v>
      </c>
      <c r="FB154" s="70" t="s">
        <v>2479</v>
      </c>
      <c r="FH154" s="84">
        <f t="shared" si="154"/>
        <v>1</v>
      </c>
      <c r="FI154" s="84">
        <f t="shared" si="156"/>
        <v>1</v>
      </c>
      <c r="FJ154" s="85" t="s">
        <v>689</v>
      </c>
    </row>
    <row r="155" spans="1:166" x14ac:dyDescent="0.25">
      <c r="A155" s="236"/>
      <c r="B155" s="91" t="str">
        <f>IF(AND(B138="",C138=""),"","I")</f>
        <v/>
      </c>
      <c r="C155" s="91" t="str">
        <f t="shared" ref="C155:AS155" si="188">IF(AND(C138="",D138=""),"","I")</f>
        <v/>
      </c>
      <c r="D155" s="91" t="str">
        <f t="shared" si="188"/>
        <v/>
      </c>
      <c r="E155" s="91" t="str">
        <f t="shared" si="188"/>
        <v/>
      </c>
      <c r="F155" s="91" t="str">
        <f t="shared" si="188"/>
        <v/>
      </c>
      <c r="G155" s="91" t="str">
        <f t="shared" si="188"/>
        <v/>
      </c>
      <c r="H155" s="91" t="str">
        <f t="shared" si="188"/>
        <v/>
      </c>
      <c r="I155" s="91" t="str">
        <f t="shared" si="188"/>
        <v/>
      </c>
      <c r="J155" s="91" t="str">
        <f t="shared" si="188"/>
        <v/>
      </c>
      <c r="K155" s="91" t="str">
        <f t="shared" si="188"/>
        <v/>
      </c>
      <c r="L155" s="91" t="str">
        <f t="shared" si="188"/>
        <v/>
      </c>
      <c r="M155" s="91" t="str">
        <f t="shared" si="188"/>
        <v/>
      </c>
      <c r="N155" s="91" t="str">
        <f t="shared" si="188"/>
        <v/>
      </c>
      <c r="O155" s="91" t="str">
        <f t="shared" si="188"/>
        <v/>
      </c>
      <c r="P155" s="91" t="str">
        <f t="shared" si="188"/>
        <v/>
      </c>
      <c r="Q155" s="91" t="str">
        <f t="shared" si="188"/>
        <v/>
      </c>
      <c r="R155" s="91" t="str">
        <f t="shared" si="188"/>
        <v/>
      </c>
      <c r="S155" s="91" t="str">
        <f t="shared" si="188"/>
        <v/>
      </c>
      <c r="T155" s="91" t="str">
        <f t="shared" si="188"/>
        <v/>
      </c>
      <c r="U155" s="91" t="str">
        <f t="shared" si="188"/>
        <v/>
      </c>
      <c r="V155" s="91" t="str">
        <f t="shared" si="188"/>
        <v/>
      </c>
      <c r="W155" s="91" t="str">
        <f t="shared" si="188"/>
        <v/>
      </c>
      <c r="X155" s="91" t="str">
        <f t="shared" si="188"/>
        <v/>
      </c>
      <c r="Y155" s="91" t="str">
        <f t="shared" si="188"/>
        <v/>
      </c>
      <c r="Z155" s="91" t="str">
        <f t="shared" si="188"/>
        <v/>
      </c>
      <c r="AA155" s="91" t="str">
        <f t="shared" si="188"/>
        <v/>
      </c>
      <c r="AB155" s="91" t="str">
        <f t="shared" si="188"/>
        <v/>
      </c>
      <c r="AC155" s="91" t="str">
        <f t="shared" si="188"/>
        <v/>
      </c>
      <c r="AD155" s="91" t="str">
        <f t="shared" si="188"/>
        <v/>
      </c>
      <c r="AE155" s="91" t="str">
        <f t="shared" si="188"/>
        <v/>
      </c>
      <c r="AF155" s="91" t="str">
        <f t="shared" si="188"/>
        <v/>
      </c>
      <c r="AG155" s="91" t="str">
        <f t="shared" si="188"/>
        <v/>
      </c>
      <c r="AH155" s="91" t="str">
        <f t="shared" si="188"/>
        <v/>
      </c>
      <c r="AI155" s="91" t="str">
        <f t="shared" si="188"/>
        <v/>
      </c>
      <c r="AJ155" s="91" t="str">
        <f t="shared" si="188"/>
        <v/>
      </c>
      <c r="AK155" s="91" t="str">
        <f t="shared" si="188"/>
        <v/>
      </c>
      <c r="AL155" s="91" t="str">
        <f t="shared" si="188"/>
        <v/>
      </c>
      <c r="AM155" s="91" t="str">
        <f t="shared" si="188"/>
        <v/>
      </c>
      <c r="AN155" s="91" t="str">
        <f t="shared" si="188"/>
        <v/>
      </c>
      <c r="AO155" s="91" t="str">
        <f t="shared" si="188"/>
        <v/>
      </c>
      <c r="AP155" s="91" t="str">
        <f t="shared" si="188"/>
        <v/>
      </c>
      <c r="AQ155" s="91" t="str">
        <f t="shared" si="188"/>
        <v/>
      </c>
      <c r="AR155" s="91" t="str">
        <f t="shared" si="188"/>
        <v/>
      </c>
      <c r="AS155" s="91" t="str">
        <f t="shared" si="188"/>
        <v/>
      </c>
      <c r="AT155" s="91" t="str">
        <f>IF(AND(AT138=""),"","I")</f>
        <v/>
      </c>
      <c r="AU155" s="237"/>
      <c r="AV155" s="91" t="str">
        <f t="shared" ref="AV155:CM155" si="189">IF(AND(AV138="",AW138=""),"","I")</f>
        <v/>
      </c>
      <c r="AW155" s="91" t="str">
        <f t="shared" si="189"/>
        <v/>
      </c>
      <c r="AX155" s="91" t="str">
        <f t="shared" si="189"/>
        <v/>
      </c>
      <c r="AY155" s="91" t="str">
        <f t="shared" si="189"/>
        <v/>
      </c>
      <c r="AZ155" s="91" t="str">
        <f t="shared" si="189"/>
        <v/>
      </c>
      <c r="BA155" s="91" t="str">
        <f t="shared" si="189"/>
        <v/>
      </c>
      <c r="BB155" s="91" t="str">
        <f t="shared" si="189"/>
        <v/>
      </c>
      <c r="BC155" s="91" t="str">
        <f t="shared" si="189"/>
        <v/>
      </c>
      <c r="BD155" s="91" t="str">
        <f t="shared" si="189"/>
        <v/>
      </c>
      <c r="BE155" s="91" t="str">
        <f t="shared" si="189"/>
        <v/>
      </c>
      <c r="BF155" s="91" t="str">
        <f t="shared" si="189"/>
        <v/>
      </c>
      <c r="BG155" s="91" t="str">
        <f t="shared" si="189"/>
        <v/>
      </c>
      <c r="BH155" s="91" t="str">
        <f t="shared" si="189"/>
        <v/>
      </c>
      <c r="BI155" s="91" t="str">
        <f t="shared" si="189"/>
        <v/>
      </c>
      <c r="BJ155" s="91" t="str">
        <f t="shared" si="189"/>
        <v/>
      </c>
      <c r="BK155" s="91" t="str">
        <f t="shared" si="189"/>
        <v/>
      </c>
      <c r="BL155" s="91" t="str">
        <f t="shared" si="189"/>
        <v/>
      </c>
      <c r="BM155" s="91" t="str">
        <f t="shared" si="189"/>
        <v/>
      </c>
      <c r="BN155" s="91" t="str">
        <f t="shared" si="189"/>
        <v/>
      </c>
      <c r="BO155" s="91" t="str">
        <f t="shared" si="189"/>
        <v/>
      </c>
      <c r="BP155" s="91" t="str">
        <f t="shared" si="189"/>
        <v/>
      </c>
      <c r="BQ155" s="91" t="str">
        <f t="shared" si="189"/>
        <v/>
      </c>
      <c r="BR155" s="91" t="str">
        <f t="shared" si="189"/>
        <v/>
      </c>
      <c r="BS155" s="91" t="str">
        <f t="shared" si="189"/>
        <v/>
      </c>
      <c r="BT155" s="91" t="str">
        <f t="shared" si="189"/>
        <v/>
      </c>
      <c r="BU155" s="91" t="str">
        <f t="shared" si="189"/>
        <v/>
      </c>
      <c r="BV155" s="91" t="str">
        <f t="shared" si="189"/>
        <v/>
      </c>
      <c r="BW155" s="91" t="str">
        <f t="shared" si="189"/>
        <v/>
      </c>
      <c r="BX155" s="91" t="str">
        <f t="shared" si="189"/>
        <v/>
      </c>
      <c r="BY155" s="91" t="str">
        <f t="shared" si="189"/>
        <v/>
      </c>
      <c r="BZ155" s="91" t="str">
        <f t="shared" si="189"/>
        <v/>
      </c>
      <c r="CA155" s="91" t="str">
        <f t="shared" si="189"/>
        <v/>
      </c>
      <c r="CB155" s="91" t="str">
        <f t="shared" si="189"/>
        <v/>
      </c>
      <c r="CC155" s="91" t="str">
        <f t="shared" si="189"/>
        <v/>
      </c>
      <c r="CD155" s="91" t="str">
        <f t="shared" si="189"/>
        <v/>
      </c>
      <c r="CE155" s="91" t="str">
        <f t="shared" si="189"/>
        <v/>
      </c>
      <c r="CF155" s="91" t="str">
        <f t="shared" si="189"/>
        <v/>
      </c>
      <c r="CG155" s="91" t="str">
        <f t="shared" si="189"/>
        <v/>
      </c>
      <c r="CH155" s="91" t="str">
        <f t="shared" si="189"/>
        <v/>
      </c>
      <c r="CI155" s="91" t="str">
        <f t="shared" si="189"/>
        <v/>
      </c>
      <c r="CJ155" s="91" t="str">
        <f t="shared" si="189"/>
        <v/>
      </c>
      <c r="CK155" s="91" t="str">
        <f t="shared" si="189"/>
        <v/>
      </c>
      <c r="CL155" s="91" t="str">
        <f t="shared" si="189"/>
        <v/>
      </c>
      <c r="CM155" s="91" t="str">
        <f t="shared" si="189"/>
        <v/>
      </c>
      <c r="CN155" s="91" t="str">
        <f>IF(AND(CN138=""),"","I")</f>
        <v/>
      </c>
      <c r="CV155" s="84">
        <f t="shared" si="150"/>
        <v>1</v>
      </c>
      <c r="CW155" s="58" t="str">
        <f>'the Fiefdoms'!W75</f>
        <v/>
      </c>
      <c r="DC155" s="84">
        <f t="shared" si="151"/>
        <v>1</v>
      </c>
      <c r="DD155">
        <f>Arnor!S3</f>
        <v>0</v>
      </c>
      <c r="DE155" t="str">
        <f>Arnor!B3</f>
        <v>Arvedui, Last King of Arnor</v>
      </c>
      <c r="DF155" t="str">
        <f>Arnor!CW3</f>
        <v>-</v>
      </c>
      <c r="DK155" s="84"/>
      <c r="DL155">
        <f>LOOKUP(DK151,$EH:$EH,$EM:$EM)</f>
        <v>0</v>
      </c>
      <c r="DM155" s="84">
        <f t="shared" si="187"/>
        <v>0</v>
      </c>
      <c r="DN155">
        <f t="shared" si="157"/>
        <v>0</v>
      </c>
      <c r="DO155">
        <f t="shared" si="158"/>
        <v>0</v>
      </c>
      <c r="DP155">
        <f t="shared" si="159"/>
        <v>0</v>
      </c>
      <c r="DQ155">
        <f t="shared" si="160"/>
        <v>0</v>
      </c>
      <c r="DR155">
        <f t="shared" si="161"/>
        <v>0</v>
      </c>
      <c r="DS155">
        <f t="shared" si="162"/>
        <v>0</v>
      </c>
      <c r="DT155">
        <f t="shared" si="163"/>
        <v>0</v>
      </c>
      <c r="DU155">
        <f t="shared" si="164"/>
        <v>0</v>
      </c>
      <c r="DV155">
        <f t="shared" si="165"/>
        <v>0</v>
      </c>
      <c r="DW155">
        <f t="shared" si="166"/>
        <v>0</v>
      </c>
      <c r="DX155">
        <f t="shared" si="167"/>
        <v>0</v>
      </c>
      <c r="DY155">
        <f t="shared" si="168"/>
        <v>0</v>
      </c>
      <c r="DZ155">
        <f t="shared" si="169"/>
        <v>0</v>
      </c>
      <c r="EA155" s="17">
        <f t="shared" si="175"/>
        <v>1</v>
      </c>
      <c r="EB155" s="85"/>
      <c r="EC155" s="85" t="str">
        <f t="shared" si="170"/>
        <v/>
      </c>
      <c r="ED155" s="85"/>
      <c r="EE155" s="84" t="s">
        <v>1795</v>
      </c>
      <c r="EF155" s="84" t="s">
        <v>2288</v>
      </c>
      <c r="EG155" s="85"/>
      <c r="EH155" s="62" t="s">
        <v>146</v>
      </c>
      <c r="EI155" s="63" t="s">
        <v>146</v>
      </c>
      <c r="EJ155" s="64"/>
      <c r="EO155" s="65" t="s">
        <v>256</v>
      </c>
      <c r="EP155" s="65" t="s">
        <v>256</v>
      </c>
      <c r="EQ155" s="69" t="s">
        <v>709</v>
      </c>
      <c r="ER155" s="69" t="s">
        <v>1843</v>
      </c>
      <c r="ES155" s="69" t="s">
        <v>620</v>
      </c>
      <c r="ET155" s="69" t="s">
        <v>623</v>
      </c>
      <c r="EU155" s="69" t="s">
        <v>621</v>
      </c>
      <c r="EV155" s="69" t="s">
        <v>623</v>
      </c>
      <c r="EW155" s="69" t="s">
        <v>623</v>
      </c>
      <c r="EX155" s="69" t="s">
        <v>622</v>
      </c>
      <c r="EY155" s="69" t="s">
        <v>623</v>
      </c>
      <c r="EZ155" s="69" t="s">
        <v>623</v>
      </c>
      <c r="FA155" s="69" t="s">
        <v>623</v>
      </c>
      <c r="FB155" s="70" t="s">
        <v>803</v>
      </c>
      <c r="FH155" s="84">
        <f t="shared" si="154"/>
        <v>0</v>
      </c>
      <c r="FI155" s="84">
        <f t="shared" si="156"/>
        <v>1</v>
      </c>
      <c r="FJ155" s="85" t="s">
        <v>1182</v>
      </c>
    </row>
    <row r="156" spans="1:166" x14ac:dyDescent="0.25">
      <c r="A156" s="236"/>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237"/>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V156" s="84">
        <f t="shared" si="150"/>
        <v>1</v>
      </c>
      <c r="CW156" s="58" t="str">
        <f>'the Fiefdoms'!W76</f>
        <v/>
      </c>
      <c r="DC156" s="84">
        <f t="shared" si="151"/>
        <v>1</v>
      </c>
      <c r="DD156">
        <f>Arnor!S4</f>
        <v>0</v>
      </c>
      <c r="DE156" t="str">
        <f>Arnor!B4</f>
        <v>Malbeth the Seer</v>
      </c>
      <c r="DF156" s="84" t="str">
        <f>Arnor!CW4</f>
        <v>-</v>
      </c>
      <c r="DH156">
        <v>31</v>
      </c>
      <c r="DI156">
        <f>LOOKUP(DH156,$DC:$DC,$DE:$DE)</f>
        <v>0</v>
      </c>
      <c r="DJ156">
        <f>LOOKUP(DH156,$DC:$DC,$DF:$DF)</f>
        <v>0</v>
      </c>
      <c r="DK156" s="61">
        <f t="shared" ref="DK156" si="190">IF(DI156=0,0,CONCATENATE(DI156,IF(OR(COUNT(FIND("Horse",DJ156))=1,COUNT(FIND("Pony",DJ156))=1,COUNT(FIND("War Goat",DJ156))=1,COUNT(FIND("War Boar",DJ156))=1),"1.",""),IF(OR(COUNT(FIND("armoured horse",DJ156))=1,COUNT(FIND("Gandalf's Cart",DJ156))=1,COUNT(FIND("Sleigh",DJ156))=1,COUNT(FIND("Windlance",DJ156))=1),"2.",""),IF(OR(COUNT(FIND("Engineer Captain",DJ156))=1,COUNT(FIND("Shadowfax",DJ156))=1),"3.","")))</f>
        <v>0</v>
      </c>
      <c r="DL156">
        <f>LOOKUP(DK156,$EH:$EH,$EI:$EI)</f>
        <v>0</v>
      </c>
      <c r="DM156" s="61">
        <f t="shared" ref="DM156" si="191">IF(DL156=0,0,CONCATENATE(DL156,IF(OR(COUNT(FIND("Shield",DJ156))=1,COUNT(FIND("Sting",DJ156))=1,COUNT(FIND("Sebastian",DJ156))=1,COUNT(FIND("The Oakenshield",DJ156))=1),"1.",""),IF(OR(COUNT(FIND("Armour",DJ156))=1,COUNT(FIND("Elven glaive",DJ156))=1),"2.",""),IF(OR(COUNT(FIND("Heavy armour",DJ156))=1,COUNT(FIND("Mithril Coat",DJ156))=1,COUNT(FIND("armour of Gondolin",DJ156))=1,COUNT(FIND("Orcrist",DJ156))=1),"3.",""),IF(OR(COUNT(FIND("The Banner of Minas Tirith",DJ156))=1,COUNT(FIND("Horn of the Riddermark",DJ156))=1,COUNT(FIND("Royal Standard of Rohan",DJ156))=1,COUNT(FIND("Banner of Arwen Evenstar",DJ156))=1,COUNT(FIND("Mirror of Galadriel",DJ156))=1,COUNT(FIND("Andúril, Flame of the West",DJ156))=1,COUNT(FIND("Durin's Axe",DJ156))=1,COUNT(FIND("Erebor13",DJ156))=1),"4.","")))</f>
        <v>0</v>
      </c>
      <c r="DN156">
        <f t="shared" si="157"/>
        <v>0</v>
      </c>
      <c r="DO156">
        <f t="shared" si="158"/>
        <v>0</v>
      </c>
      <c r="DP156">
        <f t="shared" si="159"/>
        <v>0</v>
      </c>
      <c r="DQ156">
        <f t="shared" si="160"/>
        <v>0</v>
      </c>
      <c r="DR156">
        <f t="shared" si="161"/>
        <v>0</v>
      </c>
      <c r="DS156">
        <f t="shared" si="162"/>
        <v>0</v>
      </c>
      <c r="DT156">
        <f t="shared" si="163"/>
        <v>0</v>
      </c>
      <c r="DU156">
        <f t="shared" si="164"/>
        <v>0</v>
      </c>
      <c r="DV156">
        <f t="shared" si="165"/>
        <v>0</v>
      </c>
      <c r="DW156">
        <f t="shared" si="166"/>
        <v>0</v>
      </c>
      <c r="DX156">
        <f t="shared" si="167"/>
        <v>0</v>
      </c>
      <c r="DY156">
        <f t="shared" si="168"/>
        <v>0</v>
      </c>
      <c r="DZ156">
        <f t="shared" si="169"/>
        <v>0</v>
      </c>
      <c r="EA156" s="17">
        <f t="shared" si="175"/>
        <v>1</v>
      </c>
      <c r="EB156" s="85" t="str">
        <f>IF(COUNT(FIND(" with ",DJ156))=1,SUBSTITUTE(DJ156,CONCATENATE(DI156," with"),""),"")</f>
        <v/>
      </c>
      <c r="EC156" s="85" t="str">
        <f t="shared" si="170"/>
        <v/>
      </c>
      <c r="ED156" s="85"/>
      <c r="EE156" s="65" t="s">
        <v>47</v>
      </c>
      <c r="EF156" s="84" t="s">
        <v>2216</v>
      </c>
      <c r="EG156" s="85"/>
      <c r="EH156" s="62" t="s">
        <v>2197</v>
      </c>
      <c r="EI156" s="63" t="s">
        <v>146</v>
      </c>
      <c r="EJ156" s="64" t="s">
        <v>549</v>
      </c>
      <c r="EO156" s="65" t="s">
        <v>728</v>
      </c>
      <c r="EP156" s="65" t="s">
        <v>160</v>
      </c>
      <c r="EQ156" s="69" t="s">
        <v>709</v>
      </c>
      <c r="ER156" s="69" t="s">
        <v>1843</v>
      </c>
      <c r="ES156" s="69" t="s">
        <v>620</v>
      </c>
      <c r="ET156" s="69" t="s">
        <v>623</v>
      </c>
      <c r="EU156" s="69" t="s">
        <v>623</v>
      </c>
      <c r="EV156" s="69" t="s">
        <v>635</v>
      </c>
      <c r="EW156" s="69" t="s">
        <v>623</v>
      </c>
      <c r="EX156" s="69" t="s">
        <v>622</v>
      </c>
      <c r="EY156" s="69" t="s">
        <v>623</v>
      </c>
      <c r="EZ156" s="69" t="s">
        <v>726</v>
      </c>
      <c r="FA156" s="69" t="s">
        <v>621</v>
      </c>
      <c r="FB156" s="70" t="s">
        <v>729</v>
      </c>
      <c r="FH156" s="84">
        <f t="shared" si="154"/>
        <v>0</v>
      </c>
      <c r="FI156" s="84">
        <f t="shared" si="156"/>
        <v>1</v>
      </c>
      <c r="FJ156" s="85" t="s">
        <v>1183</v>
      </c>
    </row>
    <row r="157" spans="1:166" x14ac:dyDescent="0.25">
      <c r="A157" s="236"/>
      <c r="B157" s="237" t="str">
        <f t="shared" ref="B157:AT157" si="192">LOOKUP(B173,$FO:$FO,$FP:$FP)</f>
        <v/>
      </c>
      <c r="C157" s="237" t="str">
        <f t="shared" si="192"/>
        <v/>
      </c>
      <c r="D157" s="237" t="str">
        <f t="shared" si="192"/>
        <v/>
      </c>
      <c r="E157" s="237" t="str">
        <f t="shared" si="192"/>
        <v/>
      </c>
      <c r="F157" s="237" t="str">
        <f t="shared" si="192"/>
        <v/>
      </c>
      <c r="G157" s="237" t="str">
        <f t="shared" si="192"/>
        <v/>
      </c>
      <c r="H157" s="237" t="str">
        <f t="shared" si="192"/>
        <v/>
      </c>
      <c r="I157" s="237" t="str">
        <f t="shared" si="192"/>
        <v/>
      </c>
      <c r="J157" s="237" t="str">
        <f t="shared" si="192"/>
        <v/>
      </c>
      <c r="K157" s="237" t="str">
        <f t="shared" si="192"/>
        <v/>
      </c>
      <c r="L157" s="237" t="str">
        <f t="shared" si="192"/>
        <v/>
      </c>
      <c r="M157" s="237" t="str">
        <f t="shared" si="192"/>
        <v/>
      </c>
      <c r="N157" s="237" t="str">
        <f t="shared" si="192"/>
        <v/>
      </c>
      <c r="O157" s="237" t="str">
        <f t="shared" si="192"/>
        <v/>
      </c>
      <c r="P157" s="237" t="str">
        <f t="shared" si="192"/>
        <v/>
      </c>
      <c r="Q157" s="237" t="str">
        <f t="shared" si="192"/>
        <v/>
      </c>
      <c r="R157" s="237" t="str">
        <f t="shared" si="192"/>
        <v/>
      </c>
      <c r="S157" s="237" t="str">
        <f t="shared" si="192"/>
        <v/>
      </c>
      <c r="T157" s="237" t="str">
        <f t="shared" si="192"/>
        <v/>
      </c>
      <c r="U157" s="237" t="str">
        <f t="shared" si="192"/>
        <v/>
      </c>
      <c r="V157" s="237" t="str">
        <f t="shared" si="192"/>
        <v/>
      </c>
      <c r="W157" s="237" t="str">
        <f t="shared" si="192"/>
        <v/>
      </c>
      <c r="X157" s="237" t="str">
        <f t="shared" si="192"/>
        <v/>
      </c>
      <c r="Y157" s="237" t="str">
        <f t="shared" si="192"/>
        <v/>
      </c>
      <c r="Z157" s="237" t="str">
        <f t="shared" si="192"/>
        <v/>
      </c>
      <c r="AA157" s="237" t="str">
        <f t="shared" si="192"/>
        <v/>
      </c>
      <c r="AB157" s="237" t="str">
        <f t="shared" si="192"/>
        <v/>
      </c>
      <c r="AC157" s="237" t="str">
        <f t="shared" si="192"/>
        <v/>
      </c>
      <c r="AD157" s="237" t="str">
        <f t="shared" si="192"/>
        <v/>
      </c>
      <c r="AE157" s="237" t="str">
        <f t="shared" si="192"/>
        <v/>
      </c>
      <c r="AF157" s="237" t="str">
        <f t="shared" si="192"/>
        <v/>
      </c>
      <c r="AG157" s="237" t="str">
        <f t="shared" si="192"/>
        <v/>
      </c>
      <c r="AH157" s="237" t="str">
        <f t="shared" si="192"/>
        <v/>
      </c>
      <c r="AI157" s="237" t="str">
        <f t="shared" si="192"/>
        <v/>
      </c>
      <c r="AJ157" s="237" t="str">
        <f t="shared" si="192"/>
        <v/>
      </c>
      <c r="AK157" s="237" t="str">
        <f t="shared" si="192"/>
        <v/>
      </c>
      <c r="AL157" s="237" t="str">
        <f t="shared" si="192"/>
        <v/>
      </c>
      <c r="AM157" s="237" t="str">
        <f t="shared" si="192"/>
        <v/>
      </c>
      <c r="AN157" s="237" t="str">
        <f t="shared" si="192"/>
        <v/>
      </c>
      <c r="AO157" s="237" t="str">
        <f t="shared" si="192"/>
        <v/>
      </c>
      <c r="AP157" s="237" t="str">
        <f t="shared" si="192"/>
        <v/>
      </c>
      <c r="AQ157" s="237" t="str">
        <f t="shared" si="192"/>
        <v/>
      </c>
      <c r="AR157" s="237" t="str">
        <f t="shared" si="192"/>
        <v/>
      </c>
      <c r="AS157" s="237" t="str">
        <f t="shared" si="192"/>
        <v/>
      </c>
      <c r="AT157" s="237" t="str">
        <f t="shared" si="192"/>
        <v/>
      </c>
      <c r="AU157" s="237"/>
      <c r="AV157" s="237" t="str">
        <f t="shared" ref="AV157:CN157" si="193">LOOKUP(AV173,$FO:$FO,$FP:$FP)</f>
        <v/>
      </c>
      <c r="AW157" s="237" t="str">
        <f t="shared" si="193"/>
        <v/>
      </c>
      <c r="AX157" s="237" t="str">
        <f t="shared" si="193"/>
        <v/>
      </c>
      <c r="AY157" s="237" t="str">
        <f t="shared" si="193"/>
        <v/>
      </c>
      <c r="AZ157" s="237" t="str">
        <f t="shared" si="193"/>
        <v/>
      </c>
      <c r="BA157" s="237" t="str">
        <f t="shared" si="193"/>
        <v/>
      </c>
      <c r="BB157" s="237" t="str">
        <f t="shared" si="193"/>
        <v/>
      </c>
      <c r="BC157" s="237" t="str">
        <f t="shared" si="193"/>
        <v/>
      </c>
      <c r="BD157" s="237" t="str">
        <f t="shared" si="193"/>
        <v/>
      </c>
      <c r="BE157" s="237" t="str">
        <f t="shared" si="193"/>
        <v/>
      </c>
      <c r="BF157" s="237" t="str">
        <f t="shared" si="193"/>
        <v/>
      </c>
      <c r="BG157" s="237" t="str">
        <f t="shared" si="193"/>
        <v/>
      </c>
      <c r="BH157" s="237" t="str">
        <f t="shared" si="193"/>
        <v/>
      </c>
      <c r="BI157" s="237" t="str">
        <f t="shared" si="193"/>
        <v/>
      </c>
      <c r="BJ157" s="237" t="str">
        <f t="shared" si="193"/>
        <v/>
      </c>
      <c r="BK157" s="237" t="str">
        <f t="shared" si="193"/>
        <v/>
      </c>
      <c r="BL157" s="237" t="str">
        <f t="shared" si="193"/>
        <v/>
      </c>
      <c r="BM157" s="237" t="str">
        <f t="shared" si="193"/>
        <v/>
      </c>
      <c r="BN157" s="237" t="str">
        <f t="shared" si="193"/>
        <v/>
      </c>
      <c r="BO157" s="237" t="str">
        <f t="shared" si="193"/>
        <v/>
      </c>
      <c r="BP157" s="237" t="str">
        <f t="shared" si="193"/>
        <v/>
      </c>
      <c r="BQ157" s="237" t="str">
        <f t="shared" si="193"/>
        <v/>
      </c>
      <c r="BR157" s="237" t="str">
        <f t="shared" si="193"/>
        <v/>
      </c>
      <c r="BS157" s="237" t="str">
        <f t="shared" si="193"/>
        <v/>
      </c>
      <c r="BT157" s="237" t="str">
        <f t="shared" si="193"/>
        <v/>
      </c>
      <c r="BU157" s="237" t="str">
        <f t="shared" si="193"/>
        <v/>
      </c>
      <c r="BV157" s="237" t="str">
        <f t="shared" si="193"/>
        <v/>
      </c>
      <c r="BW157" s="237" t="str">
        <f t="shared" si="193"/>
        <v/>
      </c>
      <c r="BX157" s="237" t="str">
        <f t="shared" si="193"/>
        <v/>
      </c>
      <c r="BY157" s="237" t="str">
        <f t="shared" si="193"/>
        <v/>
      </c>
      <c r="BZ157" s="237" t="str">
        <f t="shared" si="193"/>
        <v/>
      </c>
      <c r="CA157" s="237" t="str">
        <f t="shared" si="193"/>
        <v/>
      </c>
      <c r="CB157" s="237" t="str">
        <f t="shared" si="193"/>
        <v/>
      </c>
      <c r="CC157" s="237" t="str">
        <f t="shared" si="193"/>
        <v/>
      </c>
      <c r="CD157" s="237" t="str">
        <f t="shared" si="193"/>
        <v/>
      </c>
      <c r="CE157" s="237" t="str">
        <f t="shared" si="193"/>
        <v/>
      </c>
      <c r="CF157" s="237" t="str">
        <f t="shared" si="193"/>
        <v/>
      </c>
      <c r="CG157" s="237" t="str">
        <f t="shared" si="193"/>
        <v/>
      </c>
      <c r="CH157" s="237" t="str">
        <f t="shared" si="193"/>
        <v/>
      </c>
      <c r="CI157" s="237" t="str">
        <f t="shared" si="193"/>
        <v/>
      </c>
      <c r="CJ157" s="237" t="str">
        <f t="shared" si="193"/>
        <v/>
      </c>
      <c r="CK157" s="237" t="str">
        <f t="shared" si="193"/>
        <v/>
      </c>
      <c r="CL157" s="237" t="str">
        <f t="shared" si="193"/>
        <v/>
      </c>
      <c r="CM157" s="237" t="str">
        <f t="shared" si="193"/>
        <v/>
      </c>
      <c r="CN157" s="237" t="str">
        <f t="shared" si="193"/>
        <v/>
      </c>
      <c r="CV157" s="84">
        <f t="shared" si="150"/>
        <v>1</v>
      </c>
      <c r="CW157" s="58" t="str">
        <f>'the Fiefdoms'!W77</f>
        <v/>
      </c>
      <c r="DC157" s="84">
        <f t="shared" si="151"/>
        <v>1</v>
      </c>
      <c r="DD157">
        <f>Arnor!S5</f>
        <v>0</v>
      </c>
      <c r="DE157" t="str">
        <f>Arnor!B5</f>
        <v>Arathorn</v>
      </c>
      <c r="DF157" s="84" t="str">
        <f>Arnor!CW5</f>
        <v>-</v>
      </c>
      <c r="DK157" s="84"/>
      <c r="DL157">
        <f>LOOKUP(DK156,$EH:$EH,$EJ:$EJ)</f>
        <v>0</v>
      </c>
      <c r="DM157" s="84">
        <f t="shared" ref="DM157:DM160" si="194">DL157</f>
        <v>0</v>
      </c>
      <c r="DN157">
        <f t="shared" si="157"/>
        <v>0</v>
      </c>
      <c r="DO157">
        <f t="shared" si="158"/>
        <v>0</v>
      </c>
      <c r="DP157">
        <f t="shared" si="159"/>
        <v>0</v>
      </c>
      <c r="DQ157">
        <f t="shared" si="160"/>
        <v>0</v>
      </c>
      <c r="DR157">
        <f t="shared" si="161"/>
        <v>0</v>
      </c>
      <c r="DS157">
        <f t="shared" si="162"/>
        <v>0</v>
      </c>
      <c r="DT157">
        <f t="shared" si="163"/>
        <v>0</v>
      </c>
      <c r="DU157">
        <f t="shared" si="164"/>
        <v>0</v>
      </c>
      <c r="DV157">
        <f t="shared" si="165"/>
        <v>0</v>
      </c>
      <c r="DW157">
        <f t="shared" si="166"/>
        <v>0</v>
      </c>
      <c r="DX157">
        <f t="shared" si="167"/>
        <v>0</v>
      </c>
      <c r="DY157">
        <f t="shared" si="168"/>
        <v>0</v>
      </c>
      <c r="DZ157">
        <f t="shared" si="169"/>
        <v>0</v>
      </c>
      <c r="EA157" s="17">
        <f t="shared" si="175"/>
        <v>1</v>
      </c>
      <c r="EB157" s="85"/>
      <c r="EC157" s="85" t="str">
        <f t="shared" si="170"/>
        <v/>
      </c>
      <c r="ED157" s="85"/>
      <c r="EE157" s="84" t="s">
        <v>2647</v>
      </c>
      <c r="EF157" s="84" t="s">
        <v>2363</v>
      </c>
      <c r="EG157" s="85"/>
      <c r="EH157" s="62" t="s">
        <v>195</v>
      </c>
      <c r="EI157" s="63" t="s">
        <v>195</v>
      </c>
      <c r="EJ157" s="64"/>
      <c r="EO157" s="65" t="s">
        <v>105</v>
      </c>
      <c r="EP157" s="65" t="s">
        <v>105</v>
      </c>
      <c r="EQ157" s="69" t="s">
        <v>619</v>
      </c>
      <c r="ER157" s="69" t="s">
        <v>1843</v>
      </c>
      <c r="ES157" s="69" t="s">
        <v>647</v>
      </c>
      <c r="ET157" s="69" t="s">
        <v>621</v>
      </c>
      <c r="EU157" s="69" t="s">
        <v>624</v>
      </c>
      <c r="EV157" s="69" t="s">
        <v>629</v>
      </c>
      <c r="EW157" s="69" t="s">
        <v>629</v>
      </c>
      <c r="EX157" s="69" t="s">
        <v>621</v>
      </c>
      <c r="EY157" s="69" t="s">
        <v>629</v>
      </c>
      <c r="EZ157" s="69" t="s">
        <v>635</v>
      </c>
      <c r="FA157" s="69" t="s">
        <v>635</v>
      </c>
      <c r="FB157" s="70" t="s">
        <v>675</v>
      </c>
      <c r="FH157" s="84">
        <f t="shared" si="154"/>
        <v>0</v>
      </c>
      <c r="FI157" s="84">
        <f t="shared" si="156"/>
        <v>1</v>
      </c>
      <c r="FJ157" s="83" t="str">
        <f>""</f>
        <v/>
      </c>
    </row>
    <row r="158" spans="1:166" x14ac:dyDescent="0.25">
      <c r="A158" s="236"/>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237"/>
      <c r="BM158" s="237"/>
      <c r="BN158" s="237"/>
      <c r="BO158" s="237"/>
      <c r="BP158" s="237"/>
      <c r="BQ158" s="237"/>
      <c r="BR158" s="237"/>
      <c r="BS158" s="237"/>
      <c r="BT158" s="237"/>
      <c r="BU158" s="237"/>
      <c r="BV158" s="237"/>
      <c r="BW158" s="237"/>
      <c r="BX158" s="237"/>
      <c r="BY158" s="237"/>
      <c r="BZ158" s="237"/>
      <c r="CA158" s="237"/>
      <c r="CB158" s="237"/>
      <c r="CC158" s="237"/>
      <c r="CD158" s="237"/>
      <c r="CE158" s="237"/>
      <c r="CF158" s="237"/>
      <c r="CG158" s="237"/>
      <c r="CH158" s="237"/>
      <c r="CI158" s="237"/>
      <c r="CJ158" s="237"/>
      <c r="CK158" s="237"/>
      <c r="CL158" s="237"/>
      <c r="CM158" s="237"/>
      <c r="CN158" s="237"/>
      <c r="CV158" s="84">
        <f t="shared" si="150"/>
        <v>1</v>
      </c>
      <c r="CW158" s="58" t="str">
        <f>'the Fiefdoms'!W78</f>
        <v/>
      </c>
      <c r="DC158" s="84">
        <f t="shared" si="151"/>
        <v>1</v>
      </c>
      <c r="DD158">
        <f>Arnor!S6</f>
        <v>0</v>
      </c>
      <c r="DE158" t="str">
        <f>Arnor!B6</f>
        <v>Captain of Arnor</v>
      </c>
      <c r="DF158" s="84" t="str">
        <f>Arnor!CW6</f>
        <v>-</v>
      </c>
      <c r="DK158" s="84"/>
      <c r="DL158">
        <f>LOOKUP(DK156,$EH:$EH,$EK:$EK)</f>
        <v>0</v>
      </c>
      <c r="DM158" s="84">
        <f t="shared" si="194"/>
        <v>0</v>
      </c>
      <c r="DN158">
        <f t="shared" si="157"/>
        <v>0</v>
      </c>
      <c r="DO158">
        <f t="shared" si="158"/>
        <v>0</v>
      </c>
      <c r="DP158">
        <f t="shared" si="159"/>
        <v>0</v>
      </c>
      <c r="DQ158">
        <f t="shared" si="160"/>
        <v>0</v>
      </c>
      <c r="DR158">
        <f t="shared" si="161"/>
        <v>0</v>
      </c>
      <c r="DS158">
        <f t="shared" si="162"/>
        <v>0</v>
      </c>
      <c r="DT158">
        <f t="shared" si="163"/>
        <v>0</v>
      </c>
      <c r="DU158">
        <f t="shared" si="164"/>
        <v>0</v>
      </c>
      <c r="DV158">
        <f t="shared" si="165"/>
        <v>0</v>
      </c>
      <c r="DW158">
        <f t="shared" si="166"/>
        <v>0</v>
      </c>
      <c r="DX158">
        <f t="shared" si="167"/>
        <v>0</v>
      </c>
      <c r="DY158">
        <f t="shared" si="168"/>
        <v>0</v>
      </c>
      <c r="DZ158">
        <f t="shared" si="169"/>
        <v>0</v>
      </c>
      <c r="EA158" s="17">
        <f t="shared" si="175"/>
        <v>1</v>
      </c>
      <c r="EB158" s="85"/>
      <c r="EC158" s="85" t="str">
        <f t="shared" si="170"/>
        <v/>
      </c>
      <c r="ED158" s="85"/>
      <c r="EE158" s="84" t="s">
        <v>2648</v>
      </c>
      <c r="EF158" s="84" t="s">
        <v>2363</v>
      </c>
      <c r="EG158" s="85"/>
      <c r="EH158" s="62" t="s">
        <v>2351</v>
      </c>
      <c r="EI158" s="63" t="s">
        <v>2351</v>
      </c>
      <c r="EJ158" s="64"/>
      <c r="EO158" s="65" t="s">
        <v>684</v>
      </c>
      <c r="EP158" s="65" t="s">
        <v>105</v>
      </c>
      <c r="EQ158" s="69" t="s">
        <v>619</v>
      </c>
      <c r="ER158" s="69" t="s">
        <v>1843</v>
      </c>
      <c r="ES158" s="69" t="s">
        <v>647</v>
      </c>
      <c r="ET158" s="69" t="s">
        <v>621</v>
      </c>
      <c r="EU158" s="69" t="s">
        <v>624</v>
      </c>
      <c r="EV158" s="69" t="s">
        <v>629</v>
      </c>
      <c r="EW158" s="69" t="s">
        <v>629</v>
      </c>
      <c r="EX158" s="69" t="s">
        <v>621</v>
      </c>
      <c r="EY158" s="69" t="s">
        <v>629</v>
      </c>
      <c r="EZ158" s="69" t="s">
        <v>635</v>
      </c>
      <c r="FA158" s="69" t="s">
        <v>635</v>
      </c>
      <c r="FB158" s="70" t="s">
        <v>685</v>
      </c>
      <c r="FH158" s="84">
        <f t="shared" si="154"/>
        <v>1</v>
      </c>
      <c r="FI158" s="84">
        <f t="shared" si="156"/>
        <v>1</v>
      </c>
      <c r="FJ158" s="85" t="s">
        <v>1184</v>
      </c>
    </row>
    <row r="159" spans="1:166" x14ac:dyDescent="0.25">
      <c r="A159" s="236"/>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D159" s="237"/>
      <c r="AE159" s="237"/>
      <c r="AF159" s="237"/>
      <c r="AG159" s="237"/>
      <c r="AH159" s="237"/>
      <c r="AI159" s="237"/>
      <c r="AJ159" s="237"/>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237"/>
      <c r="BM159" s="237"/>
      <c r="BN159" s="237"/>
      <c r="BO159" s="237"/>
      <c r="BP159" s="237"/>
      <c r="BQ159" s="237"/>
      <c r="BR159" s="237"/>
      <c r="BS159" s="237"/>
      <c r="BT159" s="237"/>
      <c r="BU159" s="237"/>
      <c r="BV159" s="237"/>
      <c r="BW159" s="237"/>
      <c r="BX159" s="237"/>
      <c r="BY159" s="237"/>
      <c r="BZ159" s="237"/>
      <c r="CA159" s="237"/>
      <c r="CB159" s="237"/>
      <c r="CC159" s="237"/>
      <c r="CD159" s="237"/>
      <c r="CE159" s="237"/>
      <c r="CF159" s="237"/>
      <c r="CG159" s="237"/>
      <c r="CH159" s="237"/>
      <c r="CI159" s="237"/>
      <c r="CJ159" s="237"/>
      <c r="CK159" s="237"/>
      <c r="CL159" s="237"/>
      <c r="CM159" s="237"/>
      <c r="CN159" s="237"/>
      <c r="CV159" s="84">
        <f t="shared" si="150"/>
        <v>1</v>
      </c>
      <c r="CW159" s="58" t="str">
        <f>'the Fiefdoms'!W79</f>
        <v/>
      </c>
      <c r="DC159" s="84">
        <f t="shared" si="151"/>
        <v>1</v>
      </c>
      <c r="DD159">
        <f>Arnor!S7</f>
        <v>0</v>
      </c>
      <c r="DE159" t="str">
        <f>Arnor!B7</f>
        <v>Captain of Arnor</v>
      </c>
      <c r="DF159" s="84" t="str">
        <f>Arnor!CW7</f>
        <v>-</v>
      </c>
      <c r="DK159" s="84"/>
      <c r="DL159">
        <f>LOOKUP(DK156,$EH:$EH,$EL:$EL)</f>
        <v>0</v>
      </c>
      <c r="DM159" s="84">
        <f t="shared" si="194"/>
        <v>0</v>
      </c>
      <c r="DN159">
        <f t="shared" si="157"/>
        <v>0</v>
      </c>
      <c r="DO159">
        <f t="shared" si="158"/>
        <v>0</v>
      </c>
      <c r="DP159">
        <f t="shared" si="159"/>
        <v>0</v>
      </c>
      <c r="DQ159">
        <f t="shared" si="160"/>
        <v>0</v>
      </c>
      <c r="DR159">
        <f t="shared" si="161"/>
        <v>0</v>
      </c>
      <c r="DS159">
        <f t="shared" si="162"/>
        <v>0</v>
      </c>
      <c r="DT159">
        <f t="shared" si="163"/>
        <v>0</v>
      </c>
      <c r="DU159">
        <f t="shared" si="164"/>
        <v>0</v>
      </c>
      <c r="DV159">
        <f t="shared" si="165"/>
        <v>0</v>
      </c>
      <c r="DW159">
        <f t="shared" si="166"/>
        <v>0</v>
      </c>
      <c r="DX159">
        <f t="shared" si="167"/>
        <v>0</v>
      </c>
      <c r="DY159">
        <f t="shared" si="168"/>
        <v>0</v>
      </c>
      <c r="DZ159">
        <f t="shared" si="169"/>
        <v>0</v>
      </c>
      <c r="EA159" s="17">
        <f t="shared" si="175"/>
        <v>1</v>
      </c>
      <c r="EB159" s="85"/>
      <c r="EC159" s="85" t="str">
        <f t="shared" si="170"/>
        <v/>
      </c>
      <c r="ED159" s="85"/>
      <c r="EE159" s="84" t="s">
        <v>2649</v>
      </c>
      <c r="EF159" s="84" t="s">
        <v>2655</v>
      </c>
      <c r="EG159" s="85"/>
      <c r="EH159" s="62" t="s">
        <v>2662</v>
      </c>
      <c r="EI159" s="63" t="s">
        <v>2351</v>
      </c>
      <c r="EJ159" s="64" t="s">
        <v>2452</v>
      </c>
      <c r="EO159" s="65" t="s">
        <v>230</v>
      </c>
      <c r="EP159" s="65" t="s">
        <v>230</v>
      </c>
      <c r="EQ159" s="69" t="s">
        <v>779</v>
      </c>
      <c r="ER159" s="69" t="s">
        <v>1843</v>
      </c>
      <c r="ES159" s="69" t="s">
        <v>644</v>
      </c>
      <c r="ET159" s="69" t="s">
        <v>621</v>
      </c>
      <c r="EU159" s="69" t="s">
        <v>628</v>
      </c>
      <c r="EV159" s="69" t="s">
        <v>635</v>
      </c>
      <c r="EW159" s="69" t="s">
        <v>623</v>
      </c>
      <c r="EX159" s="69" t="s">
        <v>622</v>
      </c>
      <c r="EY159" s="69" t="s">
        <v>623</v>
      </c>
      <c r="EZ159" s="69" t="s">
        <v>726</v>
      </c>
      <c r="FA159" s="69" t="s">
        <v>623</v>
      </c>
      <c r="FB159" s="70" t="s">
        <v>780</v>
      </c>
      <c r="FH159" s="84">
        <f t="shared" si="154"/>
        <v>0</v>
      </c>
      <c r="FI159" s="84">
        <f t="shared" si="156"/>
        <v>1</v>
      </c>
      <c r="FJ159" s="85" t="s">
        <v>1185</v>
      </c>
    </row>
    <row r="160" spans="1:166" x14ac:dyDescent="0.25">
      <c r="A160" s="236"/>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D160" s="237"/>
      <c r="AE160" s="237"/>
      <c r="AF160" s="237"/>
      <c r="AG160" s="237"/>
      <c r="AH160" s="237"/>
      <c r="AI160" s="237"/>
      <c r="AJ160" s="237"/>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237"/>
      <c r="BM160" s="237"/>
      <c r="BN160" s="237"/>
      <c r="BO160" s="237"/>
      <c r="BP160" s="237"/>
      <c r="BQ160" s="237"/>
      <c r="BR160" s="237"/>
      <c r="BS160" s="237"/>
      <c r="BT160" s="237"/>
      <c r="BU160" s="237"/>
      <c r="BV160" s="237"/>
      <c r="BW160" s="237"/>
      <c r="BX160" s="237"/>
      <c r="BY160" s="237"/>
      <c r="BZ160" s="237"/>
      <c r="CA160" s="237"/>
      <c r="CB160" s="237"/>
      <c r="CC160" s="237"/>
      <c r="CD160" s="237"/>
      <c r="CE160" s="237"/>
      <c r="CF160" s="237"/>
      <c r="CG160" s="237"/>
      <c r="CH160" s="237"/>
      <c r="CI160" s="237"/>
      <c r="CJ160" s="237"/>
      <c r="CK160" s="237"/>
      <c r="CL160" s="237"/>
      <c r="CM160" s="237"/>
      <c r="CN160" s="237"/>
      <c r="CV160" s="84">
        <f t="shared" si="150"/>
        <v>1</v>
      </c>
      <c r="CW160" s="58" t="str">
        <f>'the Fiefdoms'!W80</f>
        <v/>
      </c>
      <c r="DC160" s="84">
        <f t="shared" si="151"/>
        <v>1</v>
      </c>
      <c r="DD160">
        <f>Arnor!S8</f>
        <v>0</v>
      </c>
      <c r="DE160" t="str">
        <f>Arnor!B8</f>
        <v>Captain of Arnor</v>
      </c>
      <c r="DF160" s="84" t="str">
        <f>Arnor!CW8</f>
        <v>-</v>
      </c>
      <c r="DK160" s="84"/>
      <c r="DL160">
        <f>LOOKUP(DK156,$EH:$EH,$EM:$EM)</f>
        <v>0</v>
      </c>
      <c r="DM160" s="84">
        <f t="shared" si="194"/>
        <v>0</v>
      </c>
      <c r="DN160">
        <f t="shared" si="157"/>
        <v>0</v>
      </c>
      <c r="DO160">
        <f t="shared" si="158"/>
        <v>0</v>
      </c>
      <c r="DP160">
        <f t="shared" si="159"/>
        <v>0</v>
      </c>
      <c r="DQ160">
        <f t="shared" si="160"/>
        <v>0</v>
      </c>
      <c r="DR160">
        <f t="shared" si="161"/>
        <v>0</v>
      </c>
      <c r="DS160">
        <f t="shared" si="162"/>
        <v>0</v>
      </c>
      <c r="DT160">
        <f t="shared" si="163"/>
        <v>0</v>
      </c>
      <c r="DU160">
        <f t="shared" si="164"/>
        <v>0</v>
      </c>
      <c r="DV160">
        <f t="shared" si="165"/>
        <v>0</v>
      </c>
      <c r="DW160">
        <f t="shared" si="166"/>
        <v>0</v>
      </c>
      <c r="DX160">
        <f t="shared" si="167"/>
        <v>0</v>
      </c>
      <c r="DY160">
        <f t="shared" si="168"/>
        <v>0</v>
      </c>
      <c r="DZ160">
        <f t="shared" si="169"/>
        <v>0</v>
      </c>
      <c r="EA160" s="17">
        <f t="shared" si="175"/>
        <v>1</v>
      </c>
      <c r="EB160" s="85"/>
      <c r="EC160" s="85" t="str">
        <f t="shared" si="170"/>
        <v/>
      </c>
      <c r="ED160" s="85"/>
      <c r="EE160" s="84" t="s">
        <v>2650</v>
      </c>
      <c r="EF160" s="84" t="s">
        <v>2291</v>
      </c>
      <c r="EG160" s="85"/>
      <c r="EH160" s="62" t="s">
        <v>1789</v>
      </c>
      <c r="EI160" s="63" t="s">
        <v>1789</v>
      </c>
      <c r="EJ160" s="64"/>
      <c r="EO160" s="65" t="s">
        <v>232</v>
      </c>
      <c r="EP160" s="65" t="s">
        <v>232</v>
      </c>
      <c r="EQ160" s="69" t="s">
        <v>779</v>
      </c>
      <c r="ER160" s="69" t="s">
        <v>1843</v>
      </c>
      <c r="ES160" s="69" t="s">
        <v>644</v>
      </c>
      <c r="ET160" s="69" t="s">
        <v>621</v>
      </c>
      <c r="EU160" s="69" t="s">
        <v>628</v>
      </c>
      <c r="EV160" s="69" t="s">
        <v>635</v>
      </c>
      <c r="EW160" s="69" t="s">
        <v>623</v>
      </c>
      <c r="EX160" s="69" t="s">
        <v>622</v>
      </c>
      <c r="EY160" s="69" t="s">
        <v>623</v>
      </c>
      <c r="EZ160" s="69" t="s">
        <v>726</v>
      </c>
      <c r="FA160" s="69" t="s">
        <v>623</v>
      </c>
      <c r="FB160" s="70" t="s">
        <v>1744</v>
      </c>
      <c r="FH160" s="84">
        <f t="shared" si="154"/>
        <v>0</v>
      </c>
      <c r="FI160" s="84">
        <f t="shared" si="156"/>
        <v>1</v>
      </c>
      <c r="FJ160" s="85" t="s">
        <v>1186</v>
      </c>
    </row>
    <row r="161" spans="1:166" x14ac:dyDescent="0.25">
      <c r="A161" s="236"/>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237"/>
      <c r="BM161" s="237"/>
      <c r="BN161" s="237"/>
      <c r="BO161" s="237"/>
      <c r="BP161" s="237"/>
      <c r="BQ161" s="237"/>
      <c r="BR161" s="237"/>
      <c r="BS161" s="237"/>
      <c r="BT161" s="237"/>
      <c r="BU161" s="237"/>
      <c r="BV161" s="237"/>
      <c r="BW161" s="237"/>
      <c r="BX161" s="237"/>
      <c r="BY161" s="237"/>
      <c r="BZ161" s="237"/>
      <c r="CA161" s="237"/>
      <c r="CB161" s="237"/>
      <c r="CC161" s="237"/>
      <c r="CD161" s="237"/>
      <c r="CE161" s="237"/>
      <c r="CF161" s="237"/>
      <c r="CG161" s="237"/>
      <c r="CH161" s="237"/>
      <c r="CI161" s="237"/>
      <c r="CJ161" s="237"/>
      <c r="CK161" s="237"/>
      <c r="CL161" s="237"/>
      <c r="CM161" s="237"/>
      <c r="CN161" s="237"/>
      <c r="CV161" s="84">
        <f t="shared" si="150"/>
        <v>1</v>
      </c>
      <c r="CW161" t="str">
        <f>IF(CW163="","",CX161)</f>
        <v/>
      </c>
      <c r="CX161" s="59" t="s">
        <v>8</v>
      </c>
      <c r="DC161" s="84">
        <f t="shared" si="151"/>
        <v>1</v>
      </c>
      <c r="DD161">
        <f>Arnor!S9</f>
        <v>0</v>
      </c>
      <c r="DE161" t="str">
        <f>Arnor!B9</f>
        <v>Captain of Arnor</v>
      </c>
      <c r="DF161" s="84" t="str">
        <f>Arnor!CW9</f>
        <v>-</v>
      </c>
      <c r="DH161">
        <v>32</v>
      </c>
      <c r="DI161">
        <f>LOOKUP(DH161,$DC:$DC,$DE:$DE)</f>
        <v>0</v>
      </c>
      <c r="DJ161">
        <f>LOOKUP(DH161,$DC:$DC,$DF:$DF)</f>
        <v>0</v>
      </c>
      <c r="DK161" s="61">
        <f t="shared" ref="DK161" si="195">IF(DI161=0,0,CONCATENATE(DI161,IF(OR(COUNT(FIND("Horse",DJ161))=1,COUNT(FIND("Pony",DJ161))=1,COUNT(FIND("War Goat",DJ161))=1,COUNT(FIND("War Boar",DJ161))=1),"1.",""),IF(OR(COUNT(FIND("armoured horse",DJ161))=1,COUNT(FIND("Gandalf's Cart",DJ161))=1,COUNT(FIND("Sleigh",DJ161))=1,COUNT(FIND("Windlance",DJ161))=1),"2.",""),IF(OR(COUNT(FIND("Engineer Captain",DJ161))=1,COUNT(FIND("Shadowfax",DJ161))=1),"3.","")))</f>
        <v>0</v>
      </c>
      <c r="DL161">
        <f>LOOKUP(DK161,$EH:$EH,$EI:$EI)</f>
        <v>0</v>
      </c>
      <c r="DM161" s="61">
        <f t="shared" ref="DM161" si="196">IF(DL161=0,0,CONCATENATE(DL161,IF(OR(COUNT(FIND("Shield",DJ161))=1,COUNT(FIND("Sting",DJ161))=1,COUNT(FIND("Sebastian",DJ161))=1,COUNT(FIND("The Oakenshield",DJ161))=1),"1.",""),IF(OR(COUNT(FIND("Armour",DJ161))=1,COUNT(FIND("Elven glaive",DJ161))=1),"2.",""),IF(OR(COUNT(FIND("Heavy armour",DJ161))=1,COUNT(FIND("Mithril Coat",DJ161))=1,COUNT(FIND("armour of Gondolin",DJ161))=1,COUNT(FIND("Orcrist",DJ161))=1),"3.",""),IF(OR(COUNT(FIND("The Banner of Minas Tirith",DJ161))=1,COUNT(FIND("Horn of the Riddermark",DJ161))=1,COUNT(FIND("Royal Standard of Rohan",DJ161))=1,COUNT(FIND("Banner of Arwen Evenstar",DJ161))=1,COUNT(FIND("Mirror of Galadriel",DJ161))=1,COUNT(FIND("Andúril, Flame of the West",DJ161))=1,COUNT(FIND("Durin's Axe",DJ161))=1,COUNT(FIND("Erebor13",DJ161))=1),"4.","")))</f>
        <v>0</v>
      </c>
      <c r="DN161">
        <f t="shared" si="157"/>
        <v>0</v>
      </c>
      <c r="DO161">
        <f t="shared" si="158"/>
        <v>0</v>
      </c>
      <c r="DP161">
        <f t="shared" si="159"/>
        <v>0</v>
      </c>
      <c r="DQ161">
        <f t="shared" si="160"/>
        <v>0</v>
      </c>
      <c r="DR161">
        <f t="shared" si="161"/>
        <v>0</v>
      </c>
      <c r="DS161">
        <f t="shared" si="162"/>
        <v>0</v>
      </c>
      <c r="DT161">
        <f t="shared" si="163"/>
        <v>0</v>
      </c>
      <c r="DU161">
        <f t="shared" si="164"/>
        <v>0</v>
      </c>
      <c r="DV161">
        <f t="shared" si="165"/>
        <v>0</v>
      </c>
      <c r="DW161">
        <f t="shared" si="166"/>
        <v>0</v>
      </c>
      <c r="DX161">
        <f t="shared" si="167"/>
        <v>0</v>
      </c>
      <c r="DY161">
        <f t="shared" si="168"/>
        <v>0</v>
      </c>
      <c r="DZ161">
        <f t="shared" si="169"/>
        <v>0</v>
      </c>
      <c r="EA161" s="17">
        <f t="shared" si="175"/>
        <v>1</v>
      </c>
      <c r="EB161" s="85" t="str">
        <f>IF(COUNT(FIND(" with ",DJ161))=1,SUBSTITUTE(DJ161,CONCATENATE(DI161," with"),""),"")</f>
        <v/>
      </c>
      <c r="EC161" s="85" t="str">
        <f t="shared" si="170"/>
        <v/>
      </c>
      <c r="ED161" s="85"/>
      <c r="EE161" s="65" t="s">
        <v>167</v>
      </c>
      <c r="EF161" s="84" t="s">
        <v>2249</v>
      </c>
      <c r="EG161" s="85"/>
      <c r="EH161" s="62" t="s">
        <v>2443</v>
      </c>
      <c r="EI161" s="63" t="s">
        <v>2443</v>
      </c>
      <c r="EJ161" s="64"/>
      <c r="EO161" s="65" t="s">
        <v>231</v>
      </c>
      <c r="EP161" s="65" t="s">
        <v>231</v>
      </c>
      <c r="EQ161" s="69" t="s">
        <v>32</v>
      </c>
      <c r="ER161" s="69" t="s">
        <v>721</v>
      </c>
      <c r="ES161" s="69" t="s">
        <v>645</v>
      </c>
      <c r="ET161" s="69" t="s">
        <v>623</v>
      </c>
      <c r="EU161" s="69" t="s">
        <v>628</v>
      </c>
      <c r="EV161" s="69" t="s">
        <v>645</v>
      </c>
      <c r="EW161" s="69" t="s">
        <v>623</v>
      </c>
      <c r="EX161" s="69" t="s">
        <v>623</v>
      </c>
      <c r="EY161" s="14" t="str">
        <f>""</f>
        <v/>
      </c>
      <c r="EZ161" s="14" t="str">
        <f>""</f>
        <v/>
      </c>
      <c r="FA161" s="14" t="str">
        <f>""</f>
        <v/>
      </c>
      <c r="FB161" s="73" t="str">
        <f>""</f>
        <v/>
      </c>
      <c r="FH161" s="84">
        <f t="shared" si="154"/>
        <v>0</v>
      </c>
      <c r="FI161" s="84">
        <f t="shared" si="156"/>
        <v>1</v>
      </c>
      <c r="FJ161" s="83" t="str">
        <f>""</f>
        <v/>
      </c>
    </row>
    <row r="162" spans="1:166" x14ac:dyDescent="0.25">
      <c r="A162" s="236"/>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237"/>
      <c r="BM162" s="237"/>
      <c r="BN162" s="237"/>
      <c r="BO162" s="237"/>
      <c r="BP162" s="237"/>
      <c r="BQ162" s="237"/>
      <c r="BR162" s="237"/>
      <c r="BS162" s="237"/>
      <c r="BT162" s="237"/>
      <c r="BU162" s="237"/>
      <c r="BV162" s="237"/>
      <c r="BW162" s="237"/>
      <c r="BX162" s="237"/>
      <c r="BY162" s="237"/>
      <c r="BZ162" s="237"/>
      <c r="CA162" s="237"/>
      <c r="CB162" s="237"/>
      <c r="CC162" s="237"/>
      <c r="CD162" s="237"/>
      <c r="CE162" s="237"/>
      <c r="CF162" s="237"/>
      <c r="CG162" s="237"/>
      <c r="CH162" s="237"/>
      <c r="CI162" s="237"/>
      <c r="CJ162" s="237"/>
      <c r="CK162" s="237"/>
      <c r="CL162" s="237"/>
      <c r="CM162" s="237"/>
      <c r="CN162" s="237"/>
      <c r="CV162" s="84">
        <f t="shared" si="150"/>
        <v>1</v>
      </c>
      <c r="CW162" t="str">
        <f>IF(CW163="","",CX162)</f>
        <v/>
      </c>
      <c r="CX162" s="59" t="s">
        <v>546</v>
      </c>
      <c r="DC162" s="84">
        <f t="shared" si="151"/>
        <v>1</v>
      </c>
      <c r="DD162">
        <f>Arnor!S10</f>
        <v>0</v>
      </c>
      <c r="DE162" t="str">
        <f>Arnor!B10</f>
        <v>Aragorn, Isildur's Heir</v>
      </c>
      <c r="DF162" s="84" t="str">
        <f>Arnor!CW10</f>
        <v>-</v>
      </c>
      <c r="DK162" s="84"/>
      <c r="DL162">
        <f>LOOKUP(DK161,$EH:$EH,$EJ:$EJ)</f>
        <v>0</v>
      </c>
      <c r="DM162" s="84">
        <f t="shared" ref="DM162:DM165" si="197">DL162</f>
        <v>0</v>
      </c>
      <c r="DN162">
        <f t="shared" si="157"/>
        <v>0</v>
      </c>
      <c r="DO162">
        <f t="shared" si="158"/>
        <v>0</v>
      </c>
      <c r="DP162">
        <f t="shared" si="159"/>
        <v>0</v>
      </c>
      <c r="DQ162">
        <f t="shared" si="160"/>
        <v>0</v>
      </c>
      <c r="DR162">
        <f t="shared" si="161"/>
        <v>0</v>
      </c>
      <c r="DS162">
        <f t="shared" si="162"/>
        <v>0</v>
      </c>
      <c r="DT162">
        <f t="shared" si="163"/>
        <v>0</v>
      </c>
      <c r="DU162">
        <f t="shared" si="164"/>
        <v>0</v>
      </c>
      <c r="DV162">
        <f t="shared" si="165"/>
        <v>0</v>
      </c>
      <c r="DW162">
        <f t="shared" si="166"/>
        <v>0</v>
      </c>
      <c r="DX162">
        <f t="shared" si="167"/>
        <v>0</v>
      </c>
      <c r="DY162">
        <f t="shared" si="168"/>
        <v>0</v>
      </c>
      <c r="DZ162">
        <f t="shared" si="169"/>
        <v>0</v>
      </c>
      <c r="EA162" s="17">
        <f t="shared" si="175"/>
        <v>1</v>
      </c>
      <c r="EB162" s="85"/>
      <c r="EC162" s="85" t="str">
        <f t="shared" si="170"/>
        <v/>
      </c>
      <c r="ED162" s="85"/>
      <c r="EE162" s="84" t="s">
        <v>2429</v>
      </c>
      <c r="EF162" s="84" t="s">
        <v>2470</v>
      </c>
      <c r="EG162" s="85"/>
      <c r="EH162" s="62" t="s">
        <v>1839</v>
      </c>
      <c r="EI162" s="63" t="s">
        <v>1789</v>
      </c>
      <c r="EJ162" s="64" t="s">
        <v>39</v>
      </c>
      <c r="EO162" s="65" t="s">
        <v>249</v>
      </c>
      <c r="EP162" s="65" t="s">
        <v>249</v>
      </c>
      <c r="EQ162" s="69" t="s">
        <v>619</v>
      </c>
      <c r="ER162" s="69" t="s">
        <v>1843</v>
      </c>
      <c r="ES162" s="69" t="s">
        <v>642</v>
      </c>
      <c r="ET162" s="69" t="s">
        <v>621</v>
      </c>
      <c r="EU162" s="69" t="s">
        <v>621</v>
      </c>
      <c r="EV162" s="69" t="s">
        <v>629</v>
      </c>
      <c r="EW162" s="69" t="s">
        <v>629</v>
      </c>
      <c r="EX162" s="69" t="s">
        <v>621</v>
      </c>
      <c r="EY162" s="69" t="s">
        <v>623</v>
      </c>
      <c r="EZ162" s="69" t="s">
        <v>635</v>
      </c>
      <c r="FA162" s="69" t="s">
        <v>635</v>
      </c>
      <c r="FB162" s="70" t="s">
        <v>800</v>
      </c>
      <c r="FH162" s="84">
        <f t="shared" si="154"/>
        <v>1</v>
      </c>
      <c r="FI162" s="84">
        <f t="shared" si="156"/>
        <v>1</v>
      </c>
      <c r="FJ162" s="85" t="s">
        <v>1187</v>
      </c>
    </row>
    <row r="163" spans="1:166" x14ac:dyDescent="0.25">
      <c r="A163" s="236"/>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D163" s="237"/>
      <c r="AE163" s="237"/>
      <c r="AF163" s="237"/>
      <c r="AG163" s="237"/>
      <c r="AH163" s="237"/>
      <c r="AI163" s="237"/>
      <c r="AJ163" s="237"/>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237"/>
      <c r="BM163" s="237"/>
      <c r="BN163" s="237"/>
      <c r="BO163" s="237"/>
      <c r="BP163" s="237"/>
      <c r="BQ163" s="237"/>
      <c r="BR163" s="237"/>
      <c r="BS163" s="237"/>
      <c r="BT163" s="237"/>
      <c r="BU163" s="237"/>
      <c r="BV163" s="237"/>
      <c r="BW163" s="237"/>
      <c r="BX163" s="237"/>
      <c r="BY163" s="237"/>
      <c r="BZ163" s="237"/>
      <c r="CA163" s="237"/>
      <c r="CB163" s="237"/>
      <c r="CC163" s="237"/>
      <c r="CD163" s="237"/>
      <c r="CE163" s="237"/>
      <c r="CF163" s="237"/>
      <c r="CG163" s="237"/>
      <c r="CH163" s="237"/>
      <c r="CI163" s="237"/>
      <c r="CJ163" s="237"/>
      <c r="CK163" s="237"/>
      <c r="CL163" s="237"/>
      <c r="CM163" s="237"/>
      <c r="CN163" s="237"/>
      <c r="CV163" s="84">
        <f t="shared" si="150"/>
        <v>1</v>
      </c>
      <c r="CW163" s="58" t="str">
        <f>Rohan!W3</f>
        <v/>
      </c>
      <c r="DC163" s="84">
        <f t="shared" si="151"/>
        <v>1</v>
      </c>
      <c r="DD163">
        <f>Arnor!S11</f>
        <v>0</v>
      </c>
      <c r="DE163" t="str">
        <f>Arnor!B11</f>
        <v>Dúnedain</v>
      </c>
      <c r="DF163" s="84" t="str">
        <f>Arnor!CW11</f>
        <v>-</v>
      </c>
      <c r="DK163" s="84"/>
      <c r="DL163">
        <f>LOOKUP(DK161,$EH:$EH,$EK:$EK)</f>
        <v>0</v>
      </c>
      <c r="DM163" s="84">
        <f t="shared" si="197"/>
        <v>0</v>
      </c>
      <c r="DN163">
        <f t="shared" si="157"/>
        <v>0</v>
      </c>
      <c r="DO163">
        <f t="shared" si="158"/>
        <v>0</v>
      </c>
      <c r="DP163">
        <f t="shared" si="159"/>
        <v>0</v>
      </c>
      <c r="DQ163">
        <f t="shared" si="160"/>
        <v>0</v>
      </c>
      <c r="DR163">
        <f t="shared" si="161"/>
        <v>0</v>
      </c>
      <c r="DS163">
        <f t="shared" si="162"/>
        <v>0</v>
      </c>
      <c r="DT163">
        <f t="shared" si="163"/>
        <v>0</v>
      </c>
      <c r="DU163">
        <f t="shared" si="164"/>
        <v>0</v>
      </c>
      <c r="DV163">
        <f t="shared" si="165"/>
        <v>0</v>
      </c>
      <c r="DW163">
        <f t="shared" si="166"/>
        <v>0</v>
      </c>
      <c r="DX163">
        <f t="shared" si="167"/>
        <v>0</v>
      </c>
      <c r="DY163">
        <f t="shared" si="168"/>
        <v>0</v>
      </c>
      <c r="DZ163">
        <f t="shared" si="169"/>
        <v>0</v>
      </c>
      <c r="EA163" s="17">
        <f t="shared" si="175"/>
        <v>1</v>
      </c>
      <c r="EB163" s="85"/>
      <c r="EC163" s="85" t="str">
        <f t="shared" si="170"/>
        <v/>
      </c>
      <c r="ED163" s="85"/>
      <c r="EE163" s="84" t="s">
        <v>1792</v>
      </c>
      <c r="EF163" s="84" t="s">
        <v>2242</v>
      </c>
      <c r="EG163" s="85"/>
      <c r="EH163" s="62" t="s">
        <v>151</v>
      </c>
      <c r="EI163" s="63" t="s">
        <v>151</v>
      </c>
      <c r="EJ163" s="64"/>
      <c r="EO163" s="65" t="s">
        <v>152</v>
      </c>
      <c r="EP163" s="65" t="s">
        <v>152</v>
      </c>
      <c r="EQ163" s="69" t="s">
        <v>709</v>
      </c>
      <c r="ER163" s="69" t="s">
        <v>721</v>
      </c>
      <c r="ES163" s="69" t="s">
        <v>620</v>
      </c>
      <c r="ET163" s="69" t="s">
        <v>621</v>
      </c>
      <c r="EU163" s="69" t="s">
        <v>621</v>
      </c>
      <c r="EV163" s="69" t="s">
        <v>629</v>
      </c>
      <c r="EW163" s="69" t="s">
        <v>629</v>
      </c>
      <c r="EX163" s="69" t="s">
        <v>624</v>
      </c>
      <c r="EY163" s="69" t="s">
        <v>635</v>
      </c>
      <c r="EZ163" s="69" t="s">
        <v>621</v>
      </c>
      <c r="FA163" s="69" t="s">
        <v>635</v>
      </c>
      <c r="FB163" s="70" t="s">
        <v>716</v>
      </c>
      <c r="FH163" s="84">
        <f t="shared" si="154"/>
        <v>0</v>
      </c>
      <c r="FI163" s="84">
        <f t="shared" si="156"/>
        <v>1</v>
      </c>
      <c r="FJ163" s="85" t="s">
        <v>1188</v>
      </c>
    </row>
    <row r="164" spans="1:166" x14ac:dyDescent="0.25">
      <c r="A164" s="236"/>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c r="AE164" s="237"/>
      <c r="AF164" s="237"/>
      <c r="AG164" s="237"/>
      <c r="AH164" s="237"/>
      <c r="AI164" s="237"/>
      <c r="AJ164" s="237"/>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237"/>
      <c r="BM164" s="237"/>
      <c r="BN164" s="237"/>
      <c r="BO164" s="237"/>
      <c r="BP164" s="237"/>
      <c r="BQ164" s="237"/>
      <c r="BR164" s="237"/>
      <c r="BS164" s="237"/>
      <c r="BT164" s="237"/>
      <c r="BU164" s="237"/>
      <c r="BV164" s="237"/>
      <c r="BW164" s="237"/>
      <c r="BX164" s="237"/>
      <c r="BY164" s="237"/>
      <c r="BZ164" s="237"/>
      <c r="CA164" s="237"/>
      <c r="CB164" s="237"/>
      <c r="CC164" s="237"/>
      <c r="CD164" s="237"/>
      <c r="CE164" s="237"/>
      <c r="CF164" s="237"/>
      <c r="CG164" s="237"/>
      <c r="CH164" s="237"/>
      <c r="CI164" s="237"/>
      <c r="CJ164" s="237"/>
      <c r="CK164" s="237"/>
      <c r="CL164" s="237"/>
      <c r="CM164" s="237"/>
      <c r="CN164" s="237"/>
      <c r="CV164" s="84">
        <f t="shared" si="150"/>
        <v>1</v>
      </c>
      <c r="CW164" s="58" t="str">
        <f>Rohan!W4</f>
        <v/>
      </c>
      <c r="DC164" s="84">
        <f t="shared" si="151"/>
        <v>1</v>
      </c>
      <c r="DD164">
        <f>Arnor!S12</f>
        <v>0</v>
      </c>
      <c r="DE164" t="str">
        <f>Arnor!B12</f>
        <v>Dúnedain</v>
      </c>
      <c r="DF164" s="84" t="str">
        <f>Arnor!CW12</f>
        <v>-</v>
      </c>
      <c r="DK164" s="84"/>
      <c r="DL164">
        <f>LOOKUP(DK161,$EH:$EH,$EL:$EL)</f>
        <v>0</v>
      </c>
      <c r="DM164" s="84">
        <f t="shared" si="197"/>
        <v>0</v>
      </c>
      <c r="DN164">
        <f t="shared" si="157"/>
        <v>0</v>
      </c>
      <c r="DO164">
        <f t="shared" si="158"/>
        <v>0</v>
      </c>
      <c r="DP164">
        <f t="shared" si="159"/>
        <v>0</v>
      </c>
      <c r="DQ164">
        <f t="shared" si="160"/>
        <v>0</v>
      </c>
      <c r="DR164">
        <f t="shared" si="161"/>
        <v>0</v>
      </c>
      <c r="DS164">
        <f t="shared" si="162"/>
        <v>0</v>
      </c>
      <c r="DT164">
        <f t="shared" si="163"/>
        <v>0</v>
      </c>
      <c r="DU164">
        <f t="shared" si="164"/>
        <v>0</v>
      </c>
      <c r="DV164">
        <f t="shared" si="165"/>
        <v>0</v>
      </c>
      <c r="DW164">
        <f t="shared" si="166"/>
        <v>0</v>
      </c>
      <c r="DX164">
        <f t="shared" si="167"/>
        <v>0</v>
      </c>
      <c r="DY164">
        <f t="shared" si="168"/>
        <v>0</v>
      </c>
      <c r="DZ164">
        <f t="shared" si="169"/>
        <v>0</v>
      </c>
      <c r="EA164" s="17">
        <f t="shared" si="175"/>
        <v>1</v>
      </c>
      <c r="EB164" s="85"/>
      <c r="EC164" s="85" t="str">
        <f t="shared" si="170"/>
        <v/>
      </c>
      <c r="ED164" s="85"/>
      <c r="EE164" s="65" t="s">
        <v>222</v>
      </c>
      <c r="EG164" s="85"/>
      <c r="EH164" s="62" t="s">
        <v>591</v>
      </c>
      <c r="EI164" s="63" t="s">
        <v>151</v>
      </c>
      <c r="EJ164" s="64" t="s">
        <v>32</v>
      </c>
      <c r="EO164" s="65" t="s">
        <v>146</v>
      </c>
      <c r="EP164" s="65" t="s">
        <v>146</v>
      </c>
      <c r="EQ164" s="69" t="s">
        <v>709</v>
      </c>
      <c r="ER164" s="69" t="s">
        <v>1843</v>
      </c>
      <c r="ES164" s="69" t="s">
        <v>712</v>
      </c>
      <c r="ET164" s="69" t="s">
        <v>621</v>
      </c>
      <c r="EU164" s="69" t="s">
        <v>622</v>
      </c>
      <c r="EV164" s="69" t="s">
        <v>623</v>
      </c>
      <c r="EW164" s="69" t="s">
        <v>623</v>
      </c>
      <c r="EX164" s="69" t="s">
        <v>622</v>
      </c>
      <c r="EY164" s="69" t="s">
        <v>623</v>
      </c>
      <c r="EZ164" s="69" t="s">
        <v>623</v>
      </c>
      <c r="FA164" s="69" t="s">
        <v>635</v>
      </c>
      <c r="FB164" s="70" t="s">
        <v>713</v>
      </c>
      <c r="FH164" s="84">
        <f t="shared" si="154"/>
        <v>0</v>
      </c>
      <c r="FI164" s="84">
        <f t="shared" si="156"/>
        <v>1</v>
      </c>
      <c r="FJ164" s="83" t="str">
        <f>""</f>
        <v/>
      </c>
    </row>
    <row r="165" spans="1:166" x14ac:dyDescent="0.25">
      <c r="A165" s="236"/>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c r="AE165" s="237"/>
      <c r="AF165" s="237"/>
      <c r="AG165" s="237"/>
      <c r="AH165" s="237"/>
      <c r="AI165" s="237"/>
      <c r="AJ165" s="237"/>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237"/>
      <c r="BM165" s="237"/>
      <c r="BN165" s="237"/>
      <c r="BO165" s="237"/>
      <c r="BP165" s="237"/>
      <c r="BQ165" s="237"/>
      <c r="BR165" s="237"/>
      <c r="BS165" s="237"/>
      <c r="BT165" s="237"/>
      <c r="BU165" s="237"/>
      <c r="BV165" s="237"/>
      <c r="BW165" s="237"/>
      <c r="BX165" s="237"/>
      <c r="BY165" s="237"/>
      <c r="BZ165" s="237"/>
      <c r="CA165" s="237"/>
      <c r="CB165" s="237"/>
      <c r="CC165" s="237"/>
      <c r="CD165" s="237"/>
      <c r="CE165" s="237"/>
      <c r="CF165" s="237"/>
      <c r="CG165" s="237"/>
      <c r="CH165" s="237"/>
      <c r="CI165" s="237"/>
      <c r="CJ165" s="237"/>
      <c r="CK165" s="237"/>
      <c r="CL165" s="237"/>
      <c r="CM165" s="237"/>
      <c r="CN165" s="237"/>
      <c r="CV165" s="84">
        <f t="shared" si="150"/>
        <v>1</v>
      </c>
      <c r="CW165" s="58" t="str">
        <f>Rohan!W5</f>
        <v/>
      </c>
      <c r="DC165" s="84">
        <f t="shared" si="151"/>
        <v>1</v>
      </c>
      <c r="DD165">
        <f>Arnor!S13</f>
        <v>0</v>
      </c>
      <c r="DE165" t="str">
        <f>Arnor!B13</f>
        <v>Elladan and Elrohir</v>
      </c>
      <c r="DF165" s="84" t="str">
        <f>Arnor!CW13</f>
        <v>-</v>
      </c>
      <c r="DK165" s="84"/>
      <c r="DL165">
        <f>LOOKUP(DK161,$EH:$EH,$EM:$EM)</f>
        <v>0</v>
      </c>
      <c r="DM165" s="84">
        <f t="shared" si="197"/>
        <v>0</v>
      </c>
      <c r="DN165">
        <f t="shared" si="157"/>
        <v>0</v>
      </c>
      <c r="DO165">
        <f t="shared" si="158"/>
        <v>0</v>
      </c>
      <c r="DP165">
        <f t="shared" si="159"/>
        <v>0</v>
      </c>
      <c r="DQ165">
        <f t="shared" si="160"/>
        <v>0</v>
      </c>
      <c r="DR165">
        <f t="shared" si="161"/>
        <v>0</v>
      </c>
      <c r="DS165">
        <f t="shared" si="162"/>
        <v>0</v>
      </c>
      <c r="DT165">
        <f t="shared" si="163"/>
        <v>0</v>
      </c>
      <c r="DU165">
        <f t="shared" si="164"/>
        <v>0</v>
      </c>
      <c r="DV165">
        <f t="shared" si="165"/>
        <v>0</v>
      </c>
      <c r="DW165">
        <f t="shared" si="166"/>
        <v>0</v>
      </c>
      <c r="DX165">
        <f t="shared" si="167"/>
        <v>0</v>
      </c>
      <c r="DY165">
        <f t="shared" si="168"/>
        <v>0</v>
      </c>
      <c r="DZ165">
        <f t="shared" si="169"/>
        <v>0</v>
      </c>
      <c r="EA165" s="17">
        <f t="shared" si="175"/>
        <v>1</v>
      </c>
      <c r="EB165" s="85"/>
      <c r="EC165" s="85" t="str">
        <f t="shared" si="170"/>
        <v/>
      </c>
      <c r="ED165" s="85"/>
      <c r="EE165" s="65" t="s">
        <v>42</v>
      </c>
      <c r="EF165" s="84" t="s">
        <v>2213</v>
      </c>
      <c r="EG165" s="85"/>
      <c r="EH165" s="62" t="s">
        <v>246</v>
      </c>
      <c r="EI165" s="63" t="s">
        <v>246</v>
      </c>
      <c r="EJ165" s="64"/>
      <c r="EO165" s="65" t="s">
        <v>714</v>
      </c>
      <c r="EP165" s="65" t="s">
        <v>146</v>
      </c>
      <c r="EQ165" s="69" t="s">
        <v>709</v>
      </c>
      <c r="ER165" s="69" t="s">
        <v>1843</v>
      </c>
      <c r="ES165" s="69" t="s">
        <v>712</v>
      </c>
      <c r="ET165" s="69" t="s">
        <v>621</v>
      </c>
      <c r="EU165" s="69" t="s">
        <v>668</v>
      </c>
      <c r="EV165" s="69" t="s">
        <v>623</v>
      </c>
      <c r="EW165" s="69" t="s">
        <v>623</v>
      </c>
      <c r="EX165" s="69" t="s">
        <v>622</v>
      </c>
      <c r="EY165" s="69" t="s">
        <v>623</v>
      </c>
      <c r="EZ165" s="69" t="s">
        <v>623</v>
      </c>
      <c r="FA165" s="69" t="s">
        <v>635</v>
      </c>
      <c r="FB165" s="70" t="s">
        <v>713</v>
      </c>
      <c r="FH165" s="84">
        <f t="shared" si="154"/>
        <v>1</v>
      </c>
      <c r="FI165" s="84">
        <f t="shared" si="156"/>
        <v>1</v>
      </c>
      <c r="FJ165" s="85" t="s">
        <v>1189</v>
      </c>
    </row>
    <row r="166" spans="1:166" x14ac:dyDescent="0.25">
      <c r="A166" s="236"/>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237"/>
      <c r="BM166" s="237"/>
      <c r="BN166" s="237"/>
      <c r="BO166" s="237"/>
      <c r="BP166" s="237"/>
      <c r="BQ166" s="237"/>
      <c r="BR166" s="237"/>
      <c r="BS166" s="237"/>
      <c r="BT166" s="237"/>
      <c r="BU166" s="237"/>
      <c r="BV166" s="237"/>
      <c r="BW166" s="237"/>
      <c r="BX166" s="237"/>
      <c r="BY166" s="237"/>
      <c r="BZ166" s="237"/>
      <c r="CA166" s="237"/>
      <c r="CB166" s="237"/>
      <c r="CC166" s="237"/>
      <c r="CD166" s="237"/>
      <c r="CE166" s="237"/>
      <c r="CF166" s="237"/>
      <c r="CG166" s="237"/>
      <c r="CH166" s="237"/>
      <c r="CI166" s="237"/>
      <c r="CJ166" s="237"/>
      <c r="CK166" s="237"/>
      <c r="CL166" s="237"/>
      <c r="CM166" s="237"/>
      <c r="CN166" s="237"/>
      <c r="CV166" s="84">
        <f t="shared" si="150"/>
        <v>1</v>
      </c>
      <c r="CW166" s="58" t="str">
        <f>Rohan!W6</f>
        <v/>
      </c>
      <c r="DC166" s="84">
        <f t="shared" si="151"/>
        <v>1</v>
      </c>
      <c r="DD166">
        <f>Arnor!S14</f>
        <v>0</v>
      </c>
      <c r="DE166" t="str">
        <f>Arnor!B14</f>
        <v>Halbarad Dúnadan</v>
      </c>
      <c r="DF166" s="84" t="str">
        <f>Arnor!CW14</f>
        <v>-</v>
      </c>
      <c r="DH166">
        <v>33</v>
      </c>
      <c r="DI166">
        <f>LOOKUP(DH166,$DC:$DC,$DE:$DE)</f>
        <v>0</v>
      </c>
      <c r="DJ166">
        <f>LOOKUP(DH166,$DC:$DC,$DF:$DF)</f>
        <v>0</v>
      </c>
      <c r="DK166" s="61">
        <f t="shared" ref="DK166" si="198">IF(DI166=0,0,CONCATENATE(DI166,IF(OR(COUNT(FIND("Horse",DJ166))=1,COUNT(FIND("Pony",DJ166))=1,COUNT(FIND("War Goat",DJ166))=1,COUNT(FIND("War Boar",DJ166))=1),"1.",""),IF(OR(COUNT(FIND("armoured horse",DJ166))=1,COUNT(FIND("Gandalf's Cart",DJ166))=1,COUNT(FIND("Sleigh",DJ166))=1,COUNT(FIND("Windlance",DJ166))=1),"2.",""),IF(OR(COUNT(FIND("Engineer Captain",DJ166))=1,COUNT(FIND("Shadowfax",DJ166))=1),"3.","")))</f>
        <v>0</v>
      </c>
      <c r="DL166">
        <f>LOOKUP(DK166,$EH:$EH,$EI:$EI)</f>
        <v>0</v>
      </c>
      <c r="DM166" s="61">
        <f t="shared" ref="DM166" si="199">IF(DL166=0,0,CONCATENATE(DL166,IF(OR(COUNT(FIND("Shield",DJ166))=1,COUNT(FIND("Sting",DJ166))=1,COUNT(FIND("Sebastian",DJ166))=1,COUNT(FIND("The Oakenshield",DJ166))=1),"1.",""),IF(OR(COUNT(FIND("Armour",DJ166))=1,COUNT(FIND("Elven glaive",DJ166))=1),"2.",""),IF(OR(COUNT(FIND("Heavy armour",DJ166))=1,COUNT(FIND("Mithril Coat",DJ166))=1,COUNT(FIND("armour of Gondolin",DJ166))=1,COUNT(FIND("Orcrist",DJ166))=1),"3.",""),IF(OR(COUNT(FIND("The Banner of Minas Tirith",DJ166))=1,COUNT(FIND("Horn of the Riddermark",DJ166))=1,COUNT(FIND("Royal Standard of Rohan",DJ166))=1,COUNT(FIND("Banner of Arwen Evenstar",DJ166))=1,COUNT(FIND("Mirror of Galadriel",DJ166))=1,COUNT(FIND("Andúril, Flame of the West",DJ166))=1,COUNT(FIND("Durin's Axe",DJ166))=1,COUNT(FIND("Erebor13",DJ166))=1),"4.","")))</f>
        <v>0</v>
      </c>
      <c r="DN166">
        <f t="shared" si="157"/>
        <v>0</v>
      </c>
      <c r="DO166">
        <f t="shared" si="158"/>
        <v>0</v>
      </c>
      <c r="DP166">
        <f t="shared" si="159"/>
        <v>0</v>
      </c>
      <c r="DQ166">
        <f t="shared" si="160"/>
        <v>0</v>
      </c>
      <c r="DR166">
        <f t="shared" si="161"/>
        <v>0</v>
      </c>
      <c r="DS166">
        <f t="shared" si="162"/>
        <v>0</v>
      </c>
      <c r="DT166">
        <f t="shared" si="163"/>
        <v>0</v>
      </c>
      <c r="DU166">
        <f t="shared" si="164"/>
        <v>0</v>
      </c>
      <c r="DV166">
        <f t="shared" si="165"/>
        <v>0</v>
      </c>
      <c r="DW166">
        <f t="shared" si="166"/>
        <v>0</v>
      </c>
      <c r="DX166">
        <f t="shared" si="167"/>
        <v>0</v>
      </c>
      <c r="DY166">
        <f t="shared" si="168"/>
        <v>0</v>
      </c>
      <c r="DZ166">
        <f t="shared" si="169"/>
        <v>0</v>
      </c>
      <c r="EA166" s="17">
        <f t="shared" si="175"/>
        <v>1</v>
      </c>
      <c r="EB166" s="85" t="str">
        <f>IF(COUNT(FIND(" with ",DJ166))=1,SUBSTITUTE(DJ166,CONCATENATE(DI166," with"),""),"")</f>
        <v/>
      </c>
      <c r="EC166" s="85" t="str">
        <f t="shared" si="170"/>
        <v/>
      </c>
      <c r="ED166" s="85"/>
      <c r="EE166" s="65" t="s">
        <v>125</v>
      </c>
      <c r="EF166" s="84" t="s">
        <v>2211</v>
      </c>
      <c r="EG166" s="85"/>
      <c r="EH166" s="62" t="s">
        <v>252</v>
      </c>
      <c r="EI166" s="63" t="s">
        <v>252</v>
      </c>
      <c r="EJ166" s="64"/>
      <c r="EO166" s="65" t="s">
        <v>195</v>
      </c>
      <c r="EP166" s="65" t="s">
        <v>195</v>
      </c>
      <c r="EQ166" s="69" t="s">
        <v>748</v>
      </c>
      <c r="ER166" s="69" t="s">
        <v>1845</v>
      </c>
      <c r="ES166" s="69" t="s">
        <v>637</v>
      </c>
      <c r="ET166" s="69" t="s">
        <v>621</v>
      </c>
      <c r="EU166" s="69" t="s">
        <v>668</v>
      </c>
      <c r="EV166" s="69" t="s">
        <v>629</v>
      </c>
      <c r="EW166" s="69" t="s">
        <v>629</v>
      </c>
      <c r="EX166" s="69" t="s">
        <v>624</v>
      </c>
      <c r="EY166" s="69" t="s">
        <v>623</v>
      </c>
      <c r="EZ166" s="69" t="s">
        <v>629</v>
      </c>
      <c r="FA166" s="69" t="s">
        <v>629</v>
      </c>
      <c r="FB166" s="70" t="s">
        <v>755</v>
      </c>
      <c r="FH166" s="84">
        <f t="shared" si="154"/>
        <v>0</v>
      </c>
      <c r="FI166" s="84">
        <f t="shared" si="156"/>
        <v>1</v>
      </c>
      <c r="FJ166" s="85" t="s">
        <v>1190</v>
      </c>
    </row>
    <row r="167" spans="1:166" x14ac:dyDescent="0.25">
      <c r="A167" s="236"/>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237"/>
      <c r="CF167" s="237"/>
      <c r="CG167" s="237"/>
      <c r="CH167" s="237"/>
      <c r="CI167" s="237"/>
      <c r="CJ167" s="237"/>
      <c r="CK167" s="237"/>
      <c r="CL167" s="237"/>
      <c r="CM167" s="237"/>
      <c r="CN167" s="237"/>
      <c r="CV167" s="84">
        <f t="shared" si="150"/>
        <v>1</v>
      </c>
      <c r="CW167" s="58" t="str">
        <f>Rohan!W7</f>
        <v/>
      </c>
      <c r="DC167" s="84">
        <f t="shared" si="151"/>
        <v>1</v>
      </c>
      <c r="DD167">
        <f>Arnor!S15</f>
        <v>0</v>
      </c>
      <c r="DE167" t="str">
        <f>Arnor!B15</f>
        <v>Ranger of the North</v>
      </c>
      <c r="DF167" s="84" t="str">
        <f>Arnor!CW15</f>
        <v>-</v>
      </c>
      <c r="DK167" s="84"/>
      <c r="DL167">
        <f>LOOKUP(DK166,$EH:$EH,$EJ:$EJ)</f>
        <v>0</v>
      </c>
      <c r="DM167" s="84">
        <f t="shared" ref="DM167:DM170" si="200">DL167</f>
        <v>0</v>
      </c>
      <c r="DN167">
        <f t="shared" si="157"/>
        <v>0</v>
      </c>
      <c r="DO167">
        <f t="shared" si="158"/>
        <v>0</v>
      </c>
      <c r="DP167">
        <f t="shared" si="159"/>
        <v>0</v>
      </c>
      <c r="DQ167">
        <f t="shared" si="160"/>
        <v>0</v>
      </c>
      <c r="DR167">
        <f t="shared" si="161"/>
        <v>0</v>
      </c>
      <c r="DS167">
        <f t="shared" si="162"/>
        <v>0</v>
      </c>
      <c r="DT167">
        <f t="shared" si="163"/>
        <v>0</v>
      </c>
      <c r="DU167">
        <f t="shared" si="164"/>
        <v>0</v>
      </c>
      <c r="DV167">
        <f t="shared" si="165"/>
        <v>0</v>
      </c>
      <c r="DW167">
        <f t="shared" si="166"/>
        <v>0</v>
      </c>
      <c r="DX167">
        <f t="shared" si="167"/>
        <v>0</v>
      </c>
      <c r="DY167">
        <f t="shared" si="168"/>
        <v>0</v>
      </c>
      <c r="DZ167">
        <f t="shared" si="169"/>
        <v>0</v>
      </c>
      <c r="EA167" s="17">
        <f t="shared" si="175"/>
        <v>1</v>
      </c>
      <c r="EB167" s="85"/>
      <c r="EC167" s="85" t="str">
        <f t="shared" si="170"/>
        <v/>
      </c>
      <c r="ED167" s="85"/>
      <c r="EE167" s="65" t="s">
        <v>82</v>
      </c>
      <c r="EF167" s="84" t="s">
        <v>2217</v>
      </c>
      <c r="EG167" s="85"/>
      <c r="EH167" s="62" t="s">
        <v>1803</v>
      </c>
      <c r="EI167" s="63" t="s">
        <v>1803</v>
      </c>
      <c r="EJ167" s="64"/>
      <c r="EO167" s="84" t="s">
        <v>2351</v>
      </c>
      <c r="EP167" s="84" t="s">
        <v>2351</v>
      </c>
      <c r="EQ167" s="69" t="s">
        <v>619</v>
      </c>
      <c r="ER167" s="69" t="s">
        <v>1843</v>
      </c>
      <c r="ES167" s="69" t="s">
        <v>627</v>
      </c>
      <c r="ET167" s="69" t="s">
        <v>621</v>
      </c>
      <c r="EU167" s="69" t="s">
        <v>628</v>
      </c>
      <c r="EV167" s="69" t="s">
        <v>629</v>
      </c>
      <c r="EW167" s="69" t="s">
        <v>629</v>
      </c>
      <c r="EX167" s="69" t="s">
        <v>628</v>
      </c>
      <c r="EY167" s="69" t="s">
        <v>629</v>
      </c>
      <c r="EZ167" s="69" t="s">
        <v>629</v>
      </c>
      <c r="FA167" s="69" t="s">
        <v>635</v>
      </c>
      <c r="FB167" s="73" t="s">
        <v>1145</v>
      </c>
      <c r="FH167" s="84">
        <f t="shared" si="154"/>
        <v>0</v>
      </c>
      <c r="FI167" s="84">
        <f t="shared" si="156"/>
        <v>1</v>
      </c>
      <c r="FJ167" s="85" t="s">
        <v>1191</v>
      </c>
    </row>
    <row r="168" spans="1:166" x14ac:dyDescent="0.25">
      <c r="A168" s="236"/>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c r="AE168" s="237"/>
      <c r="AF168" s="237"/>
      <c r="AG168" s="237"/>
      <c r="AH168" s="237"/>
      <c r="AI168" s="237"/>
      <c r="AJ168" s="237"/>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237"/>
      <c r="BM168" s="237"/>
      <c r="BN168" s="237"/>
      <c r="BO168" s="237"/>
      <c r="BP168" s="237"/>
      <c r="BQ168" s="237"/>
      <c r="BR168" s="237"/>
      <c r="BS168" s="237"/>
      <c r="BT168" s="237"/>
      <c r="BU168" s="237"/>
      <c r="BV168" s="237"/>
      <c r="BW168" s="237"/>
      <c r="BX168" s="237"/>
      <c r="BY168" s="237"/>
      <c r="BZ168" s="237"/>
      <c r="CA168" s="237"/>
      <c r="CB168" s="237"/>
      <c r="CC168" s="237"/>
      <c r="CD168" s="237"/>
      <c r="CE168" s="237"/>
      <c r="CF168" s="237"/>
      <c r="CG168" s="237"/>
      <c r="CH168" s="237"/>
      <c r="CI168" s="237"/>
      <c r="CJ168" s="237"/>
      <c r="CK168" s="237"/>
      <c r="CL168" s="237"/>
      <c r="CM168" s="237"/>
      <c r="CN168" s="237"/>
      <c r="CV168" s="84">
        <f t="shared" si="150"/>
        <v>1</v>
      </c>
      <c r="CW168" s="58" t="str">
        <f>Rohan!W8</f>
        <v/>
      </c>
      <c r="DC168" s="84">
        <f t="shared" si="151"/>
        <v>1</v>
      </c>
      <c r="DD168">
        <f>Arnor!S16</f>
        <v>0</v>
      </c>
      <c r="DE168" t="str">
        <f>Arnor!B16</f>
        <v>Ranger of the North</v>
      </c>
      <c r="DF168" s="84" t="str">
        <f>Arnor!CW16</f>
        <v>-</v>
      </c>
      <c r="DK168" s="84"/>
      <c r="DL168">
        <f>LOOKUP(DK166,$EH:$EH,$EK:$EK)</f>
        <v>0</v>
      </c>
      <c r="DM168" s="84">
        <f t="shared" si="200"/>
        <v>0</v>
      </c>
      <c r="DN168">
        <f t="shared" si="157"/>
        <v>0</v>
      </c>
      <c r="DO168">
        <f t="shared" si="158"/>
        <v>0</v>
      </c>
      <c r="DP168">
        <f t="shared" si="159"/>
        <v>0</v>
      </c>
      <c r="DQ168">
        <f t="shared" si="160"/>
        <v>0</v>
      </c>
      <c r="DR168">
        <f t="shared" si="161"/>
        <v>0</v>
      </c>
      <c r="DS168">
        <f t="shared" si="162"/>
        <v>0</v>
      </c>
      <c r="DT168">
        <f t="shared" si="163"/>
        <v>0</v>
      </c>
      <c r="DU168">
        <f t="shared" si="164"/>
        <v>0</v>
      </c>
      <c r="DV168">
        <f t="shared" si="165"/>
        <v>0</v>
      </c>
      <c r="DW168">
        <f t="shared" si="166"/>
        <v>0</v>
      </c>
      <c r="DX168">
        <f t="shared" si="167"/>
        <v>0</v>
      </c>
      <c r="DY168">
        <f t="shared" si="168"/>
        <v>0</v>
      </c>
      <c r="DZ168">
        <f t="shared" si="169"/>
        <v>0</v>
      </c>
      <c r="EA168" s="17">
        <f t="shared" si="175"/>
        <v>1</v>
      </c>
      <c r="EB168" s="85"/>
      <c r="EC168" s="85" t="str">
        <f t="shared" si="170"/>
        <v/>
      </c>
      <c r="ED168" s="85"/>
      <c r="EE168" s="65" t="s">
        <v>191</v>
      </c>
      <c r="EF168" s="84" t="s">
        <v>2254</v>
      </c>
      <c r="EG168" s="85"/>
      <c r="EH168" s="62" t="s">
        <v>1799</v>
      </c>
      <c r="EI168" s="63" t="s">
        <v>1799</v>
      </c>
      <c r="EJ168" s="64"/>
      <c r="EO168" s="84" t="s">
        <v>1789</v>
      </c>
      <c r="EP168" s="84" t="s">
        <v>1789</v>
      </c>
      <c r="EQ168" s="69" t="s">
        <v>748</v>
      </c>
      <c r="ER168" s="69" t="s">
        <v>1845</v>
      </c>
      <c r="ES168" s="69" t="s">
        <v>637</v>
      </c>
      <c r="ET168" s="69" t="s">
        <v>621</v>
      </c>
      <c r="EU168" s="69" t="s">
        <v>622</v>
      </c>
      <c r="EV168" s="69" t="s">
        <v>623</v>
      </c>
      <c r="EW168" s="69" t="s">
        <v>629</v>
      </c>
      <c r="EX168" s="69" t="s">
        <v>624</v>
      </c>
      <c r="EY168" s="69" t="s">
        <v>629</v>
      </c>
      <c r="EZ168" s="69" t="s">
        <v>635</v>
      </c>
      <c r="FA168" s="69" t="s">
        <v>635</v>
      </c>
      <c r="FB168" s="73" t="s">
        <v>1863</v>
      </c>
      <c r="FH168" s="84">
        <f t="shared" si="154"/>
        <v>0</v>
      </c>
      <c r="FI168" s="84">
        <f t="shared" si="156"/>
        <v>1</v>
      </c>
      <c r="FJ168" s="85" t="s">
        <v>1192</v>
      </c>
    </row>
    <row r="169" spans="1:166" x14ac:dyDescent="0.25">
      <c r="A169" s="236"/>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c r="AE169" s="237"/>
      <c r="AF169" s="237"/>
      <c r="AG169" s="237"/>
      <c r="AH169" s="237"/>
      <c r="AI169" s="237"/>
      <c r="AJ169" s="237"/>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237"/>
      <c r="BM169" s="237"/>
      <c r="BN169" s="237"/>
      <c r="BO169" s="237"/>
      <c r="BP169" s="237"/>
      <c r="BQ169" s="237"/>
      <c r="BR169" s="237"/>
      <c r="BS169" s="237"/>
      <c r="BT169" s="237"/>
      <c r="BU169" s="237"/>
      <c r="BV169" s="237"/>
      <c r="BW169" s="237"/>
      <c r="BX169" s="237"/>
      <c r="BY169" s="237"/>
      <c r="BZ169" s="237"/>
      <c r="CA169" s="237"/>
      <c r="CB169" s="237"/>
      <c r="CC169" s="237"/>
      <c r="CD169" s="237"/>
      <c r="CE169" s="237"/>
      <c r="CF169" s="237"/>
      <c r="CG169" s="237"/>
      <c r="CH169" s="237"/>
      <c r="CI169" s="237"/>
      <c r="CJ169" s="237"/>
      <c r="CK169" s="237"/>
      <c r="CL169" s="237"/>
      <c r="CM169" s="237"/>
      <c r="CN169" s="237"/>
      <c r="CV169" s="84">
        <f t="shared" si="150"/>
        <v>1</v>
      </c>
      <c r="CW169" s="58" t="str">
        <f>Rohan!W9</f>
        <v/>
      </c>
      <c r="DC169" s="84">
        <f t="shared" si="151"/>
        <v>1</v>
      </c>
      <c r="DD169">
        <f>Arnor!S17</f>
        <v>0</v>
      </c>
      <c r="DE169" t="str">
        <f>Arnor!B17</f>
        <v>Ranger of the North</v>
      </c>
      <c r="DF169" s="84" t="str">
        <f>Arnor!CW17</f>
        <v>-</v>
      </c>
      <c r="DK169" s="84"/>
      <c r="DL169">
        <f>LOOKUP(DK166,$EH:$EH,$EL:$EL)</f>
        <v>0</v>
      </c>
      <c r="DM169" s="84">
        <f t="shared" si="200"/>
        <v>0</v>
      </c>
      <c r="DN169">
        <f t="shared" si="157"/>
        <v>0</v>
      </c>
      <c r="DO169">
        <f t="shared" si="158"/>
        <v>0</v>
      </c>
      <c r="DP169">
        <f t="shared" si="159"/>
        <v>0</v>
      </c>
      <c r="DQ169">
        <f t="shared" si="160"/>
        <v>0</v>
      </c>
      <c r="DR169">
        <f t="shared" si="161"/>
        <v>0</v>
      </c>
      <c r="DS169">
        <f t="shared" si="162"/>
        <v>0</v>
      </c>
      <c r="DT169">
        <f t="shared" si="163"/>
        <v>0</v>
      </c>
      <c r="DU169">
        <f t="shared" si="164"/>
        <v>0</v>
      </c>
      <c r="DV169">
        <f t="shared" si="165"/>
        <v>0</v>
      </c>
      <c r="DW169">
        <f t="shared" si="166"/>
        <v>0</v>
      </c>
      <c r="DX169">
        <f t="shared" si="167"/>
        <v>0</v>
      </c>
      <c r="DY169">
        <f t="shared" si="168"/>
        <v>0</v>
      </c>
      <c r="DZ169">
        <f t="shared" si="169"/>
        <v>0</v>
      </c>
      <c r="EA169" s="17">
        <f t="shared" si="175"/>
        <v>1</v>
      </c>
      <c r="EB169" s="85"/>
      <c r="EC169" s="85" t="str">
        <f t="shared" si="170"/>
        <v/>
      </c>
      <c r="ED169" s="85"/>
      <c r="EE169" s="84" t="s">
        <v>2646</v>
      </c>
      <c r="EF169" s="84" t="s">
        <v>2246</v>
      </c>
      <c r="EG169" s="85"/>
      <c r="EH169" s="62" t="s">
        <v>1802</v>
      </c>
      <c r="EI169" s="63" t="s">
        <v>1802</v>
      </c>
      <c r="EJ169" s="64"/>
      <c r="EO169" s="84" t="s">
        <v>2443</v>
      </c>
      <c r="EP169" s="84" t="s">
        <v>2443</v>
      </c>
      <c r="EQ169" s="69" t="s">
        <v>748</v>
      </c>
      <c r="ER169" s="69" t="s">
        <v>1845</v>
      </c>
      <c r="ES169" s="69" t="s">
        <v>637</v>
      </c>
      <c r="ET169" s="69" t="s">
        <v>621</v>
      </c>
      <c r="EU169" s="69" t="s">
        <v>668</v>
      </c>
      <c r="EV169" s="69" t="s">
        <v>623</v>
      </c>
      <c r="EW169" s="69" t="s">
        <v>629</v>
      </c>
      <c r="EX169" s="69" t="s">
        <v>624</v>
      </c>
      <c r="EY169" s="69" t="s">
        <v>623</v>
      </c>
      <c r="EZ169" s="69" t="s">
        <v>635</v>
      </c>
      <c r="FA169" s="69" t="s">
        <v>635</v>
      </c>
      <c r="FB169" s="188" t="str">
        <f>CONCATENATE("Sworn Protector (Thorin, KutM). A Warrior Born. Weapon Master.",IF('Erebor Reclaimed'!$U$2='Erebor Reclaimed'!$Z$2," Du Bekâr!",""))</f>
        <v>Sworn Protector (Thorin, KutM). A Warrior Born. Weapon Master. Du Bekâr!</v>
      </c>
      <c r="FH169" s="84">
        <f t="shared" si="154"/>
        <v>0</v>
      </c>
      <c r="FI169" s="84">
        <f t="shared" si="156"/>
        <v>1</v>
      </c>
      <c r="FJ169" s="83" t="str">
        <f>""</f>
        <v/>
      </c>
    </row>
    <row r="170" spans="1:166" x14ac:dyDescent="0.25">
      <c r="A170" s="236"/>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D170" s="237"/>
      <c r="AE170" s="237"/>
      <c r="AF170" s="237"/>
      <c r="AG170" s="237"/>
      <c r="AH170" s="237"/>
      <c r="AI170" s="237"/>
      <c r="AJ170" s="237"/>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237"/>
      <c r="BM170" s="237"/>
      <c r="BN170" s="237"/>
      <c r="BO170" s="237"/>
      <c r="BP170" s="237"/>
      <c r="BQ170" s="237"/>
      <c r="BR170" s="237"/>
      <c r="BS170" s="237"/>
      <c r="BT170" s="237"/>
      <c r="BU170" s="237"/>
      <c r="BV170" s="237"/>
      <c r="BW170" s="237"/>
      <c r="BX170" s="237"/>
      <c r="BY170" s="237"/>
      <c r="BZ170" s="237"/>
      <c r="CA170" s="237"/>
      <c r="CB170" s="237"/>
      <c r="CC170" s="237"/>
      <c r="CD170" s="237"/>
      <c r="CE170" s="237"/>
      <c r="CF170" s="237"/>
      <c r="CG170" s="237"/>
      <c r="CH170" s="237"/>
      <c r="CI170" s="237"/>
      <c r="CJ170" s="237"/>
      <c r="CK170" s="237"/>
      <c r="CL170" s="237"/>
      <c r="CM170" s="237"/>
      <c r="CN170" s="237"/>
      <c r="CV170" s="84">
        <f t="shared" si="150"/>
        <v>1</v>
      </c>
      <c r="CW170" s="58" t="str">
        <f>Rohan!W10</f>
        <v/>
      </c>
      <c r="DC170" s="84">
        <f t="shared" si="151"/>
        <v>1</v>
      </c>
      <c r="DD170">
        <f>Arnor!S18</f>
        <v>0</v>
      </c>
      <c r="DE170" t="str">
        <f>Arnor!B18</f>
        <v>Ranger of the North</v>
      </c>
      <c r="DF170" s="84" t="str">
        <f>Arnor!CW18</f>
        <v>-</v>
      </c>
      <c r="DK170" s="84"/>
      <c r="DL170">
        <f>LOOKUP(DK166,$EH:$EH,$EM:$EM)</f>
        <v>0</v>
      </c>
      <c r="DM170" s="84">
        <f t="shared" si="200"/>
        <v>0</v>
      </c>
      <c r="DN170">
        <f t="shared" si="157"/>
        <v>0</v>
      </c>
      <c r="DO170">
        <f t="shared" si="158"/>
        <v>0</v>
      </c>
      <c r="DP170">
        <f t="shared" si="159"/>
        <v>0</v>
      </c>
      <c r="DQ170">
        <f t="shared" si="160"/>
        <v>0</v>
      </c>
      <c r="DR170">
        <f t="shared" si="161"/>
        <v>0</v>
      </c>
      <c r="DS170">
        <f t="shared" si="162"/>
        <v>0</v>
      </c>
      <c r="DT170">
        <f t="shared" si="163"/>
        <v>0</v>
      </c>
      <c r="DU170">
        <f t="shared" si="164"/>
        <v>0</v>
      </c>
      <c r="DV170">
        <f t="shared" si="165"/>
        <v>0</v>
      </c>
      <c r="DW170">
        <f t="shared" si="166"/>
        <v>0</v>
      </c>
      <c r="DX170">
        <f t="shared" si="167"/>
        <v>0</v>
      </c>
      <c r="DY170">
        <f t="shared" si="168"/>
        <v>0</v>
      </c>
      <c r="DZ170">
        <f t="shared" si="169"/>
        <v>0</v>
      </c>
      <c r="EA170" s="17">
        <f t="shared" si="175"/>
        <v>1</v>
      </c>
      <c r="EB170" s="85"/>
      <c r="EC170" s="85" t="str">
        <f t="shared" si="170"/>
        <v/>
      </c>
      <c r="ED170" s="85"/>
      <c r="EE170" s="65" t="s">
        <v>241</v>
      </c>
      <c r="EG170" s="85"/>
      <c r="EH170" s="62" t="s">
        <v>102</v>
      </c>
      <c r="EI170" s="63" t="s">
        <v>102</v>
      </c>
      <c r="EJ170" s="64"/>
      <c r="EO170" s="65" t="s">
        <v>151</v>
      </c>
      <c r="EP170" s="65" t="s">
        <v>151</v>
      </c>
      <c r="EQ170" s="69" t="s">
        <v>709</v>
      </c>
      <c r="ER170" s="69" t="s">
        <v>1843</v>
      </c>
      <c r="ES170" s="69" t="s">
        <v>718</v>
      </c>
      <c r="ET170" s="69" t="s">
        <v>621</v>
      </c>
      <c r="EU170" s="69" t="s">
        <v>628</v>
      </c>
      <c r="EV170" s="69" t="s">
        <v>623</v>
      </c>
      <c r="EW170" s="69" t="s">
        <v>623</v>
      </c>
      <c r="EX170" s="69" t="s">
        <v>622</v>
      </c>
      <c r="EY170" s="69" t="s">
        <v>623</v>
      </c>
      <c r="EZ170" s="69" t="s">
        <v>623</v>
      </c>
      <c r="FA170" s="69" t="s">
        <v>623</v>
      </c>
      <c r="FB170" s="70" t="s">
        <v>1742</v>
      </c>
      <c r="FH170" s="84">
        <f t="shared" si="154"/>
        <v>1</v>
      </c>
      <c r="FI170" s="84">
        <f t="shared" si="156"/>
        <v>1</v>
      </c>
      <c r="FJ170" s="85" t="s">
        <v>694</v>
      </c>
    </row>
    <row r="171" spans="1:166" x14ac:dyDescent="0.25">
      <c r="A171" s="236"/>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237"/>
      <c r="BM171" s="237"/>
      <c r="BN171" s="237"/>
      <c r="BO171" s="237"/>
      <c r="BP171" s="237"/>
      <c r="BQ171" s="237"/>
      <c r="BR171" s="237"/>
      <c r="BS171" s="237"/>
      <c r="BT171" s="237"/>
      <c r="BU171" s="237"/>
      <c r="BV171" s="237"/>
      <c r="BW171" s="237"/>
      <c r="BX171" s="237"/>
      <c r="BY171" s="237"/>
      <c r="BZ171" s="237"/>
      <c r="CA171" s="237"/>
      <c r="CB171" s="237"/>
      <c r="CC171" s="237"/>
      <c r="CD171" s="237"/>
      <c r="CE171" s="237"/>
      <c r="CF171" s="237"/>
      <c r="CG171" s="237"/>
      <c r="CH171" s="237"/>
      <c r="CI171" s="237"/>
      <c r="CJ171" s="237"/>
      <c r="CK171" s="237"/>
      <c r="CL171" s="237"/>
      <c r="CM171" s="237"/>
      <c r="CN171" s="237"/>
      <c r="CV171" s="84">
        <f t="shared" si="150"/>
        <v>1</v>
      </c>
      <c r="CW171" s="58" t="str">
        <f>Rohan!W11</f>
        <v/>
      </c>
      <c r="DC171" s="84">
        <f t="shared" si="151"/>
        <v>1</v>
      </c>
      <c r="DH171">
        <v>34</v>
      </c>
      <c r="DI171">
        <f>LOOKUP(DH171,$DC:$DC,$DE:$DE)</f>
        <v>0</v>
      </c>
      <c r="DJ171">
        <f>LOOKUP(DH171,$DC:$DC,$DF:$DF)</f>
        <v>0</v>
      </c>
      <c r="DK171" s="61">
        <f t="shared" ref="DK171" si="201">IF(DI171=0,0,CONCATENATE(DI171,IF(OR(COUNT(FIND("Horse",DJ171))=1,COUNT(FIND("Pony",DJ171))=1,COUNT(FIND("War Goat",DJ171))=1,COUNT(FIND("War Boar",DJ171))=1),"1.",""),IF(OR(COUNT(FIND("armoured horse",DJ171))=1,COUNT(FIND("Gandalf's Cart",DJ171))=1,COUNT(FIND("Sleigh",DJ171))=1,COUNT(FIND("Windlance",DJ171))=1),"2.",""),IF(OR(COUNT(FIND("Engineer Captain",DJ171))=1,COUNT(FIND("Shadowfax",DJ171))=1),"3.","")))</f>
        <v>0</v>
      </c>
      <c r="DL171">
        <f>LOOKUP(DK171,$EH:$EH,$EI:$EI)</f>
        <v>0</v>
      </c>
      <c r="DM171" s="61">
        <f t="shared" ref="DM171" si="202">IF(DL171=0,0,CONCATENATE(DL171,IF(OR(COUNT(FIND("Shield",DJ171))=1,COUNT(FIND("Sting",DJ171))=1,COUNT(FIND("Sebastian",DJ171))=1,COUNT(FIND("The Oakenshield",DJ171))=1),"1.",""),IF(OR(COUNT(FIND("Armour",DJ171))=1,COUNT(FIND("Elven glaive",DJ171))=1),"2.",""),IF(OR(COUNT(FIND("Heavy armour",DJ171))=1,COUNT(FIND("Mithril Coat",DJ171))=1,COUNT(FIND("armour of Gondolin",DJ171))=1,COUNT(FIND("Orcrist",DJ171))=1),"3.",""),IF(OR(COUNT(FIND("The Banner of Minas Tirith",DJ171))=1,COUNT(FIND("Horn of the Riddermark",DJ171))=1,COUNT(FIND("Royal Standard of Rohan",DJ171))=1,COUNT(FIND("Banner of Arwen Evenstar",DJ171))=1,COUNT(FIND("Mirror of Galadriel",DJ171))=1,COUNT(FIND("Andúril, Flame of the West",DJ171))=1,COUNT(FIND("Durin's Axe",DJ171))=1,COUNT(FIND("Erebor13",DJ171))=1),"4.","")))</f>
        <v>0</v>
      </c>
      <c r="DN171">
        <f t="shared" si="157"/>
        <v>0</v>
      </c>
      <c r="DO171">
        <f t="shared" si="158"/>
        <v>0</v>
      </c>
      <c r="DP171">
        <f t="shared" si="159"/>
        <v>0</v>
      </c>
      <c r="DQ171">
        <f t="shared" si="160"/>
        <v>0</v>
      </c>
      <c r="DR171">
        <f t="shared" si="161"/>
        <v>0</v>
      </c>
      <c r="DS171">
        <f t="shared" si="162"/>
        <v>0</v>
      </c>
      <c r="DT171">
        <f t="shared" si="163"/>
        <v>0</v>
      </c>
      <c r="DU171">
        <f t="shared" si="164"/>
        <v>0</v>
      </c>
      <c r="DV171">
        <f t="shared" si="165"/>
        <v>0</v>
      </c>
      <c r="DW171">
        <f t="shared" si="166"/>
        <v>0</v>
      </c>
      <c r="DX171">
        <f t="shared" si="167"/>
        <v>0</v>
      </c>
      <c r="DY171">
        <f t="shared" si="168"/>
        <v>0</v>
      </c>
      <c r="DZ171">
        <f t="shared" si="169"/>
        <v>0</v>
      </c>
      <c r="EA171" s="17">
        <f t="shared" si="175"/>
        <v>1</v>
      </c>
      <c r="EB171" s="85" t="str">
        <f>IF(COUNT(FIND(" with ",DJ171))=1,SUBSTITUTE(DJ171,CONCATENATE(DI171," with"),""),"")</f>
        <v/>
      </c>
      <c r="EC171" s="85" t="str">
        <f t="shared" si="170"/>
        <v/>
      </c>
      <c r="ED171" s="85"/>
      <c r="EE171" s="65" t="s">
        <v>220</v>
      </c>
      <c r="EF171" s="84" t="s">
        <v>2269</v>
      </c>
      <c r="EG171" s="85"/>
      <c r="EH171" s="62" t="s">
        <v>61</v>
      </c>
      <c r="EI171" s="63" t="s">
        <v>61</v>
      </c>
      <c r="EJ171" s="64"/>
      <c r="EO171" s="65" t="s">
        <v>720</v>
      </c>
      <c r="EP171" s="65" t="s">
        <v>151</v>
      </c>
      <c r="EQ171" s="69" t="s">
        <v>709</v>
      </c>
      <c r="ER171" s="69" t="s">
        <v>1843</v>
      </c>
      <c r="ES171" s="69" t="s">
        <v>718</v>
      </c>
      <c r="ET171" s="69" t="s">
        <v>621</v>
      </c>
      <c r="EU171" s="69" t="s">
        <v>622</v>
      </c>
      <c r="EV171" s="69" t="s">
        <v>623</v>
      </c>
      <c r="EW171" s="69" t="s">
        <v>623</v>
      </c>
      <c r="EX171" s="69" t="s">
        <v>622</v>
      </c>
      <c r="EY171" s="69" t="s">
        <v>623</v>
      </c>
      <c r="EZ171" s="69" t="s">
        <v>623</v>
      </c>
      <c r="FA171" s="69" t="s">
        <v>623</v>
      </c>
      <c r="FB171" s="70" t="s">
        <v>1743</v>
      </c>
      <c r="FH171" s="84">
        <f t="shared" si="154"/>
        <v>0</v>
      </c>
      <c r="FI171" s="84">
        <f t="shared" si="156"/>
        <v>1</v>
      </c>
      <c r="FJ171" s="85" t="s">
        <v>1891</v>
      </c>
    </row>
    <row r="172" spans="1:166" x14ac:dyDescent="0.25">
      <c r="A172" s="236"/>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237"/>
      <c r="BM172" s="237"/>
      <c r="BN172" s="237"/>
      <c r="BO172" s="237"/>
      <c r="BP172" s="237"/>
      <c r="BQ172" s="237"/>
      <c r="BR172" s="237"/>
      <c r="BS172" s="237"/>
      <c r="BT172" s="237"/>
      <c r="BU172" s="237"/>
      <c r="BV172" s="237"/>
      <c r="BW172" s="237"/>
      <c r="BX172" s="237"/>
      <c r="BY172" s="237"/>
      <c r="BZ172" s="237"/>
      <c r="CA172" s="237"/>
      <c r="CB172" s="237"/>
      <c r="CC172" s="237"/>
      <c r="CD172" s="237"/>
      <c r="CE172" s="237"/>
      <c r="CF172" s="237"/>
      <c r="CG172" s="237"/>
      <c r="CH172" s="237"/>
      <c r="CI172" s="237"/>
      <c r="CJ172" s="237"/>
      <c r="CK172" s="237"/>
      <c r="CL172" s="237"/>
      <c r="CM172" s="237"/>
      <c r="CN172" s="237"/>
      <c r="CV172" s="84">
        <f t="shared" si="150"/>
        <v>1</v>
      </c>
      <c r="CW172" s="58" t="str">
        <f>Rohan!W12</f>
        <v/>
      </c>
      <c r="DC172" s="84">
        <f t="shared" si="151"/>
        <v>1</v>
      </c>
      <c r="DD172">
        <f>Arnor!AP3</f>
        <v>0</v>
      </c>
      <c r="DE172" t="str">
        <f>Arnor!AA3</f>
        <v>Ranger of Arnor</v>
      </c>
      <c r="DF172" t="str">
        <f>Arnor!CA3</f>
        <v>-</v>
      </c>
      <c r="DK172" s="84"/>
      <c r="DL172">
        <f>LOOKUP(DK171,$EH:$EH,$EJ:$EJ)</f>
        <v>0</v>
      </c>
      <c r="DM172" s="84">
        <f t="shared" ref="DM172:DM175" si="203">DL172</f>
        <v>0</v>
      </c>
      <c r="DN172">
        <f t="shared" si="157"/>
        <v>0</v>
      </c>
      <c r="DO172">
        <f t="shared" si="158"/>
        <v>0</v>
      </c>
      <c r="DP172">
        <f t="shared" si="159"/>
        <v>0</v>
      </c>
      <c r="DQ172">
        <f t="shared" si="160"/>
        <v>0</v>
      </c>
      <c r="DR172">
        <f t="shared" si="161"/>
        <v>0</v>
      </c>
      <c r="DS172">
        <f t="shared" si="162"/>
        <v>0</v>
      </c>
      <c r="DT172">
        <f t="shared" si="163"/>
        <v>0</v>
      </c>
      <c r="DU172">
        <f t="shared" si="164"/>
        <v>0</v>
      </c>
      <c r="DV172">
        <f t="shared" si="165"/>
        <v>0</v>
      </c>
      <c r="DW172">
        <f t="shared" si="166"/>
        <v>0</v>
      </c>
      <c r="DX172">
        <f t="shared" si="167"/>
        <v>0</v>
      </c>
      <c r="DY172">
        <f t="shared" si="168"/>
        <v>0</v>
      </c>
      <c r="DZ172">
        <f t="shared" si="169"/>
        <v>0</v>
      </c>
      <c r="EA172" s="17">
        <f t="shared" si="175"/>
        <v>1</v>
      </c>
      <c r="EB172" s="85"/>
      <c r="EC172" s="85" t="str">
        <f t="shared" si="170"/>
        <v/>
      </c>
      <c r="ED172" s="85"/>
      <c r="EE172" s="65" t="s">
        <v>103</v>
      </c>
      <c r="EF172" s="84" t="s">
        <v>2211</v>
      </c>
      <c r="EG172" s="85"/>
      <c r="EH172" s="62" t="s">
        <v>62</v>
      </c>
      <c r="EI172" s="63" t="s">
        <v>62</v>
      </c>
      <c r="EJ172" s="64"/>
      <c r="EO172" s="65" t="s">
        <v>246</v>
      </c>
      <c r="EP172" s="65" t="s">
        <v>246</v>
      </c>
      <c r="EQ172" s="69" t="s">
        <v>667</v>
      </c>
      <c r="ER172" s="69" t="s">
        <v>1843</v>
      </c>
      <c r="ES172" s="69" t="s">
        <v>792</v>
      </c>
      <c r="ET172" s="69" t="s">
        <v>792</v>
      </c>
      <c r="EU172" s="69" t="s">
        <v>792</v>
      </c>
      <c r="EV172" s="69" t="s">
        <v>792</v>
      </c>
      <c r="EW172" s="69" t="s">
        <v>792</v>
      </c>
      <c r="EX172" s="69" t="s">
        <v>792</v>
      </c>
      <c r="EY172" s="69" t="s">
        <v>792</v>
      </c>
      <c r="EZ172" s="69" t="s">
        <v>793</v>
      </c>
      <c r="FA172" s="69" t="s">
        <v>792</v>
      </c>
      <c r="FB172" s="70" t="s">
        <v>795</v>
      </c>
      <c r="FH172" s="84">
        <f t="shared" si="154"/>
        <v>0</v>
      </c>
      <c r="FI172" s="84">
        <f t="shared" si="156"/>
        <v>1</v>
      </c>
      <c r="FJ172" s="83" t="str">
        <f>""</f>
        <v/>
      </c>
    </row>
    <row r="173" spans="1:166" x14ac:dyDescent="0.25">
      <c r="A173" s="74"/>
      <c r="B173" s="89">
        <v>1</v>
      </c>
      <c r="C173" s="89">
        <v>2</v>
      </c>
      <c r="D173" s="89">
        <v>3</v>
      </c>
      <c r="E173" s="89">
        <v>4</v>
      </c>
      <c r="F173" s="89">
        <v>5</v>
      </c>
      <c r="G173" s="89">
        <v>6</v>
      </c>
      <c r="H173" s="89">
        <v>7</v>
      </c>
      <c r="I173" s="89">
        <v>8</v>
      </c>
      <c r="J173" s="89">
        <v>9</v>
      </c>
      <c r="K173" s="89">
        <v>10</v>
      </c>
      <c r="L173" s="89">
        <v>11</v>
      </c>
      <c r="M173" s="89">
        <v>12</v>
      </c>
      <c r="N173" s="89">
        <v>13</v>
      </c>
      <c r="O173" s="89">
        <v>14</v>
      </c>
      <c r="P173" s="89">
        <v>15</v>
      </c>
      <c r="Q173" s="89">
        <v>16</v>
      </c>
      <c r="R173" s="89">
        <v>17</v>
      </c>
      <c r="S173" s="89">
        <v>18</v>
      </c>
      <c r="T173" s="89">
        <v>19</v>
      </c>
      <c r="U173" s="89">
        <v>20</v>
      </c>
      <c r="V173" s="89">
        <v>21</v>
      </c>
      <c r="W173" s="89">
        <v>22</v>
      </c>
      <c r="X173" s="89">
        <v>23</v>
      </c>
      <c r="Y173" s="89">
        <v>24</v>
      </c>
      <c r="Z173" s="89">
        <v>25</v>
      </c>
      <c r="AA173" s="89">
        <v>26</v>
      </c>
      <c r="AB173" s="89">
        <v>27</v>
      </c>
      <c r="AC173" s="89">
        <v>28</v>
      </c>
      <c r="AD173" s="89">
        <v>29</v>
      </c>
      <c r="AE173" s="89">
        <v>30</v>
      </c>
      <c r="AF173" s="89">
        <v>31</v>
      </c>
      <c r="AG173" s="89">
        <v>32</v>
      </c>
      <c r="AH173" s="89">
        <v>33</v>
      </c>
      <c r="AI173" s="89">
        <v>34</v>
      </c>
      <c r="AJ173" s="89">
        <v>35</v>
      </c>
      <c r="AK173" s="89">
        <v>36</v>
      </c>
      <c r="AL173" s="89">
        <v>37</v>
      </c>
      <c r="AM173" s="89">
        <v>38</v>
      </c>
      <c r="AN173" s="89">
        <v>39</v>
      </c>
      <c r="AO173" s="89">
        <v>40</v>
      </c>
      <c r="AP173" s="89">
        <v>41</v>
      </c>
      <c r="AQ173" s="89">
        <v>42</v>
      </c>
      <c r="AR173" s="89">
        <v>43</v>
      </c>
      <c r="AS173" s="89">
        <v>44</v>
      </c>
      <c r="AT173" s="89">
        <v>45</v>
      </c>
      <c r="AU173" s="89"/>
      <c r="AV173" s="89">
        <v>91</v>
      </c>
      <c r="AW173" s="89">
        <v>92</v>
      </c>
      <c r="AX173" s="89">
        <v>93</v>
      </c>
      <c r="AY173" s="89">
        <v>94</v>
      </c>
      <c r="AZ173" s="89">
        <v>95</v>
      </c>
      <c r="BA173" s="89">
        <v>96</v>
      </c>
      <c r="BB173" s="89">
        <v>97</v>
      </c>
      <c r="BC173" s="89">
        <v>98</v>
      </c>
      <c r="BD173" s="89">
        <v>99</v>
      </c>
      <c r="BE173" s="89">
        <v>100</v>
      </c>
      <c r="BF173" s="89">
        <v>101</v>
      </c>
      <c r="BG173" s="89">
        <v>102</v>
      </c>
      <c r="BH173" s="89">
        <v>103</v>
      </c>
      <c r="BI173" s="89">
        <v>104</v>
      </c>
      <c r="BJ173" s="89">
        <v>105</v>
      </c>
      <c r="BK173" s="89">
        <v>106</v>
      </c>
      <c r="BL173" s="89">
        <v>107</v>
      </c>
      <c r="BM173" s="89">
        <v>108</v>
      </c>
      <c r="BN173" s="89">
        <v>109</v>
      </c>
      <c r="BO173" s="89">
        <v>110</v>
      </c>
      <c r="BP173" s="89">
        <v>111</v>
      </c>
      <c r="BQ173" s="89">
        <v>112</v>
      </c>
      <c r="BR173" s="89">
        <v>113</v>
      </c>
      <c r="BS173" s="89">
        <v>114</v>
      </c>
      <c r="BT173" s="89">
        <v>115</v>
      </c>
      <c r="BU173" s="89">
        <v>116</v>
      </c>
      <c r="BV173" s="89">
        <v>117</v>
      </c>
      <c r="BW173" s="89">
        <v>118</v>
      </c>
      <c r="BX173" s="89">
        <v>119</v>
      </c>
      <c r="BY173" s="89">
        <v>120</v>
      </c>
      <c r="BZ173" s="89">
        <v>121</v>
      </c>
      <c r="CA173" s="89">
        <v>122</v>
      </c>
      <c r="CB173" s="89">
        <v>123</v>
      </c>
      <c r="CC173" s="89">
        <v>124</v>
      </c>
      <c r="CD173" s="89">
        <v>125</v>
      </c>
      <c r="CE173" s="89">
        <v>126</v>
      </c>
      <c r="CF173" s="89">
        <v>127</v>
      </c>
      <c r="CG173" s="89">
        <v>128</v>
      </c>
      <c r="CH173" s="89">
        <v>129</v>
      </c>
      <c r="CI173" s="89">
        <v>130</v>
      </c>
      <c r="CJ173" s="89">
        <v>131</v>
      </c>
      <c r="CK173" s="89">
        <v>132</v>
      </c>
      <c r="CL173" s="89">
        <v>133</v>
      </c>
      <c r="CM173" s="89">
        <v>134</v>
      </c>
      <c r="CN173" s="89">
        <v>135</v>
      </c>
      <c r="CV173" s="84">
        <f t="shared" si="150"/>
        <v>1</v>
      </c>
      <c r="CW173" s="58" t="str">
        <f>Rohan!W13</f>
        <v/>
      </c>
      <c r="DC173" s="84">
        <f t="shared" si="151"/>
        <v>1</v>
      </c>
      <c r="DD173">
        <f>Arnor!AP4</f>
        <v>0</v>
      </c>
      <c r="DE173" t="str">
        <f>Arnor!AA4</f>
        <v>Ranger of Arnor</v>
      </c>
      <c r="DF173" s="84" t="str">
        <f>Arnor!CA4</f>
        <v>-</v>
      </c>
      <c r="DK173" s="84"/>
      <c r="DL173">
        <f>LOOKUP(DK171,$EH:$EH,$EK:$EK)</f>
        <v>0</v>
      </c>
      <c r="DM173" s="84">
        <f t="shared" si="203"/>
        <v>0</v>
      </c>
      <c r="DN173">
        <f t="shared" si="157"/>
        <v>0</v>
      </c>
      <c r="DO173">
        <f t="shared" si="158"/>
        <v>0</v>
      </c>
      <c r="DP173">
        <f t="shared" si="159"/>
        <v>0</v>
      </c>
      <c r="DQ173">
        <f t="shared" si="160"/>
        <v>0</v>
      </c>
      <c r="DR173">
        <f t="shared" si="161"/>
        <v>0</v>
      </c>
      <c r="DS173">
        <f t="shared" si="162"/>
        <v>0</v>
      </c>
      <c r="DT173">
        <f t="shared" si="163"/>
        <v>0</v>
      </c>
      <c r="DU173">
        <f t="shared" si="164"/>
        <v>0</v>
      </c>
      <c r="DV173">
        <f t="shared" si="165"/>
        <v>0</v>
      </c>
      <c r="DW173">
        <f t="shared" si="166"/>
        <v>0</v>
      </c>
      <c r="DX173">
        <f t="shared" si="167"/>
        <v>0</v>
      </c>
      <c r="DY173">
        <f t="shared" si="168"/>
        <v>0</v>
      </c>
      <c r="DZ173">
        <f t="shared" si="169"/>
        <v>0</v>
      </c>
      <c r="EA173" s="17">
        <f t="shared" si="175"/>
        <v>1</v>
      </c>
      <c r="EB173" s="85"/>
      <c r="EC173" s="85" t="str">
        <f t="shared" si="170"/>
        <v/>
      </c>
      <c r="ED173" s="85"/>
      <c r="EE173" s="65" t="s">
        <v>559</v>
      </c>
      <c r="EF173" s="84" t="s">
        <v>2217</v>
      </c>
      <c r="EG173" s="85"/>
      <c r="EH173" s="62" t="s">
        <v>188</v>
      </c>
      <c r="EI173" s="63" t="s">
        <v>188</v>
      </c>
      <c r="EJ173" s="64"/>
      <c r="EO173" s="65" t="s">
        <v>252</v>
      </c>
      <c r="EP173" s="65" t="s">
        <v>252</v>
      </c>
      <c r="EQ173" s="69" t="s">
        <v>799</v>
      </c>
      <c r="ER173" s="69" t="s">
        <v>1846</v>
      </c>
      <c r="ES173" s="69" t="s">
        <v>703</v>
      </c>
      <c r="ET173" s="69" t="s">
        <v>624</v>
      </c>
      <c r="EU173" s="69" t="s">
        <v>668</v>
      </c>
      <c r="EV173" s="69" t="s">
        <v>629</v>
      </c>
      <c r="EW173" s="69" t="s">
        <v>623</v>
      </c>
      <c r="EX173" s="69" t="s">
        <v>628</v>
      </c>
      <c r="EY173" s="14" t="str">
        <f>""</f>
        <v/>
      </c>
      <c r="EZ173" s="14" t="str">
        <f>""</f>
        <v/>
      </c>
      <c r="FA173" s="14" t="str">
        <f>""</f>
        <v/>
      </c>
      <c r="FB173" s="189" t="str">
        <f>CONCATENATE("Terror. Fly.",IF('Radagast''s Alliance'!$U$2='Radagast''s Alliance'!$Z$2," Resistant to Magic.",""))</f>
        <v>Terror. Fly. Resistant to Magic.</v>
      </c>
      <c r="FH173" s="84">
        <f t="shared" si="154"/>
        <v>1</v>
      </c>
      <c r="FI173" s="84">
        <f t="shared" si="156"/>
        <v>1</v>
      </c>
      <c r="FJ173" s="85" t="s">
        <v>695</v>
      </c>
    </row>
    <row r="174" spans="1:166" x14ac:dyDescent="0.25">
      <c r="B174" s="60">
        <v>46</v>
      </c>
      <c r="C174" s="60">
        <v>47</v>
      </c>
      <c r="D174" s="60">
        <v>48</v>
      </c>
      <c r="E174" s="60">
        <v>49</v>
      </c>
      <c r="F174" s="60">
        <v>50</v>
      </c>
      <c r="G174" s="60">
        <v>51</v>
      </c>
      <c r="H174" s="60">
        <v>52</v>
      </c>
      <c r="I174" s="60">
        <v>53</v>
      </c>
      <c r="J174" s="60">
        <v>54</v>
      </c>
      <c r="K174" s="60">
        <v>55</v>
      </c>
      <c r="L174" s="60">
        <v>56</v>
      </c>
      <c r="M174" s="60">
        <v>57</v>
      </c>
      <c r="N174" s="60">
        <v>58</v>
      </c>
      <c r="O174" s="60">
        <v>59</v>
      </c>
      <c r="P174" s="60">
        <v>60</v>
      </c>
      <c r="Q174" s="60">
        <v>61</v>
      </c>
      <c r="R174" s="60">
        <v>62</v>
      </c>
      <c r="S174" s="60">
        <v>63</v>
      </c>
      <c r="T174" s="60">
        <v>64</v>
      </c>
      <c r="U174" s="60">
        <v>65</v>
      </c>
      <c r="V174" s="60">
        <v>66</v>
      </c>
      <c r="W174" s="60">
        <v>67</v>
      </c>
      <c r="X174" s="60">
        <v>68</v>
      </c>
      <c r="Y174" s="60">
        <v>69</v>
      </c>
      <c r="Z174" s="60">
        <v>70</v>
      </c>
      <c r="AA174" s="60">
        <v>71</v>
      </c>
      <c r="AB174" s="60">
        <v>72</v>
      </c>
      <c r="AC174" s="60">
        <v>73</v>
      </c>
      <c r="AD174" s="60">
        <v>74</v>
      </c>
      <c r="AE174" s="60">
        <v>75</v>
      </c>
      <c r="AF174" s="60">
        <v>76</v>
      </c>
      <c r="AG174" s="60">
        <v>77</v>
      </c>
      <c r="AH174" s="60">
        <v>78</v>
      </c>
      <c r="AI174" s="60">
        <v>79</v>
      </c>
      <c r="AJ174" s="60">
        <v>80</v>
      </c>
      <c r="AK174" s="60">
        <v>81</v>
      </c>
      <c r="AL174" s="60">
        <v>82</v>
      </c>
      <c r="AM174" s="60">
        <v>83</v>
      </c>
      <c r="AN174" s="60">
        <v>84</v>
      </c>
      <c r="AO174" s="60">
        <v>85</v>
      </c>
      <c r="AP174" s="60">
        <v>86</v>
      </c>
      <c r="AQ174" s="60">
        <v>87</v>
      </c>
      <c r="AR174" s="60">
        <v>88</v>
      </c>
      <c r="AS174" s="60">
        <v>89</v>
      </c>
      <c r="AT174" s="60">
        <v>90</v>
      </c>
      <c r="AU174" s="60"/>
      <c r="AV174" s="60">
        <v>136</v>
      </c>
      <c r="AW174" s="60">
        <v>137</v>
      </c>
      <c r="AX174" s="60">
        <v>138</v>
      </c>
      <c r="AY174" s="60">
        <v>139</v>
      </c>
      <c r="AZ174" s="60">
        <v>140</v>
      </c>
      <c r="BA174" s="60">
        <v>141</v>
      </c>
      <c r="BB174" s="60">
        <v>142</v>
      </c>
      <c r="BC174" s="60">
        <v>143</v>
      </c>
      <c r="BD174" s="60">
        <v>144</v>
      </c>
      <c r="BE174" s="60">
        <v>145</v>
      </c>
      <c r="BF174" s="60">
        <v>146</v>
      </c>
      <c r="BG174" s="60">
        <v>147</v>
      </c>
      <c r="BH174" s="60">
        <v>148</v>
      </c>
      <c r="BI174" s="60">
        <v>149</v>
      </c>
      <c r="BJ174" s="60">
        <v>150</v>
      </c>
      <c r="BK174" s="60">
        <v>151</v>
      </c>
      <c r="BL174" s="60">
        <v>152</v>
      </c>
      <c r="BM174" s="60">
        <v>153</v>
      </c>
      <c r="BN174" s="60">
        <v>154</v>
      </c>
      <c r="BO174" s="60">
        <v>155</v>
      </c>
      <c r="BP174" s="60">
        <v>156</v>
      </c>
      <c r="BQ174" s="60">
        <v>157</v>
      </c>
      <c r="BR174" s="60">
        <v>158</v>
      </c>
      <c r="BS174" s="60">
        <v>159</v>
      </c>
      <c r="BT174" s="60">
        <v>160</v>
      </c>
      <c r="BU174" s="60">
        <v>161</v>
      </c>
      <c r="BV174" s="60">
        <v>162</v>
      </c>
      <c r="BW174" s="60">
        <v>163</v>
      </c>
      <c r="BX174" s="60">
        <v>164</v>
      </c>
      <c r="BY174" s="60">
        <v>165</v>
      </c>
      <c r="BZ174" s="60">
        <v>166</v>
      </c>
      <c r="CA174" s="60">
        <v>167</v>
      </c>
      <c r="CB174" s="60">
        <v>168</v>
      </c>
      <c r="CC174" s="60">
        <v>169</v>
      </c>
      <c r="CD174" s="60">
        <v>170</v>
      </c>
      <c r="CE174" s="60">
        <v>171</v>
      </c>
      <c r="CF174" s="60">
        <v>172</v>
      </c>
      <c r="CG174" s="60">
        <v>173</v>
      </c>
      <c r="CH174" s="60">
        <v>174</v>
      </c>
      <c r="CI174" s="60">
        <v>175</v>
      </c>
      <c r="CJ174" s="60">
        <v>176</v>
      </c>
      <c r="CK174" s="60">
        <v>177</v>
      </c>
      <c r="CL174" s="60">
        <v>178</v>
      </c>
      <c r="CM174" s="60">
        <v>179</v>
      </c>
      <c r="CN174" s="60">
        <v>180</v>
      </c>
      <c r="CV174" s="84">
        <f t="shared" si="150"/>
        <v>1</v>
      </c>
      <c r="CW174" s="58" t="str">
        <f>Rohan!W14</f>
        <v/>
      </c>
      <c r="DC174" s="84">
        <f t="shared" si="151"/>
        <v>1</v>
      </c>
      <c r="DD174">
        <f>Arnor!AP5</f>
        <v>0</v>
      </c>
      <c r="DE174" t="str">
        <f>Arnor!AA5</f>
        <v>Warrior of Arnor with Banner</v>
      </c>
      <c r="DF174" s="84" t="str">
        <f>Arnor!CA5</f>
        <v>-</v>
      </c>
      <c r="DK174" s="84"/>
      <c r="DL174">
        <f>LOOKUP(DK171,$EH:$EH,$EL:$EL)</f>
        <v>0</v>
      </c>
      <c r="DM174" s="84">
        <f t="shared" si="203"/>
        <v>0</v>
      </c>
      <c r="DN174">
        <f t="shared" si="157"/>
        <v>0</v>
      </c>
      <c r="DO174">
        <f t="shared" si="158"/>
        <v>0</v>
      </c>
      <c r="DP174">
        <f t="shared" si="159"/>
        <v>0</v>
      </c>
      <c r="DQ174">
        <f t="shared" si="160"/>
        <v>0</v>
      </c>
      <c r="DR174">
        <f t="shared" si="161"/>
        <v>0</v>
      </c>
      <c r="DS174">
        <f t="shared" si="162"/>
        <v>0</v>
      </c>
      <c r="DT174">
        <f t="shared" si="163"/>
        <v>0</v>
      </c>
      <c r="DU174">
        <f t="shared" si="164"/>
        <v>0</v>
      </c>
      <c r="DV174">
        <f t="shared" si="165"/>
        <v>0</v>
      </c>
      <c r="DW174">
        <f t="shared" si="166"/>
        <v>0</v>
      </c>
      <c r="DX174">
        <f t="shared" si="167"/>
        <v>0</v>
      </c>
      <c r="DY174">
        <f t="shared" si="168"/>
        <v>0</v>
      </c>
      <c r="DZ174">
        <f t="shared" si="169"/>
        <v>0</v>
      </c>
      <c r="EA174" s="17">
        <f t="shared" si="175"/>
        <v>1</v>
      </c>
      <c r="EB174" s="85"/>
      <c r="EC174" s="85" t="str">
        <f t="shared" si="170"/>
        <v/>
      </c>
      <c r="ED174" s="85"/>
      <c r="EE174" s="65" t="s">
        <v>561</v>
      </c>
      <c r="EF174" s="84" t="s">
        <v>2217</v>
      </c>
      <c r="EG174" s="85"/>
      <c r="EH174" s="62" t="s">
        <v>189</v>
      </c>
      <c r="EI174" s="63" t="s">
        <v>189</v>
      </c>
      <c r="EJ174" s="64"/>
      <c r="EO174" s="84" t="s">
        <v>1803</v>
      </c>
      <c r="EP174" s="84" t="s">
        <v>1803</v>
      </c>
      <c r="EQ174" s="69" t="s">
        <v>748</v>
      </c>
      <c r="ER174" s="69" t="s">
        <v>1845</v>
      </c>
      <c r="ES174" s="69" t="s">
        <v>647</v>
      </c>
      <c r="ET174" s="69" t="s">
        <v>623</v>
      </c>
      <c r="EU174" s="69" t="s">
        <v>624</v>
      </c>
      <c r="EV174" s="69" t="s">
        <v>635</v>
      </c>
      <c r="EW174" s="69" t="s">
        <v>635</v>
      </c>
      <c r="EX174" s="69" t="s">
        <v>621</v>
      </c>
      <c r="EY174" s="14" t="str">
        <f>""</f>
        <v/>
      </c>
      <c r="EZ174" s="14" t="str">
        <f>""</f>
        <v/>
      </c>
      <c r="FA174" s="14" t="str">
        <f>""</f>
        <v/>
      </c>
      <c r="FB174" s="73" t="s">
        <v>1872</v>
      </c>
      <c r="FH174" s="84">
        <f t="shared" si="154"/>
        <v>0</v>
      </c>
      <c r="FI174" s="84">
        <f t="shared" si="156"/>
        <v>1</v>
      </c>
      <c r="FJ174" s="85" t="s">
        <v>1892</v>
      </c>
    </row>
    <row r="175" spans="1:166" x14ac:dyDescent="0.25">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V175" s="84">
        <f t="shared" si="150"/>
        <v>1</v>
      </c>
      <c r="CW175" s="58" t="str">
        <f>Rohan!W15</f>
        <v/>
      </c>
      <c r="DC175" s="84">
        <f t="shared" si="151"/>
        <v>1</v>
      </c>
      <c r="DD175">
        <f>Arnor!AP6</f>
        <v>0</v>
      </c>
      <c r="DE175" t="str">
        <f>Arnor!AA6</f>
        <v>Warrior of Arnor</v>
      </c>
      <c r="DF175" s="84" t="str">
        <f>Arnor!CA6</f>
        <v>-</v>
      </c>
      <c r="DK175" s="84"/>
      <c r="DL175">
        <f>LOOKUP(DK171,$EH:$EH,$EM:$EM)</f>
        <v>0</v>
      </c>
      <c r="DM175" s="84">
        <f t="shared" si="203"/>
        <v>0</v>
      </c>
      <c r="DN175">
        <f t="shared" si="157"/>
        <v>0</v>
      </c>
      <c r="DO175">
        <f t="shared" si="158"/>
        <v>0</v>
      </c>
      <c r="DP175">
        <f t="shared" si="159"/>
        <v>0</v>
      </c>
      <c r="DQ175">
        <f t="shared" si="160"/>
        <v>0</v>
      </c>
      <c r="DR175">
        <f t="shared" si="161"/>
        <v>0</v>
      </c>
      <c r="DS175">
        <f t="shared" si="162"/>
        <v>0</v>
      </c>
      <c r="DT175">
        <f t="shared" si="163"/>
        <v>0</v>
      </c>
      <c r="DU175">
        <f t="shared" si="164"/>
        <v>0</v>
      </c>
      <c r="DV175">
        <f t="shared" si="165"/>
        <v>0</v>
      </c>
      <c r="DW175">
        <f t="shared" si="166"/>
        <v>0</v>
      </c>
      <c r="DX175">
        <f t="shared" si="167"/>
        <v>0</v>
      </c>
      <c r="DY175">
        <f t="shared" si="168"/>
        <v>0</v>
      </c>
      <c r="DZ175">
        <f t="shared" si="169"/>
        <v>0</v>
      </c>
      <c r="EA175" s="17">
        <f t="shared" si="175"/>
        <v>1</v>
      </c>
      <c r="EB175" s="85"/>
      <c r="EC175" s="85" t="str">
        <f t="shared" si="170"/>
        <v/>
      </c>
      <c r="ED175" s="85"/>
      <c r="EE175" s="84" t="s">
        <v>2430</v>
      </c>
      <c r="EF175" s="84" t="s">
        <v>2661</v>
      </c>
      <c r="EG175" s="85"/>
      <c r="EH175" s="62" t="s">
        <v>248</v>
      </c>
      <c r="EI175" s="63" t="s">
        <v>248</v>
      </c>
      <c r="EJ175" s="64"/>
      <c r="EO175" s="84" t="s">
        <v>1799</v>
      </c>
      <c r="EP175" s="84" t="s">
        <v>1799</v>
      </c>
      <c r="EQ175" s="69" t="s">
        <v>748</v>
      </c>
      <c r="ER175" s="69" t="s">
        <v>1845</v>
      </c>
      <c r="ES175" s="69" t="s">
        <v>644</v>
      </c>
      <c r="ET175" s="69" t="s">
        <v>621</v>
      </c>
      <c r="EU175" s="69" t="s">
        <v>622</v>
      </c>
      <c r="EV175" s="69" t="s">
        <v>629</v>
      </c>
      <c r="EW175" s="69" t="s">
        <v>629</v>
      </c>
      <c r="EX175" s="69" t="s">
        <v>628</v>
      </c>
      <c r="EY175" s="69" t="s">
        <v>629</v>
      </c>
      <c r="EZ175" s="69" t="s">
        <v>635</v>
      </c>
      <c r="FA175" s="69" t="s">
        <v>635</v>
      </c>
      <c r="FB175" s="73" t="s">
        <v>1872</v>
      </c>
      <c r="FH175" s="84">
        <f t="shared" si="154"/>
        <v>0</v>
      </c>
      <c r="FI175" s="84">
        <f t="shared" si="156"/>
        <v>1</v>
      </c>
      <c r="FJ175" s="85" t="s">
        <v>1193</v>
      </c>
    </row>
    <row r="176" spans="1:166" x14ac:dyDescent="0.25">
      <c r="B176" s="60">
        <v>2</v>
      </c>
      <c r="C176" s="60">
        <f>IF(B157="",2,IF(C157="",0,IF(OR(A176=2,A176=1),1,0)))</f>
        <v>2</v>
      </c>
      <c r="D176" s="60">
        <f t="shared" ref="D176:AT176" si="204">IF(C157="",2,IF(D157="",0,IF(OR(B176=2,B176=1),1,0)))</f>
        <v>2</v>
      </c>
      <c r="E176" s="60">
        <f t="shared" si="204"/>
        <v>2</v>
      </c>
      <c r="F176" s="60">
        <f t="shared" si="204"/>
        <v>2</v>
      </c>
      <c r="G176" s="60">
        <f t="shared" si="204"/>
        <v>2</v>
      </c>
      <c r="H176" s="60">
        <f t="shared" si="204"/>
        <v>2</v>
      </c>
      <c r="I176" s="60">
        <f t="shared" si="204"/>
        <v>2</v>
      </c>
      <c r="J176" s="60">
        <f t="shared" si="204"/>
        <v>2</v>
      </c>
      <c r="K176" s="60">
        <f t="shared" si="204"/>
        <v>2</v>
      </c>
      <c r="L176" s="60">
        <f t="shared" si="204"/>
        <v>2</v>
      </c>
      <c r="M176" s="60">
        <f t="shared" si="204"/>
        <v>2</v>
      </c>
      <c r="N176" s="60">
        <f t="shared" si="204"/>
        <v>2</v>
      </c>
      <c r="O176" s="60">
        <f t="shared" si="204"/>
        <v>2</v>
      </c>
      <c r="P176" s="60">
        <f t="shared" si="204"/>
        <v>2</v>
      </c>
      <c r="Q176" s="60">
        <f t="shared" si="204"/>
        <v>2</v>
      </c>
      <c r="R176" s="60">
        <f t="shared" si="204"/>
        <v>2</v>
      </c>
      <c r="S176" s="60">
        <f t="shared" si="204"/>
        <v>2</v>
      </c>
      <c r="T176" s="60">
        <f t="shared" si="204"/>
        <v>2</v>
      </c>
      <c r="U176" s="60">
        <f t="shared" si="204"/>
        <v>2</v>
      </c>
      <c r="V176" s="60">
        <f t="shared" si="204"/>
        <v>2</v>
      </c>
      <c r="W176" s="60">
        <f t="shared" si="204"/>
        <v>2</v>
      </c>
      <c r="X176" s="60">
        <f t="shared" si="204"/>
        <v>2</v>
      </c>
      <c r="Y176" s="60">
        <f t="shared" si="204"/>
        <v>2</v>
      </c>
      <c r="Z176" s="60">
        <f t="shared" si="204"/>
        <v>2</v>
      </c>
      <c r="AA176" s="60">
        <f t="shared" si="204"/>
        <v>2</v>
      </c>
      <c r="AB176" s="60">
        <f t="shared" si="204"/>
        <v>2</v>
      </c>
      <c r="AC176" s="60">
        <f t="shared" si="204"/>
        <v>2</v>
      </c>
      <c r="AD176" s="60">
        <f t="shared" si="204"/>
        <v>2</v>
      </c>
      <c r="AE176" s="60">
        <f t="shared" si="204"/>
        <v>2</v>
      </c>
      <c r="AF176" s="60">
        <f t="shared" si="204"/>
        <v>2</v>
      </c>
      <c r="AG176" s="60">
        <f t="shared" si="204"/>
        <v>2</v>
      </c>
      <c r="AH176" s="60">
        <f t="shared" si="204"/>
        <v>2</v>
      </c>
      <c r="AI176" s="60">
        <f t="shared" si="204"/>
        <v>2</v>
      </c>
      <c r="AJ176" s="60">
        <f t="shared" si="204"/>
        <v>2</v>
      </c>
      <c r="AK176" s="60">
        <f t="shared" si="204"/>
        <v>2</v>
      </c>
      <c r="AL176" s="60">
        <f t="shared" si="204"/>
        <v>2</v>
      </c>
      <c r="AM176" s="60">
        <f t="shared" si="204"/>
        <v>2</v>
      </c>
      <c r="AN176" s="60">
        <f t="shared" si="204"/>
        <v>2</v>
      </c>
      <c r="AO176" s="60">
        <f t="shared" si="204"/>
        <v>2</v>
      </c>
      <c r="AP176" s="60">
        <f t="shared" si="204"/>
        <v>2</v>
      </c>
      <c r="AQ176" s="60">
        <f t="shared" si="204"/>
        <v>2</v>
      </c>
      <c r="AR176" s="60">
        <f t="shared" si="204"/>
        <v>2</v>
      </c>
      <c r="AS176" s="60">
        <f t="shared" si="204"/>
        <v>2</v>
      </c>
      <c r="AT176" s="60">
        <f t="shared" si="204"/>
        <v>2</v>
      </c>
      <c r="AU176" s="60"/>
      <c r="AV176" s="60">
        <f>IF(AT138="",2,IF(AV157="",0,IF(OR(AS177=2,AS177=1),1,0)))</f>
        <v>2</v>
      </c>
      <c r="AW176" s="60">
        <f>IF(AV157="",2,IF(AW157="",0,IF(OR(AT177=2,AT177=1),1,0)))</f>
        <v>2</v>
      </c>
      <c r="AX176" s="60">
        <f t="shared" ref="AX176:CN176" si="205">IF(AW157="",2,IF(AX157="",0,IF(OR(AV176=2,AV176=1),1,0)))</f>
        <v>2</v>
      </c>
      <c r="AY176" s="60">
        <f t="shared" si="205"/>
        <v>2</v>
      </c>
      <c r="AZ176" s="60">
        <f t="shared" si="205"/>
        <v>2</v>
      </c>
      <c r="BA176" s="60">
        <f t="shared" si="205"/>
        <v>2</v>
      </c>
      <c r="BB176" s="60">
        <f t="shared" si="205"/>
        <v>2</v>
      </c>
      <c r="BC176" s="60">
        <f t="shared" si="205"/>
        <v>2</v>
      </c>
      <c r="BD176" s="60">
        <f t="shared" si="205"/>
        <v>2</v>
      </c>
      <c r="BE176" s="60">
        <f t="shared" si="205"/>
        <v>2</v>
      </c>
      <c r="BF176" s="60">
        <f t="shared" si="205"/>
        <v>2</v>
      </c>
      <c r="BG176" s="60">
        <f t="shared" si="205"/>
        <v>2</v>
      </c>
      <c r="BH176" s="60">
        <f t="shared" si="205"/>
        <v>2</v>
      </c>
      <c r="BI176" s="60">
        <f t="shared" si="205"/>
        <v>2</v>
      </c>
      <c r="BJ176" s="60">
        <f t="shared" si="205"/>
        <v>2</v>
      </c>
      <c r="BK176" s="60">
        <f t="shared" si="205"/>
        <v>2</v>
      </c>
      <c r="BL176" s="60">
        <f t="shared" si="205"/>
        <v>2</v>
      </c>
      <c r="BM176" s="60">
        <f t="shared" si="205"/>
        <v>2</v>
      </c>
      <c r="BN176" s="60">
        <f t="shared" si="205"/>
        <v>2</v>
      </c>
      <c r="BO176" s="60">
        <f t="shared" si="205"/>
        <v>2</v>
      </c>
      <c r="BP176" s="60">
        <f t="shared" si="205"/>
        <v>2</v>
      </c>
      <c r="BQ176" s="60">
        <f t="shared" si="205"/>
        <v>2</v>
      </c>
      <c r="BR176" s="60">
        <f t="shared" si="205"/>
        <v>2</v>
      </c>
      <c r="BS176" s="60">
        <f t="shared" si="205"/>
        <v>2</v>
      </c>
      <c r="BT176" s="60">
        <f t="shared" si="205"/>
        <v>2</v>
      </c>
      <c r="BU176" s="60">
        <f t="shared" si="205"/>
        <v>2</v>
      </c>
      <c r="BV176" s="60">
        <f t="shared" si="205"/>
        <v>2</v>
      </c>
      <c r="BW176" s="60">
        <f t="shared" si="205"/>
        <v>2</v>
      </c>
      <c r="BX176" s="60">
        <f t="shared" si="205"/>
        <v>2</v>
      </c>
      <c r="BY176" s="60">
        <f t="shared" si="205"/>
        <v>2</v>
      </c>
      <c r="BZ176" s="60">
        <f t="shared" si="205"/>
        <v>2</v>
      </c>
      <c r="CA176" s="60">
        <f t="shared" si="205"/>
        <v>2</v>
      </c>
      <c r="CB176" s="60">
        <f t="shared" si="205"/>
        <v>2</v>
      </c>
      <c r="CC176" s="60">
        <f t="shared" si="205"/>
        <v>2</v>
      </c>
      <c r="CD176" s="60">
        <f t="shared" si="205"/>
        <v>2</v>
      </c>
      <c r="CE176" s="60">
        <f t="shared" si="205"/>
        <v>2</v>
      </c>
      <c r="CF176" s="60">
        <f t="shared" si="205"/>
        <v>2</v>
      </c>
      <c r="CG176" s="60">
        <f t="shared" si="205"/>
        <v>2</v>
      </c>
      <c r="CH176" s="60">
        <f t="shared" si="205"/>
        <v>2</v>
      </c>
      <c r="CI176" s="60">
        <f t="shared" si="205"/>
        <v>2</v>
      </c>
      <c r="CJ176" s="60">
        <f t="shared" si="205"/>
        <v>2</v>
      </c>
      <c r="CK176" s="60">
        <f t="shared" si="205"/>
        <v>2</v>
      </c>
      <c r="CL176" s="60">
        <f t="shared" si="205"/>
        <v>2</v>
      </c>
      <c r="CM176" s="60">
        <f t="shared" si="205"/>
        <v>2</v>
      </c>
      <c r="CN176" s="60">
        <f t="shared" si="205"/>
        <v>2</v>
      </c>
      <c r="CV176" s="84">
        <f t="shared" si="150"/>
        <v>1</v>
      </c>
      <c r="CW176" s="58" t="str">
        <f>Rohan!W16</f>
        <v/>
      </c>
      <c r="DC176" s="84">
        <f t="shared" si="151"/>
        <v>1</v>
      </c>
      <c r="DH176">
        <v>35</v>
      </c>
      <c r="DI176">
        <f>LOOKUP(DH176,$DC:$DC,$DE:$DE)</f>
        <v>0</v>
      </c>
      <c r="DJ176">
        <f>LOOKUP(DH176,$DC:$DC,$DF:$DF)</f>
        <v>0</v>
      </c>
      <c r="DK176" s="61">
        <f t="shared" ref="DK176" si="206">IF(DI176=0,0,CONCATENATE(DI176,IF(OR(COUNT(FIND("Horse",DJ176))=1,COUNT(FIND("Pony",DJ176))=1,COUNT(FIND("War Goat",DJ176))=1,COUNT(FIND("War Boar",DJ176))=1),"1.",""),IF(OR(COUNT(FIND("armoured horse",DJ176))=1,COUNT(FIND("Gandalf's Cart",DJ176))=1,COUNT(FIND("Sleigh",DJ176))=1,COUNT(FIND("Windlance",DJ176))=1),"2.",""),IF(OR(COUNT(FIND("Engineer Captain",DJ176))=1,COUNT(FIND("Shadowfax",DJ176))=1),"3.","")))</f>
        <v>0</v>
      </c>
      <c r="DL176">
        <f>LOOKUP(DK176,$EH:$EH,$EI:$EI)</f>
        <v>0</v>
      </c>
      <c r="DM176" s="61">
        <f t="shared" ref="DM176" si="207">IF(DL176=0,0,CONCATENATE(DL176,IF(OR(COUNT(FIND("Shield",DJ176))=1,COUNT(FIND("Sting",DJ176))=1,COUNT(FIND("Sebastian",DJ176))=1,COUNT(FIND("The Oakenshield",DJ176))=1),"1.",""),IF(OR(COUNT(FIND("Armour",DJ176))=1,COUNT(FIND("Elven glaive",DJ176))=1),"2.",""),IF(OR(COUNT(FIND("Heavy armour",DJ176))=1,COUNT(FIND("Mithril Coat",DJ176))=1,COUNT(FIND("armour of Gondolin",DJ176))=1,COUNT(FIND("Orcrist",DJ176))=1),"3.",""),IF(OR(COUNT(FIND("The Banner of Minas Tirith",DJ176))=1,COUNT(FIND("Horn of the Riddermark",DJ176))=1,COUNT(FIND("Royal Standard of Rohan",DJ176))=1,COUNT(FIND("Banner of Arwen Evenstar",DJ176))=1,COUNT(FIND("Mirror of Galadriel",DJ176))=1,COUNT(FIND("Andúril, Flame of the West",DJ176))=1,COUNT(FIND("Durin's Axe",DJ176))=1,COUNT(FIND("Erebor13",DJ176))=1),"4.","")))</f>
        <v>0</v>
      </c>
      <c r="DN176">
        <f t="shared" si="157"/>
        <v>0</v>
      </c>
      <c r="DO176">
        <f t="shared" si="158"/>
        <v>0</v>
      </c>
      <c r="DP176">
        <f t="shared" si="159"/>
        <v>0</v>
      </c>
      <c r="DQ176">
        <f t="shared" si="160"/>
        <v>0</v>
      </c>
      <c r="DR176">
        <f t="shared" si="161"/>
        <v>0</v>
      </c>
      <c r="DS176">
        <f t="shared" si="162"/>
        <v>0</v>
      </c>
      <c r="DT176">
        <f t="shared" si="163"/>
        <v>0</v>
      </c>
      <c r="DU176">
        <f t="shared" si="164"/>
        <v>0</v>
      </c>
      <c r="DV176">
        <f t="shared" si="165"/>
        <v>0</v>
      </c>
      <c r="DW176">
        <f t="shared" si="166"/>
        <v>0</v>
      </c>
      <c r="DX176">
        <f t="shared" si="167"/>
        <v>0</v>
      </c>
      <c r="DY176">
        <f t="shared" si="168"/>
        <v>0</v>
      </c>
      <c r="DZ176">
        <f t="shared" si="169"/>
        <v>0</v>
      </c>
      <c r="EA176" s="17">
        <f t="shared" si="175"/>
        <v>1</v>
      </c>
      <c r="EB176" s="85" t="str">
        <f>IF(COUNT(FIND(" with ",DJ176))=1,SUBSTITUTE(DJ176,CONCATENATE(DI176," with"),""),"")</f>
        <v/>
      </c>
      <c r="EC176" s="85" t="str">
        <f t="shared" si="170"/>
        <v/>
      </c>
      <c r="ED176" s="85"/>
      <c r="EE176" s="84" t="s">
        <v>2431</v>
      </c>
      <c r="EF176" s="84" t="s">
        <v>2244</v>
      </c>
      <c r="EG176" s="85"/>
      <c r="EH176" s="62" t="s">
        <v>133</v>
      </c>
      <c r="EI176" s="63" t="s">
        <v>133</v>
      </c>
      <c r="EJ176" s="64"/>
      <c r="EO176" s="62" t="s">
        <v>1802</v>
      </c>
      <c r="EP176" s="62" t="s">
        <v>1802</v>
      </c>
      <c r="EQ176" s="69" t="s">
        <v>748</v>
      </c>
      <c r="ER176" s="69" t="s">
        <v>1845</v>
      </c>
      <c r="ES176" s="69" t="s">
        <v>647</v>
      </c>
      <c r="ET176" s="69" t="s">
        <v>623</v>
      </c>
      <c r="EU176" s="69" t="s">
        <v>624</v>
      </c>
      <c r="EV176" s="69" t="s">
        <v>635</v>
      </c>
      <c r="EW176" s="69" t="s">
        <v>635</v>
      </c>
      <c r="EX176" s="69" t="s">
        <v>621</v>
      </c>
      <c r="EY176" s="14" t="str">
        <f>""</f>
        <v/>
      </c>
      <c r="EZ176" s="14" t="str">
        <f>""</f>
        <v/>
      </c>
      <c r="FA176" s="14" t="str">
        <f>""</f>
        <v/>
      </c>
      <c r="FB176" s="73" t="s">
        <v>1872</v>
      </c>
      <c r="FH176" s="84">
        <f t="shared" si="154"/>
        <v>0</v>
      </c>
      <c r="FI176" s="84">
        <f t="shared" si="156"/>
        <v>1</v>
      </c>
      <c r="FJ176" s="85" t="s">
        <v>1194</v>
      </c>
    </row>
    <row r="177" spans="2:166" x14ac:dyDescent="0.25">
      <c r="B177" s="60">
        <f>IF(AT157="",2,IF(B138="",0,IF(OR(AS176=2,AS176=1),1,0)))</f>
        <v>2</v>
      </c>
      <c r="C177" s="60">
        <f>IF(B138="",2,IF(C138="",0,IF(OR(AT176=2,AT176=1),1,0)))</f>
        <v>2</v>
      </c>
      <c r="D177" s="60">
        <f>IF(C138="",2,IF(D138="",0,IF(OR(B177=2,B177=1),1,0)))</f>
        <v>2</v>
      </c>
      <c r="E177" s="60">
        <f t="shared" ref="E177:AS177" si="208">IF(D138="",2,IF(E138="",0,IF(OR(C177=2,C177=1),1,0)))</f>
        <v>2</v>
      </c>
      <c r="F177" s="60">
        <f t="shared" si="208"/>
        <v>2</v>
      </c>
      <c r="G177" s="60">
        <f t="shared" si="208"/>
        <v>2</v>
      </c>
      <c r="H177" s="60">
        <f t="shared" si="208"/>
        <v>2</v>
      </c>
      <c r="I177" s="60">
        <f t="shared" si="208"/>
        <v>2</v>
      </c>
      <c r="J177" s="60">
        <f t="shared" si="208"/>
        <v>2</v>
      </c>
      <c r="K177" s="60">
        <f t="shared" si="208"/>
        <v>2</v>
      </c>
      <c r="L177" s="60">
        <f t="shared" si="208"/>
        <v>2</v>
      </c>
      <c r="M177" s="60">
        <f t="shared" si="208"/>
        <v>2</v>
      </c>
      <c r="N177" s="60">
        <f t="shared" si="208"/>
        <v>2</v>
      </c>
      <c r="O177" s="60">
        <f t="shared" si="208"/>
        <v>2</v>
      </c>
      <c r="P177" s="60">
        <f t="shared" si="208"/>
        <v>2</v>
      </c>
      <c r="Q177" s="60">
        <f t="shared" si="208"/>
        <v>2</v>
      </c>
      <c r="R177" s="60">
        <f t="shared" si="208"/>
        <v>2</v>
      </c>
      <c r="S177" s="60">
        <f t="shared" si="208"/>
        <v>2</v>
      </c>
      <c r="T177" s="60">
        <f t="shared" si="208"/>
        <v>2</v>
      </c>
      <c r="U177" s="60">
        <f t="shared" si="208"/>
        <v>2</v>
      </c>
      <c r="V177" s="60">
        <f t="shared" si="208"/>
        <v>2</v>
      </c>
      <c r="W177" s="60">
        <f t="shared" si="208"/>
        <v>2</v>
      </c>
      <c r="X177" s="60">
        <f t="shared" si="208"/>
        <v>2</v>
      </c>
      <c r="Y177" s="60">
        <f t="shared" si="208"/>
        <v>2</v>
      </c>
      <c r="Z177" s="60">
        <f t="shared" si="208"/>
        <v>2</v>
      </c>
      <c r="AA177" s="60">
        <f t="shared" si="208"/>
        <v>2</v>
      </c>
      <c r="AB177" s="60">
        <f t="shared" si="208"/>
        <v>2</v>
      </c>
      <c r="AC177" s="60">
        <f t="shared" si="208"/>
        <v>2</v>
      </c>
      <c r="AD177" s="60">
        <f t="shared" si="208"/>
        <v>2</v>
      </c>
      <c r="AE177" s="60">
        <f t="shared" si="208"/>
        <v>2</v>
      </c>
      <c r="AF177" s="60">
        <f t="shared" si="208"/>
        <v>2</v>
      </c>
      <c r="AG177" s="60">
        <f t="shared" si="208"/>
        <v>2</v>
      </c>
      <c r="AH177" s="60">
        <f t="shared" si="208"/>
        <v>2</v>
      </c>
      <c r="AI177" s="60">
        <f t="shared" si="208"/>
        <v>2</v>
      </c>
      <c r="AJ177" s="60">
        <f t="shared" si="208"/>
        <v>2</v>
      </c>
      <c r="AK177" s="60">
        <f t="shared" si="208"/>
        <v>2</v>
      </c>
      <c r="AL177" s="60">
        <f t="shared" si="208"/>
        <v>2</v>
      </c>
      <c r="AM177" s="60">
        <f t="shared" si="208"/>
        <v>2</v>
      </c>
      <c r="AN177" s="60">
        <f t="shared" si="208"/>
        <v>2</v>
      </c>
      <c r="AO177" s="60">
        <f t="shared" si="208"/>
        <v>2</v>
      </c>
      <c r="AP177" s="60">
        <f t="shared" si="208"/>
        <v>2</v>
      </c>
      <c r="AQ177" s="60">
        <f t="shared" si="208"/>
        <v>2</v>
      </c>
      <c r="AR177" s="60">
        <f t="shared" si="208"/>
        <v>2</v>
      </c>
      <c r="AS177" s="60">
        <f t="shared" si="208"/>
        <v>2</v>
      </c>
      <c r="AT177" s="60">
        <f>IF(AS138="",2,IF(AT138="",0,IF(OR(AR177=2,AR177=1),1,0)))</f>
        <v>2</v>
      </c>
      <c r="AU177" s="60"/>
      <c r="AV177" s="60">
        <f>IF(CN157="",2,IF(AV138="",0,IF(OR(CM176=2,CM176=1),1,0)))</f>
        <v>2</v>
      </c>
      <c r="AW177" s="60">
        <f>IF(AV138="",2,IF(AW138="",0,IF(OR(CN176=2,CN176=1),1,0)))</f>
        <v>2</v>
      </c>
      <c r="AX177" s="60">
        <f t="shared" ref="AX177:CN177" si="209">IF(AW138="",2,IF(AX138="",0,IF(OR(AV177=2,AV177=1),1,0)))</f>
        <v>2</v>
      </c>
      <c r="AY177" s="60">
        <f t="shared" si="209"/>
        <v>2</v>
      </c>
      <c r="AZ177" s="60">
        <f t="shared" si="209"/>
        <v>2</v>
      </c>
      <c r="BA177" s="60">
        <f t="shared" si="209"/>
        <v>2</v>
      </c>
      <c r="BB177" s="60">
        <f t="shared" si="209"/>
        <v>2</v>
      </c>
      <c r="BC177" s="60">
        <f t="shared" si="209"/>
        <v>2</v>
      </c>
      <c r="BD177" s="60">
        <f t="shared" si="209"/>
        <v>2</v>
      </c>
      <c r="BE177" s="60">
        <f t="shared" si="209"/>
        <v>2</v>
      </c>
      <c r="BF177" s="60">
        <f t="shared" si="209"/>
        <v>2</v>
      </c>
      <c r="BG177" s="60">
        <f t="shared" si="209"/>
        <v>2</v>
      </c>
      <c r="BH177" s="60">
        <f t="shared" si="209"/>
        <v>2</v>
      </c>
      <c r="BI177" s="60">
        <f t="shared" si="209"/>
        <v>2</v>
      </c>
      <c r="BJ177" s="60">
        <f t="shared" si="209"/>
        <v>2</v>
      </c>
      <c r="BK177" s="60">
        <f t="shared" si="209"/>
        <v>2</v>
      </c>
      <c r="BL177" s="60">
        <f t="shared" si="209"/>
        <v>2</v>
      </c>
      <c r="BM177" s="60">
        <f t="shared" si="209"/>
        <v>2</v>
      </c>
      <c r="BN177" s="60">
        <f t="shared" si="209"/>
        <v>2</v>
      </c>
      <c r="BO177" s="60">
        <f t="shared" si="209"/>
        <v>2</v>
      </c>
      <c r="BP177" s="60">
        <f t="shared" si="209"/>
        <v>2</v>
      </c>
      <c r="BQ177" s="60">
        <f t="shared" si="209"/>
        <v>2</v>
      </c>
      <c r="BR177" s="60">
        <f t="shared" si="209"/>
        <v>2</v>
      </c>
      <c r="BS177" s="60">
        <f t="shared" si="209"/>
        <v>2</v>
      </c>
      <c r="BT177" s="60">
        <f t="shared" si="209"/>
        <v>2</v>
      </c>
      <c r="BU177" s="60">
        <f t="shared" si="209"/>
        <v>2</v>
      </c>
      <c r="BV177" s="60">
        <f t="shared" si="209"/>
        <v>2</v>
      </c>
      <c r="BW177" s="60">
        <f t="shared" si="209"/>
        <v>2</v>
      </c>
      <c r="BX177" s="60">
        <f t="shared" si="209"/>
        <v>2</v>
      </c>
      <c r="BY177" s="60">
        <f t="shared" si="209"/>
        <v>2</v>
      </c>
      <c r="BZ177" s="60">
        <f t="shared" si="209"/>
        <v>2</v>
      </c>
      <c r="CA177" s="60">
        <f t="shared" si="209"/>
        <v>2</v>
      </c>
      <c r="CB177" s="60">
        <f t="shared" si="209"/>
        <v>2</v>
      </c>
      <c r="CC177" s="60">
        <f t="shared" si="209"/>
        <v>2</v>
      </c>
      <c r="CD177" s="60">
        <f t="shared" si="209"/>
        <v>2</v>
      </c>
      <c r="CE177" s="60">
        <f t="shared" si="209"/>
        <v>2</v>
      </c>
      <c r="CF177" s="60">
        <f t="shared" si="209"/>
        <v>2</v>
      </c>
      <c r="CG177" s="60">
        <f t="shared" si="209"/>
        <v>2</v>
      </c>
      <c r="CH177" s="60">
        <f t="shared" si="209"/>
        <v>2</v>
      </c>
      <c r="CI177" s="60">
        <f t="shared" si="209"/>
        <v>2</v>
      </c>
      <c r="CJ177" s="60">
        <f t="shared" si="209"/>
        <v>2</v>
      </c>
      <c r="CK177" s="60">
        <f t="shared" si="209"/>
        <v>2</v>
      </c>
      <c r="CL177" s="60">
        <f t="shared" si="209"/>
        <v>2</v>
      </c>
      <c r="CM177" s="60">
        <f t="shared" si="209"/>
        <v>2</v>
      </c>
      <c r="CN177" s="60">
        <f t="shared" si="209"/>
        <v>2</v>
      </c>
      <c r="CV177" s="84">
        <f t="shared" si="150"/>
        <v>1</v>
      </c>
      <c r="CW177" s="58" t="str">
        <f>Rohan!W17</f>
        <v/>
      </c>
      <c r="DC177" s="84">
        <f t="shared" si="151"/>
        <v>1</v>
      </c>
      <c r="DK177" s="84"/>
      <c r="DL177">
        <f>LOOKUP(DK176,$EH:$EH,$EJ:$EJ)</f>
        <v>0</v>
      </c>
      <c r="DM177" s="84">
        <f t="shared" ref="DM177:DM180" si="210">DL177</f>
        <v>0</v>
      </c>
      <c r="DN177">
        <f t="shared" si="157"/>
        <v>0</v>
      </c>
      <c r="DO177">
        <f t="shared" si="158"/>
        <v>0</v>
      </c>
      <c r="DP177">
        <f t="shared" si="159"/>
        <v>0</v>
      </c>
      <c r="DQ177">
        <f t="shared" si="160"/>
        <v>0</v>
      </c>
      <c r="DR177">
        <f t="shared" si="161"/>
        <v>0</v>
      </c>
      <c r="DS177">
        <f t="shared" si="162"/>
        <v>0</v>
      </c>
      <c r="DT177">
        <f t="shared" si="163"/>
        <v>0</v>
      </c>
      <c r="DU177">
        <f t="shared" si="164"/>
        <v>0</v>
      </c>
      <c r="DV177">
        <f t="shared" si="165"/>
        <v>0</v>
      </c>
      <c r="DW177">
        <f t="shared" si="166"/>
        <v>0</v>
      </c>
      <c r="DX177">
        <f t="shared" si="167"/>
        <v>0</v>
      </c>
      <c r="DY177">
        <f t="shared" si="168"/>
        <v>0</v>
      </c>
      <c r="DZ177">
        <f t="shared" si="169"/>
        <v>0</v>
      </c>
      <c r="EA177" s="17">
        <f t="shared" si="175"/>
        <v>1</v>
      </c>
      <c r="EB177" s="85"/>
      <c r="EC177" s="85" t="str">
        <f t="shared" si="170"/>
        <v/>
      </c>
      <c r="ED177" s="85"/>
      <c r="EE177" s="84" t="s">
        <v>2472</v>
      </c>
      <c r="EF177" s="84" t="s">
        <v>2211</v>
      </c>
      <c r="EG177" s="85"/>
      <c r="EH177" s="62" t="s">
        <v>585</v>
      </c>
      <c r="EI177" s="63" t="s">
        <v>133</v>
      </c>
      <c r="EJ177" s="64" t="s">
        <v>32</v>
      </c>
      <c r="EO177" s="65" t="s">
        <v>102</v>
      </c>
      <c r="EP177" s="65" t="s">
        <v>102</v>
      </c>
      <c r="EQ177" s="69" t="s">
        <v>619</v>
      </c>
      <c r="ER177" s="69" t="s">
        <v>1843</v>
      </c>
      <c r="ES177" s="69" t="s">
        <v>647</v>
      </c>
      <c r="ET177" s="69" t="s">
        <v>621</v>
      </c>
      <c r="EU177" s="69" t="s">
        <v>628</v>
      </c>
      <c r="EV177" s="69" t="s">
        <v>629</v>
      </c>
      <c r="EW177" s="69" t="s">
        <v>629</v>
      </c>
      <c r="EX177" s="69" t="s">
        <v>621</v>
      </c>
      <c r="EY177" s="69" t="s">
        <v>629</v>
      </c>
      <c r="EZ177" s="69" t="s">
        <v>635</v>
      </c>
      <c r="FA177" s="69" t="s">
        <v>635</v>
      </c>
      <c r="FB177" s="70" t="s">
        <v>675</v>
      </c>
      <c r="FH177" s="84">
        <f t="shared" si="154"/>
        <v>0</v>
      </c>
      <c r="FI177" s="84">
        <f t="shared" si="156"/>
        <v>1</v>
      </c>
      <c r="FJ177" s="83" t="str">
        <f>""</f>
        <v/>
      </c>
    </row>
    <row r="178" spans="2:166" x14ac:dyDescent="0.25">
      <c r="CV178" s="84">
        <f t="shared" si="150"/>
        <v>1</v>
      </c>
      <c r="CW178" s="58" t="str">
        <f>Rohan!W18</f>
        <v/>
      </c>
      <c r="DC178" s="84">
        <f t="shared" si="151"/>
        <v>1</v>
      </c>
      <c r="DD178">
        <f>Númenor!S3</f>
        <v>0</v>
      </c>
      <c r="DE178" t="str">
        <f>Númenor!B3</f>
        <v>Elendil, High King of Gondor and Arnor</v>
      </c>
      <c r="DF178" t="str">
        <f>Númenor!CW3</f>
        <v>-</v>
      </c>
      <c r="DK178" s="84"/>
      <c r="DL178">
        <f>LOOKUP(DK176,$EH:$EH,$EK:$EK)</f>
        <v>0</v>
      </c>
      <c r="DM178" s="84">
        <f t="shared" si="210"/>
        <v>0</v>
      </c>
      <c r="DN178">
        <f t="shared" si="157"/>
        <v>0</v>
      </c>
      <c r="DO178">
        <f t="shared" si="158"/>
        <v>0</v>
      </c>
      <c r="DP178">
        <f t="shared" si="159"/>
        <v>0</v>
      </c>
      <c r="DQ178">
        <f t="shared" si="160"/>
        <v>0</v>
      </c>
      <c r="DR178">
        <f t="shared" si="161"/>
        <v>0</v>
      </c>
      <c r="DS178">
        <f t="shared" si="162"/>
        <v>0</v>
      </c>
      <c r="DT178">
        <f t="shared" si="163"/>
        <v>0</v>
      </c>
      <c r="DU178">
        <f t="shared" si="164"/>
        <v>0</v>
      </c>
      <c r="DV178">
        <f t="shared" si="165"/>
        <v>0</v>
      </c>
      <c r="DW178">
        <f t="shared" si="166"/>
        <v>0</v>
      </c>
      <c r="DX178">
        <f t="shared" si="167"/>
        <v>0</v>
      </c>
      <c r="DY178">
        <f t="shared" si="168"/>
        <v>0</v>
      </c>
      <c r="DZ178">
        <f t="shared" si="169"/>
        <v>0</v>
      </c>
      <c r="EA178" s="17">
        <f t="shared" si="175"/>
        <v>1</v>
      </c>
      <c r="EB178" s="85"/>
      <c r="EC178" s="85" t="str">
        <f t="shared" si="170"/>
        <v/>
      </c>
      <c r="ED178" s="85"/>
      <c r="EE178" s="65" t="s">
        <v>177</v>
      </c>
      <c r="EG178" s="85"/>
      <c r="EH178" s="62" t="s">
        <v>164</v>
      </c>
      <c r="EI178" s="63" t="s">
        <v>164</v>
      </c>
      <c r="EJ178" s="64"/>
      <c r="EO178" s="65" t="s">
        <v>608</v>
      </c>
      <c r="EP178" s="65" t="s">
        <v>608</v>
      </c>
      <c r="EQ178" s="69" t="s">
        <v>776</v>
      </c>
      <c r="ER178" s="69" t="s">
        <v>721</v>
      </c>
      <c r="ES178" s="69" t="s">
        <v>777</v>
      </c>
      <c r="ET178" s="69" t="s">
        <v>623</v>
      </c>
      <c r="EU178" s="69" t="s">
        <v>623</v>
      </c>
      <c r="EV178" s="69" t="s">
        <v>635</v>
      </c>
      <c r="EW178" s="69" t="s">
        <v>635</v>
      </c>
      <c r="EX178" s="69" t="s">
        <v>629</v>
      </c>
      <c r="EY178" s="14" t="str">
        <f>""</f>
        <v/>
      </c>
      <c r="EZ178" s="14" t="str">
        <f>""</f>
        <v/>
      </c>
      <c r="FA178" s="14" t="str">
        <f>""</f>
        <v/>
      </c>
      <c r="FB178" s="84" t="str">
        <f>""</f>
        <v/>
      </c>
      <c r="FH178" s="84">
        <f t="shared" si="154"/>
        <v>1</v>
      </c>
      <c r="FI178" s="84">
        <f t="shared" si="156"/>
        <v>1</v>
      </c>
      <c r="FJ178" s="85" t="s">
        <v>1195</v>
      </c>
    </row>
    <row r="179" spans="2:166" x14ac:dyDescent="0.25">
      <c r="CV179" s="84">
        <f t="shared" si="150"/>
        <v>1</v>
      </c>
      <c r="CW179" s="58" t="str">
        <f>Rohan!W19</f>
        <v/>
      </c>
      <c r="DC179" s="84">
        <f t="shared" si="151"/>
        <v>1</v>
      </c>
      <c r="DD179">
        <f>Númenor!S4</f>
        <v>0</v>
      </c>
      <c r="DE179" t="str">
        <f>Númenor!B4</f>
        <v>Isildur</v>
      </c>
      <c r="DF179" s="84" t="str">
        <f>Númenor!CW4</f>
        <v>-</v>
      </c>
      <c r="DK179" s="84"/>
      <c r="DL179">
        <f>LOOKUP(DK176,$EH:$EH,$EL:$EL)</f>
        <v>0</v>
      </c>
      <c r="DM179" s="84">
        <f t="shared" si="210"/>
        <v>0</v>
      </c>
      <c r="DN179">
        <f t="shared" si="157"/>
        <v>0</v>
      </c>
      <c r="DO179">
        <f t="shared" si="158"/>
        <v>0</v>
      </c>
      <c r="DP179">
        <f t="shared" si="159"/>
        <v>0</v>
      </c>
      <c r="DQ179">
        <f t="shared" si="160"/>
        <v>0</v>
      </c>
      <c r="DR179">
        <f t="shared" si="161"/>
        <v>0</v>
      </c>
      <c r="DS179">
        <f t="shared" si="162"/>
        <v>0</v>
      </c>
      <c r="DT179">
        <f t="shared" si="163"/>
        <v>0</v>
      </c>
      <c r="DU179">
        <f t="shared" si="164"/>
        <v>0</v>
      </c>
      <c r="DV179">
        <f t="shared" si="165"/>
        <v>0</v>
      </c>
      <c r="DW179">
        <f t="shared" si="166"/>
        <v>0</v>
      </c>
      <c r="DX179">
        <f t="shared" si="167"/>
        <v>0</v>
      </c>
      <c r="DY179">
        <f t="shared" si="168"/>
        <v>0</v>
      </c>
      <c r="DZ179">
        <f t="shared" si="169"/>
        <v>0</v>
      </c>
      <c r="EA179" s="17">
        <f t="shared" si="175"/>
        <v>1</v>
      </c>
      <c r="EB179" s="85"/>
      <c r="EC179" s="85" t="str">
        <f t="shared" si="170"/>
        <v/>
      </c>
      <c r="ED179" s="85"/>
      <c r="EE179" s="84" t="s">
        <v>2356</v>
      </c>
      <c r="EF179" s="84" t="s">
        <v>2361</v>
      </c>
      <c r="EG179" s="85"/>
      <c r="EH179" s="62" t="s">
        <v>165</v>
      </c>
      <c r="EI179" s="63" t="s">
        <v>165</v>
      </c>
      <c r="EJ179" s="64"/>
      <c r="EO179" s="65" t="s">
        <v>61</v>
      </c>
      <c r="EP179" s="65" t="s">
        <v>61</v>
      </c>
      <c r="EQ179" s="69" t="s">
        <v>619</v>
      </c>
      <c r="ER179" s="69" t="s">
        <v>1843</v>
      </c>
      <c r="ES179" s="69" t="s">
        <v>647</v>
      </c>
      <c r="ET179" s="69" t="s">
        <v>623</v>
      </c>
      <c r="EU179" s="69" t="s">
        <v>624</v>
      </c>
      <c r="EV179" s="69" t="s">
        <v>635</v>
      </c>
      <c r="EW179" s="69" t="s">
        <v>635</v>
      </c>
      <c r="EX179" s="69" t="s">
        <v>623</v>
      </c>
      <c r="EY179" s="14" t="str">
        <f>""</f>
        <v/>
      </c>
      <c r="EZ179" s="14" t="str">
        <f>""</f>
        <v/>
      </c>
      <c r="FA179" s="14" t="str">
        <f>""</f>
        <v/>
      </c>
      <c r="FB179" s="70" t="s">
        <v>657</v>
      </c>
      <c r="FH179" s="84">
        <f t="shared" si="154"/>
        <v>0</v>
      </c>
      <c r="FI179" s="84">
        <f t="shared" si="156"/>
        <v>1</v>
      </c>
      <c r="FJ179" s="85" t="s">
        <v>1196</v>
      </c>
    </row>
    <row r="180" spans="2:166" x14ac:dyDescent="0.25">
      <c r="CV180" s="84">
        <f t="shared" si="150"/>
        <v>1</v>
      </c>
      <c r="CW180" s="58" t="str">
        <f>Rohan!W20</f>
        <v/>
      </c>
      <c r="DC180" s="84">
        <f t="shared" si="151"/>
        <v>1</v>
      </c>
      <c r="DD180">
        <f>Númenor!S5</f>
        <v>0</v>
      </c>
      <c r="DE180" t="str">
        <f>Númenor!B5</f>
        <v>Captain of Númenor</v>
      </c>
      <c r="DF180" s="84" t="str">
        <f>Númenor!CW5</f>
        <v>-</v>
      </c>
      <c r="DK180" s="84"/>
      <c r="DL180">
        <f>LOOKUP(DK176,$EH:$EH,$EM:$EM)</f>
        <v>0</v>
      </c>
      <c r="DM180" s="84">
        <f t="shared" si="210"/>
        <v>0</v>
      </c>
      <c r="DN180">
        <f t="shared" si="157"/>
        <v>0</v>
      </c>
      <c r="DO180">
        <f t="shared" si="158"/>
        <v>0</v>
      </c>
      <c r="DP180">
        <f t="shared" si="159"/>
        <v>0</v>
      </c>
      <c r="DQ180">
        <f t="shared" si="160"/>
        <v>0</v>
      </c>
      <c r="DR180">
        <f t="shared" si="161"/>
        <v>0</v>
      </c>
      <c r="DS180">
        <f t="shared" si="162"/>
        <v>0</v>
      </c>
      <c r="DT180">
        <f t="shared" si="163"/>
        <v>0</v>
      </c>
      <c r="DU180">
        <f t="shared" si="164"/>
        <v>0</v>
      </c>
      <c r="DV180">
        <f t="shared" si="165"/>
        <v>0</v>
      </c>
      <c r="DW180">
        <f t="shared" si="166"/>
        <v>0</v>
      </c>
      <c r="DX180">
        <f t="shared" si="167"/>
        <v>0</v>
      </c>
      <c r="DY180">
        <f t="shared" si="168"/>
        <v>0</v>
      </c>
      <c r="DZ180">
        <f t="shared" si="169"/>
        <v>0</v>
      </c>
      <c r="EA180" s="17">
        <f t="shared" si="175"/>
        <v>1</v>
      </c>
      <c r="EB180" s="85"/>
      <c r="EC180" s="85" t="str">
        <f t="shared" si="170"/>
        <v/>
      </c>
      <c r="ED180" s="85"/>
      <c r="EE180" s="84" t="s">
        <v>2355</v>
      </c>
      <c r="EF180" s="84" t="s">
        <v>2361</v>
      </c>
      <c r="EG180" s="85"/>
      <c r="EH180" s="62" t="s">
        <v>97</v>
      </c>
      <c r="EI180" s="63" t="s">
        <v>97</v>
      </c>
      <c r="EJ180" s="64"/>
      <c r="EO180" s="65" t="s">
        <v>62</v>
      </c>
      <c r="EP180" s="65" t="s">
        <v>62</v>
      </c>
      <c r="EQ180" s="69" t="s">
        <v>619</v>
      </c>
      <c r="ER180" s="69" t="s">
        <v>1843</v>
      </c>
      <c r="ES180" s="69" t="s">
        <v>647</v>
      </c>
      <c r="ET180" s="69" t="s">
        <v>623</v>
      </c>
      <c r="EU180" s="69" t="s">
        <v>624</v>
      </c>
      <c r="EV180" s="69" t="s">
        <v>635</v>
      </c>
      <c r="EW180" s="69" t="s">
        <v>635</v>
      </c>
      <c r="EX180" s="69" t="s">
        <v>623</v>
      </c>
      <c r="EY180" s="14" t="str">
        <f>""</f>
        <v/>
      </c>
      <c r="EZ180" s="14" t="str">
        <f>""</f>
        <v/>
      </c>
      <c r="FA180" s="14" t="str">
        <f>""</f>
        <v/>
      </c>
      <c r="FB180" s="70" t="s">
        <v>657</v>
      </c>
      <c r="FH180" s="84">
        <f t="shared" si="154"/>
        <v>0</v>
      </c>
      <c r="FI180" s="84">
        <f t="shared" si="156"/>
        <v>1</v>
      </c>
      <c r="FJ180" s="85" t="s">
        <v>1893</v>
      </c>
    </row>
    <row r="181" spans="2:166" x14ac:dyDescent="0.25">
      <c r="CV181" s="84">
        <f t="shared" si="150"/>
        <v>1</v>
      </c>
      <c r="CW181" s="58" t="str">
        <f>Rohan!W21</f>
        <v/>
      </c>
      <c r="DC181" s="84">
        <f t="shared" si="151"/>
        <v>1</v>
      </c>
      <c r="DD181">
        <f>Númenor!S6</f>
        <v>0</v>
      </c>
      <c r="DE181" t="str">
        <f>Númenor!B6</f>
        <v>Captain of Númenor</v>
      </c>
      <c r="DF181" s="84" t="str">
        <f>Númenor!CW6</f>
        <v>-</v>
      </c>
      <c r="DH181">
        <v>36</v>
      </c>
      <c r="DI181">
        <f>LOOKUP(DH181,$DC:$DC,$DE:$DE)</f>
        <v>0</v>
      </c>
      <c r="DJ181">
        <f>LOOKUP(DH181,$DC:$DC,$DF:$DF)</f>
        <v>0</v>
      </c>
      <c r="DK181" s="61">
        <f t="shared" ref="DK181" si="211">IF(DI181=0,0,CONCATENATE(DI181,IF(OR(COUNT(FIND("Horse",DJ181))=1,COUNT(FIND("Pony",DJ181))=1,COUNT(FIND("War Goat",DJ181))=1,COUNT(FIND("War Boar",DJ181))=1),"1.",""),IF(OR(COUNT(FIND("armoured horse",DJ181))=1,COUNT(FIND("Gandalf's Cart",DJ181))=1,COUNT(FIND("Sleigh",DJ181))=1,COUNT(FIND("Windlance",DJ181))=1),"2.",""),IF(OR(COUNT(FIND("Engineer Captain",DJ181))=1,COUNT(FIND("Shadowfax",DJ181))=1),"3.","")))</f>
        <v>0</v>
      </c>
      <c r="DL181">
        <f>LOOKUP(DK181,$EH:$EH,$EI:$EI)</f>
        <v>0</v>
      </c>
      <c r="DM181" s="61">
        <f t="shared" ref="DM181" si="212">IF(DL181=0,0,CONCATENATE(DL181,IF(OR(COUNT(FIND("Shield",DJ181))=1,COUNT(FIND("Sting",DJ181))=1,COUNT(FIND("Sebastian",DJ181))=1,COUNT(FIND("The Oakenshield",DJ181))=1),"1.",""),IF(OR(COUNT(FIND("Armour",DJ181))=1,COUNT(FIND("Elven glaive",DJ181))=1),"2.",""),IF(OR(COUNT(FIND("Heavy armour",DJ181))=1,COUNT(FIND("Mithril Coat",DJ181))=1,COUNT(FIND("armour of Gondolin",DJ181))=1,COUNT(FIND("Orcrist",DJ181))=1),"3.",""),IF(OR(COUNT(FIND("The Banner of Minas Tirith",DJ181))=1,COUNT(FIND("Horn of the Riddermark",DJ181))=1,COUNT(FIND("Royal Standard of Rohan",DJ181))=1,COUNT(FIND("Banner of Arwen Evenstar",DJ181))=1,COUNT(FIND("Mirror of Galadriel",DJ181))=1,COUNT(FIND("Andúril, Flame of the West",DJ181))=1,COUNT(FIND("Durin's Axe",DJ181))=1,COUNT(FIND("Erebor13",DJ181))=1),"4.","")))</f>
        <v>0</v>
      </c>
      <c r="DN181">
        <f t="shared" si="157"/>
        <v>0</v>
      </c>
      <c r="DO181">
        <f t="shared" si="158"/>
        <v>0</v>
      </c>
      <c r="DP181">
        <f t="shared" si="159"/>
        <v>0</v>
      </c>
      <c r="DQ181">
        <f t="shared" si="160"/>
        <v>0</v>
      </c>
      <c r="DR181">
        <f t="shared" si="161"/>
        <v>0</v>
      </c>
      <c r="DS181">
        <f t="shared" si="162"/>
        <v>0</v>
      </c>
      <c r="DT181">
        <f t="shared" si="163"/>
        <v>0</v>
      </c>
      <c r="DU181">
        <f t="shared" si="164"/>
        <v>0</v>
      </c>
      <c r="DV181">
        <f t="shared" si="165"/>
        <v>0</v>
      </c>
      <c r="DW181">
        <f t="shared" si="166"/>
        <v>0</v>
      </c>
      <c r="DX181">
        <f t="shared" si="167"/>
        <v>0</v>
      </c>
      <c r="DY181">
        <f t="shared" si="168"/>
        <v>0</v>
      </c>
      <c r="DZ181">
        <f t="shared" si="169"/>
        <v>0</v>
      </c>
      <c r="EA181" s="17">
        <f t="shared" si="175"/>
        <v>1</v>
      </c>
      <c r="EB181" s="85" t="str">
        <f>IF(COUNT(FIND(" with ",DJ181))=1,SUBSTITUTE(DJ181,CONCATENATE(DI181," with"),""),"")</f>
        <v/>
      </c>
      <c r="EC181" s="85" t="str">
        <f t="shared" si="170"/>
        <v/>
      </c>
      <c r="ED181" s="85"/>
      <c r="EE181" s="65" t="s">
        <v>596</v>
      </c>
      <c r="EF181" s="84" t="s">
        <v>2258</v>
      </c>
      <c r="EG181" s="85"/>
      <c r="EH181" s="62" t="s">
        <v>571</v>
      </c>
      <c r="EI181" s="63" t="s">
        <v>97</v>
      </c>
      <c r="EJ181" s="64" t="s">
        <v>32</v>
      </c>
      <c r="EO181" s="65" t="s">
        <v>658</v>
      </c>
      <c r="EP181" s="65" t="s">
        <v>61</v>
      </c>
      <c r="EQ181" s="69" t="s">
        <v>619</v>
      </c>
      <c r="ER181" s="69" t="s">
        <v>1843</v>
      </c>
      <c r="ES181" s="69" t="s">
        <v>647</v>
      </c>
      <c r="ET181" s="69" t="s">
        <v>623</v>
      </c>
      <c r="EU181" s="69" t="s">
        <v>622</v>
      </c>
      <c r="EV181" s="69" t="s">
        <v>635</v>
      </c>
      <c r="EW181" s="69" t="s">
        <v>635</v>
      </c>
      <c r="EX181" s="69" t="s">
        <v>623</v>
      </c>
      <c r="EY181" s="14" t="str">
        <f>""</f>
        <v/>
      </c>
      <c r="EZ181" s="14" t="str">
        <f>""</f>
        <v/>
      </c>
      <c r="FA181" s="14" t="str">
        <f>""</f>
        <v/>
      </c>
      <c r="FB181" s="70" t="s">
        <v>657</v>
      </c>
      <c r="FH181" s="84">
        <f t="shared" si="154"/>
        <v>0</v>
      </c>
      <c r="FI181" s="84">
        <f t="shared" si="156"/>
        <v>1</v>
      </c>
      <c r="FJ181" s="83" t="str">
        <f>""</f>
        <v/>
      </c>
    </row>
    <row r="182" spans="2:166" x14ac:dyDescent="0.25">
      <c r="CV182" s="84">
        <f t="shared" si="150"/>
        <v>1</v>
      </c>
      <c r="CW182" s="58" t="str">
        <f>Rohan!W22</f>
        <v/>
      </c>
      <c r="DC182" s="84">
        <f t="shared" si="151"/>
        <v>1</v>
      </c>
      <c r="DD182">
        <f>Númenor!S7</f>
        <v>0</v>
      </c>
      <c r="DE182" t="str">
        <f>Númenor!B7</f>
        <v>Captain of Númenor</v>
      </c>
      <c r="DF182" s="84" t="str">
        <f>Númenor!CW7</f>
        <v>-</v>
      </c>
      <c r="DK182" s="84"/>
      <c r="DL182">
        <f>LOOKUP(DK181,$EH:$EH,$EJ:$EJ)</f>
        <v>0</v>
      </c>
      <c r="DM182" s="84">
        <f t="shared" ref="DM182:DM185" si="213">DL182</f>
        <v>0</v>
      </c>
      <c r="DN182">
        <f t="shared" si="157"/>
        <v>0</v>
      </c>
      <c r="DO182">
        <f t="shared" si="158"/>
        <v>0</v>
      </c>
      <c r="DP182">
        <f t="shared" si="159"/>
        <v>0</v>
      </c>
      <c r="DQ182">
        <f t="shared" si="160"/>
        <v>0</v>
      </c>
      <c r="DR182">
        <f t="shared" si="161"/>
        <v>0</v>
      </c>
      <c r="DS182">
        <f t="shared" si="162"/>
        <v>0</v>
      </c>
      <c r="DT182">
        <f t="shared" si="163"/>
        <v>0</v>
      </c>
      <c r="DU182">
        <f t="shared" si="164"/>
        <v>0</v>
      </c>
      <c r="DV182">
        <f t="shared" si="165"/>
        <v>0</v>
      </c>
      <c r="DW182">
        <f t="shared" si="166"/>
        <v>0</v>
      </c>
      <c r="DX182">
        <f t="shared" si="167"/>
        <v>0</v>
      </c>
      <c r="DY182">
        <f t="shared" si="168"/>
        <v>0</v>
      </c>
      <c r="DZ182">
        <f t="shared" si="169"/>
        <v>0</v>
      </c>
      <c r="EA182" s="17">
        <f t="shared" si="175"/>
        <v>1</v>
      </c>
      <c r="EB182" s="85"/>
      <c r="EC182" s="85" t="str">
        <f t="shared" si="170"/>
        <v/>
      </c>
      <c r="ED182" s="85"/>
      <c r="EE182" s="65" t="s">
        <v>178</v>
      </c>
      <c r="EG182" s="85"/>
      <c r="EH182" s="62" t="s">
        <v>207</v>
      </c>
      <c r="EI182" s="63" t="s">
        <v>207</v>
      </c>
      <c r="EJ182" s="64"/>
      <c r="EO182" s="65" t="s">
        <v>188</v>
      </c>
      <c r="EP182" s="65" t="s">
        <v>188</v>
      </c>
      <c r="EQ182" s="69" t="s">
        <v>709</v>
      </c>
      <c r="ER182" s="69" t="s">
        <v>1843</v>
      </c>
      <c r="ES182" s="69" t="s">
        <v>620</v>
      </c>
      <c r="ET182" s="69" t="s">
        <v>623</v>
      </c>
      <c r="EU182" s="69" t="s">
        <v>628</v>
      </c>
      <c r="EV182" s="69" t="s">
        <v>635</v>
      </c>
      <c r="EW182" s="69" t="s">
        <v>635</v>
      </c>
      <c r="EX182" s="69" t="s">
        <v>624</v>
      </c>
      <c r="EY182" s="14" t="str">
        <f>""</f>
        <v/>
      </c>
      <c r="EZ182" s="14" t="str">
        <f>""</f>
        <v/>
      </c>
      <c r="FA182" s="14" t="str">
        <f>""</f>
        <v/>
      </c>
      <c r="FB182" s="70" t="s">
        <v>747</v>
      </c>
      <c r="FH182" s="84">
        <f t="shared" si="154"/>
        <v>1</v>
      </c>
      <c r="FI182" s="84">
        <f t="shared" si="156"/>
        <v>1</v>
      </c>
      <c r="FJ182" s="85" t="s">
        <v>1197</v>
      </c>
    </row>
    <row r="183" spans="2:166" x14ac:dyDescent="0.25">
      <c r="CV183" s="84">
        <f t="shared" si="150"/>
        <v>1</v>
      </c>
      <c r="CW183" s="58" t="str">
        <f>Rohan!W23</f>
        <v/>
      </c>
      <c r="DC183" s="84">
        <f t="shared" si="151"/>
        <v>1</v>
      </c>
      <c r="DD183">
        <f>Númenor!S8</f>
        <v>0</v>
      </c>
      <c r="DE183" t="str">
        <f>Númenor!B8</f>
        <v>Captain of Númenor</v>
      </c>
      <c r="DF183" s="84" t="str">
        <f>Númenor!CW8</f>
        <v>-</v>
      </c>
      <c r="DK183" s="84"/>
      <c r="DL183">
        <f>LOOKUP(DK181,$EH:$EH,$EK:$EK)</f>
        <v>0</v>
      </c>
      <c r="DM183" s="84">
        <f t="shared" si="213"/>
        <v>0</v>
      </c>
      <c r="DN183">
        <f t="shared" si="157"/>
        <v>0</v>
      </c>
      <c r="DO183">
        <f t="shared" si="158"/>
        <v>0</v>
      </c>
      <c r="DP183">
        <f t="shared" si="159"/>
        <v>0</v>
      </c>
      <c r="DQ183">
        <f t="shared" si="160"/>
        <v>0</v>
      </c>
      <c r="DR183">
        <f t="shared" si="161"/>
        <v>0</v>
      </c>
      <c r="DS183">
        <f t="shared" si="162"/>
        <v>0</v>
      </c>
      <c r="DT183">
        <f t="shared" si="163"/>
        <v>0</v>
      </c>
      <c r="DU183">
        <f t="shared" si="164"/>
        <v>0</v>
      </c>
      <c r="DV183">
        <f t="shared" si="165"/>
        <v>0</v>
      </c>
      <c r="DW183">
        <f t="shared" si="166"/>
        <v>0</v>
      </c>
      <c r="DX183">
        <f t="shared" si="167"/>
        <v>0</v>
      </c>
      <c r="DY183">
        <f t="shared" si="168"/>
        <v>0</v>
      </c>
      <c r="DZ183">
        <f t="shared" si="169"/>
        <v>0</v>
      </c>
      <c r="EA183" s="17">
        <f t="shared" si="175"/>
        <v>1</v>
      </c>
      <c r="EB183" s="85"/>
      <c r="EC183" s="85" t="str">
        <f t="shared" si="170"/>
        <v/>
      </c>
      <c r="ED183" s="85"/>
      <c r="EE183" s="84" t="s">
        <v>1786</v>
      </c>
      <c r="EF183" s="84" t="s">
        <v>2283</v>
      </c>
      <c r="EG183" s="85"/>
      <c r="EH183" s="62" t="s">
        <v>206</v>
      </c>
      <c r="EI183" s="63" t="s">
        <v>206</v>
      </c>
      <c r="EJ183" s="64"/>
      <c r="EO183" s="65" t="s">
        <v>189</v>
      </c>
      <c r="EP183" s="65" t="s">
        <v>189</v>
      </c>
      <c r="EQ183" s="69" t="s">
        <v>709</v>
      </c>
      <c r="ER183" s="69" t="s">
        <v>1843</v>
      </c>
      <c r="ES183" s="69" t="s">
        <v>620</v>
      </c>
      <c r="ET183" s="69" t="s">
        <v>623</v>
      </c>
      <c r="EU183" s="69" t="s">
        <v>628</v>
      </c>
      <c r="EV183" s="69" t="s">
        <v>635</v>
      </c>
      <c r="EW183" s="69" t="s">
        <v>635</v>
      </c>
      <c r="EX183" s="69" t="s">
        <v>624</v>
      </c>
      <c r="EY183" s="14" t="str">
        <f>""</f>
        <v/>
      </c>
      <c r="EZ183" s="14" t="str">
        <f>""</f>
        <v/>
      </c>
      <c r="FA183" s="14" t="str">
        <f>""</f>
        <v/>
      </c>
      <c r="FB183" s="70" t="s">
        <v>723</v>
      </c>
      <c r="FH183" s="84">
        <f t="shared" si="154"/>
        <v>0</v>
      </c>
      <c r="FI183" s="84">
        <f t="shared" si="156"/>
        <v>1</v>
      </c>
      <c r="FJ183" s="85" t="s">
        <v>1198</v>
      </c>
    </row>
    <row r="184" spans="2:166" x14ac:dyDescent="0.25">
      <c r="CV184" s="84">
        <f t="shared" si="150"/>
        <v>1</v>
      </c>
      <c r="CW184" s="58" t="str">
        <f>Rohan!W24</f>
        <v/>
      </c>
      <c r="DC184" s="84">
        <f t="shared" si="151"/>
        <v>1</v>
      </c>
      <c r="DK184" s="84"/>
      <c r="DL184">
        <f>LOOKUP(DK181,$EH:$EH,$EL:$EL)</f>
        <v>0</v>
      </c>
      <c r="DM184" s="84">
        <f t="shared" si="213"/>
        <v>0</v>
      </c>
      <c r="DN184">
        <f t="shared" si="157"/>
        <v>0</v>
      </c>
      <c r="DO184">
        <f t="shared" si="158"/>
        <v>0</v>
      </c>
      <c r="DP184">
        <f t="shared" si="159"/>
        <v>0</v>
      </c>
      <c r="DQ184">
        <f t="shared" si="160"/>
        <v>0</v>
      </c>
      <c r="DR184">
        <f t="shared" si="161"/>
        <v>0</v>
      </c>
      <c r="DS184">
        <f t="shared" si="162"/>
        <v>0</v>
      </c>
      <c r="DT184">
        <f t="shared" si="163"/>
        <v>0</v>
      </c>
      <c r="DU184">
        <f t="shared" si="164"/>
        <v>0</v>
      </c>
      <c r="DV184">
        <f t="shared" si="165"/>
        <v>0</v>
      </c>
      <c r="DW184">
        <f t="shared" si="166"/>
        <v>0</v>
      </c>
      <c r="DX184">
        <f t="shared" si="167"/>
        <v>0</v>
      </c>
      <c r="DY184">
        <f t="shared" si="168"/>
        <v>0</v>
      </c>
      <c r="DZ184">
        <f t="shared" si="169"/>
        <v>0</v>
      </c>
      <c r="EA184" s="17">
        <f t="shared" si="175"/>
        <v>1</v>
      </c>
      <c r="EB184" s="85"/>
      <c r="EC184" s="85" t="str">
        <f t="shared" si="170"/>
        <v/>
      </c>
      <c r="ED184" s="85"/>
      <c r="EE184" s="84" t="s">
        <v>2440</v>
      </c>
      <c r="EF184" s="84" t="s">
        <v>2464</v>
      </c>
      <c r="EG184" s="85"/>
      <c r="EH184" s="62" t="s">
        <v>123</v>
      </c>
      <c r="EI184" s="63" t="s">
        <v>123</v>
      </c>
      <c r="EJ184" s="64"/>
      <c r="EO184" s="65" t="s">
        <v>248</v>
      </c>
      <c r="EP184" s="65" t="s">
        <v>248</v>
      </c>
      <c r="EQ184" s="69" t="s">
        <v>799</v>
      </c>
      <c r="ER184" s="69" t="s">
        <v>1846</v>
      </c>
      <c r="ES184" s="69" t="s">
        <v>797</v>
      </c>
      <c r="ET184" s="69" t="s">
        <v>624</v>
      </c>
      <c r="EU184" s="69" t="s">
        <v>668</v>
      </c>
      <c r="EV184" s="69" t="s">
        <v>629</v>
      </c>
      <c r="EW184" s="69" t="s">
        <v>623</v>
      </c>
      <c r="EX184" s="69" t="s">
        <v>624</v>
      </c>
      <c r="EY184" s="69" t="s">
        <v>635</v>
      </c>
      <c r="EZ184" s="69" t="s">
        <v>635</v>
      </c>
      <c r="FA184" s="69" t="s">
        <v>635</v>
      </c>
      <c r="FB184" s="189" t="str">
        <f>CONCATENATE("Terror. Fly. Lord of the Eagles.",IF('Radagast''s Alliance'!$U$2='Radagast''s Alliance'!$Z$2," Resistant to Magic.",""))</f>
        <v>Terror. Fly. Lord of the Eagles. Resistant to Magic.</v>
      </c>
      <c r="FH184" s="84">
        <f t="shared" si="154"/>
        <v>0</v>
      </c>
      <c r="FI184" s="84">
        <f t="shared" si="156"/>
        <v>1</v>
      </c>
      <c r="FJ184" s="85" t="s">
        <v>1894</v>
      </c>
    </row>
    <row r="185" spans="2:166" x14ac:dyDescent="0.25">
      <c r="CV185" s="84">
        <f t="shared" si="150"/>
        <v>1</v>
      </c>
      <c r="CW185" s="58" t="str">
        <f>Rohan!W25</f>
        <v/>
      </c>
      <c r="DC185" s="84">
        <f t="shared" si="151"/>
        <v>1</v>
      </c>
      <c r="DD185">
        <f>Númenor!AP3</f>
        <v>0</v>
      </c>
      <c r="DE185" t="str">
        <f>Númenor!AA3</f>
        <v>Warrior of Númenor</v>
      </c>
      <c r="DF185" t="str">
        <f>Númenor!CA3</f>
        <v>-</v>
      </c>
      <c r="DK185" s="84"/>
      <c r="DL185">
        <f>LOOKUP(DK181,$EH:$EH,$EM:$EM)</f>
        <v>0</v>
      </c>
      <c r="DM185" s="84">
        <f t="shared" si="213"/>
        <v>0</v>
      </c>
      <c r="DN185">
        <f t="shared" si="157"/>
        <v>0</v>
      </c>
      <c r="DO185">
        <f t="shared" si="158"/>
        <v>0</v>
      </c>
      <c r="DP185">
        <f t="shared" si="159"/>
        <v>0</v>
      </c>
      <c r="DQ185">
        <f t="shared" si="160"/>
        <v>0</v>
      </c>
      <c r="DR185">
        <f t="shared" si="161"/>
        <v>0</v>
      </c>
      <c r="DS185">
        <f t="shared" si="162"/>
        <v>0</v>
      </c>
      <c r="DT185">
        <f t="shared" si="163"/>
        <v>0</v>
      </c>
      <c r="DU185">
        <f t="shared" si="164"/>
        <v>0</v>
      </c>
      <c r="DV185">
        <f t="shared" si="165"/>
        <v>0</v>
      </c>
      <c r="DW185">
        <f t="shared" si="166"/>
        <v>0</v>
      </c>
      <c r="DX185">
        <f t="shared" si="167"/>
        <v>0</v>
      </c>
      <c r="DY185">
        <f t="shared" si="168"/>
        <v>0</v>
      </c>
      <c r="DZ185">
        <f t="shared" si="169"/>
        <v>0</v>
      </c>
      <c r="EA185" s="17">
        <f t="shared" si="175"/>
        <v>1</v>
      </c>
      <c r="EB185" s="85"/>
      <c r="EC185" s="85" t="str">
        <f t="shared" si="170"/>
        <v/>
      </c>
      <c r="ED185" s="85"/>
      <c r="EE185" s="84" t="s">
        <v>1788</v>
      </c>
      <c r="EF185" s="84" t="s">
        <v>2285</v>
      </c>
      <c r="EG185" s="85"/>
      <c r="EH185" s="62" t="s">
        <v>122</v>
      </c>
      <c r="EI185" s="63" t="s">
        <v>122</v>
      </c>
      <c r="EJ185" s="64"/>
      <c r="EO185" s="65" t="s">
        <v>133</v>
      </c>
      <c r="EP185" s="65" t="s">
        <v>133</v>
      </c>
      <c r="EQ185" s="69" t="s">
        <v>619</v>
      </c>
      <c r="ER185" s="69" t="s">
        <v>1843</v>
      </c>
      <c r="ES185" s="69" t="s">
        <v>627</v>
      </c>
      <c r="ET185" s="69" t="s">
        <v>621</v>
      </c>
      <c r="EU185" s="69" t="s">
        <v>628</v>
      </c>
      <c r="EV185" s="69" t="s">
        <v>629</v>
      </c>
      <c r="EW185" s="69" t="s">
        <v>629</v>
      </c>
      <c r="EX185" s="69" t="s">
        <v>624</v>
      </c>
      <c r="EY185" s="69" t="s">
        <v>623</v>
      </c>
      <c r="EZ185" s="69" t="s">
        <v>629</v>
      </c>
      <c r="FA185" s="69" t="s">
        <v>635</v>
      </c>
      <c r="FB185" s="84" t="str">
        <f>""</f>
        <v/>
      </c>
      <c r="FH185" s="84">
        <f t="shared" si="154"/>
        <v>0</v>
      </c>
      <c r="FI185" s="84">
        <f t="shared" si="156"/>
        <v>1</v>
      </c>
      <c r="FJ185" s="83" t="str">
        <f>""</f>
        <v/>
      </c>
    </row>
    <row r="186" spans="2:166" x14ac:dyDescent="0.25">
      <c r="CV186" s="84">
        <f t="shared" si="150"/>
        <v>1</v>
      </c>
      <c r="CW186" s="58" t="str">
        <f>Rohan!W26</f>
        <v/>
      </c>
      <c r="DC186" s="84">
        <f t="shared" si="151"/>
        <v>1</v>
      </c>
      <c r="DD186">
        <f>Númenor!AP4</f>
        <v>0</v>
      </c>
      <c r="DE186" t="str">
        <f>Númenor!AA4</f>
        <v>Warrior of Númenor</v>
      </c>
      <c r="DF186" s="84" t="str">
        <f>Númenor!CA4</f>
        <v>-</v>
      </c>
      <c r="DH186">
        <v>37</v>
      </c>
      <c r="DI186">
        <f>LOOKUP(DH186,$DC:$DC,$DE:$DE)</f>
        <v>0</v>
      </c>
      <c r="DJ186">
        <f>LOOKUP(DH186,$DC:$DC,$DF:$DF)</f>
        <v>0</v>
      </c>
      <c r="DK186" s="61">
        <f t="shared" ref="DK186" si="214">IF(DI186=0,0,CONCATENATE(DI186,IF(OR(COUNT(FIND("Horse",DJ186))=1,COUNT(FIND("Pony",DJ186))=1,COUNT(FIND("War Goat",DJ186))=1,COUNT(FIND("War Boar",DJ186))=1),"1.",""),IF(OR(COUNT(FIND("armoured horse",DJ186))=1,COUNT(FIND("Gandalf's Cart",DJ186))=1,COUNT(FIND("Sleigh",DJ186))=1,COUNT(FIND("Windlance",DJ186))=1),"2.",""),IF(OR(COUNT(FIND("Engineer Captain",DJ186))=1,COUNT(FIND("Shadowfax",DJ186))=1),"3.","")))</f>
        <v>0</v>
      </c>
      <c r="DL186">
        <f>LOOKUP(DK186,$EH:$EH,$EI:$EI)</f>
        <v>0</v>
      </c>
      <c r="DM186" s="61">
        <f t="shared" ref="DM186" si="215">IF(DL186=0,0,CONCATENATE(DL186,IF(OR(COUNT(FIND("Shield",DJ186))=1,COUNT(FIND("Sting",DJ186))=1,COUNT(FIND("Sebastian",DJ186))=1,COUNT(FIND("The Oakenshield",DJ186))=1),"1.",""),IF(OR(COUNT(FIND("Armour",DJ186))=1,COUNT(FIND("Elven glaive",DJ186))=1),"2.",""),IF(OR(COUNT(FIND("Heavy armour",DJ186))=1,COUNT(FIND("Mithril Coat",DJ186))=1,COUNT(FIND("armour of Gondolin",DJ186))=1,COUNT(FIND("Orcrist",DJ186))=1),"3.",""),IF(OR(COUNT(FIND("The Banner of Minas Tirith",DJ186))=1,COUNT(FIND("Horn of the Riddermark",DJ186))=1,COUNT(FIND("Royal Standard of Rohan",DJ186))=1,COUNT(FIND("Banner of Arwen Evenstar",DJ186))=1,COUNT(FIND("Mirror of Galadriel",DJ186))=1,COUNT(FIND("Andúril, Flame of the West",DJ186))=1,COUNT(FIND("Durin's Axe",DJ186))=1,COUNT(FIND("Erebor13",DJ186))=1),"4.","")))</f>
        <v>0</v>
      </c>
      <c r="DN186">
        <f t="shared" si="157"/>
        <v>0</v>
      </c>
      <c r="DO186">
        <f t="shared" si="158"/>
        <v>0</v>
      </c>
      <c r="DP186">
        <f t="shared" si="159"/>
        <v>0</v>
      </c>
      <c r="DQ186">
        <f t="shared" si="160"/>
        <v>0</v>
      </c>
      <c r="DR186">
        <f t="shared" si="161"/>
        <v>0</v>
      </c>
      <c r="DS186">
        <f t="shared" si="162"/>
        <v>0</v>
      </c>
      <c r="DT186">
        <f t="shared" si="163"/>
        <v>0</v>
      </c>
      <c r="DU186">
        <f t="shared" si="164"/>
        <v>0</v>
      </c>
      <c r="DV186">
        <f t="shared" si="165"/>
        <v>0</v>
      </c>
      <c r="DW186">
        <f t="shared" si="166"/>
        <v>0</v>
      </c>
      <c r="DX186">
        <f t="shared" si="167"/>
        <v>0</v>
      </c>
      <c r="DY186">
        <f t="shared" si="168"/>
        <v>0</v>
      </c>
      <c r="DZ186">
        <f t="shared" si="169"/>
        <v>0</v>
      </c>
      <c r="EA186" s="17">
        <f t="shared" si="175"/>
        <v>1</v>
      </c>
      <c r="EB186" s="85" t="str">
        <f>IF(COUNT(FIND(" with ",DJ186))=1,SUBSTITUTE(DJ186,CONCATENATE(DI186," with"),""),"")</f>
        <v/>
      </c>
      <c r="EC186" s="85" t="str">
        <f t="shared" si="170"/>
        <v/>
      </c>
      <c r="ED186" s="85"/>
      <c r="EE186" s="84" t="s">
        <v>2442</v>
      </c>
      <c r="EF186" s="84" t="s">
        <v>2465</v>
      </c>
      <c r="EG186" s="85"/>
      <c r="EH186" s="62" t="s">
        <v>154</v>
      </c>
      <c r="EI186" s="63" t="s">
        <v>154</v>
      </c>
      <c r="EJ186" s="64"/>
      <c r="EO186" s="65" t="s">
        <v>701</v>
      </c>
      <c r="EP186" s="65" t="s">
        <v>133</v>
      </c>
      <c r="EQ186" s="69" t="s">
        <v>619</v>
      </c>
      <c r="ER186" s="69" t="s">
        <v>1843</v>
      </c>
      <c r="ES186" s="69" t="s">
        <v>627</v>
      </c>
      <c r="ET186" s="69" t="s">
        <v>621</v>
      </c>
      <c r="EU186" s="69" t="s">
        <v>628</v>
      </c>
      <c r="EV186" s="69" t="s">
        <v>629</v>
      </c>
      <c r="EW186" s="69" t="s">
        <v>629</v>
      </c>
      <c r="EX186" s="69" t="s">
        <v>624</v>
      </c>
      <c r="EY186" s="69" t="s">
        <v>623</v>
      </c>
      <c r="EZ186" s="69" t="s">
        <v>629</v>
      </c>
      <c r="FA186" s="69" t="s">
        <v>635</v>
      </c>
      <c r="FB186" s="70" t="s">
        <v>702</v>
      </c>
      <c r="FH186" s="84">
        <f t="shared" si="154"/>
        <v>1</v>
      </c>
      <c r="FI186" s="84">
        <f t="shared" si="156"/>
        <v>1</v>
      </c>
      <c r="FJ186" s="85" t="s">
        <v>723</v>
      </c>
    </row>
    <row r="187" spans="2:166" x14ac:dyDescent="0.25">
      <c r="CV187" s="84">
        <f t="shared" si="150"/>
        <v>1</v>
      </c>
      <c r="CW187" s="58" t="str">
        <f>Rohan!W27</f>
        <v/>
      </c>
      <c r="DC187" s="84">
        <f t="shared" si="151"/>
        <v>1</v>
      </c>
      <c r="DD187">
        <f>Númenor!AP5</f>
        <v>0</v>
      </c>
      <c r="DE187" t="str">
        <f>Númenor!AA5</f>
        <v>Warrior of Númenor</v>
      </c>
      <c r="DF187" s="84" t="str">
        <f>Númenor!CA5</f>
        <v>-</v>
      </c>
      <c r="DK187" s="84"/>
      <c r="DL187">
        <f>LOOKUP(DK186,$EH:$EH,$EJ:$EJ)</f>
        <v>0</v>
      </c>
      <c r="DM187" s="84">
        <f t="shared" ref="DM187:DM190" si="216">DL187</f>
        <v>0</v>
      </c>
      <c r="DN187">
        <f t="shared" si="157"/>
        <v>0</v>
      </c>
      <c r="DO187">
        <f t="shared" si="158"/>
        <v>0</v>
      </c>
      <c r="DP187">
        <f t="shared" si="159"/>
        <v>0</v>
      </c>
      <c r="DQ187">
        <f t="shared" si="160"/>
        <v>0</v>
      </c>
      <c r="DR187">
        <f t="shared" si="161"/>
        <v>0</v>
      </c>
      <c r="DS187">
        <f t="shared" si="162"/>
        <v>0</v>
      </c>
      <c r="DT187">
        <f t="shared" si="163"/>
        <v>0</v>
      </c>
      <c r="DU187">
        <f t="shared" si="164"/>
        <v>0</v>
      </c>
      <c r="DV187">
        <f t="shared" si="165"/>
        <v>0</v>
      </c>
      <c r="DW187">
        <f t="shared" si="166"/>
        <v>0</v>
      </c>
      <c r="DX187">
        <f t="shared" si="167"/>
        <v>0</v>
      </c>
      <c r="DY187">
        <f t="shared" si="168"/>
        <v>0</v>
      </c>
      <c r="DZ187">
        <f t="shared" si="169"/>
        <v>0</v>
      </c>
      <c r="EA187" s="17">
        <f t="shared" si="175"/>
        <v>1</v>
      </c>
      <c r="EB187" s="85"/>
      <c r="EC187" s="85" t="str">
        <f t="shared" si="170"/>
        <v/>
      </c>
      <c r="ED187" s="85"/>
      <c r="EE187" s="84" t="s">
        <v>1785</v>
      </c>
      <c r="EF187" s="84" t="s">
        <v>2282</v>
      </c>
      <c r="EG187" s="85"/>
      <c r="EH187" s="62" t="s">
        <v>592</v>
      </c>
      <c r="EI187" s="63" t="s">
        <v>154</v>
      </c>
      <c r="EJ187" s="64" t="s">
        <v>32</v>
      </c>
      <c r="EO187" s="65" t="s">
        <v>164</v>
      </c>
      <c r="EP187" s="65" t="s">
        <v>164</v>
      </c>
      <c r="EQ187" s="69" t="s">
        <v>709</v>
      </c>
      <c r="ER187" s="69" t="s">
        <v>1843</v>
      </c>
      <c r="ES187" s="69" t="s">
        <v>620</v>
      </c>
      <c r="ET187" s="69" t="s">
        <v>621</v>
      </c>
      <c r="EU187" s="69" t="s">
        <v>621</v>
      </c>
      <c r="EV187" s="69" t="s">
        <v>629</v>
      </c>
      <c r="EW187" s="69" t="s">
        <v>629</v>
      </c>
      <c r="EX187" s="69" t="s">
        <v>624</v>
      </c>
      <c r="EY187" s="69" t="s">
        <v>623</v>
      </c>
      <c r="EZ187" s="69" t="s">
        <v>635</v>
      </c>
      <c r="FA187" s="69" t="s">
        <v>635</v>
      </c>
      <c r="FB187" s="70" t="s">
        <v>733</v>
      </c>
      <c r="FH187" s="84">
        <f t="shared" si="154"/>
        <v>0</v>
      </c>
      <c r="FI187" s="84">
        <f t="shared" si="156"/>
        <v>1</v>
      </c>
      <c r="FJ187" s="85" t="s">
        <v>1199</v>
      </c>
    </row>
    <row r="188" spans="2:166" x14ac:dyDescent="0.25">
      <c r="CV188" s="84">
        <f t="shared" si="150"/>
        <v>1</v>
      </c>
      <c r="CW188" s="58" t="str">
        <f>Rohan!W28</f>
        <v/>
      </c>
      <c r="DC188" s="84">
        <f t="shared" si="151"/>
        <v>1</v>
      </c>
      <c r="DD188">
        <f>Númenor!AP6</f>
        <v>0</v>
      </c>
      <c r="DE188" t="str">
        <f>Númenor!AA6</f>
        <v>Warrior of Númenor</v>
      </c>
      <c r="DF188" s="84" t="str">
        <f>Númenor!CA6</f>
        <v>-</v>
      </c>
      <c r="DK188" s="84"/>
      <c r="DL188">
        <f>LOOKUP(DK186,$EH:$EH,$EK:$EK)</f>
        <v>0</v>
      </c>
      <c r="DM188" s="84">
        <f t="shared" si="216"/>
        <v>0</v>
      </c>
      <c r="DN188">
        <f t="shared" si="157"/>
        <v>0</v>
      </c>
      <c r="DO188">
        <f t="shared" si="158"/>
        <v>0</v>
      </c>
      <c r="DP188">
        <f t="shared" si="159"/>
        <v>0</v>
      </c>
      <c r="DQ188">
        <f t="shared" si="160"/>
        <v>0</v>
      </c>
      <c r="DR188">
        <f t="shared" si="161"/>
        <v>0</v>
      </c>
      <c r="DS188">
        <f t="shared" si="162"/>
        <v>0</v>
      </c>
      <c r="DT188">
        <f t="shared" si="163"/>
        <v>0</v>
      </c>
      <c r="DU188">
        <f t="shared" si="164"/>
        <v>0</v>
      </c>
      <c r="DV188">
        <f t="shared" si="165"/>
        <v>0</v>
      </c>
      <c r="DW188">
        <f t="shared" si="166"/>
        <v>0</v>
      </c>
      <c r="DX188">
        <f t="shared" si="167"/>
        <v>0</v>
      </c>
      <c r="DY188">
        <f t="shared" si="168"/>
        <v>0</v>
      </c>
      <c r="DZ188">
        <f t="shared" si="169"/>
        <v>0</v>
      </c>
      <c r="EA188" s="17">
        <f t="shared" si="175"/>
        <v>1</v>
      </c>
      <c r="EB188" s="85"/>
      <c r="EC188" s="85" t="str">
        <f t="shared" si="170"/>
        <v/>
      </c>
      <c r="ED188" s="85"/>
      <c r="EE188" s="84" t="s">
        <v>2439</v>
      </c>
      <c r="EF188" s="84" t="s">
        <v>2461</v>
      </c>
      <c r="EG188" s="85"/>
      <c r="EH188" s="62" t="s">
        <v>153</v>
      </c>
      <c r="EI188" s="63" t="s">
        <v>153</v>
      </c>
      <c r="EJ188" s="64"/>
      <c r="EO188" s="65" t="s">
        <v>165</v>
      </c>
      <c r="EP188" s="65" t="s">
        <v>165</v>
      </c>
      <c r="EQ188" s="69" t="s">
        <v>709</v>
      </c>
      <c r="ER188" s="69" t="s">
        <v>1843</v>
      </c>
      <c r="ES188" s="69" t="s">
        <v>620</v>
      </c>
      <c r="ET188" s="69" t="s">
        <v>621</v>
      </c>
      <c r="EU188" s="69" t="s">
        <v>628</v>
      </c>
      <c r="EV188" s="69" t="s">
        <v>629</v>
      </c>
      <c r="EW188" s="69" t="s">
        <v>629</v>
      </c>
      <c r="EX188" s="69" t="s">
        <v>624</v>
      </c>
      <c r="EY188" s="69" t="s">
        <v>623</v>
      </c>
      <c r="EZ188" s="69" t="s">
        <v>635</v>
      </c>
      <c r="FA188" s="69" t="s">
        <v>635</v>
      </c>
      <c r="FB188" s="70" t="s">
        <v>735</v>
      </c>
      <c r="FH188" s="84">
        <f t="shared" si="154"/>
        <v>0</v>
      </c>
      <c r="FI188" s="84">
        <f t="shared" si="156"/>
        <v>1</v>
      </c>
      <c r="FJ188" s="85" t="s">
        <v>1730</v>
      </c>
    </row>
    <row r="189" spans="2:166" x14ac:dyDescent="0.25">
      <c r="CV189" s="84">
        <f t="shared" si="150"/>
        <v>1</v>
      </c>
      <c r="CW189" s="58" t="str">
        <f>Rohan!W29</f>
        <v/>
      </c>
      <c r="DC189" s="84">
        <f t="shared" si="151"/>
        <v>1</v>
      </c>
      <c r="DD189">
        <f>Númenor!AP7</f>
        <v>0</v>
      </c>
      <c r="DE189" t="str">
        <f>Númenor!AA7</f>
        <v>Warrior of Númenor</v>
      </c>
      <c r="DF189" s="84" t="str">
        <f>Númenor!CA7</f>
        <v>-</v>
      </c>
      <c r="DK189" s="84"/>
      <c r="DL189">
        <f>LOOKUP(DK186,$EH:$EH,$EL:$EL)</f>
        <v>0</v>
      </c>
      <c r="DM189" s="84">
        <f t="shared" si="216"/>
        <v>0</v>
      </c>
      <c r="DN189">
        <f t="shared" si="157"/>
        <v>0</v>
      </c>
      <c r="DO189">
        <f t="shared" si="158"/>
        <v>0</v>
      </c>
      <c r="DP189">
        <f t="shared" si="159"/>
        <v>0</v>
      </c>
      <c r="DQ189">
        <f t="shared" si="160"/>
        <v>0</v>
      </c>
      <c r="DR189">
        <f t="shared" si="161"/>
        <v>0</v>
      </c>
      <c r="DS189">
        <f t="shared" si="162"/>
        <v>0</v>
      </c>
      <c r="DT189">
        <f t="shared" si="163"/>
        <v>0</v>
      </c>
      <c r="DU189">
        <f t="shared" si="164"/>
        <v>0</v>
      </c>
      <c r="DV189">
        <f t="shared" si="165"/>
        <v>0</v>
      </c>
      <c r="DW189">
        <f t="shared" si="166"/>
        <v>0</v>
      </c>
      <c r="DX189">
        <f t="shared" si="167"/>
        <v>0</v>
      </c>
      <c r="DY189">
        <f t="shared" si="168"/>
        <v>0</v>
      </c>
      <c r="DZ189">
        <f t="shared" si="169"/>
        <v>0</v>
      </c>
      <c r="EA189" s="17">
        <f t="shared" si="175"/>
        <v>1</v>
      </c>
      <c r="EB189" s="85"/>
      <c r="EC189" s="85" t="str">
        <f t="shared" si="170"/>
        <v/>
      </c>
      <c r="ED189" s="85"/>
      <c r="EE189" s="65" t="s">
        <v>63</v>
      </c>
      <c r="EF189" s="84" t="s">
        <v>2217</v>
      </c>
      <c r="EG189" s="85"/>
      <c r="EH189" s="62" t="s">
        <v>155</v>
      </c>
      <c r="EI189" s="63" t="s">
        <v>155</v>
      </c>
      <c r="EJ189" s="64"/>
      <c r="EO189" s="65" t="s">
        <v>734</v>
      </c>
      <c r="EP189" s="65" t="s">
        <v>164</v>
      </c>
      <c r="EQ189" s="69" t="s">
        <v>709</v>
      </c>
      <c r="ER189" s="69" t="s">
        <v>1843</v>
      </c>
      <c r="ES189" s="69" t="s">
        <v>620</v>
      </c>
      <c r="ET189" s="69" t="s">
        <v>621</v>
      </c>
      <c r="EU189" s="69" t="s">
        <v>628</v>
      </c>
      <c r="EV189" s="69" t="s">
        <v>629</v>
      </c>
      <c r="EW189" s="69" t="s">
        <v>629</v>
      </c>
      <c r="EX189" s="69" t="s">
        <v>624</v>
      </c>
      <c r="EY189" s="69" t="s">
        <v>623</v>
      </c>
      <c r="EZ189" s="69" t="s">
        <v>635</v>
      </c>
      <c r="FA189" s="69" t="s">
        <v>635</v>
      </c>
      <c r="FB189" s="70" t="s">
        <v>733</v>
      </c>
      <c r="FH189" s="84">
        <f t="shared" ref="FH189:FH252" si="217">IF(FJ189="",0,IF(COUNT(FIND(FJ189,$FK$1))=1,2,IF(FJ188="",1,0)))</f>
        <v>0</v>
      </c>
      <c r="FI189" s="84">
        <f t="shared" ref="FI189:FI252" si="218">IF(FH188=2,FI188+1,IF(FJ187="",FI188,IF(FI188-FI187=1,FI188+1,FI188)))</f>
        <v>1</v>
      </c>
      <c r="FJ189" s="83" t="str">
        <f>""</f>
        <v/>
      </c>
    </row>
    <row r="190" spans="2:166" x14ac:dyDescent="0.25">
      <c r="CV190" s="84">
        <f t="shared" si="150"/>
        <v>1</v>
      </c>
      <c r="CW190" s="58" t="str">
        <f>Rohan!W30</f>
        <v/>
      </c>
      <c r="DC190" s="84">
        <f t="shared" si="151"/>
        <v>1</v>
      </c>
      <c r="DD190">
        <f>Númenor!AP8</f>
        <v>0</v>
      </c>
      <c r="DE190" t="str">
        <f>Númenor!AA8</f>
        <v>Warrior of Númenor</v>
      </c>
      <c r="DF190" s="84" t="str">
        <f>Númenor!CA8</f>
        <v>-</v>
      </c>
      <c r="DK190" s="84"/>
      <c r="DL190">
        <f>LOOKUP(DK186,$EH:$EH,$EM:$EM)</f>
        <v>0</v>
      </c>
      <c r="DM190" s="84">
        <f t="shared" si="216"/>
        <v>0</v>
      </c>
      <c r="DN190">
        <f t="shared" si="157"/>
        <v>0</v>
      </c>
      <c r="DO190">
        <f t="shared" si="158"/>
        <v>0</v>
      </c>
      <c r="DP190">
        <f t="shared" si="159"/>
        <v>0</v>
      </c>
      <c r="DQ190">
        <f t="shared" si="160"/>
        <v>0</v>
      </c>
      <c r="DR190">
        <f t="shared" si="161"/>
        <v>0</v>
      </c>
      <c r="DS190">
        <f t="shared" si="162"/>
        <v>0</v>
      </c>
      <c r="DT190">
        <f t="shared" si="163"/>
        <v>0</v>
      </c>
      <c r="DU190">
        <f t="shared" si="164"/>
        <v>0</v>
      </c>
      <c r="DV190">
        <f t="shared" si="165"/>
        <v>0</v>
      </c>
      <c r="DW190">
        <f t="shared" si="166"/>
        <v>0</v>
      </c>
      <c r="DX190">
        <f t="shared" si="167"/>
        <v>0</v>
      </c>
      <c r="DY190">
        <f t="shared" si="168"/>
        <v>0</v>
      </c>
      <c r="DZ190">
        <f t="shared" si="169"/>
        <v>0</v>
      </c>
      <c r="EA190" s="17">
        <f t="shared" si="175"/>
        <v>1</v>
      </c>
      <c r="EB190" s="85"/>
      <c r="EC190" s="85" t="str">
        <f t="shared" si="170"/>
        <v/>
      </c>
      <c r="ED190" s="85"/>
      <c r="EE190" s="84" t="s">
        <v>2357</v>
      </c>
      <c r="EF190" s="84" t="s">
        <v>2244</v>
      </c>
      <c r="EG190" s="85"/>
      <c r="EH190" s="62" t="s">
        <v>156</v>
      </c>
      <c r="EI190" s="63" t="s">
        <v>156</v>
      </c>
      <c r="EJ190" s="64"/>
      <c r="EO190" s="65" t="s">
        <v>97</v>
      </c>
      <c r="EP190" s="65" t="s">
        <v>97</v>
      </c>
      <c r="EQ190" s="69" t="s">
        <v>619</v>
      </c>
      <c r="ER190" s="69" t="s">
        <v>1843</v>
      </c>
      <c r="ES190" s="69" t="s">
        <v>647</v>
      </c>
      <c r="ET190" s="69" t="s">
        <v>621</v>
      </c>
      <c r="EU190" s="69" t="s">
        <v>624</v>
      </c>
      <c r="EV190" s="69" t="s">
        <v>629</v>
      </c>
      <c r="EW190" s="69" t="s">
        <v>629</v>
      </c>
      <c r="EX190" s="69" t="s">
        <v>621</v>
      </c>
      <c r="EY190" s="69" t="s">
        <v>629</v>
      </c>
      <c r="EZ190" s="69" t="s">
        <v>635</v>
      </c>
      <c r="FA190" s="69" t="s">
        <v>645</v>
      </c>
      <c r="FB190" s="70" t="s">
        <v>678</v>
      </c>
      <c r="FH190" s="84">
        <f t="shared" si="217"/>
        <v>1</v>
      </c>
      <c r="FI190" s="84">
        <f t="shared" si="218"/>
        <v>1</v>
      </c>
      <c r="FJ190" s="85" t="s">
        <v>1200</v>
      </c>
    </row>
    <row r="191" spans="2:166" x14ac:dyDescent="0.25">
      <c r="CV191" s="84">
        <f t="shared" si="150"/>
        <v>1</v>
      </c>
      <c r="CW191" s="58" t="str">
        <f>Rohan!W31</f>
        <v/>
      </c>
      <c r="DC191" s="84">
        <f t="shared" si="151"/>
        <v>1</v>
      </c>
      <c r="DD191">
        <f>Númenor!AP9</f>
        <v>0</v>
      </c>
      <c r="DE191" t="str">
        <f>Númenor!AA9</f>
        <v>Warrior of Númenor</v>
      </c>
      <c r="DF191" s="84" t="str">
        <f>Númenor!CA9</f>
        <v>-</v>
      </c>
      <c r="DH191">
        <v>38</v>
      </c>
      <c r="DI191">
        <f>LOOKUP(DH191,$DC:$DC,$DE:$DE)</f>
        <v>0</v>
      </c>
      <c r="DJ191">
        <f>LOOKUP(DH191,$DC:$DC,$DF:$DF)</f>
        <v>0</v>
      </c>
      <c r="DK191" s="61">
        <f t="shared" ref="DK191" si="219">IF(DI191=0,0,CONCATENATE(DI191,IF(OR(COUNT(FIND("Horse",DJ191))=1,COUNT(FIND("Pony",DJ191))=1,COUNT(FIND("War Goat",DJ191))=1,COUNT(FIND("War Boar",DJ191))=1),"1.",""),IF(OR(COUNT(FIND("armoured horse",DJ191))=1,COUNT(FIND("Gandalf's Cart",DJ191))=1,COUNT(FIND("Sleigh",DJ191))=1,COUNT(FIND("Windlance",DJ191))=1),"2.",""),IF(OR(COUNT(FIND("Engineer Captain",DJ191))=1,COUNT(FIND("Shadowfax",DJ191))=1),"3.","")))</f>
        <v>0</v>
      </c>
      <c r="DL191">
        <f>LOOKUP(DK191,$EH:$EH,$EI:$EI)</f>
        <v>0</v>
      </c>
      <c r="DM191" s="61">
        <f t="shared" ref="DM191" si="220">IF(DL191=0,0,CONCATENATE(DL191,IF(OR(COUNT(FIND("Shield",DJ191))=1,COUNT(FIND("Sting",DJ191))=1,COUNT(FIND("Sebastian",DJ191))=1,COUNT(FIND("The Oakenshield",DJ191))=1),"1.",""),IF(OR(COUNT(FIND("Armour",DJ191))=1,COUNT(FIND("Elven glaive",DJ191))=1),"2.",""),IF(OR(COUNT(FIND("Heavy armour",DJ191))=1,COUNT(FIND("Mithril Coat",DJ191))=1,COUNT(FIND("armour of Gondolin",DJ191))=1,COUNT(FIND("Orcrist",DJ191))=1),"3.",""),IF(OR(COUNT(FIND("The Banner of Minas Tirith",DJ191))=1,COUNT(FIND("Horn of the Riddermark",DJ191))=1,COUNT(FIND("Royal Standard of Rohan",DJ191))=1,COUNT(FIND("Banner of Arwen Evenstar",DJ191))=1,COUNT(FIND("Mirror of Galadriel",DJ191))=1,COUNT(FIND("Andúril, Flame of the West",DJ191))=1,COUNT(FIND("Durin's Axe",DJ191))=1,COUNT(FIND("Erebor13",DJ191))=1),"4.","")))</f>
        <v>0</v>
      </c>
      <c r="DN191">
        <f t="shared" si="157"/>
        <v>0</v>
      </c>
      <c r="DO191">
        <f t="shared" si="158"/>
        <v>0</v>
      </c>
      <c r="DP191">
        <f t="shared" si="159"/>
        <v>0</v>
      </c>
      <c r="DQ191">
        <f t="shared" si="160"/>
        <v>0</v>
      </c>
      <c r="DR191">
        <f t="shared" si="161"/>
        <v>0</v>
      </c>
      <c r="DS191">
        <f t="shared" si="162"/>
        <v>0</v>
      </c>
      <c r="DT191">
        <f t="shared" si="163"/>
        <v>0</v>
      </c>
      <c r="DU191">
        <f t="shared" si="164"/>
        <v>0</v>
      </c>
      <c r="DV191">
        <f t="shared" si="165"/>
        <v>0</v>
      </c>
      <c r="DW191">
        <f t="shared" si="166"/>
        <v>0</v>
      </c>
      <c r="DX191">
        <f t="shared" si="167"/>
        <v>0</v>
      </c>
      <c r="DY191">
        <f t="shared" si="168"/>
        <v>0</v>
      </c>
      <c r="DZ191">
        <f t="shared" si="169"/>
        <v>0</v>
      </c>
      <c r="EA191" s="17">
        <f t="shared" si="175"/>
        <v>1</v>
      </c>
      <c r="EB191" s="85" t="str">
        <f>IF(COUNT(FIND(" with ",DJ191))=1,SUBSTITUTE(DJ191,CONCATENATE(DI191," with"),""),"")</f>
        <v/>
      </c>
      <c r="EC191" s="85" t="str">
        <f t="shared" si="170"/>
        <v/>
      </c>
      <c r="ED191" s="85"/>
      <c r="EE191" s="84" t="s">
        <v>2358</v>
      </c>
      <c r="EF191" s="84" t="s">
        <v>2244</v>
      </c>
      <c r="EG191" s="85"/>
      <c r="EH191" s="62" t="s">
        <v>2656</v>
      </c>
      <c r="EI191" s="63" t="s">
        <v>2656</v>
      </c>
      <c r="EJ191" s="64"/>
      <c r="EO191" s="65" t="s">
        <v>207</v>
      </c>
      <c r="EP191" s="65" t="s">
        <v>207</v>
      </c>
      <c r="EQ191" s="69" t="s">
        <v>748</v>
      </c>
      <c r="ER191" s="69" t="s">
        <v>1845</v>
      </c>
      <c r="ES191" s="69" t="s">
        <v>647</v>
      </c>
      <c r="ET191" s="69" t="s">
        <v>623</v>
      </c>
      <c r="EU191" s="69" t="s">
        <v>624</v>
      </c>
      <c r="EV191" s="69" t="s">
        <v>635</v>
      </c>
      <c r="EW191" s="69" t="s">
        <v>635</v>
      </c>
      <c r="EX191" s="69" t="s">
        <v>621</v>
      </c>
      <c r="EY191" s="14" t="str">
        <f>""</f>
        <v/>
      </c>
      <c r="EZ191" s="14" t="str">
        <f>""</f>
        <v/>
      </c>
      <c r="FA191" s="14" t="str">
        <f>""</f>
        <v/>
      </c>
      <c r="FB191" s="70" t="s">
        <v>763</v>
      </c>
      <c r="FH191" s="84">
        <f t="shared" si="217"/>
        <v>0</v>
      </c>
      <c r="FI191" s="84">
        <f t="shared" si="218"/>
        <v>1</v>
      </c>
      <c r="FJ191" s="85" t="s">
        <v>1201</v>
      </c>
    </row>
    <row r="192" spans="2:166" x14ac:dyDescent="0.25">
      <c r="CV192" s="84">
        <f t="shared" si="150"/>
        <v>1</v>
      </c>
      <c r="CW192" s="58" t="str">
        <f>Rohan!W32</f>
        <v/>
      </c>
      <c r="DC192" s="84">
        <f t="shared" si="151"/>
        <v>1</v>
      </c>
      <c r="DK192" s="84"/>
      <c r="DL192">
        <f>LOOKUP(DK191,$EH:$EH,$EJ:$EJ)</f>
        <v>0</v>
      </c>
      <c r="DM192" s="84">
        <f t="shared" ref="DM192:DM195" si="221">DL192</f>
        <v>0</v>
      </c>
      <c r="DN192">
        <f t="shared" si="157"/>
        <v>0</v>
      </c>
      <c r="DO192">
        <f t="shared" si="158"/>
        <v>0</v>
      </c>
      <c r="DP192">
        <f t="shared" si="159"/>
        <v>0</v>
      </c>
      <c r="DQ192">
        <f t="shared" si="160"/>
        <v>0</v>
      </c>
      <c r="DR192">
        <f t="shared" si="161"/>
        <v>0</v>
      </c>
      <c r="DS192">
        <f t="shared" si="162"/>
        <v>0</v>
      </c>
      <c r="DT192">
        <f t="shared" si="163"/>
        <v>0</v>
      </c>
      <c r="DU192">
        <f t="shared" si="164"/>
        <v>0</v>
      </c>
      <c r="DV192">
        <f t="shared" si="165"/>
        <v>0</v>
      </c>
      <c r="DW192">
        <f t="shared" si="166"/>
        <v>0</v>
      </c>
      <c r="DX192">
        <f t="shared" si="167"/>
        <v>0</v>
      </c>
      <c r="DY192">
        <f t="shared" si="168"/>
        <v>0</v>
      </c>
      <c r="DZ192">
        <f t="shared" si="169"/>
        <v>0</v>
      </c>
      <c r="EA192" s="17">
        <f t="shared" si="175"/>
        <v>1</v>
      </c>
      <c r="EB192" s="85"/>
      <c r="EC192" s="85" t="str">
        <f t="shared" si="170"/>
        <v/>
      </c>
      <c r="ED192" s="85"/>
      <c r="EE192" s="65" t="s">
        <v>221</v>
      </c>
      <c r="EG192" s="85"/>
      <c r="EH192" s="62" t="s">
        <v>227</v>
      </c>
      <c r="EI192" s="63" t="s">
        <v>227</v>
      </c>
      <c r="EJ192" s="64"/>
      <c r="EO192" s="65" t="s">
        <v>206</v>
      </c>
      <c r="EP192" s="65" t="s">
        <v>206</v>
      </c>
      <c r="EQ192" s="69" t="s">
        <v>748</v>
      </c>
      <c r="ER192" s="69" t="s">
        <v>1845</v>
      </c>
      <c r="ES192" s="69" t="s">
        <v>647</v>
      </c>
      <c r="ET192" s="69" t="s">
        <v>623</v>
      </c>
      <c r="EU192" s="69" t="s">
        <v>624</v>
      </c>
      <c r="EV192" s="69" t="s">
        <v>635</v>
      </c>
      <c r="EW192" s="69" t="s">
        <v>635</v>
      </c>
      <c r="EX192" s="69" t="s">
        <v>621</v>
      </c>
      <c r="EY192" s="14" t="str">
        <f>""</f>
        <v/>
      </c>
      <c r="EZ192" s="14" t="str">
        <f>""</f>
        <v/>
      </c>
      <c r="FA192" s="14" t="str">
        <f>""</f>
        <v/>
      </c>
      <c r="FB192" s="70" t="s">
        <v>763</v>
      </c>
      <c r="FH192" s="84">
        <f t="shared" si="217"/>
        <v>0</v>
      </c>
      <c r="FI192" s="84">
        <f t="shared" si="218"/>
        <v>1</v>
      </c>
      <c r="FJ192" s="85" t="s">
        <v>1202</v>
      </c>
    </row>
    <row r="193" spans="100:166" x14ac:dyDescent="0.25">
      <c r="CV193" s="84">
        <f t="shared" si="150"/>
        <v>1</v>
      </c>
      <c r="CW193" s="58" t="str">
        <f>Rohan!W33</f>
        <v/>
      </c>
      <c r="DC193" s="84">
        <f t="shared" si="151"/>
        <v>1</v>
      </c>
      <c r="DK193" s="84"/>
      <c r="DL193">
        <f>LOOKUP(DK191,$EH:$EH,$EK:$EK)</f>
        <v>0</v>
      </c>
      <c r="DM193" s="84">
        <f t="shared" si="221"/>
        <v>0</v>
      </c>
      <c r="DN193">
        <f t="shared" si="157"/>
        <v>0</v>
      </c>
      <c r="DO193">
        <f t="shared" si="158"/>
        <v>0</v>
      </c>
      <c r="DP193">
        <f t="shared" si="159"/>
        <v>0</v>
      </c>
      <c r="DQ193">
        <f t="shared" si="160"/>
        <v>0</v>
      </c>
      <c r="DR193">
        <f t="shared" si="161"/>
        <v>0</v>
      </c>
      <c r="DS193">
        <f t="shared" si="162"/>
        <v>0</v>
      </c>
      <c r="DT193">
        <f t="shared" si="163"/>
        <v>0</v>
      </c>
      <c r="DU193">
        <f t="shared" si="164"/>
        <v>0</v>
      </c>
      <c r="DV193">
        <f t="shared" si="165"/>
        <v>0</v>
      </c>
      <c r="DW193">
        <f t="shared" si="166"/>
        <v>0</v>
      </c>
      <c r="DX193">
        <f t="shared" si="167"/>
        <v>0</v>
      </c>
      <c r="DY193">
        <f t="shared" si="168"/>
        <v>0</v>
      </c>
      <c r="DZ193">
        <f t="shared" si="169"/>
        <v>0</v>
      </c>
      <c r="EA193" s="17">
        <f t="shared" si="175"/>
        <v>1</v>
      </c>
      <c r="EB193" s="85"/>
      <c r="EC193" s="85" t="str">
        <f t="shared" si="170"/>
        <v/>
      </c>
      <c r="ED193" s="85"/>
      <c r="EE193" s="84" t="s">
        <v>2603</v>
      </c>
      <c r="EF193" s="84" t="s">
        <v>2659</v>
      </c>
      <c r="EG193" s="85"/>
      <c r="EH193" s="62" t="s">
        <v>225</v>
      </c>
      <c r="EI193" s="63" t="s">
        <v>225</v>
      </c>
      <c r="EJ193" s="64"/>
      <c r="EO193" s="65" t="s">
        <v>764</v>
      </c>
      <c r="EP193" s="65" t="s">
        <v>207</v>
      </c>
      <c r="EQ193" s="69" t="s">
        <v>748</v>
      </c>
      <c r="ER193" s="69" t="s">
        <v>1845</v>
      </c>
      <c r="ES193" s="69" t="s">
        <v>647</v>
      </c>
      <c r="ET193" s="69" t="s">
        <v>623</v>
      </c>
      <c r="EU193" s="69" t="s">
        <v>622</v>
      </c>
      <c r="EV193" s="69" t="s">
        <v>635</v>
      </c>
      <c r="EW193" s="69" t="s">
        <v>635</v>
      </c>
      <c r="EX193" s="69" t="s">
        <v>621</v>
      </c>
      <c r="EY193" s="14" t="str">
        <f>""</f>
        <v/>
      </c>
      <c r="EZ193" s="14" t="str">
        <f>""</f>
        <v/>
      </c>
      <c r="FA193" s="14" t="str">
        <f>""</f>
        <v/>
      </c>
      <c r="FB193" s="70" t="s">
        <v>763</v>
      </c>
      <c r="FH193" s="84">
        <f t="shared" si="217"/>
        <v>0</v>
      </c>
      <c r="FI193" s="84">
        <f t="shared" si="218"/>
        <v>1</v>
      </c>
      <c r="FJ193" s="85" t="s">
        <v>1203</v>
      </c>
    </row>
    <row r="194" spans="100:166" x14ac:dyDescent="0.25">
      <c r="CV194" s="84">
        <f t="shared" si="150"/>
        <v>1</v>
      </c>
      <c r="CW194" s="58" t="str">
        <f>Rohan!W34</f>
        <v/>
      </c>
      <c r="DC194" s="84">
        <f t="shared" si="151"/>
        <v>1</v>
      </c>
      <c r="DD194">
        <f>'Eregion and Rivendell'!S3</f>
        <v>0</v>
      </c>
      <c r="DE194" t="str">
        <f>'Eregion and Rivendell'!B3</f>
        <v>Elrond</v>
      </c>
      <c r="DF194" t="str">
        <f>'Eregion and Rivendell'!CW3</f>
        <v>-</v>
      </c>
      <c r="DK194" s="84"/>
      <c r="DL194">
        <f>LOOKUP(DK191,$EH:$EH,$EL:$EL)</f>
        <v>0</v>
      </c>
      <c r="DM194" s="84">
        <f t="shared" si="221"/>
        <v>0</v>
      </c>
      <c r="DN194">
        <f t="shared" si="157"/>
        <v>0</v>
      </c>
      <c r="DO194">
        <f t="shared" si="158"/>
        <v>0</v>
      </c>
      <c r="DP194">
        <f t="shared" si="159"/>
        <v>0</v>
      </c>
      <c r="DQ194">
        <f t="shared" si="160"/>
        <v>0</v>
      </c>
      <c r="DR194">
        <f t="shared" si="161"/>
        <v>0</v>
      </c>
      <c r="DS194">
        <f t="shared" si="162"/>
        <v>0</v>
      </c>
      <c r="DT194">
        <f t="shared" si="163"/>
        <v>0</v>
      </c>
      <c r="DU194">
        <f t="shared" si="164"/>
        <v>0</v>
      </c>
      <c r="DV194">
        <f t="shared" si="165"/>
        <v>0</v>
      </c>
      <c r="DW194">
        <f t="shared" si="166"/>
        <v>0</v>
      </c>
      <c r="DX194">
        <f t="shared" si="167"/>
        <v>0</v>
      </c>
      <c r="DY194">
        <f t="shared" si="168"/>
        <v>0</v>
      </c>
      <c r="DZ194">
        <f t="shared" si="169"/>
        <v>0</v>
      </c>
      <c r="EA194" s="17">
        <f t="shared" si="175"/>
        <v>1</v>
      </c>
      <c r="EB194" s="85"/>
      <c r="EC194" s="85" t="str">
        <f t="shared" si="170"/>
        <v/>
      </c>
      <c r="ED194" s="85"/>
      <c r="EE194" s="65" t="s">
        <v>242</v>
      </c>
      <c r="EG194" s="85"/>
      <c r="EH194" s="62" t="s">
        <v>213</v>
      </c>
      <c r="EI194" s="63" t="s">
        <v>213</v>
      </c>
      <c r="EJ194" s="64"/>
      <c r="EO194" s="65" t="s">
        <v>123</v>
      </c>
      <c r="EP194" s="65" t="s">
        <v>123</v>
      </c>
      <c r="EQ194" s="69" t="s">
        <v>619</v>
      </c>
      <c r="ER194" s="69" t="s">
        <v>1843</v>
      </c>
      <c r="ES194" s="69" t="s">
        <v>652</v>
      </c>
      <c r="ET194" s="69" t="s">
        <v>621</v>
      </c>
      <c r="EU194" s="69" t="s">
        <v>621</v>
      </c>
      <c r="EV194" s="69" t="s">
        <v>635</v>
      </c>
      <c r="EW194" s="69" t="s">
        <v>635</v>
      </c>
      <c r="EX194" s="69" t="s">
        <v>623</v>
      </c>
      <c r="EY194" s="14" t="str">
        <f>""</f>
        <v/>
      </c>
      <c r="EZ194" s="14" t="str">
        <f>""</f>
        <v/>
      </c>
      <c r="FA194" s="14" t="str">
        <f>""</f>
        <v/>
      </c>
      <c r="FB194" s="84" t="str">
        <f>""</f>
        <v/>
      </c>
      <c r="FH194" s="84">
        <f t="shared" si="217"/>
        <v>0</v>
      </c>
      <c r="FI194" s="84">
        <f t="shared" si="218"/>
        <v>1</v>
      </c>
      <c r="FJ194" s="83" t="str">
        <f>""</f>
        <v/>
      </c>
    </row>
    <row r="195" spans="100:166" x14ac:dyDescent="0.25">
      <c r="CV195" s="84">
        <f t="shared" ref="CV195:CV258" si="222">IF(CW194="",CV194,CV194+1)</f>
        <v>1</v>
      </c>
      <c r="CW195" s="58" t="str">
        <f>Rohan!W35</f>
        <v/>
      </c>
      <c r="DC195" s="84">
        <f t="shared" ref="DC195:DC258" si="223">IF(DD194=0,DC194,DC194+1)</f>
        <v>1</v>
      </c>
      <c r="DD195">
        <f>'Eregion and Rivendell'!S4</f>
        <v>0</v>
      </c>
      <c r="DE195" t="str">
        <f>'Eregion and Rivendell'!B4</f>
        <v>Elrond, Master of Rivendell</v>
      </c>
      <c r="DF195" s="84" t="str">
        <f>'Eregion and Rivendell'!CW4</f>
        <v>-</v>
      </c>
      <c r="DK195" s="84"/>
      <c r="DL195">
        <f>LOOKUP(DK191,$EH:$EH,$EM:$EM)</f>
        <v>0</v>
      </c>
      <c r="DM195" s="84">
        <f t="shared" si="221"/>
        <v>0</v>
      </c>
      <c r="DN195">
        <f t="shared" si="157"/>
        <v>0</v>
      </c>
      <c r="DO195">
        <f t="shared" si="158"/>
        <v>0</v>
      </c>
      <c r="DP195">
        <f t="shared" si="159"/>
        <v>0</v>
      </c>
      <c r="DQ195">
        <f t="shared" si="160"/>
        <v>0</v>
      </c>
      <c r="DR195">
        <f t="shared" si="161"/>
        <v>0</v>
      </c>
      <c r="DS195">
        <f t="shared" si="162"/>
        <v>0</v>
      </c>
      <c r="DT195">
        <f t="shared" si="163"/>
        <v>0</v>
      </c>
      <c r="DU195">
        <f t="shared" si="164"/>
        <v>0</v>
      </c>
      <c r="DV195">
        <f t="shared" si="165"/>
        <v>0</v>
      </c>
      <c r="DW195">
        <f t="shared" si="166"/>
        <v>0</v>
      </c>
      <c r="DX195">
        <f t="shared" si="167"/>
        <v>0</v>
      </c>
      <c r="DY195">
        <f t="shared" si="168"/>
        <v>0</v>
      </c>
      <c r="DZ195">
        <f t="shared" si="169"/>
        <v>0</v>
      </c>
      <c r="EA195" s="17">
        <f t="shared" si="175"/>
        <v>1</v>
      </c>
      <c r="EB195" s="85"/>
      <c r="EC195" s="85" t="str">
        <f t="shared" si="170"/>
        <v/>
      </c>
      <c r="ED195" s="85"/>
      <c r="EE195" s="65" t="s">
        <v>219</v>
      </c>
      <c r="EF195" s="84" t="s">
        <v>2211</v>
      </c>
      <c r="EG195" s="85"/>
      <c r="EH195" s="62" t="s">
        <v>2600</v>
      </c>
      <c r="EI195" s="63" t="s">
        <v>2600</v>
      </c>
      <c r="EJ195" s="64" t="s">
        <v>2660</v>
      </c>
      <c r="EO195" s="65" t="s">
        <v>122</v>
      </c>
      <c r="EP195" s="65" t="s">
        <v>122</v>
      </c>
      <c r="EQ195" s="69" t="s">
        <v>619</v>
      </c>
      <c r="ER195" s="69" t="s">
        <v>1843</v>
      </c>
      <c r="ES195" s="69" t="s">
        <v>652</v>
      </c>
      <c r="ET195" s="69" t="s">
        <v>621</v>
      </c>
      <c r="EU195" s="69" t="s">
        <v>621</v>
      </c>
      <c r="EV195" s="69" t="s">
        <v>635</v>
      </c>
      <c r="EW195" s="69" t="s">
        <v>635</v>
      </c>
      <c r="EX195" s="69" t="s">
        <v>623</v>
      </c>
      <c r="EY195" s="14" t="str">
        <f>""</f>
        <v/>
      </c>
      <c r="EZ195" s="14" t="str">
        <f>""</f>
        <v/>
      </c>
      <c r="FA195" s="14" t="str">
        <f>""</f>
        <v/>
      </c>
      <c r="FB195" s="84" t="str">
        <f>""</f>
        <v/>
      </c>
      <c r="FH195" s="84">
        <f t="shared" si="217"/>
        <v>1</v>
      </c>
      <c r="FI195" s="84">
        <f t="shared" si="218"/>
        <v>1</v>
      </c>
      <c r="FJ195" s="85" t="s">
        <v>1204</v>
      </c>
    </row>
    <row r="196" spans="100:166" x14ac:dyDescent="0.25">
      <c r="CV196" s="84">
        <f t="shared" si="222"/>
        <v>1</v>
      </c>
      <c r="CW196" s="58" t="str">
        <f>Rohan!W36</f>
        <v/>
      </c>
      <c r="DC196" s="84">
        <f t="shared" si="223"/>
        <v>1</v>
      </c>
      <c r="DD196">
        <f>'Eregion and Rivendell'!S5</f>
        <v>0</v>
      </c>
      <c r="DE196" t="str">
        <f>'Eregion and Rivendell'!B5</f>
        <v>Gil-galad</v>
      </c>
      <c r="DF196" s="84" t="str">
        <f>'Eregion and Rivendell'!CW5</f>
        <v>-</v>
      </c>
      <c r="DH196">
        <v>39</v>
      </c>
      <c r="DI196">
        <f>LOOKUP(DH196,$DC:$DC,$DE:$DE)</f>
        <v>0</v>
      </c>
      <c r="DJ196">
        <f>LOOKUP(DH196,$DC:$DC,$DF:$DF)</f>
        <v>0</v>
      </c>
      <c r="DK196" s="61">
        <f t="shared" ref="DK196" si="224">IF(DI196=0,0,CONCATENATE(DI196,IF(OR(COUNT(FIND("Horse",DJ196))=1,COUNT(FIND("Pony",DJ196))=1,COUNT(FIND("War Goat",DJ196))=1,COUNT(FIND("War Boar",DJ196))=1),"1.",""),IF(OR(COUNT(FIND("armoured horse",DJ196))=1,COUNT(FIND("Gandalf's Cart",DJ196))=1,COUNT(FIND("Sleigh",DJ196))=1,COUNT(FIND("Windlance",DJ196))=1),"2.",""),IF(OR(COUNT(FIND("Engineer Captain",DJ196))=1,COUNT(FIND("Shadowfax",DJ196))=1),"3.","")))</f>
        <v>0</v>
      </c>
      <c r="DL196">
        <f>LOOKUP(DK196,$EH:$EH,$EI:$EI)</f>
        <v>0</v>
      </c>
      <c r="DM196" s="61">
        <f t="shared" ref="DM196" si="225">IF(DL196=0,0,CONCATENATE(DL196,IF(OR(COUNT(FIND("Shield",DJ196))=1,COUNT(FIND("Sting",DJ196))=1,COUNT(FIND("Sebastian",DJ196))=1,COUNT(FIND("The Oakenshield",DJ196))=1),"1.",""),IF(OR(COUNT(FIND("Armour",DJ196))=1,COUNT(FIND("Elven glaive",DJ196))=1),"2.",""),IF(OR(COUNT(FIND("Heavy armour",DJ196))=1,COUNT(FIND("Mithril Coat",DJ196))=1,COUNT(FIND("armour of Gondolin",DJ196))=1,COUNT(FIND("Orcrist",DJ196))=1),"3.",""),IF(OR(COUNT(FIND("The Banner of Minas Tirith",DJ196))=1,COUNT(FIND("Horn of the Riddermark",DJ196))=1,COUNT(FIND("Royal Standard of Rohan",DJ196))=1,COUNT(FIND("Banner of Arwen Evenstar",DJ196))=1,COUNT(FIND("Mirror of Galadriel",DJ196))=1,COUNT(FIND("Andúril, Flame of the West",DJ196))=1,COUNT(FIND("Durin's Axe",DJ196))=1,COUNT(FIND("Erebor13",DJ196))=1),"4.","")))</f>
        <v>0</v>
      </c>
      <c r="DN196">
        <f t="shared" si="157"/>
        <v>0</v>
      </c>
      <c r="DO196">
        <f t="shared" si="158"/>
        <v>0</v>
      </c>
      <c r="DP196">
        <f t="shared" si="159"/>
        <v>0</v>
      </c>
      <c r="DQ196">
        <f t="shared" si="160"/>
        <v>0</v>
      </c>
      <c r="DR196">
        <f t="shared" si="161"/>
        <v>0</v>
      </c>
      <c r="DS196">
        <f t="shared" si="162"/>
        <v>0</v>
      </c>
      <c r="DT196">
        <f t="shared" si="163"/>
        <v>0</v>
      </c>
      <c r="DU196">
        <f t="shared" si="164"/>
        <v>0</v>
      </c>
      <c r="DV196">
        <f t="shared" si="165"/>
        <v>0</v>
      </c>
      <c r="DW196">
        <f t="shared" si="166"/>
        <v>0</v>
      </c>
      <c r="DX196">
        <f t="shared" si="167"/>
        <v>0</v>
      </c>
      <c r="DY196">
        <f t="shared" si="168"/>
        <v>0</v>
      </c>
      <c r="DZ196">
        <f t="shared" si="169"/>
        <v>0</v>
      </c>
      <c r="EA196" s="17">
        <f t="shared" si="175"/>
        <v>1</v>
      </c>
      <c r="EB196" s="85" t="str">
        <f>IF(COUNT(FIND(" with ",DJ196))=1,SUBSTITUTE(DJ196,CONCATENATE(DI196," with"),""),"")</f>
        <v/>
      </c>
      <c r="EC196" s="85" t="str">
        <f t="shared" si="170"/>
        <v/>
      </c>
      <c r="ED196" s="85"/>
      <c r="EE196" s="16" t="s">
        <v>37</v>
      </c>
      <c r="EF196" s="84" t="s">
        <v>2211</v>
      </c>
      <c r="EG196" s="85"/>
      <c r="EH196" s="62" t="s">
        <v>2674</v>
      </c>
      <c r="EI196" s="63" t="s">
        <v>2600</v>
      </c>
      <c r="EJ196" s="64" t="s">
        <v>2660</v>
      </c>
      <c r="EK196" s="84" t="s">
        <v>2964</v>
      </c>
      <c r="EO196" s="65" t="s">
        <v>693</v>
      </c>
      <c r="EP196" s="65" t="s">
        <v>123</v>
      </c>
      <c r="EQ196" s="69" t="s">
        <v>619</v>
      </c>
      <c r="ER196" s="69" t="s">
        <v>1843</v>
      </c>
      <c r="ES196" s="69" t="s">
        <v>652</v>
      </c>
      <c r="ET196" s="69" t="s">
        <v>621</v>
      </c>
      <c r="EU196" s="69" t="s">
        <v>628</v>
      </c>
      <c r="EV196" s="69" t="s">
        <v>635</v>
      </c>
      <c r="EW196" s="69" t="s">
        <v>635</v>
      </c>
      <c r="EX196" s="69" t="s">
        <v>623</v>
      </c>
      <c r="EY196" s="14" t="str">
        <f>""</f>
        <v/>
      </c>
      <c r="EZ196" s="14" t="str">
        <f>""</f>
        <v/>
      </c>
      <c r="FA196" s="14" t="str">
        <f>""</f>
        <v/>
      </c>
      <c r="FB196" s="84" t="str">
        <f>""</f>
        <v/>
      </c>
      <c r="FH196" s="84">
        <f t="shared" si="217"/>
        <v>0</v>
      </c>
      <c r="FI196" s="84">
        <f t="shared" si="218"/>
        <v>1</v>
      </c>
      <c r="FJ196" s="85" t="s">
        <v>1205</v>
      </c>
    </row>
    <row r="197" spans="100:166" x14ac:dyDescent="0.25">
      <c r="CV197" s="84">
        <f t="shared" si="222"/>
        <v>1</v>
      </c>
      <c r="CW197" s="58" t="str">
        <f>Rohan!W37</f>
        <v/>
      </c>
      <c r="DC197" s="84">
        <f t="shared" si="223"/>
        <v>1</v>
      </c>
      <c r="DD197">
        <f>'Eregion and Rivendell'!S6</f>
        <v>0</v>
      </c>
      <c r="DE197" t="str">
        <f>'Eregion and Rivendell'!B6</f>
        <v>Erestor</v>
      </c>
      <c r="DF197" s="84" t="str">
        <f>'Eregion and Rivendell'!CW6</f>
        <v>-</v>
      </c>
      <c r="DK197" s="84"/>
      <c r="DL197">
        <f>LOOKUP(DK196,$EH:$EH,$EJ:$EJ)</f>
        <v>0</v>
      </c>
      <c r="DM197" s="84">
        <f t="shared" ref="DM197:DM200" si="226">DL197</f>
        <v>0</v>
      </c>
      <c r="DN197">
        <f t="shared" si="157"/>
        <v>0</v>
      </c>
      <c r="DO197">
        <f t="shared" si="158"/>
        <v>0</v>
      </c>
      <c r="DP197">
        <f t="shared" si="159"/>
        <v>0</v>
      </c>
      <c r="DQ197">
        <f t="shared" si="160"/>
        <v>0</v>
      </c>
      <c r="DR197">
        <f t="shared" si="161"/>
        <v>0</v>
      </c>
      <c r="DS197">
        <f t="shared" si="162"/>
        <v>0</v>
      </c>
      <c r="DT197">
        <f t="shared" si="163"/>
        <v>0</v>
      </c>
      <c r="DU197">
        <f t="shared" si="164"/>
        <v>0</v>
      </c>
      <c r="DV197">
        <f t="shared" si="165"/>
        <v>0</v>
      </c>
      <c r="DW197">
        <f t="shared" si="166"/>
        <v>0</v>
      </c>
      <c r="DX197">
        <f t="shared" si="167"/>
        <v>0</v>
      </c>
      <c r="DY197">
        <f t="shared" si="168"/>
        <v>0</v>
      </c>
      <c r="DZ197">
        <f t="shared" si="169"/>
        <v>0</v>
      </c>
      <c r="EA197" s="17">
        <f t="shared" si="175"/>
        <v>1</v>
      </c>
      <c r="EB197" s="85"/>
      <c r="EC197" s="85" t="str">
        <f t="shared" si="170"/>
        <v/>
      </c>
      <c r="ED197" s="85"/>
      <c r="EE197" s="65" t="s">
        <v>39</v>
      </c>
      <c r="EG197" s="85"/>
      <c r="EH197" s="62" t="s">
        <v>2594</v>
      </c>
      <c r="EI197" s="63" t="s">
        <v>2594</v>
      </c>
      <c r="EJ197" s="64"/>
      <c r="EO197" s="65" t="s">
        <v>599</v>
      </c>
      <c r="EP197" s="65" t="s">
        <v>599</v>
      </c>
      <c r="EQ197" s="69" t="s">
        <v>748</v>
      </c>
      <c r="ER197" s="69" t="s">
        <v>1845</v>
      </c>
      <c r="ES197" s="69" t="s">
        <v>647</v>
      </c>
      <c r="ET197" s="69" t="s">
        <v>621</v>
      </c>
      <c r="EU197" s="69" t="s">
        <v>622</v>
      </c>
      <c r="EV197" s="69" t="s">
        <v>635</v>
      </c>
      <c r="EW197" s="69" t="s">
        <v>635</v>
      </c>
      <c r="EX197" s="69" t="s">
        <v>621</v>
      </c>
      <c r="EY197" s="69" t="s">
        <v>645</v>
      </c>
      <c r="EZ197" s="69" t="s">
        <v>635</v>
      </c>
      <c r="FA197" s="69" t="s">
        <v>629</v>
      </c>
      <c r="FB197" s="70" t="s">
        <v>761</v>
      </c>
      <c r="FH197" s="84">
        <f t="shared" si="217"/>
        <v>0</v>
      </c>
      <c r="FI197" s="84">
        <f t="shared" si="218"/>
        <v>1</v>
      </c>
      <c r="FJ197" s="85" t="s">
        <v>1206</v>
      </c>
    </row>
    <row r="198" spans="100:166" x14ac:dyDescent="0.25">
      <c r="CV198" s="84">
        <f t="shared" si="222"/>
        <v>1</v>
      </c>
      <c r="CW198" s="58" t="str">
        <f>Rohan!W38</f>
        <v/>
      </c>
      <c r="DC198" s="84">
        <f t="shared" si="223"/>
        <v>1</v>
      </c>
      <c r="DD198">
        <f>'Eregion and Rivendell'!S7</f>
        <v>0</v>
      </c>
      <c r="DE198" t="str">
        <f>'Eregion and Rivendell'!B7</f>
        <v>Círdan</v>
      </c>
      <c r="DF198" s="84" t="str">
        <f>'Eregion and Rivendell'!CW7</f>
        <v>-</v>
      </c>
      <c r="DK198" s="84"/>
      <c r="DL198">
        <f>LOOKUP(DK196,$EH:$EH,$EK:$EK)</f>
        <v>0</v>
      </c>
      <c r="DM198" s="84">
        <f t="shared" si="226"/>
        <v>0</v>
      </c>
      <c r="DN198">
        <f t="shared" ref="DN198:DN261" si="227">LOOKUP($DM198,$EO:$EO,EP:EP)</f>
        <v>0</v>
      </c>
      <c r="DO198">
        <f t="shared" ref="DO198:DO261" si="228">LOOKUP($DM198,$EO:$EO,EQ:EQ)</f>
        <v>0</v>
      </c>
      <c r="DP198">
        <f t="shared" ref="DP198:DP261" si="229">LOOKUP($DM198,$EO:$EO,ER:ER)</f>
        <v>0</v>
      </c>
      <c r="DQ198">
        <f t="shared" ref="DQ198:DQ261" si="230">LOOKUP($DM198,$EO:$EO,ES:ES)</f>
        <v>0</v>
      </c>
      <c r="DR198">
        <f t="shared" ref="DR198:DR261" si="231">LOOKUP($DM198,$EO:$EO,ET:ET)</f>
        <v>0</v>
      </c>
      <c r="DS198">
        <f t="shared" ref="DS198:DS261" si="232">LOOKUP($DM198,$EO:$EO,EU:EU)</f>
        <v>0</v>
      </c>
      <c r="DT198">
        <f t="shared" ref="DT198:DT261" si="233">LOOKUP($DM198,$EO:$EO,EV:EV)</f>
        <v>0</v>
      </c>
      <c r="DU198">
        <f t="shared" ref="DU198:DU261" si="234">LOOKUP($DM198,$EO:$EO,EW:EW)</f>
        <v>0</v>
      </c>
      <c r="DV198">
        <f t="shared" ref="DV198:DV261" si="235">LOOKUP($DM198,$EO:$EO,EX:EX)</f>
        <v>0</v>
      </c>
      <c r="DW198">
        <f t="shared" ref="DW198:DW261" si="236">LOOKUP($DM198,$EO:$EO,EY:EY)</f>
        <v>0</v>
      </c>
      <c r="DX198">
        <f t="shared" ref="DX198:DX261" si="237">LOOKUP($DM198,$EO:$EO,EZ:EZ)</f>
        <v>0</v>
      </c>
      <c r="DY198">
        <f t="shared" ref="DY198:DY261" si="238">LOOKUP($DM198,$EO:$EO,FA:FA)</f>
        <v>0</v>
      </c>
      <c r="DZ198">
        <f t="shared" ref="DZ198:DZ261" si="239">LOOKUP($DM198,$EO:$EO,FB:FB)</f>
        <v>0</v>
      </c>
      <c r="EA198" s="17">
        <f t="shared" si="175"/>
        <v>1</v>
      </c>
      <c r="EB198" s="85"/>
      <c r="EC198" s="85" t="str">
        <f t="shared" si="170"/>
        <v/>
      </c>
      <c r="ED198" s="85"/>
      <c r="EE198" s="65" t="s">
        <v>74</v>
      </c>
      <c r="EF198" s="84" t="s">
        <v>2220</v>
      </c>
      <c r="EG198" s="85"/>
      <c r="EH198" s="62" t="s">
        <v>2672</v>
      </c>
      <c r="EI198" s="63" t="s">
        <v>2594</v>
      </c>
      <c r="EJ198" s="64" t="s">
        <v>2641</v>
      </c>
      <c r="EO198" s="65" t="s">
        <v>154</v>
      </c>
      <c r="EP198" s="65" t="s">
        <v>154</v>
      </c>
      <c r="EQ198" s="69" t="s">
        <v>709</v>
      </c>
      <c r="ER198" s="69" t="s">
        <v>1843</v>
      </c>
      <c r="ES198" s="69" t="s">
        <v>620</v>
      </c>
      <c r="ET198" s="69" t="s">
        <v>621</v>
      </c>
      <c r="EU198" s="69" t="s">
        <v>624</v>
      </c>
      <c r="EV198" s="69" t="s">
        <v>629</v>
      </c>
      <c r="EW198" s="69" t="s">
        <v>629</v>
      </c>
      <c r="EX198" s="69" t="s">
        <v>624</v>
      </c>
      <c r="EY198" s="69" t="s">
        <v>629</v>
      </c>
      <c r="EZ198" s="69" t="s">
        <v>635</v>
      </c>
      <c r="FA198" s="69" t="s">
        <v>635</v>
      </c>
      <c r="FB198" s="70" t="s">
        <v>723</v>
      </c>
      <c r="FH198" s="84">
        <f t="shared" si="217"/>
        <v>0</v>
      </c>
      <c r="FI198" s="84">
        <f t="shared" si="218"/>
        <v>1</v>
      </c>
      <c r="FJ198" s="85" t="s">
        <v>1207</v>
      </c>
    </row>
    <row r="199" spans="100:166" x14ac:dyDescent="0.25">
      <c r="CV199" s="84">
        <f t="shared" si="222"/>
        <v>1</v>
      </c>
      <c r="CW199" s="58" t="str">
        <f>Rohan!W39</f>
        <v/>
      </c>
      <c r="DC199" s="84">
        <f t="shared" si="223"/>
        <v>1</v>
      </c>
      <c r="DD199">
        <f>'Eregion and Rivendell'!S8</f>
        <v>0</v>
      </c>
      <c r="DE199" t="str">
        <f>'Eregion and Rivendell'!B8</f>
        <v>Elladan and Elrohir</v>
      </c>
      <c r="DF199" s="84" t="str">
        <f>'Eregion and Rivendell'!CW8</f>
        <v>-</v>
      </c>
      <c r="DK199" s="84"/>
      <c r="DL199">
        <f>LOOKUP(DK196,$EH:$EH,$EL:$EL)</f>
        <v>0</v>
      </c>
      <c r="DM199" s="84">
        <f t="shared" si="226"/>
        <v>0</v>
      </c>
      <c r="DN199">
        <f t="shared" si="227"/>
        <v>0</v>
      </c>
      <c r="DO199">
        <f t="shared" si="228"/>
        <v>0</v>
      </c>
      <c r="DP199">
        <f t="shared" si="229"/>
        <v>0</v>
      </c>
      <c r="DQ199">
        <f t="shared" si="230"/>
        <v>0</v>
      </c>
      <c r="DR199">
        <f t="shared" si="231"/>
        <v>0</v>
      </c>
      <c r="DS199">
        <f t="shared" si="232"/>
        <v>0</v>
      </c>
      <c r="DT199">
        <f t="shared" si="233"/>
        <v>0</v>
      </c>
      <c r="DU199">
        <f t="shared" si="234"/>
        <v>0</v>
      </c>
      <c r="DV199">
        <f t="shared" si="235"/>
        <v>0</v>
      </c>
      <c r="DW199">
        <f t="shared" si="236"/>
        <v>0</v>
      </c>
      <c r="DX199">
        <f t="shared" si="237"/>
        <v>0</v>
      </c>
      <c r="DY199">
        <f t="shared" si="238"/>
        <v>0</v>
      </c>
      <c r="DZ199">
        <f t="shared" si="239"/>
        <v>0</v>
      </c>
      <c r="EA199" s="17">
        <f t="shared" si="175"/>
        <v>1</v>
      </c>
      <c r="EB199" s="85"/>
      <c r="EC199" s="85" t="str">
        <f t="shared" ref="EC199:EC262" si="240">CONCATENATE(LOOKUP(DL199,$EE:$EE,$EF:$EF),EB199)</f>
        <v/>
      </c>
      <c r="ED199" s="85"/>
      <c r="EE199" s="59" t="s">
        <v>579</v>
      </c>
      <c r="EG199" s="85"/>
      <c r="EH199" s="62" t="s">
        <v>2598</v>
      </c>
      <c r="EI199" s="63" t="s">
        <v>2598</v>
      </c>
      <c r="EJ199" s="64" t="s">
        <v>2660</v>
      </c>
      <c r="EK199" s="212"/>
      <c r="EO199" s="65" t="s">
        <v>592</v>
      </c>
      <c r="EP199" s="65" t="s">
        <v>154</v>
      </c>
      <c r="EQ199" s="69" t="s">
        <v>709</v>
      </c>
      <c r="ER199" s="69" t="s">
        <v>1843</v>
      </c>
      <c r="ES199" s="69" t="s">
        <v>620</v>
      </c>
      <c r="ET199" s="69" t="s">
        <v>621</v>
      </c>
      <c r="EU199" s="69" t="s">
        <v>622</v>
      </c>
      <c r="EV199" s="69" t="s">
        <v>629</v>
      </c>
      <c r="EW199" s="69" t="s">
        <v>629</v>
      </c>
      <c r="EX199" s="69" t="s">
        <v>624</v>
      </c>
      <c r="EY199" s="69" t="s">
        <v>629</v>
      </c>
      <c r="EZ199" s="69" t="s">
        <v>635</v>
      </c>
      <c r="FA199" s="69" t="s">
        <v>635</v>
      </c>
      <c r="FB199" s="70" t="s">
        <v>723</v>
      </c>
      <c r="FH199" s="84">
        <f t="shared" si="217"/>
        <v>0</v>
      </c>
      <c r="FI199" s="84">
        <f t="shared" si="218"/>
        <v>1</v>
      </c>
      <c r="FJ199" s="85" t="s">
        <v>1208</v>
      </c>
    </row>
    <row r="200" spans="100:166" x14ac:dyDescent="0.25">
      <c r="CV200" s="84">
        <f t="shared" si="222"/>
        <v>1</v>
      </c>
      <c r="CW200" s="58" t="str">
        <f>Rohan!W40</f>
        <v/>
      </c>
      <c r="DC200" s="84">
        <f t="shared" si="223"/>
        <v>1</v>
      </c>
      <c r="DD200">
        <f>'Eregion and Rivendell'!S9</f>
        <v>0</v>
      </c>
      <c r="DE200" t="str">
        <f>'Eregion and Rivendell'!B9</f>
        <v>Arwen</v>
      </c>
      <c r="DF200" s="84" t="str">
        <f>'Eregion and Rivendell'!CW9</f>
        <v>-</v>
      </c>
      <c r="DK200" s="84"/>
      <c r="DL200">
        <f>LOOKUP(DK196,$EH:$EH,$EM:$EM)</f>
        <v>0</v>
      </c>
      <c r="DM200" s="84">
        <f t="shared" si="226"/>
        <v>0</v>
      </c>
      <c r="DN200">
        <f t="shared" si="227"/>
        <v>0</v>
      </c>
      <c r="DO200">
        <f t="shared" si="228"/>
        <v>0</v>
      </c>
      <c r="DP200">
        <f t="shared" si="229"/>
        <v>0</v>
      </c>
      <c r="DQ200">
        <f t="shared" si="230"/>
        <v>0</v>
      </c>
      <c r="DR200">
        <f t="shared" si="231"/>
        <v>0</v>
      </c>
      <c r="DS200">
        <f t="shared" si="232"/>
        <v>0</v>
      </c>
      <c r="DT200">
        <f t="shared" si="233"/>
        <v>0</v>
      </c>
      <c r="DU200">
        <f t="shared" si="234"/>
        <v>0</v>
      </c>
      <c r="DV200">
        <f t="shared" si="235"/>
        <v>0</v>
      </c>
      <c r="DW200">
        <f t="shared" si="236"/>
        <v>0</v>
      </c>
      <c r="DX200">
        <f t="shared" si="237"/>
        <v>0</v>
      </c>
      <c r="DY200">
        <f t="shared" si="238"/>
        <v>0</v>
      </c>
      <c r="DZ200">
        <f t="shared" si="239"/>
        <v>0</v>
      </c>
      <c r="EA200" s="17">
        <f t="shared" ref="EA200:EA263" si="241">IF(DN199=0,EA199,EA199+1)</f>
        <v>1</v>
      </c>
      <c r="EB200" s="85"/>
      <c r="EC200" s="85" t="str">
        <f t="shared" si="240"/>
        <v/>
      </c>
      <c r="ED200" s="85"/>
      <c r="EE200" s="65" t="s">
        <v>257</v>
      </c>
      <c r="EF200" s="84" t="s">
        <v>2276</v>
      </c>
      <c r="EG200" s="85"/>
      <c r="EH200" s="62" t="s">
        <v>2599</v>
      </c>
      <c r="EI200" s="63" t="s">
        <v>2598</v>
      </c>
      <c r="EJ200" s="84" t="s">
        <v>2964</v>
      </c>
      <c r="EK200" s="84" t="s">
        <v>2660</v>
      </c>
      <c r="EO200" s="65" t="s">
        <v>153</v>
      </c>
      <c r="EP200" s="65" t="s">
        <v>153</v>
      </c>
      <c r="EQ200" s="69" t="s">
        <v>709</v>
      </c>
      <c r="ER200" s="69" t="s">
        <v>1843</v>
      </c>
      <c r="ES200" s="69" t="s">
        <v>627</v>
      </c>
      <c r="ET200" s="69" t="s">
        <v>623</v>
      </c>
      <c r="EU200" s="69" t="s">
        <v>621</v>
      </c>
      <c r="EV200" s="69" t="s">
        <v>635</v>
      </c>
      <c r="EW200" s="69" t="s">
        <v>629</v>
      </c>
      <c r="EX200" s="69" t="s">
        <v>628</v>
      </c>
      <c r="EY200" s="69" t="s">
        <v>635</v>
      </c>
      <c r="EZ200" s="69" t="s">
        <v>623</v>
      </c>
      <c r="FA200" s="69" t="s">
        <v>635</v>
      </c>
      <c r="FB200" s="70" t="s">
        <v>722</v>
      </c>
      <c r="FH200" s="84">
        <f t="shared" si="217"/>
        <v>0</v>
      </c>
      <c r="FI200" s="84">
        <f t="shared" si="218"/>
        <v>1</v>
      </c>
      <c r="FJ200" s="85" t="s">
        <v>1209</v>
      </c>
    </row>
    <row r="201" spans="100:166" x14ac:dyDescent="0.25">
      <c r="CV201" s="84">
        <f t="shared" si="222"/>
        <v>1</v>
      </c>
      <c r="CW201" s="58" t="str">
        <f>Rohan!W41</f>
        <v/>
      </c>
      <c r="DC201" s="84">
        <f t="shared" si="223"/>
        <v>1</v>
      </c>
      <c r="DD201">
        <f>'Eregion and Rivendell'!S10</f>
        <v>0</v>
      </c>
      <c r="DE201" t="str">
        <f>'Eregion and Rivendell'!B10</f>
        <v>Glorfindel, Lord of the West</v>
      </c>
      <c r="DF201" s="84" t="str">
        <f>'Eregion and Rivendell'!CW10</f>
        <v>-</v>
      </c>
      <c r="DH201">
        <v>40</v>
      </c>
      <c r="DI201">
        <f>LOOKUP(DH201,$DC:$DC,$DE:$DE)</f>
        <v>0</v>
      </c>
      <c r="DJ201">
        <f>LOOKUP(DH201,$DC:$DC,$DF:$DF)</f>
        <v>0</v>
      </c>
      <c r="DK201" s="61">
        <f t="shared" ref="DK201" si="242">IF(DI201=0,0,CONCATENATE(DI201,IF(OR(COUNT(FIND("Horse",DJ201))=1,COUNT(FIND("Pony",DJ201))=1,COUNT(FIND("War Goat",DJ201))=1,COUNT(FIND("War Boar",DJ201))=1),"1.",""),IF(OR(COUNT(FIND("armoured horse",DJ201))=1,COUNT(FIND("Gandalf's Cart",DJ201))=1,COUNT(FIND("Sleigh",DJ201))=1,COUNT(FIND("Windlance",DJ201))=1),"2.",""),IF(OR(COUNT(FIND("Engineer Captain",DJ201))=1,COUNT(FIND("Shadowfax",DJ201))=1),"3.","")))</f>
        <v>0</v>
      </c>
      <c r="DL201">
        <f>LOOKUP(DK201,$EH:$EH,$EI:$EI)</f>
        <v>0</v>
      </c>
      <c r="DM201" s="61">
        <f t="shared" ref="DM201" si="243">IF(DL201=0,0,CONCATENATE(DL201,IF(OR(COUNT(FIND("Shield",DJ201))=1,COUNT(FIND("Sting",DJ201))=1,COUNT(FIND("Sebastian",DJ201))=1,COUNT(FIND("The Oakenshield",DJ201))=1),"1.",""),IF(OR(COUNT(FIND("Armour",DJ201))=1,COUNT(FIND("Elven glaive",DJ201))=1),"2.",""),IF(OR(COUNT(FIND("Heavy armour",DJ201))=1,COUNT(FIND("Mithril Coat",DJ201))=1,COUNT(FIND("armour of Gondolin",DJ201))=1,COUNT(FIND("Orcrist",DJ201))=1),"3.",""),IF(OR(COUNT(FIND("The Banner of Minas Tirith",DJ201))=1,COUNT(FIND("Horn of the Riddermark",DJ201))=1,COUNT(FIND("Royal Standard of Rohan",DJ201))=1,COUNT(FIND("Banner of Arwen Evenstar",DJ201))=1,COUNT(FIND("Mirror of Galadriel",DJ201))=1,COUNT(FIND("Andúril, Flame of the West",DJ201))=1,COUNT(FIND("Durin's Axe",DJ201))=1,COUNT(FIND("Erebor13",DJ201))=1),"4.","")))</f>
        <v>0</v>
      </c>
      <c r="DN201">
        <f t="shared" si="227"/>
        <v>0</v>
      </c>
      <c r="DO201">
        <f t="shared" si="228"/>
        <v>0</v>
      </c>
      <c r="DP201">
        <f t="shared" si="229"/>
        <v>0</v>
      </c>
      <c r="DQ201">
        <f t="shared" si="230"/>
        <v>0</v>
      </c>
      <c r="DR201">
        <f t="shared" si="231"/>
        <v>0</v>
      </c>
      <c r="DS201">
        <f t="shared" si="232"/>
        <v>0</v>
      </c>
      <c r="DT201">
        <f t="shared" si="233"/>
        <v>0</v>
      </c>
      <c r="DU201">
        <f t="shared" si="234"/>
        <v>0</v>
      </c>
      <c r="DV201">
        <f t="shared" si="235"/>
        <v>0</v>
      </c>
      <c r="DW201">
        <f t="shared" si="236"/>
        <v>0</v>
      </c>
      <c r="DX201">
        <f t="shared" si="237"/>
        <v>0</v>
      </c>
      <c r="DY201">
        <f t="shared" si="238"/>
        <v>0</v>
      </c>
      <c r="DZ201">
        <f t="shared" si="239"/>
        <v>0</v>
      </c>
      <c r="EA201" s="17">
        <f t="shared" si="241"/>
        <v>1</v>
      </c>
      <c r="EB201" s="85" t="str">
        <f>IF(COUNT(FIND(" with ",DJ201))=1,SUBSTITUTE(DJ201,CONCATENATE(DI201," with"),""),"")</f>
        <v/>
      </c>
      <c r="EC201" s="85" t="str">
        <f t="shared" si="240"/>
        <v/>
      </c>
      <c r="ED201" s="85"/>
      <c r="EE201" s="84" t="s">
        <v>2446</v>
      </c>
      <c r="EF201" s="84" t="s">
        <v>2328</v>
      </c>
      <c r="EG201" s="85"/>
      <c r="EH201" s="62" t="s">
        <v>2597</v>
      </c>
      <c r="EI201" s="63" t="s">
        <v>2598</v>
      </c>
      <c r="EJ201" s="64" t="s">
        <v>2435</v>
      </c>
      <c r="EK201" s="84" t="s">
        <v>2434</v>
      </c>
      <c r="EL201" s="84" t="s">
        <v>2444</v>
      </c>
      <c r="EM201" s="84" t="s">
        <v>2445</v>
      </c>
      <c r="EO201" s="65" t="s">
        <v>155</v>
      </c>
      <c r="EP201" s="65" t="s">
        <v>155</v>
      </c>
      <c r="EQ201" s="69" t="s">
        <v>709</v>
      </c>
      <c r="ER201" s="69" t="s">
        <v>1843</v>
      </c>
      <c r="ES201" s="69" t="s">
        <v>627</v>
      </c>
      <c r="ET201" s="69" t="s">
        <v>623</v>
      </c>
      <c r="EU201" s="69" t="s">
        <v>628</v>
      </c>
      <c r="EV201" s="69" t="s">
        <v>635</v>
      </c>
      <c r="EW201" s="69" t="s">
        <v>635</v>
      </c>
      <c r="EX201" s="69" t="s">
        <v>628</v>
      </c>
      <c r="EY201" s="14" t="str">
        <f>""</f>
        <v/>
      </c>
      <c r="EZ201" s="14" t="str">
        <f>""</f>
        <v/>
      </c>
      <c r="FA201" s="14" t="str">
        <f>""</f>
        <v/>
      </c>
      <c r="FB201" s="70" t="s">
        <v>723</v>
      </c>
      <c r="FH201" s="84">
        <f t="shared" si="217"/>
        <v>0</v>
      </c>
      <c r="FI201" s="84">
        <f t="shared" si="218"/>
        <v>1</v>
      </c>
      <c r="FJ201" s="83" t="str">
        <f>""</f>
        <v/>
      </c>
    </row>
    <row r="202" spans="100:166" x14ac:dyDescent="0.25">
      <c r="CV202" s="84">
        <f t="shared" si="222"/>
        <v>1</v>
      </c>
      <c r="CW202" s="58" t="str">
        <f>Rohan!W42</f>
        <v/>
      </c>
      <c r="DC202" s="84">
        <f t="shared" si="223"/>
        <v>1</v>
      </c>
      <c r="DD202">
        <f>'Eregion and Rivendell'!S11</f>
        <v>0</v>
      </c>
      <c r="DE202" t="str">
        <f>'Eregion and Rivendell'!B11</f>
        <v>Gildor Inglorion</v>
      </c>
      <c r="DF202" s="84" t="str">
        <f>'Eregion and Rivendell'!CW11</f>
        <v>-</v>
      </c>
      <c r="DK202" s="84"/>
      <c r="DL202">
        <f>LOOKUP(DK201,$EH:$EH,$EJ:$EJ)</f>
        <v>0</v>
      </c>
      <c r="DM202" s="84">
        <f t="shared" ref="DM202:DM205" si="244">DL202</f>
        <v>0</v>
      </c>
      <c r="DN202">
        <f t="shared" si="227"/>
        <v>0</v>
      </c>
      <c r="DO202">
        <f t="shared" si="228"/>
        <v>0</v>
      </c>
      <c r="DP202">
        <f t="shared" si="229"/>
        <v>0</v>
      </c>
      <c r="DQ202">
        <f t="shared" si="230"/>
        <v>0</v>
      </c>
      <c r="DR202">
        <f t="shared" si="231"/>
        <v>0</v>
      </c>
      <c r="DS202">
        <f t="shared" si="232"/>
        <v>0</v>
      </c>
      <c r="DT202">
        <f t="shared" si="233"/>
        <v>0</v>
      </c>
      <c r="DU202">
        <f t="shared" si="234"/>
        <v>0</v>
      </c>
      <c r="DV202">
        <f t="shared" si="235"/>
        <v>0</v>
      </c>
      <c r="DW202">
        <f t="shared" si="236"/>
        <v>0</v>
      </c>
      <c r="DX202">
        <f t="shared" si="237"/>
        <v>0</v>
      </c>
      <c r="DY202">
        <f t="shared" si="238"/>
        <v>0</v>
      </c>
      <c r="DZ202">
        <f t="shared" si="239"/>
        <v>0</v>
      </c>
      <c r="EA202" s="17">
        <f t="shared" si="241"/>
        <v>1</v>
      </c>
      <c r="EB202" s="85"/>
      <c r="EC202" s="85" t="str">
        <f t="shared" si="240"/>
        <v/>
      </c>
      <c r="ED202" s="85"/>
      <c r="EE202" s="65" t="s">
        <v>136</v>
      </c>
      <c r="EF202" s="84" t="s">
        <v>2213</v>
      </c>
      <c r="EG202" s="85"/>
      <c r="EH202" s="62" t="s">
        <v>2595</v>
      </c>
      <c r="EI202" s="63" t="s">
        <v>2595</v>
      </c>
      <c r="EJ202" s="64"/>
      <c r="EO202" s="65" t="s">
        <v>156</v>
      </c>
      <c r="EP202" s="65" t="s">
        <v>156</v>
      </c>
      <c r="EQ202" s="69" t="s">
        <v>709</v>
      </c>
      <c r="ER202" s="69" t="s">
        <v>1843</v>
      </c>
      <c r="ES202" s="69" t="s">
        <v>627</v>
      </c>
      <c r="ET202" s="69" t="s">
        <v>623</v>
      </c>
      <c r="EU202" s="69" t="s">
        <v>628</v>
      </c>
      <c r="EV202" s="69" t="s">
        <v>635</v>
      </c>
      <c r="EW202" s="69" t="s">
        <v>635</v>
      </c>
      <c r="EX202" s="69" t="s">
        <v>628</v>
      </c>
      <c r="EY202" s="14" t="str">
        <f>""</f>
        <v/>
      </c>
      <c r="EZ202" s="14" t="str">
        <f>""</f>
        <v/>
      </c>
      <c r="FA202" s="14" t="str">
        <f>""</f>
        <v/>
      </c>
      <c r="FB202" s="70" t="s">
        <v>723</v>
      </c>
      <c r="FH202" s="84">
        <f t="shared" si="217"/>
        <v>1</v>
      </c>
      <c r="FI202" s="84">
        <f t="shared" si="218"/>
        <v>1</v>
      </c>
      <c r="FJ202" s="85" t="s">
        <v>702</v>
      </c>
    </row>
    <row r="203" spans="100:166" x14ac:dyDescent="0.25">
      <c r="CV203" s="84">
        <f t="shared" si="222"/>
        <v>1</v>
      </c>
      <c r="CW203" s="58" t="str">
        <f>Rohan!W43</f>
        <v/>
      </c>
      <c r="DC203" s="84">
        <f t="shared" si="223"/>
        <v>1</v>
      </c>
      <c r="DD203">
        <f>'Eregion and Rivendell'!S12</f>
        <v>0</v>
      </c>
      <c r="DE203" t="str">
        <f>'Eregion and Rivendell'!B12</f>
        <v>High Elf Stormcaller</v>
      </c>
      <c r="DF203" s="84" t="str">
        <f>'Eregion and Rivendell'!CW12</f>
        <v>-</v>
      </c>
      <c r="DK203" s="84"/>
      <c r="DL203">
        <f>LOOKUP(DK201,$EH:$EH,$EK:$EK)</f>
        <v>0</v>
      </c>
      <c r="DM203" s="84">
        <f t="shared" si="244"/>
        <v>0</v>
      </c>
      <c r="DN203">
        <f t="shared" si="227"/>
        <v>0</v>
      </c>
      <c r="DO203">
        <f t="shared" si="228"/>
        <v>0</v>
      </c>
      <c r="DP203">
        <f t="shared" si="229"/>
        <v>0</v>
      </c>
      <c r="DQ203">
        <f t="shared" si="230"/>
        <v>0</v>
      </c>
      <c r="DR203">
        <f t="shared" si="231"/>
        <v>0</v>
      </c>
      <c r="DS203">
        <f t="shared" si="232"/>
        <v>0</v>
      </c>
      <c r="DT203">
        <f t="shared" si="233"/>
        <v>0</v>
      </c>
      <c r="DU203">
        <f t="shared" si="234"/>
        <v>0</v>
      </c>
      <c r="DV203">
        <f t="shared" si="235"/>
        <v>0</v>
      </c>
      <c r="DW203">
        <f t="shared" si="236"/>
        <v>0</v>
      </c>
      <c r="DX203">
        <f t="shared" si="237"/>
        <v>0</v>
      </c>
      <c r="DY203">
        <f t="shared" si="238"/>
        <v>0</v>
      </c>
      <c r="DZ203">
        <f t="shared" si="239"/>
        <v>0</v>
      </c>
      <c r="EA203" s="17">
        <f t="shared" si="241"/>
        <v>1</v>
      </c>
      <c r="EB203" s="85"/>
      <c r="EC203" s="85" t="str">
        <f t="shared" si="240"/>
        <v/>
      </c>
      <c r="ED203" s="85"/>
      <c r="EE203" s="65" t="s">
        <v>54</v>
      </c>
      <c r="EF203" s="84" t="s">
        <v>2213</v>
      </c>
      <c r="EG203" s="85"/>
      <c r="EH203" s="62" t="s">
        <v>2596</v>
      </c>
      <c r="EI203" s="63" t="s">
        <v>2596</v>
      </c>
      <c r="EJ203" s="64" t="s">
        <v>2641</v>
      </c>
      <c r="EO203" s="65" t="s">
        <v>724</v>
      </c>
      <c r="EP203" s="65" t="s">
        <v>155</v>
      </c>
      <c r="EQ203" s="69" t="s">
        <v>709</v>
      </c>
      <c r="ER203" s="69" t="s">
        <v>1843</v>
      </c>
      <c r="ES203" s="69" t="s">
        <v>627</v>
      </c>
      <c r="ET203" s="69" t="s">
        <v>623</v>
      </c>
      <c r="EU203" s="69" t="s">
        <v>624</v>
      </c>
      <c r="EV203" s="69" t="s">
        <v>635</v>
      </c>
      <c r="EW203" s="69" t="s">
        <v>635</v>
      </c>
      <c r="EX203" s="69" t="s">
        <v>628</v>
      </c>
      <c r="EY203" s="14" t="str">
        <f>""</f>
        <v/>
      </c>
      <c r="EZ203" s="14" t="str">
        <f>""</f>
        <v/>
      </c>
      <c r="FA203" s="14" t="str">
        <f>""</f>
        <v/>
      </c>
      <c r="FB203" s="70" t="s">
        <v>723</v>
      </c>
      <c r="FH203" s="84">
        <f t="shared" si="217"/>
        <v>0</v>
      </c>
      <c r="FI203" s="84">
        <f t="shared" si="218"/>
        <v>1</v>
      </c>
      <c r="FJ203" s="85" t="s">
        <v>1895</v>
      </c>
    </row>
    <row r="204" spans="100:166" x14ac:dyDescent="0.25">
      <c r="CV204" s="84">
        <f t="shared" si="222"/>
        <v>1</v>
      </c>
      <c r="CW204" s="58" t="str">
        <f>Rohan!W44</f>
        <v/>
      </c>
      <c r="DC204" s="84">
        <f t="shared" si="223"/>
        <v>1</v>
      </c>
      <c r="DD204">
        <f>'Eregion and Rivendell'!S13</f>
        <v>0</v>
      </c>
      <c r="DE204" t="str">
        <f>'Eregion and Rivendell'!B13</f>
        <v>High Elf Captain</v>
      </c>
      <c r="DF204" s="84" t="str">
        <f>'Eregion and Rivendell'!CW13</f>
        <v>-</v>
      </c>
      <c r="DK204" s="84"/>
      <c r="DL204">
        <f>LOOKUP(DK201,$EH:$EH,$EL:$EL)</f>
        <v>0</v>
      </c>
      <c r="DM204" s="84">
        <f t="shared" si="244"/>
        <v>0</v>
      </c>
      <c r="DN204">
        <f t="shared" si="227"/>
        <v>0</v>
      </c>
      <c r="DO204">
        <f t="shared" si="228"/>
        <v>0</v>
      </c>
      <c r="DP204">
        <f t="shared" si="229"/>
        <v>0</v>
      </c>
      <c r="DQ204">
        <f t="shared" si="230"/>
        <v>0</v>
      </c>
      <c r="DR204">
        <f t="shared" si="231"/>
        <v>0</v>
      </c>
      <c r="DS204">
        <f t="shared" si="232"/>
        <v>0</v>
      </c>
      <c r="DT204">
        <f t="shared" si="233"/>
        <v>0</v>
      </c>
      <c r="DU204">
        <f t="shared" si="234"/>
        <v>0</v>
      </c>
      <c r="DV204">
        <f t="shared" si="235"/>
        <v>0</v>
      </c>
      <c r="DW204">
        <f t="shared" si="236"/>
        <v>0</v>
      </c>
      <c r="DX204">
        <f t="shared" si="237"/>
        <v>0</v>
      </c>
      <c r="DY204">
        <f t="shared" si="238"/>
        <v>0</v>
      </c>
      <c r="DZ204">
        <f t="shared" si="239"/>
        <v>0</v>
      </c>
      <c r="EA204" s="17">
        <f t="shared" si="241"/>
        <v>1</v>
      </c>
      <c r="EB204" s="85"/>
      <c r="EC204" s="85" t="str">
        <f t="shared" si="240"/>
        <v/>
      </c>
      <c r="ED204" s="85"/>
      <c r="EE204" s="65" t="s">
        <v>55</v>
      </c>
      <c r="EF204" s="84" t="s">
        <v>2213</v>
      </c>
      <c r="EG204" s="85"/>
      <c r="EH204" s="62" t="s">
        <v>140</v>
      </c>
      <c r="EI204" s="63" t="s">
        <v>140</v>
      </c>
      <c r="EJ204" s="64"/>
      <c r="EO204" s="84" t="s">
        <v>2656</v>
      </c>
      <c r="EP204" s="84" t="s">
        <v>2656</v>
      </c>
      <c r="EQ204" s="69" t="s">
        <v>619</v>
      </c>
      <c r="ER204" s="69" t="s">
        <v>1843</v>
      </c>
      <c r="ES204" s="69" t="s">
        <v>652</v>
      </c>
      <c r="ET204" s="69" t="s">
        <v>623</v>
      </c>
      <c r="EU204" s="69" t="s">
        <v>623</v>
      </c>
      <c r="EV204" s="69" t="s">
        <v>635</v>
      </c>
      <c r="EW204" s="69" t="s">
        <v>629</v>
      </c>
      <c r="EX204" s="69" t="s">
        <v>628</v>
      </c>
      <c r="EY204" s="14">
        <v>1</v>
      </c>
      <c r="EZ204" s="14">
        <v>1</v>
      </c>
      <c r="FA204" s="14">
        <v>1</v>
      </c>
      <c r="FB204" s="73" t="s">
        <v>2687</v>
      </c>
      <c r="FH204" s="84">
        <f t="shared" si="217"/>
        <v>0</v>
      </c>
      <c r="FI204" s="84">
        <f t="shared" si="218"/>
        <v>1</v>
      </c>
      <c r="FJ204" s="85" t="s">
        <v>1896</v>
      </c>
    </row>
    <row r="205" spans="100:166" x14ac:dyDescent="0.25">
      <c r="CV205" s="84">
        <f t="shared" si="222"/>
        <v>1</v>
      </c>
      <c r="CW205" s="58" t="str">
        <f>Rohan!W45</f>
        <v/>
      </c>
      <c r="DC205" s="84">
        <f t="shared" si="223"/>
        <v>1</v>
      </c>
      <c r="DD205">
        <f>'Eregion and Rivendell'!S14</f>
        <v>0</v>
      </c>
      <c r="DE205" t="str">
        <f>'Eregion and Rivendell'!B14</f>
        <v>High Elf Captain</v>
      </c>
      <c r="DF205" s="84" t="str">
        <f>'Eregion and Rivendell'!CW14</f>
        <v>-</v>
      </c>
      <c r="DK205" s="84"/>
      <c r="DL205">
        <f>LOOKUP(DK201,$EH:$EH,$EM:$EM)</f>
        <v>0</v>
      </c>
      <c r="DM205" s="84">
        <f t="shared" si="244"/>
        <v>0</v>
      </c>
      <c r="DN205">
        <f t="shared" si="227"/>
        <v>0</v>
      </c>
      <c r="DO205">
        <f t="shared" si="228"/>
        <v>0</v>
      </c>
      <c r="DP205">
        <f t="shared" si="229"/>
        <v>0</v>
      </c>
      <c r="DQ205">
        <f t="shared" si="230"/>
        <v>0</v>
      </c>
      <c r="DR205">
        <f t="shared" si="231"/>
        <v>0</v>
      </c>
      <c r="DS205">
        <f t="shared" si="232"/>
        <v>0</v>
      </c>
      <c r="DT205">
        <f t="shared" si="233"/>
        <v>0</v>
      </c>
      <c r="DU205">
        <f t="shared" si="234"/>
        <v>0</v>
      </c>
      <c r="DV205">
        <f t="shared" si="235"/>
        <v>0</v>
      </c>
      <c r="DW205">
        <f t="shared" si="236"/>
        <v>0</v>
      </c>
      <c r="DX205">
        <f t="shared" si="237"/>
        <v>0</v>
      </c>
      <c r="DY205">
        <f t="shared" si="238"/>
        <v>0</v>
      </c>
      <c r="DZ205">
        <f t="shared" si="239"/>
        <v>0</v>
      </c>
      <c r="EA205" s="17">
        <f t="shared" si="241"/>
        <v>1</v>
      </c>
      <c r="EB205" s="85"/>
      <c r="EC205" s="85" t="str">
        <f t="shared" si="240"/>
        <v/>
      </c>
      <c r="ED205" s="85"/>
      <c r="EE205" s="65" t="s">
        <v>135</v>
      </c>
      <c r="EF205" s="84" t="s">
        <v>2213</v>
      </c>
      <c r="EG205" s="85"/>
      <c r="EH205" s="62" t="s">
        <v>588</v>
      </c>
      <c r="EI205" s="63" t="s">
        <v>140</v>
      </c>
      <c r="EJ205" s="64" t="s">
        <v>32</v>
      </c>
      <c r="EO205" s="65" t="s">
        <v>227</v>
      </c>
      <c r="EP205" s="65" t="s">
        <v>227</v>
      </c>
      <c r="EQ205" s="69" t="s">
        <v>632</v>
      </c>
      <c r="ER205" s="69" t="s">
        <v>633</v>
      </c>
      <c r="ES205" s="69" t="s">
        <v>773</v>
      </c>
      <c r="ET205" s="69" t="s">
        <v>629</v>
      </c>
      <c r="EU205" s="69" t="s">
        <v>623</v>
      </c>
      <c r="EV205" s="69" t="s">
        <v>635</v>
      </c>
      <c r="EW205" s="69" t="s">
        <v>635</v>
      </c>
      <c r="EX205" s="69" t="s">
        <v>623</v>
      </c>
      <c r="EY205" s="14" t="str">
        <f>""</f>
        <v/>
      </c>
      <c r="EZ205" s="14" t="str">
        <f>""</f>
        <v/>
      </c>
      <c r="FA205" s="14" t="str">
        <f>""</f>
        <v/>
      </c>
      <c r="FB205" s="70" t="s">
        <v>636</v>
      </c>
      <c r="FH205" s="84">
        <f t="shared" si="217"/>
        <v>0</v>
      </c>
      <c r="FI205" s="84">
        <f t="shared" si="218"/>
        <v>1</v>
      </c>
      <c r="FJ205" s="85" t="s">
        <v>1210</v>
      </c>
    </row>
    <row r="206" spans="100:166" x14ac:dyDescent="0.25">
      <c r="CV206" s="84">
        <f t="shared" si="222"/>
        <v>1</v>
      </c>
      <c r="CW206" s="58" t="str">
        <f>Rohan!W46</f>
        <v/>
      </c>
      <c r="DC206" s="84">
        <f t="shared" si="223"/>
        <v>1</v>
      </c>
      <c r="DD206">
        <f>'Eregion and Rivendell'!S15</f>
        <v>0</v>
      </c>
      <c r="DE206" t="str">
        <f>'Eregion and Rivendell'!B15</f>
        <v>High Elf Captain</v>
      </c>
      <c r="DF206" s="84" t="str">
        <f>'Eregion and Rivendell'!CW15</f>
        <v>-</v>
      </c>
      <c r="DH206">
        <v>41</v>
      </c>
      <c r="DI206">
        <f>LOOKUP(DH206,$DC:$DC,$DE:$DE)</f>
        <v>0</v>
      </c>
      <c r="DJ206">
        <f>LOOKUP(DH206,$DC:$DC,$DF:$DF)</f>
        <v>0</v>
      </c>
      <c r="DK206" s="61">
        <f t="shared" ref="DK206" si="245">IF(DI206=0,0,CONCATENATE(DI206,IF(OR(COUNT(FIND("Horse",DJ206))=1,COUNT(FIND("Pony",DJ206))=1,COUNT(FIND("War Goat",DJ206))=1,COUNT(FIND("War Boar",DJ206))=1),"1.",""),IF(OR(COUNT(FIND("armoured horse",DJ206))=1,COUNT(FIND("Gandalf's Cart",DJ206))=1,COUNT(FIND("Sleigh",DJ206))=1,COUNT(FIND("Windlance",DJ206))=1),"2.",""),IF(OR(COUNT(FIND("Engineer Captain",DJ206))=1,COUNT(FIND("Shadowfax",DJ206))=1),"3.","")))</f>
        <v>0</v>
      </c>
      <c r="DL206">
        <f>LOOKUP(DK206,$EH:$EH,$EI:$EI)</f>
        <v>0</v>
      </c>
      <c r="DM206" s="61">
        <f t="shared" ref="DM206" si="246">IF(DL206=0,0,CONCATENATE(DL206,IF(OR(COUNT(FIND("Shield",DJ206))=1,COUNT(FIND("Sting",DJ206))=1,COUNT(FIND("Sebastian",DJ206))=1,COUNT(FIND("The Oakenshield",DJ206))=1),"1.",""),IF(OR(COUNT(FIND("Armour",DJ206))=1,COUNT(FIND("Elven glaive",DJ206))=1),"2.",""),IF(OR(COUNT(FIND("Heavy armour",DJ206))=1,COUNT(FIND("Mithril Coat",DJ206))=1,COUNT(FIND("armour of Gondolin",DJ206))=1,COUNT(FIND("Orcrist",DJ206))=1),"3.",""),IF(OR(COUNT(FIND("The Banner of Minas Tirith",DJ206))=1,COUNT(FIND("Horn of the Riddermark",DJ206))=1,COUNT(FIND("Royal Standard of Rohan",DJ206))=1,COUNT(FIND("Banner of Arwen Evenstar",DJ206))=1,COUNT(FIND("Mirror of Galadriel",DJ206))=1,COUNT(FIND("Andúril, Flame of the West",DJ206))=1,COUNT(FIND("Durin's Axe",DJ206))=1,COUNT(FIND("Erebor13",DJ206))=1),"4.","")))</f>
        <v>0</v>
      </c>
      <c r="DN206">
        <f t="shared" si="227"/>
        <v>0</v>
      </c>
      <c r="DO206">
        <f t="shared" si="228"/>
        <v>0</v>
      </c>
      <c r="DP206">
        <f t="shared" si="229"/>
        <v>0</v>
      </c>
      <c r="DQ206">
        <f t="shared" si="230"/>
        <v>0</v>
      </c>
      <c r="DR206">
        <f t="shared" si="231"/>
        <v>0</v>
      </c>
      <c r="DS206">
        <f t="shared" si="232"/>
        <v>0</v>
      </c>
      <c r="DT206">
        <f t="shared" si="233"/>
        <v>0</v>
      </c>
      <c r="DU206">
        <f t="shared" si="234"/>
        <v>0</v>
      </c>
      <c r="DV206">
        <f t="shared" si="235"/>
        <v>0</v>
      </c>
      <c r="DW206">
        <f t="shared" si="236"/>
        <v>0</v>
      </c>
      <c r="DX206">
        <f t="shared" si="237"/>
        <v>0</v>
      </c>
      <c r="DY206">
        <f t="shared" si="238"/>
        <v>0</v>
      </c>
      <c r="DZ206">
        <f t="shared" si="239"/>
        <v>0</v>
      </c>
      <c r="EA206" s="17">
        <f t="shared" si="241"/>
        <v>1</v>
      </c>
      <c r="EB206" s="85" t="str">
        <f>IF(COUNT(FIND(" with ",DJ206))=1,SUBSTITUTE(DJ206,CONCATENATE(DI206," with"),""),"")</f>
        <v/>
      </c>
      <c r="EC206" s="85" t="str">
        <f t="shared" si="240"/>
        <v/>
      </c>
      <c r="ED206" s="85"/>
      <c r="EE206" s="65" t="s">
        <v>111</v>
      </c>
      <c r="EF206" s="84" t="s">
        <v>2230</v>
      </c>
      <c r="EG206" s="85"/>
      <c r="EH206" s="62" t="s">
        <v>52</v>
      </c>
      <c r="EI206" s="63" t="s">
        <v>52</v>
      </c>
      <c r="EJ206" s="64"/>
      <c r="EO206" s="65" t="s">
        <v>225</v>
      </c>
      <c r="EP206" s="65" t="s">
        <v>225</v>
      </c>
      <c r="EQ206" s="69" t="s">
        <v>632</v>
      </c>
      <c r="ER206" s="69" t="s">
        <v>633</v>
      </c>
      <c r="ES206" s="69" t="s">
        <v>778</v>
      </c>
      <c r="ET206" s="69" t="s">
        <v>629</v>
      </c>
      <c r="EU206" s="69" t="s">
        <v>623</v>
      </c>
      <c r="EV206" s="69" t="s">
        <v>635</v>
      </c>
      <c r="EW206" s="69" t="s">
        <v>635</v>
      </c>
      <c r="EX206" s="69" t="s">
        <v>623</v>
      </c>
      <c r="EY206" s="14" t="str">
        <f>""</f>
        <v/>
      </c>
      <c r="EZ206" s="14" t="str">
        <f>""</f>
        <v/>
      </c>
      <c r="FA206" s="14" t="str">
        <f>""</f>
        <v/>
      </c>
      <c r="FB206" s="70" t="s">
        <v>636</v>
      </c>
      <c r="FH206" s="84">
        <f t="shared" si="217"/>
        <v>0</v>
      </c>
      <c r="FI206" s="84">
        <f t="shared" si="218"/>
        <v>1</v>
      </c>
      <c r="FJ206" s="83" t="str">
        <f>""</f>
        <v/>
      </c>
    </row>
    <row r="207" spans="100:166" x14ac:dyDescent="0.25">
      <c r="CV207" s="84">
        <f t="shared" si="222"/>
        <v>1</v>
      </c>
      <c r="CW207" s="58" t="str">
        <f>Rohan!W47</f>
        <v/>
      </c>
      <c r="DC207" s="84">
        <f t="shared" si="223"/>
        <v>1</v>
      </c>
      <c r="DD207">
        <f>'Eregion and Rivendell'!S16</f>
        <v>0</v>
      </c>
      <c r="DE207" t="str">
        <f>'Eregion and Rivendell'!B16</f>
        <v>High Elf Captain</v>
      </c>
      <c r="DF207" s="84" t="str">
        <f>'Eregion and Rivendell'!CW16</f>
        <v>-</v>
      </c>
      <c r="DK207" s="84"/>
      <c r="DL207">
        <f>LOOKUP(DK206,$EH:$EH,$EJ:$EJ)</f>
        <v>0</v>
      </c>
      <c r="DM207" s="84">
        <f t="shared" ref="DM207:DM210" si="247">DL207</f>
        <v>0</v>
      </c>
      <c r="DN207">
        <f t="shared" si="227"/>
        <v>0</v>
      </c>
      <c r="DO207">
        <f t="shared" si="228"/>
        <v>0</v>
      </c>
      <c r="DP207">
        <f t="shared" si="229"/>
        <v>0</v>
      </c>
      <c r="DQ207">
        <f t="shared" si="230"/>
        <v>0</v>
      </c>
      <c r="DR207">
        <f t="shared" si="231"/>
        <v>0</v>
      </c>
      <c r="DS207">
        <f t="shared" si="232"/>
        <v>0</v>
      </c>
      <c r="DT207">
        <f t="shared" si="233"/>
        <v>0</v>
      </c>
      <c r="DU207">
        <f t="shared" si="234"/>
        <v>0</v>
      </c>
      <c r="DV207">
        <f t="shared" si="235"/>
        <v>0</v>
      </c>
      <c r="DW207">
        <f t="shared" si="236"/>
        <v>0</v>
      </c>
      <c r="DX207">
        <f t="shared" si="237"/>
        <v>0</v>
      </c>
      <c r="DY207">
        <f t="shared" si="238"/>
        <v>0</v>
      </c>
      <c r="DZ207">
        <f t="shared" si="239"/>
        <v>0</v>
      </c>
      <c r="EA207" s="17">
        <f t="shared" si="241"/>
        <v>1</v>
      </c>
      <c r="EB207" s="85"/>
      <c r="EC207" s="85" t="str">
        <f t="shared" si="240"/>
        <v/>
      </c>
      <c r="ED207" s="85"/>
      <c r="EE207" s="65" t="s">
        <v>90</v>
      </c>
      <c r="EF207" s="84" t="s">
        <v>2226</v>
      </c>
      <c r="EG207" s="85"/>
      <c r="EH207" s="62" t="s">
        <v>59</v>
      </c>
      <c r="EI207" s="63" t="s">
        <v>59</v>
      </c>
      <c r="EJ207" s="64"/>
      <c r="EO207" s="65" t="s">
        <v>32</v>
      </c>
      <c r="EP207" s="65" t="s">
        <v>32</v>
      </c>
      <c r="EQ207" s="69" t="s">
        <v>32</v>
      </c>
      <c r="ER207" s="69" t="s">
        <v>1847</v>
      </c>
      <c r="ES207" s="69" t="s">
        <v>645</v>
      </c>
      <c r="ET207" s="69" t="s">
        <v>623</v>
      </c>
      <c r="EU207" s="69" t="s">
        <v>621</v>
      </c>
      <c r="EV207" s="69" t="s">
        <v>645</v>
      </c>
      <c r="EW207" s="69" t="s">
        <v>635</v>
      </c>
      <c r="EX207" s="69" t="s">
        <v>623</v>
      </c>
      <c r="EY207" s="14" t="str">
        <f>""</f>
        <v/>
      </c>
      <c r="EZ207" s="14" t="str">
        <f>""</f>
        <v/>
      </c>
      <c r="FA207" s="14" t="str">
        <f>""</f>
        <v/>
      </c>
      <c r="FB207" s="73" t="str">
        <f>""</f>
        <v/>
      </c>
      <c r="FH207" s="84">
        <f t="shared" si="217"/>
        <v>1</v>
      </c>
      <c r="FI207" s="84">
        <f t="shared" si="218"/>
        <v>1</v>
      </c>
      <c r="FJ207" s="85" t="s">
        <v>704</v>
      </c>
    </row>
    <row r="208" spans="100:166" x14ac:dyDescent="0.25">
      <c r="CV208" s="84">
        <f t="shared" si="222"/>
        <v>1</v>
      </c>
      <c r="CW208" s="58" t="str">
        <f>Rohan!W48</f>
        <v/>
      </c>
      <c r="DC208" s="84">
        <f t="shared" si="223"/>
        <v>1</v>
      </c>
      <c r="DK208" s="84"/>
      <c r="DL208">
        <f>LOOKUP(DK206,$EH:$EH,$EK:$EK)</f>
        <v>0</v>
      </c>
      <c r="DM208" s="84">
        <f t="shared" si="247"/>
        <v>0</v>
      </c>
      <c r="DN208">
        <f t="shared" si="227"/>
        <v>0</v>
      </c>
      <c r="DO208">
        <f t="shared" si="228"/>
        <v>0</v>
      </c>
      <c r="DP208">
        <f t="shared" si="229"/>
        <v>0</v>
      </c>
      <c r="DQ208">
        <f t="shared" si="230"/>
        <v>0</v>
      </c>
      <c r="DR208">
        <f t="shared" si="231"/>
        <v>0</v>
      </c>
      <c r="DS208">
        <f t="shared" si="232"/>
        <v>0</v>
      </c>
      <c r="DT208">
        <f t="shared" si="233"/>
        <v>0</v>
      </c>
      <c r="DU208">
        <f t="shared" si="234"/>
        <v>0</v>
      </c>
      <c r="DV208">
        <f t="shared" si="235"/>
        <v>0</v>
      </c>
      <c r="DW208">
        <f t="shared" si="236"/>
        <v>0</v>
      </c>
      <c r="DX208">
        <f t="shared" si="237"/>
        <v>0</v>
      </c>
      <c r="DY208">
        <f t="shared" si="238"/>
        <v>0</v>
      </c>
      <c r="DZ208">
        <f t="shared" si="239"/>
        <v>0</v>
      </c>
      <c r="EA208" s="17">
        <f t="shared" si="241"/>
        <v>1</v>
      </c>
      <c r="EB208" s="85"/>
      <c r="EC208" s="85" t="str">
        <f t="shared" si="240"/>
        <v/>
      </c>
      <c r="ED208" s="85"/>
      <c r="EE208" s="84" t="s">
        <v>1793</v>
      </c>
      <c r="EF208" s="84" t="s">
        <v>2288</v>
      </c>
      <c r="EG208" s="85"/>
      <c r="EH208" s="62" t="s">
        <v>215</v>
      </c>
      <c r="EI208" s="63" t="s">
        <v>215</v>
      </c>
      <c r="EJ208" s="64"/>
      <c r="EO208" s="65" t="s">
        <v>213</v>
      </c>
      <c r="EP208" s="65" t="s">
        <v>213</v>
      </c>
      <c r="EQ208" s="69" t="s">
        <v>748</v>
      </c>
      <c r="ER208" s="69" t="s">
        <v>1845</v>
      </c>
      <c r="ES208" s="69" t="s">
        <v>647</v>
      </c>
      <c r="ET208" s="69" t="s">
        <v>621</v>
      </c>
      <c r="EU208" s="69" t="s">
        <v>624</v>
      </c>
      <c r="EV208" s="69" t="s">
        <v>629</v>
      </c>
      <c r="EW208" s="69" t="s">
        <v>635</v>
      </c>
      <c r="EX208" s="69" t="s">
        <v>621</v>
      </c>
      <c r="EY208" s="14" t="str">
        <f>""</f>
        <v/>
      </c>
      <c r="EZ208" s="14" t="str">
        <f>""</f>
        <v/>
      </c>
      <c r="FA208" s="14" t="str">
        <f>""</f>
        <v/>
      </c>
      <c r="FB208" s="84" t="str">
        <f>""</f>
        <v/>
      </c>
      <c r="FH208" s="84">
        <f t="shared" si="217"/>
        <v>0</v>
      </c>
      <c r="FI208" s="84">
        <f t="shared" si="218"/>
        <v>1</v>
      </c>
      <c r="FJ208" s="85" t="s">
        <v>1211</v>
      </c>
    </row>
    <row r="209" spans="100:166" x14ac:dyDescent="0.25">
      <c r="CV209" s="84">
        <f t="shared" si="222"/>
        <v>1</v>
      </c>
      <c r="CW209" s="58" t="str">
        <f>Rohan!W49</f>
        <v/>
      </c>
      <c r="DC209" s="84">
        <f t="shared" si="223"/>
        <v>1</v>
      </c>
      <c r="DD209">
        <f>'Eregion and Rivendell'!AP3</f>
        <v>0</v>
      </c>
      <c r="DE209" t="str">
        <f>'Eregion and Rivendell'!AA3</f>
        <v>High Elf Warrior</v>
      </c>
      <c r="DF209" t="str">
        <f>'Eregion and Rivendell'!CA3</f>
        <v>-</v>
      </c>
      <c r="DK209" s="84"/>
      <c r="DL209">
        <f>LOOKUP(DK206,$EH:$EH,$EL:$EL)</f>
        <v>0</v>
      </c>
      <c r="DM209" s="84">
        <f t="shared" si="247"/>
        <v>0</v>
      </c>
      <c r="DN209">
        <f t="shared" si="227"/>
        <v>0</v>
      </c>
      <c r="DO209">
        <f t="shared" si="228"/>
        <v>0</v>
      </c>
      <c r="DP209">
        <f t="shared" si="229"/>
        <v>0</v>
      </c>
      <c r="DQ209">
        <f t="shared" si="230"/>
        <v>0</v>
      </c>
      <c r="DR209">
        <f t="shared" si="231"/>
        <v>0</v>
      </c>
      <c r="DS209">
        <f t="shared" si="232"/>
        <v>0</v>
      </c>
      <c r="DT209">
        <f t="shared" si="233"/>
        <v>0</v>
      </c>
      <c r="DU209">
        <f t="shared" si="234"/>
        <v>0</v>
      </c>
      <c r="DV209">
        <f t="shared" si="235"/>
        <v>0</v>
      </c>
      <c r="DW209">
        <f t="shared" si="236"/>
        <v>0</v>
      </c>
      <c r="DX209">
        <f t="shared" si="237"/>
        <v>0</v>
      </c>
      <c r="DY209">
        <f t="shared" si="238"/>
        <v>0</v>
      </c>
      <c r="DZ209">
        <f t="shared" si="239"/>
        <v>0</v>
      </c>
      <c r="EA209" s="17">
        <f t="shared" si="241"/>
        <v>1</v>
      </c>
      <c r="EB209" s="85"/>
      <c r="EC209" s="85" t="str">
        <f t="shared" si="240"/>
        <v/>
      </c>
      <c r="ED209" s="85"/>
      <c r="EE209" s="65" t="s">
        <v>116</v>
      </c>
      <c r="EF209" s="84" t="s">
        <v>2213</v>
      </c>
      <c r="EG209" s="85"/>
      <c r="EH209" s="62" t="s">
        <v>1791</v>
      </c>
      <c r="EI209" s="63" t="s">
        <v>1791</v>
      </c>
      <c r="EJ209" s="64"/>
      <c r="EK209" s="212"/>
      <c r="EO209" s="84" t="s">
        <v>2600</v>
      </c>
      <c r="EP209" s="84" t="s">
        <v>2600</v>
      </c>
      <c r="EQ209" s="69" t="s">
        <v>547</v>
      </c>
      <c r="ER209" s="69" t="s">
        <v>547</v>
      </c>
      <c r="ES209" s="69" t="s">
        <v>547</v>
      </c>
      <c r="ET209" s="69" t="s">
        <v>2696</v>
      </c>
      <c r="EU209" s="69" t="s">
        <v>662</v>
      </c>
      <c r="EV209" s="69" t="s">
        <v>547</v>
      </c>
      <c r="EW209" s="69" t="s">
        <v>621</v>
      </c>
      <c r="EX209" s="69" t="s">
        <v>547</v>
      </c>
      <c r="EY209" s="14" t="str">
        <f>""</f>
        <v/>
      </c>
      <c r="EZ209" s="14" t="str">
        <f>""</f>
        <v/>
      </c>
      <c r="FA209" s="14" t="str">
        <f>""</f>
        <v/>
      </c>
      <c r="FB209" s="73" t="s">
        <v>2697</v>
      </c>
      <c r="FH209" s="84">
        <f t="shared" si="217"/>
        <v>0</v>
      </c>
      <c r="FI209" s="84">
        <f t="shared" si="218"/>
        <v>1</v>
      </c>
      <c r="FJ209" s="83" t="str">
        <f>""</f>
        <v/>
      </c>
    </row>
    <row r="210" spans="100:166" x14ac:dyDescent="0.25">
      <c r="CV210" s="84">
        <f t="shared" si="222"/>
        <v>1</v>
      </c>
      <c r="CW210" s="58" t="str">
        <f>Rohan!W50</f>
        <v/>
      </c>
      <c r="DC210" s="84">
        <f t="shared" si="223"/>
        <v>1</v>
      </c>
      <c r="DD210">
        <f>'Eregion and Rivendell'!AP4</f>
        <v>0</v>
      </c>
      <c r="DE210" t="str">
        <f>'Eregion and Rivendell'!AA4</f>
        <v>High Elf Warrior</v>
      </c>
      <c r="DF210" s="84" t="str">
        <f>'Eregion and Rivendell'!CA4</f>
        <v>-</v>
      </c>
      <c r="DK210" s="84"/>
      <c r="DL210">
        <f>LOOKUP(DK206,$EH:$EH,$EM:$EM)</f>
        <v>0</v>
      </c>
      <c r="DM210" s="84">
        <f t="shared" si="247"/>
        <v>0</v>
      </c>
      <c r="DN210">
        <f t="shared" si="227"/>
        <v>0</v>
      </c>
      <c r="DO210">
        <f t="shared" si="228"/>
        <v>0</v>
      </c>
      <c r="DP210">
        <f t="shared" si="229"/>
        <v>0</v>
      </c>
      <c r="DQ210">
        <f t="shared" si="230"/>
        <v>0</v>
      </c>
      <c r="DR210">
        <f t="shared" si="231"/>
        <v>0</v>
      </c>
      <c r="DS210">
        <f t="shared" si="232"/>
        <v>0</v>
      </c>
      <c r="DT210">
        <f t="shared" si="233"/>
        <v>0</v>
      </c>
      <c r="DU210">
        <f t="shared" si="234"/>
        <v>0</v>
      </c>
      <c r="DV210">
        <f t="shared" si="235"/>
        <v>0</v>
      </c>
      <c r="DW210">
        <f t="shared" si="236"/>
        <v>0</v>
      </c>
      <c r="DX210">
        <f t="shared" si="237"/>
        <v>0</v>
      </c>
      <c r="DY210">
        <f t="shared" si="238"/>
        <v>0</v>
      </c>
      <c r="DZ210">
        <f t="shared" si="239"/>
        <v>0</v>
      </c>
      <c r="EA210" s="17">
        <f t="shared" si="241"/>
        <v>1</v>
      </c>
      <c r="EB210" s="85"/>
      <c r="EC210" s="85" t="str">
        <f t="shared" si="240"/>
        <v/>
      </c>
      <c r="ED210" s="85"/>
      <c r="EE210" s="65" t="s">
        <v>117</v>
      </c>
      <c r="EF210" s="84" t="s">
        <v>2220</v>
      </c>
      <c r="EG210" s="85"/>
      <c r="EH210" s="62" t="s">
        <v>2445</v>
      </c>
      <c r="EI210" s="63" t="s">
        <v>2445</v>
      </c>
      <c r="EJ210" s="64"/>
      <c r="EO210" s="84" t="s">
        <v>2594</v>
      </c>
      <c r="EP210" s="84" t="s">
        <v>2594</v>
      </c>
      <c r="EQ210" s="69" t="s">
        <v>748</v>
      </c>
      <c r="ER210" s="69" t="s">
        <v>1845</v>
      </c>
      <c r="ES210" s="69" t="s">
        <v>644</v>
      </c>
      <c r="ET210" s="69" t="s">
        <v>621</v>
      </c>
      <c r="EU210" s="69" t="s">
        <v>622</v>
      </c>
      <c r="EV210" s="69" t="s">
        <v>629</v>
      </c>
      <c r="EW210" s="69" t="s">
        <v>629</v>
      </c>
      <c r="EX210" s="69" t="s">
        <v>628</v>
      </c>
      <c r="EY210" s="69" t="s">
        <v>629</v>
      </c>
      <c r="EZ210" s="69" t="s">
        <v>635</v>
      </c>
      <c r="FA210" s="69" t="s">
        <v>635</v>
      </c>
      <c r="FB210" s="188" t="str">
        <f>CONCATENATE("Shieldwall. Tactical Awareness.",IF('Erebor Reclaimed'!$U$2='Erebor Reclaimed'!$Z$2," Du Bekâr!",""))</f>
        <v>Shieldwall. Tactical Awareness. Du Bekâr!</v>
      </c>
      <c r="FH210" s="84">
        <f t="shared" si="217"/>
        <v>1</v>
      </c>
      <c r="FI210" s="84">
        <f t="shared" si="218"/>
        <v>1</v>
      </c>
      <c r="FJ210" s="85" t="s">
        <v>705</v>
      </c>
    </row>
    <row r="211" spans="100:166" x14ac:dyDescent="0.25">
      <c r="CV211" s="84">
        <f t="shared" si="222"/>
        <v>1</v>
      </c>
      <c r="CW211" s="58" t="str">
        <f>Rohan!W51</f>
        <v/>
      </c>
      <c r="DC211" s="84">
        <f t="shared" si="223"/>
        <v>1</v>
      </c>
      <c r="DD211">
        <f>'Eregion and Rivendell'!AP5</f>
        <v>0</v>
      </c>
      <c r="DE211" t="str">
        <f>'Eregion and Rivendell'!AA5</f>
        <v>High Elf Warrior</v>
      </c>
      <c r="DF211" s="84" t="str">
        <f>'Eregion and Rivendell'!CA5</f>
        <v>-</v>
      </c>
      <c r="DH211">
        <v>42</v>
      </c>
      <c r="DI211">
        <f>LOOKUP(DH211,$DC:$DC,$DE:$DE)</f>
        <v>0</v>
      </c>
      <c r="DJ211">
        <f>LOOKUP(DH211,$DC:$DC,$DF:$DF)</f>
        <v>0</v>
      </c>
      <c r="DK211" s="61">
        <f t="shared" ref="DK211" si="248">IF(DI211=0,0,CONCATENATE(DI211,IF(OR(COUNT(FIND("Horse",DJ211))=1,COUNT(FIND("Pony",DJ211))=1,COUNT(FIND("War Goat",DJ211))=1,COUNT(FIND("War Boar",DJ211))=1),"1.",""),IF(OR(COUNT(FIND("armoured horse",DJ211))=1,COUNT(FIND("Gandalf's Cart",DJ211))=1,COUNT(FIND("Sleigh",DJ211))=1,COUNT(FIND("Windlance",DJ211))=1),"2.",""),IF(OR(COUNT(FIND("Engineer Captain",DJ211))=1,COUNT(FIND("Shadowfax",DJ211))=1),"3.","")))</f>
        <v>0</v>
      </c>
      <c r="DL211">
        <f>LOOKUP(DK211,$EH:$EH,$EI:$EI)</f>
        <v>0</v>
      </c>
      <c r="DM211" s="61">
        <f t="shared" ref="DM211" si="249">IF(DL211=0,0,CONCATENATE(DL211,IF(OR(COUNT(FIND("Shield",DJ211))=1,COUNT(FIND("Sting",DJ211))=1,COUNT(FIND("Sebastian",DJ211))=1,COUNT(FIND("The Oakenshield",DJ211))=1),"1.",""),IF(OR(COUNT(FIND("Armour",DJ211))=1,COUNT(FIND("Elven glaive",DJ211))=1),"2.",""),IF(OR(COUNT(FIND("Heavy armour",DJ211))=1,COUNT(FIND("Mithril Coat",DJ211))=1,COUNT(FIND("armour of Gondolin",DJ211))=1,COUNT(FIND("Orcrist",DJ211))=1),"3.",""),IF(OR(COUNT(FIND("The Banner of Minas Tirith",DJ211))=1,COUNT(FIND("Horn of the Riddermark",DJ211))=1,COUNT(FIND("Royal Standard of Rohan",DJ211))=1,COUNT(FIND("Banner of Arwen Evenstar",DJ211))=1,COUNT(FIND("Mirror of Galadriel",DJ211))=1,COUNT(FIND("Andúril, Flame of the West",DJ211))=1,COUNT(FIND("Durin's Axe",DJ211))=1,COUNT(FIND("Erebor13",DJ211))=1),"4.","")))</f>
        <v>0</v>
      </c>
      <c r="DN211">
        <f t="shared" si="227"/>
        <v>0</v>
      </c>
      <c r="DO211">
        <f t="shared" si="228"/>
        <v>0</v>
      </c>
      <c r="DP211">
        <f t="shared" si="229"/>
        <v>0</v>
      </c>
      <c r="DQ211">
        <f t="shared" si="230"/>
        <v>0</v>
      </c>
      <c r="DR211">
        <f t="shared" si="231"/>
        <v>0</v>
      </c>
      <c r="DS211">
        <f t="shared" si="232"/>
        <v>0</v>
      </c>
      <c r="DT211">
        <f t="shared" si="233"/>
        <v>0</v>
      </c>
      <c r="DU211">
        <f t="shared" si="234"/>
        <v>0</v>
      </c>
      <c r="DV211">
        <f t="shared" si="235"/>
        <v>0</v>
      </c>
      <c r="DW211">
        <f t="shared" si="236"/>
        <v>0</v>
      </c>
      <c r="DX211">
        <f t="shared" si="237"/>
        <v>0</v>
      </c>
      <c r="DY211">
        <f t="shared" si="238"/>
        <v>0</v>
      </c>
      <c r="DZ211">
        <f t="shared" si="239"/>
        <v>0</v>
      </c>
      <c r="EA211" s="17">
        <f t="shared" si="241"/>
        <v>1</v>
      </c>
      <c r="EB211" s="85" t="str">
        <f>IF(COUNT(FIND(" with ",DJ211))=1,SUBSTITUTE(DJ211,CONCATENATE(DI211," with"),""),"")</f>
        <v/>
      </c>
      <c r="EC211" s="85" t="str">
        <f t="shared" si="240"/>
        <v/>
      </c>
      <c r="ED211" s="85"/>
      <c r="EE211" s="65" t="s">
        <v>166</v>
      </c>
      <c r="EF211" s="84" t="s">
        <v>2248</v>
      </c>
      <c r="EG211" s="85"/>
      <c r="EH211" s="62" t="s">
        <v>2670</v>
      </c>
      <c r="EI211" s="63" t="s">
        <v>2445</v>
      </c>
      <c r="EJ211" s="64" t="s">
        <v>2641</v>
      </c>
      <c r="EO211" s="84" t="s">
        <v>2672</v>
      </c>
      <c r="EP211" s="84" t="s">
        <v>2594</v>
      </c>
      <c r="EQ211" s="69" t="s">
        <v>748</v>
      </c>
      <c r="ER211" s="69" t="s">
        <v>1845</v>
      </c>
      <c r="ES211" s="69" t="s">
        <v>644</v>
      </c>
      <c r="ET211" s="69" t="s">
        <v>621</v>
      </c>
      <c r="EU211" s="69" t="s">
        <v>668</v>
      </c>
      <c r="EV211" s="69" t="s">
        <v>629</v>
      </c>
      <c r="EW211" s="69" t="s">
        <v>629</v>
      </c>
      <c r="EX211" s="69" t="s">
        <v>628</v>
      </c>
      <c r="EY211" s="69" t="s">
        <v>629</v>
      </c>
      <c r="EZ211" s="69" t="s">
        <v>635</v>
      </c>
      <c r="FA211" s="69" t="s">
        <v>635</v>
      </c>
      <c r="FB211" s="188" t="str">
        <f>CONCATENATE("Shieldwall. Tactical Awareness.",IF('Erebor Reclaimed'!$U$2='Erebor Reclaimed'!$Z$2," Du Bekâr!",""))</f>
        <v>Shieldwall. Tactical Awareness. Du Bekâr!</v>
      </c>
      <c r="FH211" s="84">
        <f t="shared" si="217"/>
        <v>0</v>
      </c>
      <c r="FI211" s="84">
        <f t="shared" si="218"/>
        <v>1</v>
      </c>
      <c r="FJ211" s="85" t="s">
        <v>2947</v>
      </c>
    </row>
    <row r="212" spans="100:166" x14ac:dyDescent="0.25">
      <c r="CV212" s="84">
        <f t="shared" si="222"/>
        <v>1</v>
      </c>
      <c r="CW212" s="58" t="str">
        <f>Rohan!W52</f>
        <v/>
      </c>
      <c r="DC212" s="84">
        <f t="shared" si="223"/>
        <v>1</v>
      </c>
      <c r="DD212">
        <f>'Eregion and Rivendell'!AP6</f>
        <v>0</v>
      </c>
      <c r="DE212" t="str">
        <f>'Eregion and Rivendell'!AA6</f>
        <v>High Elf Warrior</v>
      </c>
      <c r="DF212" s="84" t="str">
        <f>'Eregion and Rivendell'!CA6</f>
        <v>-</v>
      </c>
      <c r="DK212" s="84"/>
      <c r="DL212">
        <f>LOOKUP(DK211,$EH:$EH,$EJ:$EJ)</f>
        <v>0</v>
      </c>
      <c r="DM212" s="84">
        <f t="shared" ref="DM212:DM215" si="250">DL212</f>
        <v>0</v>
      </c>
      <c r="DN212">
        <f t="shared" si="227"/>
        <v>0</v>
      </c>
      <c r="DO212">
        <f t="shared" si="228"/>
        <v>0</v>
      </c>
      <c r="DP212">
        <f t="shared" si="229"/>
        <v>0</v>
      </c>
      <c r="DQ212">
        <f t="shared" si="230"/>
        <v>0</v>
      </c>
      <c r="DR212">
        <f t="shared" si="231"/>
        <v>0</v>
      </c>
      <c r="DS212">
        <f t="shared" si="232"/>
        <v>0</v>
      </c>
      <c r="DT212">
        <f t="shared" si="233"/>
        <v>0</v>
      </c>
      <c r="DU212">
        <f t="shared" si="234"/>
        <v>0</v>
      </c>
      <c r="DV212">
        <f t="shared" si="235"/>
        <v>0</v>
      </c>
      <c r="DW212">
        <f t="shared" si="236"/>
        <v>0</v>
      </c>
      <c r="DX212">
        <f t="shared" si="237"/>
        <v>0</v>
      </c>
      <c r="DY212">
        <f t="shared" si="238"/>
        <v>0</v>
      </c>
      <c r="DZ212">
        <f t="shared" si="239"/>
        <v>0</v>
      </c>
      <c r="EA212" s="17">
        <f t="shared" si="241"/>
        <v>1</v>
      </c>
      <c r="EB212" s="85"/>
      <c r="EC212" s="85" t="str">
        <f t="shared" si="240"/>
        <v/>
      </c>
      <c r="ED212" s="85"/>
      <c r="EE212" s="65" t="s">
        <v>240</v>
      </c>
      <c r="EG212" s="85"/>
      <c r="EH212" s="62" t="s">
        <v>1841</v>
      </c>
      <c r="EI212" s="63" t="s">
        <v>1791</v>
      </c>
      <c r="EJ212" s="64" t="s">
        <v>39</v>
      </c>
      <c r="EO212" s="84" t="s">
        <v>2598</v>
      </c>
      <c r="EP212" s="84" t="s">
        <v>2598</v>
      </c>
      <c r="EQ212" s="69" t="s">
        <v>547</v>
      </c>
      <c r="ER212" s="69" t="s">
        <v>721</v>
      </c>
      <c r="ES212" s="69" t="s">
        <v>647</v>
      </c>
      <c r="ET212" s="69" t="s">
        <v>621</v>
      </c>
      <c r="EU212" s="69" t="s">
        <v>668</v>
      </c>
      <c r="EV212" s="69" t="s">
        <v>629</v>
      </c>
      <c r="EW212" s="69" t="s">
        <v>628</v>
      </c>
      <c r="EX212" s="69" t="s">
        <v>623</v>
      </c>
      <c r="EY212" s="14" t="str">
        <f>""</f>
        <v/>
      </c>
      <c r="EZ212" s="14" t="str">
        <f>""</f>
        <v/>
      </c>
      <c r="FA212" s="14" t="str">
        <f>""</f>
        <v/>
      </c>
      <c r="FB212" s="73" t="s">
        <v>2695</v>
      </c>
      <c r="FH212" s="84">
        <f t="shared" si="217"/>
        <v>0</v>
      </c>
      <c r="FI212" s="84">
        <f t="shared" si="218"/>
        <v>1</v>
      </c>
      <c r="FJ212" s="85" t="s">
        <v>2948</v>
      </c>
    </row>
    <row r="213" spans="100:166" x14ac:dyDescent="0.25">
      <c r="CV213" s="84">
        <f t="shared" si="222"/>
        <v>1</v>
      </c>
      <c r="CW213" s="58" t="str">
        <f>Rohan!W53</f>
        <v/>
      </c>
      <c r="DC213" s="84">
        <f t="shared" si="223"/>
        <v>1</v>
      </c>
      <c r="DD213">
        <f>'Eregion and Rivendell'!AP7</f>
        <v>0</v>
      </c>
      <c r="DE213" t="str">
        <f>'Eregion and Rivendell'!AA7</f>
        <v>High Elf Warrior</v>
      </c>
      <c r="DF213" s="84" t="str">
        <f>'Eregion and Rivendell'!CA7</f>
        <v>-</v>
      </c>
      <c r="DK213" s="84"/>
      <c r="DL213">
        <f>LOOKUP(DK211,$EH:$EH,$EK:$EK)</f>
        <v>0</v>
      </c>
      <c r="DM213" s="84">
        <f t="shared" si="250"/>
        <v>0</v>
      </c>
      <c r="DN213">
        <f t="shared" si="227"/>
        <v>0</v>
      </c>
      <c r="DO213">
        <f t="shared" si="228"/>
        <v>0</v>
      </c>
      <c r="DP213">
        <f t="shared" si="229"/>
        <v>0</v>
      </c>
      <c r="DQ213">
        <f t="shared" si="230"/>
        <v>0</v>
      </c>
      <c r="DR213">
        <f t="shared" si="231"/>
        <v>0</v>
      </c>
      <c r="DS213">
        <f t="shared" si="232"/>
        <v>0</v>
      </c>
      <c r="DT213">
        <f t="shared" si="233"/>
        <v>0</v>
      </c>
      <c r="DU213">
        <f t="shared" si="234"/>
        <v>0</v>
      </c>
      <c r="DV213">
        <f t="shared" si="235"/>
        <v>0</v>
      </c>
      <c r="DW213">
        <f t="shared" si="236"/>
        <v>0</v>
      </c>
      <c r="DX213">
        <f t="shared" si="237"/>
        <v>0</v>
      </c>
      <c r="DY213">
        <f t="shared" si="238"/>
        <v>0</v>
      </c>
      <c r="DZ213">
        <f t="shared" si="239"/>
        <v>0</v>
      </c>
      <c r="EA213" s="17">
        <f t="shared" si="241"/>
        <v>1</v>
      </c>
      <c r="EB213" s="85"/>
      <c r="EC213" s="85" t="str">
        <f t="shared" si="240"/>
        <v/>
      </c>
      <c r="ED213" s="85"/>
      <c r="EE213" s="65" t="s">
        <v>218</v>
      </c>
      <c r="EF213" s="84" t="s">
        <v>2268</v>
      </c>
      <c r="EG213" s="85"/>
      <c r="EH213" s="62" t="s">
        <v>49</v>
      </c>
      <c r="EI213" s="63" t="s">
        <v>49</v>
      </c>
      <c r="EJ213" s="64"/>
      <c r="EO213" s="84" t="s">
        <v>2660</v>
      </c>
      <c r="EP213" s="84" t="s">
        <v>2660</v>
      </c>
      <c r="EQ213" s="69" t="s">
        <v>748</v>
      </c>
      <c r="ER213" s="69" t="s">
        <v>1845</v>
      </c>
      <c r="ES213" s="69" t="s">
        <v>647</v>
      </c>
      <c r="ET213" s="69" t="s">
        <v>621</v>
      </c>
      <c r="EU213" s="69" t="s">
        <v>624</v>
      </c>
      <c r="EV213" s="69" t="s">
        <v>635</v>
      </c>
      <c r="EW213" s="69" t="s">
        <v>635</v>
      </c>
      <c r="EX213" s="69" t="s">
        <v>621</v>
      </c>
      <c r="EY213" s="14" t="str">
        <f>""</f>
        <v/>
      </c>
      <c r="EZ213" s="14" t="str">
        <f>""</f>
        <v/>
      </c>
      <c r="FA213" s="14" t="str">
        <f>""</f>
        <v/>
      </c>
      <c r="FB213" s="73" t="str">
        <f>""</f>
        <v/>
      </c>
      <c r="FH213" s="84">
        <f t="shared" si="217"/>
        <v>0</v>
      </c>
      <c r="FI213" s="84">
        <f t="shared" si="218"/>
        <v>1</v>
      </c>
      <c r="FJ213" s="83" t="str">
        <f>""</f>
        <v/>
      </c>
    </row>
    <row r="214" spans="100:166" x14ac:dyDescent="0.25">
      <c r="CV214" s="84">
        <f t="shared" si="222"/>
        <v>1</v>
      </c>
      <c r="CW214" s="58" t="str">
        <f>Rohan!W54</f>
        <v/>
      </c>
      <c r="DC214" s="84">
        <f t="shared" si="223"/>
        <v>1</v>
      </c>
      <c r="DD214">
        <f>'Eregion and Rivendell'!AP8</f>
        <v>0</v>
      </c>
      <c r="DE214" t="str">
        <f>'Eregion and Rivendell'!AA8</f>
        <v>High Elf Warrior</v>
      </c>
      <c r="DF214" s="84" t="str">
        <f>'Eregion and Rivendell'!CA8</f>
        <v>-</v>
      </c>
      <c r="DK214" s="84"/>
      <c r="DL214">
        <f>LOOKUP(DK211,$EH:$EH,$EL:$EL)</f>
        <v>0</v>
      </c>
      <c r="DM214" s="84">
        <f t="shared" si="250"/>
        <v>0</v>
      </c>
      <c r="DN214">
        <f t="shared" si="227"/>
        <v>0</v>
      </c>
      <c r="DO214">
        <f t="shared" si="228"/>
        <v>0</v>
      </c>
      <c r="DP214">
        <f t="shared" si="229"/>
        <v>0</v>
      </c>
      <c r="DQ214">
        <f t="shared" si="230"/>
        <v>0</v>
      </c>
      <c r="DR214">
        <f t="shared" si="231"/>
        <v>0</v>
      </c>
      <c r="DS214">
        <f t="shared" si="232"/>
        <v>0</v>
      </c>
      <c r="DT214">
        <f t="shared" si="233"/>
        <v>0</v>
      </c>
      <c r="DU214">
        <f t="shared" si="234"/>
        <v>0</v>
      </c>
      <c r="DV214">
        <f t="shared" si="235"/>
        <v>0</v>
      </c>
      <c r="DW214">
        <f t="shared" si="236"/>
        <v>0</v>
      </c>
      <c r="DX214">
        <f t="shared" si="237"/>
        <v>0</v>
      </c>
      <c r="DY214">
        <f t="shared" si="238"/>
        <v>0</v>
      </c>
      <c r="DZ214">
        <f t="shared" si="239"/>
        <v>0</v>
      </c>
      <c r="EA214" s="17">
        <f t="shared" si="241"/>
        <v>1</v>
      </c>
      <c r="EB214" s="85"/>
      <c r="EC214" s="85" t="str">
        <f t="shared" si="240"/>
        <v/>
      </c>
      <c r="ED214" s="85"/>
      <c r="EE214" s="65" t="s">
        <v>255</v>
      </c>
      <c r="EF214" s="84" t="s">
        <v>2276</v>
      </c>
      <c r="EG214" s="85"/>
      <c r="EH214" s="62" t="s">
        <v>556</v>
      </c>
      <c r="EI214" s="63" t="s">
        <v>49</v>
      </c>
      <c r="EJ214" s="64" t="s">
        <v>32</v>
      </c>
      <c r="EO214" s="84" t="s">
        <v>2595</v>
      </c>
      <c r="EP214" s="84" t="s">
        <v>2595</v>
      </c>
      <c r="EQ214" s="69" t="s">
        <v>748</v>
      </c>
      <c r="ER214" s="69" t="s">
        <v>1845</v>
      </c>
      <c r="ES214" s="69" t="s">
        <v>647</v>
      </c>
      <c r="ET214" s="69" t="s">
        <v>621</v>
      </c>
      <c r="EU214" s="69" t="s">
        <v>624</v>
      </c>
      <c r="EV214" s="69" t="s">
        <v>635</v>
      </c>
      <c r="EW214" s="69" t="s">
        <v>635</v>
      </c>
      <c r="EX214" s="69" t="s">
        <v>621</v>
      </c>
      <c r="EY214" s="14" t="str">
        <f>""</f>
        <v/>
      </c>
      <c r="EZ214" s="14" t="str">
        <f>""</f>
        <v/>
      </c>
      <c r="FA214" s="14" t="str">
        <f>""</f>
        <v/>
      </c>
      <c r="FB214" s="188" t="str">
        <f>CONCATENATE("Shieldwall.",IF('Erebor Reclaimed'!$U$2='Erebor Reclaimed'!$Z$2," Du Bekâr!",""))</f>
        <v>Shieldwall. Du Bekâr!</v>
      </c>
      <c r="FH214" s="84">
        <f t="shared" si="217"/>
        <v>1</v>
      </c>
      <c r="FI214" s="84">
        <f t="shared" si="218"/>
        <v>1</v>
      </c>
      <c r="FJ214" s="85" t="s">
        <v>1212</v>
      </c>
    </row>
    <row r="215" spans="100:166" x14ac:dyDescent="0.25">
      <c r="CV215" s="84">
        <f t="shared" si="222"/>
        <v>1</v>
      </c>
      <c r="CW215" s="58" t="str">
        <f>Rohan!W55</f>
        <v/>
      </c>
      <c r="DC215" s="84">
        <f t="shared" si="223"/>
        <v>1</v>
      </c>
      <c r="DD215">
        <f>'Eregion and Rivendell'!AP9</f>
        <v>0</v>
      </c>
      <c r="DE215" t="str">
        <f>'Eregion and Rivendell'!AA9</f>
        <v>King's Guard</v>
      </c>
      <c r="DF215" s="84" t="str">
        <f>'Eregion and Rivendell'!CA9</f>
        <v>-</v>
      </c>
      <c r="DK215" s="84"/>
      <c r="DL215">
        <f>LOOKUP(DK211,$EH:$EH,$EM:$EM)</f>
        <v>0</v>
      </c>
      <c r="DM215" s="84">
        <f t="shared" si="250"/>
        <v>0</v>
      </c>
      <c r="DN215">
        <f t="shared" si="227"/>
        <v>0</v>
      </c>
      <c r="DO215">
        <f t="shared" si="228"/>
        <v>0</v>
      </c>
      <c r="DP215">
        <f t="shared" si="229"/>
        <v>0</v>
      </c>
      <c r="DQ215">
        <f t="shared" si="230"/>
        <v>0</v>
      </c>
      <c r="DR215">
        <f t="shared" si="231"/>
        <v>0</v>
      </c>
      <c r="DS215">
        <f t="shared" si="232"/>
        <v>0</v>
      </c>
      <c r="DT215">
        <f t="shared" si="233"/>
        <v>0</v>
      </c>
      <c r="DU215">
        <f t="shared" si="234"/>
        <v>0</v>
      </c>
      <c r="DV215">
        <f t="shared" si="235"/>
        <v>0</v>
      </c>
      <c r="DW215">
        <f t="shared" si="236"/>
        <v>0</v>
      </c>
      <c r="DX215">
        <f t="shared" si="237"/>
        <v>0</v>
      </c>
      <c r="DY215">
        <f t="shared" si="238"/>
        <v>0</v>
      </c>
      <c r="DZ215">
        <f t="shared" si="239"/>
        <v>0</v>
      </c>
      <c r="EA215" s="17">
        <f t="shared" si="241"/>
        <v>1</v>
      </c>
      <c r="EB215" s="85"/>
      <c r="EC215" s="85" t="str">
        <f t="shared" si="240"/>
        <v/>
      </c>
      <c r="ED215" s="85"/>
      <c r="EE215" s="65" t="s">
        <v>2447</v>
      </c>
      <c r="EF215" s="84" t="s">
        <v>2467</v>
      </c>
      <c r="EG215" s="85"/>
      <c r="EH215" s="62" t="s">
        <v>557</v>
      </c>
      <c r="EI215" s="63" t="s">
        <v>49</v>
      </c>
      <c r="EJ215" s="64" t="s">
        <v>549</v>
      </c>
      <c r="EO215" s="84" t="s">
        <v>2964</v>
      </c>
      <c r="EP215" s="84" t="s">
        <v>2964</v>
      </c>
      <c r="EQ215" s="69" t="s">
        <v>748</v>
      </c>
      <c r="ER215" s="69" t="s">
        <v>1845</v>
      </c>
      <c r="ES215" s="69" t="s">
        <v>644</v>
      </c>
      <c r="ET215" s="69" t="s">
        <v>621</v>
      </c>
      <c r="EU215" s="69" t="s">
        <v>622</v>
      </c>
      <c r="EV215" s="69" t="s">
        <v>629</v>
      </c>
      <c r="EW215" s="69" t="s">
        <v>629</v>
      </c>
      <c r="EX215" s="69" t="s">
        <v>628</v>
      </c>
      <c r="EY215" s="69" t="s">
        <v>629</v>
      </c>
      <c r="EZ215" s="69" t="s">
        <v>635</v>
      </c>
      <c r="FA215" s="69" t="s">
        <v>635</v>
      </c>
      <c r="FB215" s="188" t="str">
        <f>CONCATENATE("Shieldwall. Tactical Awareness.",IF('Erebor Reclaimed'!$U$2='Erebor Reclaimed'!$Z$2," Du Bekâr!",""))</f>
        <v>Shieldwall. Tactical Awareness. Du Bekâr!</v>
      </c>
      <c r="FH215" s="84">
        <f t="shared" si="217"/>
        <v>0</v>
      </c>
      <c r="FI215" s="84">
        <f t="shared" si="218"/>
        <v>1</v>
      </c>
      <c r="FJ215" s="85" t="s">
        <v>1213</v>
      </c>
    </row>
    <row r="216" spans="100:166" x14ac:dyDescent="0.25">
      <c r="CV216" s="84">
        <f t="shared" si="222"/>
        <v>1</v>
      </c>
      <c r="CW216" s="58" t="str">
        <f>Rohan!W56</f>
        <v/>
      </c>
      <c r="DC216" s="84">
        <f t="shared" si="223"/>
        <v>1</v>
      </c>
      <c r="DD216">
        <f>'Eregion and Rivendell'!AP10</f>
        <v>0</v>
      </c>
      <c r="DE216" t="str">
        <f>'Eregion and Rivendell'!AA10</f>
        <v>King's Guard</v>
      </c>
      <c r="DF216" s="84" t="str">
        <f>'Eregion and Rivendell'!CA10</f>
        <v>-</v>
      </c>
      <c r="DH216">
        <v>43</v>
      </c>
      <c r="DI216">
        <f>LOOKUP(DH216,$DC:$DC,$DE:$DE)</f>
        <v>0</v>
      </c>
      <c r="DJ216">
        <f>LOOKUP(DH216,$DC:$DC,$DF:$DF)</f>
        <v>0</v>
      </c>
      <c r="DK216" s="61">
        <f t="shared" ref="DK216" si="251">IF(DI216=0,0,CONCATENATE(DI216,IF(OR(COUNT(FIND("Horse",DJ216))=1,COUNT(FIND("Pony",DJ216))=1,COUNT(FIND("War Goat",DJ216))=1,COUNT(FIND("War Boar",DJ216))=1),"1.",""),IF(OR(COUNT(FIND("armoured horse",DJ216))=1,COUNT(FIND("Gandalf's Cart",DJ216))=1,COUNT(FIND("Sleigh",DJ216))=1,COUNT(FIND("Windlance",DJ216))=1),"2.",""),IF(OR(COUNT(FIND("Engineer Captain",DJ216))=1,COUNT(FIND("Shadowfax",DJ216))=1),"3.","")))</f>
        <v>0</v>
      </c>
      <c r="DL216">
        <f>LOOKUP(DK216,$EH:$EH,$EI:$EI)</f>
        <v>0</v>
      </c>
      <c r="DM216" s="61">
        <f t="shared" ref="DM216" si="252">IF(DL216=0,0,CONCATENATE(DL216,IF(OR(COUNT(FIND("Shield",DJ216))=1,COUNT(FIND("Sting",DJ216))=1,COUNT(FIND("Sebastian",DJ216))=1,COUNT(FIND("The Oakenshield",DJ216))=1),"1.",""),IF(OR(COUNT(FIND("Armour",DJ216))=1,COUNT(FIND("Elven glaive",DJ216))=1),"2.",""),IF(OR(COUNT(FIND("Heavy armour",DJ216))=1,COUNT(FIND("Mithril Coat",DJ216))=1,COUNT(FIND("armour of Gondolin",DJ216))=1,COUNT(FIND("Orcrist",DJ216))=1),"3.",""),IF(OR(COUNT(FIND("The Banner of Minas Tirith",DJ216))=1,COUNT(FIND("Horn of the Riddermark",DJ216))=1,COUNT(FIND("Royal Standard of Rohan",DJ216))=1,COUNT(FIND("Banner of Arwen Evenstar",DJ216))=1,COUNT(FIND("Mirror of Galadriel",DJ216))=1,COUNT(FIND("Andúril, Flame of the West",DJ216))=1,COUNT(FIND("Durin's Axe",DJ216))=1,COUNT(FIND("Erebor13",DJ216))=1),"4.","")))</f>
        <v>0</v>
      </c>
      <c r="DN216">
        <f t="shared" si="227"/>
        <v>0</v>
      </c>
      <c r="DO216">
        <f t="shared" si="228"/>
        <v>0</v>
      </c>
      <c r="DP216">
        <f t="shared" si="229"/>
        <v>0</v>
      </c>
      <c r="DQ216">
        <f t="shared" si="230"/>
        <v>0</v>
      </c>
      <c r="DR216">
        <f t="shared" si="231"/>
        <v>0</v>
      </c>
      <c r="DS216">
        <f t="shared" si="232"/>
        <v>0</v>
      </c>
      <c r="DT216">
        <f t="shared" si="233"/>
        <v>0</v>
      </c>
      <c r="DU216">
        <f t="shared" si="234"/>
        <v>0</v>
      </c>
      <c r="DV216">
        <f t="shared" si="235"/>
        <v>0</v>
      </c>
      <c r="DW216">
        <f t="shared" si="236"/>
        <v>0</v>
      </c>
      <c r="DX216">
        <f t="shared" si="237"/>
        <v>0</v>
      </c>
      <c r="DY216">
        <f t="shared" si="238"/>
        <v>0</v>
      </c>
      <c r="DZ216">
        <f t="shared" si="239"/>
        <v>0</v>
      </c>
      <c r="EA216" s="17">
        <f t="shared" si="241"/>
        <v>1</v>
      </c>
      <c r="EB216" s="85" t="str">
        <f>IF(COUNT(FIND(" with ",DJ216))=1,SUBSTITUTE(DJ216,CONCATENATE(DI216," with"),""),"")</f>
        <v/>
      </c>
      <c r="EC216" s="85" t="str">
        <f t="shared" si="240"/>
        <v/>
      </c>
      <c r="ED216" s="85"/>
      <c r="EE216" s="65" t="s">
        <v>233</v>
      </c>
      <c r="EG216" s="85"/>
      <c r="EH216" s="62" t="s">
        <v>501</v>
      </c>
      <c r="EI216" s="63" t="s">
        <v>598</v>
      </c>
      <c r="EJ216" s="64" t="s">
        <v>599</v>
      </c>
      <c r="EO216" s="84" t="s">
        <v>2673</v>
      </c>
      <c r="EP216" s="84" t="s">
        <v>2595</v>
      </c>
      <c r="EQ216" s="69" t="s">
        <v>748</v>
      </c>
      <c r="ER216" s="69" t="s">
        <v>1845</v>
      </c>
      <c r="ES216" s="69" t="s">
        <v>647</v>
      </c>
      <c r="ET216" s="69" t="s">
        <v>621</v>
      </c>
      <c r="EU216" s="69" t="s">
        <v>622</v>
      </c>
      <c r="EV216" s="69" t="s">
        <v>635</v>
      </c>
      <c r="EW216" s="69" t="s">
        <v>635</v>
      </c>
      <c r="EX216" s="69" t="s">
        <v>621</v>
      </c>
      <c r="EY216" s="14" t="str">
        <f>""</f>
        <v/>
      </c>
      <c r="EZ216" s="14" t="str">
        <f>""</f>
        <v/>
      </c>
      <c r="FA216" s="14" t="str">
        <f>""</f>
        <v/>
      </c>
      <c r="FB216" s="188" t="str">
        <f>CONCATENATE("Shieldwall.",IF('Erebor Reclaimed'!$U$2='Erebor Reclaimed'!$Z$2," Du Bekâr!",""))</f>
        <v>Shieldwall. Du Bekâr!</v>
      </c>
      <c r="FH216" s="84">
        <f t="shared" si="217"/>
        <v>0</v>
      </c>
      <c r="FI216" s="84">
        <f t="shared" si="218"/>
        <v>1</v>
      </c>
      <c r="FJ216" s="83" t="str">
        <f>""</f>
        <v/>
      </c>
    </row>
    <row r="217" spans="100:166" x14ac:dyDescent="0.25">
      <c r="CV217" s="84">
        <f t="shared" si="222"/>
        <v>1</v>
      </c>
      <c r="CW217" s="58" t="str">
        <f>Rohan!W57</f>
        <v/>
      </c>
      <c r="DC217" s="84">
        <f t="shared" si="223"/>
        <v>1</v>
      </c>
      <c r="DD217">
        <f>'Eregion and Rivendell'!AP11</f>
        <v>0</v>
      </c>
      <c r="DE217" t="str">
        <f>'Eregion and Rivendell'!AA11</f>
        <v>King's Guard</v>
      </c>
      <c r="DF217" s="84" t="str">
        <f>'Eregion and Rivendell'!CA11</f>
        <v>-</v>
      </c>
      <c r="DK217" s="84"/>
      <c r="DL217">
        <f>LOOKUP(DK216,$EH:$EH,$EJ:$EJ)</f>
        <v>0</v>
      </c>
      <c r="DM217" s="84">
        <f t="shared" ref="DM217:DM220" si="253">DL217</f>
        <v>0</v>
      </c>
      <c r="DN217">
        <f t="shared" si="227"/>
        <v>0</v>
      </c>
      <c r="DO217">
        <f t="shared" si="228"/>
        <v>0</v>
      </c>
      <c r="DP217">
        <f t="shared" si="229"/>
        <v>0</v>
      </c>
      <c r="DQ217">
        <f t="shared" si="230"/>
        <v>0</v>
      </c>
      <c r="DR217">
        <f t="shared" si="231"/>
        <v>0</v>
      </c>
      <c r="DS217">
        <f t="shared" si="232"/>
        <v>0</v>
      </c>
      <c r="DT217">
        <f t="shared" si="233"/>
        <v>0</v>
      </c>
      <c r="DU217">
        <f t="shared" si="234"/>
        <v>0</v>
      </c>
      <c r="DV217">
        <f t="shared" si="235"/>
        <v>0</v>
      </c>
      <c r="DW217">
        <f t="shared" si="236"/>
        <v>0</v>
      </c>
      <c r="DX217">
        <f t="shared" si="237"/>
        <v>0</v>
      </c>
      <c r="DY217">
        <f t="shared" si="238"/>
        <v>0</v>
      </c>
      <c r="DZ217">
        <f t="shared" si="239"/>
        <v>0</v>
      </c>
      <c r="EA217" s="17">
        <f t="shared" si="241"/>
        <v>1</v>
      </c>
      <c r="EB217" s="85"/>
      <c r="EC217" s="85" t="str">
        <f t="shared" si="240"/>
        <v/>
      </c>
      <c r="ED217" s="85"/>
      <c r="EE217" s="65" t="s">
        <v>201</v>
      </c>
      <c r="EF217" s="84" t="s">
        <v>2261</v>
      </c>
      <c r="EG217" s="85"/>
      <c r="EH217" s="62" t="s">
        <v>159</v>
      </c>
      <c r="EI217" s="63" t="s">
        <v>159</v>
      </c>
      <c r="EJ217" s="64"/>
      <c r="EO217" s="84" t="s">
        <v>2596</v>
      </c>
      <c r="EP217" s="84" t="s">
        <v>2596</v>
      </c>
      <c r="EQ217" s="69" t="s">
        <v>748</v>
      </c>
      <c r="ER217" s="69" t="s">
        <v>1845</v>
      </c>
      <c r="ES217" s="69" t="s">
        <v>647</v>
      </c>
      <c r="ET217" s="69" t="s">
        <v>621</v>
      </c>
      <c r="EU217" s="69" t="s">
        <v>624</v>
      </c>
      <c r="EV217" s="69" t="s">
        <v>635</v>
      </c>
      <c r="EW217" s="69" t="s">
        <v>635</v>
      </c>
      <c r="EX217" s="69" t="s">
        <v>621</v>
      </c>
      <c r="EY217" s="14" t="str">
        <f>""</f>
        <v/>
      </c>
      <c r="EZ217" s="14" t="str">
        <f>""</f>
        <v/>
      </c>
      <c r="FA217" s="14" t="str">
        <f>""</f>
        <v/>
      </c>
      <c r="FB217" s="188" t="str">
        <f>CONCATENATE("",IF('Erebor Reclaimed'!$U$2='Erebor Reclaimed'!$Z$2," Du Bekâr!",""))</f>
        <v xml:space="preserve"> Du Bekâr!</v>
      </c>
      <c r="FH217" s="84">
        <f t="shared" si="217"/>
        <v>1</v>
      </c>
      <c r="FI217" s="84">
        <f t="shared" si="218"/>
        <v>1</v>
      </c>
      <c r="FJ217" s="85" t="s">
        <v>925</v>
      </c>
    </row>
    <row r="218" spans="100:166" x14ac:dyDescent="0.25">
      <c r="CV218" s="84">
        <f t="shared" si="222"/>
        <v>1</v>
      </c>
      <c r="CW218" s="58" t="str">
        <f>Rohan!W58</f>
        <v/>
      </c>
      <c r="DC218" s="84">
        <f t="shared" si="223"/>
        <v>1</v>
      </c>
      <c r="DD218">
        <f>'Eregion and Rivendell'!AP12</f>
        <v>0</v>
      </c>
      <c r="DE218" t="str">
        <f>'Eregion and Rivendell'!AA12</f>
        <v>King's Guard</v>
      </c>
      <c r="DF218" s="84" t="str">
        <f>'Eregion and Rivendell'!CA12</f>
        <v>-</v>
      </c>
      <c r="DK218" s="84"/>
      <c r="DL218">
        <f>LOOKUP(DK216,$EH:$EH,$EK:$EK)</f>
        <v>0</v>
      </c>
      <c r="DM218" s="84">
        <f t="shared" si="253"/>
        <v>0</v>
      </c>
      <c r="DN218">
        <f t="shared" si="227"/>
        <v>0</v>
      </c>
      <c r="DO218">
        <f t="shared" si="228"/>
        <v>0</v>
      </c>
      <c r="DP218">
        <f t="shared" si="229"/>
        <v>0</v>
      </c>
      <c r="DQ218">
        <f t="shared" si="230"/>
        <v>0</v>
      </c>
      <c r="DR218">
        <f t="shared" si="231"/>
        <v>0</v>
      </c>
      <c r="DS218">
        <f t="shared" si="232"/>
        <v>0</v>
      </c>
      <c r="DT218">
        <f t="shared" si="233"/>
        <v>0</v>
      </c>
      <c r="DU218">
        <f t="shared" si="234"/>
        <v>0</v>
      </c>
      <c r="DV218">
        <f t="shared" si="235"/>
        <v>0</v>
      </c>
      <c r="DW218">
        <f t="shared" si="236"/>
        <v>0</v>
      </c>
      <c r="DX218">
        <f t="shared" si="237"/>
        <v>0</v>
      </c>
      <c r="DY218">
        <f t="shared" si="238"/>
        <v>0</v>
      </c>
      <c r="DZ218">
        <f t="shared" si="239"/>
        <v>0</v>
      </c>
      <c r="EA218" s="17">
        <f t="shared" si="241"/>
        <v>1</v>
      </c>
      <c r="EB218" s="85"/>
      <c r="EC218" s="85" t="str">
        <f t="shared" si="240"/>
        <v/>
      </c>
      <c r="ED218" s="85"/>
      <c r="EE218" s="65" t="s">
        <v>229</v>
      </c>
      <c r="EG218" s="85"/>
      <c r="EH218" s="62" t="s">
        <v>158</v>
      </c>
      <c r="EI218" s="63" t="s">
        <v>158</v>
      </c>
      <c r="EJ218" s="64"/>
      <c r="EO218" s="65" t="s">
        <v>140</v>
      </c>
      <c r="EP218" s="65" t="s">
        <v>140</v>
      </c>
      <c r="EQ218" s="69" t="s">
        <v>619</v>
      </c>
      <c r="ER218" s="69" t="s">
        <v>1843</v>
      </c>
      <c r="ES218" s="69" t="s">
        <v>637</v>
      </c>
      <c r="ET218" s="69" t="s">
        <v>621</v>
      </c>
      <c r="EU218" s="69" t="s">
        <v>622</v>
      </c>
      <c r="EV218" s="69" t="s">
        <v>623</v>
      </c>
      <c r="EW218" s="69" t="s">
        <v>623</v>
      </c>
      <c r="EX218" s="69" t="s">
        <v>624</v>
      </c>
      <c r="EY218" s="69" t="s">
        <v>623</v>
      </c>
      <c r="EZ218" s="69" t="s">
        <v>635</v>
      </c>
      <c r="FA218" s="69" t="s">
        <v>629</v>
      </c>
      <c r="FB218" s="70" t="s">
        <v>705</v>
      </c>
      <c r="FH218" s="84">
        <f t="shared" si="217"/>
        <v>0</v>
      </c>
      <c r="FI218" s="84">
        <f t="shared" si="218"/>
        <v>1</v>
      </c>
      <c r="FJ218" s="85" t="s">
        <v>1214</v>
      </c>
    </row>
    <row r="219" spans="100:166" x14ac:dyDescent="0.25">
      <c r="CV219" s="84">
        <f t="shared" si="222"/>
        <v>1</v>
      </c>
      <c r="CW219" s="58" t="str">
        <f>Rohan!W59</f>
        <v/>
      </c>
      <c r="DC219" s="84">
        <f t="shared" si="223"/>
        <v>1</v>
      </c>
      <c r="DD219">
        <f>'Eregion and Rivendell'!AP13</f>
        <v>0</v>
      </c>
      <c r="DE219" t="str">
        <f>'Eregion and Rivendell'!AA13</f>
        <v>King's Guard</v>
      </c>
      <c r="DF219" s="84" t="str">
        <f>'Eregion and Rivendell'!CA13</f>
        <v>-</v>
      </c>
      <c r="DK219" s="84"/>
      <c r="DL219">
        <f>LOOKUP(DK216,$EH:$EH,$EL:$EL)</f>
        <v>0</v>
      </c>
      <c r="DM219" s="84">
        <f t="shared" si="253"/>
        <v>0</v>
      </c>
      <c r="DN219">
        <f t="shared" si="227"/>
        <v>0</v>
      </c>
      <c r="DO219">
        <f t="shared" si="228"/>
        <v>0</v>
      </c>
      <c r="DP219">
        <f t="shared" si="229"/>
        <v>0</v>
      </c>
      <c r="DQ219">
        <f t="shared" si="230"/>
        <v>0</v>
      </c>
      <c r="DR219">
        <f t="shared" si="231"/>
        <v>0</v>
      </c>
      <c r="DS219">
        <f t="shared" si="232"/>
        <v>0</v>
      </c>
      <c r="DT219">
        <f t="shared" si="233"/>
        <v>0</v>
      </c>
      <c r="DU219">
        <f t="shared" si="234"/>
        <v>0</v>
      </c>
      <c r="DV219">
        <f t="shared" si="235"/>
        <v>0</v>
      </c>
      <c r="DW219">
        <f t="shared" si="236"/>
        <v>0</v>
      </c>
      <c r="DX219">
        <f t="shared" si="237"/>
        <v>0</v>
      </c>
      <c r="DY219">
        <f t="shared" si="238"/>
        <v>0</v>
      </c>
      <c r="DZ219">
        <f t="shared" si="239"/>
        <v>0</v>
      </c>
      <c r="EA219" s="17">
        <f t="shared" si="241"/>
        <v>1</v>
      </c>
      <c r="EB219" s="85"/>
      <c r="EC219" s="85" t="str">
        <f t="shared" si="240"/>
        <v/>
      </c>
      <c r="ED219" s="85"/>
      <c r="EE219" s="84" t="s">
        <v>2657</v>
      </c>
      <c r="EF219" s="84" t="s">
        <v>2246</v>
      </c>
      <c r="EG219" s="85"/>
      <c r="EH219" s="62" t="s">
        <v>109</v>
      </c>
      <c r="EI219" s="63" t="s">
        <v>109</v>
      </c>
      <c r="EJ219" s="64"/>
      <c r="EO219" s="65" t="s">
        <v>588</v>
      </c>
      <c r="EP219" s="65" t="s">
        <v>140</v>
      </c>
      <c r="EQ219" s="69" t="s">
        <v>619</v>
      </c>
      <c r="ER219" s="69" t="s">
        <v>1843</v>
      </c>
      <c r="ES219" s="69" t="s">
        <v>637</v>
      </c>
      <c r="ET219" s="69" t="s">
        <v>621</v>
      </c>
      <c r="EU219" s="69" t="s">
        <v>668</v>
      </c>
      <c r="EV219" s="69" t="s">
        <v>623</v>
      </c>
      <c r="EW219" s="69" t="s">
        <v>623</v>
      </c>
      <c r="EX219" s="69" t="s">
        <v>624</v>
      </c>
      <c r="EY219" s="69" t="s">
        <v>623</v>
      </c>
      <c r="EZ219" s="69" t="s">
        <v>635</v>
      </c>
      <c r="FA219" s="69" t="s">
        <v>629</v>
      </c>
      <c r="FB219" s="70" t="s">
        <v>705</v>
      </c>
      <c r="FH219" s="84">
        <f t="shared" si="217"/>
        <v>0</v>
      </c>
      <c r="FI219" s="84">
        <f t="shared" si="218"/>
        <v>1</v>
      </c>
      <c r="FJ219" s="83" t="str">
        <f>""</f>
        <v/>
      </c>
    </row>
    <row r="220" spans="100:166" x14ac:dyDescent="0.25">
      <c r="CV220" s="84">
        <f t="shared" si="222"/>
        <v>1</v>
      </c>
      <c r="CW220" s="58" t="str">
        <f>Rohan!W60</f>
        <v/>
      </c>
      <c r="DC220" s="84">
        <f t="shared" si="223"/>
        <v>1</v>
      </c>
      <c r="DD220">
        <f>'Eregion and Rivendell'!AP14</f>
        <v>0</v>
      </c>
      <c r="DE220" t="str">
        <f>'Eregion and Rivendell'!AA14</f>
        <v>King's Guard</v>
      </c>
      <c r="DF220" s="84" t="str">
        <f>'Eregion and Rivendell'!CA14</f>
        <v>-</v>
      </c>
      <c r="DK220" s="84"/>
      <c r="DL220">
        <f>LOOKUP(DK216,$EH:$EH,$EM:$EM)</f>
        <v>0</v>
      </c>
      <c r="DM220" s="84">
        <f t="shared" si="253"/>
        <v>0</v>
      </c>
      <c r="DN220">
        <f t="shared" si="227"/>
        <v>0</v>
      </c>
      <c r="DO220">
        <f t="shared" si="228"/>
        <v>0</v>
      </c>
      <c r="DP220">
        <f t="shared" si="229"/>
        <v>0</v>
      </c>
      <c r="DQ220">
        <f t="shared" si="230"/>
        <v>0</v>
      </c>
      <c r="DR220">
        <f t="shared" si="231"/>
        <v>0</v>
      </c>
      <c r="DS220">
        <f t="shared" si="232"/>
        <v>0</v>
      </c>
      <c r="DT220">
        <f t="shared" si="233"/>
        <v>0</v>
      </c>
      <c r="DU220">
        <f t="shared" si="234"/>
        <v>0</v>
      </c>
      <c r="DV220">
        <f t="shared" si="235"/>
        <v>0</v>
      </c>
      <c r="DW220">
        <f t="shared" si="236"/>
        <v>0</v>
      </c>
      <c r="DX220">
        <f t="shared" si="237"/>
        <v>0</v>
      </c>
      <c r="DY220">
        <f t="shared" si="238"/>
        <v>0</v>
      </c>
      <c r="DZ220">
        <f t="shared" si="239"/>
        <v>0</v>
      </c>
      <c r="EA220" s="17">
        <f t="shared" si="241"/>
        <v>1</v>
      </c>
      <c r="EB220" s="85"/>
      <c r="EC220" s="85" t="str">
        <f t="shared" si="240"/>
        <v/>
      </c>
      <c r="ED220" s="85"/>
      <c r="EE220" s="65" t="s">
        <v>1820</v>
      </c>
      <c r="EG220" s="85"/>
      <c r="EH220" s="62" t="s">
        <v>80</v>
      </c>
      <c r="EI220" s="63" t="s">
        <v>80</v>
      </c>
      <c r="EJ220" s="64"/>
      <c r="EO220" s="65" t="s">
        <v>52</v>
      </c>
      <c r="EP220" s="65" t="s">
        <v>52</v>
      </c>
      <c r="EQ220" s="69" t="s">
        <v>619</v>
      </c>
      <c r="ER220" s="69" t="s">
        <v>1843</v>
      </c>
      <c r="ES220" s="69" t="s">
        <v>652</v>
      </c>
      <c r="ET220" s="69" t="s">
        <v>623</v>
      </c>
      <c r="EU220" s="69" t="s">
        <v>628</v>
      </c>
      <c r="EV220" s="69" t="s">
        <v>635</v>
      </c>
      <c r="EW220" s="69" t="s">
        <v>635</v>
      </c>
      <c r="EX220" s="69" t="s">
        <v>623</v>
      </c>
      <c r="EY220" s="14" t="str">
        <f>""</f>
        <v/>
      </c>
      <c r="EZ220" s="14" t="str">
        <f>""</f>
        <v/>
      </c>
      <c r="FA220" s="14" t="str">
        <f>""</f>
        <v/>
      </c>
      <c r="FB220" s="70" t="s">
        <v>654</v>
      </c>
      <c r="FH220" s="84">
        <f t="shared" si="217"/>
        <v>1</v>
      </c>
      <c r="FI220" s="84">
        <f t="shared" si="218"/>
        <v>1</v>
      </c>
      <c r="FJ220" s="85" t="s">
        <v>1215</v>
      </c>
    </row>
    <row r="221" spans="100:166" x14ac:dyDescent="0.25">
      <c r="CV221" s="84">
        <f t="shared" si="222"/>
        <v>1</v>
      </c>
      <c r="CW221" s="58" t="str">
        <f>Rohan!W61</f>
        <v/>
      </c>
      <c r="DC221" s="84">
        <f t="shared" si="223"/>
        <v>1</v>
      </c>
      <c r="DD221" s="84">
        <f>'Eregion and Rivendell'!AP15</f>
        <v>0</v>
      </c>
      <c r="DE221" s="84" t="str">
        <f>'Eregion and Rivendell'!AA15</f>
        <v>Wood Elf Warrior</v>
      </c>
      <c r="DF221" s="84" t="str">
        <f>'Eregion and Rivendell'!CA15</f>
        <v>-</v>
      </c>
      <c r="DH221">
        <v>44</v>
      </c>
      <c r="DI221">
        <f>LOOKUP(DH221,$DC:$DC,$DE:$DE)</f>
        <v>0</v>
      </c>
      <c r="DJ221">
        <f>LOOKUP(DH221,$DC:$DC,$DF:$DF)</f>
        <v>0</v>
      </c>
      <c r="DK221" s="61">
        <f t="shared" ref="DK221" si="254">IF(DI221=0,0,CONCATENATE(DI221,IF(OR(COUNT(FIND("Horse",DJ221))=1,COUNT(FIND("Pony",DJ221))=1,COUNT(FIND("War Goat",DJ221))=1,COUNT(FIND("War Boar",DJ221))=1),"1.",""),IF(OR(COUNT(FIND("armoured horse",DJ221))=1,COUNT(FIND("Gandalf's Cart",DJ221))=1,COUNT(FIND("Sleigh",DJ221))=1,COUNT(FIND("Windlance",DJ221))=1),"2.",""),IF(OR(COUNT(FIND("Engineer Captain",DJ221))=1,COUNT(FIND("Shadowfax",DJ221))=1),"3.","")))</f>
        <v>0</v>
      </c>
      <c r="DL221">
        <f>LOOKUP(DK221,$EH:$EH,$EI:$EI)</f>
        <v>0</v>
      </c>
      <c r="DM221" s="61">
        <f t="shared" ref="DM221" si="255">IF(DL221=0,0,CONCATENATE(DL221,IF(OR(COUNT(FIND("Shield",DJ221))=1,COUNT(FIND("Sting",DJ221))=1,COUNT(FIND("Sebastian",DJ221))=1,COUNT(FIND("The Oakenshield",DJ221))=1),"1.",""),IF(OR(COUNT(FIND("Armour",DJ221))=1,COUNT(FIND("Elven glaive",DJ221))=1),"2.",""),IF(OR(COUNT(FIND("Heavy armour",DJ221))=1,COUNT(FIND("Mithril Coat",DJ221))=1,COUNT(FIND("armour of Gondolin",DJ221))=1,COUNT(FIND("Orcrist",DJ221))=1),"3.",""),IF(OR(COUNT(FIND("The Banner of Minas Tirith",DJ221))=1,COUNT(FIND("Horn of the Riddermark",DJ221))=1,COUNT(FIND("Royal Standard of Rohan",DJ221))=1,COUNT(FIND("Banner of Arwen Evenstar",DJ221))=1,COUNT(FIND("Mirror of Galadriel",DJ221))=1,COUNT(FIND("Andúril, Flame of the West",DJ221))=1,COUNT(FIND("Durin's Axe",DJ221))=1,COUNT(FIND("Erebor13",DJ221))=1),"4.","")))</f>
        <v>0</v>
      </c>
      <c r="DN221">
        <f t="shared" si="227"/>
        <v>0</v>
      </c>
      <c r="DO221">
        <f t="shared" si="228"/>
        <v>0</v>
      </c>
      <c r="DP221">
        <f t="shared" si="229"/>
        <v>0</v>
      </c>
      <c r="DQ221">
        <f t="shared" si="230"/>
        <v>0</v>
      </c>
      <c r="DR221">
        <f t="shared" si="231"/>
        <v>0</v>
      </c>
      <c r="DS221">
        <f t="shared" si="232"/>
        <v>0</v>
      </c>
      <c r="DT221">
        <f t="shared" si="233"/>
        <v>0</v>
      </c>
      <c r="DU221">
        <f t="shared" si="234"/>
        <v>0</v>
      </c>
      <c r="DV221">
        <f t="shared" si="235"/>
        <v>0</v>
      </c>
      <c r="DW221">
        <f t="shared" si="236"/>
        <v>0</v>
      </c>
      <c r="DX221">
        <f t="shared" si="237"/>
        <v>0</v>
      </c>
      <c r="DY221">
        <f t="shared" si="238"/>
        <v>0</v>
      </c>
      <c r="DZ221">
        <f t="shared" si="239"/>
        <v>0</v>
      </c>
      <c r="EA221" s="17">
        <f t="shared" si="241"/>
        <v>1</v>
      </c>
      <c r="EB221" s="85" t="str">
        <f>IF(COUNT(FIND(" with ",DJ221))=1,SUBSTITUTE(DJ221,CONCATENATE(DI221," with"),""),"")</f>
        <v/>
      </c>
      <c r="EC221" s="85" t="str">
        <f t="shared" si="240"/>
        <v/>
      </c>
      <c r="ED221" s="85"/>
      <c r="EE221" s="65" t="s">
        <v>244</v>
      </c>
      <c r="EF221" s="84" t="s">
        <v>2274</v>
      </c>
      <c r="EG221" s="85"/>
      <c r="EH221" s="62" t="s">
        <v>81</v>
      </c>
      <c r="EI221" s="63" t="s">
        <v>81</v>
      </c>
      <c r="EJ221" s="64"/>
      <c r="EO221" s="65" t="s">
        <v>59</v>
      </c>
      <c r="EP221" s="65" t="s">
        <v>59</v>
      </c>
      <c r="EQ221" s="69" t="s">
        <v>619</v>
      </c>
      <c r="ER221" s="69" t="s">
        <v>1843</v>
      </c>
      <c r="ES221" s="69" t="s">
        <v>652</v>
      </c>
      <c r="ET221" s="69" t="s">
        <v>623</v>
      </c>
      <c r="EU221" s="69" t="s">
        <v>628</v>
      </c>
      <c r="EV221" s="69" t="s">
        <v>635</v>
      </c>
      <c r="EW221" s="69" t="s">
        <v>635</v>
      </c>
      <c r="EX221" s="69" t="s">
        <v>623</v>
      </c>
      <c r="EY221" s="14" t="str">
        <f>""</f>
        <v/>
      </c>
      <c r="EZ221" s="14" t="str">
        <f>""</f>
        <v/>
      </c>
      <c r="FA221" s="14" t="str">
        <f>""</f>
        <v/>
      </c>
      <c r="FB221" s="70" t="s">
        <v>654</v>
      </c>
      <c r="FH221" s="84">
        <f t="shared" si="217"/>
        <v>0</v>
      </c>
      <c r="FI221" s="84">
        <f t="shared" si="218"/>
        <v>1</v>
      </c>
      <c r="FJ221" s="85" t="s">
        <v>1216</v>
      </c>
    </row>
    <row r="222" spans="100:166" x14ac:dyDescent="0.25">
      <c r="CV222" s="84">
        <f t="shared" si="222"/>
        <v>1</v>
      </c>
      <c r="CW222" s="58" t="str">
        <f>Rohan!W62</f>
        <v/>
      </c>
      <c r="DC222" s="84">
        <f t="shared" si="223"/>
        <v>1</v>
      </c>
      <c r="DD222" s="84">
        <f>'Eregion and Rivendell'!AP16</f>
        <v>0</v>
      </c>
      <c r="DE222" s="84" t="str">
        <f>'Eregion and Rivendell'!AA16</f>
        <v>Wood Elf Warrior</v>
      </c>
      <c r="DF222" s="84" t="str">
        <f>'Eregion and Rivendell'!CA16</f>
        <v>-</v>
      </c>
      <c r="DK222" s="84"/>
      <c r="DL222">
        <f>LOOKUP(DK221,$EH:$EH,$EJ:$EJ)</f>
        <v>0</v>
      </c>
      <c r="DM222" s="84">
        <f t="shared" ref="DM222:DM225" si="256">DL222</f>
        <v>0</v>
      </c>
      <c r="DN222">
        <f t="shared" si="227"/>
        <v>0</v>
      </c>
      <c r="DO222">
        <f t="shared" si="228"/>
        <v>0</v>
      </c>
      <c r="DP222">
        <f t="shared" si="229"/>
        <v>0</v>
      </c>
      <c r="DQ222">
        <f t="shared" si="230"/>
        <v>0</v>
      </c>
      <c r="DR222">
        <f t="shared" si="231"/>
        <v>0</v>
      </c>
      <c r="DS222">
        <f t="shared" si="232"/>
        <v>0</v>
      </c>
      <c r="DT222">
        <f t="shared" si="233"/>
        <v>0</v>
      </c>
      <c r="DU222">
        <f t="shared" si="234"/>
        <v>0</v>
      </c>
      <c r="DV222">
        <f t="shared" si="235"/>
        <v>0</v>
      </c>
      <c r="DW222">
        <f t="shared" si="236"/>
        <v>0</v>
      </c>
      <c r="DX222">
        <f t="shared" si="237"/>
        <v>0</v>
      </c>
      <c r="DY222">
        <f t="shared" si="238"/>
        <v>0</v>
      </c>
      <c r="DZ222">
        <f t="shared" si="239"/>
        <v>0</v>
      </c>
      <c r="EA222" s="17">
        <f t="shared" si="241"/>
        <v>1</v>
      </c>
      <c r="EB222" s="85"/>
      <c r="EC222" s="85" t="str">
        <f t="shared" si="240"/>
        <v/>
      </c>
      <c r="ED222" s="85"/>
      <c r="EE222" s="65" t="s">
        <v>119</v>
      </c>
      <c r="EF222" s="84" t="s">
        <v>2231</v>
      </c>
      <c r="EG222" s="85"/>
      <c r="EH222" s="62" t="s">
        <v>566</v>
      </c>
      <c r="EI222" s="63" t="s">
        <v>81</v>
      </c>
      <c r="EJ222" s="64" t="s">
        <v>549</v>
      </c>
      <c r="EO222" s="65" t="s">
        <v>655</v>
      </c>
      <c r="EP222" s="65" t="s">
        <v>52</v>
      </c>
      <c r="EQ222" s="69" t="s">
        <v>619</v>
      </c>
      <c r="ER222" s="69" t="s">
        <v>1843</v>
      </c>
      <c r="ES222" s="69" t="s">
        <v>652</v>
      </c>
      <c r="ET222" s="69" t="s">
        <v>623</v>
      </c>
      <c r="EU222" s="69" t="s">
        <v>624</v>
      </c>
      <c r="EV222" s="69" t="s">
        <v>635</v>
      </c>
      <c r="EW222" s="69" t="s">
        <v>635</v>
      </c>
      <c r="EX222" s="69" t="s">
        <v>623</v>
      </c>
      <c r="EY222" s="14" t="str">
        <f>""</f>
        <v/>
      </c>
      <c r="EZ222" s="14" t="str">
        <f>""</f>
        <v/>
      </c>
      <c r="FA222" s="14" t="str">
        <f>""</f>
        <v/>
      </c>
      <c r="FB222" s="70" t="s">
        <v>654</v>
      </c>
      <c r="FH222" s="84">
        <f t="shared" si="217"/>
        <v>0</v>
      </c>
      <c r="FI222" s="84">
        <f t="shared" si="218"/>
        <v>1</v>
      </c>
      <c r="FJ222" s="85" t="s">
        <v>1217</v>
      </c>
    </row>
    <row r="223" spans="100:166" x14ac:dyDescent="0.25">
      <c r="CV223" s="84">
        <f t="shared" si="222"/>
        <v>1</v>
      </c>
      <c r="CW223" s="58" t="str">
        <f>Rohan!W63</f>
        <v/>
      </c>
      <c r="DC223" s="84">
        <f t="shared" si="223"/>
        <v>1</v>
      </c>
      <c r="DD223" s="84">
        <f>'Eregion and Rivendell'!AP17</f>
        <v>0</v>
      </c>
      <c r="DE223" s="84" t="str">
        <f>'Eregion and Rivendell'!AA17</f>
        <v>Wood Elf Warrior</v>
      </c>
      <c r="DF223" s="84" t="str">
        <f>'Eregion and Rivendell'!CA17</f>
        <v>-</v>
      </c>
      <c r="DK223" s="84"/>
      <c r="DL223">
        <f>LOOKUP(DK221,$EH:$EH,$EK:$EK)</f>
        <v>0</v>
      </c>
      <c r="DM223" s="84">
        <f t="shared" si="256"/>
        <v>0</v>
      </c>
      <c r="DN223">
        <f t="shared" si="227"/>
        <v>0</v>
      </c>
      <c r="DO223">
        <f t="shared" si="228"/>
        <v>0</v>
      </c>
      <c r="DP223">
        <f t="shared" si="229"/>
        <v>0</v>
      </c>
      <c r="DQ223">
        <f t="shared" si="230"/>
        <v>0</v>
      </c>
      <c r="DR223">
        <f t="shared" si="231"/>
        <v>0</v>
      </c>
      <c r="DS223">
        <f t="shared" si="232"/>
        <v>0</v>
      </c>
      <c r="DT223">
        <f t="shared" si="233"/>
        <v>0</v>
      </c>
      <c r="DU223">
        <f t="shared" si="234"/>
        <v>0</v>
      </c>
      <c r="DV223">
        <f t="shared" si="235"/>
        <v>0</v>
      </c>
      <c r="DW223">
        <f t="shared" si="236"/>
        <v>0</v>
      </c>
      <c r="DX223">
        <f t="shared" si="237"/>
        <v>0</v>
      </c>
      <c r="DY223">
        <f t="shared" si="238"/>
        <v>0</v>
      </c>
      <c r="DZ223">
        <f t="shared" si="239"/>
        <v>0</v>
      </c>
      <c r="EA223" s="17">
        <f t="shared" si="241"/>
        <v>1</v>
      </c>
      <c r="EB223" s="85"/>
      <c r="EC223" s="85" t="str">
        <f t="shared" si="240"/>
        <v/>
      </c>
      <c r="ED223" s="85"/>
      <c r="EE223" s="84" t="s">
        <v>2354</v>
      </c>
      <c r="EF223" s="84" t="s">
        <v>2471</v>
      </c>
      <c r="EG223" s="85"/>
      <c r="EH223" s="62" t="s">
        <v>567</v>
      </c>
      <c r="EI223" s="63" t="s">
        <v>80</v>
      </c>
      <c r="EJ223" s="64" t="s">
        <v>549</v>
      </c>
      <c r="EO223" s="65" t="s">
        <v>215</v>
      </c>
      <c r="EP223" s="65" t="s">
        <v>215</v>
      </c>
      <c r="EQ223" s="69" t="s">
        <v>748</v>
      </c>
      <c r="ER223" s="69" t="s">
        <v>1845</v>
      </c>
      <c r="ES223" s="69" t="s">
        <v>647</v>
      </c>
      <c r="ET223" s="69" t="s">
        <v>621</v>
      </c>
      <c r="EU223" s="69" t="s">
        <v>622</v>
      </c>
      <c r="EV223" s="69" t="s">
        <v>635</v>
      </c>
      <c r="EW223" s="69" t="s">
        <v>635</v>
      </c>
      <c r="EX223" s="69" t="s">
        <v>621</v>
      </c>
      <c r="EY223" s="14" t="str">
        <f>""</f>
        <v/>
      </c>
      <c r="EZ223" s="14" t="str">
        <f>""</f>
        <v/>
      </c>
      <c r="FA223" s="14" t="str">
        <f>""</f>
        <v/>
      </c>
      <c r="FB223" s="70" t="s">
        <v>1077</v>
      </c>
      <c r="FH223" s="84">
        <f t="shared" si="217"/>
        <v>0</v>
      </c>
      <c r="FI223" s="84">
        <f t="shared" si="218"/>
        <v>1</v>
      </c>
      <c r="FJ223" s="85" t="s">
        <v>1218</v>
      </c>
    </row>
    <row r="224" spans="100:166" x14ac:dyDescent="0.25">
      <c r="CV224" s="84">
        <f t="shared" si="222"/>
        <v>1</v>
      </c>
      <c r="CW224" s="58" t="str">
        <f>Rohan!W64</f>
        <v/>
      </c>
      <c r="DC224" s="84">
        <f t="shared" si="223"/>
        <v>1</v>
      </c>
      <c r="DD224" s="84">
        <f>'Eregion and Rivendell'!AP18</f>
        <v>0</v>
      </c>
      <c r="DE224" s="84" t="str">
        <f>'Eregion and Rivendell'!AA18</f>
        <v>Wood Elf Warrior</v>
      </c>
      <c r="DF224" s="84" t="str">
        <f>'Eregion and Rivendell'!CA18</f>
        <v>-</v>
      </c>
      <c r="DK224" s="84"/>
      <c r="DL224">
        <f>LOOKUP(DK221,$EH:$EH,$EL:$EL)</f>
        <v>0</v>
      </c>
      <c r="DM224" s="84">
        <f t="shared" si="256"/>
        <v>0</v>
      </c>
      <c r="DN224">
        <f t="shared" si="227"/>
        <v>0</v>
      </c>
      <c r="DO224">
        <f t="shared" si="228"/>
        <v>0</v>
      </c>
      <c r="DP224">
        <f t="shared" si="229"/>
        <v>0</v>
      </c>
      <c r="DQ224">
        <f t="shared" si="230"/>
        <v>0</v>
      </c>
      <c r="DR224">
        <f t="shared" si="231"/>
        <v>0</v>
      </c>
      <c r="DS224">
        <f t="shared" si="232"/>
        <v>0</v>
      </c>
      <c r="DT224">
        <f t="shared" si="233"/>
        <v>0</v>
      </c>
      <c r="DU224">
        <f t="shared" si="234"/>
        <v>0</v>
      </c>
      <c r="DV224">
        <f t="shared" si="235"/>
        <v>0</v>
      </c>
      <c r="DW224">
        <f t="shared" si="236"/>
        <v>0</v>
      </c>
      <c r="DX224">
        <f t="shared" si="237"/>
        <v>0</v>
      </c>
      <c r="DY224">
        <f t="shared" si="238"/>
        <v>0</v>
      </c>
      <c r="DZ224">
        <f t="shared" si="239"/>
        <v>0</v>
      </c>
      <c r="EA224" s="17">
        <f t="shared" si="241"/>
        <v>1</v>
      </c>
      <c r="EB224" s="85"/>
      <c r="EC224" s="85" t="str">
        <f t="shared" si="240"/>
        <v/>
      </c>
      <c r="ED224" s="85"/>
      <c r="EE224" s="65" t="s">
        <v>78</v>
      </c>
      <c r="EF224" s="84" t="s">
        <v>2211</v>
      </c>
      <c r="EG224" s="85"/>
      <c r="EH224" s="62" t="s">
        <v>53</v>
      </c>
      <c r="EI224" s="63" t="s">
        <v>53</v>
      </c>
      <c r="EJ224" s="64"/>
      <c r="EO224" s="84" t="s">
        <v>1791</v>
      </c>
      <c r="EP224" s="84" t="s">
        <v>1791</v>
      </c>
      <c r="EQ224" s="69" t="s">
        <v>748</v>
      </c>
      <c r="ER224" s="69" t="s">
        <v>1845</v>
      </c>
      <c r="ES224" s="69" t="s">
        <v>627</v>
      </c>
      <c r="ET224" s="69" t="s">
        <v>621</v>
      </c>
      <c r="EU224" s="69" t="s">
        <v>628</v>
      </c>
      <c r="EV224" s="69" t="s">
        <v>629</v>
      </c>
      <c r="EW224" s="69" t="s">
        <v>629</v>
      </c>
      <c r="EX224" s="69" t="s">
        <v>628</v>
      </c>
      <c r="EY224" s="69" t="s">
        <v>629</v>
      </c>
      <c r="EZ224" s="69" t="s">
        <v>635</v>
      </c>
      <c r="FA224" s="69" t="s">
        <v>635</v>
      </c>
      <c r="FB224" s="73" t="s">
        <v>1864</v>
      </c>
      <c r="FH224" s="84">
        <f t="shared" si="217"/>
        <v>0</v>
      </c>
      <c r="FI224" s="84">
        <f t="shared" si="218"/>
        <v>1</v>
      </c>
      <c r="FJ224" s="85" t="s">
        <v>1219</v>
      </c>
    </row>
    <row r="225" spans="100:166" x14ac:dyDescent="0.25">
      <c r="CV225" s="84">
        <f t="shared" si="222"/>
        <v>1</v>
      </c>
      <c r="CW225" s="58" t="str">
        <f>Rohan!W65</f>
        <v/>
      </c>
      <c r="DC225" s="84">
        <f t="shared" si="223"/>
        <v>1</v>
      </c>
      <c r="DD225" s="84">
        <f>'Eregion and Rivendell'!AP19</f>
        <v>0</v>
      </c>
      <c r="DE225" s="84" t="str">
        <f>'Eregion and Rivendell'!AA19</f>
        <v>Wood Elf Warrior</v>
      </c>
      <c r="DF225" s="84" t="str">
        <f>'Eregion and Rivendell'!CA19</f>
        <v>-</v>
      </c>
      <c r="DK225" s="84"/>
      <c r="DL225">
        <f>LOOKUP(DK221,$EH:$EH,$EM:$EM)</f>
        <v>0</v>
      </c>
      <c r="DM225" s="84">
        <f t="shared" si="256"/>
        <v>0</v>
      </c>
      <c r="DN225">
        <f t="shared" si="227"/>
        <v>0</v>
      </c>
      <c r="DO225">
        <f t="shared" si="228"/>
        <v>0</v>
      </c>
      <c r="DP225">
        <f t="shared" si="229"/>
        <v>0</v>
      </c>
      <c r="DQ225">
        <f t="shared" si="230"/>
        <v>0</v>
      </c>
      <c r="DR225">
        <f t="shared" si="231"/>
        <v>0</v>
      </c>
      <c r="DS225">
        <f t="shared" si="232"/>
        <v>0</v>
      </c>
      <c r="DT225">
        <f t="shared" si="233"/>
        <v>0</v>
      </c>
      <c r="DU225">
        <f t="shared" si="234"/>
        <v>0</v>
      </c>
      <c r="DV225">
        <f t="shared" si="235"/>
        <v>0</v>
      </c>
      <c r="DW225">
        <f t="shared" si="236"/>
        <v>0</v>
      </c>
      <c r="DX225">
        <f t="shared" si="237"/>
        <v>0</v>
      </c>
      <c r="DY225">
        <f t="shared" si="238"/>
        <v>0</v>
      </c>
      <c r="DZ225">
        <f t="shared" si="239"/>
        <v>0</v>
      </c>
      <c r="EA225" s="17">
        <f t="shared" si="241"/>
        <v>1</v>
      </c>
      <c r="EB225" s="85"/>
      <c r="EC225" s="85" t="str">
        <f t="shared" si="240"/>
        <v/>
      </c>
      <c r="ED225" s="85"/>
      <c r="EE225" s="65" t="s">
        <v>93</v>
      </c>
      <c r="EF225" s="84" t="s">
        <v>2211</v>
      </c>
      <c r="EG225" s="85"/>
      <c r="EH225" s="62" t="s">
        <v>60</v>
      </c>
      <c r="EI225" s="63" t="s">
        <v>60</v>
      </c>
      <c r="EJ225" s="64"/>
      <c r="EO225" s="84" t="s">
        <v>2445</v>
      </c>
      <c r="EP225" s="84" t="s">
        <v>2445</v>
      </c>
      <c r="EQ225" s="69" t="s">
        <v>748</v>
      </c>
      <c r="ER225" s="69" t="s">
        <v>1845</v>
      </c>
      <c r="ES225" s="69" t="s">
        <v>627</v>
      </c>
      <c r="ET225" s="69" t="s">
        <v>621</v>
      </c>
      <c r="EU225" s="69" t="s">
        <v>628</v>
      </c>
      <c r="EV225" s="69" t="s">
        <v>629</v>
      </c>
      <c r="EW225" s="69" t="s">
        <v>629</v>
      </c>
      <c r="EX225" s="69" t="s">
        <v>628</v>
      </c>
      <c r="EY225" s="69" t="s">
        <v>623</v>
      </c>
      <c r="EZ225" s="69" t="s">
        <v>635</v>
      </c>
      <c r="FA225" s="69" t="s">
        <v>635</v>
      </c>
      <c r="FB225" s="73" t="s">
        <v>2478</v>
      </c>
      <c r="FH225" s="84">
        <f t="shared" si="217"/>
        <v>0</v>
      </c>
      <c r="FI225" s="84">
        <f t="shared" si="218"/>
        <v>1</v>
      </c>
      <c r="FJ225" s="83" t="str">
        <f>""</f>
        <v/>
      </c>
    </row>
    <row r="226" spans="100:166" x14ac:dyDescent="0.25">
      <c r="CV226" s="84">
        <f t="shared" si="222"/>
        <v>1</v>
      </c>
      <c r="CW226" s="58" t="str">
        <f>Rohan!W66</f>
        <v/>
      </c>
      <c r="DC226" s="84">
        <f t="shared" si="223"/>
        <v>1</v>
      </c>
      <c r="DD226" s="84">
        <f>'Eregion and Rivendell'!AP20</f>
        <v>0</v>
      </c>
      <c r="DE226" s="84" t="str">
        <f>'Eregion and Rivendell'!AA20</f>
        <v>Wood Elf Warrior</v>
      </c>
      <c r="DF226" s="84" t="str">
        <f>'Eregion and Rivendell'!CA20</f>
        <v>-</v>
      </c>
      <c r="DH226">
        <v>45</v>
      </c>
      <c r="DI226">
        <f>LOOKUP(DH226,$DC:$DC,$DE:$DE)</f>
        <v>0</v>
      </c>
      <c r="DJ226">
        <f>LOOKUP(DH226,$DC:$DC,$DF:$DF)</f>
        <v>0</v>
      </c>
      <c r="DK226" s="61">
        <f t="shared" ref="DK226" si="257">IF(DI226=0,0,CONCATENATE(DI226,IF(OR(COUNT(FIND("Horse",DJ226))=1,COUNT(FIND("Pony",DJ226))=1,COUNT(FIND("War Goat",DJ226))=1,COUNT(FIND("War Boar",DJ226))=1),"1.",""),IF(OR(COUNT(FIND("armoured horse",DJ226))=1,COUNT(FIND("Gandalf's Cart",DJ226))=1,COUNT(FIND("Sleigh",DJ226))=1,COUNT(FIND("Windlance",DJ226))=1),"2.",""),IF(OR(COUNT(FIND("Engineer Captain",DJ226))=1,COUNT(FIND("Shadowfax",DJ226))=1),"3.","")))</f>
        <v>0</v>
      </c>
      <c r="DL226">
        <f>LOOKUP(DK226,$EH:$EH,$EI:$EI)</f>
        <v>0</v>
      </c>
      <c r="DM226" s="61">
        <f t="shared" ref="DM226" si="258">IF(DL226=0,0,CONCATENATE(DL226,IF(OR(COUNT(FIND("Shield",DJ226))=1,COUNT(FIND("Sting",DJ226))=1,COUNT(FIND("Sebastian",DJ226))=1,COUNT(FIND("The Oakenshield",DJ226))=1),"1.",""),IF(OR(COUNT(FIND("Armour",DJ226))=1,COUNT(FIND("Elven glaive",DJ226))=1),"2.",""),IF(OR(COUNT(FIND("Heavy armour",DJ226))=1,COUNT(FIND("Mithril Coat",DJ226))=1,COUNT(FIND("armour of Gondolin",DJ226))=1,COUNT(FIND("Orcrist",DJ226))=1),"3.",""),IF(OR(COUNT(FIND("The Banner of Minas Tirith",DJ226))=1,COUNT(FIND("Horn of the Riddermark",DJ226))=1,COUNT(FIND("Royal Standard of Rohan",DJ226))=1,COUNT(FIND("Banner of Arwen Evenstar",DJ226))=1,COUNT(FIND("Mirror of Galadriel",DJ226))=1,COUNT(FIND("Andúril, Flame of the West",DJ226))=1,COUNT(FIND("Durin's Axe",DJ226))=1,COUNT(FIND("Erebor13",DJ226))=1),"4.","")))</f>
        <v>0</v>
      </c>
      <c r="DN226">
        <f t="shared" si="227"/>
        <v>0</v>
      </c>
      <c r="DO226">
        <f t="shared" si="228"/>
        <v>0</v>
      </c>
      <c r="DP226">
        <f t="shared" si="229"/>
        <v>0</v>
      </c>
      <c r="DQ226">
        <f t="shared" si="230"/>
        <v>0</v>
      </c>
      <c r="DR226">
        <f t="shared" si="231"/>
        <v>0</v>
      </c>
      <c r="DS226">
        <f t="shared" si="232"/>
        <v>0</v>
      </c>
      <c r="DT226">
        <f t="shared" si="233"/>
        <v>0</v>
      </c>
      <c r="DU226">
        <f t="shared" si="234"/>
        <v>0</v>
      </c>
      <c r="DV226">
        <f t="shared" si="235"/>
        <v>0</v>
      </c>
      <c r="DW226">
        <f t="shared" si="236"/>
        <v>0</v>
      </c>
      <c r="DX226">
        <f t="shared" si="237"/>
        <v>0</v>
      </c>
      <c r="DY226">
        <f t="shared" si="238"/>
        <v>0</v>
      </c>
      <c r="DZ226">
        <f t="shared" si="239"/>
        <v>0</v>
      </c>
      <c r="EA226" s="17">
        <f t="shared" si="241"/>
        <v>1</v>
      </c>
      <c r="EB226" s="85" t="str">
        <f>IF(COUNT(FIND(" with ",DJ226))=1,SUBSTITUTE(DJ226,CONCATENATE(DI226," with"),""),"")</f>
        <v/>
      </c>
      <c r="EC226" s="85" t="str">
        <f t="shared" si="240"/>
        <v/>
      </c>
      <c r="ED226" s="85"/>
      <c r="EE226" s="65" t="s">
        <v>95</v>
      </c>
      <c r="EF226" s="84" t="s">
        <v>2217</v>
      </c>
      <c r="EG226" s="85"/>
      <c r="EH226" s="62" t="s">
        <v>1795</v>
      </c>
      <c r="EI226" s="63" t="s">
        <v>1795</v>
      </c>
      <c r="EJ226" s="64" t="s">
        <v>32</v>
      </c>
      <c r="EO226" s="65" t="s">
        <v>49</v>
      </c>
      <c r="EP226" s="65" t="s">
        <v>49</v>
      </c>
      <c r="EQ226" s="69" t="s">
        <v>619</v>
      </c>
      <c r="ER226" s="69" t="s">
        <v>1843</v>
      </c>
      <c r="ES226" s="69" t="s">
        <v>644</v>
      </c>
      <c r="ET226" s="69" t="s">
        <v>621</v>
      </c>
      <c r="EU226" s="69" t="s">
        <v>628</v>
      </c>
      <c r="EV226" s="69" t="s">
        <v>629</v>
      </c>
      <c r="EW226" s="69" t="s">
        <v>629</v>
      </c>
      <c r="EX226" s="69" t="s">
        <v>628</v>
      </c>
      <c r="EY226" s="69" t="s">
        <v>629</v>
      </c>
      <c r="EZ226" s="69" t="s">
        <v>629</v>
      </c>
      <c r="FA226" s="69" t="s">
        <v>635</v>
      </c>
      <c r="FB226" s="84" t="str">
        <f>""</f>
        <v/>
      </c>
      <c r="FH226" s="84">
        <f t="shared" si="217"/>
        <v>1</v>
      </c>
      <c r="FI226" s="84">
        <f t="shared" si="218"/>
        <v>1</v>
      </c>
      <c r="FJ226" s="85" t="s">
        <v>1220</v>
      </c>
    </row>
    <row r="227" spans="100:166" x14ac:dyDescent="0.25">
      <c r="CV227" s="84">
        <f t="shared" si="222"/>
        <v>1</v>
      </c>
      <c r="CW227" s="58" t="str">
        <f>Rohan!W67</f>
        <v/>
      </c>
      <c r="DC227" s="84">
        <f t="shared" si="223"/>
        <v>1</v>
      </c>
      <c r="DD227" s="84">
        <f>'Eregion and Rivendell'!AP21</f>
        <v>0</v>
      </c>
      <c r="DE227" s="84" t="str">
        <f>'Eregion and Rivendell'!AA21</f>
        <v>Noldorin Exile</v>
      </c>
      <c r="DF227" s="84" t="str">
        <f>'Eregion and Rivendell'!CA21</f>
        <v>-</v>
      </c>
      <c r="DK227" s="84"/>
      <c r="DL227">
        <f>LOOKUP(DK226,$EH:$EH,$EJ:$EJ)</f>
        <v>0</v>
      </c>
      <c r="DM227" s="84">
        <f t="shared" ref="DM227:DM230" si="259">DL227</f>
        <v>0</v>
      </c>
      <c r="DN227">
        <f t="shared" si="227"/>
        <v>0</v>
      </c>
      <c r="DO227">
        <f t="shared" si="228"/>
        <v>0</v>
      </c>
      <c r="DP227">
        <f t="shared" si="229"/>
        <v>0</v>
      </c>
      <c r="DQ227">
        <f t="shared" si="230"/>
        <v>0</v>
      </c>
      <c r="DR227">
        <f t="shared" si="231"/>
        <v>0</v>
      </c>
      <c r="DS227">
        <f t="shared" si="232"/>
        <v>0</v>
      </c>
      <c r="DT227">
        <f t="shared" si="233"/>
        <v>0</v>
      </c>
      <c r="DU227">
        <f t="shared" si="234"/>
        <v>0</v>
      </c>
      <c r="DV227">
        <f t="shared" si="235"/>
        <v>0</v>
      </c>
      <c r="DW227">
        <f t="shared" si="236"/>
        <v>0</v>
      </c>
      <c r="DX227">
        <f t="shared" si="237"/>
        <v>0</v>
      </c>
      <c r="DY227">
        <f t="shared" si="238"/>
        <v>0</v>
      </c>
      <c r="DZ227">
        <f t="shared" si="239"/>
        <v>0</v>
      </c>
      <c r="EA227" s="17">
        <f t="shared" si="241"/>
        <v>1</v>
      </c>
      <c r="EB227" s="85"/>
      <c r="EC227" s="85" t="str">
        <f t="shared" si="240"/>
        <v/>
      </c>
      <c r="ED227" s="85"/>
      <c r="EE227" s="65" t="s">
        <v>1779</v>
      </c>
      <c r="EF227" s="84" t="s">
        <v>2257</v>
      </c>
      <c r="EG227" s="85"/>
      <c r="EH227" s="84" t="s">
        <v>1794</v>
      </c>
      <c r="EI227" s="63" t="s">
        <v>1794</v>
      </c>
      <c r="EJ227" s="64" t="s">
        <v>32</v>
      </c>
      <c r="EO227" s="65" t="s">
        <v>556</v>
      </c>
      <c r="EP227" s="65" t="s">
        <v>49</v>
      </c>
      <c r="EQ227" s="69" t="s">
        <v>619</v>
      </c>
      <c r="ER227" s="69" t="s">
        <v>1843</v>
      </c>
      <c r="ES227" s="69" t="s">
        <v>644</v>
      </c>
      <c r="ET227" s="69" t="s">
        <v>621</v>
      </c>
      <c r="EU227" s="69" t="s">
        <v>624</v>
      </c>
      <c r="EV227" s="69" t="s">
        <v>629</v>
      </c>
      <c r="EW227" s="69" t="s">
        <v>629</v>
      </c>
      <c r="EX227" s="69" t="s">
        <v>628</v>
      </c>
      <c r="EY227" s="69" t="s">
        <v>629</v>
      </c>
      <c r="EZ227" s="69" t="s">
        <v>629</v>
      </c>
      <c r="FA227" s="69" t="s">
        <v>635</v>
      </c>
      <c r="FB227" s="84" t="str">
        <f>""</f>
        <v/>
      </c>
      <c r="FC227" s="12"/>
      <c r="FH227" s="84">
        <f t="shared" si="217"/>
        <v>0</v>
      </c>
      <c r="FI227" s="84">
        <f t="shared" si="218"/>
        <v>1</v>
      </c>
      <c r="FJ227" s="85" t="s">
        <v>1221</v>
      </c>
    </row>
    <row r="228" spans="100:166" x14ac:dyDescent="0.25">
      <c r="CV228" s="84">
        <f t="shared" si="222"/>
        <v>1</v>
      </c>
      <c r="CW228" s="58" t="str">
        <f>Rohan!W68</f>
        <v/>
      </c>
      <c r="DC228" s="84">
        <f t="shared" si="223"/>
        <v>1</v>
      </c>
      <c r="DD228" s="84">
        <f>'Eregion and Rivendell'!AP22</f>
        <v>0</v>
      </c>
      <c r="DE228" s="84" t="str">
        <f>'Eregion and Rivendell'!AA22</f>
        <v>Noldorin Exile</v>
      </c>
      <c r="DF228" s="84" t="str">
        <f>'Eregion and Rivendell'!CA22</f>
        <v>-</v>
      </c>
      <c r="DK228" s="84"/>
      <c r="DL228">
        <f>LOOKUP(DK226,$EH:$EH,$EK:$EK)</f>
        <v>0</v>
      </c>
      <c r="DM228" s="84">
        <f t="shared" si="259"/>
        <v>0</v>
      </c>
      <c r="DN228">
        <f t="shared" si="227"/>
        <v>0</v>
      </c>
      <c r="DO228">
        <f t="shared" si="228"/>
        <v>0</v>
      </c>
      <c r="DP228">
        <f t="shared" si="229"/>
        <v>0</v>
      </c>
      <c r="DQ228">
        <f t="shared" si="230"/>
        <v>0</v>
      </c>
      <c r="DR228">
        <f t="shared" si="231"/>
        <v>0</v>
      </c>
      <c r="DS228">
        <f t="shared" si="232"/>
        <v>0</v>
      </c>
      <c r="DT228">
        <f t="shared" si="233"/>
        <v>0</v>
      </c>
      <c r="DU228">
        <f t="shared" si="234"/>
        <v>0</v>
      </c>
      <c r="DV228">
        <f t="shared" si="235"/>
        <v>0</v>
      </c>
      <c r="DW228">
        <f t="shared" si="236"/>
        <v>0</v>
      </c>
      <c r="DX228">
        <f t="shared" si="237"/>
        <v>0</v>
      </c>
      <c r="DY228">
        <f t="shared" si="238"/>
        <v>0</v>
      </c>
      <c r="DZ228">
        <f t="shared" si="239"/>
        <v>0</v>
      </c>
      <c r="EA228" s="17">
        <f t="shared" si="241"/>
        <v>1</v>
      </c>
      <c r="EB228" s="85"/>
      <c r="EC228" s="85" t="str">
        <f t="shared" si="240"/>
        <v/>
      </c>
      <c r="ED228" s="85"/>
      <c r="EE228" s="84" t="s">
        <v>2432</v>
      </c>
      <c r="EF228" s="84" t="s">
        <v>2458</v>
      </c>
      <c r="EG228" s="85"/>
      <c r="EH228" s="62" t="s">
        <v>47</v>
      </c>
      <c r="EI228" s="63" t="s">
        <v>47</v>
      </c>
      <c r="EJ228" s="64"/>
      <c r="EO228" s="65" t="s">
        <v>651</v>
      </c>
      <c r="EP228" s="65" t="s">
        <v>49</v>
      </c>
      <c r="EQ228" s="69" t="s">
        <v>619</v>
      </c>
      <c r="ER228" s="69" t="s">
        <v>1843</v>
      </c>
      <c r="ES228" s="69" t="s">
        <v>644</v>
      </c>
      <c r="ET228" s="69" t="s">
        <v>621</v>
      </c>
      <c r="EU228" s="69" t="s">
        <v>622</v>
      </c>
      <c r="EV228" s="69" t="s">
        <v>629</v>
      </c>
      <c r="EW228" s="69" t="s">
        <v>629</v>
      </c>
      <c r="EX228" s="69" t="s">
        <v>628</v>
      </c>
      <c r="EY228" s="69" t="s">
        <v>629</v>
      </c>
      <c r="EZ228" s="69" t="s">
        <v>629</v>
      </c>
      <c r="FA228" s="69" t="s">
        <v>635</v>
      </c>
      <c r="FB228" s="84" t="str">
        <f>""</f>
        <v/>
      </c>
      <c r="FH228" s="84">
        <f t="shared" si="217"/>
        <v>0</v>
      </c>
      <c r="FI228" s="84">
        <f t="shared" si="218"/>
        <v>1</v>
      </c>
      <c r="FJ228" s="85" t="s">
        <v>1222</v>
      </c>
    </row>
    <row r="229" spans="100:166" x14ac:dyDescent="0.25">
      <c r="CV229" s="84">
        <f t="shared" si="222"/>
        <v>1</v>
      </c>
      <c r="CW229" s="58" t="str">
        <f>Rohan!W69</f>
        <v/>
      </c>
      <c r="DC229" s="84">
        <f t="shared" si="223"/>
        <v>1</v>
      </c>
      <c r="DD229" s="84">
        <f>'Eregion and Rivendell'!AP23</f>
        <v>0</v>
      </c>
      <c r="DE229" s="84" t="str">
        <f>'Eregion and Rivendell'!AA23</f>
        <v>Noldorin Exile</v>
      </c>
      <c r="DF229" s="84" t="str">
        <f>'Eregion and Rivendell'!CA23</f>
        <v>-</v>
      </c>
      <c r="DK229" s="84"/>
      <c r="DL229">
        <f>LOOKUP(DK226,$EH:$EH,$EL:$EL)</f>
        <v>0</v>
      </c>
      <c r="DM229" s="84">
        <f t="shared" si="259"/>
        <v>0</v>
      </c>
      <c r="DN229">
        <f t="shared" si="227"/>
        <v>0</v>
      </c>
      <c r="DO229">
        <f t="shared" si="228"/>
        <v>0</v>
      </c>
      <c r="DP229">
        <f t="shared" si="229"/>
        <v>0</v>
      </c>
      <c r="DQ229">
        <f t="shared" si="230"/>
        <v>0</v>
      </c>
      <c r="DR229">
        <f t="shared" si="231"/>
        <v>0</v>
      </c>
      <c r="DS229">
        <f t="shared" si="232"/>
        <v>0</v>
      </c>
      <c r="DT229">
        <f t="shared" si="233"/>
        <v>0</v>
      </c>
      <c r="DU229">
        <f t="shared" si="234"/>
        <v>0</v>
      </c>
      <c r="DV229">
        <f t="shared" si="235"/>
        <v>0</v>
      </c>
      <c r="DW229">
        <f t="shared" si="236"/>
        <v>0</v>
      </c>
      <c r="DX229">
        <f t="shared" si="237"/>
        <v>0</v>
      </c>
      <c r="DY229">
        <f t="shared" si="238"/>
        <v>0</v>
      </c>
      <c r="DZ229">
        <f t="shared" si="239"/>
        <v>0</v>
      </c>
      <c r="EA229" s="17">
        <f t="shared" si="241"/>
        <v>1</v>
      </c>
      <c r="EB229" s="85"/>
      <c r="EC229" s="85" t="str">
        <f t="shared" si="240"/>
        <v/>
      </c>
      <c r="ED229" s="85"/>
      <c r="EE229" s="84" t="s">
        <v>1797</v>
      </c>
      <c r="EF229" s="84" t="s">
        <v>2266</v>
      </c>
      <c r="EG229" s="85"/>
      <c r="EH229" s="62" t="s">
        <v>2647</v>
      </c>
      <c r="EI229" s="63" t="s">
        <v>2647</v>
      </c>
      <c r="EJ229" s="64"/>
      <c r="EO229" s="65" t="s">
        <v>650</v>
      </c>
      <c r="EP229" s="65" t="s">
        <v>49</v>
      </c>
      <c r="EQ229" s="69" t="s">
        <v>619</v>
      </c>
      <c r="ER229" s="69" t="s">
        <v>1843</v>
      </c>
      <c r="ES229" s="69" t="s">
        <v>644</v>
      </c>
      <c r="ET229" s="69" t="s">
        <v>621</v>
      </c>
      <c r="EU229" s="69" t="s">
        <v>624</v>
      </c>
      <c r="EV229" s="69" t="s">
        <v>629</v>
      </c>
      <c r="EW229" s="69" t="s">
        <v>629</v>
      </c>
      <c r="EX229" s="69" t="s">
        <v>628</v>
      </c>
      <c r="EY229" s="69" t="s">
        <v>629</v>
      </c>
      <c r="EZ229" s="69" t="s">
        <v>629</v>
      </c>
      <c r="FA229" s="69" t="s">
        <v>635</v>
      </c>
      <c r="FB229" s="84" t="str">
        <f>""</f>
        <v/>
      </c>
      <c r="FH229" s="84">
        <f t="shared" si="217"/>
        <v>0</v>
      </c>
      <c r="FI229" s="84">
        <f t="shared" si="218"/>
        <v>1</v>
      </c>
      <c r="FJ229" s="83" t="str">
        <f>""</f>
        <v/>
      </c>
    </row>
    <row r="230" spans="100:166" x14ac:dyDescent="0.25">
      <c r="CV230" s="84">
        <f t="shared" si="222"/>
        <v>1</v>
      </c>
      <c r="CW230" s="58" t="str">
        <f>Rohan!W70</f>
        <v/>
      </c>
      <c r="DC230" s="84">
        <f t="shared" si="223"/>
        <v>1</v>
      </c>
      <c r="DD230" s="84">
        <f>'Eregion and Rivendell'!AP24</f>
        <v>0</v>
      </c>
      <c r="DE230" s="84" t="str">
        <f>'Eregion and Rivendell'!AA24</f>
        <v>Noldorin Exile</v>
      </c>
      <c r="DF230" s="84" t="str">
        <f>'Eregion and Rivendell'!CA24</f>
        <v>-</v>
      </c>
      <c r="DK230" s="84"/>
      <c r="DL230">
        <f>LOOKUP(DK226,$EH:$EH,$EM:$EM)</f>
        <v>0</v>
      </c>
      <c r="DM230" s="84">
        <f t="shared" si="259"/>
        <v>0</v>
      </c>
      <c r="DN230">
        <f t="shared" si="227"/>
        <v>0</v>
      </c>
      <c r="DO230">
        <f t="shared" si="228"/>
        <v>0</v>
      </c>
      <c r="DP230">
        <f t="shared" si="229"/>
        <v>0</v>
      </c>
      <c r="DQ230">
        <f t="shared" si="230"/>
        <v>0</v>
      </c>
      <c r="DR230">
        <f t="shared" si="231"/>
        <v>0</v>
      </c>
      <c r="DS230">
        <f t="shared" si="232"/>
        <v>0</v>
      </c>
      <c r="DT230">
        <f t="shared" si="233"/>
        <v>0</v>
      </c>
      <c r="DU230">
        <f t="shared" si="234"/>
        <v>0</v>
      </c>
      <c r="DV230">
        <f t="shared" si="235"/>
        <v>0</v>
      </c>
      <c r="DW230">
        <f t="shared" si="236"/>
        <v>0</v>
      </c>
      <c r="DX230">
        <f t="shared" si="237"/>
        <v>0</v>
      </c>
      <c r="DY230">
        <f t="shared" si="238"/>
        <v>0</v>
      </c>
      <c r="DZ230">
        <f t="shared" si="239"/>
        <v>0</v>
      </c>
      <c r="EA230" s="17">
        <f t="shared" si="241"/>
        <v>1</v>
      </c>
      <c r="EB230" s="85"/>
      <c r="EC230" s="85" t="str">
        <f t="shared" si="240"/>
        <v/>
      </c>
      <c r="ED230" s="85"/>
      <c r="EE230" s="84" t="s">
        <v>2350</v>
      </c>
      <c r="EF230" s="84" t="s">
        <v>2328</v>
      </c>
      <c r="EG230" s="85"/>
      <c r="EH230" s="62" t="s">
        <v>2648</v>
      </c>
      <c r="EI230" s="63" t="s">
        <v>2648</v>
      </c>
      <c r="EJ230" s="64"/>
      <c r="EO230" s="65" t="s">
        <v>598</v>
      </c>
      <c r="EP230" s="65" t="s">
        <v>598</v>
      </c>
      <c r="EQ230" s="69" t="s">
        <v>748</v>
      </c>
      <c r="ER230" s="69" t="s">
        <v>1845</v>
      </c>
      <c r="ES230" s="69" t="s">
        <v>620</v>
      </c>
      <c r="ET230" s="69" t="s">
        <v>628</v>
      </c>
      <c r="EU230" s="69" t="s">
        <v>622</v>
      </c>
      <c r="EV230" s="69" t="s">
        <v>623</v>
      </c>
      <c r="EW230" s="69" t="s">
        <v>629</v>
      </c>
      <c r="EX230" s="69" t="s">
        <v>628</v>
      </c>
      <c r="EY230" s="69" t="s">
        <v>629</v>
      </c>
      <c r="EZ230" s="69" t="s">
        <v>635</v>
      </c>
      <c r="FA230" s="69" t="s">
        <v>635</v>
      </c>
      <c r="FB230" s="70" t="s">
        <v>761</v>
      </c>
      <c r="FH230" s="84">
        <f t="shared" si="217"/>
        <v>1</v>
      </c>
      <c r="FI230" s="84">
        <f t="shared" si="218"/>
        <v>1</v>
      </c>
      <c r="FJ230" s="85" t="s">
        <v>1223</v>
      </c>
    </row>
    <row r="231" spans="100:166" x14ac:dyDescent="0.25">
      <c r="CV231" s="84">
        <f t="shared" si="222"/>
        <v>1</v>
      </c>
      <c r="CW231" s="58" t="str">
        <f>Rohan!W71</f>
        <v/>
      </c>
      <c r="DC231" s="84">
        <f t="shared" si="223"/>
        <v>1</v>
      </c>
      <c r="DD231" s="84">
        <f>'Eregion and Rivendell'!AP25</f>
        <v>0</v>
      </c>
      <c r="DE231" s="84" t="str">
        <f>'Eregion and Rivendell'!AA25</f>
        <v>Noldorin Exile</v>
      </c>
      <c r="DF231" s="84" t="str">
        <f>'Eregion and Rivendell'!CA25</f>
        <v>-</v>
      </c>
      <c r="DH231">
        <v>46</v>
      </c>
      <c r="DI231">
        <f>LOOKUP(DH231,$DC:$DC,$DE:$DE)</f>
        <v>0</v>
      </c>
      <c r="DJ231">
        <f>LOOKUP(DH231,$DC:$DC,$DF:$DF)</f>
        <v>0</v>
      </c>
      <c r="DK231" s="61">
        <f t="shared" ref="DK231" si="260">IF(DI231=0,0,CONCATENATE(DI231,IF(OR(COUNT(FIND("Horse",DJ231))=1,COUNT(FIND("Pony",DJ231))=1,COUNT(FIND("War Goat",DJ231))=1,COUNT(FIND("War Boar",DJ231))=1),"1.",""),IF(OR(COUNT(FIND("armoured horse",DJ231))=1,COUNT(FIND("Gandalf's Cart",DJ231))=1,COUNT(FIND("Sleigh",DJ231))=1,COUNT(FIND("Windlance",DJ231))=1),"2.",""),IF(OR(COUNT(FIND("Engineer Captain",DJ231))=1,COUNT(FIND("Shadowfax",DJ231))=1),"3.","")))</f>
        <v>0</v>
      </c>
      <c r="DL231">
        <f>LOOKUP(DK231,$EH:$EH,$EI:$EI)</f>
        <v>0</v>
      </c>
      <c r="DM231" s="61">
        <f t="shared" ref="DM231" si="261">IF(DL231=0,0,CONCATENATE(DL231,IF(OR(COUNT(FIND("Shield",DJ231))=1,COUNT(FIND("Sting",DJ231))=1,COUNT(FIND("Sebastian",DJ231))=1,COUNT(FIND("The Oakenshield",DJ231))=1),"1.",""),IF(OR(COUNT(FIND("Armour",DJ231))=1,COUNT(FIND("Elven glaive",DJ231))=1),"2.",""),IF(OR(COUNT(FIND("Heavy armour",DJ231))=1,COUNT(FIND("Mithril Coat",DJ231))=1,COUNT(FIND("armour of Gondolin",DJ231))=1,COUNT(FIND("Orcrist",DJ231))=1),"3.",""),IF(OR(COUNT(FIND("The Banner of Minas Tirith",DJ231))=1,COUNT(FIND("Horn of the Riddermark",DJ231))=1,COUNT(FIND("Royal Standard of Rohan",DJ231))=1,COUNT(FIND("Banner of Arwen Evenstar",DJ231))=1,COUNT(FIND("Mirror of Galadriel",DJ231))=1,COUNT(FIND("Andúril, Flame of the West",DJ231))=1,COUNT(FIND("Durin's Axe",DJ231))=1,COUNT(FIND("Erebor13",DJ231))=1),"4.","")))</f>
        <v>0</v>
      </c>
      <c r="DN231">
        <f t="shared" si="227"/>
        <v>0</v>
      </c>
      <c r="DO231">
        <f t="shared" si="228"/>
        <v>0</v>
      </c>
      <c r="DP231">
        <f t="shared" si="229"/>
        <v>0</v>
      </c>
      <c r="DQ231">
        <f t="shared" si="230"/>
        <v>0</v>
      </c>
      <c r="DR231">
        <f t="shared" si="231"/>
        <v>0</v>
      </c>
      <c r="DS231">
        <f t="shared" si="232"/>
        <v>0</v>
      </c>
      <c r="DT231">
        <f t="shared" si="233"/>
        <v>0</v>
      </c>
      <c r="DU231">
        <f t="shared" si="234"/>
        <v>0</v>
      </c>
      <c r="DV231">
        <f t="shared" si="235"/>
        <v>0</v>
      </c>
      <c r="DW231">
        <f t="shared" si="236"/>
        <v>0</v>
      </c>
      <c r="DX231">
        <f t="shared" si="237"/>
        <v>0</v>
      </c>
      <c r="DY231">
        <f t="shared" si="238"/>
        <v>0</v>
      </c>
      <c r="DZ231">
        <f t="shared" si="239"/>
        <v>0</v>
      </c>
      <c r="EA231" s="17">
        <f t="shared" si="241"/>
        <v>1</v>
      </c>
      <c r="EB231" s="85" t="str">
        <f>IF(COUNT(FIND(" with ",DJ231))=1,SUBSTITUTE(DJ231,CONCATENATE(DI231," with"),""),"")</f>
        <v/>
      </c>
      <c r="EC231" s="85" t="str">
        <f t="shared" si="240"/>
        <v/>
      </c>
      <c r="ED231" s="85"/>
      <c r="EE231" s="65" t="s">
        <v>2427</v>
      </c>
      <c r="EF231" s="84" t="s">
        <v>2360</v>
      </c>
      <c r="EG231" s="85"/>
      <c r="EH231" s="62" t="s">
        <v>2649</v>
      </c>
      <c r="EI231" s="63" t="s">
        <v>2649</v>
      </c>
      <c r="EJ231" s="64"/>
      <c r="EO231" s="65" t="s">
        <v>159</v>
      </c>
      <c r="EP231" s="65" t="s">
        <v>159</v>
      </c>
      <c r="EQ231" s="69" t="s">
        <v>709</v>
      </c>
      <c r="ER231" s="69" t="s">
        <v>1843</v>
      </c>
      <c r="ES231" s="69" t="s">
        <v>620</v>
      </c>
      <c r="ET231" s="69" t="s">
        <v>623</v>
      </c>
      <c r="EU231" s="69" t="s">
        <v>628</v>
      </c>
      <c r="EV231" s="69" t="s">
        <v>635</v>
      </c>
      <c r="EW231" s="69" t="s">
        <v>635</v>
      </c>
      <c r="EX231" s="69" t="s">
        <v>628</v>
      </c>
      <c r="EY231" s="14" t="str">
        <f>""</f>
        <v/>
      </c>
      <c r="EZ231" s="14" t="str">
        <f>""</f>
        <v/>
      </c>
      <c r="FA231" s="14" t="str">
        <f>""</f>
        <v/>
      </c>
      <c r="FB231" s="70" t="s">
        <v>723</v>
      </c>
      <c r="FH231" s="84">
        <f t="shared" si="217"/>
        <v>0</v>
      </c>
      <c r="FI231" s="84">
        <f t="shared" si="218"/>
        <v>1</v>
      </c>
      <c r="FJ231" s="85" t="s">
        <v>1897</v>
      </c>
    </row>
    <row r="232" spans="100:166" x14ac:dyDescent="0.25">
      <c r="CV232" s="84">
        <f t="shared" si="222"/>
        <v>1</v>
      </c>
      <c r="CW232" s="58" t="str">
        <f>Rohan!W72</f>
        <v/>
      </c>
      <c r="DC232" s="84">
        <f t="shared" si="223"/>
        <v>1</v>
      </c>
      <c r="DD232" s="84">
        <f>'Eregion and Rivendell'!AP26</f>
        <v>0</v>
      </c>
      <c r="DE232" s="84" t="str">
        <f>'Eregion and Rivendell'!AA26</f>
        <v>Noldorin Exile</v>
      </c>
      <c r="DF232" s="84" t="str">
        <f>'Eregion and Rivendell'!CA26</f>
        <v>-</v>
      </c>
      <c r="DK232" s="84"/>
      <c r="DL232">
        <f>LOOKUP(DK231,$EH:$EH,$EJ:$EJ)</f>
        <v>0</v>
      </c>
      <c r="DM232" s="84">
        <f t="shared" ref="DM232:DM235" si="262">DL232</f>
        <v>0</v>
      </c>
      <c r="DN232">
        <f t="shared" si="227"/>
        <v>0</v>
      </c>
      <c r="DO232">
        <f t="shared" si="228"/>
        <v>0</v>
      </c>
      <c r="DP232">
        <f t="shared" si="229"/>
        <v>0</v>
      </c>
      <c r="DQ232">
        <f t="shared" si="230"/>
        <v>0</v>
      </c>
      <c r="DR232">
        <f t="shared" si="231"/>
        <v>0</v>
      </c>
      <c r="DS232">
        <f t="shared" si="232"/>
        <v>0</v>
      </c>
      <c r="DT232">
        <f t="shared" si="233"/>
        <v>0</v>
      </c>
      <c r="DU232">
        <f t="shared" si="234"/>
        <v>0</v>
      </c>
      <c r="DV232">
        <f t="shared" si="235"/>
        <v>0</v>
      </c>
      <c r="DW232">
        <f t="shared" si="236"/>
        <v>0</v>
      </c>
      <c r="DX232">
        <f t="shared" si="237"/>
        <v>0</v>
      </c>
      <c r="DY232">
        <f t="shared" si="238"/>
        <v>0</v>
      </c>
      <c r="DZ232">
        <f t="shared" si="239"/>
        <v>0</v>
      </c>
      <c r="EA232" s="17">
        <f t="shared" si="241"/>
        <v>1</v>
      </c>
      <c r="EB232" s="85"/>
      <c r="EC232" s="85" t="str">
        <f t="shared" si="240"/>
        <v/>
      </c>
      <c r="ED232" s="85"/>
      <c r="EE232" s="84" t="s">
        <v>2428</v>
      </c>
      <c r="EF232" s="84" t="s">
        <v>2469</v>
      </c>
      <c r="EG232" s="85"/>
      <c r="EH232" s="62" t="s">
        <v>2650</v>
      </c>
      <c r="EI232" s="63" t="s">
        <v>2650</v>
      </c>
      <c r="EJ232" s="64"/>
      <c r="EO232" s="65" t="s">
        <v>158</v>
      </c>
      <c r="EP232" s="65" t="s">
        <v>158</v>
      </c>
      <c r="EQ232" s="69" t="s">
        <v>709</v>
      </c>
      <c r="ER232" s="69" t="s">
        <v>1843</v>
      </c>
      <c r="ES232" s="69" t="s">
        <v>620</v>
      </c>
      <c r="ET232" s="69" t="s">
        <v>623</v>
      </c>
      <c r="EU232" s="69" t="s">
        <v>628</v>
      </c>
      <c r="EV232" s="69" t="s">
        <v>635</v>
      </c>
      <c r="EW232" s="69" t="s">
        <v>635</v>
      </c>
      <c r="EX232" s="69" t="s">
        <v>628</v>
      </c>
      <c r="EY232" s="14" t="str">
        <f>""</f>
        <v/>
      </c>
      <c r="EZ232" s="14" t="str">
        <f>""</f>
        <v/>
      </c>
      <c r="FA232" s="14" t="str">
        <f>""</f>
        <v/>
      </c>
      <c r="FB232" s="70" t="s">
        <v>723</v>
      </c>
      <c r="FH232" s="84">
        <f t="shared" si="217"/>
        <v>0</v>
      </c>
      <c r="FI232" s="84">
        <f t="shared" si="218"/>
        <v>1</v>
      </c>
      <c r="FJ232" s="83" t="str">
        <f>""</f>
        <v/>
      </c>
    </row>
    <row r="233" spans="100:166" x14ac:dyDescent="0.25">
      <c r="CV233" s="84">
        <f t="shared" si="222"/>
        <v>1</v>
      </c>
      <c r="CW233" s="58" t="str">
        <f>Rohan!W73</f>
        <v/>
      </c>
      <c r="DC233" s="84">
        <f t="shared" si="223"/>
        <v>1</v>
      </c>
      <c r="DK233" s="84"/>
      <c r="DL233">
        <f>LOOKUP(DK231,$EH:$EH,$EK:$EK)</f>
        <v>0</v>
      </c>
      <c r="DM233" s="84">
        <f t="shared" si="262"/>
        <v>0</v>
      </c>
      <c r="DN233">
        <f t="shared" si="227"/>
        <v>0</v>
      </c>
      <c r="DO233">
        <f t="shared" si="228"/>
        <v>0</v>
      </c>
      <c r="DP233">
        <f t="shared" si="229"/>
        <v>0</v>
      </c>
      <c r="DQ233">
        <f t="shared" si="230"/>
        <v>0</v>
      </c>
      <c r="DR233">
        <f t="shared" si="231"/>
        <v>0</v>
      </c>
      <c r="DS233">
        <f t="shared" si="232"/>
        <v>0</v>
      </c>
      <c r="DT233">
        <f t="shared" si="233"/>
        <v>0</v>
      </c>
      <c r="DU233">
        <f t="shared" si="234"/>
        <v>0</v>
      </c>
      <c r="DV233">
        <f t="shared" si="235"/>
        <v>0</v>
      </c>
      <c r="DW233">
        <f t="shared" si="236"/>
        <v>0</v>
      </c>
      <c r="DX233">
        <f t="shared" si="237"/>
        <v>0</v>
      </c>
      <c r="DY233">
        <f t="shared" si="238"/>
        <v>0</v>
      </c>
      <c r="DZ233">
        <f t="shared" si="239"/>
        <v>0</v>
      </c>
      <c r="EA233" s="17">
        <f t="shared" si="241"/>
        <v>1</v>
      </c>
      <c r="EB233" s="85"/>
      <c r="EC233" s="85" t="str">
        <f t="shared" si="240"/>
        <v/>
      </c>
      <c r="ED233" s="85"/>
      <c r="EE233" s="84" t="s">
        <v>1796</v>
      </c>
      <c r="EF233" s="84" t="s">
        <v>2651</v>
      </c>
      <c r="EG233" s="85"/>
      <c r="EH233" s="62" t="s">
        <v>167</v>
      </c>
      <c r="EI233" s="63" t="s">
        <v>167</v>
      </c>
      <c r="EJ233" s="64"/>
      <c r="EO233" s="65" t="s">
        <v>725</v>
      </c>
      <c r="EP233" s="65" t="s">
        <v>159</v>
      </c>
      <c r="EQ233" s="69" t="s">
        <v>709</v>
      </c>
      <c r="ER233" s="69" t="s">
        <v>1843</v>
      </c>
      <c r="ES233" s="69" t="s">
        <v>620</v>
      </c>
      <c r="ET233" s="69" t="s">
        <v>623</v>
      </c>
      <c r="EU233" s="69" t="s">
        <v>624</v>
      </c>
      <c r="EV233" s="69" t="s">
        <v>635</v>
      </c>
      <c r="EW233" s="69" t="s">
        <v>635</v>
      </c>
      <c r="EX233" s="69" t="s">
        <v>628</v>
      </c>
      <c r="EY233" s="14" t="str">
        <f>""</f>
        <v/>
      </c>
      <c r="EZ233" s="14" t="str">
        <f>""</f>
        <v/>
      </c>
      <c r="FA233" s="14" t="str">
        <f>""</f>
        <v/>
      </c>
      <c r="FB233" s="70" t="s">
        <v>723</v>
      </c>
      <c r="FH233" s="84">
        <f t="shared" si="217"/>
        <v>1</v>
      </c>
      <c r="FI233" s="84">
        <f t="shared" si="218"/>
        <v>1</v>
      </c>
      <c r="FJ233" s="85" t="s">
        <v>1224</v>
      </c>
    </row>
    <row r="234" spans="100:166" x14ac:dyDescent="0.25">
      <c r="CV234" s="84">
        <f t="shared" si="222"/>
        <v>1</v>
      </c>
      <c r="CW234" s="58" t="str">
        <f>Rohan!W74</f>
        <v/>
      </c>
      <c r="DC234" s="84">
        <f t="shared" si="223"/>
        <v>1</v>
      </c>
      <c r="DD234">
        <f>'Lothlórien and Mirkwood'!S3</f>
        <v>0</v>
      </c>
      <c r="DE234" t="str">
        <f>'Lothlórien and Mirkwood'!B3</f>
        <v>Galadriel</v>
      </c>
      <c r="DF234" t="str">
        <f>'Lothlórien and Mirkwood'!CW3</f>
        <v>-</v>
      </c>
      <c r="DK234" s="84"/>
      <c r="DL234">
        <f>LOOKUP(DK231,$EH:$EH,$EL:$EL)</f>
        <v>0</v>
      </c>
      <c r="DM234" s="84">
        <f t="shared" si="262"/>
        <v>0</v>
      </c>
      <c r="DN234">
        <f t="shared" si="227"/>
        <v>0</v>
      </c>
      <c r="DO234">
        <f t="shared" si="228"/>
        <v>0</v>
      </c>
      <c r="DP234">
        <f t="shared" si="229"/>
        <v>0</v>
      </c>
      <c r="DQ234">
        <f t="shared" si="230"/>
        <v>0</v>
      </c>
      <c r="DR234">
        <f t="shared" si="231"/>
        <v>0</v>
      </c>
      <c r="DS234">
        <f t="shared" si="232"/>
        <v>0</v>
      </c>
      <c r="DT234">
        <f t="shared" si="233"/>
        <v>0</v>
      </c>
      <c r="DU234">
        <f t="shared" si="234"/>
        <v>0</v>
      </c>
      <c r="DV234">
        <f t="shared" si="235"/>
        <v>0</v>
      </c>
      <c r="DW234">
        <f t="shared" si="236"/>
        <v>0</v>
      </c>
      <c r="DX234">
        <f t="shared" si="237"/>
        <v>0</v>
      </c>
      <c r="DY234">
        <f t="shared" si="238"/>
        <v>0</v>
      </c>
      <c r="DZ234">
        <f t="shared" si="239"/>
        <v>0</v>
      </c>
      <c r="EA234" s="17">
        <f t="shared" si="241"/>
        <v>1</v>
      </c>
      <c r="EB234" s="85"/>
      <c r="EC234" s="85" t="str">
        <f t="shared" si="240"/>
        <v/>
      </c>
      <c r="ED234" s="85"/>
      <c r="EE234" s="84" t="s">
        <v>2658</v>
      </c>
      <c r="EF234" s="84" t="s">
        <v>2246</v>
      </c>
      <c r="EG234" s="85"/>
      <c r="EH234" s="62" t="s">
        <v>2429</v>
      </c>
      <c r="EI234" s="63" t="s">
        <v>2429</v>
      </c>
      <c r="EJ234" s="64"/>
      <c r="EO234" s="65" t="s">
        <v>109</v>
      </c>
      <c r="EP234" s="65" t="s">
        <v>109</v>
      </c>
      <c r="EQ234" s="69" t="s">
        <v>619</v>
      </c>
      <c r="ER234" s="69" t="s">
        <v>1843</v>
      </c>
      <c r="ES234" s="69" t="s">
        <v>634</v>
      </c>
      <c r="ET234" s="69" t="s">
        <v>621</v>
      </c>
      <c r="EU234" s="69" t="s">
        <v>628</v>
      </c>
      <c r="EV234" s="69" t="s">
        <v>635</v>
      </c>
      <c r="EW234" s="69" t="s">
        <v>629</v>
      </c>
      <c r="EX234" s="69" t="s">
        <v>621</v>
      </c>
      <c r="EY234" s="69" t="s">
        <v>629</v>
      </c>
      <c r="EZ234" s="69" t="s">
        <v>635</v>
      </c>
      <c r="FA234" s="69" t="s">
        <v>635</v>
      </c>
      <c r="FB234" s="70" t="s">
        <v>689</v>
      </c>
      <c r="FH234" s="84">
        <f t="shared" si="217"/>
        <v>0</v>
      </c>
      <c r="FI234" s="84">
        <f t="shared" si="218"/>
        <v>1</v>
      </c>
      <c r="FJ234" s="85" t="s">
        <v>1225</v>
      </c>
    </row>
    <row r="235" spans="100:166" x14ac:dyDescent="0.25">
      <c r="CV235" s="84">
        <f t="shared" si="222"/>
        <v>1</v>
      </c>
      <c r="CW235" s="58" t="str">
        <f>Rohan!W75</f>
        <v/>
      </c>
      <c r="DC235" s="84">
        <f t="shared" si="223"/>
        <v>1</v>
      </c>
      <c r="DD235">
        <f>'Lothlórien and Mirkwood'!S4</f>
        <v>0</v>
      </c>
      <c r="DE235" t="str">
        <f>'Lothlórien and Mirkwood'!B4</f>
        <v>Celeborn</v>
      </c>
      <c r="DF235" s="84" t="str">
        <f>'Lothlórien and Mirkwood'!CW4</f>
        <v>-</v>
      </c>
      <c r="DK235" s="84"/>
      <c r="DL235">
        <f>LOOKUP(DK231,$EH:$EH,$EM:$EM)</f>
        <v>0</v>
      </c>
      <c r="DM235" s="84">
        <f t="shared" si="262"/>
        <v>0</v>
      </c>
      <c r="DN235">
        <f t="shared" si="227"/>
        <v>0</v>
      </c>
      <c r="DO235">
        <f t="shared" si="228"/>
        <v>0</v>
      </c>
      <c r="DP235">
        <f t="shared" si="229"/>
        <v>0</v>
      </c>
      <c r="DQ235">
        <f t="shared" si="230"/>
        <v>0</v>
      </c>
      <c r="DR235">
        <f t="shared" si="231"/>
        <v>0</v>
      </c>
      <c r="DS235">
        <f t="shared" si="232"/>
        <v>0</v>
      </c>
      <c r="DT235">
        <f t="shared" si="233"/>
        <v>0</v>
      </c>
      <c r="DU235">
        <f t="shared" si="234"/>
        <v>0</v>
      </c>
      <c r="DV235">
        <f t="shared" si="235"/>
        <v>0</v>
      </c>
      <c r="DW235">
        <f t="shared" si="236"/>
        <v>0</v>
      </c>
      <c r="DX235">
        <f t="shared" si="237"/>
        <v>0</v>
      </c>
      <c r="DY235">
        <f t="shared" si="238"/>
        <v>0</v>
      </c>
      <c r="DZ235">
        <f t="shared" si="239"/>
        <v>0</v>
      </c>
      <c r="EA235" s="17">
        <f t="shared" si="241"/>
        <v>1</v>
      </c>
      <c r="EB235" s="85"/>
      <c r="EC235" s="85" t="str">
        <f t="shared" si="240"/>
        <v/>
      </c>
      <c r="ED235" s="85"/>
      <c r="EE235" s="65" t="s">
        <v>245</v>
      </c>
      <c r="EF235" s="84" t="s">
        <v>2241</v>
      </c>
      <c r="EG235" s="85"/>
      <c r="EH235" s="62" t="s">
        <v>2474</v>
      </c>
      <c r="EI235" s="63" t="s">
        <v>2429</v>
      </c>
      <c r="EJ235" s="64" t="s">
        <v>32</v>
      </c>
      <c r="EO235" s="65" t="s">
        <v>80</v>
      </c>
      <c r="EP235" s="65" t="s">
        <v>80</v>
      </c>
      <c r="EQ235" s="69" t="s">
        <v>619</v>
      </c>
      <c r="ER235" s="69" t="s">
        <v>1843</v>
      </c>
      <c r="ES235" s="69" t="s">
        <v>647</v>
      </c>
      <c r="ET235" s="69" t="s">
        <v>623</v>
      </c>
      <c r="EU235" s="69" t="s">
        <v>624</v>
      </c>
      <c r="EV235" s="69" t="s">
        <v>635</v>
      </c>
      <c r="EW235" s="69" t="s">
        <v>635</v>
      </c>
      <c r="EX235" s="69" t="s">
        <v>621</v>
      </c>
      <c r="EY235" s="14" t="str">
        <f>""</f>
        <v/>
      </c>
      <c r="EZ235" s="14" t="str">
        <f>""</f>
        <v/>
      </c>
      <c r="FA235" s="14" t="str">
        <f>""</f>
        <v/>
      </c>
      <c r="FB235" s="70" t="s">
        <v>670</v>
      </c>
      <c r="FH235" s="84">
        <f t="shared" si="217"/>
        <v>0</v>
      </c>
      <c r="FI235" s="84">
        <f t="shared" si="218"/>
        <v>1</v>
      </c>
      <c r="FJ235" s="83" t="str">
        <f>""</f>
        <v/>
      </c>
    </row>
    <row r="236" spans="100:166" x14ac:dyDescent="0.25">
      <c r="CV236" s="84">
        <f t="shared" si="222"/>
        <v>1</v>
      </c>
      <c r="CW236" s="58" t="str">
        <f>Rohan!W76</f>
        <v/>
      </c>
      <c r="DC236" s="84">
        <f t="shared" si="223"/>
        <v>1</v>
      </c>
      <c r="DD236">
        <f>'Lothlórien and Mirkwood'!S5</f>
        <v>0</v>
      </c>
      <c r="DE236" t="str">
        <f>'Lothlórien and Mirkwood'!B5</f>
        <v>Haldir</v>
      </c>
      <c r="DF236" s="84" t="str">
        <f>'Lothlórien and Mirkwood'!CW5</f>
        <v>-</v>
      </c>
      <c r="DH236">
        <v>47</v>
      </c>
      <c r="DI236">
        <f>LOOKUP(DH236,$DC:$DC,$DE:$DE)</f>
        <v>0</v>
      </c>
      <c r="DJ236">
        <f>LOOKUP(DH236,$DC:$DC,$DF:$DF)</f>
        <v>0</v>
      </c>
      <c r="DK236" s="61">
        <f t="shared" ref="DK236" si="263">IF(DI236=0,0,CONCATENATE(DI236,IF(OR(COUNT(FIND("Horse",DJ236))=1,COUNT(FIND("Pony",DJ236))=1,COUNT(FIND("War Goat",DJ236))=1,COUNT(FIND("War Boar",DJ236))=1),"1.",""),IF(OR(COUNT(FIND("armoured horse",DJ236))=1,COUNT(FIND("Gandalf's Cart",DJ236))=1,COUNT(FIND("Sleigh",DJ236))=1,COUNT(FIND("Windlance",DJ236))=1),"2.",""),IF(OR(COUNT(FIND("Engineer Captain",DJ236))=1,COUNT(FIND("Shadowfax",DJ236))=1),"3.","")))</f>
        <v>0</v>
      </c>
      <c r="DL236">
        <f>LOOKUP(DK236,$EH:$EH,$EI:$EI)</f>
        <v>0</v>
      </c>
      <c r="DM236" s="61">
        <f t="shared" ref="DM236" si="264">IF(DL236=0,0,CONCATENATE(DL236,IF(OR(COUNT(FIND("Shield",DJ236))=1,COUNT(FIND("Sting",DJ236))=1,COUNT(FIND("Sebastian",DJ236))=1,COUNT(FIND("The Oakenshield",DJ236))=1),"1.",""),IF(OR(COUNT(FIND("Armour",DJ236))=1,COUNT(FIND("Elven glaive",DJ236))=1),"2.",""),IF(OR(COUNT(FIND("Heavy armour",DJ236))=1,COUNT(FIND("Mithril Coat",DJ236))=1,COUNT(FIND("armour of Gondolin",DJ236))=1,COUNT(FIND("Orcrist",DJ236))=1),"3.",""),IF(OR(COUNT(FIND("The Banner of Minas Tirith",DJ236))=1,COUNT(FIND("Horn of the Riddermark",DJ236))=1,COUNT(FIND("Royal Standard of Rohan",DJ236))=1,COUNT(FIND("Banner of Arwen Evenstar",DJ236))=1,COUNT(FIND("Mirror of Galadriel",DJ236))=1,COUNT(FIND("Andúril, Flame of the West",DJ236))=1,COUNT(FIND("Durin's Axe",DJ236))=1,COUNT(FIND("Erebor13",DJ236))=1),"4.","")))</f>
        <v>0</v>
      </c>
      <c r="DN236">
        <f t="shared" si="227"/>
        <v>0</v>
      </c>
      <c r="DO236">
        <f t="shared" si="228"/>
        <v>0</v>
      </c>
      <c r="DP236">
        <f t="shared" si="229"/>
        <v>0</v>
      </c>
      <c r="DQ236">
        <f t="shared" si="230"/>
        <v>0</v>
      </c>
      <c r="DR236">
        <f t="shared" si="231"/>
        <v>0</v>
      </c>
      <c r="DS236">
        <f t="shared" si="232"/>
        <v>0</v>
      </c>
      <c r="DT236">
        <f t="shared" si="233"/>
        <v>0</v>
      </c>
      <c r="DU236">
        <f t="shared" si="234"/>
        <v>0</v>
      </c>
      <c r="DV236">
        <f t="shared" si="235"/>
        <v>0</v>
      </c>
      <c r="DW236">
        <f t="shared" si="236"/>
        <v>0</v>
      </c>
      <c r="DX236">
        <f t="shared" si="237"/>
        <v>0</v>
      </c>
      <c r="DY236">
        <f t="shared" si="238"/>
        <v>0</v>
      </c>
      <c r="DZ236">
        <f t="shared" si="239"/>
        <v>0</v>
      </c>
      <c r="EA236" s="17">
        <f t="shared" si="241"/>
        <v>1</v>
      </c>
      <c r="EB236" s="85" t="str">
        <f>IF(COUNT(FIND(" with ",DJ236))=1,SUBSTITUTE(DJ236,CONCATENATE(DI236," with"),""),"")</f>
        <v/>
      </c>
      <c r="EC236" s="85" t="str">
        <f t="shared" si="240"/>
        <v/>
      </c>
      <c r="ED236" s="85"/>
      <c r="EE236" s="65" t="s">
        <v>228</v>
      </c>
      <c r="EF236" s="84" t="s">
        <v>33</v>
      </c>
      <c r="EG236" s="85"/>
      <c r="EH236" s="62" t="s">
        <v>593</v>
      </c>
      <c r="EI236" s="63" t="s">
        <v>167</v>
      </c>
      <c r="EJ236" s="64" t="s">
        <v>32</v>
      </c>
      <c r="EO236" s="65" t="s">
        <v>81</v>
      </c>
      <c r="EP236" s="65" t="s">
        <v>81</v>
      </c>
      <c r="EQ236" s="69" t="s">
        <v>619</v>
      </c>
      <c r="ER236" s="69" t="s">
        <v>1843</v>
      </c>
      <c r="ES236" s="69" t="s">
        <v>647</v>
      </c>
      <c r="ET236" s="69" t="s">
        <v>623</v>
      </c>
      <c r="EU236" s="69" t="s">
        <v>628</v>
      </c>
      <c r="EV236" s="69" t="s">
        <v>635</v>
      </c>
      <c r="EW236" s="69" t="s">
        <v>635</v>
      </c>
      <c r="EX236" s="69" t="s">
        <v>621</v>
      </c>
      <c r="EY236" s="14" t="str">
        <f>""</f>
        <v/>
      </c>
      <c r="EZ236" s="14" t="str">
        <f>""</f>
        <v/>
      </c>
      <c r="FA236" s="14" t="str">
        <f>""</f>
        <v/>
      </c>
      <c r="FB236" s="70" t="s">
        <v>670</v>
      </c>
      <c r="FH236" s="84">
        <f t="shared" si="217"/>
        <v>1</v>
      </c>
      <c r="FI236" s="84">
        <f t="shared" si="218"/>
        <v>1</v>
      </c>
      <c r="FJ236" s="85" t="s">
        <v>1226</v>
      </c>
    </row>
    <row r="237" spans="100:166" x14ac:dyDescent="0.25">
      <c r="CV237" s="84">
        <f t="shared" si="222"/>
        <v>1</v>
      </c>
      <c r="CW237" s="58" t="str">
        <f>Rohan!W77</f>
        <v/>
      </c>
      <c r="DC237" s="84">
        <f t="shared" si="223"/>
        <v>1</v>
      </c>
      <c r="DD237">
        <f>'Lothlórien and Mirkwood'!S6</f>
        <v>0</v>
      </c>
      <c r="DE237" t="str">
        <f>'Lothlórien and Mirkwood'!B6</f>
        <v>Haldir, Defender of Helm's deep</v>
      </c>
      <c r="DF237" s="84" t="str">
        <f>'Lothlórien and Mirkwood'!CW6</f>
        <v>-</v>
      </c>
      <c r="DK237" s="84"/>
      <c r="DL237">
        <f>LOOKUP(DK236,$EH:$EH,$EJ:$EJ)</f>
        <v>0</v>
      </c>
      <c r="DM237" s="84">
        <f t="shared" ref="DM237:DM240" si="265">DL237</f>
        <v>0</v>
      </c>
      <c r="DN237">
        <f t="shared" si="227"/>
        <v>0</v>
      </c>
      <c r="DO237">
        <f t="shared" si="228"/>
        <v>0</v>
      </c>
      <c r="DP237">
        <f t="shared" si="229"/>
        <v>0</v>
      </c>
      <c r="DQ237">
        <f t="shared" si="230"/>
        <v>0</v>
      </c>
      <c r="DR237">
        <f t="shared" si="231"/>
        <v>0</v>
      </c>
      <c r="DS237">
        <f t="shared" si="232"/>
        <v>0</v>
      </c>
      <c r="DT237">
        <f t="shared" si="233"/>
        <v>0</v>
      </c>
      <c r="DU237">
        <f t="shared" si="234"/>
        <v>0</v>
      </c>
      <c r="DV237">
        <f t="shared" si="235"/>
        <v>0</v>
      </c>
      <c r="DW237">
        <f t="shared" si="236"/>
        <v>0</v>
      </c>
      <c r="DX237">
        <f t="shared" si="237"/>
        <v>0</v>
      </c>
      <c r="DY237">
        <f t="shared" si="238"/>
        <v>0</v>
      </c>
      <c r="DZ237">
        <f t="shared" si="239"/>
        <v>0</v>
      </c>
      <c r="EA237" s="17">
        <f t="shared" si="241"/>
        <v>1</v>
      </c>
      <c r="EB237" s="85"/>
      <c r="EC237" s="85" t="str">
        <f t="shared" si="240"/>
        <v/>
      </c>
      <c r="ED237" s="85"/>
      <c r="EE237" s="65" t="s">
        <v>247</v>
      </c>
      <c r="EG237" s="85"/>
      <c r="EH237" s="62" t="s">
        <v>1792</v>
      </c>
      <c r="EI237" s="63" t="s">
        <v>1792</v>
      </c>
      <c r="EJ237" s="64"/>
      <c r="EO237" s="65" t="s">
        <v>53</v>
      </c>
      <c r="EP237" s="65" t="s">
        <v>53</v>
      </c>
      <c r="EQ237" s="69" t="s">
        <v>619</v>
      </c>
      <c r="ER237" s="69" t="s">
        <v>1843</v>
      </c>
      <c r="ES237" s="69" t="s">
        <v>652</v>
      </c>
      <c r="ET237" s="69" t="s">
        <v>623</v>
      </c>
      <c r="EU237" s="69" t="s">
        <v>628</v>
      </c>
      <c r="EV237" s="69" t="s">
        <v>635</v>
      </c>
      <c r="EW237" s="69" t="s">
        <v>635</v>
      </c>
      <c r="EX237" s="69" t="s">
        <v>623</v>
      </c>
      <c r="EY237" s="14" t="str">
        <f>""</f>
        <v/>
      </c>
      <c r="EZ237" s="14" t="str">
        <f>""</f>
        <v/>
      </c>
      <c r="FA237" s="14" t="str">
        <f>""</f>
        <v/>
      </c>
      <c r="FB237" s="84" t="str">
        <f>""</f>
        <v/>
      </c>
      <c r="FH237" s="84">
        <f t="shared" si="217"/>
        <v>0</v>
      </c>
      <c r="FI237" s="84">
        <f t="shared" si="218"/>
        <v>1</v>
      </c>
      <c r="FJ237" s="85" t="s">
        <v>1227</v>
      </c>
    </row>
    <row r="238" spans="100:166" x14ac:dyDescent="0.25">
      <c r="CV238" s="84">
        <f t="shared" si="222"/>
        <v>1</v>
      </c>
      <c r="CW238" s="58" t="str">
        <f>Rohan!W78</f>
        <v/>
      </c>
      <c r="DC238" s="84">
        <f t="shared" si="223"/>
        <v>1</v>
      </c>
      <c r="DD238">
        <f>'Lothlórien and Mirkwood'!S7</f>
        <v>0</v>
      </c>
      <c r="DE238" t="str">
        <f>'Lothlórien and Mirkwood'!B7</f>
        <v>Rúmil</v>
      </c>
      <c r="DF238" s="84" t="str">
        <f>'Lothlórien and Mirkwood'!CW7</f>
        <v>-</v>
      </c>
      <c r="DK238" s="84"/>
      <c r="DL238">
        <f>LOOKUP(DK236,$EH:$EH,$EK:$EK)</f>
        <v>0</v>
      </c>
      <c r="DM238" s="84">
        <f t="shared" si="265"/>
        <v>0</v>
      </c>
      <c r="DN238">
        <f t="shared" si="227"/>
        <v>0</v>
      </c>
      <c r="DO238">
        <f t="shared" si="228"/>
        <v>0</v>
      </c>
      <c r="DP238">
        <f t="shared" si="229"/>
        <v>0</v>
      </c>
      <c r="DQ238">
        <f t="shared" si="230"/>
        <v>0</v>
      </c>
      <c r="DR238">
        <f t="shared" si="231"/>
        <v>0</v>
      </c>
      <c r="DS238">
        <f t="shared" si="232"/>
        <v>0</v>
      </c>
      <c r="DT238">
        <f t="shared" si="233"/>
        <v>0</v>
      </c>
      <c r="DU238">
        <f t="shared" si="234"/>
        <v>0</v>
      </c>
      <c r="DV238">
        <f t="shared" si="235"/>
        <v>0</v>
      </c>
      <c r="DW238">
        <f t="shared" si="236"/>
        <v>0</v>
      </c>
      <c r="DX238">
        <f t="shared" si="237"/>
        <v>0</v>
      </c>
      <c r="DY238">
        <f t="shared" si="238"/>
        <v>0</v>
      </c>
      <c r="DZ238">
        <f t="shared" si="239"/>
        <v>0</v>
      </c>
      <c r="EA238" s="17">
        <f t="shared" si="241"/>
        <v>1</v>
      </c>
      <c r="EB238" s="85"/>
      <c r="EC238" s="85" t="str">
        <f t="shared" si="240"/>
        <v/>
      </c>
      <c r="ED238" s="85"/>
      <c r="EE238" s="65" t="s">
        <v>601</v>
      </c>
      <c r="EF238" s="84" t="s">
        <v>2265</v>
      </c>
      <c r="EG238" s="85"/>
      <c r="EH238" s="62" t="s">
        <v>1842</v>
      </c>
      <c r="EI238" s="63" t="s">
        <v>1792</v>
      </c>
      <c r="EJ238" s="64" t="s">
        <v>32</v>
      </c>
      <c r="EO238" s="65" t="s">
        <v>60</v>
      </c>
      <c r="EP238" s="65" t="s">
        <v>60</v>
      </c>
      <c r="EQ238" s="69" t="s">
        <v>619</v>
      </c>
      <c r="ER238" s="69" t="s">
        <v>1843</v>
      </c>
      <c r="ES238" s="69" t="s">
        <v>652</v>
      </c>
      <c r="ET238" s="69" t="s">
        <v>623</v>
      </c>
      <c r="EU238" s="69" t="s">
        <v>628</v>
      </c>
      <c r="EV238" s="69" t="s">
        <v>635</v>
      </c>
      <c r="EW238" s="69" t="s">
        <v>635</v>
      </c>
      <c r="EX238" s="69" t="s">
        <v>623</v>
      </c>
      <c r="EY238" s="14" t="str">
        <f>""</f>
        <v/>
      </c>
      <c r="EZ238" s="14" t="str">
        <f>""</f>
        <v/>
      </c>
      <c r="FA238" s="14" t="str">
        <f>""</f>
        <v/>
      </c>
      <c r="FB238" s="84" t="str">
        <f>""</f>
        <v/>
      </c>
      <c r="FH238" s="84">
        <f t="shared" si="217"/>
        <v>0</v>
      </c>
      <c r="FI238" s="84">
        <f t="shared" si="218"/>
        <v>1</v>
      </c>
      <c r="FJ238" s="85" t="s">
        <v>1228</v>
      </c>
    </row>
    <row r="239" spans="100:166" x14ac:dyDescent="0.25">
      <c r="CV239" s="84">
        <f t="shared" si="222"/>
        <v>1</v>
      </c>
      <c r="CW239" s="58" t="str">
        <f>Rohan!W79</f>
        <v/>
      </c>
      <c r="DC239" s="84">
        <f t="shared" si="223"/>
        <v>1</v>
      </c>
      <c r="DD239">
        <f>'Lothlórien and Mirkwood'!S8</f>
        <v>0</v>
      </c>
      <c r="DE239" t="str">
        <f>'Lothlórien and Mirkwood'!B8</f>
        <v>Legolas</v>
      </c>
      <c r="DF239" s="84" t="str">
        <f>'Lothlórien and Mirkwood'!CW8</f>
        <v>-</v>
      </c>
      <c r="DK239" s="84"/>
      <c r="DL239">
        <f>LOOKUP(DK236,$EH:$EH,$EL:$EL)</f>
        <v>0</v>
      </c>
      <c r="DM239" s="84">
        <f t="shared" si="265"/>
        <v>0</v>
      </c>
      <c r="DN239">
        <f t="shared" si="227"/>
        <v>0</v>
      </c>
      <c r="DO239">
        <f t="shared" si="228"/>
        <v>0</v>
      </c>
      <c r="DP239">
        <f t="shared" si="229"/>
        <v>0</v>
      </c>
      <c r="DQ239">
        <f t="shared" si="230"/>
        <v>0</v>
      </c>
      <c r="DR239">
        <f t="shared" si="231"/>
        <v>0</v>
      </c>
      <c r="DS239">
        <f t="shared" si="232"/>
        <v>0</v>
      </c>
      <c r="DT239">
        <f t="shared" si="233"/>
        <v>0</v>
      </c>
      <c r="DU239">
        <f t="shared" si="234"/>
        <v>0</v>
      </c>
      <c r="DV239">
        <f t="shared" si="235"/>
        <v>0</v>
      </c>
      <c r="DW239">
        <f t="shared" si="236"/>
        <v>0</v>
      </c>
      <c r="DX239">
        <f t="shared" si="237"/>
        <v>0</v>
      </c>
      <c r="DY239">
        <f t="shared" si="238"/>
        <v>0</v>
      </c>
      <c r="DZ239">
        <f t="shared" si="239"/>
        <v>0</v>
      </c>
      <c r="EA239" s="17">
        <f t="shared" si="241"/>
        <v>1</v>
      </c>
      <c r="EB239" s="85"/>
      <c r="EC239" s="85" t="str">
        <f t="shared" si="240"/>
        <v/>
      </c>
      <c r="ED239" s="85"/>
      <c r="EE239" s="65" t="s">
        <v>600</v>
      </c>
      <c r="EF239" s="84" t="s">
        <v>2264</v>
      </c>
      <c r="EG239" s="85"/>
      <c r="EH239" s="62" t="s">
        <v>222</v>
      </c>
      <c r="EI239" s="63" t="s">
        <v>222</v>
      </c>
      <c r="EJ239" s="64"/>
      <c r="EO239" s="65" t="s">
        <v>656</v>
      </c>
      <c r="EP239" s="65" t="s">
        <v>53</v>
      </c>
      <c r="EQ239" s="69" t="s">
        <v>619</v>
      </c>
      <c r="ER239" s="69" t="s">
        <v>1843</v>
      </c>
      <c r="ES239" s="69" t="s">
        <v>652</v>
      </c>
      <c r="ET239" s="69" t="s">
        <v>623</v>
      </c>
      <c r="EU239" s="69" t="s">
        <v>624</v>
      </c>
      <c r="EV239" s="69" t="s">
        <v>635</v>
      </c>
      <c r="EW239" s="69" t="s">
        <v>635</v>
      </c>
      <c r="EX239" s="69" t="s">
        <v>623</v>
      </c>
      <c r="EY239" s="14" t="str">
        <f>""</f>
        <v/>
      </c>
      <c r="EZ239" s="14" t="str">
        <f>""</f>
        <v/>
      </c>
      <c r="FA239" s="14" t="str">
        <f>""</f>
        <v/>
      </c>
      <c r="FB239" s="84" t="str">
        <f>""</f>
        <v/>
      </c>
      <c r="FH239" s="84">
        <f t="shared" si="217"/>
        <v>0</v>
      </c>
      <c r="FI239" s="84">
        <f t="shared" si="218"/>
        <v>1</v>
      </c>
      <c r="FJ239" s="85" t="s">
        <v>1229</v>
      </c>
    </row>
    <row r="240" spans="100:166" x14ac:dyDescent="0.25">
      <c r="CV240" s="84">
        <f t="shared" si="222"/>
        <v>1</v>
      </c>
      <c r="CW240" s="58" t="str">
        <f>Rohan!W80</f>
        <v/>
      </c>
      <c r="DC240" s="84">
        <f t="shared" si="223"/>
        <v>1</v>
      </c>
      <c r="DD240">
        <f>'Lothlórien and Mirkwood'!S9</f>
        <v>0</v>
      </c>
      <c r="DE240" t="str">
        <f>'Lothlórien and Mirkwood'!B9</f>
        <v>Thranduil, King of Mirkwood</v>
      </c>
      <c r="DF240" s="84" t="str">
        <f>'Lothlórien and Mirkwood'!CW9</f>
        <v>-</v>
      </c>
      <c r="DK240" s="84"/>
      <c r="DL240">
        <f>LOOKUP(DK236,$EH:$EH,$EM:$EM)</f>
        <v>0</v>
      </c>
      <c r="DM240" s="84">
        <f t="shared" si="265"/>
        <v>0</v>
      </c>
      <c r="DN240">
        <f t="shared" si="227"/>
        <v>0</v>
      </c>
      <c r="DO240">
        <f t="shared" si="228"/>
        <v>0</v>
      </c>
      <c r="DP240">
        <f t="shared" si="229"/>
        <v>0</v>
      </c>
      <c r="DQ240">
        <f t="shared" si="230"/>
        <v>0</v>
      </c>
      <c r="DR240">
        <f t="shared" si="231"/>
        <v>0</v>
      </c>
      <c r="DS240">
        <f t="shared" si="232"/>
        <v>0</v>
      </c>
      <c r="DT240">
        <f t="shared" si="233"/>
        <v>0</v>
      </c>
      <c r="DU240">
        <f t="shared" si="234"/>
        <v>0</v>
      </c>
      <c r="DV240">
        <f t="shared" si="235"/>
        <v>0</v>
      </c>
      <c r="DW240">
        <f t="shared" si="236"/>
        <v>0</v>
      </c>
      <c r="DX240">
        <f t="shared" si="237"/>
        <v>0</v>
      </c>
      <c r="DY240">
        <f t="shared" si="238"/>
        <v>0</v>
      </c>
      <c r="DZ240">
        <f t="shared" si="239"/>
        <v>0</v>
      </c>
      <c r="EA240" s="17">
        <f t="shared" si="241"/>
        <v>1</v>
      </c>
      <c r="EB240" s="85"/>
      <c r="EC240" s="85" t="str">
        <f t="shared" si="240"/>
        <v/>
      </c>
      <c r="ED240" s="85"/>
      <c r="EE240" s="84" t="s">
        <v>2642</v>
      </c>
      <c r="EG240" s="85"/>
      <c r="EH240" s="62" t="s">
        <v>42</v>
      </c>
      <c r="EI240" s="63" t="s">
        <v>42</v>
      </c>
      <c r="EJ240" s="64"/>
      <c r="EO240" s="84" t="s">
        <v>1795</v>
      </c>
      <c r="EP240" s="84" t="s">
        <v>1795</v>
      </c>
      <c r="EQ240" s="69" t="s">
        <v>709</v>
      </c>
      <c r="ER240" s="69" t="s">
        <v>1843</v>
      </c>
      <c r="ES240" s="69" t="s">
        <v>627</v>
      </c>
      <c r="ET240" s="69" t="s">
        <v>623</v>
      </c>
      <c r="EU240" s="69" t="s">
        <v>628</v>
      </c>
      <c r="EV240" s="69" t="s">
        <v>635</v>
      </c>
      <c r="EW240" s="69" t="s">
        <v>635</v>
      </c>
      <c r="EX240" s="69" t="s">
        <v>628</v>
      </c>
      <c r="EY240" s="14" t="str">
        <f>""</f>
        <v/>
      </c>
      <c r="EZ240" s="14" t="str">
        <f>""</f>
        <v/>
      </c>
      <c r="FA240" s="14" t="str">
        <f>""</f>
        <v/>
      </c>
      <c r="FB240" s="73" t="s">
        <v>1868</v>
      </c>
      <c r="FH240" s="84">
        <f t="shared" si="217"/>
        <v>0</v>
      </c>
      <c r="FI240" s="84">
        <f t="shared" si="218"/>
        <v>1</v>
      </c>
      <c r="FJ240" s="83" t="str">
        <f>""</f>
        <v/>
      </c>
    </row>
    <row r="241" spans="100:166" x14ac:dyDescent="0.25">
      <c r="CV241" s="84">
        <f t="shared" si="222"/>
        <v>1</v>
      </c>
      <c r="CW241" t="str">
        <f>IF(CW243="","",CX241)</f>
        <v/>
      </c>
      <c r="CX241" s="59" t="s">
        <v>9</v>
      </c>
      <c r="DC241" s="84">
        <f t="shared" si="223"/>
        <v>1</v>
      </c>
      <c r="DD241">
        <f>'Lothlórien and Mirkwood'!S10</f>
        <v>0</v>
      </c>
      <c r="DE241" t="str">
        <f>'Lothlórien and Mirkwood'!B10</f>
        <v>Wood Elf Captain</v>
      </c>
      <c r="DF241" s="84" t="str">
        <f>'Lothlórien and Mirkwood'!CW10</f>
        <v>-</v>
      </c>
      <c r="DH241">
        <v>48</v>
      </c>
      <c r="DI241">
        <f>LOOKUP(DH241,$DC:$DC,$DE:$DE)</f>
        <v>0</v>
      </c>
      <c r="DJ241">
        <f>LOOKUP(DH241,$DC:$DC,$DF:$DF)</f>
        <v>0</v>
      </c>
      <c r="DK241" s="61">
        <f t="shared" ref="DK241" si="266">IF(DI241=0,0,CONCATENATE(DI241,IF(OR(COUNT(FIND("Horse",DJ241))=1,COUNT(FIND("Pony",DJ241))=1,COUNT(FIND("War Goat",DJ241))=1,COUNT(FIND("War Boar",DJ241))=1),"1.",""),IF(OR(COUNT(FIND("armoured horse",DJ241))=1,COUNT(FIND("Gandalf's Cart",DJ241))=1,COUNT(FIND("Sleigh",DJ241))=1,COUNT(FIND("Windlance",DJ241))=1),"2.",""),IF(OR(COUNT(FIND("Engineer Captain",DJ241))=1,COUNT(FIND("Shadowfax",DJ241))=1),"3.","")))</f>
        <v>0</v>
      </c>
      <c r="DL241">
        <f>LOOKUP(DK241,$EH:$EH,$EI:$EI)</f>
        <v>0</v>
      </c>
      <c r="DM241" s="61">
        <f t="shared" ref="DM241" si="267">IF(DL241=0,0,CONCATENATE(DL241,IF(OR(COUNT(FIND("Shield",DJ241))=1,COUNT(FIND("Sting",DJ241))=1,COUNT(FIND("Sebastian",DJ241))=1,COUNT(FIND("The Oakenshield",DJ241))=1),"1.",""),IF(OR(COUNT(FIND("Armour",DJ241))=1,COUNT(FIND("Elven glaive",DJ241))=1),"2.",""),IF(OR(COUNT(FIND("Heavy armour",DJ241))=1,COUNT(FIND("Mithril Coat",DJ241))=1,COUNT(FIND("armour of Gondolin",DJ241))=1,COUNT(FIND("Orcrist",DJ241))=1),"3.",""),IF(OR(COUNT(FIND("The Banner of Minas Tirith",DJ241))=1,COUNT(FIND("Horn of the Riddermark",DJ241))=1,COUNT(FIND("Royal Standard of Rohan",DJ241))=1,COUNT(FIND("Banner of Arwen Evenstar",DJ241))=1,COUNT(FIND("Mirror of Galadriel",DJ241))=1,COUNT(FIND("Andúril, Flame of the West",DJ241))=1,COUNT(FIND("Durin's Axe",DJ241))=1,COUNT(FIND("Erebor13",DJ241))=1),"4.","")))</f>
        <v>0</v>
      </c>
      <c r="DN241">
        <f t="shared" si="227"/>
        <v>0</v>
      </c>
      <c r="DO241">
        <f t="shared" si="228"/>
        <v>0</v>
      </c>
      <c r="DP241">
        <f t="shared" si="229"/>
        <v>0</v>
      </c>
      <c r="DQ241">
        <f t="shared" si="230"/>
        <v>0</v>
      </c>
      <c r="DR241">
        <f t="shared" si="231"/>
        <v>0</v>
      </c>
      <c r="DS241">
        <f t="shared" si="232"/>
        <v>0</v>
      </c>
      <c r="DT241">
        <f t="shared" si="233"/>
        <v>0</v>
      </c>
      <c r="DU241">
        <f t="shared" si="234"/>
        <v>0</v>
      </c>
      <c r="DV241">
        <f t="shared" si="235"/>
        <v>0</v>
      </c>
      <c r="DW241">
        <f t="shared" si="236"/>
        <v>0</v>
      </c>
      <c r="DX241">
        <f t="shared" si="237"/>
        <v>0</v>
      </c>
      <c r="DY241">
        <f t="shared" si="238"/>
        <v>0</v>
      </c>
      <c r="DZ241">
        <f t="shared" si="239"/>
        <v>0</v>
      </c>
      <c r="EA241" s="17">
        <f t="shared" si="241"/>
        <v>1</v>
      </c>
      <c r="EB241" s="85" t="str">
        <f>IF(COUNT(FIND(" with ",DJ241))=1,SUBSTITUTE(DJ241,CONCATENATE(DI241," with"),""),"")</f>
        <v/>
      </c>
      <c r="EC241" s="85" t="str">
        <f t="shared" si="240"/>
        <v/>
      </c>
      <c r="ED241" s="85"/>
      <c r="EE241" s="84" t="s">
        <v>2641</v>
      </c>
      <c r="EG241" s="85"/>
      <c r="EH241" s="62" t="s">
        <v>125</v>
      </c>
      <c r="EI241" s="63" t="s">
        <v>125</v>
      </c>
      <c r="EJ241" s="64"/>
      <c r="EO241" s="84" t="s">
        <v>1794</v>
      </c>
      <c r="EP241" s="84" t="s">
        <v>1794</v>
      </c>
      <c r="EQ241" s="69" t="s">
        <v>709</v>
      </c>
      <c r="ER241" s="69" t="s">
        <v>1843</v>
      </c>
      <c r="ES241" s="69" t="s">
        <v>627</v>
      </c>
      <c r="ET241" s="69" t="s">
        <v>623</v>
      </c>
      <c r="EU241" s="69" t="s">
        <v>628</v>
      </c>
      <c r="EV241" s="69" t="s">
        <v>635</v>
      </c>
      <c r="EW241" s="69" t="s">
        <v>635</v>
      </c>
      <c r="EX241" s="69" t="s">
        <v>628</v>
      </c>
      <c r="EY241" s="14" t="str">
        <f>""</f>
        <v/>
      </c>
      <c r="EZ241" s="14" t="str">
        <f>""</f>
        <v/>
      </c>
      <c r="FA241" s="14" t="str">
        <f>""</f>
        <v/>
      </c>
      <c r="FB241" s="73" t="s">
        <v>1868</v>
      </c>
      <c r="FH241" s="84">
        <f t="shared" si="217"/>
        <v>1</v>
      </c>
      <c r="FI241" s="84">
        <f t="shared" si="218"/>
        <v>1</v>
      </c>
      <c r="FJ241" s="85" t="s">
        <v>1230</v>
      </c>
    </row>
    <row r="242" spans="100:166" x14ac:dyDescent="0.25">
      <c r="CV242" s="84">
        <f t="shared" si="222"/>
        <v>1</v>
      </c>
      <c r="CW242" t="str">
        <f>IF(CW243="","",CX242)</f>
        <v/>
      </c>
      <c r="CX242" s="59" t="s">
        <v>546</v>
      </c>
      <c r="DC242" s="84">
        <f t="shared" si="223"/>
        <v>1</v>
      </c>
      <c r="DD242">
        <f>'Lothlórien and Mirkwood'!S11</f>
        <v>0</v>
      </c>
      <c r="DE242" t="str">
        <f>'Lothlórien and Mirkwood'!B11</f>
        <v>Wood Elf Captain</v>
      </c>
      <c r="DF242" s="84" t="str">
        <f>'Lothlórien and Mirkwood'!CW11</f>
        <v>-</v>
      </c>
      <c r="DK242" s="84"/>
      <c r="DL242">
        <f>LOOKUP(DK241,$EH:$EH,$EJ:$EJ)</f>
        <v>0</v>
      </c>
      <c r="DM242" s="84">
        <f t="shared" ref="DM242:DM245" si="268">DL242</f>
        <v>0</v>
      </c>
      <c r="DN242">
        <f t="shared" si="227"/>
        <v>0</v>
      </c>
      <c r="DO242">
        <f t="shared" si="228"/>
        <v>0</v>
      </c>
      <c r="DP242">
        <f t="shared" si="229"/>
        <v>0</v>
      </c>
      <c r="DQ242">
        <f t="shared" si="230"/>
        <v>0</v>
      </c>
      <c r="DR242">
        <f t="shared" si="231"/>
        <v>0</v>
      </c>
      <c r="DS242">
        <f t="shared" si="232"/>
        <v>0</v>
      </c>
      <c r="DT242">
        <f t="shared" si="233"/>
        <v>0</v>
      </c>
      <c r="DU242">
        <f t="shared" si="234"/>
        <v>0</v>
      </c>
      <c r="DV242">
        <f t="shared" si="235"/>
        <v>0</v>
      </c>
      <c r="DW242">
        <f t="shared" si="236"/>
        <v>0</v>
      </c>
      <c r="DX242">
        <f t="shared" si="237"/>
        <v>0</v>
      </c>
      <c r="DY242">
        <f t="shared" si="238"/>
        <v>0</v>
      </c>
      <c r="DZ242">
        <f t="shared" si="239"/>
        <v>0</v>
      </c>
      <c r="EA242" s="17">
        <f t="shared" si="241"/>
        <v>1</v>
      </c>
      <c r="EB242" s="85"/>
      <c r="EC242" s="85" t="str">
        <f t="shared" si="240"/>
        <v/>
      </c>
      <c r="ED242" s="85"/>
      <c r="EE242" s="65" t="s">
        <v>137</v>
      </c>
      <c r="EF242" s="84" t="s">
        <v>2234</v>
      </c>
      <c r="EG242" s="85"/>
      <c r="EH242" s="62" t="s">
        <v>82</v>
      </c>
      <c r="EI242" s="63" t="s">
        <v>82</v>
      </c>
      <c r="EJ242" s="64"/>
      <c r="EO242" s="84" t="s">
        <v>1873</v>
      </c>
      <c r="EP242" s="84" t="s">
        <v>1795</v>
      </c>
      <c r="EQ242" s="69" t="s">
        <v>709</v>
      </c>
      <c r="ER242" s="69" t="s">
        <v>1843</v>
      </c>
      <c r="ES242" s="69" t="s">
        <v>627</v>
      </c>
      <c r="ET242" s="69" t="s">
        <v>623</v>
      </c>
      <c r="EU242" s="69" t="s">
        <v>624</v>
      </c>
      <c r="EV242" s="69" t="s">
        <v>635</v>
      </c>
      <c r="EW242" s="69" t="s">
        <v>635</v>
      </c>
      <c r="EX242" s="69" t="s">
        <v>628</v>
      </c>
      <c r="EY242" s="14" t="str">
        <f>""</f>
        <v/>
      </c>
      <c r="EZ242" s="14" t="str">
        <f>""</f>
        <v/>
      </c>
      <c r="FA242" s="14" t="str">
        <f>""</f>
        <v/>
      </c>
      <c r="FB242" s="73" t="s">
        <v>1868</v>
      </c>
      <c r="FH242" s="84">
        <f t="shared" si="217"/>
        <v>0</v>
      </c>
      <c r="FI242" s="84">
        <f t="shared" si="218"/>
        <v>1</v>
      </c>
      <c r="FJ242" s="85" t="s">
        <v>1231</v>
      </c>
    </row>
    <row r="243" spans="100:166" x14ac:dyDescent="0.25">
      <c r="CV243" s="84">
        <f t="shared" si="222"/>
        <v>1</v>
      </c>
      <c r="CW243" s="58" t="str">
        <f>Arnor!W3</f>
        <v/>
      </c>
      <c r="DC243" s="84">
        <f t="shared" si="223"/>
        <v>1</v>
      </c>
      <c r="DD243">
        <f>'Lothlórien and Mirkwood'!S12</f>
        <v>0</v>
      </c>
      <c r="DE243" t="str">
        <f>'Lothlórien and Mirkwood'!B12</f>
        <v>Wood Elf Captain</v>
      </c>
      <c r="DF243" s="84" t="str">
        <f>'Lothlórien and Mirkwood'!CW12</f>
        <v>-</v>
      </c>
      <c r="DK243" s="84"/>
      <c r="DL243">
        <f>LOOKUP(DK241,$EH:$EH,$EK:$EK)</f>
        <v>0</v>
      </c>
      <c r="DM243" s="84">
        <f t="shared" si="268"/>
        <v>0</v>
      </c>
      <c r="DN243">
        <f t="shared" si="227"/>
        <v>0</v>
      </c>
      <c r="DO243">
        <f t="shared" si="228"/>
        <v>0</v>
      </c>
      <c r="DP243">
        <f t="shared" si="229"/>
        <v>0</v>
      </c>
      <c r="DQ243">
        <f t="shared" si="230"/>
        <v>0</v>
      </c>
      <c r="DR243">
        <f t="shared" si="231"/>
        <v>0</v>
      </c>
      <c r="DS243">
        <f t="shared" si="232"/>
        <v>0</v>
      </c>
      <c r="DT243">
        <f t="shared" si="233"/>
        <v>0</v>
      </c>
      <c r="DU243">
        <f t="shared" si="234"/>
        <v>0</v>
      </c>
      <c r="DV243">
        <f t="shared" si="235"/>
        <v>0</v>
      </c>
      <c r="DW243">
        <f t="shared" si="236"/>
        <v>0</v>
      </c>
      <c r="DX243">
        <f t="shared" si="237"/>
        <v>0</v>
      </c>
      <c r="DY243">
        <f t="shared" si="238"/>
        <v>0</v>
      </c>
      <c r="DZ243">
        <f t="shared" si="239"/>
        <v>0</v>
      </c>
      <c r="EA243" s="17">
        <f t="shared" si="241"/>
        <v>1</v>
      </c>
      <c r="EB243" s="85"/>
      <c r="EC243" s="85" t="str">
        <f t="shared" si="240"/>
        <v/>
      </c>
      <c r="ED243" s="85"/>
      <c r="EE243" s="84" t="s">
        <v>2205</v>
      </c>
      <c r="EF243" s="84" t="s">
        <v>2363</v>
      </c>
      <c r="EG243" s="85"/>
      <c r="EH243" s="62" t="s">
        <v>84</v>
      </c>
      <c r="EI243" s="63" t="s">
        <v>84</v>
      </c>
      <c r="EJ243" s="64"/>
      <c r="EO243" s="65" t="s">
        <v>47</v>
      </c>
      <c r="EP243" s="65" t="s">
        <v>47</v>
      </c>
      <c r="EQ243" s="69" t="s">
        <v>619</v>
      </c>
      <c r="ER243" s="69" t="s">
        <v>1843</v>
      </c>
      <c r="ES243" s="69" t="s">
        <v>644</v>
      </c>
      <c r="ET243" s="69" t="s">
        <v>621</v>
      </c>
      <c r="EU243" s="69" t="s">
        <v>624</v>
      </c>
      <c r="EV243" s="69" t="s">
        <v>629</v>
      </c>
      <c r="EW243" s="69" t="s">
        <v>629</v>
      </c>
      <c r="EX243" s="69" t="s">
        <v>621</v>
      </c>
      <c r="EY243" s="69" t="s">
        <v>635</v>
      </c>
      <c r="EZ243" s="69" t="s">
        <v>635</v>
      </c>
      <c r="FA243" s="69" t="s">
        <v>635</v>
      </c>
      <c r="FB243" s="70" t="s">
        <v>649</v>
      </c>
      <c r="FH243" s="84">
        <f t="shared" si="217"/>
        <v>0</v>
      </c>
      <c r="FI243" s="84">
        <f t="shared" si="218"/>
        <v>1</v>
      </c>
      <c r="FJ243" s="83" t="str">
        <f>""</f>
        <v/>
      </c>
    </row>
    <row r="244" spans="100:166" x14ac:dyDescent="0.25">
      <c r="CV244" s="84">
        <f t="shared" si="222"/>
        <v>1</v>
      </c>
      <c r="CW244" s="58" t="str">
        <f>Arnor!W4</f>
        <v/>
      </c>
      <c r="DC244" s="84">
        <f t="shared" si="223"/>
        <v>1</v>
      </c>
      <c r="DD244">
        <f>'Lothlórien and Mirkwood'!S13</f>
        <v>0</v>
      </c>
      <c r="DE244" t="str">
        <f>'Lothlórien and Mirkwood'!B13</f>
        <v>Wood Elf Captain</v>
      </c>
      <c r="DF244" s="84" t="str">
        <f>'Lothlórien and Mirkwood'!CW13</f>
        <v>-</v>
      </c>
      <c r="DK244" s="84"/>
      <c r="DL244">
        <f>LOOKUP(DK241,$EH:$EH,$EL:$EL)</f>
        <v>0</v>
      </c>
      <c r="DM244" s="84">
        <f t="shared" si="268"/>
        <v>0</v>
      </c>
      <c r="DN244">
        <f t="shared" si="227"/>
        <v>0</v>
      </c>
      <c r="DO244">
        <f t="shared" si="228"/>
        <v>0</v>
      </c>
      <c r="DP244">
        <f t="shared" si="229"/>
        <v>0</v>
      </c>
      <c r="DQ244">
        <f t="shared" si="230"/>
        <v>0</v>
      </c>
      <c r="DR244">
        <f t="shared" si="231"/>
        <v>0</v>
      </c>
      <c r="DS244">
        <f t="shared" si="232"/>
        <v>0</v>
      </c>
      <c r="DT244">
        <f t="shared" si="233"/>
        <v>0</v>
      </c>
      <c r="DU244">
        <f t="shared" si="234"/>
        <v>0</v>
      </c>
      <c r="DV244">
        <f t="shared" si="235"/>
        <v>0</v>
      </c>
      <c r="DW244">
        <f t="shared" si="236"/>
        <v>0</v>
      </c>
      <c r="DX244">
        <f t="shared" si="237"/>
        <v>0</v>
      </c>
      <c r="DY244">
        <f t="shared" si="238"/>
        <v>0</v>
      </c>
      <c r="DZ244">
        <f t="shared" si="239"/>
        <v>0</v>
      </c>
      <c r="EA244" s="17">
        <f t="shared" si="241"/>
        <v>1</v>
      </c>
      <c r="EB244" s="85"/>
      <c r="EC244" s="85" t="str">
        <f t="shared" si="240"/>
        <v/>
      </c>
      <c r="ED244" s="85"/>
      <c r="EE244" s="84" t="s">
        <v>1801</v>
      </c>
      <c r="EF244" s="84" t="s">
        <v>2257</v>
      </c>
      <c r="EG244" s="85"/>
      <c r="EH244" s="62" t="s">
        <v>191</v>
      </c>
      <c r="EI244" s="63" t="s">
        <v>191</v>
      </c>
      <c r="EJ244" s="64"/>
      <c r="EO244" s="84" t="s">
        <v>2647</v>
      </c>
      <c r="EP244" s="84" t="s">
        <v>2647</v>
      </c>
      <c r="EQ244" s="69" t="s">
        <v>619</v>
      </c>
      <c r="ER244" s="69" t="s">
        <v>1843</v>
      </c>
      <c r="ES244" s="69" t="s">
        <v>652</v>
      </c>
      <c r="ET244" s="69" t="s">
        <v>623</v>
      </c>
      <c r="EU244" s="69" t="s">
        <v>621</v>
      </c>
      <c r="EV244" s="69" t="s">
        <v>635</v>
      </c>
      <c r="EW244" s="69" t="s">
        <v>635</v>
      </c>
      <c r="EX244" s="69" t="s">
        <v>629</v>
      </c>
      <c r="EY244" s="14" t="str">
        <f>""</f>
        <v/>
      </c>
      <c r="EZ244" s="14" t="str">
        <f>""</f>
        <v/>
      </c>
      <c r="FA244" s="14" t="str">
        <f>""</f>
        <v/>
      </c>
      <c r="FB244" s="84" t="str">
        <f>""</f>
        <v/>
      </c>
      <c r="FH244" s="84">
        <f t="shared" si="217"/>
        <v>1</v>
      </c>
      <c r="FI244" s="84">
        <f t="shared" si="218"/>
        <v>1</v>
      </c>
      <c r="FJ244" s="85" t="s">
        <v>1232</v>
      </c>
    </row>
    <row r="245" spans="100:166" x14ac:dyDescent="0.25">
      <c r="CV245" s="84">
        <f t="shared" si="222"/>
        <v>1</v>
      </c>
      <c r="CW245" s="58" t="str">
        <f>Arnor!W5</f>
        <v/>
      </c>
      <c r="DC245" s="84">
        <f t="shared" si="223"/>
        <v>1</v>
      </c>
      <c r="DD245">
        <f>'Lothlórien and Mirkwood'!S14</f>
        <v>0</v>
      </c>
      <c r="DE245" t="str">
        <f>'Lothlórien and Mirkwood'!B14</f>
        <v>Galadhrim Stormcaller</v>
      </c>
      <c r="DF245" s="84" t="str">
        <f>'Lothlórien and Mirkwood'!CW14</f>
        <v>-</v>
      </c>
      <c r="DK245" s="84"/>
      <c r="DL245">
        <f>LOOKUP(DK241,$EH:$EH,$EM:$EM)</f>
        <v>0</v>
      </c>
      <c r="DM245" s="84">
        <f t="shared" si="268"/>
        <v>0</v>
      </c>
      <c r="DN245">
        <f t="shared" si="227"/>
        <v>0</v>
      </c>
      <c r="DO245">
        <f t="shared" si="228"/>
        <v>0</v>
      </c>
      <c r="DP245">
        <f t="shared" si="229"/>
        <v>0</v>
      </c>
      <c r="DQ245">
        <f t="shared" si="230"/>
        <v>0</v>
      </c>
      <c r="DR245">
        <f t="shared" si="231"/>
        <v>0</v>
      </c>
      <c r="DS245">
        <f t="shared" si="232"/>
        <v>0</v>
      </c>
      <c r="DT245">
        <f t="shared" si="233"/>
        <v>0</v>
      </c>
      <c r="DU245">
        <f t="shared" si="234"/>
        <v>0</v>
      </c>
      <c r="DV245">
        <f t="shared" si="235"/>
        <v>0</v>
      </c>
      <c r="DW245">
        <f t="shared" si="236"/>
        <v>0</v>
      </c>
      <c r="DX245">
        <f t="shared" si="237"/>
        <v>0</v>
      </c>
      <c r="DY245">
        <f t="shared" si="238"/>
        <v>0</v>
      </c>
      <c r="DZ245">
        <f t="shared" si="239"/>
        <v>0</v>
      </c>
      <c r="EA245" s="17">
        <f t="shared" si="241"/>
        <v>1</v>
      </c>
      <c r="EB245" s="85"/>
      <c r="EC245" s="85" t="str">
        <f t="shared" si="240"/>
        <v/>
      </c>
      <c r="ED245" s="85"/>
      <c r="EE245" s="65" t="s">
        <v>50</v>
      </c>
      <c r="EF245" s="84" t="s">
        <v>2217</v>
      </c>
      <c r="EG245" s="85"/>
      <c r="EH245" s="62" t="s">
        <v>2646</v>
      </c>
      <c r="EI245" s="63" t="s">
        <v>2646</v>
      </c>
      <c r="EJ245" s="64"/>
      <c r="EO245" s="84" t="s">
        <v>2648</v>
      </c>
      <c r="EP245" s="84" t="s">
        <v>2648</v>
      </c>
      <c r="EQ245" s="69" t="s">
        <v>619</v>
      </c>
      <c r="ER245" s="69" t="s">
        <v>1843</v>
      </c>
      <c r="ES245" s="69" t="s">
        <v>647</v>
      </c>
      <c r="ET245" s="69" t="s">
        <v>621</v>
      </c>
      <c r="EU245" s="69" t="s">
        <v>628</v>
      </c>
      <c r="EV245" s="69" t="s">
        <v>629</v>
      </c>
      <c r="EW245" s="69" t="s">
        <v>629</v>
      </c>
      <c r="EX245" s="69" t="s">
        <v>623</v>
      </c>
      <c r="EY245" s="69" t="s">
        <v>629</v>
      </c>
      <c r="EZ245" s="69" t="s">
        <v>635</v>
      </c>
      <c r="FA245" s="69" t="s">
        <v>635</v>
      </c>
      <c r="FB245" s="73" t="str">
        <f>""</f>
        <v/>
      </c>
      <c r="FH245" s="84">
        <f t="shared" si="217"/>
        <v>0</v>
      </c>
      <c r="FI245" s="84">
        <f t="shared" si="218"/>
        <v>1</v>
      </c>
      <c r="FJ245" s="85" t="s">
        <v>1233</v>
      </c>
    </row>
    <row r="246" spans="100:166" x14ac:dyDescent="0.25">
      <c r="CV246" s="84">
        <f t="shared" si="222"/>
        <v>1</v>
      </c>
      <c r="CW246" s="58" t="str">
        <f>Arnor!W6</f>
        <v/>
      </c>
      <c r="DC246" s="84">
        <f t="shared" si="223"/>
        <v>1</v>
      </c>
      <c r="DD246">
        <f>'Lothlórien and Mirkwood'!S15</f>
        <v>0</v>
      </c>
      <c r="DE246" t="str">
        <f>'Lothlórien and Mirkwood'!B15</f>
        <v>Galadhrim Captain</v>
      </c>
      <c r="DF246" s="84" t="str">
        <f>'Lothlórien and Mirkwood'!CW15</f>
        <v>-</v>
      </c>
      <c r="DH246">
        <v>49</v>
      </c>
      <c r="DI246">
        <f>LOOKUP(DH246,$DC:$DC,$DE:$DE)</f>
        <v>0</v>
      </c>
      <c r="DJ246">
        <f>LOOKUP(DH246,$DC:$DC,$DF:$DF)</f>
        <v>0</v>
      </c>
      <c r="DK246" s="61">
        <f t="shared" ref="DK246" si="269">IF(DI246=0,0,CONCATENATE(DI246,IF(OR(COUNT(FIND("Horse",DJ246))=1,COUNT(FIND("Pony",DJ246))=1,COUNT(FIND("War Goat",DJ246))=1,COUNT(FIND("War Boar",DJ246))=1),"1.",""),IF(OR(COUNT(FIND("armoured horse",DJ246))=1,COUNT(FIND("Gandalf's Cart",DJ246))=1,COUNT(FIND("Sleigh",DJ246))=1,COUNT(FIND("Windlance",DJ246))=1),"2.",""),IF(OR(COUNT(FIND("Engineer Captain",DJ246))=1,COUNT(FIND("Shadowfax",DJ246))=1),"3.","")))</f>
        <v>0</v>
      </c>
      <c r="DL246">
        <f>LOOKUP(DK246,$EH:$EH,$EI:$EI)</f>
        <v>0</v>
      </c>
      <c r="DM246" s="61">
        <f t="shared" ref="DM246" si="270">IF(DL246=0,0,CONCATENATE(DL246,IF(OR(COUNT(FIND("Shield",DJ246))=1,COUNT(FIND("Sting",DJ246))=1,COUNT(FIND("Sebastian",DJ246))=1,COUNT(FIND("The Oakenshield",DJ246))=1),"1.",""),IF(OR(COUNT(FIND("Armour",DJ246))=1,COUNT(FIND("Elven glaive",DJ246))=1),"2.",""),IF(OR(COUNT(FIND("Heavy armour",DJ246))=1,COUNT(FIND("Mithril Coat",DJ246))=1,COUNT(FIND("armour of Gondolin",DJ246))=1,COUNT(FIND("Orcrist",DJ246))=1),"3.",""),IF(OR(COUNT(FIND("The Banner of Minas Tirith",DJ246))=1,COUNT(FIND("Horn of the Riddermark",DJ246))=1,COUNT(FIND("Royal Standard of Rohan",DJ246))=1,COUNT(FIND("Banner of Arwen Evenstar",DJ246))=1,COUNT(FIND("Mirror of Galadriel",DJ246))=1,COUNT(FIND("Andúril, Flame of the West",DJ246))=1,COUNT(FIND("Durin's Axe",DJ246))=1,COUNT(FIND("Erebor13",DJ246))=1),"4.","")))</f>
        <v>0</v>
      </c>
      <c r="DN246">
        <f t="shared" si="227"/>
        <v>0</v>
      </c>
      <c r="DO246">
        <f t="shared" si="228"/>
        <v>0</v>
      </c>
      <c r="DP246">
        <f t="shared" si="229"/>
        <v>0</v>
      </c>
      <c r="DQ246">
        <f t="shared" si="230"/>
        <v>0</v>
      </c>
      <c r="DR246">
        <f t="shared" si="231"/>
        <v>0</v>
      </c>
      <c r="DS246">
        <f t="shared" si="232"/>
        <v>0</v>
      </c>
      <c r="DT246">
        <f t="shared" si="233"/>
        <v>0</v>
      </c>
      <c r="DU246">
        <f t="shared" si="234"/>
        <v>0</v>
      </c>
      <c r="DV246">
        <f t="shared" si="235"/>
        <v>0</v>
      </c>
      <c r="DW246">
        <f t="shared" si="236"/>
        <v>0</v>
      </c>
      <c r="DX246">
        <f t="shared" si="237"/>
        <v>0</v>
      </c>
      <c r="DY246">
        <f t="shared" si="238"/>
        <v>0</v>
      </c>
      <c r="DZ246">
        <f t="shared" si="239"/>
        <v>0</v>
      </c>
      <c r="EA246" s="17">
        <f t="shared" si="241"/>
        <v>1</v>
      </c>
      <c r="EB246" s="85" t="str">
        <f>IF(COUNT(FIND(" with ",DJ246))=1,SUBSTITUTE(DJ246,CONCATENATE(DI246," with"),""),"")</f>
        <v/>
      </c>
      <c r="EC246" s="85" t="str">
        <f t="shared" si="240"/>
        <v/>
      </c>
      <c r="ED246" s="85"/>
      <c r="EE246" s="65" t="s">
        <v>142</v>
      </c>
      <c r="EF246" s="84" t="s">
        <v>2211</v>
      </c>
      <c r="EG246" s="85"/>
      <c r="EH246" s="62" t="s">
        <v>241</v>
      </c>
      <c r="EI246" s="63" t="s">
        <v>241</v>
      </c>
      <c r="EJ246" s="64"/>
      <c r="EO246" s="84" t="s">
        <v>2649</v>
      </c>
      <c r="EP246" s="84" t="s">
        <v>2649</v>
      </c>
      <c r="EQ246" s="69" t="s">
        <v>619</v>
      </c>
      <c r="ER246" s="69" t="s">
        <v>1843</v>
      </c>
      <c r="ES246" s="69" t="s">
        <v>981</v>
      </c>
      <c r="ET246" s="69" t="s">
        <v>623</v>
      </c>
      <c r="EU246" s="69" t="s">
        <v>621</v>
      </c>
      <c r="EV246" s="69" t="s">
        <v>635</v>
      </c>
      <c r="EW246" s="69" t="s">
        <v>635</v>
      </c>
      <c r="EX246" s="69" t="s">
        <v>623</v>
      </c>
      <c r="EY246" s="14" t="str">
        <f>""</f>
        <v/>
      </c>
      <c r="EZ246" s="14" t="str">
        <f>""</f>
        <v/>
      </c>
      <c r="FA246" s="14" t="str">
        <f>""</f>
        <v/>
      </c>
      <c r="FB246" s="84" t="str">
        <f>""</f>
        <v/>
      </c>
      <c r="FH246" s="84">
        <f t="shared" si="217"/>
        <v>0</v>
      </c>
      <c r="FI246" s="84">
        <f t="shared" si="218"/>
        <v>1</v>
      </c>
      <c r="FJ246" s="83" t="str">
        <f>""</f>
        <v/>
      </c>
    </row>
    <row r="247" spans="100:166" x14ac:dyDescent="0.25">
      <c r="CV247" s="84">
        <f t="shared" si="222"/>
        <v>1</v>
      </c>
      <c r="CW247" s="58" t="str">
        <f>Arnor!W7</f>
        <v/>
      </c>
      <c r="DC247" s="84">
        <f t="shared" si="223"/>
        <v>1</v>
      </c>
      <c r="DD247">
        <f>'Lothlórien and Mirkwood'!S16</f>
        <v>0</v>
      </c>
      <c r="DE247" t="str">
        <f>'Lothlórien and Mirkwood'!B16</f>
        <v>Galadhrim Captain</v>
      </c>
      <c r="DF247" s="84" t="str">
        <f>'Lothlórien and Mirkwood'!CW16</f>
        <v>-</v>
      </c>
      <c r="DK247" s="84"/>
      <c r="DL247">
        <f>LOOKUP(DK246,$EH:$EH,$EJ:$EJ)</f>
        <v>0</v>
      </c>
      <c r="DM247" s="84">
        <f t="shared" ref="DM247:DM250" si="271">DL247</f>
        <v>0</v>
      </c>
      <c r="DN247">
        <f t="shared" si="227"/>
        <v>0</v>
      </c>
      <c r="DO247">
        <f t="shared" si="228"/>
        <v>0</v>
      </c>
      <c r="DP247">
        <f t="shared" si="229"/>
        <v>0</v>
      </c>
      <c r="DQ247">
        <f t="shared" si="230"/>
        <v>0</v>
      </c>
      <c r="DR247">
        <f t="shared" si="231"/>
        <v>0</v>
      </c>
      <c r="DS247">
        <f t="shared" si="232"/>
        <v>0</v>
      </c>
      <c r="DT247">
        <f t="shared" si="233"/>
        <v>0</v>
      </c>
      <c r="DU247">
        <f t="shared" si="234"/>
        <v>0</v>
      </c>
      <c r="DV247">
        <f t="shared" si="235"/>
        <v>0</v>
      </c>
      <c r="DW247">
        <f t="shared" si="236"/>
        <v>0</v>
      </c>
      <c r="DX247">
        <f t="shared" si="237"/>
        <v>0</v>
      </c>
      <c r="DY247">
        <f t="shared" si="238"/>
        <v>0</v>
      </c>
      <c r="DZ247">
        <f t="shared" si="239"/>
        <v>0</v>
      </c>
      <c r="EA247" s="17">
        <f t="shared" si="241"/>
        <v>1</v>
      </c>
      <c r="EB247" s="85"/>
      <c r="EC247" s="85" t="str">
        <f t="shared" si="240"/>
        <v/>
      </c>
      <c r="ED247" s="85"/>
      <c r="EE247" s="65" t="s">
        <v>120</v>
      </c>
      <c r="EF247" s="84" t="s">
        <v>2211</v>
      </c>
      <c r="EG247" s="85"/>
      <c r="EH247" s="62" t="s">
        <v>220</v>
      </c>
      <c r="EI247" s="63" t="s">
        <v>220</v>
      </c>
      <c r="EJ247" s="64"/>
      <c r="EO247" s="84" t="s">
        <v>2650</v>
      </c>
      <c r="EP247" s="84" t="s">
        <v>2650</v>
      </c>
      <c r="EQ247" s="69" t="s">
        <v>619</v>
      </c>
      <c r="ER247" s="69" t="s">
        <v>1843</v>
      </c>
      <c r="ES247" s="69" t="s">
        <v>652</v>
      </c>
      <c r="ET247" s="69" t="s">
        <v>621</v>
      </c>
      <c r="EU247" s="69" t="s">
        <v>628</v>
      </c>
      <c r="EV247" s="69" t="s">
        <v>629</v>
      </c>
      <c r="EW247" s="69" t="s">
        <v>629</v>
      </c>
      <c r="EX247" s="69" t="s">
        <v>621</v>
      </c>
      <c r="EY247" s="69" t="s">
        <v>629</v>
      </c>
      <c r="EZ247" s="69" t="s">
        <v>635</v>
      </c>
      <c r="FA247" s="69" t="s">
        <v>635</v>
      </c>
      <c r="FB247" s="84" t="str">
        <f>""</f>
        <v/>
      </c>
      <c r="FH247" s="84">
        <f t="shared" si="217"/>
        <v>1</v>
      </c>
      <c r="FI247" s="84">
        <f t="shared" si="218"/>
        <v>1</v>
      </c>
      <c r="FJ247" s="85" t="s">
        <v>1234</v>
      </c>
    </row>
    <row r="248" spans="100:166" x14ac:dyDescent="0.25">
      <c r="CV248" s="84">
        <f t="shared" si="222"/>
        <v>1</v>
      </c>
      <c r="CW248" s="58" t="str">
        <f>Arnor!W8</f>
        <v/>
      </c>
      <c r="DC248" s="84">
        <f t="shared" si="223"/>
        <v>1</v>
      </c>
      <c r="DD248">
        <f>'Lothlórien and Mirkwood'!S17</f>
        <v>0</v>
      </c>
      <c r="DE248" t="str">
        <f>'Lothlórien and Mirkwood'!B17</f>
        <v>Galadhrim Captain</v>
      </c>
      <c r="DF248" s="84" t="str">
        <f>'Lothlórien and Mirkwood'!CW17</f>
        <v>-</v>
      </c>
      <c r="DK248" s="84"/>
      <c r="DL248">
        <f>LOOKUP(DK246,$EH:$EH,$EK:$EK)</f>
        <v>0</v>
      </c>
      <c r="DM248" s="84">
        <f t="shared" si="271"/>
        <v>0</v>
      </c>
      <c r="DN248">
        <f t="shared" si="227"/>
        <v>0</v>
      </c>
      <c r="DO248">
        <f t="shared" si="228"/>
        <v>0</v>
      </c>
      <c r="DP248">
        <f t="shared" si="229"/>
        <v>0</v>
      </c>
      <c r="DQ248">
        <f t="shared" si="230"/>
        <v>0</v>
      </c>
      <c r="DR248">
        <f t="shared" si="231"/>
        <v>0</v>
      </c>
      <c r="DS248">
        <f t="shared" si="232"/>
        <v>0</v>
      </c>
      <c r="DT248">
        <f t="shared" si="233"/>
        <v>0</v>
      </c>
      <c r="DU248">
        <f t="shared" si="234"/>
        <v>0</v>
      </c>
      <c r="DV248">
        <f t="shared" si="235"/>
        <v>0</v>
      </c>
      <c r="DW248">
        <f t="shared" si="236"/>
        <v>0</v>
      </c>
      <c r="DX248">
        <f t="shared" si="237"/>
        <v>0</v>
      </c>
      <c r="DY248">
        <f t="shared" si="238"/>
        <v>0</v>
      </c>
      <c r="DZ248">
        <f t="shared" si="239"/>
        <v>0</v>
      </c>
      <c r="EA248" s="17">
        <f t="shared" si="241"/>
        <v>1</v>
      </c>
      <c r="EB248" s="85"/>
      <c r="EC248" s="85" t="str">
        <f t="shared" si="240"/>
        <v/>
      </c>
      <c r="ED248" s="85"/>
      <c r="EE248" s="65" t="s">
        <v>91</v>
      </c>
      <c r="EF248" s="84" t="s">
        <v>2211</v>
      </c>
      <c r="EG248" s="85"/>
      <c r="EH248" s="62" t="s">
        <v>607</v>
      </c>
      <c r="EI248" s="63" t="s">
        <v>220</v>
      </c>
      <c r="EJ248" s="64" t="s">
        <v>39</v>
      </c>
      <c r="EO248" s="84" t="s">
        <v>2689</v>
      </c>
      <c r="EP248" s="84" t="s">
        <v>2650</v>
      </c>
      <c r="EQ248" s="69" t="s">
        <v>619</v>
      </c>
      <c r="ER248" s="69" t="s">
        <v>1843</v>
      </c>
      <c r="ES248" s="69" t="s">
        <v>652</v>
      </c>
      <c r="ET248" s="69" t="s">
        <v>621</v>
      </c>
      <c r="EU248" s="69" t="s">
        <v>624</v>
      </c>
      <c r="EV248" s="69" t="s">
        <v>629</v>
      </c>
      <c r="EW248" s="69" t="s">
        <v>629</v>
      </c>
      <c r="EX248" s="69" t="s">
        <v>621</v>
      </c>
      <c r="EY248" s="69" t="s">
        <v>629</v>
      </c>
      <c r="EZ248" s="69" t="s">
        <v>635</v>
      </c>
      <c r="FA248" s="69" t="s">
        <v>635</v>
      </c>
      <c r="FB248" s="84" t="str">
        <f>""</f>
        <v/>
      </c>
      <c r="FH248" s="84">
        <f t="shared" si="217"/>
        <v>0</v>
      </c>
      <c r="FI248" s="84">
        <f t="shared" si="218"/>
        <v>1</v>
      </c>
      <c r="FJ248" s="85" t="s">
        <v>1235</v>
      </c>
    </row>
    <row r="249" spans="100:166" x14ac:dyDescent="0.25">
      <c r="CV249" s="84">
        <f t="shared" si="222"/>
        <v>1</v>
      </c>
      <c r="CW249" s="58" t="str">
        <f>Arnor!W9</f>
        <v/>
      </c>
      <c r="DC249" s="84">
        <f t="shared" si="223"/>
        <v>1</v>
      </c>
      <c r="DD249">
        <f>'Lothlórien and Mirkwood'!S18</f>
        <v>0</v>
      </c>
      <c r="DE249" t="str">
        <f>'Lothlórien and Mirkwood'!B18</f>
        <v>Galadhrim Captain</v>
      </c>
      <c r="DF249" s="84" t="str">
        <f>'Lothlórien and Mirkwood'!CW18</f>
        <v>-</v>
      </c>
      <c r="DK249" s="84"/>
      <c r="DL249">
        <f>LOOKUP(DK246,$EH:$EH,$EL:$EL)</f>
        <v>0</v>
      </c>
      <c r="DM249" s="84">
        <f t="shared" si="271"/>
        <v>0</v>
      </c>
      <c r="DN249">
        <f t="shared" si="227"/>
        <v>0</v>
      </c>
      <c r="DO249">
        <f t="shared" si="228"/>
        <v>0</v>
      </c>
      <c r="DP249">
        <f t="shared" si="229"/>
        <v>0</v>
      </c>
      <c r="DQ249">
        <f t="shared" si="230"/>
        <v>0</v>
      </c>
      <c r="DR249">
        <f t="shared" si="231"/>
        <v>0</v>
      </c>
      <c r="DS249">
        <f t="shared" si="232"/>
        <v>0</v>
      </c>
      <c r="DT249">
        <f t="shared" si="233"/>
        <v>0</v>
      </c>
      <c r="DU249">
        <f t="shared" si="234"/>
        <v>0</v>
      </c>
      <c r="DV249">
        <f t="shared" si="235"/>
        <v>0</v>
      </c>
      <c r="DW249">
        <f t="shared" si="236"/>
        <v>0</v>
      </c>
      <c r="DX249">
        <f t="shared" si="237"/>
        <v>0</v>
      </c>
      <c r="DY249">
        <f t="shared" si="238"/>
        <v>0</v>
      </c>
      <c r="DZ249">
        <f t="shared" si="239"/>
        <v>0</v>
      </c>
      <c r="EA249" s="17">
        <f t="shared" si="241"/>
        <v>1</v>
      </c>
      <c r="EB249" s="85"/>
      <c r="EC249" s="85" t="str">
        <f t="shared" si="240"/>
        <v/>
      </c>
      <c r="ED249" s="85"/>
      <c r="EE249" s="65" t="s">
        <v>115</v>
      </c>
      <c r="EF249" s="84" t="s">
        <v>2230</v>
      </c>
      <c r="EG249" s="85"/>
      <c r="EH249" s="62" t="s">
        <v>103</v>
      </c>
      <c r="EI249" s="63" t="s">
        <v>103</v>
      </c>
      <c r="EJ249" s="64"/>
      <c r="EO249" s="84" t="s">
        <v>2690</v>
      </c>
      <c r="EP249" s="84" t="s">
        <v>2649</v>
      </c>
      <c r="EQ249" s="69" t="s">
        <v>619</v>
      </c>
      <c r="ER249" s="69" t="s">
        <v>1843</v>
      </c>
      <c r="ES249" s="69" t="s">
        <v>981</v>
      </c>
      <c r="ET249" s="69" t="s">
        <v>623</v>
      </c>
      <c r="EU249" s="69" t="s">
        <v>628</v>
      </c>
      <c r="EV249" s="69" t="s">
        <v>635</v>
      </c>
      <c r="EW249" s="69" t="s">
        <v>635</v>
      </c>
      <c r="EX249" s="69" t="s">
        <v>623</v>
      </c>
      <c r="EY249" s="14" t="str">
        <f>""</f>
        <v/>
      </c>
      <c r="EZ249" s="14" t="str">
        <f>""</f>
        <v/>
      </c>
      <c r="FA249" s="14" t="str">
        <f>""</f>
        <v/>
      </c>
      <c r="FB249" s="84" t="str">
        <f>""</f>
        <v/>
      </c>
      <c r="FH249" s="84">
        <f t="shared" si="217"/>
        <v>0</v>
      </c>
      <c r="FI249" s="84">
        <f t="shared" si="218"/>
        <v>1</v>
      </c>
      <c r="FJ249" s="85" t="s">
        <v>1898</v>
      </c>
    </row>
    <row r="250" spans="100:166" x14ac:dyDescent="0.25">
      <c r="CV250" s="84">
        <f t="shared" si="222"/>
        <v>1</v>
      </c>
      <c r="CW250" s="58" t="str">
        <f>Arnor!W10</f>
        <v/>
      </c>
      <c r="DC250" s="84">
        <f t="shared" si="223"/>
        <v>1</v>
      </c>
      <c r="DK250" s="84"/>
      <c r="DL250">
        <f>LOOKUP(DK246,$EH:$EH,$EM:$EM)</f>
        <v>0</v>
      </c>
      <c r="DM250" s="84">
        <f t="shared" si="271"/>
        <v>0</v>
      </c>
      <c r="DN250">
        <f t="shared" si="227"/>
        <v>0</v>
      </c>
      <c r="DO250">
        <f t="shared" si="228"/>
        <v>0</v>
      </c>
      <c r="DP250">
        <f t="shared" si="229"/>
        <v>0</v>
      </c>
      <c r="DQ250">
        <f t="shared" si="230"/>
        <v>0</v>
      </c>
      <c r="DR250">
        <f t="shared" si="231"/>
        <v>0</v>
      </c>
      <c r="DS250">
        <f t="shared" si="232"/>
        <v>0</v>
      </c>
      <c r="DT250">
        <f t="shared" si="233"/>
        <v>0</v>
      </c>
      <c r="DU250">
        <f t="shared" si="234"/>
        <v>0</v>
      </c>
      <c r="DV250">
        <f t="shared" si="235"/>
        <v>0</v>
      </c>
      <c r="DW250">
        <f t="shared" si="236"/>
        <v>0</v>
      </c>
      <c r="DX250">
        <f t="shared" si="237"/>
        <v>0</v>
      </c>
      <c r="DY250">
        <f t="shared" si="238"/>
        <v>0</v>
      </c>
      <c r="DZ250">
        <f t="shared" si="239"/>
        <v>0</v>
      </c>
      <c r="EA250" s="17">
        <f t="shared" si="241"/>
        <v>1</v>
      </c>
      <c r="EB250" s="85"/>
      <c r="EC250" s="85" t="str">
        <f t="shared" si="240"/>
        <v/>
      </c>
      <c r="ED250" s="85"/>
      <c r="EE250" s="84" t="s">
        <v>2452</v>
      </c>
      <c r="EG250" s="85"/>
      <c r="EH250" s="62" t="s">
        <v>575</v>
      </c>
      <c r="EI250" s="63" t="s">
        <v>103</v>
      </c>
      <c r="EJ250" s="64" t="s">
        <v>39</v>
      </c>
      <c r="EO250" s="65" t="s">
        <v>167</v>
      </c>
      <c r="EP250" s="65" t="s">
        <v>167</v>
      </c>
      <c r="EQ250" s="69" t="s">
        <v>709</v>
      </c>
      <c r="ER250" s="69" t="s">
        <v>1843</v>
      </c>
      <c r="ES250" s="69" t="s">
        <v>620</v>
      </c>
      <c r="ET250" s="69" t="s">
        <v>621</v>
      </c>
      <c r="EU250" s="69" t="s">
        <v>621</v>
      </c>
      <c r="EV250" s="69" t="s">
        <v>629</v>
      </c>
      <c r="EW250" s="69" t="s">
        <v>629</v>
      </c>
      <c r="EX250" s="69" t="s">
        <v>624</v>
      </c>
      <c r="EY250" s="69" t="s">
        <v>623</v>
      </c>
      <c r="EZ250" s="69" t="s">
        <v>629</v>
      </c>
      <c r="FA250" s="69" t="s">
        <v>623</v>
      </c>
      <c r="FB250" s="70" t="s">
        <v>737</v>
      </c>
      <c r="FH250" s="84">
        <f t="shared" si="217"/>
        <v>0</v>
      </c>
      <c r="FI250" s="84">
        <f t="shared" si="218"/>
        <v>1</v>
      </c>
      <c r="FJ250" s="83" t="str">
        <f>""</f>
        <v/>
      </c>
    </row>
    <row r="251" spans="100:166" x14ac:dyDescent="0.25">
      <c r="CV251" s="84">
        <f t="shared" si="222"/>
        <v>1</v>
      </c>
      <c r="CW251" s="58" t="str">
        <f>Arnor!W11</f>
        <v/>
      </c>
      <c r="DC251" s="84">
        <f t="shared" si="223"/>
        <v>1</v>
      </c>
      <c r="DD251">
        <f>'Lothlórien and Mirkwood'!AP3</f>
        <v>0</v>
      </c>
      <c r="DE251" t="str">
        <f>'Lothlórien and Mirkwood'!AA3</f>
        <v>Wood Elf Warrior</v>
      </c>
      <c r="DF251" t="str">
        <f>'Lothlórien and Mirkwood'!CA3</f>
        <v>-</v>
      </c>
      <c r="DH251">
        <v>50</v>
      </c>
      <c r="DI251">
        <f>LOOKUP(DH251,$DC:$DC,$DE:$DE)</f>
        <v>0</v>
      </c>
      <c r="DJ251">
        <f>LOOKUP(DH251,$DC:$DC,$DF:$DF)</f>
        <v>0</v>
      </c>
      <c r="DK251" s="61">
        <f t="shared" ref="DK251" si="272">IF(DI251=0,0,CONCATENATE(DI251,IF(OR(COUNT(FIND("Horse",DJ251))=1,COUNT(FIND("Pony",DJ251))=1,COUNT(FIND("War Goat",DJ251))=1,COUNT(FIND("War Boar",DJ251))=1),"1.",""),IF(OR(COUNT(FIND("armoured horse",DJ251))=1,COUNT(FIND("Gandalf's Cart",DJ251))=1,COUNT(FIND("Sleigh",DJ251))=1,COUNT(FIND("Windlance",DJ251))=1),"2.",""),IF(OR(COUNT(FIND("Engineer Captain",DJ251))=1,COUNT(FIND("Shadowfax",DJ251))=1),"3.","")))</f>
        <v>0</v>
      </c>
      <c r="DL251">
        <f>LOOKUP(DK251,$EH:$EH,$EI:$EI)</f>
        <v>0</v>
      </c>
      <c r="DM251" s="61">
        <f t="shared" ref="DM251" si="273">IF(DL251=0,0,CONCATENATE(DL251,IF(OR(COUNT(FIND("Shield",DJ251))=1,COUNT(FIND("Sting",DJ251))=1,COUNT(FIND("Sebastian",DJ251))=1,COUNT(FIND("The Oakenshield",DJ251))=1),"1.",""),IF(OR(COUNT(FIND("Armour",DJ251))=1,COUNT(FIND("Elven glaive",DJ251))=1),"2.",""),IF(OR(COUNT(FIND("Heavy armour",DJ251))=1,COUNT(FIND("Mithril Coat",DJ251))=1,COUNT(FIND("armour of Gondolin",DJ251))=1,COUNT(FIND("Orcrist",DJ251))=1),"3.",""),IF(OR(COUNT(FIND("The Banner of Minas Tirith",DJ251))=1,COUNT(FIND("Horn of the Riddermark",DJ251))=1,COUNT(FIND("Royal Standard of Rohan",DJ251))=1,COUNT(FIND("Banner of Arwen Evenstar",DJ251))=1,COUNT(FIND("Mirror of Galadriel",DJ251))=1,COUNT(FIND("Andúril, Flame of the West",DJ251))=1,COUNT(FIND("Durin's Axe",DJ251))=1,COUNT(FIND("Erebor13",DJ251))=1),"4.","")))</f>
        <v>0</v>
      </c>
      <c r="DN251">
        <f t="shared" si="227"/>
        <v>0</v>
      </c>
      <c r="DO251">
        <f t="shared" si="228"/>
        <v>0</v>
      </c>
      <c r="DP251">
        <f t="shared" si="229"/>
        <v>0</v>
      </c>
      <c r="DQ251">
        <f t="shared" si="230"/>
        <v>0</v>
      </c>
      <c r="DR251">
        <f t="shared" si="231"/>
        <v>0</v>
      </c>
      <c r="DS251">
        <f t="shared" si="232"/>
        <v>0</v>
      </c>
      <c r="DT251">
        <f t="shared" si="233"/>
        <v>0</v>
      </c>
      <c r="DU251">
        <f t="shared" si="234"/>
        <v>0</v>
      </c>
      <c r="DV251">
        <f t="shared" si="235"/>
        <v>0</v>
      </c>
      <c r="DW251">
        <f t="shared" si="236"/>
        <v>0</v>
      </c>
      <c r="DX251">
        <f t="shared" si="237"/>
        <v>0</v>
      </c>
      <c r="DY251">
        <f t="shared" si="238"/>
        <v>0</v>
      </c>
      <c r="DZ251">
        <f t="shared" si="239"/>
        <v>0</v>
      </c>
      <c r="EA251" s="17">
        <f t="shared" si="241"/>
        <v>1</v>
      </c>
      <c r="EB251" s="85" t="str">
        <f>IF(COUNT(FIND(" with ",DJ251))=1,SUBSTITUTE(DJ251,CONCATENATE(DI251," with"),""),"")</f>
        <v/>
      </c>
      <c r="EC251" s="85" t="str">
        <f t="shared" si="240"/>
        <v/>
      </c>
      <c r="ED251" s="85"/>
      <c r="EE251" s="65" t="s">
        <v>168</v>
      </c>
      <c r="EF251" s="84" t="s">
        <v>2242</v>
      </c>
      <c r="EG251" s="85"/>
      <c r="EH251" s="62" t="s">
        <v>2430</v>
      </c>
      <c r="EI251" s="63" t="s">
        <v>2430</v>
      </c>
      <c r="EJ251" s="64"/>
      <c r="EO251" s="84" t="s">
        <v>2429</v>
      </c>
      <c r="EP251" s="84" t="s">
        <v>2429</v>
      </c>
      <c r="EQ251" s="69" t="s">
        <v>709</v>
      </c>
      <c r="ER251" s="69" t="s">
        <v>1843</v>
      </c>
      <c r="ES251" s="69" t="s">
        <v>620</v>
      </c>
      <c r="ET251" s="69" t="s">
        <v>621</v>
      </c>
      <c r="EU251" s="69" t="s">
        <v>628</v>
      </c>
      <c r="EV251" s="69" t="s">
        <v>629</v>
      </c>
      <c r="EW251" s="69" t="s">
        <v>629</v>
      </c>
      <c r="EX251" s="69" t="s">
        <v>624</v>
      </c>
      <c r="EY251" s="69" t="s">
        <v>623</v>
      </c>
      <c r="EZ251" s="69" t="s">
        <v>629</v>
      </c>
      <c r="FA251" s="69" t="s">
        <v>623</v>
      </c>
      <c r="FB251" s="70" t="s">
        <v>737</v>
      </c>
      <c r="FH251" s="84">
        <f t="shared" si="217"/>
        <v>1</v>
      </c>
      <c r="FI251" s="84">
        <f t="shared" si="218"/>
        <v>1</v>
      </c>
      <c r="FJ251" s="85" t="s">
        <v>758</v>
      </c>
    </row>
    <row r="252" spans="100:166" x14ac:dyDescent="0.25">
      <c r="CV252" s="84">
        <f t="shared" si="222"/>
        <v>1</v>
      </c>
      <c r="CW252" s="58" t="str">
        <f>Arnor!W12</f>
        <v/>
      </c>
      <c r="DC252" s="84">
        <f t="shared" si="223"/>
        <v>1</v>
      </c>
      <c r="DD252">
        <f>'Lothlórien and Mirkwood'!AP4</f>
        <v>0</v>
      </c>
      <c r="DE252" t="str">
        <f>'Lothlórien and Mirkwood'!AA4</f>
        <v>Wood Elf Warrior</v>
      </c>
      <c r="DF252" s="84" t="str">
        <f>'Lothlórien and Mirkwood'!CA4</f>
        <v>-</v>
      </c>
      <c r="DK252" s="84"/>
      <c r="DL252">
        <f>LOOKUP(DK251,$EH:$EH,$EJ:$EJ)</f>
        <v>0</v>
      </c>
      <c r="DM252" s="84">
        <f t="shared" ref="DM252:DM255" si="274">DL252</f>
        <v>0</v>
      </c>
      <c r="DN252">
        <f t="shared" si="227"/>
        <v>0</v>
      </c>
      <c r="DO252">
        <f t="shared" si="228"/>
        <v>0</v>
      </c>
      <c r="DP252">
        <f t="shared" si="229"/>
        <v>0</v>
      </c>
      <c r="DQ252">
        <f t="shared" si="230"/>
        <v>0</v>
      </c>
      <c r="DR252">
        <f t="shared" si="231"/>
        <v>0</v>
      </c>
      <c r="DS252">
        <f t="shared" si="232"/>
        <v>0</v>
      </c>
      <c r="DT252">
        <f t="shared" si="233"/>
        <v>0</v>
      </c>
      <c r="DU252">
        <f t="shared" si="234"/>
        <v>0</v>
      </c>
      <c r="DV252">
        <f t="shared" si="235"/>
        <v>0</v>
      </c>
      <c r="DW252">
        <f t="shared" si="236"/>
        <v>0</v>
      </c>
      <c r="DX252">
        <f t="shared" si="237"/>
        <v>0</v>
      </c>
      <c r="DY252">
        <f t="shared" si="238"/>
        <v>0</v>
      </c>
      <c r="DZ252">
        <f t="shared" si="239"/>
        <v>0</v>
      </c>
      <c r="EA252" s="17">
        <f t="shared" si="241"/>
        <v>1</v>
      </c>
      <c r="EB252" s="85"/>
      <c r="EC252" s="85" t="str">
        <f t="shared" si="240"/>
        <v/>
      </c>
      <c r="ED252" s="85"/>
      <c r="EE252" s="65" t="s">
        <v>187</v>
      </c>
      <c r="EF252" s="84" t="s">
        <v>2251</v>
      </c>
      <c r="EG252" s="85"/>
      <c r="EH252" s="62" t="s">
        <v>2431</v>
      </c>
      <c r="EI252" s="63" t="s">
        <v>2431</v>
      </c>
      <c r="EJ252" s="64" t="s">
        <v>32</v>
      </c>
      <c r="EO252" s="84" t="s">
        <v>2699</v>
      </c>
      <c r="EP252" s="84" t="s">
        <v>2429</v>
      </c>
      <c r="EQ252" s="69" t="s">
        <v>709</v>
      </c>
      <c r="ER252" s="69" t="s">
        <v>1843</v>
      </c>
      <c r="ES252" s="69" t="s">
        <v>620</v>
      </c>
      <c r="ET252" s="69" t="s">
        <v>621</v>
      </c>
      <c r="EU252" s="69" t="s">
        <v>628</v>
      </c>
      <c r="EV252" s="69" t="s">
        <v>629</v>
      </c>
      <c r="EW252" s="69" t="s">
        <v>629</v>
      </c>
      <c r="EX252" s="69" t="s">
        <v>624</v>
      </c>
      <c r="EY252" s="69" t="s">
        <v>623</v>
      </c>
      <c r="EZ252" s="69" t="s">
        <v>629</v>
      </c>
      <c r="FA252" s="69" t="s">
        <v>623</v>
      </c>
      <c r="FB252" s="70" t="s">
        <v>2700</v>
      </c>
      <c r="FH252" s="84">
        <f t="shared" si="217"/>
        <v>0</v>
      </c>
      <c r="FI252" s="84">
        <f t="shared" si="218"/>
        <v>1</v>
      </c>
      <c r="FJ252" s="85" t="s">
        <v>1236</v>
      </c>
    </row>
    <row r="253" spans="100:166" x14ac:dyDescent="0.25">
      <c r="CV253" s="84">
        <f t="shared" si="222"/>
        <v>1</v>
      </c>
      <c r="CW253" s="58" t="str">
        <f>Arnor!W13</f>
        <v/>
      </c>
      <c r="DC253" s="84">
        <f t="shared" si="223"/>
        <v>1</v>
      </c>
      <c r="DD253">
        <f>'Lothlórien and Mirkwood'!AP5</f>
        <v>0</v>
      </c>
      <c r="DE253" t="str">
        <f>'Lothlórien and Mirkwood'!AA5</f>
        <v>Wood Elf Warrior</v>
      </c>
      <c r="DF253" s="84" t="str">
        <f>'Lothlórien and Mirkwood'!CA5</f>
        <v>-</v>
      </c>
      <c r="DK253" s="84"/>
      <c r="DL253">
        <f>LOOKUP(DK251,$EH:$EH,$EK:$EK)</f>
        <v>0</v>
      </c>
      <c r="DM253" s="84">
        <f t="shared" si="274"/>
        <v>0</v>
      </c>
      <c r="DN253">
        <f t="shared" si="227"/>
        <v>0</v>
      </c>
      <c r="DO253">
        <f t="shared" si="228"/>
        <v>0</v>
      </c>
      <c r="DP253">
        <f t="shared" si="229"/>
        <v>0</v>
      </c>
      <c r="DQ253">
        <f t="shared" si="230"/>
        <v>0</v>
      </c>
      <c r="DR253">
        <f t="shared" si="231"/>
        <v>0</v>
      </c>
      <c r="DS253">
        <f t="shared" si="232"/>
        <v>0</v>
      </c>
      <c r="DT253">
        <f t="shared" si="233"/>
        <v>0</v>
      </c>
      <c r="DU253">
        <f t="shared" si="234"/>
        <v>0</v>
      </c>
      <c r="DV253">
        <f t="shared" si="235"/>
        <v>0</v>
      </c>
      <c r="DW253">
        <f t="shared" si="236"/>
        <v>0</v>
      </c>
      <c r="DX253">
        <f t="shared" si="237"/>
        <v>0</v>
      </c>
      <c r="DY253">
        <f t="shared" si="238"/>
        <v>0</v>
      </c>
      <c r="DZ253">
        <f t="shared" si="239"/>
        <v>0</v>
      </c>
      <c r="EA253" s="17">
        <f t="shared" si="241"/>
        <v>1</v>
      </c>
      <c r="EB253" s="85"/>
      <c r="EC253" s="85" t="str">
        <f t="shared" si="240"/>
        <v/>
      </c>
      <c r="ED253" s="85"/>
      <c r="EE253" s="65" t="s">
        <v>173</v>
      </c>
      <c r="EG253" s="85"/>
      <c r="EH253" s="62" t="s">
        <v>2472</v>
      </c>
      <c r="EI253" s="63" t="s">
        <v>2472</v>
      </c>
      <c r="EJ253" s="64"/>
      <c r="EO253" s="65" t="s">
        <v>738</v>
      </c>
      <c r="EP253" s="65" t="s">
        <v>167</v>
      </c>
      <c r="EQ253" s="69" t="s">
        <v>709</v>
      </c>
      <c r="ER253" s="69" t="s">
        <v>1843</v>
      </c>
      <c r="ES253" s="69" t="s">
        <v>620</v>
      </c>
      <c r="ET253" s="69" t="s">
        <v>621</v>
      </c>
      <c r="EU253" s="69" t="s">
        <v>628</v>
      </c>
      <c r="EV253" s="69" t="s">
        <v>629</v>
      </c>
      <c r="EW253" s="69" t="s">
        <v>629</v>
      </c>
      <c r="EX253" s="69" t="s">
        <v>624</v>
      </c>
      <c r="EY253" s="69" t="s">
        <v>623</v>
      </c>
      <c r="EZ253" s="69" t="s">
        <v>629</v>
      </c>
      <c r="FA253" s="69" t="s">
        <v>623</v>
      </c>
      <c r="FB253" s="70" t="s">
        <v>737</v>
      </c>
      <c r="FH253" s="84">
        <f t="shared" ref="FH253:FH273" si="275">IF(FJ253="",0,IF(COUNT(FIND(FJ253,$FK$1))=1,2,IF(FJ252="",1,0)))</f>
        <v>0</v>
      </c>
      <c r="FI253" s="84">
        <f t="shared" ref="FI253:FI273" si="276">IF(FH252=2,FI252+1,IF(FJ251="",FI252,IF(FI252-FI251=1,FI252+1,FI252)))</f>
        <v>1</v>
      </c>
      <c r="FJ253" s="83" t="str">
        <f>""</f>
        <v/>
      </c>
    </row>
    <row r="254" spans="100:166" x14ac:dyDescent="0.25">
      <c r="CV254" s="84">
        <f t="shared" si="222"/>
        <v>1</v>
      </c>
      <c r="CW254" s="58" t="str">
        <f>Arnor!W14</f>
        <v/>
      </c>
      <c r="DC254" s="84">
        <f t="shared" si="223"/>
        <v>1</v>
      </c>
      <c r="DD254">
        <f>'Lothlórien and Mirkwood'!AP6</f>
        <v>0</v>
      </c>
      <c r="DE254" t="str">
        <f>'Lothlórien and Mirkwood'!AA6</f>
        <v>Wood Elf Warrior</v>
      </c>
      <c r="DF254" s="84" t="str">
        <f>'Lothlórien and Mirkwood'!CA6</f>
        <v>-</v>
      </c>
      <c r="DK254" s="84"/>
      <c r="DL254">
        <f>LOOKUP(DK251,$EH:$EH,$EL:$EL)</f>
        <v>0</v>
      </c>
      <c r="DM254" s="84">
        <f t="shared" si="274"/>
        <v>0</v>
      </c>
      <c r="DN254">
        <f t="shared" si="227"/>
        <v>0</v>
      </c>
      <c r="DO254">
        <f t="shared" si="228"/>
        <v>0</v>
      </c>
      <c r="DP254">
        <f t="shared" si="229"/>
        <v>0</v>
      </c>
      <c r="DQ254">
        <f t="shared" si="230"/>
        <v>0</v>
      </c>
      <c r="DR254">
        <f t="shared" si="231"/>
        <v>0</v>
      </c>
      <c r="DS254">
        <f t="shared" si="232"/>
        <v>0</v>
      </c>
      <c r="DT254">
        <f t="shared" si="233"/>
        <v>0</v>
      </c>
      <c r="DU254">
        <f t="shared" si="234"/>
        <v>0</v>
      </c>
      <c r="DV254">
        <f t="shared" si="235"/>
        <v>0</v>
      </c>
      <c r="DW254">
        <f t="shared" si="236"/>
        <v>0</v>
      </c>
      <c r="DX254">
        <f t="shared" si="237"/>
        <v>0</v>
      </c>
      <c r="DY254">
        <f t="shared" si="238"/>
        <v>0</v>
      </c>
      <c r="DZ254">
        <f t="shared" si="239"/>
        <v>0</v>
      </c>
      <c r="EA254" s="17">
        <f t="shared" si="241"/>
        <v>1</v>
      </c>
      <c r="EB254" s="85"/>
      <c r="EC254" s="85" t="str">
        <f t="shared" si="240"/>
        <v/>
      </c>
      <c r="ED254" s="85"/>
      <c r="EE254" s="65" t="s">
        <v>254</v>
      </c>
      <c r="EF254" s="84" t="s">
        <v>2275</v>
      </c>
      <c r="EG254" s="85"/>
      <c r="EH254" s="62" t="s">
        <v>177</v>
      </c>
      <c r="EI254" s="63" t="s">
        <v>177</v>
      </c>
      <c r="EJ254" s="64"/>
      <c r="EO254" s="84" t="s">
        <v>1792</v>
      </c>
      <c r="EP254" s="84" t="s">
        <v>1792</v>
      </c>
      <c r="EQ254" s="69" t="s">
        <v>709</v>
      </c>
      <c r="ER254" s="69" t="s">
        <v>1843</v>
      </c>
      <c r="ES254" s="69" t="s">
        <v>627</v>
      </c>
      <c r="ET254" s="69" t="s">
        <v>621</v>
      </c>
      <c r="EU254" s="69" t="s">
        <v>621</v>
      </c>
      <c r="EV254" s="69" t="s">
        <v>635</v>
      </c>
      <c r="EW254" s="69" t="s">
        <v>629</v>
      </c>
      <c r="EX254" s="69" t="s">
        <v>624</v>
      </c>
      <c r="EY254" s="69" t="s">
        <v>635</v>
      </c>
      <c r="EZ254" s="69" t="s">
        <v>623</v>
      </c>
      <c r="FA254" s="69" t="s">
        <v>635</v>
      </c>
      <c r="FB254" s="73" t="s">
        <v>1866</v>
      </c>
      <c r="FH254" s="84">
        <f t="shared" si="275"/>
        <v>1</v>
      </c>
      <c r="FI254" s="84">
        <f t="shared" si="276"/>
        <v>1</v>
      </c>
      <c r="FJ254" s="85" t="s">
        <v>1237</v>
      </c>
    </row>
    <row r="255" spans="100:166" x14ac:dyDescent="0.25">
      <c r="CV255" s="84">
        <f t="shared" si="222"/>
        <v>1</v>
      </c>
      <c r="CW255" s="58" t="str">
        <f>Arnor!W15</f>
        <v/>
      </c>
      <c r="DC255" s="84">
        <f t="shared" si="223"/>
        <v>1</v>
      </c>
      <c r="DD255">
        <f>'Lothlórien and Mirkwood'!AP7</f>
        <v>0</v>
      </c>
      <c r="DE255" t="str">
        <f>'Lothlórien and Mirkwood'!AA7</f>
        <v>Wood Elf Warrior</v>
      </c>
      <c r="DF255" s="84" t="str">
        <f>'Lothlórien and Mirkwood'!CA7</f>
        <v>-</v>
      </c>
      <c r="DK255" s="84"/>
      <c r="DL255">
        <f>LOOKUP(DK251,$EH:$EH,$EM:$EM)</f>
        <v>0</v>
      </c>
      <c r="DM255" s="84">
        <f t="shared" si="274"/>
        <v>0</v>
      </c>
      <c r="DN255">
        <f t="shared" si="227"/>
        <v>0</v>
      </c>
      <c r="DO255">
        <f t="shared" si="228"/>
        <v>0</v>
      </c>
      <c r="DP255">
        <f t="shared" si="229"/>
        <v>0</v>
      </c>
      <c r="DQ255">
        <f t="shared" si="230"/>
        <v>0</v>
      </c>
      <c r="DR255">
        <f t="shared" si="231"/>
        <v>0</v>
      </c>
      <c r="DS255">
        <f t="shared" si="232"/>
        <v>0</v>
      </c>
      <c r="DT255">
        <f t="shared" si="233"/>
        <v>0</v>
      </c>
      <c r="DU255">
        <f t="shared" si="234"/>
        <v>0</v>
      </c>
      <c r="DV255">
        <f t="shared" si="235"/>
        <v>0</v>
      </c>
      <c r="DW255">
        <f t="shared" si="236"/>
        <v>0</v>
      </c>
      <c r="DX255">
        <f t="shared" si="237"/>
        <v>0</v>
      </c>
      <c r="DY255">
        <f t="shared" si="238"/>
        <v>0</v>
      </c>
      <c r="DZ255">
        <f t="shared" si="239"/>
        <v>0</v>
      </c>
      <c r="EA255" s="17">
        <f t="shared" si="241"/>
        <v>1</v>
      </c>
      <c r="EB255" s="85"/>
      <c r="EC255" s="85" t="str">
        <f t="shared" si="240"/>
        <v/>
      </c>
      <c r="ED255" s="85"/>
      <c r="EE255" s="84" t="s">
        <v>2606</v>
      </c>
      <c r="EF255" s="84" t="s">
        <v>2652</v>
      </c>
      <c r="EG255" s="85"/>
      <c r="EH255" s="62" t="s">
        <v>176</v>
      </c>
      <c r="EI255" s="63" t="s">
        <v>176</v>
      </c>
      <c r="EJ255" s="64"/>
      <c r="EO255" s="84" t="s">
        <v>1867</v>
      </c>
      <c r="EP255" s="84" t="s">
        <v>1792</v>
      </c>
      <c r="EQ255" s="69" t="s">
        <v>709</v>
      </c>
      <c r="ER255" s="69" t="s">
        <v>1843</v>
      </c>
      <c r="ES255" s="69" t="s">
        <v>627</v>
      </c>
      <c r="ET255" s="69" t="s">
        <v>621</v>
      </c>
      <c r="EU255" s="69" t="s">
        <v>624</v>
      </c>
      <c r="EV255" s="69" t="s">
        <v>635</v>
      </c>
      <c r="EW255" s="69" t="s">
        <v>629</v>
      </c>
      <c r="EX255" s="69" t="s">
        <v>624</v>
      </c>
      <c r="EY255" s="69" t="s">
        <v>635</v>
      </c>
      <c r="EZ255" s="69" t="s">
        <v>623</v>
      </c>
      <c r="FA255" s="69" t="s">
        <v>635</v>
      </c>
      <c r="FB255" s="73" t="s">
        <v>1866</v>
      </c>
      <c r="FH255" s="84">
        <f t="shared" si="275"/>
        <v>0</v>
      </c>
      <c r="FI255" s="84">
        <f t="shared" si="276"/>
        <v>1</v>
      </c>
      <c r="FJ255" s="85" t="s">
        <v>1238</v>
      </c>
    </row>
    <row r="256" spans="100:166" x14ac:dyDescent="0.25">
      <c r="CV256" s="84">
        <f t="shared" si="222"/>
        <v>1</v>
      </c>
      <c r="CW256" s="58" t="str">
        <f>Arnor!W16</f>
        <v/>
      </c>
      <c r="DC256" s="84">
        <f t="shared" si="223"/>
        <v>1</v>
      </c>
      <c r="DD256">
        <f>'Lothlórien and Mirkwood'!AP8</f>
        <v>0</v>
      </c>
      <c r="DE256" t="str">
        <f>'Lothlórien and Mirkwood'!AA8</f>
        <v>Wood Elf Warrior</v>
      </c>
      <c r="DF256" s="84" t="str">
        <f>'Lothlórien and Mirkwood'!CA8</f>
        <v>-</v>
      </c>
      <c r="DH256">
        <v>51</v>
      </c>
      <c r="DI256">
        <f>LOOKUP(DH256,$DC:$DC,$DE:$DE)</f>
        <v>0</v>
      </c>
      <c r="DJ256">
        <f>LOOKUP(DH256,$DC:$DC,$DF:$DF)</f>
        <v>0</v>
      </c>
      <c r="DK256" s="61">
        <f t="shared" ref="DK256" si="277">IF(DI256=0,0,CONCATENATE(DI256,IF(OR(COUNT(FIND("Horse",DJ256))=1,COUNT(FIND("Pony",DJ256))=1,COUNT(FIND("War Goat",DJ256))=1,COUNT(FIND("War Boar",DJ256))=1),"1.",""),IF(OR(COUNT(FIND("armoured horse",DJ256))=1,COUNT(FIND("Gandalf's Cart",DJ256))=1,COUNT(FIND("Sleigh",DJ256))=1,COUNT(FIND("Windlance",DJ256))=1),"2.",""),IF(OR(COUNT(FIND("Engineer Captain",DJ256))=1,COUNT(FIND("Shadowfax",DJ256))=1),"3.","")))</f>
        <v>0</v>
      </c>
      <c r="DL256">
        <f>LOOKUP(DK256,$EH:$EH,$EI:$EI)</f>
        <v>0</v>
      </c>
      <c r="DM256" s="61">
        <f t="shared" ref="DM256" si="278">IF(DL256=0,0,CONCATENATE(DL256,IF(OR(COUNT(FIND("Shield",DJ256))=1,COUNT(FIND("Sting",DJ256))=1,COUNT(FIND("Sebastian",DJ256))=1,COUNT(FIND("The Oakenshield",DJ256))=1),"1.",""),IF(OR(COUNT(FIND("Armour",DJ256))=1,COUNT(FIND("Elven glaive",DJ256))=1),"2.",""),IF(OR(COUNT(FIND("Heavy armour",DJ256))=1,COUNT(FIND("Mithril Coat",DJ256))=1,COUNT(FIND("armour of Gondolin",DJ256))=1,COUNT(FIND("Orcrist",DJ256))=1),"3.",""),IF(OR(COUNT(FIND("The Banner of Minas Tirith",DJ256))=1,COUNT(FIND("Horn of the Riddermark",DJ256))=1,COUNT(FIND("Royal Standard of Rohan",DJ256))=1,COUNT(FIND("Banner of Arwen Evenstar",DJ256))=1,COUNT(FIND("Mirror of Galadriel",DJ256))=1,COUNT(FIND("Andúril, Flame of the West",DJ256))=1,COUNT(FIND("Durin's Axe",DJ256))=1,COUNT(FIND("Erebor13",DJ256))=1),"4.","")))</f>
        <v>0</v>
      </c>
      <c r="DN256">
        <f t="shared" si="227"/>
        <v>0</v>
      </c>
      <c r="DO256">
        <f t="shared" si="228"/>
        <v>0</v>
      </c>
      <c r="DP256">
        <f t="shared" si="229"/>
        <v>0</v>
      </c>
      <c r="DQ256">
        <f t="shared" si="230"/>
        <v>0</v>
      </c>
      <c r="DR256">
        <f t="shared" si="231"/>
        <v>0</v>
      </c>
      <c r="DS256">
        <f t="shared" si="232"/>
        <v>0</v>
      </c>
      <c r="DT256">
        <f t="shared" si="233"/>
        <v>0</v>
      </c>
      <c r="DU256">
        <f t="shared" si="234"/>
        <v>0</v>
      </c>
      <c r="DV256">
        <f t="shared" si="235"/>
        <v>0</v>
      </c>
      <c r="DW256">
        <f t="shared" si="236"/>
        <v>0</v>
      </c>
      <c r="DX256">
        <f t="shared" si="237"/>
        <v>0</v>
      </c>
      <c r="DY256">
        <f t="shared" si="238"/>
        <v>0</v>
      </c>
      <c r="DZ256">
        <f t="shared" si="239"/>
        <v>0</v>
      </c>
      <c r="EA256" s="17">
        <f t="shared" si="241"/>
        <v>1</v>
      </c>
      <c r="EB256" s="85" t="str">
        <f>IF(COUNT(FIND(" with ",DJ256))=1,SUBSTITUTE(DJ256,CONCATENATE(DI256," with"),""),"")</f>
        <v/>
      </c>
      <c r="EC256" s="85" t="str">
        <f t="shared" si="240"/>
        <v/>
      </c>
      <c r="ED256" s="85"/>
      <c r="EE256" s="84" t="s">
        <v>2607</v>
      </c>
      <c r="EF256" s="84" t="s">
        <v>2653</v>
      </c>
      <c r="EG256" s="85"/>
      <c r="EH256" s="62" t="s">
        <v>2356</v>
      </c>
      <c r="EI256" s="63" t="s">
        <v>2356</v>
      </c>
      <c r="EJ256" s="64"/>
      <c r="EO256" s="65" t="s">
        <v>222</v>
      </c>
      <c r="EP256" s="65" t="s">
        <v>222</v>
      </c>
      <c r="EQ256" s="69" t="s">
        <v>632</v>
      </c>
      <c r="ER256" s="69" t="s">
        <v>633</v>
      </c>
      <c r="ES256" s="69" t="s">
        <v>773</v>
      </c>
      <c r="ET256" s="69" t="s">
        <v>635</v>
      </c>
      <c r="EU256" s="69" t="s">
        <v>629</v>
      </c>
      <c r="EV256" s="69" t="s">
        <v>635</v>
      </c>
      <c r="EW256" s="69" t="s">
        <v>635</v>
      </c>
      <c r="EX256" s="69" t="s">
        <v>624</v>
      </c>
      <c r="EY256" s="69" t="s">
        <v>645</v>
      </c>
      <c r="EZ256" s="69" t="s">
        <v>623</v>
      </c>
      <c r="FA256" s="69" t="s">
        <v>635</v>
      </c>
      <c r="FB256" s="70" t="s">
        <v>775</v>
      </c>
      <c r="FH256" s="84">
        <f t="shared" si="275"/>
        <v>0</v>
      </c>
      <c r="FI256" s="84">
        <f t="shared" si="276"/>
        <v>1</v>
      </c>
      <c r="FJ256" s="85" t="s">
        <v>1899</v>
      </c>
    </row>
    <row r="257" spans="100:166" x14ac:dyDescent="0.25">
      <c r="CV257" s="84">
        <f t="shared" si="222"/>
        <v>1</v>
      </c>
      <c r="CW257" s="58" t="str">
        <f>Arnor!W17</f>
        <v/>
      </c>
      <c r="DC257" s="84">
        <f t="shared" si="223"/>
        <v>1</v>
      </c>
      <c r="DD257">
        <f>'Lothlórien and Mirkwood'!AP9</f>
        <v>0</v>
      </c>
      <c r="DE257" t="str">
        <f>'Lothlórien and Mirkwood'!AA9</f>
        <v>Mirkwood Guard</v>
      </c>
      <c r="DF257" s="84" t="str">
        <f>'Lothlórien and Mirkwood'!CA9</f>
        <v>-</v>
      </c>
      <c r="DK257" s="84"/>
      <c r="DL257">
        <f>LOOKUP(DK256,$EH:$EH,$EJ:$EJ)</f>
        <v>0</v>
      </c>
      <c r="DM257" s="84">
        <f t="shared" ref="DM257:DM260" si="279">DL257</f>
        <v>0</v>
      </c>
      <c r="DN257">
        <f t="shared" si="227"/>
        <v>0</v>
      </c>
      <c r="DO257">
        <f t="shared" si="228"/>
        <v>0</v>
      </c>
      <c r="DP257">
        <f t="shared" si="229"/>
        <v>0</v>
      </c>
      <c r="DQ257">
        <f t="shared" si="230"/>
        <v>0</v>
      </c>
      <c r="DR257">
        <f t="shared" si="231"/>
        <v>0</v>
      </c>
      <c r="DS257">
        <f t="shared" si="232"/>
        <v>0</v>
      </c>
      <c r="DT257">
        <f t="shared" si="233"/>
        <v>0</v>
      </c>
      <c r="DU257">
        <f t="shared" si="234"/>
        <v>0</v>
      </c>
      <c r="DV257">
        <f t="shared" si="235"/>
        <v>0</v>
      </c>
      <c r="DW257">
        <f t="shared" si="236"/>
        <v>0</v>
      </c>
      <c r="DX257">
        <f t="shared" si="237"/>
        <v>0</v>
      </c>
      <c r="DY257">
        <f t="shared" si="238"/>
        <v>0</v>
      </c>
      <c r="DZ257">
        <f t="shared" si="239"/>
        <v>0</v>
      </c>
      <c r="EA257" s="17">
        <f t="shared" si="241"/>
        <v>1</v>
      </c>
      <c r="EB257" s="85"/>
      <c r="EC257" s="85" t="str">
        <f t="shared" si="240"/>
        <v/>
      </c>
      <c r="ED257" s="85"/>
      <c r="EE257" s="84" t="s">
        <v>2605</v>
      </c>
      <c r="EF257" s="84" t="s">
        <v>2458</v>
      </c>
      <c r="EG257" s="85"/>
      <c r="EH257" s="62" t="s">
        <v>2355</v>
      </c>
      <c r="EI257" s="63" t="s">
        <v>2355</v>
      </c>
      <c r="EJ257" s="64"/>
      <c r="EO257" s="65" t="s">
        <v>42</v>
      </c>
      <c r="EP257" s="65" t="s">
        <v>42</v>
      </c>
      <c r="EQ257" s="69" t="s">
        <v>619</v>
      </c>
      <c r="ER257" s="69" t="s">
        <v>1843</v>
      </c>
      <c r="ES257" s="69" t="s">
        <v>642</v>
      </c>
      <c r="ET257" s="69" t="s">
        <v>621</v>
      </c>
      <c r="EU257" s="69" t="s">
        <v>628</v>
      </c>
      <c r="EV257" s="69" t="s">
        <v>629</v>
      </c>
      <c r="EW257" s="69" t="s">
        <v>629</v>
      </c>
      <c r="EX257" s="69" t="s">
        <v>621</v>
      </c>
      <c r="EY257" s="69" t="s">
        <v>623</v>
      </c>
      <c r="EZ257" s="69" t="s">
        <v>635</v>
      </c>
      <c r="FA257" s="69" t="s">
        <v>635</v>
      </c>
      <c r="FB257" s="70" t="s">
        <v>2336</v>
      </c>
      <c r="FH257" s="84">
        <f t="shared" si="275"/>
        <v>0</v>
      </c>
      <c r="FI257" s="84">
        <f t="shared" si="276"/>
        <v>1</v>
      </c>
      <c r="FJ257" s="83" t="str">
        <f>""</f>
        <v/>
      </c>
    </row>
    <row r="258" spans="100:166" x14ac:dyDescent="0.25">
      <c r="CV258" s="84">
        <f t="shared" si="222"/>
        <v>1</v>
      </c>
      <c r="CW258" s="58" t="str">
        <f>Arnor!W18</f>
        <v/>
      </c>
      <c r="DC258" s="84">
        <f t="shared" si="223"/>
        <v>1</v>
      </c>
      <c r="DD258">
        <f>'Lothlórien and Mirkwood'!AP10</f>
        <v>0</v>
      </c>
      <c r="DE258" t="str">
        <f>'Lothlórien and Mirkwood'!AA10</f>
        <v>Mirkwood Guard</v>
      </c>
      <c r="DF258" s="84" t="str">
        <f>'Lothlórien and Mirkwood'!CA10</f>
        <v>-</v>
      </c>
      <c r="DK258" s="84"/>
      <c r="DL258">
        <f>LOOKUP(DK256,$EH:$EH,$EK:$EK)</f>
        <v>0</v>
      </c>
      <c r="DM258" s="84">
        <f t="shared" si="279"/>
        <v>0</v>
      </c>
      <c r="DN258">
        <f t="shared" si="227"/>
        <v>0</v>
      </c>
      <c r="DO258">
        <f t="shared" si="228"/>
        <v>0</v>
      </c>
      <c r="DP258">
        <f t="shared" si="229"/>
        <v>0</v>
      </c>
      <c r="DQ258">
        <f t="shared" si="230"/>
        <v>0</v>
      </c>
      <c r="DR258">
        <f t="shared" si="231"/>
        <v>0</v>
      </c>
      <c r="DS258">
        <f t="shared" si="232"/>
        <v>0</v>
      </c>
      <c r="DT258">
        <f t="shared" si="233"/>
        <v>0</v>
      </c>
      <c r="DU258">
        <f t="shared" si="234"/>
        <v>0</v>
      </c>
      <c r="DV258">
        <f t="shared" si="235"/>
        <v>0</v>
      </c>
      <c r="DW258">
        <f t="shared" si="236"/>
        <v>0</v>
      </c>
      <c r="DX258">
        <f t="shared" si="237"/>
        <v>0</v>
      </c>
      <c r="DY258">
        <f t="shared" si="238"/>
        <v>0</v>
      </c>
      <c r="DZ258">
        <f t="shared" si="239"/>
        <v>0</v>
      </c>
      <c r="EA258" s="17">
        <f t="shared" si="241"/>
        <v>1</v>
      </c>
      <c r="EB258" s="85"/>
      <c r="EC258" s="85" t="str">
        <f t="shared" si="240"/>
        <v/>
      </c>
      <c r="ED258" s="85"/>
      <c r="EE258" s="65"/>
      <c r="EG258" s="85"/>
      <c r="EH258" s="62" t="s">
        <v>197</v>
      </c>
      <c r="EI258" s="63" t="s">
        <v>596</v>
      </c>
      <c r="EJ258" s="64" t="s">
        <v>597</v>
      </c>
      <c r="EO258" s="65" t="s">
        <v>125</v>
      </c>
      <c r="EP258" s="65" t="s">
        <v>125</v>
      </c>
      <c r="EQ258" s="69" t="s">
        <v>619</v>
      </c>
      <c r="ER258" s="69" t="s">
        <v>1843</v>
      </c>
      <c r="ES258" s="69" t="s">
        <v>652</v>
      </c>
      <c r="ET258" s="69" t="s">
        <v>621</v>
      </c>
      <c r="EU258" s="69" t="s">
        <v>628</v>
      </c>
      <c r="EV258" s="69" t="s">
        <v>635</v>
      </c>
      <c r="EW258" s="69" t="s">
        <v>629</v>
      </c>
      <c r="EX258" s="69" t="s">
        <v>628</v>
      </c>
      <c r="EY258" s="69" t="s">
        <v>635</v>
      </c>
      <c r="EZ258" s="69" t="s">
        <v>629</v>
      </c>
      <c r="FA258" s="69" t="s">
        <v>635</v>
      </c>
      <c r="FB258" s="70" t="s">
        <v>695</v>
      </c>
      <c r="FH258" s="84">
        <f t="shared" si="275"/>
        <v>1</v>
      </c>
      <c r="FI258" s="84">
        <f t="shared" si="276"/>
        <v>1</v>
      </c>
      <c r="FJ258" s="85" t="s">
        <v>1239</v>
      </c>
    </row>
    <row r="259" spans="100:166" x14ac:dyDescent="0.25">
      <c r="CV259" s="84">
        <f t="shared" ref="CV259:CV322" si="280">IF(CW258="",CV258,CV258+1)</f>
        <v>1</v>
      </c>
      <c r="CW259" s="58" t="str">
        <f>Arnor!W19</f>
        <v/>
      </c>
      <c r="DC259" s="84">
        <f t="shared" ref="DC259:DC322" si="281">IF(DD258=0,DC258,DC258+1)</f>
        <v>1</v>
      </c>
      <c r="DD259">
        <f>'Lothlórien and Mirkwood'!AP11</f>
        <v>0</v>
      </c>
      <c r="DE259" t="str">
        <f>'Lothlórien and Mirkwood'!AA11</f>
        <v>Mirkwood Guard</v>
      </c>
      <c r="DF259" s="84" t="str">
        <f>'Lothlórien and Mirkwood'!CA11</f>
        <v>-</v>
      </c>
      <c r="DK259" s="84"/>
      <c r="DL259">
        <f>LOOKUP(DK256,$EH:$EH,$EL:$EL)</f>
        <v>0</v>
      </c>
      <c r="DM259" s="84">
        <f t="shared" si="279"/>
        <v>0</v>
      </c>
      <c r="DN259">
        <f t="shared" si="227"/>
        <v>0</v>
      </c>
      <c r="DO259">
        <f t="shared" si="228"/>
        <v>0</v>
      </c>
      <c r="DP259">
        <f t="shared" si="229"/>
        <v>0</v>
      </c>
      <c r="DQ259">
        <f t="shared" si="230"/>
        <v>0</v>
      </c>
      <c r="DR259">
        <f t="shared" si="231"/>
        <v>0</v>
      </c>
      <c r="DS259">
        <f t="shared" si="232"/>
        <v>0</v>
      </c>
      <c r="DT259">
        <f t="shared" si="233"/>
        <v>0</v>
      </c>
      <c r="DU259">
        <f t="shared" si="234"/>
        <v>0</v>
      </c>
      <c r="DV259">
        <f t="shared" si="235"/>
        <v>0</v>
      </c>
      <c r="DW259">
        <f t="shared" si="236"/>
        <v>0</v>
      </c>
      <c r="DX259">
        <f t="shared" si="237"/>
        <v>0</v>
      </c>
      <c r="DY259">
        <f t="shared" si="238"/>
        <v>0</v>
      </c>
      <c r="DZ259">
        <f t="shared" si="239"/>
        <v>0</v>
      </c>
      <c r="EA259" s="17">
        <f t="shared" si="241"/>
        <v>1</v>
      </c>
      <c r="EB259" s="85"/>
      <c r="EC259" s="85" t="str">
        <f t="shared" si="240"/>
        <v/>
      </c>
      <c r="ED259" s="85"/>
      <c r="EE259" s="65"/>
      <c r="EG259" s="85"/>
      <c r="EH259" s="62" t="s">
        <v>178</v>
      </c>
      <c r="EI259" s="63" t="s">
        <v>178</v>
      </c>
      <c r="EJ259" s="64"/>
      <c r="EO259" s="65" t="s">
        <v>82</v>
      </c>
      <c r="EP259" s="65" t="s">
        <v>82</v>
      </c>
      <c r="EQ259" s="69" t="s">
        <v>619</v>
      </c>
      <c r="ER259" s="69" t="s">
        <v>1843</v>
      </c>
      <c r="ES259" s="69" t="s">
        <v>647</v>
      </c>
      <c r="ET259" s="69" t="s">
        <v>623</v>
      </c>
      <c r="EU259" s="69" t="s">
        <v>628</v>
      </c>
      <c r="EV259" s="69" t="s">
        <v>635</v>
      </c>
      <c r="EW259" s="69" t="s">
        <v>635</v>
      </c>
      <c r="EX259" s="69" t="s">
        <v>623</v>
      </c>
      <c r="EY259" s="14" t="str">
        <f>""</f>
        <v/>
      </c>
      <c r="EZ259" s="14" t="str">
        <f>""</f>
        <v/>
      </c>
      <c r="FA259" s="14" t="str">
        <f>""</f>
        <v/>
      </c>
      <c r="FB259" s="70" t="s">
        <v>670</v>
      </c>
      <c r="FH259" s="84">
        <f t="shared" si="275"/>
        <v>0</v>
      </c>
      <c r="FI259" s="84">
        <f t="shared" si="276"/>
        <v>1</v>
      </c>
      <c r="FJ259" s="85" t="s">
        <v>1240</v>
      </c>
    </row>
    <row r="260" spans="100:166" x14ac:dyDescent="0.25">
      <c r="CV260" s="84">
        <f t="shared" si="280"/>
        <v>1</v>
      </c>
      <c r="CW260" s="58" t="str">
        <f>Arnor!W20</f>
        <v/>
      </c>
      <c r="DC260" s="84">
        <f t="shared" si="281"/>
        <v>1</v>
      </c>
      <c r="DD260">
        <f>'Lothlórien and Mirkwood'!AP12</f>
        <v>0</v>
      </c>
      <c r="DE260" t="str">
        <f>'Lothlórien and Mirkwood'!AA12</f>
        <v>Mirkwood Guard</v>
      </c>
      <c r="DF260" s="84" t="str">
        <f>'Lothlórien and Mirkwood'!CA12</f>
        <v>-</v>
      </c>
      <c r="DK260" s="84"/>
      <c r="DL260">
        <f>LOOKUP(DK256,$EH:$EH,$EM:$EM)</f>
        <v>0</v>
      </c>
      <c r="DM260" s="84">
        <f t="shared" si="279"/>
        <v>0</v>
      </c>
      <c r="DN260">
        <f t="shared" si="227"/>
        <v>0</v>
      </c>
      <c r="DO260">
        <f t="shared" si="228"/>
        <v>0</v>
      </c>
      <c r="DP260">
        <f t="shared" si="229"/>
        <v>0</v>
      </c>
      <c r="DQ260">
        <f t="shared" si="230"/>
        <v>0</v>
      </c>
      <c r="DR260">
        <f t="shared" si="231"/>
        <v>0</v>
      </c>
      <c r="DS260">
        <f t="shared" si="232"/>
        <v>0</v>
      </c>
      <c r="DT260">
        <f t="shared" si="233"/>
        <v>0</v>
      </c>
      <c r="DU260">
        <f t="shared" si="234"/>
        <v>0</v>
      </c>
      <c r="DV260">
        <f t="shared" si="235"/>
        <v>0</v>
      </c>
      <c r="DW260">
        <f t="shared" si="236"/>
        <v>0</v>
      </c>
      <c r="DX260">
        <f t="shared" si="237"/>
        <v>0</v>
      </c>
      <c r="DY260">
        <f t="shared" si="238"/>
        <v>0</v>
      </c>
      <c r="DZ260">
        <f t="shared" si="239"/>
        <v>0</v>
      </c>
      <c r="EA260" s="17">
        <f t="shared" si="241"/>
        <v>1</v>
      </c>
      <c r="EB260" s="85"/>
      <c r="EC260" s="85" t="str">
        <f t="shared" si="240"/>
        <v/>
      </c>
      <c r="ED260" s="85"/>
      <c r="EE260" s="65"/>
      <c r="EG260" s="85"/>
      <c r="EH260" s="62" t="s">
        <v>175</v>
      </c>
      <c r="EI260" s="63" t="s">
        <v>175</v>
      </c>
      <c r="EJ260" s="64"/>
      <c r="EO260" s="65" t="s">
        <v>84</v>
      </c>
      <c r="EP260" s="65" t="s">
        <v>84</v>
      </c>
      <c r="EQ260" s="69" t="s">
        <v>619</v>
      </c>
      <c r="ER260" s="69" t="s">
        <v>1843</v>
      </c>
      <c r="ES260" s="69" t="s">
        <v>647</v>
      </c>
      <c r="ET260" s="69" t="s">
        <v>623</v>
      </c>
      <c r="EU260" s="69" t="s">
        <v>628</v>
      </c>
      <c r="EV260" s="69" t="s">
        <v>635</v>
      </c>
      <c r="EW260" s="69" t="s">
        <v>635</v>
      </c>
      <c r="EX260" s="69" t="s">
        <v>623</v>
      </c>
      <c r="EY260" s="14" t="str">
        <f>""</f>
        <v/>
      </c>
      <c r="EZ260" s="14" t="str">
        <f>""</f>
        <v/>
      </c>
      <c r="FA260" s="14" t="str">
        <f>""</f>
        <v/>
      </c>
      <c r="FB260" s="70" t="s">
        <v>670</v>
      </c>
      <c r="FH260" s="84">
        <f t="shared" si="275"/>
        <v>0</v>
      </c>
      <c r="FI260" s="84">
        <f t="shared" si="276"/>
        <v>1</v>
      </c>
      <c r="FJ260" s="85" t="s">
        <v>1241</v>
      </c>
    </row>
    <row r="261" spans="100:166" x14ac:dyDescent="0.25">
      <c r="CV261" s="84">
        <f t="shared" si="280"/>
        <v>1</v>
      </c>
      <c r="CW261" s="58" t="str">
        <f>Arnor!W21</f>
        <v/>
      </c>
      <c r="DC261" s="84">
        <f t="shared" si="281"/>
        <v>1</v>
      </c>
      <c r="DD261">
        <f>'Lothlórien and Mirkwood'!AP13</f>
        <v>0</v>
      </c>
      <c r="DE261" t="str">
        <f>'Lothlórien and Mirkwood'!AA13</f>
        <v>Mirkwood Guard</v>
      </c>
      <c r="DF261" s="84" t="str">
        <f>'Lothlórien and Mirkwood'!CA13</f>
        <v>-</v>
      </c>
      <c r="DH261">
        <v>52</v>
      </c>
      <c r="DI261">
        <f>LOOKUP(DH261,$DC:$DC,$DE:$DE)</f>
        <v>0</v>
      </c>
      <c r="DJ261">
        <f>LOOKUP(DH261,$DC:$DC,$DF:$DF)</f>
        <v>0</v>
      </c>
      <c r="DK261" s="61">
        <f t="shared" ref="DK261" si="282">IF(DI261=0,0,CONCATENATE(DI261,IF(OR(COUNT(FIND("Horse",DJ261))=1,COUNT(FIND("Pony",DJ261))=1,COUNT(FIND("War Goat",DJ261))=1,COUNT(FIND("War Boar",DJ261))=1),"1.",""),IF(OR(COUNT(FIND("armoured horse",DJ261))=1,COUNT(FIND("Gandalf's Cart",DJ261))=1,COUNT(FIND("Sleigh",DJ261))=1,COUNT(FIND("Windlance",DJ261))=1),"2.",""),IF(OR(COUNT(FIND("Engineer Captain",DJ261))=1,COUNT(FIND("Shadowfax",DJ261))=1),"3.","")))</f>
        <v>0</v>
      </c>
      <c r="DL261">
        <f>LOOKUP(DK261,$EH:$EH,$EI:$EI)</f>
        <v>0</v>
      </c>
      <c r="DM261" s="61">
        <f t="shared" ref="DM261" si="283">IF(DL261=0,0,CONCATENATE(DL261,IF(OR(COUNT(FIND("Shield",DJ261))=1,COUNT(FIND("Sting",DJ261))=1,COUNT(FIND("Sebastian",DJ261))=1,COUNT(FIND("The Oakenshield",DJ261))=1),"1.",""),IF(OR(COUNT(FIND("Armour",DJ261))=1,COUNT(FIND("Elven glaive",DJ261))=1),"2.",""),IF(OR(COUNT(FIND("Heavy armour",DJ261))=1,COUNT(FIND("Mithril Coat",DJ261))=1,COUNT(FIND("armour of Gondolin",DJ261))=1,COUNT(FIND("Orcrist",DJ261))=1),"3.",""),IF(OR(COUNT(FIND("The Banner of Minas Tirith",DJ261))=1,COUNT(FIND("Horn of the Riddermark",DJ261))=1,COUNT(FIND("Royal Standard of Rohan",DJ261))=1,COUNT(FIND("Banner of Arwen Evenstar",DJ261))=1,COUNT(FIND("Mirror of Galadriel",DJ261))=1,COUNT(FIND("Andúril, Flame of the West",DJ261))=1,COUNT(FIND("Durin's Axe",DJ261))=1,COUNT(FIND("Erebor13",DJ261))=1),"4.","")))</f>
        <v>0</v>
      </c>
      <c r="DN261">
        <f t="shared" si="227"/>
        <v>0</v>
      </c>
      <c r="DO261">
        <f t="shared" si="228"/>
        <v>0</v>
      </c>
      <c r="DP261">
        <f t="shared" si="229"/>
        <v>0</v>
      </c>
      <c r="DQ261">
        <f t="shared" si="230"/>
        <v>0</v>
      </c>
      <c r="DR261">
        <f t="shared" si="231"/>
        <v>0</v>
      </c>
      <c r="DS261">
        <f t="shared" si="232"/>
        <v>0</v>
      </c>
      <c r="DT261">
        <f t="shared" si="233"/>
        <v>0</v>
      </c>
      <c r="DU261">
        <f t="shared" si="234"/>
        <v>0</v>
      </c>
      <c r="DV261">
        <f t="shared" si="235"/>
        <v>0</v>
      </c>
      <c r="DW261">
        <f t="shared" si="236"/>
        <v>0</v>
      </c>
      <c r="DX261">
        <f t="shared" si="237"/>
        <v>0</v>
      </c>
      <c r="DY261">
        <f t="shared" si="238"/>
        <v>0</v>
      </c>
      <c r="DZ261">
        <f t="shared" si="239"/>
        <v>0</v>
      </c>
      <c r="EA261" s="17">
        <f t="shared" si="241"/>
        <v>1</v>
      </c>
      <c r="EB261" s="85" t="str">
        <f>IF(COUNT(FIND(" with ",DJ261))=1,SUBSTITUTE(DJ261,CONCATENATE(DI261," with"),""),"")</f>
        <v/>
      </c>
      <c r="EC261" s="85" t="str">
        <f t="shared" si="240"/>
        <v/>
      </c>
      <c r="ED261" s="85"/>
      <c r="EE261" s="65"/>
      <c r="EG261" s="85"/>
      <c r="EH261" s="62" t="s">
        <v>1786</v>
      </c>
      <c r="EI261" s="63" t="s">
        <v>1786</v>
      </c>
      <c r="EJ261" s="64"/>
      <c r="EO261" s="65" t="s">
        <v>191</v>
      </c>
      <c r="EP261" s="65" t="s">
        <v>191</v>
      </c>
      <c r="EQ261" s="69" t="s">
        <v>748</v>
      </c>
      <c r="ER261" s="69" t="s">
        <v>1845</v>
      </c>
      <c r="ES261" s="69" t="s">
        <v>644</v>
      </c>
      <c r="ET261" s="69" t="s">
        <v>621</v>
      </c>
      <c r="EU261" s="69" t="s">
        <v>622</v>
      </c>
      <c r="EV261" s="69" t="s">
        <v>629</v>
      </c>
      <c r="EW261" s="69" t="s">
        <v>629</v>
      </c>
      <c r="EX261" s="69" t="s">
        <v>628</v>
      </c>
      <c r="EY261" s="69" t="s">
        <v>623</v>
      </c>
      <c r="EZ261" s="69" t="s">
        <v>635</v>
      </c>
      <c r="FA261" s="69" t="s">
        <v>635</v>
      </c>
      <c r="FB261" s="70" t="s">
        <v>751</v>
      </c>
      <c r="FH261" s="84">
        <f t="shared" si="275"/>
        <v>0</v>
      </c>
      <c r="FI261" s="84">
        <f t="shared" si="276"/>
        <v>1</v>
      </c>
      <c r="FJ261" s="83" t="str">
        <f>""</f>
        <v/>
      </c>
    </row>
    <row r="262" spans="100:166" x14ac:dyDescent="0.25">
      <c r="CV262" s="84">
        <f t="shared" si="280"/>
        <v>1</v>
      </c>
      <c r="CW262" s="58" t="str">
        <f>Arnor!W22</f>
        <v/>
      </c>
      <c r="DC262" s="84">
        <f t="shared" si="281"/>
        <v>1</v>
      </c>
      <c r="DD262">
        <f>'Lothlórien and Mirkwood'!AP14</f>
        <v>0</v>
      </c>
      <c r="DE262" t="str">
        <f>'Lothlórien and Mirkwood'!AA14</f>
        <v>Mirkwood Guard</v>
      </c>
      <c r="DF262" s="84" t="str">
        <f>'Lothlórien and Mirkwood'!CA14</f>
        <v>-</v>
      </c>
      <c r="DK262" s="84"/>
      <c r="DL262">
        <f>LOOKUP(DK261,$EH:$EH,$EJ:$EJ)</f>
        <v>0</v>
      </c>
      <c r="DM262" s="84">
        <f t="shared" ref="DM262:DM265" si="284">DL262</f>
        <v>0</v>
      </c>
      <c r="DN262">
        <f t="shared" ref="DN262:DN295" si="285">LOOKUP($DM262,$EO:$EO,EP:EP)</f>
        <v>0</v>
      </c>
      <c r="DO262">
        <f t="shared" ref="DO262:DO295" si="286">LOOKUP($DM262,$EO:$EO,EQ:EQ)</f>
        <v>0</v>
      </c>
      <c r="DP262">
        <f t="shared" ref="DP262:DP295" si="287">LOOKUP($DM262,$EO:$EO,ER:ER)</f>
        <v>0</v>
      </c>
      <c r="DQ262">
        <f t="shared" ref="DQ262:DQ295" si="288">LOOKUP($DM262,$EO:$EO,ES:ES)</f>
        <v>0</v>
      </c>
      <c r="DR262">
        <f t="shared" ref="DR262:DR295" si="289">LOOKUP($DM262,$EO:$EO,ET:ET)</f>
        <v>0</v>
      </c>
      <c r="DS262">
        <f t="shared" ref="DS262:DS295" si="290">LOOKUP($DM262,$EO:$EO,EU:EU)</f>
        <v>0</v>
      </c>
      <c r="DT262">
        <f t="shared" ref="DT262:DT295" si="291">LOOKUP($DM262,$EO:$EO,EV:EV)</f>
        <v>0</v>
      </c>
      <c r="DU262">
        <f t="shared" ref="DU262:DU295" si="292">LOOKUP($DM262,$EO:$EO,EW:EW)</f>
        <v>0</v>
      </c>
      <c r="DV262">
        <f t="shared" ref="DV262:DV295" si="293">LOOKUP($DM262,$EO:$EO,EX:EX)</f>
        <v>0</v>
      </c>
      <c r="DW262">
        <f t="shared" ref="DW262:DW295" si="294">LOOKUP($DM262,$EO:$EO,EY:EY)</f>
        <v>0</v>
      </c>
      <c r="DX262">
        <f t="shared" ref="DX262:DX295" si="295">LOOKUP($DM262,$EO:$EO,EZ:EZ)</f>
        <v>0</v>
      </c>
      <c r="DY262">
        <f t="shared" ref="DY262:DY295" si="296">LOOKUP($DM262,$EO:$EO,FA:FA)</f>
        <v>0</v>
      </c>
      <c r="DZ262">
        <f t="shared" ref="DZ262:DZ295" si="297">LOOKUP($DM262,$EO:$EO,FB:FB)</f>
        <v>0</v>
      </c>
      <c r="EA262" s="17">
        <f t="shared" si="241"/>
        <v>1</v>
      </c>
      <c r="EB262" s="85"/>
      <c r="EC262" s="85" t="str">
        <f t="shared" si="240"/>
        <v/>
      </c>
      <c r="ED262" s="85"/>
      <c r="EE262" s="65"/>
      <c r="EG262" s="85"/>
      <c r="EH262" s="62" t="s">
        <v>2440</v>
      </c>
      <c r="EI262" s="63" t="s">
        <v>2440</v>
      </c>
      <c r="EJ262" s="64"/>
      <c r="EO262" s="84" t="s">
        <v>2646</v>
      </c>
      <c r="EP262" s="84" t="s">
        <v>2646</v>
      </c>
      <c r="EQ262" s="69" t="s">
        <v>619</v>
      </c>
      <c r="ER262" s="69" t="s">
        <v>1843</v>
      </c>
      <c r="ES262" s="69" t="s">
        <v>647</v>
      </c>
      <c r="ET262" s="69" t="s">
        <v>621</v>
      </c>
      <c r="EU262" s="69" t="s">
        <v>621</v>
      </c>
      <c r="EV262" s="69" t="s">
        <v>629</v>
      </c>
      <c r="EW262" s="69" t="s">
        <v>629</v>
      </c>
      <c r="EX262" s="69" t="s">
        <v>623</v>
      </c>
      <c r="EY262" s="69" t="s">
        <v>629</v>
      </c>
      <c r="EZ262" s="69" t="s">
        <v>629</v>
      </c>
      <c r="FA262" s="69" t="s">
        <v>629</v>
      </c>
      <c r="FB262" s="73" t="s">
        <v>2373</v>
      </c>
      <c r="FH262" s="84">
        <f t="shared" si="275"/>
        <v>1</v>
      </c>
      <c r="FI262" s="84">
        <f t="shared" si="276"/>
        <v>1</v>
      </c>
      <c r="FJ262" s="85" t="s">
        <v>1242</v>
      </c>
    </row>
    <row r="263" spans="100:166" x14ac:dyDescent="0.25">
      <c r="CV263" s="84">
        <f t="shared" si="280"/>
        <v>1</v>
      </c>
      <c r="CW263" s="58" t="str">
        <f>Arnor!W23</f>
        <v/>
      </c>
      <c r="DC263" s="84">
        <f t="shared" si="281"/>
        <v>1</v>
      </c>
      <c r="DD263" s="84">
        <f>'Lothlórien and Mirkwood'!AP15</f>
        <v>0</v>
      </c>
      <c r="DE263" s="84" t="str">
        <f>'Lothlórien and Mirkwood'!AA15</f>
        <v>Noldorin Exile</v>
      </c>
      <c r="DF263" s="84" t="str">
        <f>'Lothlórien and Mirkwood'!CA15</f>
        <v>-</v>
      </c>
      <c r="DK263" s="84"/>
      <c r="DL263">
        <f>LOOKUP(DK261,$EH:$EH,$EK:$EK)</f>
        <v>0</v>
      </c>
      <c r="DM263" s="84">
        <f t="shared" si="284"/>
        <v>0</v>
      </c>
      <c r="DN263">
        <f t="shared" si="285"/>
        <v>0</v>
      </c>
      <c r="DO263">
        <f t="shared" si="286"/>
        <v>0</v>
      </c>
      <c r="DP263">
        <f t="shared" si="287"/>
        <v>0</v>
      </c>
      <c r="DQ263">
        <f t="shared" si="288"/>
        <v>0</v>
      </c>
      <c r="DR263">
        <f t="shared" si="289"/>
        <v>0</v>
      </c>
      <c r="DS263">
        <f t="shared" si="290"/>
        <v>0</v>
      </c>
      <c r="DT263">
        <f t="shared" si="291"/>
        <v>0</v>
      </c>
      <c r="DU263">
        <f t="shared" si="292"/>
        <v>0</v>
      </c>
      <c r="DV263">
        <f t="shared" si="293"/>
        <v>0</v>
      </c>
      <c r="DW263">
        <f t="shared" si="294"/>
        <v>0</v>
      </c>
      <c r="DX263">
        <f t="shared" si="295"/>
        <v>0</v>
      </c>
      <c r="DY263">
        <f t="shared" si="296"/>
        <v>0</v>
      </c>
      <c r="DZ263">
        <f t="shared" si="297"/>
        <v>0</v>
      </c>
      <c r="EA263" s="17">
        <f t="shared" si="241"/>
        <v>1</v>
      </c>
      <c r="EB263" s="85"/>
      <c r="EC263" s="85" t="str">
        <f t="shared" ref="EC263:EC295" si="298">CONCATENATE(LOOKUP(DL263,$EE:$EE,$EF:$EF),EB263)</f>
        <v/>
      </c>
      <c r="ED263" s="85"/>
      <c r="EE263" s="65"/>
      <c r="EG263" s="85"/>
      <c r="EH263" s="62" t="s">
        <v>1836</v>
      </c>
      <c r="EI263" s="63" t="s">
        <v>1786</v>
      </c>
      <c r="EJ263" s="64" t="s">
        <v>39</v>
      </c>
      <c r="EO263" s="65" t="s">
        <v>241</v>
      </c>
      <c r="EP263" s="65" t="s">
        <v>241</v>
      </c>
      <c r="EQ263" s="69" t="s">
        <v>632</v>
      </c>
      <c r="ER263" s="69" t="s">
        <v>633</v>
      </c>
      <c r="ES263" s="69" t="s">
        <v>634</v>
      </c>
      <c r="ET263" s="69" t="s">
        <v>629</v>
      </c>
      <c r="EU263" s="69" t="s">
        <v>623</v>
      </c>
      <c r="EV263" s="69" t="s">
        <v>635</v>
      </c>
      <c r="EW263" s="69" t="s">
        <v>635</v>
      </c>
      <c r="EX263" s="69" t="s">
        <v>621</v>
      </c>
      <c r="EY263" s="69" t="s">
        <v>645</v>
      </c>
      <c r="EZ263" s="69" t="s">
        <v>645</v>
      </c>
      <c r="FA263" s="69" t="s">
        <v>635</v>
      </c>
      <c r="FB263" s="70" t="s">
        <v>636</v>
      </c>
      <c r="FH263" s="84">
        <f t="shared" si="275"/>
        <v>0</v>
      </c>
      <c r="FI263" s="84">
        <f t="shared" si="276"/>
        <v>1</v>
      </c>
      <c r="FJ263" s="85" t="s">
        <v>1243</v>
      </c>
    </row>
    <row r="264" spans="100:166" x14ac:dyDescent="0.25">
      <c r="CV264" s="84">
        <f t="shared" si="280"/>
        <v>1</v>
      </c>
      <c r="CW264" s="58" t="str">
        <f>Arnor!W24</f>
        <v/>
      </c>
      <c r="DC264" s="84">
        <f t="shared" si="281"/>
        <v>1</v>
      </c>
      <c r="DD264" s="84">
        <f>'Lothlórien and Mirkwood'!AP16</f>
        <v>0</v>
      </c>
      <c r="DE264" s="84" t="str">
        <f>'Lothlórien and Mirkwood'!AA16</f>
        <v>Noldorin Exile</v>
      </c>
      <c r="DF264" s="84" t="str">
        <f>'Lothlórien and Mirkwood'!CA16</f>
        <v>-</v>
      </c>
      <c r="DK264" s="84"/>
      <c r="DL264">
        <f>LOOKUP(DK261,$EH:$EH,$EL:$EL)</f>
        <v>0</v>
      </c>
      <c r="DM264" s="84">
        <f t="shared" si="284"/>
        <v>0</v>
      </c>
      <c r="DN264">
        <f t="shared" si="285"/>
        <v>0</v>
      </c>
      <c r="DO264">
        <f t="shared" si="286"/>
        <v>0</v>
      </c>
      <c r="DP264">
        <f t="shared" si="287"/>
        <v>0</v>
      </c>
      <c r="DQ264">
        <f t="shared" si="288"/>
        <v>0</v>
      </c>
      <c r="DR264">
        <f t="shared" si="289"/>
        <v>0</v>
      </c>
      <c r="DS264">
        <f t="shared" si="290"/>
        <v>0</v>
      </c>
      <c r="DT264">
        <f t="shared" si="291"/>
        <v>0</v>
      </c>
      <c r="DU264">
        <f t="shared" si="292"/>
        <v>0</v>
      </c>
      <c r="DV264">
        <f t="shared" si="293"/>
        <v>0</v>
      </c>
      <c r="DW264">
        <f t="shared" si="294"/>
        <v>0</v>
      </c>
      <c r="DX264">
        <f t="shared" si="295"/>
        <v>0</v>
      </c>
      <c r="DY264">
        <f t="shared" si="296"/>
        <v>0</v>
      </c>
      <c r="DZ264">
        <f t="shared" si="297"/>
        <v>0</v>
      </c>
      <c r="EA264" s="17">
        <f t="shared" ref="EA264:EA296" si="299">IF(DN263=0,EA263,EA263+1)</f>
        <v>1</v>
      </c>
      <c r="EB264" s="85"/>
      <c r="EC264" s="85" t="str">
        <f t="shared" si="298"/>
        <v/>
      </c>
      <c r="ED264" s="85"/>
      <c r="EE264" s="65"/>
      <c r="EG264" s="85"/>
      <c r="EH264" s="62" t="s">
        <v>1788</v>
      </c>
      <c r="EI264" s="63" t="s">
        <v>1788</v>
      </c>
      <c r="EJ264" s="64"/>
      <c r="EO264" s="65" t="s">
        <v>220</v>
      </c>
      <c r="EP264" s="65" t="s">
        <v>220</v>
      </c>
      <c r="EQ264" s="69" t="s">
        <v>632</v>
      </c>
      <c r="ER264" s="69" t="s">
        <v>633</v>
      </c>
      <c r="ES264" s="69" t="s">
        <v>634</v>
      </c>
      <c r="ET264" s="69" t="s">
        <v>629</v>
      </c>
      <c r="EU264" s="69" t="s">
        <v>621</v>
      </c>
      <c r="EV264" s="69" t="s">
        <v>629</v>
      </c>
      <c r="EW264" s="69" t="s">
        <v>629</v>
      </c>
      <c r="EX264" s="69" t="s">
        <v>621</v>
      </c>
      <c r="EY264" s="69" t="s">
        <v>635</v>
      </c>
      <c r="EZ264" s="69" t="s">
        <v>635</v>
      </c>
      <c r="FA264" s="69" t="s">
        <v>629</v>
      </c>
      <c r="FB264" s="70" t="s">
        <v>772</v>
      </c>
      <c r="FH264" s="84">
        <f t="shared" si="275"/>
        <v>0</v>
      </c>
      <c r="FI264" s="84">
        <f t="shared" si="276"/>
        <v>1</v>
      </c>
      <c r="FJ264" s="85" t="s">
        <v>1244</v>
      </c>
    </row>
    <row r="265" spans="100:166" x14ac:dyDescent="0.25">
      <c r="CV265" s="84">
        <f t="shared" si="280"/>
        <v>1</v>
      </c>
      <c r="CW265" s="58" t="str">
        <f>Arnor!W25</f>
        <v/>
      </c>
      <c r="DC265" s="84">
        <f t="shared" si="281"/>
        <v>1</v>
      </c>
      <c r="DD265" s="84">
        <f>'Lothlórien and Mirkwood'!AP17</f>
        <v>0</v>
      </c>
      <c r="DE265" s="84" t="str">
        <f>'Lothlórien and Mirkwood'!AA17</f>
        <v>Noldorin Exile</v>
      </c>
      <c r="DF265" s="84" t="str">
        <f>'Lothlórien and Mirkwood'!CA17</f>
        <v>-</v>
      </c>
      <c r="DK265" s="84"/>
      <c r="DL265">
        <f>LOOKUP(DK261,$EH:$EH,$EM:$EM)</f>
        <v>0</v>
      </c>
      <c r="DM265" s="84">
        <f t="shared" si="284"/>
        <v>0</v>
      </c>
      <c r="DN265">
        <f t="shared" si="285"/>
        <v>0</v>
      </c>
      <c r="DO265">
        <f t="shared" si="286"/>
        <v>0</v>
      </c>
      <c r="DP265">
        <f t="shared" si="287"/>
        <v>0</v>
      </c>
      <c r="DQ265">
        <f t="shared" si="288"/>
        <v>0</v>
      </c>
      <c r="DR265">
        <f t="shared" si="289"/>
        <v>0</v>
      </c>
      <c r="DS265">
        <f t="shared" si="290"/>
        <v>0</v>
      </c>
      <c r="DT265">
        <f t="shared" si="291"/>
        <v>0</v>
      </c>
      <c r="DU265">
        <f t="shared" si="292"/>
        <v>0</v>
      </c>
      <c r="DV265">
        <f t="shared" si="293"/>
        <v>0</v>
      </c>
      <c r="DW265">
        <f t="shared" si="294"/>
        <v>0</v>
      </c>
      <c r="DX265">
        <f t="shared" si="295"/>
        <v>0</v>
      </c>
      <c r="DY265">
        <f t="shared" si="296"/>
        <v>0</v>
      </c>
      <c r="DZ265">
        <f t="shared" si="297"/>
        <v>0</v>
      </c>
      <c r="EA265" s="17">
        <f t="shared" si="299"/>
        <v>1</v>
      </c>
      <c r="EB265" s="85"/>
      <c r="EC265" s="85" t="str">
        <f t="shared" si="298"/>
        <v/>
      </c>
      <c r="ED265" s="85"/>
      <c r="EE265" s="65"/>
      <c r="EG265" s="85"/>
      <c r="EH265" s="62" t="s">
        <v>2442</v>
      </c>
      <c r="EI265" s="63" t="s">
        <v>2442</v>
      </c>
      <c r="EJ265" s="64"/>
      <c r="EO265" s="65" t="s">
        <v>607</v>
      </c>
      <c r="EP265" s="65" t="s">
        <v>220</v>
      </c>
      <c r="EQ265" s="69" t="s">
        <v>632</v>
      </c>
      <c r="ER265" s="69" t="s">
        <v>633</v>
      </c>
      <c r="ES265" s="69" t="s">
        <v>634</v>
      </c>
      <c r="ET265" s="69" t="s">
        <v>629</v>
      </c>
      <c r="EU265" s="69" t="s">
        <v>628</v>
      </c>
      <c r="EV265" s="69" t="s">
        <v>629</v>
      </c>
      <c r="EW265" s="69" t="s">
        <v>629</v>
      </c>
      <c r="EX265" s="69" t="s">
        <v>621</v>
      </c>
      <c r="EY265" s="69" t="s">
        <v>635</v>
      </c>
      <c r="EZ265" s="69" t="s">
        <v>635</v>
      </c>
      <c r="FA265" s="69" t="s">
        <v>629</v>
      </c>
      <c r="FB265" s="70" t="s">
        <v>772</v>
      </c>
      <c r="FH265" s="84">
        <f t="shared" si="275"/>
        <v>0</v>
      </c>
      <c r="FI265" s="84">
        <f t="shared" si="276"/>
        <v>1</v>
      </c>
      <c r="FJ265" s="83" t="str">
        <f>""</f>
        <v/>
      </c>
    </row>
    <row r="266" spans="100:166" x14ac:dyDescent="0.25">
      <c r="CV266" s="84">
        <f t="shared" si="280"/>
        <v>1</v>
      </c>
      <c r="CW266" s="58" t="str">
        <f>Arnor!W26</f>
        <v/>
      </c>
      <c r="DC266" s="84">
        <f t="shared" si="281"/>
        <v>1</v>
      </c>
      <c r="DD266" s="84">
        <f>'Lothlórien and Mirkwood'!AP18</f>
        <v>0</v>
      </c>
      <c r="DE266" s="84" t="str">
        <f>'Lothlórien and Mirkwood'!AA18</f>
        <v>Noldorin Exile</v>
      </c>
      <c r="DF266" s="84" t="str">
        <f>'Lothlórien and Mirkwood'!CA18</f>
        <v>-</v>
      </c>
      <c r="DH266">
        <v>53</v>
      </c>
      <c r="DI266">
        <f>LOOKUP(DH266,$DC:$DC,$DE:$DE)</f>
        <v>0</v>
      </c>
      <c r="DJ266">
        <f>LOOKUP(DH266,$DC:$DC,$DF:$DF)</f>
        <v>0</v>
      </c>
      <c r="DK266" s="61">
        <f t="shared" ref="DK266" si="300">IF(DI266=0,0,CONCATENATE(DI266,IF(OR(COUNT(FIND("Horse",DJ266))=1,COUNT(FIND("Pony",DJ266))=1,COUNT(FIND("War Goat",DJ266))=1,COUNT(FIND("War Boar",DJ266))=1),"1.",""),IF(OR(COUNT(FIND("armoured horse",DJ266))=1,COUNT(FIND("Gandalf's Cart",DJ266))=1,COUNT(FIND("Sleigh",DJ266))=1,COUNT(FIND("Windlance",DJ266))=1),"2.",""),IF(OR(COUNT(FIND("Engineer Captain",DJ266))=1,COUNT(FIND("Shadowfax",DJ266))=1),"3.","")))</f>
        <v>0</v>
      </c>
      <c r="DL266">
        <f>LOOKUP(DK266,$EH:$EH,$EI:$EI)</f>
        <v>0</v>
      </c>
      <c r="DM266" s="61">
        <f t="shared" ref="DM266" si="301">IF(DL266=0,0,CONCATENATE(DL266,IF(OR(COUNT(FIND("Shield",DJ266))=1,COUNT(FIND("Sting",DJ266))=1,COUNT(FIND("Sebastian",DJ266))=1,COUNT(FIND("The Oakenshield",DJ266))=1),"1.",""),IF(OR(COUNT(FIND("Armour",DJ266))=1,COUNT(FIND("Elven glaive",DJ266))=1),"2.",""),IF(OR(COUNT(FIND("Heavy armour",DJ266))=1,COUNT(FIND("Mithril Coat",DJ266))=1,COUNT(FIND("armour of Gondolin",DJ266))=1,COUNT(FIND("Orcrist",DJ266))=1),"3.",""),IF(OR(COUNT(FIND("The Banner of Minas Tirith",DJ266))=1,COUNT(FIND("Horn of the Riddermark",DJ266))=1,COUNT(FIND("Royal Standard of Rohan",DJ266))=1,COUNT(FIND("Banner of Arwen Evenstar",DJ266))=1,COUNT(FIND("Mirror of Galadriel",DJ266))=1,COUNT(FIND("Andúril, Flame of the West",DJ266))=1,COUNT(FIND("Durin's Axe",DJ266))=1,COUNT(FIND("Erebor13",DJ266))=1),"4.","")))</f>
        <v>0</v>
      </c>
      <c r="DN266">
        <f t="shared" si="285"/>
        <v>0</v>
      </c>
      <c r="DO266">
        <f t="shared" si="286"/>
        <v>0</v>
      </c>
      <c r="DP266">
        <f t="shared" si="287"/>
        <v>0</v>
      </c>
      <c r="DQ266">
        <f t="shared" si="288"/>
        <v>0</v>
      </c>
      <c r="DR266">
        <f t="shared" si="289"/>
        <v>0</v>
      </c>
      <c r="DS266">
        <f t="shared" si="290"/>
        <v>0</v>
      </c>
      <c r="DT266">
        <f t="shared" si="291"/>
        <v>0</v>
      </c>
      <c r="DU266">
        <f t="shared" si="292"/>
        <v>0</v>
      </c>
      <c r="DV266">
        <f t="shared" si="293"/>
        <v>0</v>
      </c>
      <c r="DW266">
        <f t="shared" si="294"/>
        <v>0</v>
      </c>
      <c r="DX266">
        <f t="shared" si="295"/>
        <v>0</v>
      </c>
      <c r="DY266">
        <f t="shared" si="296"/>
        <v>0</v>
      </c>
      <c r="DZ266">
        <f t="shared" si="297"/>
        <v>0</v>
      </c>
      <c r="EA266" s="17">
        <f t="shared" si="299"/>
        <v>1</v>
      </c>
      <c r="EB266" s="85" t="str">
        <f>IF(COUNT(FIND(" with ",DJ266))=1,SUBSTITUTE(DJ266,CONCATENATE(DI266," with"),""),"")</f>
        <v/>
      </c>
      <c r="EC266" s="85" t="str">
        <f t="shared" si="298"/>
        <v/>
      </c>
      <c r="ED266" s="85"/>
      <c r="EE266" s="65"/>
      <c r="EG266" s="85"/>
      <c r="EH266" s="62" t="s">
        <v>1838</v>
      </c>
      <c r="EI266" s="63" t="s">
        <v>1788</v>
      </c>
      <c r="EJ266" s="64" t="s">
        <v>39</v>
      </c>
      <c r="EO266" s="65" t="s">
        <v>103</v>
      </c>
      <c r="EP266" s="65" t="s">
        <v>103</v>
      </c>
      <c r="EQ266" s="69" t="s">
        <v>632</v>
      </c>
      <c r="ER266" s="69" t="s">
        <v>633</v>
      </c>
      <c r="ES266" s="69" t="s">
        <v>634</v>
      </c>
      <c r="ET266" s="69" t="s">
        <v>629</v>
      </c>
      <c r="EU266" s="69" t="s">
        <v>621</v>
      </c>
      <c r="EV266" s="69" t="s">
        <v>635</v>
      </c>
      <c r="EW266" s="69" t="s">
        <v>635</v>
      </c>
      <c r="EX266" s="69" t="s">
        <v>621</v>
      </c>
      <c r="EY266" s="69" t="s">
        <v>635</v>
      </c>
      <c r="EZ266" s="69" t="s">
        <v>635</v>
      </c>
      <c r="FA266" s="69" t="s">
        <v>629</v>
      </c>
      <c r="FB266" s="70" t="s">
        <v>636</v>
      </c>
      <c r="FH266" s="84">
        <f t="shared" si="275"/>
        <v>1</v>
      </c>
      <c r="FI266" s="84">
        <f t="shared" si="276"/>
        <v>1</v>
      </c>
      <c r="FJ266" s="85" t="s">
        <v>1245</v>
      </c>
    </row>
    <row r="267" spans="100:166" x14ac:dyDescent="0.25">
      <c r="CV267" s="84">
        <f t="shared" si="280"/>
        <v>1</v>
      </c>
      <c r="CW267" s="58" t="str">
        <f>Arnor!W27</f>
        <v/>
      </c>
      <c r="DC267" s="84">
        <f t="shared" si="281"/>
        <v>1</v>
      </c>
      <c r="DD267" s="84">
        <f>'Lothlórien and Mirkwood'!AP19</f>
        <v>0</v>
      </c>
      <c r="DE267" s="84" t="str">
        <f>'Lothlórien and Mirkwood'!AA19</f>
        <v>Noldorin Exile</v>
      </c>
      <c r="DF267" s="84" t="str">
        <f>'Lothlórien and Mirkwood'!CA19</f>
        <v>-</v>
      </c>
      <c r="DK267" s="84"/>
      <c r="DL267">
        <f>LOOKUP(DK266,$EH:$EH,$EJ:$EJ)</f>
        <v>0</v>
      </c>
      <c r="DM267" s="84">
        <f t="shared" ref="DM267:DM270" si="302">DL267</f>
        <v>0</v>
      </c>
      <c r="DN267">
        <f t="shared" si="285"/>
        <v>0</v>
      </c>
      <c r="DO267">
        <f t="shared" si="286"/>
        <v>0</v>
      </c>
      <c r="DP267">
        <f t="shared" si="287"/>
        <v>0</v>
      </c>
      <c r="DQ267">
        <f t="shared" si="288"/>
        <v>0</v>
      </c>
      <c r="DR267">
        <f t="shared" si="289"/>
        <v>0</v>
      </c>
      <c r="DS267">
        <f t="shared" si="290"/>
        <v>0</v>
      </c>
      <c r="DT267">
        <f t="shared" si="291"/>
        <v>0</v>
      </c>
      <c r="DU267">
        <f t="shared" si="292"/>
        <v>0</v>
      </c>
      <c r="DV267">
        <f t="shared" si="293"/>
        <v>0</v>
      </c>
      <c r="DW267">
        <f t="shared" si="294"/>
        <v>0</v>
      </c>
      <c r="DX267">
        <f t="shared" si="295"/>
        <v>0</v>
      </c>
      <c r="DY267">
        <f t="shared" si="296"/>
        <v>0</v>
      </c>
      <c r="DZ267">
        <f t="shared" si="297"/>
        <v>0</v>
      </c>
      <c r="EA267" s="17">
        <f t="shared" si="299"/>
        <v>1</v>
      </c>
      <c r="EB267" s="85"/>
      <c r="EC267" s="85" t="str">
        <f t="shared" si="298"/>
        <v/>
      </c>
      <c r="ED267" s="85"/>
      <c r="EE267" s="65"/>
      <c r="EG267" s="85"/>
      <c r="EH267" s="62" t="s">
        <v>1785</v>
      </c>
      <c r="EI267" s="63" t="s">
        <v>1785</v>
      </c>
      <c r="EJ267" s="64"/>
      <c r="EO267" s="65" t="s">
        <v>575</v>
      </c>
      <c r="EP267" s="65" t="s">
        <v>103</v>
      </c>
      <c r="EQ267" s="69" t="s">
        <v>632</v>
      </c>
      <c r="ER267" s="69" t="s">
        <v>633</v>
      </c>
      <c r="ES267" s="69" t="s">
        <v>634</v>
      </c>
      <c r="ET267" s="69" t="s">
        <v>629</v>
      </c>
      <c r="EU267" s="69" t="s">
        <v>621</v>
      </c>
      <c r="EV267" s="69" t="s">
        <v>635</v>
      </c>
      <c r="EW267" s="69" t="s">
        <v>635</v>
      </c>
      <c r="EX267" s="69" t="s">
        <v>621</v>
      </c>
      <c r="EY267" s="69" t="s">
        <v>635</v>
      </c>
      <c r="EZ267" s="69" t="s">
        <v>635</v>
      </c>
      <c r="FA267" s="69" t="s">
        <v>629</v>
      </c>
      <c r="FB267" s="70" t="s">
        <v>636</v>
      </c>
      <c r="FH267" s="84">
        <f t="shared" si="275"/>
        <v>0</v>
      </c>
      <c r="FI267" s="84">
        <f t="shared" si="276"/>
        <v>1</v>
      </c>
      <c r="FJ267" s="85" t="s">
        <v>1246</v>
      </c>
    </row>
    <row r="268" spans="100:166" x14ac:dyDescent="0.25">
      <c r="CV268" s="84">
        <f t="shared" si="280"/>
        <v>1</v>
      </c>
      <c r="CW268" s="58" t="str">
        <f>Arnor!W28</f>
        <v/>
      </c>
      <c r="DC268" s="84">
        <f t="shared" si="281"/>
        <v>1</v>
      </c>
      <c r="DD268" s="84">
        <f>'Lothlórien and Mirkwood'!AP20</f>
        <v>0</v>
      </c>
      <c r="DE268" s="84" t="str">
        <f>'Lothlórien and Mirkwood'!AA20</f>
        <v>Noldorin Exile</v>
      </c>
      <c r="DF268" s="84" t="str">
        <f>'Lothlórien and Mirkwood'!CA20</f>
        <v>-</v>
      </c>
      <c r="DK268" s="84"/>
      <c r="DL268">
        <f>LOOKUP(DK266,$EH:$EH,$EK:$EK)</f>
        <v>0</v>
      </c>
      <c r="DM268" s="84">
        <f t="shared" si="302"/>
        <v>0</v>
      </c>
      <c r="DN268">
        <f t="shared" si="285"/>
        <v>0</v>
      </c>
      <c r="DO268">
        <f t="shared" si="286"/>
        <v>0</v>
      </c>
      <c r="DP268">
        <f t="shared" si="287"/>
        <v>0</v>
      </c>
      <c r="DQ268">
        <f t="shared" si="288"/>
        <v>0</v>
      </c>
      <c r="DR268">
        <f t="shared" si="289"/>
        <v>0</v>
      </c>
      <c r="DS268">
        <f t="shared" si="290"/>
        <v>0</v>
      </c>
      <c r="DT268">
        <f t="shared" si="291"/>
        <v>0</v>
      </c>
      <c r="DU268">
        <f t="shared" si="292"/>
        <v>0</v>
      </c>
      <c r="DV268">
        <f t="shared" si="293"/>
        <v>0</v>
      </c>
      <c r="DW268">
        <f t="shared" si="294"/>
        <v>0</v>
      </c>
      <c r="DX268">
        <f t="shared" si="295"/>
        <v>0</v>
      </c>
      <c r="DY268">
        <f t="shared" si="296"/>
        <v>0</v>
      </c>
      <c r="DZ268">
        <f t="shared" si="297"/>
        <v>0</v>
      </c>
      <c r="EA268" s="17">
        <f t="shared" si="299"/>
        <v>1</v>
      </c>
      <c r="EB268" s="85"/>
      <c r="EC268" s="85" t="str">
        <f t="shared" si="298"/>
        <v/>
      </c>
      <c r="ED268" s="85"/>
      <c r="EE268" s="65"/>
      <c r="EG268" s="85"/>
      <c r="EH268" s="62" t="s">
        <v>2439</v>
      </c>
      <c r="EI268" s="63" t="s">
        <v>2439</v>
      </c>
      <c r="EJ268" s="64"/>
      <c r="EO268" s="65" t="s">
        <v>683</v>
      </c>
      <c r="EP268" s="65" t="s">
        <v>103</v>
      </c>
      <c r="EQ268" s="69" t="s">
        <v>632</v>
      </c>
      <c r="ER268" s="69" t="s">
        <v>633</v>
      </c>
      <c r="ES268" s="69" t="s">
        <v>634</v>
      </c>
      <c r="ET268" s="69" t="s">
        <v>629</v>
      </c>
      <c r="EU268" s="69" t="s">
        <v>621</v>
      </c>
      <c r="EV268" s="69" t="s">
        <v>635</v>
      </c>
      <c r="EW268" s="69" t="s">
        <v>635</v>
      </c>
      <c r="EX268" s="69" t="s">
        <v>621</v>
      </c>
      <c r="EY268" s="69" t="s">
        <v>635</v>
      </c>
      <c r="EZ268" s="69" t="s">
        <v>635</v>
      </c>
      <c r="FA268" s="69" t="s">
        <v>629</v>
      </c>
      <c r="FB268" s="70" t="s">
        <v>1075</v>
      </c>
      <c r="FH268" s="84">
        <f t="shared" si="275"/>
        <v>0</v>
      </c>
      <c r="FI268" s="84">
        <f t="shared" si="276"/>
        <v>1</v>
      </c>
      <c r="FJ268" s="85" t="s">
        <v>1247</v>
      </c>
    </row>
    <row r="269" spans="100:166" x14ac:dyDescent="0.25">
      <c r="CV269" s="84">
        <f t="shared" si="280"/>
        <v>1</v>
      </c>
      <c r="CW269" s="58" t="str">
        <f>Arnor!W29</f>
        <v/>
      </c>
      <c r="DC269" s="84">
        <f t="shared" si="281"/>
        <v>1</v>
      </c>
      <c r="DD269" s="84">
        <f>'Lothlórien and Mirkwood'!AP21</f>
        <v>0</v>
      </c>
      <c r="DE269" s="84" t="str">
        <f>'Lothlórien and Mirkwood'!AA21</f>
        <v>Galadhrim Warrior</v>
      </c>
      <c r="DF269" s="84" t="str">
        <f>'Lothlórien and Mirkwood'!CA21</f>
        <v>-</v>
      </c>
      <c r="DK269" s="84"/>
      <c r="DL269">
        <f>LOOKUP(DK266,$EH:$EH,$EL:$EL)</f>
        <v>0</v>
      </c>
      <c r="DM269" s="84">
        <f t="shared" si="302"/>
        <v>0</v>
      </c>
      <c r="DN269">
        <f t="shared" si="285"/>
        <v>0</v>
      </c>
      <c r="DO269">
        <f t="shared" si="286"/>
        <v>0</v>
      </c>
      <c r="DP269">
        <f t="shared" si="287"/>
        <v>0</v>
      </c>
      <c r="DQ269">
        <f t="shared" si="288"/>
        <v>0</v>
      </c>
      <c r="DR269">
        <f t="shared" si="289"/>
        <v>0</v>
      </c>
      <c r="DS269">
        <f t="shared" si="290"/>
        <v>0</v>
      </c>
      <c r="DT269">
        <f t="shared" si="291"/>
        <v>0</v>
      </c>
      <c r="DU269">
        <f t="shared" si="292"/>
        <v>0</v>
      </c>
      <c r="DV269">
        <f t="shared" si="293"/>
        <v>0</v>
      </c>
      <c r="DW269">
        <f t="shared" si="294"/>
        <v>0</v>
      </c>
      <c r="DX269">
        <f t="shared" si="295"/>
        <v>0</v>
      </c>
      <c r="DY269">
        <f t="shared" si="296"/>
        <v>0</v>
      </c>
      <c r="DZ269">
        <f t="shared" si="297"/>
        <v>0</v>
      </c>
      <c r="EA269" s="17">
        <f t="shared" si="299"/>
        <v>1</v>
      </c>
      <c r="EB269" s="85"/>
      <c r="EC269" s="85" t="str">
        <f t="shared" si="298"/>
        <v/>
      </c>
      <c r="ED269" s="85"/>
      <c r="EE269" s="65"/>
      <c r="EG269" s="85"/>
      <c r="EH269" s="62" t="s">
        <v>1835</v>
      </c>
      <c r="EI269" s="63" t="s">
        <v>1785</v>
      </c>
      <c r="EJ269" s="64" t="s">
        <v>39</v>
      </c>
      <c r="EO269" s="65" t="s">
        <v>682</v>
      </c>
      <c r="EP269" s="65" t="s">
        <v>103</v>
      </c>
      <c r="EQ269" s="69" t="s">
        <v>632</v>
      </c>
      <c r="ER269" s="69" t="s">
        <v>633</v>
      </c>
      <c r="ES269" s="69" t="s">
        <v>634</v>
      </c>
      <c r="ET269" s="69" t="s">
        <v>629</v>
      </c>
      <c r="EU269" s="69" t="s">
        <v>621</v>
      </c>
      <c r="EV269" s="69" t="s">
        <v>635</v>
      </c>
      <c r="EW269" s="69" t="s">
        <v>635</v>
      </c>
      <c r="EX269" s="69" t="s">
        <v>621</v>
      </c>
      <c r="EY269" s="69" t="s">
        <v>635</v>
      </c>
      <c r="EZ269" s="69" t="s">
        <v>635</v>
      </c>
      <c r="FA269" s="69" t="s">
        <v>629</v>
      </c>
      <c r="FB269" s="70" t="s">
        <v>1075</v>
      </c>
      <c r="FH269" s="84">
        <f t="shared" si="275"/>
        <v>0</v>
      </c>
      <c r="FI269" s="84">
        <f t="shared" si="276"/>
        <v>1</v>
      </c>
      <c r="FJ269" s="85" t="s">
        <v>1248</v>
      </c>
    </row>
    <row r="270" spans="100:166" x14ac:dyDescent="0.25">
      <c r="CV270" s="84">
        <f t="shared" si="280"/>
        <v>1</v>
      </c>
      <c r="CW270" s="58" t="str">
        <f>Arnor!W30</f>
        <v/>
      </c>
      <c r="DC270" s="84">
        <f t="shared" si="281"/>
        <v>1</v>
      </c>
      <c r="DD270">
        <f>'Lothlórien and Mirkwood'!AP22</f>
        <v>0</v>
      </c>
      <c r="DE270" t="str">
        <f>'Lothlórien and Mirkwood'!AA22</f>
        <v>Galadhrim Warrior</v>
      </c>
      <c r="DF270" s="84" t="str">
        <f>'Lothlórien and Mirkwood'!CA22</f>
        <v>-</v>
      </c>
      <c r="DK270" s="84"/>
      <c r="DL270">
        <f>LOOKUP(DK266,$EH:$EH,$EM:$EM)</f>
        <v>0</v>
      </c>
      <c r="DM270" s="84">
        <f t="shared" si="302"/>
        <v>0</v>
      </c>
      <c r="DN270">
        <f t="shared" si="285"/>
        <v>0</v>
      </c>
      <c r="DO270">
        <f t="shared" si="286"/>
        <v>0</v>
      </c>
      <c r="DP270">
        <f t="shared" si="287"/>
        <v>0</v>
      </c>
      <c r="DQ270">
        <f t="shared" si="288"/>
        <v>0</v>
      </c>
      <c r="DR270">
        <f t="shared" si="289"/>
        <v>0</v>
      </c>
      <c r="DS270">
        <f t="shared" si="290"/>
        <v>0</v>
      </c>
      <c r="DT270">
        <f t="shared" si="291"/>
        <v>0</v>
      </c>
      <c r="DU270">
        <f t="shared" si="292"/>
        <v>0</v>
      </c>
      <c r="DV270">
        <f t="shared" si="293"/>
        <v>0</v>
      </c>
      <c r="DW270">
        <f t="shared" si="294"/>
        <v>0</v>
      </c>
      <c r="DX270">
        <f t="shared" si="295"/>
        <v>0</v>
      </c>
      <c r="DY270">
        <f t="shared" si="296"/>
        <v>0</v>
      </c>
      <c r="DZ270">
        <f t="shared" si="297"/>
        <v>0</v>
      </c>
      <c r="EA270" s="17">
        <f t="shared" si="299"/>
        <v>1</v>
      </c>
      <c r="EB270" s="85"/>
      <c r="EC270" s="85" t="str">
        <f t="shared" si="298"/>
        <v/>
      </c>
      <c r="ED270" s="85"/>
      <c r="EE270" s="65"/>
      <c r="EG270" s="85"/>
      <c r="EH270" s="62" t="s">
        <v>63</v>
      </c>
      <c r="EI270" s="63" t="s">
        <v>63</v>
      </c>
      <c r="EJ270" s="64"/>
      <c r="EO270" s="65" t="s">
        <v>559</v>
      </c>
      <c r="EP270" s="65" t="s">
        <v>559</v>
      </c>
      <c r="EQ270" s="69" t="s">
        <v>619</v>
      </c>
      <c r="ER270" s="69" t="s">
        <v>1843</v>
      </c>
      <c r="ES270" s="69" t="s">
        <v>652</v>
      </c>
      <c r="ET270" s="69" t="s">
        <v>623</v>
      </c>
      <c r="EU270" s="69" t="s">
        <v>628</v>
      </c>
      <c r="EV270" s="69" t="s">
        <v>635</v>
      </c>
      <c r="EW270" s="69" t="s">
        <v>635</v>
      </c>
      <c r="EX270" s="69" t="s">
        <v>623</v>
      </c>
      <c r="EY270" s="14" t="str">
        <f>""</f>
        <v/>
      </c>
      <c r="EZ270" s="14" t="str">
        <f>""</f>
        <v/>
      </c>
      <c r="FA270" s="14" t="str">
        <f>""</f>
        <v/>
      </c>
      <c r="FB270" s="84" t="str">
        <f>""</f>
        <v/>
      </c>
      <c r="FH270" s="84">
        <f t="shared" si="275"/>
        <v>0</v>
      </c>
      <c r="FI270" s="84">
        <f t="shared" si="276"/>
        <v>1</v>
      </c>
      <c r="FJ270" s="83" t="str">
        <f>""</f>
        <v/>
      </c>
    </row>
    <row r="271" spans="100:166" x14ac:dyDescent="0.25">
      <c r="CV271" s="84">
        <f t="shared" si="280"/>
        <v>1</v>
      </c>
      <c r="CW271" s="58" t="str">
        <f>Arnor!W31</f>
        <v/>
      </c>
      <c r="DC271" s="84">
        <f t="shared" si="281"/>
        <v>1</v>
      </c>
      <c r="DD271">
        <f>'Lothlórien and Mirkwood'!AP23</f>
        <v>0</v>
      </c>
      <c r="DE271" t="str">
        <f>'Lothlórien and Mirkwood'!AA23</f>
        <v>Galadhrim Warrior</v>
      </c>
      <c r="DF271" s="84" t="str">
        <f>'Lothlórien and Mirkwood'!CA23</f>
        <v>-</v>
      </c>
      <c r="DH271">
        <v>54</v>
      </c>
      <c r="DI271">
        <f>LOOKUP(DH271,$DC:$DC,$DE:$DE)</f>
        <v>0</v>
      </c>
      <c r="DJ271">
        <f>LOOKUP(DH271,$DC:$DC,$DF:$DF)</f>
        <v>0</v>
      </c>
      <c r="DK271" s="61">
        <f t="shared" ref="DK271" si="303">IF(DI271=0,0,CONCATENATE(DI271,IF(OR(COUNT(FIND("Horse",DJ271))=1,COUNT(FIND("Pony",DJ271))=1,COUNT(FIND("War Goat",DJ271))=1,COUNT(FIND("War Boar",DJ271))=1),"1.",""),IF(OR(COUNT(FIND("armoured horse",DJ271))=1,COUNT(FIND("Gandalf's Cart",DJ271))=1,COUNT(FIND("Sleigh",DJ271))=1,COUNT(FIND("Windlance",DJ271))=1),"2.",""),IF(OR(COUNT(FIND("Engineer Captain",DJ271))=1,COUNT(FIND("Shadowfax",DJ271))=1),"3.","")))</f>
        <v>0</v>
      </c>
      <c r="DL271">
        <f>LOOKUP(DK271,$EH:$EH,$EI:$EI)</f>
        <v>0</v>
      </c>
      <c r="DM271" s="61">
        <f t="shared" ref="DM271" si="304">IF(DL271=0,0,CONCATENATE(DL271,IF(OR(COUNT(FIND("Shield",DJ271))=1,COUNT(FIND("Sting",DJ271))=1,COUNT(FIND("Sebastian",DJ271))=1,COUNT(FIND("The Oakenshield",DJ271))=1),"1.",""),IF(OR(COUNT(FIND("Armour",DJ271))=1,COUNT(FIND("Elven glaive",DJ271))=1),"2.",""),IF(OR(COUNT(FIND("Heavy armour",DJ271))=1,COUNT(FIND("Mithril Coat",DJ271))=1,COUNT(FIND("armour of Gondolin",DJ271))=1,COUNT(FIND("Orcrist",DJ271))=1),"3.",""),IF(OR(COUNT(FIND("The Banner of Minas Tirith",DJ271))=1,COUNT(FIND("Horn of the Riddermark",DJ271))=1,COUNT(FIND("Royal Standard of Rohan",DJ271))=1,COUNT(FIND("Banner of Arwen Evenstar",DJ271))=1,COUNT(FIND("Mirror of Galadriel",DJ271))=1,COUNT(FIND("Andúril, Flame of the West",DJ271))=1,COUNT(FIND("Durin's Axe",DJ271))=1,COUNT(FIND("Erebor13",DJ271))=1),"4.","")))</f>
        <v>0</v>
      </c>
      <c r="DN271">
        <f t="shared" si="285"/>
        <v>0</v>
      </c>
      <c r="DO271">
        <f t="shared" si="286"/>
        <v>0</v>
      </c>
      <c r="DP271">
        <f t="shared" si="287"/>
        <v>0</v>
      </c>
      <c r="DQ271">
        <f t="shared" si="288"/>
        <v>0</v>
      </c>
      <c r="DR271">
        <f t="shared" si="289"/>
        <v>0</v>
      </c>
      <c r="DS271">
        <f t="shared" si="290"/>
        <v>0</v>
      </c>
      <c r="DT271">
        <f t="shared" si="291"/>
        <v>0</v>
      </c>
      <c r="DU271">
        <f t="shared" si="292"/>
        <v>0</v>
      </c>
      <c r="DV271">
        <f t="shared" si="293"/>
        <v>0</v>
      </c>
      <c r="DW271">
        <f t="shared" si="294"/>
        <v>0</v>
      </c>
      <c r="DX271">
        <f t="shared" si="295"/>
        <v>0</v>
      </c>
      <c r="DY271">
        <f t="shared" si="296"/>
        <v>0</v>
      </c>
      <c r="DZ271">
        <f t="shared" si="297"/>
        <v>0</v>
      </c>
      <c r="EA271" s="17">
        <f t="shared" si="299"/>
        <v>1</v>
      </c>
      <c r="EB271" s="85" t="str">
        <f>IF(COUNT(FIND(" with ",DJ271))=1,SUBSTITUTE(DJ271,CONCATENATE(DI271," with"),""),"")</f>
        <v/>
      </c>
      <c r="EC271" s="85" t="str">
        <f t="shared" si="298"/>
        <v/>
      </c>
      <c r="ED271" s="85"/>
      <c r="EG271" s="85"/>
      <c r="EH271" s="62" t="s">
        <v>2357</v>
      </c>
      <c r="EI271" s="63" t="s">
        <v>2357</v>
      </c>
      <c r="EJ271" s="64"/>
      <c r="EO271" s="65" t="s">
        <v>561</v>
      </c>
      <c r="EP271" s="65" t="s">
        <v>561</v>
      </c>
      <c r="EQ271" s="69" t="s">
        <v>619</v>
      </c>
      <c r="ER271" s="69" t="s">
        <v>1843</v>
      </c>
      <c r="ES271" s="69" t="s">
        <v>647</v>
      </c>
      <c r="ET271" s="69" t="s">
        <v>621</v>
      </c>
      <c r="EU271" s="69" t="s">
        <v>624</v>
      </c>
      <c r="EV271" s="69" t="s">
        <v>629</v>
      </c>
      <c r="EW271" s="69" t="s">
        <v>629</v>
      </c>
      <c r="EX271" s="69" t="s">
        <v>621</v>
      </c>
      <c r="EY271" s="69" t="s">
        <v>629</v>
      </c>
      <c r="EZ271" s="69" t="s">
        <v>635</v>
      </c>
      <c r="FA271" s="69" t="s">
        <v>635</v>
      </c>
      <c r="FB271" s="84" t="str">
        <f>""</f>
        <v/>
      </c>
      <c r="FH271" s="84">
        <f t="shared" si="275"/>
        <v>1</v>
      </c>
      <c r="FI271" s="84">
        <f t="shared" si="276"/>
        <v>1</v>
      </c>
      <c r="FJ271" s="85" t="s">
        <v>1249</v>
      </c>
    </row>
    <row r="272" spans="100:166" x14ac:dyDescent="0.25">
      <c r="CV272" s="84">
        <f t="shared" si="280"/>
        <v>1</v>
      </c>
      <c r="CW272" s="58" t="str">
        <f>Arnor!W32</f>
        <v/>
      </c>
      <c r="DC272" s="84">
        <f t="shared" si="281"/>
        <v>1</v>
      </c>
      <c r="DD272">
        <f>'Lothlórien and Mirkwood'!AP24</f>
        <v>0</v>
      </c>
      <c r="DE272" t="str">
        <f>'Lothlórien and Mirkwood'!AA24</f>
        <v>Galadhrim Warrior</v>
      </c>
      <c r="DF272" s="84" t="str">
        <f>'Lothlórien and Mirkwood'!CA24</f>
        <v>-</v>
      </c>
      <c r="DK272" s="84"/>
      <c r="DL272">
        <f>LOOKUP(DK271,$EH:$EH,$EJ:$EJ)</f>
        <v>0</v>
      </c>
      <c r="DM272" s="84">
        <f t="shared" ref="DM272:DM275" si="305">DL272</f>
        <v>0</v>
      </c>
      <c r="DN272">
        <f t="shared" si="285"/>
        <v>0</v>
      </c>
      <c r="DO272">
        <f t="shared" si="286"/>
        <v>0</v>
      </c>
      <c r="DP272">
        <f t="shared" si="287"/>
        <v>0</v>
      </c>
      <c r="DQ272">
        <f t="shared" si="288"/>
        <v>0</v>
      </c>
      <c r="DR272">
        <f t="shared" si="289"/>
        <v>0</v>
      </c>
      <c r="DS272">
        <f t="shared" si="290"/>
        <v>0</v>
      </c>
      <c r="DT272">
        <f t="shared" si="291"/>
        <v>0</v>
      </c>
      <c r="DU272">
        <f t="shared" si="292"/>
        <v>0</v>
      </c>
      <c r="DV272">
        <f t="shared" si="293"/>
        <v>0</v>
      </c>
      <c r="DW272">
        <f t="shared" si="294"/>
        <v>0</v>
      </c>
      <c r="DX272">
        <f t="shared" si="295"/>
        <v>0</v>
      </c>
      <c r="DY272">
        <f t="shared" si="296"/>
        <v>0</v>
      </c>
      <c r="DZ272">
        <f t="shared" si="297"/>
        <v>0</v>
      </c>
      <c r="EA272" s="17">
        <f t="shared" si="299"/>
        <v>1</v>
      </c>
      <c r="EB272" s="85"/>
      <c r="EC272" s="85" t="str">
        <f t="shared" si="298"/>
        <v/>
      </c>
      <c r="ED272" s="85"/>
      <c r="EG272" s="85"/>
      <c r="EH272" s="62" t="s">
        <v>2358</v>
      </c>
      <c r="EI272" s="63" t="s">
        <v>2358</v>
      </c>
      <c r="EJ272" s="64"/>
      <c r="EO272" s="84" t="s">
        <v>2430</v>
      </c>
      <c r="EP272" s="84" t="s">
        <v>2430</v>
      </c>
      <c r="EQ272" s="69" t="s">
        <v>709</v>
      </c>
      <c r="ER272" s="69" t="s">
        <v>1843</v>
      </c>
      <c r="ES272" s="69" t="s">
        <v>620</v>
      </c>
      <c r="ET272" s="69" t="s">
        <v>621</v>
      </c>
      <c r="EU272" s="69" t="s">
        <v>624</v>
      </c>
      <c r="EV272" s="69" t="s">
        <v>629</v>
      </c>
      <c r="EW272" s="69" t="s">
        <v>629</v>
      </c>
      <c r="EX272" s="69" t="s">
        <v>624</v>
      </c>
      <c r="EY272" s="69" t="s">
        <v>629</v>
      </c>
      <c r="EZ272" s="69" t="s">
        <v>635</v>
      </c>
      <c r="FA272" s="69" t="s">
        <v>635</v>
      </c>
      <c r="FB272" s="73" t="s">
        <v>2483</v>
      </c>
      <c r="FH272" s="84">
        <f t="shared" si="275"/>
        <v>0</v>
      </c>
      <c r="FI272" s="84">
        <f t="shared" si="276"/>
        <v>1</v>
      </c>
      <c r="FJ272" s="85" t="s">
        <v>1250</v>
      </c>
    </row>
    <row r="273" spans="100:166" x14ac:dyDescent="0.25">
      <c r="CV273" s="84">
        <f t="shared" si="280"/>
        <v>1</v>
      </c>
      <c r="CW273" s="58" t="str">
        <f>Arnor!W33</f>
        <v/>
      </c>
      <c r="DC273" s="84">
        <f t="shared" si="281"/>
        <v>1</v>
      </c>
      <c r="DD273">
        <f>'Lothlórien and Mirkwood'!AP25</f>
        <v>0</v>
      </c>
      <c r="DE273" t="str">
        <f>'Lothlórien and Mirkwood'!AA25</f>
        <v>Galadhrim Warrior</v>
      </c>
      <c r="DF273" s="84" t="str">
        <f>'Lothlórien and Mirkwood'!CA25</f>
        <v>-</v>
      </c>
      <c r="DK273" s="84"/>
      <c r="DL273">
        <f>LOOKUP(DK271,$EH:$EH,$EK:$EK)</f>
        <v>0</v>
      </c>
      <c r="DM273" s="84">
        <f t="shared" si="305"/>
        <v>0</v>
      </c>
      <c r="DN273">
        <f t="shared" si="285"/>
        <v>0</v>
      </c>
      <c r="DO273">
        <f t="shared" si="286"/>
        <v>0</v>
      </c>
      <c r="DP273">
        <f t="shared" si="287"/>
        <v>0</v>
      </c>
      <c r="DQ273">
        <f t="shared" si="288"/>
        <v>0</v>
      </c>
      <c r="DR273">
        <f t="shared" si="289"/>
        <v>0</v>
      </c>
      <c r="DS273">
        <f t="shared" si="290"/>
        <v>0</v>
      </c>
      <c r="DT273">
        <f t="shared" si="291"/>
        <v>0</v>
      </c>
      <c r="DU273">
        <f t="shared" si="292"/>
        <v>0</v>
      </c>
      <c r="DV273">
        <f t="shared" si="293"/>
        <v>0</v>
      </c>
      <c r="DW273">
        <f t="shared" si="294"/>
        <v>0</v>
      </c>
      <c r="DX273">
        <f t="shared" si="295"/>
        <v>0</v>
      </c>
      <c r="DY273">
        <f t="shared" si="296"/>
        <v>0</v>
      </c>
      <c r="DZ273">
        <f t="shared" si="297"/>
        <v>0</v>
      </c>
      <c r="EA273" s="17">
        <f t="shared" si="299"/>
        <v>1</v>
      </c>
      <c r="EB273" s="85"/>
      <c r="EC273" s="85" t="str">
        <f t="shared" si="298"/>
        <v/>
      </c>
      <c r="ED273" s="85"/>
      <c r="EG273" s="85"/>
      <c r="EH273" s="62" t="s">
        <v>221</v>
      </c>
      <c r="EI273" s="63" t="s">
        <v>221</v>
      </c>
      <c r="EJ273" s="64"/>
      <c r="EO273" s="84" t="s">
        <v>2431</v>
      </c>
      <c r="EP273" s="84" t="s">
        <v>2431</v>
      </c>
      <c r="EQ273" s="69" t="s">
        <v>709</v>
      </c>
      <c r="ER273" s="69" t="s">
        <v>1843</v>
      </c>
      <c r="ES273" s="69" t="s">
        <v>627</v>
      </c>
      <c r="ET273" s="69" t="s">
        <v>623</v>
      </c>
      <c r="EU273" s="69" t="s">
        <v>628</v>
      </c>
      <c r="EV273" s="69" t="s">
        <v>635</v>
      </c>
      <c r="EW273" s="69" t="s">
        <v>635</v>
      </c>
      <c r="EX273" s="69" t="s">
        <v>628</v>
      </c>
      <c r="EY273" s="14" t="str">
        <f>""</f>
        <v/>
      </c>
      <c r="EZ273" s="14" t="str">
        <f>""</f>
        <v/>
      </c>
      <c r="FA273" s="14" t="str">
        <f>""</f>
        <v/>
      </c>
      <c r="FB273" s="73" t="s">
        <v>2484</v>
      </c>
      <c r="FH273" s="84">
        <f t="shared" si="275"/>
        <v>0</v>
      </c>
      <c r="FI273" s="84">
        <f t="shared" si="276"/>
        <v>1</v>
      </c>
      <c r="FJ273" s="85" t="s">
        <v>1745</v>
      </c>
    </row>
    <row r="274" spans="100:166" x14ac:dyDescent="0.25">
      <c r="CV274" s="84">
        <f t="shared" si="280"/>
        <v>1</v>
      </c>
      <c r="CW274" s="58" t="str">
        <f>Arnor!W34</f>
        <v/>
      </c>
      <c r="DC274" s="84">
        <f t="shared" si="281"/>
        <v>1</v>
      </c>
      <c r="DD274">
        <f>'Lothlórien and Mirkwood'!AP26</f>
        <v>0</v>
      </c>
      <c r="DE274" t="str">
        <f>'Lothlórien and Mirkwood'!AA26</f>
        <v>Galadhrim Warrior</v>
      </c>
      <c r="DF274" s="84" t="str">
        <f>'Lothlórien and Mirkwood'!CA26</f>
        <v>-</v>
      </c>
      <c r="DK274" s="84"/>
      <c r="DL274">
        <f>LOOKUP(DK271,$EH:$EH,$EL:$EL)</f>
        <v>0</v>
      </c>
      <c r="DM274" s="84">
        <f t="shared" si="305"/>
        <v>0</v>
      </c>
      <c r="DN274">
        <f t="shared" si="285"/>
        <v>0</v>
      </c>
      <c r="DO274">
        <f t="shared" si="286"/>
        <v>0</v>
      </c>
      <c r="DP274">
        <f t="shared" si="287"/>
        <v>0</v>
      </c>
      <c r="DQ274">
        <f t="shared" si="288"/>
        <v>0</v>
      </c>
      <c r="DR274">
        <f t="shared" si="289"/>
        <v>0</v>
      </c>
      <c r="DS274">
        <f t="shared" si="290"/>
        <v>0</v>
      </c>
      <c r="DT274">
        <f t="shared" si="291"/>
        <v>0</v>
      </c>
      <c r="DU274">
        <f t="shared" si="292"/>
        <v>0</v>
      </c>
      <c r="DV274">
        <f t="shared" si="293"/>
        <v>0</v>
      </c>
      <c r="DW274">
        <f t="shared" si="294"/>
        <v>0</v>
      </c>
      <c r="DX274">
        <f t="shared" si="295"/>
        <v>0</v>
      </c>
      <c r="DY274">
        <f t="shared" si="296"/>
        <v>0</v>
      </c>
      <c r="DZ274">
        <f t="shared" si="297"/>
        <v>0</v>
      </c>
      <c r="EA274" s="17">
        <f t="shared" si="299"/>
        <v>1</v>
      </c>
      <c r="EB274" s="85"/>
      <c r="EC274" s="85" t="str">
        <f t="shared" si="298"/>
        <v/>
      </c>
      <c r="ED274" s="85"/>
      <c r="EG274" s="85"/>
      <c r="EH274" s="62" t="s">
        <v>2603</v>
      </c>
      <c r="EI274" s="63" t="s">
        <v>2603</v>
      </c>
      <c r="EJ274" s="64"/>
      <c r="EO274" s="84" t="s">
        <v>2701</v>
      </c>
      <c r="EP274" s="84" t="s">
        <v>2431</v>
      </c>
      <c r="EQ274" s="69" t="s">
        <v>709</v>
      </c>
      <c r="ER274" s="69" t="s">
        <v>1843</v>
      </c>
      <c r="ES274" s="69" t="s">
        <v>627</v>
      </c>
      <c r="ET274" s="69" t="s">
        <v>623</v>
      </c>
      <c r="EU274" s="69" t="s">
        <v>624</v>
      </c>
      <c r="EV274" s="69" t="s">
        <v>635</v>
      </c>
      <c r="EW274" s="69" t="s">
        <v>635</v>
      </c>
      <c r="EX274" s="69" t="s">
        <v>628</v>
      </c>
      <c r="EY274" s="14" t="str">
        <f>""</f>
        <v/>
      </c>
      <c r="EZ274" s="14" t="str">
        <f>""</f>
        <v/>
      </c>
      <c r="FA274" s="14" t="str">
        <f>""</f>
        <v/>
      </c>
      <c r="FB274" s="73" t="s">
        <v>2484</v>
      </c>
      <c r="FH274" s="84">
        <f t="shared" ref="FH274:FH337" si="306">IF(FJ274="",0,IF(COUNT(FIND(FJ274,$FK$1))=1,2,IF(FJ273="",1,0)))</f>
        <v>0</v>
      </c>
      <c r="FI274" s="84">
        <f t="shared" ref="FI274:FI337" si="307">IF(FH273=2,FI273+1,IF(FJ272="",FI273,IF(FI273-FI272=1,FI273+1,FI273)))</f>
        <v>1</v>
      </c>
      <c r="FJ274" s="83" t="str">
        <f>""</f>
        <v/>
      </c>
    </row>
    <row r="275" spans="100:166" x14ac:dyDescent="0.25">
      <c r="CV275" s="84">
        <f t="shared" si="280"/>
        <v>1</v>
      </c>
      <c r="CW275" s="58" t="str">
        <f>Arnor!W35</f>
        <v/>
      </c>
      <c r="DC275" s="84">
        <f t="shared" si="281"/>
        <v>1</v>
      </c>
      <c r="DD275">
        <f>'Lothlórien and Mirkwood'!AP27</f>
        <v>0</v>
      </c>
      <c r="DE275" t="str">
        <f>'Lothlórien and Mirkwood'!AA27</f>
        <v>Galadhrim Guard</v>
      </c>
      <c r="DF275" s="84" t="str">
        <f>'Lothlórien and Mirkwood'!CA27</f>
        <v>-</v>
      </c>
      <c r="DK275" s="84"/>
      <c r="DL275">
        <f>LOOKUP(DK271,$EH:$EH,$EM:$EM)</f>
        <v>0</v>
      </c>
      <c r="DM275" s="84">
        <f t="shared" si="305"/>
        <v>0</v>
      </c>
      <c r="DN275">
        <f t="shared" si="285"/>
        <v>0</v>
      </c>
      <c r="DO275">
        <f t="shared" si="286"/>
        <v>0</v>
      </c>
      <c r="DP275">
        <f t="shared" si="287"/>
        <v>0</v>
      </c>
      <c r="DQ275">
        <f t="shared" si="288"/>
        <v>0</v>
      </c>
      <c r="DR275">
        <f t="shared" si="289"/>
        <v>0</v>
      </c>
      <c r="DS275">
        <f t="shared" si="290"/>
        <v>0</v>
      </c>
      <c r="DT275">
        <f t="shared" si="291"/>
        <v>0</v>
      </c>
      <c r="DU275">
        <f t="shared" si="292"/>
        <v>0</v>
      </c>
      <c r="DV275">
        <f t="shared" si="293"/>
        <v>0</v>
      </c>
      <c r="DW275">
        <f t="shared" si="294"/>
        <v>0</v>
      </c>
      <c r="DX275">
        <f t="shared" si="295"/>
        <v>0</v>
      </c>
      <c r="DY275">
        <f t="shared" si="296"/>
        <v>0</v>
      </c>
      <c r="DZ275">
        <f t="shared" si="297"/>
        <v>0</v>
      </c>
      <c r="EA275" s="17">
        <f t="shared" si="299"/>
        <v>1</v>
      </c>
      <c r="EB275" s="85"/>
      <c r="EC275" s="85" t="str">
        <f t="shared" si="298"/>
        <v/>
      </c>
      <c r="ED275" s="85"/>
      <c r="EG275" s="85"/>
      <c r="EH275" s="62" t="s">
        <v>242</v>
      </c>
      <c r="EI275" s="63" t="s">
        <v>242</v>
      </c>
      <c r="EJ275" s="64"/>
      <c r="EO275" s="84" t="s">
        <v>2472</v>
      </c>
      <c r="EP275" s="84" t="s">
        <v>2472</v>
      </c>
      <c r="EQ275" s="69" t="s">
        <v>709</v>
      </c>
      <c r="ER275" s="69" t="s">
        <v>1843</v>
      </c>
      <c r="ES275" s="69" t="s">
        <v>627</v>
      </c>
      <c r="ET275" s="69" t="s">
        <v>623</v>
      </c>
      <c r="EU275" s="69" t="s">
        <v>628</v>
      </c>
      <c r="EV275" s="69" t="s">
        <v>635</v>
      </c>
      <c r="EW275" s="69" t="s">
        <v>635</v>
      </c>
      <c r="EX275" s="69" t="s">
        <v>628</v>
      </c>
      <c r="EY275" s="14" t="str">
        <f>""</f>
        <v/>
      </c>
      <c r="EZ275" s="14" t="str">
        <f>""</f>
        <v/>
      </c>
      <c r="FA275" s="14" t="str">
        <f>""</f>
        <v/>
      </c>
      <c r="FB275" s="73" t="s">
        <v>723</v>
      </c>
      <c r="FH275" s="84">
        <f t="shared" si="306"/>
        <v>1</v>
      </c>
      <c r="FI275" s="84">
        <f t="shared" si="307"/>
        <v>1</v>
      </c>
      <c r="FJ275" s="85" t="s">
        <v>1251</v>
      </c>
    </row>
    <row r="276" spans="100:166" x14ac:dyDescent="0.25">
      <c r="CV276" s="84">
        <f t="shared" si="280"/>
        <v>1</v>
      </c>
      <c r="CW276" s="58" t="str">
        <f>Arnor!W36</f>
        <v/>
      </c>
      <c r="DC276" s="84">
        <f t="shared" si="281"/>
        <v>1</v>
      </c>
      <c r="DD276">
        <f>'Lothlórien and Mirkwood'!AP28</f>
        <v>0</v>
      </c>
      <c r="DE276" t="str">
        <f>'Lothlórien and Mirkwood'!AA28</f>
        <v>Galadhrim Guard</v>
      </c>
      <c r="DF276" s="84" t="str">
        <f>'Lothlórien and Mirkwood'!CA28</f>
        <v>-</v>
      </c>
      <c r="DH276">
        <v>55</v>
      </c>
      <c r="DI276">
        <f>LOOKUP(DH276,$DC:$DC,$DE:$DE)</f>
        <v>0</v>
      </c>
      <c r="DJ276">
        <f>LOOKUP(DH276,$DC:$DC,$DF:$DF)</f>
        <v>0</v>
      </c>
      <c r="DK276" s="61">
        <f t="shared" ref="DK276" si="308">IF(DI276=0,0,CONCATENATE(DI276,IF(OR(COUNT(FIND("Horse",DJ276))=1,COUNT(FIND("Pony",DJ276))=1,COUNT(FIND("War Goat",DJ276))=1,COUNT(FIND("War Boar",DJ276))=1),"1.",""),IF(OR(COUNT(FIND("armoured horse",DJ276))=1,COUNT(FIND("Gandalf's Cart",DJ276))=1,COUNT(FIND("Sleigh",DJ276))=1,COUNT(FIND("Windlance",DJ276))=1),"2.",""),IF(OR(COUNT(FIND("Engineer Captain",DJ276))=1,COUNT(FIND("Shadowfax",DJ276))=1),"3.","")))</f>
        <v>0</v>
      </c>
      <c r="DL276">
        <f>LOOKUP(DK276,$EH:$EH,$EI:$EI)</f>
        <v>0</v>
      </c>
      <c r="DM276" s="61">
        <f t="shared" ref="DM276" si="309">IF(DL276=0,0,CONCATENATE(DL276,IF(OR(COUNT(FIND("Shield",DJ276))=1,COUNT(FIND("Sting",DJ276))=1,COUNT(FIND("Sebastian",DJ276))=1,COUNT(FIND("The Oakenshield",DJ276))=1),"1.",""),IF(OR(COUNT(FIND("Armour",DJ276))=1,COUNT(FIND("Elven glaive",DJ276))=1),"2.",""),IF(OR(COUNT(FIND("Heavy armour",DJ276))=1,COUNT(FIND("Mithril Coat",DJ276))=1,COUNT(FIND("armour of Gondolin",DJ276))=1,COUNT(FIND("Orcrist",DJ276))=1),"3.",""),IF(OR(COUNT(FIND("The Banner of Minas Tirith",DJ276))=1,COUNT(FIND("Horn of the Riddermark",DJ276))=1,COUNT(FIND("Royal Standard of Rohan",DJ276))=1,COUNT(FIND("Banner of Arwen Evenstar",DJ276))=1,COUNT(FIND("Mirror of Galadriel",DJ276))=1,COUNT(FIND("Andúril, Flame of the West",DJ276))=1,COUNT(FIND("Durin's Axe",DJ276))=1,COUNT(FIND("Erebor13",DJ276))=1),"4.","")))</f>
        <v>0</v>
      </c>
      <c r="DN276">
        <f t="shared" si="285"/>
        <v>0</v>
      </c>
      <c r="DO276">
        <f t="shared" si="286"/>
        <v>0</v>
      </c>
      <c r="DP276">
        <f t="shared" si="287"/>
        <v>0</v>
      </c>
      <c r="DQ276">
        <f t="shared" si="288"/>
        <v>0</v>
      </c>
      <c r="DR276">
        <f t="shared" si="289"/>
        <v>0</v>
      </c>
      <c r="DS276">
        <f t="shared" si="290"/>
        <v>0</v>
      </c>
      <c r="DT276">
        <f t="shared" si="291"/>
        <v>0</v>
      </c>
      <c r="DU276">
        <f t="shared" si="292"/>
        <v>0</v>
      </c>
      <c r="DV276">
        <f t="shared" si="293"/>
        <v>0</v>
      </c>
      <c r="DW276">
        <f t="shared" si="294"/>
        <v>0</v>
      </c>
      <c r="DX276">
        <f t="shared" si="295"/>
        <v>0</v>
      </c>
      <c r="DY276">
        <f t="shared" si="296"/>
        <v>0</v>
      </c>
      <c r="DZ276">
        <f t="shared" si="297"/>
        <v>0</v>
      </c>
      <c r="EA276" s="17">
        <f t="shared" si="299"/>
        <v>1</v>
      </c>
      <c r="EB276" s="85" t="str">
        <f>IF(COUNT(FIND(" with ",DJ276))=1,SUBSTITUTE(DJ276,CONCATENATE(DI276," with"),""),"")</f>
        <v/>
      </c>
      <c r="EC276" s="85" t="str">
        <f t="shared" si="298"/>
        <v/>
      </c>
      <c r="ED276" s="85"/>
      <c r="EG276" s="85"/>
      <c r="EH276" s="62" t="s">
        <v>219</v>
      </c>
      <c r="EI276" s="63" t="s">
        <v>219</v>
      </c>
      <c r="EJ276" s="64"/>
      <c r="EO276" s="84" t="s">
        <v>2485</v>
      </c>
      <c r="EP276" s="84" t="s">
        <v>2472</v>
      </c>
      <c r="EQ276" s="69" t="s">
        <v>709</v>
      </c>
      <c r="ER276" s="69" t="s">
        <v>1843</v>
      </c>
      <c r="ES276" s="69" t="s">
        <v>627</v>
      </c>
      <c r="ET276" s="69" t="s">
        <v>623</v>
      </c>
      <c r="EU276" s="69" t="s">
        <v>624</v>
      </c>
      <c r="EV276" s="69" t="s">
        <v>635</v>
      </c>
      <c r="EW276" s="69" t="s">
        <v>635</v>
      </c>
      <c r="EX276" s="69" t="s">
        <v>628</v>
      </c>
      <c r="EY276" s="14" t="str">
        <f>""</f>
        <v/>
      </c>
      <c r="EZ276" s="14" t="str">
        <f>""</f>
        <v/>
      </c>
      <c r="FA276" s="14" t="str">
        <f>""</f>
        <v/>
      </c>
      <c r="FB276" s="73" t="s">
        <v>723</v>
      </c>
      <c r="FH276" s="84">
        <f t="shared" si="306"/>
        <v>0</v>
      </c>
      <c r="FI276" s="84">
        <f t="shared" si="307"/>
        <v>1</v>
      </c>
      <c r="FJ276" s="85" t="s">
        <v>1252</v>
      </c>
    </row>
    <row r="277" spans="100:166" x14ac:dyDescent="0.25">
      <c r="CV277" s="84">
        <f t="shared" si="280"/>
        <v>1</v>
      </c>
      <c r="CW277" s="58" t="str">
        <f>Arnor!W37</f>
        <v/>
      </c>
      <c r="DC277" s="84">
        <f t="shared" si="281"/>
        <v>1</v>
      </c>
      <c r="DD277">
        <f>'Lothlórien and Mirkwood'!AP29</f>
        <v>0</v>
      </c>
      <c r="DE277" t="str">
        <f>'Lothlórien and Mirkwood'!AA29</f>
        <v>Galadhrim Guard</v>
      </c>
      <c r="DF277" s="84" t="str">
        <f>'Lothlórien and Mirkwood'!CA29</f>
        <v>-</v>
      </c>
      <c r="DK277" s="84"/>
      <c r="DL277">
        <f>LOOKUP(DK276,$EH:$EH,$EJ:$EJ)</f>
        <v>0</v>
      </c>
      <c r="DM277" s="84">
        <f t="shared" ref="DM277:DM280" si="310">DL277</f>
        <v>0</v>
      </c>
      <c r="DN277">
        <f t="shared" si="285"/>
        <v>0</v>
      </c>
      <c r="DO277">
        <f t="shared" si="286"/>
        <v>0</v>
      </c>
      <c r="DP277">
        <f t="shared" si="287"/>
        <v>0</v>
      </c>
      <c r="DQ277">
        <f t="shared" si="288"/>
        <v>0</v>
      </c>
      <c r="DR277">
        <f t="shared" si="289"/>
        <v>0</v>
      </c>
      <c r="DS277">
        <f t="shared" si="290"/>
        <v>0</v>
      </c>
      <c r="DT277">
        <f t="shared" si="291"/>
        <v>0</v>
      </c>
      <c r="DU277">
        <f t="shared" si="292"/>
        <v>0</v>
      </c>
      <c r="DV277">
        <f t="shared" si="293"/>
        <v>0</v>
      </c>
      <c r="DW277">
        <f t="shared" si="294"/>
        <v>0</v>
      </c>
      <c r="DX277">
        <f t="shared" si="295"/>
        <v>0</v>
      </c>
      <c r="DY277">
        <f t="shared" si="296"/>
        <v>0</v>
      </c>
      <c r="DZ277">
        <f t="shared" si="297"/>
        <v>0</v>
      </c>
      <c r="EA277" s="17">
        <f t="shared" si="299"/>
        <v>1</v>
      </c>
      <c r="EB277" s="85"/>
      <c r="EC277" s="85" t="str">
        <f t="shared" si="298"/>
        <v/>
      </c>
      <c r="ED277" s="85"/>
      <c r="EG277" s="85"/>
      <c r="EH277" s="62" t="s">
        <v>606</v>
      </c>
      <c r="EI277" s="63" t="s">
        <v>219</v>
      </c>
      <c r="EJ277" s="64" t="s">
        <v>39</v>
      </c>
      <c r="EO277" s="84" t="s">
        <v>2486</v>
      </c>
      <c r="EP277" s="84" t="s">
        <v>2472</v>
      </c>
      <c r="EQ277" s="69" t="s">
        <v>709</v>
      </c>
      <c r="ER277" s="69" t="s">
        <v>1843</v>
      </c>
      <c r="ES277" s="69" t="s">
        <v>627</v>
      </c>
      <c r="ET277" s="69" t="s">
        <v>623</v>
      </c>
      <c r="EU277" s="69" t="s">
        <v>621</v>
      </c>
      <c r="EV277" s="69" t="s">
        <v>635</v>
      </c>
      <c r="EW277" s="69" t="s">
        <v>635</v>
      </c>
      <c r="EX277" s="69" t="s">
        <v>628</v>
      </c>
      <c r="EY277" s="14" t="str">
        <f>""</f>
        <v/>
      </c>
      <c r="EZ277" s="14" t="str">
        <f>""</f>
        <v/>
      </c>
      <c r="FA277" s="14" t="str">
        <f>""</f>
        <v/>
      </c>
      <c r="FB277" s="73" t="s">
        <v>2483</v>
      </c>
      <c r="FH277" s="84">
        <f t="shared" si="306"/>
        <v>0</v>
      </c>
      <c r="FI277" s="84">
        <f t="shared" si="307"/>
        <v>1</v>
      </c>
      <c r="FJ277" s="85" t="s">
        <v>1253</v>
      </c>
    </row>
    <row r="278" spans="100:166" x14ac:dyDescent="0.25">
      <c r="CV278" s="84">
        <f t="shared" si="280"/>
        <v>1</v>
      </c>
      <c r="CW278" s="58" t="str">
        <f>Arnor!W38</f>
        <v/>
      </c>
      <c r="DC278" s="84">
        <f t="shared" si="281"/>
        <v>1</v>
      </c>
      <c r="DD278">
        <f>'Lothlórien and Mirkwood'!AP30</f>
        <v>0</v>
      </c>
      <c r="DE278" t="str">
        <f>'Lothlórien and Mirkwood'!AA30</f>
        <v>Galadhrim Guard</v>
      </c>
      <c r="DF278" s="84" t="str">
        <f>'Lothlórien and Mirkwood'!CA30</f>
        <v>-</v>
      </c>
      <c r="DK278" s="84"/>
      <c r="DL278">
        <f>LOOKUP(DK276,$EH:$EH,$EK:$EK)</f>
        <v>0</v>
      </c>
      <c r="DM278" s="84">
        <f t="shared" si="310"/>
        <v>0</v>
      </c>
      <c r="DN278">
        <f t="shared" si="285"/>
        <v>0</v>
      </c>
      <c r="DO278">
        <f t="shared" si="286"/>
        <v>0</v>
      </c>
      <c r="DP278">
        <f t="shared" si="287"/>
        <v>0</v>
      </c>
      <c r="DQ278">
        <f t="shared" si="288"/>
        <v>0</v>
      </c>
      <c r="DR278">
        <f t="shared" si="289"/>
        <v>0</v>
      </c>
      <c r="DS278">
        <f t="shared" si="290"/>
        <v>0</v>
      </c>
      <c r="DT278">
        <f t="shared" si="291"/>
        <v>0</v>
      </c>
      <c r="DU278">
        <f t="shared" si="292"/>
        <v>0</v>
      </c>
      <c r="DV278">
        <f t="shared" si="293"/>
        <v>0</v>
      </c>
      <c r="DW278">
        <f t="shared" si="294"/>
        <v>0</v>
      </c>
      <c r="DX278">
        <f t="shared" si="295"/>
        <v>0</v>
      </c>
      <c r="DY278">
        <f t="shared" si="296"/>
        <v>0</v>
      </c>
      <c r="DZ278">
        <f t="shared" si="297"/>
        <v>0</v>
      </c>
      <c r="EA278" s="17">
        <f t="shared" si="299"/>
        <v>1</v>
      </c>
      <c r="EB278" s="85"/>
      <c r="EC278" s="85" t="str">
        <f t="shared" si="298"/>
        <v/>
      </c>
      <c r="ED278" s="85"/>
      <c r="EG278" s="85"/>
      <c r="EH278" s="62" t="s">
        <v>37</v>
      </c>
      <c r="EI278" s="63" t="s">
        <v>37</v>
      </c>
      <c r="EJ278" s="64"/>
      <c r="EO278" s="65" t="s">
        <v>177</v>
      </c>
      <c r="EP278" s="65" t="s">
        <v>177</v>
      </c>
      <c r="EQ278" s="69" t="s">
        <v>709</v>
      </c>
      <c r="ER278" s="69" t="s">
        <v>1843</v>
      </c>
      <c r="ES278" s="69" t="s">
        <v>742</v>
      </c>
      <c r="ET278" s="69" t="s">
        <v>623</v>
      </c>
      <c r="EU278" s="69" t="s">
        <v>623</v>
      </c>
      <c r="EV278" s="69" t="s">
        <v>635</v>
      </c>
      <c r="EW278" s="69" t="s">
        <v>635</v>
      </c>
      <c r="EX278" s="69" t="s">
        <v>628</v>
      </c>
      <c r="EY278" s="14" t="str">
        <f>""</f>
        <v/>
      </c>
      <c r="EZ278" s="14" t="str">
        <f>""</f>
        <v/>
      </c>
      <c r="FA278" s="14" t="str">
        <f>""</f>
        <v/>
      </c>
      <c r="FB278" s="70" t="s">
        <v>723</v>
      </c>
      <c r="FH278" s="84">
        <f t="shared" si="306"/>
        <v>0</v>
      </c>
      <c r="FI278" s="84">
        <f t="shared" si="307"/>
        <v>1</v>
      </c>
      <c r="FJ278" s="85" t="s">
        <v>1254</v>
      </c>
    </row>
    <row r="279" spans="100:166" x14ac:dyDescent="0.25">
      <c r="CV279" s="84">
        <f t="shared" si="280"/>
        <v>1</v>
      </c>
      <c r="CW279" s="58" t="str">
        <f>Arnor!W39</f>
        <v/>
      </c>
      <c r="DC279" s="84">
        <f t="shared" si="281"/>
        <v>1</v>
      </c>
      <c r="DD279">
        <f>'Lothlórien and Mirkwood'!AP31</f>
        <v>0</v>
      </c>
      <c r="DE279" t="str">
        <f>'Lothlórien and Mirkwood'!AA31</f>
        <v>Galadhrim Guard</v>
      </c>
      <c r="DF279" s="84" t="str">
        <f>'Lothlórien and Mirkwood'!CA31</f>
        <v>-</v>
      </c>
      <c r="DK279" s="84"/>
      <c r="DL279">
        <f>LOOKUP(DK276,$EH:$EH,$EL:$EL)</f>
        <v>0</v>
      </c>
      <c r="DM279" s="84">
        <f t="shared" si="310"/>
        <v>0</v>
      </c>
      <c r="DN279">
        <f t="shared" si="285"/>
        <v>0</v>
      </c>
      <c r="DO279">
        <f t="shared" si="286"/>
        <v>0</v>
      </c>
      <c r="DP279">
        <f t="shared" si="287"/>
        <v>0</v>
      </c>
      <c r="DQ279">
        <f t="shared" si="288"/>
        <v>0</v>
      </c>
      <c r="DR279">
        <f t="shared" si="289"/>
        <v>0</v>
      </c>
      <c r="DS279">
        <f t="shared" si="290"/>
        <v>0</v>
      </c>
      <c r="DT279">
        <f t="shared" si="291"/>
        <v>0</v>
      </c>
      <c r="DU279">
        <f t="shared" si="292"/>
        <v>0</v>
      </c>
      <c r="DV279">
        <f t="shared" si="293"/>
        <v>0</v>
      </c>
      <c r="DW279">
        <f t="shared" si="294"/>
        <v>0</v>
      </c>
      <c r="DX279">
        <f t="shared" si="295"/>
        <v>0</v>
      </c>
      <c r="DY279">
        <f t="shared" si="296"/>
        <v>0</v>
      </c>
      <c r="DZ279">
        <f t="shared" si="297"/>
        <v>0</v>
      </c>
      <c r="EA279" s="17">
        <f t="shared" si="299"/>
        <v>1</v>
      </c>
      <c r="EB279" s="85"/>
      <c r="EC279" s="85" t="str">
        <f t="shared" si="298"/>
        <v/>
      </c>
      <c r="ED279" s="85"/>
      <c r="EG279" s="85"/>
      <c r="EH279" s="62" t="s">
        <v>552</v>
      </c>
      <c r="EI279" s="63" t="s">
        <v>37</v>
      </c>
      <c r="EJ279" s="64" t="s">
        <v>39</v>
      </c>
      <c r="EO279" s="65" t="s">
        <v>176</v>
      </c>
      <c r="EP279" s="65" t="s">
        <v>176</v>
      </c>
      <c r="EQ279" s="69" t="s">
        <v>709</v>
      </c>
      <c r="ER279" s="69" t="s">
        <v>1843</v>
      </c>
      <c r="ES279" s="69" t="s">
        <v>742</v>
      </c>
      <c r="ET279" s="69" t="s">
        <v>623</v>
      </c>
      <c r="EU279" s="69" t="s">
        <v>623</v>
      </c>
      <c r="EV279" s="69" t="s">
        <v>635</v>
      </c>
      <c r="EW279" s="69" t="s">
        <v>635</v>
      </c>
      <c r="EX279" s="69" t="s">
        <v>628</v>
      </c>
      <c r="EY279" s="14" t="str">
        <f>""</f>
        <v/>
      </c>
      <c r="EZ279" s="14" t="str">
        <f>""</f>
        <v/>
      </c>
      <c r="FA279" s="14" t="str">
        <f>""</f>
        <v/>
      </c>
      <c r="FB279" s="70" t="s">
        <v>723</v>
      </c>
      <c r="FH279" s="84">
        <f t="shared" si="306"/>
        <v>0</v>
      </c>
      <c r="FI279" s="84">
        <f t="shared" si="307"/>
        <v>1</v>
      </c>
      <c r="FJ279" s="85" t="s">
        <v>1900</v>
      </c>
    </row>
    <row r="280" spans="100:166" x14ac:dyDescent="0.25">
      <c r="CV280" s="84">
        <f t="shared" si="280"/>
        <v>1</v>
      </c>
      <c r="CW280" s="58" t="str">
        <f>Arnor!W40</f>
        <v/>
      </c>
      <c r="DC280" s="84">
        <f t="shared" si="281"/>
        <v>1</v>
      </c>
      <c r="DD280">
        <f>'Lothlórien and Mirkwood'!AP32</f>
        <v>0</v>
      </c>
      <c r="DE280" t="str">
        <f>'Lothlórien and Mirkwood'!AA32</f>
        <v>Galadhrim Guard</v>
      </c>
      <c r="DF280" s="84" t="str">
        <f>'Lothlórien and Mirkwood'!CA32</f>
        <v>-</v>
      </c>
      <c r="DK280" s="84"/>
      <c r="DL280">
        <f>LOOKUP(DK276,$EH:$EH,$EM:$EM)</f>
        <v>0</v>
      </c>
      <c r="DM280" s="84">
        <f t="shared" si="310"/>
        <v>0</v>
      </c>
      <c r="DN280">
        <f t="shared" si="285"/>
        <v>0</v>
      </c>
      <c r="DO280">
        <f t="shared" si="286"/>
        <v>0</v>
      </c>
      <c r="DP280">
        <f t="shared" si="287"/>
        <v>0</v>
      </c>
      <c r="DQ280">
        <f t="shared" si="288"/>
        <v>0</v>
      </c>
      <c r="DR280">
        <f t="shared" si="289"/>
        <v>0</v>
      </c>
      <c r="DS280">
        <f t="shared" si="290"/>
        <v>0</v>
      </c>
      <c r="DT280">
        <f t="shared" si="291"/>
        <v>0</v>
      </c>
      <c r="DU280">
        <f t="shared" si="292"/>
        <v>0</v>
      </c>
      <c r="DV280">
        <f t="shared" si="293"/>
        <v>0</v>
      </c>
      <c r="DW280">
        <f t="shared" si="294"/>
        <v>0</v>
      </c>
      <c r="DX280">
        <f t="shared" si="295"/>
        <v>0</v>
      </c>
      <c r="DY280">
        <f t="shared" si="296"/>
        <v>0</v>
      </c>
      <c r="DZ280">
        <f t="shared" si="297"/>
        <v>0</v>
      </c>
      <c r="EA280" s="17">
        <f t="shared" si="299"/>
        <v>1</v>
      </c>
      <c r="EB280" s="85"/>
      <c r="EC280" s="85" t="str">
        <f t="shared" si="298"/>
        <v/>
      </c>
      <c r="ED280" s="85"/>
      <c r="EG280" s="85"/>
      <c r="EH280" s="62" t="s">
        <v>74</v>
      </c>
      <c r="EI280" s="63" t="s">
        <v>74</v>
      </c>
      <c r="EJ280" s="64"/>
      <c r="EO280" s="84" t="s">
        <v>2356</v>
      </c>
      <c r="EP280" s="84" t="s">
        <v>2356</v>
      </c>
      <c r="EQ280" s="69" t="s">
        <v>709</v>
      </c>
      <c r="ER280" s="69" t="s">
        <v>1843</v>
      </c>
      <c r="ES280" s="69" t="s">
        <v>627</v>
      </c>
      <c r="ET280" s="69" t="s">
        <v>623</v>
      </c>
      <c r="EU280" s="69" t="s">
        <v>623</v>
      </c>
      <c r="EV280" s="69" t="s">
        <v>635</v>
      </c>
      <c r="EW280" s="69" t="s">
        <v>635</v>
      </c>
      <c r="EX280" s="69" t="s">
        <v>628</v>
      </c>
      <c r="EY280" s="14" t="str">
        <f>""</f>
        <v/>
      </c>
      <c r="EZ280" s="14" t="str">
        <f>""</f>
        <v/>
      </c>
      <c r="FA280" s="14" t="str">
        <f>""</f>
        <v/>
      </c>
      <c r="FB280" s="73" t="s">
        <v>2368</v>
      </c>
      <c r="FH280" s="84">
        <f t="shared" si="306"/>
        <v>0</v>
      </c>
      <c r="FI280" s="84">
        <f t="shared" si="307"/>
        <v>1</v>
      </c>
      <c r="FJ280" s="85" t="s">
        <v>1255</v>
      </c>
    </row>
    <row r="281" spans="100:166" x14ac:dyDescent="0.25">
      <c r="CV281" s="84">
        <f t="shared" si="280"/>
        <v>1</v>
      </c>
      <c r="CW281" s="58" t="str">
        <f>Arnor!W41</f>
        <v/>
      </c>
      <c r="DC281" s="84">
        <f t="shared" si="281"/>
        <v>1</v>
      </c>
      <c r="DD281">
        <f>'Lothlórien and Mirkwood'!AP33</f>
        <v>0</v>
      </c>
      <c r="DE281" t="str">
        <f>'Lothlórien and Mirkwood'!AA33</f>
        <v>Galadhrim Knight</v>
      </c>
      <c r="DF281" s="84" t="str">
        <f>'Lothlórien and Mirkwood'!CA33</f>
        <v>-</v>
      </c>
      <c r="DH281">
        <v>56</v>
      </c>
      <c r="DI281">
        <f>LOOKUP(DH281,$DC:$DC,$DE:$DE)</f>
        <v>0</v>
      </c>
      <c r="DJ281">
        <f>LOOKUP(DH281,$DC:$DC,$DF:$DF)</f>
        <v>0</v>
      </c>
      <c r="DK281" s="61">
        <f t="shared" ref="DK281" si="311">IF(DI281=0,0,CONCATENATE(DI281,IF(OR(COUNT(FIND("Horse",DJ281))=1,COUNT(FIND("Pony",DJ281))=1,COUNT(FIND("War Goat",DJ281))=1,COUNT(FIND("War Boar",DJ281))=1),"1.",""),IF(OR(COUNT(FIND("armoured horse",DJ281))=1,COUNT(FIND("Gandalf's Cart",DJ281))=1,COUNT(FIND("Sleigh",DJ281))=1,COUNT(FIND("Windlance",DJ281))=1),"2.",""),IF(OR(COUNT(FIND("Engineer Captain",DJ281))=1,COUNT(FIND("Shadowfax",DJ281))=1),"3.","")))</f>
        <v>0</v>
      </c>
      <c r="DL281">
        <f>LOOKUP(DK281,$EH:$EH,$EI:$EI)</f>
        <v>0</v>
      </c>
      <c r="DM281" s="61">
        <f t="shared" ref="DM281" si="312">IF(DL281=0,0,CONCATENATE(DL281,IF(OR(COUNT(FIND("Shield",DJ281))=1,COUNT(FIND("Sting",DJ281))=1,COUNT(FIND("Sebastian",DJ281))=1,COUNT(FIND("The Oakenshield",DJ281))=1),"1.",""),IF(OR(COUNT(FIND("Armour",DJ281))=1,COUNT(FIND("Elven glaive",DJ281))=1),"2.",""),IF(OR(COUNT(FIND("Heavy armour",DJ281))=1,COUNT(FIND("Mithril Coat",DJ281))=1,COUNT(FIND("armour of Gondolin",DJ281))=1,COUNT(FIND("Orcrist",DJ281))=1),"3.",""),IF(OR(COUNT(FIND("The Banner of Minas Tirith",DJ281))=1,COUNT(FIND("Horn of the Riddermark",DJ281))=1,COUNT(FIND("Royal Standard of Rohan",DJ281))=1,COUNT(FIND("Banner of Arwen Evenstar",DJ281))=1,COUNT(FIND("Mirror of Galadriel",DJ281))=1,COUNT(FIND("Andúril, Flame of the West",DJ281))=1,COUNT(FIND("Durin's Axe",DJ281))=1,COUNT(FIND("Erebor13",DJ281))=1),"4.","")))</f>
        <v>0</v>
      </c>
      <c r="DN281">
        <f t="shared" si="285"/>
        <v>0</v>
      </c>
      <c r="DO281">
        <f t="shared" si="286"/>
        <v>0</v>
      </c>
      <c r="DP281">
        <f t="shared" si="287"/>
        <v>0</v>
      </c>
      <c r="DQ281">
        <f t="shared" si="288"/>
        <v>0</v>
      </c>
      <c r="DR281">
        <f t="shared" si="289"/>
        <v>0</v>
      </c>
      <c r="DS281">
        <f t="shared" si="290"/>
        <v>0</v>
      </c>
      <c r="DT281">
        <f t="shared" si="291"/>
        <v>0</v>
      </c>
      <c r="DU281">
        <f t="shared" si="292"/>
        <v>0</v>
      </c>
      <c r="DV281">
        <f t="shared" si="293"/>
        <v>0</v>
      </c>
      <c r="DW281">
        <f t="shared" si="294"/>
        <v>0</v>
      </c>
      <c r="DX281">
        <f t="shared" si="295"/>
        <v>0</v>
      </c>
      <c r="DY281">
        <f t="shared" si="296"/>
        <v>0</v>
      </c>
      <c r="DZ281">
        <f t="shared" si="297"/>
        <v>0</v>
      </c>
      <c r="EA281" s="17">
        <f t="shared" si="299"/>
        <v>1</v>
      </c>
      <c r="EB281" s="85" t="str">
        <f>IF(COUNT(FIND(" with ",DJ281))=1,SUBSTITUTE(DJ281,CONCATENATE(DI281," with"),""),"")</f>
        <v/>
      </c>
      <c r="EC281" s="85" t="str">
        <f t="shared" si="298"/>
        <v/>
      </c>
      <c r="ED281" s="85"/>
      <c r="EG281" s="85"/>
      <c r="EH281" s="62" t="s">
        <v>563</v>
      </c>
      <c r="EI281" s="63" t="s">
        <v>74</v>
      </c>
      <c r="EJ281" s="64" t="s">
        <v>549</v>
      </c>
      <c r="EO281" s="84" t="s">
        <v>2355</v>
      </c>
      <c r="EP281" s="84" t="s">
        <v>2355</v>
      </c>
      <c r="EQ281" s="69" t="s">
        <v>709</v>
      </c>
      <c r="ER281" s="69" t="s">
        <v>1843</v>
      </c>
      <c r="ES281" s="69" t="s">
        <v>620</v>
      </c>
      <c r="ET281" s="69" t="s">
        <v>621</v>
      </c>
      <c r="EU281" s="69" t="s">
        <v>621</v>
      </c>
      <c r="EV281" s="69" t="s">
        <v>629</v>
      </c>
      <c r="EW281" s="69" t="s">
        <v>629</v>
      </c>
      <c r="EX281" s="69" t="s">
        <v>624</v>
      </c>
      <c r="EY281" s="69" t="s">
        <v>629</v>
      </c>
      <c r="EZ281" s="69" t="s">
        <v>635</v>
      </c>
      <c r="FA281" s="69" t="s">
        <v>635</v>
      </c>
      <c r="FB281" s="73" t="s">
        <v>2368</v>
      </c>
      <c r="FH281" s="84">
        <f t="shared" si="306"/>
        <v>0</v>
      </c>
      <c r="FI281" s="84">
        <f t="shared" si="307"/>
        <v>1</v>
      </c>
      <c r="FJ281" s="85" t="s">
        <v>1254</v>
      </c>
    </row>
    <row r="282" spans="100:166" x14ac:dyDescent="0.25">
      <c r="CV282" s="84">
        <f t="shared" si="280"/>
        <v>1</v>
      </c>
      <c r="CW282" s="58" t="str">
        <f>Arnor!W42</f>
        <v/>
      </c>
      <c r="DC282" s="84">
        <f t="shared" si="281"/>
        <v>1</v>
      </c>
      <c r="DD282">
        <f>'Lothlórien and Mirkwood'!AP34</f>
        <v>0</v>
      </c>
      <c r="DE282" t="str">
        <f>'Lothlórien and Mirkwood'!AA34</f>
        <v>Galadhrim Knight</v>
      </c>
      <c r="DF282" s="84" t="str">
        <f>'Lothlórien and Mirkwood'!CA34</f>
        <v>-</v>
      </c>
      <c r="DK282" s="84"/>
      <c r="DL282">
        <f>LOOKUP(DK281,$EH:$EH,$EJ:$EJ)</f>
        <v>0</v>
      </c>
      <c r="DM282" s="84">
        <f t="shared" ref="DM282:DM285" si="313">DL282</f>
        <v>0</v>
      </c>
      <c r="DN282">
        <f t="shared" si="285"/>
        <v>0</v>
      </c>
      <c r="DO282">
        <f t="shared" si="286"/>
        <v>0</v>
      </c>
      <c r="DP282">
        <f t="shared" si="287"/>
        <v>0</v>
      </c>
      <c r="DQ282">
        <f t="shared" si="288"/>
        <v>0</v>
      </c>
      <c r="DR282">
        <f t="shared" si="289"/>
        <v>0</v>
      </c>
      <c r="DS282">
        <f t="shared" si="290"/>
        <v>0</v>
      </c>
      <c r="DT282">
        <f t="shared" si="291"/>
        <v>0</v>
      </c>
      <c r="DU282">
        <f t="shared" si="292"/>
        <v>0</v>
      </c>
      <c r="DV282">
        <f t="shared" si="293"/>
        <v>0</v>
      </c>
      <c r="DW282">
        <f t="shared" si="294"/>
        <v>0</v>
      </c>
      <c r="DX282">
        <f t="shared" si="295"/>
        <v>0</v>
      </c>
      <c r="DY282">
        <f t="shared" si="296"/>
        <v>0</v>
      </c>
      <c r="DZ282">
        <f t="shared" si="297"/>
        <v>0</v>
      </c>
      <c r="EA282" s="17">
        <f t="shared" si="299"/>
        <v>1</v>
      </c>
      <c r="EB282" s="85"/>
      <c r="EC282" s="85" t="str">
        <f t="shared" si="298"/>
        <v/>
      </c>
      <c r="ED282" s="85"/>
      <c r="EG282" s="85"/>
      <c r="EH282" s="62" t="s">
        <v>257</v>
      </c>
      <c r="EI282" s="63" t="s">
        <v>257</v>
      </c>
      <c r="EJ282" s="64"/>
      <c r="EO282" s="65" t="s">
        <v>596</v>
      </c>
      <c r="EP282" s="65" t="s">
        <v>596</v>
      </c>
      <c r="EQ282" s="69" t="s">
        <v>748</v>
      </c>
      <c r="ER282" s="69" t="s">
        <v>1845</v>
      </c>
      <c r="ES282" s="69" t="s">
        <v>644</v>
      </c>
      <c r="ET282" s="69" t="s">
        <v>621</v>
      </c>
      <c r="EU282" s="69" t="s">
        <v>668</v>
      </c>
      <c r="EV282" s="69" t="s">
        <v>629</v>
      </c>
      <c r="EW282" s="69" t="s">
        <v>629</v>
      </c>
      <c r="EX282" s="69" t="s">
        <v>628</v>
      </c>
      <c r="EY282" s="69" t="s">
        <v>623</v>
      </c>
      <c r="EZ282" s="69" t="s">
        <v>635</v>
      </c>
      <c r="FA282" s="69" t="s">
        <v>635</v>
      </c>
      <c r="FB282" s="70" t="s">
        <v>757</v>
      </c>
      <c r="FH282" s="84">
        <f t="shared" si="306"/>
        <v>0</v>
      </c>
      <c r="FI282" s="84">
        <f t="shared" si="307"/>
        <v>1</v>
      </c>
      <c r="FJ282" s="85" t="s">
        <v>1901</v>
      </c>
    </row>
    <row r="283" spans="100:166" x14ac:dyDescent="0.25">
      <c r="CV283" s="84">
        <f t="shared" si="280"/>
        <v>1</v>
      </c>
      <c r="CW283" s="58" t="str">
        <f>Arnor!W43</f>
        <v/>
      </c>
      <c r="DC283" s="84">
        <f t="shared" si="281"/>
        <v>1</v>
      </c>
      <c r="DD283">
        <f>'Lothlórien and Mirkwood'!AP35</f>
        <v>0</v>
      </c>
      <c r="DE283" t="str">
        <f>'Lothlórien and Mirkwood'!AA35</f>
        <v>Galadhrim Knight</v>
      </c>
      <c r="DF283" s="84" t="str">
        <f>'Lothlórien and Mirkwood'!CA35</f>
        <v>-</v>
      </c>
      <c r="DK283" s="84"/>
      <c r="DL283">
        <f>LOOKUP(DK281,$EH:$EH,$EK:$EK)</f>
        <v>0</v>
      </c>
      <c r="DM283" s="84">
        <f t="shared" si="313"/>
        <v>0</v>
      </c>
      <c r="DN283">
        <f t="shared" si="285"/>
        <v>0</v>
      </c>
      <c r="DO283">
        <f t="shared" si="286"/>
        <v>0</v>
      </c>
      <c r="DP283">
        <f t="shared" si="287"/>
        <v>0</v>
      </c>
      <c r="DQ283">
        <f t="shared" si="288"/>
        <v>0</v>
      </c>
      <c r="DR283">
        <f t="shared" si="289"/>
        <v>0</v>
      </c>
      <c r="DS283">
        <f t="shared" si="290"/>
        <v>0</v>
      </c>
      <c r="DT283">
        <f t="shared" si="291"/>
        <v>0</v>
      </c>
      <c r="DU283">
        <f t="shared" si="292"/>
        <v>0</v>
      </c>
      <c r="DV283">
        <f t="shared" si="293"/>
        <v>0</v>
      </c>
      <c r="DW283">
        <f t="shared" si="294"/>
        <v>0</v>
      </c>
      <c r="DX283">
        <f t="shared" si="295"/>
        <v>0</v>
      </c>
      <c r="DY283">
        <f t="shared" si="296"/>
        <v>0</v>
      </c>
      <c r="DZ283">
        <f t="shared" si="297"/>
        <v>0</v>
      </c>
      <c r="EA283" s="17">
        <f t="shared" si="299"/>
        <v>1</v>
      </c>
      <c r="EB283" s="85"/>
      <c r="EC283" s="85" t="str">
        <f t="shared" si="298"/>
        <v/>
      </c>
      <c r="ED283" s="85"/>
      <c r="EG283" s="85"/>
      <c r="EH283" s="62" t="s">
        <v>2446</v>
      </c>
      <c r="EI283" s="63" t="s">
        <v>2446</v>
      </c>
      <c r="EJ283" s="64" t="s">
        <v>252</v>
      </c>
      <c r="EO283" s="65" t="s">
        <v>178</v>
      </c>
      <c r="EP283" s="65" t="s">
        <v>178</v>
      </c>
      <c r="EQ283" s="69" t="s">
        <v>709</v>
      </c>
      <c r="ER283" s="69" t="s">
        <v>721</v>
      </c>
      <c r="ES283" s="69" t="s">
        <v>627</v>
      </c>
      <c r="ET283" s="69" t="s">
        <v>623</v>
      </c>
      <c r="EU283" s="69" t="s">
        <v>623</v>
      </c>
      <c r="EV283" s="69" t="s">
        <v>635</v>
      </c>
      <c r="EW283" s="69" t="s">
        <v>635</v>
      </c>
      <c r="EX283" s="69" t="s">
        <v>628</v>
      </c>
      <c r="EY283" s="14" t="str">
        <f>""</f>
        <v/>
      </c>
      <c r="EZ283" s="14" t="str">
        <f>""</f>
        <v/>
      </c>
      <c r="FA283" s="14" t="str">
        <f>""</f>
        <v/>
      </c>
      <c r="FB283" s="70" t="s">
        <v>723</v>
      </c>
      <c r="FH283" s="84">
        <f t="shared" si="306"/>
        <v>0</v>
      </c>
      <c r="FI283" s="84">
        <f t="shared" si="307"/>
        <v>1</v>
      </c>
      <c r="FJ283" s="85" t="s">
        <v>1256</v>
      </c>
    </row>
    <row r="284" spans="100:166" x14ac:dyDescent="0.25">
      <c r="CV284" s="84">
        <f t="shared" si="280"/>
        <v>1</v>
      </c>
      <c r="CW284" s="58" t="str">
        <f>Arnor!W44</f>
        <v/>
      </c>
      <c r="DC284" s="84">
        <f t="shared" si="281"/>
        <v>1</v>
      </c>
      <c r="DD284">
        <f>'Lothlórien and Mirkwood'!AP36</f>
        <v>0</v>
      </c>
      <c r="DE284" t="str">
        <f>'Lothlórien and Mirkwood'!AA36</f>
        <v>Galadhrim Knight</v>
      </c>
      <c r="DF284" s="84" t="str">
        <f>'Lothlórien and Mirkwood'!CA36</f>
        <v>-</v>
      </c>
      <c r="DK284" s="84"/>
      <c r="DL284">
        <f>LOOKUP(DK281,$EH:$EH,$EL:$EL)</f>
        <v>0</v>
      </c>
      <c r="DM284" s="84">
        <f t="shared" si="313"/>
        <v>0</v>
      </c>
      <c r="DN284">
        <f t="shared" si="285"/>
        <v>0</v>
      </c>
      <c r="DO284">
        <f t="shared" si="286"/>
        <v>0</v>
      </c>
      <c r="DP284">
        <f t="shared" si="287"/>
        <v>0</v>
      </c>
      <c r="DQ284">
        <f t="shared" si="288"/>
        <v>0</v>
      </c>
      <c r="DR284">
        <f t="shared" si="289"/>
        <v>0</v>
      </c>
      <c r="DS284">
        <f t="shared" si="290"/>
        <v>0</v>
      </c>
      <c r="DT284">
        <f t="shared" si="291"/>
        <v>0</v>
      </c>
      <c r="DU284">
        <f t="shared" si="292"/>
        <v>0</v>
      </c>
      <c r="DV284">
        <f t="shared" si="293"/>
        <v>0</v>
      </c>
      <c r="DW284">
        <f t="shared" si="294"/>
        <v>0</v>
      </c>
      <c r="DX284">
        <f t="shared" si="295"/>
        <v>0</v>
      </c>
      <c r="DY284">
        <f t="shared" si="296"/>
        <v>0</v>
      </c>
      <c r="DZ284">
        <f t="shared" si="297"/>
        <v>0</v>
      </c>
      <c r="EA284" s="17">
        <f t="shared" si="299"/>
        <v>1</v>
      </c>
      <c r="EB284" s="85"/>
      <c r="EC284" s="85" t="str">
        <f t="shared" si="298"/>
        <v/>
      </c>
      <c r="ED284" s="85"/>
      <c r="EG284" s="85"/>
      <c r="EH284" s="62" t="s">
        <v>613</v>
      </c>
      <c r="EI284" s="63" t="s">
        <v>257</v>
      </c>
      <c r="EJ284" s="64" t="s">
        <v>32</v>
      </c>
      <c r="EO284" s="65" t="s">
        <v>175</v>
      </c>
      <c r="EP284" s="65" t="s">
        <v>175</v>
      </c>
      <c r="EQ284" s="69" t="s">
        <v>709</v>
      </c>
      <c r="ER284" s="69" t="s">
        <v>721</v>
      </c>
      <c r="ES284" s="69" t="s">
        <v>627</v>
      </c>
      <c r="ET284" s="69" t="s">
        <v>623</v>
      </c>
      <c r="EU284" s="69" t="s">
        <v>623</v>
      </c>
      <c r="EV284" s="69" t="s">
        <v>635</v>
      </c>
      <c r="EW284" s="69" t="s">
        <v>635</v>
      </c>
      <c r="EX284" s="69" t="s">
        <v>628</v>
      </c>
      <c r="EY284" s="14" t="str">
        <f>""</f>
        <v/>
      </c>
      <c r="EZ284" s="14" t="str">
        <f>""</f>
        <v/>
      </c>
      <c r="FA284" s="14" t="str">
        <f>""</f>
        <v/>
      </c>
      <c r="FB284" s="70" t="s">
        <v>723</v>
      </c>
      <c r="FH284" s="84">
        <f t="shared" si="306"/>
        <v>0</v>
      </c>
      <c r="FI284" s="84">
        <f t="shared" si="307"/>
        <v>1</v>
      </c>
      <c r="FJ284" s="85" t="s">
        <v>1257</v>
      </c>
    </row>
    <row r="285" spans="100:166" x14ac:dyDescent="0.25">
      <c r="CV285" s="84">
        <f t="shared" si="280"/>
        <v>1</v>
      </c>
      <c r="CW285" s="58" t="str">
        <f>Arnor!W45</f>
        <v/>
      </c>
      <c r="DC285" s="84">
        <f t="shared" si="281"/>
        <v>1</v>
      </c>
      <c r="DD285">
        <f>'Lothlórien and Mirkwood'!AP37</f>
        <v>0</v>
      </c>
      <c r="DE285" t="str">
        <f>'Lothlórien and Mirkwood'!AA37</f>
        <v>Galadhrim Knight Elite</v>
      </c>
      <c r="DF285" s="84" t="str">
        <f>'Lothlórien and Mirkwood'!CA37</f>
        <v>-</v>
      </c>
      <c r="DK285" s="84"/>
      <c r="DL285">
        <f>LOOKUP(DK281,$EH:$EH,$EM:$EM)</f>
        <v>0</v>
      </c>
      <c r="DM285" s="84">
        <f t="shared" si="313"/>
        <v>0</v>
      </c>
      <c r="DN285">
        <f t="shared" si="285"/>
        <v>0</v>
      </c>
      <c r="DO285">
        <f t="shared" si="286"/>
        <v>0</v>
      </c>
      <c r="DP285">
        <f t="shared" si="287"/>
        <v>0</v>
      </c>
      <c r="DQ285">
        <f t="shared" si="288"/>
        <v>0</v>
      </c>
      <c r="DR285">
        <f t="shared" si="289"/>
        <v>0</v>
      </c>
      <c r="DS285">
        <f t="shared" si="290"/>
        <v>0</v>
      </c>
      <c r="DT285">
        <f t="shared" si="291"/>
        <v>0</v>
      </c>
      <c r="DU285">
        <f t="shared" si="292"/>
        <v>0</v>
      </c>
      <c r="DV285">
        <f t="shared" si="293"/>
        <v>0</v>
      </c>
      <c r="DW285">
        <f t="shared" si="294"/>
        <v>0</v>
      </c>
      <c r="DX285">
        <f t="shared" si="295"/>
        <v>0</v>
      </c>
      <c r="DY285">
        <f t="shared" si="296"/>
        <v>0</v>
      </c>
      <c r="DZ285">
        <f t="shared" si="297"/>
        <v>0</v>
      </c>
      <c r="EA285" s="17">
        <f t="shared" si="299"/>
        <v>1</v>
      </c>
      <c r="EB285" s="85"/>
      <c r="EC285" s="85" t="str">
        <f t="shared" si="298"/>
        <v/>
      </c>
      <c r="ED285" s="85"/>
      <c r="EG285" s="85"/>
      <c r="EH285" s="62" t="s">
        <v>1828</v>
      </c>
      <c r="EI285" s="63" t="s">
        <v>257</v>
      </c>
      <c r="EJ285" s="64" t="s">
        <v>1820</v>
      </c>
      <c r="EO285" s="84" t="s">
        <v>1786</v>
      </c>
      <c r="EP285" s="84" t="s">
        <v>1786</v>
      </c>
      <c r="EQ285" s="69" t="s">
        <v>748</v>
      </c>
      <c r="ER285" s="69" t="s">
        <v>1845</v>
      </c>
      <c r="ES285" s="69" t="s">
        <v>644</v>
      </c>
      <c r="ET285" s="69" t="s">
        <v>621</v>
      </c>
      <c r="EU285" s="69" t="s">
        <v>628</v>
      </c>
      <c r="EV285" s="69" t="s">
        <v>629</v>
      </c>
      <c r="EW285" s="69" t="s">
        <v>629</v>
      </c>
      <c r="EX285" s="69" t="s">
        <v>628</v>
      </c>
      <c r="EY285" s="69" t="s">
        <v>629</v>
      </c>
      <c r="EZ285" s="69" t="s">
        <v>635</v>
      </c>
      <c r="FA285" s="69" t="s">
        <v>635</v>
      </c>
      <c r="FB285" s="73" t="s">
        <v>1860</v>
      </c>
      <c r="FH285" s="84">
        <f t="shared" si="306"/>
        <v>0</v>
      </c>
      <c r="FI285" s="84">
        <f t="shared" si="307"/>
        <v>1</v>
      </c>
      <c r="FJ285" s="85" t="s">
        <v>1258</v>
      </c>
    </row>
    <row r="286" spans="100:166" x14ac:dyDescent="0.25">
      <c r="CV286" s="84">
        <f t="shared" si="280"/>
        <v>1</v>
      </c>
      <c r="CW286" s="58" t="str">
        <f>Arnor!W46</f>
        <v/>
      </c>
      <c r="DC286" s="84">
        <f t="shared" si="281"/>
        <v>1</v>
      </c>
      <c r="DD286">
        <f>'Lothlórien and Mirkwood'!AP38</f>
        <v>0</v>
      </c>
      <c r="DE286" t="str">
        <f>'Lothlórien and Mirkwood'!AA38</f>
        <v>Galadhrim Knight Elite</v>
      </c>
      <c r="DF286" s="84" t="str">
        <f>'Lothlórien and Mirkwood'!CA38</f>
        <v>-</v>
      </c>
      <c r="DH286">
        <v>57</v>
      </c>
      <c r="DI286">
        <f>LOOKUP(DH286,$DC:$DC,$DE:$DE)</f>
        <v>0</v>
      </c>
      <c r="DJ286">
        <f>LOOKUP(DH286,$DC:$DC,$DF:$DF)</f>
        <v>0</v>
      </c>
      <c r="DK286" s="61">
        <f t="shared" ref="DK286" si="314">IF(DI286=0,0,CONCATENATE(DI286,IF(OR(COUNT(FIND("Horse",DJ286))=1,COUNT(FIND("Pony",DJ286))=1,COUNT(FIND("War Goat",DJ286))=1,COUNT(FIND("War Boar",DJ286))=1),"1.",""),IF(OR(COUNT(FIND("armoured horse",DJ286))=1,COUNT(FIND("Gandalf's Cart",DJ286))=1,COUNT(FIND("Sleigh",DJ286))=1,COUNT(FIND("Windlance",DJ286))=1),"2.",""),IF(OR(COUNT(FIND("Engineer Captain",DJ286))=1,COUNT(FIND("Shadowfax",DJ286))=1),"3.","")))</f>
        <v>0</v>
      </c>
      <c r="DL286">
        <f>LOOKUP(DK286,$EH:$EH,$EI:$EI)</f>
        <v>0</v>
      </c>
      <c r="DM286" s="61">
        <f t="shared" ref="DM286" si="315">IF(DL286=0,0,CONCATENATE(DL286,IF(OR(COUNT(FIND("Shield",DJ286))=1,COUNT(FIND("Sting",DJ286))=1,COUNT(FIND("Sebastian",DJ286))=1,COUNT(FIND("The Oakenshield",DJ286))=1),"1.",""),IF(OR(COUNT(FIND("Armour",DJ286))=1,COUNT(FIND("Elven glaive",DJ286))=1),"2.",""),IF(OR(COUNT(FIND("Heavy armour",DJ286))=1,COUNT(FIND("Mithril Coat",DJ286))=1,COUNT(FIND("armour of Gondolin",DJ286))=1,COUNT(FIND("Orcrist",DJ286))=1),"3.",""),IF(OR(COUNT(FIND("The Banner of Minas Tirith",DJ286))=1,COUNT(FIND("Horn of the Riddermark",DJ286))=1,COUNT(FIND("Royal Standard of Rohan",DJ286))=1,COUNT(FIND("Banner of Arwen Evenstar",DJ286))=1,COUNT(FIND("Mirror of Galadriel",DJ286))=1,COUNT(FIND("Andúril, Flame of the West",DJ286))=1,COUNT(FIND("Durin's Axe",DJ286))=1,COUNT(FIND("Erebor13",DJ286))=1),"4.","")))</f>
        <v>0</v>
      </c>
      <c r="DN286">
        <f t="shared" si="285"/>
        <v>0</v>
      </c>
      <c r="DO286">
        <f t="shared" si="286"/>
        <v>0</v>
      </c>
      <c r="DP286">
        <f t="shared" si="287"/>
        <v>0</v>
      </c>
      <c r="DQ286">
        <f t="shared" si="288"/>
        <v>0</v>
      </c>
      <c r="DR286">
        <f t="shared" si="289"/>
        <v>0</v>
      </c>
      <c r="DS286">
        <f t="shared" si="290"/>
        <v>0</v>
      </c>
      <c r="DT286">
        <f t="shared" si="291"/>
        <v>0</v>
      </c>
      <c r="DU286">
        <f t="shared" si="292"/>
        <v>0</v>
      </c>
      <c r="DV286">
        <f t="shared" si="293"/>
        <v>0</v>
      </c>
      <c r="DW286">
        <f t="shared" si="294"/>
        <v>0</v>
      </c>
      <c r="DX286">
        <f t="shared" si="295"/>
        <v>0</v>
      </c>
      <c r="DY286">
        <f t="shared" si="296"/>
        <v>0</v>
      </c>
      <c r="DZ286">
        <f t="shared" si="297"/>
        <v>0</v>
      </c>
      <c r="EA286" s="17">
        <f t="shared" si="299"/>
        <v>1</v>
      </c>
      <c r="EB286" s="85" t="str">
        <f>IF(COUNT(FIND(" with ",DJ286))=1,SUBSTITUTE(DJ286,CONCATENATE(DI286," with"),""),"")</f>
        <v/>
      </c>
      <c r="EC286" s="85" t="str">
        <f t="shared" si="298"/>
        <v/>
      </c>
      <c r="ED286" s="85"/>
      <c r="EG286" s="85"/>
      <c r="EH286" s="62" t="s">
        <v>136</v>
      </c>
      <c r="EI286" s="63" t="s">
        <v>136</v>
      </c>
      <c r="EJ286" s="64"/>
      <c r="EO286" s="84" t="s">
        <v>2440</v>
      </c>
      <c r="EP286" s="84" t="s">
        <v>2440</v>
      </c>
      <c r="EQ286" s="69" t="s">
        <v>748</v>
      </c>
      <c r="ER286" s="69" t="s">
        <v>1845</v>
      </c>
      <c r="ES286" s="69" t="s">
        <v>644</v>
      </c>
      <c r="ET286" s="69" t="s">
        <v>621</v>
      </c>
      <c r="EU286" s="69" t="s">
        <v>668</v>
      </c>
      <c r="EV286" s="69" t="s">
        <v>623</v>
      </c>
      <c r="EW286" s="69" t="s">
        <v>629</v>
      </c>
      <c r="EX286" s="69" t="s">
        <v>628</v>
      </c>
      <c r="EY286" s="69" t="s">
        <v>629</v>
      </c>
      <c r="EZ286" s="69" t="s">
        <v>635</v>
      </c>
      <c r="FA286" s="69" t="s">
        <v>635</v>
      </c>
      <c r="FB286" s="188" t="str">
        <f>CONCATENATE("Sworn Protector (Thorin, KutM). Weapon Master. Weapon Synergy.",IF('Erebor Reclaimed'!$U$2='Erebor Reclaimed'!$Z$2," Du Bekâr!",""))</f>
        <v>Sworn Protector (Thorin, KutM). Weapon Master. Weapon Synergy. Du Bekâr!</v>
      </c>
      <c r="FH286" s="84">
        <f t="shared" si="306"/>
        <v>0</v>
      </c>
      <c r="FI286" s="84">
        <f t="shared" si="307"/>
        <v>1</v>
      </c>
      <c r="FJ286" s="85" t="s">
        <v>1254</v>
      </c>
    </row>
    <row r="287" spans="100:166" x14ac:dyDescent="0.25">
      <c r="CV287" s="84">
        <f t="shared" si="280"/>
        <v>1</v>
      </c>
      <c r="CW287" s="58" t="str">
        <f>Arnor!W47</f>
        <v/>
      </c>
      <c r="DC287" s="84">
        <f t="shared" si="281"/>
        <v>1</v>
      </c>
      <c r="DD287">
        <f>'Lothlórien and Mirkwood'!AP39</f>
        <v>0</v>
      </c>
      <c r="DE287" t="str">
        <f>'Lothlórien and Mirkwood'!AA39</f>
        <v>Galadhrim Knight Elite</v>
      </c>
      <c r="DF287" s="84" t="str">
        <f>'Lothlórien and Mirkwood'!CA39</f>
        <v>-</v>
      </c>
      <c r="DK287" s="84"/>
      <c r="DL287">
        <f>LOOKUP(DK286,$EH:$EH,$EJ:$EJ)</f>
        <v>0</v>
      </c>
      <c r="DM287" s="84">
        <f t="shared" ref="DM287:DM290" si="316">DL287</f>
        <v>0</v>
      </c>
      <c r="DN287">
        <f t="shared" si="285"/>
        <v>0</v>
      </c>
      <c r="DO287">
        <f t="shared" si="286"/>
        <v>0</v>
      </c>
      <c r="DP287">
        <f t="shared" si="287"/>
        <v>0</v>
      </c>
      <c r="DQ287">
        <f t="shared" si="288"/>
        <v>0</v>
      </c>
      <c r="DR287">
        <f t="shared" si="289"/>
        <v>0</v>
      </c>
      <c r="DS287">
        <f t="shared" si="290"/>
        <v>0</v>
      </c>
      <c r="DT287">
        <f t="shared" si="291"/>
        <v>0</v>
      </c>
      <c r="DU287">
        <f t="shared" si="292"/>
        <v>0</v>
      </c>
      <c r="DV287">
        <f t="shared" si="293"/>
        <v>0</v>
      </c>
      <c r="DW287">
        <f t="shared" si="294"/>
        <v>0</v>
      </c>
      <c r="DX287">
        <f t="shared" si="295"/>
        <v>0</v>
      </c>
      <c r="DY287">
        <f t="shared" si="296"/>
        <v>0</v>
      </c>
      <c r="DZ287">
        <f t="shared" si="297"/>
        <v>0</v>
      </c>
      <c r="EA287" s="17">
        <f t="shared" si="299"/>
        <v>1</v>
      </c>
      <c r="EB287" s="85"/>
      <c r="EC287" s="85" t="str">
        <f t="shared" si="298"/>
        <v/>
      </c>
      <c r="ED287" s="85"/>
      <c r="EG287" s="85"/>
      <c r="EH287" s="62" t="s">
        <v>54</v>
      </c>
      <c r="EI287" s="63" t="s">
        <v>54</v>
      </c>
      <c r="EJ287" s="64"/>
      <c r="EO287" s="84" t="s">
        <v>1788</v>
      </c>
      <c r="EP287" s="84" t="s">
        <v>1788</v>
      </c>
      <c r="EQ287" s="69" t="s">
        <v>748</v>
      </c>
      <c r="ER287" s="69" t="s">
        <v>1845</v>
      </c>
      <c r="ES287" s="69" t="s">
        <v>647</v>
      </c>
      <c r="ET287" s="69" t="s">
        <v>621</v>
      </c>
      <c r="EU287" s="69" t="s">
        <v>621</v>
      </c>
      <c r="EV287" s="69" t="s">
        <v>635</v>
      </c>
      <c r="EW287" s="69" t="s">
        <v>629</v>
      </c>
      <c r="EX287" s="69" t="s">
        <v>624</v>
      </c>
      <c r="EY287" s="69" t="s">
        <v>635</v>
      </c>
      <c r="EZ287" s="69" t="s">
        <v>621</v>
      </c>
      <c r="FA287" s="69" t="s">
        <v>635</v>
      </c>
      <c r="FB287" s="73" t="s">
        <v>1862</v>
      </c>
      <c r="FH287" s="84">
        <f t="shared" si="306"/>
        <v>0</v>
      </c>
      <c r="FI287" s="84">
        <f t="shared" si="307"/>
        <v>1</v>
      </c>
      <c r="FJ287" s="85" t="s">
        <v>1259</v>
      </c>
    </row>
    <row r="288" spans="100:166" x14ac:dyDescent="0.25">
      <c r="CV288" s="84">
        <f t="shared" si="280"/>
        <v>1</v>
      </c>
      <c r="CW288" s="58" t="str">
        <f>Arnor!W48</f>
        <v/>
      </c>
      <c r="DC288" s="84">
        <f t="shared" si="281"/>
        <v>1</v>
      </c>
      <c r="DD288">
        <f>'Lothlórien and Mirkwood'!AP40</f>
        <v>0</v>
      </c>
      <c r="DE288" t="str">
        <f>'Lothlórien and Mirkwood'!AA40</f>
        <v>Galadhrim Knight Elite</v>
      </c>
      <c r="DF288" s="84" t="str">
        <f>'Lothlórien and Mirkwood'!CA40</f>
        <v>-</v>
      </c>
      <c r="DK288" s="84"/>
      <c r="DL288">
        <f>LOOKUP(DK286,$EH:$EH,$EK:$EK)</f>
        <v>0</v>
      </c>
      <c r="DM288" s="84">
        <f t="shared" si="316"/>
        <v>0</v>
      </c>
      <c r="DN288">
        <f t="shared" si="285"/>
        <v>0</v>
      </c>
      <c r="DO288">
        <f t="shared" si="286"/>
        <v>0</v>
      </c>
      <c r="DP288">
        <f t="shared" si="287"/>
        <v>0</v>
      </c>
      <c r="DQ288">
        <f t="shared" si="288"/>
        <v>0</v>
      </c>
      <c r="DR288">
        <f t="shared" si="289"/>
        <v>0</v>
      </c>
      <c r="DS288">
        <f t="shared" si="290"/>
        <v>0</v>
      </c>
      <c r="DT288">
        <f t="shared" si="291"/>
        <v>0</v>
      </c>
      <c r="DU288">
        <f t="shared" si="292"/>
        <v>0</v>
      </c>
      <c r="DV288">
        <f t="shared" si="293"/>
        <v>0</v>
      </c>
      <c r="DW288">
        <f t="shared" si="294"/>
        <v>0</v>
      </c>
      <c r="DX288">
        <f t="shared" si="295"/>
        <v>0</v>
      </c>
      <c r="DY288">
        <f t="shared" si="296"/>
        <v>0</v>
      </c>
      <c r="DZ288">
        <f t="shared" si="297"/>
        <v>0</v>
      </c>
      <c r="EA288" s="17">
        <f t="shared" si="299"/>
        <v>1</v>
      </c>
      <c r="EB288" s="85"/>
      <c r="EC288" s="85" t="str">
        <f t="shared" si="298"/>
        <v/>
      </c>
      <c r="ED288" s="85"/>
      <c r="EG288" s="85"/>
      <c r="EH288" s="62" t="s">
        <v>55</v>
      </c>
      <c r="EI288" s="63" t="s">
        <v>55</v>
      </c>
      <c r="EJ288" s="64"/>
      <c r="EO288" s="84" t="s">
        <v>2442</v>
      </c>
      <c r="EP288" s="84" t="s">
        <v>2442</v>
      </c>
      <c r="EQ288" s="69" t="s">
        <v>748</v>
      </c>
      <c r="ER288" s="69" t="s">
        <v>1845</v>
      </c>
      <c r="ES288" s="69" t="s">
        <v>647</v>
      </c>
      <c r="ET288" s="69" t="s">
        <v>621</v>
      </c>
      <c r="EU288" s="69" t="s">
        <v>668</v>
      </c>
      <c r="EV288" s="69" t="s">
        <v>635</v>
      </c>
      <c r="EW288" s="69" t="s">
        <v>629</v>
      </c>
      <c r="EX288" s="69" t="s">
        <v>624</v>
      </c>
      <c r="EY288" s="69" t="s">
        <v>635</v>
      </c>
      <c r="EZ288" s="69" t="s">
        <v>621</v>
      </c>
      <c r="FA288" s="69" t="s">
        <v>635</v>
      </c>
      <c r="FB288" s="188" t="str">
        <f>CONCATENATE("Sworn Protector (Thorin, KutM). Healing Herbs. Prognostication.",IF('Erebor Reclaimed'!$U$2='Erebor Reclaimed'!$Z$2," Du Bekâr!",""))</f>
        <v>Sworn Protector (Thorin, KutM). Healing Herbs. Prognostication. Du Bekâr!</v>
      </c>
      <c r="FH288" s="84">
        <f t="shared" si="306"/>
        <v>0</v>
      </c>
      <c r="FI288" s="84">
        <f t="shared" si="307"/>
        <v>1</v>
      </c>
      <c r="FJ288" s="85" t="s">
        <v>1260</v>
      </c>
    </row>
    <row r="289" spans="100:166" x14ac:dyDescent="0.25">
      <c r="CV289" s="84">
        <f t="shared" si="280"/>
        <v>1</v>
      </c>
      <c r="CW289" s="58" t="str">
        <f>Arnor!W49</f>
        <v/>
      </c>
      <c r="DC289" s="84">
        <f t="shared" si="281"/>
        <v>1</v>
      </c>
      <c r="DD289">
        <f>'Lothlórien and Mirkwood'!AP41</f>
        <v>0</v>
      </c>
      <c r="DE289" t="str">
        <f>'Lothlórien and Mirkwood'!AA41</f>
        <v>Wood Elf Sentinel</v>
      </c>
      <c r="DF289" s="84" t="str">
        <f>'Lothlórien and Mirkwood'!CA41</f>
        <v>-</v>
      </c>
      <c r="DK289" s="84"/>
      <c r="DL289">
        <f>LOOKUP(DK286,$EH:$EH,$EL:$EL)</f>
        <v>0</v>
      </c>
      <c r="DM289" s="84">
        <f t="shared" si="316"/>
        <v>0</v>
      </c>
      <c r="DN289">
        <f t="shared" si="285"/>
        <v>0</v>
      </c>
      <c r="DO289">
        <f t="shared" si="286"/>
        <v>0</v>
      </c>
      <c r="DP289">
        <f t="shared" si="287"/>
        <v>0</v>
      </c>
      <c r="DQ289">
        <f t="shared" si="288"/>
        <v>0</v>
      </c>
      <c r="DR289">
        <f t="shared" si="289"/>
        <v>0</v>
      </c>
      <c r="DS289">
        <f t="shared" si="290"/>
        <v>0</v>
      </c>
      <c r="DT289">
        <f t="shared" si="291"/>
        <v>0</v>
      </c>
      <c r="DU289">
        <f t="shared" si="292"/>
        <v>0</v>
      </c>
      <c r="DV289">
        <f t="shared" si="293"/>
        <v>0</v>
      </c>
      <c r="DW289">
        <f t="shared" si="294"/>
        <v>0</v>
      </c>
      <c r="DX289">
        <f t="shared" si="295"/>
        <v>0</v>
      </c>
      <c r="DY289">
        <f t="shared" si="296"/>
        <v>0</v>
      </c>
      <c r="DZ289">
        <f t="shared" si="297"/>
        <v>0</v>
      </c>
      <c r="EA289" s="17">
        <f t="shared" si="299"/>
        <v>1</v>
      </c>
      <c r="EB289" s="85"/>
      <c r="EC289" s="85" t="str">
        <f t="shared" si="298"/>
        <v/>
      </c>
      <c r="ED289" s="85"/>
      <c r="EG289" s="85"/>
      <c r="EH289" s="62" t="s">
        <v>135</v>
      </c>
      <c r="EI289" s="63" t="s">
        <v>135</v>
      </c>
      <c r="EJ289" s="64"/>
      <c r="EO289" s="84" t="s">
        <v>1785</v>
      </c>
      <c r="EP289" s="84" t="s">
        <v>1785</v>
      </c>
      <c r="EQ289" s="69" t="s">
        <v>748</v>
      </c>
      <c r="ER289" s="69" t="s">
        <v>1845</v>
      </c>
      <c r="ES289" s="69" t="s">
        <v>634</v>
      </c>
      <c r="ET289" s="69" t="s">
        <v>623</v>
      </c>
      <c r="EU289" s="69" t="s">
        <v>621</v>
      </c>
      <c r="EV289" s="69" t="s">
        <v>635</v>
      </c>
      <c r="EW289" s="69" t="s">
        <v>629</v>
      </c>
      <c r="EX289" s="69" t="s">
        <v>628</v>
      </c>
      <c r="EY289" s="69" t="s">
        <v>635</v>
      </c>
      <c r="EZ289" s="69" t="s">
        <v>623</v>
      </c>
      <c r="FA289" s="69" t="s">
        <v>635</v>
      </c>
      <c r="FB289" s="73" t="s">
        <v>1859</v>
      </c>
      <c r="FH289" s="84">
        <f t="shared" si="306"/>
        <v>0</v>
      </c>
      <c r="FI289" s="84">
        <f t="shared" si="307"/>
        <v>1</v>
      </c>
      <c r="FJ289" s="83" t="str">
        <f>""</f>
        <v/>
      </c>
    </row>
    <row r="290" spans="100:166" x14ac:dyDescent="0.25">
      <c r="CV290" s="84">
        <f t="shared" si="280"/>
        <v>1</v>
      </c>
      <c r="CW290" s="58" t="str">
        <f>Arnor!W50</f>
        <v/>
      </c>
      <c r="DC290" s="84">
        <f t="shared" si="281"/>
        <v>1</v>
      </c>
      <c r="DD290">
        <f>'Lothlórien and Mirkwood'!AP42</f>
        <v>0</v>
      </c>
      <c r="DE290" t="str">
        <f>'Lothlórien and Mirkwood'!AA42</f>
        <v>Guard of the Galadhrim Court</v>
      </c>
      <c r="DF290" s="84" t="str">
        <f>'Lothlórien and Mirkwood'!CA42</f>
        <v>-</v>
      </c>
      <c r="DK290" s="84"/>
      <c r="DL290">
        <f>LOOKUP(DK286,$EH:$EH,$EM:$EM)</f>
        <v>0</v>
      </c>
      <c r="DM290" s="84">
        <f t="shared" si="316"/>
        <v>0</v>
      </c>
      <c r="DN290">
        <f t="shared" si="285"/>
        <v>0</v>
      </c>
      <c r="DO290">
        <f t="shared" si="286"/>
        <v>0</v>
      </c>
      <c r="DP290">
        <f t="shared" si="287"/>
        <v>0</v>
      </c>
      <c r="DQ290">
        <f t="shared" si="288"/>
        <v>0</v>
      </c>
      <c r="DR290">
        <f t="shared" si="289"/>
        <v>0</v>
      </c>
      <c r="DS290">
        <f t="shared" si="290"/>
        <v>0</v>
      </c>
      <c r="DT290">
        <f t="shared" si="291"/>
        <v>0</v>
      </c>
      <c r="DU290">
        <f t="shared" si="292"/>
        <v>0</v>
      </c>
      <c r="DV290">
        <f t="shared" si="293"/>
        <v>0</v>
      </c>
      <c r="DW290">
        <f t="shared" si="294"/>
        <v>0</v>
      </c>
      <c r="DX290">
        <f t="shared" si="295"/>
        <v>0</v>
      </c>
      <c r="DY290">
        <f t="shared" si="296"/>
        <v>0</v>
      </c>
      <c r="DZ290">
        <f t="shared" si="297"/>
        <v>0</v>
      </c>
      <c r="EA290" s="17">
        <f t="shared" si="299"/>
        <v>1</v>
      </c>
      <c r="EB290" s="85"/>
      <c r="EC290" s="85" t="str">
        <f t="shared" si="298"/>
        <v/>
      </c>
      <c r="ED290" s="85"/>
      <c r="EG290" s="85"/>
      <c r="EH290" s="62" t="s">
        <v>586</v>
      </c>
      <c r="EI290" s="63" t="s">
        <v>135</v>
      </c>
      <c r="EJ290" s="64" t="s">
        <v>32</v>
      </c>
      <c r="EO290" s="84" t="s">
        <v>2439</v>
      </c>
      <c r="EP290" s="84" t="s">
        <v>2439</v>
      </c>
      <c r="EQ290" s="69" t="s">
        <v>748</v>
      </c>
      <c r="ER290" s="69" t="s">
        <v>1845</v>
      </c>
      <c r="ES290" s="69" t="s">
        <v>642</v>
      </c>
      <c r="ET290" s="69" t="s">
        <v>623</v>
      </c>
      <c r="EU290" s="69" t="s">
        <v>622</v>
      </c>
      <c r="EV290" s="69" t="s">
        <v>629</v>
      </c>
      <c r="EW290" s="69" t="s">
        <v>629</v>
      </c>
      <c r="EX290" s="69" t="s">
        <v>628</v>
      </c>
      <c r="EY290" s="69" t="s">
        <v>635</v>
      </c>
      <c r="EZ290" s="69" t="s">
        <v>623</v>
      </c>
      <c r="FA290" s="69" t="s">
        <v>635</v>
      </c>
      <c r="FB290" s="188" t="str">
        <f>CONCATENATE("Sworn Protector (Thorin, KutM). Chronicler*.",IF('Erebor Reclaimed'!$U$2='Erebor Reclaimed'!$Z$2," Du Bekâr!",""))</f>
        <v>Sworn Protector (Thorin, KutM). Chronicler*. Du Bekâr!</v>
      </c>
      <c r="FH290" s="84">
        <f t="shared" si="306"/>
        <v>1</v>
      </c>
      <c r="FI290" s="84">
        <f t="shared" si="307"/>
        <v>1</v>
      </c>
      <c r="FJ290" s="85" t="s">
        <v>1261</v>
      </c>
    </row>
    <row r="291" spans="100:166" x14ac:dyDescent="0.25">
      <c r="CV291" s="84">
        <f t="shared" si="280"/>
        <v>1</v>
      </c>
      <c r="CW291" s="58" t="str">
        <f>Arnor!W51</f>
        <v/>
      </c>
      <c r="DC291" s="84">
        <f t="shared" si="281"/>
        <v>1</v>
      </c>
      <c r="DD291">
        <f>'Lothlórien and Mirkwood'!AP43</f>
        <v>0</v>
      </c>
      <c r="DE291" t="str">
        <f>'Lothlórien and Mirkwood'!AA43</f>
        <v>Guard of the Galadhrim Court</v>
      </c>
      <c r="DF291" s="84" t="str">
        <f>'Lothlórien and Mirkwood'!CA43</f>
        <v>-</v>
      </c>
      <c r="DH291">
        <v>58</v>
      </c>
      <c r="DI291">
        <f>LOOKUP(DH291,$DC:$DC,$DE:$DE)</f>
        <v>0</v>
      </c>
      <c r="DJ291">
        <f>LOOKUP(DH291,$DC:$DC,$DF:$DF)</f>
        <v>0</v>
      </c>
      <c r="DK291" s="61">
        <f t="shared" ref="DK291" si="317">IF(DI291=0,0,CONCATENATE(DI291,IF(OR(COUNT(FIND("Horse",DJ291))=1,COUNT(FIND("Pony",DJ291))=1,COUNT(FIND("War Goat",DJ291))=1,COUNT(FIND("War Boar",DJ291))=1),"1.",""),IF(OR(COUNT(FIND("armoured horse",DJ291))=1,COUNT(FIND("Gandalf's Cart",DJ291))=1,COUNT(FIND("Sleigh",DJ291))=1,COUNT(FIND("Windlance",DJ291))=1),"2.",""),IF(OR(COUNT(FIND("Engineer Captain",DJ291))=1,COUNT(FIND("Shadowfax",DJ291))=1),"3.","")))</f>
        <v>0</v>
      </c>
      <c r="DL291">
        <f>LOOKUP(DK291,$EH:$EH,$EI:$EI)</f>
        <v>0</v>
      </c>
      <c r="DM291" s="61">
        <f t="shared" ref="DM291" si="318">IF(DL291=0,0,CONCATENATE(DL291,IF(OR(COUNT(FIND("Shield",DJ291))=1,COUNT(FIND("Sting",DJ291))=1,COUNT(FIND("Sebastian",DJ291))=1,COUNT(FIND("The Oakenshield",DJ291))=1),"1.",""),IF(OR(COUNT(FIND("Armour",DJ291))=1,COUNT(FIND("Elven glaive",DJ291))=1),"2.",""),IF(OR(COUNT(FIND("Heavy armour",DJ291))=1,COUNT(FIND("Mithril Coat",DJ291))=1,COUNT(FIND("armour of Gondolin",DJ291))=1,COUNT(FIND("Orcrist",DJ291))=1),"3.",""),IF(OR(COUNT(FIND("The Banner of Minas Tirith",DJ291))=1,COUNT(FIND("Horn of the Riddermark",DJ291))=1,COUNT(FIND("Royal Standard of Rohan",DJ291))=1,COUNT(FIND("Banner of Arwen Evenstar",DJ291))=1,COUNT(FIND("Mirror of Galadriel",DJ291))=1,COUNT(FIND("Andúril, Flame of the West",DJ291))=1,COUNT(FIND("Durin's Axe",DJ291))=1,COUNT(FIND("Erebor13",DJ291))=1),"4.","")))</f>
        <v>0</v>
      </c>
      <c r="DN291">
        <f t="shared" si="285"/>
        <v>0</v>
      </c>
      <c r="DO291">
        <f t="shared" si="286"/>
        <v>0</v>
      </c>
      <c r="DP291">
        <f t="shared" si="287"/>
        <v>0</v>
      </c>
      <c r="DQ291">
        <f t="shared" si="288"/>
        <v>0</v>
      </c>
      <c r="DR291">
        <f t="shared" si="289"/>
        <v>0</v>
      </c>
      <c r="DS291">
        <f t="shared" si="290"/>
        <v>0</v>
      </c>
      <c r="DT291">
        <f t="shared" si="291"/>
        <v>0</v>
      </c>
      <c r="DU291">
        <f t="shared" si="292"/>
        <v>0</v>
      </c>
      <c r="DV291">
        <f t="shared" si="293"/>
        <v>0</v>
      </c>
      <c r="DW291">
        <f t="shared" si="294"/>
        <v>0</v>
      </c>
      <c r="DX291">
        <f t="shared" si="295"/>
        <v>0</v>
      </c>
      <c r="DY291">
        <f t="shared" si="296"/>
        <v>0</v>
      </c>
      <c r="DZ291">
        <f t="shared" si="297"/>
        <v>0</v>
      </c>
      <c r="EA291" s="17">
        <f t="shared" si="299"/>
        <v>1</v>
      </c>
      <c r="EB291" s="85" t="str">
        <f>IF(COUNT(FIND(" with ",DJ291))=1,SUBSTITUTE(DJ291,CONCATENATE(DI291," with"),""),"")</f>
        <v/>
      </c>
      <c r="EC291" s="85" t="str">
        <f t="shared" si="298"/>
        <v/>
      </c>
      <c r="ED291" s="85"/>
      <c r="EG291" s="85"/>
      <c r="EH291" s="62" t="s">
        <v>111</v>
      </c>
      <c r="EI291" s="63" t="s">
        <v>111</v>
      </c>
      <c r="EJ291" s="64" t="s">
        <v>32</v>
      </c>
      <c r="EO291" s="65" t="s">
        <v>63</v>
      </c>
      <c r="EP291" s="65" t="s">
        <v>63</v>
      </c>
      <c r="EQ291" s="69" t="s">
        <v>619</v>
      </c>
      <c r="ER291" s="69" t="s">
        <v>1843</v>
      </c>
      <c r="ES291" s="69" t="s">
        <v>652</v>
      </c>
      <c r="ET291" s="69" t="s">
        <v>623</v>
      </c>
      <c r="EU291" s="69" t="s">
        <v>628</v>
      </c>
      <c r="EV291" s="69" t="s">
        <v>635</v>
      </c>
      <c r="EW291" s="69" t="s">
        <v>635</v>
      </c>
      <c r="EX291" s="69" t="s">
        <v>621</v>
      </c>
      <c r="EY291" s="14" t="str">
        <f>""</f>
        <v/>
      </c>
      <c r="EZ291" s="14" t="str">
        <f>""</f>
        <v/>
      </c>
      <c r="FA291" s="14" t="str">
        <f>""</f>
        <v/>
      </c>
      <c r="FB291" s="70" t="s">
        <v>659</v>
      </c>
      <c r="FH291" s="84">
        <f t="shared" si="306"/>
        <v>0</v>
      </c>
      <c r="FI291" s="84">
        <f t="shared" si="307"/>
        <v>1</v>
      </c>
      <c r="FJ291" s="85" t="s">
        <v>1262</v>
      </c>
    </row>
    <row r="292" spans="100:166" x14ac:dyDescent="0.25">
      <c r="CV292" s="84">
        <f t="shared" si="280"/>
        <v>1</v>
      </c>
      <c r="CW292" s="58" t="str">
        <f>Arnor!W52</f>
        <v/>
      </c>
      <c r="DC292" s="84">
        <f t="shared" si="281"/>
        <v>1</v>
      </c>
      <c r="DK292" s="84"/>
      <c r="DL292">
        <f>LOOKUP(DK291,$EH:$EH,$EJ:$EJ)</f>
        <v>0</v>
      </c>
      <c r="DM292" s="84">
        <f t="shared" ref="DM292:DM295" si="319">DL292</f>
        <v>0</v>
      </c>
      <c r="DN292">
        <f t="shared" si="285"/>
        <v>0</v>
      </c>
      <c r="DO292">
        <f t="shared" si="286"/>
        <v>0</v>
      </c>
      <c r="DP292">
        <f t="shared" si="287"/>
        <v>0</v>
      </c>
      <c r="DQ292">
        <f t="shared" si="288"/>
        <v>0</v>
      </c>
      <c r="DR292">
        <f t="shared" si="289"/>
        <v>0</v>
      </c>
      <c r="DS292">
        <f t="shared" si="290"/>
        <v>0</v>
      </c>
      <c r="DT292">
        <f t="shared" si="291"/>
        <v>0</v>
      </c>
      <c r="DU292">
        <f t="shared" si="292"/>
        <v>0</v>
      </c>
      <c r="DV292">
        <f t="shared" si="293"/>
        <v>0</v>
      </c>
      <c r="DW292">
        <f t="shared" si="294"/>
        <v>0</v>
      </c>
      <c r="DX292">
        <f t="shared" si="295"/>
        <v>0</v>
      </c>
      <c r="DY292">
        <f t="shared" si="296"/>
        <v>0</v>
      </c>
      <c r="DZ292">
        <f t="shared" si="297"/>
        <v>0</v>
      </c>
      <c r="EA292" s="17">
        <f t="shared" si="299"/>
        <v>1</v>
      </c>
      <c r="EB292" s="85"/>
      <c r="EC292" s="85" t="str">
        <f t="shared" si="298"/>
        <v/>
      </c>
      <c r="ED292" s="85"/>
      <c r="EG292" s="85"/>
      <c r="EH292" s="62" t="s">
        <v>113</v>
      </c>
      <c r="EI292" s="63" t="s">
        <v>111</v>
      </c>
      <c r="EJ292" s="64" t="s">
        <v>32</v>
      </c>
      <c r="EO292" s="65" t="s">
        <v>660</v>
      </c>
      <c r="EP292" s="65" t="s">
        <v>63</v>
      </c>
      <c r="EQ292" s="69" t="s">
        <v>619</v>
      </c>
      <c r="ER292" s="69" t="s">
        <v>1843</v>
      </c>
      <c r="ES292" s="69" t="s">
        <v>652</v>
      </c>
      <c r="ET292" s="69" t="s">
        <v>623</v>
      </c>
      <c r="EU292" s="69" t="s">
        <v>624</v>
      </c>
      <c r="EV292" s="69" t="s">
        <v>635</v>
      </c>
      <c r="EW292" s="69" t="s">
        <v>635</v>
      </c>
      <c r="EX292" s="69" t="s">
        <v>621</v>
      </c>
      <c r="EY292" s="14" t="str">
        <f>""</f>
        <v/>
      </c>
      <c r="EZ292" s="14" t="str">
        <f>""</f>
        <v/>
      </c>
      <c r="FA292" s="14" t="str">
        <f>""</f>
        <v/>
      </c>
      <c r="FB292" s="70" t="s">
        <v>659</v>
      </c>
      <c r="FH292" s="84">
        <f t="shared" si="306"/>
        <v>0</v>
      </c>
      <c r="FI292" s="84">
        <f t="shared" si="307"/>
        <v>1</v>
      </c>
      <c r="FJ292" s="85" t="s">
        <v>1263</v>
      </c>
    </row>
    <row r="293" spans="100:166" x14ac:dyDescent="0.25">
      <c r="CV293" s="84">
        <f t="shared" si="280"/>
        <v>1</v>
      </c>
      <c r="CW293" s="58" t="str">
        <f>Arnor!W53</f>
        <v/>
      </c>
      <c r="DC293" s="84">
        <f t="shared" si="281"/>
        <v>1</v>
      </c>
      <c r="DK293" s="84"/>
      <c r="DL293">
        <f>LOOKUP(DK291,$EH:$EH,$EK:$EK)</f>
        <v>0</v>
      </c>
      <c r="DM293" s="84">
        <f t="shared" si="319"/>
        <v>0</v>
      </c>
      <c r="DN293">
        <f t="shared" si="285"/>
        <v>0</v>
      </c>
      <c r="DO293">
        <f t="shared" si="286"/>
        <v>0</v>
      </c>
      <c r="DP293">
        <f t="shared" si="287"/>
        <v>0</v>
      </c>
      <c r="DQ293">
        <f t="shared" si="288"/>
        <v>0</v>
      </c>
      <c r="DR293">
        <f t="shared" si="289"/>
        <v>0</v>
      </c>
      <c r="DS293">
        <f t="shared" si="290"/>
        <v>0</v>
      </c>
      <c r="DT293">
        <f t="shared" si="291"/>
        <v>0</v>
      </c>
      <c r="DU293">
        <f t="shared" si="292"/>
        <v>0</v>
      </c>
      <c r="DV293">
        <f t="shared" si="293"/>
        <v>0</v>
      </c>
      <c r="DW293">
        <f t="shared" si="294"/>
        <v>0</v>
      </c>
      <c r="DX293">
        <f t="shared" si="295"/>
        <v>0</v>
      </c>
      <c r="DY293">
        <f t="shared" si="296"/>
        <v>0</v>
      </c>
      <c r="DZ293">
        <f t="shared" si="297"/>
        <v>0</v>
      </c>
      <c r="EA293" s="17">
        <f t="shared" si="299"/>
        <v>1</v>
      </c>
      <c r="EB293" s="85"/>
      <c r="EC293" s="85" t="str">
        <f t="shared" si="298"/>
        <v/>
      </c>
      <c r="ED293" s="85"/>
      <c r="EG293" s="85"/>
      <c r="EH293" s="62" t="s">
        <v>112</v>
      </c>
      <c r="EI293" s="63" t="s">
        <v>112</v>
      </c>
      <c r="EJ293" s="64" t="s">
        <v>32</v>
      </c>
      <c r="EO293" s="84" t="s">
        <v>2357</v>
      </c>
      <c r="EP293" s="84" t="s">
        <v>2357</v>
      </c>
      <c r="EQ293" s="69" t="s">
        <v>709</v>
      </c>
      <c r="ER293" s="69" t="s">
        <v>1843</v>
      </c>
      <c r="ES293" s="69" t="s">
        <v>627</v>
      </c>
      <c r="ET293" s="69" t="s">
        <v>623</v>
      </c>
      <c r="EU293" s="69" t="s">
        <v>628</v>
      </c>
      <c r="EV293" s="69" t="s">
        <v>635</v>
      </c>
      <c r="EW293" s="69" t="s">
        <v>635</v>
      </c>
      <c r="EX293" s="69" t="s">
        <v>628</v>
      </c>
      <c r="EY293" s="14" t="str">
        <f>""</f>
        <v/>
      </c>
      <c r="EZ293" s="14" t="str">
        <f>""</f>
        <v/>
      </c>
      <c r="FA293" s="14" t="str">
        <f>""</f>
        <v/>
      </c>
      <c r="FB293" s="73" t="s">
        <v>2367</v>
      </c>
      <c r="FH293" s="84">
        <f t="shared" si="306"/>
        <v>0</v>
      </c>
      <c r="FI293" s="84">
        <f t="shared" si="307"/>
        <v>1</v>
      </c>
      <c r="FJ293" s="85" t="s">
        <v>1264</v>
      </c>
    </row>
    <row r="294" spans="100:166" x14ac:dyDescent="0.25">
      <c r="CV294" s="84">
        <f t="shared" si="280"/>
        <v>1</v>
      </c>
      <c r="CW294" s="58" t="str">
        <f>Arnor!W54</f>
        <v/>
      </c>
      <c r="DC294" s="84">
        <f t="shared" si="281"/>
        <v>1</v>
      </c>
      <c r="DD294">
        <f>'Durin''s Folk'!S3</f>
        <v>0</v>
      </c>
      <c r="DE294" t="str">
        <f>'Durin''s Folk'!B3</f>
        <v>Durin, King of Khazad-dûm</v>
      </c>
      <c r="DF294" t="str">
        <f>'Durin''s Folk'!CW3</f>
        <v>-</v>
      </c>
      <c r="DK294" s="84"/>
      <c r="DL294">
        <f>LOOKUP(DK291,$EH:$EH,$EL:$EL)</f>
        <v>0</v>
      </c>
      <c r="DM294" s="84">
        <f t="shared" si="319"/>
        <v>0</v>
      </c>
      <c r="DN294">
        <f t="shared" si="285"/>
        <v>0</v>
      </c>
      <c r="DO294">
        <f t="shared" si="286"/>
        <v>0</v>
      </c>
      <c r="DP294">
        <f t="shared" si="287"/>
        <v>0</v>
      </c>
      <c r="DQ294">
        <f t="shared" si="288"/>
        <v>0</v>
      </c>
      <c r="DR294">
        <f t="shared" si="289"/>
        <v>0</v>
      </c>
      <c r="DS294">
        <f t="shared" si="290"/>
        <v>0</v>
      </c>
      <c r="DT294">
        <f t="shared" si="291"/>
        <v>0</v>
      </c>
      <c r="DU294">
        <f t="shared" si="292"/>
        <v>0</v>
      </c>
      <c r="DV294">
        <f t="shared" si="293"/>
        <v>0</v>
      </c>
      <c r="DW294">
        <f t="shared" si="294"/>
        <v>0</v>
      </c>
      <c r="DX294">
        <f t="shared" si="295"/>
        <v>0</v>
      </c>
      <c r="DY294">
        <f t="shared" si="296"/>
        <v>0</v>
      </c>
      <c r="DZ294">
        <f t="shared" si="297"/>
        <v>0</v>
      </c>
      <c r="EA294" s="17">
        <f t="shared" si="299"/>
        <v>1</v>
      </c>
      <c r="EB294" s="85"/>
      <c r="EC294" s="85" t="str">
        <f t="shared" si="298"/>
        <v/>
      </c>
      <c r="ED294" s="85"/>
      <c r="EG294" s="85"/>
      <c r="EH294" s="62" t="s">
        <v>90</v>
      </c>
      <c r="EI294" s="63" t="s">
        <v>90</v>
      </c>
      <c r="EJ294" s="64"/>
      <c r="EO294" s="84" t="s">
        <v>2358</v>
      </c>
      <c r="EP294" s="84" t="s">
        <v>2358</v>
      </c>
      <c r="EQ294" s="69" t="s">
        <v>709</v>
      </c>
      <c r="ER294" s="69" t="s">
        <v>1843</v>
      </c>
      <c r="ES294" s="69" t="s">
        <v>620</v>
      </c>
      <c r="ET294" s="69" t="s">
        <v>621</v>
      </c>
      <c r="EU294" s="69" t="s">
        <v>624</v>
      </c>
      <c r="EV294" s="69" t="s">
        <v>629</v>
      </c>
      <c r="EW294" s="69" t="s">
        <v>629</v>
      </c>
      <c r="EX294" s="69" t="s">
        <v>624</v>
      </c>
      <c r="EY294" s="69" t="s">
        <v>629</v>
      </c>
      <c r="EZ294" s="69" t="s">
        <v>635</v>
      </c>
      <c r="FA294" s="69" t="s">
        <v>635</v>
      </c>
      <c r="FB294" s="73" t="s">
        <v>2367</v>
      </c>
      <c r="FH294" s="84">
        <f t="shared" si="306"/>
        <v>0</v>
      </c>
      <c r="FI294" s="84">
        <f t="shared" si="307"/>
        <v>1</v>
      </c>
      <c r="FJ294" s="85" t="s">
        <v>1265</v>
      </c>
    </row>
    <row r="295" spans="100:166" x14ac:dyDescent="0.25">
      <c r="CV295" s="84">
        <f t="shared" si="280"/>
        <v>1</v>
      </c>
      <c r="CW295" s="58" t="str">
        <f>Arnor!W55</f>
        <v/>
      </c>
      <c r="DC295" s="84">
        <f t="shared" si="281"/>
        <v>1</v>
      </c>
      <c r="DD295">
        <f>'Durin''s Folk'!S4</f>
        <v>0</v>
      </c>
      <c r="DE295" t="str">
        <f>'Durin''s Folk'!B4</f>
        <v>Mardin</v>
      </c>
      <c r="DF295" s="84" t="str">
        <f>'Durin''s Folk'!CW4</f>
        <v>-</v>
      </c>
      <c r="DK295" s="84"/>
      <c r="DL295">
        <f>LOOKUP(DK291,$EH:$EH,$EM:$EM)</f>
        <v>0</v>
      </c>
      <c r="DM295" s="84">
        <f t="shared" si="319"/>
        <v>0</v>
      </c>
      <c r="DN295">
        <f t="shared" si="285"/>
        <v>0</v>
      </c>
      <c r="DO295">
        <f t="shared" si="286"/>
        <v>0</v>
      </c>
      <c r="DP295">
        <f t="shared" si="287"/>
        <v>0</v>
      </c>
      <c r="DQ295">
        <f t="shared" si="288"/>
        <v>0</v>
      </c>
      <c r="DR295">
        <f t="shared" si="289"/>
        <v>0</v>
      </c>
      <c r="DS295">
        <f t="shared" si="290"/>
        <v>0</v>
      </c>
      <c r="DT295">
        <f t="shared" si="291"/>
        <v>0</v>
      </c>
      <c r="DU295">
        <f t="shared" si="292"/>
        <v>0</v>
      </c>
      <c r="DV295">
        <f t="shared" si="293"/>
        <v>0</v>
      </c>
      <c r="DW295">
        <f t="shared" si="294"/>
        <v>0</v>
      </c>
      <c r="DX295">
        <f t="shared" si="295"/>
        <v>0</v>
      </c>
      <c r="DY295">
        <f t="shared" si="296"/>
        <v>0</v>
      </c>
      <c r="DZ295">
        <f t="shared" si="297"/>
        <v>0</v>
      </c>
      <c r="EA295" s="17">
        <f t="shared" si="299"/>
        <v>1</v>
      </c>
      <c r="EB295" s="85"/>
      <c r="EC295" s="85" t="str">
        <f t="shared" si="298"/>
        <v/>
      </c>
      <c r="ED295" s="85"/>
      <c r="EG295" s="85"/>
      <c r="EH295" s="62" t="s">
        <v>1793</v>
      </c>
      <c r="EI295" s="63" t="s">
        <v>1793</v>
      </c>
      <c r="EJ295" s="64" t="s">
        <v>32</v>
      </c>
      <c r="EO295" s="84" t="s">
        <v>2375</v>
      </c>
      <c r="EP295" s="84" t="s">
        <v>2357</v>
      </c>
      <c r="EQ295" s="69" t="s">
        <v>709</v>
      </c>
      <c r="ER295" s="69" t="s">
        <v>1843</v>
      </c>
      <c r="ES295" s="69" t="s">
        <v>627</v>
      </c>
      <c r="ET295" s="69" t="s">
        <v>623</v>
      </c>
      <c r="EU295" s="69" t="s">
        <v>624</v>
      </c>
      <c r="EV295" s="69" t="s">
        <v>635</v>
      </c>
      <c r="EW295" s="69" t="s">
        <v>635</v>
      </c>
      <c r="EX295" s="69" t="s">
        <v>628</v>
      </c>
      <c r="EY295" s="14" t="str">
        <f>""</f>
        <v/>
      </c>
      <c r="EZ295" s="14" t="str">
        <f>""</f>
        <v/>
      </c>
      <c r="FA295" s="14" t="str">
        <f>""</f>
        <v/>
      </c>
      <c r="FB295" s="73" t="s">
        <v>2367</v>
      </c>
      <c r="FH295" s="84">
        <f t="shared" si="306"/>
        <v>0</v>
      </c>
      <c r="FI295" s="84">
        <f t="shared" si="307"/>
        <v>1</v>
      </c>
      <c r="FJ295" s="83" t="str">
        <f>""</f>
        <v/>
      </c>
    </row>
    <row r="296" spans="100:166" x14ac:dyDescent="0.25">
      <c r="CV296" s="84">
        <f t="shared" si="280"/>
        <v>1</v>
      </c>
      <c r="CW296" s="58" t="str">
        <f>Arnor!W56</f>
        <v/>
      </c>
      <c r="DC296" s="84">
        <f t="shared" si="281"/>
        <v>1</v>
      </c>
      <c r="DD296">
        <f>'Durin''s Folk'!S5</f>
        <v>0</v>
      </c>
      <c r="DE296" t="str">
        <f>'Durin''s Folk'!B5</f>
        <v>Balin, son of Fundin</v>
      </c>
      <c r="DF296" s="84" t="str">
        <f>'Durin''s Folk'!CW5</f>
        <v>-</v>
      </c>
      <c r="DL296" t="str">
        <f>""</f>
        <v/>
      </c>
      <c r="DM296" s="84" t="str">
        <f>""</f>
        <v/>
      </c>
      <c r="DN296" t="str">
        <f>""</f>
        <v/>
      </c>
      <c r="DO296" t="str">
        <f>""</f>
        <v/>
      </c>
      <c r="DP296" t="str">
        <f>""</f>
        <v/>
      </c>
      <c r="DQ296" t="str">
        <f>""</f>
        <v/>
      </c>
      <c r="DR296" t="str">
        <f>""</f>
        <v/>
      </c>
      <c r="DS296" t="str">
        <f>""</f>
        <v/>
      </c>
      <c r="DT296" t="str">
        <f>""</f>
        <v/>
      </c>
      <c r="DU296" t="str">
        <f>""</f>
        <v/>
      </c>
      <c r="DV296" t="str">
        <f>""</f>
        <v/>
      </c>
      <c r="DW296" t="str">
        <f>""</f>
        <v/>
      </c>
      <c r="DX296" t="str">
        <f>""</f>
        <v/>
      </c>
      <c r="DY296" t="str">
        <f>""</f>
        <v/>
      </c>
      <c r="DZ296" t="str">
        <f>""</f>
        <v/>
      </c>
      <c r="EA296" s="17">
        <f t="shared" si="299"/>
        <v>1</v>
      </c>
      <c r="EB296" s="85"/>
      <c r="EC296" s="84" t="str">
        <f>""</f>
        <v/>
      </c>
      <c r="ED296" s="85"/>
      <c r="EG296" s="85"/>
      <c r="EH296" s="62" t="s">
        <v>116</v>
      </c>
      <c r="EI296" s="63" t="s">
        <v>116</v>
      </c>
      <c r="EJ296" s="64"/>
      <c r="EO296" s="65" t="s">
        <v>221</v>
      </c>
      <c r="EP296" s="65" t="s">
        <v>221</v>
      </c>
      <c r="EQ296" s="69" t="s">
        <v>632</v>
      </c>
      <c r="ER296" s="69" t="s">
        <v>633</v>
      </c>
      <c r="ES296" s="69" t="s">
        <v>773</v>
      </c>
      <c r="ET296" s="69" t="s">
        <v>629</v>
      </c>
      <c r="EU296" s="69" t="s">
        <v>623</v>
      </c>
      <c r="EV296" s="69" t="s">
        <v>635</v>
      </c>
      <c r="EW296" s="69" t="s">
        <v>635</v>
      </c>
      <c r="EX296" s="69" t="s">
        <v>628</v>
      </c>
      <c r="EY296" s="69" t="s">
        <v>635</v>
      </c>
      <c r="EZ296" s="69" t="s">
        <v>635</v>
      </c>
      <c r="FA296" s="69" t="s">
        <v>629</v>
      </c>
      <c r="FB296" s="70" t="s">
        <v>774</v>
      </c>
      <c r="FH296" s="84">
        <f t="shared" si="306"/>
        <v>1</v>
      </c>
      <c r="FI296" s="84">
        <f t="shared" si="307"/>
        <v>1</v>
      </c>
      <c r="FJ296" s="85" t="s">
        <v>753</v>
      </c>
    </row>
    <row r="297" spans="100:166" x14ac:dyDescent="0.25">
      <c r="CV297" s="84">
        <f t="shared" si="280"/>
        <v>1</v>
      </c>
      <c r="CW297" s="58" t="str">
        <f>Arnor!W57</f>
        <v/>
      </c>
      <c r="DC297" s="84">
        <f t="shared" si="281"/>
        <v>1</v>
      </c>
      <c r="DD297">
        <f>'Durin''s Folk'!S6</f>
        <v>0</v>
      </c>
      <c r="DE297" t="str">
        <f>'Durin''s Folk'!B6</f>
        <v>Dain Ironfoot, King of Erebor</v>
      </c>
      <c r="DF297" s="84" t="str">
        <f>'Durin''s Folk'!CW6</f>
        <v>-</v>
      </c>
      <c r="EH297" s="62" t="s">
        <v>581</v>
      </c>
      <c r="EI297" s="63" t="s">
        <v>116</v>
      </c>
      <c r="EJ297" s="64" t="s">
        <v>32</v>
      </c>
      <c r="EO297" s="84" t="s">
        <v>2603</v>
      </c>
      <c r="EP297" s="84" t="s">
        <v>2603</v>
      </c>
      <c r="EQ297" s="69" t="s">
        <v>619</v>
      </c>
      <c r="ER297" s="69" t="s">
        <v>1843</v>
      </c>
      <c r="ES297" s="69" t="s">
        <v>634</v>
      </c>
      <c r="ET297" s="69" t="s">
        <v>621</v>
      </c>
      <c r="EU297" s="69" t="s">
        <v>628</v>
      </c>
      <c r="EV297" s="69" t="s">
        <v>629</v>
      </c>
      <c r="EW297" s="69" t="s">
        <v>629</v>
      </c>
      <c r="EX297" s="69" t="s">
        <v>621</v>
      </c>
      <c r="EY297" s="14">
        <v>3</v>
      </c>
      <c r="EZ297" s="14">
        <v>1</v>
      </c>
      <c r="FA297" s="14">
        <v>1</v>
      </c>
      <c r="FB297" s="73" t="s">
        <v>2686</v>
      </c>
      <c r="FH297" s="84">
        <f t="shared" si="306"/>
        <v>0</v>
      </c>
      <c r="FI297" s="84">
        <f t="shared" si="307"/>
        <v>1</v>
      </c>
      <c r="FJ297" s="85" t="s">
        <v>1266</v>
      </c>
    </row>
    <row r="298" spans="100:166" x14ac:dyDescent="0.25">
      <c r="CV298" s="84">
        <f t="shared" si="280"/>
        <v>1</v>
      </c>
      <c r="CW298" s="58" t="str">
        <f>Arnor!W58</f>
        <v/>
      </c>
      <c r="DC298" s="84">
        <f t="shared" si="281"/>
        <v>1</v>
      </c>
      <c r="DD298">
        <f>'Durin''s Folk'!S7</f>
        <v>0</v>
      </c>
      <c r="DE298" t="str">
        <f>'Durin''s Folk'!B7</f>
        <v>Gimli, son of Glóin</v>
      </c>
      <c r="DF298" s="84" t="str">
        <f>'Durin''s Folk'!CW7</f>
        <v>-</v>
      </c>
      <c r="EH298" s="62" t="s">
        <v>117</v>
      </c>
      <c r="EI298" s="63" t="s">
        <v>117</v>
      </c>
      <c r="EJ298" s="64"/>
      <c r="EO298" s="65" t="s">
        <v>242</v>
      </c>
      <c r="EP298" s="65" t="s">
        <v>242</v>
      </c>
      <c r="EQ298" s="69" t="s">
        <v>632</v>
      </c>
      <c r="ER298" s="69" t="s">
        <v>633</v>
      </c>
      <c r="ES298" s="69" t="s">
        <v>634</v>
      </c>
      <c r="ET298" s="69" t="s">
        <v>629</v>
      </c>
      <c r="EU298" s="69" t="s">
        <v>623</v>
      </c>
      <c r="EV298" s="69" t="s">
        <v>635</v>
      </c>
      <c r="EW298" s="69" t="s">
        <v>635</v>
      </c>
      <c r="EX298" s="69" t="s">
        <v>621</v>
      </c>
      <c r="EY298" s="69" t="s">
        <v>645</v>
      </c>
      <c r="EZ298" s="69" t="s">
        <v>645</v>
      </c>
      <c r="FA298" s="69" t="s">
        <v>635</v>
      </c>
      <c r="FB298" s="70" t="s">
        <v>636</v>
      </c>
      <c r="FH298" s="84">
        <f t="shared" si="306"/>
        <v>0</v>
      </c>
      <c r="FI298" s="84">
        <f t="shared" si="307"/>
        <v>1</v>
      </c>
      <c r="FJ298" s="85" t="s">
        <v>1267</v>
      </c>
    </row>
    <row r="299" spans="100:166" x14ac:dyDescent="0.25">
      <c r="CV299" s="84">
        <f t="shared" si="280"/>
        <v>1</v>
      </c>
      <c r="CW299" s="58" t="str">
        <f>Arnor!W59</f>
        <v/>
      </c>
      <c r="DC299" s="84">
        <f t="shared" si="281"/>
        <v>1</v>
      </c>
      <c r="DD299">
        <f>'Durin''s Folk'!S8</f>
        <v>0</v>
      </c>
      <c r="DE299" t="str">
        <f>'Durin''s Folk'!B8</f>
        <v>Flói Stonehand</v>
      </c>
      <c r="DF299" s="84" t="str">
        <f>'Durin''s Folk'!CW8</f>
        <v>-</v>
      </c>
      <c r="EH299" s="62" t="s">
        <v>118</v>
      </c>
      <c r="EI299" s="63" t="s">
        <v>118</v>
      </c>
      <c r="EJ299" s="64"/>
      <c r="EO299" s="65" t="s">
        <v>219</v>
      </c>
      <c r="EP299" s="65" t="s">
        <v>219</v>
      </c>
      <c r="EQ299" s="69" t="s">
        <v>632</v>
      </c>
      <c r="ER299" s="69" t="s">
        <v>633</v>
      </c>
      <c r="ES299" s="69" t="s">
        <v>634</v>
      </c>
      <c r="ET299" s="69" t="s">
        <v>629</v>
      </c>
      <c r="EU299" s="69" t="s">
        <v>621</v>
      </c>
      <c r="EV299" s="69" t="s">
        <v>629</v>
      </c>
      <c r="EW299" s="69" t="s">
        <v>629</v>
      </c>
      <c r="EX299" s="69" t="s">
        <v>621</v>
      </c>
      <c r="EY299" s="69" t="s">
        <v>635</v>
      </c>
      <c r="EZ299" s="69" t="s">
        <v>635</v>
      </c>
      <c r="FA299" s="69" t="s">
        <v>629</v>
      </c>
      <c r="FB299" s="70" t="s">
        <v>636</v>
      </c>
      <c r="FH299" s="84">
        <f t="shared" si="306"/>
        <v>0</v>
      </c>
      <c r="FI299" s="84">
        <f t="shared" si="307"/>
        <v>1</v>
      </c>
      <c r="FJ299" s="83" t="str">
        <f>""</f>
        <v/>
      </c>
    </row>
    <row r="300" spans="100:166" x14ac:dyDescent="0.25">
      <c r="CV300" s="84">
        <f t="shared" si="280"/>
        <v>1</v>
      </c>
      <c r="CW300" s="58" t="str">
        <f>Arnor!W60</f>
        <v/>
      </c>
      <c r="DC300" s="84">
        <f t="shared" si="281"/>
        <v>1</v>
      </c>
      <c r="DD300">
        <f>'Durin''s Folk'!S9</f>
        <v>0</v>
      </c>
      <c r="DE300" t="str">
        <f>'Durin''s Folk'!B9</f>
        <v>Múrin and Drár</v>
      </c>
      <c r="DF300" s="84" t="str">
        <f>'Durin''s Folk'!CW9</f>
        <v>-</v>
      </c>
      <c r="EH300" s="62" t="s">
        <v>582</v>
      </c>
      <c r="EI300" s="63" t="s">
        <v>118</v>
      </c>
      <c r="EJ300" s="64" t="s">
        <v>32</v>
      </c>
      <c r="EO300" s="16" t="s">
        <v>37</v>
      </c>
      <c r="EP300" s="16" t="s">
        <v>37</v>
      </c>
      <c r="EQ300" s="69" t="s">
        <v>632</v>
      </c>
      <c r="ER300" s="69" t="s">
        <v>633</v>
      </c>
      <c r="ES300" s="69" t="s">
        <v>634</v>
      </c>
      <c r="ET300" s="69" t="s">
        <v>629</v>
      </c>
      <c r="EU300" s="69" t="s">
        <v>621</v>
      </c>
      <c r="EV300" s="69" t="s">
        <v>635</v>
      </c>
      <c r="EW300" s="69" t="s">
        <v>635</v>
      </c>
      <c r="EX300" s="69" t="s">
        <v>621</v>
      </c>
      <c r="EY300" s="69" t="s">
        <v>635</v>
      </c>
      <c r="EZ300" s="69" t="s">
        <v>635</v>
      </c>
      <c r="FA300" s="69" t="s">
        <v>629</v>
      </c>
      <c r="FB300" s="70" t="s">
        <v>636</v>
      </c>
      <c r="FH300" s="84">
        <f t="shared" si="306"/>
        <v>1</v>
      </c>
      <c r="FI300" s="84">
        <f t="shared" si="307"/>
        <v>1</v>
      </c>
      <c r="FJ300" s="85" t="s">
        <v>1268</v>
      </c>
    </row>
    <row r="301" spans="100:166" x14ac:dyDescent="0.25">
      <c r="CV301" s="84">
        <f t="shared" si="280"/>
        <v>1</v>
      </c>
      <c r="CW301" s="58" t="str">
        <f>Arnor!W61</f>
        <v/>
      </c>
      <c r="DC301" s="84">
        <f t="shared" si="281"/>
        <v>1</v>
      </c>
      <c r="DD301">
        <f>'Durin''s Folk'!S10</f>
        <v>0</v>
      </c>
      <c r="DE301" t="str">
        <f>'Durin''s Folk'!B10</f>
        <v>Dwarf Captain</v>
      </c>
      <c r="DF301" s="84" t="str">
        <f>'Durin''s Folk'!CW10</f>
        <v>-</v>
      </c>
      <c r="EH301" s="62" t="s">
        <v>583</v>
      </c>
      <c r="EI301" s="63" t="s">
        <v>117</v>
      </c>
      <c r="EJ301" s="64" t="s">
        <v>32</v>
      </c>
      <c r="EO301" s="65" t="s">
        <v>39</v>
      </c>
      <c r="EP301" s="65" t="s">
        <v>39</v>
      </c>
      <c r="EQ301" s="69" t="s">
        <v>39</v>
      </c>
      <c r="ER301" s="69" t="s">
        <v>721</v>
      </c>
      <c r="ES301" s="69" t="s">
        <v>645</v>
      </c>
      <c r="ET301" s="69" t="s">
        <v>629</v>
      </c>
      <c r="EU301" s="69" t="s">
        <v>623</v>
      </c>
      <c r="EV301" s="69" t="s">
        <v>645</v>
      </c>
      <c r="EW301" s="69" t="s">
        <v>635</v>
      </c>
      <c r="EX301" s="69" t="s">
        <v>629</v>
      </c>
      <c r="EY301" s="14" t="str">
        <f>""</f>
        <v/>
      </c>
      <c r="EZ301" s="14" t="str">
        <f>""</f>
        <v/>
      </c>
      <c r="FA301" s="14" t="str">
        <f>""</f>
        <v/>
      </c>
      <c r="FB301" s="73" t="str">
        <f>""</f>
        <v/>
      </c>
      <c r="FH301" s="84">
        <f t="shared" si="306"/>
        <v>0</v>
      </c>
      <c r="FI301" s="84">
        <f t="shared" si="307"/>
        <v>1</v>
      </c>
      <c r="FJ301" s="85" t="s">
        <v>1269</v>
      </c>
    </row>
    <row r="302" spans="100:166" x14ac:dyDescent="0.25">
      <c r="CV302" s="84">
        <f t="shared" si="280"/>
        <v>1</v>
      </c>
      <c r="CW302" s="58" t="str">
        <f>Arnor!W62</f>
        <v/>
      </c>
      <c r="DC302" s="84">
        <f t="shared" si="281"/>
        <v>1</v>
      </c>
      <c r="DD302">
        <f>'Durin''s Folk'!S11</f>
        <v>0</v>
      </c>
      <c r="DE302" t="str">
        <f>'Durin''s Folk'!B11</f>
        <v>Dwarf Captain</v>
      </c>
      <c r="DF302" s="84" t="str">
        <f>'Durin''s Folk'!CW11</f>
        <v>-</v>
      </c>
      <c r="EH302" s="62" t="s">
        <v>166</v>
      </c>
      <c r="EI302" s="63" t="s">
        <v>166</v>
      </c>
      <c r="EJ302" s="64"/>
      <c r="EO302" s="65" t="s">
        <v>74</v>
      </c>
      <c r="EP302" s="65" t="s">
        <v>74</v>
      </c>
      <c r="EQ302" s="69" t="s">
        <v>619</v>
      </c>
      <c r="ER302" s="69" t="s">
        <v>1843</v>
      </c>
      <c r="ES302" s="69" t="s">
        <v>637</v>
      </c>
      <c r="ET302" s="69" t="s">
        <v>621</v>
      </c>
      <c r="EU302" s="69" t="s">
        <v>622</v>
      </c>
      <c r="EV302" s="69" t="s">
        <v>623</v>
      </c>
      <c r="EW302" s="69" t="s">
        <v>623</v>
      </c>
      <c r="EX302" s="69" t="s">
        <v>624</v>
      </c>
      <c r="EY302" s="69" t="s">
        <v>623</v>
      </c>
      <c r="EZ302" s="69" t="s">
        <v>623</v>
      </c>
      <c r="FA302" s="69" t="s">
        <v>623</v>
      </c>
      <c r="FB302" s="70" t="s">
        <v>665</v>
      </c>
      <c r="FH302" s="84">
        <f t="shared" si="306"/>
        <v>0</v>
      </c>
      <c r="FI302" s="84">
        <f t="shared" si="307"/>
        <v>1</v>
      </c>
      <c r="FJ302" s="85" t="s">
        <v>1270</v>
      </c>
    </row>
    <row r="303" spans="100:166" x14ac:dyDescent="0.25">
      <c r="CV303" s="84">
        <f t="shared" si="280"/>
        <v>1</v>
      </c>
      <c r="CW303" s="58" t="str">
        <f>Arnor!W63</f>
        <v/>
      </c>
      <c r="DC303" s="84">
        <f t="shared" si="281"/>
        <v>1</v>
      </c>
      <c r="DD303">
        <f>'Durin''s Folk'!S12</f>
        <v>0</v>
      </c>
      <c r="DE303" t="str">
        <f>'Durin''s Folk'!B12</f>
        <v>Dwarf Captain</v>
      </c>
      <c r="DF303" s="84" t="str">
        <f>'Durin''s Folk'!CW12</f>
        <v>-</v>
      </c>
      <c r="EH303" s="62" t="s">
        <v>240</v>
      </c>
      <c r="EI303" s="63" t="s">
        <v>240</v>
      </c>
      <c r="EJ303" s="64"/>
      <c r="EO303" s="59" t="s">
        <v>579</v>
      </c>
      <c r="EP303" s="59" t="s">
        <v>579</v>
      </c>
      <c r="EQ303" s="69" t="s">
        <v>32</v>
      </c>
      <c r="ER303" s="69" t="s">
        <v>1846</v>
      </c>
      <c r="ES303" s="69" t="s">
        <v>645</v>
      </c>
      <c r="ET303" s="69" t="s">
        <v>623</v>
      </c>
      <c r="EU303" s="69" t="s">
        <v>628</v>
      </c>
      <c r="EV303" s="69" t="s">
        <v>645</v>
      </c>
      <c r="EW303" s="69" t="s">
        <v>635</v>
      </c>
      <c r="EX303" s="69" t="s">
        <v>623</v>
      </c>
      <c r="EY303" s="14" t="str">
        <f>""</f>
        <v/>
      </c>
      <c r="EZ303" s="14" t="str">
        <f>""</f>
        <v/>
      </c>
      <c r="FA303" s="14" t="str">
        <f>""</f>
        <v/>
      </c>
      <c r="FB303" s="73" t="str">
        <f>""</f>
        <v/>
      </c>
      <c r="FH303" s="84">
        <f t="shared" si="306"/>
        <v>0</v>
      </c>
      <c r="FI303" s="84">
        <f t="shared" si="307"/>
        <v>1</v>
      </c>
      <c r="FJ303" s="83" t="str">
        <f>""</f>
        <v/>
      </c>
    </row>
    <row r="304" spans="100:166" x14ac:dyDescent="0.25">
      <c r="CV304" s="84">
        <f t="shared" si="280"/>
        <v>1</v>
      </c>
      <c r="CW304" s="58" t="str">
        <f>Arnor!W64</f>
        <v/>
      </c>
      <c r="DC304" s="84">
        <f t="shared" si="281"/>
        <v>1</v>
      </c>
      <c r="DD304">
        <f>'Durin''s Folk'!S13</f>
        <v>0</v>
      </c>
      <c r="DE304" t="str">
        <f>'Durin''s Folk'!B13</f>
        <v>Dwarf Captain</v>
      </c>
      <c r="DF304" s="84" t="str">
        <f>'Durin''s Folk'!CW13</f>
        <v>-</v>
      </c>
      <c r="EH304" s="62" t="s">
        <v>218</v>
      </c>
      <c r="EI304" s="63" t="s">
        <v>218</v>
      </c>
      <c r="EJ304" s="64"/>
      <c r="EO304" s="65" t="s">
        <v>257</v>
      </c>
      <c r="EP304" s="65" t="s">
        <v>257</v>
      </c>
      <c r="EQ304" s="69" t="s">
        <v>779</v>
      </c>
      <c r="ER304" s="69" t="s">
        <v>1843</v>
      </c>
      <c r="ES304" s="69" t="s">
        <v>644</v>
      </c>
      <c r="ET304" s="69" t="s">
        <v>621</v>
      </c>
      <c r="EU304" s="69" t="s">
        <v>628</v>
      </c>
      <c r="EV304" s="69" t="s">
        <v>635</v>
      </c>
      <c r="EW304" s="69" t="s">
        <v>623</v>
      </c>
      <c r="EX304" s="69" t="s">
        <v>622</v>
      </c>
      <c r="EY304" s="69" t="s">
        <v>623</v>
      </c>
      <c r="EZ304" s="69" t="s">
        <v>726</v>
      </c>
      <c r="FA304" s="69" t="s">
        <v>623</v>
      </c>
      <c r="FB304" s="189" t="str">
        <f>CONCATENATE("*Staff of Power. Master of Birds. One with Nature. Caster.",IF('Radagast''s Alliance'!$U$2='Radagast''s Alliance'!$Z$2," Resistant to Magic.",""))</f>
        <v>*Staff of Power. Master of Birds. One with Nature. Caster. Resistant to Magic.</v>
      </c>
      <c r="FH304" s="84">
        <f t="shared" si="306"/>
        <v>1</v>
      </c>
      <c r="FI304" s="84">
        <f t="shared" si="307"/>
        <v>1</v>
      </c>
      <c r="FJ304" s="85" t="s">
        <v>1271</v>
      </c>
    </row>
    <row r="305" spans="100:166" x14ac:dyDescent="0.25">
      <c r="CV305" s="84">
        <f t="shared" si="280"/>
        <v>1</v>
      </c>
      <c r="CW305" s="58" t="str">
        <f>Arnor!W65</f>
        <v/>
      </c>
      <c r="DC305" s="84">
        <f t="shared" si="281"/>
        <v>1</v>
      </c>
      <c r="DD305">
        <f>'Durin''s Folk'!S14</f>
        <v>0</v>
      </c>
      <c r="DE305" t="str">
        <f>'Durin''s Folk'!B14</f>
        <v>Dwarf King</v>
      </c>
      <c r="DF305" s="84" t="str">
        <f>'Durin''s Folk'!CW14</f>
        <v>-</v>
      </c>
      <c r="EH305" s="62" t="s">
        <v>605</v>
      </c>
      <c r="EI305" s="63" t="s">
        <v>218</v>
      </c>
      <c r="EJ305" s="64" t="s">
        <v>39</v>
      </c>
      <c r="EO305" s="84" t="s">
        <v>2446</v>
      </c>
      <c r="EP305" s="84" t="s">
        <v>2446</v>
      </c>
      <c r="EQ305" s="69" t="s">
        <v>779</v>
      </c>
      <c r="ER305" s="69" t="s">
        <v>1843</v>
      </c>
      <c r="ES305" s="69" t="s">
        <v>644</v>
      </c>
      <c r="ET305" s="69" t="s">
        <v>621</v>
      </c>
      <c r="EU305" s="69" t="s">
        <v>628</v>
      </c>
      <c r="EV305" s="69" t="s">
        <v>635</v>
      </c>
      <c r="EW305" s="69" t="s">
        <v>623</v>
      </c>
      <c r="EX305" s="69" t="s">
        <v>622</v>
      </c>
      <c r="EY305" s="69" t="s">
        <v>623</v>
      </c>
      <c r="EZ305" s="69" t="s">
        <v>624</v>
      </c>
      <c r="FA305" s="69" t="s">
        <v>623</v>
      </c>
      <c r="FB305" s="189" t="str">
        <f>CONCATENATE("Master of Birds. One with Nature. Caster. Noble Beast.",IF('Radagast''s Alliance'!$U$2='Radagast''s Alliance'!$Z$2," Resistant to Magic.",""))</f>
        <v>Master of Birds. One with Nature. Caster. Noble Beast. Resistant to Magic.</v>
      </c>
      <c r="FH305" s="84">
        <f t="shared" si="306"/>
        <v>0</v>
      </c>
      <c r="FI305" s="84">
        <f t="shared" si="307"/>
        <v>1</v>
      </c>
      <c r="FJ305" s="85" t="s">
        <v>1272</v>
      </c>
    </row>
    <row r="306" spans="100:166" x14ac:dyDescent="0.25">
      <c r="CV306" s="84">
        <f t="shared" si="280"/>
        <v>1</v>
      </c>
      <c r="CW306" s="58" t="str">
        <f>Arnor!W66</f>
        <v/>
      </c>
      <c r="DC306" s="84">
        <f t="shared" si="281"/>
        <v>1</v>
      </c>
      <c r="DD306">
        <f>'Durin''s Folk'!S15</f>
        <v>0</v>
      </c>
      <c r="DE306" t="str">
        <f>'Durin''s Folk'!B15</f>
        <v>Dwarf King</v>
      </c>
      <c r="DF306" s="84" t="str">
        <f>'Durin''s Folk'!CW15</f>
        <v>-</v>
      </c>
      <c r="EH306" s="62" t="s">
        <v>255</v>
      </c>
      <c r="EI306" s="63" t="s">
        <v>255</v>
      </c>
      <c r="EJ306" s="64"/>
      <c r="EO306" s="65" t="s">
        <v>613</v>
      </c>
      <c r="EP306" s="65" t="s">
        <v>257</v>
      </c>
      <c r="EQ306" s="69" t="s">
        <v>779</v>
      </c>
      <c r="ER306" s="69" t="s">
        <v>1843</v>
      </c>
      <c r="ES306" s="69" t="s">
        <v>644</v>
      </c>
      <c r="ET306" s="69" t="s">
        <v>621</v>
      </c>
      <c r="EU306" s="69" t="s">
        <v>628</v>
      </c>
      <c r="EV306" s="69" t="s">
        <v>635</v>
      </c>
      <c r="EW306" s="69" t="s">
        <v>623</v>
      </c>
      <c r="EX306" s="69" t="s">
        <v>622</v>
      </c>
      <c r="EY306" s="69" t="s">
        <v>623</v>
      </c>
      <c r="EZ306" s="69" t="s">
        <v>726</v>
      </c>
      <c r="FA306" s="69" t="s">
        <v>621</v>
      </c>
      <c r="FB306" s="189" t="str">
        <f>CONCATENATE("*Staff of Power. Master of Birds. One with Nature. Sebastian. Caster.",IF('Radagast''s Alliance'!$U$2='Radagast''s Alliance'!$Z$2," Resistant to Magic.",""))</f>
        <v>*Staff of Power. Master of Birds. One with Nature. Sebastian. Caster. Resistant to Magic.</v>
      </c>
      <c r="FH306" s="84">
        <f t="shared" si="306"/>
        <v>0</v>
      </c>
      <c r="FI306" s="84">
        <f t="shared" si="307"/>
        <v>1</v>
      </c>
      <c r="FJ306" s="83" t="str">
        <f>""</f>
        <v/>
      </c>
    </row>
    <row r="307" spans="100:166" x14ac:dyDescent="0.25">
      <c r="CV307" s="84">
        <f t="shared" si="280"/>
        <v>1</v>
      </c>
      <c r="CW307" s="58" t="str">
        <f>Arnor!W67</f>
        <v/>
      </c>
      <c r="DC307" s="84">
        <f t="shared" si="281"/>
        <v>1</v>
      </c>
      <c r="DD307">
        <f>'Durin''s Folk'!S16</f>
        <v>0</v>
      </c>
      <c r="DE307" t="str">
        <f>'Durin''s Folk'!B16</f>
        <v>Dwarf King</v>
      </c>
      <c r="DF307" s="84" t="str">
        <f>'Durin''s Folk'!CW16</f>
        <v>-</v>
      </c>
      <c r="EH307" s="62" t="s">
        <v>612</v>
      </c>
      <c r="EI307" s="63" t="s">
        <v>255</v>
      </c>
      <c r="EJ307" s="64" t="s">
        <v>32</v>
      </c>
      <c r="EO307" s="65" t="s">
        <v>136</v>
      </c>
      <c r="EP307" s="65" t="s">
        <v>136</v>
      </c>
      <c r="EQ307" s="69" t="s">
        <v>619</v>
      </c>
      <c r="ER307" s="69" t="s">
        <v>1843</v>
      </c>
      <c r="ES307" s="69" t="s">
        <v>642</v>
      </c>
      <c r="ET307" s="69" t="s">
        <v>623</v>
      </c>
      <c r="EU307" s="69" t="s">
        <v>621</v>
      </c>
      <c r="EV307" s="69" t="s">
        <v>635</v>
      </c>
      <c r="EW307" s="69" t="s">
        <v>635</v>
      </c>
      <c r="EX307" s="69" t="s">
        <v>623</v>
      </c>
      <c r="EY307" s="14" t="str">
        <f>""</f>
        <v/>
      </c>
      <c r="EZ307" s="14" t="str">
        <f>""</f>
        <v/>
      </c>
      <c r="FA307" s="14" t="str">
        <f>""</f>
        <v/>
      </c>
      <c r="FB307" s="84" t="str">
        <f>""</f>
        <v/>
      </c>
      <c r="FH307" s="84">
        <f t="shared" si="306"/>
        <v>1</v>
      </c>
      <c r="FI307" s="84">
        <f t="shared" si="307"/>
        <v>1</v>
      </c>
      <c r="FJ307" s="85" t="s">
        <v>1273</v>
      </c>
    </row>
    <row r="308" spans="100:166" x14ac:dyDescent="0.25">
      <c r="CV308" s="84">
        <f t="shared" si="280"/>
        <v>1</v>
      </c>
      <c r="CW308" s="58" t="str">
        <f>Arnor!W68</f>
        <v/>
      </c>
      <c r="DC308" s="84">
        <f t="shared" si="281"/>
        <v>1</v>
      </c>
      <c r="DD308">
        <f>'Durin''s Folk'!S17</f>
        <v>0</v>
      </c>
      <c r="DE308" t="str">
        <f>'Durin''s Folk'!B17</f>
        <v>Dwarf King</v>
      </c>
      <c r="DF308" s="84" t="str">
        <f>'Durin''s Folk'!CW17</f>
        <v>-</v>
      </c>
      <c r="EH308" s="62" t="s">
        <v>2447</v>
      </c>
      <c r="EI308" s="63" t="s">
        <v>2447</v>
      </c>
      <c r="EJ308" s="64"/>
      <c r="EO308" s="65" t="s">
        <v>54</v>
      </c>
      <c r="EP308" s="65" t="s">
        <v>54</v>
      </c>
      <c r="EQ308" s="69" t="s">
        <v>619</v>
      </c>
      <c r="ER308" s="69" t="s">
        <v>1843</v>
      </c>
      <c r="ES308" s="69" t="s">
        <v>642</v>
      </c>
      <c r="ET308" s="69" t="s">
        <v>623</v>
      </c>
      <c r="EU308" s="69" t="s">
        <v>621</v>
      </c>
      <c r="EV308" s="69" t="s">
        <v>635</v>
      </c>
      <c r="EW308" s="69" t="s">
        <v>635</v>
      </c>
      <c r="EX308" s="69" t="s">
        <v>623</v>
      </c>
      <c r="EY308" s="14" t="str">
        <f>""</f>
        <v/>
      </c>
      <c r="EZ308" s="14" t="str">
        <f>""</f>
        <v/>
      </c>
      <c r="FA308" s="14" t="str">
        <f>""</f>
        <v/>
      </c>
      <c r="FB308" s="84" t="str">
        <f>""</f>
        <v/>
      </c>
      <c r="FH308" s="84">
        <f t="shared" si="306"/>
        <v>0</v>
      </c>
      <c r="FI308" s="84">
        <f t="shared" si="307"/>
        <v>1</v>
      </c>
      <c r="FJ308" s="85" t="s">
        <v>1274</v>
      </c>
    </row>
    <row r="309" spans="100:166" x14ac:dyDescent="0.25">
      <c r="CV309" s="84">
        <f t="shared" si="280"/>
        <v>1</v>
      </c>
      <c r="CW309" s="58" t="str">
        <f>Arnor!W69</f>
        <v/>
      </c>
      <c r="DC309" s="84">
        <f t="shared" si="281"/>
        <v>1</v>
      </c>
      <c r="DD309">
        <f>'Durin''s Folk'!S18</f>
        <v>0</v>
      </c>
      <c r="DE309" t="str">
        <f>'Durin''s Folk'!B18</f>
        <v>Shieldbearer</v>
      </c>
      <c r="DF309" s="84" t="str">
        <f>'Durin''s Folk'!CW18</f>
        <v>-</v>
      </c>
      <c r="EH309" s="62" t="s">
        <v>201</v>
      </c>
      <c r="EI309" s="63" t="s">
        <v>201</v>
      </c>
      <c r="EJ309" s="64"/>
      <c r="EO309" s="65" t="s">
        <v>55</v>
      </c>
      <c r="EP309" s="65" t="s">
        <v>55</v>
      </c>
      <c r="EQ309" s="69" t="s">
        <v>619</v>
      </c>
      <c r="ER309" s="69" t="s">
        <v>1843</v>
      </c>
      <c r="ES309" s="69" t="s">
        <v>642</v>
      </c>
      <c r="ET309" s="69" t="s">
        <v>623</v>
      </c>
      <c r="EU309" s="69" t="s">
        <v>621</v>
      </c>
      <c r="EV309" s="69" t="s">
        <v>635</v>
      </c>
      <c r="EW309" s="69" t="s">
        <v>635</v>
      </c>
      <c r="EX309" s="69" t="s">
        <v>623</v>
      </c>
      <c r="EY309" s="14" t="str">
        <f>""</f>
        <v/>
      </c>
      <c r="EZ309" s="14" t="str">
        <f>""</f>
        <v/>
      </c>
      <c r="FA309" s="14" t="str">
        <f>""</f>
        <v/>
      </c>
      <c r="FB309" s="70" t="s">
        <v>654</v>
      </c>
      <c r="FH309" s="84">
        <f t="shared" si="306"/>
        <v>0</v>
      </c>
      <c r="FI309" s="84">
        <f t="shared" si="307"/>
        <v>1</v>
      </c>
      <c r="FJ309" s="83" t="str">
        <f>""</f>
        <v/>
      </c>
    </row>
    <row r="310" spans="100:166" x14ac:dyDescent="0.25">
      <c r="CV310" s="84">
        <f t="shared" si="280"/>
        <v>1</v>
      </c>
      <c r="CW310" s="58" t="str">
        <f>Arnor!W70</f>
        <v/>
      </c>
      <c r="DC310" s="84">
        <f t="shared" si="281"/>
        <v>1</v>
      </c>
      <c r="DD310">
        <f>'Durin''s Folk'!S19</f>
        <v>0</v>
      </c>
      <c r="DE310" t="str">
        <f>'Durin''s Folk'!B19</f>
        <v>King's Champion &amp; Heralds</v>
      </c>
      <c r="DF310" s="84" t="str">
        <f>'Durin''s Folk'!CW19</f>
        <v>-</v>
      </c>
      <c r="EH310" s="62" t="s">
        <v>229</v>
      </c>
      <c r="EI310" s="63" t="s">
        <v>229</v>
      </c>
      <c r="EJ310" s="64"/>
      <c r="EO310" s="65" t="s">
        <v>135</v>
      </c>
      <c r="EP310" s="65" t="s">
        <v>135</v>
      </c>
      <c r="EQ310" s="69" t="s">
        <v>619</v>
      </c>
      <c r="ER310" s="69" t="s">
        <v>1843</v>
      </c>
      <c r="ES310" s="69" t="s">
        <v>642</v>
      </c>
      <c r="ET310" s="69" t="s">
        <v>621</v>
      </c>
      <c r="EU310" s="69" t="s">
        <v>628</v>
      </c>
      <c r="EV310" s="69" t="s">
        <v>635</v>
      </c>
      <c r="EW310" s="69" t="s">
        <v>635</v>
      </c>
      <c r="EX310" s="69" t="s">
        <v>628</v>
      </c>
      <c r="EY310" s="69" t="s">
        <v>635</v>
      </c>
      <c r="EZ310" s="69" t="s">
        <v>635</v>
      </c>
      <c r="FA310" s="69" t="s">
        <v>635</v>
      </c>
      <c r="FB310" s="84" t="str">
        <f>""</f>
        <v/>
      </c>
      <c r="FH310" s="84">
        <f t="shared" si="306"/>
        <v>1</v>
      </c>
      <c r="FI310" s="84">
        <f t="shared" si="307"/>
        <v>1</v>
      </c>
      <c r="FJ310" s="85" t="s">
        <v>1275</v>
      </c>
    </row>
    <row r="311" spans="100:166" x14ac:dyDescent="0.25">
      <c r="CV311" s="84">
        <f t="shared" si="280"/>
        <v>1</v>
      </c>
      <c r="CW311" s="58" t="str">
        <f>Arnor!W71</f>
        <v/>
      </c>
      <c r="DC311" s="84">
        <f t="shared" si="281"/>
        <v>1</v>
      </c>
      <c r="EH311" s="62" t="s">
        <v>2601</v>
      </c>
      <c r="EI311" s="63" t="s">
        <v>2657</v>
      </c>
      <c r="EJ311" s="64" t="s">
        <v>2658</v>
      </c>
      <c r="EO311" s="65" t="s">
        <v>111</v>
      </c>
      <c r="EP311" s="65" t="s">
        <v>111</v>
      </c>
      <c r="EQ311" s="69" t="s">
        <v>619</v>
      </c>
      <c r="ER311" s="69" t="s">
        <v>1843</v>
      </c>
      <c r="ES311" s="69" t="s">
        <v>652</v>
      </c>
      <c r="ET311" s="69" t="s">
        <v>623</v>
      </c>
      <c r="EU311" s="69" t="s">
        <v>628</v>
      </c>
      <c r="EV311" s="69" t="s">
        <v>635</v>
      </c>
      <c r="EW311" s="69" t="s">
        <v>635</v>
      </c>
      <c r="EX311" s="69" t="s">
        <v>623</v>
      </c>
      <c r="EY311" s="14" t="str">
        <f>""</f>
        <v/>
      </c>
      <c r="EZ311" s="14" t="str">
        <f>""</f>
        <v/>
      </c>
      <c r="FA311" s="14" t="str">
        <f>""</f>
        <v/>
      </c>
      <c r="FB311" s="70" t="s">
        <v>675</v>
      </c>
      <c r="FH311" s="84">
        <f t="shared" si="306"/>
        <v>0</v>
      </c>
      <c r="FI311" s="84">
        <f t="shared" si="307"/>
        <v>1</v>
      </c>
      <c r="FJ311" s="85" t="s">
        <v>1902</v>
      </c>
    </row>
    <row r="312" spans="100:166" x14ac:dyDescent="0.25">
      <c r="CV312" s="84">
        <f t="shared" si="280"/>
        <v>1</v>
      </c>
      <c r="CW312" s="58" t="str">
        <f>Arnor!W72</f>
        <v/>
      </c>
      <c r="DC312" s="84">
        <f t="shared" si="281"/>
        <v>1</v>
      </c>
      <c r="DD312">
        <f>'Durin''s Folk'!AP3</f>
        <v>0</v>
      </c>
      <c r="DE312" t="str">
        <f>'Durin''s Folk'!AA3</f>
        <v>Dwarf Warrior</v>
      </c>
      <c r="DF312" t="str">
        <f>'Durin''s Folk'!CA3</f>
        <v>-</v>
      </c>
      <c r="EH312" s="62" t="s">
        <v>244</v>
      </c>
      <c r="EI312" s="63" t="s">
        <v>244</v>
      </c>
      <c r="EJ312" s="64"/>
      <c r="EO312" s="65" t="s">
        <v>112</v>
      </c>
      <c r="EP312" s="65" t="s">
        <v>112</v>
      </c>
      <c r="EQ312" s="69" t="s">
        <v>619</v>
      </c>
      <c r="ER312" s="69" t="s">
        <v>1843</v>
      </c>
      <c r="ES312" s="69" t="s">
        <v>652</v>
      </c>
      <c r="ET312" s="69" t="s">
        <v>623</v>
      </c>
      <c r="EU312" s="69" t="s">
        <v>621</v>
      </c>
      <c r="EV312" s="69" t="s">
        <v>635</v>
      </c>
      <c r="EW312" s="69" t="s">
        <v>635</v>
      </c>
      <c r="EX312" s="69" t="s">
        <v>623</v>
      </c>
      <c r="EY312" s="14" t="str">
        <f>""</f>
        <v/>
      </c>
      <c r="EZ312" s="14" t="str">
        <f>""</f>
        <v/>
      </c>
      <c r="FA312" s="14" t="str">
        <f>""</f>
        <v/>
      </c>
      <c r="FB312" s="70" t="s">
        <v>675</v>
      </c>
      <c r="FH312" s="84">
        <f t="shared" si="306"/>
        <v>0</v>
      </c>
      <c r="FI312" s="84">
        <f t="shared" si="307"/>
        <v>1</v>
      </c>
      <c r="FJ312" s="85" t="s">
        <v>1276</v>
      </c>
    </row>
    <row r="313" spans="100:166" x14ac:dyDescent="0.25">
      <c r="CV313" s="84">
        <f t="shared" si="280"/>
        <v>1</v>
      </c>
      <c r="CW313" s="58" t="str">
        <f>Arnor!W73</f>
        <v/>
      </c>
      <c r="DC313" s="84">
        <f t="shared" si="281"/>
        <v>1</v>
      </c>
      <c r="DD313">
        <f>'Durin''s Folk'!AP4</f>
        <v>0</v>
      </c>
      <c r="DE313" t="str">
        <f>'Durin''s Folk'!AA4</f>
        <v>Dwarf Warrior</v>
      </c>
      <c r="DF313" s="84" t="str">
        <f>'Durin''s Folk'!CA4</f>
        <v>-</v>
      </c>
      <c r="EH313" s="62" t="s">
        <v>119</v>
      </c>
      <c r="EI313" s="63" t="s">
        <v>119</v>
      </c>
      <c r="EJ313" s="64" t="s">
        <v>579</v>
      </c>
      <c r="EO313" s="65" t="s">
        <v>90</v>
      </c>
      <c r="EP313" s="65" t="s">
        <v>90</v>
      </c>
      <c r="EQ313" s="69" t="s">
        <v>667</v>
      </c>
      <c r="ER313" s="69" t="s">
        <v>1843</v>
      </c>
      <c r="ES313" s="69" t="s">
        <v>652</v>
      </c>
      <c r="ET313" s="69" t="s">
        <v>623</v>
      </c>
      <c r="EU313" s="69" t="s">
        <v>668</v>
      </c>
      <c r="EV313" s="69" t="s">
        <v>635</v>
      </c>
      <c r="EW313" s="69" t="s">
        <v>635</v>
      </c>
      <c r="EX313" s="69" t="s">
        <v>624</v>
      </c>
      <c r="EY313" s="14" t="str">
        <f>""</f>
        <v/>
      </c>
      <c r="EZ313" s="14" t="str">
        <f>""</f>
        <v/>
      </c>
      <c r="FA313" s="14" t="str">
        <f>""</f>
        <v/>
      </c>
      <c r="FB313" s="70" t="s">
        <v>673</v>
      </c>
      <c r="FH313" s="84">
        <f t="shared" si="306"/>
        <v>0</v>
      </c>
      <c r="FI313" s="84">
        <f t="shared" si="307"/>
        <v>1</v>
      </c>
      <c r="FJ313" s="83" t="str">
        <f>""</f>
        <v/>
      </c>
    </row>
    <row r="314" spans="100:166" x14ac:dyDescent="0.25">
      <c r="CV314" s="84">
        <f t="shared" si="280"/>
        <v>1</v>
      </c>
      <c r="CW314" s="58" t="str">
        <f>Arnor!W74</f>
        <v/>
      </c>
      <c r="DC314" s="84">
        <f t="shared" si="281"/>
        <v>1</v>
      </c>
      <c r="DD314">
        <f>'Durin''s Folk'!AP5</f>
        <v>0</v>
      </c>
      <c r="DE314" t="str">
        <f>'Durin''s Folk'!AA5</f>
        <v>Dwarf Warrior</v>
      </c>
      <c r="DF314" s="84" t="str">
        <f>'Durin''s Folk'!CA5</f>
        <v>-</v>
      </c>
      <c r="EH314" s="62" t="s">
        <v>2354</v>
      </c>
      <c r="EI314" s="63" t="s">
        <v>2354</v>
      </c>
      <c r="EJ314" s="64"/>
      <c r="EO314" s="84" t="s">
        <v>1793</v>
      </c>
      <c r="EP314" s="84" t="s">
        <v>1793</v>
      </c>
      <c r="EQ314" s="69" t="s">
        <v>709</v>
      </c>
      <c r="ER314" s="69" t="s">
        <v>1843</v>
      </c>
      <c r="ES314" s="69" t="s">
        <v>620</v>
      </c>
      <c r="ET314" s="69" t="s">
        <v>621</v>
      </c>
      <c r="EU314" s="69" t="s">
        <v>624</v>
      </c>
      <c r="EV314" s="69" t="s">
        <v>629</v>
      </c>
      <c r="EW314" s="69" t="s">
        <v>629</v>
      </c>
      <c r="EX314" s="69" t="s">
        <v>624</v>
      </c>
      <c r="EY314" s="69" t="s">
        <v>629</v>
      </c>
      <c r="EZ314" s="69" t="s">
        <v>635</v>
      </c>
      <c r="FA314" s="69" t="s">
        <v>635</v>
      </c>
      <c r="FB314" s="73" t="s">
        <v>1868</v>
      </c>
      <c r="FH314" s="84">
        <f t="shared" si="306"/>
        <v>1</v>
      </c>
      <c r="FI314" s="84">
        <f t="shared" si="307"/>
        <v>1</v>
      </c>
      <c r="FJ314" s="85" t="s">
        <v>1277</v>
      </c>
    </row>
    <row r="315" spans="100:166" x14ac:dyDescent="0.25">
      <c r="CV315" s="84">
        <f t="shared" si="280"/>
        <v>1</v>
      </c>
      <c r="CW315" s="58" t="str">
        <f>Arnor!W75</f>
        <v/>
      </c>
      <c r="DC315" s="84">
        <f t="shared" si="281"/>
        <v>1</v>
      </c>
      <c r="DD315">
        <f>'Durin''s Folk'!AP6</f>
        <v>0</v>
      </c>
      <c r="DE315" t="str">
        <f>'Durin''s Folk'!AA6</f>
        <v>Dwarf Warrior</v>
      </c>
      <c r="DF315" s="84" t="str">
        <f>'Durin''s Folk'!CA6</f>
        <v>-</v>
      </c>
      <c r="EH315" s="62" t="s">
        <v>78</v>
      </c>
      <c r="EI315" s="63" t="s">
        <v>78</v>
      </c>
      <c r="EJ315" s="64"/>
      <c r="EO315" s="84" t="s">
        <v>1869</v>
      </c>
      <c r="EP315" s="84" t="s">
        <v>1793</v>
      </c>
      <c r="EQ315" s="69" t="s">
        <v>709</v>
      </c>
      <c r="ER315" s="69" t="s">
        <v>1843</v>
      </c>
      <c r="ES315" s="69" t="s">
        <v>620</v>
      </c>
      <c r="ET315" s="69" t="s">
        <v>621</v>
      </c>
      <c r="EU315" s="69" t="s">
        <v>622</v>
      </c>
      <c r="EV315" s="69" t="s">
        <v>629</v>
      </c>
      <c r="EW315" s="69" t="s">
        <v>629</v>
      </c>
      <c r="EX315" s="69" t="s">
        <v>624</v>
      </c>
      <c r="EY315" s="69" t="s">
        <v>629</v>
      </c>
      <c r="EZ315" s="69" t="s">
        <v>635</v>
      </c>
      <c r="FA315" s="69" t="s">
        <v>635</v>
      </c>
      <c r="FB315" s="73" t="s">
        <v>1868</v>
      </c>
      <c r="FH315" s="84">
        <f t="shared" si="306"/>
        <v>0</v>
      </c>
      <c r="FI315" s="84">
        <f t="shared" si="307"/>
        <v>1</v>
      </c>
      <c r="FJ315" s="85" t="s">
        <v>1278</v>
      </c>
    </row>
    <row r="316" spans="100:166" x14ac:dyDescent="0.25">
      <c r="CV316" s="84">
        <f t="shared" si="280"/>
        <v>1</v>
      </c>
      <c r="CW316" s="58" t="str">
        <f>Arnor!W76</f>
        <v/>
      </c>
      <c r="DC316" s="84">
        <f t="shared" si="281"/>
        <v>1</v>
      </c>
      <c r="DD316">
        <f>'Durin''s Folk'!AP7</f>
        <v>0</v>
      </c>
      <c r="DE316" t="str">
        <f>'Durin''s Folk'!AA7</f>
        <v>Dwarf Warrior</v>
      </c>
      <c r="DF316" s="84" t="str">
        <f>'Durin''s Folk'!CA7</f>
        <v>-</v>
      </c>
      <c r="EH316" s="62" t="s">
        <v>93</v>
      </c>
      <c r="EI316" s="63" t="s">
        <v>93</v>
      </c>
      <c r="EJ316" s="64"/>
      <c r="EO316" s="65" t="s">
        <v>116</v>
      </c>
      <c r="EP316" s="65" t="s">
        <v>116</v>
      </c>
      <c r="EQ316" s="69" t="s">
        <v>619</v>
      </c>
      <c r="ER316" s="69" t="s">
        <v>1843</v>
      </c>
      <c r="ES316" s="69" t="s">
        <v>634</v>
      </c>
      <c r="ET316" s="69" t="s">
        <v>623</v>
      </c>
      <c r="EU316" s="69" t="s">
        <v>621</v>
      </c>
      <c r="EV316" s="69" t="s">
        <v>635</v>
      </c>
      <c r="EW316" s="69" t="s">
        <v>635</v>
      </c>
      <c r="EX316" s="69" t="s">
        <v>621</v>
      </c>
      <c r="EY316" s="14" t="str">
        <f>""</f>
        <v/>
      </c>
      <c r="EZ316" s="14" t="str">
        <f>""</f>
        <v/>
      </c>
      <c r="FA316" s="14" t="str">
        <f>""</f>
        <v/>
      </c>
      <c r="FB316" s="70" t="s">
        <v>691</v>
      </c>
      <c r="FH316" s="84">
        <f t="shared" si="306"/>
        <v>0</v>
      </c>
      <c r="FI316" s="84">
        <f t="shared" si="307"/>
        <v>1</v>
      </c>
      <c r="FJ316" s="85" t="s">
        <v>1279</v>
      </c>
    </row>
    <row r="317" spans="100:166" x14ac:dyDescent="0.25">
      <c r="CV317" s="84">
        <f t="shared" si="280"/>
        <v>1</v>
      </c>
      <c r="CW317" s="58" t="str">
        <f>Arnor!W77</f>
        <v/>
      </c>
      <c r="DC317" s="84">
        <f t="shared" si="281"/>
        <v>1</v>
      </c>
      <c r="DD317">
        <f>'Durin''s Folk'!AP8</f>
        <v>0</v>
      </c>
      <c r="DE317" t="str">
        <f>'Durin''s Folk'!AA8</f>
        <v>Dwarf Warrior</v>
      </c>
      <c r="DF317" s="84" t="str">
        <f>'Durin''s Folk'!CA8</f>
        <v>-</v>
      </c>
      <c r="EH317" s="62" t="s">
        <v>568</v>
      </c>
      <c r="EI317" s="63" t="s">
        <v>93</v>
      </c>
      <c r="EJ317" s="64" t="s">
        <v>32</v>
      </c>
      <c r="EO317" s="65" t="s">
        <v>117</v>
      </c>
      <c r="EP317" s="65" t="s">
        <v>117</v>
      </c>
      <c r="EQ317" s="69" t="s">
        <v>619</v>
      </c>
      <c r="ER317" s="69" t="s">
        <v>1843</v>
      </c>
      <c r="ES317" s="69" t="s">
        <v>647</v>
      </c>
      <c r="ET317" s="69" t="s">
        <v>623</v>
      </c>
      <c r="EU317" s="69" t="s">
        <v>624</v>
      </c>
      <c r="EV317" s="69" t="s">
        <v>635</v>
      </c>
      <c r="EW317" s="69" t="s">
        <v>635</v>
      </c>
      <c r="EX317" s="69" t="s">
        <v>623</v>
      </c>
      <c r="EY317" s="14" t="str">
        <f>""</f>
        <v/>
      </c>
      <c r="EZ317" s="14" t="str">
        <f>""</f>
        <v/>
      </c>
      <c r="FA317" s="14" t="str">
        <f>""</f>
        <v/>
      </c>
      <c r="FB317" s="70" t="s">
        <v>1076</v>
      </c>
      <c r="FH317" s="84">
        <f t="shared" si="306"/>
        <v>0</v>
      </c>
      <c r="FI317" s="84">
        <f t="shared" si="307"/>
        <v>1</v>
      </c>
      <c r="FJ317" s="83" t="str">
        <f>""</f>
        <v/>
      </c>
    </row>
    <row r="318" spans="100:166" x14ac:dyDescent="0.25">
      <c r="CV318" s="84">
        <f t="shared" si="280"/>
        <v>1</v>
      </c>
      <c r="CW318" s="58" t="str">
        <f>Arnor!W78</f>
        <v/>
      </c>
      <c r="DC318" s="84">
        <f t="shared" si="281"/>
        <v>1</v>
      </c>
      <c r="DD318">
        <f>'Durin''s Folk'!AP9</f>
        <v>0</v>
      </c>
      <c r="DE318" t="str">
        <f>'Durin''s Folk'!AA9</f>
        <v>Hearthguard</v>
      </c>
      <c r="DF318" s="84" t="str">
        <f>'Durin''s Folk'!CA9</f>
        <v>-</v>
      </c>
      <c r="EH318" s="62" t="s">
        <v>569</v>
      </c>
      <c r="EI318" s="63" t="s">
        <v>93</v>
      </c>
      <c r="EJ318" s="64" t="s">
        <v>549</v>
      </c>
      <c r="EO318" s="65" t="s">
        <v>118</v>
      </c>
      <c r="EP318" s="65" t="s">
        <v>118</v>
      </c>
      <c r="EQ318" s="69" t="s">
        <v>619</v>
      </c>
      <c r="ER318" s="69" t="s">
        <v>1843</v>
      </c>
      <c r="ES318" s="69" t="s">
        <v>647</v>
      </c>
      <c r="ET318" s="69" t="s">
        <v>623</v>
      </c>
      <c r="EU318" s="69" t="s">
        <v>628</v>
      </c>
      <c r="EV318" s="69" t="s">
        <v>635</v>
      </c>
      <c r="EW318" s="69" t="s">
        <v>635</v>
      </c>
      <c r="EX318" s="69" t="s">
        <v>623</v>
      </c>
      <c r="EY318" s="14" t="str">
        <f>""</f>
        <v/>
      </c>
      <c r="EZ318" s="14" t="str">
        <f>""</f>
        <v/>
      </c>
      <c r="FA318" s="14" t="str">
        <f>""</f>
        <v/>
      </c>
      <c r="FB318" s="70" t="s">
        <v>1076</v>
      </c>
      <c r="FH318" s="84">
        <f t="shared" si="306"/>
        <v>1</v>
      </c>
      <c r="FI318" s="84">
        <f t="shared" si="307"/>
        <v>1</v>
      </c>
      <c r="FJ318" s="85" t="s">
        <v>1280</v>
      </c>
    </row>
    <row r="319" spans="100:166" x14ac:dyDescent="0.25">
      <c r="CV319" s="84">
        <f t="shared" si="280"/>
        <v>1</v>
      </c>
      <c r="CW319" s="58" t="str">
        <f>Arnor!W79</f>
        <v/>
      </c>
      <c r="DC319" s="84">
        <f t="shared" si="281"/>
        <v>1</v>
      </c>
      <c r="DD319">
        <f>'Durin''s Folk'!AP10</f>
        <v>0</v>
      </c>
      <c r="DE319" t="str">
        <f>'Durin''s Folk'!AA10</f>
        <v>Hearthguard</v>
      </c>
      <c r="DF319" s="84" t="str">
        <f>'Durin''s Folk'!CA10</f>
        <v>-</v>
      </c>
      <c r="EH319" s="62" t="s">
        <v>95</v>
      </c>
      <c r="EI319" s="63" t="s">
        <v>95</v>
      </c>
      <c r="EJ319" s="64"/>
      <c r="EO319" s="65" t="s">
        <v>166</v>
      </c>
      <c r="EP319" s="65" t="s">
        <v>166</v>
      </c>
      <c r="EQ319" s="69" t="s">
        <v>709</v>
      </c>
      <c r="ER319" s="69" t="s">
        <v>1843</v>
      </c>
      <c r="ES319" s="69" t="s">
        <v>620</v>
      </c>
      <c r="ET319" s="69" t="s">
        <v>621</v>
      </c>
      <c r="EU319" s="69" t="s">
        <v>624</v>
      </c>
      <c r="EV319" s="69" t="s">
        <v>629</v>
      </c>
      <c r="EW319" s="69" t="s">
        <v>629</v>
      </c>
      <c r="EX319" s="69" t="s">
        <v>624</v>
      </c>
      <c r="EY319" s="69" t="s">
        <v>623</v>
      </c>
      <c r="EZ319" s="69" t="s">
        <v>635</v>
      </c>
      <c r="FA319" s="69" t="s">
        <v>635</v>
      </c>
      <c r="FB319" s="70" t="s">
        <v>736</v>
      </c>
      <c r="FH319" s="84">
        <f t="shared" si="306"/>
        <v>0</v>
      </c>
      <c r="FI319" s="84">
        <f t="shared" si="307"/>
        <v>1</v>
      </c>
      <c r="FJ319" s="85" t="s">
        <v>1903</v>
      </c>
    </row>
    <row r="320" spans="100:166" x14ac:dyDescent="0.25">
      <c r="CV320" s="84">
        <f t="shared" si="280"/>
        <v>1</v>
      </c>
      <c r="CW320" s="58" t="str">
        <f>Arnor!W80</f>
        <v/>
      </c>
      <c r="DC320" s="84">
        <f t="shared" si="281"/>
        <v>1</v>
      </c>
      <c r="DD320">
        <f>'Durin''s Folk'!AP11</f>
        <v>0</v>
      </c>
      <c r="DE320" t="str">
        <f>'Durin''s Folk'!AA11</f>
        <v>Hearthguard</v>
      </c>
      <c r="DF320" s="84" t="str">
        <f>'Durin''s Folk'!CA11</f>
        <v>-</v>
      </c>
      <c r="EH320" s="62" t="s">
        <v>570</v>
      </c>
      <c r="EI320" s="63" t="s">
        <v>95</v>
      </c>
      <c r="EJ320" s="64" t="s">
        <v>32</v>
      </c>
      <c r="EO320" s="65" t="s">
        <v>240</v>
      </c>
      <c r="EP320" s="65" t="s">
        <v>240</v>
      </c>
      <c r="EQ320" s="69" t="s">
        <v>632</v>
      </c>
      <c r="ER320" s="69" t="s">
        <v>633</v>
      </c>
      <c r="ES320" s="69" t="s">
        <v>634</v>
      </c>
      <c r="ET320" s="69" t="s">
        <v>629</v>
      </c>
      <c r="EU320" s="69" t="s">
        <v>623</v>
      </c>
      <c r="EV320" s="69" t="s">
        <v>635</v>
      </c>
      <c r="EW320" s="69" t="s">
        <v>629</v>
      </c>
      <c r="EX320" s="69" t="s">
        <v>628</v>
      </c>
      <c r="EY320" s="69" t="s">
        <v>635</v>
      </c>
      <c r="EZ320" s="69" t="s">
        <v>635</v>
      </c>
      <c r="FA320" s="69" t="s">
        <v>629</v>
      </c>
      <c r="FB320" s="70" t="s">
        <v>636</v>
      </c>
      <c r="FH320" s="84">
        <f t="shared" si="306"/>
        <v>0</v>
      </c>
      <c r="FI320" s="84">
        <f t="shared" si="307"/>
        <v>1</v>
      </c>
      <c r="FJ320" s="83" t="str">
        <f>""</f>
        <v/>
      </c>
    </row>
    <row r="321" spans="100:166" x14ac:dyDescent="0.25">
      <c r="CV321" s="84">
        <f t="shared" si="280"/>
        <v>1</v>
      </c>
      <c r="CW321" t="str">
        <f>IF(CW323="","",CX321)</f>
        <v/>
      </c>
      <c r="CX321" s="59" t="s">
        <v>10</v>
      </c>
      <c r="DC321" s="84">
        <f t="shared" si="281"/>
        <v>1</v>
      </c>
      <c r="DD321">
        <f>'Durin''s Folk'!AP12</f>
        <v>0</v>
      </c>
      <c r="DE321" t="str">
        <f>'Durin''s Folk'!AA12</f>
        <v>Hearthguard</v>
      </c>
      <c r="DF321" s="84" t="str">
        <f>'Durin''s Folk'!CA12</f>
        <v>-</v>
      </c>
      <c r="EH321" s="62" t="s">
        <v>1779</v>
      </c>
      <c r="EI321" s="63" t="s">
        <v>1779</v>
      </c>
      <c r="EJ321" s="64"/>
      <c r="EO321" s="65" t="s">
        <v>218</v>
      </c>
      <c r="EP321" s="65" t="s">
        <v>218</v>
      </c>
      <c r="EQ321" s="69" t="s">
        <v>632</v>
      </c>
      <c r="ER321" s="69" t="s">
        <v>633</v>
      </c>
      <c r="ES321" s="69" t="s">
        <v>634</v>
      </c>
      <c r="ET321" s="69" t="s">
        <v>623</v>
      </c>
      <c r="EU321" s="69" t="s">
        <v>623</v>
      </c>
      <c r="EV321" s="69" t="s">
        <v>635</v>
      </c>
      <c r="EW321" s="69" t="s">
        <v>629</v>
      </c>
      <c r="EX321" s="69" t="s">
        <v>628</v>
      </c>
      <c r="EY321" s="69" t="s">
        <v>629</v>
      </c>
      <c r="EZ321" s="69" t="s">
        <v>629</v>
      </c>
      <c r="FA321" s="69" t="s">
        <v>623</v>
      </c>
      <c r="FB321" s="70" t="s">
        <v>636</v>
      </c>
      <c r="FH321" s="84">
        <f t="shared" si="306"/>
        <v>1</v>
      </c>
      <c r="FI321" s="84">
        <f t="shared" si="307"/>
        <v>1</v>
      </c>
      <c r="FJ321" s="85" t="s">
        <v>1281</v>
      </c>
    </row>
    <row r="322" spans="100:166" x14ac:dyDescent="0.25">
      <c r="CV322" s="84">
        <f t="shared" si="280"/>
        <v>1</v>
      </c>
      <c r="CW322" t="str">
        <f>IF(CW323="","",CX322)</f>
        <v/>
      </c>
      <c r="CX322" s="59" t="s">
        <v>546</v>
      </c>
      <c r="DC322" s="84">
        <f t="shared" si="281"/>
        <v>1</v>
      </c>
      <c r="DD322">
        <f>'Durin''s Folk'!AP13</f>
        <v>0</v>
      </c>
      <c r="DE322" t="str">
        <f>'Durin''s Folk'!AA13</f>
        <v>Hearthguard</v>
      </c>
      <c r="DF322" s="84" t="str">
        <f>'Durin''s Folk'!CA13</f>
        <v>-</v>
      </c>
      <c r="EH322" s="62" t="s">
        <v>2432</v>
      </c>
      <c r="EI322" s="63" t="s">
        <v>2432</v>
      </c>
      <c r="EJ322" s="64"/>
      <c r="EO322" s="65" t="s">
        <v>255</v>
      </c>
      <c r="EP322" s="65" t="s">
        <v>255</v>
      </c>
      <c r="EQ322" s="69" t="s">
        <v>779</v>
      </c>
      <c r="ER322" s="69" t="s">
        <v>1843</v>
      </c>
      <c r="ES322" s="69" t="s">
        <v>644</v>
      </c>
      <c r="ET322" s="69" t="s">
        <v>621</v>
      </c>
      <c r="EU322" s="69" t="s">
        <v>628</v>
      </c>
      <c r="EV322" s="69" t="s">
        <v>635</v>
      </c>
      <c r="EW322" s="69" t="s">
        <v>623</v>
      </c>
      <c r="EX322" s="69" t="s">
        <v>622</v>
      </c>
      <c r="EY322" s="69" t="s">
        <v>623</v>
      </c>
      <c r="EZ322" s="69" t="s">
        <v>726</v>
      </c>
      <c r="FA322" s="69" t="s">
        <v>623</v>
      </c>
      <c r="FB322" s="70" t="s">
        <v>802</v>
      </c>
      <c r="FH322" s="84">
        <f t="shared" si="306"/>
        <v>0</v>
      </c>
      <c r="FI322" s="84">
        <f t="shared" si="307"/>
        <v>1</v>
      </c>
      <c r="FJ322" s="85" t="s">
        <v>1282</v>
      </c>
    </row>
    <row r="323" spans="100:166" x14ac:dyDescent="0.25">
      <c r="CV323" s="84">
        <f t="shared" ref="CV323:CV386" si="320">IF(CW322="",CV322,CV322+1)</f>
        <v>1</v>
      </c>
      <c r="CW323" s="58" t="str">
        <f>Númenor!W3</f>
        <v/>
      </c>
      <c r="DC323" s="84">
        <f t="shared" ref="DC323:DC387" si="321">IF(DD322=0,DC322,DC322+1)</f>
        <v>1</v>
      </c>
      <c r="DD323">
        <f>'Durin''s Folk'!AP14</f>
        <v>0</v>
      </c>
      <c r="DE323" t="str">
        <f>'Durin''s Folk'!AA14</f>
        <v>Hearthguard</v>
      </c>
      <c r="DF323" s="84" t="str">
        <f>'Durin''s Folk'!CA14</f>
        <v>-</v>
      </c>
      <c r="EH323" s="62" t="s">
        <v>2667</v>
      </c>
      <c r="EI323" s="63" t="s">
        <v>2432</v>
      </c>
      <c r="EJ323" s="64" t="s">
        <v>2641</v>
      </c>
      <c r="EO323" s="65" t="s">
        <v>2447</v>
      </c>
      <c r="EP323" s="65" t="s">
        <v>2447</v>
      </c>
      <c r="EQ323" s="69" t="s">
        <v>779</v>
      </c>
      <c r="ER323" s="69" t="s">
        <v>1843</v>
      </c>
      <c r="ES323" s="69" t="s">
        <v>644</v>
      </c>
      <c r="ET323" s="69" t="s">
        <v>621</v>
      </c>
      <c r="EU323" s="69" t="s">
        <v>628</v>
      </c>
      <c r="EV323" s="69" t="s">
        <v>635</v>
      </c>
      <c r="EW323" s="69" t="s">
        <v>623</v>
      </c>
      <c r="EX323" s="69" t="s">
        <v>622</v>
      </c>
      <c r="EY323" s="69" t="s">
        <v>623</v>
      </c>
      <c r="EZ323" s="69" t="s">
        <v>726</v>
      </c>
      <c r="FA323" s="69" t="s">
        <v>623</v>
      </c>
      <c r="FB323" s="70" t="s">
        <v>2698</v>
      </c>
      <c r="FH323" s="84">
        <f t="shared" si="306"/>
        <v>0</v>
      </c>
      <c r="FI323" s="84">
        <f t="shared" si="307"/>
        <v>1</v>
      </c>
      <c r="FJ323" s="85" t="s">
        <v>1283</v>
      </c>
    </row>
    <row r="324" spans="100:166" x14ac:dyDescent="0.25">
      <c r="CV324" s="84">
        <f t="shared" si="320"/>
        <v>1</v>
      </c>
      <c r="CW324" s="58" t="str">
        <f>Númenor!W4</f>
        <v/>
      </c>
      <c r="DC324" s="84">
        <f t="shared" si="321"/>
        <v>1</v>
      </c>
      <c r="DD324">
        <f>'Durin''s Folk'!AP15</f>
        <v>0</v>
      </c>
      <c r="DE324" t="str">
        <f>'Durin''s Folk'!AA15</f>
        <v>Dwarf Warrior Iron Hills Veteran</v>
      </c>
      <c r="DF324" s="84" t="str">
        <f>'Durin''s Folk'!CA15</f>
        <v>-</v>
      </c>
      <c r="EH324" s="62" t="s">
        <v>1829</v>
      </c>
      <c r="EI324" s="63" t="s">
        <v>1779</v>
      </c>
      <c r="EJ324" s="64" t="s">
        <v>39</v>
      </c>
      <c r="EO324" s="65" t="s">
        <v>233</v>
      </c>
      <c r="EP324" s="65" t="s">
        <v>233</v>
      </c>
      <c r="EQ324" s="69" t="s">
        <v>32</v>
      </c>
      <c r="ER324" s="69" t="s">
        <v>1846</v>
      </c>
      <c r="ES324" s="69" t="s">
        <v>645</v>
      </c>
      <c r="ET324" s="69" t="s">
        <v>621</v>
      </c>
      <c r="EU324" s="69" t="s">
        <v>628</v>
      </c>
      <c r="EV324" s="69" t="s">
        <v>645</v>
      </c>
      <c r="EW324" s="69" t="s">
        <v>635</v>
      </c>
      <c r="EX324" s="69" t="s">
        <v>628</v>
      </c>
      <c r="EY324" s="14" t="str">
        <f>""</f>
        <v/>
      </c>
      <c r="EZ324" s="14" t="str">
        <f>""</f>
        <v/>
      </c>
      <c r="FA324" s="14" t="str">
        <f>""</f>
        <v/>
      </c>
      <c r="FB324" s="73" t="str">
        <f>""</f>
        <v/>
      </c>
      <c r="FH324" s="84">
        <f t="shared" si="306"/>
        <v>0</v>
      </c>
      <c r="FI324" s="84">
        <f t="shared" si="307"/>
        <v>1</v>
      </c>
      <c r="FJ324" s="83" t="str">
        <f>""</f>
        <v/>
      </c>
    </row>
    <row r="325" spans="100:166" x14ac:dyDescent="0.25">
      <c r="CV325" s="84">
        <f t="shared" si="320"/>
        <v>1</v>
      </c>
      <c r="CW325" s="58" t="str">
        <f>Númenor!W5</f>
        <v/>
      </c>
      <c r="DC325" s="84">
        <f t="shared" si="321"/>
        <v>1</v>
      </c>
      <c r="DD325">
        <f>'Durin''s Folk'!AP16</f>
        <v>0</v>
      </c>
      <c r="DE325" t="str">
        <f>'Durin''s Folk'!AA16</f>
        <v>Dwarf Warrior Iron Hills Veteran</v>
      </c>
      <c r="DF325" s="84" t="str">
        <f>'Durin''s Folk'!CA16</f>
        <v>-</v>
      </c>
      <c r="EH325" s="62" t="s">
        <v>1797</v>
      </c>
      <c r="EI325" s="63" t="s">
        <v>1797</v>
      </c>
      <c r="EJ325" s="64"/>
      <c r="EO325" s="65" t="s">
        <v>201</v>
      </c>
      <c r="EP325" s="65" t="s">
        <v>201</v>
      </c>
      <c r="EQ325" s="69" t="s">
        <v>748</v>
      </c>
      <c r="ER325" s="69" t="s">
        <v>1845</v>
      </c>
      <c r="ES325" s="69" t="s">
        <v>644</v>
      </c>
      <c r="ET325" s="69" t="s">
        <v>621</v>
      </c>
      <c r="EU325" s="69" t="s">
        <v>668</v>
      </c>
      <c r="EV325" s="69" t="s">
        <v>629</v>
      </c>
      <c r="EW325" s="69" t="s">
        <v>629</v>
      </c>
      <c r="EX325" s="69" t="s">
        <v>621</v>
      </c>
      <c r="EY325" s="69" t="s">
        <v>635</v>
      </c>
      <c r="EZ325" s="69" t="s">
        <v>645</v>
      </c>
      <c r="FA325" s="69" t="s">
        <v>645</v>
      </c>
      <c r="FB325" s="70" t="s">
        <v>760</v>
      </c>
      <c r="FH325" s="84">
        <f t="shared" si="306"/>
        <v>1</v>
      </c>
      <c r="FI325" s="84">
        <f t="shared" si="307"/>
        <v>1</v>
      </c>
      <c r="FJ325" s="85" t="s">
        <v>1284</v>
      </c>
    </row>
    <row r="326" spans="100:166" x14ac:dyDescent="0.25">
      <c r="CV326" s="84">
        <f t="shared" si="320"/>
        <v>1</v>
      </c>
      <c r="CW326" s="58" t="str">
        <f>Númenor!W6</f>
        <v/>
      </c>
      <c r="DC326" s="84">
        <f t="shared" si="321"/>
        <v>1</v>
      </c>
      <c r="DD326">
        <f>'Durin''s Folk'!AP17</f>
        <v>0</v>
      </c>
      <c r="DE326" t="str">
        <f>'Durin''s Folk'!AA17</f>
        <v>Dwarf Warrior Iron Hills Veteran</v>
      </c>
      <c r="DF326" s="84" t="str">
        <f>'Durin''s Folk'!CA17</f>
        <v>-</v>
      </c>
      <c r="EH326" s="62" t="s">
        <v>2350</v>
      </c>
      <c r="EI326" s="63" t="s">
        <v>2350</v>
      </c>
      <c r="EJ326" s="64"/>
      <c r="EO326" s="65" t="s">
        <v>229</v>
      </c>
      <c r="EP326" s="65" t="s">
        <v>229</v>
      </c>
      <c r="EQ326" s="69" t="s">
        <v>632</v>
      </c>
      <c r="ER326" s="69" t="s">
        <v>633</v>
      </c>
      <c r="ES326" s="69" t="s">
        <v>634</v>
      </c>
      <c r="ET326" s="69" t="s">
        <v>629</v>
      </c>
      <c r="EU326" s="69" t="s">
        <v>623</v>
      </c>
      <c r="EV326" s="69" t="s">
        <v>635</v>
      </c>
      <c r="EW326" s="69" t="s">
        <v>635</v>
      </c>
      <c r="EX326" s="69" t="s">
        <v>623</v>
      </c>
      <c r="EY326" s="14" t="str">
        <f>""</f>
        <v/>
      </c>
      <c r="EZ326" s="14" t="str">
        <f>""</f>
        <v/>
      </c>
      <c r="FA326" s="14" t="str">
        <f>""</f>
        <v/>
      </c>
      <c r="FB326" s="70" t="s">
        <v>636</v>
      </c>
      <c r="FH326" s="84">
        <f t="shared" si="306"/>
        <v>0</v>
      </c>
      <c r="FI326" s="84">
        <f t="shared" si="307"/>
        <v>1</v>
      </c>
      <c r="FJ326" s="85" t="s">
        <v>1285</v>
      </c>
    </row>
    <row r="327" spans="100:166" x14ac:dyDescent="0.25">
      <c r="CV327" s="84">
        <f t="shared" si="320"/>
        <v>1</v>
      </c>
      <c r="CW327" s="58" t="str">
        <f>Númenor!W7</f>
        <v/>
      </c>
      <c r="DC327" s="84">
        <f t="shared" si="321"/>
        <v>1</v>
      </c>
      <c r="DD327">
        <f>'Durin''s Folk'!AP18</f>
        <v>0</v>
      </c>
      <c r="DE327" t="str">
        <f>'Durin''s Folk'!AA18</f>
        <v>Dwarf Warrior Iron Hills Veteran</v>
      </c>
      <c r="DF327" s="84" t="str">
        <f>'Durin''s Folk'!CA18</f>
        <v>-</v>
      </c>
      <c r="EH327" s="62" t="s">
        <v>2427</v>
      </c>
      <c r="EI327" s="63" t="s">
        <v>2427</v>
      </c>
      <c r="EJ327" s="64"/>
      <c r="EO327" s="84" t="s">
        <v>2657</v>
      </c>
      <c r="EP327" s="84" t="s">
        <v>2657</v>
      </c>
      <c r="EQ327" s="69" t="s">
        <v>619</v>
      </c>
      <c r="ER327" s="69" t="s">
        <v>1843</v>
      </c>
      <c r="ES327" s="69" t="s">
        <v>981</v>
      </c>
      <c r="ET327" s="14">
        <v>2</v>
      </c>
      <c r="EU327" s="14">
        <v>2</v>
      </c>
      <c r="EV327" s="14">
        <v>1</v>
      </c>
      <c r="EW327" s="14">
        <v>1</v>
      </c>
      <c r="EX327" s="14">
        <v>4</v>
      </c>
      <c r="EY327" s="14">
        <v>0</v>
      </c>
      <c r="EZ327" s="14">
        <v>1</v>
      </c>
      <c r="FA327" s="14">
        <v>2</v>
      </c>
      <c r="FB327" s="73" t="s">
        <v>2684</v>
      </c>
      <c r="FH327" s="84">
        <f t="shared" si="306"/>
        <v>0</v>
      </c>
      <c r="FI327" s="84">
        <f t="shared" si="307"/>
        <v>1</v>
      </c>
      <c r="FJ327" s="85" t="s">
        <v>1286</v>
      </c>
    </row>
    <row r="328" spans="100:166" x14ac:dyDescent="0.25">
      <c r="CV328" s="84">
        <f t="shared" si="320"/>
        <v>1</v>
      </c>
      <c r="CW328" s="58" t="str">
        <f>Númenor!W8</f>
        <v/>
      </c>
      <c r="DC328" s="84">
        <f t="shared" si="321"/>
        <v>1</v>
      </c>
      <c r="DD328">
        <f>'Durin''s Folk'!AP19</f>
        <v>0</v>
      </c>
      <c r="DE328" t="str">
        <f>'Durin''s Folk'!AA19</f>
        <v>Dwarf Warrior Iron Hills Veteran</v>
      </c>
      <c r="DF328" s="84" t="str">
        <f>'Durin''s Folk'!CA19</f>
        <v>-</v>
      </c>
      <c r="EH328" s="62" t="s">
        <v>2428</v>
      </c>
      <c r="EI328" s="63" t="s">
        <v>2428</v>
      </c>
      <c r="EJ328" s="64"/>
      <c r="EO328" s="65" t="s">
        <v>1820</v>
      </c>
      <c r="EP328" s="65" t="s">
        <v>1820</v>
      </c>
      <c r="EQ328" s="69" t="s">
        <v>1848</v>
      </c>
      <c r="ER328" s="69" t="s">
        <v>1847</v>
      </c>
      <c r="ES328" s="69" t="s">
        <v>983</v>
      </c>
      <c r="ET328" s="69" t="s">
        <v>629</v>
      </c>
      <c r="EU328" s="69" t="s">
        <v>623</v>
      </c>
      <c r="EV328" s="69" t="s">
        <v>621</v>
      </c>
      <c r="EW328" s="69" t="s">
        <v>621</v>
      </c>
      <c r="EX328" s="69" t="s">
        <v>629</v>
      </c>
      <c r="EY328" s="14" t="str">
        <f>""</f>
        <v/>
      </c>
      <c r="EZ328" s="14" t="str">
        <f>""</f>
        <v/>
      </c>
      <c r="FA328" s="14" t="str">
        <f>""</f>
        <v/>
      </c>
      <c r="FB328" s="73" t="s">
        <v>723</v>
      </c>
      <c r="FH328" s="84">
        <f t="shared" si="306"/>
        <v>0</v>
      </c>
      <c r="FI328" s="84">
        <f t="shared" si="307"/>
        <v>1</v>
      </c>
      <c r="FJ328" s="85" t="s">
        <v>1279</v>
      </c>
    </row>
    <row r="329" spans="100:166" x14ac:dyDescent="0.25">
      <c r="CV329" s="84">
        <f t="shared" si="320"/>
        <v>1</v>
      </c>
      <c r="CW329" s="58" t="str">
        <f>Númenor!W9</f>
        <v/>
      </c>
      <c r="DC329" s="84">
        <f t="shared" si="321"/>
        <v>1</v>
      </c>
      <c r="DD329">
        <f>'Durin''s Folk'!AP20</f>
        <v>0</v>
      </c>
      <c r="DE329" t="str">
        <f>'Durin''s Folk'!AA20</f>
        <v>Dwarf Warrior Iron Hills Veteran</v>
      </c>
      <c r="DF329" s="84" t="str">
        <f>'Durin''s Folk'!CA20</f>
        <v>-</v>
      </c>
      <c r="EH329" s="62" t="s">
        <v>2473</v>
      </c>
      <c r="EI329" s="63" t="s">
        <v>2428</v>
      </c>
      <c r="EJ329" s="64" t="s">
        <v>32</v>
      </c>
      <c r="EO329" s="65" t="s">
        <v>244</v>
      </c>
      <c r="EP329" s="65" t="s">
        <v>244</v>
      </c>
      <c r="EQ329" s="69" t="s">
        <v>632</v>
      </c>
      <c r="ER329" s="69" t="s">
        <v>633</v>
      </c>
      <c r="ES329" s="69" t="s">
        <v>647</v>
      </c>
      <c r="ET329" s="69" t="s">
        <v>621</v>
      </c>
      <c r="EU329" s="69" t="s">
        <v>621</v>
      </c>
      <c r="EV329" s="69" t="s">
        <v>629</v>
      </c>
      <c r="EW329" s="69" t="s">
        <v>629</v>
      </c>
      <c r="EX329" s="69" t="s">
        <v>621</v>
      </c>
      <c r="EY329" s="69" t="s">
        <v>635</v>
      </c>
      <c r="EZ329" s="69" t="s">
        <v>645</v>
      </c>
      <c r="FA329" s="69" t="s">
        <v>635</v>
      </c>
      <c r="FB329" s="70" t="s">
        <v>791</v>
      </c>
      <c r="FH329" s="84">
        <f t="shared" si="306"/>
        <v>0</v>
      </c>
      <c r="FI329" s="84">
        <f t="shared" si="307"/>
        <v>1</v>
      </c>
      <c r="FJ329" s="83" t="str">
        <f>""</f>
        <v/>
      </c>
    </row>
    <row r="330" spans="100:166" x14ac:dyDescent="0.25">
      <c r="CV330" s="84">
        <f t="shared" si="320"/>
        <v>1</v>
      </c>
      <c r="CW330" s="58" t="str">
        <f>Númenor!W10</f>
        <v/>
      </c>
      <c r="DC330" s="84">
        <f t="shared" si="321"/>
        <v>1</v>
      </c>
      <c r="DD330">
        <f>'Durin''s Folk'!AP21</f>
        <v>0</v>
      </c>
      <c r="DE330" t="str">
        <f>'Durin''s Folk'!AA21</f>
        <v>Dwarf Ranger</v>
      </c>
      <c r="DF330" s="84" t="str">
        <f>'Durin''s Folk'!CA21</f>
        <v>-</v>
      </c>
      <c r="EH330" s="62" t="s">
        <v>2675</v>
      </c>
      <c r="EI330" s="63" t="s">
        <v>2428</v>
      </c>
      <c r="EJ330" s="64" t="s">
        <v>2640</v>
      </c>
      <c r="EO330" s="65" t="s">
        <v>119</v>
      </c>
      <c r="EP330" s="65" t="s">
        <v>119</v>
      </c>
      <c r="EQ330" s="69" t="s">
        <v>619</v>
      </c>
      <c r="ER330" s="69" t="s">
        <v>1843</v>
      </c>
      <c r="ES330" s="69" t="s">
        <v>647</v>
      </c>
      <c r="ET330" s="69" t="s">
        <v>621</v>
      </c>
      <c r="EU330" s="69" t="s">
        <v>624</v>
      </c>
      <c r="EV330" s="69" t="s">
        <v>629</v>
      </c>
      <c r="EW330" s="69" t="s">
        <v>635</v>
      </c>
      <c r="EX330" s="69" t="s">
        <v>621</v>
      </c>
      <c r="EY330" s="14" t="str">
        <f>""</f>
        <v/>
      </c>
      <c r="EZ330" s="14" t="str">
        <f>""</f>
        <v/>
      </c>
      <c r="FA330" s="14" t="str">
        <f>""</f>
        <v/>
      </c>
      <c r="FB330" s="70" t="s">
        <v>675</v>
      </c>
      <c r="FH330" s="84">
        <f t="shared" si="306"/>
        <v>1</v>
      </c>
      <c r="FI330" s="84">
        <f t="shared" si="307"/>
        <v>1</v>
      </c>
      <c r="FJ330" s="85" t="s">
        <v>1287</v>
      </c>
    </row>
    <row r="331" spans="100:166" x14ac:dyDescent="0.25">
      <c r="CV331" s="84">
        <f t="shared" si="320"/>
        <v>1</v>
      </c>
      <c r="CW331" s="58" t="str">
        <f>Númenor!W11</f>
        <v/>
      </c>
      <c r="DC331" s="84">
        <f t="shared" si="321"/>
        <v>1</v>
      </c>
      <c r="DD331">
        <f>'Durin''s Folk'!AP22</f>
        <v>0</v>
      </c>
      <c r="DE331" t="str">
        <f>'Durin''s Folk'!AA22</f>
        <v>Dwarf Ranger</v>
      </c>
      <c r="DF331" s="84" t="str">
        <f>'Durin''s Folk'!CA22</f>
        <v>-</v>
      </c>
      <c r="EH331" s="62" t="s">
        <v>1796</v>
      </c>
      <c r="EI331" s="63" t="s">
        <v>1796</v>
      </c>
      <c r="EJ331" s="64"/>
      <c r="EO331" s="84" t="s">
        <v>2354</v>
      </c>
      <c r="EP331" s="84" t="s">
        <v>2354</v>
      </c>
      <c r="EQ331" s="69" t="s">
        <v>709</v>
      </c>
      <c r="ER331" s="69" t="s">
        <v>1843</v>
      </c>
      <c r="ES331" s="69" t="s">
        <v>620</v>
      </c>
      <c r="ET331" s="69" t="s">
        <v>621</v>
      </c>
      <c r="EU331" s="69" t="s">
        <v>628</v>
      </c>
      <c r="EV331" s="69" t="s">
        <v>623</v>
      </c>
      <c r="EW331" s="69" t="s">
        <v>629</v>
      </c>
      <c r="EX331" s="69" t="s">
        <v>624</v>
      </c>
      <c r="EY331" s="69" t="s">
        <v>623</v>
      </c>
      <c r="EZ331" s="69" t="s">
        <v>629</v>
      </c>
      <c r="FA331" s="69" t="s">
        <v>623</v>
      </c>
      <c r="FB331" s="73" t="s">
        <v>2482</v>
      </c>
      <c r="FH331" s="84">
        <f t="shared" si="306"/>
        <v>0</v>
      </c>
      <c r="FI331" s="84">
        <f t="shared" si="307"/>
        <v>1</v>
      </c>
      <c r="FJ331" s="85" t="s">
        <v>1288</v>
      </c>
    </row>
    <row r="332" spans="100:166" x14ac:dyDescent="0.25">
      <c r="CV332" s="84">
        <f t="shared" si="320"/>
        <v>1</v>
      </c>
      <c r="CW332" s="58" t="str">
        <f>Númenor!W12</f>
        <v/>
      </c>
      <c r="DC332" s="84">
        <f t="shared" si="321"/>
        <v>1</v>
      </c>
      <c r="DD332">
        <f>'Durin''s Folk'!AP23</f>
        <v>0</v>
      </c>
      <c r="DE332" t="str">
        <f>'Durin''s Folk'!AA23</f>
        <v>Dwarf Ranger</v>
      </c>
      <c r="DF332" s="84" t="str">
        <f>'Durin''s Folk'!CA23</f>
        <v>-</v>
      </c>
      <c r="EH332" s="62" t="s">
        <v>245</v>
      </c>
      <c r="EI332" s="63" t="s">
        <v>245</v>
      </c>
      <c r="EJ332" s="64"/>
      <c r="EO332" s="65" t="s">
        <v>78</v>
      </c>
      <c r="EP332" s="65" t="s">
        <v>78</v>
      </c>
      <c r="EQ332" s="69" t="s">
        <v>667</v>
      </c>
      <c r="ER332" s="69" t="s">
        <v>1843</v>
      </c>
      <c r="ES332" s="69" t="s">
        <v>647</v>
      </c>
      <c r="ET332" s="69" t="s">
        <v>621</v>
      </c>
      <c r="EU332" s="69" t="s">
        <v>668</v>
      </c>
      <c r="EV332" s="69" t="s">
        <v>635</v>
      </c>
      <c r="EW332" s="69" t="s">
        <v>629</v>
      </c>
      <c r="EX332" s="69" t="s">
        <v>622</v>
      </c>
      <c r="EY332" s="69" t="s">
        <v>645</v>
      </c>
      <c r="EZ332" s="69" t="s">
        <v>624</v>
      </c>
      <c r="FA332" s="69" t="s">
        <v>623</v>
      </c>
      <c r="FB332" s="70" t="s">
        <v>669</v>
      </c>
      <c r="FH332" s="84">
        <f t="shared" si="306"/>
        <v>0</v>
      </c>
      <c r="FI332" s="84">
        <f t="shared" si="307"/>
        <v>1</v>
      </c>
      <c r="FJ332" s="85" t="s">
        <v>1289</v>
      </c>
    </row>
    <row r="333" spans="100:166" x14ac:dyDescent="0.25">
      <c r="CV333" s="84">
        <f t="shared" si="320"/>
        <v>1</v>
      </c>
      <c r="CW333" s="58" t="str">
        <f>Númenor!W13</f>
        <v/>
      </c>
      <c r="DC333" s="84">
        <f t="shared" si="321"/>
        <v>1</v>
      </c>
      <c r="DD333">
        <f>'Durin''s Folk'!AP24</f>
        <v>0</v>
      </c>
      <c r="DE333" t="str">
        <f>'Durin''s Folk'!AA24</f>
        <v>Dwarf Ranger</v>
      </c>
      <c r="DF333" s="84" t="str">
        <f>'Durin''s Folk'!CA24</f>
        <v>-</v>
      </c>
      <c r="EH333" s="62" t="s">
        <v>228</v>
      </c>
      <c r="EI333" s="63" t="s">
        <v>228</v>
      </c>
      <c r="EJ333" s="64"/>
      <c r="EO333" s="65" t="s">
        <v>93</v>
      </c>
      <c r="EP333" s="65" t="s">
        <v>93</v>
      </c>
      <c r="EQ333" s="69" t="s">
        <v>619</v>
      </c>
      <c r="ER333" s="69" t="s">
        <v>1843</v>
      </c>
      <c r="ES333" s="69" t="s">
        <v>644</v>
      </c>
      <c r="ET333" s="69" t="s">
        <v>621</v>
      </c>
      <c r="EU333" s="69" t="s">
        <v>628</v>
      </c>
      <c r="EV333" s="69" t="s">
        <v>629</v>
      </c>
      <c r="EW333" s="69" t="s">
        <v>629</v>
      </c>
      <c r="EX333" s="69" t="s">
        <v>628</v>
      </c>
      <c r="EY333" s="69" t="s">
        <v>629</v>
      </c>
      <c r="EZ333" s="69" t="s">
        <v>645</v>
      </c>
      <c r="FA333" s="69" t="s">
        <v>629</v>
      </c>
      <c r="FB333" s="70" t="s">
        <v>675</v>
      </c>
      <c r="FH333" s="84">
        <f t="shared" si="306"/>
        <v>0</v>
      </c>
      <c r="FI333" s="84">
        <f t="shared" si="307"/>
        <v>1</v>
      </c>
      <c r="FJ333" s="85" t="s">
        <v>1290</v>
      </c>
    </row>
    <row r="334" spans="100:166" x14ac:dyDescent="0.25">
      <c r="CV334" s="84">
        <f t="shared" si="320"/>
        <v>1</v>
      </c>
      <c r="CW334" s="58" t="str">
        <f>Númenor!W14</f>
        <v/>
      </c>
      <c r="DC334" s="84">
        <f t="shared" si="321"/>
        <v>1</v>
      </c>
      <c r="DD334">
        <f>'Durin''s Folk'!AP25</f>
        <v>0</v>
      </c>
      <c r="DE334" t="str">
        <f>'Durin''s Folk'!AA25</f>
        <v>Dwarf Ranger Iron Hills Veteran</v>
      </c>
      <c r="DF334" s="84" t="str">
        <f>'Durin''s Folk'!CA25</f>
        <v>-</v>
      </c>
      <c r="EH334" s="62" t="s">
        <v>247</v>
      </c>
      <c r="EI334" s="63" t="s">
        <v>247</v>
      </c>
      <c r="EJ334" s="64"/>
      <c r="EO334" s="65" t="s">
        <v>568</v>
      </c>
      <c r="EP334" s="65" t="s">
        <v>93</v>
      </c>
      <c r="EQ334" s="69" t="s">
        <v>619</v>
      </c>
      <c r="ER334" s="69" t="s">
        <v>1843</v>
      </c>
      <c r="ES334" s="69" t="s">
        <v>644</v>
      </c>
      <c r="ET334" s="69" t="s">
        <v>621</v>
      </c>
      <c r="EU334" s="69" t="s">
        <v>624</v>
      </c>
      <c r="EV334" s="69" t="s">
        <v>629</v>
      </c>
      <c r="EW334" s="69" t="s">
        <v>629</v>
      </c>
      <c r="EX334" s="69" t="s">
        <v>628</v>
      </c>
      <c r="EY334" s="69" t="s">
        <v>629</v>
      </c>
      <c r="EZ334" s="69" t="s">
        <v>645</v>
      </c>
      <c r="FA334" s="69" t="s">
        <v>629</v>
      </c>
      <c r="FB334" s="70" t="s">
        <v>675</v>
      </c>
      <c r="FH334" s="84">
        <f t="shared" si="306"/>
        <v>0</v>
      </c>
      <c r="FI334" s="84">
        <f t="shared" si="307"/>
        <v>1</v>
      </c>
      <c r="FJ334" s="85" t="s">
        <v>1291</v>
      </c>
    </row>
    <row r="335" spans="100:166" x14ac:dyDescent="0.25">
      <c r="CV335" s="84">
        <f t="shared" si="320"/>
        <v>1</v>
      </c>
      <c r="CW335" s="58" t="str">
        <f>Númenor!W15</f>
        <v/>
      </c>
      <c r="DC335" s="84">
        <f t="shared" si="321"/>
        <v>1</v>
      </c>
      <c r="DD335">
        <f>'Durin''s Folk'!AP26</f>
        <v>0</v>
      </c>
      <c r="DE335" t="str">
        <f>'Durin''s Folk'!AA26</f>
        <v>Dwarf Ranger Iron Hills Veteran</v>
      </c>
      <c r="DF335" s="84" t="str">
        <f>'Durin''s Folk'!CA26</f>
        <v>-</v>
      </c>
      <c r="EH335" s="62" t="s">
        <v>214</v>
      </c>
      <c r="EI335" s="63" t="s">
        <v>600</v>
      </c>
      <c r="EJ335" s="64" t="s">
        <v>601</v>
      </c>
      <c r="EO335" s="65" t="s">
        <v>677</v>
      </c>
      <c r="EP335" s="65" t="s">
        <v>93</v>
      </c>
      <c r="EQ335" s="69" t="s">
        <v>619</v>
      </c>
      <c r="ER335" s="69" t="s">
        <v>1843</v>
      </c>
      <c r="ES335" s="69" t="s">
        <v>644</v>
      </c>
      <c r="ET335" s="69" t="s">
        <v>621</v>
      </c>
      <c r="EU335" s="69" t="s">
        <v>622</v>
      </c>
      <c r="EV335" s="69" t="s">
        <v>629</v>
      </c>
      <c r="EW335" s="69" t="s">
        <v>629</v>
      </c>
      <c r="EX335" s="69" t="s">
        <v>628</v>
      </c>
      <c r="EY335" s="69" t="s">
        <v>629</v>
      </c>
      <c r="EZ335" s="69" t="s">
        <v>645</v>
      </c>
      <c r="FA335" s="69" t="s">
        <v>629</v>
      </c>
      <c r="FB335" s="70" t="s">
        <v>675</v>
      </c>
      <c r="FH335" s="84">
        <f t="shared" si="306"/>
        <v>0</v>
      </c>
      <c r="FI335" s="84">
        <f t="shared" si="307"/>
        <v>1</v>
      </c>
      <c r="FJ335" s="85" t="s">
        <v>1292</v>
      </c>
    </row>
    <row r="336" spans="100:166" x14ac:dyDescent="0.25">
      <c r="CV336" s="84">
        <f t="shared" si="320"/>
        <v>1</v>
      </c>
      <c r="CW336" s="58" t="str">
        <f>Númenor!W16</f>
        <v/>
      </c>
      <c r="DC336" s="84">
        <f t="shared" si="321"/>
        <v>1</v>
      </c>
      <c r="DD336">
        <f>'Durin''s Folk'!AP27</f>
        <v>0</v>
      </c>
      <c r="DE336" t="str">
        <f>'Durin''s Folk'!AA27</f>
        <v>Dwarf Ranger Iron Hills Veteran</v>
      </c>
      <c r="DF336" s="84" t="str">
        <f>'Durin''s Folk'!CA27</f>
        <v>-</v>
      </c>
      <c r="EH336" s="62" t="s">
        <v>137</v>
      </c>
      <c r="EI336" s="63" t="s">
        <v>137</v>
      </c>
      <c r="EJ336" s="64"/>
      <c r="EO336" s="65" t="s">
        <v>676</v>
      </c>
      <c r="EP336" s="65" t="s">
        <v>93</v>
      </c>
      <c r="EQ336" s="69" t="s">
        <v>619</v>
      </c>
      <c r="ER336" s="69" t="s">
        <v>1843</v>
      </c>
      <c r="ES336" s="69" t="s">
        <v>644</v>
      </c>
      <c r="ET336" s="69" t="s">
        <v>621</v>
      </c>
      <c r="EU336" s="69" t="s">
        <v>624</v>
      </c>
      <c r="EV336" s="69" t="s">
        <v>629</v>
      </c>
      <c r="EW336" s="69" t="s">
        <v>629</v>
      </c>
      <c r="EX336" s="69" t="s">
        <v>628</v>
      </c>
      <c r="EY336" s="69" t="s">
        <v>629</v>
      </c>
      <c r="EZ336" s="69" t="s">
        <v>645</v>
      </c>
      <c r="FA336" s="69" t="s">
        <v>629</v>
      </c>
      <c r="FB336" s="70" t="s">
        <v>675</v>
      </c>
      <c r="FH336" s="84">
        <f t="shared" si="306"/>
        <v>0</v>
      </c>
      <c r="FI336" s="84">
        <f t="shared" si="307"/>
        <v>1</v>
      </c>
      <c r="FJ336" s="83" t="str">
        <f>""</f>
        <v/>
      </c>
    </row>
    <row r="337" spans="100:166" x14ac:dyDescent="0.25">
      <c r="CV337" s="84">
        <f t="shared" si="320"/>
        <v>1</v>
      </c>
      <c r="CW337" s="58" t="str">
        <f>Númenor!W17</f>
        <v/>
      </c>
      <c r="DC337" s="84">
        <f t="shared" si="321"/>
        <v>1</v>
      </c>
      <c r="DD337">
        <f>'Durin''s Folk'!AP28</f>
        <v>0</v>
      </c>
      <c r="DE337" t="str">
        <f>'Durin''s Folk'!AA28</f>
        <v>Dwarf Ranger Iron Hills Veteran</v>
      </c>
      <c r="DF337" s="84" t="str">
        <f>'Durin''s Folk'!CA28</f>
        <v>-</v>
      </c>
      <c r="EH337" s="62" t="s">
        <v>138</v>
      </c>
      <c r="EI337" s="63" t="s">
        <v>138</v>
      </c>
      <c r="EJ337" s="64"/>
      <c r="EO337" s="65" t="s">
        <v>95</v>
      </c>
      <c r="EP337" s="65" t="s">
        <v>95</v>
      </c>
      <c r="EQ337" s="69" t="s">
        <v>619</v>
      </c>
      <c r="ER337" s="69" t="s">
        <v>1843</v>
      </c>
      <c r="ES337" s="69" t="s">
        <v>644</v>
      </c>
      <c r="ET337" s="69" t="s">
        <v>621</v>
      </c>
      <c r="EU337" s="69" t="s">
        <v>624</v>
      </c>
      <c r="EV337" s="69" t="s">
        <v>629</v>
      </c>
      <c r="EW337" s="69" t="s">
        <v>629</v>
      </c>
      <c r="EX337" s="69" t="s">
        <v>628</v>
      </c>
      <c r="EY337" s="69" t="s">
        <v>623</v>
      </c>
      <c r="EZ337" s="69" t="s">
        <v>623</v>
      </c>
      <c r="FA337" s="69" t="s">
        <v>645</v>
      </c>
      <c r="FB337" s="70" t="s">
        <v>675</v>
      </c>
      <c r="FH337" s="84">
        <f t="shared" si="306"/>
        <v>1</v>
      </c>
      <c r="FI337" s="84">
        <f t="shared" si="307"/>
        <v>1</v>
      </c>
      <c r="FJ337" s="85" t="s">
        <v>1293</v>
      </c>
    </row>
    <row r="338" spans="100:166" x14ac:dyDescent="0.25">
      <c r="CV338" s="84">
        <f t="shared" si="320"/>
        <v>1</v>
      </c>
      <c r="CW338" s="58" t="str">
        <f>Númenor!W18</f>
        <v/>
      </c>
      <c r="DC338" s="84">
        <f t="shared" si="321"/>
        <v>1</v>
      </c>
      <c r="DD338">
        <f>'Durin''s Folk'!AP29</f>
        <v>0</v>
      </c>
      <c r="DE338" t="str">
        <f>'Durin''s Folk'!AA29</f>
        <v>Iron Guard</v>
      </c>
      <c r="DF338" s="84" t="str">
        <f>'Durin''s Folk'!CA29</f>
        <v>-</v>
      </c>
      <c r="EH338" s="62" t="s">
        <v>2205</v>
      </c>
      <c r="EI338" s="63" t="s">
        <v>2205</v>
      </c>
      <c r="EJ338" s="64"/>
      <c r="EO338" s="65" t="s">
        <v>570</v>
      </c>
      <c r="EP338" s="65" t="s">
        <v>95</v>
      </c>
      <c r="EQ338" s="69" t="s">
        <v>619</v>
      </c>
      <c r="ER338" s="69" t="s">
        <v>1843</v>
      </c>
      <c r="ES338" s="69" t="s">
        <v>644</v>
      </c>
      <c r="ET338" s="69" t="s">
        <v>621</v>
      </c>
      <c r="EU338" s="69" t="s">
        <v>622</v>
      </c>
      <c r="EV338" s="69" t="s">
        <v>629</v>
      </c>
      <c r="EW338" s="69" t="s">
        <v>629</v>
      </c>
      <c r="EX338" s="69" t="s">
        <v>628</v>
      </c>
      <c r="EY338" s="69" t="s">
        <v>623</v>
      </c>
      <c r="EZ338" s="69" t="s">
        <v>623</v>
      </c>
      <c r="FA338" s="69" t="s">
        <v>645</v>
      </c>
      <c r="FB338" s="70" t="s">
        <v>675</v>
      </c>
      <c r="FH338" s="84">
        <f t="shared" ref="FH338:FH401" si="322">IF(FJ338="",0,IF(COUNT(FIND(FJ338,$FK$1))=1,2,IF(FJ337="",1,0)))</f>
        <v>0</v>
      </c>
      <c r="FI338" s="84">
        <f t="shared" ref="FI338:FI401" si="323">IF(FH337=2,FI337+1,IF(FJ336="",FI337,IF(FI337-FI336=1,FI337+1,FI337)))</f>
        <v>1</v>
      </c>
      <c r="FJ338" s="85" t="s">
        <v>1294</v>
      </c>
    </row>
    <row r="339" spans="100:166" x14ac:dyDescent="0.25">
      <c r="CV339" s="84">
        <f t="shared" si="320"/>
        <v>1</v>
      </c>
      <c r="CW339" s="58" t="str">
        <f>Númenor!W19</f>
        <v/>
      </c>
      <c r="DC339" s="84">
        <f t="shared" si="321"/>
        <v>1</v>
      </c>
      <c r="DD339">
        <f>'Durin''s Folk'!AP30</f>
        <v>0</v>
      </c>
      <c r="DE339" t="str">
        <f>'Durin''s Folk'!AA30</f>
        <v>Vault Warden</v>
      </c>
      <c r="DF339" s="84" t="str">
        <f>'Durin''s Folk'!CA30</f>
        <v>-</v>
      </c>
      <c r="EH339" s="62" t="s">
        <v>1801</v>
      </c>
      <c r="EI339" s="63" t="s">
        <v>1801</v>
      </c>
      <c r="EJ339" s="64"/>
      <c r="EO339" s="65" t="s">
        <v>1779</v>
      </c>
      <c r="EP339" s="65" t="s">
        <v>1779</v>
      </c>
      <c r="EQ339" s="69" t="s">
        <v>748</v>
      </c>
      <c r="ER339" s="69" t="s">
        <v>1845</v>
      </c>
      <c r="ES339" s="69" t="s">
        <v>637</v>
      </c>
      <c r="ET339" s="69" t="s">
        <v>621</v>
      </c>
      <c r="EU339" s="69" t="s">
        <v>622</v>
      </c>
      <c r="EV339" s="69" t="s">
        <v>623</v>
      </c>
      <c r="EW339" s="69" t="s">
        <v>623</v>
      </c>
      <c r="EX339" s="69" t="s">
        <v>624</v>
      </c>
      <c r="EY339" s="69" t="s">
        <v>623</v>
      </c>
      <c r="EZ339" s="69" t="s">
        <v>623</v>
      </c>
      <c r="FA339" s="69" t="s">
        <v>623</v>
      </c>
      <c r="FB339" s="84" t="str">
        <f>""</f>
        <v/>
      </c>
      <c r="FH339" s="84">
        <f t="shared" si="322"/>
        <v>0</v>
      </c>
      <c r="FI339" s="84">
        <f t="shared" si="323"/>
        <v>1</v>
      </c>
      <c r="FJ339" s="85" t="s">
        <v>1295</v>
      </c>
    </row>
    <row r="340" spans="100:166" x14ac:dyDescent="0.25">
      <c r="CV340" s="84">
        <f t="shared" si="320"/>
        <v>1</v>
      </c>
      <c r="CW340" s="58" t="str">
        <f>Númenor!W20</f>
        <v/>
      </c>
      <c r="DC340" s="84">
        <f t="shared" si="321"/>
        <v>1</v>
      </c>
      <c r="DD340">
        <f>'Durin''s Folk'!AP31</f>
        <v>0</v>
      </c>
      <c r="DE340" t="str">
        <f>'Durin''s Folk'!AA31</f>
        <v>Khazâd Guard</v>
      </c>
      <c r="DF340" s="84" t="str">
        <f>'Durin''s Folk'!CA31</f>
        <v>-</v>
      </c>
      <c r="EH340" s="62" t="s">
        <v>1800</v>
      </c>
      <c r="EI340" s="63" t="s">
        <v>1800</v>
      </c>
      <c r="EJ340" s="64"/>
      <c r="EO340" s="84" t="s">
        <v>2432</v>
      </c>
      <c r="EP340" s="84" t="s">
        <v>2432</v>
      </c>
      <c r="EQ340" s="69" t="s">
        <v>748</v>
      </c>
      <c r="ER340" s="69" t="s">
        <v>1845</v>
      </c>
      <c r="ES340" s="69" t="s">
        <v>637</v>
      </c>
      <c r="ET340" s="69" t="s">
        <v>621</v>
      </c>
      <c r="EU340" s="69" t="s">
        <v>668</v>
      </c>
      <c r="EV340" s="69" t="s">
        <v>623</v>
      </c>
      <c r="EW340" s="69" t="s">
        <v>623</v>
      </c>
      <c r="EX340" s="69" t="s">
        <v>624</v>
      </c>
      <c r="EY340" s="69" t="s">
        <v>623</v>
      </c>
      <c r="EZ340" s="69" t="s">
        <v>623</v>
      </c>
      <c r="FA340" s="69" t="s">
        <v>635</v>
      </c>
      <c r="FB340" s="188" t="str">
        <f>CONCATENATE("A Score to Settle. Ancestral Fury.",IF('Erebor Reclaimed'!$U$2='Erebor Reclaimed'!$Z$2," Du Bekâr!",""))</f>
        <v>A Score to Settle. Ancestral Fury. Du Bekâr!</v>
      </c>
      <c r="FH340" s="84">
        <f t="shared" si="322"/>
        <v>0</v>
      </c>
      <c r="FI340" s="84">
        <f t="shared" si="323"/>
        <v>1</v>
      </c>
      <c r="FJ340" s="83" t="str">
        <f>""</f>
        <v/>
      </c>
    </row>
    <row r="341" spans="100:166" x14ac:dyDescent="0.25">
      <c r="CV341" s="84">
        <f t="shared" si="320"/>
        <v>1</v>
      </c>
      <c r="CW341" s="58" t="str">
        <f>Númenor!W21</f>
        <v/>
      </c>
      <c r="DC341" s="84">
        <f t="shared" si="321"/>
        <v>1</v>
      </c>
      <c r="EH341" s="62" t="s">
        <v>50</v>
      </c>
      <c r="EI341" s="63" t="s">
        <v>50</v>
      </c>
      <c r="EJ341" s="64"/>
      <c r="EO341" s="84" t="s">
        <v>2477</v>
      </c>
      <c r="EP341" s="84" t="s">
        <v>2432</v>
      </c>
      <c r="EQ341" s="69" t="s">
        <v>748</v>
      </c>
      <c r="ER341" s="69" t="s">
        <v>1845</v>
      </c>
      <c r="ES341" s="69" t="s">
        <v>637</v>
      </c>
      <c r="ET341" s="69" t="s">
        <v>621</v>
      </c>
      <c r="EU341" s="69" t="s">
        <v>668</v>
      </c>
      <c r="EV341" s="69" t="s">
        <v>623</v>
      </c>
      <c r="EW341" s="69" t="s">
        <v>623</v>
      </c>
      <c r="EX341" s="69" t="s">
        <v>624</v>
      </c>
      <c r="EY341" s="69" t="s">
        <v>623</v>
      </c>
      <c r="EZ341" s="69" t="s">
        <v>623</v>
      </c>
      <c r="FA341" s="69" t="s">
        <v>635</v>
      </c>
      <c r="FB341" s="188" t="str">
        <f>CONCATENATE("A Score to Settle. Ancestral Fury. Orcrist.",IF('Erebor Reclaimed'!$U$2='Erebor Reclaimed'!$Z$2," Du Bekâr!",""))</f>
        <v>A Score to Settle. Ancestral Fury. Orcrist. Du Bekâr!</v>
      </c>
      <c r="FH341" s="84">
        <f t="shared" si="322"/>
        <v>1</v>
      </c>
      <c r="FI341" s="84">
        <f t="shared" si="323"/>
        <v>1</v>
      </c>
      <c r="FJ341" s="85" t="s">
        <v>1296</v>
      </c>
    </row>
    <row r="342" spans="100:166" x14ac:dyDescent="0.25">
      <c r="CV342" s="84">
        <f t="shared" si="320"/>
        <v>1</v>
      </c>
      <c r="CW342" s="58" t="str">
        <f>Númenor!W22</f>
        <v/>
      </c>
      <c r="DC342" s="84">
        <f t="shared" si="321"/>
        <v>1</v>
      </c>
      <c r="EH342" s="62" t="s">
        <v>58</v>
      </c>
      <c r="EI342" s="63" t="s">
        <v>58</v>
      </c>
      <c r="EJ342" s="64"/>
      <c r="EO342" s="65" t="s">
        <v>1829</v>
      </c>
      <c r="EP342" s="65" t="s">
        <v>1779</v>
      </c>
      <c r="EQ342" s="69" t="s">
        <v>748</v>
      </c>
      <c r="ER342" s="69" t="s">
        <v>1845</v>
      </c>
      <c r="ES342" s="69" t="s">
        <v>637</v>
      </c>
      <c r="ET342" s="69" t="s">
        <v>621</v>
      </c>
      <c r="EU342" s="69" t="s">
        <v>668</v>
      </c>
      <c r="EV342" s="69" t="s">
        <v>623</v>
      </c>
      <c r="EW342" s="69" t="s">
        <v>623</v>
      </c>
      <c r="EX342" s="69" t="s">
        <v>624</v>
      </c>
      <c r="EY342" s="69" t="s">
        <v>623</v>
      </c>
      <c r="EZ342" s="69" t="s">
        <v>623</v>
      </c>
      <c r="FA342" s="69" t="s">
        <v>623</v>
      </c>
      <c r="FB342" s="73" t="s">
        <v>1849</v>
      </c>
      <c r="FH342" s="84">
        <f t="shared" si="322"/>
        <v>0</v>
      </c>
      <c r="FI342" s="84">
        <f t="shared" si="323"/>
        <v>1</v>
      </c>
      <c r="FJ342" s="85" t="s">
        <v>1297</v>
      </c>
    </row>
    <row r="343" spans="100:166" x14ac:dyDescent="0.25">
      <c r="CV343" s="84">
        <f t="shared" si="320"/>
        <v>1</v>
      </c>
      <c r="CW343" s="58" t="str">
        <f>Númenor!W23</f>
        <v/>
      </c>
      <c r="DC343" s="84">
        <f t="shared" si="321"/>
        <v>1</v>
      </c>
      <c r="DD343">
        <f>'the Shire'!S3</f>
        <v>0</v>
      </c>
      <c r="DE343" t="str">
        <f>'the Shire'!B3</f>
        <v>Frodo of the Nine Fingers</v>
      </c>
      <c r="DF343" t="str">
        <f>'the Shire'!CW3</f>
        <v>-</v>
      </c>
      <c r="EH343" s="62" t="s">
        <v>142</v>
      </c>
      <c r="EI343" s="63" t="s">
        <v>142</v>
      </c>
      <c r="EJ343" s="64"/>
      <c r="EO343" s="65" t="s">
        <v>1852</v>
      </c>
      <c r="EP343" s="65" t="s">
        <v>1779</v>
      </c>
      <c r="EQ343" s="69" t="s">
        <v>748</v>
      </c>
      <c r="ER343" s="69" t="s">
        <v>1845</v>
      </c>
      <c r="ES343" s="69" t="s">
        <v>637</v>
      </c>
      <c r="ET343" s="69" t="s">
        <v>621</v>
      </c>
      <c r="EU343" s="69" t="s">
        <v>668</v>
      </c>
      <c r="EV343" s="69" t="s">
        <v>623</v>
      </c>
      <c r="EW343" s="69" t="s">
        <v>623</v>
      </c>
      <c r="EX343" s="69" t="s">
        <v>624</v>
      </c>
      <c r="EY343" s="69" t="s">
        <v>623</v>
      </c>
      <c r="EZ343" s="69" t="s">
        <v>623</v>
      </c>
      <c r="FA343" s="69" t="s">
        <v>623</v>
      </c>
      <c r="FB343" s="73" t="s">
        <v>1853</v>
      </c>
      <c r="FH343" s="84">
        <f t="shared" si="322"/>
        <v>0</v>
      </c>
      <c r="FI343" s="84">
        <f t="shared" si="323"/>
        <v>1</v>
      </c>
      <c r="FJ343" s="83" t="str">
        <f>""</f>
        <v/>
      </c>
    </row>
    <row r="344" spans="100:166" x14ac:dyDescent="0.25">
      <c r="CV344" s="84">
        <f t="shared" si="320"/>
        <v>1</v>
      </c>
      <c r="CW344" s="58" t="str">
        <f>Númenor!W24</f>
        <v/>
      </c>
      <c r="DC344" s="84">
        <f t="shared" si="321"/>
        <v>1</v>
      </c>
      <c r="DD344">
        <f>'the Shire'!S4</f>
        <v>0</v>
      </c>
      <c r="DE344" t="str">
        <f>'the Shire'!B4</f>
        <v>Samwise the Brave</v>
      </c>
      <c r="DF344" s="84" t="str">
        <f>'the Shire'!CW4</f>
        <v>-</v>
      </c>
      <c r="EH344" s="62" t="s">
        <v>143</v>
      </c>
      <c r="EI344" s="63" t="s">
        <v>143</v>
      </c>
      <c r="EJ344" s="64"/>
      <c r="EO344" s="65" t="s">
        <v>1850</v>
      </c>
      <c r="EP344" s="65" t="s">
        <v>1779</v>
      </c>
      <c r="EQ344" s="69" t="s">
        <v>748</v>
      </c>
      <c r="ER344" s="69" t="s">
        <v>1845</v>
      </c>
      <c r="ES344" s="69" t="s">
        <v>637</v>
      </c>
      <c r="ET344" s="69" t="s">
        <v>621</v>
      </c>
      <c r="EU344" s="69" t="s">
        <v>622</v>
      </c>
      <c r="EV344" s="69" t="s">
        <v>623</v>
      </c>
      <c r="EW344" s="69" t="s">
        <v>623</v>
      </c>
      <c r="EX344" s="69" t="s">
        <v>624</v>
      </c>
      <c r="EY344" s="69" t="s">
        <v>623</v>
      </c>
      <c r="EZ344" s="69" t="s">
        <v>623</v>
      </c>
      <c r="FA344" s="69" t="s">
        <v>623</v>
      </c>
      <c r="FB344" s="73" t="s">
        <v>1851</v>
      </c>
      <c r="FH344" s="84">
        <f t="shared" si="322"/>
        <v>1</v>
      </c>
      <c r="FI344" s="84">
        <f t="shared" si="323"/>
        <v>1</v>
      </c>
      <c r="FJ344" s="85" t="s">
        <v>1298</v>
      </c>
    </row>
    <row r="345" spans="100:166" x14ac:dyDescent="0.25">
      <c r="CV345" s="84">
        <f t="shared" si="320"/>
        <v>1</v>
      </c>
      <c r="CW345" s="58" t="str">
        <f>Númenor!W25</f>
        <v/>
      </c>
      <c r="DC345" s="84">
        <f t="shared" si="321"/>
        <v>1</v>
      </c>
      <c r="DD345">
        <f>'the Shire'!S5</f>
        <v>0</v>
      </c>
      <c r="DE345" t="str">
        <f>'the Shire'!B5</f>
        <v>Peregrin, Captain of the Shire</v>
      </c>
      <c r="DF345" s="84" t="str">
        <f>'the Shire'!CW5</f>
        <v>-</v>
      </c>
      <c r="EH345" s="62" t="s">
        <v>120</v>
      </c>
      <c r="EI345" s="63" t="s">
        <v>120</v>
      </c>
      <c r="EJ345" s="64"/>
      <c r="EO345" s="84" t="s">
        <v>1797</v>
      </c>
      <c r="EP345" s="84" t="s">
        <v>1797</v>
      </c>
      <c r="EQ345" s="69" t="s">
        <v>748</v>
      </c>
      <c r="ER345" s="69" t="s">
        <v>1845</v>
      </c>
      <c r="ES345" s="69" t="s">
        <v>637</v>
      </c>
      <c r="ET345" s="69" t="s">
        <v>621</v>
      </c>
      <c r="EU345" s="69" t="s">
        <v>668</v>
      </c>
      <c r="EV345" s="69" t="s">
        <v>623</v>
      </c>
      <c r="EW345" s="69" t="s">
        <v>623</v>
      </c>
      <c r="EX345" s="69" t="s">
        <v>624</v>
      </c>
      <c r="EY345" s="69" t="s">
        <v>623</v>
      </c>
      <c r="EZ345" s="69" t="s">
        <v>623</v>
      </c>
      <c r="FA345" s="69" t="s">
        <v>623</v>
      </c>
      <c r="FB345" s="73" t="s">
        <v>1870</v>
      </c>
      <c r="FH345" s="84">
        <f t="shared" si="322"/>
        <v>0</v>
      </c>
      <c r="FI345" s="84">
        <f t="shared" si="323"/>
        <v>1</v>
      </c>
      <c r="FJ345" s="85" t="s">
        <v>1299</v>
      </c>
    </row>
    <row r="346" spans="100:166" x14ac:dyDescent="0.25">
      <c r="CV346" s="84">
        <f t="shared" si="320"/>
        <v>1</v>
      </c>
      <c r="CW346" s="58" t="str">
        <f>Númenor!W26</f>
        <v/>
      </c>
      <c r="DC346" s="84">
        <f t="shared" si="321"/>
        <v>1</v>
      </c>
      <c r="DD346">
        <f>'the Shire'!S6</f>
        <v>0</v>
      </c>
      <c r="DE346" t="str">
        <f>'the Shire'!B6</f>
        <v>Meriadoc, Captain of the Shire</v>
      </c>
      <c r="DF346" s="84" t="str">
        <f>'the Shire'!CW6</f>
        <v>-</v>
      </c>
      <c r="EH346" s="62" t="s">
        <v>121</v>
      </c>
      <c r="EI346" s="63" t="s">
        <v>121</v>
      </c>
      <c r="EJ346" s="64"/>
      <c r="EO346" s="84" t="s">
        <v>2350</v>
      </c>
      <c r="EP346" s="84" t="s">
        <v>2350</v>
      </c>
      <c r="EQ346" s="69" t="s">
        <v>748</v>
      </c>
      <c r="ER346" s="69" t="s">
        <v>1845</v>
      </c>
      <c r="ES346" s="69" t="s">
        <v>647</v>
      </c>
      <c r="ET346" s="69" t="s">
        <v>629</v>
      </c>
      <c r="EU346" s="69" t="s">
        <v>621</v>
      </c>
      <c r="EV346" s="69" t="s">
        <v>635</v>
      </c>
      <c r="EW346" s="69" t="s">
        <v>629</v>
      </c>
      <c r="EX346" s="69" t="s">
        <v>623</v>
      </c>
      <c r="EY346" s="69" t="s">
        <v>645</v>
      </c>
      <c r="EZ346" s="69" t="s">
        <v>645</v>
      </c>
      <c r="FA346" s="69" t="s">
        <v>645</v>
      </c>
      <c r="FB346" s="73" t="s">
        <v>2369</v>
      </c>
      <c r="FH346" s="84">
        <f t="shared" si="322"/>
        <v>0</v>
      </c>
      <c r="FI346" s="84">
        <f t="shared" si="323"/>
        <v>1</v>
      </c>
      <c r="FJ346" s="85" t="s">
        <v>1904</v>
      </c>
    </row>
    <row r="347" spans="100:166" x14ac:dyDescent="0.25">
      <c r="CV347" s="84">
        <f t="shared" si="320"/>
        <v>1</v>
      </c>
      <c r="CW347" s="58" t="str">
        <f>Númenor!W27</f>
        <v/>
      </c>
      <c r="DC347" s="84">
        <f t="shared" si="321"/>
        <v>1</v>
      </c>
      <c r="DD347">
        <f>'the Shire'!S7</f>
        <v>0</v>
      </c>
      <c r="DE347" t="str">
        <f>'the Shire'!B7</f>
        <v>Paladin Took</v>
      </c>
      <c r="DF347" s="84" t="str">
        <f>'the Shire'!CW7</f>
        <v>-</v>
      </c>
      <c r="EH347" s="62" t="s">
        <v>91</v>
      </c>
      <c r="EI347" s="63" t="s">
        <v>91</v>
      </c>
      <c r="EJ347" s="64"/>
      <c r="EO347" s="65" t="s">
        <v>2427</v>
      </c>
      <c r="EP347" s="65" t="s">
        <v>2427</v>
      </c>
      <c r="EQ347" s="69" t="s">
        <v>709</v>
      </c>
      <c r="ER347" s="69" t="s">
        <v>1843</v>
      </c>
      <c r="ES347" s="69" t="s">
        <v>739</v>
      </c>
      <c r="ET347" s="69" t="s">
        <v>621</v>
      </c>
      <c r="EU347" s="69" t="s">
        <v>621</v>
      </c>
      <c r="EV347" s="69" t="s">
        <v>629</v>
      </c>
      <c r="EW347" s="69" t="s">
        <v>629</v>
      </c>
      <c r="EX347" s="69" t="s">
        <v>624</v>
      </c>
      <c r="EY347" s="69" t="s">
        <v>623</v>
      </c>
      <c r="EZ347" s="69" t="s">
        <v>629</v>
      </c>
      <c r="FA347" s="69" t="s">
        <v>629</v>
      </c>
      <c r="FB347" s="70" t="s">
        <v>740</v>
      </c>
      <c r="FH347" s="84">
        <f t="shared" si="322"/>
        <v>0</v>
      </c>
      <c r="FI347" s="84">
        <f t="shared" si="323"/>
        <v>1</v>
      </c>
      <c r="FJ347" s="85" t="s">
        <v>1300</v>
      </c>
    </row>
    <row r="348" spans="100:166" x14ac:dyDescent="0.25">
      <c r="CV348" s="84">
        <f t="shared" si="320"/>
        <v>1</v>
      </c>
      <c r="CW348" s="58" t="str">
        <f>Númenor!W28</f>
        <v/>
      </c>
      <c r="DC348" s="84">
        <f t="shared" si="321"/>
        <v>1</v>
      </c>
      <c r="DD348">
        <f>'the Shire'!S8</f>
        <v>0</v>
      </c>
      <c r="DE348" t="str">
        <f>'the Shire'!B8</f>
        <v>Lobelia Sackville-Baggins</v>
      </c>
      <c r="DF348" s="84" t="str">
        <f>'the Shire'!CW8</f>
        <v>-</v>
      </c>
      <c r="EH348" s="62" t="s">
        <v>92</v>
      </c>
      <c r="EI348" s="63" t="s">
        <v>92</v>
      </c>
      <c r="EJ348" s="64"/>
      <c r="EO348" s="65" t="s">
        <v>2475</v>
      </c>
      <c r="EP348" s="65" t="s">
        <v>2427</v>
      </c>
      <c r="EQ348" s="69" t="s">
        <v>709</v>
      </c>
      <c r="ER348" s="69" t="s">
        <v>1843</v>
      </c>
      <c r="ES348" s="69" t="s">
        <v>739</v>
      </c>
      <c r="ET348" s="69" t="s">
        <v>621</v>
      </c>
      <c r="EU348" s="69" t="s">
        <v>628</v>
      </c>
      <c r="EV348" s="69" t="s">
        <v>629</v>
      </c>
      <c r="EW348" s="69" t="s">
        <v>629</v>
      </c>
      <c r="EX348" s="69" t="s">
        <v>624</v>
      </c>
      <c r="EY348" s="69" t="s">
        <v>623</v>
      </c>
      <c r="EZ348" s="69" t="s">
        <v>629</v>
      </c>
      <c r="FA348" s="69" t="s">
        <v>629</v>
      </c>
      <c r="FB348" s="70" t="s">
        <v>740</v>
      </c>
      <c r="FH348" s="84">
        <f t="shared" si="322"/>
        <v>0</v>
      </c>
      <c r="FI348" s="84">
        <f t="shared" si="323"/>
        <v>1</v>
      </c>
      <c r="FJ348" s="85" t="s">
        <v>1301</v>
      </c>
    </row>
    <row r="349" spans="100:166" x14ac:dyDescent="0.25">
      <c r="CV349" s="84">
        <f t="shared" si="320"/>
        <v>1</v>
      </c>
      <c r="CW349" s="58" t="str">
        <f>Númenor!W29</f>
        <v/>
      </c>
      <c r="DC349" s="84">
        <f t="shared" si="321"/>
        <v>1</v>
      </c>
      <c r="DD349">
        <f>'the Shire'!S9</f>
        <v>0</v>
      </c>
      <c r="DE349" t="str">
        <f>'the Shire'!B9</f>
        <v>Fredegar Bolger</v>
      </c>
      <c r="DF349" s="84" t="str">
        <f>'the Shire'!CW9</f>
        <v>-</v>
      </c>
      <c r="EH349" s="62" t="s">
        <v>115</v>
      </c>
      <c r="EI349" s="63" t="s">
        <v>115</v>
      </c>
      <c r="EJ349" s="64" t="s">
        <v>32</v>
      </c>
      <c r="EO349" s="84" t="s">
        <v>2428</v>
      </c>
      <c r="EP349" s="84" t="s">
        <v>2428</v>
      </c>
      <c r="EQ349" s="69" t="s">
        <v>709</v>
      </c>
      <c r="ER349" s="69" t="s">
        <v>1843</v>
      </c>
      <c r="ES349" s="69" t="s">
        <v>951</v>
      </c>
      <c r="ET349" s="69" t="s">
        <v>621</v>
      </c>
      <c r="EU349" s="69" t="s">
        <v>624</v>
      </c>
      <c r="EV349" s="69" t="s">
        <v>623</v>
      </c>
      <c r="EW349" s="69" t="s">
        <v>623</v>
      </c>
      <c r="EX349" s="69" t="s">
        <v>624</v>
      </c>
      <c r="EY349" s="69" t="s">
        <v>623</v>
      </c>
      <c r="EZ349" s="69" t="s">
        <v>623</v>
      </c>
      <c r="FA349" s="69" t="s">
        <v>623</v>
      </c>
      <c r="FB349" s="70" t="s">
        <v>2481</v>
      </c>
      <c r="FH349" s="84">
        <f t="shared" si="322"/>
        <v>0</v>
      </c>
      <c r="FI349" s="84">
        <f t="shared" si="323"/>
        <v>1</v>
      </c>
      <c r="FJ349" s="85" t="s">
        <v>1302</v>
      </c>
    </row>
    <row r="350" spans="100:166" x14ac:dyDescent="0.25">
      <c r="CV350" s="84">
        <f t="shared" si="320"/>
        <v>1</v>
      </c>
      <c r="CW350" s="58" t="str">
        <f>Númenor!W30</f>
        <v/>
      </c>
      <c r="DC350" s="84">
        <f t="shared" si="321"/>
        <v>1</v>
      </c>
      <c r="DD350">
        <f>'the Shire'!S10</f>
        <v>0</v>
      </c>
      <c r="DE350" t="str">
        <f>'the Shire'!B10</f>
        <v>Farmer Maggot</v>
      </c>
      <c r="DF350" s="84" t="str">
        <f>'the Shire'!CW10</f>
        <v>-</v>
      </c>
      <c r="EH350" s="62" t="s">
        <v>580</v>
      </c>
      <c r="EI350" s="63" t="s">
        <v>115</v>
      </c>
      <c r="EJ350" s="64" t="s">
        <v>32</v>
      </c>
      <c r="EO350" s="84" t="s">
        <v>1796</v>
      </c>
      <c r="EP350" s="84" t="s">
        <v>1796</v>
      </c>
      <c r="EQ350" s="69" t="s">
        <v>748</v>
      </c>
      <c r="ER350" s="69" t="s">
        <v>1845</v>
      </c>
      <c r="ES350" s="69" t="s">
        <v>637</v>
      </c>
      <c r="ET350" s="69" t="s">
        <v>621</v>
      </c>
      <c r="EU350" s="69" t="s">
        <v>749</v>
      </c>
      <c r="EV350" s="69" t="s">
        <v>623</v>
      </c>
      <c r="EW350" s="69" t="s">
        <v>623</v>
      </c>
      <c r="EX350" s="69" t="s">
        <v>624</v>
      </c>
      <c r="EY350" s="69" t="s">
        <v>623</v>
      </c>
      <c r="EZ350" s="69" t="s">
        <v>623</v>
      </c>
      <c r="FA350" s="69" t="s">
        <v>635</v>
      </c>
      <c r="FB350" s="73" t="s">
        <v>2676</v>
      </c>
      <c r="FH350" s="84">
        <f t="shared" si="322"/>
        <v>0</v>
      </c>
      <c r="FI350" s="84">
        <f t="shared" si="323"/>
        <v>1</v>
      </c>
      <c r="FJ350" s="85" t="s">
        <v>1303</v>
      </c>
    </row>
    <row r="351" spans="100:166" x14ac:dyDescent="0.25">
      <c r="CV351" s="84">
        <f t="shared" si="320"/>
        <v>1</v>
      </c>
      <c r="CW351" s="58" t="str">
        <f>Númenor!W31</f>
        <v/>
      </c>
      <c r="DC351" s="84">
        <f t="shared" si="321"/>
        <v>1</v>
      </c>
      <c r="DD351" s="84">
        <f>'the Shire'!S11</f>
        <v>0</v>
      </c>
      <c r="DE351" s="84" t="str">
        <f>'the Shire'!B11</f>
        <v>Bandobras Took, the Bullroarer</v>
      </c>
      <c r="DF351" s="84" t="str">
        <f>'the Shire'!CW11</f>
        <v>-</v>
      </c>
      <c r="EH351" s="62" t="s">
        <v>114</v>
      </c>
      <c r="EI351" s="63" t="s">
        <v>114</v>
      </c>
      <c r="EJ351" s="64" t="s">
        <v>32</v>
      </c>
      <c r="EO351" s="84" t="s">
        <v>2658</v>
      </c>
      <c r="EP351" s="84" t="s">
        <v>2658</v>
      </c>
      <c r="EQ351" s="69" t="s">
        <v>619</v>
      </c>
      <c r="ER351" s="69" t="s">
        <v>1843</v>
      </c>
      <c r="ES351" s="69" t="s">
        <v>1063</v>
      </c>
      <c r="ET351" s="14">
        <v>2</v>
      </c>
      <c r="EU351" s="14">
        <v>2</v>
      </c>
      <c r="EV351" s="14">
        <v>1</v>
      </c>
      <c r="EW351" s="14">
        <v>1</v>
      </c>
      <c r="EX351" s="14">
        <v>3</v>
      </c>
      <c r="EY351" s="14">
        <v>0</v>
      </c>
      <c r="EZ351" s="14">
        <v>1</v>
      </c>
      <c r="FA351" s="14">
        <v>2</v>
      </c>
      <c r="FB351" s="73" t="s">
        <v>2684</v>
      </c>
      <c r="FH351" s="84">
        <f t="shared" si="322"/>
        <v>0</v>
      </c>
      <c r="FI351" s="84">
        <f t="shared" si="323"/>
        <v>1</v>
      </c>
      <c r="FJ351" s="83" t="str">
        <f>""</f>
        <v/>
      </c>
    </row>
    <row r="352" spans="100:166" x14ac:dyDescent="0.25">
      <c r="CV352" s="84">
        <f t="shared" si="320"/>
        <v>1</v>
      </c>
      <c r="CW352" s="58" t="str">
        <f>Númenor!W32</f>
        <v/>
      </c>
      <c r="DC352" s="84">
        <f t="shared" si="321"/>
        <v>1</v>
      </c>
      <c r="EH352" s="62" t="s">
        <v>168</v>
      </c>
      <c r="EI352" s="63" t="s">
        <v>168</v>
      </c>
      <c r="EJ352" s="64"/>
      <c r="EO352" s="65" t="s">
        <v>245</v>
      </c>
      <c r="EP352" s="65" t="s">
        <v>245</v>
      </c>
      <c r="EQ352" s="69" t="s">
        <v>667</v>
      </c>
      <c r="ER352" s="69" t="s">
        <v>1843</v>
      </c>
      <c r="ES352" s="69" t="s">
        <v>792</v>
      </c>
      <c r="ET352" s="69" t="s">
        <v>792</v>
      </c>
      <c r="EU352" s="69" t="s">
        <v>792</v>
      </c>
      <c r="EV352" s="69" t="s">
        <v>792</v>
      </c>
      <c r="EW352" s="69" t="s">
        <v>792</v>
      </c>
      <c r="EX352" s="69" t="s">
        <v>792</v>
      </c>
      <c r="EY352" s="69" t="s">
        <v>792</v>
      </c>
      <c r="EZ352" s="69" t="s">
        <v>793</v>
      </c>
      <c r="FA352" s="69" t="s">
        <v>792</v>
      </c>
      <c r="FB352" s="70" t="s">
        <v>794</v>
      </c>
      <c r="FH352" s="84">
        <f t="shared" si="322"/>
        <v>1</v>
      </c>
      <c r="FI352" s="84">
        <f t="shared" si="323"/>
        <v>1</v>
      </c>
      <c r="FJ352" s="85" t="s">
        <v>1304</v>
      </c>
    </row>
    <row r="353" spans="100:166" x14ac:dyDescent="0.25">
      <c r="CV353" s="84">
        <f t="shared" si="320"/>
        <v>1</v>
      </c>
      <c r="CW353" s="58" t="str">
        <f>Númenor!W33</f>
        <v/>
      </c>
      <c r="DC353" s="84">
        <f t="shared" si="321"/>
        <v>1</v>
      </c>
      <c r="DD353">
        <f>'the Shire'!AP3</f>
        <v>0</v>
      </c>
      <c r="DE353" t="str">
        <f>'the Shire'!AA3</f>
        <v>Hobbit Militia</v>
      </c>
      <c r="DF353" t="str">
        <f>'the Shire'!CA3</f>
        <v>-</v>
      </c>
      <c r="EH353" s="62" t="s">
        <v>187</v>
      </c>
      <c r="EI353" s="63" t="s">
        <v>187</v>
      </c>
      <c r="EJ353" s="64"/>
      <c r="EO353" s="65" t="s">
        <v>228</v>
      </c>
      <c r="EP353" s="65" t="s">
        <v>228</v>
      </c>
      <c r="EQ353" s="69" t="s">
        <v>632</v>
      </c>
      <c r="ER353" s="69" t="s">
        <v>633</v>
      </c>
      <c r="ES353" s="69" t="s">
        <v>634</v>
      </c>
      <c r="ET353" s="69" t="s">
        <v>629</v>
      </c>
      <c r="EU353" s="69" t="s">
        <v>623</v>
      </c>
      <c r="EV353" s="69" t="s">
        <v>635</v>
      </c>
      <c r="EW353" s="69" t="s">
        <v>635</v>
      </c>
      <c r="EX353" s="69" t="s">
        <v>623</v>
      </c>
      <c r="EY353" s="14" t="str">
        <f>""</f>
        <v/>
      </c>
      <c r="EZ353" s="14" t="str">
        <f>""</f>
        <v/>
      </c>
      <c r="FA353" s="14" t="str">
        <f>""</f>
        <v/>
      </c>
      <c r="FB353" s="70" t="s">
        <v>636</v>
      </c>
      <c r="FH353" s="84">
        <f t="shared" si="322"/>
        <v>0</v>
      </c>
      <c r="FI353" s="84">
        <f t="shared" si="323"/>
        <v>1</v>
      </c>
      <c r="FJ353" s="85" t="s">
        <v>1905</v>
      </c>
    </row>
    <row r="354" spans="100:166" x14ac:dyDescent="0.25">
      <c r="CV354" s="84">
        <f t="shared" si="320"/>
        <v>1</v>
      </c>
      <c r="CW354" s="58" t="str">
        <f>Númenor!W34</f>
        <v/>
      </c>
      <c r="DC354" s="84">
        <f t="shared" si="321"/>
        <v>1</v>
      </c>
      <c r="DD354">
        <f>'the Shire'!AP4</f>
        <v>0</v>
      </c>
      <c r="DE354" t="str">
        <f>'the Shire'!AA4</f>
        <v>Battlin' Brandybuck</v>
      </c>
      <c r="DF354" s="84" t="str">
        <f>'the Shire'!CA4</f>
        <v>-</v>
      </c>
      <c r="EH354" s="62" t="s">
        <v>173</v>
      </c>
      <c r="EI354" s="63" t="s">
        <v>173</v>
      </c>
      <c r="EJ354" s="64"/>
      <c r="EO354" s="65" t="s">
        <v>247</v>
      </c>
      <c r="EP354" s="65" t="s">
        <v>247</v>
      </c>
      <c r="EQ354" s="69" t="s">
        <v>796</v>
      </c>
      <c r="ER354" s="69" t="s">
        <v>1843</v>
      </c>
      <c r="ES354" s="69" t="s">
        <v>797</v>
      </c>
      <c r="ET354" s="69" t="s">
        <v>668</v>
      </c>
      <c r="EU354" s="69" t="s">
        <v>668</v>
      </c>
      <c r="EV354" s="69" t="s">
        <v>623</v>
      </c>
      <c r="EW354" s="69" t="s">
        <v>623</v>
      </c>
      <c r="EX354" s="69" t="s">
        <v>622</v>
      </c>
      <c r="EY354" s="69" t="s">
        <v>623</v>
      </c>
      <c r="EZ354" s="69" t="s">
        <v>624</v>
      </c>
      <c r="FA354" s="69" t="s">
        <v>623</v>
      </c>
      <c r="FB354" s="70" t="s">
        <v>798</v>
      </c>
      <c r="FH354" s="84">
        <f t="shared" si="322"/>
        <v>0</v>
      </c>
      <c r="FI354" s="84">
        <f t="shared" si="323"/>
        <v>1</v>
      </c>
      <c r="FJ354" s="83" t="str">
        <f>""</f>
        <v/>
      </c>
    </row>
    <row r="355" spans="100:166" x14ac:dyDescent="0.25">
      <c r="CV355" s="84">
        <f t="shared" si="320"/>
        <v>1</v>
      </c>
      <c r="CW355" s="58" t="str">
        <f>Númenor!W35</f>
        <v/>
      </c>
      <c r="DC355" s="84">
        <f t="shared" si="321"/>
        <v>1</v>
      </c>
      <c r="DD355">
        <f>'the Shire'!AP5</f>
        <v>0</v>
      </c>
      <c r="DE355" t="str">
        <f>'the Shire'!AA5</f>
        <v>Hobbit Archer</v>
      </c>
      <c r="DF355" s="84" t="str">
        <f>'the Shire'!CA5</f>
        <v>-</v>
      </c>
      <c r="EH355" s="62" t="s">
        <v>174</v>
      </c>
      <c r="EI355" s="63" t="s">
        <v>174</v>
      </c>
      <c r="EJ355" s="64"/>
      <c r="EO355" s="65" t="s">
        <v>601</v>
      </c>
      <c r="EP355" s="65" t="s">
        <v>601</v>
      </c>
      <c r="EQ355" s="69" t="s">
        <v>748</v>
      </c>
      <c r="ER355" s="69" t="s">
        <v>1845</v>
      </c>
      <c r="ES355" s="69" t="s">
        <v>647</v>
      </c>
      <c r="ET355" s="69" t="s">
        <v>621</v>
      </c>
      <c r="EU355" s="69" t="s">
        <v>624</v>
      </c>
      <c r="EV355" s="69" t="s">
        <v>635</v>
      </c>
      <c r="EW355" s="69" t="s">
        <v>635</v>
      </c>
      <c r="EX355" s="69" t="s">
        <v>621</v>
      </c>
      <c r="EY355" s="14" t="str">
        <f>""</f>
        <v/>
      </c>
      <c r="EZ355" s="14" t="str">
        <f>""</f>
        <v/>
      </c>
      <c r="FA355" s="14" t="str">
        <f>""</f>
        <v/>
      </c>
      <c r="FB355" s="84" t="str">
        <f>""</f>
        <v/>
      </c>
      <c r="FH355" s="84">
        <f t="shared" si="322"/>
        <v>1</v>
      </c>
      <c r="FI355" s="84">
        <f t="shared" si="323"/>
        <v>1</v>
      </c>
      <c r="FJ355" s="85" t="s">
        <v>1305</v>
      </c>
    </row>
    <row r="356" spans="100:166" x14ac:dyDescent="0.25">
      <c r="CV356" s="84">
        <f t="shared" si="320"/>
        <v>1</v>
      </c>
      <c r="CW356" s="58" t="str">
        <f>Númenor!W36</f>
        <v/>
      </c>
      <c r="DC356" s="84">
        <f t="shared" si="321"/>
        <v>1</v>
      </c>
      <c r="DD356">
        <f>'the Shire'!AP6</f>
        <v>0</v>
      </c>
      <c r="DE356" t="str">
        <f>'the Shire'!AA6</f>
        <v>Hobbit Archer</v>
      </c>
      <c r="DF356" s="84" t="str">
        <f>'the Shire'!CA6</f>
        <v>-</v>
      </c>
      <c r="EH356" s="62" t="s">
        <v>254</v>
      </c>
      <c r="EI356" s="63" t="s">
        <v>254</v>
      </c>
      <c r="EJ356" s="64"/>
      <c r="EO356" s="65" t="s">
        <v>600</v>
      </c>
      <c r="EP356" s="65" t="s">
        <v>600</v>
      </c>
      <c r="EQ356" s="69" t="s">
        <v>748</v>
      </c>
      <c r="ER356" s="69" t="s">
        <v>1845</v>
      </c>
      <c r="ES356" s="69" t="s">
        <v>647</v>
      </c>
      <c r="ET356" s="69" t="s">
        <v>621</v>
      </c>
      <c r="EU356" s="69" t="s">
        <v>749</v>
      </c>
      <c r="EV356" s="69" t="s">
        <v>635</v>
      </c>
      <c r="EW356" s="69" t="s">
        <v>635</v>
      </c>
      <c r="EX356" s="69" t="s">
        <v>621</v>
      </c>
      <c r="EY356" s="14" t="str">
        <f>""</f>
        <v/>
      </c>
      <c r="EZ356" s="14" t="str">
        <f>""</f>
        <v/>
      </c>
      <c r="FA356" s="14" t="str">
        <f>""</f>
        <v/>
      </c>
      <c r="FB356" s="70" t="s">
        <v>767</v>
      </c>
      <c r="FH356" s="84">
        <f t="shared" si="322"/>
        <v>0</v>
      </c>
      <c r="FI356" s="84">
        <f t="shared" si="323"/>
        <v>1</v>
      </c>
      <c r="FJ356" s="85" t="s">
        <v>1306</v>
      </c>
    </row>
    <row r="357" spans="100:166" x14ac:dyDescent="0.25">
      <c r="CV357" s="84">
        <f t="shared" si="320"/>
        <v>1</v>
      </c>
      <c r="CW357" s="58" t="str">
        <f>Númenor!W37</f>
        <v/>
      </c>
      <c r="DC357" s="84">
        <f t="shared" si="321"/>
        <v>1</v>
      </c>
      <c r="DD357">
        <f>'the Shire'!AP7</f>
        <v>0</v>
      </c>
      <c r="DE357" t="str">
        <f>'the Shire'!AA7</f>
        <v>Tookish Hunter</v>
      </c>
      <c r="DF357" s="84" t="str">
        <f>'the Shire'!CA7</f>
        <v>-</v>
      </c>
      <c r="EH357" s="84" t="s">
        <v>2606</v>
      </c>
      <c r="EI357" s="63" t="s">
        <v>2606</v>
      </c>
      <c r="EJ357" s="64"/>
      <c r="EO357" s="84" t="s">
        <v>2642</v>
      </c>
      <c r="EP357" s="84" t="s">
        <v>2642</v>
      </c>
      <c r="EQ357" s="69" t="s">
        <v>2692</v>
      </c>
      <c r="ER357" s="69" t="s">
        <v>721</v>
      </c>
      <c r="ES357" s="69" t="s">
        <v>935</v>
      </c>
      <c r="ET357" s="69" t="s">
        <v>621</v>
      </c>
      <c r="EU357" s="69" t="s">
        <v>624</v>
      </c>
      <c r="EV357" s="69" t="s">
        <v>645</v>
      </c>
      <c r="EW357" s="69" t="s">
        <v>629</v>
      </c>
      <c r="EX357" s="69" t="s">
        <v>623</v>
      </c>
      <c r="EY357" s="14" t="str">
        <f>""</f>
        <v/>
      </c>
      <c r="EZ357" s="14" t="str">
        <f>""</f>
        <v/>
      </c>
      <c r="FA357" s="14" t="str">
        <f>""</f>
        <v/>
      </c>
      <c r="FB357" s="73" t="str">
        <f>""</f>
        <v/>
      </c>
      <c r="FH357" s="84">
        <f t="shared" si="322"/>
        <v>0</v>
      </c>
      <c r="FI357" s="84">
        <f t="shared" si="323"/>
        <v>1</v>
      </c>
      <c r="FJ357" s="85" t="s">
        <v>1307</v>
      </c>
    </row>
    <row r="358" spans="100:166" x14ac:dyDescent="0.25">
      <c r="CV358" s="84">
        <f t="shared" si="320"/>
        <v>1</v>
      </c>
      <c r="CW358" s="58" t="str">
        <f>Númenor!W38</f>
        <v/>
      </c>
      <c r="DC358" s="84">
        <f t="shared" si="321"/>
        <v>1</v>
      </c>
      <c r="DD358">
        <f>'the Shire'!AP8</f>
        <v>0</v>
      </c>
      <c r="DE358" t="str">
        <f>'the Shire'!AA8</f>
        <v>Tookish Hunter</v>
      </c>
      <c r="DF358" s="84" t="str">
        <f>'the Shire'!CA8</f>
        <v>-</v>
      </c>
      <c r="EH358" s="84" t="s">
        <v>2607</v>
      </c>
      <c r="EI358" s="63" t="s">
        <v>2607</v>
      </c>
      <c r="EJ358" s="64"/>
      <c r="EO358" s="84" t="s">
        <v>2641</v>
      </c>
      <c r="EP358" s="84" t="s">
        <v>2641</v>
      </c>
      <c r="EQ358" s="69" t="s">
        <v>2693</v>
      </c>
      <c r="ER358" s="69" t="s">
        <v>721</v>
      </c>
      <c r="ES358" s="69" t="s">
        <v>949</v>
      </c>
      <c r="ET358" s="69" t="s">
        <v>621</v>
      </c>
      <c r="EU358" s="69" t="s">
        <v>628</v>
      </c>
      <c r="EV358" s="69" t="s">
        <v>645</v>
      </c>
      <c r="EW358" s="69" t="s">
        <v>635</v>
      </c>
      <c r="EX358" s="69" t="s">
        <v>623</v>
      </c>
      <c r="EY358" s="14" t="str">
        <f>""</f>
        <v/>
      </c>
      <c r="EZ358" s="14" t="str">
        <f>""</f>
        <v/>
      </c>
      <c r="FA358" s="14" t="str">
        <f>""</f>
        <v/>
      </c>
      <c r="FB358" s="73" t="s">
        <v>2962</v>
      </c>
      <c r="FH358" s="84">
        <f t="shared" si="322"/>
        <v>0</v>
      </c>
      <c r="FI358" s="84">
        <f t="shared" si="323"/>
        <v>1</v>
      </c>
      <c r="FJ358" s="83" t="str">
        <f>""</f>
        <v/>
      </c>
    </row>
    <row r="359" spans="100:166" x14ac:dyDescent="0.25">
      <c r="CV359" s="84">
        <f t="shared" si="320"/>
        <v>1</v>
      </c>
      <c r="CW359" s="58" t="str">
        <f>Númenor!W39</f>
        <v/>
      </c>
      <c r="DC359" s="84">
        <f t="shared" si="321"/>
        <v>1</v>
      </c>
      <c r="DD359">
        <f>'the Shire'!AP9</f>
        <v>0</v>
      </c>
      <c r="DE359" t="str">
        <f>'the Shire'!AA9</f>
        <v>Shirrif</v>
      </c>
      <c r="DF359" s="84" t="str">
        <f>'the Shire'!CA9</f>
        <v>-</v>
      </c>
      <c r="EH359" s="84" t="s">
        <v>2605</v>
      </c>
      <c r="EI359" s="63" t="s">
        <v>2605</v>
      </c>
      <c r="EJ359" s="64"/>
      <c r="EO359" s="65" t="s">
        <v>137</v>
      </c>
      <c r="EP359" s="65" t="s">
        <v>137</v>
      </c>
      <c r="EQ359" s="69" t="s">
        <v>619</v>
      </c>
      <c r="ER359" s="69" t="s">
        <v>1843</v>
      </c>
      <c r="ES359" s="69" t="s">
        <v>647</v>
      </c>
      <c r="ET359" s="69" t="s">
        <v>623</v>
      </c>
      <c r="EU359" s="69" t="s">
        <v>624</v>
      </c>
      <c r="EV359" s="69" t="s">
        <v>635</v>
      </c>
      <c r="EW359" s="69" t="s">
        <v>635</v>
      </c>
      <c r="EX359" s="69" t="s">
        <v>629</v>
      </c>
      <c r="EY359" s="14" t="str">
        <f>""</f>
        <v/>
      </c>
      <c r="EZ359" s="14" t="str">
        <f>""</f>
        <v/>
      </c>
      <c r="FA359" s="14" t="str">
        <f>""</f>
        <v/>
      </c>
      <c r="FB359" s="84" t="str">
        <f>""</f>
        <v/>
      </c>
      <c r="FH359" s="84">
        <f t="shared" si="322"/>
        <v>1</v>
      </c>
      <c r="FI359" s="84">
        <f t="shared" si="323"/>
        <v>1</v>
      </c>
      <c r="FJ359" s="85" t="s">
        <v>1308</v>
      </c>
    </row>
    <row r="360" spans="100:166" x14ac:dyDescent="0.25">
      <c r="CV360" s="84">
        <f t="shared" si="320"/>
        <v>1</v>
      </c>
      <c r="CW360" s="58" t="str">
        <f>Númenor!W40</f>
        <v/>
      </c>
      <c r="DC360" s="84">
        <f t="shared" si="321"/>
        <v>1</v>
      </c>
      <c r="EH360" s="62"/>
      <c r="EI360" s="63"/>
      <c r="EJ360" s="64"/>
      <c r="EO360" s="65" t="s">
        <v>138</v>
      </c>
      <c r="EP360" s="65" t="s">
        <v>138</v>
      </c>
      <c r="EQ360" s="69" t="s">
        <v>619</v>
      </c>
      <c r="ER360" s="69" t="s">
        <v>1843</v>
      </c>
      <c r="ES360" s="69" t="s">
        <v>647</v>
      </c>
      <c r="ET360" s="69" t="s">
        <v>623</v>
      </c>
      <c r="EU360" s="69" t="s">
        <v>628</v>
      </c>
      <c r="EV360" s="69" t="s">
        <v>635</v>
      </c>
      <c r="EW360" s="69" t="s">
        <v>635</v>
      </c>
      <c r="EX360" s="69" t="s">
        <v>629</v>
      </c>
      <c r="EY360" s="14" t="str">
        <f>""</f>
        <v/>
      </c>
      <c r="EZ360" s="14" t="str">
        <f>""</f>
        <v/>
      </c>
      <c r="FA360" s="14" t="str">
        <f>""</f>
        <v/>
      </c>
      <c r="FB360" s="84" t="str">
        <f>""</f>
        <v/>
      </c>
      <c r="FH360" s="84">
        <f t="shared" si="322"/>
        <v>0</v>
      </c>
      <c r="FI360" s="84">
        <f t="shared" si="323"/>
        <v>1</v>
      </c>
      <c r="FJ360" s="85" t="s">
        <v>1309</v>
      </c>
    </row>
    <row r="361" spans="100:166" x14ac:dyDescent="0.25">
      <c r="CV361" s="84">
        <f t="shared" si="320"/>
        <v>1</v>
      </c>
      <c r="CW361" s="58" t="str">
        <f>Númenor!W41</f>
        <v/>
      </c>
      <c r="DC361" s="84">
        <f t="shared" si="321"/>
        <v>1</v>
      </c>
      <c r="EH361" s="62"/>
      <c r="EI361" s="63"/>
      <c r="EJ361" s="64"/>
      <c r="EO361" s="84" t="s">
        <v>2205</v>
      </c>
      <c r="EP361" s="84" t="s">
        <v>2205</v>
      </c>
      <c r="EQ361" s="69" t="s">
        <v>619</v>
      </c>
      <c r="ER361" s="69" t="s">
        <v>1843</v>
      </c>
      <c r="ES361" s="190" t="str">
        <f>CONCATENATE("4/",IF('the Garrison of Dale'!$U$2='the Garrison of Dale'!$Z$2,3,4),"+")</f>
        <v>4/3+</v>
      </c>
      <c r="ET361" s="69" t="s">
        <v>623</v>
      </c>
      <c r="EU361" s="69" t="s">
        <v>621</v>
      </c>
      <c r="EV361" s="69" t="s">
        <v>635</v>
      </c>
      <c r="EW361" s="69" t="s">
        <v>635</v>
      </c>
      <c r="EX361" s="69" t="s">
        <v>623</v>
      </c>
      <c r="EY361" s="14" t="str">
        <f>""</f>
        <v/>
      </c>
      <c r="EZ361" s="14" t="str">
        <f>""</f>
        <v/>
      </c>
      <c r="FA361" s="14" t="str">
        <f>""</f>
        <v/>
      </c>
      <c r="FB361" s="73" t="str">
        <f>""</f>
        <v/>
      </c>
      <c r="FH361" s="84">
        <f t="shared" si="322"/>
        <v>0</v>
      </c>
      <c r="FI361" s="84">
        <f t="shared" si="323"/>
        <v>1</v>
      </c>
      <c r="FJ361" s="85" t="s">
        <v>1310</v>
      </c>
    </row>
    <row r="362" spans="100:166" x14ac:dyDescent="0.25">
      <c r="CV362" s="84">
        <f t="shared" si="320"/>
        <v>1</v>
      </c>
      <c r="CW362" s="58" t="str">
        <f>Númenor!W42</f>
        <v/>
      </c>
      <c r="DC362" s="84">
        <f t="shared" si="321"/>
        <v>1</v>
      </c>
      <c r="DD362">
        <f>'the Fellowship'!M3</f>
        <v>0</v>
      </c>
      <c r="DE362" t="str">
        <f>'the Fellowship'!B3</f>
        <v>Gandalf the Grey</v>
      </c>
      <c r="DF362" t="str">
        <f>'the Fellowship'!CA3</f>
        <v>-</v>
      </c>
      <c r="EH362" s="62"/>
      <c r="EI362" s="63"/>
      <c r="EJ362" s="64"/>
      <c r="EO362" s="84" t="s">
        <v>2207</v>
      </c>
      <c r="EP362" s="84" t="s">
        <v>2205</v>
      </c>
      <c r="EQ362" s="69" t="s">
        <v>619</v>
      </c>
      <c r="ER362" s="69" t="s">
        <v>1843</v>
      </c>
      <c r="ES362" s="190" t="str">
        <f>CONCATENATE("4/",IF('the Garrison of Dale'!$U$2='the Garrison of Dale'!$Z$2,3,4),"+")</f>
        <v>4/3+</v>
      </c>
      <c r="ET362" s="69" t="s">
        <v>623</v>
      </c>
      <c r="EU362" s="69" t="s">
        <v>628</v>
      </c>
      <c r="EV362" s="69" t="s">
        <v>635</v>
      </c>
      <c r="EW362" s="69" t="s">
        <v>635</v>
      </c>
      <c r="EX362" s="69" t="s">
        <v>623</v>
      </c>
      <c r="EY362" s="14" t="str">
        <f>""</f>
        <v/>
      </c>
      <c r="EZ362" s="14" t="str">
        <f>""</f>
        <v/>
      </c>
      <c r="FA362" s="14" t="str">
        <f>""</f>
        <v/>
      </c>
      <c r="FB362" s="73" t="str">
        <f>""</f>
        <v/>
      </c>
      <c r="FH362" s="84">
        <f t="shared" si="322"/>
        <v>0</v>
      </c>
      <c r="FI362" s="84">
        <f t="shared" si="323"/>
        <v>1</v>
      </c>
      <c r="FJ362" s="85" t="s">
        <v>1311</v>
      </c>
    </row>
    <row r="363" spans="100:166" x14ac:dyDescent="0.25">
      <c r="CV363" s="84">
        <f t="shared" si="320"/>
        <v>1</v>
      </c>
      <c r="CW363" s="58" t="str">
        <f>Númenor!W43</f>
        <v/>
      </c>
      <c r="DC363" s="84">
        <f t="shared" si="321"/>
        <v>1</v>
      </c>
      <c r="DD363">
        <f>'the Fellowship'!M4</f>
        <v>0</v>
      </c>
      <c r="DE363" t="str">
        <f>'the Fellowship'!B4</f>
        <v>Gandalf the White</v>
      </c>
      <c r="DF363" t="str">
        <f>'the Fellowship'!CA4</f>
        <v>-</v>
      </c>
      <c r="EH363" s="62"/>
      <c r="EI363" s="63"/>
      <c r="EJ363" s="64"/>
      <c r="EO363" s="84" t="s">
        <v>1801</v>
      </c>
      <c r="EP363" s="84" t="s">
        <v>1801</v>
      </c>
      <c r="EQ363" s="69" t="s">
        <v>748</v>
      </c>
      <c r="ER363" s="69" t="s">
        <v>1845</v>
      </c>
      <c r="ES363" s="69" t="s">
        <v>647</v>
      </c>
      <c r="ET363" s="69" t="s">
        <v>623</v>
      </c>
      <c r="EU363" s="69" t="s">
        <v>624</v>
      </c>
      <c r="EV363" s="69" t="s">
        <v>635</v>
      </c>
      <c r="EW363" s="69" t="s">
        <v>635</v>
      </c>
      <c r="EX363" s="69" t="s">
        <v>621</v>
      </c>
      <c r="EY363" s="14" t="str">
        <f>""</f>
        <v/>
      </c>
      <c r="EZ363" s="14" t="str">
        <f>""</f>
        <v/>
      </c>
      <c r="FA363" s="14" t="str">
        <f>""</f>
        <v/>
      </c>
      <c r="FB363" s="73" t="str">
        <f>""</f>
        <v/>
      </c>
      <c r="FH363" s="84">
        <f t="shared" si="322"/>
        <v>0</v>
      </c>
      <c r="FI363" s="84">
        <f t="shared" si="323"/>
        <v>1</v>
      </c>
      <c r="FJ363" s="83" t="str">
        <f>""</f>
        <v/>
      </c>
    </row>
    <row r="364" spans="100:166" x14ac:dyDescent="0.25">
      <c r="CV364" s="84">
        <f t="shared" si="320"/>
        <v>1</v>
      </c>
      <c r="CW364" s="58" t="str">
        <f>Númenor!W44</f>
        <v/>
      </c>
      <c r="DC364" s="84">
        <f t="shared" si="321"/>
        <v>1</v>
      </c>
      <c r="DD364">
        <f>'the Fellowship'!M5</f>
        <v>0</v>
      </c>
      <c r="DE364" t="str">
        <f>'the Fellowship'!B5</f>
        <v>Aragorn - Strider</v>
      </c>
      <c r="DF364" t="str">
        <f>'the Fellowship'!CA5</f>
        <v>-</v>
      </c>
      <c r="EH364" s="62"/>
      <c r="EI364" s="63"/>
      <c r="EJ364" s="64"/>
      <c r="EO364" s="62" t="s">
        <v>1800</v>
      </c>
      <c r="EP364" s="62" t="s">
        <v>1800</v>
      </c>
      <c r="EQ364" s="69" t="s">
        <v>748</v>
      </c>
      <c r="ER364" s="69" t="s">
        <v>1845</v>
      </c>
      <c r="ES364" s="69" t="s">
        <v>647</v>
      </c>
      <c r="ET364" s="69" t="s">
        <v>623</v>
      </c>
      <c r="EU364" s="69" t="s">
        <v>624</v>
      </c>
      <c r="EV364" s="69" t="s">
        <v>635</v>
      </c>
      <c r="EW364" s="69" t="s">
        <v>635</v>
      </c>
      <c r="EX364" s="69" t="s">
        <v>621</v>
      </c>
      <c r="EY364" s="14" t="str">
        <f>""</f>
        <v/>
      </c>
      <c r="EZ364" s="14" t="str">
        <f>""</f>
        <v/>
      </c>
      <c r="FA364" s="14" t="str">
        <f>""</f>
        <v/>
      </c>
      <c r="FB364" s="73" t="str">
        <f>""</f>
        <v/>
      </c>
      <c r="FH364" s="84">
        <f t="shared" si="322"/>
        <v>1</v>
      </c>
      <c r="FI364" s="84">
        <f t="shared" si="323"/>
        <v>1</v>
      </c>
      <c r="FJ364" s="85" t="s">
        <v>763</v>
      </c>
    </row>
    <row r="365" spans="100:166" x14ac:dyDescent="0.25">
      <c r="CV365" s="84">
        <f t="shared" si="320"/>
        <v>1</v>
      </c>
      <c r="CW365" s="58" t="str">
        <f>Númenor!W45</f>
        <v/>
      </c>
      <c r="DC365" s="84">
        <f t="shared" si="321"/>
        <v>1</v>
      </c>
      <c r="DD365">
        <f>'the Fellowship'!M6</f>
        <v>0</v>
      </c>
      <c r="DE365" t="str">
        <f>'the Fellowship'!B6</f>
        <v>Boromir of Gondor</v>
      </c>
      <c r="DF365" t="str">
        <f>'the Fellowship'!CA6</f>
        <v>-</v>
      </c>
      <c r="EH365" s="62"/>
      <c r="EI365" s="63"/>
      <c r="EJ365" s="64"/>
      <c r="EO365" s="84" t="s">
        <v>2196</v>
      </c>
      <c r="EP365" s="84" t="s">
        <v>1801</v>
      </c>
      <c r="EQ365" s="69" t="s">
        <v>748</v>
      </c>
      <c r="ER365" s="69" t="s">
        <v>1845</v>
      </c>
      <c r="ES365" s="69" t="s">
        <v>647</v>
      </c>
      <c r="ET365" s="69" t="s">
        <v>623</v>
      </c>
      <c r="EU365" s="69" t="s">
        <v>622</v>
      </c>
      <c r="EV365" s="69" t="s">
        <v>635</v>
      </c>
      <c r="EW365" s="69" t="s">
        <v>635</v>
      </c>
      <c r="EX365" s="69" t="s">
        <v>621</v>
      </c>
      <c r="EY365" s="14" t="str">
        <f>""</f>
        <v/>
      </c>
      <c r="EZ365" s="14" t="str">
        <f>""</f>
        <v/>
      </c>
      <c r="FA365" s="14" t="str">
        <f>""</f>
        <v/>
      </c>
      <c r="FB365" s="73" t="str">
        <f>""</f>
        <v/>
      </c>
      <c r="FH365" s="84">
        <f t="shared" si="322"/>
        <v>0</v>
      </c>
      <c r="FI365" s="84">
        <f t="shared" si="323"/>
        <v>1</v>
      </c>
      <c r="FJ365" s="85" t="s">
        <v>1312</v>
      </c>
    </row>
    <row r="366" spans="100:166" x14ac:dyDescent="0.25">
      <c r="CV366" s="84">
        <f t="shared" si="320"/>
        <v>1</v>
      </c>
      <c r="CW366" s="58" t="str">
        <f>Númenor!W46</f>
        <v/>
      </c>
      <c r="DC366" s="84">
        <f t="shared" si="321"/>
        <v>1</v>
      </c>
      <c r="DD366">
        <f>'the Fellowship'!M7</f>
        <v>0</v>
      </c>
      <c r="DE366" t="str">
        <f>'the Fellowship'!B7</f>
        <v>Legolas</v>
      </c>
      <c r="DF366" t="str">
        <f>'the Fellowship'!CA7</f>
        <v>-</v>
      </c>
      <c r="EH366" s="62"/>
      <c r="EI366" s="63"/>
      <c r="EJ366" s="64"/>
      <c r="EO366" s="65" t="s">
        <v>50</v>
      </c>
      <c r="EP366" s="65" t="s">
        <v>50</v>
      </c>
      <c r="EQ366" s="69" t="s">
        <v>619</v>
      </c>
      <c r="ER366" s="69" t="s">
        <v>1843</v>
      </c>
      <c r="ES366" s="69" t="s">
        <v>652</v>
      </c>
      <c r="ET366" s="69" t="s">
        <v>623</v>
      </c>
      <c r="EU366" s="69" t="s">
        <v>628</v>
      </c>
      <c r="EV366" s="69" t="s">
        <v>635</v>
      </c>
      <c r="EW366" s="69" t="s">
        <v>635</v>
      </c>
      <c r="EX366" s="69" t="s">
        <v>623</v>
      </c>
      <c r="EY366" s="14" t="str">
        <f>""</f>
        <v/>
      </c>
      <c r="EZ366" s="14" t="str">
        <f>""</f>
        <v/>
      </c>
      <c r="FA366" s="14" t="str">
        <f>""</f>
        <v/>
      </c>
      <c r="FB366" s="84" t="str">
        <f>""</f>
        <v/>
      </c>
      <c r="FH366" s="84">
        <f t="shared" si="322"/>
        <v>0</v>
      </c>
      <c r="FI366" s="84">
        <f t="shared" si="323"/>
        <v>1</v>
      </c>
      <c r="FJ366" s="83" t="str">
        <f>""</f>
        <v/>
      </c>
    </row>
    <row r="367" spans="100:166" x14ac:dyDescent="0.25">
      <c r="CV367" s="84">
        <f t="shared" si="320"/>
        <v>1</v>
      </c>
      <c r="CW367" s="58" t="str">
        <f>Númenor!W47</f>
        <v/>
      </c>
      <c r="DC367" s="84">
        <f t="shared" si="321"/>
        <v>1</v>
      </c>
      <c r="DD367">
        <f>'the Fellowship'!M8</f>
        <v>0</v>
      </c>
      <c r="DE367" t="str">
        <f>'the Fellowship'!B8</f>
        <v>Frodo</v>
      </c>
      <c r="DF367" t="str">
        <f>'the Fellowship'!CA8</f>
        <v>-</v>
      </c>
      <c r="EH367" s="62"/>
      <c r="EI367" s="63"/>
      <c r="EJ367" s="64"/>
      <c r="EO367" s="65" t="s">
        <v>58</v>
      </c>
      <c r="EP367" s="65" t="s">
        <v>58</v>
      </c>
      <c r="EQ367" s="69" t="s">
        <v>619</v>
      </c>
      <c r="ER367" s="69" t="s">
        <v>1843</v>
      </c>
      <c r="ES367" s="69" t="s">
        <v>652</v>
      </c>
      <c r="ET367" s="69" t="s">
        <v>623</v>
      </c>
      <c r="EU367" s="69" t="s">
        <v>628</v>
      </c>
      <c r="EV367" s="69" t="s">
        <v>635</v>
      </c>
      <c r="EW367" s="69" t="s">
        <v>635</v>
      </c>
      <c r="EX367" s="69" t="s">
        <v>623</v>
      </c>
      <c r="EY367" s="14" t="str">
        <f>""</f>
        <v/>
      </c>
      <c r="EZ367" s="14" t="str">
        <f>""</f>
        <v/>
      </c>
      <c r="FA367" s="14" t="str">
        <f>""</f>
        <v/>
      </c>
      <c r="FB367" s="84" t="str">
        <f>""</f>
        <v/>
      </c>
      <c r="FH367" s="84">
        <f t="shared" si="322"/>
        <v>1</v>
      </c>
      <c r="FI367" s="84">
        <f t="shared" si="323"/>
        <v>1</v>
      </c>
      <c r="FJ367" s="85" t="s">
        <v>766</v>
      </c>
    </row>
    <row r="368" spans="100:166" x14ac:dyDescent="0.25">
      <c r="CV368" s="84">
        <f t="shared" si="320"/>
        <v>1</v>
      </c>
      <c r="CW368" s="58" t="str">
        <f>Númenor!W48</f>
        <v/>
      </c>
      <c r="DC368" s="84">
        <f t="shared" si="321"/>
        <v>1</v>
      </c>
      <c r="DD368">
        <f>'the Fellowship'!M9</f>
        <v>0</v>
      </c>
      <c r="DE368" t="str">
        <f>'the Fellowship'!B9</f>
        <v>Gimli, son of Glóin</v>
      </c>
      <c r="DF368" t="str">
        <f>'the Fellowship'!CA9</f>
        <v>-</v>
      </c>
      <c r="EH368" s="62"/>
      <c r="EI368" s="63"/>
      <c r="EJ368" s="64"/>
      <c r="EO368" s="65" t="s">
        <v>653</v>
      </c>
      <c r="EP368" s="65" t="s">
        <v>50</v>
      </c>
      <c r="EQ368" s="69" t="s">
        <v>619</v>
      </c>
      <c r="ER368" s="69" t="s">
        <v>1843</v>
      </c>
      <c r="ES368" s="69" t="s">
        <v>652</v>
      </c>
      <c r="ET368" s="69" t="s">
        <v>623</v>
      </c>
      <c r="EU368" s="69" t="s">
        <v>624</v>
      </c>
      <c r="EV368" s="69" t="s">
        <v>635</v>
      </c>
      <c r="EW368" s="69" t="s">
        <v>635</v>
      </c>
      <c r="EX368" s="69" t="s">
        <v>623</v>
      </c>
      <c r="EY368" s="14" t="str">
        <f>""</f>
        <v/>
      </c>
      <c r="EZ368" s="14" t="str">
        <f>""</f>
        <v/>
      </c>
      <c r="FA368" s="14" t="str">
        <f>""</f>
        <v/>
      </c>
      <c r="FB368" s="84" t="str">
        <f>""</f>
        <v/>
      </c>
      <c r="FH368" s="84">
        <f t="shared" si="322"/>
        <v>0</v>
      </c>
      <c r="FI368" s="84">
        <f t="shared" si="323"/>
        <v>1</v>
      </c>
      <c r="FJ368" s="85" t="s">
        <v>1906</v>
      </c>
    </row>
    <row r="369" spans="100:166" x14ac:dyDescent="0.25">
      <c r="CV369" s="84">
        <f t="shared" si="320"/>
        <v>1</v>
      </c>
      <c r="CW369" s="58" t="str">
        <f>Númenor!W49</f>
        <v/>
      </c>
      <c r="DC369" s="84">
        <f t="shared" si="321"/>
        <v>1</v>
      </c>
      <c r="DD369">
        <f>'the Fellowship'!M10</f>
        <v>0</v>
      </c>
      <c r="DE369" t="str">
        <f>'the Fellowship'!B10</f>
        <v>Samwise Gamgee</v>
      </c>
      <c r="DF369" t="str">
        <f>'the Fellowship'!CA10</f>
        <v>-</v>
      </c>
      <c r="EH369" s="62"/>
      <c r="EI369" s="63"/>
      <c r="EJ369" s="64"/>
      <c r="EO369" s="65" t="s">
        <v>142</v>
      </c>
      <c r="EP369" s="65" t="s">
        <v>142</v>
      </c>
      <c r="EQ369" s="69" t="s">
        <v>619</v>
      </c>
      <c r="ER369" s="69" t="s">
        <v>1843</v>
      </c>
      <c r="ES369" s="69" t="s">
        <v>647</v>
      </c>
      <c r="ET369" s="69" t="s">
        <v>623</v>
      </c>
      <c r="EU369" s="69" t="s">
        <v>621</v>
      </c>
      <c r="EV369" s="69" t="s">
        <v>635</v>
      </c>
      <c r="EW369" s="69" t="s">
        <v>635</v>
      </c>
      <c r="EX369" s="69" t="s">
        <v>623</v>
      </c>
      <c r="EY369" s="14" t="str">
        <f>""</f>
        <v/>
      </c>
      <c r="EZ369" s="14" t="str">
        <f>""</f>
        <v/>
      </c>
      <c r="FA369" s="14" t="str">
        <f>""</f>
        <v/>
      </c>
      <c r="FB369" s="84" t="str">
        <f>""</f>
        <v/>
      </c>
      <c r="FH369" s="84">
        <f t="shared" si="322"/>
        <v>0</v>
      </c>
      <c r="FI369" s="84">
        <f t="shared" si="323"/>
        <v>1</v>
      </c>
      <c r="FJ369" s="85" t="s">
        <v>1907</v>
      </c>
    </row>
    <row r="370" spans="100:166" x14ac:dyDescent="0.25">
      <c r="CV370" s="84">
        <f t="shared" si="320"/>
        <v>1</v>
      </c>
      <c r="CW370" s="58" t="str">
        <f>Númenor!W50</f>
        <v/>
      </c>
      <c r="DC370" s="84">
        <f t="shared" si="321"/>
        <v>1</v>
      </c>
      <c r="DD370">
        <f>'the Fellowship'!M11</f>
        <v>0</v>
      </c>
      <c r="DE370" t="str">
        <f>'the Fellowship'!B11</f>
        <v>Meriadoc Brandybuck</v>
      </c>
      <c r="DF370" t="str">
        <f>'the Fellowship'!CA11</f>
        <v>-</v>
      </c>
      <c r="EH370" s="62"/>
      <c r="EI370" s="63"/>
      <c r="EJ370" s="64"/>
      <c r="EO370" s="65" t="s">
        <v>143</v>
      </c>
      <c r="EP370" s="65" t="s">
        <v>143</v>
      </c>
      <c r="EQ370" s="69" t="s">
        <v>619</v>
      </c>
      <c r="ER370" s="69" t="s">
        <v>1843</v>
      </c>
      <c r="ES370" s="69" t="s">
        <v>647</v>
      </c>
      <c r="ET370" s="69" t="s">
        <v>623</v>
      </c>
      <c r="EU370" s="69" t="s">
        <v>621</v>
      </c>
      <c r="EV370" s="69" t="s">
        <v>635</v>
      </c>
      <c r="EW370" s="69" t="s">
        <v>635</v>
      </c>
      <c r="EX370" s="69" t="s">
        <v>623</v>
      </c>
      <c r="EY370" s="14" t="str">
        <f>""</f>
        <v/>
      </c>
      <c r="EZ370" s="14" t="str">
        <f>""</f>
        <v/>
      </c>
      <c r="FA370" s="14" t="str">
        <f>""</f>
        <v/>
      </c>
      <c r="FB370" s="84" t="str">
        <f>""</f>
        <v/>
      </c>
      <c r="FH370" s="84">
        <f t="shared" si="322"/>
        <v>0</v>
      </c>
      <c r="FI370" s="84">
        <f t="shared" si="323"/>
        <v>1</v>
      </c>
      <c r="FJ370" s="83" t="str">
        <f>""</f>
        <v/>
      </c>
    </row>
    <row r="371" spans="100:166" x14ac:dyDescent="0.25">
      <c r="CV371" s="84">
        <f t="shared" si="320"/>
        <v>1</v>
      </c>
      <c r="CW371" s="58" t="str">
        <f>Númenor!W51</f>
        <v/>
      </c>
      <c r="DC371" s="84">
        <f t="shared" si="321"/>
        <v>1</v>
      </c>
      <c r="DD371">
        <f>'the Fellowship'!M12</f>
        <v>0</v>
      </c>
      <c r="DE371" t="str">
        <f>'the Fellowship'!B12</f>
        <v>Peregrin Took</v>
      </c>
      <c r="DF371" t="str">
        <f>'the Fellowship'!CA12</f>
        <v>-</v>
      </c>
      <c r="EH371" s="62"/>
      <c r="EI371" s="63"/>
      <c r="EJ371" s="59"/>
      <c r="EO371" s="65" t="s">
        <v>708</v>
      </c>
      <c r="EP371" s="65" t="s">
        <v>142</v>
      </c>
      <c r="EQ371" s="69" t="s">
        <v>619</v>
      </c>
      <c r="ER371" s="69" t="s">
        <v>1843</v>
      </c>
      <c r="ES371" s="69" t="s">
        <v>647</v>
      </c>
      <c r="ET371" s="69" t="s">
        <v>623</v>
      </c>
      <c r="EU371" s="69" t="s">
        <v>628</v>
      </c>
      <c r="EV371" s="69" t="s">
        <v>635</v>
      </c>
      <c r="EW371" s="69" t="s">
        <v>635</v>
      </c>
      <c r="EX371" s="69" t="s">
        <v>623</v>
      </c>
      <c r="EY371" s="14" t="str">
        <f>""</f>
        <v/>
      </c>
      <c r="EZ371" s="14" t="str">
        <f>""</f>
        <v/>
      </c>
      <c r="FA371" s="14" t="str">
        <f>""</f>
        <v/>
      </c>
      <c r="FB371" s="84" t="str">
        <f>""</f>
        <v/>
      </c>
      <c r="FH371" s="84">
        <f t="shared" si="322"/>
        <v>1</v>
      </c>
      <c r="FI371" s="84">
        <f t="shared" si="323"/>
        <v>1</v>
      </c>
      <c r="FJ371" s="85" t="s">
        <v>767</v>
      </c>
    </row>
    <row r="372" spans="100:166" x14ac:dyDescent="0.25">
      <c r="CV372" s="84">
        <f t="shared" si="320"/>
        <v>1</v>
      </c>
      <c r="CW372" s="58" t="str">
        <f>Númenor!W52</f>
        <v/>
      </c>
      <c r="DC372" s="84">
        <f t="shared" si="321"/>
        <v>1</v>
      </c>
      <c r="DD372">
        <f>'the Fellowship'!M13</f>
        <v>0</v>
      </c>
      <c r="DE372" t="str">
        <f>'the Fellowship'!B13</f>
        <v>Bill the Pony</v>
      </c>
      <c r="DF372" t="str">
        <f>'the Fellowship'!CA13</f>
        <v>-</v>
      </c>
      <c r="EH372" s="62"/>
      <c r="EI372" s="63"/>
      <c r="EJ372" s="64"/>
      <c r="EO372" s="65" t="s">
        <v>120</v>
      </c>
      <c r="EP372" s="65" t="s">
        <v>120</v>
      </c>
      <c r="EQ372" s="69" t="s">
        <v>619</v>
      </c>
      <c r="ER372" s="69" t="s">
        <v>1843</v>
      </c>
      <c r="ES372" s="69" t="s">
        <v>652</v>
      </c>
      <c r="ET372" s="69" t="s">
        <v>623</v>
      </c>
      <c r="EU372" s="69" t="s">
        <v>621</v>
      </c>
      <c r="EV372" s="69" t="s">
        <v>635</v>
      </c>
      <c r="EW372" s="69" t="s">
        <v>635</v>
      </c>
      <c r="EX372" s="69" t="s">
        <v>623</v>
      </c>
      <c r="EY372" s="14" t="str">
        <f>""</f>
        <v/>
      </c>
      <c r="EZ372" s="14" t="str">
        <f>""</f>
        <v/>
      </c>
      <c r="FA372" s="14" t="str">
        <f>""</f>
        <v/>
      </c>
      <c r="FB372" s="84" t="str">
        <f>""</f>
        <v/>
      </c>
      <c r="FH372" s="84">
        <f t="shared" si="322"/>
        <v>0</v>
      </c>
      <c r="FI372" s="84">
        <f t="shared" si="323"/>
        <v>1</v>
      </c>
      <c r="FJ372" s="85" t="s">
        <v>1313</v>
      </c>
    </row>
    <row r="373" spans="100:166" x14ac:dyDescent="0.25">
      <c r="CV373" s="84">
        <f t="shared" si="320"/>
        <v>1</v>
      </c>
      <c r="CW373" s="58" t="str">
        <f>Númenor!W53</f>
        <v/>
      </c>
      <c r="DC373" s="84">
        <f t="shared" si="321"/>
        <v>1</v>
      </c>
      <c r="DD373">
        <f>'the Fellowship'!M14</f>
        <v>0</v>
      </c>
      <c r="DE373" t="str">
        <f>'the Fellowship'!B14</f>
        <v>Sméagol</v>
      </c>
      <c r="DF373" t="str">
        <f>'the Fellowship'!CA14</f>
        <v>-</v>
      </c>
      <c r="EH373" s="62"/>
      <c r="EI373" s="63"/>
      <c r="EJ373" s="64"/>
      <c r="EO373" s="65" t="s">
        <v>121</v>
      </c>
      <c r="EP373" s="65" t="s">
        <v>121</v>
      </c>
      <c r="EQ373" s="69" t="s">
        <v>619</v>
      </c>
      <c r="ER373" s="69" t="s">
        <v>1843</v>
      </c>
      <c r="ES373" s="69" t="s">
        <v>652</v>
      </c>
      <c r="ET373" s="69" t="s">
        <v>623</v>
      </c>
      <c r="EU373" s="69" t="s">
        <v>621</v>
      </c>
      <c r="EV373" s="69" t="s">
        <v>635</v>
      </c>
      <c r="EW373" s="69" t="s">
        <v>635</v>
      </c>
      <c r="EX373" s="69" t="s">
        <v>623</v>
      </c>
      <c r="EY373" s="14" t="str">
        <f>""</f>
        <v/>
      </c>
      <c r="EZ373" s="14" t="str">
        <f>""</f>
        <v/>
      </c>
      <c r="FA373" s="14" t="str">
        <f>""</f>
        <v/>
      </c>
      <c r="FB373" s="84" t="str">
        <f>""</f>
        <v/>
      </c>
      <c r="FH373" s="84">
        <f t="shared" si="322"/>
        <v>0</v>
      </c>
      <c r="FI373" s="84">
        <f t="shared" si="323"/>
        <v>1</v>
      </c>
      <c r="FJ373" s="85" t="s">
        <v>1314</v>
      </c>
    </row>
    <row r="374" spans="100:166" x14ac:dyDescent="0.25">
      <c r="CV374" s="84">
        <f t="shared" si="320"/>
        <v>1</v>
      </c>
      <c r="CW374" s="58" t="str">
        <f>Númenor!W54</f>
        <v/>
      </c>
      <c r="DC374" s="84">
        <f t="shared" si="321"/>
        <v>1</v>
      </c>
      <c r="EH374" s="62"/>
      <c r="EI374" s="63"/>
      <c r="EJ374" s="64"/>
      <c r="EO374" s="65" t="s">
        <v>692</v>
      </c>
      <c r="EP374" s="65" t="s">
        <v>120</v>
      </c>
      <c r="EQ374" s="69" t="s">
        <v>619</v>
      </c>
      <c r="ER374" s="69" t="s">
        <v>1843</v>
      </c>
      <c r="ES374" s="69" t="s">
        <v>652</v>
      </c>
      <c r="ET374" s="69" t="s">
        <v>623</v>
      </c>
      <c r="EU374" s="69" t="s">
        <v>628</v>
      </c>
      <c r="EV374" s="69" t="s">
        <v>635</v>
      </c>
      <c r="EW374" s="69" t="s">
        <v>635</v>
      </c>
      <c r="EX374" s="69" t="s">
        <v>623</v>
      </c>
      <c r="EY374" s="14" t="str">
        <f>""</f>
        <v/>
      </c>
      <c r="EZ374" s="14" t="str">
        <f>""</f>
        <v/>
      </c>
      <c r="FA374" s="14" t="str">
        <f>""</f>
        <v/>
      </c>
      <c r="FB374" s="84" t="str">
        <f>""</f>
        <v/>
      </c>
      <c r="FH374" s="84">
        <f t="shared" si="322"/>
        <v>0</v>
      </c>
      <c r="FI374" s="84">
        <f t="shared" si="323"/>
        <v>1</v>
      </c>
      <c r="FJ374" s="85" t="s">
        <v>1315</v>
      </c>
    </row>
    <row r="375" spans="100:166" x14ac:dyDescent="0.25">
      <c r="CV375" s="84">
        <f t="shared" si="320"/>
        <v>1</v>
      </c>
      <c r="CW375" s="58" t="str">
        <f>Númenor!W55</f>
        <v/>
      </c>
      <c r="DC375" s="84">
        <f t="shared" si="321"/>
        <v>1</v>
      </c>
      <c r="EH375" s="62"/>
      <c r="EI375" s="63"/>
      <c r="EJ375" s="64"/>
      <c r="EO375" s="65" t="s">
        <v>91</v>
      </c>
      <c r="EP375" s="65" t="s">
        <v>91</v>
      </c>
      <c r="EQ375" s="69" t="s">
        <v>667</v>
      </c>
      <c r="ER375" s="69" t="s">
        <v>1843</v>
      </c>
      <c r="ES375" s="69" t="s">
        <v>652</v>
      </c>
      <c r="ET375" s="69" t="s">
        <v>623</v>
      </c>
      <c r="EU375" s="69" t="s">
        <v>622</v>
      </c>
      <c r="EV375" s="69" t="s">
        <v>635</v>
      </c>
      <c r="EW375" s="69" t="s">
        <v>635</v>
      </c>
      <c r="EX375" s="69" t="s">
        <v>624</v>
      </c>
      <c r="EY375" s="14" t="str">
        <f>""</f>
        <v/>
      </c>
      <c r="EZ375" s="14" t="str">
        <f>""</f>
        <v/>
      </c>
      <c r="FA375" s="14" t="str">
        <f>""</f>
        <v/>
      </c>
      <c r="FB375" s="70" t="s">
        <v>673</v>
      </c>
      <c r="FH375" s="84">
        <f t="shared" si="322"/>
        <v>0</v>
      </c>
      <c r="FI375" s="84">
        <f t="shared" si="323"/>
        <v>1</v>
      </c>
      <c r="FJ375" s="83" t="str">
        <f>""</f>
        <v/>
      </c>
    </row>
    <row r="376" spans="100:166" x14ac:dyDescent="0.25">
      <c r="CV376" s="84">
        <f t="shared" si="320"/>
        <v>1</v>
      </c>
      <c r="CW376" s="58" t="str">
        <f>Númenor!W56</f>
        <v/>
      </c>
      <c r="DC376" s="84">
        <f t="shared" si="321"/>
        <v>1</v>
      </c>
      <c r="DD376">
        <f>'Wanderers in the Wild'!S3</f>
        <v>0</v>
      </c>
      <c r="DE376" t="str">
        <f>'Wanderers in the Wild'!B3</f>
        <v>Tom Bombadil</v>
      </c>
      <c r="DF376" t="str">
        <f>'Wanderers in the Wild'!CW3</f>
        <v>-</v>
      </c>
      <c r="EH376" s="62"/>
      <c r="EI376" s="63"/>
      <c r="EJ376" s="64"/>
      <c r="EO376" s="65" t="s">
        <v>92</v>
      </c>
      <c r="EP376" s="65" t="s">
        <v>92</v>
      </c>
      <c r="EQ376" s="69" t="s">
        <v>667</v>
      </c>
      <c r="ER376" s="69" t="s">
        <v>1843</v>
      </c>
      <c r="ES376" s="69" t="s">
        <v>652</v>
      </c>
      <c r="ET376" s="69" t="s">
        <v>623</v>
      </c>
      <c r="EU376" s="69" t="s">
        <v>622</v>
      </c>
      <c r="EV376" s="69" t="s">
        <v>635</v>
      </c>
      <c r="EW376" s="69" t="s">
        <v>635</v>
      </c>
      <c r="EX376" s="69" t="s">
        <v>624</v>
      </c>
      <c r="EY376" s="14" t="str">
        <f>""</f>
        <v/>
      </c>
      <c r="EZ376" s="14" t="str">
        <f>""</f>
        <v/>
      </c>
      <c r="FA376" s="14" t="str">
        <f>""</f>
        <v/>
      </c>
      <c r="FB376" s="70" t="s">
        <v>673</v>
      </c>
      <c r="FH376" s="84">
        <f t="shared" si="322"/>
        <v>1</v>
      </c>
      <c r="FI376" s="84">
        <f t="shared" si="323"/>
        <v>1</v>
      </c>
      <c r="FJ376" s="85" t="s">
        <v>768</v>
      </c>
    </row>
    <row r="377" spans="100:166" x14ac:dyDescent="0.25">
      <c r="CV377" s="84">
        <f t="shared" si="320"/>
        <v>1</v>
      </c>
      <c r="CW377" s="58" t="str">
        <f>Númenor!W57</f>
        <v/>
      </c>
      <c r="DC377" s="84">
        <f t="shared" si="321"/>
        <v>1</v>
      </c>
      <c r="DD377">
        <f>'Wanderers in the Wild'!S4</f>
        <v>0</v>
      </c>
      <c r="DE377" t="str">
        <f>'Wanderers in the Wild'!B4</f>
        <v>Goldberry</v>
      </c>
      <c r="DF377" s="84" t="str">
        <f>'Wanderers in the Wild'!CW4</f>
        <v>-</v>
      </c>
      <c r="EH377" s="62"/>
      <c r="EI377" s="63"/>
      <c r="EJ377" s="64"/>
      <c r="EO377" s="65" t="s">
        <v>674</v>
      </c>
      <c r="EP377" s="65" t="s">
        <v>91</v>
      </c>
      <c r="EQ377" s="69" t="s">
        <v>667</v>
      </c>
      <c r="ER377" s="69" t="s">
        <v>1843</v>
      </c>
      <c r="ES377" s="69" t="s">
        <v>652</v>
      </c>
      <c r="ET377" s="69" t="s">
        <v>623</v>
      </c>
      <c r="EU377" s="69" t="s">
        <v>668</v>
      </c>
      <c r="EV377" s="69" t="s">
        <v>635</v>
      </c>
      <c r="EW377" s="69" t="s">
        <v>635</v>
      </c>
      <c r="EX377" s="69" t="s">
        <v>624</v>
      </c>
      <c r="EY377" s="14" t="str">
        <f>""</f>
        <v/>
      </c>
      <c r="EZ377" s="14" t="str">
        <f>""</f>
        <v/>
      </c>
      <c r="FA377" s="14" t="str">
        <f>""</f>
        <v/>
      </c>
      <c r="FB377" s="70" t="s">
        <v>673</v>
      </c>
      <c r="FH377" s="84">
        <f t="shared" si="322"/>
        <v>0</v>
      </c>
      <c r="FI377" s="84">
        <f t="shared" si="323"/>
        <v>1</v>
      </c>
      <c r="FJ377" s="85" t="s">
        <v>1316</v>
      </c>
    </row>
    <row r="378" spans="100:166" x14ac:dyDescent="0.25">
      <c r="CV378" s="84">
        <f t="shared" si="320"/>
        <v>1</v>
      </c>
      <c r="CW378" s="58" t="str">
        <f>Númenor!W58</f>
        <v/>
      </c>
      <c r="DC378" s="84">
        <f t="shared" si="321"/>
        <v>1</v>
      </c>
      <c r="DD378">
        <f>'Wanderers in the Wild'!S5</f>
        <v>0</v>
      </c>
      <c r="DE378" t="str">
        <f>'Wanderers in the Wild'!B5</f>
        <v>Treebeard</v>
      </c>
      <c r="DF378" s="84" t="str">
        <f>'Wanderers in the Wild'!CW5</f>
        <v>-</v>
      </c>
      <c r="EH378" s="62"/>
      <c r="EI378" s="63"/>
      <c r="EJ378" s="64"/>
      <c r="EO378" s="65" t="s">
        <v>115</v>
      </c>
      <c r="EP378" s="65" t="s">
        <v>115</v>
      </c>
      <c r="EQ378" s="69" t="s">
        <v>619</v>
      </c>
      <c r="ER378" s="69" t="s">
        <v>1843</v>
      </c>
      <c r="ES378" s="69" t="s">
        <v>647</v>
      </c>
      <c r="ET378" s="69" t="s">
        <v>623</v>
      </c>
      <c r="EU378" s="69" t="s">
        <v>628</v>
      </c>
      <c r="EV378" s="69" t="s">
        <v>635</v>
      </c>
      <c r="EW378" s="69" t="s">
        <v>635</v>
      </c>
      <c r="EX378" s="69" t="s">
        <v>623</v>
      </c>
      <c r="EY378" s="14" t="str">
        <f>""</f>
        <v/>
      </c>
      <c r="EZ378" s="14" t="str">
        <f>""</f>
        <v/>
      </c>
      <c r="FA378" s="14" t="str">
        <f>""</f>
        <v/>
      </c>
      <c r="FB378" s="70" t="s">
        <v>675</v>
      </c>
      <c r="FH378" s="84">
        <f t="shared" si="322"/>
        <v>0</v>
      </c>
      <c r="FI378" s="84">
        <f t="shared" si="323"/>
        <v>1</v>
      </c>
      <c r="FJ378" s="85" t="s">
        <v>1317</v>
      </c>
    </row>
    <row r="379" spans="100:166" x14ac:dyDescent="0.25">
      <c r="CV379" s="84">
        <f t="shared" si="320"/>
        <v>1</v>
      </c>
      <c r="CW379" s="58" t="str">
        <f>Númenor!W59</f>
        <v/>
      </c>
      <c r="DC379" s="84">
        <f t="shared" si="321"/>
        <v>1</v>
      </c>
      <c r="DD379">
        <f>'Wanderers in the Wild'!S6</f>
        <v>0</v>
      </c>
      <c r="DE379" t="str">
        <f>'Wanderers in the Wild'!B6</f>
        <v>Gwaihir</v>
      </c>
      <c r="DF379" s="84" t="str">
        <f>'Wanderers in the Wild'!CW6</f>
        <v>-</v>
      </c>
      <c r="EH379" s="62"/>
      <c r="EI379" s="63"/>
      <c r="EJ379" s="64"/>
      <c r="EO379" s="65" t="s">
        <v>114</v>
      </c>
      <c r="EP379" s="65" t="s">
        <v>114</v>
      </c>
      <c r="EQ379" s="69" t="s">
        <v>619</v>
      </c>
      <c r="ER379" s="69" t="s">
        <v>1843</v>
      </c>
      <c r="ES379" s="69" t="s">
        <v>647</v>
      </c>
      <c r="ET379" s="69" t="s">
        <v>623</v>
      </c>
      <c r="EU379" s="69" t="s">
        <v>628</v>
      </c>
      <c r="EV379" s="69" t="s">
        <v>635</v>
      </c>
      <c r="EW379" s="69" t="s">
        <v>635</v>
      </c>
      <c r="EX379" s="69" t="s">
        <v>623</v>
      </c>
      <c r="EY379" s="14" t="str">
        <f>""</f>
        <v/>
      </c>
      <c r="EZ379" s="14" t="str">
        <f>""</f>
        <v/>
      </c>
      <c r="FA379" s="14" t="str">
        <f>""</f>
        <v/>
      </c>
      <c r="FB379" s="70" t="s">
        <v>675</v>
      </c>
      <c r="FH379" s="84">
        <f t="shared" si="322"/>
        <v>0</v>
      </c>
      <c r="FI379" s="84">
        <f t="shared" si="323"/>
        <v>1</v>
      </c>
      <c r="FJ379" s="85" t="s">
        <v>1192</v>
      </c>
    </row>
    <row r="380" spans="100:166" x14ac:dyDescent="0.25">
      <c r="CV380" s="84">
        <f t="shared" si="320"/>
        <v>1</v>
      </c>
      <c r="CW380" s="58" t="str">
        <f>Númenor!W60</f>
        <v/>
      </c>
      <c r="DC380" s="84">
        <f t="shared" si="321"/>
        <v>1</v>
      </c>
      <c r="DD380">
        <f>'Wanderers in the Wild'!S7</f>
        <v>0</v>
      </c>
      <c r="DE380" t="str">
        <f>'Wanderers in the Wild'!B7</f>
        <v>Ghân-buri-Ghân</v>
      </c>
      <c r="DF380" s="84" t="str">
        <f>'Wanderers in the Wild'!CW7</f>
        <v>-</v>
      </c>
      <c r="EH380" s="62"/>
      <c r="EI380" s="63"/>
      <c r="EJ380" s="64"/>
      <c r="EO380" s="84" t="s">
        <v>2452</v>
      </c>
      <c r="EP380" s="84" t="s">
        <v>2452</v>
      </c>
      <c r="EQ380" s="69" t="s">
        <v>547</v>
      </c>
      <c r="ER380" s="69" t="s">
        <v>547</v>
      </c>
      <c r="ES380" s="69" t="s">
        <v>547</v>
      </c>
      <c r="ET380" s="69" t="s">
        <v>661</v>
      </c>
      <c r="EU380" s="69" t="s">
        <v>662</v>
      </c>
      <c r="EV380" s="69" t="s">
        <v>547</v>
      </c>
      <c r="EW380" s="69" t="s">
        <v>623</v>
      </c>
      <c r="EX380" s="69" t="s">
        <v>547</v>
      </c>
      <c r="EY380" s="14" t="str">
        <f>""</f>
        <v/>
      </c>
      <c r="EZ380" s="14" t="str">
        <f>""</f>
        <v/>
      </c>
      <c r="FA380" s="14" t="str">
        <f>""</f>
        <v/>
      </c>
      <c r="FB380" s="73" t="s">
        <v>2688</v>
      </c>
      <c r="FH380" s="84">
        <f t="shared" si="322"/>
        <v>0</v>
      </c>
      <c r="FI380" s="84">
        <f t="shared" si="323"/>
        <v>1</v>
      </c>
      <c r="FJ380" s="83" t="str">
        <f>""</f>
        <v/>
      </c>
    </row>
    <row r="381" spans="100:166" x14ac:dyDescent="0.25">
      <c r="CV381" s="84">
        <f t="shared" si="320"/>
        <v>1</v>
      </c>
      <c r="CW381" s="58" t="str">
        <f>Númenor!W61</f>
        <v/>
      </c>
      <c r="DC381" s="84">
        <f t="shared" si="321"/>
        <v>1</v>
      </c>
      <c r="DD381">
        <f>'Wanderers in the Wild'!S8</f>
        <v>0</v>
      </c>
      <c r="DE381" t="str">
        <f>'Wanderers in the Wild'!B8</f>
        <v>Bilbo Baggins</v>
      </c>
      <c r="DF381" s="84" t="str">
        <f>'Wanderers in the Wild'!CW8</f>
        <v>-</v>
      </c>
      <c r="EH381" s="62"/>
      <c r="EI381" s="63"/>
      <c r="EJ381" s="64"/>
      <c r="EO381" s="65" t="s">
        <v>168</v>
      </c>
      <c r="EP381" s="65" t="s">
        <v>168</v>
      </c>
      <c r="EQ381" s="69" t="s">
        <v>709</v>
      </c>
      <c r="ER381" s="69" t="s">
        <v>1843</v>
      </c>
      <c r="ES381" s="69" t="s">
        <v>620</v>
      </c>
      <c r="ET381" s="69" t="s">
        <v>621</v>
      </c>
      <c r="EU381" s="69" t="s">
        <v>621</v>
      </c>
      <c r="EV381" s="69" t="s">
        <v>629</v>
      </c>
      <c r="EW381" s="69" t="s">
        <v>629</v>
      </c>
      <c r="EX381" s="69" t="s">
        <v>624</v>
      </c>
      <c r="EY381" s="69" t="s">
        <v>629</v>
      </c>
      <c r="EZ381" s="69" t="s">
        <v>635</v>
      </c>
      <c r="FA381" s="69" t="s">
        <v>635</v>
      </c>
      <c r="FB381" s="70" t="s">
        <v>723</v>
      </c>
      <c r="FH381" s="84">
        <f t="shared" si="322"/>
        <v>1</v>
      </c>
      <c r="FI381" s="84">
        <f t="shared" si="323"/>
        <v>1</v>
      </c>
      <c r="FJ381" s="85" t="s">
        <v>1318</v>
      </c>
    </row>
    <row r="382" spans="100:166" x14ac:dyDescent="0.25">
      <c r="CV382" s="84">
        <f t="shared" si="320"/>
        <v>1</v>
      </c>
      <c r="CW382" s="58" t="str">
        <f>Númenor!W62</f>
        <v/>
      </c>
      <c r="DC382" s="84">
        <f t="shared" si="321"/>
        <v>1</v>
      </c>
      <c r="DD382">
        <f>'Wanderers in the Wild'!S9</f>
        <v>0</v>
      </c>
      <c r="DE382" t="str">
        <f>'Wanderers in the Wild'!B9</f>
        <v>Bandobras Took, the Bullroarer</v>
      </c>
      <c r="DF382" s="84" t="str">
        <f>'Wanderers in the Wild'!CW9</f>
        <v>-</v>
      </c>
      <c r="EH382" s="62"/>
      <c r="EI382" s="63"/>
      <c r="EJ382" s="64"/>
      <c r="EO382" s="65" t="s">
        <v>187</v>
      </c>
      <c r="EP382" s="65" t="s">
        <v>187</v>
      </c>
      <c r="EQ382" s="69" t="s">
        <v>709</v>
      </c>
      <c r="ER382" s="69" t="s">
        <v>1843</v>
      </c>
      <c r="ES382" s="69" t="s">
        <v>627</v>
      </c>
      <c r="ET382" s="69" t="s">
        <v>623</v>
      </c>
      <c r="EU382" s="69" t="s">
        <v>623</v>
      </c>
      <c r="EV382" s="69" t="s">
        <v>629</v>
      </c>
      <c r="EW382" s="69" t="s">
        <v>635</v>
      </c>
      <c r="EX382" s="69" t="s">
        <v>628</v>
      </c>
      <c r="EY382" s="14" t="str">
        <f>""</f>
        <v/>
      </c>
      <c r="EZ382" s="14" t="str">
        <f>""</f>
        <v/>
      </c>
      <c r="FA382" s="14" t="str">
        <f>""</f>
        <v/>
      </c>
      <c r="FB382" s="70" t="s">
        <v>746</v>
      </c>
      <c r="FH382" s="84">
        <f t="shared" si="322"/>
        <v>0</v>
      </c>
      <c r="FI382" s="84">
        <f t="shared" si="323"/>
        <v>1</v>
      </c>
      <c r="FJ382" s="85" t="s">
        <v>1319</v>
      </c>
    </row>
    <row r="383" spans="100:166" x14ac:dyDescent="0.25">
      <c r="CV383" s="84">
        <f t="shared" si="320"/>
        <v>1</v>
      </c>
      <c r="CW383" s="58" t="str">
        <f>Númenor!W63</f>
        <v/>
      </c>
      <c r="DC383" s="84">
        <f t="shared" si="321"/>
        <v>1</v>
      </c>
      <c r="DD383" s="84">
        <f>'Wanderers in the Wild'!S10</f>
        <v>0</v>
      </c>
      <c r="DE383" s="84" t="str">
        <f>'Wanderers in the Wild'!B10</f>
        <v>Thrain the Broken</v>
      </c>
      <c r="DF383" s="84" t="str">
        <f>'Wanderers in the Wild'!CW10</f>
        <v>-</v>
      </c>
      <c r="EH383" s="62"/>
      <c r="EI383" s="63"/>
      <c r="EJ383" s="64"/>
      <c r="EO383" s="65" t="s">
        <v>173</v>
      </c>
      <c r="EP383" s="65" t="s">
        <v>173</v>
      </c>
      <c r="EQ383" s="69" t="s">
        <v>709</v>
      </c>
      <c r="ER383" s="69" t="s">
        <v>1843</v>
      </c>
      <c r="ES383" s="69" t="s">
        <v>627</v>
      </c>
      <c r="ET383" s="69" t="s">
        <v>623</v>
      </c>
      <c r="EU383" s="69" t="s">
        <v>623</v>
      </c>
      <c r="EV383" s="69" t="s">
        <v>635</v>
      </c>
      <c r="EW383" s="69" t="s">
        <v>635</v>
      </c>
      <c r="EX383" s="69" t="s">
        <v>628</v>
      </c>
      <c r="EY383" s="14" t="str">
        <f>""</f>
        <v/>
      </c>
      <c r="EZ383" s="14" t="str">
        <f>""</f>
        <v/>
      </c>
      <c r="FA383" s="14" t="str">
        <f>""</f>
        <v/>
      </c>
      <c r="FB383" s="70" t="s">
        <v>723</v>
      </c>
      <c r="FH383" s="84">
        <f t="shared" si="322"/>
        <v>0</v>
      </c>
      <c r="FI383" s="84">
        <f t="shared" si="323"/>
        <v>1</v>
      </c>
      <c r="FJ383" s="85" t="s">
        <v>1908</v>
      </c>
    </row>
    <row r="384" spans="100:166" x14ac:dyDescent="0.25">
      <c r="CV384" s="84">
        <f t="shared" si="320"/>
        <v>1</v>
      </c>
      <c r="CW384" s="58" t="str">
        <f>Númenor!W64</f>
        <v/>
      </c>
      <c r="DC384" s="84">
        <f t="shared" si="321"/>
        <v>1</v>
      </c>
      <c r="DD384" s="84"/>
      <c r="DE384" s="84"/>
      <c r="DF384" s="84"/>
      <c r="EH384" s="62"/>
      <c r="EI384" s="63"/>
      <c r="EJ384" s="64"/>
      <c r="EO384" s="65" t="s">
        <v>174</v>
      </c>
      <c r="EP384" s="65" t="s">
        <v>174</v>
      </c>
      <c r="EQ384" s="69" t="s">
        <v>709</v>
      </c>
      <c r="ER384" s="69" t="s">
        <v>1843</v>
      </c>
      <c r="ES384" s="69" t="s">
        <v>627</v>
      </c>
      <c r="ET384" s="69" t="s">
        <v>623</v>
      </c>
      <c r="EU384" s="69" t="s">
        <v>623</v>
      </c>
      <c r="EV384" s="69" t="s">
        <v>635</v>
      </c>
      <c r="EW384" s="69" t="s">
        <v>635</v>
      </c>
      <c r="EX384" s="69" t="s">
        <v>628</v>
      </c>
      <c r="EY384" s="14" t="str">
        <f>""</f>
        <v/>
      </c>
      <c r="EZ384" s="14" t="str">
        <f>""</f>
        <v/>
      </c>
      <c r="FA384" s="14" t="str">
        <f>""</f>
        <v/>
      </c>
      <c r="FB384" s="70" t="s">
        <v>723</v>
      </c>
      <c r="FH384" s="84">
        <f t="shared" si="322"/>
        <v>0</v>
      </c>
      <c r="FI384" s="84">
        <f t="shared" si="323"/>
        <v>1</v>
      </c>
      <c r="FJ384" s="85" t="s">
        <v>1909</v>
      </c>
    </row>
    <row r="385" spans="100:166" x14ac:dyDescent="0.25">
      <c r="CV385" s="84">
        <f t="shared" si="320"/>
        <v>1</v>
      </c>
      <c r="CW385" s="58" t="str">
        <f>Númenor!W65</f>
        <v/>
      </c>
      <c r="DC385" s="84">
        <f t="shared" si="321"/>
        <v>1</v>
      </c>
      <c r="DD385">
        <f>'Wanderers in the Wild'!AP3</f>
        <v>0</v>
      </c>
      <c r="DE385" t="str">
        <f>'Wanderers in the Wild'!AA3</f>
        <v>Great Eagle</v>
      </c>
      <c r="DF385" t="str">
        <f>'Wanderers in the Wild'!CA3</f>
        <v>-</v>
      </c>
      <c r="EH385" s="62"/>
      <c r="EI385" s="63"/>
      <c r="EJ385" s="64"/>
      <c r="EO385" s="65" t="s">
        <v>254</v>
      </c>
      <c r="EP385" s="65" t="s">
        <v>254</v>
      </c>
      <c r="EQ385" s="69" t="s">
        <v>619</v>
      </c>
      <c r="ER385" s="69" t="s">
        <v>1843</v>
      </c>
      <c r="ES385" s="69" t="s">
        <v>634</v>
      </c>
      <c r="ET385" s="69" t="s">
        <v>623</v>
      </c>
      <c r="EU385" s="69" t="s">
        <v>623</v>
      </c>
      <c r="EV385" s="69" t="s">
        <v>635</v>
      </c>
      <c r="EW385" s="69" t="s">
        <v>635</v>
      </c>
      <c r="EX385" s="69" t="s">
        <v>623</v>
      </c>
      <c r="EY385" s="14" t="str">
        <f>""</f>
        <v/>
      </c>
      <c r="EZ385" s="14" t="str">
        <f>""</f>
        <v/>
      </c>
      <c r="FA385" s="14" t="str">
        <f>""</f>
        <v/>
      </c>
      <c r="FB385" s="70" t="s">
        <v>800</v>
      </c>
      <c r="FH385" s="84">
        <f t="shared" si="322"/>
        <v>0</v>
      </c>
      <c r="FI385" s="84">
        <f t="shared" si="323"/>
        <v>1</v>
      </c>
      <c r="FJ385" s="85" t="s">
        <v>1910</v>
      </c>
    </row>
    <row r="386" spans="100:166" x14ac:dyDescent="0.25">
      <c r="CV386" s="84">
        <f t="shared" si="320"/>
        <v>1</v>
      </c>
      <c r="CW386" s="58" t="str">
        <f>Númenor!W66</f>
        <v/>
      </c>
      <c r="DC386" s="84">
        <f t="shared" si="321"/>
        <v>1</v>
      </c>
      <c r="DD386">
        <f>'Wanderers in the Wild'!AP4</f>
        <v>0</v>
      </c>
      <c r="DE386" t="str">
        <f>'Wanderers in the Wild'!AA4</f>
        <v>Ent</v>
      </c>
      <c r="DF386" s="84" t="str">
        <f>'Wanderers in the Wild'!CA4</f>
        <v>-</v>
      </c>
      <c r="EH386" s="62"/>
      <c r="EI386" s="63"/>
      <c r="EJ386" s="64"/>
      <c r="EO386" s="84" t="s">
        <v>2606</v>
      </c>
      <c r="EP386" s="84" t="s">
        <v>2606</v>
      </c>
      <c r="EQ386" s="69" t="s">
        <v>748</v>
      </c>
      <c r="ER386" s="69" t="s">
        <v>1845</v>
      </c>
      <c r="ES386" s="69" t="s">
        <v>647</v>
      </c>
      <c r="ET386" s="14">
        <v>4</v>
      </c>
      <c r="EU386" s="14">
        <v>5</v>
      </c>
      <c r="EV386" s="14">
        <v>2</v>
      </c>
      <c r="EW386" s="14">
        <v>2</v>
      </c>
      <c r="EX386" s="14">
        <v>6</v>
      </c>
      <c r="EY386" s="14">
        <v>1</v>
      </c>
      <c r="EZ386" s="14">
        <v>3</v>
      </c>
      <c r="FA386" s="14">
        <v>2</v>
      </c>
      <c r="FB386" s="73" t="s">
        <v>2680</v>
      </c>
      <c r="FH386" s="84">
        <f t="shared" si="322"/>
        <v>0</v>
      </c>
      <c r="FI386" s="84">
        <f t="shared" si="323"/>
        <v>1</v>
      </c>
      <c r="FJ386" s="85" t="s">
        <v>1911</v>
      </c>
    </row>
    <row r="387" spans="100:166" x14ac:dyDescent="0.25">
      <c r="CV387" s="84">
        <f t="shared" ref="CV387:CV450" si="324">IF(CW386="",CV386,CV386+1)</f>
        <v>1</v>
      </c>
      <c r="CW387" s="58" t="str">
        <f>Númenor!W67</f>
        <v/>
      </c>
      <c r="DC387" s="84">
        <f t="shared" si="321"/>
        <v>1</v>
      </c>
      <c r="DD387">
        <f>'Wanderers in the Wild'!AP5</f>
        <v>0</v>
      </c>
      <c r="DE387" t="str">
        <f>'Wanderers in the Wild'!AA5</f>
        <v>Woses Warrior</v>
      </c>
      <c r="DF387" s="84" t="str">
        <f>'Wanderers in the Wild'!CA5</f>
        <v>-</v>
      </c>
      <c r="EH387" s="62"/>
      <c r="EI387" s="63"/>
      <c r="EJ387" s="64"/>
      <c r="EO387" s="84" t="s">
        <v>2607</v>
      </c>
      <c r="EP387" s="84" t="s">
        <v>2607</v>
      </c>
      <c r="EQ387" s="69" t="s">
        <v>748</v>
      </c>
      <c r="ER387" s="69" t="s">
        <v>1845</v>
      </c>
      <c r="ES387" s="69" t="s">
        <v>644</v>
      </c>
      <c r="ET387" s="14">
        <v>5</v>
      </c>
      <c r="EU387" s="14">
        <v>6</v>
      </c>
      <c r="EV387" s="14">
        <v>3</v>
      </c>
      <c r="EW387" s="14">
        <v>2</v>
      </c>
      <c r="EX387" s="14">
        <v>6</v>
      </c>
      <c r="EY387" s="14">
        <v>2</v>
      </c>
      <c r="EZ387" s="14">
        <v>2</v>
      </c>
      <c r="FA387" s="14">
        <v>2</v>
      </c>
      <c r="FB387" s="73" t="s">
        <v>2681</v>
      </c>
      <c r="FH387" s="84">
        <f t="shared" si="322"/>
        <v>0</v>
      </c>
      <c r="FI387" s="84">
        <f t="shared" si="323"/>
        <v>1</v>
      </c>
      <c r="FJ387" s="83" t="str">
        <f>""</f>
        <v/>
      </c>
    </row>
    <row r="388" spans="100:166" x14ac:dyDescent="0.25">
      <c r="CV388" s="84">
        <f t="shared" si="324"/>
        <v>1</v>
      </c>
      <c r="CW388" s="58" t="str">
        <f>Númenor!W68</f>
        <v/>
      </c>
      <c r="DC388" s="84">
        <f t="shared" ref="DC388:DC451" si="325">IF(DD387=0,DC387,DC387+1)</f>
        <v>1</v>
      </c>
      <c r="EH388" s="62"/>
      <c r="EI388" s="63"/>
      <c r="EJ388" s="64"/>
      <c r="EO388" s="84" t="s">
        <v>2605</v>
      </c>
      <c r="EP388" s="84" t="s">
        <v>2605</v>
      </c>
      <c r="EQ388" s="69" t="s">
        <v>748</v>
      </c>
      <c r="ER388" s="69" t="s">
        <v>1845</v>
      </c>
      <c r="ES388" s="69" t="s">
        <v>637</v>
      </c>
      <c r="ET388" s="69" t="s">
        <v>621</v>
      </c>
      <c r="EU388" s="69" t="s">
        <v>622</v>
      </c>
      <c r="EV388" s="69" t="s">
        <v>623</v>
      </c>
      <c r="EW388" s="69" t="s">
        <v>623</v>
      </c>
      <c r="EX388" s="69" t="s">
        <v>624</v>
      </c>
      <c r="EY388" s="69" t="s">
        <v>623</v>
      </c>
      <c r="EZ388" s="69" t="s">
        <v>623</v>
      </c>
      <c r="FA388" s="69" t="s">
        <v>623</v>
      </c>
      <c r="FB388" s="73" t="s">
        <v>2677</v>
      </c>
      <c r="FH388" s="84">
        <f t="shared" si="322"/>
        <v>1</v>
      </c>
      <c r="FI388" s="84">
        <f t="shared" si="323"/>
        <v>1</v>
      </c>
      <c r="FJ388" s="85" t="s">
        <v>1320</v>
      </c>
    </row>
    <row r="389" spans="100:166" x14ac:dyDescent="0.25">
      <c r="CV389" s="84">
        <f t="shared" si="324"/>
        <v>1</v>
      </c>
      <c r="CW389" s="58" t="str">
        <f>Númenor!W69</f>
        <v/>
      </c>
      <c r="DC389" s="84">
        <f t="shared" si="325"/>
        <v>1</v>
      </c>
      <c r="EH389" s="62"/>
      <c r="EI389" s="63"/>
      <c r="EJ389" s="64"/>
      <c r="EO389" s="84" t="s">
        <v>2678</v>
      </c>
      <c r="EP389" s="84" t="s">
        <v>2605</v>
      </c>
      <c r="EQ389" s="69" t="s">
        <v>748</v>
      </c>
      <c r="ER389" s="69" t="s">
        <v>1845</v>
      </c>
      <c r="ES389" s="69" t="s">
        <v>637</v>
      </c>
      <c r="ET389" s="69" t="s">
        <v>621</v>
      </c>
      <c r="EU389" s="69" t="s">
        <v>668</v>
      </c>
      <c r="EV389" s="69" t="s">
        <v>623</v>
      </c>
      <c r="EW389" s="69" t="s">
        <v>623</v>
      </c>
      <c r="EX389" s="69" t="s">
        <v>624</v>
      </c>
      <c r="EY389" s="69" t="s">
        <v>623</v>
      </c>
      <c r="EZ389" s="69" t="s">
        <v>623</v>
      </c>
      <c r="FA389" s="69" t="s">
        <v>623</v>
      </c>
      <c r="FB389" s="73" t="s">
        <v>2679</v>
      </c>
      <c r="FH389" s="84">
        <f t="shared" si="322"/>
        <v>0</v>
      </c>
      <c r="FI389" s="84">
        <f t="shared" si="323"/>
        <v>1</v>
      </c>
      <c r="FJ389" s="85" t="s">
        <v>1321</v>
      </c>
    </row>
    <row r="390" spans="100:166" x14ac:dyDescent="0.25">
      <c r="CV390" s="84">
        <f t="shared" si="324"/>
        <v>1</v>
      </c>
      <c r="CW390" s="58" t="str">
        <f>Númenor!W70</f>
        <v/>
      </c>
      <c r="DC390" s="84">
        <f t="shared" si="325"/>
        <v>1</v>
      </c>
      <c r="DD390">
        <f>'the White Council'!P3</f>
        <v>0</v>
      </c>
      <c r="DE390" t="str">
        <f>'the White Council'!B3</f>
        <v>Saruman the White</v>
      </c>
      <c r="DF390" t="str">
        <f>'the White Council'!CA3</f>
        <v>-</v>
      </c>
      <c r="EH390" s="62"/>
      <c r="EI390" s="63"/>
      <c r="EJ390" s="64"/>
      <c r="EO390" s="65"/>
      <c r="EP390" s="65"/>
      <c r="EQ390" s="69"/>
      <c r="ER390" s="69"/>
      <c r="ES390" s="69"/>
      <c r="ET390" s="69"/>
      <c r="EU390" s="69"/>
      <c r="EV390" s="69"/>
      <c r="EW390" s="69"/>
      <c r="EX390" s="69"/>
      <c r="EY390" s="14" t="str">
        <f>""</f>
        <v/>
      </c>
      <c r="EZ390" s="14" t="str">
        <f>""</f>
        <v/>
      </c>
      <c r="FA390" s="14" t="str">
        <f>""</f>
        <v/>
      </c>
      <c r="FB390" s="84" t="str">
        <f>""</f>
        <v/>
      </c>
      <c r="FH390" s="84">
        <f t="shared" si="322"/>
        <v>0</v>
      </c>
      <c r="FI390" s="84">
        <f t="shared" si="323"/>
        <v>1</v>
      </c>
      <c r="FJ390" s="85" t="s">
        <v>1322</v>
      </c>
    </row>
    <row r="391" spans="100:166" x14ac:dyDescent="0.25">
      <c r="CV391" s="84">
        <f t="shared" si="324"/>
        <v>1</v>
      </c>
      <c r="CW391" s="58" t="str">
        <f>Númenor!W71</f>
        <v/>
      </c>
      <c r="DC391" s="84">
        <f t="shared" si="325"/>
        <v>1</v>
      </c>
      <c r="DD391" s="84">
        <f>'the White Council'!P4</f>
        <v>0</v>
      </c>
      <c r="DE391" s="84" t="str">
        <f>'the White Council'!B4</f>
        <v>Galadriel, Protectress of Lothlórien</v>
      </c>
      <c r="DF391" s="84" t="str">
        <f>'the White Council'!CA4</f>
        <v>-</v>
      </c>
      <c r="EH391" s="62"/>
      <c r="EI391" s="63"/>
      <c r="EJ391" s="64"/>
      <c r="EO391" s="65"/>
      <c r="EP391" s="65"/>
      <c r="EQ391" s="69"/>
      <c r="ER391" s="69"/>
      <c r="ES391" s="69"/>
      <c r="ET391" s="69"/>
      <c r="EU391" s="69"/>
      <c r="EV391" s="69"/>
      <c r="EW391" s="69"/>
      <c r="EX391" s="69"/>
      <c r="EY391" s="14" t="str">
        <f>""</f>
        <v/>
      </c>
      <c r="EZ391" s="14" t="str">
        <f>""</f>
        <v/>
      </c>
      <c r="FA391" s="14" t="str">
        <f>""</f>
        <v/>
      </c>
      <c r="FB391" s="84" t="str">
        <f>""</f>
        <v/>
      </c>
      <c r="FH391" s="84">
        <f t="shared" si="322"/>
        <v>0</v>
      </c>
      <c r="FI391" s="84">
        <f t="shared" si="323"/>
        <v>1</v>
      </c>
      <c r="FJ391" s="83" t="str">
        <f>""</f>
        <v/>
      </c>
    </row>
    <row r="392" spans="100:166" x14ac:dyDescent="0.25">
      <c r="CV392" s="84">
        <f t="shared" si="324"/>
        <v>1</v>
      </c>
      <c r="CW392" s="58" t="str">
        <f>Númenor!W72</f>
        <v/>
      </c>
      <c r="DC392" s="84">
        <f t="shared" si="325"/>
        <v>1</v>
      </c>
      <c r="DD392" s="84">
        <f>'the White Council'!P5</f>
        <v>0</v>
      </c>
      <c r="DE392" s="84" t="str">
        <f>'the White Council'!B5</f>
        <v>Radagast the Brown</v>
      </c>
      <c r="DF392" s="84" t="str">
        <f>'the White Council'!CA5</f>
        <v>-</v>
      </c>
      <c r="EH392" s="62"/>
      <c r="EI392" s="63"/>
      <c r="EJ392" s="64"/>
      <c r="EO392" s="65"/>
      <c r="EP392" s="65"/>
      <c r="EQ392" s="69"/>
      <c r="ER392" s="69"/>
      <c r="ES392" s="69"/>
      <c r="ET392" s="69"/>
      <c r="EU392" s="69"/>
      <c r="EV392" s="69"/>
      <c r="EW392" s="69"/>
      <c r="EX392" s="69"/>
      <c r="EY392" s="14" t="str">
        <f>""</f>
        <v/>
      </c>
      <c r="EZ392" s="14" t="str">
        <f>""</f>
        <v/>
      </c>
      <c r="FA392" s="14" t="str">
        <f>""</f>
        <v/>
      </c>
      <c r="FB392" s="84" t="str">
        <f>""</f>
        <v/>
      </c>
      <c r="FH392" s="84">
        <f t="shared" si="322"/>
        <v>1</v>
      </c>
      <c r="FI392" s="84">
        <f t="shared" si="323"/>
        <v>1</v>
      </c>
      <c r="FJ392" s="85" t="s">
        <v>1323</v>
      </c>
    </row>
    <row r="393" spans="100:166" x14ac:dyDescent="0.25">
      <c r="CV393" s="84">
        <f t="shared" si="324"/>
        <v>1</v>
      </c>
      <c r="CW393" s="58" t="str">
        <f>Númenor!W73</f>
        <v/>
      </c>
      <c r="DC393" s="84">
        <f t="shared" si="325"/>
        <v>1</v>
      </c>
      <c r="DD393" s="84">
        <f>'the White Council'!P6</f>
        <v>0</v>
      </c>
      <c r="DE393" s="84" t="str">
        <f>'the White Council'!B6</f>
        <v>Gandalf the Grey</v>
      </c>
      <c r="DF393" s="84" t="str">
        <f>'the White Council'!CA6</f>
        <v>-</v>
      </c>
      <c r="EH393" s="62"/>
      <c r="EI393" s="63"/>
      <c r="EJ393" s="64"/>
      <c r="EO393" s="65"/>
      <c r="EP393" s="65"/>
      <c r="EQ393" s="69"/>
      <c r="ER393" s="69"/>
      <c r="ES393" s="69"/>
      <c r="ET393" s="69"/>
      <c r="EU393" s="69"/>
      <c r="EV393" s="69"/>
      <c r="EW393" s="69"/>
      <c r="EX393" s="69"/>
      <c r="EY393" s="14" t="str">
        <f>""</f>
        <v/>
      </c>
      <c r="EZ393" s="14" t="str">
        <f>""</f>
        <v/>
      </c>
      <c r="FA393" s="14" t="str">
        <f>""</f>
        <v/>
      </c>
      <c r="FB393" s="84" t="str">
        <f>""</f>
        <v/>
      </c>
      <c r="FH393" s="84">
        <f t="shared" si="322"/>
        <v>0</v>
      </c>
      <c r="FI393" s="84">
        <f t="shared" si="323"/>
        <v>1</v>
      </c>
      <c r="FJ393" s="85" t="s">
        <v>1324</v>
      </c>
    </row>
    <row r="394" spans="100:166" x14ac:dyDescent="0.25">
      <c r="CV394" s="84">
        <f t="shared" si="324"/>
        <v>1</v>
      </c>
      <c r="CW394" s="58" t="str">
        <f>Númenor!W74</f>
        <v/>
      </c>
      <c r="DC394" s="84">
        <f t="shared" si="325"/>
        <v>1</v>
      </c>
      <c r="DD394" s="84">
        <f>'the White Council'!P7</f>
        <v>0</v>
      </c>
      <c r="DE394" s="84" t="str">
        <f>'the White Council'!B7</f>
        <v>Celeborn</v>
      </c>
      <c r="DF394" s="84" t="str">
        <f>'the White Council'!CA7</f>
        <v>-</v>
      </c>
      <c r="EH394" s="62"/>
      <c r="EI394" s="63"/>
      <c r="EJ394" s="64"/>
      <c r="EO394" s="65"/>
      <c r="EP394" s="65"/>
      <c r="EQ394" s="69"/>
      <c r="ER394" s="69"/>
      <c r="ES394" s="69"/>
      <c r="ET394" s="69"/>
      <c r="EU394" s="69"/>
      <c r="EV394" s="69"/>
      <c r="EW394" s="69"/>
      <c r="EX394" s="69"/>
      <c r="EY394" s="14" t="str">
        <f>""</f>
        <v/>
      </c>
      <c r="EZ394" s="14" t="str">
        <f>""</f>
        <v/>
      </c>
      <c r="FA394" s="14" t="str">
        <f>""</f>
        <v/>
      </c>
      <c r="FB394" s="84" t="str">
        <f>""</f>
        <v/>
      </c>
      <c r="FH394" s="84">
        <f t="shared" si="322"/>
        <v>0</v>
      </c>
      <c r="FI394" s="84">
        <f t="shared" si="323"/>
        <v>1</v>
      </c>
      <c r="FJ394" s="83" t="str">
        <f>""</f>
        <v/>
      </c>
    </row>
    <row r="395" spans="100:166" x14ac:dyDescent="0.25">
      <c r="CV395" s="84">
        <f t="shared" si="324"/>
        <v>1</v>
      </c>
      <c r="CW395" s="58" t="str">
        <f>Númenor!W75</f>
        <v/>
      </c>
      <c r="DC395" s="84">
        <f t="shared" si="325"/>
        <v>1</v>
      </c>
      <c r="DD395" s="84">
        <f>'the White Council'!P8</f>
        <v>0</v>
      </c>
      <c r="DE395" s="84" t="str">
        <f>'the White Council'!B8</f>
        <v>Círdan</v>
      </c>
      <c r="DF395" s="84" t="str">
        <f>'the White Council'!CA8</f>
        <v>-</v>
      </c>
      <c r="EH395" s="62"/>
      <c r="EI395" s="63"/>
      <c r="EJ395" s="64"/>
      <c r="EO395" s="65"/>
      <c r="EP395" s="65"/>
      <c r="EQ395" s="69"/>
      <c r="ER395" s="69"/>
      <c r="ES395" s="69"/>
      <c r="ET395" s="69"/>
      <c r="EU395" s="69"/>
      <c r="EV395" s="69"/>
      <c r="EW395" s="69"/>
      <c r="EX395" s="69"/>
      <c r="EY395" s="14" t="str">
        <f>""</f>
        <v/>
      </c>
      <c r="EZ395" s="14" t="str">
        <f>""</f>
        <v/>
      </c>
      <c r="FA395" s="14" t="str">
        <f>""</f>
        <v/>
      </c>
      <c r="FB395" s="84" t="str">
        <f>""</f>
        <v/>
      </c>
      <c r="FH395" s="84">
        <f t="shared" si="322"/>
        <v>1</v>
      </c>
      <c r="FI395" s="84">
        <f t="shared" si="323"/>
        <v>1</v>
      </c>
      <c r="FJ395" s="85" t="s">
        <v>1325</v>
      </c>
    </row>
    <row r="396" spans="100:166" x14ac:dyDescent="0.25">
      <c r="CV396" s="84">
        <f t="shared" si="324"/>
        <v>1</v>
      </c>
      <c r="CW396" s="58" t="str">
        <f>Númenor!W76</f>
        <v/>
      </c>
      <c r="DC396" s="84">
        <f t="shared" si="325"/>
        <v>1</v>
      </c>
      <c r="DD396" s="84">
        <f>'the White Council'!P9</f>
        <v>0</v>
      </c>
      <c r="DE396" s="84" t="str">
        <f>'the White Council'!B9</f>
        <v>Glorfindel, Lord of the West</v>
      </c>
      <c r="DF396" s="84" t="str">
        <f>'the White Council'!CA9</f>
        <v>-</v>
      </c>
      <c r="EH396" s="62"/>
      <c r="EI396" s="63"/>
      <c r="EJ396" s="64"/>
      <c r="EO396" s="65"/>
      <c r="EP396" s="65"/>
      <c r="EQ396" s="69"/>
      <c r="ER396" s="69"/>
      <c r="ES396" s="69"/>
      <c r="ET396" s="69"/>
      <c r="EU396" s="69"/>
      <c r="EV396" s="69"/>
      <c r="EW396" s="69"/>
      <c r="EX396" s="69"/>
      <c r="EY396" s="69"/>
      <c r="EZ396" s="69"/>
      <c r="FA396" s="69"/>
      <c r="FB396" s="84" t="str">
        <f>""</f>
        <v/>
      </c>
      <c r="FH396" s="84">
        <f t="shared" si="322"/>
        <v>0</v>
      </c>
      <c r="FI396" s="84">
        <f t="shared" si="323"/>
        <v>1</v>
      </c>
      <c r="FJ396" s="85" t="s">
        <v>1326</v>
      </c>
    </row>
    <row r="397" spans="100:166" x14ac:dyDescent="0.25">
      <c r="CV397" s="84">
        <f t="shared" si="324"/>
        <v>1</v>
      </c>
      <c r="CW397" s="58" t="str">
        <f>Númenor!W77</f>
        <v/>
      </c>
      <c r="DC397" s="84">
        <f t="shared" si="325"/>
        <v>1</v>
      </c>
      <c r="DD397" s="84">
        <f>'the White Council'!P10</f>
        <v>0</v>
      </c>
      <c r="DE397" s="84" t="str">
        <f>'the White Council'!B10</f>
        <v>Erestor</v>
      </c>
      <c r="DF397" s="84" t="str">
        <f>'the White Council'!CA10</f>
        <v>-</v>
      </c>
      <c r="EH397" s="62"/>
      <c r="EI397" s="63"/>
      <c r="EJ397" s="64"/>
      <c r="EO397" s="65"/>
      <c r="EP397" s="65"/>
      <c r="EQ397" s="69"/>
      <c r="ER397" s="69"/>
      <c r="ES397" s="69"/>
      <c r="ET397" s="69"/>
      <c r="EU397" s="69"/>
      <c r="EV397" s="69"/>
      <c r="EW397" s="69"/>
      <c r="EX397" s="69"/>
      <c r="EY397" s="14" t="str">
        <f>""</f>
        <v/>
      </c>
      <c r="EZ397" s="14" t="str">
        <f>""</f>
        <v/>
      </c>
      <c r="FA397" s="14" t="str">
        <f>""</f>
        <v/>
      </c>
      <c r="FB397" s="84" t="str">
        <f>""</f>
        <v/>
      </c>
      <c r="FH397" s="84">
        <f t="shared" si="322"/>
        <v>0</v>
      </c>
      <c r="FI397" s="84">
        <f t="shared" si="323"/>
        <v>1</v>
      </c>
      <c r="FJ397" s="85" t="s">
        <v>1912</v>
      </c>
    </row>
    <row r="398" spans="100:166" x14ac:dyDescent="0.25">
      <c r="CV398" s="84">
        <f t="shared" si="324"/>
        <v>1</v>
      </c>
      <c r="CW398" s="58" t="str">
        <f>Númenor!W78</f>
        <v/>
      </c>
      <c r="DC398" s="84">
        <f t="shared" si="325"/>
        <v>1</v>
      </c>
      <c r="DD398" s="84">
        <f>'the White Council'!P11</f>
        <v>0</v>
      </c>
      <c r="DE398" s="84" t="str">
        <f>'the White Council'!B11</f>
        <v>Elrond</v>
      </c>
      <c r="DF398" s="84" t="str">
        <f>'the White Council'!CA11</f>
        <v>-</v>
      </c>
      <c r="EH398" s="62"/>
      <c r="EI398" s="63"/>
      <c r="EJ398" s="64"/>
      <c r="EO398" s="65"/>
      <c r="EP398" s="65"/>
      <c r="EQ398" s="69"/>
      <c r="ER398" s="69"/>
      <c r="ES398" s="69"/>
      <c r="ET398" s="69"/>
      <c r="EU398" s="69"/>
      <c r="EV398" s="69"/>
      <c r="EW398" s="69"/>
      <c r="EX398" s="69"/>
      <c r="EY398" s="14" t="str">
        <f>""</f>
        <v/>
      </c>
      <c r="EZ398" s="14" t="str">
        <f>""</f>
        <v/>
      </c>
      <c r="FA398" s="14" t="str">
        <f>""</f>
        <v/>
      </c>
      <c r="FB398" s="84" t="str">
        <f>""</f>
        <v/>
      </c>
      <c r="FH398" s="84">
        <f t="shared" si="322"/>
        <v>0</v>
      </c>
      <c r="FI398" s="84">
        <f t="shared" si="323"/>
        <v>1</v>
      </c>
      <c r="FJ398" s="83" t="str">
        <f>""</f>
        <v/>
      </c>
    </row>
    <row r="399" spans="100:166" x14ac:dyDescent="0.25">
      <c r="CV399" s="84">
        <f t="shared" si="324"/>
        <v>1</v>
      </c>
      <c r="CW399" s="58" t="str">
        <f>Númenor!W79</f>
        <v/>
      </c>
      <c r="DC399" s="84">
        <f t="shared" si="325"/>
        <v>1</v>
      </c>
      <c r="DD399" s="84">
        <f>'the White Council'!P12</f>
        <v>0</v>
      </c>
      <c r="DE399" s="84" t="str">
        <f>'the White Council'!B12</f>
        <v>Arwen</v>
      </c>
      <c r="DF399" s="84" t="str">
        <f>'the White Council'!CA12</f>
        <v>-</v>
      </c>
      <c r="EH399" s="62"/>
      <c r="EI399" s="63"/>
      <c r="EJ399" s="64"/>
      <c r="EO399" s="65"/>
      <c r="EP399" s="65"/>
      <c r="EQ399" s="69"/>
      <c r="ER399" s="69"/>
      <c r="ES399" s="69"/>
      <c r="ET399" s="69"/>
      <c r="EU399" s="69"/>
      <c r="EV399" s="69"/>
      <c r="EW399" s="69"/>
      <c r="EX399" s="69"/>
      <c r="EY399" s="14" t="str">
        <f>""</f>
        <v/>
      </c>
      <c r="EZ399" s="14" t="str">
        <f>""</f>
        <v/>
      </c>
      <c r="FA399" s="14" t="str">
        <f>""</f>
        <v/>
      </c>
      <c r="FB399" s="84" t="str">
        <f>""</f>
        <v/>
      </c>
      <c r="FH399" s="84">
        <f t="shared" si="322"/>
        <v>1</v>
      </c>
      <c r="FI399" s="84">
        <f t="shared" si="323"/>
        <v>1</v>
      </c>
      <c r="FJ399" s="85" t="s">
        <v>1327</v>
      </c>
    </row>
    <row r="400" spans="100:166" x14ac:dyDescent="0.25">
      <c r="CV400" s="84">
        <f t="shared" si="324"/>
        <v>1</v>
      </c>
      <c r="CW400" s="58" t="str">
        <f>Númenor!W80</f>
        <v/>
      </c>
      <c r="DC400" s="84">
        <f t="shared" si="325"/>
        <v>1</v>
      </c>
      <c r="DD400" s="84">
        <f>'the White Council'!P13</f>
        <v>0</v>
      </c>
      <c r="DE400" s="84" t="str">
        <f>'the White Council'!B13</f>
        <v>Legolas</v>
      </c>
      <c r="DF400" s="84" t="str">
        <f>'the White Council'!CA13</f>
        <v>-</v>
      </c>
      <c r="EH400" s="62"/>
      <c r="EI400" s="63"/>
      <c r="EJ400" s="64"/>
      <c r="EP400" s="65"/>
      <c r="EQ400" s="69"/>
      <c r="ER400" s="69"/>
      <c r="ES400" s="69"/>
      <c r="ET400" s="69"/>
      <c r="EU400" s="69"/>
      <c r="EV400" s="69"/>
      <c r="EW400" s="69"/>
      <c r="EX400" s="69"/>
      <c r="EY400" s="14" t="str">
        <f>""</f>
        <v/>
      </c>
      <c r="EZ400" s="14" t="str">
        <f>""</f>
        <v/>
      </c>
      <c r="FA400" s="14" t="str">
        <f>""</f>
        <v/>
      </c>
      <c r="FB400" s="73" t="str">
        <f>""</f>
        <v/>
      </c>
      <c r="FH400" s="84">
        <f t="shared" si="322"/>
        <v>0</v>
      </c>
      <c r="FI400" s="84">
        <f t="shared" si="323"/>
        <v>1</v>
      </c>
      <c r="FJ400" s="85" t="s">
        <v>1913</v>
      </c>
    </row>
    <row r="401" spans="100:166" x14ac:dyDescent="0.25">
      <c r="CV401" s="84">
        <f t="shared" si="324"/>
        <v>1</v>
      </c>
      <c r="CW401" t="str">
        <f>IF(CW403="","",CX401)</f>
        <v/>
      </c>
      <c r="CX401" s="59" t="s">
        <v>12</v>
      </c>
      <c r="DC401" s="84">
        <f t="shared" si="325"/>
        <v>1</v>
      </c>
      <c r="DD401" s="84">
        <f>'the White Council'!P14</f>
        <v>0</v>
      </c>
      <c r="DE401" s="84" t="str">
        <f>'the White Council'!B14</f>
        <v>Thranduil, King of Mirkwood</v>
      </c>
      <c r="DF401" s="84" t="str">
        <f>'the White Council'!CA14</f>
        <v>-</v>
      </c>
      <c r="EH401" s="62"/>
      <c r="EI401" s="63"/>
      <c r="EJ401" s="64"/>
      <c r="EO401" s="65"/>
      <c r="EP401" s="65"/>
      <c r="EQ401" s="69"/>
      <c r="ER401" s="69"/>
      <c r="ES401" s="69"/>
      <c r="ET401" s="69"/>
      <c r="EU401" s="69"/>
      <c r="EV401" s="69"/>
      <c r="EW401" s="69"/>
      <c r="EX401" s="69"/>
      <c r="EY401" s="69"/>
      <c r="EZ401" s="69"/>
      <c r="FA401" s="69"/>
      <c r="FB401" s="73"/>
      <c r="FH401" s="84">
        <f t="shared" si="322"/>
        <v>0</v>
      </c>
      <c r="FI401" s="84">
        <f t="shared" si="323"/>
        <v>1</v>
      </c>
      <c r="FJ401" s="85" t="s">
        <v>1328</v>
      </c>
    </row>
    <row r="402" spans="100:166" x14ac:dyDescent="0.25">
      <c r="CV402" s="84">
        <f t="shared" si="324"/>
        <v>1</v>
      </c>
      <c r="CW402" t="str">
        <f>IF(CW403="","",CX402)</f>
        <v/>
      </c>
      <c r="CX402" s="59" t="s">
        <v>546</v>
      </c>
      <c r="DC402" s="84">
        <f t="shared" si="325"/>
        <v>1</v>
      </c>
      <c r="DD402" s="84"/>
      <c r="DE402" s="84"/>
      <c r="DF402" s="84"/>
      <c r="EH402" s="62"/>
      <c r="EI402" s="63"/>
      <c r="EJ402" s="64"/>
      <c r="EQ402" s="69"/>
      <c r="ER402" s="69"/>
      <c r="ES402" s="69"/>
      <c r="ET402" s="69"/>
      <c r="EU402" s="69"/>
      <c r="EV402" s="69"/>
      <c r="EW402" s="69"/>
      <c r="EX402" s="69"/>
      <c r="EY402" s="69"/>
      <c r="EZ402" s="69"/>
      <c r="FA402" s="69"/>
      <c r="FB402" s="73"/>
      <c r="FH402" s="84">
        <f t="shared" ref="FH402:FH465" si="326">IF(FJ402="",0,IF(COUNT(FIND(FJ402,$FK$1))=1,2,IF(FJ401="",1,0)))</f>
        <v>0</v>
      </c>
      <c r="FI402" s="84">
        <f t="shared" ref="FI402:FI465" si="327">IF(FH401=2,FI401+1,IF(FJ400="",FI401,IF(FI401-FI400=1,FI401+1,FI401)))</f>
        <v>1</v>
      </c>
      <c r="FJ402" s="83" t="str">
        <f>""</f>
        <v/>
      </c>
    </row>
    <row r="403" spans="100:166" x14ac:dyDescent="0.25">
      <c r="CV403" s="84">
        <f t="shared" si="324"/>
        <v>1</v>
      </c>
      <c r="CW403" s="58" t="str">
        <f>'Eregion and Rivendell'!W3</f>
        <v/>
      </c>
      <c r="DC403" s="84">
        <f t="shared" si="325"/>
        <v>1</v>
      </c>
      <c r="DD403" s="84"/>
      <c r="DE403" s="84"/>
      <c r="DF403" s="84"/>
      <c r="EE403" s="51"/>
      <c r="EH403" s="62"/>
      <c r="EI403" s="63"/>
      <c r="EJ403" s="64"/>
      <c r="EQ403" s="69"/>
      <c r="ER403" s="69"/>
      <c r="ES403" s="69"/>
      <c r="ET403" s="69"/>
      <c r="EU403" s="69"/>
      <c r="EV403" s="69"/>
      <c r="EW403" s="69"/>
      <c r="EX403" s="69"/>
      <c r="EY403" s="69"/>
      <c r="EZ403" s="69"/>
      <c r="FA403" s="69"/>
      <c r="FB403" s="73"/>
      <c r="FH403" s="84">
        <f t="shared" si="326"/>
        <v>1</v>
      </c>
      <c r="FI403" s="84">
        <f t="shared" si="327"/>
        <v>1</v>
      </c>
      <c r="FJ403" s="85" t="s">
        <v>1329</v>
      </c>
    </row>
    <row r="404" spans="100:166" x14ac:dyDescent="0.25">
      <c r="CV404" s="84">
        <f t="shared" si="324"/>
        <v>1</v>
      </c>
      <c r="CW404" s="58" t="str">
        <f>'Eregion and Rivendell'!W4</f>
        <v/>
      </c>
      <c r="DC404" s="84">
        <f t="shared" si="325"/>
        <v>1</v>
      </c>
      <c r="DD404" s="84"/>
      <c r="DE404" s="84"/>
      <c r="DF404" s="84"/>
      <c r="EI404" s="63"/>
      <c r="EJ404" s="64"/>
      <c r="FB404" s="73"/>
      <c r="FH404" s="84">
        <f t="shared" si="326"/>
        <v>0</v>
      </c>
      <c r="FI404" s="84">
        <f t="shared" si="327"/>
        <v>1</v>
      </c>
      <c r="FJ404" s="85" t="s">
        <v>1330</v>
      </c>
    </row>
    <row r="405" spans="100:166" x14ac:dyDescent="0.25">
      <c r="CV405" s="84">
        <f t="shared" si="324"/>
        <v>1</v>
      </c>
      <c r="CW405" s="58" t="str">
        <f>'Eregion and Rivendell'!W5</f>
        <v/>
      </c>
      <c r="DC405" s="84">
        <f t="shared" si="325"/>
        <v>1</v>
      </c>
      <c r="DD405" s="84"/>
      <c r="DE405" s="84"/>
      <c r="DF405" s="84"/>
      <c r="EI405" s="63"/>
      <c r="EJ405" s="64"/>
      <c r="EQ405" s="69"/>
      <c r="ER405" s="69"/>
      <c r="ES405" s="69"/>
      <c r="ET405" s="69"/>
      <c r="EU405" s="69"/>
      <c r="EV405" s="69"/>
      <c r="EW405" s="69"/>
      <c r="EX405" s="69"/>
      <c r="EY405" s="69"/>
      <c r="EZ405" s="69"/>
      <c r="FA405" s="69"/>
      <c r="FB405" s="73"/>
      <c r="FH405" s="84">
        <f t="shared" si="326"/>
        <v>0</v>
      </c>
      <c r="FI405" s="84">
        <f t="shared" si="327"/>
        <v>1</v>
      </c>
      <c r="FJ405" s="85" t="s">
        <v>1331</v>
      </c>
    </row>
    <row r="406" spans="100:166" x14ac:dyDescent="0.25">
      <c r="CV406" s="84">
        <f t="shared" si="324"/>
        <v>1</v>
      </c>
      <c r="CW406" s="58" t="str">
        <f>'Eregion and Rivendell'!W6</f>
        <v/>
      </c>
      <c r="DC406" s="84">
        <f t="shared" si="325"/>
        <v>1</v>
      </c>
      <c r="DD406" s="84"/>
      <c r="DE406" s="84"/>
      <c r="DF406" s="84"/>
      <c r="EI406" s="63"/>
      <c r="EJ406" s="64"/>
      <c r="EQ406" s="69"/>
      <c r="ER406" s="69"/>
      <c r="ES406" s="69"/>
      <c r="ET406" s="69"/>
      <c r="EU406" s="69"/>
      <c r="EV406" s="69"/>
      <c r="EW406" s="69"/>
      <c r="EX406" s="69"/>
      <c r="EY406" s="69"/>
      <c r="EZ406" s="69"/>
      <c r="FA406" s="69"/>
      <c r="FB406" s="73"/>
      <c r="FH406" s="84">
        <f t="shared" si="326"/>
        <v>0</v>
      </c>
      <c r="FI406" s="84">
        <f t="shared" si="327"/>
        <v>1</v>
      </c>
      <c r="FJ406" s="83" t="str">
        <f>""</f>
        <v/>
      </c>
    </row>
    <row r="407" spans="100:166" x14ac:dyDescent="0.25">
      <c r="CV407" s="84">
        <f t="shared" si="324"/>
        <v>1</v>
      </c>
      <c r="CW407" s="58" t="str">
        <f>'Eregion and Rivendell'!W7</f>
        <v/>
      </c>
      <c r="DC407" s="84">
        <f t="shared" si="325"/>
        <v>1</v>
      </c>
      <c r="DD407" s="84"/>
      <c r="DE407" s="84"/>
      <c r="DF407" s="84"/>
      <c r="EI407" s="63"/>
      <c r="EJ407" s="64"/>
      <c r="EQ407" s="69"/>
      <c r="ER407" s="69"/>
      <c r="ES407" s="69"/>
      <c r="ET407" s="69"/>
      <c r="EU407" s="69"/>
      <c r="EV407" s="69"/>
      <c r="EW407" s="69"/>
      <c r="EX407" s="69"/>
      <c r="EY407" s="69"/>
      <c r="EZ407" s="69"/>
      <c r="FA407" s="69"/>
      <c r="FB407" s="73"/>
      <c r="FH407" s="84">
        <f t="shared" si="326"/>
        <v>1</v>
      </c>
      <c r="FI407" s="84">
        <f t="shared" si="327"/>
        <v>1</v>
      </c>
      <c r="FJ407" s="85" t="s">
        <v>1332</v>
      </c>
    </row>
    <row r="408" spans="100:166" x14ac:dyDescent="0.25">
      <c r="CV408" s="84">
        <f t="shared" si="324"/>
        <v>1</v>
      </c>
      <c r="CW408" s="58" t="str">
        <f>'Eregion and Rivendell'!W8</f>
        <v/>
      </c>
      <c r="DC408" s="84">
        <f t="shared" si="325"/>
        <v>1</v>
      </c>
      <c r="DD408" s="84"/>
      <c r="DE408" s="84"/>
      <c r="DF408" s="84"/>
      <c r="EI408" s="63"/>
      <c r="EJ408" s="64"/>
      <c r="EQ408" s="69"/>
      <c r="ER408" s="69"/>
      <c r="ES408" s="69"/>
      <c r="ET408" s="69"/>
      <c r="EU408" s="69"/>
      <c r="EV408" s="69"/>
      <c r="EW408" s="69"/>
      <c r="EX408" s="69"/>
      <c r="EY408" s="69"/>
      <c r="EZ408" s="69"/>
      <c r="FA408" s="69"/>
      <c r="FB408" s="73"/>
      <c r="FH408" s="84">
        <f t="shared" si="326"/>
        <v>0</v>
      </c>
      <c r="FI408" s="84">
        <f t="shared" si="327"/>
        <v>1</v>
      </c>
      <c r="FJ408" s="85" t="s">
        <v>1333</v>
      </c>
    </row>
    <row r="409" spans="100:166" x14ac:dyDescent="0.25">
      <c r="CV409" s="84">
        <f t="shared" si="324"/>
        <v>1</v>
      </c>
      <c r="CW409" s="58" t="str">
        <f>'Eregion and Rivendell'!W9</f>
        <v/>
      </c>
      <c r="DC409" s="84">
        <f t="shared" si="325"/>
        <v>1</v>
      </c>
      <c r="DD409" s="84"/>
      <c r="DE409" s="84"/>
      <c r="DF409" s="84"/>
      <c r="EH409" s="62"/>
      <c r="EI409" s="63"/>
      <c r="EJ409" s="64"/>
      <c r="EQ409" s="69"/>
      <c r="ER409" s="69"/>
      <c r="ES409" s="69"/>
      <c r="ET409" s="69"/>
      <c r="EU409" s="69"/>
      <c r="EV409" s="69"/>
      <c r="EW409" s="69"/>
      <c r="EX409" s="69"/>
      <c r="EY409" s="69"/>
      <c r="EZ409" s="69"/>
      <c r="FA409" s="69"/>
      <c r="FB409" s="73"/>
      <c r="FH409" s="84">
        <f t="shared" si="326"/>
        <v>0</v>
      </c>
      <c r="FI409" s="84">
        <f t="shared" si="327"/>
        <v>1</v>
      </c>
      <c r="FJ409" s="85" t="s">
        <v>1334</v>
      </c>
    </row>
    <row r="410" spans="100:166" x14ac:dyDescent="0.25">
      <c r="CV410" s="84">
        <f t="shared" si="324"/>
        <v>1</v>
      </c>
      <c r="CW410" s="58" t="str">
        <f>'Eregion and Rivendell'!W10</f>
        <v/>
      </c>
      <c r="DC410" s="84">
        <f t="shared" si="325"/>
        <v>1</v>
      </c>
      <c r="DD410" s="84">
        <f>'Thorin''s Company'!M3</f>
        <v>0</v>
      </c>
      <c r="DE410" s="84" t="str">
        <f>'Thorin''s Company'!B3</f>
        <v>Thorin Oakenshield</v>
      </c>
      <c r="DF410" s="84" t="str">
        <f>'Thorin''s Company'!CA3</f>
        <v>-</v>
      </c>
      <c r="EH410" s="62"/>
      <c r="EI410" s="63"/>
      <c r="EJ410" s="64"/>
      <c r="EQ410" s="69"/>
      <c r="ER410" s="69"/>
      <c r="ES410" s="69"/>
      <c r="ET410" s="69"/>
      <c r="EU410" s="69"/>
      <c r="EV410" s="69"/>
      <c r="EW410" s="69"/>
      <c r="EX410" s="69"/>
      <c r="EY410" s="69"/>
      <c r="EZ410" s="69"/>
      <c r="FA410" s="69"/>
      <c r="FB410" s="73"/>
      <c r="FH410" s="84">
        <f t="shared" si="326"/>
        <v>0</v>
      </c>
      <c r="FI410" s="84">
        <f t="shared" si="327"/>
        <v>1</v>
      </c>
      <c r="FJ410" s="83" t="str">
        <f>""</f>
        <v/>
      </c>
    </row>
    <row r="411" spans="100:166" x14ac:dyDescent="0.25">
      <c r="CV411" s="84">
        <f t="shared" si="324"/>
        <v>1</v>
      </c>
      <c r="CW411" s="58" t="str">
        <f>'Eregion and Rivendell'!W11</f>
        <v/>
      </c>
      <c r="DC411" s="84">
        <f t="shared" si="325"/>
        <v>1</v>
      </c>
      <c r="DD411" s="84">
        <f>'Thorin''s Company'!M4</f>
        <v>0</v>
      </c>
      <c r="DE411" s="84" t="str">
        <f>'Thorin''s Company'!B4</f>
        <v>Dwalin</v>
      </c>
      <c r="DF411" s="84" t="str">
        <f>'Thorin''s Company'!CA4</f>
        <v>-</v>
      </c>
      <c r="EH411" s="62"/>
      <c r="EI411" s="63"/>
      <c r="EJ411" s="64"/>
      <c r="EQ411" s="69"/>
      <c r="ER411" s="69"/>
      <c r="ES411" s="69"/>
      <c r="ET411" s="69"/>
      <c r="EU411" s="69"/>
      <c r="EV411" s="69"/>
      <c r="EW411" s="69"/>
      <c r="EX411" s="69"/>
      <c r="EY411" s="69"/>
      <c r="EZ411" s="69"/>
      <c r="FA411" s="69"/>
      <c r="FB411" s="73"/>
      <c r="FH411" s="84">
        <f t="shared" si="326"/>
        <v>1</v>
      </c>
      <c r="FI411" s="84">
        <f t="shared" si="327"/>
        <v>1</v>
      </c>
      <c r="FJ411" s="85" t="s">
        <v>1335</v>
      </c>
    </row>
    <row r="412" spans="100:166" x14ac:dyDescent="0.25">
      <c r="CV412" s="84">
        <f t="shared" si="324"/>
        <v>1</v>
      </c>
      <c r="CW412" s="58" t="str">
        <f>'Eregion and Rivendell'!W12</f>
        <v/>
      </c>
      <c r="DC412" s="84">
        <f t="shared" si="325"/>
        <v>1</v>
      </c>
      <c r="DD412" s="84">
        <f>'Thorin''s Company'!M5</f>
        <v>0</v>
      </c>
      <c r="DE412" s="84" t="str">
        <f>'Thorin''s Company'!B5</f>
        <v>Balin</v>
      </c>
      <c r="DF412" s="84" t="str">
        <f>'Thorin''s Company'!CA5</f>
        <v>-</v>
      </c>
      <c r="EH412" s="62"/>
      <c r="EI412" s="63"/>
      <c r="EJ412" s="64"/>
      <c r="EQ412" s="69"/>
      <c r="ER412" s="69"/>
      <c r="ES412" s="69"/>
      <c r="ET412" s="69"/>
      <c r="EU412" s="69"/>
      <c r="EV412" s="69"/>
      <c r="EW412" s="69"/>
      <c r="EX412" s="69"/>
      <c r="EY412" s="69"/>
      <c r="EZ412" s="69"/>
      <c r="FA412" s="69"/>
      <c r="FB412" s="73"/>
      <c r="FH412" s="84">
        <f t="shared" si="326"/>
        <v>0</v>
      </c>
      <c r="FI412" s="84">
        <f t="shared" si="327"/>
        <v>1</v>
      </c>
      <c r="FJ412" s="85" t="s">
        <v>1336</v>
      </c>
    </row>
    <row r="413" spans="100:166" x14ac:dyDescent="0.25">
      <c r="CV413" s="84">
        <f t="shared" si="324"/>
        <v>1</v>
      </c>
      <c r="CW413" s="58" t="str">
        <f>'Eregion and Rivendell'!W13</f>
        <v/>
      </c>
      <c r="DC413" s="84">
        <f t="shared" si="325"/>
        <v>1</v>
      </c>
      <c r="DD413" s="84">
        <f>'Thorin''s Company'!M6</f>
        <v>0</v>
      </c>
      <c r="DE413" s="84" t="str">
        <f>'Thorin''s Company'!B6</f>
        <v>Bifur</v>
      </c>
      <c r="DF413" s="84" t="str">
        <f>'Thorin''s Company'!CA6</f>
        <v>-</v>
      </c>
      <c r="EH413" s="62"/>
      <c r="EI413" s="63"/>
      <c r="EJ413" s="64"/>
      <c r="EQ413" s="69"/>
      <c r="ER413" s="69"/>
      <c r="ES413" s="69"/>
      <c r="ET413" s="69"/>
      <c r="EU413" s="69"/>
      <c r="EV413" s="69"/>
      <c r="EW413" s="69"/>
      <c r="EX413" s="69"/>
      <c r="EY413" s="69"/>
      <c r="EZ413" s="69"/>
      <c r="FA413" s="69"/>
      <c r="FB413" s="73"/>
      <c r="FH413" s="84">
        <f t="shared" si="326"/>
        <v>0</v>
      </c>
      <c r="FI413" s="84">
        <f t="shared" si="327"/>
        <v>1</v>
      </c>
      <c r="FJ413" s="83" t="str">
        <f>""</f>
        <v/>
      </c>
    </row>
    <row r="414" spans="100:166" x14ac:dyDescent="0.25">
      <c r="CV414" s="84">
        <f t="shared" si="324"/>
        <v>1</v>
      </c>
      <c r="CW414" s="58" t="str">
        <f>'Eregion and Rivendell'!W14</f>
        <v/>
      </c>
      <c r="DC414" s="84">
        <f t="shared" si="325"/>
        <v>1</v>
      </c>
      <c r="DD414" s="84">
        <f>'Thorin''s Company'!M7</f>
        <v>0</v>
      </c>
      <c r="DE414" s="84" t="str">
        <f>'Thorin''s Company'!B7</f>
        <v>Bofur</v>
      </c>
      <c r="DF414" s="84" t="str">
        <f>'Thorin''s Company'!CA7</f>
        <v>-</v>
      </c>
      <c r="EH414" s="62"/>
      <c r="EI414" s="63"/>
      <c r="EJ414" s="64"/>
      <c r="EQ414" s="69"/>
      <c r="ER414" s="69"/>
      <c r="ES414" s="69"/>
      <c r="ET414" s="69"/>
      <c r="EU414" s="69"/>
      <c r="EV414" s="69"/>
      <c r="EW414" s="69"/>
      <c r="EX414" s="69"/>
      <c r="EY414" s="69"/>
      <c r="EZ414" s="69"/>
      <c r="FA414" s="69"/>
      <c r="FB414" s="73"/>
      <c r="FH414" s="84">
        <f t="shared" si="326"/>
        <v>1</v>
      </c>
      <c r="FI414" s="84">
        <f t="shared" si="327"/>
        <v>1</v>
      </c>
      <c r="FJ414" s="85" t="s">
        <v>1746</v>
      </c>
    </row>
    <row r="415" spans="100:166" x14ac:dyDescent="0.25">
      <c r="CV415" s="84">
        <f t="shared" si="324"/>
        <v>1</v>
      </c>
      <c r="CW415" s="58" t="str">
        <f>'Eregion and Rivendell'!W15</f>
        <v/>
      </c>
      <c r="DC415" s="84">
        <f t="shared" si="325"/>
        <v>1</v>
      </c>
      <c r="DD415" s="84">
        <f>'Thorin''s Company'!M8</f>
        <v>0</v>
      </c>
      <c r="DE415" s="84" t="str">
        <f>'Thorin''s Company'!B8</f>
        <v>Bombur</v>
      </c>
      <c r="DF415" s="84" t="str">
        <f>'Thorin''s Company'!CA8</f>
        <v>-</v>
      </c>
      <c r="EH415" s="62"/>
      <c r="EI415" s="63"/>
      <c r="EJ415" s="64"/>
      <c r="EQ415" s="69"/>
      <c r="ER415" s="69"/>
      <c r="ES415" s="69"/>
      <c r="ET415" s="69"/>
      <c r="EU415" s="69"/>
      <c r="EV415" s="69"/>
      <c r="EW415" s="69"/>
      <c r="EX415" s="69"/>
      <c r="EY415" s="69"/>
      <c r="EZ415" s="69"/>
      <c r="FA415" s="69"/>
      <c r="FB415" s="73"/>
      <c r="FH415" s="84">
        <f t="shared" si="326"/>
        <v>0</v>
      </c>
      <c r="FI415" s="84">
        <f t="shared" si="327"/>
        <v>1</v>
      </c>
      <c r="FJ415" s="85" t="s">
        <v>1747</v>
      </c>
    </row>
    <row r="416" spans="100:166" x14ac:dyDescent="0.25">
      <c r="CV416" s="84">
        <f t="shared" si="324"/>
        <v>1</v>
      </c>
      <c r="CW416" s="58" t="str">
        <f>'Eregion and Rivendell'!W16</f>
        <v/>
      </c>
      <c r="DC416" s="84">
        <f t="shared" si="325"/>
        <v>1</v>
      </c>
      <c r="DD416" s="84">
        <f>'Thorin''s Company'!M9</f>
        <v>0</v>
      </c>
      <c r="DE416" s="84" t="str">
        <f>'Thorin''s Company'!B9</f>
        <v>Ori</v>
      </c>
      <c r="DF416" s="84" t="str">
        <f>'Thorin''s Company'!CA9</f>
        <v>-</v>
      </c>
      <c r="EH416" s="62"/>
      <c r="EI416" s="63"/>
      <c r="EJ416" s="64"/>
      <c r="EQ416" s="69"/>
      <c r="ER416" s="69"/>
      <c r="ES416" s="69"/>
      <c r="ET416" s="69"/>
      <c r="EU416" s="69"/>
      <c r="EV416" s="69"/>
      <c r="EW416" s="69"/>
      <c r="EX416" s="69"/>
      <c r="EY416" s="69"/>
      <c r="EZ416" s="69"/>
      <c r="FA416" s="69"/>
      <c r="FB416" s="73"/>
      <c r="FH416" s="84">
        <f t="shared" si="326"/>
        <v>0</v>
      </c>
      <c r="FI416" s="84">
        <f t="shared" si="327"/>
        <v>1</v>
      </c>
      <c r="FJ416" s="85" t="s">
        <v>1914</v>
      </c>
    </row>
    <row r="417" spans="100:166" x14ac:dyDescent="0.25">
      <c r="CV417" s="84">
        <f t="shared" si="324"/>
        <v>1</v>
      </c>
      <c r="CW417" s="58" t="str">
        <f>'Eregion and Rivendell'!W17</f>
        <v/>
      </c>
      <c r="DC417" s="84">
        <f t="shared" si="325"/>
        <v>1</v>
      </c>
      <c r="DD417" s="84">
        <f>'Thorin''s Company'!M10</f>
        <v>0</v>
      </c>
      <c r="DE417" s="84" t="str">
        <f>'Thorin''s Company'!B10</f>
        <v>Nori</v>
      </c>
      <c r="DF417" s="84" t="str">
        <f>'Thorin''s Company'!CA10</f>
        <v>-</v>
      </c>
      <c r="EH417" s="62"/>
      <c r="EI417" s="63"/>
      <c r="EJ417" s="64"/>
      <c r="EQ417" s="69"/>
      <c r="ER417" s="69"/>
      <c r="ES417" s="69"/>
      <c r="ET417" s="69"/>
      <c r="EU417" s="69"/>
      <c r="EV417" s="69"/>
      <c r="EW417" s="69"/>
      <c r="EX417" s="69"/>
      <c r="EY417" s="69"/>
      <c r="EZ417" s="69"/>
      <c r="FA417" s="69"/>
      <c r="FB417" s="73"/>
      <c r="FH417" s="84">
        <f t="shared" si="326"/>
        <v>0</v>
      </c>
      <c r="FI417" s="84">
        <f t="shared" si="327"/>
        <v>1</v>
      </c>
      <c r="FJ417" s="85" t="str">
        <f>""</f>
        <v/>
      </c>
    </row>
    <row r="418" spans="100:166" x14ac:dyDescent="0.25">
      <c r="CV418" s="84">
        <f t="shared" si="324"/>
        <v>1</v>
      </c>
      <c r="CW418" s="58" t="str">
        <f>'Eregion and Rivendell'!W18</f>
        <v/>
      </c>
      <c r="DC418" s="84">
        <f t="shared" si="325"/>
        <v>1</v>
      </c>
      <c r="DD418" s="84">
        <f>'Thorin''s Company'!M11</f>
        <v>0</v>
      </c>
      <c r="DE418" s="84" t="str">
        <f>'Thorin''s Company'!B11</f>
        <v>Dori</v>
      </c>
      <c r="DF418" s="84" t="str">
        <f>'Thorin''s Company'!CA11</f>
        <v>-</v>
      </c>
      <c r="EH418" s="62"/>
      <c r="EI418" s="63"/>
      <c r="EJ418" s="64"/>
      <c r="EQ418" s="69"/>
      <c r="ER418" s="69"/>
      <c r="ES418" s="69"/>
      <c r="ET418" s="69"/>
      <c r="EU418" s="69"/>
      <c r="EV418" s="69"/>
      <c r="EW418" s="69"/>
      <c r="EX418" s="69"/>
      <c r="EY418" s="69"/>
      <c r="EZ418" s="69"/>
      <c r="FA418" s="69"/>
      <c r="FB418" s="73"/>
      <c r="FH418" s="84">
        <f t="shared" si="326"/>
        <v>1</v>
      </c>
      <c r="FI418" s="84">
        <f t="shared" si="327"/>
        <v>1</v>
      </c>
      <c r="FJ418" s="85" t="s">
        <v>1337</v>
      </c>
    </row>
    <row r="419" spans="100:166" x14ac:dyDescent="0.25">
      <c r="CV419" s="84">
        <f t="shared" si="324"/>
        <v>1</v>
      </c>
      <c r="CW419" s="58" t="str">
        <f>'Eregion and Rivendell'!W19</f>
        <v/>
      </c>
      <c r="DC419" s="84">
        <f t="shared" si="325"/>
        <v>1</v>
      </c>
      <c r="DD419" s="84">
        <f>'Thorin''s Company'!M12</f>
        <v>0</v>
      </c>
      <c r="DE419" s="84" t="str">
        <f>'Thorin''s Company'!B12</f>
        <v>Oin</v>
      </c>
      <c r="DF419" s="84" t="str">
        <f>'Thorin''s Company'!CA12</f>
        <v>-</v>
      </c>
      <c r="EH419" s="62"/>
      <c r="EI419" s="63"/>
      <c r="EJ419" s="64"/>
      <c r="EQ419" s="69"/>
      <c r="ER419" s="69"/>
      <c r="ES419" s="69"/>
      <c r="ET419" s="69"/>
      <c r="EU419" s="69"/>
      <c r="EV419" s="69"/>
      <c r="EW419" s="69"/>
      <c r="EX419" s="69"/>
      <c r="EY419" s="69"/>
      <c r="EZ419" s="69"/>
      <c r="FA419" s="69"/>
      <c r="FB419" s="73"/>
      <c r="FH419" s="84">
        <f t="shared" si="326"/>
        <v>0</v>
      </c>
      <c r="FI419" s="84">
        <f t="shared" si="327"/>
        <v>1</v>
      </c>
      <c r="FJ419" s="85" t="s">
        <v>1338</v>
      </c>
    </row>
    <row r="420" spans="100:166" x14ac:dyDescent="0.25">
      <c r="CV420" s="84">
        <f t="shared" si="324"/>
        <v>1</v>
      </c>
      <c r="CW420" s="58" t="str">
        <f>'Eregion and Rivendell'!W20</f>
        <v/>
      </c>
      <c r="DC420" s="84">
        <f t="shared" si="325"/>
        <v>1</v>
      </c>
      <c r="DD420" s="84">
        <f>'Thorin''s Company'!M13</f>
        <v>0</v>
      </c>
      <c r="DE420" s="84" t="str">
        <f>'Thorin''s Company'!B13</f>
        <v>Gloin</v>
      </c>
      <c r="DF420" s="84" t="str">
        <f>'Thorin''s Company'!CA13</f>
        <v>-</v>
      </c>
      <c r="EH420" s="62"/>
      <c r="EI420" s="63"/>
      <c r="EJ420" s="64"/>
      <c r="FH420" s="84">
        <f t="shared" si="326"/>
        <v>0</v>
      </c>
      <c r="FI420" s="84">
        <f t="shared" si="327"/>
        <v>1</v>
      </c>
      <c r="FJ420" s="83" t="str">
        <f>""</f>
        <v/>
      </c>
    </row>
    <row r="421" spans="100:166" x14ac:dyDescent="0.25">
      <c r="CV421" s="84">
        <f t="shared" si="324"/>
        <v>1</v>
      </c>
      <c r="CW421" s="58" t="str">
        <f>'Eregion and Rivendell'!W21</f>
        <v/>
      </c>
      <c r="DC421" s="84">
        <f t="shared" si="325"/>
        <v>1</v>
      </c>
      <c r="DD421" s="84">
        <f>'Thorin''s Company'!M14</f>
        <v>0</v>
      </c>
      <c r="DE421" s="84" t="str">
        <f>'Thorin''s Company'!B14</f>
        <v>Fili</v>
      </c>
      <c r="DF421" s="84" t="str">
        <f>'Thorin''s Company'!CA14</f>
        <v>-</v>
      </c>
      <c r="EH421" s="62"/>
      <c r="EI421" s="63"/>
      <c r="EJ421" s="64"/>
      <c r="FH421" s="84">
        <f t="shared" si="326"/>
        <v>1</v>
      </c>
      <c r="FI421" s="84">
        <f t="shared" si="327"/>
        <v>1</v>
      </c>
      <c r="FJ421" s="85" t="s">
        <v>1339</v>
      </c>
    </row>
    <row r="422" spans="100:166" x14ac:dyDescent="0.25">
      <c r="CV422" s="84">
        <f t="shared" si="324"/>
        <v>1</v>
      </c>
      <c r="CW422" s="58" t="str">
        <f>'Eregion and Rivendell'!W22</f>
        <v/>
      </c>
      <c r="DC422" s="84">
        <f t="shared" si="325"/>
        <v>1</v>
      </c>
      <c r="DD422" s="84">
        <f>'Thorin''s Company'!M15</f>
        <v>0</v>
      </c>
      <c r="DE422" s="84" t="str">
        <f>'Thorin''s Company'!B15</f>
        <v>Kili</v>
      </c>
      <c r="DF422" s="84" t="str">
        <f>'Thorin''s Company'!CA15</f>
        <v>-</v>
      </c>
      <c r="EH422" s="62"/>
      <c r="EI422" s="63"/>
      <c r="EJ422" s="64"/>
      <c r="EQ422" s="69"/>
      <c r="ER422" s="69"/>
      <c r="ES422" s="69"/>
      <c r="ET422" s="69"/>
      <c r="EU422" s="69"/>
      <c r="EV422" s="69"/>
      <c r="EW422" s="69"/>
      <c r="EX422" s="69"/>
      <c r="EY422" s="69"/>
      <c r="EZ422" s="69"/>
      <c r="FA422" s="69"/>
      <c r="FB422" s="73"/>
      <c r="FH422" s="84">
        <f t="shared" si="326"/>
        <v>0</v>
      </c>
      <c r="FI422" s="84">
        <f t="shared" si="327"/>
        <v>1</v>
      </c>
      <c r="FJ422" s="85" t="s">
        <v>1340</v>
      </c>
    </row>
    <row r="423" spans="100:166" x14ac:dyDescent="0.25">
      <c r="CV423" s="84">
        <f t="shared" si="324"/>
        <v>1</v>
      </c>
      <c r="CW423" s="58" t="str">
        <f>'Eregion and Rivendell'!W23</f>
        <v/>
      </c>
      <c r="DC423" s="84">
        <f t="shared" si="325"/>
        <v>1</v>
      </c>
      <c r="DD423" s="84">
        <f>'Thorin''s Company'!M16</f>
        <v>0</v>
      </c>
      <c r="DE423" s="84" t="str">
        <f>'Thorin''s Company'!B16</f>
        <v>Bilbo Baggins</v>
      </c>
      <c r="DF423" s="84" t="str">
        <f>'Thorin''s Company'!CA16</f>
        <v>-</v>
      </c>
      <c r="EH423" s="62"/>
      <c r="EI423" s="63"/>
      <c r="EJ423" s="64"/>
      <c r="EQ423" s="69"/>
      <c r="ER423" s="69"/>
      <c r="ES423" s="69"/>
      <c r="ET423" s="69"/>
      <c r="EU423" s="69"/>
      <c r="EV423" s="69"/>
      <c r="EW423" s="69"/>
      <c r="EX423" s="69"/>
      <c r="EY423" s="69"/>
      <c r="EZ423" s="69"/>
      <c r="FA423" s="69"/>
      <c r="FB423" s="73"/>
      <c r="FH423" s="84">
        <f t="shared" si="326"/>
        <v>0</v>
      </c>
      <c r="FI423" s="84">
        <f t="shared" si="327"/>
        <v>1</v>
      </c>
      <c r="FJ423" s="83" t="str">
        <f>""</f>
        <v/>
      </c>
    </row>
    <row r="424" spans="100:166" x14ac:dyDescent="0.25">
      <c r="CV424" s="84">
        <f t="shared" si="324"/>
        <v>1</v>
      </c>
      <c r="CW424" s="58" t="str">
        <f>'Eregion and Rivendell'!W24</f>
        <v/>
      </c>
      <c r="DC424" s="84">
        <f t="shared" si="325"/>
        <v>1</v>
      </c>
      <c r="DD424" s="84">
        <f>'Thorin''s Company'!M17</f>
        <v>0</v>
      </c>
      <c r="DE424" s="84" t="str">
        <f>'Thorin''s Company'!B17</f>
        <v>Gandalf the Grey</v>
      </c>
      <c r="DF424" s="84" t="str">
        <f>'Thorin''s Company'!CA17</f>
        <v>-</v>
      </c>
      <c r="EH424" s="62"/>
      <c r="EI424" s="63"/>
      <c r="EJ424" s="64"/>
      <c r="EQ424" s="69"/>
      <c r="ER424" s="69"/>
      <c r="ES424" s="69"/>
      <c r="ET424" s="69"/>
      <c r="EU424" s="69"/>
      <c r="EV424" s="69"/>
      <c r="EW424" s="69"/>
      <c r="EX424" s="69"/>
      <c r="EY424" s="69"/>
      <c r="EZ424" s="69"/>
      <c r="FA424" s="69"/>
      <c r="FB424" s="73"/>
      <c r="FH424" s="84">
        <f t="shared" si="326"/>
        <v>1</v>
      </c>
      <c r="FI424" s="84">
        <f t="shared" si="327"/>
        <v>1</v>
      </c>
      <c r="FJ424" s="85" t="s">
        <v>1341</v>
      </c>
    </row>
    <row r="425" spans="100:166" x14ac:dyDescent="0.25">
      <c r="CV425" s="84">
        <f t="shared" si="324"/>
        <v>1</v>
      </c>
      <c r="CW425" s="58" t="str">
        <f>'Eregion and Rivendell'!W25</f>
        <v/>
      </c>
      <c r="DC425" s="84">
        <f t="shared" si="325"/>
        <v>1</v>
      </c>
      <c r="DD425" s="84"/>
      <c r="DE425" s="84"/>
      <c r="DF425" s="84"/>
      <c r="EH425" s="62"/>
      <c r="EI425" s="63"/>
      <c r="EJ425" s="64"/>
      <c r="EQ425" s="69"/>
      <c r="ER425" s="69"/>
      <c r="ES425" s="69"/>
      <c r="ET425" s="69"/>
      <c r="EU425" s="69"/>
      <c r="EV425" s="69"/>
      <c r="EW425" s="69"/>
      <c r="EX425" s="69"/>
      <c r="EY425" s="69"/>
      <c r="EZ425" s="69"/>
      <c r="FA425" s="69"/>
      <c r="FB425" s="73"/>
      <c r="FH425" s="84">
        <f t="shared" si="326"/>
        <v>0</v>
      </c>
      <c r="FI425" s="84">
        <f t="shared" si="327"/>
        <v>1</v>
      </c>
      <c r="FJ425" s="85" t="s">
        <v>1342</v>
      </c>
    </row>
    <row r="426" spans="100:166" x14ac:dyDescent="0.25">
      <c r="CV426" s="84">
        <f t="shared" si="324"/>
        <v>1</v>
      </c>
      <c r="CW426" s="58" t="str">
        <f>'Eregion and Rivendell'!W26</f>
        <v/>
      </c>
      <c r="DC426" s="84">
        <f t="shared" si="325"/>
        <v>1</v>
      </c>
      <c r="DD426" s="84"/>
      <c r="DE426" s="84"/>
      <c r="DF426" s="84"/>
      <c r="EH426" s="62"/>
      <c r="EI426" s="63"/>
      <c r="EJ426" s="64"/>
      <c r="EQ426" s="69"/>
      <c r="ER426" s="69"/>
      <c r="ES426" s="69"/>
      <c r="ET426" s="69"/>
      <c r="EU426" s="69"/>
      <c r="EV426" s="69"/>
      <c r="EW426" s="69"/>
      <c r="EX426" s="69"/>
      <c r="EY426" s="69"/>
      <c r="EZ426" s="69"/>
      <c r="FA426" s="69"/>
      <c r="FB426" s="73"/>
      <c r="FH426" s="84">
        <f t="shared" si="326"/>
        <v>0</v>
      </c>
      <c r="FI426" s="84">
        <f t="shared" si="327"/>
        <v>1</v>
      </c>
      <c r="FJ426" s="85" t="s">
        <v>1343</v>
      </c>
    </row>
    <row r="427" spans="100:166" x14ac:dyDescent="0.25">
      <c r="CV427" s="84">
        <f t="shared" si="324"/>
        <v>1</v>
      </c>
      <c r="CW427" s="58" t="str">
        <f>'Eregion and Rivendell'!W27</f>
        <v/>
      </c>
      <c r="DC427" s="84">
        <f t="shared" si="325"/>
        <v>1</v>
      </c>
      <c r="DD427" s="84">
        <f>'Elrond''s Household'!S3</f>
        <v>0</v>
      </c>
      <c r="DE427" s="84" t="str">
        <f>'Elrond''s Household'!B3</f>
        <v>Elrond</v>
      </c>
      <c r="DF427" s="84" t="str">
        <f>'Elrond''s Household'!CW3</f>
        <v>-</v>
      </c>
      <c r="EH427" s="62"/>
      <c r="EI427" s="63"/>
      <c r="EJ427" s="64"/>
      <c r="EQ427" s="69"/>
      <c r="ER427" s="69"/>
      <c r="ES427" s="69"/>
      <c r="ET427" s="69"/>
      <c r="EU427" s="69"/>
      <c r="EV427" s="69"/>
      <c r="EW427" s="69"/>
      <c r="EX427" s="69"/>
      <c r="EY427" s="69"/>
      <c r="EZ427" s="69"/>
      <c r="FA427" s="69"/>
      <c r="FB427" s="73"/>
      <c r="FH427" s="84">
        <f t="shared" si="326"/>
        <v>0</v>
      </c>
      <c r="FI427" s="84">
        <f t="shared" si="327"/>
        <v>1</v>
      </c>
      <c r="FJ427" s="83" t="str">
        <f>""</f>
        <v/>
      </c>
    </row>
    <row r="428" spans="100:166" x14ac:dyDescent="0.25">
      <c r="CV428" s="84">
        <f t="shared" si="324"/>
        <v>1</v>
      </c>
      <c r="CW428" s="58" t="str">
        <f>'Eregion and Rivendell'!W28</f>
        <v/>
      </c>
      <c r="DC428" s="84">
        <f t="shared" si="325"/>
        <v>1</v>
      </c>
      <c r="DD428" s="84">
        <f>'Elrond''s Household'!S4</f>
        <v>0</v>
      </c>
      <c r="DE428" s="84" t="str">
        <f>'Elrond''s Household'!B4</f>
        <v>Lindir</v>
      </c>
      <c r="DF428" s="84" t="str">
        <f>'Elrond''s Household'!CW4</f>
        <v>-</v>
      </c>
      <c r="EH428" s="62"/>
      <c r="EI428" s="63"/>
      <c r="EJ428" s="64"/>
      <c r="EQ428" s="69"/>
      <c r="ER428" s="69"/>
      <c r="ES428" s="69"/>
      <c r="ET428" s="69"/>
      <c r="EU428" s="69"/>
      <c r="EV428" s="69"/>
      <c r="EW428" s="69"/>
      <c r="EX428" s="69"/>
      <c r="EY428" s="69"/>
      <c r="EZ428" s="69"/>
      <c r="FA428" s="69"/>
      <c r="FB428" s="73"/>
      <c r="FH428" s="84">
        <f t="shared" si="326"/>
        <v>1</v>
      </c>
      <c r="FI428" s="84">
        <f t="shared" si="327"/>
        <v>1</v>
      </c>
      <c r="FJ428" s="85" t="s">
        <v>1344</v>
      </c>
    </row>
    <row r="429" spans="100:166" x14ac:dyDescent="0.25">
      <c r="CV429" s="84">
        <f t="shared" si="324"/>
        <v>1</v>
      </c>
      <c r="CW429" s="58" t="str">
        <f>'Eregion and Rivendell'!W29</f>
        <v/>
      </c>
      <c r="DC429" s="84">
        <f t="shared" si="325"/>
        <v>1</v>
      </c>
      <c r="DD429" s="84">
        <f>'Elrond''s Household'!S5</f>
        <v>0</v>
      </c>
      <c r="DE429" s="84" t="str">
        <f>'Elrond''s Household'!B5</f>
        <v>Rivendell Knight Captain</v>
      </c>
      <c r="DF429" s="84" t="str">
        <f>'Elrond''s Household'!CW5</f>
        <v>-</v>
      </c>
      <c r="EH429" s="62"/>
      <c r="EI429" s="63"/>
      <c r="EJ429" s="64"/>
      <c r="EQ429" s="69"/>
      <c r="ER429" s="69"/>
      <c r="ES429" s="69"/>
      <c r="ET429" s="69"/>
      <c r="EU429" s="69"/>
      <c r="EV429" s="69"/>
      <c r="EW429" s="69"/>
      <c r="EX429" s="69"/>
      <c r="EY429" s="69"/>
      <c r="EZ429" s="69"/>
      <c r="FA429" s="69"/>
      <c r="FB429" s="73"/>
      <c r="FH429" s="84">
        <f t="shared" si="326"/>
        <v>0</v>
      </c>
      <c r="FI429" s="84">
        <f t="shared" si="327"/>
        <v>1</v>
      </c>
      <c r="FJ429" s="85" t="s">
        <v>1345</v>
      </c>
    </row>
    <row r="430" spans="100:166" x14ac:dyDescent="0.25">
      <c r="CV430" s="84">
        <f t="shared" si="324"/>
        <v>1</v>
      </c>
      <c r="CW430" s="58" t="str">
        <f>'Eregion and Rivendell'!W30</f>
        <v/>
      </c>
      <c r="DC430" s="84">
        <f t="shared" si="325"/>
        <v>1</v>
      </c>
      <c r="DD430" s="84">
        <f>'Elrond''s Household'!S6</f>
        <v>0</v>
      </c>
      <c r="DE430" s="84" t="str">
        <f>'Elrond''s Household'!B6</f>
        <v>Rivendell Knight Captain</v>
      </c>
      <c r="DF430" s="84" t="str">
        <f>'Elrond''s Household'!CW6</f>
        <v>-</v>
      </c>
      <c r="EH430" s="62"/>
      <c r="EI430" s="63"/>
      <c r="EJ430" s="64"/>
      <c r="EQ430" s="69"/>
      <c r="ER430" s="69"/>
      <c r="ES430" s="69"/>
      <c r="ET430" s="69"/>
      <c r="EU430" s="69"/>
      <c r="EV430" s="69"/>
      <c r="EW430" s="69"/>
      <c r="EX430" s="69"/>
      <c r="EY430" s="69"/>
      <c r="EZ430" s="69"/>
      <c r="FA430" s="69"/>
      <c r="FB430" s="73"/>
      <c r="FH430" s="84">
        <f t="shared" si="326"/>
        <v>0</v>
      </c>
      <c r="FI430" s="84">
        <f t="shared" si="327"/>
        <v>1</v>
      </c>
      <c r="FJ430" s="85" t="s">
        <v>1346</v>
      </c>
    </row>
    <row r="431" spans="100:166" x14ac:dyDescent="0.25">
      <c r="CV431" s="84">
        <f t="shared" si="324"/>
        <v>1</v>
      </c>
      <c r="CW431" s="58" t="str">
        <f>'Eregion and Rivendell'!W31</f>
        <v/>
      </c>
      <c r="DC431" s="84">
        <f t="shared" si="325"/>
        <v>1</v>
      </c>
      <c r="DD431" s="84"/>
      <c r="DE431" s="84"/>
      <c r="DF431" s="84"/>
      <c r="EH431" s="62"/>
      <c r="EI431" s="63"/>
      <c r="EJ431" s="64"/>
      <c r="EQ431" s="69"/>
      <c r="ER431" s="69"/>
      <c r="ES431" s="69"/>
      <c r="ET431" s="69"/>
      <c r="EU431" s="69"/>
      <c r="EV431" s="69"/>
      <c r="EW431" s="69"/>
      <c r="EX431" s="69"/>
      <c r="EY431" s="69"/>
      <c r="EZ431" s="69"/>
      <c r="FA431" s="69"/>
      <c r="FB431" s="73"/>
      <c r="FH431" s="84">
        <f t="shared" si="326"/>
        <v>0</v>
      </c>
      <c r="FI431" s="84">
        <f t="shared" si="327"/>
        <v>1</v>
      </c>
      <c r="FJ431" s="83" t="str">
        <f>""</f>
        <v/>
      </c>
    </row>
    <row r="432" spans="100:166" x14ac:dyDescent="0.25">
      <c r="CV432" s="84">
        <f t="shared" si="324"/>
        <v>1</v>
      </c>
      <c r="CW432" s="58" t="str">
        <f>'Eregion and Rivendell'!W32</f>
        <v/>
      </c>
      <c r="DC432" s="84">
        <f t="shared" si="325"/>
        <v>1</v>
      </c>
      <c r="DD432" s="84">
        <f>'Elrond''s Household'!AP3</f>
        <v>0</v>
      </c>
      <c r="DE432" s="84" t="str">
        <f>'Elrond''s Household'!AA3</f>
        <v>Knight of Rivendell</v>
      </c>
      <c r="DF432" s="84" t="str">
        <f>'Elrond''s Household'!CA3</f>
        <v>-</v>
      </c>
      <c r="EH432" s="62"/>
      <c r="EI432" s="63"/>
      <c r="EJ432" s="64"/>
      <c r="EQ432" s="69"/>
      <c r="ER432" s="69"/>
      <c r="ES432" s="69"/>
      <c r="ET432" s="69"/>
      <c r="EU432" s="69"/>
      <c r="EV432" s="69"/>
      <c r="EW432" s="69"/>
      <c r="EX432" s="69"/>
      <c r="EY432" s="69"/>
      <c r="EZ432" s="69"/>
      <c r="FA432" s="69"/>
      <c r="FB432" s="73"/>
      <c r="FH432" s="84">
        <f t="shared" si="326"/>
        <v>1</v>
      </c>
      <c r="FI432" s="84">
        <f t="shared" si="327"/>
        <v>1</v>
      </c>
      <c r="FJ432" s="85" t="s">
        <v>1347</v>
      </c>
    </row>
    <row r="433" spans="100:166" x14ac:dyDescent="0.25">
      <c r="CV433" s="84">
        <f t="shared" si="324"/>
        <v>1</v>
      </c>
      <c r="CW433" s="58" t="str">
        <f>'Eregion and Rivendell'!W33</f>
        <v/>
      </c>
      <c r="DC433" s="84">
        <f t="shared" si="325"/>
        <v>1</v>
      </c>
      <c r="DD433" s="84">
        <f>'Elrond''s Household'!AP4</f>
        <v>0</v>
      </c>
      <c r="DE433" s="84" t="str">
        <f>'Elrond''s Household'!AA4</f>
        <v>Knight of Rivendell</v>
      </c>
      <c r="DF433" s="84" t="str">
        <f>'Elrond''s Household'!CA4</f>
        <v>-</v>
      </c>
      <c r="EH433" s="62"/>
      <c r="EI433" s="63"/>
      <c r="EJ433" s="64"/>
      <c r="EQ433" s="69"/>
      <c r="ER433" s="69"/>
      <c r="ES433" s="69"/>
      <c r="ET433" s="69"/>
      <c r="EU433" s="69"/>
      <c r="EV433" s="69"/>
      <c r="EW433" s="69"/>
      <c r="EX433" s="69"/>
      <c r="EY433" s="69"/>
      <c r="EZ433" s="69"/>
      <c r="FA433" s="69"/>
      <c r="FB433" s="73"/>
      <c r="FH433" s="84">
        <f t="shared" si="326"/>
        <v>0</v>
      </c>
      <c r="FI433" s="84">
        <f t="shared" si="327"/>
        <v>1</v>
      </c>
      <c r="FJ433" s="85" t="s">
        <v>1348</v>
      </c>
    </row>
    <row r="434" spans="100:166" x14ac:dyDescent="0.25">
      <c r="CV434" s="84">
        <f t="shared" si="324"/>
        <v>1</v>
      </c>
      <c r="CW434" s="58" t="str">
        <f>'Eregion and Rivendell'!W34</f>
        <v/>
      </c>
      <c r="DC434" s="84">
        <f t="shared" si="325"/>
        <v>1</v>
      </c>
      <c r="DD434" s="84">
        <f>'Elrond''s Household'!AP5</f>
        <v>0</v>
      </c>
      <c r="DE434" s="84" t="str">
        <f>'Elrond''s Household'!AA5</f>
        <v>Knight of Rivendell</v>
      </c>
      <c r="DF434" s="84" t="str">
        <f>'Elrond''s Household'!CA5</f>
        <v>-</v>
      </c>
      <c r="EH434" s="62"/>
      <c r="EI434" s="63"/>
      <c r="EJ434" s="64"/>
      <c r="EQ434" s="69"/>
      <c r="ER434" s="69"/>
      <c r="ES434" s="69"/>
      <c r="ET434" s="69"/>
      <c r="EU434" s="69"/>
      <c r="EV434" s="69"/>
      <c r="EW434" s="69"/>
      <c r="EX434" s="69"/>
      <c r="EY434" s="69"/>
      <c r="EZ434" s="69"/>
      <c r="FA434" s="69"/>
      <c r="FB434" s="73"/>
      <c r="FH434" s="84">
        <f t="shared" si="326"/>
        <v>0</v>
      </c>
      <c r="FI434" s="84">
        <f t="shared" si="327"/>
        <v>1</v>
      </c>
      <c r="FJ434" s="83" t="str">
        <f>""</f>
        <v/>
      </c>
    </row>
    <row r="435" spans="100:166" x14ac:dyDescent="0.25">
      <c r="CV435" s="84">
        <f t="shared" si="324"/>
        <v>1</v>
      </c>
      <c r="CW435" s="58" t="str">
        <f>'Eregion and Rivendell'!W35</f>
        <v/>
      </c>
      <c r="DC435" s="84">
        <f t="shared" si="325"/>
        <v>1</v>
      </c>
      <c r="DD435" s="84">
        <f>'Elrond''s Household'!AP6</f>
        <v>0</v>
      </c>
      <c r="DE435" s="84" t="str">
        <f>'Elrond''s Household'!AA6</f>
        <v>Knight of Rivendell</v>
      </c>
      <c r="DF435" s="84" t="str">
        <f>'Elrond''s Household'!CA6</f>
        <v>-</v>
      </c>
      <c r="EH435" s="62"/>
      <c r="EI435" s="63"/>
      <c r="EJ435" s="64"/>
      <c r="EQ435" s="69"/>
      <c r="ER435" s="69"/>
      <c r="ES435" s="69"/>
      <c r="ET435" s="69"/>
      <c r="EU435" s="69"/>
      <c r="EV435" s="69"/>
      <c r="EW435" s="69"/>
      <c r="EX435" s="69"/>
      <c r="EY435" s="69"/>
      <c r="EZ435" s="69"/>
      <c r="FA435" s="69"/>
      <c r="FB435" s="73"/>
      <c r="FH435" s="84">
        <f t="shared" si="326"/>
        <v>1</v>
      </c>
      <c r="FI435" s="84">
        <f t="shared" si="327"/>
        <v>1</v>
      </c>
      <c r="FJ435" s="85" t="s">
        <v>1040</v>
      </c>
    </row>
    <row r="436" spans="100:166" x14ac:dyDescent="0.25">
      <c r="CV436" s="84">
        <f t="shared" si="324"/>
        <v>1</v>
      </c>
      <c r="CW436" s="58" t="str">
        <f>'Eregion and Rivendell'!W36</f>
        <v/>
      </c>
      <c r="DC436" s="84">
        <f t="shared" si="325"/>
        <v>1</v>
      </c>
      <c r="DD436" s="84">
        <f>'Elrond''s Household'!AP7</f>
        <v>0</v>
      </c>
      <c r="DE436" s="84" t="str">
        <f>'Elrond''s Household'!AA7</f>
        <v>Knight of Rivendell</v>
      </c>
      <c r="DF436" s="84" t="str">
        <f>'Elrond''s Household'!CA7</f>
        <v>-</v>
      </c>
      <c r="EH436" s="62"/>
      <c r="EI436" s="63"/>
      <c r="EJ436" s="64"/>
      <c r="EQ436" s="69"/>
      <c r="ER436" s="69"/>
      <c r="ES436" s="69"/>
      <c r="ET436" s="69"/>
      <c r="EU436" s="69"/>
      <c r="EV436" s="69"/>
      <c r="EW436" s="69"/>
      <c r="EX436" s="69"/>
      <c r="EY436" s="69"/>
      <c r="EZ436" s="69"/>
      <c r="FA436" s="69"/>
      <c r="FB436" s="73"/>
      <c r="FH436" s="84">
        <f t="shared" si="326"/>
        <v>0</v>
      </c>
      <c r="FI436" s="84">
        <f t="shared" si="327"/>
        <v>1</v>
      </c>
      <c r="FJ436" s="85" t="s">
        <v>1915</v>
      </c>
    </row>
    <row r="437" spans="100:166" x14ac:dyDescent="0.25">
      <c r="CV437" s="84">
        <f t="shared" si="324"/>
        <v>1</v>
      </c>
      <c r="CW437" s="58" t="str">
        <f>'Eregion and Rivendell'!W37</f>
        <v/>
      </c>
      <c r="DC437" s="84">
        <f t="shared" si="325"/>
        <v>1</v>
      </c>
      <c r="DD437" s="84"/>
      <c r="DE437" s="84"/>
      <c r="DF437" s="84"/>
      <c r="EH437" s="62"/>
      <c r="EI437" s="63"/>
      <c r="EJ437" s="64"/>
      <c r="EQ437" s="69"/>
      <c r="ER437" s="69"/>
      <c r="ES437" s="69"/>
      <c r="ET437" s="69"/>
      <c r="EU437" s="69"/>
      <c r="EV437" s="69"/>
      <c r="EW437" s="69"/>
      <c r="EX437" s="69"/>
      <c r="EY437" s="69"/>
      <c r="EZ437" s="69"/>
      <c r="FA437" s="69"/>
      <c r="FB437" s="73"/>
      <c r="FH437" s="84">
        <f t="shared" si="326"/>
        <v>0</v>
      </c>
      <c r="FI437" s="84">
        <f t="shared" si="327"/>
        <v>1</v>
      </c>
      <c r="FJ437" s="83" t="str">
        <f>""</f>
        <v/>
      </c>
    </row>
    <row r="438" spans="100:166" x14ac:dyDescent="0.25">
      <c r="CV438" s="84">
        <f t="shared" si="324"/>
        <v>1</v>
      </c>
      <c r="CW438" s="58" t="str">
        <f>'Eregion and Rivendell'!W38</f>
        <v/>
      </c>
      <c r="DC438" s="84">
        <f t="shared" si="325"/>
        <v>1</v>
      </c>
      <c r="DD438" s="84"/>
      <c r="DE438" s="84"/>
      <c r="DF438" s="84"/>
      <c r="EH438" s="62"/>
      <c r="EI438" s="63"/>
      <c r="EJ438" s="64"/>
      <c r="EQ438" s="69"/>
      <c r="ER438" s="69"/>
      <c r="ES438" s="69"/>
      <c r="ET438" s="69"/>
      <c r="EU438" s="69"/>
      <c r="EV438" s="69"/>
      <c r="EW438" s="69"/>
      <c r="EX438" s="69"/>
      <c r="EY438" s="69"/>
      <c r="EZ438" s="69"/>
      <c r="FA438" s="69"/>
      <c r="FB438" s="73"/>
      <c r="FH438" s="84">
        <f t="shared" si="326"/>
        <v>1</v>
      </c>
      <c r="FI438" s="84">
        <f t="shared" si="327"/>
        <v>1</v>
      </c>
      <c r="FJ438" s="85" t="s">
        <v>1349</v>
      </c>
    </row>
    <row r="439" spans="100:166" x14ac:dyDescent="0.25">
      <c r="CV439" s="84">
        <f t="shared" si="324"/>
        <v>1</v>
      </c>
      <c r="CW439" s="58" t="str">
        <f>'Eregion and Rivendell'!W39</f>
        <v/>
      </c>
      <c r="DC439" s="84">
        <f t="shared" si="325"/>
        <v>1</v>
      </c>
      <c r="DD439" s="84">
        <f>'Erebor Reclaimed'!S3</f>
        <v>0</v>
      </c>
      <c r="DE439" s="84" t="str">
        <f>'Erebor Reclaimed'!B3</f>
        <v>Thorin Oakenshield, King Under the Mountain</v>
      </c>
      <c r="DF439" s="84" t="str">
        <f>'Erebor Reclaimed'!CW3</f>
        <v>-</v>
      </c>
      <c r="EH439" s="62"/>
      <c r="EI439" s="63"/>
      <c r="EJ439" s="64"/>
      <c r="EQ439" s="69"/>
      <c r="ER439" s="69"/>
      <c r="ES439" s="69"/>
      <c r="ET439" s="69"/>
      <c r="EU439" s="69"/>
      <c r="EV439" s="69"/>
      <c r="EW439" s="69"/>
      <c r="EX439" s="69"/>
      <c r="EY439" s="69"/>
      <c r="EZ439" s="69"/>
      <c r="FA439" s="69"/>
      <c r="FB439" s="73"/>
      <c r="FH439" s="84">
        <f t="shared" si="326"/>
        <v>0</v>
      </c>
      <c r="FI439" s="84">
        <f t="shared" si="327"/>
        <v>1</v>
      </c>
      <c r="FJ439" s="85" t="s">
        <v>1350</v>
      </c>
    </row>
    <row r="440" spans="100:166" x14ac:dyDescent="0.25">
      <c r="CV440" s="84">
        <f t="shared" si="324"/>
        <v>1</v>
      </c>
      <c r="CW440" s="58" t="str">
        <f>'Eregion and Rivendell'!W40</f>
        <v/>
      </c>
      <c r="DC440" s="84">
        <f t="shared" si="325"/>
        <v>1</v>
      </c>
      <c r="DD440" s="84">
        <f>'Erebor Reclaimed'!S4</f>
        <v>0</v>
      </c>
      <c r="DE440" s="84" t="str">
        <f>'Erebor Reclaimed'!B4</f>
        <v>Dwalin, CoE</v>
      </c>
      <c r="DF440" s="84" t="str">
        <f>'Erebor Reclaimed'!CW4</f>
        <v>-</v>
      </c>
      <c r="EH440" s="62"/>
      <c r="EI440" s="63"/>
      <c r="EJ440" s="64"/>
      <c r="EQ440" s="69"/>
      <c r="ER440" s="69"/>
      <c r="ES440" s="69"/>
      <c r="ET440" s="69"/>
      <c r="EU440" s="69"/>
      <c r="EV440" s="69"/>
      <c r="EW440" s="69"/>
      <c r="EX440" s="69"/>
      <c r="EY440" s="69"/>
      <c r="EZ440" s="69"/>
      <c r="FA440" s="69"/>
      <c r="FB440" s="73"/>
      <c r="FH440" s="84">
        <f t="shared" si="326"/>
        <v>0</v>
      </c>
      <c r="FI440" s="84">
        <f t="shared" si="327"/>
        <v>1</v>
      </c>
      <c r="FJ440" s="83" t="str">
        <f>""</f>
        <v/>
      </c>
    </row>
    <row r="441" spans="100:166" x14ac:dyDescent="0.25">
      <c r="CV441" s="84">
        <f t="shared" si="324"/>
        <v>1</v>
      </c>
      <c r="CW441" s="58" t="str">
        <f>'Eregion and Rivendell'!W41</f>
        <v/>
      </c>
      <c r="DC441" s="84">
        <f t="shared" si="325"/>
        <v>1</v>
      </c>
      <c r="DD441" s="84">
        <f>'Erebor Reclaimed'!S5</f>
        <v>0</v>
      </c>
      <c r="DE441" s="84" t="str">
        <f>'Erebor Reclaimed'!B5</f>
        <v>Balin, CoE</v>
      </c>
      <c r="DF441" s="84" t="str">
        <f>'Erebor Reclaimed'!CW5</f>
        <v>-</v>
      </c>
      <c r="EH441" s="62"/>
      <c r="EI441" s="63"/>
      <c r="EJ441" s="64"/>
      <c r="EQ441" s="69"/>
      <c r="ER441" s="69"/>
      <c r="ES441" s="69"/>
      <c r="ET441" s="69"/>
      <c r="EU441" s="69"/>
      <c r="EV441" s="69"/>
      <c r="EW441" s="69"/>
      <c r="EX441" s="69"/>
      <c r="EY441" s="69"/>
      <c r="EZ441" s="69"/>
      <c r="FA441" s="69"/>
      <c r="FB441" s="73"/>
      <c r="FH441" s="84">
        <f t="shared" si="326"/>
        <v>1</v>
      </c>
      <c r="FI441" s="84">
        <f t="shared" si="327"/>
        <v>1</v>
      </c>
      <c r="FJ441" s="85" t="s">
        <v>1351</v>
      </c>
    </row>
    <row r="442" spans="100:166" x14ac:dyDescent="0.25">
      <c r="CV442" s="84">
        <f t="shared" si="324"/>
        <v>1</v>
      </c>
      <c r="CW442" s="58" t="str">
        <f>'Eregion and Rivendell'!W42</f>
        <v/>
      </c>
      <c r="DC442" s="84">
        <f t="shared" si="325"/>
        <v>1</v>
      </c>
      <c r="DD442" s="84">
        <f>'Erebor Reclaimed'!S6</f>
        <v>0</v>
      </c>
      <c r="DE442" s="84" t="str">
        <f>'Erebor Reclaimed'!B6</f>
        <v>Bifur, CoE</v>
      </c>
      <c r="DF442" s="84" t="str">
        <f>'Erebor Reclaimed'!CW6</f>
        <v>-</v>
      </c>
      <c r="EH442" s="62"/>
      <c r="EI442" s="63"/>
      <c r="EJ442" s="64"/>
      <c r="EQ442" s="69"/>
      <c r="ER442" s="69"/>
      <c r="ES442" s="69"/>
      <c r="ET442" s="69"/>
      <c r="EU442" s="69"/>
      <c r="EV442" s="69"/>
      <c r="EW442" s="69"/>
      <c r="EX442" s="69"/>
      <c r="EY442" s="69"/>
      <c r="EZ442" s="69"/>
      <c r="FA442" s="69"/>
      <c r="FB442" s="73"/>
      <c r="FH442" s="84">
        <f t="shared" si="326"/>
        <v>0</v>
      </c>
      <c r="FI442" s="84">
        <f t="shared" si="327"/>
        <v>1</v>
      </c>
      <c r="FJ442" s="85" t="s">
        <v>1352</v>
      </c>
    </row>
    <row r="443" spans="100:166" x14ac:dyDescent="0.25">
      <c r="CV443" s="84">
        <f t="shared" si="324"/>
        <v>1</v>
      </c>
      <c r="CW443" s="58" t="str">
        <f>'Eregion and Rivendell'!W43</f>
        <v/>
      </c>
      <c r="DC443" s="84">
        <f t="shared" si="325"/>
        <v>1</v>
      </c>
      <c r="DD443" s="84">
        <f>'Erebor Reclaimed'!S7</f>
        <v>0</v>
      </c>
      <c r="DE443" s="84" t="str">
        <f>'Erebor Reclaimed'!B7</f>
        <v>Bofur, CoE</v>
      </c>
      <c r="DF443" s="84" t="str">
        <f>'Erebor Reclaimed'!CW7</f>
        <v>-</v>
      </c>
      <c r="EH443" s="62"/>
      <c r="EI443" s="63"/>
      <c r="EJ443" s="64"/>
      <c r="EQ443" s="69"/>
      <c r="ER443" s="69"/>
      <c r="ES443" s="69"/>
      <c r="ET443" s="69"/>
      <c r="EU443" s="69"/>
      <c r="EV443" s="69"/>
      <c r="EW443" s="69"/>
      <c r="EX443" s="69"/>
      <c r="EY443" s="69"/>
      <c r="EZ443" s="69"/>
      <c r="FA443" s="69"/>
      <c r="FB443" s="73"/>
      <c r="FH443" s="84">
        <f t="shared" si="326"/>
        <v>0</v>
      </c>
      <c r="FI443" s="84">
        <f t="shared" si="327"/>
        <v>1</v>
      </c>
      <c r="FJ443" s="83" t="str">
        <f>""</f>
        <v/>
      </c>
    </row>
    <row r="444" spans="100:166" x14ac:dyDescent="0.25">
      <c r="CV444" s="84">
        <f t="shared" si="324"/>
        <v>1</v>
      </c>
      <c r="CW444" s="58" t="str">
        <f>'Eregion and Rivendell'!W44</f>
        <v/>
      </c>
      <c r="DC444" s="84">
        <f t="shared" si="325"/>
        <v>1</v>
      </c>
      <c r="DD444" s="84">
        <f>'Erebor Reclaimed'!S8</f>
        <v>0</v>
      </c>
      <c r="DE444" s="84" t="str">
        <f>'Erebor Reclaimed'!B8</f>
        <v>Bombur, CoE</v>
      </c>
      <c r="DF444" s="84" t="str">
        <f>'Erebor Reclaimed'!CW8</f>
        <v>-</v>
      </c>
      <c r="EH444" s="62"/>
      <c r="EI444" s="63"/>
      <c r="EJ444" s="64"/>
      <c r="EQ444" s="69"/>
      <c r="ER444" s="69"/>
      <c r="ES444" s="69"/>
      <c r="ET444" s="69"/>
      <c r="EU444" s="69"/>
      <c r="EV444" s="69"/>
      <c r="EW444" s="69"/>
      <c r="EX444" s="69"/>
      <c r="EY444" s="69"/>
      <c r="EZ444" s="69"/>
      <c r="FA444" s="69"/>
      <c r="FB444" s="73"/>
      <c r="FH444" s="84">
        <f t="shared" si="326"/>
        <v>1</v>
      </c>
      <c r="FI444" s="84">
        <f t="shared" si="327"/>
        <v>1</v>
      </c>
      <c r="FJ444" s="85" t="s">
        <v>1353</v>
      </c>
    </row>
    <row r="445" spans="100:166" x14ac:dyDescent="0.25">
      <c r="CV445" s="84">
        <f t="shared" si="324"/>
        <v>1</v>
      </c>
      <c r="CW445" s="58" t="str">
        <f>'Eregion and Rivendell'!W45</f>
        <v/>
      </c>
      <c r="DC445" s="84">
        <f t="shared" si="325"/>
        <v>1</v>
      </c>
      <c r="DD445" s="84">
        <f>'Erebor Reclaimed'!S9</f>
        <v>0</v>
      </c>
      <c r="DE445" s="84" t="str">
        <f>'Erebor Reclaimed'!B9</f>
        <v>Ori, CoE</v>
      </c>
      <c r="DF445" s="84" t="str">
        <f>'Erebor Reclaimed'!CW9</f>
        <v>-</v>
      </c>
      <c r="EH445" s="62"/>
      <c r="EI445" s="63"/>
      <c r="EJ445" s="64"/>
      <c r="EQ445" s="69"/>
      <c r="ER445" s="69"/>
      <c r="ES445" s="69"/>
      <c r="ET445" s="69"/>
      <c r="EU445" s="69"/>
      <c r="EV445" s="69"/>
      <c r="EW445" s="69"/>
      <c r="EX445" s="69"/>
      <c r="EY445" s="69"/>
      <c r="EZ445" s="69"/>
      <c r="FA445" s="69"/>
      <c r="FB445" s="73"/>
      <c r="FH445" s="84">
        <f t="shared" si="326"/>
        <v>0</v>
      </c>
      <c r="FI445" s="84">
        <f t="shared" si="327"/>
        <v>1</v>
      </c>
      <c r="FJ445" s="85" t="s">
        <v>1350</v>
      </c>
    </row>
    <row r="446" spans="100:166" x14ac:dyDescent="0.25">
      <c r="CV446" s="84">
        <f t="shared" si="324"/>
        <v>1</v>
      </c>
      <c r="CW446" s="58" t="str">
        <f>'Eregion and Rivendell'!W46</f>
        <v/>
      </c>
      <c r="DC446" s="84">
        <f t="shared" si="325"/>
        <v>1</v>
      </c>
      <c r="DD446" s="84">
        <f>'Erebor Reclaimed'!S10</f>
        <v>0</v>
      </c>
      <c r="DE446" s="84" t="str">
        <f>'Erebor Reclaimed'!B10</f>
        <v>Nori, CoE</v>
      </c>
      <c r="DF446" s="84" t="str">
        <f>'Erebor Reclaimed'!CW10</f>
        <v>-</v>
      </c>
      <c r="EH446" s="62"/>
      <c r="EI446" s="63"/>
      <c r="EJ446" s="64"/>
      <c r="EQ446" s="69"/>
      <c r="ER446" s="69"/>
      <c r="ES446" s="69"/>
      <c r="ET446" s="69"/>
      <c r="EU446" s="69"/>
      <c r="EV446" s="69"/>
      <c r="EW446" s="69"/>
      <c r="EX446" s="69"/>
      <c r="EY446" s="69"/>
      <c r="EZ446" s="69"/>
      <c r="FA446" s="69"/>
      <c r="FB446" s="73"/>
      <c r="FH446" s="84">
        <f t="shared" si="326"/>
        <v>0</v>
      </c>
      <c r="FI446" s="84">
        <f t="shared" si="327"/>
        <v>1</v>
      </c>
      <c r="FJ446" s="83" t="str">
        <f>""</f>
        <v/>
      </c>
    </row>
    <row r="447" spans="100:166" x14ac:dyDescent="0.25">
      <c r="CV447" s="84">
        <f t="shared" si="324"/>
        <v>1</v>
      </c>
      <c r="CW447" s="58" t="str">
        <f>'Eregion and Rivendell'!W47</f>
        <v/>
      </c>
      <c r="DC447" s="84">
        <f t="shared" si="325"/>
        <v>1</v>
      </c>
      <c r="DD447" s="84">
        <f>'Erebor Reclaimed'!S11</f>
        <v>0</v>
      </c>
      <c r="DE447" s="84" t="str">
        <f>'Erebor Reclaimed'!B11</f>
        <v>Dori, CoE</v>
      </c>
      <c r="DF447" s="84" t="str">
        <f>'Erebor Reclaimed'!CW11</f>
        <v>-</v>
      </c>
      <c r="EH447" s="62"/>
      <c r="EI447" s="63"/>
      <c r="EJ447" s="64"/>
      <c r="EQ447" s="69"/>
      <c r="ER447" s="69"/>
      <c r="ES447" s="69"/>
      <c r="ET447" s="69"/>
      <c r="EU447" s="69"/>
      <c r="EV447" s="69"/>
      <c r="EW447" s="69"/>
      <c r="EX447" s="69"/>
      <c r="EY447" s="69"/>
      <c r="EZ447" s="69"/>
      <c r="FA447" s="69"/>
      <c r="FB447" s="73"/>
      <c r="FH447" s="84">
        <f t="shared" si="326"/>
        <v>1</v>
      </c>
      <c r="FI447" s="84">
        <f t="shared" si="327"/>
        <v>1</v>
      </c>
      <c r="FJ447" s="85" t="s">
        <v>1354</v>
      </c>
    </row>
    <row r="448" spans="100:166" x14ac:dyDescent="0.25">
      <c r="CV448" s="84">
        <f t="shared" si="324"/>
        <v>1</v>
      </c>
      <c r="CW448" s="58" t="str">
        <f>'Eregion and Rivendell'!W48</f>
        <v/>
      </c>
      <c r="DC448" s="84">
        <f t="shared" si="325"/>
        <v>1</v>
      </c>
      <c r="DD448" s="84">
        <f>'Erebor Reclaimed'!S12</f>
        <v>0</v>
      </c>
      <c r="DE448" s="84" t="str">
        <f>'Erebor Reclaimed'!B12</f>
        <v>Oin, CoE</v>
      </c>
      <c r="DF448" s="84" t="str">
        <f>'Erebor Reclaimed'!CW12</f>
        <v>-</v>
      </c>
      <c r="EH448" s="62"/>
      <c r="EI448" s="63"/>
      <c r="EJ448" s="64"/>
      <c r="EQ448" s="69"/>
      <c r="ER448" s="69"/>
      <c r="ES448" s="69"/>
      <c r="ET448" s="69"/>
      <c r="EU448" s="69"/>
      <c r="EV448" s="69"/>
      <c r="EW448" s="69"/>
      <c r="EX448" s="69"/>
      <c r="EY448" s="69"/>
      <c r="EZ448" s="69"/>
      <c r="FA448" s="69"/>
      <c r="FB448" s="73"/>
      <c r="FH448" s="84">
        <f t="shared" si="326"/>
        <v>0</v>
      </c>
      <c r="FI448" s="84">
        <f t="shared" si="327"/>
        <v>1</v>
      </c>
      <c r="FJ448" s="85" t="s">
        <v>1355</v>
      </c>
    </row>
    <row r="449" spans="100:166" x14ac:dyDescent="0.25">
      <c r="CV449" s="84">
        <f t="shared" si="324"/>
        <v>1</v>
      </c>
      <c r="CW449" s="58" t="str">
        <f>'Eregion and Rivendell'!W49</f>
        <v/>
      </c>
      <c r="DC449" s="84">
        <f t="shared" si="325"/>
        <v>1</v>
      </c>
      <c r="DD449" s="84">
        <f>'Erebor Reclaimed'!S13</f>
        <v>0</v>
      </c>
      <c r="DE449" s="84" t="str">
        <f>'Erebor Reclaimed'!B13</f>
        <v>Gloin, CoE</v>
      </c>
      <c r="DF449" s="84" t="str">
        <f>'Erebor Reclaimed'!CW13</f>
        <v>-</v>
      </c>
      <c r="EH449" s="62"/>
      <c r="EI449" s="63"/>
      <c r="EJ449" s="64"/>
      <c r="EQ449" s="69"/>
      <c r="ER449" s="69"/>
      <c r="ES449" s="69"/>
      <c r="ET449" s="69"/>
      <c r="EU449" s="69"/>
      <c r="EV449" s="69"/>
      <c r="EW449" s="69"/>
      <c r="EX449" s="69"/>
      <c r="EY449" s="69"/>
      <c r="EZ449" s="69"/>
      <c r="FA449" s="69"/>
      <c r="FB449" s="73"/>
      <c r="FH449" s="84">
        <f t="shared" si="326"/>
        <v>0</v>
      </c>
      <c r="FI449" s="84">
        <f t="shared" si="327"/>
        <v>1</v>
      </c>
      <c r="FJ449" s="83" t="str">
        <f>""</f>
        <v/>
      </c>
    </row>
    <row r="450" spans="100:166" x14ac:dyDescent="0.25">
      <c r="CV450" s="84">
        <f t="shared" si="324"/>
        <v>1</v>
      </c>
      <c r="CW450" s="58" t="str">
        <f>'Eregion and Rivendell'!W50</f>
        <v/>
      </c>
      <c r="DC450" s="84">
        <f t="shared" si="325"/>
        <v>1</v>
      </c>
      <c r="DD450" s="84">
        <f>'Erebor Reclaimed'!S14</f>
        <v>0</v>
      </c>
      <c r="DE450" s="84" t="str">
        <f>'Erebor Reclaimed'!B14</f>
        <v>Fili, CoE</v>
      </c>
      <c r="DF450" s="84" t="str">
        <f>'Erebor Reclaimed'!CW14</f>
        <v>-</v>
      </c>
      <c r="EH450" s="62"/>
      <c r="EI450" s="63"/>
      <c r="EJ450" s="64"/>
      <c r="EQ450" s="69"/>
      <c r="ER450" s="69"/>
      <c r="ES450" s="69"/>
      <c r="ET450" s="69"/>
      <c r="EU450" s="69"/>
      <c r="EV450" s="69"/>
      <c r="EW450" s="69"/>
      <c r="EX450" s="69"/>
      <c r="EY450" s="69"/>
      <c r="EZ450" s="69"/>
      <c r="FA450" s="69"/>
      <c r="FB450" s="73"/>
      <c r="FH450" s="84">
        <f t="shared" si="326"/>
        <v>1</v>
      </c>
      <c r="FI450" s="84">
        <f t="shared" si="327"/>
        <v>1</v>
      </c>
      <c r="FJ450" s="85" t="s">
        <v>1356</v>
      </c>
    </row>
    <row r="451" spans="100:166" x14ac:dyDescent="0.25">
      <c r="CV451" s="84">
        <f t="shared" ref="CV451:CV514" si="328">IF(CW450="",CV450,CV450+1)</f>
        <v>1</v>
      </c>
      <c r="CW451" s="58" t="str">
        <f>'Eregion and Rivendell'!W51</f>
        <v/>
      </c>
      <c r="DC451" s="84">
        <f t="shared" si="325"/>
        <v>1</v>
      </c>
      <c r="DD451" s="84">
        <f>'Erebor Reclaimed'!S15</f>
        <v>0</v>
      </c>
      <c r="DE451" s="84" t="str">
        <f>'Erebor Reclaimed'!B15</f>
        <v>Kili, CoE</v>
      </c>
      <c r="DF451" s="84" t="str">
        <f>'Erebor Reclaimed'!CW15</f>
        <v>-</v>
      </c>
      <c r="EH451" s="62"/>
      <c r="EI451" s="63"/>
      <c r="EJ451" s="64"/>
      <c r="EQ451" s="69"/>
      <c r="ER451" s="69"/>
      <c r="ES451" s="69"/>
      <c r="ET451" s="69"/>
      <c r="EU451" s="69"/>
      <c r="EV451" s="69"/>
      <c r="EW451" s="69"/>
      <c r="EX451" s="69"/>
      <c r="EY451" s="69"/>
      <c r="EZ451" s="69"/>
      <c r="FA451" s="69"/>
      <c r="FB451" s="73"/>
      <c r="FH451" s="84">
        <f t="shared" si="326"/>
        <v>0</v>
      </c>
      <c r="FI451" s="84">
        <f t="shared" si="327"/>
        <v>1</v>
      </c>
      <c r="FJ451" s="85" t="s">
        <v>1357</v>
      </c>
    </row>
    <row r="452" spans="100:166" x14ac:dyDescent="0.25">
      <c r="CV452" s="84">
        <f t="shared" si="328"/>
        <v>1</v>
      </c>
      <c r="CW452" s="58" t="str">
        <f>'Eregion and Rivendell'!W52</f>
        <v/>
      </c>
      <c r="DC452" s="84">
        <f t="shared" ref="DC452:DC531" si="329">IF(DD451=0,DC451,DC451+1)</f>
        <v>1</v>
      </c>
      <c r="DD452" s="84">
        <f>'Erebor Reclaimed'!S16</f>
        <v>0</v>
      </c>
      <c r="DE452" s="84" t="str">
        <f>'Erebor Reclaimed'!B16</f>
        <v>Iron Hills Chariot, CoE</v>
      </c>
      <c r="DF452" s="84" t="str">
        <f>'Erebor Reclaimed'!CW16</f>
        <v>-</v>
      </c>
      <c r="EH452" s="62"/>
      <c r="EI452" s="63"/>
      <c r="EJ452" s="64"/>
      <c r="EQ452" s="69"/>
      <c r="ER452" s="69"/>
      <c r="ES452" s="69"/>
      <c r="ET452" s="69"/>
      <c r="EU452" s="69"/>
      <c r="EV452" s="69"/>
      <c r="EW452" s="69"/>
      <c r="EX452" s="69"/>
      <c r="EY452" s="69"/>
      <c r="EZ452" s="69"/>
      <c r="FA452" s="69"/>
      <c r="FB452" s="73"/>
      <c r="FH452" s="84">
        <f t="shared" si="326"/>
        <v>0</v>
      </c>
      <c r="FI452" s="84">
        <f t="shared" si="327"/>
        <v>1</v>
      </c>
      <c r="FJ452" s="83" t="str">
        <f>""</f>
        <v/>
      </c>
    </row>
    <row r="453" spans="100:166" x14ac:dyDescent="0.25">
      <c r="CV453" s="84">
        <f t="shared" si="328"/>
        <v>1</v>
      </c>
      <c r="CW453" s="58" t="str">
        <f>'Eregion and Rivendell'!W53</f>
        <v/>
      </c>
      <c r="DC453" s="84">
        <f t="shared" si="329"/>
        <v>1</v>
      </c>
      <c r="DD453" s="84">
        <f>'Erebor Reclaimed'!S17</f>
        <v>0</v>
      </c>
      <c r="DE453" s="84" t="str">
        <f>'Erebor Reclaimed'!B17</f>
        <v>Dain Ironfoot, Lord of the Iron Hills</v>
      </c>
      <c r="DF453" s="84" t="str">
        <f>'Erebor Reclaimed'!CW17</f>
        <v>-</v>
      </c>
      <c r="EH453" s="62"/>
      <c r="EI453" s="63"/>
      <c r="EJ453" s="64"/>
      <c r="EQ453" s="69"/>
      <c r="ER453" s="69"/>
      <c r="ES453" s="69"/>
      <c r="ET453" s="69"/>
      <c r="EU453" s="69"/>
      <c r="EV453" s="69"/>
      <c r="EW453" s="69"/>
      <c r="EX453" s="69"/>
      <c r="EY453" s="69"/>
      <c r="EZ453" s="69"/>
      <c r="FA453" s="69"/>
      <c r="FB453" s="73"/>
      <c r="FH453" s="84">
        <f t="shared" si="326"/>
        <v>1</v>
      </c>
      <c r="FI453" s="84">
        <f t="shared" si="327"/>
        <v>1</v>
      </c>
      <c r="FJ453" s="85" t="s">
        <v>1358</v>
      </c>
    </row>
    <row r="454" spans="100:166" x14ac:dyDescent="0.25">
      <c r="CV454" s="84">
        <f t="shared" si="328"/>
        <v>1</v>
      </c>
      <c r="CW454" s="58" t="str">
        <f>'Eregion and Rivendell'!W54</f>
        <v/>
      </c>
      <c r="DC454" s="84">
        <f t="shared" si="329"/>
        <v>1</v>
      </c>
      <c r="DD454" s="84">
        <f>'Erebor Reclaimed'!S18</f>
        <v>0</v>
      </c>
      <c r="DE454" s="84" t="str">
        <f>'Erebor Reclaimed'!B18</f>
        <v>Iron Hills Captain</v>
      </c>
      <c r="DF454" s="84" t="str">
        <f>'Erebor Reclaimed'!CW18</f>
        <v>-</v>
      </c>
      <c r="EH454" s="62"/>
      <c r="EI454" s="63"/>
      <c r="EJ454" s="64"/>
      <c r="EQ454" s="69"/>
      <c r="ER454" s="69"/>
      <c r="ES454" s="69"/>
      <c r="ET454" s="69"/>
      <c r="EU454" s="69"/>
      <c r="EV454" s="69"/>
      <c r="EW454" s="69"/>
      <c r="EX454" s="69"/>
      <c r="EY454" s="69"/>
      <c r="EZ454" s="69"/>
      <c r="FA454" s="69"/>
      <c r="FB454" s="73"/>
      <c r="FH454" s="84">
        <f t="shared" si="326"/>
        <v>0</v>
      </c>
      <c r="FI454" s="84">
        <f t="shared" si="327"/>
        <v>1</v>
      </c>
      <c r="FJ454" s="85" t="s">
        <v>1359</v>
      </c>
    </row>
    <row r="455" spans="100:166" x14ac:dyDescent="0.25">
      <c r="CV455" s="84">
        <f t="shared" si="328"/>
        <v>1</v>
      </c>
      <c r="CW455" s="58" t="str">
        <f>'Eregion and Rivendell'!W55</f>
        <v/>
      </c>
      <c r="DC455" s="84">
        <f t="shared" si="329"/>
        <v>1</v>
      </c>
      <c r="DD455" s="84">
        <f>'Erebor Reclaimed'!S19</f>
        <v>0</v>
      </c>
      <c r="DE455" s="84" t="str">
        <f>'Erebor Reclaimed'!B19</f>
        <v>Iron Hills Captain</v>
      </c>
      <c r="DF455" s="84" t="str">
        <f>'Erebor Reclaimed'!CW19</f>
        <v>-</v>
      </c>
      <c r="EH455" s="62"/>
      <c r="EI455" s="63"/>
      <c r="EJ455" s="64"/>
      <c r="EQ455" s="69"/>
      <c r="ER455" s="69"/>
      <c r="ES455" s="69"/>
      <c r="ET455" s="69"/>
      <c r="EU455" s="69"/>
      <c r="EV455" s="69"/>
      <c r="EW455" s="69"/>
      <c r="EX455" s="69"/>
      <c r="EY455" s="69"/>
      <c r="EZ455" s="69"/>
      <c r="FA455" s="69"/>
      <c r="FB455" s="73"/>
      <c r="FH455" s="84">
        <f t="shared" si="326"/>
        <v>0</v>
      </c>
      <c r="FI455" s="84">
        <f t="shared" si="327"/>
        <v>1</v>
      </c>
      <c r="FJ455" s="85" t="s">
        <v>1360</v>
      </c>
    </row>
    <row r="456" spans="100:166" x14ac:dyDescent="0.25">
      <c r="CV456" s="84">
        <f t="shared" si="328"/>
        <v>1</v>
      </c>
      <c r="CW456" s="58" t="str">
        <f>'Eregion and Rivendell'!W56</f>
        <v/>
      </c>
      <c r="DC456" s="84">
        <f t="shared" si="329"/>
        <v>1</v>
      </c>
      <c r="DD456" s="84">
        <f>'Erebor Reclaimed'!S20</f>
        <v>0</v>
      </c>
      <c r="DE456" s="84" t="str">
        <f>'Erebor Reclaimed'!B20</f>
        <v>Iron Hills Captain</v>
      </c>
      <c r="DF456" s="84" t="str">
        <f>'Erebor Reclaimed'!CW20</f>
        <v>-</v>
      </c>
      <c r="EH456" s="62"/>
      <c r="EI456" s="63"/>
      <c r="EJ456" s="64"/>
      <c r="EQ456" s="69"/>
      <c r="ER456" s="69"/>
      <c r="ES456" s="69"/>
      <c r="ET456" s="69"/>
      <c r="EU456" s="69"/>
      <c r="EV456" s="69"/>
      <c r="EW456" s="69"/>
      <c r="EX456" s="69"/>
      <c r="EY456" s="69"/>
      <c r="EZ456" s="69"/>
      <c r="FA456" s="69"/>
      <c r="FB456" s="73"/>
      <c r="FH456" s="84">
        <f t="shared" si="326"/>
        <v>0</v>
      </c>
      <c r="FI456" s="84">
        <f t="shared" si="327"/>
        <v>1</v>
      </c>
      <c r="FJ456" s="85" t="s">
        <v>1916</v>
      </c>
    </row>
    <row r="457" spans="100:166" x14ac:dyDescent="0.25">
      <c r="CV457" s="84">
        <f t="shared" si="328"/>
        <v>1</v>
      </c>
      <c r="CW457" s="58" t="str">
        <f>'Eregion and Rivendell'!W57</f>
        <v/>
      </c>
      <c r="DC457" s="84">
        <f t="shared" si="329"/>
        <v>1</v>
      </c>
      <c r="DD457" s="84">
        <f>'Erebor Reclaimed'!S21</f>
        <v>0</v>
      </c>
      <c r="DE457" s="84" t="str">
        <f>'Erebor Reclaimed'!B21</f>
        <v>Iron Hills Captain</v>
      </c>
      <c r="DF457" s="84" t="str">
        <f>'Erebor Reclaimed'!CW21</f>
        <v>-</v>
      </c>
      <c r="EH457" s="62"/>
      <c r="EI457" s="63"/>
      <c r="EJ457" s="64"/>
      <c r="EQ457" s="69"/>
      <c r="ER457" s="69"/>
      <c r="ES457" s="69"/>
      <c r="ET457" s="69"/>
      <c r="EU457" s="69"/>
      <c r="EV457" s="69"/>
      <c r="EW457" s="69"/>
      <c r="EX457" s="69"/>
      <c r="EY457" s="69"/>
      <c r="EZ457" s="69"/>
      <c r="FA457" s="69"/>
      <c r="FB457" s="73"/>
      <c r="FH457" s="84">
        <f t="shared" si="326"/>
        <v>0</v>
      </c>
      <c r="FI457" s="84">
        <f t="shared" si="327"/>
        <v>1</v>
      </c>
      <c r="FJ457" s="85" t="s">
        <v>1361</v>
      </c>
    </row>
    <row r="458" spans="100:166" x14ac:dyDescent="0.25">
      <c r="CV458" s="84">
        <f t="shared" si="328"/>
        <v>1</v>
      </c>
      <c r="CW458" s="58" t="str">
        <f>'Eregion and Rivendell'!W58</f>
        <v/>
      </c>
      <c r="DC458" s="84">
        <f t="shared" si="329"/>
        <v>1</v>
      </c>
      <c r="EH458" s="62"/>
      <c r="EI458" s="63"/>
      <c r="EJ458" s="64"/>
      <c r="EQ458" s="69"/>
      <c r="ER458" s="69"/>
      <c r="ES458" s="69"/>
      <c r="ET458" s="69"/>
      <c r="EU458" s="69"/>
      <c r="EV458" s="69"/>
      <c r="EW458" s="69"/>
      <c r="EX458" s="69"/>
      <c r="EY458" s="69"/>
      <c r="EZ458" s="69"/>
      <c r="FA458" s="69"/>
      <c r="FB458" s="73"/>
      <c r="FH458" s="84">
        <f t="shared" si="326"/>
        <v>0</v>
      </c>
      <c r="FI458" s="84">
        <f t="shared" si="327"/>
        <v>1</v>
      </c>
      <c r="FJ458" s="85" t="s">
        <v>1362</v>
      </c>
    </row>
    <row r="459" spans="100:166" x14ac:dyDescent="0.25">
      <c r="CV459" s="84">
        <f t="shared" si="328"/>
        <v>1</v>
      </c>
      <c r="CW459" s="58" t="str">
        <f>'Eregion and Rivendell'!W59</f>
        <v/>
      </c>
      <c r="DC459" s="84">
        <f t="shared" si="329"/>
        <v>1</v>
      </c>
      <c r="DD459" s="84">
        <f>'Erebor Reclaimed'!AP3</f>
        <v>0</v>
      </c>
      <c r="DE459" s="84" t="str">
        <f>'Erebor Reclaimed'!AA3</f>
        <v>Iron Hills Dwarf</v>
      </c>
      <c r="DF459" s="84" t="str">
        <f>'Erebor Reclaimed'!CA3</f>
        <v>-</v>
      </c>
      <c r="EH459" s="62"/>
      <c r="EI459" s="63"/>
      <c r="EJ459" s="64"/>
      <c r="EQ459" s="69"/>
      <c r="ER459" s="69"/>
      <c r="ES459" s="69"/>
      <c r="ET459" s="69"/>
      <c r="EU459" s="69"/>
      <c r="EV459" s="69"/>
      <c r="EW459" s="69"/>
      <c r="EX459" s="69"/>
      <c r="EY459" s="69"/>
      <c r="EZ459" s="69"/>
      <c r="FA459" s="69"/>
      <c r="FB459" s="73"/>
      <c r="FH459" s="84">
        <f t="shared" si="326"/>
        <v>0</v>
      </c>
      <c r="FI459" s="84">
        <f t="shared" si="327"/>
        <v>1</v>
      </c>
      <c r="FJ459" s="83" t="str">
        <f>""</f>
        <v/>
      </c>
    </row>
    <row r="460" spans="100:166" x14ac:dyDescent="0.25">
      <c r="CV460" s="84">
        <f t="shared" si="328"/>
        <v>1</v>
      </c>
      <c r="CW460" s="58" t="str">
        <f>'Eregion and Rivendell'!W60</f>
        <v/>
      </c>
      <c r="DC460" s="84">
        <f t="shared" si="329"/>
        <v>1</v>
      </c>
      <c r="DD460" s="84">
        <f>'Erebor Reclaimed'!AP4</f>
        <v>0</v>
      </c>
      <c r="DE460" s="84" t="str">
        <f>'Erebor Reclaimed'!AA4</f>
        <v>Iron Hills Dwarf</v>
      </c>
      <c r="DF460" s="84" t="str">
        <f>'Erebor Reclaimed'!CA4</f>
        <v>-</v>
      </c>
      <c r="EH460" s="62"/>
      <c r="EI460" s="63"/>
      <c r="EJ460" s="64"/>
      <c r="EQ460" s="69"/>
      <c r="ER460" s="69"/>
      <c r="ES460" s="69"/>
      <c r="ET460" s="69"/>
      <c r="EU460" s="69"/>
      <c r="EV460" s="69"/>
      <c r="EW460" s="69"/>
      <c r="EX460" s="69"/>
      <c r="EY460" s="69"/>
      <c r="EZ460" s="69"/>
      <c r="FA460" s="69"/>
      <c r="FB460" s="73"/>
      <c r="FH460" s="84">
        <f t="shared" si="326"/>
        <v>1</v>
      </c>
      <c r="FI460" s="84">
        <f t="shared" si="327"/>
        <v>1</v>
      </c>
      <c r="FJ460" s="85" t="s">
        <v>1363</v>
      </c>
    </row>
    <row r="461" spans="100:166" x14ac:dyDescent="0.25">
      <c r="CV461" s="84">
        <f t="shared" si="328"/>
        <v>1</v>
      </c>
      <c r="CW461" s="58" t="str">
        <f>'Eregion and Rivendell'!W61</f>
        <v/>
      </c>
      <c r="DC461" s="84">
        <f t="shared" si="329"/>
        <v>1</v>
      </c>
      <c r="DD461" s="84">
        <f>'Erebor Reclaimed'!AP5</f>
        <v>0</v>
      </c>
      <c r="DE461" s="84" t="str">
        <f>'Erebor Reclaimed'!AA5</f>
        <v>Iron Hills Dwarf</v>
      </c>
      <c r="DF461" s="84" t="str">
        <f>'Erebor Reclaimed'!CA5</f>
        <v>-</v>
      </c>
      <c r="EH461" s="62"/>
      <c r="EI461" s="63"/>
      <c r="EJ461" s="64"/>
      <c r="EQ461" s="69"/>
      <c r="ER461" s="69"/>
      <c r="ES461" s="69"/>
      <c r="ET461" s="69"/>
      <c r="EU461" s="69"/>
      <c r="EV461" s="69"/>
      <c r="EW461" s="69"/>
      <c r="EX461" s="69"/>
      <c r="EY461" s="69"/>
      <c r="EZ461" s="69"/>
      <c r="FA461" s="69"/>
      <c r="FB461" s="73"/>
      <c r="FH461" s="84">
        <f t="shared" si="326"/>
        <v>0</v>
      </c>
      <c r="FI461" s="84">
        <f t="shared" si="327"/>
        <v>1</v>
      </c>
      <c r="FJ461" s="85" t="s">
        <v>1364</v>
      </c>
    </row>
    <row r="462" spans="100:166" x14ac:dyDescent="0.25">
      <c r="CV462" s="84">
        <f t="shared" si="328"/>
        <v>1</v>
      </c>
      <c r="CW462" s="58" t="str">
        <f>'Eregion and Rivendell'!W62</f>
        <v/>
      </c>
      <c r="DC462" s="84">
        <f t="shared" si="329"/>
        <v>1</v>
      </c>
      <c r="DD462" s="84">
        <f>'Erebor Reclaimed'!AP6</f>
        <v>0</v>
      </c>
      <c r="DE462" s="84" t="str">
        <f>'Erebor Reclaimed'!AA6</f>
        <v>Iron Hills Dwarf</v>
      </c>
      <c r="DF462" s="84" t="str">
        <f>'Erebor Reclaimed'!CA6</f>
        <v>-</v>
      </c>
      <c r="EH462" s="62"/>
      <c r="EI462" s="63"/>
      <c r="EJ462" s="64"/>
      <c r="EQ462" s="69"/>
      <c r="ER462" s="69"/>
      <c r="ES462" s="69"/>
      <c r="ET462" s="69"/>
      <c r="EU462" s="69"/>
      <c r="EV462" s="69"/>
      <c r="EW462" s="69"/>
      <c r="EX462" s="69"/>
      <c r="EY462" s="69"/>
      <c r="EZ462" s="69"/>
      <c r="FA462" s="69"/>
      <c r="FB462" s="73"/>
      <c r="FH462" s="84">
        <f t="shared" si="326"/>
        <v>0</v>
      </c>
      <c r="FI462" s="84">
        <f t="shared" si="327"/>
        <v>1</v>
      </c>
      <c r="FJ462" s="83" t="str">
        <f>""</f>
        <v/>
      </c>
    </row>
    <row r="463" spans="100:166" x14ac:dyDescent="0.25">
      <c r="CV463" s="84">
        <f t="shared" si="328"/>
        <v>1</v>
      </c>
      <c r="CW463" s="58" t="str">
        <f>'Eregion and Rivendell'!W63</f>
        <v/>
      </c>
      <c r="DC463" s="84">
        <f t="shared" si="329"/>
        <v>1</v>
      </c>
      <c r="DD463" s="84">
        <f>'Erebor Reclaimed'!AP7</f>
        <v>0</v>
      </c>
      <c r="DE463" s="84" t="str">
        <f>'Erebor Reclaimed'!AA7</f>
        <v>Iron Hills Dwarf</v>
      </c>
      <c r="DF463" s="84" t="str">
        <f>'Erebor Reclaimed'!CA7</f>
        <v>-</v>
      </c>
      <c r="EH463" s="62"/>
      <c r="EI463" s="63"/>
      <c r="EJ463" s="64"/>
      <c r="EQ463" s="69"/>
      <c r="ER463" s="69"/>
      <c r="ES463" s="69"/>
      <c r="ET463" s="69"/>
      <c r="EU463" s="69"/>
      <c r="EV463" s="69"/>
      <c r="EW463" s="69"/>
      <c r="EX463" s="69"/>
      <c r="EY463" s="69"/>
      <c r="EZ463" s="69"/>
      <c r="FA463" s="69"/>
      <c r="FB463" s="73"/>
      <c r="FH463" s="84">
        <f t="shared" si="326"/>
        <v>1</v>
      </c>
      <c r="FI463" s="84">
        <f t="shared" si="327"/>
        <v>1</v>
      </c>
      <c r="FJ463" s="85" t="s">
        <v>1365</v>
      </c>
    </row>
    <row r="464" spans="100:166" x14ac:dyDescent="0.25">
      <c r="CV464" s="84">
        <f t="shared" si="328"/>
        <v>1</v>
      </c>
      <c r="CW464" s="58" t="str">
        <f>'Eregion and Rivendell'!W64</f>
        <v/>
      </c>
      <c r="DC464" s="84">
        <f t="shared" si="329"/>
        <v>1</v>
      </c>
      <c r="DD464" s="84">
        <f>'Erebor Reclaimed'!AP8</f>
        <v>0</v>
      </c>
      <c r="DE464" s="84" t="str">
        <f>'Erebor Reclaimed'!AA8</f>
        <v>Iron Hills Dwarf</v>
      </c>
      <c r="DF464" s="84" t="str">
        <f>'Erebor Reclaimed'!CA8</f>
        <v>-</v>
      </c>
      <c r="EQ464" s="69"/>
      <c r="ER464" s="69"/>
      <c r="ES464" s="69"/>
      <c r="ET464" s="69"/>
      <c r="EU464" s="69"/>
      <c r="EV464" s="69"/>
      <c r="EW464" s="69"/>
      <c r="EX464" s="69"/>
      <c r="EY464" s="69"/>
      <c r="EZ464" s="69"/>
      <c r="FA464" s="69"/>
      <c r="FB464" s="73"/>
      <c r="FH464" s="84">
        <f t="shared" si="326"/>
        <v>0</v>
      </c>
      <c r="FI464" s="84">
        <f t="shared" si="327"/>
        <v>1</v>
      </c>
      <c r="FJ464" s="85" t="s">
        <v>1366</v>
      </c>
    </row>
    <row r="465" spans="100:166" x14ac:dyDescent="0.25">
      <c r="CV465" s="84">
        <f t="shared" si="328"/>
        <v>1</v>
      </c>
      <c r="CW465" s="58" t="str">
        <f>'Eregion and Rivendell'!W65</f>
        <v/>
      </c>
      <c r="DC465" s="84">
        <f t="shared" si="329"/>
        <v>1</v>
      </c>
      <c r="DD465" s="84">
        <f>'Erebor Reclaimed'!AP9</f>
        <v>0</v>
      </c>
      <c r="DE465" s="84" t="str">
        <f>'Erebor Reclaimed'!AA9</f>
        <v>Iron Hills Dwarf</v>
      </c>
      <c r="DF465" s="84" t="str">
        <f>'Erebor Reclaimed'!CA9</f>
        <v>-</v>
      </c>
      <c r="EQ465" s="69"/>
      <c r="ER465" s="69"/>
      <c r="ES465" s="69"/>
      <c r="ET465" s="69"/>
      <c r="EU465" s="69"/>
      <c r="EV465" s="69"/>
      <c r="EW465" s="69"/>
      <c r="EX465" s="69"/>
      <c r="EY465" s="69"/>
      <c r="EZ465" s="69"/>
      <c r="FA465" s="69"/>
      <c r="FB465" s="73"/>
      <c r="FH465" s="84">
        <f t="shared" si="326"/>
        <v>0</v>
      </c>
      <c r="FI465" s="84">
        <f t="shared" si="327"/>
        <v>1</v>
      </c>
      <c r="FJ465" s="85" t="s">
        <v>1367</v>
      </c>
    </row>
    <row r="466" spans="100:166" x14ac:dyDescent="0.25">
      <c r="CV466" s="84">
        <f t="shared" si="328"/>
        <v>1</v>
      </c>
      <c r="CW466" s="58" t="str">
        <f>'Eregion and Rivendell'!W66</f>
        <v/>
      </c>
      <c r="DC466" s="84">
        <f t="shared" si="329"/>
        <v>1</v>
      </c>
      <c r="DD466" s="84">
        <f>'Erebor Reclaimed'!AP10</f>
        <v>0</v>
      </c>
      <c r="DE466" s="84" t="str">
        <f>'Erebor Reclaimed'!AA10</f>
        <v>Iron Hills Goat Rider</v>
      </c>
      <c r="DF466" s="84" t="str">
        <f>'Erebor Reclaimed'!CA10</f>
        <v>-</v>
      </c>
      <c r="EQ466" s="69"/>
      <c r="ER466" s="69"/>
      <c r="ES466" s="69"/>
      <c r="ET466" s="69"/>
      <c r="EU466" s="69"/>
      <c r="EV466" s="69"/>
      <c r="EW466" s="69"/>
      <c r="EX466" s="69"/>
      <c r="EY466" s="69"/>
      <c r="EZ466" s="69"/>
      <c r="FA466" s="69"/>
      <c r="FB466" s="73"/>
      <c r="FH466" s="84">
        <f t="shared" ref="FH466:FH492" si="330">IF(FJ466="",0,IF(COUNT(FIND(FJ466,$FK$1))=1,2,IF(FJ465="",1,0)))</f>
        <v>0</v>
      </c>
      <c r="FI466" s="84">
        <f t="shared" ref="FI466:FI492" si="331">IF(FH465=2,FI465+1,IF(FJ464="",FI465,IF(FI465-FI464=1,FI465+1,FI465)))</f>
        <v>1</v>
      </c>
      <c r="FJ466" s="83" t="str">
        <f>""</f>
        <v/>
      </c>
    </row>
    <row r="467" spans="100:166" x14ac:dyDescent="0.25">
      <c r="CV467" s="84">
        <f t="shared" si="328"/>
        <v>1</v>
      </c>
      <c r="CW467" s="58" t="str">
        <f>'Eregion and Rivendell'!W67</f>
        <v/>
      </c>
      <c r="DC467" s="84">
        <f t="shared" si="329"/>
        <v>1</v>
      </c>
      <c r="DD467" s="84">
        <f>'Erebor Reclaimed'!AP11</f>
        <v>0</v>
      </c>
      <c r="DE467" s="84" t="str">
        <f>'Erebor Reclaimed'!AA11</f>
        <v>Iron Hills Goat Rider</v>
      </c>
      <c r="DF467" s="84" t="str">
        <f>'Erebor Reclaimed'!CA11</f>
        <v>-</v>
      </c>
      <c r="EQ467" s="69"/>
      <c r="ER467" s="69"/>
      <c r="ES467" s="69"/>
      <c r="ET467" s="69"/>
      <c r="EU467" s="69"/>
      <c r="EV467" s="69"/>
      <c r="EW467" s="69"/>
      <c r="EX467" s="69"/>
      <c r="EY467" s="69"/>
      <c r="EZ467" s="69"/>
      <c r="FA467" s="69"/>
      <c r="FB467" s="73"/>
      <c r="FH467" s="84">
        <f t="shared" si="330"/>
        <v>1</v>
      </c>
      <c r="FI467" s="84">
        <f t="shared" si="331"/>
        <v>1</v>
      </c>
      <c r="FJ467" s="85" t="s">
        <v>1368</v>
      </c>
    </row>
    <row r="468" spans="100:166" x14ac:dyDescent="0.25">
      <c r="CV468" s="84">
        <f t="shared" si="328"/>
        <v>1</v>
      </c>
      <c r="CW468" s="58" t="str">
        <f>'Eregion and Rivendell'!W68</f>
        <v/>
      </c>
      <c r="DC468" s="84">
        <f t="shared" si="329"/>
        <v>1</v>
      </c>
      <c r="DD468" s="84">
        <f>'Erebor Reclaimed'!AP12</f>
        <v>0</v>
      </c>
      <c r="DE468" s="84" t="str">
        <f>'Erebor Reclaimed'!AA12</f>
        <v>Iron Hills Goat Rider</v>
      </c>
      <c r="DF468" s="84" t="str">
        <f>'Erebor Reclaimed'!CA12</f>
        <v>-</v>
      </c>
      <c r="EQ468" s="69"/>
      <c r="ER468" s="69"/>
      <c r="ES468" s="69"/>
      <c r="ET468" s="69"/>
      <c r="EU468" s="69"/>
      <c r="EV468" s="69"/>
      <c r="EW468" s="69"/>
      <c r="EX468" s="69"/>
      <c r="EY468" s="69"/>
      <c r="EZ468" s="69"/>
      <c r="FA468" s="69"/>
      <c r="FB468" s="73"/>
      <c r="FH468" s="84">
        <f t="shared" si="330"/>
        <v>0</v>
      </c>
      <c r="FI468" s="84">
        <f t="shared" si="331"/>
        <v>1</v>
      </c>
      <c r="FJ468" s="85" t="s">
        <v>1369</v>
      </c>
    </row>
    <row r="469" spans="100:166" x14ac:dyDescent="0.25">
      <c r="CV469" s="84">
        <f t="shared" si="328"/>
        <v>1</v>
      </c>
      <c r="CW469" s="58" t="str">
        <f>'Eregion and Rivendell'!W69</f>
        <v/>
      </c>
      <c r="DC469" s="84">
        <f t="shared" si="329"/>
        <v>1</v>
      </c>
      <c r="DD469" s="84"/>
      <c r="DE469" s="84"/>
      <c r="DF469" s="84"/>
      <c r="FB469" s="73"/>
      <c r="FH469" s="84">
        <f t="shared" si="330"/>
        <v>0</v>
      </c>
      <c r="FI469" s="84">
        <f t="shared" si="331"/>
        <v>1</v>
      </c>
      <c r="FJ469" s="85" t="s">
        <v>1917</v>
      </c>
    </row>
    <row r="470" spans="100:166" x14ac:dyDescent="0.25">
      <c r="CV470" s="84">
        <f t="shared" si="328"/>
        <v>1</v>
      </c>
      <c r="CW470" s="58" t="str">
        <f>'Eregion and Rivendell'!W70</f>
        <v/>
      </c>
      <c r="DC470" s="84">
        <f>IF(DD469=0,DC469,DC469+1)</f>
        <v>1</v>
      </c>
      <c r="FB470" s="73"/>
      <c r="FH470" s="84">
        <f t="shared" si="330"/>
        <v>0</v>
      </c>
      <c r="FI470" s="84">
        <f t="shared" si="331"/>
        <v>1</v>
      </c>
      <c r="FJ470" s="85" t="s">
        <v>1370</v>
      </c>
    </row>
    <row r="471" spans="100:166" x14ac:dyDescent="0.25">
      <c r="CV471" s="84">
        <f t="shared" si="328"/>
        <v>1</v>
      </c>
      <c r="CW471" s="58" t="str">
        <f>'Eregion and Rivendell'!W71</f>
        <v/>
      </c>
      <c r="DC471" s="84">
        <f t="shared" si="329"/>
        <v>1</v>
      </c>
      <c r="FH471" s="84">
        <f t="shared" si="330"/>
        <v>0</v>
      </c>
      <c r="FI471" s="84">
        <f t="shared" si="331"/>
        <v>1</v>
      </c>
      <c r="FJ471" s="83" t="str">
        <f>""</f>
        <v/>
      </c>
    </row>
    <row r="472" spans="100:166" x14ac:dyDescent="0.25">
      <c r="CV472" s="84">
        <f t="shared" si="328"/>
        <v>1</v>
      </c>
      <c r="CW472" s="58" t="str">
        <f>'Eregion and Rivendell'!W72</f>
        <v/>
      </c>
      <c r="DC472" s="84">
        <f t="shared" si="329"/>
        <v>1</v>
      </c>
      <c r="DD472" s="84">
        <f>'the Iron Hills'!S3</f>
        <v>0</v>
      </c>
      <c r="DE472" s="84" t="str">
        <f>'the Iron Hills'!B3</f>
        <v>Dain Ironfoot, Lord of the Iron Hills</v>
      </c>
      <c r="DF472" s="84" t="str">
        <f>'the Iron Hills'!CW3</f>
        <v>-</v>
      </c>
      <c r="FH472" s="84">
        <f t="shared" si="330"/>
        <v>1</v>
      </c>
      <c r="FI472" s="84">
        <f t="shared" si="331"/>
        <v>1</v>
      </c>
      <c r="FJ472" s="85" t="s">
        <v>1371</v>
      </c>
    </row>
    <row r="473" spans="100:166" x14ac:dyDescent="0.25">
      <c r="CV473" s="84">
        <f t="shared" si="328"/>
        <v>1</v>
      </c>
      <c r="CW473" s="58" t="str">
        <f>'Eregion and Rivendell'!W73</f>
        <v/>
      </c>
      <c r="DC473" s="84">
        <f t="shared" si="329"/>
        <v>1</v>
      </c>
      <c r="DD473" s="84">
        <f>'the Iron Hills'!S4</f>
        <v>0</v>
      </c>
      <c r="DE473" s="84" t="str">
        <f>'the Iron Hills'!B4</f>
        <v>Iron Hills Captain</v>
      </c>
      <c r="DF473" s="84" t="str">
        <f>'the Iron Hills'!CW4</f>
        <v>-</v>
      </c>
      <c r="FH473" s="84">
        <f t="shared" si="330"/>
        <v>0</v>
      </c>
      <c r="FI473" s="84">
        <f t="shared" si="331"/>
        <v>1</v>
      </c>
      <c r="FJ473" s="85" t="s">
        <v>1372</v>
      </c>
    </row>
    <row r="474" spans="100:166" x14ac:dyDescent="0.25">
      <c r="CV474" s="84">
        <f t="shared" si="328"/>
        <v>1</v>
      </c>
      <c r="CW474" s="58" t="str">
        <f>'Eregion and Rivendell'!W74</f>
        <v/>
      </c>
      <c r="DC474" s="84">
        <f t="shared" si="329"/>
        <v>1</v>
      </c>
      <c r="DD474" s="84">
        <f>'the Iron Hills'!S5</f>
        <v>0</v>
      </c>
      <c r="DE474" s="84" t="str">
        <f>'the Iron Hills'!B5</f>
        <v>Iron Hills Captain</v>
      </c>
      <c r="DF474" s="84" t="str">
        <f>'the Iron Hills'!CW5</f>
        <v>-</v>
      </c>
      <c r="FH474" s="84">
        <f t="shared" si="330"/>
        <v>0</v>
      </c>
      <c r="FI474" s="84">
        <f t="shared" si="331"/>
        <v>1</v>
      </c>
      <c r="FJ474" s="83" t="str">
        <f>""</f>
        <v/>
      </c>
    </row>
    <row r="475" spans="100:166" x14ac:dyDescent="0.25">
      <c r="CV475" s="84">
        <f t="shared" si="328"/>
        <v>1</v>
      </c>
      <c r="CW475" s="58" t="str">
        <f>'Eregion and Rivendell'!W75</f>
        <v/>
      </c>
      <c r="DC475" s="84">
        <f t="shared" si="329"/>
        <v>1</v>
      </c>
      <c r="DD475" s="84">
        <f>'the Iron Hills'!S6</f>
        <v>0</v>
      </c>
      <c r="DE475" s="84" t="str">
        <f>'the Iron Hills'!B6</f>
        <v>Iron Hills Captain</v>
      </c>
      <c r="DF475" s="84" t="str">
        <f>'the Iron Hills'!CW6</f>
        <v>-</v>
      </c>
      <c r="FH475" s="84">
        <f t="shared" si="330"/>
        <v>1</v>
      </c>
      <c r="FI475" s="84">
        <f t="shared" si="331"/>
        <v>1</v>
      </c>
      <c r="FJ475" s="85" t="s">
        <v>1373</v>
      </c>
    </row>
    <row r="476" spans="100:166" x14ac:dyDescent="0.25">
      <c r="CV476" s="84">
        <f t="shared" si="328"/>
        <v>1</v>
      </c>
      <c r="CW476" s="58" t="str">
        <f>'Eregion and Rivendell'!W76</f>
        <v/>
      </c>
      <c r="DC476" s="84">
        <f t="shared" si="329"/>
        <v>1</v>
      </c>
      <c r="DD476" s="84">
        <f>'the Iron Hills'!S7</f>
        <v>0</v>
      </c>
      <c r="DE476" s="84" t="str">
        <f>'the Iron Hills'!B7</f>
        <v>Iron Hills Captain</v>
      </c>
      <c r="DF476" s="84" t="str">
        <f>'the Iron Hills'!CW7</f>
        <v>-</v>
      </c>
      <c r="FH476" s="84">
        <f t="shared" si="330"/>
        <v>0</v>
      </c>
      <c r="FI476" s="84">
        <f t="shared" si="331"/>
        <v>1</v>
      </c>
      <c r="FJ476" s="85" t="s">
        <v>1374</v>
      </c>
    </row>
    <row r="477" spans="100:166" x14ac:dyDescent="0.25">
      <c r="CV477" s="84">
        <f t="shared" si="328"/>
        <v>1</v>
      </c>
      <c r="CW477" s="58" t="str">
        <f>'Eregion and Rivendell'!W77</f>
        <v/>
      </c>
      <c r="DC477" s="84">
        <f t="shared" si="329"/>
        <v>1</v>
      </c>
      <c r="DD477" s="84">
        <f>'the Iron Hills'!S8</f>
        <v>0</v>
      </c>
      <c r="DE477" s="84" t="str">
        <f>'the Iron Hills'!B8</f>
        <v>Iron Hills Chariot with Captain</v>
      </c>
      <c r="DF477" s="84" t="str">
        <f>'the Iron Hills'!CW8</f>
        <v>-</v>
      </c>
      <c r="FH477" s="84">
        <f t="shared" si="330"/>
        <v>0</v>
      </c>
      <c r="FI477" s="84">
        <f t="shared" si="331"/>
        <v>1</v>
      </c>
      <c r="FJ477" s="83" t="str">
        <f>""</f>
        <v/>
      </c>
    </row>
    <row r="478" spans="100:166" x14ac:dyDescent="0.25">
      <c r="CV478" s="84">
        <f t="shared" si="328"/>
        <v>1</v>
      </c>
      <c r="CW478" s="58" t="str">
        <f>'Eregion and Rivendell'!W78</f>
        <v/>
      </c>
      <c r="DC478" s="84">
        <f t="shared" si="329"/>
        <v>1</v>
      </c>
      <c r="DD478" s="84"/>
      <c r="DE478" s="84"/>
      <c r="DF478" s="84"/>
      <c r="FH478" s="84">
        <f t="shared" si="330"/>
        <v>1</v>
      </c>
      <c r="FI478" s="84">
        <f t="shared" si="331"/>
        <v>1</v>
      </c>
      <c r="FJ478" s="85" t="s">
        <v>1375</v>
      </c>
    </row>
    <row r="479" spans="100:166" x14ac:dyDescent="0.25">
      <c r="CV479" s="84">
        <f t="shared" si="328"/>
        <v>1</v>
      </c>
      <c r="CW479" s="58" t="str">
        <f>'Eregion and Rivendell'!W79</f>
        <v/>
      </c>
      <c r="DC479" s="84">
        <f t="shared" si="329"/>
        <v>1</v>
      </c>
      <c r="DD479" s="84">
        <f>'the Iron Hills'!AP3</f>
        <v>0</v>
      </c>
      <c r="DE479" s="84" t="str">
        <f>'the Iron Hills'!AA3</f>
        <v>Iron Hills Dwarf</v>
      </c>
      <c r="DF479" s="84" t="str">
        <f>'the Iron Hills'!CA3</f>
        <v>-</v>
      </c>
      <c r="FH479" s="84">
        <f t="shared" si="330"/>
        <v>0</v>
      </c>
      <c r="FI479" s="84">
        <f t="shared" si="331"/>
        <v>1</v>
      </c>
      <c r="FJ479" s="85" t="s">
        <v>1918</v>
      </c>
    </row>
    <row r="480" spans="100:166" x14ac:dyDescent="0.25">
      <c r="CV480" s="84">
        <f t="shared" si="328"/>
        <v>1</v>
      </c>
      <c r="CW480" s="58" t="str">
        <f>'Eregion and Rivendell'!W80</f>
        <v/>
      </c>
      <c r="DC480" s="84">
        <f t="shared" si="329"/>
        <v>1</v>
      </c>
      <c r="DD480" s="84">
        <f>'the Iron Hills'!AP4</f>
        <v>0</v>
      </c>
      <c r="DE480" s="84" t="str">
        <f>'the Iron Hills'!AA4</f>
        <v>Iron Hills Dwarf</v>
      </c>
      <c r="DF480" s="84" t="str">
        <f>'the Iron Hills'!CA4</f>
        <v>-</v>
      </c>
      <c r="FH480" s="84">
        <f t="shared" si="330"/>
        <v>0</v>
      </c>
      <c r="FI480" s="84">
        <f t="shared" si="331"/>
        <v>1</v>
      </c>
      <c r="FJ480" s="85" t="s">
        <v>1376</v>
      </c>
    </row>
    <row r="481" spans="100:166" x14ac:dyDescent="0.25">
      <c r="CV481" s="84">
        <f t="shared" si="328"/>
        <v>1</v>
      </c>
      <c r="CW481" t="str">
        <f>IF(CW483="","",CX481)</f>
        <v/>
      </c>
      <c r="CX481" s="59" t="s">
        <v>13</v>
      </c>
      <c r="DC481" s="84">
        <f t="shared" si="329"/>
        <v>1</v>
      </c>
      <c r="DD481" s="84">
        <f>'the Iron Hills'!AP5</f>
        <v>0</v>
      </c>
      <c r="DE481" s="84" t="str">
        <f>'the Iron Hills'!AA5</f>
        <v>Iron Hills Dwarf</v>
      </c>
      <c r="DF481" s="84" t="str">
        <f>'the Iron Hills'!CA5</f>
        <v>-</v>
      </c>
      <c r="FH481" s="84">
        <f t="shared" si="330"/>
        <v>0</v>
      </c>
      <c r="FI481" s="84">
        <f t="shared" si="331"/>
        <v>1</v>
      </c>
      <c r="FJ481" s="83" t="str">
        <f>""</f>
        <v/>
      </c>
    </row>
    <row r="482" spans="100:166" x14ac:dyDescent="0.25">
      <c r="CV482" s="84">
        <f t="shared" si="328"/>
        <v>1</v>
      </c>
      <c r="CW482" t="str">
        <f>IF(CW483="","",CX482)</f>
        <v/>
      </c>
      <c r="CX482" s="59" t="s">
        <v>546</v>
      </c>
      <c r="DC482" s="84">
        <f t="shared" si="329"/>
        <v>1</v>
      </c>
      <c r="DD482" s="84">
        <f>'the Iron Hills'!AP6</f>
        <v>0</v>
      </c>
      <c r="DE482" s="84" t="str">
        <f>'the Iron Hills'!AA6</f>
        <v>Iron Hills Dwarf</v>
      </c>
      <c r="DF482" s="84" t="str">
        <f>'the Iron Hills'!CA6</f>
        <v>-</v>
      </c>
      <c r="FH482" s="84">
        <f t="shared" si="330"/>
        <v>1</v>
      </c>
      <c r="FI482" s="84">
        <f t="shared" si="331"/>
        <v>1</v>
      </c>
      <c r="FJ482" s="85" t="s">
        <v>1377</v>
      </c>
    </row>
    <row r="483" spans="100:166" x14ac:dyDescent="0.25">
      <c r="CV483" s="84">
        <f t="shared" si="328"/>
        <v>1</v>
      </c>
      <c r="CW483" s="58" t="str">
        <f>'Lothlórien and Mirkwood'!W3</f>
        <v/>
      </c>
      <c r="DC483" s="84">
        <f t="shared" si="329"/>
        <v>1</v>
      </c>
      <c r="DD483" s="84">
        <f>'the Iron Hills'!AP7</f>
        <v>0</v>
      </c>
      <c r="DE483" s="84" t="str">
        <f>'the Iron Hills'!AA7</f>
        <v>Iron Hills Dwarf</v>
      </c>
      <c r="DF483" s="84" t="str">
        <f>'the Iron Hills'!CA7</f>
        <v>-</v>
      </c>
      <c r="FH483" s="84">
        <f t="shared" si="330"/>
        <v>0</v>
      </c>
      <c r="FI483" s="84">
        <f t="shared" si="331"/>
        <v>1</v>
      </c>
      <c r="FJ483" s="85" t="s">
        <v>1378</v>
      </c>
    </row>
    <row r="484" spans="100:166" x14ac:dyDescent="0.25">
      <c r="CV484" s="84">
        <f t="shared" si="328"/>
        <v>1</v>
      </c>
      <c r="CW484" s="58" t="str">
        <f>'Lothlórien and Mirkwood'!W4</f>
        <v/>
      </c>
      <c r="DC484" s="84">
        <f t="shared" si="329"/>
        <v>1</v>
      </c>
      <c r="DD484" s="84">
        <f>'the Iron Hills'!AP8</f>
        <v>0</v>
      </c>
      <c r="DE484" s="84" t="str">
        <f>'the Iron Hills'!AA8</f>
        <v>Iron Hills Dwarf</v>
      </c>
      <c r="DF484" s="84" t="str">
        <f>'the Iron Hills'!CA8</f>
        <v>-</v>
      </c>
      <c r="FH484" s="84">
        <f t="shared" si="330"/>
        <v>0</v>
      </c>
      <c r="FI484" s="84">
        <f t="shared" si="331"/>
        <v>1</v>
      </c>
      <c r="FJ484" s="85" t="s">
        <v>1379</v>
      </c>
    </row>
    <row r="485" spans="100:166" x14ac:dyDescent="0.25">
      <c r="CV485" s="84">
        <f t="shared" si="328"/>
        <v>1</v>
      </c>
      <c r="CW485" s="58" t="str">
        <f>'Lothlórien and Mirkwood'!W5</f>
        <v/>
      </c>
      <c r="DC485" s="84">
        <f t="shared" si="329"/>
        <v>1</v>
      </c>
      <c r="DD485" s="84">
        <f>'the Iron Hills'!AP9</f>
        <v>0</v>
      </c>
      <c r="DE485" s="84" t="str">
        <f>'the Iron Hills'!AA9</f>
        <v>Iron Hills Dwarf</v>
      </c>
      <c r="DF485" s="84" t="str">
        <f>'the Iron Hills'!CA9</f>
        <v>-</v>
      </c>
      <c r="FH485" s="84">
        <f t="shared" si="330"/>
        <v>0</v>
      </c>
      <c r="FI485" s="84">
        <f t="shared" si="331"/>
        <v>1</v>
      </c>
      <c r="FJ485" s="83" t="str">
        <f>""</f>
        <v/>
      </c>
    </row>
    <row r="486" spans="100:166" x14ac:dyDescent="0.25">
      <c r="CV486" s="84">
        <f t="shared" si="328"/>
        <v>1</v>
      </c>
      <c r="CW486" s="58" t="str">
        <f>'Lothlórien and Mirkwood'!W6</f>
        <v/>
      </c>
      <c r="DC486" s="84">
        <f t="shared" si="329"/>
        <v>1</v>
      </c>
      <c r="DD486" s="84">
        <f>'the Iron Hills'!AP10</f>
        <v>0</v>
      </c>
      <c r="DE486" s="84" t="str">
        <f>'the Iron Hills'!AA10</f>
        <v>Iron Hills Goat Rider</v>
      </c>
      <c r="DF486" s="84" t="str">
        <f>'the Iron Hills'!CA10</f>
        <v>-</v>
      </c>
      <c r="FH486" s="84">
        <f t="shared" si="330"/>
        <v>1</v>
      </c>
      <c r="FI486" s="84">
        <f t="shared" si="331"/>
        <v>1</v>
      </c>
      <c r="FJ486" s="85" t="s">
        <v>1380</v>
      </c>
    </row>
    <row r="487" spans="100:166" x14ac:dyDescent="0.25">
      <c r="CV487" s="84">
        <f t="shared" si="328"/>
        <v>1</v>
      </c>
      <c r="CW487" s="58" t="str">
        <f>'Lothlórien and Mirkwood'!W7</f>
        <v/>
      </c>
      <c r="DC487" s="84">
        <f t="shared" si="329"/>
        <v>1</v>
      </c>
      <c r="DD487" s="84">
        <f>'the Iron Hills'!AP11</f>
        <v>0</v>
      </c>
      <c r="DE487" s="84" t="str">
        <f>'the Iron Hills'!AA11</f>
        <v>Iron Hills Goat Rider</v>
      </c>
      <c r="DF487" s="84" t="str">
        <f>'the Iron Hills'!CA11</f>
        <v>-</v>
      </c>
      <c r="FH487" s="84">
        <f t="shared" si="330"/>
        <v>0</v>
      </c>
      <c r="FI487" s="84">
        <f t="shared" si="331"/>
        <v>1</v>
      </c>
      <c r="FJ487" s="85" t="s">
        <v>2487</v>
      </c>
    </row>
    <row r="488" spans="100:166" x14ac:dyDescent="0.25">
      <c r="CV488" s="84">
        <f t="shared" si="328"/>
        <v>1</v>
      </c>
      <c r="CW488" s="58" t="str">
        <f>'Lothlórien and Mirkwood'!W8</f>
        <v/>
      </c>
      <c r="DC488" s="84">
        <f t="shared" si="329"/>
        <v>1</v>
      </c>
      <c r="DD488" s="84">
        <f>'the Iron Hills'!AP12</f>
        <v>0</v>
      </c>
      <c r="DE488" s="84" t="str">
        <f>'the Iron Hills'!AA12</f>
        <v>Iron Hills Goat Rider</v>
      </c>
      <c r="DF488" s="84" t="str">
        <f>'the Iron Hills'!CA12</f>
        <v>-</v>
      </c>
      <c r="FH488" s="84">
        <f t="shared" si="330"/>
        <v>0</v>
      </c>
      <c r="FI488" s="84">
        <f t="shared" si="331"/>
        <v>1</v>
      </c>
      <c r="FJ488" s="85" t="s">
        <v>2488</v>
      </c>
    </row>
    <row r="489" spans="100:166" x14ac:dyDescent="0.25">
      <c r="CV489" s="84">
        <f t="shared" si="328"/>
        <v>1</v>
      </c>
      <c r="CW489" s="58" t="str">
        <f>'Lothlórien and Mirkwood'!W9</f>
        <v/>
      </c>
      <c r="DC489" s="84">
        <f t="shared" si="329"/>
        <v>1</v>
      </c>
      <c r="DD489" s="84">
        <f>'the Iron Hills'!AP13</f>
        <v>0</v>
      </c>
      <c r="DE489" s="84" t="str">
        <f>'the Iron Hills'!AA13</f>
        <v>Iron Hills Chariot</v>
      </c>
      <c r="DF489" s="84" t="str">
        <f>'the Iron Hills'!CA13</f>
        <v>-</v>
      </c>
      <c r="FH489" s="84">
        <f t="shared" si="330"/>
        <v>0</v>
      </c>
      <c r="FI489" s="84">
        <f t="shared" si="331"/>
        <v>1</v>
      </c>
      <c r="FJ489" s="83" t="str">
        <f>""</f>
        <v/>
      </c>
    </row>
    <row r="490" spans="100:166" x14ac:dyDescent="0.25">
      <c r="CV490" s="84">
        <f t="shared" si="328"/>
        <v>1</v>
      </c>
      <c r="CW490" s="58" t="str">
        <f>'Lothlórien and Mirkwood'!W10</f>
        <v/>
      </c>
      <c r="DC490" s="84">
        <f t="shared" si="329"/>
        <v>1</v>
      </c>
      <c r="DD490" s="84">
        <f>'the Iron Hills'!AP14</f>
        <v>0</v>
      </c>
      <c r="DE490" s="84">
        <f>'the Iron Hills'!AA14</f>
        <v>0</v>
      </c>
      <c r="DF490" s="84">
        <f>'the Iron Hills'!CA14</f>
        <v>0</v>
      </c>
      <c r="FH490" s="84">
        <f t="shared" si="330"/>
        <v>1</v>
      </c>
      <c r="FI490" s="84">
        <f t="shared" si="331"/>
        <v>1</v>
      </c>
      <c r="FJ490" s="85" t="s">
        <v>1381</v>
      </c>
    </row>
    <row r="491" spans="100:166" x14ac:dyDescent="0.25">
      <c r="CV491" s="84">
        <f t="shared" si="328"/>
        <v>1</v>
      </c>
      <c r="CW491" s="58" t="str">
        <f>'Lothlórien and Mirkwood'!W11</f>
        <v/>
      </c>
      <c r="DC491" s="84">
        <f t="shared" si="329"/>
        <v>1</v>
      </c>
      <c r="DD491" s="84">
        <f>'the Iron Hills'!AP15</f>
        <v>0</v>
      </c>
      <c r="DE491" s="84">
        <f>'the Iron Hills'!AA15</f>
        <v>0</v>
      </c>
      <c r="DF491" s="84">
        <f>'the Iron Hills'!CA15</f>
        <v>0</v>
      </c>
      <c r="FH491" s="84">
        <f t="shared" si="330"/>
        <v>0</v>
      </c>
      <c r="FI491" s="84">
        <f t="shared" si="331"/>
        <v>1</v>
      </c>
      <c r="FJ491" s="85" t="s">
        <v>1382</v>
      </c>
    </row>
    <row r="492" spans="100:166" x14ac:dyDescent="0.25">
      <c r="CV492" s="84">
        <f t="shared" si="328"/>
        <v>1</v>
      </c>
      <c r="CW492" s="58" t="str">
        <f>'Lothlórien and Mirkwood'!W12</f>
        <v/>
      </c>
      <c r="DC492" s="84">
        <f t="shared" si="329"/>
        <v>1</v>
      </c>
      <c r="DD492" s="84">
        <f>'the Iron Hills'!AP16</f>
        <v>0</v>
      </c>
      <c r="DE492" s="84">
        <f>'the Iron Hills'!AA16</f>
        <v>0</v>
      </c>
      <c r="DF492" s="84">
        <f>'the Iron Hills'!CA16</f>
        <v>0</v>
      </c>
      <c r="FH492" s="84">
        <f t="shared" si="330"/>
        <v>0</v>
      </c>
      <c r="FI492" s="84">
        <f t="shared" si="331"/>
        <v>1</v>
      </c>
      <c r="FJ492" s="85" t="s">
        <v>1383</v>
      </c>
    </row>
    <row r="493" spans="100:166" x14ac:dyDescent="0.25">
      <c r="CV493" s="84">
        <f t="shared" si="328"/>
        <v>1</v>
      </c>
      <c r="CW493" s="58" t="str">
        <f>'Lothlórien and Mirkwood'!W13</f>
        <v/>
      </c>
      <c r="DC493" s="84">
        <f t="shared" si="329"/>
        <v>1</v>
      </c>
      <c r="DD493" s="84">
        <f>'the Iron Hills'!AP17</f>
        <v>0</v>
      </c>
      <c r="DE493" s="84">
        <f>'the Iron Hills'!AA17</f>
        <v>0</v>
      </c>
      <c r="DF493" s="84">
        <f>'the Iron Hills'!CA17</f>
        <v>0</v>
      </c>
      <c r="FH493" s="84">
        <f t="shared" ref="FH493:FH498" si="332">IF(FJ493="",0,IF(COUNT(FIND(FJ493,$FK$1))=1,2,IF(FJ492="",1,0)))</f>
        <v>0</v>
      </c>
      <c r="FI493" s="84">
        <f t="shared" ref="FI493:FI498" si="333">IF(FH492=2,FI492+1,IF(FJ491="",FI492,IF(FI492-FI491=1,FI492+1,FI492)))</f>
        <v>1</v>
      </c>
      <c r="FJ493" s="83" t="str">
        <f>""</f>
        <v/>
      </c>
    </row>
    <row r="494" spans="100:166" x14ac:dyDescent="0.25">
      <c r="CV494" s="84">
        <f t="shared" si="328"/>
        <v>1</v>
      </c>
      <c r="CW494" s="58" t="str">
        <f>'Lothlórien and Mirkwood'!W14</f>
        <v/>
      </c>
      <c r="DC494" s="84">
        <f t="shared" si="329"/>
        <v>1</v>
      </c>
      <c r="DD494" s="84">
        <f>'the Iron Hills'!AP18</f>
        <v>0</v>
      </c>
      <c r="DE494" s="84">
        <f>'the Iron Hills'!AA18</f>
        <v>0</v>
      </c>
      <c r="DF494" s="84">
        <f>'the Iron Hills'!CA18</f>
        <v>0</v>
      </c>
      <c r="FH494" s="84">
        <f t="shared" si="332"/>
        <v>1</v>
      </c>
      <c r="FI494" s="84">
        <f t="shared" si="333"/>
        <v>1</v>
      </c>
      <c r="FJ494" s="85" t="s">
        <v>1384</v>
      </c>
    </row>
    <row r="495" spans="100:166" x14ac:dyDescent="0.25">
      <c r="CV495" s="84">
        <f t="shared" si="328"/>
        <v>1</v>
      </c>
      <c r="CW495" s="58" t="str">
        <f>'Lothlórien and Mirkwood'!W15</f>
        <v/>
      </c>
      <c r="DC495" s="84">
        <f t="shared" si="329"/>
        <v>1</v>
      </c>
      <c r="DD495" s="84">
        <f>'the Iron Hills'!AP19</f>
        <v>0</v>
      </c>
      <c r="DE495" s="84">
        <f>'the Iron Hills'!AA19</f>
        <v>0</v>
      </c>
      <c r="DF495" s="84">
        <f>'the Iron Hills'!CA19</f>
        <v>0</v>
      </c>
      <c r="FH495" s="84">
        <f t="shared" si="332"/>
        <v>0</v>
      </c>
      <c r="FI495" s="84">
        <f t="shared" si="333"/>
        <v>1</v>
      </c>
      <c r="FJ495" s="85" t="s">
        <v>1385</v>
      </c>
    </row>
    <row r="496" spans="100:166" x14ac:dyDescent="0.25">
      <c r="CV496" s="84">
        <f t="shared" si="328"/>
        <v>1</v>
      </c>
      <c r="CW496" s="58" t="str">
        <f>'Lothlórien and Mirkwood'!W16</f>
        <v/>
      </c>
      <c r="DC496" s="84">
        <f t="shared" si="329"/>
        <v>1</v>
      </c>
      <c r="DD496" s="84">
        <f>'the Iron Hills'!AP20</f>
        <v>0</v>
      </c>
      <c r="DE496" s="84">
        <f>'the Iron Hills'!AA20</f>
        <v>0</v>
      </c>
      <c r="DF496" s="84">
        <f>'the Iron Hills'!CA20</f>
        <v>0</v>
      </c>
      <c r="FH496" s="84">
        <f t="shared" si="332"/>
        <v>0</v>
      </c>
      <c r="FI496" s="84">
        <f t="shared" si="333"/>
        <v>1</v>
      </c>
      <c r="FJ496" s="85" t="s">
        <v>1386</v>
      </c>
    </row>
    <row r="497" spans="100:166" x14ac:dyDescent="0.25">
      <c r="CV497" s="84">
        <f t="shared" si="328"/>
        <v>1</v>
      </c>
      <c r="CW497" s="58" t="str">
        <f>'Lothlórien and Mirkwood'!W17</f>
        <v/>
      </c>
      <c r="DC497" s="84">
        <f t="shared" si="329"/>
        <v>1</v>
      </c>
      <c r="DD497" s="84">
        <f>'the Iron Hills'!AP21</f>
        <v>0</v>
      </c>
      <c r="DE497" s="84">
        <f>'the Iron Hills'!AA21</f>
        <v>0</v>
      </c>
      <c r="DF497" s="84">
        <f>'the Iron Hills'!CA21</f>
        <v>0</v>
      </c>
      <c r="FH497" s="84">
        <f t="shared" si="332"/>
        <v>0</v>
      </c>
      <c r="FI497" s="84">
        <f t="shared" si="333"/>
        <v>1</v>
      </c>
      <c r="FJ497" s="83" t="str">
        <f>""</f>
        <v/>
      </c>
    </row>
    <row r="498" spans="100:166" x14ac:dyDescent="0.25">
      <c r="CV498" s="84">
        <f t="shared" si="328"/>
        <v>1</v>
      </c>
      <c r="CW498" s="58" t="str">
        <f>'Lothlórien and Mirkwood'!W18</f>
        <v/>
      </c>
      <c r="DC498" s="84">
        <f t="shared" si="329"/>
        <v>1</v>
      </c>
      <c r="DD498" s="84">
        <f>'the Iron Hills'!AP22</f>
        <v>0</v>
      </c>
      <c r="DE498" s="84">
        <f>'the Iron Hills'!AA22</f>
        <v>0</v>
      </c>
      <c r="DF498" s="84">
        <f>'the Iron Hills'!CA22</f>
        <v>0</v>
      </c>
      <c r="FH498" s="84">
        <f t="shared" si="332"/>
        <v>1</v>
      </c>
      <c r="FI498" s="84">
        <f t="shared" si="333"/>
        <v>1</v>
      </c>
      <c r="FJ498" s="85" t="s">
        <v>1919</v>
      </c>
    </row>
    <row r="499" spans="100:166" x14ac:dyDescent="0.25">
      <c r="CV499" s="84">
        <f t="shared" si="328"/>
        <v>1</v>
      </c>
      <c r="CW499" s="58" t="str">
        <f>'Lothlórien and Mirkwood'!W19</f>
        <v/>
      </c>
      <c r="DC499" s="84">
        <f t="shared" si="329"/>
        <v>1</v>
      </c>
      <c r="DD499" s="84">
        <f>'the Iron Hills'!AP23</f>
        <v>0</v>
      </c>
      <c r="DE499" s="84" t="str">
        <f>'the Iron Hills'!AA23</f>
        <v>Iron Hills Ballista</v>
      </c>
      <c r="DF499" s="84" t="str">
        <f>'the Iron Hills'!CA23</f>
        <v>-</v>
      </c>
      <c r="FH499" s="84">
        <f t="shared" ref="FH499:FH562" si="334">IF(FJ499="",0,IF(COUNT(FIND(FJ499,$FK$1))=1,2,IF(FJ498="",1,0)))</f>
        <v>0</v>
      </c>
      <c r="FI499" s="84">
        <f t="shared" ref="FI499:FI562" si="335">IF(FH498=2,FI498+1,IF(FJ497="",FI498,IF(FI498-FI497=1,FI498+1,FI498)))</f>
        <v>1</v>
      </c>
      <c r="FJ499" s="85" t="s">
        <v>1920</v>
      </c>
    </row>
    <row r="500" spans="100:166" x14ac:dyDescent="0.25">
      <c r="CV500" s="84">
        <f t="shared" si="328"/>
        <v>1</v>
      </c>
      <c r="CW500" s="58" t="str">
        <f>'Lothlórien and Mirkwood'!W20</f>
        <v/>
      </c>
      <c r="DC500" s="84">
        <f t="shared" si="329"/>
        <v>1</v>
      </c>
      <c r="DD500" s="84">
        <f>'the Iron Hills'!AP24</f>
        <v>0</v>
      </c>
      <c r="DE500" s="84" t="str">
        <f>'the Iron Hills'!AA24</f>
        <v>Iron Hills Ballista</v>
      </c>
      <c r="DF500" s="84" t="str">
        <f>'the Iron Hills'!CA24</f>
        <v>-</v>
      </c>
      <c r="FH500" s="84">
        <f t="shared" si="334"/>
        <v>0</v>
      </c>
      <c r="FI500" s="84">
        <f t="shared" si="335"/>
        <v>1</v>
      </c>
      <c r="FJ500" s="85" t="s">
        <v>1921</v>
      </c>
    </row>
    <row r="501" spans="100:166" x14ac:dyDescent="0.25">
      <c r="CV501" s="84">
        <f t="shared" si="328"/>
        <v>1</v>
      </c>
      <c r="CW501" s="58" t="str">
        <f>'Lothlórien and Mirkwood'!W21</f>
        <v/>
      </c>
      <c r="DC501" s="84">
        <f t="shared" si="329"/>
        <v>1</v>
      </c>
      <c r="DD501" s="84">
        <f>'the Iron Hills'!AP25</f>
        <v>0</v>
      </c>
      <c r="DE501" s="84" t="str">
        <f>'the Iron Hills'!AA25</f>
        <v>Iron Hills Ballista</v>
      </c>
      <c r="DF501" s="84" t="str">
        <f>'the Iron Hills'!CA25</f>
        <v>-</v>
      </c>
      <c r="FH501" s="84">
        <f t="shared" si="334"/>
        <v>0</v>
      </c>
      <c r="FI501" s="84">
        <f t="shared" si="335"/>
        <v>1</v>
      </c>
      <c r="FJ501" s="83" t="str">
        <f>""</f>
        <v/>
      </c>
    </row>
    <row r="502" spans="100:166" x14ac:dyDescent="0.25">
      <c r="CV502" s="84">
        <f t="shared" si="328"/>
        <v>1</v>
      </c>
      <c r="CW502" s="58" t="str">
        <f>'Lothlórien and Mirkwood'!W22</f>
        <v/>
      </c>
      <c r="DC502" s="84">
        <f t="shared" si="329"/>
        <v>1</v>
      </c>
      <c r="DD502" s="84">
        <f>'the Iron Hills'!AP26</f>
        <v>0</v>
      </c>
      <c r="DE502" s="84" t="str">
        <f>'the Iron Hills'!AA26</f>
        <v>Iron Hills Ballista</v>
      </c>
      <c r="DF502" s="84" t="str">
        <f>'the Iron Hills'!CA26</f>
        <v>-</v>
      </c>
      <c r="FH502" s="84">
        <f t="shared" si="334"/>
        <v>1</v>
      </c>
      <c r="FI502" s="84">
        <f t="shared" si="335"/>
        <v>1</v>
      </c>
      <c r="FJ502" s="83" t="s">
        <v>1922</v>
      </c>
    </row>
    <row r="503" spans="100:166" x14ac:dyDescent="0.25">
      <c r="CV503" s="84">
        <f t="shared" si="328"/>
        <v>1</v>
      </c>
      <c r="CW503" s="58" t="str">
        <f>'Lothlórien and Mirkwood'!W23</f>
        <v/>
      </c>
      <c r="DC503" s="84">
        <f t="shared" si="329"/>
        <v>1</v>
      </c>
      <c r="DD503" s="84"/>
      <c r="DE503" s="84"/>
      <c r="DF503" s="84"/>
      <c r="FH503" s="84">
        <f t="shared" si="334"/>
        <v>0</v>
      </c>
      <c r="FI503" s="84">
        <f t="shared" si="335"/>
        <v>1</v>
      </c>
      <c r="FJ503" s="85" t="s">
        <v>1923</v>
      </c>
    </row>
    <row r="504" spans="100:166" x14ac:dyDescent="0.25">
      <c r="CV504" s="84">
        <f t="shared" si="328"/>
        <v>1</v>
      </c>
      <c r="CW504" s="58" t="str">
        <f>'Lothlórien and Mirkwood'!W24</f>
        <v/>
      </c>
      <c r="DC504" s="84">
        <f t="shared" si="329"/>
        <v>1</v>
      </c>
      <c r="DD504" s="84"/>
      <c r="DE504" s="84"/>
      <c r="DF504" s="84"/>
      <c r="FH504" s="84">
        <f t="shared" si="334"/>
        <v>0</v>
      </c>
      <c r="FI504" s="84">
        <f t="shared" si="335"/>
        <v>1</v>
      </c>
      <c r="FJ504" s="83" t="str">
        <f>""</f>
        <v/>
      </c>
    </row>
    <row r="505" spans="100:166" x14ac:dyDescent="0.25">
      <c r="CV505" s="84">
        <f t="shared" si="328"/>
        <v>1</v>
      </c>
      <c r="CW505" s="58" t="str">
        <f>'Lothlórien and Mirkwood'!W25</f>
        <v/>
      </c>
      <c r="DC505" s="84">
        <f t="shared" si="329"/>
        <v>1</v>
      </c>
      <c r="DD505" s="84"/>
      <c r="DE505" s="84"/>
      <c r="DF505" s="84"/>
      <c r="FH505" s="84">
        <f t="shared" si="334"/>
        <v>1</v>
      </c>
      <c r="FI505" s="84">
        <f t="shared" si="335"/>
        <v>1</v>
      </c>
      <c r="FJ505" s="85" t="s">
        <v>1924</v>
      </c>
    </row>
    <row r="506" spans="100:166" x14ac:dyDescent="0.25">
      <c r="CV506" s="84">
        <f t="shared" si="328"/>
        <v>1</v>
      </c>
      <c r="CW506" s="58" t="str">
        <f>'Lothlórien and Mirkwood'!W26</f>
        <v/>
      </c>
      <c r="DC506" s="84">
        <f t="shared" si="329"/>
        <v>1</v>
      </c>
      <c r="DD506" s="84"/>
      <c r="DE506" s="84"/>
      <c r="DF506" s="84"/>
      <c r="FH506" s="84">
        <f t="shared" si="334"/>
        <v>0</v>
      </c>
      <c r="FI506" s="84">
        <f t="shared" si="335"/>
        <v>1</v>
      </c>
      <c r="FJ506" s="85" t="s">
        <v>1925</v>
      </c>
    </row>
    <row r="507" spans="100:166" x14ac:dyDescent="0.25">
      <c r="CV507" s="84">
        <f t="shared" si="328"/>
        <v>1</v>
      </c>
      <c r="CW507" s="58" t="str">
        <f>'Lothlórien and Mirkwood'!W27</f>
        <v/>
      </c>
      <c r="DC507" s="84">
        <f t="shared" si="329"/>
        <v>1</v>
      </c>
      <c r="DD507">
        <f>'Thranduil''s Hall'!S3</f>
        <v>0</v>
      </c>
      <c r="DE507" t="str">
        <f>'Thranduil''s Hall'!B3</f>
        <v>Thranduil, King of the Woodland Realm</v>
      </c>
      <c r="DF507" s="84" t="str">
        <f>'Thranduil''s Hall'!CW3</f>
        <v>-</v>
      </c>
      <c r="FH507" s="84">
        <f t="shared" si="334"/>
        <v>0</v>
      </c>
      <c r="FI507" s="84">
        <f t="shared" si="335"/>
        <v>1</v>
      </c>
      <c r="FJ507" s="85" t="s">
        <v>1926</v>
      </c>
    </row>
    <row r="508" spans="100:166" x14ac:dyDescent="0.25">
      <c r="CV508" s="84">
        <f t="shared" si="328"/>
        <v>1</v>
      </c>
      <c r="CW508" s="58" t="str">
        <f>'Lothlórien and Mirkwood'!W28</f>
        <v/>
      </c>
      <c r="DC508" s="84">
        <f t="shared" si="329"/>
        <v>1</v>
      </c>
      <c r="DD508" s="84">
        <f>'Thranduil''s Hall'!S4</f>
        <v>0</v>
      </c>
      <c r="DE508" s="84" t="str">
        <f>'Thranduil''s Hall'!B4</f>
        <v>Legolas, Prince of Mirkwood</v>
      </c>
      <c r="DF508" s="84" t="str">
        <f>'Thranduil''s Hall'!CW4</f>
        <v>-</v>
      </c>
      <c r="FH508" s="84">
        <f t="shared" si="334"/>
        <v>0</v>
      </c>
      <c r="FI508" s="84">
        <f t="shared" si="335"/>
        <v>1</v>
      </c>
      <c r="FJ508" s="83" t="str">
        <f>""</f>
        <v/>
      </c>
    </row>
    <row r="509" spans="100:166" x14ac:dyDescent="0.25">
      <c r="CV509" s="84">
        <f t="shared" si="328"/>
        <v>1</v>
      </c>
      <c r="CW509" s="58" t="str">
        <f>'Lothlórien and Mirkwood'!W29</f>
        <v/>
      </c>
      <c r="DC509" s="84">
        <f t="shared" si="329"/>
        <v>1</v>
      </c>
      <c r="DD509" s="84">
        <f>'Thranduil''s Hall'!S5</f>
        <v>0</v>
      </c>
      <c r="DE509" s="84" t="str">
        <f>'Thranduil''s Hall'!B5</f>
        <v>Tauriel</v>
      </c>
      <c r="DF509" s="84" t="str">
        <f>'Thranduil''s Hall'!CW5</f>
        <v>-</v>
      </c>
      <c r="FH509" s="84">
        <f t="shared" si="334"/>
        <v>1</v>
      </c>
      <c r="FI509" s="84">
        <f t="shared" si="335"/>
        <v>1</v>
      </c>
      <c r="FJ509" s="83" t="s">
        <v>1927</v>
      </c>
    </row>
    <row r="510" spans="100:166" x14ac:dyDescent="0.25">
      <c r="CV510" s="84">
        <f t="shared" si="328"/>
        <v>1</v>
      </c>
      <c r="CW510" s="58" t="str">
        <f>'Lothlórien and Mirkwood'!W30</f>
        <v/>
      </c>
      <c r="DC510" s="84">
        <f t="shared" si="329"/>
        <v>1</v>
      </c>
      <c r="DD510" s="84">
        <f>'Thranduil''s Hall'!S6</f>
        <v>0</v>
      </c>
      <c r="DE510" s="84" t="str">
        <f>'Thranduil''s Hall'!B6</f>
        <v>Mirkwood Ranger Captain</v>
      </c>
      <c r="DF510" s="84" t="str">
        <f>'Thranduil''s Hall'!CW6</f>
        <v>-</v>
      </c>
      <c r="FH510" s="84">
        <f t="shared" si="334"/>
        <v>0</v>
      </c>
      <c r="FI510" s="84">
        <f t="shared" si="335"/>
        <v>1</v>
      </c>
      <c r="FJ510" s="85" t="s">
        <v>1928</v>
      </c>
    </row>
    <row r="511" spans="100:166" x14ac:dyDescent="0.25">
      <c r="CV511" s="84">
        <f t="shared" si="328"/>
        <v>1</v>
      </c>
      <c r="CW511" s="58" t="str">
        <f>'Lothlórien and Mirkwood'!W31</f>
        <v/>
      </c>
      <c r="DC511" s="84">
        <f t="shared" si="329"/>
        <v>1</v>
      </c>
      <c r="DD511" s="84">
        <f>'Thranduil''s Hall'!S7</f>
        <v>0</v>
      </c>
      <c r="DE511" s="84" t="str">
        <f>'Thranduil''s Hall'!B7</f>
        <v>Palace Guard Captain</v>
      </c>
      <c r="DF511" s="84" t="str">
        <f>'Thranduil''s Hall'!CW7</f>
        <v>-</v>
      </c>
      <c r="FH511" s="84">
        <f t="shared" si="334"/>
        <v>0</v>
      </c>
      <c r="FI511" s="84">
        <f t="shared" si="335"/>
        <v>1</v>
      </c>
      <c r="FJ511" s="85" t="s">
        <v>1929</v>
      </c>
    </row>
    <row r="512" spans="100:166" x14ac:dyDescent="0.25">
      <c r="CV512" s="84">
        <f t="shared" si="328"/>
        <v>1</v>
      </c>
      <c r="CW512" s="58" t="str">
        <f>'Lothlórien and Mirkwood'!W32</f>
        <v/>
      </c>
      <c r="DC512" s="84">
        <f t="shared" si="329"/>
        <v>1</v>
      </c>
      <c r="DD512" s="84">
        <f>'Thranduil''s Hall'!S8</f>
        <v>0</v>
      </c>
      <c r="DE512" s="84" t="str">
        <f>'Thranduil''s Hall'!B8</f>
        <v>Palace Guard Captain</v>
      </c>
      <c r="DF512" s="84" t="str">
        <f>'Thranduil''s Hall'!CW8</f>
        <v>-</v>
      </c>
      <c r="FH512" s="84">
        <f t="shared" si="334"/>
        <v>0</v>
      </c>
      <c r="FI512" s="84">
        <f t="shared" si="335"/>
        <v>1</v>
      </c>
      <c r="FJ512" s="83" t="str">
        <f>""</f>
        <v/>
      </c>
    </row>
    <row r="513" spans="100:166" x14ac:dyDescent="0.25">
      <c r="CV513" s="84">
        <f t="shared" si="328"/>
        <v>1</v>
      </c>
      <c r="CW513" s="58" t="str">
        <f>'Lothlórien and Mirkwood'!W33</f>
        <v/>
      </c>
      <c r="DC513" s="84">
        <f t="shared" si="329"/>
        <v>1</v>
      </c>
      <c r="DD513" s="84">
        <f>'Thranduil''s Hall'!S9</f>
        <v>0</v>
      </c>
      <c r="DE513" s="84" t="str">
        <f>'Thranduil''s Hall'!B9</f>
        <v>Mirkwood Captain</v>
      </c>
      <c r="DF513" s="84" t="str">
        <f>'Thranduil''s Hall'!CW9</f>
        <v>-</v>
      </c>
      <c r="FH513" s="84">
        <f t="shared" si="334"/>
        <v>1</v>
      </c>
      <c r="FI513" s="84">
        <f t="shared" si="335"/>
        <v>1</v>
      </c>
      <c r="FJ513" s="83" t="s">
        <v>1930</v>
      </c>
    </row>
    <row r="514" spans="100:166" x14ac:dyDescent="0.25">
      <c r="CV514" s="84">
        <f t="shared" si="328"/>
        <v>1</v>
      </c>
      <c r="CW514" s="58" t="str">
        <f>'Lothlórien and Mirkwood'!W34</f>
        <v/>
      </c>
      <c r="DC514" s="84">
        <f t="shared" si="329"/>
        <v>1</v>
      </c>
      <c r="DD514" s="84"/>
      <c r="DE514" s="84"/>
      <c r="DF514" s="84"/>
      <c r="FH514" s="84">
        <f t="shared" si="334"/>
        <v>0</v>
      </c>
      <c r="FI514" s="84">
        <f t="shared" si="335"/>
        <v>1</v>
      </c>
      <c r="FJ514" s="83" t="s">
        <v>1931</v>
      </c>
    </row>
    <row r="515" spans="100:166" x14ac:dyDescent="0.25">
      <c r="CV515" s="84">
        <f t="shared" ref="CV515:CV578" si="336">IF(CW514="",CV514,CV514+1)</f>
        <v>1</v>
      </c>
      <c r="CW515" s="58" t="str">
        <f>'Lothlórien and Mirkwood'!W35</f>
        <v/>
      </c>
      <c r="DC515" s="84">
        <f t="shared" si="329"/>
        <v>1</v>
      </c>
      <c r="DD515" s="84">
        <f>'Thranduil''s Hall'!AP3</f>
        <v>0</v>
      </c>
      <c r="DE515" s="84" t="str">
        <f>'Thranduil''s Hall'!AA3</f>
        <v>Mirkwood Ranger</v>
      </c>
      <c r="DF515" s="84" t="str">
        <f>'Thranduil''s Hall'!CA3</f>
        <v>-</v>
      </c>
      <c r="FH515" s="84">
        <f t="shared" si="334"/>
        <v>0</v>
      </c>
      <c r="FI515" s="84">
        <f t="shared" si="335"/>
        <v>1</v>
      </c>
      <c r="FJ515" s="83" t="str">
        <f>""</f>
        <v/>
      </c>
    </row>
    <row r="516" spans="100:166" x14ac:dyDescent="0.25">
      <c r="CV516" s="84">
        <f t="shared" si="336"/>
        <v>1</v>
      </c>
      <c r="CW516" s="58" t="str">
        <f>'Lothlórien and Mirkwood'!W36</f>
        <v/>
      </c>
      <c r="DC516" s="84">
        <f t="shared" si="329"/>
        <v>1</v>
      </c>
      <c r="DD516" s="84">
        <f>'Thranduil''s Hall'!AP4</f>
        <v>0</v>
      </c>
      <c r="DE516" s="84" t="str">
        <f>'Thranduil''s Hall'!AA4</f>
        <v>Mirkwood Ranger</v>
      </c>
      <c r="DF516" s="84" t="str">
        <f>'Thranduil''s Hall'!CA4</f>
        <v>-</v>
      </c>
      <c r="FH516" s="84">
        <f t="shared" si="334"/>
        <v>1</v>
      </c>
      <c r="FI516" s="84">
        <f t="shared" si="335"/>
        <v>1</v>
      </c>
      <c r="FJ516" s="83" t="s">
        <v>1932</v>
      </c>
    </row>
    <row r="517" spans="100:166" x14ac:dyDescent="0.25">
      <c r="CV517" s="84">
        <f t="shared" si="336"/>
        <v>1</v>
      </c>
      <c r="CW517" s="58" t="str">
        <f>'Lothlórien and Mirkwood'!W37</f>
        <v/>
      </c>
      <c r="DC517" s="84">
        <f t="shared" si="329"/>
        <v>1</v>
      </c>
      <c r="DD517" s="84">
        <f>'Thranduil''s Hall'!AP5</f>
        <v>0</v>
      </c>
      <c r="DE517" s="84" t="str">
        <f>'Thranduil''s Hall'!AA5</f>
        <v>Palace Guard</v>
      </c>
      <c r="DF517" s="84" t="str">
        <f>'Thranduil''s Hall'!CA5</f>
        <v>-</v>
      </c>
      <c r="FH517" s="84">
        <f t="shared" si="334"/>
        <v>0</v>
      </c>
      <c r="FI517" s="84">
        <f t="shared" si="335"/>
        <v>1</v>
      </c>
      <c r="FJ517" s="83" t="s">
        <v>1933</v>
      </c>
    </row>
    <row r="518" spans="100:166" x14ac:dyDescent="0.25">
      <c r="CV518" s="84">
        <f t="shared" si="336"/>
        <v>1</v>
      </c>
      <c r="CW518" s="58" t="str">
        <f>'Lothlórien and Mirkwood'!W38</f>
        <v/>
      </c>
      <c r="DC518" s="84">
        <f t="shared" si="329"/>
        <v>1</v>
      </c>
      <c r="DD518" s="84">
        <f>'Thranduil''s Hall'!AP6</f>
        <v>0</v>
      </c>
      <c r="DE518" s="84" t="str">
        <f>'Thranduil''s Hall'!AA6</f>
        <v>Palace Guard</v>
      </c>
      <c r="DF518" s="84" t="str">
        <f>'Thranduil''s Hall'!CA6</f>
        <v>-</v>
      </c>
      <c r="FH518" s="84">
        <f t="shared" si="334"/>
        <v>0</v>
      </c>
      <c r="FI518" s="84">
        <f t="shared" si="335"/>
        <v>1</v>
      </c>
      <c r="FJ518" s="83" t="s">
        <v>1934</v>
      </c>
    </row>
    <row r="519" spans="100:166" x14ac:dyDescent="0.25">
      <c r="CV519" s="84">
        <f t="shared" si="336"/>
        <v>1</v>
      </c>
      <c r="CW519" s="58" t="str">
        <f>'Lothlórien and Mirkwood'!W39</f>
        <v/>
      </c>
      <c r="DC519" s="84">
        <f t="shared" si="329"/>
        <v>1</v>
      </c>
      <c r="DD519" s="84">
        <f>'Thranduil''s Hall'!AP7</f>
        <v>0</v>
      </c>
      <c r="DE519" s="84" t="str">
        <f>'Thranduil''s Hall'!AA7</f>
        <v>Palace Guard</v>
      </c>
      <c r="DF519" s="84" t="str">
        <f>'Thranduil''s Hall'!CA7</f>
        <v>-</v>
      </c>
      <c r="FH519" s="84">
        <f t="shared" si="334"/>
        <v>0</v>
      </c>
      <c r="FI519" s="84">
        <f t="shared" si="335"/>
        <v>1</v>
      </c>
      <c r="FJ519" s="83" t="str">
        <f>""</f>
        <v/>
      </c>
    </row>
    <row r="520" spans="100:166" x14ac:dyDescent="0.25">
      <c r="CV520" s="84">
        <f t="shared" si="336"/>
        <v>1</v>
      </c>
      <c r="CW520" s="58" t="str">
        <f>'Lothlórien and Mirkwood'!W40</f>
        <v/>
      </c>
      <c r="DC520" s="84">
        <f t="shared" si="329"/>
        <v>1</v>
      </c>
      <c r="DD520" s="84">
        <f>'Thranduil''s Hall'!AP8</f>
        <v>0</v>
      </c>
      <c r="DE520" s="84" t="str">
        <f>'Thranduil''s Hall'!AA8</f>
        <v>Palace Guard</v>
      </c>
      <c r="DF520" s="84" t="str">
        <f>'Thranduil''s Hall'!CA8</f>
        <v>-</v>
      </c>
      <c r="FH520" s="84">
        <f t="shared" si="334"/>
        <v>1</v>
      </c>
      <c r="FI520" s="84">
        <f t="shared" si="335"/>
        <v>1</v>
      </c>
      <c r="FJ520" s="83" t="s">
        <v>1935</v>
      </c>
    </row>
    <row r="521" spans="100:166" x14ac:dyDescent="0.25">
      <c r="CV521" s="84">
        <f t="shared" si="336"/>
        <v>1</v>
      </c>
      <c r="CW521" s="58" t="str">
        <f>'Lothlórien and Mirkwood'!W41</f>
        <v/>
      </c>
      <c r="DC521" s="84">
        <f t="shared" si="329"/>
        <v>1</v>
      </c>
      <c r="DD521" s="84">
        <f>'Thranduil''s Hall'!AP9</f>
        <v>0</v>
      </c>
      <c r="DE521" s="84" t="str">
        <f>'Thranduil''s Hall'!AA9</f>
        <v>Palace Guard</v>
      </c>
      <c r="DF521" s="84" t="str">
        <f>'Thranduil''s Hall'!CA9</f>
        <v>-</v>
      </c>
      <c r="FH521" s="84">
        <f t="shared" si="334"/>
        <v>0</v>
      </c>
      <c r="FI521" s="84">
        <f t="shared" si="335"/>
        <v>1</v>
      </c>
      <c r="FJ521" s="83" t="s">
        <v>1936</v>
      </c>
    </row>
    <row r="522" spans="100:166" x14ac:dyDescent="0.25">
      <c r="CV522" s="84">
        <f t="shared" si="336"/>
        <v>1</v>
      </c>
      <c r="CW522" s="58" t="str">
        <f>'Lothlórien and Mirkwood'!W42</f>
        <v/>
      </c>
      <c r="DC522" s="84">
        <f t="shared" si="329"/>
        <v>1</v>
      </c>
      <c r="DD522" s="84">
        <f>'Thranduil''s Hall'!AP10</f>
        <v>0</v>
      </c>
      <c r="DE522" s="84" t="str">
        <f>'Thranduil''s Hall'!AA10</f>
        <v>Palace Guard</v>
      </c>
      <c r="DF522" s="84" t="str">
        <f>'Thranduil''s Hall'!CA10</f>
        <v>-</v>
      </c>
      <c r="FH522" s="84">
        <f t="shared" si="334"/>
        <v>0</v>
      </c>
      <c r="FI522" s="84">
        <f t="shared" si="335"/>
        <v>1</v>
      </c>
      <c r="FJ522" s="83" t="s">
        <v>1937</v>
      </c>
    </row>
    <row r="523" spans="100:166" x14ac:dyDescent="0.25">
      <c r="CV523" s="84">
        <f t="shared" si="336"/>
        <v>1</v>
      </c>
      <c r="CW523" s="58" t="str">
        <f>'Lothlórien and Mirkwood'!W43</f>
        <v/>
      </c>
      <c r="DC523" s="84">
        <f t="shared" si="329"/>
        <v>1</v>
      </c>
      <c r="DD523" s="84">
        <f>'Thranduil''s Hall'!AP11</f>
        <v>0</v>
      </c>
      <c r="DE523" s="84" t="str">
        <f>'Thranduil''s Hall'!AA11</f>
        <v>Palace Guard</v>
      </c>
      <c r="DF523" s="84" t="str">
        <f>'Thranduil''s Hall'!CA11</f>
        <v>-</v>
      </c>
      <c r="FH523" s="84">
        <f t="shared" si="334"/>
        <v>0</v>
      </c>
      <c r="FI523" s="84">
        <f t="shared" si="335"/>
        <v>1</v>
      </c>
      <c r="FJ523" s="83" t="str">
        <f>""</f>
        <v/>
      </c>
    </row>
    <row r="524" spans="100:166" x14ac:dyDescent="0.25">
      <c r="CV524" s="84">
        <f t="shared" si="336"/>
        <v>1</v>
      </c>
      <c r="CW524" s="58" t="str">
        <f>'Lothlórien and Mirkwood'!W44</f>
        <v/>
      </c>
      <c r="DC524" s="84">
        <f t="shared" si="329"/>
        <v>1</v>
      </c>
      <c r="DD524" s="84">
        <f>'Thranduil''s Hall'!AP12</f>
        <v>0</v>
      </c>
      <c r="DE524" s="84" t="str">
        <f>'Thranduil''s Hall'!AA12</f>
        <v>Mirkwood Elf</v>
      </c>
      <c r="DF524" s="84" t="str">
        <f>'Thranduil''s Hall'!CA12</f>
        <v>-</v>
      </c>
      <c r="FH524" s="84">
        <f t="shared" si="334"/>
        <v>1</v>
      </c>
      <c r="FI524" s="84">
        <f t="shared" si="335"/>
        <v>1</v>
      </c>
      <c r="FJ524" s="83" t="s">
        <v>1938</v>
      </c>
    </row>
    <row r="525" spans="100:166" x14ac:dyDescent="0.25">
      <c r="CV525" s="84">
        <f t="shared" si="336"/>
        <v>1</v>
      </c>
      <c r="CW525" s="58" t="str">
        <f>'Lothlórien and Mirkwood'!W45</f>
        <v/>
      </c>
      <c r="DC525" s="84">
        <f t="shared" si="329"/>
        <v>1</v>
      </c>
      <c r="DD525" s="84">
        <f>'Thranduil''s Hall'!AP13</f>
        <v>0</v>
      </c>
      <c r="DE525" s="84" t="str">
        <f>'Thranduil''s Hall'!AA13</f>
        <v>Mirkwood Elf</v>
      </c>
      <c r="DF525" s="84" t="str">
        <f>'Thranduil''s Hall'!CA13</f>
        <v>-</v>
      </c>
      <c r="FH525" s="84">
        <f t="shared" si="334"/>
        <v>0</v>
      </c>
      <c r="FI525" s="84">
        <f t="shared" si="335"/>
        <v>1</v>
      </c>
      <c r="FJ525" s="83" t="s">
        <v>1939</v>
      </c>
    </row>
    <row r="526" spans="100:166" x14ac:dyDescent="0.25">
      <c r="CV526" s="84">
        <f t="shared" si="336"/>
        <v>1</v>
      </c>
      <c r="CW526" s="58" t="str">
        <f>'Lothlórien and Mirkwood'!W46</f>
        <v/>
      </c>
      <c r="DC526" s="84">
        <f t="shared" si="329"/>
        <v>1</v>
      </c>
      <c r="DD526" s="84">
        <f>'Thranduil''s Hall'!AP14</f>
        <v>0</v>
      </c>
      <c r="DE526" s="84" t="str">
        <f>'Thranduil''s Hall'!AA14</f>
        <v>Mirkwood Elf</v>
      </c>
      <c r="DF526" s="84" t="str">
        <f>'Thranduil''s Hall'!CA14</f>
        <v>-</v>
      </c>
      <c r="FH526" s="84">
        <f t="shared" si="334"/>
        <v>0</v>
      </c>
      <c r="FI526" s="84">
        <f t="shared" si="335"/>
        <v>1</v>
      </c>
      <c r="FJ526" s="83" t="s">
        <v>1940</v>
      </c>
    </row>
    <row r="527" spans="100:166" x14ac:dyDescent="0.25">
      <c r="CV527" s="84">
        <f t="shared" si="336"/>
        <v>1</v>
      </c>
      <c r="CW527" s="58" t="str">
        <f>'Lothlórien and Mirkwood'!W47</f>
        <v/>
      </c>
      <c r="DC527" s="84">
        <f t="shared" si="329"/>
        <v>1</v>
      </c>
      <c r="DD527" s="84">
        <f>'Thranduil''s Hall'!AP15</f>
        <v>0</v>
      </c>
      <c r="DE527" s="84" t="str">
        <f>'Thranduil''s Hall'!AA15</f>
        <v>Mirkwood Elf</v>
      </c>
      <c r="DF527" s="84" t="str">
        <f>'Thranduil''s Hall'!CA15</f>
        <v>-</v>
      </c>
      <c r="FH527" s="84">
        <f t="shared" si="334"/>
        <v>0</v>
      </c>
      <c r="FI527" s="84">
        <f t="shared" si="335"/>
        <v>1</v>
      </c>
      <c r="FJ527" s="83" t="s">
        <v>1941</v>
      </c>
    </row>
    <row r="528" spans="100:166" x14ac:dyDescent="0.25">
      <c r="CV528" s="84">
        <f t="shared" si="336"/>
        <v>1</v>
      </c>
      <c r="CW528" s="58" t="str">
        <f>'Lothlórien and Mirkwood'!W48</f>
        <v/>
      </c>
      <c r="DC528" s="84">
        <f t="shared" si="329"/>
        <v>1</v>
      </c>
      <c r="DD528" s="84">
        <f>'Thranduil''s Hall'!AP16</f>
        <v>0</v>
      </c>
      <c r="DE528" s="84" t="str">
        <f>'Thranduil''s Hall'!AA16</f>
        <v>Mirkwood Elf</v>
      </c>
      <c r="DF528" s="84" t="str">
        <f>'Thranduil''s Hall'!CA16</f>
        <v>-</v>
      </c>
      <c r="FH528" s="84">
        <f t="shared" si="334"/>
        <v>0</v>
      </c>
      <c r="FI528" s="84">
        <f t="shared" si="335"/>
        <v>1</v>
      </c>
      <c r="FJ528" s="83" t="str">
        <f>""</f>
        <v/>
      </c>
    </row>
    <row r="529" spans="100:166" x14ac:dyDescent="0.25">
      <c r="CV529" s="84">
        <f t="shared" si="336"/>
        <v>1</v>
      </c>
      <c r="CW529" s="58" t="str">
        <f>'Lothlórien and Mirkwood'!W49</f>
        <v/>
      </c>
      <c r="DC529" s="84">
        <f t="shared" si="329"/>
        <v>1</v>
      </c>
      <c r="DD529" s="84">
        <f>'Thranduil''s Hall'!AP17</f>
        <v>0</v>
      </c>
      <c r="DE529" s="84" t="str">
        <f>'Thranduil''s Hall'!AA17</f>
        <v>Mirkwood Elf</v>
      </c>
      <c r="DF529" s="84" t="str">
        <f>'Thranduil''s Hall'!CA17</f>
        <v>-</v>
      </c>
      <c r="FH529" s="84">
        <f t="shared" si="334"/>
        <v>1</v>
      </c>
      <c r="FI529" s="84">
        <f t="shared" si="335"/>
        <v>1</v>
      </c>
      <c r="FJ529" s="83" t="s">
        <v>1942</v>
      </c>
    </row>
    <row r="530" spans="100:166" x14ac:dyDescent="0.25">
      <c r="CV530" s="84">
        <f t="shared" si="336"/>
        <v>1</v>
      </c>
      <c r="CW530" s="58" t="str">
        <f>'Lothlórien and Mirkwood'!W50</f>
        <v/>
      </c>
      <c r="DC530" s="84">
        <f t="shared" si="329"/>
        <v>1</v>
      </c>
      <c r="DD530" s="84">
        <f>'Thranduil''s Hall'!AP18</f>
        <v>0</v>
      </c>
      <c r="DE530" s="84" t="str">
        <f>'Thranduil''s Hall'!AA18</f>
        <v>Mirkwood Cavalry</v>
      </c>
      <c r="DF530" s="84" t="str">
        <f>'Thranduil''s Hall'!CA18</f>
        <v>-</v>
      </c>
      <c r="FH530" s="84">
        <f t="shared" si="334"/>
        <v>0</v>
      </c>
      <c r="FI530" s="84">
        <f t="shared" si="335"/>
        <v>1</v>
      </c>
      <c r="FJ530" s="83" t="s">
        <v>1943</v>
      </c>
    </row>
    <row r="531" spans="100:166" x14ac:dyDescent="0.25">
      <c r="CV531" s="84">
        <f t="shared" si="336"/>
        <v>1</v>
      </c>
      <c r="CW531" s="58" t="str">
        <f>'Lothlórien and Mirkwood'!W51</f>
        <v/>
      </c>
      <c r="DC531" s="84">
        <f t="shared" si="329"/>
        <v>1</v>
      </c>
      <c r="DD531" s="84">
        <f>'Thranduil''s Hall'!AP19</f>
        <v>0</v>
      </c>
      <c r="DE531" s="84" t="str">
        <f>'Thranduil''s Hall'!AA19</f>
        <v>Mirkwood Cavalry</v>
      </c>
      <c r="DF531" s="84" t="str">
        <f>'Thranduil''s Hall'!CA19</f>
        <v>-</v>
      </c>
      <c r="FH531" s="84">
        <f t="shared" si="334"/>
        <v>0</v>
      </c>
      <c r="FI531" s="84">
        <f t="shared" si="335"/>
        <v>1</v>
      </c>
      <c r="FJ531" s="83" t="s">
        <v>1944</v>
      </c>
    </row>
    <row r="532" spans="100:166" x14ac:dyDescent="0.25">
      <c r="CV532" s="84">
        <f t="shared" si="336"/>
        <v>1</v>
      </c>
      <c r="CW532" s="58" t="str">
        <f>'Lothlórien and Mirkwood'!W52</f>
        <v/>
      </c>
      <c r="DC532" s="84">
        <f t="shared" ref="DC532:DC609" si="337">IF(DD531=0,DC531,DC531+1)</f>
        <v>1</v>
      </c>
      <c r="DD532" s="84">
        <f>'Thranduil''s Hall'!AP20</f>
        <v>0</v>
      </c>
      <c r="DE532" s="84" t="str">
        <f>'Thranduil''s Hall'!AA20</f>
        <v>Mirkwood Cavalry</v>
      </c>
      <c r="DF532" s="84" t="str">
        <f>'Thranduil''s Hall'!CA20</f>
        <v>-</v>
      </c>
      <c r="FH532" s="84">
        <f t="shared" si="334"/>
        <v>0</v>
      </c>
      <c r="FI532" s="84">
        <f t="shared" si="335"/>
        <v>1</v>
      </c>
      <c r="FJ532" s="83" t="str">
        <f>""</f>
        <v/>
      </c>
    </row>
    <row r="533" spans="100:166" x14ac:dyDescent="0.25">
      <c r="CV533" s="84">
        <f t="shared" si="336"/>
        <v>1</v>
      </c>
      <c r="CW533" s="58" t="str">
        <f>'Lothlórien and Mirkwood'!W53</f>
        <v/>
      </c>
      <c r="DC533" s="84">
        <f t="shared" si="337"/>
        <v>1</v>
      </c>
      <c r="DD533" s="84">
        <f>'Thranduil''s Hall'!AP21</f>
        <v>0</v>
      </c>
      <c r="DE533" s="84" t="str">
        <f>'Thranduil''s Hall'!AA21</f>
        <v>Mirkwood Cavalry</v>
      </c>
      <c r="DF533" s="84" t="str">
        <f>'Thranduil''s Hall'!CA21</f>
        <v>-</v>
      </c>
      <c r="FH533" s="84">
        <f t="shared" si="334"/>
        <v>1</v>
      </c>
      <c r="FI533" s="84">
        <f t="shared" si="335"/>
        <v>1</v>
      </c>
      <c r="FJ533" s="83" t="s">
        <v>1945</v>
      </c>
    </row>
    <row r="534" spans="100:166" x14ac:dyDescent="0.25">
      <c r="CV534" s="84">
        <f t="shared" si="336"/>
        <v>1</v>
      </c>
      <c r="CW534" s="58" t="str">
        <f>'Lothlórien and Mirkwood'!W54</f>
        <v/>
      </c>
      <c r="DC534" s="84">
        <f t="shared" si="337"/>
        <v>1</v>
      </c>
      <c r="DD534" s="84"/>
      <c r="DE534" s="84"/>
      <c r="DF534" s="84"/>
      <c r="FH534" s="84">
        <f t="shared" si="334"/>
        <v>0</v>
      </c>
      <c r="FI534" s="84">
        <f t="shared" si="335"/>
        <v>1</v>
      </c>
      <c r="FJ534" s="83" t="s">
        <v>2489</v>
      </c>
    </row>
    <row r="535" spans="100:166" x14ac:dyDescent="0.25">
      <c r="CV535" s="84">
        <f t="shared" si="336"/>
        <v>1</v>
      </c>
      <c r="CW535" s="58" t="str">
        <f>'Lothlórien and Mirkwood'!W55</f>
        <v/>
      </c>
      <c r="DC535" s="84">
        <f t="shared" si="337"/>
        <v>1</v>
      </c>
      <c r="FH535" s="84">
        <f t="shared" si="334"/>
        <v>0</v>
      </c>
      <c r="FI535" s="84">
        <f t="shared" si="335"/>
        <v>1</v>
      </c>
      <c r="FJ535" s="83" t="s">
        <v>1946</v>
      </c>
    </row>
    <row r="536" spans="100:166" x14ac:dyDescent="0.25">
      <c r="CV536" s="84">
        <f t="shared" si="336"/>
        <v>1</v>
      </c>
      <c r="CW536" s="58" t="str">
        <f>'Lothlórien and Mirkwood'!W56</f>
        <v/>
      </c>
      <c r="DC536" s="84">
        <f t="shared" si="337"/>
        <v>1</v>
      </c>
      <c r="FH536" s="84">
        <f t="shared" si="334"/>
        <v>0</v>
      </c>
      <c r="FI536" s="84">
        <f t="shared" si="335"/>
        <v>1</v>
      </c>
      <c r="FJ536" s="83" t="str">
        <f>""</f>
        <v/>
      </c>
    </row>
    <row r="537" spans="100:166" x14ac:dyDescent="0.25">
      <c r="CV537" s="84">
        <f t="shared" si="336"/>
        <v>1</v>
      </c>
      <c r="CW537" s="58" t="str">
        <f>'Lothlórien and Mirkwood'!W57</f>
        <v/>
      </c>
      <c r="DC537" s="84">
        <f t="shared" si="337"/>
        <v>1</v>
      </c>
      <c r="DD537">
        <f>'Army of Lake-town'!S3</f>
        <v>0</v>
      </c>
      <c r="DE537" s="84" t="str">
        <f>'Army of Lake-town'!B3</f>
        <v>Master of Lake-town</v>
      </c>
      <c r="DF537" s="84" t="str">
        <f>'Army of Lake-town'!CW3</f>
        <v>-</v>
      </c>
      <c r="FH537" s="84">
        <f t="shared" si="334"/>
        <v>1</v>
      </c>
      <c r="FI537" s="84">
        <f t="shared" si="335"/>
        <v>1</v>
      </c>
      <c r="FJ537" s="83" t="s">
        <v>1947</v>
      </c>
    </row>
    <row r="538" spans="100:166" x14ac:dyDescent="0.25">
      <c r="CV538" s="84">
        <f t="shared" si="336"/>
        <v>1</v>
      </c>
      <c r="CW538" s="58" t="str">
        <f>'Lothlórien and Mirkwood'!W58</f>
        <v/>
      </c>
      <c r="DC538" s="84">
        <f t="shared" si="337"/>
        <v>1</v>
      </c>
      <c r="DD538" s="84">
        <f>'Army of Lake-town'!S4</f>
        <v>0</v>
      </c>
      <c r="DE538" s="84" t="str">
        <f>'Army of Lake-town'!B4</f>
        <v>Alfrid the councillor</v>
      </c>
      <c r="DF538" s="84" t="str">
        <f>'Army of Lake-town'!CW4</f>
        <v>-</v>
      </c>
      <c r="FH538" s="84">
        <f t="shared" si="334"/>
        <v>0</v>
      </c>
      <c r="FI538" s="84">
        <f t="shared" si="335"/>
        <v>1</v>
      </c>
      <c r="FJ538" s="83" t="s">
        <v>1948</v>
      </c>
    </row>
    <row r="539" spans="100:166" x14ac:dyDescent="0.25">
      <c r="CV539" s="84">
        <f t="shared" si="336"/>
        <v>1</v>
      </c>
      <c r="CW539" s="58" t="str">
        <f>'Lothlórien and Mirkwood'!W59</f>
        <v/>
      </c>
      <c r="DC539" s="84">
        <f t="shared" si="337"/>
        <v>1</v>
      </c>
      <c r="DD539" s="84">
        <f>'Army of Lake-town'!S5</f>
        <v>0</v>
      </c>
      <c r="DE539" s="84" t="str">
        <f>'Army of Lake-town'!B5</f>
        <v>Lake-town Guard Captain</v>
      </c>
      <c r="DF539" s="84" t="str">
        <f>'Army of Lake-town'!CW5</f>
        <v>-</v>
      </c>
      <c r="FH539" s="84">
        <f t="shared" si="334"/>
        <v>0</v>
      </c>
      <c r="FI539" s="84">
        <f t="shared" si="335"/>
        <v>1</v>
      </c>
      <c r="FJ539" s="83" t="s">
        <v>1949</v>
      </c>
    </row>
    <row r="540" spans="100:166" x14ac:dyDescent="0.25">
      <c r="CV540" s="84">
        <f t="shared" si="336"/>
        <v>1</v>
      </c>
      <c r="CW540" s="58" t="str">
        <f>'Lothlórien and Mirkwood'!W60</f>
        <v/>
      </c>
      <c r="DC540" s="84">
        <f t="shared" si="337"/>
        <v>1</v>
      </c>
      <c r="DD540" s="84">
        <f>'Army of Lake-town'!S6</f>
        <v>0</v>
      </c>
      <c r="DE540" s="84" t="str">
        <f>'Army of Lake-town'!B6</f>
        <v>Bard the Bowman</v>
      </c>
      <c r="DF540" s="84" t="str">
        <f>'Army of Lake-town'!CW6</f>
        <v>-</v>
      </c>
      <c r="FH540" s="84">
        <f t="shared" si="334"/>
        <v>0</v>
      </c>
      <c r="FI540" s="84">
        <f t="shared" si="335"/>
        <v>1</v>
      </c>
      <c r="FJ540" s="83" t="str">
        <f>""</f>
        <v/>
      </c>
    </row>
    <row r="541" spans="100:166" x14ac:dyDescent="0.25">
      <c r="CV541" s="84">
        <f t="shared" si="336"/>
        <v>1</v>
      </c>
      <c r="CW541" s="58" t="str">
        <f>'Lothlórien and Mirkwood'!W61</f>
        <v/>
      </c>
      <c r="DC541" s="84">
        <f t="shared" si="337"/>
        <v>1</v>
      </c>
      <c r="DD541" s="84">
        <f>'Army of Lake-town'!S7</f>
        <v>0</v>
      </c>
      <c r="DE541" s="84" t="str">
        <f>'Army of Lake-town'!B7</f>
        <v>Sigrid and Tilda</v>
      </c>
      <c r="DF541" s="84" t="str">
        <f>'Army of Lake-town'!CW7</f>
        <v>-</v>
      </c>
      <c r="DI541" s="84"/>
      <c r="DJ541" s="84"/>
      <c r="DK541" s="84"/>
      <c r="FH541" s="84">
        <f t="shared" si="334"/>
        <v>1</v>
      </c>
      <c r="FI541" s="84">
        <f t="shared" si="335"/>
        <v>1</v>
      </c>
      <c r="FJ541" s="83" t="s">
        <v>1950</v>
      </c>
    </row>
    <row r="542" spans="100:166" x14ac:dyDescent="0.25">
      <c r="CV542" s="84">
        <f t="shared" si="336"/>
        <v>1</v>
      </c>
      <c r="CW542" s="58" t="str">
        <f>'Lothlórien and Mirkwood'!W62</f>
        <v/>
      </c>
      <c r="DC542" s="84">
        <f t="shared" si="337"/>
        <v>1</v>
      </c>
      <c r="DD542" s="84">
        <f>'Army of Lake-town'!S8</f>
        <v>0</v>
      </c>
      <c r="DE542" s="84" t="str">
        <f>'Army of Lake-town'!B8</f>
        <v>Bain, Son of Bard</v>
      </c>
      <c r="DF542" s="84" t="str">
        <f>'Army of Lake-town'!CW8</f>
        <v>-</v>
      </c>
      <c r="DI542" s="84"/>
      <c r="DJ542" s="84"/>
      <c r="DK542" s="84"/>
      <c r="FH542" s="84">
        <f t="shared" si="334"/>
        <v>0</v>
      </c>
      <c r="FI542" s="84">
        <f t="shared" si="335"/>
        <v>1</v>
      </c>
      <c r="FJ542" s="83" t="s">
        <v>1951</v>
      </c>
    </row>
    <row r="543" spans="100:166" x14ac:dyDescent="0.25">
      <c r="CV543" s="84">
        <f t="shared" si="336"/>
        <v>1</v>
      </c>
      <c r="CW543" s="58" t="str">
        <f>'Lothlórien and Mirkwood'!W63</f>
        <v/>
      </c>
      <c r="DC543" s="84">
        <f t="shared" si="337"/>
        <v>1</v>
      </c>
      <c r="DD543" s="84">
        <f>'Army of Lake-town'!S9</f>
        <v>0</v>
      </c>
      <c r="DE543" s="84" t="str">
        <f>'Army of Lake-town'!B9</f>
        <v>Braga, Captain of the Guard</v>
      </c>
      <c r="DF543" s="84" t="str">
        <f>'Army of Lake-town'!CW9</f>
        <v>-</v>
      </c>
      <c r="DI543" s="84"/>
      <c r="DJ543" s="84"/>
      <c r="DK543" s="84"/>
      <c r="FH543" s="84">
        <f t="shared" si="334"/>
        <v>0</v>
      </c>
      <c r="FI543" s="84">
        <f t="shared" si="335"/>
        <v>1</v>
      </c>
      <c r="FJ543" s="83" t="s">
        <v>1952</v>
      </c>
    </row>
    <row r="544" spans="100:166" x14ac:dyDescent="0.25">
      <c r="CV544" s="84">
        <f t="shared" si="336"/>
        <v>1</v>
      </c>
      <c r="CW544" s="58" t="str">
        <f>'Lothlórien and Mirkwood'!W64</f>
        <v/>
      </c>
      <c r="DC544" s="84">
        <f t="shared" si="337"/>
        <v>1</v>
      </c>
      <c r="DD544" s="84"/>
      <c r="DE544" s="84"/>
      <c r="DF544" s="84"/>
      <c r="DI544" s="84"/>
      <c r="DJ544" s="84"/>
      <c r="DK544" s="84"/>
      <c r="FH544" s="84">
        <f t="shared" si="334"/>
        <v>0</v>
      </c>
      <c r="FI544" s="84">
        <f t="shared" si="335"/>
        <v>1</v>
      </c>
      <c r="FJ544" s="83" t="s">
        <v>1771</v>
      </c>
    </row>
    <row r="545" spans="100:166" x14ac:dyDescent="0.25">
      <c r="CV545" s="84">
        <f t="shared" si="336"/>
        <v>1</v>
      </c>
      <c r="CW545" s="58" t="str">
        <f>'Lothlórien and Mirkwood'!W65</f>
        <v/>
      </c>
      <c r="DC545" s="84">
        <f t="shared" si="337"/>
        <v>1</v>
      </c>
      <c r="DD545" s="84">
        <f>'Army of Lake-town'!AP3</f>
        <v>0</v>
      </c>
      <c r="DE545" s="84" t="str">
        <f>'Army of Lake-town'!AA3</f>
        <v>Lake-town Guard</v>
      </c>
      <c r="DF545" s="84" t="str">
        <f>'Army of Lake-town'!CA3</f>
        <v>-</v>
      </c>
      <c r="DI545" s="84"/>
      <c r="DJ545" s="84"/>
      <c r="DK545" s="84"/>
      <c r="FH545" s="84">
        <f t="shared" si="334"/>
        <v>0</v>
      </c>
      <c r="FI545" s="84">
        <f t="shared" si="335"/>
        <v>1</v>
      </c>
      <c r="FJ545" s="83" t="s">
        <v>1953</v>
      </c>
    </row>
    <row r="546" spans="100:166" x14ac:dyDescent="0.25">
      <c r="CV546" s="84">
        <f t="shared" si="336"/>
        <v>1</v>
      </c>
      <c r="CW546" s="58" t="str">
        <f>'Lothlórien and Mirkwood'!W66</f>
        <v/>
      </c>
      <c r="DC546" s="84">
        <f t="shared" si="337"/>
        <v>1</v>
      </c>
      <c r="DD546" s="84">
        <f>'Army of Lake-town'!AP4</f>
        <v>0</v>
      </c>
      <c r="DE546" s="84" t="str">
        <f>'Army of Lake-town'!AA4</f>
        <v>Lake-town Guard</v>
      </c>
      <c r="DF546" s="84" t="str">
        <f>'Army of Lake-town'!CA4</f>
        <v>-</v>
      </c>
      <c r="DI546" s="84"/>
      <c r="DJ546" s="84"/>
      <c r="DK546" s="84"/>
      <c r="FH546" s="84">
        <f t="shared" si="334"/>
        <v>0</v>
      </c>
      <c r="FI546" s="84">
        <f t="shared" si="335"/>
        <v>1</v>
      </c>
      <c r="FJ546" s="83" t="str">
        <f>""</f>
        <v/>
      </c>
    </row>
    <row r="547" spans="100:166" x14ac:dyDescent="0.25">
      <c r="CV547" s="84">
        <f t="shared" si="336"/>
        <v>1</v>
      </c>
      <c r="CW547" s="58" t="str">
        <f>'Lothlórien and Mirkwood'!W67</f>
        <v/>
      </c>
      <c r="DC547" s="84">
        <f t="shared" si="337"/>
        <v>1</v>
      </c>
      <c r="DD547" s="84">
        <f>'Army of Lake-town'!AP5</f>
        <v>0</v>
      </c>
      <c r="DE547" s="84" t="str">
        <f>'Army of Lake-town'!AA5</f>
        <v>Lake-town Guard</v>
      </c>
      <c r="DF547" s="84" t="str">
        <f>'Army of Lake-town'!CA5</f>
        <v>-</v>
      </c>
      <c r="DI547" s="84"/>
      <c r="DJ547" s="84"/>
      <c r="DK547" s="84"/>
      <c r="FH547" s="84">
        <f t="shared" si="334"/>
        <v>1</v>
      </c>
      <c r="FI547" s="84">
        <f t="shared" si="335"/>
        <v>1</v>
      </c>
      <c r="FJ547" s="83" t="s">
        <v>1954</v>
      </c>
    </row>
    <row r="548" spans="100:166" x14ac:dyDescent="0.25">
      <c r="CV548" s="84">
        <f t="shared" si="336"/>
        <v>1</v>
      </c>
      <c r="CW548" s="58" t="str">
        <f>'Lothlórien and Mirkwood'!W68</f>
        <v/>
      </c>
      <c r="DC548" s="84">
        <f t="shared" si="337"/>
        <v>1</v>
      </c>
      <c r="DD548" s="84">
        <f>'Army of Lake-town'!AP6</f>
        <v>0</v>
      </c>
      <c r="DE548" s="84" t="str">
        <f>'Army of Lake-town'!AA6</f>
        <v>Lake-town Guard</v>
      </c>
      <c r="DF548" s="84" t="str">
        <f>'Army of Lake-town'!CA6</f>
        <v>-</v>
      </c>
      <c r="DI548" s="84"/>
      <c r="DJ548" s="84"/>
      <c r="DK548" s="84"/>
      <c r="FH548" s="84">
        <f t="shared" si="334"/>
        <v>0</v>
      </c>
      <c r="FI548" s="84">
        <f t="shared" si="335"/>
        <v>1</v>
      </c>
      <c r="FJ548" s="83" t="s">
        <v>1955</v>
      </c>
    </row>
    <row r="549" spans="100:166" x14ac:dyDescent="0.25">
      <c r="CV549" s="84">
        <f t="shared" si="336"/>
        <v>1</v>
      </c>
      <c r="CW549" s="58" t="str">
        <f>'Lothlórien and Mirkwood'!W69</f>
        <v/>
      </c>
      <c r="DC549" s="84">
        <f t="shared" si="337"/>
        <v>1</v>
      </c>
      <c r="DD549" s="84">
        <f>'Army of Lake-town'!AP7</f>
        <v>0</v>
      </c>
      <c r="DE549" s="84" t="str">
        <f>'Army of Lake-town'!AA7</f>
        <v>Lake-town Guard</v>
      </c>
      <c r="DF549" s="84" t="str">
        <f>'Army of Lake-town'!CA7</f>
        <v>-</v>
      </c>
      <c r="DI549" s="84"/>
      <c r="DJ549" s="84"/>
      <c r="DK549" s="84"/>
      <c r="FH549" s="84">
        <f t="shared" si="334"/>
        <v>0</v>
      </c>
      <c r="FI549" s="84">
        <f t="shared" si="335"/>
        <v>1</v>
      </c>
      <c r="FJ549" s="83" t="str">
        <f>""</f>
        <v/>
      </c>
    </row>
    <row r="550" spans="100:166" x14ac:dyDescent="0.25">
      <c r="CV550" s="84">
        <f t="shared" si="336"/>
        <v>1</v>
      </c>
      <c r="CW550" s="58" t="str">
        <f>'Lothlórien and Mirkwood'!W70</f>
        <v/>
      </c>
      <c r="DC550" s="84">
        <f t="shared" si="337"/>
        <v>1</v>
      </c>
      <c r="DD550" s="84">
        <f>'Army of Lake-town'!AP8</f>
        <v>0</v>
      </c>
      <c r="DE550" s="84" t="str">
        <f>'Army of Lake-town'!AA8</f>
        <v>Lake-town Guard</v>
      </c>
      <c r="DF550" s="84" t="str">
        <f>'Army of Lake-town'!CA8</f>
        <v>-</v>
      </c>
      <c r="DI550" s="84"/>
      <c r="DJ550" s="84"/>
      <c r="DK550" s="84"/>
      <c r="FH550" s="84">
        <f t="shared" si="334"/>
        <v>1</v>
      </c>
      <c r="FI550" s="84">
        <f t="shared" si="335"/>
        <v>1</v>
      </c>
      <c r="FJ550" s="83" t="s">
        <v>1860</v>
      </c>
    </row>
    <row r="551" spans="100:166" x14ac:dyDescent="0.25">
      <c r="CV551" s="84">
        <f t="shared" si="336"/>
        <v>1</v>
      </c>
      <c r="CW551" s="58" t="str">
        <f>'Lothlórien and Mirkwood'!W71</f>
        <v/>
      </c>
      <c r="DC551" s="84">
        <f t="shared" si="337"/>
        <v>1</v>
      </c>
      <c r="DD551" s="84"/>
      <c r="DE551" s="84"/>
      <c r="DF551" s="84"/>
      <c r="DI551" s="84"/>
      <c r="DJ551" s="84"/>
      <c r="DK551" s="84"/>
      <c r="FH551" s="84">
        <f t="shared" si="334"/>
        <v>0</v>
      </c>
      <c r="FI551" s="84">
        <f t="shared" si="335"/>
        <v>1</v>
      </c>
      <c r="FJ551" s="83" t="s">
        <v>1956</v>
      </c>
    </row>
    <row r="552" spans="100:166" x14ac:dyDescent="0.25">
      <c r="CV552" s="84">
        <f t="shared" si="336"/>
        <v>1</v>
      </c>
      <c r="CW552" s="58" t="str">
        <f>'Lothlórien and Mirkwood'!W72</f>
        <v/>
      </c>
      <c r="DC552" s="84">
        <f t="shared" si="337"/>
        <v>1</v>
      </c>
      <c r="DD552" s="84"/>
      <c r="DE552" s="84"/>
      <c r="DF552" s="84"/>
      <c r="DI552" s="84"/>
      <c r="DJ552" s="84"/>
      <c r="DK552" s="84"/>
      <c r="FH552" s="84">
        <f t="shared" si="334"/>
        <v>0</v>
      </c>
      <c r="FI552" s="84">
        <f t="shared" si="335"/>
        <v>1</v>
      </c>
      <c r="FJ552" s="83" t="s">
        <v>1957</v>
      </c>
    </row>
    <row r="553" spans="100:166" x14ac:dyDescent="0.25">
      <c r="CV553" s="84">
        <f t="shared" si="336"/>
        <v>1</v>
      </c>
      <c r="CW553" s="58" t="str">
        <f>'Lothlórien and Mirkwood'!W73</f>
        <v/>
      </c>
      <c r="DC553" s="84">
        <f t="shared" si="337"/>
        <v>1</v>
      </c>
      <c r="DD553" s="84"/>
      <c r="DE553" s="84"/>
      <c r="DF553" s="84"/>
      <c r="DI553" s="84"/>
      <c r="DJ553" s="84"/>
      <c r="DK553" s="84"/>
      <c r="FH553" s="84">
        <f t="shared" si="334"/>
        <v>0</v>
      </c>
      <c r="FI553" s="84">
        <f t="shared" si="335"/>
        <v>1</v>
      </c>
      <c r="FJ553" s="83" t="str">
        <f>""</f>
        <v/>
      </c>
    </row>
    <row r="554" spans="100:166" x14ac:dyDescent="0.25">
      <c r="CV554" s="84">
        <f t="shared" si="336"/>
        <v>1</v>
      </c>
      <c r="CW554" s="58" t="str">
        <f>'Lothlórien and Mirkwood'!W74</f>
        <v/>
      </c>
      <c r="DC554" s="84">
        <f t="shared" si="337"/>
        <v>1</v>
      </c>
      <c r="DD554">
        <f>'Survivors of Lake-town'!S3</f>
        <v>0</v>
      </c>
      <c r="DE554" t="str">
        <f>'Survivors of Lake-town'!B3</f>
        <v>Bard the Bowman</v>
      </c>
      <c r="DF554" t="str">
        <f>'Survivors of Lake-town'!CW3</f>
        <v>-</v>
      </c>
      <c r="DI554" s="84"/>
      <c r="DJ554" s="84"/>
      <c r="DK554" s="84"/>
      <c r="FH554" s="84">
        <f t="shared" si="334"/>
        <v>1</v>
      </c>
      <c r="FI554" s="84">
        <f t="shared" si="335"/>
        <v>1</v>
      </c>
      <c r="FJ554" s="83" t="s">
        <v>1958</v>
      </c>
    </row>
    <row r="555" spans="100:166" x14ac:dyDescent="0.25">
      <c r="CV555" s="84">
        <f t="shared" si="336"/>
        <v>1</v>
      </c>
      <c r="CW555" s="58" t="str">
        <f>'Lothlórien and Mirkwood'!W75</f>
        <v/>
      </c>
      <c r="DC555" s="84">
        <f t="shared" si="337"/>
        <v>1</v>
      </c>
      <c r="DD555" s="84">
        <f>'Survivors of Lake-town'!S4</f>
        <v>0</v>
      </c>
      <c r="DE555" s="84" t="str">
        <f>'Survivors of Lake-town'!B4</f>
        <v>Lake-town Militia Captain</v>
      </c>
      <c r="DF555" s="84" t="str">
        <f>'Survivors of Lake-town'!CW4</f>
        <v>-</v>
      </c>
      <c r="DI555" s="84"/>
      <c r="DJ555" s="84"/>
      <c r="DK555" s="84"/>
      <c r="FH555" s="84">
        <f t="shared" si="334"/>
        <v>0</v>
      </c>
      <c r="FI555" s="84">
        <f t="shared" si="335"/>
        <v>1</v>
      </c>
      <c r="FJ555" s="83" t="s">
        <v>1959</v>
      </c>
    </row>
    <row r="556" spans="100:166" x14ac:dyDescent="0.25">
      <c r="CV556" s="84">
        <f t="shared" si="336"/>
        <v>1</v>
      </c>
      <c r="CW556" s="58" t="str">
        <f>'Lothlórien and Mirkwood'!W76</f>
        <v/>
      </c>
      <c r="DC556" s="84">
        <f t="shared" si="337"/>
        <v>1</v>
      </c>
      <c r="DD556" s="84">
        <f>'Survivors of Lake-town'!S5</f>
        <v>0</v>
      </c>
      <c r="DE556" s="84" t="str">
        <f>'Survivors of Lake-town'!B5</f>
        <v>Lake-town Militia Captain</v>
      </c>
      <c r="DF556" s="84" t="str">
        <f>'Survivors of Lake-town'!CW5</f>
        <v>-</v>
      </c>
      <c r="DI556" s="84"/>
      <c r="DJ556" s="84"/>
      <c r="DK556" s="84"/>
      <c r="FH556" s="84">
        <f t="shared" si="334"/>
        <v>0</v>
      </c>
      <c r="FI556" s="84">
        <f t="shared" si="335"/>
        <v>1</v>
      </c>
      <c r="FJ556" s="83" t="str">
        <f>""</f>
        <v/>
      </c>
    </row>
    <row r="557" spans="100:166" x14ac:dyDescent="0.25">
      <c r="CV557" s="84">
        <f t="shared" si="336"/>
        <v>1</v>
      </c>
      <c r="CW557" s="58" t="str">
        <f>'Lothlórien and Mirkwood'!W77</f>
        <v/>
      </c>
      <c r="DC557" s="84">
        <f t="shared" si="337"/>
        <v>1</v>
      </c>
      <c r="DD557" s="84">
        <f>'Survivors of Lake-town'!S6</f>
        <v>0</v>
      </c>
      <c r="DE557" s="84" t="str">
        <f>'Survivors of Lake-town'!B6</f>
        <v>Bain, Son of Bard</v>
      </c>
      <c r="DF557" s="84" t="str">
        <f>'Survivors of Lake-town'!CW6</f>
        <v>-</v>
      </c>
      <c r="DI557" s="84"/>
      <c r="DJ557" s="84"/>
      <c r="DK557" s="84"/>
      <c r="FH557" s="84">
        <f t="shared" si="334"/>
        <v>1</v>
      </c>
      <c r="FI557" s="84">
        <f t="shared" si="335"/>
        <v>1</v>
      </c>
      <c r="FJ557" s="83" t="s">
        <v>1960</v>
      </c>
    </row>
    <row r="558" spans="100:166" x14ac:dyDescent="0.25">
      <c r="CV558" s="84">
        <f t="shared" si="336"/>
        <v>1</v>
      </c>
      <c r="CW558" s="58" t="str">
        <f>'Lothlórien and Mirkwood'!W78</f>
        <v/>
      </c>
      <c r="DC558" s="84">
        <f t="shared" si="337"/>
        <v>1</v>
      </c>
      <c r="DD558" s="84">
        <f>'Survivors of Lake-town'!S7</f>
        <v>0</v>
      </c>
      <c r="DE558" s="84" t="str">
        <f>'Survivors of Lake-town'!B7</f>
        <v>Sigrid &amp; Tilda</v>
      </c>
      <c r="DF558" s="84" t="str">
        <f>'Survivors of Lake-town'!CW7</f>
        <v>-</v>
      </c>
      <c r="DI558" s="84"/>
      <c r="DJ558" s="84"/>
      <c r="DK558" s="84"/>
      <c r="FH558" s="84">
        <f t="shared" si="334"/>
        <v>0</v>
      </c>
      <c r="FI558" s="84">
        <f t="shared" si="335"/>
        <v>1</v>
      </c>
      <c r="FJ558" s="83" t="s">
        <v>1961</v>
      </c>
    </row>
    <row r="559" spans="100:166" x14ac:dyDescent="0.25">
      <c r="CV559" s="84">
        <f t="shared" si="336"/>
        <v>1</v>
      </c>
      <c r="CW559" s="58" t="str">
        <f>'Lothlórien and Mirkwood'!W79</f>
        <v/>
      </c>
      <c r="DC559" s="84">
        <f t="shared" si="337"/>
        <v>1</v>
      </c>
      <c r="DD559" s="84">
        <f>'Survivors of Lake-town'!S8</f>
        <v>0</v>
      </c>
      <c r="DE559" s="84" t="str">
        <f>'Survivors of Lake-town'!B8</f>
        <v>Percy</v>
      </c>
      <c r="DF559" s="84" t="str">
        <f>'Survivors of Lake-town'!CW8</f>
        <v>-</v>
      </c>
      <c r="DI559" s="84"/>
      <c r="DJ559" s="84"/>
      <c r="DK559" s="84"/>
      <c r="FH559" s="84">
        <f t="shared" si="334"/>
        <v>0</v>
      </c>
      <c r="FI559" s="84">
        <f t="shared" si="335"/>
        <v>1</v>
      </c>
      <c r="FJ559" s="83" t="str">
        <f>""</f>
        <v/>
      </c>
    </row>
    <row r="560" spans="100:166" x14ac:dyDescent="0.25">
      <c r="CV560" s="84">
        <f t="shared" si="336"/>
        <v>1</v>
      </c>
      <c r="CW560" s="58" t="str">
        <f>'Lothlórien and Mirkwood'!W80</f>
        <v/>
      </c>
      <c r="DC560" s="84">
        <f t="shared" si="337"/>
        <v>1</v>
      </c>
      <c r="DD560" s="84">
        <f>'Survivors of Lake-town'!S9</f>
        <v>0</v>
      </c>
      <c r="DE560" s="84" t="str">
        <f>'Survivors of Lake-town'!B9</f>
        <v>Hilda-Bianca</v>
      </c>
      <c r="DF560" s="84" t="str">
        <f>'Survivors of Lake-town'!CW9</f>
        <v>-</v>
      </c>
      <c r="DI560" s="84"/>
      <c r="DJ560" s="84"/>
      <c r="DK560" s="84"/>
      <c r="FH560" s="84">
        <f t="shared" si="334"/>
        <v>1</v>
      </c>
      <c r="FI560" s="84">
        <f t="shared" si="335"/>
        <v>1</v>
      </c>
      <c r="FJ560" s="83" t="s">
        <v>1962</v>
      </c>
    </row>
    <row r="561" spans="100:166" x14ac:dyDescent="0.25">
      <c r="CV561" s="84">
        <f t="shared" si="336"/>
        <v>1</v>
      </c>
      <c r="CW561" t="str">
        <f>IF(CW563="","",CX561)</f>
        <v/>
      </c>
      <c r="CX561" s="59" t="s">
        <v>18</v>
      </c>
      <c r="DC561" s="84">
        <f t="shared" si="337"/>
        <v>1</v>
      </c>
      <c r="DD561" s="84">
        <f>'Survivors of Lake-town'!S10</f>
        <v>0</v>
      </c>
      <c r="DE561" s="84" t="str">
        <f>'Survivors of Lake-town'!B10</f>
        <v>Bilbo Baggins, Master Burglar</v>
      </c>
      <c r="DF561" s="84" t="str">
        <f>'Survivors of Lake-town'!CW10</f>
        <v>-</v>
      </c>
      <c r="DI561" s="84"/>
      <c r="DJ561" s="84"/>
      <c r="DK561" s="84"/>
      <c r="FH561" s="84">
        <f t="shared" si="334"/>
        <v>0</v>
      </c>
      <c r="FI561" s="84">
        <f t="shared" si="335"/>
        <v>1</v>
      </c>
      <c r="FJ561" s="83" t="s">
        <v>1963</v>
      </c>
    </row>
    <row r="562" spans="100:166" x14ac:dyDescent="0.25">
      <c r="CV562" s="84">
        <f t="shared" si="336"/>
        <v>1</v>
      </c>
      <c r="CW562" t="str">
        <f>IF(CW563="","",CX562)</f>
        <v/>
      </c>
      <c r="CX562" s="59" t="s">
        <v>546</v>
      </c>
      <c r="DC562" s="84">
        <f t="shared" si="337"/>
        <v>1</v>
      </c>
      <c r="DD562" s="84">
        <f>'Survivors of Lake-town'!S11</f>
        <v>0</v>
      </c>
      <c r="DE562" s="84" t="str">
        <f>'Survivors of Lake-town'!B11</f>
        <v>Gandalf the Grey</v>
      </c>
      <c r="DF562" s="84" t="str">
        <f>'Survivors of Lake-town'!CW11</f>
        <v>-</v>
      </c>
      <c r="DI562" s="84"/>
      <c r="DJ562" s="84"/>
      <c r="DK562" s="84"/>
      <c r="FH562" s="84">
        <f t="shared" si="334"/>
        <v>0</v>
      </c>
      <c r="FI562" s="84">
        <f t="shared" si="335"/>
        <v>1</v>
      </c>
      <c r="FJ562" s="83" t="s">
        <v>1964</v>
      </c>
    </row>
    <row r="563" spans="100:166" x14ac:dyDescent="0.25">
      <c r="CV563" s="84">
        <f t="shared" si="336"/>
        <v>1</v>
      </c>
      <c r="CW563" s="58" t="str">
        <f>'Durin''s Folk'!W3</f>
        <v/>
      </c>
      <c r="DC563" s="84">
        <f t="shared" si="337"/>
        <v>1</v>
      </c>
      <c r="DD563" s="84"/>
      <c r="DE563" s="84"/>
      <c r="DF563" s="84"/>
      <c r="DI563" s="84"/>
      <c r="DJ563" s="84"/>
      <c r="DK563" s="84"/>
      <c r="FH563" s="84">
        <f t="shared" ref="FH563:FH607" si="338">IF(FJ563="",0,IF(COUNT(FIND(FJ563,$FK$1))=1,2,IF(FJ562="",1,0)))</f>
        <v>0</v>
      </c>
      <c r="FI563" s="84">
        <f t="shared" ref="FI563:FI607" si="339">IF(FH562=2,FI562+1,IF(FJ561="",FI562,IF(FI562-FI561=1,FI562+1,FI562)))</f>
        <v>1</v>
      </c>
      <c r="FJ563" s="83" t="s">
        <v>1965</v>
      </c>
    </row>
    <row r="564" spans="100:166" x14ac:dyDescent="0.25">
      <c r="CV564" s="84">
        <f t="shared" si="336"/>
        <v>1</v>
      </c>
      <c r="CW564" s="58" t="str">
        <f>'Durin''s Folk'!W4</f>
        <v/>
      </c>
      <c r="DC564" s="84">
        <f t="shared" si="337"/>
        <v>1</v>
      </c>
      <c r="DD564">
        <f>'Survivors of Lake-town'!AP3</f>
        <v>0</v>
      </c>
      <c r="DE564" t="str">
        <f>'Survivors of Lake-town'!AA3</f>
        <v>Lake-town Militia</v>
      </c>
      <c r="DF564" t="str">
        <f>'Survivors of Lake-town'!CA3</f>
        <v>-</v>
      </c>
      <c r="DI564" s="84"/>
      <c r="DJ564" s="84"/>
      <c r="DK564" s="84"/>
      <c r="FH564" s="84">
        <f t="shared" si="338"/>
        <v>0</v>
      </c>
      <c r="FI564" s="84">
        <f t="shared" si="339"/>
        <v>1</v>
      </c>
      <c r="FJ564" s="83" t="str">
        <f>""</f>
        <v/>
      </c>
    </row>
    <row r="565" spans="100:166" x14ac:dyDescent="0.25">
      <c r="CV565" s="84">
        <f t="shared" si="336"/>
        <v>1</v>
      </c>
      <c r="CW565" s="58" t="str">
        <f>'Durin''s Folk'!W5</f>
        <v/>
      </c>
      <c r="DC565" s="84">
        <f t="shared" si="337"/>
        <v>1</v>
      </c>
      <c r="DD565" s="84">
        <f>'Survivors of Lake-town'!AP4</f>
        <v>0</v>
      </c>
      <c r="DE565" s="84" t="str">
        <f>'Survivors of Lake-town'!AA4</f>
        <v>Lake-town Militia</v>
      </c>
      <c r="DF565" s="84" t="str">
        <f>'Survivors of Lake-town'!CA4</f>
        <v>-</v>
      </c>
      <c r="DI565" s="84"/>
      <c r="DJ565" s="84"/>
      <c r="DK565" s="84"/>
      <c r="FH565" s="84">
        <f t="shared" si="338"/>
        <v>1</v>
      </c>
      <c r="FI565" s="84">
        <f t="shared" si="339"/>
        <v>1</v>
      </c>
      <c r="FJ565" s="83" t="s">
        <v>1966</v>
      </c>
    </row>
    <row r="566" spans="100:166" x14ac:dyDescent="0.25">
      <c r="CV566" s="84">
        <f t="shared" si="336"/>
        <v>1</v>
      </c>
      <c r="CW566" s="58" t="str">
        <f>'Durin''s Folk'!W6</f>
        <v/>
      </c>
      <c r="DC566" s="84">
        <f t="shared" si="337"/>
        <v>1</v>
      </c>
      <c r="DD566" s="84">
        <f>'Survivors of Lake-town'!AP5</f>
        <v>0</v>
      </c>
      <c r="DE566" s="84" t="str">
        <f>'Survivors of Lake-town'!AA5</f>
        <v>Lake-town Militia</v>
      </c>
      <c r="DF566" s="84" t="str">
        <f>'Survivors of Lake-town'!CA5</f>
        <v>-</v>
      </c>
      <c r="DI566" s="84"/>
      <c r="DJ566" s="84"/>
      <c r="DK566" s="84"/>
      <c r="FH566" s="84">
        <f t="shared" si="338"/>
        <v>0</v>
      </c>
      <c r="FI566" s="84">
        <f t="shared" si="339"/>
        <v>1</v>
      </c>
      <c r="FJ566" s="83" t="s">
        <v>1967</v>
      </c>
    </row>
    <row r="567" spans="100:166" x14ac:dyDescent="0.25">
      <c r="CV567" s="84">
        <f t="shared" si="336"/>
        <v>1</v>
      </c>
      <c r="CW567" s="58" t="str">
        <f>'Durin''s Folk'!W7</f>
        <v/>
      </c>
      <c r="DC567" s="84">
        <f t="shared" si="337"/>
        <v>1</v>
      </c>
      <c r="DD567" s="84">
        <f>'Survivors of Lake-town'!AP6</f>
        <v>0</v>
      </c>
      <c r="DE567" s="84" t="str">
        <f>'Survivors of Lake-town'!AA6</f>
        <v>Lake-town Militia</v>
      </c>
      <c r="DF567" s="84" t="str">
        <f>'Survivors of Lake-town'!CA6</f>
        <v>-</v>
      </c>
      <c r="DI567" s="84"/>
      <c r="DJ567" s="84"/>
      <c r="DK567" s="84"/>
      <c r="FH567" s="84">
        <f t="shared" si="338"/>
        <v>0</v>
      </c>
      <c r="FI567" s="84">
        <f t="shared" si="339"/>
        <v>1</v>
      </c>
      <c r="FJ567" s="83" t="s">
        <v>2490</v>
      </c>
    </row>
    <row r="568" spans="100:166" x14ac:dyDescent="0.25">
      <c r="CV568" s="84">
        <f t="shared" si="336"/>
        <v>1</v>
      </c>
      <c r="CW568" s="58" t="str">
        <f>'Durin''s Folk'!W8</f>
        <v/>
      </c>
      <c r="DC568" s="84">
        <f t="shared" si="337"/>
        <v>1</v>
      </c>
      <c r="DD568" s="84">
        <f>'Survivors of Lake-town'!AP7</f>
        <v>0</v>
      </c>
      <c r="DE568" s="84" t="str">
        <f>'Survivors of Lake-town'!AA7</f>
        <v>Lake-town Militia</v>
      </c>
      <c r="DF568" s="84" t="str">
        <f>'Survivors of Lake-town'!CA7</f>
        <v>-</v>
      </c>
      <c r="DI568" s="84"/>
      <c r="DJ568" s="84"/>
      <c r="DK568" s="84"/>
      <c r="FH568" s="84">
        <f t="shared" si="338"/>
        <v>0</v>
      </c>
      <c r="FI568" s="84">
        <f t="shared" si="339"/>
        <v>1</v>
      </c>
      <c r="FJ568" s="83" t="str">
        <f>""</f>
        <v/>
      </c>
    </row>
    <row r="569" spans="100:166" x14ac:dyDescent="0.25">
      <c r="CV569" s="84">
        <f t="shared" si="336"/>
        <v>1</v>
      </c>
      <c r="CW569" s="58" t="str">
        <f>'Durin''s Folk'!W9</f>
        <v/>
      </c>
      <c r="DC569" s="84">
        <f t="shared" si="337"/>
        <v>1</v>
      </c>
      <c r="DD569" s="84">
        <f>'Survivors of Lake-town'!AP8</f>
        <v>0</v>
      </c>
      <c r="DE569" s="84" t="str">
        <f>'Survivors of Lake-town'!AA8</f>
        <v>Lake-town Militia</v>
      </c>
      <c r="DF569" s="84" t="str">
        <f>'Survivors of Lake-town'!CA8</f>
        <v>-</v>
      </c>
      <c r="DI569" s="84"/>
      <c r="DJ569" s="84"/>
      <c r="DK569" s="84"/>
      <c r="FH569" s="84">
        <f t="shared" si="338"/>
        <v>1</v>
      </c>
      <c r="FI569" s="84">
        <f t="shared" si="339"/>
        <v>1</v>
      </c>
      <c r="FJ569" s="83" t="s">
        <v>1863</v>
      </c>
    </row>
    <row r="570" spans="100:166" x14ac:dyDescent="0.25">
      <c r="CV570" s="84">
        <f t="shared" si="336"/>
        <v>1</v>
      </c>
      <c r="CW570" s="58" t="str">
        <f>'Durin''s Folk'!W10</f>
        <v/>
      </c>
      <c r="DC570" s="84">
        <f t="shared" si="337"/>
        <v>1</v>
      </c>
      <c r="DD570" s="84"/>
      <c r="DE570" s="84"/>
      <c r="DF570" s="84"/>
      <c r="DI570" s="84"/>
      <c r="DJ570" s="84"/>
      <c r="DK570" s="84"/>
      <c r="FH570" s="84">
        <f t="shared" si="338"/>
        <v>0</v>
      </c>
      <c r="FI570" s="84">
        <f t="shared" si="339"/>
        <v>1</v>
      </c>
      <c r="FJ570" s="83" t="s">
        <v>1968</v>
      </c>
    </row>
    <row r="571" spans="100:166" x14ac:dyDescent="0.25">
      <c r="CV571" s="84">
        <f t="shared" si="336"/>
        <v>1</v>
      </c>
      <c r="CW571" s="58" t="str">
        <f>'Durin''s Folk'!W11</f>
        <v/>
      </c>
      <c r="DC571" s="84">
        <f t="shared" si="337"/>
        <v>1</v>
      </c>
      <c r="DD571" s="84"/>
      <c r="DE571" s="84"/>
      <c r="DF571" s="84"/>
      <c r="DI571" s="84"/>
      <c r="DJ571" s="84"/>
      <c r="DK571" s="84"/>
      <c r="FH571" s="84">
        <f t="shared" si="338"/>
        <v>0</v>
      </c>
      <c r="FI571" s="84">
        <f t="shared" si="339"/>
        <v>1</v>
      </c>
      <c r="FJ571" s="83" t="str">
        <f>""</f>
        <v/>
      </c>
    </row>
    <row r="572" spans="100:166" x14ac:dyDescent="0.25">
      <c r="CV572" s="84">
        <f t="shared" si="336"/>
        <v>1</v>
      </c>
      <c r="CW572" s="58" t="str">
        <f>'Durin''s Folk'!W12</f>
        <v/>
      </c>
      <c r="DC572" s="84">
        <f t="shared" si="337"/>
        <v>1</v>
      </c>
      <c r="DD572" s="84">
        <f>'White Council'!P3</f>
        <v>0</v>
      </c>
      <c r="DE572" s="84" t="str">
        <f>'White Council'!B3</f>
        <v>Saruman the Wise</v>
      </c>
      <c r="DF572" s="84" t="str">
        <f>'White Council'!CA3</f>
        <v>-</v>
      </c>
      <c r="DI572" s="84"/>
      <c r="DJ572" s="84"/>
      <c r="DK572" s="84"/>
      <c r="FH572" s="84">
        <f t="shared" si="338"/>
        <v>1</v>
      </c>
      <c r="FI572" s="84">
        <f t="shared" si="339"/>
        <v>1</v>
      </c>
      <c r="FJ572" s="83" t="s">
        <v>1969</v>
      </c>
    </row>
    <row r="573" spans="100:166" x14ac:dyDescent="0.25">
      <c r="CV573" s="84">
        <f t="shared" si="336"/>
        <v>1</v>
      </c>
      <c r="CW573" s="58" t="str">
        <f>'Durin''s Folk'!W13</f>
        <v/>
      </c>
      <c r="DC573" s="84">
        <f t="shared" si="337"/>
        <v>1</v>
      </c>
      <c r="DD573" s="84">
        <f>'White Council'!P4</f>
        <v>0</v>
      </c>
      <c r="DE573" s="84" t="str">
        <f>'White Council'!B4</f>
        <v>Galadriel, Lady of Light</v>
      </c>
      <c r="DF573" s="84" t="str">
        <f>'White Council'!CA4</f>
        <v>-</v>
      </c>
      <c r="DI573" s="84"/>
      <c r="DJ573" s="84"/>
      <c r="DK573" s="84"/>
      <c r="FH573" s="84">
        <f t="shared" si="338"/>
        <v>0</v>
      </c>
      <c r="FI573" s="84">
        <f t="shared" si="339"/>
        <v>1</v>
      </c>
      <c r="FJ573" s="83" t="s">
        <v>1970</v>
      </c>
    </row>
    <row r="574" spans="100:166" x14ac:dyDescent="0.25">
      <c r="CV574" s="84">
        <f t="shared" si="336"/>
        <v>1</v>
      </c>
      <c r="CW574" s="58" t="str">
        <f>'Durin''s Folk'!W14</f>
        <v/>
      </c>
      <c r="DC574" s="84">
        <f t="shared" si="337"/>
        <v>1</v>
      </c>
      <c r="DD574" s="84">
        <f>'White Council'!P5</f>
        <v>0</v>
      </c>
      <c r="DE574" s="84" t="str">
        <f>'White Council'!B5</f>
        <v>Radagast the Brown</v>
      </c>
      <c r="DF574" s="84" t="str">
        <f>'White Council'!CA5</f>
        <v>-</v>
      </c>
      <c r="DI574" s="84"/>
      <c r="DJ574" s="84"/>
      <c r="DK574" s="84"/>
      <c r="FH574" s="84">
        <f t="shared" si="338"/>
        <v>0</v>
      </c>
      <c r="FI574" s="84">
        <f t="shared" si="339"/>
        <v>1</v>
      </c>
      <c r="FJ574" s="83" t="s">
        <v>1971</v>
      </c>
    </row>
    <row r="575" spans="100:166" x14ac:dyDescent="0.25">
      <c r="CV575" s="84">
        <f t="shared" si="336"/>
        <v>1</v>
      </c>
      <c r="CW575" s="58" t="str">
        <f>'Durin''s Folk'!W15</f>
        <v/>
      </c>
      <c r="DC575" s="84">
        <f t="shared" si="337"/>
        <v>1</v>
      </c>
      <c r="DD575" s="84">
        <f>'White Council'!P6</f>
        <v>0</v>
      </c>
      <c r="DE575" s="84" t="str">
        <f>'White Council'!B6</f>
        <v>Gandalf the Grey</v>
      </c>
      <c r="DF575" s="84" t="str">
        <f>'White Council'!CA6</f>
        <v>-</v>
      </c>
      <c r="DI575" s="84"/>
      <c r="DJ575" s="84"/>
      <c r="DK575" s="84"/>
      <c r="FH575" s="84">
        <f t="shared" si="338"/>
        <v>0</v>
      </c>
      <c r="FI575" s="84">
        <f t="shared" si="339"/>
        <v>1</v>
      </c>
      <c r="FJ575" s="83" t="s">
        <v>1972</v>
      </c>
    </row>
    <row r="576" spans="100:166" x14ac:dyDescent="0.25">
      <c r="CV576" s="84">
        <f t="shared" si="336"/>
        <v>1</v>
      </c>
      <c r="CW576" s="58" t="str">
        <f>'Durin''s Folk'!W16</f>
        <v/>
      </c>
      <c r="DC576" s="84">
        <f t="shared" si="337"/>
        <v>1</v>
      </c>
      <c r="DD576" s="84">
        <f>'White Council'!P7</f>
        <v>0</v>
      </c>
      <c r="DE576" s="84" t="str">
        <f>'White Council'!B7</f>
        <v>Celeborn</v>
      </c>
      <c r="DF576" s="84" t="str">
        <f>'White Council'!CA7</f>
        <v>-</v>
      </c>
      <c r="DI576" s="84"/>
      <c r="DJ576" s="84"/>
      <c r="DK576" s="84"/>
      <c r="FH576" s="84">
        <f t="shared" si="338"/>
        <v>0</v>
      </c>
      <c r="FI576" s="84">
        <f t="shared" si="339"/>
        <v>1</v>
      </c>
      <c r="FJ576" s="83" t="str">
        <f>""</f>
        <v/>
      </c>
    </row>
    <row r="577" spans="100:166" x14ac:dyDescent="0.25">
      <c r="CV577" s="84">
        <f t="shared" si="336"/>
        <v>1</v>
      </c>
      <c r="CW577" s="58" t="str">
        <f>'Durin''s Folk'!W17</f>
        <v/>
      </c>
      <c r="DC577" s="84">
        <f t="shared" si="337"/>
        <v>1</v>
      </c>
      <c r="DD577" s="84">
        <f>'White Council'!P8</f>
        <v>0</v>
      </c>
      <c r="DE577" s="84" t="str">
        <f>'White Council'!B8</f>
        <v>Círdan</v>
      </c>
      <c r="DF577" s="84" t="str">
        <f>'White Council'!CA8</f>
        <v>-</v>
      </c>
      <c r="FH577" s="84">
        <f t="shared" si="338"/>
        <v>1</v>
      </c>
      <c r="FI577" s="84">
        <f t="shared" si="339"/>
        <v>1</v>
      </c>
      <c r="FJ577" s="83" t="s">
        <v>1973</v>
      </c>
    </row>
    <row r="578" spans="100:166" x14ac:dyDescent="0.25">
      <c r="CV578" s="84">
        <f t="shared" si="336"/>
        <v>1</v>
      </c>
      <c r="CW578" s="58" t="str">
        <f>'Durin''s Folk'!W18</f>
        <v/>
      </c>
      <c r="DC578" s="84">
        <f t="shared" si="337"/>
        <v>1</v>
      </c>
      <c r="DD578" s="84">
        <f>'White Council'!P9</f>
        <v>0</v>
      </c>
      <c r="DE578" s="84" t="str">
        <f>'White Council'!B9</f>
        <v>Glorfindel, Lord of the West</v>
      </c>
      <c r="DF578" s="84" t="str">
        <f>'White Council'!CA9</f>
        <v>-</v>
      </c>
      <c r="FH578" s="84">
        <f t="shared" si="338"/>
        <v>0</v>
      </c>
      <c r="FI578" s="84">
        <f t="shared" si="339"/>
        <v>1</v>
      </c>
      <c r="FJ578" s="83" t="s">
        <v>1974</v>
      </c>
    </row>
    <row r="579" spans="100:166" x14ac:dyDescent="0.25">
      <c r="CV579" s="84">
        <f t="shared" ref="CV579:CV642" si="340">IF(CW578="",CV578,CV578+1)</f>
        <v>1</v>
      </c>
      <c r="CW579" s="58" t="str">
        <f>'Durin''s Folk'!W19</f>
        <v/>
      </c>
      <c r="DC579" s="84">
        <f t="shared" si="337"/>
        <v>1</v>
      </c>
      <c r="DD579" s="84">
        <f>'White Council'!P10</f>
        <v>0</v>
      </c>
      <c r="DE579" s="84" t="str">
        <f>'White Council'!B10</f>
        <v>Erestor</v>
      </c>
      <c r="DF579" s="84" t="str">
        <f>'White Council'!CA10</f>
        <v>-</v>
      </c>
      <c r="FH579" s="84">
        <f t="shared" si="338"/>
        <v>0</v>
      </c>
      <c r="FI579" s="84">
        <f t="shared" si="339"/>
        <v>1</v>
      </c>
      <c r="FJ579" s="83" t="s">
        <v>1975</v>
      </c>
    </row>
    <row r="580" spans="100:166" x14ac:dyDescent="0.25">
      <c r="CV580" s="84">
        <f t="shared" si="340"/>
        <v>1</v>
      </c>
      <c r="CW580" s="58" t="str">
        <f>'Durin''s Folk'!W20</f>
        <v/>
      </c>
      <c r="DC580" s="84">
        <f t="shared" si="337"/>
        <v>1</v>
      </c>
      <c r="DD580" s="84">
        <f>'White Council'!P11</f>
        <v>0</v>
      </c>
      <c r="DE580" s="84" t="str">
        <f>'White Council'!B11</f>
        <v>Elrond, Lord of the West</v>
      </c>
      <c r="DF580" s="84" t="str">
        <f>'White Council'!CA11</f>
        <v>-</v>
      </c>
      <c r="FH580" s="84">
        <f t="shared" si="338"/>
        <v>0</v>
      </c>
      <c r="FI580" s="84">
        <f t="shared" si="339"/>
        <v>1</v>
      </c>
      <c r="FJ580" s="83" t="str">
        <f>""</f>
        <v/>
      </c>
    </row>
    <row r="581" spans="100:166" x14ac:dyDescent="0.25">
      <c r="CV581" s="84">
        <f t="shared" si="340"/>
        <v>1</v>
      </c>
      <c r="CW581" s="58" t="str">
        <f>'Durin''s Folk'!W21</f>
        <v/>
      </c>
      <c r="DC581" s="84">
        <f t="shared" si="337"/>
        <v>1</v>
      </c>
      <c r="DD581" s="84">
        <f>'White Council'!P12</f>
        <v>0</v>
      </c>
      <c r="DE581" s="84" t="str">
        <f>'White Council'!B12</f>
        <v>Arwen</v>
      </c>
      <c r="DF581" s="84" t="str">
        <f>'White Council'!CA12</f>
        <v>-</v>
      </c>
      <c r="FH581" s="84">
        <f t="shared" si="338"/>
        <v>1</v>
      </c>
      <c r="FI581" s="84">
        <f t="shared" si="339"/>
        <v>1</v>
      </c>
      <c r="FJ581" s="83" t="s">
        <v>1861</v>
      </c>
    </row>
    <row r="582" spans="100:166" x14ac:dyDescent="0.25">
      <c r="CV582" s="84">
        <f t="shared" si="340"/>
        <v>1</v>
      </c>
      <c r="CW582" s="58" t="str">
        <f>'Durin''s Folk'!W22</f>
        <v/>
      </c>
      <c r="DC582" s="84">
        <f t="shared" si="337"/>
        <v>1</v>
      </c>
      <c r="DD582" s="84"/>
      <c r="DE582" s="84"/>
      <c r="DF582" s="84"/>
      <c r="FH582" s="84">
        <f t="shared" si="338"/>
        <v>0</v>
      </c>
      <c r="FI582" s="84">
        <f t="shared" si="339"/>
        <v>1</v>
      </c>
      <c r="FJ582" s="83" t="s">
        <v>1976</v>
      </c>
    </row>
    <row r="583" spans="100:166" x14ac:dyDescent="0.25">
      <c r="CV583" s="84">
        <f t="shared" si="340"/>
        <v>1</v>
      </c>
      <c r="CW583" s="58" t="str">
        <f>'Durin''s Folk'!W23</f>
        <v/>
      </c>
      <c r="DC583" s="84">
        <f t="shared" si="337"/>
        <v>1</v>
      </c>
      <c r="DD583" s="84"/>
      <c r="DE583" s="84"/>
      <c r="DF583" s="84"/>
      <c r="FH583" s="84">
        <f t="shared" si="338"/>
        <v>0</v>
      </c>
      <c r="FI583" s="84">
        <f t="shared" si="339"/>
        <v>1</v>
      </c>
      <c r="FJ583" s="83" t="str">
        <f>""</f>
        <v/>
      </c>
    </row>
    <row r="584" spans="100:166" x14ac:dyDescent="0.25">
      <c r="CV584" s="84">
        <f t="shared" si="340"/>
        <v>1</v>
      </c>
      <c r="CW584" s="58" t="str">
        <f>'Durin''s Folk'!W24</f>
        <v/>
      </c>
      <c r="DC584" s="84">
        <f t="shared" si="337"/>
        <v>1</v>
      </c>
      <c r="DD584" s="84"/>
      <c r="DE584" s="84"/>
      <c r="DF584" s="84"/>
      <c r="FH584" s="84">
        <f t="shared" si="338"/>
        <v>1</v>
      </c>
      <c r="FI584" s="84">
        <f t="shared" si="339"/>
        <v>1</v>
      </c>
      <c r="FJ584" s="83" t="s">
        <v>1977</v>
      </c>
    </row>
    <row r="585" spans="100:166" x14ac:dyDescent="0.25">
      <c r="CV585" s="84">
        <f t="shared" si="340"/>
        <v>1</v>
      </c>
      <c r="CW585" s="58" t="str">
        <f>'Durin''s Folk'!W25</f>
        <v/>
      </c>
      <c r="DC585" s="84">
        <f t="shared" si="337"/>
        <v>1</v>
      </c>
      <c r="DD585" s="84"/>
      <c r="DE585" s="84"/>
      <c r="DF585" s="84"/>
      <c r="FH585" s="84">
        <f t="shared" si="338"/>
        <v>0</v>
      </c>
      <c r="FI585" s="84">
        <f t="shared" si="339"/>
        <v>1</v>
      </c>
      <c r="FJ585" s="83" t="s">
        <v>1978</v>
      </c>
    </row>
    <row r="586" spans="100:166" x14ac:dyDescent="0.25">
      <c r="CV586" s="84">
        <f t="shared" si="340"/>
        <v>1</v>
      </c>
      <c r="CW586" s="58" t="str">
        <f>'Durin''s Folk'!W26</f>
        <v/>
      </c>
      <c r="DC586" s="84">
        <f t="shared" si="337"/>
        <v>1</v>
      </c>
      <c r="DD586" s="84"/>
      <c r="DE586" s="84"/>
      <c r="DF586" s="84"/>
      <c r="FH586" s="84">
        <f t="shared" si="338"/>
        <v>0</v>
      </c>
      <c r="FI586" s="84">
        <f t="shared" si="339"/>
        <v>1</v>
      </c>
      <c r="FJ586" s="83" t="s">
        <v>1979</v>
      </c>
    </row>
    <row r="587" spans="100:166" x14ac:dyDescent="0.25">
      <c r="CV587" s="84">
        <f t="shared" si="340"/>
        <v>1</v>
      </c>
      <c r="CW587" s="58" t="str">
        <f>'Durin''s Folk'!W27</f>
        <v/>
      </c>
      <c r="DC587" s="84">
        <f t="shared" si="337"/>
        <v>1</v>
      </c>
      <c r="DD587" s="84"/>
      <c r="DE587" s="84"/>
      <c r="DF587" s="84"/>
      <c r="FH587" s="84">
        <f t="shared" si="338"/>
        <v>0</v>
      </c>
      <c r="FI587" s="84">
        <f t="shared" si="339"/>
        <v>1</v>
      </c>
      <c r="FJ587" s="83" t="str">
        <f>""</f>
        <v/>
      </c>
    </row>
    <row r="588" spans="100:166" x14ac:dyDescent="0.25">
      <c r="CV588" s="84">
        <f t="shared" si="340"/>
        <v>1</v>
      </c>
      <c r="CW588" s="58" t="str">
        <f>'Durin''s Folk'!W28</f>
        <v/>
      </c>
      <c r="DC588" s="84">
        <f t="shared" si="337"/>
        <v>1</v>
      </c>
      <c r="DD588">
        <f>'Radagast''s Alliance'!S3</f>
        <v>0</v>
      </c>
      <c r="DE588" t="str">
        <f>'Radagast''s Alliance'!B3</f>
        <v>Radagast the Brown</v>
      </c>
      <c r="DF588" t="str">
        <f>'Radagast''s Alliance'!CW3</f>
        <v>-</v>
      </c>
      <c r="FH588" s="84">
        <f t="shared" si="338"/>
        <v>1</v>
      </c>
      <c r="FI588" s="84">
        <f t="shared" si="339"/>
        <v>1</v>
      </c>
      <c r="FJ588" s="83" t="s">
        <v>1980</v>
      </c>
    </row>
    <row r="589" spans="100:166" x14ac:dyDescent="0.25">
      <c r="CV589" s="84">
        <f t="shared" si="340"/>
        <v>1</v>
      </c>
      <c r="CW589" s="58" t="str">
        <f>'Durin''s Folk'!W29</f>
        <v/>
      </c>
      <c r="DC589" s="84">
        <f t="shared" si="337"/>
        <v>1</v>
      </c>
      <c r="DD589" s="84">
        <f>'Radagast''s Alliance'!S4</f>
        <v>0</v>
      </c>
      <c r="DE589" s="84" t="str">
        <f>'Radagast''s Alliance'!B4</f>
        <v>Gwaihir</v>
      </c>
      <c r="DF589" s="84" t="str">
        <f>'Radagast''s Alliance'!CW4</f>
        <v>-</v>
      </c>
      <c r="FH589" s="84">
        <f t="shared" si="338"/>
        <v>0</v>
      </c>
      <c r="FI589" s="84">
        <f t="shared" si="339"/>
        <v>1</v>
      </c>
      <c r="FJ589" s="83" t="s">
        <v>1981</v>
      </c>
    </row>
    <row r="590" spans="100:166" x14ac:dyDescent="0.25">
      <c r="CV590" s="84">
        <f t="shared" si="340"/>
        <v>1</v>
      </c>
      <c r="CW590" s="58" t="str">
        <f>'Durin''s Folk'!W30</f>
        <v/>
      </c>
      <c r="DC590" s="84">
        <f t="shared" si="337"/>
        <v>1</v>
      </c>
      <c r="DD590" s="84">
        <f>'Radagast''s Alliance'!S5</f>
        <v>0</v>
      </c>
      <c r="DE590" s="84" t="str">
        <f>'Radagast''s Alliance'!B5</f>
        <v>Beorn</v>
      </c>
      <c r="DF590" s="84" t="str">
        <f>'Radagast''s Alliance'!CW5</f>
        <v>-</v>
      </c>
      <c r="FH590" s="84">
        <f t="shared" si="338"/>
        <v>0</v>
      </c>
      <c r="FI590" s="84">
        <f t="shared" si="339"/>
        <v>1</v>
      </c>
      <c r="FJ590" s="83" t="s">
        <v>1982</v>
      </c>
    </row>
    <row r="591" spans="100:166" x14ac:dyDescent="0.25">
      <c r="CV591" s="84">
        <f t="shared" si="340"/>
        <v>1</v>
      </c>
      <c r="CW591" s="58" t="str">
        <f>'Durin''s Folk'!W31</f>
        <v/>
      </c>
      <c r="DC591" s="84">
        <f t="shared" si="337"/>
        <v>1</v>
      </c>
      <c r="DD591" s="84">
        <f>'Radagast''s Alliance'!S6</f>
        <v>0</v>
      </c>
      <c r="DE591" s="84" t="str">
        <f>'Radagast''s Alliance'!B6</f>
        <v>Radagast the Brown riding Great Eagle</v>
      </c>
      <c r="DF591" s="84" t="str">
        <f>'Radagast''s Alliance'!CW6</f>
        <v>-</v>
      </c>
      <c r="FH591" s="84">
        <f t="shared" si="338"/>
        <v>0</v>
      </c>
      <c r="FI591" s="84">
        <f t="shared" si="339"/>
        <v>1</v>
      </c>
      <c r="FJ591" s="83" t="str">
        <f>""</f>
        <v/>
      </c>
    </row>
    <row r="592" spans="100:166" x14ac:dyDescent="0.25">
      <c r="CV592" s="84">
        <f t="shared" si="340"/>
        <v>1</v>
      </c>
      <c r="CW592" s="58" t="str">
        <f>'Durin''s Folk'!W32</f>
        <v/>
      </c>
      <c r="DC592" s="84">
        <f t="shared" si="337"/>
        <v>1</v>
      </c>
      <c r="FH592" s="84">
        <f t="shared" si="338"/>
        <v>1</v>
      </c>
      <c r="FI592" s="84">
        <f t="shared" si="339"/>
        <v>1</v>
      </c>
      <c r="FJ592" s="83" t="s">
        <v>1983</v>
      </c>
    </row>
    <row r="593" spans="100:166" x14ac:dyDescent="0.25">
      <c r="CV593" s="84">
        <f t="shared" si="340"/>
        <v>1</v>
      </c>
      <c r="CW593" s="58" t="str">
        <f>'Durin''s Folk'!W33</f>
        <v/>
      </c>
      <c r="DC593" s="84">
        <f t="shared" si="337"/>
        <v>1</v>
      </c>
      <c r="DD593">
        <f>'Radagast''s Alliance'!AP3</f>
        <v>0</v>
      </c>
      <c r="DE593" t="str">
        <f>'Radagast''s Alliance'!AA3</f>
        <v>Great Eagle</v>
      </c>
      <c r="DF593" t="str">
        <f>'Radagast''s Alliance'!CA3</f>
        <v>-</v>
      </c>
      <c r="FH593" s="84">
        <f t="shared" si="338"/>
        <v>0</v>
      </c>
      <c r="FI593" s="84">
        <f t="shared" si="339"/>
        <v>1</v>
      </c>
      <c r="FJ593" s="83" t="s">
        <v>1984</v>
      </c>
    </row>
    <row r="594" spans="100:166" x14ac:dyDescent="0.25">
      <c r="CV594" s="84">
        <f t="shared" si="340"/>
        <v>1</v>
      </c>
      <c r="CW594" s="58" t="str">
        <f>'Durin''s Folk'!W34</f>
        <v/>
      </c>
      <c r="DC594" s="84">
        <f t="shared" si="337"/>
        <v>1</v>
      </c>
      <c r="FH594" s="84">
        <f t="shared" si="338"/>
        <v>0</v>
      </c>
      <c r="FI594" s="84">
        <f t="shared" si="339"/>
        <v>1</v>
      </c>
      <c r="FJ594" s="83" t="s">
        <v>1985</v>
      </c>
    </row>
    <row r="595" spans="100:166" x14ac:dyDescent="0.25">
      <c r="CV595" s="84">
        <f t="shared" si="340"/>
        <v>1</v>
      </c>
      <c r="CW595" s="58" t="str">
        <f>'Durin''s Folk'!W35</f>
        <v/>
      </c>
      <c r="DC595" s="84">
        <f t="shared" si="337"/>
        <v>1</v>
      </c>
      <c r="FH595" s="84">
        <f t="shared" si="338"/>
        <v>0</v>
      </c>
      <c r="FI595" s="84">
        <f t="shared" si="339"/>
        <v>1</v>
      </c>
      <c r="FJ595" s="83" t="str">
        <f>""</f>
        <v/>
      </c>
    </row>
    <row r="596" spans="100:166" x14ac:dyDescent="0.25">
      <c r="CV596" s="84">
        <f t="shared" si="340"/>
        <v>1</v>
      </c>
      <c r="CW596" s="58" t="str">
        <f>'Durin''s Folk'!W36</f>
        <v/>
      </c>
      <c r="DC596" s="84">
        <f t="shared" si="337"/>
        <v>1</v>
      </c>
      <c r="DD596">
        <f>'Army of Thror'!S3</f>
        <v>0</v>
      </c>
      <c r="DE596" s="84" t="str">
        <f>'Army of Thror'!B3</f>
        <v>Thror</v>
      </c>
      <c r="DF596" t="str">
        <f>'Army of Thror'!CW3</f>
        <v>-</v>
      </c>
      <c r="FH596" s="84">
        <f t="shared" si="338"/>
        <v>1</v>
      </c>
      <c r="FI596" s="84">
        <f t="shared" si="339"/>
        <v>1</v>
      </c>
      <c r="FJ596" s="83" t="s">
        <v>1986</v>
      </c>
    </row>
    <row r="597" spans="100:166" x14ac:dyDescent="0.25">
      <c r="CV597" s="84">
        <f t="shared" si="340"/>
        <v>1</v>
      </c>
      <c r="CW597" s="58" t="str">
        <f>'Durin''s Folk'!W37</f>
        <v/>
      </c>
      <c r="DC597" s="84">
        <f t="shared" si="337"/>
        <v>1</v>
      </c>
      <c r="DD597" s="84">
        <f>'Army of Thror'!S4</f>
        <v>0</v>
      </c>
      <c r="DE597" s="84" t="str">
        <f>'Army of Thror'!B4</f>
        <v>Thrain</v>
      </c>
      <c r="DF597" s="84" t="str">
        <f>'Army of Thror'!CW4</f>
        <v>-</v>
      </c>
      <c r="FH597" s="84">
        <f t="shared" si="338"/>
        <v>0</v>
      </c>
      <c r="FI597" s="84">
        <f t="shared" si="339"/>
        <v>1</v>
      </c>
      <c r="FJ597" s="83" t="s">
        <v>1987</v>
      </c>
    </row>
    <row r="598" spans="100:166" x14ac:dyDescent="0.25">
      <c r="CV598" s="84">
        <f t="shared" si="340"/>
        <v>1</v>
      </c>
      <c r="CW598" s="58" t="str">
        <f>'Durin''s Folk'!W38</f>
        <v/>
      </c>
      <c r="DC598" s="84">
        <f t="shared" si="337"/>
        <v>1</v>
      </c>
      <c r="DD598" s="84">
        <f>'Army of Thror'!S5</f>
        <v>0</v>
      </c>
      <c r="DE598" s="84" t="str">
        <f>'Army of Thror'!B5</f>
        <v>Young Thorin Oakenshield</v>
      </c>
      <c r="DF598" s="84" t="str">
        <f>'Army of Thror'!CW5</f>
        <v>-</v>
      </c>
      <c r="FH598" s="84">
        <f t="shared" si="338"/>
        <v>0</v>
      </c>
      <c r="FI598" s="84">
        <f t="shared" si="339"/>
        <v>1</v>
      </c>
      <c r="FJ598" s="83" t="str">
        <f>""</f>
        <v/>
      </c>
    </row>
    <row r="599" spans="100:166" x14ac:dyDescent="0.25">
      <c r="CV599" s="84">
        <f t="shared" si="340"/>
        <v>1</v>
      </c>
      <c r="CW599" s="58" t="str">
        <f>'Durin''s Folk'!W39</f>
        <v/>
      </c>
      <c r="DC599" s="84">
        <f t="shared" si="337"/>
        <v>1</v>
      </c>
      <c r="DD599" s="84">
        <f>'Army of Thror'!S6</f>
        <v>0</v>
      </c>
      <c r="DE599" s="84" t="str">
        <f>'Army of Thror'!B6</f>
        <v>Young Balin</v>
      </c>
      <c r="DF599" s="84" t="str">
        <f>'Army of Thror'!CW6</f>
        <v>-</v>
      </c>
      <c r="FH599" s="84">
        <f t="shared" si="338"/>
        <v>1</v>
      </c>
      <c r="FI599" s="84">
        <f t="shared" si="339"/>
        <v>1</v>
      </c>
      <c r="FJ599" s="83" t="s">
        <v>1988</v>
      </c>
    </row>
    <row r="600" spans="100:166" x14ac:dyDescent="0.25">
      <c r="CV600" s="84">
        <f t="shared" si="340"/>
        <v>1</v>
      </c>
      <c r="CW600" s="58" t="str">
        <f>'Durin''s Folk'!W40</f>
        <v/>
      </c>
      <c r="DC600" s="84">
        <f t="shared" si="337"/>
        <v>1</v>
      </c>
      <c r="DD600" s="84">
        <f>'Army of Thror'!S7</f>
        <v>0</v>
      </c>
      <c r="DE600" s="84" t="str">
        <f>'Army of Thror'!B7</f>
        <v>Young Dwalin</v>
      </c>
      <c r="DF600" s="84" t="str">
        <f>'Army of Thror'!CW7</f>
        <v>-</v>
      </c>
      <c r="FH600" s="84">
        <f t="shared" si="338"/>
        <v>0</v>
      </c>
      <c r="FI600" s="84">
        <f t="shared" si="339"/>
        <v>1</v>
      </c>
      <c r="FJ600" s="83" t="s">
        <v>2702</v>
      </c>
    </row>
    <row r="601" spans="100:166" x14ac:dyDescent="0.25">
      <c r="CV601" s="84">
        <f t="shared" si="340"/>
        <v>1</v>
      </c>
      <c r="CW601" s="58" t="str">
        <f>'Durin''s Folk'!W41</f>
        <v/>
      </c>
      <c r="DC601" s="84">
        <f t="shared" si="337"/>
        <v>1</v>
      </c>
      <c r="DD601" s="84">
        <f>'Army of Thror'!S8</f>
        <v>0</v>
      </c>
      <c r="DE601" s="84" t="str">
        <f>'Army of Thror'!B8</f>
        <v>Captain of Erebor</v>
      </c>
      <c r="DF601" s="84" t="str">
        <f>'Army of Thror'!CW8</f>
        <v>-</v>
      </c>
      <c r="FH601" s="84">
        <f t="shared" si="338"/>
        <v>0</v>
      </c>
      <c r="FI601" s="84">
        <f t="shared" si="339"/>
        <v>1</v>
      </c>
      <c r="FJ601" s="83" t="str">
        <f>""</f>
        <v/>
      </c>
    </row>
    <row r="602" spans="100:166" x14ac:dyDescent="0.25">
      <c r="CV602" s="84">
        <f t="shared" si="340"/>
        <v>1</v>
      </c>
      <c r="CW602" s="58" t="str">
        <f>'Durin''s Folk'!W42</f>
        <v/>
      </c>
      <c r="DC602" s="84">
        <f t="shared" si="337"/>
        <v>1</v>
      </c>
      <c r="DD602" s="84">
        <f>'Army of Thror'!S9</f>
        <v>0</v>
      </c>
      <c r="DE602" s="84" t="str">
        <f>'Army of Thror'!B9</f>
        <v>Captain of Erebor</v>
      </c>
      <c r="DF602" s="84" t="str">
        <f>'Army of Thror'!CW9</f>
        <v>-</v>
      </c>
      <c r="FH602" s="84">
        <f t="shared" si="338"/>
        <v>1</v>
      </c>
      <c r="FI602" s="84">
        <f t="shared" si="339"/>
        <v>1</v>
      </c>
      <c r="FJ602" s="83" t="s">
        <v>1989</v>
      </c>
    </row>
    <row r="603" spans="100:166" x14ac:dyDescent="0.25">
      <c r="CV603" s="84">
        <f t="shared" si="340"/>
        <v>1</v>
      </c>
      <c r="CW603" s="58" t="str">
        <f>'Durin''s Folk'!W43</f>
        <v/>
      </c>
      <c r="DC603" s="84">
        <f t="shared" si="337"/>
        <v>1</v>
      </c>
      <c r="DD603" s="84">
        <f>'Army of Thror'!S10</f>
        <v>0</v>
      </c>
      <c r="DE603" s="84" t="str">
        <f>'Army of Thror'!B10</f>
        <v>Grim Hammer Captain</v>
      </c>
      <c r="DF603" s="84" t="str">
        <f>'Army of Thror'!CW10</f>
        <v>-</v>
      </c>
      <c r="FH603" s="84">
        <f t="shared" si="338"/>
        <v>0</v>
      </c>
      <c r="FI603" s="84">
        <f t="shared" si="339"/>
        <v>1</v>
      </c>
      <c r="FJ603" s="83" t="s">
        <v>1990</v>
      </c>
    </row>
    <row r="604" spans="100:166" x14ac:dyDescent="0.25">
      <c r="CV604" s="84">
        <f t="shared" si="340"/>
        <v>1</v>
      </c>
      <c r="CW604" s="58" t="str">
        <f>'Durin''s Folk'!W44</f>
        <v/>
      </c>
      <c r="DC604" s="84">
        <f t="shared" si="337"/>
        <v>1</v>
      </c>
      <c r="DD604" s="84"/>
      <c r="DE604" s="84"/>
      <c r="DF604" s="84"/>
      <c r="FH604" s="84">
        <f t="shared" si="338"/>
        <v>0</v>
      </c>
      <c r="FI604" s="84">
        <f t="shared" si="339"/>
        <v>1</v>
      </c>
      <c r="FJ604" s="83" t="str">
        <f>""</f>
        <v/>
      </c>
    </row>
    <row r="605" spans="100:166" x14ac:dyDescent="0.25">
      <c r="CV605" s="84">
        <f t="shared" si="340"/>
        <v>1</v>
      </c>
      <c r="CW605" s="58" t="str">
        <f>'Durin''s Folk'!W45</f>
        <v/>
      </c>
      <c r="DC605" s="84">
        <f t="shared" si="337"/>
        <v>1</v>
      </c>
      <c r="DD605" s="84"/>
      <c r="DE605" s="84"/>
      <c r="DF605" s="84"/>
      <c r="FH605" s="84">
        <f t="shared" si="338"/>
        <v>1</v>
      </c>
      <c r="FI605" s="84">
        <f t="shared" si="339"/>
        <v>1</v>
      </c>
      <c r="FJ605" s="83" t="s">
        <v>1872</v>
      </c>
    </row>
    <row r="606" spans="100:166" x14ac:dyDescent="0.25">
      <c r="CV606" s="84">
        <f t="shared" si="340"/>
        <v>1</v>
      </c>
      <c r="CW606" s="58" t="str">
        <f>'Durin''s Folk'!W46</f>
        <v/>
      </c>
      <c r="DC606" s="84">
        <f t="shared" si="337"/>
        <v>1</v>
      </c>
      <c r="DD606" s="84"/>
      <c r="DE606" s="84"/>
      <c r="DF606" s="84"/>
      <c r="FH606" s="84">
        <f t="shared" si="338"/>
        <v>0</v>
      </c>
      <c r="FI606" s="84">
        <f t="shared" si="339"/>
        <v>1</v>
      </c>
      <c r="FJ606" s="83" t="s">
        <v>1991</v>
      </c>
    </row>
    <row r="607" spans="100:166" x14ac:dyDescent="0.25">
      <c r="CV607" s="84">
        <f t="shared" si="340"/>
        <v>1</v>
      </c>
      <c r="CW607" s="58" t="str">
        <f>'Durin''s Folk'!W47</f>
        <v/>
      </c>
      <c r="DC607" s="84">
        <f t="shared" si="337"/>
        <v>1</v>
      </c>
      <c r="FH607" s="84">
        <f t="shared" si="338"/>
        <v>0</v>
      </c>
      <c r="FI607" s="84">
        <f t="shared" si="339"/>
        <v>1</v>
      </c>
      <c r="FJ607" s="83" t="s">
        <v>1992</v>
      </c>
    </row>
    <row r="608" spans="100:166" x14ac:dyDescent="0.25">
      <c r="CV608" s="84">
        <f t="shared" si="340"/>
        <v>1</v>
      </c>
      <c r="CW608" s="58" t="str">
        <f>'Durin''s Folk'!W48</f>
        <v/>
      </c>
      <c r="DC608" s="84">
        <f t="shared" si="337"/>
        <v>1</v>
      </c>
      <c r="DD608">
        <f>'Army of Thror'!AP3</f>
        <v>0</v>
      </c>
      <c r="DE608" t="str">
        <f>'Army of Thror'!AA3</f>
        <v>Warrior of Erebor</v>
      </c>
      <c r="DF608" t="str">
        <f>'Army of Thror'!CA3</f>
        <v>-</v>
      </c>
      <c r="FH608" s="84">
        <f t="shared" ref="FH608:FH671" si="341">IF(FJ608="",0,IF(COUNT(FIND(FJ608,$FK$1))=1,2,IF(FJ607="",1,0)))</f>
        <v>0</v>
      </c>
      <c r="FI608" s="84">
        <f t="shared" ref="FI608:FI671" si="342">IF(FH607=2,FI607+1,IF(FJ606="",FI607,IF(FI607-FI606=1,FI607+1,FI607)))</f>
        <v>1</v>
      </c>
      <c r="FJ608" s="83" t="str">
        <f>""</f>
        <v/>
      </c>
    </row>
    <row r="609" spans="100:166" x14ac:dyDescent="0.25">
      <c r="CV609" s="84">
        <f t="shared" si="340"/>
        <v>1</v>
      </c>
      <c r="CW609" s="58" t="str">
        <f>'Durin''s Folk'!W49</f>
        <v/>
      </c>
      <c r="DC609" s="84">
        <f t="shared" si="337"/>
        <v>1</v>
      </c>
      <c r="DD609" s="84">
        <f>'Army of Thror'!AP4</f>
        <v>0</v>
      </c>
      <c r="DE609" s="84" t="str">
        <f>'Army of Thror'!AA4</f>
        <v>Warrior of Erebor</v>
      </c>
      <c r="DF609" s="84" t="str">
        <f>'Army of Thror'!CA4</f>
        <v>-</v>
      </c>
      <c r="FH609" s="84">
        <f t="shared" si="341"/>
        <v>1</v>
      </c>
      <c r="FI609" s="84">
        <f t="shared" si="342"/>
        <v>1</v>
      </c>
      <c r="FJ609" s="83" t="s">
        <v>2391</v>
      </c>
    </row>
    <row r="610" spans="100:166" x14ac:dyDescent="0.25">
      <c r="CV610" s="84">
        <f t="shared" si="340"/>
        <v>1</v>
      </c>
      <c r="CW610" s="58" t="str">
        <f>'Durin''s Folk'!W50</f>
        <v/>
      </c>
      <c r="DC610" s="84">
        <f t="shared" ref="DC610:DC673" si="343">IF(DD609=0,DC609,DC609+1)</f>
        <v>1</v>
      </c>
      <c r="DD610" s="84">
        <f>'Army of Thror'!AP5</f>
        <v>0</v>
      </c>
      <c r="DE610" s="84" t="str">
        <f>'Army of Thror'!AA5</f>
        <v>Warrior of Erebor</v>
      </c>
      <c r="DF610" s="84" t="str">
        <f>'Army of Thror'!CA5</f>
        <v>-</v>
      </c>
      <c r="FH610" s="84">
        <f t="shared" si="341"/>
        <v>0</v>
      </c>
      <c r="FI610" s="84">
        <f t="shared" si="342"/>
        <v>1</v>
      </c>
      <c r="FJ610" s="83" t="s">
        <v>2392</v>
      </c>
    </row>
    <row r="611" spans="100:166" x14ac:dyDescent="0.25">
      <c r="CV611" s="84">
        <f t="shared" si="340"/>
        <v>1</v>
      </c>
      <c r="CW611" s="58" t="str">
        <f>'Durin''s Folk'!W51</f>
        <v/>
      </c>
      <c r="DC611" s="84">
        <f t="shared" si="343"/>
        <v>1</v>
      </c>
      <c r="DD611" s="84">
        <f>'Army of Thror'!AP6</f>
        <v>0</v>
      </c>
      <c r="DE611" s="84" t="str">
        <f>'Army of Thror'!AA6</f>
        <v>Warrior of Erebor</v>
      </c>
      <c r="DF611" s="84" t="str">
        <f>'Army of Thror'!CA6</f>
        <v>-</v>
      </c>
      <c r="FH611" s="84">
        <f t="shared" si="341"/>
        <v>0</v>
      </c>
      <c r="FI611" s="84">
        <f t="shared" si="342"/>
        <v>1</v>
      </c>
      <c r="FJ611" s="83" t="s">
        <v>2393</v>
      </c>
    </row>
    <row r="612" spans="100:166" x14ac:dyDescent="0.25">
      <c r="CV612" s="84">
        <f t="shared" si="340"/>
        <v>1</v>
      </c>
      <c r="CW612" s="58" t="str">
        <f>'Durin''s Folk'!W52</f>
        <v/>
      </c>
      <c r="DC612" s="84">
        <f t="shared" si="343"/>
        <v>1</v>
      </c>
      <c r="DD612" s="84">
        <f>'Army of Thror'!AP7</f>
        <v>0</v>
      </c>
      <c r="DE612" s="84" t="str">
        <f>'Army of Thror'!AA7</f>
        <v>Warrior of Erebor</v>
      </c>
      <c r="DF612" s="84" t="str">
        <f>'Army of Thror'!CA7</f>
        <v>-</v>
      </c>
      <c r="FH612" s="84">
        <f t="shared" si="341"/>
        <v>0</v>
      </c>
      <c r="FI612" s="84">
        <f t="shared" si="342"/>
        <v>1</v>
      </c>
      <c r="FJ612" s="83" t="str">
        <f>""</f>
        <v/>
      </c>
    </row>
    <row r="613" spans="100:166" x14ac:dyDescent="0.25">
      <c r="CV613" s="84">
        <f t="shared" si="340"/>
        <v>1</v>
      </c>
      <c r="CW613" s="58" t="str">
        <f>'Durin''s Folk'!W53</f>
        <v/>
      </c>
      <c r="DC613" s="84">
        <f t="shared" si="343"/>
        <v>1</v>
      </c>
      <c r="DD613" s="84">
        <f>'Army of Thror'!AP8</f>
        <v>0</v>
      </c>
      <c r="DE613" s="84" t="str">
        <f>'Army of Thror'!AA8</f>
        <v>Warrior of Erebor</v>
      </c>
      <c r="DF613" s="84" t="str">
        <f>'Army of Thror'!CA8</f>
        <v>-</v>
      </c>
      <c r="FH613" s="84">
        <f t="shared" si="341"/>
        <v>1</v>
      </c>
      <c r="FI613" s="84">
        <f t="shared" si="342"/>
        <v>1</v>
      </c>
      <c r="FJ613" s="83" t="s">
        <v>2394</v>
      </c>
    </row>
    <row r="614" spans="100:166" x14ac:dyDescent="0.25">
      <c r="CV614" s="84">
        <f t="shared" si="340"/>
        <v>1</v>
      </c>
      <c r="CW614" s="58" t="str">
        <f>'Durin''s Folk'!W54</f>
        <v/>
      </c>
      <c r="DC614" s="84">
        <f t="shared" si="343"/>
        <v>1</v>
      </c>
      <c r="DD614" s="84">
        <f>'Army of Thror'!AP9</f>
        <v>0</v>
      </c>
      <c r="DE614" s="84" t="str">
        <f>'Army of Thror'!AA9</f>
        <v>Warrior of Erebor</v>
      </c>
      <c r="DF614" s="84" t="str">
        <f>'Army of Thror'!CA9</f>
        <v>-</v>
      </c>
      <c r="FH614" s="84">
        <f t="shared" si="341"/>
        <v>0</v>
      </c>
      <c r="FI614" s="84">
        <f t="shared" si="342"/>
        <v>1</v>
      </c>
      <c r="FJ614" s="83" t="s">
        <v>2961</v>
      </c>
    </row>
    <row r="615" spans="100:166" x14ac:dyDescent="0.25">
      <c r="CV615" s="84">
        <f t="shared" si="340"/>
        <v>1</v>
      </c>
      <c r="CW615" s="58" t="str">
        <f>'Durin''s Folk'!W55</f>
        <v/>
      </c>
      <c r="DC615" s="84">
        <f t="shared" si="343"/>
        <v>1</v>
      </c>
      <c r="DD615" s="84">
        <f>'Army of Thror'!AP10</f>
        <v>0</v>
      </c>
      <c r="DE615" s="84" t="str">
        <f>'Army of Thror'!AA10</f>
        <v>Grim Hammer</v>
      </c>
      <c r="DF615" s="84" t="str">
        <f>'Army of Thror'!CA10</f>
        <v>-</v>
      </c>
      <c r="FH615" s="84">
        <f t="shared" si="341"/>
        <v>0</v>
      </c>
      <c r="FI615" s="84">
        <f t="shared" si="342"/>
        <v>1</v>
      </c>
      <c r="FJ615" s="83" t="str">
        <f>""</f>
        <v/>
      </c>
    </row>
    <row r="616" spans="100:166" x14ac:dyDescent="0.25">
      <c r="CV616" s="84">
        <f t="shared" si="340"/>
        <v>1</v>
      </c>
      <c r="CW616" s="58" t="str">
        <f>'Durin''s Folk'!W56</f>
        <v/>
      </c>
      <c r="DC616" s="84">
        <f t="shared" si="343"/>
        <v>1</v>
      </c>
      <c r="DD616" s="84">
        <f>'Army of Thror'!AP11</f>
        <v>0</v>
      </c>
      <c r="DE616" s="84" t="str">
        <f>'Army of Thror'!AA11</f>
        <v>Grim Hammer</v>
      </c>
      <c r="DF616" s="84" t="str">
        <f>'Army of Thror'!CA11</f>
        <v>-</v>
      </c>
      <c r="FH616" s="84">
        <f t="shared" si="341"/>
        <v>1</v>
      </c>
      <c r="FI616" s="84">
        <f t="shared" si="342"/>
        <v>1</v>
      </c>
      <c r="FJ616" s="83" t="s">
        <v>2395</v>
      </c>
    </row>
    <row r="617" spans="100:166" x14ac:dyDescent="0.25">
      <c r="CV617" s="84">
        <f t="shared" si="340"/>
        <v>1</v>
      </c>
      <c r="CW617" s="58" t="str">
        <f>'Durin''s Folk'!W57</f>
        <v/>
      </c>
      <c r="DC617" s="84">
        <f t="shared" si="343"/>
        <v>1</v>
      </c>
      <c r="DD617" s="84">
        <f>'Army of Thror'!AP12</f>
        <v>0</v>
      </c>
      <c r="DE617" s="84" t="str">
        <f>'Army of Thror'!AA12</f>
        <v>Grim Hammer</v>
      </c>
      <c r="DF617" s="84" t="str">
        <f>'Army of Thror'!CA12</f>
        <v>-</v>
      </c>
      <c r="FH617" s="84">
        <f t="shared" si="341"/>
        <v>0</v>
      </c>
      <c r="FI617" s="84">
        <f t="shared" si="342"/>
        <v>1</v>
      </c>
      <c r="FJ617" s="83" t="s">
        <v>2396</v>
      </c>
    </row>
    <row r="618" spans="100:166" x14ac:dyDescent="0.25">
      <c r="CV618" s="84">
        <f t="shared" si="340"/>
        <v>1</v>
      </c>
      <c r="CW618" s="58" t="str">
        <f>'Durin''s Folk'!W58</f>
        <v/>
      </c>
      <c r="DC618" s="84">
        <f t="shared" si="343"/>
        <v>1</v>
      </c>
      <c r="DD618" s="84"/>
      <c r="DE618" s="84"/>
      <c r="DF618" s="84"/>
      <c r="FH618" s="84">
        <f t="shared" si="341"/>
        <v>0</v>
      </c>
      <c r="FI618" s="84">
        <f t="shared" si="342"/>
        <v>1</v>
      </c>
      <c r="FJ618" s="83" t="s">
        <v>2397</v>
      </c>
    </row>
    <row r="619" spans="100:166" x14ac:dyDescent="0.25">
      <c r="CV619" s="84">
        <f t="shared" si="340"/>
        <v>1</v>
      </c>
      <c r="CW619" s="58" t="str">
        <f>'Durin''s Folk'!W59</f>
        <v/>
      </c>
      <c r="DC619" s="84">
        <f t="shared" si="343"/>
        <v>1</v>
      </c>
      <c r="DD619" s="84"/>
      <c r="DE619" s="84"/>
      <c r="DF619" s="84"/>
      <c r="FH619" s="84">
        <f t="shared" si="341"/>
        <v>0</v>
      </c>
      <c r="FI619" s="84">
        <f t="shared" si="342"/>
        <v>1</v>
      </c>
      <c r="FJ619" s="83" t="s">
        <v>2398</v>
      </c>
    </row>
    <row r="620" spans="100:166" x14ac:dyDescent="0.25">
      <c r="CV620" s="84">
        <f t="shared" si="340"/>
        <v>1</v>
      </c>
      <c r="CW620" s="58" t="str">
        <f>'Durin''s Folk'!W60</f>
        <v/>
      </c>
      <c r="DC620" s="84">
        <f t="shared" si="343"/>
        <v>1</v>
      </c>
      <c r="DD620" s="84"/>
      <c r="DE620" s="84"/>
      <c r="DF620" s="84"/>
      <c r="FH620" s="84">
        <f t="shared" si="341"/>
        <v>0</v>
      </c>
      <c r="FI620" s="84">
        <f t="shared" si="342"/>
        <v>1</v>
      </c>
      <c r="FJ620" s="83" t="str">
        <f>""</f>
        <v/>
      </c>
    </row>
    <row r="621" spans="100:166" x14ac:dyDescent="0.25">
      <c r="CV621" s="84">
        <f t="shared" si="340"/>
        <v>1</v>
      </c>
      <c r="CW621" s="58" t="str">
        <f>'Durin''s Folk'!W61</f>
        <v/>
      </c>
      <c r="DC621" s="84">
        <f t="shared" si="343"/>
        <v>1</v>
      </c>
      <c r="DD621" s="84"/>
      <c r="DE621" s="84"/>
      <c r="DF621" s="84"/>
      <c r="FH621" s="84">
        <f t="shared" si="341"/>
        <v>1</v>
      </c>
      <c r="FI621" s="84">
        <f t="shared" si="342"/>
        <v>1</v>
      </c>
      <c r="FJ621" s="83" t="s">
        <v>2369</v>
      </c>
    </row>
    <row r="622" spans="100:166" x14ac:dyDescent="0.25">
      <c r="CV622" s="84">
        <f t="shared" si="340"/>
        <v>1</v>
      </c>
      <c r="CW622" s="58" t="str">
        <f>'Durin''s Folk'!W62</f>
        <v/>
      </c>
      <c r="DC622" s="84">
        <f t="shared" si="343"/>
        <v>1</v>
      </c>
      <c r="DD622" s="84"/>
      <c r="DE622" s="84"/>
      <c r="DF622" s="84"/>
      <c r="FH622" s="84">
        <f t="shared" si="341"/>
        <v>0</v>
      </c>
      <c r="FI622" s="84">
        <f t="shared" si="342"/>
        <v>1</v>
      </c>
      <c r="FJ622" s="83" t="s">
        <v>2399</v>
      </c>
    </row>
    <row r="623" spans="100:166" x14ac:dyDescent="0.25">
      <c r="CV623" s="84">
        <f t="shared" si="340"/>
        <v>1</v>
      </c>
      <c r="CW623" s="58" t="str">
        <f>'Durin''s Folk'!W63</f>
        <v/>
      </c>
      <c r="DC623" s="84">
        <f t="shared" si="343"/>
        <v>1</v>
      </c>
      <c r="DD623" s="84"/>
      <c r="DE623" s="84"/>
      <c r="DF623" s="84"/>
      <c r="FH623" s="84">
        <f t="shared" si="341"/>
        <v>0</v>
      </c>
      <c r="FI623" s="84">
        <f t="shared" si="342"/>
        <v>1</v>
      </c>
      <c r="FJ623" s="83" t="s">
        <v>2400</v>
      </c>
    </row>
    <row r="624" spans="100:166" x14ac:dyDescent="0.25">
      <c r="CV624" s="84">
        <f t="shared" si="340"/>
        <v>1</v>
      </c>
      <c r="CW624" s="58" t="str">
        <f>'Durin''s Folk'!W64</f>
        <v/>
      </c>
      <c r="DC624" s="84">
        <f t="shared" si="343"/>
        <v>1</v>
      </c>
      <c r="DD624" s="84"/>
      <c r="DE624" s="84"/>
      <c r="DF624" s="84"/>
      <c r="FH624" s="84">
        <f t="shared" si="341"/>
        <v>0</v>
      </c>
      <c r="FI624" s="84">
        <f t="shared" si="342"/>
        <v>1</v>
      </c>
      <c r="FJ624" s="83" t="s">
        <v>2401</v>
      </c>
    </row>
    <row r="625" spans="100:166" x14ac:dyDescent="0.25">
      <c r="CV625" s="84">
        <f t="shared" si="340"/>
        <v>1</v>
      </c>
      <c r="CW625" s="58" t="str">
        <f>'Durin''s Folk'!W65</f>
        <v/>
      </c>
      <c r="DC625" s="84">
        <f t="shared" si="343"/>
        <v>1</v>
      </c>
      <c r="DD625">
        <f>'the Garrison of Dale'!S3</f>
        <v>0</v>
      </c>
      <c r="DE625" s="84" t="str">
        <f>'the Garrison of Dale'!B3</f>
        <v>Girion Lord of Dale</v>
      </c>
      <c r="DF625" s="84" t="str">
        <f>'the Garrison of Dale'!CW3</f>
        <v>-</v>
      </c>
      <c r="FH625" s="84">
        <f t="shared" si="341"/>
        <v>0</v>
      </c>
      <c r="FI625" s="84">
        <f t="shared" si="342"/>
        <v>1</v>
      </c>
      <c r="FJ625" s="83" t="s">
        <v>2402</v>
      </c>
    </row>
    <row r="626" spans="100:166" x14ac:dyDescent="0.25">
      <c r="CV626" s="84">
        <f t="shared" si="340"/>
        <v>1</v>
      </c>
      <c r="CW626" s="58" t="str">
        <f>'Durin''s Folk'!W66</f>
        <v/>
      </c>
      <c r="DC626" s="84">
        <f t="shared" si="343"/>
        <v>1</v>
      </c>
      <c r="DD626" s="84">
        <f>'the Garrison of Dale'!S4</f>
        <v>0</v>
      </c>
      <c r="DE626" s="84" t="str">
        <f>'the Garrison of Dale'!B4</f>
        <v>Captain of Dale</v>
      </c>
      <c r="DF626" s="84" t="str">
        <f>'the Garrison of Dale'!CW4</f>
        <v>-</v>
      </c>
      <c r="FH626" s="84">
        <f t="shared" si="341"/>
        <v>0</v>
      </c>
      <c r="FI626" s="84">
        <f t="shared" si="342"/>
        <v>1</v>
      </c>
      <c r="FJ626" s="83" t="s">
        <v>2403</v>
      </c>
    </row>
    <row r="627" spans="100:166" x14ac:dyDescent="0.25">
      <c r="CV627" s="84">
        <f t="shared" si="340"/>
        <v>1</v>
      </c>
      <c r="CW627" s="58" t="str">
        <f>'Durin''s Folk'!W67</f>
        <v/>
      </c>
      <c r="DC627" s="84">
        <f t="shared" si="343"/>
        <v>1</v>
      </c>
      <c r="DD627" s="84">
        <f>'the Garrison of Dale'!S5</f>
        <v>0</v>
      </c>
      <c r="DE627" s="84" t="str">
        <f>'the Garrison of Dale'!B5</f>
        <v>Captain of Dale</v>
      </c>
      <c r="DF627" s="84" t="str">
        <f>'the Garrison of Dale'!CW5</f>
        <v>-</v>
      </c>
      <c r="FH627" s="84">
        <f t="shared" si="341"/>
        <v>0</v>
      </c>
      <c r="FI627" s="84">
        <f t="shared" si="342"/>
        <v>1</v>
      </c>
      <c r="FJ627" s="83" t="s">
        <v>2491</v>
      </c>
    </row>
    <row r="628" spans="100:166" x14ac:dyDescent="0.25">
      <c r="CV628" s="84">
        <f t="shared" si="340"/>
        <v>1</v>
      </c>
      <c r="CW628" s="58" t="str">
        <f>'Durin''s Folk'!W68</f>
        <v/>
      </c>
      <c r="DC628" s="84">
        <f t="shared" si="343"/>
        <v>1</v>
      </c>
      <c r="DD628" s="84">
        <f>'the Garrison of Dale'!S6</f>
        <v>0</v>
      </c>
      <c r="DE628" s="84" t="str">
        <f>'the Garrison of Dale'!B6</f>
        <v>Captain of Dale</v>
      </c>
      <c r="DF628" s="84" t="str">
        <f>'the Garrison of Dale'!CW6</f>
        <v>-</v>
      </c>
      <c r="FH628" s="84">
        <f t="shared" si="341"/>
        <v>0</v>
      </c>
      <c r="FI628" s="84">
        <f t="shared" si="342"/>
        <v>1</v>
      </c>
      <c r="FJ628" s="83" t="s">
        <v>2492</v>
      </c>
    </row>
    <row r="629" spans="100:166" x14ac:dyDescent="0.25">
      <c r="CV629" s="84">
        <f t="shared" si="340"/>
        <v>1</v>
      </c>
      <c r="CW629" s="58" t="str">
        <f>'Durin''s Folk'!W69</f>
        <v/>
      </c>
      <c r="DC629" s="84">
        <f t="shared" si="343"/>
        <v>1</v>
      </c>
      <c r="DD629" s="84">
        <f>'the Garrison of Dale'!S7</f>
        <v>0</v>
      </c>
      <c r="DE629" s="84" t="str">
        <f>'the Garrison of Dale'!B7</f>
        <v>Captain of Dale</v>
      </c>
      <c r="DF629" s="84" t="str">
        <f>'the Garrison of Dale'!CW7</f>
        <v>-</v>
      </c>
      <c r="FH629" s="84">
        <f t="shared" si="341"/>
        <v>0</v>
      </c>
      <c r="FI629" s="84">
        <f t="shared" si="342"/>
        <v>1</v>
      </c>
      <c r="FJ629" s="83" t="str">
        <f>""</f>
        <v/>
      </c>
    </row>
    <row r="630" spans="100:166" x14ac:dyDescent="0.25">
      <c r="CV630" s="84">
        <f t="shared" si="340"/>
        <v>1</v>
      </c>
      <c r="CW630" s="58" t="str">
        <f>'Durin''s Folk'!W70</f>
        <v/>
      </c>
      <c r="DC630" s="84">
        <f t="shared" si="343"/>
        <v>1</v>
      </c>
      <c r="DD630" s="84"/>
      <c r="DE630" s="84"/>
      <c r="DF630" s="84"/>
      <c r="FH630" s="84">
        <f t="shared" si="341"/>
        <v>1</v>
      </c>
      <c r="FI630" s="84">
        <f t="shared" si="342"/>
        <v>1</v>
      </c>
      <c r="FJ630" s="83" t="s">
        <v>2404</v>
      </c>
    </row>
    <row r="631" spans="100:166" x14ac:dyDescent="0.25">
      <c r="CV631" s="84">
        <f t="shared" si="340"/>
        <v>1</v>
      </c>
      <c r="CW631" s="58" t="str">
        <f>'Durin''s Folk'!W71</f>
        <v/>
      </c>
      <c r="DC631" s="84">
        <f t="shared" si="343"/>
        <v>1</v>
      </c>
      <c r="FH631" s="84">
        <f t="shared" si="341"/>
        <v>0</v>
      </c>
      <c r="FI631" s="84">
        <f t="shared" si="342"/>
        <v>1</v>
      </c>
      <c r="FJ631" s="83" t="s">
        <v>2405</v>
      </c>
    </row>
    <row r="632" spans="100:166" x14ac:dyDescent="0.25">
      <c r="CV632" s="84">
        <f t="shared" si="340"/>
        <v>1</v>
      </c>
      <c r="CW632" s="58" t="str">
        <f>'Durin''s Folk'!W72</f>
        <v/>
      </c>
      <c r="DC632" s="84">
        <f t="shared" si="343"/>
        <v>1</v>
      </c>
      <c r="FH632" s="84">
        <f t="shared" si="341"/>
        <v>0</v>
      </c>
      <c r="FI632" s="84">
        <f t="shared" si="342"/>
        <v>1</v>
      </c>
      <c r="FJ632" s="83" t="s">
        <v>2406</v>
      </c>
    </row>
    <row r="633" spans="100:166" x14ac:dyDescent="0.25">
      <c r="CV633" s="84">
        <f t="shared" si="340"/>
        <v>1</v>
      </c>
      <c r="CW633" s="58" t="str">
        <f>'Durin''s Folk'!W73</f>
        <v/>
      </c>
      <c r="DC633" s="84">
        <f t="shared" si="343"/>
        <v>1</v>
      </c>
      <c r="FH633" s="84">
        <f t="shared" si="341"/>
        <v>0</v>
      </c>
      <c r="FI633" s="84">
        <f t="shared" si="342"/>
        <v>1</v>
      </c>
      <c r="FJ633" s="83" t="s">
        <v>2407</v>
      </c>
    </row>
    <row r="634" spans="100:166" x14ac:dyDescent="0.25">
      <c r="CV634" s="84">
        <f t="shared" si="340"/>
        <v>1</v>
      </c>
      <c r="CW634" s="58" t="str">
        <f>'Durin''s Folk'!W74</f>
        <v/>
      </c>
      <c r="DC634" s="84">
        <f t="shared" si="343"/>
        <v>1</v>
      </c>
      <c r="DD634" s="84">
        <f>'the Garrison of Dale'!AP3</f>
        <v>0</v>
      </c>
      <c r="DE634" s="84" t="str">
        <f>'the Garrison of Dale'!AA3</f>
        <v>Warrior of Dale</v>
      </c>
      <c r="DF634" s="84" t="str">
        <f>'the Garrison of Dale'!CA3</f>
        <v>-</v>
      </c>
      <c r="FH634" s="84">
        <f t="shared" si="341"/>
        <v>0</v>
      </c>
      <c r="FI634" s="84">
        <f t="shared" si="342"/>
        <v>1</v>
      </c>
      <c r="FJ634" s="83" t="s">
        <v>2408</v>
      </c>
    </row>
    <row r="635" spans="100:166" x14ac:dyDescent="0.25">
      <c r="CV635" s="84">
        <f t="shared" si="340"/>
        <v>1</v>
      </c>
      <c r="CW635" s="58" t="str">
        <f>'Durin''s Folk'!W75</f>
        <v/>
      </c>
      <c r="DC635" s="84">
        <f t="shared" si="343"/>
        <v>1</v>
      </c>
      <c r="DD635" s="84">
        <f>'the Garrison of Dale'!AP4</f>
        <v>0</v>
      </c>
      <c r="DE635" s="84" t="str">
        <f>'the Garrison of Dale'!AA4</f>
        <v>Warrior of Dale</v>
      </c>
      <c r="DF635" s="84" t="str">
        <f>'the Garrison of Dale'!CA4</f>
        <v>-</v>
      </c>
      <c r="FH635" s="84">
        <f t="shared" si="341"/>
        <v>0</v>
      </c>
      <c r="FI635" s="84">
        <f t="shared" si="342"/>
        <v>1</v>
      </c>
      <c r="FJ635" s="83" t="s">
        <v>2409</v>
      </c>
    </row>
    <row r="636" spans="100:166" x14ac:dyDescent="0.25">
      <c r="CV636" s="84">
        <f t="shared" si="340"/>
        <v>1</v>
      </c>
      <c r="CW636" s="58" t="str">
        <f>'Durin''s Folk'!W76</f>
        <v/>
      </c>
      <c r="DC636" s="84">
        <f t="shared" si="343"/>
        <v>1</v>
      </c>
      <c r="DD636" s="84">
        <f>'the Garrison of Dale'!AP5</f>
        <v>0</v>
      </c>
      <c r="DE636" s="84" t="str">
        <f>'the Garrison of Dale'!AA5</f>
        <v>Warrior of Dale</v>
      </c>
      <c r="DF636" s="84" t="str">
        <f>'the Garrison of Dale'!CA5</f>
        <v>-</v>
      </c>
      <c r="FH636" s="84">
        <f t="shared" si="341"/>
        <v>0</v>
      </c>
      <c r="FI636" s="84">
        <f t="shared" si="342"/>
        <v>1</v>
      </c>
      <c r="FJ636" s="83" t="str">
        <f>""</f>
        <v/>
      </c>
    </row>
    <row r="637" spans="100:166" x14ac:dyDescent="0.25">
      <c r="CV637" s="84">
        <f t="shared" si="340"/>
        <v>1</v>
      </c>
      <c r="CW637" s="58" t="str">
        <f>'Durin''s Folk'!W77</f>
        <v/>
      </c>
      <c r="DC637" s="84">
        <f t="shared" si="343"/>
        <v>1</v>
      </c>
      <c r="DD637" s="84">
        <f>'the Garrison of Dale'!AP6</f>
        <v>0</v>
      </c>
      <c r="DE637" s="84" t="str">
        <f>'the Garrison of Dale'!AA6</f>
        <v>Warrior of Dale</v>
      </c>
      <c r="DF637" s="84" t="str">
        <f>'the Garrison of Dale'!CA6</f>
        <v>-</v>
      </c>
      <c r="FH637" s="84">
        <f t="shared" si="341"/>
        <v>1</v>
      </c>
      <c r="FI637" s="84">
        <f t="shared" si="342"/>
        <v>1</v>
      </c>
      <c r="FJ637" s="83" t="s">
        <v>2410</v>
      </c>
    </row>
    <row r="638" spans="100:166" x14ac:dyDescent="0.25">
      <c r="CV638" s="84">
        <f t="shared" si="340"/>
        <v>1</v>
      </c>
      <c r="CW638" s="58" t="str">
        <f>'Durin''s Folk'!W78</f>
        <v/>
      </c>
      <c r="DC638" s="84">
        <f t="shared" si="343"/>
        <v>1</v>
      </c>
      <c r="DD638" s="84">
        <f>'the Garrison of Dale'!AP7</f>
        <v>0</v>
      </c>
      <c r="DE638" s="84" t="str">
        <f>'the Garrison of Dale'!AA7</f>
        <v>Warrior of Dale</v>
      </c>
      <c r="DF638" s="84" t="str">
        <f>'the Garrison of Dale'!CA7</f>
        <v>-</v>
      </c>
      <c r="FH638" s="84">
        <f t="shared" si="341"/>
        <v>0</v>
      </c>
      <c r="FI638" s="84">
        <f t="shared" si="342"/>
        <v>1</v>
      </c>
      <c r="FJ638" s="83" t="s">
        <v>2411</v>
      </c>
    </row>
    <row r="639" spans="100:166" x14ac:dyDescent="0.25">
      <c r="CV639" s="84">
        <f t="shared" si="340"/>
        <v>1</v>
      </c>
      <c r="CW639" s="58" t="str">
        <f>'Durin''s Folk'!W79</f>
        <v/>
      </c>
      <c r="DC639" s="84">
        <f t="shared" si="343"/>
        <v>1</v>
      </c>
      <c r="DD639" s="84">
        <f>'the Garrison of Dale'!AP8</f>
        <v>0</v>
      </c>
      <c r="DE639" s="84" t="str">
        <f>'the Garrison of Dale'!AA8</f>
        <v>Warrior of Dale</v>
      </c>
      <c r="DF639" s="84" t="str">
        <f>'the Garrison of Dale'!CA8</f>
        <v>-</v>
      </c>
      <c r="FH639" s="84">
        <f t="shared" si="341"/>
        <v>0</v>
      </c>
      <c r="FI639" s="84">
        <f t="shared" si="342"/>
        <v>1</v>
      </c>
      <c r="FJ639" s="83" t="s">
        <v>2412</v>
      </c>
    </row>
    <row r="640" spans="100:166" x14ac:dyDescent="0.25">
      <c r="CV640" s="84">
        <f t="shared" si="340"/>
        <v>1</v>
      </c>
      <c r="CW640" s="58" t="str">
        <f>'Durin''s Folk'!W80</f>
        <v/>
      </c>
      <c r="DC640" s="84">
        <f t="shared" si="343"/>
        <v>1</v>
      </c>
      <c r="DD640" s="84"/>
      <c r="DE640" s="84"/>
      <c r="DF640" s="84"/>
      <c r="FH640" s="84">
        <f t="shared" si="341"/>
        <v>0</v>
      </c>
      <c r="FI640" s="84">
        <f t="shared" si="342"/>
        <v>1</v>
      </c>
      <c r="FJ640" s="83" t="s">
        <v>2413</v>
      </c>
    </row>
    <row r="641" spans="100:166" x14ac:dyDescent="0.25">
      <c r="CV641" s="84">
        <f t="shared" si="340"/>
        <v>1</v>
      </c>
      <c r="CW641" t="str">
        <f>IF(CW643="","",CX641)</f>
        <v/>
      </c>
      <c r="CX641" s="59" t="s">
        <v>15</v>
      </c>
      <c r="DC641" s="84">
        <f t="shared" si="343"/>
        <v>1</v>
      </c>
      <c r="DD641" s="84"/>
      <c r="DE641" s="84"/>
      <c r="DF641" s="84"/>
      <c r="FH641" s="84">
        <f t="shared" si="341"/>
        <v>0</v>
      </c>
      <c r="FI641" s="84">
        <f t="shared" si="342"/>
        <v>1</v>
      </c>
      <c r="FJ641" s="83" t="s">
        <v>2414</v>
      </c>
    </row>
    <row r="642" spans="100:166" x14ac:dyDescent="0.25">
      <c r="CV642" s="84">
        <f t="shared" si="340"/>
        <v>1</v>
      </c>
      <c r="CW642" t="str">
        <f>IF(CW643="","",CX642)</f>
        <v/>
      </c>
      <c r="CX642" s="59" t="s">
        <v>546</v>
      </c>
      <c r="DC642" s="84">
        <f t="shared" si="343"/>
        <v>1</v>
      </c>
      <c r="DD642" s="84"/>
      <c r="DE642" s="84"/>
      <c r="DF642" s="84"/>
      <c r="FH642" s="84">
        <f t="shared" si="341"/>
        <v>0</v>
      </c>
      <c r="FI642" s="84">
        <f t="shared" si="342"/>
        <v>1</v>
      </c>
      <c r="FJ642" s="83" t="str">
        <f>""</f>
        <v/>
      </c>
    </row>
    <row r="643" spans="100:166" x14ac:dyDescent="0.25">
      <c r="CV643" s="84">
        <f t="shared" ref="CV643:CV706" si="344">IF(CW642="",CV642,CV642+1)</f>
        <v>1</v>
      </c>
      <c r="CW643" s="58" t="str">
        <f>'the Shire'!W3</f>
        <v/>
      </c>
      <c r="DC643" s="84">
        <f t="shared" si="343"/>
        <v>1</v>
      </c>
      <c r="DD643" s="84"/>
      <c r="DE643" s="84"/>
      <c r="DF643" s="84"/>
      <c r="FH643" s="84">
        <f t="shared" si="341"/>
        <v>1</v>
      </c>
      <c r="FI643" s="84">
        <f t="shared" si="342"/>
        <v>1</v>
      </c>
      <c r="FJ643" s="83" t="s">
        <v>2415</v>
      </c>
    </row>
    <row r="644" spans="100:166" x14ac:dyDescent="0.25">
      <c r="CV644" s="84">
        <f t="shared" si="344"/>
        <v>1</v>
      </c>
      <c r="CW644" s="58" t="str">
        <f>'the Shire'!W4</f>
        <v/>
      </c>
      <c r="DC644" s="84">
        <f t="shared" si="343"/>
        <v>1</v>
      </c>
      <c r="FH644" s="84">
        <f t="shared" si="341"/>
        <v>0</v>
      </c>
      <c r="FI644" s="84">
        <f t="shared" si="342"/>
        <v>1</v>
      </c>
      <c r="FJ644" s="83" t="s">
        <v>2416</v>
      </c>
    </row>
    <row r="645" spans="100:166" x14ac:dyDescent="0.25">
      <c r="CV645" s="84">
        <f t="shared" si="344"/>
        <v>1</v>
      </c>
      <c r="CW645" s="58" t="str">
        <f>'the Shire'!W5</f>
        <v/>
      </c>
      <c r="DC645" s="84">
        <f t="shared" si="343"/>
        <v>1</v>
      </c>
      <c r="FH645" s="84">
        <f t="shared" si="341"/>
        <v>0</v>
      </c>
      <c r="FI645" s="84">
        <f t="shared" si="342"/>
        <v>1</v>
      </c>
      <c r="FJ645" s="83" t="s">
        <v>2417</v>
      </c>
    </row>
    <row r="646" spans="100:166" x14ac:dyDescent="0.25">
      <c r="CV646" s="84">
        <f t="shared" si="344"/>
        <v>1</v>
      </c>
      <c r="CW646" s="58" t="str">
        <f>'the Shire'!W6</f>
        <v/>
      </c>
      <c r="DC646" s="84">
        <f t="shared" si="343"/>
        <v>1</v>
      </c>
      <c r="FH646" s="84">
        <f t="shared" si="341"/>
        <v>0</v>
      </c>
      <c r="FI646" s="84">
        <f t="shared" si="342"/>
        <v>1</v>
      </c>
      <c r="FJ646" s="83" t="str">
        <f>""</f>
        <v/>
      </c>
    </row>
    <row r="647" spans="100:166" x14ac:dyDescent="0.25">
      <c r="CV647" s="84">
        <f t="shared" si="344"/>
        <v>1</v>
      </c>
      <c r="CW647" s="58" t="str">
        <f>'the Shire'!W7</f>
        <v/>
      </c>
      <c r="DC647" s="84">
        <f t="shared" si="343"/>
        <v>1</v>
      </c>
      <c r="FH647" s="84">
        <f t="shared" si="341"/>
        <v>1</v>
      </c>
      <c r="FI647" s="84">
        <f t="shared" si="342"/>
        <v>1</v>
      </c>
      <c r="FJ647" s="83" t="s">
        <v>1145</v>
      </c>
    </row>
    <row r="648" spans="100:166" x14ac:dyDescent="0.25">
      <c r="CV648" s="84">
        <f t="shared" si="344"/>
        <v>1</v>
      </c>
      <c r="CW648" s="58" t="str">
        <f>'the Shire'!W8</f>
        <v/>
      </c>
      <c r="DC648" s="84">
        <f t="shared" si="343"/>
        <v>1</v>
      </c>
      <c r="FH648" s="84">
        <f t="shared" si="341"/>
        <v>0</v>
      </c>
      <c r="FI648" s="84">
        <f t="shared" si="342"/>
        <v>1</v>
      </c>
      <c r="FJ648" s="83" t="s">
        <v>2703</v>
      </c>
    </row>
    <row r="649" spans="100:166" x14ac:dyDescent="0.25">
      <c r="CV649" s="84">
        <f t="shared" si="344"/>
        <v>1</v>
      </c>
      <c r="CW649" s="58" t="str">
        <f>'the Shire'!W9</f>
        <v/>
      </c>
      <c r="DC649" s="84">
        <f t="shared" si="343"/>
        <v>1</v>
      </c>
      <c r="FH649" s="84">
        <f t="shared" si="341"/>
        <v>0</v>
      </c>
      <c r="FI649" s="84">
        <f t="shared" si="342"/>
        <v>1</v>
      </c>
      <c r="FJ649" s="83" t="s">
        <v>2704</v>
      </c>
    </row>
    <row r="650" spans="100:166" x14ac:dyDescent="0.25">
      <c r="CV650" s="84">
        <f t="shared" si="344"/>
        <v>1</v>
      </c>
      <c r="CW650" s="58" t="str">
        <f>'the Shire'!W10</f>
        <v/>
      </c>
      <c r="DC650" s="84">
        <f t="shared" si="343"/>
        <v>1</v>
      </c>
      <c r="FH650" s="84">
        <f t="shared" si="341"/>
        <v>0</v>
      </c>
      <c r="FI650" s="84">
        <f t="shared" si="342"/>
        <v>1</v>
      </c>
      <c r="FJ650" s="83" t="str">
        <f>""</f>
        <v/>
      </c>
    </row>
    <row r="651" spans="100:166" x14ac:dyDescent="0.25">
      <c r="CV651" s="84">
        <f t="shared" si="344"/>
        <v>1</v>
      </c>
      <c r="CW651" s="58" t="str">
        <f>'the Shire'!W11</f>
        <v/>
      </c>
      <c r="DC651" s="84">
        <f t="shared" si="343"/>
        <v>1</v>
      </c>
      <c r="FH651" s="84">
        <f t="shared" si="341"/>
        <v>1</v>
      </c>
      <c r="FI651" s="84">
        <f t="shared" si="342"/>
        <v>1</v>
      </c>
      <c r="FJ651" s="83" t="s">
        <v>2419</v>
      </c>
    </row>
    <row r="652" spans="100:166" x14ac:dyDescent="0.25">
      <c r="CV652" s="84">
        <f t="shared" si="344"/>
        <v>1</v>
      </c>
      <c r="CW652" s="58" t="str">
        <f>'the Shire'!W12</f>
        <v/>
      </c>
      <c r="DC652" s="84">
        <f t="shared" si="343"/>
        <v>1</v>
      </c>
      <c r="FH652" s="84">
        <f t="shared" si="341"/>
        <v>0</v>
      </c>
      <c r="FI652" s="84">
        <f t="shared" si="342"/>
        <v>1</v>
      </c>
      <c r="FJ652" s="83" t="s">
        <v>2705</v>
      </c>
    </row>
    <row r="653" spans="100:166" x14ac:dyDescent="0.25">
      <c r="CV653" s="84">
        <f t="shared" si="344"/>
        <v>1</v>
      </c>
      <c r="CW653" s="58" t="str">
        <f>'the Shire'!W13</f>
        <v/>
      </c>
      <c r="DC653" s="84">
        <f t="shared" si="343"/>
        <v>1</v>
      </c>
      <c r="FH653" s="84">
        <f t="shared" si="341"/>
        <v>0</v>
      </c>
      <c r="FI653" s="84">
        <f t="shared" si="342"/>
        <v>1</v>
      </c>
      <c r="FJ653" s="83" t="s">
        <v>2706</v>
      </c>
    </row>
    <row r="654" spans="100:166" x14ac:dyDescent="0.25">
      <c r="CV654" s="84">
        <f t="shared" si="344"/>
        <v>1</v>
      </c>
      <c r="CW654" s="58" t="str">
        <f>'the Shire'!W14</f>
        <v/>
      </c>
      <c r="DC654" s="84">
        <f t="shared" si="343"/>
        <v>1</v>
      </c>
      <c r="FH654" s="84">
        <f t="shared" si="341"/>
        <v>0</v>
      </c>
      <c r="FI654" s="84">
        <f t="shared" si="342"/>
        <v>1</v>
      </c>
      <c r="FJ654" s="83" t="s">
        <v>2707</v>
      </c>
    </row>
    <row r="655" spans="100:166" x14ac:dyDescent="0.25">
      <c r="CV655" s="84">
        <f t="shared" si="344"/>
        <v>1</v>
      </c>
      <c r="CW655" s="58" t="str">
        <f>'the Shire'!W15</f>
        <v/>
      </c>
      <c r="DC655" s="84">
        <f t="shared" si="343"/>
        <v>1</v>
      </c>
      <c r="FH655" s="84">
        <f t="shared" si="341"/>
        <v>0</v>
      </c>
      <c r="FI655" s="84">
        <f t="shared" si="342"/>
        <v>1</v>
      </c>
      <c r="FJ655" s="83" t="s">
        <v>2708</v>
      </c>
    </row>
    <row r="656" spans="100:166" x14ac:dyDescent="0.25">
      <c r="CV656" s="84">
        <f t="shared" si="344"/>
        <v>1</v>
      </c>
      <c r="CW656" s="58" t="str">
        <f>'the Shire'!W16</f>
        <v/>
      </c>
      <c r="DC656" s="84">
        <f t="shared" si="343"/>
        <v>1</v>
      </c>
      <c r="FH656" s="84">
        <f t="shared" si="341"/>
        <v>0</v>
      </c>
      <c r="FI656" s="84">
        <f t="shared" si="342"/>
        <v>1</v>
      </c>
      <c r="FJ656" s="83" t="str">
        <f>""</f>
        <v/>
      </c>
    </row>
    <row r="657" spans="100:166" x14ac:dyDescent="0.25">
      <c r="CV657" s="84">
        <f t="shared" si="344"/>
        <v>1</v>
      </c>
      <c r="CW657" s="58" t="str">
        <f>'the Shire'!W17</f>
        <v/>
      </c>
      <c r="DC657" s="84">
        <f t="shared" si="343"/>
        <v>1</v>
      </c>
      <c r="FH657" s="84">
        <f t="shared" si="341"/>
        <v>1</v>
      </c>
      <c r="FI657" s="84">
        <f t="shared" si="342"/>
        <v>1</v>
      </c>
      <c r="FJ657" s="83" t="s">
        <v>2420</v>
      </c>
    </row>
    <row r="658" spans="100:166" x14ac:dyDescent="0.25">
      <c r="CV658" s="84">
        <f t="shared" si="344"/>
        <v>1</v>
      </c>
      <c r="CW658" s="58" t="str">
        <f>'the Shire'!W18</f>
        <v/>
      </c>
      <c r="DC658" s="84">
        <f t="shared" si="343"/>
        <v>1</v>
      </c>
      <c r="FH658" s="84">
        <f t="shared" si="341"/>
        <v>0</v>
      </c>
      <c r="FI658" s="84">
        <f t="shared" si="342"/>
        <v>1</v>
      </c>
      <c r="FJ658" s="83" t="s">
        <v>2421</v>
      </c>
    </row>
    <row r="659" spans="100:166" x14ac:dyDescent="0.25">
      <c r="CV659" s="84">
        <f t="shared" si="344"/>
        <v>1</v>
      </c>
      <c r="CW659" s="58" t="str">
        <f>'the Shire'!W19</f>
        <v/>
      </c>
      <c r="DC659" s="84">
        <f t="shared" si="343"/>
        <v>1</v>
      </c>
      <c r="FH659" s="84">
        <f t="shared" si="341"/>
        <v>0</v>
      </c>
      <c r="FI659" s="84">
        <f t="shared" si="342"/>
        <v>1</v>
      </c>
      <c r="FJ659" s="83" t="s">
        <v>2709</v>
      </c>
    </row>
    <row r="660" spans="100:166" x14ac:dyDescent="0.25">
      <c r="CV660" s="84">
        <f t="shared" si="344"/>
        <v>1</v>
      </c>
      <c r="CW660" s="58" t="str">
        <f>'the Shire'!W20</f>
        <v/>
      </c>
      <c r="DC660" s="84">
        <f t="shared" si="343"/>
        <v>1</v>
      </c>
      <c r="FH660" s="84">
        <f t="shared" si="341"/>
        <v>0</v>
      </c>
      <c r="FI660" s="84">
        <f t="shared" si="342"/>
        <v>1</v>
      </c>
      <c r="FJ660" s="83" t="s">
        <v>2422</v>
      </c>
    </row>
    <row r="661" spans="100:166" x14ac:dyDescent="0.25">
      <c r="CV661" s="84">
        <f t="shared" si="344"/>
        <v>1</v>
      </c>
      <c r="CW661" s="58" t="str">
        <f>'the Shire'!W21</f>
        <v/>
      </c>
      <c r="DC661" s="84">
        <f t="shared" si="343"/>
        <v>1</v>
      </c>
      <c r="FH661" s="84">
        <f t="shared" si="341"/>
        <v>0</v>
      </c>
      <c r="FI661" s="84">
        <f t="shared" si="342"/>
        <v>1</v>
      </c>
      <c r="FJ661" s="83" t="str">
        <f>""</f>
        <v/>
      </c>
    </row>
    <row r="662" spans="100:166" x14ac:dyDescent="0.25">
      <c r="CV662" s="84">
        <f t="shared" si="344"/>
        <v>1</v>
      </c>
      <c r="CW662" s="58" t="str">
        <f>'the Shire'!W22</f>
        <v/>
      </c>
      <c r="DC662" s="84">
        <f t="shared" si="343"/>
        <v>1</v>
      </c>
      <c r="FH662" s="84">
        <f t="shared" si="341"/>
        <v>1</v>
      </c>
      <c r="FI662" s="84">
        <f t="shared" si="342"/>
        <v>1</v>
      </c>
      <c r="FJ662" s="83" t="s">
        <v>2374</v>
      </c>
    </row>
    <row r="663" spans="100:166" x14ac:dyDescent="0.25">
      <c r="CV663" s="84">
        <f t="shared" si="344"/>
        <v>1</v>
      </c>
      <c r="CW663" s="58" t="str">
        <f>'the Shire'!W23</f>
        <v/>
      </c>
      <c r="DC663" s="84">
        <f t="shared" si="343"/>
        <v>1</v>
      </c>
      <c r="FH663" s="84">
        <f t="shared" si="341"/>
        <v>0</v>
      </c>
      <c r="FI663" s="84">
        <f t="shared" si="342"/>
        <v>1</v>
      </c>
      <c r="FJ663" s="83" t="s">
        <v>2710</v>
      </c>
    </row>
    <row r="664" spans="100:166" x14ac:dyDescent="0.25">
      <c r="CV664" s="84">
        <f t="shared" si="344"/>
        <v>1</v>
      </c>
      <c r="CW664" s="58" t="str">
        <f>'the Shire'!W24</f>
        <v/>
      </c>
      <c r="DC664" s="84">
        <f t="shared" si="343"/>
        <v>1</v>
      </c>
      <c r="FH664" s="84">
        <f t="shared" si="341"/>
        <v>0</v>
      </c>
      <c r="FI664" s="84">
        <f t="shared" si="342"/>
        <v>1</v>
      </c>
      <c r="FJ664" s="83" t="s">
        <v>2711</v>
      </c>
    </row>
    <row r="665" spans="100:166" x14ac:dyDescent="0.25">
      <c r="CV665" s="84">
        <f t="shared" si="344"/>
        <v>1</v>
      </c>
      <c r="CW665" s="58" t="str">
        <f>'the Shire'!W25</f>
        <v/>
      </c>
      <c r="DC665" s="84">
        <f t="shared" si="343"/>
        <v>1</v>
      </c>
      <c r="FH665" s="84">
        <f t="shared" si="341"/>
        <v>0</v>
      </c>
      <c r="FI665" s="84">
        <f t="shared" si="342"/>
        <v>1</v>
      </c>
      <c r="FJ665" s="83" t="s">
        <v>2712</v>
      </c>
    </row>
    <row r="666" spans="100:166" x14ac:dyDescent="0.25">
      <c r="CV666" s="84">
        <f t="shared" si="344"/>
        <v>1</v>
      </c>
      <c r="CW666" s="58" t="str">
        <f>'the Shire'!W26</f>
        <v/>
      </c>
      <c r="DC666" s="84">
        <f t="shared" si="343"/>
        <v>1</v>
      </c>
      <c r="FH666" s="84">
        <f t="shared" si="341"/>
        <v>0</v>
      </c>
      <c r="FI666" s="84">
        <f t="shared" si="342"/>
        <v>1</v>
      </c>
      <c r="FJ666" s="83" t="s">
        <v>2713</v>
      </c>
    </row>
    <row r="667" spans="100:166" x14ac:dyDescent="0.25">
      <c r="CV667" s="84">
        <f t="shared" si="344"/>
        <v>1</v>
      </c>
      <c r="CW667" s="58" t="str">
        <f>'the Shire'!W27</f>
        <v/>
      </c>
      <c r="DC667" s="84">
        <f t="shared" si="343"/>
        <v>1</v>
      </c>
      <c r="FH667" s="84">
        <f t="shared" si="341"/>
        <v>0</v>
      </c>
      <c r="FI667" s="84">
        <f t="shared" si="342"/>
        <v>1</v>
      </c>
      <c r="FJ667" s="83" t="s">
        <v>2714</v>
      </c>
    </row>
    <row r="668" spans="100:166" x14ac:dyDescent="0.25">
      <c r="CV668" s="84">
        <f t="shared" si="344"/>
        <v>1</v>
      </c>
      <c r="CW668" s="58" t="str">
        <f>'the Shire'!W28</f>
        <v/>
      </c>
      <c r="DC668" s="84">
        <f t="shared" si="343"/>
        <v>1</v>
      </c>
      <c r="FH668" s="84">
        <f t="shared" si="341"/>
        <v>0</v>
      </c>
      <c r="FI668" s="84">
        <f t="shared" si="342"/>
        <v>1</v>
      </c>
      <c r="FJ668" s="83" t="s">
        <v>2715</v>
      </c>
    </row>
    <row r="669" spans="100:166" x14ac:dyDescent="0.25">
      <c r="CV669" s="84">
        <f t="shared" si="344"/>
        <v>1</v>
      </c>
      <c r="CW669" s="58" t="str">
        <f>'the Shire'!W29</f>
        <v/>
      </c>
      <c r="DC669" s="84">
        <f t="shared" si="343"/>
        <v>1</v>
      </c>
      <c r="FH669" s="84">
        <f t="shared" si="341"/>
        <v>0</v>
      </c>
      <c r="FI669" s="84">
        <f t="shared" si="342"/>
        <v>1</v>
      </c>
      <c r="FJ669" s="83" t="str">
        <f>""</f>
        <v/>
      </c>
    </row>
    <row r="670" spans="100:166" x14ac:dyDescent="0.25">
      <c r="CV670" s="84">
        <f t="shared" si="344"/>
        <v>1</v>
      </c>
      <c r="CW670" s="58" t="str">
        <f>'the Shire'!W30</f>
        <v/>
      </c>
      <c r="DC670" s="84">
        <f t="shared" si="343"/>
        <v>1</v>
      </c>
      <c r="FH670" s="84">
        <f t="shared" si="341"/>
        <v>1</v>
      </c>
      <c r="FI670" s="84">
        <f t="shared" si="342"/>
        <v>1</v>
      </c>
      <c r="FJ670" s="83" t="s">
        <v>2476</v>
      </c>
    </row>
    <row r="671" spans="100:166" x14ac:dyDescent="0.25">
      <c r="CV671" s="84">
        <f t="shared" si="344"/>
        <v>1</v>
      </c>
      <c r="CW671" s="58" t="str">
        <f>'the Shire'!W31</f>
        <v/>
      </c>
      <c r="DC671" s="84">
        <f t="shared" si="343"/>
        <v>1</v>
      </c>
      <c r="FH671" s="84">
        <f t="shared" si="341"/>
        <v>0</v>
      </c>
      <c r="FI671" s="84">
        <f t="shared" si="342"/>
        <v>1</v>
      </c>
      <c r="FJ671" s="83" t="s">
        <v>2493</v>
      </c>
    </row>
    <row r="672" spans="100:166" x14ac:dyDescent="0.25">
      <c r="CV672" s="84">
        <f t="shared" si="344"/>
        <v>1</v>
      </c>
      <c r="CW672" s="58" t="str">
        <f>'the Shire'!W32</f>
        <v/>
      </c>
      <c r="DC672" s="84">
        <f t="shared" si="343"/>
        <v>1</v>
      </c>
      <c r="FH672" s="84">
        <f t="shared" ref="FH672:FH677" si="345">IF(FJ672="",0,IF(COUNT(FIND(FJ672,$FK$1))=1,2,IF(FJ671="",1,0)))</f>
        <v>0</v>
      </c>
      <c r="FI672" s="84">
        <f t="shared" ref="FI672:FI677" si="346">IF(FH671=2,FI671+1,IF(FJ670="",FI671,IF(FI671-FI670=1,FI671+1,FI671)))</f>
        <v>1</v>
      </c>
      <c r="FJ672" s="83" t="s">
        <v>2494</v>
      </c>
    </row>
    <row r="673" spans="100:166" x14ac:dyDescent="0.25">
      <c r="CV673" s="84">
        <f t="shared" si="344"/>
        <v>1</v>
      </c>
      <c r="CW673" s="58" t="str">
        <f>'the Shire'!W33</f>
        <v/>
      </c>
      <c r="DC673" s="84">
        <f t="shared" si="343"/>
        <v>1</v>
      </c>
      <c r="FH673" s="84">
        <f t="shared" si="345"/>
        <v>0</v>
      </c>
      <c r="FI673" s="84">
        <f t="shared" si="346"/>
        <v>1</v>
      </c>
      <c r="FJ673" s="83" t="s">
        <v>2716</v>
      </c>
    </row>
    <row r="674" spans="100:166" x14ac:dyDescent="0.25">
      <c r="CV674" s="84">
        <f t="shared" si="344"/>
        <v>1</v>
      </c>
      <c r="CW674" s="58" t="str">
        <f>'the Shire'!W34</f>
        <v/>
      </c>
      <c r="DC674" s="84">
        <f t="shared" ref="DC674:DC737" si="347">IF(DD673=0,DC673,DC673+1)</f>
        <v>1</v>
      </c>
      <c r="FH674" s="84">
        <f t="shared" si="345"/>
        <v>0</v>
      </c>
      <c r="FI674" s="84">
        <f t="shared" si="346"/>
        <v>1</v>
      </c>
      <c r="FJ674" s="83" t="s">
        <v>2717</v>
      </c>
    </row>
    <row r="675" spans="100:166" x14ac:dyDescent="0.25">
      <c r="CV675" s="84">
        <f t="shared" si="344"/>
        <v>1</v>
      </c>
      <c r="CW675" s="58" t="str">
        <f>'the Shire'!W35</f>
        <v/>
      </c>
      <c r="DC675" s="84">
        <f t="shared" si="347"/>
        <v>1</v>
      </c>
      <c r="FH675" s="84">
        <f t="shared" si="345"/>
        <v>0</v>
      </c>
      <c r="FI675" s="84">
        <f t="shared" si="346"/>
        <v>1</v>
      </c>
      <c r="FJ675" s="83" t="s">
        <v>2718</v>
      </c>
    </row>
    <row r="676" spans="100:166" x14ac:dyDescent="0.25">
      <c r="CV676" s="84">
        <f t="shared" si="344"/>
        <v>1</v>
      </c>
      <c r="CW676" s="58" t="str">
        <f>'the Shire'!W36</f>
        <v/>
      </c>
      <c r="DC676" s="84">
        <f t="shared" si="347"/>
        <v>1</v>
      </c>
      <c r="FH676" s="84">
        <f t="shared" si="345"/>
        <v>0</v>
      </c>
      <c r="FI676" s="84">
        <f t="shared" si="346"/>
        <v>1</v>
      </c>
      <c r="FJ676" s="83" t="s">
        <v>2719</v>
      </c>
    </row>
    <row r="677" spans="100:166" x14ac:dyDescent="0.25">
      <c r="CV677" s="84">
        <f t="shared" si="344"/>
        <v>1</v>
      </c>
      <c r="CW677" s="58" t="str">
        <f>'the Shire'!W37</f>
        <v/>
      </c>
      <c r="DC677" s="84">
        <f t="shared" si="347"/>
        <v>1</v>
      </c>
      <c r="FH677" s="84">
        <f t="shared" si="345"/>
        <v>0</v>
      </c>
      <c r="FI677" s="84">
        <f t="shared" si="346"/>
        <v>1</v>
      </c>
      <c r="FJ677" s="83" t="s">
        <v>2720</v>
      </c>
    </row>
    <row r="678" spans="100:166" x14ac:dyDescent="0.25">
      <c r="CV678" s="84">
        <f t="shared" si="344"/>
        <v>1</v>
      </c>
      <c r="CW678" s="58" t="str">
        <f>'the Shire'!W38</f>
        <v/>
      </c>
      <c r="DC678" s="84">
        <f t="shared" si="347"/>
        <v>1</v>
      </c>
      <c r="FH678" s="84">
        <f t="shared" ref="FH678:FH741" si="348">IF(FJ678="",0,IF(COUNT(FIND(FJ678,$FK$1))=1,2,IF(FJ677="",1,0)))</f>
        <v>0</v>
      </c>
      <c r="FI678" s="84">
        <f t="shared" ref="FI678:FI741" si="349">IF(FH677=2,FI677+1,IF(FJ676="",FI677,IF(FI677-FI676=1,FI677+1,FI677)))</f>
        <v>1</v>
      </c>
      <c r="FJ678" s="83" t="s">
        <v>2721</v>
      </c>
    </row>
    <row r="679" spans="100:166" x14ac:dyDescent="0.25">
      <c r="CV679" s="84">
        <f t="shared" si="344"/>
        <v>1</v>
      </c>
      <c r="CW679" s="58" t="str">
        <f>'the Shire'!W39</f>
        <v/>
      </c>
      <c r="DC679" s="84">
        <f t="shared" si="347"/>
        <v>1</v>
      </c>
      <c r="FH679" s="84">
        <f t="shared" si="348"/>
        <v>0</v>
      </c>
      <c r="FI679" s="84">
        <f t="shared" si="349"/>
        <v>1</v>
      </c>
      <c r="FJ679" s="83" t="str">
        <f>""</f>
        <v/>
      </c>
    </row>
    <row r="680" spans="100:166" x14ac:dyDescent="0.25">
      <c r="CV680" s="84">
        <f t="shared" si="344"/>
        <v>1</v>
      </c>
      <c r="CW680" s="58" t="str">
        <f>'the Shire'!W40</f>
        <v/>
      </c>
      <c r="DC680" s="84">
        <f t="shared" si="347"/>
        <v>1</v>
      </c>
      <c r="FH680" s="84">
        <f t="shared" si="348"/>
        <v>1</v>
      </c>
      <c r="FI680" s="84">
        <f t="shared" si="349"/>
        <v>1</v>
      </c>
      <c r="FJ680" s="83" t="s">
        <v>2418</v>
      </c>
    </row>
    <row r="681" spans="100:166" x14ac:dyDescent="0.25">
      <c r="CV681" s="84">
        <f t="shared" si="344"/>
        <v>1</v>
      </c>
      <c r="CW681" s="58" t="str">
        <f>'the Shire'!W41</f>
        <v/>
      </c>
      <c r="DC681" s="84">
        <f t="shared" si="347"/>
        <v>1</v>
      </c>
      <c r="FH681" s="84">
        <f t="shared" si="348"/>
        <v>0</v>
      </c>
      <c r="FI681" s="84">
        <f t="shared" si="349"/>
        <v>1</v>
      </c>
      <c r="FJ681" s="83" t="s">
        <v>2722</v>
      </c>
    </row>
    <row r="682" spans="100:166" x14ac:dyDescent="0.25">
      <c r="CV682" s="84">
        <f t="shared" si="344"/>
        <v>1</v>
      </c>
      <c r="CW682" s="58" t="str">
        <f>'the Shire'!W42</f>
        <v/>
      </c>
      <c r="DC682" s="84">
        <f t="shared" si="347"/>
        <v>1</v>
      </c>
      <c r="FH682" s="84">
        <f t="shared" si="348"/>
        <v>0</v>
      </c>
      <c r="FI682" s="84">
        <f t="shared" si="349"/>
        <v>1</v>
      </c>
      <c r="FJ682" s="83" t="s">
        <v>2723</v>
      </c>
    </row>
    <row r="683" spans="100:166" x14ac:dyDescent="0.25">
      <c r="CV683" s="84">
        <f t="shared" si="344"/>
        <v>1</v>
      </c>
      <c r="CW683" s="58" t="str">
        <f>'the Shire'!W43</f>
        <v/>
      </c>
      <c r="DC683" s="84">
        <f t="shared" si="347"/>
        <v>1</v>
      </c>
      <c r="FH683" s="84">
        <f t="shared" si="348"/>
        <v>0</v>
      </c>
      <c r="FI683" s="84">
        <f t="shared" si="349"/>
        <v>1</v>
      </c>
      <c r="FJ683" s="83" t="s">
        <v>2724</v>
      </c>
    </row>
    <row r="684" spans="100:166" x14ac:dyDescent="0.25">
      <c r="CV684" s="84">
        <f t="shared" si="344"/>
        <v>1</v>
      </c>
      <c r="CW684" s="58" t="str">
        <f>'the Shire'!W44</f>
        <v/>
      </c>
      <c r="DC684" s="84">
        <f t="shared" si="347"/>
        <v>1</v>
      </c>
      <c r="FH684" s="84">
        <f t="shared" si="348"/>
        <v>0</v>
      </c>
      <c r="FI684" s="84">
        <f t="shared" si="349"/>
        <v>1</v>
      </c>
      <c r="FJ684" s="83" t="s">
        <v>2725</v>
      </c>
    </row>
    <row r="685" spans="100:166" x14ac:dyDescent="0.25">
      <c r="CV685" s="84">
        <f t="shared" si="344"/>
        <v>1</v>
      </c>
      <c r="CW685" s="58" t="str">
        <f>'the Shire'!W45</f>
        <v/>
      </c>
      <c r="DC685" s="84">
        <f t="shared" si="347"/>
        <v>1</v>
      </c>
      <c r="FH685" s="84">
        <f t="shared" si="348"/>
        <v>0</v>
      </c>
      <c r="FI685" s="84">
        <f t="shared" si="349"/>
        <v>1</v>
      </c>
      <c r="FJ685" s="83" t="str">
        <f>""</f>
        <v/>
      </c>
    </row>
    <row r="686" spans="100:166" x14ac:dyDescent="0.25">
      <c r="CV686" s="84">
        <f t="shared" si="344"/>
        <v>1</v>
      </c>
      <c r="CW686" s="58" t="str">
        <f>'the Shire'!W46</f>
        <v/>
      </c>
      <c r="DC686" s="84">
        <f t="shared" si="347"/>
        <v>1</v>
      </c>
      <c r="FH686" s="84">
        <f t="shared" si="348"/>
        <v>1</v>
      </c>
      <c r="FI686" s="84">
        <f t="shared" si="349"/>
        <v>1</v>
      </c>
      <c r="FJ686" s="83" t="s">
        <v>2495</v>
      </c>
    </row>
    <row r="687" spans="100:166" x14ac:dyDescent="0.25">
      <c r="CV687" s="84">
        <f t="shared" si="344"/>
        <v>1</v>
      </c>
      <c r="CW687" s="58" t="str">
        <f>'the Shire'!W47</f>
        <v/>
      </c>
      <c r="DC687" s="84">
        <f t="shared" si="347"/>
        <v>1</v>
      </c>
      <c r="FH687" s="84">
        <f t="shared" si="348"/>
        <v>0</v>
      </c>
      <c r="FI687" s="84">
        <f t="shared" si="349"/>
        <v>1</v>
      </c>
      <c r="FJ687" s="83" t="s">
        <v>2726</v>
      </c>
    </row>
    <row r="688" spans="100:166" x14ac:dyDescent="0.25">
      <c r="CV688" s="84">
        <f t="shared" si="344"/>
        <v>1</v>
      </c>
      <c r="CW688" s="58" t="str">
        <f>'the Shire'!W48</f>
        <v/>
      </c>
      <c r="DC688" s="84">
        <f t="shared" si="347"/>
        <v>1</v>
      </c>
      <c r="FH688" s="84">
        <f t="shared" si="348"/>
        <v>0</v>
      </c>
      <c r="FI688" s="84">
        <f t="shared" si="349"/>
        <v>1</v>
      </c>
      <c r="FJ688" s="83" t="s">
        <v>2727</v>
      </c>
    </row>
    <row r="689" spans="100:166" x14ac:dyDescent="0.25">
      <c r="CV689" s="84">
        <f t="shared" si="344"/>
        <v>1</v>
      </c>
      <c r="CW689" s="58" t="str">
        <f>'the Shire'!W49</f>
        <v/>
      </c>
      <c r="DC689" s="84">
        <f t="shared" si="347"/>
        <v>1</v>
      </c>
      <c r="FH689" s="84">
        <f t="shared" si="348"/>
        <v>0</v>
      </c>
      <c r="FI689" s="84">
        <f t="shared" si="349"/>
        <v>1</v>
      </c>
      <c r="FJ689" s="83" t="s">
        <v>2728</v>
      </c>
    </row>
    <row r="690" spans="100:166" x14ac:dyDescent="0.25">
      <c r="CV690" s="84">
        <f t="shared" si="344"/>
        <v>1</v>
      </c>
      <c r="CW690" s="58" t="str">
        <f>'the Shire'!W50</f>
        <v/>
      </c>
      <c r="DC690" s="84">
        <f t="shared" si="347"/>
        <v>1</v>
      </c>
      <c r="FH690" s="84">
        <f t="shared" si="348"/>
        <v>0</v>
      </c>
      <c r="FI690" s="84">
        <f t="shared" si="349"/>
        <v>1</v>
      </c>
      <c r="FJ690" s="83" t="s">
        <v>2729</v>
      </c>
    </row>
    <row r="691" spans="100:166" x14ac:dyDescent="0.25">
      <c r="CV691" s="84">
        <f t="shared" si="344"/>
        <v>1</v>
      </c>
      <c r="CW691" s="58" t="str">
        <f>'the Shire'!W51</f>
        <v/>
      </c>
      <c r="DC691" s="84">
        <f t="shared" si="347"/>
        <v>1</v>
      </c>
      <c r="FH691" s="84">
        <f t="shared" si="348"/>
        <v>0</v>
      </c>
      <c r="FI691" s="84">
        <f t="shared" si="349"/>
        <v>1</v>
      </c>
      <c r="FJ691" s="83" t="str">
        <f>""</f>
        <v/>
      </c>
    </row>
    <row r="692" spans="100:166" x14ac:dyDescent="0.25">
      <c r="CV692" s="84">
        <f t="shared" si="344"/>
        <v>1</v>
      </c>
      <c r="CW692" s="58" t="str">
        <f>'the Shire'!W52</f>
        <v/>
      </c>
      <c r="DC692" s="84">
        <f t="shared" si="347"/>
        <v>1</v>
      </c>
      <c r="FH692" s="84">
        <f t="shared" si="348"/>
        <v>1</v>
      </c>
      <c r="FI692" s="84">
        <f t="shared" si="349"/>
        <v>1</v>
      </c>
      <c r="FJ692" s="83" t="s">
        <v>2496</v>
      </c>
    </row>
    <row r="693" spans="100:166" x14ac:dyDescent="0.25">
      <c r="CV693" s="84">
        <f t="shared" si="344"/>
        <v>1</v>
      </c>
      <c r="CW693" s="58" t="str">
        <f>'the Shire'!W53</f>
        <v/>
      </c>
      <c r="DC693" s="84">
        <f t="shared" si="347"/>
        <v>1</v>
      </c>
      <c r="FH693" s="84">
        <f t="shared" si="348"/>
        <v>0</v>
      </c>
      <c r="FI693" s="84">
        <f t="shared" si="349"/>
        <v>1</v>
      </c>
      <c r="FJ693" s="83" t="s">
        <v>2497</v>
      </c>
    </row>
    <row r="694" spans="100:166" x14ac:dyDescent="0.25">
      <c r="CV694" s="84">
        <f t="shared" si="344"/>
        <v>1</v>
      </c>
      <c r="CW694" s="58" t="str">
        <f>'the Shire'!W54</f>
        <v/>
      </c>
      <c r="DC694" s="84">
        <f t="shared" si="347"/>
        <v>1</v>
      </c>
      <c r="FH694" s="84">
        <f t="shared" si="348"/>
        <v>0</v>
      </c>
      <c r="FI694" s="84">
        <f t="shared" si="349"/>
        <v>1</v>
      </c>
      <c r="FJ694" s="83" t="s">
        <v>2498</v>
      </c>
    </row>
    <row r="695" spans="100:166" x14ac:dyDescent="0.25">
      <c r="CV695" s="84">
        <f t="shared" si="344"/>
        <v>1</v>
      </c>
      <c r="CW695" s="58" t="str">
        <f>'the Shire'!W55</f>
        <v/>
      </c>
      <c r="DC695" s="84">
        <f t="shared" si="347"/>
        <v>1</v>
      </c>
      <c r="FH695" s="84">
        <f t="shared" si="348"/>
        <v>0</v>
      </c>
      <c r="FI695" s="84">
        <f t="shared" si="349"/>
        <v>1</v>
      </c>
      <c r="FJ695" s="83" t="str">
        <f>""</f>
        <v/>
      </c>
    </row>
    <row r="696" spans="100:166" x14ac:dyDescent="0.25">
      <c r="CV696" s="84">
        <f t="shared" si="344"/>
        <v>1</v>
      </c>
      <c r="CW696" s="58" t="str">
        <f>'the Shire'!W56</f>
        <v/>
      </c>
      <c r="DC696" s="84">
        <f t="shared" si="347"/>
        <v>1</v>
      </c>
      <c r="FH696" s="84">
        <f t="shared" si="348"/>
        <v>1</v>
      </c>
      <c r="FI696" s="84">
        <f t="shared" si="349"/>
        <v>1</v>
      </c>
      <c r="FJ696" s="83" t="s">
        <v>1849</v>
      </c>
    </row>
    <row r="697" spans="100:166" x14ac:dyDescent="0.25">
      <c r="CV697" s="84">
        <f t="shared" si="344"/>
        <v>1</v>
      </c>
      <c r="CW697" s="58" t="str">
        <f>'the Shire'!W57</f>
        <v/>
      </c>
      <c r="DC697" s="84">
        <f t="shared" si="347"/>
        <v>1</v>
      </c>
      <c r="FH697" s="84">
        <f t="shared" si="348"/>
        <v>0</v>
      </c>
      <c r="FI697" s="84">
        <f t="shared" si="349"/>
        <v>1</v>
      </c>
      <c r="FJ697" s="83" t="s">
        <v>2499</v>
      </c>
    </row>
    <row r="698" spans="100:166" x14ac:dyDescent="0.25">
      <c r="CV698" s="84">
        <f t="shared" si="344"/>
        <v>1</v>
      </c>
      <c r="CW698" s="58" t="str">
        <f>'the Shire'!W58</f>
        <v/>
      </c>
      <c r="DC698" s="84">
        <f t="shared" si="347"/>
        <v>1</v>
      </c>
      <c r="FH698" s="84">
        <f t="shared" si="348"/>
        <v>0</v>
      </c>
      <c r="FI698" s="84">
        <f t="shared" si="349"/>
        <v>1</v>
      </c>
      <c r="FJ698" s="83" t="s">
        <v>2500</v>
      </c>
    </row>
    <row r="699" spans="100:166" x14ac:dyDescent="0.25">
      <c r="CV699" s="84">
        <f t="shared" si="344"/>
        <v>1</v>
      </c>
      <c r="CW699" s="58" t="str">
        <f>'the Shire'!W59</f>
        <v/>
      </c>
      <c r="DC699" s="84">
        <f t="shared" si="347"/>
        <v>1</v>
      </c>
      <c r="FH699" s="84">
        <f t="shared" si="348"/>
        <v>0</v>
      </c>
      <c r="FI699" s="84">
        <f t="shared" si="349"/>
        <v>1</v>
      </c>
      <c r="FJ699" s="83" t="str">
        <f>""</f>
        <v/>
      </c>
    </row>
    <row r="700" spans="100:166" x14ac:dyDescent="0.25">
      <c r="CV700" s="84">
        <f t="shared" si="344"/>
        <v>1</v>
      </c>
      <c r="CW700" s="58" t="str">
        <f>'the Shire'!W60</f>
        <v/>
      </c>
      <c r="DC700" s="84">
        <f t="shared" si="347"/>
        <v>1</v>
      </c>
      <c r="FH700" s="84">
        <f t="shared" si="348"/>
        <v>1</v>
      </c>
      <c r="FI700" s="84">
        <f t="shared" si="349"/>
        <v>1</v>
      </c>
      <c r="FJ700" s="83" t="s">
        <v>1851</v>
      </c>
    </row>
    <row r="701" spans="100:166" x14ac:dyDescent="0.25">
      <c r="CV701" s="84">
        <f t="shared" si="344"/>
        <v>1</v>
      </c>
      <c r="CW701" s="58" t="str">
        <f>'the Shire'!W61</f>
        <v/>
      </c>
      <c r="DC701" s="84">
        <f t="shared" si="347"/>
        <v>1</v>
      </c>
      <c r="FH701" s="84">
        <f t="shared" si="348"/>
        <v>0</v>
      </c>
      <c r="FI701" s="84">
        <f t="shared" si="349"/>
        <v>1</v>
      </c>
      <c r="FJ701" s="83" t="s">
        <v>2501</v>
      </c>
    </row>
    <row r="702" spans="100:166" x14ac:dyDescent="0.25">
      <c r="CV702" s="84">
        <f t="shared" si="344"/>
        <v>1</v>
      </c>
      <c r="CW702" s="58" t="str">
        <f>'the Shire'!W62</f>
        <v/>
      </c>
      <c r="DC702" s="84">
        <f t="shared" si="347"/>
        <v>1</v>
      </c>
      <c r="FH702" s="84">
        <f t="shared" si="348"/>
        <v>0</v>
      </c>
      <c r="FI702" s="84">
        <f t="shared" si="349"/>
        <v>1</v>
      </c>
      <c r="FJ702" s="83" t="s">
        <v>2502</v>
      </c>
    </row>
    <row r="703" spans="100:166" x14ac:dyDescent="0.25">
      <c r="CV703" s="84">
        <f t="shared" si="344"/>
        <v>1</v>
      </c>
      <c r="CW703" s="58" t="str">
        <f>'the Shire'!W63</f>
        <v/>
      </c>
      <c r="DC703" s="84">
        <f t="shared" si="347"/>
        <v>1</v>
      </c>
      <c r="FH703" s="84">
        <f t="shared" si="348"/>
        <v>0</v>
      </c>
      <c r="FI703" s="84">
        <f t="shared" si="349"/>
        <v>1</v>
      </c>
      <c r="FJ703" s="83" t="s">
        <v>2503</v>
      </c>
    </row>
    <row r="704" spans="100:166" x14ac:dyDescent="0.25">
      <c r="CV704" s="84">
        <f t="shared" si="344"/>
        <v>1</v>
      </c>
      <c r="CW704" s="58" t="str">
        <f>'the Shire'!W64</f>
        <v/>
      </c>
      <c r="DC704" s="84">
        <f t="shared" si="347"/>
        <v>1</v>
      </c>
      <c r="FH704" s="84">
        <f t="shared" si="348"/>
        <v>0</v>
      </c>
      <c r="FI704" s="84">
        <f t="shared" si="349"/>
        <v>1</v>
      </c>
      <c r="FJ704" s="83" t="str">
        <f>""</f>
        <v/>
      </c>
    </row>
    <row r="705" spans="100:166" x14ac:dyDescent="0.25">
      <c r="CV705" s="84">
        <f t="shared" si="344"/>
        <v>1</v>
      </c>
      <c r="CW705" s="58" t="str">
        <f>'the Shire'!W65</f>
        <v/>
      </c>
      <c r="DC705" s="84">
        <f t="shared" si="347"/>
        <v>1</v>
      </c>
      <c r="FH705" s="84">
        <f t="shared" si="348"/>
        <v>1</v>
      </c>
      <c r="FI705" s="84">
        <f t="shared" si="349"/>
        <v>1</v>
      </c>
      <c r="FJ705" s="83" t="s">
        <v>2504</v>
      </c>
    </row>
    <row r="706" spans="100:166" x14ac:dyDescent="0.25">
      <c r="CV706" s="84">
        <f t="shared" si="344"/>
        <v>1</v>
      </c>
      <c r="CW706" s="58" t="str">
        <f>'the Shire'!W66</f>
        <v/>
      </c>
      <c r="DC706" s="84">
        <f t="shared" si="347"/>
        <v>1</v>
      </c>
      <c r="FH706" s="84">
        <f t="shared" si="348"/>
        <v>0</v>
      </c>
      <c r="FI706" s="84">
        <f t="shared" si="349"/>
        <v>1</v>
      </c>
      <c r="FJ706" s="83" t="s">
        <v>2730</v>
      </c>
    </row>
    <row r="707" spans="100:166" x14ac:dyDescent="0.25">
      <c r="CV707" s="84">
        <f t="shared" ref="CV707:CV770" si="350">IF(CW706="",CV706,CV706+1)</f>
        <v>1</v>
      </c>
      <c r="CW707" s="58" t="str">
        <f>'the Shire'!W67</f>
        <v/>
      </c>
      <c r="DC707" s="84">
        <f t="shared" si="347"/>
        <v>1</v>
      </c>
      <c r="FH707" s="84">
        <f t="shared" si="348"/>
        <v>0</v>
      </c>
      <c r="FI707" s="84">
        <f t="shared" si="349"/>
        <v>1</v>
      </c>
      <c r="FJ707" s="83" t="str">
        <f>""</f>
        <v/>
      </c>
    </row>
    <row r="708" spans="100:166" x14ac:dyDescent="0.25">
      <c r="CV708" s="84">
        <f t="shared" si="350"/>
        <v>1</v>
      </c>
      <c r="CW708" s="58" t="str">
        <f>'the Shire'!W68</f>
        <v/>
      </c>
      <c r="DC708" s="84">
        <f t="shared" si="347"/>
        <v>1</v>
      </c>
      <c r="FH708" s="84">
        <f t="shared" si="348"/>
        <v>1</v>
      </c>
      <c r="FI708" s="84">
        <f t="shared" si="349"/>
        <v>1</v>
      </c>
      <c r="FJ708" s="83" t="s">
        <v>2505</v>
      </c>
    </row>
    <row r="709" spans="100:166" x14ac:dyDescent="0.25">
      <c r="CV709" s="84">
        <f t="shared" si="350"/>
        <v>1</v>
      </c>
      <c r="CW709" s="58" t="str">
        <f>'the Shire'!W69</f>
        <v/>
      </c>
      <c r="DC709" s="84">
        <f t="shared" si="347"/>
        <v>1</v>
      </c>
      <c r="FH709" s="84">
        <f t="shared" si="348"/>
        <v>0</v>
      </c>
      <c r="FI709" s="84">
        <f t="shared" si="349"/>
        <v>1</v>
      </c>
      <c r="FJ709" s="83" t="s">
        <v>2506</v>
      </c>
    </row>
    <row r="710" spans="100:166" x14ac:dyDescent="0.25">
      <c r="CV710" s="84">
        <f t="shared" si="350"/>
        <v>1</v>
      </c>
      <c r="CW710" s="58" t="str">
        <f>'the Shire'!W70</f>
        <v/>
      </c>
      <c r="DC710" s="84">
        <f t="shared" si="347"/>
        <v>1</v>
      </c>
      <c r="FH710" s="84">
        <f t="shared" si="348"/>
        <v>0</v>
      </c>
      <c r="FI710" s="84">
        <f t="shared" si="349"/>
        <v>1</v>
      </c>
      <c r="FJ710" s="83" t="str">
        <f>""</f>
        <v/>
      </c>
    </row>
    <row r="711" spans="100:166" x14ac:dyDescent="0.25">
      <c r="CV711" s="84">
        <f t="shared" si="350"/>
        <v>1</v>
      </c>
      <c r="CW711" s="58" t="str">
        <f>'the Shire'!W71</f>
        <v/>
      </c>
      <c r="DC711" s="84">
        <f t="shared" si="347"/>
        <v>1</v>
      </c>
      <c r="FH711" s="84">
        <f t="shared" si="348"/>
        <v>1</v>
      </c>
      <c r="FI711" s="84">
        <f t="shared" si="349"/>
        <v>1</v>
      </c>
      <c r="FJ711" s="85" t="s">
        <v>2507</v>
      </c>
    </row>
    <row r="712" spans="100:166" x14ac:dyDescent="0.25">
      <c r="CV712" s="84">
        <f t="shared" si="350"/>
        <v>1</v>
      </c>
      <c r="CW712" s="58" t="str">
        <f>'the Shire'!W72</f>
        <v/>
      </c>
      <c r="DC712" s="84">
        <f t="shared" si="347"/>
        <v>1</v>
      </c>
      <c r="FH712" s="84">
        <f t="shared" si="348"/>
        <v>0</v>
      </c>
      <c r="FI712" s="84">
        <f t="shared" si="349"/>
        <v>1</v>
      </c>
      <c r="FJ712" s="85" t="s">
        <v>2508</v>
      </c>
    </row>
    <row r="713" spans="100:166" x14ac:dyDescent="0.25">
      <c r="CV713" s="84">
        <f t="shared" si="350"/>
        <v>1</v>
      </c>
      <c r="CW713" s="58" t="str">
        <f>'the Shire'!W73</f>
        <v/>
      </c>
      <c r="DC713" s="84">
        <f t="shared" si="347"/>
        <v>1</v>
      </c>
      <c r="FH713" s="84">
        <f t="shared" si="348"/>
        <v>0</v>
      </c>
      <c r="FI713" s="84">
        <f t="shared" si="349"/>
        <v>1</v>
      </c>
      <c r="FJ713" s="85" t="s">
        <v>2509</v>
      </c>
    </row>
    <row r="714" spans="100:166" x14ac:dyDescent="0.25">
      <c r="CV714" s="84">
        <f t="shared" si="350"/>
        <v>1</v>
      </c>
      <c r="CW714" s="58" t="str">
        <f>'the Shire'!W74</f>
        <v/>
      </c>
      <c r="DC714" s="84">
        <f t="shared" si="347"/>
        <v>1</v>
      </c>
      <c r="FH714" s="84">
        <f t="shared" si="348"/>
        <v>0</v>
      </c>
      <c r="FI714" s="84">
        <f t="shared" si="349"/>
        <v>1</v>
      </c>
      <c r="FJ714" s="83" t="str">
        <f>""</f>
        <v/>
      </c>
    </row>
    <row r="715" spans="100:166" x14ac:dyDescent="0.25">
      <c r="CV715" s="84">
        <f t="shared" si="350"/>
        <v>1</v>
      </c>
      <c r="CW715" s="58" t="str">
        <f>'the Shire'!W75</f>
        <v/>
      </c>
      <c r="DC715" s="84">
        <f t="shared" si="347"/>
        <v>1</v>
      </c>
      <c r="FH715" s="84">
        <f t="shared" si="348"/>
        <v>1</v>
      </c>
      <c r="FI715" s="84">
        <f t="shared" si="349"/>
        <v>1</v>
      </c>
      <c r="FJ715" s="83" t="s">
        <v>2510</v>
      </c>
    </row>
    <row r="716" spans="100:166" x14ac:dyDescent="0.25">
      <c r="CV716" s="84">
        <f t="shared" si="350"/>
        <v>1</v>
      </c>
      <c r="CW716" s="58" t="str">
        <f>'the Shire'!W76</f>
        <v/>
      </c>
      <c r="DC716" s="84">
        <f t="shared" si="347"/>
        <v>1</v>
      </c>
      <c r="FH716" s="84">
        <f t="shared" si="348"/>
        <v>0</v>
      </c>
      <c r="FI716" s="84">
        <f t="shared" si="349"/>
        <v>1</v>
      </c>
      <c r="FJ716" s="85" t="s">
        <v>2511</v>
      </c>
    </row>
    <row r="717" spans="100:166" x14ac:dyDescent="0.25">
      <c r="CV717" s="84">
        <f t="shared" si="350"/>
        <v>1</v>
      </c>
      <c r="CW717" s="58" t="str">
        <f>'the Shire'!W77</f>
        <v/>
      </c>
      <c r="DC717" s="84">
        <f t="shared" si="347"/>
        <v>1</v>
      </c>
      <c r="FH717" s="84">
        <f t="shared" si="348"/>
        <v>0</v>
      </c>
      <c r="FI717" s="84">
        <f t="shared" si="349"/>
        <v>1</v>
      </c>
      <c r="FJ717" s="85" t="s">
        <v>2512</v>
      </c>
    </row>
    <row r="718" spans="100:166" x14ac:dyDescent="0.25">
      <c r="CV718" s="84">
        <f t="shared" si="350"/>
        <v>1</v>
      </c>
      <c r="CW718" s="58" t="str">
        <f>'the Shire'!W78</f>
        <v/>
      </c>
      <c r="DC718" s="84">
        <f t="shared" si="347"/>
        <v>1</v>
      </c>
      <c r="FH718" s="84">
        <f t="shared" si="348"/>
        <v>0</v>
      </c>
      <c r="FI718" s="84">
        <f t="shared" si="349"/>
        <v>1</v>
      </c>
      <c r="FJ718" s="83" t="str">
        <f>""</f>
        <v/>
      </c>
    </row>
    <row r="719" spans="100:166" x14ac:dyDescent="0.25">
      <c r="CV719" s="84">
        <f t="shared" si="350"/>
        <v>1</v>
      </c>
      <c r="CW719" s="58" t="str">
        <f>'the Shire'!W79</f>
        <v/>
      </c>
      <c r="DC719" s="84">
        <f t="shared" si="347"/>
        <v>1</v>
      </c>
      <c r="FH719" s="84">
        <f t="shared" si="348"/>
        <v>1</v>
      </c>
      <c r="FI719" s="84">
        <f t="shared" si="349"/>
        <v>1</v>
      </c>
      <c r="FJ719" s="83" t="s">
        <v>2513</v>
      </c>
    </row>
    <row r="720" spans="100:166" x14ac:dyDescent="0.25">
      <c r="CV720" s="84">
        <f t="shared" si="350"/>
        <v>1</v>
      </c>
      <c r="CW720" s="58" t="str">
        <f>'the Shire'!W80</f>
        <v/>
      </c>
      <c r="DC720" s="84">
        <f t="shared" si="347"/>
        <v>1</v>
      </c>
      <c r="FH720" s="84">
        <f t="shared" si="348"/>
        <v>0</v>
      </c>
      <c r="FI720" s="84">
        <f t="shared" si="349"/>
        <v>1</v>
      </c>
      <c r="FJ720" s="83" t="s">
        <v>2514</v>
      </c>
    </row>
    <row r="721" spans="100:166" x14ac:dyDescent="0.25">
      <c r="CV721" s="84">
        <f t="shared" si="350"/>
        <v>1</v>
      </c>
      <c r="CW721" t="str">
        <f>IF(CW723="","",CX721)</f>
        <v/>
      </c>
      <c r="CX721" s="59" t="s">
        <v>14</v>
      </c>
      <c r="DC721" s="84">
        <f t="shared" si="347"/>
        <v>1</v>
      </c>
      <c r="FH721" s="84">
        <f t="shared" si="348"/>
        <v>0</v>
      </c>
      <c r="FI721" s="84">
        <f t="shared" si="349"/>
        <v>1</v>
      </c>
      <c r="FJ721" s="83" t="str">
        <f>""</f>
        <v/>
      </c>
    </row>
    <row r="722" spans="100:166" x14ac:dyDescent="0.25">
      <c r="CV722" s="84">
        <f t="shared" si="350"/>
        <v>1</v>
      </c>
      <c r="CW722" t="str">
        <f>IF(CW723="","",CX722)</f>
        <v/>
      </c>
      <c r="CX722" s="59" t="s">
        <v>546</v>
      </c>
      <c r="DC722" s="84">
        <f t="shared" si="347"/>
        <v>1</v>
      </c>
      <c r="FH722" s="84">
        <f t="shared" si="348"/>
        <v>1</v>
      </c>
      <c r="FI722" s="84">
        <f t="shared" si="349"/>
        <v>1</v>
      </c>
      <c r="FJ722" s="85" t="s">
        <v>2515</v>
      </c>
    </row>
    <row r="723" spans="100:166" x14ac:dyDescent="0.25">
      <c r="CV723" s="84">
        <f t="shared" si="350"/>
        <v>1</v>
      </c>
      <c r="CW723" s="58" t="str">
        <f>'the Fellowship'!W3</f>
        <v/>
      </c>
      <c r="DC723" s="84">
        <f t="shared" si="347"/>
        <v>1</v>
      </c>
      <c r="FH723" s="84">
        <f t="shared" si="348"/>
        <v>0</v>
      </c>
      <c r="FI723" s="84">
        <f t="shared" si="349"/>
        <v>1</v>
      </c>
      <c r="FJ723" s="85" t="s">
        <v>2516</v>
      </c>
    </row>
    <row r="724" spans="100:166" x14ac:dyDescent="0.25">
      <c r="CV724" s="84">
        <f t="shared" si="350"/>
        <v>1</v>
      </c>
      <c r="CW724" s="58" t="str">
        <f>'the Fellowship'!W4</f>
        <v/>
      </c>
      <c r="DC724" s="84">
        <f t="shared" si="347"/>
        <v>1</v>
      </c>
      <c r="FH724" s="84">
        <f t="shared" si="348"/>
        <v>0</v>
      </c>
      <c r="FI724" s="84">
        <f t="shared" si="349"/>
        <v>1</v>
      </c>
      <c r="FJ724" s="85" t="str">
        <f>""</f>
        <v/>
      </c>
    </row>
    <row r="725" spans="100:166" x14ac:dyDescent="0.25">
      <c r="CV725" s="84">
        <f t="shared" si="350"/>
        <v>1</v>
      </c>
      <c r="CW725" s="58" t="str">
        <f>'the Fellowship'!W5</f>
        <v/>
      </c>
      <c r="DC725" s="84">
        <f t="shared" si="347"/>
        <v>1</v>
      </c>
      <c r="FH725" s="84">
        <f t="shared" si="348"/>
        <v>1</v>
      </c>
      <c r="FI725" s="84">
        <f t="shared" si="349"/>
        <v>1</v>
      </c>
      <c r="FJ725" s="85" t="s">
        <v>2517</v>
      </c>
    </row>
    <row r="726" spans="100:166" x14ac:dyDescent="0.25">
      <c r="CV726" s="84">
        <f t="shared" si="350"/>
        <v>1</v>
      </c>
      <c r="CW726" s="58" t="str">
        <f>'the Fellowship'!W6</f>
        <v/>
      </c>
      <c r="DC726" s="84">
        <f t="shared" si="347"/>
        <v>1</v>
      </c>
      <c r="FH726" s="84">
        <f t="shared" si="348"/>
        <v>0</v>
      </c>
      <c r="FI726" s="84">
        <f t="shared" si="349"/>
        <v>1</v>
      </c>
      <c r="FJ726" s="85" t="s">
        <v>2518</v>
      </c>
    </row>
    <row r="727" spans="100:166" x14ac:dyDescent="0.25">
      <c r="CV727" s="84">
        <f t="shared" si="350"/>
        <v>1</v>
      </c>
      <c r="CW727" s="58" t="str">
        <f>'the Fellowship'!W7</f>
        <v/>
      </c>
      <c r="DC727" s="84">
        <f t="shared" si="347"/>
        <v>1</v>
      </c>
      <c r="FH727" s="84">
        <f t="shared" si="348"/>
        <v>0</v>
      </c>
      <c r="FI727" s="84">
        <f t="shared" si="349"/>
        <v>1</v>
      </c>
      <c r="FJ727" s="85" t="s">
        <v>2519</v>
      </c>
    </row>
    <row r="728" spans="100:166" x14ac:dyDescent="0.25">
      <c r="CV728" s="84">
        <f t="shared" si="350"/>
        <v>1</v>
      </c>
      <c r="CW728" s="58" t="str">
        <f>'the Fellowship'!W8</f>
        <v/>
      </c>
      <c r="DC728" s="84">
        <f t="shared" si="347"/>
        <v>1</v>
      </c>
      <c r="FH728" s="84">
        <f t="shared" si="348"/>
        <v>0</v>
      </c>
      <c r="FI728" s="84">
        <f t="shared" si="349"/>
        <v>1</v>
      </c>
      <c r="FJ728" s="85" t="s">
        <v>2520</v>
      </c>
    </row>
    <row r="729" spans="100:166" x14ac:dyDescent="0.25">
      <c r="CV729" s="84">
        <f t="shared" si="350"/>
        <v>1</v>
      </c>
      <c r="CW729" s="58" t="str">
        <f>'the Fellowship'!W9</f>
        <v/>
      </c>
      <c r="DC729" s="84">
        <f t="shared" si="347"/>
        <v>1</v>
      </c>
      <c r="FH729" s="84">
        <f t="shared" si="348"/>
        <v>0</v>
      </c>
      <c r="FI729" s="84">
        <f t="shared" si="349"/>
        <v>1</v>
      </c>
      <c r="FJ729" s="85" t="s">
        <v>2521</v>
      </c>
    </row>
    <row r="730" spans="100:166" x14ac:dyDescent="0.25">
      <c r="CV730" s="84">
        <f t="shared" si="350"/>
        <v>1</v>
      </c>
      <c r="CW730" s="58" t="str">
        <f>'the Fellowship'!W10</f>
        <v/>
      </c>
      <c r="DC730" s="84">
        <f t="shared" si="347"/>
        <v>1</v>
      </c>
      <c r="FH730" s="84">
        <f t="shared" si="348"/>
        <v>0</v>
      </c>
      <c r="FI730" s="84">
        <f t="shared" si="349"/>
        <v>1</v>
      </c>
      <c r="FJ730" s="83" t="str">
        <f>""</f>
        <v/>
      </c>
    </row>
    <row r="731" spans="100:166" x14ac:dyDescent="0.25">
      <c r="CV731" s="84">
        <f t="shared" si="350"/>
        <v>1</v>
      </c>
      <c r="CW731" s="58" t="str">
        <f>'the Fellowship'!W11</f>
        <v/>
      </c>
      <c r="DC731" s="84">
        <f t="shared" si="347"/>
        <v>1</v>
      </c>
      <c r="FH731" s="84">
        <f t="shared" si="348"/>
        <v>1</v>
      </c>
      <c r="FI731" s="84">
        <f t="shared" si="349"/>
        <v>1</v>
      </c>
      <c r="FJ731" s="83" t="s">
        <v>2522</v>
      </c>
    </row>
    <row r="732" spans="100:166" x14ac:dyDescent="0.25">
      <c r="CV732" s="84">
        <f t="shared" si="350"/>
        <v>1</v>
      </c>
      <c r="CW732" s="58" t="str">
        <f>'the Fellowship'!W12</f>
        <v/>
      </c>
      <c r="DC732" s="84">
        <f t="shared" si="347"/>
        <v>1</v>
      </c>
      <c r="FH732" s="84">
        <f t="shared" si="348"/>
        <v>0</v>
      </c>
      <c r="FI732" s="84">
        <f t="shared" si="349"/>
        <v>1</v>
      </c>
      <c r="FJ732" s="85" t="s">
        <v>2523</v>
      </c>
    </row>
    <row r="733" spans="100:166" x14ac:dyDescent="0.25">
      <c r="CV733" s="84">
        <f t="shared" si="350"/>
        <v>1</v>
      </c>
      <c r="CW733" s="58" t="str">
        <f>'the Fellowship'!W13</f>
        <v/>
      </c>
      <c r="DC733" s="84">
        <f t="shared" si="347"/>
        <v>1</v>
      </c>
      <c r="FH733" s="84">
        <f t="shared" si="348"/>
        <v>0</v>
      </c>
      <c r="FI733" s="84">
        <f t="shared" si="349"/>
        <v>1</v>
      </c>
      <c r="FJ733" s="85" t="s">
        <v>2524</v>
      </c>
    </row>
    <row r="734" spans="100:166" x14ac:dyDescent="0.25">
      <c r="CV734" s="84">
        <f t="shared" si="350"/>
        <v>1</v>
      </c>
      <c r="CW734" s="58" t="str">
        <f>'the Fellowship'!W14</f>
        <v/>
      </c>
      <c r="DC734" s="84">
        <f t="shared" si="347"/>
        <v>1</v>
      </c>
      <c r="FH734" s="84">
        <f t="shared" si="348"/>
        <v>0</v>
      </c>
      <c r="FI734" s="84">
        <f t="shared" si="349"/>
        <v>1</v>
      </c>
      <c r="FJ734" s="83" t="str">
        <f>""</f>
        <v/>
      </c>
    </row>
    <row r="735" spans="100:166" x14ac:dyDescent="0.25">
      <c r="CV735" s="84">
        <f t="shared" si="350"/>
        <v>1</v>
      </c>
      <c r="CW735" s="58" t="str">
        <f>'the Fellowship'!W15</f>
        <v/>
      </c>
      <c r="DC735" s="84">
        <f t="shared" si="347"/>
        <v>1</v>
      </c>
      <c r="FH735" s="84">
        <f t="shared" si="348"/>
        <v>1</v>
      </c>
      <c r="FI735" s="84">
        <f t="shared" si="349"/>
        <v>1</v>
      </c>
      <c r="FJ735" s="83" t="s">
        <v>2525</v>
      </c>
    </row>
    <row r="736" spans="100:166" x14ac:dyDescent="0.25">
      <c r="CV736" s="84">
        <f t="shared" si="350"/>
        <v>1</v>
      </c>
      <c r="CW736" s="58" t="str">
        <f>'the Fellowship'!W16</f>
        <v/>
      </c>
      <c r="DC736" s="84">
        <f t="shared" si="347"/>
        <v>1</v>
      </c>
      <c r="FH736" s="84">
        <f t="shared" si="348"/>
        <v>0</v>
      </c>
      <c r="FI736" s="84">
        <f t="shared" si="349"/>
        <v>1</v>
      </c>
      <c r="FJ736" s="83" t="s">
        <v>2526</v>
      </c>
    </row>
    <row r="737" spans="100:166" x14ac:dyDescent="0.25">
      <c r="CV737" s="84">
        <f t="shared" si="350"/>
        <v>1</v>
      </c>
      <c r="CW737" s="58" t="str">
        <f>'the Fellowship'!W17</f>
        <v/>
      </c>
      <c r="DC737" s="84">
        <f t="shared" si="347"/>
        <v>1</v>
      </c>
      <c r="FH737" s="84">
        <f t="shared" si="348"/>
        <v>0</v>
      </c>
      <c r="FI737" s="84">
        <f t="shared" si="349"/>
        <v>1</v>
      </c>
      <c r="FJ737" s="83" t="s">
        <v>2527</v>
      </c>
    </row>
    <row r="738" spans="100:166" x14ac:dyDescent="0.25">
      <c r="CV738" s="84">
        <f t="shared" si="350"/>
        <v>1</v>
      </c>
      <c r="CW738" s="58" t="str">
        <f>'the Fellowship'!W18</f>
        <v/>
      </c>
      <c r="DC738" s="84">
        <f t="shared" ref="DC738:DC801" si="351">IF(DD737=0,DC737,DC737+1)</f>
        <v>1</v>
      </c>
      <c r="FH738" s="84">
        <f t="shared" si="348"/>
        <v>0</v>
      </c>
      <c r="FI738" s="84">
        <f t="shared" si="349"/>
        <v>1</v>
      </c>
      <c r="FJ738" s="83" t="str">
        <f>""</f>
        <v/>
      </c>
    </row>
    <row r="739" spans="100:166" x14ac:dyDescent="0.25">
      <c r="CV739" s="84">
        <f t="shared" si="350"/>
        <v>1</v>
      </c>
      <c r="CW739" s="58" t="str">
        <f>'the Fellowship'!W19</f>
        <v/>
      </c>
      <c r="DC739" s="84">
        <f t="shared" si="351"/>
        <v>1</v>
      </c>
      <c r="FH739" s="84">
        <f t="shared" si="348"/>
        <v>1</v>
      </c>
      <c r="FI739" s="84">
        <f t="shared" si="349"/>
        <v>1</v>
      </c>
      <c r="FJ739" s="83" t="s">
        <v>2528</v>
      </c>
    </row>
    <row r="740" spans="100:166" x14ac:dyDescent="0.25">
      <c r="CV740" s="84">
        <f t="shared" si="350"/>
        <v>1</v>
      </c>
      <c r="CW740" s="58" t="str">
        <f>'the Fellowship'!W20</f>
        <v/>
      </c>
      <c r="DC740" s="84">
        <f t="shared" si="351"/>
        <v>1</v>
      </c>
      <c r="FH740" s="84">
        <f t="shared" si="348"/>
        <v>0</v>
      </c>
      <c r="FI740" s="84">
        <f t="shared" si="349"/>
        <v>1</v>
      </c>
      <c r="FJ740" s="83" t="s">
        <v>2529</v>
      </c>
    </row>
    <row r="741" spans="100:166" x14ac:dyDescent="0.25">
      <c r="CV741" s="84">
        <f t="shared" si="350"/>
        <v>1</v>
      </c>
      <c r="CW741" s="58" t="str">
        <f>'the Fellowship'!W21</f>
        <v/>
      </c>
      <c r="DC741" s="84">
        <f t="shared" si="351"/>
        <v>1</v>
      </c>
      <c r="FH741" s="84">
        <f t="shared" si="348"/>
        <v>0</v>
      </c>
      <c r="FI741" s="84">
        <f t="shared" si="349"/>
        <v>1</v>
      </c>
      <c r="FJ741" s="83" t="s">
        <v>1971</v>
      </c>
    </row>
    <row r="742" spans="100:166" x14ac:dyDescent="0.25">
      <c r="CV742" s="84">
        <f t="shared" si="350"/>
        <v>1</v>
      </c>
      <c r="CW742" s="58" t="str">
        <f>'the Fellowship'!W22</f>
        <v/>
      </c>
      <c r="DC742" s="84">
        <f t="shared" si="351"/>
        <v>1</v>
      </c>
      <c r="FH742" s="84">
        <f t="shared" ref="FH742:FH783" si="352">IF(FJ742="",0,IF(COUNT(FIND(FJ742,$FK$1))=1,2,IF(FJ741="",1,0)))</f>
        <v>0</v>
      </c>
      <c r="FI742" s="84">
        <f t="shared" ref="FI742:FI783" si="353">IF(FH741=2,FI741+1,IF(FJ740="",FI741,IF(FI741-FI740=1,FI741+1,FI741)))</f>
        <v>1</v>
      </c>
      <c r="FJ742" s="83" t="s">
        <v>1972</v>
      </c>
    </row>
    <row r="743" spans="100:166" x14ac:dyDescent="0.25">
      <c r="CV743" s="84">
        <f t="shared" si="350"/>
        <v>1</v>
      </c>
      <c r="CW743" s="58" t="str">
        <f>'the Fellowship'!W23</f>
        <v/>
      </c>
      <c r="DC743" s="84">
        <f t="shared" si="351"/>
        <v>1</v>
      </c>
      <c r="FH743" s="84">
        <f t="shared" si="352"/>
        <v>0</v>
      </c>
      <c r="FI743" s="84">
        <f t="shared" si="353"/>
        <v>1</v>
      </c>
      <c r="FJ743" s="83" t="str">
        <f>""</f>
        <v/>
      </c>
    </row>
    <row r="744" spans="100:166" x14ac:dyDescent="0.25">
      <c r="CV744" s="84">
        <f t="shared" si="350"/>
        <v>1</v>
      </c>
      <c r="CW744" s="58" t="str">
        <f>'the Fellowship'!W24</f>
        <v/>
      </c>
      <c r="DC744" s="84">
        <f t="shared" si="351"/>
        <v>1</v>
      </c>
      <c r="FH744" s="84">
        <f t="shared" si="352"/>
        <v>1</v>
      </c>
      <c r="FI744" s="84">
        <f t="shared" si="353"/>
        <v>1</v>
      </c>
      <c r="FJ744" s="83" t="s">
        <v>2530</v>
      </c>
    </row>
    <row r="745" spans="100:166" x14ac:dyDescent="0.25">
      <c r="CV745" s="84">
        <f t="shared" si="350"/>
        <v>1</v>
      </c>
      <c r="CW745" s="58" t="str">
        <f>'the Fellowship'!W25</f>
        <v/>
      </c>
      <c r="DC745" s="84">
        <f t="shared" si="351"/>
        <v>1</v>
      </c>
      <c r="FH745" s="84">
        <f t="shared" si="352"/>
        <v>0</v>
      </c>
      <c r="FI745" s="84">
        <f t="shared" si="353"/>
        <v>1</v>
      </c>
      <c r="FJ745" s="83" t="s">
        <v>2531</v>
      </c>
    </row>
    <row r="746" spans="100:166" x14ac:dyDescent="0.25">
      <c r="CV746" s="84">
        <f t="shared" si="350"/>
        <v>1</v>
      </c>
      <c r="CW746" s="58" t="str">
        <f>'the Fellowship'!W26</f>
        <v/>
      </c>
      <c r="DC746" s="84">
        <f t="shared" si="351"/>
        <v>1</v>
      </c>
      <c r="FH746" s="84">
        <f t="shared" si="352"/>
        <v>0</v>
      </c>
      <c r="FI746" s="84">
        <f t="shared" si="353"/>
        <v>1</v>
      </c>
      <c r="FJ746" s="83" t="str">
        <f>""</f>
        <v/>
      </c>
    </row>
    <row r="747" spans="100:166" x14ac:dyDescent="0.25">
      <c r="CV747" s="84">
        <f t="shared" si="350"/>
        <v>1</v>
      </c>
      <c r="CW747" s="58" t="str">
        <f>'the Fellowship'!W27</f>
        <v/>
      </c>
      <c r="DC747" s="84">
        <f t="shared" si="351"/>
        <v>1</v>
      </c>
      <c r="FH747" s="84">
        <f t="shared" si="352"/>
        <v>1</v>
      </c>
      <c r="FI747" s="84">
        <f t="shared" si="353"/>
        <v>1</v>
      </c>
      <c r="FJ747" s="83" t="s">
        <v>2532</v>
      </c>
    </row>
    <row r="748" spans="100:166" x14ac:dyDescent="0.25">
      <c r="CV748" s="84">
        <f t="shared" si="350"/>
        <v>1</v>
      </c>
      <c r="CW748" s="58" t="str">
        <f>'the Fellowship'!W28</f>
        <v/>
      </c>
      <c r="DC748" s="84">
        <f t="shared" si="351"/>
        <v>1</v>
      </c>
      <c r="FH748" s="84">
        <f t="shared" si="352"/>
        <v>0</v>
      </c>
      <c r="FI748" s="84">
        <f t="shared" si="353"/>
        <v>1</v>
      </c>
      <c r="FJ748" s="83" t="s">
        <v>2533</v>
      </c>
    </row>
    <row r="749" spans="100:166" x14ac:dyDescent="0.25">
      <c r="CV749" s="84">
        <f t="shared" si="350"/>
        <v>1</v>
      </c>
      <c r="CW749" s="58" t="str">
        <f>'the Fellowship'!W29</f>
        <v/>
      </c>
      <c r="DC749" s="84">
        <f t="shared" si="351"/>
        <v>1</v>
      </c>
      <c r="FH749" s="84">
        <f t="shared" si="352"/>
        <v>0</v>
      </c>
      <c r="FI749" s="84">
        <f t="shared" si="353"/>
        <v>1</v>
      </c>
      <c r="FJ749" s="83" t="s">
        <v>2534</v>
      </c>
    </row>
    <row r="750" spans="100:166" x14ac:dyDescent="0.25">
      <c r="CV750" s="84">
        <f t="shared" si="350"/>
        <v>1</v>
      </c>
      <c r="CW750" s="58" t="str">
        <f>'the Fellowship'!W30</f>
        <v/>
      </c>
      <c r="DC750" s="84">
        <f t="shared" si="351"/>
        <v>1</v>
      </c>
      <c r="FH750" s="84">
        <f t="shared" si="352"/>
        <v>0</v>
      </c>
      <c r="FI750" s="84">
        <f t="shared" si="353"/>
        <v>1</v>
      </c>
      <c r="FJ750" s="83" t="str">
        <f>""</f>
        <v/>
      </c>
    </row>
    <row r="751" spans="100:166" x14ac:dyDescent="0.25">
      <c r="CV751" s="84">
        <f t="shared" si="350"/>
        <v>1</v>
      </c>
      <c r="CW751" s="58" t="str">
        <f>'the Fellowship'!W31</f>
        <v/>
      </c>
      <c r="DC751" s="84">
        <f t="shared" si="351"/>
        <v>1</v>
      </c>
      <c r="FH751" s="84">
        <f t="shared" si="352"/>
        <v>1</v>
      </c>
      <c r="FI751" s="84">
        <f t="shared" si="353"/>
        <v>1</v>
      </c>
      <c r="FJ751" s="83" t="s">
        <v>2535</v>
      </c>
    </row>
    <row r="752" spans="100:166" x14ac:dyDescent="0.25">
      <c r="CV752" s="84">
        <f t="shared" si="350"/>
        <v>1</v>
      </c>
      <c r="CW752" s="58" t="str">
        <f>'the Fellowship'!W32</f>
        <v/>
      </c>
      <c r="DC752" s="84">
        <f t="shared" si="351"/>
        <v>1</v>
      </c>
      <c r="FH752" s="84">
        <f t="shared" si="352"/>
        <v>0</v>
      </c>
      <c r="FI752" s="84">
        <f t="shared" si="353"/>
        <v>1</v>
      </c>
      <c r="FJ752" s="83" t="s">
        <v>2536</v>
      </c>
    </row>
    <row r="753" spans="100:166" x14ac:dyDescent="0.25">
      <c r="CV753" s="84">
        <f t="shared" si="350"/>
        <v>1</v>
      </c>
      <c r="CW753" s="58" t="str">
        <f>'the Fellowship'!W33</f>
        <v/>
      </c>
      <c r="DC753" s="84">
        <f t="shared" si="351"/>
        <v>1</v>
      </c>
      <c r="FH753" s="84">
        <f t="shared" si="352"/>
        <v>0</v>
      </c>
      <c r="FI753" s="84">
        <f t="shared" si="353"/>
        <v>1</v>
      </c>
      <c r="FJ753" s="83" t="str">
        <f>""</f>
        <v/>
      </c>
    </row>
    <row r="754" spans="100:166" x14ac:dyDescent="0.25">
      <c r="CV754" s="84">
        <f t="shared" si="350"/>
        <v>1</v>
      </c>
      <c r="CW754" s="58" t="str">
        <f>'the Fellowship'!W34</f>
        <v/>
      </c>
      <c r="DC754" s="84">
        <f t="shared" si="351"/>
        <v>1</v>
      </c>
      <c r="FH754" s="84">
        <f t="shared" si="352"/>
        <v>1</v>
      </c>
      <c r="FI754" s="84">
        <f t="shared" si="353"/>
        <v>1</v>
      </c>
      <c r="FJ754" s="83" t="s">
        <v>2537</v>
      </c>
    </row>
    <row r="755" spans="100:166" x14ac:dyDescent="0.25">
      <c r="CV755" s="84">
        <f t="shared" si="350"/>
        <v>1</v>
      </c>
      <c r="CW755" s="58" t="str">
        <f>'the Fellowship'!W35</f>
        <v/>
      </c>
      <c r="DC755" s="84">
        <f t="shared" si="351"/>
        <v>1</v>
      </c>
      <c r="FH755" s="84">
        <f t="shared" si="352"/>
        <v>0</v>
      </c>
      <c r="FI755" s="84">
        <f t="shared" si="353"/>
        <v>1</v>
      </c>
      <c r="FJ755" s="83" t="s">
        <v>2538</v>
      </c>
    </row>
    <row r="756" spans="100:166" x14ac:dyDescent="0.25">
      <c r="CV756" s="84">
        <f t="shared" si="350"/>
        <v>1</v>
      </c>
      <c r="CW756" s="58" t="str">
        <f>'the Fellowship'!W36</f>
        <v/>
      </c>
      <c r="DC756" s="84">
        <f t="shared" si="351"/>
        <v>1</v>
      </c>
      <c r="FH756" s="84">
        <f t="shared" si="352"/>
        <v>0</v>
      </c>
      <c r="FI756" s="84">
        <f t="shared" si="353"/>
        <v>1</v>
      </c>
      <c r="FJ756" s="83" t="s">
        <v>2539</v>
      </c>
    </row>
    <row r="757" spans="100:166" x14ac:dyDescent="0.25">
      <c r="CV757" s="84">
        <f t="shared" si="350"/>
        <v>1</v>
      </c>
      <c r="CW757" s="58" t="str">
        <f>'the Fellowship'!W37</f>
        <v/>
      </c>
      <c r="DC757" s="84">
        <f t="shared" si="351"/>
        <v>1</v>
      </c>
      <c r="FH757" s="84">
        <f t="shared" si="352"/>
        <v>0</v>
      </c>
      <c r="FI757" s="84">
        <f t="shared" si="353"/>
        <v>1</v>
      </c>
      <c r="FJ757" s="83" t="str">
        <f>""</f>
        <v/>
      </c>
    </row>
    <row r="758" spans="100:166" x14ac:dyDescent="0.25">
      <c r="CV758" s="84">
        <f t="shared" si="350"/>
        <v>1</v>
      </c>
      <c r="CW758" s="58" t="str">
        <f>'the Fellowship'!W38</f>
        <v/>
      </c>
      <c r="DC758" s="84">
        <f t="shared" si="351"/>
        <v>1</v>
      </c>
      <c r="FH758" s="84">
        <f t="shared" si="352"/>
        <v>1</v>
      </c>
      <c r="FI758" s="84">
        <f t="shared" si="353"/>
        <v>1</v>
      </c>
      <c r="FJ758" s="83" t="s">
        <v>2540</v>
      </c>
    </row>
    <row r="759" spans="100:166" x14ac:dyDescent="0.25">
      <c r="CV759" s="84">
        <f t="shared" si="350"/>
        <v>1</v>
      </c>
      <c r="CW759" s="58" t="str">
        <f>'the Fellowship'!W39</f>
        <v/>
      </c>
      <c r="DC759" s="84">
        <f t="shared" si="351"/>
        <v>1</v>
      </c>
      <c r="FH759" s="84">
        <f t="shared" si="352"/>
        <v>0</v>
      </c>
      <c r="FI759" s="84">
        <f t="shared" si="353"/>
        <v>1</v>
      </c>
      <c r="FJ759" s="83" t="s">
        <v>2541</v>
      </c>
    </row>
    <row r="760" spans="100:166" x14ac:dyDescent="0.25">
      <c r="CV760" s="84">
        <f t="shared" si="350"/>
        <v>1</v>
      </c>
      <c r="CW760" s="58" t="str">
        <f>'the Fellowship'!W40</f>
        <v/>
      </c>
      <c r="DC760" s="84">
        <f t="shared" si="351"/>
        <v>1</v>
      </c>
      <c r="FH760" s="84">
        <f t="shared" si="352"/>
        <v>0</v>
      </c>
      <c r="FI760" s="84">
        <f t="shared" si="353"/>
        <v>1</v>
      </c>
      <c r="FJ760" s="83" t="s">
        <v>2542</v>
      </c>
    </row>
    <row r="761" spans="100:166" x14ac:dyDescent="0.25">
      <c r="CV761" s="84">
        <f t="shared" si="350"/>
        <v>1</v>
      </c>
      <c r="CW761" s="58" t="str">
        <f>'the Fellowship'!W41</f>
        <v/>
      </c>
      <c r="DC761" s="84">
        <f t="shared" si="351"/>
        <v>1</v>
      </c>
      <c r="FH761" s="84">
        <f t="shared" si="352"/>
        <v>0</v>
      </c>
      <c r="FI761" s="84">
        <f t="shared" si="353"/>
        <v>1</v>
      </c>
      <c r="FJ761" s="83" t="str">
        <f>""</f>
        <v/>
      </c>
    </row>
    <row r="762" spans="100:166" x14ac:dyDescent="0.25">
      <c r="CV762" s="84">
        <f t="shared" si="350"/>
        <v>1</v>
      </c>
      <c r="CW762" s="58" t="str">
        <f>'the Fellowship'!W42</f>
        <v/>
      </c>
      <c r="DC762" s="84">
        <f t="shared" si="351"/>
        <v>1</v>
      </c>
      <c r="FH762" s="84">
        <f t="shared" si="352"/>
        <v>1</v>
      </c>
      <c r="FI762" s="84">
        <f t="shared" si="353"/>
        <v>1</v>
      </c>
      <c r="FJ762" s="83" t="s">
        <v>2543</v>
      </c>
    </row>
    <row r="763" spans="100:166" x14ac:dyDescent="0.25">
      <c r="CV763" s="84">
        <f t="shared" si="350"/>
        <v>1</v>
      </c>
      <c r="CW763" s="58" t="str">
        <f>'the Fellowship'!W43</f>
        <v/>
      </c>
      <c r="DC763" s="84">
        <f t="shared" si="351"/>
        <v>1</v>
      </c>
      <c r="FH763" s="84">
        <f t="shared" si="352"/>
        <v>0</v>
      </c>
      <c r="FI763" s="84">
        <f t="shared" si="353"/>
        <v>1</v>
      </c>
      <c r="FJ763" s="83" t="s">
        <v>2953</v>
      </c>
    </row>
    <row r="764" spans="100:166" x14ac:dyDescent="0.25">
      <c r="CV764" s="84">
        <f t="shared" si="350"/>
        <v>1</v>
      </c>
      <c r="CW764" s="58" t="str">
        <f>'the Fellowship'!W44</f>
        <v/>
      </c>
      <c r="DC764" s="84">
        <f t="shared" si="351"/>
        <v>1</v>
      </c>
      <c r="FH764" s="84">
        <f t="shared" si="352"/>
        <v>0</v>
      </c>
      <c r="FI764" s="84">
        <f t="shared" si="353"/>
        <v>1</v>
      </c>
      <c r="FJ764" s="83" t="s">
        <v>2544</v>
      </c>
    </row>
    <row r="765" spans="100:166" x14ac:dyDescent="0.25">
      <c r="CV765" s="84">
        <f t="shared" si="350"/>
        <v>1</v>
      </c>
      <c r="CW765" s="58" t="str">
        <f>'the Fellowship'!W45</f>
        <v/>
      </c>
      <c r="DC765" s="84">
        <f t="shared" si="351"/>
        <v>1</v>
      </c>
      <c r="FH765" s="84">
        <f t="shared" si="352"/>
        <v>0</v>
      </c>
      <c r="FI765" s="84">
        <f t="shared" si="353"/>
        <v>1</v>
      </c>
      <c r="FJ765" s="83" t="s">
        <v>2545</v>
      </c>
    </row>
    <row r="766" spans="100:166" x14ac:dyDescent="0.25">
      <c r="CV766" s="84">
        <f t="shared" si="350"/>
        <v>1</v>
      </c>
      <c r="CW766" s="58" t="str">
        <f>'the Fellowship'!W46</f>
        <v/>
      </c>
      <c r="DC766" s="84">
        <f t="shared" si="351"/>
        <v>1</v>
      </c>
      <c r="FH766" s="84">
        <f t="shared" si="352"/>
        <v>0</v>
      </c>
      <c r="FI766" s="84">
        <f t="shared" si="353"/>
        <v>1</v>
      </c>
      <c r="FJ766" s="83" t="str">
        <f>""</f>
        <v/>
      </c>
    </row>
    <row r="767" spans="100:166" x14ac:dyDescent="0.25">
      <c r="CV767" s="84">
        <f t="shared" si="350"/>
        <v>1</v>
      </c>
      <c r="CW767" s="58" t="str">
        <f>'the Fellowship'!W47</f>
        <v/>
      </c>
      <c r="DC767" s="84">
        <f t="shared" si="351"/>
        <v>1</v>
      </c>
      <c r="FH767" s="84">
        <f t="shared" si="352"/>
        <v>1</v>
      </c>
      <c r="FI767" s="84">
        <f t="shared" si="353"/>
        <v>1</v>
      </c>
      <c r="FJ767" s="83" t="s">
        <v>2546</v>
      </c>
    </row>
    <row r="768" spans="100:166" x14ac:dyDescent="0.25">
      <c r="CV768" s="84">
        <f t="shared" si="350"/>
        <v>1</v>
      </c>
      <c r="CW768" s="58" t="str">
        <f>'the Fellowship'!W48</f>
        <v/>
      </c>
      <c r="DC768" s="84">
        <f t="shared" si="351"/>
        <v>1</v>
      </c>
      <c r="FH768" s="84">
        <f t="shared" si="352"/>
        <v>0</v>
      </c>
      <c r="FI768" s="84">
        <f t="shared" si="353"/>
        <v>1</v>
      </c>
      <c r="FJ768" s="83" t="s">
        <v>2547</v>
      </c>
    </row>
    <row r="769" spans="100:166" x14ac:dyDescent="0.25">
      <c r="CV769" s="84">
        <f t="shared" si="350"/>
        <v>1</v>
      </c>
      <c r="CW769" s="58" t="str">
        <f>'the Fellowship'!W49</f>
        <v/>
      </c>
      <c r="DC769" s="84">
        <f t="shared" si="351"/>
        <v>1</v>
      </c>
      <c r="FH769" s="84">
        <f t="shared" si="352"/>
        <v>0</v>
      </c>
      <c r="FI769" s="84">
        <f t="shared" si="353"/>
        <v>1</v>
      </c>
      <c r="FJ769" s="83" t="str">
        <f>""</f>
        <v/>
      </c>
    </row>
    <row r="770" spans="100:166" x14ac:dyDescent="0.25">
      <c r="CV770" s="84">
        <f t="shared" si="350"/>
        <v>1</v>
      </c>
      <c r="CW770" s="58" t="str">
        <f>'the Fellowship'!W50</f>
        <v/>
      </c>
      <c r="DC770" s="84">
        <f t="shared" si="351"/>
        <v>1</v>
      </c>
      <c r="FH770" s="84">
        <f t="shared" si="352"/>
        <v>1</v>
      </c>
      <c r="FI770" s="84">
        <f t="shared" si="353"/>
        <v>1</v>
      </c>
      <c r="FJ770" s="83" t="s">
        <v>2548</v>
      </c>
    </row>
    <row r="771" spans="100:166" x14ac:dyDescent="0.25">
      <c r="CV771" s="84">
        <f t="shared" ref="CV771:CV834" si="354">IF(CW770="",CV770,CV770+1)</f>
        <v>1</v>
      </c>
      <c r="CW771" s="58" t="str">
        <f>'the Fellowship'!W51</f>
        <v/>
      </c>
      <c r="DC771" s="84">
        <f t="shared" si="351"/>
        <v>1</v>
      </c>
      <c r="FH771" s="84">
        <f t="shared" si="352"/>
        <v>0</v>
      </c>
      <c r="FI771" s="84">
        <f t="shared" si="353"/>
        <v>1</v>
      </c>
      <c r="FJ771" s="83" t="s">
        <v>2549</v>
      </c>
    </row>
    <row r="772" spans="100:166" x14ac:dyDescent="0.25">
      <c r="CV772" s="84">
        <f t="shared" si="354"/>
        <v>1</v>
      </c>
      <c r="CW772" s="58" t="str">
        <f>'the Fellowship'!W52</f>
        <v/>
      </c>
      <c r="DC772" s="84">
        <f t="shared" si="351"/>
        <v>1</v>
      </c>
      <c r="FH772" s="84">
        <f t="shared" si="352"/>
        <v>0</v>
      </c>
      <c r="FI772" s="84">
        <f t="shared" si="353"/>
        <v>1</v>
      </c>
      <c r="FJ772" s="83" t="str">
        <f>""</f>
        <v/>
      </c>
    </row>
    <row r="773" spans="100:166" x14ac:dyDescent="0.25">
      <c r="CV773" s="84">
        <f t="shared" si="354"/>
        <v>1</v>
      </c>
      <c r="CW773" s="58" t="str">
        <f>'the Fellowship'!W53</f>
        <v/>
      </c>
      <c r="DC773" s="84">
        <f t="shared" si="351"/>
        <v>1</v>
      </c>
      <c r="FH773" s="84">
        <f t="shared" si="352"/>
        <v>1</v>
      </c>
      <c r="FI773" s="84">
        <f t="shared" si="353"/>
        <v>1</v>
      </c>
      <c r="FJ773" s="83" t="s">
        <v>2677</v>
      </c>
    </row>
    <row r="774" spans="100:166" x14ac:dyDescent="0.25">
      <c r="CV774" s="84">
        <f t="shared" si="354"/>
        <v>1</v>
      </c>
      <c r="CW774" s="58" t="str">
        <f>'the Fellowship'!W54</f>
        <v/>
      </c>
      <c r="DC774" s="84">
        <f t="shared" si="351"/>
        <v>1</v>
      </c>
      <c r="FH774" s="84">
        <f t="shared" si="352"/>
        <v>0</v>
      </c>
      <c r="FI774" s="84">
        <f t="shared" si="353"/>
        <v>1</v>
      </c>
      <c r="FJ774" s="83" t="s">
        <v>2731</v>
      </c>
    </row>
    <row r="775" spans="100:166" x14ac:dyDescent="0.25">
      <c r="CV775" s="84">
        <f t="shared" si="354"/>
        <v>1</v>
      </c>
      <c r="CW775" s="58" t="str">
        <f>'the Fellowship'!W55</f>
        <v/>
      </c>
      <c r="DC775" s="84">
        <f t="shared" si="351"/>
        <v>1</v>
      </c>
      <c r="FH775" s="84">
        <f t="shared" si="352"/>
        <v>0</v>
      </c>
      <c r="FI775" s="84">
        <f t="shared" si="353"/>
        <v>1</v>
      </c>
      <c r="FJ775" s="83" t="s">
        <v>2732</v>
      </c>
    </row>
    <row r="776" spans="100:166" x14ac:dyDescent="0.25">
      <c r="CV776" s="84">
        <f t="shared" si="354"/>
        <v>1</v>
      </c>
      <c r="CW776" s="58" t="str">
        <f>'the Fellowship'!W56</f>
        <v/>
      </c>
      <c r="DC776" s="84">
        <f t="shared" si="351"/>
        <v>1</v>
      </c>
      <c r="FH776" s="84">
        <f t="shared" si="352"/>
        <v>0</v>
      </c>
      <c r="FI776" s="84">
        <f t="shared" si="353"/>
        <v>1</v>
      </c>
      <c r="FJ776" s="83" t="str">
        <f>""</f>
        <v/>
      </c>
    </row>
    <row r="777" spans="100:166" x14ac:dyDescent="0.25">
      <c r="CV777" s="84">
        <f t="shared" si="354"/>
        <v>1</v>
      </c>
      <c r="CW777" s="58" t="str">
        <f>'the Fellowship'!W57</f>
        <v/>
      </c>
      <c r="DC777" s="84">
        <f t="shared" si="351"/>
        <v>1</v>
      </c>
      <c r="FH777" s="84">
        <f t="shared" si="352"/>
        <v>1</v>
      </c>
      <c r="FI777" s="84">
        <f t="shared" si="353"/>
        <v>1</v>
      </c>
      <c r="FJ777" s="83" t="s">
        <v>2733</v>
      </c>
    </row>
    <row r="778" spans="100:166" x14ac:dyDescent="0.25">
      <c r="CV778" s="84">
        <f t="shared" si="354"/>
        <v>1</v>
      </c>
      <c r="CW778" s="58" t="str">
        <f>'the Fellowship'!W58</f>
        <v/>
      </c>
      <c r="DC778" s="84">
        <f t="shared" si="351"/>
        <v>1</v>
      </c>
      <c r="FH778" s="84">
        <f t="shared" si="352"/>
        <v>0</v>
      </c>
      <c r="FI778" s="84">
        <f t="shared" si="353"/>
        <v>1</v>
      </c>
      <c r="FJ778" s="83" t="s">
        <v>1961</v>
      </c>
    </row>
    <row r="779" spans="100:166" x14ac:dyDescent="0.25">
      <c r="CV779" s="84">
        <f t="shared" si="354"/>
        <v>1</v>
      </c>
      <c r="CW779" s="58" t="str">
        <f>'the Fellowship'!W59</f>
        <v/>
      </c>
      <c r="DC779" s="84">
        <f t="shared" si="351"/>
        <v>1</v>
      </c>
      <c r="FH779" s="84">
        <f t="shared" si="352"/>
        <v>0</v>
      </c>
      <c r="FI779" s="84">
        <f t="shared" si="353"/>
        <v>1</v>
      </c>
      <c r="FJ779" s="83" t="str">
        <f>""</f>
        <v/>
      </c>
    </row>
    <row r="780" spans="100:166" x14ac:dyDescent="0.25">
      <c r="CV780" s="84">
        <f t="shared" si="354"/>
        <v>1</v>
      </c>
      <c r="CW780" s="58" t="str">
        <f>'the Fellowship'!W60</f>
        <v/>
      </c>
      <c r="DC780" s="84">
        <f t="shared" si="351"/>
        <v>1</v>
      </c>
      <c r="FH780" s="84">
        <f t="shared" si="352"/>
        <v>1</v>
      </c>
      <c r="FI780" s="84">
        <f t="shared" si="353"/>
        <v>1</v>
      </c>
      <c r="FJ780" s="83" t="s">
        <v>2734</v>
      </c>
    </row>
    <row r="781" spans="100:166" x14ac:dyDescent="0.25">
      <c r="CV781" s="84">
        <f t="shared" si="354"/>
        <v>1</v>
      </c>
      <c r="CW781" s="58" t="str">
        <f>'the Fellowship'!W61</f>
        <v/>
      </c>
      <c r="DC781" s="84">
        <f t="shared" si="351"/>
        <v>1</v>
      </c>
      <c r="FH781" s="84">
        <f t="shared" si="352"/>
        <v>0</v>
      </c>
      <c r="FI781" s="84">
        <f t="shared" si="353"/>
        <v>1</v>
      </c>
      <c r="FJ781" s="83" t="s">
        <v>2735</v>
      </c>
    </row>
    <row r="782" spans="100:166" x14ac:dyDescent="0.25">
      <c r="CV782" s="84">
        <f t="shared" si="354"/>
        <v>1</v>
      </c>
      <c r="CW782" s="58" t="str">
        <f>'the Fellowship'!W62</f>
        <v/>
      </c>
      <c r="DC782" s="84">
        <f t="shared" si="351"/>
        <v>1</v>
      </c>
      <c r="FH782" s="84">
        <f t="shared" si="352"/>
        <v>0</v>
      </c>
      <c r="FI782" s="84">
        <f t="shared" si="353"/>
        <v>1</v>
      </c>
      <c r="FJ782" s="83" t="s">
        <v>2736</v>
      </c>
    </row>
    <row r="783" spans="100:166" x14ac:dyDescent="0.25">
      <c r="CV783" s="84">
        <f t="shared" si="354"/>
        <v>1</v>
      </c>
      <c r="CW783" s="58" t="str">
        <f>'the Fellowship'!W63</f>
        <v/>
      </c>
      <c r="DC783" s="84">
        <f t="shared" si="351"/>
        <v>1</v>
      </c>
      <c r="FH783" s="84">
        <f t="shared" si="352"/>
        <v>0</v>
      </c>
      <c r="FI783" s="84">
        <f t="shared" si="353"/>
        <v>1</v>
      </c>
      <c r="FJ783" s="83" t="str">
        <f>""</f>
        <v/>
      </c>
    </row>
    <row r="784" spans="100:166" x14ac:dyDescent="0.25">
      <c r="CV784" s="84">
        <f t="shared" si="354"/>
        <v>1</v>
      </c>
      <c r="CW784" s="58" t="str">
        <f>'the Fellowship'!W64</f>
        <v/>
      </c>
      <c r="DC784" s="84">
        <f t="shared" si="351"/>
        <v>1</v>
      </c>
      <c r="FH784" s="84">
        <f t="shared" ref="FH784:FH847" si="355">IF(FJ784="",0,IF(COUNT(FIND(FJ784,$FK$1))=1,2,IF(FJ783="",1,0)))</f>
        <v>1</v>
      </c>
      <c r="FI784" s="84">
        <f t="shared" ref="FI784:FI847" si="356">IF(FH783=2,FI783+1,IF(FJ782="",FI783,IF(FI783-FI782=1,FI783+1,FI783)))</f>
        <v>1</v>
      </c>
      <c r="FJ784" s="83" t="s">
        <v>2737</v>
      </c>
    </row>
    <row r="785" spans="100:166" x14ac:dyDescent="0.25">
      <c r="CV785" s="84">
        <f t="shared" si="354"/>
        <v>1</v>
      </c>
      <c r="CW785" s="58" t="str">
        <f>'the Fellowship'!W65</f>
        <v/>
      </c>
      <c r="DC785" s="84">
        <f t="shared" si="351"/>
        <v>1</v>
      </c>
      <c r="FH785" s="84">
        <f t="shared" si="355"/>
        <v>0</v>
      </c>
      <c r="FI785" s="84">
        <f t="shared" si="356"/>
        <v>1</v>
      </c>
      <c r="FJ785" s="83" t="s">
        <v>2738</v>
      </c>
    </row>
    <row r="786" spans="100:166" x14ac:dyDescent="0.25">
      <c r="CV786" s="84">
        <f t="shared" si="354"/>
        <v>1</v>
      </c>
      <c r="CW786" s="58" t="str">
        <f>'the Fellowship'!W66</f>
        <v/>
      </c>
      <c r="DC786" s="84">
        <f t="shared" si="351"/>
        <v>1</v>
      </c>
      <c r="FH786" s="84">
        <f t="shared" si="355"/>
        <v>0</v>
      </c>
      <c r="FI786" s="84">
        <f t="shared" si="356"/>
        <v>1</v>
      </c>
      <c r="FJ786" s="83" t="s">
        <v>2739</v>
      </c>
    </row>
    <row r="787" spans="100:166" x14ac:dyDescent="0.25">
      <c r="CV787" s="84">
        <f t="shared" si="354"/>
        <v>1</v>
      </c>
      <c r="CW787" s="58" t="str">
        <f>'the Fellowship'!W67</f>
        <v/>
      </c>
      <c r="DC787" s="84">
        <f t="shared" si="351"/>
        <v>1</v>
      </c>
      <c r="FH787" s="84">
        <f t="shared" si="355"/>
        <v>0</v>
      </c>
      <c r="FI787" s="84">
        <f t="shared" si="356"/>
        <v>1</v>
      </c>
      <c r="FJ787" s="83" t="str">
        <f>""</f>
        <v/>
      </c>
    </row>
    <row r="788" spans="100:166" x14ac:dyDescent="0.25">
      <c r="CV788" s="84">
        <f t="shared" si="354"/>
        <v>1</v>
      </c>
      <c r="CW788" s="58" t="str">
        <f>'the Fellowship'!W68</f>
        <v/>
      </c>
      <c r="DC788" s="84">
        <f t="shared" si="351"/>
        <v>1</v>
      </c>
      <c r="FH788" s="84">
        <f t="shared" si="355"/>
        <v>1</v>
      </c>
      <c r="FI788" s="84">
        <f t="shared" si="356"/>
        <v>1</v>
      </c>
      <c r="FJ788" s="83" t="s">
        <v>2740</v>
      </c>
    </row>
    <row r="789" spans="100:166" x14ac:dyDescent="0.25">
      <c r="CV789" s="84">
        <f t="shared" si="354"/>
        <v>1</v>
      </c>
      <c r="CW789" s="58" t="str">
        <f>'the Fellowship'!W69</f>
        <v/>
      </c>
      <c r="DC789" s="84">
        <f t="shared" si="351"/>
        <v>1</v>
      </c>
      <c r="FH789" s="84">
        <f t="shared" si="355"/>
        <v>0</v>
      </c>
      <c r="FI789" s="84">
        <f t="shared" si="356"/>
        <v>1</v>
      </c>
      <c r="FJ789" s="83" t="s">
        <v>2741</v>
      </c>
    </row>
    <row r="790" spans="100:166" x14ac:dyDescent="0.25">
      <c r="CV790" s="84">
        <f t="shared" si="354"/>
        <v>1</v>
      </c>
      <c r="CW790" s="58" t="str">
        <f>'the Fellowship'!W70</f>
        <v/>
      </c>
      <c r="DC790" s="84">
        <f t="shared" si="351"/>
        <v>1</v>
      </c>
      <c r="FH790" s="84">
        <f t="shared" si="355"/>
        <v>0</v>
      </c>
      <c r="FI790" s="84">
        <f t="shared" si="356"/>
        <v>1</v>
      </c>
      <c r="FJ790" s="83" t="s">
        <v>2742</v>
      </c>
    </row>
    <row r="791" spans="100:166" x14ac:dyDescent="0.25">
      <c r="CV791" s="84">
        <f t="shared" si="354"/>
        <v>1</v>
      </c>
      <c r="CW791" s="58" t="str">
        <f>'the Fellowship'!W71</f>
        <v/>
      </c>
      <c r="DC791" s="84">
        <f t="shared" si="351"/>
        <v>1</v>
      </c>
      <c r="FH791" s="84">
        <f t="shared" si="355"/>
        <v>0</v>
      </c>
      <c r="FI791" s="84">
        <f t="shared" si="356"/>
        <v>1</v>
      </c>
      <c r="FJ791" s="83" t="s">
        <v>2743</v>
      </c>
    </row>
    <row r="792" spans="100:166" x14ac:dyDescent="0.25">
      <c r="CV792" s="84">
        <f t="shared" si="354"/>
        <v>1</v>
      </c>
      <c r="CW792" s="58" t="str">
        <f>'the Fellowship'!W72</f>
        <v/>
      </c>
      <c r="DC792" s="84">
        <f t="shared" si="351"/>
        <v>1</v>
      </c>
      <c r="FH792" s="84">
        <f t="shared" si="355"/>
        <v>0</v>
      </c>
      <c r="FI792" s="84">
        <f t="shared" si="356"/>
        <v>1</v>
      </c>
      <c r="FJ792" s="83" t="s">
        <v>2744</v>
      </c>
    </row>
    <row r="793" spans="100:166" x14ac:dyDescent="0.25">
      <c r="CV793" s="84">
        <f t="shared" si="354"/>
        <v>1</v>
      </c>
      <c r="CW793" s="58" t="str">
        <f>'the Fellowship'!W73</f>
        <v/>
      </c>
      <c r="DC793" s="84">
        <f t="shared" si="351"/>
        <v>1</v>
      </c>
      <c r="FH793" s="84">
        <f t="shared" si="355"/>
        <v>0</v>
      </c>
      <c r="FI793" s="84">
        <f t="shared" si="356"/>
        <v>1</v>
      </c>
      <c r="FJ793" s="83" t="str">
        <f>""</f>
        <v/>
      </c>
    </row>
    <row r="794" spans="100:166" x14ac:dyDescent="0.25">
      <c r="CV794" s="84">
        <f t="shared" si="354"/>
        <v>1</v>
      </c>
      <c r="CW794" s="58" t="str">
        <f>'the Fellowship'!W74</f>
        <v/>
      </c>
      <c r="DC794" s="84">
        <f t="shared" si="351"/>
        <v>1</v>
      </c>
      <c r="FH794" s="84">
        <f t="shared" si="355"/>
        <v>1</v>
      </c>
      <c r="FI794" s="84">
        <f t="shared" si="356"/>
        <v>1</v>
      </c>
      <c r="FJ794" s="83" t="s">
        <v>2745</v>
      </c>
    </row>
    <row r="795" spans="100:166" x14ac:dyDescent="0.25">
      <c r="CV795" s="84">
        <f t="shared" si="354"/>
        <v>1</v>
      </c>
      <c r="CW795" s="58" t="str">
        <f>'the Fellowship'!W75</f>
        <v/>
      </c>
      <c r="DC795" s="84">
        <f t="shared" si="351"/>
        <v>1</v>
      </c>
      <c r="FH795" s="84">
        <f t="shared" si="355"/>
        <v>0</v>
      </c>
      <c r="FI795" s="84">
        <f t="shared" si="356"/>
        <v>1</v>
      </c>
      <c r="FJ795" s="83" t="s">
        <v>2746</v>
      </c>
    </row>
    <row r="796" spans="100:166" x14ac:dyDescent="0.25">
      <c r="CV796" s="84">
        <f t="shared" si="354"/>
        <v>1</v>
      </c>
      <c r="CW796" s="58" t="str">
        <f>'the Fellowship'!W76</f>
        <v/>
      </c>
      <c r="DC796" s="84">
        <f t="shared" si="351"/>
        <v>1</v>
      </c>
      <c r="FH796" s="84">
        <f t="shared" si="355"/>
        <v>0</v>
      </c>
      <c r="FI796" s="84">
        <f t="shared" si="356"/>
        <v>1</v>
      </c>
      <c r="FJ796" s="83" t="str">
        <f>""</f>
        <v/>
      </c>
    </row>
    <row r="797" spans="100:166" x14ac:dyDescent="0.25">
      <c r="CV797" s="84">
        <f t="shared" si="354"/>
        <v>1</v>
      </c>
      <c r="CW797" s="58" t="str">
        <f>'the Fellowship'!W77</f>
        <v/>
      </c>
      <c r="DC797" s="84">
        <f t="shared" si="351"/>
        <v>1</v>
      </c>
      <c r="FH797" s="84">
        <f t="shared" si="355"/>
        <v>1</v>
      </c>
      <c r="FI797" s="84">
        <f t="shared" si="356"/>
        <v>1</v>
      </c>
      <c r="FJ797" s="83" t="s">
        <v>2747</v>
      </c>
    </row>
    <row r="798" spans="100:166" x14ac:dyDescent="0.25">
      <c r="CV798" s="84">
        <f t="shared" si="354"/>
        <v>1</v>
      </c>
      <c r="CW798" s="58" t="str">
        <f>'the Fellowship'!W78</f>
        <v/>
      </c>
      <c r="DC798" s="84">
        <f t="shared" si="351"/>
        <v>1</v>
      </c>
      <c r="FH798" s="84">
        <f t="shared" si="355"/>
        <v>0</v>
      </c>
      <c r="FI798" s="84">
        <f t="shared" si="356"/>
        <v>1</v>
      </c>
      <c r="FJ798" s="83" t="s">
        <v>2748</v>
      </c>
    </row>
    <row r="799" spans="100:166" x14ac:dyDescent="0.25">
      <c r="CV799" s="84">
        <f t="shared" si="354"/>
        <v>1</v>
      </c>
      <c r="CW799" s="58" t="str">
        <f>'the Fellowship'!W79</f>
        <v/>
      </c>
      <c r="DC799" s="84">
        <f t="shared" si="351"/>
        <v>1</v>
      </c>
      <c r="FH799" s="84">
        <f t="shared" si="355"/>
        <v>0</v>
      </c>
      <c r="FI799" s="84">
        <f t="shared" si="356"/>
        <v>1</v>
      </c>
      <c r="FJ799" s="83" t="s">
        <v>2527</v>
      </c>
    </row>
    <row r="800" spans="100:166" x14ac:dyDescent="0.25">
      <c r="CV800" s="84">
        <f t="shared" si="354"/>
        <v>1</v>
      </c>
      <c r="CW800" s="58" t="str">
        <f>'the Fellowship'!W80</f>
        <v/>
      </c>
      <c r="DC800" s="84">
        <f t="shared" si="351"/>
        <v>1</v>
      </c>
      <c r="FH800" s="84">
        <f t="shared" si="355"/>
        <v>0</v>
      </c>
      <c r="FI800" s="84">
        <f t="shared" si="356"/>
        <v>1</v>
      </c>
      <c r="FJ800" s="83" t="str">
        <f>""</f>
        <v/>
      </c>
    </row>
    <row r="801" spans="100:166" x14ac:dyDescent="0.25">
      <c r="CV801" s="84">
        <f t="shared" si="354"/>
        <v>1</v>
      </c>
      <c r="CW801" t="str">
        <f>IF(CW803="","",CX801)</f>
        <v/>
      </c>
      <c r="CX801" s="59" t="s">
        <v>16</v>
      </c>
      <c r="DC801" s="84">
        <f t="shared" si="351"/>
        <v>1</v>
      </c>
      <c r="FH801" s="84">
        <f t="shared" si="355"/>
        <v>1</v>
      </c>
      <c r="FI801" s="84">
        <f t="shared" si="356"/>
        <v>1</v>
      </c>
      <c r="FJ801" s="83" t="s">
        <v>2749</v>
      </c>
    </row>
    <row r="802" spans="100:166" x14ac:dyDescent="0.25">
      <c r="CV802" s="84">
        <f t="shared" si="354"/>
        <v>1</v>
      </c>
      <c r="CW802" t="str">
        <f>IF(CW803="","",CX802)</f>
        <v/>
      </c>
      <c r="CX802" s="59" t="s">
        <v>546</v>
      </c>
      <c r="DC802" s="84">
        <f t="shared" ref="DC802:DC865" si="357">IF(DD801=0,DC801,DC801+1)</f>
        <v>1</v>
      </c>
      <c r="FH802" s="84">
        <f t="shared" si="355"/>
        <v>0</v>
      </c>
      <c r="FI802" s="84">
        <f t="shared" si="356"/>
        <v>1</v>
      </c>
      <c r="FJ802" s="83" t="s">
        <v>2750</v>
      </c>
    </row>
    <row r="803" spans="100:166" x14ac:dyDescent="0.25">
      <c r="CV803" s="84">
        <f t="shared" si="354"/>
        <v>1</v>
      </c>
      <c r="CW803" s="58" t="str">
        <f>'Wanderers in the Wild'!W3</f>
        <v/>
      </c>
      <c r="DC803" s="84">
        <f t="shared" si="357"/>
        <v>1</v>
      </c>
      <c r="FH803" s="84">
        <f t="shared" si="355"/>
        <v>0</v>
      </c>
      <c r="FI803" s="84">
        <f t="shared" si="356"/>
        <v>1</v>
      </c>
      <c r="FJ803" s="83" t="s">
        <v>2751</v>
      </c>
    </row>
    <row r="804" spans="100:166" x14ac:dyDescent="0.25">
      <c r="CV804" s="84">
        <f t="shared" si="354"/>
        <v>1</v>
      </c>
      <c r="CW804" s="58" t="str">
        <f>'Wanderers in the Wild'!W4</f>
        <v/>
      </c>
      <c r="DC804" s="84">
        <f t="shared" si="357"/>
        <v>1</v>
      </c>
      <c r="FH804" s="84">
        <f t="shared" si="355"/>
        <v>0</v>
      </c>
      <c r="FI804" s="84">
        <f t="shared" si="356"/>
        <v>1</v>
      </c>
      <c r="FJ804" s="83" t="str">
        <f>""</f>
        <v/>
      </c>
    </row>
    <row r="805" spans="100:166" x14ac:dyDescent="0.25">
      <c r="CV805" s="84">
        <f t="shared" si="354"/>
        <v>1</v>
      </c>
      <c r="CW805" s="58" t="str">
        <f>'Wanderers in the Wild'!W5</f>
        <v/>
      </c>
      <c r="DC805" s="84">
        <f t="shared" si="357"/>
        <v>1</v>
      </c>
      <c r="FH805" s="84">
        <f t="shared" si="355"/>
        <v>1</v>
      </c>
      <c r="FI805" s="84">
        <f t="shared" si="356"/>
        <v>1</v>
      </c>
      <c r="FJ805" s="83" t="s">
        <v>2752</v>
      </c>
    </row>
    <row r="806" spans="100:166" x14ac:dyDescent="0.25">
      <c r="CV806" s="84">
        <f t="shared" si="354"/>
        <v>1</v>
      </c>
      <c r="CW806" s="58" t="str">
        <f>'Wanderers in the Wild'!W6</f>
        <v/>
      </c>
      <c r="DC806" s="84">
        <f t="shared" si="357"/>
        <v>1</v>
      </c>
      <c r="FH806" s="84">
        <f t="shared" si="355"/>
        <v>0</v>
      </c>
      <c r="FI806" s="84">
        <f t="shared" si="356"/>
        <v>1</v>
      </c>
      <c r="FJ806" s="83" t="s">
        <v>2753</v>
      </c>
    </row>
    <row r="807" spans="100:166" x14ac:dyDescent="0.25">
      <c r="CV807" s="84">
        <f t="shared" si="354"/>
        <v>1</v>
      </c>
      <c r="CW807" s="58" t="str">
        <f>'Wanderers in the Wild'!W7</f>
        <v/>
      </c>
      <c r="DC807" s="84">
        <f t="shared" si="357"/>
        <v>1</v>
      </c>
      <c r="FH807" s="84">
        <f t="shared" si="355"/>
        <v>0</v>
      </c>
      <c r="FI807" s="84">
        <f t="shared" si="356"/>
        <v>1</v>
      </c>
      <c r="FJ807" s="83" t="s">
        <v>2754</v>
      </c>
    </row>
    <row r="808" spans="100:166" x14ac:dyDescent="0.25">
      <c r="CV808" s="84">
        <f t="shared" si="354"/>
        <v>1</v>
      </c>
      <c r="CW808" s="58" t="str">
        <f>'Wanderers in the Wild'!W8</f>
        <v/>
      </c>
      <c r="DC808" s="84">
        <f t="shared" si="357"/>
        <v>1</v>
      </c>
      <c r="FH808" s="84">
        <f t="shared" si="355"/>
        <v>0</v>
      </c>
      <c r="FI808" s="84">
        <f t="shared" si="356"/>
        <v>1</v>
      </c>
      <c r="FJ808" s="83" t="str">
        <f>""</f>
        <v/>
      </c>
    </row>
    <row r="809" spans="100:166" x14ac:dyDescent="0.25">
      <c r="CV809" s="84">
        <f t="shared" si="354"/>
        <v>1</v>
      </c>
      <c r="CW809" s="58" t="str">
        <f>'Wanderers in the Wild'!W9</f>
        <v/>
      </c>
      <c r="DC809" s="84">
        <f t="shared" si="357"/>
        <v>1</v>
      </c>
      <c r="FH809" s="84">
        <f t="shared" si="355"/>
        <v>1</v>
      </c>
      <c r="FI809" s="84">
        <f t="shared" si="356"/>
        <v>1</v>
      </c>
      <c r="FJ809" s="83" t="s">
        <v>2755</v>
      </c>
    </row>
    <row r="810" spans="100:166" x14ac:dyDescent="0.25">
      <c r="CV810" s="84">
        <f t="shared" si="354"/>
        <v>1</v>
      </c>
      <c r="CW810" s="58" t="str">
        <f>'Wanderers in the Wild'!W10</f>
        <v/>
      </c>
      <c r="DC810" s="84">
        <f t="shared" si="357"/>
        <v>1</v>
      </c>
      <c r="FH810" s="84">
        <f t="shared" si="355"/>
        <v>0</v>
      </c>
      <c r="FI810" s="84">
        <f t="shared" si="356"/>
        <v>1</v>
      </c>
      <c r="FJ810" s="83" t="s">
        <v>2756</v>
      </c>
    </row>
    <row r="811" spans="100:166" x14ac:dyDescent="0.25">
      <c r="CV811" s="84">
        <f t="shared" si="354"/>
        <v>1</v>
      </c>
      <c r="CW811" s="58" t="str">
        <f>'Wanderers in the Wild'!W11</f>
        <v/>
      </c>
      <c r="DC811" s="84">
        <f t="shared" si="357"/>
        <v>1</v>
      </c>
      <c r="FH811" s="84">
        <f t="shared" si="355"/>
        <v>0</v>
      </c>
      <c r="FI811" s="84">
        <f t="shared" si="356"/>
        <v>1</v>
      </c>
      <c r="FJ811" s="83" t="str">
        <f>""</f>
        <v/>
      </c>
    </row>
    <row r="812" spans="100:166" x14ac:dyDescent="0.25">
      <c r="CV812" s="84">
        <f t="shared" si="354"/>
        <v>1</v>
      </c>
      <c r="CW812" s="58" t="str">
        <f>'Wanderers in the Wild'!W12</f>
        <v/>
      </c>
      <c r="DC812" s="84">
        <f t="shared" si="357"/>
        <v>1</v>
      </c>
      <c r="FH812" s="84">
        <f t="shared" si="355"/>
        <v>1</v>
      </c>
      <c r="FI812" s="84">
        <f t="shared" si="356"/>
        <v>1</v>
      </c>
      <c r="FJ812" s="83" t="s">
        <v>2757</v>
      </c>
    </row>
    <row r="813" spans="100:166" x14ac:dyDescent="0.25">
      <c r="CV813" s="84">
        <f t="shared" si="354"/>
        <v>1</v>
      </c>
      <c r="CW813" s="58" t="str">
        <f>'Wanderers in the Wild'!W13</f>
        <v/>
      </c>
      <c r="DC813" s="84">
        <f t="shared" si="357"/>
        <v>1</v>
      </c>
      <c r="FH813" s="84">
        <f t="shared" si="355"/>
        <v>0</v>
      </c>
      <c r="FI813" s="84">
        <f t="shared" si="356"/>
        <v>1</v>
      </c>
      <c r="FJ813" s="83" t="s">
        <v>2758</v>
      </c>
    </row>
    <row r="814" spans="100:166" x14ac:dyDescent="0.25">
      <c r="CV814" s="84">
        <f t="shared" si="354"/>
        <v>1</v>
      </c>
      <c r="CW814" s="58" t="str">
        <f>'Wanderers in the Wild'!W14</f>
        <v/>
      </c>
      <c r="DC814" s="84">
        <f t="shared" si="357"/>
        <v>1</v>
      </c>
      <c r="FH814" s="84">
        <f t="shared" si="355"/>
        <v>0</v>
      </c>
      <c r="FI814" s="84">
        <f t="shared" si="356"/>
        <v>1</v>
      </c>
      <c r="FJ814" s="83" t="s">
        <v>2759</v>
      </c>
    </row>
    <row r="815" spans="100:166" x14ac:dyDescent="0.25">
      <c r="CV815" s="84">
        <f t="shared" si="354"/>
        <v>1</v>
      </c>
      <c r="CW815" s="58" t="str">
        <f>'Wanderers in the Wild'!W15</f>
        <v/>
      </c>
      <c r="DC815" s="84">
        <f t="shared" si="357"/>
        <v>1</v>
      </c>
      <c r="FH815" s="84">
        <f t="shared" si="355"/>
        <v>0</v>
      </c>
      <c r="FI815" s="84">
        <f t="shared" si="356"/>
        <v>1</v>
      </c>
      <c r="FJ815" s="83" t="str">
        <f>""</f>
        <v/>
      </c>
    </row>
    <row r="816" spans="100:166" x14ac:dyDescent="0.25">
      <c r="CV816" s="84">
        <f t="shared" si="354"/>
        <v>1</v>
      </c>
      <c r="CW816" s="58" t="str">
        <f>'Wanderers in the Wild'!W16</f>
        <v/>
      </c>
      <c r="DC816" s="84">
        <f t="shared" si="357"/>
        <v>1</v>
      </c>
      <c r="FH816" s="84">
        <f t="shared" si="355"/>
        <v>1</v>
      </c>
      <c r="FI816" s="84">
        <f t="shared" si="356"/>
        <v>1</v>
      </c>
      <c r="FJ816" s="83" t="s">
        <v>2691</v>
      </c>
    </row>
    <row r="817" spans="100:166" x14ac:dyDescent="0.25">
      <c r="CV817" s="84">
        <f t="shared" si="354"/>
        <v>1</v>
      </c>
      <c r="CW817" s="58" t="str">
        <f>'Wanderers in the Wild'!W17</f>
        <v/>
      </c>
      <c r="DC817" s="84">
        <f t="shared" si="357"/>
        <v>1</v>
      </c>
      <c r="FH817" s="84">
        <f t="shared" si="355"/>
        <v>0</v>
      </c>
      <c r="FI817" s="84">
        <f t="shared" si="356"/>
        <v>1</v>
      </c>
      <c r="FJ817" s="83" t="s">
        <v>2954</v>
      </c>
    </row>
    <row r="818" spans="100:166" x14ac:dyDescent="0.25">
      <c r="CV818" s="84">
        <f t="shared" si="354"/>
        <v>1</v>
      </c>
      <c r="CW818" s="58" t="str">
        <f>'Wanderers in the Wild'!W18</f>
        <v/>
      </c>
      <c r="DC818" s="84">
        <f t="shared" si="357"/>
        <v>1</v>
      </c>
      <c r="FH818" s="84">
        <f t="shared" si="355"/>
        <v>0</v>
      </c>
      <c r="FI818" s="84">
        <f t="shared" si="356"/>
        <v>1</v>
      </c>
      <c r="FJ818" s="83" t="s">
        <v>2955</v>
      </c>
    </row>
    <row r="819" spans="100:166" x14ac:dyDescent="0.25">
      <c r="CV819" s="84">
        <f t="shared" si="354"/>
        <v>1</v>
      </c>
      <c r="CW819" s="58" t="str">
        <f>'Wanderers in the Wild'!W19</f>
        <v/>
      </c>
      <c r="DC819" s="84">
        <f t="shared" si="357"/>
        <v>1</v>
      </c>
      <c r="FH819" s="84">
        <f t="shared" si="355"/>
        <v>0</v>
      </c>
      <c r="FI819" s="84">
        <f t="shared" si="356"/>
        <v>1</v>
      </c>
      <c r="FJ819" s="83" t="s">
        <v>2956</v>
      </c>
    </row>
    <row r="820" spans="100:166" x14ac:dyDescent="0.25">
      <c r="CV820" s="84">
        <f t="shared" si="354"/>
        <v>1</v>
      </c>
      <c r="CW820" s="58" t="str">
        <f>'Wanderers in the Wild'!W20</f>
        <v/>
      </c>
      <c r="DC820" s="84">
        <f t="shared" si="357"/>
        <v>1</v>
      </c>
      <c r="FH820" s="84">
        <f t="shared" si="355"/>
        <v>0</v>
      </c>
      <c r="FI820" s="84">
        <f t="shared" si="356"/>
        <v>1</v>
      </c>
      <c r="FJ820" s="83" t="str">
        <f>""</f>
        <v/>
      </c>
    </row>
    <row r="821" spans="100:166" x14ac:dyDescent="0.25">
      <c r="CV821" s="84">
        <f t="shared" si="354"/>
        <v>1</v>
      </c>
      <c r="CW821" s="58" t="str">
        <f>'Wanderers in the Wild'!W21</f>
        <v/>
      </c>
      <c r="DC821" s="84">
        <f t="shared" si="357"/>
        <v>1</v>
      </c>
      <c r="FH821" s="84">
        <f t="shared" si="355"/>
        <v>1</v>
      </c>
      <c r="FI821" s="84">
        <f t="shared" si="356"/>
        <v>1</v>
      </c>
      <c r="FJ821" s="83" t="s">
        <v>2760</v>
      </c>
    </row>
    <row r="822" spans="100:166" x14ac:dyDescent="0.25">
      <c r="CV822" s="84">
        <f t="shared" si="354"/>
        <v>1</v>
      </c>
      <c r="CW822" s="58" t="str">
        <f>'Wanderers in the Wild'!W22</f>
        <v/>
      </c>
      <c r="DC822" s="84">
        <f t="shared" si="357"/>
        <v>1</v>
      </c>
      <c r="FH822" s="84">
        <f t="shared" si="355"/>
        <v>0</v>
      </c>
      <c r="FI822" s="84">
        <f t="shared" si="356"/>
        <v>1</v>
      </c>
      <c r="FJ822" s="83" t="s">
        <v>2761</v>
      </c>
    </row>
    <row r="823" spans="100:166" x14ac:dyDescent="0.25">
      <c r="CV823" s="84">
        <f t="shared" si="354"/>
        <v>1</v>
      </c>
      <c r="CW823" s="58" t="str">
        <f>'Wanderers in the Wild'!W23</f>
        <v/>
      </c>
      <c r="DC823" s="84">
        <f t="shared" si="357"/>
        <v>1</v>
      </c>
      <c r="FH823" s="84">
        <f t="shared" si="355"/>
        <v>0</v>
      </c>
      <c r="FI823" s="84">
        <f t="shared" si="356"/>
        <v>1</v>
      </c>
      <c r="FJ823" s="83" t="s">
        <v>2762</v>
      </c>
    </row>
    <row r="824" spans="100:166" x14ac:dyDescent="0.25">
      <c r="CV824" s="84">
        <f t="shared" si="354"/>
        <v>1</v>
      </c>
      <c r="CW824" s="58" t="str">
        <f>'Wanderers in the Wild'!W24</f>
        <v/>
      </c>
      <c r="DC824" s="84">
        <f t="shared" si="357"/>
        <v>1</v>
      </c>
      <c r="FH824" s="84">
        <f t="shared" si="355"/>
        <v>0</v>
      </c>
      <c r="FI824" s="84">
        <f t="shared" si="356"/>
        <v>1</v>
      </c>
      <c r="FJ824" s="83" t="str">
        <f>""</f>
        <v/>
      </c>
    </row>
    <row r="825" spans="100:166" x14ac:dyDescent="0.25">
      <c r="CV825" s="84">
        <f t="shared" si="354"/>
        <v>1</v>
      </c>
      <c r="CW825" s="58" t="str">
        <f>'Wanderers in the Wild'!W25</f>
        <v/>
      </c>
      <c r="DC825" s="84">
        <f t="shared" si="357"/>
        <v>1</v>
      </c>
      <c r="FH825" s="84">
        <f t="shared" si="355"/>
        <v>1</v>
      </c>
      <c r="FI825" s="84">
        <f t="shared" si="356"/>
        <v>1</v>
      </c>
      <c r="FJ825" s="83" t="s">
        <v>2694</v>
      </c>
    </row>
    <row r="826" spans="100:166" x14ac:dyDescent="0.25">
      <c r="CV826" s="84">
        <f t="shared" si="354"/>
        <v>1</v>
      </c>
      <c r="CW826" s="58" t="str">
        <f>'Wanderers in the Wild'!W26</f>
        <v/>
      </c>
      <c r="DC826" s="84">
        <f t="shared" si="357"/>
        <v>1</v>
      </c>
      <c r="FH826" s="84">
        <f t="shared" si="355"/>
        <v>0</v>
      </c>
      <c r="FI826" s="84">
        <f t="shared" si="356"/>
        <v>1</v>
      </c>
      <c r="FJ826" s="83" t="s">
        <v>2763</v>
      </c>
    </row>
    <row r="827" spans="100:166" x14ac:dyDescent="0.25">
      <c r="CV827" s="84">
        <f t="shared" si="354"/>
        <v>1</v>
      </c>
      <c r="CW827" s="58" t="str">
        <f>'Wanderers in the Wild'!W27</f>
        <v/>
      </c>
      <c r="DC827" s="84">
        <f t="shared" si="357"/>
        <v>1</v>
      </c>
      <c r="FH827" s="84">
        <f t="shared" si="355"/>
        <v>0</v>
      </c>
      <c r="FI827" s="84">
        <f t="shared" si="356"/>
        <v>1</v>
      </c>
      <c r="FJ827" s="83" t="str">
        <f>""</f>
        <v/>
      </c>
    </row>
    <row r="828" spans="100:166" x14ac:dyDescent="0.25">
      <c r="CV828" s="84">
        <f t="shared" si="354"/>
        <v>1</v>
      </c>
      <c r="CW828" s="58" t="str">
        <f>'Wanderers in the Wild'!W28</f>
        <v/>
      </c>
      <c r="DC828" s="84">
        <f t="shared" si="357"/>
        <v>1</v>
      </c>
      <c r="FH828" s="84">
        <f t="shared" si="355"/>
        <v>1</v>
      </c>
      <c r="FI828" s="84">
        <f t="shared" si="356"/>
        <v>1</v>
      </c>
      <c r="FJ828" s="83" t="s">
        <v>2683</v>
      </c>
    </row>
    <row r="829" spans="100:166" x14ac:dyDescent="0.25">
      <c r="CV829" s="84">
        <f t="shared" si="354"/>
        <v>1</v>
      </c>
      <c r="CW829" s="58" t="str">
        <f>'Wanderers in the Wild'!W29</f>
        <v/>
      </c>
      <c r="DC829" s="84">
        <f t="shared" si="357"/>
        <v>1</v>
      </c>
      <c r="FH829" s="84">
        <f t="shared" si="355"/>
        <v>0</v>
      </c>
      <c r="FI829" s="84">
        <f t="shared" si="356"/>
        <v>1</v>
      </c>
      <c r="FJ829" s="83" t="s">
        <v>2764</v>
      </c>
    </row>
    <row r="830" spans="100:166" x14ac:dyDescent="0.25">
      <c r="CV830" s="84">
        <f t="shared" si="354"/>
        <v>1</v>
      </c>
      <c r="CW830" s="58" t="str">
        <f>'Wanderers in the Wild'!W30</f>
        <v/>
      </c>
      <c r="DC830" s="84">
        <f t="shared" si="357"/>
        <v>1</v>
      </c>
      <c r="FH830" s="84">
        <f t="shared" si="355"/>
        <v>0</v>
      </c>
      <c r="FI830" s="84">
        <f t="shared" si="356"/>
        <v>1</v>
      </c>
      <c r="FJ830" s="83" t="str">
        <f>""</f>
        <v/>
      </c>
    </row>
    <row r="831" spans="100:166" x14ac:dyDescent="0.25">
      <c r="CV831" s="84">
        <f t="shared" si="354"/>
        <v>1</v>
      </c>
      <c r="CW831" s="58" t="str">
        <f>'Wanderers in the Wild'!W31</f>
        <v/>
      </c>
      <c r="DC831" s="84">
        <f t="shared" si="357"/>
        <v>1</v>
      </c>
      <c r="FH831" s="84">
        <f t="shared" si="355"/>
        <v>1</v>
      </c>
      <c r="FI831" s="84">
        <f t="shared" si="356"/>
        <v>1</v>
      </c>
      <c r="FJ831" s="83" t="s">
        <v>2765</v>
      </c>
    </row>
    <row r="832" spans="100:166" x14ac:dyDescent="0.25">
      <c r="CV832" s="84">
        <f t="shared" si="354"/>
        <v>1</v>
      </c>
      <c r="CW832" s="58" t="str">
        <f>'Wanderers in the Wild'!W32</f>
        <v/>
      </c>
      <c r="DC832" s="84">
        <f t="shared" si="357"/>
        <v>1</v>
      </c>
      <c r="FH832" s="84">
        <f t="shared" si="355"/>
        <v>0</v>
      </c>
      <c r="FI832" s="84">
        <f t="shared" si="356"/>
        <v>1</v>
      </c>
      <c r="FJ832" s="83" t="s">
        <v>2766</v>
      </c>
    </row>
    <row r="833" spans="100:166" x14ac:dyDescent="0.25">
      <c r="CV833" s="84">
        <f t="shared" si="354"/>
        <v>1</v>
      </c>
      <c r="CW833" s="58" t="str">
        <f>'Wanderers in the Wild'!W33</f>
        <v/>
      </c>
      <c r="DC833" s="84">
        <f t="shared" si="357"/>
        <v>1</v>
      </c>
      <c r="FH833" s="84">
        <f t="shared" si="355"/>
        <v>0</v>
      </c>
      <c r="FI833" s="84">
        <f t="shared" si="356"/>
        <v>1</v>
      </c>
      <c r="FJ833" s="83" t="s">
        <v>2767</v>
      </c>
    </row>
    <row r="834" spans="100:166" x14ac:dyDescent="0.25">
      <c r="CV834" s="84">
        <f t="shared" si="354"/>
        <v>1</v>
      </c>
      <c r="CW834" s="58" t="str">
        <f>'Wanderers in the Wild'!W34</f>
        <v/>
      </c>
      <c r="DC834" s="84">
        <f t="shared" si="357"/>
        <v>1</v>
      </c>
      <c r="FH834" s="84">
        <f t="shared" si="355"/>
        <v>0</v>
      </c>
      <c r="FI834" s="84">
        <f t="shared" si="356"/>
        <v>1</v>
      </c>
      <c r="FJ834" s="83" t="s">
        <v>2768</v>
      </c>
    </row>
    <row r="835" spans="100:166" x14ac:dyDescent="0.25">
      <c r="CV835" s="84">
        <f t="shared" ref="CV835:CV898" si="358">IF(CW834="",CV834,CV834+1)</f>
        <v>1</v>
      </c>
      <c r="CW835" s="58" t="str">
        <f>'Wanderers in the Wild'!W35</f>
        <v/>
      </c>
      <c r="DC835" s="84">
        <f t="shared" si="357"/>
        <v>1</v>
      </c>
      <c r="FH835" s="84">
        <f t="shared" si="355"/>
        <v>0</v>
      </c>
      <c r="FI835" s="84">
        <f t="shared" si="356"/>
        <v>1</v>
      </c>
      <c r="FJ835" s="83" t="str">
        <f>""</f>
        <v/>
      </c>
    </row>
    <row r="836" spans="100:166" x14ac:dyDescent="0.25">
      <c r="CV836" s="84">
        <f t="shared" si="358"/>
        <v>1</v>
      </c>
      <c r="CW836" s="58" t="str">
        <f>'Wanderers in the Wild'!W36</f>
        <v/>
      </c>
      <c r="DC836" s="84">
        <f t="shared" si="357"/>
        <v>1</v>
      </c>
      <c r="FH836" s="84">
        <f t="shared" si="355"/>
        <v>1</v>
      </c>
      <c r="FI836" s="84">
        <f t="shared" si="356"/>
        <v>1</v>
      </c>
      <c r="FJ836" s="83" t="s">
        <v>2769</v>
      </c>
    </row>
    <row r="837" spans="100:166" x14ac:dyDescent="0.25">
      <c r="CV837" s="84">
        <f t="shared" si="358"/>
        <v>1</v>
      </c>
      <c r="CW837" s="58" t="str">
        <f>'Wanderers in the Wild'!W37</f>
        <v/>
      </c>
      <c r="DC837" s="84">
        <f t="shared" si="357"/>
        <v>1</v>
      </c>
      <c r="FH837" s="84">
        <f t="shared" si="355"/>
        <v>0</v>
      </c>
      <c r="FI837" s="84">
        <f t="shared" si="356"/>
        <v>1</v>
      </c>
      <c r="FJ837" s="83" t="s">
        <v>2770</v>
      </c>
    </row>
    <row r="838" spans="100:166" x14ac:dyDescent="0.25">
      <c r="CV838" s="84">
        <f t="shared" si="358"/>
        <v>1</v>
      </c>
      <c r="CW838" s="58" t="str">
        <f>'Wanderers in the Wild'!W38</f>
        <v/>
      </c>
      <c r="DC838" s="84">
        <f t="shared" si="357"/>
        <v>1</v>
      </c>
      <c r="FH838" s="84">
        <f t="shared" si="355"/>
        <v>0</v>
      </c>
      <c r="FI838" s="84">
        <f t="shared" si="356"/>
        <v>1</v>
      </c>
      <c r="FJ838" s="83" t="s">
        <v>2771</v>
      </c>
    </row>
    <row r="839" spans="100:166" x14ac:dyDescent="0.25">
      <c r="CV839" s="84">
        <f t="shared" si="358"/>
        <v>1</v>
      </c>
      <c r="CW839" s="58" t="str">
        <f>'Wanderers in the Wild'!W39</f>
        <v/>
      </c>
      <c r="DC839" s="84">
        <f t="shared" si="357"/>
        <v>1</v>
      </c>
      <c r="FH839" s="84">
        <f t="shared" si="355"/>
        <v>0</v>
      </c>
      <c r="FI839" s="84">
        <f t="shared" si="356"/>
        <v>1</v>
      </c>
      <c r="FJ839" s="83" t="s">
        <v>2772</v>
      </c>
    </row>
    <row r="840" spans="100:166" x14ac:dyDescent="0.25">
      <c r="CV840" s="84">
        <f t="shared" si="358"/>
        <v>1</v>
      </c>
      <c r="CW840" s="58" t="str">
        <f>'Wanderers in the Wild'!W40</f>
        <v/>
      </c>
      <c r="DC840" s="84">
        <f t="shared" si="357"/>
        <v>1</v>
      </c>
      <c r="FH840" s="84">
        <f t="shared" si="355"/>
        <v>0</v>
      </c>
      <c r="FI840" s="84">
        <f t="shared" si="356"/>
        <v>1</v>
      </c>
    </row>
    <row r="841" spans="100:166" x14ac:dyDescent="0.25">
      <c r="CV841" s="84">
        <f t="shared" si="358"/>
        <v>1</v>
      </c>
      <c r="CW841" s="58" t="str">
        <f>'Wanderers in the Wild'!W41</f>
        <v/>
      </c>
      <c r="DC841" s="84">
        <f t="shared" si="357"/>
        <v>1</v>
      </c>
      <c r="FH841" s="84">
        <f t="shared" si="355"/>
        <v>1</v>
      </c>
      <c r="FI841" s="84">
        <f t="shared" si="356"/>
        <v>1</v>
      </c>
      <c r="FJ841" s="83" t="s">
        <v>2773</v>
      </c>
    </row>
    <row r="842" spans="100:166" x14ac:dyDescent="0.25">
      <c r="CV842" s="84">
        <f t="shared" si="358"/>
        <v>1</v>
      </c>
      <c r="CW842" s="58" t="str">
        <f>'Wanderers in the Wild'!W42</f>
        <v/>
      </c>
      <c r="DC842" s="84">
        <f t="shared" si="357"/>
        <v>1</v>
      </c>
      <c r="FH842" s="84">
        <f t="shared" si="355"/>
        <v>0</v>
      </c>
      <c r="FI842" s="84">
        <f t="shared" si="356"/>
        <v>1</v>
      </c>
      <c r="FJ842" s="83" t="s">
        <v>2774</v>
      </c>
    </row>
    <row r="843" spans="100:166" x14ac:dyDescent="0.25">
      <c r="CV843" s="84">
        <f t="shared" si="358"/>
        <v>1</v>
      </c>
      <c r="CW843" s="58" t="str">
        <f>'Wanderers in the Wild'!W43</f>
        <v/>
      </c>
      <c r="DC843" s="84">
        <f t="shared" si="357"/>
        <v>1</v>
      </c>
      <c r="FH843" s="84">
        <f t="shared" si="355"/>
        <v>0</v>
      </c>
      <c r="FI843" s="84">
        <f t="shared" si="356"/>
        <v>1</v>
      </c>
      <c r="FJ843" s="83" t="s">
        <v>2775</v>
      </c>
    </row>
    <row r="844" spans="100:166" x14ac:dyDescent="0.25">
      <c r="CV844" s="84">
        <f t="shared" si="358"/>
        <v>1</v>
      </c>
      <c r="CW844" s="58" t="str">
        <f>'Wanderers in the Wild'!W44</f>
        <v/>
      </c>
      <c r="DC844" s="84">
        <f t="shared" si="357"/>
        <v>1</v>
      </c>
      <c r="FH844" s="84">
        <f t="shared" si="355"/>
        <v>0</v>
      </c>
      <c r="FI844" s="84">
        <f t="shared" si="356"/>
        <v>1</v>
      </c>
      <c r="FJ844" s="83" t="s">
        <v>2776</v>
      </c>
    </row>
    <row r="845" spans="100:166" x14ac:dyDescent="0.25">
      <c r="CV845" s="84">
        <f t="shared" si="358"/>
        <v>1</v>
      </c>
      <c r="CW845" s="58" t="str">
        <f>'Wanderers in the Wild'!W45</f>
        <v/>
      </c>
      <c r="DC845" s="84">
        <f t="shared" si="357"/>
        <v>1</v>
      </c>
      <c r="FH845" s="84">
        <f t="shared" si="355"/>
        <v>0</v>
      </c>
      <c r="FI845" s="84">
        <f t="shared" si="356"/>
        <v>1</v>
      </c>
      <c r="FJ845" s="83" t="str">
        <f>""</f>
        <v/>
      </c>
    </row>
    <row r="846" spans="100:166" x14ac:dyDescent="0.25">
      <c r="CV846" s="84">
        <f t="shared" si="358"/>
        <v>1</v>
      </c>
      <c r="CW846" s="58" t="str">
        <f>'Wanderers in the Wild'!W46</f>
        <v/>
      </c>
      <c r="DC846" s="84">
        <f t="shared" si="357"/>
        <v>1</v>
      </c>
      <c r="FH846" s="84">
        <f t="shared" si="355"/>
        <v>1</v>
      </c>
      <c r="FI846" s="84">
        <f t="shared" si="356"/>
        <v>1</v>
      </c>
      <c r="FJ846" s="83" t="s">
        <v>2777</v>
      </c>
    </row>
    <row r="847" spans="100:166" x14ac:dyDescent="0.25">
      <c r="CV847" s="84">
        <f t="shared" si="358"/>
        <v>1</v>
      </c>
      <c r="CW847" s="58" t="str">
        <f>'Wanderers in the Wild'!W47</f>
        <v/>
      </c>
      <c r="DC847" s="84">
        <f t="shared" si="357"/>
        <v>1</v>
      </c>
      <c r="FH847" s="84">
        <f t="shared" si="355"/>
        <v>0</v>
      </c>
      <c r="FI847" s="84">
        <f t="shared" si="356"/>
        <v>1</v>
      </c>
      <c r="FJ847" s="83" t="s">
        <v>2778</v>
      </c>
    </row>
    <row r="848" spans="100:166" x14ac:dyDescent="0.25">
      <c r="CV848" s="84">
        <f t="shared" si="358"/>
        <v>1</v>
      </c>
      <c r="CW848" s="58" t="str">
        <f>'Wanderers in the Wild'!W48</f>
        <v/>
      </c>
      <c r="DC848" s="84">
        <f t="shared" si="357"/>
        <v>1</v>
      </c>
      <c r="FH848" s="84">
        <f t="shared" ref="FH848:FH883" si="359">IF(FJ848="",0,IF(COUNT(FIND(FJ848,$FK$1))=1,2,IF(FJ847="",1,0)))</f>
        <v>0</v>
      </c>
      <c r="FI848" s="84">
        <f t="shared" ref="FI848:FI883" si="360">IF(FH847=2,FI847+1,IF(FJ846="",FI847,IF(FI847-FI846=1,FI847+1,FI847)))</f>
        <v>1</v>
      </c>
      <c r="FJ848" s="83" t="s">
        <v>2779</v>
      </c>
    </row>
    <row r="849" spans="100:166" x14ac:dyDescent="0.25">
      <c r="CV849" s="84">
        <f t="shared" si="358"/>
        <v>1</v>
      </c>
      <c r="CW849" s="58" t="str">
        <f>'Wanderers in the Wild'!W49</f>
        <v/>
      </c>
      <c r="DC849" s="84">
        <f t="shared" si="357"/>
        <v>1</v>
      </c>
      <c r="FH849" s="84">
        <f t="shared" si="359"/>
        <v>0</v>
      </c>
      <c r="FI849" s="84">
        <f t="shared" si="360"/>
        <v>1</v>
      </c>
      <c r="FJ849" s="83" t="str">
        <f>""</f>
        <v/>
      </c>
    </row>
    <row r="850" spans="100:166" x14ac:dyDescent="0.25">
      <c r="CV850" s="84">
        <f t="shared" si="358"/>
        <v>1</v>
      </c>
      <c r="CW850" s="58" t="str">
        <f>'Wanderers in the Wild'!W50</f>
        <v/>
      </c>
      <c r="DC850" s="84">
        <f t="shared" si="357"/>
        <v>1</v>
      </c>
      <c r="FH850" s="84">
        <f t="shared" si="359"/>
        <v>1</v>
      </c>
      <c r="FI850" s="84">
        <f t="shared" si="360"/>
        <v>1</v>
      </c>
      <c r="FJ850" s="83" t="s">
        <v>2780</v>
      </c>
    </row>
    <row r="851" spans="100:166" x14ac:dyDescent="0.25">
      <c r="CV851" s="84">
        <f t="shared" si="358"/>
        <v>1</v>
      </c>
      <c r="CW851" s="58" t="str">
        <f>'Wanderers in the Wild'!W51</f>
        <v/>
      </c>
      <c r="DC851" s="84">
        <f t="shared" si="357"/>
        <v>1</v>
      </c>
      <c r="FH851" s="84">
        <f t="shared" si="359"/>
        <v>0</v>
      </c>
      <c r="FI851" s="84">
        <f t="shared" si="360"/>
        <v>1</v>
      </c>
      <c r="FJ851" s="83" t="s">
        <v>2781</v>
      </c>
    </row>
    <row r="852" spans="100:166" x14ac:dyDescent="0.25">
      <c r="CV852" s="84">
        <f t="shared" si="358"/>
        <v>1</v>
      </c>
      <c r="CW852" s="58" t="str">
        <f>'Wanderers in the Wild'!W52</f>
        <v/>
      </c>
      <c r="DC852" s="84">
        <f t="shared" si="357"/>
        <v>1</v>
      </c>
      <c r="FH852" s="84">
        <f t="shared" si="359"/>
        <v>0</v>
      </c>
      <c r="FI852" s="84">
        <f t="shared" si="360"/>
        <v>1</v>
      </c>
      <c r="FJ852" s="83" t="s">
        <v>2782</v>
      </c>
    </row>
    <row r="853" spans="100:166" x14ac:dyDescent="0.25">
      <c r="CV853" s="84">
        <f t="shared" si="358"/>
        <v>1</v>
      </c>
      <c r="CW853" s="58" t="str">
        <f>'Wanderers in the Wild'!W53</f>
        <v/>
      </c>
      <c r="DC853" s="84">
        <f t="shared" si="357"/>
        <v>1</v>
      </c>
      <c r="FH853" s="84">
        <f t="shared" si="359"/>
        <v>0</v>
      </c>
      <c r="FI853" s="84">
        <f t="shared" si="360"/>
        <v>1</v>
      </c>
      <c r="FJ853" s="83" t="str">
        <f>""</f>
        <v/>
      </c>
    </row>
    <row r="854" spans="100:166" x14ac:dyDescent="0.25">
      <c r="CV854" s="84">
        <f t="shared" si="358"/>
        <v>1</v>
      </c>
      <c r="CW854" s="58" t="str">
        <f>'Wanderers in the Wild'!W54</f>
        <v/>
      </c>
      <c r="DC854" s="84">
        <f t="shared" si="357"/>
        <v>1</v>
      </c>
      <c r="FH854" s="84">
        <f t="shared" si="359"/>
        <v>1</v>
      </c>
      <c r="FI854" s="84">
        <f t="shared" si="360"/>
        <v>1</v>
      </c>
      <c r="FJ854" s="83" t="s">
        <v>2686</v>
      </c>
    </row>
    <row r="855" spans="100:166" x14ac:dyDescent="0.25">
      <c r="CV855" s="84">
        <f t="shared" si="358"/>
        <v>1</v>
      </c>
      <c r="CW855" s="58" t="str">
        <f>'Wanderers in the Wild'!W55</f>
        <v/>
      </c>
      <c r="DC855" s="84">
        <f t="shared" si="357"/>
        <v>1</v>
      </c>
      <c r="FH855" s="84">
        <f t="shared" si="359"/>
        <v>0</v>
      </c>
      <c r="FI855" s="84">
        <f t="shared" si="360"/>
        <v>1</v>
      </c>
      <c r="FJ855" s="83" t="s">
        <v>2783</v>
      </c>
    </row>
    <row r="856" spans="100:166" x14ac:dyDescent="0.25">
      <c r="CV856" s="84">
        <f t="shared" si="358"/>
        <v>1</v>
      </c>
      <c r="CW856" s="58" t="str">
        <f>'Wanderers in the Wild'!W56</f>
        <v/>
      </c>
      <c r="DC856" s="84">
        <f t="shared" si="357"/>
        <v>1</v>
      </c>
      <c r="FH856" s="84">
        <f t="shared" si="359"/>
        <v>0</v>
      </c>
      <c r="FI856" s="84">
        <f t="shared" si="360"/>
        <v>1</v>
      </c>
      <c r="FJ856" s="83" t="str">
        <f>""</f>
        <v/>
      </c>
    </row>
    <row r="857" spans="100:166" x14ac:dyDescent="0.25">
      <c r="CV857" s="84">
        <f t="shared" si="358"/>
        <v>1</v>
      </c>
      <c r="CW857" s="58" t="str">
        <f>'Wanderers in the Wild'!W57</f>
        <v/>
      </c>
      <c r="DC857" s="84">
        <f t="shared" si="357"/>
        <v>1</v>
      </c>
      <c r="FH857" s="84">
        <f t="shared" si="359"/>
        <v>1</v>
      </c>
      <c r="FI857" s="84">
        <f t="shared" si="360"/>
        <v>1</v>
      </c>
      <c r="FJ857" s="83" t="s">
        <v>2687</v>
      </c>
    </row>
    <row r="858" spans="100:166" x14ac:dyDescent="0.25">
      <c r="CV858" s="84">
        <f t="shared" si="358"/>
        <v>1</v>
      </c>
      <c r="CW858" s="58" t="str">
        <f>'Wanderers in the Wild'!W58</f>
        <v/>
      </c>
      <c r="DC858" s="84">
        <f t="shared" si="357"/>
        <v>1</v>
      </c>
      <c r="FH858" s="84">
        <f t="shared" si="359"/>
        <v>0</v>
      </c>
      <c r="FI858" s="84">
        <f t="shared" si="360"/>
        <v>1</v>
      </c>
      <c r="FJ858" s="83" t="s">
        <v>2784</v>
      </c>
    </row>
    <row r="859" spans="100:166" x14ac:dyDescent="0.25">
      <c r="CV859" s="84">
        <f t="shared" si="358"/>
        <v>1</v>
      </c>
      <c r="CW859" s="58" t="str">
        <f>'Wanderers in the Wild'!W59</f>
        <v/>
      </c>
      <c r="DC859" s="84">
        <f t="shared" si="357"/>
        <v>1</v>
      </c>
      <c r="FH859" s="84">
        <f t="shared" si="359"/>
        <v>0</v>
      </c>
      <c r="FI859" s="84">
        <f t="shared" si="360"/>
        <v>1</v>
      </c>
      <c r="FJ859" s="83" t="s">
        <v>2785</v>
      </c>
    </row>
    <row r="860" spans="100:166" x14ac:dyDescent="0.25">
      <c r="CV860" s="84">
        <f t="shared" si="358"/>
        <v>1</v>
      </c>
      <c r="CW860" s="58" t="str">
        <f>'Wanderers in the Wild'!W60</f>
        <v/>
      </c>
      <c r="DC860" s="84">
        <f t="shared" si="357"/>
        <v>1</v>
      </c>
      <c r="FH860" s="84">
        <f t="shared" si="359"/>
        <v>0</v>
      </c>
      <c r="FI860" s="84">
        <f t="shared" si="360"/>
        <v>1</v>
      </c>
      <c r="FJ860" s="83" t="str">
        <f>""</f>
        <v/>
      </c>
    </row>
    <row r="861" spans="100:166" x14ac:dyDescent="0.25">
      <c r="CV861" s="84">
        <f t="shared" si="358"/>
        <v>1</v>
      </c>
      <c r="CW861" s="58" t="str">
        <f>'Wanderers in the Wild'!W61</f>
        <v/>
      </c>
      <c r="DC861" s="84">
        <f t="shared" si="357"/>
        <v>1</v>
      </c>
      <c r="FH861" s="84">
        <f t="shared" si="359"/>
        <v>1</v>
      </c>
      <c r="FI861" s="84">
        <f t="shared" si="360"/>
        <v>1</v>
      </c>
      <c r="FJ861" s="83" t="s">
        <v>2786</v>
      </c>
    </row>
    <row r="862" spans="100:166" x14ac:dyDescent="0.25">
      <c r="CV862" s="84">
        <f t="shared" si="358"/>
        <v>1</v>
      </c>
      <c r="CW862" s="58" t="str">
        <f>'Wanderers in the Wild'!W62</f>
        <v/>
      </c>
      <c r="DC862" s="84">
        <f t="shared" si="357"/>
        <v>1</v>
      </c>
      <c r="FH862" s="84">
        <f t="shared" si="359"/>
        <v>0</v>
      </c>
      <c r="FI862" s="84">
        <f t="shared" si="360"/>
        <v>1</v>
      </c>
      <c r="FJ862" s="83" t="s">
        <v>2787</v>
      </c>
    </row>
    <row r="863" spans="100:166" x14ac:dyDescent="0.25">
      <c r="CV863" s="84">
        <f t="shared" si="358"/>
        <v>1</v>
      </c>
      <c r="CW863" s="58" t="str">
        <f>'Wanderers in the Wild'!W63</f>
        <v/>
      </c>
      <c r="DC863" s="84">
        <f t="shared" si="357"/>
        <v>1</v>
      </c>
      <c r="FH863" s="84">
        <f t="shared" si="359"/>
        <v>0</v>
      </c>
      <c r="FI863" s="84">
        <f t="shared" si="360"/>
        <v>1</v>
      </c>
      <c r="FJ863" s="83" t="s">
        <v>2788</v>
      </c>
    </row>
    <row r="864" spans="100:166" x14ac:dyDescent="0.25">
      <c r="CV864" s="84">
        <f t="shared" si="358"/>
        <v>1</v>
      </c>
      <c r="CW864" s="58" t="str">
        <f>'Wanderers in the Wild'!W64</f>
        <v/>
      </c>
      <c r="DC864" s="84">
        <f t="shared" si="357"/>
        <v>1</v>
      </c>
      <c r="FH864" s="84">
        <f t="shared" si="359"/>
        <v>0</v>
      </c>
      <c r="FI864" s="84">
        <f t="shared" si="360"/>
        <v>1</v>
      </c>
      <c r="FJ864" s="83" t="str">
        <f>""</f>
        <v/>
      </c>
    </row>
    <row r="865" spans="100:166" x14ac:dyDescent="0.25">
      <c r="CV865" s="84">
        <f t="shared" si="358"/>
        <v>1</v>
      </c>
      <c r="CW865" s="58" t="str">
        <f>'Wanderers in the Wild'!W65</f>
        <v/>
      </c>
      <c r="DC865" s="84">
        <f t="shared" si="357"/>
        <v>1</v>
      </c>
      <c r="FH865" s="84">
        <f t="shared" si="359"/>
        <v>1</v>
      </c>
      <c r="FI865" s="84">
        <f t="shared" si="360"/>
        <v>1</v>
      </c>
      <c r="FJ865" s="83" t="s">
        <v>2789</v>
      </c>
    </row>
    <row r="866" spans="100:166" x14ac:dyDescent="0.25">
      <c r="CV866" s="84">
        <f t="shared" si="358"/>
        <v>1</v>
      </c>
      <c r="CW866" s="58" t="str">
        <f>'Wanderers in the Wild'!W66</f>
        <v/>
      </c>
      <c r="DC866" s="84">
        <f t="shared" ref="DC866:DC929" si="361">IF(DD865=0,DC865,DC865+1)</f>
        <v>1</v>
      </c>
      <c r="FH866" s="84">
        <f t="shared" si="359"/>
        <v>0</v>
      </c>
      <c r="FI866" s="84">
        <f t="shared" si="360"/>
        <v>1</v>
      </c>
      <c r="FJ866" s="83" t="s">
        <v>2790</v>
      </c>
    </row>
    <row r="867" spans="100:166" x14ac:dyDescent="0.25">
      <c r="CV867" s="84">
        <f t="shared" si="358"/>
        <v>1</v>
      </c>
      <c r="CW867" s="58" t="str">
        <f>'Wanderers in the Wild'!W67</f>
        <v/>
      </c>
      <c r="DC867" s="84">
        <f t="shared" si="361"/>
        <v>1</v>
      </c>
      <c r="FH867" s="84">
        <f t="shared" si="359"/>
        <v>0</v>
      </c>
      <c r="FI867" s="84">
        <f t="shared" si="360"/>
        <v>1</v>
      </c>
      <c r="FJ867" s="83" t="s">
        <v>2791</v>
      </c>
    </row>
    <row r="868" spans="100:166" x14ac:dyDescent="0.25">
      <c r="CV868" s="84">
        <f t="shared" si="358"/>
        <v>1</v>
      </c>
      <c r="CW868" s="58" t="str">
        <f>'Wanderers in the Wild'!W68</f>
        <v/>
      </c>
      <c r="DC868" s="84">
        <f t="shared" si="361"/>
        <v>1</v>
      </c>
      <c r="FH868" s="84">
        <f t="shared" si="359"/>
        <v>0</v>
      </c>
      <c r="FI868" s="84">
        <f t="shared" si="360"/>
        <v>1</v>
      </c>
      <c r="FJ868" s="83" t="str">
        <f>""</f>
        <v/>
      </c>
    </row>
    <row r="869" spans="100:166" x14ac:dyDescent="0.25">
      <c r="CV869" s="84">
        <f t="shared" si="358"/>
        <v>1</v>
      </c>
      <c r="CW869" s="58" t="str">
        <f>'Wanderers in the Wild'!W69</f>
        <v/>
      </c>
      <c r="DC869" s="84">
        <f t="shared" si="361"/>
        <v>1</v>
      </c>
      <c r="FH869" s="84">
        <f t="shared" si="359"/>
        <v>1</v>
      </c>
      <c r="FI869" s="84">
        <f t="shared" si="360"/>
        <v>1</v>
      </c>
      <c r="FJ869" s="83" t="s">
        <v>2792</v>
      </c>
    </row>
    <row r="870" spans="100:166" x14ac:dyDescent="0.25">
      <c r="CV870" s="84">
        <f t="shared" si="358"/>
        <v>1</v>
      </c>
      <c r="CW870" s="58" t="str">
        <f>'Wanderers in the Wild'!W70</f>
        <v/>
      </c>
      <c r="DC870" s="84">
        <f t="shared" si="361"/>
        <v>1</v>
      </c>
      <c r="FH870" s="84">
        <f t="shared" si="359"/>
        <v>0</v>
      </c>
      <c r="FI870" s="84">
        <f t="shared" si="360"/>
        <v>1</v>
      </c>
      <c r="FJ870" s="83" t="s">
        <v>2793</v>
      </c>
    </row>
    <row r="871" spans="100:166" x14ac:dyDescent="0.25">
      <c r="CV871" s="84">
        <f t="shared" si="358"/>
        <v>1</v>
      </c>
      <c r="CW871" s="58" t="str">
        <f>'Wanderers in the Wild'!W71</f>
        <v/>
      </c>
      <c r="DC871" s="84">
        <f t="shared" si="361"/>
        <v>1</v>
      </c>
      <c r="FH871" s="84">
        <f t="shared" si="359"/>
        <v>0</v>
      </c>
      <c r="FI871" s="84">
        <f t="shared" si="360"/>
        <v>1</v>
      </c>
      <c r="FJ871" s="83" t="s">
        <v>2794</v>
      </c>
    </row>
    <row r="872" spans="100:166" x14ac:dyDescent="0.25">
      <c r="CV872" s="84">
        <f t="shared" si="358"/>
        <v>1</v>
      </c>
      <c r="CW872" s="58" t="str">
        <f>'Wanderers in the Wild'!W72</f>
        <v/>
      </c>
      <c r="DC872" s="84">
        <f t="shared" si="361"/>
        <v>1</v>
      </c>
      <c r="FH872" s="84">
        <f t="shared" si="359"/>
        <v>0</v>
      </c>
      <c r="FI872" s="84">
        <f t="shared" si="360"/>
        <v>1</v>
      </c>
      <c r="FJ872" s="83" t="s">
        <v>2795</v>
      </c>
    </row>
    <row r="873" spans="100:166" x14ac:dyDescent="0.25">
      <c r="CV873" s="84">
        <f t="shared" si="358"/>
        <v>1</v>
      </c>
      <c r="CW873" s="58" t="str">
        <f>'Wanderers in the Wild'!W73</f>
        <v/>
      </c>
      <c r="DC873" s="84">
        <f t="shared" si="361"/>
        <v>1</v>
      </c>
      <c r="FH873" s="84">
        <f t="shared" si="359"/>
        <v>0</v>
      </c>
      <c r="FI873" s="84">
        <f t="shared" si="360"/>
        <v>1</v>
      </c>
      <c r="FJ873" s="83" t="s">
        <v>2796</v>
      </c>
    </row>
    <row r="874" spans="100:166" x14ac:dyDescent="0.25">
      <c r="CV874" s="84">
        <f t="shared" si="358"/>
        <v>1</v>
      </c>
      <c r="CW874" s="58" t="str">
        <f>'Wanderers in the Wild'!W74</f>
        <v/>
      </c>
      <c r="DC874" s="84">
        <f t="shared" si="361"/>
        <v>1</v>
      </c>
      <c r="FH874" s="84">
        <f t="shared" si="359"/>
        <v>0</v>
      </c>
      <c r="FI874" s="84">
        <f t="shared" si="360"/>
        <v>1</v>
      </c>
      <c r="FJ874" s="83" t="s">
        <v>2797</v>
      </c>
    </row>
    <row r="875" spans="100:166" x14ac:dyDescent="0.25">
      <c r="CV875" s="84">
        <f t="shared" si="358"/>
        <v>1</v>
      </c>
      <c r="CW875" s="58" t="str">
        <f>'Wanderers in the Wild'!W75</f>
        <v/>
      </c>
      <c r="DC875" s="84">
        <f t="shared" si="361"/>
        <v>1</v>
      </c>
      <c r="FH875" s="84">
        <f t="shared" si="359"/>
        <v>0</v>
      </c>
      <c r="FI875" s="84">
        <f t="shared" si="360"/>
        <v>1</v>
      </c>
      <c r="FJ875" s="83" t="s">
        <v>2798</v>
      </c>
    </row>
    <row r="876" spans="100:166" x14ac:dyDescent="0.25">
      <c r="CV876" s="84">
        <f t="shared" si="358"/>
        <v>1</v>
      </c>
      <c r="CW876" s="58" t="str">
        <f>'Wanderers in the Wild'!W76</f>
        <v/>
      </c>
      <c r="DC876" s="84">
        <f t="shared" si="361"/>
        <v>1</v>
      </c>
      <c r="FH876" s="84">
        <f t="shared" si="359"/>
        <v>0</v>
      </c>
      <c r="FI876" s="84">
        <f t="shared" si="360"/>
        <v>1</v>
      </c>
      <c r="FJ876" s="83" t="s">
        <v>2799</v>
      </c>
    </row>
    <row r="877" spans="100:166" x14ac:dyDescent="0.25">
      <c r="CV877" s="84">
        <f t="shared" si="358"/>
        <v>1</v>
      </c>
      <c r="CW877" s="58" t="str">
        <f>'Wanderers in the Wild'!W77</f>
        <v/>
      </c>
      <c r="DC877" s="84">
        <f t="shared" si="361"/>
        <v>1</v>
      </c>
      <c r="FH877" s="84">
        <f t="shared" si="359"/>
        <v>0</v>
      </c>
      <c r="FI877" s="84">
        <f t="shared" si="360"/>
        <v>1</v>
      </c>
      <c r="FJ877" s="83" t="s">
        <v>2800</v>
      </c>
    </row>
    <row r="878" spans="100:166" x14ac:dyDescent="0.25">
      <c r="CV878" s="84">
        <f t="shared" si="358"/>
        <v>1</v>
      </c>
      <c r="CW878" s="58" t="str">
        <f>'Wanderers in the Wild'!W78</f>
        <v/>
      </c>
      <c r="DC878" s="84">
        <f t="shared" si="361"/>
        <v>1</v>
      </c>
      <c r="FH878" s="84">
        <f t="shared" si="359"/>
        <v>0</v>
      </c>
      <c r="FI878" s="84">
        <f t="shared" si="360"/>
        <v>1</v>
      </c>
      <c r="FJ878" s="83" t="str">
        <f>""</f>
        <v/>
      </c>
    </row>
    <row r="879" spans="100:166" x14ac:dyDescent="0.25">
      <c r="CV879" s="84">
        <f t="shared" si="358"/>
        <v>1</v>
      </c>
      <c r="CW879" s="58" t="str">
        <f>'Wanderers in the Wild'!W79</f>
        <v/>
      </c>
      <c r="DC879" s="84">
        <f t="shared" si="361"/>
        <v>1</v>
      </c>
      <c r="FH879" s="84">
        <f t="shared" si="359"/>
        <v>1</v>
      </c>
      <c r="FI879" s="84">
        <f t="shared" si="360"/>
        <v>1</v>
      </c>
      <c r="FJ879" s="83" t="s">
        <v>2801</v>
      </c>
    </row>
    <row r="880" spans="100:166" x14ac:dyDescent="0.25">
      <c r="CV880" s="84">
        <f t="shared" si="358"/>
        <v>1</v>
      </c>
      <c r="CW880" s="58" t="str">
        <f>'Wanderers in the Wild'!W80</f>
        <v/>
      </c>
      <c r="DC880" s="84">
        <f t="shared" si="361"/>
        <v>1</v>
      </c>
      <c r="FH880" s="84">
        <f t="shared" si="359"/>
        <v>0</v>
      </c>
      <c r="FI880" s="84">
        <f t="shared" si="360"/>
        <v>1</v>
      </c>
      <c r="FJ880" s="83" t="s">
        <v>2802</v>
      </c>
    </row>
    <row r="881" spans="100:166" x14ac:dyDescent="0.25">
      <c r="CV881" s="84">
        <f t="shared" si="358"/>
        <v>1</v>
      </c>
      <c r="CW881" t="str">
        <f ca="1">IF(CW883="","",CX881)</f>
        <v/>
      </c>
      <c r="CX881" s="59" t="s">
        <v>17</v>
      </c>
      <c r="DC881" s="84">
        <f t="shared" si="361"/>
        <v>1</v>
      </c>
      <c r="FH881" s="84">
        <f t="shared" si="359"/>
        <v>0</v>
      </c>
      <c r="FI881" s="84">
        <f t="shared" si="360"/>
        <v>1</v>
      </c>
      <c r="FJ881" s="83" t="s">
        <v>2803</v>
      </c>
    </row>
    <row r="882" spans="100:166" x14ac:dyDescent="0.25">
      <c r="CV882" s="84">
        <f t="shared" ca="1" si="358"/>
        <v>1</v>
      </c>
      <c r="CW882" t="str">
        <f ca="1">IF(CW883="","",CX882)</f>
        <v/>
      </c>
      <c r="CX882" s="59" t="s">
        <v>546</v>
      </c>
      <c r="DC882" s="84">
        <f t="shared" si="361"/>
        <v>1</v>
      </c>
      <c r="FH882" s="84">
        <f t="shared" si="359"/>
        <v>0</v>
      </c>
      <c r="FI882" s="84">
        <f t="shared" si="360"/>
        <v>1</v>
      </c>
      <c r="FJ882" s="83" t="s">
        <v>2804</v>
      </c>
    </row>
    <row r="883" spans="100:166" x14ac:dyDescent="0.25">
      <c r="CV883" s="84">
        <f t="shared" ca="1" si="358"/>
        <v>1</v>
      </c>
      <c r="CW883" s="58" t="str">
        <f ca="1">'the White Council'!W3</f>
        <v/>
      </c>
      <c r="DC883" s="84">
        <f t="shared" si="361"/>
        <v>1</v>
      </c>
      <c r="FH883" s="84">
        <f t="shared" si="359"/>
        <v>0</v>
      </c>
      <c r="FI883" s="84">
        <f t="shared" si="360"/>
        <v>1</v>
      </c>
      <c r="FJ883" s="83" t="str">
        <f>""</f>
        <v/>
      </c>
    </row>
    <row r="884" spans="100:166" x14ac:dyDescent="0.25">
      <c r="CV884" s="84">
        <f t="shared" ca="1" si="358"/>
        <v>1</v>
      </c>
      <c r="CW884" s="58" t="str">
        <f ca="1">'the White Council'!W4</f>
        <v/>
      </c>
      <c r="DC884" s="84">
        <f t="shared" si="361"/>
        <v>1</v>
      </c>
    </row>
    <row r="885" spans="100:166" x14ac:dyDescent="0.25">
      <c r="CV885" s="84">
        <f t="shared" ca="1" si="358"/>
        <v>1</v>
      </c>
      <c r="CW885" s="58" t="str">
        <f ca="1">'the White Council'!W5</f>
        <v/>
      </c>
      <c r="DC885" s="84">
        <f t="shared" si="361"/>
        <v>1</v>
      </c>
    </row>
    <row r="886" spans="100:166" x14ac:dyDescent="0.25">
      <c r="CV886" s="84">
        <f t="shared" ca="1" si="358"/>
        <v>1</v>
      </c>
      <c r="CW886" s="58" t="str">
        <f ca="1">'the White Council'!W6</f>
        <v/>
      </c>
      <c r="DC886" s="84">
        <f t="shared" si="361"/>
        <v>1</v>
      </c>
    </row>
    <row r="887" spans="100:166" x14ac:dyDescent="0.25">
      <c r="CV887" s="84">
        <f t="shared" ca="1" si="358"/>
        <v>1</v>
      </c>
      <c r="CW887" s="58" t="str">
        <f ca="1">'the White Council'!W7</f>
        <v/>
      </c>
      <c r="DC887" s="84">
        <f t="shared" si="361"/>
        <v>1</v>
      </c>
    </row>
    <row r="888" spans="100:166" x14ac:dyDescent="0.25">
      <c r="CV888" s="84">
        <f t="shared" ca="1" si="358"/>
        <v>1</v>
      </c>
      <c r="CW888" s="58" t="str">
        <f ca="1">'the White Council'!W8</f>
        <v/>
      </c>
      <c r="DC888" s="84">
        <f t="shared" si="361"/>
        <v>1</v>
      </c>
    </row>
    <row r="889" spans="100:166" x14ac:dyDescent="0.25">
      <c r="CV889" s="84">
        <f t="shared" ca="1" si="358"/>
        <v>1</v>
      </c>
      <c r="CW889" s="58" t="str">
        <f ca="1">'the White Council'!W9</f>
        <v/>
      </c>
      <c r="DC889" s="84">
        <f t="shared" si="361"/>
        <v>1</v>
      </c>
    </row>
    <row r="890" spans="100:166" x14ac:dyDescent="0.25">
      <c r="CV890" s="84">
        <f t="shared" ca="1" si="358"/>
        <v>1</v>
      </c>
      <c r="CW890" s="58" t="str">
        <f ca="1">'the White Council'!W10</f>
        <v/>
      </c>
      <c r="DC890" s="84">
        <f t="shared" si="361"/>
        <v>1</v>
      </c>
    </row>
    <row r="891" spans="100:166" x14ac:dyDescent="0.25">
      <c r="CV891" s="84">
        <f t="shared" ca="1" si="358"/>
        <v>1</v>
      </c>
      <c r="CW891" s="58" t="str">
        <f ca="1">'the White Council'!W11</f>
        <v/>
      </c>
      <c r="DC891" s="84">
        <f t="shared" si="361"/>
        <v>1</v>
      </c>
    </row>
    <row r="892" spans="100:166" x14ac:dyDescent="0.25">
      <c r="CV892" s="84">
        <f t="shared" ca="1" si="358"/>
        <v>1</v>
      </c>
      <c r="CW892" s="58" t="str">
        <f ca="1">'the White Council'!W12</f>
        <v/>
      </c>
      <c r="DC892" s="84">
        <f t="shared" si="361"/>
        <v>1</v>
      </c>
    </row>
    <row r="893" spans="100:166" x14ac:dyDescent="0.25">
      <c r="CV893" s="84">
        <f t="shared" ca="1" si="358"/>
        <v>1</v>
      </c>
      <c r="CW893" s="58" t="str">
        <f ca="1">'the White Council'!W13</f>
        <v/>
      </c>
      <c r="DC893" s="84">
        <f t="shared" si="361"/>
        <v>1</v>
      </c>
    </row>
    <row r="894" spans="100:166" x14ac:dyDescent="0.25">
      <c r="CV894" s="84">
        <f t="shared" ca="1" si="358"/>
        <v>1</v>
      </c>
      <c r="CW894" s="58" t="str">
        <f ca="1">'the White Council'!W14</f>
        <v/>
      </c>
      <c r="DC894" s="84">
        <f t="shared" si="361"/>
        <v>1</v>
      </c>
    </row>
    <row r="895" spans="100:166" x14ac:dyDescent="0.25">
      <c r="CV895" s="84">
        <f t="shared" ca="1" si="358"/>
        <v>1</v>
      </c>
      <c r="CW895" s="58" t="str">
        <f ca="1">'the White Council'!W15</f>
        <v/>
      </c>
      <c r="DC895" s="84">
        <f t="shared" si="361"/>
        <v>1</v>
      </c>
    </row>
    <row r="896" spans="100:166" x14ac:dyDescent="0.25">
      <c r="CV896" s="84">
        <f t="shared" ca="1" si="358"/>
        <v>1</v>
      </c>
      <c r="CW896" s="58" t="str">
        <f ca="1">'the White Council'!W16</f>
        <v/>
      </c>
      <c r="DC896" s="84">
        <f t="shared" si="361"/>
        <v>1</v>
      </c>
    </row>
    <row r="897" spans="100:107" x14ac:dyDescent="0.25">
      <c r="CV897" s="84">
        <f t="shared" ca="1" si="358"/>
        <v>1</v>
      </c>
      <c r="CW897" s="58" t="str">
        <f ca="1">'the White Council'!W17</f>
        <v/>
      </c>
      <c r="DC897" s="84">
        <f t="shared" si="361"/>
        <v>1</v>
      </c>
    </row>
    <row r="898" spans="100:107" x14ac:dyDescent="0.25">
      <c r="CV898" s="84">
        <f t="shared" ca="1" si="358"/>
        <v>1</v>
      </c>
      <c r="CW898" s="58" t="str">
        <f ca="1">'the White Council'!W18</f>
        <v/>
      </c>
      <c r="DC898" s="84">
        <f t="shared" si="361"/>
        <v>1</v>
      </c>
    </row>
    <row r="899" spans="100:107" x14ac:dyDescent="0.25">
      <c r="CV899" s="84">
        <f t="shared" ref="CV899:CV962" ca="1" si="362">IF(CW898="",CV898,CV898+1)</f>
        <v>1</v>
      </c>
      <c r="CW899" s="58" t="str">
        <f ca="1">'the White Council'!W19</f>
        <v/>
      </c>
      <c r="DC899" s="84">
        <f t="shared" si="361"/>
        <v>1</v>
      </c>
    </row>
    <row r="900" spans="100:107" x14ac:dyDescent="0.25">
      <c r="CV900" s="84">
        <f t="shared" ca="1" si="362"/>
        <v>1</v>
      </c>
      <c r="CW900" s="58" t="str">
        <f ca="1">'the White Council'!W20</f>
        <v/>
      </c>
      <c r="DC900" s="84">
        <f t="shared" si="361"/>
        <v>1</v>
      </c>
    </row>
    <row r="901" spans="100:107" x14ac:dyDescent="0.25">
      <c r="CV901" s="84">
        <f t="shared" ca="1" si="362"/>
        <v>1</v>
      </c>
      <c r="CW901" s="58" t="str">
        <f ca="1">'the White Council'!W21</f>
        <v/>
      </c>
      <c r="DC901" s="84">
        <f t="shared" si="361"/>
        <v>1</v>
      </c>
    </row>
    <row r="902" spans="100:107" x14ac:dyDescent="0.25">
      <c r="CV902" s="84">
        <f t="shared" ca="1" si="362"/>
        <v>1</v>
      </c>
      <c r="CW902" s="58" t="str">
        <f ca="1">'the White Council'!W22</f>
        <v/>
      </c>
      <c r="DC902" s="84">
        <f t="shared" si="361"/>
        <v>1</v>
      </c>
    </row>
    <row r="903" spans="100:107" x14ac:dyDescent="0.25">
      <c r="CV903" s="84">
        <f t="shared" ca="1" si="362"/>
        <v>1</v>
      </c>
      <c r="CW903" s="58" t="str">
        <f ca="1">'the White Council'!W23</f>
        <v/>
      </c>
      <c r="DC903" s="84">
        <f t="shared" si="361"/>
        <v>1</v>
      </c>
    </row>
    <row r="904" spans="100:107" x14ac:dyDescent="0.25">
      <c r="CV904" s="84">
        <f t="shared" ca="1" si="362"/>
        <v>1</v>
      </c>
      <c r="CW904" s="58" t="str">
        <f ca="1">'the White Council'!W24</f>
        <v/>
      </c>
      <c r="DC904" s="84">
        <f t="shared" si="361"/>
        <v>1</v>
      </c>
    </row>
    <row r="905" spans="100:107" x14ac:dyDescent="0.25">
      <c r="CV905" s="84">
        <f t="shared" ca="1" si="362"/>
        <v>1</v>
      </c>
      <c r="CW905" s="58" t="str">
        <f ca="1">'the White Council'!W25</f>
        <v/>
      </c>
      <c r="DC905" s="84">
        <f t="shared" si="361"/>
        <v>1</v>
      </c>
    </row>
    <row r="906" spans="100:107" x14ac:dyDescent="0.25">
      <c r="CV906" s="84">
        <f t="shared" ca="1" si="362"/>
        <v>1</v>
      </c>
      <c r="CW906" s="58" t="str">
        <f ca="1">'the White Council'!W26</f>
        <v/>
      </c>
      <c r="DC906" s="84">
        <f t="shared" si="361"/>
        <v>1</v>
      </c>
    </row>
    <row r="907" spans="100:107" x14ac:dyDescent="0.25">
      <c r="CV907" s="84">
        <f t="shared" ca="1" si="362"/>
        <v>1</v>
      </c>
      <c r="CW907" s="58" t="str">
        <f ca="1">'the White Council'!W27</f>
        <v/>
      </c>
      <c r="DC907" s="84">
        <f t="shared" si="361"/>
        <v>1</v>
      </c>
    </row>
    <row r="908" spans="100:107" x14ac:dyDescent="0.25">
      <c r="CV908" s="84">
        <f t="shared" ca="1" si="362"/>
        <v>1</v>
      </c>
      <c r="CW908" s="58" t="str">
        <f ca="1">'the White Council'!W28</f>
        <v/>
      </c>
      <c r="DC908" s="84">
        <f t="shared" si="361"/>
        <v>1</v>
      </c>
    </row>
    <row r="909" spans="100:107" x14ac:dyDescent="0.25">
      <c r="CV909" s="84">
        <f t="shared" ca="1" si="362"/>
        <v>1</v>
      </c>
      <c r="CW909" s="58" t="str">
        <f ca="1">'the White Council'!W29</f>
        <v/>
      </c>
      <c r="DC909" s="84">
        <f t="shared" si="361"/>
        <v>1</v>
      </c>
    </row>
    <row r="910" spans="100:107" x14ac:dyDescent="0.25">
      <c r="CV910" s="84">
        <f t="shared" ca="1" si="362"/>
        <v>1</v>
      </c>
      <c r="CW910" s="58" t="str">
        <f ca="1">'the White Council'!W30</f>
        <v/>
      </c>
      <c r="DC910" s="84">
        <f t="shared" si="361"/>
        <v>1</v>
      </c>
    </row>
    <row r="911" spans="100:107" x14ac:dyDescent="0.25">
      <c r="CV911" s="84">
        <f t="shared" ca="1" si="362"/>
        <v>1</v>
      </c>
      <c r="CW911" s="58" t="str">
        <f ca="1">'the White Council'!W31</f>
        <v/>
      </c>
      <c r="DC911" s="84">
        <f t="shared" si="361"/>
        <v>1</v>
      </c>
    </row>
    <row r="912" spans="100:107" x14ac:dyDescent="0.25">
      <c r="CV912" s="84">
        <f t="shared" ca="1" si="362"/>
        <v>1</v>
      </c>
      <c r="CW912" s="58" t="str">
        <f ca="1">'the White Council'!W32</f>
        <v/>
      </c>
      <c r="DC912" s="84">
        <f t="shared" si="361"/>
        <v>1</v>
      </c>
    </row>
    <row r="913" spans="100:107" x14ac:dyDescent="0.25">
      <c r="CV913" s="84">
        <f t="shared" ca="1" si="362"/>
        <v>1</v>
      </c>
      <c r="CW913" s="58" t="str">
        <f ca="1">'the White Council'!W33</f>
        <v/>
      </c>
      <c r="DC913" s="84">
        <f t="shared" si="361"/>
        <v>1</v>
      </c>
    </row>
    <row r="914" spans="100:107" x14ac:dyDescent="0.25">
      <c r="CV914" s="84">
        <f t="shared" ca="1" si="362"/>
        <v>1</v>
      </c>
      <c r="CW914" s="58" t="str">
        <f ca="1">'the White Council'!W34</f>
        <v/>
      </c>
      <c r="DC914" s="84">
        <f t="shared" si="361"/>
        <v>1</v>
      </c>
    </row>
    <row r="915" spans="100:107" x14ac:dyDescent="0.25">
      <c r="CV915" s="84">
        <f t="shared" ca="1" si="362"/>
        <v>1</v>
      </c>
      <c r="CW915" s="58" t="str">
        <f ca="1">'the White Council'!W35</f>
        <v/>
      </c>
      <c r="DC915" s="84">
        <f t="shared" si="361"/>
        <v>1</v>
      </c>
    </row>
    <row r="916" spans="100:107" x14ac:dyDescent="0.25">
      <c r="CV916" s="84">
        <f t="shared" ca="1" si="362"/>
        <v>1</v>
      </c>
      <c r="CW916" s="58" t="str">
        <f ca="1">'the White Council'!W36</f>
        <v/>
      </c>
      <c r="DC916" s="84">
        <f t="shared" si="361"/>
        <v>1</v>
      </c>
    </row>
    <row r="917" spans="100:107" x14ac:dyDescent="0.25">
      <c r="CV917" s="84">
        <f t="shared" ca="1" si="362"/>
        <v>1</v>
      </c>
      <c r="CW917" s="58" t="str">
        <f ca="1">'the White Council'!W37</f>
        <v/>
      </c>
      <c r="DC917" s="84">
        <f t="shared" si="361"/>
        <v>1</v>
      </c>
    </row>
    <row r="918" spans="100:107" x14ac:dyDescent="0.25">
      <c r="CV918" s="84">
        <f t="shared" ca="1" si="362"/>
        <v>1</v>
      </c>
      <c r="CW918" s="58" t="str">
        <f ca="1">'the White Council'!W38</f>
        <v/>
      </c>
      <c r="DC918" s="84">
        <f t="shared" si="361"/>
        <v>1</v>
      </c>
    </row>
    <row r="919" spans="100:107" x14ac:dyDescent="0.25">
      <c r="CV919" s="84">
        <f t="shared" ca="1" si="362"/>
        <v>1</v>
      </c>
      <c r="CW919" s="58" t="str">
        <f ca="1">'the White Council'!W39</f>
        <v/>
      </c>
      <c r="DC919" s="84">
        <f t="shared" si="361"/>
        <v>1</v>
      </c>
    </row>
    <row r="920" spans="100:107" x14ac:dyDescent="0.25">
      <c r="CV920" s="84">
        <f t="shared" ca="1" si="362"/>
        <v>1</v>
      </c>
      <c r="CW920" s="58" t="str">
        <f ca="1">'the White Council'!W40</f>
        <v/>
      </c>
      <c r="DC920" s="84">
        <f t="shared" si="361"/>
        <v>1</v>
      </c>
    </row>
    <row r="921" spans="100:107" x14ac:dyDescent="0.25">
      <c r="CV921" s="84">
        <f t="shared" ca="1" si="362"/>
        <v>1</v>
      </c>
      <c r="CW921" s="58" t="str">
        <f ca="1">'the White Council'!W41</f>
        <v/>
      </c>
      <c r="DC921" s="84">
        <f t="shared" si="361"/>
        <v>1</v>
      </c>
    </row>
    <row r="922" spans="100:107" x14ac:dyDescent="0.25">
      <c r="CV922" s="84">
        <f t="shared" ca="1" si="362"/>
        <v>1</v>
      </c>
      <c r="CW922" s="58" t="str">
        <f ca="1">'the White Council'!W42</f>
        <v/>
      </c>
      <c r="DC922" s="84">
        <f t="shared" si="361"/>
        <v>1</v>
      </c>
    </row>
    <row r="923" spans="100:107" x14ac:dyDescent="0.25">
      <c r="CV923" s="84">
        <f t="shared" ca="1" si="362"/>
        <v>1</v>
      </c>
      <c r="CW923" s="58" t="str">
        <f ca="1">'the White Council'!W43</f>
        <v/>
      </c>
      <c r="DC923" s="84">
        <f t="shared" si="361"/>
        <v>1</v>
      </c>
    </row>
    <row r="924" spans="100:107" x14ac:dyDescent="0.25">
      <c r="CV924" s="84">
        <f t="shared" ca="1" si="362"/>
        <v>1</v>
      </c>
      <c r="CW924" s="58" t="str">
        <f ca="1">'the White Council'!W44</f>
        <v/>
      </c>
      <c r="DC924" s="84">
        <f t="shared" si="361"/>
        <v>1</v>
      </c>
    </row>
    <row r="925" spans="100:107" x14ac:dyDescent="0.25">
      <c r="CV925" s="84">
        <f t="shared" ca="1" si="362"/>
        <v>1</v>
      </c>
      <c r="CW925" s="58" t="str">
        <f ca="1">'the White Council'!W45</f>
        <v/>
      </c>
      <c r="DC925" s="84">
        <f t="shared" si="361"/>
        <v>1</v>
      </c>
    </row>
    <row r="926" spans="100:107" x14ac:dyDescent="0.25">
      <c r="CV926" s="84">
        <f t="shared" ca="1" si="362"/>
        <v>1</v>
      </c>
      <c r="CW926" s="58" t="str">
        <f ca="1">'the White Council'!W46</f>
        <v/>
      </c>
      <c r="DC926" s="84">
        <f t="shared" si="361"/>
        <v>1</v>
      </c>
    </row>
    <row r="927" spans="100:107" x14ac:dyDescent="0.25">
      <c r="CV927" s="84">
        <f t="shared" ca="1" si="362"/>
        <v>1</v>
      </c>
      <c r="CW927" s="58" t="str">
        <f ca="1">'the White Council'!W47</f>
        <v/>
      </c>
      <c r="DC927" s="84">
        <f t="shared" si="361"/>
        <v>1</v>
      </c>
    </row>
    <row r="928" spans="100:107" x14ac:dyDescent="0.25">
      <c r="CV928" s="84">
        <f t="shared" ca="1" si="362"/>
        <v>1</v>
      </c>
      <c r="CW928" s="58" t="str">
        <f ca="1">'the White Council'!W48</f>
        <v/>
      </c>
      <c r="DC928" s="84">
        <f t="shared" si="361"/>
        <v>1</v>
      </c>
    </row>
    <row r="929" spans="100:107" x14ac:dyDescent="0.25">
      <c r="CV929" s="84">
        <f t="shared" ca="1" si="362"/>
        <v>1</v>
      </c>
      <c r="CW929" s="58" t="str">
        <f ca="1">'the White Council'!W49</f>
        <v/>
      </c>
      <c r="DC929" s="84">
        <f t="shared" si="361"/>
        <v>1</v>
      </c>
    </row>
    <row r="930" spans="100:107" x14ac:dyDescent="0.25">
      <c r="CV930" s="84">
        <f t="shared" ca="1" si="362"/>
        <v>1</v>
      </c>
      <c r="CW930" s="58" t="str">
        <f ca="1">'the White Council'!W50</f>
        <v/>
      </c>
      <c r="DC930" s="84">
        <f t="shared" ref="DC930:DC993" si="363">IF(DD929=0,DC929,DC929+1)</f>
        <v>1</v>
      </c>
    </row>
    <row r="931" spans="100:107" x14ac:dyDescent="0.25">
      <c r="CV931" s="84">
        <f t="shared" ca="1" si="362"/>
        <v>1</v>
      </c>
      <c r="CW931" s="58" t="str">
        <f ca="1">'the White Council'!W51</f>
        <v/>
      </c>
      <c r="DC931" s="84">
        <f t="shared" si="363"/>
        <v>1</v>
      </c>
    </row>
    <row r="932" spans="100:107" x14ac:dyDescent="0.25">
      <c r="CV932" s="84">
        <f t="shared" ca="1" si="362"/>
        <v>1</v>
      </c>
      <c r="CW932" s="58" t="str">
        <f ca="1">'the White Council'!W52</f>
        <v/>
      </c>
      <c r="DC932" s="84">
        <f t="shared" si="363"/>
        <v>1</v>
      </c>
    </row>
    <row r="933" spans="100:107" x14ac:dyDescent="0.25">
      <c r="CV933" s="84">
        <f t="shared" ca="1" si="362"/>
        <v>1</v>
      </c>
      <c r="CW933" s="58" t="str">
        <f ca="1">'the White Council'!W53</f>
        <v/>
      </c>
      <c r="DC933" s="84">
        <f t="shared" si="363"/>
        <v>1</v>
      </c>
    </row>
    <row r="934" spans="100:107" x14ac:dyDescent="0.25">
      <c r="CV934" s="84">
        <f t="shared" ca="1" si="362"/>
        <v>1</v>
      </c>
      <c r="CW934" s="58" t="str">
        <f ca="1">'the White Council'!W54</f>
        <v/>
      </c>
      <c r="DC934" s="84">
        <f t="shared" si="363"/>
        <v>1</v>
      </c>
    </row>
    <row r="935" spans="100:107" x14ac:dyDescent="0.25">
      <c r="CV935" s="84">
        <f t="shared" ca="1" si="362"/>
        <v>1</v>
      </c>
      <c r="CW935" s="58" t="str">
        <f ca="1">'the White Council'!W55</f>
        <v/>
      </c>
      <c r="DC935" s="84">
        <f t="shared" si="363"/>
        <v>1</v>
      </c>
    </row>
    <row r="936" spans="100:107" x14ac:dyDescent="0.25">
      <c r="CV936" s="84">
        <f t="shared" ca="1" si="362"/>
        <v>1</v>
      </c>
      <c r="CW936" s="58" t="str">
        <f ca="1">'the White Council'!W56</f>
        <v/>
      </c>
      <c r="DC936" s="84">
        <f t="shared" si="363"/>
        <v>1</v>
      </c>
    </row>
    <row r="937" spans="100:107" x14ac:dyDescent="0.25">
      <c r="CV937" s="84">
        <f t="shared" ca="1" si="362"/>
        <v>1</v>
      </c>
      <c r="CW937" s="58" t="str">
        <f ca="1">'the White Council'!W57</f>
        <v/>
      </c>
      <c r="DC937" s="84">
        <f t="shared" si="363"/>
        <v>1</v>
      </c>
    </row>
    <row r="938" spans="100:107" x14ac:dyDescent="0.25">
      <c r="CV938" s="84">
        <f t="shared" ca="1" si="362"/>
        <v>1</v>
      </c>
      <c r="CW938" s="58" t="str">
        <f ca="1">'the White Council'!W58</f>
        <v/>
      </c>
      <c r="DC938" s="84">
        <f t="shared" si="363"/>
        <v>1</v>
      </c>
    </row>
    <row r="939" spans="100:107" x14ac:dyDescent="0.25">
      <c r="CV939" s="84">
        <f t="shared" ca="1" si="362"/>
        <v>1</v>
      </c>
      <c r="CW939" s="58" t="str">
        <f ca="1">'the White Council'!W59</f>
        <v/>
      </c>
      <c r="DC939" s="84">
        <f t="shared" si="363"/>
        <v>1</v>
      </c>
    </row>
    <row r="940" spans="100:107" x14ac:dyDescent="0.25">
      <c r="CV940" s="84">
        <f t="shared" ca="1" si="362"/>
        <v>1</v>
      </c>
      <c r="CW940" s="58" t="str">
        <f ca="1">'the White Council'!W60</f>
        <v/>
      </c>
      <c r="DC940" s="84">
        <f t="shared" si="363"/>
        <v>1</v>
      </c>
    </row>
    <row r="941" spans="100:107" x14ac:dyDescent="0.25">
      <c r="CV941" s="84">
        <f t="shared" ca="1" si="362"/>
        <v>1</v>
      </c>
      <c r="CW941" s="58" t="str">
        <f ca="1">'the White Council'!W61</f>
        <v/>
      </c>
      <c r="DC941" s="84">
        <f t="shared" si="363"/>
        <v>1</v>
      </c>
    </row>
    <row r="942" spans="100:107" x14ac:dyDescent="0.25">
      <c r="CV942" s="84">
        <f t="shared" ca="1" si="362"/>
        <v>1</v>
      </c>
      <c r="CW942" s="58" t="str">
        <f ca="1">'the White Council'!W62</f>
        <v/>
      </c>
      <c r="DC942" s="84">
        <f t="shared" si="363"/>
        <v>1</v>
      </c>
    </row>
    <row r="943" spans="100:107" x14ac:dyDescent="0.25">
      <c r="CV943" s="84">
        <f t="shared" ca="1" si="362"/>
        <v>1</v>
      </c>
      <c r="CW943" s="58" t="str">
        <f ca="1">'the White Council'!W63</f>
        <v/>
      </c>
      <c r="DC943" s="84">
        <f t="shared" si="363"/>
        <v>1</v>
      </c>
    </row>
    <row r="944" spans="100:107" x14ac:dyDescent="0.25">
      <c r="CV944" s="84">
        <f t="shared" ca="1" si="362"/>
        <v>1</v>
      </c>
      <c r="CW944" s="58" t="str">
        <f ca="1">'the White Council'!W64</f>
        <v/>
      </c>
      <c r="DC944" s="84">
        <f t="shared" si="363"/>
        <v>1</v>
      </c>
    </row>
    <row r="945" spans="100:107" x14ac:dyDescent="0.25">
      <c r="CV945" s="84">
        <f t="shared" ca="1" si="362"/>
        <v>1</v>
      </c>
      <c r="CW945" s="58" t="str">
        <f ca="1">'the White Council'!W65</f>
        <v/>
      </c>
      <c r="DC945" s="84">
        <f t="shared" si="363"/>
        <v>1</v>
      </c>
    </row>
    <row r="946" spans="100:107" x14ac:dyDescent="0.25">
      <c r="CV946" s="84">
        <f t="shared" ca="1" si="362"/>
        <v>1</v>
      </c>
      <c r="CW946" s="58" t="str">
        <f ca="1">'the White Council'!W66</f>
        <v/>
      </c>
      <c r="DC946" s="84">
        <f t="shared" si="363"/>
        <v>1</v>
      </c>
    </row>
    <row r="947" spans="100:107" x14ac:dyDescent="0.25">
      <c r="CV947" s="84">
        <f t="shared" ca="1" si="362"/>
        <v>1</v>
      </c>
      <c r="CW947" s="58" t="str">
        <f ca="1">'the White Council'!W67</f>
        <v/>
      </c>
      <c r="DC947" s="84">
        <f t="shared" si="363"/>
        <v>1</v>
      </c>
    </row>
    <row r="948" spans="100:107" x14ac:dyDescent="0.25">
      <c r="CV948" s="84">
        <f t="shared" ca="1" si="362"/>
        <v>1</v>
      </c>
      <c r="CW948" s="58" t="str">
        <f ca="1">'the White Council'!W68</f>
        <v/>
      </c>
      <c r="DC948" s="84">
        <f t="shared" si="363"/>
        <v>1</v>
      </c>
    </row>
    <row r="949" spans="100:107" x14ac:dyDescent="0.25">
      <c r="CV949" s="84">
        <f t="shared" ca="1" si="362"/>
        <v>1</v>
      </c>
      <c r="CW949" s="58" t="str">
        <f ca="1">'the White Council'!W69</f>
        <v/>
      </c>
      <c r="DC949" s="84">
        <f t="shared" si="363"/>
        <v>1</v>
      </c>
    </row>
    <row r="950" spans="100:107" x14ac:dyDescent="0.25">
      <c r="CV950" s="84">
        <f t="shared" ca="1" si="362"/>
        <v>1</v>
      </c>
      <c r="CW950" s="58" t="str">
        <f ca="1">'the White Council'!W70</f>
        <v/>
      </c>
      <c r="DC950" s="84">
        <f t="shared" si="363"/>
        <v>1</v>
      </c>
    </row>
    <row r="951" spans="100:107" x14ac:dyDescent="0.25">
      <c r="CV951" s="84">
        <f t="shared" ca="1" si="362"/>
        <v>1</v>
      </c>
      <c r="CW951" s="58" t="str">
        <f ca="1">'the White Council'!W71</f>
        <v/>
      </c>
      <c r="DC951" s="84">
        <f t="shared" si="363"/>
        <v>1</v>
      </c>
    </row>
    <row r="952" spans="100:107" x14ac:dyDescent="0.25">
      <c r="CV952" s="84">
        <f t="shared" ca="1" si="362"/>
        <v>1</v>
      </c>
      <c r="CW952" s="58" t="str">
        <f ca="1">'the White Council'!W72</f>
        <v/>
      </c>
      <c r="DC952" s="84">
        <f t="shared" si="363"/>
        <v>1</v>
      </c>
    </row>
    <row r="953" spans="100:107" x14ac:dyDescent="0.25">
      <c r="CV953" s="84">
        <f t="shared" ca="1" si="362"/>
        <v>1</v>
      </c>
      <c r="CW953" s="58" t="str">
        <f ca="1">'the White Council'!W73</f>
        <v/>
      </c>
      <c r="DC953" s="84">
        <f t="shared" si="363"/>
        <v>1</v>
      </c>
    </row>
    <row r="954" spans="100:107" x14ac:dyDescent="0.25">
      <c r="CV954" s="84">
        <f t="shared" ca="1" si="362"/>
        <v>1</v>
      </c>
      <c r="CW954" s="58" t="str">
        <f ca="1">'the White Council'!W74</f>
        <v/>
      </c>
      <c r="DC954" s="84">
        <f t="shared" si="363"/>
        <v>1</v>
      </c>
    </row>
    <row r="955" spans="100:107" x14ac:dyDescent="0.25">
      <c r="CV955" s="84">
        <f t="shared" ca="1" si="362"/>
        <v>1</v>
      </c>
      <c r="CW955" s="58" t="str">
        <f ca="1">'the White Council'!W75</f>
        <v/>
      </c>
      <c r="DC955" s="84">
        <f t="shared" si="363"/>
        <v>1</v>
      </c>
    </row>
    <row r="956" spans="100:107" x14ac:dyDescent="0.25">
      <c r="CV956" s="84">
        <f t="shared" ca="1" si="362"/>
        <v>1</v>
      </c>
      <c r="CW956" s="58" t="str">
        <f ca="1">'the White Council'!W76</f>
        <v/>
      </c>
      <c r="DC956" s="84">
        <f t="shared" si="363"/>
        <v>1</v>
      </c>
    </row>
    <row r="957" spans="100:107" x14ac:dyDescent="0.25">
      <c r="CV957" s="84">
        <f t="shared" ca="1" si="362"/>
        <v>1</v>
      </c>
      <c r="CW957" s="58" t="str">
        <f ca="1">'the White Council'!W77</f>
        <v/>
      </c>
      <c r="DC957" s="84">
        <f t="shared" si="363"/>
        <v>1</v>
      </c>
    </row>
    <row r="958" spans="100:107" x14ac:dyDescent="0.25">
      <c r="CV958" s="84">
        <f t="shared" ca="1" si="362"/>
        <v>1</v>
      </c>
      <c r="CW958" s="58" t="str">
        <f ca="1">'the White Council'!W78</f>
        <v/>
      </c>
      <c r="DC958" s="84">
        <f t="shared" si="363"/>
        <v>1</v>
      </c>
    </row>
    <row r="959" spans="100:107" x14ac:dyDescent="0.25">
      <c r="CV959" s="84">
        <f t="shared" ca="1" si="362"/>
        <v>1</v>
      </c>
      <c r="CW959" s="58" t="str">
        <f ca="1">'the White Council'!W79</f>
        <v/>
      </c>
      <c r="DC959" s="84">
        <f t="shared" si="363"/>
        <v>1</v>
      </c>
    </row>
    <row r="960" spans="100:107" x14ac:dyDescent="0.25">
      <c r="CV960" s="84">
        <f t="shared" ca="1" si="362"/>
        <v>1</v>
      </c>
      <c r="CW960" s="58" t="str">
        <f ca="1">'the White Council'!W80</f>
        <v/>
      </c>
      <c r="DC960" s="84">
        <f t="shared" si="363"/>
        <v>1</v>
      </c>
    </row>
    <row r="961" spans="100:107" x14ac:dyDescent="0.25">
      <c r="CV961" s="84">
        <f t="shared" ca="1" si="362"/>
        <v>1</v>
      </c>
      <c r="CW961" s="84" t="str">
        <f ca="1">IF(CW963="","",CX961)</f>
        <v/>
      </c>
      <c r="CX961" s="59" t="s">
        <v>1772</v>
      </c>
      <c r="DC961" s="84">
        <f t="shared" si="363"/>
        <v>1</v>
      </c>
    </row>
    <row r="962" spans="100:107" x14ac:dyDescent="0.25">
      <c r="CV962" s="84">
        <f t="shared" ca="1" si="362"/>
        <v>1</v>
      </c>
      <c r="CW962" s="84" t="str">
        <f ca="1">IF(CW963="","",CX962)</f>
        <v/>
      </c>
      <c r="CX962" s="59" t="s">
        <v>546</v>
      </c>
      <c r="DC962" s="84">
        <f t="shared" si="363"/>
        <v>1</v>
      </c>
    </row>
    <row r="963" spans="100:107" x14ac:dyDescent="0.25">
      <c r="CV963" s="84">
        <f t="shared" ref="CV963:CV1026" ca="1" si="364">IF(CW962="",CV962,CV962+1)</f>
        <v>1</v>
      </c>
      <c r="CW963" s="58" t="str">
        <f ca="1">'Thorin''s Company'!W3</f>
        <v/>
      </c>
      <c r="DC963" s="84">
        <f t="shared" si="363"/>
        <v>1</v>
      </c>
    </row>
    <row r="964" spans="100:107" x14ac:dyDescent="0.25">
      <c r="CV964" s="84">
        <f t="shared" ca="1" si="364"/>
        <v>1</v>
      </c>
      <c r="CW964" s="58" t="str">
        <f ca="1">'Thorin''s Company'!W4</f>
        <v/>
      </c>
      <c r="DC964" s="84">
        <f t="shared" si="363"/>
        <v>1</v>
      </c>
    </row>
    <row r="965" spans="100:107" x14ac:dyDescent="0.25">
      <c r="CV965" s="84">
        <f t="shared" ca="1" si="364"/>
        <v>1</v>
      </c>
      <c r="CW965" s="58" t="str">
        <f ca="1">'Thorin''s Company'!W5</f>
        <v/>
      </c>
      <c r="DC965" s="84">
        <f t="shared" si="363"/>
        <v>1</v>
      </c>
    </row>
    <row r="966" spans="100:107" x14ac:dyDescent="0.25">
      <c r="CV966" s="84">
        <f t="shared" ca="1" si="364"/>
        <v>1</v>
      </c>
      <c r="CW966" s="58" t="str">
        <f ca="1">'Thorin''s Company'!W6</f>
        <v/>
      </c>
      <c r="DC966" s="84">
        <f t="shared" si="363"/>
        <v>1</v>
      </c>
    </row>
    <row r="967" spans="100:107" x14ac:dyDescent="0.25">
      <c r="CV967" s="84">
        <f t="shared" ca="1" si="364"/>
        <v>1</v>
      </c>
      <c r="CW967" s="58" t="str">
        <f ca="1">'Thorin''s Company'!W7</f>
        <v/>
      </c>
      <c r="DC967" s="84">
        <f t="shared" si="363"/>
        <v>1</v>
      </c>
    </row>
    <row r="968" spans="100:107" x14ac:dyDescent="0.25">
      <c r="CV968" s="84">
        <f t="shared" ca="1" si="364"/>
        <v>1</v>
      </c>
      <c r="CW968" s="58" t="str">
        <f ca="1">'Thorin''s Company'!W8</f>
        <v/>
      </c>
      <c r="DC968" s="84">
        <f t="shared" si="363"/>
        <v>1</v>
      </c>
    </row>
    <row r="969" spans="100:107" x14ac:dyDescent="0.25">
      <c r="CV969" s="84">
        <f t="shared" ca="1" si="364"/>
        <v>1</v>
      </c>
      <c r="CW969" s="58" t="str">
        <f ca="1">'Thorin''s Company'!W9</f>
        <v/>
      </c>
      <c r="DC969" s="84">
        <f t="shared" si="363"/>
        <v>1</v>
      </c>
    </row>
    <row r="970" spans="100:107" x14ac:dyDescent="0.25">
      <c r="CV970" s="84">
        <f t="shared" ca="1" si="364"/>
        <v>1</v>
      </c>
      <c r="CW970" s="58" t="str">
        <f ca="1">'Thorin''s Company'!W10</f>
        <v/>
      </c>
      <c r="DC970" s="84">
        <f t="shared" si="363"/>
        <v>1</v>
      </c>
    </row>
    <row r="971" spans="100:107" x14ac:dyDescent="0.25">
      <c r="CV971" s="84">
        <f t="shared" ca="1" si="364"/>
        <v>1</v>
      </c>
      <c r="CW971" s="58" t="str">
        <f ca="1">'Thorin''s Company'!W11</f>
        <v/>
      </c>
      <c r="DC971" s="84">
        <f t="shared" si="363"/>
        <v>1</v>
      </c>
    </row>
    <row r="972" spans="100:107" x14ac:dyDescent="0.25">
      <c r="CV972" s="84">
        <f t="shared" ca="1" si="364"/>
        <v>1</v>
      </c>
      <c r="CW972" s="58" t="str">
        <f ca="1">'Thorin''s Company'!W12</f>
        <v/>
      </c>
      <c r="DC972" s="84">
        <f t="shared" si="363"/>
        <v>1</v>
      </c>
    </row>
    <row r="973" spans="100:107" x14ac:dyDescent="0.25">
      <c r="CV973" s="84">
        <f t="shared" ca="1" si="364"/>
        <v>1</v>
      </c>
      <c r="CW973" s="58" t="str">
        <f ca="1">'Thorin''s Company'!W13</f>
        <v/>
      </c>
      <c r="DC973" s="84">
        <f t="shared" si="363"/>
        <v>1</v>
      </c>
    </row>
    <row r="974" spans="100:107" x14ac:dyDescent="0.25">
      <c r="CV974" s="84">
        <f t="shared" ca="1" si="364"/>
        <v>1</v>
      </c>
      <c r="CW974" s="58" t="str">
        <f ca="1">'Thorin''s Company'!W14</f>
        <v/>
      </c>
      <c r="DC974" s="84">
        <f t="shared" si="363"/>
        <v>1</v>
      </c>
    </row>
    <row r="975" spans="100:107" x14ac:dyDescent="0.25">
      <c r="CV975" s="84">
        <f t="shared" ca="1" si="364"/>
        <v>1</v>
      </c>
      <c r="CW975" s="58" t="str">
        <f ca="1">'Thorin''s Company'!W15</f>
        <v/>
      </c>
      <c r="DC975" s="84">
        <f t="shared" si="363"/>
        <v>1</v>
      </c>
    </row>
    <row r="976" spans="100:107" x14ac:dyDescent="0.25">
      <c r="CV976" s="84">
        <f t="shared" ca="1" si="364"/>
        <v>1</v>
      </c>
      <c r="CW976" s="58" t="str">
        <f ca="1">'Thorin''s Company'!W16</f>
        <v/>
      </c>
      <c r="DC976" s="84">
        <f t="shared" si="363"/>
        <v>1</v>
      </c>
    </row>
    <row r="977" spans="100:107" x14ac:dyDescent="0.25">
      <c r="CV977" s="84">
        <f t="shared" ca="1" si="364"/>
        <v>1</v>
      </c>
      <c r="CW977" s="58" t="str">
        <f ca="1">'Thorin''s Company'!W17</f>
        <v/>
      </c>
      <c r="DC977" s="84">
        <f t="shared" si="363"/>
        <v>1</v>
      </c>
    </row>
    <row r="978" spans="100:107" x14ac:dyDescent="0.25">
      <c r="CV978" s="84">
        <f t="shared" ca="1" si="364"/>
        <v>1</v>
      </c>
      <c r="CW978" s="58" t="str">
        <f ca="1">'Thorin''s Company'!W18</f>
        <v/>
      </c>
      <c r="DC978" s="84">
        <f t="shared" si="363"/>
        <v>1</v>
      </c>
    </row>
    <row r="979" spans="100:107" x14ac:dyDescent="0.25">
      <c r="CV979" s="84">
        <f t="shared" ca="1" si="364"/>
        <v>1</v>
      </c>
      <c r="CW979" s="58" t="str">
        <f ca="1">'Thorin''s Company'!W19</f>
        <v/>
      </c>
      <c r="DC979" s="84">
        <f t="shared" si="363"/>
        <v>1</v>
      </c>
    </row>
    <row r="980" spans="100:107" x14ac:dyDescent="0.25">
      <c r="CV980" s="84">
        <f t="shared" ca="1" si="364"/>
        <v>1</v>
      </c>
      <c r="CW980" s="58" t="str">
        <f ca="1">'Thorin''s Company'!W20</f>
        <v/>
      </c>
      <c r="DC980" s="84">
        <f t="shared" si="363"/>
        <v>1</v>
      </c>
    </row>
    <row r="981" spans="100:107" x14ac:dyDescent="0.25">
      <c r="CV981" s="84">
        <f t="shared" ca="1" si="364"/>
        <v>1</v>
      </c>
      <c r="CW981" s="58" t="str">
        <f ca="1">'Thorin''s Company'!W21</f>
        <v/>
      </c>
      <c r="DC981" s="84">
        <f t="shared" si="363"/>
        <v>1</v>
      </c>
    </row>
    <row r="982" spans="100:107" x14ac:dyDescent="0.25">
      <c r="CV982" s="84">
        <f t="shared" ca="1" si="364"/>
        <v>1</v>
      </c>
      <c r="CW982" s="58" t="str">
        <f ca="1">'Thorin''s Company'!W22</f>
        <v/>
      </c>
      <c r="DC982" s="84">
        <f t="shared" si="363"/>
        <v>1</v>
      </c>
    </row>
    <row r="983" spans="100:107" x14ac:dyDescent="0.25">
      <c r="CV983" s="84">
        <f t="shared" ca="1" si="364"/>
        <v>1</v>
      </c>
      <c r="CW983" s="58" t="str">
        <f ca="1">'Thorin''s Company'!W23</f>
        <v/>
      </c>
      <c r="DC983" s="84">
        <f t="shared" si="363"/>
        <v>1</v>
      </c>
    </row>
    <row r="984" spans="100:107" x14ac:dyDescent="0.25">
      <c r="CV984" s="84">
        <f t="shared" ca="1" si="364"/>
        <v>1</v>
      </c>
      <c r="CW984" s="58" t="str">
        <f ca="1">'Thorin''s Company'!W24</f>
        <v/>
      </c>
      <c r="DC984" s="84">
        <f t="shared" si="363"/>
        <v>1</v>
      </c>
    </row>
    <row r="985" spans="100:107" x14ac:dyDescent="0.25">
      <c r="CV985" s="84">
        <f t="shared" ca="1" si="364"/>
        <v>1</v>
      </c>
      <c r="CW985" s="58" t="str">
        <f ca="1">'Thorin''s Company'!W25</f>
        <v/>
      </c>
      <c r="DC985" s="84">
        <f t="shared" si="363"/>
        <v>1</v>
      </c>
    </row>
    <row r="986" spans="100:107" x14ac:dyDescent="0.25">
      <c r="CV986" s="84">
        <f t="shared" ca="1" si="364"/>
        <v>1</v>
      </c>
      <c r="CW986" s="58" t="str">
        <f ca="1">'Thorin''s Company'!W26</f>
        <v/>
      </c>
      <c r="DC986" s="84">
        <f t="shared" si="363"/>
        <v>1</v>
      </c>
    </row>
    <row r="987" spans="100:107" x14ac:dyDescent="0.25">
      <c r="CV987" s="84">
        <f t="shared" ca="1" si="364"/>
        <v>1</v>
      </c>
      <c r="CW987" s="58" t="str">
        <f ca="1">'Thorin''s Company'!W27</f>
        <v/>
      </c>
      <c r="DC987" s="84">
        <f t="shared" si="363"/>
        <v>1</v>
      </c>
    </row>
    <row r="988" spans="100:107" x14ac:dyDescent="0.25">
      <c r="CV988" s="84">
        <f t="shared" ca="1" si="364"/>
        <v>1</v>
      </c>
      <c r="CW988" s="58" t="str">
        <f ca="1">'Thorin''s Company'!W28</f>
        <v/>
      </c>
      <c r="DC988" s="84">
        <f t="shared" si="363"/>
        <v>1</v>
      </c>
    </row>
    <row r="989" spans="100:107" x14ac:dyDescent="0.25">
      <c r="CV989" s="84">
        <f t="shared" ca="1" si="364"/>
        <v>1</v>
      </c>
      <c r="CW989" s="58" t="str">
        <f ca="1">'Thorin''s Company'!W29</f>
        <v/>
      </c>
      <c r="DC989" s="84">
        <f t="shared" si="363"/>
        <v>1</v>
      </c>
    </row>
    <row r="990" spans="100:107" x14ac:dyDescent="0.25">
      <c r="CV990" s="84">
        <f t="shared" ca="1" si="364"/>
        <v>1</v>
      </c>
      <c r="CW990" s="58" t="str">
        <f ca="1">'Thorin''s Company'!W30</f>
        <v/>
      </c>
      <c r="DC990" s="84">
        <f t="shared" si="363"/>
        <v>1</v>
      </c>
    </row>
    <row r="991" spans="100:107" x14ac:dyDescent="0.25">
      <c r="CV991" s="84">
        <f t="shared" ca="1" si="364"/>
        <v>1</v>
      </c>
      <c r="CW991" s="58" t="str">
        <f ca="1">'Thorin''s Company'!W31</f>
        <v/>
      </c>
      <c r="DC991" s="84">
        <f t="shared" si="363"/>
        <v>1</v>
      </c>
    </row>
    <row r="992" spans="100:107" x14ac:dyDescent="0.25">
      <c r="CV992" s="84">
        <f t="shared" ca="1" si="364"/>
        <v>1</v>
      </c>
      <c r="CW992" s="58" t="str">
        <f ca="1">'Thorin''s Company'!W32</f>
        <v/>
      </c>
      <c r="DC992" s="84">
        <f t="shared" si="363"/>
        <v>1</v>
      </c>
    </row>
    <row r="993" spans="100:107" x14ac:dyDescent="0.25">
      <c r="CV993" s="84">
        <f t="shared" ca="1" si="364"/>
        <v>1</v>
      </c>
      <c r="CW993" s="58" t="str">
        <f ca="1">'Thorin''s Company'!W33</f>
        <v/>
      </c>
      <c r="DC993" s="84">
        <f t="shared" si="363"/>
        <v>1</v>
      </c>
    </row>
    <row r="994" spans="100:107" x14ac:dyDescent="0.25">
      <c r="CV994" s="84">
        <f t="shared" ca="1" si="364"/>
        <v>1</v>
      </c>
      <c r="CW994" s="58" t="str">
        <f ca="1">'Thorin''s Company'!W34</f>
        <v/>
      </c>
      <c r="DC994" s="84">
        <f t="shared" ref="DC994:DC1008" si="365">IF(DD993=0,DC993,DC993+1)</f>
        <v>1</v>
      </c>
    </row>
    <row r="995" spans="100:107" x14ac:dyDescent="0.25">
      <c r="CV995" s="84">
        <f t="shared" ca="1" si="364"/>
        <v>1</v>
      </c>
      <c r="CW995" s="58" t="str">
        <f ca="1">'Thorin''s Company'!W35</f>
        <v/>
      </c>
      <c r="DC995" s="84">
        <f t="shared" si="365"/>
        <v>1</v>
      </c>
    </row>
    <row r="996" spans="100:107" x14ac:dyDescent="0.25">
      <c r="CV996" s="84">
        <f t="shared" ca="1" si="364"/>
        <v>1</v>
      </c>
      <c r="CW996" s="58" t="str">
        <f ca="1">'Thorin''s Company'!W36</f>
        <v/>
      </c>
      <c r="DC996" s="84">
        <f t="shared" si="365"/>
        <v>1</v>
      </c>
    </row>
    <row r="997" spans="100:107" x14ac:dyDescent="0.25">
      <c r="CV997" s="84">
        <f t="shared" ca="1" si="364"/>
        <v>1</v>
      </c>
      <c r="CW997" s="58" t="str">
        <f ca="1">'Thorin''s Company'!W37</f>
        <v/>
      </c>
      <c r="DC997" s="84">
        <f t="shared" si="365"/>
        <v>1</v>
      </c>
    </row>
    <row r="998" spans="100:107" x14ac:dyDescent="0.25">
      <c r="CV998" s="84">
        <f t="shared" ca="1" si="364"/>
        <v>1</v>
      </c>
      <c r="CW998" s="58" t="str">
        <f ca="1">'Thorin''s Company'!W38</f>
        <v/>
      </c>
      <c r="DC998" s="84">
        <f t="shared" si="365"/>
        <v>1</v>
      </c>
    </row>
    <row r="999" spans="100:107" x14ac:dyDescent="0.25">
      <c r="CV999" s="84">
        <f t="shared" ca="1" si="364"/>
        <v>1</v>
      </c>
      <c r="CW999" s="58" t="str">
        <f ca="1">'Thorin''s Company'!W39</f>
        <v/>
      </c>
      <c r="DC999" s="84">
        <f t="shared" si="365"/>
        <v>1</v>
      </c>
    </row>
    <row r="1000" spans="100:107" x14ac:dyDescent="0.25">
      <c r="CV1000" s="84">
        <f t="shared" ca="1" si="364"/>
        <v>1</v>
      </c>
      <c r="CW1000" s="58" t="str">
        <f ca="1">'Thorin''s Company'!W40</f>
        <v/>
      </c>
      <c r="DC1000" s="84">
        <f t="shared" si="365"/>
        <v>1</v>
      </c>
    </row>
    <row r="1001" spans="100:107" x14ac:dyDescent="0.25">
      <c r="CV1001" s="84">
        <f t="shared" ca="1" si="364"/>
        <v>1</v>
      </c>
      <c r="CW1001" s="58" t="str">
        <f ca="1">'Thorin''s Company'!W41</f>
        <v/>
      </c>
      <c r="DC1001" s="84">
        <f t="shared" si="365"/>
        <v>1</v>
      </c>
    </row>
    <row r="1002" spans="100:107" x14ac:dyDescent="0.25">
      <c r="CV1002" s="84">
        <f t="shared" ca="1" si="364"/>
        <v>1</v>
      </c>
      <c r="CW1002" s="58" t="str">
        <f ca="1">'Thorin''s Company'!W42</f>
        <v/>
      </c>
      <c r="DC1002" s="84">
        <f t="shared" si="365"/>
        <v>1</v>
      </c>
    </row>
    <row r="1003" spans="100:107" x14ac:dyDescent="0.25">
      <c r="CV1003" s="84">
        <f t="shared" ca="1" si="364"/>
        <v>1</v>
      </c>
      <c r="CW1003" s="58" t="str">
        <f ca="1">'Thorin''s Company'!W43</f>
        <v/>
      </c>
      <c r="DC1003" s="84">
        <f t="shared" si="365"/>
        <v>1</v>
      </c>
    </row>
    <row r="1004" spans="100:107" x14ac:dyDescent="0.25">
      <c r="CV1004" s="84">
        <f t="shared" ca="1" si="364"/>
        <v>1</v>
      </c>
      <c r="CW1004" s="58" t="str">
        <f ca="1">'Thorin''s Company'!W44</f>
        <v/>
      </c>
      <c r="DC1004" s="84">
        <f t="shared" si="365"/>
        <v>1</v>
      </c>
    </row>
    <row r="1005" spans="100:107" x14ac:dyDescent="0.25">
      <c r="CV1005" s="84">
        <f t="shared" ca="1" si="364"/>
        <v>1</v>
      </c>
      <c r="CW1005" s="58" t="str">
        <f ca="1">'Thorin''s Company'!W45</f>
        <v/>
      </c>
      <c r="DC1005" s="84">
        <f t="shared" si="365"/>
        <v>1</v>
      </c>
    </row>
    <row r="1006" spans="100:107" x14ac:dyDescent="0.25">
      <c r="CV1006" s="84">
        <f t="shared" ca="1" si="364"/>
        <v>1</v>
      </c>
      <c r="CW1006" s="58" t="str">
        <f ca="1">'Thorin''s Company'!W46</f>
        <v/>
      </c>
      <c r="DC1006" s="84">
        <f t="shared" si="365"/>
        <v>1</v>
      </c>
    </row>
    <row r="1007" spans="100:107" x14ac:dyDescent="0.25">
      <c r="CV1007" s="84">
        <f t="shared" ca="1" si="364"/>
        <v>1</v>
      </c>
      <c r="CW1007" s="58" t="str">
        <f ca="1">'Thorin''s Company'!W47</f>
        <v/>
      </c>
      <c r="DC1007" s="84">
        <f t="shared" si="365"/>
        <v>1</v>
      </c>
    </row>
    <row r="1008" spans="100:107" x14ac:dyDescent="0.25">
      <c r="CV1008" s="84">
        <f t="shared" ca="1" si="364"/>
        <v>1</v>
      </c>
      <c r="CW1008" s="58" t="str">
        <f ca="1">'Thorin''s Company'!W48</f>
        <v/>
      </c>
      <c r="DC1008" s="84">
        <f t="shared" si="365"/>
        <v>1</v>
      </c>
    </row>
    <row r="1009" spans="100:101" x14ac:dyDescent="0.25">
      <c r="CV1009" s="84">
        <f t="shared" ca="1" si="364"/>
        <v>1</v>
      </c>
      <c r="CW1009" s="58" t="str">
        <f ca="1">'Thorin''s Company'!W49</f>
        <v/>
      </c>
    </row>
    <row r="1010" spans="100:101" x14ac:dyDescent="0.25">
      <c r="CV1010" s="84">
        <f t="shared" ca="1" si="364"/>
        <v>1</v>
      </c>
      <c r="CW1010" s="58" t="str">
        <f ca="1">'Thorin''s Company'!W50</f>
        <v/>
      </c>
    </row>
    <row r="1011" spans="100:101" x14ac:dyDescent="0.25">
      <c r="CV1011" s="84">
        <f t="shared" ca="1" si="364"/>
        <v>1</v>
      </c>
      <c r="CW1011" s="58" t="str">
        <f ca="1">'Thorin''s Company'!W51</f>
        <v/>
      </c>
    </row>
    <row r="1012" spans="100:101" x14ac:dyDescent="0.25">
      <c r="CV1012" s="84">
        <f t="shared" ca="1" si="364"/>
        <v>1</v>
      </c>
      <c r="CW1012" s="58" t="str">
        <f ca="1">'Thorin''s Company'!W52</f>
        <v/>
      </c>
    </row>
    <row r="1013" spans="100:101" x14ac:dyDescent="0.25">
      <c r="CV1013" s="84">
        <f t="shared" ca="1" si="364"/>
        <v>1</v>
      </c>
      <c r="CW1013" s="58" t="str">
        <f ca="1">'Thorin''s Company'!W53</f>
        <v/>
      </c>
    </row>
    <row r="1014" spans="100:101" x14ac:dyDescent="0.25">
      <c r="CV1014" s="84">
        <f t="shared" ca="1" si="364"/>
        <v>1</v>
      </c>
      <c r="CW1014" s="58" t="str">
        <f ca="1">'Thorin''s Company'!W54</f>
        <v/>
      </c>
    </row>
    <row r="1015" spans="100:101" x14ac:dyDescent="0.25">
      <c r="CV1015" s="84">
        <f t="shared" ca="1" si="364"/>
        <v>1</v>
      </c>
      <c r="CW1015" s="58" t="str">
        <f ca="1">'Thorin''s Company'!W55</f>
        <v/>
      </c>
    </row>
    <row r="1016" spans="100:101" x14ac:dyDescent="0.25">
      <c r="CV1016" s="84">
        <f t="shared" ca="1" si="364"/>
        <v>1</v>
      </c>
      <c r="CW1016" s="58" t="str">
        <f ca="1">'Thorin''s Company'!W56</f>
        <v/>
      </c>
    </row>
    <row r="1017" spans="100:101" x14ac:dyDescent="0.25">
      <c r="CV1017" s="84">
        <f t="shared" ca="1" si="364"/>
        <v>1</v>
      </c>
      <c r="CW1017" s="58" t="str">
        <f ca="1">'Thorin''s Company'!W57</f>
        <v/>
      </c>
    </row>
    <row r="1018" spans="100:101" x14ac:dyDescent="0.25">
      <c r="CV1018" s="84">
        <f t="shared" ca="1" si="364"/>
        <v>1</v>
      </c>
      <c r="CW1018" s="58" t="str">
        <f ca="1">'Thorin''s Company'!W58</f>
        <v/>
      </c>
    </row>
    <row r="1019" spans="100:101" x14ac:dyDescent="0.25">
      <c r="CV1019" s="84">
        <f t="shared" ca="1" si="364"/>
        <v>1</v>
      </c>
      <c r="CW1019" s="58" t="str">
        <f ca="1">'Thorin''s Company'!W59</f>
        <v/>
      </c>
    </row>
    <row r="1020" spans="100:101" x14ac:dyDescent="0.25">
      <c r="CV1020" s="84">
        <f t="shared" ca="1" si="364"/>
        <v>1</v>
      </c>
      <c r="CW1020" s="58" t="str">
        <f ca="1">'Thorin''s Company'!W60</f>
        <v/>
      </c>
    </row>
    <row r="1021" spans="100:101" x14ac:dyDescent="0.25">
      <c r="CV1021" s="84">
        <f t="shared" ca="1" si="364"/>
        <v>1</v>
      </c>
      <c r="CW1021" s="58" t="str">
        <f ca="1">'Thorin''s Company'!W61</f>
        <v/>
      </c>
    </row>
    <row r="1022" spans="100:101" x14ac:dyDescent="0.25">
      <c r="CV1022" s="84">
        <f t="shared" ca="1" si="364"/>
        <v>1</v>
      </c>
      <c r="CW1022" s="58" t="str">
        <f ca="1">'Thorin''s Company'!W62</f>
        <v/>
      </c>
    </row>
    <row r="1023" spans="100:101" x14ac:dyDescent="0.25">
      <c r="CV1023" s="84">
        <f t="shared" ca="1" si="364"/>
        <v>1</v>
      </c>
      <c r="CW1023" s="58" t="str">
        <f ca="1">'Thorin''s Company'!W63</f>
        <v/>
      </c>
    </row>
    <row r="1024" spans="100:101" x14ac:dyDescent="0.25">
      <c r="CV1024" s="84">
        <f t="shared" ca="1" si="364"/>
        <v>1</v>
      </c>
      <c r="CW1024" s="58" t="str">
        <f ca="1">'Thorin''s Company'!W64</f>
        <v/>
      </c>
    </row>
    <row r="1025" spans="100:101" x14ac:dyDescent="0.25">
      <c r="CV1025" s="84">
        <f t="shared" ca="1" si="364"/>
        <v>1</v>
      </c>
      <c r="CW1025" s="58" t="str">
        <f ca="1">'Thorin''s Company'!W65</f>
        <v/>
      </c>
    </row>
    <row r="1026" spans="100:101" x14ac:dyDescent="0.25">
      <c r="CV1026" s="84">
        <f t="shared" ca="1" si="364"/>
        <v>1</v>
      </c>
      <c r="CW1026" s="58" t="str">
        <f ca="1">'Thorin''s Company'!W66</f>
        <v/>
      </c>
    </row>
    <row r="1027" spans="100:101" x14ac:dyDescent="0.25">
      <c r="CV1027" s="84">
        <f t="shared" ref="CV1027:CV1090" ca="1" si="366">IF(CW1026="",CV1026,CV1026+1)</f>
        <v>1</v>
      </c>
      <c r="CW1027" s="58" t="str">
        <f ca="1">'Thorin''s Company'!W67</f>
        <v/>
      </c>
    </row>
    <row r="1028" spans="100:101" x14ac:dyDescent="0.25">
      <c r="CV1028" s="84">
        <f t="shared" ca="1" si="366"/>
        <v>1</v>
      </c>
      <c r="CW1028" s="58" t="str">
        <f ca="1">'Thorin''s Company'!W68</f>
        <v/>
      </c>
    </row>
    <row r="1029" spans="100:101" x14ac:dyDescent="0.25">
      <c r="CV1029" s="84">
        <f t="shared" ca="1" si="366"/>
        <v>1</v>
      </c>
      <c r="CW1029" s="58" t="str">
        <f ca="1">'Thorin''s Company'!W69</f>
        <v/>
      </c>
    </row>
    <row r="1030" spans="100:101" x14ac:dyDescent="0.25">
      <c r="CV1030" s="84">
        <f t="shared" ca="1" si="366"/>
        <v>1</v>
      </c>
      <c r="CW1030" s="58" t="str">
        <f ca="1">'Thorin''s Company'!W70</f>
        <v/>
      </c>
    </row>
    <row r="1031" spans="100:101" x14ac:dyDescent="0.25">
      <c r="CV1031" s="84">
        <f t="shared" ca="1" si="366"/>
        <v>1</v>
      </c>
      <c r="CW1031" s="58" t="str">
        <f ca="1">'Thorin''s Company'!W71</f>
        <v/>
      </c>
    </row>
    <row r="1032" spans="100:101" x14ac:dyDescent="0.25">
      <c r="CV1032" s="84">
        <f t="shared" ca="1" si="366"/>
        <v>1</v>
      </c>
      <c r="CW1032" s="58" t="str">
        <f ca="1">'Thorin''s Company'!W72</f>
        <v/>
      </c>
    </row>
    <row r="1033" spans="100:101" x14ac:dyDescent="0.25">
      <c r="CV1033" s="84">
        <f t="shared" ca="1" si="366"/>
        <v>1</v>
      </c>
      <c r="CW1033" s="58" t="str">
        <f ca="1">'Thorin''s Company'!W73</f>
        <v/>
      </c>
    </row>
    <row r="1034" spans="100:101" x14ac:dyDescent="0.25">
      <c r="CV1034" s="84">
        <f t="shared" ca="1" si="366"/>
        <v>1</v>
      </c>
      <c r="CW1034" s="58" t="str">
        <f ca="1">'Thorin''s Company'!W74</f>
        <v/>
      </c>
    </row>
    <row r="1035" spans="100:101" x14ac:dyDescent="0.25">
      <c r="CV1035" s="84">
        <f t="shared" ca="1" si="366"/>
        <v>1</v>
      </c>
      <c r="CW1035" s="58" t="str">
        <f ca="1">'Thorin''s Company'!W75</f>
        <v/>
      </c>
    </row>
    <row r="1036" spans="100:101" x14ac:dyDescent="0.25">
      <c r="CV1036" s="84">
        <f t="shared" ca="1" si="366"/>
        <v>1</v>
      </c>
      <c r="CW1036" s="58" t="str">
        <f ca="1">'Thorin''s Company'!W76</f>
        <v/>
      </c>
    </row>
    <row r="1037" spans="100:101" x14ac:dyDescent="0.25">
      <c r="CV1037" s="84">
        <f t="shared" ca="1" si="366"/>
        <v>1</v>
      </c>
      <c r="CW1037" s="58" t="str">
        <f ca="1">'Thorin''s Company'!W77</f>
        <v/>
      </c>
    </row>
    <row r="1038" spans="100:101" x14ac:dyDescent="0.25">
      <c r="CV1038" s="84">
        <f t="shared" ca="1" si="366"/>
        <v>1</v>
      </c>
      <c r="CW1038" s="58" t="str">
        <f ca="1">'Thorin''s Company'!W78</f>
        <v/>
      </c>
    </row>
    <row r="1039" spans="100:101" x14ac:dyDescent="0.25">
      <c r="CV1039" s="84">
        <f t="shared" ca="1" si="366"/>
        <v>1</v>
      </c>
      <c r="CW1039" s="58" t="str">
        <f ca="1">'Thorin''s Company'!W79</f>
        <v/>
      </c>
    </row>
    <row r="1040" spans="100:101" x14ac:dyDescent="0.25">
      <c r="CV1040" s="84">
        <f t="shared" ca="1" si="366"/>
        <v>1</v>
      </c>
      <c r="CW1040" s="58" t="str">
        <f ca="1">'Thorin''s Company'!W80</f>
        <v/>
      </c>
    </row>
    <row r="1041" spans="100:102" x14ac:dyDescent="0.25">
      <c r="CV1041" s="84">
        <f t="shared" ca="1" si="366"/>
        <v>1</v>
      </c>
      <c r="CW1041" s="84" t="str">
        <f>IF(CW1043="","",CX1041)</f>
        <v/>
      </c>
      <c r="CX1041" s="59" t="s">
        <v>1773</v>
      </c>
    </row>
    <row r="1042" spans="100:102" x14ac:dyDescent="0.25">
      <c r="CV1042" s="84">
        <f t="shared" ca="1" si="366"/>
        <v>1</v>
      </c>
      <c r="CW1042" s="84" t="str">
        <f>IF(CW1043="","",CX1042)</f>
        <v/>
      </c>
      <c r="CX1042" s="59" t="s">
        <v>546</v>
      </c>
    </row>
    <row r="1043" spans="100:102" x14ac:dyDescent="0.25">
      <c r="CV1043" s="84">
        <f t="shared" ca="1" si="366"/>
        <v>1</v>
      </c>
      <c r="CW1043" s="58" t="str">
        <f>'Elrond''s Household'!W3</f>
        <v/>
      </c>
    </row>
    <row r="1044" spans="100:102" x14ac:dyDescent="0.25">
      <c r="CV1044" s="84">
        <f t="shared" ca="1" si="366"/>
        <v>1</v>
      </c>
      <c r="CW1044" s="58" t="str">
        <f>'Elrond''s Household'!W4</f>
        <v/>
      </c>
    </row>
    <row r="1045" spans="100:102" x14ac:dyDescent="0.25">
      <c r="CV1045" s="84">
        <f t="shared" ca="1" si="366"/>
        <v>1</v>
      </c>
      <c r="CW1045" s="58" t="str">
        <f>'Elrond''s Household'!W5</f>
        <v/>
      </c>
    </row>
    <row r="1046" spans="100:102" x14ac:dyDescent="0.25">
      <c r="CV1046" s="84">
        <f t="shared" ca="1" si="366"/>
        <v>1</v>
      </c>
      <c r="CW1046" s="58" t="str">
        <f>'Elrond''s Household'!W6</f>
        <v/>
      </c>
    </row>
    <row r="1047" spans="100:102" x14ac:dyDescent="0.25">
      <c r="CV1047" s="84">
        <f t="shared" ca="1" si="366"/>
        <v>1</v>
      </c>
      <c r="CW1047" s="58" t="str">
        <f>'Elrond''s Household'!W7</f>
        <v/>
      </c>
    </row>
    <row r="1048" spans="100:102" x14ac:dyDescent="0.25">
      <c r="CV1048" s="84">
        <f t="shared" ca="1" si="366"/>
        <v>1</v>
      </c>
      <c r="CW1048" s="58" t="str">
        <f>'Elrond''s Household'!W8</f>
        <v/>
      </c>
    </row>
    <row r="1049" spans="100:102" x14ac:dyDescent="0.25">
      <c r="CV1049" s="84">
        <f t="shared" ca="1" si="366"/>
        <v>1</v>
      </c>
      <c r="CW1049" s="58" t="str">
        <f>'Elrond''s Household'!W9</f>
        <v/>
      </c>
    </row>
    <row r="1050" spans="100:102" x14ac:dyDescent="0.25">
      <c r="CV1050" s="84">
        <f t="shared" ca="1" si="366"/>
        <v>1</v>
      </c>
      <c r="CW1050" s="58" t="str">
        <f>'Elrond''s Household'!W10</f>
        <v/>
      </c>
    </row>
    <row r="1051" spans="100:102" x14ac:dyDescent="0.25">
      <c r="CV1051" s="84">
        <f t="shared" ca="1" si="366"/>
        <v>1</v>
      </c>
      <c r="CW1051" s="58" t="str">
        <f>'Elrond''s Household'!W11</f>
        <v/>
      </c>
    </row>
    <row r="1052" spans="100:102" x14ac:dyDescent="0.25">
      <c r="CV1052" s="84">
        <f t="shared" ca="1" si="366"/>
        <v>1</v>
      </c>
      <c r="CW1052" s="58" t="str">
        <f>'Elrond''s Household'!W12</f>
        <v/>
      </c>
    </row>
    <row r="1053" spans="100:102" x14ac:dyDescent="0.25">
      <c r="CV1053" s="84">
        <f t="shared" ca="1" si="366"/>
        <v>1</v>
      </c>
      <c r="CW1053" s="58" t="str">
        <f>'Elrond''s Household'!W13</f>
        <v/>
      </c>
    </row>
    <row r="1054" spans="100:102" x14ac:dyDescent="0.25">
      <c r="CV1054" s="84">
        <f t="shared" ca="1" si="366"/>
        <v>1</v>
      </c>
      <c r="CW1054" s="58" t="str">
        <f>'Elrond''s Household'!W14</f>
        <v/>
      </c>
    </row>
    <row r="1055" spans="100:102" x14ac:dyDescent="0.25">
      <c r="CV1055" s="84">
        <f t="shared" ca="1" si="366"/>
        <v>1</v>
      </c>
      <c r="CW1055" s="58" t="str">
        <f>'Elrond''s Household'!W15</f>
        <v/>
      </c>
    </row>
    <row r="1056" spans="100:102" x14ac:dyDescent="0.25">
      <c r="CV1056" s="84">
        <f t="shared" ca="1" si="366"/>
        <v>1</v>
      </c>
      <c r="CW1056" s="58" t="str">
        <f>'Elrond''s Household'!W16</f>
        <v/>
      </c>
    </row>
    <row r="1057" spans="100:101" x14ac:dyDescent="0.25">
      <c r="CV1057" s="84">
        <f t="shared" ca="1" si="366"/>
        <v>1</v>
      </c>
      <c r="CW1057" s="58" t="str">
        <f>'Elrond''s Household'!W17</f>
        <v/>
      </c>
    </row>
    <row r="1058" spans="100:101" x14ac:dyDescent="0.25">
      <c r="CV1058" s="84">
        <f t="shared" ca="1" si="366"/>
        <v>1</v>
      </c>
      <c r="CW1058" s="58" t="str">
        <f>'Elrond''s Household'!W18</f>
        <v/>
      </c>
    </row>
    <row r="1059" spans="100:101" x14ac:dyDescent="0.25">
      <c r="CV1059" s="84">
        <f t="shared" ca="1" si="366"/>
        <v>1</v>
      </c>
      <c r="CW1059" s="58" t="str">
        <f>'Elrond''s Household'!W19</f>
        <v/>
      </c>
    </row>
    <row r="1060" spans="100:101" x14ac:dyDescent="0.25">
      <c r="CV1060" s="84">
        <f t="shared" ca="1" si="366"/>
        <v>1</v>
      </c>
      <c r="CW1060" s="58" t="str">
        <f>'Elrond''s Household'!W20</f>
        <v/>
      </c>
    </row>
    <row r="1061" spans="100:101" x14ac:dyDescent="0.25">
      <c r="CV1061" s="84">
        <f t="shared" ca="1" si="366"/>
        <v>1</v>
      </c>
      <c r="CW1061" s="58" t="str">
        <f>'Elrond''s Household'!W21</f>
        <v/>
      </c>
    </row>
    <row r="1062" spans="100:101" x14ac:dyDescent="0.25">
      <c r="CV1062" s="84">
        <f t="shared" ca="1" si="366"/>
        <v>1</v>
      </c>
      <c r="CW1062" s="58" t="str">
        <f>'Elrond''s Household'!W22</f>
        <v/>
      </c>
    </row>
    <row r="1063" spans="100:101" x14ac:dyDescent="0.25">
      <c r="CV1063" s="84">
        <f t="shared" ca="1" si="366"/>
        <v>1</v>
      </c>
      <c r="CW1063" s="58" t="str">
        <f>'Elrond''s Household'!W23</f>
        <v/>
      </c>
    </row>
    <row r="1064" spans="100:101" x14ac:dyDescent="0.25">
      <c r="CV1064" s="84">
        <f t="shared" ca="1" si="366"/>
        <v>1</v>
      </c>
      <c r="CW1064" s="58" t="str">
        <f>'Elrond''s Household'!W24</f>
        <v/>
      </c>
    </row>
    <row r="1065" spans="100:101" x14ac:dyDescent="0.25">
      <c r="CV1065" s="84">
        <f t="shared" ca="1" si="366"/>
        <v>1</v>
      </c>
      <c r="CW1065" s="58" t="str">
        <f>'Elrond''s Household'!W25</f>
        <v/>
      </c>
    </row>
    <row r="1066" spans="100:101" x14ac:dyDescent="0.25">
      <c r="CV1066" s="84">
        <f t="shared" ca="1" si="366"/>
        <v>1</v>
      </c>
      <c r="CW1066" s="58" t="str">
        <f>'Elrond''s Household'!W26</f>
        <v/>
      </c>
    </row>
    <row r="1067" spans="100:101" x14ac:dyDescent="0.25">
      <c r="CV1067" s="84">
        <f t="shared" ca="1" si="366"/>
        <v>1</v>
      </c>
      <c r="CW1067" s="58" t="str">
        <f>'Elrond''s Household'!W27</f>
        <v/>
      </c>
    </row>
    <row r="1068" spans="100:101" x14ac:dyDescent="0.25">
      <c r="CV1068" s="84">
        <f t="shared" ca="1" si="366"/>
        <v>1</v>
      </c>
      <c r="CW1068" s="58" t="str">
        <f>'Elrond''s Household'!W28</f>
        <v/>
      </c>
    </row>
    <row r="1069" spans="100:101" x14ac:dyDescent="0.25">
      <c r="CV1069" s="84">
        <f t="shared" ca="1" si="366"/>
        <v>1</v>
      </c>
      <c r="CW1069" s="58" t="str">
        <f>'Elrond''s Household'!W29</f>
        <v/>
      </c>
    </row>
    <row r="1070" spans="100:101" x14ac:dyDescent="0.25">
      <c r="CV1070" s="84">
        <f t="shared" ca="1" si="366"/>
        <v>1</v>
      </c>
      <c r="CW1070" s="58" t="str">
        <f>'Elrond''s Household'!W30</f>
        <v/>
      </c>
    </row>
    <row r="1071" spans="100:101" x14ac:dyDescent="0.25">
      <c r="CV1071" s="84">
        <f t="shared" ca="1" si="366"/>
        <v>1</v>
      </c>
      <c r="CW1071" s="58" t="str">
        <f>'Elrond''s Household'!W31</f>
        <v/>
      </c>
    </row>
    <row r="1072" spans="100:101" x14ac:dyDescent="0.25">
      <c r="CV1072" s="84">
        <f t="shared" ca="1" si="366"/>
        <v>1</v>
      </c>
      <c r="CW1072" s="58" t="str">
        <f>'Elrond''s Household'!W32</f>
        <v/>
      </c>
    </row>
    <row r="1073" spans="100:101" x14ac:dyDescent="0.25">
      <c r="CV1073" s="84">
        <f t="shared" ca="1" si="366"/>
        <v>1</v>
      </c>
      <c r="CW1073" s="58" t="str">
        <f>'Elrond''s Household'!W33</f>
        <v/>
      </c>
    </row>
    <row r="1074" spans="100:101" x14ac:dyDescent="0.25">
      <c r="CV1074" s="84">
        <f t="shared" ca="1" si="366"/>
        <v>1</v>
      </c>
      <c r="CW1074" s="58" t="str">
        <f>'Elrond''s Household'!W34</f>
        <v/>
      </c>
    </row>
    <row r="1075" spans="100:101" x14ac:dyDescent="0.25">
      <c r="CV1075" s="84">
        <f t="shared" ca="1" si="366"/>
        <v>1</v>
      </c>
      <c r="CW1075" s="58" t="str">
        <f>'Elrond''s Household'!W35</f>
        <v/>
      </c>
    </row>
    <row r="1076" spans="100:101" x14ac:dyDescent="0.25">
      <c r="CV1076" s="84">
        <f t="shared" ca="1" si="366"/>
        <v>1</v>
      </c>
      <c r="CW1076" s="58" t="str">
        <f>'Elrond''s Household'!W36</f>
        <v/>
      </c>
    </row>
    <row r="1077" spans="100:101" x14ac:dyDescent="0.25">
      <c r="CV1077" s="84">
        <f t="shared" ca="1" si="366"/>
        <v>1</v>
      </c>
      <c r="CW1077" s="58" t="str">
        <f>'Elrond''s Household'!W37</f>
        <v/>
      </c>
    </row>
    <row r="1078" spans="100:101" x14ac:dyDescent="0.25">
      <c r="CV1078" s="84">
        <f t="shared" ca="1" si="366"/>
        <v>1</v>
      </c>
      <c r="CW1078" s="58" t="str">
        <f>'Elrond''s Household'!W38</f>
        <v/>
      </c>
    </row>
    <row r="1079" spans="100:101" x14ac:dyDescent="0.25">
      <c r="CV1079" s="84">
        <f t="shared" ca="1" si="366"/>
        <v>1</v>
      </c>
      <c r="CW1079" s="58" t="str">
        <f>'Elrond''s Household'!W39</f>
        <v/>
      </c>
    </row>
    <row r="1080" spans="100:101" x14ac:dyDescent="0.25">
      <c r="CV1080" s="84">
        <f t="shared" ca="1" si="366"/>
        <v>1</v>
      </c>
      <c r="CW1080" s="58" t="str">
        <f>'Elrond''s Household'!W40</f>
        <v/>
      </c>
    </row>
    <row r="1081" spans="100:101" x14ac:dyDescent="0.25">
      <c r="CV1081" s="84">
        <f t="shared" ca="1" si="366"/>
        <v>1</v>
      </c>
      <c r="CW1081" s="58" t="str">
        <f>'Elrond''s Household'!W41</f>
        <v/>
      </c>
    </row>
    <row r="1082" spans="100:101" x14ac:dyDescent="0.25">
      <c r="CV1082" s="84">
        <f t="shared" ca="1" si="366"/>
        <v>1</v>
      </c>
      <c r="CW1082" s="58" t="str">
        <f>'Elrond''s Household'!W42</f>
        <v/>
      </c>
    </row>
    <row r="1083" spans="100:101" x14ac:dyDescent="0.25">
      <c r="CV1083" s="84">
        <f t="shared" ca="1" si="366"/>
        <v>1</v>
      </c>
      <c r="CW1083" s="58" t="str">
        <f>'Elrond''s Household'!W43</f>
        <v/>
      </c>
    </row>
    <row r="1084" spans="100:101" x14ac:dyDescent="0.25">
      <c r="CV1084" s="84">
        <f t="shared" ca="1" si="366"/>
        <v>1</v>
      </c>
      <c r="CW1084" s="58" t="str">
        <f>'Elrond''s Household'!W44</f>
        <v/>
      </c>
    </row>
    <row r="1085" spans="100:101" x14ac:dyDescent="0.25">
      <c r="CV1085" s="84">
        <f t="shared" ca="1" si="366"/>
        <v>1</v>
      </c>
      <c r="CW1085" s="58" t="str">
        <f>'Elrond''s Household'!W45</f>
        <v/>
      </c>
    </row>
    <row r="1086" spans="100:101" x14ac:dyDescent="0.25">
      <c r="CV1086" s="84">
        <f t="shared" ca="1" si="366"/>
        <v>1</v>
      </c>
      <c r="CW1086" s="58" t="str">
        <f>'Elrond''s Household'!W46</f>
        <v/>
      </c>
    </row>
    <row r="1087" spans="100:101" x14ac:dyDescent="0.25">
      <c r="CV1087" s="84">
        <f t="shared" ca="1" si="366"/>
        <v>1</v>
      </c>
      <c r="CW1087" s="58" t="str">
        <f>'Elrond''s Household'!W47</f>
        <v/>
      </c>
    </row>
    <row r="1088" spans="100:101" x14ac:dyDescent="0.25">
      <c r="CV1088" s="84">
        <f t="shared" ca="1" si="366"/>
        <v>1</v>
      </c>
      <c r="CW1088" s="58" t="str">
        <f>'Elrond''s Household'!W48</f>
        <v/>
      </c>
    </row>
    <row r="1089" spans="100:101" x14ac:dyDescent="0.25">
      <c r="CV1089" s="84">
        <f t="shared" ca="1" si="366"/>
        <v>1</v>
      </c>
      <c r="CW1089" s="58" t="str">
        <f>'Elrond''s Household'!W49</f>
        <v/>
      </c>
    </row>
    <row r="1090" spans="100:101" x14ac:dyDescent="0.25">
      <c r="CV1090" s="84">
        <f t="shared" ca="1" si="366"/>
        <v>1</v>
      </c>
      <c r="CW1090" s="58" t="str">
        <f>'Elrond''s Household'!W50</f>
        <v/>
      </c>
    </row>
    <row r="1091" spans="100:101" x14ac:dyDescent="0.25">
      <c r="CV1091" s="84">
        <f t="shared" ref="CV1091:CV1154" ca="1" si="367">IF(CW1090="",CV1090,CV1090+1)</f>
        <v>1</v>
      </c>
      <c r="CW1091" s="58" t="str">
        <f>'Elrond''s Household'!W51</f>
        <v/>
      </c>
    </row>
    <row r="1092" spans="100:101" x14ac:dyDescent="0.25">
      <c r="CV1092" s="84">
        <f t="shared" ca="1" si="367"/>
        <v>1</v>
      </c>
      <c r="CW1092" s="58" t="str">
        <f>'Elrond''s Household'!W52</f>
        <v/>
      </c>
    </row>
    <row r="1093" spans="100:101" x14ac:dyDescent="0.25">
      <c r="CV1093" s="84">
        <f t="shared" ca="1" si="367"/>
        <v>1</v>
      </c>
      <c r="CW1093" s="58" t="str">
        <f>'Elrond''s Household'!W53</f>
        <v/>
      </c>
    </row>
    <row r="1094" spans="100:101" x14ac:dyDescent="0.25">
      <c r="CV1094" s="84">
        <f t="shared" ca="1" si="367"/>
        <v>1</v>
      </c>
      <c r="CW1094" s="58" t="str">
        <f>'Elrond''s Household'!W54</f>
        <v/>
      </c>
    </row>
    <row r="1095" spans="100:101" x14ac:dyDescent="0.25">
      <c r="CV1095" s="84">
        <f t="shared" ca="1" si="367"/>
        <v>1</v>
      </c>
      <c r="CW1095" s="58" t="str">
        <f>'Elrond''s Household'!W55</f>
        <v/>
      </c>
    </row>
    <row r="1096" spans="100:101" x14ac:dyDescent="0.25">
      <c r="CV1096" s="84">
        <f t="shared" ca="1" si="367"/>
        <v>1</v>
      </c>
      <c r="CW1096" s="58" t="str">
        <f>'Elrond''s Household'!W56</f>
        <v/>
      </c>
    </row>
    <row r="1097" spans="100:101" x14ac:dyDescent="0.25">
      <c r="CV1097" s="84">
        <f t="shared" ca="1" si="367"/>
        <v>1</v>
      </c>
      <c r="CW1097" s="58" t="str">
        <f>'Elrond''s Household'!W57</f>
        <v/>
      </c>
    </row>
    <row r="1098" spans="100:101" x14ac:dyDescent="0.25">
      <c r="CV1098" s="84">
        <f t="shared" ca="1" si="367"/>
        <v>1</v>
      </c>
      <c r="CW1098" s="58" t="str">
        <f>'Elrond''s Household'!W58</f>
        <v/>
      </c>
    </row>
    <row r="1099" spans="100:101" x14ac:dyDescent="0.25">
      <c r="CV1099" s="84">
        <f t="shared" ca="1" si="367"/>
        <v>1</v>
      </c>
      <c r="CW1099" s="58" t="str">
        <f>'Elrond''s Household'!W59</f>
        <v/>
      </c>
    </row>
    <row r="1100" spans="100:101" x14ac:dyDescent="0.25">
      <c r="CV1100" s="84">
        <f t="shared" ca="1" si="367"/>
        <v>1</v>
      </c>
      <c r="CW1100" s="58" t="str">
        <f>'Elrond''s Household'!W60</f>
        <v/>
      </c>
    </row>
    <row r="1101" spans="100:101" x14ac:dyDescent="0.25">
      <c r="CV1101" s="84">
        <f t="shared" ca="1" si="367"/>
        <v>1</v>
      </c>
      <c r="CW1101" s="58" t="str">
        <f>'Elrond''s Household'!W61</f>
        <v/>
      </c>
    </row>
    <row r="1102" spans="100:101" x14ac:dyDescent="0.25">
      <c r="CV1102" s="84">
        <f t="shared" ca="1" si="367"/>
        <v>1</v>
      </c>
      <c r="CW1102" s="58" t="str">
        <f>'Elrond''s Household'!W62</f>
        <v/>
      </c>
    </row>
    <row r="1103" spans="100:101" x14ac:dyDescent="0.25">
      <c r="CV1103" s="84">
        <f t="shared" ca="1" si="367"/>
        <v>1</v>
      </c>
      <c r="CW1103" s="58" t="str">
        <f>'Elrond''s Household'!W63</f>
        <v/>
      </c>
    </row>
    <row r="1104" spans="100:101" x14ac:dyDescent="0.25">
      <c r="CV1104" s="84">
        <f t="shared" ca="1" si="367"/>
        <v>1</v>
      </c>
      <c r="CW1104" s="58" t="str">
        <f>'Elrond''s Household'!W64</f>
        <v/>
      </c>
    </row>
    <row r="1105" spans="100:101" x14ac:dyDescent="0.25">
      <c r="CV1105" s="84">
        <f t="shared" ca="1" si="367"/>
        <v>1</v>
      </c>
      <c r="CW1105" s="58" t="str">
        <f>'Elrond''s Household'!W65</f>
        <v/>
      </c>
    </row>
    <row r="1106" spans="100:101" x14ac:dyDescent="0.25">
      <c r="CV1106" s="84">
        <f t="shared" ca="1" si="367"/>
        <v>1</v>
      </c>
      <c r="CW1106" s="58" t="str">
        <f>'Elrond''s Household'!W66</f>
        <v/>
      </c>
    </row>
    <row r="1107" spans="100:101" x14ac:dyDescent="0.25">
      <c r="CV1107" s="84">
        <f t="shared" ca="1" si="367"/>
        <v>1</v>
      </c>
      <c r="CW1107" s="58" t="str">
        <f>'Elrond''s Household'!W67</f>
        <v/>
      </c>
    </row>
    <row r="1108" spans="100:101" x14ac:dyDescent="0.25">
      <c r="CV1108" s="84">
        <f t="shared" ca="1" si="367"/>
        <v>1</v>
      </c>
      <c r="CW1108" s="58" t="str">
        <f>'Elrond''s Household'!W68</f>
        <v/>
      </c>
    </row>
    <row r="1109" spans="100:101" x14ac:dyDescent="0.25">
      <c r="CV1109" s="84">
        <f t="shared" ca="1" si="367"/>
        <v>1</v>
      </c>
      <c r="CW1109" s="58" t="str">
        <f>'Elrond''s Household'!W69</f>
        <v/>
      </c>
    </row>
    <row r="1110" spans="100:101" x14ac:dyDescent="0.25">
      <c r="CV1110" s="84">
        <f t="shared" ca="1" si="367"/>
        <v>1</v>
      </c>
      <c r="CW1110" s="58" t="str">
        <f>'Elrond''s Household'!W70</f>
        <v/>
      </c>
    </row>
    <row r="1111" spans="100:101" x14ac:dyDescent="0.25">
      <c r="CV1111" s="84">
        <f t="shared" ca="1" si="367"/>
        <v>1</v>
      </c>
      <c r="CW1111" s="58" t="str">
        <f>'Elrond''s Household'!W71</f>
        <v/>
      </c>
    </row>
    <row r="1112" spans="100:101" x14ac:dyDescent="0.25">
      <c r="CV1112" s="84">
        <f t="shared" ca="1" si="367"/>
        <v>1</v>
      </c>
      <c r="CW1112" s="58" t="str">
        <f>'Elrond''s Household'!W72</f>
        <v/>
      </c>
    </row>
    <row r="1113" spans="100:101" x14ac:dyDescent="0.25">
      <c r="CV1113" s="84">
        <f t="shared" ca="1" si="367"/>
        <v>1</v>
      </c>
      <c r="CW1113" s="58" t="str">
        <f>'Elrond''s Household'!W73</f>
        <v/>
      </c>
    </row>
    <row r="1114" spans="100:101" x14ac:dyDescent="0.25">
      <c r="CV1114" s="84">
        <f t="shared" ca="1" si="367"/>
        <v>1</v>
      </c>
      <c r="CW1114" s="58" t="str">
        <f>'Elrond''s Household'!W74</f>
        <v/>
      </c>
    </row>
    <row r="1115" spans="100:101" x14ac:dyDescent="0.25">
      <c r="CV1115" s="84">
        <f t="shared" ca="1" si="367"/>
        <v>1</v>
      </c>
      <c r="CW1115" s="58" t="str">
        <f>'Elrond''s Household'!W75</f>
        <v/>
      </c>
    </row>
    <row r="1116" spans="100:101" x14ac:dyDescent="0.25">
      <c r="CV1116" s="84">
        <f t="shared" ca="1" si="367"/>
        <v>1</v>
      </c>
      <c r="CW1116" s="58" t="str">
        <f>'Elrond''s Household'!W76</f>
        <v/>
      </c>
    </row>
    <row r="1117" spans="100:101" x14ac:dyDescent="0.25">
      <c r="CV1117" s="84">
        <f t="shared" ca="1" si="367"/>
        <v>1</v>
      </c>
      <c r="CW1117" s="58" t="str">
        <f>'Elrond''s Household'!W77</f>
        <v/>
      </c>
    </row>
    <row r="1118" spans="100:101" x14ac:dyDescent="0.25">
      <c r="CV1118" s="84">
        <f t="shared" ca="1" si="367"/>
        <v>1</v>
      </c>
      <c r="CW1118" s="58" t="str">
        <f>'Elrond''s Household'!W78</f>
        <v/>
      </c>
    </row>
    <row r="1119" spans="100:101" x14ac:dyDescent="0.25">
      <c r="CV1119" s="84">
        <f t="shared" ca="1" si="367"/>
        <v>1</v>
      </c>
      <c r="CW1119" s="58" t="str">
        <f>'Elrond''s Household'!W79</f>
        <v/>
      </c>
    </row>
    <row r="1120" spans="100:101" x14ac:dyDescent="0.25">
      <c r="CV1120" s="84">
        <f t="shared" ca="1" si="367"/>
        <v>1</v>
      </c>
      <c r="CW1120" s="58" t="str">
        <f>'Elrond''s Household'!W80</f>
        <v/>
      </c>
    </row>
    <row r="1121" spans="100:102" x14ac:dyDescent="0.25">
      <c r="CV1121" s="84">
        <f t="shared" ca="1" si="367"/>
        <v>1</v>
      </c>
      <c r="CW1121" s="84" t="str">
        <f>IF(CW1123="","",CX1121)</f>
        <v/>
      </c>
      <c r="CX1121" s="59" t="s">
        <v>2455</v>
      </c>
    </row>
    <row r="1122" spans="100:102" x14ac:dyDescent="0.25">
      <c r="CV1122" s="84">
        <f t="shared" ca="1" si="367"/>
        <v>1</v>
      </c>
      <c r="CW1122" s="84" t="str">
        <f>IF(CW1123="","",CX1122)</f>
        <v/>
      </c>
      <c r="CX1122" s="59" t="s">
        <v>546</v>
      </c>
    </row>
    <row r="1123" spans="100:102" x14ac:dyDescent="0.25">
      <c r="CV1123" s="84">
        <f t="shared" ca="1" si="367"/>
        <v>1</v>
      </c>
      <c r="CW1123" s="58" t="str">
        <f>'Erebor Reclaimed'!W3</f>
        <v/>
      </c>
    </row>
    <row r="1124" spans="100:102" x14ac:dyDescent="0.25">
      <c r="CV1124" s="84">
        <f t="shared" ca="1" si="367"/>
        <v>1</v>
      </c>
      <c r="CW1124" s="58" t="str">
        <f>'Erebor Reclaimed'!W4</f>
        <v/>
      </c>
    </row>
    <row r="1125" spans="100:102" x14ac:dyDescent="0.25">
      <c r="CV1125" s="84">
        <f t="shared" ca="1" si="367"/>
        <v>1</v>
      </c>
      <c r="CW1125" s="58" t="str">
        <f>'Erebor Reclaimed'!W5</f>
        <v/>
      </c>
    </row>
    <row r="1126" spans="100:102" x14ac:dyDescent="0.25">
      <c r="CV1126" s="84">
        <f t="shared" ca="1" si="367"/>
        <v>1</v>
      </c>
      <c r="CW1126" s="58" t="str">
        <f>'Erebor Reclaimed'!W6</f>
        <v/>
      </c>
    </row>
    <row r="1127" spans="100:102" x14ac:dyDescent="0.25">
      <c r="CV1127" s="84">
        <f t="shared" ca="1" si="367"/>
        <v>1</v>
      </c>
      <c r="CW1127" s="58" t="str">
        <f>'Erebor Reclaimed'!W7</f>
        <v/>
      </c>
    </row>
    <row r="1128" spans="100:102" x14ac:dyDescent="0.25">
      <c r="CV1128" s="84">
        <f t="shared" ca="1" si="367"/>
        <v>1</v>
      </c>
      <c r="CW1128" s="58" t="str">
        <f>'Erebor Reclaimed'!W8</f>
        <v/>
      </c>
    </row>
    <row r="1129" spans="100:102" x14ac:dyDescent="0.25">
      <c r="CV1129" s="84">
        <f t="shared" ca="1" si="367"/>
        <v>1</v>
      </c>
      <c r="CW1129" s="58" t="str">
        <f>'Erebor Reclaimed'!W9</f>
        <v/>
      </c>
    </row>
    <row r="1130" spans="100:102" x14ac:dyDescent="0.25">
      <c r="CV1130" s="84">
        <f t="shared" ca="1" si="367"/>
        <v>1</v>
      </c>
      <c r="CW1130" s="58" t="str">
        <f>'Erebor Reclaimed'!W10</f>
        <v/>
      </c>
    </row>
    <row r="1131" spans="100:102" x14ac:dyDescent="0.25">
      <c r="CV1131" s="84">
        <f t="shared" ca="1" si="367"/>
        <v>1</v>
      </c>
      <c r="CW1131" s="58" t="str">
        <f>'Erebor Reclaimed'!W11</f>
        <v/>
      </c>
    </row>
    <row r="1132" spans="100:102" x14ac:dyDescent="0.25">
      <c r="CV1132" s="84">
        <f t="shared" ca="1" si="367"/>
        <v>1</v>
      </c>
      <c r="CW1132" s="58" t="str">
        <f>'Erebor Reclaimed'!W12</f>
        <v/>
      </c>
    </row>
    <row r="1133" spans="100:102" x14ac:dyDescent="0.25">
      <c r="CV1133" s="84">
        <f t="shared" ca="1" si="367"/>
        <v>1</v>
      </c>
      <c r="CW1133" s="58" t="str">
        <f>'Erebor Reclaimed'!W13</f>
        <v/>
      </c>
    </row>
    <row r="1134" spans="100:102" x14ac:dyDescent="0.25">
      <c r="CV1134" s="84">
        <f t="shared" ca="1" si="367"/>
        <v>1</v>
      </c>
      <c r="CW1134" s="58" t="str">
        <f>'Erebor Reclaimed'!W14</f>
        <v/>
      </c>
    </row>
    <row r="1135" spans="100:102" x14ac:dyDescent="0.25">
      <c r="CV1135" s="84">
        <f t="shared" ca="1" si="367"/>
        <v>1</v>
      </c>
      <c r="CW1135" s="58" t="str">
        <f>'Erebor Reclaimed'!W15</f>
        <v/>
      </c>
    </row>
    <row r="1136" spans="100:102" x14ac:dyDescent="0.25">
      <c r="CV1136" s="84">
        <f t="shared" ca="1" si="367"/>
        <v>1</v>
      </c>
      <c r="CW1136" s="58" t="str">
        <f>'Erebor Reclaimed'!W16</f>
        <v/>
      </c>
    </row>
    <row r="1137" spans="100:101" x14ac:dyDescent="0.25">
      <c r="CV1137" s="84">
        <f t="shared" ca="1" si="367"/>
        <v>1</v>
      </c>
      <c r="CW1137" s="58" t="str">
        <f>'Erebor Reclaimed'!W17</f>
        <v/>
      </c>
    </row>
    <row r="1138" spans="100:101" x14ac:dyDescent="0.25">
      <c r="CV1138" s="84">
        <f t="shared" ca="1" si="367"/>
        <v>1</v>
      </c>
      <c r="CW1138" s="58" t="str">
        <f>'Erebor Reclaimed'!W18</f>
        <v/>
      </c>
    </row>
    <row r="1139" spans="100:101" x14ac:dyDescent="0.25">
      <c r="CV1139" s="84">
        <f t="shared" ca="1" si="367"/>
        <v>1</v>
      </c>
      <c r="CW1139" s="58" t="str">
        <f>'Erebor Reclaimed'!W19</f>
        <v/>
      </c>
    </row>
    <row r="1140" spans="100:101" x14ac:dyDescent="0.25">
      <c r="CV1140" s="84">
        <f t="shared" ca="1" si="367"/>
        <v>1</v>
      </c>
      <c r="CW1140" s="58" t="str">
        <f>'Erebor Reclaimed'!W20</f>
        <v/>
      </c>
    </row>
    <row r="1141" spans="100:101" x14ac:dyDescent="0.25">
      <c r="CV1141" s="84">
        <f t="shared" ca="1" si="367"/>
        <v>1</v>
      </c>
      <c r="CW1141" s="58" t="str">
        <f>'Erebor Reclaimed'!W21</f>
        <v/>
      </c>
    </row>
    <row r="1142" spans="100:101" x14ac:dyDescent="0.25">
      <c r="CV1142" s="84">
        <f t="shared" ca="1" si="367"/>
        <v>1</v>
      </c>
      <c r="CW1142" s="58" t="str">
        <f>'Erebor Reclaimed'!W22</f>
        <v/>
      </c>
    </row>
    <row r="1143" spans="100:101" x14ac:dyDescent="0.25">
      <c r="CV1143" s="84">
        <f t="shared" ca="1" si="367"/>
        <v>1</v>
      </c>
      <c r="CW1143" s="58" t="str">
        <f>'Erebor Reclaimed'!W23</f>
        <v/>
      </c>
    </row>
    <row r="1144" spans="100:101" x14ac:dyDescent="0.25">
      <c r="CV1144" s="84">
        <f t="shared" ca="1" si="367"/>
        <v>1</v>
      </c>
      <c r="CW1144" s="58" t="str">
        <f>'Erebor Reclaimed'!W24</f>
        <v/>
      </c>
    </row>
    <row r="1145" spans="100:101" x14ac:dyDescent="0.25">
      <c r="CV1145" s="84">
        <f t="shared" ca="1" si="367"/>
        <v>1</v>
      </c>
      <c r="CW1145" s="58" t="str">
        <f>'Erebor Reclaimed'!W25</f>
        <v/>
      </c>
    </row>
    <row r="1146" spans="100:101" x14ac:dyDescent="0.25">
      <c r="CV1146" s="84">
        <f t="shared" ca="1" si="367"/>
        <v>1</v>
      </c>
      <c r="CW1146" s="58" t="str">
        <f>'Erebor Reclaimed'!W26</f>
        <v/>
      </c>
    </row>
    <row r="1147" spans="100:101" x14ac:dyDescent="0.25">
      <c r="CV1147" s="84">
        <f t="shared" ca="1" si="367"/>
        <v>1</v>
      </c>
      <c r="CW1147" s="58" t="str">
        <f>'Erebor Reclaimed'!W27</f>
        <v/>
      </c>
    </row>
    <row r="1148" spans="100:101" x14ac:dyDescent="0.25">
      <c r="CV1148" s="84">
        <f t="shared" ca="1" si="367"/>
        <v>1</v>
      </c>
      <c r="CW1148" s="58" t="str">
        <f>'Erebor Reclaimed'!W28</f>
        <v/>
      </c>
    </row>
    <row r="1149" spans="100:101" x14ac:dyDescent="0.25">
      <c r="CV1149" s="84">
        <f t="shared" ca="1" si="367"/>
        <v>1</v>
      </c>
      <c r="CW1149" s="58" t="str">
        <f>'Erebor Reclaimed'!W29</f>
        <v/>
      </c>
    </row>
    <row r="1150" spans="100:101" x14ac:dyDescent="0.25">
      <c r="CV1150" s="84">
        <f t="shared" ca="1" si="367"/>
        <v>1</v>
      </c>
      <c r="CW1150" s="58" t="str">
        <f>'Erebor Reclaimed'!W30</f>
        <v/>
      </c>
    </row>
    <row r="1151" spans="100:101" x14ac:dyDescent="0.25">
      <c r="CV1151" s="84">
        <f t="shared" ca="1" si="367"/>
        <v>1</v>
      </c>
      <c r="CW1151" s="58" t="str">
        <f>'Erebor Reclaimed'!W31</f>
        <v/>
      </c>
    </row>
    <row r="1152" spans="100:101" x14ac:dyDescent="0.25">
      <c r="CV1152" s="84">
        <f t="shared" ca="1" si="367"/>
        <v>1</v>
      </c>
      <c r="CW1152" s="58" t="str">
        <f>'Erebor Reclaimed'!W32</f>
        <v/>
      </c>
    </row>
    <row r="1153" spans="100:101" x14ac:dyDescent="0.25">
      <c r="CV1153" s="84">
        <f t="shared" ca="1" si="367"/>
        <v>1</v>
      </c>
      <c r="CW1153" s="58" t="str">
        <f>'Erebor Reclaimed'!W33</f>
        <v/>
      </c>
    </row>
    <row r="1154" spans="100:101" x14ac:dyDescent="0.25">
      <c r="CV1154" s="84">
        <f t="shared" ca="1" si="367"/>
        <v>1</v>
      </c>
      <c r="CW1154" s="58" t="str">
        <f>'Erebor Reclaimed'!W34</f>
        <v/>
      </c>
    </row>
    <row r="1155" spans="100:101" x14ac:dyDescent="0.25">
      <c r="CV1155" s="84">
        <f t="shared" ref="CV1155:CV1218" ca="1" si="368">IF(CW1154="",CV1154,CV1154+1)</f>
        <v>1</v>
      </c>
      <c r="CW1155" s="58" t="str">
        <f>'Erebor Reclaimed'!W35</f>
        <v/>
      </c>
    </row>
    <row r="1156" spans="100:101" x14ac:dyDescent="0.25">
      <c r="CV1156" s="84">
        <f t="shared" ca="1" si="368"/>
        <v>1</v>
      </c>
      <c r="CW1156" s="58" t="str">
        <f>'Erebor Reclaimed'!W36</f>
        <v/>
      </c>
    </row>
    <row r="1157" spans="100:101" x14ac:dyDescent="0.25">
      <c r="CV1157" s="84">
        <f t="shared" ca="1" si="368"/>
        <v>1</v>
      </c>
      <c r="CW1157" s="58" t="str">
        <f>'Erebor Reclaimed'!W37</f>
        <v/>
      </c>
    </row>
    <row r="1158" spans="100:101" x14ac:dyDescent="0.25">
      <c r="CV1158" s="84">
        <f t="shared" ca="1" si="368"/>
        <v>1</v>
      </c>
      <c r="CW1158" s="58" t="str">
        <f>'Erebor Reclaimed'!W38</f>
        <v/>
      </c>
    </row>
    <row r="1159" spans="100:101" x14ac:dyDescent="0.25">
      <c r="CV1159" s="84">
        <f t="shared" ca="1" si="368"/>
        <v>1</v>
      </c>
      <c r="CW1159" s="58" t="str">
        <f>'Erebor Reclaimed'!W39</f>
        <v/>
      </c>
    </row>
    <row r="1160" spans="100:101" x14ac:dyDescent="0.25">
      <c r="CV1160" s="84">
        <f t="shared" ca="1" si="368"/>
        <v>1</v>
      </c>
      <c r="CW1160" s="58" t="str">
        <f>'Erebor Reclaimed'!W40</f>
        <v/>
      </c>
    </row>
    <row r="1161" spans="100:101" x14ac:dyDescent="0.25">
      <c r="CV1161" s="84">
        <f t="shared" ca="1" si="368"/>
        <v>1</v>
      </c>
      <c r="CW1161" s="58" t="str">
        <f>'Erebor Reclaimed'!W41</f>
        <v/>
      </c>
    </row>
    <row r="1162" spans="100:101" x14ac:dyDescent="0.25">
      <c r="CV1162" s="84">
        <f t="shared" ca="1" si="368"/>
        <v>1</v>
      </c>
      <c r="CW1162" s="58" t="str">
        <f>'Erebor Reclaimed'!W42</f>
        <v/>
      </c>
    </row>
    <row r="1163" spans="100:101" x14ac:dyDescent="0.25">
      <c r="CV1163" s="84">
        <f t="shared" ca="1" si="368"/>
        <v>1</v>
      </c>
      <c r="CW1163" s="58" t="str">
        <f>'Erebor Reclaimed'!W43</f>
        <v/>
      </c>
    </row>
    <row r="1164" spans="100:101" x14ac:dyDescent="0.25">
      <c r="CV1164" s="84">
        <f t="shared" ca="1" si="368"/>
        <v>1</v>
      </c>
      <c r="CW1164" s="58" t="str">
        <f>'Erebor Reclaimed'!W44</f>
        <v/>
      </c>
    </row>
    <row r="1165" spans="100:101" x14ac:dyDescent="0.25">
      <c r="CV1165" s="84">
        <f t="shared" ca="1" si="368"/>
        <v>1</v>
      </c>
      <c r="CW1165" s="58" t="str">
        <f>'Erebor Reclaimed'!W45</f>
        <v/>
      </c>
    </row>
    <row r="1166" spans="100:101" x14ac:dyDescent="0.25">
      <c r="CV1166" s="84">
        <f t="shared" ca="1" si="368"/>
        <v>1</v>
      </c>
      <c r="CW1166" s="58" t="str">
        <f>'Erebor Reclaimed'!W46</f>
        <v/>
      </c>
    </row>
    <row r="1167" spans="100:101" x14ac:dyDescent="0.25">
      <c r="CV1167" s="84">
        <f t="shared" ca="1" si="368"/>
        <v>1</v>
      </c>
      <c r="CW1167" s="58" t="str">
        <f>'Erebor Reclaimed'!W47</f>
        <v/>
      </c>
    </row>
    <row r="1168" spans="100:101" x14ac:dyDescent="0.25">
      <c r="CV1168" s="84">
        <f t="shared" ca="1" si="368"/>
        <v>1</v>
      </c>
      <c r="CW1168" s="58" t="str">
        <f>'Erebor Reclaimed'!W48</f>
        <v/>
      </c>
    </row>
    <row r="1169" spans="100:101" x14ac:dyDescent="0.25">
      <c r="CV1169" s="84">
        <f t="shared" ca="1" si="368"/>
        <v>1</v>
      </c>
      <c r="CW1169" s="58" t="str">
        <f>'Erebor Reclaimed'!W49</f>
        <v/>
      </c>
    </row>
    <row r="1170" spans="100:101" x14ac:dyDescent="0.25">
      <c r="CV1170" s="84">
        <f t="shared" ca="1" si="368"/>
        <v>1</v>
      </c>
      <c r="CW1170" s="58" t="str">
        <f>'Erebor Reclaimed'!W50</f>
        <v/>
      </c>
    </row>
    <row r="1171" spans="100:101" x14ac:dyDescent="0.25">
      <c r="CV1171" s="84">
        <f t="shared" ca="1" si="368"/>
        <v>1</v>
      </c>
      <c r="CW1171" s="58" t="str">
        <f>'Erebor Reclaimed'!W51</f>
        <v/>
      </c>
    </row>
    <row r="1172" spans="100:101" x14ac:dyDescent="0.25">
      <c r="CV1172" s="84">
        <f t="shared" ca="1" si="368"/>
        <v>1</v>
      </c>
      <c r="CW1172" s="58" t="str">
        <f>'Erebor Reclaimed'!W52</f>
        <v/>
      </c>
    </row>
    <row r="1173" spans="100:101" x14ac:dyDescent="0.25">
      <c r="CV1173" s="84">
        <f t="shared" ca="1" si="368"/>
        <v>1</v>
      </c>
      <c r="CW1173" s="58" t="str">
        <f>'Erebor Reclaimed'!W53</f>
        <v/>
      </c>
    </row>
    <row r="1174" spans="100:101" x14ac:dyDescent="0.25">
      <c r="CV1174" s="84">
        <f t="shared" ca="1" si="368"/>
        <v>1</v>
      </c>
      <c r="CW1174" s="58" t="str">
        <f>'Erebor Reclaimed'!W54</f>
        <v/>
      </c>
    </row>
    <row r="1175" spans="100:101" x14ac:dyDescent="0.25">
      <c r="CV1175" s="84">
        <f t="shared" ca="1" si="368"/>
        <v>1</v>
      </c>
      <c r="CW1175" s="58" t="str">
        <f>'Erebor Reclaimed'!W55</f>
        <v/>
      </c>
    </row>
    <row r="1176" spans="100:101" x14ac:dyDescent="0.25">
      <c r="CV1176" s="84">
        <f t="shared" ca="1" si="368"/>
        <v>1</v>
      </c>
      <c r="CW1176" s="58" t="str">
        <f>'Erebor Reclaimed'!W56</f>
        <v/>
      </c>
    </row>
    <row r="1177" spans="100:101" x14ac:dyDescent="0.25">
      <c r="CV1177" s="84">
        <f t="shared" ca="1" si="368"/>
        <v>1</v>
      </c>
      <c r="CW1177" s="58" t="str">
        <f>'Erebor Reclaimed'!W57</f>
        <v/>
      </c>
    </row>
    <row r="1178" spans="100:101" x14ac:dyDescent="0.25">
      <c r="CV1178" s="84">
        <f t="shared" ca="1" si="368"/>
        <v>1</v>
      </c>
      <c r="CW1178" s="58" t="str">
        <f>'Erebor Reclaimed'!W58</f>
        <v/>
      </c>
    </row>
    <row r="1179" spans="100:101" x14ac:dyDescent="0.25">
      <c r="CV1179" s="84">
        <f t="shared" ca="1" si="368"/>
        <v>1</v>
      </c>
      <c r="CW1179" s="58" t="str">
        <f>'Erebor Reclaimed'!W59</f>
        <v/>
      </c>
    </row>
    <row r="1180" spans="100:101" x14ac:dyDescent="0.25">
      <c r="CV1180" s="84">
        <f t="shared" ca="1" si="368"/>
        <v>1</v>
      </c>
      <c r="CW1180" s="58" t="str">
        <f>'Erebor Reclaimed'!W60</f>
        <v/>
      </c>
    </row>
    <row r="1181" spans="100:101" x14ac:dyDescent="0.25">
      <c r="CV1181" s="84">
        <f t="shared" ca="1" si="368"/>
        <v>1</v>
      </c>
      <c r="CW1181" s="58" t="str">
        <f>'Erebor Reclaimed'!W61</f>
        <v/>
      </c>
    </row>
    <row r="1182" spans="100:101" x14ac:dyDescent="0.25">
      <c r="CV1182" s="84">
        <f t="shared" ca="1" si="368"/>
        <v>1</v>
      </c>
      <c r="CW1182" s="58" t="str">
        <f>'Erebor Reclaimed'!W62</f>
        <v/>
      </c>
    </row>
    <row r="1183" spans="100:101" x14ac:dyDescent="0.25">
      <c r="CV1183" s="84">
        <f t="shared" ca="1" si="368"/>
        <v>1</v>
      </c>
      <c r="CW1183" s="58" t="str">
        <f>'Erebor Reclaimed'!W63</f>
        <v/>
      </c>
    </row>
    <row r="1184" spans="100:101" x14ac:dyDescent="0.25">
      <c r="CV1184" s="84">
        <f t="shared" ca="1" si="368"/>
        <v>1</v>
      </c>
      <c r="CW1184" s="58" t="str">
        <f>'Erebor Reclaimed'!W64</f>
        <v/>
      </c>
    </row>
    <row r="1185" spans="100:101" x14ac:dyDescent="0.25">
      <c r="CV1185" s="84">
        <f t="shared" ca="1" si="368"/>
        <v>1</v>
      </c>
      <c r="CW1185" s="58" t="str">
        <f>'Erebor Reclaimed'!W65</f>
        <v/>
      </c>
    </row>
    <row r="1186" spans="100:101" x14ac:dyDescent="0.25">
      <c r="CV1186" s="84">
        <f t="shared" ca="1" si="368"/>
        <v>1</v>
      </c>
      <c r="CW1186" s="58" t="str">
        <f>'Erebor Reclaimed'!W66</f>
        <v/>
      </c>
    </row>
    <row r="1187" spans="100:101" x14ac:dyDescent="0.25">
      <c r="CV1187" s="84">
        <f t="shared" ca="1" si="368"/>
        <v>1</v>
      </c>
      <c r="CW1187" s="58" t="str">
        <f>'Erebor Reclaimed'!W67</f>
        <v/>
      </c>
    </row>
    <row r="1188" spans="100:101" x14ac:dyDescent="0.25">
      <c r="CV1188" s="84">
        <f t="shared" ca="1" si="368"/>
        <v>1</v>
      </c>
      <c r="CW1188" s="58" t="str">
        <f>'Erebor Reclaimed'!W68</f>
        <v/>
      </c>
    </row>
    <row r="1189" spans="100:101" x14ac:dyDescent="0.25">
      <c r="CV1189" s="84">
        <f t="shared" ca="1" si="368"/>
        <v>1</v>
      </c>
      <c r="CW1189" s="58" t="str">
        <f>'Erebor Reclaimed'!W69</f>
        <v/>
      </c>
    </row>
    <row r="1190" spans="100:101" x14ac:dyDescent="0.25">
      <c r="CV1190" s="84">
        <f t="shared" ca="1" si="368"/>
        <v>1</v>
      </c>
      <c r="CW1190" s="58" t="str">
        <f>'Erebor Reclaimed'!W70</f>
        <v/>
      </c>
    </row>
    <row r="1191" spans="100:101" x14ac:dyDescent="0.25">
      <c r="CV1191" s="84">
        <f t="shared" ca="1" si="368"/>
        <v>1</v>
      </c>
      <c r="CW1191" s="58" t="str">
        <f>'Erebor Reclaimed'!W71</f>
        <v/>
      </c>
    </row>
    <row r="1192" spans="100:101" x14ac:dyDescent="0.25">
      <c r="CV1192" s="84">
        <f t="shared" ca="1" si="368"/>
        <v>1</v>
      </c>
      <c r="CW1192" s="58" t="str">
        <f>'Erebor Reclaimed'!W72</f>
        <v/>
      </c>
    </row>
    <row r="1193" spans="100:101" x14ac:dyDescent="0.25">
      <c r="CV1193" s="84">
        <f t="shared" ca="1" si="368"/>
        <v>1</v>
      </c>
      <c r="CW1193" s="58" t="str">
        <f>'Erebor Reclaimed'!W73</f>
        <v/>
      </c>
    </row>
    <row r="1194" spans="100:101" x14ac:dyDescent="0.25">
      <c r="CV1194" s="84">
        <f t="shared" ca="1" si="368"/>
        <v>1</v>
      </c>
      <c r="CW1194" s="58" t="str">
        <f>'Erebor Reclaimed'!W74</f>
        <v/>
      </c>
    </row>
    <row r="1195" spans="100:101" x14ac:dyDescent="0.25">
      <c r="CV1195" s="84">
        <f t="shared" ca="1" si="368"/>
        <v>1</v>
      </c>
      <c r="CW1195" s="58" t="str">
        <f>'Erebor Reclaimed'!W75</f>
        <v/>
      </c>
    </row>
    <row r="1196" spans="100:101" x14ac:dyDescent="0.25">
      <c r="CV1196" s="84">
        <f t="shared" ca="1" si="368"/>
        <v>1</v>
      </c>
      <c r="CW1196" s="58" t="str">
        <f>'Erebor Reclaimed'!W76</f>
        <v/>
      </c>
    </row>
    <row r="1197" spans="100:101" x14ac:dyDescent="0.25">
      <c r="CV1197" s="84">
        <f t="shared" ca="1" si="368"/>
        <v>1</v>
      </c>
      <c r="CW1197" s="58" t="str">
        <f>'Erebor Reclaimed'!W77</f>
        <v/>
      </c>
    </row>
    <row r="1198" spans="100:101" x14ac:dyDescent="0.25">
      <c r="CV1198" s="84">
        <f t="shared" ca="1" si="368"/>
        <v>1</v>
      </c>
      <c r="CW1198" s="58" t="str">
        <f>'Erebor Reclaimed'!W78</f>
        <v/>
      </c>
    </row>
    <row r="1199" spans="100:101" x14ac:dyDescent="0.25">
      <c r="CV1199" s="84">
        <f t="shared" ca="1" si="368"/>
        <v>1</v>
      </c>
      <c r="CW1199" s="58" t="str">
        <f>'Erebor Reclaimed'!W79</f>
        <v/>
      </c>
    </row>
    <row r="1200" spans="100:101" x14ac:dyDescent="0.25">
      <c r="CV1200" s="84">
        <f t="shared" ca="1" si="368"/>
        <v>1</v>
      </c>
      <c r="CW1200" s="58" t="str">
        <f>'Erebor Reclaimed'!W80</f>
        <v/>
      </c>
    </row>
    <row r="1201" spans="100:102" x14ac:dyDescent="0.25">
      <c r="CV1201" s="84">
        <f t="shared" ca="1" si="368"/>
        <v>1</v>
      </c>
      <c r="CW1201" s="84" t="str">
        <f>IF(CW1203="","",CX1201)</f>
        <v/>
      </c>
      <c r="CX1201" s="59" t="s">
        <v>2589</v>
      </c>
    </row>
    <row r="1202" spans="100:102" x14ac:dyDescent="0.25">
      <c r="CV1202" s="84">
        <f t="shared" ca="1" si="368"/>
        <v>1</v>
      </c>
      <c r="CW1202" s="84" t="str">
        <f>IF(CW1203="","",CX1202)</f>
        <v/>
      </c>
      <c r="CX1202" s="59" t="s">
        <v>546</v>
      </c>
    </row>
    <row r="1203" spans="100:102" x14ac:dyDescent="0.25">
      <c r="CV1203" s="84">
        <f t="shared" ca="1" si="368"/>
        <v>1</v>
      </c>
      <c r="CW1203" s="58" t="str">
        <f>'the Iron Hills'!W3</f>
        <v/>
      </c>
    </row>
    <row r="1204" spans="100:102" x14ac:dyDescent="0.25">
      <c r="CV1204" s="84">
        <f t="shared" ca="1" si="368"/>
        <v>1</v>
      </c>
      <c r="CW1204" s="58" t="str">
        <f>'the Iron Hills'!W4</f>
        <v/>
      </c>
    </row>
    <row r="1205" spans="100:102" x14ac:dyDescent="0.25">
      <c r="CV1205" s="84">
        <f t="shared" ca="1" si="368"/>
        <v>1</v>
      </c>
      <c r="CW1205" s="58" t="str">
        <f>'the Iron Hills'!W5</f>
        <v/>
      </c>
    </row>
    <row r="1206" spans="100:102" x14ac:dyDescent="0.25">
      <c r="CV1206" s="84">
        <f t="shared" ca="1" si="368"/>
        <v>1</v>
      </c>
      <c r="CW1206" s="58" t="str">
        <f>'the Iron Hills'!W6</f>
        <v/>
      </c>
    </row>
    <row r="1207" spans="100:102" x14ac:dyDescent="0.25">
      <c r="CV1207" s="84">
        <f t="shared" ca="1" si="368"/>
        <v>1</v>
      </c>
      <c r="CW1207" s="58" t="str">
        <f>'the Iron Hills'!W7</f>
        <v/>
      </c>
    </row>
    <row r="1208" spans="100:102" x14ac:dyDescent="0.25">
      <c r="CV1208" s="84">
        <f t="shared" ca="1" si="368"/>
        <v>1</v>
      </c>
      <c r="CW1208" s="58" t="str">
        <f>'the Iron Hills'!W8</f>
        <v/>
      </c>
    </row>
    <row r="1209" spans="100:102" x14ac:dyDescent="0.25">
      <c r="CV1209" s="84">
        <f t="shared" ca="1" si="368"/>
        <v>1</v>
      </c>
      <c r="CW1209" s="58" t="str">
        <f>'the Iron Hills'!W9</f>
        <v/>
      </c>
    </row>
    <row r="1210" spans="100:102" x14ac:dyDescent="0.25">
      <c r="CV1210" s="84">
        <f t="shared" ca="1" si="368"/>
        <v>1</v>
      </c>
      <c r="CW1210" s="58" t="str">
        <f>'the Iron Hills'!W10</f>
        <v/>
      </c>
    </row>
    <row r="1211" spans="100:102" x14ac:dyDescent="0.25">
      <c r="CV1211" s="84">
        <f t="shared" ca="1" si="368"/>
        <v>1</v>
      </c>
      <c r="CW1211" s="58" t="str">
        <f>'the Iron Hills'!W11</f>
        <v/>
      </c>
    </row>
    <row r="1212" spans="100:102" x14ac:dyDescent="0.25">
      <c r="CV1212" s="84">
        <f t="shared" ca="1" si="368"/>
        <v>1</v>
      </c>
      <c r="CW1212" s="58" t="str">
        <f>'the Iron Hills'!W12</f>
        <v/>
      </c>
    </row>
    <row r="1213" spans="100:102" x14ac:dyDescent="0.25">
      <c r="CV1213" s="84">
        <f t="shared" ca="1" si="368"/>
        <v>1</v>
      </c>
      <c r="CW1213" s="58" t="str">
        <f>'the Iron Hills'!W13</f>
        <v/>
      </c>
    </row>
    <row r="1214" spans="100:102" x14ac:dyDescent="0.25">
      <c r="CV1214" s="84">
        <f t="shared" ca="1" si="368"/>
        <v>1</v>
      </c>
      <c r="CW1214" s="58" t="str">
        <f>'the Iron Hills'!W14</f>
        <v/>
      </c>
    </row>
    <row r="1215" spans="100:102" x14ac:dyDescent="0.25">
      <c r="CV1215" s="84">
        <f t="shared" ca="1" si="368"/>
        <v>1</v>
      </c>
      <c r="CW1215" s="58" t="str">
        <f>'the Iron Hills'!W15</f>
        <v/>
      </c>
    </row>
    <row r="1216" spans="100:102" x14ac:dyDescent="0.25">
      <c r="CV1216" s="84">
        <f t="shared" ca="1" si="368"/>
        <v>1</v>
      </c>
      <c r="CW1216" s="58" t="str">
        <f>'the Iron Hills'!W16</f>
        <v/>
      </c>
    </row>
    <row r="1217" spans="100:101" x14ac:dyDescent="0.25">
      <c r="CV1217" s="84">
        <f t="shared" ca="1" si="368"/>
        <v>1</v>
      </c>
      <c r="CW1217" s="58" t="str">
        <f>'the Iron Hills'!W17</f>
        <v/>
      </c>
    </row>
    <row r="1218" spans="100:101" x14ac:dyDescent="0.25">
      <c r="CV1218" s="84">
        <f t="shared" ca="1" si="368"/>
        <v>1</v>
      </c>
      <c r="CW1218" s="58" t="str">
        <f>'the Iron Hills'!W18</f>
        <v/>
      </c>
    </row>
    <row r="1219" spans="100:101" x14ac:dyDescent="0.25">
      <c r="CV1219" s="84">
        <f t="shared" ref="CV1219:CV1282" ca="1" si="369">IF(CW1218="",CV1218,CV1218+1)</f>
        <v>1</v>
      </c>
      <c r="CW1219" s="58" t="str">
        <f>'the Iron Hills'!W19</f>
        <v/>
      </c>
    </row>
    <row r="1220" spans="100:101" x14ac:dyDescent="0.25">
      <c r="CV1220" s="84">
        <f t="shared" ca="1" si="369"/>
        <v>1</v>
      </c>
      <c r="CW1220" s="58" t="str">
        <f>'the Iron Hills'!W20</f>
        <v/>
      </c>
    </row>
    <row r="1221" spans="100:101" x14ac:dyDescent="0.25">
      <c r="CV1221" s="84">
        <f t="shared" ca="1" si="369"/>
        <v>1</v>
      </c>
      <c r="CW1221" s="58" t="str">
        <f>'the Iron Hills'!W21</f>
        <v/>
      </c>
    </row>
    <row r="1222" spans="100:101" x14ac:dyDescent="0.25">
      <c r="CV1222" s="84">
        <f t="shared" ca="1" si="369"/>
        <v>1</v>
      </c>
      <c r="CW1222" s="58" t="str">
        <f>'the Iron Hills'!W22</f>
        <v/>
      </c>
    </row>
    <row r="1223" spans="100:101" x14ac:dyDescent="0.25">
      <c r="CV1223" s="84">
        <f t="shared" ca="1" si="369"/>
        <v>1</v>
      </c>
      <c r="CW1223" s="58" t="str">
        <f>'the Iron Hills'!W23</f>
        <v/>
      </c>
    </row>
    <row r="1224" spans="100:101" x14ac:dyDescent="0.25">
      <c r="CV1224" s="84">
        <f t="shared" ca="1" si="369"/>
        <v>1</v>
      </c>
      <c r="CW1224" s="58" t="str">
        <f>'the Iron Hills'!W24</f>
        <v/>
      </c>
    </row>
    <row r="1225" spans="100:101" x14ac:dyDescent="0.25">
      <c r="CV1225" s="84">
        <f t="shared" ca="1" si="369"/>
        <v>1</v>
      </c>
      <c r="CW1225" s="58" t="str">
        <f>'the Iron Hills'!W25</f>
        <v/>
      </c>
    </row>
    <row r="1226" spans="100:101" x14ac:dyDescent="0.25">
      <c r="CV1226" s="84">
        <f t="shared" ca="1" si="369"/>
        <v>1</v>
      </c>
      <c r="CW1226" s="58" t="str">
        <f>'the Iron Hills'!W26</f>
        <v/>
      </c>
    </row>
    <row r="1227" spans="100:101" x14ac:dyDescent="0.25">
      <c r="CV1227" s="84">
        <f t="shared" ca="1" si="369"/>
        <v>1</v>
      </c>
      <c r="CW1227" s="58" t="str">
        <f>'the Iron Hills'!W27</f>
        <v/>
      </c>
    </row>
    <row r="1228" spans="100:101" x14ac:dyDescent="0.25">
      <c r="CV1228" s="84">
        <f t="shared" ca="1" si="369"/>
        <v>1</v>
      </c>
      <c r="CW1228" s="58" t="str">
        <f>'the Iron Hills'!W28</f>
        <v/>
      </c>
    </row>
    <row r="1229" spans="100:101" x14ac:dyDescent="0.25">
      <c r="CV1229" s="84">
        <f t="shared" ca="1" si="369"/>
        <v>1</v>
      </c>
      <c r="CW1229" s="58" t="str">
        <f>'the Iron Hills'!W29</f>
        <v/>
      </c>
    </row>
    <row r="1230" spans="100:101" x14ac:dyDescent="0.25">
      <c r="CV1230" s="84">
        <f t="shared" ca="1" si="369"/>
        <v>1</v>
      </c>
      <c r="CW1230" s="58" t="str">
        <f>'the Iron Hills'!W30</f>
        <v/>
      </c>
    </row>
    <row r="1231" spans="100:101" x14ac:dyDescent="0.25">
      <c r="CV1231" s="84">
        <f t="shared" ca="1" si="369"/>
        <v>1</v>
      </c>
      <c r="CW1231" s="58" t="str">
        <f>'the Iron Hills'!W31</f>
        <v/>
      </c>
    </row>
    <row r="1232" spans="100:101" x14ac:dyDescent="0.25">
      <c r="CV1232" s="84">
        <f t="shared" ca="1" si="369"/>
        <v>1</v>
      </c>
      <c r="CW1232" s="58" t="str">
        <f>'the Iron Hills'!W32</f>
        <v/>
      </c>
    </row>
    <row r="1233" spans="100:101" x14ac:dyDescent="0.25">
      <c r="CV1233" s="84">
        <f t="shared" ca="1" si="369"/>
        <v>1</v>
      </c>
      <c r="CW1233" s="58" t="str">
        <f>'the Iron Hills'!W33</f>
        <v/>
      </c>
    </row>
    <row r="1234" spans="100:101" x14ac:dyDescent="0.25">
      <c r="CV1234" s="84">
        <f t="shared" ca="1" si="369"/>
        <v>1</v>
      </c>
      <c r="CW1234" s="58" t="str">
        <f>'the Iron Hills'!W34</f>
        <v/>
      </c>
    </row>
    <row r="1235" spans="100:101" x14ac:dyDescent="0.25">
      <c r="CV1235" s="84">
        <f t="shared" ca="1" si="369"/>
        <v>1</v>
      </c>
      <c r="CW1235" s="58" t="str">
        <f>'the Iron Hills'!W35</f>
        <v/>
      </c>
    </row>
    <row r="1236" spans="100:101" x14ac:dyDescent="0.25">
      <c r="CV1236" s="84">
        <f t="shared" ca="1" si="369"/>
        <v>1</v>
      </c>
      <c r="CW1236" s="58" t="str">
        <f>'the Iron Hills'!W36</f>
        <v/>
      </c>
    </row>
    <row r="1237" spans="100:101" x14ac:dyDescent="0.25">
      <c r="CV1237" s="84">
        <f t="shared" ca="1" si="369"/>
        <v>1</v>
      </c>
      <c r="CW1237" s="58" t="str">
        <f>'the Iron Hills'!W37</f>
        <v/>
      </c>
    </row>
    <row r="1238" spans="100:101" x14ac:dyDescent="0.25">
      <c r="CV1238" s="84">
        <f t="shared" ca="1" si="369"/>
        <v>1</v>
      </c>
      <c r="CW1238" s="58" t="str">
        <f>'the Iron Hills'!W38</f>
        <v/>
      </c>
    </row>
    <row r="1239" spans="100:101" x14ac:dyDescent="0.25">
      <c r="CV1239" s="84">
        <f t="shared" ca="1" si="369"/>
        <v>1</v>
      </c>
      <c r="CW1239" s="58" t="str">
        <f>'the Iron Hills'!W39</f>
        <v/>
      </c>
    </row>
    <row r="1240" spans="100:101" x14ac:dyDescent="0.25">
      <c r="CV1240" s="84">
        <f t="shared" ca="1" si="369"/>
        <v>1</v>
      </c>
      <c r="CW1240" s="58" t="str">
        <f>'the Iron Hills'!W40</f>
        <v/>
      </c>
    </row>
    <row r="1241" spans="100:101" x14ac:dyDescent="0.25">
      <c r="CV1241" s="84">
        <f t="shared" ca="1" si="369"/>
        <v>1</v>
      </c>
      <c r="CW1241" s="58" t="str">
        <f>'the Iron Hills'!W41</f>
        <v/>
      </c>
    </row>
    <row r="1242" spans="100:101" x14ac:dyDescent="0.25">
      <c r="CV1242" s="84">
        <f t="shared" ca="1" si="369"/>
        <v>1</v>
      </c>
      <c r="CW1242" s="58" t="str">
        <f>'the Iron Hills'!W42</f>
        <v/>
      </c>
    </row>
    <row r="1243" spans="100:101" x14ac:dyDescent="0.25">
      <c r="CV1243" s="84">
        <f t="shared" ca="1" si="369"/>
        <v>1</v>
      </c>
      <c r="CW1243" s="58" t="str">
        <f>'the Iron Hills'!W43</f>
        <v/>
      </c>
    </row>
    <row r="1244" spans="100:101" x14ac:dyDescent="0.25">
      <c r="CV1244" s="84">
        <f t="shared" ca="1" si="369"/>
        <v>1</v>
      </c>
      <c r="CW1244" s="58" t="str">
        <f>'the Iron Hills'!W44</f>
        <v/>
      </c>
    </row>
    <row r="1245" spans="100:101" x14ac:dyDescent="0.25">
      <c r="CV1245" s="84">
        <f t="shared" ca="1" si="369"/>
        <v>1</v>
      </c>
      <c r="CW1245" s="58" t="str">
        <f>'the Iron Hills'!W45</f>
        <v/>
      </c>
    </row>
    <row r="1246" spans="100:101" x14ac:dyDescent="0.25">
      <c r="CV1246" s="84">
        <f t="shared" ca="1" si="369"/>
        <v>1</v>
      </c>
      <c r="CW1246" s="58" t="str">
        <f>'the Iron Hills'!W46</f>
        <v/>
      </c>
    </row>
    <row r="1247" spans="100:101" x14ac:dyDescent="0.25">
      <c r="CV1247" s="84">
        <f t="shared" ca="1" si="369"/>
        <v>1</v>
      </c>
      <c r="CW1247" s="58" t="str">
        <f>'the Iron Hills'!W47</f>
        <v/>
      </c>
    </row>
    <row r="1248" spans="100:101" x14ac:dyDescent="0.25">
      <c r="CV1248" s="84">
        <f t="shared" ca="1" si="369"/>
        <v>1</v>
      </c>
      <c r="CW1248" s="58" t="str">
        <f>'the Iron Hills'!W48</f>
        <v/>
      </c>
    </row>
    <row r="1249" spans="100:101" x14ac:dyDescent="0.25">
      <c r="CV1249" s="84">
        <f t="shared" ca="1" si="369"/>
        <v>1</v>
      </c>
      <c r="CW1249" s="58" t="str">
        <f>'the Iron Hills'!W49</f>
        <v/>
      </c>
    </row>
    <row r="1250" spans="100:101" x14ac:dyDescent="0.25">
      <c r="CV1250" s="84">
        <f t="shared" ca="1" si="369"/>
        <v>1</v>
      </c>
      <c r="CW1250" s="58" t="str">
        <f>'the Iron Hills'!W50</f>
        <v/>
      </c>
    </row>
    <row r="1251" spans="100:101" x14ac:dyDescent="0.25">
      <c r="CV1251" s="84">
        <f t="shared" ca="1" si="369"/>
        <v>1</v>
      </c>
      <c r="CW1251" s="58" t="str">
        <f>'the Iron Hills'!W51</f>
        <v/>
      </c>
    </row>
    <row r="1252" spans="100:101" x14ac:dyDescent="0.25">
      <c r="CV1252" s="84">
        <f t="shared" ca="1" si="369"/>
        <v>1</v>
      </c>
      <c r="CW1252" s="58" t="str">
        <f>'the Iron Hills'!W52</f>
        <v/>
      </c>
    </row>
    <row r="1253" spans="100:101" x14ac:dyDescent="0.25">
      <c r="CV1253" s="84">
        <f t="shared" ca="1" si="369"/>
        <v>1</v>
      </c>
      <c r="CW1253" s="58" t="str">
        <f>'the Iron Hills'!W53</f>
        <v/>
      </c>
    </row>
    <row r="1254" spans="100:101" x14ac:dyDescent="0.25">
      <c r="CV1254" s="84">
        <f t="shared" ca="1" si="369"/>
        <v>1</v>
      </c>
      <c r="CW1254" s="58" t="str">
        <f>'the Iron Hills'!W54</f>
        <v/>
      </c>
    </row>
    <row r="1255" spans="100:101" x14ac:dyDescent="0.25">
      <c r="CV1255" s="84">
        <f t="shared" ca="1" si="369"/>
        <v>1</v>
      </c>
      <c r="CW1255" s="58" t="str">
        <f>'the Iron Hills'!W55</f>
        <v/>
      </c>
    </row>
    <row r="1256" spans="100:101" x14ac:dyDescent="0.25">
      <c r="CV1256" s="84">
        <f t="shared" ca="1" si="369"/>
        <v>1</v>
      </c>
      <c r="CW1256" s="58" t="str">
        <f>'the Iron Hills'!W56</f>
        <v/>
      </c>
    </row>
    <row r="1257" spans="100:101" x14ac:dyDescent="0.25">
      <c r="CV1257" s="84">
        <f t="shared" ca="1" si="369"/>
        <v>1</v>
      </c>
      <c r="CW1257" s="58" t="str">
        <f>'the Iron Hills'!W57</f>
        <v/>
      </c>
    </row>
    <row r="1258" spans="100:101" x14ac:dyDescent="0.25">
      <c r="CV1258" s="84">
        <f t="shared" ca="1" si="369"/>
        <v>1</v>
      </c>
      <c r="CW1258" s="58" t="str">
        <f>'the Iron Hills'!W58</f>
        <v/>
      </c>
    </row>
    <row r="1259" spans="100:101" x14ac:dyDescent="0.25">
      <c r="CV1259" s="84">
        <f t="shared" ca="1" si="369"/>
        <v>1</v>
      </c>
      <c r="CW1259" s="58" t="str">
        <f>'the Iron Hills'!W59</f>
        <v/>
      </c>
    </row>
    <row r="1260" spans="100:101" x14ac:dyDescent="0.25">
      <c r="CV1260" s="84">
        <f t="shared" ca="1" si="369"/>
        <v>1</v>
      </c>
      <c r="CW1260" s="58" t="str">
        <f>'the Iron Hills'!W60</f>
        <v/>
      </c>
    </row>
    <row r="1261" spans="100:101" x14ac:dyDescent="0.25">
      <c r="CV1261" s="84">
        <f t="shared" ca="1" si="369"/>
        <v>1</v>
      </c>
      <c r="CW1261" s="58" t="str">
        <f>'the Iron Hills'!W61</f>
        <v/>
      </c>
    </row>
    <row r="1262" spans="100:101" x14ac:dyDescent="0.25">
      <c r="CV1262" s="84">
        <f t="shared" ca="1" si="369"/>
        <v>1</v>
      </c>
      <c r="CW1262" s="58" t="str">
        <f>'the Iron Hills'!W62</f>
        <v/>
      </c>
    </row>
    <row r="1263" spans="100:101" x14ac:dyDescent="0.25">
      <c r="CV1263" s="84">
        <f t="shared" ca="1" si="369"/>
        <v>1</v>
      </c>
      <c r="CW1263" s="58" t="str">
        <f>'the Iron Hills'!W63</f>
        <v/>
      </c>
    </row>
    <row r="1264" spans="100:101" x14ac:dyDescent="0.25">
      <c r="CV1264" s="84">
        <f t="shared" ca="1" si="369"/>
        <v>1</v>
      </c>
      <c r="CW1264" s="58" t="str">
        <f>'the Iron Hills'!W64</f>
        <v/>
      </c>
    </row>
    <row r="1265" spans="100:101" x14ac:dyDescent="0.25">
      <c r="CV1265" s="84">
        <f t="shared" ca="1" si="369"/>
        <v>1</v>
      </c>
      <c r="CW1265" s="58" t="str">
        <f>'the Iron Hills'!W65</f>
        <v/>
      </c>
    </row>
    <row r="1266" spans="100:101" x14ac:dyDescent="0.25">
      <c r="CV1266" s="84">
        <f t="shared" ca="1" si="369"/>
        <v>1</v>
      </c>
      <c r="CW1266" s="58" t="str">
        <f>'the Iron Hills'!W66</f>
        <v/>
      </c>
    </row>
    <row r="1267" spans="100:101" x14ac:dyDescent="0.25">
      <c r="CV1267" s="84">
        <f t="shared" ca="1" si="369"/>
        <v>1</v>
      </c>
      <c r="CW1267" s="58" t="str">
        <f>'the Iron Hills'!W67</f>
        <v/>
      </c>
    </row>
    <row r="1268" spans="100:101" x14ac:dyDescent="0.25">
      <c r="CV1268" s="84">
        <f t="shared" ca="1" si="369"/>
        <v>1</v>
      </c>
      <c r="CW1268" s="58" t="str">
        <f>'the Iron Hills'!W68</f>
        <v/>
      </c>
    </row>
    <row r="1269" spans="100:101" x14ac:dyDescent="0.25">
      <c r="CV1269" s="84">
        <f t="shared" ca="1" si="369"/>
        <v>1</v>
      </c>
      <c r="CW1269" s="58" t="str">
        <f>'the Iron Hills'!W69</f>
        <v/>
      </c>
    </row>
    <row r="1270" spans="100:101" x14ac:dyDescent="0.25">
      <c r="CV1270" s="84">
        <f t="shared" ca="1" si="369"/>
        <v>1</v>
      </c>
      <c r="CW1270" s="58" t="str">
        <f>'the Iron Hills'!W70</f>
        <v/>
      </c>
    </row>
    <row r="1271" spans="100:101" x14ac:dyDescent="0.25">
      <c r="CV1271" s="84">
        <f t="shared" ca="1" si="369"/>
        <v>1</v>
      </c>
      <c r="CW1271" s="58" t="str">
        <f>'the Iron Hills'!W71</f>
        <v/>
      </c>
    </row>
    <row r="1272" spans="100:101" x14ac:dyDescent="0.25">
      <c r="CV1272" s="84">
        <f t="shared" ca="1" si="369"/>
        <v>1</v>
      </c>
      <c r="CW1272" s="58" t="str">
        <f>'the Iron Hills'!W72</f>
        <v/>
      </c>
    </row>
    <row r="1273" spans="100:101" x14ac:dyDescent="0.25">
      <c r="CV1273" s="84">
        <f t="shared" ca="1" si="369"/>
        <v>1</v>
      </c>
      <c r="CW1273" s="58" t="str">
        <f>'the Iron Hills'!W73</f>
        <v/>
      </c>
    </row>
    <row r="1274" spans="100:101" x14ac:dyDescent="0.25">
      <c r="CV1274" s="84">
        <f t="shared" ca="1" si="369"/>
        <v>1</v>
      </c>
      <c r="CW1274" s="58" t="str">
        <f>'the Iron Hills'!W74</f>
        <v/>
      </c>
    </row>
    <row r="1275" spans="100:101" x14ac:dyDescent="0.25">
      <c r="CV1275" s="84">
        <f t="shared" ca="1" si="369"/>
        <v>1</v>
      </c>
      <c r="CW1275" s="58" t="str">
        <f>'the Iron Hills'!W75</f>
        <v/>
      </c>
    </row>
    <row r="1276" spans="100:101" x14ac:dyDescent="0.25">
      <c r="CV1276" s="84">
        <f t="shared" ca="1" si="369"/>
        <v>1</v>
      </c>
      <c r="CW1276" s="58" t="str">
        <f>'the Iron Hills'!W76</f>
        <v/>
      </c>
    </row>
    <row r="1277" spans="100:101" x14ac:dyDescent="0.25">
      <c r="CV1277" s="84">
        <f t="shared" ca="1" si="369"/>
        <v>1</v>
      </c>
      <c r="CW1277" s="58" t="str">
        <f>'the Iron Hills'!W77</f>
        <v/>
      </c>
    </row>
    <row r="1278" spans="100:101" x14ac:dyDescent="0.25">
      <c r="CV1278" s="84">
        <f t="shared" ca="1" si="369"/>
        <v>1</v>
      </c>
      <c r="CW1278" s="58" t="str">
        <f>'the Iron Hills'!W78</f>
        <v/>
      </c>
    </row>
    <row r="1279" spans="100:101" x14ac:dyDescent="0.25">
      <c r="CV1279" s="84">
        <f t="shared" ca="1" si="369"/>
        <v>1</v>
      </c>
      <c r="CW1279" s="58" t="str">
        <f>'the Iron Hills'!W79</f>
        <v/>
      </c>
    </row>
    <row r="1280" spans="100:101" x14ac:dyDescent="0.25">
      <c r="CV1280" s="84">
        <f t="shared" ca="1" si="369"/>
        <v>1</v>
      </c>
      <c r="CW1280" s="58" t="str">
        <f>'the Iron Hills'!W80</f>
        <v/>
      </c>
    </row>
    <row r="1281" spans="100:102" x14ac:dyDescent="0.25">
      <c r="CV1281" s="84">
        <f t="shared" ca="1" si="369"/>
        <v>1</v>
      </c>
      <c r="CW1281" s="84" t="str">
        <f>IF(CW1283="","",CX1281)</f>
        <v/>
      </c>
      <c r="CX1281" s="59" t="s">
        <v>2353</v>
      </c>
    </row>
    <row r="1282" spans="100:102" x14ac:dyDescent="0.25">
      <c r="CV1282" s="84">
        <f t="shared" ca="1" si="369"/>
        <v>1</v>
      </c>
      <c r="CW1282" s="84" t="str">
        <f>IF(CW1283="","",CX1282)</f>
        <v/>
      </c>
      <c r="CX1282" s="59" t="s">
        <v>546</v>
      </c>
    </row>
    <row r="1283" spans="100:102" x14ac:dyDescent="0.25">
      <c r="CV1283" s="84">
        <f t="shared" ref="CV1283:CV1346" ca="1" si="370">IF(CW1282="",CV1282,CV1282+1)</f>
        <v>1</v>
      </c>
      <c r="CW1283" s="58" t="str">
        <f>'Thranduil''s Hall'!W3</f>
        <v/>
      </c>
    </row>
    <row r="1284" spans="100:102" x14ac:dyDescent="0.25">
      <c r="CV1284" s="84">
        <f t="shared" ca="1" si="370"/>
        <v>1</v>
      </c>
      <c r="CW1284" s="58" t="str">
        <f>'Thranduil''s Hall'!W4</f>
        <v/>
      </c>
    </row>
    <row r="1285" spans="100:102" x14ac:dyDescent="0.25">
      <c r="CV1285" s="84">
        <f t="shared" ca="1" si="370"/>
        <v>1</v>
      </c>
      <c r="CW1285" s="58" t="str">
        <f>'Thranduil''s Hall'!W5</f>
        <v/>
      </c>
    </row>
    <row r="1286" spans="100:102" x14ac:dyDescent="0.25">
      <c r="CV1286" s="84">
        <f t="shared" ca="1" si="370"/>
        <v>1</v>
      </c>
      <c r="CW1286" s="58" t="str">
        <f>'Thranduil''s Hall'!W6</f>
        <v/>
      </c>
    </row>
    <row r="1287" spans="100:102" x14ac:dyDescent="0.25">
      <c r="CV1287" s="84">
        <f t="shared" ca="1" si="370"/>
        <v>1</v>
      </c>
      <c r="CW1287" s="58" t="str">
        <f>'Thranduil''s Hall'!W7</f>
        <v/>
      </c>
    </row>
    <row r="1288" spans="100:102" x14ac:dyDescent="0.25">
      <c r="CV1288" s="84">
        <f t="shared" ca="1" si="370"/>
        <v>1</v>
      </c>
      <c r="CW1288" s="58" t="str">
        <f>'Thranduil''s Hall'!W8</f>
        <v/>
      </c>
    </row>
    <row r="1289" spans="100:102" x14ac:dyDescent="0.25">
      <c r="CV1289" s="84">
        <f t="shared" ca="1" si="370"/>
        <v>1</v>
      </c>
      <c r="CW1289" s="58" t="str">
        <f>'Thranduil''s Hall'!W9</f>
        <v/>
      </c>
    </row>
    <row r="1290" spans="100:102" x14ac:dyDescent="0.25">
      <c r="CV1290" s="84">
        <f t="shared" ca="1" si="370"/>
        <v>1</v>
      </c>
      <c r="CW1290" s="58" t="str">
        <f>'Thranduil''s Hall'!W10</f>
        <v/>
      </c>
    </row>
    <row r="1291" spans="100:102" x14ac:dyDescent="0.25">
      <c r="CV1291" s="84">
        <f t="shared" ca="1" si="370"/>
        <v>1</v>
      </c>
      <c r="CW1291" s="58" t="str">
        <f>'Thranduil''s Hall'!W11</f>
        <v/>
      </c>
    </row>
    <row r="1292" spans="100:102" x14ac:dyDescent="0.25">
      <c r="CV1292" s="84">
        <f t="shared" ca="1" si="370"/>
        <v>1</v>
      </c>
      <c r="CW1292" s="58" t="str">
        <f>'Thranduil''s Hall'!W12</f>
        <v/>
      </c>
    </row>
    <row r="1293" spans="100:102" x14ac:dyDescent="0.25">
      <c r="CV1293" s="84">
        <f t="shared" ca="1" si="370"/>
        <v>1</v>
      </c>
      <c r="CW1293" s="58" t="str">
        <f>'Thranduil''s Hall'!W13</f>
        <v/>
      </c>
    </row>
    <row r="1294" spans="100:102" x14ac:dyDescent="0.25">
      <c r="CV1294" s="84">
        <f t="shared" ca="1" si="370"/>
        <v>1</v>
      </c>
      <c r="CW1294" s="58" t="str">
        <f>'Thranduil''s Hall'!W14</f>
        <v/>
      </c>
    </row>
    <row r="1295" spans="100:102" x14ac:dyDescent="0.25">
      <c r="CV1295" s="84">
        <f t="shared" ca="1" si="370"/>
        <v>1</v>
      </c>
      <c r="CW1295" s="58" t="str">
        <f>'Thranduil''s Hall'!W15</f>
        <v/>
      </c>
    </row>
    <row r="1296" spans="100:102" x14ac:dyDescent="0.25">
      <c r="CV1296" s="84">
        <f t="shared" ca="1" si="370"/>
        <v>1</v>
      </c>
      <c r="CW1296" s="58" t="str">
        <f>'Thranduil''s Hall'!W16</f>
        <v/>
      </c>
    </row>
    <row r="1297" spans="100:101" x14ac:dyDescent="0.25">
      <c r="CV1297" s="84">
        <f t="shared" ca="1" si="370"/>
        <v>1</v>
      </c>
      <c r="CW1297" s="58" t="str">
        <f>'Thranduil''s Hall'!W17</f>
        <v/>
      </c>
    </row>
    <row r="1298" spans="100:101" x14ac:dyDescent="0.25">
      <c r="CV1298" s="84">
        <f t="shared" ca="1" si="370"/>
        <v>1</v>
      </c>
      <c r="CW1298" s="58" t="str">
        <f>'Thranduil''s Hall'!W18</f>
        <v/>
      </c>
    </row>
    <row r="1299" spans="100:101" x14ac:dyDescent="0.25">
      <c r="CV1299" s="84">
        <f t="shared" ca="1" si="370"/>
        <v>1</v>
      </c>
      <c r="CW1299" s="58" t="str">
        <f>'Thranduil''s Hall'!W19</f>
        <v/>
      </c>
    </row>
    <row r="1300" spans="100:101" x14ac:dyDescent="0.25">
      <c r="CV1300" s="84">
        <f t="shared" ca="1" si="370"/>
        <v>1</v>
      </c>
      <c r="CW1300" s="58" t="str">
        <f>'Thranduil''s Hall'!W20</f>
        <v/>
      </c>
    </row>
    <row r="1301" spans="100:101" x14ac:dyDescent="0.25">
      <c r="CV1301" s="84">
        <f t="shared" ca="1" si="370"/>
        <v>1</v>
      </c>
      <c r="CW1301" s="58" t="str">
        <f>'Thranduil''s Hall'!W21</f>
        <v/>
      </c>
    </row>
    <row r="1302" spans="100:101" x14ac:dyDescent="0.25">
      <c r="CV1302" s="84">
        <f t="shared" ca="1" si="370"/>
        <v>1</v>
      </c>
      <c r="CW1302" s="58" t="str">
        <f>'Thranduil''s Hall'!W22</f>
        <v/>
      </c>
    </row>
    <row r="1303" spans="100:101" x14ac:dyDescent="0.25">
      <c r="CV1303" s="84">
        <f t="shared" ca="1" si="370"/>
        <v>1</v>
      </c>
      <c r="CW1303" s="58" t="str">
        <f>'Thranduil''s Hall'!W23</f>
        <v/>
      </c>
    </row>
    <row r="1304" spans="100:101" x14ac:dyDescent="0.25">
      <c r="CV1304" s="84">
        <f t="shared" ca="1" si="370"/>
        <v>1</v>
      </c>
      <c r="CW1304" s="58" t="str">
        <f>'Thranduil''s Hall'!W24</f>
        <v/>
      </c>
    </row>
    <row r="1305" spans="100:101" x14ac:dyDescent="0.25">
      <c r="CV1305" s="84">
        <f t="shared" ca="1" si="370"/>
        <v>1</v>
      </c>
      <c r="CW1305" s="58" t="str">
        <f>'Thranduil''s Hall'!W25</f>
        <v/>
      </c>
    </row>
    <row r="1306" spans="100:101" x14ac:dyDescent="0.25">
      <c r="CV1306" s="84">
        <f t="shared" ca="1" si="370"/>
        <v>1</v>
      </c>
      <c r="CW1306" s="58" t="str">
        <f>'Thranduil''s Hall'!W26</f>
        <v/>
      </c>
    </row>
    <row r="1307" spans="100:101" x14ac:dyDescent="0.25">
      <c r="CV1307" s="84">
        <f t="shared" ca="1" si="370"/>
        <v>1</v>
      </c>
      <c r="CW1307" s="58" t="str">
        <f>'Thranduil''s Hall'!W27</f>
        <v/>
      </c>
    </row>
    <row r="1308" spans="100:101" x14ac:dyDescent="0.25">
      <c r="CV1308" s="84">
        <f t="shared" ca="1" si="370"/>
        <v>1</v>
      </c>
      <c r="CW1308" s="58" t="str">
        <f>'Thranduil''s Hall'!W28</f>
        <v/>
      </c>
    </row>
    <row r="1309" spans="100:101" x14ac:dyDescent="0.25">
      <c r="CV1309" s="84">
        <f t="shared" ca="1" si="370"/>
        <v>1</v>
      </c>
      <c r="CW1309" s="58" t="str">
        <f>'Thranduil''s Hall'!W29</f>
        <v/>
      </c>
    </row>
    <row r="1310" spans="100:101" x14ac:dyDescent="0.25">
      <c r="CV1310" s="84">
        <f t="shared" ca="1" si="370"/>
        <v>1</v>
      </c>
      <c r="CW1310" s="58" t="str">
        <f>'Thranduil''s Hall'!W30</f>
        <v/>
      </c>
    </row>
    <row r="1311" spans="100:101" x14ac:dyDescent="0.25">
      <c r="CV1311" s="84">
        <f t="shared" ca="1" si="370"/>
        <v>1</v>
      </c>
      <c r="CW1311" s="58" t="str">
        <f>'Thranduil''s Hall'!W31</f>
        <v/>
      </c>
    </row>
    <row r="1312" spans="100:101" x14ac:dyDescent="0.25">
      <c r="CV1312" s="84">
        <f t="shared" ca="1" si="370"/>
        <v>1</v>
      </c>
      <c r="CW1312" s="58" t="str">
        <f>'Thranduil''s Hall'!W32</f>
        <v/>
      </c>
    </row>
    <row r="1313" spans="100:101" x14ac:dyDescent="0.25">
      <c r="CV1313" s="84">
        <f t="shared" ca="1" si="370"/>
        <v>1</v>
      </c>
      <c r="CW1313" s="58" t="str">
        <f>'Thranduil''s Hall'!W33</f>
        <v/>
      </c>
    </row>
    <row r="1314" spans="100:101" x14ac:dyDescent="0.25">
      <c r="CV1314" s="84">
        <f t="shared" ca="1" si="370"/>
        <v>1</v>
      </c>
      <c r="CW1314" s="58" t="str">
        <f>'Thranduil''s Hall'!W34</f>
        <v/>
      </c>
    </row>
    <row r="1315" spans="100:101" x14ac:dyDescent="0.25">
      <c r="CV1315" s="84">
        <f t="shared" ca="1" si="370"/>
        <v>1</v>
      </c>
      <c r="CW1315" s="58" t="str">
        <f>'Thranduil''s Hall'!W35</f>
        <v/>
      </c>
    </row>
    <row r="1316" spans="100:101" x14ac:dyDescent="0.25">
      <c r="CV1316" s="84">
        <f t="shared" ca="1" si="370"/>
        <v>1</v>
      </c>
      <c r="CW1316" s="58" t="str">
        <f>'Thranduil''s Hall'!W36</f>
        <v/>
      </c>
    </row>
    <row r="1317" spans="100:101" x14ac:dyDescent="0.25">
      <c r="CV1317" s="84">
        <f t="shared" ca="1" si="370"/>
        <v>1</v>
      </c>
      <c r="CW1317" s="58" t="str">
        <f>'Thranduil''s Hall'!W37</f>
        <v/>
      </c>
    </row>
    <row r="1318" spans="100:101" x14ac:dyDescent="0.25">
      <c r="CV1318" s="84">
        <f t="shared" ca="1" si="370"/>
        <v>1</v>
      </c>
      <c r="CW1318" s="58" t="str">
        <f>'Thranduil''s Hall'!W38</f>
        <v/>
      </c>
    </row>
    <row r="1319" spans="100:101" x14ac:dyDescent="0.25">
      <c r="CV1319" s="84">
        <f t="shared" ca="1" si="370"/>
        <v>1</v>
      </c>
      <c r="CW1319" s="58" t="str">
        <f>'Thranduil''s Hall'!W39</f>
        <v/>
      </c>
    </row>
    <row r="1320" spans="100:101" x14ac:dyDescent="0.25">
      <c r="CV1320" s="84">
        <f t="shared" ca="1" si="370"/>
        <v>1</v>
      </c>
      <c r="CW1320" s="58" t="str">
        <f>'Thranduil''s Hall'!W40</f>
        <v/>
      </c>
    </row>
    <row r="1321" spans="100:101" x14ac:dyDescent="0.25">
      <c r="CV1321" s="84">
        <f t="shared" ca="1" si="370"/>
        <v>1</v>
      </c>
      <c r="CW1321" s="58" t="str">
        <f>'Thranduil''s Hall'!W41</f>
        <v/>
      </c>
    </row>
    <row r="1322" spans="100:101" x14ac:dyDescent="0.25">
      <c r="CV1322" s="84">
        <f t="shared" ca="1" si="370"/>
        <v>1</v>
      </c>
      <c r="CW1322" s="58" t="str">
        <f>'Thranduil''s Hall'!W42</f>
        <v/>
      </c>
    </row>
    <row r="1323" spans="100:101" x14ac:dyDescent="0.25">
      <c r="CV1323" s="84">
        <f t="shared" ca="1" si="370"/>
        <v>1</v>
      </c>
      <c r="CW1323" s="58" t="str">
        <f>'Thranduil''s Hall'!W43</f>
        <v/>
      </c>
    </row>
    <row r="1324" spans="100:101" x14ac:dyDescent="0.25">
      <c r="CV1324" s="84">
        <f t="shared" ca="1" si="370"/>
        <v>1</v>
      </c>
      <c r="CW1324" s="58" t="str">
        <f>'Thranduil''s Hall'!W44</f>
        <v/>
      </c>
    </row>
    <row r="1325" spans="100:101" x14ac:dyDescent="0.25">
      <c r="CV1325" s="84">
        <f t="shared" ca="1" si="370"/>
        <v>1</v>
      </c>
      <c r="CW1325" s="58" t="str">
        <f>'Thranduil''s Hall'!W45</f>
        <v/>
      </c>
    </row>
    <row r="1326" spans="100:101" x14ac:dyDescent="0.25">
      <c r="CV1326" s="84">
        <f t="shared" ca="1" si="370"/>
        <v>1</v>
      </c>
      <c r="CW1326" s="58" t="str">
        <f>'Thranduil''s Hall'!W46</f>
        <v/>
      </c>
    </row>
    <row r="1327" spans="100:101" x14ac:dyDescent="0.25">
      <c r="CV1327" s="84">
        <f t="shared" ca="1" si="370"/>
        <v>1</v>
      </c>
      <c r="CW1327" s="58" t="str">
        <f>'Thranduil''s Hall'!W47</f>
        <v/>
      </c>
    </row>
    <row r="1328" spans="100:101" x14ac:dyDescent="0.25">
      <c r="CV1328" s="84">
        <f t="shared" ca="1" si="370"/>
        <v>1</v>
      </c>
      <c r="CW1328" s="58" t="str">
        <f>'Thranduil''s Hall'!W48</f>
        <v/>
      </c>
    </row>
    <row r="1329" spans="100:101" x14ac:dyDescent="0.25">
      <c r="CV1329" s="84">
        <f t="shared" ca="1" si="370"/>
        <v>1</v>
      </c>
      <c r="CW1329" s="58" t="str">
        <f>'Thranduil''s Hall'!W49</f>
        <v/>
      </c>
    </row>
    <row r="1330" spans="100:101" x14ac:dyDescent="0.25">
      <c r="CV1330" s="84">
        <f t="shared" ca="1" si="370"/>
        <v>1</v>
      </c>
      <c r="CW1330" s="58" t="str">
        <f>'Thranduil''s Hall'!W50</f>
        <v/>
      </c>
    </row>
    <row r="1331" spans="100:101" x14ac:dyDescent="0.25">
      <c r="CV1331" s="84">
        <f t="shared" ca="1" si="370"/>
        <v>1</v>
      </c>
      <c r="CW1331" s="58" t="str">
        <f>'Thranduil''s Hall'!W51</f>
        <v/>
      </c>
    </row>
    <row r="1332" spans="100:101" x14ac:dyDescent="0.25">
      <c r="CV1332" s="84">
        <f t="shared" ca="1" si="370"/>
        <v>1</v>
      </c>
      <c r="CW1332" s="58" t="str">
        <f>'Thranduil''s Hall'!W52</f>
        <v/>
      </c>
    </row>
    <row r="1333" spans="100:101" x14ac:dyDescent="0.25">
      <c r="CV1333" s="84">
        <f t="shared" ca="1" si="370"/>
        <v>1</v>
      </c>
      <c r="CW1333" s="58" t="str">
        <f>'Thranduil''s Hall'!W53</f>
        <v/>
      </c>
    </row>
    <row r="1334" spans="100:101" x14ac:dyDescent="0.25">
      <c r="CV1334" s="84">
        <f t="shared" ca="1" si="370"/>
        <v>1</v>
      </c>
      <c r="CW1334" s="58" t="str">
        <f>'Thranduil''s Hall'!W54</f>
        <v/>
      </c>
    </row>
    <row r="1335" spans="100:101" x14ac:dyDescent="0.25">
      <c r="CV1335" s="84">
        <f t="shared" ca="1" si="370"/>
        <v>1</v>
      </c>
      <c r="CW1335" s="58" t="str">
        <f>'Thranduil''s Hall'!W55</f>
        <v/>
      </c>
    </row>
    <row r="1336" spans="100:101" x14ac:dyDescent="0.25">
      <c r="CV1336" s="84">
        <f t="shared" ca="1" si="370"/>
        <v>1</v>
      </c>
      <c r="CW1336" s="58" t="str">
        <f>'Thranduil''s Hall'!W56</f>
        <v/>
      </c>
    </row>
    <row r="1337" spans="100:101" x14ac:dyDescent="0.25">
      <c r="CV1337" s="84">
        <f t="shared" ca="1" si="370"/>
        <v>1</v>
      </c>
      <c r="CW1337" s="58" t="str">
        <f>'Thranduil''s Hall'!W57</f>
        <v/>
      </c>
    </row>
    <row r="1338" spans="100:101" x14ac:dyDescent="0.25">
      <c r="CV1338" s="84">
        <f t="shared" ca="1" si="370"/>
        <v>1</v>
      </c>
      <c r="CW1338" s="58" t="str">
        <f>'Thranduil''s Hall'!W58</f>
        <v/>
      </c>
    </row>
    <row r="1339" spans="100:101" x14ac:dyDescent="0.25">
      <c r="CV1339" s="84">
        <f t="shared" ca="1" si="370"/>
        <v>1</v>
      </c>
      <c r="CW1339" s="58" t="str">
        <f>'Thranduil''s Hall'!W59</f>
        <v/>
      </c>
    </row>
    <row r="1340" spans="100:101" x14ac:dyDescent="0.25">
      <c r="CV1340" s="84">
        <f t="shared" ca="1" si="370"/>
        <v>1</v>
      </c>
      <c r="CW1340" s="58" t="str">
        <f>'Thranduil''s Hall'!W60</f>
        <v/>
      </c>
    </row>
    <row r="1341" spans="100:101" x14ac:dyDescent="0.25">
      <c r="CV1341" s="84">
        <f t="shared" ca="1" si="370"/>
        <v>1</v>
      </c>
      <c r="CW1341" s="58" t="str">
        <f>'Thranduil''s Hall'!W61</f>
        <v/>
      </c>
    </row>
    <row r="1342" spans="100:101" x14ac:dyDescent="0.25">
      <c r="CV1342" s="84">
        <f t="shared" ca="1" si="370"/>
        <v>1</v>
      </c>
      <c r="CW1342" s="58" t="str">
        <f>'Thranduil''s Hall'!W62</f>
        <v/>
      </c>
    </row>
    <row r="1343" spans="100:101" x14ac:dyDescent="0.25">
      <c r="CV1343" s="84">
        <f t="shared" ca="1" si="370"/>
        <v>1</v>
      </c>
      <c r="CW1343" s="58" t="str">
        <f>'Thranduil''s Hall'!W63</f>
        <v/>
      </c>
    </row>
    <row r="1344" spans="100:101" x14ac:dyDescent="0.25">
      <c r="CV1344" s="84">
        <f t="shared" ca="1" si="370"/>
        <v>1</v>
      </c>
      <c r="CW1344" s="58" t="str">
        <f>'Thranduil''s Hall'!W64</f>
        <v/>
      </c>
    </row>
    <row r="1345" spans="100:101" x14ac:dyDescent="0.25">
      <c r="CV1345" s="84">
        <f t="shared" ca="1" si="370"/>
        <v>1</v>
      </c>
      <c r="CW1345" s="58" t="str">
        <f>'Thranduil''s Hall'!W65</f>
        <v/>
      </c>
    </row>
    <row r="1346" spans="100:101" x14ac:dyDescent="0.25">
      <c r="CV1346" s="84">
        <f t="shared" ca="1" si="370"/>
        <v>1</v>
      </c>
      <c r="CW1346" s="58" t="str">
        <f>'Thranduil''s Hall'!W66</f>
        <v/>
      </c>
    </row>
    <row r="1347" spans="100:101" x14ac:dyDescent="0.25">
      <c r="CV1347" s="84">
        <f t="shared" ref="CV1347:CV1410" ca="1" si="371">IF(CW1346="",CV1346,CV1346+1)</f>
        <v>1</v>
      </c>
      <c r="CW1347" s="58" t="str">
        <f>'Thranduil''s Hall'!W67</f>
        <v/>
      </c>
    </row>
    <row r="1348" spans="100:101" x14ac:dyDescent="0.25">
      <c r="CV1348" s="84">
        <f t="shared" ca="1" si="371"/>
        <v>1</v>
      </c>
      <c r="CW1348" s="58" t="str">
        <f>'Thranduil''s Hall'!W68</f>
        <v/>
      </c>
    </row>
    <row r="1349" spans="100:101" x14ac:dyDescent="0.25">
      <c r="CV1349" s="84">
        <f t="shared" ca="1" si="371"/>
        <v>1</v>
      </c>
      <c r="CW1349" s="58" t="str">
        <f>'Thranduil''s Hall'!W69</f>
        <v/>
      </c>
    </row>
    <row r="1350" spans="100:101" x14ac:dyDescent="0.25">
      <c r="CV1350" s="84">
        <f t="shared" ca="1" si="371"/>
        <v>1</v>
      </c>
      <c r="CW1350" s="58" t="str">
        <f>'Thranduil''s Hall'!W70</f>
        <v/>
      </c>
    </row>
    <row r="1351" spans="100:101" x14ac:dyDescent="0.25">
      <c r="CV1351" s="84">
        <f t="shared" ca="1" si="371"/>
        <v>1</v>
      </c>
      <c r="CW1351" s="58" t="str">
        <f>'Thranduil''s Hall'!W71</f>
        <v/>
      </c>
    </row>
    <row r="1352" spans="100:101" x14ac:dyDescent="0.25">
      <c r="CV1352" s="84">
        <f t="shared" ca="1" si="371"/>
        <v>1</v>
      </c>
      <c r="CW1352" s="58" t="str">
        <f>'Thranduil''s Hall'!W72</f>
        <v/>
      </c>
    </row>
    <row r="1353" spans="100:101" x14ac:dyDescent="0.25">
      <c r="CV1353" s="84">
        <f t="shared" ca="1" si="371"/>
        <v>1</v>
      </c>
      <c r="CW1353" s="58" t="str">
        <f>'Thranduil''s Hall'!W73</f>
        <v/>
      </c>
    </row>
    <row r="1354" spans="100:101" x14ac:dyDescent="0.25">
      <c r="CV1354" s="84">
        <f t="shared" ca="1" si="371"/>
        <v>1</v>
      </c>
      <c r="CW1354" s="58" t="str">
        <f>'Thranduil''s Hall'!W74</f>
        <v/>
      </c>
    </row>
    <row r="1355" spans="100:101" x14ac:dyDescent="0.25">
      <c r="CV1355" s="84">
        <f t="shared" ca="1" si="371"/>
        <v>1</v>
      </c>
      <c r="CW1355" s="58" t="str">
        <f>'Thranduil''s Hall'!W75</f>
        <v/>
      </c>
    </row>
    <row r="1356" spans="100:101" x14ac:dyDescent="0.25">
      <c r="CV1356" s="84">
        <f t="shared" ca="1" si="371"/>
        <v>1</v>
      </c>
      <c r="CW1356" s="58" t="str">
        <f>'Thranduil''s Hall'!W76</f>
        <v/>
      </c>
    </row>
    <row r="1357" spans="100:101" x14ac:dyDescent="0.25">
      <c r="CV1357" s="84">
        <f t="shared" ca="1" si="371"/>
        <v>1</v>
      </c>
      <c r="CW1357" s="58" t="str">
        <f>'Thranduil''s Hall'!W77</f>
        <v/>
      </c>
    </row>
    <row r="1358" spans="100:101" x14ac:dyDescent="0.25">
      <c r="CV1358" s="84">
        <f t="shared" ca="1" si="371"/>
        <v>1</v>
      </c>
      <c r="CW1358" s="58" t="str">
        <f>'Thranduil''s Hall'!W78</f>
        <v/>
      </c>
    </row>
    <row r="1359" spans="100:101" x14ac:dyDescent="0.25">
      <c r="CV1359" s="84">
        <f t="shared" ca="1" si="371"/>
        <v>1</v>
      </c>
      <c r="CW1359" s="58" t="str">
        <f>'Thranduil''s Hall'!W79</f>
        <v/>
      </c>
    </row>
    <row r="1360" spans="100:101" x14ac:dyDescent="0.25">
      <c r="CV1360" s="84">
        <f t="shared" ca="1" si="371"/>
        <v>1</v>
      </c>
      <c r="CW1360" s="58" t="str">
        <f>'Thranduil''s Hall'!W80</f>
        <v/>
      </c>
    </row>
    <row r="1361" spans="100:102" x14ac:dyDescent="0.25">
      <c r="CV1361" s="84">
        <f t="shared" ca="1" si="371"/>
        <v>1</v>
      </c>
      <c r="CW1361" s="84" t="str">
        <f>IF(CW1363="","",CX1361)</f>
        <v/>
      </c>
      <c r="CX1361" s="59" t="s">
        <v>2588</v>
      </c>
    </row>
    <row r="1362" spans="100:102" x14ac:dyDescent="0.25">
      <c r="CV1362" s="84">
        <f t="shared" ca="1" si="371"/>
        <v>1</v>
      </c>
      <c r="CW1362" s="84" t="str">
        <f>IF(CW1363="","",CX1362)</f>
        <v/>
      </c>
      <c r="CX1362" s="59" t="s">
        <v>546</v>
      </c>
    </row>
    <row r="1363" spans="100:102" x14ac:dyDescent="0.25">
      <c r="CV1363" s="84">
        <f t="shared" ca="1" si="371"/>
        <v>1</v>
      </c>
      <c r="CW1363" s="58" t="str">
        <f>'Army of Lake-town'!W3</f>
        <v/>
      </c>
    </row>
    <row r="1364" spans="100:102" x14ac:dyDescent="0.25">
      <c r="CV1364" s="84">
        <f t="shared" ca="1" si="371"/>
        <v>1</v>
      </c>
      <c r="CW1364" s="58" t="str">
        <f>'Army of Lake-town'!W4</f>
        <v/>
      </c>
    </row>
    <row r="1365" spans="100:102" x14ac:dyDescent="0.25">
      <c r="CV1365" s="84">
        <f t="shared" ca="1" si="371"/>
        <v>1</v>
      </c>
      <c r="CW1365" s="58" t="str">
        <f>'Army of Lake-town'!W5</f>
        <v/>
      </c>
    </row>
    <row r="1366" spans="100:102" x14ac:dyDescent="0.25">
      <c r="CV1366" s="84">
        <f t="shared" ca="1" si="371"/>
        <v>1</v>
      </c>
      <c r="CW1366" s="58" t="str">
        <f>'Army of Lake-town'!W6</f>
        <v/>
      </c>
    </row>
    <row r="1367" spans="100:102" x14ac:dyDescent="0.25">
      <c r="CV1367" s="84">
        <f t="shared" ca="1" si="371"/>
        <v>1</v>
      </c>
      <c r="CW1367" s="58" t="str">
        <f>'Army of Lake-town'!W7</f>
        <v/>
      </c>
    </row>
    <row r="1368" spans="100:102" x14ac:dyDescent="0.25">
      <c r="CV1368" s="84">
        <f t="shared" ca="1" si="371"/>
        <v>1</v>
      </c>
      <c r="CW1368" s="58" t="str">
        <f>'Army of Lake-town'!W8</f>
        <v/>
      </c>
    </row>
    <row r="1369" spans="100:102" x14ac:dyDescent="0.25">
      <c r="CV1369" s="84">
        <f t="shared" ca="1" si="371"/>
        <v>1</v>
      </c>
      <c r="CW1369" s="58" t="str">
        <f>'Army of Lake-town'!W9</f>
        <v/>
      </c>
    </row>
    <row r="1370" spans="100:102" x14ac:dyDescent="0.25">
      <c r="CV1370" s="84">
        <f t="shared" ca="1" si="371"/>
        <v>1</v>
      </c>
      <c r="CW1370" s="58" t="str">
        <f>'Army of Lake-town'!W10</f>
        <v/>
      </c>
    </row>
    <row r="1371" spans="100:102" x14ac:dyDescent="0.25">
      <c r="CV1371" s="84">
        <f t="shared" ca="1" si="371"/>
        <v>1</v>
      </c>
      <c r="CW1371" s="58" t="str">
        <f>'Army of Lake-town'!W11</f>
        <v/>
      </c>
    </row>
    <row r="1372" spans="100:102" x14ac:dyDescent="0.25">
      <c r="CV1372" s="84">
        <f t="shared" ca="1" si="371"/>
        <v>1</v>
      </c>
      <c r="CW1372" s="58" t="str">
        <f>'Army of Lake-town'!W12</f>
        <v/>
      </c>
    </row>
    <row r="1373" spans="100:102" x14ac:dyDescent="0.25">
      <c r="CV1373" s="84">
        <f t="shared" ca="1" si="371"/>
        <v>1</v>
      </c>
      <c r="CW1373" s="58" t="str">
        <f>'Army of Lake-town'!W13</f>
        <v/>
      </c>
    </row>
    <row r="1374" spans="100:102" x14ac:dyDescent="0.25">
      <c r="CV1374" s="84">
        <f t="shared" ca="1" si="371"/>
        <v>1</v>
      </c>
      <c r="CW1374" s="58" t="str">
        <f>'Army of Lake-town'!W14</f>
        <v/>
      </c>
    </row>
    <row r="1375" spans="100:102" x14ac:dyDescent="0.25">
      <c r="CV1375" s="84">
        <f t="shared" ca="1" si="371"/>
        <v>1</v>
      </c>
      <c r="CW1375" s="58" t="str">
        <f>'Army of Lake-town'!W15</f>
        <v/>
      </c>
    </row>
    <row r="1376" spans="100:102" x14ac:dyDescent="0.25">
      <c r="CV1376" s="84">
        <f t="shared" ca="1" si="371"/>
        <v>1</v>
      </c>
      <c r="CW1376" s="58" t="str">
        <f>'Army of Lake-town'!W16</f>
        <v/>
      </c>
    </row>
    <row r="1377" spans="100:101" x14ac:dyDescent="0.25">
      <c r="CV1377" s="84">
        <f t="shared" ca="1" si="371"/>
        <v>1</v>
      </c>
      <c r="CW1377" s="58" t="str">
        <f>'Army of Lake-town'!W17</f>
        <v/>
      </c>
    </row>
    <row r="1378" spans="100:101" x14ac:dyDescent="0.25">
      <c r="CV1378" s="84">
        <f t="shared" ca="1" si="371"/>
        <v>1</v>
      </c>
      <c r="CW1378" s="58" t="str">
        <f>'Army of Lake-town'!W18</f>
        <v/>
      </c>
    </row>
    <row r="1379" spans="100:101" x14ac:dyDescent="0.25">
      <c r="CV1379" s="84">
        <f t="shared" ca="1" si="371"/>
        <v>1</v>
      </c>
      <c r="CW1379" s="58" t="str">
        <f>'Army of Lake-town'!W19</f>
        <v/>
      </c>
    </row>
    <row r="1380" spans="100:101" x14ac:dyDescent="0.25">
      <c r="CV1380" s="84">
        <f t="shared" ca="1" si="371"/>
        <v>1</v>
      </c>
      <c r="CW1380" s="58" t="str">
        <f>'Army of Lake-town'!W20</f>
        <v/>
      </c>
    </row>
    <row r="1381" spans="100:101" x14ac:dyDescent="0.25">
      <c r="CV1381" s="84">
        <f t="shared" ca="1" si="371"/>
        <v>1</v>
      </c>
      <c r="CW1381" s="58" t="str">
        <f>'Army of Lake-town'!W21</f>
        <v/>
      </c>
    </row>
    <row r="1382" spans="100:101" x14ac:dyDescent="0.25">
      <c r="CV1382" s="84">
        <f t="shared" ca="1" si="371"/>
        <v>1</v>
      </c>
      <c r="CW1382" s="58" t="str">
        <f>'Army of Lake-town'!W22</f>
        <v/>
      </c>
    </row>
    <row r="1383" spans="100:101" x14ac:dyDescent="0.25">
      <c r="CV1383" s="84">
        <f t="shared" ca="1" si="371"/>
        <v>1</v>
      </c>
      <c r="CW1383" s="58" t="str">
        <f>'Army of Lake-town'!W23</f>
        <v/>
      </c>
    </row>
    <row r="1384" spans="100:101" x14ac:dyDescent="0.25">
      <c r="CV1384" s="84">
        <f t="shared" ca="1" si="371"/>
        <v>1</v>
      </c>
      <c r="CW1384" s="58" t="str">
        <f>'Army of Lake-town'!W24</f>
        <v/>
      </c>
    </row>
    <row r="1385" spans="100:101" x14ac:dyDescent="0.25">
      <c r="CV1385" s="84">
        <f t="shared" ca="1" si="371"/>
        <v>1</v>
      </c>
      <c r="CW1385" s="58" t="str">
        <f>'Army of Lake-town'!W25</f>
        <v/>
      </c>
    </row>
    <row r="1386" spans="100:101" x14ac:dyDescent="0.25">
      <c r="CV1386" s="84">
        <f t="shared" ca="1" si="371"/>
        <v>1</v>
      </c>
      <c r="CW1386" s="58" t="str">
        <f>'Army of Lake-town'!W26</f>
        <v/>
      </c>
    </row>
    <row r="1387" spans="100:101" x14ac:dyDescent="0.25">
      <c r="CV1387" s="84">
        <f t="shared" ca="1" si="371"/>
        <v>1</v>
      </c>
      <c r="CW1387" s="58" t="str">
        <f>'Army of Lake-town'!W27</f>
        <v/>
      </c>
    </row>
    <row r="1388" spans="100:101" x14ac:dyDescent="0.25">
      <c r="CV1388" s="84">
        <f t="shared" ca="1" si="371"/>
        <v>1</v>
      </c>
      <c r="CW1388" s="58" t="str">
        <f>'Army of Lake-town'!W28</f>
        <v/>
      </c>
    </row>
    <row r="1389" spans="100:101" x14ac:dyDescent="0.25">
      <c r="CV1389" s="84">
        <f t="shared" ca="1" si="371"/>
        <v>1</v>
      </c>
      <c r="CW1389" s="58" t="str">
        <f>'Army of Lake-town'!W29</f>
        <v/>
      </c>
    </row>
    <row r="1390" spans="100:101" x14ac:dyDescent="0.25">
      <c r="CV1390" s="84">
        <f t="shared" ca="1" si="371"/>
        <v>1</v>
      </c>
      <c r="CW1390" s="58" t="str">
        <f>'Army of Lake-town'!W30</f>
        <v/>
      </c>
    </row>
    <row r="1391" spans="100:101" x14ac:dyDescent="0.25">
      <c r="CV1391" s="84">
        <f t="shared" ca="1" si="371"/>
        <v>1</v>
      </c>
      <c r="CW1391" s="58" t="str">
        <f>'Army of Lake-town'!W31</f>
        <v/>
      </c>
    </row>
    <row r="1392" spans="100:101" x14ac:dyDescent="0.25">
      <c r="CV1392" s="84">
        <f t="shared" ca="1" si="371"/>
        <v>1</v>
      </c>
      <c r="CW1392" s="58" t="str">
        <f>'Army of Lake-town'!W32</f>
        <v/>
      </c>
    </row>
    <row r="1393" spans="100:101" x14ac:dyDescent="0.25">
      <c r="CV1393" s="84">
        <f t="shared" ca="1" si="371"/>
        <v>1</v>
      </c>
      <c r="CW1393" s="58" t="str">
        <f>'Army of Lake-town'!W33</f>
        <v/>
      </c>
    </row>
    <row r="1394" spans="100:101" x14ac:dyDescent="0.25">
      <c r="CV1394" s="84">
        <f t="shared" ca="1" si="371"/>
        <v>1</v>
      </c>
      <c r="CW1394" s="58" t="str">
        <f>'Army of Lake-town'!W34</f>
        <v/>
      </c>
    </row>
    <row r="1395" spans="100:101" x14ac:dyDescent="0.25">
      <c r="CV1395" s="84">
        <f t="shared" ca="1" si="371"/>
        <v>1</v>
      </c>
      <c r="CW1395" s="58" t="str">
        <f>'Army of Lake-town'!W35</f>
        <v/>
      </c>
    </row>
    <row r="1396" spans="100:101" x14ac:dyDescent="0.25">
      <c r="CV1396" s="84">
        <f t="shared" ca="1" si="371"/>
        <v>1</v>
      </c>
      <c r="CW1396" s="58" t="str">
        <f>'Army of Lake-town'!W36</f>
        <v/>
      </c>
    </row>
    <row r="1397" spans="100:101" x14ac:dyDescent="0.25">
      <c r="CV1397" s="84">
        <f t="shared" ca="1" si="371"/>
        <v>1</v>
      </c>
      <c r="CW1397" s="58" t="str">
        <f>'Army of Lake-town'!W37</f>
        <v/>
      </c>
    </row>
    <row r="1398" spans="100:101" x14ac:dyDescent="0.25">
      <c r="CV1398" s="84">
        <f t="shared" ca="1" si="371"/>
        <v>1</v>
      </c>
      <c r="CW1398" s="58" t="str">
        <f>'Army of Lake-town'!W38</f>
        <v/>
      </c>
    </row>
    <row r="1399" spans="100:101" x14ac:dyDescent="0.25">
      <c r="CV1399" s="84">
        <f t="shared" ca="1" si="371"/>
        <v>1</v>
      </c>
      <c r="CW1399" s="58" t="str">
        <f>'Army of Lake-town'!W39</f>
        <v/>
      </c>
    </row>
    <row r="1400" spans="100:101" x14ac:dyDescent="0.25">
      <c r="CV1400" s="84">
        <f t="shared" ca="1" si="371"/>
        <v>1</v>
      </c>
      <c r="CW1400" s="58" t="str">
        <f>'Army of Lake-town'!W40</f>
        <v/>
      </c>
    </row>
    <row r="1401" spans="100:101" x14ac:dyDescent="0.25">
      <c r="CV1401" s="84">
        <f t="shared" ca="1" si="371"/>
        <v>1</v>
      </c>
      <c r="CW1401" s="58" t="str">
        <f>'Army of Lake-town'!W41</f>
        <v/>
      </c>
    </row>
    <row r="1402" spans="100:101" x14ac:dyDescent="0.25">
      <c r="CV1402" s="84">
        <f t="shared" ca="1" si="371"/>
        <v>1</v>
      </c>
      <c r="CW1402" s="58" t="str">
        <f>'Army of Lake-town'!W42</f>
        <v/>
      </c>
    </row>
    <row r="1403" spans="100:101" x14ac:dyDescent="0.25">
      <c r="CV1403" s="84">
        <f t="shared" ca="1" si="371"/>
        <v>1</v>
      </c>
      <c r="CW1403" s="58" t="str">
        <f>'Army of Lake-town'!W43</f>
        <v/>
      </c>
    </row>
    <row r="1404" spans="100:101" x14ac:dyDescent="0.25">
      <c r="CV1404" s="84">
        <f t="shared" ca="1" si="371"/>
        <v>1</v>
      </c>
      <c r="CW1404" s="58" t="str">
        <f>'Army of Lake-town'!W44</f>
        <v/>
      </c>
    </row>
    <row r="1405" spans="100:101" x14ac:dyDescent="0.25">
      <c r="CV1405" s="84">
        <f t="shared" ca="1" si="371"/>
        <v>1</v>
      </c>
      <c r="CW1405" s="58" t="str">
        <f>'Army of Lake-town'!W45</f>
        <v/>
      </c>
    </row>
    <row r="1406" spans="100:101" x14ac:dyDescent="0.25">
      <c r="CV1406" s="84">
        <f t="shared" ca="1" si="371"/>
        <v>1</v>
      </c>
      <c r="CW1406" s="58" t="str">
        <f>'Army of Lake-town'!W46</f>
        <v/>
      </c>
    </row>
    <row r="1407" spans="100:101" x14ac:dyDescent="0.25">
      <c r="CV1407" s="84">
        <f t="shared" ca="1" si="371"/>
        <v>1</v>
      </c>
      <c r="CW1407" s="58" t="str">
        <f>'Army of Lake-town'!W47</f>
        <v/>
      </c>
    </row>
    <row r="1408" spans="100:101" x14ac:dyDescent="0.25">
      <c r="CV1408" s="84">
        <f t="shared" ca="1" si="371"/>
        <v>1</v>
      </c>
      <c r="CW1408" s="58" t="str">
        <f>'Army of Lake-town'!W48</f>
        <v/>
      </c>
    </row>
    <row r="1409" spans="100:101" x14ac:dyDescent="0.25">
      <c r="CV1409" s="84">
        <f t="shared" ca="1" si="371"/>
        <v>1</v>
      </c>
      <c r="CW1409" s="58" t="str">
        <f>'Army of Lake-town'!W49</f>
        <v/>
      </c>
    </row>
    <row r="1410" spans="100:101" x14ac:dyDescent="0.25">
      <c r="CV1410" s="84">
        <f t="shared" ca="1" si="371"/>
        <v>1</v>
      </c>
      <c r="CW1410" s="58" t="str">
        <f>'Army of Lake-town'!W50</f>
        <v/>
      </c>
    </row>
    <row r="1411" spans="100:101" x14ac:dyDescent="0.25">
      <c r="CV1411" s="84">
        <f t="shared" ref="CV1411:CV1474" ca="1" si="372">IF(CW1410="",CV1410,CV1410+1)</f>
        <v>1</v>
      </c>
      <c r="CW1411" s="58" t="str">
        <f>'Army of Lake-town'!W51</f>
        <v/>
      </c>
    </row>
    <row r="1412" spans="100:101" x14ac:dyDescent="0.25">
      <c r="CV1412" s="84">
        <f t="shared" ca="1" si="372"/>
        <v>1</v>
      </c>
      <c r="CW1412" s="58" t="str">
        <f>'Army of Lake-town'!W52</f>
        <v/>
      </c>
    </row>
    <row r="1413" spans="100:101" x14ac:dyDescent="0.25">
      <c r="CV1413" s="84">
        <f t="shared" ca="1" si="372"/>
        <v>1</v>
      </c>
      <c r="CW1413" s="58" t="str">
        <f>'Army of Lake-town'!W53</f>
        <v/>
      </c>
    </row>
    <row r="1414" spans="100:101" x14ac:dyDescent="0.25">
      <c r="CV1414" s="84">
        <f t="shared" ca="1" si="372"/>
        <v>1</v>
      </c>
      <c r="CW1414" s="58" t="str">
        <f>'Army of Lake-town'!W54</f>
        <v/>
      </c>
    </row>
    <row r="1415" spans="100:101" x14ac:dyDescent="0.25">
      <c r="CV1415" s="84">
        <f t="shared" ca="1" si="372"/>
        <v>1</v>
      </c>
      <c r="CW1415" s="58" t="str">
        <f>'Army of Lake-town'!W55</f>
        <v/>
      </c>
    </row>
    <row r="1416" spans="100:101" x14ac:dyDescent="0.25">
      <c r="CV1416" s="84">
        <f t="shared" ca="1" si="372"/>
        <v>1</v>
      </c>
      <c r="CW1416" s="58" t="str">
        <f>'Army of Lake-town'!W56</f>
        <v/>
      </c>
    </row>
    <row r="1417" spans="100:101" x14ac:dyDescent="0.25">
      <c r="CV1417" s="84">
        <f t="shared" ca="1" si="372"/>
        <v>1</v>
      </c>
      <c r="CW1417" s="58" t="str">
        <f>'Army of Lake-town'!W57</f>
        <v/>
      </c>
    </row>
    <row r="1418" spans="100:101" x14ac:dyDescent="0.25">
      <c r="CV1418" s="84">
        <f t="shared" ca="1" si="372"/>
        <v>1</v>
      </c>
      <c r="CW1418" s="58" t="str">
        <f>'Army of Lake-town'!W58</f>
        <v/>
      </c>
    </row>
    <row r="1419" spans="100:101" x14ac:dyDescent="0.25">
      <c r="CV1419" s="84">
        <f t="shared" ca="1" si="372"/>
        <v>1</v>
      </c>
      <c r="CW1419" s="58" t="str">
        <f>'Army of Lake-town'!W59</f>
        <v/>
      </c>
    </row>
    <row r="1420" spans="100:101" x14ac:dyDescent="0.25">
      <c r="CV1420" s="84">
        <f t="shared" ca="1" si="372"/>
        <v>1</v>
      </c>
      <c r="CW1420" s="58" t="str">
        <f>'Army of Lake-town'!W60</f>
        <v/>
      </c>
    </row>
    <row r="1421" spans="100:101" x14ac:dyDescent="0.25">
      <c r="CV1421" s="84">
        <f t="shared" ca="1" si="372"/>
        <v>1</v>
      </c>
      <c r="CW1421" s="58" t="str">
        <f>'Army of Lake-town'!W61</f>
        <v/>
      </c>
    </row>
    <row r="1422" spans="100:101" x14ac:dyDescent="0.25">
      <c r="CV1422" s="84">
        <f t="shared" ca="1" si="372"/>
        <v>1</v>
      </c>
      <c r="CW1422" s="58" t="str">
        <f>'Army of Lake-town'!W62</f>
        <v/>
      </c>
    </row>
    <row r="1423" spans="100:101" x14ac:dyDescent="0.25">
      <c r="CV1423" s="84">
        <f t="shared" ca="1" si="372"/>
        <v>1</v>
      </c>
      <c r="CW1423" s="58" t="str">
        <f>'Army of Lake-town'!W63</f>
        <v/>
      </c>
    </row>
    <row r="1424" spans="100:101" x14ac:dyDescent="0.25">
      <c r="CV1424" s="84">
        <f t="shared" ca="1" si="372"/>
        <v>1</v>
      </c>
      <c r="CW1424" s="58" t="str">
        <f>'Army of Lake-town'!W64</f>
        <v/>
      </c>
    </row>
    <row r="1425" spans="100:101" x14ac:dyDescent="0.25">
      <c r="CV1425" s="84">
        <f t="shared" ca="1" si="372"/>
        <v>1</v>
      </c>
      <c r="CW1425" s="58" t="str">
        <f>'Army of Lake-town'!W65</f>
        <v/>
      </c>
    </row>
    <row r="1426" spans="100:101" x14ac:dyDescent="0.25">
      <c r="CV1426" s="84">
        <f t="shared" ca="1" si="372"/>
        <v>1</v>
      </c>
      <c r="CW1426" s="58" t="str">
        <f>'Army of Lake-town'!W66</f>
        <v/>
      </c>
    </row>
    <row r="1427" spans="100:101" x14ac:dyDescent="0.25">
      <c r="CV1427" s="84">
        <f t="shared" ca="1" si="372"/>
        <v>1</v>
      </c>
      <c r="CW1427" s="58" t="str">
        <f>'Army of Lake-town'!W67</f>
        <v/>
      </c>
    </row>
    <row r="1428" spans="100:101" x14ac:dyDescent="0.25">
      <c r="CV1428" s="84">
        <f t="shared" ca="1" si="372"/>
        <v>1</v>
      </c>
      <c r="CW1428" s="58" t="str">
        <f>'Army of Lake-town'!W68</f>
        <v/>
      </c>
    </row>
    <row r="1429" spans="100:101" x14ac:dyDescent="0.25">
      <c r="CV1429" s="84">
        <f t="shared" ca="1" si="372"/>
        <v>1</v>
      </c>
      <c r="CW1429" s="58" t="str">
        <f>'Army of Lake-town'!W69</f>
        <v/>
      </c>
    </row>
    <row r="1430" spans="100:101" x14ac:dyDescent="0.25">
      <c r="CV1430" s="84">
        <f t="shared" ca="1" si="372"/>
        <v>1</v>
      </c>
      <c r="CW1430" s="58" t="str">
        <f>'Army of Lake-town'!W70</f>
        <v/>
      </c>
    </row>
    <row r="1431" spans="100:101" x14ac:dyDescent="0.25">
      <c r="CV1431" s="84">
        <f t="shared" ca="1" si="372"/>
        <v>1</v>
      </c>
      <c r="CW1431" s="58" t="str">
        <f>'Army of Lake-town'!W71</f>
        <v/>
      </c>
    </row>
    <row r="1432" spans="100:101" x14ac:dyDescent="0.25">
      <c r="CV1432" s="84">
        <f t="shared" ca="1" si="372"/>
        <v>1</v>
      </c>
      <c r="CW1432" s="58" t="str">
        <f>'Army of Lake-town'!W72</f>
        <v/>
      </c>
    </row>
    <row r="1433" spans="100:101" x14ac:dyDescent="0.25">
      <c r="CV1433" s="84">
        <f t="shared" ca="1" si="372"/>
        <v>1</v>
      </c>
      <c r="CW1433" s="58" t="str">
        <f>'Army of Lake-town'!W73</f>
        <v/>
      </c>
    </row>
    <row r="1434" spans="100:101" x14ac:dyDescent="0.25">
      <c r="CV1434" s="84">
        <f t="shared" ca="1" si="372"/>
        <v>1</v>
      </c>
      <c r="CW1434" s="58" t="str">
        <f>'Army of Lake-town'!W74</f>
        <v/>
      </c>
    </row>
    <row r="1435" spans="100:101" x14ac:dyDescent="0.25">
      <c r="CV1435" s="84">
        <f t="shared" ca="1" si="372"/>
        <v>1</v>
      </c>
      <c r="CW1435" s="58" t="str">
        <f>'Army of Lake-town'!W75</f>
        <v/>
      </c>
    </row>
    <row r="1436" spans="100:101" x14ac:dyDescent="0.25">
      <c r="CV1436" s="84">
        <f t="shared" ca="1" si="372"/>
        <v>1</v>
      </c>
      <c r="CW1436" s="58" t="str">
        <f>'Army of Lake-town'!W76</f>
        <v/>
      </c>
    </row>
    <row r="1437" spans="100:101" x14ac:dyDescent="0.25">
      <c r="CV1437" s="84">
        <f t="shared" ca="1" si="372"/>
        <v>1</v>
      </c>
      <c r="CW1437" s="58" t="str">
        <f>'Army of Lake-town'!W77</f>
        <v/>
      </c>
    </row>
    <row r="1438" spans="100:101" x14ac:dyDescent="0.25">
      <c r="CV1438" s="84">
        <f t="shared" ca="1" si="372"/>
        <v>1</v>
      </c>
      <c r="CW1438" s="58" t="str">
        <f>'Army of Lake-town'!W78</f>
        <v/>
      </c>
    </row>
    <row r="1439" spans="100:101" x14ac:dyDescent="0.25">
      <c r="CV1439" s="84">
        <f t="shared" ca="1" si="372"/>
        <v>1</v>
      </c>
      <c r="CW1439" s="58" t="str">
        <f>'Army of Lake-town'!W79</f>
        <v/>
      </c>
    </row>
    <row r="1440" spans="100:101" x14ac:dyDescent="0.25">
      <c r="CV1440" s="84">
        <f t="shared" ca="1" si="372"/>
        <v>1</v>
      </c>
      <c r="CW1440" s="58" t="str">
        <f>'Army of Lake-town'!W80</f>
        <v/>
      </c>
    </row>
    <row r="1441" spans="100:102" x14ac:dyDescent="0.25">
      <c r="CV1441" s="84">
        <f t="shared" ca="1" si="372"/>
        <v>1</v>
      </c>
      <c r="CW1441" s="84" t="str">
        <f>IF(CW1443="","",CX1441)</f>
        <v/>
      </c>
      <c r="CX1441" s="59" t="s">
        <v>2456</v>
      </c>
    </row>
    <row r="1442" spans="100:102" x14ac:dyDescent="0.25">
      <c r="CV1442" s="84">
        <f t="shared" ca="1" si="372"/>
        <v>1</v>
      </c>
      <c r="CW1442" s="84" t="str">
        <f>IF(CW1443="","",CX1442)</f>
        <v/>
      </c>
      <c r="CX1442" s="59" t="s">
        <v>546</v>
      </c>
    </row>
    <row r="1443" spans="100:102" x14ac:dyDescent="0.25">
      <c r="CV1443" s="84">
        <f t="shared" ca="1" si="372"/>
        <v>1</v>
      </c>
      <c r="CW1443" s="58" t="str">
        <f>'Survivors of Lake-town'!W3</f>
        <v/>
      </c>
    </row>
    <row r="1444" spans="100:102" x14ac:dyDescent="0.25">
      <c r="CV1444" s="84">
        <f t="shared" ca="1" si="372"/>
        <v>1</v>
      </c>
      <c r="CW1444" s="58" t="str">
        <f>'Survivors of Lake-town'!W4</f>
        <v/>
      </c>
    </row>
    <row r="1445" spans="100:102" x14ac:dyDescent="0.25">
      <c r="CV1445" s="84">
        <f t="shared" ca="1" si="372"/>
        <v>1</v>
      </c>
      <c r="CW1445" s="58" t="str">
        <f>'Survivors of Lake-town'!W5</f>
        <v/>
      </c>
    </row>
    <row r="1446" spans="100:102" x14ac:dyDescent="0.25">
      <c r="CV1446" s="84">
        <f t="shared" ca="1" si="372"/>
        <v>1</v>
      </c>
      <c r="CW1446" s="58" t="str">
        <f>'Survivors of Lake-town'!W6</f>
        <v/>
      </c>
    </row>
    <row r="1447" spans="100:102" x14ac:dyDescent="0.25">
      <c r="CV1447" s="84">
        <f t="shared" ca="1" si="372"/>
        <v>1</v>
      </c>
      <c r="CW1447" s="58" t="str">
        <f>'Survivors of Lake-town'!W7</f>
        <v/>
      </c>
    </row>
    <row r="1448" spans="100:102" x14ac:dyDescent="0.25">
      <c r="CV1448" s="84">
        <f t="shared" ca="1" si="372"/>
        <v>1</v>
      </c>
      <c r="CW1448" s="58" t="str">
        <f>'Survivors of Lake-town'!W8</f>
        <v/>
      </c>
    </row>
    <row r="1449" spans="100:102" x14ac:dyDescent="0.25">
      <c r="CV1449" s="84">
        <f t="shared" ca="1" si="372"/>
        <v>1</v>
      </c>
      <c r="CW1449" s="58" t="str">
        <f>'Survivors of Lake-town'!W9</f>
        <v/>
      </c>
    </row>
    <row r="1450" spans="100:102" x14ac:dyDescent="0.25">
      <c r="CV1450" s="84">
        <f t="shared" ca="1" si="372"/>
        <v>1</v>
      </c>
      <c r="CW1450" s="58" t="str">
        <f>'Survivors of Lake-town'!W10</f>
        <v/>
      </c>
    </row>
    <row r="1451" spans="100:102" x14ac:dyDescent="0.25">
      <c r="CV1451" s="84">
        <f t="shared" ca="1" si="372"/>
        <v>1</v>
      </c>
      <c r="CW1451" s="58" t="str">
        <f>'Survivors of Lake-town'!W11</f>
        <v/>
      </c>
    </row>
    <row r="1452" spans="100:102" x14ac:dyDescent="0.25">
      <c r="CV1452" s="84">
        <f t="shared" ca="1" si="372"/>
        <v>1</v>
      </c>
      <c r="CW1452" s="58" t="str">
        <f>'Survivors of Lake-town'!W12</f>
        <v/>
      </c>
    </row>
    <row r="1453" spans="100:102" x14ac:dyDescent="0.25">
      <c r="CV1453" s="84">
        <f t="shared" ca="1" si="372"/>
        <v>1</v>
      </c>
      <c r="CW1453" s="58" t="str">
        <f>'Survivors of Lake-town'!W13</f>
        <v/>
      </c>
    </row>
    <row r="1454" spans="100:102" x14ac:dyDescent="0.25">
      <c r="CV1454" s="84">
        <f t="shared" ca="1" si="372"/>
        <v>1</v>
      </c>
      <c r="CW1454" s="58" t="str">
        <f>'Survivors of Lake-town'!W14</f>
        <v/>
      </c>
    </row>
    <row r="1455" spans="100:102" x14ac:dyDescent="0.25">
      <c r="CV1455" s="84">
        <f t="shared" ca="1" si="372"/>
        <v>1</v>
      </c>
      <c r="CW1455" s="58" t="str">
        <f>'Survivors of Lake-town'!W15</f>
        <v/>
      </c>
    </row>
    <row r="1456" spans="100:102" x14ac:dyDescent="0.25">
      <c r="CV1456" s="84">
        <f t="shared" ca="1" si="372"/>
        <v>1</v>
      </c>
      <c r="CW1456" s="58" t="str">
        <f>'Survivors of Lake-town'!W16</f>
        <v/>
      </c>
    </row>
    <row r="1457" spans="100:101" x14ac:dyDescent="0.25">
      <c r="CV1457" s="84">
        <f t="shared" ca="1" si="372"/>
        <v>1</v>
      </c>
      <c r="CW1457" s="58" t="str">
        <f>'Survivors of Lake-town'!W17</f>
        <v/>
      </c>
    </row>
    <row r="1458" spans="100:101" x14ac:dyDescent="0.25">
      <c r="CV1458" s="84">
        <f t="shared" ca="1" si="372"/>
        <v>1</v>
      </c>
      <c r="CW1458" s="58" t="str">
        <f>'Survivors of Lake-town'!W18</f>
        <v/>
      </c>
    </row>
    <row r="1459" spans="100:101" x14ac:dyDescent="0.25">
      <c r="CV1459" s="84">
        <f t="shared" ca="1" si="372"/>
        <v>1</v>
      </c>
      <c r="CW1459" s="58" t="str">
        <f>'Survivors of Lake-town'!W19</f>
        <v/>
      </c>
    </row>
    <row r="1460" spans="100:101" x14ac:dyDescent="0.25">
      <c r="CV1460" s="84">
        <f t="shared" ca="1" si="372"/>
        <v>1</v>
      </c>
      <c r="CW1460" s="58" t="str">
        <f>'Survivors of Lake-town'!W20</f>
        <v/>
      </c>
    </row>
    <row r="1461" spans="100:101" x14ac:dyDescent="0.25">
      <c r="CV1461" s="84">
        <f t="shared" ca="1" si="372"/>
        <v>1</v>
      </c>
      <c r="CW1461" s="58" t="str">
        <f>'Survivors of Lake-town'!W21</f>
        <v/>
      </c>
    </row>
    <row r="1462" spans="100:101" x14ac:dyDescent="0.25">
      <c r="CV1462" s="84">
        <f t="shared" ca="1" si="372"/>
        <v>1</v>
      </c>
      <c r="CW1462" s="58" t="str">
        <f>'Survivors of Lake-town'!W22</f>
        <v/>
      </c>
    </row>
    <row r="1463" spans="100:101" x14ac:dyDescent="0.25">
      <c r="CV1463" s="84">
        <f t="shared" ca="1" si="372"/>
        <v>1</v>
      </c>
      <c r="CW1463" s="58" t="str">
        <f>'Survivors of Lake-town'!W23</f>
        <v/>
      </c>
    </row>
    <row r="1464" spans="100:101" x14ac:dyDescent="0.25">
      <c r="CV1464" s="84">
        <f t="shared" ca="1" si="372"/>
        <v>1</v>
      </c>
      <c r="CW1464" s="58" t="str">
        <f>'Survivors of Lake-town'!W24</f>
        <v/>
      </c>
    </row>
    <row r="1465" spans="100:101" x14ac:dyDescent="0.25">
      <c r="CV1465" s="84">
        <f t="shared" ca="1" si="372"/>
        <v>1</v>
      </c>
      <c r="CW1465" s="58" t="str">
        <f>'Survivors of Lake-town'!W25</f>
        <v/>
      </c>
    </row>
    <row r="1466" spans="100:101" x14ac:dyDescent="0.25">
      <c r="CV1466" s="84">
        <f t="shared" ca="1" si="372"/>
        <v>1</v>
      </c>
      <c r="CW1466" s="58" t="str">
        <f>'Survivors of Lake-town'!W26</f>
        <v/>
      </c>
    </row>
    <row r="1467" spans="100:101" x14ac:dyDescent="0.25">
      <c r="CV1467" s="84">
        <f t="shared" ca="1" si="372"/>
        <v>1</v>
      </c>
      <c r="CW1467" s="58" t="str">
        <f>'Survivors of Lake-town'!W27</f>
        <v/>
      </c>
    </row>
    <row r="1468" spans="100:101" x14ac:dyDescent="0.25">
      <c r="CV1468" s="84">
        <f t="shared" ca="1" si="372"/>
        <v>1</v>
      </c>
      <c r="CW1468" s="58" t="str">
        <f>'Survivors of Lake-town'!W28</f>
        <v/>
      </c>
    </row>
    <row r="1469" spans="100:101" x14ac:dyDescent="0.25">
      <c r="CV1469" s="84">
        <f t="shared" ca="1" si="372"/>
        <v>1</v>
      </c>
      <c r="CW1469" s="58" t="str">
        <f>'Survivors of Lake-town'!W29</f>
        <v/>
      </c>
    </row>
    <row r="1470" spans="100:101" x14ac:dyDescent="0.25">
      <c r="CV1470" s="84">
        <f t="shared" ca="1" si="372"/>
        <v>1</v>
      </c>
      <c r="CW1470" s="58" t="str">
        <f>'Survivors of Lake-town'!W30</f>
        <v/>
      </c>
    </row>
    <row r="1471" spans="100:101" x14ac:dyDescent="0.25">
      <c r="CV1471" s="84">
        <f t="shared" ca="1" si="372"/>
        <v>1</v>
      </c>
      <c r="CW1471" s="58" t="str">
        <f>'Survivors of Lake-town'!W31</f>
        <v/>
      </c>
    </row>
    <row r="1472" spans="100:101" x14ac:dyDescent="0.25">
      <c r="CV1472" s="84">
        <f t="shared" ca="1" si="372"/>
        <v>1</v>
      </c>
      <c r="CW1472" s="58" t="str">
        <f>'Survivors of Lake-town'!W32</f>
        <v/>
      </c>
    </row>
    <row r="1473" spans="100:101" x14ac:dyDescent="0.25">
      <c r="CV1473" s="84">
        <f t="shared" ca="1" si="372"/>
        <v>1</v>
      </c>
      <c r="CW1473" s="58" t="str">
        <f>'Survivors of Lake-town'!W33</f>
        <v/>
      </c>
    </row>
    <row r="1474" spans="100:101" x14ac:dyDescent="0.25">
      <c r="CV1474" s="84">
        <f t="shared" ca="1" si="372"/>
        <v>1</v>
      </c>
      <c r="CW1474" s="58" t="str">
        <f>'Survivors of Lake-town'!W34</f>
        <v/>
      </c>
    </row>
    <row r="1475" spans="100:101" x14ac:dyDescent="0.25">
      <c r="CV1475" s="84">
        <f t="shared" ref="CV1475:CV1538" ca="1" si="373">IF(CW1474="",CV1474,CV1474+1)</f>
        <v>1</v>
      </c>
      <c r="CW1475" s="58" t="str">
        <f>'Survivors of Lake-town'!W35</f>
        <v/>
      </c>
    </row>
    <row r="1476" spans="100:101" x14ac:dyDescent="0.25">
      <c r="CV1476" s="84">
        <f t="shared" ca="1" si="373"/>
        <v>1</v>
      </c>
      <c r="CW1476" s="58" t="str">
        <f>'Survivors of Lake-town'!W36</f>
        <v/>
      </c>
    </row>
    <row r="1477" spans="100:101" x14ac:dyDescent="0.25">
      <c r="CV1477" s="84">
        <f t="shared" ca="1" si="373"/>
        <v>1</v>
      </c>
      <c r="CW1477" s="58" t="str">
        <f>'Survivors of Lake-town'!W37</f>
        <v/>
      </c>
    </row>
    <row r="1478" spans="100:101" x14ac:dyDescent="0.25">
      <c r="CV1478" s="84">
        <f t="shared" ca="1" si="373"/>
        <v>1</v>
      </c>
      <c r="CW1478" s="58" t="str">
        <f>'Survivors of Lake-town'!W38</f>
        <v/>
      </c>
    </row>
    <row r="1479" spans="100:101" x14ac:dyDescent="0.25">
      <c r="CV1479" s="84">
        <f t="shared" ca="1" si="373"/>
        <v>1</v>
      </c>
      <c r="CW1479" s="58" t="str">
        <f>'Survivors of Lake-town'!W39</f>
        <v/>
      </c>
    </row>
    <row r="1480" spans="100:101" x14ac:dyDescent="0.25">
      <c r="CV1480" s="84">
        <f t="shared" ca="1" si="373"/>
        <v>1</v>
      </c>
      <c r="CW1480" s="58" t="str">
        <f>'Survivors of Lake-town'!W40</f>
        <v/>
      </c>
    </row>
    <row r="1481" spans="100:101" x14ac:dyDescent="0.25">
      <c r="CV1481" s="84">
        <f t="shared" ca="1" si="373"/>
        <v>1</v>
      </c>
      <c r="CW1481" s="58" t="str">
        <f>'Survivors of Lake-town'!W41</f>
        <v/>
      </c>
    </row>
    <row r="1482" spans="100:101" x14ac:dyDescent="0.25">
      <c r="CV1482" s="84">
        <f t="shared" ca="1" si="373"/>
        <v>1</v>
      </c>
      <c r="CW1482" s="58" t="str">
        <f>'Survivors of Lake-town'!W42</f>
        <v/>
      </c>
    </row>
    <row r="1483" spans="100:101" x14ac:dyDescent="0.25">
      <c r="CV1483" s="84">
        <f t="shared" ca="1" si="373"/>
        <v>1</v>
      </c>
      <c r="CW1483" s="58" t="str">
        <f>'Survivors of Lake-town'!W43</f>
        <v/>
      </c>
    </row>
    <row r="1484" spans="100:101" x14ac:dyDescent="0.25">
      <c r="CV1484" s="84">
        <f t="shared" ca="1" si="373"/>
        <v>1</v>
      </c>
      <c r="CW1484" s="58" t="str">
        <f>'Survivors of Lake-town'!W44</f>
        <v/>
      </c>
    </row>
    <row r="1485" spans="100:101" x14ac:dyDescent="0.25">
      <c r="CV1485" s="84">
        <f t="shared" ca="1" si="373"/>
        <v>1</v>
      </c>
      <c r="CW1485" s="58" t="str">
        <f>'Survivors of Lake-town'!W45</f>
        <v/>
      </c>
    </row>
    <row r="1486" spans="100:101" x14ac:dyDescent="0.25">
      <c r="CV1486" s="84">
        <f t="shared" ca="1" si="373"/>
        <v>1</v>
      </c>
      <c r="CW1486" s="58" t="str">
        <f>'Survivors of Lake-town'!W46</f>
        <v/>
      </c>
    </row>
    <row r="1487" spans="100:101" x14ac:dyDescent="0.25">
      <c r="CV1487" s="84">
        <f t="shared" ca="1" si="373"/>
        <v>1</v>
      </c>
      <c r="CW1487" s="58" t="str">
        <f>'Survivors of Lake-town'!W47</f>
        <v/>
      </c>
    </row>
    <row r="1488" spans="100:101" x14ac:dyDescent="0.25">
      <c r="CV1488" s="84">
        <f t="shared" ca="1" si="373"/>
        <v>1</v>
      </c>
      <c r="CW1488" s="58" t="str">
        <f>'Survivors of Lake-town'!W48</f>
        <v/>
      </c>
    </row>
    <row r="1489" spans="100:101" x14ac:dyDescent="0.25">
      <c r="CV1489" s="84">
        <f t="shared" ca="1" si="373"/>
        <v>1</v>
      </c>
      <c r="CW1489" s="58" t="str">
        <f>'Survivors of Lake-town'!W49</f>
        <v/>
      </c>
    </row>
    <row r="1490" spans="100:101" x14ac:dyDescent="0.25">
      <c r="CV1490" s="84">
        <f t="shared" ca="1" si="373"/>
        <v>1</v>
      </c>
      <c r="CW1490" s="58" t="str">
        <f>'Survivors of Lake-town'!W50</f>
        <v/>
      </c>
    </row>
    <row r="1491" spans="100:101" x14ac:dyDescent="0.25">
      <c r="CV1491" s="84">
        <f t="shared" ca="1" si="373"/>
        <v>1</v>
      </c>
      <c r="CW1491" s="58" t="str">
        <f>'Survivors of Lake-town'!W51</f>
        <v/>
      </c>
    </row>
    <row r="1492" spans="100:101" x14ac:dyDescent="0.25">
      <c r="CV1492" s="84">
        <f t="shared" ca="1" si="373"/>
        <v>1</v>
      </c>
      <c r="CW1492" s="58" t="str">
        <f>'Survivors of Lake-town'!W52</f>
        <v/>
      </c>
    </row>
    <row r="1493" spans="100:101" x14ac:dyDescent="0.25">
      <c r="CV1493" s="84">
        <f t="shared" ca="1" si="373"/>
        <v>1</v>
      </c>
      <c r="CW1493" s="58" t="str">
        <f>'Survivors of Lake-town'!W53</f>
        <v/>
      </c>
    </row>
    <row r="1494" spans="100:101" x14ac:dyDescent="0.25">
      <c r="CV1494" s="84">
        <f t="shared" ca="1" si="373"/>
        <v>1</v>
      </c>
      <c r="CW1494" s="58" t="str">
        <f>'Survivors of Lake-town'!W54</f>
        <v/>
      </c>
    </row>
    <row r="1495" spans="100:101" x14ac:dyDescent="0.25">
      <c r="CV1495" s="84">
        <f t="shared" ca="1" si="373"/>
        <v>1</v>
      </c>
      <c r="CW1495" s="58" t="str">
        <f>'Survivors of Lake-town'!W55</f>
        <v/>
      </c>
    </row>
    <row r="1496" spans="100:101" x14ac:dyDescent="0.25">
      <c r="CV1496" s="84">
        <f t="shared" ca="1" si="373"/>
        <v>1</v>
      </c>
      <c r="CW1496" s="58" t="str">
        <f>'Survivors of Lake-town'!W56</f>
        <v/>
      </c>
    </row>
    <row r="1497" spans="100:101" x14ac:dyDescent="0.25">
      <c r="CV1497" s="84">
        <f t="shared" ca="1" si="373"/>
        <v>1</v>
      </c>
      <c r="CW1497" s="58" t="str">
        <f>'Survivors of Lake-town'!W57</f>
        <v/>
      </c>
    </row>
    <row r="1498" spans="100:101" x14ac:dyDescent="0.25">
      <c r="CV1498" s="84">
        <f t="shared" ca="1" si="373"/>
        <v>1</v>
      </c>
      <c r="CW1498" s="58" t="str">
        <f>'Survivors of Lake-town'!W58</f>
        <v/>
      </c>
    </row>
    <row r="1499" spans="100:101" x14ac:dyDescent="0.25">
      <c r="CV1499" s="84">
        <f t="shared" ca="1" si="373"/>
        <v>1</v>
      </c>
      <c r="CW1499" s="58" t="str">
        <f>'Survivors of Lake-town'!W59</f>
        <v/>
      </c>
    </row>
    <row r="1500" spans="100:101" x14ac:dyDescent="0.25">
      <c r="CV1500" s="84">
        <f t="shared" ca="1" si="373"/>
        <v>1</v>
      </c>
      <c r="CW1500" s="58" t="str">
        <f>'Survivors of Lake-town'!W60</f>
        <v/>
      </c>
    </row>
    <row r="1501" spans="100:101" x14ac:dyDescent="0.25">
      <c r="CV1501" s="84">
        <f t="shared" ca="1" si="373"/>
        <v>1</v>
      </c>
      <c r="CW1501" s="58" t="str">
        <f>'Survivors of Lake-town'!W61</f>
        <v/>
      </c>
    </row>
    <row r="1502" spans="100:101" x14ac:dyDescent="0.25">
      <c r="CV1502" s="84">
        <f t="shared" ca="1" si="373"/>
        <v>1</v>
      </c>
      <c r="CW1502" s="58" t="str">
        <f>'Survivors of Lake-town'!W62</f>
        <v/>
      </c>
    </row>
    <row r="1503" spans="100:101" x14ac:dyDescent="0.25">
      <c r="CV1503" s="84">
        <f t="shared" ca="1" si="373"/>
        <v>1</v>
      </c>
      <c r="CW1503" s="58" t="str">
        <f>'Survivors of Lake-town'!W63</f>
        <v/>
      </c>
    </row>
    <row r="1504" spans="100:101" x14ac:dyDescent="0.25">
      <c r="CV1504" s="84">
        <f t="shared" ca="1" si="373"/>
        <v>1</v>
      </c>
      <c r="CW1504" s="58" t="str">
        <f>'Survivors of Lake-town'!W64</f>
        <v/>
      </c>
    </row>
    <row r="1505" spans="100:101" x14ac:dyDescent="0.25">
      <c r="CV1505" s="84">
        <f t="shared" ca="1" si="373"/>
        <v>1</v>
      </c>
      <c r="CW1505" s="58" t="str">
        <f>'Survivors of Lake-town'!W65</f>
        <v/>
      </c>
    </row>
    <row r="1506" spans="100:101" x14ac:dyDescent="0.25">
      <c r="CV1506" s="84">
        <f t="shared" ca="1" si="373"/>
        <v>1</v>
      </c>
      <c r="CW1506" s="58" t="str">
        <f>'Survivors of Lake-town'!W66</f>
        <v/>
      </c>
    </row>
    <row r="1507" spans="100:101" x14ac:dyDescent="0.25">
      <c r="CV1507" s="84">
        <f t="shared" ca="1" si="373"/>
        <v>1</v>
      </c>
      <c r="CW1507" s="58" t="str">
        <f>'Survivors of Lake-town'!W67</f>
        <v/>
      </c>
    </row>
    <row r="1508" spans="100:101" x14ac:dyDescent="0.25">
      <c r="CV1508" s="84">
        <f t="shared" ca="1" si="373"/>
        <v>1</v>
      </c>
      <c r="CW1508" s="58" t="str">
        <f>'Survivors of Lake-town'!W68</f>
        <v/>
      </c>
    </row>
    <row r="1509" spans="100:101" x14ac:dyDescent="0.25">
      <c r="CV1509" s="84">
        <f t="shared" ca="1" si="373"/>
        <v>1</v>
      </c>
      <c r="CW1509" s="58" t="str">
        <f>'Survivors of Lake-town'!W69</f>
        <v/>
      </c>
    </row>
    <row r="1510" spans="100:101" x14ac:dyDescent="0.25">
      <c r="CV1510" s="84">
        <f t="shared" ca="1" si="373"/>
        <v>1</v>
      </c>
      <c r="CW1510" s="58" t="str">
        <f>'Survivors of Lake-town'!W70</f>
        <v/>
      </c>
    </row>
    <row r="1511" spans="100:101" x14ac:dyDescent="0.25">
      <c r="CV1511" s="84">
        <f t="shared" ca="1" si="373"/>
        <v>1</v>
      </c>
      <c r="CW1511" s="58" t="str">
        <f>'Survivors of Lake-town'!W71</f>
        <v/>
      </c>
    </row>
    <row r="1512" spans="100:101" x14ac:dyDescent="0.25">
      <c r="CV1512" s="84">
        <f t="shared" ca="1" si="373"/>
        <v>1</v>
      </c>
      <c r="CW1512" s="58" t="str">
        <f>'Survivors of Lake-town'!W72</f>
        <v/>
      </c>
    </row>
    <row r="1513" spans="100:101" x14ac:dyDescent="0.25">
      <c r="CV1513" s="84">
        <f t="shared" ca="1" si="373"/>
        <v>1</v>
      </c>
      <c r="CW1513" s="58" t="str">
        <f>'Survivors of Lake-town'!W73</f>
        <v/>
      </c>
    </row>
    <row r="1514" spans="100:101" x14ac:dyDescent="0.25">
      <c r="CV1514" s="84">
        <f t="shared" ca="1" si="373"/>
        <v>1</v>
      </c>
      <c r="CW1514" s="58" t="str">
        <f>'Survivors of Lake-town'!W74</f>
        <v/>
      </c>
    </row>
    <row r="1515" spans="100:101" x14ac:dyDescent="0.25">
      <c r="CV1515" s="84">
        <f t="shared" ca="1" si="373"/>
        <v>1</v>
      </c>
      <c r="CW1515" s="58" t="str">
        <f>'Survivors of Lake-town'!W75</f>
        <v/>
      </c>
    </row>
    <row r="1516" spans="100:101" x14ac:dyDescent="0.25">
      <c r="CV1516" s="84">
        <f t="shared" ca="1" si="373"/>
        <v>1</v>
      </c>
      <c r="CW1516" s="58" t="str">
        <f>'Survivors of Lake-town'!W76</f>
        <v/>
      </c>
    </row>
    <row r="1517" spans="100:101" x14ac:dyDescent="0.25">
      <c r="CV1517" s="84">
        <f t="shared" ca="1" si="373"/>
        <v>1</v>
      </c>
      <c r="CW1517" s="58" t="str">
        <f>'Survivors of Lake-town'!W77</f>
        <v/>
      </c>
    </row>
    <row r="1518" spans="100:101" x14ac:dyDescent="0.25">
      <c r="CV1518" s="84">
        <f t="shared" ca="1" si="373"/>
        <v>1</v>
      </c>
      <c r="CW1518" s="58" t="str">
        <f>'Survivors of Lake-town'!W78</f>
        <v/>
      </c>
    </row>
    <row r="1519" spans="100:101" x14ac:dyDescent="0.25">
      <c r="CV1519" s="84">
        <f t="shared" ca="1" si="373"/>
        <v>1</v>
      </c>
      <c r="CW1519" s="58" t="str">
        <f>'Survivors of Lake-town'!W79</f>
        <v/>
      </c>
    </row>
    <row r="1520" spans="100:101" x14ac:dyDescent="0.25">
      <c r="CV1520" s="84">
        <f t="shared" ca="1" si="373"/>
        <v>1</v>
      </c>
      <c r="CW1520" s="58" t="str">
        <f>'Survivors of Lake-town'!W80</f>
        <v/>
      </c>
    </row>
    <row r="1521" spans="100:102" x14ac:dyDescent="0.25">
      <c r="CV1521" s="84">
        <f t="shared" ca="1" si="373"/>
        <v>1</v>
      </c>
      <c r="CW1521" s="84" t="str">
        <f ca="1">IF(CW1523="","",CX1521)</f>
        <v/>
      </c>
      <c r="CX1521" s="59" t="s">
        <v>17</v>
      </c>
    </row>
    <row r="1522" spans="100:102" x14ac:dyDescent="0.25">
      <c r="CV1522" s="84">
        <f t="shared" ca="1" si="373"/>
        <v>1</v>
      </c>
      <c r="CW1522" s="84" t="str">
        <f ca="1">IF(CW1523="","",CX1522)</f>
        <v/>
      </c>
      <c r="CX1522" s="59" t="s">
        <v>546</v>
      </c>
    </row>
    <row r="1523" spans="100:102" x14ac:dyDescent="0.25">
      <c r="CV1523" s="84">
        <f t="shared" ca="1" si="373"/>
        <v>1</v>
      </c>
      <c r="CW1523" s="58" t="str">
        <f ca="1">'White Council'!W3</f>
        <v/>
      </c>
    </row>
    <row r="1524" spans="100:102" x14ac:dyDescent="0.25">
      <c r="CV1524" s="84">
        <f t="shared" ca="1" si="373"/>
        <v>1</v>
      </c>
      <c r="CW1524" s="58" t="str">
        <f ca="1">'White Council'!W4</f>
        <v/>
      </c>
    </row>
    <row r="1525" spans="100:102" x14ac:dyDescent="0.25">
      <c r="CV1525" s="84">
        <f t="shared" ca="1" si="373"/>
        <v>1</v>
      </c>
      <c r="CW1525" s="58" t="str">
        <f ca="1">'White Council'!W5</f>
        <v/>
      </c>
    </row>
    <row r="1526" spans="100:102" x14ac:dyDescent="0.25">
      <c r="CV1526" s="84">
        <f t="shared" ca="1" si="373"/>
        <v>1</v>
      </c>
      <c r="CW1526" s="58" t="str">
        <f ca="1">'White Council'!W6</f>
        <v/>
      </c>
    </row>
    <row r="1527" spans="100:102" x14ac:dyDescent="0.25">
      <c r="CV1527" s="84">
        <f t="shared" ca="1" si="373"/>
        <v>1</v>
      </c>
      <c r="CW1527" s="58" t="str">
        <f ca="1">'White Council'!W7</f>
        <v/>
      </c>
    </row>
    <row r="1528" spans="100:102" x14ac:dyDescent="0.25">
      <c r="CV1528" s="84">
        <f t="shared" ca="1" si="373"/>
        <v>1</v>
      </c>
      <c r="CW1528" s="58" t="str">
        <f ca="1">'White Council'!W8</f>
        <v/>
      </c>
    </row>
    <row r="1529" spans="100:102" x14ac:dyDescent="0.25">
      <c r="CV1529" s="84">
        <f t="shared" ca="1" si="373"/>
        <v>1</v>
      </c>
      <c r="CW1529" s="58" t="str">
        <f ca="1">'White Council'!W9</f>
        <v/>
      </c>
    </row>
    <row r="1530" spans="100:102" x14ac:dyDescent="0.25">
      <c r="CV1530" s="84">
        <f t="shared" ca="1" si="373"/>
        <v>1</v>
      </c>
      <c r="CW1530" s="58" t="str">
        <f ca="1">'White Council'!W10</f>
        <v/>
      </c>
    </row>
    <row r="1531" spans="100:102" x14ac:dyDescent="0.25">
      <c r="CV1531" s="84">
        <f t="shared" ca="1" si="373"/>
        <v>1</v>
      </c>
      <c r="CW1531" s="58" t="str">
        <f ca="1">'White Council'!W11</f>
        <v/>
      </c>
    </row>
    <row r="1532" spans="100:102" x14ac:dyDescent="0.25">
      <c r="CV1532" s="84">
        <f t="shared" ca="1" si="373"/>
        <v>1</v>
      </c>
      <c r="CW1532" s="58" t="str">
        <f ca="1">'White Council'!W12</f>
        <v/>
      </c>
    </row>
    <row r="1533" spans="100:102" x14ac:dyDescent="0.25">
      <c r="CV1533" s="84">
        <f t="shared" ca="1" si="373"/>
        <v>1</v>
      </c>
      <c r="CW1533" s="58" t="str">
        <f ca="1">'White Council'!W13</f>
        <v/>
      </c>
    </row>
    <row r="1534" spans="100:102" x14ac:dyDescent="0.25">
      <c r="CV1534" s="84">
        <f t="shared" ca="1" si="373"/>
        <v>1</v>
      </c>
      <c r="CW1534" s="58" t="str">
        <f ca="1">'White Council'!W14</f>
        <v/>
      </c>
    </row>
    <row r="1535" spans="100:102" x14ac:dyDescent="0.25">
      <c r="CV1535" s="84">
        <f t="shared" ca="1" si="373"/>
        <v>1</v>
      </c>
      <c r="CW1535" s="58" t="str">
        <f ca="1">'White Council'!W15</f>
        <v/>
      </c>
    </row>
    <row r="1536" spans="100:102" x14ac:dyDescent="0.25">
      <c r="CV1536" s="84">
        <f t="shared" ca="1" si="373"/>
        <v>1</v>
      </c>
      <c r="CW1536" s="58" t="str">
        <f ca="1">'White Council'!W16</f>
        <v/>
      </c>
    </row>
    <row r="1537" spans="100:101" x14ac:dyDescent="0.25">
      <c r="CV1537" s="84">
        <f t="shared" ca="1" si="373"/>
        <v>1</v>
      </c>
      <c r="CW1537" s="58" t="str">
        <f ca="1">'White Council'!W17</f>
        <v/>
      </c>
    </row>
    <row r="1538" spans="100:101" x14ac:dyDescent="0.25">
      <c r="CV1538" s="84">
        <f t="shared" ca="1" si="373"/>
        <v>1</v>
      </c>
      <c r="CW1538" s="58" t="str">
        <f ca="1">'White Council'!W18</f>
        <v/>
      </c>
    </row>
    <row r="1539" spans="100:101" x14ac:dyDescent="0.25">
      <c r="CV1539" s="84">
        <f t="shared" ref="CV1539:CV1602" ca="1" si="374">IF(CW1538="",CV1538,CV1538+1)</f>
        <v>1</v>
      </c>
      <c r="CW1539" s="58" t="str">
        <f ca="1">'White Council'!W19</f>
        <v/>
      </c>
    </row>
    <row r="1540" spans="100:101" x14ac:dyDescent="0.25">
      <c r="CV1540" s="84">
        <f t="shared" ca="1" si="374"/>
        <v>1</v>
      </c>
      <c r="CW1540" s="58" t="str">
        <f ca="1">'White Council'!W20</f>
        <v/>
      </c>
    </row>
    <row r="1541" spans="100:101" x14ac:dyDescent="0.25">
      <c r="CV1541" s="84">
        <f t="shared" ca="1" si="374"/>
        <v>1</v>
      </c>
      <c r="CW1541" s="58" t="str">
        <f ca="1">'White Council'!W21</f>
        <v/>
      </c>
    </row>
    <row r="1542" spans="100:101" x14ac:dyDescent="0.25">
      <c r="CV1542" s="84">
        <f t="shared" ca="1" si="374"/>
        <v>1</v>
      </c>
      <c r="CW1542" s="58" t="str">
        <f ca="1">'White Council'!W22</f>
        <v/>
      </c>
    </row>
    <row r="1543" spans="100:101" x14ac:dyDescent="0.25">
      <c r="CV1543" s="84">
        <f t="shared" ca="1" si="374"/>
        <v>1</v>
      </c>
      <c r="CW1543" s="58" t="str">
        <f ca="1">'White Council'!W23</f>
        <v/>
      </c>
    </row>
    <row r="1544" spans="100:101" x14ac:dyDescent="0.25">
      <c r="CV1544" s="84">
        <f t="shared" ca="1" si="374"/>
        <v>1</v>
      </c>
      <c r="CW1544" s="58" t="str">
        <f ca="1">'White Council'!W24</f>
        <v/>
      </c>
    </row>
    <row r="1545" spans="100:101" x14ac:dyDescent="0.25">
      <c r="CV1545" s="84">
        <f t="shared" ca="1" si="374"/>
        <v>1</v>
      </c>
      <c r="CW1545" s="58" t="str">
        <f ca="1">'White Council'!W25</f>
        <v/>
      </c>
    </row>
    <row r="1546" spans="100:101" x14ac:dyDescent="0.25">
      <c r="CV1546" s="84">
        <f t="shared" ca="1" si="374"/>
        <v>1</v>
      </c>
      <c r="CW1546" s="58" t="str">
        <f ca="1">'White Council'!W26</f>
        <v/>
      </c>
    </row>
    <row r="1547" spans="100:101" x14ac:dyDescent="0.25">
      <c r="CV1547" s="84">
        <f t="shared" ca="1" si="374"/>
        <v>1</v>
      </c>
      <c r="CW1547" s="58" t="str">
        <f ca="1">'White Council'!W27</f>
        <v/>
      </c>
    </row>
    <row r="1548" spans="100:101" x14ac:dyDescent="0.25">
      <c r="CV1548" s="84">
        <f t="shared" ca="1" si="374"/>
        <v>1</v>
      </c>
      <c r="CW1548" s="58" t="str">
        <f ca="1">'White Council'!W28</f>
        <v/>
      </c>
    </row>
    <row r="1549" spans="100:101" x14ac:dyDescent="0.25">
      <c r="CV1549" s="84">
        <f t="shared" ca="1" si="374"/>
        <v>1</v>
      </c>
      <c r="CW1549" s="58" t="str">
        <f ca="1">'White Council'!W29</f>
        <v/>
      </c>
    </row>
    <row r="1550" spans="100:101" x14ac:dyDescent="0.25">
      <c r="CV1550" s="84">
        <f t="shared" ca="1" si="374"/>
        <v>1</v>
      </c>
      <c r="CW1550" s="58" t="str">
        <f ca="1">'White Council'!W30</f>
        <v/>
      </c>
    </row>
    <row r="1551" spans="100:101" x14ac:dyDescent="0.25">
      <c r="CV1551" s="84">
        <f t="shared" ca="1" si="374"/>
        <v>1</v>
      </c>
      <c r="CW1551" s="58" t="str">
        <f ca="1">'White Council'!W31</f>
        <v/>
      </c>
    </row>
    <row r="1552" spans="100:101" x14ac:dyDescent="0.25">
      <c r="CV1552" s="84">
        <f t="shared" ca="1" si="374"/>
        <v>1</v>
      </c>
      <c r="CW1552" s="58" t="str">
        <f ca="1">'White Council'!W32</f>
        <v/>
      </c>
    </row>
    <row r="1553" spans="100:101" x14ac:dyDescent="0.25">
      <c r="CV1553" s="84">
        <f t="shared" ca="1" si="374"/>
        <v>1</v>
      </c>
      <c r="CW1553" s="58" t="str">
        <f ca="1">'White Council'!W33</f>
        <v/>
      </c>
    </row>
    <row r="1554" spans="100:101" x14ac:dyDescent="0.25">
      <c r="CV1554" s="84">
        <f t="shared" ca="1" si="374"/>
        <v>1</v>
      </c>
      <c r="CW1554" s="58" t="str">
        <f ca="1">'White Council'!W34</f>
        <v/>
      </c>
    </row>
    <row r="1555" spans="100:101" x14ac:dyDescent="0.25">
      <c r="CV1555" s="84">
        <f t="shared" ca="1" si="374"/>
        <v>1</v>
      </c>
      <c r="CW1555" s="58" t="str">
        <f ca="1">'White Council'!W35</f>
        <v/>
      </c>
    </row>
    <row r="1556" spans="100:101" x14ac:dyDescent="0.25">
      <c r="CV1556" s="84">
        <f t="shared" ca="1" si="374"/>
        <v>1</v>
      </c>
      <c r="CW1556" s="58" t="str">
        <f ca="1">'White Council'!W36</f>
        <v/>
      </c>
    </row>
    <row r="1557" spans="100:101" x14ac:dyDescent="0.25">
      <c r="CV1557" s="84">
        <f t="shared" ca="1" si="374"/>
        <v>1</v>
      </c>
      <c r="CW1557" s="58" t="str">
        <f ca="1">'White Council'!W37</f>
        <v/>
      </c>
    </row>
    <row r="1558" spans="100:101" x14ac:dyDescent="0.25">
      <c r="CV1558" s="84">
        <f t="shared" ca="1" si="374"/>
        <v>1</v>
      </c>
      <c r="CW1558" s="58" t="str">
        <f ca="1">'White Council'!W38</f>
        <v/>
      </c>
    </row>
    <row r="1559" spans="100:101" x14ac:dyDescent="0.25">
      <c r="CV1559" s="84">
        <f t="shared" ca="1" si="374"/>
        <v>1</v>
      </c>
      <c r="CW1559" s="58" t="str">
        <f ca="1">'White Council'!W39</f>
        <v/>
      </c>
    </row>
    <row r="1560" spans="100:101" x14ac:dyDescent="0.25">
      <c r="CV1560" s="84">
        <f t="shared" ca="1" si="374"/>
        <v>1</v>
      </c>
      <c r="CW1560" s="58" t="str">
        <f ca="1">'White Council'!W40</f>
        <v/>
      </c>
    </row>
    <row r="1561" spans="100:101" x14ac:dyDescent="0.25">
      <c r="CV1561" s="84">
        <f t="shared" ca="1" si="374"/>
        <v>1</v>
      </c>
      <c r="CW1561" s="58" t="str">
        <f ca="1">'White Council'!W41</f>
        <v/>
      </c>
    </row>
    <row r="1562" spans="100:101" x14ac:dyDescent="0.25">
      <c r="CV1562" s="84">
        <f t="shared" ca="1" si="374"/>
        <v>1</v>
      </c>
      <c r="CW1562" s="58" t="str">
        <f ca="1">'White Council'!W42</f>
        <v/>
      </c>
    </row>
    <row r="1563" spans="100:101" x14ac:dyDescent="0.25">
      <c r="CV1563" s="84">
        <f t="shared" ca="1" si="374"/>
        <v>1</v>
      </c>
      <c r="CW1563" s="58" t="str">
        <f ca="1">'White Council'!W43</f>
        <v/>
      </c>
    </row>
    <row r="1564" spans="100:101" x14ac:dyDescent="0.25">
      <c r="CV1564" s="84">
        <f t="shared" ca="1" si="374"/>
        <v>1</v>
      </c>
      <c r="CW1564" s="58" t="str">
        <f ca="1">'White Council'!W44</f>
        <v/>
      </c>
    </row>
    <row r="1565" spans="100:101" x14ac:dyDescent="0.25">
      <c r="CV1565" s="84">
        <f t="shared" ca="1" si="374"/>
        <v>1</v>
      </c>
      <c r="CW1565" s="58" t="str">
        <f ca="1">'White Council'!W45</f>
        <v/>
      </c>
    </row>
    <row r="1566" spans="100:101" x14ac:dyDescent="0.25">
      <c r="CV1566" s="84">
        <f t="shared" ca="1" si="374"/>
        <v>1</v>
      </c>
      <c r="CW1566" s="58" t="str">
        <f ca="1">'White Council'!W46</f>
        <v/>
      </c>
    </row>
    <row r="1567" spans="100:101" x14ac:dyDescent="0.25">
      <c r="CV1567" s="84">
        <f t="shared" ca="1" si="374"/>
        <v>1</v>
      </c>
      <c r="CW1567" s="58" t="str">
        <f ca="1">'White Council'!W47</f>
        <v/>
      </c>
    </row>
    <row r="1568" spans="100:101" x14ac:dyDescent="0.25">
      <c r="CV1568" s="84">
        <f t="shared" ca="1" si="374"/>
        <v>1</v>
      </c>
      <c r="CW1568" s="58" t="str">
        <f ca="1">'White Council'!W48</f>
        <v/>
      </c>
    </row>
    <row r="1569" spans="100:101" x14ac:dyDescent="0.25">
      <c r="CV1569" s="84">
        <f t="shared" ca="1" si="374"/>
        <v>1</v>
      </c>
      <c r="CW1569" s="58" t="str">
        <f ca="1">'White Council'!W49</f>
        <v/>
      </c>
    </row>
    <row r="1570" spans="100:101" x14ac:dyDescent="0.25">
      <c r="CV1570" s="84">
        <f t="shared" ca="1" si="374"/>
        <v>1</v>
      </c>
      <c r="CW1570" s="58" t="str">
        <f ca="1">'White Council'!W50</f>
        <v/>
      </c>
    </row>
    <row r="1571" spans="100:101" x14ac:dyDescent="0.25">
      <c r="CV1571" s="84">
        <f t="shared" ca="1" si="374"/>
        <v>1</v>
      </c>
      <c r="CW1571" s="58" t="str">
        <f ca="1">'White Council'!W51</f>
        <v/>
      </c>
    </row>
    <row r="1572" spans="100:101" x14ac:dyDescent="0.25">
      <c r="CV1572" s="84">
        <f t="shared" ca="1" si="374"/>
        <v>1</v>
      </c>
      <c r="CW1572" s="58" t="str">
        <f ca="1">'White Council'!W52</f>
        <v/>
      </c>
    </row>
    <row r="1573" spans="100:101" x14ac:dyDescent="0.25">
      <c r="CV1573" s="84">
        <f t="shared" ca="1" si="374"/>
        <v>1</v>
      </c>
      <c r="CW1573" s="58" t="str">
        <f ca="1">'White Council'!W53</f>
        <v/>
      </c>
    </row>
    <row r="1574" spans="100:101" x14ac:dyDescent="0.25">
      <c r="CV1574" s="84">
        <f t="shared" ca="1" si="374"/>
        <v>1</v>
      </c>
      <c r="CW1574" s="58" t="str">
        <f ca="1">'White Council'!W54</f>
        <v/>
      </c>
    </row>
    <row r="1575" spans="100:101" x14ac:dyDescent="0.25">
      <c r="CV1575" s="84">
        <f t="shared" ca="1" si="374"/>
        <v>1</v>
      </c>
      <c r="CW1575" s="58" t="str">
        <f ca="1">'White Council'!W55</f>
        <v/>
      </c>
    </row>
    <row r="1576" spans="100:101" x14ac:dyDescent="0.25">
      <c r="CV1576" s="84">
        <f t="shared" ca="1" si="374"/>
        <v>1</v>
      </c>
      <c r="CW1576" s="58" t="str">
        <f ca="1">'White Council'!W56</f>
        <v/>
      </c>
    </row>
    <row r="1577" spans="100:101" x14ac:dyDescent="0.25">
      <c r="CV1577" s="84">
        <f t="shared" ca="1" si="374"/>
        <v>1</v>
      </c>
      <c r="CW1577" s="58" t="str">
        <f ca="1">'White Council'!W57</f>
        <v/>
      </c>
    </row>
    <row r="1578" spans="100:101" x14ac:dyDescent="0.25">
      <c r="CV1578" s="84">
        <f t="shared" ca="1" si="374"/>
        <v>1</v>
      </c>
      <c r="CW1578" s="58" t="str">
        <f ca="1">'White Council'!W58</f>
        <v/>
      </c>
    </row>
    <row r="1579" spans="100:101" x14ac:dyDescent="0.25">
      <c r="CV1579" s="84">
        <f t="shared" ca="1" si="374"/>
        <v>1</v>
      </c>
      <c r="CW1579" s="58" t="str">
        <f ca="1">'White Council'!W59</f>
        <v/>
      </c>
    </row>
    <row r="1580" spans="100:101" x14ac:dyDescent="0.25">
      <c r="CV1580" s="84">
        <f t="shared" ca="1" si="374"/>
        <v>1</v>
      </c>
      <c r="CW1580" s="58" t="str">
        <f ca="1">'White Council'!W60</f>
        <v/>
      </c>
    </row>
    <row r="1581" spans="100:101" x14ac:dyDescent="0.25">
      <c r="CV1581" s="84">
        <f t="shared" ca="1" si="374"/>
        <v>1</v>
      </c>
      <c r="CW1581" s="58" t="str">
        <f ca="1">'White Council'!W61</f>
        <v/>
      </c>
    </row>
    <row r="1582" spans="100:101" x14ac:dyDescent="0.25">
      <c r="CV1582" s="84">
        <f t="shared" ca="1" si="374"/>
        <v>1</v>
      </c>
      <c r="CW1582" s="58" t="str">
        <f ca="1">'White Council'!W62</f>
        <v/>
      </c>
    </row>
    <row r="1583" spans="100:101" x14ac:dyDescent="0.25">
      <c r="CV1583" s="84">
        <f t="shared" ca="1" si="374"/>
        <v>1</v>
      </c>
      <c r="CW1583" s="58" t="str">
        <f ca="1">'White Council'!W63</f>
        <v/>
      </c>
    </row>
    <row r="1584" spans="100:101" x14ac:dyDescent="0.25">
      <c r="CV1584" s="84">
        <f t="shared" ca="1" si="374"/>
        <v>1</v>
      </c>
      <c r="CW1584" s="58" t="str">
        <f ca="1">'White Council'!W64</f>
        <v/>
      </c>
    </row>
    <row r="1585" spans="100:101" x14ac:dyDescent="0.25">
      <c r="CV1585" s="84">
        <f t="shared" ca="1" si="374"/>
        <v>1</v>
      </c>
      <c r="CW1585" s="58" t="str">
        <f ca="1">'White Council'!W65</f>
        <v/>
      </c>
    </row>
    <row r="1586" spans="100:101" x14ac:dyDescent="0.25">
      <c r="CV1586" s="84">
        <f t="shared" ca="1" si="374"/>
        <v>1</v>
      </c>
      <c r="CW1586" s="58" t="str">
        <f ca="1">'White Council'!W66</f>
        <v/>
      </c>
    </row>
    <row r="1587" spans="100:101" x14ac:dyDescent="0.25">
      <c r="CV1587" s="84">
        <f t="shared" ca="1" si="374"/>
        <v>1</v>
      </c>
      <c r="CW1587" s="58" t="str">
        <f ca="1">'White Council'!W67</f>
        <v/>
      </c>
    </row>
    <row r="1588" spans="100:101" x14ac:dyDescent="0.25">
      <c r="CV1588" s="84">
        <f t="shared" ca="1" si="374"/>
        <v>1</v>
      </c>
      <c r="CW1588" s="58" t="str">
        <f ca="1">'White Council'!W68</f>
        <v/>
      </c>
    </row>
    <row r="1589" spans="100:101" x14ac:dyDescent="0.25">
      <c r="CV1589" s="84">
        <f t="shared" ca="1" si="374"/>
        <v>1</v>
      </c>
      <c r="CW1589" s="58" t="str">
        <f ca="1">'White Council'!W69</f>
        <v/>
      </c>
    </row>
    <row r="1590" spans="100:101" x14ac:dyDescent="0.25">
      <c r="CV1590" s="84">
        <f t="shared" ca="1" si="374"/>
        <v>1</v>
      </c>
      <c r="CW1590" s="58" t="str">
        <f ca="1">'White Council'!W70</f>
        <v/>
      </c>
    </row>
    <row r="1591" spans="100:101" x14ac:dyDescent="0.25">
      <c r="CV1591" s="84">
        <f t="shared" ca="1" si="374"/>
        <v>1</v>
      </c>
      <c r="CW1591" s="58" t="str">
        <f ca="1">'White Council'!W71</f>
        <v/>
      </c>
    </row>
    <row r="1592" spans="100:101" x14ac:dyDescent="0.25">
      <c r="CV1592" s="84">
        <f t="shared" ca="1" si="374"/>
        <v>1</v>
      </c>
      <c r="CW1592" s="58" t="str">
        <f ca="1">'White Council'!W72</f>
        <v/>
      </c>
    </row>
    <row r="1593" spans="100:101" x14ac:dyDescent="0.25">
      <c r="CV1593" s="84">
        <f t="shared" ca="1" si="374"/>
        <v>1</v>
      </c>
      <c r="CW1593" s="58" t="str">
        <f ca="1">'White Council'!W73</f>
        <v/>
      </c>
    </row>
    <row r="1594" spans="100:101" x14ac:dyDescent="0.25">
      <c r="CV1594" s="84">
        <f t="shared" ca="1" si="374"/>
        <v>1</v>
      </c>
      <c r="CW1594" s="58" t="str">
        <f ca="1">'White Council'!W74</f>
        <v/>
      </c>
    </row>
    <row r="1595" spans="100:101" x14ac:dyDescent="0.25">
      <c r="CV1595" s="84">
        <f t="shared" ca="1" si="374"/>
        <v>1</v>
      </c>
      <c r="CW1595" s="58" t="str">
        <f ca="1">'White Council'!W75</f>
        <v/>
      </c>
    </row>
    <row r="1596" spans="100:101" x14ac:dyDescent="0.25">
      <c r="CV1596" s="84">
        <f t="shared" ca="1" si="374"/>
        <v>1</v>
      </c>
      <c r="CW1596" s="58" t="str">
        <f ca="1">'White Council'!W76</f>
        <v/>
      </c>
    </row>
    <row r="1597" spans="100:101" x14ac:dyDescent="0.25">
      <c r="CV1597" s="84">
        <f t="shared" ca="1" si="374"/>
        <v>1</v>
      </c>
      <c r="CW1597" s="58" t="str">
        <f ca="1">'White Council'!W77</f>
        <v/>
      </c>
    </row>
    <row r="1598" spans="100:101" x14ac:dyDescent="0.25">
      <c r="CV1598" s="84">
        <f t="shared" ca="1" si="374"/>
        <v>1</v>
      </c>
      <c r="CW1598" s="58" t="str">
        <f ca="1">'White Council'!W78</f>
        <v/>
      </c>
    </row>
    <row r="1599" spans="100:101" x14ac:dyDescent="0.25">
      <c r="CV1599" s="84">
        <f t="shared" ca="1" si="374"/>
        <v>1</v>
      </c>
      <c r="CW1599" s="58" t="str">
        <f ca="1">'White Council'!W79</f>
        <v/>
      </c>
    </row>
    <row r="1600" spans="100:101" x14ac:dyDescent="0.25">
      <c r="CV1600" s="84">
        <f t="shared" ca="1" si="374"/>
        <v>1</v>
      </c>
      <c r="CW1600" s="58" t="str">
        <f ca="1">'White Council'!W80</f>
        <v/>
      </c>
    </row>
    <row r="1601" spans="100:102" x14ac:dyDescent="0.25">
      <c r="CV1601" s="84">
        <f t="shared" ca="1" si="374"/>
        <v>1</v>
      </c>
      <c r="CW1601" s="84" t="str">
        <f>IF(CW1603="","",CX1601)</f>
        <v/>
      </c>
      <c r="CX1601" s="59" t="s">
        <v>1774</v>
      </c>
    </row>
    <row r="1602" spans="100:102" x14ac:dyDescent="0.25">
      <c r="CV1602" s="84">
        <f t="shared" ca="1" si="374"/>
        <v>1</v>
      </c>
      <c r="CW1602" s="84" t="str">
        <f>IF(CW1603="","",CX1602)</f>
        <v/>
      </c>
      <c r="CX1602" s="59" t="s">
        <v>546</v>
      </c>
    </row>
    <row r="1603" spans="100:102" x14ac:dyDescent="0.25">
      <c r="CV1603" s="84">
        <f t="shared" ref="CV1603:CV1666" ca="1" si="375">IF(CW1602="",CV1602,CV1602+1)</f>
        <v>1</v>
      </c>
      <c r="CW1603" s="58" t="str">
        <f>'Radagast''s Alliance'!W3</f>
        <v/>
      </c>
    </row>
    <row r="1604" spans="100:102" x14ac:dyDescent="0.25">
      <c r="CV1604" s="84">
        <f t="shared" ca="1" si="375"/>
        <v>1</v>
      </c>
      <c r="CW1604" s="58" t="str">
        <f>'Radagast''s Alliance'!W4</f>
        <v/>
      </c>
    </row>
    <row r="1605" spans="100:102" x14ac:dyDescent="0.25">
      <c r="CV1605" s="84">
        <f t="shared" ca="1" si="375"/>
        <v>1</v>
      </c>
      <c r="CW1605" s="58" t="str">
        <f>'Radagast''s Alliance'!W5</f>
        <v/>
      </c>
    </row>
    <row r="1606" spans="100:102" x14ac:dyDescent="0.25">
      <c r="CV1606" s="84">
        <f t="shared" ca="1" si="375"/>
        <v>1</v>
      </c>
      <c r="CW1606" s="58" t="str">
        <f>'Radagast''s Alliance'!W6</f>
        <v/>
      </c>
    </row>
    <row r="1607" spans="100:102" x14ac:dyDescent="0.25">
      <c r="CV1607" s="84">
        <f t="shared" ca="1" si="375"/>
        <v>1</v>
      </c>
      <c r="CW1607" s="58" t="str">
        <f>'Radagast''s Alliance'!W7</f>
        <v/>
      </c>
    </row>
    <row r="1608" spans="100:102" x14ac:dyDescent="0.25">
      <c r="CV1608" s="84">
        <f t="shared" ca="1" si="375"/>
        <v>1</v>
      </c>
      <c r="CW1608" s="58" t="str">
        <f>'Radagast''s Alliance'!W8</f>
        <v/>
      </c>
    </row>
    <row r="1609" spans="100:102" x14ac:dyDescent="0.25">
      <c r="CV1609" s="84">
        <f t="shared" ca="1" si="375"/>
        <v>1</v>
      </c>
      <c r="CW1609" s="58" t="str">
        <f>'Radagast''s Alliance'!W9</f>
        <v/>
      </c>
    </row>
    <row r="1610" spans="100:102" x14ac:dyDescent="0.25">
      <c r="CV1610" s="84">
        <f t="shared" ca="1" si="375"/>
        <v>1</v>
      </c>
      <c r="CW1610" s="58" t="str">
        <f>'Radagast''s Alliance'!W10</f>
        <v/>
      </c>
    </row>
    <row r="1611" spans="100:102" x14ac:dyDescent="0.25">
      <c r="CV1611" s="84">
        <f t="shared" ca="1" si="375"/>
        <v>1</v>
      </c>
      <c r="CW1611" s="58" t="str">
        <f>'Radagast''s Alliance'!W11</f>
        <v/>
      </c>
    </row>
    <row r="1612" spans="100:102" x14ac:dyDescent="0.25">
      <c r="CV1612" s="84">
        <f t="shared" ca="1" si="375"/>
        <v>1</v>
      </c>
      <c r="CW1612" s="58" t="str">
        <f>'Radagast''s Alliance'!W12</f>
        <v/>
      </c>
    </row>
    <row r="1613" spans="100:102" x14ac:dyDescent="0.25">
      <c r="CV1613" s="84">
        <f t="shared" ca="1" si="375"/>
        <v>1</v>
      </c>
      <c r="CW1613" s="58" t="str">
        <f>'Radagast''s Alliance'!W13</f>
        <v/>
      </c>
    </row>
    <row r="1614" spans="100:102" x14ac:dyDescent="0.25">
      <c r="CV1614" s="84">
        <f t="shared" ca="1" si="375"/>
        <v>1</v>
      </c>
      <c r="CW1614" s="58" t="str">
        <f>'Radagast''s Alliance'!W14</f>
        <v/>
      </c>
    </row>
    <row r="1615" spans="100:102" x14ac:dyDescent="0.25">
      <c r="CV1615" s="84">
        <f t="shared" ca="1" si="375"/>
        <v>1</v>
      </c>
      <c r="CW1615" s="58" t="str">
        <f>'Radagast''s Alliance'!W15</f>
        <v/>
      </c>
    </row>
    <row r="1616" spans="100:102" x14ac:dyDescent="0.25">
      <c r="CV1616" s="84">
        <f t="shared" ca="1" si="375"/>
        <v>1</v>
      </c>
      <c r="CW1616" s="58" t="str">
        <f>'Radagast''s Alliance'!W16</f>
        <v/>
      </c>
    </row>
    <row r="1617" spans="100:101" x14ac:dyDescent="0.25">
      <c r="CV1617" s="84">
        <f t="shared" ca="1" si="375"/>
        <v>1</v>
      </c>
      <c r="CW1617" s="58" t="str">
        <f>'Radagast''s Alliance'!W17</f>
        <v/>
      </c>
    </row>
    <row r="1618" spans="100:101" x14ac:dyDescent="0.25">
      <c r="CV1618" s="84">
        <f t="shared" ca="1" si="375"/>
        <v>1</v>
      </c>
      <c r="CW1618" s="58" t="str">
        <f>'Radagast''s Alliance'!W18</f>
        <v/>
      </c>
    </row>
    <row r="1619" spans="100:101" x14ac:dyDescent="0.25">
      <c r="CV1619" s="84">
        <f t="shared" ca="1" si="375"/>
        <v>1</v>
      </c>
      <c r="CW1619" s="58" t="str">
        <f>'Radagast''s Alliance'!W19</f>
        <v/>
      </c>
    </row>
    <row r="1620" spans="100:101" x14ac:dyDescent="0.25">
      <c r="CV1620" s="84">
        <f t="shared" ca="1" si="375"/>
        <v>1</v>
      </c>
      <c r="CW1620" s="58" t="str">
        <f>'Radagast''s Alliance'!W20</f>
        <v/>
      </c>
    </row>
    <row r="1621" spans="100:101" x14ac:dyDescent="0.25">
      <c r="CV1621" s="84">
        <f t="shared" ca="1" si="375"/>
        <v>1</v>
      </c>
      <c r="CW1621" s="58" t="str">
        <f>'Radagast''s Alliance'!W21</f>
        <v/>
      </c>
    </row>
    <row r="1622" spans="100:101" x14ac:dyDescent="0.25">
      <c r="CV1622" s="84">
        <f t="shared" ca="1" si="375"/>
        <v>1</v>
      </c>
      <c r="CW1622" s="58" t="str">
        <f>'Radagast''s Alliance'!W22</f>
        <v/>
      </c>
    </row>
    <row r="1623" spans="100:101" x14ac:dyDescent="0.25">
      <c r="CV1623" s="84">
        <f t="shared" ca="1" si="375"/>
        <v>1</v>
      </c>
      <c r="CW1623" s="58" t="str">
        <f>'Radagast''s Alliance'!W23</f>
        <v/>
      </c>
    </row>
    <row r="1624" spans="100:101" x14ac:dyDescent="0.25">
      <c r="CV1624" s="84">
        <f t="shared" ca="1" si="375"/>
        <v>1</v>
      </c>
      <c r="CW1624" s="58" t="str">
        <f>'Radagast''s Alliance'!W24</f>
        <v/>
      </c>
    </row>
    <row r="1625" spans="100:101" x14ac:dyDescent="0.25">
      <c r="CV1625" s="84">
        <f t="shared" ca="1" si="375"/>
        <v>1</v>
      </c>
      <c r="CW1625" s="58" t="str">
        <f>'Radagast''s Alliance'!W25</f>
        <v/>
      </c>
    </row>
    <row r="1626" spans="100:101" x14ac:dyDescent="0.25">
      <c r="CV1626" s="84">
        <f t="shared" ca="1" si="375"/>
        <v>1</v>
      </c>
      <c r="CW1626" s="58" t="str">
        <f>'Radagast''s Alliance'!W26</f>
        <v/>
      </c>
    </row>
    <row r="1627" spans="100:101" x14ac:dyDescent="0.25">
      <c r="CV1627" s="84">
        <f t="shared" ca="1" si="375"/>
        <v>1</v>
      </c>
      <c r="CW1627" s="58" t="str">
        <f>'Radagast''s Alliance'!W27</f>
        <v/>
      </c>
    </row>
    <row r="1628" spans="100:101" x14ac:dyDescent="0.25">
      <c r="CV1628" s="84">
        <f t="shared" ca="1" si="375"/>
        <v>1</v>
      </c>
      <c r="CW1628" s="58" t="str">
        <f>'Radagast''s Alliance'!W28</f>
        <v/>
      </c>
    </row>
    <row r="1629" spans="100:101" x14ac:dyDescent="0.25">
      <c r="CV1629" s="84">
        <f t="shared" ca="1" si="375"/>
        <v>1</v>
      </c>
      <c r="CW1629" s="58" t="str">
        <f>'Radagast''s Alliance'!W29</f>
        <v/>
      </c>
    </row>
    <row r="1630" spans="100:101" x14ac:dyDescent="0.25">
      <c r="CV1630" s="84">
        <f t="shared" ca="1" si="375"/>
        <v>1</v>
      </c>
      <c r="CW1630" s="58" t="str">
        <f>'Radagast''s Alliance'!W30</f>
        <v/>
      </c>
    </row>
    <row r="1631" spans="100:101" x14ac:dyDescent="0.25">
      <c r="CV1631" s="84">
        <f t="shared" ca="1" si="375"/>
        <v>1</v>
      </c>
      <c r="CW1631" s="58" t="str">
        <f>'Radagast''s Alliance'!W31</f>
        <v/>
      </c>
    </row>
    <row r="1632" spans="100:101" x14ac:dyDescent="0.25">
      <c r="CV1632" s="84">
        <f t="shared" ca="1" si="375"/>
        <v>1</v>
      </c>
      <c r="CW1632" s="58" t="str">
        <f>'Radagast''s Alliance'!W32</f>
        <v/>
      </c>
    </row>
    <row r="1633" spans="100:101" x14ac:dyDescent="0.25">
      <c r="CV1633" s="84">
        <f t="shared" ca="1" si="375"/>
        <v>1</v>
      </c>
      <c r="CW1633" s="58" t="str">
        <f>'Radagast''s Alliance'!W33</f>
        <v/>
      </c>
    </row>
    <row r="1634" spans="100:101" x14ac:dyDescent="0.25">
      <c r="CV1634" s="84">
        <f t="shared" ca="1" si="375"/>
        <v>1</v>
      </c>
      <c r="CW1634" s="58" t="str">
        <f>'Radagast''s Alliance'!W34</f>
        <v/>
      </c>
    </row>
    <row r="1635" spans="100:101" x14ac:dyDescent="0.25">
      <c r="CV1635" s="84">
        <f t="shared" ca="1" si="375"/>
        <v>1</v>
      </c>
      <c r="CW1635" s="58" t="str">
        <f>'Radagast''s Alliance'!W35</f>
        <v/>
      </c>
    </row>
    <row r="1636" spans="100:101" x14ac:dyDescent="0.25">
      <c r="CV1636" s="84">
        <f t="shared" ca="1" si="375"/>
        <v>1</v>
      </c>
      <c r="CW1636" s="58" t="str">
        <f>'Radagast''s Alliance'!W36</f>
        <v/>
      </c>
    </row>
    <row r="1637" spans="100:101" x14ac:dyDescent="0.25">
      <c r="CV1637" s="84">
        <f t="shared" ca="1" si="375"/>
        <v>1</v>
      </c>
      <c r="CW1637" s="58" t="str">
        <f>'Radagast''s Alliance'!W37</f>
        <v/>
      </c>
    </row>
    <row r="1638" spans="100:101" x14ac:dyDescent="0.25">
      <c r="CV1638" s="84">
        <f t="shared" ca="1" si="375"/>
        <v>1</v>
      </c>
      <c r="CW1638" s="58" t="str">
        <f>'Radagast''s Alliance'!W38</f>
        <v/>
      </c>
    </row>
    <row r="1639" spans="100:101" x14ac:dyDescent="0.25">
      <c r="CV1639" s="84">
        <f t="shared" ca="1" si="375"/>
        <v>1</v>
      </c>
      <c r="CW1639" s="58" t="str">
        <f>'Radagast''s Alliance'!W39</f>
        <v/>
      </c>
    </row>
    <row r="1640" spans="100:101" x14ac:dyDescent="0.25">
      <c r="CV1640" s="84">
        <f t="shared" ca="1" si="375"/>
        <v>1</v>
      </c>
      <c r="CW1640" s="58" t="str">
        <f>'Radagast''s Alliance'!W40</f>
        <v/>
      </c>
    </row>
    <row r="1641" spans="100:101" x14ac:dyDescent="0.25">
      <c r="CV1641" s="84">
        <f t="shared" ca="1" si="375"/>
        <v>1</v>
      </c>
      <c r="CW1641" s="58" t="str">
        <f>'Radagast''s Alliance'!W41</f>
        <v/>
      </c>
    </row>
    <row r="1642" spans="100:101" x14ac:dyDescent="0.25">
      <c r="CV1642" s="84">
        <f t="shared" ca="1" si="375"/>
        <v>1</v>
      </c>
      <c r="CW1642" s="58" t="str">
        <f>'Radagast''s Alliance'!W42</f>
        <v/>
      </c>
    </row>
    <row r="1643" spans="100:101" x14ac:dyDescent="0.25">
      <c r="CV1643" s="84">
        <f t="shared" ca="1" si="375"/>
        <v>1</v>
      </c>
      <c r="CW1643" s="58" t="str">
        <f>'Radagast''s Alliance'!W43</f>
        <v/>
      </c>
    </row>
    <row r="1644" spans="100:101" x14ac:dyDescent="0.25">
      <c r="CV1644" s="84">
        <f t="shared" ca="1" si="375"/>
        <v>1</v>
      </c>
      <c r="CW1644" s="58" t="str">
        <f>'Radagast''s Alliance'!W44</f>
        <v/>
      </c>
    </row>
    <row r="1645" spans="100:101" x14ac:dyDescent="0.25">
      <c r="CV1645" s="84">
        <f t="shared" ca="1" si="375"/>
        <v>1</v>
      </c>
      <c r="CW1645" s="58" t="str">
        <f>'Radagast''s Alliance'!W45</f>
        <v/>
      </c>
    </row>
    <row r="1646" spans="100:101" x14ac:dyDescent="0.25">
      <c r="CV1646" s="84">
        <f t="shared" ca="1" si="375"/>
        <v>1</v>
      </c>
      <c r="CW1646" s="58" t="str">
        <f>'Radagast''s Alliance'!W46</f>
        <v/>
      </c>
    </row>
    <row r="1647" spans="100:101" x14ac:dyDescent="0.25">
      <c r="CV1647" s="84">
        <f t="shared" ca="1" si="375"/>
        <v>1</v>
      </c>
      <c r="CW1647" s="58" t="str">
        <f>'Radagast''s Alliance'!W47</f>
        <v/>
      </c>
    </row>
    <row r="1648" spans="100:101" x14ac:dyDescent="0.25">
      <c r="CV1648" s="84">
        <f t="shared" ca="1" si="375"/>
        <v>1</v>
      </c>
      <c r="CW1648" s="58" t="str">
        <f>'Radagast''s Alliance'!W48</f>
        <v/>
      </c>
    </row>
    <row r="1649" spans="100:101" x14ac:dyDescent="0.25">
      <c r="CV1649" s="84">
        <f t="shared" ca="1" si="375"/>
        <v>1</v>
      </c>
      <c r="CW1649" s="58" t="str">
        <f>'Radagast''s Alliance'!W49</f>
        <v/>
      </c>
    </row>
    <row r="1650" spans="100:101" x14ac:dyDescent="0.25">
      <c r="CV1650" s="84">
        <f t="shared" ca="1" si="375"/>
        <v>1</v>
      </c>
      <c r="CW1650" s="58" t="str">
        <f>'Radagast''s Alliance'!W50</f>
        <v/>
      </c>
    </row>
    <row r="1651" spans="100:101" x14ac:dyDescent="0.25">
      <c r="CV1651" s="84">
        <f t="shared" ca="1" si="375"/>
        <v>1</v>
      </c>
      <c r="CW1651" s="58" t="str">
        <f>'Radagast''s Alliance'!W51</f>
        <v/>
      </c>
    </row>
    <row r="1652" spans="100:101" x14ac:dyDescent="0.25">
      <c r="CV1652" s="84">
        <f t="shared" ca="1" si="375"/>
        <v>1</v>
      </c>
      <c r="CW1652" s="58" t="str">
        <f>'Radagast''s Alliance'!W52</f>
        <v/>
      </c>
    </row>
    <row r="1653" spans="100:101" x14ac:dyDescent="0.25">
      <c r="CV1653" s="84">
        <f t="shared" ca="1" si="375"/>
        <v>1</v>
      </c>
      <c r="CW1653" s="58" t="str">
        <f>'Radagast''s Alliance'!W53</f>
        <v/>
      </c>
    </row>
    <row r="1654" spans="100:101" x14ac:dyDescent="0.25">
      <c r="CV1654" s="84">
        <f t="shared" ca="1" si="375"/>
        <v>1</v>
      </c>
      <c r="CW1654" s="58" t="str">
        <f>'Radagast''s Alliance'!W54</f>
        <v/>
      </c>
    </row>
    <row r="1655" spans="100:101" x14ac:dyDescent="0.25">
      <c r="CV1655" s="84">
        <f t="shared" ca="1" si="375"/>
        <v>1</v>
      </c>
      <c r="CW1655" s="58" t="str">
        <f>'Radagast''s Alliance'!W55</f>
        <v/>
      </c>
    </row>
    <row r="1656" spans="100:101" x14ac:dyDescent="0.25">
      <c r="CV1656" s="84">
        <f t="shared" ca="1" si="375"/>
        <v>1</v>
      </c>
      <c r="CW1656" s="58" t="str">
        <f>'Radagast''s Alliance'!W56</f>
        <v/>
      </c>
    </row>
    <row r="1657" spans="100:101" x14ac:dyDescent="0.25">
      <c r="CV1657" s="84">
        <f t="shared" ca="1" si="375"/>
        <v>1</v>
      </c>
      <c r="CW1657" s="58" t="str">
        <f>'Radagast''s Alliance'!W57</f>
        <v/>
      </c>
    </row>
    <row r="1658" spans="100:101" x14ac:dyDescent="0.25">
      <c r="CV1658" s="84">
        <f t="shared" ca="1" si="375"/>
        <v>1</v>
      </c>
      <c r="CW1658" s="58" t="str">
        <f>'Radagast''s Alliance'!W58</f>
        <v/>
      </c>
    </row>
    <row r="1659" spans="100:101" x14ac:dyDescent="0.25">
      <c r="CV1659" s="84">
        <f t="shared" ca="1" si="375"/>
        <v>1</v>
      </c>
      <c r="CW1659" s="58" t="str">
        <f>'Radagast''s Alliance'!W59</f>
        <v/>
      </c>
    </row>
    <row r="1660" spans="100:101" x14ac:dyDescent="0.25">
      <c r="CV1660" s="84">
        <f t="shared" ca="1" si="375"/>
        <v>1</v>
      </c>
      <c r="CW1660" s="58" t="str">
        <f>'Radagast''s Alliance'!W60</f>
        <v/>
      </c>
    </row>
    <row r="1661" spans="100:101" x14ac:dyDescent="0.25">
      <c r="CV1661" s="84">
        <f t="shared" ca="1" si="375"/>
        <v>1</v>
      </c>
      <c r="CW1661" s="58" t="str">
        <f>'Radagast''s Alliance'!W61</f>
        <v/>
      </c>
    </row>
    <row r="1662" spans="100:101" x14ac:dyDescent="0.25">
      <c r="CV1662" s="84">
        <f t="shared" ca="1" si="375"/>
        <v>1</v>
      </c>
      <c r="CW1662" s="58" t="str">
        <f>'Radagast''s Alliance'!W62</f>
        <v/>
      </c>
    </row>
    <row r="1663" spans="100:101" x14ac:dyDescent="0.25">
      <c r="CV1663" s="84">
        <f t="shared" ca="1" si="375"/>
        <v>1</v>
      </c>
      <c r="CW1663" s="58" t="str">
        <f>'Radagast''s Alliance'!W63</f>
        <v/>
      </c>
    </row>
    <row r="1664" spans="100:101" x14ac:dyDescent="0.25">
      <c r="CV1664" s="84">
        <f t="shared" ca="1" si="375"/>
        <v>1</v>
      </c>
      <c r="CW1664" s="58" t="str">
        <f>'Radagast''s Alliance'!W64</f>
        <v/>
      </c>
    </row>
    <row r="1665" spans="100:101" x14ac:dyDescent="0.25">
      <c r="CV1665" s="84">
        <f t="shared" ca="1" si="375"/>
        <v>1</v>
      </c>
      <c r="CW1665" s="58" t="str">
        <f>'Radagast''s Alliance'!W65</f>
        <v/>
      </c>
    </row>
    <row r="1666" spans="100:101" x14ac:dyDescent="0.25">
      <c r="CV1666" s="84">
        <f t="shared" ca="1" si="375"/>
        <v>1</v>
      </c>
      <c r="CW1666" s="58" t="str">
        <f>'Radagast''s Alliance'!W66</f>
        <v/>
      </c>
    </row>
    <row r="1667" spans="100:101" x14ac:dyDescent="0.25">
      <c r="CV1667" s="84">
        <f t="shared" ref="CV1667:CV1730" ca="1" si="376">IF(CW1666="",CV1666,CV1666+1)</f>
        <v>1</v>
      </c>
      <c r="CW1667" s="58" t="str">
        <f>'Radagast''s Alliance'!W67</f>
        <v/>
      </c>
    </row>
    <row r="1668" spans="100:101" x14ac:dyDescent="0.25">
      <c r="CV1668" s="84">
        <f t="shared" ca="1" si="376"/>
        <v>1</v>
      </c>
      <c r="CW1668" s="58" t="str">
        <f>'Radagast''s Alliance'!W68</f>
        <v/>
      </c>
    </row>
    <row r="1669" spans="100:101" x14ac:dyDescent="0.25">
      <c r="CV1669" s="84">
        <f t="shared" ca="1" si="376"/>
        <v>1</v>
      </c>
      <c r="CW1669" s="58" t="str">
        <f>'Radagast''s Alliance'!W69</f>
        <v/>
      </c>
    </row>
    <row r="1670" spans="100:101" x14ac:dyDescent="0.25">
      <c r="CV1670" s="84">
        <f t="shared" ca="1" si="376"/>
        <v>1</v>
      </c>
      <c r="CW1670" s="58" t="str">
        <f>'Radagast''s Alliance'!W70</f>
        <v/>
      </c>
    </row>
    <row r="1671" spans="100:101" x14ac:dyDescent="0.25">
      <c r="CV1671" s="84">
        <f t="shared" ca="1" si="376"/>
        <v>1</v>
      </c>
      <c r="CW1671" s="58" t="str">
        <f>'Radagast''s Alliance'!W71</f>
        <v/>
      </c>
    </row>
    <row r="1672" spans="100:101" x14ac:dyDescent="0.25">
      <c r="CV1672" s="84">
        <f t="shared" ca="1" si="376"/>
        <v>1</v>
      </c>
      <c r="CW1672" s="58" t="str">
        <f>'Radagast''s Alliance'!W72</f>
        <v/>
      </c>
    </row>
    <row r="1673" spans="100:101" x14ac:dyDescent="0.25">
      <c r="CV1673" s="84">
        <f t="shared" ca="1" si="376"/>
        <v>1</v>
      </c>
      <c r="CW1673" s="58" t="str">
        <f>'Radagast''s Alliance'!W73</f>
        <v/>
      </c>
    </row>
    <row r="1674" spans="100:101" x14ac:dyDescent="0.25">
      <c r="CV1674" s="84">
        <f t="shared" ca="1" si="376"/>
        <v>1</v>
      </c>
      <c r="CW1674" s="58" t="str">
        <f>'Radagast''s Alliance'!W74</f>
        <v/>
      </c>
    </row>
    <row r="1675" spans="100:101" x14ac:dyDescent="0.25">
      <c r="CV1675" s="84">
        <f t="shared" ca="1" si="376"/>
        <v>1</v>
      </c>
      <c r="CW1675" s="58" t="str">
        <f>'Radagast''s Alliance'!W75</f>
        <v/>
      </c>
    </row>
    <row r="1676" spans="100:101" x14ac:dyDescent="0.25">
      <c r="CV1676" s="84">
        <f t="shared" ca="1" si="376"/>
        <v>1</v>
      </c>
      <c r="CW1676" s="58" t="str">
        <f>'Radagast''s Alliance'!W76</f>
        <v/>
      </c>
    </row>
    <row r="1677" spans="100:101" x14ac:dyDescent="0.25">
      <c r="CV1677" s="84">
        <f t="shared" ca="1" si="376"/>
        <v>1</v>
      </c>
      <c r="CW1677" s="58" t="str">
        <f>'Radagast''s Alliance'!W77</f>
        <v/>
      </c>
    </row>
    <row r="1678" spans="100:101" x14ac:dyDescent="0.25">
      <c r="CV1678" s="84">
        <f t="shared" ca="1" si="376"/>
        <v>1</v>
      </c>
      <c r="CW1678" s="58" t="str">
        <f>'Radagast''s Alliance'!W78</f>
        <v/>
      </c>
    </row>
    <row r="1679" spans="100:101" x14ac:dyDescent="0.25">
      <c r="CV1679" s="84">
        <f t="shared" ca="1" si="376"/>
        <v>1</v>
      </c>
      <c r="CW1679" s="58" t="str">
        <f>'Radagast''s Alliance'!W79</f>
        <v/>
      </c>
    </row>
    <row r="1680" spans="100:101" x14ac:dyDescent="0.25">
      <c r="CV1680" s="84">
        <f t="shared" ca="1" si="376"/>
        <v>1</v>
      </c>
      <c r="CW1680" s="58" t="str">
        <f>'Radagast''s Alliance'!W80</f>
        <v/>
      </c>
    </row>
    <row r="1681" spans="100:102" x14ac:dyDescent="0.25">
      <c r="CV1681" s="84">
        <f t="shared" ca="1" si="376"/>
        <v>1</v>
      </c>
      <c r="CW1681" s="84" t="str">
        <f>IF(CW1683="","",CX1681)</f>
        <v/>
      </c>
      <c r="CX1681" s="59" t="s">
        <v>1775</v>
      </c>
    </row>
    <row r="1682" spans="100:102" x14ac:dyDescent="0.25">
      <c r="CV1682" s="84">
        <f t="shared" ca="1" si="376"/>
        <v>1</v>
      </c>
      <c r="CW1682" s="84" t="str">
        <f>IF(CW1683="","",CX1682)</f>
        <v/>
      </c>
      <c r="CX1682" s="59" t="s">
        <v>546</v>
      </c>
    </row>
    <row r="1683" spans="100:102" x14ac:dyDescent="0.25">
      <c r="CV1683" s="84">
        <f t="shared" ca="1" si="376"/>
        <v>1</v>
      </c>
      <c r="CW1683" s="58" t="str">
        <f>'Army of Thror'!W3</f>
        <v/>
      </c>
    </row>
    <row r="1684" spans="100:102" x14ac:dyDescent="0.25">
      <c r="CV1684" s="84">
        <f t="shared" ca="1" si="376"/>
        <v>1</v>
      </c>
      <c r="CW1684" s="58" t="str">
        <f>'Army of Thror'!W4</f>
        <v/>
      </c>
    </row>
    <row r="1685" spans="100:102" x14ac:dyDescent="0.25">
      <c r="CV1685" s="84">
        <f t="shared" ca="1" si="376"/>
        <v>1</v>
      </c>
      <c r="CW1685" s="58" t="str">
        <f>'Army of Thror'!W5</f>
        <v/>
      </c>
    </row>
    <row r="1686" spans="100:102" x14ac:dyDescent="0.25">
      <c r="CV1686" s="84">
        <f t="shared" ca="1" si="376"/>
        <v>1</v>
      </c>
      <c r="CW1686" s="58" t="str">
        <f>'Army of Thror'!W6</f>
        <v/>
      </c>
    </row>
    <row r="1687" spans="100:102" x14ac:dyDescent="0.25">
      <c r="CV1687" s="84">
        <f t="shared" ca="1" si="376"/>
        <v>1</v>
      </c>
      <c r="CW1687" s="58" t="str">
        <f>'Army of Thror'!W7</f>
        <v/>
      </c>
    </row>
    <row r="1688" spans="100:102" x14ac:dyDescent="0.25">
      <c r="CV1688" s="84">
        <f t="shared" ca="1" si="376"/>
        <v>1</v>
      </c>
      <c r="CW1688" s="58" t="str">
        <f>'Army of Thror'!W8</f>
        <v/>
      </c>
    </row>
    <row r="1689" spans="100:102" x14ac:dyDescent="0.25">
      <c r="CV1689" s="84">
        <f t="shared" ca="1" si="376"/>
        <v>1</v>
      </c>
      <c r="CW1689" s="58" t="str">
        <f>'Army of Thror'!W9</f>
        <v/>
      </c>
    </row>
    <row r="1690" spans="100:102" x14ac:dyDescent="0.25">
      <c r="CV1690" s="84">
        <f t="shared" ca="1" si="376"/>
        <v>1</v>
      </c>
      <c r="CW1690" s="58" t="str">
        <f>'Army of Thror'!W10</f>
        <v/>
      </c>
    </row>
    <row r="1691" spans="100:102" x14ac:dyDescent="0.25">
      <c r="CV1691" s="84">
        <f t="shared" ca="1" si="376"/>
        <v>1</v>
      </c>
      <c r="CW1691" s="58" t="str">
        <f>'Army of Thror'!W11</f>
        <v/>
      </c>
    </row>
    <row r="1692" spans="100:102" x14ac:dyDescent="0.25">
      <c r="CV1692" s="84">
        <f t="shared" ca="1" si="376"/>
        <v>1</v>
      </c>
      <c r="CW1692" s="58" t="str">
        <f>'Army of Thror'!W12</f>
        <v/>
      </c>
    </row>
    <row r="1693" spans="100:102" x14ac:dyDescent="0.25">
      <c r="CV1693" s="84">
        <f t="shared" ca="1" si="376"/>
        <v>1</v>
      </c>
      <c r="CW1693" s="58" t="str">
        <f>'Army of Thror'!W13</f>
        <v/>
      </c>
    </row>
    <row r="1694" spans="100:102" x14ac:dyDescent="0.25">
      <c r="CV1694" s="84">
        <f t="shared" ca="1" si="376"/>
        <v>1</v>
      </c>
      <c r="CW1694" s="58" t="str">
        <f>'Army of Thror'!W14</f>
        <v/>
      </c>
    </row>
    <row r="1695" spans="100:102" x14ac:dyDescent="0.25">
      <c r="CV1695" s="84">
        <f t="shared" ca="1" si="376"/>
        <v>1</v>
      </c>
      <c r="CW1695" s="58" t="str">
        <f>'Army of Thror'!W15</f>
        <v/>
      </c>
    </row>
    <row r="1696" spans="100:102" x14ac:dyDescent="0.25">
      <c r="CV1696" s="84">
        <f t="shared" ca="1" si="376"/>
        <v>1</v>
      </c>
      <c r="CW1696" s="58" t="str">
        <f>'Army of Thror'!W16</f>
        <v/>
      </c>
    </row>
    <row r="1697" spans="100:101" x14ac:dyDescent="0.25">
      <c r="CV1697" s="84">
        <f t="shared" ca="1" si="376"/>
        <v>1</v>
      </c>
      <c r="CW1697" s="58" t="str">
        <f>'Army of Thror'!W17</f>
        <v/>
      </c>
    </row>
    <row r="1698" spans="100:101" x14ac:dyDescent="0.25">
      <c r="CV1698" s="84">
        <f t="shared" ca="1" si="376"/>
        <v>1</v>
      </c>
      <c r="CW1698" s="58" t="str">
        <f>'Army of Thror'!W18</f>
        <v/>
      </c>
    </row>
    <row r="1699" spans="100:101" x14ac:dyDescent="0.25">
      <c r="CV1699" s="84">
        <f t="shared" ca="1" si="376"/>
        <v>1</v>
      </c>
      <c r="CW1699" s="58" t="str">
        <f>'Army of Thror'!W19</f>
        <v/>
      </c>
    </row>
    <row r="1700" spans="100:101" x14ac:dyDescent="0.25">
      <c r="CV1700" s="84">
        <f t="shared" ca="1" si="376"/>
        <v>1</v>
      </c>
      <c r="CW1700" s="58" t="str">
        <f>'Army of Thror'!W20</f>
        <v/>
      </c>
    </row>
    <row r="1701" spans="100:101" x14ac:dyDescent="0.25">
      <c r="CV1701" s="84">
        <f t="shared" ca="1" si="376"/>
        <v>1</v>
      </c>
      <c r="CW1701" s="58" t="str">
        <f>'Army of Thror'!W21</f>
        <v/>
      </c>
    </row>
    <row r="1702" spans="100:101" x14ac:dyDescent="0.25">
      <c r="CV1702" s="84">
        <f t="shared" ca="1" si="376"/>
        <v>1</v>
      </c>
      <c r="CW1702" s="58" t="str">
        <f>'Army of Thror'!W22</f>
        <v/>
      </c>
    </row>
    <row r="1703" spans="100:101" x14ac:dyDescent="0.25">
      <c r="CV1703" s="84">
        <f t="shared" ca="1" si="376"/>
        <v>1</v>
      </c>
      <c r="CW1703" s="58" t="str">
        <f>'Army of Thror'!W23</f>
        <v/>
      </c>
    </row>
    <row r="1704" spans="100:101" x14ac:dyDescent="0.25">
      <c r="CV1704" s="84">
        <f t="shared" ca="1" si="376"/>
        <v>1</v>
      </c>
      <c r="CW1704" s="58" t="str">
        <f>'Army of Thror'!W24</f>
        <v/>
      </c>
    </row>
    <row r="1705" spans="100:101" x14ac:dyDescent="0.25">
      <c r="CV1705" s="84">
        <f t="shared" ca="1" si="376"/>
        <v>1</v>
      </c>
      <c r="CW1705" s="58" t="str">
        <f>'Army of Thror'!W25</f>
        <v/>
      </c>
    </row>
    <row r="1706" spans="100:101" x14ac:dyDescent="0.25">
      <c r="CV1706" s="84">
        <f t="shared" ca="1" si="376"/>
        <v>1</v>
      </c>
      <c r="CW1706" s="58" t="str">
        <f>'Army of Thror'!W26</f>
        <v/>
      </c>
    </row>
    <row r="1707" spans="100:101" x14ac:dyDescent="0.25">
      <c r="CV1707" s="84">
        <f t="shared" ca="1" si="376"/>
        <v>1</v>
      </c>
      <c r="CW1707" s="58" t="str">
        <f>'Army of Thror'!W27</f>
        <v/>
      </c>
    </row>
    <row r="1708" spans="100:101" x14ac:dyDescent="0.25">
      <c r="CV1708" s="84">
        <f t="shared" ca="1" si="376"/>
        <v>1</v>
      </c>
      <c r="CW1708" s="58" t="str">
        <f>'Army of Thror'!W28</f>
        <v/>
      </c>
    </row>
    <row r="1709" spans="100:101" x14ac:dyDescent="0.25">
      <c r="CV1709" s="84">
        <f t="shared" ca="1" si="376"/>
        <v>1</v>
      </c>
      <c r="CW1709" s="58" t="str">
        <f>'Army of Thror'!W29</f>
        <v/>
      </c>
    </row>
    <row r="1710" spans="100:101" x14ac:dyDescent="0.25">
      <c r="CV1710" s="84">
        <f t="shared" ca="1" si="376"/>
        <v>1</v>
      </c>
      <c r="CW1710" s="58" t="str">
        <f>'Army of Thror'!W30</f>
        <v/>
      </c>
    </row>
    <row r="1711" spans="100:101" x14ac:dyDescent="0.25">
      <c r="CV1711" s="84">
        <f t="shared" ca="1" si="376"/>
        <v>1</v>
      </c>
      <c r="CW1711" s="58" t="str">
        <f>'Army of Thror'!W31</f>
        <v/>
      </c>
    </row>
    <row r="1712" spans="100:101" x14ac:dyDescent="0.25">
      <c r="CV1712" s="84">
        <f t="shared" ca="1" si="376"/>
        <v>1</v>
      </c>
      <c r="CW1712" s="58" t="str">
        <f>'Army of Thror'!W32</f>
        <v/>
      </c>
    </row>
    <row r="1713" spans="100:101" x14ac:dyDescent="0.25">
      <c r="CV1713" s="84">
        <f t="shared" ca="1" si="376"/>
        <v>1</v>
      </c>
      <c r="CW1713" s="58" t="str">
        <f>'Army of Thror'!W33</f>
        <v/>
      </c>
    </row>
    <row r="1714" spans="100:101" x14ac:dyDescent="0.25">
      <c r="CV1714" s="84">
        <f t="shared" ca="1" si="376"/>
        <v>1</v>
      </c>
      <c r="CW1714" s="58" t="str">
        <f>'Army of Thror'!W34</f>
        <v/>
      </c>
    </row>
    <row r="1715" spans="100:101" x14ac:dyDescent="0.25">
      <c r="CV1715" s="84">
        <f t="shared" ca="1" si="376"/>
        <v>1</v>
      </c>
      <c r="CW1715" s="58" t="str">
        <f>'Army of Thror'!W35</f>
        <v/>
      </c>
    </row>
    <row r="1716" spans="100:101" x14ac:dyDescent="0.25">
      <c r="CV1716" s="84">
        <f t="shared" ca="1" si="376"/>
        <v>1</v>
      </c>
      <c r="CW1716" s="58" t="str">
        <f>'Army of Thror'!W36</f>
        <v/>
      </c>
    </row>
    <row r="1717" spans="100:101" x14ac:dyDescent="0.25">
      <c r="CV1717" s="84">
        <f t="shared" ca="1" si="376"/>
        <v>1</v>
      </c>
      <c r="CW1717" s="58" t="str">
        <f>'Army of Thror'!W37</f>
        <v/>
      </c>
    </row>
    <row r="1718" spans="100:101" x14ac:dyDescent="0.25">
      <c r="CV1718" s="84">
        <f t="shared" ca="1" si="376"/>
        <v>1</v>
      </c>
      <c r="CW1718" s="58" t="str">
        <f>'Army of Thror'!W38</f>
        <v/>
      </c>
    </row>
    <row r="1719" spans="100:101" x14ac:dyDescent="0.25">
      <c r="CV1719" s="84">
        <f t="shared" ca="1" si="376"/>
        <v>1</v>
      </c>
      <c r="CW1719" s="58" t="str">
        <f>'Army of Thror'!W39</f>
        <v/>
      </c>
    </row>
    <row r="1720" spans="100:101" x14ac:dyDescent="0.25">
      <c r="CV1720" s="84">
        <f t="shared" ca="1" si="376"/>
        <v>1</v>
      </c>
      <c r="CW1720" s="58" t="str">
        <f>'Army of Thror'!W40</f>
        <v/>
      </c>
    </row>
    <row r="1721" spans="100:101" x14ac:dyDescent="0.25">
      <c r="CV1721" s="84">
        <f t="shared" ca="1" si="376"/>
        <v>1</v>
      </c>
      <c r="CW1721" s="58" t="str">
        <f>'Army of Thror'!W41</f>
        <v/>
      </c>
    </row>
    <row r="1722" spans="100:101" x14ac:dyDescent="0.25">
      <c r="CV1722" s="84">
        <f t="shared" ca="1" si="376"/>
        <v>1</v>
      </c>
      <c r="CW1722" s="58" t="str">
        <f>'Army of Thror'!W42</f>
        <v/>
      </c>
    </row>
    <row r="1723" spans="100:101" x14ac:dyDescent="0.25">
      <c r="CV1723" s="84">
        <f t="shared" ca="1" si="376"/>
        <v>1</v>
      </c>
      <c r="CW1723" s="58" t="str">
        <f>'Army of Thror'!W43</f>
        <v/>
      </c>
    </row>
    <row r="1724" spans="100:101" x14ac:dyDescent="0.25">
      <c r="CV1724" s="84">
        <f t="shared" ca="1" si="376"/>
        <v>1</v>
      </c>
      <c r="CW1724" s="58" t="str">
        <f>'Army of Thror'!W44</f>
        <v/>
      </c>
    </row>
    <row r="1725" spans="100:101" x14ac:dyDescent="0.25">
      <c r="CV1725" s="84">
        <f t="shared" ca="1" si="376"/>
        <v>1</v>
      </c>
      <c r="CW1725" s="58" t="str">
        <f>'Army of Thror'!W45</f>
        <v/>
      </c>
    </row>
    <row r="1726" spans="100:101" x14ac:dyDescent="0.25">
      <c r="CV1726" s="84">
        <f t="shared" ca="1" si="376"/>
        <v>1</v>
      </c>
      <c r="CW1726" s="58" t="str">
        <f>'Army of Thror'!W46</f>
        <v/>
      </c>
    </row>
    <row r="1727" spans="100:101" x14ac:dyDescent="0.25">
      <c r="CV1727" s="84">
        <f t="shared" ca="1" si="376"/>
        <v>1</v>
      </c>
      <c r="CW1727" s="58" t="str">
        <f>'Army of Thror'!W47</f>
        <v/>
      </c>
    </row>
    <row r="1728" spans="100:101" x14ac:dyDescent="0.25">
      <c r="CV1728" s="84">
        <f t="shared" ca="1" si="376"/>
        <v>1</v>
      </c>
      <c r="CW1728" s="58" t="str">
        <f>'Army of Thror'!W48</f>
        <v/>
      </c>
    </row>
    <row r="1729" spans="100:101" x14ac:dyDescent="0.25">
      <c r="CV1729" s="84">
        <f t="shared" ca="1" si="376"/>
        <v>1</v>
      </c>
      <c r="CW1729" s="58" t="str">
        <f>'Army of Thror'!W49</f>
        <v/>
      </c>
    </row>
    <row r="1730" spans="100:101" x14ac:dyDescent="0.25">
      <c r="CV1730" s="84">
        <f t="shared" ca="1" si="376"/>
        <v>1</v>
      </c>
      <c r="CW1730" s="58" t="str">
        <f>'Army of Thror'!W50</f>
        <v/>
      </c>
    </row>
    <row r="1731" spans="100:101" x14ac:dyDescent="0.25">
      <c r="CV1731" s="84">
        <f t="shared" ref="CV1731:CV1794" ca="1" si="377">IF(CW1730="",CV1730,CV1730+1)</f>
        <v>1</v>
      </c>
      <c r="CW1731" s="58" t="str">
        <f>'Army of Thror'!W51</f>
        <v/>
      </c>
    </row>
    <row r="1732" spans="100:101" x14ac:dyDescent="0.25">
      <c r="CV1732" s="84">
        <f t="shared" ca="1" si="377"/>
        <v>1</v>
      </c>
      <c r="CW1732" s="58" t="str">
        <f>'Army of Thror'!W52</f>
        <v/>
      </c>
    </row>
    <row r="1733" spans="100:101" x14ac:dyDescent="0.25">
      <c r="CV1733" s="84">
        <f t="shared" ca="1" si="377"/>
        <v>1</v>
      </c>
      <c r="CW1733" s="58" t="str">
        <f>'Army of Thror'!W53</f>
        <v/>
      </c>
    </row>
    <row r="1734" spans="100:101" x14ac:dyDescent="0.25">
      <c r="CV1734" s="84">
        <f t="shared" ca="1" si="377"/>
        <v>1</v>
      </c>
      <c r="CW1734" s="58" t="str">
        <f>'Army of Thror'!W54</f>
        <v/>
      </c>
    </row>
    <row r="1735" spans="100:101" x14ac:dyDescent="0.25">
      <c r="CV1735" s="84">
        <f t="shared" ca="1" si="377"/>
        <v>1</v>
      </c>
      <c r="CW1735" s="58" t="str">
        <f>'Army of Thror'!W55</f>
        <v/>
      </c>
    </row>
    <row r="1736" spans="100:101" x14ac:dyDescent="0.25">
      <c r="CV1736" s="84">
        <f t="shared" ca="1" si="377"/>
        <v>1</v>
      </c>
      <c r="CW1736" s="58" t="str">
        <f>'Army of Thror'!W56</f>
        <v/>
      </c>
    </row>
    <row r="1737" spans="100:101" x14ac:dyDescent="0.25">
      <c r="CV1737" s="84">
        <f t="shared" ca="1" si="377"/>
        <v>1</v>
      </c>
      <c r="CW1737" s="58" t="str">
        <f>'Army of Thror'!W57</f>
        <v/>
      </c>
    </row>
    <row r="1738" spans="100:101" x14ac:dyDescent="0.25">
      <c r="CV1738" s="84">
        <f t="shared" ca="1" si="377"/>
        <v>1</v>
      </c>
      <c r="CW1738" s="58" t="str">
        <f>'Army of Thror'!W58</f>
        <v/>
      </c>
    </row>
    <row r="1739" spans="100:101" x14ac:dyDescent="0.25">
      <c r="CV1739" s="84">
        <f t="shared" ca="1" si="377"/>
        <v>1</v>
      </c>
      <c r="CW1739" s="58" t="str">
        <f>'Army of Thror'!W59</f>
        <v/>
      </c>
    </row>
    <row r="1740" spans="100:101" x14ac:dyDescent="0.25">
      <c r="CV1740" s="84">
        <f t="shared" ca="1" si="377"/>
        <v>1</v>
      </c>
      <c r="CW1740" s="58" t="str">
        <f>'Army of Thror'!W60</f>
        <v/>
      </c>
    </row>
    <row r="1741" spans="100:101" x14ac:dyDescent="0.25">
      <c r="CV1741" s="84">
        <f t="shared" ca="1" si="377"/>
        <v>1</v>
      </c>
      <c r="CW1741" s="58" t="str">
        <f>'Army of Thror'!W61</f>
        <v/>
      </c>
    </row>
    <row r="1742" spans="100:101" x14ac:dyDescent="0.25">
      <c r="CV1742" s="84">
        <f t="shared" ca="1" si="377"/>
        <v>1</v>
      </c>
      <c r="CW1742" s="58" t="str">
        <f>'Army of Thror'!W62</f>
        <v/>
      </c>
    </row>
    <row r="1743" spans="100:101" x14ac:dyDescent="0.25">
      <c r="CV1743" s="84">
        <f t="shared" ca="1" si="377"/>
        <v>1</v>
      </c>
      <c r="CW1743" s="58" t="str">
        <f>'Army of Thror'!W63</f>
        <v/>
      </c>
    </row>
    <row r="1744" spans="100:101" x14ac:dyDescent="0.25">
      <c r="CV1744" s="84">
        <f t="shared" ca="1" si="377"/>
        <v>1</v>
      </c>
      <c r="CW1744" s="58" t="str">
        <f>'Army of Thror'!W64</f>
        <v/>
      </c>
    </row>
    <row r="1745" spans="100:101" x14ac:dyDescent="0.25">
      <c r="CV1745" s="84">
        <f t="shared" ca="1" si="377"/>
        <v>1</v>
      </c>
      <c r="CW1745" s="58" t="str">
        <f>'Army of Thror'!W65</f>
        <v/>
      </c>
    </row>
    <row r="1746" spans="100:101" x14ac:dyDescent="0.25">
      <c r="CV1746" s="84">
        <f t="shared" ca="1" si="377"/>
        <v>1</v>
      </c>
      <c r="CW1746" s="58" t="str">
        <f>'Army of Thror'!W66</f>
        <v/>
      </c>
    </row>
    <row r="1747" spans="100:101" x14ac:dyDescent="0.25">
      <c r="CV1747" s="84">
        <f t="shared" ca="1" si="377"/>
        <v>1</v>
      </c>
      <c r="CW1747" s="58" t="str">
        <f>'Army of Thror'!W67</f>
        <v/>
      </c>
    </row>
    <row r="1748" spans="100:101" x14ac:dyDescent="0.25">
      <c r="CV1748" s="84">
        <f t="shared" ca="1" si="377"/>
        <v>1</v>
      </c>
      <c r="CW1748" s="58" t="str">
        <f>'Army of Thror'!W68</f>
        <v/>
      </c>
    </row>
    <row r="1749" spans="100:101" x14ac:dyDescent="0.25">
      <c r="CV1749" s="84">
        <f t="shared" ca="1" si="377"/>
        <v>1</v>
      </c>
      <c r="CW1749" s="58" t="str">
        <f>'Army of Thror'!W69</f>
        <v/>
      </c>
    </row>
    <row r="1750" spans="100:101" x14ac:dyDescent="0.25">
      <c r="CV1750" s="84">
        <f t="shared" ca="1" si="377"/>
        <v>1</v>
      </c>
      <c r="CW1750" s="58" t="str">
        <f>'Army of Thror'!W70</f>
        <v/>
      </c>
    </row>
    <row r="1751" spans="100:101" x14ac:dyDescent="0.25">
      <c r="CV1751" s="84">
        <f t="shared" ca="1" si="377"/>
        <v>1</v>
      </c>
      <c r="CW1751" s="58" t="str">
        <f>'Army of Thror'!W71</f>
        <v/>
      </c>
    </row>
    <row r="1752" spans="100:101" x14ac:dyDescent="0.25">
      <c r="CV1752" s="84">
        <f t="shared" ca="1" si="377"/>
        <v>1</v>
      </c>
      <c r="CW1752" s="58" t="str">
        <f>'Army of Thror'!W72</f>
        <v/>
      </c>
    </row>
    <row r="1753" spans="100:101" x14ac:dyDescent="0.25">
      <c r="CV1753" s="84">
        <f t="shared" ca="1" si="377"/>
        <v>1</v>
      </c>
      <c r="CW1753" s="58" t="str">
        <f>'Army of Thror'!W73</f>
        <v/>
      </c>
    </row>
    <row r="1754" spans="100:101" x14ac:dyDescent="0.25">
      <c r="CV1754" s="84">
        <f t="shared" ca="1" si="377"/>
        <v>1</v>
      </c>
      <c r="CW1754" s="58" t="str">
        <f>'Army of Thror'!W74</f>
        <v/>
      </c>
    </row>
    <row r="1755" spans="100:101" x14ac:dyDescent="0.25">
      <c r="CV1755" s="84">
        <f t="shared" ca="1" si="377"/>
        <v>1</v>
      </c>
      <c r="CW1755" s="58" t="str">
        <f>'Army of Thror'!W75</f>
        <v/>
      </c>
    </row>
    <row r="1756" spans="100:101" x14ac:dyDescent="0.25">
      <c r="CV1756" s="84">
        <f t="shared" ca="1" si="377"/>
        <v>1</v>
      </c>
      <c r="CW1756" s="58" t="str">
        <f>'Army of Thror'!W76</f>
        <v/>
      </c>
    </row>
    <row r="1757" spans="100:101" x14ac:dyDescent="0.25">
      <c r="CV1757" s="84">
        <f t="shared" ca="1" si="377"/>
        <v>1</v>
      </c>
      <c r="CW1757" s="58" t="str">
        <f>'Army of Thror'!W77</f>
        <v/>
      </c>
    </row>
    <row r="1758" spans="100:101" x14ac:dyDescent="0.25">
      <c r="CV1758" s="84">
        <f t="shared" ca="1" si="377"/>
        <v>1</v>
      </c>
      <c r="CW1758" s="58" t="str">
        <f>'Army of Thror'!W78</f>
        <v/>
      </c>
    </row>
    <row r="1759" spans="100:101" x14ac:dyDescent="0.25">
      <c r="CV1759" s="84">
        <f t="shared" ca="1" si="377"/>
        <v>1</v>
      </c>
      <c r="CW1759" s="58" t="str">
        <f>'Army of Thror'!W79</f>
        <v/>
      </c>
    </row>
    <row r="1760" spans="100:101" x14ac:dyDescent="0.25">
      <c r="CV1760" s="84">
        <f t="shared" ca="1" si="377"/>
        <v>1</v>
      </c>
      <c r="CW1760" s="58" t="str">
        <f>'Army of Thror'!W80</f>
        <v/>
      </c>
    </row>
    <row r="1761" spans="100:102" x14ac:dyDescent="0.25">
      <c r="CV1761" s="84">
        <f t="shared" ca="1" si="377"/>
        <v>1</v>
      </c>
      <c r="CW1761" s="84" t="str">
        <f>IF(CW1763="","",CX1761)</f>
        <v/>
      </c>
      <c r="CX1761" s="59" t="s">
        <v>2590</v>
      </c>
    </row>
    <row r="1762" spans="100:102" x14ac:dyDescent="0.25">
      <c r="CV1762" s="84">
        <f t="shared" ca="1" si="377"/>
        <v>1</v>
      </c>
      <c r="CW1762" s="84" t="str">
        <f>IF(CW1763="","",CX1762)</f>
        <v/>
      </c>
      <c r="CX1762" s="59" t="s">
        <v>546</v>
      </c>
    </row>
    <row r="1763" spans="100:102" x14ac:dyDescent="0.25">
      <c r="CV1763" s="84">
        <f t="shared" ca="1" si="377"/>
        <v>1</v>
      </c>
      <c r="CW1763" s="58" t="str">
        <f>'the Garrison of Dale'!W3</f>
        <v/>
      </c>
    </row>
    <row r="1764" spans="100:102" x14ac:dyDescent="0.25">
      <c r="CV1764" s="84">
        <f t="shared" ca="1" si="377"/>
        <v>1</v>
      </c>
      <c r="CW1764" s="58" t="str">
        <f>'the Garrison of Dale'!W4</f>
        <v/>
      </c>
    </row>
    <row r="1765" spans="100:102" x14ac:dyDescent="0.25">
      <c r="CV1765" s="84">
        <f t="shared" ca="1" si="377"/>
        <v>1</v>
      </c>
      <c r="CW1765" s="58" t="str">
        <f>'the Garrison of Dale'!W5</f>
        <v/>
      </c>
    </row>
    <row r="1766" spans="100:102" x14ac:dyDescent="0.25">
      <c r="CV1766" s="84">
        <f t="shared" ca="1" si="377"/>
        <v>1</v>
      </c>
      <c r="CW1766" s="58" t="str">
        <f>'the Garrison of Dale'!W6</f>
        <v/>
      </c>
    </row>
    <row r="1767" spans="100:102" x14ac:dyDescent="0.25">
      <c r="CV1767" s="84">
        <f t="shared" ca="1" si="377"/>
        <v>1</v>
      </c>
      <c r="CW1767" s="58" t="str">
        <f>'the Garrison of Dale'!W7</f>
        <v/>
      </c>
    </row>
    <row r="1768" spans="100:102" x14ac:dyDescent="0.25">
      <c r="CV1768" s="84">
        <f t="shared" ca="1" si="377"/>
        <v>1</v>
      </c>
      <c r="CW1768" s="58" t="str">
        <f>'the Garrison of Dale'!W8</f>
        <v/>
      </c>
    </row>
    <row r="1769" spans="100:102" x14ac:dyDescent="0.25">
      <c r="CV1769" s="84">
        <f t="shared" ca="1" si="377"/>
        <v>1</v>
      </c>
      <c r="CW1769" s="58" t="str">
        <f>'the Garrison of Dale'!W9</f>
        <v/>
      </c>
    </row>
    <row r="1770" spans="100:102" x14ac:dyDescent="0.25">
      <c r="CV1770" s="84">
        <f t="shared" ca="1" si="377"/>
        <v>1</v>
      </c>
      <c r="CW1770" s="58" t="str">
        <f>'the Garrison of Dale'!W10</f>
        <v/>
      </c>
    </row>
    <row r="1771" spans="100:102" x14ac:dyDescent="0.25">
      <c r="CV1771" s="84">
        <f t="shared" ca="1" si="377"/>
        <v>1</v>
      </c>
      <c r="CW1771" s="58" t="str">
        <f>'the Garrison of Dale'!W11</f>
        <v/>
      </c>
    </row>
    <row r="1772" spans="100:102" x14ac:dyDescent="0.25">
      <c r="CV1772" s="84">
        <f t="shared" ca="1" si="377"/>
        <v>1</v>
      </c>
      <c r="CW1772" s="58" t="str">
        <f>'the Garrison of Dale'!W12</f>
        <v/>
      </c>
    </row>
    <row r="1773" spans="100:102" x14ac:dyDescent="0.25">
      <c r="CV1773" s="84">
        <f t="shared" ca="1" si="377"/>
        <v>1</v>
      </c>
      <c r="CW1773" s="58" t="str">
        <f>'the Garrison of Dale'!W13</f>
        <v/>
      </c>
    </row>
    <row r="1774" spans="100:102" x14ac:dyDescent="0.25">
      <c r="CV1774" s="84">
        <f t="shared" ca="1" si="377"/>
        <v>1</v>
      </c>
      <c r="CW1774" s="58" t="str">
        <f>'the Garrison of Dale'!W14</f>
        <v/>
      </c>
    </row>
    <row r="1775" spans="100:102" x14ac:dyDescent="0.25">
      <c r="CV1775" s="84">
        <f t="shared" ca="1" si="377"/>
        <v>1</v>
      </c>
      <c r="CW1775" s="58" t="str">
        <f>'the Garrison of Dale'!W15</f>
        <v/>
      </c>
    </row>
    <row r="1776" spans="100:102" x14ac:dyDescent="0.25">
      <c r="CV1776" s="84">
        <f t="shared" ca="1" si="377"/>
        <v>1</v>
      </c>
      <c r="CW1776" s="58" t="str">
        <f>'the Garrison of Dale'!W16</f>
        <v/>
      </c>
    </row>
    <row r="1777" spans="100:101" x14ac:dyDescent="0.25">
      <c r="CV1777" s="84">
        <f t="shared" ca="1" si="377"/>
        <v>1</v>
      </c>
      <c r="CW1777" s="58" t="str">
        <f>'the Garrison of Dale'!W17</f>
        <v/>
      </c>
    </row>
    <row r="1778" spans="100:101" x14ac:dyDescent="0.25">
      <c r="CV1778" s="84">
        <f t="shared" ca="1" si="377"/>
        <v>1</v>
      </c>
      <c r="CW1778" s="58" t="str">
        <f>'the Garrison of Dale'!W18</f>
        <v/>
      </c>
    </row>
    <row r="1779" spans="100:101" x14ac:dyDescent="0.25">
      <c r="CV1779" s="84">
        <f t="shared" ca="1" si="377"/>
        <v>1</v>
      </c>
      <c r="CW1779" s="58" t="str">
        <f>'the Garrison of Dale'!W19</f>
        <v/>
      </c>
    </row>
    <row r="1780" spans="100:101" x14ac:dyDescent="0.25">
      <c r="CV1780" s="84">
        <f t="shared" ca="1" si="377"/>
        <v>1</v>
      </c>
      <c r="CW1780" s="58" t="str">
        <f>'the Garrison of Dale'!W20</f>
        <v/>
      </c>
    </row>
    <row r="1781" spans="100:101" x14ac:dyDescent="0.25">
      <c r="CV1781" s="84">
        <f t="shared" ca="1" si="377"/>
        <v>1</v>
      </c>
      <c r="CW1781" s="58" t="str">
        <f>'the Garrison of Dale'!W21</f>
        <v/>
      </c>
    </row>
    <row r="1782" spans="100:101" x14ac:dyDescent="0.25">
      <c r="CV1782" s="84">
        <f t="shared" ca="1" si="377"/>
        <v>1</v>
      </c>
      <c r="CW1782" s="58" t="str">
        <f>'the Garrison of Dale'!W22</f>
        <v/>
      </c>
    </row>
    <row r="1783" spans="100:101" x14ac:dyDescent="0.25">
      <c r="CV1783" s="84">
        <f t="shared" ca="1" si="377"/>
        <v>1</v>
      </c>
      <c r="CW1783" s="58" t="str">
        <f>'the Garrison of Dale'!W23</f>
        <v/>
      </c>
    </row>
    <row r="1784" spans="100:101" x14ac:dyDescent="0.25">
      <c r="CV1784" s="84">
        <f t="shared" ca="1" si="377"/>
        <v>1</v>
      </c>
      <c r="CW1784" s="58" t="str">
        <f>'the Garrison of Dale'!W24</f>
        <v/>
      </c>
    </row>
    <row r="1785" spans="100:101" x14ac:dyDescent="0.25">
      <c r="CV1785" s="84">
        <f t="shared" ca="1" si="377"/>
        <v>1</v>
      </c>
      <c r="CW1785" s="58" t="str">
        <f>'the Garrison of Dale'!W25</f>
        <v/>
      </c>
    </row>
    <row r="1786" spans="100:101" x14ac:dyDescent="0.25">
      <c r="CV1786" s="84">
        <f t="shared" ca="1" si="377"/>
        <v>1</v>
      </c>
      <c r="CW1786" s="58" t="str">
        <f>'the Garrison of Dale'!W26</f>
        <v/>
      </c>
    </row>
    <row r="1787" spans="100:101" x14ac:dyDescent="0.25">
      <c r="CV1787" s="84">
        <f t="shared" ca="1" si="377"/>
        <v>1</v>
      </c>
      <c r="CW1787" s="58" t="str">
        <f>'the Garrison of Dale'!W27</f>
        <v/>
      </c>
    </row>
    <row r="1788" spans="100:101" x14ac:dyDescent="0.25">
      <c r="CV1788" s="84">
        <f t="shared" ca="1" si="377"/>
        <v>1</v>
      </c>
      <c r="CW1788" s="58" t="str">
        <f>'the Garrison of Dale'!W28</f>
        <v/>
      </c>
    </row>
    <row r="1789" spans="100:101" x14ac:dyDescent="0.25">
      <c r="CV1789" s="84">
        <f t="shared" ca="1" si="377"/>
        <v>1</v>
      </c>
      <c r="CW1789" s="58" t="str">
        <f>'the Garrison of Dale'!W29</f>
        <v/>
      </c>
    </row>
    <row r="1790" spans="100:101" x14ac:dyDescent="0.25">
      <c r="CV1790" s="84">
        <f t="shared" ca="1" si="377"/>
        <v>1</v>
      </c>
      <c r="CW1790" s="58" t="str">
        <f>'the Garrison of Dale'!W30</f>
        <v/>
      </c>
    </row>
    <row r="1791" spans="100:101" x14ac:dyDescent="0.25">
      <c r="CV1791" s="84">
        <f t="shared" ca="1" si="377"/>
        <v>1</v>
      </c>
      <c r="CW1791" s="58" t="str">
        <f>'the Garrison of Dale'!W31</f>
        <v/>
      </c>
    </row>
    <row r="1792" spans="100:101" x14ac:dyDescent="0.25">
      <c r="CV1792" s="84">
        <f t="shared" ca="1" si="377"/>
        <v>1</v>
      </c>
      <c r="CW1792" s="58" t="str">
        <f>'the Garrison of Dale'!W32</f>
        <v/>
      </c>
    </row>
    <row r="1793" spans="100:101" x14ac:dyDescent="0.25">
      <c r="CV1793" s="84">
        <f t="shared" ca="1" si="377"/>
        <v>1</v>
      </c>
      <c r="CW1793" s="58" t="str">
        <f>'the Garrison of Dale'!W33</f>
        <v/>
      </c>
    </row>
    <row r="1794" spans="100:101" x14ac:dyDescent="0.25">
      <c r="CV1794" s="84">
        <f t="shared" ca="1" si="377"/>
        <v>1</v>
      </c>
      <c r="CW1794" s="58" t="str">
        <f>'the Garrison of Dale'!W34</f>
        <v/>
      </c>
    </row>
    <row r="1795" spans="100:101" x14ac:dyDescent="0.25">
      <c r="CV1795" s="84">
        <f t="shared" ref="CV1795:CV1841" ca="1" si="378">IF(CW1794="",CV1794,CV1794+1)</f>
        <v>1</v>
      </c>
      <c r="CW1795" s="58" t="str">
        <f>'the Garrison of Dale'!W35</f>
        <v/>
      </c>
    </row>
    <row r="1796" spans="100:101" x14ac:dyDescent="0.25">
      <c r="CV1796" s="84">
        <f t="shared" ca="1" si="378"/>
        <v>1</v>
      </c>
      <c r="CW1796" s="58" t="str">
        <f>'the Garrison of Dale'!W36</f>
        <v/>
      </c>
    </row>
    <row r="1797" spans="100:101" x14ac:dyDescent="0.25">
      <c r="CV1797" s="84">
        <f t="shared" ca="1" si="378"/>
        <v>1</v>
      </c>
      <c r="CW1797" s="58" t="str">
        <f>'the Garrison of Dale'!W37</f>
        <v/>
      </c>
    </row>
    <row r="1798" spans="100:101" x14ac:dyDescent="0.25">
      <c r="CV1798" s="84">
        <f t="shared" ca="1" si="378"/>
        <v>1</v>
      </c>
      <c r="CW1798" s="58" t="str">
        <f>'the Garrison of Dale'!W38</f>
        <v/>
      </c>
    </row>
    <row r="1799" spans="100:101" x14ac:dyDescent="0.25">
      <c r="CV1799" s="84">
        <f t="shared" ca="1" si="378"/>
        <v>1</v>
      </c>
      <c r="CW1799" s="58" t="str">
        <f>'the Garrison of Dale'!W39</f>
        <v/>
      </c>
    </row>
    <row r="1800" spans="100:101" x14ac:dyDescent="0.25">
      <c r="CV1800" s="84">
        <f t="shared" ca="1" si="378"/>
        <v>1</v>
      </c>
      <c r="CW1800" s="58" t="str">
        <f>'the Garrison of Dale'!W40</f>
        <v/>
      </c>
    </row>
    <row r="1801" spans="100:101" x14ac:dyDescent="0.25">
      <c r="CV1801" s="84">
        <f t="shared" ca="1" si="378"/>
        <v>1</v>
      </c>
      <c r="CW1801" s="58" t="str">
        <f>'the Garrison of Dale'!W41</f>
        <v/>
      </c>
    </row>
    <row r="1802" spans="100:101" x14ac:dyDescent="0.25">
      <c r="CV1802" s="84">
        <f t="shared" ca="1" si="378"/>
        <v>1</v>
      </c>
      <c r="CW1802" s="58" t="str">
        <f>'the Garrison of Dale'!W42</f>
        <v/>
      </c>
    </row>
    <row r="1803" spans="100:101" x14ac:dyDescent="0.25">
      <c r="CV1803" s="84">
        <f t="shared" ca="1" si="378"/>
        <v>1</v>
      </c>
      <c r="CW1803" s="58" t="str">
        <f>'the Garrison of Dale'!W43</f>
        <v/>
      </c>
    </row>
    <row r="1804" spans="100:101" x14ac:dyDescent="0.25">
      <c r="CV1804" s="84">
        <f t="shared" ca="1" si="378"/>
        <v>1</v>
      </c>
      <c r="CW1804" s="58" t="str">
        <f>'the Garrison of Dale'!W44</f>
        <v/>
      </c>
    </row>
    <row r="1805" spans="100:101" x14ac:dyDescent="0.25">
      <c r="CV1805" s="84">
        <f t="shared" ca="1" si="378"/>
        <v>1</v>
      </c>
      <c r="CW1805" s="58" t="str">
        <f>'the Garrison of Dale'!W45</f>
        <v/>
      </c>
    </row>
    <row r="1806" spans="100:101" x14ac:dyDescent="0.25">
      <c r="CV1806" s="84">
        <f t="shared" ca="1" si="378"/>
        <v>1</v>
      </c>
      <c r="CW1806" s="58" t="str">
        <f>'the Garrison of Dale'!W46</f>
        <v/>
      </c>
    </row>
    <row r="1807" spans="100:101" x14ac:dyDescent="0.25">
      <c r="CV1807" s="84">
        <f t="shared" ca="1" si="378"/>
        <v>1</v>
      </c>
      <c r="CW1807" s="58" t="str">
        <f>'the Garrison of Dale'!W47</f>
        <v/>
      </c>
    </row>
    <row r="1808" spans="100:101" x14ac:dyDescent="0.25">
      <c r="CV1808" s="84">
        <f t="shared" ca="1" si="378"/>
        <v>1</v>
      </c>
      <c r="CW1808" s="58" t="str">
        <f>'the Garrison of Dale'!W48</f>
        <v/>
      </c>
    </row>
    <row r="1809" spans="100:101" x14ac:dyDescent="0.25">
      <c r="CV1809" s="84">
        <f t="shared" ca="1" si="378"/>
        <v>1</v>
      </c>
      <c r="CW1809" s="58" t="str">
        <f>'the Garrison of Dale'!W49</f>
        <v/>
      </c>
    </row>
    <row r="1810" spans="100:101" x14ac:dyDescent="0.25">
      <c r="CV1810" s="84">
        <f t="shared" ca="1" si="378"/>
        <v>1</v>
      </c>
      <c r="CW1810" s="58" t="str">
        <f>'the Garrison of Dale'!W50</f>
        <v/>
      </c>
    </row>
    <row r="1811" spans="100:101" x14ac:dyDescent="0.25">
      <c r="CV1811" s="84">
        <f t="shared" ca="1" si="378"/>
        <v>1</v>
      </c>
      <c r="CW1811" s="58" t="str">
        <f>'the Garrison of Dale'!W51</f>
        <v/>
      </c>
    </row>
    <row r="1812" spans="100:101" x14ac:dyDescent="0.25">
      <c r="CV1812" s="84">
        <f t="shared" ca="1" si="378"/>
        <v>1</v>
      </c>
      <c r="CW1812" s="58" t="str">
        <f>'the Garrison of Dale'!W52</f>
        <v/>
      </c>
    </row>
    <row r="1813" spans="100:101" x14ac:dyDescent="0.25">
      <c r="CV1813" s="84">
        <f t="shared" ca="1" si="378"/>
        <v>1</v>
      </c>
      <c r="CW1813" s="58" t="str">
        <f>'the Garrison of Dale'!W53</f>
        <v/>
      </c>
    </row>
    <row r="1814" spans="100:101" x14ac:dyDescent="0.25">
      <c r="CV1814" s="84">
        <f t="shared" ca="1" si="378"/>
        <v>1</v>
      </c>
      <c r="CW1814" s="58" t="str">
        <f>'the Garrison of Dale'!W54</f>
        <v/>
      </c>
    </row>
    <row r="1815" spans="100:101" x14ac:dyDescent="0.25">
      <c r="CV1815" s="84">
        <f t="shared" ca="1" si="378"/>
        <v>1</v>
      </c>
      <c r="CW1815" s="58" t="str">
        <f>'the Garrison of Dale'!W55</f>
        <v/>
      </c>
    </row>
    <row r="1816" spans="100:101" x14ac:dyDescent="0.25">
      <c r="CV1816" s="84">
        <f t="shared" ca="1" si="378"/>
        <v>1</v>
      </c>
      <c r="CW1816" s="58" t="str">
        <f>'the Garrison of Dale'!W56</f>
        <v/>
      </c>
    </row>
    <row r="1817" spans="100:101" x14ac:dyDescent="0.25">
      <c r="CV1817" s="84">
        <f t="shared" ca="1" si="378"/>
        <v>1</v>
      </c>
      <c r="CW1817" s="58" t="str">
        <f>'the Garrison of Dale'!W57</f>
        <v/>
      </c>
    </row>
    <row r="1818" spans="100:101" x14ac:dyDescent="0.25">
      <c r="CV1818" s="84">
        <f t="shared" ca="1" si="378"/>
        <v>1</v>
      </c>
      <c r="CW1818" s="58" t="str">
        <f>'the Garrison of Dale'!W58</f>
        <v/>
      </c>
    </row>
    <row r="1819" spans="100:101" x14ac:dyDescent="0.25">
      <c r="CV1819" s="84">
        <f t="shared" ca="1" si="378"/>
        <v>1</v>
      </c>
      <c r="CW1819" s="58" t="str">
        <f>'the Garrison of Dale'!W59</f>
        <v/>
      </c>
    </row>
    <row r="1820" spans="100:101" x14ac:dyDescent="0.25">
      <c r="CV1820" s="84">
        <f t="shared" ca="1" si="378"/>
        <v>1</v>
      </c>
      <c r="CW1820" s="58" t="str">
        <f>'the Garrison of Dale'!W60</f>
        <v/>
      </c>
    </row>
    <row r="1821" spans="100:101" x14ac:dyDescent="0.25">
      <c r="CV1821" s="84">
        <f t="shared" ca="1" si="378"/>
        <v>1</v>
      </c>
      <c r="CW1821" s="58" t="str">
        <f>'the Garrison of Dale'!W61</f>
        <v/>
      </c>
    </row>
    <row r="1822" spans="100:101" x14ac:dyDescent="0.25">
      <c r="CV1822" s="84">
        <f t="shared" ca="1" si="378"/>
        <v>1</v>
      </c>
      <c r="CW1822" s="58" t="str">
        <f>'the Garrison of Dale'!W62</f>
        <v/>
      </c>
    </row>
    <row r="1823" spans="100:101" x14ac:dyDescent="0.25">
      <c r="CV1823" s="84">
        <f t="shared" ca="1" si="378"/>
        <v>1</v>
      </c>
      <c r="CW1823" s="58" t="str">
        <f>'the Garrison of Dale'!W63</f>
        <v/>
      </c>
    </row>
    <row r="1824" spans="100:101" x14ac:dyDescent="0.25">
      <c r="CV1824" s="84">
        <f t="shared" ca="1" si="378"/>
        <v>1</v>
      </c>
      <c r="CW1824" s="58" t="str">
        <f>'the Garrison of Dale'!W64</f>
        <v/>
      </c>
    </row>
    <row r="1825" spans="100:101" x14ac:dyDescent="0.25">
      <c r="CV1825" s="84">
        <f t="shared" ca="1" si="378"/>
        <v>1</v>
      </c>
      <c r="CW1825" s="58" t="str">
        <f>'the Garrison of Dale'!W65</f>
        <v/>
      </c>
    </row>
    <row r="1826" spans="100:101" x14ac:dyDescent="0.25">
      <c r="CV1826" s="84">
        <f t="shared" ca="1" si="378"/>
        <v>1</v>
      </c>
      <c r="CW1826" s="58" t="str">
        <f>'the Garrison of Dale'!W66</f>
        <v/>
      </c>
    </row>
    <row r="1827" spans="100:101" x14ac:dyDescent="0.25">
      <c r="CV1827" s="84">
        <f t="shared" ca="1" si="378"/>
        <v>1</v>
      </c>
      <c r="CW1827" s="58" t="str">
        <f>'the Garrison of Dale'!W67</f>
        <v/>
      </c>
    </row>
    <row r="1828" spans="100:101" x14ac:dyDescent="0.25">
      <c r="CV1828" s="84">
        <f t="shared" ca="1" si="378"/>
        <v>1</v>
      </c>
      <c r="CW1828" s="58" t="str">
        <f>'the Garrison of Dale'!W68</f>
        <v/>
      </c>
    </row>
    <row r="1829" spans="100:101" x14ac:dyDescent="0.25">
      <c r="CV1829" s="84">
        <f t="shared" ca="1" si="378"/>
        <v>1</v>
      </c>
      <c r="CW1829" s="58" t="str">
        <f>'the Garrison of Dale'!W69</f>
        <v/>
      </c>
    </row>
    <row r="1830" spans="100:101" x14ac:dyDescent="0.25">
      <c r="CV1830" s="84">
        <f t="shared" ca="1" si="378"/>
        <v>1</v>
      </c>
      <c r="CW1830" s="58" t="str">
        <f>'the Garrison of Dale'!W70</f>
        <v/>
      </c>
    </row>
    <row r="1831" spans="100:101" x14ac:dyDescent="0.25">
      <c r="CV1831" s="84">
        <f t="shared" ca="1" si="378"/>
        <v>1</v>
      </c>
      <c r="CW1831" s="58" t="str">
        <f>'the Garrison of Dale'!W71</f>
        <v/>
      </c>
    </row>
    <row r="1832" spans="100:101" x14ac:dyDescent="0.25">
      <c r="CV1832" s="84">
        <f t="shared" ca="1" si="378"/>
        <v>1</v>
      </c>
      <c r="CW1832" s="58" t="str">
        <f>'the Garrison of Dale'!W72</f>
        <v/>
      </c>
    </row>
    <row r="1833" spans="100:101" x14ac:dyDescent="0.25">
      <c r="CV1833" s="84">
        <f t="shared" ca="1" si="378"/>
        <v>1</v>
      </c>
      <c r="CW1833" s="58" t="str">
        <f>'the Garrison of Dale'!W73</f>
        <v/>
      </c>
    </row>
    <row r="1834" spans="100:101" x14ac:dyDescent="0.25">
      <c r="CV1834" s="84">
        <f t="shared" ca="1" si="378"/>
        <v>1</v>
      </c>
      <c r="CW1834" s="58" t="str">
        <f>'the Garrison of Dale'!W74</f>
        <v/>
      </c>
    </row>
    <row r="1835" spans="100:101" x14ac:dyDescent="0.25">
      <c r="CV1835" s="84">
        <f t="shared" ca="1" si="378"/>
        <v>1</v>
      </c>
      <c r="CW1835" s="58" t="str">
        <f>'the Garrison of Dale'!W75</f>
        <v/>
      </c>
    </row>
    <row r="1836" spans="100:101" x14ac:dyDescent="0.25">
      <c r="CV1836" s="84">
        <f t="shared" ca="1" si="378"/>
        <v>1</v>
      </c>
      <c r="CW1836" s="58" t="str">
        <f>'the Garrison of Dale'!W76</f>
        <v/>
      </c>
    </row>
    <row r="1837" spans="100:101" x14ac:dyDescent="0.25">
      <c r="CV1837" s="84">
        <f t="shared" ca="1" si="378"/>
        <v>1</v>
      </c>
      <c r="CW1837" s="58" t="str">
        <f>'the Garrison of Dale'!W77</f>
        <v/>
      </c>
    </row>
    <row r="1838" spans="100:101" x14ac:dyDescent="0.25">
      <c r="CV1838" s="84">
        <f t="shared" ca="1" si="378"/>
        <v>1</v>
      </c>
      <c r="CW1838" s="58" t="str">
        <f>'the Garrison of Dale'!W78</f>
        <v/>
      </c>
    </row>
    <row r="1839" spans="100:101" x14ac:dyDescent="0.25">
      <c r="CV1839" s="84">
        <f t="shared" ca="1" si="378"/>
        <v>1</v>
      </c>
      <c r="CW1839" s="58" t="str">
        <f>'the Garrison of Dale'!W79</f>
        <v/>
      </c>
    </row>
    <row r="1840" spans="100:101" x14ac:dyDescent="0.25">
      <c r="CV1840" s="84">
        <f t="shared" ca="1" si="378"/>
        <v>1</v>
      </c>
      <c r="CW1840" s="58" t="str">
        <f>'the Garrison of Dale'!W80</f>
        <v/>
      </c>
    </row>
    <row r="1841" spans="100:101" x14ac:dyDescent="0.25">
      <c r="CV1841" s="84">
        <f t="shared" ca="1" si="378"/>
        <v>1</v>
      </c>
      <c r="CW1841" s="84" t="str">
        <f>""</f>
        <v/>
      </c>
    </row>
  </sheetData>
  <sortState ref="EO1:FB1841">
    <sortCondition ref="EO330"/>
  </sortState>
  <mergeCells count="1076">
    <mergeCell ref="CM157:CM172"/>
    <mergeCell ref="CN157:CN172"/>
    <mergeCell ref="CE157:CE172"/>
    <mergeCell ref="CF157:CF172"/>
    <mergeCell ref="CG157:CG172"/>
    <mergeCell ref="CH157:CH172"/>
    <mergeCell ref="CI157:CI172"/>
    <mergeCell ref="CJ157:CJ172"/>
    <mergeCell ref="CA157:CA172"/>
    <mergeCell ref="CB157:CB172"/>
    <mergeCell ref="CC157:CC172"/>
    <mergeCell ref="CD157:CD172"/>
    <mergeCell ref="CK157:CK172"/>
    <mergeCell ref="CL157:CL172"/>
    <mergeCell ref="BU157:BU172"/>
    <mergeCell ref="BV157:BV172"/>
    <mergeCell ref="BW157:BW172"/>
    <mergeCell ref="BX157:BX172"/>
    <mergeCell ref="BY157:BY172"/>
    <mergeCell ref="BZ157:BZ172"/>
    <mergeCell ref="BO157:BO172"/>
    <mergeCell ref="BP157:BP172"/>
    <mergeCell ref="BQ157:BQ172"/>
    <mergeCell ref="BR157:BR172"/>
    <mergeCell ref="BS157:BS172"/>
    <mergeCell ref="BT157:BT172"/>
    <mergeCell ref="BI157:BI172"/>
    <mergeCell ref="BJ157:BJ172"/>
    <mergeCell ref="BK157:BK172"/>
    <mergeCell ref="BL157:BL172"/>
    <mergeCell ref="BM157:BM172"/>
    <mergeCell ref="BN157:BN172"/>
    <mergeCell ref="BC157:BC172"/>
    <mergeCell ref="BD157:BD172"/>
    <mergeCell ref="BE157:BE172"/>
    <mergeCell ref="BF157:BF172"/>
    <mergeCell ref="BG157:BG172"/>
    <mergeCell ref="BH157:BH172"/>
    <mergeCell ref="CL138:CL153"/>
    <mergeCell ref="CM138:CM153"/>
    <mergeCell ref="CN138:CN153"/>
    <mergeCell ref="AV157:AV172"/>
    <mergeCell ref="AW157:AW172"/>
    <mergeCell ref="AX157:AX172"/>
    <mergeCell ref="AY157:AY172"/>
    <mergeCell ref="AZ157:AZ172"/>
    <mergeCell ref="BA157:BA172"/>
    <mergeCell ref="BB157:BB172"/>
    <mergeCell ref="CF138:CF153"/>
    <mergeCell ref="CG138:CG153"/>
    <mergeCell ref="CH138:CH153"/>
    <mergeCell ref="CI138:CI153"/>
    <mergeCell ref="CJ138:CJ153"/>
    <mergeCell ref="CK138:CK153"/>
    <mergeCell ref="BZ138:BZ153"/>
    <mergeCell ref="CA138:CA153"/>
    <mergeCell ref="CB138:CB153"/>
    <mergeCell ref="CC138:CC153"/>
    <mergeCell ref="CD138:CD153"/>
    <mergeCell ref="CE138:CE153"/>
    <mergeCell ref="BT138:BT153"/>
    <mergeCell ref="BU138:BU153"/>
    <mergeCell ref="BV138:BV153"/>
    <mergeCell ref="BW138:BW153"/>
    <mergeCell ref="BX138:BX153"/>
    <mergeCell ref="BY138:BY153"/>
    <mergeCell ref="BN138:BN153"/>
    <mergeCell ref="BO138:BO153"/>
    <mergeCell ref="BP138:BP153"/>
    <mergeCell ref="BQ138:BQ153"/>
    <mergeCell ref="BR138:BR153"/>
    <mergeCell ref="BS138:BS153"/>
    <mergeCell ref="BH138:BH153"/>
    <mergeCell ref="BI138:BI153"/>
    <mergeCell ref="BJ138:BJ153"/>
    <mergeCell ref="BK138:BK153"/>
    <mergeCell ref="BL138:BL153"/>
    <mergeCell ref="BM138:BM153"/>
    <mergeCell ref="BB138:BB153"/>
    <mergeCell ref="BC138:BC153"/>
    <mergeCell ref="BD138:BD153"/>
    <mergeCell ref="BE138:BE153"/>
    <mergeCell ref="BF138:BF153"/>
    <mergeCell ref="BG138:BG153"/>
    <mergeCell ref="AV138:AV153"/>
    <mergeCell ref="AW138:AW153"/>
    <mergeCell ref="AX138:AX153"/>
    <mergeCell ref="AY138:AY153"/>
    <mergeCell ref="AZ138:AZ153"/>
    <mergeCell ref="BA138:BA153"/>
    <mergeCell ref="S157:S172"/>
    <mergeCell ref="T157:T172"/>
    <mergeCell ref="U157:U172"/>
    <mergeCell ref="V157:V172"/>
    <mergeCell ref="K157:K172"/>
    <mergeCell ref="L157:L172"/>
    <mergeCell ref="M157:M172"/>
    <mergeCell ref="N157:N172"/>
    <mergeCell ref="O157:O172"/>
    <mergeCell ref="P157:P172"/>
    <mergeCell ref="AO157:AO172"/>
    <mergeCell ref="AP157:AP172"/>
    <mergeCell ref="AQ157:AQ172"/>
    <mergeCell ref="AR157:AR172"/>
    <mergeCell ref="AS157:AS172"/>
    <mergeCell ref="AT157:AT172"/>
    <mergeCell ref="AI157:AI172"/>
    <mergeCell ref="AJ157:AJ172"/>
    <mergeCell ref="AK157:AK172"/>
    <mergeCell ref="AL157:AL172"/>
    <mergeCell ref="AM157:AM172"/>
    <mergeCell ref="AN157:AN172"/>
    <mergeCell ref="AC157:AC172"/>
    <mergeCell ref="AD157:AD172"/>
    <mergeCell ref="AE157:AE172"/>
    <mergeCell ref="AF157:AF172"/>
    <mergeCell ref="AG157:AG172"/>
    <mergeCell ref="AH157:AH172"/>
    <mergeCell ref="I157:I172"/>
    <mergeCell ref="J157:J172"/>
    <mergeCell ref="AM138:AM153"/>
    <mergeCell ref="AN138:AN153"/>
    <mergeCell ref="AO138:AO153"/>
    <mergeCell ref="AP138:AP153"/>
    <mergeCell ref="AQ138:AQ153"/>
    <mergeCell ref="AR138:AR153"/>
    <mergeCell ref="AG138:AG153"/>
    <mergeCell ref="AH138:AH153"/>
    <mergeCell ref="AI138:AI153"/>
    <mergeCell ref="AJ138:AJ153"/>
    <mergeCell ref="AK138:AK153"/>
    <mergeCell ref="AL138:AL153"/>
    <mergeCell ref="AA138:AA153"/>
    <mergeCell ref="AB138:AB153"/>
    <mergeCell ref="AC138:AC153"/>
    <mergeCell ref="AD138:AD153"/>
    <mergeCell ref="AE138:AE153"/>
    <mergeCell ref="AF138:AF153"/>
    <mergeCell ref="U138:U153"/>
    <mergeCell ref="V138:V153"/>
    <mergeCell ref="W138:W153"/>
    <mergeCell ref="X138:X153"/>
    <mergeCell ref="W157:W172"/>
    <mergeCell ref="X157:X172"/>
    <mergeCell ref="Y157:Y172"/>
    <mergeCell ref="Z157:Z172"/>
    <mergeCell ref="AA157:AA172"/>
    <mergeCell ref="AB157:AB172"/>
    <mergeCell ref="Q157:Q172"/>
    <mergeCell ref="R157:R172"/>
    <mergeCell ref="Y138:Y153"/>
    <mergeCell ref="Z138:Z153"/>
    <mergeCell ref="O138:O153"/>
    <mergeCell ref="P138:P153"/>
    <mergeCell ref="Q138:Q153"/>
    <mergeCell ref="R138:R153"/>
    <mergeCell ref="S138:S153"/>
    <mergeCell ref="T138:T153"/>
    <mergeCell ref="I138:I153"/>
    <mergeCell ref="J138:J153"/>
    <mergeCell ref="K138:K153"/>
    <mergeCell ref="L138:L153"/>
    <mergeCell ref="M138:M153"/>
    <mergeCell ref="N138:N153"/>
    <mergeCell ref="A138:A172"/>
    <mergeCell ref="AU138:AU172"/>
    <mergeCell ref="B138:B153"/>
    <mergeCell ref="B157:B172"/>
    <mergeCell ref="C138:C153"/>
    <mergeCell ref="D138:D153"/>
    <mergeCell ref="E138:E153"/>
    <mergeCell ref="F138:F153"/>
    <mergeCell ref="G138:G153"/>
    <mergeCell ref="H138:H153"/>
    <mergeCell ref="AS138:AS153"/>
    <mergeCell ref="AT138:AT153"/>
    <mergeCell ref="C157:C172"/>
    <mergeCell ref="D157:D172"/>
    <mergeCell ref="E157:E172"/>
    <mergeCell ref="F157:F172"/>
    <mergeCell ref="G157:G172"/>
    <mergeCell ref="H157:H172"/>
    <mergeCell ref="CE101:CE135"/>
    <mergeCell ref="CF101:CF135"/>
    <mergeCell ref="CM101:CM135"/>
    <mergeCell ref="CN101:CN135"/>
    <mergeCell ref="CG101:CG135"/>
    <mergeCell ref="CH101:CH135"/>
    <mergeCell ref="CI101:CI135"/>
    <mergeCell ref="CJ101:CJ135"/>
    <mergeCell ref="CK101:CK135"/>
    <mergeCell ref="CL101:CL135"/>
    <mergeCell ref="BY101:BY135"/>
    <mergeCell ref="BZ101:BZ135"/>
    <mergeCell ref="CA101:CA135"/>
    <mergeCell ref="CB101:CB135"/>
    <mergeCell ref="CC101:CC135"/>
    <mergeCell ref="CD101:CD135"/>
    <mergeCell ref="BS101:BS135"/>
    <mergeCell ref="BT101:BT135"/>
    <mergeCell ref="BU101:BU135"/>
    <mergeCell ref="BV101:BV135"/>
    <mergeCell ref="BW101:BW135"/>
    <mergeCell ref="BX101:BX135"/>
    <mergeCell ref="BM101:BM135"/>
    <mergeCell ref="BN101:BN135"/>
    <mergeCell ref="BO101:BO135"/>
    <mergeCell ref="BP101:BP135"/>
    <mergeCell ref="BQ101:BQ135"/>
    <mergeCell ref="BR101:BR135"/>
    <mergeCell ref="BE101:BE135"/>
    <mergeCell ref="BF101:BF135"/>
    <mergeCell ref="BI101:BI135"/>
    <mergeCell ref="BJ101:BJ135"/>
    <mergeCell ref="BK101:BK135"/>
    <mergeCell ref="BL101:BL135"/>
    <mergeCell ref="BG101:BG135"/>
    <mergeCell ref="BH101:BH135"/>
    <mergeCell ref="AR101:AR135"/>
    <mergeCell ref="AS101:AS135"/>
    <mergeCell ref="BA101:BA135"/>
    <mergeCell ref="BB101:BB135"/>
    <mergeCell ref="BC101:BC135"/>
    <mergeCell ref="BD101:BD135"/>
    <mergeCell ref="AW101:AW135"/>
    <mergeCell ref="AX101:AX135"/>
    <mergeCell ref="AT101:AT135"/>
    <mergeCell ref="AV101:AV135"/>
    <mergeCell ref="AL101:AL135"/>
    <mergeCell ref="AM101:AM135"/>
    <mergeCell ref="AN101:AN135"/>
    <mergeCell ref="AO101:AO135"/>
    <mergeCell ref="AP101:AP135"/>
    <mergeCell ref="AQ101:AQ135"/>
    <mergeCell ref="AF101:AF135"/>
    <mergeCell ref="AG101:AG135"/>
    <mergeCell ref="AH101:AH135"/>
    <mergeCell ref="AI101:AI135"/>
    <mergeCell ref="AJ101:AJ135"/>
    <mergeCell ref="AK101:AK135"/>
    <mergeCell ref="X101:X135"/>
    <mergeCell ref="Y101:Y135"/>
    <mergeCell ref="AB101:AB135"/>
    <mergeCell ref="AC101:AC135"/>
    <mergeCell ref="AD101:AD135"/>
    <mergeCell ref="AE101:AE135"/>
    <mergeCell ref="P101:P135"/>
    <mergeCell ref="Q101:Q135"/>
    <mergeCell ref="T101:T135"/>
    <mergeCell ref="U101:U135"/>
    <mergeCell ref="V101:V135"/>
    <mergeCell ref="W101:W135"/>
    <mergeCell ref="R101:R135"/>
    <mergeCell ref="S101:S135"/>
    <mergeCell ref="AN1:AN37"/>
    <mergeCell ref="AR1:AR37"/>
    <mergeCell ref="AS1:AS37"/>
    <mergeCell ref="AY1:AY37"/>
    <mergeCell ref="AZ1:AZ37"/>
    <mergeCell ref="BE1:BE37"/>
    <mergeCell ref="AT8:AT9"/>
    <mergeCell ref="AT5:AT6"/>
    <mergeCell ref="AT21:AT27"/>
    <mergeCell ref="AT3:AT4"/>
    <mergeCell ref="AH1:AH37"/>
    <mergeCell ref="AI1:AI37"/>
    <mergeCell ref="AJ1:AJ37"/>
    <mergeCell ref="AK1:AK37"/>
    <mergeCell ref="AL1:AL37"/>
    <mergeCell ref="AM1:AM37"/>
    <mergeCell ref="Z1:Z37"/>
    <mergeCell ref="AA1:AA37"/>
    <mergeCell ref="AB1:AB37"/>
    <mergeCell ref="AG1:AG37"/>
    <mergeCell ref="AC1:AC37"/>
    <mergeCell ref="AD1:AD37"/>
    <mergeCell ref="AE1:AE37"/>
    <mergeCell ref="AF1:AF37"/>
    <mergeCell ref="L1:L37"/>
    <mergeCell ref="W1:W37"/>
    <mergeCell ref="AT28:AT29"/>
    <mergeCell ref="U1:U37"/>
    <mergeCell ref="Q1:Q37"/>
    <mergeCell ref="R1:R37"/>
    <mergeCell ref="S1:S37"/>
    <mergeCell ref="T1:T37"/>
    <mergeCell ref="X1:X37"/>
    <mergeCell ref="Y1:Y37"/>
    <mergeCell ref="F1:F37"/>
    <mergeCell ref="G1:G37"/>
    <mergeCell ref="H1:H37"/>
    <mergeCell ref="I1:I37"/>
    <mergeCell ref="J1:J37"/>
    <mergeCell ref="K1:K37"/>
    <mergeCell ref="A1:A37"/>
    <mergeCell ref="B1:B37"/>
    <mergeCell ref="C1:C37"/>
    <mergeCell ref="D1:D37"/>
    <mergeCell ref="E1:E37"/>
    <mergeCell ref="V1:V37"/>
    <mergeCell ref="M1:M37"/>
    <mergeCell ref="N1:N37"/>
    <mergeCell ref="O1:O37"/>
    <mergeCell ref="P1:P37"/>
    <mergeCell ref="AT19:AT20"/>
    <mergeCell ref="BA1:BA37"/>
    <mergeCell ref="BB1:BB37"/>
    <mergeCell ref="BC1:BC37"/>
    <mergeCell ref="AT30:AT36"/>
    <mergeCell ref="AO1:AO37"/>
    <mergeCell ref="AP1:AP37"/>
    <mergeCell ref="AQ1:AQ37"/>
    <mergeCell ref="AT10:AT13"/>
    <mergeCell ref="BD1:BD37"/>
    <mergeCell ref="AU1:AU37"/>
    <mergeCell ref="AV1:AV37"/>
    <mergeCell ref="AW1:AW37"/>
    <mergeCell ref="AX1:AX37"/>
    <mergeCell ref="BR1:BR37"/>
    <mergeCell ref="BF1:BF37"/>
    <mergeCell ref="BK1:BK37"/>
    <mergeCell ref="BS1:BS37"/>
    <mergeCell ref="BG1:BG37"/>
    <mergeCell ref="BH1:BH37"/>
    <mergeCell ref="BI1:BI37"/>
    <mergeCell ref="BJ1:BJ37"/>
    <mergeCell ref="BL1:BL37"/>
    <mergeCell ref="BM1:BM37"/>
    <mergeCell ref="BN1:BN37"/>
    <mergeCell ref="BO1:BO37"/>
    <mergeCell ref="BP1:BP37"/>
    <mergeCell ref="BQ1:BQ37"/>
    <mergeCell ref="CD1:CD37"/>
    <mergeCell ref="CE1:CE37"/>
    <mergeCell ref="BT1:BT37"/>
    <mergeCell ref="BU1:BU37"/>
    <mergeCell ref="BV1:BV37"/>
    <mergeCell ref="BW1:BW37"/>
    <mergeCell ref="BZ1:BZ37"/>
    <mergeCell ref="CA1:CA37"/>
    <mergeCell ref="CB1:CB37"/>
    <mergeCell ref="CC1:CC37"/>
    <mergeCell ref="CN28:CN29"/>
    <mergeCell ref="CN30:CN36"/>
    <mergeCell ref="CF1:CF37"/>
    <mergeCell ref="CG1:CG37"/>
    <mergeCell ref="CH1:CH37"/>
    <mergeCell ref="CI1:CI37"/>
    <mergeCell ref="CN3:CN4"/>
    <mergeCell ref="CN5:CN6"/>
    <mergeCell ref="CN8:CN9"/>
    <mergeCell ref="CN10:CN13"/>
    <mergeCell ref="CN19:CN20"/>
    <mergeCell ref="CN21:CN27"/>
    <mergeCell ref="BX1:BX37"/>
    <mergeCell ref="BY1:BY37"/>
    <mergeCell ref="CJ1:CJ37"/>
    <mergeCell ref="CK1:CK37"/>
    <mergeCell ref="CL1:CL37"/>
    <mergeCell ref="CM1:CM37"/>
    <mergeCell ref="A38:M38"/>
    <mergeCell ref="N38:R38"/>
    <mergeCell ref="S38:U38"/>
    <mergeCell ref="V38:W38"/>
    <mergeCell ref="X38:Y38"/>
    <mergeCell ref="AD38:AE38"/>
    <mergeCell ref="AF38:AG38"/>
    <mergeCell ref="AH38:AI38"/>
    <mergeCell ref="AJ38:AT38"/>
    <mergeCell ref="A39:M39"/>
    <mergeCell ref="N39:R39"/>
    <mergeCell ref="S39:U39"/>
    <mergeCell ref="V39:W39"/>
    <mergeCell ref="X39:Y39"/>
    <mergeCell ref="AD39:AE39"/>
    <mergeCell ref="AF39:AG39"/>
    <mergeCell ref="AH39:AI39"/>
    <mergeCell ref="AJ39:AT39"/>
    <mergeCell ref="A40:M40"/>
    <mergeCell ref="N40:R40"/>
    <mergeCell ref="S40:U40"/>
    <mergeCell ref="V40:W40"/>
    <mergeCell ref="X40:Y40"/>
    <mergeCell ref="AD40:AE40"/>
    <mergeCell ref="AF40:AG40"/>
    <mergeCell ref="AH40:AI40"/>
    <mergeCell ref="AJ40:AT40"/>
    <mergeCell ref="A41:M41"/>
    <mergeCell ref="N41:R41"/>
    <mergeCell ref="S41:U41"/>
    <mergeCell ref="V41:W41"/>
    <mergeCell ref="X41:Y41"/>
    <mergeCell ref="AD41:AE41"/>
    <mergeCell ref="AF41:AG41"/>
    <mergeCell ref="AH41:AI41"/>
    <mergeCell ref="AJ41:AT41"/>
    <mergeCell ref="A42:M42"/>
    <mergeCell ref="N42:R42"/>
    <mergeCell ref="S42:U42"/>
    <mergeCell ref="V42:W42"/>
    <mergeCell ref="X42:Y42"/>
    <mergeCell ref="AD42:AE42"/>
    <mergeCell ref="AF42:AG42"/>
    <mergeCell ref="AH42:AI42"/>
    <mergeCell ref="AJ42:AT42"/>
    <mergeCell ref="A43:M43"/>
    <mergeCell ref="N43:R43"/>
    <mergeCell ref="S43:U43"/>
    <mergeCell ref="V43:W43"/>
    <mergeCell ref="X43:Y43"/>
    <mergeCell ref="AD43:AE43"/>
    <mergeCell ref="AF43:AG43"/>
    <mergeCell ref="AH43:AI43"/>
    <mergeCell ref="AJ43:AT43"/>
    <mergeCell ref="A44:M44"/>
    <mergeCell ref="N44:R44"/>
    <mergeCell ref="S44:U44"/>
    <mergeCell ref="V44:W44"/>
    <mergeCell ref="X44:Y44"/>
    <mergeCell ref="AD44:AE44"/>
    <mergeCell ref="AF44:AG44"/>
    <mergeCell ref="AH44:AI44"/>
    <mergeCell ref="AJ44:AT44"/>
    <mergeCell ref="A45:M45"/>
    <mergeCell ref="N45:R45"/>
    <mergeCell ref="S45:U45"/>
    <mergeCell ref="V45:W45"/>
    <mergeCell ref="X45:Y45"/>
    <mergeCell ref="AD45:AE45"/>
    <mergeCell ref="AF45:AG45"/>
    <mergeCell ref="AH45:AI45"/>
    <mergeCell ref="AJ45:AT45"/>
    <mergeCell ref="A46:M46"/>
    <mergeCell ref="N46:R46"/>
    <mergeCell ref="S46:U46"/>
    <mergeCell ref="V46:W46"/>
    <mergeCell ref="X46:Y46"/>
    <mergeCell ref="AD46:AE46"/>
    <mergeCell ref="AF46:AG46"/>
    <mergeCell ref="AH46:AI46"/>
    <mergeCell ref="AJ46:AT46"/>
    <mergeCell ref="A47:M47"/>
    <mergeCell ref="N47:R47"/>
    <mergeCell ref="S47:U47"/>
    <mergeCell ref="V47:W47"/>
    <mergeCell ref="X47:Y47"/>
    <mergeCell ref="AD47:AE47"/>
    <mergeCell ref="AF47:AG47"/>
    <mergeCell ref="AH47:AI47"/>
    <mergeCell ref="AJ47:AT47"/>
    <mergeCell ref="A48:M48"/>
    <mergeCell ref="N48:R48"/>
    <mergeCell ref="S48:U48"/>
    <mergeCell ref="V48:W48"/>
    <mergeCell ref="X48:Y48"/>
    <mergeCell ref="AD48:AE48"/>
    <mergeCell ref="AF48:AG48"/>
    <mergeCell ref="AH48:AI48"/>
    <mergeCell ref="AJ48:AT48"/>
    <mergeCell ref="A49:M49"/>
    <mergeCell ref="N49:R49"/>
    <mergeCell ref="S49:U49"/>
    <mergeCell ref="V49:W49"/>
    <mergeCell ref="X49:Y49"/>
    <mergeCell ref="AD49:AE49"/>
    <mergeCell ref="AF49:AG49"/>
    <mergeCell ref="AH49:AI49"/>
    <mergeCell ref="AJ49:AT49"/>
    <mergeCell ref="A50:M50"/>
    <mergeCell ref="N50:R50"/>
    <mergeCell ref="S50:U50"/>
    <mergeCell ref="V50:W50"/>
    <mergeCell ref="X50:Y50"/>
    <mergeCell ref="AD50:AE50"/>
    <mergeCell ref="AF50:AG50"/>
    <mergeCell ref="AH50:AI50"/>
    <mergeCell ref="AJ50:AT50"/>
    <mergeCell ref="A51:M51"/>
    <mergeCell ref="N51:R51"/>
    <mergeCell ref="S51:U51"/>
    <mergeCell ref="V51:W51"/>
    <mergeCell ref="X51:Y51"/>
    <mergeCell ref="AD51:AE51"/>
    <mergeCell ref="AF51:AG51"/>
    <mergeCell ref="AH51:AI51"/>
    <mergeCell ref="AJ51:AT51"/>
    <mergeCell ref="A52:M52"/>
    <mergeCell ref="N52:R52"/>
    <mergeCell ref="S52:U52"/>
    <mergeCell ref="V52:W52"/>
    <mergeCell ref="X52:Y52"/>
    <mergeCell ref="AD52:AE52"/>
    <mergeCell ref="AF52:AG52"/>
    <mergeCell ref="AH52:AI52"/>
    <mergeCell ref="AJ52:AT52"/>
    <mergeCell ref="A53:M53"/>
    <mergeCell ref="N53:R53"/>
    <mergeCell ref="S53:U53"/>
    <mergeCell ref="V53:W53"/>
    <mergeCell ref="X53:Y53"/>
    <mergeCell ref="AD53:AE53"/>
    <mergeCell ref="AF53:AG53"/>
    <mergeCell ref="AH53:AI53"/>
    <mergeCell ref="AJ53:AT53"/>
    <mergeCell ref="A54:M54"/>
    <mergeCell ref="N54:R54"/>
    <mergeCell ref="S54:U54"/>
    <mergeCell ref="V54:W54"/>
    <mergeCell ref="X54:Y54"/>
    <mergeCell ref="AD54:AE54"/>
    <mergeCell ref="AF54:AG54"/>
    <mergeCell ref="AH54:AI54"/>
    <mergeCell ref="AJ54:AT54"/>
    <mergeCell ref="A55:M55"/>
    <mergeCell ref="N55:R55"/>
    <mergeCell ref="S55:U55"/>
    <mergeCell ref="V55:W55"/>
    <mergeCell ref="X55:Y55"/>
    <mergeCell ref="AD55:AE55"/>
    <mergeCell ref="AF55:AG55"/>
    <mergeCell ref="AH55:AI55"/>
    <mergeCell ref="AJ55:AT55"/>
    <mergeCell ref="A56:M56"/>
    <mergeCell ref="N56:R56"/>
    <mergeCell ref="S56:U56"/>
    <mergeCell ref="V56:W56"/>
    <mergeCell ref="X56:Y56"/>
    <mergeCell ref="AD56:AE56"/>
    <mergeCell ref="AF56:AG56"/>
    <mergeCell ref="AH56:AI56"/>
    <mergeCell ref="AJ56:AT56"/>
    <mergeCell ref="A57:M57"/>
    <mergeCell ref="N57:R57"/>
    <mergeCell ref="S57:U57"/>
    <mergeCell ref="V57:W57"/>
    <mergeCell ref="X57:Y57"/>
    <mergeCell ref="AD57:AE57"/>
    <mergeCell ref="AF57:AG57"/>
    <mergeCell ref="AH57:AI57"/>
    <mergeCell ref="AJ57:AT57"/>
    <mergeCell ref="A58:M58"/>
    <mergeCell ref="N58:R58"/>
    <mergeCell ref="S58:U58"/>
    <mergeCell ref="V58:W58"/>
    <mergeCell ref="X58:Y58"/>
    <mergeCell ref="AD58:AE58"/>
    <mergeCell ref="AF58:AG58"/>
    <mergeCell ref="AH58:AI58"/>
    <mergeCell ref="AJ58:AT58"/>
    <mergeCell ref="A59:M59"/>
    <mergeCell ref="N59:R59"/>
    <mergeCell ref="S59:U59"/>
    <mergeCell ref="V59:W59"/>
    <mergeCell ref="X59:Y59"/>
    <mergeCell ref="AD59:AE59"/>
    <mergeCell ref="AF59:AG59"/>
    <mergeCell ref="AH59:AI59"/>
    <mergeCell ref="AJ59:AT59"/>
    <mergeCell ref="A60:M60"/>
    <mergeCell ref="N60:R60"/>
    <mergeCell ref="S60:U60"/>
    <mergeCell ref="V60:W60"/>
    <mergeCell ref="X60:Y60"/>
    <mergeCell ref="AD60:AE60"/>
    <mergeCell ref="AF60:AG60"/>
    <mergeCell ref="AH60:AI60"/>
    <mergeCell ref="AJ60:AT60"/>
    <mergeCell ref="A61:M61"/>
    <mergeCell ref="N61:R61"/>
    <mergeCell ref="S61:U61"/>
    <mergeCell ref="V61:W61"/>
    <mergeCell ref="X61:Y61"/>
    <mergeCell ref="AD61:AE61"/>
    <mergeCell ref="AF61:AG61"/>
    <mergeCell ref="AH61:AI61"/>
    <mergeCell ref="AJ61:AT61"/>
    <mergeCell ref="A62:M62"/>
    <mergeCell ref="N62:R62"/>
    <mergeCell ref="S62:U62"/>
    <mergeCell ref="V62:W62"/>
    <mergeCell ref="X62:Y62"/>
    <mergeCell ref="AD62:AE62"/>
    <mergeCell ref="AF62:AG62"/>
    <mergeCell ref="AH62:AI62"/>
    <mergeCell ref="AJ62:AT62"/>
    <mergeCell ref="A63:M63"/>
    <mergeCell ref="N63:R63"/>
    <mergeCell ref="S63:U63"/>
    <mergeCell ref="V63:W63"/>
    <mergeCell ref="X63:Y63"/>
    <mergeCell ref="AD63:AE63"/>
    <mergeCell ref="AF63:AG63"/>
    <mergeCell ref="AH63:AI63"/>
    <mergeCell ref="AJ63:AT63"/>
    <mergeCell ref="A64:M64"/>
    <mergeCell ref="N64:R64"/>
    <mergeCell ref="S64:U64"/>
    <mergeCell ref="V64:W64"/>
    <mergeCell ref="X64:Y64"/>
    <mergeCell ref="AD64:AE64"/>
    <mergeCell ref="AF64:AG64"/>
    <mergeCell ref="AH64:AI64"/>
    <mergeCell ref="AJ64:AT64"/>
    <mergeCell ref="A65:M65"/>
    <mergeCell ref="N65:R65"/>
    <mergeCell ref="S65:U65"/>
    <mergeCell ref="V65:W65"/>
    <mergeCell ref="X65:Y65"/>
    <mergeCell ref="AD65:AE65"/>
    <mergeCell ref="AF65:AG65"/>
    <mergeCell ref="AH65:AI65"/>
    <mergeCell ref="AJ65:AT65"/>
    <mergeCell ref="A66:M66"/>
    <mergeCell ref="N66:R66"/>
    <mergeCell ref="S66:U66"/>
    <mergeCell ref="V66:W66"/>
    <mergeCell ref="X66:Y66"/>
    <mergeCell ref="AD66:AE66"/>
    <mergeCell ref="AF66:AG66"/>
    <mergeCell ref="AH66:AI66"/>
    <mergeCell ref="AJ66:AT66"/>
    <mergeCell ref="A67:M67"/>
    <mergeCell ref="N67:R67"/>
    <mergeCell ref="S67:U67"/>
    <mergeCell ref="V67:W67"/>
    <mergeCell ref="X67:Y67"/>
    <mergeCell ref="AD67:AE67"/>
    <mergeCell ref="AF67:AG67"/>
    <mergeCell ref="AH67:AI67"/>
    <mergeCell ref="AJ67:AT67"/>
    <mergeCell ref="A68:M68"/>
    <mergeCell ref="N68:R68"/>
    <mergeCell ref="S68:U68"/>
    <mergeCell ref="V68:W68"/>
    <mergeCell ref="X68:Y68"/>
    <mergeCell ref="AD68:AE68"/>
    <mergeCell ref="AF68:AG68"/>
    <mergeCell ref="AH68:AI68"/>
    <mergeCell ref="AJ68:AT68"/>
    <mergeCell ref="AU38:BG38"/>
    <mergeCell ref="BH38:BL38"/>
    <mergeCell ref="BM38:BO38"/>
    <mergeCell ref="BP38:BQ38"/>
    <mergeCell ref="BR38:BS38"/>
    <mergeCell ref="AU43:BG43"/>
    <mergeCell ref="BH43:BL43"/>
    <mergeCell ref="BM43:BO43"/>
    <mergeCell ref="BP43:BQ43"/>
    <mergeCell ref="AU41:BG41"/>
    <mergeCell ref="BH41:BL41"/>
    <mergeCell ref="BM41:BO41"/>
    <mergeCell ref="BP41:BQ41"/>
    <mergeCell ref="BR41:BS41"/>
    <mergeCell ref="AU44:BG44"/>
    <mergeCell ref="BH44:BL44"/>
    <mergeCell ref="BM44:BO44"/>
    <mergeCell ref="BP44:BQ44"/>
    <mergeCell ref="BR44:BS44"/>
    <mergeCell ref="AU47:BG47"/>
    <mergeCell ref="BH47:BL47"/>
    <mergeCell ref="BM47:BO47"/>
    <mergeCell ref="BP47:BQ47"/>
    <mergeCell ref="BX38:BY38"/>
    <mergeCell ref="BZ38:CA38"/>
    <mergeCell ref="CB38:CC38"/>
    <mergeCell ref="CD38:CN38"/>
    <mergeCell ref="AU39:BG39"/>
    <mergeCell ref="BH39:BL39"/>
    <mergeCell ref="BM39:BO39"/>
    <mergeCell ref="BP39:BQ39"/>
    <mergeCell ref="BR39:BS39"/>
    <mergeCell ref="BX39:BY39"/>
    <mergeCell ref="BZ39:CA39"/>
    <mergeCell ref="CB39:CC39"/>
    <mergeCell ref="CD39:CN39"/>
    <mergeCell ref="AU40:BG40"/>
    <mergeCell ref="BH40:BL40"/>
    <mergeCell ref="BM40:BO40"/>
    <mergeCell ref="BP40:BQ40"/>
    <mergeCell ref="BR40:BS40"/>
    <mergeCell ref="BX40:BY40"/>
    <mergeCell ref="BZ40:CA40"/>
    <mergeCell ref="CB40:CC40"/>
    <mergeCell ref="CD40:CN40"/>
    <mergeCell ref="BX41:BY41"/>
    <mergeCell ref="BZ41:CA41"/>
    <mergeCell ref="CB41:CC41"/>
    <mergeCell ref="CD41:CN41"/>
    <mergeCell ref="AU42:BG42"/>
    <mergeCell ref="BH42:BL42"/>
    <mergeCell ref="BM42:BO42"/>
    <mergeCell ref="BP42:BQ42"/>
    <mergeCell ref="BR42:BS42"/>
    <mergeCell ref="BX42:BY42"/>
    <mergeCell ref="BZ42:CA42"/>
    <mergeCell ref="CB42:CC42"/>
    <mergeCell ref="CD42:CN42"/>
    <mergeCell ref="BR43:BS43"/>
    <mergeCell ref="BX43:BY43"/>
    <mergeCell ref="BZ43:CA43"/>
    <mergeCell ref="CB43:CC43"/>
    <mergeCell ref="CD43:CN43"/>
    <mergeCell ref="BX44:BY44"/>
    <mergeCell ref="BZ44:CA44"/>
    <mergeCell ref="CB44:CC44"/>
    <mergeCell ref="CD44:CN44"/>
    <mergeCell ref="AU45:BG45"/>
    <mergeCell ref="BH45:BL45"/>
    <mergeCell ref="BM45:BO45"/>
    <mergeCell ref="BP45:BQ45"/>
    <mergeCell ref="BR45:BS45"/>
    <mergeCell ref="BX45:BY45"/>
    <mergeCell ref="BZ45:CA45"/>
    <mergeCell ref="CB45:CC45"/>
    <mergeCell ref="CD45:CN45"/>
    <mergeCell ref="AU46:BG46"/>
    <mergeCell ref="BH46:BL46"/>
    <mergeCell ref="BM46:BO46"/>
    <mergeCell ref="BP46:BQ46"/>
    <mergeCell ref="BR46:BS46"/>
    <mergeCell ref="BX46:BY46"/>
    <mergeCell ref="BZ46:CA46"/>
    <mergeCell ref="CB46:CC46"/>
    <mergeCell ref="CD46:CN46"/>
    <mergeCell ref="BR47:BS47"/>
    <mergeCell ref="BX47:BY47"/>
    <mergeCell ref="BZ47:CA47"/>
    <mergeCell ref="CB47:CC47"/>
    <mergeCell ref="CD47:CN47"/>
    <mergeCell ref="AU48:BG48"/>
    <mergeCell ref="BH48:BL48"/>
    <mergeCell ref="BM48:BO48"/>
    <mergeCell ref="BP48:BQ48"/>
    <mergeCell ref="BR48:BS48"/>
    <mergeCell ref="BX48:BY48"/>
    <mergeCell ref="BZ48:CA48"/>
    <mergeCell ref="CB48:CC48"/>
    <mergeCell ref="CD48:CN48"/>
    <mergeCell ref="AU49:BG49"/>
    <mergeCell ref="BH49:BL49"/>
    <mergeCell ref="BM49:BO49"/>
    <mergeCell ref="BP49:BQ49"/>
    <mergeCell ref="BR49:BS49"/>
    <mergeCell ref="BX49:BY49"/>
    <mergeCell ref="BZ49:CA49"/>
    <mergeCell ref="CB49:CC49"/>
    <mergeCell ref="CD49:CN49"/>
    <mergeCell ref="AU50:BG50"/>
    <mergeCell ref="BH50:BL50"/>
    <mergeCell ref="BM50:BO50"/>
    <mergeCell ref="BP50:BQ50"/>
    <mergeCell ref="BR50:BS50"/>
    <mergeCell ref="BX50:BY50"/>
    <mergeCell ref="BZ50:CA50"/>
    <mergeCell ref="CB50:CC50"/>
    <mergeCell ref="CD50:CN50"/>
    <mergeCell ref="AU51:BG51"/>
    <mergeCell ref="BH51:BL51"/>
    <mergeCell ref="BM51:BO51"/>
    <mergeCell ref="BP51:BQ51"/>
    <mergeCell ref="BR51:BS51"/>
    <mergeCell ref="BX51:BY51"/>
    <mergeCell ref="BZ51:CA51"/>
    <mergeCell ref="CB51:CC51"/>
    <mergeCell ref="CD51:CN51"/>
    <mergeCell ref="AU52:BG52"/>
    <mergeCell ref="BH52:BL52"/>
    <mergeCell ref="BM52:BO52"/>
    <mergeCell ref="BP52:BQ52"/>
    <mergeCell ref="BR52:BS52"/>
    <mergeCell ref="BX52:BY52"/>
    <mergeCell ref="BZ52:CA52"/>
    <mergeCell ref="CB52:CC52"/>
    <mergeCell ref="CD52:CN52"/>
    <mergeCell ref="AU53:BG53"/>
    <mergeCell ref="BH53:BL53"/>
    <mergeCell ref="BM53:BO53"/>
    <mergeCell ref="BP53:BQ53"/>
    <mergeCell ref="BR53:BS53"/>
    <mergeCell ref="BX53:BY53"/>
    <mergeCell ref="BZ53:CA53"/>
    <mergeCell ref="CB53:CC53"/>
    <mergeCell ref="CD53:CN53"/>
    <mergeCell ref="AU54:BG54"/>
    <mergeCell ref="BH54:BL54"/>
    <mergeCell ref="BM54:BO54"/>
    <mergeCell ref="BP54:BQ54"/>
    <mergeCell ref="BR54:BS54"/>
    <mergeCell ref="BX54:BY54"/>
    <mergeCell ref="BZ54:CA54"/>
    <mergeCell ref="CB54:CC54"/>
    <mergeCell ref="CD54:CN54"/>
    <mergeCell ref="AU55:BG55"/>
    <mergeCell ref="BH55:BL55"/>
    <mergeCell ref="BM55:BO55"/>
    <mergeCell ref="BP55:BQ55"/>
    <mergeCell ref="BR55:BS55"/>
    <mergeCell ref="BX55:BY55"/>
    <mergeCell ref="BZ55:CA55"/>
    <mergeCell ref="CB55:CC55"/>
    <mergeCell ref="CD55:CN55"/>
    <mergeCell ref="AU56:BG56"/>
    <mergeCell ref="BH56:BL56"/>
    <mergeCell ref="BM56:BO56"/>
    <mergeCell ref="BP56:BQ56"/>
    <mergeCell ref="BR56:BS56"/>
    <mergeCell ref="BX56:BY56"/>
    <mergeCell ref="BZ56:CA56"/>
    <mergeCell ref="CB56:CC56"/>
    <mergeCell ref="CD56:CN56"/>
    <mergeCell ref="AU57:BG57"/>
    <mergeCell ref="BH57:BL57"/>
    <mergeCell ref="BM57:BO57"/>
    <mergeCell ref="BP57:BQ57"/>
    <mergeCell ref="BR57:BS57"/>
    <mergeCell ref="BX57:BY57"/>
    <mergeCell ref="BZ57:CA57"/>
    <mergeCell ref="CB57:CC57"/>
    <mergeCell ref="CD57:CN57"/>
    <mergeCell ref="AU58:BG58"/>
    <mergeCell ref="BH58:BL58"/>
    <mergeCell ref="BM58:BO58"/>
    <mergeCell ref="BP58:BQ58"/>
    <mergeCell ref="BR58:BS58"/>
    <mergeCell ref="BX58:BY58"/>
    <mergeCell ref="BZ58:CA58"/>
    <mergeCell ref="CB58:CC58"/>
    <mergeCell ref="CD58:CN58"/>
    <mergeCell ref="AU59:BG59"/>
    <mergeCell ref="BH59:BL59"/>
    <mergeCell ref="BM59:BO59"/>
    <mergeCell ref="BP59:BQ59"/>
    <mergeCell ref="BR59:BS59"/>
    <mergeCell ref="BX59:BY59"/>
    <mergeCell ref="BZ59:CA59"/>
    <mergeCell ref="CB59:CC59"/>
    <mergeCell ref="CD59:CN59"/>
    <mergeCell ref="AU60:BG60"/>
    <mergeCell ref="BH60:BL60"/>
    <mergeCell ref="BM60:BO60"/>
    <mergeCell ref="BP60:BQ60"/>
    <mergeCell ref="BR60:BS60"/>
    <mergeCell ref="BX60:BY60"/>
    <mergeCell ref="BZ60:CA60"/>
    <mergeCell ref="CB60:CC60"/>
    <mergeCell ref="CD60:CN60"/>
    <mergeCell ref="AU61:BG61"/>
    <mergeCell ref="BH61:BL61"/>
    <mergeCell ref="BM61:BO61"/>
    <mergeCell ref="BP61:BQ61"/>
    <mergeCell ref="BR61:BS61"/>
    <mergeCell ref="BX61:BY61"/>
    <mergeCell ref="BZ61:CA61"/>
    <mergeCell ref="CB61:CC61"/>
    <mergeCell ref="CD61:CN61"/>
    <mergeCell ref="AU62:BG62"/>
    <mergeCell ref="BH62:BL62"/>
    <mergeCell ref="BM62:BO62"/>
    <mergeCell ref="BP62:BQ62"/>
    <mergeCell ref="BR62:BS62"/>
    <mergeCell ref="BX62:BY62"/>
    <mergeCell ref="BZ62:CA62"/>
    <mergeCell ref="CB62:CC62"/>
    <mergeCell ref="CD62:CN62"/>
    <mergeCell ref="AU63:BG63"/>
    <mergeCell ref="BH63:BL63"/>
    <mergeCell ref="BM63:BO63"/>
    <mergeCell ref="BP63:BQ63"/>
    <mergeCell ref="BR63:BS63"/>
    <mergeCell ref="BX63:BY63"/>
    <mergeCell ref="BZ63:CA63"/>
    <mergeCell ref="CB63:CC63"/>
    <mergeCell ref="CD63:CN63"/>
    <mergeCell ref="AU64:BG64"/>
    <mergeCell ref="BH64:BL64"/>
    <mergeCell ref="BM64:BO64"/>
    <mergeCell ref="BP64:BQ64"/>
    <mergeCell ref="BR64:BS64"/>
    <mergeCell ref="BX64:BY64"/>
    <mergeCell ref="BZ64:CA64"/>
    <mergeCell ref="CB64:CC64"/>
    <mergeCell ref="CD64:CN64"/>
    <mergeCell ref="AU65:BG65"/>
    <mergeCell ref="BH65:BL65"/>
    <mergeCell ref="BM65:BO65"/>
    <mergeCell ref="BP65:BQ65"/>
    <mergeCell ref="BR65:BS65"/>
    <mergeCell ref="BX65:BY65"/>
    <mergeCell ref="BZ65:CA65"/>
    <mergeCell ref="CB65:CC65"/>
    <mergeCell ref="CD65:CN65"/>
    <mergeCell ref="AU66:BG66"/>
    <mergeCell ref="BH66:BL66"/>
    <mergeCell ref="BM66:BO66"/>
    <mergeCell ref="BP66:BQ66"/>
    <mergeCell ref="BR66:BS66"/>
    <mergeCell ref="BX66:BY66"/>
    <mergeCell ref="BZ66:CA66"/>
    <mergeCell ref="CB66:CC66"/>
    <mergeCell ref="CD66:CN66"/>
    <mergeCell ref="AU67:BG67"/>
    <mergeCell ref="BH67:BL67"/>
    <mergeCell ref="BM67:BO67"/>
    <mergeCell ref="BP67:BQ67"/>
    <mergeCell ref="BR67:BS67"/>
    <mergeCell ref="BX67:BY67"/>
    <mergeCell ref="BZ67:CA67"/>
    <mergeCell ref="CB67:CC67"/>
    <mergeCell ref="CD67:CN67"/>
    <mergeCell ref="AU68:BG68"/>
    <mergeCell ref="BH68:BL68"/>
    <mergeCell ref="BM68:BO68"/>
    <mergeCell ref="BP68:BQ68"/>
    <mergeCell ref="BR68:BS68"/>
    <mergeCell ref="BX68:BY68"/>
    <mergeCell ref="BZ68:CA68"/>
    <mergeCell ref="CB68:CC68"/>
    <mergeCell ref="CD68:CN68"/>
    <mergeCell ref="A101:A135"/>
    <mergeCell ref="AU101:AU135"/>
    <mergeCell ref="F101:F135"/>
    <mergeCell ref="G101:G135"/>
    <mergeCell ref="H101:H135"/>
    <mergeCell ref="I101:I135"/>
    <mergeCell ref="J101:J135"/>
    <mergeCell ref="K101:K135"/>
    <mergeCell ref="L101:L135"/>
    <mergeCell ref="M101:M135"/>
    <mergeCell ref="AY101:AY135"/>
    <mergeCell ref="AZ101:AZ135"/>
    <mergeCell ref="B101:B135"/>
    <mergeCell ref="C101:C135"/>
    <mergeCell ref="D101:D135"/>
    <mergeCell ref="E101:E135"/>
    <mergeCell ref="Z101:Z135"/>
    <mergeCell ref="AA101:AA135"/>
    <mergeCell ref="N101:N135"/>
    <mergeCell ref="O101:O135"/>
    <mergeCell ref="A69:M69"/>
    <mergeCell ref="N69:R69"/>
    <mergeCell ref="S69:U69"/>
    <mergeCell ref="V69:W69"/>
    <mergeCell ref="X69:Y69"/>
    <mergeCell ref="AD69:AE69"/>
    <mergeCell ref="AF69:AG69"/>
    <mergeCell ref="AH69:AI69"/>
    <mergeCell ref="AJ69:AT69"/>
    <mergeCell ref="AU69:BG69"/>
    <mergeCell ref="BH69:BL69"/>
    <mergeCell ref="BM69:BO69"/>
    <mergeCell ref="BP69:BQ69"/>
    <mergeCell ref="BR69:BS69"/>
    <mergeCell ref="BX69:BY69"/>
    <mergeCell ref="BZ69:CA69"/>
    <mergeCell ref="CB69:CC69"/>
    <mergeCell ref="CD69:CN69"/>
    <mergeCell ref="BH71:CN71"/>
    <mergeCell ref="AU71:BG71"/>
    <mergeCell ref="N71:AT71"/>
    <mergeCell ref="A71:M71"/>
    <mergeCell ref="BH70:CN70"/>
    <mergeCell ref="AU70:BG70"/>
    <mergeCell ref="N70:AT70"/>
    <mergeCell ref="A70:M70"/>
    <mergeCell ref="BH73:CN73"/>
    <mergeCell ref="AU73:BG73"/>
    <mergeCell ref="N73:AT73"/>
    <mergeCell ref="A73:M73"/>
    <mergeCell ref="BH72:CN72"/>
    <mergeCell ref="AU72:BG72"/>
    <mergeCell ref="N72:AT72"/>
    <mergeCell ref="A72:M72"/>
    <mergeCell ref="BH75:CN75"/>
    <mergeCell ref="AU75:BG75"/>
    <mergeCell ref="N75:AT75"/>
    <mergeCell ref="A75:M75"/>
    <mergeCell ref="BH74:CN74"/>
    <mergeCell ref="AU74:BG74"/>
    <mergeCell ref="N74:AT74"/>
    <mergeCell ref="A74:M74"/>
    <mergeCell ref="BH77:CN77"/>
    <mergeCell ref="AU77:BG77"/>
    <mergeCell ref="N77:AT77"/>
    <mergeCell ref="A77:M77"/>
    <mergeCell ref="BH76:CN76"/>
    <mergeCell ref="AU76:BG76"/>
    <mergeCell ref="N76:AT76"/>
    <mergeCell ref="A76:M76"/>
    <mergeCell ref="BH79:CN79"/>
    <mergeCell ref="AU79:BG79"/>
    <mergeCell ref="N79:AT79"/>
    <mergeCell ref="A79:M79"/>
    <mergeCell ref="BH78:CN78"/>
    <mergeCell ref="AU78:BG78"/>
    <mergeCell ref="N78:AT78"/>
    <mergeCell ref="A78:M78"/>
    <mergeCell ref="BH81:CN81"/>
    <mergeCell ref="AU81:BG81"/>
    <mergeCell ref="N81:AT81"/>
    <mergeCell ref="A81:M81"/>
    <mergeCell ref="BH80:CN80"/>
    <mergeCell ref="AU80:BG80"/>
    <mergeCell ref="N80:AT80"/>
    <mergeCell ref="A80:M80"/>
    <mergeCell ref="BH83:CN83"/>
    <mergeCell ref="AU83:BG83"/>
    <mergeCell ref="N83:AT83"/>
    <mergeCell ref="A83:M83"/>
    <mergeCell ref="BH82:CN82"/>
    <mergeCell ref="AU82:BG82"/>
    <mergeCell ref="N82:AT82"/>
    <mergeCell ref="A82:M82"/>
    <mergeCell ref="BH85:CN85"/>
    <mergeCell ref="AU85:BG85"/>
    <mergeCell ref="N85:AT85"/>
    <mergeCell ref="A85:M85"/>
    <mergeCell ref="BH84:CN84"/>
    <mergeCell ref="AU84:BG84"/>
    <mergeCell ref="N84:AT84"/>
    <mergeCell ref="A84:M84"/>
    <mergeCell ref="BH87:CN87"/>
    <mergeCell ref="AU87:BG87"/>
    <mergeCell ref="N87:AT87"/>
    <mergeCell ref="A87:M87"/>
    <mergeCell ref="BH86:CN86"/>
    <mergeCell ref="AU86:BG86"/>
    <mergeCell ref="N86:AT86"/>
    <mergeCell ref="A86:M86"/>
    <mergeCell ref="BH89:CN89"/>
    <mergeCell ref="AU89:BG89"/>
    <mergeCell ref="N89:AT89"/>
    <mergeCell ref="A89:M89"/>
    <mergeCell ref="BH88:CN88"/>
    <mergeCell ref="AU88:BG88"/>
    <mergeCell ref="N88:AT88"/>
    <mergeCell ref="A88:M88"/>
    <mergeCell ref="BH91:CN91"/>
    <mergeCell ref="AU91:BG91"/>
    <mergeCell ref="N91:AT91"/>
    <mergeCell ref="A91:M91"/>
    <mergeCell ref="BH90:CN90"/>
    <mergeCell ref="AU90:BG90"/>
    <mergeCell ref="N90:AT90"/>
    <mergeCell ref="A90:M90"/>
    <mergeCell ref="BH93:CN93"/>
    <mergeCell ref="AU93:BG93"/>
    <mergeCell ref="N93:AT93"/>
    <mergeCell ref="A93:M93"/>
    <mergeCell ref="BH92:CN92"/>
    <mergeCell ref="AU92:BG92"/>
    <mergeCell ref="N92:AT92"/>
    <mergeCell ref="A92:M92"/>
    <mergeCell ref="BH95:CN95"/>
    <mergeCell ref="AU95:BG95"/>
    <mergeCell ref="N95:AT95"/>
    <mergeCell ref="A95:M95"/>
    <mergeCell ref="BH94:CN94"/>
    <mergeCell ref="AU94:BG94"/>
    <mergeCell ref="N94:AT94"/>
    <mergeCell ref="A94:M94"/>
    <mergeCell ref="BH97:CN97"/>
    <mergeCell ref="AU97:BG97"/>
    <mergeCell ref="N97:AT97"/>
    <mergeCell ref="A97:M97"/>
    <mergeCell ref="BH96:CN96"/>
    <mergeCell ref="AU96:BG96"/>
    <mergeCell ref="N96:AT96"/>
    <mergeCell ref="A96:M96"/>
    <mergeCell ref="BH99:CN99"/>
    <mergeCell ref="AU99:BG99"/>
    <mergeCell ref="N99:AT99"/>
    <mergeCell ref="A99:M99"/>
    <mergeCell ref="BH98:CN98"/>
    <mergeCell ref="AU98:BG98"/>
    <mergeCell ref="N98:AT98"/>
    <mergeCell ref="A98:M98"/>
  </mergeCells>
  <conditionalFormatting sqref="EI2:EI41 EI228:EI243 EI43:EI219 EI221 EI223:EI224 EI226">
    <cfRule type="cellIs" dxfId="44" priority="53" stopIfTrue="1" operator="equal">
      <formula>EI1</formula>
    </cfRule>
  </conditionalFormatting>
  <conditionalFormatting sqref="EJ36">
    <cfRule type="cellIs" dxfId="43" priority="52" stopIfTrue="1" operator="equal">
      <formula>EJ35</formula>
    </cfRule>
  </conditionalFormatting>
  <conditionalFormatting sqref="EJ37">
    <cfRule type="cellIs" dxfId="42" priority="51" stopIfTrue="1" operator="equal">
      <formula>EJ36</formula>
    </cfRule>
  </conditionalFormatting>
  <conditionalFormatting sqref="EK37">
    <cfRule type="cellIs" dxfId="41" priority="50" stopIfTrue="1" operator="equal">
      <formula>EK36</formula>
    </cfRule>
  </conditionalFormatting>
  <conditionalFormatting sqref="EJ38">
    <cfRule type="cellIs" dxfId="40" priority="49" stopIfTrue="1" operator="equal">
      <formula>EJ37</formula>
    </cfRule>
  </conditionalFormatting>
  <conditionalFormatting sqref="EJ39">
    <cfRule type="cellIs" dxfId="39" priority="48" stopIfTrue="1" operator="equal">
      <formula>EJ38</formula>
    </cfRule>
  </conditionalFormatting>
  <conditionalFormatting sqref="EK39">
    <cfRule type="cellIs" dxfId="38" priority="47" stopIfTrue="1" operator="equal">
      <formula>EK38</formula>
    </cfRule>
  </conditionalFormatting>
  <conditionalFormatting sqref="EI42 EI227">
    <cfRule type="cellIs" dxfId="37" priority="55" stopIfTrue="1" operator="equal">
      <formula>#REF!</formula>
    </cfRule>
  </conditionalFormatting>
  <conditionalFormatting sqref="EI225">
    <cfRule type="cellIs" dxfId="36" priority="56" stopIfTrue="1" operator="equal">
      <formula>EI223</formula>
    </cfRule>
  </conditionalFormatting>
  <conditionalFormatting sqref="EI244:EI287">
    <cfRule type="cellIs" dxfId="35" priority="45" stopIfTrue="1" operator="equal">
      <formula>EI243</formula>
    </cfRule>
  </conditionalFormatting>
  <conditionalFormatting sqref="EI222 EI220">
    <cfRule type="cellIs" dxfId="34" priority="60" stopIfTrue="1" operator="equal">
      <formula>EI217</formula>
    </cfRule>
  </conditionalFormatting>
  <conditionalFormatting sqref="A40:AT68">
    <cfRule type="cellIs" dxfId="33" priority="25" stopIfTrue="1" operator="equal">
      <formula>IF(OR($A40="",$AD40=""),"pikachu",A40)</formula>
    </cfRule>
  </conditionalFormatting>
  <conditionalFormatting sqref="AU40:CN68">
    <cfRule type="cellIs" dxfId="32" priority="24" stopIfTrue="1" operator="equal">
      <formula>IF(OR($AU40="",$BX40=""),"pikachu",AU40)</formula>
    </cfRule>
  </conditionalFormatting>
  <conditionalFormatting sqref="B101:AS135">
    <cfRule type="cellIs" dxfId="31" priority="21" stopIfTrue="1" operator="equal">
      <formula>B136</formula>
    </cfRule>
  </conditionalFormatting>
  <conditionalFormatting sqref="AT101:AT135">
    <cfRule type="cellIs" dxfId="30" priority="17" stopIfTrue="1" operator="equal">
      <formula>AT136</formula>
    </cfRule>
  </conditionalFormatting>
  <conditionalFormatting sqref="AV101:CN135">
    <cfRule type="cellIs" dxfId="29" priority="16" stopIfTrue="1" operator="equal">
      <formula>AV136</formula>
    </cfRule>
  </conditionalFormatting>
  <conditionalFormatting sqref="B157:B172">
    <cfRule type="cellIs" dxfId="28" priority="14" stopIfTrue="1" operator="equal">
      <formula>IF(B176=1,B157,"pika")</formula>
    </cfRule>
    <cfRule type="cellIs" dxfId="27" priority="15" stopIfTrue="1" operator="equal">
      <formula>IF(B176=2,B157,"pika")</formula>
    </cfRule>
  </conditionalFormatting>
  <conditionalFormatting sqref="C157:AT172">
    <cfRule type="cellIs" dxfId="26" priority="12" stopIfTrue="1" operator="equal">
      <formula>IF(C176=1,C157,"pika")</formula>
    </cfRule>
    <cfRule type="cellIs" dxfId="25" priority="13" stopIfTrue="1" operator="equal">
      <formula>IF(C176=2,C157,"pika")</formula>
    </cfRule>
  </conditionalFormatting>
  <conditionalFormatting sqref="B138:AT153">
    <cfRule type="cellIs" dxfId="24" priority="10" stopIfTrue="1" operator="equal">
      <formula>IF(B177=1,B138,"pika")</formula>
    </cfRule>
    <cfRule type="cellIs" dxfId="23" priority="11" stopIfTrue="1" operator="equal">
      <formula>IF(B177=2,B138,"pika")</formula>
    </cfRule>
  </conditionalFormatting>
  <conditionalFormatting sqref="AV157:AV172">
    <cfRule type="cellIs" dxfId="22" priority="8" stopIfTrue="1" operator="equal">
      <formula>IF(AV176=1,AV157,"pika")</formula>
    </cfRule>
    <cfRule type="cellIs" dxfId="21" priority="9" stopIfTrue="1" operator="equal">
      <formula>IF(AV176=2,AV157,"pika")</formula>
    </cfRule>
  </conditionalFormatting>
  <conditionalFormatting sqref="AW157:CN172">
    <cfRule type="cellIs" dxfId="20" priority="6" stopIfTrue="1" operator="equal">
      <formula>IF(AW176=1,AW157,"pika")</formula>
    </cfRule>
    <cfRule type="cellIs" dxfId="19" priority="7" stopIfTrue="1" operator="equal">
      <formula>IF(AW176=2,AW157,"pika")</formula>
    </cfRule>
  </conditionalFormatting>
  <conditionalFormatting sqref="AV138:CN153">
    <cfRule type="cellIs" dxfId="18" priority="4" stopIfTrue="1" operator="equal">
      <formula>IF(AV177=1,AV138,"pika")</formula>
    </cfRule>
    <cfRule type="cellIs" dxfId="17" priority="5" stopIfTrue="1" operator="equal">
      <formula>IF(AV177=2,AV138,"pika")</formula>
    </cfRule>
  </conditionalFormatting>
  <conditionalFormatting sqref="A71:N99">
    <cfRule type="cellIs" dxfId="16" priority="3" stopIfTrue="1" operator="equal">
      <formula>IF(OR($A71="",$AD40=""),"pikachu",A71)</formula>
    </cfRule>
  </conditionalFormatting>
  <conditionalFormatting sqref="AU71:CN99">
    <cfRule type="cellIs" dxfId="15" priority="2" stopIfTrue="1" operator="equal">
      <formula>IF(OR($AU71="",$BX40=""),"pikachu",AU71)</formula>
    </cfRule>
  </conditionalFormatting>
  <printOptions horizontalCentered="1" verticalCentered="1"/>
  <pageMargins left="0.39370078740157483" right="0.39370078740157483" top="0.39370078740157483" bottom="0.39370078740157483"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R965"/>
  <sheetViews>
    <sheetView workbookViewId="0">
      <selection sqref="A1:A37"/>
    </sheetView>
  </sheetViews>
  <sheetFormatPr defaultRowHeight="15" x14ac:dyDescent="0.25"/>
  <cols>
    <col min="1" max="92" width="3" customWidth="1"/>
    <col min="102" max="102" width="9.140625" style="59"/>
    <col min="109" max="109" width="37.5703125" bestFit="1" customWidth="1"/>
    <col min="114" max="114" width="42.85546875" bestFit="1" customWidth="1"/>
    <col min="115" max="115" width="20.5703125" bestFit="1" customWidth="1"/>
    <col min="116" max="116" width="16.7109375" customWidth="1"/>
    <col min="117" max="117" width="15" customWidth="1"/>
    <col min="131" max="131" width="25.28515625" customWidth="1"/>
    <col min="132" max="134" width="25.28515625" style="84" customWidth="1"/>
    <col min="135" max="135" width="36.5703125" style="84" bestFit="1" customWidth="1"/>
    <col min="136" max="136" width="46.7109375" style="84" bestFit="1" customWidth="1"/>
    <col min="137" max="137" width="25.28515625" style="84" customWidth="1"/>
    <col min="138" max="139" width="36.5703125" style="84" bestFit="1" customWidth="1"/>
    <col min="140" max="140" width="20.140625" style="84" bestFit="1" customWidth="1"/>
    <col min="141" max="143" width="28" style="84" bestFit="1" customWidth="1"/>
    <col min="145" max="146" width="36.5703125" style="84" bestFit="1" customWidth="1"/>
    <col min="147" max="147" width="14.85546875" style="84" customWidth="1"/>
    <col min="148" max="148" width="8.85546875" style="84" customWidth="1"/>
    <col min="149" max="149" width="6" style="84" bestFit="1" customWidth="1"/>
    <col min="150" max="150" width="4.5703125" style="79" bestFit="1" customWidth="1"/>
    <col min="151" max="151" width="3.140625" style="84" bestFit="1" customWidth="1"/>
    <col min="152" max="152" width="2.42578125" style="84" customWidth="1"/>
    <col min="153" max="153" width="3.140625" style="84" bestFit="1" customWidth="1"/>
    <col min="154" max="154" width="2.5703125" style="84" bestFit="1" customWidth="1"/>
    <col min="155" max="155" width="6.7109375" style="84" bestFit="1" customWidth="1"/>
    <col min="156" max="156" width="4.7109375" style="84" bestFit="1" customWidth="1"/>
    <col min="157" max="157" width="5.42578125" style="84" bestFit="1" customWidth="1"/>
    <col min="158" max="158" width="68.5703125" style="84" bestFit="1" customWidth="1"/>
    <col min="165" max="165" width="9.140625" style="84"/>
    <col min="166" max="166" width="97.140625" style="83" customWidth="1"/>
    <col min="167" max="168" width="9.140625" style="84"/>
    <col min="172" max="172" width="42.85546875" style="84" customWidth="1"/>
  </cols>
  <sheetData>
    <row r="1" spans="1:174" ht="15" customHeight="1" x14ac:dyDescent="0.25">
      <c r="A1" s="242" t="s">
        <v>1074</v>
      </c>
      <c r="B1" s="240" t="str">
        <f t="shared" ref="B1:AS1" ca="1" si="0">LOOKUP(B100,$CV:$CV,$CW:$CW)</f>
        <v/>
      </c>
      <c r="C1" s="240" t="str">
        <f t="shared" ca="1" si="0"/>
        <v/>
      </c>
      <c r="D1" s="240" t="str">
        <f t="shared" ca="1" si="0"/>
        <v/>
      </c>
      <c r="E1" s="240" t="str">
        <f t="shared" ca="1" si="0"/>
        <v/>
      </c>
      <c r="F1" s="240" t="str">
        <f t="shared" ca="1" si="0"/>
        <v/>
      </c>
      <c r="G1" s="240" t="str">
        <f t="shared" ca="1" si="0"/>
        <v/>
      </c>
      <c r="H1" s="240" t="str">
        <f t="shared" ca="1" si="0"/>
        <v/>
      </c>
      <c r="I1" s="240" t="str">
        <f t="shared" ca="1" si="0"/>
        <v/>
      </c>
      <c r="J1" s="240" t="str">
        <f t="shared" ca="1" si="0"/>
        <v/>
      </c>
      <c r="K1" s="240" t="str">
        <f t="shared" ca="1" si="0"/>
        <v/>
      </c>
      <c r="L1" s="240" t="str">
        <f t="shared" ca="1" si="0"/>
        <v/>
      </c>
      <c r="M1" s="240" t="str">
        <f t="shared" ca="1" si="0"/>
        <v/>
      </c>
      <c r="N1" s="240" t="str">
        <f t="shared" ca="1" si="0"/>
        <v/>
      </c>
      <c r="O1" s="240" t="str">
        <f t="shared" ca="1" si="0"/>
        <v/>
      </c>
      <c r="P1" s="240" t="str">
        <f t="shared" ca="1" si="0"/>
        <v/>
      </c>
      <c r="Q1" s="240" t="str">
        <f t="shared" ca="1" si="0"/>
        <v/>
      </c>
      <c r="R1" s="240" t="str">
        <f t="shared" ca="1" si="0"/>
        <v/>
      </c>
      <c r="S1" s="240" t="str">
        <f t="shared" ca="1" si="0"/>
        <v/>
      </c>
      <c r="T1" s="240" t="str">
        <f t="shared" ca="1" si="0"/>
        <v/>
      </c>
      <c r="U1" s="240" t="str">
        <f t="shared" ca="1" si="0"/>
        <v/>
      </c>
      <c r="V1" s="240" t="str">
        <f t="shared" ca="1" si="0"/>
        <v/>
      </c>
      <c r="W1" s="240" t="str">
        <f t="shared" ca="1" si="0"/>
        <v/>
      </c>
      <c r="X1" s="240" t="str">
        <f t="shared" ca="1" si="0"/>
        <v/>
      </c>
      <c r="Y1" s="240" t="str">
        <f t="shared" ca="1" si="0"/>
        <v/>
      </c>
      <c r="Z1" s="240" t="str">
        <f t="shared" ca="1" si="0"/>
        <v/>
      </c>
      <c r="AA1" s="240" t="str">
        <f t="shared" ca="1" si="0"/>
        <v/>
      </c>
      <c r="AB1" s="240" t="str">
        <f t="shared" ca="1" si="0"/>
        <v/>
      </c>
      <c r="AC1" s="240" t="str">
        <f t="shared" ca="1" si="0"/>
        <v/>
      </c>
      <c r="AD1" s="240" t="str">
        <f t="shared" ca="1" si="0"/>
        <v/>
      </c>
      <c r="AE1" s="240" t="str">
        <f t="shared" ca="1" si="0"/>
        <v/>
      </c>
      <c r="AF1" s="240" t="str">
        <f t="shared" ca="1" si="0"/>
        <v/>
      </c>
      <c r="AG1" s="240" t="str">
        <f t="shared" ca="1" si="0"/>
        <v/>
      </c>
      <c r="AH1" s="240" t="str">
        <f t="shared" ca="1" si="0"/>
        <v/>
      </c>
      <c r="AI1" s="240" t="str">
        <f t="shared" ca="1" si="0"/>
        <v/>
      </c>
      <c r="AJ1" s="240" t="str">
        <f t="shared" ca="1" si="0"/>
        <v/>
      </c>
      <c r="AK1" s="240" t="str">
        <f t="shared" ca="1" si="0"/>
        <v/>
      </c>
      <c r="AL1" s="240" t="str">
        <f t="shared" ca="1" si="0"/>
        <v/>
      </c>
      <c r="AM1" s="240" t="str">
        <f t="shared" ca="1" si="0"/>
        <v/>
      </c>
      <c r="AN1" s="240" t="str">
        <f t="shared" ca="1" si="0"/>
        <v/>
      </c>
      <c r="AO1" s="240" t="str">
        <f t="shared" ca="1" si="0"/>
        <v/>
      </c>
      <c r="AP1" s="240" t="str">
        <f t="shared" ca="1" si="0"/>
        <v/>
      </c>
      <c r="AQ1" s="240" t="str">
        <f t="shared" ca="1" si="0"/>
        <v/>
      </c>
      <c r="AR1" s="240" t="str">
        <f t="shared" ca="1" si="0"/>
        <v/>
      </c>
      <c r="AS1" s="240" t="str">
        <f t="shared" ca="1" si="0"/>
        <v/>
      </c>
      <c r="AT1" s="74"/>
      <c r="AU1" s="242" t="str">
        <f ca="1">IF(AV1="","",A1)</f>
        <v/>
      </c>
      <c r="AV1" s="240" t="str">
        <f t="shared" ref="AV1:CM1" ca="1" si="1">LOOKUP(AV100,$CV:$CV,$CW:$CW)</f>
        <v/>
      </c>
      <c r="AW1" s="240" t="str">
        <f t="shared" ca="1" si="1"/>
        <v/>
      </c>
      <c r="AX1" s="240" t="str">
        <f t="shared" ca="1" si="1"/>
        <v/>
      </c>
      <c r="AY1" s="240" t="str">
        <f t="shared" ca="1" si="1"/>
        <v/>
      </c>
      <c r="AZ1" s="240" t="str">
        <f t="shared" ca="1" si="1"/>
        <v/>
      </c>
      <c r="BA1" s="240" t="str">
        <f t="shared" ca="1" si="1"/>
        <v/>
      </c>
      <c r="BB1" s="240" t="str">
        <f t="shared" ca="1" si="1"/>
        <v/>
      </c>
      <c r="BC1" s="240" t="str">
        <f t="shared" ca="1" si="1"/>
        <v/>
      </c>
      <c r="BD1" s="240" t="str">
        <f t="shared" ca="1" si="1"/>
        <v/>
      </c>
      <c r="BE1" s="240" t="str">
        <f t="shared" ca="1" si="1"/>
        <v/>
      </c>
      <c r="BF1" s="240" t="str">
        <f t="shared" ca="1" si="1"/>
        <v/>
      </c>
      <c r="BG1" s="240" t="str">
        <f t="shared" ca="1" si="1"/>
        <v/>
      </c>
      <c r="BH1" s="240" t="str">
        <f t="shared" ca="1" si="1"/>
        <v/>
      </c>
      <c r="BI1" s="240" t="str">
        <f t="shared" ca="1" si="1"/>
        <v/>
      </c>
      <c r="BJ1" s="240" t="str">
        <f t="shared" ca="1" si="1"/>
        <v/>
      </c>
      <c r="BK1" s="240" t="str">
        <f t="shared" ca="1" si="1"/>
        <v/>
      </c>
      <c r="BL1" s="240" t="str">
        <f t="shared" ca="1" si="1"/>
        <v/>
      </c>
      <c r="BM1" s="240" t="str">
        <f t="shared" ca="1" si="1"/>
        <v/>
      </c>
      <c r="BN1" s="240" t="str">
        <f t="shared" ca="1" si="1"/>
        <v/>
      </c>
      <c r="BO1" s="240" t="str">
        <f t="shared" ca="1" si="1"/>
        <v/>
      </c>
      <c r="BP1" s="240" t="str">
        <f t="shared" ca="1" si="1"/>
        <v/>
      </c>
      <c r="BQ1" s="240" t="str">
        <f t="shared" ca="1" si="1"/>
        <v/>
      </c>
      <c r="BR1" s="240" t="str">
        <f t="shared" ca="1" si="1"/>
        <v/>
      </c>
      <c r="BS1" s="240" t="str">
        <f t="shared" ca="1" si="1"/>
        <v/>
      </c>
      <c r="BT1" s="240" t="str">
        <f t="shared" ca="1" si="1"/>
        <v/>
      </c>
      <c r="BU1" s="240" t="str">
        <f t="shared" ca="1" si="1"/>
        <v/>
      </c>
      <c r="BV1" s="240" t="str">
        <f t="shared" ca="1" si="1"/>
        <v/>
      </c>
      <c r="BW1" s="240" t="str">
        <f t="shared" ca="1" si="1"/>
        <v/>
      </c>
      <c r="BX1" s="240" t="str">
        <f t="shared" ca="1" si="1"/>
        <v/>
      </c>
      <c r="BY1" s="240" t="str">
        <f t="shared" ca="1" si="1"/>
        <v/>
      </c>
      <c r="BZ1" s="240" t="str">
        <f t="shared" ca="1" si="1"/>
        <v/>
      </c>
      <c r="CA1" s="240" t="str">
        <f t="shared" ca="1" si="1"/>
        <v/>
      </c>
      <c r="CB1" s="240" t="str">
        <f t="shared" ca="1" si="1"/>
        <v/>
      </c>
      <c r="CC1" s="240" t="str">
        <f t="shared" ca="1" si="1"/>
        <v/>
      </c>
      <c r="CD1" s="240" t="str">
        <f t="shared" ca="1" si="1"/>
        <v/>
      </c>
      <c r="CE1" s="240" t="str">
        <f t="shared" ca="1" si="1"/>
        <v/>
      </c>
      <c r="CF1" s="240" t="str">
        <f t="shared" ca="1" si="1"/>
        <v/>
      </c>
      <c r="CG1" s="240" t="str">
        <f t="shared" ca="1" si="1"/>
        <v/>
      </c>
      <c r="CH1" s="240" t="str">
        <f t="shared" ca="1" si="1"/>
        <v/>
      </c>
      <c r="CI1" s="240" t="str">
        <f t="shared" ca="1" si="1"/>
        <v/>
      </c>
      <c r="CJ1" s="240" t="str">
        <f t="shared" ca="1" si="1"/>
        <v/>
      </c>
      <c r="CK1" s="240" t="str">
        <f t="shared" ca="1" si="1"/>
        <v/>
      </c>
      <c r="CL1" s="240" t="str">
        <f t="shared" ca="1" si="1"/>
        <v/>
      </c>
      <c r="CM1" s="240" t="str">
        <f t="shared" ca="1" si="1"/>
        <v/>
      </c>
      <c r="CN1" s="74"/>
      <c r="CV1">
        <v>1</v>
      </c>
      <c r="CW1" t="str">
        <f ca="1">IF(CW3="","",CX1)</f>
        <v/>
      </c>
      <c r="CX1" s="59" t="s">
        <v>19</v>
      </c>
      <c r="DC1">
        <v>1</v>
      </c>
      <c r="DD1">
        <f>Mordor!S3</f>
        <v>0</v>
      </c>
      <c r="DE1" t="str">
        <f>Mordor!B3</f>
        <v>The Dark Lord Sauron</v>
      </c>
      <c r="DF1" t="str">
        <f>Mordor!CW3</f>
        <v>-</v>
      </c>
      <c r="EE1" s="84">
        <v>0</v>
      </c>
      <c r="EH1" s="84">
        <v>0</v>
      </c>
      <c r="EO1" s="84">
        <v>0</v>
      </c>
      <c r="EQ1" s="67"/>
      <c r="ER1" s="76"/>
      <c r="ES1" s="67"/>
      <c r="ET1" s="77"/>
      <c r="EU1" s="67"/>
      <c r="EV1" s="67"/>
      <c r="EW1" s="67"/>
      <c r="EX1" s="67"/>
      <c r="EY1" s="67"/>
      <c r="EZ1" s="67"/>
      <c r="FA1" s="67"/>
      <c r="FB1" s="68"/>
      <c r="FH1" s="84"/>
      <c r="FI1" s="84">
        <v>1</v>
      </c>
      <c r="FJ1" s="85" t="str">
        <f>""</f>
        <v/>
      </c>
      <c r="FK1" s="87" t="str">
        <f>CONCATENATE(FK2,FL2)</f>
        <v/>
      </c>
      <c r="FN1" s="84"/>
      <c r="FO1" s="84">
        <v>1</v>
      </c>
      <c r="FQ1" s="87" t="str">
        <f>CONCATENATE(FQ2,FR2)</f>
        <v/>
      </c>
      <c r="FR1" s="84"/>
    </row>
    <row r="2" spans="1:174" x14ac:dyDescent="0.25">
      <c r="A2" s="242"/>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74"/>
      <c r="AU2" s="242"/>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74"/>
      <c r="CV2">
        <f ca="1">IF(CW1="",CV1,CV1+1)</f>
        <v>1</v>
      </c>
      <c r="CW2" t="str">
        <f ca="1">IF(CW3="","",CX2)</f>
        <v/>
      </c>
      <c r="CX2" s="59" t="s">
        <v>546</v>
      </c>
      <c r="DC2">
        <f>IF(DD1=0,DC1,DC1+1)</f>
        <v>1</v>
      </c>
      <c r="DD2" s="84">
        <f>Mordor!S4</f>
        <v>0</v>
      </c>
      <c r="DE2" s="84" t="str">
        <f>Mordor!B4</f>
        <v>The Mouth of Sauron</v>
      </c>
      <c r="DF2" s="84" t="str">
        <f>Mordor!CW4</f>
        <v>-</v>
      </c>
      <c r="DN2" s="61"/>
      <c r="EE2" s="65" t="s">
        <v>451</v>
      </c>
      <c r="EF2" s="84" t="s">
        <v>2305</v>
      </c>
      <c r="EH2" s="62" t="s">
        <v>451</v>
      </c>
      <c r="EI2" s="63" t="s">
        <v>451</v>
      </c>
      <c r="EJ2" s="64"/>
      <c r="EO2" s="65" t="s">
        <v>451</v>
      </c>
      <c r="EP2" s="65" t="s">
        <v>451</v>
      </c>
      <c r="EQ2" s="69" t="s">
        <v>619</v>
      </c>
      <c r="ER2" s="69" t="s">
        <v>1843</v>
      </c>
      <c r="ES2" s="69" t="s">
        <v>647</v>
      </c>
      <c r="ET2" s="78" t="s">
        <v>621</v>
      </c>
      <c r="EU2" s="69" t="s">
        <v>621</v>
      </c>
      <c r="EV2" s="69" t="s">
        <v>635</v>
      </c>
      <c r="EW2" s="69" t="s">
        <v>635</v>
      </c>
      <c r="EX2" s="69" t="s">
        <v>623</v>
      </c>
      <c r="EY2" s="84" t="str">
        <f>""</f>
        <v/>
      </c>
      <c r="EZ2" s="84" t="str">
        <f>""</f>
        <v/>
      </c>
      <c r="FA2" s="84" t="str">
        <f>""</f>
        <v/>
      </c>
      <c r="FB2" s="73" t="s">
        <v>1021</v>
      </c>
      <c r="FH2" s="84">
        <f>IF(FJ2="",0,IF(COUNT(FIND(FJ2,$FK$1))=1,2,IF(FJ1="",1,0)))</f>
        <v>1</v>
      </c>
      <c r="FI2" s="84">
        <v>1</v>
      </c>
      <c r="FJ2" s="85" t="s">
        <v>943</v>
      </c>
      <c r="FK2" s="88" t="str">
        <f>CONCATENATE(AJ40,AJ41,AJ42,AJ43,AJ44,AJ45,AJ46,AJ47,AJ48,AJ49,AJ50,AJ51,AJ52,AJ53,AJ54,AJ55,AJ56,AJ57,AJ58,AJ59,AJ60,AJ61,AJ62,AJ63,AJ64,AJ65,AJ66,AJ67,AJ68)</f>
        <v/>
      </c>
      <c r="FL2" s="88" t="str">
        <f>CONCATENATE(CD40,CD41,CD42,CD43,CD44,CD45,CD46,CD47,CD48,CD49,CD50,CD51,CD52,CD53,CD54,CD55,CD56,CD57,CD58,CD59,CD60,CD61,CD62,CD63,CD64,CD65,CD66,CD67,CD68)</f>
        <v/>
      </c>
      <c r="FN2" s="84">
        <f>IF(FP2="",0,IF(COUNT(FIND(FP2,$FQ$1))=1,2,IF(FP1="",1,0)))</f>
        <v>1</v>
      </c>
      <c r="FO2" s="84">
        <v>1</v>
      </c>
      <c r="FP2" s="84" t="s">
        <v>339</v>
      </c>
      <c r="FQ2" s="88" t="str">
        <f>CONCATENATE(A40,A41,A42,A43,A44,A45,A46,A47,A48,A49,A50,A51,A52,A53,A54,A55,A56,A57,A58,A59,A60,A61,A62,A63,A64,A65,A66,A67,A68)</f>
        <v/>
      </c>
      <c r="FR2" s="88" t="str">
        <f>CONCATENATE(AU40,AU41,AU42,AU43,AU44,AU45,AU46,AU47,AU48,AU49,AU50,AU51,AU52,AU53,AU54,AU55,AU56,AU57,AU58,AU59,AU60,AU61,AU62,AU63,AU64,AU65,AU66,AU67,AU68)</f>
        <v/>
      </c>
    </row>
    <row r="3" spans="1:174" x14ac:dyDescent="0.25">
      <c r="A3" s="242"/>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f>TRUNC(AT28/4)</f>
        <v>0</v>
      </c>
      <c r="AU3" s="242"/>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t="str">
        <f ca="1">IF(AV1="","",AT3)</f>
        <v/>
      </c>
      <c r="CV3">
        <f t="shared" ref="CV3:CV66" ca="1" si="2">IF(CW2="",CV2,CV2+1)</f>
        <v>1</v>
      </c>
      <c r="CW3" s="58" t="str">
        <f ca="1">Mordor!W3</f>
        <v/>
      </c>
      <c r="DC3" s="84">
        <f t="shared" ref="DC3:DC38" si="3">IF(DD2=0,DC2,DC2+1)</f>
        <v>1</v>
      </c>
      <c r="DD3" s="84">
        <f>Mordor!S5</f>
        <v>0</v>
      </c>
      <c r="DE3" s="84" t="str">
        <f>Mordor!B5</f>
        <v>Gothmog, Lieutenant of Morgul</v>
      </c>
      <c r="DF3" s="84" t="str">
        <f>Mordor!CW5</f>
        <v>-</v>
      </c>
      <c r="EE3" s="65" t="s">
        <v>447</v>
      </c>
      <c r="EF3" s="84" t="s">
        <v>2309</v>
      </c>
      <c r="EH3" s="62" t="s">
        <v>447</v>
      </c>
      <c r="EI3" s="63" t="s">
        <v>447</v>
      </c>
      <c r="EJ3" s="64" t="s">
        <v>32</v>
      </c>
      <c r="EO3" s="65" t="s">
        <v>447</v>
      </c>
      <c r="EP3" s="65" t="s">
        <v>447</v>
      </c>
      <c r="EQ3" s="69" t="s">
        <v>619</v>
      </c>
      <c r="ER3" s="69" t="s">
        <v>1843</v>
      </c>
      <c r="ES3" s="69" t="s">
        <v>652</v>
      </c>
      <c r="ET3" s="78" t="s">
        <v>623</v>
      </c>
      <c r="EU3" s="69" t="s">
        <v>621</v>
      </c>
      <c r="EV3" s="69" t="s">
        <v>635</v>
      </c>
      <c r="EW3" s="69" t="s">
        <v>635</v>
      </c>
      <c r="EX3" s="69" t="s">
        <v>621</v>
      </c>
      <c r="EY3" s="84" t="str">
        <f>""</f>
        <v/>
      </c>
      <c r="EZ3" s="84" t="str">
        <f>""</f>
        <v/>
      </c>
      <c r="FA3" s="84" t="str">
        <f>""</f>
        <v/>
      </c>
      <c r="FB3" s="73" t="s">
        <v>1008</v>
      </c>
      <c r="FH3" s="84">
        <f>IF(FJ3="",0,IF(COUNT(FIND(FJ3,$FK$1))=1,2,IF(FJ2="",1,0)))</f>
        <v>0</v>
      </c>
      <c r="FI3" s="84">
        <f>IF(FH2=2,FI2+1,IF(FJ1="",FI2,IF(FI2-FI1=1,FI2+1,FI2)))</f>
        <v>1</v>
      </c>
      <c r="FJ3" s="85" t="s">
        <v>2038</v>
      </c>
      <c r="FN3" s="84">
        <f>IF(FP3="",0,IF(COUNT(FIND(FP3,$FQ$1))=1,2,IF(FP2="",1,0)))</f>
        <v>0</v>
      </c>
      <c r="FO3" s="84">
        <f>IF(FN2=2,FO2+1,IF(FP1="",FO2,IF(FO2-FO1=1,FO2+1,FO2)))</f>
        <v>1</v>
      </c>
      <c r="FP3" s="84" t="s">
        <v>1717</v>
      </c>
      <c r="FQ3" s="84"/>
      <c r="FR3" s="84"/>
    </row>
    <row r="4" spans="1:174" x14ac:dyDescent="0.25">
      <c r="A4" s="242"/>
      <c r="B4" s="240"/>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2"/>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V4">
        <f t="shared" ca="1" si="2"/>
        <v>1</v>
      </c>
      <c r="CW4" s="58" t="str">
        <f ca="1">Mordor!W4</f>
        <v/>
      </c>
      <c r="DC4" s="84">
        <f t="shared" si="3"/>
        <v>1</v>
      </c>
      <c r="DD4" s="84">
        <f>Mordor!S6</f>
        <v>0</v>
      </c>
      <c r="DE4" s="84" t="str">
        <f>Mordor!B6</f>
        <v>Shelob</v>
      </c>
      <c r="DF4" s="84" t="str">
        <f>Mordor!CW6</f>
        <v>-</v>
      </c>
      <c r="EE4" s="65" t="s">
        <v>464</v>
      </c>
      <c r="EF4" s="84" t="s">
        <v>2313</v>
      </c>
      <c r="EH4" s="62" t="s">
        <v>446</v>
      </c>
      <c r="EI4" s="63" t="s">
        <v>446</v>
      </c>
      <c r="EJ4" s="64" t="s">
        <v>32</v>
      </c>
      <c r="EO4" s="65" t="s">
        <v>446</v>
      </c>
      <c r="EP4" s="65" t="s">
        <v>446</v>
      </c>
      <c r="EQ4" s="69" t="s">
        <v>619</v>
      </c>
      <c r="ER4" s="69" t="s">
        <v>1843</v>
      </c>
      <c r="ES4" s="69" t="s">
        <v>652</v>
      </c>
      <c r="ET4" s="78" t="s">
        <v>623</v>
      </c>
      <c r="EU4" s="69" t="s">
        <v>621</v>
      </c>
      <c r="EV4" s="69" t="s">
        <v>635</v>
      </c>
      <c r="EW4" s="69" t="s">
        <v>635</v>
      </c>
      <c r="EX4" s="69" t="s">
        <v>621</v>
      </c>
      <c r="EY4" s="84" t="str">
        <f>""</f>
        <v/>
      </c>
      <c r="EZ4" s="84" t="str">
        <f>""</f>
        <v/>
      </c>
      <c r="FA4" s="84" t="str">
        <f>""</f>
        <v/>
      </c>
      <c r="FB4" s="73" t="s">
        <v>1008</v>
      </c>
      <c r="FH4" s="84">
        <f t="shared" ref="FH4:FH67" si="4">IF(FJ4="",0,IF(COUNT(FIND(FJ4,$FK$1))=1,2,IF(FJ3="",1,0)))</f>
        <v>0</v>
      </c>
      <c r="FI4" s="84">
        <f t="shared" ref="FI4:FI67" si="5">IF(FH3=2,FI3+1,IF(FJ2="",FI3,IF(FI3-FI2=1,FI3+1,FI3)))</f>
        <v>1</v>
      </c>
      <c r="FJ4" s="85" t="str">
        <f>""</f>
        <v/>
      </c>
      <c r="FN4" s="84">
        <f t="shared" ref="FN4:FN67" si="6">IF(FP4="",0,IF(COUNT(FIND(FP4,$FQ$1))=1,2,IF(FP3="",1,0)))</f>
        <v>0</v>
      </c>
      <c r="FO4" s="84">
        <f t="shared" ref="FO4:FO67" si="7">IF(FN3=2,FO3+1,IF(FP2="",FO3,IF(FO3-FO2=1,FO3+1,FO3)))</f>
        <v>1</v>
      </c>
      <c r="FP4" s="84" t="s">
        <v>2170</v>
      </c>
    </row>
    <row r="5" spans="1:174" x14ac:dyDescent="0.25">
      <c r="A5" s="242"/>
      <c r="B5" s="240"/>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1" t="s">
        <v>533</v>
      </c>
      <c r="AU5" s="242"/>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1" t="str">
        <f ca="1">IF(AV1="","",AT5)</f>
        <v/>
      </c>
      <c r="CV5">
        <f t="shared" ca="1" si="2"/>
        <v>1</v>
      </c>
      <c r="CW5" s="58" t="str">
        <f ca="1">Mordor!W5</f>
        <v/>
      </c>
      <c r="DC5" s="84">
        <f t="shared" si="3"/>
        <v>1</v>
      </c>
      <c r="DD5" s="84">
        <f>Mordor!S7</f>
        <v>0</v>
      </c>
      <c r="DE5" s="84" t="str">
        <f>Mordor!B7</f>
        <v>Shagrat, War Leader of Cirith Ungol</v>
      </c>
      <c r="DF5" s="84" t="str">
        <f>Mordor!CW7</f>
        <v>-</v>
      </c>
      <c r="DN5" t="s">
        <v>534</v>
      </c>
      <c r="DO5" t="s">
        <v>535</v>
      </c>
      <c r="DP5" t="s">
        <v>614</v>
      </c>
      <c r="DQ5" t="s">
        <v>537</v>
      </c>
      <c r="DR5" t="s">
        <v>538</v>
      </c>
      <c r="DS5" t="s">
        <v>539</v>
      </c>
      <c r="DT5" t="s">
        <v>540</v>
      </c>
      <c r="DU5" t="s">
        <v>541</v>
      </c>
      <c r="DV5" t="s">
        <v>542</v>
      </c>
      <c r="DW5" t="s">
        <v>615</v>
      </c>
      <c r="DX5" t="s">
        <v>616</v>
      </c>
      <c r="DY5" t="s">
        <v>617</v>
      </c>
      <c r="DZ5" t="s">
        <v>618</v>
      </c>
      <c r="EA5" s="17"/>
      <c r="EB5" s="85"/>
      <c r="EC5" s="85"/>
      <c r="ED5" s="85"/>
      <c r="EE5" s="65" t="s">
        <v>331</v>
      </c>
      <c r="EF5" s="84" t="s">
        <v>2324</v>
      </c>
      <c r="EG5" s="85"/>
      <c r="EH5" s="62" t="s">
        <v>464</v>
      </c>
      <c r="EI5" s="63" t="s">
        <v>464</v>
      </c>
      <c r="EJ5" s="64"/>
      <c r="EO5" s="65" t="s">
        <v>464</v>
      </c>
      <c r="EP5" s="65" t="s">
        <v>464</v>
      </c>
      <c r="EQ5" s="69" t="s">
        <v>619</v>
      </c>
      <c r="ER5" s="69" t="s">
        <v>1843</v>
      </c>
      <c r="ES5" s="69" t="s">
        <v>637</v>
      </c>
      <c r="ET5" s="78" t="s">
        <v>621</v>
      </c>
      <c r="EU5" s="69" t="s">
        <v>624</v>
      </c>
      <c r="EV5" s="69" t="s">
        <v>629</v>
      </c>
      <c r="EW5" s="69" t="s">
        <v>629</v>
      </c>
      <c r="EX5" s="69" t="s">
        <v>621</v>
      </c>
      <c r="EY5" s="69" t="s">
        <v>623</v>
      </c>
      <c r="EZ5" s="69" t="s">
        <v>635</v>
      </c>
      <c r="FA5" s="69" t="s">
        <v>635</v>
      </c>
      <c r="FB5" s="73" t="s">
        <v>1026</v>
      </c>
      <c r="FH5" s="84">
        <f t="shared" si="4"/>
        <v>1</v>
      </c>
      <c r="FI5" s="84">
        <f t="shared" si="5"/>
        <v>1</v>
      </c>
      <c r="FJ5" s="85" t="s">
        <v>1393</v>
      </c>
      <c r="FN5" s="84">
        <f t="shared" si="6"/>
        <v>0</v>
      </c>
      <c r="FO5" s="84">
        <f t="shared" si="7"/>
        <v>1</v>
      </c>
      <c r="FP5" s="84" t="s">
        <v>2171</v>
      </c>
    </row>
    <row r="6" spans="1:174" x14ac:dyDescent="0.25">
      <c r="A6" s="242"/>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1"/>
      <c r="AU6" s="242"/>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1"/>
      <c r="CV6">
        <f t="shared" ca="1" si="2"/>
        <v>1</v>
      </c>
      <c r="CW6" s="58" t="str">
        <f ca="1">Mordor!W6</f>
        <v/>
      </c>
      <c r="DC6" s="84">
        <f t="shared" si="3"/>
        <v>1</v>
      </c>
      <c r="DD6" s="84">
        <f>Mordor!S8</f>
        <v>0</v>
      </c>
      <c r="DE6" s="84" t="str">
        <f>Mordor!B8</f>
        <v>Shagrat, Captain of Cirith Ungol</v>
      </c>
      <c r="DF6" s="84" t="str">
        <f>Mordor!CW8</f>
        <v>-</v>
      </c>
      <c r="DH6">
        <v>1</v>
      </c>
      <c r="DI6">
        <f>LOOKUP(DH6,$DC:$DC,$DE:$DE)</f>
        <v>0</v>
      </c>
      <c r="DJ6">
        <f>LOOKUP(DH6,$DC:$DC,$DF:$DF)</f>
        <v>0</v>
      </c>
      <c r="DK6" s="61">
        <f>IF(DI6=0,0,CONCATENATE(DI6,IF(OR(COUNT(FIND("Horse",DJ6))=1,COUNT(FIND("Warg",DJ6))=1,COUNT(FIND("Engineer Captain",DJ6))=1,COUNT(FIND("War Camel",DJ6))=1,COUNT(FIND("Fell warg",DJ6))=1,COUNT(FIND("The white warg",DJ6))=1),"1.",""),IF(OR(COUNT(FIND("armoured horse",DJ6))=1,COUNT(FIND("Troll",DJ6))=1,COUNT(FIND("Mahûd Beastmaster",DJ6))=1,COUNT(FIND("Signal Tower",DJ6))=1),"2.",""),IF(OR(COUNT(FIND("Fell Beast",DJ6))=1,COUNT(FIND("Upgraded Crew",DJ6))=1,COUNT(FIND("Khandish chariot",DJ6))=1),"3.",""),IF(COUNT(FIND("armoured Fell beast",DJ6))=1,"4.",""),IF(COUNT(FIND("Horned Fell beast",DJ6))=1,"5.","")))</f>
        <v>0</v>
      </c>
      <c r="DL6">
        <f>LOOKUP(DK6,$EH:$EH,$EI:$EI)</f>
        <v>0</v>
      </c>
      <c r="DM6" s="61">
        <f>IF(DL6=0,0,CONCATENATE(DL6,IF(OR(COUNT(FIND("Morgul Arrows",DJ6))=1,COUNT(FIND("Shield",DJ6))=1,COUNT(FIND("The One Ring",DJ6))=1,COUNT(FIND("Breathe Fire",DJ6))=1,COUNT(FIND("Campfire",DJ6))=1,COUNT(FIND("Stone Flail",DJ6))=1),"1.",""),IF(OR(COUNT(FIND("Armour",DJ6))=1,COUNT(FIND("Fly",DJ6))=1,COUNT(FIND("Crown of Morgul",DJ6))=1,COUNT(FIND("War Drum",DJ6))=1),"2.",""),IF(OR(COUNT(FIND("Heavy armour",DJ6))=1,COUNT(FIND("Tough hide",DJ6))=1,COUNT(FIND("Gnarled Hide",DJ6))=1),"3.",""),IF(OR(COUNT(FIND("Wyrmtongue",DJ6))=1,COUNT(FIND("Foul Temperament",DJ6))=1,COUNT(FIND("Easterling War drum",DJ6))=1),"4.","")))</f>
        <v>0</v>
      </c>
      <c r="DN6">
        <f t="shared" ref="DN6:DN37" si="8">LOOKUP($DM6,$EO:$EO,EP:EP)</f>
        <v>0</v>
      </c>
      <c r="DO6">
        <f t="shared" ref="DO6:DO21" si="9">LOOKUP($DM6,$EO:$EO,EQ:EQ)</f>
        <v>0</v>
      </c>
      <c r="DP6">
        <f t="shared" ref="DP6:DP21" si="10">LOOKUP($DM6,$EO:$EO,ER:ER)</f>
        <v>0</v>
      </c>
      <c r="DQ6">
        <f t="shared" ref="DQ6:DQ21" si="11">LOOKUP($DM6,$EO:$EO,ES:ES)</f>
        <v>0</v>
      </c>
      <c r="DR6">
        <f t="shared" ref="DR6:DR21" si="12">LOOKUP($DM6,$EO:$EO,ET:ET)</f>
        <v>0</v>
      </c>
      <c r="DS6">
        <f t="shared" ref="DS6:DS21" si="13">LOOKUP($DM6,$EO:$EO,EU:EU)</f>
        <v>0</v>
      </c>
      <c r="DT6">
        <f t="shared" ref="DT6:DT21" si="14">LOOKUP($DM6,$EO:$EO,EV:EV)</f>
        <v>0</v>
      </c>
      <c r="DU6">
        <f t="shared" ref="DU6:DU21" si="15">LOOKUP($DM6,$EO:$EO,EW:EW)</f>
        <v>0</v>
      </c>
      <c r="DV6">
        <f t="shared" ref="DV6:DV21" si="16">LOOKUP($DM6,$EO:$EO,EX:EX)</f>
        <v>0</v>
      </c>
      <c r="DW6">
        <f t="shared" ref="DW6:DW21" si="17">LOOKUP($DM6,$EO:$EO,EY:EY)</f>
        <v>0</v>
      </c>
      <c r="DX6">
        <f t="shared" ref="DX6:DX21" si="18">LOOKUP($DM6,$EO:$EO,EZ:EZ)</f>
        <v>0</v>
      </c>
      <c r="DY6">
        <f t="shared" ref="DY6:DY21" si="19">LOOKUP($DM6,$EO:$EO,FA:FA)</f>
        <v>0</v>
      </c>
      <c r="DZ6">
        <f t="shared" ref="DZ6:DZ21" si="20">LOOKUP($DM6,$EO:$EO,FB:FB)</f>
        <v>0</v>
      </c>
      <c r="EA6" s="17">
        <v>1</v>
      </c>
      <c r="EB6" s="85" t="str">
        <f>IF(COUNT(FIND(" with ",DJ6))=1,SUBSTITUTE(DJ6,CONCATENATE(DI6," with"),""),"")</f>
        <v/>
      </c>
      <c r="EC6" s="85" t="str">
        <f>CONCATENATE(LOOKUP(DL6,$EE:$EE,$EF:$EF),EB6)</f>
        <v/>
      </c>
      <c r="ED6" s="85"/>
      <c r="EE6" s="65" t="s">
        <v>816</v>
      </c>
      <c r="EF6" s="84" t="s">
        <v>2211</v>
      </c>
      <c r="EG6" s="85"/>
      <c r="EH6" s="62" t="s">
        <v>908</v>
      </c>
      <c r="EI6" s="63" t="s">
        <v>464</v>
      </c>
      <c r="EJ6" s="64" t="s">
        <v>549</v>
      </c>
      <c r="EO6" s="65" t="s">
        <v>331</v>
      </c>
      <c r="EP6" s="65" t="s">
        <v>331</v>
      </c>
      <c r="EQ6" s="69" t="s">
        <v>926</v>
      </c>
      <c r="ER6" s="69" t="s">
        <v>1843</v>
      </c>
      <c r="ES6" s="69" t="s">
        <v>777</v>
      </c>
      <c r="ET6" s="78" t="s">
        <v>623</v>
      </c>
      <c r="EU6" s="69" t="s">
        <v>628</v>
      </c>
      <c r="EV6" s="69" t="s">
        <v>635</v>
      </c>
      <c r="EW6" s="69" t="s">
        <v>629</v>
      </c>
      <c r="EX6" s="69" t="s">
        <v>623</v>
      </c>
      <c r="EY6" s="69" t="s">
        <v>635</v>
      </c>
      <c r="EZ6" s="69" t="s">
        <v>623</v>
      </c>
      <c r="FA6" s="69" t="s">
        <v>635</v>
      </c>
      <c r="FB6" s="73" t="s">
        <v>925</v>
      </c>
      <c r="FH6" s="84">
        <f t="shared" si="4"/>
        <v>0</v>
      </c>
      <c r="FI6" s="84">
        <f t="shared" si="5"/>
        <v>1</v>
      </c>
      <c r="FJ6" s="85" t="s">
        <v>2039</v>
      </c>
      <c r="FN6" s="84">
        <f t="shared" si="6"/>
        <v>0</v>
      </c>
      <c r="FO6" s="84">
        <f t="shared" si="7"/>
        <v>1</v>
      </c>
      <c r="FP6" s="84" t="s">
        <v>2172</v>
      </c>
    </row>
    <row r="7" spans="1:174" x14ac:dyDescent="0.25">
      <c r="A7" s="242"/>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74"/>
      <c r="AU7" s="242"/>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74"/>
      <c r="CV7">
        <f t="shared" ca="1" si="2"/>
        <v>1</v>
      </c>
      <c r="CW7" s="58" t="str">
        <f ca="1">Mordor!W7</f>
        <v/>
      </c>
      <c r="DC7" s="84">
        <f t="shared" si="3"/>
        <v>1</v>
      </c>
      <c r="DD7" s="84">
        <f>Mordor!S9</f>
        <v>0</v>
      </c>
      <c r="DE7" s="84" t="str">
        <f>Mordor!B9</f>
        <v>Grishnákh, Orc Captain</v>
      </c>
      <c r="DF7" s="84" t="str">
        <f>Mordor!CW9</f>
        <v>-</v>
      </c>
      <c r="DL7">
        <f>LOOKUP(DK6,$EH:$EH,$EJ:$EJ)</f>
        <v>0</v>
      </c>
      <c r="DM7">
        <f>DL7</f>
        <v>0</v>
      </c>
      <c r="DN7">
        <f t="shared" si="8"/>
        <v>0</v>
      </c>
      <c r="DO7">
        <f t="shared" si="9"/>
        <v>0</v>
      </c>
      <c r="DP7">
        <f t="shared" si="10"/>
        <v>0</v>
      </c>
      <c r="DQ7">
        <f t="shared" si="11"/>
        <v>0</v>
      </c>
      <c r="DR7">
        <f t="shared" si="12"/>
        <v>0</v>
      </c>
      <c r="DS7">
        <f t="shared" si="13"/>
        <v>0</v>
      </c>
      <c r="DT7">
        <f t="shared" si="14"/>
        <v>0</v>
      </c>
      <c r="DU7">
        <f t="shared" si="15"/>
        <v>0</v>
      </c>
      <c r="DV7">
        <f t="shared" si="16"/>
        <v>0</v>
      </c>
      <c r="DW7">
        <f t="shared" si="17"/>
        <v>0</v>
      </c>
      <c r="DX7">
        <f t="shared" si="18"/>
        <v>0</v>
      </c>
      <c r="DY7">
        <f t="shared" si="19"/>
        <v>0</v>
      </c>
      <c r="DZ7">
        <f t="shared" si="20"/>
        <v>0</v>
      </c>
      <c r="EA7" s="17">
        <f>IF(DN6=0,EA6,EA6+1)</f>
        <v>1</v>
      </c>
      <c r="EB7" s="85"/>
      <c r="EC7" s="85" t="str">
        <f t="shared" ref="EC7:EC70" si="21">CONCATENATE(LOOKUP(DL7,$EE:$EE,$EF:$EF),EB7)</f>
        <v/>
      </c>
      <c r="ED7" s="85"/>
      <c r="EE7" s="65" t="s">
        <v>549</v>
      </c>
      <c r="EF7" s="84" t="s">
        <v>2211</v>
      </c>
      <c r="EG7" s="85"/>
      <c r="EH7" s="62" t="s">
        <v>331</v>
      </c>
      <c r="EI7" s="63" t="s">
        <v>331</v>
      </c>
      <c r="EJ7" s="64"/>
      <c r="EO7" s="65" t="s">
        <v>816</v>
      </c>
      <c r="EP7" s="65" t="s">
        <v>816</v>
      </c>
      <c r="EQ7" s="69" t="s">
        <v>315</v>
      </c>
      <c r="ER7" s="69" t="s">
        <v>1846</v>
      </c>
      <c r="ES7" s="69" t="s">
        <v>927</v>
      </c>
      <c r="ET7" s="78" t="s">
        <v>624</v>
      </c>
      <c r="EU7" s="69" t="s">
        <v>622</v>
      </c>
      <c r="EV7" s="69" t="s">
        <v>629</v>
      </c>
      <c r="EW7" s="69" t="s">
        <v>623</v>
      </c>
      <c r="EX7" s="69" t="s">
        <v>623</v>
      </c>
      <c r="EY7" s="69" t="str">
        <f>""</f>
        <v/>
      </c>
      <c r="EZ7" s="69" t="str">
        <f>""</f>
        <v/>
      </c>
      <c r="FA7" s="69" t="str">
        <f>""</f>
        <v/>
      </c>
      <c r="FB7" s="73" t="s">
        <v>1065</v>
      </c>
      <c r="FH7" s="84">
        <f t="shared" si="4"/>
        <v>0</v>
      </c>
      <c r="FI7" s="84">
        <f t="shared" si="5"/>
        <v>1</v>
      </c>
      <c r="FJ7" s="85" t="s">
        <v>1394</v>
      </c>
      <c r="FN7" s="84">
        <f t="shared" si="6"/>
        <v>0</v>
      </c>
      <c r="FO7" s="84">
        <f t="shared" si="7"/>
        <v>1</v>
      </c>
      <c r="FP7" s="84" t="s">
        <v>2173</v>
      </c>
    </row>
    <row r="8" spans="1:174" x14ac:dyDescent="0.25">
      <c r="A8" s="242"/>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f>TRUNC(AT28/2)</f>
        <v>0</v>
      </c>
      <c r="AU8" s="242"/>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t="str">
        <f ca="1">IF(AV1="","",AT8)</f>
        <v/>
      </c>
      <c r="CV8">
        <f t="shared" ca="1" si="2"/>
        <v>1</v>
      </c>
      <c r="CW8" s="58" t="str">
        <f ca="1">Mordor!W8</f>
        <v/>
      </c>
      <c r="DC8" s="84">
        <f t="shared" si="3"/>
        <v>1</v>
      </c>
      <c r="DD8" s="84">
        <f>Mordor!S10</f>
        <v>0</v>
      </c>
      <c r="DE8" s="84" t="str">
        <f>Mordor!B10</f>
        <v>Gorbag, Orc Captain</v>
      </c>
      <c r="DF8" s="84" t="str">
        <f>Mordor!CW10</f>
        <v>-</v>
      </c>
      <c r="DL8">
        <f>LOOKUP(DK6,$EH:$EH,$EK:$EK)</f>
        <v>0</v>
      </c>
      <c r="DM8">
        <f>DL8</f>
        <v>0</v>
      </c>
      <c r="DN8">
        <f t="shared" si="8"/>
        <v>0</v>
      </c>
      <c r="DO8">
        <f t="shared" si="9"/>
        <v>0</v>
      </c>
      <c r="DP8">
        <f t="shared" si="10"/>
        <v>0</v>
      </c>
      <c r="DQ8">
        <f t="shared" si="11"/>
        <v>0</v>
      </c>
      <c r="DR8">
        <f t="shared" si="12"/>
        <v>0</v>
      </c>
      <c r="DS8">
        <f t="shared" si="13"/>
        <v>0</v>
      </c>
      <c r="DT8">
        <f t="shared" si="14"/>
        <v>0</v>
      </c>
      <c r="DU8">
        <f t="shared" si="15"/>
        <v>0</v>
      </c>
      <c r="DV8">
        <f t="shared" si="16"/>
        <v>0</v>
      </c>
      <c r="DW8">
        <f t="shared" si="17"/>
        <v>0</v>
      </c>
      <c r="DX8">
        <f t="shared" si="18"/>
        <v>0</v>
      </c>
      <c r="DY8">
        <f t="shared" si="19"/>
        <v>0</v>
      </c>
      <c r="DZ8">
        <f t="shared" si="20"/>
        <v>0</v>
      </c>
      <c r="EA8" s="17">
        <f t="shared" ref="EA8:EA71" si="22">IF(DN7=0,EA7,EA7+1)</f>
        <v>1</v>
      </c>
      <c r="EB8" s="85"/>
      <c r="EC8" s="85" t="str">
        <f t="shared" si="21"/>
        <v/>
      </c>
      <c r="ED8" s="85"/>
      <c r="EE8" s="65" t="s">
        <v>290</v>
      </c>
      <c r="EF8" s="84" t="s">
        <v>2222</v>
      </c>
      <c r="EG8" s="85"/>
      <c r="EH8" s="62" t="s">
        <v>919</v>
      </c>
      <c r="EI8" s="63" t="s">
        <v>331</v>
      </c>
      <c r="EJ8" s="64" t="s">
        <v>330</v>
      </c>
      <c r="EO8" s="65" t="s">
        <v>549</v>
      </c>
      <c r="EP8" s="65" t="s">
        <v>549</v>
      </c>
      <c r="EQ8" s="69" t="s">
        <v>32</v>
      </c>
      <c r="ER8" s="69" t="s">
        <v>1847</v>
      </c>
      <c r="ES8" s="69" t="s">
        <v>645</v>
      </c>
      <c r="ET8" s="78" t="s">
        <v>623</v>
      </c>
      <c r="EU8" s="69" t="s">
        <v>628</v>
      </c>
      <c r="EV8" s="69" t="s">
        <v>645</v>
      </c>
      <c r="EW8" s="69" t="s">
        <v>635</v>
      </c>
      <c r="EX8" s="69" t="s">
        <v>623</v>
      </c>
      <c r="EY8" s="69" t="str">
        <f>""</f>
        <v/>
      </c>
      <c r="EZ8" s="69" t="str">
        <f>""</f>
        <v/>
      </c>
      <c r="FA8" s="69" t="str">
        <f>""</f>
        <v/>
      </c>
      <c r="FB8" s="73" t="str">
        <f>""</f>
        <v/>
      </c>
      <c r="FH8" s="84">
        <f t="shared" si="4"/>
        <v>0</v>
      </c>
      <c r="FI8" s="84">
        <f t="shared" si="5"/>
        <v>1</v>
      </c>
      <c r="FJ8" s="85" t="str">
        <f>""</f>
        <v/>
      </c>
      <c r="FN8" s="84">
        <f t="shared" si="6"/>
        <v>0</v>
      </c>
      <c r="FO8" s="84">
        <f t="shared" si="7"/>
        <v>1</v>
      </c>
      <c r="FP8" s="84" t="s">
        <v>2174</v>
      </c>
    </row>
    <row r="9" spans="1:174" x14ac:dyDescent="0.25">
      <c r="A9" s="242"/>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2"/>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V9">
        <f t="shared" ca="1" si="2"/>
        <v>1</v>
      </c>
      <c r="CW9" s="58" t="str">
        <f ca="1">Mordor!W9</f>
        <v/>
      </c>
      <c r="DC9" s="84">
        <f t="shared" si="3"/>
        <v>1</v>
      </c>
      <c r="DD9" s="84">
        <f>Mordor!S11</f>
        <v>0</v>
      </c>
      <c r="DE9" s="84" t="str">
        <f>Mordor!B11</f>
        <v>Orc Captain</v>
      </c>
      <c r="DF9" s="84" t="str">
        <f>Mordor!CW11</f>
        <v>-</v>
      </c>
      <c r="DL9">
        <f>LOOKUP(DK6,$EH:$EH,$EL:$EL)</f>
        <v>0</v>
      </c>
      <c r="DM9">
        <f>DL9</f>
        <v>0</v>
      </c>
      <c r="DN9">
        <f t="shared" si="8"/>
        <v>0</v>
      </c>
      <c r="DO9">
        <f t="shared" si="9"/>
        <v>0</v>
      </c>
      <c r="DP9">
        <f t="shared" si="10"/>
        <v>0</v>
      </c>
      <c r="DQ9">
        <f t="shared" si="11"/>
        <v>0</v>
      </c>
      <c r="DR9">
        <f t="shared" si="12"/>
        <v>0</v>
      </c>
      <c r="DS9">
        <f t="shared" si="13"/>
        <v>0</v>
      </c>
      <c r="DT9">
        <f t="shared" si="14"/>
        <v>0</v>
      </c>
      <c r="DU9">
        <f t="shared" si="15"/>
        <v>0</v>
      </c>
      <c r="DV9">
        <f t="shared" si="16"/>
        <v>0</v>
      </c>
      <c r="DW9">
        <f t="shared" si="17"/>
        <v>0</v>
      </c>
      <c r="DX9">
        <f t="shared" si="18"/>
        <v>0</v>
      </c>
      <c r="DY9">
        <f t="shared" si="19"/>
        <v>0</v>
      </c>
      <c r="DZ9">
        <f t="shared" si="20"/>
        <v>0</v>
      </c>
      <c r="EA9" s="17">
        <f t="shared" si="22"/>
        <v>1</v>
      </c>
      <c r="EB9" s="85"/>
      <c r="EC9" s="85" t="str">
        <f t="shared" si="21"/>
        <v/>
      </c>
      <c r="ED9" s="85"/>
      <c r="EE9" s="65" t="s">
        <v>1806</v>
      </c>
      <c r="EF9" s="84" t="s">
        <v>2805</v>
      </c>
      <c r="EG9" s="85"/>
      <c r="EH9" s="62" t="s">
        <v>290</v>
      </c>
      <c r="EI9" s="63" t="s">
        <v>290</v>
      </c>
      <c r="EJ9" s="64"/>
      <c r="EO9" s="65" t="s">
        <v>290</v>
      </c>
      <c r="EP9" s="65" t="s">
        <v>290</v>
      </c>
      <c r="EQ9" s="69" t="s">
        <v>1035</v>
      </c>
      <c r="ER9" s="69" t="s">
        <v>1845</v>
      </c>
      <c r="ES9" s="69" t="s">
        <v>1042</v>
      </c>
      <c r="ET9" s="78" t="s">
        <v>623</v>
      </c>
      <c r="EU9" s="69" t="s">
        <v>621</v>
      </c>
      <c r="EV9" s="69" t="s">
        <v>635</v>
      </c>
      <c r="EW9" s="69" t="s">
        <v>629</v>
      </c>
      <c r="EX9" s="69" t="s">
        <v>623</v>
      </c>
      <c r="EY9" s="69" t="s">
        <v>635</v>
      </c>
      <c r="EZ9" s="69" t="s">
        <v>623</v>
      </c>
      <c r="FA9" s="69" t="s">
        <v>635</v>
      </c>
      <c r="FB9" s="73" t="s">
        <v>1392</v>
      </c>
      <c r="FH9" s="84">
        <f t="shared" si="4"/>
        <v>1</v>
      </c>
      <c r="FI9" s="84">
        <f t="shared" si="5"/>
        <v>1</v>
      </c>
      <c r="FJ9" s="85" t="s">
        <v>1395</v>
      </c>
      <c r="FN9" s="84">
        <f t="shared" si="6"/>
        <v>0</v>
      </c>
      <c r="FO9" s="84">
        <f t="shared" si="7"/>
        <v>1</v>
      </c>
      <c r="FP9" s="84" t="s">
        <v>1748</v>
      </c>
    </row>
    <row r="10" spans="1:174" ht="15" customHeight="1" x14ac:dyDescent="0.25">
      <c r="A10" s="242"/>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1" t="s">
        <v>532</v>
      </c>
      <c r="AU10" s="242"/>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1" t="str">
        <f ca="1">IF(AV1="","",AT10)</f>
        <v/>
      </c>
      <c r="CV10">
        <f t="shared" ca="1" si="2"/>
        <v>1</v>
      </c>
      <c r="CW10" s="58" t="str">
        <f ca="1">Mordor!W10</f>
        <v/>
      </c>
      <c r="DC10" s="84">
        <f t="shared" si="3"/>
        <v>1</v>
      </c>
      <c r="DD10" s="84">
        <f>Mordor!S12</f>
        <v>0</v>
      </c>
      <c r="DE10" s="84" t="str">
        <f>Mordor!B12</f>
        <v>Orc Captain</v>
      </c>
      <c r="DF10" s="84" t="str">
        <f>Mordor!CW12</f>
        <v>-</v>
      </c>
      <c r="DL10">
        <f>LOOKUP(DK6,$EH:$EH,$EM:$EM)</f>
        <v>0</v>
      </c>
      <c r="DM10">
        <f>DL10</f>
        <v>0</v>
      </c>
      <c r="DN10">
        <f t="shared" si="8"/>
        <v>0</v>
      </c>
      <c r="DO10">
        <f t="shared" si="9"/>
        <v>0</v>
      </c>
      <c r="DP10">
        <f t="shared" si="10"/>
        <v>0</v>
      </c>
      <c r="DQ10">
        <f t="shared" si="11"/>
        <v>0</v>
      </c>
      <c r="DR10">
        <f t="shared" si="12"/>
        <v>0</v>
      </c>
      <c r="DS10">
        <f t="shared" si="13"/>
        <v>0</v>
      </c>
      <c r="DT10">
        <f t="shared" si="14"/>
        <v>0</v>
      </c>
      <c r="DU10">
        <f t="shared" si="15"/>
        <v>0</v>
      </c>
      <c r="DV10">
        <f t="shared" si="16"/>
        <v>0</v>
      </c>
      <c r="DW10">
        <f t="shared" si="17"/>
        <v>0</v>
      </c>
      <c r="DX10">
        <f t="shared" si="18"/>
        <v>0</v>
      </c>
      <c r="DY10">
        <f t="shared" si="19"/>
        <v>0</v>
      </c>
      <c r="DZ10">
        <f t="shared" si="20"/>
        <v>0</v>
      </c>
      <c r="EA10" s="17">
        <f t="shared" si="22"/>
        <v>1</v>
      </c>
      <c r="EB10" s="85"/>
      <c r="EC10" s="85" t="str">
        <f t="shared" si="21"/>
        <v/>
      </c>
      <c r="ED10" s="85"/>
      <c r="EE10" s="65" t="s">
        <v>2806</v>
      </c>
      <c r="EG10" s="85"/>
      <c r="EH10" s="62" t="s">
        <v>1806</v>
      </c>
      <c r="EI10" s="63" t="s">
        <v>1806</v>
      </c>
      <c r="EJ10" s="64"/>
      <c r="EO10" s="65" t="s">
        <v>1806</v>
      </c>
      <c r="EP10" s="65" t="s">
        <v>1806</v>
      </c>
      <c r="EQ10" s="69" t="s">
        <v>926</v>
      </c>
      <c r="ER10" s="69" t="s">
        <v>1843</v>
      </c>
      <c r="ES10" s="190" t="str">
        <f>CONCATENATE("7/",IF('Azog''s Hunters'!$U$2='Azog''s Hunters'!$Z$2,4,5),"+")</f>
        <v>7/4+</v>
      </c>
      <c r="ET10" s="78" t="s">
        <v>628</v>
      </c>
      <c r="EU10" s="69" t="s">
        <v>628</v>
      </c>
      <c r="EV10" s="69" t="s">
        <v>623</v>
      </c>
      <c r="EW10" s="69" t="s">
        <v>623</v>
      </c>
      <c r="EX10" s="69" t="s">
        <v>628</v>
      </c>
      <c r="EY10" s="69">
        <v>3</v>
      </c>
      <c r="EZ10" s="69">
        <v>3</v>
      </c>
      <c r="FA10" s="69">
        <v>1</v>
      </c>
      <c r="FB10" s="73" t="s">
        <v>2579</v>
      </c>
      <c r="FH10" s="84">
        <f t="shared" si="4"/>
        <v>0</v>
      </c>
      <c r="FI10" s="84">
        <f t="shared" si="5"/>
        <v>1</v>
      </c>
      <c r="FJ10" s="85" t="s">
        <v>1396</v>
      </c>
      <c r="FN10" s="84">
        <f t="shared" si="6"/>
        <v>1</v>
      </c>
      <c r="FO10" s="84">
        <f t="shared" si="7"/>
        <v>1</v>
      </c>
      <c r="FP10" s="84" t="s">
        <v>341</v>
      </c>
    </row>
    <row r="11" spans="1:174" x14ac:dyDescent="0.25">
      <c r="A11" s="242"/>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1"/>
      <c r="AU11" s="242"/>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1"/>
      <c r="CV11">
        <f t="shared" ca="1" si="2"/>
        <v>1</v>
      </c>
      <c r="CW11" s="58" t="str">
        <f ca="1">Mordor!W11</f>
        <v/>
      </c>
      <c r="DC11" s="84">
        <f t="shared" si="3"/>
        <v>1</v>
      </c>
      <c r="DD11" s="84">
        <f>Mordor!S13</f>
        <v>0</v>
      </c>
      <c r="DE11" s="84" t="str">
        <f>Mordor!B13</f>
        <v>Orc Captain</v>
      </c>
      <c r="DF11" s="84" t="str">
        <f>Mordor!CW13</f>
        <v>-</v>
      </c>
      <c r="DH11">
        <v>2</v>
      </c>
      <c r="DI11">
        <f>LOOKUP(DH11,$DC:$DC,$DE:$DE)</f>
        <v>0</v>
      </c>
      <c r="DJ11">
        <f>LOOKUP(DH11,$DC:$DC,$DF:$DF)</f>
        <v>0</v>
      </c>
      <c r="DK11" s="61">
        <f t="shared" ref="DK11" si="23">IF(DI11=0,0,CONCATENATE(DI11,IF(OR(COUNT(FIND("Horse",DJ11))=1,COUNT(FIND("Warg",DJ11))=1,COUNT(FIND("Engineer Captain",DJ11))=1,COUNT(FIND("War Camel",DJ11))=1,COUNT(FIND("Fell warg",DJ11))=1,COUNT(FIND("The white warg",DJ11))=1),"1.",""),IF(OR(COUNT(FIND("armoured horse",DJ11))=1,COUNT(FIND("Troll",DJ11))=1,COUNT(FIND("Mahûd Beastmaster",DJ11))=1,COUNT(FIND("Signal Tower",DJ11))=1),"2.",""),IF(OR(COUNT(FIND("Fell Beast",DJ11))=1,COUNT(FIND("Upgraded Crew",DJ11))=1,COUNT(FIND("Khandish chariot",DJ11))=1),"3.",""),IF(COUNT(FIND("armoured Fell beast",DJ11))=1,"4.",""),IF(COUNT(FIND("Horned Fell beast",DJ11))=1,"5.","")))</f>
        <v>0</v>
      </c>
      <c r="DL11">
        <f>LOOKUP(DK11,$EH:$EH,$EI:$EI)</f>
        <v>0</v>
      </c>
      <c r="DM11" s="61">
        <f t="shared" ref="DM11" si="24">IF(DL11=0,0,CONCATENATE(DL11,IF(OR(COUNT(FIND("Morgul Arrows",DJ11))=1,COUNT(FIND("Shield",DJ11))=1,COUNT(FIND("The One Ring",DJ11))=1,COUNT(FIND("Breathe Fire",DJ11))=1,COUNT(FIND("Campfire",DJ11))=1,COUNT(FIND("Stone Flail",DJ11))=1),"1.",""),IF(OR(COUNT(FIND("Armour",DJ11))=1,COUNT(FIND("Fly",DJ11))=1,COUNT(FIND("Crown of Morgul",DJ11))=1,COUNT(FIND("War Drum",DJ11))=1),"2.",""),IF(OR(COUNT(FIND("Heavy armour",DJ11))=1,COUNT(FIND("Tough hide",DJ11))=1,COUNT(FIND("Gnarled Hide",DJ11))=1),"3.",""),IF(OR(COUNT(FIND("Wyrmtongue",DJ11))=1,COUNT(FIND("Foul Temperament",DJ11))=1,COUNT(FIND("Easterling War drum",DJ11))=1),"4.","")))</f>
        <v>0</v>
      </c>
      <c r="DN11">
        <f t="shared" si="8"/>
        <v>0</v>
      </c>
      <c r="DO11">
        <f t="shared" si="9"/>
        <v>0</v>
      </c>
      <c r="DP11">
        <f t="shared" si="10"/>
        <v>0</v>
      </c>
      <c r="DQ11">
        <f t="shared" si="11"/>
        <v>0</v>
      </c>
      <c r="DR11">
        <f t="shared" si="12"/>
        <v>0</v>
      </c>
      <c r="DS11">
        <f t="shared" si="13"/>
        <v>0</v>
      </c>
      <c r="DT11">
        <f t="shared" si="14"/>
        <v>0</v>
      </c>
      <c r="DU11">
        <f t="shared" si="15"/>
        <v>0</v>
      </c>
      <c r="DV11">
        <f t="shared" si="16"/>
        <v>0</v>
      </c>
      <c r="DW11">
        <f t="shared" si="17"/>
        <v>0</v>
      </c>
      <c r="DX11">
        <f t="shared" si="18"/>
        <v>0</v>
      </c>
      <c r="DY11">
        <f t="shared" si="19"/>
        <v>0</v>
      </c>
      <c r="DZ11">
        <f t="shared" si="20"/>
        <v>0</v>
      </c>
      <c r="EA11" s="17">
        <f t="shared" si="22"/>
        <v>1</v>
      </c>
      <c r="EB11" s="85" t="str">
        <f>IF(COUNT(FIND(" with ",DJ11))=1,SUBSTITUTE(DJ11,CONCATENATE(DI11," with"),""),"")</f>
        <v/>
      </c>
      <c r="EC11" s="85" t="str">
        <f t="shared" si="21"/>
        <v/>
      </c>
      <c r="ED11" s="85"/>
      <c r="EE11" s="65" t="s">
        <v>327</v>
      </c>
      <c r="EF11" s="84" t="s">
        <v>2217</v>
      </c>
      <c r="EG11" s="85"/>
      <c r="EH11" s="62" t="s">
        <v>2450</v>
      </c>
      <c r="EI11" s="63" t="s">
        <v>2450</v>
      </c>
      <c r="EJ11" s="64"/>
      <c r="EO11" s="65" t="s">
        <v>2012</v>
      </c>
      <c r="EP11" s="65" t="s">
        <v>1806</v>
      </c>
      <c r="EQ11" s="69" t="s">
        <v>926</v>
      </c>
      <c r="ER11" s="69" t="s">
        <v>1843</v>
      </c>
      <c r="ES11" s="190" t="str">
        <f>CONCATENATE("7/",IF('Azog''s Hunters'!$U$2='Azog''s Hunters'!$Z$2,4,5),"+")</f>
        <v>7/4+</v>
      </c>
      <c r="ET11" s="78" t="s">
        <v>628</v>
      </c>
      <c r="EU11" s="69" t="s">
        <v>628</v>
      </c>
      <c r="EV11" s="69" t="s">
        <v>623</v>
      </c>
      <c r="EW11" s="69" t="s">
        <v>623</v>
      </c>
      <c r="EX11" s="69" t="s">
        <v>628</v>
      </c>
      <c r="EY11" s="69">
        <v>3</v>
      </c>
      <c r="EZ11" s="69">
        <v>3</v>
      </c>
      <c r="FA11" s="69">
        <v>1</v>
      </c>
      <c r="FB11" s="73" t="s">
        <v>2822</v>
      </c>
      <c r="FH11" s="84">
        <f t="shared" si="4"/>
        <v>0</v>
      </c>
      <c r="FI11" s="84">
        <f t="shared" si="5"/>
        <v>1</v>
      </c>
      <c r="FJ11" s="85" t="str">
        <f>""</f>
        <v/>
      </c>
      <c r="FN11" s="84">
        <f t="shared" si="6"/>
        <v>0</v>
      </c>
      <c r="FO11" s="84">
        <f t="shared" si="7"/>
        <v>1</v>
      </c>
      <c r="FP11" s="84" t="s">
        <v>1717</v>
      </c>
    </row>
    <row r="12" spans="1:174" x14ac:dyDescent="0.25">
      <c r="A12" s="242"/>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1"/>
      <c r="AU12" s="242"/>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1"/>
      <c r="CV12">
        <f t="shared" ca="1" si="2"/>
        <v>1</v>
      </c>
      <c r="CW12" s="58" t="str">
        <f ca="1">Mordor!W12</f>
        <v/>
      </c>
      <c r="DC12" s="84">
        <f t="shared" si="3"/>
        <v>1</v>
      </c>
      <c r="DD12" s="84">
        <f>Mordor!S14</f>
        <v>0</v>
      </c>
      <c r="DE12" s="84" t="str">
        <f>Mordor!B14</f>
        <v>Orc Captain</v>
      </c>
      <c r="DF12" s="84" t="str">
        <f>Mordor!CW14</f>
        <v>-</v>
      </c>
      <c r="DK12" s="84"/>
      <c r="DL12">
        <f>LOOKUP(DK11,$EH:$EH,$EJ:$EJ)</f>
        <v>0</v>
      </c>
      <c r="DM12" s="84">
        <f t="shared" ref="DM12:DM15" si="25">DL12</f>
        <v>0</v>
      </c>
      <c r="DN12">
        <f t="shared" si="8"/>
        <v>0</v>
      </c>
      <c r="DO12">
        <f t="shared" si="9"/>
        <v>0</v>
      </c>
      <c r="DP12">
        <f t="shared" si="10"/>
        <v>0</v>
      </c>
      <c r="DQ12">
        <f t="shared" si="11"/>
        <v>0</v>
      </c>
      <c r="DR12">
        <f t="shared" si="12"/>
        <v>0</v>
      </c>
      <c r="DS12">
        <f t="shared" si="13"/>
        <v>0</v>
      </c>
      <c r="DT12">
        <f t="shared" si="14"/>
        <v>0</v>
      </c>
      <c r="DU12">
        <f t="shared" si="15"/>
        <v>0</v>
      </c>
      <c r="DV12">
        <f t="shared" si="16"/>
        <v>0</v>
      </c>
      <c r="DW12">
        <f t="shared" si="17"/>
        <v>0</v>
      </c>
      <c r="DX12">
        <f t="shared" si="18"/>
        <v>0</v>
      </c>
      <c r="DY12">
        <f t="shared" si="19"/>
        <v>0</v>
      </c>
      <c r="DZ12">
        <f t="shared" si="20"/>
        <v>0</v>
      </c>
      <c r="EA12" s="17">
        <f t="shared" si="22"/>
        <v>1</v>
      </c>
      <c r="EB12" s="85"/>
      <c r="EC12" s="85" t="str">
        <f t="shared" si="21"/>
        <v/>
      </c>
      <c r="ED12" s="85"/>
      <c r="EE12" s="65" t="s">
        <v>303</v>
      </c>
      <c r="EG12" s="85"/>
      <c r="EH12" s="62" t="s">
        <v>2582</v>
      </c>
      <c r="EI12" s="63" t="s">
        <v>2450</v>
      </c>
      <c r="EJ12" s="64" t="s">
        <v>2013</v>
      </c>
      <c r="EO12" s="65" t="s">
        <v>2824</v>
      </c>
      <c r="EP12" s="65" t="s">
        <v>1806</v>
      </c>
      <c r="EQ12" s="69" t="s">
        <v>926</v>
      </c>
      <c r="ER12" s="69" t="s">
        <v>1843</v>
      </c>
      <c r="ES12" s="190" t="str">
        <f>CONCATENATE("7/",IF('Azog''s Hunters'!$U$2='Azog''s Hunters'!$Z$2,4,5),"+")</f>
        <v>7/4+</v>
      </c>
      <c r="ET12" s="78" t="s">
        <v>628</v>
      </c>
      <c r="EU12" s="69" t="s">
        <v>622</v>
      </c>
      <c r="EV12" s="69" t="s">
        <v>623</v>
      </c>
      <c r="EW12" s="69" t="s">
        <v>623</v>
      </c>
      <c r="EX12" s="69" t="s">
        <v>628</v>
      </c>
      <c r="EY12" s="69">
        <v>3</v>
      </c>
      <c r="EZ12" s="69">
        <v>3</v>
      </c>
      <c r="FA12" s="69">
        <v>1</v>
      </c>
      <c r="FB12" s="73" t="s">
        <v>2822</v>
      </c>
      <c r="FH12" s="84">
        <f t="shared" si="4"/>
        <v>1</v>
      </c>
      <c r="FI12" s="84">
        <f t="shared" si="5"/>
        <v>1</v>
      </c>
      <c r="FJ12" s="85" t="s">
        <v>1397</v>
      </c>
      <c r="FN12" s="84">
        <f t="shared" si="6"/>
        <v>0</v>
      </c>
      <c r="FO12" s="84">
        <f t="shared" si="7"/>
        <v>1</v>
      </c>
      <c r="FP12" s="84" t="s">
        <v>2175</v>
      </c>
    </row>
    <row r="13" spans="1:174" x14ac:dyDescent="0.25">
      <c r="A13" s="242"/>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1"/>
      <c r="AU13" s="242"/>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1"/>
      <c r="CV13">
        <f t="shared" ca="1" si="2"/>
        <v>1</v>
      </c>
      <c r="CW13" s="58" t="str">
        <f ca="1">Mordor!W13</f>
        <v/>
      </c>
      <c r="DC13" s="84">
        <f t="shared" si="3"/>
        <v>1</v>
      </c>
      <c r="DD13" s="84">
        <f>Mordor!S15</f>
        <v>0</v>
      </c>
      <c r="DE13" s="84" t="str">
        <f>Mordor!B15</f>
        <v>Kardûsh the Firecaller</v>
      </c>
      <c r="DF13" s="84" t="str">
        <f>Mordor!CW15</f>
        <v>-</v>
      </c>
      <c r="DK13" s="84"/>
      <c r="DL13">
        <f>LOOKUP(DK11,$EH:$EH,$EK:$EK)</f>
        <v>0</v>
      </c>
      <c r="DM13" s="84">
        <f t="shared" si="25"/>
        <v>0</v>
      </c>
      <c r="DN13">
        <f t="shared" si="8"/>
        <v>0</v>
      </c>
      <c r="DO13">
        <f t="shared" si="9"/>
        <v>0</v>
      </c>
      <c r="DP13">
        <f t="shared" si="10"/>
        <v>0</v>
      </c>
      <c r="DQ13">
        <f t="shared" si="11"/>
        <v>0</v>
      </c>
      <c r="DR13">
        <f t="shared" si="12"/>
        <v>0</v>
      </c>
      <c r="DS13">
        <f t="shared" si="13"/>
        <v>0</v>
      </c>
      <c r="DT13">
        <f t="shared" si="14"/>
        <v>0</v>
      </c>
      <c r="DU13">
        <f t="shared" si="15"/>
        <v>0</v>
      </c>
      <c r="DV13">
        <f t="shared" si="16"/>
        <v>0</v>
      </c>
      <c r="DW13">
        <f t="shared" si="17"/>
        <v>0</v>
      </c>
      <c r="DX13">
        <f t="shared" si="18"/>
        <v>0</v>
      </c>
      <c r="DY13">
        <f t="shared" si="19"/>
        <v>0</v>
      </c>
      <c r="DZ13">
        <f t="shared" si="20"/>
        <v>0</v>
      </c>
      <c r="EA13" s="17">
        <f t="shared" si="22"/>
        <v>1</v>
      </c>
      <c r="EB13" s="85"/>
      <c r="EC13" s="85" t="str">
        <f t="shared" si="21"/>
        <v/>
      </c>
      <c r="ED13" s="85"/>
      <c r="EE13" s="65" t="s">
        <v>1805</v>
      </c>
      <c r="EF13" s="84" t="s">
        <v>2328</v>
      </c>
      <c r="EG13" s="85"/>
      <c r="EH13" s="62" t="s">
        <v>2012</v>
      </c>
      <c r="EI13" s="63" t="s">
        <v>1806</v>
      </c>
      <c r="EJ13" s="64" t="s">
        <v>2013</v>
      </c>
      <c r="EO13" s="65" t="s">
        <v>2823</v>
      </c>
      <c r="EP13" s="65" t="s">
        <v>1806</v>
      </c>
      <c r="EQ13" s="69" t="s">
        <v>926</v>
      </c>
      <c r="ER13" s="69" t="s">
        <v>1843</v>
      </c>
      <c r="ES13" s="190" t="str">
        <f>CONCATENATE("7/",IF('Azog''s Hunters'!$U$2='Azog''s Hunters'!$Z$2,4,5),"+")</f>
        <v>7/4+</v>
      </c>
      <c r="ET13" s="78" t="s">
        <v>628</v>
      </c>
      <c r="EU13" s="69" t="s">
        <v>622</v>
      </c>
      <c r="EV13" s="69" t="s">
        <v>623</v>
      </c>
      <c r="EW13" s="69" t="s">
        <v>623</v>
      </c>
      <c r="EX13" s="69" t="s">
        <v>628</v>
      </c>
      <c r="EY13" s="69">
        <v>3</v>
      </c>
      <c r="EZ13" s="69">
        <v>3</v>
      </c>
      <c r="FA13" s="69">
        <v>1</v>
      </c>
      <c r="FB13" s="73" t="s">
        <v>2579</v>
      </c>
      <c r="FH13" s="84">
        <f t="shared" si="4"/>
        <v>0</v>
      </c>
      <c r="FI13" s="84">
        <f t="shared" si="5"/>
        <v>1</v>
      </c>
      <c r="FJ13" s="85" t="s">
        <v>1398</v>
      </c>
      <c r="FN13" s="84">
        <f t="shared" si="6"/>
        <v>0</v>
      </c>
      <c r="FO13" s="84">
        <f t="shared" si="7"/>
        <v>1</v>
      </c>
      <c r="FP13" s="84" t="s">
        <v>2176</v>
      </c>
    </row>
    <row r="14" spans="1:174" x14ac:dyDescent="0.25">
      <c r="A14" s="242"/>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74"/>
      <c r="AU14" s="242"/>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74"/>
      <c r="CV14">
        <f t="shared" ca="1" si="2"/>
        <v>1</v>
      </c>
      <c r="CW14" s="58" t="str">
        <f ca="1">Mordor!W14</f>
        <v/>
      </c>
      <c r="DC14" s="84">
        <f t="shared" si="3"/>
        <v>1</v>
      </c>
      <c r="DD14" s="84">
        <f>Mordor!S16</f>
        <v>0</v>
      </c>
      <c r="DE14" s="84" t="str">
        <f>Mordor!B16</f>
        <v>Mordor Orc Shaman</v>
      </c>
      <c r="DF14" s="84" t="str">
        <f>Mordor!CW16</f>
        <v>-</v>
      </c>
      <c r="DK14" s="84"/>
      <c r="DL14">
        <f>LOOKUP(DK11,$EH:$EH,$EL:$EL)</f>
        <v>0</v>
      </c>
      <c r="DM14" s="84">
        <f t="shared" si="25"/>
        <v>0</v>
      </c>
      <c r="DN14">
        <f t="shared" si="8"/>
        <v>0</v>
      </c>
      <c r="DO14">
        <f t="shared" si="9"/>
        <v>0</v>
      </c>
      <c r="DP14">
        <f t="shared" si="10"/>
        <v>0</v>
      </c>
      <c r="DQ14">
        <f t="shared" si="11"/>
        <v>0</v>
      </c>
      <c r="DR14">
        <f t="shared" si="12"/>
        <v>0</v>
      </c>
      <c r="DS14">
        <f t="shared" si="13"/>
        <v>0</v>
      </c>
      <c r="DT14">
        <f t="shared" si="14"/>
        <v>0</v>
      </c>
      <c r="DU14">
        <f t="shared" si="15"/>
        <v>0</v>
      </c>
      <c r="DV14">
        <f t="shared" si="16"/>
        <v>0</v>
      </c>
      <c r="DW14">
        <f t="shared" si="17"/>
        <v>0</v>
      </c>
      <c r="DX14">
        <f t="shared" si="18"/>
        <v>0</v>
      </c>
      <c r="DY14">
        <f t="shared" si="19"/>
        <v>0</v>
      </c>
      <c r="DZ14">
        <f t="shared" si="20"/>
        <v>0</v>
      </c>
      <c r="EA14" s="17">
        <f t="shared" si="22"/>
        <v>1</v>
      </c>
      <c r="EB14" s="85"/>
      <c r="EC14" s="85" t="str">
        <f t="shared" si="21"/>
        <v/>
      </c>
      <c r="ED14" s="85"/>
      <c r="EE14" s="65" t="s">
        <v>480</v>
      </c>
      <c r="EF14" s="84" t="s">
        <v>2315</v>
      </c>
      <c r="EG14" s="85"/>
      <c r="EH14" s="62" t="s">
        <v>2818</v>
      </c>
      <c r="EI14" s="63" t="s">
        <v>1806</v>
      </c>
      <c r="EJ14" s="64" t="s">
        <v>2013</v>
      </c>
      <c r="EK14" s="84" t="s">
        <v>2633</v>
      </c>
      <c r="EL14" s="84" t="s">
        <v>2806</v>
      </c>
      <c r="EO14" s="65" t="s">
        <v>2806</v>
      </c>
      <c r="EP14" s="65" t="s">
        <v>2806</v>
      </c>
      <c r="EQ14" s="69" t="s">
        <v>926</v>
      </c>
      <c r="ER14" s="69" t="s">
        <v>1843</v>
      </c>
      <c r="ES14" s="190" t="str">
        <f>CONCATENATE("4/",IF('Azog''s Hunters'!$U$2='Azog''s Hunters'!$Z$2,4,5),"+")</f>
        <v>4/4+</v>
      </c>
      <c r="ET14" s="78" t="s">
        <v>621</v>
      </c>
      <c r="EU14" s="69" t="s">
        <v>628</v>
      </c>
      <c r="EV14" s="69" t="s">
        <v>635</v>
      </c>
      <c r="EW14" s="69" t="s">
        <v>635</v>
      </c>
      <c r="EX14" s="69" t="s">
        <v>621</v>
      </c>
      <c r="EY14" s="69" t="s">
        <v>635</v>
      </c>
      <c r="EZ14" s="69" t="s">
        <v>635</v>
      </c>
      <c r="FA14" s="69" t="s">
        <v>635</v>
      </c>
      <c r="FB14" s="73" t="s">
        <v>1629</v>
      </c>
      <c r="FH14" s="84">
        <f t="shared" si="4"/>
        <v>0</v>
      </c>
      <c r="FI14" s="84">
        <f t="shared" si="5"/>
        <v>1</v>
      </c>
      <c r="FJ14" s="85" t="s">
        <v>1399</v>
      </c>
      <c r="FN14" s="84">
        <f t="shared" si="6"/>
        <v>0</v>
      </c>
      <c r="FO14" s="84">
        <f t="shared" si="7"/>
        <v>1</v>
      </c>
      <c r="FP14" s="84" t="s">
        <v>2177</v>
      </c>
    </row>
    <row r="15" spans="1:174" x14ac:dyDescent="0.25">
      <c r="A15" s="242"/>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74"/>
      <c r="AU15" s="242"/>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74"/>
      <c r="CV15">
        <f t="shared" ca="1" si="2"/>
        <v>1</v>
      </c>
      <c r="CW15" s="58" t="str">
        <f ca="1">Mordor!W15</f>
        <v/>
      </c>
      <c r="DC15" s="84">
        <f t="shared" si="3"/>
        <v>1</v>
      </c>
      <c r="DD15" s="84">
        <f>Mordor!S17</f>
        <v>0</v>
      </c>
      <c r="DE15" s="84" t="str">
        <f>Mordor!B17</f>
        <v>Mordor Orc Shaman</v>
      </c>
      <c r="DF15" s="84" t="str">
        <f>Mordor!CW17</f>
        <v>-</v>
      </c>
      <c r="DK15" s="84"/>
      <c r="DL15">
        <f>LOOKUP(DK11,$EH:$EH,$EM:$EM)</f>
        <v>0</v>
      </c>
      <c r="DM15" s="84">
        <f t="shared" si="25"/>
        <v>0</v>
      </c>
      <c r="DN15">
        <f t="shared" si="8"/>
        <v>0</v>
      </c>
      <c r="DO15">
        <f t="shared" si="9"/>
        <v>0</v>
      </c>
      <c r="DP15">
        <f t="shared" si="10"/>
        <v>0</v>
      </c>
      <c r="DQ15">
        <f t="shared" si="11"/>
        <v>0</v>
      </c>
      <c r="DR15">
        <f t="shared" si="12"/>
        <v>0</v>
      </c>
      <c r="DS15">
        <f t="shared" si="13"/>
        <v>0</v>
      </c>
      <c r="DT15">
        <f t="shared" si="14"/>
        <v>0</v>
      </c>
      <c r="DU15">
        <f t="shared" si="15"/>
        <v>0</v>
      </c>
      <c r="DV15">
        <f t="shared" si="16"/>
        <v>0</v>
      </c>
      <c r="DW15">
        <f t="shared" si="17"/>
        <v>0</v>
      </c>
      <c r="DX15">
        <f t="shared" si="18"/>
        <v>0</v>
      </c>
      <c r="DY15">
        <f t="shared" si="19"/>
        <v>0</v>
      </c>
      <c r="DZ15">
        <f t="shared" si="20"/>
        <v>0</v>
      </c>
      <c r="EA15" s="17">
        <f t="shared" si="22"/>
        <v>1</v>
      </c>
      <c r="EB15" s="85"/>
      <c r="EC15" s="85" t="str">
        <f t="shared" si="21"/>
        <v/>
      </c>
      <c r="ED15" s="85"/>
      <c r="EE15" s="65" t="s">
        <v>475</v>
      </c>
      <c r="EF15" s="84" t="s">
        <v>2217</v>
      </c>
      <c r="EG15" s="85"/>
      <c r="EH15" s="62" t="s">
        <v>2817</v>
      </c>
      <c r="EI15" s="63" t="s">
        <v>1806</v>
      </c>
      <c r="EJ15" s="64" t="s">
        <v>2633</v>
      </c>
      <c r="EK15" s="84" t="s">
        <v>2806</v>
      </c>
      <c r="EO15" s="65" t="s">
        <v>327</v>
      </c>
      <c r="EP15" s="65" t="s">
        <v>327</v>
      </c>
      <c r="EQ15" s="69" t="s">
        <v>667</v>
      </c>
      <c r="ER15" s="69" t="s">
        <v>1843</v>
      </c>
      <c r="ES15" s="69" t="s">
        <v>652</v>
      </c>
      <c r="ET15" s="78" t="s">
        <v>629</v>
      </c>
      <c r="EU15" s="69" t="s">
        <v>622</v>
      </c>
      <c r="EV15" s="69" t="s">
        <v>635</v>
      </c>
      <c r="EW15" s="69" t="s">
        <v>635</v>
      </c>
      <c r="EX15" s="69" t="s">
        <v>624</v>
      </c>
      <c r="EY15" s="69" t="s">
        <v>645</v>
      </c>
      <c r="EZ15" s="69" t="s">
        <v>628</v>
      </c>
      <c r="FA15" s="69" t="s">
        <v>645</v>
      </c>
      <c r="FB15" s="73" t="s">
        <v>1062</v>
      </c>
      <c r="FH15" s="84">
        <f t="shared" si="4"/>
        <v>0</v>
      </c>
      <c r="FI15" s="84">
        <f t="shared" si="5"/>
        <v>1</v>
      </c>
      <c r="FJ15" s="85" t="s">
        <v>1400</v>
      </c>
      <c r="FN15" s="84">
        <f t="shared" si="6"/>
        <v>0</v>
      </c>
      <c r="FO15" s="84">
        <f t="shared" si="7"/>
        <v>1</v>
      </c>
      <c r="FP15" s="84" t="s">
        <v>2178</v>
      </c>
    </row>
    <row r="16" spans="1:174" x14ac:dyDescent="0.25">
      <c r="A16" s="242"/>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74"/>
      <c r="AU16" s="242"/>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74"/>
      <c r="CV16">
        <f t="shared" ca="1" si="2"/>
        <v>1</v>
      </c>
      <c r="CW16" s="58" t="str">
        <f ca="1">Mordor!W16</f>
        <v/>
      </c>
      <c r="DC16" s="84">
        <f t="shared" si="3"/>
        <v>1</v>
      </c>
      <c r="DD16" s="84">
        <f>Mordor!S18</f>
        <v>0</v>
      </c>
      <c r="DE16" s="84" t="str">
        <f>Mordor!B18</f>
        <v>Morannon Orc Captain</v>
      </c>
      <c r="DF16" s="84" t="str">
        <f>Mordor!CW18</f>
        <v>-</v>
      </c>
      <c r="DH16">
        <v>3</v>
      </c>
      <c r="DI16">
        <f>LOOKUP(DH16,$DC:$DC,$DE:$DE)</f>
        <v>0</v>
      </c>
      <c r="DJ16">
        <f>LOOKUP(DH16,$DC:$DC,$DF:$DF)</f>
        <v>0</v>
      </c>
      <c r="DK16" s="61">
        <f t="shared" ref="DK16" si="26">IF(DI16=0,0,CONCATENATE(DI16,IF(OR(COUNT(FIND("Horse",DJ16))=1,COUNT(FIND("Warg",DJ16))=1,COUNT(FIND("Engineer Captain",DJ16))=1,COUNT(FIND("War Camel",DJ16))=1,COUNT(FIND("Fell warg",DJ16))=1,COUNT(FIND("The white warg",DJ16))=1),"1.",""),IF(OR(COUNT(FIND("armoured horse",DJ16))=1,COUNT(FIND("Troll",DJ16))=1,COUNT(FIND("Mahûd Beastmaster",DJ16))=1,COUNT(FIND("Signal Tower",DJ16))=1),"2.",""),IF(OR(COUNT(FIND("Fell Beast",DJ16))=1,COUNT(FIND("Upgraded Crew",DJ16))=1,COUNT(FIND("Khandish chariot",DJ16))=1),"3.",""),IF(COUNT(FIND("armoured Fell beast",DJ16))=1,"4.",""),IF(COUNT(FIND("Horned Fell beast",DJ16))=1,"5.","")))</f>
        <v>0</v>
      </c>
      <c r="DL16">
        <f>LOOKUP(DK16,$EH:$EH,$EI:$EI)</f>
        <v>0</v>
      </c>
      <c r="DM16" s="61">
        <f t="shared" ref="DM16" si="27">IF(DL16=0,0,CONCATENATE(DL16,IF(OR(COUNT(FIND("Morgul Arrows",DJ16))=1,COUNT(FIND("Shield",DJ16))=1,COUNT(FIND("The One Ring",DJ16))=1,COUNT(FIND("Breathe Fire",DJ16))=1,COUNT(FIND("Campfire",DJ16))=1,COUNT(FIND("Stone Flail",DJ16))=1),"1.",""),IF(OR(COUNT(FIND("Armour",DJ16))=1,COUNT(FIND("Fly",DJ16))=1,COUNT(FIND("Crown of Morgul",DJ16))=1,COUNT(FIND("War Drum",DJ16))=1),"2.",""),IF(OR(COUNT(FIND("Heavy armour",DJ16))=1,COUNT(FIND("Tough hide",DJ16))=1,COUNT(FIND("Gnarled Hide",DJ16))=1),"3.",""),IF(OR(COUNT(FIND("Wyrmtongue",DJ16))=1,COUNT(FIND("Foul Temperament",DJ16))=1,COUNT(FIND("Easterling War drum",DJ16))=1),"4.","")))</f>
        <v>0</v>
      </c>
      <c r="DN16">
        <f t="shared" si="8"/>
        <v>0</v>
      </c>
      <c r="DO16">
        <f t="shared" si="9"/>
        <v>0</v>
      </c>
      <c r="DP16">
        <f t="shared" si="10"/>
        <v>0</v>
      </c>
      <c r="DQ16">
        <f t="shared" si="11"/>
        <v>0</v>
      </c>
      <c r="DR16">
        <f t="shared" si="12"/>
        <v>0</v>
      </c>
      <c r="DS16">
        <f t="shared" si="13"/>
        <v>0</v>
      </c>
      <c r="DT16">
        <f t="shared" si="14"/>
        <v>0</v>
      </c>
      <c r="DU16">
        <f t="shared" si="15"/>
        <v>0</v>
      </c>
      <c r="DV16">
        <f t="shared" si="16"/>
        <v>0</v>
      </c>
      <c r="DW16">
        <f t="shared" si="17"/>
        <v>0</v>
      </c>
      <c r="DX16">
        <f t="shared" si="18"/>
        <v>0</v>
      </c>
      <c r="DY16">
        <f t="shared" si="19"/>
        <v>0</v>
      </c>
      <c r="DZ16">
        <f t="shared" si="20"/>
        <v>0</v>
      </c>
      <c r="EA16" s="17">
        <f t="shared" si="22"/>
        <v>1</v>
      </c>
      <c r="EB16" s="85" t="str">
        <f>IF(COUNT(FIND(" with ",DJ16))=1,SUBSTITUTE(DJ16,CONCATENATE(DI16," with"),""),"")</f>
        <v/>
      </c>
      <c r="EC16" s="85" t="str">
        <f t="shared" si="21"/>
        <v/>
      </c>
      <c r="ED16" s="85"/>
      <c r="EE16" s="65" t="s">
        <v>352</v>
      </c>
      <c r="EF16" s="84" t="s">
        <v>2292</v>
      </c>
      <c r="EG16" s="85"/>
      <c r="EH16" s="62" t="s">
        <v>327</v>
      </c>
      <c r="EI16" s="63" t="s">
        <v>327</v>
      </c>
      <c r="EJ16" s="64"/>
      <c r="EO16" s="65" t="s">
        <v>303</v>
      </c>
      <c r="EP16" s="65" t="s">
        <v>303</v>
      </c>
      <c r="EQ16" s="69" t="s">
        <v>1054</v>
      </c>
      <c r="ER16" s="69" t="s">
        <v>1846</v>
      </c>
      <c r="ES16" s="69" t="s">
        <v>1055</v>
      </c>
      <c r="ET16" s="78" t="s">
        <v>623</v>
      </c>
      <c r="EU16" s="69" t="s">
        <v>623</v>
      </c>
      <c r="EV16" s="69" t="s">
        <v>629</v>
      </c>
      <c r="EW16" s="69" t="s">
        <v>621</v>
      </c>
      <c r="EX16" s="69" t="s">
        <v>629</v>
      </c>
      <c r="EY16" s="84" t="str">
        <f>""</f>
        <v/>
      </c>
      <c r="EZ16" s="84" t="str">
        <f>""</f>
        <v/>
      </c>
      <c r="FA16" s="84" t="str">
        <f>""</f>
        <v/>
      </c>
      <c r="FB16" s="73" t="s">
        <v>1056</v>
      </c>
      <c r="FH16" s="84">
        <f t="shared" si="4"/>
        <v>0</v>
      </c>
      <c r="FI16" s="84">
        <f t="shared" si="5"/>
        <v>1</v>
      </c>
      <c r="FJ16" s="85" t="s">
        <v>1401</v>
      </c>
      <c r="FN16" s="84">
        <f t="shared" si="6"/>
        <v>0</v>
      </c>
      <c r="FO16" s="84">
        <f t="shared" si="7"/>
        <v>1</v>
      </c>
      <c r="FP16" s="84" t="s">
        <v>1748</v>
      </c>
    </row>
    <row r="17" spans="1:172" x14ac:dyDescent="0.25">
      <c r="A17" s="242"/>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74"/>
      <c r="AU17" s="242"/>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74"/>
      <c r="CV17">
        <f t="shared" ca="1" si="2"/>
        <v>1</v>
      </c>
      <c r="CW17" s="58" t="str">
        <f ca="1">Mordor!W17</f>
        <v/>
      </c>
      <c r="DC17" s="84">
        <f t="shared" si="3"/>
        <v>1</v>
      </c>
      <c r="DD17" s="84">
        <f>Mordor!S19</f>
        <v>0</v>
      </c>
      <c r="DE17" s="84" t="str">
        <f>Mordor!B19</f>
        <v>Morannon Orc Captain</v>
      </c>
      <c r="DF17" s="84" t="str">
        <f>Mordor!CW19</f>
        <v>-</v>
      </c>
      <c r="DK17" s="84"/>
      <c r="DL17">
        <f>LOOKUP(DK16,$EH:$EH,$EJ:$EJ)</f>
        <v>0</v>
      </c>
      <c r="DM17" s="84">
        <f t="shared" ref="DM17:DM20" si="28">DL17</f>
        <v>0</v>
      </c>
      <c r="DN17">
        <f t="shared" si="8"/>
        <v>0</v>
      </c>
      <c r="DO17">
        <f t="shared" si="9"/>
        <v>0</v>
      </c>
      <c r="DP17">
        <f t="shared" si="10"/>
        <v>0</v>
      </c>
      <c r="DQ17">
        <f t="shared" si="11"/>
        <v>0</v>
      </c>
      <c r="DR17">
        <f t="shared" si="12"/>
        <v>0</v>
      </c>
      <c r="DS17">
        <f t="shared" si="13"/>
        <v>0</v>
      </c>
      <c r="DT17">
        <f t="shared" si="14"/>
        <v>0</v>
      </c>
      <c r="DU17">
        <f t="shared" si="15"/>
        <v>0</v>
      </c>
      <c r="DV17">
        <f t="shared" si="16"/>
        <v>0</v>
      </c>
      <c r="DW17">
        <f t="shared" si="17"/>
        <v>0</v>
      </c>
      <c r="DX17">
        <f t="shared" si="18"/>
        <v>0</v>
      </c>
      <c r="DY17">
        <f t="shared" si="19"/>
        <v>0</v>
      </c>
      <c r="DZ17">
        <f t="shared" si="20"/>
        <v>0</v>
      </c>
      <c r="EA17" s="17">
        <f t="shared" si="22"/>
        <v>1</v>
      </c>
      <c r="EB17" s="85"/>
      <c r="EC17" s="85" t="str">
        <f t="shared" si="21"/>
        <v/>
      </c>
      <c r="ED17" s="85"/>
      <c r="EE17" s="65" t="s">
        <v>379</v>
      </c>
      <c r="EF17" s="84" t="s">
        <v>2220</v>
      </c>
      <c r="EG17" s="85"/>
      <c r="EH17" s="62" t="s">
        <v>303</v>
      </c>
      <c r="EI17" s="63" t="s">
        <v>303</v>
      </c>
      <c r="EJ17" s="64"/>
      <c r="EO17" s="65" t="s">
        <v>1805</v>
      </c>
      <c r="EP17" s="65" t="s">
        <v>1805</v>
      </c>
      <c r="EQ17" s="69" t="s">
        <v>2025</v>
      </c>
      <c r="ER17" s="69" t="s">
        <v>1843</v>
      </c>
      <c r="ES17" s="69" t="s">
        <v>963</v>
      </c>
      <c r="ET17" s="78" t="s">
        <v>624</v>
      </c>
      <c r="EU17" s="69" t="s">
        <v>624</v>
      </c>
      <c r="EV17" s="69" t="s">
        <v>623</v>
      </c>
      <c r="EW17" s="69" t="s">
        <v>623</v>
      </c>
      <c r="EX17" s="69" t="s">
        <v>623</v>
      </c>
      <c r="EY17" s="69" t="s">
        <v>635</v>
      </c>
      <c r="EZ17" s="69" t="s">
        <v>623</v>
      </c>
      <c r="FA17" s="69" t="s">
        <v>635</v>
      </c>
      <c r="FB17" s="73" t="s">
        <v>2029</v>
      </c>
      <c r="FH17" s="84">
        <f t="shared" si="4"/>
        <v>0</v>
      </c>
      <c r="FI17" s="84">
        <f t="shared" si="5"/>
        <v>1</v>
      </c>
      <c r="FJ17" s="85" t="str">
        <f>""</f>
        <v/>
      </c>
      <c r="FN17" s="84">
        <f t="shared" si="6"/>
        <v>1</v>
      </c>
      <c r="FO17" s="84">
        <f t="shared" si="7"/>
        <v>1</v>
      </c>
      <c r="FP17" s="84" t="s">
        <v>348</v>
      </c>
    </row>
    <row r="18" spans="1:172" x14ac:dyDescent="0.25">
      <c r="A18" s="242"/>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c r="AQ18" s="240"/>
      <c r="AR18" s="240"/>
      <c r="AS18" s="240"/>
      <c r="AT18" s="74"/>
      <c r="AU18" s="242"/>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74"/>
      <c r="CV18">
        <f t="shared" ca="1" si="2"/>
        <v>1</v>
      </c>
      <c r="CW18" s="58" t="str">
        <f ca="1">Mordor!W18</f>
        <v/>
      </c>
      <c r="DC18" s="84">
        <f t="shared" si="3"/>
        <v>1</v>
      </c>
      <c r="DD18" s="84">
        <f>Mordor!S20</f>
        <v>0</v>
      </c>
      <c r="DE18" s="84" t="str">
        <f>Mordor!B20</f>
        <v>Morannon Orc Captain</v>
      </c>
      <c r="DF18" s="84" t="str">
        <f>Mordor!CW20</f>
        <v>-</v>
      </c>
      <c r="DK18" s="84"/>
      <c r="DL18">
        <f>LOOKUP(DK16,$EH:$EH,$EK:$EK)</f>
        <v>0</v>
      </c>
      <c r="DM18" s="84">
        <f t="shared" si="28"/>
        <v>0</v>
      </c>
      <c r="DN18">
        <f t="shared" si="8"/>
        <v>0</v>
      </c>
      <c r="DO18">
        <f t="shared" si="9"/>
        <v>0</v>
      </c>
      <c r="DP18">
        <f t="shared" si="10"/>
        <v>0</v>
      </c>
      <c r="DQ18">
        <f t="shared" si="11"/>
        <v>0</v>
      </c>
      <c r="DR18">
        <f t="shared" si="12"/>
        <v>0</v>
      </c>
      <c r="DS18">
        <f t="shared" si="13"/>
        <v>0</v>
      </c>
      <c r="DT18">
        <f t="shared" si="14"/>
        <v>0</v>
      </c>
      <c r="DU18">
        <f t="shared" si="15"/>
        <v>0</v>
      </c>
      <c r="DV18">
        <f t="shared" si="16"/>
        <v>0</v>
      </c>
      <c r="DW18">
        <f t="shared" si="17"/>
        <v>0</v>
      </c>
      <c r="DX18">
        <f t="shared" si="18"/>
        <v>0</v>
      </c>
      <c r="DY18">
        <f t="shared" si="19"/>
        <v>0</v>
      </c>
      <c r="DZ18">
        <f t="shared" si="20"/>
        <v>0</v>
      </c>
      <c r="EA18" s="17">
        <f t="shared" si="22"/>
        <v>1</v>
      </c>
      <c r="EB18" s="85"/>
      <c r="EC18" s="85" t="str">
        <f t="shared" si="21"/>
        <v/>
      </c>
      <c r="ED18" s="85"/>
      <c r="EE18" s="65" t="s">
        <v>378</v>
      </c>
      <c r="EF18" s="84" t="s">
        <v>2220</v>
      </c>
      <c r="EG18" s="85"/>
      <c r="EH18" s="62" t="s">
        <v>1805</v>
      </c>
      <c r="EI18" s="63" t="s">
        <v>1805</v>
      </c>
      <c r="EJ18" s="64"/>
      <c r="EO18" s="65" t="s">
        <v>480</v>
      </c>
      <c r="EP18" s="65" t="s">
        <v>480</v>
      </c>
      <c r="EQ18" s="69" t="s">
        <v>619</v>
      </c>
      <c r="ER18" s="69" t="s">
        <v>1843</v>
      </c>
      <c r="ES18" s="69" t="s">
        <v>647</v>
      </c>
      <c r="ET18" s="78" t="s">
        <v>623</v>
      </c>
      <c r="EU18" s="69" t="s">
        <v>624</v>
      </c>
      <c r="EV18" s="69" t="s">
        <v>635</v>
      </c>
      <c r="EW18" s="69" t="s">
        <v>635</v>
      </c>
      <c r="EX18" s="69" t="s">
        <v>621</v>
      </c>
      <c r="EY18" s="84" t="str">
        <f>""</f>
        <v/>
      </c>
      <c r="EZ18" s="84" t="str">
        <f>""</f>
        <v/>
      </c>
      <c r="FA18" s="84" t="str">
        <f>""</f>
        <v/>
      </c>
      <c r="FB18" s="84" t="str">
        <f>""</f>
        <v/>
      </c>
      <c r="FH18" s="84">
        <f t="shared" si="4"/>
        <v>1</v>
      </c>
      <c r="FI18" s="84">
        <f t="shared" si="5"/>
        <v>1</v>
      </c>
      <c r="FJ18" s="85" t="s">
        <v>925</v>
      </c>
      <c r="FN18" s="84">
        <f t="shared" si="6"/>
        <v>0</v>
      </c>
      <c r="FO18" s="84">
        <f t="shared" si="7"/>
        <v>1</v>
      </c>
      <c r="FP18" s="84" t="s">
        <v>1717</v>
      </c>
    </row>
    <row r="19" spans="1:172" x14ac:dyDescent="0.25">
      <c r="A19" s="242"/>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c r="AQ19" s="240"/>
      <c r="AR19" s="240"/>
      <c r="AS19" s="240"/>
      <c r="AT19" s="240">
        <f>Angmar!Z2</f>
        <v>0</v>
      </c>
      <c r="AU19" s="242"/>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t="str">
        <f ca="1">IF(AV1="","",AT19)</f>
        <v/>
      </c>
      <c r="CV19">
        <f t="shared" ca="1" si="2"/>
        <v>1</v>
      </c>
      <c r="CW19" s="58" t="str">
        <f ca="1">Mordor!W19</f>
        <v/>
      </c>
      <c r="DC19" s="84">
        <f t="shared" si="3"/>
        <v>1</v>
      </c>
      <c r="DD19" s="84">
        <f>Mordor!S21</f>
        <v>0</v>
      </c>
      <c r="DE19" s="84" t="str">
        <f>Mordor!B21</f>
        <v>Morannon Orc Captain</v>
      </c>
      <c r="DF19" s="84" t="str">
        <f>Mordor!CW21</f>
        <v>-</v>
      </c>
      <c r="DK19" s="84"/>
      <c r="DL19">
        <f>LOOKUP(DK16,$EH:$EH,$EL:$EL)</f>
        <v>0</v>
      </c>
      <c r="DM19" s="84">
        <f t="shared" si="28"/>
        <v>0</v>
      </c>
      <c r="DN19">
        <f t="shared" si="8"/>
        <v>0</v>
      </c>
      <c r="DO19">
        <f t="shared" si="9"/>
        <v>0</v>
      </c>
      <c r="DP19">
        <f t="shared" si="10"/>
        <v>0</v>
      </c>
      <c r="DQ19">
        <f t="shared" si="11"/>
        <v>0</v>
      </c>
      <c r="DR19">
        <f t="shared" si="12"/>
        <v>0</v>
      </c>
      <c r="DS19">
        <f t="shared" si="13"/>
        <v>0</v>
      </c>
      <c r="DT19">
        <f t="shared" si="14"/>
        <v>0</v>
      </c>
      <c r="DU19">
        <f t="shared" si="15"/>
        <v>0</v>
      </c>
      <c r="DV19">
        <f t="shared" si="16"/>
        <v>0</v>
      </c>
      <c r="DW19">
        <f t="shared" si="17"/>
        <v>0</v>
      </c>
      <c r="DX19">
        <f t="shared" si="18"/>
        <v>0</v>
      </c>
      <c r="DY19">
        <f t="shared" si="19"/>
        <v>0</v>
      </c>
      <c r="DZ19">
        <f t="shared" si="20"/>
        <v>0</v>
      </c>
      <c r="EA19" s="17">
        <f t="shared" si="22"/>
        <v>1</v>
      </c>
      <c r="EB19" s="85"/>
      <c r="EC19" s="85" t="str">
        <f t="shared" si="21"/>
        <v/>
      </c>
      <c r="ED19" s="85"/>
      <c r="EE19" s="65" t="s">
        <v>885</v>
      </c>
      <c r="EF19" s="84" t="s">
        <v>2220</v>
      </c>
      <c r="EG19" s="85"/>
      <c r="EH19" s="62" t="s">
        <v>480</v>
      </c>
      <c r="EI19" s="63" t="s">
        <v>480</v>
      </c>
      <c r="EJ19" s="64" t="s">
        <v>549</v>
      </c>
      <c r="EO19" s="65" t="s">
        <v>479</v>
      </c>
      <c r="EP19" s="65" t="s">
        <v>479</v>
      </c>
      <c r="EQ19" s="69" t="s">
        <v>619</v>
      </c>
      <c r="ER19" s="69" t="s">
        <v>1843</v>
      </c>
      <c r="ES19" s="69" t="s">
        <v>647</v>
      </c>
      <c r="ET19" s="78" t="s">
        <v>623</v>
      </c>
      <c r="EU19" s="69" t="s">
        <v>628</v>
      </c>
      <c r="EV19" s="69" t="s">
        <v>635</v>
      </c>
      <c r="EW19" s="69" t="s">
        <v>635</v>
      </c>
      <c r="EX19" s="69" t="s">
        <v>621</v>
      </c>
      <c r="EY19" s="84" t="str">
        <f>""</f>
        <v/>
      </c>
      <c r="EZ19" s="84" t="str">
        <f>""</f>
        <v/>
      </c>
      <c r="FA19" s="84" t="str">
        <f>""</f>
        <v/>
      </c>
      <c r="FB19" s="84" t="str">
        <f>""</f>
        <v/>
      </c>
      <c r="FH19" s="84">
        <f t="shared" si="4"/>
        <v>0</v>
      </c>
      <c r="FI19" s="84">
        <f t="shared" si="5"/>
        <v>1</v>
      </c>
      <c r="FJ19" s="85" t="s">
        <v>1214</v>
      </c>
      <c r="FN19" s="84">
        <f t="shared" si="6"/>
        <v>0</v>
      </c>
      <c r="FO19" s="84">
        <f t="shared" si="7"/>
        <v>1</v>
      </c>
      <c r="FP19" s="84" t="s">
        <v>1723</v>
      </c>
    </row>
    <row r="20" spans="1:172" x14ac:dyDescent="0.25">
      <c r="A20" s="242"/>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0"/>
      <c r="AR20" s="240"/>
      <c r="AS20" s="240"/>
      <c r="AT20" s="240"/>
      <c r="AU20" s="242"/>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V20">
        <f t="shared" ca="1" si="2"/>
        <v>1</v>
      </c>
      <c r="CW20" s="58" t="str">
        <f ca="1">Mordor!W20</f>
        <v/>
      </c>
      <c r="DC20" s="84">
        <f t="shared" si="3"/>
        <v>1</v>
      </c>
      <c r="DD20" s="84">
        <f>Mordor!S22</f>
        <v>0</v>
      </c>
      <c r="DE20" s="84" t="str">
        <f>Mordor!B22</f>
        <v>Captain of the Black Guard</v>
      </c>
      <c r="DF20" s="84" t="str">
        <f>Mordor!CW22</f>
        <v>-</v>
      </c>
      <c r="DK20" s="84"/>
      <c r="DL20">
        <f>LOOKUP(DK16,$EH:$EH,$EM:$EM)</f>
        <v>0</v>
      </c>
      <c r="DM20" s="84">
        <f t="shared" si="28"/>
        <v>0</v>
      </c>
      <c r="DN20">
        <f t="shared" si="8"/>
        <v>0</v>
      </c>
      <c r="DO20">
        <f t="shared" si="9"/>
        <v>0</v>
      </c>
      <c r="DP20">
        <f t="shared" si="10"/>
        <v>0</v>
      </c>
      <c r="DQ20">
        <f t="shared" si="11"/>
        <v>0</v>
      </c>
      <c r="DR20">
        <f t="shared" si="12"/>
        <v>0</v>
      </c>
      <c r="DS20">
        <f t="shared" si="13"/>
        <v>0</v>
      </c>
      <c r="DT20">
        <f t="shared" si="14"/>
        <v>0</v>
      </c>
      <c r="DU20">
        <f t="shared" si="15"/>
        <v>0</v>
      </c>
      <c r="DV20">
        <f t="shared" si="16"/>
        <v>0</v>
      </c>
      <c r="DW20">
        <f t="shared" si="17"/>
        <v>0</v>
      </c>
      <c r="DX20">
        <f t="shared" si="18"/>
        <v>0</v>
      </c>
      <c r="DY20">
        <f t="shared" si="19"/>
        <v>0</v>
      </c>
      <c r="DZ20">
        <f t="shared" si="20"/>
        <v>0</v>
      </c>
      <c r="EA20" s="17">
        <f t="shared" si="22"/>
        <v>1</v>
      </c>
      <c r="EB20" s="85"/>
      <c r="EC20" s="85" t="str">
        <f t="shared" si="21"/>
        <v/>
      </c>
      <c r="ED20" s="85"/>
      <c r="EE20" s="65" t="s">
        <v>355</v>
      </c>
      <c r="EF20" s="84" t="s">
        <v>2217</v>
      </c>
      <c r="EG20" s="85"/>
      <c r="EH20" s="62" t="s">
        <v>479</v>
      </c>
      <c r="EI20" s="63" t="s">
        <v>479</v>
      </c>
      <c r="EJ20" s="64" t="s">
        <v>549</v>
      </c>
      <c r="EO20" s="65" t="s">
        <v>1034</v>
      </c>
      <c r="EP20" s="65" t="s">
        <v>480</v>
      </c>
      <c r="EQ20" s="69" t="s">
        <v>619</v>
      </c>
      <c r="ER20" s="69" t="s">
        <v>1843</v>
      </c>
      <c r="ES20" s="69" t="s">
        <v>647</v>
      </c>
      <c r="ET20" s="78" t="s">
        <v>623</v>
      </c>
      <c r="EU20" s="69" t="s">
        <v>624</v>
      </c>
      <c r="EV20" s="69" t="s">
        <v>635</v>
      </c>
      <c r="EW20" s="69" t="s">
        <v>635</v>
      </c>
      <c r="EX20" s="69" t="s">
        <v>621</v>
      </c>
      <c r="EY20" s="84" t="str">
        <f>""</f>
        <v/>
      </c>
      <c r="EZ20" s="84" t="str">
        <f>""</f>
        <v/>
      </c>
      <c r="FA20" s="84" t="str">
        <f>""</f>
        <v/>
      </c>
      <c r="FB20" s="73" t="s">
        <v>1033</v>
      </c>
      <c r="FH20" s="84">
        <f t="shared" si="4"/>
        <v>0</v>
      </c>
      <c r="FI20" s="84">
        <f t="shared" si="5"/>
        <v>1</v>
      </c>
      <c r="FJ20" s="85" t="str">
        <f>""</f>
        <v/>
      </c>
      <c r="FN20" s="84">
        <f t="shared" si="6"/>
        <v>0</v>
      </c>
      <c r="FO20" s="84">
        <f t="shared" si="7"/>
        <v>1</v>
      </c>
      <c r="FP20" s="84" t="s">
        <v>2179</v>
      </c>
    </row>
    <row r="21" spans="1:172" x14ac:dyDescent="0.25">
      <c r="A21" s="242"/>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1" t="s">
        <v>531</v>
      </c>
      <c r="AU21" s="242"/>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1" t="str">
        <f ca="1">IF(AV1="","",AT21)</f>
        <v/>
      </c>
      <c r="CV21">
        <f t="shared" ca="1" si="2"/>
        <v>1</v>
      </c>
      <c r="CW21" s="58" t="str">
        <f ca="1">Mordor!W21</f>
        <v/>
      </c>
      <c r="DC21" s="84">
        <f t="shared" si="3"/>
        <v>1</v>
      </c>
      <c r="DD21" s="84">
        <f>Mordor!S23</f>
        <v>0</v>
      </c>
      <c r="DE21" s="84" t="str">
        <f>Mordor!B23</f>
        <v>Black Guard Drummer</v>
      </c>
      <c r="DF21" s="84" t="str">
        <f>Mordor!CW23</f>
        <v>-</v>
      </c>
      <c r="DH21">
        <v>4</v>
      </c>
      <c r="DI21">
        <f>LOOKUP(DH21,$DC:$DC,$DE:$DE)</f>
        <v>0</v>
      </c>
      <c r="DJ21">
        <f>LOOKUP(DH21,$DC:$DC,$DF:$DF)</f>
        <v>0</v>
      </c>
      <c r="DK21" s="61">
        <f t="shared" ref="DK21" si="29">IF(DI21=0,0,CONCATENATE(DI21,IF(OR(COUNT(FIND("Horse",DJ21))=1,COUNT(FIND("Warg",DJ21))=1,COUNT(FIND("Engineer Captain",DJ21))=1,COUNT(FIND("War Camel",DJ21))=1,COUNT(FIND("Fell warg",DJ21))=1,COUNT(FIND("The white warg",DJ21))=1),"1.",""),IF(OR(COUNT(FIND("armoured horse",DJ21))=1,COUNT(FIND("Troll",DJ21))=1,COUNT(FIND("Mahûd Beastmaster",DJ21))=1,COUNT(FIND("Signal Tower",DJ21))=1),"2.",""),IF(OR(COUNT(FIND("Fell Beast",DJ21))=1,COUNT(FIND("Upgraded Crew",DJ21))=1,COUNT(FIND("Khandish chariot",DJ21))=1),"3.",""),IF(COUNT(FIND("armoured Fell beast",DJ21))=1,"4.",""),IF(COUNT(FIND("Horned Fell beast",DJ21))=1,"5.","")))</f>
        <v>0</v>
      </c>
      <c r="DL21">
        <f>LOOKUP(DK21,$EH:$EH,$EI:$EI)</f>
        <v>0</v>
      </c>
      <c r="DM21" s="61">
        <f t="shared" ref="DM21" si="30">IF(DL21=0,0,CONCATENATE(DL21,IF(OR(COUNT(FIND("Morgul Arrows",DJ21))=1,COUNT(FIND("Shield",DJ21))=1,COUNT(FIND("The One Ring",DJ21))=1,COUNT(FIND("Breathe Fire",DJ21))=1,COUNT(FIND("Campfire",DJ21))=1,COUNT(FIND("Stone Flail",DJ21))=1),"1.",""),IF(OR(COUNT(FIND("Armour",DJ21))=1,COUNT(FIND("Fly",DJ21))=1,COUNT(FIND("Crown of Morgul",DJ21))=1,COUNT(FIND("War Drum",DJ21))=1),"2.",""),IF(OR(COUNT(FIND("Heavy armour",DJ21))=1,COUNT(FIND("Tough hide",DJ21))=1,COUNT(FIND("Gnarled Hide",DJ21))=1),"3.",""),IF(OR(COUNT(FIND("Wyrmtongue",DJ21))=1,COUNT(FIND("Foul Temperament",DJ21))=1,COUNT(FIND("Easterling War drum",DJ21))=1),"4.","")))</f>
        <v>0</v>
      </c>
      <c r="DN21">
        <f t="shared" si="8"/>
        <v>0</v>
      </c>
      <c r="DO21">
        <f t="shared" si="9"/>
        <v>0</v>
      </c>
      <c r="DP21">
        <f t="shared" si="10"/>
        <v>0</v>
      </c>
      <c r="DQ21">
        <f t="shared" si="11"/>
        <v>0</v>
      </c>
      <c r="DR21">
        <f t="shared" si="12"/>
        <v>0</v>
      </c>
      <c r="DS21">
        <f t="shared" si="13"/>
        <v>0</v>
      </c>
      <c r="DT21">
        <f t="shared" si="14"/>
        <v>0</v>
      </c>
      <c r="DU21">
        <f t="shared" si="15"/>
        <v>0</v>
      </c>
      <c r="DV21">
        <f t="shared" si="16"/>
        <v>0</v>
      </c>
      <c r="DW21">
        <f t="shared" si="17"/>
        <v>0</v>
      </c>
      <c r="DX21">
        <f t="shared" si="18"/>
        <v>0</v>
      </c>
      <c r="DY21">
        <f t="shared" si="19"/>
        <v>0</v>
      </c>
      <c r="DZ21">
        <f t="shared" si="20"/>
        <v>0</v>
      </c>
      <c r="EA21" s="17">
        <f t="shared" si="22"/>
        <v>1</v>
      </c>
      <c r="EB21" s="85" t="str">
        <f>IF(COUNT(FIND(" with ",DJ21))=1,SUBSTITUTE(DJ21,CONCATENATE(DI21," with"),""),"")</f>
        <v/>
      </c>
      <c r="EC21" s="85" t="str">
        <f t="shared" si="21"/>
        <v/>
      </c>
      <c r="ED21" s="85"/>
      <c r="EE21" s="65" t="s">
        <v>1807</v>
      </c>
      <c r="EF21" s="84" t="s">
        <v>2326</v>
      </c>
      <c r="EG21" s="85"/>
      <c r="EH21" s="62" t="s">
        <v>475</v>
      </c>
      <c r="EI21" s="63" t="s">
        <v>475</v>
      </c>
      <c r="EJ21" s="64"/>
      <c r="EO21" s="65" t="s">
        <v>475</v>
      </c>
      <c r="EP21" s="65" t="s">
        <v>475</v>
      </c>
      <c r="EQ21" s="69" t="s">
        <v>619</v>
      </c>
      <c r="ER21" s="69" t="s">
        <v>1843</v>
      </c>
      <c r="ES21" s="69" t="s">
        <v>647</v>
      </c>
      <c r="ET21" s="78" t="s">
        <v>623</v>
      </c>
      <c r="EU21" s="69" t="s">
        <v>628</v>
      </c>
      <c r="EV21" s="69" t="s">
        <v>635</v>
      </c>
      <c r="EW21" s="69" t="s">
        <v>635</v>
      </c>
      <c r="EX21" s="69" t="s">
        <v>621</v>
      </c>
      <c r="EY21" s="84" t="str">
        <f>""</f>
        <v/>
      </c>
      <c r="EZ21" s="84" t="str">
        <f>""</f>
        <v/>
      </c>
      <c r="FA21" s="84" t="str">
        <f>""</f>
        <v/>
      </c>
      <c r="FB21" s="73" t="s">
        <v>1029</v>
      </c>
      <c r="FH21" s="84">
        <f t="shared" si="4"/>
        <v>1</v>
      </c>
      <c r="FI21" s="84">
        <f t="shared" si="5"/>
        <v>1</v>
      </c>
      <c r="FJ21" s="85" t="s">
        <v>1402</v>
      </c>
      <c r="FN21" s="84">
        <f t="shared" si="6"/>
        <v>0</v>
      </c>
      <c r="FO21" s="84">
        <f t="shared" si="7"/>
        <v>1</v>
      </c>
      <c r="FP21" s="84" t="s">
        <v>1748</v>
      </c>
    </row>
    <row r="22" spans="1:172" x14ac:dyDescent="0.25">
      <c r="A22" s="242"/>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1"/>
      <c r="AU22" s="242"/>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1"/>
      <c r="CV22">
        <f t="shared" ca="1" si="2"/>
        <v>1</v>
      </c>
      <c r="CW22" s="58" t="str">
        <f ca="1">Mordor!W22</f>
        <v/>
      </c>
      <c r="DC22" s="84">
        <f t="shared" si="3"/>
        <v>1</v>
      </c>
      <c r="DD22" s="84">
        <f>Mordor!S24</f>
        <v>0</v>
      </c>
      <c r="DE22" s="84" t="str">
        <f>Mordor!B24</f>
        <v>Orc Drummer</v>
      </c>
      <c r="DF22" s="84" t="str">
        <f>Mordor!CW24</f>
        <v>-</v>
      </c>
      <c r="DK22" s="84"/>
      <c r="DL22">
        <f>LOOKUP(DK21,$EH:$EH,$EJ:$EJ)</f>
        <v>0</v>
      </c>
      <c r="DM22" s="84">
        <f t="shared" ref="DM22:DM25" si="31">DL22</f>
        <v>0</v>
      </c>
      <c r="DN22">
        <f t="shared" si="8"/>
        <v>0</v>
      </c>
      <c r="DO22">
        <f t="shared" ref="DO22:DO39" si="32">LOOKUP($DM22,$EO:$EO,EQ:EQ)</f>
        <v>0</v>
      </c>
      <c r="DP22">
        <f t="shared" ref="DP22:DP39" si="33">LOOKUP($DM22,$EO:$EO,ER:ER)</f>
        <v>0</v>
      </c>
      <c r="DQ22">
        <f t="shared" ref="DQ22:DQ39" si="34">LOOKUP($DM22,$EO:$EO,ES:ES)</f>
        <v>0</v>
      </c>
      <c r="DR22">
        <f t="shared" ref="DR22:DR39" si="35">LOOKUP($DM22,$EO:$EO,ET:ET)</f>
        <v>0</v>
      </c>
      <c r="DS22">
        <f t="shared" ref="DS22:DS39" si="36">LOOKUP($DM22,$EO:$EO,EU:EU)</f>
        <v>0</v>
      </c>
      <c r="DT22">
        <f t="shared" ref="DT22:DT39" si="37">LOOKUP($DM22,$EO:$EO,EV:EV)</f>
        <v>0</v>
      </c>
      <c r="DU22">
        <f t="shared" ref="DU22:DU39" si="38">LOOKUP($DM22,$EO:$EO,EW:EW)</f>
        <v>0</v>
      </c>
      <c r="DV22">
        <f t="shared" ref="DV22:DV39" si="39">LOOKUP($DM22,$EO:$EO,EX:EX)</f>
        <v>0</v>
      </c>
      <c r="DW22">
        <f t="shared" ref="DW22:DW39" si="40">LOOKUP($DM22,$EO:$EO,EY:EY)</f>
        <v>0</v>
      </c>
      <c r="DX22">
        <f t="shared" ref="DX22:DX39" si="41">LOOKUP($DM22,$EO:$EO,EZ:EZ)</f>
        <v>0</v>
      </c>
      <c r="DY22">
        <f t="shared" ref="DY22:DY39" si="42">LOOKUP($DM22,$EO:$EO,FA:FA)</f>
        <v>0</v>
      </c>
      <c r="DZ22">
        <f t="shared" ref="DZ22:DZ39" si="43">LOOKUP($DM22,$EO:$EO,FB:FB)</f>
        <v>0</v>
      </c>
      <c r="EA22" s="17">
        <f t="shared" si="22"/>
        <v>1</v>
      </c>
      <c r="EB22" s="85"/>
      <c r="EC22" s="85" t="str">
        <f t="shared" si="21"/>
        <v/>
      </c>
      <c r="ED22" s="85"/>
      <c r="EE22" s="65" t="s">
        <v>811</v>
      </c>
      <c r="EG22" s="85"/>
      <c r="EH22" s="62" t="s">
        <v>474</v>
      </c>
      <c r="EI22" s="63" t="s">
        <v>474</v>
      </c>
      <c r="EJ22" s="64"/>
      <c r="EO22" s="65" t="s">
        <v>474</v>
      </c>
      <c r="EP22" s="65" t="s">
        <v>474</v>
      </c>
      <c r="EQ22" s="69" t="s">
        <v>619</v>
      </c>
      <c r="ER22" s="69" t="s">
        <v>1843</v>
      </c>
      <c r="ES22" s="69" t="s">
        <v>647</v>
      </c>
      <c r="ET22" s="78" t="s">
        <v>623</v>
      </c>
      <c r="EU22" s="69" t="s">
        <v>628</v>
      </c>
      <c r="EV22" s="69" t="s">
        <v>635</v>
      </c>
      <c r="EW22" s="69" t="s">
        <v>635</v>
      </c>
      <c r="EX22" s="69" t="s">
        <v>621</v>
      </c>
      <c r="EY22" s="84" t="str">
        <f>""</f>
        <v/>
      </c>
      <c r="EZ22" s="84" t="str">
        <f>""</f>
        <v/>
      </c>
      <c r="FA22" s="84" t="str">
        <f>""</f>
        <v/>
      </c>
      <c r="FB22" s="73" t="s">
        <v>1029</v>
      </c>
      <c r="FH22" s="84">
        <f t="shared" si="4"/>
        <v>0</v>
      </c>
      <c r="FI22" s="84">
        <f t="shared" si="5"/>
        <v>1</v>
      </c>
      <c r="FJ22" s="85" t="s">
        <v>1403</v>
      </c>
      <c r="FN22" s="84">
        <f t="shared" si="6"/>
        <v>1</v>
      </c>
      <c r="FO22" s="84">
        <f t="shared" si="7"/>
        <v>1</v>
      </c>
      <c r="FP22" s="84" t="s">
        <v>349</v>
      </c>
    </row>
    <row r="23" spans="1:172" ht="15" customHeight="1" x14ac:dyDescent="0.25">
      <c r="A23" s="242"/>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0"/>
      <c r="AK23" s="240"/>
      <c r="AL23" s="240"/>
      <c r="AM23" s="240"/>
      <c r="AN23" s="240"/>
      <c r="AO23" s="240"/>
      <c r="AP23" s="240"/>
      <c r="AQ23" s="240"/>
      <c r="AR23" s="240"/>
      <c r="AS23" s="240"/>
      <c r="AT23" s="241"/>
      <c r="AU23" s="242"/>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1"/>
      <c r="CV23">
        <f t="shared" ca="1" si="2"/>
        <v>1</v>
      </c>
      <c r="CW23" s="58" t="str">
        <f ca="1">Mordor!W23</f>
        <v/>
      </c>
      <c r="DC23" s="84">
        <f t="shared" si="3"/>
        <v>1</v>
      </c>
      <c r="DD23" s="84">
        <f>Mordor!S25</f>
        <v>0</v>
      </c>
      <c r="DE23" s="84" t="str">
        <f>Mordor!B25</f>
        <v>Castellan of Dol Guldur</v>
      </c>
      <c r="DF23" s="84" t="str">
        <f>Mordor!CW25</f>
        <v>-</v>
      </c>
      <c r="DK23" s="84"/>
      <c r="DL23">
        <f>LOOKUP(DK21,$EH:$EH,$EK:$EK)</f>
        <v>0</v>
      </c>
      <c r="DM23" s="84">
        <f t="shared" si="31"/>
        <v>0</v>
      </c>
      <c r="DN23">
        <f t="shared" si="8"/>
        <v>0</v>
      </c>
      <c r="DO23">
        <f t="shared" si="32"/>
        <v>0</v>
      </c>
      <c r="DP23">
        <f t="shared" si="33"/>
        <v>0</v>
      </c>
      <c r="DQ23">
        <f t="shared" si="34"/>
        <v>0</v>
      </c>
      <c r="DR23">
        <f t="shared" si="35"/>
        <v>0</v>
      </c>
      <c r="DS23">
        <f t="shared" si="36"/>
        <v>0</v>
      </c>
      <c r="DT23">
        <f t="shared" si="37"/>
        <v>0</v>
      </c>
      <c r="DU23">
        <f t="shared" si="38"/>
        <v>0</v>
      </c>
      <c r="DV23">
        <f t="shared" si="39"/>
        <v>0</v>
      </c>
      <c r="DW23">
        <f t="shared" si="40"/>
        <v>0</v>
      </c>
      <c r="DX23">
        <f t="shared" si="41"/>
        <v>0</v>
      </c>
      <c r="DY23">
        <f t="shared" si="42"/>
        <v>0</v>
      </c>
      <c r="DZ23">
        <f t="shared" si="43"/>
        <v>0</v>
      </c>
      <c r="EA23" s="17">
        <f t="shared" si="22"/>
        <v>1</v>
      </c>
      <c r="EB23" s="85"/>
      <c r="EC23" s="85" t="str">
        <f t="shared" si="21"/>
        <v/>
      </c>
      <c r="ED23" s="85"/>
      <c r="EE23" s="65" t="s">
        <v>326</v>
      </c>
      <c r="EG23" s="85"/>
      <c r="EH23" s="62" t="s">
        <v>352</v>
      </c>
      <c r="EI23" s="63" t="s">
        <v>352</v>
      </c>
      <c r="EJ23" s="64"/>
      <c r="EO23" s="65" t="s">
        <v>1031</v>
      </c>
      <c r="EP23" s="65" t="s">
        <v>475</v>
      </c>
      <c r="EQ23" s="69" t="s">
        <v>619</v>
      </c>
      <c r="ER23" s="69" t="s">
        <v>1843</v>
      </c>
      <c r="ES23" s="69" t="s">
        <v>647</v>
      </c>
      <c r="ET23" s="78" t="s">
        <v>623</v>
      </c>
      <c r="EU23" s="69" t="s">
        <v>624</v>
      </c>
      <c r="EV23" s="69" t="s">
        <v>635</v>
      </c>
      <c r="EW23" s="69" t="s">
        <v>635</v>
      </c>
      <c r="EX23" s="69" t="s">
        <v>621</v>
      </c>
      <c r="EY23" s="84" t="str">
        <f>""</f>
        <v/>
      </c>
      <c r="EZ23" s="84" t="str">
        <f>""</f>
        <v/>
      </c>
      <c r="FA23" s="84" t="str">
        <f>""</f>
        <v/>
      </c>
      <c r="FB23" s="73" t="s">
        <v>1029</v>
      </c>
      <c r="FH23" s="84">
        <f t="shared" si="4"/>
        <v>0</v>
      </c>
      <c r="FI23" s="84">
        <f t="shared" si="5"/>
        <v>1</v>
      </c>
      <c r="FJ23" s="85" t="s">
        <v>1404</v>
      </c>
      <c r="FN23" s="84">
        <f t="shared" si="6"/>
        <v>0</v>
      </c>
      <c r="FO23" s="84">
        <f t="shared" si="7"/>
        <v>1</v>
      </c>
      <c r="FP23" s="84" t="s">
        <v>1717</v>
      </c>
    </row>
    <row r="24" spans="1:172" x14ac:dyDescent="0.25">
      <c r="A24" s="242"/>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1"/>
      <c r="AU24" s="242"/>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1"/>
      <c r="CV24">
        <f t="shared" ca="1" si="2"/>
        <v>1</v>
      </c>
      <c r="CW24" s="58" t="str">
        <f ca="1">Mordor!W24</f>
        <v/>
      </c>
      <c r="DC24" s="84">
        <f t="shared" si="3"/>
        <v>1</v>
      </c>
      <c r="DD24" s="84">
        <f>Mordor!S26</f>
        <v>0</v>
      </c>
      <c r="DE24" s="84" t="str">
        <f>Mordor!B26</f>
        <v>Castellan of Dol Guldur</v>
      </c>
      <c r="DF24" s="84" t="str">
        <f>Mordor!CW26</f>
        <v>-</v>
      </c>
      <c r="DK24" s="84"/>
      <c r="DL24">
        <f>LOOKUP(DK21,$EH:$EH,$EL:$EL)</f>
        <v>0</v>
      </c>
      <c r="DM24" s="84">
        <f t="shared" si="31"/>
        <v>0</v>
      </c>
      <c r="DN24">
        <f t="shared" si="8"/>
        <v>0</v>
      </c>
      <c r="DO24">
        <f t="shared" si="32"/>
        <v>0</v>
      </c>
      <c r="DP24">
        <f t="shared" si="33"/>
        <v>0</v>
      </c>
      <c r="DQ24">
        <f t="shared" si="34"/>
        <v>0</v>
      </c>
      <c r="DR24">
        <f t="shared" si="35"/>
        <v>0</v>
      </c>
      <c r="DS24">
        <f t="shared" si="36"/>
        <v>0</v>
      </c>
      <c r="DT24">
        <f t="shared" si="37"/>
        <v>0</v>
      </c>
      <c r="DU24">
        <f t="shared" si="38"/>
        <v>0</v>
      </c>
      <c r="DV24">
        <f t="shared" si="39"/>
        <v>0</v>
      </c>
      <c r="DW24">
        <f t="shared" si="40"/>
        <v>0</v>
      </c>
      <c r="DX24">
        <f t="shared" si="41"/>
        <v>0</v>
      </c>
      <c r="DY24">
        <f t="shared" si="42"/>
        <v>0</v>
      </c>
      <c r="DZ24">
        <f t="shared" si="43"/>
        <v>0</v>
      </c>
      <c r="EA24" s="17">
        <f t="shared" si="22"/>
        <v>1</v>
      </c>
      <c r="EB24" s="85"/>
      <c r="EC24" s="85" t="str">
        <f t="shared" si="21"/>
        <v/>
      </c>
      <c r="ED24" s="85"/>
      <c r="EE24" s="65" t="s">
        <v>351</v>
      </c>
      <c r="EF24" s="84" t="s">
        <v>2220</v>
      </c>
      <c r="EG24" s="85"/>
      <c r="EH24" s="62" t="s">
        <v>379</v>
      </c>
      <c r="EI24" s="63" t="s">
        <v>379</v>
      </c>
      <c r="EJ24" s="64"/>
      <c r="EO24" s="65" t="s">
        <v>352</v>
      </c>
      <c r="EP24" s="65" t="s">
        <v>352</v>
      </c>
      <c r="EQ24" s="69" t="s">
        <v>933</v>
      </c>
      <c r="ER24" s="69" t="s">
        <v>1843</v>
      </c>
      <c r="ES24" s="69" t="s">
        <v>647</v>
      </c>
      <c r="ET24" s="78" t="s">
        <v>628</v>
      </c>
      <c r="EU24" s="69" t="s">
        <v>628</v>
      </c>
      <c r="EV24" s="69" t="s">
        <v>635</v>
      </c>
      <c r="EW24" s="69" t="s">
        <v>635</v>
      </c>
      <c r="EX24" s="69" t="s">
        <v>621</v>
      </c>
      <c r="EY24" s="69" t="s">
        <v>645</v>
      </c>
      <c r="EZ24" s="69" t="s">
        <v>645</v>
      </c>
      <c r="FA24" s="69" t="s">
        <v>635</v>
      </c>
      <c r="FB24" s="70" t="s">
        <v>1078</v>
      </c>
      <c r="FH24" s="84">
        <f t="shared" si="4"/>
        <v>0</v>
      </c>
      <c r="FI24" s="84">
        <f t="shared" si="5"/>
        <v>1</v>
      </c>
      <c r="FJ24" s="85" t="s">
        <v>1405</v>
      </c>
      <c r="FN24" s="84">
        <f t="shared" si="6"/>
        <v>0</v>
      </c>
      <c r="FO24" s="84">
        <f t="shared" si="7"/>
        <v>1</v>
      </c>
      <c r="FP24" s="84" t="s">
        <v>2179</v>
      </c>
    </row>
    <row r="25" spans="1:172" x14ac:dyDescent="0.25">
      <c r="A25" s="242"/>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c r="AQ25" s="240"/>
      <c r="AR25" s="240"/>
      <c r="AS25" s="240"/>
      <c r="AT25" s="241"/>
      <c r="AU25" s="242"/>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1"/>
      <c r="CV25">
        <f t="shared" ca="1" si="2"/>
        <v>1</v>
      </c>
      <c r="CW25" s="58" t="str">
        <f ca="1">Mordor!W25</f>
        <v/>
      </c>
      <c r="DC25" s="84">
        <f t="shared" si="3"/>
        <v>1</v>
      </c>
      <c r="DD25" s="84">
        <f>Mordor!S27</f>
        <v>0</v>
      </c>
      <c r="DE25" s="84" t="str">
        <f>Mordor!B27</f>
        <v>Black Númenórean Marshall</v>
      </c>
      <c r="DF25" s="84" t="str">
        <f>Mordor!CW27</f>
        <v>-</v>
      </c>
      <c r="DK25" s="84"/>
      <c r="DL25">
        <f>LOOKUP(DK21,$EH:$EH,$EM:$EM)</f>
        <v>0</v>
      </c>
      <c r="DM25" s="84">
        <f t="shared" si="31"/>
        <v>0</v>
      </c>
      <c r="DN25">
        <f t="shared" si="8"/>
        <v>0</v>
      </c>
      <c r="DO25">
        <f t="shared" si="32"/>
        <v>0</v>
      </c>
      <c r="DP25">
        <f t="shared" si="33"/>
        <v>0</v>
      </c>
      <c r="DQ25">
        <f t="shared" si="34"/>
        <v>0</v>
      </c>
      <c r="DR25">
        <f t="shared" si="35"/>
        <v>0</v>
      </c>
      <c r="DS25">
        <f t="shared" si="36"/>
        <v>0</v>
      </c>
      <c r="DT25">
        <f t="shared" si="37"/>
        <v>0</v>
      </c>
      <c r="DU25">
        <f t="shared" si="38"/>
        <v>0</v>
      </c>
      <c r="DV25">
        <f t="shared" si="39"/>
        <v>0</v>
      </c>
      <c r="DW25">
        <f t="shared" si="40"/>
        <v>0</v>
      </c>
      <c r="DX25">
        <f t="shared" si="41"/>
        <v>0</v>
      </c>
      <c r="DY25">
        <f t="shared" si="42"/>
        <v>0</v>
      </c>
      <c r="DZ25">
        <f t="shared" si="43"/>
        <v>0</v>
      </c>
      <c r="EA25" s="17">
        <f t="shared" si="22"/>
        <v>1</v>
      </c>
      <c r="EB25" s="85"/>
      <c r="EC25" s="85" t="str">
        <f t="shared" si="21"/>
        <v/>
      </c>
      <c r="ED25" s="85"/>
      <c r="EE25" s="65" t="s">
        <v>354</v>
      </c>
      <c r="EF25" s="84" t="s">
        <v>2217</v>
      </c>
      <c r="EG25" s="85"/>
      <c r="EH25" s="62" t="s">
        <v>380</v>
      </c>
      <c r="EI25" s="63" t="s">
        <v>380</v>
      </c>
      <c r="EJ25" s="64"/>
      <c r="EO25" s="65" t="s">
        <v>379</v>
      </c>
      <c r="EP25" s="65" t="s">
        <v>379</v>
      </c>
      <c r="EQ25" s="69" t="s">
        <v>933</v>
      </c>
      <c r="ER25" s="69" t="s">
        <v>1843</v>
      </c>
      <c r="ES25" s="69" t="s">
        <v>647</v>
      </c>
      <c r="ET25" s="78" t="s">
        <v>628</v>
      </c>
      <c r="EU25" s="69" t="s">
        <v>624</v>
      </c>
      <c r="EV25" s="69" t="s">
        <v>635</v>
      </c>
      <c r="EW25" s="69" t="s">
        <v>635</v>
      </c>
      <c r="EX25" s="69" t="s">
        <v>623</v>
      </c>
      <c r="EY25" s="84" t="str">
        <f>""</f>
        <v/>
      </c>
      <c r="EZ25" s="84" t="str">
        <f>""</f>
        <v/>
      </c>
      <c r="FA25" s="84" t="str">
        <f>""</f>
        <v/>
      </c>
      <c r="FB25" s="84" t="str">
        <f>""</f>
        <v/>
      </c>
      <c r="FH25" s="84">
        <f t="shared" si="4"/>
        <v>0</v>
      </c>
      <c r="FI25" s="84">
        <f t="shared" si="5"/>
        <v>1</v>
      </c>
      <c r="FJ25" s="85" t="s">
        <v>1406</v>
      </c>
      <c r="FN25" s="84">
        <f t="shared" si="6"/>
        <v>0</v>
      </c>
      <c r="FO25" s="84">
        <f t="shared" si="7"/>
        <v>1</v>
      </c>
      <c r="FP25" s="84" t="s">
        <v>2180</v>
      </c>
    </row>
    <row r="26" spans="1:172" x14ac:dyDescent="0.25">
      <c r="A26" s="242"/>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1"/>
      <c r="AU26" s="242"/>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1"/>
      <c r="CV26">
        <f t="shared" ca="1" si="2"/>
        <v>1</v>
      </c>
      <c r="CW26" s="58" t="str">
        <f ca="1">Mordor!W26</f>
        <v/>
      </c>
      <c r="DC26" s="84">
        <f t="shared" si="3"/>
        <v>1</v>
      </c>
      <c r="DD26" s="84">
        <f>Mordor!S28</f>
        <v>0</v>
      </c>
      <c r="DE26" s="84" t="str">
        <f>Mordor!B28</f>
        <v>Black Númenórean Marshall</v>
      </c>
      <c r="DF26" s="84" t="str">
        <f>Mordor!CW28</f>
        <v>-</v>
      </c>
      <c r="DH26">
        <v>5</v>
      </c>
      <c r="DI26">
        <f>LOOKUP(DH26,$DC:$DC,$DE:$DE)</f>
        <v>0</v>
      </c>
      <c r="DJ26">
        <f>LOOKUP(DH26,$DC:$DC,$DF:$DF)</f>
        <v>0</v>
      </c>
      <c r="DK26" s="61">
        <f t="shared" ref="DK26" si="44">IF(DI26=0,0,CONCATENATE(DI26,IF(OR(COUNT(FIND("Horse",DJ26))=1,COUNT(FIND("Warg",DJ26))=1,COUNT(FIND("Engineer Captain",DJ26))=1,COUNT(FIND("War Camel",DJ26))=1,COUNT(FIND("Fell warg",DJ26))=1,COUNT(FIND("The white warg",DJ26))=1),"1.",""),IF(OR(COUNT(FIND("armoured horse",DJ26))=1,COUNT(FIND("Troll",DJ26))=1,COUNT(FIND("Mahûd Beastmaster",DJ26))=1,COUNT(FIND("Signal Tower",DJ26))=1),"2.",""),IF(OR(COUNT(FIND("Fell Beast",DJ26))=1,COUNT(FIND("Upgraded Crew",DJ26))=1,COUNT(FIND("Khandish chariot",DJ26))=1),"3.",""),IF(COUNT(FIND("armoured Fell beast",DJ26))=1,"4.",""),IF(COUNT(FIND("Horned Fell beast",DJ26))=1,"5.","")))</f>
        <v>0</v>
      </c>
      <c r="DL26">
        <f>LOOKUP(DK26,$EH:$EH,$EI:$EI)</f>
        <v>0</v>
      </c>
      <c r="DM26" s="61">
        <f t="shared" ref="DM26" si="45">IF(DL26=0,0,CONCATENATE(DL26,IF(OR(COUNT(FIND("Morgul Arrows",DJ26))=1,COUNT(FIND("Shield",DJ26))=1,COUNT(FIND("The One Ring",DJ26))=1,COUNT(FIND("Breathe Fire",DJ26))=1,COUNT(FIND("Campfire",DJ26))=1,COUNT(FIND("Stone Flail",DJ26))=1),"1.",""),IF(OR(COUNT(FIND("Armour",DJ26))=1,COUNT(FIND("Fly",DJ26))=1,COUNT(FIND("Crown of Morgul",DJ26))=1,COUNT(FIND("War Drum",DJ26))=1),"2.",""),IF(OR(COUNT(FIND("Heavy armour",DJ26))=1,COUNT(FIND("Tough hide",DJ26))=1,COUNT(FIND("Gnarled Hide",DJ26))=1),"3.",""),IF(OR(COUNT(FIND("Wyrmtongue",DJ26))=1,COUNT(FIND("Foul Temperament",DJ26))=1,COUNT(FIND("Easterling War drum",DJ26))=1),"4.","")))</f>
        <v>0</v>
      </c>
      <c r="DN26">
        <f t="shared" si="8"/>
        <v>0</v>
      </c>
      <c r="DO26">
        <f t="shared" si="32"/>
        <v>0</v>
      </c>
      <c r="DP26">
        <f t="shared" si="33"/>
        <v>0</v>
      </c>
      <c r="DQ26">
        <f t="shared" si="34"/>
        <v>0</v>
      </c>
      <c r="DR26">
        <f t="shared" si="35"/>
        <v>0</v>
      </c>
      <c r="DS26">
        <f t="shared" si="36"/>
        <v>0</v>
      </c>
      <c r="DT26">
        <f t="shared" si="37"/>
        <v>0</v>
      </c>
      <c r="DU26">
        <f t="shared" si="38"/>
        <v>0</v>
      </c>
      <c r="DV26">
        <f t="shared" si="39"/>
        <v>0</v>
      </c>
      <c r="DW26">
        <f t="shared" si="40"/>
        <v>0</v>
      </c>
      <c r="DX26">
        <f t="shared" si="41"/>
        <v>0</v>
      </c>
      <c r="DY26">
        <f t="shared" si="42"/>
        <v>0</v>
      </c>
      <c r="DZ26">
        <f t="shared" si="43"/>
        <v>0</v>
      </c>
      <c r="EA26" s="17">
        <f t="shared" si="22"/>
        <v>1</v>
      </c>
      <c r="EB26" s="85" t="str">
        <f>IF(COUNT(FIND(" with ",DJ26))=1,SUBSTITUTE(DJ26,CONCATENATE(DI26," with"),""),"")</f>
        <v/>
      </c>
      <c r="EC26" s="85" t="str">
        <f t="shared" si="21"/>
        <v/>
      </c>
      <c r="ED26" s="85"/>
      <c r="EE26" s="65" t="s">
        <v>456</v>
      </c>
      <c r="EF26" s="84" t="s">
        <v>2220</v>
      </c>
      <c r="EG26" s="85"/>
      <c r="EH26" s="62" t="s">
        <v>378</v>
      </c>
      <c r="EI26" s="63" t="s">
        <v>378</v>
      </c>
      <c r="EJ26" s="64"/>
      <c r="EO26" s="65" t="s">
        <v>380</v>
      </c>
      <c r="EP26" s="65" t="s">
        <v>380</v>
      </c>
      <c r="EQ26" s="69" t="s">
        <v>933</v>
      </c>
      <c r="ER26" s="69" t="s">
        <v>1843</v>
      </c>
      <c r="ES26" s="69" t="s">
        <v>647</v>
      </c>
      <c r="ET26" s="78" t="s">
        <v>628</v>
      </c>
      <c r="EU26" s="69" t="s">
        <v>628</v>
      </c>
      <c r="EV26" s="69" t="s">
        <v>635</v>
      </c>
      <c r="EW26" s="69" t="s">
        <v>635</v>
      </c>
      <c r="EX26" s="69" t="s">
        <v>623</v>
      </c>
      <c r="EY26" s="84" t="str">
        <f>""</f>
        <v/>
      </c>
      <c r="EZ26" s="84" t="str">
        <f>""</f>
        <v/>
      </c>
      <c r="FA26" s="84" t="str">
        <f>""</f>
        <v/>
      </c>
      <c r="FB26" s="84" t="str">
        <f>""</f>
        <v/>
      </c>
      <c r="FH26" s="84">
        <f t="shared" si="4"/>
        <v>0</v>
      </c>
      <c r="FI26" s="84">
        <f t="shared" si="5"/>
        <v>1</v>
      </c>
      <c r="FJ26" s="85" t="str">
        <f>""</f>
        <v/>
      </c>
      <c r="FN26" s="84">
        <f t="shared" si="6"/>
        <v>0</v>
      </c>
      <c r="FO26" s="84">
        <f t="shared" si="7"/>
        <v>1</v>
      </c>
      <c r="FP26" s="84" t="s">
        <v>1748</v>
      </c>
    </row>
    <row r="27" spans="1:172" x14ac:dyDescent="0.25">
      <c r="A27" s="242"/>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1"/>
      <c r="AU27" s="242"/>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1"/>
      <c r="CV27">
        <f t="shared" ca="1" si="2"/>
        <v>1</v>
      </c>
      <c r="CW27" s="58" t="str">
        <f ca="1">Mordor!W27</f>
        <v/>
      </c>
      <c r="DC27" s="84">
        <f t="shared" si="3"/>
        <v>1</v>
      </c>
      <c r="DD27" s="84">
        <f>Mordor!S29</f>
        <v>0</v>
      </c>
      <c r="DE27" s="84" t="str">
        <f>Mordor!B29</f>
        <v>Black Númenórean Marshall</v>
      </c>
      <c r="DF27" s="84" t="str">
        <f>Mordor!CW29</f>
        <v>-</v>
      </c>
      <c r="DK27" s="84"/>
      <c r="DL27">
        <f>LOOKUP(DK26,$EH:$EH,$EJ:$EJ)</f>
        <v>0</v>
      </c>
      <c r="DM27" s="84">
        <f t="shared" ref="DM27:DM30" si="46">DL27</f>
        <v>0</v>
      </c>
      <c r="DN27">
        <f t="shared" si="8"/>
        <v>0</v>
      </c>
      <c r="DO27">
        <f t="shared" si="32"/>
        <v>0</v>
      </c>
      <c r="DP27">
        <f t="shared" si="33"/>
        <v>0</v>
      </c>
      <c r="DQ27">
        <f t="shared" si="34"/>
        <v>0</v>
      </c>
      <c r="DR27">
        <f t="shared" si="35"/>
        <v>0</v>
      </c>
      <c r="DS27">
        <f t="shared" si="36"/>
        <v>0</v>
      </c>
      <c r="DT27">
        <f t="shared" si="37"/>
        <v>0</v>
      </c>
      <c r="DU27">
        <f t="shared" si="38"/>
        <v>0</v>
      </c>
      <c r="DV27">
        <f t="shared" si="39"/>
        <v>0</v>
      </c>
      <c r="DW27">
        <f t="shared" si="40"/>
        <v>0</v>
      </c>
      <c r="DX27">
        <f t="shared" si="41"/>
        <v>0</v>
      </c>
      <c r="DY27">
        <f t="shared" si="42"/>
        <v>0</v>
      </c>
      <c r="DZ27">
        <f t="shared" si="43"/>
        <v>0</v>
      </c>
      <c r="EA27" s="17">
        <f t="shared" si="22"/>
        <v>1</v>
      </c>
      <c r="EB27" s="85"/>
      <c r="EC27" s="85" t="str">
        <f t="shared" si="21"/>
        <v/>
      </c>
      <c r="ED27" s="85"/>
      <c r="EE27" s="65" t="s">
        <v>2613</v>
      </c>
      <c r="EF27" s="84" t="s">
        <v>2810</v>
      </c>
      <c r="EG27" s="85"/>
      <c r="EH27" s="62" t="s">
        <v>378</v>
      </c>
      <c r="EI27" s="63" t="s">
        <v>378</v>
      </c>
      <c r="EJ27" s="64"/>
      <c r="EO27" s="65" t="s">
        <v>378</v>
      </c>
      <c r="EP27" s="65" t="s">
        <v>378</v>
      </c>
      <c r="EQ27" s="69" t="s">
        <v>619</v>
      </c>
      <c r="ER27" s="69" t="s">
        <v>1843</v>
      </c>
      <c r="ES27" s="69" t="s">
        <v>647</v>
      </c>
      <c r="ET27" s="78" t="s">
        <v>623</v>
      </c>
      <c r="EU27" s="69" t="s">
        <v>624</v>
      </c>
      <c r="EV27" s="69" t="s">
        <v>635</v>
      </c>
      <c r="EW27" s="69" t="s">
        <v>635</v>
      </c>
      <c r="EX27" s="69" t="s">
        <v>621</v>
      </c>
      <c r="EY27" s="84" t="str">
        <f>""</f>
        <v/>
      </c>
      <c r="EZ27" s="84" t="str">
        <f>""</f>
        <v/>
      </c>
      <c r="FA27" s="84" t="str">
        <f>""</f>
        <v/>
      </c>
      <c r="FB27" s="70" t="s">
        <v>943</v>
      </c>
      <c r="FH27" s="84">
        <f t="shared" si="4"/>
        <v>1</v>
      </c>
      <c r="FI27" s="84">
        <f t="shared" si="5"/>
        <v>1</v>
      </c>
      <c r="FJ27" s="85" t="s">
        <v>928</v>
      </c>
      <c r="FN27" s="84">
        <f t="shared" si="6"/>
        <v>1</v>
      </c>
      <c r="FO27" s="84">
        <f t="shared" si="7"/>
        <v>1</v>
      </c>
      <c r="FP27" s="84" t="s">
        <v>359</v>
      </c>
    </row>
    <row r="28" spans="1:172" x14ac:dyDescent="0.25">
      <c r="A28" s="242"/>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f>Angmar!Y2</f>
        <v>0</v>
      </c>
      <c r="AU28" s="242"/>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t="str">
        <f ca="1">IF(AV1="","",AT28)</f>
        <v/>
      </c>
      <c r="CV28">
        <f t="shared" ca="1" si="2"/>
        <v>1</v>
      </c>
      <c r="CW28" s="58" t="str">
        <f ca="1">Mordor!W28</f>
        <v/>
      </c>
      <c r="DC28" s="84">
        <f t="shared" si="3"/>
        <v>1</v>
      </c>
      <c r="DD28" s="84">
        <f>Mordor!S30</f>
        <v>0</v>
      </c>
      <c r="DE28" s="84" t="str">
        <f>Mordor!B30</f>
        <v>Black Númenórean Marshall</v>
      </c>
      <c r="DF28" s="84" t="str">
        <f>Mordor!CW30</f>
        <v>-</v>
      </c>
      <c r="DK28" s="84"/>
      <c r="DL28">
        <f>LOOKUP(DK26,$EH:$EH,$EK:$EK)</f>
        <v>0</v>
      </c>
      <c r="DM28" s="84">
        <f t="shared" si="46"/>
        <v>0</v>
      </c>
      <c r="DN28">
        <f t="shared" si="8"/>
        <v>0</v>
      </c>
      <c r="DO28">
        <f t="shared" si="32"/>
        <v>0</v>
      </c>
      <c r="DP28">
        <f t="shared" si="33"/>
        <v>0</v>
      </c>
      <c r="DQ28">
        <f t="shared" si="34"/>
        <v>0</v>
      </c>
      <c r="DR28">
        <f t="shared" si="35"/>
        <v>0</v>
      </c>
      <c r="DS28">
        <f t="shared" si="36"/>
        <v>0</v>
      </c>
      <c r="DT28">
        <f t="shared" si="37"/>
        <v>0</v>
      </c>
      <c r="DU28">
        <f t="shared" si="38"/>
        <v>0</v>
      </c>
      <c r="DV28">
        <f t="shared" si="39"/>
        <v>0</v>
      </c>
      <c r="DW28">
        <f t="shared" si="40"/>
        <v>0</v>
      </c>
      <c r="DX28">
        <f t="shared" si="41"/>
        <v>0</v>
      </c>
      <c r="DY28">
        <f t="shared" si="42"/>
        <v>0</v>
      </c>
      <c r="DZ28">
        <f t="shared" si="43"/>
        <v>0</v>
      </c>
      <c r="EA28" s="17">
        <f t="shared" si="22"/>
        <v>1</v>
      </c>
      <c r="EB28" s="85"/>
      <c r="EC28" s="85" t="str">
        <f t="shared" si="21"/>
        <v/>
      </c>
      <c r="ED28" s="85"/>
      <c r="EE28" s="65" t="s">
        <v>297</v>
      </c>
      <c r="EG28" s="85"/>
      <c r="EH28" s="62" t="s">
        <v>355</v>
      </c>
      <c r="EI28" s="63" t="s">
        <v>355</v>
      </c>
      <c r="EJ28" s="64"/>
      <c r="EO28" s="65" t="s">
        <v>885</v>
      </c>
      <c r="EP28" s="65" t="s">
        <v>885</v>
      </c>
      <c r="EQ28" s="69" t="s">
        <v>619</v>
      </c>
      <c r="ER28" s="69" t="s">
        <v>1843</v>
      </c>
      <c r="ES28" s="69" t="s">
        <v>647</v>
      </c>
      <c r="ET28" s="78" t="s">
        <v>623</v>
      </c>
      <c r="EU28" s="69" t="s">
        <v>624</v>
      </c>
      <c r="EV28" s="69" t="s">
        <v>635</v>
      </c>
      <c r="EW28" s="69" t="s">
        <v>635</v>
      </c>
      <c r="EX28" s="69" t="s">
        <v>621</v>
      </c>
      <c r="EY28" s="84" t="str">
        <f>""</f>
        <v/>
      </c>
      <c r="EZ28" s="84" t="str">
        <f>""</f>
        <v/>
      </c>
      <c r="FA28" s="84" t="str">
        <f>""</f>
        <v/>
      </c>
      <c r="FB28" s="70" t="s">
        <v>943</v>
      </c>
      <c r="FH28" s="84">
        <f t="shared" si="4"/>
        <v>0</v>
      </c>
      <c r="FI28" s="84">
        <f t="shared" si="5"/>
        <v>1</v>
      </c>
      <c r="FJ28" s="85" t="s">
        <v>2040</v>
      </c>
      <c r="FN28" s="84">
        <f t="shared" si="6"/>
        <v>0</v>
      </c>
      <c r="FO28" s="84">
        <f t="shared" si="7"/>
        <v>1</v>
      </c>
      <c r="FP28" s="84" t="s">
        <v>1717</v>
      </c>
    </row>
    <row r="29" spans="1:172" x14ac:dyDescent="0.25">
      <c r="A29" s="242"/>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2"/>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V29">
        <f t="shared" ca="1" si="2"/>
        <v>1</v>
      </c>
      <c r="CW29" s="58" t="str">
        <f ca="1">Mordor!W29</f>
        <v/>
      </c>
      <c r="DC29" s="84">
        <f t="shared" si="3"/>
        <v>1</v>
      </c>
      <c r="DD29" s="84">
        <f>Mordor!S31</f>
        <v>0</v>
      </c>
      <c r="DE29" s="84" t="str">
        <f>Mordor!B31</f>
        <v>Mordor Uruk-hai Captain</v>
      </c>
      <c r="DF29" s="84" t="str">
        <f>Mordor!CW31</f>
        <v>-</v>
      </c>
      <c r="DK29" s="84"/>
      <c r="DL29">
        <f>LOOKUP(DK26,$EH:$EH,$EL:$EL)</f>
        <v>0</v>
      </c>
      <c r="DM29" s="84">
        <f t="shared" si="46"/>
        <v>0</v>
      </c>
      <c r="DN29">
        <f t="shared" si="8"/>
        <v>0</v>
      </c>
      <c r="DO29">
        <f t="shared" si="32"/>
        <v>0</v>
      </c>
      <c r="DP29">
        <f t="shared" si="33"/>
        <v>0</v>
      </c>
      <c r="DQ29">
        <f t="shared" si="34"/>
        <v>0</v>
      </c>
      <c r="DR29">
        <f t="shared" si="35"/>
        <v>0</v>
      </c>
      <c r="DS29">
        <f t="shared" si="36"/>
        <v>0</v>
      </c>
      <c r="DT29">
        <f t="shared" si="37"/>
        <v>0</v>
      </c>
      <c r="DU29">
        <f t="shared" si="38"/>
        <v>0</v>
      </c>
      <c r="DV29">
        <f t="shared" si="39"/>
        <v>0</v>
      </c>
      <c r="DW29">
        <f t="shared" si="40"/>
        <v>0</v>
      </c>
      <c r="DX29">
        <f t="shared" si="41"/>
        <v>0</v>
      </c>
      <c r="DY29">
        <f t="shared" si="42"/>
        <v>0</v>
      </c>
      <c r="DZ29">
        <f t="shared" si="43"/>
        <v>0</v>
      </c>
      <c r="EA29" s="17">
        <f t="shared" si="22"/>
        <v>1</v>
      </c>
      <c r="EB29" s="85"/>
      <c r="EC29" s="85" t="str">
        <f t="shared" si="21"/>
        <v/>
      </c>
      <c r="ED29" s="85"/>
      <c r="EE29" s="65" t="s">
        <v>311</v>
      </c>
      <c r="EG29" s="85"/>
      <c r="EH29" s="62" t="s">
        <v>810</v>
      </c>
      <c r="EI29" s="63" t="s">
        <v>355</v>
      </c>
      <c r="EJ29" s="64" t="s">
        <v>549</v>
      </c>
      <c r="EO29" s="65" t="s">
        <v>355</v>
      </c>
      <c r="EP29" s="65" t="s">
        <v>355</v>
      </c>
      <c r="EQ29" s="69" t="s">
        <v>619</v>
      </c>
      <c r="ER29" s="69" t="s">
        <v>1843</v>
      </c>
      <c r="ES29" s="69" t="s">
        <v>644</v>
      </c>
      <c r="ET29" s="78" t="s">
        <v>621</v>
      </c>
      <c r="EU29" s="69" t="s">
        <v>624</v>
      </c>
      <c r="EV29" s="69" t="s">
        <v>629</v>
      </c>
      <c r="EW29" s="69" t="s">
        <v>629</v>
      </c>
      <c r="EX29" s="69" t="s">
        <v>628</v>
      </c>
      <c r="EY29" s="69" t="s">
        <v>629</v>
      </c>
      <c r="EZ29" s="69" t="s">
        <v>635</v>
      </c>
      <c r="FA29" s="69" t="s">
        <v>635</v>
      </c>
      <c r="FB29" s="70" t="s">
        <v>943</v>
      </c>
      <c r="FH29" s="84">
        <f t="shared" si="4"/>
        <v>0</v>
      </c>
      <c r="FI29" s="84">
        <f t="shared" si="5"/>
        <v>1</v>
      </c>
      <c r="FJ29" s="85" t="s">
        <v>1407</v>
      </c>
      <c r="FN29" s="84">
        <f t="shared" si="6"/>
        <v>0</v>
      </c>
      <c r="FO29" s="84">
        <f t="shared" si="7"/>
        <v>1</v>
      </c>
      <c r="FP29" s="84" t="s">
        <v>2179</v>
      </c>
    </row>
    <row r="30" spans="1:172" ht="15" customHeight="1" x14ac:dyDescent="0.25">
      <c r="A30" s="242"/>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1" t="s">
        <v>530</v>
      </c>
      <c r="AU30" s="242"/>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1" t="str">
        <f ca="1">IF(AV1="","",AT30)</f>
        <v/>
      </c>
      <c r="CV30">
        <f t="shared" ca="1" si="2"/>
        <v>1</v>
      </c>
      <c r="CW30" s="58" t="str">
        <f ca="1">Mordor!W30</f>
        <v/>
      </c>
      <c r="DC30" s="84">
        <f t="shared" si="3"/>
        <v>1</v>
      </c>
      <c r="DD30" s="84">
        <f>Mordor!S32</f>
        <v>0</v>
      </c>
      <c r="DE30" s="84" t="str">
        <f>Mordor!B32</f>
        <v>Mordor Uruk-hai Captain</v>
      </c>
      <c r="DF30" s="84" t="str">
        <f>Mordor!CW32</f>
        <v>-</v>
      </c>
      <c r="DK30" s="84"/>
      <c r="DL30">
        <f>LOOKUP(DK26,$EH:$EH,$EM:$EM)</f>
        <v>0</v>
      </c>
      <c r="DM30" s="84">
        <f t="shared" si="46"/>
        <v>0</v>
      </c>
      <c r="DN30">
        <f t="shared" si="8"/>
        <v>0</v>
      </c>
      <c r="DO30">
        <f t="shared" si="32"/>
        <v>0</v>
      </c>
      <c r="DP30">
        <f t="shared" si="33"/>
        <v>0</v>
      </c>
      <c r="DQ30">
        <f t="shared" si="34"/>
        <v>0</v>
      </c>
      <c r="DR30">
        <f t="shared" si="35"/>
        <v>0</v>
      </c>
      <c r="DS30">
        <f t="shared" si="36"/>
        <v>0</v>
      </c>
      <c r="DT30">
        <f t="shared" si="37"/>
        <v>0</v>
      </c>
      <c r="DU30">
        <f t="shared" si="38"/>
        <v>0</v>
      </c>
      <c r="DV30">
        <f t="shared" si="39"/>
        <v>0</v>
      </c>
      <c r="DW30">
        <f t="shared" si="40"/>
        <v>0</v>
      </c>
      <c r="DX30">
        <f t="shared" si="41"/>
        <v>0</v>
      </c>
      <c r="DY30">
        <f t="shared" si="42"/>
        <v>0</v>
      </c>
      <c r="DZ30">
        <f t="shared" si="43"/>
        <v>0</v>
      </c>
      <c r="EA30" s="17">
        <f t="shared" si="22"/>
        <v>1</v>
      </c>
      <c r="EB30" s="85"/>
      <c r="EC30" s="85" t="str">
        <f t="shared" si="21"/>
        <v/>
      </c>
      <c r="ED30" s="85"/>
      <c r="EE30" s="65" t="s">
        <v>454</v>
      </c>
      <c r="EF30" s="84" t="s">
        <v>2311</v>
      </c>
      <c r="EG30" s="85"/>
      <c r="EH30" s="62" t="s">
        <v>377</v>
      </c>
      <c r="EI30" s="63" t="s">
        <v>377</v>
      </c>
      <c r="EJ30" s="64"/>
      <c r="EO30" s="65" t="s">
        <v>810</v>
      </c>
      <c r="EP30" s="65" t="s">
        <v>355</v>
      </c>
      <c r="EQ30" s="69" t="s">
        <v>619</v>
      </c>
      <c r="ER30" s="69" t="s">
        <v>1843</v>
      </c>
      <c r="ES30" s="69" t="s">
        <v>644</v>
      </c>
      <c r="ET30" s="78" t="s">
        <v>621</v>
      </c>
      <c r="EU30" s="69" t="s">
        <v>622</v>
      </c>
      <c r="EV30" s="69" t="s">
        <v>629</v>
      </c>
      <c r="EW30" s="69" t="s">
        <v>629</v>
      </c>
      <c r="EX30" s="69" t="s">
        <v>628</v>
      </c>
      <c r="EY30" s="69" t="s">
        <v>629</v>
      </c>
      <c r="EZ30" s="69" t="s">
        <v>635</v>
      </c>
      <c r="FA30" s="69" t="s">
        <v>635</v>
      </c>
      <c r="FB30" s="70" t="s">
        <v>943</v>
      </c>
      <c r="FH30" s="84">
        <f t="shared" si="4"/>
        <v>0</v>
      </c>
      <c r="FI30" s="84">
        <f t="shared" si="5"/>
        <v>1</v>
      </c>
      <c r="FJ30" s="85" t="s">
        <v>1408</v>
      </c>
      <c r="FN30" s="84">
        <f t="shared" si="6"/>
        <v>0</v>
      </c>
      <c r="FO30" s="84">
        <f t="shared" si="7"/>
        <v>1</v>
      </c>
      <c r="FP30" s="84" t="s">
        <v>1724</v>
      </c>
    </row>
    <row r="31" spans="1:172" x14ac:dyDescent="0.25">
      <c r="A31" s="242"/>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1"/>
      <c r="AU31" s="242"/>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1"/>
      <c r="CV31">
        <f t="shared" ca="1" si="2"/>
        <v>1</v>
      </c>
      <c r="CW31" s="58" t="str">
        <f ca="1">Mordor!W31</f>
        <v/>
      </c>
      <c r="DC31" s="84">
        <f t="shared" si="3"/>
        <v>1</v>
      </c>
      <c r="DD31" s="84">
        <f>Mordor!S33</f>
        <v>0</v>
      </c>
      <c r="DE31" s="84" t="str">
        <f>Mordor!B33</f>
        <v>Mordor Uruk-hai Captain</v>
      </c>
      <c r="DF31" s="84" t="str">
        <f>Mordor!CW33</f>
        <v>-</v>
      </c>
      <c r="DH31">
        <v>6</v>
      </c>
      <c r="DI31">
        <f>LOOKUP(DH31,$DC:$DC,$DE:$DE)</f>
        <v>0</v>
      </c>
      <c r="DJ31">
        <f>LOOKUP(DH31,$DC:$DC,$DF:$DF)</f>
        <v>0</v>
      </c>
      <c r="DK31" s="61">
        <f t="shared" ref="DK31" si="47">IF(DI31=0,0,CONCATENATE(DI31,IF(OR(COUNT(FIND("Horse",DJ31))=1,COUNT(FIND("Warg",DJ31))=1,COUNT(FIND("Engineer Captain",DJ31))=1,COUNT(FIND("War Camel",DJ31))=1,COUNT(FIND("Fell warg",DJ31))=1,COUNT(FIND("The white warg",DJ31))=1),"1.",""),IF(OR(COUNT(FIND("armoured horse",DJ31))=1,COUNT(FIND("Troll",DJ31))=1,COUNT(FIND("Mahûd Beastmaster",DJ31))=1,COUNT(FIND("Signal Tower",DJ31))=1),"2.",""),IF(OR(COUNT(FIND("Fell Beast",DJ31))=1,COUNT(FIND("Upgraded Crew",DJ31))=1,COUNT(FIND("Khandish chariot",DJ31))=1),"3.",""),IF(COUNT(FIND("armoured Fell beast",DJ31))=1,"4.",""),IF(COUNT(FIND("Horned Fell beast",DJ31))=1,"5.","")))</f>
        <v>0</v>
      </c>
      <c r="DL31">
        <f>LOOKUP(DK31,$EH:$EH,$EI:$EI)</f>
        <v>0</v>
      </c>
      <c r="DM31" s="61">
        <f t="shared" ref="DM31" si="48">IF(DL31=0,0,CONCATENATE(DL31,IF(OR(COUNT(FIND("Morgul Arrows",DJ31))=1,COUNT(FIND("Shield",DJ31))=1,COUNT(FIND("The One Ring",DJ31))=1,COUNT(FIND("Breathe Fire",DJ31))=1,COUNT(FIND("Campfire",DJ31))=1,COUNT(FIND("Stone Flail",DJ31))=1),"1.",""),IF(OR(COUNT(FIND("Armour",DJ31))=1,COUNT(FIND("Fly",DJ31))=1,COUNT(FIND("Crown of Morgul",DJ31))=1,COUNT(FIND("War Drum",DJ31))=1),"2.",""),IF(OR(COUNT(FIND("Heavy armour",DJ31))=1,COUNT(FIND("Tough hide",DJ31))=1,COUNT(FIND("Gnarled Hide",DJ31))=1),"3.",""),IF(OR(COUNT(FIND("Wyrmtongue",DJ31))=1,COUNT(FIND("Foul Temperament",DJ31))=1,COUNT(FIND("Easterling War drum",DJ31))=1),"4.","")))</f>
        <v>0</v>
      </c>
      <c r="DN31">
        <f t="shared" si="8"/>
        <v>0</v>
      </c>
      <c r="DO31">
        <f t="shared" si="32"/>
        <v>0</v>
      </c>
      <c r="DP31">
        <f t="shared" si="33"/>
        <v>0</v>
      </c>
      <c r="DQ31">
        <f t="shared" si="34"/>
        <v>0</v>
      </c>
      <c r="DR31">
        <f t="shared" si="35"/>
        <v>0</v>
      </c>
      <c r="DS31">
        <f t="shared" si="36"/>
        <v>0</v>
      </c>
      <c r="DT31">
        <f t="shared" si="37"/>
        <v>0</v>
      </c>
      <c r="DU31">
        <f t="shared" si="38"/>
        <v>0</v>
      </c>
      <c r="DV31">
        <f t="shared" si="39"/>
        <v>0</v>
      </c>
      <c r="DW31">
        <f t="shared" si="40"/>
        <v>0</v>
      </c>
      <c r="DX31">
        <f t="shared" si="41"/>
        <v>0</v>
      </c>
      <c r="DY31">
        <f t="shared" si="42"/>
        <v>0</v>
      </c>
      <c r="DZ31">
        <f t="shared" si="43"/>
        <v>0</v>
      </c>
      <c r="EA31" s="17">
        <f t="shared" si="22"/>
        <v>1</v>
      </c>
      <c r="EB31" s="85" t="str">
        <f>IF(COUNT(FIND(" with ",DJ31))=1,SUBSTITUTE(DJ31,CONCATENATE(DI31," with"),""),"")</f>
        <v/>
      </c>
      <c r="EC31" s="85" t="str">
        <f t="shared" si="21"/>
        <v/>
      </c>
      <c r="ED31" s="85"/>
      <c r="EE31" s="65" t="s">
        <v>426</v>
      </c>
      <c r="EF31" s="84" t="s">
        <v>2307</v>
      </c>
      <c r="EG31" s="85"/>
      <c r="EH31" s="62" t="s">
        <v>377</v>
      </c>
      <c r="EI31" s="63" t="s">
        <v>377</v>
      </c>
      <c r="EJ31" s="64"/>
      <c r="EO31" s="65" t="s">
        <v>377</v>
      </c>
      <c r="EP31" s="65" t="s">
        <v>377</v>
      </c>
      <c r="EQ31" s="69" t="s">
        <v>619</v>
      </c>
      <c r="ER31" s="69" t="s">
        <v>1843</v>
      </c>
      <c r="ES31" s="69" t="s">
        <v>647</v>
      </c>
      <c r="ET31" s="78" t="s">
        <v>623</v>
      </c>
      <c r="EU31" s="69" t="s">
        <v>628</v>
      </c>
      <c r="EV31" s="69" t="s">
        <v>635</v>
      </c>
      <c r="EW31" s="69" t="s">
        <v>635</v>
      </c>
      <c r="EX31" s="69" t="s">
        <v>621</v>
      </c>
      <c r="EY31" s="84" t="str">
        <f>""</f>
        <v/>
      </c>
      <c r="EZ31" s="84" t="str">
        <f>""</f>
        <v/>
      </c>
      <c r="FA31" s="84" t="str">
        <f>""</f>
        <v/>
      </c>
      <c r="FB31" s="70" t="s">
        <v>943</v>
      </c>
      <c r="FH31" s="84">
        <f t="shared" si="4"/>
        <v>0</v>
      </c>
      <c r="FI31" s="84">
        <f t="shared" si="5"/>
        <v>1</v>
      </c>
      <c r="FJ31" s="85" t="str">
        <f>""</f>
        <v/>
      </c>
      <c r="FN31" s="84">
        <f t="shared" si="6"/>
        <v>0</v>
      </c>
      <c r="FO31" s="84">
        <f t="shared" si="7"/>
        <v>1</v>
      </c>
      <c r="FP31" s="84" t="s">
        <v>1748</v>
      </c>
    </row>
    <row r="32" spans="1:172" x14ac:dyDescent="0.25">
      <c r="A32" s="242"/>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1"/>
      <c r="AU32" s="242"/>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1"/>
      <c r="CV32">
        <f t="shared" ca="1" si="2"/>
        <v>1</v>
      </c>
      <c r="CW32" s="58" t="str">
        <f ca="1">Mordor!W32</f>
        <v/>
      </c>
      <c r="DC32" s="84">
        <f t="shared" si="3"/>
        <v>1</v>
      </c>
      <c r="DD32" s="84">
        <f>Mordor!S34</f>
        <v>0</v>
      </c>
      <c r="DE32" s="84" t="str">
        <f>Mordor!B34</f>
        <v>Mordor Uruk-hai Captain</v>
      </c>
      <c r="DF32" s="84" t="str">
        <f>Mordor!CW34</f>
        <v>-</v>
      </c>
      <c r="DK32" s="84"/>
      <c r="DL32">
        <f>LOOKUP(DK31,$EH:$EH,$EJ:$EJ)</f>
        <v>0</v>
      </c>
      <c r="DM32" s="84">
        <f t="shared" ref="DM32:DM35" si="49">DL32</f>
        <v>0</v>
      </c>
      <c r="DN32">
        <f t="shared" si="8"/>
        <v>0</v>
      </c>
      <c r="DO32">
        <f t="shared" si="32"/>
        <v>0</v>
      </c>
      <c r="DP32">
        <f t="shared" si="33"/>
        <v>0</v>
      </c>
      <c r="DQ32">
        <f t="shared" si="34"/>
        <v>0</v>
      </c>
      <c r="DR32">
        <f t="shared" si="35"/>
        <v>0</v>
      </c>
      <c r="DS32">
        <f t="shared" si="36"/>
        <v>0</v>
      </c>
      <c r="DT32">
        <f t="shared" si="37"/>
        <v>0</v>
      </c>
      <c r="DU32">
        <f t="shared" si="38"/>
        <v>0</v>
      </c>
      <c r="DV32">
        <f t="shared" si="39"/>
        <v>0</v>
      </c>
      <c r="DW32">
        <f t="shared" si="40"/>
        <v>0</v>
      </c>
      <c r="DX32">
        <f t="shared" si="41"/>
        <v>0</v>
      </c>
      <c r="DY32">
        <f t="shared" si="42"/>
        <v>0</v>
      </c>
      <c r="DZ32">
        <f t="shared" si="43"/>
        <v>0</v>
      </c>
      <c r="EA32" s="17">
        <f t="shared" si="22"/>
        <v>1</v>
      </c>
      <c r="EB32" s="85"/>
      <c r="EC32" s="85" t="str">
        <f t="shared" si="21"/>
        <v/>
      </c>
      <c r="ED32" s="85"/>
      <c r="EE32" s="65" t="s">
        <v>425</v>
      </c>
      <c r="EF32" s="84" t="s">
        <v>2307</v>
      </c>
      <c r="EG32" s="85"/>
      <c r="EH32" s="62" t="s">
        <v>1807</v>
      </c>
      <c r="EI32" s="63" t="s">
        <v>1807</v>
      </c>
      <c r="EJ32" s="64"/>
      <c r="EO32" s="65" t="s">
        <v>1807</v>
      </c>
      <c r="EP32" s="65" t="s">
        <v>1807</v>
      </c>
      <c r="EQ32" s="69" t="s">
        <v>926</v>
      </c>
      <c r="ER32" s="69" t="s">
        <v>1843</v>
      </c>
      <c r="ES32" s="190" t="str">
        <f>CONCATENATE("7/",IF('Azog''s Hunters'!$U$2='Azog''s Hunters'!$Z$2,4,5),"+")</f>
        <v>7/4+</v>
      </c>
      <c r="ET32" s="78" t="s">
        <v>628</v>
      </c>
      <c r="EU32" s="69" t="s">
        <v>622</v>
      </c>
      <c r="EV32" s="69" t="s">
        <v>623</v>
      </c>
      <c r="EW32" s="69" t="s">
        <v>623</v>
      </c>
      <c r="EX32" s="69" t="s">
        <v>628</v>
      </c>
      <c r="EY32" s="69">
        <v>3</v>
      </c>
      <c r="EZ32" s="69">
        <v>3</v>
      </c>
      <c r="FA32" s="69">
        <v>1</v>
      </c>
      <c r="FB32" s="73" t="s">
        <v>2580</v>
      </c>
      <c r="FH32" s="84">
        <f t="shared" si="4"/>
        <v>1</v>
      </c>
      <c r="FI32" s="84">
        <f t="shared" si="5"/>
        <v>1</v>
      </c>
      <c r="FJ32" s="85" t="s">
        <v>1409</v>
      </c>
      <c r="FN32" s="84">
        <f t="shared" si="6"/>
        <v>1</v>
      </c>
      <c r="FO32" s="84">
        <f t="shared" si="7"/>
        <v>1</v>
      </c>
      <c r="FP32" s="84" t="s">
        <v>358</v>
      </c>
    </row>
    <row r="33" spans="1:172" ht="15" customHeight="1" x14ac:dyDescent="0.25">
      <c r="A33" s="242"/>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c r="AT33" s="241"/>
      <c r="AU33" s="242"/>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1"/>
      <c r="CV33">
        <f t="shared" ca="1" si="2"/>
        <v>1</v>
      </c>
      <c r="CW33" s="58" t="str">
        <f ca="1">Mordor!W33</f>
        <v/>
      </c>
      <c r="DC33" s="84">
        <f t="shared" si="3"/>
        <v>1</v>
      </c>
      <c r="DD33" s="84">
        <f>Mordor!S35</f>
        <v>0</v>
      </c>
      <c r="DE33" s="84" t="str">
        <f>Mordor!B35</f>
        <v>Mordor Orc Taskmaster</v>
      </c>
      <c r="DF33" s="84" t="str">
        <f>Mordor!CW35</f>
        <v>-</v>
      </c>
      <c r="DK33" s="84"/>
      <c r="DL33">
        <f>LOOKUP(DK31,$EH:$EH,$EK:$EK)</f>
        <v>0</v>
      </c>
      <c r="DM33" s="84">
        <f t="shared" si="49"/>
        <v>0</v>
      </c>
      <c r="DN33">
        <f t="shared" si="8"/>
        <v>0</v>
      </c>
      <c r="DO33">
        <f t="shared" si="32"/>
        <v>0</v>
      </c>
      <c r="DP33">
        <f t="shared" si="33"/>
        <v>0</v>
      </c>
      <c r="DQ33">
        <f t="shared" si="34"/>
        <v>0</v>
      </c>
      <c r="DR33">
        <f t="shared" si="35"/>
        <v>0</v>
      </c>
      <c r="DS33">
        <f t="shared" si="36"/>
        <v>0</v>
      </c>
      <c r="DT33">
        <f t="shared" si="37"/>
        <v>0</v>
      </c>
      <c r="DU33">
        <f t="shared" si="38"/>
        <v>0</v>
      </c>
      <c r="DV33">
        <f t="shared" si="39"/>
        <v>0</v>
      </c>
      <c r="DW33">
        <f t="shared" si="40"/>
        <v>0</v>
      </c>
      <c r="DX33">
        <f t="shared" si="41"/>
        <v>0</v>
      </c>
      <c r="DY33">
        <f t="shared" si="42"/>
        <v>0</v>
      </c>
      <c r="DZ33">
        <f t="shared" si="43"/>
        <v>0</v>
      </c>
      <c r="EA33" s="17">
        <f t="shared" si="22"/>
        <v>1</v>
      </c>
      <c r="EB33" s="85"/>
      <c r="EC33" s="85" t="str">
        <f t="shared" si="21"/>
        <v/>
      </c>
      <c r="ED33" s="85"/>
      <c r="EE33" s="65" t="s">
        <v>452</v>
      </c>
      <c r="EF33" s="84" t="s">
        <v>2307</v>
      </c>
      <c r="EG33" s="85"/>
      <c r="EH33" s="62" t="s">
        <v>2451</v>
      </c>
      <c r="EI33" s="63" t="s">
        <v>2451</v>
      </c>
      <c r="EJ33" s="64"/>
      <c r="EO33" s="65" t="s">
        <v>2819</v>
      </c>
      <c r="EP33" s="65" t="s">
        <v>1807</v>
      </c>
      <c r="EQ33" s="69" t="s">
        <v>926</v>
      </c>
      <c r="ER33" s="69" t="s">
        <v>1843</v>
      </c>
      <c r="ES33" s="190" t="str">
        <f>CONCATENATE("7/",IF('Azog''s Hunters'!$U$2='Azog''s Hunters'!$Z$2,4,5),"+")</f>
        <v>7/4+</v>
      </c>
      <c r="ET33" s="78" t="s">
        <v>628</v>
      </c>
      <c r="EU33" s="69" t="s">
        <v>622</v>
      </c>
      <c r="EV33" s="69" t="s">
        <v>623</v>
      </c>
      <c r="EW33" s="69" t="s">
        <v>623</v>
      </c>
      <c r="EX33" s="69" t="s">
        <v>628</v>
      </c>
      <c r="EY33" s="69">
        <v>3</v>
      </c>
      <c r="EZ33" s="69">
        <v>3</v>
      </c>
      <c r="FA33" s="69">
        <v>1</v>
      </c>
      <c r="FB33" s="73" t="s">
        <v>2826</v>
      </c>
      <c r="FH33" s="84">
        <f t="shared" si="4"/>
        <v>0</v>
      </c>
      <c r="FI33" s="84">
        <f t="shared" si="5"/>
        <v>1</v>
      </c>
      <c r="FJ33" s="85" t="s">
        <v>1410</v>
      </c>
      <c r="FN33" s="84">
        <f t="shared" si="6"/>
        <v>0</v>
      </c>
      <c r="FO33" s="84">
        <f t="shared" si="7"/>
        <v>1</v>
      </c>
      <c r="FP33" s="84" t="s">
        <v>1717</v>
      </c>
    </row>
    <row r="34" spans="1:172" x14ac:dyDescent="0.25">
      <c r="A34" s="242"/>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1"/>
      <c r="AU34" s="242"/>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1"/>
      <c r="CV34">
        <f t="shared" ca="1" si="2"/>
        <v>1</v>
      </c>
      <c r="CW34" s="58" t="str">
        <f ca="1">Mordor!W34</f>
        <v/>
      </c>
      <c r="DC34" s="84">
        <f t="shared" si="3"/>
        <v>1</v>
      </c>
      <c r="DD34" s="84">
        <f>Mordor!S36</f>
        <v>0</v>
      </c>
      <c r="DE34" s="84" t="str">
        <f>Mordor!B36</f>
        <v>Spider Queen</v>
      </c>
      <c r="DF34" s="84" t="str">
        <f>Mordor!CW36</f>
        <v>-</v>
      </c>
      <c r="DK34" s="84"/>
      <c r="DL34">
        <f>LOOKUP(DK31,$EH:$EH,$EL:$EL)</f>
        <v>0</v>
      </c>
      <c r="DM34" s="84">
        <f t="shared" si="49"/>
        <v>0</v>
      </c>
      <c r="DN34">
        <f t="shared" si="8"/>
        <v>0</v>
      </c>
      <c r="DO34">
        <f t="shared" si="32"/>
        <v>0</v>
      </c>
      <c r="DP34">
        <f t="shared" si="33"/>
        <v>0</v>
      </c>
      <c r="DQ34">
        <f t="shared" si="34"/>
        <v>0</v>
      </c>
      <c r="DR34">
        <f t="shared" si="35"/>
        <v>0</v>
      </c>
      <c r="DS34">
        <f t="shared" si="36"/>
        <v>0</v>
      </c>
      <c r="DT34">
        <f t="shared" si="37"/>
        <v>0</v>
      </c>
      <c r="DU34">
        <f t="shared" si="38"/>
        <v>0</v>
      </c>
      <c r="DV34">
        <f t="shared" si="39"/>
        <v>0</v>
      </c>
      <c r="DW34">
        <f t="shared" si="40"/>
        <v>0</v>
      </c>
      <c r="DX34">
        <f t="shared" si="41"/>
        <v>0</v>
      </c>
      <c r="DY34">
        <f t="shared" si="42"/>
        <v>0</v>
      </c>
      <c r="DZ34">
        <f t="shared" si="43"/>
        <v>0</v>
      </c>
      <c r="EA34" s="17">
        <f t="shared" si="22"/>
        <v>1</v>
      </c>
      <c r="EB34" s="85"/>
      <c r="EC34" s="85" t="str">
        <f t="shared" si="21"/>
        <v/>
      </c>
      <c r="ED34" s="85"/>
      <c r="EE34" s="65" t="s">
        <v>453</v>
      </c>
      <c r="EF34" s="84" t="s">
        <v>2211</v>
      </c>
      <c r="EG34" s="85"/>
      <c r="EH34" s="62" t="s">
        <v>2583</v>
      </c>
      <c r="EI34" s="63" t="s">
        <v>2451</v>
      </c>
      <c r="EJ34" s="64" t="s">
        <v>1812</v>
      </c>
      <c r="EO34" s="65" t="s">
        <v>811</v>
      </c>
      <c r="EP34" s="65" t="s">
        <v>811</v>
      </c>
      <c r="EQ34" s="69" t="s">
        <v>948</v>
      </c>
      <c r="ER34" s="69" t="s">
        <v>1843</v>
      </c>
      <c r="ES34" s="69" t="s">
        <v>949</v>
      </c>
      <c r="ET34" s="78" t="s">
        <v>623</v>
      </c>
      <c r="EU34" s="69" t="s">
        <v>623</v>
      </c>
      <c r="EV34" s="69" t="s">
        <v>635</v>
      </c>
      <c r="EW34" s="69" t="s">
        <v>635</v>
      </c>
      <c r="EX34" s="69" t="s">
        <v>629</v>
      </c>
      <c r="EY34" s="84" t="str">
        <f>""</f>
        <v/>
      </c>
      <c r="EZ34" s="84" t="str">
        <f>""</f>
        <v/>
      </c>
      <c r="FA34" s="84" t="str">
        <f>""</f>
        <v/>
      </c>
      <c r="FB34" s="84" t="str">
        <f>""</f>
        <v/>
      </c>
      <c r="FH34" s="84">
        <f t="shared" si="4"/>
        <v>0</v>
      </c>
      <c r="FI34" s="84">
        <f t="shared" si="5"/>
        <v>1</v>
      </c>
      <c r="FJ34" s="85" t="s">
        <v>1411</v>
      </c>
      <c r="FN34" s="84">
        <f t="shared" si="6"/>
        <v>0</v>
      </c>
      <c r="FO34" s="84">
        <f t="shared" si="7"/>
        <v>1</v>
      </c>
      <c r="FP34" s="84" t="s">
        <v>2175</v>
      </c>
    </row>
    <row r="35" spans="1:172" x14ac:dyDescent="0.25">
      <c r="A35" s="242"/>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1"/>
      <c r="AU35" s="242"/>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1"/>
      <c r="CV35">
        <f t="shared" ca="1" si="2"/>
        <v>1</v>
      </c>
      <c r="CW35" s="58" t="str">
        <f ca="1">Mordor!W35</f>
        <v/>
      </c>
      <c r="DC35" s="84">
        <f t="shared" si="3"/>
        <v>1</v>
      </c>
      <c r="DD35" s="84">
        <f>Mordor!S37</f>
        <v>0</v>
      </c>
      <c r="DE35" s="84" t="str">
        <f>Mordor!B37</f>
        <v>Dragon</v>
      </c>
      <c r="DF35" s="84" t="str">
        <f>Mordor!CW37</f>
        <v>-</v>
      </c>
      <c r="DK35" s="84"/>
      <c r="DL35">
        <f>LOOKUP(DK31,$EH:$EH,$EM:$EM)</f>
        <v>0</v>
      </c>
      <c r="DM35" s="84">
        <f t="shared" si="49"/>
        <v>0</v>
      </c>
      <c r="DN35">
        <f t="shared" si="8"/>
        <v>0</v>
      </c>
      <c r="DO35">
        <f t="shared" si="32"/>
        <v>0</v>
      </c>
      <c r="DP35">
        <f t="shared" si="33"/>
        <v>0</v>
      </c>
      <c r="DQ35">
        <f t="shared" si="34"/>
        <v>0</v>
      </c>
      <c r="DR35">
        <f t="shared" si="35"/>
        <v>0</v>
      </c>
      <c r="DS35">
        <f t="shared" si="36"/>
        <v>0</v>
      </c>
      <c r="DT35">
        <f t="shared" si="37"/>
        <v>0</v>
      </c>
      <c r="DU35">
        <f t="shared" si="38"/>
        <v>0</v>
      </c>
      <c r="DV35">
        <f t="shared" si="39"/>
        <v>0</v>
      </c>
      <c r="DW35">
        <f t="shared" si="40"/>
        <v>0</v>
      </c>
      <c r="DX35">
        <f t="shared" si="41"/>
        <v>0</v>
      </c>
      <c r="DY35">
        <f t="shared" si="42"/>
        <v>0</v>
      </c>
      <c r="DZ35">
        <f t="shared" si="43"/>
        <v>0</v>
      </c>
      <c r="EA35" s="17">
        <f t="shared" si="22"/>
        <v>1</v>
      </c>
      <c r="EB35" s="85"/>
      <c r="EC35" s="85" t="str">
        <f t="shared" si="21"/>
        <v/>
      </c>
      <c r="ED35" s="85"/>
      <c r="EE35" s="65" t="s">
        <v>419</v>
      </c>
      <c r="EF35" s="84" t="s">
        <v>2307</v>
      </c>
      <c r="EG35" s="85"/>
      <c r="EH35" s="62" t="s">
        <v>2819</v>
      </c>
      <c r="EI35" s="63" t="s">
        <v>1807</v>
      </c>
      <c r="EJ35" s="64" t="s">
        <v>1812</v>
      </c>
      <c r="EO35" s="65" t="s">
        <v>326</v>
      </c>
      <c r="EP35" s="65" t="s">
        <v>326</v>
      </c>
      <c r="EQ35" s="69" t="s">
        <v>967</v>
      </c>
      <c r="ER35" s="69" t="s">
        <v>1843</v>
      </c>
      <c r="ES35" s="69" t="s">
        <v>637</v>
      </c>
      <c r="ET35" s="78" t="s">
        <v>624</v>
      </c>
      <c r="EU35" s="69" t="s">
        <v>624</v>
      </c>
      <c r="EV35" s="69" t="s">
        <v>623</v>
      </c>
      <c r="EW35" s="69" t="s">
        <v>623</v>
      </c>
      <c r="EX35" s="69" t="s">
        <v>621</v>
      </c>
      <c r="EY35" s="69" t="s">
        <v>623</v>
      </c>
      <c r="EZ35" s="69" t="s">
        <v>635</v>
      </c>
      <c r="FA35" s="69" t="s">
        <v>635</v>
      </c>
      <c r="FB35" s="73" t="s">
        <v>969</v>
      </c>
      <c r="FH35" s="84">
        <f t="shared" si="4"/>
        <v>0</v>
      </c>
      <c r="FI35" s="84">
        <f t="shared" si="5"/>
        <v>1</v>
      </c>
      <c r="FJ35" s="85" t="str">
        <f>""</f>
        <v/>
      </c>
      <c r="FN35" s="84">
        <f t="shared" si="6"/>
        <v>0</v>
      </c>
      <c r="FO35" s="84">
        <f t="shared" si="7"/>
        <v>1</v>
      </c>
      <c r="FP35" s="84" t="s">
        <v>2181</v>
      </c>
    </row>
    <row r="36" spans="1:172" x14ac:dyDescent="0.25">
      <c r="A36" s="242"/>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1"/>
      <c r="AU36" s="242"/>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1"/>
      <c r="CV36">
        <f t="shared" ca="1" si="2"/>
        <v>1</v>
      </c>
      <c r="CW36" s="58" t="str">
        <f ca="1">Mordor!W36</f>
        <v/>
      </c>
      <c r="DC36" s="84">
        <f t="shared" si="3"/>
        <v>1</v>
      </c>
      <c r="DD36" s="84">
        <f>Mordor!S38</f>
        <v>0</v>
      </c>
      <c r="DE36" s="84" t="str">
        <f>Mordor!B38</f>
        <v>Dragon</v>
      </c>
      <c r="DF36" s="84" t="str">
        <f>Mordor!CW38</f>
        <v>-</v>
      </c>
      <c r="DH36">
        <v>7</v>
      </c>
      <c r="DI36">
        <f>LOOKUP(DH36,$DC:$DC,$DE:$DE)</f>
        <v>0</v>
      </c>
      <c r="DJ36">
        <f>LOOKUP(DH36,$DC:$DC,$DF:$DF)</f>
        <v>0</v>
      </c>
      <c r="DK36" s="61">
        <f t="shared" ref="DK36" si="50">IF(DI36=0,0,CONCATENATE(DI36,IF(OR(COUNT(FIND("Horse",DJ36))=1,COUNT(FIND("Warg",DJ36))=1,COUNT(FIND("Engineer Captain",DJ36))=1,COUNT(FIND("War Camel",DJ36))=1,COUNT(FIND("Fell warg",DJ36))=1,COUNT(FIND("The white warg",DJ36))=1),"1.",""),IF(OR(COUNT(FIND("armoured horse",DJ36))=1,COUNT(FIND("Troll",DJ36))=1,COUNT(FIND("Mahûd Beastmaster",DJ36))=1,COUNT(FIND("Signal Tower",DJ36))=1),"2.",""),IF(OR(COUNT(FIND("Fell Beast",DJ36))=1,COUNT(FIND("Upgraded Crew",DJ36))=1,COUNT(FIND("Khandish chariot",DJ36))=1),"3.",""),IF(COUNT(FIND("armoured Fell beast",DJ36))=1,"4.",""),IF(COUNT(FIND("Horned Fell beast",DJ36))=1,"5.","")))</f>
        <v>0</v>
      </c>
      <c r="DL36">
        <f>LOOKUP(DK36,$EH:$EH,$EI:$EI)</f>
        <v>0</v>
      </c>
      <c r="DM36" s="61">
        <f t="shared" ref="DM36" si="51">IF(DL36=0,0,CONCATENATE(DL36,IF(OR(COUNT(FIND("Morgul Arrows",DJ36))=1,COUNT(FIND("Shield",DJ36))=1,COUNT(FIND("The One Ring",DJ36))=1,COUNT(FIND("Breathe Fire",DJ36))=1,COUNT(FIND("Campfire",DJ36))=1,COUNT(FIND("Stone Flail",DJ36))=1),"1.",""),IF(OR(COUNT(FIND("Armour",DJ36))=1,COUNT(FIND("Fly",DJ36))=1,COUNT(FIND("Crown of Morgul",DJ36))=1,COUNT(FIND("War Drum",DJ36))=1),"2.",""),IF(OR(COUNT(FIND("Heavy armour",DJ36))=1,COUNT(FIND("Tough hide",DJ36))=1,COUNT(FIND("Gnarled Hide",DJ36))=1),"3.",""),IF(OR(COUNT(FIND("Wyrmtongue",DJ36))=1,COUNT(FIND("Foul Temperament",DJ36))=1,COUNT(FIND("Easterling War drum",DJ36))=1),"4.","")))</f>
        <v>0</v>
      </c>
      <c r="DN36">
        <f t="shared" si="8"/>
        <v>0</v>
      </c>
      <c r="DO36">
        <f t="shared" si="32"/>
        <v>0</v>
      </c>
      <c r="DP36">
        <f t="shared" si="33"/>
        <v>0</v>
      </c>
      <c r="DQ36">
        <f t="shared" si="34"/>
        <v>0</v>
      </c>
      <c r="DR36">
        <f t="shared" si="35"/>
        <v>0</v>
      </c>
      <c r="DS36">
        <f t="shared" si="36"/>
        <v>0</v>
      </c>
      <c r="DT36">
        <f t="shared" si="37"/>
        <v>0</v>
      </c>
      <c r="DU36">
        <f t="shared" si="38"/>
        <v>0</v>
      </c>
      <c r="DV36">
        <f t="shared" si="39"/>
        <v>0</v>
      </c>
      <c r="DW36">
        <f t="shared" si="40"/>
        <v>0</v>
      </c>
      <c r="DX36">
        <f t="shared" si="41"/>
        <v>0</v>
      </c>
      <c r="DY36">
        <f t="shared" si="42"/>
        <v>0</v>
      </c>
      <c r="DZ36">
        <f t="shared" si="43"/>
        <v>0</v>
      </c>
      <c r="EA36" s="17">
        <f t="shared" si="22"/>
        <v>1</v>
      </c>
      <c r="EB36" s="85" t="str">
        <f>IF(COUNT(FIND(" with ",DJ36))=1,SUBSTITUTE(DJ36,CONCATENATE(DI36," with"),""),"")</f>
        <v/>
      </c>
      <c r="EC36" s="85" t="str">
        <f t="shared" si="21"/>
        <v/>
      </c>
      <c r="ED36" s="85"/>
      <c r="EE36" s="84" t="s">
        <v>897</v>
      </c>
      <c r="EG36" s="85"/>
      <c r="EH36" s="62" t="s">
        <v>1073</v>
      </c>
      <c r="EI36" s="63" t="s">
        <v>326</v>
      </c>
      <c r="EJ36" s="64"/>
      <c r="EO36" s="65" t="s">
        <v>351</v>
      </c>
      <c r="EP36" s="65" t="s">
        <v>351</v>
      </c>
      <c r="EQ36" s="69" t="s">
        <v>933</v>
      </c>
      <c r="ER36" s="69" t="s">
        <v>1843</v>
      </c>
      <c r="ES36" s="69" t="s">
        <v>644</v>
      </c>
      <c r="ET36" s="78" t="s">
        <v>628</v>
      </c>
      <c r="EU36" s="69" t="s">
        <v>622</v>
      </c>
      <c r="EV36" s="69" t="s">
        <v>629</v>
      </c>
      <c r="EW36" s="69" t="s">
        <v>629</v>
      </c>
      <c r="EX36" s="69" t="s">
        <v>621</v>
      </c>
      <c r="EY36" s="69" t="s">
        <v>629</v>
      </c>
      <c r="EZ36" s="69" t="s">
        <v>635</v>
      </c>
      <c r="FA36" s="69" t="s">
        <v>635</v>
      </c>
      <c r="FB36" s="82" t="s">
        <v>1388</v>
      </c>
      <c r="FH36" s="84">
        <f t="shared" si="4"/>
        <v>1</v>
      </c>
      <c r="FI36" s="84">
        <f t="shared" si="5"/>
        <v>1</v>
      </c>
      <c r="FJ36" s="85" t="s">
        <v>1412</v>
      </c>
      <c r="FN36" s="84">
        <f t="shared" si="6"/>
        <v>0</v>
      </c>
      <c r="FO36" s="84">
        <f t="shared" si="7"/>
        <v>1</v>
      </c>
      <c r="FP36" s="84" t="s">
        <v>2182</v>
      </c>
    </row>
    <row r="37" spans="1:172" x14ac:dyDescent="0.25">
      <c r="A37" s="242"/>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74"/>
      <c r="AU37" s="242"/>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74"/>
      <c r="CV37">
        <f t="shared" ca="1" si="2"/>
        <v>1</v>
      </c>
      <c r="CW37" s="58" t="str">
        <f ca="1">Mordor!W37</f>
        <v/>
      </c>
      <c r="DC37" s="84">
        <f t="shared" si="3"/>
        <v>1</v>
      </c>
      <c r="DD37" s="84">
        <f>Mordor!S39</f>
        <v>0</v>
      </c>
      <c r="DE37" s="84" t="str">
        <f>Mordor!B39</f>
        <v>Dragon</v>
      </c>
      <c r="DF37" s="84" t="str">
        <f>Mordor!CW39</f>
        <v>-</v>
      </c>
      <c r="DK37" s="84"/>
      <c r="DL37">
        <f>LOOKUP(DK36,$EH:$EH,$EJ:$EJ)</f>
        <v>0</v>
      </c>
      <c r="DM37" s="84">
        <f t="shared" ref="DM37:DM40" si="52">DL37</f>
        <v>0</v>
      </c>
      <c r="DN37">
        <f t="shared" si="8"/>
        <v>0</v>
      </c>
      <c r="DO37">
        <f t="shared" si="32"/>
        <v>0</v>
      </c>
      <c r="DP37">
        <f t="shared" si="33"/>
        <v>0</v>
      </c>
      <c r="DQ37">
        <f t="shared" si="34"/>
        <v>0</v>
      </c>
      <c r="DR37">
        <f t="shared" si="35"/>
        <v>0</v>
      </c>
      <c r="DS37">
        <f t="shared" si="36"/>
        <v>0</v>
      </c>
      <c r="DT37">
        <f t="shared" si="37"/>
        <v>0</v>
      </c>
      <c r="DU37">
        <f t="shared" si="38"/>
        <v>0</v>
      </c>
      <c r="DV37">
        <f t="shared" si="39"/>
        <v>0</v>
      </c>
      <c r="DW37">
        <f t="shared" si="40"/>
        <v>0</v>
      </c>
      <c r="DX37">
        <f t="shared" si="41"/>
        <v>0</v>
      </c>
      <c r="DY37">
        <f t="shared" si="42"/>
        <v>0</v>
      </c>
      <c r="DZ37">
        <f t="shared" si="43"/>
        <v>0</v>
      </c>
      <c r="EA37" s="17">
        <f t="shared" si="22"/>
        <v>1</v>
      </c>
      <c r="EB37" s="85"/>
      <c r="EC37" s="85" t="str">
        <f t="shared" si="21"/>
        <v/>
      </c>
      <c r="ED37" s="85"/>
      <c r="EE37" s="65" t="s">
        <v>359</v>
      </c>
      <c r="EF37" s="84" t="s">
        <v>2221</v>
      </c>
      <c r="EG37" s="85"/>
      <c r="EH37" s="62" t="s">
        <v>351</v>
      </c>
      <c r="EI37" s="63" t="s">
        <v>351</v>
      </c>
      <c r="EJ37" s="64"/>
      <c r="EO37" s="65" t="s">
        <v>354</v>
      </c>
      <c r="EP37" s="65" t="s">
        <v>354</v>
      </c>
      <c r="EQ37" s="69" t="s">
        <v>667</v>
      </c>
      <c r="ER37" s="69" t="s">
        <v>1843</v>
      </c>
      <c r="ES37" s="69" t="s">
        <v>644</v>
      </c>
      <c r="ET37" s="78" t="s">
        <v>628</v>
      </c>
      <c r="EU37" s="69" t="s">
        <v>622</v>
      </c>
      <c r="EV37" s="69" t="s">
        <v>629</v>
      </c>
      <c r="EW37" s="69" t="s">
        <v>635</v>
      </c>
      <c r="EX37" s="69" t="s">
        <v>624</v>
      </c>
      <c r="EY37" s="69" t="s">
        <v>645</v>
      </c>
      <c r="EZ37" s="69" t="s">
        <v>941</v>
      </c>
      <c r="FA37" s="69" t="s">
        <v>645</v>
      </c>
      <c r="FB37" s="70" t="s">
        <v>942</v>
      </c>
      <c r="FH37" s="84">
        <f t="shared" si="4"/>
        <v>0</v>
      </c>
      <c r="FI37" s="84">
        <f t="shared" si="5"/>
        <v>1</v>
      </c>
      <c r="FJ37" s="85" t="s">
        <v>2552</v>
      </c>
      <c r="FN37" s="84">
        <f t="shared" si="6"/>
        <v>0</v>
      </c>
      <c r="FO37" s="84">
        <f t="shared" si="7"/>
        <v>1</v>
      </c>
      <c r="FP37" s="84" t="s">
        <v>2178</v>
      </c>
    </row>
    <row r="38" spans="1:172" x14ac:dyDescent="0.25">
      <c r="A38" s="233" t="str">
        <f>A1</f>
        <v>FORCES OF EVIL</v>
      </c>
      <c r="B38" s="233"/>
      <c r="C38" s="233"/>
      <c r="D38" s="233"/>
      <c r="E38" s="233"/>
      <c r="F38" s="233"/>
      <c r="G38" s="233"/>
      <c r="H38" s="233"/>
      <c r="I38" s="233"/>
      <c r="J38" s="233"/>
      <c r="K38" s="233"/>
      <c r="L38" s="233"/>
      <c r="M38" s="233"/>
      <c r="N38" s="232"/>
      <c r="O38" s="232"/>
      <c r="P38" s="232"/>
      <c r="Q38" s="232"/>
      <c r="R38" s="232"/>
      <c r="S38" s="232"/>
      <c r="T38" s="232"/>
      <c r="U38" s="232"/>
      <c r="V38" s="232"/>
      <c r="W38" s="232"/>
      <c r="X38" s="232"/>
      <c r="Y38" s="232"/>
      <c r="Z38" s="74"/>
      <c r="AA38" s="74"/>
      <c r="AB38" s="74"/>
      <c r="AC38" s="74"/>
      <c r="AD38" s="232"/>
      <c r="AE38" s="232"/>
      <c r="AF38" s="232"/>
      <c r="AG38" s="232"/>
      <c r="AH38" s="232"/>
      <c r="AI38" s="232"/>
      <c r="AJ38" s="232"/>
      <c r="AK38" s="232"/>
      <c r="AL38" s="232"/>
      <c r="AM38" s="232"/>
      <c r="AN38" s="232"/>
      <c r="AO38" s="232"/>
      <c r="AP38" s="232"/>
      <c r="AQ38" s="232"/>
      <c r="AR38" s="232"/>
      <c r="AS38" s="232"/>
      <c r="AT38" s="232"/>
      <c r="AU38" s="233" t="str">
        <f>IF(AU40="","",A1)</f>
        <v/>
      </c>
      <c r="AV38" s="233"/>
      <c r="AW38" s="233"/>
      <c r="AX38" s="233"/>
      <c r="AY38" s="233"/>
      <c r="AZ38" s="233"/>
      <c r="BA38" s="233"/>
      <c r="BB38" s="233"/>
      <c r="BC38" s="233"/>
      <c r="BD38" s="233"/>
      <c r="BE38" s="233"/>
      <c r="BF38" s="233"/>
      <c r="BG38" s="233"/>
      <c r="BH38" s="232"/>
      <c r="BI38" s="232"/>
      <c r="BJ38" s="232"/>
      <c r="BK38" s="232"/>
      <c r="BL38" s="232"/>
      <c r="BM38" s="232"/>
      <c r="BN38" s="232"/>
      <c r="BO38" s="232"/>
      <c r="BP38" s="232"/>
      <c r="BQ38" s="232"/>
      <c r="BR38" s="232"/>
      <c r="BS38" s="232"/>
      <c r="BT38" s="74"/>
      <c r="BU38" s="74"/>
      <c r="BV38" s="74"/>
      <c r="BW38" s="74"/>
      <c r="BX38" s="232"/>
      <c r="BY38" s="232"/>
      <c r="BZ38" s="232"/>
      <c r="CA38" s="232"/>
      <c r="CB38" s="232"/>
      <c r="CC38" s="232"/>
      <c r="CD38" s="232"/>
      <c r="CE38" s="232"/>
      <c r="CF38" s="232"/>
      <c r="CG38" s="232"/>
      <c r="CH38" s="232"/>
      <c r="CI38" s="232"/>
      <c r="CJ38" s="232"/>
      <c r="CK38" s="232"/>
      <c r="CL38" s="232"/>
      <c r="CM38" s="232"/>
      <c r="CN38" s="232"/>
      <c r="CV38">
        <f t="shared" ca="1" si="2"/>
        <v>1</v>
      </c>
      <c r="CW38" s="58" t="str">
        <f ca="1">Mordor!W38</f>
        <v/>
      </c>
      <c r="DC38" s="84">
        <f t="shared" si="3"/>
        <v>1</v>
      </c>
      <c r="DD38" s="84">
        <f>Mordor!S40</f>
        <v>0</v>
      </c>
      <c r="DE38" s="84" t="str">
        <f>Mordor!B40</f>
        <v>Dragon</v>
      </c>
      <c r="DF38" s="84" t="str">
        <f>Mordor!CW40</f>
        <v>-</v>
      </c>
      <c r="DK38" s="84"/>
      <c r="DL38">
        <f>LOOKUP(DK36,$EH:$EH,$EK:$EK)</f>
        <v>0</v>
      </c>
      <c r="DM38" s="84">
        <f t="shared" si="52"/>
        <v>0</v>
      </c>
      <c r="DN38">
        <f t="shared" ref="DN38:DN69" si="53">LOOKUP($DM38,$EO:$EO,EP:EP)</f>
        <v>0</v>
      </c>
      <c r="DO38">
        <f t="shared" si="32"/>
        <v>0</v>
      </c>
      <c r="DP38">
        <f t="shared" si="33"/>
        <v>0</v>
      </c>
      <c r="DQ38">
        <f t="shared" si="34"/>
        <v>0</v>
      </c>
      <c r="DR38">
        <f t="shared" si="35"/>
        <v>0</v>
      </c>
      <c r="DS38">
        <f t="shared" si="36"/>
        <v>0</v>
      </c>
      <c r="DT38">
        <f t="shared" si="37"/>
        <v>0</v>
      </c>
      <c r="DU38">
        <f t="shared" si="38"/>
        <v>0</v>
      </c>
      <c r="DV38">
        <f t="shared" si="39"/>
        <v>0</v>
      </c>
      <c r="DW38">
        <f t="shared" si="40"/>
        <v>0</v>
      </c>
      <c r="DX38">
        <f t="shared" si="41"/>
        <v>0</v>
      </c>
      <c r="DY38">
        <f t="shared" si="42"/>
        <v>0</v>
      </c>
      <c r="DZ38">
        <f t="shared" si="43"/>
        <v>0</v>
      </c>
      <c r="EA38" s="17">
        <f t="shared" si="22"/>
        <v>1</v>
      </c>
      <c r="EB38" s="85"/>
      <c r="EC38" s="85" t="str">
        <f t="shared" si="21"/>
        <v/>
      </c>
      <c r="ED38" s="85"/>
      <c r="EE38" s="65" t="s">
        <v>292</v>
      </c>
      <c r="EG38" s="85"/>
      <c r="EH38" s="62" t="s">
        <v>354</v>
      </c>
      <c r="EI38" s="63" t="s">
        <v>354</v>
      </c>
      <c r="EJ38" s="64"/>
      <c r="EO38" s="65" t="s">
        <v>456</v>
      </c>
      <c r="EP38" s="65" t="s">
        <v>456</v>
      </c>
      <c r="EQ38" s="69" t="s">
        <v>619</v>
      </c>
      <c r="ER38" s="69" t="s">
        <v>1843</v>
      </c>
      <c r="ES38" s="69" t="s">
        <v>644</v>
      </c>
      <c r="ET38" s="78" t="s">
        <v>623</v>
      </c>
      <c r="EU38" s="69" t="s">
        <v>624</v>
      </c>
      <c r="EV38" s="69" t="s">
        <v>635</v>
      </c>
      <c r="EW38" s="69" t="s">
        <v>635</v>
      </c>
      <c r="EX38" s="69" t="s">
        <v>621</v>
      </c>
      <c r="EY38" s="84" t="str">
        <f>""</f>
        <v/>
      </c>
      <c r="EZ38" s="84" t="str">
        <f>""</f>
        <v/>
      </c>
      <c r="FA38" s="84" t="str">
        <f>""</f>
        <v/>
      </c>
      <c r="FB38" s="73" t="s">
        <v>943</v>
      </c>
      <c r="FH38" s="84">
        <f t="shared" si="4"/>
        <v>0</v>
      </c>
      <c r="FI38" s="84">
        <f t="shared" si="5"/>
        <v>1</v>
      </c>
      <c r="FJ38" s="85" t="s">
        <v>2553</v>
      </c>
      <c r="FN38" s="84">
        <f t="shared" si="6"/>
        <v>0</v>
      </c>
      <c r="FO38" s="84">
        <f t="shared" si="7"/>
        <v>1</v>
      </c>
      <c r="FP38" s="84" t="s">
        <v>2842</v>
      </c>
    </row>
    <row r="39" spans="1:172" ht="18" customHeight="1" x14ac:dyDescent="0.25">
      <c r="A39" s="231" t="s">
        <v>534</v>
      </c>
      <c r="B39" s="231"/>
      <c r="C39" s="231"/>
      <c r="D39" s="231"/>
      <c r="E39" s="231"/>
      <c r="F39" s="231"/>
      <c r="G39" s="231"/>
      <c r="H39" s="231"/>
      <c r="I39" s="231"/>
      <c r="J39" s="231"/>
      <c r="K39" s="231"/>
      <c r="L39" s="231"/>
      <c r="M39" s="231"/>
      <c r="N39" s="238" t="s">
        <v>535</v>
      </c>
      <c r="O39" s="238"/>
      <c r="P39" s="238"/>
      <c r="Q39" s="238"/>
      <c r="R39" s="238"/>
      <c r="S39" s="239" t="s">
        <v>536</v>
      </c>
      <c r="T39" s="239"/>
      <c r="U39" s="239"/>
      <c r="V39" s="238" t="s">
        <v>537</v>
      </c>
      <c r="W39" s="238"/>
      <c r="X39" s="238" t="s">
        <v>538</v>
      </c>
      <c r="Y39" s="238"/>
      <c r="Z39" s="80" t="s">
        <v>539</v>
      </c>
      <c r="AA39" s="80" t="s">
        <v>540</v>
      </c>
      <c r="AB39" s="80" t="s">
        <v>541</v>
      </c>
      <c r="AC39" s="80" t="s">
        <v>542</v>
      </c>
      <c r="AD39" s="238" t="s">
        <v>543</v>
      </c>
      <c r="AE39" s="238"/>
      <c r="AF39" s="238" t="s">
        <v>544</v>
      </c>
      <c r="AG39" s="238"/>
      <c r="AH39" s="238" t="s">
        <v>545</v>
      </c>
      <c r="AI39" s="238"/>
      <c r="AJ39" s="231" t="s">
        <v>2208</v>
      </c>
      <c r="AK39" s="231"/>
      <c r="AL39" s="231"/>
      <c r="AM39" s="231"/>
      <c r="AN39" s="231"/>
      <c r="AO39" s="231"/>
      <c r="AP39" s="231"/>
      <c r="AQ39" s="231"/>
      <c r="AR39" s="231"/>
      <c r="AS39" s="231"/>
      <c r="AT39" s="231"/>
      <c r="AU39" s="231" t="str">
        <f>IF(AU40="","",A39)</f>
        <v/>
      </c>
      <c r="AV39" s="231"/>
      <c r="AW39" s="231"/>
      <c r="AX39" s="231"/>
      <c r="AY39" s="231"/>
      <c r="AZ39" s="231"/>
      <c r="BA39" s="231"/>
      <c r="BB39" s="231"/>
      <c r="BC39" s="231"/>
      <c r="BD39" s="231"/>
      <c r="BE39" s="231"/>
      <c r="BF39" s="231"/>
      <c r="BG39" s="231"/>
      <c r="BH39" s="238" t="str">
        <f>IF(AU40="","",N39)</f>
        <v/>
      </c>
      <c r="BI39" s="238"/>
      <c r="BJ39" s="238"/>
      <c r="BK39" s="238"/>
      <c r="BL39" s="238"/>
      <c r="BM39" s="239" t="str">
        <f>IF(AU40="","",S39)</f>
        <v/>
      </c>
      <c r="BN39" s="239"/>
      <c r="BO39" s="239"/>
      <c r="BP39" s="238" t="str">
        <f>IF(AU40="","",V39)</f>
        <v/>
      </c>
      <c r="BQ39" s="238"/>
      <c r="BR39" s="238" t="str">
        <f>IF(AU40="","",X39)</f>
        <v/>
      </c>
      <c r="BS39" s="238"/>
      <c r="BT39" s="80" t="str">
        <f>IF(AU40="","",Z39D)</f>
        <v/>
      </c>
      <c r="BU39" s="80" t="str">
        <f>IF(AU40="","",AA39)</f>
        <v/>
      </c>
      <c r="BV39" s="80" t="str">
        <f>IF(AU40="","",AB39)</f>
        <v/>
      </c>
      <c r="BW39" s="80" t="str">
        <f>IF(AU40="","",AC39)</f>
        <v/>
      </c>
      <c r="BX39" s="238" t="str">
        <f>IF(AU40="","",AD39)</f>
        <v/>
      </c>
      <c r="BY39" s="238"/>
      <c r="BZ39" s="238" t="str">
        <f>IF(AU40="","",AF39)</f>
        <v/>
      </c>
      <c r="CA39" s="238"/>
      <c r="CB39" s="238" t="str">
        <f>IF(AU40="","",AH39)</f>
        <v/>
      </c>
      <c r="CC39" s="238"/>
      <c r="CD39" s="231" t="str">
        <f>IF(AU40="","",AJ39)</f>
        <v/>
      </c>
      <c r="CE39" s="231"/>
      <c r="CF39" s="231"/>
      <c r="CG39" s="231"/>
      <c r="CH39" s="231"/>
      <c r="CI39" s="231"/>
      <c r="CJ39" s="231"/>
      <c r="CK39" s="231"/>
      <c r="CL39" s="231"/>
      <c r="CM39" s="231"/>
      <c r="CN39" s="231"/>
      <c r="CV39">
        <f t="shared" ca="1" si="2"/>
        <v>1</v>
      </c>
      <c r="CW39" s="58" t="str">
        <f ca="1">Mordor!W39</f>
        <v/>
      </c>
      <c r="DC39">
        <f t="shared" ref="DC39:DC60" si="54">IF(DD38=0,DC38,DC38+1)</f>
        <v>1</v>
      </c>
      <c r="DD39" s="84">
        <f>Mordor!S41</f>
        <v>0</v>
      </c>
      <c r="DE39" s="84" t="str">
        <f>Mordor!B41</f>
        <v>Cave Drake</v>
      </c>
      <c r="DF39" s="84" t="str">
        <f>Mordor!CW41</f>
        <v>-</v>
      </c>
      <c r="DK39" s="84"/>
      <c r="DL39">
        <f>LOOKUP(DK36,$EH:$EH,$EL:$EL)</f>
        <v>0</v>
      </c>
      <c r="DM39" s="84">
        <f t="shared" si="52"/>
        <v>0</v>
      </c>
      <c r="DN39">
        <f t="shared" si="53"/>
        <v>0</v>
      </c>
      <c r="DO39">
        <f t="shared" si="32"/>
        <v>0</v>
      </c>
      <c r="DP39">
        <f t="shared" si="33"/>
        <v>0</v>
      </c>
      <c r="DQ39">
        <f t="shared" si="34"/>
        <v>0</v>
      </c>
      <c r="DR39">
        <f t="shared" si="35"/>
        <v>0</v>
      </c>
      <c r="DS39">
        <f t="shared" si="36"/>
        <v>0</v>
      </c>
      <c r="DT39">
        <f t="shared" si="37"/>
        <v>0</v>
      </c>
      <c r="DU39">
        <f t="shared" si="38"/>
        <v>0</v>
      </c>
      <c r="DV39">
        <f t="shared" si="39"/>
        <v>0</v>
      </c>
      <c r="DW39">
        <f t="shared" si="40"/>
        <v>0</v>
      </c>
      <c r="DX39">
        <f t="shared" si="41"/>
        <v>0</v>
      </c>
      <c r="DY39">
        <f t="shared" si="42"/>
        <v>0</v>
      </c>
      <c r="DZ39">
        <f t="shared" si="43"/>
        <v>0</v>
      </c>
      <c r="EA39" s="17">
        <f t="shared" si="22"/>
        <v>1</v>
      </c>
      <c r="EB39" s="85"/>
      <c r="EC39" s="85" t="str">
        <f t="shared" si="21"/>
        <v/>
      </c>
      <c r="ED39" s="85"/>
      <c r="EE39" s="65" t="s">
        <v>282</v>
      </c>
      <c r="EF39" s="84" t="s">
        <v>2211</v>
      </c>
      <c r="EG39" s="85"/>
      <c r="EH39" s="62" t="s">
        <v>456</v>
      </c>
      <c r="EI39" s="63" t="s">
        <v>456</v>
      </c>
      <c r="EJ39" s="59"/>
      <c r="EO39" s="65" t="s">
        <v>455</v>
      </c>
      <c r="EP39" s="65" t="s">
        <v>455</v>
      </c>
      <c r="EQ39" s="69" t="s">
        <v>619</v>
      </c>
      <c r="ER39" s="69" t="s">
        <v>1843</v>
      </c>
      <c r="ES39" s="69" t="s">
        <v>644</v>
      </c>
      <c r="ET39" s="78" t="s">
        <v>623</v>
      </c>
      <c r="EU39" s="69" t="s">
        <v>628</v>
      </c>
      <c r="EV39" s="69" t="s">
        <v>635</v>
      </c>
      <c r="EW39" s="69" t="s">
        <v>635</v>
      </c>
      <c r="EX39" s="69" t="s">
        <v>621</v>
      </c>
      <c r="EY39" s="84" t="str">
        <f>""</f>
        <v/>
      </c>
      <c r="EZ39" s="84" t="str">
        <f>""</f>
        <v/>
      </c>
      <c r="FA39" s="84" t="str">
        <f>""</f>
        <v/>
      </c>
      <c r="FB39" s="73" t="s">
        <v>943</v>
      </c>
      <c r="FH39" s="84">
        <f t="shared" si="4"/>
        <v>0</v>
      </c>
      <c r="FI39" s="84">
        <f t="shared" si="5"/>
        <v>1</v>
      </c>
      <c r="FJ39" s="85" t="str">
        <f>""</f>
        <v/>
      </c>
      <c r="FN39" s="84">
        <f t="shared" si="6"/>
        <v>0</v>
      </c>
      <c r="FO39" s="84">
        <f t="shared" si="7"/>
        <v>1</v>
      </c>
      <c r="FP39" s="84" t="s">
        <v>2187</v>
      </c>
    </row>
    <row r="40" spans="1:172" ht="18" customHeight="1" x14ac:dyDescent="0.25">
      <c r="A40" s="230" t="str">
        <f>LOOKUP($CO40,$EA:$EA,$DN:$DN)</f>
        <v/>
      </c>
      <c r="B40" s="230"/>
      <c r="C40" s="230"/>
      <c r="D40" s="230"/>
      <c r="E40" s="230"/>
      <c r="F40" s="230"/>
      <c r="G40" s="230"/>
      <c r="H40" s="230"/>
      <c r="I40" s="230"/>
      <c r="J40" s="230"/>
      <c r="K40" s="230"/>
      <c r="L40" s="230"/>
      <c r="M40" s="230"/>
      <c r="N40" s="234" t="str">
        <f>LOOKUP($CO40,$EA:$EA,$DO:$DO)</f>
        <v/>
      </c>
      <c r="O40" s="234"/>
      <c r="P40" s="234"/>
      <c r="Q40" s="234"/>
      <c r="R40" s="234"/>
      <c r="S40" s="234" t="str">
        <f>LOOKUP($CO40,$EA:$EA,$DP:$DP)</f>
        <v/>
      </c>
      <c r="T40" s="234"/>
      <c r="U40" s="234"/>
      <c r="V40" s="234" t="str">
        <f>LOOKUP($CO40,$EA:$EA,$DQ:$DQ)</f>
        <v/>
      </c>
      <c r="W40" s="234"/>
      <c r="X40" s="234" t="str">
        <f>LOOKUP($CO40,$EA:$EA,$DR:$DR)</f>
        <v/>
      </c>
      <c r="Y40" s="234"/>
      <c r="Z40" s="81" t="str">
        <f>LOOKUP($CO40,$EA:$EA,$DS:$DS)</f>
        <v/>
      </c>
      <c r="AA40" s="81" t="str">
        <f>LOOKUP($CO40,$EA:$EA,$DT:$DT)</f>
        <v/>
      </c>
      <c r="AB40" s="81" t="str">
        <f>LOOKUP($CO40,$EA:$EA,$DU:$DU)</f>
        <v/>
      </c>
      <c r="AC40" s="81" t="str">
        <f>LOOKUP($CO40,$EA:$EA,$DV:$DV)</f>
        <v/>
      </c>
      <c r="AD40" s="234" t="str">
        <f>LOOKUP($CO40,$EA:$EA,$DW:$DW)</f>
        <v/>
      </c>
      <c r="AE40" s="234"/>
      <c r="AF40" s="234" t="str">
        <f>LOOKUP($CO40,$EA:$EA,$DX:$DX)</f>
        <v/>
      </c>
      <c r="AG40" s="234"/>
      <c r="AH40" s="234" t="str">
        <f>LOOKUP($CO40,$EA:$EA,$DY:$DY)</f>
        <v/>
      </c>
      <c r="AI40" s="234"/>
      <c r="AJ40" s="235" t="str">
        <f>LOOKUP($CO40,$EA:$EA,$DZ:$DZ)</f>
        <v/>
      </c>
      <c r="AK40" s="235"/>
      <c r="AL40" s="235"/>
      <c r="AM40" s="235"/>
      <c r="AN40" s="235"/>
      <c r="AO40" s="235"/>
      <c r="AP40" s="235"/>
      <c r="AQ40" s="235"/>
      <c r="AR40" s="235"/>
      <c r="AS40" s="235"/>
      <c r="AT40" s="235"/>
      <c r="AU40" s="230" t="str">
        <f>LOOKUP($CP40,$EA:$EA,$DN:$DN)</f>
        <v/>
      </c>
      <c r="AV40" s="230"/>
      <c r="AW40" s="230"/>
      <c r="AX40" s="230"/>
      <c r="AY40" s="230"/>
      <c r="AZ40" s="230"/>
      <c r="BA40" s="230"/>
      <c r="BB40" s="230"/>
      <c r="BC40" s="230"/>
      <c r="BD40" s="230"/>
      <c r="BE40" s="230"/>
      <c r="BF40" s="230"/>
      <c r="BG40" s="230"/>
      <c r="BH40" s="234" t="str">
        <f>LOOKUP($CP40,$EA:$EA,$DO:$DO)</f>
        <v/>
      </c>
      <c r="BI40" s="234"/>
      <c r="BJ40" s="234"/>
      <c r="BK40" s="234"/>
      <c r="BL40" s="234"/>
      <c r="BM40" s="234" t="str">
        <f>LOOKUP($CP40,$EA:$EA,$DP:$DP)</f>
        <v/>
      </c>
      <c r="BN40" s="234"/>
      <c r="BO40" s="234"/>
      <c r="BP40" s="234" t="str">
        <f>LOOKUP($CP40,$EA:$EA,$DQ:$DQ)</f>
        <v/>
      </c>
      <c r="BQ40" s="234"/>
      <c r="BR40" s="234" t="str">
        <f>LOOKUP($CP40,$EA:$EA,$DR:$DR)</f>
        <v/>
      </c>
      <c r="BS40" s="234"/>
      <c r="BT40" s="81" t="str">
        <f>LOOKUP($CP40,$EA:$EA,$DS:$DS)</f>
        <v/>
      </c>
      <c r="BU40" s="81" t="str">
        <f>LOOKUP($CP40,$EA:$EA,$DT:$DT)</f>
        <v/>
      </c>
      <c r="BV40" s="81" t="str">
        <f>LOOKUP($CP40,$EA:$EA,$DU:$DU)</f>
        <v/>
      </c>
      <c r="BW40" s="81" t="str">
        <f>LOOKUP($CP40,$EA:$EA,$DV:$DV)</f>
        <v/>
      </c>
      <c r="BX40" s="234" t="str">
        <f>LOOKUP($CP40,$EA:$EA,$DW:$DW)</f>
        <v/>
      </c>
      <c r="BY40" s="234"/>
      <c r="BZ40" s="234" t="str">
        <f>LOOKUP($CP40,$EA:$EA,$DX:$DX)</f>
        <v/>
      </c>
      <c r="CA40" s="234"/>
      <c r="CB40" s="234" t="str">
        <f>LOOKUP($CP40,$EA:$EA,$DY:$DY)</f>
        <v/>
      </c>
      <c r="CC40" s="234"/>
      <c r="CD40" s="235" t="str">
        <f>LOOKUP($CP40,$EA:$EA,$DZ:$DZ)</f>
        <v/>
      </c>
      <c r="CE40" s="235"/>
      <c r="CF40" s="235"/>
      <c r="CG40" s="235"/>
      <c r="CH40" s="235"/>
      <c r="CI40" s="235"/>
      <c r="CJ40" s="235"/>
      <c r="CK40" s="235"/>
      <c r="CL40" s="235"/>
      <c r="CM40" s="235"/>
      <c r="CN40" s="235"/>
      <c r="CO40" s="60">
        <v>1</v>
      </c>
      <c r="CP40" s="60">
        <v>30</v>
      </c>
      <c r="CV40">
        <f t="shared" ca="1" si="2"/>
        <v>1</v>
      </c>
      <c r="CW40" s="58" t="str">
        <f ca="1">Mordor!W40</f>
        <v/>
      </c>
      <c r="DC40">
        <f t="shared" si="54"/>
        <v>1</v>
      </c>
      <c r="DD40" s="84">
        <f>Mordor!S42</f>
        <v>0</v>
      </c>
      <c r="DE40" s="84" t="str">
        <f>Mordor!B42</f>
        <v>The Necromancer</v>
      </c>
      <c r="DF40" s="84" t="str">
        <f>Mordor!CW42</f>
        <v>-</v>
      </c>
      <c r="DK40" s="84"/>
      <c r="DL40">
        <f>LOOKUP(DK36,$EH:$EH,$EM:$EM)</f>
        <v>0</v>
      </c>
      <c r="DM40" s="84">
        <f t="shared" si="52"/>
        <v>0</v>
      </c>
      <c r="DN40">
        <f t="shared" si="53"/>
        <v>0</v>
      </c>
      <c r="DO40">
        <f t="shared" ref="DO40:DO80" si="55">LOOKUP($DM40,$EO:$EO,EQ:EQ)</f>
        <v>0</v>
      </c>
      <c r="DP40">
        <f t="shared" ref="DP40:DP80" si="56">LOOKUP($DM40,$EO:$EO,ER:ER)</f>
        <v>0</v>
      </c>
      <c r="DQ40">
        <f t="shared" ref="DQ40:DQ80" si="57">LOOKUP($DM40,$EO:$EO,ES:ES)</f>
        <v>0</v>
      </c>
      <c r="DR40">
        <f t="shared" ref="DR40:DR80" si="58">LOOKUP($DM40,$EO:$EO,ET:ET)</f>
        <v>0</v>
      </c>
      <c r="DS40">
        <f t="shared" ref="DS40:DS80" si="59">LOOKUP($DM40,$EO:$EO,EU:EU)</f>
        <v>0</v>
      </c>
      <c r="DT40">
        <f t="shared" ref="DT40:DT71" si="60">LOOKUP($DM40,$EO:$EO,EV:EV)</f>
        <v>0</v>
      </c>
      <c r="DU40">
        <f t="shared" ref="DU40:DU71" si="61">LOOKUP($DM40,$EO:$EO,EW:EW)</f>
        <v>0</v>
      </c>
      <c r="DV40">
        <f t="shared" ref="DV40:DV71" si="62">LOOKUP($DM40,$EO:$EO,EX:EX)</f>
        <v>0</v>
      </c>
      <c r="DW40">
        <f t="shared" ref="DW40:DW71" si="63">LOOKUP($DM40,$EO:$EO,EY:EY)</f>
        <v>0</v>
      </c>
      <c r="DX40">
        <f t="shared" ref="DX40:DX71" si="64">LOOKUP($DM40,$EO:$EO,EZ:EZ)</f>
        <v>0</v>
      </c>
      <c r="DY40">
        <f t="shared" ref="DY40:DY71" si="65">LOOKUP($DM40,$EO:$EO,FA:FA)</f>
        <v>0</v>
      </c>
      <c r="DZ40">
        <f t="shared" ref="DZ40:DZ71" si="66">LOOKUP($DM40,$EO:$EO,FB:FB)</f>
        <v>0</v>
      </c>
      <c r="EA40" s="17">
        <f t="shared" si="22"/>
        <v>1</v>
      </c>
      <c r="EB40" s="85"/>
      <c r="EC40" s="85" t="str">
        <f t="shared" si="21"/>
        <v/>
      </c>
      <c r="ED40" s="85"/>
      <c r="EE40" s="65" t="s">
        <v>400</v>
      </c>
      <c r="EF40" s="84" t="s">
        <v>2211</v>
      </c>
      <c r="EG40" s="85"/>
      <c r="EH40" s="62" t="s">
        <v>455</v>
      </c>
      <c r="EI40" s="63" t="s">
        <v>455</v>
      </c>
      <c r="EJ40" s="59"/>
      <c r="EO40" s="65" t="s">
        <v>2613</v>
      </c>
      <c r="EP40" s="65" t="s">
        <v>2613</v>
      </c>
      <c r="EQ40" s="69" t="s">
        <v>967</v>
      </c>
      <c r="ER40" s="69" t="s">
        <v>1843</v>
      </c>
      <c r="ES40" s="69" t="s">
        <v>637</v>
      </c>
      <c r="ET40" s="78" t="s">
        <v>622</v>
      </c>
      <c r="EU40" s="69" t="s">
        <v>622</v>
      </c>
      <c r="EV40" s="69" t="s">
        <v>623</v>
      </c>
      <c r="EW40" s="69" t="s">
        <v>628</v>
      </c>
      <c r="EX40" s="69" t="s">
        <v>623</v>
      </c>
      <c r="EY40" s="84" t="str">
        <f>""</f>
        <v/>
      </c>
      <c r="EZ40" s="84" t="str">
        <f>""</f>
        <v/>
      </c>
      <c r="FA40" s="84" t="str">
        <f>""</f>
        <v/>
      </c>
      <c r="FB40" s="73" t="s">
        <v>2951</v>
      </c>
      <c r="FH40" s="84">
        <f t="shared" si="4"/>
        <v>1</v>
      </c>
      <c r="FI40" s="84">
        <f t="shared" si="5"/>
        <v>1</v>
      </c>
      <c r="FJ40" s="85" t="s">
        <v>1413</v>
      </c>
      <c r="FN40" s="84">
        <f t="shared" si="6"/>
        <v>0</v>
      </c>
      <c r="FO40" s="84">
        <f t="shared" si="7"/>
        <v>1</v>
      </c>
      <c r="FP40" s="84" t="s">
        <v>2183</v>
      </c>
    </row>
    <row r="41" spans="1:172" ht="18" customHeight="1" x14ac:dyDescent="0.25">
      <c r="A41" s="230" t="str">
        <f t="shared" ref="A41:A68" si="67">LOOKUP($CO41,$EA:$EA,$DN:$DN)</f>
        <v/>
      </c>
      <c r="B41" s="230"/>
      <c r="C41" s="230"/>
      <c r="D41" s="230"/>
      <c r="E41" s="230"/>
      <c r="F41" s="230"/>
      <c r="G41" s="230"/>
      <c r="H41" s="230"/>
      <c r="I41" s="230"/>
      <c r="J41" s="230"/>
      <c r="K41" s="230"/>
      <c r="L41" s="230"/>
      <c r="M41" s="230"/>
      <c r="N41" s="234" t="str">
        <f t="shared" ref="N41:N68" si="68">LOOKUP($CO41,$EA:$EA,$DO:$DO)</f>
        <v/>
      </c>
      <c r="O41" s="234"/>
      <c r="P41" s="234"/>
      <c r="Q41" s="234"/>
      <c r="R41" s="234"/>
      <c r="S41" s="234" t="str">
        <f t="shared" ref="S41:S68" si="69">LOOKUP($CO41,$EA:$EA,$DP:$DP)</f>
        <v/>
      </c>
      <c r="T41" s="234"/>
      <c r="U41" s="234"/>
      <c r="V41" s="234" t="str">
        <f t="shared" ref="V41:V68" si="70">LOOKUP($CO41,$EA:$EA,$DQ:$DQ)</f>
        <v/>
      </c>
      <c r="W41" s="234"/>
      <c r="X41" s="234" t="str">
        <f t="shared" ref="X41:X68" si="71">LOOKUP($CO41,$EA:$EA,$DR:$DR)</f>
        <v/>
      </c>
      <c r="Y41" s="234"/>
      <c r="Z41" s="81" t="str">
        <f t="shared" ref="Z41:Z68" si="72">LOOKUP($CO41,$EA:$EA,$DS:$DS)</f>
        <v/>
      </c>
      <c r="AA41" s="81" t="str">
        <f t="shared" ref="AA41:AA68" si="73">LOOKUP($CO41,$EA:$EA,$DT:$DT)</f>
        <v/>
      </c>
      <c r="AB41" s="81" t="str">
        <f t="shared" ref="AB41:AB68" si="74">LOOKUP($CO41,$EA:$EA,$DU:$DU)</f>
        <v/>
      </c>
      <c r="AC41" s="81" t="str">
        <f t="shared" ref="AC41:AC68" si="75">LOOKUP($CO41,$EA:$EA,$DV:$DV)</f>
        <v/>
      </c>
      <c r="AD41" s="234" t="str">
        <f t="shared" ref="AD41:AD68" si="76">LOOKUP($CO41,$EA:$EA,$DW:$DW)</f>
        <v/>
      </c>
      <c r="AE41" s="234"/>
      <c r="AF41" s="234" t="str">
        <f t="shared" ref="AF41:AF68" si="77">LOOKUP($CO41,$EA:$EA,$DX:$DX)</f>
        <v/>
      </c>
      <c r="AG41" s="234"/>
      <c r="AH41" s="234" t="str">
        <f t="shared" ref="AH41:AH68" si="78">LOOKUP($CO41,$EA:$EA,$DY:$DY)</f>
        <v/>
      </c>
      <c r="AI41" s="234"/>
      <c r="AJ41" s="235" t="str">
        <f t="shared" ref="AJ41:AJ68" si="79">LOOKUP($CO41,$EA:$EA,$DZ:$DZ)</f>
        <v/>
      </c>
      <c r="AK41" s="235"/>
      <c r="AL41" s="235"/>
      <c r="AM41" s="235"/>
      <c r="AN41" s="235"/>
      <c r="AO41" s="235"/>
      <c r="AP41" s="235"/>
      <c r="AQ41" s="235"/>
      <c r="AR41" s="235"/>
      <c r="AS41" s="235"/>
      <c r="AT41" s="235"/>
      <c r="AU41" s="230" t="str">
        <f t="shared" ref="AU41:AU68" si="80">LOOKUP($CP41,$EA:$EA,$DN:$DN)</f>
        <v/>
      </c>
      <c r="AV41" s="230"/>
      <c r="AW41" s="230"/>
      <c r="AX41" s="230"/>
      <c r="AY41" s="230"/>
      <c r="AZ41" s="230"/>
      <c r="BA41" s="230"/>
      <c r="BB41" s="230"/>
      <c r="BC41" s="230"/>
      <c r="BD41" s="230"/>
      <c r="BE41" s="230"/>
      <c r="BF41" s="230"/>
      <c r="BG41" s="230"/>
      <c r="BH41" s="234" t="str">
        <f t="shared" ref="BH41:BH67" si="81">LOOKUP($CP41,$EA:$EA,$DO:$DO)</f>
        <v/>
      </c>
      <c r="BI41" s="234"/>
      <c r="BJ41" s="234"/>
      <c r="BK41" s="234"/>
      <c r="BL41" s="234"/>
      <c r="BM41" s="234" t="str">
        <f t="shared" ref="BM41:BM68" si="82">LOOKUP($CP41,$EA:$EA,$DP:$DP)</f>
        <v/>
      </c>
      <c r="BN41" s="234"/>
      <c r="BO41" s="234"/>
      <c r="BP41" s="234" t="str">
        <f t="shared" ref="BP41:BP68" si="83">LOOKUP($CP41,$EA:$EA,$DQ:$DQ)</f>
        <v/>
      </c>
      <c r="BQ41" s="234"/>
      <c r="BR41" s="234" t="str">
        <f t="shared" ref="BR41:BR68" si="84">LOOKUP($CP41,$EA:$EA,$DR:$DR)</f>
        <v/>
      </c>
      <c r="BS41" s="234"/>
      <c r="BT41" s="81" t="str">
        <f t="shared" ref="BT41:BT68" si="85">LOOKUP($CP41,$EA:$EA,$DS:$DS)</f>
        <v/>
      </c>
      <c r="BU41" s="81" t="str">
        <f t="shared" ref="BU41:BU68" si="86">LOOKUP($CP41,$EA:$EA,$DT:$DT)</f>
        <v/>
      </c>
      <c r="BV41" s="81" t="str">
        <f t="shared" ref="BV41:BV68" si="87">LOOKUP($CP41,$EA:$EA,$DU:$DU)</f>
        <v/>
      </c>
      <c r="BW41" s="81" t="str">
        <f t="shared" ref="BW41:BW68" si="88">LOOKUP($CP41,$EA:$EA,$DV:$DV)</f>
        <v/>
      </c>
      <c r="BX41" s="234" t="str">
        <f t="shared" ref="BX41:BX68" si="89">LOOKUP($CP41,$EA:$EA,$DW:$DW)</f>
        <v/>
      </c>
      <c r="BY41" s="234"/>
      <c r="BZ41" s="234" t="str">
        <f t="shared" ref="BZ41:BZ68" si="90">LOOKUP($CP41,$EA:$EA,$DX:$DX)</f>
        <v/>
      </c>
      <c r="CA41" s="234"/>
      <c r="CB41" s="234" t="str">
        <f t="shared" ref="CB41:CB68" si="91">LOOKUP($CP41,$EA:$EA,$DY:$DY)</f>
        <v/>
      </c>
      <c r="CC41" s="234"/>
      <c r="CD41" s="235" t="str">
        <f t="shared" ref="CD41:CD68" si="92">LOOKUP($CP41,$EA:$EA,$DZ:$DZ)</f>
        <v/>
      </c>
      <c r="CE41" s="235"/>
      <c r="CF41" s="235"/>
      <c r="CG41" s="235"/>
      <c r="CH41" s="235"/>
      <c r="CI41" s="235"/>
      <c r="CJ41" s="235"/>
      <c r="CK41" s="235"/>
      <c r="CL41" s="235"/>
      <c r="CM41" s="235"/>
      <c r="CN41" s="235"/>
      <c r="CO41" s="60">
        <v>2</v>
      </c>
      <c r="CP41" s="60">
        <v>31</v>
      </c>
      <c r="CV41">
        <f t="shared" ca="1" si="2"/>
        <v>1</v>
      </c>
      <c r="CW41" s="58" t="str">
        <f ca="1">Mordor!W41</f>
        <v/>
      </c>
      <c r="DC41">
        <f t="shared" si="54"/>
        <v>1</v>
      </c>
      <c r="DD41" s="84">
        <f>Mordor!S43</f>
        <v>0</v>
      </c>
      <c r="DE41" s="84" t="str">
        <f>Mordor!B43</f>
        <v>Mordor Troll Chieftain</v>
      </c>
      <c r="DF41" s="84" t="str">
        <f>Mordor!CW43</f>
        <v>-</v>
      </c>
      <c r="DH41">
        <v>8</v>
      </c>
      <c r="DI41">
        <f>LOOKUP(DH41,$DC:$DC,$DE:$DE)</f>
        <v>0</v>
      </c>
      <c r="DJ41">
        <f>LOOKUP(DH41,$DC:$DC,$DF:$DF)</f>
        <v>0</v>
      </c>
      <c r="DK41" s="61">
        <f t="shared" ref="DK41" si="93">IF(DI41=0,0,CONCATENATE(DI41,IF(OR(COUNT(FIND("Horse",DJ41))=1,COUNT(FIND("Warg",DJ41))=1,COUNT(FIND("Engineer Captain",DJ41))=1,COUNT(FIND("War Camel",DJ41))=1,COUNT(FIND("Fell warg",DJ41))=1,COUNT(FIND("The white warg",DJ41))=1),"1.",""),IF(OR(COUNT(FIND("armoured horse",DJ41))=1,COUNT(FIND("Troll",DJ41))=1,COUNT(FIND("Mahûd Beastmaster",DJ41))=1,COUNT(FIND("Signal Tower",DJ41))=1),"2.",""),IF(OR(COUNT(FIND("Fell Beast",DJ41))=1,COUNT(FIND("Upgraded Crew",DJ41))=1,COUNT(FIND("Khandish chariot",DJ41))=1),"3.",""),IF(COUNT(FIND("armoured Fell beast",DJ41))=1,"4.",""),IF(COUNT(FIND("Horned Fell beast",DJ41))=1,"5.","")))</f>
        <v>0</v>
      </c>
      <c r="DL41">
        <f>LOOKUP(DK41,$EH:$EH,$EI:$EI)</f>
        <v>0</v>
      </c>
      <c r="DM41" s="61">
        <f t="shared" ref="DM41" si="94">IF(DL41=0,0,CONCATENATE(DL41,IF(OR(COUNT(FIND("Morgul Arrows",DJ41))=1,COUNT(FIND("Shield",DJ41))=1,COUNT(FIND("The One Ring",DJ41))=1,COUNT(FIND("Breathe Fire",DJ41))=1,COUNT(FIND("Campfire",DJ41))=1,COUNT(FIND("Stone Flail",DJ41))=1),"1.",""),IF(OR(COUNT(FIND("Armour",DJ41))=1,COUNT(FIND("Fly",DJ41))=1,COUNT(FIND("Crown of Morgul",DJ41))=1,COUNT(FIND("War Drum",DJ41))=1),"2.",""),IF(OR(COUNT(FIND("Heavy armour",DJ41))=1,COUNT(FIND("Tough hide",DJ41))=1,COUNT(FIND("Gnarled Hide",DJ41))=1),"3.",""),IF(OR(COUNT(FIND("Wyrmtongue",DJ41))=1,COUNT(FIND("Foul Temperament",DJ41))=1,COUNT(FIND("Easterling War drum",DJ41))=1),"4.","")))</f>
        <v>0</v>
      </c>
      <c r="DN41">
        <f t="shared" si="53"/>
        <v>0</v>
      </c>
      <c r="DO41">
        <f t="shared" si="55"/>
        <v>0</v>
      </c>
      <c r="DP41">
        <f t="shared" si="56"/>
        <v>0</v>
      </c>
      <c r="DQ41">
        <f t="shared" si="57"/>
        <v>0</v>
      </c>
      <c r="DR41">
        <f t="shared" si="58"/>
        <v>0</v>
      </c>
      <c r="DS41">
        <f t="shared" si="59"/>
        <v>0</v>
      </c>
      <c r="DT41">
        <f t="shared" si="60"/>
        <v>0</v>
      </c>
      <c r="DU41">
        <f t="shared" si="61"/>
        <v>0</v>
      </c>
      <c r="DV41">
        <f t="shared" si="62"/>
        <v>0</v>
      </c>
      <c r="DW41">
        <f t="shared" si="63"/>
        <v>0</v>
      </c>
      <c r="DX41">
        <f t="shared" si="64"/>
        <v>0</v>
      </c>
      <c r="DY41">
        <f t="shared" si="65"/>
        <v>0</v>
      </c>
      <c r="DZ41">
        <f t="shared" si="66"/>
        <v>0</v>
      </c>
      <c r="EA41" s="17">
        <f t="shared" si="22"/>
        <v>1</v>
      </c>
      <c r="EB41" s="85" t="str">
        <f>IF(COUNT(FIND(" with ",DJ41))=1,SUBSTITUTE(DJ41,CONCATENATE(DI41," with"),""),"")</f>
        <v/>
      </c>
      <c r="EC41" s="85" t="str">
        <f t="shared" si="21"/>
        <v/>
      </c>
      <c r="ED41" s="85"/>
      <c r="EE41" s="65" t="s">
        <v>409</v>
      </c>
      <c r="EF41" s="84" t="s">
        <v>2211</v>
      </c>
      <c r="EG41" s="85"/>
      <c r="EH41" s="62" t="s">
        <v>2613</v>
      </c>
      <c r="EI41" s="63" t="s">
        <v>2613</v>
      </c>
      <c r="EJ41" s="64"/>
      <c r="EO41" s="65" t="s">
        <v>297</v>
      </c>
      <c r="EP41" s="65" t="s">
        <v>297</v>
      </c>
      <c r="EQ41" s="69" t="s">
        <v>962</v>
      </c>
      <c r="ER41" s="69" t="s">
        <v>721</v>
      </c>
      <c r="ES41" s="69" t="s">
        <v>963</v>
      </c>
      <c r="ET41" s="78" t="s">
        <v>622</v>
      </c>
      <c r="EU41" s="69" t="s">
        <v>622</v>
      </c>
      <c r="EV41" s="69" t="s">
        <v>623</v>
      </c>
      <c r="EW41" s="69" t="s">
        <v>624</v>
      </c>
      <c r="EX41" s="69" t="s">
        <v>621</v>
      </c>
      <c r="EY41" s="69" t="s">
        <v>635</v>
      </c>
      <c r="EZ41" s="69" t="s">
        <v>623</v>
      </c>
      <c r="FA41" s="69" t="s">
        <v>635</v>
      </c>
      <c r="FB41" s="70" t="s">
        <v>964</v>
      </c>
      <c r="FH41" s="84">
        <f t="shared" si="4"/>
        <v>0</v>
      </c>
      <c r="FI41" s="84">
        <f t="shared" si="5"/>
        <v>1</v>
      </c>
      <c r="FJ41" s="85" t="s">
        <v>1414</v>
      </c>
      <c r="FN41" s="84">
        <f t="shared" si="6"/>
        <v>0</v>
      </c>
      <c r="FO41" s="84">
        <f t="shared" si="7"/>
        <v>1</v>
      </c>
      <c r="FP41" s="84" t="s">
        <v>1748</v>
      </c>
    </row>
    <row r="42" spans="1:172" ht="18" customHeight="1" x14ac:dyDescent="0.25">
      <c r="A42" s="230" t="str">
        <f t="shared" si="67"/>
        <v/>
      </c>
      <c r="B42" s="230"/>
      <c r="C42" s="230"/>
      <c r="D42" s="230"/>
      <c r="E42" s="230"/>
      <c r="F42" s="230"/>
      <c r="G42" s="230"/>
      <c r="H42" s="230"/>
      <c r="I42" s="230"/>
      <c r="J42" s="230"/>
      <c r="K42" s="230"/>
      <c r="L42" s="230"/>
      <c r="M42" s="230"/>
      <c r="N42" s="234" t="str">
        <f t="shared" si="68"/>
        <v/>
      </c>
      <c r="O42" s="234"/>
      <c r="P42" s="234"/>
      <c r="Q42" s="234"/>
      <c r="R42" s="234"/>
      <c r="S42" s="234" t="str">
        <f t="shared" si="69"/>
        <v/>
      </c>
      <c r="T42" s="234"/>
      <c r="U42" s="234"/>
      <c r="V42" s="234" t="str">
        <f t="shared" si="70"/>
        <v/>
      </c>
      <c r="W42" s="234"/>
      <c r="X42" s="234" t="str">
        <f t="shared" si="71"/>
        <v/>
      </c>
      <c r="Y42" s="234"/>
      <c r="Z42" s="81" t="str">
        <f t="shared" si="72"/>
        <v/>
      </c>
      <c r="AA42" s="81" t="str">
        <f t="shared" si="73"/>
        <v/>
      </c>
      <c r="AB42" s="81" t="str">
        <f t="shared" si="74"/>
        <v/>
      </c>
      <c r="AC42" s="81" t="str">
        <f t="shared" si="75"/>
        <v/>
      </c>
      <c r="AD42" s="234" t="str">
        <f t="shared" si="76"/>
        <v/>
      </c>
      <c r="AE42" s="234"/>
      <c r="AF42" s="234" t="str">
        <f t="shared" si="77"/>
        <v/>
      </c>
      <c r="AG42" s="234"/>
      <c r="AH42" s="234" t="str">
        <f t="shared" si="78"/>
        <v/>
      </c>
      <c r="AI42" s="234"/>
      <c r="AJ42" s="235" t="str">
        <f t="shared" si="79"/>
        <v/>
      </c>
      <c r="AK42" s="235"/>
      <c r="AL42" s="235"/>
      <c r="AM42" s="235"/>
      <c r="AN42" s="235"/>
      <c r="AO42" s="235"/>
      <c r="AP42" s="235"/>
      <c r="AQ42" s="235"/>
      <c r="AR42" s="235"/>
      <c r="AS42" s="235"/>
      <c r="AT42" s="235"/>
      <c r="AU42" s="230" t="str">
        <f t="shared" si="80"/>
        <v/>
      </c>
      <c r="AV42" s="230"/>
      <c r="AW42" s="230"/>
      <c r="AX42" s="230"/>
      <c r="AY42" s="230"/>
      <c r="AZ42" s="230"/>
      <c r="BA42" s="230"/>
      <c r="BB42" s="230"/>
      <c r="BC42" s="230"/>
      <c r="BD42" s="230"/>
      <c r="BE42" s="230"/>
      <c r="BF42" s="230"/>
      <c r="BG42" s="230"/>
      <c r="BH42" s="234" t="str">
        <f t="shared" si="81"/>
        <v/>
      </c>
      <c r="BI42" s="234"/>
      <c r="BJ42" s="234"/>
      <c r="BK42" s="234"/>
      <c r="BL42" s="234"/>
      <c r="BM42" s="234" t="str">
        <f t="shared" si="82"/>
        <v/>
      </c>
      <c r="BN42" s="234"/>
      <c r="BO42" s="234"/>
      <c r="BP42" s="234" t="str">
        <f t="shared" si="83"/>
        <v/>
      </c>
      <c r="BQ42" s="234"/>
      <c r="BR42" s="234" t="str">
        <f t="shared" si="84"/>
        <v/>
      </c>
      <c r="BS42" s="234"/>
      <c r="BT42" s="81" t="str">
        <f t="shared" si="85"/>
        <v/>
      </c>
      <c r="BU42" s="81" t="str">
        <f t="shared" si="86"/>
        <v/>
      </c>
      <c r="BV42" s="81" t="str">
        <f t="shared" si="87"/>
        <v/>
      </c>
      <c r="BW42" s="81" t="str">
        <f t="shared" si="88"/>
        <v/>
      </c>
      <c r="BX42" s="234" t="str">
        <f t="shared" si="89"/>
        <v/>
      </c>
      <c r="BY42" s="234"/>
      <c r="BZ42" s="234" t="str">
        <f t="shared" si="90"/>
        <v/>
      </c>
      <c r="CA42" s="234"/>
      <c r="CB42" s="234" t="str">
        <f t="shared" si="91"/>
        <v/>
      </c>
      <c r="CC42" s="234"/>
      <c r="CD42" s="235" t="str">
        <f t="shared" si="92"/>
        <v/>
      </c>
      <c r="CE42" s="235"/>
      <c r="CF42" s="235"/>
      <c r="CG42" s="235"/>
      <c r="CH42" s="235"/>
      <c r="CI42" s="235"/>
      <c r="CJ42" s="235"/>
      <c r="CK42" s="235"/>
      <c r="CL42" s="235"/>
      <c r="CM42" s="235"/>
      <c r="CN42" s="235"/>
      <c r="CO42" s="60">
        <v>3</v>
      </c>
      <c r="CP42" s="60">
        <v>32</v>
      </c>
      <c r="CV42">
        <f t="shared" ca="1" si="2"/>
        <v>1</v>
      </c>
      <c r="CW42" s="58" t="str">
        <f ca="1">Mordor!W42</f>
        <v/>
      </c>
      <c r="DC42">
        <f t="shared" si="54"/>
        <v>1</v>
      </c>
      <c r="DD42" s="84"/>
      <c r="DE42" s="84"/>
      <c r="DK42" s="84"/>
      <c r="DL42">
        <f>LOOKUP(DK41,$EH:$EH,$EJ:$EJ)</f>
        <v>0</v>
      </c>
      <c r="DM42" s="84">
        <f t="shared" ref="DM42:DM45" si="95">DL42</f>
        <v>0</v>
      </c>
      <c r="DN42">
        <f t="shared" si="53"/>
        <v>0</v>
      </c>
      <c r="DO42">
        <f t="shared" si="55"/>
        <v>0</v>
      </c>
      <c r="DP42">
        <f t="shared" si="56"/>
        <v>0</v>
      </c>
      <c r="DQ42">
        <f t="shared" si="57"/>
        <v>0</v>
      </c>
      <c r="DR42">
        <f t="shared" si="58"/>
        <v>0</v>
      </c>
      <c r="DS42">
        <f t="shared" si="59"/>
        <v>0</v>
      </c>
      <c r="DT42">
        <f t="shared" si="60"/>
        <v>0</v>
      </c>
      <c r="DU42">
        <f t="shared" si="61"/>
        <v>0</v>
      </c>
      <c r="DV42">
        <f t="shared" si="62"/>
        <v>0</v>
      </c>
      <c r="DW42">
        <f t="shared" si="63"/>
        <v>0</v>
      </c>
      <c r="DX42">
        <f t="shared" si="64"/>
        <v>0</v>
      </c>
      <c r="DY42">
        <f t="shared" si="65"/>
        <v>0</v>
      </c>
      <c r="DZ42">
        <f t="shared" si="66"/>
        <v>0</v>
      </c>
      <c r="EA42" s="17">
        <f t="shared" si="22"/>
        <v>1</v>
      </c>
      <c r="EB42" s="85"/>
      <c r="EC42" s="85" t="str">
        <f t="shared" si="21"/>
        <v/>
      </c>
      <c r="ED42" s="85"/>
      <c r="EE42" s="65" t="s">
        <v>281</v>
      </c>
      <c r="EF42" s="84" t="s">
        <v>2217</v>
      </c>
      <c r="EG42" s="85"/>
      <c r="EH42" s="62" t="s">
        <v>297</v>
      </c>
      <c r="EI42" s="63" t="s">
        <v>297</v>
      </c>
      <c r="EJ42" s="64"/>
      <c r="EO42" s="65" t="s">
        <v>311</v>
      </c>
      <c r="EP42" s="65" t="s">
        <v>311</v>
      </c>
      <c r="EQ42" s="69" t="s">
        <v>967</v>
      </c>
      <c r="ER42" s="69" t="s">
        <v>1843</v>
      </c>
      <c r="ES42" s="69" t="s">
        <v>963</v>
      </c>
      <c r="ET42" s="78" t="s">
        <v>624</v>
      </c>
      <c r="EU42" s="69" t="s">
        <v>624</v>
      </c>
      <c r="EV42" s="69" t="s">
        <v>623</v>
      </c>
      <c r="EW42" s="69" t="s">
        <v>623</v>
      </c>
      <c r="EX42" s="69" t="s">
        <v>623</v>
      </c>
      <c r="EY42" s="84" t="str">
        <f>""</f>
        <v/>
      </c>
      <c r="EZ42" s="84" t="str">
        <f>""</f>
        <v/>
      </c>
      <c r="FA42" s="84" t="str">
        <f>""</f>
        <v/>
      </c>
      <c r="FB42" s="73" t="s">
        <v>969</v>
      </c>
      <c r="FH42" s="84">
        <f t="shared" si="4"/>
        <v>0</v>
      </c>
      <c r="FI42" s="84">
        <f t="shared" si="5"/>
        <v>1</v>
      </c>
      <c r="FJ42" s="85" t="s">
        <v>1415</v>
      </c>
      <c r="FN42" s="84">
        <f t="shared" si="6"/>
        <v>1</v>
      </c>
      <c r="FO42" s="84">
        <f t="shared" si="7"/>
        <v>1</v>
      </c>
      <c r="FP42" s="84" t="s">
        <v>313</v>
      </c>
    </row>
    <row r="43" spans="1:172" ht="18" customHeight="1" x14ac:dyDescent="0.25">
      <c r="A43" s="230" t="str">
        <f t="shared" si="67"/>
        <v/>
      </c>
      <c r="B43" s="230"/>
      <c r="C43" s="230"/>
      <c r="D43" s="230"/>
      <c r="E43" s="230"/>
      <c r="F43" s="230"/>
      <c r="G43" s="230"/>
      <c r="H43" s="230"/>
      <c r="I43" s="230"/>
      <c r="J43" s="230"/>
      <c r="K43" s="230"/>
      <c r="L43" s="230"/>
      <c r="M43" s="230"/>
      <c r="N43" s="234" t="str">
        <f t="shared" si="68"/>
        <v/>
      </c>
      <c r="O43" s="234"/>
      <c r="P43" s="234"/>
      <c r="Q43" s="234"/>
      <c r="R43" s="234"/>
      <c r="S43" s="234" t="str">
        <f t="shared" si="69"/>
        <v/>
      </c>
      <c r="T43" s="234"/>
      <c r="U43" s="234"/>
      <c r="V43" s="234" t="str">
        <f t="shared" si="70"/>
        <v/>
      </c>
      <c r="W43" s="234"/>
      <c r="X43" s="234" t="str">
        <f t="shared" si="71"/>
        <v/>
      </c>
      <c r="Y43" s="234"/>
      <c r="Z43" s="81" t="str">
        <f t="shared" si="72"/>
        <v/>
      </c>
      <c r="AA43" s="81" t="str">
        <f t="shared" si="73"/>
        <v/>
      </c>
      <c r="AB43" s="81" t="str">
        <f t="shared" si="74"/>
        <v/>
      </c>
      <c r="AC43" s="81" t="str">
        <f t="shared" si="75"/>
        <v/>
      </c>
      <c r="AD43" s="234" t="str">
        <f t="shared" si="76"/>
        <v/>
      </c>
      <c r="AE43" s="234"/>
      <c r="AF43" s="234" t="str">
        <f t="shared" si="77"/>
        <v/>
      </c>
      <c r="AG43" s="234"/>
      <c r="AH43" s="234" t="str">
        <f t="shared" si="78"/>
        <v/>
      </c>
      <c r="AI43" s="234"/>
      <c r="AJ43" s="235" t="str">
        <f t="shared" si="79"/>
        <v/>
      </c>
      <c r="AK43" s="235"/>
      <c r="AL43" s="235"/>
      <c r="AM43" s="235"/>
      <c r="AN43" s="235"/>
      <c r="AO43" s="235"/>
      <c r="AP43" s="235"/>
      <c r="AQ43" s="235"/>
      <c r="AR43" s="235"/>
      <c r="AS43" s="235"/>
      <c r="AT43" s="235"/>
      <c r="AU43" s="230" t="str">
        <f t="shared" si="80"/>
        <v/>
      </c>
      <c r="AV43" s="230"/>
      <c r="AW43" s="230"/>
      <c r="AX43" s="230"/>
      <c r="AY43" s="230"/>
      <c r="AZ43" s="230"/>
      <c r="BA43" s="230"/>
      <c r="BB43" s="230"/>
      <c r="BC43" s="230"/>
      <c r="BD43" s="230"/>
      <c r="BE43" s="230"/>
      <c r="BF43" s="230"/>
      <c r="BG43" s="230"/>
      <c r="BH43" s="234" t="str">
        <f t="shared" si="81"/>
        <v/>
      </c>
      <c r="BI43" s="234"/>
      <c r="BJ43" s="234"/>
      <c r="BK43" s="234"/>
      <c r="BL43" s="234"/>
      <c r="BM43" s="234" t="str">
        <f t="shared" si="82"/>
        <v/>
      </c>
      <c r="BN43" s="234"/>
      <c r="BO43" s="234"/>
      <c r="BP43" s="234" t="str">
        <f t="shared" si="83"/>
        <v/>
      </c>
      <c r="BQ43" s="234"/>
      <c r="BR43" s="234" t="str">
        <f t="shared" si="84"/>
        <v/>
      </c>
      <c r="BS43" s="234"/>
      <c r="BT43" s="81" t="str">
        <f t="shared" si="85"/>
        <v/>
      </c>
      <c r="BU43" s="81" t="str">
        <f t="shared" si="86"/>
        <v/>
      </c>
      <c r="BV43" s="81" t="str">
        <f t="shared" si="87"/>
        <v/>
      </c>
      <c r="BW43" s="81" t="str">
        <f t="shared" si="88"/>
        <v/>
      </c>
      <c r="BX43" s="234" t="str">
        <f t="shared" si="89"/>
        <v/>
      </c>
      <c r="BY43" s="234"/>
      <c r="BZ43" s="234" t="str">
        <f t="shared" si="90"/>
        <v/>
      </c>
      <c r="CA43" s="234"/>
      <c r="CB43" s="234" t="str">
        <f t="shared" si="91"/>
        <v/>
      </c>
      <c r="CC43" s="234"/>
      <c r="CD43" s="235" t="str">
        <f t="shared" si="92"/>
        <v/>
      </c>
      <c r="CE43" s="235"/>
      <c r="CF43" s="235"/>
      <c r="CG43" s="235"/>
      <c r="CH43" s="235"/>
      <c r="CI43" s="235"/>
      <c r="CJ43" s="235"/>
      <c r="CK43" s="235"/>
      <c r="CL43" s="235"/>
      <c r="CM43" s="235"/>
      <c r="CN43" s="235"/>
      <c r="CO43" s="60">
        <v>4</v>
      </c>
      <c r="CP43" s="60">
        <v>33</v>
      </c>
      <c r="CV43">
        <f t="shared" ca="1" si="2"/>
        <v>1</v>
      </c>
      <c r="CW43" s="58" t="str">
        <f ca="1">Mordor!W43</f>
        <v/>
      </c>
      <c r="DC43">
        <f t="shared" si="54"/>
        <v>1</v>
      </c>
      <c r="DD43" s="84"/>
      <c r="DE43" s="84"/>
      <c r="DF43" s="84"/>
      <c r="DK43" s="84"/>
      <c r="DL43">
        <f>LOOKUP(DK41,$EH:$EH,$EK:$EK)</f>
        <v>0</v>
      </c>
      <c r="DM43" s="84">
        <f t="shared" si="95"/>
        <v>0</v>
      </c>
      <c r="DN43">
        <f t="shared" si="53"/>
        <v>0</v>
      </c>
      <c r="DO43">
        <f t="shared" si="55"/>
        <v>0</v>
      </c>
      <c r="DP43">
        <f t="shared" si="56"/>
        <v>0</v>
      </c>
      <c r="DQ43">
        <f t="shared" si="57"/>
        <v>0</v>
      </c>
      <c r="DR43">
        <f t="shared" si="58"/>
        <v>0</v>
      </c>
      <c r="DS43">
        <f t="shared" si="59"/>
        <v>0</v>
      </c>
      <c r="DT43">
        <f t="shared" si="60"/>
        <v>0</v>
      </c>
      <c r="DU43">
        <f t="shared" si="61"/>
        <v>0</v>
      </c>
      <c r="DV43">
        <f t="shared" si="62"/>
        <v>0</v>
      </c>
      <c r="DW43">
        <f t="shared" si="63"/>
        <v>0</v>
      </c>
      <c r="DX43">
        <f t="shared" si="64"/>
        <v>0</v>
      </c>
      <c r="DY43">
        <f t="shared" si="65"/>
        <v>0</v>
      </c>
      <c r="DZ43">
        <f t="shared" si="66"/>
        <v>0</v>
      </c>
      <c r="EA43" s="17">
        <f t="shared" si="22"/>
        <v>1</v>
      </c>
      <c r="EB43" s="85"/>
      <c r="EC43" s="85" t="str">
        <f t="shared" si="21"/>
        <v/>
      </c>
      <c r="ED43" s="85"/>
      <c r="EE43" s="65" t="s">
        <v>307</v>
      </c>
      <c r="EG43" s="85"/>
      <c r="EH43" s="62" t="s">
        <v>1072</v>
      </c>
      <c r="EI43" s="63" t="s">
        <v>311</v>
      </c>
      <c r="EJ43" s="64"/>
      <c r="EO43" s="65" t="s">
        <v>454</v>
      </c>
      <c r="EP43" s="65" t="s">
        <v>454</v>
      </c>
      <c r="EQ43" s="69" t="s">
        <v>619</v>
      </c>
      <c r="ER43" s="69" t="s">
        <v>1843</v>
      </c>
      <c r="ES43" s="69" t="s">
        <v>647</v>
      </c>
      <c r="ET43" s="78" t="s">
        <v>623</v>
      </c>
      <c r="EU43" s="69" t="s">
        <v>623</v>
      </c>
      <c r="EV43" s="69" t="s">
        <v>635</v>
      </c>
      <c r="EW43" s="69" t="s">
        <v>635</v>
      </c>
      <c r="EX43" s="69" t="s">
        <v>623</v>
      </c>
      <c r="EY43" s="84" t="str">
        <f>""</f>
        <v/>
      </c>
      <c r="EZ43" s="84" t="str">
        <f>""</f>
        <v/>
      </c>
      <c r="FA43" s="84" t="str">
        <f>""</f>
        <v/>
      </c>
      <c r="FB43" s="73" t="s">
        <v>1023</v>
      </c>
      <c r="FH43" s="84">
        <f t="shared" si="4"/>
        <v>0</v>
      </c>
      <c r="FI43" s="84">
        <f t="shared" si="5"/>
        <v>1</v>
      </c>
      <c r="FJ43" s="85" t="s">
        <v>1416</v>
      </c>
      <c r="FN43" s="84">
        <f t="shared" si="6"/>
        <v>0</v>
      </c>
      <c r="FO43" s="84">
        <f t="shared" si="7"/>
        <v>1</v>
      </c>
      <c r="FP43" s="84" t="s">
        <v>1717</v>
      </c>
    </row>
    <row r="44" spans="1:172" ht="18" customHeight="1" x14ac:dyDescent="0.25">
      <c r="A44" s="230" t="str">
        <f t="shared" si="67"/>
        <v/>
      </c>
      <c r="B44" s="230"/>
      <c r="C44" s="230"/>
      <c r="D44" s="230"/>
      <c r="E44" s="230"/>
      <c r="F44" s="230"/>
      <c r="G44" s="230"/>
      <c r="H44" s="230"/>
      <c r="I44" s="230"/>
      <c r="J44" s="230"/>
      <c r="K44" s="230"/>
      <c r="L44" s="230"/>
      <c r="M44" s="230"/>
      <c r="N44" s="234" t="str">
        <f t="shared" si="68"/>
        <v/>
      </c>
      <c r="O44" s="234"/>
      <c r="P44" s="234"/>
      <c r="Q44" s="234"/>
      <c r="R44" s="234"/>
      <c r="S44" s="234" t="str">
        <f t="shared" si="69"/>
        <v/>
      </c>
      <c r="T44" s="234"/>
      <c r="U44" s="234"/>
      <c r="V44" s="234" t="str">
        <f t="shared" si="70"/>
        <v/>
      </c>
      <c r="W44" s="234"/>
      <c r="X44" s="234" t="str">
        <f t="shared" si="71"/>
        <v/>
      </c>
      <c r="Y44" s="234"/>
      <c r="Z44" s="81" t="str">
        <f t="shared" si="72"/>
        <v/>
      </c>
      <c r="AA44" s="81" t="str">
        <f t="shared" si="73"/>
        <v/>
      </c>
      <c r="AB44" s="81" t="str">
        <f t="shared" si="74"/>
        <v/>
      </c>
      <c r="AC44" s="81" t="str">
        <f t="shared" si="75"/>
        <v/>
      </c>
      <c r="AD44" s="234" t="str">
        <f t="shared" si="76"/>
        <v/>
      </c>
      <c r="AE44" s="234"/>
      <c r="AF44" s="234" t="str">
        <f t="shared" si="77"/>
        <v/>
      </c>
      <c r="AG44" s="234"/>
      <c r="AH44" s="234" t="str">
        <f t="shared" si="78"/>
        <v/>
      </c>
      <c r="AI44" s="234"/>
      <c r="AJ44" s="235" t="str">
        <f t="shared" si="79"/>
        <v/>
      </c>
      <c r="AK44" s="235"/>
      <c r="AL44" s="235"/>
      <c r="AM44" s="235"/>
      <c r="AN44" s="235"/>
      <c r="AO44" s="235"/>
      <c r="AP44" s="235"/>
      <c r="AQ44" s="235"/>
      <c r="AR44" s="235"/>
      <c r="AS44" s="235"/>
      <c r="AT44" s="235"/>
      <c r="AU44" s="230" t="str">
        <f t="shared" si="80"/>
        <v/>
      </c>
      <c r="AV44" s="230"/>
      <c r="AW44" s="230"/>
      <c r="AX44" s="230"/>
      <c r="AY44" s="230"/>
      <c r="AZ44" s="230"/>
      <c r="BA44" s="230"/>
      <c r="BB44" s="230"/>
      <c r="BC44" s="230"/>
      <c r="BD44" s="230"/>
      <c r="BE44" s="230"/>
      <c r="BF44" s="230"/>
      <c r="BG44" s="230"/>
      <c r="BH44" s="234" t="str">
        <f t="shared" si="81"/>
        <v/>
      </c>
      <c r="BI44" s="234"/>
      <c r="BJ44" s="234"/>
      <c r="BK44" s="234"/>
      <c r="BL44" s="234"/>
      <c r="BM44" s="234" t="str">
        <f t="shared" si="82"/>
        <v/>
      </c>
      <c r="BN44" s="234"/>
      <c r="BO44" s="234"/>
      <c r="BP44" s="234" t="str">
        <f t="shared" si="83"/>
        <v/>
      </c>
      <c r="BQ44" s="234"/>
      <c r="BR44" s="234" t="str">
        <f t="shared" si="84"/>
        <v/>
      </c>
      <c r="BS44" s="234"/>
      <c r="BT44" s="81" t="str">
        <f t="shared" si="85"/>
        <v/>
      </c>
      <c r="BU44" s="81" t="str">
        <f t="shared" si="86"/>
        <v/>
      </c>
      <c r="BV44" s="81" t="str">
        <f t="shared" si="87"/>
        <v/>
      </c>
      <c r="BW44" s="81" t="str">
        <f t="shared" si="88"/>
        <v/>
      </c>
      <c r="BX44" s="234" t="str">
        <f t="shared" si="89"/>
        <v/>
      </c>
      <c r="BY44" s="234"/>
      <c r="BZ44" s="234" t="str">
        <f t="shared" si="90"/>
        <v/>
      </c>
      <c r="CA44" s="234"/>
      <c r="CB44" s="234" t="str">
        <f t="shared" si="91"/>
        <v/>
      </c>
      <c r="CC44" s="234"/>
      <c r="CD44" s="235" t="str">
        <f t="shared" si="92"/>
        <v/>
      </c>
      <c r="CE44" s="235"/>
      <c r="CF44" s="235"/>
      <c r="CG44" s="235"/>
      <c r="CH44" s="235"/>
      <c r="CI44" s="235"/>
      <c r="CJ44" s="235"/>
      <c r="CK44" s="235"/>
      <c r="CL44" s="235"/>
      <c r="CM44" s="235"/>
      <c r="CN44" s="235"/>
      <c r="CO44" s="60">
        <v>5</v>
      </c>
      <c r="CP44" s="60">
        <v>34</v>
      </c>
      <c r="CV44">
        <f t="shared" ca="1" si="2"/>
        <v>1</v>
      </c>
      <c r="CW44" s="58" t="str">
        <f ca="1">Mordor!W44</f>
        <v/>
      </c>
      <c r="DC44">
        <f t="shared" si="54"/>
        <v>1</v>
      </c>
      <c r="DD44" s="84"/>
      <c r="DE44" s="84"/>
      <c r="DF44" s="84"/>
      <c r="DK44" s="84"/>
      <c r="DL44">
        <f>LOOKUP(DK41,$EH:$EH,$EL:$EL)</f>
        <v>0</v>
      </c>
      <c r="DM44" s="84">
        <f t="shared" si="95"/>
        <v>0</v>
      </c>
      <c r="DN44">
        <f t="shared" si="53"/>
        <v>0</v>
      </c>
      <c r="DO44">
        <f t="shared" si="55"/>
        <v>0</v>
      </c>
      <c r="DP44">
        <f t="shared" si="56"/>
        <v>0</v>
      </c>
      <c r="DQ44">
        <f t="shared" si="57"/>
        <v>0</v>
      </c>
      <c r="DR44">
        <f t="shared" si="58"/>
        <v>0</v>
      </c>
      <c r="DS44">
        <f t="shared" si="59"/>
        <v>0</v>
      </c>
      <c r="DT44">
        <f t="shared" si="60"/>
        <v>0</v>
      </c>
      <c r="DU44">
        <f t="shared" si="61"/>
        <v>0</v>
      </c>
      <c r="DV44">
        <f t="shared" si="62"/>
        <v>0</v>
      </c>
      <c r="DW44">
        <f t="shared" si="63"/>
        <v>0</v>
      </c>
      <c r="DX44">
        <f t="shared" si="64"/>
        <v>0</v>
      </c>
      <c r="DY44">
        <f t="shared" si="65"/>
        <v>0</v>
      </c>
      <c r="DZ44">
        <f t="shared" si="66"/>
        <v>0</v>
      </c>
      <c r="EA44" s="17">
        <f t="shared" si="22"/>
        <v>1</v>
      </c>
      <c r="EB44" s="85"/>
      <c r="EC44" s="85" t="str">
        <f t="shared" si="21"/>
        <v/>
      </c>
      <c r="ED44" s="85"/>
      <c r="EE44" s="65" t="s">
        <v>465</v>
      </c>
      <c r="EF44" s="84" t="s">
        <v>2217</v>
      </c>
      <c r="EG44" s="85"/>
      <c r="EH44" s="62" t="s">
        <v>454</v>
      </c>
      <c r="EI44" s="63" t="s">
        <v>454</v>
      </c>
      <c r="EJ44" s="64"/>
      <c r="EO44" s="65" t="s">
        <v>426</v>
      </c>
      <c r="EP44" s="65" t="s">
        <v>426</v>
      </c>
      <c r="EQ44" s="69" t="s">
        <v>619</v>
      </c>
      <c r="ER44" s="69" t="s">
        <v>1843</v>
      </c>
      <c r="ES44" s="69" t="s">
        <v>647</v>
      </c>
      <c r="ET44" s="78" t="s">
        <v>621</v>
      </c>
      <c r="EU44" s="69" t="s">
        <v>621</v>
      </c>
      <c r="EV44" s="69" t="s">
        <v>629</v>
      </c>
      <c r="EW44" s="69" t="s">
        <v>629</v>
      </c>
      <c r="EX44" s="69" t="s">
        <v>623</v>
      </c>
      <c r="EY44" s="69" t="s">
        <v>645</v>
      </c>
      <c r="EZ44" s="69" t="s">
        <v>645</v>
      </c>
      <c r="FA44" s="69" t="s">
        <v>635</v>
      </c>
      <c r="FB44" s="73" t="s">
        <v>1010</v>
      </c>
      <c r="FH44" s="84">
        <f t="shared" si="4"/>
        <v>0</v>
      </c>
      <c r="FI44" s="84">
        <f t="shared" si="5"/>
        <v>1</v>
      </c>
      <c r="FJ44" s="85" t="str">
        <f>""</f>
        <v/>
      </c>
      <c r="FN44" s="84">
        <f t="shared" si="6"/>
        <v>0</v>
      </c>
      <c r="FO44" s="84">
        <f t="shared" si="7"/>
        <v>1</v>
      </c>
      <c r="FP44" s="84" t="s">
        <v>2175</v>
      </c>
    </row>
    <row r="45" spans="1:172" ht="18" customHeight="1" x14ac:dyDescent="0.25">
      <c r="A45" s="230" t="str">
        <f t="shared" si="67"/>
        <v/>
      </c>
      <c r="B45" s="230"/>
      <c r="C45" s="230"/>
      <c r="D45" s="230"/>
      <c r="E45" s="230"/>
      <c r="F45" s="230"/>
      <c r="G45" s="230"/>
      <c r="H45" s="230"/>
      <c r="I45" s="230"/>
      <c r="J45" s="230"/>
      <c r="K45" s="230"/>
      <c r="L45" s="230"/>
      <c r="M45" s="230"/>
      <c r="N45" s="234" t="str">
        <f t="shared" si="68"/>
        <v/>
      </c>
      <c r="O45" s="234"/>
      <c r="P45" s="234"/>
      <c r="Q45" s="234"/>
      <c r="R45" s="234"/>
      <c r="S45" s="234" t="str">
        <f t="shared" si="69"/>
        <v/>
      </c>
      <c r="T45" s="234"/>
      <c r="U45" s="234"/>
      <c r="V45" s="234" t="str">
        <f t="shared" si="70"/>
        <v/>
      </c>
      <c r="W45" s="234"/>
      <c r="X45" s="234" t="str">
        <f t="shared" si="71"/>
        <v/>
      </c>
      <c r="Y45" s="234"/>
      <c r="Z45" s="81" t="str">
        <f t="shared" si="72"/>
        <v/>
      </c>
      <c r="AA45" s="81" t="str">
        <f t="shared" si="73"/>
        <v/>
      </c>
      <c r="AB45" s="81" t="str">
        <f t="shared" si="74"/>
        <v/>
      </c>
      <c r="AC45" s="81" t="str">
        <f t="shared" si="75"/>
        <v/>
      </c>
      <c r="AD45" s="234" t="str">
        <f t="shared" si="76"/>
        <v/>
      </c>
      <c r="AE45" s="234"/>
      <c r="AF45" s="234" t="str">
        <f t="shared" si="77"/>
        <v/>
      </c>
      <c r="AG45" s="234"/>
      <c r="AH45" s="234" t="str">
        <f t="shared" si="78"/>
        <v/>
      </c>
      <c r="AI45" s="234"/>
      <c r="AJ45" s="235" t="str">
        <f t="shared" si="79"/>
        <v/>
      </c>
      <c r="AK45" s="235"/>
      <c r="AL45" s="235"/>
      <c r="AM45" s="235"/>
      <c r="AN45" s="235"/>
      <c r="AO45" s="235"/>
      <c r="AP45" s="235"/>
      <c r="AQ45" s="235"/>
      <c r="AR45" s="235"/>
      <c r="AS45" s="235"/>
      <c r="AT45" s="235"/>
      <c r="AU45" s="230" t="str">
        <f t="shared" si="80"/>
        <v/>
      </c>
      <c r="AV45" s="230"/>
      <c r="AW45" s="230"/>
      <c r="AX45" s="230"/>
      <c r="AY45" s="230"/>
      <c r="AZ45" s="230"/>
      <c r="BA45" s="230"/>
      <c r="BB45" s="230"/>
      <c r="BC45" s="230"/>
      <c r="BD45" s="230"/>
      <c r="BE45" s="230"/>
      <c r="BF45" s="230"/>
      <c r="BG45" s="230"/>
      <c r="BH45" s="234" t="str">
        <f t="shared" si="81"/>
        <v/>
      </c>
      <c r="BI45" s="234"/>
      <c r="BJ45" s="234"/>
      <c r="BK45" s="234"/>
      <c r="BL45" s="234"/>
      <c r="BM45" s="234" t="str">
        <f t="shared" si="82"/>
        <v/>
      </c>
      <c r="BN45" s="234"/>
      <c r="BO45" s="234"/>
      <c r="BP45" s="234" t="str">
        <f t="shared" si="83"/>
        <v/>
      </c>
      <c r="BQ45" s="234"/>
      <c r="BR45" s="234" t="str">
        <f t="shared" si="84"/>
        <v/>
      </c>
      <c r="BS45" s="234"/>
      <c r="BT45" s="81" t="str">
        <f t="shared" si="85"/>
        <v/>
      </c>
      <c r="BU45" s="81" t="str">
        <f t="shared" si="86"/>
        <v/>
      </c>
      <c r="BV45" s="81" t="str">
        <f t="shared" si="87"/>
        <v/>
      </c>
      <c r="BW45" s="81" t="str">
        <f t="shared" si="88"/>
        <v/>
      </c>
      <c r="BX45" s="234" t="str">
        <f t="shared" si="89"/>
        <v/>
      </c>
      <c r="BY45" s="234"/>
      <c r="BZ45" s="234" t="str">
        <f t="shared" si="90"/>
        <v/>
      </c>
      <c r="CA45" s="234"/>
      <c r="CB45" s="234" t="str">
        <f t="shared" si="91"/>
        <v/>
      </c>
      <c r="CC45" s="234"/>
      <c r="CD45" s="235" t="str">
        <f t="shared" si="92"/>
        <v/>
      </c>
      <c r="CE45" s="235"/>
      <c r="CF45" s="235"/>
      <c r="CG45" s="235"/>
      <c r="CH45" s="235"/>
      <c r="CI45" s="235"/>
      <c r="CJ45" s="235"/>
      <c r="CK45" s="235"/>
      <c r="CL45" s="235"/>
      <c r="CM45" s="235"/>
      <c r="CN45" s="235"/>
      <c r="CO45" s="60">
        <v>6</v>
      </c>
      <c r="CP45" s="60">
        <v>35</v>
      </c>
      <c r="CV45">
        <f t="shared" ca="1" si="2"/>
        <v>1</v>
      </c>
      <c r="CW45" s="58" t="str">
        <f ca="1">Mordor!W45</f>
        <v/>
      </c>
      <c r="DC45">
        <f t="shared" si="54"/>
        <v>1</v>
      </c>
      <c r="DK45" s="84"/>
      <c r="DL45">
        <f>LOOKUP(DK41,$EH:$EH,$EM:$EM)</f>
        <v>0</v>
      </c>
      <c r="DM45" s="84">
        <f t="shared" si="95"/>
        <v>0</v>
      </c>
      <c r="DN45">
        <f t="shared" si="53"/>
        <v>0</v>
      </c>
      <c r="DO45">
        <f t="shared" si="55"/>
        <v>0</v>
      </c>
      <c r="DP45">
        <f t="shared" si="56"/>
        <v>0</v>
      </c>
      <c r="DQ45">
        <f t="shared" si="57"/>
        <v>0</v>
      </c>
      <c r="DR45">
        <f t="shared" si="58"/>
        <v>0</v>
      </c>
      <c r="DS45">
        <f t="shared" si="59"/>
        <v>0</v>
      </c>
      <c r="DT45">
        <f t="shared" si="60"/>
        <v>0</v>
      </c>
      <c r="DU45">
        <f t="shared" si="61"/>
        <v>0</v>
      </c>
      <c r="DV45">
        <f t="shared" si="62"/>
        <v>0</v>
      </c>
      <c r="DW45">
        <f t="shared" si="63"/>
        <v>0</v>
      </c>
      <c r="DX45">
        <f t="shared" si="64"/>
        <v>0</v>
      </c>
      <c r="DY45">
        <f t="shared" si="65"/>
        <v>0</v>
      </c>
      <c r="DZ45">
        <f t="shared" si="66"/>
        <v>0</v>
      </c>
      <c r="EA45" s="17">
        <f t="shared" si="22"/>
        <v>1</v>
      </c>
      <c r="EB45" s="85"/>
      <c r="EC45" s="85" t="str">
        <f t="shared" si="21"/>
        <v/>
      </c>
      <c r="ED45" s="85"/>
      <c r="EE45" s="65" t="s">
        <v>467</v>
      </c>
      <c r="EF45" s="84" t="s">
        <v>2217</v>
      </c>
      <c r="EG45" s="85"/>
      <c r="EH45" s="62" t="s">
        <v>426</v>
      </c>
      <c r="EI45" s="63" t="s">
        <v>426</v>
      </c>
      <c r="EJ45" s="59"/>
      <c r="EO45" s="65" t="s">
        <v>1011</v>
      </c>
      <c r="EP45" s="65" t="s">
        <v>426</v>
      </c>
      <c r="EQ45" s="69" t="s">
        <v>619</v>
      </c>
      <c r="ER45" s="69" t="s">
        <v>1843</v>
      </c>
      <c r="ES45" s="69" t="s">
        <v>647</v>
      </c>
      <c r="ET45" s="78" t="s">
        <v>621</v>
      </c>
      <c r="EU45" s="69" t="s">
        <v>628</v>
      </c>
      <c r="EV45" s="69" t="s">
        <v>629</v>
      </c>
      <c r="EW45" s="69" t="s">
        <v>629</v>
      </c>
      <c r="EX45" s="69" t="s">
        <v>623</v>
      </c>
      <c r="EY45" s="69" t="s">
        <v>645</v>
      </c>
      <c r="EZ45" s="69" t="s">
        <v>645</v>
      </c>
      <c r="FA45" s="69" t="s">
        <v>635</v>
      </c>
      <c r="FB45" s="73" t="s">
        <v>1010</v>
      </c>
      <c r="FH45" s="84">
        <f t="shared" si="4"/>
        <v>1</v>
      </c>
      <c r="FI45" s="84">
        <f t="shared" si="5"/>
        <v>1</v>
      </c>
      <c r="FJ45" s="85" t="s">
        <v>1417</v>
      </c>
      <c r="FN45" s="84">
        <f t="shared" si="6"/>
        <v>0</v>
      </c>
      <c r="FO45" s="84">
        <f t="shared" si="7"/>
        <v>1</v>
      </c>
      <c r="FP45" s="84" t="s">
        <v>2184</v>
      </c>
    </row>
    <row r="46" spans="1:172" ht="18" customHeight="1" x14ac:dyDescent="0.25">
      <c r="A46" s="230" t="str">
        <f t="shared" si="67"/>
        <v/>
      </c>
      <c r="B46" s="230"/>
      <c r="C46" s="230"/>
      <c r="D46" s="230"/>
      <c r="E46" s="230"/>
      <c r="F46" s="230"/>
      <c r="G46" s="230"/>
      <c r="H46" s="230"/>
      <c r="I46" s="230"/>
      <c r="J46" s="230"/>
      <c r="K46" s="230"/>
      <c r="L46" s="230"/>
      <c r="M46" s="230"/>
      <c r="N46" s="234" t="str">
        <f t="shared" si="68"/>
        <v/>
      </c>
      <c r="O46" s="234"/>
      <c r="P46" s="234"/>
      <c r="Q46" s="234"/>
      <c r="R46" s="234"/>
      <c r="S46" s="234" t="str">
        <f t="shared" si="69"/>
        <v/>
      </c>
      <c r="T46" s="234"/>
      <c r="U46" s="234"/>
      <c r="V46" s="234" t="str">
        <f t="shared" si="70"/>
        <v/>
      </c>
      <c r="W46" s="234"/>
      <c r="X46" s="234" t="str">
        <f t="shared" si="71"/>
        <v/>
      </c>
      <c r="Y46" s="234"/>
      <c r="Z46" s="81" t="str">
        <f t="shared" si="72"/>
        <v/>
      </c>
      <c r="AA46" s="81" t="str">
        <f t="shared" si="73"/>
        <v/>
      </c>
      <c r="AB46" s="81" t="str">
        <f t="shared" si="74"/>
        <v/>
      </c>
      <c r="AC46" s="81" t="str">
        <f t="shared" si="75"/>
        <v/>
      </c>
      <c r="AD46" s="234" t="str">
        <f t="shared" si="76"/>
        <v/>
      </c>
      <c r="AE46" s="234"/>
      <c r="AF46" s="234" t="str">
        <f t="shared" si="77"/>
        <v/>
      </c>
      <c r="AG46" s="234"/>
      <c r="AH46" s="234" t="str">
        <f t="shared" si="78"/>
        <v/>
      </c>
      <c r="AI46" s="234"/>
      <c r="AJ46" s="235" t="str">
        <f t="shared" si="79"/>
        <v/>
      </c>
      <c r="AK46" s="235"/>
      <c r="AL46" s="235"/>
      <c r="AM46" s="235"/>
      <c r="AN46" s="235"/>
      <c r="AO46" s="235"/>
      <c r="AP46" s="235"/>
      <c r="AQ46" s="235"/>
      <c r="AR46" s="235"/>
      <c r="AS46" s="235"/>
      <c r="AT46" s="235"/>
      <c r="AU46" s="230" t="str">
        <f t="shared" si="80"/>
        <v/>
      </c>
      <c r="AV46" s="230"/>
      <c r="AW46" s="230"/>
      <c r="AX46" s="230"/>
      <c r="AY46" s="230"/>
      <c r="AZ46" s="230"/>
      <c r="BA46" s="230"/>
      <c r="BB46" s="230"/>
      <c r="BC46" s="230"/>
      <c r="BD46" s="230"/>
      <c r="BE46" s="230"/>
      <c r="BF46" s="230"/>
      <c r="BG46" s="230"/>
      <c r="BH46" s="234" t="str">
        <f t="shared" si="81"/>
        <v/>
      </c>
      <c r="BI46" s="234"/>
      <c r="BJ46" s="234"/>
      <c r="BK46" s="234"/>
      <c r="BL46" s="234"/>
      <c r="BM46" s="234" t="str">
        <f t="shared" si="82"/>
        <v/>
      </c>
      <c r="BN46" s="234"/>
      <c r="BO46" s="234"/>
      <c r="BP46" s="234" t="str">
        <f t="shared" si="83"/>
        <v/>
      </c>
      <c r="BQ46" s="234"/>
      <c r="BR46" s="234" t="str">
        <f t="shared" si="84"/>
        <v/>
      </c>
      <c r="BS46" s="234"/>
      <c r="BT46" s="81" t="str">
        <f t="shared" si="85"/>
        <v/>
      </c>
      <c r="BU46" s="81" t="str">
        <f t="shared" si="86"/>
        <v/>
      </c>
      <c r="BV46" s="81" t="str">
        <f t="shared" si="87"/>
        <v/>
      </c>
      <c r="BW46" s="81" t="str">
        <f t="shared" si="88"/>
        <v/>
      </c>
      <c r="BX46" s="234" t="str">
        <f t="shared" si="89"/>
        <v/>
      </c>
      <c r="BY46" s="234"/>
      <c r="BZ46" s="234" t="str">
        <f t="shared" si="90"/>
        <v/>
      </c>
      <c r="CA46" s="234"/>
      <c r="CB46" s="234" t="str">
        <f t="shared" si="91"/>
        <v/>
      </c>
      <c r="CC46" s="234"/>
      <c r="CD46" s="235" t="str">
        <f t="shared" si="92"/>
        <v/>
      </c>
      <c r="CE46" s="235"/>
      <c r="CF46" s="235"/>
      <c r="CG46" s="235"/>
      <c r="CH46" s="235"/>
      <c r="CI46" s="235"/>
      <c r="CJ46" s="235"/>
      <c r="CK46" s="235"/>
      <c r="CL46" s="235"/>
      <c r="CM46" s="235"/>
      <c r="CN46" s="235"/>
      <c r="CO46" s="60">
        <v>7</v>
      </c>
      <c r="CP46" s="60">
        <v>36</v>
      </c>
      <c r="CV46">
        <f t="shared" ca="1" si="2"/>
        <v>1</v>
      </c>
      <c r="CW46" s="58" t="str">
        <f ca="1">Mordor!W46</f>
        <v/>
      </c>
      <c r="DC46">
        <f t="shared" si="54"/>
        <v>1</v>
      </c>
      <c r="DH46">
        <v>9</v>
      </c>
      <c r="DI46">
        <f>LOOKUP(DH46,$DC:$DC,$DE:$DE)</f>
        <v>0</v>
      </c>
      <c r="DJ46">
        <f>LOOKUP(DH46,$DC:$DC,$DF:$DF)</f>
        <v>0</v>
      </c>
      <c r="DK46" s="61">
        <f t="shared" ref="DK46" si="96">IF(DI46=0,0,CONCATENATE(DI46,IF(OR(COUNT(FIND("Horse",DJ46))=1,COUNT(FIND("Warg",DJ46))=1,COUNT(FIND("Engineer Captain",DJ46))=1,COUNT(FIND("War Camel",DJ46))=1,COUNT(FIND("Fell warg",DJ46))=1,COUNT(FIND("The white warg",DJ46))=1),"1.",""),IF(OR(COUNT(FIND("armoured horse",DJ46))=1,COUNT(FIND("Troll",DJ46))=1,COUNT(FIND("Mahûd Beastmaster",DJ46))=1,COUNT(FIND("Signal Tower",DJ46))=1),"2.",""),IF(OR(COUNT(FIND("Fell Beast",DJ46))=1,COUNT(FIND("Upgraded Crew",DJ46))=1,COUNT(FIND("Khandish chariot",DJ46))=1),"3.",""),IF(COUNT(FIND("armoured Fell beast",DJ46))=1,"4.",""),IF(COUNT(FIND("Horned Fell beast",DJ46))=1,"5.","")))</f>
        <v>0</v>
      </c>
      <c r="DL46">
        <f>LOOKUP(DK46,$EH:$EH,$EI:$EI)</f>
        <v>0</v>
      </c>
      <c r="DM46" s="61">
        <f t="shared" ref="DM46" si="97">IF(DL46=0,0,CONCATENATE(DL46,IF(OR(COUNT(FIND("Morgul Arrows",DJ46))=1,COUNT(FIND("Shield",DJ46))=1,COUNT(FIND("The One Ring",DJ46))=1,COUNT(FIND("Breathe Fire",DJ46))=1,COUNT(FIND("Campfire",DJ46))=1,COUNT(FIND("Stone Flail",DJ46))=1),"1.",""),IF(OR(COUNT(FIND("Armour",DJ46))=1,COUNT(FIND("Fly",DJ46))=1,COUNT(FIND("Crown of Morgul",DJ46))=1,COUNT(FIND("War Drum",DJ46))=1),"2.",""),IF(OR(COUNT(FIND("Heavy armour",DJ46))=1,COUNT(FIND("Tough hide",DJ46))=1,COUNT(FIND("Gnarled Hide",DJ46))=1),"3.",""),IF(OR(COUNT(FIND("Wyrmtongue",DJ46))=1,COUNT(FIND("Foul Temperament",DJ46))=1,COUNT(FIND("Easterling War drum",DJ46))=1),"4.","")))</f>
        <v>0</v>
      </c>
      <c r="DN46">
        <f t="shared" si="53"/>
        <v>0</v>
      </c>
      <c r="DO46">
        <f t="shared" si="55"/>
        <v>0</v>
      </c>
      <c r="DP46">
        <f t="shared" si="56"/>
        <v>0</v>
      </c>
      <c r="DQ46">
        <f t="shared" si="57"/>
        <v>0</v>
      </c>
      <c r="DR46">
        <f t="shared" si="58"/>
        <v>0</v>
      </c>
      <c r="DS46">
        <f t="shared" si="59"/>
        <v>0</v>
      </c>
      <c r="DT46">
        <f t="shared" si="60"/>
        <v>0</v>
      </c>
      <c r="DU46">
        <f t="shared" si="61"/>
        <v>0</v>
      </c>
      <c r="DV46">
        <f t="shared" si="62"/>
        <v>0</v>
      </c>
      <c r="DW46">
        <f t="shared" si="63"/>
        <v>0</v>
      </c>
      <c r="DX46">
        <f t="shared" si="64"/>
        <v>0</v>
      </c>
      <c r="DY46">
        <f t="shared" si="65"/>
        <v>0</v>
      </c>
      <c r="DZ46">
        <f t="shared" si="66"/>
        <v>0</v>
      </c>
      <c r="EA46" s="17">
        <f t="shared" si="22"/>
        <v>1</v>
      </c>
      <c r="EB46" s="85" t="str">
        <f>IF(COUNT(FIND(" with ",DJ46))=1,SUBSTITUTE(DJ46,CONCATENATE(DI46," with"),""),"")</f>
        <v/>
      </c>
      <c r="EC46" s="85" t="str">
        <f t="shared" si="21"/>
        <v/>
      </c>
      <c r="ED46" s="85"/>
      <c r="EE46" s="65" t="s">
        <v>477</v>
      </c>
      <c r="EF46" s="84" t="s">
        <v>2315</v>
      </c>
      <c r="EG46" s="85"/>
      <c r="EH46" s="62" t="s">
        <v>425</v>
      </c>
      <c r="EI46" s="63" t="s">
        <v>425</v>
      </c>
      <c r="EJ46" s="59"/>
      <c r="EO46" s="65" t="s">
        <v>425</v>
      </c>
      <c r="EP46" s="65" t="s">
        <v>425</v>
      </c>
      <c r="EQ46" s="69" t="s">
        <v>619</v>
      </c>
      <c r="ER46" s="69" t="s">
        <v>1843</v>
      </c>
      <c r="ES46" s="69" t="s">
        <v>644</v>
      </c>
      <c r="ET46" s="78" t="s">
        <v>621</v>
      </c>
      <c r="EU46" s="69" t="s">
        <v>621</v>
      </c>
      <c r="EV46" s="69" t="s">
        <v>629</v>
      </c>
      <c r="EW46" s="69" t="s">
        <v>629</v>
      </c>
      <c r="EX46" s="69" t="s">
        <v>621</v>
      </c>
      <c r="EY46" s="69" t="s">
        <v>629</v>
      </c>
      <c r="EZ46" s="69" t="s">
        <v>635</v>
      </c>
      <c r="FA46" s="69" t="s">
        <v>635</v>
      </c>
      <c r="FB46" s="84" t="str">
        <f>""</f>
        <v/>
      </c>
      <c r="FH46" s="84">
        <f t="shared" si="4"/>
        <v>0</v>
      </c>
      <c r="FI46" s="84">
        <f t="shared" si="5"/>
        <v>1</v>
      </c>
      <c r="FJ46" s="85" t="s">
        <v>1418</v>
      </c>
      <c r="FN46" s="84">
        <f t="shared" si="6"/>
        <v>0</v>
      </c>
      <c r="FO46" s="84">
        <f t="shared" si="7"/>
        <v>1</v>
      </c>
      <c r="FP46" s="84" t="s">
        <v>2185</v>
      </c>
    </row>
    <row r="47" spans="1:172" ht="18" customHeight="1" x14ac:dyDescent="0.25">
      <c r="A47" s="230" t="str">
        <f t="shared" si="67"/>
        <v/>
      </c>
      <c r="B47" s="230"/>
      <c r="C47" s="230"/>
      <c r="D47" s="230"/>
      <c r="E47" s="230"/>
      <c r="F47" s="230"/>
      <c r="G47" s="230"/>
      <c r="H47" s="230"/>
      <c r="I47" s="230"/>
      <c r="J47" s="230"/>
      <c r="K47" s="230"/>
      <c r="L47" s="230"/>
      <c r="M47" s="230"/>
      <c r="N47" s="234" t="str">
        <f t="shared" si="68"/>
        <v/>
      </c>
      <c r="O47" s="234"/>
      <c r="P47" s="234"/>
      <c r="Q47" s="234"/>
      <c r="R47" s="234"/>
      <c r="S47" s="234" t="str">
        <f t="shared" si="69"/>
        <v/>
      </c>
      <c r="T47" s="234"/>
      <c r="U47" s="234"/>
      <c r="V47" s="234" t="str">
        <f t="shared" si="70"/>
        <v/>
      </c>
      <c r="W47" s="234"/>
      <c r="X47" s="234" t="str">
        <f t="shared" si="71"/>
        <v/>
      </c>
      <c r="Y47" s="234"/>
      <c r="Z47" s="81" t="str">
        <f t="shared" si="72"/>
        <v/>
      </c>
      <c r="AA47" s="81" t="str">
        <f t="shared" si="73"/>
        <v/>
      </c>
      <c r="AB47" s="81" t="str">
        <f t="shared" si="74"/>
        <v/>
      </c>
      <c r="AC47" s="81" t="str">
        <f t="shared" si="75"/>
        <v/>
      </c>
      <c r="AD47" s="234" t="str">
        <f t="shared" si="76"/>
        <v/>
      </c>
      <c r="AE47" s="234"/>
      <c r="AF47" s="234" t="str">
        <f t="shared" si="77"/>
        <v/>
      </c>
      <c r="AG47" s="234"/>
      <c r="AH47" s="234" t="str">
        <f t="shared" si="78"/>
        <v/>
      </c>
      <c r="AI47" s="234"/>
      <c r="AJ47" s="235" t="str">
        <f t="shared" si="79"/>
        <v/>
      </c>
      <c r="AK47" s="235"/>
      <c r="AL47" s="235"/>
      <c r="AM47" s="235"/>
      <c r="AN47" s="235"/>
      <c r="AO47" s="235"/>
      <c r="AP47" s="235"/>
      <c r="AQ47" s="235"/>
      <c r="AR47" s="235"/>
      <c r="AS47" s="235"/>
      <c r="AT47" s="235"/>
      <c r="AU47" s="230" t="str">
        <f t="shared" si="80"/>
        <v/>
      </c>
      <c r="AV47" s="230"/>
      <c r="AW47" s="230"/>
      <c r="AX47" s="230"/>
      <c r="AY47" s="230"/>
      <c r="AZ47" s="230"/>
      <c r="BA47" s="230"/>
      <c r="BB47" s="230"/>
      <c r="BC47" s="230"/>
      <c r="BD47" s="230"/>
      <c r="BE47" s="230"/>
      <c r="BF47" s="230"/>
      <c r="BG47" s="230"/>
      <c r="BH47" s="234" t="str">
        <f t="shared" si="81"/>
        <v/>
      </c>
      <c r="BI47" s="234"/>
      <c r="BJ47" s="234"/>
      <c r="BK47" s="234"/>
      <c r="BL47" s="234"/>
      <c r="BM47" s="234" t="str">
        <f t="shared" si="82"/>
        <v/>
      </c>
      <c r="BN47" s="234"/>
      <c r="BO47" s="234"/>
      <c r="BP47" s="234" t="str">
        <f t="shared" si="83"/>
        <v/>
      </c>
      <c r="BQ47" s="234"/>
      <c r="BR47" s="234" t="str">
        <f t="shared" si="84"/>
        <v/>
      </c>
      <c r="BS47" s="234"/>
      <c r="BT47" s="81" t="str">
        <f t="shared" si="85"/>
        <v/>
      </c>
      <c r="BU47" s="81" t="str">
        <f t="shared" si="86"/>
        <v/>
      </c>
      <c r="BV47" s="81" t="str">
        <f t="shared" si="87"/>
        <v/>
      </c>
      <c r="BW47" s="81" t="str">
        <f t="shared" si="88"/>
        <v/>
      </c>
      <c r="BX47" s="234" t="str">
        <f t="shared" si="89"/>
        <v/>
      </c>
      <c r="BY47" s="234"/>
      <c r="BZ47" s="234" t="str">
        <f t="shared" si="90"/>
        <v/>
      </c>
      <c r="CA47" s="234"/>
      <c r="CB47" s="234" t="str">
        <f t="shared" si="91"/>
        <v/>
      </c>
      <c r="CC47" s="234"/>
      <c r="CD47" s="235" t="str">
        <f t="shared" si="92"/>
        <v/>
      </c>
      <c r="CE47" s="235"/>
      <c r="CF47" s="235"/>
      <c r="CG47" s="235"/>
      <c r="CH47" s="235"/>
      <c r="CI47" s="235"/>
      <c r="CJ47" s="235"/>
      <c r="CK47" s="235"/>
      <c r="CL47" s="235"/>
      <c r="CM47" s="235"/>
      <c r="CN47" s="235"/>
      <c r="CO47" s="60">
        <v>8</v>
      </c>
      <c r="CP47" s="60">
        <v>37</v>
      </c>
      <c r="CV47">
        <f t="shared" ca="1" si="2"/>
        <v>1</v>
      </c>
      <c r="CW47" s="58" t="str">
        <f ca="1">Mordor!W47</f>
        <v/>
      </c>
      <c r="DC47">
        <f t="shared" si="54"/>
        <v>1</v>
      </c>
      <c r="DK47" s="84"/>
      <c r="DL47">
        <f>LOOKUP(DK46,$EH:$EH,$EJ:$EJ)</f>
        <v>0</v>
      </c>
      <c r="DM47" s="84">
        <f t="shared" ref="DM47:DM50" si="98">DL47</f>
        <v>0</v>
      </c>
      <c r="DN47">
        <f t="shared" si="53"/>
        <v>0</v>
      </c>
      <c r="DO47">
        <f t="shared" si="55"/>
        <v>0</v>
      </c>
      <c r="DP47">
        <f t="shared" si="56"/>
        <v>0</v>
      </c>
      <c r="DQ47">
        <f t="shared" si="57"/>
        <v>0</v>
      </c>
      <c r="DR47">
        <f t="shared" si="58"/>
        <v>0</v>
      </c>
      <c r="DS47">
        <f t="shared" si="59"/>
        <v>0</v>
      </c>
      <c r="DT47">
        <f t="shared" si="60"/>
        <v>0</v>
      </c>
      <c r="DU47">
        <f t="shared" si="61"/>
        <v>0</v>
      </c>
      <c r="DV47">
        <f t="shared" si="62"/>
        <v>0</v>
      </c>
      <c r="DW47">
        <f t="shared" si="63"/>
        <v>0</v>
      </c>
      <c r="DX47">
        <f t="shared" si="64"/>
        <v>0</v>
      </c>
      <c r="DY47">
        <f t="shared" si="65"/>
        <v>0</v>
      </c>
      <c r="DZ47">
        <f t="shared" si="66"/>
        <v>0</v>
      </c>
      <c r="EA47" s="17">
        <f t="shared" si="22"/>
        <v>1</v>
      </c>
      <c r="EB47" s="85"/>
      <c r="EC47" s="85" t="str">
        <f t="shared" si="21"/>
        <v/>
      </c>
      <c r="ED47" s="85"/>
      <c r="EE47" s="65" t="s">
        <v>468</v>
      </c>
      <c r="EF47" s="84" t="s">
        <v>2221</v>
      </c>
      <c r="EG47" s="85"/>
      <c r="EH47" s="62" t="s">
        <v>452</v>
      </c>
      <c r="EI47" s="63" t="s">
        <v>452</v>
      </c>
      <c r="EJ47" s="64"/>
      <c r="EO47" s="65" t="s">
        <v>1009</v>
      </c>
      <c r="EP47" s="65" t="s">
        <v>425</v>
      </c>
      <c r="EQ47" s="69" t="s">
        <v>619</v>
      </c>
      <c r="ER47" s="69" t="s">
        <v>1843</v>
      </c>
      <c r="ES47" s="69" t="s">
        <v>644</v>
      </c>
      <c r="ET47" s="78" t="s">
        <v>621</v>
      </c>
      <c r="EU47" s="69" t="s">
        <v>628</v>
      </c>
      <c r="EV47" s="69" t="s">
        <v>629</v>
      </c>
      <c r="EW47" s="69" t="s">
        <v>629</v>
      </c>
      <c r="EX47" s="69" t="s">
        <v>621</v>
      </c>
      <c r="EY47" s="69" t="s">
        <v>629</v>
      </c>
      <c r="EZ47" s="69" t="s">
        <v>635</v>
      </c>
      <c r="FA47" s="69" t="s">
        <v>635</v>
      </c>
      <c r="FB47" s="84" t="str">
        <f>""</f>
        <v/>
      </c>
      <c r="FH47" s="84">
        <f t="shared" si="4"/>
        <v>0</v>
      </c>
      <c r="FI47" s="84">
        <f t="shared" si="5"/>
        <v>1</v>
      </c>
      <c r="FJ47" s="85" t="s">
        <v>1419</v>
      </c>
      <c r="FN47" s="84">
        <f t="shared" si="6"/>
        <v>0</v>
      </c>
      <c r="FO47" s="84">
        <f t="shared" si="7"/>
        <v>1</v>
      </c>
      <c r="FP47" s="84" t="s">
        <v>2186</v>
      </c>
    </row>
    <row r="48" spans="1:172" ht="18" customHeight="1" x14ac:dyDescent="0.25">
      <c r="A48" s="230" t="str">
        <f t="shared" si="67"/>
        <v/>
      </c>
      <c r="B48" s="230"/>
      <c r="C48" s="230"/>
      <c r="D48" s="230"/>
      <c r="E48" s="230"/>
      <c r="F48" s="230"/>
      <c r="G48" s="230"/>
      <c r="H48" s="230"/>
      <c r="I48" s="230"/>
      <c r="J48" s="230"/>
      <c r="K48" s="230"/>
      <c r="L48" s="230"/>
      <c r="M48" s="230"/>
      <c r="N48" s="234" t="str">
        <f t="shared" si="68"/>
        <v/>
      </c>
      <c r="O48" s="234"/>
      <c r="P48" s="234"/>
      <c r="Q48" s="234"/>
      <c r="R48" s="234"/>
      <c r="S48" s="234" t="str">
        <f t="shared" si="69"/>
        <v/>
      </c>
      <c r="T48" s="234"/>
      <c r="U48" s="234"/>
      <c r="V48" s="234" t="str">
        <f t="shared" si="70"/>
        <v/>
      </c>
      <c r="W48" s="234"/>
      <c r="X48" s="234" t="str">
        <f t="shared" si="71"/>
        <v/>
      </c>
      <c r="Y48" s="234"/>
      <c r="Z48" s="81" t="str">
        <f t="shared" si="72"/>
        <v/>
      </c>
      <c r="AA48" s="81" t="str">
        <f t="shared" si="73"/>
        <v/>
      </c>
      <c r="AB48" s="81" t="str">
        <f t="shared" si="74"/>
        <v/>
      </c>
      <c r="AC48" s="81" t="str">
        <f t="shared" si="75"/>
        <v/>
      </c>
      <c r="AD48" s="234" t="str">
        <f t="shared" si="76"/>
        <v/>
      </c>
      <c r="AE48" s="234"/>
      <c r="AF48" s="234" t="str">
        <f t="shared" si="77"/>
        <v/>
      </c>
      <c r="AG48" s="234"/>
      <c r="AH48" s="234" t="str">
        <f t="shared" si="78"/>
        <v/>
      </c>
      <c r="AI48" s="234"/>
      <c r="AJ48" s="235" t="str">
        <f t="shared" si="79"/>
        <v/>
      </c>
      <c r="AK48" s="235"/>
      <c r="AL48" s="235"/>
      <c r="AM48" s="235"/>
      <c r="AN48" s="235"/>
      <c r="AO48" s="235"/>
      <c r="AP48" s="235"/>
      <c r="AQ48" s="235"/>
      <c r="AR48" s="235"/>
      <c r="AS48" s="235"/>
      <c r="AT48" s="235"/>
      <c r="AU48" s="230" t="str">
        <f t="shared" si="80"/>
        <v/>
      </c>
      <c r="AV48" s="230"/>
      <c r="AW48" s="230"/>
      <c r="AX48" s="230"/>
      <c r="AY48" s="230"/>
      <c r="AZ48" s="230"/>
      <c r="BA48" s="230"/>
      <c r="BB48" s="230"/>
      <c r="BC48" s="230"/>
      <c r="BD48" s="230"/>
      <c r="BE48" s="230"/>
      <c r="BF48" s="230"/>
      <c r="BG48" s="230"/>
      <c r="BH48" s="234" t="str">
        <f t="shared" si="81"/>
        <v/>
      </c>
      <c r="BI48" s="234"/>
      <c r="BJ48" s="234"/>
      <c r="BK48" s="234"/>
      <c r="BL48" s="234"/>
      <c r="BM48" s="234" t="str">
        <f t="shared" si="82"/>
        <v/>
      </c>
      <c r="BN48" s="234"/>
      <c r="BO48" s="234"/>
      <c r="BP48" s="234" t="str">
        <f t="shared" si="83"/>
        <v/>
      </c>
      <c r="BQ48" s="234"/>
      <c r="BR48" s="234" t="str">
        <f t="shared" si="84"/>
        <v/>
      </c>
      <c r="BS48" s="234"/>
      <c r="BT48" s="81" t="str">
        <f t="shared" si="85"/>
        <v/>
      </c>
      <c r="BU48" s="81" t="str">
        <f t="shared" si="86"/>
        <v/>
      </c>
      <c r="BV48" s="81" t="str">
        <f t="shared" si="87"/>
        <v/>
      </c>
      <c r="BW48" s="81" t="str">
        <f t="shared" si="88"/>
        <v/>
      </c>
      <c r="BX48" s="234" t="str">
        <f t="shared" si="89"/>
        <v/>
      </c>
      <c r="BY48" s="234"/>
      <c r="BZ48" s="234" t="str">
        <f t="shared" si="90"/>
        <v/>
      </c>
      <c r="CA48" s="234"/>
      <c r="CB48" s="234" t="str">
        <f t="shared" si="91"/>
        <v/>
      </c>
      <c r="CC48" s="234"/>
      <c r="CD48" s="235" t="str">
        <f t="shared" si="92"/>
        <v/>
      </c>
      <c r="CE48" s="235"/>
      <c r="CF48" s="235"/>
      <c r="CG48" s="235"/>
      <c r="CH48" s="235"/>
      <c r="CI48" s="235"/>
      <c r="CJ48" s="235"/>
      <c r="CK48" s="235"/>
      <c r="CL48" s="235"/>
      <c r="CM48" s="235"/>
      <c r="CN48" s="235"/>
      <c r="CO48" s="60">
        <v>9</v>
      </c>
      <c r="CP48" s="60">
        <v>38</v>
      </c>
      <c r="CV48">
        <f t="shared" ca="1" si="2"/>
        <v>1</v>
      </c>
      <c r="CW48" s="58" t="str">
        <f ca="1">Mordor!W48</f>
        <v/>
      </c>
      <c r="DC48">
        <f t="shared" si="54"/>
        <v>1</v>
      </c>
      <c r="DK48" s="84"/>
      <c r="DL48">
        <f>LOOKUP(DK46,$EH:$EH,$EK:$EK)</f>
        <v>0</v>
      </c>
      <c r="DM48" s="84">
        <f t="shared" si="98"/>
        <v>0</v>
      </c>
      <c r="DN48">
        <f t="shared" si="53"/>
        <v>0</v>
      </c>
      <c r="DO48">
        <f t="shared" si="55"/>
        <v>0</v>
      </c>
      <c r="DP48">
        <f t="shared" si="56"/>
        <v>0</v>
      </c>
      <c r="DQ48">
        <f t="shared" si="57"/>
        <v>0</v>
      </c>
      <c r="DR48">
        <f t="shared" si="58"/>
        <v>0</v>
      </c>
      <c r="DS48">
        <f t="shared" si="59"/>
        <v>0</v>
      </c>
      <c r="DT48">
        <f t="shared" si="60"/>
        <v>0</v>
      </c>
      <c r="DU48">
        <f t="shared" si="61"/>
        <v>0</v>
      </c>
      <c r="DV48">
        <f t="shared" si="62"/>
        <v>0</v>
      </c>
      <c r="DW48">
        <f t="shared" si="63"/>
        <v>0</v>
      </c>
      <c r="DX48">
        <f t="shared" si="64"/>
        <v>0</v>
      </c>
      <c r="DY48">
        <f t="shared" si="65"/>
        <v>0</v>
      </c>
      <c r="DZ48">
        <f t="shared" si="66"/>
        <v>0</v>
      </c>
      <c r="EA48" s="17">
        <f t="shared" si="22"/>
        <v>1</v>
      </c>
      <c r="EB48" s="85"/>
      <c r="EC48" s="85" t="str">
        <f t="shared" si="21"/>
        <v/>
      </c>
      <c r="ED48" s="85"/>
      <c r="EE48" s="65" t="s">
        <v>472</v>
      </c>
      <c r="EF48" s="84" t="s">
        <v>2217</v>
      </c>
      <c r="EG48" s="85"/>
      <c r="EH48" s="62" t="s">
        <v>453</v>
      </c>
      <c r="EI48" s="63" t="s">
        <v>453</v>
      </c>
      <c r="EJ48" s="64"/>
      <c r="EO48" s="65" t="s">
        <v>452</v>
      </c>
      <c r="EP48" s="65" t="s">
        <v>452</v>
      </c>
      <c r="EQ48" s="69" t="s">
        <v>619</v>
      </c>
      <c r="ER48" s="69" t="s">
        <v>1843</v>
      </c>
      <c r="ES48" s="69" t="s">
        <v>647</v>
      </c>
      <c r="ET48" s="78" t="s">
        <v>623</v>
      </c>
      <c r="EU48" s="69" t="s">
        <v>623</v>
      </c>
      <c r="EV48" s="69" t="s">
        <v>635</v>
      </c>
      <c r="EW48" s="69" t="s">
        <v>635</v>
      </c>
      <c r="EX48" s="69" t="s">
        <v>623</v>
      </c>
      <c r="EY48" s="84" t="str">
        <f>""</f>
        <v/>
      </c>
      <c r="EZ48" s="84" t="str">
        <f>""</f>
        <v/>
      </c>
      <c r="FA48" s="84" t="str">
        <f>""</f>
        <v/>
      </c>
      <c r="FB48" s="84" t="str">
        <f>""</f>
        <v/>
      </c>
      <c r="FH48" s="84">
        <f t="shared" si="4"/>
        <v>0</v>
      </c>
      <c r="FI48" s="84">
        <f t="shared" si="5"/>
        <v>1</v>
      </c>
      <c r="FJ48" s="85" t="str">
        <f>""</f>
        <v/>
      </c>
      <c r="FN48" s="84">
        <f t="shared" si="6"/>
        <v>0</v>
      </c>
      <c r="FO48" s="84">
        <f t="shared" si="7"/>
        <v>1</v>
      </c>
      <c r="FP48" s="84" t="s">
        <v>2187</v>
      </c>
    </row>
    <row r="49" spans="1:172" ht="18" customHeight="1" x14ac:dyDescent="0.25">
      <c r="A49" s="230" t="str">
        <f t="shared" si="67"/>
        <v/>
      </c>
      <c r="B49" s="230"/>
      <c r="C49" s="230"/>
      <c r="D49" s="230"/>
      <c r="E49" s="230"/>
      <c r="F49" s="230"/>
      <c r="G49" s="230"/>
      <c r="H49" s="230"/>
      <c r="I49" s="230"/>
      <c r="J49" s="230"/>
      <c r="K49" s="230"/>
      <c r="L49" s="230"/>
      <c r="M49" s="230"/>
      <c r="N49" s="234" t="str">
        <f t="shared" si="68"/>
        <v/>
      </c>
      <c r="O49" s="234"/>
      <c r="P49" s="234"/>
      <c r="Q49" s="234"/>
      <c r="R49" s="234"/>
      <c r="S49" s="234" t="str">
        <f t="shared" si="69"/>
        <v/>
      </c>
      <c r="T49" s="234"/>
      <c r="U49" s="234"/>
      <c r="V49" s="234" t="str">
        <f t="shared" si="70"/>
        <v/>
      </c>
      <c r="W49" s="234"/>
      <c r="X49" s="234" t="str">
        <f t="shared" si="71"/>
        <v/>
      </c>
      <c r="Y49" s="234"/>
      <c r="Z49" s="81" t="str">
        <f t="shared" si="72"/>
        <v/>
      </c>
      <c r="AA49" s="81" t="str">
        <f t="shared" si="73"/>
        <v/>
      </c>
      <c r="AB49" s="81" t="str">
        <f t="shared" si="74"/>
        <v/>
      </c>
      <c r="AC49" s="81" t="str">
        <f t="shared" si="75"/>
        <v/>
      </c>
      <c r="AD49" s="234" t="str">
        <f t="shared" si="76"/>
        <v/>
      </c>
      <c r="AE49" s="234"/>
      <c r="AF49" s="234" t="str">
        <f t="shared" si="77"/>
        <v/>
      </c>
      <c r="AG49" s="234"/>
      <c r="AH49" s="234" t="str">
        <f t="shared" si="78"/>
        <v/>
      </c>
      <c r="AI49" s="234"/>
      <c r="AJ49" s="235" t="str">
        <f t="shared" si="79"/>
        <v/>
      </c>
      <c r="AK49" s="235"/>
      <c r="AL49" s="235"/>
      <c r="AM49" s="235"/>
      <c r="AN49" s="235"/>
      <c r="AO49" s="235"/>
      <c r="AP49" s="235"/>
      <c r="AQ49" s="235"/>
      <c r="AR49" s="235"/>
      <c r="AS49" s="235"/>
      <c r="AT49" s="235"/>
      <c r="AU49" s="230" t="str">
        <f t="shared" si="80"/>
        <v/>
      </c>
      <c r="AV49" s="230"/>
      <c r="AW49" s="230"/>
      <c r="AX49" s="230"/>
      <c r="AY49" s="230"/>
      <c r="AZ49" s="230"/>
      <c r="BA49" s="230"/>
      <c r="BB49" s="230"/>
      <c r="BC49" s="230"/>
      <c r="BD49" s="230"/>
      <c r="BE49" s="230"/>
      <c r="BF49" s="230"/>
      <c r="BG49" s="230"/>
      <c r="BH49" s="234" t="str">
        <f t="shared" si="81"/>
        <v/>
      </c>
      <c r="BI49" s="234"/>
      <c r="BJ49" s="234"/>
      <c r="BK49" s="234"/>
      <c r="BL49" s="234"/>
      <c r="BM49" s="234" t="str">
        <f t="shared" si="82"/>
        <v/>
      </c>
      <c r="BN49" s="234"/>
      <c r="BO49" s="234"/>
      <c r="BP49" s="234" t="str">
        <f t="shared" si="83"/>
        <v/>
      </c>
      <c r="BQ49" s="234"/>
      <c r="BR49" s="234" t="str">
        <f t="shared" si="84"/>
        <v/>
      </c>
      <c r="BS49" s="234"/>
      <c r="BT49" s="81" t="str">
        <f t="shared" si="85"/>
        <v/>
      </c>
      <c r="BU49" s="81" t="str">
        <f t="shared" si="86"/>
        <v/>
      </c>
      <c r="BV49" s="81" t="str">
        <f t="shared" si="87"/>
        <v/>
      </c>
      <c r="BW49" s="81" t="str">
        <f t="shared" si="88"/>
        <v/>
      </c>
      <c r="BX49" s="234" t="str">
        <f t="shared" si="89"/>
        <v/>
      </c>
      <c r="BY49" s="234"/>
      <c r="BZ49" s="234" t="str">
        <f t="shared" si="90"/>
        <v/>
      </c>
      <c r="CA49" s="234"/>
      <c r="CB49" s="234" t="str">
        <f t="shared" si="91"/>
        <v/>
      </c>
      <c r="CC49" s="234"/>
      <c r="CD49" s="235" t="str">
        <f t="shared" si="92"/>
        <v/>
      </c>
      <c r="CE49" s="235"/>
      <c r="CF49" s="235"/>
      <c r="CG49" s="235"/>
      <c r="CH49" s="235"/>
      <c r="CI49" s="235"/>
      <c r="CJ49" s="235"/>
      <c r="CK49" s="235"/>
      <c r="CL49" s="235"/>
      <c r="CM49" s="235"/>
      <c r="CN49" s="235"/>
      <c r="CO49" s="60">
        <v>10</v>
      </c>
      <c r="CP49" s="60">
        <v>39</v>
      </c>
      <c r="CV49">
        <f t="shared" ca="1" si="2"/>
        <v>1</v>
      </c>
      <c r="CW49" s="58" t="str">
        <f ca="1">Mordor!W49</f>
        <v/>
      </c>
      <c r="DC49">
        <f t="shared" si="54"/>
        <v>1</v>
      </c>
      <c r="DK49" s="84"/>
      <c r="DL49">
        <f>LOOKUP(DK46,$EH:$EH,$EL:$EL)</f>
        <v>0</v>
      </c>
      <c r="DM49" s="84">
        <f t="shared" si="98"/>
        <v>0</v>
      </c>
      <c r="DN49">
        <f t="shared" si="53"/>
        <v>0</v>
      </c>
      <c r="DO49">
        <f t="shared" si="55"/>
        <v>0</v>
      </c>
      <c r="DP49">
        <f t="shared" si="56"/>
        <v>0</v>
      </c>
      <c r="DQ49">
        <f t="shared" si="57"/>
        <v>0</v>
      </c>
      <c r="DR49">
        <f t="shared" si="58"/>
        <v>0</v>
      </c>
      <c r="DS49">
        <f t="shared" si="59"/>
        <v>0</v>
      </c>
      <c r="DT49">
        <f t="shared" si="60"/>
        <v>0</v>
      </c>
      <c r="DU49">
        <f t="shared" si="61"/>
        <v>0</v>
      </c>
      <c r="DV49">
        <f t="shared" si="62"/>
        <v>0</v>
      </c>
      <c r="DW49">
        <f t="shared" si="63"/>
        <v>0</v>
      </c>
      <c r="DX49">
        <f t="shared" si="64"/>
        <v>0</v>
      </c>
      <c r="DY49">
        <f t="shared" si="65"/>
        <v>0</v>
      </c>
      <c r="DZ49">
        <f t="shared" si="66"/>
        <v>0</v>
      </c>
      <c r="EA49" s="17">
        <f t="shared" si="22"/>
        <v>1</v>
      </c>
      <c r="EB49" s="85"/>
      <c r="EC49" s="85" t="str">
        <f t="shared" si="21"/>
        <v/>
      </c>
      <c r="ED49" s="85"/>
      <c r="EE49" s="65" t="s">
        <v>315</v>
      </c>
      <c r="EG49" s="85"/>
      <c r="EH49" s="62" t="s">
        <v>419</v>
      </c>
      <c r="EI49" s="63" t="s">
        <v>419</v>
      </c>
      <c r="EJ49" s="64"/>
      <c r="EO49" s="65" t="s">
        <v>1022</v>
      </c>
      <c r="EP49" s="65" t="s">
        <v>452</v>
      </c>
      <c r="EQ49" s="69" t="s">
        <v>619</v>
      </c>
      <c r="ER49" s="69" t="s">
        <v>1843</v>
      </c>
      <c r="ES49" s="69" t="s">
        <v>647</v>
      </c>
      <c r="ET49" s="78" t="s">
        <v>623</v>
      </c>
      <c r="EU49" s="69" t="s">
        <v>621</v>
      </c>
      <c r="EV49" s="69" t="s">
        <v>635</v>
      </c>
      <c r="EW49" s="69" t="s">
        <v>635</v>
      </c>
      <c r="EX49" s="69" t="s">
        <v>623</v>
      </c>
      <c r="EY49" s="84" t="str">
        <f>""</f>
        <v/>
      </c>
      <c r="EZ49" s="84" t="str">
        <f>""</f>
        <v/>
      </c>
      <c r="FA49" s="84" t="str">
        <f>""</f>
        <v/>
      </c>
      <c r="FB49" s="84" t="str">
        <f>""</f>
        <v/>
      </c>
      <c r="FH49" s="84">
        <f t="shared" si="4"/>
        <v>1</v>
      </c>
      <c r="FI49" s="84">
        <f t="shared" si="5"/>
        <v>1</v>
      </c>
      <c r="FJ49" s="85" t="s">
        <v>1387</v>
      </c>
      <c r="FN49" s="84">
        <f t="shared" si="6"/>
        <v>0</v>
      </c>
      <c r="FO49" s="84">
        <f t="shared" si="7"/>
        <v>1</v>
      </c>
      <c r="FP49" s="84" t="s">
        <v>2188</v>
      </c>
    </row>
    <row r="50" spans="1:172" ht="18" customHeight="1" x14ac:dyDescent="0.25">
      <c r="A50" s="230" t="str">
        <f t="shared" si="67"/>
        <v/>
      </c>
      <c r="B50" s="230"/>
      <c r="C50" s="230"/>
      <c r="D50" s="230"/>
      <c r="E50" s="230"/>
      <c r="F50" s="230"/>
      <c r="G50" s="230"/>
      <c r="H50" s="230"/>
      <c r="I50" s="230"/>
      <c r="J50" s="230"/>
      <c r="K50" s="230"/>
      <c r="L50" s="230"/>
      <c r="M50" s="230"/>
      <c r="N50" s="234" t="str">
        <f t="shared" si="68"/>
        <v/>
      </c>
      <c r="O50" s="234"/>
      <c r="P50" s="234"/>
      <c r="Q50" s="234"/>
      <c r="R50" s="234"/>
      <c r="S50" s="234" t="str">
        <f t="shared" si="69"/>
        <v/>
      </c>
      <c r="T50" s="234"/>
      <c r="U50" s="234"/>
      <c r="V50" s="234" t="str">
        <f t="shared" si="70"/>
        <v/>
      </c>
      <c r="W50" s="234"/>
      <c r="X50" s="234" t="str">
        <f t="shared" si="71"/>
        <v/>
      </c>
      <c r="Y50" s="234"/>
      <c r="Z50" s="81" t="str">
        <f t="shared" si="72"/>
        <v/>
      </c>
      <c r="AA50" s="81" t="str">
        <f t="shared" si="73"/>
        <v/>
      </c>
      <c r="AB50" s="81" t="str">
        <f t="shared" si="74"/>
        <v/>
      </c>
      <c r="AC50" s="81" t="str">
        <f t="shared" si="75"/>
        <v/>
      </c>
      <c r="AD50" s="234" t="str">
        <f t="shared" si="76"/>
        <v/>
      </c>
      <c r="AE50" s="234"/>
      <c r="AF50" s="234" t="str">
        <f t="shared" si="77"/>
        <v/>
      </c>
      <c r="AG50" s="234"/>
      <c r="AH50" s="234" t="str">
        <f t="shared" si="78"/>
        <v/>
      </c>
      <c r="AI50" s="234"/>
      <c r="AJ50" s="235" t="str">
        <f t="shared" si="79"/>
        <v/>
      </c>
      <c r="AK50" s="235"/>
      <c r="AL50" s="235"/>
      <c r="AM50" s="235"/>
      <c r="AN50" s="235"/>
      <c r="AO50" s="235"/>
      <c r="AP50" s="235"/>
      <c r="AQ50" s="235"/>
      <c r="AR50" s="235"/>
      <c r="AS50" s="235"/>
      <c r="AT50" s="235"/>
      <c r="AU50" s="230" t="str">
        <f t="shared" si="80"/>
        <v/>
      </c>
      <c r="AV50" s="230"/>
      <c r="AW50" s="230"/>
      <c r="AX50" s="230"/>
      <c r="AY50" s="230"/>
      <c r="AZ50" s="230"/>
      <c r="BA50" s="230"/>
      <c r="BB50" s="230"/>
      <c r="BC50" s="230"/>
      <c r="BD50" s="230"/>
      <c r="BE50" s="230"/>
      <c r="BF50" s="230"/>
      <c r="BG50" s="230"/>
      <c r="BH50" s="234" t="str">
        <f t="shared" si="81"/>
        <v/>
      </c>
      <c r="BI50" s="234"/>
      <c r="BJ50" s="234"/>
      <c r="BK50" s="234"/>
      <c r="BL50" s="234"/>
      <c r="BM50" s="234" t="str">
        <f t="shared" si="82"/>
        <v/>
      </c>
      <c r="BN50" s="234"/>
      <c r="BO50" s="234"/>
      <c r="BP50" s="234" t="str">
        <f t="shared" si="83"/>
        <v/>
      </c>
      <c r="BQ50" s="234"/>
      <c r="BR50" s="234" t="str">
        <f t="shared" si="84"/>
        <v/>
      </c>
      <c r="BS50" s="234"/>
      <c r="BT50" s="81" t="str">
        <f t="shared" si="85"/>
        <v/>
      </c>
      <c r="BU50" s="81" t="str">
        <f t="shared" si="86"/>
        <v/>
      </c>
      <c r="BV50" s="81" t="str">
        <f t="shared" si="87"/>
        <v/>
      </c>
      <c r="BW50" s="81" t="str">
        <f t="shared" si="88"/>
        <v/>
      </c>
      <c r="BX50" s="234" t="str">
        <f t="shared" si="89"/>
        <v/>
      </c>
      <c r="BY50" s="234"/>
      <c r="BZ50" s="234" t="str">
        <f t="shared" si="90"/>
        <v/>
      </c>
      <c r="CA50" s="234"/>
      <c r="CB50" s="234" t="str">
        <f t="shared" si="91"/>
        <v/>
      </c>
      <c r="CC50" s="234"/>
      <c r="CD50" s="235" t="str">
        <f t="shared" si="92"/>
        <v/>
      </c>
      <c r="CE50" s="235"/>
      <c r="CF50" s="235"/>
      <c r="CG50" s="235"/>
      <c r="CH50" s="235"/>
      <c r="CI50" s="235"/>
      <c r="CJ50" s="235"/>
      <c r="CK50" s="235"/>
      <c r="CL50" s="235"/>
      <c r="CM50" s="235"/>
      <c r="CN50" s="235"/>
      <c r="CO50" s="60">
        <v>11</v>
      </c>
      <c r="CP50" s="60">
        <v>40</v>
      </c>
      <c r="CV50">
        <f t="shared" ca="1" si="2"/>
        <v>1</v>
      </c>
      <c r="CW50" s="58" t="str">
        <f ca="1">Mordor!W50</f>
        <v/>
      </c>
      <c r="DC50">
        <f t="shared" si="54"/>
        <v>1</v>
      </c>
      <c r="DD50">
        <f>Mordor!S52</f>
        <v>0</v>
      </c>
      <c r="DE50" t="str">
        <f>Mordor!B52</f>
        <v>The Witch-king of Angmar</v>
      </c>
      <c r="DF50" s="84" t="str">
        <f>Mordor!CW44</f>
        <v>-</v>
      </c>
      <c r="DK50" s="84"/>
      <c r="DL50">
        <f>LOOKUP(DK46,$EH:$EH,$EM:$EM)</f>
        <v>0</v>
      </c>
      <c r="DM50" s="84">
        <f t="shared" si="98"/>
        <v>0</v>
      </c>
      <c r="DN50">
        <f t="shared" si="53"/>
        <v>0</v>
      </c>
      <c r="DO50">
        <f t="shared" si="55"/>
        <v>0</v>
      </c>
      <c r="DP50">
        <f t="shared" si="56"/>
        <v>0</v>
      </c>
      <c r="DQ50">
        <f t="shared" si="57"/>
        <v>0</v>
      </c>
      <c r="DR50">
        <f t="shared" si="58"/>
        <v>0</v>
      </c>
      <c r="DS50">
        <f t="shared" si="59"/>
        <v>0</v>
      </c>
      <c r="DT50">
        <f t="shared" si="60"/>
        <v>0</v>
      </c>
      <c r="DU50">
        <f t="shared" si="61"/>
        <v>0</v>
      </c>
      <c r="DV50">
        <f t="shared" si="62"/>
        <v>0</v>
      </c>
      <c r="DW50">
        <f t="shared" si="63"/>
        <v>0</v>
      </c>
      <c r="DX50">
        <f t="shared" si="64"/>
        <v>0</v>
      </c>
      <c r="DY50">
        <f t="shared" si="65"/>
        <v>0</v>
      </c>
      <c r="DZ50">
        <f t="shared" si="66"/>
        <v>0</v>
      </c>
      <c r="EA50" s="17">
        <f t="shared" si="22"/>
        <v>1</v>
      </c>
      <c r="EB50" s="85"/>
      <c r="EC50" s="85" t="str">
        <f t="shared" si="21"/>
        <v/>
      </c>
      <c r="ED50" s="85"/>
      <c r="EE50" s="65" t="s">
        <v>1812</v>
      </c>
      <c r="EG50" s="85"/>
      <c r="EH50" s="62" t="s">
        <v>359</v>
      </c>
      <c r="EI50" s="63" t="s">
        <v>359</v>
      </c>
      <c r="EJ50" s="64"/>
      <c r="EO50" s="65" t="s">
        <v>453</v>
      </c>
      <c r="EP50" s="65" t="s">
        <v>453</v>
      </c>
      <c r="EQ50" s="69" t="s">
        <v>619</v>
      </c>
      <c r="ER50" s="69" t="s">
        <v>1843</v>
      </c>
      <c r="ES50" s="69" t="s">
        <v>644</v>
      </c>
      <c r="ET50" s="78" t="s">
        <v>623</v>
      </c>
      <c r="EU50" s="69" t="s">
        <v>621</v>
      </c>
      <c r="EV50" s="69" t="s">
        <v>629</v>
      </c>
      <c r="EW50" s="69" t="s">
        <v>635</v>
      </c>
      <c r="EX50" s="69" t="s">
        <v>623</v>
      </c>
      <c r="EY50" s="84" t="str">
        <f>""</f>
        <v/>
      </c>
      <c r="EZ50" s="84" t="str">
        <f>""</f>
        <v/>
      </c>
      <c r="FA50" s="84" t="str">
        <f>""</f>
        <v/>
      </c>
      <c r="FB50" s="84" t="str">
        <f>""</f>
        <v/>
      </c>
      <c r="FH50" s="84">
        <f t="shared" si="4"/>
        <v>0</v>
      </c>
      <c r="FI50" s="84">
        <f t="shared" si="5"/>
        <v>1</v>
      </c>
      <c r="FJ50" s="85" t="s">
        <v>1420</v>
      </c>
      <c r="FN50" s="84">
        <f t="shared" si="6"/>
        <v>0</v>
      </c>
      <c r="FO50" s="84">
        <f t="shared" si="7"/>
        <v>1</v>
      </c>
      <c r="FP50" s="84" t="s">
        <v>1748</v>
      </c>
    </row>
    <row r="51" spans="1:172" ht="18" customHeight="1" x14ac:dyDescent="0.25">
      <c r="A51" s="230" t="str">
        <f t="shared" si="67"/>
        <v/>
      </c>
      <c r="B51" s="230"/>
      <c r="C51" s="230"/>
      <c r="D51" s="230"/>
      <c r="E51" s="230"/>
      <c r="F51" s="230"/>
      <c r="G51" s="230"/>
      <c r="H51" s="230"/>
      <c r="I51" s="230"/>
      <c r="J51" s="230"/>
      <c r="K51" s="230"/>
      <c r="L51" s="230"/>
      <c r="M51" s="230"/>
      <c r="N51" s="234" t="str">
        <f t="shared" si="68"/>
        <v/>
      </c>
      <c r="O51" s="234"/>
      <c r="P51" s="234"/>
      <c r="Q51" s="234"/>
      <c r="R51" s="234"/>
      <c r="S51" s="234" t="str">
        <f t="shared" si="69"/>
        <v/>
      </c>
      <c r="T51" s="234"/>
      <c r="U51" s="234"/>
      <c r="V51" s="234" t="str">
        <f t="shared" si="70"/>
        <v/>
      </c>
      <c r="W51" s="234"/>
      <c r="X51" s="234" t="str">
        <f t="shared" si="71"/>
        <v/>
      </c>
      <c r="Y51" s="234"/>
      <c r="Z51" s="81" t="str">
        <f t="shared" si="72"/>
        <v/>
      </c>
      <c r="AA51" s="81" t="str">
        <f t="shared" si="73"/>
        <v/>
      </c>
      <c r="AB51" s="81" t="str">
        <f t="shared" si="74"/>
        <v/>
      </c>
      <c r="AC51" s="81" t="str">
        <f t="shared" si="75"/>
        <v/>
      </c>
      <c r="AD51" s="234" t="str">
        <f t="shared" si="76"/>
        <v/>
      </c>
      <c r="AE51" s="234"/>
      <c r="AF51" s="234" t="str">
        <f t="shared" si="77"/>
        <v/>
      </c>
      <c r="AG51" s="234"/>
      <c r="AH51" s="234" t="str">
        <f t="shared" si="78"/>
        <v/>
      </c>
      <c r="AI51" s="234"/>
      <c r="AJ51" s="235" t="str">
        <f t="shared" si="79"/>
        <v/>
      </c>
      <c r="AK51" s="235"/>
      <c r="AL51" s="235"/>
      <c r="AM51" s="235"/>
      <c r="AN51" s="235"/>
      <c r="AO51" s="235"/>
      <c r="AP51" s="235"/>
      <c r="AQ51" s="235"/>
      <c r="AR51" s="235"/>
      <c r="AS51" s="235"/>
      <c r="AT51" s="235"/>
      <c r="AU51" s="230" t="str">
        <f t="shared" si="80"/>
        <v/>
      </c>
      <c r="AV51" s="230"/>
      <c r="AW51" s="230"/>
      <c r="AX51" s="230"/>
      <c r="AY51" s="230"/>
      <c r="AZ51" s="230"/>
      <c r="BA51" s="230"/>
      <c r="BB51" s="230"/>
      <c r="BC51" s="230"/>
      <c r="BD51" s="230"/>
      <c r="BE51" s="230"/>
      <c r="BF51" s="230"/>
      <c r="BG51" s="230"/>
      <c r="BH51" s="234" t="str">
        <f t="shared" si="81"/>
        <v/>
      </c>
      <c r="BI51" s="234"/>
      <c r="BJ51" s="234"/>
      <c r="BK51" s="234"/>
      <c r="BL51" s="234"/>
      <c r="BM51" s="234" t="str">
        <f t="shared" si="82"/>
        <v/>
      </c>
      <c r="BN51" s="234"/>
      <c r="BO51" s="234"/>
      <c r="BP51" s="234" t="str">
        <f t="shared" si="83"/>
        <v/>
      </c>
      <c r="BQ51" s="234"/>
      <c r="BR51" s="234" t="str">
        <f t="shared" si="84"/>
        <v/>
      </c>
      <c r="BS51" s="234"/>
      <c r="BT51" s="81" t="str">
        <f t="shared" si="85"/>
        <v/>
      </c>
      <c r="BU51" s="81" t="str">
        <f t="shared" si="86"/>
        <v/>
      </c>
      <c r="BV51" s="81" t="str">
        <f t="shared" si="87"/>
        <v/>
      </c>
      <c r="BW51" s="81" t="str">
        <f t="shared" si="88"/>
        <v/>
      </c>
      <c r="BX51" s="234" t="str">
        <f t="shared" si="89"/>
        <v/>
      </c>
      <c r="BY51" s="234"/>
      <c r="BZ51" s="234" t="str">
        <f t="shared" si="90"/>
        <v/>
      </c>
      <c r="CA51" s="234"/>
      <c r="CB51" s="234" t="str">
        <f t="shared" si="91"/>
        <v/>
      </c>
      <c r="CC51" s="234"/>
      <c r="CD51" s="235" t="str">
        <f t="shared" si="92"/>
        <v/>
      </c>
      <c r="CE51" s="235"/>
      <c r="CF51" s="235"/>
      <c r="CG51" s="235"/>
      <c r="CH51" s="235"/>
      <c r="CI51" s="235"/>
      <c r="CJ51" s="235"/>
      <c r="CK51" s="235"/>
      <c r="CL51" s="235"/>
      <c r="CM51" s="235"/>
      <c r="CN51" s="235"/>
      <c r="CO51" s="60">
        <v>12</v>
      </c>
      <c r="CP51" s="60">
        <v>41</v>
      </c>
      <c r="CV51">
        <f t="shared" ca="1" si="2"/>
        <v>1</v>
      </c>
      <c r="CW51" s="58" t="str">
        <f ca="1">Mordor!W51</f>
        <v/>
      </c>
      <c r="DC51">
        <f t="shared" si="54"/>
        <v>1</v>
      </c>
      <c r="DD51">
        <f>Mordor!S53</f>
        <v>0</v>
      </c>
      <c r="DE51" t="str">
        <f>Mordor!B53</f>
        <v>Ringwraith (1)</v>
      </c>
      <c r="DF51" s="84" t="str">
        <f>Mordor!CW45</f>
        <v>-</v>
      </c>
      <c r="DH51">
        <v>10</v>
      </c>
      <c r="DI51">
        <f>LOOKUP(DH51,$DC:$DC,$DE:$DE)</f>
        <v>0</v>
      </c>
      <c r="DJ51">
        <f>LOOKUP(DH51,$DC:$DC,$DF:$DF)</f>
        <v>0</v>
      </c>
      <c r="DK51" s="61">
        <f t="shared" ref="DK51" si="99">IF(DI51=0,0,CONCATENATE(DI51,IF(OR(COUNT(FIND("Horse",DJ51))=1,COUNT(FIND("Warg",DJ51))=1,COUNT(FIND("Engineer Captain",DJ51))=1,COUNT(FIND("War Camel",DJ51))=1,COUNT(FIND("Fell warg",DJ51))=1,COUNT(FIND("The white warg",DJ51))=1),"1.",""),IF(OR(COUNT(FIND("armoured horse",DJ51))=1,COUNT(FIND("Troll",DJ51))=1,COUNT(FIND("Mahûd Beastmaster",DJ51))=1,COUNT(FIND("Signal Tower",DJ51))=1),"2.",""),IF(OR(COUNT(FIND("Fell Beast",DJ51))=1,COUNT(FIND("Upgraded Crew",DJ51))=1,COUNT(FIND("Khandish chariot",DJ51))=1),"3.",""),IF(COUNT(FIND("armoured Fell beast",DJ51))=1,"4.",""),IF(COUNT(FIND("Horned Fell beast",DJ51))=1,"5.","")))</f>
        <v>0</v>
      </c>
      <c r="DL51">
        <f>LOOKUP(DK51,$EH:$EH,$EI:$EI)</f>
        <v>0</v>
      </c>
      <c r="DM51" s="61">
        <f t="shared" ref="DM51" si="100">IF(DL51=0,0,CONCATENATE(DL51,IF(OR(COUNT(FIND("Morgul Arrows",DJ51))=1,COUNT(FIND("Shield",DJ51))=1,COUNT(FIND("The One Ring",DJ51))=1,COUNT(FIND("Breathe Fire",DJ51))=1,COUNT(FIND("Campfire",DJ51))=1,COUNT(FIND("Stone Flail",DJ51))=1),"1.",""),IF(OR(COUNT(FIND("Armour",DJ51))=1,COUNT(FIND("Fly",DJ51))=1,COUNT(FIND("Crown of Morgul",DJ51))=1,COUNT(FIND("War Drum",DJ51))=1),"2.",""),IF(OR(COUNT(FIND("Heavy armour",DJ51))=1,COUNT(FIND("Tough hide",DJ51))=1,COUNT(FIND("Gnarled Hide",DJ51))=1),"3.",""),IF(OR(COUNT(FIND("Wyrmtongue",DJ51))=1,COUNT(FIND("Foul Temperament",DJ51))=1,COUNT(FIND("Easterling War drum",DJ51))=1),"4.","")))</f>
        <v>0</v>
      </c>
      <c r="DN51">
        <f t="shared" si="53"/>
        <v>0</v>
      </c>
      <c r="DO51">
        <f t="shared" si="55"/>
        <v>0</v>
      </c>
      <c r="DP51">
        <f t="shared" si="56"/>
        <v>0</v>
      </c>
      <c r="DQ51">
        <f t="shared" si="57"/>
        <v>0</v>
      </c>
      <c r="DR51">
        <f t="shared" si="58"/>
        <v>0</v>
      </c>
      <c r="DS51">
        <f t="shared" si="59"/>
        <v>0</v>
      </c>
      <c r="DT51">
        <f t="shared" si="60"/>
        <v>0</v>
      </c>
      <c r="DU51">
        <f t="shared" si="61"/>
        <v>0</v>
      </c>
      <c r="DV51">
        <f t="shared" si="62"/>
        <v>0</v>
      </c>
      <c r="DW51">
        <f t="shared" si="63"/>
        <v>0</v>
      </c>
      <c r="DX51">
        <f t="shared" si="64"/>
        <v>0</v>
      </c>
      <c r="DY51">
        <f t="shared" si="65"/>
        <v>0</v>
      </c>
      <c r="DZ51">
        <f t="shared" si="66"/>
        <v>0</v>
      </c>
      <c r="EA51" s="17">
        <f t="shared" si="22"/>
        <v>1</v>
      </c>
      <c r="EB51" s="85" t="str">
        <f>IF(COUNT(FIND(" with ",DJ51))=1,SUBSTITUTE(DJ51,CONCATENATE(DI51," with"),""),"")</f>
        <v/>
      </c>
      <c r="EC51" s="85" t="str">
        <f t="shared" si="21"/>
        <v/>
      </c>
      <c r="ED51" s="85"/>
      <c r="EE51" s="65" t="s">
        <v>407</v>
      </c>
      <c r="EF51" s="84" t="s">
        <v>2211</v>
      </c>
      <c r="EG51" s="85"/>
      <c r="EH51" s="62" t="s">
        <v>809</v>
      </c>
      <c r="EI51" s="63" t="s">
        <v>359</v>
      </c>
      <c r="EJ51" s="59" t="s">
        <v>330</v>
      </c>
      <c r="EM51" s="61"/>
      <c r="EO51" s="65" t="s">
        <v>419</v>
      </c>
      <c r="EP51" s="65" t="s">
        <v>419</v>
      </c>
      <c r="EQ51" s="69" t="s">
        <v>619</v>
      </c>
      <c r="ER51" s="69" t="s">
        <v>1843</v>
      </c>
      <c r="ES51" s="69" t="s">
        <v>627</v>
      </c>
      <c r="ET51" s="78" t="s">
        <v>621</v>
      </c>
      <c r="EU51" s="69" t="s">
        <v>621</v>
      </c>
      <c r="EV51" s="69" t="s">
        <v>623</v>
      </c>
      <c r="EW51" s="69" t="s">
        <v>629</v>
      </c>
      <c r="EX51" s="69" t="s">
        <v>621</v>
      </c>
      <c r="EY51" s="69" t="s">
        <v>635</v>
      </c>
      <c r="EZ51" s="69" t="s">
        <v>635</v>
      </c>
      <c r="FA51" s="69" t="s">
        <v>623</v>
      </c>
      <c r="FB51" s="73" t="s">
        <v>1006</v>
      </c>
      <c r="FH51" s="84">
        <f t="shared" si="4"/>
        <v>0</v>
      </c>
      <c r="FI51" s="84">
        <f t="shared" si="5"/>
        <v>1</v>
      </c>
      <c r="FJ51" s="85" t="s">
        <v>1421</v>
      </c>
      <c r="FN51" s="84">
        <f t="shared" si="6"/>
        <v>1</v>
      </c>
      <c r="FO51" s="84">
        <f t="shared" si="7"/>
        <v>1</v>
      </c>
      <c r="FP51" s="84" t="s">
        <v>1725</v>
      </c>
    </row>
    <row r="52" spans="1:172" ht="18" customHeight="1" x14ac:dyDescent="0.25">
      <c r="A52" s="230" t="str">
        <f t="shared" si="67"/>
        <v/>
      </c>
      <c r="B52" s="230"/>
      <c r="C52" s="230"/>
      <c r="D52" s="230"/>
      <c r="E52" s="230"/>
      <c r="F52" s="230"/>
      <c r="G52" s="230"/>
      <c r="H52" s="230"/>
      <c r="I52" s="230"/>
      <c r="J52" s="230"/>
      <c r="K52" s="230"/>
      <c r="L52" s="230"/>
      <c r="M52" s="230"/>
      <c r="N52" s="234" t="str">
        <f t="shared" si="68"/>
        <v/>
      </c>
      <c r="O52" s="234"/>
      <c r="P52" s="234"/>
      <c r="Q52" s="234"/>
      <c r="R52" s="234"/>
      <c r="S52" s="234" t="str">
        <f t="shared" si="69"/>
        <v/>
      </c>
      <c r="T52" s="234"/>
      <c r="U52" s="234"/>
      <c r="V52" s="234" t="str">
        <f t="shared" si="70"/>
        <v/>
      </c>
      <c r="W52" s="234"/>
      <c r="X52" s="234" t="str">
        <f t="shared" si="71"/>
        <v/>
      </c>
      <c r="Y52" s="234"/>
      <c r="Z52" s="81" t="str">
        <f t="shared" si="72"/>
        <v/>
      </c>
      <c r="AA52" s="81" t="str">
        <f t="shared" si="73"/>
        <v/>
      </c>
      <c r="AB52" s="81" t="str">
        <f t="shared" si="74"/>
        <v/>
      </c>
      <c r="AC52" s="81" t="str">
        <f t="shared" si="75"/>
        <v/>
      </c>
      <c r="AD52" s="234" t="str">
        <f t="shared" si="76"/>
        <v/>
      </c>
      <c r="AE52" s="234"/>
      <c r="AF52" s="234" t="str">
        <f t="shared" si="77"/>
        <v/>
      </c>
      <c r="AG52" s="234"/>
      <c r="AH52" s="234" t="str">
        <f t="shared" si="78"/>
        <v/>
      </c>
      <c r="AI52" s="234"/>
      <c r="AJ52" s="235" t="str">
        <f t="shared" si="79"/>
        <v/>
      </c>
      <c r="AK52" s="235"/>
      <c r="AL52" s="235"/>
      <c r="AM52" s="235"/>
      <c r="AN52" s="235"/>
      <c r="AO52" s="235"/>
      <c r="AP52" s="235"/>
      <c r="AQ52" s="235"/>
      <c r="AR52" s="235"/>
      <c r="AS52" s="235"/>
      <c r="AT52" s="235"/>
      <c r="AU52" s="230" t="str">
        <f t="shared" si="80"/>
        <v/>
      </c>
      <c r="AV52" s="230"/>
      <c r="AW52" s="230"/>
      <c r="AX52" s="230"/>
      <c r="AY52" s="230"/>
      <c r="AZ52" s="230"/>
      <c r="BA52" s="230"/>
      <c r="BB52" s="230"/>
      <c r="BC52" s="230"/>
      <c r="BD52" s="230"/>
      <c r="BE52" s="230"/>
      <c r="BF52" s="230"/>
      <c r="BG52" s="230"/>
      <c r="BH52" s="234" t="str">
        <f t="shared" si="81"/>
        <v/>
      </c>
      <c r="BI52" s="234"/>
      <c r="BJ52" s="234"/>
      <c r="BK52" s="234"/>
      <c r="BL52" s="234"/>
      <c r="BM52" s="234" t="str">
        <f t="shared" si="82"/>
        <v/>
      </c>
      <c r="BN52" s="234"/>
      <c r="BO52" s="234"/>
      <c r="BP52" s="234" t="str">
        <f t="shared" si="83"/>
        <v/>
      </c>
      <c r="BQ52" s="234"/>
      <c r="BR52" s="234" t="str">
        <f t="shared" si="84"/>
        <v/>
      </c>
      <c r="BS52" s="234"/>
      <c r="BT52" s="81" t="str">
        <f t="shared" si="85"/>
        <v/>
      </c>
      <c r="BU52" s="81" t="str">
        <f t="shared" si="86"/>
        <v/>
      </c>
      <c r="BV52" s="81" t="str">
        <f t="shared" si="87"/>
        <v/>
      </c>
      <c r="BW52" s="81" t="str">
        <f t="shared" si="88"/>
        <v/>
      </c>
      <c r="BX52" s="234" t="str">
        <f t="shared" si="89"/>
        <v/>
      </c>
      <c r="BY52" s="234"/>
      <c r="BZ52" s="234" t="str">
        <f t="shared" si="90"/>
        <v/>
      </c>
      <c r="CA52" s="234"/>
      <c r="CB52" s="234" t="str">
        <f t="shared" si="91"/>
        <v/>
      </c>
      <c r="CC52" s="234"/>
      <c r="CD52" s="235" t="str">
        <f t="shared" si="92"/>
        <v/>
      </c>
      <c r="CE52" s="235"/>
      <c r="CF52" s="235"/>
      <c r="CG52" s="235"/>
      <c r="CH52" s="235"/>
      <c r="CI52" s="235"/>
      <c r="CJ52" s="235"/>
      <c r="CK52" s="235"/>
      <c r="CL52" s="235"/>
      <c r="CM52" s="235"/>
      <c r="CN52" s="235"/>
      <c r="CO52" s="60">
        <v>13</v>
      </c>
      <c r="CP52" s="60">
        <v>42</v>
      </c>
      <c r="CV52">
        <f t="shared" ca="1" si="2"/>
        <v>1</v>
      </c>
      <c r="CW52" s="58" t="str">
        <f ca="1">Mordor!W52</f>
        <v/>
      </c>
      <c r="DC52">
        <f t="shared" si="54"/>
        <v>1</v>
      </c>
      <c r="DD52">
        <f>Mordor!S54</f>
        <v>0</v>
      </c>
      <c r="DE52" t="str">
        <f>Mordor!B54</f>
        <v>Ringwraith (2)</v>
      </c>
      <c r="DF52" s="84" t="str">
        <f>Mordor!CW46</f>
        <v>-</v>
      </c>
      <c r="DK52" s="84"/>
      <c r="DL52">
        <f>LOOKUP(DK51,$EH:$EH,$EJ:$EJ)</f>
        <v>0</v>
      </c>
      <c r="DM52" s="84">
        <f t="shared" ref="DM52:DM55" si="101">DL52</f>
        <v>0</v>
      </c>
      <c r="DN52">
        <f t="shared" si="53"/>
        <v>0</v>
      </c>
      <c r="DO52">
        <f t="shared" si="55"/>
        <v>0</v>
      </c>
      <c r="DP52">
        <f t="shared" si="56"/>
        <v>0</v>
      </c>
      <c r="DQ52">
        <f t="shared" si="57"/>
        <v>0</v>
      </c>
      <c r="DR52">
        <f t="shared" si="58"/>
        <v>0</v>
      </c>
      <c r="DS52">
        <f t="shared" si="59"/>
        <v>0</v>
      </c>
      <c r="DT52">
        <f t="shared" si="60"/>
        <v>0</v>
      </c>
      <c r="DU52">
        <f t="shared" si="61"/>
        <v>0</v>
      </c>
      <c r="DV52">
        <f t="shared" si="62"/>
        <v>0</v>
      </c>
      <c r="DW52">
        <f t="shared" si="63"/>
        <v>0</v>
      </c>
      <c r="DX52">
        <f t="shared" si="64"/>
        <v>0</v>
      </c>
      <c r="DY52">
        <f t="shared" si="65"/>
        <v>0</v>
      </c>
      <c r="DZ52">
        <f t="shared" si="66"/>
        <v>0</v>
      </c>
      <c r="EA52" s="17">
        <f t="shared" si="22"/>
        <v>1</v>
      </c>
      <c r="EB52" s="85"/>
      <c r="EC52" s="85" t="str">
        <f t="shared" si="21"/>
        <v/>
      </c>
      <c r="ED52" s="85"/>
      <c r="EE52" s="65" t="s">
        <v>1808</v>
      </c>
      <c r="EF52" s="84" t="s">
        <v>2325</v>
      </c>
      <c r="EG52" s="85"/>
      <c r="EH52" s="62" t="s">
        <v>292</v>
      </c>
      <c r="EI52" s="63" t="s">
        <v>292</v>
      </c>
      <c r="EJ52" s="59"/>
      <c r="EO52" s="84" t="s">
        <v>897</v>
      </c>
      <c r="EP52" s="84" t="s">
        <v>897</v>
      </c>
      <c r="EQ52" s="69" t="s">
        <v>547</v>
      </c>
      <c r="ER52" s="69" t="s">
        <v>547</v>
      </c>
      <c r="ES52" s="69" t="s">
        <v>547</v>
      </c>
      <c r="ET52" s="78" t="s">
        <v>547</v>
      </c>
      <c r="EU52" s="69" t="s">
        <v>622</v>
      </c>
      <c r="EV52" s="69" t="s">
        <v>547</v>
      </c>
      <c r="EW52" s="69" t="s">
        <v>623</v>
      </c>
      <c r="EX52" s="69" t="s">
        <v>547</v>
      </c>
      <c r="EY52" s="84" t="str">
        <f>""</f>
        <v/>
      </c>
      <c r="EZ52" s="84" t="str">
        <f>""</f>
        <v/>
      </c>
      <c r="FA52" s="84" t="str">
        <f>""</f>
        <v/>
      </c>
      <c r="FB52" s="73" t="s">
        <v>1002</v>
      </c>
      <c r="FH52" s="84">
        <f t="shared" si="4"/>
        <v>0</v>
      </c>
      <c r="FI52" s="84">
        <f t="shared" si="5"/>
        <v>1</v>
      </c>
      <c r="FJ52" s="85" t="str">
        <f>""</f>
        <v/>
      </c>
      <c r="FN52" s="84">
        <f t="shared" si="6"/>
        <v>0</v>
      </c>
      <c r="FO52" s="84">
        <f t="shared" si="7"/>
        <v>1</v>
      </c>
      <c r="FP52" s="84" t="s">
        <v>1717</v>
      </c>
    </row>
    <row r="53" spans="1:172" ht="18" customHeight="1" x14ac:dyDescent="0.25">
      <c r="A53" s="230" t="str">
        <f t="shared" si="67"/>
        <v/>
      </c>
      <c r="B53" s="230"/>
      <c r="C53" s="230"/>
      <c r="D53" s="230"/>
      <c r="E53" s="230"/>
      <c r="F53" s="230"/>
      <c r="G53" s="230"/>
      <c r="H53" s="230"/>
      <c r="I53" s="230"/>
      <c r="J53" s="230"/>
      <c r="K53" s="230"/>
      <c r="L53" s="230"/>
      <c r="M53" s="230"/>
      <c r="N53" s="234" t="str">
        <f t="shared" si="68"/>
        <v/>
      </c>
      <c r="O53" s="234"/>
      <c r="P53" s="234"/>
      <c r="Q53" s="234"/>
      <c r="R53" s="234"/>
      <c r="S53" s="234" t="str">
        <f t="shared" si="69"/>
        <v/>
      </c>
      <c r="T53" s="234"/>
      <c r="U53" s="234"/>
      <c r="V53" s="234" t="str">
        <f t="shared" si="70"/>
        <v/>
      </c>
      <c r="W53" s="234"/>
      <c r="X53" s="234" t="str">
        <f t="shared" si="71"/>
        <v/>
      </c>
      <c r="Y53" s="234"/>
      <c r="Z53" s="81" t="str">
        <f t="shared" si="72"/>
        <v/>
      </c>
      <c r="AA53" s="81" t="str">
        <f t="shared" si="73"/>
        <v/>
      </c>
      <c r="AB53" s="81" t="str">
        <f t="shared" si="74"/>
        <v/>
      </c>
      <c r="AC53" s="81" t="str">
        <f t="shared" si="75"/>
        <v/>
      </c>
      <c r="AD53" s="234" t="str">
        <f t="shared" si="76"/>
        <v/>
      </c>
      <c r="AE53" s="234"/>
      <c r="AF53" s="234" t="str">
        <f t="shared" si="77"/>
        <v/>
      </c>
      <c r="AG53" s="234"/>
      <c r="AH53" s="234" t="str">
        <f t="shared" si="78"/>
        <v/>
      </c>
      <c r="AI53" s="234"/>
      <c r="AJ53" s="235" t="str">
        <f t="shared" si="79"/>
        <v/>
      </c>
      <c r="AK53" s="235"/>
      <c r="AL53" s="235"/>
      <c r="AM53" s="235"/>
      <c r="AN53" s="235"/>
      <c r="AO53" s="235"/>
      <c r="AP53" s="235"/>
      <c r="AQ53" s="235"/>
      <c r="AR53" s="235"/>
      <c r="AS53" s="235"/>
      <c r="AT53" s="235"/>
      <c r="AU53" s="230" t="str">
        <f t="shared" si="80"/>
        <v/>
      </c>
      <c r="AV53" s="230"/>
      <c r="AW53" s="230"/>
      <c r="AX53" s="230"/>
      <c r="AY53" s="230"/>
      <c r="AZ53" s="230"/>
      <c r="BA53" s="230"/>
      <c r="BB53" s="230"/>
      <c r="BC53" s="230"/>
      <c r="BD53" s="230"/>
      <c r="BE53" s="230"/>
      <c r="BF53" s="230"/>
      <c r="BG53" s="230"/>
      <c r="BH53" s="234" t="str">
        <f t="shared" si="81"/>
        <v/>
      </c>
      <c r="BI53" s="234"/>
      <c r="BJ53" s="234"/>
      <c r="BK53" s="234"/>
      <c r="BL53" s="234"/>
      <c r="BM53" s="234" t="str">
        <f t="shared" si="82"/>
        <v/>
      </c>
      <c r="BN53" s="234"/>
      <c r="BO53" s="234"/>
      <c r="BP53" s="234" t="str">
        <f t="shared" si="83"/>
        <v/>
      </c>
      <c r="BQ53" s="234"/>
      <c r="BR53" s="234" t="str">
        <f t="shared" si="84"/>
        <v/>
      </c>
      <c r="BS53" s="234"/>
      <c r="BT53" s="81" t="str">
        <f t="shared" si="85"/>
        <v/>
      </c>
      <c r="BU53" s="81" t="str">
        <f t="shared" si="86"/>
        <v/>
      </c>
      <c r="BV53" s="81" t="str">
        <f t="shared" si="87"/>
        <v/>
      </c>
      <c r="BW53" s="81" t="str">
        <f t="shared" si="88"/>
        <v/>
      </c>
      <c r="BX53" s="234" t="str">
        <f t="shared" si="89"/>
        <v/>
      </c>
      <c r="BY53" s="234"/>
      <c r="BZ53" s="234" t="str">
        <f t="shared" si="90"/>
        <v/>
      </c>
      <c r="CA53" s="234"/>
      <c r="CB53" s="234" t="str">
        <f t="shared" si="91"/>
        <v/>
      </c>
      <c r="CC53" s="234"/>
      <c r="CD53" s="235" t="str">
        <f t="shared" si="92"/>
        <v/>
      </c>
      <c r="CE53" s="235"/>
      <c r="CF53" s="235"/>
      <c r="CG53" s="235"/>
      <c r="CH53" s="235"/>
      <c r="CI53" s="235"/>
      <c r="CJ53" s="235"/>
      <c r="CK53" s="235"/>
      <c r="CL53" s="235"/>
      <c r="CM53" s="235"/>
      <c r="CN53" s="235"/>
      <c r="CO53" s="60">
        <v>14</v>
      </c>
      <c r="CP53" s="60">
        <v>43</v>
      </c>
      <c r="CV53">
        <f t="shared" ca="1" si="2"/>
        <v>1</v>
      </c>
      <c r="CW53" s="58" t="str">
        <f ca="1">Mordor!W53</f>
        <v/>
      </c>
      <c r="DC53">
        <f t="shared" si="54"/>
        <v>1</v>
      </c>
      <c r="DD53">
        <f>Mordor!S55</f>
        <v>0</v>
      </c>
      <c r="DE53" t="str">
        <f>Mordor!B55</f>
        <v>Ringwraith (3)</v>
      </c>
      <c r="DF53" s="84" t="str">
        <f>Mordor!CW47</f>
        <v>-</v>
      </c>
      <c r="DK53" s="84"/>
      <c r="DL53">
        <f>LOOKUP(DK51,$EH:$EH,$EK:$EK)</f>
        <v>0</v>
      </c>
      <c r="DM53" s="84">
        <f t="shared" si="101"/>
        <v>0</v>
      </c>
      <c r="DN53">
        <f t="shared" si="53"/>
        <v>0</v>
      </c>
      <c r="DO53">
        <f t="shared" si="55"/>
        <v>0</v>
      </c>
      <c r="DP53">
        <f t="shared" si="56"/>
        <v>0</v>
      </c>
      <c r="DQ53">
        <f t="shared" si="57"/>
        <v>0</v>
      </c>
      <c r="DR53">
        <f t="shared" si="58"/>
        <v>0</v>
      </c>
      <c r="DS53">
        <f t="shared" si="59"/>
        <v>0</v>
      </c>
      <c r="DT53">
        <f t="shared" si="60"/>
        <v>0</v>
      </c>
      <c r="DU53">
        <f t="shared" si="61"/>
        <v>0</v>
      </c>
      <c r="DV53">
        <f t="shared" si="62"/>
        <v>0</v>
      </c>
      <c r="DW53">
        <f t="shared" si="63"/>
        <v>0</v>
      </c>
      <c r="DX53">
        <f t="shared" si="64"/>
        <v>0</v>
      </c>
      <c r="DY53">
        <f t="shared" si="65"/>
        <v>0</v>
      </c>
      <c r="DZ53">
        <f t="shared" si="66"/>
        <v>0</v>
      </c>
      <c r="EA53" s="17">
        <f t="shared" si="22"/>
        <v>1</v>
      </c>
      <c r="EB53" s="85"/>
      <c r="EC53" s="85" t="str">
        <f t="shared" si="21"/>
        <v/>
      </c>
      <c r="ED53" s="85"/>
      <c r="EE53" s="65" t="s">
        <v>309</v>
      </c>
      <c r="EG53" s="85"/>
      <c r="EH53" s="62" t="s">
        <v>282</v>
      </c>
      <c r="EI53" s="63" t="s">
        <v>282</v>
      </c>
      <c r="EJ53" s="64"/>
      <c r="EO53" s="65" t="s">
        <v>359</v>
      </c>
      <c r="EP53" s="65" t="s">
        <v>359</v>
      </c>
      <c r="EQ53" s="69" t="s">
        <v>926</v>
      </c>
      <c r="ER53" s="69" t="s">
        <v>1843</v>
      </c>
      <c r="ES53" s="69" t="s">
        <v>777</v>
      </c>
      <c r="ET53" s="78" t="s">
        <v>623</v>
      </c>
      <c r="EU53" s="69" t="s">
        <v>628</v>
      </c>
      <c r="EV53" s="69" t="s">
        <v>635</v>
      </c>
      <c r="EW53" s="69" t="s">
        <v>629</v>
      </c>
      <c r="EX53" s="69" t="s">
        <v>623</v>
      </c>
      <c r="EY53" s="69" t="s">
        <v>635</v>
      </c>
      <c r="EZ53" s="69" t="s">
        <v>623</v>
      </c>
      <c r="FA53" s="69" t="s">
        <v>635</v>
      </c>
      <c r="FB53" s="70" t="s">
        <v>925</v>
      </c>
      <c r="FH53" s="84">
        <f t="shared" si="4"/>
        <v>1</v>
      </c>
      <c r="FI53" s="84">
        <f t="shared" si="5"/>
        <v>1</v>
      </c>
      <c r="FJ53" s="85" t="s">
        <v>1422</v>
      </c>
      <c r="FN53" s="84">
        <f t="shared" si="6"/>
        <v>0</v>
      </c>
      <c r="FO53" s="84">
        <f t="shared" si="7"/>
        <v>1</v>
      </c>
      <c r="FP53" s="84" t="s">
        <v>2175</v>
      </c>
    </row>
    <row r="54" spans="1:172" ht="18" customHeight="1" x14ac:dyDescent="0.25">
      <c r="A54" s="230" t="str">
        <f t="shared" si="67"/>
        <v/>
      </c>
      <c r="B54" s="230"/>
      <c r="C54" s="230"/>
      <c r="D54" s="230"/>
      <c r="E54" s="230"/>
      <c r="F54" s="230"/>
      <c r="G54" s="230"/>
      <c r="H54" s="230"/>
      <c r="I54" s="230"/>
      <c r="J54" s="230"/>
      <c r="K54" s="230"/>
      <c r="L54" s="230"/>
      <c r="M54" s="230"/>
      <c r="N54" s="234" t="str">
        <f t="shared" si="68"/>
        <v/>
      </c>
      <c r="O54" s="234"/>
      <c r="P54" s="234"/>
      <c r="Q54" s="234"/>
      <c r="R54" s="234"/>
      <c r="S54" s="234" t="str">
        <f t="shared" si="69"/>
        <v/>
      </c>
      <c r="T54" s="234"/>
      <c r="U54" s="234"/>
      <c r="V54" s="234" t="str">
        <f t="shared" si="70"/>
        <v/>
      </c>
      <c r="W54" s="234"/>
      <c r="X54" s="234" t="str">
        <f t="shared" si="71"/>
        <v/>
      </c>
      <c r="Y54" s="234"/>
      <c r="Z54" s="81" t="str">
        <f t="shared" si="72"/>
        <v/>
      </c>
      <c r="AA54" s="81" t="str">
        <f t="shared" si="73"/>
        <v/>
      </c>
      <c r="AB54" s="81" t="str">
        <f t="shared" si="74"/>
        <v/>
      </c>
      <c r="AC54" s="81" t="str">
        <f t="shared" si="75"/>
        <v/>
      </c>
      <c r="AD54" s="234" t="str">
        <f t="shared" si="76"/>
        <v/>
      </c>
      <c r="AE54" s="234"/>
      <c r="AF54" s="234" t="str">
        <f t="shared" si="77"/>
        <v/>
      </c>
      <c r="AG54" s="234"/>
      <c r="AH54" s="234" t="str">
        <f t="shared" si="78"/>
        <v/>
      </c>
      <c r="AI54" s="234"/>
      <c r="AJ54" s="235" t="str">
        <f t="shared" si="79"/>
        <v/>
      </c>
      <c r="AK54" s="235"/>
      <c r="AL54" s="235"/>
      <c r="AM54" s="235"/>
      <c r="AN54" s="235"/>
      <c r="AO54" s="235"/>
      <c r="AP54" s="235"/>
      <c r="AQ54" s="235"/>
      <c r="AR54" s="235"/>
      <c r="AS54" s="235"/>
      <c r="AT54" s="235"/>
      <c r="AU54" s="230" t="str">
        <f t="shared" si="80"/>
        <v/>
      </c>
      <c r="AV54" s="230"/>
      <c r="AW54" s="230"/>
      <c r="AX54" s="230"/>
      <c r="AY54" s="230"/>
      <c r="AZ54" s="230"/>
      <c r="BA54" s="230"/>
      <c r="BB54" s="230"/>
      <c r="BC54" s="230"/>
      <c r="BD54" s="230"/>
      <c r="BE54" s="230"/>
      <c r="BF54" s="230"/>
      <c r="BG54" s="230"/>
      <c r="BH54" s="234" t="str">
        <f t="shared" si="81"/>
        <v/>
      </c>
      <c r="BI54" s="234"/>
      <c r="BJ54" s="234"/>
      <c r="BK54" s="234"/>
      <c r="BL54" s="234"/>
      <c r="BM54" s="234" t="str">
        <f t="shared" si="82"/>
        <v/>
      </c>
      <c r="BN54" s="234"/>
      <c r="BO54" s="234"/>
      <c r="BP54" s="234" t="str">
        <f t="shared" si="83"/>
        <v/>
      </c>
      <c r="BQ54" s="234"/>
      <c r="BR54" s="234" t="str">
        <f t="shared" si="84"/>
        <v/>
      </c>
      <c r="BS54" s="234"/>
      <c r="BT54" s="81" t="str">
        <f t="shared" si="85"/>
        <v/>
      </c>
      <c r="BU54" s="81" t="str">
        <f t="shared" si="86"/>
        <v/>
      </c>
      <c r="BV54" s="81" t="str">
        <f t="shared" si="87"/>
        <v/>
      </c>
      <c r="BW54" s="81" t="str">
        <f t="shared" si="88"/>
        <v/>
      </c>
      <c r="BX54" s="234" t="str">
        <f t="shared" si="89"/>
        <v/>
      </c>
      <c r="BY54" s="234"/>
      <c r="BZ54" s="234" t="str">
        <f t="shared" si="90"/>
        <v/>
      </c>
      <c r="CA54" s="234"/>
      <c r="CB54" s="234" t="str">
        <f t="shared" si="91"/>
        <v/>
      </c>
      <c r="CC54" s="234"/>
      <c r="CD54" s="235" t="str">
        <f t="shared" si="92"/>
        <v/>
      </c>
      <c r="CE54" s="235"/>
      <c r="CF54" s="235"/>
      <c r="CG54" s="235"/>
      <c r="CH54" s="235"/>
      <c r="CI54" s="235"/>
      <c r="CJ54" s="235"/>
      <c r="CK54" s="235"/>
      <c r="CL54" s="235"/>
      <c r="CM54" s="235"/>
      <c r="CN54" s="235"/>
      <c r="CO54" s="60">
        <v>15</v>
      </c>
      <c r="CP54" s="60">
        <v>44</v>
      </c>
      <c r="CV54">
        <f t="shared" ca="1" si="2"/>
        <v>1</v>
      </c>
      <c r="CW54" s="58" t="str">
        <f ca="1">Mordor!W54</f>
        <v/>
      </c>
      <c r="DC54">
        <f t="shared" si="54"/>
        <v>1</v>
      </c>
      <c r="DD54">
        <f>Mordor!S56</f>
        <v>0</v>
      </c>
      <c r="DE54" t="str">
        <f>Mordor!B56</f>
        <v>Ringwraith (4)</v>
      </c>
      <c r="DF54" s="84" t="str">
        <f>Mordor!CW48</f>
        <v>-</v>
      </c>
      <c r="DK54" s="84"/>
      <c r="DL54">
        <f>LOOKUP(DK51,$EH:$EH,$EL:$EL)</f>
        <v>0</v>
      </c>
      <c r="DM54" s="84">
        <f t="shared" si="101"/>
        <v>0</v>
      </c>
      <c r="DN54">
        <f t="shared" si="53"/>
        <v>0</v>
      </c>
      <c r="DO54">
        <f t="shared" si="55"/>
        <v>0</v>
      </c>
      <c r="DP54">
        <f t="shared" si="56"/>
        <v>0</v>
      </c>
      <c r="DQ54">
        <f t="shared" si="57"/>
        <v>0</v>
      </c>
      <c r="DR54">
        <f t="shared" si="58"/>
        <v>0</v>
      </c>
      <c r="DS54">
        <f t="shared" si="59"/>
        <v>0</v>
      </c>
      <c r="DT54">
        <f t="shared" si="60"/>
        <v>0</v>
      </c>
      <c r="DU54">
        <f t="shared" si="61"/>
        <v>0</v>
      </c>
      <c r="DV54">
        <f t="shared" si="62"/>
        <v>0</v>
      </c>
      <c r="DW54">
        <f t="shared" si="63"/>
        <v>0</v>
      </c>
      <c r="DX54">
        <f t="shared" si="64"/>
        <v>0</v>
      </c>
      <c r="DY54">
        <f t="shared" si="65"/>
        <v>0</v>
      </c>
      <c r="DZ54">
        <f t="shared" si="66"/>
        <v>0</v>
      </c>
      <c r="EA54" s="17">
        <f t="shared" si="22"/>
        <v>1</v>
      </c>
      <c r="EB54" s="85"/>
      <c r="EC54" s="85" t="str">
        <f t="shared" si="21"/>
        <v/>
      </c>
      <c r="ED54" s="85"/>
      <c r="EE54" s="65" t="s">
        <v>1817</v>
      </c>
      <c r="EG54" s="85"/>
      <c r="EH54" s="62" t="s">
        <v>400</v>
      </c>
      <c r="EI54" s="63" t="s">
        <v>400</v>
      </c>
      <c r="EJ54" s="64"/>
      <c r="EO54" s="65" t="s">
        <v>292</v>
      </c>
      <c r="EP54" s="65" t="s">
        <v>292</v>
      </c>
      <c r="EQ54" s="69" t="s">
        <v>950</v>
      </c>
      <c r="ER54" s="69" t="s">
        <v>1843</v>
      </c>
      <c r="ES54" s="69" t="s">
        <v>951</v>
      </c>
      <c r="ET54" s="78" t="s">
        <v>622</v>
      </c>
      <c r="EU54" s="69" t="s">
        <v>622</v>
      </c>
      <c r="EV54" s="69" t="s">
        <v>621</v>
      </c>
      <c r="EW54" s="69" t="s">
        <v>622</v>
      </c>
      <c r="EX54" s="69" t="s">
        <v>621</v>
      </c>
      <c r="EY54" s="69" t="s">
        <v>623</v>
      </c>
      <c r="EZ54" s="69" t="s">
        <v>623</v>
      </c>
      <c r="FA54" s="69" t="s">
        <v>623</v>
      </c>
      <c r="FB54" s="70" t="s">
        <v>1081</v>
      </c>
      <c r="FH54" s="84">
        <f t="shared" si="4"/>
        <v>0</v>
      </c>
      <c r="FI54" s="84">
        <f t="shared" si="5"/>
        <v>1</v>
      </c>
      <c r="FJ54" s="85" t="s">
        <v>1423</v>
      </c>
      <c r="FN54" s="84">
        <f t="shared" si="6"/>
        <v>0</v>
      </c>
      <c r="FO54" s="84">
        <f t="shared" si="7"/>
        <v>1</v>
      </c>
      <c r="FP54" s="84" t="s">
        <v>2184</v>
      </c>
    </row>
    <row r="55" spans="1:172" ht="18" customHeight="1" x14ac:dyDescent="0.25">
      <c r="A55" s="230" t="str">
        <f t="shared" si="67"/>
        <v/>
      </c>
      <c r="B55" s="230"/>
      <c r="C55" s="230"/>
      <c r="D55" s="230"/>
      <c r="E55" s="230"/>
      <c r="F55" s="230"/>
      <c r="G55" s="230"/>
      <c r="H55" s="230"/>
      <c r="I55" s="230"/>
      <c r="J55" s="230"/>
      <c r="K55" s="230"/>
      <c r="L55" s="230"/>
      <c r="M55" s="230"/>
      <c r="N55" s="234" t="str">
        <f t="shared" si="68"/>
        <v/>
      </c>
      <c r="O55" s="234"/>
      <c r="P55" s="234"/>
      <c r="Q55" s="234"/>
      <c r="R55" s="234"/>
      <c r="S55" s="234" t="str">
        <f t="shared" si="69"/>
        <v/>
      </c>
      <c r="T55" s="234"/>
      <c r="U55" s="234"/>
      <c r="V55" s="234" t="str">
        <f t="shared" si="70"/>
        <v/>
      </c>
      <c r="W55" s="234"/>
      <c r="X55" s="234" t="str">
        <f t="shared" si="71"/>
        <v/>
      </c>
      <c r="Y55" s="234"/>
      <c r="Z55" s="81" t="str">
        <f t="shared" si="72"/>
        <v/>
      </c>
      <c r="AA55" s="81" t="str">
        <f t="shared" si="73"/>
        <v/>
      </c>
      <c r="AB55" s="81" t="str">
        <f t="shared" si="74"/>
        <v/>
      </c>
      <c r="AC55" s="81" t="str">
        <f t="shared" si="75"/>
        <v/>
      </c>
      <c r="AD55" s="234" t="str">
        <f t="shared" si="76"/>
        <v/>
      </c>
      <c r="AE55" s="234"/>
      <c r="AF55" s="234" t="str">
        <f t="shared" si="77"/>
        <v/>
      </c>
      <c r="AG55" s="234"/>
      <c r="AH55" s="234" t="str">
        <f t="shared" si="78"/>
        <v/>
      </c>
      <c r="AI55" s="234"/>
      <c r="AJ55" s="235" t="str">
        <f t="shared" si="79"/>
        <v/>
      </c>
      <c r="AK55" s="235"/>
      <c r="AL55" s="235"/>
      <c r="AM55" s="235"/>
      <c r="AN55" s="235"/>
      <c r="AO55" s="235"/>
      <c r="AP55" s="235"/>
      <c r="AQ55" s="235"/>
      <c r="AR55" s="235"/>
      <c r="AS55" s="235"/>
      <c r="AT55" s="235"/>
      <c r="AU55" s="230" t="str">
        <f t="shared" si="80"/>
        <v/>
      </c>
      <c r="AV55" s="230"/>
      <c r="AW55" s="230"/>
      <c r="AX55" s="230"/>
      <c r="AY55" s="230"/>
      <c r="AZ55" s="230"/>
      <c r="BA55" s="230"/>
      <c r="BB55" s="230"/>
      <c r="BC55" s="230"/>
      <c r="BD55" s="230"/>
      <c r="BE55" s="230"/>
      <c r="BF55" s="230"/>
      <c r="BG55" s="230"/>
      <c r="BH55" s="234" t="str">
        <f t="shared" si="81"/>
        <v/>
      </c>
      <c r="BI55" s="234"/>
      <c r="BJ55" s="234"/>
      <c r="BK55" s="234"/>
      <c r="BL55" s="234"/>
      <c r="BM55" s="234" t="str">
        <f t="shared" si="82"/>
        <v/>
      </c>
      <c r="BN55" s="234"/>
      <c r="BO55" s="234"/>
      <c r="BP55" s="234" t="str">
        <f t="shared" si="83"/>
        <v/>
      </c>
      <c r="BQ55" s="234"/>
      <c r="BR55" s="234" t="str">
        <f t="shared" si="84"/>
        <v/>
      </c>
      <c r="BS55" s="234"/>
      <c r="BT55" s="81" t="str">
        <f t="shared" si="85"/>
        <v/>
      </c>
      <c r="BU55" s="81" t="str">
        <f t="shared" si="86"/>
        <v/>
      </c>
      <c r="BV55" s="81" t="str">
        <f t="shared" si="87"/>
        <v/>
      </c>
      <c r="BW55" s="81" t="str">
        <f t="shared" si="88"/>
        <v/>
      </c>
      <c r="BX55" s="234" t="str">
        <f t="shared" si="89"/>
        <v/>
      </c>
      <c r="BY55" s="234"/>
      <c r="BZ55" s="234" t="str">
        <f t="shared" si="90"/>
        <v/>
      </c>
      <c r="CA55" s="234"/>
      <c r="CB55" s="234" t="str">
        <f t="shared" si="91"/>
        <v/>
      </c>
      <c r="CC55" s="234"/>
      <c r="CD55" s="235" t="str">
        <f t="shared" si="92"/>
        <v/>
      </c>
      <c r="CE55" s="235"/>
      <c r="CF55" s="235"/>
      <c r="CG55" s="235"/>
      <c r="CH55" s="235"/>
      <c r="CI55" s="235"/>
      <c r="CJ55" s="235"/>
      <c r="CK55" s="235"/>
      <c r="CL55" s="235"/>
      <c r="CM55" s="235"/>
      <c r="CN55" s="235"/>
      <c r="CO55" s="60">
        <v>16</v>
      </c>
      <c r="CP55" s="60">
        <v>45</v>
      </c>
      <c r="CV55">
        <f t="shared" ca="1" si="2"/>
        <v>1</v>
      </c>
      <c r="CW55" s="58" t="str">
        <f ca="1">Mordor!W55</f>
        <v/>
      </c>
      <c r="DC55">
        <f t="shared" si="54"/>
        <v>1</v>
      </c>
      <c r="DD55">
        <f>Mordor!S57</f>
        <v>0</v>
      </c>
      <c r="DE55" t="str">
        <f>Mordor!B57</f>
        <v>The Betrayer</v>
      </c>
      <c r="DF55" s="84" t="str">
        <f>Mordor!CW49</f>
        <v>-</v>
      </c>
      <c r="DK55" s="84"/>
      <c r="DL55">
        <f>LOOKUP(DK51,$EH:$EH,$EM:$EM)</f>
        <v>0</v>
      </c>
      <c r="DM55" s="84">
        <f t="shared" si="101"/>
        <v>0</v>
      </c>
      <c r="DN55">
        <f t="shared" si="53"/>
        <v>0</v>
      </c>
      <c r="DO55">
        <f t="shared" si="55"/>
        <v>0</v>
      </c>
      <c r="DP55">
        <f t="shared" si="56"/>
        <v>0</v>
      </c>
      <c r="DQ55">
        <f t="shared" si="57"/>
        <v>0</v>
      </c>
      <c r="DR55">
        <f t="shared" si="58"/>
        <v>0</v>
      </c>
      <c r="DS55">
        <f t="shared" si="59"/>
        <v>0</v>
      </c>
      <c r="DT55">
        <f t="shared" si="60"/>
        <v>0</v>
      </c>
      <c r="DU55">
        <f t="shared" si="61"/>
        <v>0</v>
      </c>
      <c r="DV55">
        <f t="shared" si="62"/>
        <v>0</v>
      </c>
      <c r="DW55">
        <f t="shared" si="63"/>
        <v>0</v>
      </c>
      <c r="DX55">
        <f t="shared" si="64"/>
        <v>0</v>
      </c>
      <c r="DY55">
        <f t="shared" si="65"/>
        <v>0</v>
      </c>
      <c r="DZ55">
        <f t="shared" si="66"/>
        <v>0</v>
      </c>
      <c r="EA55" s="17">
        <f t="shared" si="22"/>
        <v>1</v>
      </c>
      <c r="EB55" s="85"/>
      <c r="EC55" s="85" t="str">
        <f t="shared" si="21"/>
        <v/>
      </c>
      <c r="ED55" s="85"/>
      <c r="EE55" s="65" t="s">
        <v>2609</v>
      </c>
      <c r="EF55" s="84" t="s">
        <v>2807</v>
      </c>
      <c r="EG55" s="85"/>
      <c r="EH55" s="62" t="s">
        <v>409</v>
      </c>
      <c r="EI55" s="63" t="s">
        <v>409</v>
      </c>
      <c r="EJ55" s="64"/>
      <c r="EO55" s="65" t="s">
        <v>952</v>
      </c>
      <c r="EP55" s="65" t="s">
        <v>292</v>
      </c>
      <c r="EQ55" s="69" t="s">
        <v>950</v>
      </c>
      <c r="ER55" s="69" t="s">
        <v>1843</v>
      </c>
      <c r="ES55" s="69" t="s">
        <v>951</v>
      </c>
      <c r="ET55" s="78" t="s">
        <v>622</v>
      </c>
      <c r="EU55" s="69" t="s">
        <v>622</v>
      </c>
      <c r="EV55" s="69" t="s">
        <v>621</v>
      </c>
      <c r="EW55" s="69" t="s">
        <v>622</v>
      </c>
      <c r="EX55" s="69" t="s">
        <v>621</v>
      </c>
      <c r="EY55" s="69" t="s">
        <v>623</v>
      </c>
      <c r="EZ55" s="69" t="s">
        <v>623</v>
      </c>
      <c r="FA55" s="69" t="s">
        <v>623</v>
      </c>
      <c r="FB55" s="70" t="s">
        <v>1082</v>
      </c>
      <c r="FH55" s="84">
        <f t="shared" si="4"/>
        <v>0</v>
      </c>
      <c r="FI55" s="84">
        <f t="shared" si="5"/>
        <v>1</v>
      </c>
      <c r="FJ55" s="85" t="s">
        <v>2041</v>
      </c>
      <c r="FN55" s="84">
        <f t="shared" si="6"/>
        <v>0</v>
      </c>
      <c r="FO55" s="84">
        <f t="shared" si="7"/>
        <v>1</v>
      </c>
      <c r="FP55" s="84" t="s">
        <v>2185</v>
      </c>
    </row>
    <row r="56" spans="1:172" ht="18" customHeight="1" x14ac:dyDescent="0.25">
      <c r="A56" s="230" t="str">
        <f t="shared" si="67"/>
        <v/>
      </c>
      <c r="B56" s="230"/>
      <c r="C56" s="230"/>
      <c r="D56" s="230"/>
      <c r="E56" s="230"/>
      <c r="F56" s="230"/>
      <c r="G56" s="230"/>
      <c r="H56" s="230"/>
      <c r="I56" s="230"/>
      <c r="J56" s="230"/>
      <c r="K56" s="230"/>
      <c r="L56" s="230"/>
      <c r="M56" s="230"/>
      <c r="N56" s="234" t="str">
        <f t="shared" si="68"/>
        <v/>
      </c>
      <c r="O56" s="234"/>
      <c r="P56" s="234"/>
      <c r="Q56" s="234"/>
      <c r="R56" s="234"/>
      <c r="S56" s="234" t="str">
        <f t="shared" si="69"/>
        <v/>
      </c>
      <c r="T56" s="234"/>
      <c r="U56" s="234"/>
      <c r="V56" s="234" t="str">
        <f t="shared" si="70"/>
        <v/>
      </c>
      <c r="W56" s="234"/>
      <c r="X56" s="234" t="str">
        <f t="shared" si="71"/>
        <v/>
      </c>
      <c r="Y56" s="234"/>
      <c r="Z56" s="81" t="str">
        <f t="shared" si="72"/>
        <v/>
      </c>
      <c r="AA56" s="81" t="str">
        <f t="shared" si="73"/>
        <v/>
      </c>
      <c r="AB56" s="81" t="str">
        <f t="shared" si="74"/>
        <v/>
      </c>
      <c r="AC56" s="81" t="str">
        <f t="shared" si="75"/>
        <v/>
      </c>
      <c r="AD56" s="234" t="str">
        <f t="shared" si="76"/>
        <v/>
      </c>
      <c r="AE56" s="234"/>
      <c r="AF56" s="234" t="str">
        <f t="shared" si="77"/>
        <v/>
      </c>
      <c r="AG56" s="234"/>
      <c r="AH56" s="234" t="str">
        <f t="shared" si="78"/>
        <v/>
      </c>
      <c r="AI56" s="234"/>
      <c r="AJ56" s="235" t="str">
        <f t="shared" si="79"/>
        <v/>
      </c>
      <c r="AK56" s="235"/>
      <c r="AL56" s="235"/>
      <c r="AM56" s="235"/>
      <c r="AN56" s="235"/>
      <c r="AO56" s="235"/>
      <c r="AP56" s="235"/>
      <c r="AQ56" s="235"/>
      <c r="AR56" s="235"/>
      <c r="AS56" s="235"/>
      <c r="AT56" s="235"/>
      <c r="AU56" s="230" t="str">
        <f t="shared" si="80"/>
        <v/>
      </c>
      <c r="AV56" s="230"/>
      <c r="AW56" s="230"/>
      <c r="AX56" s="230"/>
      <c r="AY56" s="230"/>
      <c r="AZ56" s="230"/>
      <c r="BA56" s="230"/>
      <c r="BB56" s="230"/>
      <c r="BC56" s="230"/>
      <c r="BD56" s="230"/>
      <c r="BE56" s="230"/>
      <c r="BF56" s="230"/>
      <c r="BG56" s="230"/>
      <c r="BH56" s="234" t="str">
        <f t="shared" si="81"/>
        <v/>
      </c>
      <c r="BI56" s="234"/>
      <c r="BJ56" s="234"/>
      <c r="BK56" s="234"/>
      <c r="BL56" s="234"/>
      <c r="BM56" s="234" t="str">
        <f t="shared" si="82"/>
        <v/>
      </c>
      <c r="BN56" s="234"/>
      <c r="BO56" s="234"/>
      <c r="BP56" s="234" t="str">
        <f t="shared" si="83"/>
        <v/>
      </c>
      <c r="BQ56" s="234"/>
      <c r="BR56" s="234" t="str">
        <f t="shared" si="84"/>
        <v/>
      </c>
      <c r="BS56" s="234"/>
      <c r="BT56" s="81" t="str">
        <f t="shared" si="85"/>
        <v/>
      </c>
      <c r="BU56" s="81" t="str">
        <f t="shared" si="86"/>
        <v/>
      </c>
      <c r="BV56" s="81" t="str">
        <f t="shared" si="87"/>
        <v/>
      </c>
      <c r="BW56" s="81" t="str">
        <f t="shared" si="88"/>
        <v/>
      </c>
      <c r="BX56" s="234" t="str">
        <f t="shared" si="89"/>
        <v/>
      </c>
      <c r="BY56" s="234"/>
      <c r="BZ56" s="234" t="str">
        <f t="shared" si="90"/>
        <v/>
      </c>
      <c r="CA56" s="234"/>
      <c r="CB56" s="234" t="str">
        <f t="shared" si="91"/>
        <v/>
      </c>
      <c r="CC56" s="234"/>
      <c r="CD56" s="235" t="str">
        <f t="shared" si="92"/>
        <v/>
      </c>
      <c r="CE56" s="235"/>
      <c r="CF56" s="235"/>
      <c r="CG56" s="235"/>
      <c r="CH56" s="235"/>
      <c r="CI56" s="235"/>
      <c r="CJ56" s="235"/>
      <c r="CK56" s="235"/>
      <c r="CL56" s="235"/>
      <c r="CM56" s="235"/>
      <c r="CN56" s="235"/>
      <c r="CO56" s="60">
        <v>17</v>
      </c>
      <c r="CP56" s="60">
        <v>46</v>
      </c>
      <c r="CV56">
        <f t="shared" ca="1" si="2"/>
        <v>1</v>
      </c>
      <c r="CW56" s="58" t="str">
        <f ca="1">Mordor!W56</f>
        <v/>
      </c>
      <c r="DC56">
        <f t="shared" si="54"/>
        <v>1</v>
      </c>
      <c r="DD56">
        <f>Mordor!S58</f>
        <v>0</v>
      </c>
      <c r="DE56" t="str">
        <f>Mordor!B58</f>
        <v>The Dark Marshal</v>
      </c>
      <c r="DF56" s="84" t="str">
        <f>Mordor!CW50</f>
        <v>-</v>
      </c>
      <c r="DH56">
        <v>11</v>
      </c>
      <c r="DI56">
        <f>LOOKUP(DH56,$DC:$DC,$DE:$DE)</f>
        <v>0</v>
      </c>
      <c r="DJ56">
        <f>LOOKUP(DH56,$DC:$DC,$DF:$DF)</f>
        <v>0</v>
      </c>
      <c r="DK56" s="61">
        <f t="shared" ref="DK56" si="102">IF(DI56=0,0,CONCATENATE(DI56,IF(OR(COUNT(FIND("Horse",DJ56))=1,COUNT(FIND("Warg",DJ56))=1,COUNT(FIND("Engineer Captain",DJ56))=1,COUNT(FIND("War Camel",DJ56))=1,COUNT(FIND("Fell warg",DJ56))=1,COUNT(FIND("The white warg",DJ56))=1),"1.",""),IF(OR(COUNT(FIND("armoured horse",DJ56))=1,COUNT(FIND("Troll",DJ56))=1,COUNT(FIND("Mahûd Beastmaster",DJ56))=1,COUNT(FIND("Signal Tower",DJ56))=1),"2.",""),IF(OR(COUNT(FIND("Fell Beast",DJ56))=1,COUNT(FIND("Upgraded Crew",DJ56))=1,COUNT(FIND("Khandish chariot",DJ56))=1),"3.",""),IF(COUNT(FIND("armoured Fell beast",DJ56))=1,"4.",""),IF(COUNT(FIND("Horned Fell beast",DJ56))=1,"5.","")))</f>
        <v>0</v>
      </c>
      <c r="DL56">
        <f>LOOKUP(DK56,$EH:$EH,$EI:$EI)</f>
        <v>0</v>
      </c>
      <c r="DM56" s="61">
        <f t="shared" ref="DM56" si="103">IF(DL56=0,0,CONCATENATE(DL56,IF(OR(COUNT(FIND("Morgul Arrows",DJ56))=1,COUNT(FIND("Shield",DJ56))=1,COUNT(FIND("The One Ring",DJ56))=1,COUNT(FIND("Breathe Fire",DJ56))=1,COUNT(FIND("Campfire",DJ56))=1,COUNT(FIND("Stone Flail",DJ56))=1),"1.",""),IF(OR(COUNT(FIND("Armour",DJ56))=1,COUNT(FIND("Fly",DJ56))=1,COUNT(FIND("Crown of Morgul",DJ56))=1,COUNT(FIND("War Drum",DJ56))=1),"2.",""),IF(OR(COUNT(FIND("Heavy armour",DJ56))=1,COUNT(FIND("Tough hide",DJ56))=1,COUNT(FIND("Gnarled Hide",DJ56))=1),"3.",""),IF(OR(COUNT(FIND("Wyrmtongue",DJ56))=1,COUNT(FIND("Foul Temperament",DJ56))=1,COUNT(FIND("Easterling War drum",DJ56))=1),"4.","")))</f>
        <v>0</v>
      </c>
      <c r="DN56">
        <f t="shared" si="53"/>
        <v>0</v>
      </c>
      <c r="DO56">
        <f t="shared" si="55"/>
        <v>0</v>
      </c>
      <c r="DP56">
        <f t="shared" si="56"/>
        <v>0</v>
      </c>
      <c r="DQ56">
        <f t="shared" si="57"/>
        <v>0</v>
      </c>
      <c r="DR56">
        <f t="shared" si="58"/>
        <v>0</v>
      </c>
      <c r="DS56">
        <f t="shared" si="59"/>
        <v>0</v>
      </c>
      <c r="DT56">
        <f t="shared" si="60"/>
        <v>0</v>
      </c>
      <c r="DU56">
        <f t="shared" si="61"/>
        <v>0</v>
      </c>
      <c r="DV56">
        <f t="shared" si="62"/>
        <v>0</v>
      </c>
      <c r="DW56">
        <f t="shared" si="63"/>
        <v>0</v>
      </c>
      <c r="DX56">
        <f t="shared" si="64"/>
        <v>0</v>
      </c>
      <c r="DY56">
        <f t="shared" si="65"/>
        <v>0</v>
      </c>
      <c r="DZ56">
        <f t="shared" si="66"/>
        <v>0</v>
      </c>
      <c r="EA56" s="17">
        <f t="shared" si="22"/>
        <v>1</v>
      </c>
      <c r="EB56" s="85" t="str">
        <f>IF(COUNT(FIND(" with ",DJ56))=1,SUBSTITUTE(DJ56,CONCATENATE(DI56," with"),""),"")</f>
        <v/>
      </c>
      <c r="EC56" s="85" t="str">
        <f t="shared" si="21"/>
        <v/>
      </c>
      <c r="ED56" s="85"/>
      <c r="EE56" s="65" t="s">
        <v>2608</v>
      </c>
      <c r="EF56" s="84" t="s">
        <v>2326</v>
      </c>
      <c r="EG56" s="85"/>
      <c r="EH56" s="62" t="s">
        <v>410</v>
      </c>
      <c r="EI56" s="63" t="s">
        <v>410</v>
      </c>
      <c r="EJ56" s="64"/>
      <c r="EO56" s="65" t="s">
        <v>956</v>
      </c>
      <c r="EP56" s="65" t="s">
        <v>292</v>
      </c>
      <c r="EQ56" s="69" t="s">
        <v>950</v>
      </c>
      <c r="ER56" s="69" t="s">
        <v>1846</v>
      </c>
      <c r="ES56" s="69" t="s">
        <v>951</v>
      </c>
      <c r="ET56" s="78" t="s">
        <v>622</v>
      </c>
      <c r="EU56" s="69" t="s">
        <v>622</v>
      </c>
      <c r="EV56" s="69" t="s">
        <v>621</v>
      </c>
      <c r="EW56" s="69" t="s">
        <v>622</v>
      </c>
      <c r="EX56" s="69" t="s">
        <v>621</v>
      </c>
      <c r="EY56" s="69" t="s">
        <v>623</v>
      </c>
      <c r="EZ56" s="69" t="s">
        <v>623</v>
      </c>
      <c r="FA56" s="69" t="s">
        <v>623</v>
      </c>
      <c r="FB56" s="70" t="s">
        <v>1083</v>
      </c>
      <c r="FH56" s="84">
        <f t="shared" si="4"/>
        <v>0</v>
      </c>
      <c r="FI56" s="84">
        <f t="shared" si="5"/>
        <v>1</v>
      </c>
      <c r="FJ56" s="85" t="s">
        <v>1424</v>
      </c>
      <c r="FN56" s="84">
        <f t="shared" si="6"/>
        <v>0</v>
      </c>
      <c r="FO56" s="84">
        <f t="shared" si="7"/>
        <v>1</v>
      </c>
      <c r="FP56" s="84" t="s">
        <v>2186</v>
      </c>
    </row>
    <row r="57" spans="1:172" ht="18" customHeight="1" x14ac:dyDescent="0.25">
      <c r="A57" s="230" t="str">
        <f t="shared" si="67"/>
        <v/>
      </c>
      <c r="B57" s="230"/>
      <c r="C57" s="230"/>
      <c r="D57" s="230"/>
      <c r="E57" s="230"/>
      <c r="F57" s="230"/>
      <c r="G57" s="230"/>
      <c r="H57" s="230"/>
      <c r="I57" s="230"/>
      <c r="J57" s="230"/>
      <c r="K57" s="230"/>
      <c r="L57" s="230"/>
      <c r="M57" s="230"/>
      <c r="N57" s="234" t="str">
        <f t="shared" si="68"/>
        <v/>
      </c>
      <c r="O57" s="234"/>
      <c r="P57" s="234"/>
      <c r="Q57" s="234"/>
      <c r="R57" s="234"/>
      <c r="S57" s="234" t="str">
        <f t="shared" si="69"/>
        <v/>
      </c>
      <c r="T57" s="234"/>
      <c r="U57" s="234"/>
      <c r="V57" s="234" t="str">
        <f t="shared" si="70"/>
        <v/>
      </c>
      <c r="W57" s="234"/>
      <c r="X57" s="234" t="str">
        <f t="shared" si="71"/>
        <v/>
      </c>
      <c r="Y57" s="234"/>
      <c r="Z57" s="81" t="str">
        <f t="shared" si="72"/>
        <v/>
      </c>
      <c r="AA57" s="81" t="str">
        <f t="shared" si="73"/>
        <v/>
      </c>
      <c r="AB57" s="81" t="str">
        <f t="shared" si="74"/>
        <v/>
      </c>
      <c r="AC57" s="81" t="str">
        <f t="shared" si="75"/>
        <v/>
      </c>
      <c r="AD57" s="234" t="str">
        <f t="shared" si="76"/>
        <v/>
      </c>
      <c r="AE57" s="234"/>
      <c r="AF57" s="234" t="str">
        <f t="shared" si="77"/>
        <v/>
      </c>
      <c r="AG57" s="234"/>
      <c r="AH57" s="234" t="str">
        <f t="shared" si="78"/>
        <v/>
      </c>
      <c r="AI57" s="234"/>
      <c r="AJ57" s="235" t="str">
        <f t="shared" si="79"/>
        <v/>
      </c>
      <c r="AK57" s="235"/>
      <c r="AL57" s="235"/>
      <c r="AM57" s="235"/>
      <c r="AN57" s="235"/>
      <c r="AO57" s="235"/>
      <c r="AP57" s="235"/>
      <c r="AQ57" s="235"/>
      <c r="AR57" s="235"/>
      <c r="AS57" s="235"/>
      <c r="AT57" s="235"/>
      <c r="AU57" s="230" t="str">
        <f t="shared" si="80"/>
        <v/>
      </c>
      <c r="AV57" s="230"/>
      <c r="AW57" s="230"/>
      <c r="AX57" s="230"/>
      <c r="AY57" s="230"/>
      <c r="AZ57" s="230"/>
      <c r="BA57" s="230"/>
      <c r="BB57" s="230"/>
      <c r="BC57" s="230"/>
      <c r="BD57" s="230"/>
      <c r="BE57" s="230"/>
      <c r="BF57" s="230"/>
      <c r="BG57" s="230"/>
      <c r="BH57" s="234" t="str">
        <f t="shared" si="81"/>
        <v/>
      </c>
      <c r="BI57" s="234"/>
      <c r="BJ57" s="234"/>
      <c r="BK57" s="234"/>
      <c r="BL57" s="234"/>
      <c r="BM57" s="234" t="str">
        <f t="shared" si="82"/>
        <v/>
      </c>
      <c r="BN57" s="234"/>
      <c r="BO57" s="234"/>
      <c r="BP57" s="234" t="str">
        <f t="shared" si="83"/>
        <v/>
      </c>
      <c r="BQ57" s="234"/>
      <c r="BR57" s="234" t="str">
        <f t="shared" si="84"/>
        <v/>
      </c>
      <c r="BS57" s="234"/>
      <c r="BT57" s="81" t="str">
        <f t="shared" si="85"/>
        <v/>
      </c>
      <c r="BU57" s="81" t="str">
        <f t="shared" si="86"/>
        <v/>
      </c>
      <c r="BV57" s="81" t="str">
        <f t="shared" si="87"/>
        <v/>
      </c>
      <c r="BW57" s="81" t="str">
        <f t="shared" si="88"/>
        <v/>
      </c>
      <c r="BX57" s="234" t="str">
        <f t="shared" si="89"/>
        <v/>
      </c>
      <c r="BY57" s="234"/>
      <c r="BZ57" s="234" t="str">
        <f t="shared" si="90"/>
        <v/>
      </c>
      <c r="CA57" s="234"/>
      <c r="CB57" s="234" t="str">
        <f t="shared" si="91"/>
        <v/>
      </c>
      <c r="CC57" s="234"/>
      <c r="CD57" s="235" t="str">
        <f t="shared" si="92"/>
        <v/>
      </c>
      <c r="CE57" s="235"/>
      <c r="CF57" s="235"/>
      <c r="CG57" s="235"/>
      <c r="CH57" s="235"/>
      <c r="CI57" s="235"/>
      <c r="CJ57" s="235"/>
      <c r="CK57" s="235"/>
      <c r="CL57" s="235"/>
      <c r="CM57" s="235"/>
      <c r="CN57" s="235"/>
      <c r="CO57" s="60">
        <v>18</v>
      </c>
      <c r="CP57" s="60">
        <v>47</v>
      </c>
      <c r="CV57">
        <f t="shared" ca="1" si="2"/>
        <v>1</v>
      </c>
      <c r="CW57" s="58" t="str">
        <f ca="1">Mordor!W57</f>
        <v/>
      </c>
      <c r="DC57">
        <f t="shared" si="54"/>
        <v>1</v>
      </c>
      <c r="DD57">
        <f>Mordor!S59</f>
        <v>0</v>
      </c>
      <c r="DE57" t="str">
        <f>Mordor!B59</f>
        <v>The Dwimmerlaik</v>
      </c>
      <c r="DF57" s="84" t="str">
        <f>Mordor!CW51</f>
        <v>-</v>
      </c>
      <c r="DK57" s="84"/>
      <c r="DL57">
        <f>LOOKUP(DK56,$EH:$EH,$EJ:$EJ)</f>
        <v>0</v>
      </c>
      <c r="DM57" s="84">
        <f t="shared" ref="DM57:DM60" si="104">DL57</f>
        <v>0</v>
      </c>
      <c r="DN57">
        <f t="shared" si="53"/>
        <v>0</v>
      </c>
      <c r="DO57">
        <f t="shared" si="55"/>
        <v>0</v>
      </c>
      <c r="DP57">
        <f t="shared" si="56"/>
        <v>0</v>
      </c>
      <c r="DQ57">
        <f t="shared" si="57"/>
        <v>0</v>
      </c>
      <c r="DR57">
        <f t="shared" si="58"/>
        <v>0</v>
      </c>
      <c r="DS57">
        <f t="shared" si="59"/>
        <v>0</v>
      </c>
      <c r="DT57">
        <f t="shared" si="60"/>
        <v>0</v>
      </c>
      <c r="DU57">
        <f t="shared" si="61"/>
        <v>0</v>
      </c>
      <c r="DV57">
        <f t="shared" si="62"/>
        <v>0</v>
      </c>
      <c r="DW57">
        <f t="shared" si="63"/>
        <v>0</v>
      </c>
      <c r="DX57">
        <f t="shared" si="64"/>
        <v>0</v>
      </c>
      <c r="DY57">
        <f t="shared" si="65"/>
        <v>0</v>
      </c>
      <c r="DZ57">
        <f t="shared" si="66"/>
        <v>0</v>
      </c>
      <c r="EA57" s="17">
        <f t="shared" si="22"/>
        <v>1</v>
      </c>
      <c r="EB57" s="85"/>
      <c r="EC57" s="85" t="str">
        <f t="shared" si="21"/>
        <v/>
      </c>
      <c r="ED57" s="85"/>
      <c r="EE57" s="65" t="s">
        <v>1818</v>
      </c>
      <c r="EG57" s="85"/>
      <c r="EH57" s="62" t="s">
        <v>281</v>
      </c>
      <c r="EI57" s="63" t="s">
        <v>281</v>
      </c>
      <c r="EJ57" s="59"/>
      <c r="EO57" s="65" t="s">
        <v>957</v>
      </c>
      <c r="EP57" s="65" t="s">
        <v>292</v>
      </c>
      <c r="EQ57" s="69" t="s">
        <v>950</v>
      </c>
      <c r="ER57" s="69" t="s">
        <v>1843</v>
      </c>
      <c r="ES57" s="69" t="s">
        <v>951</v>
      </c>
      <c r="ET57" s="78" t="s">
        <v>622</v>
      </c>
      <c r="EU57" s="69" t="s">
        <v>749</v>
      </c>
      <c r="EV57" s="69" t="s">
        <v>621</v>
      </c>
      <c r="EW57" s="69" t="s">
        <v>749</v>
      </c>
      <c r="EX57" s="69" t="s">
        <v>621</v>
      </c>
      <c r="EY57" s="69" t="s">
        <v>623</v>
      </c>
      <c r="EZ57" s="69" t="s">
        <v>623</v>
      </c>
      <c r="FA57" s="69" t="s">
        <v>623</v>
      </c>
      <c r="FB57" s="70" t="s">
        <v>1084</v>
      </c>
      <c r="FH57" s="84">
        <f t="shared" si="4"/>
        <v>0</v>
      </c>
      <c r="FI57" s="84">
        <f t="shared" si="5"/>
        <v>1</v>
      </c>
      <c r="FJ57" s="85" t="str">
        <f>""</f>
        <v/>
      </c>
      <c r="FN57" s="84">
        <f t="shared" si="6"/>
        <v>0</v>
      </c>
      <c r="FO57" s="84">
        <f t="shared" si="7"/>
        <v>1</v>
      </c>
      <c r="FP57" s="84" t="s">
        <v>2188</v>
      </c>
    </row>
    <row r="58" spans="1:172" ht="18" customHeight="1" x14ac:dyDescent="0.25">
      <c r="A58" s="230" t="str">
        <f t="shared" si="67"/>
        <v/>
      </c>
      <c r="B58" s="230"/>
      <c r="C58" s="230"/>
      <c r="D58" s="230"/>
      <c r="E58" s="230"/>
      <c r="F58" s="230"/>
      <c r="G58" s="230"/>
      <c r="H58" s="230"/>
      <c r="I58" s="230"/>
      <c r="J58" s="230"/>
      <c r="K58" s="230"/>
      <c r="L58" s="230"/>
      <c r="M58" s="230"/>
      <c r="N58" s="234" t="str">
        <f t="shared" si="68"/>
        <v/>
      </c>
      <c r="O58" s="234"/>
      <c r="P58" s="234"/>
      <c r="Q58" s="234"/>
      <c r="R58" s="234"/>
      <c r="S58" s="234" t="str">
        <f t="shared" si="69"/>
        <v/>
      </c>
      <c r="T58" s="234"/>
      <c r="U58" s="234"/>
      <c r="V58" s="234" t="str">
        <f t="shared" si="70"/>
        <v/>
      </c>
      <c r="W58" s="234"/>
      <c r="X58" s="234" t="str">
        <f t="shared" si="71"/>
        <v/>
      </c>
      <c r="Y58" s="234"/>
      <c r="Z58" s="81" t="str">
        <f t="shared" si="72"/>
        <v/>
      </c>
      <c r="AA58" s="81" t="str">
        <f t="shared" si="73"/>
        <v/>
      </c>
      <c r="AB58" s="81" t="str">
        <f t="shared" si="74"/>
        <v/>
      </c>
      <c r="AC58" s="81" t="str">
        <f t="shared" si="75"/>
        <v/>
      </c>
      <c r="AD58" s="234" t="str">
        <f t="shared" si="76"/>
        <v/>
      </c>
      <c r="AE58" s="234"/>
      <c r="AF58" s="234" t="str">
        <f t="shared" si="77"/>
        <v/>
      </c>
      <c r="AG58" s="234"/>
      <c r="AH58" s="234" t="str">
        <f t="shared" si="78"/>
        <v/>
      </c>
      <c r="AI58" s="234"/>
      <c r="AJ58" s="235" t="str">
        <f t="shared" si="79"/>
        <v/>
      </c>
      <c r="AK58" s="235"/>
      <c r="AL58" s="235"/>
      <c r="AM58" s="235"/>
      <c r="AN58" s="235"/>
      <c r="AO58" s="235"/>
      <c r="AP58" s="235"/>
      <c r="AQ58" s="235"/>
      <c r="AR58" s="235"/>
      <c r="AS58" s="235"/>
      <c r="AT58" s="235"/>
      <c r="AU58" s="230" t="str">
        <f t="shared" si="80"/>
        <v/>
      </c>
      <c r="AV58" s="230"/>
      <c r="AW58" s="230"/>
      <c r="AX58" s="230"/>
      <c r="AY58" s="230"/>
      <c r="AZ58" s="230"/>
      <c r="BA58" s="230"/>
      <c r="BB58" s="230"/>
      <c r="BC58" s="230"/>
      <c r="BD58" s="230"/>
      <c r="BE58" s="230"/>
      <c r="BF58" s="230"/>
      <c r="BG58" s="230"/>
      <c r="BH58" s="234" t="str">
        <f t="shared" si="81"/>
        <v/>
      </c>
      <c r="BI58" s="234"/>
      <c r="BJ58" s="234"/>
      <c r="BK58" s="234"/>
      <c r="BL58" s="234"/>
      <c r="BM58" s="234" t="str">
        <f t="shared" si="82"/>
        <v/>
      </c>
      <c r="BN58" s="234"/>
      <c r="BO58" s="234"/>
      <c r="BP58" s="234" t="str">
        <f t="shared" si="83"/>
        <v/>
      </c>
      <c r="BQ58" s="234"/>
      <c r="BR58" s="234" t="str">
        <f t="shared" si="84"/>
        <v/>
      </c>
      <c r="BS58" s="234"/>
      <c r="BT58" s="81" t="str">
        <f t="shared" si="85"/>
        <v/>
      </c>
      <c r="BU58" s="81" t="str">
        <f t="shared" si="86"/>
        <v/>
      </c>
      <c r="BV58" s="81" t="str">
        <f t="shared" si="87"/>
        <v/>
      </c>
      <c r="BW58" s="81" t="str">
        <f t="shared" si="88"/>
        <v/>
      </c>
      <c r="BX58" s="234" t="str">
        <f t="shared" si="89"/>
        <v/>
      </c>
      <c r="BY58" s="234"/>
      <c r="BZ58" s="234" t="str">
        <f t="shared" si="90"/>
        <v/>
      </c>
      <c r="CA58" s="234"/>
      <c r="CB58" s="234" t="str">
        <f t="shared" si="91"/>
        <v/>
      </c>
      <c r="CC58" s="234"/>
      <c r="CD58" s="235" t="str">
        <f t="shared" si="92"/>
        <v/>
      </c>
      <c r="CE58" s="235"/>
      <c r="CF58" s="235"/>
      <c r="CG58" s="235"/>
      <c r="CH58" s="235"/>
      <c r="CI58" s="235"/>
      <c r="CJ58" s="235"/>
      <c r="CK58" s="235"/>
      <c r="CL58" s="235"/>
      <c r="CM58" s="235"/>
      <c r="CN58" s="235"/>
      <c r="CO58" s="60">
        <v>19</v>
      </c>
      <c r="CP58" s="60">
        <v>48</v>
      </c>
      <c r="CV58">
        <f t="shared" ca="1" si="2"/>
        <v>1</v>
      </c>
      <c r="CW58" s="58" t="str">
        <f ca="1">Mordor!W58</f>
        <v/>
      </c>
      <c r="DC58">
        <f t="shared" si="54"/>
        <v>1</v>
      </c>
      <c r="DD58">
        <f>Mordor!S60</f>
        <v>0</v>
      </c>
      <c r="DE58" t="str">
        <f>Mordor!B60</f>
        <v>Khamûl the Easterling</v>
      </c>
      <c r="DF58" s="84" t="str">
        <f>Mordor!CW52</f>
        <v>-</v>
      </c>
      <c r="DK58" s="84"/>
      <c r="DL58">
        <f>LOOKUP(DK56,$EH:$EH,$EK:$EK)</f>
        <v>0</v>
      </c>
      <c r="DM58" s="84">
        <f t="shared" si="104"/>
        <v>0</v>
      </c>
      <c r="DN58">
        <f t="shared" si="53"/>
        <v>0</v>
      </c>
      <c r="DO58">
        <f t="shared" si="55"/>
        <v>0</v>
      </c>
      <c r="DP58">
        <f t="shared" si="56"/>
        <v>0</v>
      </c>
      <c r="DQ58">
        <f t="shared" si="57"/>
        <v>0</v>
      </c>
      <c r="DR58">
        <f t="shared" si="58"/>
        <v>0</v>
      </c>
      <c r="DS58">
        <f t="shared" si="59"/>
        <v>0</v>
      </c>
      <c r="DT58">
        <f t="shared" si="60"/>
        <v>0</v>
      </c>
      <c r="DU58">
        <f t="shared" si="61"/>
        <v>0</v>
      </c>
      <c r="DV58">
        <f t="shared" si="62"/>
        <v>0</v>
      </c>
      <c r="DW58">
        <f t="shared" si="63"/>
        <v>0</v>
      </c>
      <c r="DX58">
        <f t="shared" si="64"/>
        <v>0</v>
      </c>
      <c r="DY58">
        <f t="shared" si="65"/>
        <v>0</v>
      </c>
      <c r="DZ58">
        <f t="shared" si="66"/>
        <v>0</v>
      </c>
      <c r="EA58" s="17">
        <f t="shared" si="22"/>
        <v>1</v>
      </c>
      <c r="EB58" s="85"/>
      <c r="EC58" s="85" t="str">
        <f t="shared" si="21"/>
        <v/>
      </c>
      <c r="ED58" s="85"/>
      <c r="EE58" s="65" t="s">
        <v>1816</v>
      </c>
      <c r="EG58" s="85"/>
      <c r="EH58" s="62" t="s">
        <v>307</v>
      </c>
      <c r="EI58" s="63" t="s">
        <v>307</v>
      </c>
      <c r="EJ58" s="59"/>
      <c r="EO58" s="65" t="s">
        <v>958</v>
      </c>
      <c r="EP58" s="65" t="s">
        <v>292</v>
      </c>
      <c r="EQ58" s="69" t="s">
        <v>950</v>
      </c>
      <c r="ER58" s="69" t="s">
        <v>1843</v>
      </c>
      <c r="ES58" s="69" t="s">
        <v>951</v>
      </c>
      <c r="ET58" s="78" t="s">
        <v>622</v>
      </c>
      <c r="EU58" s="69" t="s">
        <v>622</v>
      </c>
      <c r="EV58" s="69" t="s">
        <v>621</v>
      </c>
      <c r="EW58" s="69" t="s">
        <v>622</v>
      </c>
      <c r="EX58" s="69" t="s">
        <v>621</v>
      </c>
      <c r="EY58" s="69" t="s">
        <v>623</v>
      </c>
      <c r="EZ58" s="69" t="s">
        <v>623</v>
      </c>
      <c r="FA58" s="69" t="s">
        <v>623</v>
      </c>
      <c r="FB58" s="70" t="s">
        <v>1085</v>
      </c>
      <c r="FH58" s="84">
        <f t="shared" si="4"/>
        <v>1</v>
      </c>
      <c r="FI58" s="84">
        <f t="shared" si="5"/>
        <v>1</v>
      </c>
      <c r="FJ58" s="85" t="s">
        <v>1425</v>
      </c>
      <c r="FN58" s="84">
        <f t="shared" si="6"/>
        <v>0</v>
      </c>
      <c r="FO58" s="84">
        <f t="shared" si="7"/>
        <v>1</v>
      </c>
      <c r="FP58" s="84" t="s">
        <v>1748</v>
      </c>
    </row>
    <row r="59" spans="1:172" ht="18" customHeight="1" x14ac:dyDescent="0.25">
      <c r="A59" s="230" t="str">
        <f t="shared" si="67"/>
        <v/>
      </c>
      <c r="B59" s="230"/>
      <c r="C59" s="230"/>
      <c r="D59" s="230"/>
      <c r="E59" s="230"/>
      <c r="F59" s="230"/>
      <c r="G59" s="230"/>
      <c r="H59" s="230"/>
      <c r="I59" s="230"/>
      <c r="J59" s="230"/>
      <c r="K59" s="230"/>
      <c r="L59" s="230"/>
      <c r="M59" s="230"/>
      <c r="N59" s="234" t="str">
        <f t="shared" si="68"/>
        <v/>
      </c>
      <c r="O59" s="234"/>
      <c r="P59" s="234"/>
      <c r="Q59" s="234"/>
      <c r="R59" s="234"/>
      <c r="S59" s="234" t="str">
        <f t="shared" si="69"/>
        <v/>
      </c>
      <c r="T59" s="234"/>
      <c r="U59" s="234"/>
      <c r="V59" s="234" t="str">
        <f t="shared" si="70"/>
        <v/>
      </c>
      <c r="W59" s="234"/>
      <c r="X59" s="234" t="str">
        <f t="shared" si="71"/>
        <v/>
      </c>
      <c r="Y59" s="234"/>
      <c r="Z59" s="81" t="str">
        <f t="shared" si="72"/>
        <v/>
      </c>
      <c r="AA59" s="81" t="str">
        <f t="shared" si="73"/>
        <v/>
      </c>
      <c r="AB59" s="81" t="str">
        <f t="shared" si="74"/>
        <v/>
      </c>
      <c r="AC59" s="81" t="str">
        <f t="shared" si="75"/>
        <v/>
      </c>
      <c r="AD59" s="234" t="str">
        <f t="shared" si="76"/>
        <v/>
      </c>
      <c r="AE59" s="234"/>
      <c r="AF59" s="234" t="str">
        <f t="shared" si="77"/>
        <v/>
      </c>
      <c r="AG59" s="234"/>
      <c r="AH59" s="234" t="str">
        <f t="shared" si="78"/>
        <v/>
      </c>
      <c r="AI59" s="234"/>
      <c r="AJ59" s="235" t="str">
        <f t="shared" si="79"/>
        <v/>
      </c>
      <c r="AK59" s="235"/>
      <c r="AL59" s="235"/>
      <c r="AM59" s="235"/>
      <c r="AN59" s="235"/>
      <c r="AO59" s="235"/>
      <c r="AP59" s="235"/>
      <c r="AQ59" s="235"/>
      <c r="AR59" s="235"/>
      <c r="AS59" s="235"/>
      <c r="AT59" s="235"/>
      <c r="AU59" s="230" t="str">
        <f t="shared" si="80"/>
        <v/>
      </c>
      <c r="AV59" s="230"/>
      <c r="AW59" s="230"/>
      <c r="AX59" s="230"/>
      <c r="AY59" s="230"/>
      <c r="AZ59" s="230"/>
      <c r="BA59" s="230"/>
      <c r="BB59" s="230"/>
      <c r="BC59" s="230"/>
      <c r="BD59" s="230"/>
      <c r="BE59" s="230"/>
      <c r="BF59" s="230"/>
      <c r="BG59" s="230"/>
      <c r="BH59" s="234" t="str">
        <f t="shared" si="81"/>
        <v/>
      </c>
      <c r="BI59" s="234"/>
      <c r="BJ59" s="234"/>
      <c r="BK59" s="234"/>
      <c r="BL59" s="234"/>
      <c r="BM59" s="234" t="str">
        <f t="shared" si="82"/>
        <v/>
      </c>
      <c r="BN59" s="234"/>
      <c r="BO59" s="234"/>
      <c r="BP59" s="234" t="str">
        <f t="shared" si="83"/>
        <v/>
      </c>
      <c r="BQ59" s="234"/>
      <c r="BR59" s="234" t="str">
        <f t="shared" si="84"/>
        <v/>
      </c>
      <c r="BS59" s="234"/>
      <c r="BT59" s="81" t="str">
        <f t="shared" si="85"/>
        <v/>
      </c>
      <c r="BU59" s="81" t="str">
        <f t="shared" si="86"/>
        <v/>
      </c>
      <c r="BV59" s="81" t="str">
        <f t="shared" si="87"/>
        <v/>
      </c>
      <c r="BW59" s="81" t="str">
        <f t="shared" si="88"/>
        <v/>
      </c>
      <c r="BX59" s="234" t="str">
        <f t="shared" si="89"/>
        <v/>
      </c>
      <c r="BY59" s="234"/>
      <c r="BZ59" s="234" t="str">
        <f t="shared" si="90"/>
        <v/>
      </c>
      <c r="CA59" s="234"/>
      <c r="CB59" s="234" t="str">
        <f t="shared" si="91"/>
        <v/>
      </c>
      <c r="CC59" s="234"/>
      <c r="CD59" s="235" t="str">
        <f t="shared" si="92"/>
        <v/>
      </c>
      <c r="CE59" s="235"/>
      <c r="CF59" s="235"/>
      <c r="CG59" s="235"/>
      <c r="CH59" s="235"/>
      <c r="CI59" s="235"/>
      <c r="CJ59" s="235"/>
      <c r="CK59" s="235"/>
      <c r="CL59" s="235"/>
      <c r="CM59" s="235"/>
      <c r="CN59" s="235"/>
      <c r="CO59" s="60">
        <v>20</v>
      </c>
      <c r="CP59" s="60">
        <v>49</v>
      </c>
      <c r="CV59">
        <f t="shared" ca="1" si="2"/>
        <v>1</v>
      </c>
      <c r="CW59" s="58" t="str">
        <f ca="1">Mordor!W59</f>
        <v/>
      </c>
      <c r="DC59">
        <f t="shared" si="54"/>
        <v>1</v>
      </c>
      <c r="DD59">
        <f>Mordor!S61</f>
        <v>0</v>
      </c>
      <c r="DE59" t="str">
        <f>Mordor!B61</f>
        <v>The Knight of Umbar</v>
      </c>
      <c r="DF59" s="84" t="str">
        <f>Mordor!CW53</f>
        <v>-</v>
      </c>
      <c r="DK59" s="84"/>
      <c r="DL59">
        <f>LOOKUP(DK56,$EH:$EH,$EL:$EL)</f>
        <v>0</v>
      </c>
      <c r="DM59" s="84">
        <f t="shared" si="104"/>
        <v>0</v>
      </c>
      <c r="DN59">
        <f t="shared" si="53"/>
        <v>0</v>
      </c>
      <c r="DO59">
        <f t="shared" si="55"/>
        <v>0</v>
      </c>
      <c r="DP59">
        <f t="shared" si="56"/>
        <v>0</v>
      </c>
      <c r="DQ59">
        <f t="shared" si="57"/>
        <v>0</v>
      </c>
      <c r="DR59">
        <f t="shared" si="58"/>
        <v>0</v>
      </c>
      <c r="DS59">
        <f t="shared" si="59"/>
        <v>0</v>
      </c>
      <c r="DT59">
        <f t="shared" si="60"/>
        <v>0</v>
      </c>
      <c r="DU59">
        <f t="shared" si="61"/>
        <v>0</v>
      </c>
      <c r="DV59">
        <f t="shared" si="62"/>
        <v>0</v>
      </c>
      <c r="DW59">
        <f t="shared" si="63"/>
        <v>0</v>
      </c>
      <c r="DX59">
        <f t="shared" si="64"/>
        <v>0</v>
      </c>
      <c r="DY59">
        <f t="shared" si="65"/>
        <v>0</v>
      </c>
      <c r="DZ59">
        <f t="shared" si="66"/>
        <v>0</v>
      </c>
      <c r="EA59" s="17">
        <f t="shared" si="22"/>
        <v>1</v>
      </c>
      <c r="EB59" s="85"/>
      <c r="EC59" s="85" t="str">
        <f t="shared" si="21"/>
        <v/>
      </c>
      <c r="ED59" s="85"/>
      <c r="EE59" s="65" t="s">
        <v>347</v>
      </c>
      <c r="EF59" s="84" t="s">
        <v>2211</v>
      </c>
      <c r="EG59" s="85"/>
      <c r="EH59" s="62" t="s">
        <v>465</v>
      </c>
      <c r="EI59" s="63" t="s">
        <v>465</v>
      </c>
      <c r="EJ59" s="64"/>
      <c r="EO59" s="65" t="s">
        <v>953</v>
      </c>
      <c r="EP59" s="65" t="s">
        <v>292</v>
      </c>
      <c r="EQ59" s="69" t="s">
        <v>950</v>
      </c>
      <c r="ER59" s="69" t="s">
        <v>1846</v>
      </c>
      <c r="ES59" s="69" t="s">
        <v>951</v>
      </c>
      <c r="ET59" s="78" t="s">
        <v>622</v>
      </c>
      <c r="EU59" s="69" t="s">
        <v>622</v>
      </c>
      <c r="EV59" s="69" t="s">
        <v>621</v>
      </c>
      <c r="EW59" s="69" t="s">
        <v>622</v>
      </c>
      <c r="EX59" s="69" t="s">
        <v>621</v>
      </c>
      <c r="EY59" s="69" t="s">
        <v>623</v>
      </c>
      <c r="EZ59" s="69" t="s">
        <v>623</v>
      </c>
      <c r="FA59" s="69" t="s">
        <v>623</v>
      </c>
      <c r="FB59" s="70" t="s">
        <v>1086</v>
      </c>
      <c r="FH59" s="84">
        <f t="shared" si="4"/>
        <v>0</v>
      </c>
      <c r="FI59" s="84">
        <f t="shared" si="5"/>
        <v>1</v>
      </c>
      <c r="FJ59" s="85" t="s">
        <v>1426</v>
      </c>
      <c r="FN59" s="84">
        <f t="shared" si="6"/>
        <v>1</v>
      </c>
      <c r="FO59" s="84">
        <f t="shared" si="7"/>
        <v>1</v>
      </c>
      <c r="FP59" s="84" t="s">
        <v>364</v>
      </c>
    </row>
    <row r="60" spans="1:172" ht="18" customHeight="1" x14ac:dyDescent="0.25">
      <c r="A60" s="230" t="str">
        <f t="shared" si="67"/>
        <v/>
      </c>
      <c r="B60" s="230"/>
      <c r="C60" s="230"/>
      <c r="D60" s="230"/>
      <c r="E60" s="230"/>
      <c r="F60" s="230"/>
      <c r="G60" s="230"/>
      <c r="H60" s="230"/>
      <c r="I60" s="230"/>
      <c r="J60" s="230"/>
      <c r="K60" s="230"/>
      <c r="L60" s="230"/>
      <c r="M60" s="230"/>
      <c r="N60" s="234" t="str">
        <f t="shared" si="68"/>
        <v/>
      </c>
      <c r="O60" s="234"/>
      <c r="P60" s="234"/>
      <c r="Q60" s="234"/>
      <c r="R60" s="234"/>
      <c r="S60" s="234" t="str">
        <f t="shared" si="69"/>
        <v/>
      </c>
      <c r="T60" s="234"/>
      <c r="U60" s="234"/>
      <c r="V60" s="234" t="str">
        <f t="shared" si="70"/>
        <v/>
      </c>
      <c r="W60" s="234"/>
      <c r="X60" s="234" t="str">
        <f t="shared" si="71"/>
        <v/>
      </c>
      <c r="Y60" s="234"/>
      <c r="Z60" s="81" t="str">
        <f t="shared" si="72"/>
        <v/>
      </c>
      <c r="AA60" s="81" t="str">
        <f t="shared" si="73"/>
        <v/>
      </c>
      <c r="AB60" s="81" t="str">
        <f t="shared" si="74"/>
        <v/>
      </c>
      <c r="AC60" s="81" t="str">
        <f t="shared" si="75"/>
        <v/>
      </c>
      <c r="AD60" s="234" t="str">
        <f t="shared" si="76"/>
        <v/>
      </c>
      <c r="AE60" s="234"/>
      <c r="AF60" s="234" t="str">
        <f t="shared" si="77"/>
        <v/>
      </c>
      <c r="AG60" s="234"/>
      <c r="AH60" s="234" t="str">
        <f t="shared" si="78"/>
        <v/>
      </c>
      <c r="AI60" s="234"/>
      <c r="AJ60" s="235" t="str">
        <f t="shared" si="79"/>
        <v/>
      </c>
      <c r="AK60" s="235"/>
      <c r="AL60" s="235"/>
      <c r="AM60" s="235"/>
      <c r="AN60" s="235"/>
      <c r="AO60" s="235"/>
      <c r="AP60" s="235"/>
      <c r="AQ60" s="235"/>
      <c r="AR60" s="235"/>
      <c r="AS60" s="235"/>
      <c r="AT60" s="235"/>
      <c r="AU60" s="230" t="str">
        <f t="shared" si="80"/>
        <v/>
      </c>
      <c r="AV60" s="230"/>
      <c r="AW60" s="230"/>
      <c r="AX60" s="230"/>
      <c r="AY60" s="230"/>
      <c r="AZ60" s="230"/>
      <c r="BA60" s="230"/>
      <c r="BB60" s="230"/>
      <c r="BC60" s="230"/>
      <c r="BD60" s="230"/>
      <c r="BE60" s="230"/>
      <c r="BF60" s="230"/>
      <c r="BG60" s="230"/>
      <c r="BH60" s="234" t="str">
        <f t="shared" si="81"/>
        <v/>
      </c>
      <c r="BI60" s="234"/>
      <c r="BJ60" s="234"/>
      <c r="BK60" s="234"/>
      <c r="BL60" s="234"/>
      <c r="BM60" s="234" t="str">
        <f t="shared" si="82"/>
        <v/>
      </c>
      <c r="BN60" s="234"/>
      <c r="BO60" s="234"/>
      <c r="BP60" s="234" t="str">
        <f t="shared" si="83"/>
        <v/>
      </c>
      <c r="BQ60" s="234"/>
      <c r="BR60" s="234" t="str">
        <f t="shared" si="84"/>
        <v/>
      </c>
      <c r="BS60" s="234"/>
      <c r="BT60" s="81" t="str">
        <f t="shared" si="85"/>
        <v/>
      </c>
      <c r="BU60" s="81" t="str">
        <f t="shared" si="86"/>
        <v/>
      </c>
      <c r="BV60" s="81" t="str">
        <f t="shared" si="87"/>
        <v/>
      </c>
      <c r="BW60" s="81" t="str">
        <f t="shared" si="88"/>
        <v/>
      </c>
      <c r="BX60" s="234" t="str">
        <f t="shared" si="89"/>
        <v/>
      </c>
      <c r="BY60" s="234"/>
      <c r="BZ60" s="234" t="str">
        <f t="shared" si="90"/>
        <v/>
      </c>
      <c r="CA60" s="234"/>
      <c r="CB60" s="234" t="str">
        <f t="shared" si="91"/>
        <v/>
      </c>
      <c r="CC60" s="234"/>
      <c r="CD60" s="235" t="str">
        <f t="shared" si="92"/>
        <v/>
      </c>
      <c r="CE60" s="235"/>
      <c r="CF60" s="235"/>
      <c r="CG60" s="235"/>
      <c r="CH60" s="235"/>
      <c r="CI60" s="235"/>
      <c r="CJ60" s="235"/>
      <c r="CK60" s="235"/>
      <c r="CL60" s="235"/>
      <c r="CM60" s="235"/>
      <c r="CN60" s="235"/>
      <c r="CO60" s="60">
        <v>21</v>
      </c>
      <c r="CP60" s="60">
        <v>50</v>
      </c>
      <c r="CV60">
        <f t="shared" ca="1" si="2"/>
        <v>1</v>
      </c>
      <c r="CW60" s="58" t="str">
        <f ca="1">Mordor!W60</f>
        <v/>
      </c>
      <c r="DC60">
        <f t="shared" si="54"/>
        <v>1</v>
      </c>
      <c r="DD60">
        <f>Mordor!S62</f>
        <v>0</v>
      </c>
      <c r="DE60" t="str">
        <f>Mordor!B62</f>
        <v>The Shadow Lord</v>
      </c>
      <c r="DF60" s="84" t="str">
        <f>Mordor!CW54</f>
        <v>-</v>
      </c>
      <c r="DK60" s="84"/>
      <c r="DL60">
        <f>LOOKUP(DK56,$EH:$EH,$EM:$EM)</f>
        <v>0</v>
      </c>
      <c r="DM60" s="84">
        <f t="shared" si="104"/>
        <v>0</v>
      </c>
      <c r="DN60">
        <f t="shared" si="53"/>
        <v>0</v>
      </c>
      <c r="DO60">
        <f t="shared" si="55"/>
        <v>0</v>
      </c>
      <c r="DP60">
        <f t="shared" si="56"/>
        <v>0</v>
      </c>
      <c r="DQ60">
        <f t="shared" si="57"/>
        <v>0</v>
      </c>
      <c r="DR60">
        <f t="shared" si="58"/>
        <v>0</v>
      </c>
      <c r="DS60">
        <f t="shared" si="59"/>
        <v>0</v>
      </c>
      <c r="DT60">
        <f t="shared" si="60"/>
        <v>0</v>
      </c>
      <c r="DU60">
        <f t="shared" si="61"/>
        <v>0</v>
      </c>
      <c r="DV60">
        <f t="shared" si="62"/>
        <v>0</v>
      </c>
      <c r="DW60">
        <f t="shared" si="63"/>
        <v>0</v>
      </c>
      <c r="DX60">
        <f t="shared" si="64"/>
        <v>0</v>
      </c>
      <c r="DY60">
        <f t="shared" si="65"/>
        <v>0</v>
      </c>
      <c r="DZ60">
        <f t="shared" si="66"/>
        <v>0</v>
      </c>
      <c r="EA60" s="17">
        <f t="shared" si="22"/>
        <v>1</v>
      </c>
      <c r="EB60" s="85"/>
      <c r="EC60" s="85" t="str">
        <f t="shared" si="21"/>
        <v/>
      </c>
      <c r="ED60" s="85"/>
      <c r="EE60" s="65" t="s">
        <v>342</v>
      </c>
      <c r="EF60" s="84" t="s">
        <v>2217</v>
      </c>
      <c r="EG60" s="85"/>
      <c r="EH60" s="62" t="s">
        <v>909</v>
      </c>
      <c r="EI60" s="63" t="s">
        <v>465</v>
      </c>
      <c r="EJ60" s="64" t="s">
        <v>32</v>
      </c>
      <c r="EO60" s="65" t="s">
        <v>959</v>
      </c>
      <c r="EP60" s="65" t="s">
        <v>292</v>
      </c>
      <c r="EQ60" s="69" t="s">
        <v>950</v>
      </c>
      <c r="ER60" s="69" t="s">
        <v>1846</v>
      </c>
      <c r="ES60" s="69" t="s">
        <v>951</v>
      </c>
      <c r="ET60" s="78" t="s">
        <v>622</v>
      </c>
      <c r="EU60" s="69" t="s">
        <v>749</v>
      </c>
      <c r="EV60" s="69" t="s">
        <v>621</v>
      </c>
      <c r="EW60" s="69" t="s">
        <v>749</v>
      </c>
      <c r="EX60" s="69" t="s">
        <v>621</v>
      </c>
      <c r="EY60" s="69" t="s">
        <v>623</v>
      </c>
      <c r="EZ60" s="69" t="s">
        <v>623</v>
      </c>
      <c r="FA60" s="69" t="s">
        <v>623</v>
      </c>
      <c r="FB60" s="70" t="s">
        <v>1086</v>
      </c>
      <c r="FH60" s="84">
        <f t="shared" si="4"/>
        <v>0</v>
      </c>
      <c r="FI60" s="84">
        <f t="shared" si="5"/>
        <v>1</v>
      </c>
      <c r="FJ60" s="85" t="s">
        <v>2042</v>
      </c>
      <c r="FN60" s="84">
        <f t="shared" si="6"/>
        <v>0</v>
      </c>
      <c r="FO60" s="84">
        <f t="shared" si="7"/>
        <v>1</v>
      </c>
      <c r="FP60" s="84" t="s">
        <v>1717</v>
      </c>
    </row>
    <row r="61" spans="1:172" ht="18" customHeight="1" x14ac:dyDescent="0.25">
      <c r="A61" s="230" t="str">
        <f t="shared" si="67"/>
        <v/>
      </c>
      <c r="B61" s="230"/>
      <c r="C61" s="230"/>
      <c r="D61" s="230"/>
      <c r="E61" s="230"/>
      <c r="F61" s="230"/>
      <c r="G61" s="230"/>
      <c r="H61" s="230"/>
      <c r="I61" s="230"/>
      <c r="J61" s="230"/>
      <c r="K61" s="230"/>
      <c r="L61" s="230"/>
      <c r="M61" s="230"/>
      <c r="N61" s="234" t="str">
        <f t="shared" si="68"/>
        <v/>
      </c>
      <c r="O61" s="234"/>
      <c r="P61" s="234"/>
      <c r="Q61" s="234"/>
      <c r="R61" s="234"/>
      <c r="S61" s="234" t="str">
        <f t="shared" si="69"/>
        <v/>
      </c>
      <c r="T61" s="234"/>
      <c r="U61" s="234"/>
      <c r="V61" s="234" t="str">
        <f t="shared" si="70"/>
        <v/>
      </c>
      <c r="W61" s="234"/>
      <c r="X61" s="234" t="str">
        <f t="shared" si="71"/>
        <v/>
      </c>
      <c r="Y61" s="234"/>
      <c r="Z61" s="81" t="str">
        <f t="shared" si="72"/>
        <v/>
      </c>
      <c r="AA61" s="81" t="str">
        <f t="shared" si="73"/>
        <v/>
      </c>
      <c r="AB61" s="81" t="str">
        <f t="shared" si="74"/>
        <v/>
      </c>
      <c r="AC61" s="81" t="str">
        <f t="shared" si="75"/>
        <v/>
      </c>
      <c r="AD61" s="234" t="str">
        <f t="shared" si="76"/>
        <v/>
      </c>
      <c r="AE61" s="234"/>
      <c r="AF61" s="234" t="str">
        <f t="shared" si="77"/>
        <v/>
      </c>
      <c r="AG61" s="234"/>
      <c r="AH61" s="234" t="str">
        <f t="shared" si="78"/>
        <v/>
      </c>
      <c r="AI61" s="234"/>
      <c r="AJ61" s="235" t="str">
        <f t="shared" si="79"/>
        <v/>
      </c>
      <c r="AK61" s="235"/>
      <c r="AL61" s="235"/>
      <c r="AM61" s="235"/>
      <c r="AN61" s="235"/>
      <c r="AO61" s="235"/>
      <c r="AP61" s="235"/>
      <c r="AQ61" s="235"/>
      <c r="AR61" s="235"/>
      <c r="AS61" s="235"/>
      <c r="AT61" s="235"/>
      <c r="AU61" s="230" t="str">
        <f t="shared" si="80"/>
        <v/>
      </c>
      <c r="AV61" s="230"/>
      <c r="AW61" s="230"/>
      <c r="AX61" s="230"/>
      <c r="AY61" s="230"/>
      <c r="AZ61" s="230"/>
      <c r="BA61" s="230"/>
      <c r="BB61" s="230"/>
      <c r="BC61" s="230"/>
      <c r="BD61" s="230"/>
      <c r="BE61" s="230"/>
      <c r="BF61" s="230"/>
      <c r="BG61" s="230"/>
      <c r="BH61" s="234" t="str">
        <f t="shared" si="81"/>
        <v/>
      </c>
      <c r="BI61" s="234"/>
      <c r="BJ61" s="234"/>
      <c r="BK61" s="234"/>
      <c r="BL61" s="234"/>
      <c r="BM61" s="234" t="str">
        <f t="shared" si="82"/>
        <v/>
      </c>
      <c r="BN61" s="234"/>
      <c r="BO61" s="234"/>
      <c r="BP61" s="234" t="str">
        <f t="shared" si="83"/>
        <v/>
      </c>
      <c r="BQ61" s="234"/>
      <c r="BR61" s="234" t="str">
        <f t="shared" si="84"/>
        <v/>
      </c>
      <c r="BS61" s="234"/>
      <c r="BT61" s="81" t="str">
        <f t="shared" si="85"/>
        <v/>
      </c>
      <c r="BU61" s="81" t="str">
        <f t="shared" si="86"/>
        <v/>
      </c>
      <c r="BV61" s="81" t="str">
        <f t="shared" si="87"/>
        <v/>
      </c>
      <c r="BW61" s="81" t="str">
        <f t="shared" si="88"/>
        <v/>
      </c>
      <c r="BX61" s="234" t="str">
        <f t="shared" si="89"/>
        <v/>
      </c>
      <c r="BY61" s="234"/>
      <c r="BZ61" s="234" t="str">
        <f t="shared" si="90"/>
        <v/>
      </c>
      <c r="CA61" s="234"/>
      <c r="CB61" s="234" t="str">
        <f t="shared" si="91"/>
        <v/>
      </c>
      <c r="CC61" s="234"/>
      <c r="CD61" s="235" t="str">
        <f t="shared" si="92"/>
        <v/>
      </c>
      <c r="CE61" s="235"/>
      <c r="CF61" s="235"/>
      <c r="CG61" s="235"/>
      <c r="CH61" s="235"/>
      <c r="CI61" s="235"/>
      <c r="CJ61" s="235"/>
      <c r="CK61" s="235"/>
      <c r="CL61" s="235"/>
      <c r="CM61" s="235"/>
      <c r="CN61" s="235"/>
      <c r="CO61" s="60">
        <v>22</v>
      </c>
      <c r="CP61" s="60">
        <v>51</v>
      </c>
      <c r="CV61">
        <f t="shared" ca="1" si="2"/>
        <v>1</v>
      </c>
      <c r="CW61" s="58" t="str">
        <f ca="1">Mordor!W61</f>
        <v/>
      </c>
      <c r="DC61">
        <f t="shared" ref="DC61:DC117" si="105">IF(DD60=0,DC60,DC60+1)</f>
        <v>1</v>
      </c>
      <c r="DD61">
        <f>Mordor!S63</f>
        <v>0</v>
      </c>
      <c r="DE61" t="str">
        <f>Mordor!B63</f>
        <v>The Tainted</v>
      </c>
      <c r="DF61" s="84" t="str">
        <f>Mordor!CW55</f>
        <v>-</v>
      </c>
      <c r="DH61">
        <v>12</v>
      </c>
      <c r="DI61">
        <f>LOOKUP(DH61,$DC:$DC,$DE:$DE)</f>
        <v>0</v>
      </c>
      <c r="DJ61">
        <f>LOOKUP(DH61,$DC:$DC,$DF:$DF)</f>
        <v>0</v>
      </c>
      <c r="DK61" s="61">
        <f t="shared" ref="DK61" si="106">IF(DI61=0,0,CONCATENATE(DI61,IF(OR(COUNT(FIND("Horse",DJ61))=1,COUNT(FIND("Warg",DJ61))=1,COUNT(FIND("Engineer Captain",DJ61))=1,COUNT(FIND("War Camel",DJ61))=1,COUNT(FIND("Fell warg",DJ61))=1,COUNT(FIND("The white warg",DJ61))=1),"1.",""),IF(OR(COUNT(FIND("armoured horse",DJ61))=1,COUNT(FIND("Troll",DJ61))=1,COUNT(FIND("Mahûd Beastmaster",DJ61))=1,COUNT(FIND("Signal Tower",DJ61))=1),"2.",""),IF(OR(COUNT(FIND("Fell Beast",DJ61))=1,COUNT(FIND("Upgraded Crew",DJ61))=1,COUNT(FIND("Khandish chariot",DJ61))=1),"3.",""),IF(COUNT(FIND("armoured Fell beast",DJ61))=1,"4.",""),IF(COUNT(FIND("Horned Fell beast",DJ61))=1,"5.","")))</f>
        <v>0</v>
      </c>
      <c r="DL61">
        <f>LOOKUP(DK61,$EH:$EH,$EI:$EI)</f>
        <v>0</v>
      </c>
      <c r="DM61" s="61">
        <f t="shared" ref="DM61" si="107">IF(DL61=0,0,CONCATENATE(DL61,IF(OR(COUNT(FIND("Morgul Arrows",DJ61))=1,COUNT(FIND("Shield",DJ61))=1,COUNT(FIND("The One Ring",DJ61))=1,COUNT(FIND("Breathe Fire",DJ61))=1,COUNT(FIND("Campfire",DJ61))=1,COUNT(FIND("Stone Flail",DJ61))=1),"1.",""),IF(OR(COUNT(FIND("Armour",DJ61))=1,COUNT(FIND("Fly",DJ61))=1,COUNT(FIND("Crown of Morgul",DJ61))=1,COUNT(FIND("War Drum",DJ61))=1),"2.",""),IF(OR(COUNT(FIND("Heavy armour",DJ61))=1,COUNT(FIND("Tough hide",DJ61))=1,COUNT(FIND("Gnarled Hide",DJ61))=1),"3.",""),IF(OR(COUNT(FIND("Wyrmtongue",DJ61))=1,COUNT(FIND("Foul Temperament",DJ61))=1,COUNT(FIND("Easterling War drum",DJ61))=1),"4.","")))</f>
        <v>0</v>
      </c>
      <c r="DN61">
        <f t="shared" si="53"/>
        <v>0</v>
      </c>
      <c r="DO61">
        <f t="shared" si="55"/>
        <v>0</v>
      </c>
      <c r="DP61">
        <f t="shared" si="56"/>
        <v>0</v>
      </c>
      <c r="DQ61">
        <f t="shared" si="57"/>
        <v>0</v>
      </c>
      <c r="DR61">
        <f t="shared" si="58"/>
        <v>0</v>
      </c>
      <c r="DS61">
        <f t="shared" si="59"/>
        <v>0</v>
      </c>
      <c r="DT61">
        <f t="shared" si="60"/>
        <v>0</v>
      </c>
      <c r="DU61">
        <f t="shared" si="61"/>
        <v>0</v>
      </c>
      <c r="DV61">
        <f t="shared" si="62"/>
        <v>0</v>
      </c>
      <c r="DW61">
        <f t="shared" si="63"/>
        <v>0</v>
      </c>
      <c r="DX61">
        <f t="shared" si="64"/>
        <v>0</v>
      </c>
      <c r="DY61">
        <f t="shared" si="65"/>
        <v>0</v>
      </c>
      <c r="DZ61">
        <f t="shared" si="66"/>
        <v>0</v>
      </c>
      <c r="EA61" s="17">
        <f t="shared" si="22"/>
        <v>1</v>
      </c>
      <c r="EB61" s="85" t="str">
        <f>IF(COUNT(FIND(" with ",DJ61))=1,SUBSTITUTE(DJ61,CONCATENATE(DI61," with"),""),"")</f>
        <v/>
      </c>
      <c r="EC61" s="85" t="str">
        <f t="shared" si="21"/>
        <v/>
      </c>
      <c r="ED61" s="85"/>
      <c r="EE61" s="65" t="s">
        <v>381</v>
      </c>
      <c r="EG61" s="85"/>
      <c r="EH61" s="62" t="s">
        <v>910</v>
      </c>
      <c r="EI61" s="63" t="s">
        <v>465</v>
      </c>
      <c r="EJ61" s="64" t="s">
        <v>549</v>
      </c>
      <c r="EO61" s="65" t="s">
        <v>960</v>
      </c>
      <c r="EP61" s="65" t="s">
        <v>292</v>
      </c>
      <c r="EQ61" s="69" t="s">
        <v>950</v>
      </c>
      <c r="ER61" s="69" t="s">
        <v>1846</v>
      </c>
      <c r="ES61" s="69" t="s">
        <v>951</v>
      </c>
      <c r="ET61" s="78" t="s">
        <v>622</v>
      </c>
      <c r="EU61" s="69" t="s">
        <v>622</v>
      </c>
      <c r="EV61" s="69" t="s">
        <v>621</v>
      </c>
      <c r="EW61" s="69" t="s">
        <v>622</v>
      </c>
      <c r="EX61" s="69" t="s">
        <v>621</v>
      </c>
      <c r="EY61" s="69" t="s">
        <v>623</v>
      </c>
      <c r="EZ61" s="69" t="s">
        <v>623</v>
      </c>
      <c r="FA61" s="69" t="s">
        <v>623</v>
      </c>
      <c r="FB61" s="70" t="s">
        <v>1087</v>
      </c>
      <c r="FH61" s="84">
        <f t="shared" si="4"/>
        <v>0</v>
      </c>
      <c r="FI61" s="84">
        <f t="shared" si="5"/>
        <v>1</v>
      </c>
      <c r="FJ61" s="85" t="s">
        <v>1427</v>
      </c>
      <c r="FN61" s="84">
        <f t="shared" si="6"/>
        <v>0</v>
      </c>
      <c r="FO61" s="84">
        <f t="shared" si="7"/>
        <v>1</v>
      </c>
      <c r="FP61" s="84" t="s">
        <v>2189</v>
      </c>
    </row>
    <row r="62" spans="1:172" ht="18" customHeight="1" x14ac:dyDescent="0.25">
      <c r="A62" s="230" t="str">
        <f t="shared" si="67"/>
        <v/>
      </c>
      <c r="B62" s="230"/>
      <c r="C62" s="230"/>
      <c r="D62" s="230"/>
      <c r="E62" s="230"/>
      <c r="F62" s="230"/>
      <c r="G62" s="230"/>
      <c r="H62" s="230"/>
      <c r="I62" s="230"/>
      <c r="J62" s="230"/>
      <c r="K62" s="230"/>
      <c r="L62" s="230"/>
      <c r="M62" s="230"/>
      <c r="N62" s="234" t="str">
        <f t="shared" si="68"/>
        <v/>
      </c>
      <c r="O62" s="234"/>
      <c r="P62" s="234"/>
      <c r="Q62" s="234"/>
      <c r="R62" s="234"/>
      <c r="S62" s="234" t="str">
        <f t="shared" si="69"/>
        <v/>
      </c>
      <c r="T62" s="234"/>
      <c r="U62" s="234"/>
      <c r="V62" s="234" t="str">
        <f t="shared" si="70"/>
        <v/>
      </c>
      <c r="W62" s="234"/>
      <c r="X62" s="234" t="str">
        <f t="shared" si="71"/>
        <v/>
      </c>
      <c r="Y62" s="234"/>
      <c r="Z62" s="81" t="str">
        <f t="shared" si="72"/>
        <v/>
      </c>
      <c r="AA62" s="81" t="str">
        <f t="shared" si="73"/>
        <v/>
      </c>
      <c r="AB62" s="81" t="str">
        <f t="shared" si="74"/>
        <v/>
      </c>
      <c r="AC62" s="81" t="str">
        <f t="shared" si="75"/>
        <v/>
      </c>
      <c r="AD62" s="234" t="str">
        <f t="shared" si="76"/>
        <v/>
      </c>
      <c r="AE62" s="234"/>
      <c r="AF62" s="234" t="str">
        <f t="shared" si="77"/>
        <v/>
      </c>
      <c r="AG62" s="234"/>
      <c r="AH62" s="234" t="str">
        <f t="shared" si="78"/>
        <v/>
      </c>
      <c r="AI62" s="234"/>
      <c r="AJ62" s="235" t="str">
        <f t="shared" si="79"/>
        <v/>
      </c>
      <c r="AK62" s="235"/>
      <c r="AL62" s="235"/>
      <c r="AM62" s="235"/>
      <c r="AN62" s="235"/>
      <c r="AO62" s="235"/>
      <c r="AP62" s="235"/>
      <c r="AQ62" s="235"/>
      <c r="AR62" s="235"/>
      <c r="AS62" s="235"/>
      <c r="AT62" s="235"/>
      <c r="AU62" s="230" t="str">
        <f t="shared" si="80"/>
        <v/>
      </c>
      <c r="AV62" s="230"/>
      <c r="AW62" s="230"/>
      <c r="AX62" s="230"/>
      <c r="AY62" s="230"/>
      <c r="AZ62" s="230"/>
      <c r="BA62" s="230"/>
      <c r="BB62" s="230"/>
      <c r="BC62" s="230"/>
      <c r="BD62" s="230"/>
      <c r="BE62" s="230"/>
      <c r="BF62" s="230"/>
      <c r="BG62" s="230"/>
      <c r="BH62" s="234" t="str">
        <f t="shared" si="81"/>
        <v/>
      </c>
      <c r="BI62" s="234"/>
      <c r="BJ62" s="234"/>
      <c r="BK62" s="234"/>
      <c r="BL62" s="234"/>
      <c r="BM62" s="234" t="str">
        <f t="shared" si="82"/>
        <v/>
      </c>
      <c r="BN62" s="234"/>
      <c r="BO62" s="234"/>
      <c r="BP62" s="234" t="str">
        <f t="shared" si="83"/>
        <v/>
      </c>
      <c r="BQ62" s="234"/>
      <c r="BR62" s="234" t="str">
        <f t="shared" si="84"/>
        <v/>
      </c>
      <c r="BS62" s="234"/>
      <c r="BT62" s="81" t="str">
        <f t="shared" si="85"/>
        <v/>
      </c>
      <c r="BU62" s="81" t="str">
        <f t="shared" si="86"/>
        <v/>
      </c>
      <c r="BV62" s="81" t="str">
        <f t="shared" si="87"/>
        <v/>
      </c>
      <c r="BW62" s="81" t="str">
        <f t="shared" si="88"/>
        <v/>
      </c>
      <c r="BX62" s="234" t="str">
        <f t="shared" si="89"/>
        <v/>
      </c>
      <c r="BY62" s="234"/>
      <c r="BZ62" s="234" t="str">
        <f t="shared" si="90"/>
        <v/>
      </c>
      <c r="CA62" s="234"/>
      <c r="CB62" s="234" t="str">
        <f t="shared" si="91"/>
        <v/>
      </c>
      <c r="CC62" s="234"/>
      <c r="CD62" s="235" t="str">
        <f t="shared" si="92"/>
        <v/>
      </c>
      <c r="CE62" s="235"/>
      <c r="CF62" s="235"/>
      <c r="CG62" s="235"/>
      <c r="CH62" s="235"/>
      <c r="CI62" s="235"/>
      <c r="CJ62" s="235"/>
      <c r="CK62" s="235"/>
      <c r="CL62" s="235"/>
      <c r="CM62" s="235"/>
      <c r="CN62" s="235"/>
      <c r="CO62" s="60">
        <v>23</v>
      </c>
      <c r="CP62" s="60">
        <v>52</v>
      </c>
      <c r="CV62">
        <f t="shared" ca="1" si="2"/>
        <v>1</v>
      </c>
      <c r="CW62" s="58" t="str">
        <f ca="1">Mordor!W62</f>
        <v/>
      </c>
      <c r="DC62">
        <f t="shared" si="105"/>
        <v>1</v>
      </c>
      <c r="DD62">
        <f>Mordor!S64</f>
        <v>0</v>
      </c>
      <c r="DE62" t="str">
        <f>Mordor!B64</f>
        <v>The Undying</v>
      </c>
      <c r="DF62" s="84" t="str">
        <f>Mordor!CW56</f>
        <v>-</v>
      </c>
      <c r="DK62" s="84"/>
      <c r="DL62">
        <f>LOOKUP(DK61,$EH:$EH,$EJ:$EJ)</f>
        <v>0</v>
      </c>
      <c r="DM62" s="84">
        <f t="shared" ref="DM62:DM65" si="108">DL62</f>
        <v>0</v>
      </c>
      <c r="DN62">
        <f t="shared" si="53"/>
        <v>0</v>
      </c>
      <c r="DO62">
        <f t="shared" si="55"/>
        <v>0</v>
      </c>
      <c r="DP62">
        <f t="shared" si="56"/>
        <v>0</v>
      </c>
      <c r="DQ62">
        <f t="shared" si="57"/>
        <v>0</v>
      </c>
      <c r="DR62">
        <f t="shared" si="58"/>
        <v>0</v>
      </c>
      <c r="DS62">
        <f t="shared" si="59"/>
        <v>0</v>
      </c>
      <c r="DT62">
        <f t="shared" si="60"/>
        <v>0</v>
      </c>
      <c r="DU62">
        <f t="shared" si="61"/>
        <v>0</v>
      </c>
      <c r="DV62">
        <f t="shared" si="62"/>
        <v>0</v>
      </c>
      <c r="DW62">
        <f t="shared" si="63"/>
        <v>0</v>
      </c>
      <c r="DX62">
        <f t="shared" si="64"/>
        <v>0</v>
      </c>
      <c r="DY62">
        <f t="shared" si="65"/>
        <v>0</v>
      </c>
      <c r="DZ62">
        <f t="shared" si="66"/>
        <v>0</v>
      </c>
      <c r="EA62" s="17">
        <f t="shared" si="22"/>
        <v>1</v>
      </c>
      <c r="EB62" s="85"/>
      <c r="EC62" s="85" t="str">
        <f t="shared" si="21"/>
        <v/>
      </c>
      <c r="ED62" s="85"/>
      <c r="EE62" s="65" t="s">
        <v>392</v>
      </c>
      <c r="EG62" s="85"/>
      <c r="EH62" s="62" t="s">
        <v>467</v>
      </c>
      <c r="EI62" s="63" t="s">
        <v>467</v>
      </c>
      <c r="EJ62" s="64"/>
      <c r="EO62" s="65" t="s">
        <v>954</v>
      </c>
      <c r="EP62" s="65" t="s">
        <v>292</v>
      </c>
      <c r="EQ62" s="69" t="s">
        <v>950</v>
      </c>
      <c r="ER62" s="69" t="s">
        <v>1843</v>
      </c>
      <c r="ES62" s="69" t="s">
        <v>951</v>
      </c>
      <c r="ET62" s="78" t="s">
        <v>622</v>
      </c>
      <c r="EU62" s="69" t="s">
        <v>749</v>
      </c>
      <c r="EV62" s="69" t="s">
        <v>621</v>
      </c>
      <c r="EW62" s="69" t="s">
        <v>749</v>
      </c>
      <c r="EX62" s="69" t="s">
        <v>621</v>
      </c>
      <c r="EY62" s="69" t="s">
        <v>623</v>
      </c>
      <c r="EZ62" s="69" t="s">
        <v>623</v>
      </c>
      <c r="FA62" s="69" t="s">
        <v>623</v>
      </c>
      <c r="FB62" s="70" t="s">
        <v>1081</v>
      </c>
      <c r="FH62" s="84">
        <f t="shared" si="4"/>
        <v>0</v>
      </c>
      <c r="FI62" s="84">
        <f t="shared" si="5"/>
        <v>1</v>
      </c>
      <c r="FJ62" s="85" t="str">
        <f>""</f>
        <v/>
      </c>
      <c r="FN62" s="84">
        <f t="shared" si="6"/>
        <v>0</v>
      </c>
      <c r="FO62" s="84">
        <f t="shared" si="7"/>
        <v>1</v>
      </c>
      <c r="FP62" s="84" t="s">
        <v>2186</v>
      </c>
    </row>
    <row r="63" spans="1:172" ht="18" customHeight="1" x14ac:dyDescent="0.25">
      <c r="A63" s="230" t="str">
        <f t="shared" si="67"/>
        <v/>
      </c>
      <c r="B63" s="230"/>
      <c r="C63" s="230"/>
      <c r="D63" s="230"/>
      <c r="E63" s="230"/>
      <c r="F63" s="230"/>
      <c r="G63" s="230"/>
      <c r="H63" s="230"/>
      <c r="I63" s="230"/>
      <c r="J63" s="230"/>
      <c r="K63" s="230"/>
      <c r="L63" s="230"/>
      <c r="M63" s="230"/>
      <c r="N63" s="234" t="str">
        <f t="shared" si="68"/>
        <v/>
      </c>
      <c r="O63" s="234"/>
      <c r="P63" s="234"/>
      <c r="Q63" s="234"/>
      <c r="R63" s="234"/>
      <c r="S63" s="234" t="str">
        <f t="shared" si="69"/>
        <v/>
      </c>
      <c r="T63" s="234"/>
      <c r="U63" s="234"/>
      <c r="V63" s="234" t="str">
        <f t="shared" si="70"/>
        <v/>
      </c>
      <c r="W63" s="234"/>
      <c r="X63" s="234" t="str">
        <f t="shared" si="71"/>
        <v/>
      </c>
      <c r="Y63" s="234"/>
      <c r="Z63" s="81" t="str">
        <f t="shared" si="72"/>
        <v/>
      </c>
      <c r="AA63" s="81" t="str">
        <f t="shared" si="73"/>
        <v/>
      </c>
      <c r="AB63" s="81" t="str">
        <f t="shared" si="74"/>
        <v/>
      </c>
      <c r="AC63" s="81" t="str">
        <f t="shared" si="75"/>
        <v/>
      </c>
      <c r="AD63" s="234" t="str">
        <f t="shared" si="76"/>
        <v/>
      </c>
      <c r="AE63" s="234"/>
      <c r="AF63" s="234" t="str">
        <f t="shared" si="77"/>
        <v/>
      </c>
      <c r="AG63" s="234"/>
      <c r="AH63" s="234" t="str">
        <f t="shared" si="78"/>
        <v/>
      </c>
      <c r="AI63" s="234"/>
      <c r="AJ63" s="235" t="str">
        <f t="shared" si="79"/>
        <v/>
      </c>
      <c r="AK63" s="235"/>
      <c r="AL63" s="235"/>
      <c r="AM63" s="235"/>
      <c r="AN63" s="235"/>
      <c r="AO63" s="235"/>
      <c r="AP63" s="235"/>
      <c r="AQ63" s="235"/>
      <c r="AR63" s="235"/>
      <c r="AS63" s="235"/>
      <c r="AT63" s="235"/>
      <c r="AU63" s="230" t="str">
        <f t="shared" si="80"/>
        <v/>
      </c>
      <c r="AV63" s="230"/>
      <c r="AW63" s="230"/>
      <c r="AX63" s="230"/>
      <c r="AY63" s="230"/>
      <c r="AZ63" s="230"/>
      <c r="BA63" s="230"/>
      <c r="BB63" s="230"/>
      <c r="BC63" s="230"/>
      <c r="BD63" s="230"/>
      <c r="BE63" s="230"/>
      <c r="BF63" s="230"/>
      <c r="BG63" s="230"/>
      <c r="BH63" s="234" t="str">
        <f t="shared" si="81"/>
        <v/>
      </c>
      <c r="BI63" s="234"/>
      <c r="BJ63" s="234"/>
      <c r="BK63" s="234"/>
      <c r="BL63" s="234"/>
      <c r="BM63" s="234" t="str">
        <f t="shared" si="82"/>
        <v/>
      </c>
      <c r="BN63" s="234"/>
      <c r="BO63" s="234"/>
      <c r="BP63" s="234" t="str">
        <f t="shared" si="83"/>
        <v/>
      </c>
      <c r="BQ63" s="234"/>
      <c r="BR63" s="234" t="str">
        <f t="shared" si="84"/>
        <v/>
      </c>
      <c r="BS63" s="234"/>
      <c r="BT63" s="81" t="str">
        <f t="shared" si="85"/>
        <v/>
      </c>
      <c r="BU63" s="81" t="str">
        <f t="shared" si="86"/>
        <v/>
      </c>
      <c r="BV63" s="81" t="str">
        <f t="shared" si="87"/>
        <v/>
      </c>
      <c r="BW63" s="81" t="str">
        <f t="shared" si="88"/>
        <v/>
      </c>
      <c r="BX63" s="234" t="str">
        <f t="shared" si="89"/>
        <v/>
      </c>
      <c r="BY63" s="234"/>
      <c r="BZ63" s="234" t="str">
        <f t="shared" si="90"/>
        <v/>
      </c>
      <c r="CA63" s="234"/>
      <c r="CB63" s="234" t="str">
        <f t="shared" si="91"/>
        <v/>
      </c>
      <c r="CC63" s="234"/>
      <c r="CD63" s="235" t="str">
        <f t="shared" si="92"/>
        <v/>
      </c>
      <c r="CE63" s="235"/>
      <c r="CF63" s="235"/>
      <c r="CG63" s="235"/>
      <c r="CH63" s="235"/>
      <c r="CI63" s="235"/>
      <c r="CJ63" s="235"/>
      <c r="CK63" s="235"/>
      <c r="CL63" s="235"/>
      <c r="CM63" s="235"/>
      <c r="CN63" s="235"/>
      <c r="CO63" s="60">
        <v>24</v>
      </c>
      <c r="CP63" s="60">
        <v>53</v>
      </c>
      <c r="CV63">
        <f t="shared" ca="1" si="2"/>
        <v>1</v>
      </c>
      <c r="CW63" s="58" t="str">
        <f ca="1">Mordor!W63</f>
        <v/>
      </c>
      <c r="DC63">
        <f t="shared" si="105"/>
        <v>1</v>
      </c>
      <c r="DF63" s="84"/>
      <c r="DK63" s="84"/>
      <c r="DL63">
        <f>LOOKUP(DK61,$EH:$EH,$EK:$EK)</f>
        <v>0</v>
      </c>
      <c r="DM63" s="84">
        <f t="shared" si="108"/>
        <v>0</v>
      </c>
      <c r="DN63">
        <f t="shared" si="53"/>
        <v>0</v>
      </c>
      <c r="DO63">
        <f t="shared" si="55"/>
        <v>0</v>
      </c>
      <c r="DP63">
        <f t="shared" si="56"/>
        <v>0</v>
      </c>
      <c r="DQ63">
        <f t="shared" si="57"/>
        <v>0</v>
      </c>
      <c r="DR63">
        <f t="shared" si="58"/>
        <v>0</v>
      </c>
      <c r="DS63">
        <f t="shared" si="59"/>
        <v>0</v>
      </c>
      <c r="DT63">
        <f t="shared" si="60"/>
        <v>0</v>
      </c>
      <c r="DU63">
        <f t="shared" si="61"/>
        <v>0</v>
      </c>
      <c r="DV63">
        <f t="shared" si="62"/>
        <v>0</v>
      </c>
      <c r="DW63">
        <f t="shared" si="63"/>
        <v>0</v>
      </c>
      <c r="DX63">
        <f t="shared" si="64"/>
        <v>0</v>
      </c>
      <c r="DY63">
        <f t="shared" si="65"/>
        <v>0</v>
      </c>
      <c r="DZ63">
        <f t="shared" si="66"/>
        <v>0</v>
      </c>
      <c r="EA63" s="17">
        <f t="shared" si="22"/>
        <v>1</v>
      </c>
      <c r="EB63" s="85"/>
      <c r="EC63" s="85" t="str">
        <f t="shared" si="21"/>
        <v/>
      </c>
      <c r="ED63" s="85"/>
      <c r="EE63" s="65" t="s">
        <v>1814</v>
      </c>
      <c r="EF63" s="84" t="s">
        <v>2330</v>
      </c>
      <c r="EG63" s="85"/>
      <c r="EH63" s="62" t="s">
        <v>911</v>
      </c>
      <c r="EI63" s="63" t="s">
        <v>467</v>
      </c>
      <c r="EJ63" s="59" t="s">
        <v>549</v>
      </c>
      <c r="EO63" s="65" t="s">
        <v>961</v>
      </c>
      <c r="EP63" s="65" t="s">
        <v>292</v>
      </c>
      <c r="EQ63" s="69" t="s">
        <v>950</v>
      </c>
      <c r="ER63" s="69" t="s">
        <v>1843</v>
      </c>
      <c r="ES63" s="69" t="s">
        <v>951</v>
      </c>
      <c r="ET63" s="78" t="s">
        <v>622</v>
      </c>
      <c r="EU63" s="69" t="s">
        <v>749</v>
      </c>
      <c r="EV63" s="69" t="s">
        <v>621</v>
      </c>
      <c r="EW63" s="69" t="s">
        <v>749</v>
      </c>
      <c r="EX63" s="69" t="s">
        <v>621</v>
      </c>
      <c r="EY63" s="69" t="s">
        <v>623</v>
      </c>
      <c r="EZ63" s="69" t="s">
        <v>623</v>
      </c>
      <c r="FA63" s="69" t="s">
        <v>623</v>
      </c>
      <c r="FB63" s="70" t="s">
        <v>1088</v>
      </c>
      <c r="FH63" s="84">
        <f t="shared" si="4"/>
        <v>1</v>
      </c>
      <c r="FI63" s="84">
        <f t="shared" si="5"/>
        <v>1</v>
      </c>
      <c r="FJ63" s="85" t="s">
        <v>1388</v>
      </c>
      <c r="FN63" s="84">
        <f t="shared" si="6"/>
        <v>0</v>
      </c>
      <c r="FO63" s="84">
        <f t="shared" si="7"/>
        <v>1</v>
      </c>
      <c r="FP63" s="84" t="s">
        <v>2190</v>
      </c>
    </row>
    <row r="64" spans="1:172" ht="18" customHeight="1" x14ac:dyDescent="0.25">
      <c r="A64" s="230" t="str">
        <f t="shared" si="67"/>
        <v/>
      </c>
      <c r="B64" s="230"/>
      <c r="C64" s="230"/>
      <c r="D64" s="230"/>
      <c r="E64" s="230"/>
      <c r="F64" s="230"/>
      <c r="G64" s="230"/>
      <c r="H64" s="230"/>
      <c r="I64" s="230"/>
      <c r="J64" s="230"/>
      <c r="K64" s="230"/>
      <c r="L64" s="230"/>
      <c r="M64" s="230"/>
      <c r="N64" s="234" t="str">
        <f t="shared" si="68"/>
        <v/>
      </c>
      <c r="O64" s="234"/>
      <c r="P64" s="234"/>
      <c r="Q64" s="234"/>
      <c r="R64" s="234"/>
      <c r="S64" s="234" t="str">
        <f t="shared" si="69"/>
        <v/>
      </c>
      <c r="T64" s="234"/>
      <c r="U64" s="234"/>
      <c r="V64" s="234" t="str">
        <f t="shared" si="70"/>
        <v/>
      </c>
      <c r="W64" s="234"/>
      <c r="X64" s="234" t="str">
        <f t="shared" si="71"/>
        <v/>
      </c>
      <c r="Y64" s="234"/>
      <c r="Z64" s="81" t="str">
        <f t="shared" si="72"/>
        <v/>
      </c>
      <c r="AA64" s="81" t="str">
        <f t="shared" si="73"/>
        <v/>
      </c>
      <c r="AB64" s="81" t="str">
        <f t="shared" si="74"/>
        <v/>
      </c>
      <c r="AC64" s="81" t="str">
        <f t="shared" si="75"/>
        <v/>
      </c>
      <c r="AD64" s="234" t="str">
        <f t="shared" si="76"/>
        <v/>
      </c>
      <c r="AE64" s="234"/>
      <c r="AF64" s="234" t="str">
        <f t="shared" si="77"/>
        <v/>
      </c>
      <c r="AG64" s="234"/>
      <c r="AH64" s="234" t="str">
        <f t="shared" si="78"/>
        <v/>
      </c>
      <c r="AI64" s="234"/>
      <c r="AJ64" s="235" t="str">
        <f t="shared" si="79"/>
        <v/>
      </c>
      <c r="AK64" s="235"/>
      <c r="AL64" s="235"/>
      <c r="AM64" s="235"/>
      <c r="AN64" s="235"/>
      <c r="AO64" s="235"/>
      <c r="AP64" s="235"/>
      <c r="AQ64" s="235"/>
      <c r="AR64" s="235"/>
      <c r="AS64" s="235"/>
      <c r="AT64" s="235"/>
      <c r="AU64" s="230" t="str">
        <f t="shared" si="80"/>
        <v/>
      </c>
      <c r="AV64" s="230"/>
      <c r="AW64" s="230"/>
      <c r="AX64" s="230"/>
      <c r="AY64" s="230"/>
      <c r="AZ64" s="230"/>
      <c r="BA64" s="230"/>
      <c r="BB64" s="230"/>
      <c r="BC64" s="230"/>
      <c r="BD64" s="230"/>
      <c r="BE64" s="230"/>
      <c r="BF64" s="230"/>
      <c r="BG64" s="230"/>
      <c r="BH64" s="234" t="str">
        <f t="shared" si="81"/>
        <v/>
      </c>
      <c r="BI64" s="234"/>
      <c r="BJ64" s="234"/>
      <c r="BK64" s="234"/>
      <c r="BL64" s="234"/>
      <c r="BM64" s="234" t="str">
        <f t="shared" si="82"/>
        <v/>
      </c>
      <c r="BN64" s="234"/>
      <c r="BO64" s="234"/>
      <c r="BP64" s="234" t="str">
        <f t="shared" si="83"/>
        <v/>
      </c>
      <c r="BQ64" s="234"/>
      <c r="BR64" s="234" t="str">
        <f t="shared" si="84"/>
        <v/>
      </c>
      <c r="BS64" s="234"/>
      <c r="BT64" s="81" t="str">
        <f t="shared" si="85"/>
        <v/>
      </c>
      <c r="BU64" s="81" t="str">
        <f t="shared" si="86"/>
        <v/>
      </c>
      <c r="BV64" s="81" t="str">
        <f t="shared" si="87"/>
        <v/>
      </c>
      <c r="BW64" s="81" t="str">
        <f t="shared" si="88"/>
        <v/>
      </c>
      <c r="BX64" s="234" t="str">
        <f t="shared" si="89"/>
        <v/>
      </c>
      <c r="BY64" s="234"/>
      <c r="BZ64" s="234" t="str">
        <f t="shared" si="90"/>
        <v/>
      </c>
      <c r="CA64" s="234"/>
      <c r="CB64" s="234" t="str">
        <f t="shared" si="91"/>
        <v/>
      </c>
      <c r="CC64" s="234"/>
      <c r="CD64" s="235" t="str">
        <f t="shared" si="92"/>
        <v/>
      </c>
      <c r="CE64" s="235"/>
      <c r="CF64" s="235"/>
      <c r="CG64" s="235"/>
      <c r="CH64" s="235"/>
      <c r="CI64" s="235"/>
      <c r="CJ64" s="235"/>
      <c r="CK64" s="235"/>
      <c r="CL64" s="235"/>
      <c r="CM64" s="235"/>
      <c r="CN64" s="235"/>
      <c r="CO64" s="60">
        <v>25</v>
      </c>
      <c r="CP64" s="60">
        <v>54</v>
      </c>
      <c r="CV64">
        <f t="shared" ca="1" si="2"/>
        <v>1</v>
      </c>
      <c r="CW64" s="58" t="str">
        <f ca="1">Mordor!W64</f>
        <v/>
      </c>
      <c r="DC64">
        <f t="shared" si="105"/>
        <v>1</v>
      </c>
      <c r="DD64">
        <f>Mordor!AP3</f>
        <v>0</v>
      </c>
      <c r="DE64" t="str">
        <f>Mordor!AA3</f>
        <v>Orc Warrior</v>
      </c>
      <c r="DF64" t="str">
        <f>Mordor!CA3</f>
        <v>-</v>
      </c>
      <c r="DK64" s="84"/>
      <c r="DL64">
        <f>LOOKUP(DK61,$EH:$EH,$EL:$EL)</f>
        <v>0</v>
      </c>
      <c r="DM64" s="84">
        <f t="shared" si="108"/>
        <v>0</v>
      </c>
      <c r="DN64">
        <f t="shared" si="53"/>
        <v>0</v>
      </c>
      <c r="DO64">
        <f t="shared" si="55"/>
        <v>0</v>
      </c>
      <c r="DP64">
        <f t="shared" si="56"/>
        <v>0</v>
      </c>
      <c r="DQ64">
        <f t="shared" si="57"/>
        <v>0</v>
      </c>
      <c r="DR64">
        <f t="shared" si="58"/>
        <v>0</v>
      </c>
      <c r="DS64">
        <f t="shared" si="59"/>
        <v>0</v>
      </c>
      <c r="DT64">
        <f t="shared" si="60"/>
        <v>0</v>
      </c>
      <c r="DU64">
        <f t="shared" si="61"/>
        <v>0</v>
      </c>
      <c r="DV64">
        <f t="shared" si="62"/>
        <v>0</v>
      </c>
      <c r="DW64">
        <f t="shared" si="63"/>
        <v>0</v>
      </c>
      <c r="DX64">
        <f t="shared" si="64"/>
        <v>0</v>
      </c>
      <c r="DY64">
        <f t="shared" si="65"/>
        <v>0</v>
      </c>
      <c r="DZ64">
        <f t="shared" si="66"/>
        <v>0</v>
      </c>
      <c r="EA64" s="17">
        <f t="shared" si="22"/>
        <v>1</v>
      </c>
      <c r="EB64" s="85"/>
      <c r="EC64" s="85" t="str">
        <f t="shared" si="21"/>
        <v/>
      </c>
      <c r="ED64" s="85"/>
      <c r="EE64" s="65" t="s">
        <v>346</v>
      </c>
      <c r="EF64" s="84" t="s">
        <v>2211</v>
      </c>
      <c r="EG64" s="85"/>
      <c r="EH64" s="62" t="s">
        <v>477</v>
      </c>
      <c r="EI64" s="63" t="s">
        <v>477</v>
      </c>
      <c r="EJ64" s="59" t="s">
        <v>549</v>
      </c>
      <c r="EO64" s="65" t="s">
        <v>955</v>
      </c>
      <c r="EP64" s="65" t="s">
        <v>292</v>
      </c>
      <c r="EQ64" s="69" t="s">
        <v>950</v>
      </c>
      <c r="ER64" s="69" t="s">
        <v>1843</v>
      </c>
      <c r="ES64" s="69" t="s">
        <v>951</v>
      </c>
      <c r="ET64" s="78" t="s">
        <v>622</v>
      </c>
      <c r="EU64" s="69" t="s">
        <v>622</v>
      </c>
      <c r="EV64" s="69" t="s">
        <v>621</v>
      </c>
      <c r="EW64" s="69" t="s">
        <v>622</v>
      </c>
      <c r="EX64" s="69" t="s">
        <v>621</v>
      </c>
      <c r="EY64" s="69" t="s">
        <v>623</v>
      </c>
      <c r="EZ64" s="69" t="s">
        <v>623</v>
      </c>
      <c r="FA64" s="69" t="s">
        <v>623</v>
      </c>
      <c r="FB64" s="70" t="s">
        <v>1088</v>
      </c>
      <c r="FH64" s="84">
        <f t="shared" si="4"/>
        <v>0</v>
      </c>
      <c r="FI64" s="84">
        <f t="shared" si="5"/>
        <v>1</v>
      </c>
      <c r="FJ64" s="85" t="s">
        <v>1428</v>
      </c>
      <c r="FN64" s="84">
        <f t="shared" si="6"/>
        <v>0</v>
      </c>
      <c r="FO64" s="84">
        <f t="shared" si="7"/>
        <v>1</v>
      </c>
      <c r="FP64" s="84" t="s">
        <v>2188</v>
      </c>
    </row>
    <row r="65" spans="1:172" ht="18" customHeight="1" x14ac:dyDescent="0.25">
      <c r="A65" s="230" t="str">
        <f t="shared" si="67"/>
        <v/>
      </c>
      <c r="B65" s="230"/>
      <c r="C65" s="230"/>
      <c r="D65" s="230"/>
      <c r="E65" s="230"/>
      <c r="F65" s="230"/>
      <c r="G65" s="230"/>
      <c r="H65" s="230"/>
      <c r="I65" s="230"/>
      <c r="J65" s="230"/>
      <c r="K65" s="230"/>
      <c r="L65" s="230"/>
      <c r="M65" s="230"/>
      <c r="N65" s="234" t="str">
        <f t="shared" si="68"/>
        <v/>
      </c>
      <c r="O65" s="234"/>
      <c r="P65" s="234"/>
      <c r="Q65" s="234"/>
      <c r="R65" s="234"/>
      <c r="S65" s="234" t="str">
        <f t="shared" si="69"/>
        <v/>
      </c>
      <c r="T65" s="234"/>
      <c r="U65" s="234"/>
      <c r="V65" s="234" t="str">
        <f t="shared" si="70"/>
        <v/>
      </c>
      <c r="W65" s="234"/>
      <c r="X65" s="234" t="str">
        <f t="shared" si="71"/>
        <v/>
      </c>
      <c r="Y65" s="234"/>
      <c r="Z65" s="81" t="str">
        <f t="shared" si="72"/>
        <v/>
      </c>
      <c r="AA65" s="81" t="str">
        <f t="shared" si="73"/>
        <v/>
      </c>
      <c r="AB65" s="81" t="str">
        <f t="shared" si="74"/>
        <v/>
      </c>
      <c r="AC65" s="81" t="str">
        <f t="shared" si="75"/>
        <v/>
      </c>
      <c r="AD65" s="234" t="str">
        <f t="shared" si="76"/>
        <v/>
      </c>
      <c r="AE65" s="234"/>
      <c r="AF65" s="234" t="str">
        <f t="shared" si="77"/>
        <v/>
      </c>
      <c r="AG65" s="234"/>
      <c r="AH65" s="234" t="str">
        <f t="shared" si="78"/>
        <v/>
      </c>
      <c r="AI65" s="234"/>
      <c r="AJ65" s="235" t="str">
        <f t="shared" si="79"/>
        <v/>
      </c>
      <c r="AK65" s="235"/>
      <c r="AL65" s="235"/>
      <c r="AM65" s="235"/>
      <c r="AN65" s="235"/>
      <c r="AO65" s="235"/>
      <c r="AP65" s="235"/>
      <c r="AQ65" s="235"/>
      <c r="AR65" s="235"/>
      <c r="AS65" s="235"/>
      <c r="AT65" s="235"/>
      <c r="AU65" s="230" t="str">
        <f t="shared" si="80"/>
        <v/>
      </c>
      <c r="AV65" s="230"/>
      <c r="AW65" s="230"/>
      <c r="AX65" s="230"/>
      <c r="AY65" s="230"/>
      <c r="AZ65" s="230"/>
      <c r="BA65" s="230"/>
      <c r="BB65" s="230"/>
      <c r="BC65" s="230"/>
      <c r="BD65" s="230"/>
      <c r="BE65" s="230"/>
      <c r="BF65" s="230"/>
      <c r="BG65" s="230"/>
      <c r="BH65" s="234" t="str">
        <f t="shared" si="81"/>
        <v/>
      </c>
      <c r="BI65" s="234"/>
      <c r="BJ65" s="234"/>
      <c r="BK65" s="234"/>
      <c r="BL65" s="234"/>
      <c r="BM65" s="234" t="str">
        <f t="shared" si="82"/>
        <v/>
      </c>
      <c r="BN65" s="234"/>
      <c r="BO65" s="234"/>
      <c r="BP65" s="234" t="str">
        <f t="shared" si="83"/>
        <v/>
      </c>
      <c r="BQ65" s="234"/>
      <c r="BR65" s="234" t="str">
        <f t="shared" si="84"/>
        <v/>
      </c>
      <c r="BS65" s="234"/>
      <c r="BT65" s="81" t="str">
        <f t="shared" si="85"/>
        <v/>
      </c>
      <c r="BU65" s="81" t="str">
        <f t="shared" si="86"/>
        <v/>
      </c>
      <c r="BV65" s="81" t="str">
        <f t="shared" si="87"/>
        <v/>
      </c>
      <c r="BW65" s="81" t="str">
        <f t="shared" si="88"/>
        <v/>
      </c>
      <c r="BX65" s="234" t="str">
        <f t="shared" si="89"/>
        <v/>
      </c>
      <c r="BY65" s="234"/>
      <c r="BZ65" s="234" t="str">
        <f t="shared" si="90"/>
        <v/>
      </c>
      <c r="CA65" s="234"/>
      <c r="CB65" s="234" t="str">
        <f t="shared" si="91"/>
        <v/>
      </c>
      <c r="CC65" s="234"/>
      <c r="CD65" s="235" t="str">
        <f t="shared" si="92"/>
        <v/>
      </c>
      <c r="CE65" s="235"/>
      <c r="CF65" s="235"/>
      <c r="CG65" s="235"/>
      <c r="CH65" s="235"/>
      <c r="CI65" s="235"/>
      <c r="CJ65" s="235"/>
      <c r="CK65" s="235"/>
      <c r="CL65" s="235"/>
      <c r="CM65" s="235"/>
      <c r="CN65" s="235"/>
      <c r="CO65" s="60">
        <v>26</v>
      </c>
      <c r="CP65" s="60">
        <v>55</v>
      </c>
      <c r="CV65">
        <f t="shared" ca="1" si="2"/>
        <v>1</v>
      </c>
      <c r="CW65" s="58" t="str">
        <f ca="1">Mordor!W65</f>
        <v/>
      </c>
      <c r="DC65">
        <f t="shared" si="105"/>
        <v>1</v>
      </c>
      <c r="DD65" s="84">
        <f>Mordor!AP4</f>
        <v>0</v>
      </c>
      <c r="DE65" s="84" t="str">
        <f>Mordor!AA4</f>
        <v>Orc Warrior</v>
      </c>
      <c r="DF65" s="84" t="str">
        <f>Mordor!CA4</f>
        <v>-</v>
      </c>
      <c r="DK65" s="84"/>
      <c r="DL65">
        <f>LOOKUP(DK61,$EH:$EH,$EM:$EM)</f>
        <v>0</v>
      </c>
      <c r="DM65" s="84">
        <f t="shared" si="108"/>
        <v>0</v>
      </c>
      <c r="DN65">
        <f t="shared" si="53"/>
        <v>0</v>
      </c>
      <c r="DO65">
        <f t="shared" si="55"/>
        <v>0</v>
      </c>
      <c r="DP65">
        <f t="shared" si="56"/>
        <v>0</v>
      </c>
      <c r="DQ65">
        <f t="shared" si="57"/>
        <v>0</v>
      </c>
      <c r="DR65">
        <f t="shared" si="58"/>
        <v>0</v>
      </c>
      <c r="DS65">
        <f t="shared" si="59"/>
        <v>0</v>
      </c>
      <c r="DT65">
        <f t="shared" si="60"/>
        <v>0</v>
      </c>
      <c r="DU65">
        <f t="shared" si="61"/>
        <v>0</v>
      </c>
      <c r="DV65">
        <f t="shared" si="62"/>
        <v>0</v>
      </c>
      <c r="DW65">
        <f t="shared" si="63"/>
        <v>0</v>
      </c>
      <c r="DX65">
        <f t="shared" si="64"/>
        <v>0</v>
      </c>
      <c r="DY65">
        <f t="shared" si="65"/>
        <v>0</v>
      </c>
      <c r="DZ65">
        <f t="shared" si="66"/>
        <v>0</v>
      </c>
      <c r="EA65" s="17">
        <f t="shared" si="22"/>
        <v>1</v>
      </c>
      <c r="EB65" s="85"/>
      <c r="EC65" s="85" t="str">
        <f t="shared" si="21"/>
        <v/>
      </c>
      <c r="ED65" s="85"/>
      <c r="EE65" s="65" t="s">
        <v>283</v>
      </c>
      <c r="EF65" s="84" t="s">
        <v>2319</v>
      </c>
      <c r="EG65" s="85"/>
      <c r="EH65" s="62" t="s">
        <v>478</v>
      </c>
      <c r="EI65" s="63" t="s">
        <v>478</v>
      </c>
      <c r="EJ65" s="64" t="s">
        <v>549</v>
      </c>
      <c r="EO65" s="65" t="s">
        <v>282</v>
      </c>
      <c r="EP65" s="65" t="s">
        <v>282</v>
      </c>
      <c r="EQ65" s="69" t="s">
        <v>1035</v>
      </c>
      <c r="ER65" s="69" t="s">
        <v>1845</v>
      </c>
      <c r="ES65" s="69" t="s">
        <v>777</v>
      </c>
      <c r="ET65" s="78" t="s">
        <v>623</v>
      </c>
      <c r="EU65" s="69" t="s">
        <v>621</v>
      </c>
      <c r="EV65" s="69" t="s">
        <v>635</v>
      </c>
      <c r="EW65" s="69" t="s">
        <v>629</v>
      </c>
      <c r="EX65" s="69" t="s">
        <v>621</v>
      </c>
      <c r="EY65" s="69" t="s">
        <v>629</v>
      </c>
      <c r="EZ65" s="69" t="s">
        <v>628</v>
      </c>
      <c r="FA65" s="69" t="s">
        <v>629</v>
      </c>
      <c r="FB65" s="73" t="s">
        <v>1037</v>
      </c>
      <c r="FH65" s="84">
        <f t="shared" si="4"/>
        <v>0</v>
      </c>
      <c r="FI65" s="84">
        <f t="shared" si="5"/>
        <v>1</v>
      </c>
      <c r="FJ65" s="85" t="s">
        <v>1429</v>
      </c>
      <c r="FN65" s="84">
        <f t="shared" si="6"/>
        <v>0</v>
      </c>
      <c r="FO65" s="84">
        <f t="shared" si="7"/>
        <v>1</v>
      </c>
      <c r="FP65" s="84" t="s">
        <v>2191</v>
      </c>
    </row>
    <row r="66" spans="1:172" ht="18" customHeight="1" x14ac:dyDescent="0.25">
      <c r="A66" s="230" t="str">
        <f t="shared" si="67"/>
        <v/>
      </c>
      <c r="B66" s="230"/>
      <c r="C66" s="230"/>
      <c r="D66" s="230"/>
      <c r="E66" s="230"/>
      <c r="F66" s="230"/>
      <c r="G66" s="230"/>
      <c r="H66" s="230"/>
      <c r="I66" s="230"/>
      <c r="J66" s="230"/>
      <c r="K66" s="230"/>
      <c r="L66" s="230"/>
      <c r="M66" s="230"/>
      <c r="N66" s="234" t="str">
        <f t="shared" si="68"/>
        <v/>
      </c>
      <c r="O66" s="234"/>
      <c r="P66" s="234"/>
      <c r="Q66" s="234"/>
      <c r="R66" s="234"/>
      <c r="S66" s="234" t="str">
        <f t="shared" si="69"/>
        <v/>
      </c>
      <c r="T66" s="234"/>
      <c r="U66" s="234"/>
      <c r="V66" s="234" t="str">
        <f t="shared" si="70"/>
        <v/>
      </c>
      <c r="W66" s="234"/>
      <c r="X66" s="234" t="str">
        <f t="shared" si="71"/>
        <v/>
      </c>
      <c r="Y66" s="234"/>
      <c r="Z66" s="81" t="str">
        <f t="shared" si="72"/>
        <v/>
      </c>
      <c r="AA66" s="81" t="str">
        <f t="shared" si="73"/>
        <v/>
      </c>
      <c r="AB66" s="81" t="str">
        <f t="shared" si="74"/>
        <v/>
      </c>
      <c r="AC66" s="81" t="str">
        <f t="shared" si="75"/>
        <v/>
      </c>
      <c r="AD66" s="234" t="str">
        <f t="shared" si="76"/>
        <v/>
      </c>
      <c r="AE66" s="234"/>
      <c r="AF66" s="234" t="str">
        <f t="shared" si="77"/>
        <v/>
      </c>
      <c r="AG66" s="234"/>
      <c r="AH66" s="234" t="str">
        <f t="shared" si="78"/>
        <v/>
      </c>
      <c r="AI66" s="234"/>
      <c r="AJ66" s="235" t="str">
        <f t="shared" si="79"/>
        <v/>
      </c>
      <c r="AK66" s="235"/>
      <c r="AL66" s="235"/>
      <c r="AM66" s="235"/>
      <c r="AN66" s="235"/>
      <c r="AO66" s="235"/>
      <c r="AP66" s="235"/>
      <c r="AQ66" s="235"/>
      <c r="AR66" s="235"/>
      <c r="AS66" s="235"/>
      <c r="AT66" s="235"/>
      <c r="AU66" s="230" t="str">
        <f t="shared" si="80"/>
        <v/>
      </c>
      <c r="AV66" s="230"/>
      <c r="AW66" s="230"/>
      <c r="AX66" s="230"/>
      <c r="AY66" s="230"/>
      <c r="AZ66" s="230"/>
      <c r="BA66" s="230"/>
      <c r="BB66" s="230"/>
      <c r="BC66" s="230"/>
      <c r="BD66" s="230"/>
      <c r="BE66" s="230"/>
      <c r="BF66" s="230"/>
      <c r="BG66" s="230"/>
      <c r="BH66" s="234" t="str">
        <f t="shared" si="81"/>
        <v/>
      </c>
      <c r="BI66" s="234"/>
      <c r="BJ66" s="234"/>
      <c r="BK66" s="234"/>
      <c r="BL66" s="234"/>
      <c r="BM66" s="234" t="str">
        <f t="shared" si="82"/>
        <v/>
      </c>
      <c r="BN66" s="234"/>
      <c r="BO66" s="234"/>
      <c r="BP66" s="234" t="str">
        <f t="shared" si="83"/>
        <v/>
      </c>
      <c r="BQ66" s="234"/>
      <c r="BR66" s="234" t="str">
        <f t="shared" si="84"/>
        <v/>
      </c>
      <c r="BS66" s="234"/>
      <c r="BT66" s="81" t="str">
        <f t="shared" si="85"/>
        <v/>
      </c>
      <c r="BU66" s="81" t="str">
        <f t="shared" si="86"/>
        <v/>
      </c>
      <c r="BV66" s="81" t="str">
        <f t="shared" si="87"/>
        <v/>
      </c>
      <c r="BW66" s="81" t="str">
        <f t="shared" si="88"/>
        <v/>
      </c>
      <c r="BX66" s="234" t="str">
        <f t="shared" si="89"/>
        <v/>
      </c>
      <c r="BY66" s="234"/>
      <c r="BZ66" s="234" t="str">
        <f t="shared" si="90"/>
        <v/>
      </c>
      <c r="CA66" s="234"/>
      <c r="CB66" s="234" t="str">
        <f t="shared" si="91"/>
        <v/>
      </c>
      <c r="CC66" s="234"/>
      <c r="CD66" s="235" t="str">
        <f t="shared" si="92"/>
        <v/>
      </c>
      <c r="CE66" s="235"/>
      <c r="CF66" s="235"/>
      <c r="CG66" s="235"/>
      <c r="CH66" s="235"/>
      <c r="CI66" s="235"/>
      <c r="CJ66" s="235"/>
      <c r="CK66" s="235"/>
      <c r="CL66" s="235"/>
      <c r="CM66" s="235"/>
      <c r="CN66" s="235"/>
      <c r="CO66" s="60">
        <v>27</v>
      </c>
      <c r="CP66" s="60">
        <v>56</v>
      </c>
      <c r="CV66">
        <f t="shared" ca="1" si="2"/>
        <v>1</v>
      </c>
      <c r="CW66" s="58" t="str">
        <f ca="1">Mordor!W66</f>
        <v/>
      </c>
      <c r="DC66" s="84">
        <f t="shared" si="105"/>
        <v>1</v>
      </c>
      <c r="DD66" s="84">
        <f>Mordor!AP5</f>
        <v>0</v>
      </c>
      <c r="DE66" s="84" t="str">
        <f>Mordor!AA5</f>
        <v>Orc Warrior</v>
      </c>
      <c r="DF66" s="84" t="str">
        <f>Mordor!CA5</f>
        <v>-</v>
      </c>
      <c r="DH66">
        <v>13</v>
      </c>
      <c r="DI66">
        <f>LOOKUP(DH66,$DC:$DC,$DE:$DE)</f>
        <v>0</v>
      </c>
      <c r="DJ66">
        <f>LOOKUP(DH66,$DC:$DC,$DF:$DF)</f>
        <v>0</v>
      </c>
      <c r="DK66" s="61">
        <f t="shared" ref="DK66" si="109">IF(DI66=0,0,CONCATENATE(DI66,IF(OR(COUNT(FIND("Horse",DJ66))=1,COUNT(FIND("Warg",DJ66))=1,COUNT(FIND("Engineer Captain",DJ66))=1,COUNT(FIND("War Camel",DJ66))=1,COUNT(FIND("Fell warg",DJ66))=1,COUNT(FIND("The white warg",DJ66))=1),"1.",""),IF(OR(COUNT(FIND("armoured horse",DJ66))=1,COUNT(FIND("Troll",DJ66))=1,COUNT(FIND("Mahûd Beastmaster",DJ66))=1,COUNT(FIND("Signal Tower",DJ66))=1),"2.",""),IF(OR(COUNT(FIND("Fell Beast",DJ66))=1,COUNT(FIND("Upgraded Crew",DJ66))=1,COUNT(FIND("Khandish chariot",DJ66))=1),"3.",""),IF(COUNT(FIND("armoured Fell beast",DJ66))=1,"4.",""),IF(COUNT(FIND("Horned Fell beast",DJ66))=1,"5.","")))</f>
        <v>0</v>
      </c>
      <c r="DL66">
        <f>LOOKUP(DK66,$EH:$EH,$EI:$EI)</f>
        <v>0</v>
      </c>
      <c r="DM66" s="61">
        <f t="shared" ref="DM66" si="110">IF(DL66=0,0,CONCATENATE(DL66,IF(OR(COUNT(FIND("Morgul Arrows",DJ66))=1,COUNT(FIND("Shield",DJ66))=1,COUNT(FIND("The One Ring",DJ66))=1,COUNT(FIND("Breathe Fire",DJ66))=1,COUNT(FIND("Campfire",DJ66))=1,COUNT(FIND("Stone Flail",DJ66))=1),"1.",""),IF(OR(COUNT(FIND("Armour",DJ66))=1,COUNT(FIND("Fly",DJ66))=1,COUNT(FIND("Crown of Morgul",DJ66))=1,COUNT(FIND("War Drum",DJ66))=1),"2.",""),IF(OR(COUNT(FIND("Heavy armour",DJ66))=1,COUNT(FIND("Tough hide",DJ66))=1,COUNT(FIND("Gnarled Hide",DJ66))=1),"3.",""),IF(OR(COUNT(FIND("Wyrmtongue",DJ66))=1,COUNT(FIND("Foul Temperament",DJ66))=1,COUNT(FIND("Easterling War drum",DJ66))=1),"4.","")))</f>
        <v>0</v>
      </c>
      <c r="DN66">
        <f t="shared" si="53"/>
        <v>0</v>
      </c>
      <c r="DO66">
        <f t="shared" si="55"/>
        <v>0</v>
      </c>
      <c r="DP66">
        <f t="shared" si="56"/>
        <v>0</v>
      </c>
      <c r="DQ66">
        <f t="shared" si="57"/>
        <v>0</v>
      </c>
      <c r="DR66">
        <f t="shared" si="58"/>
        <v>0</v>
      </c>
      <c r="DS66">
        <f t="shared" si="59"/>
        <v>0</v>
      </c>
      <c r="DT66">
        <f t="shared" si="60"/>
        <v>0</v>
      </c>
      <c r="DU66">
        <f t="shared" si="61"/>
        <v>0</v>
      </c>
      <c r="DV66">
        <f t="shared" si="62"/>
        <v>0</v>
      </c>
      <c r="DW66">
        <f t="shared" si="63"/>
        <v>0</v>
      </c>
      <c r="DX66">
        <f t="shared" si="64"/>
        <v>0</v>
      </c>
      <c r="DY66">
        <f t="shared" si="65"/>
        <v>0</v>
      </c>
      <c r="DZ66">
        <f t="shared" si="66"/>
        <v>0</v>
      </c>
      <c r="EA66" s="17">
        <f t="shared" si="22"/>
        <v>1</v>
      </c>
      <c r="EB66" s="85" t="str">
        <f>IF(COUNT(FIND(" with ",DJ66))=1,SUBSTITUTE(DJ66,CONCATENATE(DI66," with"),""),"")</f>
        <v/>
      </c>
      <c r="EC66" s="85" t="str">
        <f t="shared" si="21"/>
        <v/>
      </c>
      <c r="ED66" s="85"/>
      <c r="EE66" s="65" t="s">
        <v>325</v>
      </c>
      <c r="EG66" s="85"/>
      <c r="EH66" s="62" t="s">
        <v>468</v>
      </c>
      <c r="EI66" s="63" t="s">
        <v>468</v>
      </c>
      <c r="EJ66" s="64"/>
      <c r="EO66" s="65" t="s">
        <v>400</v>
      </c>
      <c r="EP66" s="65" t="s">
        <v>400</v>
      </c>
      <c r="EQ66" s="69" t="s">
        <v>619</v>
      </c>
      <c r="ER66" s="69" t="s">
        <v>1843</v>
      </c>
      <c r="ES66" s="69" t="s">
        <v>647</v>
      </c>
      <c r="ET66" s="78" t="s">
        <v>628</v>
      </c>
      <c r="EU66" s="69" t="s">
        <v>628</v>
      </c>
      <c r="EV66" s="69" t="s">
        <v>629</v>
      </c>
      <c r="EW66" s="69" t="s">
        <v>629</v>
      </c>
      <c r="EX66" s="69" t="s">
        <v>621</v>
      </c>
      <c r="EY66" s="69" t="s">
        <v>629</v>
      </c>
      <c r="EZ66" s="69" t="s">
        <v>623</v>
      </c>
      <c r="FA66" s="69" t="s">
        <v>635</v>
      </c>
      <c r="FB66" s="84" t="str">
        <f>""</f>
        <v/>
      </c>
      <c r="FH66" s="84">
        <f t="shared" si="4"/>
        <v>0</v>
      </c>
      <c r="FI66" s="84">
        <f t="shared" si="5"/>
        <v>1</v>
      </c>
      <c r="FJ66" s="85" t="str">
        <f>""</f>
        <v/>
      </c>
      <c r="FN66" s="84">
        <f t="shared" si="6"/>
        <v>0</v>
      </c>
      <c r="FO66" s="84">
        <f t="shared" si="7"/>
        <v>1</v>
      </c>
      <c r="FP66" s="84" t="s">
        <v>1748</v>
      </c>
    </row>
    <row r="67" spans="1:172" ht="18" customHeight="1" x14ac:dyDescent="0.25">
      <c r="A67" s="230" t="str">
        <f t="shared" si="67"/>
        <v/>
      </c>
      <c r="B67" s="230"/>
      <c r="C67" s="230"/>
      <c r="D67" s="230"/>
      <c r="E67" s="230"/>
      <c r="F67" s="230"/>
      <c r="G67" s="230"/>
      <c r="H67" s="230"/>
      <c r="I67" s="230"/>
      <c r="J67" s="230"/>
      <c r="K67" s="230"/>
      <c r="L67" s="230"/>
      <c r="M67" s="230"/>
      <c r="N67" s="234" t="str">
        <f t="shared" si="68"/>
        <v/>
      </c>
      <c r="O67" s="234"/>
      <c r="P67" s="234"/>
      <c r="Q67" s="234"/>
      <c r="R67" s="234"/>
      <c r="S67" s="234" t="str">
        <f t="shared" si="69"/>
        <v/>
      </c>
      <c r="T67" s="234"/>
      <c r="U67" s="234"/>
      <c r="V67" s="234" t="str">
        <f t="shared" si="70"/>
        <v/>
      </c>
      <c r="W67" s="234"/>
      <c r="X67" s="234" t="str">
        <f t="shared" si="71"/>
        <v/>
      </c>
      <c r="Y67" s="234"/>
      <c r="Z67" s="81" t="str">
        <f t="shared" si="72"/>
        <v/>
      </c>
      <c r="AA67" s="81" t="str">
        <f t="shared" si="73"/>
        <v/>
      </c>
      <c r="AB67" s="81" t="str">
        <f t="shared" si="74"/>
        <v/>
      </c>
      <c r="AC67" s="81" t="str">
        <f t="shared" si="75"/>
        <v/>
      </c>
      <c r="AD67" s="234" t="str">
        <f t="shared" si="76"/>
        <v/>
      </c>
      <c r="AE67" s="234"/>
      <c r="AF67" s="234" t="str">
        <f t="shared" si="77"/>
        <v/>
      </c>
      <c r="AG67" s="234"/>
      <c r="AH67" s="234" t="str">
        <f t="shared" si="78"/>
        <v/>
      </c>
      <c r="AI67" s="234"/>
      <c r="AJ67" s="235" t="str">
        <f t="shared" si="79"/>
        <v/>
      </c>
      <c r="AK67" s="235"/>
      <c r="AL67" s="235"/>
      <c r="AM67" s="235"/>
      <c r="AN67" s="235"/>
      <c r="AO67" s="235"/>
      <c r="AP67" s="235"/>
      <c r="AQ67" s="235"/>
      <c r="AR67" s="235"/>
      <c r="AS67" s="235"/>
      <c r="AT67" s="235"/>
      <c r="AU67" s="230" t="str">
        <f t="shared" si="80"/>
        <v/>
      </c>
      <c r="AV67" s="230"/>
      <c r="AW67" s="230"/>
      <c r="AX67" s="230"/>
      <c r="AY67" s="230"/>
      <c r="AZ67" s="230"/>
      <c r="BA67" s="230"/>
      <c r="BB67" s="230"/>
      <c r="BC67" s="230"/>
      <c r="BD67" s="230"/>
      <c r="BE67" s="230"/>
      <c r="BF67" s="230"/>
      <c r="BG67" s="230"/>
      <c r="BH67" s="234" t="str">
        <f t="shared" si="81"/>
        <v/>
      </c>
      <c r="BI67" s="234"/>
      <c r="BJ67" s="234"/>
      <c r="BK67" s="234"/>
      <c r="BL67" s="234"/>
      <c r="BM67" s="234" t="str">
        <f t="shared" si="82"/>
        <v/>
      </c>
      <c r="BN67" s="234"/>
      <c r="BO67" s="234"/>
      <c r="BP67" s="234" t="str">
        <f t="shared" si="83"/>
        <v/>
      </c>
      <c r="BQ67" s="234"/>
      <c r="BR67" s="234" t="str">
        <f t="shared" si="84"/>
        <v/>
      </c>
      <c r="BS67" s="234"/>
      <c r="BT67" s="81" t="str">
        <f t="shared" si="85"/>
        <v/>
      </c>
      <c r="BU67" s="81" t="str">
        <f t="shared" si="86"/>
        <v/>
      </c>
      <c r="BV67" s="81" t="str">
        <f t="shared" si="87"/>
        <v/>
      </c>
      <c r="BW67" s="81" t="str">
        <f t="shared" si="88"/>
        <v/>
      </c>
      <c r="BX67" s="234" t="str">
        <f t="shared" si="89"/>
        <v/>
      </c>
      <c r="BY67" s="234"/>
      <c r="BZ67" s="234" t="str">
        <f t="shared" si="90"/>
        <v/>
      </c>
      <c r="CA67" s="234"/>
      <c r="CB67" s="234" t="str">
        <f t="shared" si="91"/>
        <v/>
      </c>
      <c r="CC67" s="234"/>
      <c r="CD67" s="235" t="str">
        <f t="shared" si="92"/>
        <v/>
      </c>
      <c r="CE67" s="235"/>
      <c r="CF67" s="235"/>
      <c r="CG67" s="235"/>
      <c r="CH67" s="235"/>
      <c r="CI67" s="235"/>
      <c r="CJ67" s="235"/>
      <c r="CK67" s="235"/>
      <c r="CL67" s="235"/>
      <c r="CM67" s="235"/>
      <c r="CN67" s="235"/>
      <c r="CO67" s="60">
        <v>28</v>
      </c>
      <c r="CP67" s="60">
        <v>57</v>
      </c>
      <c r="CV67">
        <f t="shared" ref="CV67:CV130" ca="1" si="111">IF(CW66="",CV66,CV66+1)</f>
        <v>1</v>
      </c>
      <c r="CW67" s="58" t="str">
        <f ca="1">Mordor!W67</f>
        <v/>
      </c>
      <c r="DC67" s="84">
        <f t="shared" si="105"/>
        <v>1</v>
      </c>
      <c r="DD67" s="84">
        <f>Mordor!AP6</f>
        <v>0</v>
      </c>
      <c r="DE67" s="84" t="str">
        <f>Mordor!AA6</f>
        <v>Orc Warrior</v>
      </c>
      <c r="DF67" s="84" t="str">
        <f>Mordor!CA6</f>
        <v>-</v>
      </c>
      <c r="DK67" s="84"/>
      <c r="DL67">
        <f>LOOKUP(DK66,$EH:$EH,$EJ:$EJ)</f>
        <v>0</v>
      </c>
      <c r="DM67" s="84">
        <f t="shared" ref="DM67:DM70" si="112">DL67</f>
        <v>0</v>
      </c>
      <c r="DN67">
        <f t="shared" si="53"/>
        <v>0</v>
      </c>
      <c r="DO67">
        <f t="shared" si="55"/>
        <v>0</v>
      </c>
      <c r="DP67">
        <f t="shared" si="56"/>
        <v>0</v>
      </c>
      <c r="DQ67">
        <f t="shared" si="57"/>
        <v>0</v>
      </c>
      <c r="DR67">
        <f t="shared" si="58"/>
        <v>0</v>
      </c>
      <c r="DS67">
        <f t="shared" si="59"/>
        <v>0</v>
      </c>
      <c r="DT67">
        <f t="shared" si="60"/>
        <v>0</v>
      </c>
      <c r="DU67">
        <f t="shared" si="61"/>
        <v>0</v>
      </c>
      <c r="DV67">
        <f t="shared" si="62"/>
        <v>0</v>
      </c>
      <c r="DW67">
        <f t="shared" si="63"/>
        <v>0</v>
      </c>
      <c r="DX67">
        <f t="shared" si="64"/>
        <v>0</v>
      </c>
      <c r="DY67">
        <f t="shared" si="65"/>
        <v>0</v>
      </c>
      <c r="DZ67">
        <f t="shared" si="66"/>
        <v>0</v>
      </c>
      <c r="EA67" s="17">
        <f t="shared" si="22"/>
        <v>1</v>
      </c>
      <c r="EB67" s="85"/>
      <c r="EC67" s="85" t="str">
        <f t="shared" si="21"/>
        <v/>
      </c>
      <c r="ED67" s="85"/>
      <c r="EE67" s="65" t="s">
        <v>2610</v>
      </c>
      <c r="EF67" s="84" t="s">
        <v>2655</v>
      </c>
      <c r="EG67" s="85"/>
      <c r="EH67" s="62" t="s">
        <v>912</v>
      </c>
      <c r="EI67" s="63" t="s">
        <v>468</v>
      </c>
      <c r="EJ67" s="64" t="s">
        <v>549</v>
      </c>
      <c r="EO67" s="65" t="s">
        <v>995</v>
      </c>
      <c r="EP67" s="65" t="s">
        <v>400</v>
      </c>
      <c r="EQ67" s="69" t="s">
        <v>619</v>
      </c>
      <c r="ER67" s="69" t="s">
        <v>1843</v>
      </c>
      <c r="ES67" s="69" t="s">
        <v>647</v>
      </c>
      <c r="ET67" s="78" t="s">
        <v>628</v>
      </c>
      <c r="EU67" s="69" t="s">
        <v>624</v>
      </c>
      <c r="EV67" s="69" t="s">
        <v>629</v>
      </c>
      <c r="EW67" s="69" t="s">
        <v>629</v>
      </c>
      <c r="EX67" s="69" t="s">
        <v>621</v>
      </c>
      <c r="EY67" s="69" t="s">
        <v>629</v>
      </c>
      <c r="EZ67" s="69" t="s">
        <v>623</v>
      </c>
      <c r="FA67" s="69" t="s">
        <v>635</v>
      </c>
      <c r="FB67" s="84" t="str">
        <f>""</f>
        <v/>
      </c>
      <c r="FH67" s="84">
        <f t="shared" si="4"/>
        <v>1</v>
      </c>
      <c r="FI67" s="84">
        <f t="shared" si="5"/>
        <v>1</v>
      </c>
      <c r="FJ67" s="85" t="s">
        <v>940</v>
      </c>
      <c r="FN67" s="84">
        <f t="shared" si="6"/>
        <v>1</v>
      </c>
      <c r="FO67" s="84">
        <f t="shared" si="7"/>
        <v>1</v>
      </c>
      <c r="FP67" s="84" t="s">
        <v>365</v>
      </c>
    </row>
    <row r="68" spans="1:172" ht="18" customHeight="1" x14ac:dyDescent="0.25">
      <c r="A68" s="230" t="str">
        <f t="shared" si="67"/>
        <v/>
      </c>
      <c r="B68" s="230"/>
      <c r="C68" s="230"/>
      <c r="D68" s="230"/>
      <c r="E68" s="230"/>
      <c r="F68" s="230"/>
      <c r="G68" s="230"/>
      <c r="H68" s="230"/>
      <c r="I68" s="230"/>
      <c r="J68" s="230"/>
      <c r="K68" s="230"/>
      <c r="L68" s="230"/>
      <c r="M68" s="230"/>
      <c r="N68" s="234" t="str">
        <f t="shared" si="68"/>
        <v/>
      </c>
      <c r="O68" s="234"/>
      <c r="P68" s="234"/>
      <c r="Q68" s="234"/>
      <c r="R68" s="234"/>
      <c r="S68" s="234" t="str">
        <f t="shared" si="69"/>
        <v/>
      </c>
      <c r="T68" s="234"/>
      <c r="U68" s="234"/>
      <c r="V68" s="234" t="str">
        <f t="shared" si="70"/>
        <v/>
      </c>
      <c r="W68" s="234"/>
      <c r="X68" s="234" t="str">
        <f t="shared" si="71"/>
        <v/>
      </c>
      <c r="Y68" s="234"/>
      <c r="Z68" s="81" t="str">
        <f t="shared" si="72"/>
        <v/>
      </c>
      <c r="AA68" s="81" t="str">
        <f t="shared" si="73"/>
        <v/>
      </c>
      <c r="AB68" s="81" t="str">
        <f t="shared" si="74"/>
        <v/>
      </c>
      <c r="AC68" s="81" t="str">
        <f t="shared" si="75"/>
        <v/>
      </c>
      <c r="AD68" s="234" t="str">
        <f t="shared" si="76"/>
        <v/>
      </c>
      <c r="AE68" s="234"/>
      <c r="AF68" s="234" t="str">
        <f t="shared" si="77"/>
        <v/>
      </c>
      <c r="AG68" s="234"/>
      <c r="AH68" s="234" t="str">
        <f t="shared" si="78"/>
        <v/>
      </c>
      <c r="AI68" s="234"/>
      <c r="AJ68" s="235" t="str">
        <f t="shared" si="79"/>
        <v/>
      </c>
      <c r="AK68" s="235"/>
      <c r="AL68" s="235"/>
      <c r="AM68" s="235"/>
      <c r="AN68" s="235"/>
      <c r="AO68" s="235"/>
      <c r="AP68" s="235"/>
      <c r="AQ68" s="235"/>
      <c r="AR68" s="235"/>
      <c r="AS68" s="235"/>
      <c r="AT68" s="235"/>
      <c r="AU68" s="230" t="str">
        <f t="shared" si="80"/>
        <v/>
      </c>
      <c r="AV68" s="230"/>
      <c r="AW68" s="230"/>
      <c r="AX68" s="230"/>
      <c r="AY68" s="230"/>
      <c r="AZ68" s="230"/>
      <c r="BA68" s="230"/>
      <c r="BB68" s="230"/>
      <c r="BC68" s="230"/>
      <c r="BD68" s="230"/>
      <c r="BE68" s="230"/>
      <c r="BF68" s="230"/>
      <c r="BG68" s="230"/>
      <c r="BH68" s="234" t="str">
        <f>LOOKUP($CP68,$EA:$EA,$DO:$DO)</f>
        <v/>
      </c>
      <c r="BI68" s="234"/>
      <c r="BJ68" s="234"/>
      <c r="BK68" s="234"/>
      <c r="BL68" s="234"/>
      <c r="BM68" s="234" t="str">
        <f t="shared" si="82"/>
        <v/>
      </c>
      <c r="BN68" s="234"/>
      <c r="BO68" s="234"/>
      <c r="BP68" s="234" t="str">
        <f t="shared" si="83"/>
        <v/>
      </c>
      <c r="BQ68" s="234"/>
      <c r="BR68" s="234" t="str">
        <f t="shared" si="84"/>
        <v/>
      </c>
      <c r="BS68" s="234"/>
      <c r="BT68" s="81" t="str">
        <f t="shared" si="85"/>
        <v/>
      </c>
      <c r="BU68" s="81" t="str">
        <f t="shared" si="86"/>
        <v/>
      </c>
      <c r="BV68" s="81" t="str">
        <f t="shared" si="87"/>
        <v/>
      </c>
      <c r="BW68" s="81" t="str">
        <f t="shared" si="88"/>
        <v/>
      </c>
      <c r="BX68" s="234" t="str">
        <f t="shared" si="89"/>
        <v/>
      </c>
      <c r="BY68" s="234"/>
      <c r="BZ68" s="234" t="str">
        <f t="shared" si="90"/>
        <v/>
      </c>
      <c r="CA68" s="234"/>
      <c r="CB68" s="234" t="str">
        <f t="shared" si="91"/>
        <v/>
      </c>
      <c r="CC68" s="234"/>
      <c r="CD68" s="235" t="str">
        <f t="shared" si="92"/>
        <v/>
      </c>
      <c r="CE68" s="235"/>
      <c r="CF68" s="235"/>
      <c r="CG68" s="235"/>
      <c r="CH68" s="235"/>
      <c r="CI68" s="235"/>
      <c r="CJ68" s="235"/>
      <c r="CK68" s="235"/>
      <c r="CL68" s="235"/>
      <c r="CM68" s="235"/>
      <c r="CN68" s="235"/>
      <c r="CO68" s="60">
        <v>29</v>
      </c>
      <c r="CP68" s="60">
        <v>58</v>
      </c>
      <c r="CV68">
        <f t="shared" ca="1" si="111"/>
        <v>1</v>
      </c>
      <c r="CW68" s="58" t="str">
        <f ca="1">Mordor!W68</f>
        <v/>
      </c>
      <c r="DC68" s="84">
        <f t="shared" si="105"/>
        <v>1</v>
      </c>
      <c r="DD68" s="84">
        <f>Mordor!AP7</f>
        <v>0</v>
      </c>
      <c r="DE68" s="84" t="str">
        <f>Mordor!AA7</f>
        <v>Orc Warrior</v>
      </c>
      <c r="DF68" s="84" t="str">
        <f>Mordor!CA7</f>
        <v>-</v>
      </c>
      <c r="DK68" s="84"/>
      <c r="DL68">
        <f>LOOKUP(DK66,$EH:$EH,$EK:$EK)</f>
        <v>0</v>
      </c>
      <c r="DM68" s="84">
        <f t="shared" si="112"/>
        <v>0</v>
      </c>
      <c r="DN68">
        <f t="shared" si="53"/>
        <v>0</v>
      </c>
      <c r="DO68">
        <f t="shared" si="55"/>
        <v>0</v>
      </c>
      <c r="DP68">
        <f t="shared" si="56"/>
        <v>0</v>
      </c>
      <c r="DQ68">
        <f t="shared" si="57"/>
        <v>0</v>
      </c>
      <c r="DR68">
        <f t="shared" si="58"/>
        <v>0</v>
      </c>
      <c r="DS68">
        <f t="shared" si="59"/>
        <v>0</v>
      </c>
      <c r="DT68">
        <f t="shared" si="60"/>
        <v>0</v>
      </c>
      <c r="DU68">
        <f t="shared" si="61"/>
        <v>0</v>
      </c>
      <c r="DV68">
        <f t="shared" si="62"/>
        <v>0</v>
      </c>
      <c r="DW68">
        <f t="shared" si="63"/>
        <v>0</v>
      </c>
      <c r="DX68">
        <f t="shared" si="64"/>
        <v>0</v>
      </c>
      <c r="DY68">
        <f t="shared" si="65"/>
        <v>0</v>
      </c>
      <c r="DZ68">
        <f t="shared" si="66"/>
        <v>0</v>
      </c>
      <c r="EA68" s="17">
        <f t="shared" si="22"/>
        <v>1</v>
      </c>
      <c r="EB68" s="85"/>
      <c r="EC68" s="85" t="str">
        <f t="shared" si="21"/>
        <v/>
      </c>
      <c r="ED68" s="85"/>
      <c r="EE68" s="65" t="s">
        <v>306</v>
      </c>
      <c r="EF68" s="84" t="s">
        <v>2220</v>
      </c>
      <c r="EG68" s="85"/>
      <c r="EH68" s="62" t="s">
        <v>472</v>
      </c>
      <c r="EI68" s="63" t="s">
        <v>472</v>
      </c>
      <c r="EJ68" s="64"/>
      <c r="EO68" s="65" t="s">
        <v>409</v>
      </c>
      <c r="EP68" s="65" t="s">
        <v>409</v>
      </c>
      <c r="EQ68" s="69" t="s">
        <v>619</v>
      </c>
      <c r="ER68" s="69" t="s">
        <v>1843</v>
      </c>
      <c r="ES68" s="69" t="s">
        <v>652</v>
      </c>
      <c r="ET68" s="78" t="s">
        <v>621</v>
      </c>
      <c r="EU68" s="69" t="s">
        <v>621</v>
      </c>
      <c r="EV68" s="69" t="s">
        <v>635</v>
      </c>
      <c r="EW68" s="69" t="s">
        <v>635</v>
      </c>
      <c r="EX68" s="69" t="s">
        <v>623</v>
      </c>
      <c r="EY68" s="84" t="str">
        <f>""</f>
        <v/>
      </c>
      <c r="EZ68" s="84" t="str">
        <f>""</f>
        <v/>
      </c>
      <c r="FA68" s="84" t="str">
        <f>""</f>
        <v/>
      </c>
      <c r="FB68" s="84" t="str">
        <f>""</f>
        <v/>
      </c>
      <c r="FH68" s="84">
        <f t="shared" ref="FH68:FH131" si="113">IF(FJ68="",0,IF(COUNT(FIND(FJ68,$FK$1))=1,2,IF(FJ67="",1,0)))</f>
        <v>0</v>
      </c>
      <c r="FI68" s="84">
        <f t="shared" ref="FI68:FI131" si="114">IF(FH67=2,FI67+1,IF(FJ66="",FI67,IF(FI67-FI66=1,FI67+1,FI67)))</f>
        <v>1</v>
      </c>
      <c r="FJ68" s="85" t="s">
        <v>1430</v>
      </c>
      <c r="FN68" s="84">
        <f t="shared" ref="FN68:FN131" si="115">IF(FP68="",0,IF(COUNT(FIND(FP68,$FQ$1))=1,2,IF(FP67="",1,0)))</f>
        <v>0</v>
      </c>
      <c r="FO68" s="84">
        <f t="shared" ref="FO68:FO131" si="116">IF(FN67=2,FO67+1,IF(FP66="",FO67,IF(FO67-FO66=1,FO67+1,FO67)))</f>
        <v>1</v>
      </c>
      <c r="FP68" s="84" t="s">
        <v>1717</v>
      </c>
    </row>
    <row r="69" spans="1:172" x14ac:dyDescent="0.25">
      <c r="A69" s="233" t="str">
        <f>A1</f>
        <v>FORCES OF EVIL</v>
      </c>
      <c r="B69" s="233"/>
      <c r="C69" s="233"/>
      <c r="D69" s="233"/>
      <c r="E69" s="233"/>
      <c r="F69" s="233"/>
      <c r="G69" s="233"/>
      <c r="H69" s="233"/>
      <c r="I69" s="233"/>
      <c r="J69" s="233"/>
      <c r="K69" s="233"/>
      <c r="L69" s="233"/>
      <c r="M69" s="233"/>
      <c r="N69" s="232"/>
      <c r="O69" s="232"/>
      <c r="P69" s="232"/>
      <c r="Q69" s="232"/>
      <c r="R69" s="232"/>
      <c r="S69" s="232"/>
      <c r="T69" s="232"/>
      <c r="U69" s="232"/>
      <c r="V69" s="232"/>
      <c r="W69" s="232"/>
      <c r="X69" s="232"/>
      <c r="Y69" s="232"/>
      <c r="Z69" s="74"/>
      <c r="AA69" s="74"/>
      <c r="AB69" s="74"/>
      <c r="AC69" s="74"/>
      <c r="AD69" s="232"/>
      <c r="AE69" s="232"/>
      <c r="AF69" s="232"/>
      <c r="AG69" s="232"/>
      <c r="AH69" s="232"/>
      <c r="AI69" s="232"/>
      <c r="AJ69" s="232"/>
      <c r="AK69" s="232"/>
      <c r="AL69" s="232"/>
      <c r="AM69" s="232"/>
      <c r="AN69" s="232"/>
      <c r="AO69" s="232"/>
      <c r="AP69" s="232"/>
      <c r="AQ69" s="232"/>
      <c r="AR69" s="232"/>
      <c r="AS69" s="232"/>
      <c r="AT69" s="232"/>
      <c r="AU69" s="233" t="str">
        <f>IF(AU71="","",A32)</f>
        <v/>
      </c>
      <c r="AV69" s="233"/>
      <c r="AW69" s="233"/>
      <c r="AX69" s="233"/>
      <c r="AY69" s="233"/>
      <c r="AZ69" s="233"/>
      <c r="BA69" s="233"/>
      <c r="BB69" s="233"/>
      <c r="BC69" s="233"/>
      <c r="BD69" s="233"/>
      <c r="BE69" s="233"/>
      <c r="BF69" s="233"/>
      <c r="BG69" s="233"/>
      <c r="BH69" s="232"/>
      <c r="BI69" s="232"/>
      <c r="BJ69" s="232"/>
      <c r="BK69" s="232"/>
      <c r="BL69" s="232"/>
      <c r="BM69" s="232"/>
      <c r="BN69" s="232"/>
      <c r="BO69" s="232"/>
      <c r="BP69" s="232"/>
      <c r="BQ69" s="232"/>
      <c r="BR69" s="232"/>
      <c r="BS69" s="232"/>
      <c r="BT69" s="74"/>
      <c r="BU69" s="74"/>
      <c r="BV69" s="74"/>
      <c r="BW69" s="74"/>
      <c r="BX69" s="232"/>
      <c r="BY69" s="232"/>
      <c r="BZ69" s="232"/>
      <c r="CA69" s="232"/>
      <c r="CB69" s="232"/>
      <c r="CC69" s="232"/>
      <c r="CD69" s="232"/>
      <c r="CE69" s="232"/>
      <c r="CF69" s="232"/>
      <c r="CG69" s="232"/>
      <c r="CH69" s="232"/>
      <c r="CI69" s="232"/>
      <c r="CJ69" s="232"/>
      <c r="CK69" s="232"/>
      <c r="CL69" s="232"/>
      <c r="CM69" s="232"/>
      <c r="CN69" s="232"/>
      <c r="CO69" s="84"/>
      <c r="CP69" s="84"/>
      <c r="CV69">
        <f t="shared" ca="1" si="111"/>
        <v>1</v>
      </c>
      <c r="CW69" s="58" t="str">
        <f ca="1">Mordor!W69</f>
        <v/>
      </c>
      <c r="DC69" s="84">
        <f t="shared" si="105"/>
        <v>1</v>
      </c>
      <c r="DD69" s="84">
        <f>Mordor!AP8</f>
        <v>0</v>
      </c>
      <c r="DE69" s="84" t="str">
        <f>Mordor!AA8</f>
        <v>Orc Warrior</v>
      </c>
      <c r="DF69" s="84" t="str">
        <f>Mordor!CA8</f>
        <v>-</v>
      </c>
      <c r="DK69" s="84"/>
      <c r="DL69">
        <f>LOOKUP(DK66,$EH:$EH,$EL:$EL)</f>
        <v>0</v>
      </c>
      <c r="DM69" s="84">
        <f t="shared" si="112"/>
        <v>0</v>
      </c>
      <c r="DN69">
        <f t="shared" si="53"/>
        <v>0</v>
      </c>
      <c r="DO69">
        <f t="shared" si="55"/>
        <v>0</v>
      </c>
      <c r="DP69">
        <f t="shared" si="56"/>
        <v>0</v>
      </c>
      <c r="DQ69">
        <f t="shared" si="57"/>
        <v>0</v>
      </c>
      <c r="DR69">
        <f t="shared" si="58"/>
        <v>0</v>
      </c>
      <c r="DS69">
        <f t="shared" si="59"/>
        <v>0</v>
      </c>
      <c r="DT69">
        <f t="shared" si="60"/>
        <v>0</v>
      </c>
      <c r="DU69">
        <f t="shared" si="61"/>
        <v>0</v>
      </c>
      <c r="DV69">
        <f t="shared" si="62"/>
        <v>0</v>
      </c>
      <c r="DW69">
        <f t="shared" si="63"/>
        <v>0</v>
      </c>
      <c r="DX69">
        <f t="shared" si="64"/>
        <v>0</v>
      </c>
      <c r="DY69">
        <f t="shared" si="65"/>
        <v>0</v>
      </c>
      <c r="DZ69">
        <f t="shared" si="66"/>
        <v>0</v>
      </c>
      <c r="EA69" s="17">
        <f t="shared" si="22"/>
        <v>1</v>
      </c>
      <c r="EB69" s="85"/>
      <c r="EC69" s="85" t="str">
        <f t="shared" si="21"/>
        <v/>
      </c>
      <c r="ED69" s="85"/>
      <c r="EE69" s="65" t="s">
        <v>288</v>
      </c>
      <c r="EF69" s="84" t="s">
        <v>2295</v>
      </c>
      <c r="EG69" s="85"/>
      <c r="EH69" s="62" t="s">
        <v>473</v>
      </c>
      <c r="EI69" s="63" t="s">
        <v>473</v>
      </c>
      <c r="EJ69" s="59"/>
      <c r="EO69" s="65" t="s">
        <v>410</v>
      </c>
      <c r="EP69" s="65" t="s">
        <v>410</v>
      </c>
      <c r="EQ69" s="69" t="s">
        <v>619</v>
      </c>
      <c r="ER69" s="69" t="s">
        <v>1843</v>
      </c>
      <c r="ES69" s="69" t="s">
        <v>652</v>
      </c>
      <c r="ET69" s="78" t="s">
        <v>621</v>
      </c>
      <c r="EU69" s="69" t="s">
        <v>621</v>
      </c>
      <c r="EV69" s="69" t="s">
        <v>635</v>
      </c>
      <c r="EW69" s="69" t="s">
        <v>635</v>
      </c>
      <c r="EX69" s="69" t="s">
        <v>623</v>
      </c>
      <c r="EY69" s="84" t="str">
        <f>""</f>
        <v/>
      </c>
      <c r="EZ69" s="84" t="str">
        <f>""</f>
        <v/>
      </c>
      <c r="FA69" s="84" t="str">
        <f>""</f>
        <v/>
      </c>
      <c r="FB69" s="84" t="str">
        <f>""</f>
        <v/>
      </c>
      <c r="FH69" s="84">
        <f t="shared" si="113"/>
        <v>0</v>
      </c>
      <c r="FI69" s="84">
        <f t="shared" si="114"/>
        <v>1</v>
      </c>
      <c r="FJ69" s="85" t="s">
        <v>2043</v>
      </c>
      <c r="FN69" s="84">
        <f t="shared" si="115"/>
        <v>0</v>
      </c>
      <c r="FO69" s="84">
        <f t="shared" si="116"/>
        <v>1</v>
      </c>
      <c r="FP69" s="84" t="s">
        <v>2175</v>
      </c>
    </row>
    <row r="70" spans="1:172" ht="18" customHeight="1" x14ac:dyDescent="0.25">
      <c r="A70" s="231" t="s">
        <v>534</v>
      </c>
      <c r="B70" s="231"/>
      <c r="C70" s="231"/>
      <c r="D70" s="231"/>
      <c r="E70" s="231"/>
      <c r="F70" s="231"/>
      <c r="G70" s="231"/>
      <c r="H70" s="231"/>
      <c r="I70" s="231"/>
      <c r="J70" s="231"/>
      <c r="K70" s="231"/>
      <c r="L70" s="231"/>
      <c r="M70" s="231"/>
      <c r="N70" s="231" t="s">
        <v>2331</v>
      </c>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31"/>
      <c r="AS70" s="231"/>
      <c r="AT70" s="231"/>
      <c r="AU70" s="231" t="str">
        <f>IF(AU71="","",A70)</f>
        <v/>
      </c>
      <c r="AV70" s="231"/>
      <c r="AW70" s="231"/>
      <c r="AX70" s="231"/>
      <c r="AY70" s="231"/>
      <c r="AZ70" s="231"/>
      <c r="BA70" s="231"/>
      <c r="BB70" s="231"/>
      <c r="BC70" s="231"/>
      <c r="BD70" s="231"/>
      <c r="BE70" s="231"/>
      <c r="BF70" s="231"/>
      <c r="BG70" s="231"/>
      <c r="BH70" s="231" t="str">
        <f>IF(AU71="","",N70)</f>
        <v/>
      </c>
      <c r="BI70" s="231"/>
      <c r="BJ70" s="231"/>
      <c r="BK70" s="231"/>
      <c r="BL70" s="231"/>
      <c r="BM70" s="231"/>
      <c r="BN70" s="231"/>
      <c r="BO70" s="231"/>
      <c r="BP70" s="231"/>
      <c r="BQ70" s="231"/>
      <c r="BR70" s="231"/>
      <c r="BS70" s="231"/>
      <c r="BT70" s="231"/>
      <c r="BU70" s="231"/>
      <c r="BV70" s="231"/>
      <c r="BW70" s="231"/>
      <c r="BX70" s="231"/>
      <c r="BY70" s="231"/>
      <c r="BZ70" s="231"/>
      <c r="CA70" s="231"/>
      <c r="CB70" s="231"/>
      <c r="CC70" s="231"/>
      <c r="CD70" s="231"/>
      <c r="CE70" s="231"/>
      <c r="CF70" s="231"/>
      <c r="CG70" s="231"/>
      <c r="CH70" s="231"/>
      <c r="CI70" s="231"/>
      <c r="CJ70" s="231"/>
      <c r="CK70" s="231"/>
      <c r="CL70" s="231"/>
      <c r="CM70" s="231"/>
      <c r="CN70" s="231"/>
      <c r="CO70" s="84"/>
      <c r="CP70" s="84"/>
      <c r="CV70">
        <f t="shared" ca="1" si="111"/>
        <v>1</v>
      </c>
      <c r="CW70" s="58" t="str">
        <f ca="1">Mordor!W70</f>
        <v/>
      </c>
      <c r="DC70" s="84">
        <f t="shared" si="105"/>
        <v>1</v>
      </c>
      <c r="DD70" s="84">
        <f>Mordor!AP9</f>
        <v>0</v>
      </c>
      <c r="DE70" s="84" t="str">
        <f>Mordor!AA9</f>
        <v>Orc Tracker</v>
      </c>
      <c r="DF70" s="84" t="str">
        <f>Mordor!CA9</f>
        <v>-</v>
      </c>
      <c r="DK70" s="84"/>
      <c r="DL70">
        <f>LOOKUP(DK66,$EH:$EH,$EM:$EM)</f>
        <v>0</v>
      </c>
      <c r="DM70" s="84">
        <f t="shared" si="112"/>
        <v>0</v>
      </c>
      <c r="DN70">
        <f t="shared" ref="DN70:DN81" si="117">LOOKUP($DM70,$EO:$EO,EP:EP)</f>
        <v>0</v>
      </c>
      <c r="DO70">
        <f t="shared" si="55"/>
        <v>0</v>
      </c>
      <c r="DP70">
        <f t="shared" si="56"/>
        <v>0</v>
      </c>
      <c r="DQ70">
        <f t="shared" si="57"/>
        <v>0</v>
      </c>
      <c r="DR70">
        <f t="shared" si="58"/>
        <v>0</v>
      </c>
      <c r="DS70">
        <f t="shared" si="59"/>
        <v>0</v>
      </c>
      <c r="DT70">
        <f t="shared" si="60"/>
        <v>0</v>
      </c>
      <c r="DU70">
        <f t="shared" si="61"/>
        <v>0</v>
      </c>
      <c r="DV70">
        <f t="shared" si="62"/>
        <v>0</v>
      </c>
      <c r="DW70">
        <f t="shared" si="63"/>
        <v>0</v>
      </c>
      <c r="DX70">
        <f t="shared" si="64"/>
        <v>0</v>
      </c>
      <c r="DY70">
        <f t="shared" si="65"/>
        <v>0</v>
      </c>
      <c r="DZ70">
        <f t="shared" si="66"/>
        <v>0</v>
      </c>
      <c r="EA70" s="17">
        <f t="shared" si="22"/>
        <v>1</v>
      </c>
      <c r="EB70" s="85"/>
      <c r="EC70" s="85" t="str">
        <f t="shared" si="21"/>
        <v/>
      </c>
      <c r="ED70" s="85"/>
      <c r="EE70" s="65" t="s">
        <v>302</v>
      </c>
      <c r="EF70" s="84" t="s">
        <v>2321</v>
      </c>
      <c r="EG70" s="85"/>
      <c r="EH70" s="62" t="s">
        <v>2015</v>
      </c>
      <c r="EI70" s="63" t="s">
        <v>1812</v>
      </c>
      <c r="EJ70" s="59"/>
      <c r="EO70" s="65" t="s">
        <v>1001</v>
      </c>
      <c r="EP70" s="65" t="s">
        <v>409</v>
      </c>
      <c r="EQ70" s="69" t="s">
        <v>619</v>
      </c>
      <c r="ER70" s="69" t="s">
        <v>1843</v>
      </c>
      <c r="ES70" s="69" t="s">
        <v>652</v>
      </c>
      <c r="ET70" s="78" t="s">
        <v>621</v>
      </c>
      <c r="EU70" s="69" t="s">
        <v>628</v>
      </c>
      <c r="EV70" s="69" t="s">
        <v>635</v>
      </c>
      <c r="EW70" s="69" t="s">
        <v>635</v>
      </c>
      <c r="EX70" s="69" t="s">
        <v>623</v>
      </c>
      <c r="EY70" s="84" t="str">
        <f>""</f>
        <v/>
      </c>
      <c r="EZ70" s="84" t="str">
        <f>""</f>
        <v/>
      </c>
      <c r="FA70" s="84" t="str">
        <f>""</f>
        <v/>
      </c>
      <c r="FB70" s="84" t="str">
        <f>""</f>
        <v/>
      </c>
      <c r="FH70" s="84">
        <f t="shared" si="113"/>
        <v>0</v>
      </c>
      <c r="FI70" s="84">
        <f t="shared" si="114"/>
        <v>1</v>
      </c>
      <c r="FJ70" s="85" t="s">
        <v>2044</v>
      </c>
      <c r="FN70" s="84">
        <f t="shared" si="115"/>
        <v>0</v>
      </c>
      <c r="FO70" s="84">
        <f t="shared" si="116"/>
        <v>1</v>
      </c>
      <c r="FP70" s="84" t="s">
        <v>2184</v>
      </c>
    </row>
    <row r="71" spans="1:172" ht="18" customHeight="1" x14ac:dyDescent="0.25">
      <c r="A71" s="230" t="str">
        <f>LOOKUP($CO71,$EA:$EA,$DN:$DN)</f>
        <v/>
      </c>
      <c r="B71" s="230"/>
      <c r="C71" s="230"/>
      <c r="D71" s="230"/>
      <c r="E71" s="230"/>
      <c r="F71" s="230"/>
      <c r="G71" s="230"/>
      <c r="H71" s="230"/>
      <c r="I71" s="230"/>
      <c r="J71" s="230"/>
      <c r="K71" s="230"/>
      <c r="L71" s="230"/>
      <c r="M71" s="230"/>
      <c r="N71" s="230" t="str">
        <f>LOOKUP(CO71,$EA$6:$EA$296,$EC$6:$EC$296)</f>
        <v/>
      </c>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30"/>
      <c r="AS71" s="230"/>
      <c r="AT71" s="230"/>
      <c r="AU71" s="230" t="str">
        <f>LOOKUP($CP71,$EA:$EA,$DN:$DN)</f>
        <v/>
      </c>
      <c r="AV71" s="230"/>
      <c r="AW71" s="230"/>
      <c r="AX71" s="230"/>
      <c r="AY71" s="230"/>
      <c r="AZ71" s="230"/>
      <c r="BA71" s="230"/>
      <c r="BB71" s="230"/>
      <c r="BC71" s="230"/>
      <c r="BD71" s="230"/>
      <c r="BE71" s="230"/>
      <c r="BF71" s="230"/>
      <c r="BG71" s="230"/>
      <c r="BH71" s="230" t="str">
        <f>LOOKUP(CP71,$EA$6:$EA$296,$EC$6:$EC$296)</f>
        <v/>
      </c>
      <c r="BI71" s="230"/>
      <c r="BJ71" s="230"/>
      <c r="BK71" s="230"/>
      <c r="BL71" s="230"/>
      <c r="BM71" s="230"/>
      <c r="BN71" s="230"/>
      <c r="BO71" s="230"/>
      <c r="BP71" s="230"/>
      <c r="BQ71" s="230"/>
      <c r="BR71" s="230"/>
      <c r="BS71" s="230"/>
      <c r="BT71" s="230"/>
      <c r="BU71" s="230"/>
      <c r="BV71" s="230"/>
      <c r="BW71" s="230"/>
      <c r="BX71" s="230"/>
      <c r="BY71" s="230"/>
      <c r="BZ71" s="230"/>
      <c r="CA71" s="230"/>
      <c r="CB71" s="230"/>
      <c r="CC71" s="230"/>
      <c r="CD71" s="230"/>
      <c r="CE71" s="230"/>
      <c r="CF71" s="230"/>
      <c r="CG71" s="230"/>
      <c r="CH71" s="230"/>
      <c r="CI71" s="230"/>
      <c r="CJ71" s="230"/>
      <c r="CK71" s="230"/>
      <c r="CL71" s="230"/>
      <c r="CM71" s="230"/>
      <c r="CN71" s="230"/>
      <c r="CO71" s="60">
        <v>1</v>
      </c>
      <c r="CP71" s="60">
        <v>30</v>
      </c>
      <c r="CV71">
        <f t="shared" ca="1" si="111"/>
        <v>1</v>
      </c>
      <c r="CW71" s="58" t="str">
        <f ca="1">Mordor!W71</f>
        <v/>
      </c>
      <c r="DC71" s="84">
        <f t="shared" si="105"/>
        <v>1</v>
      </c>
      <c r="DD71" s="84">
        <f>Mordor!AP10</f>
        <v>0</v>
      </c>
      <c r="DE71" s="84" t="str">
        <f>Mordor!AA10</f>
        <v>Orc Tracker</v>
      </c>
      <c r="DF71" s="84" t="str">
        <f>Mordor!CA10</f>
        <v>-</v>
      </c>
      <c r="DH71">
        <v>14</v>
      </c>
      <c r="DI71">
        <f>LOOKUP(DH71,$DC:$DC,$DE:$DE)</f>
        <v>0</v>
      </c>
      <c r="DJ71">
        <f>LOOKUP(DH71,$DC:$DC,$DF:$DF)</f>
        <v>0</v>
      </c>
      <c r="DK71" s="61">
        <f t="shared" ref="DK71" si="118">IF(DI71=0,0,CONCATENATE(DI71,IF(OR(COUNT(FIND("Horse",DJ71))=1,COUNT(FIND("Warg",DJ71))=1,COUNT(FIND("Engineer Captain",DJ71))=1,COUNT(FIND("War Camel",DJ71))=1,COUNT(FIND("Fell warg",DJ71))=1,COUNT(FIND("The white warg",DJ71))=1),"1.",""),IF(OR(COUNT(FIND("armoured horse",DJ71))=1,COUNT(FIND("Troll",DJ71))=1,COUNT(FIND("Mahûd Beastmaster",DJ71))=1,COUNT(FIND("Signal Tower",DJ71))=1),"2.",""),IF(OR(COUNT(FIND("Fell Beast",DJ71))=1,COUNT(FIND("Upgraded Crew",DJ71))=1,COUNT(FIND("Khandish chariot",DJ71))=1),"3.",""),IF(COUNT(FIND("armoured Fell beast",DJ71))=1,"4.",""),IF(COUNT(FIND("Horned Fell beast",DJ71))=1,"5.","")))</f>
        <v>0</v>
      </c>
      <c r="DL71">
        <f>LOOKUP(DK71,$EH:$EH,$EI:$EI)</f>
        <v>0</v>
      </c>
      <c r="DM71" s="61">
        <f t="shared" ref="DM71" si="119">IF(DL71=0,0,CONCATENATE(DL71,IF(OR(COUNT(FIND("Morgul Arrows",DJ71))=1,COUNT(FIND("Shield",DJ71))=1,COUNT(FIND("The One Ring",DJ71))=1,COUNT(FIND("Breathe Fire",DJ71))=1,COUNT(FIND("Campfire",DJ71))=1,COUNT(FIND("Stone Flail",DJ71))=1),"1.",""),IF(OR(COUNT(FIND("Armour",DJ71))=1,COUNT(FIND("Fly",DJ71))=1,COUNT(FIND("Crown of Morgul",DJ71))=1,COUNT(FIND("War Drum",DJ71))=1),"2.",""),IF(OR(COUNT(FIND("Heavy armour",DJ71))=1,COUNT(FIND("Tough hide",DJ71))=1,COUNT(FIND("Gnarled Hide",DJ71))=1),"3.",""),IF(OR(COUNT(FIND("Wyrmtongue",DJ71))=1,COUNT(FIND("Foul Temperament",DJ71))=1,COUNT(FIND("Easterling War drum",DJ71))=1),"4.","")))</f>
        <v>0</v>
      </c>
      <c r="DN71">
        <f t="shared" si="117"/>
        <v>0</v>
      </c>
      <c r="DO71">
        <f t="shared" si="55"/>
        <v>0</v>
      </c>
      <c r="DP71">
        <f t="shared" si="56"/>
        <v>0</v>
      </c>
      <c r="DQ71">
        <f t="shared" si="57"/>
        <v>0</v>
      </c>
      <c r="DR71">
        <f t="shared" si="58"/>
        <v>0</v>
      </c>
      <c r="DS71">
        <f t="shared" si="59"/>
        <v>0</v>
      </c>
      <c r="DT71">
        <f t="shared" si="60"/>
        <v>0</v>
      </c>
      <c r="DU71">
        <f t="shared" si="61"/>
        <v>0</v>
      </c>
      <c r="DV71">
        <f t="shared" si="62"/>
        <v>0</v>
      </c>
      <c r="DW71">
        <f t="shared" si="63"/>
        <v>0</v>
      </c>
      <c r="DX71">
        <f t="shared" si="64"/>
        <v>0</v>
      </c>
      <c r="DY71">
        <f t="shared" si="65"/>
        <v>0</v>
      </c>
      <c r="DZ71">
        <f t="shared" si="66"/>
        <v>0</v>
      </c>
      <c r="EA71" s="17">
        <f t="shared" si="22"/>
        <v>1</v>
      </c>
      <c r="EB71" s="85" t="str">
        <f>IF(COUNT(FIND(" with ",DJ71))=1,SUBSTITUTE(DJ71,CONCATENATE(DI71," with"),""),"")</f>
        <v/>
      </c>
      <c r="EC71" s="85" t="str">
        <f t="shared" ref="EC71:EC134" si="120">CONCATENATE(LOOKUP(DL71,$EE:$EE,$EF:$EF),EB71)</f>
        <v/>
      </c>
      <c r="ED71" s="85"/>
      <c r="EE71" s="65" t="s">
        <v>289</v>
      </c>
      <c r="EF71" s="84" t="s">
        <v>2211</v>
      </c>
      <c r="EG71" s="85"/>
      <c r="EH71" s="62" t="s">
        <v>407</v>
      </c>
      <c r="EI71" s="63" t="s">
        <v>407</v>
      </c>
      <c r="EJ71" s="64"/>
      <c r="EO71" s="65" t="s">
        <v>281</v>
      </c>
      <c r="EP71" s="65" t="s">
        <v>281</v>
      </c>
      <c r="EQ71" s="69" t="s">
        <v>1035</v>
      </c>
      <c r="ER71" s="69" t="s">
        <v>1845</v>
      </c>
      <c r="ES71" s="69" t="s">
        <v>935</v>
      </c>
      <c r="ET71" s="78" t="s">
        <v>621</v>
      </c>
      <c r="EU71" s="69" t="s">
        <v>624</v>
      </c>
      <c r="EV71" s="69" t="s">
        <v>629</v>
      </c>
      <c r="EW71" s="69" t="s">
        <v>629</v>
      </c>
      <c r="EX71" s="69" t="s">
        <v>621</v>
      </c>
      <c r="EY71" s="69" t="s">
        <v>623</v>
      </c>
      <c r="EZ71" s="69" t="s">
        <v>629</v>
      </c>
      <c r="FA71" s="69" t="s">
        <v>629</v>
      </c>
      <c r="FB71" s="73" t="s">
        <v>1036</v>
      </c>
      <c r="FH71" s="84">
        <f t="shared" si="113"/>
        <v>0</v>
      </c>
      <c r="FI71" s="84">
        <f t="shared" si="114"/>
        <v>1</v>
      </c>
      <c r="FJ71" s="85" t="s">
        <v>1431</v>
      </c>
      <c r="FN71" s="84">
        <f t="shared" si="115"/>
        <v>0</v>
      </c>
      <c r="FO71" s="84">
        <f t="shared" si="116"/>
        <v>1</v>
      </c>
      <c r="FP71" s="84" t="s">
        <v>2185</v>
      </c>
    </row>
    <row r="72" spans="1:172" ht="18" customHeight="1" x14ac:dyDescent="0.25">
      <c r="A72" s="230" t="str">
        <f t="shared" ref="A72:A99" si="121">LOOKUP($CO72,$EA:$EA,$DN:$DN)</f>
        <v/>
      </c>
      <c r="B72" s="230"/>
      <c r="C72" s="230"/>
      <c r="D72" s="230"/>
      <c r="E72" s="230"/>
      <c r="F72" s="230"/>
      <c r="G72" s="230"/>
      <c r="H72" s="230"/>
      <c r="I72" s="230"/>
      <c r="J72" s="230"/>
      <c r="K72" s="230"/>
      <c r="L72" s="230"/>
      <c r="M72" s="230"/>
      <c r="N72" s="230" t="str">
        <f t="shared" ref="N72:N99" si="122">LOOKUP(CO72,$EA$6:$EA$296,$EC$6:$EC$296)</f>
        <v/>
      </c>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t="str">
        <f t="shared" ref="AU72:AU99" si="123">LOOKUP($CP72,$EA:$EA,$DN:$DN)</f>
        <v/>
      </c>
      <c r="AV72" s="230"/>
      <c r="AW72" s="230"/>
      <c r="AX72" s="230"/>
      <c r="AY72" s="230"/>
      <c r="AZ72" s="230"/>
      <c r="BA72" s="230"/>
      <c r="BB72" s="230"/>
      <c r="BC72" s="230"/>
      <c r="BD72" s="230"/>
      <c r="BE72" s="230"/>
      <c r="BF72" s="230"/>
      <c r="BG72" s="230"/>
      <c r="BH72" s="230" t="str">
        <f t="shared" ref="BH72:BH99" si="124">LOOKUP(CP72,$EA$6:$EA$296,$EC$6:$EC$296)</f>
        <v/>
      </c>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60">
        <v>2</v>
      </c>
      <c r="CP72" s="60">
        <v>31</v>
      </c>
      <c r="CV72">
        <f t="shared" ca="1" si="111"/>
        <v>1</v>
      </c>
      <c r="CW72" s="58" t="str">
        <f ca="1">Mordor!W72</f>
        <v/>
      </c>
      <c r="DC72" s="84">
        <f t="shared" si="105"/>
        <v>1</v>
      </c>
      <c r="DD72" s="84">
        <f>Mordor!AP11</f>
        <v>0</v>
      </c>
      <c r="DE72" s="84" t="str">
        <f>Mordor!AA11</f>
        <v>Warg Rider</v>
      </c>
      <c r="DF72" s="84" t="str">
        <f>Mordor!CA11</f>
        <v>-</v>
      </c>
      <c r="DK72" s="84"/>
      <c r="DL72">
        <f>LOOKUP(DK71,$EH:$EH,$EJ:$EJ)</f>
        <v>0</v>
      </c>
      <c r="DM72" s="84">
        <f t="shared" ref="DM72:DM75" si="125">DL72</f>
        <v>0</v>
      </c>
      <c r="DN72">
        <f t="shared" si="117"/>
        <v>0</v>
      </c>
      <c r="DO72">
        <f t="shared" si="55"/>
        <v>0</v>
      </c>
      <c r="DP72">
        <f t="shared" si="56"/>
        <v>0</v>
      </c>
      <c r="DQ72">
        <f t="shared" si="57"/>
        <v>0</v>
      </c>
      <c r="DR72">
        <f t="shared" si="58"/>
        <v>0</v>
      </c>
      <c r="DS72">
        <f t="shared" si="59"/>
        <v>0</v>
      </c>
      <c r="DT72">
        <f t="shared" ref="DT72:DT103" si="126">LOOKUP($DM72,$EO:$EO,EV:EV)</f>
        <v>0</v>
      </c>
      <c r="DU72">
        <f t="shared" ref="DU72:DU103" si="127">LOOKUP($DM72,$EO:$EO,EW:EW)</f>
        <v>0</v>
      </c>
      <c r="DV72">
        <f t="shared" ref="DV72:DV103" si="128">LOOKUP($DM72,$EO:$EO,EX:EX)</f>
        <v>0</v>
      </c>
      <c r="DW72">
        <f t="shared" ref="DW72:DW103" si="129">LOOKUP($DM72,$EO:$EO,EY:EY)</f>
        <v>0</v>
      </c>
      <c r="DX72">
        <f t="shared" ref="DX72:DX103" si="130">LOOKUP($DM72,$EO:$EO,EZ:EZ)</f>
        <v>0</v>
      </c>
      <c r="DY72">
        <f t="shared" ref="DY72:DY103" si="131">LOOKUP($DM72,$EO:$EO,FA:FA)</f>
        <v>0</v>
      </c>
      <c r="DZ72">
        <f t="shared" ref="DZ72:DZ103" si="132">LOOKUP($DM72,$EO:$EO,FB:FB)</f>
        <v>0</v>
      </c>
      <c r="EA72" s="17">
        <f t="shared" ref="EA72:EA135" si="133">IF(DN71=0,EA71,EA71+1)</f>
        <v>1</v>
      </c>
      <c r="EB72" s="85"/>
      <c r="EC72" s="85" t="str">
        <f t="shared" si="120"/>
        <v/>
      </c>
      <c r="ED72" s="85"/>
      <c r="EE72" s="65" t="s">
        <v>2614</v>
      </c>
      <c r="EF72" s="84" t="s">
        <v>2811</v>
      </c>
      <c r="EG72" s="85"/>
      <c r="EH72" s="62" t="s">
        <v>1808</v>
      </c>
      <c r="EI72" s="63" t="s">
        <v>1808</v>
      </c>
      <c r="EJ72" s="64"/>
      <c r="EO72" s="65" t="s">
        <v>307</v>
      </c>
      <c r="EP72" s="65" t="s">
        <v>307</v>
      </c>
      <c r="EQ72" s="69" t="s">
        <v>1046</v>
      </c>
      <c r="ER72" s="69" t="s">
        <v>721</v>
      </c>
      <c r="ES72" s="69" t="s">
        <v>718</v>
      </c>
      <c r="ET72" s="78" t="s">
        <v>628</v>
      </c>
      <c r="EU72" s="69" t="s">
        <v>628</v>
      </c>
      <c r="EV72" s="69" t="s">
        <v>623</v>
      </c>
      <c r="EW72" s="69" t="s">
        <v>623</v>
      </c>
      <c r="EX72" s="69" t="s">
        <v>622</v>
      </c>
      <c r="EY72" s="84" t="str">
        <f>""</f>
        <v/>
      </c>
      <c r="EZ72" s="84" t="str">
        <f>""</f>
        <v/>
      </c>
      <c r="FA72" s="84" t="str">
        <f>""</f>
        <v/>
      </c>
      <c r="FB72" s="73" t="s">
        <v>1060</v>
      </c>
      <c r="FH72" s="84">
        <f t="shared" si="113"/>
        <v>0</v>
      </c>
      <c r="FI72" s="84">
        <f t="shared" si="114"/>
        <v>1</v>
      </c>
      <c r="FJ72" s="85" t="str">
        <f>""</f>
        <v/>
      </c>
      <c r="FN72" s="84">
        <f t="shared" si="115"/>
        <v>0</v>
      </c>
      <c r="FO72" s="84">
        <f t="shared" si="116"/>
        <v>1</v>
      </c>
      <c r="FP72" s="84" t="s">
        <v>2186</v>
      </c>
    </row>
    <row r="73" spans="1:172" ht="18" customHeight="1" x14ac:dyDescent="0.25">
      <c r="A73" s="230" t="str">
        <f t="shared" si="121"/>
        <v/>
      </c>
      <c r="B73" s="230"/>
      <c r="C73" s="230"/>
      <c r="D73" s="230"/>
      <c r="E73" s="230"/>
      <c r="F73" s="230"/>
      <c r="G73" s="230"/>
      <c r="H73" s="230"/>
      <c r="I73" s="230"/>
      <c r="J73" s="230"/>
      <c r="K73" s="230"/>
      <c r="L73" s="230"/>
      <c r="M73" s="230"/>
      <c r="N73" s="230" t="str">
        <f t="shared" si="122"/>
        <v/>
      </c>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c r="AL73" s="230"/>
      <c r="AM73" s="230"/>
      <c r="AN73" s="230"/>
      <c r="AO73" s="230"/>
      <c r="AP73" s="230"/>
      <c r="AQ73" s="230"/>
      <c r="AR73" s="230"/>
      <c r="AS73" s="230"/>
      <c r="AT73" s="230"/>
      <c r="AU73" s="230" t="str">
        <f t="shared" si="123"/>
        <v/>
      </c>
      <c r="AV73" s="230"/>
      <c r="AW73" s="230"/>
      <c r="AX73" s="230"/>
      <c r="AY73" s="230"/>
      <c r="AZ73" s="230"/>
      <c r="BA73" s="230"/>
      <c r="BB73" s="230"/>
      <c r="BC73" s="230"/>
      <c r="BD73" s="230"/>
      <c r="BE73" s="230"/>
      <c r="BF73" s="230"/>
      <c r="BG73" s="230"/>
      <c r="BH73" s="230" t="str">
        <f t="shared" si="124"/>
        <v/>
      </c>
      <c r="BI73" s="230"/>
      <c r="BJ73" s="230"/>
      <c r="BK73" s="230"/>
      <c r="BL73" s="230"/>
      <c r="BM73" s="230"/>
      <c r="BN73" s="230"/>
      <c r="BO73" s="230"/>
      <c r="BP73" s="230"/>
      <c r="BQ73" s="230"/>
      <c r="BR73" s="230"/>
      <c r="BS73" s="230"/>
      <c r="BT73" s="230"/>
      <c r="BU73" s="230"/>
      <c r="BV73" s="230"/>
      <c r="BW73" s="230"/>
      <c r="BX73" s="230"/>
      <c r="BY73" s="230"/>
      <c r="BZ73" s="230"/>
      <c r="CA73" s="230"/>
      <c r="CB73" s="230"/>
      <c r="CC73" s="230"/>
      <c r="CD73" s="230"/>
      <c r="CE73" s="230"/>
      <c r="CF73" s="230"/>
      <c r="CG73" s="230"/>
      <c r="CH73" s="230"/>
      <c r="CI73" s="230"/>
      <c r="CJ73" s="230"/>
      <c r="CK73" s="230"/>
      <c r="CL73" s="230"/>
      <c r="CM73" s="230"/>
      <c r="CN73" s="230"/>
      <c r="CO73" s="60">
        <v>3</v>
      </c>
      <c r="CP73" s="60">
        <v>32</v>
      </c>
      <c r="CV73">
        <f t="shared" ca="1" si="111"/>
        <v>1</v>
      </c>
      <c r="CW73" s="58" t="str">
        <f ca="1">Mordor!W73</f>
        <v/>
      </c>
      <c r="DC73" s="84">
        <f t="shared" si="105"/>
        <v>1</v>
      </c>
      <c r="DD73" s="84">
        <f>Mordor!AP12</f>
        <v>0</v>
      </c>
      <c r="DE73" s="84" t="str">
        <f>Mordor!AA12</f>
        <v>Warg Rider</v>
      </c>
      <c r="DF73" s="84" t="str">
        <f>Mordor!CA12</f>
        <v>-</v>
      </c>
      <c r="DK73" s="84"/>
      <c r="DL73">
        <f>LOOKUP(DK71,$EH:$EH,$EK:$EK)</f>
        <v>0</v>
      </c>
      <c r="DM73" s="84">
        <f t="shared" si="125"/>
        <v>0</v>
      </c>
      <c r="DN73">
        <f t="shared" si="117"/>
        <v>0</v>
      </c>
      <c r="DO73">
        <f t="shared" si="55"/>
        <v>0</v>
      </c>
      <c r="DP73">
        <f t="shared" si="56"/>
        <v>0</v>
      </c>
      <c r="DQ73">
        <f t="shared" si="57"/>
        <v>0</v>
      </c>
      <c r="DR73">
        <f t="shared" si="58"/>
        <v>0</v>
      </c>
      <c r="DS73">
        <f t="shared" si="59"/>
        <v>0</v>
      </c>
      <c r="DT73">
        <f t="shared" si="126"/>
        <v>0</v>
      </c>
      <c r="DU73">
        <f t="shared" si="127"/>
        <v>0</v>
      </c>
      <c r="DV73">
        <f t="shared" si="128"/>
        <v>0</v>
      </c>
      <c r="DW73">
        <f t="shared" si="129"/>
        <v>0</v>
      </c>
      <c r="DX73">
        <f t="shared" si="130"/>
        <v>0</v>
      </c>
      <c r="DY73">
        <f t="shared" si="131"/>
        <v>0</v>
      </c>
      <c r="DZ73">
        <f t="shared" si="132"/>
        <v>0</v>
      </c>
      <c r="EA73" s="17">
        <f t="shared" si="133"/>
        <v>1</v>
      </c>
      <c r="EB73" s="85"/>
      <c r="EC73" s="85" t="str">
        <f t="shared" si="120"/>
        <v/>
      </c>
      <c r="ED73" s="85"/>
      <c r="EE73" s="65" t="s">
        <v>2346</v>
      </c>
      <c r="EF73" s="84" t="s">
        <v>2376</v>
      </c>
      <c r="EG73" s="85"/>
      <c r="EH73" s="62" t="s">
        <v>2014</v>
      </c>
      <c r="EI73" s="63" t="s">
        <v>1808</v>
      </c>
      <c r="EJ73" s="64" t="s">
        <v>1812</v>
      </c>
      <c r="EO73" s="65" t="s">
        <v>465</v>
      </c>
      <c r="EP73" s="65" t="s">
        <v>465</v>
      </c>
      <c r="EQ73" s="69" t="s">
        <v>619</v>
      </c>
      <c r="ER73" s="69" t="s">
        <v>1843</v>
      </c>
      <c r="ES73" s="69" t="s">
        <v>647</v>
      </c>
      <c r="ET73" s="78" t="s">
        <v>621</v>
      </c>
      <c r="EU73" s="69" t="s">
        <v>624</v>
      </c>
      <c r="EV73" s="69" t="s">
        <v>629</v>
      </c>
      <c r="EW73" s="69" t="s">
        <v>629</v>
      </c>
      <c r="EX73" s="69" t="s">
        <v>621</v>
      </c>
      <c r="EY73" s="69" t="s">
        <v>629</v>
      </c>
      <c r="EZ73" s="69" t="s">
        <v>635</v>
      </c>
      <c r="FA73" s="69" t="s">
        <v>635</v>
      </c>
      <c r="FB73" s="84" t="str">
        <f>""</f>
        <v/>
      </c>
      <c r="FH73" s="84">
        <f t="shared" si="113"/>
        <v>1</v>
      </c>
      <c r="FI73" s="84">
        <f t="shared" si="114"/>
        <v>1</v>
      </c>
      <c r="FJ73" s="85" t="s">
        <v>1078</v>
      </c>
      <c r="FN73" s="84">
        <f t="shared" si="115"/>
        <v>0</v>
      </c>
      <c r="FO73" s="84">
        <f t="shared" si="116"/>
        <v>1</v>
      </c>
      <c r="FP73" s="84" t="s">
        <v>2188</v>
      </c>
    </row>
    <row r="74" spans="1:172" ht="18" customHeight="1" x14ac:dyDescent="0.25">
      <c r="A74" s="230" t="str">
        <f t="shared" si="121"/>
        <v/>
      </c>
      <c r="B74" s="230"/>
      <c r="C74" s="230"/>
      <c r="D74" s="230"/>
      <c r="E74" s="230"/>
      <c r="F74" s="230"/>
      <c r="G74" s="230"/>
      <c r="H74" s="230"/>
      <c r="I74" s="230"/>
      <c r="J74" s="230"/>
      <c r="K74" s="230"/>
      <c r="L74" s="230"/>
      <c r="M74" s="230"/>
      <c r="N74" s="230" t="str">
        <f t="shared" si="122"/>
        <v/>
      </c>
      <c r="O74" s="230"/>
      <c r="P74" s="230"/>
      <c r="Q74" s="230"/>
      <c r="R74" s="230"/>
      <c r="S74" s="230"/>
      <c r="T74" s="230"/>
      <c r="U74" s="230"/>
      <c r="V74" s="230"/>
      <c r="W74" s="230"/>
      <c r="X74" s="230"/>
      <c r="Y74" s="230"/>
      <c r="Z74" s="230"/>
      <c r="AA74" s="230"/>
      <c r="AB74" s="230"/>
      <c r="AC74" s="230"/>
      <c r="AD74" s="230"/>
      <c r="AE74" s="230"/>
      <c r="AF74" s="230"/>
      <c r="AG74" s="230"/>
      <c r="AH74" s="230"/>
      <c r="AI74" s="230"/>
      <c r="AJ74" s="230"/>
      <c r="AK74" s="230"/>
      <c r="AL74" s="230"/>
      <c r="AM74" s="230"/>
      <c r="AN74" s="230"/>
      <c r="AO74" s="230"/>
      <c r="AP74" s="230"/>
      <c r="AQ74" s="230"/>
      <c r="AR74" s="230"/>
      <c r="AS74" s="230"/>
      <c r="AT74" s="230"/>
      <c r="AU74" s="230" t="str">
        <f t="shared" si="123"/>
        <v/>
      </c>
      <c r="AV74" s="230"/>
      <c r="AW74" s="230"/>
      <c r="AX74" s="230"/>
      <c r="AY74" s="230"/>
      <c r="AZ74" s="230"/>
      <c r="BA74" s="230"/>
      <c r="BB74" s="230"/>
      <c r="BC74" s="230"/>
      <c r="BD74" s="230"/>
      <c r="BE74" s="230"/>
      <c r="BF74" s="230"/>
      <c r="BG74" s="230"/>
      <c r="BH74" s="230" t="str">
        <f t="shared" si="124"/>
        <v/>
      </c>
      <c r="BI74" s="230"/>
      <c r="BJ74" s="230"/>
      <c r="BK74" s="230"/>
      <c r="BL74" s="230"/>
      <c r="BM74" s="230"/>
      <c r="BN74" s="230"/>
      <c r="BO74" s="230"/>
      <c r="BP74" s="230"/>
      <c r="BQ74" s="230"/>
      <c r="BR74" s="230"/>
      <c r="BS74" s="230"/>
      <c r="BT74" s="230"/>
      <c r="BU74" s="230"/>
      <c r="BV74" s="230"/>
      <c r="BW74" s="230"/>
      <c r="BX74" s="230"/>
      <c r="BY74" s="230"/>
      <c r="BZ74" s="230"/>
      <c r="CA74" s="230"/>
      <c r="CB74" s="230"/>
      <c r="CC74" s="230"/>
      <c r="CD74" s="230"/>
      <c r="CE74" s="230"/>
      <c r="CF74" s="230"/>
      <c r="CG74" s="230"/>
      <c r="CH74" s="230"/>
      <c r="CI74" s="230"/>
      <c r="CJ74" s="230"/>
      <c r="CK74" s="230"/>
      <c r="CL74" s="230"/>
      <c r="CM74" s="230"/>
      <c r="CN74" s="230"/>
      <c r="CO74" s="60">
        <v>4</v>
      </c>
      <c r="CP74" s="60">
        <v>33</v>
      </c>
      <c r="CV74">
        <f t="shared" ca="1" si="111"/>
        <v>1</v>
      </c>
      <c r="CW74" s="58" t="str">
        <f ca="1">Mordor!W74</f>
        <v/>
      </c>
      <c r="DC74" s="84">
        <f t="shared" si="105"/>
        <v>1</v>
      </c>
      <c r="DD74" s="84">
        <f>Mordor!AP13</f>
        <v>0</v>
      </c>
      <c r="DE74" s="84" t="str">
        <f>Mordor!AA13</f>
        <v>Warg Rider</v>
      </c>
      <c r="DF74" s="84" t="str">
        <f>Mordor!CA13</f>
        <v>-</v>
      </c>
      <c r="DK74" s="84"/>
      <c r="DL74">
        <f>LOOKUP(DK71,$EH:$EH,$EL:$EL)</f>
        <v>0</v>
      </c>
      <c r="DM74" s="84">
        <f t="shared" si="125"/>
        <v>0</v>
      </c>
      <c r="DN74">
        <f t="shared" si="117"/>
        <v>0</v>
      </c>
      <c r="DO74">
        <f t="shared" si="55"/>
        <v>0</v>
      </c>
      <c r="DP74">
        <f t="shared" si="56"/>
        <v>0</v>
      </c>
      <c r="DQ74">
        <f t="shared" si="57"/>
        <v>0</v>
      </c>
      <c r="DR74">
        <f t="shared" si="58"/>
        <v>0</v>
      </c>
      <c r="DS74">
        <f t="shared" si="59"/>
        <v>0</v>
      </c>
      <c r="DT74">
        <f t="shared" si="126"/>
        <v>0</v>
      </c>
      <c r="DU74">
        <f t="shared" si="127"/>
        <v>0</v>
      </c>
      <c r="DV74">
        <f t="shared" si="128"/>
        <v>0</v>
      </c>
      <c r="DW74">
        <f t="shared" si="129"/>
        <v>0</v>
      </c>
      <c r="DX74">
        <f t="shared" si="130"/>
        <v>0</v>
      </c>
      <c r="DY74">
        <f t="shared" si="131"/>
        <v>0</v>
      </c>
      <c r="DZ74">
        <f t="shared" si="132"/>
        <v>0</v>
      </c>
      <c r="EA74" s="17">
        <f t="shared" si="133"/>
        <v>1</v>
      </c>
      <c r="EB74" s="85"/>
      <c r="EC74" s="85" t="str">
        <f t="shared" si="120"/>
        <v/>
      </c>
      <c r="ED74" s="85"/>
      <c r="EE74" s="65" t="s">
        <v>2347</v>
      </c>
      <c r="EF74" s="84" t="s">
        <v>2376</v>
      </c>
      <c r="EG74" s="85"/>
      <c r="EH74" s="62" t="s">
        <v>309</v>
      </c>
      <c r="EI74" s="63" t="s">
        <v>309</v>
      </c>
      <c r="EJ74" s="64"/>
      <c r="EO74" s="65" t="s">
        <v>909</v>
      </c>
      <c r="EP74" s="65" t="s">
        <v>465</v>
      </c>
      <c r="EQ74" s="69" t="s">
        <v>619</v>
      </c>
      <c r="ER74" s="69" t="s">
        <v>1843</v>
      </c>
      <c r="ES74" s="69" t="s">
        <v>647</v>
      </c>
      <c r="ET74" s="78" t="s">
        <v>621</v>
      </c>
      <c r="EU74" s="69" t="s">
        <v>622</v>
      </c>
      <c r="EV74" s="69" t="s">
        <v>629</v>
      </c>
      <c r="EW74" s="69" t="s">
        <v>629</v>
      </c>
      <c r="EX74" s="69" t="s">
        <v>621</v>
      </c>
      <c r="EY74" s="69" t="s">
        <v>629</v>
      </c>
      <c r="EZ74" s="69" t="s">
        <v>635</v>
      </c>
      <c r="FA74" s="69" t="s">
        <v>635</v>
      </c>
      <c r="FB74" s="84" t="str">
        <f>""</f>
        <v/>
      </c>
      <c r="FH74" s="84">
        <f t="shared" si="113"/>
        <v>0</v>
      </c>
      <c r="FI74" s="84">
        <f t="shared" si="114"/>
        <v>1</v>
      </c>
      <c r="FJ74" s="85" t="s">
        <v>1430</v>
      </c>
      <c r="FN74" s="84">
        <f t="shared" si="115"/>
        <v>0</v>
      </c>
      <c r="FO74" s="84">
        <f t="shared" si="116"/>
        <v>1</v>
      </c>
      <c r="FP74" s="84" t="s">
        <v>1748</v>
      </c>
    </row>
    <row r="75" spans="1:172" ht="18" customHeight="1" x14ac:dyDescent="0.25">
      <c r="A75" s="230" t="str">
        <f t="shared" si="121"/>
        <v/>
      </c>
      <c r="B75" s="230"/>
      <c r="C75" s="230"/>
      <c r="D75" s="230"/>
      <c r="E75" s="230"/>
      <c r="F75" s="230"/>
      <c r="G75" s="230"/>
      <c r="H75" s="230"/>
      <c r="I75" s="230"/>
      <c r="J75" s="230"/>
      <c r="K75" s="230"/>
      <c r="L75" s="230"/>
      <c r="M75" s="230"/>
      <c r="N75" s="230" t="str">
        <f t="shared" si="122"/>
        <v/>
      </c>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t="str">
        <f t="shared" si="123"/>
        <v/>
      </c>
      <c r="AV75" s="230"/>
      <c r="AW75" s="230"/>
      <c r="AX75" s="230"/>
      <c r="AY75" s="230"/>
      <c r="AZ75" s="230"/>
      <c r="BA75" s="230"/>
      <c r="BB75" s="230"/>
      <c r="BC75" s="230"/>
      <c r="BD75" s="230"/>
      <c r="BE75" s="230"/>
      <c r="BF75" s="230"/>
      <c r="BG75" s="230"/>
      <c r="BH75" s="230" t="str">
        <f t="shared" si="124"/>
        <v/>
      </c>
      <c r="BI75" s="230"/>
      <c r="BJ75" s="230"/>
      <c r="BK75" s="230"/>
      <c r="BL75" s="230"/>
      <c r="BM75" s="230"/>
      <c r="BN75" s="230"/>
      <c r="BO75" s="230"/>
      <c r="BP75" s="230"/>
      <c r="BQ75" s="230"/>
      <c r="BR75" s="230"/>
      <c r="BS75" s="230"/>
      <c r="BT75" s="230"/>
      <c r="BU75" s="230"/>
      <c r="BV75" s="230"/>
      <c r="BW75" s="230"/>
      <c r="BX75" s="230"/>
      <c r="BY75" s="230"/>
      <c r="BZ75" s="230"/>
      <c r="CA75" s="230"/>
      <c r="CB75" s="230"/>
      <c r="CC75" s="230"/>
      <c r="CD75" s="230"/>
      <c r="CE75" s="230"/>
      <c r="CF75" s="230"/>
      <c r="CG75" s="230"/>
      <c r="CH75" s="230"/>
      <c r="CI75" s="230"/>
      <c r="CJ75" s="230"/>
      <c r="CK75" s="230"/>
      <c r="CL75" s="230"/>
      <c r="CM75" s="230"/>
      <c r="CN75" s="230"/>
      <c r="CO75" s="60">
        <v>5</v>
      </c>
      <c r="CP75" s="60">
        <v>34</v>
      </c>
      <c r="CV75">
        <f t="shared" ca="1" si="111"/>
        <v>1</v>
      </c>
      <c r="CW75" s="58" t="str">
        <f ca="1">Mordor!W75</f>
        <v/>
      </c>
      <c r="DC75" s="84">
        <f t="shared" si="105"/>
        <v>1</v>
      </c>
      <c r="DD75" s="84">
        <f>Mordor!AP14</f>
        <v>0</v>
      </c>
      <c r="DE75" s="84" t="str">
        <f>Mordor!AA14</f>
        <v>Warg Rider</v>
      </c>
      <c r="DF75" s="84" t="str">
        <f>Mordor!CA14</f>
        <v>-</v>
      </c>
      <c r="DK75" s="84"/>
      <c r="DL75">
        <f>LOOKUP(DK71,$EH:$EH,$EM:$EM)</f>
        <v>0</v>
      </c>
      <c r="DM75" s="84">
        <f t="shared" si="125"/>
        <v>0</v>
      </c>
      <c r="DN75">
        <f t="shared" si="117"/>
        <v>0</v>
      </c>
      <c r="DO75">
        <f t="shared" si="55"/>
        <v>0</v>
      </c>
      <c r="DP75">
        <f t="shared" si="56"/>
        <v>0</v>
      </c>
      <c r="DQ75">
        <f t="shared" si="57"/>
        <v>0</v>
      </c>
      <c r="DR75">
        <f t="shared" si="58"/>
        <v>0</v>
      </c>
      <c r="DS75">
        <f t="shared" si="59"/>
        <v>0</v>
      </c>
      <c r="DT75">
        <f t="shared" si="126"/>
        <v>0</v>
      </c>
      <c r="DU75">
        <f t="shared" si="127"/>
        <v>0</v>
      </c>
      <c r="DV75">
        <f t="shared" si="128"/>
        <v>0</v>
      </c>
      <c r="DW75">
        <f t="shared" si="129"/>
        <v>0</v>
      </c>
      <c r="DX75">
        <f t="shared" si="130"/>
        <v>0</v>
      </c>
      <c r="DY75">
        <f t="shared" si="131"/>
        <v>0</v>
      </c>
      <c r="DZ75">
        <f t="shared" si="132"/>
        <v>0</v>
      </c>
      <c r="EA75" s="17">
        <f t="shared" si="133"/>
        <v>1</v>
      </c>
      <c r="EB75" s="85"/>
      <c r="EC75" s="85" t="str">
        <f t="shared" si="120"/>
        <v/>
      </c>
      <c r="ED75" s="85"/>
      <c r="EE75" s="65" t="s">
        <v>2611</v>
      </c>
      <c r="EF75" s="84" t="s">
        <v>2808</v>
      </c>
      <c r="EG75" s="85"/>
      <c r="EH75" s="62" t="s">
        <v>1817</v>
      </c>
      <c r="EI75" s="63" t="s">
        <v>1817</v>
      </c>
      <c r="EJ75" s="59"/>
      <c r="EO75" s="65" t="s">
        <v>467</v>
      </c>
      <c r="EP75" s="65" t="s">
        <v>467</v>
      </c>
      <c r="EQ75" s="69" t="s">
        <v>619</v>
      </c>
      <c r="ER75" s="69" t="s">
        <v>1843</v>
      </c>
      <c r="ES75" s="69" t="s">
        <v>644</v>
      </c>
      <c r="ET75" s="78" t="s">
        <v>621</v>
      </c>
      <c r="EU75" s="69" t="s">
        <v>624</v>
      </c>
      <c r="EV75" s="69" t="s">
        <v>623</v>
      </c>
      <c r="EW75" s="69" t="s">
        <v>629</v>
      </c>
      <c r="EX75" s="69" t="s">
        <v>621</v>
      </c>
      <c r="EY75" s="69" t="s">
        <v>629</v>
      </c>
      <c r="EZ75" s="69" t="s">
        <v>645</v>
      </c>
      <c r="FA75" s="69" t="s">
        <v>645</v>
      </c>
      <c r="FB75" s="73" t="s">
        <v>1027</v>
      </c>
      <c r="FH75" s="84">
        <f t="shared" si="113"/>
        <v>0</v>
      </c>
      <c r="FI75" s="84">
        <f t="shared" si="114"/>
        <v>1</v>
      </c>
      <c r="FJ75" s="85" t="s">
        <v>2045</v>
      </c>
      <c r="FN75" s="84">
        <f t="shared" si="115"/>
        <v>1</v>
      </c>
      <c r="FO75" s="84">
        <f t="shared" si="116"/>
        <v>1</v>
      </c>
      <c r="FP75" s="84" t="s">
        <v>323</v>
      </c>
    </row>
    <row r="76" spans="1:172" ht="18" customHeight="1" x14ac:dyDescent="0.25">
      <c r="A76" s="230" t="str">
        <f t="shared" si="121"/>
        <v/>
      </c>
      <c r="B76" s="230"/>
      <c r="C76" s="230"/>
      <c r="D76" s="230"/>
      <c r="E76" s="230"/>
      <c r="F76" s="230"/>
      <c r="G76" s="230"/>
      <c r="H76" s="230"/>
      <c r="I76" s="230"/>
      <c r="J76" s="230"/>
      <c r="K76" s="230"/>
      <c r="L76" s="230"/>
      <c r="M76" s="230"/>
      <c r="N76" s="230" t="str">
        <f t="shared" si="122"/>
        <v/>
      </c>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c r="AS76" s="230"/>
      <c r="AT76" s="230"/>
      <c r="AU76" s="230" t="str">
        <f t="shared" si="123"/>
        <v/>
      </c>
      <c r="AV76" s="230"/>
      <c r="AW76" s="230"/>
      <c r="AX76" s="230"/>
      <c r="AY76" s="230"/>
      <c r="AZ76" s="230"/>
      <c r="BA76" s="230"/>
      <c r="BB76" s="230"/>
      <c r="BC76" s="230"/>
      <c r="BD76" s="230"/>
      <c r="BE76" s="230"/>
      <c r="BF76" s="230"/>
      <c r="BG76" s="230"/>
      <c r="BH76" s="230" t="str">
        <f t="shared" si="124"/>
        <v/>
      </c>
      <c r="BI76" s="230"/>
      <c r="BJ76" s="230"/>
      <c r="BK76" s="230"/>
      <c r="BL76" s="230"/>
      <c r="BM76" s="230"/>
      <c r="BN76" s="230"/>
      <c r="BO76" s="230"/>
      <c r="BP76" s="230"/>
      <c r="BQ76" s="230"/>
      <c r="BR76" s="230"/>
      <c r="BS76" s="230"/>
      <c r="BT76" s="230"/>
      <c r="BU76" s="230"/>
      <c r="BV76" s="230"/>
      <c r="BW76" s="230"/>
      <c r="BX76" s="230"/>
      <c r="BY76" s="230"/>
      <c r="BZ76" s="230"/>
      <c r="CA76" s="230"/>
      <c r="CB76" s="230"/>
      <c r="CC76" s="230"/>
      <c r="CD76" s="230"/>
      <c r="CE76" s="230"/>
      <c r="CF76" s="230"/>
      <c r="CG76" s="230"/>
      <c r="CH76" s="230"/>
      <c r="CI76" s="230"/>
      <c r="CJ76" s="230"/>
      <c r="CK76" s="230"/>
      <c r="CL76" s="230"/>
      <c r="CM76" s="230"/>
      <c r="CN76" s="230"/>
      <c r="CO76" s="60">
        <v>6</v>
      </c>
      <c r="CP76" s="60">
        <v>35</v>
      </c>
      <c r="CV76">
        <f t="shared" ca="1" si="111"/>
        <v>1</v>
      </c>
      <c r="CW76" s="58" t="str">
        <f ca="1">Mordor!W76</f>
        <v/>
      </c>
      <c r="DC76" s="84">
        <f t="shared" si="105"/>
        <v>1</v>
      </c>
      <c r="DD76" s="84">
        <f>Mordor!AP15</f>
        <v>0</v>
      </c>
      <c r="DE76" s="84" t="str">
        <f>Mordor!AA15</f>
        <v>Warg Rider</v>
      </c>
      <c r="DF76" s="84" t="str">
        <f>Mordor!CA15</f>
        <v>-</v>
      </c>
      <c r="DH76">
        <v>15</v>
      </c>
      <c r="DI76">
        <f>LOOKUP(DH76,$DC:$DC,$DE:$DE)</f>
        <v>0</v>
      </c>
      <c r="DJ76">
        <f>LOOKUP(DH76,$DC:$DC,$DF:$DF)</f>
        <v>0</v>
      </c>
      <c r="DK76" s="61">
        <f t="shared" ref="DK76" si="134">IF(DI76=0,0,CONCATENATE(DI76,IF(OR(COUNT(FIND("Horse",DJ76))=1,COUNT(FIND("Warg",DJ76))=1,COUNT(FIND("Engineer Captain",DJ76))=1,COUNT(FIND("War Camel",DJ76))=1,COUNT(FIND("Fell warg",DJ76))=1,COUNT(FIND("The white warg",DJ76))=1),"1.",""),IF(OR(COUNT(FIND("armoured horse",DJ76))=1,COUNT(FIND("Troll",DJ76))=1,COUNT(FIND("Mahûd Beastmaster",DJ76))=1,COUNT(FIND("Signal Tower",DJ76))=1),"2.",""),IF(OR(COUNT(FIND("Fell Beast",DJ76))=1,COUNT(FIND("Upgraded Crew",DJ76))=1,COUNT(FIND("Khandish chariot",DJ76))=1),"3.",""),IF(COUNT(FIND("armoured Fell beast",DJ76))=1,"4.",""),IF(COUNT(FIND("Horned Fell beast",DJ76))=1,"5.","")))</f>
        <v>0</v>
      </c>
      <c r="DL76">
        <f>LOOKUP(DK76,$EH:$EH,$EI:$EI)</f>
        <v>0</v>
      </c>
      <c r="DM76" s="61">
        <f t="shared" ref="DM76" si="135">IF(DL76=0,0,CONCATENATE(DL76,IF(OR(COUNT(FIND("Morgul Arrows",DJ76))=1,COUNT(FIND("Shield",DJ76))=1,COUNT(FIND("The One Ring",DJ76))=1,COUNT(FIND("Breathe Fire",DJ76))=1,COUNT(FIND("Campfire",DJ76))=1,COUNT(FIND("Stone Flail",DJ76))=1),"1.",""),IF(OR(COUNT(FIND("Armour",DJ76))=1,COUNT(FIND("Fly",DJ76))=1,COUNT(FIND("Crown of Morgul",DJ76))=1,COUNT(FIND("War Drum",DJ76))=1),"2.",""),IF(OR(COUNT(FIND("Heavy armour",DJ76))=1,COUNT(FIND("Tough hide",DJ76))=1,COUNT(FIND("Gnarled Hide",DJ76))=1),"3.",""),IF(OR(COUNT(FIND("Wyrmtongue",DJ76))=1,COUNT(FIND("Foul Temperament",DJ76))=1,COUNT(FIND("Easterling War drum",DJ76))=1),"4.","")))</f>
        <v>0</v>
      </c>
      <c r="DN76">
        <f t="shared" si="117"/>
        <v>0</v>
      </c>
      <c r="DO76">
        <f t="shared" si="55"/>
        <v>0</v>
      </c>
      <c r="DP76">
        <f t="shared" si="56"/>
        <v>0</v>
      </c>
      <c r="DQ76">
        <f t="shared" si="57"/>
        <v>0</v>
      </c>
      <c r="DR76">
        <f t="shared" si="58"/>
        <v>0</v>
      </c>
      <c r="DS76">
        <f t="shared" si="59"/>
        <v>0</v>
      </c>
      <c r="DT76">
        <f t="shared" si="126"/>
        <v>0</v>
      </c>
      <c r="DU76">
        <f t="shared" si="127"/>
        <v>0</v>
      </c>
      <c r="DV76">
        <f t="shared" si="128"/>
        <v>0</v>
      </c>
      <c r="DW76">
        <f t="shared" si="129"/>
        <v>0</v>
      </c>
      <c r="DX76">
        <f t="shared" si="130"/>
        <v>0</v>
      </c>
      <c r="DY76">
        <f t="shared" si="131"/>
        <v>0</v>
      </c>
      <c r="DZ76">
        <f t="shared" si="132"/>
        <v>0</v>
      </c>
      <c r="EA76" s="17">
        <f t="shared" si="133"/>
        <v>1</v>
      </c>
      <c r="EB76" s="85" t="str">
        <f>IF(COUNT(FIND(" with ",DJ76))=1,SUBSTITUTE(DJ76,CONCATENATE(DI76," with"),""),"")</f>
        <v/>
      </c>
      <c r="EC76" s="85" t="str">
        <f t="shared" si="120"/>
        <v/>
      </c>
      <c r="ED76" s="85"/>
      <c r="EE76" s="65" t="s">
        <v>463</v>
      </c>
      <c r="EF76" s="84" t="s">
        <v>2211</v>
      </c>
      <c r="EG76" s="85"/>
      <c r="EH76" s="62" t="s">
        <v>2609</v>
      </c>
      <c r="EI76" s="63" t="s">
        <v>2609</v>
      </c>
      <c r="EJ76" s="59"/>
      <c r="EO76" s="65" t="s">
        <v>477</v>
      </c>
      <c r="EP76" s="65" t="s">
        <v>477</v>
      </c>
      <c r="EQ76" s="69" t="s">
        <v>619</v>
      </c>
      <c r="ER76" s="69" t="s">
        <v>1843</v>
      </c>
      <c r="ES76" s="69" t="s">
        <v>652</v>
      </c>
      <c r="ET76" s="78" t="s">
        <v>623</v>
      </c>
      <c r="EU76" s="69" t="s">
        <v>624</v>
      </c>
      <c r="EV76" s="69" t="s">
        <v>635</v>
      </c>
      <c r="EW76" s="69" t="s">
        <v>635</v>
      </c>
      <c r="EX76" s="69" t="s">
        <v>623</v>
      </c>
      <c r="EY76" s="84" t="str">
        <f>""</f>
        <v/>
      </c>
      <c r="EZ76" s="84" t="str">
        <f>""</f>
        <v/>
      </c>
      <c r="FA76" s="84" t="str">
        <f>""</f>
        <v/>
      </c>
      <c r="FB76" s="84" t="str">
        <f>""</f>
        <v/>
      </c>
      <c r="FH76" s="84">
        <f t="shared" si="113"/>
        <v>0</v>
      </c>
      <c r="FI76" s="84">
        <f t="shared" si="114"/>
        <v>1</v>
      </c>
      <c r="FJ76" s="85" t="s">
        <v>2046</v>
      </c>
      <c r="FN76" s="84">
        <f t="shared" si="115"/>
        <v>0</v>
      </c>
      <c r="FO76" s="84">
        <f t="shared" si="116"/>
        <v>1</v>
      </c>
      <c r="FP76" s="84" t="s">
        <v>1717</v>
      </c>
    </row>
    <row r="77" spans="1:172" ht="18" customHeight="1" x14ac:dyDescent="0.25">
      <c r="A77" s="230" t="str">
        <f t="shared" si="121"/>
        <v/>
      </c>
      <c r="B77" s="230"/>
      <c r="C77" s="230"/>
      <c r="D77" s="230"/>
      <c r="E77" s="230"/>
      <c r="F77" s="230"/>
      <c r="G77" s="230"/>
      <c r="H77" s="230"/>
      <c r="I77" s="230"/>
      <c r="J77" s="230"/>
      <c r="K77" s="230"/>
      <c r="L77" s="230"/>
      <c r="M77" s="230"/>
      <c r="N77" s="230" t="str">
        <f t="shared" si="122"/>
        <v/>
      </c>
      <c r="O77" s="230"/>
      <c r="P77" s="230"/>
      <c r="Q77" s="230"/>
      <c r="R77" s="230"/>
      <c r="S77" s="230"/>
      <c r="T77" s="230"/>
      <c r="U77" s="230"/>
      <c r="V77" s="230"/>
      <c r="W77" s="230"/>
      <c r="X77" s="230"/>
      <c r="Y77" s="230"/>
      <c r="Z77" s="230"/>
      <c r="AA77" s="230"/>
      <c r="AB77" s="230"/>
      <c r="AC77" s="230"/>
      <c r="AD77" s="230"/>
      <c r="AE77" s="230"/>
      <c r="AF77" s="230"/>
      <c r="AG77" s="230"/>
      <c r="AH77" s="230"/>
      <c r="AI77" s="230"/>
      <c r="AJ77" s="230"/>
      <c r="AK77" s="230"/>
      <c r="AL77" s="230"/>
      <c r="AM77" s="230"/>
      <c r="AN77" s="230"/>
      <c r="AO77" s="230"/>
      <c r="AP77" s="230"/>
      <c r="AQ77" s="230"/>
      <c r="AR77" s="230"/>
      <c r="AS77" s="230"/>
      <c r="AT77" s="230"/>
      <c r="AU77" s="230" t="str">
        <f t="shared" si="123"/>
        <v/>
      </c>
      <c r="AV77" s="230"/>
      <c r="AW77" s="230"/>
      <c r="AX77" s="230"/>
      <c r="AY77" s="230"/>
      <c r="AZ77" s="230"/>
      <c r="BA77" s="230"/>
      <c r="BB77" s="230"/>
      <c r="BC77" s="230"/>
      <c r="BD77" s="230"/>
      <c r="BE77" s="230"/>
      <c r="BF77" s="230"/>
      <c r="BG77" s="230"/>
      <c r="BH77" s="230" t="str">
        <f t="shared" si="124"/>
        <v/>
      </c>
      <c r="BI77" s="230"/>
      <c r="BJ77" s="230"/>
      <c r="BK77" s="230"/>
      <c r="BL77" s="230"/>
      <c r="BM77" s="230"/>
      <c r="BN77" s="230"/>
      <c r="BO77" s="230"/>
      <c r="BP77" s="230"/>
      <c r="BQ77" s="230"/>
      <c r="BR77" s="230"/>
      <c r="BS77" s="230"/>
      <c r="BT77" s="230"/>
      <c r="BU77" s="230"/>
      <c r="BV77" s="230"/>
      <c r="BW77" s="230"/>
      <c r="BX77" s="230"/>
      <c r="BY77" s="230"/>
      <c r="BZ77" s="230"/>
      <c r="CA77" s="230"/>
      <c r="CB77" s="230"/>
      <c r="CC77" s="230"/>
      <c r="CD77" s="230"/>
      <c r="CE77" s="230"/>
      <c r="CF77" s="230"/>
      <c r="CG77" s="230"/>
      <c r="CH77" s="230"/>
      <c r="CI77" s="230"/>
      <c r="CJ77" s="230"/>
      <c r="CK77" s="230"/>
      <c r="CL77" s="230"/>
      <c r="CM77" s="230"/>
      <c r="CN77" s="230"/>
      <c r="CO77" s="60">
        <v>7</v>
      </c>
      <c r="CP77" s="60">
        <v>36</v>
      </c>
      <c r="CV77">
        <f t="shared" ca="1" si="111"/>
        <v>1</v>
      </c>
      <c r="CW77" s="58" t="str">
        <f ca="1">Mordor!W77</f>
        <v/>
      </c>
      <c r="DC77" s="84">
        <f t="shared" si="105"/>
        <v>1</v>
      </c>
      <c r="DD77" s="84">
        <f>Mordor!AP16</f>
        <v>0</v>
      </c>
      <c r="DE77" s="84" t="str">
        <f>Mordor!AA16</f>
        <v>Mordor Uruk-hai</v>
      </c>
      <c r="DF77" s="84" t="str">
        <f>Mordor!CA16</f>
        <v>-</v>
      </c>
      <c r="DK77" s="84"/>
      <c r="DL77">
        <f>LOOKUP(DK76,$EH:$EH,$EJ:$EJ)</f>
        <v>0</v>
      </c>
      <c r="DM77" s="84">
        <f t="shared" ref="DM77:DM80" si="136">DL77</f>
        <v>0</v>
      </c>
      <c r="DN77">
        <f t="shared" si="117"/>
        <v>0</v>
      </c>
      <c r="DO77">
        <f t="shared" si="55"/>
        <v>0</v>
      </c>
      <c r="DP77">
        <f t="shared" si="56"/>
        <v>0</v>
      </c>
      <c r="DQ77">
        <f t="shared" si="57"/>
        <v>0</v>
      </c>
      <c r="DR77">
        <f t="shared" si="58"/>
        <v>0</v>
      </c>
      <c r="DS77">
        <f t="shared" si="59"/>
        <v>0</v>
      </c>
      <c r="DT77">
        <f t="shared" si="126"/>
        <v>0</v>
      </c>
      <c r="DU77">
        <f t="shared" si="127"/>
        <v>0</v>
      </c>
      <c r="DV77">
        <f t="shared" si="128"/>
        <v>0</v>
      </c>
      <c r="DW77">
        <f t="shared" si="129"/>
        <v>0</v>
      </c>
      <c r="DX77">
        <f t="shared" si="130"/>
        <v>0</v>
      </c>
      <c r="DY77">
        <f t="shared" si="131"/>
        <v>0</v>
      </c>
      <c r="DZ77">
        <f t="shared" si="132"/>
        <v>0</v>
      </c>
      <c r="EA77" s="17">
        <f t="shared" si="133"/>
        <v>1</v>
      </c>
      <c r="EB77" s="85"/>
      <c r="EC77" s="85" t="str">
        <f t="shared" si="120"/>
        <v/>
      </c>
      <c r="ED77" s="85"/>
      <c r="EE77" s="65" t="s">
        <v>423</v>
      </c>
      <c r="EF77" s="84" t="s">
        <v>2211</v>
      </c>
      <c r="EG77" s="85"/>
      <c r="EH77" s="62" t="s">
        <v>2608</v>
      </c>
      <c r="EI77" s="63" t="s">
        <v>2608</v>
      </c>
      <c r="EJ77" s="64"/>
      <c r="EO77" s="65" t="s">
        <v>478</v>
      </c>
      <c r="EP77" s="65" t="s">
        <v>478</v>
      </c>
      <c r="EQ77" s="69" t="s">
        <v>619</v>
      </c>
      <c r="ER77" s="69" t="s">
        <v>1843</v>
      </c>
      <c r="ES77" s="69" t="s">
        <v>652</v>
      </c>
      <c r="ET77" s="78" t="s">
        <v>623</v>
      </c>
      <c r="EU77" s="69" t="s">
        <v>628</v>
      </c>
      <c r="EV77" s="69" t="s">
        <v>635</v>
      </c>
      <c r="EW77" s="69" t="s">
        <v>635</v>
      </c>
      <c r="EX77" s="69" t="s">
        <v>623</v>
      </c>
      <c r="EY77" s="84" t="str">
        <f>""</f>
        <v/>
      </c>
      <c r="EZ77" s="84" t="str">
        <f>""</f>
        <v/>
      </c>
      <c r="FA77" s="84" t="str">
        <f>""</f>
        <v/>
      </c>
      <c r="FB77" s="84" t="str">
        <f>""</f>
        <v/>
      </c>
      <c r="FH77" s="84">
        <f t="shared" si="113"/>
        <v>0</v>
      </c>
      <c r="FI77" s="84">
        <f t="shared" si="114"/>
        <v>1</v>
      </c>
      <c r="FJ77" s="85" t="str">
        <f>""</f>
        <v/>
      </c>
      <c r="FN77" s="84">
        <f t="shared" si="115"/>
        <v>0</v>
      </c>
      <c r="FO77" s="84">
        <f t="shared" si="116"/>
        <v>1</v>
      </c>
      <c r="FP77" s="84" t="s">
        <v>2175</v>
      </c>
    </row>
    <row r="78" spans="1:172" ht="18" customHeight="1" x14ac:dyDescent="0.25">
      <c r="A78" s="230" t="str">
        <f t="shared" si="121"/>
        <v/>
      </c>
      <c r="B78" s="230"/>
      <c r="C78" s="230"/>
      <c r="D78" s="230"/>
      <c r="E78" s="230"/>
      <c r="F78" s="230"/>
      <c r="G78" s="230"/>
      <c r="H78" s="230"/>
      <c r="I78" s="230"/>
      <c r="J78" s="230"/>
      <c r="K78" s="230"/>
      <c r="L78" s="230"/>
      <c r="M78" s="230"/>
      <c r="N78" s="230" t="str">
        <f t="shared" si="122"/>
        <v/>
      </c>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c r="AS78" s="230"/>
      <c r="AT78" s="230"/>
      <c r="AU78" s="230" t="str">
        <f t="shared" si="123"/>
        <v/>
      </c>
      <c r="AV78" s="230"/>
      <c r="AW78" s="230"/>
      <c r="AX78" s="230"/>
      <c r="AY78" s="230"/>
      <c r="AZ78" s="230"/>
      <c r="BA78" s="230"/>
      <c r="BB78" s="230"/>
      <c r="BC78" s="230"/>
      <c r="BD78" s="230"/>
      <c r="BE78" s="230"/>
      <c r="BF78" s="230"/>
      <c r="BG78" s="230"/>
      <c r="BH78" s="230" t="str">
        <f t="shared" si="124"/>
        <v/>
      </c>
      <c r="BI78" s="230"/>
      <c r="BJ78" s="230"/>
      <c r="BK78" s="230"/>
      <c r="BL78" s="230"/>
      <c r="BM78" s="230"/>
      <c r="BN78" s="230"/>
      <c r="BO78" s="230"/>
      <c r="BP78" s="230"/>
      <c r="BQ78" s="230"/>
      <c r="BR78" s="230"/>
      <c r="BS78" s="230"/>
      <c r="BT78" s="230"/>
      <c r="BU78" s="230"/>
      <c r="BV78" s="230"/>
      <c r="BW78" s="230"/>
      <c r="BX78" s="230"/>
      <c r="BY78" s="230"/>
      <c r="BZ78" s="230"/>
      <c r="CA78" s="230"/>
      <c r="CB78" s="230"/>
      <c r="CC78" s="230"/>
      <c r="CD78" s="230"/>
      <c r="CE78" s="230"/>
      <c r="CF78" s="230"/>
      <c r="CG78" s="230"/>
      <c r="CH78" s="230"/>
      <c r="CI78" s="230"/>
      <c r="CJ78" s="230"/>
      <c r="CK78" s="230"/>
      <c r="CL78" s="230"/>
      <c r="CM78" s="230"/>
      <c r="CN78" s="230"/>
      <c r="CO78" s="60">
        <v>8</v>
      </c>
      <c r="CP78" s="60">
        <v>37</v>
      </c>
      <c r="CV78">
        <f t="shared" ca="1" si="111"/>
        <v>1</v>
      </c>
      <c r="CW78" s="58" t="str">
        <f ca="1">Mordor!W78</f>
        <v/>
      </c>
      <c r="DC78" s="84">
        <f t="shared" si="105"/>
        <v>1</v>
      </c>
      <c r="DD78" s="84">
        <f>Mordor!AP17</f>
        <v>0</v>
      </c>
      <c r="DE78" s="84" t="str">
        <f>Mordor!AA17</f>
        <v>Mordor Uruk-hai</v>
      </c>
      <c r="DF78" s="84" t="str">
        <f>Mordor!CA17</f>
        <v>-</v>
      </c>
      <c r="DK78" s="84"/>
      <c r="DL78">
        <f>LOOKUP(DK76,$EH:$EH,$EK:$EK)</f>
        <v>0</v>
      </c>
      <c r="DM78" s="84">
        <f t="shared" si="136"/>
        <v>0</v>
      </c>
      <c r="DN78">
        <f t="shared" si="117"/>
        <v>0</v>
      </c>
      <c r="DO78">
        <f t="shared" si="55"/>
        <v>0</v>
      </c>
      <c r="DP78">
        <f t="shared" si="56"/>
        <v>0</v>
      </c>
      <c r="DQ78">
        <f t="shared" si="57"/>
        <v>0</v>
      </c>
      <c r="DR78">
        <f t="shared" si="58"/>
        <v>0</v>
      </c>
      <c r="DS78">
        <f t="shared" si="59"/>
        <v>0</v>
      </c>
      <c r="DT78">
        <f t="shared" si="126"/>
        <v>0</v>
      </c>
      <c r="DU78">
        <f t="shared" si="127"/>
        <v>0</v>
      </c>
      <c r="DV78">
        <f t="shared" si="128"/>
        <v>0</v>
      </c>
      <c r="DW78">
        <f t="shared" si="129"/>
        <v>0</v>
      </c>
      <c r="DX78">
        <f t="shared" si="130"/>
        <v>0</v>
      </c>
      <c r="DY78">
        <f t="shared" si="131"/>
        <v>0</v>
      </c>
      <c r="DZ78">
        <f t="shared" si="132"/>
        <v>0</v>
      </c>
      <c r="EA78" s="17">
        <f t="shared" si="133"/>
        <v>1</v>
      </c>
      <c r="EB78" s="85"/>
      <c r="EC78" s="85" t="str">
        <f t="shared" si="120"/>
        <v/>
      </c>
      <c r="ED78" s="85"/>
      <c r="EE78" s="65" t="s">
        <v>421</v>
      </c>
      <c r="EF78" s="84" t="s">
        <v>2211</v>
      </c>
      <c r="EG78" s="85"/>
      <c r="EH78" s="62" t="s">
        <v>1818</v>
      </c>
      <c r="EI78" s="63" t="s">
        <v>1818</v>
      </c>
      <c r="EJ78" s="64"/>
      <c r="EO78" s="65" t="s">
        <v>1032</v>
      </c>
      <c r="EP78" s="65" t="s">
        <v>477</v>
      </c>
      <c r="EQ78" s="69" t="s">
        <v>619</v>
      </c>
      <c r="ER78" s="69" t="s">
        <v>1843</v>
      </c>
      <c r="ES78" s="69" t="s">
        <v>652</v>
      </c>
      <c r="ET78" s="78" t="s">
        <v>623</v>
      </c>
      <c r="EU78" s="69" t="s">
        <v>624</v>
      </c>
      <c r="EV78" s="69" t="s">
        <v>635</v>
      </c>
      <c r="EW78" s="69" t="s">
        <v>635</v>
      </c>
      <c r="EX78" s="69" t="s">
        <v>623</v>
      </c>
      <c r="EY78" s="84" t="str">
        <f>""</f>
        <v/>
      </c>
      <c r="EZ78" s="84" t="str">
        <f>""</f>
        <v/>
      </c>
      <c r="FA78" s="84" t="str">
        <f>""</f>
        <v/>
      </c>
      <c r="FB78" s="73" t="s">
        <v>1033</v>
      </c>
      <c r="FH78" s="84">
        <f t="shared" si="113"/>
        <v>1</v>
      </c>
      <c r="FI78" s="84">
        <f t="shared" si="114"/>
        <v>1</v>
      </c>
      <c r="FJ78" s="85" t="s">
        <v>1432</v>
      </c>
      <c r="FN78" s="84">
        <f t="shared" si="115"/>
        <v>0</v>
      </c>
      <c r="FO78" s="84">
        <f t="shared" si="116"/>
        <v>1</v>
      </c>
      <c r="FP78" s="84" t="s">
        <v>2184</v>
      </c>
    </row>
    <row r="79" spans="1:172" ht="18" customHeight="1" x14ac:dyDescent="0.25">
      <c r="A79" s="230" t="str">
        <f t="shared" si="121"/>
        <v/>
      </c>
      <c r="B79" s="230"/>
      <c r="C79" s="230"/>
      <c r="D79" s="230"/>
      <c r="E79" s="230"/>
      <c r="F79" s="230"/>
      <c r="G79" s="230"/>
      <c r="H79" s="230"/>
      <c r="I79" s="230"/>
      <c r="J79" s="230"/>
      <c r="K79" s="230"/>
      <c r="L79" s="230"/>
      <c r="M79" s="230"/>
      <c r="N79" s="230" t="str">
        <f t="shared" si="122"/>
        <v/>
      </c>
      <c r="O79" s="230"/>
      <c r="P79" s="230"/>
      <c r="Q79" s="230"/>
      <c r="R79" s="230"/>
      <c r="S79" s="230"/>
      <c r="T79" s="230"/>
      <c r="U79" s="230"/>
      <c r="V79" s="230"/>
      <c r="W79" s="230"/>
      <c r="X79" s="230"/>
      <c r="Y79" s="230"/>
      <c r="Z79" s="230"/>
      <c r="AA79" s="230"/>
      <c r="AB79" s="230"/>
      <c r="AC79" s="230"/>
      <c r="AD79" s="230"/>
      <c r="AE79" s="230"/>
      <c r="AF79" s="230"/>
      <c r="AG79" s="230"/>
      <c r="AH79" s="230"/>
      <c r="AI79" s="230"/>
      <c r="AJ79" s="230"/>
      <c r="AK79" s="230"/>
      <c r="AL79" s="230"/>
      <c r="AM79" s="230"/>
      <c r="AN79" s="230"/>
      <c r="AO79" s="230"/>
      <c r="AP79" s="230"/>
      <c r="AQ79" s="230"/>
      <c r="AR79" s="230"/>
      <c r="AS79" s="230"/>
      <c r="AT79" s="230"/>
      <c r="AU79" s="230" t="str">
        <f t="shared" si="123"/>
        <v/>
      </c>
      <c r="AV79" s="230"/>
      <c r="AW79" s="230"/>
      <c r="AX79" s="230"/>
      <c r="AY79" s="230"/>
      <c r="AZ79" s="230"/>
      <c r="BA79" s="230"/>
      <c r="BB79" s="230"/>
      <c r="BC79" s="230"/>
      <c r="BD79" s="230"/>
      <c r="BE79" s="230"/>
      <c r="BF79" s="230"/>
      <c r="BG79" s="230"/>
      <c r="BH79" s="230" t="str">
        <f t="shared" si="124"/>
        <v/>
      </c>
      <c r="BI79" s="230"/>
      <c r="BJ79" s="230"/>
      <c r="BK79" s="230"/>
      <c r="BL79" s="230"/>
      <c r="BM79" s="230"/>
      <c r="BN79" s="230"/>
      <c r="BO79" s="230"/>
      <c r="BP79" s="230"/>
      <c r="BQ79" s="230"/>
      <c r="BR79" s="230"/>
      <c r="BS79" s="230"/>
      <c r="BT79" s="230"/>
      <c r="BU79" s="230"/>
      <c r="BV79" s="230"/>
      <c r="BW79" s="230"/>
      <c r="BX79" s="230"/>
      <c r="BY79" s="230"/>
      <c r="BZ79" s="230"/>
      <c r="CA79" s="230"/>
      <c r="CB79" s="230"/>
      <c r="CC79" s="230"/>
      <c r="CD79" s="230"/>
      <c r="CE79" s="230"/>
      <c r="CF79" s="230"/>
      <c r="CG79" s="230"/>
      <c r="CH79" s="230"/>
      <c r="CI79" s="230"/>
      <c r="CJ79" s="230"/>
      <c r="CK79" s="230"/>
      <c r="CL79" s="230"/>
      <c r="CM79" s="230"/>
      <c r="CN79" s="230"/>
      <c r="CO79" s="60">
        <v>9</v>
      </c>
      <c r="CP79" s="60">
        <v>38</v>
      </c>
      <c r="CV79">
        <f t="shared" ca="1" si="111"/>
        <v>1</v>
      </c>
      <c r="CW79" s="58" t="str">
        <f ca="1">Mordor!W79</f>
        <v/>
      </c>
      <c r="DC79" s="84">
        <f t="shared" si="105"/>
        <v>1</v>
      </c>
      <c r="DD79" s="84">
        <f>Mordor!AP18</f>
        <v>0</v>
      </c>
      <c r="DE79" s="84" t="str">
        <f>Mordor!AA18</f>
        <v>Mordor Uruk-hai</v>
      </c>
      <c r="DF79" s="84" t="str">
        <f>Mordor!CA18</f>
        <v>-</v>
      </c>
      <c r="DK79" s="84"/>
      <c r="DL79">
        <f>LOOKUP(DK76,$EH:$EH,$EL:$EL)</f>
        <v>0</v>
      </c>
      <c r="DM79" s="84">
        <f t="shared" si="136"/>
        <v>0</v>
      </c>
      <c r="DN79">
        <f t="shared" si="117"/>
        <v>0</v>
      </c>
      <c r="DO79">
        <f t="shared" si="55"/>
        <v>0</v>
      </c>
      <c r="DP79">
        <f t="shared" si="56"/>
        <v>0</v>
      </c>
      <c r="DQ79">
        <f t="shared" si="57"/>
        <v>0</v>
      </c>
      <c r="DR79">
        <f t="shared" si="58"/>
        <v>0</v>
      </c>
      <c r="DS79">
        <f t="shared" si="59"/>
        <v>0</v>
      </c>
      <c r="DT79">
        <f t="shared" si="126"/>
        <v>0</v>
      </c>
      <c r="DU79">
        <f t="shared" si="127"/>
        <v>0</v>
      </c>
      <c r="DV79">
        <f t="shared" si="128"/>
        <v>0</v>
      </c>
      <c r="DW79">
        <f t="shared" si="129"/>
        <v>0</v>
      </c>
      <c r="DX79">
        <f t="shared" si="130"/>
        <v>0</v>
      </c>
      <c r="DY79">
        <f t="shared" si="131"/>
        <v>0</v>
      </c>
      <c r="DZ79">
        <f t="shared" si="132"/>
        <v>0</v>
      </c>
      <c r="EA79" s="17">
        <f t="shared" si="133"/>
        <v>1</v>
      </c>
      <c r="EB79" s="85"/>
      <c r="EC79" s="85" t="str">
        <f t="shared" si="120"/>
        <v/>
      </c>
      <c r="ED79" s="85"/>
      <c r="EE79" s="65" t="s">
        <v>444</v>
      </c>
      <c r="EF79" s="84" t="s">
        <v>2309</v>
      </c>
      <c r="EG79" s="85"/>
      <c r="EH79" s="62" t="s">
        <v>1816</v>
      </c>
      <c r="EI79" s="63" t="s">
        <v>1816</v>
      </c>
      <c r="EJ79" s="64"/>
      <c r="EO79" s="65" t="s">
        <v>468</v>
      </c>
      <c r="EP79" s="65" t="s">
        <v>468</v>
      </c>
      <c r="EQ79" s="69" t="s">
        <v>619</v>
      </c>
      <c r="ER79" s="69" t="s">
        <v>1843</v>
      </c>
      <c r="ES79" s="69" t="s">
        <v>652</v>
      </c>
      <c r="ET79" s="78" t="s">
        <v>623</v>
      </c>
      <c r="EU79" s="69" t="s">
        <v>628</v>
      </c>
      <c r="EV79" s="69" t="s">
        <v>635</v>
      </c>
      <c r="EW79" s="69" t="s">
        <v>629</v>
      </c>
      <c r="EX79" s="69" t="s">
        <v>621</v>
      </c>
      <c r="EY79" s="69" t="s">
        <v>635</v>
      </c>
      <c r="EZ79" s="69" t="s">
        <v>623</v>
      </c>
      <c r="FA79" s="69" t="s">
        <v>635</v>
      </c>
      <c r="FB79" s="73" t="s">
        <v>925</v>
      </c>
      <c r="FH79" s="84">
        <f t="shared" si="113"/>
        <v>0</v>
      </c>
      <c r="FI79" s="84">
        <f t="shared" si="114"/>
        <v>1</v>
      </c>
      <c r="FJ79" s="85" t="s">
        <v>1433</v>
      </c>
      <c r="FN79" s="84">
        <f t="shared" si="115"/>
        <v>0</v>
      </c>
      <c r="FO79" s="84">
        <f t="shared" si="116"/>
        <v>1</v>
      </c>
      <c r="FP79" s="84" t="s">
        <v>2185</v>
      </c>
    </row>
    <row r="80" spans="1:172" ht="18" customHeight="1" x14ac:dyDescent="0.25">
      <c r="A80" s="230" t="str">
        <f t="shared" si="121"/>
        <v/>
      </c>
      <c r="B80" s="230"/>
      <c r="C80" s="230"/>
      <c r="D80" s="230"/>
      <c r="E80" s="230"/>
      <c r="F80" s="230"/>
      <c r="G80" s="230"/>
      <c r="H80" s="230"/>
      <c r="I80" s="230"/>
      <c r="J80" s="230"/>
      <c r="K80" s="230"/>
      <c r="L80" s="230"/>
      <c r="M80" s="230"/>
      <c r="N80" s="230" t="str">
        <f t="shared" si="122"/>
        <v/>
      </c>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30" t="str">
        <f t="shared" si="123"/>
        <v/>
      </c>
      <c r="AV80" s="230"/>
      <c r="AW80" s="230"/>
      <c r="AX80" s="230"/>
      <c r="AY80" s="230"/>
      <c r="AZ80" s="230"/>
      <c r="BA80" s="230"/>
      <c r="BB80" s="230"/>
      <c r="BC80" s="230"/>
      <c r="BD80" s="230"/>
      <c r="BE80" s="230"/>
      <c r="BF80" s="230"/>
      <c r="BG80" s="230"/>
      <c r="BH80" s="230" t="str">
        <f t="shared" si="124"/>
        <v/>
      </c>
      <c r="BI80" s="230"/>
      <c r="BJ80" s="230"/>
      <c r="BK80" s="230"/>
      <c r="BL80" s="230"/>
      <c r="BM80" s="230"/>
      <c r="BN80" s="230"/>
      <c r="BO80" s="230"/>
      <c r="BP80" s="230"/>
      <c r="BQ80" s="230"/>
      <c r="BR80" s="230"/>
      <c r="BS80" s="230"/>
      <c r="BT80" s="230"/>
      <c r="BU80" s="230"/>
      <c r="BV80" s="230"/>
      <c r="BW80" s="230"/>
      <c r="BX80" s="230"/>
      <c r="BY80" s="230"/>
      <c r="BZ80" s="230"/>
      <c r="CA80" s="230"/>
      <c r="CB80" s="230"/>
      <c r="CC80" s="230"/>
      <c r="CD80" s="230"/>
      <c r="CE80" s="230"/>
      <c r="CF80" s="230"/>
      <c r="CG80" s="230"/>
      <c r="CH80" s="230"/>
      <c r="CI80" s="230"/>
      <c r="CJ80" s="230"/>
      <c r="CK80" s="230"/>
      <c r="CL80" s="230"/>
      <c r="CM80" s="230"/>
      <c r="CN80" s="230"/>
      <c r="CO80" s="60">
        <v>10</v>
      </c>
      <c r="CP80" s="60">
        <v>39</v>
      </c>
      <c r="CV80">
        <f t="shared" ca="1" si="111"/>
        <v>1</v>
      </c>
      <c r="CW80" s="58" t="str">
        <f ca="1">Mordor!W80</f>
        <v/>
      </c>
      <c r="DC80" s="84">
        <f t="shared" si="105"/>
        <v>1</v>
      </c>
      <c r="DD80" s="84">
        <f>Mordor!AP19</f>
        <v>0</v>
      </c>
      <c r="DE80" s="84" t="str">
        <f>Mordor!AA19</f>
        <v>Mordor Uruk-hai</v>
      </c>
      <c r="DF80" s="84" t="str">
        <f>Mordor!CA19</f>
        <v>-</v>
      </c>
      <c r="DK80" s="84"/>
      <c r="DL80">
        <f>LOOKUP(DK76,$EH:$EH,$EM:$EM)</f>
        <v>0</v>
      </c>
      <c r="DM80" s="84">
        <f t="shared" si="136"/>
        <v>0</v>
      </c>
      <c r="DN80">
        <f t="shared" si="117"/>
        <v>0</v>
      </c>
      <c r="DO80">
        <f t="shared" si="55"/>
        <v>0</v>
      </c>
      <c r="DP80">
        <f t="shared" si="56"/>
        <v>0</v>
      </c>
      <c r="DQ80">
        <f t="shared" si="57"/>
        <v>0</v>
      </c>
      <c r="DR80">
        <f t="shared" si="58"/>
        <v>0</v>
      </c>
      <c r="DS80">
        <f t="shared" si="59"/>
        <v>0</v>
      </c>
      <c r="DT80">
        <f t="shared" si="126"/>
        <v>0</v>
      </c>
      <c r="DU80">
        <f t="shared" si="127"/>
        <v>0</v>
      </c>
      <c r="DV80">
        <f t="shared" si="128"/>
        <v>0</v>
      </c>
      <c r="DW80">
        <f t="shared" si="129"/>
        <v>0</v>
      </c>
      <c r="DX80">
        <f t="shared" si="130"/>
        <v>0</v>
      </c>
      <c r="DY80">
        <f t="shared" si="131"/>
        <v>0</v>
      </c>
      <c r="DZ80">
        <f t="shared" si="132"/>
        <v>0</v>
      </c>
      <c r="EA80" s="17">
        <f t="shared" si="133"/>
        <v>1</v>
      </c>
      <c r="EB80" s="85"/>
      <c r="EC80" s="85" t="str">
        <f t="shared" si="120"/>
        <v/>
      </c>
      <c r="ED80" s="85"/>
      <c r="EE80" s="65" t="s">
        <v>424</v>
      </c>
      <c r="EF80" s="84" t="s">
        <v>2294</v>
      </c>
      <c r="EG80" s="85"/>
      <c r="EH80" s="62" t="s">
        <v>347</v>
      </c>
      <c r="EI80" s="63" t="s">
        <v>347</v>
      </c>
      <c r="EJ80" s="64"/>
      <c r="EO80" s="65" t="s">
        <v>472</v>
      </c>
      <c r="EP80" s="65" t="s">
        <v>472</v>
      </c>
      <c r="EQ80" s="69" t="s">
        <v>619</v>
      </c>
      <c r="ER80" s="69" t="s">
        <v>1843</v>
      </c>
      <c r="ES80" s="69" t="s">
        <v>652</v>
      </c>
      <c r="ET80" s="78" t="s">
        <v>623</v>
      </c>
      <c r="EU80" s="69" t="s">
        <v>628</v>
      </c>
      <c r="EV80" s="69" t="s">
        <v>635</v>
      </c>
      <c r="EW80" s="69" t="s">
        <v>635</v>
      </c>
      <c r="EX80" s="69" t="s">
        <v>623</v>
      </c>
      <c r="EY80" s="84" t="str">
        <f>""</f>
        <v/>
      </c>
      <c r="EZ80" s="84" t="str">
        <f>""</f>
        <v/>
      </c>
      <c r="FA80" s="84" t="str">
        <f>""</f>
        <v/>
      </c>
      <c r="FB80" s="73" t="s">
        <v>1029</v>
      </c>
      <c r="FH80" s="84">
        <f t="shared" si="113"/>
        <v>0</v>
      </c>
      <c r="FI80" s="84">
        <f t="shared" si="114"/>
        <v>1</v>
      </c>
      <c r="FJ80" s="85" t="s">
        <v>1434</v>
      </c>
      <c r="FN80" s="84">
        <f t="shared" si="115"/>
        <v>0</v>
      </c>
      <c r="FO80" s="84">
        <f t="shared" si="116"/>
        <v>1</v>
      </c>
      <c r="FP80" s="84" t="s">
        <v>2186</v>
      </c>
    </row>
    <row r="81" spans="1:172" ht="18" customHeight="1" x14ac:dyDescent="0.25">
      <c r="A81" s="230" t="str">
        <f t="shared" si="121"/>
        <v/>
      </c>
      <c r="B81" s="230"/>
      <c r="C81" s="230"/>
      <c r="D81" s="230"/>
      <c r="E81" s="230"/>
      <c r="F81" s="230"/>
      <c r="G81" s="230"/>
      <c r="H81" s="230"/>
      <c r="I81" s="230"/>
      <c r="J81" s="230"/>
      <c r="K81" s="230"/>
      <c r="L81" s="230"/>
      <c r="M81" s="230"/>
      <c r="N81" s="230" t="str">
        <f t="shared" si="122"/>
        <v/>
      </c>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t="str">
        <f t="shared" si="123"/>
        <v/>
      </c>
      <c r="AV81" s="230"/>
      <c r="AW81" s="230"/>
      <c r="AX81" s="230"/>
      <c r="AY81" s="230"/>
      <c r="AZ81" s="230"/>
      <c r="BA81" s="230"/>
      <c r="BB81" s="230"/>
      <c r="BC81" s="230"/>
      <c r="BD81" s="230"/>
      <c r="BE81" s="230"/>
      <c r="BF81" s="230"/>
      <c r="BG81" s="230"/>
      <c r="BH81" s="230" t="str">
        <f t="shared" si="124"/>
        <v/>
      </c>
      <c r="BI81" s="230"/>
      <c r="BJ81" s="230"/>
      <c r="BK81" s="230"/>
      <c r="BL81" s="230"/>
      <c r="BM81" s="230"/>
      <c r="BN81" s="230"/>
      <c r="BO81" s="230"/>
      <c r="BP81" s="230"/>
      <c r="BQ81" s="230"/>
      <c r="BR81" s="230"/>
      <c r="BS81" s="230"/>
      <c r="BT81" s="230"/>
      <c r="BU81" s="230"/>
      <c r="BV81" s="230"/>
      <c r="BW81" s="230"/>
      <c r="BX81" s="230"/>
      <c r="BY81" s="230"/>
      <c r="BZ81" s="230"/>
      <c r="CA81" s="230"/>
      <c r="CB81" s="230"/>
      <c r="CC81" s="230"/>
      <c r="CD81" s="230"/>
      <c r="CE81" s="230"/>
      <c r="CF81" s="230"/>
      <c r="CG81" s="230"/>
      <c r="CH81" s="230"/>
      <c r="CI81" s="230"/>
      <c r="CJ81" s="230"/>
      <c r="CK81" s="230"/>
      <c r="CL81" s="230"/>
      <c r="CM81" s="230"/>
      <c r="CN81" s="230"/>
      <c r="CO81" s="60">
        <v>11</v>
      </c>
      <c r="CP81" s="60">
        <v>40</v>
      </c>
      <c r="CV81">
        <f t="shared" ca="1" si="111"/>
        <v>1</v>
      </c>
      <c r="CW81" t="str">
        <f>IF(CW83="","",CX81)</f>
        <v/>
      </c>
      <c r="CX81" s="59" t="s">
        <v>23</v>
      </c>
      <c r="DC81" s="84">
        <f t="shared" si="105"/>
        <v>1</v>
      </c>
      <c r="DD81" s="84">
        <f>Mordor!AP20</f>
        <v>0</v>
      </c>
      <c r="DE81" s="84" t="str">
        <f>Mordor!AA20</f>
        <v>Mordor Uruk-hai</v>
      </c>
      <c r="DF81" s="84" t="str">
        <f>Mordor!CA20</f>
        <v>-</v>
      </c>
      <c r="DH81">
        <v>16</v>
      </c>
      <c r="DI81">
        <f>LOOKUP(DH81,$DC:$DC,$DE:$DE)</f>
        <v>0</v>
      </c>
      <c r="DJ81">
        <f>LOOKUP(DH81,$DC:$DC,$DF:$DF)</f>
        <v>0</v>
      </c>
      <c r="DK81" s="61">
        <f t="shared" ref="DK81" si="137">IF(DI81=0,0,CONCATENATE(DI81,IF(OR(COUNT(FIND("Horse",DJ81))=1,COUNT(FIND("Warg",DJ81))=1,COUNT(FIND("Engineer Captain",DJ81))=1,COUNT(FIND("War Camel",DJ81))=1,COUNT(FIND("Fell warg",DJ81))=1,COUNT(FIND("The white warg",DJ81))=1),"1.",""),IF(OR(COUNT(FIND("armoured horse",DJ81))=1,COUNT(FIND("Troll",DJ81))=1,COUNT(FIND("Mahûd Beastmaster",DJ81))=1,COUNT(FIND("Signal Tower",DJ81))=1),"2.",""),IF(OR(COUNT(FIND("Fell Beast",DJ81))=1,COUNT(FIND("Upgraded Crew",DJ81))=1,COUNT(FIND("Khandish chariot",DJ81))=1),"3.",""),IF(COUNT(FIND("armoured Fell beast",DJ81))=1,"4.",""),IF(COUNT(FIND("Horned Fell beast",DJ81))=1,"5.","")))</f>
        <v>0</v>
      </c>
      <c r="DL81">
        <f>LOOKUP(DK81,$EH:$EH,$EI:$EI)</f>
        <v>0</v>
      </c>
      <c r="DM81" s="61">
        <f t="shared" ref="DM81" si="138">IF(DL81=0,0,CONCATENATE(DL81,IF(OR(COUNT(FIND("Morgul Arrows",DJ81))=1,COUNT(FIND("Shield",DJ81))=1,COUNT(FIND("The One Ring",DJ81))=1,COUNT(FIND("Breathe Fire",DJ81))=1,COUNT(FIND("Campfire",DJ81))=1,COUNT(FIND("Stone Flail",DJ81))=1),"1.",""),IF(OR(COUNT(FIND("Armour",DJ81))=1,COUNT(FIND("Fly",DJ81))=1,COUNT(FIND("Crown of Morgul",DJ81))=1,COUNT(FIND("War Drum",DJ81))=1),"2.",""),IF(OR(COUNT(FIND("Heavy armour",DJ81))=1,COUNT(FIND("Tough hide",DJ81))=1,COUNT(FIND("Gnarled Hide",DJ81))=1),"3.",""),IF(OR(COUNT(FIND("Wyrmtongue",DJ81))=1,COUNT(FIND("Foul Temperament",DJ81))=1,COUNT(FIND("Easterling War drum",DJ81))=1),"4.","")))</f>
        <v>0</v>
      </c>
      <c r="DN81">
        <f t="shared" si="117"/>
        <v>0</v>
      </c>
      <c r="DO81">
        <f t="shared" ref="DO81:DO112" si="139">LOOKUP($DM81,$EO:$EO,EQ:EQ)</f>
        <v>0</v>
      </c>
      <c r="DP81">
        <f t="shared" ref="DP81:DP112" si="140">LOOKUP($DM81,$EO:$EO,ER:ER)</f>
        <v>0</v>
      </c>
      <c r="DQ81">
        <f t="shared" ref="DQ81:DQ112" si="141">LOOKUP($DM81,$EO:$EO,ES:ES)</f>
        <v>0</v>
      </c>
      <c r="DR81">
        <f t="shared" ref="DR81:DR112" si="142">LOOKUP($DM81,$EO:$EO,ET:ET)</f>
        <v>0</v>
      </c>
      <c r="DS81">
        <f t="shared" ref="DS81:DS112" si="143">LOOKUP($DM81,$EO:$EO,EU:EU)</f>
        <v>0</v>
      </c>
      <c r="DT81">
        <f t="shared" si="126"/>
        <v>0</v>
      </c>
      <c r="DU81">
        <f t="shared" si="127"/>
        <v>0</v>
      </c>
      <c r="DV81">
        <f t="shared" si="128"/>
        <v>0</v>
      </c>
      <c r="DW81">
        <f t="shared" si="129"/>
        <v>0</v>
      </c>
      <c r="DX81">
        <f t="shared" si="130"/>
        <v>0</v>
      </c>
      <c r="DY81">
        <f t="shared" si="131"/>
        <v>0</v>
      </c>
      <c r="DZ81">
        <f t="shared" si="132"/>
        <v>0</v>
      </c>
      <c r="EA81" s="17">
        <f t="shared" si="133"/>
        <v>1</v>
      </c>
      <c r="EB81" s="85" t="str">
        <f>IF(COUNT(FIND(" with ",DJ81))=1,SUBSTITUTE(DJ81,CONCATENATE(DI81," with"),""),"")</f>
        <v/>
      </c>
      <c r="EC81" s="85" t="str">
        <f t="shared" si="120"/>
        <v/>
      </c>
      <c r="ED81" s="85"/>
      <c r="EE81" s="65" t="s">
        <v>438</v>
      </c>
      <c r="EF81" s="84" t="s">
        <v>2211</v>
      </c>
      <c r="EG81" s="85"/>
      <c r="EH81" s="62" t="s">
        <v>342</v>
      </c>
      <c r="EI81" s="63" t="s">
        <v>342</v>
      </c>
      <c r="EJ81" s="59"/>
      <c r="EO81" s="65" t="s">
        <v>473</v>
      </c>
      <c r="EP81" s="65" t="s">
        <v>473</v>
      </c>
      <c r="EQ81" s="69" t="s">
        <v>619</v>
      </c>
      <c r="ER81" s="69" t="s">
        <v>1843</v>
      </c>
      <c r="ES81" s="69" t="s">
        <v>652</v>
      </c>
      <c r="ET81" s="78" t="s">
        <v>623</v>
      </c>
      <c r="EU81" s="69" t="s">
        <v>628</v>
      </c>
      <c r="EV81" s="69" t="s">
        <v>635</v>
      </c>
      <c r="EW81" s="69" t="s">
        <v>635</v>
      </c>
      <c r="EX81" s="69" t="s">
        <v>623</v>
      </c>
      <c r="EY81" s="84" t="str">
        <f>""</f>
        <v/>
      </c>
      <c r="EZ81" s="84" t="str">
        <f>""</f>
        <v/>
      </c>
      <c r="FA81" s="84" t="str">
        <f>""</f>
        <v/>
      </c>
      <c r="FB81" s="73" t="s">
        <v>1029</v>
      </c>
      <c r="FH81" s="84">
        <f t="shared" si="113"/>
        <v>0</v>
      </c>
      <c r="FI81" s="84">
        <f t="shared" si="114"/>
        <v>1</v>
      </c>
      <c r="FJ81" s="85" t="s">
        <v>1435</v>
      </c>
      <c r="FN81" s="84">
        <f t="shared" si="115"/>
        <v>0</v>
      </c>
      <c r="FO81" s="84">
        <f t="shared" si="116"/>
        <v>1</v>
      </c>
      <c r="FP81" s="84" t="s">
        <v>2188</v>
      </c>
    </row>
    <row r="82" spans="1:172" ht="18" customHeight="1" x14ac:dyDescent="0.25">
      <c r="A82" s="230" t="str">
        <f t="shared" si="121"/>
        <v/>
      </c>
      <c r="B82" s="230"/>
      <c r="C82" s="230"/>
      <c r="D82" s="230"/>
      <c r="E82" s="230"/>
      <c r="F82" s="230"/>
      <c r="G82" s="230"/>
      <c r="H82" s="230"/>
      <c r="I82" s="230"/>
      <c r="J82" s="230"/>
      <c r="K82" s="230"/>
      <c r="L82" s="230"/>
      <c r="M82" s="230"/>
      <c r="N82" s="230" t="str">
        <f t="shared" si="122"/>
        <v/>
      </c>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c r="AL82" s="230"/>
      <c r="AM82" s="230"/>
      <c r="AN82" s="230"/>
      <c r="AO82" s="230"/>
      <c r="AP82" s="230"/>
      <c r="AQ82" s="230"/>
      <c r="AR82" s="230"/>
      <c r="AS82" s="230"/>
      <c r="AT82" s="230"/>
      <c r="AU82" s="230" t="str">
        <f t="shared" si="123"/>
        <v/>
      </c>
      <c r="AV82" s="230"/>
      <c r="AW82" s="230"/>
      <c r="AX82" s="230"/>
      <c r="AY82" s="230"/>
      <c r="AZ82" s="230"/>
      <c r="BA82" s="230"/>
      <c r="BB82" s="230"/>
      <c r="BC82" s="230"/>
      <c r="BD82" s="230"/>
      <c r="BE82" s="230"/>
      <c r="BF82" s="230"/>
      <c r="BG82" s="230"/>
      <c r="BH82" s="230" t="str">
        <f t="shared" si="124"/>
        <v/>
      </c>
      <c r="BI82" s="230"/>
      <c r="BJ82" s="230"/>
      <c r="BK82" s="230"/>
      <c r="BL82" s="230"/>
      <c r="BM82" s="230"/>
      <c r="BN82" s="230"/>
      <c r="BO82" s="230"/>
      <c r="BP82" s="230"/>
      <c r="BQ82" s="230"/>
      <c r="BR82" s="230"/>
      <c r="BS82" s="230"/>
      <c r="BT82" s="230"/>
      <c r="BU82" s="230"/>
      <c r="BV82" s="230"/>
      <c r="BW82" s="230"/>
      <c r="BX82" s="230"/>
      <c r="BY82" s="230"/>
      <c r="BZ82" s="230"/>
      <c r="CA82" s="230"/>
      <c r="CB82" s="230"/>
      <c r="CC82" s="230"/>
      <c r="CD82" s="230"/>
      <c r="CE82" s="230"/>
      <c r="CF82" s="230"/>
      <c r="CG82" s="230"/>
      <c r="CH82" s="230"/>
      <c r="CI82" s="230"/>
      <c r="CJ82" s="230"/>
      <c r="CK82" s="230"/>
      <c r="CL82" s="230"/>
      <c r="CM82" s="230"/>
      <c r="CN82" s="230"/>
      <c r="CO82" s="60">
        <v>12</v>
      </c>
      <c r="CP82" s="60">
        <v>41</v>
      </c>
      <c r="CV82">
        <f t="shared" ca="1" si="111"/>
        <v>1</v>
      </c>
      <c r="CW82" t="str">
        <f>IF(CW83="","",CX82)</f>
        <v/>
      </c>
      <c r="CX82" s="59" t="s">
        <v>546</v>
      </c>
      <c r="DC82">
        <f t="shared" si="105"/>
        <v>1</v>
      </c>
      <c r="DD82" s="84">
        <f>Mordor!AP21</f>
        <v>0</v>
      </c>
      <c r="DE82" s="84" t="str">
        <f>Mordor!AA21</f>
        <v>Morannon Orc</v>
      </c>
      <c r="DF82" s="84" t="str">
        <f>Mordor!CA21</f>
        <v>-</v>
      </c>
      <c r="DK82" s="84"/>
      <c r="DL82">
        <f>LOOKUP(DK81,$EH:$EH,$EJ:$EJ)</f>
        <v>0</v>
      </c>
      <c r="DM82" s="84">
        <f t="shared" ref="DM82:DM85" si="144">DL82</f>
        <v>0</v>
      </c>
      <c r="DN82">
        <f t="shared" ref="DN82:DN113" si="145">LOOKUP($DM82,$EO:$EO,EP:EP)</f>
        <v>0</v>
      </c>
      <c r="DO82">
        <f t="shared" si="139"/>
        <v>0</v>
      </c>
      <c r="DP82">
        <f t="shared" si="140"/>
        <v>0</v>
      </c>
      <c r="DQ82">
        <f t="shared" si="141"/>
        <v>0</v>
      </c>
      <c r="DR82">
        <f t="shared" si="142"/>
        <v>0</v>
      </c>
      <c r="DS82">
        <f t="shared" si="143"/>
        <v>0</v>
      </c>
      <c r="DT82">
        <f t="shared" si="126"/>
        <v>0</v>
      </c>
      <c r="DU82">
        <f t="shared" si="127"/>
        <v>0</v>
      </c>
      <c r="DV82">
        <f t="shared" si="128"/>
        <v>0</v>
      </c>
      <c r="DW82">
        <f t="shared" si="129"/>
        <v>0</v>
      </c>
      <c r="DX82">
        <f t="shared" si="130"/>
        <v>0</v>
      </c>
      <c r="DY82">
        <f t="shared" si="131"/>
        <v>0</v>
      </c>
      <c r="DZ82">
        <f t="shared" si="132"/>
        <v>0</v>
      </c>
      <c r="EA82" s="17">
        <f t="shared" si="133"/>
        <v>1</v>
      </c>
      <c r="EB82" s="85"/>
      <c r="EC82" s="85" t="str">
        <f t="shared" si="120"/>
        <v/>
      </c>
      <c r="ED82" s="85"/>
      <c r="EE82" s="65" t="s">
        <v>418</v>
      </c>
      <c r="EF82" s="84" t="s">
        <v>2306</v>
      </c>
      <c r="EG82" s="85"/>
      <c r="EH82" s="62" t="s">
        <v>805</v>
      </c>
      <c r="EI82" s="63" t="s">
        <v>342</v>
      </c>
      <c r="EJ82" s="59" t="s">
        <v>330</v>
      </c>
      <c r="EO82" s="65" t="s">
        <v>1030</v>
      </c>
      <c r="EP82" s="65" t="s">
        <v>472</v>
      </c>
      <c r="EQ82" s="69" t="s">
        <v>619</v>
      </c>
      <c r="ER82" s="69" t="s">
        <v>1843</v>
      </c>
      <c r="ES82" s="69" t="s">
        <v>652</v>
      </c>
      <c r="ET82" s="78" t="s">
        <v>623</v>
      </c>
      <c r="EU82" s="69" t="s">
        <v>624</v>
      </c>
      <c r="EV82" s="69" t="s">
        <v>635</v>
      </c>
      <c r="EW82" s="69" t="s">
        <v>635</v>
      </c>
      <c r="EX82" s="69" t="s">
        <v>623</v>
      </c>
      <c r="EY82" s="84" t="str">
        <f>""</f>
        <v/>
      </c>
      <c r="EZ82" s="84" t="str">
        <f>""</f>
        <v/>
      </c>
      <c r="FA82" s="84" t="str">
        <f>""</f>
        <v/>
      </c>
      <c r="FB82" s="73" t="s">
        <v>1029</v>
      </c>
      <c r="FH82" s="84">
        <f t="shared" si="113"/>
        <v>0</v>
      </c>
      <c r="FI82" s="84">
        <f t="shared" si="114"/>
        <v>1</v>
      </c>
      <c r="FJ82" s="85" t="s">
        <v>1436</v>
      </c>
      <c r="FN82" s="84">
        <f t="shared" si="115"/>
        <v>0</v>
      </c>
      <c r="FO82" s="84">
        <f t="shared" si="116"/>
        <v>1</v>
      </c>
      <c r="FP82" s="84" t="s">
        <v>1748</v>
      </c>
    </row>
    <row r="83" spans="1:172" ht="18" customHeight="1" x14ac:dyDescent="0.25">
      <c r="A83" s="230" t="str">
        <f t="shared" si="121"/>
        <v/>
      </c>
      <c r="B83" s="230"/>
      <c r="C83" s="230"/>
      <c r="D83" s="230"/>
      <c r="E83" s="230"/>
      <c r="F83" s="230"/>
      <c r="G83" s="230"/>
      <c r="H83" s="230"/>
      <c r="I83" s="230"/>
      <c r="J83" s="230"/>
      <c r="K83" s="230"/>
      <c r="L83" s="230"/>
      <c r="M83" s="230"/>
      <c r="N83" s="230" t="str">
        <f t="shared" si="122"/>
        <v/>
      </c>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t="str">
        <f t="shared" si="123"/>
        <v/>
      </c>
      <c r="AV83" s="230"/>
      <c r="AW83" s="230"/>
      <c r="AX83" s="230"/>
      <c r="AY83" s="230"/>
      <c r="AZ83" s="230"/>
      <c r="BA83" s="230"/>
      <c r="BB83" s="230"/>
      <c r="BC83" s="230"/>
      <c r="BD83" s="230"/>
      <c r="BE83" s="230"/>
      <c r="BF83" s="230"/>
      <c r="BG83" s="230"/>
      <c r="BH83" s="230" t="str">
        <f t="shared" si="124"/>
        <v/>
      </c>
      <c r="BI83" s="230"/>
      <c r="BJ83" s="230"/>
      <c r="BK83" s="230"/>
      <c r="BL83" s="230"/>
      <c r="BM83" s="230"/>
      <c r="BN83" s="230"/>
      <c r="BO83" s="230"/>
      <c r="BP83" s="230"/>
      <c r="BQ83" s="230"/>
      <c r="BR83" s="230"/>
      <c r="BS83" s="230"/>
      <c r="BT83" s="230"/>
      <c r="BU83" s="230"/>
      <c r="BV83" s="230"/>
      <c r="BW83" s="230"/>
      <c r="BX83" s="230"/>
      <c r="BY83" s="230"/>
      <c r="BZ83" s="230"/>
      <c r="CA83" s="230"/>
      <c r="CB83" s="230"/>
      <c r="CC83" s="230"/>
      <c r="CD83" s="230"/>
      <c r="CE83" s="230"/>
      <c r="CF83" s="230"/>
      <c r="CG83" s="230"/>
      <c r="CH83" s="230"/>
      <c r="CI83" s="230"/>
      <c r="CJ83" s="230"/>
      <c r="CK83" s="230"/>
      <c r="CL83" s="230"/>
      <c r="CM83" s="230"/>
      <c r="CN83" s="230"/>
      <c r="CO83" s="60">
        <v>13</v>
      </c>
      <c r="CP83" s="60">
        <v>42</v>
      </c>
      <c r="CV83">
        <f t="shared" ca="1" si="111"/>
        <v>1</v>
      </c>
      <c r="CW83" s="58" t="str">
        <f>Isengard!W3</f>
        <v/>
      </c>
      <c r="DC83">
        <f t="shared" si="105"/>
        <v>1</v>
      </c>
      <c r="DD83" s="84">
        <f>Mordor!AP22</f>
        <v>0</v>
      </c>
      <c r="DE83" s="84" t="str">
        <f>Mordor!AA22</f>
        <v>Morannon Orc</v>
      </c>
      <c r="DF83" s="84" t="str">
        <f>Mordor!CA22</f>
        <v>-</v>
      </c>
      <c r="DK83" s="84"/>
      <c r="DL83">
        <f>LOOKUP(DK81,$EH:$EH,$EK:$EK)</f>
        <v>0</v>
      </c>
      <c r="DM83" s="84">
        <f t="shared" si="144"/>
        <v>0</v>
      </c>
      <c r="DN83">
        <f t="shared" si="145"/>
        <v>0</v>
      </c>
      <c r="DO83">
        <f t="shared" si="139"/>
        <v>0</v>
      </c>
      <c r="DP83">
        <f t="shared" si="140"/>
        <v>0</v>
      </c>
      <c r="DQ83">
        <f t="shared" si="141"/>
        <v>0</v>
      </c>
      <c r="DR83">
        <f t="shared" si="142"/>
        <v>0</v>
      </c>
      <c r="DS83">
        <f t="shared" si="143"/>
        <v>0</v>
      </c>
      <c r="DT83">
        <f t="shared" si="126"/>
        <v>0</v>
      </c>
      <c r="DU83">
        <f t="shared" si="127"/>
        <v>0</v>
      </c>
      <c r="DV83">
        <f t="shared" si="128"/>
        <v>0</v>
      </c>
      <c r="DW83">
        <f t="shared" si="129"/>
        <v>0</v>
      </c>
      <c r="DX83">
        <f t="shared" si="130"/>
        <v>0</v>
      </c>
      <c r="DY83">
        <f t="shared" si="131"/>
        <v>0</v>
      </c>
      <c r="DZ83">
        <f t="shared" si="132"/>
        <v>0</v>
      </c>
      <c r="EA83" s="17">
        <f t="shared" si="133"/>
        <v>1</v>
      </c>
      <c r="EB83" s="85"/>
      <c r="EC83" s="85" t="str">
        <f t="shared" si="120"/>
        <v/>
      </c>
      <c r="ED83" s="85"/>
      <c r="EE83" s="65" t="s">
        <v>818</v>
      </c>
      <c r="EG83" s="85"/>
      <c r="EH83" s="62" t="s">
        <v>381</v>
      </c>
      <c r="EI83" s="63" t="s">
        <v>381</v>
      </c>
      <c r="EJ83" s="64" t="s">
        <v>332</v>
      </c>
      <c r="EO83" s="65" t="s">
        <v>315</v>
      </c>
      <c r="EP83" s="65" t="s">
        <v>315</v>
      </c>
      <c r="EQ83" s="69" t="s">
        <v>315</v>
      </c>
      <c r="ER83" s="69" t="s">
        <v>1846</v>
      </c>
      <c r="ES83" s="69" t="s">
        <v>927</v>
      </c>
      <c r="ET83" s="78" t="s">
        <v>624</v>
      </c>
      <c r="EU83" s="69" t="s">
        <v>624</v>
      </c>
      <c r="EV83" s="69" t="s">
        <v>629</v>
      </c>
      <c r="EW83" s="69" t="s">
        <v>623</v>
      </c>
      <c r="EX83" s="69" t="s">
        <v>623</v>
      </c>
      <c r="EY83" s="69" t="str">
        <f>""</f>
        <v/>
      </c>
      <c r="EZ83" s="69" t="str">
        <f>""</f>
        <v/>
      </c>
      <c r="FA83" s="69" t="str">
        <f>""</f>
        <v/>
      </c>
      <c r="FB83" s="73" t="s">
        <v>1065</v>
      </c>
      <c r="FH83" s="84">
        <f t="shared" si="113"/>
        <v>0</v>
      </c>
      <c r="FI83" s="84">
        <f t="shared" si="114"/>
        <v>1</v>
      </c>
      <c r="FJ83" s="85" t="str">
        <f>""</f>
        <v/>
      </c>
      <c r="FN83" s="84">
        <f t="shared" si="115"/>
        <v>1</v>
      </c>
      <c r="FO83" s="84">
        <f t="shared" si="116"/>
        <v>1</v>
      </c>
      <c r="FP83" s="84" t="s">
        <v>366</v>
      </c>
    </row>
    <row r="84" spans="1:172" ht="18" customHeight="1" x14ac:dyDescent="0.25">
      <c r="A84" s="230" t="str">
        <f t="shared" si="121"/>
        <v/>
      </c>
      <c r="B84" s="230"/>
      <c r="C84" s="230"/>
      <c r="D84" s="230"/>
      <c r="E84" s="230"/>
      <c r="F84" s="230"/>
      <c r="G84" s="230"/>
      <c r="H84" s="230"/>
      <c r="I84" s="230"/>
      <c r="J84" s="230"/>
      <c r="K84" s="230"/>
      <c r="L84" s="230"/>
      <c r="M84" s="230"/>
      <c r="N84" s="230" t="str">
        <f t="shared" si="122"/>
        <v/>
      </c>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t="str">
        <f t="shared" si="123"/>
        <v/>
      </c>
      <c r="AV84" s="230"/>
      <c r="AW84" s="230"/>
      <c r="AX84" s="230"/>
      <c r="AY84" s="230"/>
      <c r="AZ84" s="230"/>
      <c r="BA84" s="230"/>
      <c r="BB84" s="230"/>
      <c r="BC84" s="230"/>
      <c r="BD84" s="230"/>
      <c r="BE84" s="230"/>
      <c r="BF84" s="230"/>
      <c r="BG84" s="230"/>
      <c r="BH84" s="230" t="str">
        <f t="shared" si="124"/>
        <v/>
      </c>
      <c r="BI84" s="230"/>
      <c r="BJ84" s="230"/>
      <c r="BK84" s="230"/>
      <c r="BL84" s="230"/>
      <c r="BM84" s="230"/>
      <c r="BN84" s="230"/>
      <c r="BO84" s="230"/>
      <c r="BP84" s="230"/>
      <c r="BQ84" s="230"/>
      <c r="BR84" s="230"/>
      <c r="BS84" s="230"/>
      <c r="BT84" s="230"/>
      <c r="BU84" s="230"/>
      <c r="BV84" s="230"/>
      <c r="BW84" s="230"/>
      <c r="BX84" s="230"/>
      <c r="BY84" s="230"/>
      <c r="BZ84" s="230"/>
      <c r="CA84" s="230"/>
      <c r="CB84" s="230"/>
      <c r="CC84" s="230"/>
      <c r="CD84" s="230"/>
      <c r="CE84" s="230"/>
      <c r="CF84" s="230"/>
      <c r="CG84" s="230"/>
      <c r="CH84" s="230"/>
      <c r="CI84" s="230"/>
      <c r="CJ84" s="230"/>
      <c r="CK84" s="230"/>
      <c r="CL84" s="230"/>
      <c r="CM84" s="230"/>
      <c r="CN84" s="230"/>
      <c r="CO84" s="60">
        <v>14</v>
      </c>
      <c r="CP84" s="60">
        <v>43</v>
      </c>
      <c r="CV84">
        <f t="shared" ca="1" si="111"/>
        <v>1</v>
      </c>
      <c r="CW84" s="58" t="str">
        <f>Isengard!W4</f>
        <v/>
      </c>
      <c r="DC84">
        <f t="shared" si="105"/>
        <v>1</v>
      </c>
      <c r="DD84" s="84">
        <f>Mordor!AP23</f>
        <v>0</v>
      </c>
      <c r="DE84" s="84" t="str">
        <f>Mordor!AA23</f>
        <v>Morannon Orc</v>
      </c>
      <c r="DF84" s="84" t="str">
        <f>Mordor!CA23</f>
        <v>-</v>
      </c>
      <c r="DK84" s="84"/>
      <c r="DL84">
        <f>LOOKUP(DK81,$EH:$EH,$EL:$EL)</f>
        <v>0</v>
      </c>
      <c r="DM84" s="84">
        <f t="shared" si="144"/>
        <v>0</v>
      </c>
      <c r="DN84">
        <f t="shared" si="145"/>
        <v>0</v>
      </c>
      <c r="DO84">
        <f t="shared" si="139"/>
        <v>0</v>
      </c>
      <c r="DP84">
        <f t="shared" si="140"/>
        <v>0</v>
      </c>
      <c r="DQ84">
        <f t="shared" si="141"/>
        <v>0</v>
      </c>
      <c r="DR84">
        <f t="shared" si="142"/>
        <v>0</v>
      </c>
      <c r="DS84">
        <f t="shared" si="143"/>
        <v>0</v>
      </c>
      <c r="DT84">
        <f t="shared" si="126"/>
        <v>0</v>
      </c>
      <c r="DU84">
        <f t="shared" si="127"/>
        <v>0</v>
      </c>
      <c r="DV84">
        <f t="shared" si="128"/>
        <v>0</v>
      </c>
      <c r="DW84">
        <f t="shared" si="129"/>
        <v>0</v>
      </c>
      <c r="DX84">
        <f t="shared" si="130"/>
        <v>0</v>
      </c>
      <c r="DY84">
        <f t="shared" si="131"/>
        <v>0</v>
      </c>
      <c r="DZ84">
        <f t="shared" si="132"/>
        <v>0</v>
      </c>
      <c r="EA84" s="17">
        <f t="shared" si="133"/>
        <v>1</v>
      </c>
      <c r="EB84" s="85"/>
      <c r="EC84" s="85" t="str">
        <f t="shared" si="120"/>
        <v/>
      </c>
      <c r="ED84" s="85"/>
      <c r="EE84" s="65" t="s">
        <v>32</v>
      </c>
      <c r="EG84" s="85"/>
      <c r="EH84" s="62" t="s">
        <v>392</v>
      </c>
      <c r="EI84" s="63" t="s">
        <v>392</v>
      </c>
      <c r="EJ84" s="64"/>
      <c r="EO84" s="65" t="s">
        <v>1812</v>
      </c>
      <c r="EP84" s="65" t="s">
        <v>1812</v>
      </c>
      <c r="EQ84" s="69" t="s">
        <v>330</v>
      </c>
      <c r="ER84" s="69" t="s">
        <v>1847</v>
      </c>
      <c r="ES84" s="69" t="s">
        <v>2021</v>
      </c>
      <c r="ET84" s="78" t="s">
        <v>621</v>
      </c>
      <c r="EU84" s="69" t="s">
        <v>621</v>
      </c>
      <c r="EV84" s="69" t="s">
        <v>635</v>
      </c>
      <c r="EW84" s="69" t="s">
        <v>635</v>
      </c>
      <c r="EX84" s="69" t="s">
        <v>629</v>
      </c>
      <c r="EY84" s="84" t="str">
        <f>""</f>
        <v/>
      </c>
      <c r="EZ84" s="84" t="str">
        <f>""</f>
        <v/>
      </c>
      <c r="FA84" s="84" t="str">
        <f>""</f>
        <v/>
      </c>
      <c r="FB84" s="73" t="s">
        <v>2022</v>
      </c>
      <c r="FH84" s="84">
        <f t="shared" si="113"/>
        <v>1</v>
      </c>
      <c r="FI84" s="84">
        <f t="shared" si="114"/>
        <v>1</v>
      </c>
      <c r="FJ84" s="85" t="s">
        <v>1437</v>
      </c>
      <c r="FN84" s="84">
        <f t="shared" si="115"/>
        <v>0</v>
      </c>
      <c r="FO84" s="84">
        <f t="shared" si="116"/>
        <v>1</v>
      </c>
      <c r="FP84" s="84" t="s">
        <v>1717</v>
      </c>
    </row>
    <row r="85" spans="1:172" ht="18" customHeight="1" x14ac:dyDescent="0.25">
      <c r="A85" s="230" t="str">
        <f t="shared" si="121"/>
        <v/>
      </c>
      <c r="B85" s="230"/>
      <c r="C85" s="230"/>
      <c r="D85" s="230"/>
      <c r="E85" s="230"/>
      <c r="F85" s="230"/>
      <c r="G85" s="230"/>
      <c r="H85" s="230"/>
      <c r="I85" s="230"/>
      <c r="J85" s="230"/>
      <c r="K85" s="230"/>
      <c r="L85" s="230"/>
      <c r="M85" s="230"/>
      <c r="N85" s="230" t="str">
        <f t="shared" si="122"/>
        <v/>
      </c>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t="str">
        <f t="shared" si="123"/>
        <v/>
      </c>
      <c r="AV85" s="230"/>
      <c r="AW85" s="230"/>
      <c r="AX85" s="230"/>
      <c r="AY85" s="230"/>
      <c r="AZ85" s="230"/>
      <c r="BA85" s="230"/>
      <c r="BB85" s="230"/>
      <c r="BC85" s="230"/>
      <c r="BD85" s="230"/>
      <c r="BE85" s="230"/>
      <c r="BF85" s="230"/>
      <c r="BG85" s="230"/>
      <c r="BH85" s="230" t="str">
        <f t="shared" si="124"/>
        <v/>
      </c>
      <c r="BI85" s="230"/>
      <c r="BJ85" s="230"/>
      <c r="BK85" s="230"/>
      <c r="BL85" s="230"/>
      <c r="BM85" s="230"/>
      <c r="BN85" s="230"/>
      <c r="BO85" s="230"/>
      <c r="BP85" s="230"/>
      <c r="BQ85" s="230"/>
      <c r="BR85" s="230"/>
      <c r="BS85" s="230"/>
      <c r="BT85" s="230"/>
      <c r="BU85" s="230"/>
      <c r="BV85" s="230"/>
      <c r="BW85" s="230"/>
      <c r="BX85" s="230"/>
      <c r="BY85" s="230"/>
      <c r="BZ85" s="230"/>
      <c r="CA85" s="230"/>
      <c r="CB85" s="230"/>
      <c r="CC85" s="230"/>
      <c r="CD85" s="230"/>
      <c r="CE85" s="230"/>
      <c r="CF85" s="230"/>
      <c r="CG85" s="230"/>
      <c r="CH85" s="230"/>
      <c r="CI85" s="230"/>
      <c r="CJ85" s="230"/>
      <c r="CK85" s="230"/>
      <c r="CL85" s="230"/>
      <c r="CM85" s="230"/>
      <c r="CN85" s="230"/>
      <c r="CO85" s="60">
        <v>15</v>
      </c>
      <c r="CP85" s="60">
        <v>44</v>
      </c>
      <c r="CV85">
        <f t="shared" ca="1" si="111"/>
        <v>1</v>
      </c>
      <c r="CW85" s="58" t="str">
        <f>Isengard!W5</f>
        <v/>
      </c>
      <c r="DC85">
        <f t="shared" si="105"/>
        <v>1</v>
      </c>
      <c r="DD85" s="84">
        <f>Mordor!AP24</f>
        <v>0</v>
      </c>
      <c r="DE85" s="84" t="str">
        <f>Mordor!AA24</f>
        <v>Morannon Orc</v>
      </c>
      <c r="DF85" s="84" t="str">
        <f>Mordor!CA24</f>
        <v>-</v>
      </c>
      <c r="DK85" s="84"/>
      <c r="DL85">
        <f>LOOKUP(DK81,$EH:$EH,$EM:$EM)</f>
        <v>0</v>
      </c>
      <c r="DM85" s="84">
        <f t="shared" si="144"/>
        <v>0</v>
      </c>
      <c r="DN85">
        <f t="shared" si="145"/>
        <v>0</v>
      </c>
      <c r="DO85">
        <f t="shared" si="139"/>
        <v>0</v>
      </c>
      <c r="DP85">
        <f t="shared" si="140"/>
        <v>0</v>
      </c>
      <c r="DQ85">
        <f t="shared" si="141"/>
        <v>0</v>
      </c>
      <c r="DR85">
        <f t="shared" si="142"/>
        <v>0</v>
      </c>
      <c r="DS85">
        <f t="shared" si="143"/>
        <v>0</v>
      </c>
      <c r="DT85">
        <f t="shared" si="126"/>
        <v>0</v>
      </c>
      <c r="DU85">
        <f t="shared" si="127"/>
        <v>0</v>
      </c>
      <c r="DV85">
        <f t="shared" si="128"/>
        <v>0</v>
      </c>
      <c r="DW85">
        <f t="shared" si="129"/>
        <v>0</v>
      </c>
      <c r="DX85">
        <f t="shared" si="130"/>
        <v>0</v>
      </c>
      <c r="DY85">
        <f t="shared" si="131"/>
        <v>0</v>
      </c>
      <c r="DZ85">
        <f t="shared" si="132"/>
        <v>0</v>
      </c>
      <c r="EA85" s="17">
        <f t="shared" si="133"/>
        <v>1</v>
      </c>
      <c r="EB85" s="85"/>
      <c r="EC85" s="85" t="str">
        <f t="shared" si="120"/>
        <v/>
      </c>
      <c r="ED85" s="85"/>
      <c r="EE85" s="65" t="s">
        <v>906</v>
      </c>
      <c r="EG85" s="85"/>
      <c r="EH85" s="62" t="s">
        <v>891</v>
      </c>
      <c r="EI85" s="63" t="s">
        <v>392</v>
      </c>
      <c r="EJ85" s="64" t="s">
        <v>32</v>
      </c>
      <c r="EO85" s="65" t="s">
        <v>407</v>
      </c>
      <c r="EP85" s="65" t="s">
        <v>407</v>
      </c>
      <c r="EQ85" s="69" t="s">
        <v>933</v>
      </c>
      <c r="ER85" s="69" t="s">
        <v>1843</v>
      </c>
      <c r="ES85" s="69" t="s">
        <v>647</v>
      </c>
      <c r="ET85" s="78" t="s">
        <v>621</v>
      </c>
      <c r="EU85" s="69" t="s">
        <v>628</v>
      </c>
      <c r="EV85" s="69" t="s">
        <v>629</v>
      </c>
      <c r="EW85" s="69" t="s">
        <v>635</v>
      </c>
      <c r="EX85" s="69" t="s">
        <v>628</v>
      </c>
      <c r="EY85" s="84" t="str">
        <f>""</f>
        <v/>
      </c>
      <c r="EZ85" s="84" t="str">
        <f>""</f>
        <v/>
      </c>
      <c r="FA85" s="84" t="str">
        <f>""</f>
        <v/>
      </c>
      <c r="FB85" s="84" t="str">
        <f>""</f>
        <v/>
      </c>
      <c r="FH85" s="84">
        <f t="shared" si="113"/>
        <v>0</v>
      </c>
      <c r="FI85" s="84">
        <f t="shared" si="114"/>
        <v>1</v>
      </c>
      <c r="FJ85" s="85" t="s">
        <v>1438</v>
      </c>
      <c r="FN85" s="84">
        <f t="shared" si="115"/>
        <v>0</v>
      </c>
      <c r="FO85" s="84">
        <f t="shared" si="116"/>
        <v>1</v>
      </c>
      <c r="FP85" s="84" t="s">
        <v>2189</v>
      </c>
    </row>
    <row r="86" spans="1:172" ht="18" customHeight="1" x14ac:dyDescent="0.25">
      <c r="A86" s="230" t="str">
        <f t="shared" si="121"/>
        <v/>
      </c>
      <c r="B86" s="230"/>
      <c r="C86" s="230"/>
      <c r="D86" s="230"/>
      <c r="E86" s="230"/>
      <c r="F86" s="230"/>
      <c r="G86" s="230"/>
      <c r="H86" s="230"/>
      <c r="I86" s="230"/>
      <c r="J86" s="230"/>
      <c r="K86" s="230"/>
      <c r="L86" s="230"/>
      <c r="M86" s="230"/>
      <c r="N86" s="230" t="str">
        <f t="shared" si="122"/>
        <v/>
      </c>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0"/>
      <c r="AT86" s="230"/>
      <c r="AU86" s="230" t="str">
        <f t="shared" si="123"/>
        <v/>
      </c>
      <c r="AV86" s="230"/>
      <c r="AW86" s="230"/>
      <c r="AX86" s="230"/>
      <c r="AY86" s="230"/>
      <c r="AZ86" s="230"/>
      <c r="BA86" s="230"/>
      <c r="BB86" s="230"/>
      <c r="BC86" s="230"/>
      <c r="BD86" s="230"/>
      <c r="BE86" s="230"/>
      <c r="BF86" s="230"/>
      <c r="BG86" s="230"/>
      <c r="BH86" s="230" t="str">
        <f t="shared" si="124"/>
        <v/>
      </c>
      <c r="BI86" s="230"/>
      <c r="BJ86" s="230"/>
      <c r="BK86" s="230"/>
      <c r="BL86" s="230"/>
      <c r="BM86" s="230"/>
      <c r="BN86" s="230"/>
      <c r="BO86" s="230"/>
      <c r="BP86" s="230"/>
      <c r="BQ86" s="230"/>
      <c r="BR86" s="230"/>
      <c r="BS86" s="230"/>
      <c r="BT86" s="230"/>
      <c r="BU86" s="230"/>
      <c r="BV86" s="230"/>
      <c r="BW86" s="230"/>
      <c r="BX86" s="230"/>
      <c r="BY86" s="230"/>
      <c r="BZ86" s="230"/>
      <c r="CA86" s="230"/>
      <c r="CB86" s="230"/>
      <c r="CC86" s="230"/>
      <c r="CD86" s="230"/>
      <c r="CE86" s="230"/>
      <c r="CF86" s="230"/>
      <c r="CG86" s="230"/>
      <c r="CH86" s="230"/>
      <c r="CI86" s="230"/>
      <c r="CJ86" s="230"/>
      <c r="CK86" s="230"/>
      <c r="CL86" s="230"/>
      <c r="CM86" s="230"/>
      <c r="CN86" s="230"/>
      <c r="CO86" s="60">
        <v>16</v>
      </c>
      <c r="CP86" s="60">
        <v>45</v>
      </c>
      <c r="CV86">
        <f t="shared" ca="1" si="111"/>
        <v>1</v>
      </c>
      <c r="CW86" s="58" t="str">
        <f>Isengard!W6</f>
        <v/>
      </c>
      <c r="DC86">
        <f t="shared" si="105"/>
        <v>1</v>
      </c>
      <c r="DD86" s="84">
        <f>Mordor!AP25</f>
        <v>0</v>
      </c>
      <c r="DE86" s="84" t="str">
        <f>Mordor!AA25</f>
        <v>Morannon Orc</v>
      </c>
      <c r="DF86" s="84" t="str">
        <f>Mordor!CA25</f>
        <v>-</v>
      </c>
      <c r="DH86">
        <v>17</v>
      </c>
      <c r="DI86">
        <f>LOOKUP(DH86,$DC:$DC,$DE:$DE)</f>
        <v>0</v>
      </c>
      <c r="DJ86">
        <f>LOOKUP(DH86,$DC:$DC,$DF:$DF)</f>
        <v>0</v>
      </c>
      <c r="DK86" s="61">
        <f t="shared" ref="DK86" si="146">IF(DI86=0,0,CONCATENATE(DI86,IF(OR(COUNT(FIND("Horse",DJ86))=1,COUNT(FIND("Warg",DJ86))=1,COUNT(FIND("Engineer Captain",DJ86))=1,COUNT(FIND("War Camel",DJ86))=1,COUNT(FIND("Fell warg",DJ86))=1,COUNT(FIND("The white warg",DJ86))=1),"1.",""),IF(OR(COUNT(FIND("armoured horse",DJ86))=1,COUNT(FIND("Troll",DJ86))=1,COUNT(FIND("Mahûd Beastmaster",DJ86))=1,COUNT(FIND("Signal Tower",DJ86))=1),"2.",""),IF(OR(COUNT(FIND("Fell Beast",DJ86))=1,COUNT(FIND("Upgraded Crew",DJ86))=1,COUNT(FIND("Khandish chariot",DJ86))=1),"3.",""),IF(COUNT(FIND("armoured Fell beast",DJ86))=1,"4.",""),IF(COUNT(FIND("Horned Fell beast",DJ86))=1,"5.","")))</f>
        <v>0</v>
      </c>
      <c r="DL86">
        <f>LOOKUP(DK86,$EH:$EH,$EI:$EI)</f>
        <v>0</v>
      </c>
      <c r="DM86" s="61">
        <f t="shared" ref="DM86" si="147">IF(DL86=0,0,CONCATENATE(DL86,IF(OR(COUNT(FIND("Morgul Arrows",DJ86))=1,COUNT(FIND("Shield",DJ86))=1,COUNT(FIND("The One Ring",DJ86))=1,COUNT(FIND("Breathe Fire",DJ86))=1,COUNT(FIND("Campfire",DJ86))=1,COUNT(FIND("Stone Flail",DJ86))=1),"1.",""),IF(OR(COUNT(FIND("Armour",DJ86))=1,COUNT(FIND("Fly",DJ86))=1,COUNT(FIND("Crown of Morgul",DJ86))=1,COUNT(FIND("War Drum",DJ86))=1),"2.",""),IF(OR(COUNT(FIND("Heavy armour",DJ86))=1,COUNT(FIND("Tough hide",DJ86))=1,COUNT(FIND("Gnarled Hide",DJ86))=1),"3.",""),IF(OR(COUNT(FIND("Wyrmtongue",DJ86))=1,COUNT(FIND("Foul Temperament",DJ86))=1,COUNT(FIND("Easterling War drum",DJ86))=1),"4.","")))</f>
        <v>0</v>
      </c>
      <c r="DN86">
        <f t="shared" si="145"/>
        <v>0</v>
      </c>
      <c r="DO86">
        <f t="shared" si="139"/>
        <v>0</v>
      </c>
      <c r="DP86">
        <f t="shared" si="140"/>
        <v>0</v>
      </c>
      <c r="DQ86">
        <f t="shared" si="141"/>
        <v>0</v>
      </c>
      <c r="DR86">
        <f t="shared" si="142"/>
        <v>0</v>
      </c>
      <c r="DS86">
        <f t="shared" si="143"/>
        <v>0</v>
      </c>
      <c r="DT86">
        <f t="shared" si="126"/>
        <v>0</v>
      </c>
      <c r="DU86">
        <f t="shared" si="127"/>
        <v>0</v>
      </c>
      <c r="DV86">
        <f t="shared" si="128"/>
        <v>0</v>
      </c>
      <c r="DW86">
        <f t="shared" si="129"/>
        <v>0</v>
      </c>
      <c r="DX86">
        <f t="shared" si="130"/>
        <v>0</v>
      </c>
      <c r="DY86">
        <f t="shared" si="131"/>
        <v>0</v>
      </c>
      <c r="DZ86">
        <f t="shared" si="132"/>
        <v>0</v>
      </c>
      <c r="EA86" s="17">
        <f t="shared" si="133"/>
        <v>1</v>
      </c>
      <c r="EB86" s="85" t="str">
        <f>IF(COUNT(FIND(" with ",DJ86))=1,SUBSTITUTE(DJ86,CONCATENATE(DI86," with"),""),"")</f>
        <v/>
      </c>
      <c r="EC86" s="85" t="str">
        <f t="shared" si="120"/>
        <v/>
      </c>
      <c r="ED86" s="85"/>
      <c r="EE86" s="65" t="s">
        <v>1811</v>
      </c>
      <c r="EF86" s="84" t="s">
        <v>2211</v>
      </c>
      <c r="EG86" s="85"/>
      <c r="EH86" s="62" t="s">
        <v>1814</v>
      </c>
      <c r="EI86" s="63" t="s">
        <v>1814</v>
      </c>
      <c r="EJ86" s="64"/>
      <c r="EO86" s="65" t="s">
        <v>1808</v>
      </c>
      <c r="EP86" s="65" t="s">
        <v>1808</v>
      </c>
      <c r="EQ86" s="69" t="s">
        <v>926</v>
      </c>
      <c r="ER86" s="69" t="s">
        <v>1843</v>
      </c>
      <c r="ES86" s="190" t="str">
        <f>CONCATENATE("5/",IF('Azog''s Hunters'!$U$2='Azog''s Hunters'!$Z$2,4,5),"+")</f>
        <v>5/4+</v>
      </c>
      <c r="ET86" s="78" t="s">
        <v>621</v>
      </c>
      <c r="EU86" s="69" t="s">
        <v>628</v>
      </c>
      <c r="EV86" s="69" t="s">
        <v>629</v>
      </c>
      <c r="EW86" s="69" t="s">
        <v>629</v>
      </c>
      <c r="EX86" s="69" t="s">
        <v>621</v>
      </c>
      <c r="EY86" s="69" t="s">
        <v>623</v>
      </c>
      <c r="EZ86" s="69" t="s">
        <v>635</v>
      </c>
      <c r="FA86" s="69" t="s">
        <v>635</v>
      </c>
      <c r="FB86" s="73" t="s">
        <v>2020</v>
      </c>
      <c r="FH86" s="84">
        <f t="shared" si="113"/>
        <v>0</v>
      </c>
      <c r="FI86" s="84">
        <f t="shared" si="114"/>
        <v>1</v>
      </c>
      <c r="FJ86" s="85" t="str">
        <f>""</f>
        <v/>
      </c>
      <c r="FN86" s="84">
        <f t="shared" si="115"/>
        <v>0</v>
      </c>
      <c r="FO86" s="84">
        <f t="shared" si="116"/>
        <v>1</v>
      </c>
      <c r="FP86" s="84" t="s">
        <v>2178</v>
      </c>
    </row>
    <row r="87" spans="1:172" ht="18" customHeight="1" x14ac:dyDescent="0.25">
      <c r="A87" s="230" t="str">
        <f t="shared" si="121"/>
        <v/>
      </c>
      <c r="B87" s="230"/>
      <c r="C87" s="230"/>
      <c r="D87" s="230"/>
      <c r="E87" s="230"/>
      <c r="F87" s="230"/>
      <c r="G87" s="230"/>
      <c r="H87" s="230"/>
      <c r="I87" s="230"/>
      <c r="J87" s="230"/>
      <c r="K87" s="230"/>
      <c r="L87" s="230"/>
      <c r="M87" s="230"/>
      <c r="N87" s="230" t="str">
        <f t="shared" si="122"/>
        <v/>
      </c>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c r="AS87" s="230"/>
      <c r="AT87" s="230"/>
      <c r="AU87" s="230" t="str">
        <f t="shared" si="123"/>
        <v/>
      </c>
      <c r="AV87" s="230"/>
      <c r="AW87" s="230"/>
      <c r="AX87" s="230"/>
      <c r="AY87" s="230"/>
      <c r="AZ87" s="230"/>
      <c r="BA87" s="230"/>
      <c r="BB87" s="230"/>
      <c r="BC87" s="230"/>
      <c r="BD87" s="230"/>
      <c r="BE87" s="230"/>
      <c r="BF87" s="230"/>
      <c r="BG87" s="230"/>
      <c r="BH87" s="230" t="str">
        <f t="shared" si="124"/>
        <v/>
      </c>
      <c r="BI87" s="230"/>
      <c r="BJ87" s="230"/>
      <c r="BK87" s="230"/>
      <c r="BL87" s="230"/>
      <c r="BM87" s="230"/>
      <c r="BN87" s="230"/>
      <c r="BO87" s="230"/>
      <c r="BP87" s="230"/>
      <c r="BQ87" s="230"/>
      <c r="BR87" s="230"/>
      <c r="BS87" s="230"/>
      <c r="BT87" s="230"/>
      <c r="BU87" s="230"/>
      <c r="BV87" s="230"/>
      <c r="BW87" s="230"/>
      <c r="BX87" s="230"/>
      <c r="BY87" s="230"/>
      <c r="BZ87" s="230"/>
      <c r="CA87" s="230"/>
      <c r="CB87" s="230"/>
      <c r="CC87" s="230"/>
      <c r="CD87" s="230"/>
      <c r="CE87" s="230"/>
      <c r="CF87" s="230"/>
      <c r="CG87" s="230"/>
      <c r="CH87" s="230"/>
      <c r="CI87" s="230"/>
      <c r="CJ87" s="230"/>
      <c r="CK87" s="230"/>
      <c r="CL87" s="230"/>
      <c r="CM87" s="230"/>
      <c r="CN87" s="230"/>
      <c r="CO87" s="60">
        <v>17</v>
      </c>
      <c r="CP87" s="60">
        <v>46</v>
      </c>
      <c r="CV87">
        <f t="shared" ca="1" si="111"/>
        <v>1</v>
      </c>
      <c r="CW87" s="58" t="str">
        <f>Isengard!W7</f>
        <v/>
      </c>
      <c r="DC87">
        <f t="shared" si="105"/>
        <v>1</v>
      </c>
      <c r="DD87" s="84">
        <f>Mordor!AP26</f>
        <v>0</v>
      </c>
      <c r="DE87" s="84" t="str">
        <f>Mordor!AA26</f>
        <v>Morgul Stalker</v>
      </c>
      <c r="DF87" s="84" t="str">
        <f>Mordor!CA26</f>
        <v>-</v>
      </c>
      <c r="DK87" s="84"/>
      <c r="DL87">
        <f>LOOKUP(DK86,$EH:$EH,$EJ:$EJ)</f>
        <v>0</v>
      </c>
      <c r="DM87" s="84">
        <f t="shared" ref="DM87:DM90" si="148">DL87</f>
        <v>0</v>
      </c>
      <c r="DN87">
        <f t="shared" si="145"/>
        <v>0</v>
      </c>
      <c r="DO87">
        <f t="shared" si="139"/>
        <v>0</v>
      </c>
      <c r="DP87">
        <f t="shared" si="140"/>
        <v>0</v>
      </c>
      <c r="DQ87">
        <f t="shared" si="141"/>
        <v>0</v>
      </c>
      <c r="DR87">
        <f t="shared" si="142"/>
        <v>0</v>
      </c>
      <c r="DS87">
        <f t="shared" si="143"/>
        <v>0</v>
      </c>
      <c r="DT87">
        <f t="shared" si="126"/>
        <v>0</v>
      </c>
      <c r="DU87">
        <f t="shared" si="127"/>
        <v>0</v>
      </c>
      <c r="DV87">
        <f t="shared" si="128"/>
        <v>0</v>
      </c>
      <c r="DW87">
        <f t="shared" si="129"/>
        <v>0</v>
      </c>
      <c r="DX87">
        <f t="shared" si="130"/>
        <v>0</v>
      </c>
      <c r="DY87">
        <f t="shared" si="131"/>
        <v>0</v>
      </c>
      <c r="DZ87">
        <f t="shared" si="132"/>
        <v>0</v>
      </c>
      <c r="EA87" s="17">
        <f t="shared" si="133"/>
        <v>1</v>
      </c>
      <c r="EB87" s="85"/>
      <c r="EC87" s="85" t="str">
        <f t="shared" si="120"/>
        <v/>
      </c>
      <c r="ED87" s="85"/>
      <c r="EE87" s="65" t="s">
        <v>1810</v>
      </c>
      <c r="EF87" s="84" t="s">
        <v>2211</v>
      </c>
      <c r="EG87" s="85"/>
      <c r="EH87" s="62" t="s">
        <v>346</v>
      </c>
      <c r="EI87" s="63" t="s">
        <v>346</v>
      </c>
      <c r="EJ87" s="59"/>
      <c r="EO87" s="65" t="s">
        <v>309</v>
      </c>
      <c r="EP87" s="65" t="s">
        <v>309</v>
      </c>
      <c r="EQ87" s="69" t="s">
        <v>948</v>
      </c>
      <c r="ER87" s="69" t="s">
        <v>1847</v>
      </c>
      <c r="ES87" s="69" t="s">
        <v>978</v>
      </c>
      <c r="ET87" s="78" t="s">
        <v>628</v>
      </c>
      <c r="EU87" s="69" t="s">
        <v>623</v>
      </c>
      <c r="EV87" s="69" t="s">
        <v>629</v>
      </c>
      <c r="EW87" s="69" t="s">
        <v>629</v>
      </c>
      <c r="EX87" s="69" t="s">
        <v>623</v>
      </c>
      <c r="EY87" s="84" t="str">
        <f>""</f>
        <v/>
      </c>
      <c r="EZ87" s="84" t="str">
        <f>""</f>
        <v/>
      </c>
      <c r="FA87" s="84" t="str">
        <f>""</f>
        <v/>
      </c>
      <c r="FB87" s="70" t="s">
        <v>979</v>
      </c>
      <c r="FH87" s="84">
        <f t="shared" si="113"/>
        <v>1</v>
      </c>
      <c r="FI87" s="84">
        <f t="shared" si="114"/>
        <v>1</v>
      </c>
      <c r="FJ87" s="85" t="s">
        <v>945</v>
      </c>
      <c r="FN87" s="84">
        <f t="shared" si="115"/>
        <v>0</v>
      </c>
      <c r="FO87" s="84">
        <f t="shared" si="116"/>
        <v>1</v>
      </c>
      <c r="FP87" s="84" t="s">
        <v>2190</v>
      </c>
    </row>
    <row r="88" spans="1:172" ht="18" customHeight="1" x14ac:dyDescent="0.25">
      <c r="A88" s="230" t="str">
        <f t="shared" si="121"/>
        <v/>
      </c>
      <c r="B88" s="230"/>
      <c r="C88" s="230"/>
      <c r="D88" s="230"/>
      <c r="E88" s="230"/>
      <c r="F88" s="230"/>
      <c r="G88" s="230"/>
      <c r="H88" s="230"/>
      <c r="I88" s="230"/>
      <c r="J88" s="230"/>
      <c r="K88" s="230"/>
      <c r="L88" s="230"/>
      <c r="M88" s="230"/>
      <c r="N88" s="230" t="str">
        <f t="shared" si="122"/>
        <v/>
      </c>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t="str">
        <f t="shared" si="123"/>
        <v/>
      </c>
      <c r="AV88" s="230"/>
      <c r="AW88" s="230"/>
      <c r="AX88" s="230"/>
      <c r="AY88" s="230"/>
      <c r="AZ88" s="230"/>
      <c r="BA88" s="230"/>
      <c r="BB88" s="230"/>
      <c r="BC88" s="230"/>
      <c r="BD88" s="230"/>
      <c r="BE88" s="230"/>
      <c r="BF88" s="230"/>
      <c r="BG88" s="230"/>
      <c r="BH88" s="230" t="str">
        <f t="shared" si="124"/>
        <v/>
      </c>
      <c r="BI88" s="230"/>
      <c r="BJ88" s="230"/>
      <c r="BK88" s="230"/>
      <c r="BL88" s="230"/>
      <c r="BM88" s="230"/>
      <c r="BN88" s="230"/>
      <c r="BO88" s="230"/>
      <c r="BP88" s="230"/>
      <c r="BQ88" s="230"/>
      <c r="BR88" s="230"/>
      <c r="BS88" s="230"/>
      <c r="BT88" s="230"/>
      <c r="BU88" s="230"/>
      <c r="BV88" s="230"/>
      <c r="BW88" s="230"/>
      <c r="BX88" s="230"/>
      <c r="BY88" s="230"/>
      <c r="BZ88" s="230"/>
      <c r="CA88" s="230"/>
      <c r="CB88" s="230"/>
      <c r="CC88" s="230"/>
      <c r="CD88" s="230"/>
      <c r="CE88" s="230"/>
      <c r="CF88" s="230"/>
      <c r="CG88" s="230"/>
      <c r="CH88" s="230"/>
      <c r="CI88" s="230"/>
      <c r="CJ88" s="230"/>
      <c r="CK88" s="230"/>
      <c r="CL88" s="230"/>
      <c r="CM88" s="230"/>
      <c r="CN88" s="230"/>
      <c r="CO88" s="60">
        <v>18</v>
      </c>
      <c r="CP88" s="60">
        <v>47</v>
      </c>
      <c r="CV88">
        <f t="shared" ca="1" si="111"/>
        <v>1</v>
      </c>
      <c r="CW88" s="58" t="str">
        <f>Isengard!W8</f>
        <v/>
      </c>
      <c r="DC88">
        <f t="shared" si="105"/>
        <v>1</v>
      </c>
      <c r="DD88" s="84">
        <f>Mordor!AP27</f>
        <v>0</v>
      </c>
      <c r="DE88" s="84" t="str">
        <f>Mordor!AA27</f>
        <v>Morgul Knight</v>
      </c>
      <c r="DF88" s="84" t="str">
        <f>Mordor!CA27</f>
        <v>-</v>
      </c>
      <c r="DK88" s="84"/>
      <c r="DL88">
        <f>LOOKUP(DK86,$EH:$EH,$EK:$EK)</f>
        <v>0</v>
      </c>
      <c r="DM88" s="84">
        <f t="shared" si="148"/>
        <v>0</v>
      </c>
      <c r="DN88">
        <f t="shared" si="145"/>
        <v>0</v>
      </c>
      <c r="DO88">
        <f t="shared" si="139"/>
        <v>0</v>
      </c>
      <c r="DP88">
        <f t="shared" si="140"/>
        <v>0</v>
      </c>
      <c r="DQ88">
        <f t="shared" si="141"/>
        <v>0</v>
      </c>
      <c r="DR88">
        <f t="shared" si="142"/>
        <v>0</v>
      </c>
      <c r="DS88">
        <f t="shared" si="143"/>
        <v>0</v>
      </c>
      <c r="DT88">
        <f t="shared" si="126"/>
        <v>0</v>
      </c>
      <c r="DU88">
        <f t="shared" si="127"/>
        <v>0</v>
      </c>
      <c r="DV88">
        <f t="shared" si="128"/>
        <v>0</v>
      </c>
      <c r="DW88">
        <f t="shared" si="129"/>
        <v>0</v>
      </c>
      <c r="DX88">
        <f t="shared" si="130"/>
        <v>0</v>
      </c>
      <c r="DY88">
        <f t="shared" si="131"/>
        <v>0</v>
      </c>
      <c r="DZ88">
        <f t="shared" si="132"/>
        <v>0</v>
      </c>
      <c r="EA88" s="17">
        <f t="shared" si="133"/>
        <v>1</v>
      </c>
      <c r="EB88" s="85"/>
      <c r="EC88" s="85" t="str">
        <f t="shared" si="120"/>
        <v/>
      </c>
      <c r="ED88" s="85"/>
      <c r="EE88" s="65" t="s">
        <v>416</v>
      </c>
      <c r="EG88" s="85"/>
      <c r="EH88" s="62" t="s">
        <v>283</v>
      </c>
      <c r="EI88" s="63" t="s">
        <v>283</v>
      </c>
      <c r="EJ88" s="59"/>
      <c r="EO88" s="65" t="s">
        <v>1817</v>
      </c>
      <c r="EP88" s="65" t="s">
        <v>1817</v>
      </c>
      <c r="EQ88" s="69" t="s">
        <v>1035</v>
      </c>
      <c r="ER88" s="69" t="s">
        <v>1845</v>
      </c>
      <c r="ES88" s="69" t="s">
        <v>777</v>
      </c>
      <c r="ET88" s="78" t="s">
        <v>621</v>
      </c>
      <c r="EU88" s="69" t="s">
        <v>621</v>
      </c>
      <c r="EV88" s="69" t="s">
        <v>629</v>
      </c>
      <c r="EW88" s="69" t="s">
        <v>629</v>
      </c>
      <c r="EX88" s="69" t="s">
        <v>623</v>
      </c>
      <c r="EY88" s="69" t="s">
        <v>629</v>
      </c>
      <c r="EZ88" s="69" t="s">
        <v>635</v>
      </c>
      <c r="FA88" s="69" t="s">
        <v>635</v>
      </c>
      <c r="FB88" s="73" t="s">
        <v>2036</v>
      </c>
      <c r="FH88" s="84">
        <f t="shared" si="113"/>
        <v>0</v>
      </c>
      <c r="FI88" s="84">
        <f t="shared" si="114"/>
        <v>1</v>
      </c>
      <c r="FJ88" s="85" t="s">
        <v>2554</v>
      </c>
      <c r="FN88" s="84">
        <f t="shared" si="115"/>
        <v>0</v>
      </c>
      <c r="FO88" s="84">
        <f t="shared" si="116"/>
        <v>1</v>
      </c>
      <c r="FP88" s="84" t="s">
        <v>2192</v>
      </c>
    </row>
    <row r="89" spans="1:172" ht="18" customHeight="1" x14ac:dyDescent="0.25">
      <c r="A89" s="230" t="str">
        <f t="shared" si="121"/>
        <v/>
      </c>
      <c r="B89" s="230"/>
      <c r="C89" s="230"/>
      <c r="D89" s="230"/>
      <c r="E89" s="230"/>
      <c r="F89" s="230"/>
      <c r="G89" s="230"/>
      <c r="H89" s="230"/>
      <c r="I89" s="230"/>
      <c r="J89" s="230"/>
      <c r="K89" s="230"/>
      <c r="L89" s="230"/>
      <c r="M89" s="230"/>
      <c r="N89" s="230" t="str">
        <f t="shared" si="122"/>
        <v/>
      </c>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t="str">
        <f t="shared" si="123"/>
        <v/>
      </c>
      <c r="AV89" s="230"/>
      <c r="AW89" s="230"/>
      <c r="AX89" s="230"/>
      <c r="AY89" s="230"/>
      <c r="AZ89" s="230"/>
      <c r="BA89" s="230"/>
      <c r="BB89" s="230"/>
      <c r="BC89" s="230"/>
      <c r="BD89" s="230"/>
      <c r="BE89" s="230"/>
      <c r="BF89" s="230"/>
      <c r="BG89" s="230"/>
      <c r="BH89" s="230" t="str">
        <f t="shared" si="124"/>
        <v/>
      </c>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60">
        <v>19</v>
      </c>
      <c r="CP89" s="60">
        <v>48</v>
      </c>
      <c r="CV89">
        <f t="shared" ca="1" si="111"/>
        <v>1</v>
      </c>
      <c r="CW89" s="58" t="str">
        <f>Isengard!W9</f>
        <v/>
      </c>
      <c r="DC89">
        <f t="shared" si="105"/>
        <v>1</v>
      </c>
      <c r="DD89" s="84">
        <f>Mordor!AP28</f>
        <v>0</v>
      </c>
      <c r="DE89" s="84" t="str">
        <f>Mordor!AA28</f>
        <v>Morgul Knight</v>
      </c>
      <c r="DF89" s="84" t="str">
        <f>Mordor!CA28</f>
        <v>-</v>
      </c>
      <c r="DK89" s="84"/>
      <c r="DL89">
        <f>LOOKUP(DK86,$EH:$EH,$EL:$EL)</f>
        <v>0</v>
      </c>
      <c r="DM89" s="84">
        <f t="shared" si="148"/>
        <v>0</v>
      </c>
      <c r="DN89">
        <f t="shared" si="145"/>
        <v>0</v>
      </c>
      <c r="DO89">
        <f t="shared" si="139"/>
        <v>0</v>
      </c>
      <c r="DP89">
        <f t="shared" si="140"/>
        <v>0</v>
      </c>
      <c r="DQ89">
        <f t="shared" si="141"/>
        <v>0</v>
      </c>
      <c r="DR89">
        <f t="shared" si="142"/>
        <v>0</v>
      </c>
      <c r="DS89">
        <f t="shared" si="143"/>
        <v>0</v>
      </c>
      <c r="DT89">
        <f t="shared" si="126"/>
        <v>0</v>
      </c>
      <c r="DU89">
        <f t="shared" si="127"/>
        <v>0</v>
      </c>
      <c r="DV89">
        <f t="shared" si="128"/>
        <v>0</v>
      </c>
      <c r="DW89">
        <f t="shared" si="129"/>
        <v>0</v>
      </c>
      <c r="DX89">
        <f t="shared" si="130"/>
        <v>0</v>
      </c>
      <c r="DY89">
        <f t="shared" si="131"/>
        <v>0</v>
      </c>
      <c r="DZ89">
        <f t="shared" si="132"/>
        <v>0</v>
      </c>
      <c r="EA89" s="17">
        <f t="shared" si="133"/>
        <v>1</v>
      </c>
      <c r="EB89" s="85"/>
      <c r="EC89" s="85" t="str">
        <f t="shared" si="120"/>
        <v/>
      </c>
      <c r="ED89" s="85"/>
      <c r="EE89" s="65" t="s">
        <v>408</v>
      </c>
      <c r="EF89" s="84" t="s">
        <v>2220</v>
      </c>
      <c r="EG89" s="85"/>
      <c r="EH89" s="62" t="s">
        <v>325</v>
      </c>
      <c r="EI89" s="63" t="s">
        <v>325</v>
      </c>
      <c r="EJ89" s="64"/>
      <c r="EO89" s="65" t="s">
        <v>2609</v>
      </c>
      <c r="EP89" s="65" t="s">
        <v>2609</v>
      </c>
      <c r="EQ89" s="69" t="s">
        <v>1035</v>
      </c>
      <c r="ER89" s="69" t="s">
        <v>1845</v>
      </c>
      <c r="ES89" s="69" t="s">
        <v>1042</v>
      </c>
      <c r="ET89" s="78" t="s">
        <v>623</v>
      </c>
      <c r="EU89" s="69" t="s">
        <v>621</v>
      </c>
      <c r="EV89" s="69" t="s">
        <v>635</v>
      </c>
      <c r="EW89" s="69" t="s">
        <v>635</v>
      </c>
      <c r="EX89" s="69" t="s">
        <v>629</v>
      </c>
      <c r="EY89" s="84" t="str">
        <f>""</f>
        <v/>
      </c>
      <c r="EZ89" s="84" t="str">
        <f>""</f>
        <v/>
      </c>
      <c r="FA89" s="84" t="str">
        <f>""</f>
        <v/>
      </c>
      <c r="FB89" s="73" t="s">
        <v>2829</v>
      </c>
      <c r="FH89" s="84">
        <f t="shared" si="113"/>
        <v>0</v>
      </c>
      <c r="FI89" s="84">
        <f t="shared" si="114"/>
        <v>1</v>
      </c>
      <c r="FJ89" s="85" t="s">
        <v>2555</v>
      </c>
      <c r="FN89" s="84">
        <f t="shared" si="115"/>
        <v>0</v>
      </c>
      <c r="FO89" s="84">
        <f t="shared" si="116"/>
        <v>1</v>
      </c>
      <c r="FP89" s="84" t="s">
        <v>2193</v>
      </c>
    </row>
    <row r="90" spans="1:172" ht="18" customHeight="1" x14ac:dyDescent="0.25">
      <c r="A90" s="230" t="str">
        <f t="shared" si="121"/>
        <v/>
      </c>
      <c r="B90" s="230"/>
      <c r="C90" s="230"/>
      <c r="D90" s="230"/>
      <c r="E90" s="230"/>
      <c r="F90" s="230"/>
      <c r="G90" s="230"/>
      <c r="H90" s="230"/>
      <c r="I90" s="230"/>
      <c r="J90" s="230"/>
      <c r="K90" s="230"/>
      <c r="L90" s="230"/>
      <c r="M90" s="230"/>
      <c r="N90" s="230" t="str">
        <f t="shared" si="122"/>
        <v/>
      </c>
      <c r="O90" s="230"/>
      <c r="P90" s="230"/>
      <c r="Q90" s="230"/>
      <c r="R90" s="230"/>
      <c r="S90" s="230"/>
      <c r="T90" s="230"/>
      <c r="U90" s="230"/>
      <c r="V90" s="230"/>
      <c r="W90" s="230"/>
      <c r="X90" s="230"/>
      <c r="Y90" s="230"/>
      <c r="Z90" s="230"/>
      <c r="AA90" s="230"/>
      <c r="AB90" s="230"/>
      <c r="AC90" s="230"/>
      <c r="AD90" s="230"/>
      <c r="AE90" s="230"/>
      <c r="AF90" s="230"/>
      <c r="AG90" s="230"/>
      <c r="AH90" s="230"/>
      <c r="AI90" s="230"/>
      <c r="AJ90" s="230"/>
      <c r="AK90" s="230"/>
      <c r="AL90" s="230"/>
      <c r="AM90" s="230"/>
      <c r="AN90" s="230"/>
      <c r="AO90" s="230"/>
      <c r="AP90" s="230"/>
      <c r="AQ90" s="230"/>
      <c r="AR90" s="230"/>
      <c r="AS90" s="230"/>
      <c r="AT90" s="230"/>
      <c r="AU90" s="230" t="str">
        <f t="shared" si="123"/>
        <v/>
      </c>
      <c r="AV90" s="230"/>
      <c r="AW90" s="230"/>
      <c r="AX90" s="230"/>
      <c r="AY90" s="230"/>
      <c r="AZ90" s="230"/>
      <c r="BA90" s="230"/>
      <c r="BB90" s="230"/>
      <c r="BC90" s="230"/>
      <c r="BD90" s="230"/>
      <c r="BE90" s="230"/>
      <c r="BF90" s="230"/>
      <c r="BG90" s="230"/>
      <c r="BH90" s="230" t="str">
        <f t="shared" si="124"/>
        <v/>
      </c>
      <c r="BI90" s="230"/>
      <c r="BJ90" s="230"/>
      <c r="BK90" s="230"/>
      <c r="BL90" s="230"/>
      <c r="BM90" s="230"/>
      <c r="BN90" s="230"/>
      <c r="BO90" s="230"/>
      <c r="BP90" s="230"/>
      <c r="BQ90" s="230"/>
      <c r="BR90" s="230"/>
      <c r="BS90" s="230"/>
      <c r="BT90" s="230"/>
      <c r="BU90" s="230"/>
      <c r="BV90" s="230"/>
      <c r="BW90" s="230"/>
      <c r="BX90" s="230"/>
      <c r="BY90" s="230"/>
      <c r="BZ90" s="230"/>
      <c r="CA90" s="230"/>
      <c r="CB90" s="230"/>
      <c r="CC90" s="230"/>
      <c r="CD90" s="230"/>
      <c r="CE90" s="230"/>
      <c r="CF90" s="230"/>
      <c r="CG90" s="230"/>
      <c r="CH90" s="230"/>
      <c r="CI90" s="230"/>
      <c r="CJ90" s="230"/>
      <c r="CK90" s="230"/>
      <c r="CL90" s="230"/>
      <c r="CM90" s="230"/>
      <c r="CN90" s="230"/>
      <c r="CO90" s="60">
        <v>20</v>
      </c>
      <c r="CP90" s="60">
        <v>49</v>
      </c>
      <c r="CV90">
        <f t="shared" ca="1" si="111"/>
        <v>1</v>
      </c>
      <c r="CW90" s="58" t="str">
        <f>Isengard!W10</f>
        <v/>
      </c>
      <c r="DC90">
        <f t="shared" si="105"/>
        <v>1</v>
      </c>
      <c r="DD90" s="84">
        <f>Mordor!AP29</f>
        <v>0</v>
      </c>
      <c r="DE90" s="84" t="str">
        <f>Mordor!AA29</f>
        <v>Morgul Knight</v>
      </c>
      <c r="DF90" s="84" t="str">
        <f>Mordor!CA29</f>
        <v>-</v>
      </c>
      <c r="DK90" s="84"/>
      <c r="DL90">
        <f>LOOKUP(DK86,$EH:$EH,$EM:$EM)</f>
        <v>0</v>
      </c>
      <c r="DM90" s="84">
        <f t="shared" si="148"/>
        <v>0</v>
      </c>
      <c r="DN90">
        <f t="shared" si="145"/>
        <v>0</v>
      </c>
      <c r="DO90">
        <f t="shared" si="139"/>
        <v>0</v>
      </c>
      <c r="DP90">
        <f t="shared" si="140"/>
        <v>0</v>
      </c>
      <c r="DQ90">
        <f t="shared" si="141"/>
        <v>0</v>
      </c>
      <c r="DR90">
        <f t="shared" si="142"/>
        <v>0</v>
      </c>
      <c r="DS90">
        <f t="shared" si="143"/>
        <v>0</v>
      </c>
      <c r="DT90">
        <f t="shared" si="126"/>
        <v>0</v>
      </c>
      <c r="DU90">
        <f t="shared" si="127"/>
        <v>0</v>
      </c>
      <c r="DV90">
        <f t="shared" si="128"/>
        <v>0</v>
      </c>
      <c r="DW90">
        <f t="shared" si="129"/>
        <v>0</v>
      </c>
      <c r="DX90">
        <f t="shared" si="130"/>
        <v>0</v>
      </c>
      <c r="DY90">
        <f t="shared" si="131"/>
        <v>0</v>
      </c>
      <c r="DZ90">
        <f t="shared" si="132"/>
        <v>0</v>
      </c>
      <c r="EA90" s="17">
        <f t="shared" si="133"/>
        <v>1</v>
      </c>
      <c r="EB90" s="85"/>
      <c r="EC90" s="85" t="str">
        <f t="shared" si="120"/>
        <v/>
      </c>
      <c r="ED90" s="85"/>
      <c r="EE90" s="65" t="s">
        <v>348</v>
      </c>
      <c r="EF90" s="84" t="s">
        <v>2291</v>
      </c>
      <c r="EG90" s="85"/>
      <c r="EH90" s="62" t="s">
        <v>2610</v>
      </c>
      <c r="EI90" s="63" t="s">
        <v>2610</v>
      </c>
      <c r="EJ90" s="64"/>
      <c r="EO90" s="65" t="s">
        <v>2608</v>
      </c>
      <c r="EP90" s="65" t="s">
        <v>2608</v>
      </c>
      <c r="EQ90" s="69" t="s">
        <v>1035</v>
      </c>
      <c r="ER90" s="69" t="s">
        <v>1845</v>
      </c>
      <c r="ES90" s="69" t="s">
        <v>777</v>
      </c>
      <c r="ET90" s="78" t="s">
        <v>621</v>
      </c>
      <c r="EU90" s="69" t="s">
        <v>628</v>
      </c>
      <c r="EV90" s="69" t="s">
        <v>629</v>
      </c>
      <c r="EW90" s="69" t="s">
        <v>629</v>
      </c>
      <c r="EX90" s="69" t="s">
        <v>623</v>
      </c>
      <c r="EY90" s="69" t="s">
        <v>629</v>
      </c>
      <c r="EZ90" s="69" t="s">
        <v>635</v>
      </c>
      <c r="FA90" s="69" t="s">
        <v>635</v>
      </c>
      <c r="FB90" s="73" t="s">
        <v>2829</v>
      </c>
      <c r="FH90" s="84">
        <f t="shared" si="113"/>
        <v>0</v>
      </c>
      <c r="FI90" s="84">
        <f t="shared" si="114"/>
        <v>1</v>
      </c>
      <c r="FJ90" s="85" t="str">
        <f>""</f>
        <v/>
      </c>
      <c r="FN90" s="84">
        <f t="shared" si="115"/>
        <v>0</v>
      </c>
      <c r="FO90" s="84">
        <f t="shared" si="116"/>
        <v>1</v>
      </c>
      <c r="FP90" s="84" t="s">
        <v>1748</v>
      </c>
    </row>
    <row r="91" spans="1:172" ht="18" customHeight="1" x14ac:dyDescent="0.25">
      <c r="A91" s="230" t="str">
        <f t="shared" si="121"/>
        <v/>
      </c>
      <c r="B91" s="230"/>
      <c r="C91" s="230"/>
      <c r="D91" s="230"/>
      <c r="E91" s="230"/>
      <c r="F91" s="230"/>
      <c r="G91" s="230"/>
      <c r="H91" s="230"/>
      <c r="I91" s="230"/>
      <c r="J91" s="230"/>
      <c r="K91" s="230"/>
      <c r="L91" s="230"/>
      <c r="M91" s="230"/>
      <c r="N91" s="230" t="str">
        <f t="shared" si="122"/>
        <v/>
      </c>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t="str">
        <f t="shared" si="123"/>
        <v/>
      </c>
      <c r="AV91" s="230"/>
      <c r="AW91" s="230"/>
      <c r="AX91" s="230"/>
      <c r="AY91" s="230"/>
      <c r="AZ91" s="230"/>
      <c r="BA91" s="230"/>
      <c r="BB91" s="230"/>
      <c r="BC91" s="230"/>
      <c r="BD91" s="230"/>
      <c r="BE91" s="230"/>
      <c r="BF91" s="230"/>
      <c r="BG91" s="230"/>
      <c r="BH91" s="230" t="str">
        <f t="shared" si="124"/>
        <v/>
      </c>
      <c r="BI91" s="230"/>
      <c r="BJ91" s="230"/>
      <c r="BK91" s="230"/>
      <c r="BL91" s="230"/>
      <c r="BM91" s="230"/>
      <c r="BN91" s="230"/>
      <c r="BO91" s="230"/>
      <c r="BP91" s="230"/>
      <c r="BQ91" s="230"/>
      <c r="BR91" s="230"/>
      <c r="BS91" s="230"/>
      <c r="BT91" s="230"/>
      <c r="BU91" s="230"/>
      <c r="BV91" s="230"/>
      <c r="BW91" s="230"/>
      <c r="BX91" s="230"/>
      <c r="BY91" s="230"/>
      <c r="BZ91" s="230"/>
      <c r="CA91" s="230"/>
      <c r="CB91" s="230"/>
      <c r="CC91" s="230"/>
      <c r="CD91" s="230"/>
      <c r="CE91" s="230"/>
      <c r="CF91" s="230"/>
      <c r="CG91" s="230"/>
      <c r="CH91" s="230"/>
      <c r="CI91" s="230"/>
      <c r="CJ91" s="230"/>
      <c r="CK91" s="230"/>
      <c r="CL91" s="230"/>
      <c r="CM91" s="230"/>
      <c r="CN91" s="230"/>
      <c r="CO91" s="60">
        <v>21</v>
      </c>
      <c r="CP91" s="60">
        <v>50</v>
      </c>
      <c r="CV91">
        <f t="shared" ca="1" si="111"/>
        <v>1</v>
      </c>
      <c r="CW91" s="58" t="str">
        <f>Isengard!W11</f>
        <v/>
      </c>
      <c r="DC91">
        <f t="shared" si="105"/>
        <v>1</v>
      </c>
      <c r="DD91" s="84">
        <f>Mordor!AP30</f>
        <v>0</v>
      </c>
      <c r="DE91" s="84" t="str">
        <f>Mordor!AA30</f>
        <v>Black Númenórean</v>
      </c>
      <c r="DF91" s="84" t="str">
        <f>Mordor!CA30</f>
        <v>-</v>
      </c>
      <c r="DH91">
        <v>18</v>
      </c>
      <c r="DI91">
        <f>LOOKUP(DH91,$DC:$DC,$DE:$DE)</f>
        <v>0</v>
      </c>
      <c r="DJ91">
        <f>LOOKUP(DH91,$DC:$DC,$DF:$DF)</f>
        <v>0</v>
      </c>
      <c r="DK91" s="61">
        <f t="shared" ref="DK91" si="149">IF(DI91=0,0,CONCATENATE(DI91,IF(OR(COUNT(FIND("Horse",DJ91))=1,COUNT(FIND("Warg",DJ91))=1,COUNT(FIND("Engineer Captain",DJ91))=1,COUNT(FIND("War Camel",DJ91))=1,COUNT(FIND("Fell warg",DJ91))=1,COUNT(FIND("The white warg",DJ91))=1),"1.",""),IF(OR(COUNT(FIND("armoured horse",DJ91))=1,COUNT(FIND("Troll",DJ91))=1,COUNT(FIND("Mahûd Beastmaster",DJ91))=1,COUNT(FIND("Signal Tower",DJ91))=1),"2.",""),IF(OR(COUNT(FIND("Fell Beast",DJ91))=1,COUNT(FIND("Upgraded Crew",DJ91))=1,COUNT(FIND("Khandish chariot",DJ91))=1),"3.",""),IF(COUNT(FIND("armoured Fell beast",DJ91))=1,"4.",""),IF(COUNT(FIND("Horned Fell beast",DJ91))=1,"5.","")))</f>
        <v>0</v>
      </c>
      <c r="DL91">
        <f>LOOKUP(DK91,$EH:$EH,$EI:$EI)</f>
        <v>0</v>
      </c>
      <c r="DM91" s="61">
        <f t="shared" ref="DM91" si="150">IF(DL91=0,0,CONCATENATE(DL91,IF(OR(COUNT(FIND("Morgul Arrows",DJ91))=1,COUNT(FIND("Shield",DJ91))=1,COUNT(FIND("The One Ring",DJ91))=1,COUNT(FIND("Breathe Fire",DJ91))=1,COUNT(FIND("Campfire",DJ91))=1,COUNT(FIND("Stone Flail",DJ91))=1),"1.",""),IF(OR(COUNT(FIND("Armour",DJ91))=1,COUNT(FIND("Fly",DJ91))=1,COUNT(FIND("Crown of Morgul",DJ91))=1,COUNT(FIND("War Drum",DJ91))=1),"2.",""),IF(OR(COUNT(FIND("Heavy armour",DJ91))=1,COUNT(FIND("Tough hide",DJ91))=1,COUNT(FIND("Gnarled Hide",DJ91))=1),"3.",""),IF(OR(COUNT(FIND("Wyrmtongue",DJ91))=1,COUNT(FIND("Foul Temperament",DJ91))=1,COUNT(FIND("Easterling War drum",DJ91))=1),"4.","")))</f>
        <v>0</v>
      </c>
      <c r="DN91">
        <f t="shared" si="145"/>
        <v>0</v>
      </c>
      <c r="DO91">
        <f t="shared" si="139"/>
        <v>0</v>
      </c>
      <c r="DP91">
        <f t="shared" si="140"/>
        <v>0</v>
      </c>
      <c r="DQ91">
        <f t="shared" si="141"/>
        <v>0</v>
      </c>
      <c r="DR91">
        <f t="shared" si="142"/>
        <v>0</v>
      </c>
      <c r="DS91">
        <f t="shared" si="143"/>
        <v>0</v>
      </c>
      <c r="DT91">
        <f t="shared" si="126"/>
        <v>0</v>
      </c>
      <c r="DU91">
        <f t="shared" si="127"/>
        <v>0</v>
      </c>
      <c r="DV91">
        <f t="shared" si="128"/>
        <v>0</v>
      </c>
      <c r="DW91">
        <f t="shared" si="129"/>
        <v>0</v>
      </c>
      <c r="DX91">
        <f t="shared" si="130"/>
        <v>0</v>
      </c>
      <c r="DY91">
        <f t="shared" si="131"/>
        <v>0</v>
      </c>
      <c r="DZ91">
        <f t="shared" si="132"/>
        <v>0</v>
      </c>
      <c r="EA91" s="17">
        <f t="shared" si="133"/>
        <v>1</v>
      </c>
      <c r="EB91" s="85" t="str">
        <f>IF(COUNT(FIND(" with ",DJ91))=1,SUBSTITUTE(DJ91,CONCATENATE(DI91," with"),""),"")</f>
        <v/>
      </c>
      <c r="EC91" s="85" t="str">
        <f t="shared" si="120"/>
        <v/>
      </c>
      <c r="ED91" s="85"/>
      <c r="EE91" s="65" t="s">
        <v>366</v>
      </c>
      <c r="EF91" s="84" t="s">
        <v>2217</v>
      </c>
      <c r="EG91" s="85"/>
      <c r="EH91" s="62" t="s">
        <v>306</v>
      </c>
      <c r="EI91" s="63" t="s">
        <v>306</v>
      </c>
      <c r="EJ91" s="64"/>
      <c r="EO91" s="65" t="s">
        <v>1818</v>
      </c>
      <c r="EP91" s="65" t="s">
        <v>1818</v>
      </c>
      <c r="EQ91" s="69" t="s">
        <v>1035</v>
      </c>
      <c r="ER91" s="69" t="s">
        <v>1845</v>
      </c>
      <c r="ES91" s="69" t="s">
        <v>1042</v>
      </c>
      <c r="ET91" s="78" t="s">
        <v>623</v>
      </c>
      <c r="EU91" s="69" t="s">
        <v>623</v>
      </c>
      <c r="EV91" s="69" t="s">
        <v>635</v>
      </c>
      <c r="EW91" s="69" t="s">
        <v>635</v>
      </c>
      <c r="EX91" s="69" t="s">
        <v>629</v>
      </c>
      <c r="EY91" s="84" t="str">
        <f>""</f>
        <v/>
      </c>
      <c r="EZ91" s="84" t="str">
        <f>""</f>
        <v/>
      </c>
      <c r="FA91" s="84" t="str">
        <f>""</f>
        <v/>
      </c>
      <c r="FB91" s="73" t="s">
        <v>2036</v>
      </c>
      <c r="FH91" s="84">
        <f t="shared" si="113"/>
        <v>1</v>
      </c>
      <c r="FI91" s="84">
        <f t="shared" si="114"/>
        <v>1</v>
      </c>
      <c r="FJ91" s="85" t="s">
        <v>1439</v>
      </c>
      <c r="FN91" s="84">
        <f t="shared" si="115"/>
        <v>1</v>
      </c>
      <c r="FO91" s="84">
        <f t="shared" si="116"/>
        <v>1</v>
      </c>
      <c r="FP91" s="84" t="s">
        <v>367</v>
      </c>
    </row>
    <row r="92" spans="1:172" ht="18" customHeight="1" x14ac:dyDescent="0.25">
      <c r="A92" s="230" t="str">
        <f t="shared" si="121"/>
        <v/>
      </c>
      <c r="B92" s="230"/>
      <c r="C92" s="230"/>
      <c r="D92" s="230"/>
      <c r="E92" s="230"/>
      <c r="F92" s="230"/>
      <c r="G92" s="230"/>
      <c r="H92" s="230"/>
      <c r="I92" s="230"/>
      <c r="J92" s="230"/>
      <c r="K92" s="230"/>
      <c r="L92" s="230"/>
      <c r="M92" s="230"/>
      <c r="N92" s="230" t="str">
        <f t="shared" si="122"/>
        <v/>
      </c>
      <c r="O92" s="230"/>
      <c r="P92" s="230"/>
      <c r="Q92" s="230"/>
      <c r="R92" s="230"/>
      <c r="S92" s="230"/>
      <c r="T92" s="230"/>
      <c r="U92" s="230"/>
      <c r="V92" s="230"/>
      <c r="W92" s="230"/>
      <c r="X92" s="230"/>
      <c r="Y92" s="230"/>
      <c r="Z92" s="230"/>
      <c r="AA92" s="230"/>
      <c r="AB92" s="230"/>
      <c r="AC92" s="230"/>
      <c r="AD92" s="230"/>
      <c r="AE92" s="230"/>
      <c r="AF92" s="230"/>
      <c r="AG92" s="230"/>
      <c r="AH92" s="230"/>
      <c r="AI92" s="230"/>
      <c r="AJ92" s="230"/>
      <c r="AK92" s="230"/>
      <c r="AL92" s="230"/>
      <c r="AM92" s="230"/>
      <c r="AN92" s="230"/>
      <c r="AO92" s="230"/>
      <c r="AP92" s="230"/>
      <c r="AQ92" s="230"/>
      <c r="AR92" s="230"/>
      <c r="AS92" s="230"/>
      <c r="AT92" s="230"/>
      <c r="AU92" s="230" t="str">
        <f t="shared" si="123"/>
        <v/>
      </c>
      <c r="AV92" s="230"/>
      <c r="AW92" s="230"/>
      <c r="AX92" s="230"/>
      <c r="AY92" s="230"/>
      <c r="AZ92" s="230"/>
      <c r="BA92" s="230"/>
      <c r="BB92" s="230"/>
      <c r="BC92" s="230"/>
      <c r="BD92" s="230"/>
      <c r="BE92" s="230"/>
      <c r="BF92" s="230"/>
      <c r="BG92" s="230"/>
      <c r="BH92" s="230" t="str">
        <f t="shared" si="124"/>
        <v/>
      </c>
      <c r="BI92" s="230"/>
      <c r="BJ92" s="230"/>
      <c r="BK92" s="230"/>
      <c r="BL92" s="230"/>
      <c r="BM92" s="230"/>
      <c r="BN92" s="230"/>
      <c r="BO92" s="230"/>
      <c r="BP92" s="230"/>
      <c r="BQ92" s="230"/>
      <c r="BR92" s="230"/>
      <c r="BS92" s="230"/>
      <c r="BT92" s="230"/>
      <c r="BU92" s="230"/>
      <c r="BV92" s="230"/>
      <c r="BW92" s="230"/>
      <c r="BX92" s="230"/>
      <c r="BY92" s="230"/>
      <c r="BZ92" s="230"/>
      <c r="CA92" s="230"/>
      <c r="CB92" s="230"/>
      <c r="CC92" s="230"/>
      <c r="CD92" s="230"/>
      <c r="CE92" s="230"/>
      <c r="CF92" s="230"/>
      <c r="CG92" s="230"/>
      <c r="CH92" s="230"/>
      <c r="CI92" s="230"/>
      <c r="CJ92" s="230"/>
      <c r="CK92" s="230"/>
      <c r="CL92" s="230"/>
      <c r="CM92" s="230"/>
      <c r="CN92" s="230"/>
      <c r="CO92" s="60">
        <v>22</v>
      </c>
      <c r="CP92" s="60">
        <v>51</v>
      </c>
      <c r="CV92">
        <f t="shared" ca="1" si="111"/>
        <v>1</v>
      </c>
      <c r="CW92" s="58" t="str">
        <f>Isengard!W12</f>
        <v/>
      </c>
      <c r="DC92">
        <f t="shared" si="105"/>
        <v>1</v>
      </c>
      <c r="DD92" s="84">
        <f>Mordor!AP31</f>
        <v>0</v>
      </c>
      <c r="DE92" s="84" t="str">
        <f>Mordor!AA31</f>
        <v>Black Númenórean</v>
      </c>
      <c r="DF92" s="84" t="str">
        <f>Mordor!CA31</f>
        <v>-</v>
      </c>
      <c r="DK92" s="84"/>
      <c r="DL92">
        <f>LOOKUP(DK91,$EH:$EH,$EJ:$EJ)</f>
        <v>0</v>
      </c>
      <c r="DM92" s="84">
        <f t="shared" ref="DM92:DM95" si="151">DL92</f>
        <v>0</v>
      </c>
      <c r="DN92">
        <f t="shared" si="145"/>
        <v>0</v>
      </c>
      <c r="DO92">
        <f t="shared" si="139"/>
        <v>0</v>
      </c>
      <c r="DP92">
        <f t="shared" si="140"/>
        <v>0</v>
      </c>
      <c r="DQ92">
        <f t="shared" si="141"/>
        <v>0</v>
      </c>
      <c r="DR92">
        <f t="shared" si="142"/>
        <v>0</v>
      </c>
      <c r="DS92">
        <f t="shared" si="143"/>
        <v>0</v>
      </c>
      <c r="DT92">
        <f t="shared" si="126"/>
        <v>0</v>
      </c>
      <c r="DU92">
        <f t="shared" si="127"/>
        <v>0</v>
      </c>
      <c r="DV92">
        <f t="shared" si="128"/>
        <v>0</v>
      </c>
      <c r="DW92">
        <f t="shared" si="129"/>
        <v>0</v>
      </c>
      <c r="DX92">
        <f t="shared" si="130"/>
        <v>0</v>
      </c>
      <c r="DY92">
        <f t="shared" si="131"/>
        <v>0</v>
      </c>
      <c r="DZ92">
        <f t="shared" si="132"/>
        <v>0</v>
      </c>
      <c r="EA92" s="17">
        <f t="shared" si="133"/>
        <v>1</v>
      </c>
      <c r="EB92" s="85"/>
      <c r="EC92" s="85" t="str">
        <f t="shared" si="120"/>
        <v/>
      </c>
      <c r="ED92" s="85"/>
      <c r="EE92" s="65" t="s">
        <v>915</v>
      </c>
      <c r="EG92" s="85"/>
      <c r="EH92" s="62" t="s">
        <v>288</v>
      </c>
      <c r="EI92" s="63" t="s">
        <v>288</v>
      </c>
      <c r="EJ92" s="64"/>
      <c r="EO92" s="65" t="s">
        <v>1816</v>
      </c>
      <c r="EP92" s="65" t="s">
        <v>1816</v>
      </c>
      <c r="EQ92" s="69" t="s">
        <v>632</v>
      </c>
      <c r="ER92" s="69" t="s">
        <v>1845</v>
      </c>
      <c r="ES92" s="69" t="s">
        <v>644</v>
      </c>
      <c r="ET92" s="78" t="s">
        <v>621</v>
      </c>
      <c r="EU92" s="69" t="s">
        <v>621</v>
      </c>
      <c r="EV92" s="69" t="s">
        <v>629</v>
      </c>
      <c r="EW92" s="69" t="s">
        <v>629</v>
      </c>
      <c r="EX92" s="69" t="s">
        <v>621</v>
      </c>
      <c r="EY92" s="69" t="s">
        <v>635</v>
      </c>
      <c r="EZ92" s="69" t="s">
        <v>645</v>
      </c>
      <c r="FA92" s="69" t="s">
        <v>635</v>
      </c>
      <c r="FB92" s="73" t="s">
        <v>2037</v>
      </c>
      <c r="FH92" s="84">
        <f t="shared" si="113"/>
        <v>0</v>
      </c>
      <c r="FI92" s="84">
        <f t="shared" si="114"/>
        <v>1</v>
      </c>
      <c r="FJ92" s="85" t="s">
        <v>1440</v>
      </c>
      <c r="FN92" s="84">
        <f t="shared" si="115"/>
        <v>0</v>
      </c>
      <c r="FO92" s="84">
        <f t="shared" si="116"/>
        <v>1</v>
      </c>
      <c r="FP92" s="84" t="s">
        <v>1717</v>
      </c>
    </row>
    <row r="93" spans="1:172" ht="18" customHeight="1" x14ac:dyDescent="0.25">
      <c r="A93" s="230" t="str">
        <f t="shared" si="121"/>
        <v/>
      </c>
      <c r="B93" s="230"/>
      <c r="C93" s="230"/>
      <c r="D93" s="230"/>
      <c r="E93" s="230"/>
      <c r="F93" s="230"/>
      <c r="G93" s="230"/>
      <c r="H93" s="230"/>
      <c r="I93" s="230"/>
      <c r="J93" s="230"/>
      <c r="K93" s="230"/>
      <c r="L93" s="230"/>
      <c r="M93" s="230"/>
      <c r="N93" s="230" t="str">
        <f t="shared" si="122"/>
        <v/>
      </c>
      <c r="O93" s="230"/>
      <c r="P93" s="230"/>
      <c r="Q93" s="230"/>
      <c r="R93" s="230"/>
      <c r="S93" s="230"/>
      <c r="T93" s="230"/>
      <c r="U93" s="230"/>
      <c r="V93" s="230"/>
      <c r="W93" s="230"/>
      <c r="X93" s="230"/>
      <c r="Y93" s="230"/>
      <c r="Z93" s="230"/>
      <c r="AA93" s="230"/>
      <c r="AB93" s="230"/>
      <c r="AC93" s="230"/>
      <c r="AD93" s="230"/>
      <c r="AE93" s="230"/>
      <c r="AF93" s="230"/>
      <c r="AG93" s="230"/>
      <c r="AH93" s="230"/>
      <c r="AI93" s="230"/>
      <c r="AJ93" s="230"/>
      <c r="AK93" s="230"/>
      <c r="AL93" s="230"/>
      <c r="AM93" s="230"/>
      <c r="AN93" s="230"/>
      <c r="AO93" s="230"/>
      <c r="AP93" s="230"/>
      <c r="AQ93" s="230"/>
      <c r="AR93" s="230"/>
      <c r="AS93" s="230"/>
      <c r="AT93" s="230"/>
      <c r="AU93" s="230" t="str">
        <f t="shared" si="123"/>
        <v/>
      </c>
      <c r="AV93" s="230"/>
      <c r="AW93" s="230"/>
      <c r="AX93" s="230"/>
      <c r="AY93" s="230"/>
      <c r="AZ93" s="230"/>
      <c r="BA93" s="230"/>
      <c r="BB93" s="230"/>
      <c r="BC93" s="230"/>
      <c r="BD93" s="230"/>
      <c r="BE93" s="230"/>
      <c r="BF93" s="230"/>
      <c r="BG93" s="230"/>
      <c r="BH93" s="230" t="str">
        <f t="shared" si="124"/>
        <v/>
      </c>
      <c r="BI93" s="230"/>
      <c r="BJ93" s="230"/>
      <c r="BK93" s="230"/>
      <c r="BL93" s="230"/>
      <c r="BM93" s="230"/>
      <c r="BN93" s="230"/>
      <c r="BO93" s="230"/>
      <c r="BP93" s="230"/>
      <c r="BQ93" s="230"/>
      <c r="BR93" s="230"/>
      <c r="BS93" s="230"/>
      <c r="BT93" s="230"/>
      <c r="BU93" s="230"/>
      <c r="BV93" s="230"/>
      <c r="BW93" s="230"/>
      <c r="BX93" s="230"/>
      <c r="BY93" s="230"/>
      <c r="BZ93" s="230"/>
      <c r="CA93" s="230"/>
      <c r="CB93" s="230"/>
      <c r="CC93" s="230"/>
      <c r="CD93" s="230"/>
      <c r="CE93" s="230"/>
      <c r="CF93" s="230"/>
      <c r="CG93" s="230"/>
      <c r="CH93" s="230"/>
      <c r="CI93" s="230"/>
      <c r="CJ93" s="230"/>
      <c r="CK93" s="230"/>
      <c r="CL93" s="230"/>
      <c r="CM93" s="230"/>
      <c r="CN93" s="230"/>
      <c r="CO93" s="60">
        <v>23</v>
      </c>
      <c r="CP93" s="60">
        <v>52</v>
      </c>
      <c r="CV93">
        <f t="shared" ca="1" si="111"/>
        <v>1</v>
      </c>
      <c r="CW93" s="58" t="str">
        <f>Isengard!W13</f>
        <v/>
      </c>
      <c r="DC93">
        <f t="shared" si="105"/>
        <v>1</v>
      </c>
      <c r="DD93" s="84">
        <f>Mordor!AP32</f>
        <v>0</v>
      </c>
      <c r="DE93" s="84" t="str">
        <f>Mordor!AA32</f>
        <v>Black Númenórean</v>
      </c>
      <c r="DF93" s="84" t="str">
        <f>Mordor!CA32</f>
        <v>-</v>
      </c>
      <c r="DK93" s="84"/>
      <c r="DL93">
        <f>LOOKUP(DK91,$EH:$EH,$EK:$EK)</f>
        <v>0</v>
      </c>
      <c r="DM93" s="84">
        <f t="shared" si="151"/>
        <v>0</v>
      </c>
      <c r="DN93">
        <f t="shared" si="145"/>
        <v>0</v>
      </c>
      <c r="DO93">
        <f t="shared" si="139"/>
        <v>0</v>
      </c>
      <c r="DP93">
        <f t="shared" si="140"/>
        <v>0</v>
      </c>
      <c r="DQ93">
        <f t="shared" si="141"/>
        <v>0</v>
      </c>
      <c r="DR93">
        <f t="shared" si="142"/>
        <v>0</v>
      </c>
      <c r="DS93">
        <f t="shared" si="143"/>
        <v>0</v>
      </c>
      <c r="DT93">
        <f t="shared" si="126"/>
        <v>0</v>
      </c>
      <c r="DU93">
        <f t="shared" si="127"/>
        <v>0</v>
      </c>
      <c r="DV93">
        <f t="shared" si="128"/>
        <v>0</v>
      </c>
      <c r="DW93">
        <f t="shared" si="129"/>
        <v>0</v>
      </c>
      <c r="DX93">
        <f t="shared" si="130"/>
        <v>0</v>
      </c>
      <c r="DY93">
        <f t="shared" si="131"/>
        <v>0</v>
      </c>
      <c r="DZ93">
        <f t="shared" si="132"/>
        <v>0</v>
      </c>
      <c r="EA93" s="17">
        <f t="shared" si="133"/>
        <v>1</v>
      </c>
      <c r="EB93" s="85"/>
      <c r="EC93" s="85" t="str">
        <f t="shared" si="120"/>
        <v/>
      </c>
      <c r="ED93" s="85"/>
      <c r="EE93" s="65" t="s">
        <v>482</v>
      </c>
      <c r="EF93" s="84" t="s">
        <v>2317</v>
      </c>
      <c r="EG93" s="85"/>
      <c r="EH93" s="62" t="s">
        <v>302</v>
      </c>
      <c r="EI93" s="63" t="s">
        <v>302</v>
      </c>
      <c r="EJ93" s="59"/>
      <c r="EO93" s="65" t="s">
        <v>347</v>
      </c>
      <c r="EP93" s="65" t="s">
        <v>347</v>
      </c>
      <c r="EQ93" s="69" t="s">
        <v>926</v>
      </c>
      <c r="ER93" s="69" t="s">
        <v>1843</v>
      </c>
      <c r="ES93" s="69" t="s">
        <v>935</v>
      </c>
      <c r="ET93" s="78" t="s">
        <v>621</v>
      </c>
      <c r="EU93" s="69" t="s">
        <v>628</v>
      </c>
      <c r="EV93" s="69" t="s">
        <v>629</v>
      </c>
      <c r="EW93" s="69" t="s">
        <v>629</v>
      </c>
      <c r="EX93" s="69" t="s">
        <v>623</v>
      </c>
      <c r="EY93" s="69" t="s">
        <v>623</v>
      </c>
      <c r="EZ93" s="69" t="s">
        <v>635</v>
      </c>
      <c r="FA93" s="69" t="s">
        <v>635</v>
      </c>
      <c r="FB93" s="84" t="str">
        <f>""</f>
        <v/>
      </c>
      <c r="FH93" s="84">
        <f t="shared" si="113"/>
        <v>0</v>
      </c>
      <c r="FI93" s="84">
        <f t="shared" si="114"/>
        <v>1</v>
      </c>
      <c r="FJ93" s="85" t="s">
        <v>2047</v>
      </c>
      <c r="FN93" s="84">
        <f t="shared" si="115"/>
        <v>0</v>
      </c>
      <c r="FO93" s="84">
        <f t="shared" si="116"/>
        <v>1</v>
      </c>
      <c r="FP93" s="84" t="s">
        <v>2189</v>
      </c>
    </row>
    <row r="94" spans="1:172" ht="18" customHeight="1" x14ac:dyDescent="0.25">
      <c r="A94" s="230" t="str">
        <f t="shared" si="121"/>
        <v/>
      </c>
      <c r="B94" s="230"/>
      <c r="C94" s="230"/>
      <c r="D94" s="230"/>
      <c r="E94" s="230"/>
      <c r="F94" s="230"/>
      <c r="G94" s="230"/>
      <c r="H94" s="230"/>
      <c r="I94" s="230"/>
      <c r="J94" s="230"/>
      <c r="K94" s="230"/>
      <c r="L94" s="230"/>
      <c r="M94" s="230"/>
      <c r="N94" s="230" t="str">
        <f t="shared" si="122"/>
        <v/>
      </c>
      <c r="O94" s="230"/>
      <c r="P94" s="230"/>
      <c r="Q94" s="230"/>
      <c r="R94" s="230"/>
      <c r="S94" s="230"/>
      <c r="T94" s="230"/>
      <c r="U94" s="230"/>
      <c r="V94" s="230"/>
      <c r="W94" s="230"/>
      <c r="X94" s="230"/>
      <c r="Y94" s="230"/>
      <c r="Z94" s="230"/>
      <c r="AA94" s="230"/>
      <c r="AB94" s="230"/>
      <c r="AC94" s="230"/>
      <c r="AD94" s="230"/>
      <c r="AE94" s="230"/>
      <c r="AF94" s="230"/>
      <c r="AG94" s="230"/>
      <c r="AH94" s="230"/>
      <c r="AI94" s="230"/>
      <c r="AJ94" s="230"/>
      <c r="AK94" s="230"/>
      <c r="AL94" s="230"/>
      <c r="AM94" s="230"/>
      <c r="AN94" s="230"/>
      <c r="AO94" s="230"/>
      <c r="AP94" s="230"/>
      <c r="AQ94" s="230"/>
      <c r="AR94" s="230"/>
      <c r="AS94" s="230"/>
      <c r="AT94" s="230"/>
      <c r="AU94" s="230" t="str">
        <f t="shared" si="123"/>
        <v/>
      </c>
      <c r="AV94" s="230"/>
      <c r="AW94" s="230"/>
      <c r="AX94" s="230"/>
      <c r="AY94" s="230"/>
      <c r="AZ94" s="230"/>
      <c r="BA94" s="230"/>
      <c r="BB94" s="230"/>
      <c r="BC94" s="230"/>
      <c r="BD94" s="230"/>
      <c r="BE94" s="230"/>
      <c r="BF94" s="230"/>
      <c r="BG94" s="230"/>
      <c r="BH94" s="230" t="str">
        <f t="shared" si="124"/>
        <v/>
      </c>
      <c r="BI94" s="230"/>
      <c r="BJ94" s="230"/>
      <c r="BK94" s="230"/>
      <c r="BL94" s="230"/>
      <c r="BM94" s="230"/>
      <c r="BN94" s="230"/>
      <c r="BO94" s="230"/>
      <c r="BP94" s="230"/>
      <c r="BQ94" s="230"/>
      <c r="BR94" s="230"/>
      <c r="BS94" s="230"/>
      <c r="BT94" s="230"/>
      <c r="BU94" s="230"/>
      <c r="BV94" s="230"/>
      <c r="BW94" s="230"/>
      <c r="BX94" s="230"/>
      <c r="BY94" s="230"/>
      <c r="BZ94" s="230"/>
      <c r="CA94" s="230"/>
      <c r="CB94" s="230"/>
      <c r="CC94" s="230"/>
      <c r="CD94" s="230"/>
      <c r="CE94" s="230"/>
      <c r="CF94" s="230"/>
      <c r="CG94" s="230"/>
      <c r="CH94" s="230"/>
      <c r="CI94" s="230"/>
      <c r="CJ94" s="230"/>
      <c r="CK94" s="230"/>
      <c r="CL94" s="230"/>
      <c r="CM94" s="230"/>
      <c r="CN94" s="230"/>
      <c r="CO94" s="60">
        <v>24</v>
      </c>
      <c r="CP94" s="60">
        <v>53</v>
      </c>
      <c r="CV94">
        <f t="shared" ca="1" si="111"/>
        <v>1</v>
      </c>
      <c r="CW94" s="58" t="str">
        <f>Isengard!W14</f>
        <v/>
      </c>
      <c r="DC94" s="84">
        <f t="shared" si="105"/>
        <v>1</v>
      </c>
      <c r="DD94" s="84">
        <f>Mordor!AP33</f>
        <v>0</v>
      </c>
      <c r="DE94" s="84" t="str">
        <f>Mordor!AA33</f>
        <v>Giant Spider</v>
      </c>
      <c r="DF94" s="84" t="str">
        <f>Mordor!CA33</f>
        <v>-</v>
      </c>
      <c r="DK94" s="84"/>
      <c r="DL94">
        <f>LOOKUP(DK91,$EH:$EH,$EL:$EL)</f>
        <v>0</v>
      </c>
      <c r="DM94" s="84">
        <f t="shared" si="151"/>
        <v>0</v>
      </c>
      <c r="DN94">
        <f t="shared" si="145"/>
        <v>0</v>
      </c>
      <c r="DO94">
        <f t="shared" si="139"/>
        <v>0</v>
      </c>
      <c r="DP94">
        <f t="shared" si="140"/>
        <v>0</v>
      </c>
      <c r="DQ94">
        <f t="shared" si="141"/>
        <v>0</v>
      </c>
      <c r="DR94">
        <f t="shared" si="142"/>
        <v>0</v>
      </c>
      <c r="DS94">
        <f t="shared" si="143"/>
        <v>0</v>
      </c>
      <c r="DT94">
        <f t="shared" si="126"/>
        <v>0</v>
      </c>
      <c r="DU94">
        <f t="shared" si="127"/>
        <v>0</v>
      </c>
      <c r="DV94">
        <f t="shared" si="128"/>
        <v>0</v>
      </c>
      <c r="DW94">
        <f t="shared" si="129"/>
        <v>0</v>
      </c>
      <c r="DX94">
        <f t="shared" si="130"/>
        <v>0</v>
      </c>
      <c r="DY94">
        <f t="shared" si="131"/>
        <v>0</v>
      </c>
      <c r="DZ94">
        <f t="shared" si="132"/>
        <v>0</v>
      </c>
      <c r="EA94" s="17">
        <f t="shared" si="133"/>
        <v>1</v>
      </c>
      <c r="EB94" s="85"/>
      <c r="EC94" s="85" t="str">
        <f t="shared" si="120"/>
        <v/>
      </c>
      <c r="ED94" s="85"/>
      <c r="EE94" s="65" t="s">
        <v>471</v>
      </c>
      <c r="EF94" s="84" t="s">
        <v>2314</v>
      </c>
      <c r="EG94" s="85"/>
      <c r="EH94" s="62" t="s">
        <v>289</v>
      </c>
      <c r="EI94" s="63" t="s">
        <v>289</v>
      </c>
      <c r="EJ94" s="59"/>
      <c r="EO94" s="65" t="s">
        <v>937</v>
      </c>
      <c r="EP94" s="65" t="s">
        <v>347</v>
      </c>
      <c r="EQ94" s="69" t="s">
        <v>926</v>
      </c>
      <c r="ER94" s="69" t="s">
        <v>1843</v>
      </c>
      <c r="ES94" s="69" t="s">
        <v>935</v>
      </c>
      <c r="ET94" s="78" t="s">
        <v>621</v>
      </c>
      <c r="EU94" s="69" t="s">
        <v>624</v>
      </c>
      <c r="EV94" s="69" t="s">
        <v>629</v>
      </c>
      <c r="EW94" s="69" t="s">
        <v>629</v>
      </c>
      <c r="EX94" s="69" t="s">
        <v>623</v>
      </c>
      <c r="EY94" s="69" t="s">
        <v>623</v>
      </c>
      <c r="EZ94" s="69" t="s">
        <v>635</v>
      </c>
      <c r="FA94" s="69" t="s">
        <v>635</v>
      </c>
      <c r="FB94" s="84" t="str">
        <f>""</f>
        <v/>
      </c>
      <c r="FH94" s="84">
        <f t="shared" si="113"/>
        <v>0</v>
      </c>
      <c r="FI94" s="84">
        <f t="shared" si="114"/>
        <v>1</v>
      </c>
      <c r="FJ94" s="85" t="s">
        <v>1441</v>
      </c>
      <c r="FN94" s="84">
        <f t="shared" si="115"/>
        <v>0</v>
      </c>
      <c r="FO94" s="84">
        <f t="shared" si="116"/>
        <v>1</v>
      </c>
      <c r="FP94" s="84" t="s">
        <v>2190</v>
      </c>
    </row>
    <row r="95" spans="1:172" ht="18" customHeight="1" x14ac:dyDescent="0.25">
      <c r="A95" s="230" t="str">
        <f t="shared" si="121"/>
        <v/>
      </c>
      <c r="B95" s="230"/>
      <c r="C95" s="230"/>
      <c r="D95" s="230"/>
      <c r="E95" s="230"/>
      <c r="F95" s="230"/>
      <c r="G95" s="230"/>
      <c r="H95" s="230"/>
      <c r="I95" s="230"/>
      <c r="J95" s="230"/>
      <c r="K95" s="230"/>
      <c r="L95" s="230"/>
      <c r="M95" s="230"/>
      <c r="N95" s="230" t="str">
        <f t="shared" si="122"/>
        <v/>
      </c>
      <c r="O95" s="230"/>
      <c r="P95" s="230"/>
      <c r="Q95" s="230"/>
      <c r="R95" s="230"/>
      <c r="S95" s="230"/>
      <c r="T95" s="230"/>
      <c r="U95" s="230"/>
      <c r="V95" s="230"/>
      <c r="W95" s="230"/>
      <c r="X95" s="230"/>
      <c r="Y95" s="230"/>
      <c r="Z95" s="230"/>
      <c r="AA95" s="230"/>
      <c r="AB95" s="230"/>
      <c r="AC95" s="230"/>
      <c r="AD95" s="230"/>
      <c r="AE95" s="230"/>
      <c r="AF95" s="230"/>
      <c r="AG95" s="230"/>
      <c r="AH95" s="230"/>
      <c r="AI95" s="230"/>
      <c r="AJ95" s="230"/>
      <c r="AK95" s="230"/>
      <c r="AL95" s="230"/>
      <c r="AM95" s="230"/>
      <c r="AN95" s="230"/>
      <c r="AO95" s="230"/>
      <c r="AP95" s="230"/>
      <c r="AQ95" s="230"/>
      <c r="AR95" s="230"/>
      <c r="AS95" s="230"/>
      <c r="AT95" s="230"/>
      <c r="AU95" s="230" t="str">
        <f t="shared" si="123"/>
        <v/>
      </c>
      <c r="AV95" s="230"/>
      <c r="AW95" s="230"/>
      <c r="AX95" s="230"/>
      <c r="AY95" s="230"/>
      <c r="AZ95" s="230"/>
      <c r="BA95" s="230"/>
      <c r="BB95" s="230"/>
      <c r="BC95" s="230"/>
      <c r="BD95" s="230"/>
      <c r="BE95" s="230"/>
      <c r="BF95" s="230"/>
      <c r="BG95" s="230"/>
      <c r="BH95" s="230" t="str">
        <f t="shared" si="124"/>
        <v/>
      </c>
      <c r="BI95" s="230"/>
      <c r="BJ95" s="230"/>
      <c r="BK95" s="230"/>
      <c r="BL95" s="230"/>
      <c r="BM95" s="230"/>
      <c r="BN95" s="230"/>
      <c r="BO95" s="230"/>
      <c r="BP95" s="230"/>
      <c r="BQ95" s="230"/>
      <c r="BR95" s="230"/>
      <c r="BS95" s="230"/>
      <c r="BT95" s="230"/>
      <c r="BU95" s="230"/>
      <c r="BV95" s="230"/>
      <c r="BW95" s="230"/>
      <c r="BX95" s="230"/>
      <c r="BY95" s="230"/>
      <c r="BZ95" s="230"/>
      <c r="CA95" s="230"/>
      <c r="CB95" s="230"/>
      <c r="CC95" s="230"/>
      <c r="CD95" s="230"/>
      <c r="CE95" s="230"/>
      <c r="CF95" s="230"/>
      <c r="CG95" s="230"/>
      <c r="CH95" s="230"/>
      <c r="CI95" s="230"/>
      <c r="CJ95" s="230"/>
      <c r="CK95" s="230"/>
      <c r="CL95" s="230"/>
      <c r="CM95" s="230"/>
      <c r="CN95" s="230"/>
      <c r="CO95" s="60">
        <v>25</v>
      </c>
      <c r="CP95" s="60">
        <v>54</v>
      </c>
      <c r="CV95">
        <f t="shared" ca="1" si="111"/>
        <v>1</v>
      </c>
      <c r="CW95" s="58" t="str">
        <f>Isengard!W15</f>
        <v/>
      </c>
      <c r="DC95" s="84">
        <f t="shared" si="105"/>
        <v>1</v>
      </c>
      <c r="DD95" s="84">
        <f>Mordor!AP34</f>
        <v>0</v>
      </c>
      <c r="DE95" s="84" t="str">
        <f>Mordor!AA34</f>
        <v>Venom-back Spider</v>
      </c>
      <c r="DF95" s="84" t="str">
        <f>Mordor!CA34</f>
        <v>-</v>
      </c>
      <c r="DK95" s="84"/>
      <c r="DL95">
        <f>LOOKUP(DK91,$EH:$EH,$EM:$EM)</f>
        <v>0</v>
      </c>
      <c r="DM95" s="84">
        <f t="shared" si="151"/>
        <v>0</v>
      </c>
      <c r="DN95">
        <f t="shared" si="145"/>
        <v>0</v>
      </c>
      <c r="DO95">
        <f t="shared" si="139"/>
        <v>0</v>
      </c>
      <c r="DP95">
        <f t="shared" si="140"/>
        <v>0</v>
      </c>
      <c r="DQ95">
        <f t="shared" si="141"/>
        <v>0</v>
      </c>
      <c r="DR95">
        <f t="shared" si="142"/>
        <v>0</v>
      </c>
      <c r="DS95">
        <f t="shared" si="143"/>
        <v>0</v>
      </c>
      <c r="DT95">
        <f t="shared" si="126"/>
        <v>0</v>
      </c>
      <c r="DU95">
        <f t="shared" si="127"/>
        <v>0</v>
      </c>
      <c r="DV95">
        <f t="shared" si="128"/>
        <v>0</v>
      </c>
      <c r="DW95">
        <f t="shared" si="129"/>
        <v>0</v>
      </c>
      <c r="DX95">
        <f t="shared" si="130"/>
        <v>0</v>
      </c>
      <c r="DY95">
        <f t="shared" si="131"/>
        <v>0</v>
      </c>
      <c r="DZ95">
        <f t="shared" si="132"/>
        <v>0</v>
      </c>
      <c r="EA95" s="17">
        <f t="shared" si="133"/>
        <v>1</v>
      </c>
      <c r="EB95" s="85"/>
      <c r="EC95" s="85" t="str">
        <f t="shared" si="120"/>
        <v/>
      </c>
      <c r="ED95" s="85"/>
      <c r="EE95" s="65" t="s">
        <v>483</v>
      </c>
      <c r="EF95" s="84" t="s">
        <v>2318</v>
      </c>
      <c r="EG95" s="85"/>
      <c r="EH95" s="62" t="s">
        <v>2614</v>
      </c>
      <c r="EI95" s="63" t="s">
        <v>2614</v>
      </c>
      <c r="EJ95" s="64"/>
      <c r="EO95" s="65" t="s">
        <v>342</v>
      </c>
      <c r="EP95" s="65" t="s">
        <v>342</v>
      </c>
      <c r="EQ95" s="69" t="s">
        <v>926</v>
      </c>
      <c r="ER95" s="69" t="s">
        <v>1843</v>
      </c>
      <c r="ES95" s="69" t="s">
        <v>927</v>
      </c>
      <c r="ET95" s="78" t="s">
        <v>621</v>
      </c>
      <c r="EU95" s="69" t="s">
        <v>624</v>
      </c>
      <c r="EV95" s="69" t="s">
        <v>623</v>
      </c>
      <c r="EW95" s="69" t="s">
        <v>623</v>
      </c>
      <c r="EX95" s="69" t="s">
        <v>628</v>
      </c>
      <c r="EY95" s="69" t="s">
        <v>623</v>
      </c>
      <c r="EZ95" s="69" t="s">
        <v>623</v>
      </c>
      <c r="FA95" s="69" t="s">
        <v>623</v>
      </c>
      <c r="FB95" s="70" t="s">
        <v>928</v>
      </c>
      <c r="FH95" s="84">
        <f t="shared" si="113"/>
        <v>0</v>
      </c>
      <c r="FI95" s="84">
        <f t="shared" si="114"/>
        <v>1</v>
      </c>
      <c r="FJ95" s="85" t="s">
        <v>1442</v>
      </c>
      <c r="FN95" s="84">
        <f t="shared" si="115"/>
        <v>0</v>
      </c>
      <c r="FO95" s="84">
        <f t="shared" si="116"/>
        <v>1</v>
      </c>
      <c r="FP95" s="84" t="s">
        <v>2191</v>
      </c>
    </row>
    <row r="96" spans="1:172" ht="18" customHeight="1" x14ac:dyDescent="0.25">
      <c r="A96" s="230" t="str">
        <f t="shared" si="121"/>
        <v/>
      </c>
      <c r="B96" s="230"/>
      <c r="C96" s="230"/>
      <c r="D96" s="230"/>
      <c r="E96" s="230"/>
      <c r="F96" s="230"/>
      <c r="G96" s="230"/>
      <c r="H96" s="230"/>
      <c r="I96" s="230"/>
      <c r="J96" s="230"/>
      <c r="K96" s="230"/>
      <c r="L96" s="230"/>
      <c r="M96" s="230"/>
      <c r="N96" s="230" t="str">
        <f t="shared" si="122"/>
        <v/>
      </c>
      <c r="O96" s="230"/>
      <c r="P96" s="230"/>
      <c r="Q96" s="230"/>
      <c r="R96" s="230"/>
      <c r="S96" s="230"/>
      <c r="T96" s="230"/>
      <c r="U96" s="230"/>
      <c r="V96" s="230"/>
      <c r="W96" s="230"/>
      <c r="X96" s="230"/>
      <c r="Y96" s="230"/>
      <c r="Z96" s="230"/>
      <c r="AA96" s="230"/>
      <c r="AB96" s="230"/>
      <c r="AC96" s="230"/>
      <c r="AD96" s="230"/>
      <c r="AE96" s="230"/>
      <c r="AF96" s="230"/>
      <c r="AG96" s="230"/>
      <c r="AH96" s="230"/>
      <c r="AI96" s="230"/>
      <c r="AJ96" s="230"/>
      <c r="AK96" s="230"/>
      <c r="AL96" s="230"/>
      <c r="AM96" s="230"/>
      <c r="AN96" s="230"/>
      <c r="AO96" s="230"/>
      <c r="AP96" s="230"/>
      <c r="AQ96" s="230"/>
      <c r="AR96" s="230"/>
      <c r="AS96" s="230"/>
      <c r="AT96" s="230"/>
      <c r="AU96" s="230" t="str">
        <f t="shared" si="123"/>
        <v/>
      </c>
      <c r="AV96" s="230"/>
      <c r="AW96" s="230"/>
      <c r="AX96" s="230"/>
      <c r="AY96" s="230"/>
      <c r="AZ96" s="230"/>
      <c r="BA96" s="230"/>
      <c r="BB96" s="230"/>
      <c r="BC96" s="230"/>
      <c r="BD96" s="230"/>
      <c r="BE96" s="230"/>
      <c r="BF96" s="230"/>
      <c r="BG96" s="230"/>
      <c r="BH96" s="230" t="str">
        <f t="shared" si="124"/>
        <v/>
      </c>
      <c r="BI96" s="230"/>
      <c r="BJ96" s="230"/>
      <c r="BK96" s="230"/>
      <c r="BL96" s="230"/>
      <c r="BM96" s="230"/>
      <c r="BN96" s="230"/>
      <c r="BO96" s="230"/>
      <c r="BP96" s="230"/>
      <c r="BQ96" s="230"/>
      <c r="BR96" s="230"/>
      <c r="BS96" s="230"/>
      <c r="BT96" s="230"/>
      <c r="BU96" s="230"/>
      <c r="BV96" s="230"/>
      <c r="BW96" s="230"/>
      <c r="BX96" s="230"/>
      <c r="BY96" s="230"/>
      <c r="BZ96" s="230"/>
      <c r="CA96" s="230"/>
      <c r="CB96" s="230"/>
      <c r="CC96" s="230"/>
      <c r="CD96" s="230"/>
      <c r="CE96" s="230"/>
      <c r="CF96" s="230"/>
      <c r="CG96" s="230"/>
      <c r="CH96" s="230"/>
      <c r="CI96" s="230"/>
      <c r="CJ96" s="230"/>
      <c r="CK96" s="230"/>
      <c r="CL96" s="230"/>
      <c r="CM96" s="230"/>
      <c r="CN96" s="230"/>
      <c r="CO96" s="60">
        <v>26</v>
      </c>
      <c r="CP96" s="60">
        <v>55</v>
      </c>
      <c r="CV96">
        <f t="shared" ca="1" si="111"/>
        <v>1</v>
      </c>
      <c r="CW96" s="58" t="str">
        <f>Isengard!W16</f>
        <v/>
      </c>
      <c r="DC96" s="84">
        <f t="shared" si="105"/>
        <v>1</v>
      </c>
      <c r="DD96" s="84">
        <f>Mordor!AP35</f>
        <v>0</v>
      </c>
      <c r="DE96" s="84" t="str">
        <f>Mordor!AA35</f>
        <v>Black Guard of Barad-dûr</v>
      </c>
      <c r="DF96" s="84" t="str">
        <f>Mordor!CA35</f>
        <v>-</v>
      </c>
      <c r="DH96">
        <v>19</v>
      </c>
      <c r="DI96">
        <f>LOOKUP(DH96,$DC:$DC,$DE:$DE)</f>
        <v>0</v>
      </c>
      <c r="DJ96">
        <f>LOOKUP(DH96,$DC:$DC,$DF:$DF)</f>
        <v>0</v>
      </c>
      <c r="DK96" s="61">
        <f t="shared" ref="DK96" si="152">IF(DI96=0,0,CONCATENATE(DI96,IF(OR(COUNT(FIND("Horse",DJ96))=1,COUNT(FIND("Warg",DJ96))=1,COUNT(FIND("Engineer Captain",DJ96))=1,COUNT(FIND("War Camel",DJ96))=1,COUNT(FIND("Fell warg",DJ96))=1,COUNT(FIND("The white warg",DJ96))=1),"1.",""),IF(OR(COUNT(FIND("armoured horse",DJ96))=1,COUNT(FIND("Troll",DJ96))=1,COUNT(FIND("Mahûd Beastmaster",DJ96))=1,COUNT(FIND("Signal Tower",DJ96))=1),"2.",""),IF(OR(COUNT(FIND("Fell Beast",DJ96))=1,COUNT(FIND("Upgraded Crew",DJ96))=1,COUNT(FIND("Khandish chariot",DJ96))=1),"3.",""),IF(COUNT(FIND("armoured Fell beast",DJ96))=1,"4.",""),IF(COUNT(FIND("Horned Fell beast",DJ96))=1,"5.","")))</f>
        <v>0</v>
      </c>
      <c r="DL96">
        <f>LOOKUP(DK96,$EH:$EH,$EI:$EI)</f>
        <v>0</v>
      </c>
      <c r="DM96" s="61">
        <f t="shared" ref="DM96" si="153">IF(DL96=0,0,CONCATENATE(DL96,IF(OR(COUNT(FIND("Morgul Arrows",DJ96))=1,COUNT(FIND("Shield",DJ96))=1,COUNT(FIND("The One Ring",DJ96))=1,COUNT(FIND("Breathe Fire",DJ96))=1,COUNT(FIND("Campfire",DJ96))=1,COUNT(FIND("Stone Flail",DJ96))=1),"1.",""),IF(OR(COUNT(FIND("Armour",DJ96))=1,COUNT(FIND("Fly",DJ96))=1,COUNT(FIND("Crown of Morgul",DJ96))=1,COUNT(FIND("War Drum",DJ96))=1),"2.",""),IF(OR(COUNT(FIND("Heavy armour",DJ96))=1,COUNT(FIND("Tough hide",DJ96))=1,COUNT(FIND("Gnarled Hide",DJ96))=1),"3.",""),IF(OR(COUNT(FIND("Wyrmtongue",DJ96))=1,COUNT(FIND("Foul Temperament",DJ96))=1,COUNT(FIND("Easterling War drum",DJ96))=1),"4.","")))</f>
        <v>0</v>
      </c>
      <c r="DN96">
        <f t="shared" si="145"/>
        <v>0</v>
      </c>
      <c r="DO96">
        <f t="shared" si="139"/>
        <v>0</v>
      </c>
      <c r="DP96">
        <f t="shared" si="140"/>
        <v>0</v>
      </c>
      <c r="DQ96">
        <f t="shared" si="141"/>
        <v>0</v>
      </c>
      <c r="DR96">
        <f t="shared" si="142"/>
        <v>0</v>
      </c>
      <c r="DS96">
        <f t="shared" si="143"/>
        <v>0</v>
      </c>
      <c r="DT96">
        <f t="shared" si="126"/>
        <v>0</v>
      </c>
      <c r="DU96">
        <f t="shared" si="127"/>
        <v>0</v>
      </c>
      <c r="DV96">
        <f t="shared" si="128"/>
        <v>0</v>
      </c>
      <c r="DW96">
        <f t="shared" si="129"/>
        <v>0</v>
      </c>
      <c r="DX96">
        <f t="shared" si="130"/>
        <v>0</v>
      </c>
      <c r="DY96">
        <f t="shared" si="131"/>
        <v>0</v>
      </c>
      <c r="DZ96">
        <f t="shared" si="132"/>
        <v>0</v>
      </c>
      <c r="EA96" s="17">
        <f t="shared" si="133"/>
        <v>1</v>
      </c>
      <c r="EB96" s="85" t="str">
        <f>IF(COUNT(FIND(" with ",DJ96))=1,SUBSTITUTE(DJ96,CONCATENATE(DI96," with"),""),"")</f>
        <v/>
      </c>
      <c r="EC96" s="85" t="str">
        <f t="shared" si="120"/>
        <v/>
      </c>
      <c r="ED96" s="85"/>
      <c r="EE96" s="65" t="s">
        <v>469</v>
      </c>
      <c r="EF96" s="84" t="s">
        <v>2314</v>
      </c>
      <c r="EG96" s="85"/>
      <c r="EH96" s="62" t="s">
        <v>2346</v>
      </c>
      <c r="EI96" s="63" t="s">
        <v>2346</v>
      </c>
      <c r="EJ96" s="64"/>
      <c r="EO96" s="65" t="s">
        <v>805</v>
      </c>
      <c r="EP96" s="65" t="s">
        <v>342</v>
      </c>
      <c r="EQ96" s="69" t="s">
        <v>926</v>
      </c>
      <c r="ER96" s="69" t="s">
        <v>1843</v>
      </c>
      <c r="ES96" s="69" t="s">
        <v>927</v>
      </c>
      <c r="ET96" s="78" t="s">
        <v>621</v>
      </c>
      <c r="EU96" s="69" t="s">
        <v>622</v>
      </c>
      <c r="EV96" s="69" t="s">
        <v>623</v>
      </c>
      <c r="EW96" s="69" t="s">
        <v>623</v>
      </c>
      <c r="EX96" s="69" t="s">
        <v>628</v>
      </c>
      <c r="EY96" s="69" t="s">
        <v>623</v>
      </c>
      <c r="EZ96" s="69" t="s">
        <v>623</v>
      </c>
      <c r="FA96" s="69" t="s">
        <v>623</v>
      </c>
      <c r="FB96" s="70" t="s">
        <v>928</v>
      </c>
      <c r="FH96" s="84">
        <f t="shared" si="113"/>
        <v>0</v>
      </c>
      <c r="FI96" s="84">
        <f t="shared" si="114"/>
        <v>1</v>
      </c>
      <c r="FJ96" s="85" t="str">
        <f>""</f>
        <v/>
      </c>
      <c r="FN96" s="84">
        <f t="shared" si="115"/>
        <v>0</v>
      </c>
      <c r="FO96" s="84">
        <f t="shared" si="116"/>
        <v>1</v>
      </c>
      <c r="FP96" s="84" t="s">
        <v>2194</v>
      </c>
    </row>
    <row r="97" spans="1:172" ht="18" customHeight="1" x14ac:dyDescent="0.25">
      <c r="A97" s="230" t="str">
        <f t="shared" si="121"/>
        <v/>
      </c>
      <c r="B97" s="230"/>
      <c r="C97" s="230"/>
      <c r="D97" s="230"/>
      <c r="E97" s="230"/>
      <c r="F97" s="230"/>
      <c r="G97" s="230"/>
      <c r="H97" s="230"/>
      <c r="I97" s="230"/>
      <c r="J97" s="230"/>
      <c r="K97" s="230"/>
      <c r="L97" s="230"/>
      <c r="M97" s="230"/>
      <c r="N97" s="230" t="str">
        <f t="shared" si="122"/>
        <v/>
      </c>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30"/>
      <c r="AS97" s="230"/>
      <c r="AT97" s="230"/>
      <c r="AU97" s="230" t="str">
        <f t="shared" si="123"/>
        <v/>
      </c>
      <c r="AV97" s="230"/>
      <c r="AW97" s="230"/>
      <c r="AX97" s="230"/>
      <c r="AY97" s="230"/>
      <c r="AZ97" s="230"/>
      <c r="BA97" s="230"/>
      <c r="BB97" s="230"/>
      <c r="BC97" s="230"/>
      <c r="BD97" s="230"/>
      <c r="BE97" s="230"/>
      <c r="BF97" s="230"/>
      <c r="BG97" s="230"/>
      <c r="BH97" s="230" t="str">
        <f t="shared" si="124"/>
        <v/>
      </c>
      <c r="BI97" s="230"/>
      <c r="BJ97" s="230"/>
      <c r="BK97" s="230"/>
      <c r="BL97" s="230"/>
      <c r="BM97" s="230"/>
      <c r="BN97" s="230"/>
      <c r="BO97" s="230"/>
      <c r="BP97" s="230"/>
      <c r="BQ97" s="230"/>
      <c r="BR97" s="230"/>
      <c r="BS97" s="230"/>
      <c r="BT97" s="230"/>
      <c r="BU97" s="230"/>
      <c r="BV97" s="230"/>
      <c r="BW97" s="230"/>
      <c r="BX97" s="230"/>
      <c r="BY97" s="230"/>
      <c r="BZ97" s="230"/>
      <c r="CA97" s="230"/>
      <c r="CB97" s="230"/>
      <c r="CC97" s="230"/>
      <c r="CD97" s="230"/>
      <c r="CE97" s="230"/>
      <c r="CF97" s="230"/>
      <c r="CG97" s="230"/>
      <c r="CH97" s="230"/>
      <c r="CI97" s="230"/>
      <c r="CJ97" s="230"/>
      <c r="CK97" s="230"/>
      <c r="CL97" s="230"/>
      <c r="CM97" s="230"/>
      <c r="CN97" s="230"/>
      <c r="CO97" s="60">
        <v>27</v>
      </c>
      <c r="CP97" s="60">
        <v>56</v>
      </c>
      <c r="CV97">
        <f t="shared" ca="1" si="111"/>
        <v>1</v>
      </c>
      <c r="CW97" s="58" t="str">
        <f>Isengard!W17</f>
        <v/>
      </c>
      <c r="DC97">
        <f t="shared" si="105"/>
        <v>1</v>
      </c>
      <c r="DD97" s="84">
        <f>Mordor!AP36</f>
        <v>0</v>
      </c>
      <c r="DE97" s="84" t="str">
        <f>Mordor!AA36</f>
        <v>Black Guard of Barad-dûr</v>
      </c>
      <c r="DF97" s="84" t="str">
        <f>Mordor!CA36</f>
        <v>-</v>
      </c>
      <c r="DK97" s="84"/>
      <c r="DL97">
        <f>LOOKUP(DK96,$EH:$EH,$EJ:$EJ)</f>
        <v>0</v>
      </c>
      <c r="DM97" s="84">
        <f t="shared" ref="DM97:DM100" si="154">DL97</f>
        <v>0</v>
      </c>
      <c r="DN97">
        <f t="shared" si="145"/>
        <v>0</v>
      </c>
      <c r="DO97">
        <f t="shared" si="139"/>
        <v>0</v>
      </c>
      <c r="DP97">
        <f t="shared" si="140"/>
        <v>0</v>
      </c>
      <c r="DQ97">
        <f t="shared" si="141"/>
        <v>0</v>
      </c>
      <c r="DR97">
        <f t="shared" si="142"/>
        <v>0</v>
      </c>
      <c r="DS97">
        <f t="shared" si="143"/>
        <v>0</v>
      </c>
      <c r="DT97">
        <f t="shared" si="126"/>
        <v>0</v>
      </c>
      <c r="DU97">
        <f t="shared" si="127"/>
        <v>0</v>
      </c>
      <c r="DV97">
        <f t="shared" si="128"/>
        <v>0</v>
      </c>
      <c r="DW97">
        <f t="shared" si="129"/>
        <v>0</v>
      </c>
      <c r="DX97">
        <f t="shared" si="130"/>
        <v>0</v>
      </c>
      <c r="DY97">
        <f t="shared" si="131"/>
        <v>0</v>
      </c>
      <c r="DZ97">
        <f t="shared" si="132"/>
        <v>0</v>
      </c>
      <c r="EA97" s="17">
        <f t="shared" si="133"/>
        <v>1</v>
      </c>
      <c r="EB97" s="85"/>
      <c r="EC97" s="85" t="str">
        <f t="shared" si="120"/>
        <v/>
      </c>
      <c r="ED97" s="85"/>
      <c r="EE97" s="65" t="s">
        <v>481</v>
      </c>
      <c r="EF97" s="84" t="s">
        <v>2316</v>
      </c>
      <c r="EG97" s="85"/>
      <c r="EH97" s="62" t="s">
        <v>2347</v>
      </c>
      <c r="EI97" s="63" t="s">
        <v>2347</v>
      </c>
      <c r="EJ97" s="64"/>
      <c r="EO97" s="65" t="s">
        <v>381</v>
      </c>
      <c r="EP97" s="65" t="s">
        <v>381</v>
      </c>
      <c r="EQ97" s="69" t="s">
        <v>982</v>
      </c>
      <c r="ER97" s="69" t="s">
        <v>721</v>
      </c>
      <c r="ES97" s="69" t="s">
        <v>983</v>
      </c>
      <c r="ET97" s="78" t="s">
        <v>624</v>
      </c>
      <c r="EU97" s="69" t="s">
        <v>622</v>
      </c>
      <c r="EV97" s="69" t="s">
        <v>623</v>
      </c>
      <c r="EW97" s="69" t="s">
        <v>621</v>
      </c>
      <c r="EX97" s="69" t="s">
        <v>629</v>
      </c>
      <c r="EY97" s="84" t="str">
        <f>""</f>
        <v/>
      </c>
      <c r="EZ97" s="84" t="str">
        <f>""</f>
        <v/>
      </c>
      <c r="FA97" s="84" t="str">
        <f>""</f>
        <v/>
      </c>
      <c r="FB97" s="70" t="s">
        <v>1769</v>
      </c>
      <c r="FH97" s="84">
        <f t="shared" si="113"/>
        <v>1</v>
      </c>
      <c r="FI97" s="84">
        <f t="shared" si="114"/>
        <v>1</v>
      </c>
      <c r="FJ97" s="85" t="s">
        <v>1104</v>
      </c>
      <c r="FN97" s="84">
        <f t="shared" si="115"/>
        <v>0</v>
      </c>
      <c r="FO97" s="84">
        <f t="shared" si="116"/>
        <v>1</v>
      </c>
      <c r="FP97" s="84" t="s">
        <v>2188</v>
      </c>
    </row>
    <row r="98" spans="1:172" ht="18" customHeight="1" x14ac:dyDescent="0.25">
      <c r="A98" s="230" t="str">
        <f t="shared" si="121"/>
        <v/>
      </c>
      <c r="B98" s="230"/>
      <c r="C98" s="230"/>
      <c r="D98" s="230"/>
      <c r="E98" s="230"/>
      <c r="F98" s="230"/>
      <c r="G98" s="230"/>
      <c r="H98" s="230"/>
      <c r="I98" s="230"/>
      <c r="J98" s="230"/>
      <c r="K98" s="230"/>
      <c r="L98" s="230"/>
      <c r="M98" s="230"/>
      <c r="N98" s="230" t="str">
        <f t="shared" si="122"/>
        <v/>
      </c>
      <c r="O98" s="230"/>
      <c r="P98" s="230"/>
      <c r="Q98" s="230"/>
      <c r="R98" s="230"/>
      <c r="S98" s="230"/>
      <c r="T98" s="230"/>
      <c r="U98" s="230"/>
      <c r="V98" s="230"/>
      <c r="W98" s="230"/>
      <c r="X98" s="230"/>
      <c r="Y98" s="230"/>
      <c r="Z98" s="230"/>
      <c r="AA98" s="230"/>
      <c r="AB98" s="230"/>
      <c r="AC98" s="230"/>
      <c r="AD98" s="230"/>
      <c r="AE98" s="230"/>
      <c r="AF98" s="230"/>
      <c r="AG98" s="230"/>
      <c r="AH98" s="230"/>
      <c r="AI98" s="230"/>
      <c r="AJ98" s="230"/>
      <c r="AK98" s="230"/>
      <c r="AL98" s="230"/>
      <c r="AM98" s="230"/>
      <c r="AN98" s="230"/>
      <c r="AO98" s="230"/>
      <c r="AP98" s="230"/>
      <c r="AQ98" s="230"/>
      <c r="AR98" s="230"/>
      <c r="AS98" s="230"/>
      <c r="AT98" s="230"/>
      <c r="AU98" s="230" t="str">
        <f t="shared" si="123"/>
        <v/>
      </c>
      <c r="AV98" s="230"/>
      <c r="AW98" s="230"/>
      <c r="AX98" s="230"/>
      <c r="AY98" s="230"/>
      <c r="AZ98" s="230"/>
      <c r="BA98" s="230"/>
      <c r="BB98" s="230"/>
      <c r="BC98" s="230"/>
      <c r="BD98" s="230"/>
      <c r="BE98" s="230"/>
      <c r="BF98" s="230"/>
      <c r="BG98" s="230"/>
      <c r="BH98" s="230" t="str">
        <f t="shared" si="124"/>
        <v/>
      </c>
      <c r="BI98" s="230"/>
      <c r="BJ98" s="230"/>
      <c r="BK98" s="230"/>
      <c r="BL98" s="230"/>
      <c r="BM98" s="230"/>
      <c r="BN98" s="230"/>
      <c r="BO98" s="230"/>
      <c r="BP98" s="230"/>
      <c r="BQ98" s="230"/>
      <c r="BR98" s="230"/>
      <c r="BS98" s="230"/>
      <c r="BT98" s="230"/>
      <c r="BU98" s="230"/>
      <c r="BV98" s="230"/>
      <c r="BW98" s="230"/>
      <c r="BX98" s="230"/>
      <c r="BY98" s="230"/>
      <c r="BZ98" s="230"/>
      <c r="CA98" s="230"/>
      <c r="CB98" s="230"/>
      <c r="CC98" s="230"/>
      <c r="CD98" s="230"/>
      <c r="CE98" s="230"/>
      <c r="CF98" s="230"/>
      <c r="CG98" s="230"/>
      <c r="CH98" s="230"/>
      <c r="CI98" s="230"/>
      <c r="CJ98" s="230"/>
      <c r="CK98" s="230"/>
      <c r="CL98" s="230"/>
      <c r="CM98" s="230"/>
      <c r="CN98" s="230"/>
      <c r="CO98" s="60">
        <v>28</v>
      </c>
      <c r="CP98" s="60">
        <v>57</v>
      </c>
      <c r="CV98">
        <f t="shared" ca="1" si="111"/>
        <v>1</v>
      </c>
      <c r="CW98" s="58" t="str">
        <f>Isengard!W18</f>
        <v/>
      </c>
      <c r="DC98">
        <f t="shared" si="105"/>
        <v>1</v>
      </c>
      <c r="DD98" s="84">
        <f>Mordor!AP37</f>
        <v>0</v>
      </c>
      <c r="DE98" s="84" t="str">
        <f>Mordor!AA37</f>
        <v>Spectre</v>
      </c>
      <c r="DF98" s="84" t="str">
        <f>Mordor!CA37</f>
        <v>-</v>
      </c>
      <c r="DK98" s="84"/>
      <c r="DL98">
        <f>LOOKUP(DK96,$EH:$EH,$EK:$EK)</f>
        <v>0</v>
      </c>
      <c r="DM98" s="84">
        <f t="shared" si="154"/>
        <v>0</v>
      </c>
      <c r="DN98">
        <f t="shared" si="145"/>
        <v>0</v>
      </c>
      <c r="DO98">
        <f t="shared" si="139"/>
        <v>0</v>
      </c>
      <c r="DP98">
        <f t="shared" si="140"/>
        <v>0</v>
      </c>
      <c r="DQ98">
        <f t="shared" si="141"/>
        <v>0</v>
      </c>
      <c r="DR98">
        <f t="shared" si="142"/>
        <v>0</v>
      </c>
      <c r="DS98">
        <f t="shared" si="143"/>
        <v>0</v>
      </c>
      <c r="DT98">
        <f t="shared" si="126"/>
        <v>0</v>
      </c>
      <c r="DU98">
        <f t="shared" si="127"/>
        <v>0</v>
      </c>
      <c r="DV98">
        <f t="shared" si="128"/>
        <v>0</v>
      </c>
      <c r="DW98">
        <f t="shared" si="129"/>
        <v>0</v>
      </c>
      <c r="DX98">
        <f t="shared" si="130"/>
        <v>0</v>
      </c>
      <c r="DY98">
        <f t="shared" si="131"/>
        <v>0</v>
      </c>
      <c r="DZ98">
        <f t="shared" si="132"/>
        <v>0</v>
      </c>
      <c r="EA98" s="17">
        <f t="shared" si="133"/>
        <v>1</v>
      </c>
      <c r="EB98" s="85"/>
      <c r="EC98" s="85" t="str">
        <f t="shared" si="120"/>
        <v/>
      </c>
      <c r="ED98" s="85"/>
      <c r="EE98" s="65" t="s">
        <v>390</v>
      </c>
      <c r="EF98" s="84" t="s">
        <v>2301</v>
      </c>
      <c r="EG98" s="85"/>
      <c r="EH98" s="62" t="s">
        <v>2611</v>
      </c>
      <c r="EI98" s="63" t="s">
        <v>2611</v>
      </c>
      <c r="EJ98" s="64"/>
      <c r="EO98" s="65" t="s">
        <v>392</v>
      </c>
      <c r="EP98" s="65" t="s">
        <v>392</v>
      </c>
      <c r="EQ98" s="69" t="s">
        <v>619</v>
      </c>
      <c r="ER98" s="69" t="s">
        <v>1843</v>
      </c>
      <c r="ES98" s="69" t="s">
        <v>981</v>
      </c>
      <c r="ET98" s="78" t="s">
        <v>623</v>
      </c>
      <c r="EU98" s="69" t="s">
        <v>623</v>
      </c>
      <c r="EV98" s="69" t="s">
        <v>635</v>
      </c>
      <c r="EW98" s="69" t="s">
        <v>635</v>
      </c>
      <c r="EX98" s="69" t="s">
        <v>629</v>
      </c>
      <c r="EY98" s="69" t="s">
        <v>645</v>
      </c>
      <c r="EZ98" s="69" t="s">
        <v>645</v>
      </c>
      <c r="FA98" s="69" t="s">
        <v>645</v>
      </c>
      <c r="FB98" s="73" t="s">
        <v>989</v>
      </c>
      <c r="FH98" s="84">
        <f t="shared" si="113"/>
        <v>0</v>
      </c>
      <c r="FI98" s="84">
        <f t="shared" si="114"/>
        <v>1</v>
      </c>
      <c r="FJ98" s="83" t="s">
        <v>1874</v>
      </c>
      <c r="FN98" s="84">
        <f t="shared" si="115"/>
        <v>0</v>
      </c>
      <c r="FO98" s="84">
        <f t="shared" si="116"/>
        <v>1</v>
      </c>
      <c r="FP98" s="84" t="s">
        <v>1748</v>
      </c>
    </row>
    <row r="99" spans="1:172" ht="18" customHeight="1" x14ac:dyDescent="0.25">
      <c r="A99" s="230" t="str">
        <f t="shared" si="121"/>
        <v/>
      </c>
      <c r="B99" s="230"/>
      <c r="C99" s="230"/>
      <c r="D99" s="230"/>
      <c r="E99" s="230"/>
      <c r="F99" s="230"/>
      <c r="G99" s="230"/>
      <c r="H99" s="230"/>
      <c r="I99" s="230"/>
      <c r="J99" s="230"/>
      <c r="K99" s="230"/>
      <c r="L99" s="230"/>
      <c r="M99" s="230"/>
      <c r="N99" s="230" t="str">
        <f t="shared" si="122"/>
        <v/>
      </c>
      <c r="O99" s="230"/>
      <c r="P99" s="230"/>
      <c r="Q99" s="230"/>
      <c r="R99" s="230"/>
      <c r="S99" s="230"/>
      <c r="T99" s="230"/>
      <c r="U99" s="230"/>
      <c r="V99" s="230"/>
      <c r="W99" s="230"/>
      <c r="X99" s="230"/>
      <c r="Y99" s="230"/>
      <c r="Z99" s="230"/>
      <c r="AA99" s="230"/>
      <c r="AB99" s="230"/>
      <c r="AC99" s="230"/>
      <c r="AD99" s="230"/>
      <c r="AE99" s="230"/>
      <c r="AF99" s="230"/>
      <c r="AG99" s="230"/>
      <c r="AH99" s="230"/>
      <c r="AI99" s="230"/>
      <c r="AJ99" s="230"/>
      <c r="AK99" s="230"/>
      <c r="AL99" s="230"/>
      <c r="AM99" s="230"/>
      <c r="AN99" s="230"/>
      <c r="AO99" s="230"/>
      <c r="AP99" s="230"/>
      <c r="AQ99" s="230"/>
      <c r="AR99" s="230"/>
      <c r="AS99" s="230"/>
      <c r="AT99" s="230"/>
      <c r="AU99" s="230" t="str">
        <f t="shared" si="123"/>
        <v/>
      </c>
      <c r="AV99" s="230"/>
      <c r="AW99" s="230"/>
      <c r="AX99" s="230"/>
      <c r="AY99" s="230"/>
      <c r="AZ99" s="230"/>
      <c r="BA99" s="230"/>
      <c r="BB99" s="230"/>
      <c r="BC99" s="230"/>
      <c r="BD99" s="230"/>
      <c r="BE99" s="230"/>
      <c r="BF99" s="230"/>
      <c r="BG99" s="230"/>
      <c r="BH99" s="230" t="str">
        <f t="shared" si="124"/>
        <v/>
      </c>
      <c r="BI99" s="230"/>
      <c r="BJ99" s="230"/>
      <c r="BK99" s="230"/>
      <c r="BL99" s="230"/>
      <c r="BM99" s="230"/>
      <c r="BN99" s="230"/>
      <c r="BO99" s="230"/>
      <c r="BP99" s="230"/>
      <c r="BQ99" s="230"/>
      <c r="BR99" s="230"/>
      <c r="BS99" s="230"/>
      <c r="BT99" s="230"/>
      <c r="BU99" s="230"/>
      <c r="BV99" s="230"/>
      <c r="BW99" s="230"/>
      <c r="BX99" s="230"/>
      <c r="BY99" s="230"/>
      <c r="BZ99" s="230"/>
      <c r="CA99" s="230"/>
      <c r="CB99" s="230"/>
      <c r="CC99" s="230"/>
      <c r="CD99" s="230"/>
      <c r="CE99" s="230"/>
      <c r="CF99" s="230"/>
      <c r="CG99" s="230"/>
      <c r="CH99" s="230"/>
      <c r="CI99" s="230"/>
      <c r="CJ99" s="230"/>
      <c r="CK99" s="230"/>
      <c r="CL99" s="230"/>
      <c r="CM99" s="230"/>
      <c r="CN99" s="230"/>
      <c r="CO99" s="60">
        <v>29</v>
      </c>
      <c r="CP99" s="60">
        <v>58</v>
      </c>
      <c r="CV99">
        <f t="shared" ca="1" si="111"/>
        <v>1</v>
      </c>
      <c r="CW99" s="58" t="str">
        <f>Isengard!W19</f>
        <v/>
      </c>
      <c r="DC99">
        <f t="shared" si="105"/>
        <v>1</v>
      </c>
      <c r="DD99" s="84">
        <f>Mordor!AP38</f>
        <v>0</v>
      </c>
      <c r="DE99" s="84" t="str">
        <f>Mordor!AA38</f>
        <v>Great Beast of Gorgoroth</v>
      </c>
      <c r="DF99" s="84" t="str">
        <f>Mordor!CA38</f>
        <v>-</v>
      </c>
      <c r="DK99" s="84"/>
      <c r="DL99">
        <f>LOOKUP(DK96,$EH:$EH,$EL:$EL)</f>
        <v>0</v>
      </c>
      <c r="DM99" s="84">
        <f t="shared" si="154"/>
        <v>0</v>
      </c>
      <c r="DN99">
        <f t="shared" si="145"/>
        <v>0</v>
      </c>
      <c r="DO99">
        <f t="shared" si="139"/>
        <v>0</v>
      </c>
      <c r="DP99">
        <f t="shared" si="140"/>
        <v>0</v>
      </c>
      <c r="DQ99">
        <f t="shared" si="141"/>
        <v>0</v>
      </c>
      <c r="DR99">
        <f t="shared" si="142"/>
        <v>0</v>
      </c>
      <c r="DS99">
        <f t="shared" si="143"/>
        <v>0</v>
      </c>
      <c r="DT99">
        <f t="shared" si="126"/>
        <v>0</v>
      </c>
      <c r="DU99">
        <f t="shared" si="127"/>
        <v>0</v>
      </c>
      <c r="DV99">
        <f t="shared" si="128"/>
        <v>0</v>
      </c>
      <c r="DW99">
        <f t="shared" si="129"/>
        <v>0</v>
      </c>
      <c r="DX99">
        <f t="shared" si="130"/>
        <v>0</v>
      </c>
      <c r="DY99">
        <f t="shared" si="131"/>
        <v>0</v>
      </c>
      <c r="DZ99">
        <f t="shared" si="132"/>
        <v>0</v>
      </c>
      <c r="EA99" s="17">
        <f t="shared" si="133"/>
        <v>1</v>
      </c>
      <c r="EB99" s="85"/>
      <c r="EC99" s="85" t="str">
        <f t="shared" si="120"/>
        <v/>
      </c>
      <c r="ED99" s="85"/>
      <c r="EE99" s="65" t="s">
        <v>433</v>
      </c>
      <c r="EF99" s="84" t="s">
        <v>2211</v>
      </c>
      <c r="EG99" s="85"/>
      <c r="EH99" s="62" t="s">
        <v>1071</v>
      </c>
      <c r="EI99" s="63" t="s">
        <v>463</v>
      </c>
      <c r="EJ99" s="59"/>
      <c r="EO99" s="65" t="s">
        <v>1814</v>
      </c>
      <c r="EP99" s="65" t="s">
        <v>1814</v>
      </c>
      <c r="EQ99" s="69" t="s">
        <v>1035</v>
      </c>
      <c r="ER99" s="69" t="s">
        <v>1845</v>
      </c>
      <c r="ES99" s="69" t="s">
        <v>777</v>
      </c>
      <c r="ET99" s="78" t="s">
        <v>621</v>
      </c>
      <c r="EU99" s="69" t="s">
        <v>621</v>
      </c>
      <c r="EV99" s="69" t="s">
        <v>629</v>
      </c>
      <c r="EW99" s="69" t="s">
        <v>629</v>
      </c>
      <c r="EX99" s="69" t="s">
        <v>623</v>
      </c>
      <c r="EY99" s="69" t="s">
        <v>623</v>
      </c>
      <c r="EZ99" s="69" t="s">
        <v>635</v>
      </c>
      <c r="FA99" s="69" t="s">
        <v>635</v>
      </c>
      <c r="FB99" s="73" t="s">
        <v>2033</v>
      </c>
      <c r="FH99" s="84">
        <f t="shared" si="113"/>
        <v>0</v>
      </c>
      <c r="FI99" s="84">
        <f t="shared" si="114"/>
        <v>1</v>
      </c>
      <c r="FJ99" s="83" t="s">
        <v>1875</v>
      </c>
      <c r="FN99" s="84">
        <f t="shared" si="115"/>
        <v>1</v>
      </c>
      <c r="FO99" s="84">
        <f t="shared" si="116"/>
        <v>1</v>
      </c>
      <c r="FP99" s="84" t="s">
        <v>368</v>
      </c>
    </row>
    <row r="100" spans="1:172" x14ac:dyDescent="0.25">
      <c r="A100" s="74"/>
      <c r="B100" s="89">
        <v>1</v>
      </c>
      <c r="C100" s="89">
        <v>2</v>
      </c>
      <c r="D100" s="89">
        <v>3</v>
      </c>
      <c r="E100" s="89">
        <v>4</v>
      </c>
      <c r="F100" s="89">
        <v>5</v>
      </c>
      <c r="G100" s="89">
        <v>6</v>
      </c>
      <c r="H100" s="89">
        <v>7</v>
      </c>
      <c r="I100" s="89">
        <v>8</v>
      </c>
      <c r="J100" s="89">
        <v>9</v>
      </c>
      <c r="K100" s="89">
        <v>10</v>
      </c>
      <c r="L100" s="89">
        <v>11</v>
      </c>
      <c r="M100" s="89">
        <v>12</v>
      </c>
      <c r="N100" s="89">
        <v>13</v>
      </c>
      <c r="O100" s="89">
        <v>14</v>
      </c>
      <c r="P100" s="89">
        <v>15</v>
      </c>
      <c r="Q100" s="89">
        <v>16</v>
      </c>
      <c r="R100" s="89">
        <v>17</v>
      </c>
      <c r="S100" s="89">
        <v>18</v>
      </c>
      <c r="T100" s="89">
        <v>19</v>
      </c>
      <c r="U100" s="89">
        <v>20</v>
      </c>
      <c r="V100" s="89">
        <v>21</v>
      </c>
      <c r="W100" s="89">
        <v>22</v>
      </c>
      <c r="X100" s="89">
        <v>23</v>
      </c>
      <c r="Y100" s="89">
        <v>24</v>
      </c>
      <c r="Z100" s="89">
        <v>25</v>
      </c>
      <c r="AA100" s="89">
        <v>26</v>
      </c>
      <c r="AB100" s="89">
        <v>27</v>
      </c>
      <c r="AC100" s="89">
        <v>28</v>
      </c>
      <c r="AD100" s="89">
        <v>29</v>
      </c>
      <c r="AE100" s="89">
        <v>30</v>
      </c>
      <c r="AF100" s="89">
        <v>31</v>
      </c>
      <c r="AG100" s="89">
        <v>32</v>
      </c>
      <c r="AH100" s="89">
        <v>33</v>
      </c>
      <c r="AI100" s="89">
        <v>34</v>
      </c>
      <c r="AJ100" s="89">
        <v>35</v>
      </c>
      <c r="AK100" s="89">
        <v>36</v>
      </c>
      <c r="AL100" s="89">
        <v>37</v>
      </c>
      <c r="AM100" s="89">
        <v>38</v>
      </c>
      <c r="AN100" s="89">
        <v>39</v>
      </c>
      <c r="AO100" s="89">
        <v>40</v>
      </c>
      <c r="AP100" s="89">
        <v>41</v>
      </c>
      <c r="AQ100" s="89">
        <v>42</v>
      </c>
      <c r="AR100" s="89">
        <v>43</v>
      </c>
      <c r="AS100" s="89">
        <v>44</v>
      </c>
      <c r="AT100" s="89"/>
      <c r="AU100" s="89"/>
      <c r="AV100" s="89">
        <v>45</v>
      </c>
      <c r="AW100" s="89">
        <v>46</v>
      </c>
      <c r="AX100" s="89">
        <v>47</v>
      </c>
      <c r="AY100" s="89">
        <v>48</v>
      </c>
      <c r="AZ100" s="89">
        <v>49</v>
      </c>
      <c r="BA100" s="89">
        <v>50</v>
      </c>
      <c r="BB100" s="89">
        <v>51</v>
      </c>
      <c r="BC100" s="89">
        <v>52</v>
      </c>
      <c r="BD100" s="89">
        <v>53</v>
      </c>
      <c r="BE100" s="89">
        <v>54</v>
      </c>
      <c r="BF100" s="89">
        <v>55</v>
      </c>
      <c r="BG100" s="89">
        <v>56</v>
      </c>
      <c r="BH100" s="89">
        <v>57</v>
      </c>
      <c r="BI100" s="89">
        <v>58</v>
      </c>
      <c r="BJ100" s="89">
        <v>59</v>
      </c>
      <c r="BK100" s="89">
        <v>60</v>
      </c>
      <c r="BL100" s="89">
        <v>61</v>
      </c>
      <c r="BM100" s="89">
        <v>62</v>
      </c>
      <c r="BN100" s="89">
        <v>63</v>
      </c>
      <c r="BO100" s="89">
        <v>64</v>
      </c>
      <c r="BP100" s="89">
        <v>65</v>
      </c>
      <c r="BQ100" s="89">
        <v>66</v>
      </c>
      <c r="BR100" s="89">
        <v>67</v>
      </c>
      <c r="BS100" s="89">
        <v>68</v>
      </c>
      <c r="BT100" s="89">
        <v>69</v>
      </c>
      <c r="BU100" s="89">
        <v>70</v>
      </c>
      <c r="BV100" s="89">
        <v>71</v>
      </c>
      <c r="BW100" s="89">
        <v>72</v>
      </c>
      <c r="BX100" s="89">
        <v>73</v>
      </c>
      <c r="BY100" s="89">
        <v>74</v>
      </c>
      <c r="BZ100" s="89">
        <v>75</v>
      </c>
      <c r="CA100" s="89">
        <v>76</v>
      </c>
      <c r="CB100" s="89">
        <v>77</v>
      </c>
      <c r="CC100" s="89">
        <v>78</v>
      </c>
      <c r="CD100" s="89">
        <v>79</v>
      </c>
      <c r="CE100" s="89">
        <v>80</v>
      </c>
      <c r="CF100" s="89">
        <v>81</v>
      </c>
      <c r="CG100" s="89">
        <v>82</v>
      </c>
      <c r="CH100" s="89">
        <v>83</v>
      </c>
      <c r="CI100" s="89">
        <v>84</v>
      </c>
      <c r="CJ100" s="89">
        <v>85</v>
      </c>
      <c r="CK100" s="89">
        <v>86</v>
      </c>
      <c r="CL100" s="89">
        <v>87</v>
      </c>
      <c r="CM100" s="89">
        <v>88</v>
      </c>
      <c r="CN100" s="74"/>
      <c r="CV100">
        <f t="shared" ca="1" si="111"/>
        <v>1</v>
      </c>
      <c r="CW100" s="58" t="str">
        <f>Isengard!W20</f>
        <v/>
      </c>
      <c r="DC100">
        <f t="shared" si="105"/>
        <v>1</v>
      </c>
      <c r="DD100" s="84">
        <f>Mordor!AP39</f>
        <v>0</v>
      </c>
      <c r="DE100" s="84" t="str">
        <f>Mordor!AA39</f>
        <v>Mordor Troll</v>
      </c>
      <c r="DF100" s="84" t="str">
        <f>Mordor!CA39</f>
        <v>-</v>
      </c>
      <c r="DK100" s="84"/>
      <c r="DL100">
        <f>LOOKUP(DK96,$EH:$EH,$EM:$EM)</f>
        <v>0</v>
      </c>
      <c r="DM100" s="84">
        <f t="shared" si="154"/>
        <v>0</v>
      </c>
      <c r="DN100">
        <f t="shared" si="145"/>
        <v>0</v>
      </c>
      <c r="DO100">
        <f t="shared" si="139"/>
        <v>0</v>
      </c>
      <c r="DP100">
        <f t="shared" si="140"/>
        <v>0</v>
      </c>
      <c r="DQ100">
        <f t="shared" si="141"/>
        <v>0</v>
      </c>
      <c r="DR100">
        <f t="shared" si="142"/>
        <v>0</v>
      </c>
      <c r="DS100">
        <f t="shared" si="143"/>
        <v>0</v>
      </c>
      <c r="DT100">
        <f t="shared" si="126"/>
        <v>0</v>
      </c>
      <c r="DU100">
        <f t="shared" si="127"/>
        <v>0</v>
      </c>
      <c r="DV100">
        <f t="shared" si="128"/>
        <v>0</v>
      </c>
      <c r="DW100">
        <f t="shared" si="129"/>
        <v>0</v>
      </c>
      <c r="DX100">
        <f t="shared" si="130"/>
        <v>0</v>
      </c>
      <c r="DY100">
        <f t="shared" si="131"/>
        <v>0</v>
      </c>
      <c r="DZ100">
        <f t="shared" si="132"/>
        <v>0</v>
      </c>
      <c r="EA100" s="17">
        <f t="shared" si="133"/>
        <v>1</v>
      </c>
      <c r="EB100" s="85"/>
      <c r="EC100" s="85" t="str">
        <f t="shared" si="120"/>
        <v/>
      </c>
      <c r="ED100" s="85"/>
      <c r="EE100" s="65" t="s">
        <v>427</v>
      </c>
      <c r="EF100" s="84" t="s">
        <v>2211</v>
      </c>
      <c r="EG100" s="85"/>
      <c r="EH100" s="62" t="s">
        <v>423</v>
      </c>
      <c r="EI100" s="63" t="s">
        <v>423</v>
      </c>
      <c r="EJ100" s="59"/>
      <c r="EO100" s="65" t="s">
        <v>346</v>
      </c>
      <c r="EP100" s="65" t="s">
        <v>346</v>
      </c>
      <c r="EQ100" s="69" t="s">
        <v>926</v>
      </c>
      <c r="ER100" s="69" t="s">
        <v>1843</v>
      </c>
      <c r="ES100" s="69" t="s">
        <v>935</v>
      </c>
      <c r="ET100" s="78" t="s">
        <v>621</v>
      </c>
      <c r="EU100" s="69" t="s">
        <v>628</v>
      </c>
      <c r="EV100" s="69" t="s">
        <v>629</v>
      </c>
      <c r="EW100" s="69" t="s">
        <v>629</v>
      </c>
      <c r="EX100" s="69" t="s">
        <v>623</v>
      </c>
      <c r="EY100" s="69" t="s">
        <v>623</v>
      </c>
      <c r="EZ100" s="69" t="s">
        <v>635</v>
      </c>
      <c r="FA100" s="69" t="s">
        <v>635</v>
      </c>
      <c r="FB100" s="84" t="str">
        <f>""</f>
        <v/>
      </c>
      <c r="FH100" s="84">
        <f t="shared" si="113"/>
        <v>0</v>
      </c>
      <c r="FI100" s="84">
        <f t="shared" si="114"/>
        <v>1</v>
      </c>
      <c r="FJ100" s="85" t="str">
        <f>""</f>
        <v/>
      </c>
      <c r="FN100" s="84">
        <f t="shared" si="115"/>
        <v>0</v>
      </c>
      <c r="FO100" s="84">
        <f t="shared" si="116"/>
        <v>1</v>
      </c>
      <c r="FP100" s="84" t="s">
        <v>1717</v>
      </c>
    </row>
    <row r="101" spans="1:172" x14ac:dyDescent="0.25">
      <c r="A101" s="236" t="str">
        <f>CONCATENATE(A1," - Special Rules/Equipment")</f>
        <v>FORCES OF EVIL - Special Rules/Equipment</v>
      </c>
      <c r="B101" s="236">
        <f t="shared" ref="B101:AT101" si="155">LOOKUP(B137,$FI:$FI,$FJ:$FJ)</f>
        <v>0</v>
      </c>
      <c r="C101" s="237">
        <f t="shared" si="155"/>
        <v>0</v>
      </c>
      <c r="D101" s="237">
        <f t="shared" si="155"/>
        <v>0</v>
      </c>
      <c r="E101" s="237">
        <f t="shared" si="155"/>
        <v>0</v>
      </c>
      <c r="F101" s="237">
        <f t="shared" si="155"/>
        <v>0</v>
      </c>
      <c r="G101" s="237">
        <f t="shared" si="155"/>
        <v>0</v>
      </c>
      <c r="H101" s="237">
        <f t="shared" si="155"/>
        <v>0</v>
      </c>
      <c r="I101" s="237">
        <f t="shared" si="155"/>
        <v>0</v>
      </c>
      <c r="J101" s="237">
        <f t="shared" si="155"/>
        <v>0</v>
      </c>
      <c r="K101" s="237">
        <f t="shared" si="155"/>
        <v>0</v>
      </c>
      <c r="L101" s="237">
        <f t="shared" si="155"/>
        <v>0</v>
      </c>
      <c r="M101" s="237">
        <f t="shared" si="155"/>
        <v>0</v>
      </c>
      <c r="N101" s="237">
        <f t="shared" si="155"/>
        <v>0</v>
      </c>
      <c r="O101" s="237">
        <f t="shared" si="155"/>
        <v>0</v>
      </c>
      <c r="P101" s="237">
        <f t="shared" si="155"/>
        <v>0</v>
      </c>
      <c r="Q101" s="237">
        <f t="shared" si="155"/>
        <v>0</v>
      </c>
      <c r="R101" s="237">
        <f t="shared" si="155"/>
        <v>0</v>
      </c>
      <c r="S101" s="237">
        <f t="shared" si="155"/>
        <v>0</v>
      </c>
      <c r="T101" s="237">
        <f t="shared" si="155"/>
        <v>0</v>
      </c>
      <c r="U101" s="237">
        <f t="shared" si="155"/>
        <v>0</v>
      </c>
      <c r="V101" s="237">
        <f t="shared" si="155"/>
        <v>0</v>
      </c>
      <c r="W101" s="237">
        <f t="shared" si="155"/>
        <v>0</v>
      </c>
      <c r="X101" s="237">
        <f t="shared" si="155"/>
        <v>0</v>
      </c>
      <c r="Y101" s="237">
        <f t="shared" si="155"/>
        <v>0</v>
      </c>
      <c r="Z101" s="237">
        <f t="shared" si="155"/>
        <v>0</v>
      </c>
      <c r="AA101" s="237">
        <f t="shared" si="155"/>
        <v>0</v>
      </c>
      <c r="AB101" s="237">
        <f t="shared" si="155"/>
        <v>0</v>
      </c>
      <c r="AC101" s="237">
        <f t="shared" si="155"/>
        <v>0</v>
      </c>
      <c r="AD101" s="237">
        <f t="shared" si="155"/>
        <v>0</v>
      </c>
      <c r="AE101" s="237">
        <f t="shared" si="155"/>
        <v>0</v>
      </c>
      <c r="AF101" s="237">
        <f t="shared" si="155"/>
        <v>0</v>
      </c>
      <c r="AG101" s="237">
        <f t="shared" si="155"/>
        <v>0</v>
      </c>
      <c r="AH101" s="237">
        <f t="shared" si="155"/>
        <v>0</v>
      </c>
      <c r="AI101" s="237">
        <f t="shared" si="155"/>
        <v>0</v>
      </c>
      <c r="AJ101" s="237">
        <f t="shared" si="155"/>
        <v>0</v>
      </c>
      <c r="AK101" s="237">
        <f t="shared" si="155"/>
        <v>0</v>
      </c>
      <c r="AL101" s="237">
        <f t="shared" si="155"/>
        <v>0</v>
      </c>
      <c r="AM101" s="237">
        <f t="shared" si="155"/>
        <v>0</v>
      </c>
      <c r="AN101" s="237">
        <f t="shared" si="155"/>
        <v>0</v>
      </c>
      <c r="AO101" s="237">
        <f t="shared" si="155"/>
        <v>0</v>
      </c>
      <c r="AP101" s="237">
        <f t="shared" si="155"/>
        <v>0</v>
      </c>
      <c r="AQ101" s="237">
        <f t="shared" si="155"/>
        <v>0</v>
      </c>
      <c r="AR101" s="237">
        <f t="shared" si="155"/>
        <v>0</v>
      </c>
      <c r="AS101" s="237">
        <f t="shared" si="155"/>
        <v>0</v>
      </c>
      <c r="AT101" s="237">
        <f t="shared" si="155"/>
        <v>0</v>
      </c>
      <c r="AU101" s="236" t="str">
        <f>IF(AND(AV135="",AV101=""),"",A101)</f>
        <v>FORCES OF EVIL - Special Rules/Equipment</v>
      </c>
      <c r="AV101" s="237">
        <f t="shared" ref="AV101:CN101" si="156">LOOKUP(AV137,$FI:$FI,$FJ:$FJ)</f>
        <v>0</v>
      </c>
      <c r="AW101" s="237">
        <f t="shared" si="156"/>
        <v>0</v>
      </c>
      <c r="AX101" s="237">
        <f t="shared" si="156"/>
        <v>0</v>
      </c>
      <c r="AY101" s="237">
        <f t="shared" si="156"/>
        <v>0</v>
      </c>
      <c r="AZ101" s="237">
        <f t="shared" si="156"/>
        <v>0</v>
      </c>
      <c r="BA101" s="237">
        <f t="shared" si="156"/>
        <v>0</v>
      </c>
      <c r="BB101" s="237">
        <f t="shared" si="156"/>
        <v>0</v>
      </c>
      <c r="BC101" s="237">
        <f t="shared" si="156"/>
        <v>0</v>
      </c>
      <c r="BD101" s="237">
        <f t="shared" si="156"/>
        <v>0</v>
      </c>
      <c r="BE101" s="237">
        <f t="shared" si="156"/>
        <v>0</v>
      </c>
      <c r="BF101" s="237">
        <f t="shared" si="156"/>
        <v>0</v>
      </c>
      <c r="BG101" s="237">
        <f t="shared" si="156"/>
        <v>0</v>
      </c>
      <c r="BH101" s="237">
        <f t="shared" si="156"/>
        <v>0</v>
      </c>
      <c r="BI101" s="237">
        <f t="shared" si="156"/>
        <v>0</v>
      </c>
      <c r="BJ101" s="237">
        <f t="shared" si="156"/>
        <v>0</v>
      </c>
      <c r="BK101" s="237">
        <f t="shared" si="156"/>
        <v>0</v>
      </c>
      <c r="BL101" s="237">
        <f t="shared" si="156"/>
        <v>0</v>
      </c>
      <c r="BM101" s="237">
        <f t="shared" si="156"/>
        <v>0</v>
      </c>
      <c r="BN101" s="237">
        <f t="shared" si="156"/>
        <v>0</v>
      </c>
      <c r="BO101" s="237">
        <f t="shared" si="156"/>
        <v>0</v>
      </c>
      <c r="BP101" s="237">
        <f t="shared" si="156"/>
        <v>0</v>
      </c>
      <c r="BQ101" s="237">
        <f t="shared" si="156"/>
        <v>0</v>
      </c>
      <c r="BR101" s="237">
        <f t="shared" si="156"/>
        <v>0</v>
      </c>
      <c r="BS101" s="237">
        <f t="shared" si="156"/>
        <v>0</v>
      </c>
      <c r="BT101" s="237">
        <f t="shared" si="156"/>
        <v>0</v>
      </c>
      <c r="BU101" s="237">
        <f t="shared" si="156"/>
        <v>0</v>
      </c>
      <c r="BV101" s="237">
        <f t="shared" si="156"/>
        <v>0</v>
      </c>
      <c r="BW101" s="237">
        <f t="shared" si="156"/>
        <v>0</v>
      </c>
      <c r="BX101" s="237">
        <f t="shared" si="156"/>
        <v>0</v>
      </c>
      <c r="BY101" s="237">
        <f t="shared" si="156"/>
        <v>0</v>
      </c>
      <c r="BZ101" s="237">
        <f t="shared" si="156"/>
        <v>0</v>
      </c>
      <c r="CA101" s="237">
        <f t="shared" si="156"/>
        <v>0</v>
      </c>
      <c r="CB101" s="237">
        <f t="shared" si="156"/>
        <v>0</v>
      </c>
      <c r="CC101" s="237">
        <f t="shared" si="156"/>
        <v>0</v>
      </c>
      <c r="CD101" s="237">
        <f t="shared" si="156"/>
        <v>0</v>
      </c>
      <c r="CE101" s="237">
        <f t="shared" si="156"/>
        <v>0</v>
      </c>
      <c r="CF101" s="237">
        <f t="shared" si="156"/>
        <v>0</v>
      </c>
      <c r="CG101" s="237">
        <f t="shared" si="156"/>
        <v>0</v>
      </c>
      <c r="CH101" s="237">
        <f t="shared" si="156"/>
        <v>0</v>
      </c>
      <c r="CI101" s="237">
        <f t="shared" si="156"/>
        <v>0</v>
      </c>
      <c r="CJ101" s="237">
        <f t="shared" si="156"/>
        <v>0</v>
      </c>
      <c r="CK101" s="237">
        <f t="shared" si="156"/>
        <v>0</v>
      </c>
      <c r="CL101" s="237">
        <f t="shared" si="156"/>
        <v>0</v>
      </c>
      <c r="CM101" s="237">
        <f t="shared" si="156"/>
        <v>0</v>
      </c>
      <c r="CN101" s="237">
        <f t="shared" si="156"/>
        <v>0</v>
      </c>
      <c r="CV101">
        <f t="shared" ca="1" si="111"/>
        <v>1</v>
      </c>
      <c r="CW101" s="58" t="str">
        <f>Isengard!W21</f>
        <v/>
      </c>
      <c r="DC101">
        <f t="shared" si="105"/>
        <v>1</v>
      </c>
      <c r="DD101" s="84">
        <f>Mordor!AP40</f>
        <v>0</v>
      </c>
      <c r="DE101" s="84" t="str">
        <f>Mordor!AA40</f>
        <v>Mordor Troll</v>
      </c>
      <c r="DF101" s="84" t="str">
        <f>Mordor!CA40</f>
        <v>-</v>
      </c>
      <c r="DH101">
        <v>20</v>
      </c>
      <c r="DI101">
        <f>LOOKUP(DH101,$DC:$DC,$DE:$DE)</f>
        <v>0</v>
      </c>
      <c r="DJ101">
        <f>LOOKUP(DH101,$DC:$DC,$DF:$DF)</f>
        <v>0</v>
      </c>
      <c r="DK101" s="61">
        <f t="shared" ref="DK101" si="157">IF(DI101=0,0,CONCATENATE(DI101,IF(OR(COUNT(FIND("Horse",DJ101))=1,COUNT(FIND("Warg",DJ101))=1,COUNT(FIND("Engineer Captain",DJ101))=1,COUNT(FIND("War Camel",DJ101))=1,COUNT(FIND("Fell warg",DJ101))=1,COUNT(FIND("The white warg",DJ101))=1),"1.",""),IF(OR(COUNT(FIND("armoured horse",DJ101))=1,COUNT(FIND("Troll",DJ101))=1,COUNT(FIND("Mahûd Beastmaster",DJ101))=1,COUNT(FIND("Signal Tower",DJ101))=1),"2.",""),IF(OR(COUNT(FIND("Fell Beast",DJ101))=1,COUNT(FIND("Upgraded Crew",DJ101))=1,COUNT(FIND("Khandish chariot",DJ101))=1),"3.",""),IF(COUNT(FIND("armoured Fell beast",DJ101))=1,"4.",""),IF(COUNT(FIND("Horned Fell beast",DJ101))=1,"5.","")))</f>
        <v>0</v>
      </c>
      <c r="DL101">
        <f>LOOKUP(DK101,$EH:$EH,$EI:$EI)</f>
        <v>0</v>
      </c>
      <c r="DM101" s="61">
        <f t="shared" ref="DM101" si="158">IF(DL101=0,0,CONCATENATE(DL101,IF(OR(COUNT(FIND("Morgul Arrows",DJ101))=1,COUNT(FIND("Shield",DJ101))=1,COUNT(FIND("The One Ring",DJ101))=1,COUNT(FIND("Breathe Fire",DJ101))=1,COUNT(FIND("Campfire",DJ101))=1,COUNT(FIND("Stone Flail",DJ101))=1),"1.",""),IF(OR(COUNT(FIND("Armour",DJ101))=1,COUNT(FIND("Fly",DJ101))=1,COUNT(FIND("Crown of Morgul",DJ101))=1,COUNT(FIND("War Drum",DJ101))=1),"2.",""),IF(OR(COUNT(FIND("Heavy armour",DJ101))=1,COUNT(FIND("Tough hide",DJ101))=1,COUNT(FIND("Gnarled Hide",DJ101))=1),"3.",""),IF(OR(COUNT(FIND("Wyrmtongue",DJ101))=1,COUNT(FIND("Foul Temperament",DJ101))=1,COUNT(FIND("Easterling War drum",DJ101))=1),"4.","")))</f>
        <v>0</v>
      </c>
      <c r="DN101">
        <f t="shared" si="145"/>
        <v>0</v>
      </c>
      <c r="DO101">
        <f t="shared" si="139"/>
        <v>0</v>
      </c>
      <c r="DP101">
        <f t="shared" si="140"/>
        <v>0</v>
      </c>
      <c r="DQ101">
        <f t="shared" si="141"/>
        <v>0</v>
      </c>
      <c r="DR101">
        <f t="shared" si="142"/>
        <v>0</v>
      </c>
      <c r="DS101">
        <f t="shared" si="143"/>
        <v>0</v>
      </c>
      <c r="DT101">
        <f t="shared" si="126"/>
        <v>0</v>
      </c>
      <c r="DU101">
        <f t="shared" si="127"/>
        <v>0</v>
      </c>
      <c r="DV101">
        <f t="shared" si="128"/>
        <v>0</v>
      </c>
      <c r="DW101">
        <f t="shared" si="129"/>
        <v>0</v>
      </c>
      <c r="DX101">
        <f t="shared" si="130"/>
        <v>0</v>
      </c>
      <c r="DY101">
        <f t="shared" si="131"/>
        <v>0</v>
      </c>
      <c r="DZ101">
        <f t="shared" si="132"/>
        <v>0</v>
      </c>
      <c r="EA101" s="17">
        <f t="shared" si="133"/>
        <v>1</v>
      </c>
      <c r="EB101" s="85" t="str">
        <f>IF(COUNT(FIND(" with ",DJ101))=1,SUBSTITUTE(DJ101,CONCATENATE(DI101," with"),""),"")</f>
        <v/>
      </c>
      <c r="EC101" s="85" t="str">
        <f t="shared" si="120"/>
        <v/>
      </c>
      <c r="ED101" s="85"/>
      <c r="EE101" s="65" t="s">
        <v>461</v>
      </c>
      <c r="EF101" s="84" t="s">
        <v>2312</v>
      </c>
      <c r="EG101" s="85"/>
      <c r="EH101" s="62" t="s">
        <v>902</v>
      </c>
      <c r="EI101" s="63" t="s">
        <v>423</v>
      </c>
      <c r="EJ101" s="64" t="s">
        <v>32</v>
      </c>
      <c r="EO101" s="65" t="s">
        <v>936</v>
      </c>
      <c r="EP101" s="65" t="s">
        <v>346</v>
      </c>
      <c r="EQ101" s="69" t="s">
        <v>926</v>
      </c>
      <c r="ER101" s="69" t="s">
        <v>1843</v>
      </c>
      <c r="ES101" s="69" t="s">
        <v>935</v>
      </c>
      <c r="ET101" s="78" t="s">
        <v>621</v>
      </c>
      <c r="EU101" s="69" t="s">
        <v>624</v>
      </c>
      <c r="EV101" s="69" t="s">
        <v>629</v>
      </c>
      <c r="EW101" s="69" t="s">
        <v>629</v>
      </c>
      <c r="EX101" s="69" t="s">
        <v>623</v>
      </c>
      <c r="EY101" s="69" t="s">
        <v>623</v>
      </c>
      <c r="EZ101" s="69" t="s">
        <v>635</v>
      </c>
      <c r="FA101" s="69" t="s">
        <v>635</v>
      </c>
      <c r="FB101" s="84" t="str">
        <f>""</f>
        <v/>
      </c>
      <c r="FH101" s="84">
        <f t="shared" si="113"/>
        <v>1</v>
      </c>
      <c r="FI101" s="84">
        <f t="shared" si="114"/>
        <v>1</v>
      </c>
      <c r="FJ101" s="85" t="s">
        <v>1443</v>
      </c>
      <c r="FN101" s="84">
        <f t="shared" si="115"/>
        <v>0</v>
      </c>
      <c r="FO101" s="84">
        <f t="shared" si="116"/>
        <v>1</v>
      </c>
      <c r="FP101" s="84" t="s">
        <v>2175</v>
      </c>
    </row>
    <row r="102" spans="1:172" x14ac:dyDescent="0.25">
      <c r="A102" s="236"/>
      <c r="B102" s="236"/>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6"/>
      <c r="AV102" s="237"/>
      <c r="AW102" s="237"/>
      <c r="AX102" s="237"/>
      <c r="AY102" s="237"/>
      <c r="AZ102" s="237"/>
      <c r="BA102" s="237"/>
      <c r="BB102" s="237"/>
      <c r="BC102" s="237"/>
      <c r="BD102" s="237"/>
      <c r="BE102" s="237"/>
      <c r="BF102" s="237"/>
      <c r="BG102" s="237"/>
      <c r="BH102" s="237"/>
      <c r="BI102" s="237"/>
      <c r="BJ102" s="237"/>
      <c r="BK102" s="237"/>
      <c r="BL102" s="237"/>
      <c r="BM102" s="237"/>
      <c r="BN102" s="237"/>
      <c r="BO102" s="237"/>
      <c r="BP102" s="237"/>
      <c r="BQ102" s="237"/>
      <c r="BR102" s="237"/>
      <c r="BS102" s="237"/>
      <c r="BT102" s="237"/>
      <c r="BU102" s="237"/>
      <c r="BV102" s="237"/>
      <c r="BW102" s="237"/>
      <c r="BX102" s="237"/>
      <c r="BY102" s="237"/>
      <c r="BZ102" s="237"/>
      <c r="CA102" s="237"/>
      <c r="CB102" s="237"/>
      <c r="CC102" s="237"/>
      <c r="CD102" s="237"/>
      <c r="CE102" s="237"/>
      <c r="CF102" s="237"/>
      <c r="CG102" s="237"/>
      <c r="CH102" s="237"/>
      <c r="CI102" s="237"/>
      <c r="CJ102" s="237"/>
      <c r="CK102" s="237"/>
      <c r="CL102" s="237"/>
      <c r="CM102" s="237"/>
      <c r="CN102" s="237"/>
      <c r="CV102">
        <f t="shared" ca="1" si="111"/>
        <v>1</v>
      </c>
      <c r="CW102" s="58" t="str">
        <f>Isengard!W22</f>
        <v/>
      </c>
      <c r="DC102">
        <f t="shared" si="105"/>
        <v>1</v>
      </c>
      <c r="DD102" s="84">
        <f>Mordor!AP41</f>
        <v>0</v>
      </c>
      <c r="DE102" s="84">
        <f>Mordor!AA41</f>
        <v>0</v>
      </c>
      <c r="DF102" s="84">
        <f>Mordor!CA41</f>
        <v>0</v>
      </c>
      <c r="DK102" s="84"/>
      <c r="DL102">
        <f>LOOKUP(DK101,$EH:$EH,$EJ:$EJ)</f>
        <v>0</v>
      </c>
      <c r="DM102" s="84">
        <f t="shared" ref="DM102:DM105" si="159">DL102</f>
        <v>0</v>
      </c>
      <c r="DN102">
        <f t="shared" si="145"/>
        <v>0</v>
      </c>
      <c r="DO102">
        <f t="shared" si="139"/>
        <v>0</v>
      </c>
      <c r="DP102">
        <f t="shared" si="140"/>
        <v>0</v>
      </c>
      <c r="DQ102">
        <f t="shared" si="141"/>
        <v>0</v>
      </c>
      <c r="DR102">
        <f t="shared" si="142"/>
        <v>0</v>
      </c>
      <c r="DS102">
        <f t="shared" si="143"/>
        <v>0</v>
      </c>
      <c r="DT102">
        <f t="shared" si="126"/>
        <v>0</v>
      </c>
      <c r="DU102">
        <f t="shared" si="127"/>
        <v>0</v>
      </c>
      <c r="DV102">
        <f t="shared" si="128"/>
        <v>0</v>
      </c>
      <c r="DW102">
        <f t="shared" si="129"/>
        <v>0</v>
      </c>
      <c r="DX102">
        <f t="shared" si="130"/>
        <v>0</v>
      </c>
      <c r="DY102">
        <f t="shared" si="131"/>
        <v>0</v>
      </c>
      <c r="DZ102">
        <f t="shared" si="132"/>
        <v>0</v>
      </c>
      <c r="EA102" s="17">
        <f t="shared" si="133"/>
        <v>1</v>
      </c>
      <c r="EB102" s="85"/>
      <c r="EC102" s="85" t="str">
        <f t="shared" si="120"/>
        <v/>
      </c>
      <c r="ED102" s="85"/>
      <c r="EE102" s="65" t="s">
        <v>430</v>
      </c>
      <c r="EF102" s="84" t="s">
        <v>2211</v>
      </c>
      <c r="EG102" s="85"/>
      <c r="EH102" s="62" t="s">
        <v>421</v>
      </c>
      <c r="EI102" s="63" t="s">
        <v>421</v>
      </c>
      <c r="EJ102" s="64"/>
      <c r="EO102" s="65" t="s">
        <v>283</v>
      </c>
      <c r="EP102" s="65" t="s">
        <v>283</v>
      </c>
      <c r="EQ102" s="69" t="s">
        <v>1035</v>
      </c>
      <c r="ER102" s="69" t="s">
        <v>1845</v>
      </c>
      <c r="ES102" s="69" t="s">
        <v>777</v>
      </c>
      <c r="ET102" s="78" t="s">
        <v>621</v>
      </c>
      <c r="EU102" s="69" t="s">
        <v>624</v>
      </c>
      <c r="EV102" s="69" t="s">
        <v>629</v>
      </c>
      <c r="EW102" s="69" t="s">
        <v>629</v>
      </c>
      <c r="EX102" s="69" t="s">
        <v>623</v>
      </c>
      <c r="EY102" s="69" t="s">
        <v>623</v>
      </c>
      <c r="EZ102" s="69" t="s">
        <v>635</v>
      </c>
      <c r="FA102" s="69" t="s">
        <v>635</v>
      </c>
      <c r="FB102" s="73" t="s">
        <v>1038</v>
      </c>
      <c r="FH102" s="84">
        <f t="shared" si="113"/>
        <v>0</v>
      </c>
      <c r="FI102" s="84">
        <f t="shared" si="114"/>
        <v>1</v>
      </c>
      <c r="FJ102" s="85" t="s">
        <v>2048</v>
      </c>
      <c r="FN102" s="84">
        <f t="shared" si="115"/>
        <v>0</v>
      </c>
      <c r="FO102" s="84">
        <f t="shared" si="116"/>
        <v>1</v>
      </c>
      <c r="FP102" s="84" t="s">
        <v>2184</v>
      </c>
    </row>
    <row r="103" spans="1:172" x14ac:dyDescent="0.25">
      <c r="A103" s="236"/>
      <c r="B103" s="236"/>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6"/>
      <c r="AV103" s="237"/>
      <c r="AW103" s="237"/>
      <c r="AX103" s="237"/>
      <c r="AY103" s="237"/>
      <c r="AZ103" s="237"/>
      <c r="BA103" s="237"/>
      <c r="BB103" s="237"/>
      <c r="BC103" s="237"/>
      <c r="BD103" s="237"/>
      <c r="BE103" s="237"/>
      <c r="BF103" s="237"/>
      <c r="BG103" s="237"/>
      <c r="BH103" s="237"/>
      <c r="BI103" s="237"/>
      <c r="BJ103" s="237"/>
      <c r="BK103" s="237"/>
      <c r="BL103" s="237"/>
      <c r="BM103" s="237"/>
      <c r="BN103" s="237"/>
      <c r="BO103" s="237"/>
      <c r="BP103" s="237"/>
      <c r="BQ103" s="237"/>
      <c r="BR103" s="237"/>
      <c r="BS103" s="237"/>
      <c r="BT103" s="237"/>
      <c r="BU103" s="237"/>
      <c r="BV103" s="237"/>
      <c r="BW103" s="237"/>
      <c r="BX103" s="237"/>
      <c r="BY103" s="237"/>
      <c r="BZ103" s="237"/>
      <c r="CA103" s="237"/>
      <c r="CB103" s="237"/>
      <c r="CC103" s="237"/>
      <c r="CD103" s="237"/>
      <c r="CE103" s="237"/>
      <c r="CF103" s="237"/>
      <c r="CG103" s="237"/>
      <c r="CH103" s="237"/>
      <c r="CI103" s="237"/>
      <c r="CJ103" s="237"/>
      <c r="CK103" s="237"/>
      <c r="CL103" s="237"/>
      <c r="CM103" s="237"/>
      <c r="CN103" s="237"/>
      <c r="CV103">
        <f t="shared" ca="1" si="111"/>
        <v>1</v>
      </c>
      <c r="CW103" s="58" t="str">
        <f>Isengard!W23</f>
        <v/>
      </c>
      <c r="DC103">
        <f t="shared" si="105"/>
        <v>1</v>
      </c>
      <c r="DD103" s="84">
        <f>Mordor!AP42</f>
        <v>0</v>
      </c>
      <c r="DE103" s="84">
        <f>Mordor!AA42</f>
        <v>0</v>
      </c>
      <c r="DF103" s="84">
        <f>Mordor!CA42</f>
        <v>0</v>
      </c>
      <c r="DK103" s="84"/>
      <c r="DL103">
        <f>LOOKUP(DK101,$EH:$EH,$EK:$EK)</f>
        <v>0</v>
      </c>
      <c r="DM103" s="84">
        <f t="shared" si="159"/>
        <v>0</v>
      </c>
      <c r="DN103">
        <f t="shared" si="145"/>
        <v>0</v>
      </c>
      <c r="DO103">
        <f t="shared" si="139"/>
        <v>0</v>
      </c>
      <c r="DP103">
        <f t="shared" si="140"/>
        <v>0</v>
      </c>
      <c r="DQ103">
        <f t="shared" si="141"/>
        <v>0</v>
      </c>
      <c r="DR103">
        <f t="shared" si="142"/>
        <v>0</v>
      </c>
      <c r="DS103">
        <f t="shared" si="143"/>
        <v>0</v>
      </c>
      <c r="DT103">
        <f t="shared" si="126"/>
        <v>0</v>
      </c>
      <c r="DU103">
        <f t="shared" si="127"/>
        <v>0</v>
      </c>
      <c r="DV103">
        <f t="shared" si="128"/>
        <v>0</v>
      </c>
      <c r="DW103">
        <f t="shared" si="129"/>
        <v>0</v>
      </c>
      <c r="DX103">
        <f t="shared" si="130"/>
        <v>0</v>
      </c>
      <c r="DY103">
        <f t="shared" si="131"/>
        <v>0</v>
      </c>
      <c r="DZ103">
        <f t="shared" si="132"/>
        <v>0</v>
      </c>
      <c r="EA103" s="17">
        <f t="shared" si="133"/>
        <v>1</v>
      </c>
      <c r="EB103" s="85"/>
      <c r="EC103" s="85" t="str">
        <f t="shared" si="120"/>
        <v/>
      </c>
      <c r="ED103" s="85"/>
      <c r="EE103" s="65" t="s">
        <v>459</v>
      </c>
      <c r="EF103" s="84" t="s">
        <v>2215</v>
      </c>
      <c r="EG103" s="85"/>
      <c r="EH103" s="62" t="s">
        <v>901</v>
      </c>
      <c r="EI103" s="63" t="s">
        <v>421</v>
      </c>
      <c r="EJ103" s="64" t="s">
        <v>32</v>
      </c>
      <c r="EO103" s="65" t="s">
        <v>325</v>
      </c>
      <c r="EP103" s="65" t="s">
        <v>325</v>
      </c>
      <c r="EQ103" s="69" t="s">
        <v>1046</v>
      </c>
      <c r="ER103" s="69" t="s">
        <v>1846</v>
      </c>
      <c r="ES103" s="69" t="s">
        <v>637</v>
      </c>
      <c r="ET103" s="78" t="s">
        <v>668</v>
      </c>
      <c r="EU103" s="69" t="s">
        <v>628</v>
      </c>
      <c r="EV103" s="69" t="s">
        <v>966</v>
      </c>
      <c r="EW103" s="69" t="s">
        <v>621</v>
      </c>
      <c r="EX103" s="69" t="s">
        <v>966</v>
      </c>
      <c r="EY103" s="69" t="s">
        <v>623</v>
      </c>
      <c r="EZ103" s="69" t="s">
        <v>623</v>
      </c>
      <c r="FA103" s="69" t="s">
        <v>645</v>
      </c>
      <c r="FB103" s="73" t="s">
        <v>1061</v>
      </c>
      <c r="FH103" s="84">
        <f t="shared" si="113"/>
        <v>0</v>
      </c>
      <c r="FI103" s="84">
        <f t="shared" si="114"/>
        <v>1</v>
      </c>
      <c r="FJ103" s="85" t="s">
        <v>1394</v>
      </c>
      <c r="FN103" s="84">
        <f t="shared" si="115"/>
        <v>0</v>
      </c>
      <c r="FO103" s="84">
        <f t="shared" si="116"/>
        <v>1</v>
      </c>
      <c r="FP103" s="84" t="s">
        <v>2185</v>
      </c>
    </row>
    <row r="104" spans="1:172" x14ac:dyDescent="0.25">
      <c r="A104" s="236"/>
      <c r="B104" s="236"/>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6"/>
      <c r="AV104" s="237"/>
      <c r="AW104" s="237"/>
      <c r="AX104" s="237"/>
      <c r="AY104" s="237"/>
      <c r="AZ104" s="237"/>
      <c r="BA104" s="237"/>
      <c r="BB104" s="237"/>
      <c r="BC104" s="237"/>
      <c r="BD104" s="237"/>
      <c r="BE104" s="237"/>
      <c r="BF104" s="237"/>
      <c r="BG104" s="237"/>
      <c r="BH104" s="237"/>
      <c r="BI104" s="237"/>
      <c r="BJ104" s="237"/>
      <c r="BK104" s="237"/>
      <c r="BL104" s="237"/>
      <c r="BM104" s="237"/>
      <c r="BN104" s="237"/>
      <c r="BO104" s="237"/>
      <c r="BP104" s="237"/>
      <c r="BQ104" s="237"/>
      <c r="BR104" s="237"/>
      <c r="BS104" s="237"/>
      <c r="BT104" s="237"/>
      <c r="BU104" s="237"/>
      <c r="BV104" s="237"/>
      <c r="BW104" s="237"/>
      <c r="BX104" s="237"/>
      <c r="BY104" s="237"/>
      <c r="BZ104" s="237"/>
      <c r="CA104" s="237"/>
      <c r="CB104" s="237"/>
      <c r="CC104" s="237"/>
      <c r="CD104" s="237"/>
      <c r="CE104" s="237"/>
      <c r="CF104" s="237"/>
      <c r="CG104" s="237"/>
      <c r="CH104" s="237"/>
      <c r="CI104" s="237"/>
      <c r="CJ104" s="237"/>
      <c r="CK104" s="237"/>
      <c r="CL104" s="237"/>
      <c r="CM104" s="237"/>
      <c r="CN104" s="237"/>
      <c r="CV104">
        <f t="shared" ca="1" si="111"/>
        <v>1</v>
      </c>
      <c r="CW104" s="58" t="str">
        <f>Isengard!W24</f>
        <v/>
      </c>
      <c r="DC104">
        <f t="shared" si="105"/>
        <v>1</v>
      </c>
      <c r="DD104" s="84">
        <f>Mordor!AP43</f>
        <v>0</v>
      </c>
      <c r="DE104" s="84">
        <f>Mordor!AA43</f>
        <v>0</v>
      </c>
      <c r="DF104" s="84">
        <f>Mordor!CA43</f>
        <v>0</v>
      </c>
      <c r="DK104" s="84"/>
      <c r="DL104">
        <f>LOOKUP(DK101,$EH:$EH,$EL:$EL)</f>
        <v>0</v>
      </c>
      <c r="DM104" s="84">
        <f t="shared" si="159"/>
        <v>0</v>
      </c>
      <c r="DN104">
        <f t="shared" si="145"/>
        <v>0</v>
      </c>
      <c r="DO104">
        <f t="shared" si="139"/>
        <v>0</v>
      </c>
      <c r="DP104">
        <f t="shared" si="140"/>
        <v>0</v>
      </c>
      <c r="DQ104">
        <f t="shared" si="141"/>
        <v>0</v>
      </c>
      <c r="DR104">
        <f t="shared" si="142"/>
        <v>0</v>
      </c>
      <c r="DS104">
        <f t="shared" si="143"/>
        <v>0</v>
      </c>
      <c r="DT104">
        <f t="shared" ref="DT104:DT138" si="160">LOOKUP($DM104,$EO:$EO,EV:EV)</f>
        <v>0</v>
      </c>
      <c r="DU104">
        <f t="shared" ref="DU104:DU138" si="161">LOOKUP($DM104,$EO:$EO,EW:EW)</f>
        <v>0</v>
      </c>
      <c r="DV104">
        <f t="shared" ref="DV104:DV138" si="162">LOOKUP($DM104,$EO:$EO,EX:EX)</f>
        <v>0</v>
      </c>
      <c r="DW104">
        <f t="shared" ref="DW104:DW138" si="163">LOOKUP($DM104,$EO:$EO,EY:EY)</f>
        <v>0</v>
      </c>
      <c r="DX104">
        <f t="shared" ref="DX104:DX138" si="164">LOOKUP($DM104,$EO:$EO,EZ:EZ)</f>
        <v>0</v>
      </c>
      <c r="DY104">
        <f t="shared" ref="DY104:DY138" si="165">LOOKUP($DM104,$EO:$EO,FA:FA)</f>
        <v>0</v>
      </c>
      <c r="DZ104">
        <f t="shared" ref="DZ104:DZ138" si="166">LOOKUP($DM104,$EO:$EO,FB:FB)</f>
        <v>0</v>
      </c>
      <c r="EA104" s="17">
        <f t="shared" si="133"/>
        <v>1</v>
      </c>
      <c r="EB104" s="85"/>
      <c r="EC104" s="85" t="str">
        <f t="shared" si="120"/>
        <v/>
      </c>
      <c r="ED104" s="85"/>
      <c r="EE104" s="65" t="s">
        <v>396</v>
      </c>
      <c r="EF104" s="84" t="s">
        <v>2211</v>
      </c>
      <c r="EG104" s="85"/>
      <c r="EH104" s="62" t="s">
        <v>444</v>
      </c>
      <c r="EI104" s="63" t="s">
        <v>444</v>
      </c>
      <c r="EJ104" s="64" t="s">
        <v>32</v>
      </c>
      <c r="EO104" s="65" t="s">
        <v>2610</v>
      </c>
      <c r="EP104" s="65" t="s">
        <v>2610</v>
      </c>
      <c r="EQ104" s="69" t="s">
        <v>926</v>
      </c>
      <c r="ER104" s="69" t="s">
        <v>721</v>
      </c>
      <c r="ES104" s="69" t="s">
        <v>935</v>
      </c>
      <c r="ET104" s="78" t="s">
        <v>621</v>
      </c>
      <c r="EU104" s="69" t="s">
        <v>628</v>
      </c>
      <c r="EV104" s="69" t="s">
        <v>629</v>
      </c>
      <c r="EW104" s="69" t="s">
        <v>635</v>
      </c>
      <c r="EX104" s="69" t="s">
        <v>624</v>
      </c>
      <c r="EY104" s="84" t="str">
        <f>""</f>
        <v/>
      </c>
      <c r="EZ104" s="84" t="str">
        <f>""</f>
        <v/>
      </c>
      <c r="FA104" s="84" t="str">
        <f>""</f>
        <v/>
      </c>
      <c r="FB104" s="73" t="s">
        <v>2830</v>
      </c>
      <c r="FH104" s="84">
        <f t="shared" si="113"/>
        <v>0</v>
      </c>
      <c r="FI104" s="84">
        <f t="shared" si="114"/>
        <v>1</v>
      </c>
      <c r="FJ104" s="85" t="str">
        <f>""</f>
        <v/>
      </c>
      <c r="FN104" s="84">
        <f t="shared" si="115"/>
        <v>0</v>
      </c>
      <c r="FO104" s="84">
        <f t="shared" si="116"/>
        <v>1</v>
      </c>
      <c r="FP104" s="84" t="s">
        <v>2186</v>
      </c>
    </row>
    <row r="105" spans="1:172" x14ac:dyDescent="0.25">
      <c r="A105" s="236"/>
      <c r="B105" s="236"/>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6"/>
      <c r="AV105" s="237"/>
      <c r="AW105" s="237"/>
      <c r="AX105" s="237"/>
      <c r="AY105" s="237"/>
      <c r="AZ105" s="237"/>
      <c r="BA105" s="237"/>
      <c r="BB105" s="237"/>
      <c r="BC105" s="237"/>
      <c r="BD105" s="237"/>
      <c r="BE105" s="237"/>
      <c r="BF105" s="237"/>
      <c r="BG105" s="237"/>
      <c r="BH105" s="237"/>
      <c r="BI105" s="237"/>
      <c r="BJ105" s="237"/>
      <c r="BK105" s="237"/>
      <c r="BL105" s="237"/>
      <c r="BM105" s="237"/>
      <c r="BN105" s="237"/>
      <c r="BO105" s="237"/>
      <c r="BP105" s="237"/>
      <c r="BQ105" s="237"/>
      <c r="BR105" s="237"/>
      <c r="BS105" s="237"/>
      <c r="BT105" s="237"/>
      <c r="BU105" s="237"/>
      <c r="BV105" s="237"/>
      <c r="BW105" s="237"/>
      <c r="BX105" s="237"/>
      <c r="BY105" s="237"/>
      <c r="BZ105" s="237"/>
      <c r="CA105" s="237"/>
      <c r="CB105" s="237"/>
      <c r="CC105" s="237"/>
      <c r="CD105" s="237"/>
      <c r="CE105" s="237"/>
      <c r="CF105" s="237"/>
      <c r="CG105" s="237"/>
      <c r="CH105" s="237"/>
      <c r="CI105" s="237"/>
      <c r="CJ105" s="237"/>
      <c r="CK105" s="237"/>
      <c r="CL105" s="237"/>
      <c r="CM105" s="237"/>
      <c r="CN105" s="237"/>
      <c r="CV105">
        <f t="shared" ca="1" si="111"/>
        <v>1</v>
      </c>
      <c r="CW105" s="58" t="str">
        <f>Isengard!W25</f>
        <v/>
      </c>
      <c r="DC105">
        <f t="shared" si="105"/>
        <v>1</v>
      </c>
      <c r="DD105" s="84">
        <f>Mordor!AP44</f>
        <v>0</v>
      </c>
      <c r="DE105" s="84">
        <f>Mordor!AA44</f>
        <v>0</v>
      </c>
      <c r="DF105" s="84">
        <f>Mordor!CA44</f>
        <v>0</v>
      </c>
      <c r="DK105" s="84"/>
      <c r="DL105">
        <f>LOOKUP(DK101,$EH:$EH,$EM:$EM)</f>
        <v>0</v>
      </c>
      <c r="DM105" s="84">
        <f t="shared" si="159"/>
        <v>0</v>
      </c>
      <c r="DN105">
        <f t="shared" si="145"/>
        <v>0</v>
      </c>
      <c r="DO105">
        <f t="shared" si="139"/>
        <v>0</v>
      </c>
      <c r="DP105">
        <f t="shared" si="140"/>
        <v>0</v>
      </c>
      <c r="DQ105">
        <f t="shared" si="141"/>
        <v>0</v>
      </c>
      <c r="DR105">
        <f t="shared" si="142"/>
        <v>0</v>
      </c>
      <c r="DS105">
        <f t="shared" si="143"/>
        <v>0</v>
      </c>
      <c r="DT105">
        <f t="shared" si="160"/>
        <v>0</v>
      </c>
      <c r="DU105">
        <f t="shared" si="161"/>
        <v>0</v>
      </c>
      <c r="DV105">
        <f t="shared" si="162"/>
        <v>0</v>
      </c>
      <c r="DW105">
        <f t="shared" si="163"/>
        <v>0</v>
      </c>
      <c r="DX105">
        <f t="shared" si="164"/>
        <v>0</v>
      </c>
      <c r="DY105">
        <f t="shared" si="165"/>
        <v>0</v>
      </c>
      <c r="DZ105">
        <f t="shared" si="166"/>
        <v>0</v>
      </c>
      <c r="EA105" s="17">
        <f t="shared" si="133"/>
        <v>1</v>
      </c>
      <c r="EB105" s="85"/>
      <c r="EC105" s="85" t="str">
        <f t="shared" si="120"/>
        <v/>
      </c>
      <c r="ED105" s="85"/>
      <c r="EE105" s="65" t="s">
        <v>2359</v>
      </c>
      <c r="EG105" s="85"/>
      <c r="EH105" s="62" t="s">
        <v>445</v>
      </c>
      <c r="EI105" s="63" t="s">
        <v>445</v>
      </c>
      <c r="EJ105" s="59" t="s">
        <v>32</v>
      </c>
      <c r="EO105" s="65" t="s">
        <v>306</v>
      </c>
      <c r="EP105" s="65" t="s">
        <v>306</v>
      </c>
      <c r="EQ105" s="69" t="s">
        <v>1035</v>
      </c>
      <c r="ER105" s="69" t="s">
        <v>1845</v>
      </c>
      <c r="ES105" s="69" t="s">
        <v>1042</v>
      </c>
      <c r="ET105" s="78" t="s">
        <v>621</v>
      </c>
      <c r="EU105" s="69" t="s">
        <v>624</v>
      </c>
      <c r="EV105" s="69" t="s">
        <v>635</v>
      </c>
      <c r="EW105" s="69" t="s">
        <v>635</v>
      </c>
      <c r="EX105" s="69" t="s">
        <v>623</v>
      </c>
      <c r="EY105" s="84" t="str">
        <f>""</f>
        <v/>
      </c>
      <c r="EZ105" s="84" t="str">
        <f>""</f>
        <v/>
      </c>
      <c r="FA105" s="84" t="str">
        <f>""</f>
        <v/>
      </c>
      <c r="FB105" s="73" t="s">
        <v>1044</v>
      </c>
      <c r="FH105" s="84">
        <f t="shared" si="113"/>
        <v>1</v>
      </c>
      <c r="FI105" s="84">
        <f t="shared" si="114"/>
        <v>1</v>
      </c>
      <c r="FJ105" s="85" t="s">
        <v>1444</v>
      </c>
      <c r="FN105" s="84">
        <f t="shared" si="115"/>
        <v>0</v>
      </c>
      <c r="FO105" s="84">
        <f t="shared" si="116"/>
        <v>1</v>
      </c>
      <c r="FP105" s="84" t="s">
        <v>2188</v>
      </c>
    </row>
    <row r="106" spans="1:172" x14ac:dyDescent="0.25">
      <c r="A106" s="236"/>
      <c r="B106" s="236"/>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6"/>
      <c r="AV106" s="237"/>
      <c r="AW106" s="237"/>
      <c r="AX106" s="237"/>
      <c r="AY106" s="237"/>
      <c r="AZ106" s="237"/>
      <c r="BA106" s="237"/>
      <c r="BB106" s="237"/>
      <c r="BC106" s="237"/>
      <c r="BD106" s="237"/>
      <c r="BE106" s="237"/>
      <c r="BF106" s="237"/>
      <c r="BG106" s="237"/>
      <c r="BH106" s="237"/>
      <c r="BI106" s="237"/>
      <c r="BJ106" s="237"/>
      <c r="BK106" s="237"/>
      <c r="BL106" s="237"/>
      <c r="BM106" s="237"/>
      <c r="BN106" s="237"/>
      <c r="BO106" s="237"/>
      <c r="BP106" s="237"/>
      <c r="BQ106" s="237"/>
      <c r="BR106" s="237"/>
      <c r="BS106" s="237"/>
      <c r="BT106" s="237"/>
      <c r="BU106" s="237"/>
      <c r="BV106" s="237"/>
      <c r="BW106" s="237"/>
      <c r="BX106" s="237"/>
      <c r="BY106" s="237"/>
      <c r="BZ106" s="237"/>
      <c r="CA106" s="237"/>
      <c r="CB106" s="237"/>
      <c r="CC106" s="237"/>
      <c r="CD106" s="237"/>
      <c r="CE106" s="237"/>
      <c r="CF106" s="237"/>
      <c r="CG106" s="237"/>
      <c r="CH106" s="237"/>
      <c r="CI106" s="237"/>
      <c r="CJ106" s="237"/>
      <c r="CK106" s="237"/>
      <c r="CL106" s="237"/>
      <c r="CM106" s="237"/>
      <c r="CN106" s="237"/>
      <c r="CV106">
        <f t="shared" ca="1" si="111"/>
        <v>1</v>
      </c>
      <c r="CW106" s="58" t="str">
        <f>Isengard!W26</f>
        <v/>
      </c>
      <c r="DC106">
        <f t="shared" si="105"/>
        <v>1</v>
      </c>
      <c r="DD106" s="84">
        <f>Mordor!AP45</f>
        <v>0</v>
      </c>
      <c r="DE106" s="84">
        <f>Mordor!AA45</f>
        <v>0</v>
      </c>
      <c r="DF106" s="84">
        <f>Mordor!CA45</f>
        <v>0</v>
      </c>
      <c r="DH106">
        <v>21</v>
      </c>
      <c r="DI106">
        <f>LOOKUP(DH106,$DC:$DC,$DE:$DE)</f>
        <v>0</v>
      </c>
      <c r="DJ106">
        <f>LOOKUP(DH106,$DC:$DC,$DF:$DF)</f>
        <v>0</v>
      </c>
      <c r="DK106" s="61">
        <f t="shared" ref="DK106" si="167">IF(DI106=0,0,CONCATENATE(DI106,IF(OR(COUNT(FIND("Horse",DJ106))=1,COUNT(FIND("Warg",DJ106))=1,COUNT(FIND("Engineer Captain",DJ106))=1,COUNT(FIND("War Camel",DJ106))=1,COUNT(FIND("Fell warg",DJ106))=1,COUNT(FIND("The white warg",DJ106))=1),"1.",""),IF(OR(COUNT(FIND("armoured horse",DJ106))=1,COUNT(FIND("Troll",DJ106))=1,COUNT(FIND("Mahûd Beastmaster",DJ106))=1,COUNT(FIND("Signal Tower",DJ106))=1),"2.",""),IF(OR(COUNT(FIND("Fell Beast",DJ106))=1,COUNT(FIND("Upgraded Crew",DJ106))=1,COUNT(FIND("Khandish chariot",DJ106))=1),"3.",""),IF(COUNT(FIND("armoured Fell beast",DJ106))=1,"4.",""),IF(COUNT(FIND("Horned Fell beast",DJ106))=1,"5.","")))</f>
        <v>0</v>
      </c>
      <c r="DL106">
        <f>LOOKUP(DK106,$EH:$EH,$EI:$EI)</f>
        <v>0</v>
      </c>
      <c r="DM106" s="61">
        <f t="shared" ref="DM106" si="168">IF(DL106=0,0,CONCATENATE(DL106,IF(OR(COUNT(FIND("Morgul Arrows",DJ106))=1,COUNT(FIND("Shield",DJ106))=1,COUNT(FIND("The One Ring",DJ106))=1,COUNT(FIND("Breathe Fire",DJ106))=1,COUNT(FIND("Campfire",DJ106))=1,COUNT(FIND("Stone Flail",DJ106))=1),"1.",""),IF(OR(COUNT(FIND("Armour",DJ106))=1,COUNT(FIND("Fly",DJ106))=1,COUNT(FIND("Crown of Morgul",DJ106))=1,COUNT(FIND("War Drum",DJ106))=1),"2.",""),IF(OR(COUNT(FIND("Heavy armour",DJ106))=1,COUNT(FIND("Tough hide",DJ106))=1,COUNT(FIND("Gnarled Hide",DJ106))=1),"3.",""),IF(OR(COUNT(FIND("Wyrmtongue",DJ106))=1,COUNT(FIND("Foul Temperament",DJ106))=1,COUNT(FIND("Easterling War drum",DJ106))=1),"4.","")))</f>
        <v>0</v>
      </c>
      <c r="DN106">
        <f t="shared" si="145"/>
        <v>0</v>
      </c>
      <c r="DO106">
        <f t="shared" si="139"/>
        <v>0</v>
      </c>
      <c r="DP106">
        <f t="shared" si="140"/>
        <v>0</v>
      </c>
      <c r="DQ106">
        <f t="shared" si="141"/>
        <v>0</v>
      </c>
      <c r="DR106">
        <f t="shared" si="142"/>
        <v>0</v>
      </c>
      <c r="DS106">
        <f t="shared" si="143"/>
        <v>0</v>
      </c>
      <c r="DT106">
        <f t="shared" si="160"/>
        <v>0</v>
      </c>
      <c r="DU106">
        <f t="shared" si="161"/>
        <v>0</v>
      </c>
      <c r="DV106">
        <f t="shared" si="162"/>
        <v>0</v>
      </c>
      <c r="DW106">
        <f t="shared" si="163"/>
        <v>0</v>
      </c>
      <c r="DX106">
        <f t="shared" si="164"/>
        <v>0</v>
      </c>
      <c r="DY106">
        <f t="shared" si="165"/>
        <v>0</v>
      </c>
      <c r="DZ106">
        <f t="shared" si="166"/>
        <v>0</v>
      </c>
      <c r="EA106" s="17">
        <f t="shared" si="133"/>
        <v>1</v>
      </c>
      <c r="EB106" s="85" t="str">
        <f>IF(COUNT(FIND(" with ",DJ106))=1,SUBSTITUTE(DJ106,CONCATENATE(DI106," with"),""),"")</f>
        <v/>
      </c>
      <c r="EC106" s="85" t="str">
        <f t="shared" si="120"/>
        <v/>
      </c>
      <c r="ED106" s="85"/>
      <c r="EE106" s="65" t="s">
        <v>372</v>
      </c>
      <c r="EF106" s="84" t="s">
        <v>2217</v>
      </c>
      <c r="EG106" s="85"/>
      <c r="EH106" s="62" t="s">
        <v>424</v>
      </c>
      <c r="EI106" s="63" t="s">
        <v>424</v>
      </c>
      <c r="EJ106" s="59"/>
      <c r="EO106" s="65" t="s">
        <v>288</v>
      </c>
      <c r="EP106" s="65" t="s">
        <v>288</v>
      </c>
      <c r="EQ106" s="69" t="s">
        <v>1035</v>
      </c>
      <c r="ER106" s="69" t="s">
        <v>1845</v>
      </c>
      <c r="ES106" s="69" t="s">
        <v>777</v>
      </c>
      <c r="ET106" s="78" t="s">
        <v>628</v>
      </c>
      <c r="EU106" s="69" t="s">
        <v>624</v>
      </c>
      <c r="EV106" s="69" t="s">
        <v>629</v>
      </c>
      <c r="EW106" s="69" t="s">
        <v>629</v>
      </c>
      <c r="EX106" s="69" t="s">
        <v>621</v>
      </c>
      <c r="EY106" s="69" t="s">
        <v>629</v>
      </c>
      <c r="EZ106" s="69" t="s">
        <v>635</v>
      </c>
      <c r="FA106" s="69" t="s">
        <v>635</v>
      </c>
      <c r="FB106" s="73" t="s">
        <v>1044</v>
      </c>
      <c r="FH106" s="84">
        <f t="shared" si="113"/>
        <v>0</v>
      </c>
      <c r="FI106" s="84">
        <f t="shared" si="114"/>
        <v>1</v>
      </c>
      <c r="FJ106" s="85" t="s">
        <v>1445</v>
      </c>
      <c r="FN106" s="84">
        <f t="shared" si="115"/>
        <v>0</v>
      </c>
      <c r="FO106" s="84">
        <f t="shared" si="116"/>
        <v>1</v>
      </c>
      <c r="FP106" s="84" t="s">
        <v>1748</v>
      </c>
    </row>
    <row r="107" spans="1:172" ht="15" customHeight="1" x14ac:dyDescent="0.25">
      <c r="A107" s="236"/>
      <c r="B107" s="236"/>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6"/>
      <c r="AV107" s="237"/>
      <c r="AW107" s="237"/>
      <c r="AX107" s="237"/>
      <c r="AY107" s="237"/>
      <c r="AZ107" s="237"/>
      <c r="BA107" s="237"/>
      <c r="BB107" s="237"/>
      <c r="BC107" s="237"/>
      <c r="BD107" s="237"/>
      <c r="BE107" s="237"/>
      <c r="BF107" s="237"/>
      <c r="BG107" s="237"/>
      <c r="BH107" s="237"/>
      <c r="BI107" s="237"/>
      <c r="BJ107" s="237"/>
      <c r="BK107" s="237"/>
      <c r="BL107" s="237"/>
      <c r="BM107" s="237"/>
      <c r="BN107" s="237"/>
      <c r="BO107" s="237"/>
      <c r="BP107" s="237"/>
      <c r="BQ107" s="237"/>
      <c r="BR107" s="237"/>
      <c r="BS107" s="237"/>
      <c r="BT107" s="237"/>
      <c r="BU107" s="237"/>
      <c r="BV107" s="237"/>
      <c r="BW107" s="237"/>
      <c r="BX107" s="237"/>
      <c r="BY107" s="237"/>
      <c r="BZ107" s="237"/>
      <c r="CA107" s="237"/>
      <c r="CB107" s="237"/>
      <c r="CC107" s="237"/>
      <c r="CD107" s="237"/>
      <c r="CE107" s="237"/>
      <c r="CF107" s="237"/>
      <c r="CG107" s="237"/>
      <c r="CH107" s="237"/>
      <c r="CI107" s="237"/>
      <c r="CJ107" s="237"/>
      <c r="CK107" s="237"/>
      <c r="CL107" s="237"/>
      <c r="CM107" s="237"/>
      <c r="CN107" s="237"/>
      <c r="CV107">
        <f t="shared" ca="1" si="111"/>
        <v>1</v>
      </c>
      <c r="CW107" s="58" t="str">
        <f>Isengard!W27</f>
        <v/>
      </c>
      <c r="DC107">
        <f t="shared" si="105"/>
        <v>1</v>
      </c>
      <c r="DD107" s="84">
        <f>Mordor!AP46</f>
        <v>0</v>
      </c>
      <c r="DE107" s="84">
        <f>Mordor!AA46</f>
        <v>0</v>
      </c>
      <c r="DF107" s="84">
        <f>Mordor!CA46</f>
        <v>0</v>
      </c>
      <c r="DK107" s="84"/>
      <c r="DL107">
        <f>LOOKUP(DK106,$EH:$EH,$EJ:$EJ)</f>
        <v>0</v>
      </c>
      <c r="DM107" s="84">
        <f t="shared" ref="DM107:DM110" si="169">DL107</f>
        <v>0</v>
      </c>
      <c r="DN107">
        <f t="shared" si="145"/>
        <v>0</v>
      </c>
      <c r="DO107">
        <f t="shared" si="139"/>
        <v>0</v>
      </c>
      <c r="DP107">
        <f t="shared" si="140"/>
        <v>0</v>
      </c>
      <c r="DQ107">
        <f t="shared" si="141"/>
        <v>0</v>
      </c>
      <c r="DR107">
        <f t="shared" si="142"/>
        <v>0</v>
      </c>
      <c r="DS107">
        <f t="shared" si="143"/>
        <v>0</v>
      </c>
      <c r="DT107">
        <f t="shared" si="160"/>
        <v>0</v>
      </c>
      <c r="DU107">
        <f t="shared" si="161"/>
        <v>0</v>
      </c>
      <c r="DV107">
        <f t="shared" si="162"/>
        <v>0</v>
      </c>
      <c r="DW107">
        <f t="shared" si="163"/>
        <v>0</v>
      </c>
      <c r="DX107">
        <f t="shared" si="164"/>
        <v>0</v>
      </c>
      <c r="DY107">
        <f t="shared" si="165"/>
        <v>0</v>
      </c>
      <c r="DZ107">
        <f t="shared" si="166"/>
        <v>0</v>
      </c>
      <c r="EA107" s="17">
        <f t="shared" si="133"/>
        <v>1</v>
      </c>
      <c r="EB107" s="85"/>
      <c r="EC107" s="85" t="str">
        <f t="shared" si="120"/>
        <v/>
      </c>
      <c r="ED107" s="85"/>
      <c r="EE107" s="65" t="s">
        <v>350</v>
      </c>
      <c r="EF107" s="84" t="s">
        <v>2217</v>
      </c>
      <c r="EG107" s="85"/>
      <c r="EH107" s="62" t="s">
        <v>438</v>
      </c>
      <c r="EI107" s="63" t="s">
        <v>438</v>
      </c>
      <c r="EJ107" s="64"/>
      <c r="EO107" s="65" t="s">
        <v>302</v>
      </c>
      <c r="EP107" s="65" t="s">
        <v>302</v>
      </c>
      <c r="EQ107" s="69" t="s">
        <v>1035</v>
      </c>
      <c r="ER107" s="69" t="s">
        <v>1845</v>
      </c>
      <c r="ES107" s="69" t="s">
        <v>1042</v>
      </c>
      <c r="ET107" s="78" t="s">
        <v>621</v>
      </c>
      <c r="EU107" s="69" t="s">
        <v>628</v>
      </c>
      <c r="EV107" s="69" t="s">
        <v>635</v>
      </c>
      <c r="EW107" s="69" t="s">
        <v>635</v>
      </c>
      <c r="EX107" s="69" t="s">
        <v>623</v>
      </c>
      <c r="EY107" s="84" t="str">
        <f>""</f>
        <v/>
      </c>
      <c r="EZ107" s="84" t="str">
        <f>""</f>
        <v/>
      </c>
      <c r="FA107" s="84" t="str">
        <f>""</f>
        <v/>
      </c>
      <c r="FB107" s="73" t="s">
        <v>1053</v>
      </c>
      <c r="FH107" s="84">
        <f t="shared" si="113"/>
        <v>0</v>
      </c>
      <c r="FI107" s="84">
        <f t="shared" si="114"/>
        <v>1</v>
      </c>
      <c r="FJ107" s="85" t="s">
        <v>1446</v>
      </c>
      <c r="FN107" s="84">
        <f t="shared" si="115"/>
        <v>1</v>
      </c>
      <c r="FO107" s="84">
        <f t="shared" si="116"/>
        <v>1</v>
      </c>
      <c r="FP107" s="84" t="s">
        <v>324</v>
      </c>
    </row>
    <row r="108" spans="1:172" x14ac:dyDescent="0.25">
      <c r="A108" s="236"/>
      <c r="B108" s="236"/>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6"/>
      <c r="AV108" s="237"/>
      <c r="AW108" s="237"/>
      <c r="AX108" s="237"/>
      <c r="AY108" s="237"/>
      <c r="AZ108" s="237"/>
      <c r="BA108" s="237"/>
      <c r="BB108" s="237"/>
      <c r="BC108" s="237"/>
      <c r="BD108" s="237"/>
      <c r="BE108" s="237"/>
      <c r="BF108" s="237"/>
      <c r="BG108" s="237"/>
      <c r="BH108" s="237"/>
      <c r="BI108" s="237"/>
      <c r="BJ108" s="237"/>
      <c r="BK108" s="237"/>
      <c r="BL108" s="237"/>
      <c r="BM108" s="237"/>
      <c r="BN108" s="237"/>
      <c r="BO108" s="237"/>
      <c r="BP108" s="237"/>
      <c r="BQ108" s="237"/>
      <c r="BR108" s="237"/>
      <c r="BS108" s="237"/>
      <c r="BT108" s="237"/>
      <c r="BU108" s="237"/>
      <c r="BV108" s="237"/>
      <c r="BW108" s="237"/>
      <c r="BX108" s="237"/>
      <c r="BY108" s="237"/>
      <c r="BZ108" s="237"/>
      <c r="CA108" s="237"/>
      <c r="CB108" s="237"/>
      <c r="CC108" s="237"/>
      <c r="CD108" s="237"/>
      <c r="CE108" s="237"/>
      <c r="CF108" s="237"/>
      <c r="CG108" s="237"/>
      <c r="CH108" s="237"/>
      <c r="CI108" s="237"/>
      <c r="CJ108" s="237"/>
      <c r="CK108" s="237"/>
      <c r="CL108" s="237"/>
      <c r="CM108" s="237"/>
      <c r="CN108" s="237"/>
      <c r="CV108">
        <f t="shared" ca="1" si="111"/>
        <v>1</v>
      </c>
      <c r="CW108" s="58" t="str">
        <f>Isengard!W28</f>
        <v/>
      </c>
      <c r="DC108">
        <f t="shared" si="105"/>
        <v>1</v>
      </c>
      <c r="DD108" s="84">
        <f>Mordor!AP47</f>
        <v>0</v>
      </c>
      <c r="DE108" s="84">
        <f>Mordor!AA47</f>
        <v>0</v>
      </c>
      <c r="DF108" s="84">
        <f>Mordor!CA47</f>
        <v>0</v>
      </c>
      <c r="DK108" s="84"/>
      <c r="DL108">
        <f>LOOKUP(DK106,$EH:$EH,$EK:$EK)</f>
        <v>0</v>
      </c>
      <c r="DM108" s="84">
        <f t="shared" si="169"/>
        <v>0</v>
      </c>
      <c r="DN108">
        <f t="shared" si="145"/>
        <v>0</v>
      </c>
      <c r="DO108">
        <f t="shared" si="139"/>
        <v>0</v>
      </c>
      <c r="DP108">
        <f t="shared" si="140"/>
        <v>0</v>
      </c>
      <c r="DQ108">
        <f t="shared" si="141"/>
        <v>0</v>
      </c>
      <c r="DR108">
        <f t="shared" si="142"/>
        <v>0</v>
      </c>
      <c r="DS108">
        <f t="shared" si="143"/>
        <v>0</v>
      </c>
      <c r="DT108">
        <f t="shared" si="160"/>
        <v>0</v>
      </c>
      <c r="DU108">
        <f t="shared" si="161"/>
        <v>0</v>
      </c>
      <c r="DV108">
        <f t="shared" si="162"/>
        <v>0</v>
      </c>
      <c r="DW108">
        <f t="shared" si="163"/>
        <v>0</v>
      </c>
      <c r="DX108">
        <f t="shared" si="164"/>
        <v>0</v>
      </c>
      <c r="DY108">
        <f t="shared" si="165"/>
        <v>0</v>
      </c>
      <c r="DZ108">
        <f t="shared" si="166"/>
        <v>0</v>
      </c>
      <c r="EA108" s="17">
        <f t="shared" si="133"/>
        <v>1</v>
      </c>
      <c r="EB108" s="85"/>
      <c r="EC108" s="85" t="str">
        <f t="shared" si="120"/>
        <v/>
      </c>
      <c r="ED108" s="85"/>
      <c r="EE108" s="65" t="s">
        <v>349</v>
      </c>
      <c r="EF108" s="84" t="s">
        <v>2221</v>
      </c>
      <c r="EG108" s="85"/>
      <c r="EH108" s="62" t="s">
        <v>439</v>
      </c>
      <c r="EI108" s="63" t="s">
        <v>439</v>
      </c>
      <c r="EJ108" s="64"/>
      <c r="EO108" s="65" t="s">
        <v>289</v>
      </c>
      <c r="EP108" s="65" t="s">
        <v>289</v>
      </c>
      <c r="EQ108" s="69" t="s">
        <v>1035</v>
      </c>
      <c r="ER108" s="69" t="s">
        <v>1845</v>
      </c>
      <c r="ES108" s="69" t="s">
        <v>1042</v>
      </c>
      <c r="ET108" s="78" t="s">
        <v>623</v>
      </c>
      <c r="EU108" s="69" t="s">
        <v>621</v>
      </c>
      <c r="EV108" s="69" t="s">
        <v>635</v>
      </c>
      <c r="EW108" s="69" t="s">
        <v>629</v>
      </c>
      <c r="EX108" s="69" t="s">
        <v>621</v>
      </c>
      <c r="EY108" s="69" t="s">
        <v>635</v>
      </c>
      <c r="EZ108" s="69" t="s">
        <v>623</v>
      </c>
      <c r="FA108" s="69" t="s">
        <v>635</v>
      </c>
      <c r="FB108" s="73" t="s">
        <v>1045</v>
      </c>
      <c r="FH108" s="84">
        <f t="shared" si="113"/>
        <v>0</v>
      </c>
      <c r="FI108" s="84">
        <f t="shared" si="114"/>
        <v>1</v>
      </c>
      <c r="FJ108" s="85" t="str">
        <f>""</f>
        <v/>
      </c>
      <c r="FN108" s="84">
        <f t="shared" si="115"/>
        <v>0</v>
      </c>
      <c r="FO108" s="84">
        <f t="shared" si="116"/>
        <v>1</v>
      </c>
      <c r="FP108" s="84" t="s">
        <v>1717</v>
      </c>
    </row>
    <row r="109" spans="1:172" x14ac:dyDescent="0.25">
      <c r="A109" s="236"/>
      <c r="B109" s="236"/>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6"/>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V109">
        <f t="shared" ca="1" si="111"/>
        <v>1</v>
      </c>
      <c r="CW109" s="58" t="str">
        <f>Isengard!W29</f>
        <v/>
      </c>
      <c r="DC109">
        <f t="shared" si="105"/>
        <v>1</v>
      </c>
      <c r="DD109" s="84">
        <f>Mordor!AP48</f>
        <v>0</v>
      </c>
      <c r="DE109" s="84">
        <f>Mordor!AA48</f>
        <v>0</v>
      </c>
      <c r="DF109" s="84">
        <f>Mordor!CA48</f>
        <v>0</v>
      </c>
      <c r="DK109" s="84"/>
      <c r="DL109">
        <f>LOOKUP(DK106,$EH:$EH,$EL:$EL)</f>
        <v>0</v>
      </c>
      <c r="DM109" s="84">
        <f t="shared" si="169"/>
        <v>0</v>
      </c>
      <c r="DN109">
        <f t="shared" si="145"/>
        <v>0</v>
      </c>
      <c r="DO109">
        <f t="shared" si="139"/>
        <v>0</v>
      </c>
      <c r="DP109">
        <f t="shared" si="140"/>
        <v>0</v>
      </c>
      <c r="DQ109">
        <f t="shared" si="141"/>
        <v>0</v>
      </c>
      <c r="DR109">
        <f t="shared" si="142"/>
        <v>0</v>
      </c>
      <c r="DS109">
        <f t="shared" si="143"/>
        <v>0</v>
      </c>
      <c r="DT109">
        <f t="shared" si="160"/>
        <v>0</v>
      </c>
      <c r="DU109">
        <f t="shared" si="161"/>
        <v>0</v>
      </c>
      <c r="DV109">
        <f t="shared" si="162"/>
        <v>0</v>
      </c>
      <c r="DW109">
        <f t="shared" si="163"/>
        <v>0</v>
      </c>
      <c r="DX109">
        <f t="shared" si="164"/>
        <v>0</v>
      </c>
      <c r="DY109">
        <f t="shared" si="165"/>
        <v>0</v>
      </c>
      <c r="DZ109">
        <f t="shared" si="166"/>
        <v>0</v>
      </c>
      <c r="EA109" s="17">
        <f t="shared" si="133"/>
        <v>1</v>
      </c>
      <c r="EB109" s="85"/>
      <c r="EC109" s="85" t="str">
        <f t="shared" si="120"/>
        <v/>
      </c>
      <c r="ED109" s="85"/>
      <c r="EE109" s="65" t="s">
        <v>357</v>
      </c>
      <c r="EF109" s="84" t="s">
        <v>2294</v>
      </c>
      <c r="EG109" s="85"/>
      <c r="EH109" s="62" t="s">
        <v>418</v>
      </c>
      <c r="EI109" s="63" t="s">
        <v>418</v>
      </c>
      <c r="EJ109" s="64"/>
      <c r="EO109" s="65" t="s">
        <v>2614</v>
      </c>
      <c r="EP109" s="65" t="s">
        <v>2614</v>
      </c>
      <c r="EQ109" s="69" t="s">
        <v>2833</v>
      </c>
      <c r="ER109" s="69" t="s">
        <v>721</v>
      </c>
      <c r="ES109" s="69" t="s">
        <v>927</v>
      </c>
      <c r="ET109" s="78" t="s">
        <v>624</v>
      </c>
      <c r="EU109" s="69" t="s">
        <v>628</v>
      </c>
      <c r="EV109" s="69" t="s">
        <v>623</v>
      </c>
      <c r="EW109" s="69" t="s">
        <v>623</v>
      </c>
      <c r="EX109" s="69" t="s">
        <v>623</v>
      </c>
      <c r="EY109" s="84" t="str">
        <f>""</f>
        <v/>
      </c>
      <c r="EZ109" s="84" t="str">
        <f>""</f>
        <v/>
      </c>
      <c r="FA109" s="84" t="str">
        <f>""</f>
        <v/>
      </c>
      <c r="FB109" s="73" t="s">
        <v>2949</v>
      </c>
      <c r="FH109" s="84">
        <f t="shared" si="113"/>
        <v>1</v>
      </c>
      <c r="FI109" s="84">
        <f t="shared" si="114"/>
        <v>1</v>
      </c>
      <c r="FJ109" s="85" t="s">
        <v>1447</v>
      </c>
      <c r="FN109" s="84">
        <f t="shared" si="115"/>
        <v>0</v>
      </c>
      <c r="FO109" s="84">
        <f t="shared" si="116"/>
        <v>1</v>
      </c>
      <c r="FP109" s="84" t="s">
        <v>2175</v>
      </c>
    </row>
    <row r="110" spans="1:172" x14ac:dyDescent="0.25">
      <c r="A110" s="236"/>
      <c r="B110" s="236"/>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H110" s="237"/>
      <c r="AI110" s="237"/>
      <c r="AJ110" s="237"/>
      <c r="AK110" s="237"/>
      <c r="AL110" s="237"/>
      <c r="AM110" s="237"/>
      <c r="AN110" s="237"/>
      <c r="AO110" s="237"/>
      <c r="AP110" s="237"/>
      <c r="AQ110" s="237"/>
      <c r="AR110" s="237"/>
      <c r="AS110" s="237"/>
      <c r="AT110" s="237"/>
      <c r="AU110" s="236"/>
      <c r="AV110" s="237"/>
      <c r="AW110" s="237"/>
      <c r="AX110" s="237"/>
      <c r="AY110" s="237"/>
      <c r="AZ110" s="237"/>
      <c r="BA110" s="237"/>
      <c r="BB110" s="237"/>
      <c r="BC110" s="237"/>
      <c r="BD110" s="237"/>
      <c r="BE110" s="237"/>
      <c r="BF110" s="237"/>
      <c r="BG110" s="237"/>
      <c r="BH110" s="237"/>
      <c r="BI110" s="237"/>
      <c r="BJ110" s="237"/>
      <c r="BK110" s="237"/>
      <c r="BL110" s="237"/>
      <c r="BM110" s="237"/>
      <c r="BN110" s="237"/>
      <c r="BO110" s="237"/>
      <c r="BP110" s="237"/>
      <c r="BQ110" s="237"/>
      <c r="BR110" s="237"/>
      <c r="BS110" s="237"/>
      <c r="BT110" s="237"/>
      <c r="BU110" s="237"/>
      <c r="BV110" s="237"/>
      <c r="BW110" s="237"/>
      <c r="BX110" s="237"/>
      <c r="BY110" s="237"/>
      <c r="BZ110" s="237"/>
      <c r="CA110" s="237"/>
      <c r="CB110" s="237"/>
      <c r="CC110" s="237"/>
      <c r="CD110" s="237"/>
      <c r="CE110" s="237"/>
      <c r="CF110" s="237"/>
      <c r="CG110" s="237"/>
      <c r="CH110" s="237"/>
      <c r="CI110" s="237"/>
      <c r="CJ110" s="237"/>
      <c r="CK110" s="237"/>
      <c r="CL110" s="237"/>
      <c r="CM110" s="237"/>
      <c r="CN110" s="237"/>
      <c r="CV110">
        <f t="shared" ca="1" si="111"/>
        <v>1</v>
      </c>
      <c r="CW110" s="58" t="str">
        <f>Isengard!W30</f>
        <v/>
      </c>
      <c r="DC110">
        <f t="shared" si="105"/>
        <v>1</v>
      </c>
      <c r="DD110" s="84">
        <f>Mordor!AP49</f>
        <v>0</v>
      </c>
      <c r="DE110" s="84">
        <f>Mordor!AA49</f>
        <v>0</v>
      </c>
      <c r="DF110" s="84">
        <f>Mordor!CA49</f>
        <v>0</v>
      </c>
      <c r="DK110" s="84"/>
      <c r="DL110">
        <f>LOOKUP(DK106,$EH:$EH,$EM:$EM)</f>
        <v>0</v>
      </c>
      <c r="DM110" s="84">
        <f t="shared" si="169"/>
        <v>0</v>
      </c>
      <c r="DN110">
        <f t="shared" si="145"/>
        <v>0</v>
      </c>
      <c r="DO110">
        <f t="shared" si="139"/>
        <v>0</v>
      </c>
      <c r="DP110">
        <f t="shared" si="140"/>
        <v>0</v>
      </c>
      <c r="DQ110">
        <f t="shared" si="141"/>
        <v>0</v>
      </c>
      <c r="DR110">
        <f t="shared" si="142"/>
        <v>0</v>
      </c>
      <c r="DS110">
        <f t="shared" si="143"/>
        <v>0</v>
      </c>
      <c r="DT110">
        <f t="shared" si="160"/>
        <v>0</v>
      </c>
      <c r="DU110">
        <f t="shared" si="161"/>
        <v>0</v>
      </c>
      <c r="DV110">
        <f t="shared" si="162"/>
        <v>0</v>
      </c>
      <c r="DW110">
        <f t="shared" si="163"/>
        <v>0</v>
      </c>
      <c r="DX110">
        <f t="shared" si="164"/>
        <v>0</v>
      </c>
      <c r="DY110">
        <f t="shared" si="165"/>
        <v>0</v>
      </c>
      <c r="DZ110">
        <f t="shared" si="166"/>
        <v>0</v>
      </c>
      <c r="EA110" s="17">
        <f t="shared" si="133"/>
        <v>1</v>
      </c>
      <c r="EB110" s="85"/>
      <c r="EC110" s="85" t="str">
        <f t="shared" si="120"/>
        <v/>
      </c>
      <c r="ED110" s="85"/>
      <c r="EE110" s="65" t="s">
        <v>385</v>
      </c>
      <c r="EG110" s="85"/>
      <c r="EH110" s="62" t="s">
        <v>1811</v>
      </c>
      <c r="EI110" s="63" t="s">
        <v>1811</v>
      </c>
      <c r="EJ110" s="64"/>
      <c r="EO110" s="65" t="s">
        <v>2346</v>
      </c>
      <c r="EP110" s="65" t="s">
        <v>2346</v>
      </c>
      <c r="EQ110" s="69" t="s">
        <v>926</v>
      </c>
      <c r="ER110" s="69" t="s">
        <v>1843</v>
      </c>
      <c r="ES110" s="69" t="s">
        <v>935</v>
      </c>
      <c r="ET110" s="78" t="s">
        <v>628</v>
      </c>
      <c r="EU110" s="69" t="s">
        <v>624</v>
      </c>
      <c r="EV110" s="69" t="s">
        <v>629</v>
      </c>
      <c r="EW110" s="69" t="s">
        <v>629</v>
      </c>
      <c r="EX110" s="69" t="s">
        <v>621</v>
      </c>
      <c r="EY110" s="69" t="s">
        <v>629</v>
      </c>
      <c r="EZ110" s="69" t="s">
        <v>635</v>
      </c>
      <c r="FA110" s="69" t="s">
        <v>635</v>
      </c>
      <c r="FB110" s="73" t="s">
        <v>1629</v>
      </c>
      <c r="FH110" s="84">
        <f t="shared" si="113"/>
        <v>0</v>
      </c>
      <c r="FI110" s="84">
        <f t="shared" si="114"/>
        <v>1</v>
      </c>
      <c r="FJ110" s="85" t="s">
        <v>1448</v>
      </c>
      <c r="FN110" s="84">
        <f t="shared" si="115"/>
        <v>0</v>
      </c>
      <c r="FO110" s="84">
        <f t="shared" si="116"/>
        <v>1</v>
      </c>
      <c r="FP110" s="84" t="s">
        <v>2184</v>
      </c>
    </row>
    <row r="111" spans="1:172" x14ac:dyDescent="0.25">
      <c r="A111" s="236"/>
      <c r="B111" s="236"/>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7"/>
      <c r="AN111" s="237"/>
      <c r="AO111" s="237"/>
      <c r="AP111" s="237"/>
      <c r="AQ111" s="237"/>
      <c r="AR111" s="237"/>
      <c r="AS111" s="237"/>
      <c r="AT111" s="237"/>
      <c r="AU111" s="236"/>
      <c r="AV111" s="237"/>
      <c r="AW111" s="237"/>
      <c r="AX111" s="237"/>
      <c r="AY111" s="237"/>
      <c r="AZ111" s="237"/>
      <c r="BA111" s="237"/>
      <c r="BB111" s="237"/>
      <c r="BC111" s="237"/>
      <c r="BD111" s="237"/>
      <c r="BE111" s="237"/>
      <c r="BF111" s="237"/>
      <c r="BG111" s="237"/>
      <c r="BH111" s="237"/>
      <c r="BI111" s="237"/>
      <c r="BJ111" s="237"/>
      <c r="BK111" s="237"/>
      <c r="BL111" s="237"/>
      <c r="BM111" s="237"/>
      <c r="BN111" s="237"/>
      <c r="BO111" s="237"/>
      <c r="BP111" s="237"/>
      <c r="BQ111" s="237"/>
      <c r="BR111" s="237"/>
      <c r="BS111" s="237"/>
      <c r="BT111" s="237"/>
      <c r="BU111" s="237"/>
      <c r="BV111" s="237"/>
      <c r="BW111" s="237"/>
      <c r="BX111" s="237"/>
      <c r="BY111" s="237"/>
      <c r="BZ111" s="237"/>
      <c r="CA111" s="237"/>
      <c r="CB111" s="237"/>
      <c r="CC111" s="237"/>
      <c r="CD111" s="237"/>
      <c r="CE111" s="237"/>
      <c r="CF111" s="237"/>
      <c r="CG111" s="237"/>
      <c r="CH111" s="237"/>
      <c r="CI111" s="237"/>
      <c r="CJ111" s="237"/>
      <c r="CK111" s="237"/>
      <c r="CL111" s="237"/>
      <c r="CM111" s="237"/>
      <c r="CN111" s="237"/>
      <c r="CV111">
        <f t="shared" ca="1" si="111"/>
        <v>1</v>
      </c>
      <c r="CW111" s="58" t="str">
        <f>Isengard!W31</f>
        <v/>
      </c>
      <c r="DC111">
        <f t="shared" si="105"/>
        <v>1</v>
      </c>
      <c r="DD111" s="84">
        <f>Mordor!AP50</f>
        <v>0</v>
      </c>
      <c r="DE111" s="84" t="str">
        <f>Mordor!AA50</f>
        <v>Mordor Siege Bow</v>
      </c>
      <c r="DF111" s="84" t="str">
        <f>Mordor!CA50</f>
        <v>-</v>
      </c>
      <c r="DH111">
        <v>22</v>
      </c>
      <c r="DI111">
        <f>LOOKUP(DH111,$DC:$DC,$DE:$DE)</f>
        <v>0</v>
      </c>
      <c r="DJ111">
        <f>LOOKUP(DH111,$DC:$DC,$DF:$DF)</f>
        <v>0</v>
      </c>
      <c r="DK111" s="61">
        <f t="shared" ref="DK111" si="170">IF(DI111=0,0,CONCATENATE(DI111,IF(OR(COUNT(FIND("Horse",DJ111))=1,COUNT(FIND("Warg",DJ111))=1,COUNT(FIND("Engineer Captain",DJ111))=1,COUNT(FIND("War Camel",DJ111))=1,COUNT(FIND("Fell warg",DJ111))=1,COUNT(FIND("The white warg",DJ111))=1),"1.",""),IF(OR(COUNT(FIND("armoured horse",DJ111))=1,COUNT(FIND("Troll",DJ111))=1,COUNT(FIND("Mahûd Beastmaster",DJ111))=1,COUNT(FIND("Signal Tower",DJ111))=1),"2.",""),IF(OR(COUNT(FIND("Fell Beast",DJ111))=1,COUNT(FIND("Upgraded Crew",DJ111))=1,COUNT(FIND("Khandish chariot",DJ111))=1),"3.",""),IF(COUNT(FIND("armoured Fell beast",DJ111))=1,"4.",""),IF(COUNT(FIND("Horned Fell beast",DJ111))=1,"5.","")))</f>
        <v>0</v>
      </c>
      <c r="DL111">
        <f>LOOKUP(DK111,$EH:$EH,$EI:$EI)</f>
        <v>0</v>
      </c>
      <c r="DM111" s="61">
        <f t="shared" ref="DM111" si="171">IF(DL111=0,0,CONCATENATE(DL111,IF(OR(COUNT(FIND("Morgul Arrows",DJ111))=1,COUNT(FIND("Shield",DJ111))=1,COUNT(FIND("The One Ring",DJ111))=1,COUNT(FIND("Breathe Fire",DJ111))=1,COUNT(FIND("Campfire",DJ111))=1,COUNT(FIND("Stone Flail",DJ111))=1),"1.",""),IF(OR(COUNT(FIND("Armour",DJ111))=1,COUNT(FIND("Fly",DJ111))=1,COUNT(FIND("Crown of Morgul",DJ111))=1,COUNT(FIND("War Drum",DJ111))=1),"2.",""),IF(OR(COUNT(FIND("Heavy armour",DJ111))=1,COUNT(FIND("Tough hide",DJ111))=1,COUNT(FIND("Gnarled Hide",DJ111))=1),"3.",""),IF(OR(COUNT(FIND("Wyrmtongue",DJ111))=1,COUNT(FIND("Foul Temperament",DJ111))=1,COUNT(FIND("Easterling War drum",DJ111))=1),"4.","")))</f>
        <v>0</v>
      </c>
      <c r="DN111">
        <f t="shared" si="145"/>
        <v>0</v>
      </c>
      <c r="DO111">
        <f t="shared" si="139"/>
        <v>0</v>
      </c>
      <c r="DP111">
        <f t="shared" si="140"/>
        <v>0</v>
      </c>
      <c r="DQ111">
        <f t="shared" si="141"/>
        <v>0</v>
      </c>
      <c r="DR111">
        <f t="shared" si="142"/>
        <v>0</v>
      </c>
      <c r="DS111">
        <f t="shared" si="143"/>
        <v>0</v>
      </c>
      <c r="DT111">
        <f t="shared" si="160"/>
        <v>0</v>
      </c>
      <c r="DU111">
        <f t="shared" si="161"/>
        <v>0</v>
      </c>
      <c r="DV111">
        <f t="shared" si="162"/>
        <v>0</v>
      </c>
      <c r="DW111">
        <f t="shared" si="163"/>
        <v>0</v>
      </c>
      <c r="DX111">
        <f t="shared" si="164"/>
        <v>0</v>
      </c>
      <c r="DY111">
        <f t="shared" si="165"/>
        <v>0</v>
      </c>
      <c r="DZ111">
        <f t="shared" si="166"/>
        <v>0</v>
      </c>
      <c r="EA111" s="17">
        <f t="shared" si="133"/>
        <v>1</v>
      </c>
      <c r="EB111" s="85" t="str">
        <f>IF(COUNT(FIND(" with ",DJ111))=1,SUBSTITUTE(DJ111,CONCATENATE(DI111," with"),""),"")</f>
        <v/>
      </c>
      <c r="EC111" s="85" t="str">
        <f t="shared" si="120"/>
        <v/>
      </c>
      <c r="ED111" s="85"/>
      <c r="EE111" s="65" t="s">
        <v>382</v>
      </c>
      <c r="EF111" s="84" t="s">
        <v>2211</v>
      </c>
      <c r="EG111" s="85"/>
      <c r="EH111" s="62" t="s">
        <v>1810</v>
      </c>
      <c r="EI111" s="63" t="s">
        <v>1810</v>
      </c>
      <c r="EJ111" s="59"/>
      <c r="EO111" s="65" t="s">
        <v>2378</v>
      </c>
      <c r="EP111" s="65" t="s">
        <v>2346</v>
      </c>
      <c r="EQ111" s="69" t="s">
        <v>926</v>
      </c>
      <c r="ER111" s="69" t="s">
        <v>1843</v>
      </c>
      <c r="ES111" s="69" t="s">
        <v>935</v>
      </c>
      <c r="ET111" s="78" t="s">
        <v>628</v>
      </c>
      <c r="EU111" s="69" t="s">
        <v>622</v>
      </c>
      <c r="EV111" s="69" t="s">
        <v>629</v>
      </c>
      <c r="EW111" s="69" t="s">
        <v>629</v>
      </c>
      <c r="EX111" s="69" t="s">
        <v>621</v>
      </c>
      <c r="EY111" s="69" t="s">
        <v>629</v>
      </c>
      <c r="EZ111" s="69" t="s">
        <v>635</v>
      </c>
      <c r="FA111" s="69" t="s">
        <v>635</v>
      </c>
      <c r="FB111" s="73" t="s">
        <v>1629</v>
      </c>
      <c r="FH111" s="84">
        <f t="shared" si="113"/>
        <v>0</v>
      </c>
      <c r="FI111" s="84">
        <f t="shared" si="114"/>
        <v>1</v>
      </c>
      <c r="FJ111" s="85" t="s">
        <v>1419</v>
      </c>
      <c r="FN111" s="84">
        <f t="shared" si="115"/>
        <v>0</v>
      </c>
      <c r="FO111" s="84">
        <f t="shared" si="116"/>
        <v>1</v>
      </c>
      <c r="FP111" s="84" t="s">
        <v>2185</v>
      </c>
    </row>
    <row r="112" spans="1:172" x14ac:dyDescent="0.25">
      <c r="A112" s="236"/>
      <c r="B112" s="236"/>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237"/>
      <c r="AL112" s="237"/>
      <c r="AM112" s="237"/>
      <c r="AN112" s="237"/>
      <c r="AO112" s="237"/>
      <c r="AP112" s="237"/>
      <c r="AQ112" s="237"/>
      <c r="AR112" s="237"/>
      <c r="AS112" s="237"/>
      <c r="AT112" s="237"/>
      <c r="AU112" s="236"/>
      <c r="AV112" s="237"/>
      <c r="AW112" s="237"/>
      <c r="AX112" s="237"/>
      <c r="AY112" s="237"/>
      <c r="AZ112" s="237"/>
      <c r="BA112" s="237"/>
      <c r="BB112" s="237"/>
      <c r="BC112" s="237"/>
      <c r="BD112" s="237"/>
      <c r="BE112" s="237"/>
      <c r="BF112" s="237"/>
      <c r="BG112" s="237"/>
      <c r="BH112" s="237"/>
      <c r="BI112" s="237"/>
      <c r="BJ112" s="237"/>
      <c r="BK112" s="237"/>
      <c r="BL112" s="237"/>
      <c r="BM112" s="237"/>
      <c r="BN112" s="237"/>
      <c r="BO112" s="237"/>
      <c r="BP112" s="237"/>
      <c r="BQ112" s="237"/>
      <c r="BR112" s="237"/>
      <c r="BS112" s="237"/>
      <c r="BT112" s="237"/>
      <c r="BU112" s="237"/>
      <c r="BV112" s="237"/>
      <c r="BW112" s="237"/>
      <c r="BX112" s="237"/>
      <c r="BY112" s="237"/>
      <c r="BZ112" s="237"/>
      <c r="CA112" s="237"/>
      <c r="CB112" s="237"/>
      <c r="CC112" s="237"/>
      <c r="CD112" s="237"/>
      <c r="CE112" s="237"/>
      <c r="CF112" s="237"/>
      <c r="CG112" s="237"/>
      <c r="CH112" s="237"/>
      <c r="CI112" s="237"/>
      <c r="CJ112" s="237"/>
      <c r="CK112" s="237"/>
      <c r="CL112" s="237"/>
      <c r="CM112" s="237"/>
      <c r="CN112" s="237"/>
      <c r="CV112">
        <f t="shared" ca="1" si="111"/>
        <v>1</v>
      </c>
      <c r="CW112" s="58" t="str">
        <f>Isengard!W32</f>
        <v/>
      </c>
      <c r="DC112">
        <f t="shared" si="105"/>
        <v>1</v>
      </c>
      <c r="DD112" s="84">
        <f>Mordor!AP51</f>
        <v>0</v>
      </c>
      <c r="DE112" s="84" t="str">
        <f>Mordor!AA51</f>
        <v>Mordor Siege Bow</v>
      </c>
      <c r="DF112" s="84" t="str">
        <f>Mordor!CA51</f>
        <v>-</v>
      </c>
      <c r="DK112" s="84"/>
      <c r="DL112">
        <f>LOOKUP(DK111,$EH:$EH,$EJ:$EJ)</f>
        <v>0</v>
      </c>
      <c r="DM112" s="84">
        <f t="shared" ref="DM112:DM115" si="172">DL112</f>
        <v>0</v>
      </c>
      <c r="DN112">
        <f t="shared" si="145"/>
        <v>0</v>
      </c>
      <c r="DO112">
        <f t="shared" si="139"/>
        <v>0</v>
      </c>
      <c r="DP112">
        <f t="shared" si="140"/>
        <v>0</v>
      </c>
      <c r="DQ112">
        <f t="shared" si="141"/>
        <v>0</v>
      </c>
      <c r="DR112">
        <f t="shared" si="142"/>
        <v>0</v>
      </c>
      <c r="DS112">
        <f t="shared" si="143"/>
        <v>0</v>
      </c>
      <c r="DT112">
        <f t="shared" si="160"/>
        <v>0</v>
      </c>
      <c r="DU112">
        <f t="shared" si="161"/>
        <v>0</v>
      </c>
      <c r="DV112">
        <f t="shared" si="162"/>
        <v>0</v>
      </c>
      <c r="DW112">
        <f t="shared" si="163"/>
        <v>0</v>
      </c>
      <c r="DX112">
        <f t="shared" si="164"/>
        <v>0</v>
      </c>
      <c r="DY112">
        <f t="shared" si="165"/>
        <v>0</v>
      </c>
      <c r="DZ112">
        <f t="shared" si="166"/>
        <v>0</v>
      </c>
      <c r="EA112" s="17">
        <f t="shared" si="133"/>
        <v>1</v>
      </c>
      <c r="EB112" s="85"/>
      <c r="EC112" s="85" t="str">
        <f t="shared" si="120"/>
        <v/>
      </c>
      <c r="ED112" s="85"/>
      <c r="EE112" s="65" t="s">
        <v>363</v>
      </c>
      <c r="EF112" s="84" t="s">
        <v>2211</v>
      </c>
      <c r="EG112" s="85"/>
      <c r="EH112" s="62" t="s">
        <v>2017</v>
      </c>
      <c r="EI112" s="63" t="s">
        <v>1810</v>
      </c>
      <c r="EJ112" s="59" t="s">
        <v>1812</v>
      </c>
      <c r="EO112" s="65" t="s">
        <v>2347</v>
      </c>
      <c r="EP112" s="65" t="s">
        <v>2347</v>
      </c>
      <c r="EQ112" s="69" t="s">
        <v>926</v>
      </c>
      <c r="ER112" s="69" t="s">
        <v>1843</v>
      </c>
      <c r="ES112" s="69" t="s">
        <v>777</v>
      </c>
      <c r="ET112" s="78" t="s">
        <v>621</v>
      </c>
      <c r="EU112" s="69" t="s">
        <v>628</v>
      </c>
      <c r="EV112" s="69" t="s">
        <v>635</v>
      </c>
      <c r="EW112" s="69" t="s">
        <v>635</v>
      </c>
      <c r="EX112" s="69" t="s">
        <v>623</v>
      </c>
      <c r="EY112" s="84" t="str">
        <f>""</f>
        <v/>
      </c>
      <c r="EZ112" s="84" t="str">
        <f>""</f>
        <v/>
      </c>
      <c r="FA112" s="84" t="str">
        <f>""</f>
        <v/>
      </c>
      <c r="FB112" s="73" t="s">
        <v>1629</v>
      </c>
      <c r="FH112" s="84">
        <f t="shared" si="113"/>
        <v>0</v>
      </c>
      <c r="FI112" s="84">
        <f t="shared" si="114"/>
        <v>1</v>
      </c>
      <c r="FJ112" s="85" t="str">
        <f>""</f>
        <v/>
      </c>
      <c r="FN112" s="84">
        <f t="shared" si="115"/>
        <v>0</v>
      </c>
      <c r="FO112" s="84">
        <f t="shared" si="116"/>
        <v>1</v>
      </c>
      <c r="FP112" s="84" t="s">
        <v>2186</v>
      </c>
    </row>
    <row r="113" spans="1:172" x14ac:dyDescent="0.25">
      <c r="A113" s="236"/>
      <c r="B113" s="236"/>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D113" s="237"/>
      <c r="AE113" s="237"/>
      <c r="AF113" s="237"/>
      <c r="AG113" s="237"/>
      <c r="AH113" s="237"/>
      <c r="AI113" s="237"/>
      <c r="AJ113" s="237"/>
      <c r="AK113" s="237"/>
      <c r="AL113" s="237"/>
      <c r="AM113" s="237"/>
      <c r="AN113" s="237"/>
      <c r="AO113" s="237"/>
      <c r="AP113" s="237"/>
      <c r="AQ113" s="237"/>
      <c r="AR113" s="237"/>
      <c r="AS113" s="237"/>
      <c r="AT113" s="237"/>
      <c r="AU113" s="236"/>
      <c r="AV113" s="237"/>
      <c r="AW113" s="237"/>
      <c r="AX113" s="237"/>
      <c r="AY113" s="237"/>
      <c r="AZ113" s="237"/>
      <c r="BA113" s="237"/>
      <c r="BB113" s="237"/>
      <c r="BC113" s="237"/>
      <c r="BD113" s="237"/>
      <c r="BE113" s="237"/>
      <c r="BF113" s="237"/>
      <c r="BG113" s="237"/>
      <c r="BH113" s="237"/>
      <c r="BI113" s="237"/>
      <c r="BJ113" s="237"/>
      <c r="BK113" s="237"/>
      <c r="BL113" s="237"/>
      <c r="BM113" s="237"/>
      <c r="BN113" s="237"/>
      <c r="BO113" s="237"/>
      <c r="BP113" s="237"/>
      <c r="BQ113" s="237"/>
      <c r="BR113" s="237"/>
      <c r="BS113" s="237"/>
      <c r="BT113" s="237"/>
      <c r="BU113" s="237"/>
      <c r="BV113" s="237"/>
      <c r="BW113" s="237"/>
      <c r="BX113" s="237"/>
      <c r="BY113" s="237"/>
      <c r="BZ113" s="237"/>
      <c r="CA113" s="237"/>
      <c r="CB113" s="237"/>
      <c r="CC113" s="237"/>
      <c r="CD113" s="237"/>
      <c r="CE113" s="237"/>
      <c r="CF113" s="237"/>
      <c r="CG113" s="237"/>
      <c r="CH113" s="237"/>
      <c r="CI113" s="237"/>
      <c r="CJ113" s="237"/>
      <c r="CK113" s="237"/>
      <c r="CL113" s="237"/>
      <c r="CM113" s="237"/>
      <c r="CN113" s="237"/>
      <c r="CV113">
        <f t="shared" ca="1" si="111"/>
        <v>1</v>
      </c>
      <c r="CW113" s="58" t="str">
        <f>Isengard!W33</f>
        <v/>
      </c>
      <c r="DC113">
        <f t="shared" si="105"/>
        <v>1</v>
      </c>
      <c r="DD113" s="84">
        <f>Mordor!AP52</f>
        <v>0</v>
      </c>
      <c r="DE113" s="84" t="str">
        <f>Mordor!AA52</f>
        <v>Mordor Siege Bow</v>
      </c>
      <c r="DF113" s="84" t="str">
        <f>Mordor!CA52</f>
        <v>-</v>
      </c>
      <c r="DK113" s="84"/>
      <c r="DL113">
        <f>LOOKUP(DK111,$EH:$EH,$EK:$EK)</f>
        <v>0</v>
      </c>
      <c r="DM113" s="84">
        <f t="shared" si="172"/>
        <v>0</v>
      </c>
      <c r="DN113">
        <f t="shared" si="145"/>
        <v>0</v>
      </c>
      <c r="DO113">
        <f t="shared" ref="DO113:DO144" si="173">LOOKUP($DM113,$EO:$EO,EQ:EQ)</f>
        <v>0</v>
      </c>
      <c r="DP113">
        <f t="shared" ref="DP113:DP144" si="174">LOOKUP($DM113,$EO:$EO,ER:ER)</f>
        <v>0</v>
      </c>
      <c r="DQ113">
        <f t="shared" ref="DQ113:DQ144" si="175">LOOKUP($DM113,$EO:$EO,ES:ES)</f>
        <v>0</v>
      </c>
      <c r="DR113">
        <f t="shared" ref="DR113:DR144" si="176">LOOKUP($DM113,$EO:$EO,ET:ET)</f>
        <v>0</v>
      </c>
      <c r="DS113">
        <f t="shared" ref="DS113:DS144" si="177">LOOKUP($DM113,$EO:$EO,EU:EU)</f>
        <v>0</v>
      </c>
      <c r="DT113">
        <f t="shared" si="160"/>
        <v>0</v>
      </c>
      <c r="DU113">
        <f t="shared" si="161"/>
        <v>0</v>
      </c>
      <c r="DV113">
        <f t="shared" si="162"/>
        <v>0</v>
      </c>
      <c r="DW113">
        <f t="shared" si="163"/>
        <v>0</v>
      </c>
      <c r="DX113">
        <f t="shared" si="164"/>
        <v>0</v>
      </c>
      <c r="DY113">
        <f t="shared" si="165"/>
        <v>0</v>
      </c>
      <c r="DZ113">
        <f t="shared" si="166"/>
        <v>0</v>
      </c>
      <c r="EA113" s="17">
        <f t="shared" si="133"/>
        <v>1</v>
      </c>
      <c r="EB113" s="85"/>
      <c r="EC113" s="85" t="str">
        <f t="shared" si="120"/>
        <v/>
      </c>
      <c r="ED113" s="85"/>
      <c r="EE113" s="65" t="s">
        <v>370</v>
      </c>
      <c r="EF113" s="84" t="s">
        <v>2211</v>
      </c>
      <c r="EG113" s="85"/>
      <c r="EH113" s="62" t="s">
        <v>2018</v>
      </c>
      <c r="EI113" s="63" t="s">
        <v>1811</v>
      </c>
      <c r="EJ113" s="64" t="s">
        <v>1812</v>
      </c>
      <c r="EO113" s="65" t="s">
        <v>2379</v>
      </c>
      <c r="EP113" s="65" t="s">
        <v>2347</v>
      </c>
      <c r="EQ113" s="69" t="s">
        <v>926</v>
      </c>
      <c r="ER113" s="69" t="s">
        <v>1843</v>
      </c>
      <c r="ES113" s="69" t="s">
        <v>777</v>
      </c>
      <c r="ET113" s="78" t="s">
        <v>621</v>
      </c>
      <c r="EU113" s="69" t="s">
        <v>624</v>
      </c>
      <c r="EV113" s="69" t="s">
        <v>635</v>
      </c>
      <c r="EW113" s="69" t="s">
        <v>635</v>
      </c>
      <c r="EX113" s="69" t="s">
        <v>623</v>
      </c>
      <c r="EY113" s="84" t="str">
        <f>""</f>
        <v/>
      </c>
      <c r="EZ113" s="84" t="str">
        <f>""</f>
        <v/>
      </c>
      <c r="FA113" s="84" t="str">
        <f>""</f>
        <v/>
      </c>
      <c r="FB113" s="73" t="s">
        <v>1629</v>
      </c>
      <c r="FH113" s="84">
        <f t="shared" si="113"/>
        <v>1</v>
      </c>
      <c r="FI113" s="84">
        <f t="shared" si="114"/>
        <v>1</v>
      </c>
      <c r="FJ113" s="85" t="s">
        <v>1449</v>
      </c>
      <c r="FN113" s="84">
        <f t="shared" si="115"/>
        <v>0</v>
      </c>
      <c r="FO113" s="84">
        <f t="shared" si="116"/>
        <v>1</v>
      </c>
      <c r="FP113" s="84" t="s">
        <v>2188</v>
      </c>
    </row>
    <row r="114" spans="1:172" x14ac:dyDescent="0.25">
      <c r="A114" s="236"/>
      <c r="B114" s="236"/>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c r="AR114" s="237"/>
      <c r="AS114" s="237"/>
      <c r="AT114" s="237"/>
      <c r="AU114" s="236"/>
      <c r="AV114" s="237"/>
      <c r="AW114" s="237"/>
      <c r="AX114" s="237"/>
      <c r="AY114" s="237"/>
      <c r="AZ114" s="237"/>
      <c r="BA114" s="237"/>
      <c r="BB114" s="237"/>
      <c r="BC114" s="237"/>
      <c r="BD114" s="237"/>
      <c r="BE114" s="237"/>
      <c r="BF114" s="237"/>
      <c r="BG114" s="237"/>
      <c r="BH114" s="237"/>
      <c r="BI114" s="237"/>
      <c r="BJ114" s="237"/>
      <c r="BK114" s="237"/>
      <c r="BL114" s="237"/>
      <c r="BM114" s="237"/>
      <c r="BN114" s="237"/>
      <c r="BO114" s="237"/>
      <c r="BP114" s="237"/>
      <c r="BQ114" s="237"/>
      <c r="BR114" s="237"/>
      <c r="BS114" s="237"/>
      <c r="BT114" s="237"/>
      <c r="BU114" s="237"/>
      <c r="BV114" s="237"/>
      <c r="BW114" s="237"/>
      <c r="BX114" s="237"/>
      <c r="BY114" s="237"/>
      <c r="BZ114" s="237"/>
      <c r="CA114" s="237"/>
      <c r="CB114" s="237"/>
      <c r="CC114" s="237"/>
      <c r="CD114" s="237"/>
      <c r="CE114" s="237"/>
      <c r="CF114" s="237"/>
      <c r="CG114" s="237"/>
      <c r="CH114" s="237"/>
      <c r="CI114" s="237"/>
      <c r="CJ114" s="237"/>
      <c r="CK114" s="237"/>
      <c r="CL114" s="237"/>
      <c r="CM114" s="237"/>
      <c r="CN114" s="237"/>
      <c r="CV114">
        <f t="shared" ca="1" si="111"/>
        <v>1</v>
      </c>
      <c r="CW114" s="58" t="str">
        <f>Isengard!W34</f>
        <v/>
      </c>
      <c r="DC114">
        <f t="shared" si="105"/>
        <v>1</v>
      </c>
      <c r="DD114" s="84">
        <f>Mordor!AP53</f>
        <v>0</v>
      </c>
      <c r="DE114" s="84" t="str">
        <f>Mordor!AA53</f>
        <v>Mordor Siege Bow</v>
      </c>
      <c r="DF114" s="84" t="str">
        <f>Mordor!CA53</f>
        <v>-</v>
      </c>
      <c r="DK114" s="84"/>
      <c r="DL114">
        <f>LOOKUP(DK111,$EH:$EH,$EL:$EL)</f>
        <v>0</v>
      </c>
      <c r="DM114" s="84">
        <f t="shared" si="172"/>
        <v>0</v>
      </c>
      <c r="DN114">
        <f t="shared" ref="DN114:DN145" si="178">LOOKUP($DM114,$EO:$EO,EP:EP)</f>
        <v>0</v>
      </c>
      <c r="DO114">
        <f t="shared" si="173"/>
        <v>0</v>
      </c>
      <c r="DP114">
        <f t="shared" si="174"/>
        <v>0</v>
      </c>
      <c r="DQ114">
        <f t="shared" si="175"/>
        <v>0</v>
      </c>
      <c r="DR114">
        <f t="shared" si="176"/>
        <v>0</v>
      </c>
      <c r="DS114">
        <f t="shared" si="177"/>
        <v>0</v>
      </c>
      <c r="DT114">
        <f t="shared" si="160"/>
        <v>0</v>
      </c>
      <c r="DU114">
        <f t="shared" si="161"/>
        <v>0</v>
      </c>
      <c r="DV114">
        <f t="shared" si="162"/>
        <v>0</v>
      </c>
      <c r="DW114">
        <f t="shared" si="163"/>
        <v>0</v>
      </c>
      <c r="DX114">
        <f t="shared" si="164"/>
        <v>0</v>
      </c>
      <c r="DY114">
        <f t="shared" si="165"/>
        <v>0</v>
      </c>
      <c r="DZ114">
        <f t="shared" si="166"/>
        <v>0</v>
      </c>
      <c r="EA114" s="17">
        <f t="shared" si="133"/>
        <v>1</v>
      </c>
      <c r="EB114" s="85"/>
      <c r="EC114" s="85" t="str">
        <f t="shared" si="120"/>
        <v/>
      </c>
      <c r="ED114" s="85"/>
      <c r="EE114" s="65" t="s">
        <v>356</v>
      </c>
      <c r="EF114" s="84" t="s">
        <v>2211</v>
      </c>
      <c r="EG114" s="85"/>
      <c r="EH114" s="62" t="s">
        <v>416</v>
      </c>
      <c r="EI114" s="63" t="s">
        <v>416</v>
      </c>
      <c r="EJ114" s="64" t="s">
        <v>898</v>
      </c>
      <c r="EO114" s="65" t="s">
        <v>2611</v>
      </c>
      <c r="EP114" s="65" t="s">
        <v>2611</v>
      </c>
      <c r="EQ114" s="69" t="s">
        <v>967</v>
      </c>
      <c r="ER114" s="69" t="s">
        <v>1843</v>
      </c>
      <c r="ES114" s="69" t="s">
        <v>931</v>
      </c>
      <c r="ET114" s="78" t="s">
        <v>622</v>
      </c>
      <c r="EU114" s="69" t="s">
        <v>668</v>
      </c>
      <c r="EV114" s="69" t="s">
        <v>623</v>
      </c>
      <c r="EW114" s="69" t="s">
        <v>621</v>
      </c>
      <c r="EX114" s="69" t="s">
        <v>621</v>
      </c>
      <c r="EY114" s="84" t="str">
        <f>""</f>
        <v/>
      </c>
      <c r="EZ114" s="84" t="str">
        <f>""</f>
        <v/>
      </c>
      <c r="FA114" s="84" t="str">
        <f>""</f>
        <v/>
      </c>
      <c r="FB114" s="73" t="s">
        <v>2831</v>
      </c>
      <c r="FH114" s="84">
        <f t="shared" si="113"/>
        <v>0</v>
      </c>
      <c r="FI114" s="84">
        <f t="shared" si="114"/>
        <v>1</v>
      </c>
      <c r="FJ114" s="85" t="s">
        <v>1450</v>
      </c>
      <c r="FN114" s="84">
        <f t="shared" si="115"/>
        <v>0</v>
      </c>
      <c r="FO114" s="84">
        <f t="shared" si="116"/>
        <v>1</v>
      </c>
      <c r="FP114" s="84" t="s">
        <v>1748</v>
      </c>
    </row>
    <row r="115" spans="1:172" x14ac:dyDescent="0.25">
      <c r="A115" s="236"/>
      <c r="B115" s="236"/>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D115" s="237"/>
      <c r="AE115" s="237"/>
      <c r="AF115" s="237"/>
      <c r="AG115" s="237"/>
      <c r="AH115" s="237"/>
      <c r="AI115" s="237"/>
      <c r="AJ115" s="237"/>
      <c r="AK115" s="237"/>
      <c r="AL115" s="237"/>
      <c r="AM115" s="237"/>
      <c r="AN115" s="237"/>
      <c r="AO115" s="237"/>
      <c r="AP115" s="237"/>
      <c r="AQ115" s="237"/>
      <c r="AR115" s="237"/>
      <c r="AS115" s="237"/>
      <c r="AT115" s="237"/>
      <c r="AU115" s="236"/>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7"/>
      <c r="BR115" s="237"/>
      <c r="BS115" s="237"/>
      <c r="BT115" s="237"/>
      <c r="BU115" s="237"/>
      <c r="BV115" s="237"/>
      <c r="BW115" s="237"/>
      <c r="BX115" s="237"/>
      <c r="BY115" s="237"/>
      <c r="BZ115" s="237"/>
      <c r="CA115" s="237"/>
      <c r="CB115" s="237"/>
      <c r="CC115" s="237"/>
      <c r="CD115" s="237"/>
      <c r="CE115" s="237"/>
      <c r="CF115" s="237"/>
      <c r="CG115" s="237"/>
      <c r="CH115" s="237"/>
      <c r="CI115" s="237"/>
      <c r="CJ115" s="237"/>
      <c r="CK115" s="237"/>
      <c r="CL115" s="237"/>
      <c r="CM115" s="237"/>
      <c r="CN115" s="237"/>
      <c r="CV115">
        <f t="shared" ca="1" si="111"/>
        <v>1</v>
      </c>
      <c r="CW115" s="58" t="str">
        <f>Isengard!W35</f>
        <v/>
      </c>
      <c r="DC115">
        <f t="shared" si="105"/>
        <v>1</v>
      </c>
      <c r="DD115" s="84">
        <f>Mordor!AP54</f>
        <v>0</v>
      </c>
      <c r="DE115" s="84" t="str">
        <f>Mordor!AA54</f>
        <v>Mordor War Catapult</v>
      </c>
      <c r="DF115" s="84" t="str">
        <f>Mordor!CA54</f>
        <v>-</v>
      </c>
      <c r="DK115" s="84"/>
      <c r="DL115">
        <f>LOOKUP(DK111,$EH:$EH,$EM:$EM)</f>
        <v>0</v>
      </c>
      <c r="DM115" s="84">
        <f t="shared" si="172"/>
        <v>0</v>
      </c>
      <c r="DN115">
        <f t="shared" si="178"/>
        <v>0</v>
      </c>
      <c r="DO115">
        <f t="shared" si="173"/>
        <v>0</v>
      </c>
      <c r="DP115">
        <f t="shared" si="174"/>
        <v>0</v>
      </c>
      <c r="DQ115">
        <f t="shared" si="175"/>
        <v>0</v>
      </c>
      <c r="DR115">
        <f t="shared" si="176"/>
        <v>0</v>
      </c>
      <c r="DS115">
        <f t="shared" si="177"/>
        <v>0</v>
      </c>
      <c r="DT115">
        <f t="shared" si="160"/>
        <v>0</v>
      </c>
      <c r="DU115">
        <f t="shared" si="161"/>
        <v>0</v>
      </c>
      <c r="DV115">
        <f t="shared" si="162"/>
        <v>0</v>
      </c>
      <c r="DW115">
        <f t="shared" si="163"/>
        <v>0</v>
      </c>
      <c r="DX115">
        <f t="shared" si="164"/>
        <v>0</v>
      </c>
      <c r="DY115">
        <f t="shared" si="165"/>
        <v>0</v>
      </c>
      <c r="DZ115">
        <f t="shared" si="166"/>
        <v>0</v>
      </c>
      <c r="EA115" s="17">
        <f t="shared" si="133"/>
        <v>1</v>
      </c>
      <c r="EB115" s="85"/>
      <c r="EC115" s="85" t="str">
        <f t="shared" si="120"/>
        <v/>
      </c>
      <c r="ED115" s="85"/>
      <c r="EE115" s="65" t="s">
        <v>386</v>
      </c>
      <c r="EG115" s="85"/>
      <c r="EH115" s="62" t="s">
        <v>899</v>
      </c>
      <c r="EI115" s="63" t="s">
        <v>416</v>
      </c>
      <c r="EJ115" s="64" t="s">
        <v>898</v>
      </c>
      <c r="EK115" s="84" t="s">
        <v>492</v>
      </c>
      <c r="EO115" s="65" t="s">
        <v>463</v>
      </c>
      <c r="EP115" s="65" t="s">
        <v>463</v>
      </c>
      <c r="EQ115" s="69" t="s">
        <v>619</v>
      </c>
      <c r="ER115" s="69" t="s">
        <v>1843</v>
      </c>
      <c r="ES115" s="69" t="s">
        <v>1025</v>
      </c>
      <c r="ET115" s="78" t="s">
        <v>628</v>
      </c>
      <c r="EU115" s="69" t="s">
        <v>624</v>
      </c>
      <c r="EV115" s="69" t="s">
        <v>629</v>
      </c>
      <c r="EW115" s="69" t="s">
        <v>629</v>
      </c>
      <c r="EX115" s="69" t="s">
        <v>629</v>
      </c>
      <c r="EY115" s="84" t="str">
        <f>""</f>
        <v/>
      </c>
      <c r="EZ115" s="84" t="str">
        <f>""</f>
        <v/>
      </c>
      <c r="FA115" s="84" t="str">
        <f>""</f>
        <v/>
      </c>
      <c r="FB115" s="73" t="s">
        <v>943</v>
      </c>
      <c r="FH115" s="84">
        <f t="shared" si="113"/>
        <v>0</v>
      </c>
      <c r="FI115" s="84">
        <f t="shared" si="114"/>
        <v>1</v>
      </c>
      <c r="FJ115" s="85" t="s">
        <v>2049</v>
      </c>
      <c r="FN115" s="84">
        <f t="shared" si="115"/>
        <v>1</v>
      </c>
      <c r="FO115" s="84">
        <f t="shared" si="116"/>
        <v>1</v>
      </c>
      <c r="FP115" s="84" t="s">
        <v>369</v>
      </c>
    </row>
    <row r="116" spans="1:172" x14ac:dyDescent="0.25">
      <c r="A116" s="236"/>
      <c r="B116" s="236"/>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c r="AS116" s="237"/>
      <c r="AT116" s="237"/>
      <c r="AU116" s="236"/>
      <c r="AV116" s="237"/>
      <c r="AW116" s="237"/>
      <c r="AX116" s="237"/>
      <c r="AY116" s="237"/>
      <c r="AZ116" s="237"/>
      <c r="BA116" s="237"/>
      <c r="BB116" s="237"/>
      <c r="BC116" s="237"/>
      <c r="BD116" s="237"/>
      <c r="BE116" s="237"/>
      <c r="BF116" s="237"/>
      <c r="BG116" s="237"/>
      <c r="BH116" s="237"/>
      <c r="BI116" s="237"/>
      <c r="BJ116" s="237"/>
      <c r="BK116" s="237"/>
      <c r="BL116" s="237"/>
      <c r="BM116" s="237"/>
      <c r="BN116" s="237"/>
      <c r="BO116" s="237"/>
      <c r="BP116" s="237"/>
      <c r="BQ116" s="237"/>
      <c r="BR116" s="237"/>
      <c r="BS116" s="237"/>
      <c r="BT116" s="237"/>
      <c r="BU116" s="237"/>
      <c r="BV116" s="237"/>
      <c r="BW116" s="237"/>
      <c r="BX116" s="237"/>
      <c r="BY116" s="237"/>
      <c r="BZ116" s="237"/>
      <c r="CA116" s="237"/>
      <c r="CB116" s="237"/>
      <c r="CC116" s="237"/>
      <c r="CD116" s="237"/>
      <c r="CE116" s="237"/>
      <c r="CF116" s="237"/>
      <c r="CG116" s="237"/>
      <c r="CH116" s="237"/>
      <c r="CI116" s="237"/>
      <c r="CJ116" s="237"/>
      <c r="CK116" s="237"/>
      <c r="CL116" s="237"/>
      <c r="CM116" s="237"/>
      <c r="CN116" s="237"/>
      <c r="CV116">
        <f t="shared" ca="1" si="111"/>
        <v>1</v>
      </c>
      <c r="CW116" s="58" t="str">
        <f>Isengard!W36</f>
        <v/>
      </c>
      <c r="DC116">
        <f t="shared" si="105"/>
        <v>1</v>
      </c>
      <c r="DD116" s="84">
        <f>Mordor!AP55</f>
        <v>0</v>
      </c>
      <c r="DE116" s="84" t="str">
        <f>Mordor!AA55</f>
        <v>Mordor War Catapult</v>
      </c>
      <c r="DF116" s="84" t="str">
        <f>Mordor!CA55</f>
        <v>-</v>
      </c>
      <c r="DH116">
        <v>23</v>
      </c>
      <c r="DI116">
        <f>LOOKUP(DH116,$DC:$DC,$DE:$DE)</f>
        <v>0</v>
      </c>
      <c r="DJ116">
        <f>LOOKUP(DH116,$DC:$DC,$DF:$DF)</f>
        <v>0</v>
      </c>
      <c r="DK116" s="61">
        <f t="shared" ref="DK116" si="179">IF(DI116=0,0,CONCATENATE(DI116,IF(OR(COUNT(FIND("Horse",DJ116))=1,COUNT(FIND("Warg",DJ116))=1,COUNT(FIND("Engineer Captain",DJ116))=1,COUNT(FIND("War Camel",DJ116))=1,COUNT(FIND("Fell warg",DJ116))=1,COUNT(FIND("The white warg",DJ116))=1),"1.",""),IF(OR(COUNT(FIND("armoured horse",DJ116))=1,COUNT(FIND("Troll",DJ116))=1,COUNT(FIND("Mahûd Beastmaster",DJ116))=1,COUNT(FIND("Signal Tower",DJ116))=1),"2.",""),IF(OR(COUNT(FIND("Fell Beast",DJ116))=1,COUNT(FIND("Upgraded Crew",DJ116))=1,COUNT(FIND("Khandish chariot",DJ116))=1),"3.",""),IF(COUNT(FIND("armoured Fell beast",DJ116))=1,"4.",""),IF(COUNT(FIND("Horned Fell beast",DJ116))=1,"5.","")))</f>
        <v>0</v>
      </c>
      <c r="DL116">
        <f>LOOKUP(DK116,$EH:$EH,$EI:$EI)</f>
        <v>0</v>
      </c>
      <c r="DM116" s="61">
        <f t="shared" ref="DM116" si="180">IF(DL116=0,0,CONCATENATE(DL116,IF(OR(COUNT(FIND("Morgul Arrows",DJ116))=1,COUNT(FIND("Shield",DJ116))=1,COUNT(FIND("The One Ring",DJ116))=1,COUNT(FIND("Breathe Fire",DJ116))=1,COUNT(FIND("Campfire",DJ116))=1,COUNT(FIND("Stone Flail",DJ116))=1),"1.",""),IF(OR(COUNT(FIND("Armour",DJ116))=1,COUNT(FIND("Fly",DJ116))=1,COUNT(FIND("Crown of Morgul",DJ116))=1,COUNT(FIND("War Drum",DJ116))=1),"2.",""),IF(OR(COUNT(FIND("Heavy armour",DJ116))=1,COUNT(FIND("Tough hide",DJ116))=1,COUNT(FIND("Gnarled Hide",DJ116))=1),"3.",""),IF(OR(COUNT(FIND("Wyrmtongue",DJ116))=1,COUNT(FIND("Foul Temperament",DJ116))=1,COUNT(FIND("Easterling War drum",DJ116))=1),"4.","")))</f>
        <v>0</v>
      </c>
      <c r="DN116">
        <f t="shared" si="178"/>
        <v>0</v>
      </c>
      <c r="DO116">
        <f t="shared" si="173"/>
        <v>0</v>
      </c>
      <c r="DP116">
        <f t="shared" si="174"/>
        <v>0</v>
      </c>
      <c r="DQ116">
        <f t="shared" si="175"/>
        <v>0</v>
      </c>
      <c r="DR116">
        <f t="shared" si="176"/>
        <v>0</v>
      </c>
      <c r="DS116">
        <f t="shared" si="177"/>
        <v>0</v>
      </c>
      <c r="DT116">
        <f t="shared" si="160"/>
        <v>0</v>
      </c>
      <c r="DU116">
        <f t="shared" si="161"/>
        <v>0</v>
      </c>
      <c r="DV116">
        <f t="shared" si="162"/>
        <v>0</v>
      </c>
      <c r="DW116">
        <f t="shared" si="163"/>
        <v>0</v>
      </c>
      <c r="DX116">
        <f t="shared" si="164"/>
        <v>0</v>
      </c>
      <c r="DY116">
        <f t="shared" si="165"/>
        <v>0</v>
      </c>
      <c r="DZ116">
        <f t="shared" si="166"/>
        <v>0</v>
      </c>
      <c r="EA116" s="17">
        <f t="shared" si="133"/>
        <v>1</v>
      </c>
      <c r="EB116" s="85" t="str">
        <f>IF(COUNT(FIND(" with ",DJ116))=1,SUBSTITUTE(DJ116,CONCATENATE(DI116," with"),""),"")</f>
        <v/>
      </c>
      <c r="EC116" s="85" t="str">
        <f t="shared" si="120"/>
        <v/>
      </c>
      <c r="ED116" s="85"/>
      <c r="EE116" s="65" t="s">
        <v>375</v>
      </c>
      <c r="EF116" s="84" t="s">
        <v>2299</v>
      </c>
      <c r="EG116" s="85"/>
      <c r="EH116" s="62" t="s">
        <v>1070</v>
      </c>
      <c r="EI116" s="63" t="s">
        <v>408</v>
      </c>
      <c r="EJ116" s="64"/>
      <c r="EO116" s="65" t="s">
        <v>423</v>
      </c>
      <c r="EP116" s="65" t="s">
        <v>423</v>
      </c>
      <c r="EQ116" s="69" t="s">
        <v>619</v>
      </c>
      <c r="ER116" s="69" t="s">
        <v>1843</v>
      </c>
      <c r="ES116" s="69" t="s">
        <v>647</v>
      </c>
      <c r="ET116" s="78" t="s">
        <v>621</v>
      </c>
      <c r="EU116" s="69" t="s">
        <v>628</v>
      </c>
      <c r="EV116" s="69" t="s">
        <v>629</v>
      </c>
      <c r="EW116" s="69" t="s">
        <v>629</v>
      </c>
      <c r="EX116" s="69" t="s">
        <v>621</v>
      </c>
      <c r="EY116" s="69" t="s">
        <v>629</v>
      </c>
      <c r="EZ116" s="69" t="s">
        <v>635</v>
      </c>
      <c r="FA116" s="69" t="s">
        <v>635</v>
      </c>
      <c r="FB116" s="73" t="s">
        <v>1008</v>
      </c>
      <c r="FH116" s="84">
        <f t="shared" si="113"/>
        <v>0</v>
      </c>
      <c r="FI116" s="84">
        <f t="shared" si="114"/>
        <v>1</v>
      </c>
      <c r="FJ116" s="85" t="s">
        <v>1451</v>
      </c>
      <c r="FN116" s="84">
        <f t="shared" si="115"/>
        <v>0</v>
      </c>
      <c r="FO116" s="84">
        <f t="shared" si="116"/>
        <v>1</v>
      </c>
      <c r="FP116" s="84" t="s">
        <v>1717</v>
      </c>
    </row>
    <row r="117" spans="1:172" x14ac:dyDescent="0.25">
      <c r="A117" s="236"/>
      <c r="B117" s="236"/>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6"/>
      <c r="AV117" s="237"/>
      <c r="AW117" s="237"/>
      <c r="AX117" s="237"/>
      <c r="AY117" s="237"/>
      <c r="AZ117" s="237"/>
      <c r="BA117" s="237"/>
      <c r="BB117" s="237"/>
      <c r="BC117" s="237"/>
      <c r="BD117" s="237"/>
      <c r="BE117" s="237"/>
      <c r="BF117" s="237"/>
      <c r="BG117" s="237"/>
      <c r="BH117" s="237"/>
      <c r="BI117" s="237"/>
      <c r="BJ117" s="237"/>
      <c r="BK117" s="237"/>
      <c r="BL117" s="237"/>
      <c r="BM117" s="237"/>
      <c r="BN117" s="237"/>
      <c r="BO117" s="237"/>
      <c r="BP117" s="237"/>
      <c r="BQ117" s="237"/>
      <c r="BR117" s="237"/>
      <c r="BS117" s="237"/>
      <c r="BT117" s="237"/>
      <c r="BU117" s="237"/>
      <c r="BV117" s="237"/>
      <c r="BW117" s="237"/>
      <c r="BX117" s="237"/>
      <c r="BY117" s="237"/>
      <c r="BZ117" s="237"/>
      <c r="CA117" s="237"/>
      <c r="CB117" s="237"/>
      <c r="CC117" s="237"/>
      <c r="CD117" s="237"/>
      <c r="CE117" s="237"/>
      <c r="CF117" s="237"/>
      <c r="CG117" s="237"/>
      <c r="CH117" s="237"/>
      <c r="CI117" s="237"/>
      <c r="CJ117" s="237"/>
      <c r="CK117" s="237"/>
      <c r="CL117" s="237"/>
      <c r="CM117" s="237"/>
      <c r="CN117" s="237"/>
      <c r="CV117">
        <f t="shared" ca="1" si="111"/>
        <v>1</v>
      </c>
      <c r="CW117" s="58" t="str">
        <f>Isengard!W37</f>
        <v/>
      </c>
      <c r="DC117">
        <f t="shared" si="105"/>
        <v>1</v>
      </c>
      <c r="DD117" s="84">
        <f>Mordor!AP56</f>
        <v>0</v>
      </c>
      <c r="DE117" s="84" t="str">
        <f>Mordor!AA56</f>
        <v>Mordor War Catapult</v>
      </c>
      <c r="DF117" s="84" t="str">
        <f>Mordor!CA56</f>
        <v>-</v>
      </c>
      <c r="DK117" s="84"/>
      <c r="DL117">
        <f>LOOKUP(DK116,$EH:$EH,$EJ:$EJ)</f>
        <v>0</v>
      </c>
      <c r="DM117" s="84">
        <f t="shared" ref="DM117:DM120" si="181">DL117</f>
        <v>0</v>
      </c>
      <c r="DN117">
        <f t="shared" si="178"/>
        <v>0</v>
      </c>
      <c r="DO117">
        <f t="shared" si="173"/>
        <v>0</v>
      </c>
      <c r="DP117">
        <f t="shared" si="174"/>
        <v>0</v>
      </c>
      <c r="DQ117">
        <f t="shared" si="175"/>
        <v>0</v>
      </c>
      <c r="DR117">
        <f t="shared" si="176"/>
        <v>0</v>
      </c>
      <c r="DS117">
        <f t="shared" si="177"/>
        <v>0</v>
      </c>
      <c r="DT117">
        <f t="shared" si="160"/>
        <v>0</v>
      </c>
      <c r="DU117">
        <f t="shared" si="161"/>
        <v>0</v>
      </c>
      <c r="DV117">
        <f t="shared" si="162"/>
        <v>0</v>
      </c>
      <c r="DW117">
        <f t="shared" si="163"/>
        <v>0</v>
      </c>
      <c r="DX117">
        <f t="shared" si="164"/>
        <v>0</v>
      </c>
      <c r="DY117">
        <f t="shared" si="165"/>
        <v>0</v>
      </c>
      <c r="DZ117">
        <f t="shared" si="166"/>
        <v>0</v>
      </c>
      <c r="EA117" s="17">
        <f t="shared" si="133"/>
        <v>1</v>
      </c>
      <c r="EB117" s="85"/>
      <c r="EC117" s="85" t="str">
        <f t="shared" si="120"/>
        <v/>
      </c>
      <c r="ED117" s="85"/>
      <c r="EE117" s="65" t="s">
        <v>374</v>
      </c>
      <c r="EF117" s="84" t="s">
        <v>2211</v>
      </c>
      <c r="EG117" s="85"/>
      <c r="EH117" s="62" t="s">
        <v>348</v>
      </c>
      <c r="EI117" s="63" t="s">
        <v>348</v>
      </c>
      <c r="EJ117" s="64"/>
      <c r="EO117" s="65" t="s">
        <v>421</v>
      </c>
      <c r="EP117" s="65" t="s">
        <v>421</v>
      </c>
      <c r="EQ117" s="69" t="s">
        <v>619</v>
      </c>
      <c r="ER117" s="69" t="s">
        <v>1843</v>
      </c>
      <c r="ES117" s="69" t="s">
        <v>644</v>
      </c>
      <c r="ET117" s="78" t="s">
        <v>621</v>
      </c>
      <c r="EU117" s="69" t="s">
        <v>628</v>
      </c>
      <c r="EV117" s="69" t="s">
        <v>629</v>
      </c>
      <c r="EW117" s="69" t="s">
        <v>629</v>
      </c>
      <c r="EX117" s="69" t="s">
        <v>628</v>
      </c>
      <c r="EY117" s="69" t="s">
        <v>629</v>
      </c>
      <c r="EZ117" s="69" t="s">
        <v>629</v>
      </c>
      <c r="FA117" s="69" t="s">
        <v>635</v>
      </c>
      <c r="FB117" s="73" t="s">
        <v>1008</v>
      </c>
      <c r="FH117" s="84">
        <f t="shared" si="113"/>
        <v>0</v>
      </c>
      <c r="FI117" s="84">
        <f t="shared" si="114"/>
        <v>1</v>
      </c>
      <c r="FJ117" s="85" t="s">
        <v>1452</v>
      </c>
      <c r="FN117" s="84">
        <f t="shared" si="115"/>
        <v>0</v>
      </c>
      <c r="FO117" s="84">
        <f t="shared" si="116"/>
        <v>1</v>
      </c>
      <c r="FP117" s="84" t="s">
        <v>2175</v>
      </c>
    </row>
    <row r="118" spans="1:172" x14ac:dyDescent="0.25">
      <c r="A118" s="236"/>
      <c r="B118" s="236"/>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c r="AC118" s="237"/>
      <c r="AD118" s="237"/>
      <c r="AE118" s="237"/>
      <c r="AF118" s="237"/>
      <c r="AG118" s="237"/>
      <c r="AH118" s="237"/>
      <c r="AI118" s="237"/>
      <c r="AJ118" s="237"/>
      <c r="AK118" s="237"/>
      <c r="AL118" s="237"/>
      <c r="AM118" s="237"/>
      <c r="AN118" s="237"/>
      <c r="AO118" s="237"/>
      <c r="AP118" s="237"/>
      <c r="AQ118" s="237"/>
      <c r="AR118" s="237"/>
      <c r="AS118" s="237"/>
      <c r="AT118" s="237"/>
      <c r="AU118" s="236"/>
      <c r="AV118" s="237"/>
      <c r="AW118" s="237"/>
      <c r="AX118" s="237"/>
      <c r="AY118" s="237"/>
      <c r="AZ118" s="237"/>
      <c r="BA118" s="237"/>
      <c r="BB118" s="237"/>
      <c r="BC118" s="237"/>
      <c r="BD118" s="237"/>
      <c r="BE118" s="237"/>
      <c r="BF118" s="237"/>
      <c r="BG118" s="237"/>
      <c r="BH118" s="237"/>
      <c r="BI118" s="237"/>
      <c r="BJ118" s="237"/>
      <c r="BK118" s="237"/>
      <c r="BL118" s="237"/>
      <c r="BM118" s="237"/>
      <c r="BN118" s="237"/>
      <c r="BO118" s="237"/>
      <c r="BP118" s="237"/>
      <c r="BQ118" s="237"/>
      <c r="BR118" s="237"/>
      <c r="BS118" s="237"/>
      <c r="BT118" s="237"/>
      <c r="BU118" s="237"/>
      <c r="BV118" s="237"/>
      <c r="BW118" s="237"/>
      <c r="BX118" s="237"/>
      <c r="BY118" s="237"/>
      <c r="BZ118" s="237"/>
      <c r="CA118" s="237"/>
      <c r="CB118" s="237"/>
      <c r="CC118" s="237"/>
      <c r="CD118" s="237"/>
      <c r="CE118" s="237"/>
      <c r="CF118" s="237"/>
      <c r="CG118" s="237"/>
      <c r="CH118" s="237"/>
      <c r="CI118" s="237"/>
      <c r="CJ118" s="237"/>
      <c r="CK118" s="237"/>
      <c r="CL118" s="237"/>
      <c r="CM118" s="237"/>
      <c r="CN118" s="237"/>
      <c r="CV118">
        <f t="shared" ca="1" si="111"/>
        <v>1</v>
      </c>
      <c r="CW118" s="58" t="str">
        <f>Isengard!W38</f>
        <v/>
      </c>
      <c r="DC118">
        <f t="shared" ref="DC118:DC181" si="182">IF(DD117=0,DC117,DC117+1)</f>
        <v>1</v>
      </c>
      <c r="DD118" s="84">
        <f>Mordor!AP57</f>
        <v>0</v>
      </c>
      <c r="DE118" s="84" t="str">
        <f>Mordor!AA57</f>
        <v>Mordor War Catapult</v>
      </c>
      <c r="DF118" s="84" t="str">
        <f>Mordor!CA57</f>
        <v>-</v>
      </c>
      <c r="DK118" s="84"/>
      <c r="DL118">
        <f>LOOKUP(DK116,$EH:$EH,$EK:$EK)</f>
        <v>0</v>
      </c>
      <c r="DM118" s="84">
        <f t="shared" si="181"/>
        <v>0</v>
      </c>
      <c r="DN118">
        <f t="shared" si="178"/>
        <v>0</v>
      </c>
      <c r="DO118">
        <f t="shared" si="173"/>
        <v>0</v>
      </c>
      <c r="DP118">
        <f t="shared" si="174"/>
        <v>0</v>
      </c>
      <c r="DQ118">
        <f t="shared" si="175"/>
        <v>0</v>
      </c>
      <c r="DR118">
        <f t="shared" si="176"/>
        <v>0</v>
      </c>
      <c r="DS118">
        <f t="shared" si="177"/>
        <v>0</v>
      </c>
      <c r="DT118">
        <f t="shared" si="160"/>
        <v>0</v>
      </c>
      <c r="DU118">
        <f t="shared" si="161"/>
        <v>0</v>
      </c>
      <c r="DV118">
        <f t="shared" si="162"/>
        <v>0</v>
      </c>
      <c r="DW118">
        <f t="shared" si="163"/>
        <v>0</v>
      </c>
      <c r="DX118">
        <f t="shared" si="164"/>
        <v>0</v>
      </c>
      <c r="DY118">
        <f t="shared" si="165"/>
        <v>0</v>
      </c>
      <c r="DZ118">
        <f t="shared" si="166"/>
        <v>0</v>
      </c>
      <c r="EA118" s="17">
        <f t="shared" si="133"/>
        <v>1</v>
      </c>
      <c r="EB118" s="85"/>
      <c r="EC118" s="85" t="str">
        <f t="shared" si="120"/>
        <v/>
      </c>
      <c r="ED118" s="85"/>
      <c r="EE118" s="65" t="s">
        <v>285</v>
      </c>
      <c r="EF118" s="84" t="s">
        <v>2211</v>
      </c>
      <c r="EG118" s="85"/>
      <c r="EH118" s="62" t="s">
        <v>366</v>
      </c>
      <c r="EI118" s="63" t="s">
        <v>366</v>
      </c>
      <c r="EJ118" s="64"/>
      <c r="EO118" s="65" t="s">
        <v>444</v>
      </c>
      <c r="EP118" s="65" t="s">
        <v>444</v>
      </c>
      <c r="EQ118" s="69" t="s">
        <v>619</v>
      </c>
      <c r="ER118" s="69" t="s">
        <v>1843</v>
      </c>
      <c r="ES118" s="69" t="s">
        <v>652</v>
      </c>
      <c r="ET118" s="78" t="s">
        <v>623</v>
      </c>
      <c r="EU118" s="69" t="s">
        <v>621</v>
      </c>
      <c r="EV118" s="69" t="s">
        <v>635</v>
      </c>
      <c r="EW118" s="69" t="s">
        <v>635</v>
      </c>
      <c r="EX118" s="69" t="s">
        <v>623</v>
      </c>
      <c r="EY118" s="84" t="str">
        <f>""</f>
        <v/>
      </c>
      <c r="EZ118" s="84" t="str">
        <f>""</f>
        <v/>
      </c>
      <c r="FA118" s="84" t="str">
        <f>""</f>
        <v/>
      </c>
      <c r="FB118" s="73" t="s">
        <v>1008</v>
      </c>
      <c r="FH118" s="84">
        <f t="shared" si="113"/>
        <v>0</v>
      </c>
      <c r="FI118" s="84">
        <f t="shared" si="114"/>
        <v>1</v>
      </c>
      <c r="FJ118" s="85" t="str">
        <f>""</f>
        <v/>
      </c>
      <c r="FN118" s="84">
        <f t="shared" si="115"/>
        <v>0</v>
      </c>
      <c r="FO118" s="84">
        <f t="shared" si="116"/>
        <v>1</v>
      </c>
      <c r="FP118" s="84" t="s">
        <v>2184</v>
      </c>
    </row>
    <row r="119" spans="1:172" x14ac:dyDescent="0.25">
      <c r="A119" s="236"/>
      <c r="B119" s="236"/>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6"/>
      <c r="AV119" s="237"/>
      <c r="AW119" s="237"/>
      <c r="AX119" s="237"/>
      <c r="AY119" s="237"/>
      <c r="AZ119" s="237"/>
      <c r="BA119" s="237"/>
      <c r="BB119" s="237"/>
      <c r="BC119" s="237"/>
      <c r="BD119" s="237"/>
      <c r="BE119" s="237"/>
      <c r="BF119" s="237"/>
      <c r="BG119" s="237"/>
      <c r="BH119" s="237"/>
      <c r="BI119" s="237"/>
      <c r="BJ119" s="237"/>
      <c r="BK119" s="237"/>
      <c r="BL119" s="237"/>
      <c r="BM119" s="237"/>
      <c r="BN119" s="237"/>
      <c r="BO119" s="237"/>
      <c r="BP119" s="237"/>
      <c r="BQ119" s="237"/>
      <c r="BR119" s="237"/>
      <c r="BS119" s="237"/>
      <c r="BT119" s="237"/>
      <c r="BU119" s="237"/>
      <c r="BV119" s="237"/>
      <c r="BW119" s="237"/>
      <c r="BX119" s="237"/>
      <c r="BY119" s="237"/>
      <c r="BZ119" s="237"/>
      <c r="CA119" s="237"/>
      <c r="CB119" s="237"/>
      <c r="CC119" s="237"/>
      <c r="CD119" s="237"/>
      <c r="CE119" s="237"/>
      <c r="CF119" s="237"/>
      <c r="CG119" s="237"/>
      <c r="CH119" s="237"/>
      <c r="CI119" s="237"/>
      <c r="CJ119" s="237"/>
      <c r="CK119" s="237"/>
      <c r="CL119" s="237"/>
      <c r="CM119" s="237"/>
      <c r="CN119" s="237"/>
      <c r="CV119">
        <f t="shared" ca="1" si="111"/>
        <v>1</v>
      </c>
      <c r="CW119" s="58" t="str">
        <f>Isengard!W39</f>
        <v/>
      </c>
      <c r="DC119">
        <f t="shared" si="182"/>
        <v>1</v>
      </c>
      <c r="DK119" s="84"/>
      <c r="DL119">
        <f>LOOKUP(DK116,$EH:$EH,$EL:$EL)</f>
        <v>0</v>
      </c>
      <c r="DM119" s="84">
        <f t="shared" si="181"/>
        <v>0</v>
      </c>
      <c r="DN119">
        <f t="shared" si="178"/>
        <v>0</v>
      </c>
      <c r="DO119">
        <f t="shared" si="173"/>
        <v>0</v>
      </c>
      <c r="DP119">
        <f t="shared" si="174"/>
        <v>0</v>
      </c>
      <c r="DQ119">
        <f t="shared" si="175"/>
        <v>0</v>
      </c>
      <c r="DR119">
        <f t="shared" si="176"/>
        <v>0</v>
      </c>
      <c r="DS119">
        <f t="shared" si="177"/>
        <v>0</v>
      </c>
      <c r="DT119">
        <f t="shared" si="160"/>
        <v>0</v>
      </c>
      <c r="DU119">
        <f t="shared" si="161"/>
        <v>0</v>
      </c>
      <c r="DV119">
        <f t="shared" si="162"/>
        <v>0</v>
      </c>
      <c r="DW119">
        <f t="shared" si="163"/>
        <v>0</v>
      </c>
      <c r="DX119">
        <f t="shared" si="164"/>
        <v>0</v>
      </c>
      <c r="DY119">
        <f t="shared" si="165"/>
        <v>0</v>
      </c>
      <c r="DZ119">
        <f t="shared" si="166"/>
        <v>0</v>
      </c>
      <c r="EA119" s="17">
        <f t="shared" si="133"/>
        <v>1</v>
      </c>
      <c r="EB119" s="85"/>
      <c r="EC119" s="85" t="str">
        <f t="shared" si="120"/>
        <v/>
      </c>
      <c r="ED119" s="85"/>
      <c r="EE119" s="65" t="s">
        <v>301</v>
      </c>
      <c r="EG119" s="85"/>
      <c r="EH119" s="62" t="s">
        <v>854</v>
      </c>
      <c r="EI119" s="63" t="s">
        <v>366</v>
      </c>
      <c r="EJ119" s="64" t="s">
        <v>32</v>
      </c>
      <c r="EO119" s="65" t="s">
        <v>445</v>
      </c>
      <c r="EP119" s="65" t="s">
        <v>445</v>
      </c>
      <c r="EQ119" s="69" t="s">
        <v>619</v>
      </c>
      <c r="ER119" s="69" t="s">
        <v>1843</v>
      </c>
      <c r="ES119" s="69" t="s">
        <v>652</v>
      </c>
      <c r="ET119" s="78" t="s">
        <v>623</v>
      </c>
      <c r="EU119" s="69" t="s">
        <v>621</v>
      </c>
      <c r="EV119" s="69" t="s">
        <v>635</v>
      </c>
      <c r="EW119" s="69" t="s">
        <v>635</v>
      </c>
      <c r="EX119" s="69" t="s">
        <v>623</v>
      </c>
      <c r="EY119" s="84" t="str">
        <f>""</f>
        <v/>
      </c>
      <c r="EZ119" s="84" t="str">
        <f>""</f>
        <v/>
      </c>
      <c r="FA119" s="84" t="str">
        <f>""</f>
        <v/>
      </c>
      <c r="FB119" s="73" t="s">
        <v>1008</v>
      </c>
      <c r="FH119" s="84">
        <f t="shared" si="113"/>
        <v>1</v>
      </c>
      <c r="FI119" s="84">
        <f t="shared" si="114"/>
        <v>1</v>
      </c>
      <c r="FJ119" s="85" t="s">
        <v>294</v>
      </c>
      <c r="FN119" s="84">
        <f t="shared" si="115"/>
        <v>0</v>
      </c>
      <c r="FO119" s="84">
        <f t="shared" si="116"/>
        <v>1</v>
      </c>
      <c r="FP119" s="84" t="s">
        <v>2185</v>
      </c>
    </row>
    <row r="120" spans="1:172" x14ac:dyDescent="0.25">
      <c r="A120" s="236"/>
      <c r="B120" s="236"/>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c r="AC120" s="237"/>
      <c r="AD120" s="237"/>
      <c r="AE120" s="237"/>
      <c r="AF120" s="237"/>
      <c r="AG120" s="237"/>
      <c r="AH120" s="237"/>
      <c r="AI120" s="237"/>
      <c r="AJ120" s="237"/>
      <c r="AK120" s="237"/>
      <c r="AL120" s="237"/>
      <c r="AM120" s="237"/>
      <c r="AN120" s="237"/>
      <c r="AO120" s="237"/>
      <c r="AP120" s="237"/>
      <c r="AQ120" s="237"/>
      <c r="AR120" s="237"/>
      <c r="AS120" s="237"/>
      <c r="AT120" s="237"/>
      <c r="AU120" s="236"/>
      <c r="AV120" s="237"/>
      <c r="AW120" s="237"/>
      <c r="AX120" s="237"/>
      <c r="AY120" s="237"/>
      <c r="AZ120" s="237"/>
      <c r="BA120" s="237"/>
      <c r="BB120" s="237"/>
      <c r="BC120" s="237"/>
      <c r="BD120" s="237"/>
      <c r="BE120" s="237"/>
      <c r="BF120" s="237"/>
      <c r="BG120" s="237"/>
      <c r="BH120" s="237"/>
      <c r="BI120" s="237"/>
      <c r="BJ120" s="237"/>
      <c r="BK120" s="237"/>
      <c r="BL120" s="237"/>
      <c r="BM120" s="237"/>
      <c r="BN120" s="237"/>
      <c r="BO120" s="237"/>
      <c r="BP120" s="237"/>
      <c r="BQ120" s="237"/>
      <c r="BR120" s="237"/>
      <c r="BS120" s="237"/>
      <c r="BT120" s="237"/>
      <c r="BU120" s="237"/>
      <c r="BV120" s="237"/>
      <c r="BW120" s="237"/>
      <c r="BX120" s="237"/>
      <c r="BY120" s="237"/>
      <c r="BZ120" s="237"/>
      <c r="CA120" s="237"/>
      <c r="CB120" s="237"/>
      <c r="CC120" s="237"/>
      <c r="CD120" s="237"/>
      <c r="CE120" s="237"/>
      <c r="CF120" s="237"/>
      <c r="CG120" s="237"/>
      <c r="CH120" s="237"/>
      <c r="CI120" s="237"/>
      <c r="CJ120" s="237"/>
      <c r="CK120" s="237"/>
      <c r="CL120" s="237"/>
      <c r="CM120" s="237"/>
      <c r="CN120" s="237"/>
      <c r="CV120">
        <f t="shared" ca="1" si="111"/>
        <v>1</v>
      </c>
      <c r="CW120" s="58" t="str">
        <f>Isengard!W40</f>
        <v/>
      </c>
      <c r="DC120">
        <f t="shared" si="182"/>
        <v>1</v>
      </c>
      <c r="DD120">
        <f>Isengard!S3</f>
        <v>0</v>
      </c>
      <c r="DE120" t="str">
        <f>Isengard!B3</f>
        <v>Saruman</v>
      </c>
      <c r="DF120" t="str">
        <f>Isengard!CW3</f>
        <v>-</v>
      </c>
      <c r="DK120" s="84"/>
      <c r="DL120">
        <f>LOOKUP(DK116,$EH:$EH,$EM:$EM)</f>
        <v>0</v>
      </c>
      <c r="DM120" s="84">
        <f t="shared" si="181"/>
        <v>0</v>
      </c>
      <c r="DN120">
        <f t="shared" si="178"/>
        <v>0</v>
      </c>
      <c r="DO120">
        <f t="shared" si="173"/>
        <v>0</v>
      </c>
      <c r="DP120">
        <f t="shared" si="174"/>
        <v>0</v>
      </c>
      <c r="DQ120">
        <f t="shared" si="175"/>
        <v>0</v>
      </c>
      <c r="DR120">
        <f t="shared" si="176"/>
        <v>0</v>
      </c>
      <c r="DS120">
        <f t="shared" si="177"/>
        <v>0</v>
      </c>
      <c r="DT120">
        <f t="shared" si="160"/>
        <v>0</v>
      </c>
      <c r="DU120">
        <f t="shared" si="161"/>
        <v>0</v>
      </c>
      <c r="DV120">
        <f t="shared" si="162"/>
        <v>0</v>
      </c>
      <c r="DW120">
        <f t="shared" si="163"/>
        <v>0</v>
      </c>
      <c r="DX120">
        <f t="shared" si="164"/>
        <v>0</v>
      </c>
      <c r="DY120">
        <f t="shared" si="165"/>
        <v>0</v>
      </c>
      <c r="DZ120">
        <f t="shared" si="166"/>
        <v>0</v>
      </c>
      <c r="EA120" s="17">
        <f t="shared" si="133"/>
        <v>1</v>
      </c>
      <c r="EB120" s="85"/>
      <c r="EC120" s="85" t="str">
        <f t="shared" si="120"/>
        <v/>
      </c>
      <c r="ED120" s="85"/>
      <c r="EE120" s="65" t="s">
        <v>918</v>
      </c>
      <c r="EF120" s="84" t="s">
        <v>2211</v>
      </c>
      <c r="EG120" s="85"/>
      <c r="EH120" s="62" t="s">
        <v>855</v>
      </c>
      <c r="EI120" s="63" t="s">
        <v>366</v>
      </c>
      <c r="EJ120" s="64" t="s">
        <v>549</v>
      </c>
      <c r="EO120" s="65" t="s">
        <v>424</v>
      </c>
      <c r="EP120" s="65" t="s">
        <v>424</v>
      </c>
      <c r="EQ120" s="69" t="s">
        <v>619</v>
      </c>
      <c r="ER120" s="69" t="s">
        <v>1843</v>
      </c>
      <c r="ES120" s="69" t="s">
        <v>647</v>
      </c>
      <c r="ET120" s="78" t="s">
        <v>621</v>
      </c>
      <c r="EU120" s="69" t="s">
        <v>628</v>
      </c>
      <c r="EV120" s="69" t="s">
        <v>629</v>
      </c>
      <c r="EW120" s="69" t="s">
        <v>629</v>
      </c>
      <c r="EX120" s="69" t="s">
        <v>623</v>
      </c>
      <c r="EY120" s="69" t="s">
        <v>629</v>
      </c>
      <c r="EZ120" s="69" t="s">
        <v>635</v>
      </c>
      <c r="FA120" s="69" t="s">
        <v>635</v>
      </c>
      <c r="FB120" s="73" t="s">
        <v>945</v>
      </c>
      <c r="FH120" s="84">
        <f t="shared" si="113"/>
        <v>0</v>
      </c>
      <c r="FI120" s="84">
        <f t="shared" si="114"/>
        <v>1</v>
      </c>
      <c r="FJ120" s="85" t="s">
        <v>1364</v>
      </c>
      <c r="FN120" s="84">
        <f t="shared" si="115"/>
        <v>0</v>
      </c>
      <c r="FO120" s="84">
        <f t="shared" si="116"/>
        <v>1</v>
      </c>
      <c r="FP120" s="84" t="s">
        <v>2186</v>
      </c>
    </row>
    <row r="121" spans="1:172" x14ac:dyDescent="0.25">
      <c r="A121" s="236"/>
      <c r="B121" s="236"/>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7"/>
      <c r="AH121" s="237"/>
      <c r="AI121" s="237"/>
      <c r="AJ121" s="237"/>
      <c r="AK121" s="237"/>
      <c r="AL121" s="237"/>
      <c r="AM121" s="237"/>
      <c r="AN121" s="237"/>
      <c r="AO121" s="237"/>
      <c r="AP121" s="237"/>
      <c r="AQ121" s="237"/>
      <c r="AR121" s="237"/>
      <c r="AS121" s="237"/>
      <c r="AT121" s="237"/>
      <c r="AU121" s="236"/>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7"/>
      <c r="BR121" s="237"/>
      <c r="BS121" s="237"/>
      <c r="BT121" s="237"/>
      <c r="BU121" s="237"/>
      <c r="BV121" s="237"/>
      <c r="BW121" s="237"/>
      <c r="BX121" s="237"/>
      <c r="BY121" s="237"/>
      <c r="BZ121" s="237"/>
      <c r="CA121" s="237"/>
      <c r="CB121" s="237"/>
      <c r="CC121" s="237"/>
      <c r="CD121" s="237"/>
      <c r="CE121" s="237"/>
      <c r="CF121" s="237"/>
      <c r="CG121" s="237"/>
      <c r="CH121" s="237"/>
      <c r="CI121" s="237"/>
      <c r="CJ121" s="237"/>
      <c r="CK121" s="237"/>
      <c r="CL121" s="237"/>
      <c r="CM121" s="237"/>
      <c r="CN121" s="237"/>
      <c r="CV121">
        <f t="shared" ca="1" si="111"/>
        <v>1</v>
      </c>
      <c r="CW121" s="58" t="str">
        <f>Isengard!W41</f>
        <v/>
      </c>
      <c r="DC121">
        <f t="shared" si="182"/>
        <v>1</v>
      </c>
      <c r="DD121" s="84">
        <f>Isengard!S4</f>
        <v>0</v>
      </c>
      <c r="DE121" s="84" t="str">
        <f>Isengard!B4</f>
        <v>Lurtz</v>
      </c>
      <c r="DF121" s="84" t="str">
        <f>Isengard!CW4</f>
        <v>-</v>
      </c>
      <c r="DH121">
        <v>24</v>
      </c>
      <c r="DI121">
        <f>LOOKUP(DH121,$DC:$DC,$DE:$DE)</f>
        <v>0</v>
      </c>
      <c r="DJ121">
        <f>LOOKUP(DH121,$DC:$DC,$DF:$DF)</f>
        <v>0</v>
      </c>
      <c r="DK121" s="61">
        <f t="shared" ref="DK121" si="183">IF(DI121=0,0,CONCATENATE(DI121,IF(OR(COUNT(FIND("Horse",DJ121))=1,COUNT(FIND("Warg",DJ121))=1,COUNT(FIND("Engineer Captain",DJ121))=1,COUNT(FIND("War Camel",DJ121))=1,COUNT(FIND("Fell warg",DJ121))=1,COUNT(FIND("The white warg",DJ121))=1),"1.",""),IF(OR(COUNT(FIND("armoured horse",DJ121))=1,COUNT(FIND("Troll",DJ121))=1,COUNT(FIND("Mahûd Beastmaster",DJ121))=1,COUNT(FIND("Signal Tower",DJ121))=1),"2.",""),IF(OR(COUNT(FIND("Fell Beast",DJ121))=1,COUNT(FIND("Upgraded Crew",DJ121))=1,COUNT(FIND("Khandish chariot",DJ121))=1),"3.",""),IF(COUNT(FIND("armoured Fell beast",DJ121))=1,"4.",""),IF(COUNT(FIND("Horned Fell beast",DJ121))=1,"5.","")))</f>
        <v>0</v>
      </c>
      <c r="DL121">
        <f>LOOKUP(DK121,$EH:$EH,$EI:$EI)</f>
        <v>0</v>
      </c>
      <c r="DM121" s="61">
        <f t="shared" ref="DM121" si="184">IF(DL121=0,0,CONCATENATE(DL121,IF(OR(COUNT(FIND("Morgul Arrows",DJ121))=1,COUNT(FIND("Shield",DJ121))=1,COUNT(FIND("The One Ring",DJ121))=1,COUNT(FIND("Breathe Fire",DJ121))=1,COUNT(FIND("Campfire",DJ121))=1,COUNT(FIND("Stone Flail",DJ121))=1),"1.",""),IF(OR(COUNT(FIND("Armour",DJ121))=1,COUNT(FIND("Fly",DJ121))=1,COUNT(FIND("Crown of Morgul",DJ121))=1,COUNT(FIND("War Drum",DJ121))=1),"2.",""),IF(OR(COUNT(FIND("Heavy armour",DJ121))=1,COUNT(FIND("Tough hide",DJ121))=1,COUNT(FIND("Gnarled Hide",DJ121))=1),"3.",""),IF(OR(COUNT(FIND("Wyrmtongue",DJ121))=1,COUNT(FIND("Foul Temperament",DJ121))=1,COUNT(FIND("Easterling War drum",DJ121))=1),"4.","")))</f>
        <v>0</v>
      </c>
      <c r="DN121">
        <f t="shared" si="178"/>
        <v>0</v>
      </c>
      <c r="DO121">
        <f t="shared" si="173"/>
        <v>0</v>
      </c>
      <c r="DP121">
        <f t="shared" si="174"/>
        <v>0</v>
      </c>
      <c r="DQ121">
        <f t="shared" si="175"/>
        <v>0</v>
      </c>
      <c r="DR121">
        <f t="shared" si="176"/>
        <v>0</v>
      </c>
      <c r="DS121">
        <f t="shared" si="177"/>
        <v>0</v>
      </c>
      <c r="DT121">
        <f t="shared" si="160"/>
        <v>0</v>
      </c>
      <c r="DU121">
        <f t="shared" si="161"/>
        <v>0</v>
      </c>
      <c r="DV121">
        <f t="shared" si="162"/>
        <v>0</v>
      </c>
      <c r="DW121">
        <f t="shared" si="163"/>
        <v>0</v>
      </c>
      <c r="DX121">
        <f t="shared" si="164"/>
        <v>0</v>
      </c>
      <c r="DY121">
        <f t="shared" si="165"/>
        <v>0</v>
      </c>
      <c r="DZ121">
        <f t="shared" si="166"/>
        <v>0</v>
      </c>
      <c r="EA121" s="17">
        <f t="shared" si="133"/>
        <v>1</v>
      </c>
      <c r="EB121" s="85" t="str">
        <f>IF(COUNT(FIND(" with ",DJ121))=1,SUBSTITUTE(DJ121,CONCATENATE(DI121," with"),""),"")</f>
        <v/>
      </c>
      <c r="EC121" s="85" t="str">
        <f t="shared" si="120"/>
        <v/>
      </c>
      <c r="ED121" s="85"/>
      <c r="EE121" s="65" t="s">
        <v>305</v>
      </c>
      <c r="EF121" s="84" t="s">
        <v>2323</v>
      </c>
      <c r="EG121" s="85"/>
      <c r="EH121" s="62" t="s">
        <v>856</v>
      </c>
      <c r="EI121" s="63" t="s">
        <v>366</v>
      </c>
      <c r="EJ121" s="64" t="s">
        <v>315</v>
      </c>
      <c r="EO121" s="65" t="s">
        <v>438</v>
      </c>
      <c r="EP121" s="65" t="s">
        <v>438</v>
      </c>
      <c r="EQ121" s="69" t="s">
        <v>619</v>
      </c>
      <c r="ER121" s="69" t="s">
        <v>1843</v>
      </c>
      <c r="ES121" s="69" t="s">
        <v>652</v>
      </c>
      <c r="ET121" s="78" t="s">
        <v>623</v>
      </c>
      <c r="EU121" s="69" t="s">
        <v>621</v>
      </c>
      <c r="EV121" s="69" t="s">
        <v>635</v>
      </c>
      <c r="EW121" s="69" t="s">
        <v>635</v>
      </c>
      <c r="EX121" s="69" t="s">
        <v>623</v>
      </c>
      <c r="EY121" s="84" t="str">
        <f>""</f>
        <v/>
      </c>
      <c r="EZ121" s="84" t="str">
        <f>""</f>
        <v/>
      </c>
      <c r="FA121" s="84" t="str">
        <f>""</f>
        <v/>
      </c>
      <c r="FB121" s="73" t="s">
        <v>1008</v>
      </c>
      <c r="FH121" s="84">
        <f t="shared" si="113"/>
        <v>0</v>
      </c>
      <c r="FI121" s="84">
        <f t="shared" si="114"/>
        <v>1</v>
      </c>
      <c r="FJ121" s="85" t="str">
        <f>""</f>
        <v/>
      </c>
      <c r="FN121" s="84">
        <f t="shared" si="115"/>
        <v>0</v>
      </c>
      <c r="FO121" s="84">
        <f t="shared" si="116"/>
        <v>1</v>
      </c>
      <c r="FP121" s="84" t="s">
        <v>2188</v>
      </c>
    </row>
    <row r="122" spans="1:172" x14ac:dyDescent="0.25">
      <c r="A122" s="236"/>
      <c r="B122" s="236"/>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c r="AR122" s="237"/>
      <c r="AS122" s="237"/>
      <c r="AT122" s="237"/>
      <c r="AU122" s="236"/>
      <c r="AV122" s="237"/>
      <c r="AW122" s="237"/>
      <c r="AX122" s="237"/>
      <c r="AY122" s="237"/>
      <c r="AZ122" s="237"/>
      <c r="BA122" s="237"/>
      <c r="BB122" s="237"/>
      <c r="BC122" s="237"/>
      <c r="BD122" s="237"/>
      <c r="BE122" s="237"/>
      <c r="BF122" s="237"/>
      <c r="BG122" s="237"/>
      <c r="BH122" s="237"/>
      <c r="BI122" s="237"/>
      <c r="BJ122" s="237"/>
      <c r="BK122" s="237"/>
      <c r="BL122" s="237"/>
      <c r="BM122" s="237"/>
      <c r="BN122" s="237"/>
      <c r="BO122" s="237"/>
      <c r="BP122" s="237"/>
      <c r="BQ122" s="237"/>
      <c r="BR122" s="237"/>
      <c r="BS122" s="237"/>
      <c r="BT122" s="237"/>
      <c r="BU122" s="237"/>
      <c r="BV122" s="237"/>
      <c r="BW122" s="237"/>
      <c r="BX122" s="237"/>
      <c r="BY122" s="237"/>
      <c r="BZ122" s="237"/>
      <c r="CA122" s="237"/>
      <c r="CB122" s="237"/>
      <c r="CC122" s="237"/>
      <c r="CD122" s="237"/>
      <c r="CE122" s="237"/>
      <c r="CF122" s="237"/>
      <c r="CG122" s="237"/>
      <c r="CH122" s="237"/>
      <c r="CI122" s="237"/>
      <c r="CJ122" s="237"/>
      <c r="CK122" s="237"/>
      <c r="CL122" s="237"/>
      <c r="CM122" s="237"/>
      <c r="CN122" s="237"/>
      <c r="CV122">
        <f t="shared" ca="1" si="111"/>
        <v>1</v>
      </c>
      <c r="CW122" s="58" t="str">
        <f>Isengard!W42</f>
        <v/>
      </c>
      <c r="DC122">
        <f t="shared" si="182"/>
        <v>1</v>
      </c>
      <c r="DD122" s="84">
        <f>Isengard!S5</f>
        <v>0</v>
      </c>
      <c r="DE122" s="84" t="str">
        <f>Isengard!B5</f>
        <v>Uglúk</v>
      </c>
      <c r="DF122" s="84" t="str">
        <f>Isengard!CW5</f>
        <v>-</v>
      </c>
      <c r="DK122" s="84"/>
      <c r="DL122">
        <f>LOOKUP(DK121,$EH:$EH,$EJ:$EJ)</f>
        <v>0</v>
      </c>
      <c r="DM122" s="84">
        <f t="shared" ref="DM122:DM125" si="185">DL122</f>
        <v>0</v>
      </c>
      <c r="DN122">
        <f t="shared" si="178"/>
        <v>0</v>
      </c>
      <c r="DO122">
        <f t="shared" si="173"/>
        <v>0</v>
      </c>
      <c r="DP122">
        <f t="shared" si="174"/>
        <v>0</v>
      </c>
      <c r="DQ122">
        <f t="shared" si="175"/>
        <v>0</v>
      </c>
      <c r="DR122">
        <f t="shared" si="176"/>
        <v>0</v>
      </c>
      <c r="DS122">
        <f t="shared" si="177"/>
        <v>0</v>
      </c>
      <c r="DT122">
        <f t="shared" si="160"/>
        <v>0</v>
      </c>
      <c r="DU122">
        <f t="shared" si="161"/>
        <v>0</v>
      </c>
      <c r="DV122">
        <f t="shared" si="162"/>
        <v>0</v>
      </c>
      <c r="DW122">
        <f t="shared" si="163"/>
        <v>0</v>
      </c>
      <c r="DX122">
        <f t="shared" si="164"/>
        <v>0</v>
      </c>
      <c r="DY122">
        <f t="shared" si="165"/>
        <v>0</v>
      </c>
      <c r="DZ122">
        <f t="shared" si="166"/>
        <v>0</v>
      </c>
      <c r="EA122" s="17">
        <f t="shared" si="133"/>
        <v>1</v>
      </c>
      <c r="EB122" s="85"/>
      <c r="EC122" s="85" t="str">
        <f t="shared" si="120"/>
        <v/>
      </c>
      <c r="ED122" s="85"/>
      <c r="EE122" s="65" t="s">
        <v>287</v>
      </c>
      <c r="EF122" s="84" t="s">
        <v>2291</v>
      </c>
      <c r="EG122" s="85"/>
      <c r="EH122" s="62" t="s">
        <v>857</v>
      </c>
      <c r="EI122" s="63" t="s">
        <v>366</v>
      </c>
      <c r="EJ122" s="66" t="s">
        <v>816</v>
      </c>
      <c r="EO122" s="65" t="s">
        <v>439</v>
      </c>
      <c r="EP122" s="65" t="s">
        <v>439</v>
      </c>
      <c r="EQ122" s="69" t="s">
        <v>619</v>
      </c>
      <c r="ER122" s="69" t="s">
        <v>1843</v>
      </c>
      <c r="ES122" s="69" t="s">
        <v>652</v>
      </c>
      <c r="ET122" s="78" t="s">
        <v>623</v>
      </c>
      <c r="EU122" s="69" t="s">
        <v>621</v>
      </c>
      <c r="EV122" s="69" t="s">
        <v>635</v>
      </c>
      <c r="EW122" s="69" t="s">
        <v>635</v>
      </c>
      <c r="EX122" s="69" t="s">
        <v>623</v>
      </c>
      <c r="EY122" s="84" t="str">
        <f>""</f>
        <v/>
      </c>
      <c r="EZ122" s="84" t="str">
        <f>""</f>
        <v/>
      </c>
      <c r="FA122" s="84" t="str">
        <f>""</f>
        <v/>
      </c>
      <c r="FB122" s="73" t="s">
        <v>1008</v>
      </c>
      <c r="FH122" s="84">
        <f t="shared" si="113"/>
        <v>1</v>
      </c>
      <c r="FI122" s="84">
        <f t="shared" si="114"/>
        <v>1</v>
      </c>
      <c r="FJ122" s="85" t="s">
        <v>1453</v>
      </c>
      <c r="FN122" s="84">
        <f t="shared" si="115"/>
        <v>0</v>
      </c>
      <c r="FO122" s="84">
        <f t="shared" si="116"/>
        <v>1</v>
      </c>
      <c r="FP122" s="84" t="s">
        <v>1748</v>
      </c>
    </row>
    <row r="123" spans="1:172" x14ac:dyDescent="0.25">
      <c r="A123" s="236"/>
      <c r="B123" s="236"/>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D123" s="237"/>
      <c r="AE123" s="237"/>
      <c r="AF123" s="237"/>
      <c r="AG123" s="237"/>
      <c r="AH123" s="237"/>
      <c r="AI123" s="237"/>
      <c r="AJ123" s="237"/>
      <c r="AK123" s="237"/>
      <c r="AL123" s="237"/>
      <c r="AM123" s="237"/>
      <c r="AN123" s="237"/>
      <c r="AO123" s="237"/>
      <c r="AP123" s="237"/>
      <c r="AQ123" s="237"/>
      <c r="AR123" s="237"/>
      <c r="AS123" s="237"/>
      <c r="AT123" s="237"/>
      <c r="AU123" s="236"/>
      <c r="AV123" s="237"/>
      <c r="AW123" s="237"/>
      <c r="AX123" s="237"/>
      <c r="AY123" s="237"/>
      <c r="AZ123" s="237"/>
      <c r="BA123" s="237"/>
      <c r="BB123" s="237"/>
      <c r="BC123" s="237"/>
      <c r="BD123" s="237"/>
      <c r="BE123" s="237"/>
      <c r="BF123" s="237"/>
      <c r="BG123" s="237"/>
      <c r="BH123" s="237"/>
      <c r="BI123" s="237"/>
      <c r="BJ123" s="237"/>
      <c r="BK123" s="237"/>
      <c r="BL123" s="237"/>
      <c r="BM123" s="237"/>
      <c r="BN123" s="237"/>
      <c r="BO123" s="237"/>
      <c r="BP123" s="237"/>
      <c r="BQ123" s="237"/>
      <c r="BR123" s="237"/>
      <c r="BS123" s="237"/>
      <c r="BT123" s="237"/>
      <c r="BU123" s="237"/>
      <c r="BV123" s="237"/>
      <c r="BW123" s="237"/>
      <c r="BX123" s="237"/>
      <c r="BY123" s="237"/>
      <c r="BZ123" s="237"/>
      <c r="CA123" s="237"/>
      <c r="CB123" s="237"/>
      <c r="CC123" s="237"/>
      <c r="CD123" s="237"/>
      <c r="CE123" s="237"/>
      <c r="CF123" s="237"/>
      <c r="CG123" s="237"/>
      <c r="CH123" s="237"/>
      <c r="CI123" s="237"/>
      <c r="CJ123" s="237"/>
      <c r="CK123" s="237"/>
      <c r="CL123" s="237"/>
      <c r="CM123" s="237"/>
      <c r="CN123" s="237"/>
      <c r="CV123">
        <f t="shared" ca="1" si="111"/>
        <v>1</v>
      </c>
      <c r="CW123" s="58" t="str">
        <f>Isengard!W43</f>
        <v/>
      </c>
      <c r="DC123">
        <f t="shared" si="182"/>
        <v>1</v>
      </c>
      <c r="DD123" s="84">
        <f>Isengard!S6</f>
        <v>0</v>
      </c>
      <c r="DE123" s="84" t="str">
        <f>Isengard!B6</f>
        <v>Gríma Wormtongue</v>
      </c>
      <c r="DF123" s="84" t="str">
        <f>Isengard!CW6</f>
        <v>-</v>
      </c>
      <c r="DK123" s="84"/>
      <c r="DL123">
        <f>LOOKUP(DK121,$EH:$EH,$EK:$EK)</f>
        <v>0</v>
      </c>
      <c r="DM123" s="84">
        <f t="shared" si="185"/>
        <v>0</v>
      </c>
      <c r="DN123">
        <f t="shared" si="178"/>
        <v>0</v>
      </c>
      <c r="DO123">
        <f t="shared" si="173"/>
        <v>0</v>
      </c>
      <c r="DP123">
        <f t="shared" si="174"/>
        <v>0</v>
      </c>
      <c r="DQ123">
        <f t="shared" si="175"/>
        <v>0</v>
      </c>
      <c r="DR123">
        <f t="shared" si="176"/>
        <v>0</v>
      </c>
      <c r="DS123">
        <f t="shared" si="177"/>
        <v>0</v>
      </c>
      <c r="DT123">
        <f t="shared" si="160"/>
        <v>0</v>
      </c>
      <c r="DU123">
        <f t="shared" si="161"/>
        <v>0</v>
      </c>
      <c r="DV123">
        <f t="shared" si="162"/>
        <v>0</v>
      </c>
      <c r="DW123">
        <f t="shared" si="163"/>
        <v>0</v>
      </c>
      <c r="DX123">
        <f t="shared" si="164"/>
        <v>0</v>
      </c>
      <c r="DY123">
        <f t="shared" si="165"/>
        <v>0</v>
      </c>
      <c r="DZ123">
        <f t="shared" si="166"/>
        <v>0</v>
      </c>
      <c r="EA123" s="17">
        <f t="shared" si="133"/>
        <v>1</v>
      </c>
      <c r="EB123" s="85"/>
      <c r="EC123" s="85" t="str">
        <f t="shared" si="120"/>
        <v/>
      </c>
      <c r="ED123" s="85"/>
      <c r="EE123" s="65" t="s">
        <v>300</v>
      </c>
      <c r="EF123" s="84" t="s">
        <v>2211</v>
      </c>
      <c r="EG123" s="85"/>
      <c r="EH123" s="62" t="s">
        <v>858</v>
      </c>
      <c r="EI123" s="63" t="s">
        <v>366</v>
      </c>
      <c r="EJ123" s="66" t="s">
        <v>818</v>
      </c>
      <c r="EO123" s="65" t="s">
        <v>418</v>
      </c>
      <c r="EP123" s="65" t="s">
        <v>418</v>
      </c>
      <c r="EQ123" s="69" t="s">
        <v>619</v>
      </c>
      <c r="ER123" s="69" t="s">
        <v>1843</v>
      </c>
      <c r="ES123" s="69" t="s">
        <v>627</v>
      </c>
      <c r="ET123" s="78" t="s">
        <v>621</v>
      </c>
      <c r="EU123" s="69" t="s">
        <v>621</v>
      </c>
      <c r="EV123" s="69" t="s">
        <v>623</v>
      </c>
      <c r="EW123" s="69" t="s">
        <v>629</v>
      </c>
      <c r="EX123" s="69" t="s">
        <v>621</v>
      </c>
      <c r="EY123" s="69" t="s">
        <v>635</v>
      </c>
      <c r="EZ123" s="69" t="s">
        <v>635</v>
      </c>
      <c r="FA123" s="69" t="s">
        <v>623</v>
      </c>
      <c r="FB123" s="73" t="s">
        <v>1005</v>
      </c>
      <c r="FH123" s="84">
        <f t="shared" si="113"/>
        <v>0</v>
      </c>
      <c r="FI123" s="84">
        <f t="shared" si="114"/>
        <v>1</v>
      </c>
      <c r="FJ123" s="85" t="s">
        <v>1454</v>
      </c>
      <c r="FN123" s="84">
        <f t="shared" si="115"/>
        <v>1</v>
      </c>
      <c r="FO123" s="84">
        <f t="shared" si="116"/>
        <v>1</v>
      </c>
      <c r="FP123" s="84" t="s">
        <v>389</v>
      </c>
    </row>
    <row r="124" spans="1:172" x14ac:dyDescent="0.25">
      <c r="A124" s="236"/>
      <c r="B124" s="236"/>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c r="AG124" s="237"/>
      <c r="AH124" s="237"/>
      <c r="AI124" s="237"/>
      <c r="AJ124" s="237"/>
      <c r="AK124" s="237"/>
      <c r="AL124" s="237"/>
      <c r="AM124" s="237"/>
      <c r="AN124" s="237"/>
      <c r="AO124" s="237"/>
      <c r="AP124" s="237"/>
      <c r="AQ124" s="237"/>
      <c r="AR124" s="237"/>
      <c r="AS124" s="237"/>
      <c r="AT124" s="237"/>
      <c r="AU124" s="236"/>
      <c r="AV124" s="237"/>
      <c r="AW124" s="237"/>
      <c r="AX124" s="237"/>
      <c r="AY124" s="237"/>
      <c r="AZ124" s="237"/>
      <c r="BA124" s="237"/>
      <c r="BB124" s="237"/>
      <c r="BC124" s="237"/>
      <c r="BD124" s="237"/>
      <c r="BE124" s="237"/>
      <c r="BF124" s="237"/>
      <c r="BG124" s="237"/>
      <c r="BH124" s="237"/>
      <c r="BI124" s="237"/>
      <c r="BJ124" s="237"/>
      <c r="BK124" s="237"/>
      <c r="BL124" s="237"/>
      <c r="BM124" s="237"/>
      <c r="BN124" s="237"/>
      <c r="BO124" s="237"/>
      <c r="BP124" s="237"/>
      <c r="BQ124" s="237"/>
      <c r="BR124" s="237"/>
      <c r="BS124" s="237"/>
      <c r="BT124" s="237"/>
      <c r="BU124" s="237"/>
      <c r="BV124" s="237"/>
      <c r="BW124" s="237"/>
      <c r="BX124" s="237"/>
      <c r="BY124" s="237"/>
      <c r="BZ124" s="237"/>
      <c r="CA124" s="237"/>
      <c r="CB124" s="237"/>
      <c r="CC124" s="237"/>
      <c r="CD124" s="237"/>
      <c r="CE124" s="237"/>
      <c r="CF124" s="237"/>
      <c r="CG124" s="237"/>
      <c r="CH124" s="237"/>
      <c r="CI124" s="237"/>
      <c r="CJ124" s="237"/>
      <c r="CK124" s="237"/>
      <c r="CL124" s="237"/>
      <c r="CM124" s="237"/>
      <c r="CN124" s="237"/>
      <c r="CV124">
        <f t="shared" ca="1" si="111"/>
        <v>1</v>
      </c>
      <c r="CW124" s="58" t="str">
        <f>Isengard!W44</f>
        <v/>
      </c>
      <c r="DC124">
        <f t="shared" si="182"/>
        <v>1</v>
      </c>
      <c r="DD124" s="84">
        <f>Isengard!S7</f>
        <v>0</v>
      </c>
      <c r="DE124" s="84" t="str">
        <f>Isengard!B7</f>
        <v>Thrydan Wolfsbane</v>
      </c>
      <c r="DF124" s="84" t="str">
        <f>Isengard!CW7</f>
        <v>-</v>
      </c>
      <c r="DK124" s="84"/>
      <c r="DL124">
        <f>LOOKUP(DK121,$EH:$EH,$EL:$EL)</f>
        <v>0</v>
      </c>
      <c r="DM124" s="84">
        <f t="shared" si="185"/>
        <v>0</v>
      </c>
      <c r="DN124">
        <f t="shared" si="178"/>
        <v>0</v>
      </c>
      <c r="DO124">
        <f t="shared" si="173"/>
        <v>0</v>
      </c>
      <c r="DP124">
        <f t="shared" si="174"/>
        <v>0</v>
      </c>
      <c r="DQ124">
        <f t="shared" si="175"/>
        <v>0</v>
      </c>
      <c r="DR124">
        <f t="shared" si="176"/>
        <v>0</v>
      </c>
      <c r="DS124">
        <f t="shared" si="177"/>
        <v>0</v>
      </c>
      <c r="DT124">
        <f t="shared" si="160"/>
        <v>0</v>
      </c>
      <c r="DU124">
        <f t="shared" si="161"/>
        <v>0</v>
      </c>
      <c r="DV124">
        <f t="shared" si="162"/>
        <v>0</v>
      </c>
      <c r="DW124">
        <f t="shared" si="163"/>
        <v>0</v>
      </c>
      <c r="DX124">
        <f t="shared" si="164"/>
        <v>0</v>
      </c>
      <c r="DY124">
        <f t="shared" si="165"/>
        <v>0</v>
      </c>
      <c r="DZ124">
        <f t="shared" si="166"/>
        <v>0</v>
      </c>
      <c r="EA124" s="17">
        <f t="shared" si="133"/>
        <v>1</v>
      </c>
      <c r="EB124" s="85"/>
      <c r="EC124" s="85" t="str">
        <f t="shared" si="120"/>
        <v/>
      </c>
      <c r="ED124" s="85"/>
      <c r="EE124" s="65" t="s">
        <v>1809</v>
      </c>
      <c r="EF124" s="84" t="s">
        <v>2325</v>
      </c>
      <c r="EG124" s="85"/>
      <c r="EH124" s="62" t="s">
        <v>482</v>
      </c>
      <c r="EI124" s="63" t="s">
        <v>482</v>
      </c>
      <c r="EJ124" s="64" t="s">
        <v>915</v>
      </c>
      <c r="EO124" s="65" t="s">
        <v>818</v>
      </c>
      <c r="EP124" s="65" t="s">
        <v>818</v>
      </c>
      <c r="EQ124" s="69" t="s">
        <v>315</v>
      </c>
      <c r="ER124" s="69" t="s">
        <v>1846</v>
      </c>
      <c r="ES124" s="69" t="s">
        <v>927</v>
      </c>
      <c r="ET124" s="78" t="s">
        <v>622</v>
      </c>
      <c r="EU124" s="69" t="s">
        <v>624</v>
      </c>
      <c r="EV124" s="69" t="s">
        <v>629</v>
      </c>
      <c r="EW124" s="69" t="s">
        <v>623</v>
      </c>
      <c r="EX124" s="69" t="s">
        <v>623</v>
      </c>
      <c r="EY124" s="69" t="str">
        <f>""</f>
        <v/>
      </c>
      <c r="EZ124" s="69" t="str">
        <f>""</f>
        <v/>
      </c>
      <c r="FA124" s="69" t="str">
        <f>""</f>
        <v/>
      </c>
      <c r="FB124" s="73" t="s">
        <v>1065</v>
      </c>
      <c r="FH124" s="84">
        <f t="shared" si="113"/>
        <v>0</v>
      </c>
      <c r="FI124" s="84">
        <f t="shared" si="114"/>
        <v>1</v>
      </c>
      <c r="FJ124" s="85" t="s">
        <v>1455</v>
      </c>
      <c r="FN124" s="84">
        <f t="shared" si="115"/>
        <v>0</v>
      </c>
      <c r="FO124" s="84">
        <f t="shared" si="116"/>
        <v>1</v>
      </c>
      <c r="FP124" s="84" t="s">
        <v>1717</v>
      </c>
    </row>
    <row r="125" spans="1:172" x14ac:dyDescent="0.25">
      <c r="A125" s="236"/>
      <c r="B125" s="236"/>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D125" s="237"/>
      <c r="AE125" s="237"/>
      <c r="AF125" s="237"/>
      <c r="AG125" s="237"/>
      <c r="AH125" s="237"/>
      <c r="AI125" s="237"/>
      <c r="AJ125" s="237"/>
      <c r="AK125" s="237"/>
      <c r="AL125" s="237"/>
      <c r="AM125" s="237"/>
      <c r="AN125" s="237"/>
      <c r="AO125" s="237"/>
      <c r="AP125" s="237"/>
      <c r="AQ125" s="237"/>
      <c r="AR125" s="237"/>
      <c r="AS125" s="237"/>
      <c r="AT125" s="237"/>
      <c r="AU125" s="236"/>
      <c r="AV125" s="237"/>
      <c r="AW125" s="237"/>
      <c r="AX125" s="237"/>
      <c r="AY125" s="237"/>
      <c r="AZ125" s="237"/>
      <c r="BA125" s="237"/>
      <c r="BB125" s="237"/>
      <c r="BC125" s="237"/>
      <c r="BD125" s="237"/>
      <c r="BE125" s="237"/>
      <c r="BF125" s="237"/>
      <c r="BG125" s="237"/>
      <c r="BH125" s="237"/>
      <c r="BI125" s="237"/>
      <c r="BJ125" s="237"/>
      <c r="BK125" s="237"/>
      <c r="BL125" s="237"/>
      <c r="BM125" s="237"/>
      <c r="BN125" s="237"/>
      <c r="BO125" s="237"/>
      <c r="BP125" s="237"/>
      <c r="BQ125" s="237"/>
      <c r="BR125" s="237"/>
      <c r="BS125" s="237"/>
      <c r="BT125" s="237"/>
      <c r="BU125" s="237"/>
      <c r="BV125" s="237"/>
      <c r="BW125" s="237"/>
      <c r="BX125" s="237"/>
      <c r="BY125" s="237"/>
      <c r="BZ125" s="237"/>
      <c r="CA125" s="237"/>
      <c r="CB125" s="237"/>
      <c r="CC125" s="237"/>
      <c r="CD125" s="237"/>
      <c r="CE125" s="237"/>
      <c r="CF125" s="237"/>
      <c r="CG125" s="237"/>
      <c r="CH125" s="237"/>
      <c r="CI125" s="237"/>
      <c r="CJ125" s="237"/>
      <c r="CK125" s="237"/>
      <c r="CL125" s="237"/>
      <c r="CM125" s="237"/>
      <c r="CN125" s="237"/>
      <c r="CV125">
        <f t="shared" ca="1" si="111"/>
        <v>1</v>
      </c>
      <c r="CW125" s="58" t="str">
        <f>Isengard!W45</f>
        <v/>
      </c>
      <c r="DC125">
        <f t="shared" si="182"/>
        <v>1</v>
      </c>
      <c r="DD125" s="84">
        <f>Isengard!S8</f>
        <v>0</v>
      </c>
      <c r="DE125" s="84" t="str">
        <f>Isengard!B8</f>
        <v>Sharku</v>
      </c>
      <c r="DF125" s="84" t="str">
        <f>Isengard!CW8</f>
        <v>-</v>
      </c>
      <c r="DK125" s="84"/>
      <c r="DL125">
        <f>LOOKUP(DK121,$EH:$EH,$EM:$EM)</f>
        <v>0</v>
      </c>
      <c r="DM125" s="84">
        <f t="shared" si="185"/>
        <v>0</v>
      </c>
      <c r="DN125">
        <f t="shared" si="178"/>
        <v>0</v>
      </c>
      <c r="DO125">
        <f t="shared" si="173"/>
        <v>0</v>
      </c>
      <c r="DP125">
        <f t="shared" si="174"/>
        <v>0</v>
      </c>
      <c r="DQ125">
        <f t="shared" si="175"/>
        <v>0</v>
      </c>
      <c r="DR125">
        <f t="shared" si="176"/>
        <v>0</v>
      </c>
      <c r="DS125">
        <f t="shared" si="177"/>
        <v>0</v>
      </c>
      <c r="DT125">
        <f t="shared" si="160"/>
        <v>0</v>
      </c>
      <c r="DU125">
        <f t="shared" si="161"/>
        <v>0</v>
      </c>
      <c r="DV125">
        <f t="shared" si="162"/>
        <v>0</v>
      </c>
      <c r="DW125">
        <f t="shared" si="163"/>
        <v>0</v>
      </c>
      <c r="DX125">
        <f t="shared" si="164"/>
        <v>0</v>
      </c>
      <c r="DY125">
        <f t="shared" si="165"/>
        <v>0</v>
      </c>
      <c r="DZ125">
        <f t="shared" si="166"/>
        <v>0</v>
      </c>
      <c r="EA125" s="17">
        <f t="shared" si="133"/>
        <v>1</v>
      </c>
      <c r="EB125" s="85"/>
      <c r="EC125" s="85" t="str">
        <f t="shared" si="120"/>
        <v/>
      </c>
      <c r="ED125" s="85"/>
      <c r="EE125" s="65" t="s">
        <v>2624</v>
      </c>
      <c r="EF125" s="84" t="s">
        <v>2233</v>
      </c>
      <c r="EG125" s="85"/>
      <c r="EH125" s="62" t="s">
        <v>471</v>
      </c>
      <c r="EI125" s="63" t="s">
        <v>471</v>
      </c>
      <c r="EJ125" s="64"/>
      <c r="EO125" s="65" t="s">
        <v>32</v>
      </c>
      <c r="EP125" s="65" t="s">
        <v>32</v>
      </c>
      <c r="EQ125" s="69" t="s">
        <v>32</v>
      </c>
      <c r="ER125" s="69" t="s">
        <v>1847</v>
      </c>
      <c r="ES125" s="69" t="s">
        <v>645</v>
      </c>
      <c r="ET125" s="78" t="s">
        <v>623</v>
      </c>
      <c r="EU125" s="69" t="s">
        <v>621</v>
      </c>
      <c r="EV125" s="69" t="s">
        <v>645</v>
      </c>
      <c r="EW125" s="69" t="s">
        <v>635</v>
      </c>
      <c r="EX125" s="69" t="s">
        <v>623</v>
      </c>
      <c r="EY125" s="69" t="str">
        <f>""</f>
        <v/>
      </c>
      <c r="EZ125" s="69" t="str">
        <f>""</f>
        <v/>
      </c>
      <c r="FA125" s="69" t="str">
        <f>""</f>
        <v/>
      </c>
      <c r="FB125" s="73" t="str">
        <f>""</f>
        <v/>
      </c>
      <c r="FH125" s="84">
        <f t="shared" si="113"/>
        <v>0</v>
      </c>
      <c r="FI125" s="84">
        <f t="shared" si="114"/>
        <v>1</v>
      </c>
      <c r="FJ125" s="85" t="s">
        <v>1456</v>
      </c>
      <c r="FN125" s="84">
        <f t="shared" si="115"/>
        <v>0</v>
      </c>
      <c r="FO125" s="84">
        <f t="shared" si="116"/>
        <v>1</v>
      </c>
      <c r="FP125" s="84" t="s">
        <v>2004</v>
      </c>
    </row>
    <row r="126" spans="1:172" x14ac:dyDescent="0.25">
      <c r="A126" s="236"/>
      <c r="B126" s="236"/>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c r="AR126" s="237"/>
      <c r="AS126" s="237"/>
      <c r="AT126" s="237"/>
      <c r="AU126" s="236"/>
      <c r="AV126" s="237"/>
      <c r="AW126" s="237"/>
      <c r="AX126" s="237"/>
      <c r="AY126" s="237"/>
      <c r="AZ126" s="237"/>
      <c r="BA126" s="237"/>
      <c r="BB126" s="237"/>
      <c r="BC126" s="237"/>
      <c r="BD126" s="237"/>
      <c r="BE126" s="237"/>
      <c r="BF126" s="237"/>
      <c r="BG126" s="237"/>
      <c r="BH126" s="237"/>
      <c r="BI126" s="237"/>
      <c r="BJ126" s="237"/>
      <c r="BK126" s="237"/>
      <c r="BL126" s="237"/>
      <c r="BM126" s="237"/>
      <c r="BN126" s="237"/>
      <c r="BO126" s="237"/>
      <c r="BP126" s="237"/>
      <c r="BQ126" s="237"/>
      <c r="BR126" s="237"/>
      <c r="BS126" s="237"/>
      <c r="BT126" s="237"/>
      <c r="BU126" s="237"/>
      <c r="BV126" s="237"/>
      <c r="BW126" s="237"/>
      <c r="BX126" s="237"/>
      <c r="BY126" s="237"/>
      <c r="BZ126" s="237"/>
      <c r="CA126" s="237"/>
      <c r="CB126" s="237"/>
      <c r="CC126" s="237"/>
      <c r="CD126" s="237"/>
      <c r="CE126" s="237"/>
      <c r="CF126" s="237"/>
      <c r="CG126" s="237"/>
      <c r="CH126" s="237"/>
      <c r="CI126" s="237"/>
      <c r="CJ126" s="237"/>
      <c r="CK126" s="237"/>
      <c r="CL126" s="237"/>
      <c r="CM126" s="237"/>
      <c r="CN126" s="237"/>
      <c r="CV126">
        <f t="shared" ca="1" si="111"/>
        <v>1</v>
      </c>
      <c r="CW126" s="58" t="str">
        <f>Isengard!W46</f>
        <v/>
      </c>
      <c r="DC126">
        <f t="shared" si="182"/>
        <v>1</v>
      </c>
      <c r="DD126" s="84">
        <f>Isengard!S9</f>
        <v>0</v>
      </c>
      <c r="DE126" s="84" t="str">
        <f>Isengard!B9</f>
        <v>Vraskû</v>
      </c>
      <c r="DF126" s="84" t="str">
        <f>Isengard!CW9</f>
        <v>-</v>
      </c>
      <c r="DH126">
        <v>25</v>
      </c>
      <c r="DI126">
        <f>LOOKUP(DH126,$DC:$DC,$DE:$DE)</f>
        <v>0</v>
      </c>
      <c r="DJ126">
        <f>LOOKUP(DH126,$DC:$DC,$DF:$DF)</f>
        <v>0</v>
      </c>
      <c r="DK126" s="61">
        <f t="shared" ref="DK126" si="186">IF(DI126=0,0,CONCATENATE(DI126,IF(OR(COUNT(FIND("Horse",DJ126))=1,COUNT(FIND("Warg",DJ126))=1,COUNT(FIND("Engineer Captain",DJ126))=1,COUNT(FIND("War Camel",DJ126))=1,COUNT(FIND("Fell warg",DJ126))=1,COUNT(FIND("The white warg",DJ126))=1),"1.",""),IF(OR(COUNT(FIND("armoured horse",DJ126))=1,COUNT(FIND("Troll",DJ126))=1,COUNT(FIND("Mahûd Beastmaster",DJ126))=1,COUNT(FIND("Signal Tower",DJ126))=1),"2.",""),IF(OR(COUNT(FIND("Fell Beast",DJ126))=1,COUNT(FIND("Upgraded Crew",DJ126))=1,COUNT(FIND("Khandish chariot",DJ126))=1),"3.",""),IF(COUNT(FIND("armoured Fell beast",DJ126))=1,"4.",""),IF(COUNT(FIND("Horned Fell beast",DJ126))=1,"5.","")))</f>
        <v>0</v>
      </c>
      <c r="DL126">
        <f>LOOKUP(DK126,$EH:$EH,$EI:$EI)</f>
        <v>0</v>
      </c>
      <c r="DM126" s="61">
        <f t="shared" ref="DM126" si="187">IF(DL126=0,0,CONCATENATE(DL126,IF(OR(COUNT(FIND("Morgul Arrows",DJ126))=1,COUNT(FIND("Shield",DJ126))=1,COUNT(FIND("The One Ring",DJ126))=1,COUNT(FIND("Breathe Fire",DJ126))=1,COUNT(FIND("Campfire",DJ126))=1,COUNT(FIND("Stone Flail",DJ126))=1),"1.",""),IF(OR(COUNT(FIND("Armour",DJ126))=1,COUNT(FIND("Fly",DJ126))=1,COUNT(FIND("Crown of Morgul",DJ126))=1,COUNT(FIND("War Drum",DJ126))=1),"2.",""),IF(OR(COUNT(FIND("Heavy armour",DJ126))=1,COUNT(FIND("Tough hide",DJ126))=1,COUNT(FIND("Gnarled Hide",DJ126))=1),"3.",""),IF(OR(COUNT(FIND("Wyrmtongue",DJ126))=1,COUNT(FIND("Foul Temperament",DJ126))=1,COUNT(FIND("Easterling War drum",DJ126))=1),"4.","")))</f>
        <v>0</v>
      </c>
      <c r="DN126">
        <f t="shared" si="178"/>
        <v>0</v>
      </c>
      <c r="DO126">
        <f t="shared" si="173"/>
        <v>0</v>
      </c>
      <c r="DP126">
        <f t="shared" si="174"/>
        <v>0</v>
      </c>
      <c r="DQ126">
        <f t="shared" si="175"/>
        <v>0</v>
      </c>
      <c r="DR126">
        <f t="shared" si="176"/>
        <v>0</v>
      </c>
      <c r="DS126">
        <f t="shared" si="177"/>
        <v>0</v>
      </c>
      <c r="DT126">
        <f t="shared" si="160"/>
        <v>0</v>
      </c>
      <c r="DU126">
        <f t="shared" si="161"/>
        <v>0</v>
      </c>
      <c r="DV126">
        <f t="shared" si="162"/>
        <v>0</v>
      </c>
      <c r="DW126">
        <f t="shared" si="163"/>
        <v>0</v>
      </c>
      <c r="DX126">
        <f t="shared" si="164"/>
        <v>0</v>
      </c>
      <c r="DY126">
        <f t="shared" si="165"/>
        <v>0</v>
      </c>
      <c r="DZ126">
        <f t="shared" si="166"/>
        <v>0</v>
      </c>
      <c r="EA126" s="17">
        <f t="shared" si="133"/>
        <v>1</v>
      </c>
      <c r="EB126" s="85" t="str">
        <f>IF(COUNT(FIND(" with ",DJ126))=1,SUBSTITUTE(DJ126,CONCATENATE(DI126," with"),""),"")</f>
        <v/>
      </c>
      <c r="EC126" s="85" t="str">
        <f t="shared" si="120"/>
        <v/>
      </c>
      <c r="ED126" s="85"/>
      <c r="EE126" s="65" t="s">
        <v>2620</v>
      </c>
      <c r="EF126" s="84" t="s">
        <v>2813</v>
      </c>
      <c r="EG126" s="85"/>
      <c r="EH126" s="62" t="s">
        <v>916</v>
      </c>
      <c r="EI126" s="63" t="s">
        <v>471</v>
      </c>
      <c r="EJ126" s="64" t="s">
        <v>32</v>
      </c>
      <c r="EO126" s="65" t="s">
        <v>906</v>
      </c>
      <c r="EP126" s="65" t="s">
        <v>906</v>
      </c>
      <c r="EQ126" s="69" t="s">
        <v>547</v>
      </c>
      <c r="ER126" s="69" t="s">
        <v>547</v>
      </c>
      <c r="ES126" s="69" t="s">
        <v>547</v>
      </c>
      <c r="ET126" s="78" t="s">
        <v>547</v>
      </c>
      <c r="EU126" s="69" t="s">
        <v>749</v>
      </c>
      <c r="EV126" s="69" t="s">
        <v>547</v>
      </c>
      <c r="EW126" s="69" t="s">
        <v>628</v>
      </c>
      <c r="EX126" s="69" t="s">
        <v>547</v>
      </c>
      <c r="EY126" s="84" t="str">
        <f>""</f>
        <v/>
      </c>
      <c r="EZ126" s="84" t="str">
        <f>""</f>
        <v/>
      </c>
      <c r="FA126" s="84" t="str">
        <f>""</f>
        <v/>
      </c>
      <c r="FB126" s="84" t="str">
        <f>""</f>
        <v/>
      </c>
      <c r="FH126" s="84">
        <f t="shared" si="113"/>
        <v>0</v>
      </c>
      <c r="FI126" s="84">
        <f t="shared" si="114"/>
        <v>1</v>
      </c>
      <c r="FJ126" s="85" t="s">
        <v>1457</v>
      </c>
      <c r="FN126" s="84">
        <f t="shared" si="115"/>
        <v>0</v>
      </c>
      <c r="FO126" s="84">
        <f t="shared" si="116"/>
        <v>1</v>
      </c>
      <c r="FP126" s="84" t="s">
        <v>2001</v>
      </c>
    </row>
    <row r="127" spans="1:172" x14ac:dyDescent="0.25">
      <c r="A127" s="236"/>
      <c r="B127" s="236"/>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37"/>
      <c r="AK127" s="237"/>
      <c r="AL127" s="237"/>
      <c r="AM127" s="237"/>
      <c r="AN127" s="237"/>
      <c r="AO127" s="237"/>
      <c r="AP127" s="237"/>
      <c r="AQ127" s="237"/>
      <c r="AR127" s="237"/>
      <c r="AS127" s="237"/>
      <c r="AT127" s="237"/>
      <c r="AU127" s="236"/>
      <c r="AV127" s="237"/>
      <c r="AW127" s="237"/>
      <c r="AX127" s="237"/>
      <c r="AY127" s="237"/>
      <c r="AZ127" s="237"/>
      <c r="BA127" s="237"/>
      <c r="BB127" s="237"/>
      <c r="BC127" s="237"/>
      <c r="BD127" s="237"/>
      <c r="BE127" s="237"/>
      <c r="BF127" s="237"/>
      <c r="BG127" s="237"/>
      <c r="BH127" s="237"/>
      <c r="BI127" s="237"/>
      <c r="BJ127" s="237"/>
      <c r="BK127" s="237"/>
      <c r="BL127" s="237"/>
      <c r="BM127" s="237"/>
      <c r="BN127" s="237"/>
      <c r="BO127" s="237"/>
      <c r="BP127" s="237"/>
      <c r="BQ127" s="237"/>
      <c r="BR127" s="237"/>
      <c r="BS127" s="237"/>
      <c r="BT127" s="237"/>
      <c r="BU127" s="237"/>
      <c r="BV127" s="237"/>
      <c r="BW127" s="237"/>
      <c r="BX127" s="237"/>
      <c r="BY127" s="237"/>
      <c r="BZ127" s="237"/>
      <c r="CA127" s="237"/>
      <c r="CB127" s="237"/>
      <c r="CC127" s="237"/>
      <c r="CD127" s="237"/>
      <c r="CE127" s="237"/>
      <c r="CF127" s="237"/>
      <c r="CG127" s="237"/>
      <c r="CH127" s="237"/>
      <c r="CI127" s="237"/>
      <c r="CJ127" s="237"/>
      <c r="CK127" s="237"/>
      <c r="CL127" s="237"/>
      <c r="CM127" s="237"/>
      <c r="CN127" s="237"/>
      <c r="CV127">
        <f t="shared" ca="1" si="111"/>
        <v>1</v>
      </c>
      <c r="CW127" s="58" t="str">
        <f>Isengard!W47</f>
        <v/>
      </c>
      <c r="DC127">
        <f t="shared" si="182"/>
        <v>1</v>
      </c>
      <c r="DD127" s="84">
        <f>Isengard!S10</f>
        <v>0</v>
      </c>
      <c r="DE127" s="84" t="str">
        <f>Isengard!B10</f>
        <v>Mauhúr</v>
      </c>
      <c r="DF127" s="84" t="str">
        <f>Isengard!CW10</f>
        <v>-</v>
      </c>
      <c r="DK127" s="84"/>
      <c r="DL127">
        <f>LOOKUP(DK126,$EH:$EH,$EJ:$EJ)</f>
        <v>0</v>
      </c>
      <c r="DM127" s="84">
        <f t="shared" ref="DM127:DM130" si="188">DL127</f>
        <v>0</v>
      </c>
      <c r="DN127">
        <f t="shared" si="178"/>
        <v>0</v>
      </c>
      <c r="DO127">
        <f t="shared" si="173"/>
        <v>0</v>
      </c>
      <c r="DP127">
        <f t="shared" si="174"/>
        <v>0</v>
      </c>
      <c r="DQ127">
        <f t="shared" si="175"/>
        <v>0</v>
      </c>
      <c r="DR127">
        <f t="shared" si="176"/>
        <v>0</v>
      </c>
      <c r="DS127">
        <f t="shared" si="177"/>
        <v>0</v>
      </c>
      <c r="DT127">
        <f t="shared" si="160"/>
        <v>0</v>
      </c>
      <c r="DU127">
        <f t="shared" si="161"/>
        <v>0</v>
      </c>
      <c r="DV127">
        <f t="shared" si="162"/>
        <v>0</v>
      </c>
      <c r="DW127">
        <f t="shared" si="163"/>
        <v>0</v>
      </c>
      <c r="DX127">
        <f t="shared" si="164"/>
        <v>0</v>
      </c>
      <c r="DY127">
        <f t="shared" si="165"/>
        <v>0</v>
      </c>
      <c r="DZ127">
        <f t="shared" si="166"/>
        <v>0</v>
      </c>
      <c r="EA127" s="17">
        <f t="shared" si="133"/>
        <v>1</v>
      </c>
      <c r="EB127" s="85"/>
      <c r="EC127" s="85" t="str">
        <f t="shared" si="120"/>
        <v/>
      </c>
      <c r="ED127" s="85"/>
      <c r="EE127" s="65" t="s">
        <v>2625</v>
      </c>
      <c r="EF127" s="84" t="s">
        <v>2813</v>
      </c>
      <c r="EG127" s="85"/>
      <c r="EH127" s="62" t="s">
        <v>917</v>
      </c>
      <c r="EI127" s="63" t="s">
        <v>471</v>
      </c>
      <c r="EJ127" s="64" t="s">
        <v>915</v>
      </c>
      <c r="EO127" s="65" t="s">
        <v>1811</v>
      </c>
      <c r="EP127" s="65" t="s">
        <v>1811</v>
      </c>
      <c r="EQ127" s="69" t="s">
        <v>926</v>
      </c>
      <c r="ER127" s="69" t="s">
        <v>1843</v>
      </c>
      <c r="ES127" s="190" t="str">
        <f>CONCATENATE("3/",IF('Azog''s Hunters'!$U$2='Azog''s Hunters'!$Z$2,4,5),"+")</f>
        <v>3/4+</v>
      </c>
      <c r="ET127" s="78" t="s">
        <v>621</v>
      </c>
      <c r="EU127" s="69" t="s">
        <v>621</v>
      </c>
      <c r="EV127" s="69" t="s">
        <v>635</v>
      </c>
      <c r="EW127" s="69" t="s">
        <v>635</v>
      </c>
      <c r="EX127" s="69" t="s">
        <v>629</v>
      </c>
      <c r="EY127" s="84" t="str">
        <f>""</f>
        <v/>
      </c>
      <c r="EZ127" s="84" t="str">
        <f>""</f>
        <v/>
      </c>
      <c r="FA127" s="84" t="str">
        <f>""</f>
        <v/>
      </c>
      <c r="FB127" s="188" t="str">
        <f>CONCATENATE("Many Blades.",IF(AND('Azog''s Legion'!$R$4="",'Azog''s Hunters'!$R$4=""),""," Morgul Arrows."))</f>
        <v>Many Blades.</v>
      </c>
      <c r="FH127" s="84">
        <f t="shared" si="113"/>
        <v>0</v>
      </c>
      <c r="FI127" s="84">
        <f t="shared" si="114"/>
        <v>1</v>
      </c>
      <c r="FJ127" s="85" t="s">
        <v>2050</v>
      </c>
      <c r="FN127" s="84">
        <f t="shared" si="115"/>
        <v>0</v>
      </c>
      <c r="FO127" s="84">
        <f t="shared" si="116"/>
        <v>1</v>
      </c>
      <c r="FP127" s="84" t="s">
        <v>2005</v>
      </c>
    </row>
    <row r="128" spans="1:172" x14ac:dyDescent="0.25">
      <c r="A128" s="236"/>
      <c r="B128" s="236"/>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c r="AF128" s="237"/>
      <c r="AG128" s="237"/>
      <c r="AH128" s="237"/>
      <c r="AI128" s="237"/>
      <c r="AJ128" s="237"/>
      <c r="AK128" s="237"/>
      <c r="AL128" s="237"/>
      <c r="AM128" s="237"/>
      <c r="AN128" s="237"/>
      <c r="AO128" s="237"/>
      <c r="AP128" s="237"/>
      <c r="AQ128" s="237"/>
      <c r="AR128" s="237"/>
      <c r="AS128" s="237"/>
      <c r="AT128" s="237"/>
      <c r="AU128" s="236"/>
      <c r="AV128" s="237"/>
      <c r="AW128" s="237"/>
      <c r="AX128" s="237"/>
      <c r="AY128" s="237"/>
      <c r="AZ128" s="237"/>
      <c r="BA128" s="237"/>
      <c r="BB128" s="237"/>
      <c r="BC128" s="237"/>
      <c r="BD128" s="237"/>
      <c r="BE128" s="237"/>
      <c r="BF128" s="237"/>
      <c r="BG128" s="237"/>
      <c r="BH128" s="237"/>
      <c r="BI128" s="237"/>
      <c r="BJ128" s="237"/>
      <c r="BK128" s="237"/>
      <c r="BL128" s="237"/>
      <c r="BM128" s="237"/>
      <c r="BN128" s="237"/>
      <c r="BO128" s="237"/>
      <c r="BP128" s="237"/>
      <c r="BQ128" s="237"/>
      <c r="BR128" s="237"/>
      <c r="BS128" s="237"/>
      <c r="BT128" s="237"/>
      <c r="BU128" s="237"/>
      <c r="BV128" s="237"/>
      <c r="BW128" s="237"/>
      <c r="BX128" s="237"/>
      <c r="BY128" s="237"/>
      <c r="BZ128" s="237"/>
      <c r="CA128" s="237"/>
      <c r="CB128" s="237"/>
      <c r="CC128" s="237"/>
      <c r="CD128" s="237"/>
      <c r="CE128" s="237"/>
      <c r="CF128" s="237"/>
      <c r="CG128" s="237"/>
      <c r="CH128" s="237"/>
      <c r="CI128" s="237"/>
      <c r="CJ128" s="237"/>
      <c r="CK128" s="237"/>
      <c r="CL128" s="237"/>
      <c r="CM128" s="237"/>
      <c r="CN128" s="237"/>
      <c r="CV128">
        <f t="shared" ca="1" si="111"/>
        <v>1</v>
      </c>
      <c r="CW128" s="58" t="str">
        <f>Isengard!W48</f>
        <v/>
      </c>
      <c r="DC128">
        <f t="shared" si="182"/>
        <v>1</v>
      </c>
      <c r="DD128" s="84">
        <f>Isengard!S11</f>
        <v>0</v>
      </c>
      <c r="DE128" s="84" t="str">
        <f>Isengard!B11</f>
        <v>Uruk-hai Captain</v>
      </c>
      <c r="DF128" s="84" t="str">
        <f>Isengard!CW11</f>
        <v>-</v>
      </c>
      <c r="DK128" s="84"/>
      <c r="DL128">
        <f>LOOKUP(DK126,$EH:$EH,$EK:$EK)</f>
        <v>0</v>
      </c>
      <c r="DM128" s="84">
        <f t="shared" si="188"/>
        <v>0</v>
      </c>
      <c r="DN128">
        <f t="shared" si="178"/>
        <v>0</v>
      </c>
      <c r="DO128">
        <f t="shared" si="173"/>
        <v>0</v>
      </c>
      <c r="DP128">
        <f t="shared" si="174"/>
        <v>0</v>
      </c>
      <c r="DQ128">
        <f t="shared" si="175"/>
        <v>0</v>
      </c>
      <c r="DR128">
        <f t="shared" si="176"/>
        <v>0</v>
      </c>
      <c r="DS128">
        <f t="shared" si="177"/>
        <v>0</v>
      </c>
      <c r="DT128">
        <f t="shared" si="160"/>
        <v>0</v>
      </c>
      <c r="DU128">
        <f t="shared" si="161"/>
        <v>0</v>
      </c>
      <c r="DV128">
        <f t="shared" si="162"/>
        <v>0</v>
      </c>
      <c r="DW128">
        <f t="shared" si="163"/>
        <v>0</v>
      </c>
      <c r="DX128">
        <f t="shared" si="164"/>
        <v>0</v>
      </c>
      <c r="DY128">
        <f t="shared" si="165"/>
        <v>0</v>
      </c>
      <c r="DZ128">
        <f t="shared" si="166"/>
        <v>0</v>
      </c>
      <c r="EA128" s="17">
        <f t="shared" si="133"/>
        <v>1</v>
      </c>
      <c r="EB128" s="85"/>
      <c r="EC128" s="85" t="str">
        <f t="shared" si="120"/>
        <v/>
      </c>
      <c r="ED128" s="85"/>
      <c r="EE128" s="65" t="s">
        <v>2621</v>
      </c>
      <c r="EF128" s="84" t="s">
        <v>2814</v>
      </c>
      <c r="EG128" s="85"/>
      <c r="EH128" s="62" t="s">
        <v>483</v>
      </c>
      <c r="EI128" s="63" t="s">
        <v>483</v>
      </c>
      <c r="EJ128" s="64" t="s">
        <v>32</v>
      </c>
      <c r="EO128" s="65" t="s">
        <v>1810</v>
      </c>
      <c r="EP128" s="65" t="s">
        <v>1810</v>
      </c>
      <c r="EQ128" s="69" t="s">
        <v>926</v>
      </c>
      <c r="ER128" s="69" t="s">
        <v>1843</v>
      </c>
      <c r="ES128" s="190" t="str">
        <f>CONCATENATE("4/",IF('Azog''s Hunters'!$U$2='Azog''s Hunters'!$Z$2,4,5),"+")</f>
        <v>4/4+</v>
      </c>
      <c r="ET128" s="78" t="s">
        <v>621</v>
      </c>
      <c r="EU128" s="69" t="s">
        <v>628</v>
      </c>
      <c r="EV128" s="69" t="s">
        <v>629</v>
      </c>
      <c r="EW128" s="69" t="s">
        <v>629</v>
      </c>
      <c r="EX128" s="69" t="s">
        <v>623</v>
      </c>
      <c r="EY128" s="69" t="s">
        <v>629</v>
      </c>
      <c r="EZ128" s="69" t="s">
        <v>635</v>
      </c>
      <c r="FA128" s="69" t="s">
        <v>635</v>
      </c>
      <c r="FB128" s="188" t="str">
        <f>CONCATENATE("Many Blades.",IF(AND('Azog''s Legion'!$R$4="",'Azog''s Hunters'!$R$4=""),""," Morgul Arrows."))</f>
        <v>Many Blades.</v>
      </c>
      <c r="FH128" s="84">
        <f t="shared" si="113"/>
        <v>0</v>
      </c>
      <c r="FI128" s="84">
        <f t="shared" si="114"/>
        <v>1</v>
      </c>
      <c r="FJ128" s="85" t="s">
        <v>2051</v>
      </c>
      <c r="FN128" s="84">
        <f t="shared" si="115"/>
        <v>0</v>
      </c>
      <c r="FO128" s="84">
        <f t="shared" si="116"/>
        <v>1</v>
      </c>
      <c r="FP128" s="84" t="s">
        <v>2003</v>
      </c>
    </row>
    <row r="129" spans="1:172" x14ac:dyDescent="0.25">
      <c r="A129" s="236"/>
      <c r="B129" s="236"/>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D129" s="237"/>
      <c r="AE129" s="237"/>
      <c r="AF129" s="237"/>
      <c r="AG129" s="237"/>
      <c r="AH129" s="237"/>
      <c r="AI129" s="237"/>
      <c r="AJ129" s="237"/>
      <c r="AK129" s="237"/>
      <c r="AL129" s="237"/>
      <c r="AM129" s="237"/>
      <c r="AN129" s="237"/>
      <c r="AO129" s="237"/>
      <c r="AP129" s="237"/>
      <c r="AQ129" s="237"/>
      <c r="AR129" s="237"/>
      <c r="AS129" s="237"/>
      <c r="AT129" s="237"/>
      <c r="AU129" s="236"/>
      <c r="AV129" s="237"/>
      <c r="AW129" s="237"/>
      <c r="AX129" s="237"/>
      <c r="AY129" s="237"/>
      <c r="AZ129" s="237"/>
      <c r="BA129" s="237"/>
      <c r="BB129" s="237"/>
      <c r="BC129" s="237"/>
      <c r="BD129" s="237"/>
      <c r="BE129" s="237"/>
      <c r="BF129" s="237"/>
      <c r="BG129" s="237"/>
      <c r="BH129" s="237"/>
      <c r="BI129" s="237"/>
      <c r="BJ129" s="237"/>
      <c r="BK129" s="237"/>
      <c r="BL129" s="237"/>
      <c r="BM129" s="237"/>
      <c r="BN129" s="237"/>
      <c r="BO129" s="237"/>
      <c r="BP129" s="237"/>
      <c r="BQ129" s="237"/>
      <c r="BR129" s="237"/>
      <c r="BS129" s="237"/>
      <c r="BT129" s="237"/>
      <c r="BU129" s="237"/>
      <c r="BV129" s="237"/>
      <c r="BW129" s="237"/>
      <c r="BX129" s="237"/>
      <c r="BY129" s="237"/>
      <c r="BZ129" s="237"/>
      <c r="CA129" s="237"/>
      <c r="CB129" s="237"/>
      <c r="CC129" s="237"/>
      <c r="CD129" s="237"/>
      <c r="CE129" s="237"/>
      <c r="CF129" s="237"/>
      <c r="CG129" s="237"/>
      <c r="CH129" s="237"/>
      <c r="CI129" s="237"/>
      <c r="CJ129" s="237"/>
      <c r="CK129" s="237"/>
      <c r="CL129" s="237"/>
      <c r="CM129" s="237"/>
      <c r="CN129" s="237"/>
      <c r="CV129">
        <f t="shared" ca="1" si="111"/>
        <v>1</v>
      </c>
      <c r="CW129" s="58" t="str">
        <f>Isengard!W49</f>
        <v/>
      </c>
      <c r="DC129">
        <f t="shared" si="182"/>
        <v>1</v>
      </c>
      <c r="DD129" s="84">
        <f>Isengard!S12</f>
        <v>0</v>
      </c>
      <c r="DE129" s="84" t="str">
        <f>Isengard!B12</f>
        <v>Uruk-hai Captain</v>
      </c>
      <c r="DF129" s="84" t="str">
        <f>Isengard!CW12</f>
        <v>-</v>
      </c>
      <c r="DK129" s="84"/>
      <c r="DL129">
        <f>LOOKUP(DK126,$EH:$EH,$EL:$EL)</f>
        <v>0</v>
      </c>
      <c r="DM129" s="84">
        <f t="shared" si="188"/>
        <v>0</v>
      </c>
      <c r="DN129">
        <f t="shared" si="178"/>
        <v>0</v>
      </c>
      <c r="DO129">
        <f t="shared" si="173"/>
        <v>0</v>
      </c>
      <c r="DP129">
        <f t="shared" si="174"/>
        <v>0</v>
      </c>
      <c r="DQ129">
        <f t="shared" si="175"/>
        <v>0</v>
      </c>
      <c r="DR129">
        <f t="shared" si="176"/>
        <v>0</v>
      </c>
      <c r="DS129">
        <f t="shared" si="177"/>
        <v>0</v>
      </c>
      <c r="DT129">
        <f t="shared" si="160"/>
        <v>0</v>
      </c>
      <c r="DU129">
        <f t="shared" si="161"/>
        <v>0</v>
      </c>
      <c r="DV129">
        <f t="shared" si="162"/>
        <v>0</v>
      </c>
      <c r="DW129">
        <f t="shared" si="163"/>
        <v>0</v>
      </c>
      <c r="DX129">
        <f t="shared" si="164"/>
        <v>0</v>
      </c>
      <c r="DY129">
        <f t="shared" si="165"/>
        <v>0</v>
      </c>
      <c r="DZ129">
        <f t="shared" si="166"/>
        <v>0</v>
      </c>
      <c r="EA129" s="17">
        <f t="shared" si="133"/>
        <v>1</v>
      </c>
      <c r="EB129" s="85"/>
      <c r="EC129" s="85" t="str">
        <f t="shared" si="120"/>
        <v/>
      </c>
      <c r="ED129" s="85"/>
      <c r="EE129" s="65" t="s">
        <v>2622</v>
      </c>
      <c r="EF129" s="84" t="s">
        <v>2815</v>
      </c>
      <c r="EG129" s="85"/>
      <c r="EH129" s="62" t="s">
        <v>469</v>
      </c>
      <c r="EI129" s="63" t="s">
        <v>469</v>
      </c>
      <c r="EJ129" s="64"/>
      <c r="EO129" s="65" t="s">
        <v>416</v>
      </c>
      <c r="EP129" s="65" t="s">
        <v>416</v>
      </c>
      <c r="EQ129" s="69" t="s">
        <v>547</v>
      </c>
      <c r="ER129" s="69" t="s">
        <v>547</v>
      </c>
      <c r="ES129" s="69" t="s">
        <v>547</v>
      </c>
      <c r="ET129" s="78" t="s">
        <v>769</v>
      </c>
      <c r="EU129" s="69" t="s">
        <v>662</v>
      </c>
      <c r="EV129" s="69" t="s">
        <v>547</v>
      </c>
      <c r="EW129" s="69" t="s">
        <v>621</v>
      </c>
      <c r="EX129" s="69" t="s">
        <v>547</v>
      </c>
      <c r="EY129" s="84" t="str">
        <f>""</f>
        <v/>
      </c>
      <c r="EZ129" s="84" t="str">
        <f>""</f>
        <v/>
      </c>
      <c r="FA129" s="84" t="str">
        <f>""</f>
        <v/>
      </c>
      <c r="FB129" s="82" t="s">
        <v>1391</v>
      </c>
      <c r="FH129" s="84">
        <f t="shared" si="113"/>
        <v>0</v>
      </c>
      <c r="FI129" s="84">
        <f t="shared" si="114"/>
        <v>1</v>
      </c>
      <c r="FJ129" s="85" t="s">
        <v>2052</v>
      </c>
      <c r="FN129" s="84">
        <f t="shared" si="115"/>
        <v>0</v>
      </c>
      <c r="FO129" s="84">
        <f t="shared" si="116"/>
        <v>1</v>
      </c>
      <c r="FP129" s="84" t="s">
        <v>1748</v>
      </c>
    </row>
    <row r="130" spans="1:172" x14ac:dyDescent="0.25">
      <c r="A130" s="236"/>
      <c r="B130" s="236"/>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237"/>
      <c r="AL130" s="237"/>
      <c r="AM130" s="237"/>
      <c r="AN130" s="237"/>
      <c r="AO130" s="237"/>
      <c r="AP130" s="237"/>
      <c r="AQ130" s="237"/>
      <c r="AR130" s="237"/>
      <c r="AS130" s="237"/>
      <c r="AT130" s="237"/>
      <c r="AU130" s="236"/>
      <c r="AV130" s="237"/>
      <c r="AW130" s="237"/>
      <c r="AX130" s="237"/>
      <c r="AY130" s="237"/>
      <c r="AZ130" s="237"/>
      <c r="BA130" s="237"/>
      <c r="BB130" s="237"/>
      <c r="BC130" s="237"/>
      <c r="BD130" s="237"/>
      <c r="BE130" s="237"/>
      <c r="BF130" s="237"/>
      <c r="BG130" s="237"/>
      <c r="BH130" s="237"/>
      <c r="BI130" s="237"/>
      <c r="BJ130" s="237"/>
      <c r="BK130" s="237"/>
      <c r="BL130" s="237"/>
      <c r="BM130" s="237"/>
      <c r="BN130" s="237"/>
      <c r="BO130" s="237"/>
      <c r="BP130" s="237"/>
      <c r="BQ130" s="237"/>
      <c r="BR130" s="237"/>
      <c r="BS130" s="237"/>
      <c r="BT130" s="237"/>
      <c r="BU130" s="237"/>
      <c r="BV130" s="237"/>
      <c r="BW130" s="237"/>
      <c r="BX130" s="237"/>
      <c r="BY130" s="237"/>
      <c r="BZ130" s="237"/>
      <c r="CA130" s="237"/>
      <c r="CB130" s="237"/>
      <c r="CC130" s="237"/>
      <c r="CD130" s="237"/>
      <c r="CE130" s="237"/>
      <c r="CF130" s="237"/>
      <c r="CG130" s="237"/>
      <c r="CH130" s="237"/>
      <c r="CI130" s="237"/>
      <c r="CJ130" s="237"/>
      <c r="CK130" s="237"/>
      <c r="CL130" s="237"/>
      <c r="CM130" s="237"/>
      <c r="CN130" s="237"/>
      <c r="CV130">
        <f t="shared" ca="1" si="111"/>
        <v>1</v>
      </c>
      <c r="CW130" s="58" t="str">
        <f>Isengard!W50</f>
        <v/>
      </c>
      <c r="DC130">
        <f t="shared" si="182"/>
        <v>1</v>
      </c>
      <c r="DD130" s="84">
        <f>Isengard!S13</f>
        <v>0</v>
      </c>
      <c r="DE130" s="84" t="str">
        <f>Isengard!B13</f>
        <v>Uruk-hai Captain</v>
      </c>
      <c r="DF130" s="84" t="str">
        <f>Isengard!CW13</f>
        <v>-</v>
      </c>
      <c r="DK130" s="84"/>
      <c r="DL130">
        <f>LOOKUP(DK126,$EH:$EH,$EM:$EM)</f>
        <v>0</v>
      </c>
      <c r="DM130" s="84">
        <f t="shared" si="188"/>
        <v>0</v>
      </c>
      <c r="DN130">
        <f t="shared" si="178"/>
        <v>0</v>
      </c>
      <c r="DO130">
        <f t="shared" si="173"/>
        <v>0</v>
      </c>
      <c r="DP130">
        <f t="shared" si="174"/>
        <v>0</v>
      </c>
      <c r="DQ130">
        <f t="shared" si="175"/>
        <v>0</v>
      </c>
      <c r="DR130">
        <f t="shared" si="176"/>
        <v>0</v>
      </c>
      <c r="DS130">
        <f t="shared" si="177"/>
        <v>0</v>
      </c>
      <c r="DT130">
        <f t="shared" si="160"/>
        <v>0</v>
      </c>
      <c r="DU130">
        <f t="shared" si="161"/>
        <v>0</v>
      </c>
      <c r="DV130">
        <f t="shared" si="162"/>
        <v>0</v>
      </c>
      <c r="DW130">
        <f t="shared" si="163"/>
        <v>0</v>
      </c>
      <c r="DX130">
        <f t="shared" si="164"/>
        <v>0</v>
      </c>
      <c r="DY130">
        <f t="shared" si="165"/>
        <v>0</v>
      </c>
      <c r="DZ130">
        <f t="shared" si="166"/>
        <v>0</v>
      </c>
      <c r="EA130" s="17">
        <f t="shared" si="133"/>
        <v>1</v>
      </c>
      <c r="EB130" s="85"/>
      <c r="EC130" s="85" t="str">
        <f t="shared" si="120"/>
        <v/>
      </c>
      <c r="ED130" s="85"/>
      <c r="EE130" s="65" t="s">
        <v>2623</v>
      </c>
      <c r="EF130" s="84" t="s">
        <v>2363</v>
      </c>
      <c r="EG130" s="85"/>
      <c r="EH130" s="62" t="s">
        <v>913</v>
      </c>
      <c r="EI130" s="63" t="s">
        <v>469</v>
      </c>
      <c r="EJ130" s="64" t="s">
        <v>32</v>
      </c>
      <c r="EO130" s="65" t="s">
        <v>408</v>
      </c>
      <c r="EP130" s="65" t="s">
        <v>408</v>
      </c>
      <c r="EQ130" s="69" t="s">
        <v>967</v>
      </c>
      <c r="ER130" s="69" t="s">
        <v>1843</v>
      </c>
      <c r="ES130" s="69" t="s">
        <v>963</v>
      </c>
      <c r="ET130" s="78" t="s">
        <v>624</v>
      </c>
      <c r="EU130" s="69" t="s">
        <v>668</v>
      </c>
      <c r="EV130" s="69" t="s">
        <v>623</v>
      </c>
      <c r="EW130" s="69" t="s">
        <v>623</v>
      </c>
      <c r="EX130" s="69" t="s">
        <v>621</v>
      </c>
      <c r="EY130" s="84" t="str">
        <f>""</f>
        <v/>
      </c>
      <c r="EZ130" s="84" t="str">
        <f>""</f>
        <v/>
      </c>
      <c r="FA130" s="84" t="str">
        <f>""</f>
        <v/>
      </c>
      <c r="FB130" s="73" t="s">
        <v>969</v>
      </c>
      <c r="FH130" s="84">
        <f t="shared" si="113"/>
        <v>0</v>
      </c>
      <c r="FI130" s="84">
        <f t="shared" si="114"/>
        <v>1</v>
      </c>
      <c r="FJ130" s="85" t="str">
        <f>""</f>
        <v/>
      </c>
      <c r="FN130" s="84">
        <f t="shared" si="115"/>
        <v>1</v>
      </c>
      <c r="FO130" s="84">
        <f t="shared" si="116"/>
        <v>1</v>
      </c>
      <c r="FP130" s="84" t="s">
        <v>399</v>
      </c>
    </row>
    <row r="131" spans="1:172" x14ac:dyDescent="0.25">
      <c r="A131" s="236"/>
      <c r="B131" s="236"/>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6"/>
      <c r="AV131" s="237"/>
      <c r="AW131" s="237"/>
      <c r="AX131" s="237"/>
      <c r="AY131" s="237"/>
      <c r="AZ131" s="237"/>
      <c r="BA131" s="237"/>
      <c r="BB131" s="237"/>
      <c r="BC131" s="237"/>
      <c r="BD131" s="237"/>
      <c r="BE131" s="237"/>
      <c r="BF131" s="237"/>
      <c r="BG131" s="237"/>
      <c r="BH131" s="237"/>
      <c r="BI131" s="237"/>
      <c r="BJ131" s="237"/>
      <c r="BK131" s="237"/>
      <c r="BL131" s="237"/>
      <c r="BM131" s="237"/>
      <c r="BN131" s="237"/>
      <c r="BO131" s="237"/>
      <c r="BP131" s="237"/>
      <c r="BQ131" s="237"/>
      <c r="BR131" s="237"/>
      <c r="BS131" s="237"/>
      <c r="BT131" s="237"/>
      <c r="BU131" s="237"/>
      <c r="BV131" s="237"/>
      <c r="BW131" s="237"/>
      <c r="BX131" s="237"/>
      <c r="BY131" s="237"/>
      <c r="BZ131" s="237"/>
      <c r="CA131" s="237"/>
      <c r="CB131" s="237"/>
      <c r="CC131" s="237"/>
      <c r="CD131" s="237"/>
      <c r="CE131" s="237"/>
      <c r="CF131" s="237"/>
      <c r="CG131" s="237"/>
      <c r="CH131" s="237"/>
      <c r="CI131" s="237"/>
      <c r="CJ131" s="237"/>
      <c r="CK131" s="237"/>
      <c r="CL131" s="237"/>
      <c r="CM131" s="237"/>
      <c r="CN131" s="237"/>
      <c r="CV131">
        <f t="shared" ref="CV131:CV194" ca="1" si="189">IF(CW130="",CV130,CV130+1)</f>
        <v>1</v>
      </c>
      <c r="CW131" s="58" t="str">
        <f>Isengard!W51</f>
        <v/>
      </c>
      <c r="DC131">
        <f t="shared" si="182"/>
        <v>1</v>
      </c>
      <c r="DD131" s="84">
        <f>Isengard!S14</f>
        <v>0</v>
      </c>
      <c r="DE131" s="84" t="str">
        <f>Isengard!B14</f>
        <v>Uruk-hai Captain</v>
      </c>
      <c r="DF131" s="84" t="str">
        <f>Isengard!CW14</f>
        <v>-</v>
      </c>
      <c r="DH131">
        <v>26</v>
      </c>
      <c r="DI131">
        <f>LOOKUP(DH131,$DC:$DC,$DE:$DE)</f>
        <v>0</v>
      </c>
      <c r="DJ131">
        <f>LOOKUP(DH131,$DC:$DC,$DF:$DF)</f>
        <v>0</v>
      </c>
      <c r="DK131" s="61">
        <f t="shared" ref="DK131" si="190">IF(DI131=0,0,CONCATENATE(DI131,IF(OR(COUNT(FIND("Horse",DJ131))=1,COUNT(FIND("Warg",DJ131))=1,COUNT(FIND("Engineer Captain",DJ131))=1,COUNT(FIND("War Camel",DJ131))=1,COUNT(FIND("Fell warg",DJ131))=1,COUNT(FIND("The white warg",DJ131))=1),"1.",""),IF(OR(COUNT(FIND("armoured horse",DJ131))=1,COUNT(FIND("Troll",DJ131))=1,COUNT(FIND("Mahûd Beastmaster",DJ131))=1,COUNT(FIND("Signal Tower",DJ131))=1),"2.",""),IF(OR(COUNT(FIND("Fell Beast",DJ131))=1,COUNT(FIND("Upgraded Crew",DJ131))=1,COUNT(FIND("Khandish chariot",DJ131))=1),"3.",""),IF(COUNT(FIND("armoured Fell beast",DJ131))=1,"4.",""),IF(COUNT(FIND("Horned Fell beast",DJ131))=1,"5.","")))</f>
        <v>0</v>
      </c>
      <c r="DL131">
        <f>LOOKUP(DK131,$EH:$EH,$EI:$EI)</f>
        <v>0</v>
      </c>
      <c r="DM131" s="61">
        <f t="shared" ref="DM131" si="191">IF(DL131=0,0,CONCATENATE(DL131,IF(OR(COUNT(FIND("Morgul Arrows",DJ131))=1,COUNT(FIND("Shield",DJ131))=1,COUNT(FIND("The One Ring",DJ131))=1,COUNT(FIND("Breathe Fire",DJ131))=1,COUNT(FIND("Campfire",DJ131))=1,COUNT(FIND("Stone Flail",DJ131))=1),"1.",""),IF(OR(COUNT(FIND("Armour",DJ131))=1,COUNT(FIND("Fly",DJ131))=1,COUNT(FIND("Crown of Morgul",DJ131))=1,COUNT(FIND("War Drum",DJ131))=1),"2.",""),IF(OR(COUNT(FIND("Heavy armour",DJ131))=1,COUNT(FIND("Tough hide",DJ131))=1,COUNT(FIND("Gnarled Hide",DJ131))=1),"3.",""),IF(OR(COUNT(FIND("Wyrmtongue",DJ131))=1,COUNT(FIND("Foul Temperament",DJ131))=1,COUNT(FIND("Easterling War drum",DJ131))=1),"4.","")))</f>
        <v>0</v>
      </c>
      <c r="DN131">
        <f t="shared" si="178"/>
        <v>0</v>
      </c>
      <c r="DO131">
        <f t="shared" si="173"/>
        <v>0</v>
      </c>
      <c r="DP131">
        <f t="shared" si="174"/>
        <v>0</v>
      </c>
      <c r="DQ131">
        <f t="shared" si="175"/>
        <v>0</v>
      </c>
      <c r="DR131">
        <f t="shared" si="176"/>
        <v>0</v>
      </c>
      <c r="DS131">
        <f t="shared" si="177"/>
        <v>0</v>
      </c>
      <c r="DT131">
        <f t="shared" si="160"/>
        <v>0</v>
      </c>
      <c r="DU131">
        <f t="shared" si="161"/>
        <v>0</v>
      </c>
      <c r="DV131">
        <f t="shared" si="162"/>
        <v>0</v>
      </c>
      <c r="DW131">
        <f t="shared" si="163"/>
        <v>0</v>
      </c>
      <c r="DX131">
        <f t="shared" si="164"/>
        <v>0</v>
      </c>
      <c r="DY131">
        <f t="shared" si="165"/>
        <v>0</v>
      </c>
      <c r="DZ131">
        <f t="shared" si="166"/>
        <v>0</v>
      </c>
      <c r="EA131" s="17">
        <f t="shared" si="133"/>
        <v>1</v>
      </c>
      <c r="EB131" s="85" t="str">
        <f>IF(COUNT(FIND(" with ",DJ131))=1,SUBSTITUTE(DJ131,CONCATENATE(DI131," with"),""),"")</f>
        <v/>
      </c>
      <c r="EC131" s="85" t="str">
        <f t="shared" si="120"/>
        <v/>
      </c>
      <c r="ED131" s="85"/>
      <c r="EE131" s="65" t="s">
        <v>2619</v>
      </c>
      <c r="EF131" s="84" t="s">
        <v>2363</v>
      </c>
      <c r="EG131" s="85"/>
      <c r="EH131" s="62" t="s">
        <v>914</v>
      </c>
      <c r="EI131" s="63" t="s">
        <v>469</v>
      </c>
      <c r="EJ131" s="64" t="s">
        <v>915</v>
      </c>
      <c r="EO131" s="65" t="s">
        <v>348</v>
      </c>
      <c r="EP131" s="65" t="s">
        <v>348</v>
      </c>
      <c r="EQ131" s="69" t="s">
        <v>926</v>
      </c>
      <c r="ER131" s="69" t="s">
        <v>1843</v>
      </c>
      <c r="ES131" s="69" t="s">
        <v>777</v>
      </c>
      <c r="ET131" s="78" t="s">
        <v>623</v>
      </c>
      <c r="EU131" s="69" t="s">
        <v>621</v>
      </c>
      <c r="EV131" s="69" t="s">
        <v>635</v>
      </c>
      <c r="EW131" s="69" t="s">
        <v>629</v>
      </c>
      <c r="EX131" s="69" t="s">
        <v>623</v>
      </c>
      <c r="EY131" s="69" t="s">
        <v>635</v>
      </c>
      <c r="EZ131" s="69" t="s">
        <v>623</v>
      </c>
      <c r="FA131" s="69" t="s">
        <v>635</v>
      </c>
      <c r="FB131" s="70" t="s">
        <v>938</v>
      </c>
      <c r="FH131" s="84">
        <f t="shared" si="113"/>
        <v>1</v>
      </c>
      <c r="FI131" s="84">
        <f t="shared" si="114"/>
        <v>1</v>
      </c>
      <c r="FJ131" s="85" t="s">
        <v>1458</v>
      </c>
      <c r="FN131" s="84">
        <f t="shared" si="115"/>
        <v>0</v>
      </c>
      <c r="FO131" s="84">
        <f t="shared" si="116"/>
        <v>1</v>
      </c>
      <c r="FP131" s="84" t="s">
        <v>1717</v>
      </c>
    </row>
    <row r="132" spans="1:172" x14ac:dyDescent="0.25">
      <c r="A132" s="236"/>
      <c r="B132" s="236"/>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c r="AS132" s="237"/>
      <c r="AT132" s="237"/>
      <c r="AU132" s="236"/>
      <c r="AV132" s="237"/>
      <c r="AW132" s="237"/>
      <c r="AX132" s="237"/>
      <c r="AY132" s="237"/>
      <c r="AZ132" s="237"/>
      <c r="BA132" s="237"/>
      <c r="BB132" s="237"/>
      <c r="BC132" s="237"/>
      <c r="BD132" s="237"/>
      <c r="BE132" s="237"/>
      <c r="BF132" s="237"/>
      <c r="BG132" s="237"/>
      <c r="BH132" s="237"/>
      <c r="BI132" s="237"/>
      <c r="BJ132" s="237"/>
      <c r="BK132" s="237"/>
      <c r="BL132" s="237"/>
      <c r="BM132" s="237"/>
      <c r="BN132" s="237"/>
      <c r="BO132" s="237"/>
      <c r="BP132" s="237"/>
      <c r="BQ132" s="237"/>
      <c r="BR132" s="237"/>
      <c r="BS132" s="237"/>
      <c r="BT132" s="237"/>
      <c r="BU132" s="237"/>
      <c r="BV132" s="237"/>
      <c r="BW132" s="237"/>
      <c r="BX132" s="237"/>
      <c r="BY132" s="237"/>
      <c r="BZ132" s="237"/>
      <c r="CA132" s="237"/>
      <c r="CB132" s="237"/>
      <c r="CC132" s="237"/>
      <c r="CD132" s="237"/>
      <c r="CE132" s="237"/>
      <c r="CF132" s="237"/>
      <c r="CG132" s="237"/>
      <c r="CH132" s="237"/>
      <c r="CI132" s="237"/>
      <c r="CJ132" s="237"/>
      <c r="CK132" s="237"/>
      <c r="CL132" s="237"/>
      <c r="CM132" s="237"/>
      <c r="CN132" s="237"/>
      <c r="CV132">
        <f t="shared" ca="1" si="189"/>
        <v>1</v>
      </c>
      <c r="CW132" s="58" t="str">
        <f>Isengard!W52</f>
        <v/>
      </c>
      <c r="DC132">
        <f t="shared" si="182"/>
        <v>1</v>
      </c>
      <c r="DD132" s="84">
        <f>Isengard!S15</f>
        <v>0</v>
      </c>
      <c r="DE132" s="84" t="str">
        <f>Isengard!B15</f>
        <v>Uruk-hai Captain</v>
      </c>
      <c r="DF132" s="84" t="str">
        <f>Isengard!CW15</f>
        <v>-</v>
      </c>
      <c r="DK132" s="84"/>
      <c r="DL132">
        <f>LOOKUP(DK131,$EH:$EH,$EJ:$EJ)</f>
        <v>0</v>
      </c>
      <c r="DM132" s="84">
        <f t="shared" ref="DM132:DM135" si="192">DL132</f>
        <v>0</v>
      </c>
      <c r="DN132">
        <f t="shared" si="178"/>
        <v>0</v>
      </c>
      <c r="DO132">
        <f t="shared" si="173"/>
        <v>0</v>
      </c>
      <c r="DP132">
        <f t="shared" si="174"/>
        <v>0</v>
      </c>
      <c r="DQ132">
        <f t="shared" si="175"/>
        <v>0</v>
      </c>
      <c r="DR132">
        <f t="shared" si="176"/>
        <v>0</v>
      </c>
      <c r="DS132">
        <f t="shared" si="177"/>
        <v>0</v>
      </c>
      <c r="DT132">
        <f t="shared" si="160"/>
        <v>0</v>
      </c>
      <c r="DU132">
        <f t="shared" si="161"/>
        <v>0</v>
      </c>
      <c r="DV132">
        <f t="shared" si="162"/>
        <v>0</v>
      </c>
      <c r="DW132">
        <f t="shared" si="163"/>
        <v>0</v>
      </c>
      <c r="DX132">
        <f t="shared" si="164"/>
        <v>0</v>
      </c>
      <c r="DY132">
        <f t="shared" si="165"/>
        <v>0</v>
      </c>
      <c r="DZ132">
        <f t="shared" si="166"/>
        <v>0</v>
      </c>
      <c r="EA132" s="17">
        <f t="shared" si="133"/>
        <v>1</v>
      </c>
      <c r="EB132" s="85"/>
      <c r="EC132" s="85" t="str">
        <f t="shared" si="120"/>
        <v/>
      </c>
      <c r="ED132" s="85"/>
      <c r="EE132" s="65" t="s">
        <v>329</v>
      </c>
      <c r="EF132" s="84" t="s">
        <v>2211</v>
      </c>
      <c r="EG132" s="85"/>
      <c r="EH132" s="62" t="s">
        <v>481</v>
      </c>
      <c r="EI132" s="63" t="s">
        <v>481</v>
      </c>
      <c r="EJ132" s="64"/>
      <c r="EO132" s="65" t="s">
        <v>366</v>
      </c>
      <c r="EP132" s="65" t="s">
        <v>366</v>
      </c>
      <c r="EQ132" s="69" t="s">
        <v>667</v>
      </c>
      <c r="ER132" s="69" t="s">
        <v>1843</v>
      </c>
      <c r="ES132" s="69" t="s">
        <v>644</v>
      </c>
      <c r="ET132" s="78" t="s">
        <v>621</v>
      </c>
      <c r="EU132" s="69" t="s">
        <v>668</v>
      </c>
      <c r="EV132" s="69" t="s">
        <v>635</v>
      </c>
      <c r="EW132" s="69" t="s">
        <v>635</v>
      </c>
      <c r="EX132" s="69" t="s">
        <v>624</v>
      </c>
      <c r="EY132" s="69" t="s">
        <v>629</v>
      </c>
      <c r="EZ132" s="69" t="s">
        <v>941</v>
      </c>
      <c r="FA132" s="69" t="s">
        <v>629</v>
      </c>
      <c r="FB132" s="70" t="s">
        <v>1089</v>
      </c>
      <c r="FH132" s="84">
        <f t="shared" ref="FH132:FH195" si="193">IF(FJ132="",0,IF(COUNT(FIND(FJ132,$FK$1))=1,2,IF(FJ131="",1,0)))</f>
        <v>0</v>
      </c>
      <c r="FI132" s="84">
        <f t="shared" ref="FI132:FI195" si="194">IF(FH131=2,FI131+1,IF(FJ130="",FI131,IF(FI131-FI130=1,FI131+1,FI131)))</f>
        <v>1</v>
      </c>
      <c r="FJ132" s="85" t="s">
        <v>2053</v>
      </c>
      <c r="FN132" s="84">
        <f t="shared" ref="FN132:FN166" si="195">IF(FP132="",0,IF(COUNT(FIND(FP132,$FQ$1))=1,2,IF(FP131="",1,0)))</f>
        <v>0</v>
      </c>
      <c r="FO132" s="84">
        <f t="shared" ref="FO132:FO166" si="196">IF(FN131=2,FO131+1,IF(FP130="",FO131,IF(FO131-FO130=1,FO131+1,FO131)))</f>
        <v>1</v>
      </c>
      <c r="FP132" s="84" t="s">
        <v>2179</v>
      </c>
    </row>
    <row r="133" spans="1:172" x14ac:dyDescent="0.25">
      <c r="A133" s="236"/>
      <c r="B133" s="236"/>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D133" s="237"/>
      <c r="AE133" s="237"/>
      <c r="AF133" s="237"/>
      <c r="AG133" s="237"/>
      <c r="AH133" s="237"/>
      <c r="AI133" s="237"/>
      <c r="AJ133" s="237"/>
      <c r="AK133" s="237"/>
      <c r="AL133" s="237"/>
      <c r="AM133" s="237"/>
      <c r="AN133" s="237"/>
      <c r="AO133" s="237"/>
      <c r="AP133" s="237"/>
      <c r="AQ133" s="237"/>
      <c r="AR133" s="237"/>
      <c r="AS133" s="237"/>
      <c r="AT133" s="237"/>
      <c r="AU133" s="236"/>
      <c r="AV133" s="237"/>
      <c r="AW133" s="237"/>
      <c r="AX133" s="237"/>
      <c r="AY133" s="237"/>
      <c r="AZ133" s="237"/>
      <c r="BA133" s="237"/>
      <c r="BB133" s="237"/>
      <c r="BC133" s="237"/>
      <c r="BD133" s="237"/>
      <c r="BE133" s="237"/>
      <c r="BF133" s="237"/>
      <c r="BG133" s="237"/>
      <c r="BH133" s="237"/>
      <c r="BI133" s="237"/>
      <c r="BJ133" s="237"/>
      <c r="BK133" s="237"/>
      <c r="BL133" s="237"/>
      <c r="BM133" s="237"/>
      <c r="BN133" s="237"/>
      <c r="BO133" s="237"/>
      <c r="BP133" s="237"/>
      <c r="BQ133" s="237"/>
      <c r="BR133" s="237"/>
      <c r="BS133" s="237"/>
      <c r="BT133" s="237"/>
      <c r="BU133" s="237"/>
      <c r="BV133" s="237"/>
      <c r="BW133" s="237"/>
      <c r="BX133" s="237"/>
      <c r="BY133" s="237"/>
      <c r="BZ133" s="237"/>
      <c r="CA133" s="237"/>
      <c r="CB133" s="237"/>
      <c r="CC133" s="237"/>
      <c r="CD133" s="237"/>
      <c r="CE133" s="237"/>
      <c r="CF133" s="237"/>
      <c r="CG133" s="237"/>
      <c r="CH133" s="237"/>
      <c r="CI133" s="237"/>
      <c r="CJ133" s="237"/>
      <c r="CK133" s="237"/>
      <c r="CL133" s="237"/>
      <c r="CM133" s="237"/>
      <c r="CN133" s="237"/>
      <c r="CV133">
        <f t="shared" ca="1" si="189"/>
        <v>1</v>
      </c>
      <c r="CW133" s="58" t="str">
        <f>Isengard!W53</f>
        <v/>
      </c>
      <c r="DC133">
        <f t="shared" si="182"/>
        <v>1</v>
      </c>
      <c r="DD133" s="84">
        <f>Isengard!S16</f>
        <v>0</v>
      </c>
      <c r="DE133" s="84" t="str">
        <f>Isengard!B16</f>
        <v>Uruk-hai Shaman</v>
      </c>
      <c r="DF133" s="84" t="str">
        <f>Isengard!CW16</f>
        <v>-</v>
      </c>
      <c r="DK133" s="84"/>
      <c r="DL133">
        <f>LOOKUP(DK131,$EH:$EH,$EK:$EK)</f>
        <v>0</v>
      </c>
      <c r="DM133" s="84">
        <f t="shared" si="192"/>
        <v>0</v>
      </c>
      <c r="DN133">
        <f t="shared" si="178"/>
        <v>0</v>
      </c>
      <c r="DO133">
        <f t="shared" si="173"/>
        <v>0</v>
      </c>
      <c r="DP133">
        <f t="shared" si="174"/>
        <v>0</v>
      </c>
      <c r="DQ133">
        <f t="shared" si="175"/>
        <v>0</v>
      </c>
      <c r="DR133">
        <f t="shared" si="176"/>
        <v>0</v>
      </c>
      <c r="DS133">
        <f t="shared" si="177"/>
        <v>0</v>
      </c>
      <c r="DT133">
        <f t="shared" si="160"/>
        <v>0</v>
      </c>
      <c r="DU133">
        <f t="shared" si="161"/>
        <v>0</v>
      </c>
      <c r="DV133">
        <f t="shared" si="162"/>
        <v>0</v>
      </c>
      <c r="DW133">
        <f t="shared" si="163"/>
        <v>0</v>
      </c>
      <c r="DX133">
        <f t="shared" si="164"/>
        <v>0</v>
      </c>
      <c r="DY133">
        <f t="shared" si="165"/>
        <v>0</v>
      </c>
      <c r="DZ133">
        <f t="shared" si="166"/>
        <v>0</v>
      </c>
      <c r="EA133" s="17">
        <f t="shared" si="133"/>
        <v>1</v>
      </c>
      <c r="EB133" s="85"/>
      <c r="EC133" s="85" t="str">
        <f t="shared" si="120"/>
        <v/>
      </c>
      <c r="ED133" s="85"/>
      <c r="EE133" s="65" t="s">
        <v>360</v>
      </c>
      <c r="EF133" s="84" t="s">
        <v>2211</v>
      </c>
      <c r="EG133" s="85"/>
      <c r="EH133" s="62" t="s">
        <v>390</v>
      </c>
      <c r="EI133" s="63" t="s">
        <v>390</v>
      </c>
      <c r="EJ133" s="64"/>
      <c r="EO133" s="65" t="s">
        <v>915</v>
      </c>
      <c r="EP133" s="65" t="s">
        <v>915</v>
      </c>
      <c r="EQ133" s="69" t="s">
        <v>32</v>
      </c>
      <c r="ER133" s="69" t="s">
        <v>1847</v>
      </c>
      <c r="ES133" s="69" t="s">
        <v>645</v>
      </c>
      <c r="ET133" s="78" t="s">
        <v>623</v>
      </c>
      <c r="EU133" s="69" t="s">
        <v>622</v>
      </c>
      <c r="EV133" s="69" t="s">
        <v>645</v>
      </c>
      <c r="EW133" s="69" t="s">
        <v>623</v>
      </c>
      <c r="EX133" s="69" t="s">
        <v>645</v>
      </c>
      <c r="EY133" s="69" t="str">
        <f>""</f>
        <v/>
      </c>
      <c r="EZ133" s="69" t="str">
        <f>""</f>
        <v/>
      </c>
      <c r="FA133" s="69" t="str">
        <f>""</f>
        <v/>
      </c>
      <c r="FB133" s="73" t="s">
        <v>1068</v>
      </c>
      <c r="FH133" s="84">
        <f t="shared" si="193"/>
        <v>0</v>
      </c>
      <c r="FI133" s="84">
        <f t="shared" si="194"/>
        <v>1</v>
      </c>
      <c r="FJ133" s="85" t="s">
        <v>1459</v>
      </c>
      <c r="FN133" s="84">
        <f t="shared" si="195"/>
        <v>0</v>
      </c>
      <c r="FO133" s="84">
        <f t="shared" si="196"/>
        <v>1</v>
      </c>
      <c r="FP133" s="84" t="s">
        <v>2180</v>
      </c>
    </row>
    <row r="134" spans="1:172" x14ac:dyDescent="0.25">
      <c r="A134" s="236"/>
      <c r="B134" s="236"/>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6"/>
      <c r="AV134" s="237"/>
      <c r="AW134" s="237"/>
      <c r="AX134" s="237"/>
      <c r="AY134" s="237"/>
      <c r="AZ134" s="237"/>
      <c r="BA134" s="237"/>
      <c r="BB134" s="237"/>
      <c r="BC134" s="237"/>
      <c r="BD134" s="237"/>
      <c r="BE134" s="237"/>
      <c r="BF134" s="237"/>
      <c r="BG134" s="237"/>
      <c r="BH134" s="237"/>
      <c r="BI134" s="237"/>
      <c r="BJ134" s="237"/>
      <c r="BK134" s="237"/>
      <c r="BL134" s="237"/>
      <c r="BM134" s="237"/>
      <c r="BN134" s="237"/>
      <c r="BO134" s="237"/>
      <c r="BP134" s="237"/>
      <c r="BQ134" s="237"/>
      <c r="BR134" s="237"/>
      <c r="BS134" s="237"/>
      <c r="BT134" s="237"/>
      <c r="BU134" s="237"/>
      <c r="BV134" s="237"/>
      <c r="BW134" s="237"/>
      <c r="BX134" s="237"/>
      <c r="BY134" s="237"/>
      <c r="BZ134" s="237"/>
      <c r="CA134" s="237"/>
      <c r="CB134" s="237"/>
      <c r="CC134" s="237"/>
      <c r="CD134" s="237"/>
      <c r="CE134" s="237"/>
      <c r="CF134" s="237"/>
      <c r="CG134" s="237"/>
      <c r="CH134" s="237"/>
      <c r="CI134" s="237"/>
      <c r="CJ134" s="237"/>
      <c r="CK134" s="237"/>
      <c r="CL134" s="237"/>
      <c r="CM134" s="237"/>
      <c r="CN134" s="237"/>
      <c r="CV134">
        <f t="shared" ca="1" si="189"/>
        <v>1</v>
      </c>
      <c r="CW134" s="58" t="str">
        <f>Isengard!W54</f>
        <v/>
      </c>
      <c r="DC134">
        <f t="shared" si="182"/>
        <v>1</v>
      </c>
      <c r="DD134" s="84">
        <f>Isengard!S17</f>
        <v>0</v>
      </c>
      <c r="DE134" s="84" t="str">
        <f>Isengard!B17</f>
        <v>Uruk-hai Shaman</v>
      </c>
      <c r="DF134" s="84" t="str">
        <f>Isengard!CW17</f>
        <v>-</v>
      </c>
      <c r="DK134" s="84"/>
      <c r="DL134">
        <f>LOOKUP(DK131,$EH:$EH,$EL:$EL)</f>
        <v>0</v>
      </c>
      <c r="DM134" s="84">
        <f t="shared" si="192"/>
        <v>0</v>
      </c>
      <c r="DN134">
        <f t="shared" si="178"/>
        <v>0</v>
      </c>
      <c r="DO134">
        <f t="shared" si="173"/>
        <v>0</v>
      </c>
      <c r="DP134">
        <f t="shared" si="174"/>
        <v>0</v>
      </c>
      <c r="DQ134">
        <f t="shared" si="175"/>
        <v>0</v>
      </c>
      <c r="DR134">
        <f t="shared" si="176"/>
        <v>0</v>
      </c>
      <c r="DS134">
        <f t="shared" si="177"/>
        <v>0</v>
      </c>
      <c r="DT134">
        <f t="shared" si="160"/>
        <v>0</v>
      </c>
      <c r="DU134">
        <f t="shared" si="161"/>
        <v>0</v>
      </c>
      <c r="DV134">
        <f t="shared" si="162"/>
        <v>0</v>
      </c>
      <c r="DW134">
        <f t="shared" si="163"/>
        <v>0</v>
      </c>
      <c r="DX134">
        <f t="shared" si="164"/>
        <v>0</v>
      </c>
      <c r="DY134">
        <f t="shared" si="165"/>
        <v>0</v>
      </c>
      <c r="DZ134">
        <f t="shared" si="166"/>
        <v>0</v>
      </c>
      <c r="EA134" s="17">
        <f t="shared" si="133"/>
        <v>1</v>
      </c>
      <c r="EB134" s="85"/>
      <c r="EC134" s="85" t="str">
        <f t="shared" si="120"/>
        <v/>
      </c>
      <c r="ED134" s="85"/>
      <c r="EE134" s="65" t="s">
        <v>880</v>
      </c>
      <c r="EF134" s="84" t="s">
        <v>2211</v>
      </c>
      <c r="EG134" s="85"/>
      <c r="EH134" s="62" t="s">
        <v>427</v>
      </c>
      <c r="EI134" s="63" t="s">
        <v>427</v>
      </c>
      <c r="EJ134" s="64"/>
      <c r="EO134" s="65" t="s">
        <v>482</v>
      </c>
      <c r="EP134" s="65" t="s">
        <v>482</v>
      </c>
      <c r="EQ134" s="69" t="s">
        <v>619</v>
      </c>
      <c r="ER134" s="69" t="s">
        <v>1843</v>
      </c>
      <c r="ES134" s="69" t="s">
        <v>647</v>
      </c>
      <c r="ET134" s="78" t="s">
        <v>623</v>
      </c>
      <c r="EU134" s="69" t="s">
        <v>621</v>
      </c>
      <c r="EV134" s="69" t="s">
        <v>635</v>
      </c>
      <c r="EW134" s="69" t="s">
        <v>635</v>
      </c>
      <c r="EX134" s="69" t="s">
        <v>623</v>
      </c>
      <c r="EY134" s="84" t="str">
        <f>""</f>
        <v/>
      </c>
      <c r="EZ134" s="84" t="str">
        <f>""</f>
        <v/>
      </c>
      <c r="FA134" s="84" t="str">
        <f>""</f>
        <v/>
      </c>
      <c r="FB134" s="84" t="str">
        <f>""</f>
        <v/>
      </c>
      <c r="FH134" s="84">
        <f t="shared" si="193"/>
        <v>0</v>
      </c>
      <c r="FI134" s="84">
        <f t="shared" si="194"/>
        <v>1</v>
      </c>
      <c r="FJ134" s="85" t="s">
        <v>2054</v>
      </c>
      <c r="FN134" s="84">
        <f t="shared" si="195"/>
        <v>0</v>
      </c>
      <c r="FO134" s="84">
        <f t="shared" si="196"/>
        <v>1</v>
      </c>
      <c r="FP134" s="84" t="s">
        <v>1748</v>
      </c>
    </row>
    <row r="135" spans="1:172" x14ac:dyDescent="0.25">
      <c r="A135" s="236"/>
      <c r="B135" s="236"/>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D135" s="237"/>
      <c r="AE135" s="237"/>
      <c r="AF135" s="237"/>
      <c r="AG135" s="237"/>
      <c r="AH135" s="237"/>
      <c r="AI135" s="237"/>
      <c r="AJ135" s="237"/>
      <c r="AK135" s="237"/>
      <c r="AL135" s="237"/>
      <c r="AM135" s="237"/>
      <c r="AN135" s="237"/>
      <c r="AO135" s="237"/>
      <c r="AP135" s="237"/>
      <c r="AQ135" s="237"/>
      <c r="AR135" s="237"/>
      <c r="AS135" s="237"/>
      <c r="AT135" s="237"/>
      <c r="AU135" s="236"/>
      <c r="AV135" s="237"/>
      <c r="AW135" s="237"/>
      <c r="AX135" s="237"/>
      <c r="AY135" s="237"/>
      <c r="AZ135" s="237"/>
      <c r="BA135" s="237"/>
      <c r="BB135" s="237"/>
      <c r="BC135" s="237"/>
      <c r="BD135" s="237"/>
      <c r="BE135" s="237"/>
      <c r="BF135" s="237"/>
      <c r="BG135" s="237"/>
      <c r="BH135" s="237"/>
      <c r="BI135" s="237"/>
      <c r="BJ135" s="237"/>
      <c r="BK135" s="237"/>
      <c r="BL135" s="237"/>
      <c r="BM135" s="237"/>
      <c r="BN135" s="237"/>
      <c r="BO135" s="237"/>
      <c r="BP135" s="237"/>
      <c r="BQ135" s="237"/>
      <c r="BR135" s="237"/>
      <c r="BS135" s="237"/>
      <c r="BT135" s="237"/>
      <c r="BU135" s="237"/>
      <c r="BV135" s="237"/>
      <c r="BW135" s="237"/>
      <c r="BX135" s="237"/>
      <c r="BY135" s="237"/>
      <c r="BZ135" s="237"/>
      <c r="CA135" s="237"/>
      <c r="CB135" s="237"/>
      <c r="CC135" s="237"/>
      <c r="CD135" s="237"/>
      <c r="CE135" s="237"/>
      <c r="CF135" s="237"/>
      <c r="CG135" s="237"/>
      <c r="CH135" s="237"/>
      <c r="CI135" s="237"/>
      <c r="CJ135" s="237"/>
      <c r="CK135" s="237"/>
      <c r="CL135" s="237"/>
      <c r="CM135" s="237"/>
      <c r="CN135" s="237"/>
      <c r="CV135">
        <f t="shared" ca="1" si="189"/>
        <v>1</v>
      </c>
      <c r="CW135" s="58" t="str">
        <f>Isengard!W55</f>
        <v/>
      </c>
      <c r="DC135">
        <f t="shared" si="182"/>
        <v>1</v>
      </c>
      <c r="DD135" s="84">
        <f>Isengard!S18</f>
        <v>0</v>
      </c>
      <c r="DE135" s="84" t="str">
        <f>Isengard!B18</f>
        <v>Orc Captain</v>
      </c>
      <c r="DF135" s="84" t="str">
        <f>Isengard!CW18</f>
        <v>-</v>
      </c>
      <c r="DK135" s="84"/>
      <c r="DL135">
        <f>LOOKUP(DK131,$EH:$EH,$EM:$EM)</f>
        <v>0</v>
      </c>
      <c r="DM135" s="84">
        <f t="shared" si="192"/>
        <v>0</v>
      </c>
      <c r="DN135">
        <f t="shared" si="178"/>
        <v>0</v>
      </c>
      <c r="DO135">
        <f t="shared" si="173"/>
        <v>0</v>
      </c>
      <c r="DP135">
        <f t="shared" si="174"/>
        <v>0</v>
      </c>
      <c r="DQ135">
        <f t="shared" si="175"/>
        <v>0</v>
      </c>
      <c r="DR135">
        <f t="shared" si="176"/>
        <v>0</v>
      </c>
      <c r="DS135">
        <f t="shared" si="177"/>
        <v>0</v>
      </c>
      <c r="DT135">
        <f t="shared" si="160"/>
        <v>0</v>
      </c>
      <c r="DU135">
        <f t="shared" si="161"/>
        <v>0</v>
      </c>
      <c r="DV135">
        <f t="shared" si="162"/>
        <v>0</v>
      </c>
      <c r="DW135">
        <f t="shared" si="163"/>
        <v>0</v>
      </c>
      <c r="DX135">
        <f t="shared" si="164"/>
        <v>0</v>
      </c>
      <c r="DY135">
        <f t="shared" si="165"/>
        <v>0</v>
      </c>
      <c r="DZ135">
        <f t="shared" si="166"/>
        <v>0</v>
      </c>
      <c r="EA135" s="17">
        <f t="shared" si="133"/>
        <v>1</v>
      </c>
      <c r="EB135" s="85"/>
      <c r="EC135" s="85" t="str">
        <f t="shared" ref="EC135:EC198" si="197">CONCATENATE(LOOKUP(DL135,$EE:$EE,$EF:$EF),EB135)</f>
        <v/>
      </c>
      <c r="ED135" s="85"/>
      <c r="EE135" s="65" t="s">
        <v>353</v>
      </c>
      <c r="EF135" s="84" t="s">
        <v>2293</v>
      </c>
      <c r="EG135" s="85"/>
      <c r="EH135" s="62" t="s">
        <v>903</v>
      </c>
      <c r="EI135" s="63" t="s">
        <v>427</v>
      </c>
      <c r="EJ135" s="64" t="s">
        <v>904</v>
      </c>
      <c r="EO135" s="65" t="s">
        <v>471</v>
      </c>
      <c r="EP135" s="65" t="s">
        <v>471</v>
      </c>
      <c r="EQ135" s="69" t="s">
        <v>619</v>
      </c>
      <c r="ER135" s="69" t="s">
        <v>1843</v>
      </c>
      <c r="ES135" s="69" t="s">
        <v>644</v>
      </c>
      <c r="ET135" s="78" t="s">
        <v>621</v>
      </c>
      <c r="EU135" s="69" t="s">
        <v>628</v>
      </c>
      <c r="EV135" s="69" t="s">
        <v>629</v>
      </c>
      <c r="EW135" s="69" t="s">
        <v>629</v>
      </c>
      <c r="EX135" s="69" t="s">
        <v>621</v>
      </c>
      <c r="EY135" s="69" t="s">
        <v>629</v>
      </c>
      <c r="EZ135" s="69" t="s">
        <v>635</v>
      </c>
      <c r="FA135" s="69" t="s">
        <v>635</v>
      </c>
      <c r="FB135" s="84" t="str">
        <f>""</f>
        <v/>
      </c>
      <c r="FH135" s="84">
        <f t="shared" si="193"/>
        <v>0</v>
      </c>
      <c r="FI135" s="84">
        <f t="shared" si="194"/>
        <v>1</v>
      </c>
      <c r="FJ135" s="85" t="str">
        <f>""</f>
        <v/>
      </c>
      <c r="FN135" s="84">
        <f t="shared" si="195"/>
        <v>1</v>
      </c>
      <c r="FO135" s="84">
        <f t="shared" si="196"/>
        <v>1</v>
      </c>
      <c r="FP135" s="84" t="s">
        <v>894</v>
      </c>
    </row>
    <row r="136" spans="1:172" x14ac:dyDescent="0.25">
      <c r="A136" s="74"/>
      <c r="B136" s="89" t="str">
        <f>IF(A101="",B101,"pikachu")</f>
        <v>pikachu</v>
      </c>
      <c r="C136" s="89" t="str">
        <f t="shared" ref="C136:BN136" si="198">IF(B101="",C101,"pikachu")</f>
        <v>pikachu</v>
      </c>
      <c r="D136" s="89" t="str">
        <f t="shared" si="198"/>
        <v>pikachu</v>
      </c>
      <c r="E136" s="89" t="str">
        <f t="shared" si="198"/>
        <v>pikachu</v>
      </c>
      <c r="F136" s="89" t="str">
        <f t="shared" si="198"/>
        <v>pikachu</v>
      </c>
      <c r="G136" s="89" t="str">
        <f t="shared" si="198"/>
        <v>pikachu</v>
      </c>
      <c r="H136" s="89" t="str">
        <f t="shared" si="198"/>
        <v>pikachu</v>
      </c>
      <c r="I136" s="89" t="str">
        <f t="shared" si="198"/>
        <v>pikachu</v>
      </c>
      <c r="J136" s="89" t="str">
        <f t="shared" si="198"/>
        <v>pikachu</v>
      </c>
      <c r="K136" s="89" t="str">
        <f t="shared" si="198"/>
        <v>pikachu</v>
      </c>
      <c r="L136" s="89" t="str">
        <f t="shared" si="198"/>
        <v>pikachu</v>
      </c>
      <c r="M136" s="89" t="str">
        <f t="shared" si="198"/>
        <v>pikachu</v>
      </c>
      <c r="N136" s="89" t="str">
        <f t="shared" si="198"/>
        <v>pikachu</v>
      </c>
      <c r="O136" s="89" t="str">
        <f t="shared" si="198"/>
        <v>pikachu</v>
      </c>
      <c r="P136" s="89" t="str">
        <f t="shared" si="198"/>
        <v>pikachu</v>
      </c>
      <c r="Q136" s="89" t="str">
        <f t="shared" si="198"/>
        <v>pikachu</v>
      </c>
      <c r="R136" s="89" t="str">
        <f t="shared" si="198"/>
        <v>pikachu</v>
      </c>
      <c r="S136" s="89" t="str">
        <f t="shared" si="198"/>
        <v>pikachu</v>
      </c>
      <c r="T136" s="89" t="str">
        <f t="shared" si="198"/>
        <v>pikachu</v>
      </c>
      <c r="U136" s="89" t="str">
        <f t="shared" si="198"/>
        <v>pikachu</v>
      </c>
      <c r="V136" s="89" t="str">
        <f t="shared" si="198"/>
        <v>pikachu</v>
      </c>
      <c r="W136" s="89" t="str">
        <f t="shared" si="198"/>
        <v>pikachu</v>
      </c>
      <c r="X136" s="89" t="str">
        <f t="shared" si="198"/>
        <v>pikachu</v>
      </c>
      <c r="Y136" s="89" t="str">
        <f t="shared" si="198"/>
        <v>pikachu</v>
      </c>
      <c r="Z136" s="89" t="str">
        <f t="shared" si="198"/>
        <v>pikachu</v>
      </c>
      <c r="AA136" s="89" t="str">
        <f t="shared" si="198"/>
        <v>pikachu</v>
      </c>
      <c r="AB136" s="89" t="str">
        <f t="shared" si="198"/>
        <v>pikachu</v>
      </c>
      <c r="AC136" s="89" t="str">
        <f t="shared" si="198"/>
        <v>pikachu</v>
      </c>
      <c r="AD136" s="89" t="str">
        <f t="shared" si="198"/>
        <v>pikachu</v>
      </c>
      <c r="AE136" s="89" t="str">
        <f t="shared" si="198"/>
        <v>pikachu</v>
      </c>
      <c r="AF136" s="89" t="str">
        <f t="shared" si="198"/>
        <v>pikachu</v>
      </c>
      <c r="AG136" s="89" t="str">
        <f t="shared" si="198"/>
        <v>pikachu</v>
      </c>
      <c r="AH136" s="89" t="str">
        <f t="shared" si="198"/>
        <v>pikachu</v>
      </c>
      <c r="AI136" s="89" t="str">
        <f t="shared" si="198"/>
        <v>pikachu</v>
      </c>
      <c r="AJ136" s="89" t="str">
        <f t="shared" si="198"/>
        <v>pikachu</v>
      </c>
      <c r="AK136" s="89" t="str">
        <f t="shared" si="198"/>
        <v>pikachu</v>
      </c>
      <c r="AL136" s="89" t="str">
        <f t="shared" si="198"/>
        <v>pikachu</v>
      </c>
      <c r="AM136" s="89" t="str">
        <f t="shared" si="198"/>
        <v>pikachu</v>
      </c>
      <c r="AN136" s="89" t="str">
        <f t="shared" si="198"/>
        <v>pikachu</v>
      </c>
      <c r="AO136" s="89" t="str">
        <f t="shared" si="198"/>
        <v>pikachu</v>
      </c>
      <c r="AP136" s="89" t="str">
        <f t="shared" si="198"/>
        <v>pikachu</v>
      </c>
      <c r="AQ136" s="89" t="str">
        <f t="shared" si="198"/>
        <v>pikachu</v>
      </c>
      <c r="AR136" s="89" t="str">
        <f t="shared" si="198"/>
        <v>pikachu</v>
      </c>
      <c r="AS136" s="89" t="str">
        <f t="shared" si="198"/>
        <v>pikachu</v>
      </c>
      <c r="AT136" s="89" t="str">
        <f>IF(AS101="",AT101,"pikachu")</f>
        <v>pikachu</v>
      </c>
      <c r="AU136" s="89"/>
      <c r="AV136" s="89" t="str">
        <f>IF(AT101="",AV101,"pikachu")</f>
        <v>pikachu</v>
      </c>
      <c r="AW136" s="89" t="str">
        <f t="shared" si="198"/>
        <v>pikachu</v>
      </c>
      <c r="AX136" s="89" t="str">
        <f t="shared" si="198"/>
        <v>pikachu</v>
      </c>
      <c r="AY136" s="89" t="str">
        <f t="shared" si="198"/>
        <v>pikachu</v>
      </c>
      <c r="AZ136" s="89" t="str">
        <f t="shared" si="198"/>
        <v>pikachu</v>
      </c>
      <c r="BA136" s="89" t="str">
        <f t="shared" si="198"/>
        <v>pikachu</v>
      </c>
      <c r="BB136" s="89" t="str">
        <f t="shared" si="198"/>
        <v>pikachu</v>
      </c>
      <c r="BC136" s="89" t="str">
        <f t="shared" si="198"/>
        <v>pikachu</v>
      </c>
      <c r="BD136" s="89" t="str">
        <f t="shared" si="198"/>
        <v>pikachu</v>
      </c>
      <c r="BE136" s="89" t="str">
        <f t="shared" si="198"/>
        <v>pikachu</v>
      </c>
      <c r="BF136" s="89" t="str">
        <f t="shared" si="198"/>
        <v>pikachu</v>
      </c>
      <c r="BG136" s="89" t="str">
        <f t="shared" si="198"/>
        <v>pikachu</v>
      </c>
      <c r="BH136" s="89" t="str">
        <f t="shared" si="198"/>
        <v>pikachu</v>
      </c>
      <c r="BI136" s="89" t="str">
        <f t="shared" si="198"/>
        <v>pikachu</v>
      </c>
      <c r="BJ136" s="89" t="str">
        <f t="shared" si="198"/>
        <v>pikachu</v>
      </c>
      <c r="BK136" s="89" t="str">
        <f t="shared" si="198"/>
        <v>pikachu</v>
      </c>
      <c r="BL136" s="89" t="str">
        <f t="shared" si="198"/>
        <v>pikachu</v>
      </c>
      <c r="BM136" s="89" t="str">
        <f t="shared" si="198"/>
        <v>pikachu</v>
      </c>
      <c r="BN136" s="89" t="str">
        <f t="shared" si="198"/>
        <v>pikachu</v>
      </c>
      <c r="BO136" s="89" t="str">
        <f t="shared" ref="BO136:CN136" si="199">IF(BN101="",BO101,"pikachu")</f>
        <v>pikachu</v>
      </c>
      <c r="BP136" s="89" t="str">
        <f t="shared" si="199"/>
        <v>pikachu</v>
      </c>
      <c r="BQ136" s="89" t="str">
        <f t="shared" si="199"/>
        <v>pikachu</v>
      </c>
      <c r="BR136" s="89" t="str">
        <f t="shared" si="199"/>
        <v>pikachu</v>
      </c>
      <c r="BS136" s="89" t="str">
        <f t="shared" si="199"/>
        <v>pikachu</v>
      </c>
      <c r="BT136" s="89" t="str">
        <f t="shared" si="199"/>
        <v>pikachu</v>
      </c>
      <c r="BU136" s="89" t="str">
        <f t="shared" si="199"/>
        <v>pikachu</v>
      </c>
      <c r="BV136" s="89" t="str">
        <f t="shared" si="199"/>
        <v>pikachu</v>
      </c>
      <c r="BW136" s="89" t="str">
        <f t="shared" si="199"/>
        <v>pikachu</v>
      </c>
      <c r="BX136" s="89" t="str">
        <f t="shared" si="199"/>
        <v>pikachu</v>
      </c>
      <c r="BY136" s="89" t="str">
        <f t="shared" si="199"/>
        <v>pikachu</v>
      </c>
      <c r="BZ136" s="89" t="str">
        <f t="shared" si="199"/>
        <v>pikachu</v>
      </c>
      <c r="CA136" s="89" t="str">
        <f t="shared" si="199"/>
        <v>pikachu</v>
      </c>
      <c r="CB136" s="89" t="str">
        <f t="shared" si="199"/>
        <v>pikachu</v>
      </c>
      <c r="CC136" s="89" t="str">
        <f t="shared" si="199"/>
        <v>pikachu</v>
      </c>
      <c r="CD136" s="89" t="str">
        <f t="shared" si="199"/>
        <v>pikachu</v>
      </c>
      <c r="CE136" s="89" t="str">
        <f t="shared" si="199"/>
        <v>pikachu</v>
      </c>
      <c r="CF136" s="89" t="str">
        <f t="shared" si="199"/>
        <v>pikachu</v>
      </c>
      <c r="CG136" s="89" t="str">
        <f t="shared" si="199"/>
        <v>pikachu</v>
      </c>
      <c r="CH136" s="89" t="str">
        <f t="shared" si="199"/>
        <v>pikachu</v>
      </c>
      <c r="CI136" s="89" t="str">
        <f t="shared" si="199"/>
        <v>pikachu</v>
      </c>
      <c r="CJ136" s="89" t="str">
        <f t="shared" si="199"/>
        <v>pikachu</v>
      </c>
      <c r="CK136" s="89" t="str">
        <f t="shared" si="199"/>
        <v>pikachu</v>
      </c>
      <c r="CL136" s="89" t="str">
        <f t="shared" si="199"/>
        <v>pikachu</v>
      </c>
      <c r="CM136" s="89" t="str">
        <f t="shared" si="199"/>
        <v>pikachu</v>
      </c>
      <c r="CN136" s="89" t="str">
        <f t="shared" si="199"/>
        <v>pikachu</v>
      </c>
      <c r="CV136">
        <f t="shared" ca="1" si="189"/>
        <v>1</v>
      </c>
      <c r="CW136" s="58" t="str">
        <f>Isengard!W56</f>
        <v/>
      </c>
      <c r="DC136" s="84">
        <f t="shared" si="182"/>
        <v>1</v>
      </c>
      <c r="DD136" s="84">
        <f>Isengard!S19</f>
        <v>0</v>
      </c>
      <c r="DE136" s="84" t="str">
        <f>Isengard!B19</f>
        <v>Orc Captain</v>
      </c>
      <c r="DF136" s="84" t="str">
        <f>Isengard!CW19</f>
        <v>-</v>
      </c>
      <c r="DH136">
        <v>27</v>
      </c>
      <c r="DI136">
        <f>LOOKUP(DH136,$DC:$DC,$DE:$DE)</f>
        <v>0</v>
      </c>
      <c r="DJ136">
        <f>LOOKUP(DH136,$DC:$DC,$DF:$DF)</f>
        <v>0</v>
      </c>
      <c r="DK136" s="61">
        <f t="shared" ref="DK136" si="200">IF(DI136=0,0,CONCATENATE(DI136,IF(OR(COUNT(FIND("Horse",DJ136))=1,COUNT(FIND("Warg",DJ136))=1,COUNT(FIND("Engineer Captain",DJ136))=1,COUNT(FIND("War Camel",DJ136))=1,COUNT(FIND("Fell warg",DJ136))=1,COUNT(FIND("The white warg",DJ136))=1),"1.",""),IF(OR(COUNT(FIND("armoured horse",DJ136))=1,COUNT(FIND("Troll",DJ136))=1,COUNT(FIND("Mahûd Beastmaster",DJ136))=1,COUNT(FIND("Signal Tower",DJ136))=1),"2.",""),IF(OR(COUNT(FIND("Fell Beast",DJ136))=1,COUNT(FIND("Upgraded Crew",DJ136))=1,COUNT(FIND("Khandish chariot",DJ136))=1),"3.",""),IF(COUNT(FIND("armoured Fell beast",DJ136))=1,"4.",""),IF(COUNT(FIND("Horned Fell beast",DJ136))=1,"5.","")))</f>
        <v>0</v>
      </c>
      <c r="DL136">
        <f>LOOKUP(DK136,$EH:$EH,$EI:$EI)</f>
        <v>0</v>
      </c>
      <c r="DM136" s="61">
        <f t="shared" ref="DM136" si="201">IF(DL136=0,0,CONCATENATE(DL136,IF(OR(COUNT(FIND("Morgul Arrows",DJ136))=1,COUNT(FIND("Shield",DJ136))=1,COUNT(FIND("The One Ring",DJ136))=1,COUNT(FIND("Breathe Fire",DJ136))=1,COUNT(FIND("Campfire",DJ136))=1,COUNT(FIND("Stone Flail",DJ136))=1),"1.",""),IF(OR(COUNT(FIND("Armour",DJ136))=1,COUNT(FIND("Fly",DJ136))=1,COUNT(FIND("Crown of Morgul",DJ136))=1,COUNT(FIND("War Drum",DJ136))=1),"2.",""),IF(OR(COUNT(FIND("Heavy armour",DJ136))=1,COUNT(FIND("Tough hide",DJ136))=1,COUNT(FIND("Gnarled Hide",DJ136))=1),"3.",""),IF(OR(COUNT(FIND("Wyrmtongue",DJ136))=1,COUNT(FIND("Foul Temperament",DJ136))=1,COUNT(FIND("Easterling War drum",DJ136))=1),"4.","")))</f>
        <v>0</v>
      </c>
      <c r="DN136">
        <f t="shared" si="178"/>
        <v>0</v>
      </c>
      <c r="DO136">
        <f t="shared" si="173"/>
        <v>0</v>
      </c>
      <c r="DP136">
        <f t="shared" si="174"/>
        <v>0</v>
      </c>
      <c r="DQ136">
        <f t="shared" si="175"/>
        <v>0</v>
      </c>
      <c r="DR136">
        <f t="shared" si="176"/>
        <v>0</v>
      </c>
      <c r="DS136">
        <f t="shared" si="177"/>
        <v>0</v>
      </c>
      <c r="DT136">
        <f t="shared" si="160"/>
        <v>0</v>
      </c>
      <c r="DU136">
        <f t="shared" si="161"/>
        <v>0</v>
      </c>
      <c r="DV136">
        <f t="shared" si="162"/>
        <v>0</v>
      </c>
      <c r="DW136">
        <f t="shared" si="163"/>
        <v>0</v>
      </c>
      <c r="DX136">
        <f t="shared" si="164"/>
        <v>0</v>
      </c>
      <c r="DY136">
        <f t="shared" si="165"/>
        <v>0</v>
      </c>
      <c r="DZ136">
        <f t="shared" si="166"/>
        <v>0</v>
      </c>
      <c r="EA136" s="17">
        <f t="shared" ref="EA136:EA199" si="202">IF(DN135=0,EA135,EA135+1)</f>
        <v>1</v>
      </c>
      <c r="EB136" s="85" t="str">
        <f>IF(COUNT(FIND(" with ",DJ136))=1,SUBSTITUTE(DJ136,CONCATENATE(DI136," with"),""),"")</f>
        <v/>
      </c>
      <c r="EC136" s="85" t="str">
        <f t="shared" si="197"/>
        <v/>
      </c>
      <c r="ED136" s="85"/>
      <c r="EE136" s="65" t="s">
        <v>491</v>
      </c>
      <c r="EF136" s="84" t="s">
        <v>2211</v>
      </c>
      <c r="EG136" s="85"/>
      <c r="EH136" s="62" t="s">
        <v>461</v>
      </c>
      <c r="EI136" s="63" t="s">
        <v>461</v>
      </c>
      <c r="EJ136" s="64" t="s">
        <v>904</v>
      </c>
      <c r="EO136" s="65" t="s">
        <v>483</v>
      </c>
      <c r="EP136" s="65" t="s">
        <v>483</v>
      </c>
      <c r="EQ136" s="69" t="s">
        <v>619</v>
      </c>
      <c r="ER136" s="69" t="s">
        <v>1843</v>
      </c>
      <c r="ES136" s="69" t="s">
        <v>647</v>
      </c>
      <c r="ET136" s="78" t="s">
        <v>623</v>
      </c>
      <c r="EU136" s="69" t="s">
        <v>621</v>
      </c>
      <c r="EV136" s="69" t="s">
        <v>635</v>
      </c>
      <c r="EW136" s="69" t="s">
        <v>635</v>
      </c>
      <c r="EX136" s="69" t="s">
        <v>623</v>
      </c>
      <c r="EY136" s="84" t="str">
        <f>""</f>
        <v/>
      </c>
      <c r="EZ136" s="84" t="str">
        <f>""</f>
        <v/>
      </c>
      <c r="FA136" s="84" t="str">
        <f>""</f>
        <v/>
      </c>
      <c r="FB136" s="84" t="str">
        <f>""</f>
        <v/>
      </c>
      <c r="FH136" s="84">
        <f t="shared" si="193"/>
        <v>1</v>
      </c>
      <c r="FI136" s="84">
        <f t="shared" si="194"/>
        <v>1</v>
      </c>
      <c r="FJ136" s="85" t="s">
        <v>1460</v>
      </c>
      <c r="FN136" s="84">
        <f t="shared" si="195"/>
        <v>0</v>
      </c>
      <c r="FO136" s="84">
        <f t="shared" si="196"/>
        <v>1</v>
      </c>
      <c r="FP136" s="84" t="s">
        <v>1717</v>
      </c>
    </row>
    <row r="137" spans="1:172" x14ac:dyDescent="0.25">
      <c r="A137" s="74"/>
      <c r="B137" s="89">
        <v>1</v>
      </c>
      <c r="C137" s="89">
        <v>2</v>
      </c>
      <c r="D137" s="89">
        <v>3</v>
      </c>
      <c r="E137" s="89">
        <v>4</v>
      </c>
      <c r="F137" s="89">
        <v>5</v>
      </c>
      <c r="G137" s="89">
        <v>6</v>
      </c>
      <c r="H137" s="89">
        <v>7</v>
      </c>
      <c r="I137" s="89">
        <v>8</v>
      </c>
      <c r="J137" s="89">
        <v>9</v>
      </c>
      <c r="K137" s="89">
        <v>10</v>
      </c>
      <c r="L137" s="89">
        <v>11</v>
      </c>
      <c r="M137" s="89">
        <v>12</v>
      </c>
      <c r="N137" s="89">
        <v>13</v>
      </c>
      <c r="O137" s="89">
        <v>14</v>
      </c>
      <c r="P137" s="89">
        <v>15</v>
      </c>
      <c r="Q137" s="89">
        <v>16</v>
      </c>
      <c r="R137" s="89">
        <v>17</v>
      </c>
      <c r="S137" s="89">
        <v>18</v>
      </c>
      <c r="T137" s="89">
        <v>19</v>
      </c>
      <c r="U137" s="89">
        <v>20</v>
      </c>
      <c r="V137" s="89">
        <v>21</v>
      </c>
      <c r="W137" s="89">
        <v>22</v>
      </c>
      <c r="X137" s="89">
        <v>23</v>
      </c>
      <c r="Y137" s="89">
        <v>24</v>
      </c>
      <c r="Z137" s="89">
        <v>25</v>
      </c>
      <c r="AA137" s="89">
        <v>26</v>
      </c>
      <c r="AB137" s="89">
        <v>27</v>
      </c>
      <c r="AC137" s="89">
        <v>28</v>
      </c>
      <c r="AD137" s="89">
        <v>29</v>
      </c>
      <c r="AE137" s="89">
        <v>30</v>
      </c>
      <c r="AF137" s="89">
        <v>31</v>
      </c>
      <c r="AG137" s="89">
        <v>32</v>
      </c>
      <c r="AH137" s="89">
        <v>33</v>
      </c>
      <c r="AI137" s="89">
        <v>34</v>
      </c>
      <c r="AJ137" s="89">
        <v>35</v>
      </c>
      <c r="AK137" s="89">
        <v>36</v>
      </c>
      <c r="AL137" s="89">
        <v>37</v>
      </c>
      <c r="AM137" s="89">
        <v>38</v>
      </c>
      <c r="AN137" s="89">
        <v>39</v>
      </c>
      <c r="AO137" s="89">
        <v>40</v>
      </c>
      <c r="AP137" s="89">
        <v>41</v>
      </c>
      <c r="AQ137" s="89">
        <v>42</v>
      </c>
      <c r="AR137" s="89">
        <v>43</v>
      </c>
      <c r="AS137" s="89">
        <v>44</v>
      </c>
      <c r="AT137" s="89">
        <v>45</v>
      </c>
      <c r="AU137" s="89"/>
      <c r="AV137" s="89">
        <v>46</v>
      </c>
      <c r="AW137" s="89">
        <v>47</v>
      </c>
      <c r="AX137" s="89">
        <v>48</v>
      </c>
      <c r="AY137" s="89">
        <v>49</v>
      </c>
      <c r="AZ137" s="89">
        <v>50</v>
      </c>
      <c r="BA137" s="89">
        <v>51</v>
      </c>
      <c r="BB137" s="89">
        <v>52</v>
      </c>
      <c r="BC137" s="89">
        <v>53</v>
      </c>
      <c r="BD137" s="89">
        <v>54</v>
      </c>
      <c r="BE137" s="89">
        <v>55</v>
      </c>
      <c r="BF137" s="89">
        <v>56</v>
      </c>
      <c r="BG137" s="89">
        <v>57</v>
      </c>
      <c r="BH137" s="89">
        <v>58</v>
      </c>
      <c r="BI137" s="89">
        <v>59</v>
      </c>
      <c r="BJ137" s="89">
        <v>60</v>
      </c>
      <c r="BK137" s="89">
        <v>61</v>
      </c>
      <c r="BL137" s="89">
        <v>62</v>
      </c>
      <c r="BM137" s="89">
        <v>63</v>
      </c>
      <c r="BN137" s="89">
        <v>64</v>
      </c>
      <c r="BO137" s="89">
        <v>65</v>
      </c>
      <c r="BP137" s="89">
        <v>66</v>
      </c>
      <c r="BQ137" s="89">
        <v>67</v>
      </c>
      <c r="BR137" s="89">
        <v>68</v>
      </c>
      <c r="BS137" s="89">
        <v>69</v>
      </c>
      <c r="BT137" s="89">
        <v>70</v>
      </c>
      <c r="BU137" s="89">
        <v>71</v>
      </c>
      <c r="BV137" s="89">
        <v>72</v>
      </c>
      <c r="BW137" s="89">
        <v>73</v>
      </c>
      <c r="BX137" s="89">
        <v>74</v>
      </c>
      <c r="BY137" s="89">
        <v>75</v>
      </c>
      <c r="BZ137" s="89">
        <v>76</v>
      </c>
      <c r="CA137" s="89">
        <v>77</v>
      </c>
      <c r="CB137" s="89">
        <v>78</v>
      </c>
      <c r="CC137" s="89">
        <v>79</v>
      </c>
      <c r="CD137" s="89">
        <v>80</v>
      </c>
      <c r="CE137" s="89">
        <v>81</v>
      </c>
      <c r="CF137" s="89">
        <v>82</v>
      </c>
      <c r="CG137" s="89">
        <v>83</v>
      </c>
      <c r="CH137" s="89">
        <v>84</v>
      </c>
      <c r="CI137" s="89">
        <v>85</v>
      </c>
      <c r="CJ137" s="89">
        <v>86</v>
      </c>
      <c r="CK137" s="89">
        <v>87</v>
      </c>
      <c r="CL137" s="89">
        <v>88</v>
      </c>
      <c r="CM137" s="89">
        <v>89</v>
      </c>
      <c r="CN137" s="89">
        <v>90</v>
      </c>
      <c r="CV137">
        <f t="shared" ca="1" si="189"/>
        <v>1</v>
      </c>
      <c r="CW137" s="58" t="str">
        <f>Isengard!W57</f>
        <v/>
      </c>
      <c r="DC137" s="84">
        <f t="shared" si="182"/>
        <v>1</v>
      </c>
      <c r="DD137" s="84">
        <f>Isengard!S20</f>
        <v>0</v>
      </c>
      <c r="DE137" s="84" t="str">
        <f>Isengard!B20</f>
        <v>Orc Captain</v>
      </c>
      <c r="DF137" s="84" t="str">
        <f>Isengard!CW20</f>
        <v>-</v>
      </c>
      <c r="DK137" s="84"/>
      <c r="DL137">
        <f>LOOKUP(DK136,$EH:$EH,$EJ:$EJ)</f>
        <v>0</v>
      </c>
      <c r="DM137" s="84">
        <f t="shared" ref="DM137:DM140" si="203">DL137</f>
        <v>0</v>
      </c>
      <c r="DN137">
        <f t="shared" si="178"/>
        <v>0</v>
      </c>
      <c r="DO137">
        <f t="shared" si="173"/>
        <v>0</v>
      </c>
      <c r="DP137">
        <f t="shared" si="174"/>
        <v>0</v>
      </c>
      <c r="DQ137">
        <f t="shared" si="175"/>
        <v>0</v>
      </c>
      <c r="DR137">
        <f t="shared" si="176"/>
        <v>0</v>
      </c>
      <c r="DS137">
        <f t="shared" si="177"/>
        <v>0</v>
      </c>
      <c r="DT137">
        <f t="shared" si="160"/>
        <v>0</v>
      </c>
      <c r="DU137">
        <f t="shared" si="161"/>
        <v>0</v>
      </c>
      <c r="DV137">
        <f t="shared" si="162"/>
        <v>0</v>
      </c>
      <c r="DW137">
        <f t="shared" si="163"/>
        <v>0</v>
      </c>
      <c r="DX137">
        <f t="shared" si="164"/>
        <v>0</v>
      </c>
      <c r="DY137">
        <f t="shared" si="165"/>
        <v>0</v>
      </c>
      <c r="DZ137">
        <f t="shared" si="166"/>
        <v>0</v>
      </c>
      <c r="EA137" s="17">
        <f t="shared" si="202"/>
        <v>1</v>
      </c>
      <c r="EB137" s="85"/>
      <c r="EC137" s="85" t="str">
        <f t="shared" si="197"/>
        <v/>
      </c>
      <c r="ED137" s="85"/>
      <c r="EE137" s="65" t="s">
        <v>362</v>
      </c>
      <c r="EF137" s="84" t="s">
        <v>2211</v>
      </c>
      <c r="EG137" s="85"/>
      <c r="EH137" s="62" t="s">
        <v>462</v>
      </c>
      <c r="EI137" s="63" t="s">
        <v>462</v>
      </c>
      <c r="EJ137" s="64" t="s">
        <v>904</v>
      </c>
      <c r="EO137" s="65" t="s">
        <v>469</v>
      </c>
      <c r="EP137" s="65" t="s">
        <v>469</v>
      </c>
      <c r="EQ137" s="69" t="s">
        <v>619</v>
      </c>
      <c r="ER137" s="69" t="s">
        <v>1843</v>
      </c>
      <c r="ES137" s="69" t="s">
        <v>637</v>
      </c>
      <c r="ET137" s="78" t="s">
        <v>621</v>
      </c>
      <c r="EU137" s="69" t="s">
        <v>624</v>
      </c>
      <c r="EV137" s="69" t="s">
        <v>629</v>
      </c>
      <c r="EW137" s="69" t="s">
        <v>629</v>
      </c>
      <c r="EX137" s="69" t="s">
        <v>628</v>
      </c>
      <c r="EY137" s="69" t="s">
        <v>629</v>
      </c>
      <c r="EZ137" s="69" t="s">
        <v>629</v>
      </c>
      <c r="FA137" s="69" t="s">
        <v>635</v>
      </c>
      <c r="FB137" s="73" t="s">
        <v>1028</v>
      </c>
      <c r="FH137" s="84">
        <f t="shared" si="193"/>
        <v>0</v>
      </c>
      <c r="FI137" s="84">
        <f t="shared" si="194"/>
        <v>1</v>
      </c>
      <c r="FJ137" s="85" t="s">
        <v>1461</v>
      </c>
      <c r="FN137" s="84">
        <f t="shared" si="195"/>
        <v>0</v>
      </c>
      <c r="FO137" s="84">
        <f t="shared" si="196"/>
        <v>1</v>
      </c>
      <c r="FP137" s="84" t="s">
        <v>2004</v>
      </c>
    </row>
    <row r="138" spans="1:172" x14ac:dyDescent="0.25">
      <c r="A138" s="236" t="str">
        <f>CONCATENATE(A1," - Magical Powers")</f>
        <v>FORCES OF EVIL - Magical Powers</v>
      </c>
      <c r="B138" s="237" t="str">
        <f t="shared" ref="B138:AT138" si="204">LOOKUP(B174,$FO:$FO,$FP:$FP)</f>
        <v/>
      </c>
      <c r="C138" s="237" t="str">
        <f t="shared" si="204"/>
        <v/>
      </c>
      <c r="D138" s="237" t="str">
        <f t="shared" si="204"/>
        <v/>
      </c>
      <c r="E138" s="237" t="str">
        <f t="shared" si="204"/>
        <v/>
      </c>
      <c r="F138" s="237" t="str">
        <f t="shared" si="204"/>
        <v/>
      </c>
      <c r="G138" s="237" t="str">
        <f t="shared" si="204"/>
        <v/>
      </c>
      <c r="H138" s="237" t="str">
        <f t="shared" si="204"/>
        <v/>
      </c>
      <c r="I138" s="237" t="str">
        <f t="shared" si="204"/>
        <v/>
      </c>
      <c r="J138" s="237" t="str">
        <f t="shared" si="204"/>
        <v/>
      </c>
      <c r="K138" s="237" t="str">
        <f t="shared" si="204"/>
        <v/>
      </c>
      <c r="L138" s="237" t="str">
        <f t="shared" si="204"/>
        <v/>
      </c>
      <c r="M138" s="237" t="str">
        <f t="shared" si="204"/>
        <v/>
      </c>
      <c r="N138" s="237" t="str">
        <f t="shared" si="204"/>
        <v/>
      </c>
      <c r="O138" s="237" t="str">
        <f t="shared" si="204"/>
        <v/>
      </c>
      <c r="P138" s="237" t="str">
        <f t="shared" si="204"/>
        <v/>
      </c>
      <c r="Q138" s="237" t="str">
        <f t="shared" si="204"/>
        <v/>
      </c>
      <c r="R138" s="237" t="str">
        <f t="shared" si="204"/>
        <v/>
      </c>
      <c r="S138" s="237" t="str">
        <f t="shared" si="204"/>
        <v/>
      </c>
      <c r="T138" s="237" t="str">
        <f t="shared" si="204"/>
        <v/>
      </c>
      <c r="U138" s="237" t="str">
        <f t="shared" si="204"/>
        <v/>
      </c>
      <c r="V138" s="237" t="str">
        <f t="shared" si="204"/>
        <v/>
      </c>
      <c r="W138" s="237" t="str">
        <f t="shared" si="204"/>
        <v/>
      </c>
      <c r="X138" s="237" t="str">
        <f t="shared" si="204"/>
        <v/>
      </c>
      <c r="Y138" s="237" t="str">
        <f t="shared" si="204"/>
        <v/>
      </c>
      <c r="Z138" s="237" t="str">
        <f t="shared" si="204"/>
        <v/>
      </c>
      <c r="AA138" s="237" t="str">
        <f t="shared" si="204"/>
        <v/>
      </c>
      <c r="AB138" s="237" t="str">
        <f t="shared" si="204"/>
        <v/>
      </c>
      <c r="AC138" s="237" t="str">
        <f t="shared" si="204"/>
        <v/>
      </c>
      <c r="AD138" s="237" t="str">
        <f t="shared" si="204"/>
        <v/>
      </c>
      <c r="AE138" s="237" t="str">
        <f t="shared" si="204"/>
        <v/>
      </c>
      <c r="AF138" s="237" t="str">
        <f t="shared" si="204"/>
        <v/>
      </c>
      <c r="AG138" s="237" t="str">
        <f t="shared" si="204"/>
        <v/>
      </c>
      <c r="AH138" s="237" t="str">
        <f t="shared" si="204"/>
        <v/>
      </c>
      <c r="AI138" s="237" t="str">
        <f t="shared" si="204"/>
        <v/>
      </c>
      <c r="AJ138" s="237" t="str">
        <f t="shared" si="204"/>
        <v/>
      </c>
      <c r="AK138" s="237" t="str">
        <f t="shared" si="204"/>
        <v/>
      </c>
      <c r="AL138" s="237" t="str">
        <f t="shared" si="204"/>
        <v/>
      </c>
      <c r="AM138" s="237" t="str">
        <f t="shared" si="204"/>
        <v/>
      </c>
      <c r="AN138" s="237" t="str">
        <f t="shared" si="204"/>
        <v/>
      </c>
      <c r="AO138" s="237" t="str">
        <f t="shared" si="204"/>
        <v/>
      </c>
      <c r="AP138" s="237" t="str">
        <f t="shared" si="204"/>
        <v/>
      </c>
      <c r="AQ138" s="237" t="str">
        <f t="shared" si="204"/>
        <v/>
      </c>
      <c r="AR138" s="237" t="str">
        <f t="shared" si="204"/>
        <v/>
      </c>
      <c r="AS138" s="237" t="str">
        <f t="shared" si="204"/>
        <v/>
      </c>
      <c r="AT138" s="237" t="str">
        <f t="shared" si="204"/>
        <v/>
      </c>
      <c r="AU138" s="237" t="str">
        <f>IF(AND(AV172="",AV138=""),"",A138)</f>
        <v/>
      </c>
      <c r="AV138" s="237" t="str">
        <f t="shared" ref="AV138:CN138" si="205">LOOKUP(AV174,$FO:$FO,$FP:$FP)</f>
        <v/>
      </c>
      <c r="AW138" s="237" t="str">
        <f t="shared" si="205"/>
        <v/>
      </c>
      <c r="AX138" s="237" t="str">
        <f t="shared" si="205"/>
        <v/>
      </c>
      <c r="AY138" s="237" t="str">
        <f t="shared" si="205"/>
        <v/>
      </c>
      <c r="AZ138" s="237" t="str">
        <f t="shared" si="205"/>
        <v/>
      </c>
      <c r="BA138" s="237" t="str">
        <f t="shared" si="205"/>
        <v/>
      </c>
      <c r="BB138" s="237" t="str">
        <f t="shared" si="205"/>
        <v/>
      </c>
      <c r="BC138" s="237" t="str">
        <f t="shared" si="205"/>
        <v/>
      </c>
      <c r="BD138" s="237" t="str">
        <f t="shared" si="205"/>
        <v/>
      </c>
      <c r="BE138" s="237" t="str">
        <f t="shared" si="205"/>
        <v/>
      </c>
      <c r="BF138" s="237" t="str">
        <f t="shared" si="205"/>
        <v/>
      </c>
      <c r="BG138" s="237" t="str">
        <f t="shared" si="205"/>
        <v/>
      </c>
      <c r="BH138" s="237" t="str">
        <f t="shared" si="205"/>
        <v/>
      </c>
      <c r="BI138" s="237" t="str">
        <f t="shared" si="205"/>
        <v/>
      </c>
      <c r="BJ138" s="237" t="str">
        <f t="shared" si="205"/>
        <v/>
      </c>
      <c r="BK138" s="237" t="str">
        <f t="shared" si="205"/>
        <v/>
      </c>
      <c r="BL138" s="237" t="str">
        <f t="shared" si="205"/>
        <v/>
      </c>
      <c r="BM138" s="237" t="str">
        <f t="shared" si="205"/>
        <v/>
      </c>
      <c r="BN138" s="237" t="str">
        <f t="shared" si="205"/>
        <v/>
      </c>
      <c r="BO138" s="237" t="str">
        <f t="shared" si="205"/>
        <v/>
      </c>
      <c r="BP138" s="237" t="str">
        <f t="shared" si="205"/>
        <v/>
      </c>
      <c r="BQ138" s="237" t="str">
        <f t="shared" si="205"/>
        <v/>
      </c>
      <c r="BR138" s="237" t="str">
        <f t="shared" si="205"/>
        <v/>
      </c>
      <c r="BS138" s="237" t="str">
        <f t="shared" si="205"/>
        <v/>
      </c>
      <c r="BT138" s="237" t="str">
        <f t="shared" si="205"/>
        <v/>
      </c>
      <c r="BU138" s="237" t="str">
        <f t="shared" si="205"/>
        <v/>
      </c>
      <c r="BV138" s="237" t="str">
        <f t="shared" si="205"/>
        <v/>
      </c>
      <c r="BW138" s="237" t="str">
        <f t="shared" si="205"/>
        <v/>
      </c>
      <c r="BX138" s="237" t="str">
        <f t="shared" si="205"/>
        <v/>
      </c>
      <c r="BY138" s="237" t="str">
        <f t="shared" si="205"/>
        <v/>
      </c>
      <c r="BZ138" s="237" t="str">
        <f t="shared" si="205"/>
        <v/>
      </c>
      <c r="CA138" s="237" t="str">
        <f t="shared" si="205"/>
        <v/>
      </c>
      <c r="CB138" s="237" t="str">
        <f t="shared" si="205"/>
        <v/>
      </c>
      <c r="CC138" s="237" t="str">
        <f t="shared" si="205"/>
        <v/>
      </c>
      <c r="CD138" s="237" t="str">
        <f t="shared" si="205"/>
        <v/>
      </c>
      <c r="CE138" s="237" t="str">
        <f t="shared" si="205"/>
        <v/>
      </c>
      <c r="CF138" s="237" t="str">
        <f t="shared" si="205"/>
        <v/>
      </c>
      <c r="CG138" s="237" t="str">
        <f t="shared" si="205"/>
        <v/>
      </c>
      <c r="CH138" s="237" t="str">
        <f t="shared" si="205"/>
        <v/>
      </c>
      <c r="CI138" s="237" t="str">
        <f t="shared" si="205"/>
        <v/>
      </c>
      <c r="CJ138" s="237" t="str">
        <f t="shared" si="205"/>
        <v/>
      </c>
      <c r="CK138" s="237" t="str">
        <f t="shared" si="205"/>
        <v/>
      </c>
      <c r="CL138" s="237" t="str">
        <f t="shared" si="205"/>
        <v/>
      </c>
      <c r="CM138" s="237" t="str">
        <f t="shared" si="205"/>
        <v/>
      </c>
      <c r="CN138" s="237" t="str">
        <f t="shared" si="205"/>
        <v/>
      </c>
      <c r="CV138">
        <f t="shared" ca="1" si="189"/>
        <v>1</v>
      </c>
      <c r="CW138" s="58" t="str">
        <f>Isengard!W58</f>
        <v/>
      </c>
      <c r="DC138" s="84">
        <f t="shared" si="182"/>
        <v>1</v>
      </c>
      <c r="DD138" s="84">
        <f>Isengard!S21</f>
        <v>0</v>
      </c>
      <c r="DE138" s="84" t="str">
        <f>Isengard!B21</f>
        <v>Orc Captain</v>
      </c>
      <c r="DF138" s="84" t="str">
        <f>Isengard!CW21</f>
        <v>-</v>
      </c>
      <c r="DK138" s="84"/>
      <c r="DL138">
        <f>LOOKUP(DK136,$EH:$EH,$EK:$EK)</f>
        <v>0</v>
      </c>
      <c r="DM138" s="84">
        <f t="shared" si="203"/>
        <v>0</v>
      </c>
      <c r="DN138">
        <f t="shared" si="178"/>
        <v>0</v>
      </c>
      <c r="DO138">
        <f t="shared" si="173"/>
        <v>0</v>
      </c>
      <c r="DP138">
        <f t="shared" si="174"/>
        <v>0</v>
      </c>
      <c r="DQ138">
        <f t="shared" si="175"/>
        <v>0</v>
      </c>
      <c r="DR138">
        <f t="shared" si="176"/>
        <v>0</v>
      </c>
      <c r="DS138">
        <f t="shared" si="177"/>
        <v>0</v>
      </c>
      <c r="DT138">
        <f t="shared" si="160"/>
        <v>0</v>
      </c>
      <c r="DU138">
        <f t="shared" si="161"/>
        <v>0</v>
      </c>
      <c r="DV138">
        <f t="shared" si="162"/>
        <v>0</v>
      </c>
      <c r="DW138">
        <f t="shared" si="163"/>
        <v>0</v>
      </c>
      <c r="DX138">
        <f t="shared" si="164"/>
        <v>0</v>
      </c>
      <c r="DY138">
        <f t="shared" si="165"/>
        <v>0</v>
      </c>
      <c r="DZ138">
        <f t="shared" si="166"/>
        <v>0</v>
      </c>
      <c r="EA138" s="17">
        <f t="shared" si="202"/>
        <v>1</v>
      </c>
      <c r="EB138" s="85"/>
      <c r="EC138" s="85" t="str">
        <f t="shared" si="197"/>
        <v/>
      </c>
      <c r="ED138" s="85"/>
      <c r="EE138" s="65" t="s">
        <v>334</v>
      </c>
      <c r="EF138" s="84" t="s">
        <v>2297</v>
      </c>
      <c r="EG138" s="85"/>
      <c r="EH138" s="62" t="s">
        <v>430</v>
      </c>
      <c r="EI138" s="63" t="s">
        <v>430</v>
      </c>
      <c r="EJ138" s="64"/>
      <c r="EO138" s="65" t="s">
        <v>481</v>
      </c>
      <c r="EP138" s="65" t="s">
        <v>481</v>
      </c>
      <c r="EQ138" s="69" t="s">
        <v>619</v>
      </c>
      <c r="ER138" s="69" t="s">
        <v>1843</v>
      </c>
      <c r="ES138" s="69" t="s">
        <v>647</v>
      </c>
      <c r="ET138" s="78" t="s">
        <v>623</v>
      </c>
      <c r="EU138" s="69" t="s">
        <v>621</v>
      </c>
      <c r="EV138" s="69" t="s">
        <v>635</v>
      </c>
      <c r="EW138" s="69" t="s">
        <v>635</v>
      </c>
      <c r="EX138" s="69" t="s">
        <v>623</v>
      </c>
      <c r="EY138" s="84" t="str">
        <f>""</f>
        <v/>
      </c>
      <c r="EZ138" s="84" t="str">
        <f>""</f>
        <v/>
      </c>
      <c r="FA138" s="84" t="str">
        <f>""</f>
        <v/>
      </c>
      <c r="FB138" s="84" t="str">
        <f>""</f>
        <v/>
      </c>
      <c r="FH138" s="84">
        <f t="shared" si="193"/>
        <v>0</v>
      </c>
      <c r="FI138" s="84">
        <f t="shared" si="194"/>
        <v>1</v>
      </c>
      <c r="FJ138" s="85" t="str">
        <f>""</f>
        <v/>
      </c>
      <c r="FN138" s="84">
        <f t="shared" si="195"/>
        <v>0</v>
      </c>
      <c r="FO138" s="84">
        <f t="shared" si="196"/>
        <v>1</v>
      </c>
      <c r="FP138" s="84" t="s">
        <v>2001</v>
      </c>
    </row>
    <row r="139" spans="1:172" x14ac:dyDescent="0.25">
      <c r="A139" s="236"/>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D139" s="237"/>
      <c r="AE139" s="237"/>
      <c r="AF139" s="237"/>
      <c r="AG139" s="237"/>
      <c r="AH139" s="237"/>
      <c r="AI139" s="237"/>
      <c r="AJ139" s="237"/>
      <c r="AK139" s="237"/>
      <c r="AL139" s="237"/>
      <c r="AM139" s="237"/>
      <c r="AN139" s="237"/>
      <c r="AO139" s="237"/>
      <c r="AP139" s="237"/>
      <c r="AQ139" s="237"/>
      <c r="AR139" s="237"/>
      <c r="AS139" s="237"/>
      <c r="AT139" s="237"/>
      <c r="AU139" s="237"/>
      <c r="AV139" s="237"/>
      <c r="AW139" s="237"/>
      <c r="AX139" s="237"/>
      <c r="AY139" s="237"/>
      <c r="AZ139" s="237"/>
      <c r="BA139" s="237"/>
      <c r="BB139" s="237"/>
      <c r="BC139" s="237"/>
      <c r="BD139" s="237"/>
      <c r="BE139" s="237"/>
      <c r="BF139" s="237"/>
      <c r="BG139" s="237"/>
      <c r="BH139" s="237"/>
      <c r="BI139" s="237"/>
      <c r="BJ139" s="237"/>
      <c r="BK139" s="237"/>
      <c r="BL139" s="237"/>
      <c r="BM139" s="237"/>
      <c r="BN139" s="237"/>
      <c r="BO139" s="237"/>
      <c r="BP139" s="237"/>
      <c r="BQ139" s="237"/>
      <c r="BR139" s="237"/>
      <c r="BS139" s="237"/>
      <c r="BT139" s="237"/>
      <c r="BU139" s="237"/>
      <c r="BV139" s="237"/>
      <c r="BW139" s="237"/>
      <c r="BX139" s="237"/>
      <c r="BY139" s="237"/>
      <c r="BZ139" s="237"/>
      <c r="CA139" s="237"/>
      <c r="CB139" s="237"/>
      <c r="CC139" s="237"/>
      <c r="CD139" s="237"/>
      <c r="CE139" s="237"/>
      <c r="CF139" s="237"/>
      <c r="CG139" s="237"/>
      <c r="CH139" s="237"/>
      <c r="CI139" s="237"/>
      <c r="CJ139" s="237"/>
      <c r="CK139" s="237"/>
      <c r="CL139" s="237"/>
      <c r="CM139" s="237"/>
      <c r="CN139" s="237"/>
      <c r="CV139">
        <f t="shared" ca="1" si="189"/>
        <v>1</v>
      </c>
      <c r="CW139" s="58" t="str">
        <f>Isengard!W59</f>
        <v/>
      </c>
      <c r="DC139" s="84">
        <f t="shared" si="182"/>
        <v>1</v>
      </c>
      <c r="DD139" s="84">
        <f>Isengard!S22</f>
        <v>0</v>
      </c>
      <c r="DE139" s="84" t="str">
        <f>Isengard!B22</f>
        <v>Dunlending Chieftain</v>
      </c>
      <c r="DF139" s="84" t="str">
        <f>Isengard!CW22</f>
        <v>-</v>
      </c>
      <c r="DK139" s="84"/>
      <c r="DL139">
        <f>LOOKUP(DK136,$EH:$EH,$EL:$EL)</f>
        <v>0</v>
      </c>
      <c r="DM139" s="84">
        <f t="shared" si="203"/>
        <v>0</v>
      </c>
      <c r="DN139">
        <f t="shared" si="178"/>
        <v>0</v>
      </c>
      <c r="DO139">
        <f t="shared" si="173"/>
        <v>0</v>
      </c>
      <c r="DP139">
        <f t="shared" si="174"/>
        <v>0</v>
      </c>
      <c r="DQ139">
        <f t="shared" si="175"/>
        <v>0</v>
      </c>
      <c r="DR139">
        <f t="shared" si="176"/>
        <v>0</v>
      </c>
      <c r="DS139">
        <f t="shared" si="177"/>
        <v>0</v>
      </c>
      <c r="DT139">
        <f t="shared" ref="DT139:DT173" si="206">LOOKUP($DM139,$EO:$EO,EV:EV)</f>
        <v>0</v>
      </c>
      <c r="DU139">
        <f t="shared" ref="DU139:DU173" si="207">LOOKUP($DM139,$EO:$EO,EW:EW)</f>
        <v>0</v>
      </c>
      <c r="DV139">
        <f t="shared" ref="DV139:DV173" si="208">LOOKUP($DM139,$EO:$EO,EX:EX)</f>
        <v>0</v>
      </c>
      <c r="DW139">
        <f t="shared" ref="DW139:DW173" si="209">LOOKUP($DM139,$EO:$EO,EY:EY)</f>
        <v>0</v>
      </c>
      <c r="DX139">
        <f t="shared" ref="DX139:DX173" si="210">LOOKUP($DM139,$EO:$EO,EZ:EZ)</f>
        <v>0</v>
      </c>
      <c r="DY139">
        <f t="shared" ref="DY139:DY173" si="211">LOOKUP($DM139,$EO:$EO,FA:FA)</f>
        <v>0</v>
      </c>
      <c r="DZ139">
        <f t="shared" ref="DZ139:DZ202" si="212">LOOKUP($DM139,$EO:$EO,FB:FB)</f>
        <v>0</v>
      </c>
      <c r="EA139" s="17">
        <f t="shared" si="202"/>
        <v>1</v>
      </c>
      <c r="EB139" s="85"/>
      <c r="EC139" s="85" t="str">
        <f t="shared" si="197"/>
        <v/>
      </c>
      <c r="ED139" s="85"/>
      <c r="EE139" s="65" t="s">
        <v>332</v>
      </c>
      <c r="EF139" s="84" t="s">
        <v>2211</v>
      </c>
      <c r="EG139" s="85"/>
      <c r="EH139" s="62" t="s">
        <v>905</v>
      </c>
      <c r="EI139" s="63" t="s">
        <v>430</v>
      </c>
      <c r="EJ139" s="64" t="s">
        <v>904</v>
      </c>
      <c r="EO139" s="65" t="s">
        <v>390</v>
      </c>
      <c r="EP139" s="65" t="s">
        <v>390</v>
      </c>
      <c r="EQ139" s="69" t="s">
        <v>933</v>
      </c>
      <c r="ER139" s="69" t="s">
        <v>1843</v>
      </c>
      <c r="ES139" s="69" t="s">
        <v>644</v>
      </c>
      <c r="ET139" s="78" t="s">
        <v>628</v>
      </c>
      <c r="EU139" s="69" t="s">
        <v>628</v>
      </c>
      <c r="EV139" s="69" t="s">
        <v>629</v>
      </c>
      <c r="EW139" s="69" t="s">
        <v>629</v>
      </c>
      <c r="EX139" s="69" t="s">
        <v>621</v>
      </c>
      <c r="EY139" s="69" t="s">
        <v>623</v>
      </c>
      <c r="EZ139" s="69" t="s">
        <v>635</v>
      </c>
      <c r="FA139" s="69" t="s">
        <v>635</v>
      </c>
      <c r="FB139" s="84" t="str">
        <f>""</f>
        <v/>
      </c>
      <c r="FH139" s="84">
        <f t="shared" si="193"/>
        <v>1</v>
      </c>
      <c r="FI139" s="84">
        <f t="shared" si="194"/>
        <v>1</v>
      </c>
      <c r="FJ139" s="85" t="s">
        <v>1462</v>
      </c>
      <c r="FN139" s="84">
        <f t="shared" si="195"/>
        <v>0</v>
      </c>
      <c r="FO139" s="84">
        <f t="shared" si="196"/>
        <v>1</v>
      </c>
      <c r="FP139" s="84" t="str">
        <f>""</f>
        <v/>
      </c>
    </row>
    <row r="140" spans="1:172" x14ac:dyDescent="0.25">
      <c r="A140" s="236"/>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237"/>
      <c r="BM140" s="237"/>
      <c r="BN140" s="237"/>
      <c r="BO140" s="237"/>
      <c r="BP140" s="237"/>
      <c r="BQ140" s="237"/>
      <c r="BR140" s="237"/>
      <c r="BS140" s="237"/>
      <c r="BT140" s="237"/>
      <c r="BU140" s="237"/>
      <c r="BV140" s="237"/>
      <c r="BW140" s="237"/>
      <c r="BX140" s="237"/>
      <c r="BY140" s="237"/>
      <c r="BZ140" s="237"/>
      <c r="CA140" s="237"/>
      <c r="CB140" s="237"/>
      <c r="CC140" s="237"/>
      <c r="CD140" s="237"/>
      <c r="CE140" s="237"/>
      <c r="CF140" s="237"/>
      <c r="CG140" s="237"/>
      <c r="CH140" s="237"/>
      <c r="CI140" s="237"/>
      <c r="CJ140" s="237"/>
      <c r="CK140" s="237"/>
      <c r="CL140" s="237"/>
      <c r="CM140" s="237"/>
      <c r="CN140" s="237"/>
      <c r="CV140">
        <f t="shared" ca="1" si="189"/>
        <v>1</v>
      </c>
      <c r="CW140" s="58" t="str">
        <f>Isengard!W60</f>
        <v/>
      </c>
      <c r="DC140" s="84">
        <f t="shared" si="182"/>
        <v>1</v>
      </c>
      <c r="DD140" s="84">
        <f>Isengard!S23</f>
        <v>0</v>
      </c>
      <c r="DE140" s="84" t="str">
        <f>Isengard!B23</f>
        <v>Dunlending Chieftain</v>
      </c>
      <c r="DF140" s="84" t="str">
        <f>Isengard!CW23</f>
        <v>-</v>
      </c>
      <c r="DK140" s="84"/>
      <c r="DL140">
        <f>LOOKUP(DK136,$EH:$EH,$EM:$EM)</f>
        <v>0</v>
      </c>
      <c r="DM140" s="84">
        <f t="shared" si="203"/>
        <v>0</v>
      </c>
      <c r="DN140">
        <f t="shared" si="178"/>
        <v>0</v>
      </c>
      <c r="DO140">
        <f t="shared" si="173"/>
        <v>0</v>
      </c>
      <c r="DP140">
        <f t="shared" si="174"/>
        <v>0</v>
      </c>
      <c r="DQ140">
        <f t="shared" si="175"/>
        <v>0</v>
      </c>
      <c r="DR140">
        <f t="shared" si="176"/>
        <v>0</v>
      </c>
      <c r="DS140">
        <f t="shared" si="177"/>
        <v>0</v>
      </c>
      <c r="DT140">
        <f t="shared" si="206"/>
        <v>0</v>
      </c>
      <c r="DU140">
        <f t="shared" si="207"/>
        <v>0</v>
      </c>
      <c r="DV140">
        <f t="shared" si="208"/>
        <v>0</v>
      </c>
      <c r="DW140">
        <f t="shared" si="209"/>
        <v>0</v>
      </c>
      <c r="DX140">
        <f t="shared" si="210"/>
        <v>0</v>
      </c>
      <c r="DY140">
        <f t="shared" si="211"/>
        <v>0</v>
      </c>
      <c r="DZ140">
        <f t="shared" si="212"/>
        <v>0</v>
      </c>
      <c r="EA140" s="17">
        <f t="shared" si="202"/>
        <v>1</v>
      </c>
      <c r="EB140" s="85"/>
      <c r="EC140" s="85" t="str">
        <f t="shared" si="197"/>
        <v/>
      </c>
      <c r="ED140" s="85"/>
      <c r="EE140" s="65" t="s">
        <v>525</v>
      </c>
      <c r="EF140" s="84" t="s">
        <v>2217</v>
      </c>
      <c r="EG140" s="85"/>
      <c r="EH140" s="62" t="s">
        <v>459</v>
      </c>
      <c r="EI140" s="63" t="s">
        <v>459</v>
      </c>
      <c r="EJ140" s="64"/>
      <c r="EO140" s="65" t="s">
        <v>433</v>
      </c>
      <c r="EP140" s="65" t="s">
        <v>433</v>
      </c>
      <c r="EQ140" s="69" t="s">
        <v>619</v>
      </c>
      <c r="ER140" s="69" t="s">
        <v>1843</v>
      </c>
      <c r="ES140" s="69" t="s">
        <v>642</v>
      </c>
      <c r="ET140" s="78" t="s">
        <v>621</v>
      </c>
      <c r="EU140" s="69" t="s">
        <v>628</v>
      </c>
      <c r="EV140" s="69" t="s">
        <v>629</v>
      </c>
      <c r="EW140" s="69" t="s">
        <v>629</v>
      </c>
      <c r="EX140" s="69" t="s">
        <v>628</v>
      </c>
      <c r="EY140" s="69" t="s">
        <v>623</v>
      </c>
      <c r="EZ140" s="69" t="s">
        <v>629</v>
      </c>
      <c r="FA140" s="69" t="s">
        <v>629</v>
      </c>
      <c r="FB140" s="84" t="str">
        <f>""</f>
        <v/>
      </c>
      <c r="FH140" s="84">
        <f t="shared" si="193"/>
        <v>0</v>
      </c>
      <c r="FI140" s="84">
        <f t="shared" si="194"/>
        <v>1</v>
      </c>
      <c r="FJ140" s="85" t="s">
        <v>2340</v>
      </c>
      <c r="FN140" s="84">
        <f t="shared" si="195"/>
        <v>1</v>
      </c>
      <c r="FO140" s="84">
        <f t="shared" si="196"/>
        <v>1</v>
      </c>
      <c r="FP140" s="84" t="s">
        <v>282</v>
      </c>
    </row>
    <row r="141" spans="1:172" x14ac:dyDescent="0.25">
      <c r="A141" s="236"/>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c r="AE141" s="237"/>
      <c r="AF141" s="237"/>
      <c r="AG141" s="237"/>
      <c r="AH141" s="237"/>
      <c r="AI141" s="237"/>
      <c r="AJ141" s="237"/>
      <c r="AK141" s="237"/>
      <c r="AL141" s="237"/>
      <c r="AM141" s="237"/>
      <c r="AN141" s="237"/>
      <c r="AO141" s="237"/>
      <c r="AP141" s="237"/>
      <c r="AQ141" s="237"/>
      <c r="AR141" s="237"/>
      <c r="AS141" s="237"/>
      <c r="AT141" s="237"/>
      <c r="AU141" s="237"/>
      <c r="AV141" s="237"/>
      <c r="AW141" s="237"/>
      <c r="AX141" s="237"/>
      <c r="AY141" s="237"/>
      <c r="AZ141" s="237"/>
      <c r="BA141" s="237"/>
      <c r="BB141" s="237"/>
      <c r="BC141" s="237"/>
      <c r="BD141" s="237"/>
      <c r="BE141" s="237"/>
      <c r="BF141" s="237"/>
      <c r="BG141" s="237"/>
      <c r="BH141" s="237"/>
      <c r="BI141" s="237"/>
      <c r="BJ141" s="237"/>
      <c r="BK141" s="237"/>
      <c r="BL141" s="237"/>
      <c r="BM141" s="237"/>
      <c r="BN141" s="237"/>
      <c r="BO141" s="237"/>
      <c r="BP141" s="237"/>
      <c r="BQ141" s="237"/>
      <c r="BR141" s="237"/>
      <c r="BS141" s="237"/>
      <c r="BT141" s="237"/>
      <c r="BU141" s="237"/>
      <c r="BV141" s="237"/>
      <c r="BW141" s="237"/>
      <c r="BX141" s="237"/>
      <c r="BY141" s="237"/>
      <c r="BZ141" s="237"/>
      <c r="CA141" s="237"/>
      <c r="CB141" s="237"/>
      <c r="CC141" s="237"/>
      <c r="CD141" s="237"/>
      <c r="CE141" s="237"/>
      <c r="CF141" s="237"/>
      <c r="CG141" s="237"/>
      <c r="CH141" s="237"/>
      <c r="CI141" s="237"/>
      <c r="CJ141" s="237"/>
      <c r="CK141" s="237"/>
      <c r="CL141" s="237"/>
      <c r="CM141" s="237"/>
      <c r="CN141" s="237"/>
      <c r="CV141">
        <f t="shared" ca="1" si="189"/>
        <v>1</v>
      </c>
      <c r="CW141" s="58" t="str">
        <f>Isengard!W61</f>
        <v/>
      </c>
      <c r="DC141" s="84">
        <f t="shared" si="182"/>
        <v>1</v>
      </c>
      <c r="DD141" s="84">
        <f>Isengard!S24</f>
        <v>0</v>
      </c>
      <c r="DE141" s="84" t="str">
        <f>Isengard!B24</f>
        <v>Dunlending Chieftain</v>
      </c>
      <c r="DF141" s="84" t="str">
        <f>Isengard!CW24</f>
        <v>-</v>
      </c>
      <c r="DH141">
        <v>28</v>
      </c>
      <c r="DI141">
        <f>LOOKUP(DH141,$DC:$DC,$DE:$DE)</f>
        <v>0</v>
      </c>
      <c r="DJ141">
        <f>LOOKUP(DH141,$DC:$DC,$DF:$DF)</f>
        <v>0</v>
      </c>
      <c r="DK141" s="61">
        <f t="shared" ref="DK141" si="213">IF(DI141=0,0,CONCATENATE(DI141,IF(OR(COUNT(FIND("Horse",DJ141))=1,COUNT(FIND("Warg",DJ141))=1,COUNT(FIND("Engineer Captain",DJ141))=1,COUNT(FIND("War Camel",DJ141))=1,COUNT(FIND("Fell warg",DJ141))=1,COUNT(FIND("The white warg",DJ141))=1),"1.",""),IF(OR(COUNT(FIND("armoured horse",DJ141))=1,COUNT(FIND("Troll",DJ141))=1,COUNT(FIND("Mahûd Beastmaster",DJ141))=1,COUNT(FIND("Signal Tower",DJ141))=1),"2.",""),IF(OR(COUNT(FIND("Fell Beast",DJ141))=1,COUNT(FIND("Upgraded Crew",DJ141))=1,COUNT(FIND("Khandish chariot",DJ141))=1),"3.",""),IF(COUNT(FIND("armoured Fell beast",DJ141))=1,"4.",""),IF(COUNT(FIND("Horned Fell beast",DJ141))=1,"5.","")))</f>
        <v>0</v>
      </c>
      <c r="DL141">
        <f>LOOKUP(DK141,$EH:$EH,$EI:$EI)</f>
        <v>0</v>
      </c>
      <c r="DM141" s="61">
        <f t="shared" ref="DM141" si="214">IF(DL141=0,0,CONCATENATE(DL141,IF(OR(COUNT(FIND("Morgul Arrows",DJ141))=1,COUNT(FIND("Shield",DJ141))=1,COUNT(FIND("The One Ring",DJ141))=1,COUNT(FIND("Breathe Fire",DJ141))=1,COUNT(FIND("Campfire",DJ141))=1,COUNT(FIND("Stone Flail",DJ141))=1),"1.",""),IF(OR(COUNT(FIND("Armour",DJ141))=1,COUNT(FIND("Fly",DJ141))=1,COUNT(FIND("Crown of Morgul",DJ141))=1,COUNT(FIND("War Drum",DJ141))=1),"2.",""),IF(OR(COUNT(FIND("Heavy armour",DJ141))=1,COUNT(FIND("Tough hide",DJ141))=1,COUNT(FIND("Gnarled Hide",DJ141))=1),"3.",""),IF(OR(COUNT(FIND("Wyrmtongue",DJ141))=1,COUNT(FIND("Foul Temperament",DJ141))=1,COUNT(FIND("Easterling War drum",DJ141))=1),"4.","")))</f>
        <v>0</v>
      </c>
      <c r="DN141">
        <f t="shared" si="178"/>
        <v>0</v>
      </c>
      <c r="DO141">
        <f t="shared" si="173"/>
        <v>0</v>
      </c>
      <c r="DP141">
        <f t="shared" si="174"/>
        <v>0</v>
      </c>
      <c r="DQ141">
        <f t="shared" si="175"/>
        <v>0</v>
      </c>
      <c r="DR141">
        <f t="shared" si="176"/>
        <v>0</v>
      </c>
      <c r="DS141">
        <f t="shared" si="177"/>
        <v>0</v>
      </c>
      <c r="DT141">
        <f t="shared" si="206"/>
        <v>0</v>
      </c>
      <c r="DU141">
        <f t="shared" si="207"/>
        <v>0</v>
      </c>
      <c r="DV141">
        <f t="shared" si="208"/>
        <v>0</v>
      </c>
      <c r="DW141">
        <f t="shared" si="209"/>
        <v>0</v>
      </c>
      <c r="DX141">
        <f t="shared" si="210"/>
        <v>0</v>
      </c>
      <c r="DY141">
        <f t="shared" si="211"/>
        <v>0</v>
      </c>
      <c r="DZ141">
        <f t="shared" si="212"/>
        <v>0</v>
      </c>
      <c r="EA141" s="17">
        <f t="shared" si="202"/>
        <v>1</v>
      </c>
      <c r="EB141" s="85" t="str">
        <f>IF(COUNT(FIND(" with ",DJ141))=1,SUBSTITUTE(DJ141,CONCATENATE(DI141," with"),""),"")</f>
        <v/>
      </c>
      <c r="EC141" s="85" t="str">
        <f t="shared" si="197"/>
        <v/>
      </c>
      <c r="ED141" s="85"/>
      <c r="EE141" s="65" t="s">
        <v>526</v>
      </c>
      <c r="EF141" s="84" t="s">
        <v>2217</v>
      </c>
      <c r="EG141" s="85"/>
      <c r="EH141" s="62" t="s">
        <v>460</v>
      </c>
      <c r="EI141" s="63" t="s">
        <v>460</v>
      </c>
      <c r="EJ141" s="64"/>
      <c r="EO141" s="65" t="s">
        <v>427</v>
      </c>
      <c r="EP141" s="65" t="s">
        <v>427</v>
      </c>
      <c r="EQ141" s="69" t="s">
        <v>619</v>
      </c>
      <c r="ER141" s="69" t="s">
        <v>1843</v>
      </c>
      <c r="ES141" s="69" t="s">
        <v>627</v>
      </c>
      <c r="ET141" s="78" t="s">
        <v>628</v>
      </c>
      <c r="EU141" s="69" t="s">
        <v>628</v>
      </c>
      <c r="EV141" s="69" t="s">
        <v>629</v>
      </c>
      <c r="EW141" s="69" t="s">
        <v>629</v>
      </c>
      <c r="EX141" s="69" t="s">
        <v>621</v>
      </c>
      <c r="EY141" s="69" t="s">
        <v>629</v>
      </c>
      <c r="EZ141" s="69" t="s">
        <v>629</v>
      </c>
      <c r="FA141" s="69" t="s">
        <v>635</v>
      </c>
      <c r="FB141" s="73" t="s">
        <v>1012</v>
      </c>
      <c r="FH141" s="84">
        <f t="shared" si="193"/>
        <v>0</v>
      </c>
      <c r="FI141" s="84">
        <f t="shared" si="194"/>
        <v>1</v>
      </c>
      <c r="FJ141" s="85" t="s">
        <v>1463</v>
      </c>
      <c r="FN141" s="84">
        <f t="shared" si="195"/>
        <v>0</v>
      </c>
      <c r="FO141" s="84">
        <f t="shared" si="196"/>
        <v>1</v>
      </c>
      <c r="FP141" s="84" t="s">
        <v>1717</v>
      </c>
    </row>
    <row r="142" spans="1:172" x14ac:dyDescent="0.25">
      <c r="A142" s="236"/>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237"/>
      <c r="AN142" s="237"/>
      <c r="AO142" s="237"/>
      <c r="AP142" s="237"/>
      <c r="AQ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237"/>
      <c r="BM142" s="237"/>
      <c r="BN142" s="237"/>
      <c r="BO142" s="237"/>
      <c r="BP142" s="237"/>
      <c r="BQ142" s="237"/>
      <c r="BR142" s="237"/>
      <c r="BS142" s="237"/>
      <c r="BT142" s="237"/>
      <c r="BU142" s="237"/>
      <c r="BV142" s="237"/>
      <c r="BW142" s="237"/>
      <c r="BX142" s="237"/>
      <c r="BY142" s="237"/>
      <c r="BZ142" s="237"/>
      <c r="CA142" s="237"/>
      <c r="CB142" s="237"/>
      <c r="CC142" s="237"/>
      <c r="CD142" s="237"/>
      <c r="CE142" s="237"/>
      <c r="CF142" s="237"/>
      <c r="CG142" s="237"/>
      <c r="CH142" s="237"/>
      <c r="CI142" s="237"/>
      <c r="CJ142" s="237"/>
      <c r="CK142" s="237"/>
      <c r="CL142" s="237"/>
      <c r="CM142" s="237"/>
      <c r="CN142" s="237"/>
      <c r="CV142">
        <f t="shared" ca="1" si="189"/>
        <v>1</v>
      </c>
      <c r="CW142" s="58" t="str">
        <f>Isengard!W62</f>
        <v/>
      </c>
      <c r="DC142" s="84">
        <f t="shared" si="182"/>
        <v>1</v>
      </c>
      <c r="DD142" s="84">
        <f>Isengard!S25</f>
        <v>0</v>
      </c>
      <c r="DE142" s="84" t="str">
        <f>Isengard!B25</f>
        <v>Dunlending Chieftain</v>
      </c>
      <c r="DF142" s="84" t="str">
        <f>Isengard!CW25</f>
        <v>-</v>
      </c>
      <c r="DK142" s="84"/>
      <c r="DL142">
        <f>LOOKUP(DK141,$EH:$EH,$EJ:$EJ)</f>
        <v>0</v>
      </c>
      <c r="DM142" s="84">
        <f t="shared" ref="DM142:DM145" si="215">DL142</f>
        <v>0</v>
      </c>
      <c r="DN142">
        <f t="shared" si="178"/>
        <v>0</v>
      </c>
      <c r="DO142">
        <f t="shared" si="173"/>
        <v>0</v>
      </c>
      <c r="DP142">
        <f t="shared" si="174"/>
        <v>0</v>
      </c>
      <c r="DQ142">
        <f t="shared" si="175"/>
        <v>0</v>
      </c>
      <c r="DR142">
        <f t="shared" si="176"/>
        <v>0</v>
      </c>
      <c r="DS142">
        <f t="shared" si="177"/>
        <v>0</v>
      </c>
      <c r="DT142">
        <f t="shared" si="206"/>
        <v>0</v>
      </c>
      <c r="DU142">
        <f t="shared" si="207"/>
        <v>0</v>
      </c>
      <c r="DV142">
        <f t="shared" si="208"/>
        <v>0</v>
      </c>
      <c r="DW142">
        <f t="shared" si="209"/>
        <v>0</v>
      </c>
      <c r="DX142">
        <f t="shared" si="210"/>
        <v>0</v>
      </c>
      <c r="DY142">
        <f t="shared" si="211"/>
        <v>0</v>
      </c>
      <c r="DZ142">
        <f t="shared" si="212"/>
        <v>0</v>
      </c>
      <c r="EA142" s="17">
        <f t="shared" si="202"/>
        <v>1</v>
      </c>
      <c r="EB142" s="85"/>
      <c r="EC142" s="85" t="str">
        <f t="shared" si="197"/>
        <v/>
      </c>
      <c r="ED142" s="85"/>
      <c r="EE142" s="65" t="s">
        <v>527</v>
      </c>
      <c r="EF142" s="84" t="s">
        <v>2217</v>
      </c>
      <c r="EG142" s="85"/>
      <c r="EH142" s="62" t="s">
        <v>396</v>
      </c>
      <c r="EI142" s="63" t="s">
        <v>396</v>
      </c>
      <c r="EJ142" s="64"/>
      <c r="EO142" s="65" t="s">
        <v>1013</v>
      </c>
      <c r="EP142" s="65" t="s">
        <v>427</v>
      </c>
      <c r="EQ142" s="69" t="s">
        <v>619</v>
      </c>
      <c r="ER142" s="69" t="s">
        <v>1843</v>
      </c>
      <c r="ES142" s="69" t="s">
        <v>627</v>
      </c>
      <c r="ET142" s="78" t="s">
        <v>628</v>
      </c>
      <c r="EU142" s="69" t="s">
        <v>624</v>
      </c>
      <c r="EV142" s="69" t="s">
        <v>629</v>
      </c>
      <c r="EW142" s="69" t="s">
        <v>629</v>
      </c>
      <c r="EX142" s="69" t="s">
        <v>621</v>
      </c>
      <c r="EY142" s="69" t="s">
        <v>629</v>
      </c>
      <c r="EZ142" s="69" t="s">
        <v>629</v>
      </c>
      <c r="FA142" s="69" t="s">
        <v>635</v>
      </c>
      <c r="FB142" s="73" t="s">
        <v>1012</v>
      </c>
      <c r="FH142" s="84">
        <f t="shared" si="193"/>
        <v>0</v>
      </c>
      <c r="FI142" s="84">
        <f t="shared" si="194"/>
        <v>1</v>
      </c>
      <c r="FJ142" s="85" t="s">
        <v>1464</v>
      </c>
      <c r="FN142" s="84">
        <f t="shared" si="195"/>
        <v>0</v>
      </c>
      <c r="FO142" s="84">
        <f t="shared" si="196"/>
        <v>1</v>
      </c>
      <c r="FP142" s="84" t="s">
        <v>1726</v>
      </c>
    </row>
    <row r="143" spans="1:172" x14ac:dyDescent="0.25">
      <c r="A143" s="236"/>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237"/>
      <c r="BM143" s="237"/>
      <c r="BN143" s="237"/>
      <c r="BO143" s="237"/>
      <c r="BP143" s="237"/>
      <c r="BQ143" s="237"/>
      <c r="BR143" s="237"/>
      <c r="BS143" s="237"/>
      <c r="BT143" s="237"/>
      <c r="BU143" s="237"/>
      <c r="BV143" s="237"/>
      <c r="BW143" s="237"/>
      <c r="BX143" s="237"/>
      <c r="BY143" s="237"/>
      <c r="BZ143" s="237"/>
      <c r="CA143" s="237"/>
      <c r="CB143" s="237"/>
      <c r="CC143" s="237"/>
      <c r="CD143" s="237"/>
      <c r="CE143" s="237"/>
      <c r="CF143" s="237"/>
      <c r="CG143" s="237"/>
      <c r="CH143" s="237"/>
      <c r="CI143" s="237"/>
      <c r="CJ143" s="237"/>
      <c r="CK143" s="237"/>
      <c r="CL143" s="237"/>
      <c r="CM143" s="237"/>
      <c r="CN143" s="237"/>
      <c r="CV143">
        <f t="shared" ca="1" si="189"/>
        <v>1</v>
      </c>
      <c r="CW143" s="58" t="str">
        <f>Isengard!W63</f>
        <v/>
      </c>
      <c r="DC143" s="84">
        <f t="shared" si="182"/>
        <v>1</v>
      </c>
      <c r="DD143" s="84">
        <f>Isengard!S26</f>
        <v>0</v>
      </c>
      <c r="DE143" s="84" t="str">
        <f>Isengard!B26</f>
        <v>Sharkey and Worm</v>
      </c>
      <c r="DF143" s="84" t="str">
        <f>Isengard!CW26</f>
        <v>-</v>
      </c>
      <c r="DK143" s="84"/>
      <c r="DL143">
        <f>LOOKUP(DK141,$EH:$EH,$EK:$EK)</f>
        <v>0</v>
      </c>
      <c r="DM143" s="84">
        <f t="shared" si="215"/>
        <v>0</v>
      </c>
      <c r="DN143">
        <f t="shared" si="178"/>
        <v>0</v>
      </c>
      <c r="DO143">
        <f t="shared" si="173"/>
        <v>0</v>
      </c>
      <c r="DP143">
        <f t="shared" si="174"/>
        <v>0</v>
      </c>
      <c r="DQ143">
        <f t="shared" si="175"/>
        <v>0</v>
      </c>
      <c r="DR143">
        <f t="shared" si="176"/>
        <v>0</v>
      </c>
      <c r="DS143">
        <f t="shared" si="177"/>
        <v>0</v>
      </c>
      <c r="DT143">
        <f t="shared" si="206"/>
        <v>0</v>
      </c>
      <c r="DU143">
        <f t="shared" si="207"/>
        <v>0</v>
      </c>
      <c r="DV143">
        <f t="shared" si="208"/>
        <v>0</v>
      </c>
      <c r="DW143">
        <f t="shared" si="209"/>
        <v>0</v>
      </c>
      <c r="DX143">
        <f t="shared" si="210"/>
        <v>0</v>
      </c>
      <c r="DY143">
        <f t="shared" si="211"/>
        <v>0</v>
      </c>
      <c r="DZ143">
        <f t="shared" si="212"/>
        <v>0</v>
      </c>
      <c r="EA143" s="17">
        <f t="shared" si="202"/>
        <v>1</v>
      </c>
      <c r="EB143" s="85"/>
      <c r="EC143" s="85" t="str">
        <f t="shared" si="197"/>
        <v/>
      </c>
      <c r="ED143" s="85"/>
      <c r="EE143" s="65" t="s">
        <v>528</v>
      </c>
      <c r="EF143" s="84" t="s">
        <v>2217</v>
      </c>
      <c r="EG143" s="85"/>
      <c r="EH143" s="62" t="s">
        <v>2359</v>
      </c>
      <c r="EI143" s="63" t="s">
        <v>2359</v>
      </c>
      <c r="EJ143" s="64"/>
      <c r="EO143" s="65" t="s">
        <v>461</v>
      </c>
      <c r="EP143" s="65" t="s">
        <v>461</v>
      </c>
      <c r="EQ143" s="69" t="s">
        <v>619</v>
      </c>
      <c r="ER143" s="69" t="s">
        <v>1843</v>
      </c>
      <c r="ES143" s="69" t="s">
        <v>652</v>
      </c>
      <c r="ET143" s="78" t="s">
        <v>621</v>
      </c>
      <c r="EU143" s="69" t="s">
        <v>628</v>
      </c>
      <c r="EV143" s="69" t="s">
        <v>635</v>
      </c>
      <c r="EW143" s="69" t="s">
        <v>635</v>
      </c>
      <c r="EX143" s="69" t="s">
        <v>629</v>
      </c>
      <c r="EY143" s="84" t="str">
        <f>""</f>
        <v/>
      </c>
      <c r="EZ143" s="84" t="str">
        <f>""</f>
        <v/>
      </c>
      <c r="FA143" s="84" t="str">
        <f>""</f>
        <v/>
      </c>
      <c r="FB143" s="73" t="s">
        <v>1012</v>
      </c>
      <c r="FH143" s="84">
        <f t="shared" si="193"/>
        <v>0</v>
      </c>
      <c r="FI143" s="84">
        <f t="shared" si="194"/>
        <v>1</v>
      </c>
      <c r="FJ143" s="85" t="s">
        <v>1465</v>
      </c>
      <c r="FN143" s="84">
        <f t="shared" si="195"/>
        <v>0</v>
      </c>
      <c r="FO143" s="84">
        <f t="shared" si="196"/>
        <v>1</v>
      </c>
      <c r="FP143" s="84" t="s">
        <v>1727</v>
      </c>
    </row>
    <row r="144" spans="1:172" x14ac:dyDescent="0.25">
      <c r="A144" s="236"/>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237"/>
      <c r="BN144" s="237"/>
      <c r="BO144" s="237"/>
      <c r="BP144" s="237"/>
      <c r="BQ144" s="237"/>
      <c r="BR144" s="237"/>
      <c r="BS144" s="237"/>
      <c r="BT144" s="237"/>
      <c r="BU144" s="237"/>
      <c r="BV144" s="237"/>
      <c r="BW144" s="237"/>
      <c r="BX144" s="237"/>
      <c r="BY144" s="237"/>
      <c r="BZ144" s="237"/>
      <c r="CA144" s="237"/>
      <c r="CB144" s="237"/>
      <c r="CC144" s="237"/>
      <c r="CD144" s="237"/>
      <c r="CE144" s="237"/>
      <c r="CF144" s="237"/>
      <c r="CG144" s="237"/>
      <c r="CH144" s="237"/>
      <c r="CI144" s="237"/>
      <c r="CJ144" s="237"/>
      <c r="CK144" s="237"/>
      <c r="CL144" s="237"/>
      <c r="CM144" s="237"/>
      <c r="CN144" s="237"/>
      <c r="CV144">
        <f t="shared" ca="1" si="189"/>
        <v>1</v>
      </c>
      <c r="CW144" s="58" t="str">
        <f>Isengard!W64</f>
        <v/>
      </c>
      <c r="DC144" s="84">
        <f t="shared" si="182"/>
        <v>1</v>
      </c>
      <c r="DD144" s="84">
        <f>Isengard!S27</f>
        <v>0</v>
      </c>
      <c r="DE144" s="84" t="str">
        <f>Isengard!B27</f>
        <v>Uruk-hai Drummer</v>
      </c>
      <c r="DF144" s="84" t="str">
        <f>Isengard!CW27</f>
        <v>-</v>
      </c>
      <c r="DK144" s="84"/>
      <c r="DL144">
        <f>LOOKUP(DK141,$EH:$EH,$EL:$EL)</f>
        <v>0</v>
      </c>
      <c r="DM144" s="84">
        <f t="shared" si="215"/>
        <v>0</v>
      </c>
      <c r="DN144">
        <f t="shared" si="178"/>
        <v>0</v>
      </c>
      <c r="DO144">
        <f t="shared" si="173"/>
        <v>0</v>
      </c>
      <c r="DP144">
        <f t="shared" si="174"/>
        <v>0</v>
      </c>
      <c r="DQ144">
        <f t="shared" si="175"/>
        <v>0</v>
      </c>
      <c r="DR144">
        <f t="shared" si="176"/>
        <v>0</v>
      </c>
      <c r="DS144">
        <f t="shared" si="177"/>
        <v>0</v>
      </c>
      <c r="DT144">
        <f t="shared" si="206"/>
        <v>0</v>
      </c>
      <c r="DU144">
        <f t="shared" si="207"/>
        <v>0</v>
      </c>
      <c r="DV144">
        <f t="shared" si="208"/>
        <v>0</v>
      </c>
      <c r="DW144">
        <f t="shared" si="209"/>
        <v>0</v>
      </c>
      <c r="DX144">
        <f t="shared" si="210"/>
        <v>0</v>
      </c>
      <c r="DY144">
        <f t="shared" si="211"/>
        <v>0</v>
      </c>
      <c r="DZ144">
        <f t="shared" si="212"/>
        <v>0</v>
      </c>
      <c r="EA144" s="17">
        <f t="shared" si="202"/>
        <v>1</v>
      </c>
      <c r="EB144" s="85"/>
      <c r="EC144" s="85" t="str">
        <f t="shared" si="197"/>
        <v/>
      </c>
      <c r="ED144" s="85"/>
      <c r="EE144" s="65" t="s">
        <v>412</v>
      </c>
      <c r="EG144" s="85"/>
      <c r="EH144" s="62" t="s">
        <v>372</v>
      </c>
      <c r="EI144" s="63" t="s">
        <v>372</v>
      </c>
      <c r="EJ144" s="64"/>
      <c r="EO144" s="65" t="s">
        <v>462</v>
      </c>
      <c r="EP144" s="65" t="s">
        <v>462</v>
      </c>
      <c r="EQ144" s="69" t="s">
        <v>619</v>
      </c>
      <c r="ER144" s="69" t="s">
        <v>1843</v>
      </c>
      <c r="ES144" s="69" t="s">
        <v>652</v>
      </c>
      <c r="ET144" s="78" t="s">
        <v>621</v>
      </c>
      <c r="EU144" s="69" t="s">
        <v>621</v>
      </c>
      <c r="EV144" s="69" t="s">
        <v>635</v>
      </c>
      <c r="EW144" s="69" t="s">
        <v>635</v>
      </c>
      <c r="EX144" s="69" t="s">
        <v>629</v>
      </c>
      <c r="EY144" s="84" t="str">
        <f>""</f>
        <v/>
      </c>
      <c r="EZ144" s="84" t="str">
        <f>""</f>
        <v/>
      </c>
      <c r="FA144" s="84" t="str">
        <f>""</f>
        <v/>
      </c>
      <c r="FB144" s="73" t="s">
        <v>1012</v>
      </c>
      <c r="FH144" s="84">
        <f t="shared" si="193"/>
        <v>0</v>
      </c>
      <c r="FI144" s="84">
        <f t="shared" si="194"/>
        <v>1</v>
      </c>
      <c r="FJ144" s="85" t="s">
        <v>1466</v>
      </c>
      <c r="FN144" s="84">
        <f t="shared" si="195"/>
        <v>0</v>
      </c>
      <c r="FO144" s="84">
        <f t="shared" si="196"/>
        <v>1</v>
      </c>
      <c r="FP144" s="84" t="str">
        <f>""</f>
        <v/>
      </c>
    </row>
    <row r="145" spans="1:172" x14ac:dyDescent="0.25">
      <c r="A145" s="236"/>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c r="AJ145" s="237"/>
      <c r="AK145" s="237"/>
      <c r="AL145" s="237"/>
      <c r="AM145" s="237"/>
      <c r="AN145" s="237"/>
      <c r="AO145" s="237"/>
      <c r="AP145" s="237"/>
      <c r="AQ145" s="237"/>
      <c r="AR145" s="237"/>
      <c r="AS145" s="237"/>
      <c r="AT145" s="237"/>
      <c r="AU145" s="237"/>
      <c r="AV145" s="237"/>
      <c r="AW145" s="237"/>
      <c r="AX145" s="237"/>
      <c r="AY145" s="237"/>
      <c r="AZ145" s="237"/>
      <c r="BA145" s="237"/>
      <c r="BB145" s="237"/>
      <c r="BC145" s="237"/>
      <c r="BD145" s="237"/>
      <c r="BE145" s="237"/>
      <c r="BF145" s="237"/>
      <c r="BG145" s="237"/>
      <c r="BH145" s="237"/>
      <c r="BI145" s="237"/>
      <c r="BJ145" s="237"/>
      <c r="BK145" s="237"/>
      <c r="BL145" s="237"/>
      <c r="BM145" s="237"/>
      <c r="BN145" s="237"/>
      <c r="BO145" s="237"/>
      <c r="BP145" s="237"/>
      <c r="BQ145" s="237"/>
      <c r="BR145" s="237"/>
      <c r="BS145" s="237"/>
      <c r="BT145" s="237"/>
      <c r="BU145" s="237"/>
      <c r="BV145" s="237"/>
      <c r="BW145" s="237"/>
      <c r="BX145" s="237"/>
      <c r="BY145" s="237"/>
      <c r="BZ145" s="237"/>
      <c r="CA145" s="237"/>
      <c r="CB145" s="237"/>
      <c r="CC145" s="237"/>
      <c r="CD145" s="237"/>
      <c r="CE145" s="237"/>
      <c r="CF145" s="237"/>
      <c r="CG145" s="237"/>
      <c r="CH145" s="237"/>
      <c r="CI145" s="237"/>
      <c r="CJ145" s="237"/>
      <c r="CK145" s="237"/>
      <c r="CL145" s="237"/>
      <c r="CM145" s="237"/>
      <c r="CN145" s="237"/>
      <c r="CV145">
        <f t="shared" ca="1" si="189"/>
        <v>1</v>
      </c>
      <c r="CW145" s="58" t="str">
        <f>Isengard!W65</f>
        <v/>
      </c>
      <c r="DC145" s="84">
        <f t="shared" si="182"/>
        <v>1</v>
      </c>
      <c r="DD145" s="84"/>
      <c r="DE145" s="84"/>
      <c r="DF145" s="84"/>
      <c r="DK145" s="84"/>
      <c r="DL145">
        <f>LOOKUP(DK141,$EH:$EH,$EM:$EM)</f>
        <v>0</v>
      </c>
      <c r="DM145" s="84">
        <f t="shared" si="215"/>
        <v>0</v>
      </c>
      <c r="DN145">
        <f t="shared" si="178"/>
        <v>0</v>
      </c>
      <c r="DO145">
        <f>LOOKUP($DM145,$EO:$EO,EQ:EQ)</f>
        <v>0</v>
      </c>
      <c r="DP145">
        <f>LOOKUP($DM145,$EO:$EO,ER:ER)</f>
        <v>0</v>
      </c>
      <c r="DQ145">
        <f t="shared" ref="DQ145:DQ176" si="216">LOOKUP($DM145,$EO:$EO,ES:ES)</f>
        <v>0</v>
      </c>
      <c r="DR145">
        <f t="shared" ref="DR145:DR176" si="217">LOOKUP($DM145,$EO:$EO,ET:ET)</f>
        <v>0</v>
      </c>
      <c r="DS145">
        <f t="shared" ref="DS145:DS176" si="218">LOOKUP($DM145,$EO:$EO,EU:EU)</f>
        <v>0</v>
      </c>
      <c r="DT145">
        <f t="shared" si="206"/>
        <v>0</v>
      </c>
      <c r="DU145">
        <f t="shared" si="207"/>
        <v>0</v>
      </c>
      <c r="DV145">
        <f t="shared" si="208"/>
        <v>0</v>
      </c>
      <c r="DW145">
        <f t="shared" si="209"/>
        <v>0</v>
      </c>
      <c r="DX145">
        <f t="shared" si="210"/>
        <v>0</v>
      </c>
      <c r="DY145">
        <f t="shared" si="211"/>
        <v>0</v>
      </c>
      <c r="DZ145">
        <f t="shared" si="212"/>
        <v>0</v>
      </c>
      <c r="EA145" s="17">
        <f t="shared" si="202"/>
        <v>1</v>
      </c>
      <c r="EB145" s="85"/>
      <c r="EC145" s="85" t="str">
        <f t="shared" si="197"/>
        <v/>
      </c>
      <c r="ED145" s="85"/>
      <c r="EE145" s="65" t="s">
        <v>389</v>
      </c>
      <c r="EF145" s="84" t="s">
        <v>2300</v>
      </c>
      <c r="EG145" s="85"/>
      <c r="EH145" s="62" t="s">
        <v>350</v>
      </c>
      <c r="EI145" s="63" t="s">
        <v>350</v>
      </c>
      <c r="EJ145" s="64"/>
      <c r="EO145" s="65" t="s">
        <v>430</v>
      </c>
      <c r="EP145" s="65" t="s">
        <v>430</v>
      </c>
      <c r="EQ145" s="69" t="s">
        <v>619</v>
      </c>
      <c r="ER145" s="69" t="s">
        <v>1843</v>
      </c>
      <c r="ES145" s="69" t="s">
        <v>642</v>
      </c>
      <c r="ET145" s="78" t="s">
        <v>628</v>
      </c>
      <c r="EU145" s="69" t="s">
        <v>628</v>
      </c>
      <c r="EV145" s="69" t="s">
        <v>629</v>
      </c>
      <c r="EW145" s="69" t="s">
        <v>629</v>
      </c>
      <c r="EX145" s="69" t="s">
        <v>623</v>
      </c>
      <c r="EY145" s="69" t="s">
        <v>629</v>
      </c>
      <c r="EZ145" s="69" t="s">
        <v>635</v>
      </c>
      <c r="FA145" s="69" t="s">
        <v>635</v>
      </c>
      <c r="FB145" s="73" t="s">
        <v>1012</v>
      </c>
      <c r="FH145" s="84">
        <f t="shared" si="193"/>
        <v>0</v>
      </c>
      <c r="FI145" s="84">
        <f t="shared" si="194"/>
        <v>1</v>
      </c>
      <c r="FJ145" s="85" t="s">
        <v>1467</v>
      </c>
      <c r="FN145" s="84">
        <f t="shared" si="195"/>
        <v>1</v>
      </c>
      <c r="FO145" s="84">
        <f t="shared" si="196"/>
        <v>1</v>
      </c>
      <c r="FP145" s="84" t="s">
        <v>287</v>
      </c>
    </row>
    <row r="146" spans="1:172" x14ac:dyDescent="0.25">
      <c r="A146" s="236"/>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c r="BA146" s="237"/>
      <c r="BB146" s="237"/>
      <c r="BC146" s="237"/>
      <c r="BD146" s="237"/>
      <c r="BE146" s="237"/>
      <c r="BF146" s="237"/>
      <c r="BG146" s="237"/>
      <c r="BH146" s="237"/>
      <c r="BI146" s="237"/>
      <c r="BJ146" s="237"/>
      <c r="BK146" s="237"/>
      <c r="BL146" s="237"/>
      <c r="BM146" s="237"/>
      <c r="BN146" s="237"/>
      <c r="BO146" s="237"/>
      <c r="BP146" s="237"/>
      <c r="BQ146" s="237"/>
      <c r="BR146" s="237"/>
      <c r="BS146" s="237"/>
      <c r="BT146" s="237"/>
      <c r="BU146" s="237"/>
      <c r="BV146" s="237"/>
      <c r="BW146" s="237"/>
      <c r="BX146" s="237"/>
      <c r="BY146" s="237"/>
      <c r="BZ146" s="237"/>
      <c r="CA146" s="237"/>
      <c r="CB146" s="237"/>
      <c r="CC146" s="237"/>
      <c r="CD146" s="237"/>
      <c r="CE146" s="237"/>
      <c r="CF146" s="237"/>
      <c r="CG146" s="237"/>
      <c r="CH146" s="237"/>
      <c r="CI146" s="237"/>
      <c r="CJ146" s="237"/>
      <c r="CK146" s="237"/>
      <c r="CL146" s="237"/>
      <c r="CM146" s="237"/>
      <c r="CN146" s="237"/>
      <c r="CV146">
        <f t="shared" ca="1" si="189"/>
        <v>1</v>
      </c>
      <c r="CW146" s="58" t="str">
        <f>Isengard!W66</f>
        <v/>
      </c>
      <c r="DC146" s="84">
        <f t="shared" si="182"/>
        <v>1</v>
      </c>
      <c r="DD146">
        <f>Isengard!AP3</f>
        <v>0</v>
      </c>
      <c r="DE146" t="str">
        <f>Isengard!AA3</f>
        <v>Uruk-hai Scout</v>
      </c>
      <c r="DF146" t="str">
        <f>Isengard!CA3</f>
        <v>-</v>
      </c>
      <c r="DH146">
        <v>29</v>
      </c>
      <c r="DI146">
        <f>LOOKUP(DH146,$DC:$DC,$DE:$DE)</f>
        <v>0</v>
      </c>
      <c r="DJ146">
        <f>LOOKUP(DH146,$DC:$DC,$DF:$DF)</f>
        <v>0</v>
      </c>
      <c r="DK146" s="61">
        <f t="shared" ref="DK146" si="219">IF(DI146=0,0,CONCATENATE(DI146,IF(OR(COUNT(FIND("Horse",DJ146))=1,COUNT(FIND("Warg",DJ146))=1,COUNT(FIND("Engineer Captain",DJ146))=1,COUNT(FIND("War Camel",DJ146))=1,COUNT(FIND("Fell warg",DJ146))=1,COUNT(FIND("The white warg",DJ146))=1),"1.",""),IF(OR(COUNT(FIND("armoured horse",DJ146))=1,COUNT(FIND("Troll",DJ146))=1,COUNT(FIND("Mahûd Beastmaster",DJ146))=1,COUNT(FIND("Signal Tower",DJ146))=1),"2.",""),IF(OR(COUNT(FIND("Fell Beast",DJ146))=1,COUNT(FIND("Upgraded Crew",DJ146))=1,COUNT(FIND("Khandish chariot",DJ146))=1),"3.",""),IF(COUNT(FIND("armoured Fell beast",DJ146))=1,"4.",""),IF(COUNT(FIND("Horned Fell beast",DJ146))=1,"5.","")))</f>
        <v>0</v>
      </c>
      <c r="DL146">
        <f>LOOKUP(DK146,$EH:$EH,$EI:$EI)</f>
        <v>0</v>
      </c>
      <c r="DM146" s="61">
        <f t="shared" ref="DM146" si="220">IF(DL146=0,0,CONCATENATE(DL146,IF(OR(COUNT(FIND("Morgul Arrows",DJ146))=1,COUNT(FIND("Shield",DJ146))=1,COUNT(FIND("The One Ring",DJ146))=1,COUNT(FIND("Breathe Fire",DJ146))=1,COUNT(FIND("Campfire",DJ146))=1,COUNT(FIND("Stone Flail",DJ146))=1),"1.",""),IF(OR(COUNT(FIND("Armour",DJ146))=1,COUNT(FIND("Fly",DJ146))=1,COUNT(FIND("Crown of Morgul",DJ146))=1,COUNT(FIND("War Drum",DJ146))=1),"2.",""),IF(OR(COUNT(FIND("Heavy armour",DJ146))=1,COUNT(FIND("Tough hide",DJ146))=1,COUNT(FIND("Gnarled Hide",DJ146))=1),"3.",""),IF(OR(COUNT(FIND("Wyrmtongue",DJ146))=1,COUNT(FIND("Foul Temperament",DJ146))=1,COUNT(FIND("Easterling War drum",DJ146))=1),"4.","")))</f>
        <v>0</v>
      </c>
      <c r="DN146">
        <f t="shared" ref="DN146:DN177" si="221">LOOKUP($DM146,$EO:$EO,EP:EP)</f>
        <v>0</v>
      </c>
      <c r="DO146">
        <f t="shared" ref="DO146:DO177" si="222">LOOKUP($DM146,$EO:$EO,EQ:EQ)</f>
        <v>0</v>
      </c>
      <c r="DP146">
        <f t="shared" ref="DP146:DP177" si="223">LOOKUP($DM146,$EO:$EO,ER:ER)</f>
        <v>0</v>
      </c>
      <c r="DQ146">
        <f t="shared" si="216"/>
        <v>0</v>
      </c>
      <c r="DR146">
        <f t="shared" si="217"/>
        <v>0</v>
      </c>
      <c r="DS146">
        <f t="shared" si="218"/>
        <v>0</v>
      </c>
      <c r="DT146">
        <f t="shared" si="206"/>
        <v>0</v>
      </c>
      <c r="DU146">
        <f t="shared" si="207"/>
        <v>0</v>
      </c>
      <c r="DV146">
        <f t="shared" si="208"/>
        <v>0</v>
      </c>
      <c r="DW146">
        <f t="shared" si="209"/>
        <v>0</v>
      </c>
      <c r="DX146">
        <f t="shared" si="210"/>
        <v>0</v>
      </c>
      <c r="DY146">
        <f t="shared" si="211"/>
        <v>0</v>
      </c>
      <c r="DZ146">
        <f t="shared" si="212"/>
        <v>0</v>
      </c>
      <c r="EA146" s="17">
        <f t="shared" si="202"/>
        <v>1</v>
      </c>
      <c r="EB146" s="85" t="str">
        <f>IF(COUNT(FIND(" with ",DJ146))=1,SUBSTITUTE(DJ146,CONCATENATE(DI146," with"),""),"")</f>
        <v/>
      </c>
      <c r="EC146" s="85" t="str">
        <f t="shared" si="197"/>
        <v/>
      </c>
      <c r="ED146" s="85"/>
      <c r="EE146" s="65" t="s">
        <v>448</v>
      </c>
      <c r="EF146" s="84" t="s">
        <v>2291</v>
      </c>
      <c r="EG146" s="85"/>
      <c r="EH146" s="62" t="s">
        <v>373</v>
      </c>
      <c r="EI146" s="63" t="s">
        <v>373</v>
      </c>
      <c r="EJ146" s="64"/>
      <c r="EO146" s="65" t="s">
        <v>905</v>
      </c>
      <c r="EP146" s="65" t="s">
        <v>430</v>
      </c>
      <c r="EQ146" s="69" t="s">
        <v>619</v>
      </c>
      <c r="ER146" s="69" t="s">
        <v>1843</v>
      </c>
      <c r="ES146" s="69" t="s">
        <v>642</v>
      </c>
      <c r="ET146" s="78" t="s">
        <v>628</v>
      </c>
      <c r="EU146" s="69" t="s">
        <v>624</v>
      </c>
      <c r="EV146" s="69" t="s">
        <v>629</v>
      </c>
      <c r="EW146" s="69" t="s">
        <v>629</v>
      </c>
      <c r="EX146" s="69" t="s">
        <v>623</v>
      </c>
      <c r="EY146" s="69" t="s">
        <v>629</v>
      </c>
      <c r="EZ146" s="69" t="s">
        <v>635</v>
      </c>
      <c r="FA146" s="69" t="s">
        <v>635</v>
      </c>
      <c r="FB146" s="73" t="s">
        <v>1012</v>
      </c>
      <c r="FH146" s="84">
        <f t="shared" si="193"/>
        <v>0</v>
      </c>
      <c r="FI146" s="84">
        <f t="shared" si="194"/>
        <v>1</v>
      </c>
      <c r="FJ146" s="85" t="s">
        <v>1468</v>
      </c>
      <c r="FN146" s="84">
        <f t="shared" si="195"/>
        <v>0</v>
      </c>
      <c r="FO146" s="84">
        <f t="shared" si="196"/>
        <v>1</v>
      </c>
      <c r="FP146" s="84" t="s">
        <v>1717</v>
      </c>
    </row>
    <row r="147" spans="1:172" x14ac:dyDescent="0.25">
      <c r="A147" s="236"/>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c r="AF147" s="237"/>
      <c r="AG147" s="237"/>
      <c r="AH147" s="237"/>
      <c r="AI147" s="237"/>
      <c r="AJ147" s="237"/>
      <c r="AK147" s="237"/>
      <c r="AL147" s="237"/>
      <c r="AM147" s="237"/>
      <c r="AN147" s="237"/>
      <c r="AO147" s="237"/>
      <c r="AP147" s="237"/>
      <c r="AQ147" s="237"/>
      <c r="AR147" s="237"/>
      <c r="AS147" s="237"/>
      <c r="AT147" s="237"/>
      <c r="AU147" s="237"/>
      <c r="AV147" s="237"/>
      <c r="AW147" s="237"/>
      <c r="AX147" s="237"/>
      <c r="AY147" s="237"/>
      <c r="AZ147" s="237"/>
      <c r="BA147" s="237"/>
      <c r="BB147" s="237"/>
      <c r="BC147" s="237"/>
      <c r="BD147" s="237"/>
      <c r="BE147" s="237"/>
      <c r="BF147" s="237"/>
      <c r="BG147" s="237"/>
      <c r="BH147" s="237"/>
      <c r="BI147" s="237"/>
      <c r="BJ147" s="237"/>
      <c r="BK147" s="237"/>
      <c r="BL147" s="237"/>
      <c r="BM147" s="237"/>
      <c r="BN147" s="237"/>
      <c r="BO147" s="237"/>
      <c r="BP147" s="237"/>
      <c r="BQ147" s="237"/>
      <c r="BR147" s="237"/>
      <c r="BS147" s="237"/>
      <c r="BT147" s="237"/>
      <c r="BU147" s="237"/>
      <c r="BV147" s="237"/>
      <c r="BW147" s="237"/>
      <c r="BX147" s="237"/>
      <c r="BY147" s="237"/>
      <c r="BZ147" s="237"/>
      <c r="CA147" s="237"/>
      <c r="CB147" s="237"/>
      <c r="CC147" s="237"/>
      <c r="CD147" s="237"/>
      <c r="CE147" s="237"/>
      <c r="CF147" s="237"/>
      <c r="CG147" s="237"/>
      <c r="CH147" s="237"/>
      <c r="CI147" s="237"/>
      <c r="CJ147" s="237"/>
      <c r="CK147" s="237"/>
      <c r="CL147" s="237"/>
      <c r="CM147" s="237"/>
      <c r="CN147" s="237"/>
      <c r="CV147">
        <f t="shared" ca="1" si="189"/>
        <v>1</v>
      </c>
      <c r="CW147" s="58" t="str">
        <f>Isengard!W67</f>
        <v/>
      </c>
      <c r="DC147" s="84">
        <f t="shared" si="182"/>
        <v>1</v>
      </c>
      <c r="DD147" s="84">
        <f>Isengard!AP4</f>
        <v>0</v>
      </c>
      <c r="DE147" s="84" t="str">
        <f>Isengard!AA4</f>
        <v>Uruk-hai Scout</v>
      </c>
      <c r="DF147" s="84" t="str">
        <f>Isengard!CA4</f>
        <v>-</v>
      </c>
      <c r="DK147" s="84"/>
      <c r="DL147">
        <f>LOOKUP(DK146,$EH:$EH,$EJ:$EJ)</f>
        <v>0</v>
      </c>
      <c r="DM147" s="84">
        <f t="shared" ref="DM147:DM150" si="224">DL147</f>
        <v>0</v>
      </c>
      <c r="DN147">
        <f t="shared" si="221"/>
        <v>0</v>
      </c>
      <c r="DO147">
        <f t="shared" si="222"/>
        <v>0</v>
      </c>
      <c r="DP147">
        <f t="shared" si="223"/>
        <v>0</v>
      </c>
      <c r="DQ147">
        <f t="shared" si="216"/>
        <v>0</v>
      </c>
      <c r="DR147">
        <f t="shared" si="217"/>
        <v>0</v>
      </c>
      <c r="DS147">
        <f t="shared" si="218"/>
        <v>0</v>
      </c>
      <c r="DT147">
        <f t="shared" si="206"/>
        <v>0</v>
      </c>
      <c r="DU147">
        <f t="shared" si="207"/>
        <v>0</v>
      </c>
      <c r="DV147">
        <f t="shared" si="208"/>
        <v>0</v>
      </c>
      <c r="DW147">
        <f t="shared" si="209"/>
        <v>0</v>
      </c>
      <c r="DX147">
        <f t="shared" si="210"/>
        <v>0</v>
      </c>
      <c r="DY147">
        <f t="shared" si="211"/>
        <v>0</v>
      </c>
      <c r="DZ147">
        <f t="shared" si="212"/>
        <v>0</v>
      </c>
      <c r="EA147" s="17">
        <f t="shared" si="202"/>
        <v>1</v>
      </c>
      <c r="EB147" s="85"/>
      <c r="EC147" s="85" t="str">
        <f t="shared" si="197"/>
        <v/>
      </c>
      <c r="ED147" s="85"/>
      <c r="EE147" s="65" t="s">
        <v>449</v>
      </c>
      <c r="EF147" s="84" t="s">
        <v>2310</v>
      </c>
      <c r="EG147" s="85"/>
      <c r="EH147" s="62" t="s">
        <v>349</v>
      </c>
      <c r="EI147" s="63" t="s">
        <v>349</v>
      </c>
      <c r="EJ147" s="64"/>
      <c r="EO147" s="65" t="s">
        <v>459</v>
      </c>
      <c r="EP147" s="65" t="s">
        <v>459</v>
      </c>
      <c r="EQ147" s="69" t="s">
        <v>619</v>
      </c>
      <c r="ER147" s="69" t="s">
        <v>1843</v>
      </c>
      <c r="ES147" s="69" t="s">
        <v>652</v>
      </c>
      <c r="ET147" s="78" t="s">
        <v>621</v>
      </c>
      <c r="EU147" s="69" t="s">
        <v>628</v>
      </c>
      <c r="EV147" s="69" t="s">
        <v>635</v>
      </c>
      <c r="EW147" s="69" t="s">
        <v>635</v>
      </c>
      <c r="EX147" s="69" t="s">
        <v>629</v>
      </c>
      <c r="EY147" s="84" t="str">
        <f>""</f>
        <v/>
      </c>
      <c r="EZ147" s="84" t="str">
        <f>""</f>
        <v/>
      </c>
      <c r="FA147" s="84" t="str">
        <f>""</f>
        <v/>
      </c>
      <c r="FB147" s="73" t="s">
        <v>1012</v>
      </c>
      <c r="FH147" s="84">
        <f t="shared" si="193"/>
        <v>0</v>
      </c>
      <c r="FI147" s="84">
        <f t="shared" si="194"/>
        <v>1</v>
      </c>
      <c r="FJ147" s="85" t="str">
        <f>""</f>
        <v/>
      </c>
      <c r="FN147" s="84">
        <f t="shared" si="195"/>
        <v>0</v>
      </c>
      <c r="FO147" s="84">
        <f t="shared" si="196"/>
        <v>1</v>
      </c>
      <c r="FP147" s="84" t="s">
        <v>2179</v>
      </c>
    </row>
    <row r="148" spans="1:172" x14ac:dyDescent="0.25">
      <c r="A148" s="236"/>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c r="AC148" s="237"/>
      <c r="AD148" s="237"/>
      <c r="AE148" s="237"/>
      <c r="AF148" s="237"/>
      <c r="AG148" s="237"/>
      <c r="AH148" s="237"/>
      <c r="AI148" s="237"/>
      <c r="AJ148" s="237"/>
      <c r="AK148" s="237"/>
      <c r="AL148" s="237"/>
      <c r="AM148" s="237"/>
      <c r="AN148" s="237"/>
      <c r="AO148" s="237"/>
      <c r="AP148" s="237"/>
      <c r="AQ148" s="237"/>
      <c r="AR148" s="237"/>
      <c r="AS148" s="237"/>
      <c r="AT148" s="237"/>
      <c r="AU148" s="237"/>
      <c r="AV148" s="237"/>
      <c r="AW148" s="237"/>
      <c r="AX148" s="237"/>
      <c r="AY148" s="237"/>
      <c r="AZ148" s="237"/>
      <c r="BA148" s="237"/>
      <c r="BB148" s="237"/>
      <c r="BC148" s="237"/>
      <c r="BD148" s="237"/>
      <c r="BE148" s="237"/>
      <c r="BF148" s="237"/>
      <c r="BG148" s="237"/>
      <c r="BH148" s="237"/>
      <c r="BI148" s="237"/>
      <c r="BJ148" s="237"/>
      <c r="BK148" s="237"/>
      <c r="BL148" s="237"/>
      <c r="BM148" s="237"/>
      <c r="BN148" s="237"/>
      <c r="BO148" s="237"/>
      <c r="BP148" s="237"/>
      <c r="BQ148" s="237"/>
      <c r="BR148" s="237"/>
      <c r="BS148" s="237"/>
      <c r="BT148" s="237"/>
      <c r="BU148" s="237"/>
      <c r="BV148" s="237"/>
      <c r="BW148" s="237"/>
      <c r="BX148" s="237"/>
      <c r="BY148" s="237"/>
      <c r="BZ148" s="237"/>
      <c r="CA148" s="237"/>
      <c r="CB148" s="237"/>
      <c r="CC148" s="237"/>
      <c r="CD148" s="237"/>
      <c r="CE148" s="237"/>
      <c r="CF148" s="237"/>
      <c r="CG148" s="237"/>
      <c r="CH148" s="237"/>
      <c r="CI148" s="237"/>
      <c r="CJ148" s="237"/>
      <c r="CK148" s="237"/>
      <c r="CL148" s="237"/>
      <c r="CM148" s="237"/>
      <c r="CN148" s="237"/>
      <c r="CV148">
        <f t="shared" ca="1" si="189"/>
        <v>1</v>
      </c>
      <c r="CW148" s="58" t="str">
        <f>Isengard!W68</f>
        <v/>
      </c>
      <c r="DC148" s="84">
        <f t="shared" si="182"/>
        <v>1</v>
      </c>
      <c r="DD148" s="84">
        <f>Isengard!AP5</f>
        <v>0</v>
      </c>
      <c r="DE148" s="84" t="str">
        <f>Isengard!AA5</f>
        <v>Uruk-hai Scout</v>
      </c>
      <c r="DF148" s="84" t="str">
        <f>Isengard!CA5</f>
        <v>-</v>
      </c>
      <c r="DK148" s="84"/>
      <c r="DL148">
        <f>LOOKUP(DK146,$EH:$EH,$EK:$EK)</f>
        <v>0</v>
      </c>
      <c r="DM148" s="84">
        <f t="shared" si="224"/>
        <v>0</v>
      </c>
      <c r="DN148">
        <f t="shared" si="221"/>
        <v>0</v>
      </c>
      <c r="DO148">
        <f t="shared" si="222"/>
        <v>0</v>
      </c>
      <c r="DP148">
        <f t="shared" si="223"/>
        <v>0</v>
      </c>
      <c r="DQ148">
        <f t="shared" si="216"/>
        <v>0</v>
      </c>
      <c r="DR148">
        <f t="shared" si="217"/>
        <v>0</v>
      </c>
      <c r="DS148">
        <f t="shared" si="218"/>
        <v>0</v>
      </c>
      <c r="DT148">
        <f t="shared" si="206"/>
        <v>0</v>
      </c>
      <c r="DU148">
        <f t="shared" si="207"/>
        <v>0</v>
      </c>
      <c r="DV148">
        <f t="shared" si="208"/>
        <v>0</v>
      </c>
      <c r="DW148">
        <f t="shared" si="209"/>
        <v>0</v>
      </c>
      <c r="DX148">
        <f t="shared" si="210"/>
        <v>0</v>
      </c>
      <c r="DY148">
        <f t="shared" si="211"/>
        <v>0</v>
      </c>
      <c r="DZ148">
        <f t="shared" si="212"/>
        <v>0</v>
      </c>
      <c r="EA148" s="17">
        <f t="shared" si="202"/>
        <v>1</v>
      </c>
      <c r="EB148" s="85"/>
      <c r="EC148" s="85" t="str">
        <f t="shared" si="197"/>
        <v/>
      </c>
      <c r="ED148" s="85"/>
      <c r="EE148" s="65" t="s">
        <v>328</v>
      </c>
      <c r="EG148" s="85"/>
      <c r="EH148" s="62" t="s">
        <v>808</v>
      </c>
      <c r="EI148" s="63" t="s">
        <v>349</v>
      </c>
      <c r="EJ148" s="64" t="s">
        <v>330</v>
      </c>
      <c r="EO148" s="65" t="s">
        <v>460</v>
      </c>
      <c r="EP148" s="65" t="s">
        <v>460</v>
      </c>
      <c r="EQ148" s="69" t="s">
        <v>619</v>
      </c>
      <c r="ER148" s="69" t="s">
        <v>1843</v>
      </c>
      <c r="ES148" s="69" t="s">
        <v>652</v>
      </c>
      <c r="ET148" s="78" t="s">
        <v>621</v>
      </c>
      <c r="EU148" s="69" t="s">
        <v>621</v>
      </c>
      <c r="EV148" s="69" t="s">
        <v>635</v>
      </c>
      <c r="EW148" s="69" t="s">
        <v>635</v>
      </c>
      <c r="EX148" s="69" t="s">
        <v>629</v>
      </c>
      <c r="EY148" s="84" t="str">
        <f>""</f>
        <v/>
      </c>
      <c r="EZ148" s="84" t="str">
        <f>""</f>
        <v/>
      </c>
      <c r="FA148" s="84" t="str">
        <f>""</f>
        <v/>
      </c>
      <c r="FB148" s="73" t="s">
        <v>1012</v>
      </c>
      <c r="FH148" s="84">
        <f t="shared" si="193"/>
        <v>1</v>
      </c>
      <c r="FI148" s="84">
        <f t="shared" si="194"/>
        <v>1</v>
      </c>
      <c r="FJ148" s="85" t="s">
        <v>1469</v>
      </c>
      <c r="FN148" s="84">
        <f t="shared" si="195"/>
        <v>0</v>
      </c>
      <c r="FO148" s="84">
        <f t="shared" si="196"/>
        <v>1</v>
      </c>
      <c r="FP148" s="84" t="s">
        <v>2180</v>
      </c>
    </row>
    <row r="149" spans="1:172" x14ac:dyDescent="0.25">
      <c r="A149" s="236"/>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c r="AC149" s="237"/>
      <c r="AD149" s="237"/>
      <c r="AE149" s="237"/>
      <c r="AF149" s="237"/>
      <c r="AG149" s="237"/>
      <c r="AH149" s="237"/>
      <c r="AI149" s="237"/>
      <c r="AJ149" s="237"/>
      <c r="AK149" s="237"/>
      <c r="AL149" s="237"/>
      <c r="AM149" s="237"/>
      <c r="AN149" s="237"/>
      <c r="AO149" s="237"/>
      <c r="AP149" s="237"/>
      <c r="AQ149" s="237"/>
      <c r="AR149" s="237"/>
      <c r="AS149" s="237"/>
      <c r="AT149" s="237"/>
      <c r="AU149" s="237"/>
      <c r="AV149" s="237"/>
      <c r="AW149" s="237"/>
      <c r="AX149" s="237"/>
      <c r="AY149" s="237"/>
      <c r="AZ149" s="237"/>
      <c r="BA149" s="237"/>
      <c r="BB149" s="237"/>
      <c r="BC149" s="237"/>
      <c r="BD149" s="237"/>
      <c r="BE149" s="237"/>
      <c r="BF149" s="237"/>
      <c r="BG149" s="237"/>
      <c r="BH149" s="237"/>
      <c r="BI149" s="237"/>
      <c r="BJ149" s="237"/>
      <c r="BK149" s="237"/>
      <c r="BL149" s="237"/>
      <c r="BM149" s="237"/>
      <c r="BN149" s="237"/>
      <c r="BO149" s="237"/>
      <c r="BP149" s="237"/>
      <c r="BQ149" s="237"/>
      <c r="BR149" s="237"/>
      <c r="BS149" s="237"/>
      <c r="BT149" s="237"/>
      <c r="BU149" s="237"/>
      <c r="BV149" s="237"/>
      <c r="BW149" s="237"/>
      <c r="BX149" s="237"/>
      <c r="BY149" s="237"/>
      <c r="BZ149" s="237"/>
      <c r="CA149" s="237"/>
      <c r="CB149" s="237"/>
      <c r="CC149" s="237"/>
      <c r="CD149" s="237"/>
      <c r="CE149" s="237"/>
      <c r="CF149" s="237"/>
      <c r="CG149" s="237"/>
      <c r="CH149" s="237"/>
      <c r="CI149" s="237"/>
      <c r="CJ149" s="237"/>
      <c r="CK149" s="237"/>
      <c r="CL149" s="237"/>
      <c r="CM149" s="237"/>
      <c r="CN149" s="237"/>
      <c r="CV149">
        <f t="shared" ca="1" si="189"/>
        <v>1</v>
      </c>
      <c r="CW149" s="58" t="str">
        <f>Isengard!W69</f>
        <v/>
      </c>
      <c r="DC149" s="84">
        <f t="shared" si="182"/>
        <v>1</v>
      </c>
      <c r="DD149" s="84">
        <f>Isengard!AP6</f>
        <v>0</v>
      </c>
      <c r="DE149" s="84" t="str">
        <f>Isengard!AA6</f>
        <v>Uruk-hai Scout</v>
      </c>
      <c r="DF149" s="84" t="str">
        <f>Isengard!CA6</f>
        <v>-</v>
      </c>
      <c r="DK149" s="84"/>
      <c r="DL149">
        <f>LOOKUP(DK146,$EH:$EH,$EL:$EL)</f>
        <v>0</v>
      </c>
      <c r="DM149" s="84">
        <f t="shared" si="224"/>
        <v>0</v>
      </c>
      <c r="DN149">
        <f t="shared" si="221"/>
        <v>0</v>
      </c>
      <c r="DO149">
        <f t="shared" si="222"/>
        <v>0</v>
      </c>
      <c r="DP149">
        <f t="shared" si="223"/>
        <v>0</v>
      </c>
      <c r="DQ149">
        <f t="shared" si="216"/>
        <v>0</v>
      </c>
      <c r="DR149">
        <f t="shared" si="217"/>
        <v>0</v>
      </c>
      <c r="DS149">
        <f t="shared" si="218"/>
        <v>0</v>
      </c>
      <c r="DT149">
        <f t="shared" si="206"/>
        <v>0</v>
      </c>
      <c r="DU149">
        <f t="shared" si="207"/>
        <v>0</v>
      </c>
      <c r="DV149">
        <f t="shared" si="208"/>
        <v>0</v>
      </c>
      <c r="DW149">
        <f t="shared" si="209"/>
        <v>0</v>
      </c>
      <c r="DX149">
        <f t="shared" si="210"/>
        <v>0</v>
      </c>
      <c r="DY149">
        <f t="shared" si="211"/>
        <v>0</v>
      </c>
      <c r="DZ149">
        <f t="shared" si="212"/>
        <v>0</v>
      </c>
      <c r="EA149" s="17">
        <f t="shared" si="202"/>
        <v>1</v>
      </c>
      <c r="EB149" s="85"/>
      <c r="EC149" s="85" t="str">
        <f t="shared" si="197"/>
        <v/>
      </c>
      <c r="ED149" s="85"/>
      <c r="EE149" s="65" t="s">
        <v>345</v>
      </c>
      <c r="EF149" s="84" t="s">
        <v>2211</v>
      </c>
      <c r="EG149" s="85"/>
      <c r="EH149" s="62" t="s">
        <v>357</v>
      </c>
      <c r="EI149" s="63" t="s">
        <v>357</v>
      </c>
      <c r="EJ149" s="64"/>
      <c r="EO149" s="65" t="s">
        <v>396</v>
      </c>
      <c r="EP149" s="65" t="s">
        <v>396</v>
      </c>
      <c r="EQ149" s="69" t="s">
        <v>933</v>
      </c>
      <c r="ER149" s="69" t="s">
        <v>721</v>
      </c>
      <c r="ES149" s="69" t="s">
        <v>644</v>
      </c>
      <c r="ET149" s="78" t="s">
        <v>628</v>
      </c>
      <c r="EU149" s="69" t="s">
        <v>628</v>
      </c>
      <c r="EV149" s="69" t="s">
        <v>623</v>
      </c>
      <c r="EW149" s="69" t="s">
        <v>629</v>
      </c>
      <c r="EX149" s="69" t="s">
        <v>621</v>
      </c>
      <c r="EY149" s="69" t="s">
        <v>629</v>
      </c>
      <c r="EZ149" s="69" t="s">
        <v>635</v>
      </c>
      <c r="FA149" s="69" t="s">
        <v>635</v>
      </c>
      <c r="FB149" s="84" t="str">
        <f>""</f>
        <v/>
      </c>
      <c r="FH149" s="84">
        <f t="shared" si="193"/>
        <v>0</v>
      </c>
      <c r="FI149" s="84">
        <f t="shared" si="194"/>
        <v>1</v>
      </c>
      <c r="FJ149" s="85" t="s">
        <v>1470</v>
      </c>
      <c r="FN149" s="84">
        <f t="shared" si="195"/>
        <v>0</v>
      </c>
      <c r="FO149" s="84">
        <f t="shared" si="196"/>
        <v>1</v>
      </c>
      <c r="FP149" s="84" t="str">
        <f>""</f>
        <v/>
      </c>
    </row>
    <row r="150" spans="1:172" x14ac:dyDescent="0.25">
      <c r="A150" s="236"/>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c r="AE150" s="237"/>
      <c r="AF150" s="237"/>
      <c r="AG150" s="237"/>
      <c r="AH150" s="237"/>
      <c r="AI150" s="237"/>
      <c r="AJ150" s="237"/>
      <c r="AK150" s="237"/>
      <c r="AL150" s="237"/>
      <c r="AM150" s="237"/>
      <c r="AN150" s="237"/>
      <c r="AO150" s="237"/>
      <c r="AP150" s="237"/>
      <c r="AQ150" s="237"/>
      <c r="AR150" s="237"/>
      <c r="AS150" s="237"/>
      <c r="AT150" s="237"/>
      <c r="AU150" s="237"/>
      <c r="AV150" s="237"/>
      <c r="AW150" s="237"/>
      <c r="AX150" s="237"/>
      <c r="AY150" s="237"/>
      <c r="AZ150" s="237"/>
      <c r="BA150" s="237"/>
      <c r="BB150" s="237"/>
      <c r="BC150" s="237"/>
      <c r="BD150" s="237"/>
      <c r="BE150" s="237"/>
      <c r="BF150" s="237"/>
      <c r="BG150" s="237"/>
      <c r="BH150" s="237"/>
      <c r="BI150" s="237"/>
      <c r="BJ150" s="237"/>
      <c r="BK150" s="237"/>
      <c r="BL150" s="237"/>
      <c r="BM150" s="237"/>
      <c r="BN150" s="237"/>
      <c r="BO150" s="237"/>
      <c r="BP150" s="237"/>
      <c r="BQ150" s="237"/>
      <c r="BR150" s="237"/>
      <c r="BS150" s="237"/>
      <c r="BT150" s="237"/>
      <c r="BU150" s="237"/>
      <c r="BV150" s="237"/>
      <c r="BW150" s="237"/>
      <c r="BX150" s="237"/>
      <c r="BY150" s="237"/>
      <c r="BZ150" s="237"/>
      <c r="CA150" s="237"/>
      <c r="CB150" s="237"/>
      <c r="CC150" s="237"/>
      <c r="CD150" s="237"/>
      <c r="CE150" s="237"/>
      <c r="CF150" s="237"/>
      <c r="CG150" s="237"/>
      <c r="CH150" s="237"/>
      <c r="CI150" s="237"/>
      <c r="CJ150" s="237"/>
      <c r="CK150" s="237"/>
      <c r="CL150" s="237"/>
      <c r="CM150" s="237"/>
      <c r="CN150" s="237"/>
      <c r="CV150">
        <f t="shared" ca="1" si="189"/>
        <v>1</v>
      </c>
      <c r="CW150" s="58" t="str">
        <f>Isengard!W70</f>
        <v/>
      </c>
      <c r="DC150" s="84">
        <f t="shared" si="182"/>
        <v>1</v>
      </c>
      <c r="DD150" s="84">
        <f>Isengard!AP7</f>
        <v>0</v>
      </c>
      <c r="DE150" s="84" t="str">
        <f>Isengard!AA7</f>
        <v>Uruk-hai Scout</v>
      </c>
      <c r="DF150" s="84" t="str">
        <f>Isengard!CA7</f>
        <v>-</v>
      </c>
      <c r="DK150" s="84"/>
      <c r="DL150">
        <f>LOOKUP(DK146,$EH:$EH,$EM:$EM)</f>
        <v>0</v>
      </c>
      <c r="DM150" s="84">
        <f t="shared" si="224"/>
        <v>0</v>
      </c>
      <c r="DN150">
        <f t="shared" si="221"/>
        <v>0</v>
      </c>
      <c r="DO150">
        <f t="shared" si="222"/>
        <v>0</v>
      </c>
      <c r="DP150">
        <f t="shared" si="223"/>
        <v>0</v>
      </c>
      <c r="DQ150">
        <f t="shared" si="216"/>
        <v>0</v>
      </c>
      <c r="DR150">
        <f t="shared" si="217"/>
        <v>0</v>
      </c>
      <c r="DS150">
        <f t="shared" si="218"/>
        <v>0</v>
      </c>
      <c r="DT150">
        <f t="shared" si="206"/>
        <v>0</v>
      </c>
      <c r="DU150">
        <f t="shared" si="207"/>
        <v>0</v>
      </c>
      <c r="DV150">
        <f t="shared" si="208"/>
        <v>0</v>
      </c>
      <c r="DW150">
        <f t="shared" si="209"/>
        <v>0</v>
      </c>
      <c r="DX150">
        <f t="shared" si="210"/>
        <v>0</v>
      </c>
      <c r="DY150">
        <f t="shared" si="211"/>
        <v>0</v>
      </c>
      <c r="DZ150">
        <f t="shared" si="212"/>
        <v>0</v>
      </c>
      <c r="EA150" s="17">
        <f t="shared" si="202"/>
        <v>1</v>
      </c>
      <c r="EB150" s="85"/>
      <c r="EC150" s="85" t="str">
        <f t="shared" si="197"/>
        <v/>
      </c>
      <c r="ED150" s="85"/>
      <c r="EE150" s="65" t="s">
        <v>344</v>
      </c>
      <c r="EF150" s="84" t="s">
        <v>2290</v>
      </c>
      <c r="EG150" s="85"/>
      <c r="EH150" s="62" t="s">
        <v>385</v>
      </c>
      <c r="EI150" s="63" t="s">
        <v>385</v>
      </c>
      <c r="EJ150" s="64" t="s">
        <v>880</v>
      </c>
      <c r="EO150" s="65" t="s">
        <v>2359</v>
      </c>
      <c r="EP150" s="65" t="s">
        <v>2359</v>
      </c>
      <c r="EQ150" s="69" t="s">
        <v>948</v>
      </c>
      <c r="ER150" s="69" t="s">
        <v>1847</v>
      </c>
      <c r="ES150" s="69" t="s">
        <v>1042</v>
      </c>
      <c r="ET150" s="78" t="s">
        <v>628</v>
      </c>
      <c r="EU150" s="69" t="s">
        <v>623</v>
      </c>
      <c r="EV150" s="69" t="s">
        <v>629</v>
      </c>
      <c r="EW150" s="69" t="s">
        <v>629</v>
      </c>
      <c r="EX150" s="69" t="s">
        <v>629</v>
      </c>
      <c r="EY150" s="84" t="str">
        <f>""</f>
        <v/>
      </c>
      <c r="EZ150" s="84" t="str">
        <f>""</f>
        <v/>
      </c>
      <c r="FA150" s="84" t="str">
        <f>""</f>
        <v/>
      </c>
      <c r="FB150" s="73" t="s">
        <v>2827</v>
      </c>
      <c r="FH150" s="84">
        <f t="shared" si="193"/>
        <v>0</v>
      </c>
      <c r="FI150" s="84">
        <f t="shared" si="194"/>
        <v>1</v>
      </c>
      <c r="FJ150" s="85" t="s">
        <v>1471</v>
      </c>
      <c r="FN150" s="84">
        <f t="shared" si="195"/>
        <v>1</v>
      </c>
      <c r="FO150" s="84">
        <f t="shared" si="196"/>
        <v>1</v>
      </c>
      <c r="FP150" s="84" t="s">
        <v>289</v>
      </c>
    </row>
    <row r="151" spans="1:172" x14ac:dyDescent="0.25">
      <c r="A151" s="236"/>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7"/>
      <c r="BR151" s="237"/>
      <c r="BS151" s="237"/>
      <c r="BT151" s="237"/>
      <c r="BU151" s="237"/>
      <c r="BV151" s="237"/>
      <c r="BW151" s="237"/>
      <c r="BX151" s="237"/>
      <c r="BY151" s="237"/>
      <c r="BZ151" s="237"/>
      <c r="CA151" s="237"/>
      <c r="CB151" s="237"/>
      <c r="CC151" s="237"/>
      <c r="CD151" s="237"/>
      <c r="CE151" s="237"/>
      <c r="CF151" s="237"/>
      <c r="CG151" s="237"/>
      <c r="CH151" s="237"/>
      <c r="CI151" s="237"/>
      <c r="CJ151" s="237"/>
      <c r="CK151" s="237"/>
      <c r="CL151" s="237"/>
      <c r="CM151" s="237"/>
      <c r="CN151" s="237"/>
      <c r="CV151">
        <f t="shared" ca="1" si="189"/>
        <v>1</v>
      </c>
      <c r="CW151" s="58" t="str">
        <f>Isengard!W71</f>
        <v/>
      </c>
      <c r="DC151" s="84">
        <f t="shared" si="182"/>
        <v>1</v>
      </c>
      <c r="DD151" s="84">
        <f>Isengard!AP8</f>
        <v>0</v>
      </c>
      <c r="DE151" s="84" t="str">
        <f>Isengard!AA8</f>
        <v>Uruk-hai Marauder</v>
      </c>
      <c r="DF151" s="84" t="str">
        <f>Isengard!CA8</f>
        <v>-</v>
      </c>
      <c r="DH151">
        <v>30</v>
      </c>
      <c r="DI151">
        <f>LOOKUP(DH151,$DC:$DC,$DE:$DE)</f>
        <v>0</v>
      </c>
      <c r="DJ151">
        <f>LOOKUP(DH151,$DC:$DC,$DF:$DF)</f>
        <v>0</v>
      </c>
      <c r="DK151" s="61">
        <f t="shared" ref="DK151" si="225">IF(DI151=0,0,CONCATENATE(DI151,IF(OR(COUNT(FIND("Horse",DJ151))=1,COUNT(FIND("Warg",DJ151))=1,COUNT(FIND("Engineer Captain",DJ151))=1,COUNT(FIND("War Camel",DJ151))=1,COUNT(FIND("Fell warg",DJ151))=1,COUNT(FIND("The white warg",DJ151))=1),"1.",""),IF(OR(COUNT(FIND("armoured horse",DJ151))=1,COUNT(FIND("Troll",DJ151))=1,COUNT(FIND("Mahûd Beastmaster",DJ151))=1,COUNT(FIND("Signal Tower",DJ151))=1),"2.",""),IF(OR(COUNT(FIND("Fell Beast",DJ151))=1,COUNT(FIND("Upgraded Crew",DJ151))=1,COUNT(FIND("Khandish chariot",DJ151))=1),"3.",""),IF(COUNT(FIND("armoured Fell beast",DJ151))=1,"4.",""),IF(COUNT(FIND("Horned Fell beast",DJ151))=1,"5.","")))</f>
        <v>0</v>
      </c>
      <c r="DL151">
        <f>LOOKUP(DK151,$EH:$EH,$EI:$EI)</f>
        <v>0</v>
      </c>
      <c r="DM151" s="61">
        <f t="shared" ref="DM151" si="226">IF(DL151=0,0,CONCATENATE(DL151,IF(OR(COUNT(FIND("Morgul Arrows",DJ151))=1,COUNT(FIND("Shield",DJ151))=1,COUNT(FIND("The One Ring",DJ151))=1,COUNT(FIND("Breathe Fire",DJ151))=1,COUNT(FIND("Campfire",DJ151))=1,COUNT(FIND("Stone Flail",DJ151))=1),"1.",""),IF(OR(COUNT(FIND("Armour",DJ151))=1,COUNT(FIND("Fly",DJ151))=1,COUNT(FIND("Crown of Morgul",DJ151))=1,COUNT(FIND("War Drum",DJ151))=1),"2.",""),IF(OR(COUNT(FIND("Heavy armour",DJ151))=1,COUNT(FIND("Tough hide",DJ151))=1,COUNT(FIND("Gnarled Hide",DJ151))=1),"3.",""),IF(OR(COUNT(FIND("Wyrmtongue",DJ151))=1,COUNT(FIND("Foul Temperament",DJ151))=1,COUNT(FIND("Easterling War drum",DJ151))=1),"4.","")))</f>
        <v>0</v>
      </c>
      <c r="DN151">
        <f t="shared" si="221"/>
        <v>0</v>
      </c>
      <c r="DO151">
        <f t="shared" si="222"/>
        <v>0</v>
      </c>
      <c r="DP151">
        <f t="shared" si="223"/>
        <v>0</v>
      </c>
      <c r="DQ151">
        <f t="shared" si="216"/>
        <v>0</v>
      </c>
      <c r="DR151">
        <f t="shared" si="217"/>
        <v>0</v>
      </c>
      <c r="DS151">
        <f t="shared" si="218"/>
        <v>0</v>
      </c>
      <c r="DT151">
        <f t="shared" si="206"/>
        <v>0</v>
      </c>
      <c r="DU151">
        <f t="shared" si="207"/>
        <v>0</v>
      </c>
      <c r="DV151">
        <f t="shared" si="208"/>
        <v>0</v>
      </c>
      <c r="DW151">
        <f t="shared" si="209"/>
        <v>0</v>
      </c>
      <c r="DX151">
        <f t="shared" si="210"/>
        <v>0</v>
      </c>
      <c r="DY151">
        <f t="shared" si="211"/>
        <v>0</v>
      </c>
      <c r="DZ151">
        <f t="shared" si="212"/>
        <v>0</v>
      </c>
      <c r="EA151" s="17">
        <f t="shared" si="202"/>
        <v>1</v>
      </c>
      <c r="EB151" s="85" t="str">
        <f>IF(COUNT(FIND(" with ",DJ151))=1,SUBSTITUTE(DJ151,CONCATENATE(DI151," with"),""),"")</f>
        <v/>
      </c>
      <c r="EC151" s="85" t="str">
        <f t="shared" si="197"/>
        <v/>
      </c>
      <c r="ED151" s="85"/>
      <c r="EE151" s="65" t="s">
        <v>894</v>
      </c>
      <c r="EF151" s="84" t="s">
        <v>2305</v>
      </c>
      <c r="EG151" s="85"/>
      <c r="EH151" s="62" t="s">
        <v>881</v>
      </c>
      <c r="EI151" s="63" t="s">
        <v>385</v>
      </c>
      <c r="EJ151" s="64" t="s">
        <v>880</v>
      </c>
      <c r="EK151" s="84" t="s">
        <v>491</v>
      </c>
      <c r="EO151" s="65" t="s">
        <v>372</v>
      </c>
      <c r="EP151" s="65" t="s">
        <v>372</v>
      </c>
      <c r="EQ151" s="69" t="s">
        <v>926</v>
      </c>
      <c r="ER151" s="69" t="s">
        <v>1843</v>
      </c>
      <c r="ES151" s="69" t="s">
        <v>777</v>
      </c>
      <c r="ET151" s="78" t="s">
        <v>621</v>
      </c>
      <c r="EU151" s="69" t="s">
        <v>628</v>
      </c>
      <c r="EV151" s="69" t="s">
        <v>635</v>
      </c>
      <c r="EW151" s="69" t="s">
        <v>635</v>
      </c>
      <c r="EX151" s="69" t="s">
        <v>629</v>
      </c>
      <c r="EY151" s="84" t="str">
        <f>""</f>
        <v/>
      </c>
      <c r="EZ151" s="84" t="str">
        <f>""</f>
        <v/>
      </c>
      <c r="FA151" s="84" t="str">
        <f>""</f>
        <v/>
      </c>
      <c r="FB151" s="84" t="str">
        <f>""</f>
        <v/>
      </c>
      <c r="FH151" s="84">
        <f t="shared" si="193"/>
        <v>0</v>
      </c>
      <c r="FI151" s="84">
        <f t="shared" si="194"/>
        <v>1</v>
      </c>
      <c r="FJ151" s="85" t="s">
        <v>1472</v>
      </c>
      <c r="FN151" s="84">
        <f t="shared" si="195"/>
        <v>0</v>
      </c>
      <c r="FO151" s="84">
        <f t="shared" si="196"/>
        <v>1</v>
      </c>
      <c r="FP151" s="84" t="s">
        <v>1717</v>
      </c>
    </row>
    <row r="152" spans="1:172" x14ac:dyDescent="0.25">
      <c r="A152" s="236"/>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37"/>
      <c r="BA152" s="237"/>
      <c r="BB152" s="237"/>
      <c r="BC152" s="237"/>
      <c r="BD152" s="237"/>
      <c r="BE152" s="237"/>
      <c r="BF152" s="237"/>
      <c r="BG152" s="237"/>
      <c r="BH152" s="237"/>
      <c r="BI152" s="237"/>
      <c r="BJ152" s="237"/>
      <c r="BK152" s="237"/>
      <c r="BL152" s="237"/>
      <c r="BM152" s="237"/>
      <c r="BN152" s="237"/>
      <c r="BO152" s="237"/>
      <c r="BP152" s="237"/>
      <c r="BQ152" s="237"/>
      <c r="BR152" s="237"/>
      <c r="BS152" s="237"/>
      <c r="BT152" s="237"/>
      <c r="BU152" s="237"/>
      <c r="BV152" s="237"/>
      <c r="BW152" s="237"/>
      <c r="BX152" s="237"/>
      <c r="BY152" s="237"/>
      <c r="BZ152" s="237"/>
      <c r="CA152" s="237"/>
      <c r="CB152" s="237"/>
      <c r="CC152" s="237"/>
      <c r="CD152" s="237"/>
      <c r="CE152" s="237"/>
      <c r="CF152" s="237"/>
      <c r="CG152" s="237"/>
      <c r="CH152" s="237"/>
      <c r="CI152" s="237"/>
      <c r="CJ152" s="237"/>
      <c r="CK152" s="237"/>
      <c r="CL152" s="237"/>
      <c r="CM152" s="237"/>
      <c r="CN152" s="237"/>
      <c r="CV152">
        <f t="shared" ca="1" si="189"/>
        <v>1</v>
      </c>
      <c r="CW152" s="58" t="str">
        <f>Isengard!W72</f>
        <v/>
      </c>
      <c r="DC152" s="84">
        <f t="shared" si="182"/>
        <v>1</v>
      </c>
      <c r="DD152" s="84">
        <f>Isengard!AP9</f>
        <v>0</v>
      </c>
      <c r="DE152" s="84" t="str">
        <f>Isengard!AA9</f>
        <v>Uruk-hai Marauder</v>
      </c>
      <c r="DF152" s="84" t="str">
        <f>Isengard!CA9</f>
        <v>-</v>
      </c>
      <c r="DK152" s="84"/>
      <c r="DL152">
        <f>LOOKUP(DK151,$EH:$EH,$EJ:$EJ)</f>
        <v>0</v>
      </c>
      <c r="DM152" s="84">
        <f t="shared" ref="DM152:DM155" si="227">DL152</f>
        <v>0</v>
      </c>
      <c r="DN152">
        <f t="shared" si="221"/>
        <v>0</v>
      </c>
      <c r="DO152">
        <f t="shared" si="222"/>
        <v>0</v>
      </c>
      <c r="DP152">
        <f t="shared" si="223"/>
        <v>0</v>
      </c>
      <c r="DQ152">
        <f t="shared" si="216"/>
        <v>0</v>
      </c>
      <c r="DR152">
        <f t="shared" si="217"/>
        <v>0</v>
      </c>
      <c r="DS152">
        <f t="shared" si="218"/>
        <v>0</v>
      </c>
      <c r="DT152">
        <f t="shared" si="206"/>
        <v>0</v>
      </c>
      <c r="DU152">
        <f t="shared" si="207"/>
        <v>0</v>
      </c>
      <c r="DV152">
        <f t="shared" si="208"/>
        <v>0</v>
      </c>
      <c r="DW152">
        <f t="shared" si="209"/>
        <v>0</v>
      </c>
      <c r="DX152">
        <f t="shared" si="210"/>
        <v>0</v>
      </c>
      <c r="DY152">
        <f t="shared" si="211"/>
        <v>0</v>
      </c>
      <c r="DZ152">
        <f t="shared" si="212"/>
        <v>0</v>
      </c>
      <c r="EA152" s="17">
        <f t="shared" si="202"/>
        <v>1</v>
      </c>
      <c r="EB152" s="85"/>
      <c r="EC152" s="85" t="str">
        <f t="shared" si="197"/>
        <v/>
      </c>
      <c r="ED152" s="85"/>
      <c r="EE152" s="65" t="s">
        <v>394</v>
      </c>
      <c r="EF152" s="84" t="s">
        <v>2211</v>
      </c>
      <c r="EG152" s="85"/>
      <c r="EH152" s="62" t="s">
        <v>1069</v>
      </c>
      <c r="EI152" s="63" t="s">
        <v>363</v>
      </c>
      <c r="EJ152" s="64"/>
      <c r="EO152" s="65" t="s">
        <v>350</v>
      </c>
      <c r="EP152" s="65" t="s">
        <v>350</v>
      </c>
      <c r="EQ152" s="69" t="s">
        <v>926</v>
      </c>
      <c r="ER152" s="69" t="s">
        <v>1843</v>
      </c>
      <c r="ES152" s="69" t="s">
        <v>935</v>
      </c>
      <c r="ET152" s="78" t="s">
        <v>628</v>
      </c>
      <c r="EU152" s="69" t="s">
        <v>624</v>
      </c>
      <c r="EV152" s="69" t="s">
        <v>629</v>
      </c>
      <c r="EW152" s="69" t="s">
        <v>629</v>
      </c>
      <c r="EX152" s="69" t="s">
        <v>623</v>
      </c>
      <c r="EY152" s="69" t="s">
        <v>629</v>
      </c>
      <c r="EZ152" s="69" t="s">
        <v>635</v>
      </c>
      <c r="FA152" s="69" t="s">
        <v>635</v>
      </c>
      <c r="FB152" s="84" t="str">
        <f>""</f>
        <v/>
      </c>
      <c r="FH152" s="84">
        <f t="shared" si="193"/>
        <v>0</v>
      </c>
      <c r="FI152" s="84">
        <f t="shared" si="194"/>
        <v>1</v>
      </c>
      <c r="FJ152" s="85" t="s">
        <v>1473</v>
      </c>
      <c r="FN152" s="84">
        <f t="shared" si="195"/>
        <v>0</v>
      </c>
      <c r="FO152" s="84">
        <f t="shared" si="196"/>
        <v>1</v>
      </c>
      <c r="FP152" s="84" t="s">
        <v>1728</v>
      </c>
    </row>
    <row r="153" spans="1:172" x14ac:dyDescent="0.25">
      <c r="A153" s="236"/>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c r="AE153" s="237"/>
      <c r="AF153" s="237"/>
      <c r="AG153" s="237"/>
      <c r="AH153" s="237"/>
      <c r="AI153" s="237"/>
      <c r="AJ153" s="237"/>
      <c r="AK153" s="237"/>
      <c r="AL153" s="237"/>
      <c r="AM153" s="237"/>
      <c r="AN153" s="237"/>
      <c r="AO153" s="237"/>
      <c r="AP153" s="237"/>
      <c r="AQ153" s="237"/>
      <c r="AR153" s="237"/>
      <c r="AS153" s="237"/>
      <c r="AT153" s="237"/>
      <c r="AU153" s="237"/>
      <c r="AV153" s="237"/>
      <c r="AW153" s="237"/>
      <c r="AX153" s="237"/>
      <c r="AY153" s="237"/>
      <c r="AZ153" s="237"/>
      <c r="BA153" s="237"/>
      <c r="BB153" s="237"/>
      <c r="BC153" s="237"/>
      <c r="BD153" s="237"/>
      <c r="BE153" s="237"/>
      <c r="BF153" s="237"/>
      <c r="BG153" s="237"/>
      <c r="BH153" s="237"/>
      <c r="BI153" s="237"/>
      <c r="BJ153" s="237"/>
      <c r="BK153" s="237"/>
      <c r="BL153" s="237"/>
      <c r="BM153" s="237"/>
      <c r="BN153" s="237"/>
      <c r="BO153" s="237"/>
      <c r="BP153" s="237"/>
      <c r="BQ153" s="237"/>
      <c r="BR153" s="237"/>
      <c r="BS153" s="237"/>
      <c r="BT153" s="237"/>
      <c r="BU153" s="237"/>
      <c r="BV153" s="237"/>
      <c r="BW153" s="237"/>
      <c r="BX153" s="237"/>
      <c r="BY153" s="237"/>
      <c r="BZ153" s="237"/>
      <c r="CA153" s="237"/>
      <c r="CB153" s="237"/>
      <c r="CC153" s="237"/>
      <c r="CD153" s="237"/>
      <c r="CE153" s="237"/>
      <c r="CF153" s="237"/>
      <c r="CG153" s="237"/>
      <c r="CH153" s="237"/>
      <c r="CI153" s="237"/>
      <c r="CJ153" s="237"/>
      <c r="CK153" s="237"/>
      <c r="CL153" s="237"/>
      <c r="CM153" s="237"/>
      <c r="CN153" s="237"/>
      <c r="CV153">
        <f t="shared" ca="1" si="189"/>
        <v>1</v>
      </c>
      <c r="CW153" s="58" t="str">
        <f>Isengard!W73</f>
        <v/>
      </c>
      <c r="DC153" s="84">
        <f t="shared" si="182"/>
        <v>1</v>
      </c>
      <c r="DD153" s="84">
        <f>Isengard!AP10</f>
        <v>0</v>
      </c>
      <c r="DE153" s="84" t="str">
        <f>Isengard!AA10</f>
        <v>Uruk-hai Marauder</v>
      </c>
      <c r="DF153" s="84" t="str">
        <f>Isengard!CA10</f>
        <v>-</v>
      </c>
      <c r="DK153" s="84"/>
      <c r="DL153">
        <f>LOOKUP(DK151,$EH:$EH,$EK:$EK)</f>
        <v>0</v>
      </c>
      <c r="DM153" s="84">
        <f t="shared" si="227"/>
        <v>0</v>
      </c>
      <c r="DN153">
        <f t="shared" si="221"/>
        <v>0</v>
      </c>
      <c r="DO153">
        <f t="shared" si="222"/>
        <v>0</v>
      </c>
      <c r="DP153">
        <f t="shared" si="223"/>
        <v>0</v>
      </c>
      <c r="DQ153">
        <f t="shared" si="216"/>
        <v>0</v>
      </c>
      <c r="DR153">
        <f t="shared" si="217"/>
        <v>0</v>
      </c>
      <c r="DS153">
        <f t="shared" si="218"/>
        <v>0</v>
      </c>
      <c r="DT153">
        <f t="shared" si="206"/>
        <v>0</v>
      </c>
      <c r="DU153">
        <f t="shared" si="207"/>
        <v>0</v>
      </c>
      <c r="DV153">
        <f t="shared" si="208"/>
        <v>0</v>
      </c>
      <c r="DW153">
        <f t="shared" si="209"/>
        <v>0</v>
      </c>
      <c r="DX153">
        <f t="shared" si="210"/>
        <v>0</v>
      </c>
      <c r="DY153">
        <f t="shared" si="211"/>
        <v>0</v>
      </c>
      <c r="DZ153">
        <f t="shared" si="212"/>
        <v>0</v>
      </c>
      <c r="EA153" s="17">
        <f t="shared" si="202"/>
        <v>1</v>
      </c>
      <c r="EB153" s="85"/>
      <c r="EC153" s="85" t="str">
        <f t="shared" si="197"/>
        <v/>
      </c>
      <c r="ED153" s="85"/>
      <c r="EE153" s="65" t="s">
        <v>343</v>
      </c>
      <c r="EG153" s="85"/>
      <c r="EH153" s="62" t="s">
        <v>984</v>
      </c>
      <c r="EI153" s="63" t="s">
        <v>382</v>
      </c>
      <c r="EJ153" s="64"/>
      <c r="EO153" s="65" t="s">
        <v>939</v>
      </c>
      <c r="EP153" s="65" t="s">
        <v>350</v>
      </c>
      <c r="EQ153" s="69" t="s">
        <v>926</v>
      </c>
      <c r="ER153" s="69" t="s">
        <v>1843</v>
      </c>
      <c r="ES153" s="69" t="s">
        <v>935</v>
      </c>
      <c r="ET153" s="78" t="s">
        <v>628</v>
      </c>
      <c r="EU153" s="69" t="s">
        <v>622</v>
      </c>
      <c r="EV153" s="69" t="s">
        <v>629</v>
      </c>
      <c r="EW153" s="69" t="s">
        <v>629</v>
      </c>
      <c r="EX153" s="69" t="s">
        <v>623</v>
      </c>
      <c r="EY153" s="69" t="s">
        <v>629</v>
      </c>
      <c r="EZ153" s="69" t="s">
        <v>635</v>
      </c>
      <c r="FA153" s="69" t="s">
        <v>635</v>
      </c>
      <c r="FB153" s="84" t="str">
        <f>""</f>
        <v/>
      </c>
      <c r="FH153" s="84">
        <f t="shared" si="193"/>
        <v>0</v>
      </c>
      <c r="FI153" s="84">
        <f t="shared" si="194"/>
        <v>1</v>
      </c>
      <c r="FJ153" s="85" t="s">
        <v>1474</v>
      </c>
      <c r="FN153" s="84">
        <f t="shared" si="195"/>
        <v>0</v>
      </c>
      <c r="FO153" s="84">
        <f t="shared" si="196"/>
        <v>1</v>
      </c>
      <c r="FP153" s="84" t="s">
        <v>1729</v>
      </c>
    </row>
    <row r="154" spans="1:172" x14ac:dyDescent="0.25">
      <c r="A154" s="236"/>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237"/>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V154">
        <f t="shared" ca="1" si="189"/>
        <v>1</v>
      </c>
      <c r="CW154" s="58" t="str">
        <f>Isengard!W74</f>
        <v/>
      </c>
      <c r="DC154" s="84">
        <f t="shared" si="182"/>
        <v>1</v>
      </c>
      <c r="DD154" s="84">
        <f>Isengard!AP11</f>
        <v>0</v>
      </c>
      <c r="DE154" s="84" t="str">
        <f>Isengard!AA11</f>
        <v>Uruk-hai Marauder</v>
      </c>
      <c r="DF154" s="84" t="str">
        <f>Isengard!CA11</f>
        <v>-</v>
      </c>
      <c r="DK154" s="84"/>
      <c r="DL154">
        <f>LOOKUP(DK151,$EH:$EH,$EL:$EL)</f>
        <v>0</v>
      </c>
      <c r="DM154" s="84">
        <f t="shared" si="227"/>
        <v>0</v>
      </c>
      <c r="DN154">
        <f t="shared" si="221"/>
        <v>0</v>
      </c>
      <c r="DO154">
        <f t="shared" si="222"/>
        <v>0</v>
      </c>
      <c r="DP154">
        <f t="shared" si="223"/>
        <v>0</v>
      </c>
      <c r="DQ154">
        <f t="shared" si="216"/>
        <v>0</v>
      </c>
      <c r="DR154">
        <f t="shared" si="217"/>
        <v>0</v>
      </c>
      <c r="DS154">
        <f t="shared" si="218"/>
        <v>0</v>
      </c>
      <c r="DT154">
        <f t="shared" si="206"/>
        <v>0</v>
      </c>
      <c r="DU154">
        <f t="shared" si="207"/>
        <v>0</v>
      </c>
      <c r="DV154">
        <f t="shared" si="208"/>
        <v>0</v>
      </c>
      <c r="DW154">
        <f t="shared" si="209"/>
        <v>0</v>
      </c>
      <c r="DX154">
        <f t="shared" si="210"/>
        <v>0</v>
      </c>
      <c r="DY154">
        <f t="shared" si="211"/>
        <v>0</v>
      </c>
      <c r="DZ154">
        <f t="shared" si="212"/>
        <v>0</v>
      </c>
      <c r="EA154" s="17">
        <f t="shared" si="202"/>
        <v>1</v>
      </c>
      <c r="EB154" s="85"/>
      <c r="EC154" s="85" t="str">
        <f t="shared" si="197"/>
        <v/>
      </c>
      <c r="ED154" s="85"/>
      <c r="EE154" s="65" t="s">
        <v>2457</v>
      </c>
      <c r="EF154" s="84" t="s">
        <v>2584</v>
      </c>
      <c r="EG154" s="85"/>
      <c r="EH154" s="62" t="s">
        <v>370</v>
      </c>
      <c r="EI154" s="63" t="s">
        <v>370</v>
      </c>
      <c r="EJ154" s="64"/>
      <c r="EO154" s="65" t="s">
        <v>373</v>
      </c>
      <c r="EP154" s="65" t="s">
        <v>373</v>
      </c>
      <c r="EQ154" s="69" t="s">
        <v>926</v>
      </c>
      <c r="ER154" s="69" t="s">
        <v>1843</v>
      </c>
      <c r="ES154" s="69" t="s">
        <v>777</v>
      </c>
      <c r="ET154" s="78" t="s">
        <v>621</v>
      </c>
      <c r="EU154" s="69" t="s">
        <v>628</v>
      </c>
      <c r="EV154" s="69" t="s">
        <v>635</v>
      </c>
      <c r="EW154" s="69" t="s">
        <v>635</v>
      </c>
      <c r="EX154" s="69" t="s">
        <v>629</v>
      </c>
      <c r="EY154" s="84" t="str">
        <f>""</f>
        <v/>
      </c>
      <c r="EZ154" s="84" t="str">
        <f>""</f>
        <v/>
      </c>
      <c r="FA154" s="84" t="str">
        <f>""</f>
        <v/>
      </c>
      <c r="FB154" s="84" t="str">
        <f>""</f>
        <v/>
      </c>
      <c r="FH154" s="84">
        <f t="shared" si="193"/>
        <v>0</v>
      </c>
      <c r="FI154" s="84">
        <f t="shared" si="194"/>
        <v>1</v>
      </c>
      <c r="FJ154" s="85" t="s">
        <v>1475</v>
      </c>
      <c r="FN154" s="84">
        <f t="shared" si="195"/>
        <v>0</v>
      </c>
      <c r="FO154" s="84">
        <f t="shared" si="196"/>
        <v>1</v>
      </c>
      <c r="FP154" s="84" t="str">
        <f>""</f>
        <v/>
      </c>
    </row>
    <row r="155" spans="1:172" x14ac:dyDescent="0.25">
      <c r="A155" s="236"/>
      <c r="B155" s="91" t="str">
        <f>IF(AND(B138="",C138=""),"","I")</f>
        <v/>
      </c>
      <c r="C155" s="91" t="str">
        <f t="shared" ref="C155:AS155" si="228">IF(AND(C138="",D138=""),"","I")</f>
        <v/>
      </c>
      <c r="D155" s="91" t="str">
        <f t="shared" si="228"/>
        <v/>
      </c>
      <c r="E155" s="91" t="str">
        <f t="shared" si="228"/>
        <v/>
      </c>
      <c r="F155" s="91" t="str">
        <f t="shared" si="228"/>
        <v/>
      </c>
      <c r="G155" s="91" t="str">
        <f t="shared" si="228"/>
        <v/>
      </c>
      <c r="H155" s="91" t="str">
        <f t="shared" si="228"/>
        <v/>
      </c>
      <c r="I155" s="91" t="str">
        <f t="shared" si="228"/>
        <v/>
      </c>
      <c r="J155" s="91" t="str">
        <f t="shared" si="228"/>
        <v/>
      </c>
      <c r="K155" s="91" t="str">
        <f t="shared" si="228"/>
        <v/>
      </c>
      <c r="L155" s="91" t="str">
        <f t="shared" si="228"/>
        <v/>
      </c>
      <c r="M155" s="91" t="str">
        <f t="shared" si="228"/>
        <v/>
      </c>
      <c r="N155" s="91" t="str">
        <f t="shared" si="228"/>
        <v/>
      </c>
      <c r="O155" s="91" t="str">
        <f t="shared" si="228"/>
        <v/>
      </c>
      <c r="P155" s="91" t="str">
        <f t="shared" si="228"/>
        <v/>
      </c>
      <c r="Q155" s="91" t="str">
        <f t="shared" si="228"/>
        <v/>
      </c>
      <c r="R155" s="91" t="str">
        <f t="shared" si="228"/>
        <v/>
      </c>
      <c r="S155" s="91" t="str">
        <f t="shared" si="228"/>
        <v/>
      </c>
      <c r="T155" s="91" t="str">
        <f t="shared" si="228"/>
        <v/>
      </c>
      <c r="U155" s="91" t="str">
        <f t="shared" si="228"/>
        <v/>
      </c>
      <c r="V155" s="91" t="str">
        <f t="shared" si="228"/>
        <v/>
      </c>
      <c r="W155" s="91" t="str">
        <f t="shared" si="228"/>
        <v/>
      </c>
      <c r="X155" s="91" t="str">
        <f t="shared" si="228"/>
        <v/>
      </c>
      <c r="Y155" s="91" t="str">
        <f t="shared" si="228"/>
        <v/>
      </c>
      <c r="Z155" s="91" t="str">
        <f t="shared" si="228"/>
        <v/>
      </c>
      <c r="AA155" s="91" t="str">
        <f t="shared" si="228"/>
        <v/>
      </c>
      <c r="AB155" s="91" t="str">
        <f t="shared" si="228"/>
        <v/>
      </c>
      <c r="AC155" s="91" t="str">
        <f t="shared" si="228"/>
        <v/>
      </c>
      <c r="AD155" s="91" t="str">
        <f t="shared" si="228"/>
        <v/>
      </c>
      <c r="AE155" s="91" t="str">
        <f t="shared" si="228"/>
        <v/>
      </c>
      <c r="AF155" s="91" t="str">
        <f t="shared" si="228"/>
        <v/>
      </c>
      <c r="AG155" s="91" t="str">
        <f t="shared" si="228"/>
        <v/>
      </c>
      <c r="AH155" s="91" t="str">
        <f t="shared" si="228"/>
        <v/>
      </c>
      <c r="AI155" s="91" t="str">
        <f t="shared" si="228"/>
        <v/>
      </c>
      <c r="AJ155" s="91" t="str">
        <f t="shared" si="228"/>
        <v/>
      </c>
      <c r="AK155" s="91" t="str">
        <f t="shared" si="228"/>
        <v/>
      </c>
      <c r="AL155" s="91" t="str">
        <f t="shared" si="228"/>
        <v/>
      </c>
      <c r="AM155" s="91" t="str">
        <f t="shared" si="228"/>
        <v/>
      </c>
      <c r="AN155" s="91" t="str">
        <f t="shared" si="228"/>
        <v/>
      </c>
      <c r="AO155" s="91" t="str">
        <f t="shared" si="228"/>
        <v/>
      </c>
      <c r="AP155" s="91" t="str">
        <f t="shared" si="228"/>
        <v/>
      </c>
      <c r="AQ155" s="91" t="str">
        <f t="shared" si="228"/>
        <v/>
      </c>
      <c r="AR155" s="91" t="str">
        <f t="shared" si="228"/>
        <v/>
      </c>
      <c r="AS155" s="91" t="str">
        <f t="shared" si="228"/>
        <v/>
      </c>
      <c r="AT155" s="91" t="str">
        <f>IF(AND(AT138=""),"","I")</f>
        <v/>
      </c>
      <c r="AU155" s="237"/>
      <c r="AV155" s="91" t="str">
        <f>IF(AND(AV138="",AW138=""),"","I")</f>
        <v/>
      </c>
      <c r="AW155" s="91" t="str">
        <f t="shared" ref="AW155:CM155" si="229">IF(AND(AW138="",AX138=""),"","I")</f>
        <v/>
      </c>
      <c r="AX155" s="91" t="str">
        <f t="shared" si="229"/>
        <v/>
      </c>
      <c r="AY155" s="91" t="str">
        <f t="shared" si="229"/>
        <v/>
      </c>
      <c r="AZ155" s="91" t="str">
        <f t="shared" si="229"/>
        <v/>
      </c>
      <c r="BA155" s="91" t="str">
        <f t="shared" si="229"/>
        <v/>
      </c>
      <c r="BB155" s="91" t="str">
        <f t="shared" si="229"/>
        <v/>
      </c>
      <c r="BC155" s="91" t="str">
        <f t="shared" si="229"/>
        <v/>
      </c>
      <c r="BD155" s="91" t="str">
        <f t="shared" si="229"/>
        <v/>
      </c>
      <c r="BE155" s="91" t="str">
        <f t="shared" si="229"/>
        <v/>
      </c>
      <c r="BF155" s="91" t="str">
        <f t="shared" si="229"/>
        <v/>
      </c>
      <c r="BG155" s="91" t="str">
        <f t="shared" si="229"/>
        <v/>
      </c>
      <c r="BH155" s="91" t="str">
        <f t="shared" si="229"/>
        <v/>
      </c>
      <c r="BI155" s="91" t="str">
        <f t="shared" si="229"/>
        <v/>
      </c>
      <c r="BJ155" s="91" t="str">
        <f t="shared" si="229"/>
        <v/>
      </c>
      <c r="BK155" s="91" t="str">
        <f t="shared" si="229"/>
        <v/>
      </c>
      <c r="BL155" s="91" t="str">
        <f t="shared" si="229"/>
        <v/>
      </c>
      <c r="BM155" s="91" t="str">
        <f t="shared" si="229"/>
        <v/>
      </c>
      <c r="BN155" s="91" t="str">
        <f t="shared" si="229"/>
        <v/>
      </c>
      <c r="BO155" s="91" t="str">
        <f t="shared" si="229"/>
        <v/>
      </c>
      <c r="BP155" s="91" t="str">
        <f t="shared" si="229"/>
        <v/>
      </c>
      <c r="BQ155" s="91" t="str">
        <f t="shared" si="229"/>
        <v/>
      </c>
      <c r="BR155" s="91" t="str">
        <f t="shared" si="229"/>
        <v/>
      </c>
      <c r="BS155" s="91" t="str">
        <f t="shared" si="229"/>
        <v/>
      </c>
      <c r="BT155" s="91" t="str">
        <f t="shared" si="229"/>
        <v/>
      </c>
      <c r="BU155" s="91" t="str">
        <f t="shared" si="229"/>
        <v/>
      </c>
      <c r="BV155" s="91" t="str">
        <f t="shared" si="229"/>
        <v/>
      </c>
      <c r="BW155" s="91" t="str">
        <f t="shared" si="229"/>
        <v/>
      </c>
      <c r="BX155" s="91" t="str">
        <f t="shared" si="229"/>
        <v/>
      </c>
      <c r="BY155" s="91" t="str">
        <f t="shared" si="229"/>
        <v/>
      </c>
      <c r="BZ155" s="91" t="str">
        <f t="shared" si="229"/>
        <v/>
      </c>
      <c r="CA155" s="91" t="str">
        <f t="shared" si="229"/>
        <v/>
      </c>
      <c r="CB155" s="91" t="str">
        <f t="shared" si="229"/>
        <v/>
      </c>
      <c r="CC155" s="91" t="str">
        <f t="shared" si="229"/>
        <v/>
      </c>
      <c r="CD155" s="91" t="str">
        <f t="shared" si="229"/>
        <v/>
      </c>
      <c r="CE155" s="91" t="str">
        <f t="shared" si="229"/>
        <v/>
      </c>
      <c r="CF155" s="91" t="str">
        <f t="shared" si="229"/>
        <v/>
      </c>
      <c r="CG155" s="91" t="str">
        <f t="shared" si="229"/>
        <v/>
      </c>
      <c r="CH155" s="91" t="str">
        <f t="shared" si="229"/>
        <v/>
      </c>
      <c r="CI155" s="91" t="str">
        <f t="shared" si="229"/>
        <v/>
      </c>
      <c r="CJ155" s="91" t="str">
        <f t="shared" si="229"/>
        <v/>
      </c>
      <c r="CK155" s="91" t="str">
        <f t="shared" si="229"/>
        <v/>
      </c>
      <c r="CL155" s="91" t="str">
        <f t="shared" si="229"/>
        <v/>
      </c>
      <c r="CM155" s="91" t="str">
        <f t="shared" si="229"/>
        <v/>
      </c>
      <c r="CN155" s="91" t="str">
        <f>IF(AND(CN138=""),"","I")</f>
        <v/>
      </c>
      <c r="CV155">
        <f t="shared" ca="1" si="189"/>
        <v>1</v>
      </c>
      <c r="CW155" s="58" t="str">
        <f>Isengard!W75</f>
        <v/>
      </c>
      <c r="DC155" s="84">
        <f t="shared" si="182"/>
        <v>1</v>
      </c>
      <c r="DD155" s="84">
        <f>Isengard!AP12</f>
        <v>0</v>
      </c>
      <c r="DE155" s="84" t="str">
        <f>Isengard!AA12</f>
        <v>Uruk-hai Marauder</v>
      </c>
      <c r="DF155" s="84" t="str">
        <f>Isengard!CA12</f>
        <v>-</v>
      </c>
      <c r="DK155" s="84"/>
      <c r="DL155">
        <f>LOOKUP(DK151,$EH:$EH,$EM:$EM)</f>
        <v>0</v>
      </c>
      <c r="DM155" s="84">
        <f t="shared" si="227"/>
        <v>0</v>
      </c>
      <c r="DN155">
        <f t="shared" si="221"/>
        <v>0</v>
      </c>
      <c r="DO155">
        <f t="shared" si="222"/>
        <v>0</v>
      </c>
      <c r="DP155">
        <f t="shared" si="223"/>
        <v>0</v>
      </c>
      <c r="DQ155">
        <f t="shared" si="216"/>
        <v>0</v>
      </c>
      <c r="DR155">
        <f t="shared" si="217"/>
        <v>0</v>
      </c>
      <c r="DS155">
        <f t="shared" si="218"/>
        <v>0</v>
      </c>
      <c r="DT155">
        <f t="shared" si="206"/>
        <v>0</v>
      </c>
      <c r="DU155">
        <f t="shared" si="207"/>
        <v>0</v>
      </c>
      <c r="DV155">
        <f t="shared" si="208"/>
        <v>0</v>
      </c>
      <c r="DW155">
        <f t="shared" si="209"/>
        <v>0</v>
      </c>
      <c r="DX155">
        <f t="shared" si="210"/>
        <v>0</v>
      </c>
      <c r="DY155">
        <f t="shared" si="211"/>
        <v>0</v>
      </c>
      <c r="DZ155">
        <f t="shared" si="212"/>
        <v>0</v>
      </c>
      <c r="EA155" s="17">
        <f t="shared" si="202"/>
        <v>1</v>
      </c>
      <c r="EB155" s="85"/>
      <c r="EC155" s="85" t="str">
        <f t="shared" si="197"/>
        <v/>
      </c>
      <c r="ED155" s="85"/>
      <c r="EE155" s="65" t="s">
        <v>337</v>
      </c>
      <c r="EF155" s="84" t="s">
        <v>2217</v>
      </c>
      <c r="EG155" s="85"/>
      <c r="EH155" s="62" t="s">
        <v>356</v>
      </c>
      <c r="EI155" s="63" t="s">
        <v>356</v>
      </c>
      <c r="EJ155" s="64"/>
      <c r="EO155" s="65" t="s">
        <v>976</v>
      </c>
      <c r="EP155" s="65" t="s">
        <v>372</v>
      </c>
      <c r="EQ155" s="69" t="s">
        <v>926</v>
      </c>
      <c r="ER155" s="69" t="s">
        <v>1843</v>
      </c>
      <c r="ES155" s="69" t="s">
        <v>777</v>
      </c>
      <c r="ET155" s="78" t="s">
        <v>621</v>
      </c>
      <c r="EU155" s="69" t="s">
        <v>624</v>
      </c>
      <c r="EV155" s="69" t="s">
        <v>635</v>
      </c>
      <c r="EW155" s="69" t="s">
        <v>635</v>
      </c>
      <c r="EX155" s="69" t="s">
        <v>629</v>
      </c>
      <c r="EY155" s="84" t="str">
        <f>""</f>
        <v/>
      </c>
      <c r="EZ155" s="84" t="str">
        <f>""</f>
        <v/>
      </c>
      <c r="FA155" s="84" t="str">
        <f>""</f>
        <v/>
      </c>
      <c r="FB155" s="84" t="str">
        <f>""</f>
        <v/>
      </c>
      <c r="FH155" s="84">
        <f t="shared" si="193"/>
        <v>0</v>
      </c>
      <c r="FI155" s="84">
        <f t="shared" si="194"/>
        <v>1</v>
      </c>
      <c r="FJ155" s="85" t="s">
        <v>1476</v>
      </c>
      <c r="FN155" s="84">
        <f t="shared" si="195"/>
        <v>1</v>
      </c>
      <c r="FO155" s="84">
        <f t="shared" si="196"/>
        <v>1</v>
      </c>
      <c r="FP155" s="84" t="s">
        <v>290</v>
      </c>
    </row>
    <row r="156" spans="1:172" x14ac:dyDescent="0.25">
      <c r="A156" s="236"/>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237"/>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V156">
        <f t="shared" ca="1" si="189"/>
        <v>1</v>
      </c>
      <c r="CW156" s="58" t="str">
        <f>Isengard!W76</f>
        <v/>
      </c>
      <c r="DC156" s="84">
        <f t="shared" si="182"/>
        <v>1</v>
      </c>
      <c r="DD156" s="84">
        <f>Isengard!AP13</f>
        <v>0</v>
      </c>
      <c r="DE156" s="84" t="str">
        <f>Isengard!AA13</f>
        <v>Uruk-hai Warrior</v>
      </c>
      <c r="DF156" s="84" t="str">
        <f>Isengard!CA13</f>
        <v>-</v>
      </c>
      <c r="DH156">
        <v>31</v>
      </c>
      <c r="DI156">
        <f>LOOKUP(DH156,$DC:$DC,$DE:$DE)</f>
        <v>0</v>
      </c>
      <c r="DJ156">
        <f>LOOKUP(DH156,$DC:$DC,$DF:$DF)</f>
        <v>0</v>
      </c>
      <c r="DK156" s="61">
        <f t="shared" ref="DK156" si="230">IF(DI156=0,0,CONCATENATE(DI156,IF(OR(COUNT(FIND("Horse",DJ156))=1,COUNT(FIND("Warg",DJ156))=1,COUNT(FIND("Engineer Captain",DJ156))=1,COUNT(FIND("War Camel",DJ156))=1,COUNT(FIND("Fell warg",DJ156))=1,COUNT(FIND("The white warg",DJ156))=1),"1.",""),IF(OR(COUNT(FIND("armoured horse",DJ156))=1,COUNT(FIND("Troll",DJ156))=1,COUNT(FIND("Mahûd Beastmaster",DJ156))=1,COUNT(FIND("Signal Tower",DJ156))=1),"2.",""),IF(OR(COUNT(FIND("Fell Beast",DJ156))=1,COUNT(FIND("Upgraded Crew",DJ156))=1,COUNT(FIND("Khandish chariot",DJ156))=1),"3.",""),IF(COUNT(FIND("armoured Fell beast",DJ156))=1,"4.",""),IF(COUNT(FIND("Horned Fell beast",DJ156))=1,"5.","")))</f>
        <v>0</v>
      </c>
      <c r="DL156">
        <f>LOOKUP(DK156,$EH:$EH,$EI:$EI)</f>
        <v>0</v>
      </c>
      <c r="DM156" s="61">
        <f t="shared" ref="DM156" si="231">IF(DL156=0,0,CONCATENATE(DL156,IF(OR(COUNT(FIND("Morgul Arrows",DJ156))=1,COUNT(FIND("Shield",DJ156))=1,COUNT(FIND("The One Ring",DJ156))=1,COUNT(FIND("Breathe Fire",DJ156))=1,COUNT(FIND("Campfire",DJ156))=1,COUNT(FIND("Stone Flail",DJ156))=1),"1.",""),IF(OR(COUNT(FIND("Armour",DJ156))=1,COUNT(FIND("Fly",DJ156))=1,COUNT(FIND("Crown of Morgul",DJ156))=1,COUNT(FIND("War Drum",DJ156))=1),"2.",""),IF(OR(COUNT(FIND("Heavy armour",DJ156))=1,COUNT(FIND("Tough hide",DJ156))=1,COUNT(FIND("Gnarled Hide",DJ156))=1),"3.",""),IF(OR(COUNT(FIND("Wyrmtongue",DJ156))=1,COUNT(FIND("Foul Temperament",DJ156))=1,COUNT(FIND("Easterling War drum",DJ156))=1),"4.","")))</f>
        <v>0</v>
      </c>
      <c r="DN156">
        <f t="shared" si="221"/>
        <v>0</v>
      </c>
      <c r="DO156">
        <f t="shared" si="222"/>
        <v>0</v>
      </c>
      <c r="DP156">
        <f t="shared" si="223"/>
        <v>0</v>
      </c>
      <c r="DQ156">
        <f t="shared" si="216"/>
        <v>0</v>
      </c>
      <c r="DR156">
        <f t="shared" si="217"/>
        <v>0</v>
      </c>
      <c r="DS156">
        <f t="shared" si="218"/>
        <v>0</v>
      </c>
      <c r="DT156">
        <f t="shared" si="206"/>
        <v>0</v>
      </c>
      <c r="DU156">
        <f t="shared" si="207"/>
        <v>0</v>
      </c>
      <c r="DV156">
        <f t="shared" si="208"/>
        <v>0</v>
      </c>
      <c r="DW156">
        <f t="shared" si="209"/>
        <v>0</v>
      </c>
      <c r="DX156">
        <f t="shared" si="210"/>
        <v>0</v>
      </c>
      <c r="DY156">
        <f t="shared" si="211"/>
        <v>0</v>
      </c>
      <c r="DZ156">
        <f t="shared" si="212"/>
        <v>0</v>
      </c>
      <c r="EA156" s="17">
        <f t="shared" si="202"/>
        <v>1</v>
      </c>
      <c r="EB156" s="85" t="str">
        <f>IF(COUNT(FIND(" with ",DJ156))=1,SUBSTITUTE(DJ156,CONCATENATE(DI156," with"),""),"")</f>
        <v/>
      </c>
      <c r="EC156" s="85" t="str">
        <f t="shared" si="197"/>
        <v/>
      </c>
      <c r="ED156" s="85"/>
      <c r="EE156" s="65" t="s">
        <v>299</v>
      </c>
      <c r="EG156" s="85"/>
      <c r="EH156" s="62" t="s">
        <v>371</v>
      </c>
      <c r="EI156" s="63" t="s">
        <v>371</v>
      </c>
      <c r="EJ156" s="64"/>
      <c r="EO156" s="65" t="s">
        <v>349</v>
      </c>
      <c r="EP156" s="65" t="s">
        <v>349</v>
      </c>
      <c r="EQ156" s="69" t="s">
        <v>926</v>
      </c>
      <c r="ER156" s="69" t="s">
        <v>1843</v>
      </c>
      <c r="ES156" s="69" t="s">
        <v>777</v>
      </c>
      <c r="ET156" s="78" t="s">
        <v>623</v>
      </c>
      <c r="EU156" s="69" t="s">
        <v>628</v>
      </c>
      <c r="EV156" s="69" t="s">
        <v>635</v>
      </c>
      <c r="EW156" s="69" t="s">
        <v>629</v>
      </c>
      <c r="EX156" s="69" t="s">
        <v>623</v>
      </c>
      <c r="EY156" s="69" t="s">
        <v>635</v>
      </c>
      <c r="EZ156" s="69" t="s">
        <v>623</v>
      </c>
      <c r="FA156" s="69" t="s">
        <v>635</v>
      </c>
      <c r="FB156" s="70" t="s">
        <v>925</v>
      </c>
      <c r="FH156" s="84">
        <f t="shared" si="193"/>
        <v>0</v>
      </c>
      <c r="FI156" s="84">
        <f t="shared" si="194"/>
        <v>1</v>
      </c>
      <c r="FJ156" s="85" t="str">
        <f>""</f>
        <v/>
      </c>
      <c r="FN156" s="84">
        <f t="shared" si="195"/>
        <v>0</v>
      </c>
      <c r="FO156" s="84">
        <f t="shared" si="196"/>
        <v>1</v>
      </c>
      <c r="FP156" s="84" t="s">
        <v>1717</v>
      </c>
    </row>
    <row r="157" spans="1:172" x14ac:dyDescent="0.25">
      <c r="A157" s="236"/>
      <c r="B157" s="237" t="str">
        <f t="shared" ref="B157:AT157" si="232">LOOKUP(B173,$FO:$FO,$FP:$FP)</f>
        <v/>
      </c>
      <c r="C157" s="237" t="str">
        <f t="shared" si="232"/>
        <v/>
      </c>
      <c r="D157" s="237" t="str">
        <f t="shared" si="232"/>
        <v/>
      </c>
      <c r="E157" s="237" t="str">
        <f t="shared" si="232"/>
        <v/>
      </c>
      <c r="F157" s="237" t="str">
        <f t="shared" si="232"/>
        <v/>
      </c>
      <c r="G157" s="237" t="str">
        <f t="shared" si="232"/>
        <v/>
      </c>
      <c r="H157" s="237" t="str">
        <f t="shared" si="232"/>
        <v/>
      </c>
      <c r="I157" s="237" t="str">
        <f t="shared" si="232"/>
        <v/>
      </c>
      <c r="J157" s="237" t="str">
        <f t="shared" si="232"/>
        <v/>
      </c>
      <c r="K157" s="237" t="str">
        <f t="shared" si="232"/>
        <v/>
      </c>
      <c r="L157" s="237" t="str">
        <f t="shared" si="232"/>
        <v/>
      </c>
      <c r="M157" s="237" t="str">
        <f t="shared" si="232"/>
        <v/>
      </c>
      <c r="N157" s="237" t="str">
        <f t="shared" si="232"/>
        <v/>
      </c>
      <c r="O157" s="237" t="str">
        <f t="shared" si="232"/>
        <v/>
      </c>
      <c r="P157" s="237" t="str">
        <f t="shared" si="232"/>
        <v/>
      </c>
      <c r="Q157" s="237" t="str">
        <f t="shared" si="232"/>
        <v/>
      </c>
      <c r="R157" s="237" t="str">
        <f t="shared" si="232"/>
        <v/>
      </c>
      <c r="S157" s="237" t="str">
        <f t="shared" si="232"/>
        <v/>
      </c>
      <c r="T157" s="237" t="str">
        <f t="shared" si="232"/>
        <v/>
      </c>
      <c r="U157" s="237" t="str">
        <f t="shared" si="232"/>
        <v/>
      </c>
      <c r="V157" s="237" t="str">
        <f t="shared" si="232"/>
        <v/>
      </c>
      <c r="W157" s="237" t="str">
        <f t="shared" si="232"/>
        <v/>
      </c>
      <c r="X157" s="237" t="str">
        <f t="shared" si="232"/>
        <v/>
      </c>
      <c r="Y157" s="237" t="str">
        <f t="shared" si="232"/>
        <v/>
      </c>
      <c r="Z157" s="237" t="str">
        <f t="shared" si="232"/>
        <v/>
      </c>
      <c r="AA157" s="237" t="str">
        <f t="shared" si="232"/>
        <v/>
      </c>
      <c r="AB157" s="237" t="str">
        <f t="shared" si="232"/>
        <v/>
      </c>
      <c r="AC157" s="237" t="str">
        <f t="shared" si="232"/>
        <v/>
      </c>
      <c r="AD157" s="237" t="str">
        <f t="shared" si="232"/>
        <v/>
      </c>
      <c r="AE157" s="237" t="str">
        <f t="shared" si="232"/>
        <v/>
      </c>
      <c r="AF157" s="237" t="str">
        <f t="shared" si="232"/>
        <v/>
      </c>
      <c r="AG157" s="237" t="str">
        <f t="shared" si="232"/>
        <v/>
      </c>
      <c r="AH157" s="237" t="str">
        <f t="shared" si="232"/>
        <v/>
      </c>
      <c r="AI157" s="237" t="str">
        <f t="shared" si="232"/>
        <v/>
      </c>
      <c r="AJ157" s="237" t="str">
        <f t="shared" si="232"/>
        <v/>
      </c>
      <c r="AK157" s="237" t="str">
        <f t="shared" si="232"/>
        <v/>
      </c>
      <c r="AL157" s="237" t="str">
        <f t="shared" si="232"/>
        <v/>
      </c>
      <c r="AM157" s="237" t="str">
        <f t="shared" si="232"/>
        <v/>
      </c>
      <c r="AN157" s="237" t="str">
        <f t="shared" si="232"/>
        <v/>
      </c>
      <c r="AO157" s="237" t="str">
        <f t="shared" si="232"/>
        <v/>
      </c>
      <c r="AP157" s="237" t="str">
        <f t="shared" si="232"/>
        <v/>
      </c>
      <c r="AQ157" s="237" t="str">
        <f t="shared" si="232"/>
        <v/>
      </c>
      <c r="AR157" s="237" t="str">
        <f t="shared" si="232"/>
        <v/>
      </c>
      <c r="AS157" s="237" t="str">
        <f t="shared" si="232"/>
        <v/>
      </c>
      <c r="AT157" s="237" t="str">
        <f t="shared" si="232"/>
        <v/>
      </c>
      <c r="AU157" s="237"/>
      <c r="AV157" s="237" t="str">
        <f t="shared" ref="AV157:CN157" si="233">LOOKUP(AV173,$FO:$FO,$FP:$FP)</f>
        <v/>
      </c>
      <c r="AW157" s="237" t="str">
        <f t="shared" si="233"/>
        <v/>
      </c>
      <c r="AX157" s="237" t="str">
        <f t="shared" si="233"/>
        <v/>
      </c>
      <c r="AY157" s="237" t="str">
        <f t="shared" si="233"/>
        <v/>
      </c>
      <c r="AZ157" s="237" t="str">
        <f t="shared" si="233"/>
        <v/>
      </c>
      <c r="BA157" s="237" t="str">
        <f t="shared" si="233"/>
        <v/>
      </c>
      <c r="BB157" s="237" t="str">
        <f t="shared" si="233"/>
        <v/>
      </c>
      <c r="BC157" s="237" t="str">
        <f t="shared" si="233"/>
        <v/>
      </c>
      <c r="BD157" s="237" t="str">
        <f t="shared" si="233"/>
        <v/>
      </c>
      <c r="BE157" s="237" t="str">
        <f t="shared" si="233"/>
        <v/>
      </c>
      <c r="BF157" s="237" t="str">
        <f t="shared" si="233"/>
        <v/>
      </c>
      <c r="BG157" s="237" t="str">
        <f t="shared" si="233"/>
        <v/>
      </c>
      <c r="BH157" s="237" t="str">
        <f t="shared" si="233"/>
        <v/>
      </c>
      <c r="BI157" s="237" t="str">
        <f t="shared" si="233"/>
        <v/>
      </c>
      <c r="BJ157" s="237" t="str">
        <f t="shared" si="233"/>
        <v/>
      </c>
      <c r="BK157" s="237" t="str">
        <f t="shared" si="233"/>
        <v/>
      </c>
      <c r="BL157" s="237" t="str">
        <f t="shared" si="233"/>
        <v/>
      </c>
      <c r="BM157" s="237" t="str">
        <f t="shared" si="233"/>
        <v/>
      </c>
      <c r="BN157" s="237" t="str">
        <f t="shared" si="233"/>
        <v/>
      </c>
      <c r="BO157" s="237" t="str">
        <f t="shared" si="233"/>
        <v/>
      </c>
      <c r="BP157" s="237" t="str">
        <f t="shared" si="233"/>
        <v/>
      </c>
      <c r="BQ157" s="237" t="str">
        <f t="shared" si="233"/>
        <v/>
      </c>
      <c r="BR157" s="237" t="str">
        <f t="shared" si="233"/>
        <v/>
      </c>
      <c r="BS157" s="237" t="str">
        <f t="shared" si="233"/>
        <v/>
      </c>
      <c r="BT157" s="237" t="str">
        <f t="shared" si="233"/>
        <v/>
      </c>
      <c r="BU157" s="237" t="str">
        <f t="shared" si="233"/>
        <v/>
      </c>
      <c r="BV157" s="237" t="str">
        <f t="shared" si="233"/>
        <v/>
      </c>
      <c r="BW157" s="237" t="str">
        <f t="shared" si="233"/>
        <v/>
      </c>
      <c r="BX157" s="237" t="str">
        <f t="shared" si="233"/>
        <v/>
      </c>
      <c r="BY157" s="237" t="str">
        <f t="shared" si="233"/>
        <v/>
      </c>
      <c r="BZ157" s="237" t="str">
        <f t="shared" si="233"/>
        <v/>
      </c>
      <c r="CA157" s="237" t="str">
        <f t="shared" si="233"/>
        <v/>
      </c>
      <c r="CB157" s="237" t="str">
        <f t="shared" si="233"/>
        <v/>
      </c>
      <c r="CC157" s="237" t="str">
        <f t="shared" si="233"/>
        <v/>
      </c>
      <c r="CD157" s="237" t="str">
        <f t="shared" si="233"/>
        <v/>
      </c>
      <c r="CE157" s="237" t="str">
        <f t="shared" si="233"/>
        <v/>
      </c>
      <c r="CF157" s="237" t="str">
        <f t="shared" si="233"/>
        <v/>
      </c>
      <c r="CG157" s="237" t="str">
        <f t="shared" si="233"/>
        <v/>
      </c>
      <c r="CH157" s="237" t="str">
        <f t="shared" si="233"/>
        <v/>
      </c>
      <c r="CI157" s="237" t="str">
        <f t="shared" si="233"/>
        <v/>
      </c>
      <c r="CJ157" s="237" t="str">
        <f t="shared" si="233"/>
        <v/>
      </c>
      <c r="CK157" s="237" t="str">
        <f t="shared" si="233"/>
        <v/>
      </c>
      <c r="CL157" s="237" t="str">
        <f t="shared" si="233"/>
        <v/>
      </c>
      <c r="CM157" s="237" t="str">
        <f t="shared" si="233"/>
        <v/>
      </c>
      <c r="CN157" s="237" t="str">
        <f t="shared" si="233"/>
        <v/>
      </c>
      <c r="CV157">
        <f t="shared" ca="1" si="189"/>
        <v>1</v>
      </c>
      <c r="CW157" s="58" t="str">
        <f>Isengard!W77</f>
        <v/>
      </c>
      <c r="DC157" s="84">
        <f t="shared" si="182"/>
        <v>1</v>
      </c>
      <c r="DD157" s="84">
        <f>Isengard!AP14</f>
        <v>0</v>
      </c>
      <c r="DE157" s="84" t="str">
        <f>Isengard!AA14</f>
        <v>Uruk-hai Warrior</v>
      </c>
      <c r="DF157" s="84" t="str">
        <f>Isengard!CA14</f>
        <v>-</v>
      </c>
      <c r="DK157" s="84"/>
      <c r="DL157">
        <f>LOOKUP(DK156,$EH:$EH,$EJ:$EJ)</f>
        <v>0</v>
      </c>
      <c r="DM157" s="84">
        <f t="shared" ref="DM157:DM160" si="234">DL157</f>
        <v>0</v>
      </c>
      <c r="DN157">
        <f t="shared" si="221"/>
        <v>0</v>
      </c>
      <c r="DO157">
        <f t="shared" si="222"/>
        <v>0</v>
      </c>
      <c r="DP157">
        <f t="shared" si="223"/>
        <v>0</v>
      </c>
      <c r="DQ157">
        <f t="shared" si="216"/>
        <v>0</v>
      </c>
      <c r="DR157">
        <f t="shared" si="217"/>
        <v>0</v>
      </c>
      <c r="DS157">
        <f t="shared" si="218"/>
        <v>0</v>
      </c>
      <c r="DT157">
        <f t="shared" si="206"/>
        <v>0</v>
      </c>
      <c r="DU157">
        <f t="shared" si="207"/>
        <v>0</v>
      </c>
      <c r="DV157">
        <f t="shared" si="208"/>
        <v>0</v>
      </c>
      <c r="DW157">
        <f t="shared" si="209"/>
        <v>0</v>
      </c>
      <c r="DX157">
        <f t="shared" si="210"/>
        <v>0</v>
      </c>
      <c r="DY157">
        <f t="shared" si="211"/>
        <v>0</v>
      </c>
      <c r="DZ157">
        <f t="shared" si="212"/>
        <v>0</v>
      </c>
      <c r="EA157" s="17">
        <f t="shared" si="202"/>
        <v>1</v>
      </c>
      <c r="EB157" s="85"/>
      <c r="EC157" s="85" t="str">
        <f t="shared" si="197"/>
        <v/>
      </c>
      <c r="ED157" s="85"/>
      <c r="EE157" s="65" t="s">
        <v>417</v>
      </c>
      <c r="EF157" s="84" t="s">
        <v>2211</v>
      </c>
      <c r="EG157" s="85"/>
      <c r="EH157" s="62" t="s">
        <v>386</v>
      </c>
      <c r="EI157" s="63" t="s">
        <v>386</v>
      </c>
      <c r="EJ157" s="64" t="s">
        <v>880</v>
      </c>
      <c r="EO157" s="65" t="s">
        <v>357</v>
      </c>
      <c r="EP157" s="65" t="s">
        <v>357</v>
      </c>
      <c r="EQ157" s="69" t="s">
        <v>926</v>
      </c>
      <c r="ER157" s="69" t="s">
        <v>1843</v>
      </c>
      <c r="ES157" s="69" t="s">
        <v>935</v>
      </c>
      <c r="ET157" s="78" t="s">
        <v>621</v>
      </c>
      <c r="EU157" s="69" t="s">
        <v>628</v>
      </c>
      <c r="EV157" s="69" t="s">
        <v>629</v>
      </c>
      <c r="EW157" s="69" t="s">
        <v>629</v>
      </c>
      <c r="EX157" s="69" t="s">
        <v>623</v>
      </c>
      <c r="EY157" s="69" t="s">
        <v>629</v>
      </c>
      <c r="EZ157" s="69" t="s">
        <v>635</v>
      </c>
      <c r="FA157" s="69" t="s">
        <v>635</v>
      </c>
      <c r="FB157" s="70" t="s">
        <v>945</v>
      </c>
      <c r="FH157" s="84">
        <f t="shared" si="193"/>
        <v>1</v>
      </c>
      <c r="FI157" s="84">
        <f t="shared" si="194"/>
        <v>1</v>
      </c>
      <c r="FJ157" s="85" t="s">
        <v>1477</v>
      </c>
      <c r="FN157" s="84">
        <f t="shared" si="195"/>
        <v>0</v>
      </c>
      <c r="FO157" s="84">
        <f t="shared" si="196"/>
        <v>1</v>
      </c>
      <c r="FP157" s="84" t="s">
        <v>2179</v>
      </c>
    </row>
    <row r="158" spans="1:172" x14ac:dyDescent="0.25">
      <c r="A158" s="236"/>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237"/>
      <c r="BM158" s="237"/>
      <c r="BN158" s="237"/>
      <c r="BO158" s="237"/>
      <c r="BP158" s="237"/>
      <c r="BQ158" s="237"/>
      <c r="BR158" s="237"/>
      <c r="BS158" s="237"/>
      <c r="BT158" s="237"/>
      <c r="BU158" s="237"/>
      <c r="BV158" s="237"/>
      <c r="BW158" s="237"/>
      <c r="BX158" s="237"/>
      <c r="BY158" s="237"/>
      <c r="BZ158" s="237"/>
      <c r="CA158" s="237"/>
      <c r="CB158" s="237"/>
      <c r="CC158" s="237"/>
      <c r="CD158" s="237"/>
      <c r="CE158" s="237"/>
      <c r="CF158" s="237"/>
      <c r="CG158" s="237"/>
      <c r="CH158" s="237"/>
      <c r="CI158" s="237"/>
      <c r="CJ158" s="237"/>
      <c r="CK158" s="237"/>
      <c r="CL158" s="237"/>
      <c r="CM158" s="237"/>
      <c r="CN158" s="237"/>
      <c r="CV158">
        <f t="shared" ca="1" si="189"/>
        <v>1</v>
      </c>
      <c r="CW158" s="58" t="str">
        <f>Isengard!W78</f>
        <v/>
      </c>
      <c r="DC158" s="84">
        <f t="shared" si="182"/>
        <v>1</v>
      </c>
      <c r="DD158" s="84">
        <f>Isengard!AP15</f>
        <v>0</v>
      </c>
      <c r="DE158" s="84" t="str">
        <f>Isengard!AA15</f>
        <v>Uruk-hai Warrior</v>
      </c>
      <c r="DF158" s="84" t="str">
        <f>Isengard!CA15</f>
        <v>-</v>
      </c>
      <c r="DK158" s="84"/>
      <c r="DL158">
        <f>LOOKUP(DK156,$EH:$EH,$EK:$EK)</f>
        <v>0</v>
      </c>
      <c r="DM158" s="84">
        <f t="shared" si="234"/>
        <v>0</v>
      </c>
      <c r="DN158">
        <f t="shared" si="221"/>
        <v>0</v>
      </c>
      <c r="DO158">
        <f t="shared" si="222"/>
        <v>0</v>
      </c>
      <c r="DP158">
        <f t="shared" si="223"/>
        <v>0</v>
      </c>
      <c r="DQ158">
        <f t="shared" si="216"/>
        <v>0</v>
      </c>
      <c r="DR158">
        <f t="shared" si="217"/>
        <v>0</v>
      </c>
      <c r="DS158">
        <f t="shared" si="218"/>
        <v>0</v>
      </c>
      <c r="DT158">
        <f t="shared" si="206"/>
        <v>0</v>
      </c>
      <c r="DU158">
        <f t="shared" si="207"/>
        <v>0</v>
      </c>
      <c r="DV158">
        <f t="shared" si="208"/>
        <v>0</v>
      </c>
      <c r="DW158">
        <f t="shared" si="209"/>
        <v>0</v>
      </c>
      <c r="DX158">
        <f t="shared" si="210"/>
        <v>0</v>
      </c>
      <c r="DY158">
        <f t="shared" si="211"/>
        <v>0</v>
      </c>
      <c r="DZ158">
        <f t="shared" si="212"/>
        <v>0</v>
      </c>
      <c r="EA158" s="17">
        <f t="shared" si="202"/>
        <v>1</v>
      </c>
      <c r="EB158" s="85"/>
      <c r="EC158" s="85" t="str">
        <f t="shared" si="197"/>
        <v/>
      </c>
      <c r="ED158" s="85"/>
      <c r="EE158" s="65" t="s">
        <v>291</v>
      </c>
      <c r="EF158" s="84" t="s">
        <v>2320</v>
      </c>
      <c r="EG158" s="85"/>
      <c r="EH158" s="62" t="s">
        <v>882</v>
      </c>
      <c r="EI158" s="63" t="s">
        <v>386</v>
      </c>
      <c r="EJ158" s="64" t="s">
        <v>880</v>
      </c>
      <c r="EK158" s="84" t="s">
        <v>491</v>
      </c>
      <c r="EO158" s="65" t="s">
        <v>385</v>
      </c>
      <c r="EP158" s="65" t="s">
        <v>385</v>
      </c>
      <c r="EQ158" s="69" t="s">
        <v>547</v>
      </c>
      <c r="ER158" s="69" t="s">
        <v>547</v>
      </c>
      <c r="ES158" s="69" t="s">
        <v>547</v>
      </c>
      <c r="ET158" s="78" t="s">
        <v>769</v>
      </c>
      <c r="EU158" s="69" t="s">
        <v>662</v>
      </c>
      <c r="EV158" s="69" t="s">
        <v>547</v>
      </c>
      <c r="EW158" s="69" t="s">
        <v>623</v>
      </c>
      <c r="EX158" s="69" t="s">
        <v>547</v>
      </c>
      <c r="EY158" s="84" t="str">
        <f>""</f>
        <v/>
      </c>
      <c r="EZ158" s="84" t="str">
        <f>""</f>
        <v/>
      </c>
      <c r="FA158" s="84" t="str">
        <f>""</f>
        <v/>
      </c>
      <c r="FB158" s="70" t="s">
        <v>986</v>
      </c>
      <c r="FH158" s="84">
        <f t="shared" si="193"/>
        <v>0</v>
      </c>
      <c r="FI158" s="84">
        <f t="shared" si="194"/>
        <v>1</v>
      </c>
      <c r="FJ158" s="85" t="s">
        <v>1478</v>
      </c>
      <c r="FN158" s="84">
        <f t="shared" si="195"/>
        <v>0</v>
      </c>
      <c r="FO158" s="84">
        <f t="shared" si="196"/>
        <v>1</v>
      </c>
      <c r="FP158" s="84" t="s">
        <v>2180</v>
      </c>
    </row>
    <row r="159" spans="1:172" x14ac:dyDescent="0.25">
      <c r="A159" s="236"/>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D159" s="237"/>
      <c r="AE159" s="237"/>
      <c r="AF159" s="237"/>
      <c r="AG159" s="237"/>
      <c r="AH159" s="237"/>
      <c r="AI159" s="237"/>
      <c r="AJ159" s="237"/>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237"/>
      <c r="BM159" s="237"/>
      <c r="BN159" s="237"/>
      <c r="BO159" s="237"/>
      <c r="BP159" s="237"/>
      <c r="BQ159" s="237"/>
      <c r="BR159" s="237"/>
      <c r="BS159" s="237"/>
      <c r="BT159" s="237"/>
      <c r="BU159" s="237"/>
      <c r="BV159" s="237"/>
      <c r="BW159" s="237"/>
      <c r="BX159" s="237"/>
      <c r="BY159" s="237"/>
      <c r="BZ159" s="237"/>
      <c r="CA159" s="237"/>
      <c r="CB159" s="237"/>
      <c r="CC159" s="237"/>
      <c r="CD159" s="237"/>
      <c r="CE159" s="237"/>
      <c r="CF159" s="237"/>
      <c r="CG159" s="237"/>
      <c r="CH159" s="237"/>
      <c r="CI159" s="237"/>
      <c r="CJ159" s="237"/>
      <c r="CK159" s="237"/>
      <c r="CL159" s="237"/>
      <c r="CM159" s="237"/>
      <c r="CN159" s="237"/>
      <c r="CV159">
        <f t="shared" ca="1" si="189"/>
        <v>1</v>
      </c>
      <c r="CW159" s="58" t="str">
        <f>Isengard!W79</f>
        <v/>
      </c>
      <c r="DC159" s="84">
        <f t="shared" si="182"/>
        <v>1</v>
      </c>
      <c r="DD159" s="84">
        <f>Isengard!AP16</f>
        <v>0</v>
      </c>
      <c r="DE159" s="84" t="str">
        <f>Isengard!AA16</f>
        <v>Uruk-hai Warrior</v>
      </c>
      <c r="DF159" s="84" t="str">
        <f>Isengard!CA16</f>
        <v>-</v>
      </c>
      <c r="DK159" s="84"/>
      <c r="DL159">
        <f>LOOKUP(DK156,$EH:$EH,$EL:$EL)</f>
        <v>0</v>
      </c>
      <c r="DM159" s="84">
        <f t="shared" si="234"/>
        <v>0</v>
      </c>
      <c r="DN159">
        <f t="shared" si="221"/>
        <v>0</v>
      </c>
      <c r="DO159">
        <f t="shared" si="222"/>
        <v>0</v>
      </c>
      <c r="DP159">
        <f t="shared" si="223"/>
        <v>0</v>
      </c>
      <c r="DQ159">
        <f t="shared" si="216"/>
        <v>0</v>
      </c>
      <c r="DR159">
        <f t="shared" si="217"/>
        <v>0</v>
      </c>
      <c r="DS159">
        <f t="shared" si="218"/>
        <v>0</v>
      </c>
      <c r="DT159">
        <f t="shared" si="206"/>
        <v>0</v>
      </c>
      <c r="DU159">
        <f t="shared" si="207"/>
        <v>0</v>
      </c>
      <c r="DV159">
        <f t="shared" si="208"/>
        <v>0</v>
      </c>
      <c r="DW159">
        <f t="shared" si="209"/>
        <v>0</v>
      </c>
      <c r="DX159">
        <f t="shared" si="210"/>
        <v>0</v>
      </c>
      <c r="DY159">
        <f t="shared" si="211"/>
        <v>0</v>
      </c>
      <c r="DZ159">
        <f t="shared" si="212"/>
        <v>0</v>
      </c>
      <c r="EA159" s="17">
        <f t="shared" si="202"/>
        <v>1</v>
      </c>
      <c r="EB159" s="85"/>
      <c r="EC159" s="85" t="str">
        <f t="shared" si="197"/>
        <v/>
      </c>
      <c r="ED159" s="85"/>
      <c r="EE159" s="65" t="s">
        <v>364</v>
      </c>
      <c r="EF159" s="84" t="s">
        <v>2217</v>
      </c>
      <c r="EG159" s="85"/>
      <c r="EH159" s="62" t="s">
        <v>886</v>
      </c>
      <c r="EI159" s="63" t="s">
        <v>386</v>
      </c>
      <c r="EJ159" s="64" t="s">
        <v>880</v>
      </c>
      <c r="EK159" s="84" t="s">
        <v>491</v>
      </c>
      <c r="EL159" s="84" t="s">
        <v>382</v>
      </c>
      <c r="EO159" s="65" t="s">
        <v>382</v>
      </c>
      <c r="EP159" s="65" t="s">
        <v>382</v>
      </c>
      <c r="EQ159" s="69" t="s">
        <v>967</v>
      </c>
      <c r="ER159" s="69" t="s">
        <v>1843</v>
      </c>
      <c r="ES159" s="69" t="s">
        <v>968</v>
      </c>
      <c r="ET159" s="78" t="s">
        <v>622</v>
      </c>
      <c r="EU159" s="69" t="s">
        <v>622</v>
      </c>
      <c r="EV159" s="69" t="s">
        <v>623</v>
      </c>
      <c r="EW159" s="69" t="s">
        <v>623</v>
      </c>
      <c r="EX159" s="69" t="s">
        <v>623</v>
      </c>
      <c r="EY159" s="84" t="str">
        <f>""</f>
        <v/>
      </c>
      <c r="EZ159" s="84" t="str">
        <f>""</f>
        <v/>
      </c>
      <c r="FA159" s="84" t="str">
        <f>""</f>
        <v/>
      </c>
      <c r="FB159" s="70" t="s">
        <v>969</v>
      </c>
      <c r="FH159" s="84">
        <f t="shared" si="193"/>
        <v>0</v>
      </c>
      <c r="FI159" s="84">
        <f t="shared" si="194"/>
        <v>1</v>
      </c>
      <c r="FJ159" s="85" t="str">
        <f>""</f>
        <v/>
      </c>
      <c r="FN159" s="84">
        <f t="shared" si="195"/>
        <v>0</v>
      </c>
      <c r="FO159" s="84">
        <f t="shared" si="196"/>
        <v>1</v>
      </c>
      <c r="FP159" s="84" t="str">
        <f>""</f>
        <v/>
      </c>
    </row>
    <row r="160" spans="1:172" x14ac:dyDescent="0.25">
      <c r="A160" s="236"/>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D160" s="237"/>
      <c r="AE160" s="237"/>
      <c r="AF160" s="237"/>
      <c r="AG160" s="237"/>
      <c r="AH160" s="237"/>
      <c r="AI160" s="237"/>
      <c r="AJ160" s="237"/>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237"/>
      <c r="BM160" s="237"/>
      <c r="BN160" s="237"/>
      <c r="BO160" s="237"/>
      <c r="BP160" s="237"/>
      <c r="BQ160" s="237"/>
      <c r="BR160" s="237"/>
      <c r="BS160" s="237"/>
      <c r="BT160" s="237"/>
      <c r="BU160" s="237"/>
      <c r="BV160" s="237"/>
      <c r="BW160" s="237"/>
      <c r="BX160" s="237"/>
      <c r="BY160" s="237"/>
      <c r="BZ160" s="237"/>
      <c r="CA160" s="237"/>
      <c r="CB160" s="237"/>
      <c r="CC160" s="237"/>
      <c r="CD160" s="237"/>
      <c r="CE160" s="237"/>
      <c r="CF160" s="237"/>
      <c r="CG160" s="237"/>
      <c r="CH160" s="237"/>
      <c r="CI160" s="237"/>
      <c r="CJ160" s="237"/>
      <c r="CK160" s="237"/>
      <c r="CL160" s="237"/>
      <c r="CM160" s="237"/>
      <c r="CN160" s="237"/>
      <c r="CV160">
        <f t="shared" ca="1" si="189"/>
        <v>1</v>
      </c>
      <c r="CW160" s="58" t="str">
        <f>Isengard!W80</f>
        <v/>
      </c>
      <c r="DC160" s="84">
        <f t="shared" si="182"/>
        <v>1</v>
      </c>
      <c r="DD160" s="84">
        <f>Isengard!AP17</f>
        <v>0</v>
      </c>
      <c r="DE160" s="84" t="str">
        <f>Isengard!AA17</f>
        <v>Uruk-hai Warrior</v>
      </c>
      <c r="DF160" s="84" t="str">
        <f>Isengard!CA17</f>
        <v>-</v>
      </c>
      <c r="DK160" s="84"/>
      <c r="DL160">
        <f>LOOKUP(DK156,$EH:$EH,$EM:$EM)</f>
        <v>0</v>
      </c>
      <c r="DM160" s="84">
        <f t="shared" si="234"/>
        <v>0</v>
      </c>
      <c r="DN160">
        <f t="shared" si="221"/>
        <v>0</v>
      </c>
      <c r="DO160">
        <f t="shared" si="222"/>
        <v>0</v>
      </c>
      <c r="DP160">
        <f t="shared" si="223"/>
        <v>0</v>
      </c>
      <c r="DQ160">
        <f t="shared" si="216"/>
        <v>0</v>
      </c>
      <c r="DR160">
        <f t="shared" si="217"/>
        <v>0</v>
      </c>
      <c r="DS160">
        <f t="shared" si="218"/>
        <v>0</v>
      </c>
      <c r="DT160">
        <f t="shared" si="206"/>
        <v>0</v>
      </c>
      <c r="DU160">
        <f t="shared" si="207"/>
        <v>0</v>
      </c>
      <c r="DV160">
        <f t="shared" si="208"/>
        <v>0</v>
      </c>
      <c r="DW160">
        <f t="shared" si="209"/>
        <v>0</v>
      </c>
      <c r="DX160">
        <f t="shared" si="210"/>
        <v>0</v>
      </c>
      <c r="DY160">
        <f t="shared" si="211"/>
        <v>0</v>
      </c>
      <c r="DZ160">
        <f t="shared" si="212"/>
        <v>0</v>
      </c>
      <c r="EA160" s="17">
        <f t="shared" si="202"/>
        <v>1</v>
      </c>
      <c r="EB160" s="85"/>
      <c r="EC160" s="85" t="str">
        <f t="shared" si="197"/>
        <v/>
      </c>
      <c r="ED160" s="85"/>
      <c r="EE160" s="65" t="s">
        <v>339</v>
      </c>
      <c r="EF160" s="84" t="s">
        <v>2217</v>
      </c>
      <c r="EG160" s="85"/>
      <c r="EH160" s="62" t="s">
        <v>889</v>
      </c>
      <c r="EI160" s="63" t="s">
        <v>386</v>
      </c>
      <c r="EJ160" s="64" t="s">
        <v>880</v>
      </c>
      <c r="EK160" s="84" t="s">
        <v>491</v>
      </c>
      <c r="EL160" s="84" t="s">
        <v>382</v>
      </c>
      <c r="EM160" s="84" t="s">
        <v>885</v>
      </c>
      <c r="EO160" s="65" t="s">
        <v>363</v>
      </c>
      <c r="EP160" s="65" t="s">
        <v>363</v>
      </c>
      <c r="EQ160" s="69" t="s">
        <v>967</v>
      </c>
      <c r="ER160" s="69" t="s">
        <v>1843</v>
      </c>
      <c r="ES160" s="69" t="s">
        <v>968</v>
      </c>
      <c r="ET160" s="78" t="s">
        <v>622</v>
      </c>
      <c r="EU160" s="69" t="s">
        <v>668</v>
      </c>
      <c r="EV160" s="69" t="s">
        <v>623</v>
      </c>
      <c r="EW160" s="69" t="s">
        <v>623</v>
      </c>
      <c r="EX160" s="69" t="s">
        <v>621</v>
      </c>
      <c r="EY160" s="69" t="s">
        <v>629</v>
      </c>
      <c r="EZ160" s="69" t="s">
        <v>635</v>
      </c>
      <c r="FA160" s="69" t="s">
        <v>635</v>
      </c>
      <c r="FB160" s="70" t="s">
        <v>969</v>
      </c>
      <c r="FH160" s="84">
        <f t="shared" si="193"/>
        <v>1</v>
      </c>
      <c r="FI160" s="84">
        <f t="shared" si="194"/>
        <v>1</v>
      </c>
      <c r="FJ160" s="85" t="s">
        <v>1160</v>
      </c>
      <c r="FN160" s="84">
        <f t="shared" si="195"/>
        <v>1</v>
      </c>
      <c r="FO160" s="84">
        <f t="shared" si="196"/>
        <v>1</v>
      </c>
      <c r="FP160" s="84" t="s">
        <v>327</v>
      </c>
    </row>
    <row r="161" spans="1:172" x14ac:dyDescent="0.25">
      <c r="A161" s="236"/>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237"/>
      <c r="BM161" s="237"/>
      <c r="BN161" s="237"/>
      <c r="BO161" s="237"/>
      <c r="BP161" s="237"/>
      <c r="BQ161" s="237"/>
      <c r="BR161" s="237"/>
      <c r="BS161" s="237"/>
      <c r="BT161" s="237"/>
      <c r="BU161" s="237"/>
      <c r="BV161" s="237"/>
      <c r="BW161" s="237"/>
      <c r="BX161" s="237"/>
      <c r="BY161" s="237"/>
      <c r="BZ161" s="237"/>
      <c r="CA161" s="237"/>
      <c r="CB161" s="237"/>
      <c r="CC161" s="237"/>
      <c r="CD161" s="237"/>
      <c r="CE161" s="237"/>
      <c r="CF161" s="237"/>
      <c r="CG161" s="237"/>
      <c r="CH161" s="237"/>
      <c r="CI161" s="237"/>
      <c r="CJ161" s="237"/>
      <c r="CK161" s="237"/>
      <c r="CL161" s="237"/>
      <c r="CM161" s="237"/>
      <c r="CN161" s="237"/>
      <c r="CV161">
        <f t="shared" ca="1" si="189"/>
        <v>1</v>
      </c>
      <c r="CW161" t="str">
        <f>IF(CW163="","",CX161)</f>
        <v/>
      </c>
      <c r="CX161" s="59" t="s">
        <v>24</v>
      </c>
      <c r="DC161" s="84">
        <f t="shared" si="182"/>
        <v>1</v>
      </c>
      <c r="DD161" s="84">
        <f>Isengard!AP18</f>
        <v>0</v>
      </c>
      <c r="DE161" s="84" t="str">
        <f>Isengard!AA18</f>
        <v>Uruk-hai Berserker</v>
      </c>
      <c r="DF161" s="84" t="str">
        <f>Isengard!CA18</f>
        <v>-</v>
      </c>
      <c r="DH161">
        <v>32</v>
      </c>
      <c r="DI161">
        <f>LOOKUP(DH161,$DC:$DC,$DE:$DE)</f>
        <v>0</v>
      </c>
      <c r="DJ161">
        <f>LOOKUP(DH161,$DC:$DC,$DF:$DF)</f>
        <v>0</v>
      </c>
      <c r="DK161" s="61">
        <f t="shared" ref="DK161" si="235">IF(DI161=0,0,CONCATENATE(DI161,IF(OR(COUNT(FIND("Horse",DJ161))=1,COUNT(FIND("Warg",DJ161))=1,COUNT(FIND("Engineer Captain",DJ161))=1,COUNT(FIND("War Camel",DJ161))=1,COUNT(FIND("Fell warg",DJ161))=1,COUNT(FIND("The white warg",DJ161))=1),"1.",""),IF(OR(COUNT(FIND("armoured horse",DJ161))=1,COUNT(FIND("Troll",DJ161))=1,COUNT(FIND("Mahûd Beastmaster",DJ161))=1,COUNT(FIND("Signal Tower",DJ161))=1),"2.",""),IF(OR(COUNT(FIND("Fell Beast",DJ161))=1,COUNT(FIND("Upgraded Crew",DJ161))=1,COUNT(FIND("Khandish chariot",DJ161))=1),"3.",""),IF(COUNT(FIND("armoured Fell beast",DJ161))=1,"4.",""),IF(COUNT(FIND("Horned Fell beast",DJ161))=1,"5.","")))</f>
        <v>0</v>
      </c>
      <c r="DL161">
        <f>LOOKUP(DK161,$EH:$EH,$EI:$EI)</f>
        <v>0</v>
      </c>
      <c r="DM161" s="61">
        <f t="shared" ref="DM161" si="236">IF(DL161=0,0,CONCATENATE(DL161,IF(OR(COUNT(FIND("Morgul Arrows",DJ161))=1,COUNT(FIND("Shield",DJ161))=1,COUNT(FIND("The One Ring",DJ161))=1,COUNT(FIND("Breathe Fire",DJ161))=1,COUNT(FIND("Campfire",DJ161))=1,COUNT(FIND("Stone Flail",DJ161))=1),"1.",""),IF(OR(COUNT(FIND("Armour",DJ161))=1,COUNT(FIND("Fly",DJ161))=1,COUNT(FIND("Crown of Morgul",DJ161))=1,COUNT(FIND("War Drum",DJ161))=1),"2.",""),IF(OR(COUNT(FIND("Heavy armour",DJ161))=1,COUNT(FIND("Tough hide",DJ161))=1,COUNT(FIND("Gnarled Hide",DJ161))=1),"3.",""),IF(OR(COUNT(FIND("Wyrmtongue",DJ161))=1,COUNT(FIND("Foul Temperament",DJ161))=1,COUNT(FIND("Easterling War drum",DJ161))=1),"4.","")))</f>
        <v>0</v>
      </c>
      <c r="DN161">
        <f t="shared" si="221"/>
        <v>0</v>
      </c>
      <c r="DO161">
        <f t="shared" si="222"/>
        <v>0</v>
      </c>
      <c r="DP161">
        <f t="shared" si="223"/>
        <v>0</v>
      </c>
      <c r="DQ161">
        <f t="shared" si="216"/>
        <v>0</v>
      </c>
      <c r="DR161">
        <f t="shared" si="217"/>
        <v>0</v>
      </c>
      <c r="DS161">
        <f t="shared" si="218"/>
        <v>0</v>
      </c>
      <c r="DT161">
        <f t="shared" si="206"/>
        <v>0</v>
      </c>
      <c r="DU161">
        <f t="shared" si="207"/>
        <v>0</v>
      </c>
      <c r="DV161">
        <f t="shared" si="208"/>
        <v>0</v>
      </c>
      <c r="DW161">
        <f t="shared" si="209"/>
        <v>0</v>
      </c>
      <c r="DX161">
        <f t="shared" si="210"/>
        <v>0</v>
      </c>
      <c r="DY161">
        <f t="shared" si="211"/>
        <v>0</v>
      </c>
      <c r="DZ161">
        <f t="shared" si="212"/>
        <v>0</v>
      </c>
      <c r="EA161" s="17">
        <f t="shared" si="202"/>
        <v>1</v>
      </c>
      <c r="EB161" s="85" t="str">
        <f>IF(COUNT(FIND(" with ",DJ161))=1,SUBSTITUTE(DJ161,CONCATENATE(DI161," with"),""),"")</f>
        <v/>
      </c>
      <c r="EC161" s="85" t="str">
        <f t="shared" si="197"/>
        <v/>
      </c>
      <c r="ED161" s="85"/>
      <c r="EE161" s="65" t="s">
        <v>365</v>
      </c>
      <c r="EF161" s="84" t="s">
        <v>2217</v>
      </c>
      <c r="EG161" s="85"/>
      <c r="EH161" s="62" t="s">
        <v>887</v>
      </c>
      <c r="EI161" s="63" t="s">
        <v>386</v>
      </c>
      <c r="EJ161" s="64" t="s">
        <v>880</v>
      </c>
      <c r="EK161" s="84" t="s">
        <v>491</v>
      </c>
      <c r="EL161" s="84" t="s">
        <v>885</v>
      </c>
      <c r="EO161" s="65" t="s">
        <v>984</v>
      </c>
      <c r="EP161" s="65" t="s">
        <v>382</v>
      </c>
      <c r="EQ161" s="69" t="s">
        <v>967</v>
      </c>
      <c r="ER161" s="69" t="s">
        <v>1843</v>
      </c>
      <c r="ES161" s="69" t="s">
        <v>968</v>
      </c>
      <c r="ET161" s="78" t="s">
        <v>622</v>
      </c>
      <c r="EU161" s="69" t="s">
        <v>622</v>
      </c>
      <c r="EV161" s="69" t="s">
        <v>623</v>
      </c>
      <c r="EW161" s="69" t="s">
        <v>623</v>
      </c>
      <c r="EX161" s="69" t="s">
        <v>623</v>
      </c>
      <c r="EY161" s="84" t="str">
        <f>""</f>
        <v/>
      </c>
      <c r="EZ161" s="84" t="str">
        <f>""</f>
        <v/>
      </c>
      <c r="FA161" s="84" t="str">
        <f>""</f>
        <v/>
      </c>
      <c r="FB161" s="70" t="s">
        <v>985</v>
      </c>
      <c r="FH161" s="84">
        <f t="shared" si="193"/>
        <v>0</v>
      </c>
      <c r="FI161" s="84">
        <f t="shared" si="194"/>
        <v>1</v>
      </c>
      <c r="FJ161" s="85" t="s">
        <v>1479</v>
      </c>
      <c r="FN161" s="84">
        <f t="shared" si="195"/>
        <v>0</v>
      </c>
      <c r="FO161" s="84">
        <f t="shared" si="196"/>
        <v>1</v>
      </c>
      <c r="FP161" s="84" t="s">
        <v>1717</v>
      </c>
    </row>
    <row r="162" spans="1:172" x14ac:dyDescent="0.25">
      <c r="A162" s="236"/>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237"/>
      <c r="BM162" s="237"/>
      <c r="BN162" s="237"/>
      <c r="BO162" s="237"/>
      <c r="BP162" s="237"/>
      <c r="BQ162" s="237"/>
      <c r="BR162" s="237"/>
      <c r="BS162" s="237"/>
      <c r="BT162" s="237"/>
      <c r="BU162" s="237"/>
      <c r="BV162" s="237"/>
      <c r="BW162" s="237"/>
      <c r="BX162" s="237"/>
      <c r="BY162" s="237"/>
      <c r="BZ162" s="237"/>
      <c r="CA162" s="237"/>
      <c r="CB162" s="237"/>
      <c r="CC162" s="237"/>
      <c r="CD162" s="237"/>
      <c r="CE162" s="237"/>
      <c r="CF162" s="237"/>
      <c r="CG162" s="237"/>
      <c r="CH162" s="237"/>
      <c r="CI162" s="237"/>
      <c r="CJ162" s="237"/>
      <c r="CK162" s="237"/>
      <c r="CL162" s="237"/>
      <c r="CM162" s="237"/>
      <c r="CN162" s="237"/>
      <c r="CV162">
        <f t="shared" ca="1" si="189"/>
        <v>1</v>
      </c>
      <c r="CW162" t="str">
        <f>IF(CW163="","",CX162)</f>
        <v/>
      </c>
      <c r="CX162" s="59" t="s">
        <v>546</v>
      </c>
      <c r="DC162" s="84">
        <f t="shared" si="182"/>
        <v>1</v>
      </c>
      <c r="DD162" s="84">
        <f>Isengard!AP19</f>
        <v>0</v>
      </c>
      <c r="DE162" s="84" t="str">
        <f>Isengard!AA19</f>
        <v>Feral Uruk-hai</v>
      </c>
      <c r="DF162" s="84" t="str">
        <f>Isengard!CA19</f>
        <v>-</v>
      </c>
      <c r="DK162" s="84"/>
      <c r="DL162">
        <f>LOOKUP(DK161,$EH:$EH,$EJ:$EJ)</f>
        <v>0</v>
      </c>
      <c r="DM162" s="84">
        <f t="shared" ref="DM162:DM165" si="237">DL162</f>
        <v>0</v>
      </c>
      <c r="DN162">
        <f t="shared" si="221"/>
        <v>0</v>
      </c>
      <c r="DO162">
        <f t="shared" si="222"/>
        <v>0</v>
      </c>
      <c r="DP162">
        <f t="shared" si="223"/>
        <v>0</v>
      </c>
      <c r="DQ162">
        <f t="shared" si="216"/>
        <v>0</v>
      </c>
      <c r="DR162">
        <f t="shared" si="217"/>
        <v>0</v>
      </c>
      <c r="DS162">
        <f t="shared" si="218"/>
        <v>0</v>
      </c>
      <c r="DT162">
        <f t="shared" si="206"/>
        <v>0</v>
      </c>
      <c r="DU162">
        <f t="shared" si="207"/>
        <v>0</v>
      </c>
      <c r="DV162">
        <f t="shared" si="208"/>
        <v>0</v>
      </c>
      <c r="DW162">
        <f t="shared" si="209"/>
        <v>0</v>
      </c>
      <c r="DX162">
        <f t="shared" si="210"/>
        <v>0</v>
      </c>
      <c r="DY162">
        <f t="shared" si="211"/>
        <v>0</v>
      </c>
      <c r="DZ162">
        <f t="shared" si="212"/>
        <v>0</v>
      </c>
      <c r="EA162" s="17">
        <f t="shared" si="202"/>
        <v>1</v>
      </c>
      <c r="EB162" s="85"/>
      <c r="EC162" s="85" t="str">
        <f t="shared" si="197"/>
        <v/>
      </c>
      <c r="ED162" s="85"/>
      <c r="EE162" s="65" t="s">
        <v>323</v>
      </c>
      <c r="EF162" s="84" t="s">
        <v>2295</v>
      </c>
      <c r="EG162" s="85"/>
      <c r="EH162" s="62" t="s">
        <v>883</v>
      </c>
      <c r="EI162" s="63" t="s">
        <v>386</v>
      </c>
      <c r="EJ162" s="64" t="s">
        <v>880</v>
      </c>
      <c r="EK162" s="84" t="s">
        <v>382</v>
      </c>
      <c r="EO162" s="65" t="s">
        <v>370</v>
      </c>
      <c r="EP162" s="65" t="s">
        <v>370</v>
      </c>
      <c r="EQ162" s="69" t="s">
        <v>933</v>
      </c>
      <c r="ER162" s="69" t="s">
        <v>1843</v>
      </c>
      <c r="ES162" s="69" t="s">
        <v>647</v>
      </c>
      <c r="ET162" s="78" t="s">
        <v>621</v>
      </c>
      <c r="EU162" s="69" t="s">
        <v>621</v>
      </c>
      <c r="EV162" s="69" t="s">
        <v>635</v>
      </c>
      <c r="EW162" s="69" t="s">
        <v>635</v>
      </c>
      <c r="EX162" s="69" t="s">
        <v>623</v>
      </c>
      <c r="EY162" s="84" t="str">
        <f>""</f>
        <v/>
      </c>
      <c r="EZ162" s="84" t="str">
        <f>""</f>
        <v/>
      </c>
      <c r="FA162" s="84" t="str">
        <f>""</f>
        <v/>
      </c>
      <c r="FB162" s="84" t="str">
        <f>""</f>
        <v/>
      </c>
      <c r="FH162" s="84">
        <f t="shared" si="193"/>
        <v>0</v>
      </c>
      <c r="FI162" s="84">
        <f t="shared" si="194"/>
        <v>1</v>
      </c>
      <c r="FJ162" s="85" t="s">
        <v>1480</v>
      </c>
      <c r="FN162" s="84">
        <f t="shared" si="195"/>
        <v>0</v>
      </c>
      <c r="FO162" s="84">
        <f t="shared" si="196"/>
        <v>1</v>
      </c>
      <c r="FP162" s="84" t="s">
        <v>2195</v>
      </c>
    </row>
    <row r="163" spans="1:172" x14ac:dyDescent="0.25">
      <c r="A163" s="236"/>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D163" s="237"/>
      <c r="AE163" s="237"/>
      <c r="AF163" s="237"/>
      <c r="AG163" s="237"/>
      <c r="AH163" s="237"/>
      <c r="AI163" s="237"/>
      <c r="AJ163" s="237"/>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237"/>
      <c r="BM163" s="237"/>
      <c r="BN163" s="237"/>
      <c r="BO163" s="237"/>
      <c r="BP163" s="237"/>
      <c r="BQ163" s="237"/>
      <c r="BR163" s="237"/>
      <c r="BS163" s="237"/>
      <c r="BT163" s="237"/>
      <c r="BU163" s="237"/>
      <c r="BV163" s="237"/>
      <c r="BW163" s="237"/>
      <c r="BX163" s="237"/>
      <c r="BY163" s="237"/>
      <c r="BZ163" s="237"/>
      <c r="CA163" s="237"/>
      <c r="CB163" s="237"/>
      <c r="CC163" s="237"/>
      <c r="CD163" s="237"/>
      <c r="CE163" s="237"/>
      <c r="CF163" s="237"/>
      <c r="CG163" s="237"/>
      <c r="CH163" s="237"/>
      <c r="CI163" s="237"/>
      <c r="CJ163" s="237"/>
      <c r="CK163" s="237"/>
      <c r="CL163" s="237"/>
      <c r="CM163" s="237"/>
      <c r="CN163" s="237"/>
      <c r="CV163">
        <f t="shared" ca="1" si="189"/>
        <v>1</v>
      </c>
      <c r="CW163" s="58" t="str">
        <f>'Harad and Umbar'!W3</f>
        <v/>
      </c>
      <c r="DC163" s="84">
        <f t="shared" si="182"/>
        <v>1</v>
      </c>
      <c r="DD163" s="84">
        <f>Isengard!AP20</f>
        <v>0</v>
      </c>
      <c r="DE163" s="84" t="str">
        <f>Isengard!AA20</f>
        <v>Isengard Troll</v>
      </c>
      <c r="DF163" s="84" t="str">
        <f>Isengard!CA20</f>
        <v>-</v>
      </c>
      <c r="DK163" s="84"/>
      <c r="DL163">
        <f>LOOKUP(DK161,$EH:$EH,$EK:$EK)</f>
        <v>0</v>
      </c>
      <c r="DM163" s="84">
        <f t="shared" si="237"/>
        <v>0</v>
      </c>
      <c r="DN163">
        <f t="shared" si="221"/>
        <v>0</v>
      </c>
      <c r="DO163">
        <f t="shared" si="222"/>
        <v>0</v>
      </c>
      <c r="DP163">
        <f t="shared" si="223"/>
        <v>0</v>
      </c>
      <c r="DQ163">
        <f t="shared" si="216"/>
        <v>0</v>
      </c>
      <c r="DR163">
        <f t="shared" si="217"/>
        <v>0</v>
      </c>
      <c r="DS163">
        <f t="shared" si="218"/>
        <v>0</v>
      </c>
      <c r="DT163">
        <f t="shared" si="206"/>
        <v>0</v>
      </c>
      <c r="DU163">
        <f t="shared" si="207"/>
        <v>0</v>
      </c>
      <c r="DV163">
        <f t="shared" si="208"/>
        <v>0</v>
      </c>
      <c r="DW163">
        <f t="shared" si="209"/>
        <v>0</v>
      </c>
      <c r="DX163">
        <f t="shared" si="210"/>
        <v>0</v>
      </c>
      <c r="DY163">
        <f t="shared" si="211"/>
        <v>0</v>
      </c>
      <c r="DZ163">
        <f t="shared" si="212"/>
        <v>0</v>
      </c>
      <c r="EA163" s="17">
        <f t="shared" si="202"/>
        <v>1</v>
      </c>
      <c r="EB163" s="85"/>
      <c r="EC163" s="85" t="str">
        <f t="shared" si="197"/>
        <v/>
      </c>
      <c r="ED163" s="85"/>
      <c r="EE163" s="65" t="s">
        <v>1813</v>
      </c>
      <c r="EF163" s="84" t="s">
        <v>2329</v>
      </c>
      <c r="EG163" s="85"/>
      <c r="EH163" s="62" t="s">
        <v>888</v>
      </c>
      <c r="EI163" s="63" t="s">
        <v>386</v>
      </c>
      <c r="EJ163" s="64" t="s">
        <v>880</v>
      </c>
      <c r="EK163" s="84" t="s">
        <v>382</v>
      </c>
      <c r="EL163" s="84" t="s">
        <v>885</v>
      </c>
      <c r="EO163" s="65" t="s">
        <v>356</v>
      </c>
      <c r="EP163" s="65" t="s">
        <v>356</v>
      </c>
      <c r="EQ163" s="69" t="s">
        <v>933</v>
      </c>
      <c r="ER163" s="69" t="s">
        <v>1843</v>
      </c>
      <c r="ES163" s="69" t="s">
        <v>644</v>
      </c>
      <c r="ET163" s="78" t="s">
        <v>628</v>
      </c>
      <c r="EU163" s="69" t="s">
        <v>628</v>
      </c>
      <c r="EV163" s="69" t="s">
        <v>629</v>
      </c>
      <c r="EW163" s="69" t="s">
        <v>629</v>
      </c>
      <c r="EX163" s="69" t="s">
        <v>621</v>
      </c>
      <c r="EY163" s="69" t="s">
        <v>629</v>
      </c>
      <c r="EZ163" s="69" t="s">
        <v>635</v>
      </c>
      <c r="FA163" s="69" t="s">
        <v>635</v>
      </c>
      <c r="FB163" s="84" t="str">
        <f>""</f>
        <v/>
      </c>
      <c r="FH163" s="84">
        <f t="shared" si="193"/>
        <v>0</v>
      </c>
      <c r="FI163" s="84">
        <f t="shared" si="194"/>
        <v>1</v>
      </c>
      <c r="FJ163" s="85" t="s">
        <v>1481</v>
      </c>
      <c r="FN163" s="84">
        <f t="shared" si="195"/>
        <v>0</v>
      </c>
      <c r="FO163" s="84">
        <f t="shared" si="196"/>
        <v>1</v>
      </c>
      <c r="FP163" s="84" t="str">
        <f>""</f>
        <v/>
      </c>
    </row>
    <row r="164" spans="1:172" x14ac:dyDescent="0.25">
      <c r="A164" s="236"/>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c r="AE164" s="237"/>
      <c r="AF164" s="237"/>
      <c r="AG164" s="237"/>
      <c r="AH164" s="237"/>
      <c r="AI164" s="237"/>
      <c r="AJ164" s="237"/>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237"/>
      <c r="BM164" s="237"/>
      <c r="BN164" s="237"/>
      <c r="BO164" s="237"/>
      <c r="BP164" s="237"/>
      <c r="BQ164" s="237"/>
      <c r="BR164" s="237"/>
      <c r="BS164" s="237"/>
      <c r="BT164" s="237"/>
      <c r="BU164" s="237"/>
      <c r="BV164" s="237"/>
      <c r="BW164" s="237"/>
      <c r="BX164" s="237"/>
      <c r="BY164" s="237"/>
      <c r="BZ164" s="237"/>
      <c r="CA164" s="237"/>
      <c r="CB164" s="237"/>
      <c r="CC164" s="237"/>
      <c r="CD164" s="237"/>
      <c r="CE164" s="237"/>
      <c r="CF164" s="237"/>
      <c r="CG164" s="237"/>
      <c r="CH164" s="237"/>
      <c r="CI164" s="237"/>
      <c r="CJ164" s="237"/>
      <c r="CK164" s="237"/>
      <c r="CL164" s="237"/>
      <c r="CM164" s="237"/>
      <c r="CN164" s="237"/>
      <c r="CV164">
        <f t="shared" ca="1" si="189"/>
        <v>1</v>
      </c>
      <c r="CW164" s="58" t="str">
        <f>'Harad and Umbar'!W4</f>
        <v/>
      </c>
      <c r="DC164" s="84">
        <f t="shared" si="182"/>
        <v>1</v>
      </c>
      <c r="DD164" s="84">
        <f>Isengard!AP21</f>
        <v>0</v>
      </c>
      <c r="DE164" s="84" t="str">
        <f>Isengard!AA21</f>
        <v>Isengard Troll</v>
      </c>
      <c r="DF164" s="84" t="str">
        <f>Isengard!CA21</f>
        <v>-</v>
      </c>
      <c r="DK164" s="84"/>
      <c r="DL164">
        <f>LOOKUP(DK161,$EH:$EH,$EL:$EL)</f>
        <v>0</v>
      </c>
      <c r="DM164" s="84">
        <f t="shared" si="237"/>
        <v>0</v>
      </c>
      <c r="DN164">
        <f t="shared" si="221"/>
        <v>0</v>
      </c>
      <c r="DO164">
        <f t="shared" si="222"/>
        <v>0</v>
      </c>
      <c r="DP164">
        <f t="shared" si="223"/>
        <v>0</v>
      </c>
      <c r="DQ164">
        <f t="shared" si="216"/>
        <v>0</v>
      </c>
      <c r="DR164">
        <f t="shared" si="217"/>
        <v>0</v>
      </c>
      <c r="DS164">
        <f t="shared" si="218"/>
        <v>0</v>
      </c>
      <c r="DT164">
        <f t="shared" si="206"/>
        <v>0</v>
      </c>
      <c r="DU164">
        <f t="shared" si="207"/>
        <v>0</v>
      </c>
      <c r="DV164">
        <f t="shared" si="208"/>
        <v>0</v>
      </c>
      <c r="DW164">
        <f t="shared" si="209"/>
        <v>0</v>
      </c>
      <c r="DX164">
        <f t="shared" si="210"/>
        <v>0</v>
      </c>
      <c r="DY164">
        <f t="shared" si="211"/>
        <v>0</v>
      </c>
      <c r="DZ164">
        <f t="shared" si="212"/>
        <v>0</v>
      </c>
      <c r="EA164" s="17">
        <f t="shared" si="202"/>
        <v>1</v>
      </c>
      <c r="EB164" s="85"/>
      <c r="EC164" s="85" t="str">
        <f t="shared" si="197"/>
        <v/>
      </c>
      <c r="ED164" s="85"/>
      <c r="EE164" s="65" t="s">
        <v>1815</v>
      </c>
      <c r="EF164" s="84" t="s">
        <v>2246</v>
      </c>
      <c r="EG164" s="85"/>
      <c r="EH164" s="62" t="s">
        <v>884</v>
      </c>
      <c r="EI164" s="63" t="s">
        <v>386</v>
      </c>
      <c r="EJ164" s="64" t="s">
        <v>880</v>
      </c>
      <c r="EK164" s="84" t="s">
        <v>885</v>
      </c>
      <c r="EO164" s="65" t="s">
        <v>944</v>
      </c>
      <c r="EP164" s="65" t="s">
        <v>356</v>
      </c>
      <c r="EQ164" s="69" t="s">
        <v>933</v>
      </c>
      <c r="ER164" s="69" t="s">
        <v>1843</v>
      </c>
      <c r="ES164" s="69" t="s">
        <v>644</v>
      </c>
      <c r="ET164" s="78" t="s">
        <v>628</v>
      </c>
      <c r="EU164" s="69" t="s">
        <v>624</v>
      </c>
      <c r="EV164" s="69" t="s">
        <v>629</v>
      </c>
      <c r="EW164" s="69" t="s">
        <v>629</v>
      </c>
      <c r="EX164" s="69" t="s">
        <v>621</v>
      </c>
      <c r="EY164" s="69" t="s">
        <v>629</v>
      </c>
      <c r="EZ164" s="69" t="s">
        <v>635</v>
      </c>
      <c r="FA164" s="69" t="s">
        <v>635</v>
      </c>
      <c r="FB164" s="84" t="str">
        <f>""</f>
        <v/>
      </c>
      <c r="FH164" s="84">
        <f t="shared" si="193"/>
        <v>0</v>
      </c>
      <c r="FI164" s="84">
        <f t="shared" si="194"/>
        <v>1</v>
      </c>
      <c r="FJ164" s="85" t="str">
        <f>""</f>
        <v/>
      </c>
      <c r="FN164" s="84">
        <f t="shared" si="195"/>
        <v>1</v>
      </c>
      <c r="FO164" s="84">
        <f t="shared" si="196"/>
        <v>1</v>
      </c>
      <c r="FP164" s="84" t="s">
        <v>331</v>
      </c>
    </row>
    <row r="165" spans="1:172" x14ac:dyDescent="0.25">
      <c r="A165" s="236"/>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c r="AE165" s="237"/>
      <c r="AF165" s="237"/>
      <c r="AG165" s="237"/>
      <c r="AH165" s="237"/>
      <c r="AI165" s="237"/>
      <c r="AJ165" s="237"/>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237"/>
      <c r="BM165" s="237"/>
      <c r="BN165" s="237"/>
      <c r="BO165" s="237"/>
      <c r="BP165" s="237"/>
      <c r="BQ165" s="237"/>
      <c r="BR165" s="237"/>
      <c r="BS165" s="237"/>
      <c r="BT165" s="237"/>
      <c r="BU165" s="237"/>
      <c r="BV165" s="237"/>
      <c r="BW165" s="237"/>
      <c r="BX165" s="237"/>
      <c r="BY165" s="237"/>
      <c r="BZ165" s="237"/>
      <c r="CA165" s="237"/>
      <c r="CB165" s="237"/>
      <c r="CC165" s="237"/>
      <c r="CD165" s="237"/>
      <c r="CE165" s="237"/>
      <c r="CF165" s="237"/>
      <c r="CG165" s="237"/>
      <c r="CH165" s="237"/>
      <c r="CI165" s="237"/>
      <c r="CJ165" s="237"/>
      <c r="CK165" s="237"/>
      <c r="CL165" s="237"/>
      <c r="CM165" s="237"/>
      <c r="CN165" s="237"/>
      <c r="CV165">
        <f t="shared" ca="1" si="189"/>
        <v>1</v>
      </c>
      <c r="CW165" s="58" t="str">
        <f>'Harad and Umbar'!W5</f>
        <v/>
      </c>
      <c r="DC165" s="84">
        <f t="shared" si="182"/>
        <v>1</v>
      </c>
      <c r="DD165" s="84">
        <f>Isengard!AP22</f>
        <v>0</v>
      </c>
      <c r="DE165" s="84" t="str">
        <f>Isengard!AA22</f>
        <v>Dunlending Warrior</v>
      </c>
      <c r="DF165" s="84" t="str">
        <f>Isengard!CA22</f>
        <v>-</v>
      </c>
      <c r="DK165" s="84"/>
      <c r="DL165">
        <f>LOOKUP(DK161,$EH:$EH,$EM:$EM)</f>
        <v>0</v>
      </c>
      <c r="DM165" s="84">
        <f t="shared" si="237"/>
        <v>0</v>
      </c>
      <c r="DN165">
        <f t="shared" si="221"/>
        <v>0</v>
      </c>
      <c r="DO165">
        <f t="shared" si="222"/>
        <v>0</v>
      </c>
      <c r="DP165">
        <f t="shared" si="223"/>
        <v>0</v>
      </c>
      <c r="DQ165">
        <f t="shared" si="216"/>
        <v>0</v>
      </c>
      <c r="DR165">
        <f t="shared" si="217"/>
        <v>0</v>
      </c>
      <c r="DS165">
        <f t="shared" si="218"/>
        <v>0</v>
      </c>
      <c r="DT165">
        <f t="shared" si="206"/>
        <v>0</v>
      </c>
      <c r="DU165">
        <f t="shared" si="207"/>
        <v>0</v>
      </c>
      <c r="DV165">
        <f t="shared" si="208"/>
        <v>0</v>
      </c>
      <c r="DW165">
        <f t="shared" si="209"/>
        <v>0</v>
      </c>
      <c r="DX165">
        <f t="shared" si="210"/>
        <v>0</v>
      </c>
      <c r="DY165">
        <f t="shared" si="211"/>
        <v>0</v>
      </c>
      <c r="DZ165">
        <f t="shared" si="212"/>
        <v>0</v>
      </c>
      <c r="EA165" s="17">
        <f t="shared" si="202"/>
        <v>1</v>
      </c>
      <c r="EB165" s="85"/>
      <c r="EC165" s="85" t="str">
        <f t="shared" si="197"/>
        <v/>
      </c>
      <c r="ED165" s="85"/>
      <c r="EE165" s="65" t="s">
        <v>420</v>
      </c>
      <c r="EF165" s="84" t="s">
        <v>2308</v>
      </c>
      <c r="EG165" s="85"/>
      <c r="EH165" s="62" t="s">
        <v>375</v>
      </c>
      <c r="EI165" s="63" t="s">
        <v>375</v>
      </c>
      <c r="EJ165" s="64" t="s">
        <v>549</v>
      </c>
      <c r="EO165" s="65" t="s">
        <v>371</v>
      </c>
      <c r="EP165" s="65" t="s">
        <v>371</v>
      </c>
      <c r="EQ165" s="69" t="s">
        <v>933</v>
      </c>
      <c r="ER165" s="69" t="s">
        <v>1843</v>
      </c>
      <c r="ES165" s="69" t="s">
        <v>647</v>
      </c>
      <c r="ET165" s="78" t="s">
        <v>621</v>
      </c>
      <c r="EU165" s="69" t="s">
        <v>621</v>
      </c>
      <c r="EV165" s="69" t="s">
        <v>635</v>
      </c>
      <c r="EW165" s="69" t="s">
        <v>635</v>
      </c>
      <c r="EX165" s="69" t="s">
        <v>623</v>
      </c>
      <c r="EY165" s="84" t="str">
        <f>""</f>
        <v/>
      </c>
      <c r="EZ165" s="84" t="str">
        <f>""</f>
        <v/>
      </c>
      <c r="FA165" s="84" t="str">
        <f>""</f>
        <v/>
      </c>
      <c r="FB165" s="84" t="str">
        <f>""</f>
        <v/>
      </c>
      <c r="FH165" s="84">
        <f t="shared" si="193"/>
        <v>1</v>
      </c>
      <c r="FI165" s="84">
        <f t="shared" si="194"/>
        <v>1</v>
      </c>
      <c r="FJ165" s="85" t="s">
        <v>1105</v>
      </c>
      <c r="FN165" s="84">
        <f t="shared" si="195"/>
        <v>0</v>
      </c>
      <c r="FO165" s="84">
        <f t="shared" si="196"/>
        <v>1</v>
      </c>
      <c r="FP165" s="84" t="s">
        <v>1717</v>
      </c>
    </row>
    <row r="166" spans="1:172" x14ac:dyDescent="0.25">
      <c r="A166" s="236"/>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237"/>
      <c r="BM166" s="237"/>
      <c r="BN166" s="237"/>
      <c r="BO166" s="237"/>
      <c r="BP166" s="237"/>
      <c r="BQ166" s="237"/>
      <c r="BR166" s="237"/>
      <c r="BS166" s="237"/>
      <c r="BT166" s="237"/>
      <c r="BU166" s="237"/>
      <c r="BV166" s="237"/>
      <c r="BW166" s="237"/>
      <c r="BX166" s="237"/>
      <c r="BY166" s="237"/>
      <c r="BZ166" s="237"/>
      <c r="CA166" s="237"/>
      <c r="CB166" s="237"/>
      <c r="CC166" s="237"/>
      <c r="CD166" s="237"/>
      <c r="CE166" s="237"/>
      <c r="CF166" s="237"/>
      <c r="CG166" s="237"/>
      <c r="CH166" s="237"/>
      <c r="CI166" s="237"/>
      <c r="CJ166" s="237"/>
      <c r="CK166" s="237"/>
      <c r="CL166" s="237"/>
      <c r="CM166" s="237"/>
      <c r="CN166" s="237"/>
      <c r="CV166">
        <f t="shared" ca="1" si="189"/>
        <v>1</v>
      </c>
      <c r="CW166" s="58" t="str">
        <f>'Harad and Umbar'!W6</f>
        <v/>
      </c>
      <c r="DC166" s="84">
        <f t="shared" si="182"/>
        <v>1</v>
      </c>
      <c r="DD166" s="84">
        <f>Isengard!AP23</f>
        <v>0</v>
      </c>
      <c r="DE166" s="84" t="str">
        <f>Isengard!AA23</f>
        <v>Dunlending Warrior</v>
      </c>
      <c r="DF166" s="84" t="str">
        <f>Isengard!CA23</f>
        <v>-</v>
      </c>
      <c r="DH166">
        <v>33</v>
      </c>
      <c r="DI166">
        <f>LOOKUP(DH166,$DC:$DC,$DE:$DE)</f>
        <v>0</v>
      </c>
      <c r="DJ166">
        <f>LOOKUP(DH166,$DC:$DC,$DF:$DF)</f>
        <v>0</v>
      </c>
      <c r="DK166" s="61">
        <f t="shared" ref="DK166" si="238">IF(DI166=0,0,CONCATENATE(DI166,IF(OR(COUNT(FIND("Horse",DJ166))=1,COUNT(FIND("Warg",DJ166))=1,COUNT(FIND("Engineer Captain",DJ166))=1,COUNT(FIND("War Camel",DJ166))=1,COUNT(FIND("Fell warg",DJ166))=1,COUNT(FIND("The white warg",DJ166))=1),"1.",""),IF(OR(COUNT(FIND("armoured horse",DJ166))=1,COUNT(FIND("Troll",DJ166))=1,COUNT(FIND("Mahûd Beastmaster",DJ166))=1,COUNT(FIND("Signal Tower",DJ166))=1),"2.",""),IF(OR(COUNT(FIND("Fell Beast",DJ166))=1,COUNT(FIND("Upgraded Crew",DJ166))=1,COUNT(FIND("Khandish chariot",DJ166))=1),"3.",""),IF(COUNT(FIND("armoured Fell beast",DJ166))=1,"4.",""),IF(COUNT(FIND("Horned Fell beast",DJ166))=1,"5.","")))</f>
        <v>0</v>
      </c>
      <c r="DL166">
        <f>LOOKUP(DK166,$EH:$EH,$EI:$EI)</f>
        <v>0</v>
      </c>
      <c r="DM166" s="61">
        <f t="shared" ref="DM166" si="239">IF(DL166=0,0,CONCATENATE(DL166,IF(OR(COUNT(FIND("Morgul Arrows",DJ166))=1,COUNT(FIND("Shield",DJ166))=1,COUNT(FIND("The One Ring",DJ166))=1,COUNT(FIND("Breathe Fire",DJ166))=1,COUNT(FIND("Campfire",DJ166))=1,COUNT(FIND("Stone Flail",DJ166))=1),"1.",""),IF(OR(COUNT(FIND("Armour",DJ166))=1,COUNT(FIND("Fly",DJ166))=1,COUNT(FIND("Crown of Morgul",DJ166))=1,COUNT(FIND("War Drum",DJ166))=1),"2.",""),IF(OR(COUNT(FIND("Heavy armour",DJ166))=1,COUNT(FIND("Tough hide",DJ166))=1,COUNT(FIND("Gnarled Hide",DJ166))=1),"3.",""),IF(OR(COUNT(FIND("Wyrmtongue",DJ166))=1,COUNT(FIND("Foul Temperament",DJ166))=1,COUNT(FIND("Easterling War drum",DJ166))=1),"4.","")))</f>
        <v>0</v>
      </c>
      <c r="DN166">
        <f t="shared" si="221"/>
        <v>0</v>
      </c>
      <c r="DO166">
        <f t="shared" si="222"/>
        <v>0</v>
      </c>
      <c r="DP166">
        <f t="shared" si="223"/>
        <v>0</v>
      </c>
      <c r="DQ166">
        <f t="shared" si="216"/>
        <v>0</v>
      </c>
      <c r="DR166">
        <f t="shared" si="217"/>
        <v>0</v>
      </c>
      <c r="DS166">
        <f t="shared" si="218"/>
        <v>0</v>
      </c>
      <c r="DT166">
        <f t="shared" si="206"/>
        <v>0</v>
      </c>
      <c r="DU166">
        <f t="shared" si="207"/>
        <v>0</v>
      </c>
      <c r="DV166">
        <f t="shared" si="208"/>
        <v>0</v>
      </c>
      <c r="DW166">
        <f t="shared" si="209"/>
        <v>0</v>
      </c>
      <c r="DX166">
        <f t="shared" si="210"/>
        <v>0</v>
      </c>
      <c r="DY166">
        <f t="shared" si="211"/>
        <v>0</v>
      </c>
      <c r="DZ166">
        <f t="shared" si="212"/>
        <v>0</v>
      </c>
      <c r="EA166" s="17">
        <f t="shared" si="202"/>
        <v>1</v>
      </c>
      <c r="EB166" s="85" t="str">
        <f>IF(COUNT(FIND(" with ",DJ166))=1,SUBSTITUTE(DJ166,CONCATENATE(DI166," with"),""),"")</f>
        <v/>
      </c>
      <c r="EC166" s="85" t="str">
        <f t="shared" si="197"/>
        <v/>
      </c>
      <c r="ED166" s="85"/>
      <c r="EE166" s="65" t="s">
        <v>2626</v>
      </c>
      <c r="EF166" s="84" t="s">
        <v>2816</v>
      </c>
      <c r="EG166" s="85"/>
      <c r="EH166" s="62" t="s">
        <v>376</v>
      </c>
      <c r="EI166" s="63" t="s">
        <v>376</v>
      </c>
      <c r="EJ166" s="64" t="s">
        <v>549</v>
      </c>
      <c r="EO166" s="65" t="s">
        <v>1737</v>
      </c>
      <c r="EP166" s="65" t="s">
        <v>370</v>
      </c>
      <c r="EQ166" s="69" t="s">
        <v>933</v>
      </c>
      <c r="ER166" s="69" t="s">
        <v>1843</v>
      </c>
      <c r="ES166" s="69" t="s">
        <v>647</v>
      </c>
      <c r="ET166" s="78" t="s">
        <v>621</v>
      </c>
      <c r="EU166" s="69" t="s">
        <v>628</v>
      </c>
      <c r="EV166" s="69" t="s">
        <v>635</v>
      </c>
      <c r="EW166" s="69" t="s">
        <v>635</v>
      </c>
      <c r="EX166" s="69" t="s">
        <v>623</v>
      </c>
      <c r="EY166" s="84" t="str">
        <f>""</f>
        <v/>
      </c>
      <c r="EZ166" s="84" t="str">
        <f>""</f>
        <v/>
      </c>
      <c r="FA166" s="84" t="str">
        <f>""</f>
        <v/>
      </c>
      <c r="FB166" s="84" t="str">
        <f>""</f>
        <v/>
      </c>
      <c r="FH166" s="84">
        <f t="shared" si="193"/>
        <v>0</v>
      </c>
      <c r="FI166" s="84">
        <f t="shared" si="194"/>
        <v>1</v>
      </c>
      <c r="FJ166" s="83" t="s">
        <v>1482</v>
      </c>
      <c r="FN166" s="84">
        <f t="shared" si="195"/>
        <v>0</v>
      </c>
      <c r="FO166" s="84">
        <f t="shared" si="196"/>
        <v>1</v>
      </c>
      <c r="FP166" s="84" t="s">
        <v>2179</v>
      </c>
    </row>
    <row r="167" spans="1:172" x14ac:dyDescent="0.25">
      <c r="A167" s="236"/>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237"/>
      <c r="CF167" s="237"/>
      <c r="CG167" s="237"/>
      <c r="CH167" s="237"/>
      <c r="CI167" s="237"/>
      <c r="CJ167" s="237"/>
      <c r="CK167" s="237"/>
      <c r="CL167" s="237"/>
      <c r="CM167" s="237"/>
      <c r="CN167" s="237"/>
      <c r="CV167">
        <f t="shared" ca="1" si="189"/>
        <v>1</v>
      </c>
      <c r="CW167" s="58" t="str">
        <f>'Harad and Umbar'!W7</f>
        <v/>
      </c>
      <c r="DC167" s="84">
        <f t="shared" si="182"/>
        <v>1</v>
      </c>
      <c r="DD167" s="84">
        <f>Isengard!AP24</f>
        <v>0</v>
      </c>
      <c r="DE167" s="84" t="str">
        <f>Isengard!AA24</f>
        <v>Dunlending Warrior</v>
      </c>
      <c r="DF167" s="84" t="str">
        <f>Isengard!CA24</f>
        <v>-</v>
      </c>
      <c r="DK167" s="84"/>
      <c r="DL167">
        <f>LOOKUP(DK166,$EH:$EH,$EJ:$EJ)</f>
        <v>0</v>
      </c>
      <c r="DM167" s="84">
        <f t="shared" ref="DM167:DM170" si="240">DL167</f>
        <v>0</v>
      </c>
      <c r="DN167">
        <f t="shared" si="221"/>
        <v>0</v>
      </c>
      <c r="DO167">
        <f t="shared" si="222"/>
        <v>0</v>
      </c>
      <c r="DP167">
        <f t="shared" si="223"/>
        <v>0</v>
      </c>
      <c r="DQ167">
        <f t="shared" si="216"/>
        <v>0</v>
      </c>
      <c r="DR167">
        <f t="shared" si="217"/>
        <v>0</v>
      </c>
      <c r="DS167">
        <f t="shared" si="218"/>
        <v>0</v>
      </c>
      <c r="DT167">
        <f t="shared" si="206"/>
        <v>0</v>
      </c>
      <c r="DU167">
        <f t="shared" si="207"/>
        <v>0</v>
      </c>
      <c r="DV167">
        <f t="shared" si="208"/>
        <v>0</v>
      </c>
      <c r="DW167">
        <f t="shared" si="209"/>
        <v>0</v>
      </c>
      <c r="DX167">
        <f t="shared" si="210"/>
        <v>0</v>
      </c>
      <c r="DY167">
        <f t="shared" si="211"/>
        <v>0</v>
      </c>
      <c r="DZ167">
        <f t="shared" si="212"/>
        <v>0</v>
      </c>
      <c r="EA167" s="17">
        <f t="shared" si="202"/>
        <v>1</v>
      </c>
      <c r="EB167" s="85"/>
      <c r="EC167" s="85" t="str">
        <f t="shared" si="197"/>
        <v/>
      </c>
      <c r="ED167" s="85"/>
      <c r="EE167" s="65" t="s">
        <v>367</v>
      </c>
      <c r="EF167" s="84" t="s">
        <v>2296</v>
      </c>
      <c r="EG167" s="85"/>
      <c r="EH167" s="62" t="s">
        <v>374</v>
      </c>
      <c r="EI167" s="63" t="s">
        <v>374</v>
      </c>
      <c r="EJ167" s="64"/>
      <c r="EO167" s="65" t="s">
        <v>386</v>
      </c>
      <c r="EP167" s="65" t="s">
        <v>386</v>
      </c>
      <c r="EQ167" s="69" t="s">
        <v>547</v>
      </c>
      <c r="ER167" s="69" t="s">
        <v>547</v>
      </c>
      <c r="ES167" s="69" t="s">
        <v>547</v>
      </c>
      <c r="ET167" s="78" t="s">
        <v>661</v>
      </c>
      <c r="EU167" s="69" t="s">
        <v>662</v>
      </c>
      <c r="EV167" s="69" t="s">
        <v>547</v>
      </c>
      <c r="EW167" s="69" t="s">
        <v>621</v>
      </c>
      <c r="EX167" s="69" t="s">
        <v>547</v>
      </c>
      <c r="EY167" s="84" t="str">
        <f>""</f>
        <v/>
      </c>
      <c r="EZ167" s="84" t="str">
        <f>""</f>
        <v/>
      </c>
      <c r="FA167" s="84" t="str">
        <f>""</f>
        <v/>
      </c>
      <c r="FB167" s="70" t="s">
        <v>987</v>
      </c>
      <c r="FH167" s="84">
        <f t="shared" si="193"/>
        <v>0</v>
      </c>
      <c r="FI167" s="84">
        <f t="shared" si="194"/>
        <v>1</v>
      </c>
      <c r="FJ167" s="83" t="s">
        <v>2055</v>
      </c>
      <c r="FN167" s="84">
        <f>IF(FP167="",0,IF(COUNT(FIND(FP167,$FQ$1))=1,2,IF(FP166="",1,0)))</f>
        <v>0</v>
      </c>
      <c r="FO167" s="84">
        <f>IF(FN166=2,FO166+1,IF(FP165="",FO166,IF(FO166-FO165=1,FO166+1,FO166)))</f>
        <v>1</v>
      </c>
      <c r="FP167" s="84" t="s">
        <v>2180</v>
      </c>
    </row>
    <row r="168" spans="1:172" x14ac:dyDescent="0.25">
      <c r="A168" s="236"/>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c r="AE168" s="237"/>
      <c r="AF168" s="237"/>
      <c r="AG168" s="237"/>
      <c r="AH168" s="237"/>
      <c r="AI168" s="237"/>
      <c r="AJ168" s="237"/>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237"/>
      <c r="BM168" s="237"/>
      <c r="BN168" s="237"/>
      <c r="BO168" s="237"/>
      <c r="BP168" s="237"/>
      <c r="BQ168" s="237"/>
      <c r="BR168" s="237"/>
      <c r="BS168" s="237"/>
      <c r="BT168" s="237"/>
      <c r="BU168" s="237"/>
      <c r="BV168" s="237"/>
      <c r="BW168" s="237"/>
      <c r="BX168" s="237"/>
      <c r="BY168" s="237"/>
      <c r="BZ168" s="237"/>
      <c r="CA168" s="237"/>
      <c r="CB168" s="237"/>
      <c r="CC168" s="237"/>
      <c r="CD168" s="237"/>
      <c r="CE168" s="237"/>
      <c r="CF168" s="237"/>
      <c r="CG168" s="237"/>
      <c r="CH168" s="237"/>
      <c r="CI168" s="237"/>
      <c r="CJ168" s="237"/>
      <c r="CK168" s="237"/>
      <c r="CL168" s="237"/>
      <c r="CM168" s="237"/>
      <c r="CN168" s="237"/>
      <c r="CV168">
        <f t="shared" ca="1" si="189"/>
        <v>1</v>
      </c>
      <c r="CW168" s="58" t="str">
        <f>'Harad and Umbar'!W8</f>
        <v/>
      </c>
      <c r="DC168" s="84">
        <f t="shared" si="182"/>
        <v>1</v>
      </c>
      <c r="DD168" s="84">
        <f>Isengard!AP25</f>
        <v>0</v>
      </c>
      <c r="DE168" s="84" t="str">
        <f>Isengard!AA25</f>
        <v>Dunlending Warrior</v>
      </c>
      <c r="DF168" s="84" t="str">
        <f>Isengard!CA25</f>
        <v>-</v>
      </c>
      <c r="DK168" s="84"/>
      <c r="DL168">
        <f>LOOKUP(DK166,$EH:$EH,$EK:$EK)</f>
        <v>0</v>
      </c>
      <c r="DM168" s="84">
        <f t="shared" si="240"/>
        <v>0</v>
      </c>
      <c r="DN168">
        <f t="shared" si="221"/>
        <v>0</v>
      </c>
      <c r="DO168">
        <f t="shared" si="222"/>
        <v>0</v>
      </c>
      <c r="DP168">
        <f t="shared" si="223"/>
        <v>0</v>
      </c>
      <c r="DQ168">
        <f t="shared" si="216"/>
        <v>0</v>
      </c>
      <c r="DR168">
        <f t="shared" si="217"/>
        <v>0</v>
      </c>
      <c r="DS168">
        <f t="shared" si="218"/>
        <v>0</v>
      </c>
      <c r="DT168">
        <f t="shared" si="206"/>
        <v>0</v>
      </c>
      <c r="DU168">
        <f t="shared" si="207"/>
        <v>0</v>
      </c>
      <c r="DV168">
        <f t="shared" si="208"/>
        <v>0</v>
      </c>
      <c r="DW168">
        <f t="shared" si="209"/>
        <v>0</v>
      </c>
      <c r="DX168">
        <f t="shared" si="210"/>
        <v>0</v>
      </c>
      <c r="DY168">
        <f t="shared" si="211"/>
        <v>0</v>
      </c>
      <c r="DZ168">
        <f t="shared" si="212"/>
        <v>0</v>
      </c>
      <c r="EA168" s="17">
        <f t="shared" si="202"/>
        <v>1</v>
      </c>
      <c r="EB168" s="85"/>
      <c r="EC168" s="85" t="str">
        <f t="shared" si="197"/>
        <v/>
      </c>
      <c r="ED168" s="85"/>
      <c r="EE168" s="65" t="s">
        <v>341</v>
      </c>
      <c r="EF168" s="84" t="s">
        <v>2211</v>
      </c>
      <c r="EG168" s="85"/>
      <c r="EH168" s="62" t="s">
        <v>285</v>
      </c>
      <c r="EI168" s="63" t="s">
        <v>285</v>
      </c>
      <c r="EJ168" s="64"/>
      <c r="EO168" s="65" t="s">
        <v>375</v>
      </c>
      <c r="EP168" s="65" t="s">
        <v>375</v>
      </c>
      <c r="EQ168" s="69" t="s">
        <v>619</v>
      </c>
      <c r="ER168" s="69" t="s">
        <v>1843</v>
      </c>
      <c r="ES168" s="69" t="s">
        <v>647</v>
      </c>
      <c r="ET168" s="78" t="s">
        <v>623</v>
      </c>
      <c r="EU168" s="69" t="s">
        <v>624</v>
      </c>
      <c r="EV168" s="69" t="s">
        <v>635</v>
      </c>
      <c r="EW168" s="69" t="s">
        <v>635</v>
      </c>
      <c r="EX168" s="69" t="s">
        <v>621</v>
      </c>
      <c r="EY168" s="84" t="str">
        <f>""</f>
        <v/>
      </c>
      <c r="EZ168" s="84" t="str">
        <f>""</f>
        <v/>
      </c>
      <c r="FA168" s="84" t="str">
        <f>""</f>
        <v/>
      </c>
      <c r="FB168" s="70" t="s">
        <v>943</v>
      </c>
      <c r="FH168" s="84">
        <f t="shared" si="193"/>
        <v>0</v>
      </c>
      <c r="FI168" s="84">
        <f t="shared" si="194"/>
        <v>1</v>
      </c>
      <c r="FJ168" s="85" t="str">
        <f>""</f>
        <v/>
      </c>
      <c r="FN168" s="84">
        <f>IF(FP168="",0,IF(COUNT(FIND(FP168,$FQ$1))=1,2,IF(FP167="",1,0)))</f>
        <v>0</v>
      </c>
      <c r="FO168" s="84">
        <f>IF(FN167=2,FO167+1,IF(FP166="",FO167,IF(FO167-FO166=1,FO167+1,FO167)))</f>
        <v>1</v>
      </c>
      <c r="FP168" s="84" t="str">
        <f>""</f>
        <v/>
      </c>
    </row>
    <row r="169" spans="1:172" x14ac:dyDescent="0.25">
      <c r="A169" s="236"/>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c r="AE169" s="237"/>
      <c r="AF169" s="237"/>
      <c r="AG169" s="237"/>
      <c r="AH169" s="237"/>
      <c r="AI169" s="237"/>
      <c r="AJ169" s="237"/>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237"/>
      <c r="BM169" s="237"/>
      <c r="BN169" s="237"/>
      <c r="BO169" s="237"/>
      <c r="BP169" s="237"/>
      <c r="BQ169" s="237"/>
      <c r="BR169" s="237"/>
      <c r="BS169" s="237"/>
      <c r="BT169" s="237"/>
      <c r="BU169" s="237"/>
      <c r="BV169" s="237"/>
      <c r="BW169" s="237"/>
      <c r="BX169" s="237"/>
      <c r="BY169" s="237"/>
      <c r="BZ169" s="237"/>
      <c r="CA169" s="237"/>
      <c r="CB169" s="237"/>
      <c r="CC169" s="237"/>
      <c r="CD169" s="237"/>
      <c r="CE169" s="237"/>
      <c r="CF169" s="237"/>
      <c r="CG169" s="237"/>
      <c r="CH169" s="237"/>
      <c r="CI169" s="237"/>
      <c r="CJ169" s="237"/>
      <c r="CK169" s="237"/>
      <c r="CL169" s="237"/>
      <c r="CM169" s="237"/>
      <c r="CN169" s="237"/>
      <c r="CV169">
        <f t="shared" ca="1" si="189"/>
        <v>1</v>
      </c>
      <c r="CW169" s="58" t="str">
        <f>'Harad and Umbar'!W9</f>
        <v/>
      </c>
      <c r="DC169" s="84">
        <f t="shared" si="182"/>
        <v>1</v>
      </c>
      <c r="DD169" s="84">
        <f>Isengard!AP26</f>
        <v>0</v>
      </c>
      <c r="DE169" s="84" t="str">
        <f>Isengard!AA26</f>
        <v>Dunlending Warrior</v>
      </c>
      <c r="DF169" s="84" t="str">
        <f>Isengard!CA26</f>
        <v>-</v>
      </c>
      <c r="DK169" s="84"/>
      <c r="DL169">
        <f>LOOKUP(DK166,$EH:$EH,$EL:$EL)</f>
        <v>0</v>
      </c>
      <c r="DM169" s="84">
        <f t="shared" si="240"/>
        <v>0</v>
      </c>
      <c r="DN169">
        <f t="shared" si="221"/>
        <v>0</v>
      </c>
      <c r="DO169">
        <f t="shared" si="222"/>
        <v>0</v>
      </c>
      <c r="DP169">
        <f t="shared" si="223"/>
        <v>0</v>
      </c>
      <c r="DQ169">
        <f t="shared" si="216"/>
        <v>0</v>
      </c>
      <c r="DR169">
        <f t="shared" si="217"/>
        <v>0</v>
      </c>
      <c r="DS169">
        <f t="shared" si="218"/>
        <v>0</v>
      </c>
      <c r="DT169">
        <f t="shared" si="206"/>
        <v>0</v>
      </c>
      <c r="DU169">
        <f t="shared" si="207"/>
        <v>0</v>
      </c>
      <c r="DV169">
        <f t="shared" si="208"/>
        <v>0</v>
      </c>
      <c r="DW169">
        <f t="shared" si="209"/>
        <v>0</v>
      </c>
      <c r="DX169">
        <f t="shared" si="210"/>
        <v>0</v>
      </c>
      <c r="DY169">
        <f t="shared" si="211"/>
        <v>0</v>
      </c>
      <c r="DZ169">
        <f t="shared" si="212"/>
        <v>0</v>
      </c>
      <c r="EA169" s="17">
        <f t="shared" si="202"/>
        <v>1</v>
      </c>
      <c r="EB169" s="85"/>
      <c r="EC169" s="85" t="str">
        <f t="shared" si="197"/>
        <v/>
      </c>
      <c r="ED169" s="85"/>
      <c r="EE169" s="65" t="s">
        <v>358</v>
      </c>
      <c r="EG169" s="85"/>
      <c r="EH169" s="62" t="s">
        <v>301</v>
      </c>
      <c r="EI169" s="63" t="s">
        <v>918</v>
      </c>
      <c r="EJ169" s="64" t="s">
        <v>301</v>
      </c>
      <c r="EO169" s="65" t="s">
        <v>376</v>
      </c>
      <c r="EP169" s="65" t="s">
        <v>376</v>
      </c>
      <c r="EQ169" s="69" t="s">
        <v>619</v>
      </c>
      <c r="ER169" s="69" t="s">
        <v>1843</v>
      </c>
      <c r="ES169" s="69" t="s">
        <v>647</v>
      </c>
      <c r="ET169" s="78" t="s">
        <v>623</v>
      </c>
      <c r="EU169" s="69" t="s">
        <v>628</v>
      </c>
      <c r="EV169" s="69" t="s">
        <v>635</v>
      </c>
      <c r="EW169" s="69" t="s">
        <v>635</v>
      </c>
      <c r="EX169" s="69" t="s">
        <v>621</v>
      </c>
      <c r="EY169" s="84" t="str">
        <f>""</f>
        <v/>
      </c>
      <c r="EZ169" s="84" t="str">
        <f>""</f>
        <v/>
      </c>
      <c r="FA169" s="84" t="str">
        <f>""</f>
        <v/>
      </c>
      <c r="FB169" s="70" t="s">
        <v>943</v>
      </c>
      <c r="FH169" s="84">
        <f t="shared" si="193"/>
        <v>1</v>
      </c>
      <c r="FI169" s="84">
        <f t="shared" si="194"/>
        <v>1</v>
      </c>
      <c r="FJ169" s="85" t="s">
        <v>1483</v>
      </c>
      <c r="FN169" s="84">
        <f>IF(FP169="",0,IF(COUNT(FIND(FP169,$FQ$1))=1,2,IF(FP168="",1,0)))</f>
        <v>1</v>
      </c>
      <c r="FO169" s="84">
        <f>IF(FN168=2,FO168+1,IF(FP167="",FO168,IF(FO168-FO167=1,FO168+1,FO168)))</f>
        <v>1</v>
      </c>
      <c r="FP169" s="84" t="s">
        <v>468</v>
      </c>
    </row>
    <row r="170" spans="1:172" x14ac:dyDescent="0.25">
      <c r="A170" s="236"/>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D170" s="237"/>
      <c r="AE170" s="237"/>
      <c r="AF170" s="237"/>
      <c r="AG170" s="237"/>
      <c r="AH170" s="237"/>
      <c r="AI170" s="237"/>
      <c r="AJ170" s="237"/>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237"/>
      <c r="BM170" s="237"/>
      <c r="BN170" s="237"/>
      <c r="BO170" s="237"/>
      <c r="BP170" s="237"/>
      <c r="BQ170" s="237"/>
      <c r="BR170" s="237"/>
      <c r="BS170" s="237"/>
      <c r="BT170" s="237"/>
      <c r="BU170" s="237"/>
      <c r="BV170" s="237"/>
      <c r="BW170" s="237"/>
      <c r="BX170" s="237"/>
      <c r="BY170" s="237"/>
      <c r="BZ170" s="237"/>
      <c r="CA170" s="237"/>
      <c r="CB170" s="237"/>
      <c r="CC170" s="237"/>
      <c r="CD170" s="237"/>
      <c r="CE170" s="237"/>
      <c r="CF170" s="237"/>
      <c r="CG170" s="237"/>
      <c r="CH170" s="237"/>
      <c r="CI170" s="237"/>
      <c r="CJ170" s="237"/>
      <c r="CK170" s="237"/>
      <c r="CL170" s="237"/>
      <c r="CM170" s="237"/>
      <c r="CN170" s="237"/>
      <c r="CV170">
        <f t="shared" ca="1" si="189"/>
        <v>1</v>
      </c>
      <c r="CW170" s="58" t="str">
        <f>'Harad and Umbar'!W10</f>
        <v/>
      </c>
      <c r="DC170" s="84">
        <f t="shared" si="182"/>
        <v>1</v>
      </c>
      <c r="DD170" s="84">
        <f>Isengard!AP27</f>
        <v>0</v>
      </c>
      <c r="DE170" s="84" t="str">
        <f>Isengard!AA27</f>
        <v>Wild Man of Dunland</v>
      </c>
      <c r="DF170" s="84" t="str">
        <f>Isengard!CA27</f>
        <v>-</v>
      </c>
      <c r="DK170" s="84"/>
      <c r="DL170">
        <f>LOOKUP(DK166,$EH:$EH,$EM:$EM)</f>
        <v>0</v>
      </c>
      <c r="DM170" s="84">
        <f t="shared" si="240"/>
        <v>0</v>
      </c>
      <c r="DN170">
        <f t="shared" si="221"/>
        <v>0</v>
      </c>
      <c r="DO170">
        <f t="shared" si="222"/>
        <v>0</v>
      </c>
      <c r="DP170">
        <f t="shared" si="223"/>
        <v>0</v>
      </c>
      <c r="DQ170">
        <f t="shared" si="216"/>
        <v>0</v>
      </c>
      <c r="DR170">
        <f t="shared" si="217"/>
        <v>0</v>
      </c>
      <c r="DS170">
        <f t="shared" si="218"/>
        <v>0</v>
      </c>
      <c r="DT170">
        <f t="shared" si="206"/>
        <v>0</v>
      </c>
      <c r="DU170">
        <f t="shared" si="207"/>
        <v>0</v>
      </c>
      <c r="DV170">
        <f t="shared" si="208"/>
        <v>0</v>
      </c>
      <c r="DW170">
        <f t="shared" si="209"/>
        <v>0</v>
      </c>
      <c r="DX170">
        <f t="shared" si="210"/>
        <v>0</v>
      </c>
      <c r="DY170">
        <f t="shared" si="211"/>
        <v>0</v>
      </c>
      <c r="DZ170">
        <f t="shared" si="212"/>
        <v>0</v>
      </c>
      <c r="EA170" s="17">
        <f t="shared" si="202"/>
        <v>1</v>
      </c>
      <c r="EB170" s="85"/>
      <c r="EC170" s="85" t="str">
        <f t="shared" si="197"/>
        <v/>
      </c>
      <c r="ED170" s="85"/>
      <c r="EE170" s="65" t="s">
        <v>368</v>
      </c>
      <c r="EF170" s="84" t="s">
        <v>2217</v>
      </c>
      <c r="EG170" s="85"/>
      <c r="EH170" s="62" t="s">
        <v>305</v>
      </c>
      <c r="EI170" s="63" t="s">
        <v>305</v>
      </c>
      <c r="EJ170" s="64"/>
      <c r="EO170" s="65" t="s">
        <v>374</v>
      </c>
      <c r="EP170" s="65" t="s">
        <v>374</v>
      </c>
      <c r="EQ170" s="69" t="s">
        <v>926</v>
      </c>
      <c r="ER170" s="69" t="s">
        <v>1843</v>
      </c>
      <c r="ES170" s="69" t="s">
        <v>777</v>
      </c>
      <c r="ET170" s="78" t="s">
        <v>621</v>
      </c>
      <c r="EU170" s="69" t="s">
        <v>621</v>
      </c>
      <c r="EV170" s="69" t="s">
        <v>629</v>
      </c>
      <c r="EW170" s="69" t="s">
        <v>635</v>
      </c>
      <c r="EX170" s="69" t="s">
        <v>623</v>
      </c>
      <c r="EY170" s="84" t="str">
        <f>""</f>
        <v/>
      </c>
      <c r="EZ170" s="84" t="str">
        <f>""</f>
        <v/>
      </c>
      <c r="FA170" s="84" t="str">
        <f>""</f>
        <v/>
      </c>
      <c r="FB170" s="70" t="s">
        <v>977</v>
      </c>
      <c r="FH170" s="84">
        <f t="shared" si="193"/>
        <v>0</v>
      </c>
      <c r="FI170" s="84">
        <f t="shared" si="194"/>
        <v>1</v>
      </c>
      <c r="FJ170" s="85" t="s">
        <v>2425</v>
      </c>
      <c r="FN170" s="84">
        <f>IF(FP170="",0,IF(COUNT(FIND(FP170,$FQ$1))=1,2,IF(FP169="",1,0)))</f>
        <v>0</v>
      </c>
      <c r="FO170" s="84">
        <f>IF(FN169=2,FO169+1,IF(FP168="",FO169,IF(FO169-FO168=1,FO169+1,FO169)))</f>
        <v>1</v>
      </c>
      <c r="FP170" s="84" t="s">
        <v>1717</v>
      </c>
    </row>
    <row r="171" spans="1:172" x14ac:dyDescent="0.25">
      <c r="A171" s="236"/>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237"/>
      <c r="BM171" s="237"/>
      <c r="BN171" s="237"/>
      <c r="BO171" s="237"/>
      <c r="BP171" s="237"/>
      <c r="BQ171" s="237"/>
      <c r="BR171" s="237"/>
      <c r="BS171" s="237"/>
      <c r="BT171" s="237"/>
      <c r="BU171" s="237"/>
      <c r="BV171" s="237"/>
      <c r="BW171" s="237"/>
      <c r="BX171" s="237"/>
      <c r="BY171" s="237"/>
      <c r="BZ171" s="237"/>
      <c r="CA171" s="237"/>
      <c r="CB171" s="237"/>
      <c r="CC171" s="237"/>
      <c r="CD171" s="237"/>
      <c r="CE171" s="237"/>
      <c r="CF171" s="237"/>
      <c r="CG171" s="237"/>
      <c r="CH171" s="237"/>
      <c r="CI171" s="237"/>
      <c r="CJ171" s="237"/>
      <c r="CK171" s="237"/>
      <c r="CL171" s="237"/>
      <c r="CM171" s="237"/>
      <c r="CN171" s="237"/>
      <c r="CV171">
        <f t="shared" ca="1" si="189"/>
        <v>1</v>
      </c>
      <c r="CW171" s="58" t="str">
        <f>'Harad and Umbar'!W11</f>
        <v/>
      </c>
      <c r="DC171" s="84">
        <f t="shared" si="182"/>
        <v>1</v>
      </c>
      <c r="DD171" s="84">
        <f>Isengard!AP28</f>
        <v>0</v>
      </c>
      <c r="DE171" s="84" t="str">
        <f>Isengard!AA28</f>
        <v>Wild Man of Dunland</v>
      </c>
      <c r="DF171" s="84" t="str">
        <f>Isengard!CA28</f>
        <v>-</v>
      </c>
      <c r="DH171">
        <v>34</v>
      </c>
      <c r="DI171">
        <f>LOOKUP(DH171,$DC:$DC,$DE:$DE)</f>
        <v>0</v>
      </c>
      <c r="DJ171">
        <f>LOOKUP(DH171,$DC:$DC,$DF:$DF)</f>
        <v>0</v>
      </c>
      <c r="DK171" s="61">
        <f t="shared" ref="DK171" si="241">IF(DI171=0,0,CONCATENATE(DI171,IF(OR(COUNT(FIND("Horse",DJ171))=1,COUNT(FIND("Warg",DJ171))=1,COUNT(FIND("Engineer Captain",DJ171))=1,COUNT(FIND("War Camel",DJ171))=1,COUNT(FIND("Fell warg",DJ171))=1,COUNT(FIND("The white warg",DJ171))=1),"1.",""),IF(OR(COUNT(FIND("armoured horse",DJ171))=1,COUNT(FIND("Troll",DJ171))=1,COUNT(FIND("Mahûd Beastmaster",DJ171))=1,COUNT(FIND("Signal Tower",DJ171))=1),"2.",""),IF(OR(COUNT(FIND("Fell Beast",DJ171))=1,COUNT(FIND("Upgraded Crew",DJ171))=1,COUNT(FIND("Khandish chariot",DJ171))=1),"3.",""),IF(COUNT(FIND("armoured Fell beast",DJ171))=1,"4.",""),IF(COUNT(FIND("Horned Fell beast",DJ171))=1,"5.","")))</f>
        <v>0</v>
      </c>
      <c r="DL171">
        <f>LOOKUP(DK171,$EH:$EH,$EI:$EI)</f>
        <v>0</v>
      </c>
      <c r="DM171" s="61">
        <f t="shared" ref="DM171" si="242">IF(DL171=0,0,CONCATENATE(DL171,IF(OR(COUNT(FIND("Morgul Arrows",DJ171))=1,COUNT(FIND("Shield",DJ171))=1,COUNT(FIND("The One Ring",DJ171))=1,COUNT(FIND("Breathe Fire",DJ171))=1,COUNT(FIND("Campfire",DJ171))=1,COUNT(FIND("Stone Flail",DJ171))=1),"1.",""),IF(OR(COUNT(FIND("Armour",DJ171))=1,COUNT(FIND("Fly",DJ171))=1,COUNT(FIND("Crown of Morgul",DJ171))=1,COUNT(FIND("War Drum",DJ171))=1),"2.",""),IF(OR(COUNT(FIND("Heavy armour",DJ171))=1,COUNT(FIND("Tough hide",DJ171))=1,COUNT(FIND("Gnarled Hide",DJ171))=1),"3.",""),IF(OR(COUNT(FIND("Wyrmtongue",DJ171))=1,COUNT(FIND("Foul Temperament",DJ171))=1,COUNT(FIND("Easterling War drum",DJ171))=1),"4.","")))</f>
        <v>0</v>
      </c>
      <c r="DN171">
        <f t="shared" si="221"/>
        <v>0</v>
      </c>
      <c r="DO171">
        <f t="shared" si="222"/>
        <v>0</v>
      </c>
      <c r="DP171">
        <f t="shared" si="223"/>
        <v>0</v>
      </c>
      <c r="DQ171">
        <f t="shared" si="216"/>
        <v>0</v>
      </c>
      <c r="DR171">
        <f t="shared" si="217"/>
        <v>0</v>
      </c>
      <c r="DS171">
        <f t="shared" si="218"/>
        <v>0</v>
      </c>
      <c r="DT171">
        <f t="shared" si="206"/>
        <v>0</v>
      </c>
      <c r="DU171">
        <f t="shared" si="207"/>
        <v>0</v>
      </c>
      <c r="DV171">
        <f t="shared" si="208"/>
        <v>0</v>
      </c>
      <c r="DW171">
        <f t="shared" si="209"/>
        <v>0</v>
      </c>
      <c r="DX171">
        <f t="shared" si="210"/>
        <v>0</v>
      </c>
      <c r="DY171">
        <f t="shared" si="211"/>
        <v>0</v>
      </c>
      <c r="DZ171">
        <f t="shared" si="212"/>
        <v>0</v>
      </c>
      <c r="EA171" s="17">
        <f t="shared" si="202"/>
        <v>1</v>
      </c>
      <c r="EB171" s="85" t="str">
        <f>IF(COUNT(FIND(" with ",DJ171))=1,SUBSTITUTE(DJ171,CONCATENATE(DI171," with"),""),"")</f>
        <v/>
      </c>
      <c r="EC171" s="85" t="str">
        <f t="shared" si="197"/>
        <v/>
      </c>
      <c r="ED171" s="85"/>
      <c r="EE171" s="65" t="s">
        <v>324</v>
      </c>
      <c r="EF171" s="84" t="s">
        <v>2217</v>
      </c>
      <c r="EG171" s="85"/>
      <c r="EH171" s="62" t="s">
        <v>287</v>
      </c>
      <c r="EI171" s="63" t="s">
        <v>287</v>
      </c>
      <c r="EJ171" s="64"/>
      <c r="EO171" s="65" t="s">
        <v>285</v>
      </c>
      <c r="EP171" s="65" t="s">
        <v>285</v>
      </c>
      <c r="EQ171" s="69" t="s">
        <v>1035</v>
      </c>
      <c r="ER171" s="69" t="s">
        <v>1845</v>
      </c>
      <c r="ES171" s="69" t="s">
        <v>777</v>
      </c>
      <c r="ET171" s="78" t="s">
        <v>621</v>
      </c>
      <c r="EU171" s="69" t="s">
        <v>628</v>
      </c>
      <c r="EV171" s="69" t="s">
        <v>629</v>
      </c>
      <c r="EW171" s="69" t="s">
        <v>629</v>
      </c>
      <c r="EX171" s="69" t="s">
        <v>623</v>
      </c>
      <c r="EY171" s="69" t="s">
        <v>629</v>
      </c>
      <c r="EZ171" s="69" t="s">
        <v>635</v>
      </c>
      <c r="FA171" s="69" t="s">
        <v>635</v>
      </c>
      <c r="FB171" s="73" t="s">
        <v>1040</v>
      </c>
      <c r="FH171" s="84">
        <f t="shared" si="193"/>
        <v>0</v>
      </c>
      <c r="FI171" s="84">
        <f t="shared" si="194"/>
        <v>1</v>
      </c>
      <c r="FJ171" s="85" t="str">
        <f>""</f>
        <v/>
      </c>
      <c r="FN171" s="84">
        <f t="shared" ref="FN171:FN177" si="243">IF(FP171="",0,IF(COUNT(FIND(FP171,$FQ$1))=1,2,IF(FP170="",1,0)))</f>
        <v>0</v>
      </c>
      <c r="FO171" s="84">
        <f t="shared" ref="FO171:FO177" si="244">IF(FN170=2,FO170+1,IF(FP169="",FO170,IF(FO170-FO169=1,FO170+1,FO170)))</f>
        <v>1</v>
      </c>
      <c r="FP171" s="84" t="s">
        <v>2200</v>
      </c>
    </row>
    <row r="172" spans="1:172" x14ac:dyDescent="0.25">
      <c r="A172" s="236"/>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237"/>
      <c r="BM172" s="237"/>
      <c r="BN172" s="237"/>
      <c r="BO172" s="237"/>
      <c r="BP172" s="237"/>
      <c r="BQ172" s="237"/>
      <c r="BR172" s="237"/>
      <c r="BS172" s="237"/>
      <c r="BT172" s="237"/>
      <c r="BU172" s="237"/>
      <c r="BV172" s="237"/>
      <c r="BW172" s="237"/>
      <c r="BX172" s="237"/>
      <c r="BY172" s="237"/>
      <c r="BZ172" s="237"/>
      <c r="CA172" s="237"/>
      <c r="CB172" s="237"/>
      <c r="CC172" s="237"/>
      <c r="CD172" s="237"/>
      <c r="CE172" s="237"/>
      <c r="CF172" s="237"/>
      <c r="CG172" s="237"/>
      <c r="CH172" s="237"/>
      <c r="CI172" s="237"/>
      <c r="CJ172" s="237"/>
      <c r="CK172" s="237"/>
      <c r="CL172" s="237"/>
      <c r="CM172" s="237"/>
      <c r="CN172" s="237"/>
      <c r="CV172">
        <f t="shared" ca="1" si="189"/>
        <v>1</v>
      </c>
      <c r="CW172" s="58" t="str">
        <f>'Harad and Umbar'!W12</f>
        <v/>
      </c>
      <c r="DC172" s="84">
        <f t="shared" si="182"/>
        <v>1</v>
      </c>
      <c r="DD172" s="84">
        <f>Isengard!AP29</f>
        <v>0</v>
      </c>
      <c r="DE172" s="84" t="str">
        <f>Isengard!AA29</f>
        <v>Warg Rider</v>
      </c>
      <c r="DF172" s="84" t="str">
        <f>Isengard!CA29</f>
        <v>-</v>
      </c>
      <c r="DK172" s="84"/>
      <c r="DL172">
        <f>LOOKUP(DK171,$EH:$EH,$EJ:$EJ)</f>
        <v>0</v>
      </c>
      <c r="DM172" s="84">
        <f t="shared" ref="DM172:DM175" si="245">DL172</f>
        <v>0</v>
      </c>
      <c r="DN172">
        <f t="shared" si="221"/>
        <v>0</v>
      </c>
      <c r="DO172">
        <f t="shared" si="222"/>
        <v>0</v>
      </c>
      <c r="DP172">
        <f t="shared" si="223"/>
        <v>0</v>
      </c>
      <c r="DQ172">
        <f t="shared" si="216"/>
        <v>0</v>
      </c>
      <c r="DR172">
        <f t="shared" si="217"/>
        <v>0</v>
      </c>
      <c r="DS172">
        <f t="shared" si="218"/>
        <v>0</v>
      </c>
      <c r="DT172">
        <f t="shared" si="206"/>
        <v>0</v>
      </c>
      <c r="DU172">
        <f t="shared" si="207"/>
        <v>0</v>
      </c>
      <c r="DV172">
        <f t="shared" si="208"/>
        <v>0</v>
      </c>
      <c r="DW172">
        <f t="shared" si="209"/>
        <v>0</v>
      </c>
      <c r="DX172">
        <f t="shared" si="210"/>
        <v>0</v>
      </c>
      <c r="DY172">
        <f t="shared" si="211"/>
        <v>0</v>
      </c>
      <c r="DZ172">
        <f t="shared" si="212"/>
        <v>0</v>
      </c>
      <c r="EA172" s="17">
        <f t="shared" si="202"/>
        <v>1</v>
      </c>
      <c r="EB172" s="85"/>
      <c r="EC172" s="85" t="str">
        <f t="shared" si="197"/>
        <v/>
      </c>
      <c r="ED172" s="85"/>
      <c r="EE172" s="65" t="s">
        <v>369</v>
      </c>
      <c r="EF172" s="84" t="s">
        <v>2217</v>
      </c>
      <c r="EG172" s="85"/>
      <c r="EH172" s="62" t="s">
        <v>300</v>
      </c>
      <c r="EI172" s="63" t="s">
        <v>300</v>
      </c>
      <c r="EJ172" s="64"/>
      <c r="EO172" s="65" t="s">
        <v>1041</v>
      </c>
      <c r="EP172" s="65" t="s">
        <v>285</v>
      </c>
      <c r="EQ172" s="69" t="s">
        <v>1035</v>
      </c>
      <c r="ER172" s="69" t="s">
        <v>1845</v>
      </c>
      <c r="ES172" s="69" t="s">
        <v>777</v>
      </c>
      <c r="ET172" s="78" t="s">
        <v>621</v>
      </c>
      <c r="EU172" s="69" t="s">
        <v>624</v>
      </c>
      <c r="EV172" s="69" t="s">
        <v>629</v>
      </c>
      <c r="EW172" s="69" t="s">
        <v>629</v>
      </c>
      <c r="EX172" s="69" t="s">
        <v>623</v>
      </c>
      <c r="EY172" s="69" t="s">
        <v>629</v>
      </c>
      <c r="EZ172" s="69" t="s">
        <v>635</v>
      </c>
      <c r="FA172" s="69" t="s">
        <v>635</v>
      </c>
      <c r="FB172" s="73" t="s">
        <v>1040</v>
      </c>
      <c r="FH172" s="84">
        <f t="shared" si="193"/>
        <v>1</v>
      </c>
      <c r="FI172" s="84">
        <f t="shared" si="194"/>
        <v>1</v>
      </c>
      <c r="FJ172" s="85" t="s">
        <v>1484</v>
      </c>
      <c r="FN172" s="84">
        <f t="shared" si="243"/>
        <v>0</v>
      </c>
      <c r="FO172" s="84">
        <f t="shared" si="244"/>
        <v>1</v>
      </c>
      <c r="FP172" s="84" t="s">
        <v>2201</v>
      </c>
    </row>
    <row r="173" spans="1:172" x14ac:dyDescent="0.25">
      <c r="A173" s="74"/>
      <c r="B173" s="89">
        <v>1</v>
      </c>
      <c r="C173" s="89">
        <v>2</v>
      </c>
      <c r="D173" s="89">
        <v>3</v>
      </c>
      <c r="E173" s="89">
        <v>4</v>
      </c>
      <c r="F173" s="89">
        <v>5</v>
      </c>
      <c r="G173" s="89">
        <v>6</v>
      </c>
      <c r="H173" s="89">
        <v>7</v>
      </c>
      <c r="I173" s="89">
        <v>8</v>
      </c>
      <c r="J173" s="89">
        <v>9</v>
      </c>
      <c r="K173" s="89">
        <v>10</v>
      </c>
      <c r="L173" s="89">
        <v>11</v>
      </c>
      <c r="M173" s="89">
        <v>12</v>
      </c>
      <c r="N173" s="89">
        <v>13</v>
      </c>
      <c r="O173" s="89">
        <v>14</v>
      </c>
      <c r="P173" s="89">
        <v>15</v>
      </c>
      <c r="Q173" s="89">
        <v>16</v>
      </c>
      <c r="R173" s="89">
        <v>17</v>
      </c>
      <c r="S173" s="89">
        <v>18</v>
      </c>
      <c r="T173" s="89">
        <v>19</v>
      </c>
      <c r="U173" s="89">
        <v>20</v>
      </c>
      <c r="V173" s="89">
        <v>21</v>
      </c>
      <c r="W173" s="89">
        <v>22</v>
      </c>
      <c r="X173" s="89">
        <v>23</v>
      </c>
      <c r="Y173" s="89">
        <v>24</v>
      </c>
      <c r="Z173" s="89">
        <v>25</v>
      </c>
      <c r="AA173" s="89">
        <v>26</v>
      </c>
      <c r="AB173" s="89">
        <v>27</v>
      </c>
      <c r="AC173" s="89">
        <v>28</v>
      </c>
      <c r="AD173" s="89">
        <v>29</v>
      </c>
      <c r="AE173" s="89">
        <v>30</v>
      </c>
      <c r="AF173" s="89">
        <v>31</v>
      </c>
      <c r="AG173" s="89">
        <v>32</v>
      </c>
      <c r="AH173" s="89">
        <v>33</v>
      </c>
      <c r="AI173" s="89">
        <v>34</v>
      </c>
      <c r="AJ173" s="89">
        <v>35</v>
      </c>
      <c r="AK173" s="89">
        <v>36</v>
      </c>
      <c r="AL173" s="89">
        <v>37</v>
      </c>
      <c r="AM173" s="89">
        <v>38</v>
      </c>
      <c r="AN173" s="89">
        <v>39</v>
      </c>
      <c r="AO173" s="89">
        <v>40</v>
      </c>
      <c r="AP173" s="89">
        <v>41</v>
      </c>
      <c r="AQ173" s="89">
        <v>42</v>
      </c>
      <c r="AR173" s="89">
        <v>43</v>
      </c>
      <c r="AS173" s="89">
        <v>44</v>
      </c>
      <c r="AT173" s="89">
        <v>45</v>
      </c>
      <c r="AU173" s="89"/>
      <c r="AV173" s="89">
        <v>91</v>
      </c>
      <c r="AW173" s="89">
        <v>92</v>
      </c>
      <c r="AX173" s="89">
        <v>93</v>
      </c>
      <c r="AY173" s="89">
        <v>94</v>
      </c>
      <c r="AZ173" s="89">
        <v>95</v>
      </c>
      <c r="BA173" s="89">
        <v>96</v>
      </c>
      <c r="BB173" s="89">
        <v>97</v>
      </c>
      <c r="BC173" s="89">
        <v>98</v>
      </c>
      <c r="BD173" s="89">
        <v>99</v>
      </c>
      <c r="BE173" s="89">
        <v>100</v>
      </c>
      <c r="BF173" s="89">
        <v>101</v>
      </c>
      <c r="BG173" s="89">
        <v>102</v>
      </c>
      <c r="BH173" s="89">
        <v>103</v>
      </c>
      <c r="BI173" s="89">
        <v>104</v>
      </c>
      <c r="BJ173" s="89">
        <v>105</v>
      </c>
      <c r="BK173" s="89">
        <v>106</v>
      </c>
      <c r="BL173" s="89">
        <v>107</v>
      </c>
      <c r="BM173" s="89">
        <v>108</v>
      </c>
      <c r="BN173" s="89">
        <v>109</v>
      </c>
      <c r="BO173" s="89">
        <v>110</v>
      </c>
      <c r="BP173" s="89">
        <v>111</v>
      </c>
      <c r="BQ173" s="89">
        <v>112</v>
      </c>
      <c r="BR173" s="89">
        <v>113</v>
      </c>
      <c r="BS173" s="89">
        <v>114</v>
      </c>
      <c r="BT173" s="89">
        <v>115</v>
      </c>
      <c r="BU173" s="89">
        <v>116</v>
      </c>
      <c r="BV173" s="89">
        <v>117</v>
      </c>
      <c r="BW173" s="89">
        <v>118</v>
      </c>
      <c r="BX173" s="89">
        <v>119</v>
      </c>
      <c r="BY173" s="89">
        <v>120</v>
      </c>
      <c r="BZ173" s="89">
        <v>121</v>
      </c>
      <c r="CA173" s="89">
        <v>122</v>
      </c>
      <c r="CB173" s="89">
        <v>123</v>
      </c>
      <c r="CC173" s="89">
        <v>124</v>
      </c>
      <c r="CD173" s="89">
        <v>125</v>
      </c>
      <c r="CE173" s="89">
        <v>126</v>
      </c>
      <c r="CF173" s="89">
        <v>127</v>
      </c>
      <c r="CG173" s="89">
        <v>128</v>
      </c>
      <c r="CH173" s="89">
        <v>129</v>
      </c>
      <c r="CI173" s="89">
        <v>130</v>
      </c>
      <c r="CJ173" s="89">
        <v>131</v>
      </c>
      <c r="CK173" s="89">
        <v>132</v>
      </c>
      <c r="CL173" s="89">
        <v>133</v>
      </c>
      <c r="CM173" s="89">
        <v>134</v>
      </c>
      <c r="CN173" s="89">
        <v>135</v>
      </c>
      <c r="CV173">
        <f t="shared" ca="1" si="189"/>
        <v>1</v>
      </c>
      <c r="CW173" s="58" t="str">
        <f>'Harad and Umbar'!W13</f>
        <v/>
      </c>
      <c r="DC173" s="84">
        <f t="shared" si="182"/>
        <v>1</v>
      </c>
      <c r="DD173" s="84">
        <f>Isengard!AP30</f>
        <v>0</v>
      </c>
      <c r="DE173" s="84" t="str">
        <f>Isengard!AA30</f>
        <v>Warg Rider</v>
      </c>
      <c r="DF173" s="84" t="str">
        <f>Isengard!CA30</f>
        <v>-</v>
      </c>
      <c r="DK173" s="84"/>
      <c r="DL173">
        <f>LOOKUP(DK171,$EH:$EH,$EK:$EK)</f>
        <v>0</v>
      </c>
      <c r="DM173" s="84">
        <f t="shared" si="245"/>
        <v>0</v>
      </c>
      <c r="DN173">
        <f t="shared" si="221"/>
        <v>0</v>
      </c>
      <c r="DO173">
        <f t="shared" si="222"/>
        <v>0</v>
      </c>
      <c r="DP173">
        <f t="shared" si="223"/>
        <v>0</v>
      </c>
      <c r="DQ173">
        <f t="shared" si="216"/>
        <v>0</v>
      </c>
      <c r="DR173">
        <f t="shared" si="217"/>
        <v>0</v>
      </c>
      <c r="DS173">
        <f t="shared" si="218"/>
        <v>0</v>
      </c>
      <c r="DT173">
        <f t="shared" si="206"/>
        <v>0</v>
      </c>
      <c r="DU173">
        <f t="shared" si="207"/>
        <v>0</v>
      </c>
      <c r="DV173">
        <f t="shared" si="208"/>
        <v>0</v>
      </c>
      <c r="DW173">
        <f t="shared" si="209"/>
        <v>0</v>
      </c>
      <c r="DX173">
        <f t="shared" si="210"/>
        <v>0</v>
      </c>
      <c r="DY173">
        <f t="shared" si="211"/>
        <v>0</v>
      </c>
      <c r="DZ173">
        <f t="shared" si="212"/>
        <v>0</v>
      </c>
      <c r="EA173" s="17">
        <f t="shared" si="202"/>
        <v>1</v>
      </c>
      <c r="EB173" s="85"/>
      <c r="EC173" s="85" t="str">
        <f t="shared" si="197"/>
        <v/>
      </c>
      <c r="ED173" s="85"/>
      <c r="EE173" s="65" t="s">
        <v>298</v>
      </c>
      <c r="EG173" s="85"/>
      <c r="EH173" s="62" t="s">
        <v>1809</v>
      </c>
      <c r="EI173" s="63" t="s">
        <v>1809</v>
      </c>
      <c r="EJ173" s="64"/>
      <c r="EO173" s="65" t="s">
        <v>301</v>
      </c>
      <c r="EP173" s="65" t="s">
        <v>301</v>
      </c>
      <c r="EQ173" s="69" t="s">
        <v>547</v>
      </c>
      <c r="ER173" s="69" t="s">
        <v>547</v>
      </c>
      <c r="ES173" s="69" t="s">
        <v>547</v>
      </c>
      <c r="ET173" s="78" t="s">
        <v>547</v>
      </c>
      <c r="EU173" s="69" t="s">
        <v>662</v>
      </c>
      <c r="EV173" s="69" t="s">
        <v>547</v>
      </c>
      <c r="EW173" s="69" t="s">
        <v>623</v>
      </c>
      <c r="EX173" s="69" t="s">
        <v>547</v>
      </c>
      <c r="EY173" s="84" t="str">
        <f>""</f>
        <v/>
      </c>
      <c r="EZ173" s="84" t="str">
        <f>""</f>
        <v/>
      </c>
      <c r="FA173" s="84" t="str">
        <f>""</f>
        <v/>
      </c>
      <c r="FB173" s="73" t="s">
        <v>1052</v>
      </c>
      <c r="FH173" s="84">
        <f t="shared" si="193"/>
        <v>0</v>
      </c>
      <c r="FI173" s="84">
        <f t="shared" si="194"/>
        <v>1</v>
      </c>
      <c r="FJ173" s="85" t="s">
        <v>2556</v>
      </c>
      <c r="FN173" s="84">
        <f t="shared" si="243"/>
        <v>0</v>
      </c>
      <c r="FO173" s="84">
        <f t="shared" si="244"/>
        <v>1</v>
      </c>
      <c r="FP173" s="84" t="str">
        <f>""</f>
        <v/>
      </c>
    </row>
    <row r="174" spans="1:172" x14ac:dyDescent="0.25">
      <c r="A174" s="84"/>
      <c r="B174" s="60">
        <v>46</v>
      </c>
      <c r="C174" s="60">
        <v>47</v>
      </c>
      <c r="D174" s="60">
        <v>48</v>
      </c>
      <c r="E174" s="60">
        <v>49</v>
      </c>
      <c r="F174" s="60">
        <v>50</v>
      </c>
      <c r="G174" s="60">
        <v>51</v>
      </c>
      <c r="H174" s="60">
        <v>52</v>
      </c>
      <c r="I174" s="60">
        <v>53</v>
      </c>
      <c r="J174" s="60">
        <v>54</v>
      </c>
      <c r="K174" s="60">
        <v>55</v>
      </c>
      <c r="L174" s="60">
        <v>56</v>
      </c>
      <c r="M174" s="60">
        <v>57</v>
      </c>
      <c r="N174" s="60">
        <v>58</v>
      </c>
      <c r="O174" s="60">
        <v>59</v>
      </c>
      <c r="P174" s="60">
        <v>60</v>
      </c>
      <c r="Q174" s="60">
        <v>61</v>
      </c>
      <c r="R174" s="60">
        <v>62</v>
      </c>
      <c r="S174" s="60">
        <v>63</v>
      </c>
      <c r="T174" s="60">
        <v>64</v>
      </c>
      <c r="U174" s="60">
        <v>65</v>
      </c>
      <c r="V174" s="60">
        <v>66</v>
      </c>
      <c r="W174" s="60">
        <v>67</v>
      </c>
      <c r="X174" s="60">
        <v>68</v>
      </c>
      <c r="Y174" s="60">
        <v>69</v>
      </c>
      <c r="Z174" s="60">
        <v>70</v>
      </c>
      <c r="AA174" s="60">
        <v>71</v>
      </c>
      <c r="AB174" s="60">
        <v>72</v>
      </c>
      <c r="AC174" s="60">
        <v>73</v>
      </c>
      <c r="AD174" s="60">
        <v>74</v>
      </c>
      <c r="AE174" s="60">
        <v>75</v>
      </c>
      <c r="AF174" s="60">
        <v>76</v>
      </c>
      <c r="AG174" s="60">
        <v>77</v>
      </c>
      <c r="AH174" s="60">
        <v>78</v>
      </c>
      <c r="AI174" s="60">
        <v>79</v>
      </c>
      <c r="AJ174" s="60">
        <v>80</v>
      </c>
      <c r="AK174" s="60">
        <v>81</v>
      </c>
      <c r="AL174" s="60">
        <v>82</v>
      </c>
      <c r="AM174" s="60">
        <v>83</v>
      </c>
      <c r="AN174" s="60">
        <v>84</v>
      </c>
      <c r="AO174" s="60">
        <v>85</v>
      </c>
      <c r="AP174" s="60">
        <v>86</v>
      </c>
      <c r="AQ174" s="60">
        <v>87</v>
      </c>
      <c r="AR174" s="60">
        <v>88</v>
      </c>
      <c r="AS174" s="60">
        <v>89</v>
      </c>
      <c r="AT174" s="60">
        <v>90</v>
      </c>
      <c r="AU174" s="60"/>
      <c r="AV174" s="60">
        <v>136</v>
      </c>
      <c r="AW174" s="60">
        <v>137</v>
      </c>
      <c r="AX174" s="60">
        <v>138</v>
      </c>
      <c r="AY174" s="60">
        <v>139</v>
      </c>
      <c r="AZ174" s="60">
        <v>140</v>
      </c>
      <c r="BA174" s="60">
        <v>141</v>
      </c>
      <c r="BB174" s="60">
        <v>142</v>
      </c>
      <c r="BC174" s="60">
        <v>143</v>
      </c>
      <c r="BD174" s="60">
        <v>144</v>
      </c>
      <c r="BE174" s="60">
        <v>145</v>
      </c>
      <c r="BF174" s="60">
        <v>146</v>
      </c>
      <c r="BG174" s="60">
        <v>147</v>
      </c>
      <c r="BH174" s="60">
        <v>148</v>
      </c>
      <c r="BI174" s="60">
        <v>149</v>
      </c>
      <c r="BJ174" s="60">
        <v>150</v>
      </c>
      <c r="BK174" s="60">
        <v>151</v>
      </c>
      <c r="BL174" s="60">
        <v>152</v>
      </c>
      <c r="BM174" s="60">
        <v>153</v>
      </c>
      <c r="BN174" s="60">
        <v>154</v>
      </c>
      <c r="BO174" s="60">
        <v>155</v>
      </c>
      <c r="BP174" s="60">
        <v>156</v>
      </c>
      <c r="BQ174" s="60">
        <v>157</v>
      </c>
      <c r="BR174" s="60">
        <v>158</v>
      </c>
      <c r="BS174" s="60">
        <v>159</v>
      </c>
      <c r="BT174" s="60">
        <v>160</v>
      </c>
      <c r="BU174" s="60">
        <v>161</v>
      </c>
      <c r="BV174" s="60">
        <v>162</v>
      </c>
      <c r="BW174" s="60">
        <v>163</v>
      </c>
      <c r="BX174" s="60">
        <v>164</v>
      </c>
      <c r="BY174" s="60">
        <v>165</v>
      </c>
      <c r="BZ174" s="60">
        <v>166</v>
      </c>
      <c r="CA174" s="60">
        <v>167</v>
      </c>
      <c r="CB174" s="60">
        <v>168</v>
      </c>
      <c r="CC174" s="60">
        <v>169</v>
      </c>
      <c r="CD174" s="60">
        <v>170</v>
      </c>
      <c r="CE174" s="60">
        <v>171</v>
      </c>
      <c r="CF174" s="60">
        <v>172</v>
      </c>
      <c r="CG174" s="60">
        <v>173</v>
      </c>
      <c r="CH174" s="60">
        <v>174</v>
      </c>
      <c r="CI174" s="60">
        <v>175</v>
      </c>
      <c r="CJ174" s="60">
        <v>176</v>
      </c>
      <c r="CK174" s="60">
        <v>177</v>
      </c>
      <c r="CL174" s="60">
        <v>178</v>
      </c>
      <c r="CM174" s="60">
        <v>179</v>
      </c>
      <c r="CN174" s="60">
        <v>180</v>
      </c>
      <c r="CV174">
        <f t="shared" ca="1" si="189"/>
        <v>1</v>
      </c>
      <c r="CW174" s="58" t="str">
        <f>'Harad and Umbar'!W14</f>
        <v/>
      </c>
      <c r="DC174" s="84">
        <f t="shared" si="182"/>
        <v>1</v>
      </c>
      <c r="DD174" s="84">
        <f>Isengard!AP31</f>
        <v>0</v>
      </c>
      <c r="DE174" s="84" t="str">
        <f>Isengard!AA31</f>
        <v>Warg Rider</v>
      </c>
      <c r="DF174" s="84" t="str">
        <f>Isengard!CA31</f>
        <v>-</v>
      </c>
      <c r="DK174" s="84"/>
      <c r="DL174">
        <f>LOOKUP(DK171,$EH:$EH,$EL:$EL)</f>
        <v>0</v>
      </c>
      <c r="DM174" s="84">
        <f t="shared" si="245"/>
        <v>0</v>
      </c>
      <c r="DN174">
        <f t="shared" si="221"/>
        <v>0</v>
      </c>
      <c r="DO174">
        <f t="shared" si="222"/>
        <v>0</v>
      </c>
      <c r="DP174">
        <f t="shared" si="223"/>
        <v>0</v>
      </c>
      <c r="DQ174">
        <f t="shared" si="216"/>
        <v>0</v>
      </c>
      <c r="DR174">
        <f t="shared" si="217"/>
        <v>0</v>
      </c>
      <c r="DS174">
        <f t="shared" si="218"/>
        <v>0</v>
      </c>
      <c r="DT174">
        <f t="shared" ref="DT174:DT191" si="246">LOOKUP($DM174,$EO:$EO,EV:EV)</f>
        <v>0</v>
      </c>
      <c r="DU174">
        <f t="shared" ref="DU174:DU191" si="247">LOOKUP($DM174,$EO:$EO,EW:EW)</f>
        <v>0</v>
      </c>
      <c r="DV174">
        <f t="shared" ref="DV174:DV191" si="248">LOOKUP($DM174,$EO:$EO,EX:EX)</f>
        <v>0</v>
      </c>
      <c r="DW174">
        <f t="shared" ref="DW174:DW191" si="249">LOOKUP($DM174,$EO:$EO,EY:EY)</f>
        <v>0</v>
      </c>
      <c r="DX174">
        <f t="shared" ref="DX174:DX191" si="250">LOOKUP($DM174,$EO:$EO,EZ:EZ)</f>
        <v>0</v>
      </c>
      <c r="DY174">
        <f t="shared" ref="DY174:DY191" si="251">LOOKUP($DM174,$EO:$EO,FA:FA)</f>
        <v>0</v>
      </c>
      <c r="DZ174">
        <f t="shared" si="212"/>
        <v>0</v>
      </c>
      <c r="EA174" s="17">
        <f t="shared" si="202"/>
        <v>1</v>
      </c>
      <c r="EB174" s="85"/>
      <c r="EC174" s="85" t="str">
        <f t="shared" si="197"/>
        <v/>
      </c>
      <c r="ED174" s="85"/>
      <c r="EE174" s="65" t="s">
        <v>2013</v>
      </c>
      <c r="EG174" s="85"/>
      <c r="EH174" s="62" t="s">
        <v>2016</v>
      </c>
      <c r="EI174" s="63" t="s">
        <v>1809</v>
      </c>
      <c r="EJ174" s="64" t="s">
        <v>1812</v>
      </c>
      <c r="EO174" s="65" t="s">
        <v>918</v>
      </c>
      <c r="EP174" s="65" t="s">
        <v>918</v>
      </c>
      <c r="EQ174" s="69" t="s">
        <v>1035</v>
      </c>
      <c r="ER174" s="69" t="s">
        <v>1845</v>
      </c>
      <c r="ES174" s="69" t="s">
        <v>1042</v>
      </c>
      <c r="ET174" s="78" t="s">
        <v>623</v>
      </c>
      <c r="EU174" s="69" t="s">
        <v>621</v>
      </c>
      <c r="EV174" s="69" t="s">
        <v>635</v>
      </c>
      <c r="EW174" s="69" t="s">
        <v>635</v>
      </c>
      <c r="EX174" s="69" t="s">
        <v>629</v>
      </c>
      <c r="EY174" s="84" t="str">
        <f>""</f>
        <v/>
      </c>
      <c r="EZ174" s="84" t="str">
        <f>""</f>
        <v/>
      </c>
      <c r="FA174" s="84" t="str">
        <f>""</f>
        <v/>
      </c>
      <c r="FB174" s="73" t="s">
        <v>1051</v>
      </c>
      <c r="FH174" s="84">
        <f t="shared" si="193"/>
        <v>0</v>
      </c>
      <c r="FI174" s="84">
        <f t="shared" si="194"/>
        <v>1</v>
      </c>
      <c r="FJ174" s="85" t="s">
        <v>2557</v>
      </c>
      <c r="FN174" s="84">
        <f t="shared" si="243"/>
        <v>1</v>
      </c>
      <c r="FO174" s="84">
        <f t="shared" si="244"/>
        <v>1</v>
      </c>
      <c r="FP174" s="84" t="s">
        <v>2457</v>
      </c>
    </row>
    <row r="175" spans="1:172" x14ac:dyDescent="0.25">
      <c r="A175" s="84"/>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V175">
        <f t="shared" ca="1" si="189"/>
        <v>1</v>
      </c>
      <c r="CW175" s="58" t="str">
        <f>'Harad and Umbar'!W15</f>
        <v/>
      </c>
      <c r="DC175" s="84">
        <f t="shared" si="182"/>
        <v>1</v>
      </c>
      <c r="DD175" s="84">
        <f>Isengard!AP32</f>
        <v>0</v>
      </c>
      <c r="DE175" s="84" t="str">
        <f>Isengard!AA32</f>
        <v>Warg Rider</v>
      </c>
      <c r="DF175" s="84" t="str">
        <f>Isengard!CA32</f>
        <v>-</v>
      </c>
      <c r="DK175" s="84"/>
      <c r="DL175">
        <f>LOOKUP(DK171,$EH:$EH,$EM:$EM)</f>
        <v>0</v>
      </c>
      <c r="DM175" s="84">
        <f t="shared" si="245"/>
        <v>0</v>
      </c>
      <c r="DN175">
        <f t="shared" si="221"/>
        <v>0</v>
      </c>
      <c r="DO175">
        <f t="shared" si="222"/>
        <v>0</v>
      </c>
      <c r="DP175">
        <f t="shared" si="223"/>
        <v>0</v>
      </c>
      <c r="DQ175">
        <f t="shared" si="216"/>
        <v>0</v>
      </c>
      <c r="DR175">
        <f t="shared" si="217"/>
        <v>0</v>
      </c>
      <c r="DS175">
        <f t="shared" si="218"/>
        <v>0</v>
      </c>
      <c r="DT175">
        <f t="shared" si="246"/>
        <v>0</v>
      </c>
      <c r="DU175">
        <f t="shared" si="247"/>
        <v>0</v>
      </c>
      <c r="DV175">
        <f t="shared" si="248"/>
        <v>0</v>
      </c>
      <c r="DW175">
        <f t="shared" si="249"/>
        <v>0</v>
      </c>
      <c r="DX175">
        <f t="shared" si="250"/>
        <v>0</v>
      </c>
      <c r="DY175">
        <f t="shared" si="251"/>
        <v>0</v>
      </c>
      <c r="DZ175">
        <f t="shared" si="212"/>
        <v>0</v>
      </c>
      <c r="EA175" s="17">
        <f t="shared" si="202"/>
        <v>1</v>
      </c>
      <c r="EB175" s="85"/>
      <c r="EC175" s="85" t="str">
        <f t="shared" si="197"/>
        <v/>
      </c>
      <c r="ED175" s="85"/>
      <c r="EE175" s="65" t="s">
        <v>313</v>
      </c>
      <c r="EF175" s="84" t="s">
        <v>2217</v>
      </c>
      <c r="EG175" s="85"/>
      <c r="EH175" s="62" t="s">
        <v>2624</v>
      </c>
      <c r="EI175" s="63" t="s">
        <v>2624</v>
      </c>
      <c r="EJ175" s="64"/>
      <c r="EO175" s="65" t="s">
        <v>305</v>
      </c>
      <c r="EP175" s="65" t="s">
        <v>305</v>
      </c>
      <c r="EQ175" s="69" t="s">
        <v>1035</v>
      </c>
      <c r="ER175" s="69" t="s">
        <v>1845</v>
      </c>
      <c r="ES175" s="69" t="s">
        <v>652</v>
      </c>
      <c r="ET175" s="78" t="s">
        <v>623</v>
      </c>
      <c r="EU175" s="69" t="s">
        <v>621</v>
      </c>
      <c r="EV175" s="69" t="s">
        <v>635</v>
      </c>
      <c r="EW175" s="69" t="s">
        <v>635</v>
      </c>
      <c r="EX175" s="69" t="s">
        <v>629</v>
      </c>
      <c r="EY175" s="84" t="str">
        <f>""</f>
        <v/>
      </c>
      <c r="EZ175" s="84" t="str">
        <f>""</f>
        <v/>
      </c>
      <c r="FA175" s="84" t="str">
        <f>""</f>
        <v/>
      </c>
      <c r="FB175" s="73" t="s">
        <v>1058</v>
      </c>
      <c r="FH175" s="84">
        <f t="shared" si="193"/>
        <v>0</v>
      </c>
      <c r="FI175" s="84">
        <f t="shared" si="194"/>
        <v>1</v>
      </c>
      <c r="FJ175" s="85" t="str">
        <f>""</f>
        <v/>
      </c>
      <c r="FN175" s="84">
        <f t="shared" si="243"/>
        <v>0</v>
      </c>
      <c r="FO175" s="84">
        <f t="shared" si="244"/>
        <v>1</v>
      </c>
      <c r="FP175" s="84" t="s">
        <v>1717</v>
      </c>
    </row>
    <row r="176" spans="1:172" x14ac:dyDescent="0.25">
      <c r="A176" s="84"/>
      <c r="B176" s="60">
        <v>2</v>
      </c>
      <c r="C176" s="60">
        <f>IF(B157="",2,IF(C157="",0,IF(OR(A176=2,A176=1),1,0)))</f>
        <v>2</v>
      </c>
      <c r="D176" s="60">
        <f t="shared" ref="D176:AT176" si="252">IF(C157="",2,IF(D157="",0,IF(OR(B176=2,B176=1),1,0)))</f>
        <v>2</v>
      </c>
      <c r="E176" s="60">
        <f t="shared" si="252"/>
        <v>2</v>
      </c>
      <c r="F176" s="60">
        <f t="shared" si="252"/>
        <v>2</v>
      </c>
      <c r="G176" s="60">
        <f t="shared" si="252"/>
        <v>2</v>
      </c>
      <c r="H176" s="60">
        <f t="shared" si="252"/>
        <v>2</v>
      </c>
      <c r="I176" s="60">
        <f t="shared" si="252"/>
        <v>2</v>
      </c>
      <c r="J176" s="60">
        <f t="shared" si="252"/>
        <v>2</v>
      </c>
      <c r="K176" s="60">
        <f t="shared" si="252"/>
        <v>2</v>
      </c>
      <c r="L176" s="60">
        <f t="shared" si="252"/>
        <v>2</v>
      </c>
      <c r="M176" s="60">
        <f t="shared" si="252"/>
        <v>2</v>
      </c>
      <c r="N176" s="60">
        <f t="shared" si="252"/>
        <v>2</v>
      </c>
      <c r="O176" s="60">
        <f t="shared" si="252"/>
        <v>2</v>
      </c>
      <c r="P176" s="60">
        <f t="shared" si="252"/>
        <v>2</v>
      </c>
      <c r="Q176" s="60">
        <f t="shared" si="252"/>
        <v>2</v>
      </c>
      <c r="R176" s="60">
        <f t="shared" si="252"/>
        <v>2</v>
      </c>
      <c r="S176" s="60">
        <f t="shared" si="252"/>
        <v>2</v>
      </c>
      <c r="T176" s="60">
        <f t="shared" si="252"/>
        <v>2</v>
      </c>
      <c r="U176" s="60">
        <f t="shared" si="252"/>
        <v>2</v>
      </c>
      <c r="V176" s="60">
        <f t="shared" si="252"/>
        <v>2</v>
      </c>
      <c r="W176" s="60">
        <f t="shared" si="252"/>
        <v>2</v>
      </c>
      <c r="X176" s="60">
        <f t="shared" si="252"/>
        <v>2</v>
      </c>
      <c r="Y176" s="60">
        <f t="shared" si="252"/>
        <v>2</v>
      </c>
      <c r="Z176" s="60">
        <f t="shared" si="252"/>
        <v>2</v>
      </c>
      <c r="AA176" s="60">
        <f t="shared" si="252"/>
        <v>2</v>
      </c>
      <c r="AB176" s="60">
        <f t="shared" si="252"/>
        <v>2</v>
      </c>
      <c r="AC176" s="60">
        <f t="shared" si="252"/>
        <v>2</v>
      </c>
      <c r="AD176" s="60">
        <f t="shared" si="252"/>
        <v>2</v>
      </c>
      <c r="AE176" s="60">
        <f t="shared" si="252"/>
        <v>2</v>
      </c>
      <c r="AF176" s="60">
        <f t="shared" si="252"/>
        <v>2</v>
      </c>
      <c r="AG176" s="60">
        <f t="shared" si="252"/>
        <v>2</v>
      </c>
      <c r="AH176" s="60">
        <f t="shared" si="252"/>
        <v>2</v>
      </c>
      <c r="AI176" s="60">
        <f t="shared" si="252"/>
        <v>2</v>
      </c>
      <c r="AJ176" s="60">
        <f t="shared" si="252"/>
        <v>2</v>
      </c>
      <c r="AK176" s="60">
        <f t="shared" si="252"/>
        <v>2</v>
      </c>
      <c r="AL176" s="60">
        <f t="shared" si="252"/>
        <v>2</v>
      </c>
      <c r="AM176" s="60">
        <f t="shared" si="252"/>
        <v>2</v>
      </c>
      <c r="AN176" s="60">
        <f t="shared" si="252"/>
        <v>2</v>
      </c>
      <c r="AO176" s="60">
        <f t="shared" si="252"/>
        <v>2</v>
      </c>
      <c r="AP176" s="60">
        <f t="shared" si="252"/>
        <v>2</v>
      </c>
      <c r="AQ176" s="60">
        <f t="shared" si="252"/>
        <v>2</v>
      </c>
      <c r="AR176" s="60">
        <f t="shared" si="252"/>
        <v>2</v>
      </c>
      <c r="AS176" s="60">
        <f t="shared" si="252"/>
        <v>2</v>
      </c>
      <c r="AT176" s="60">
        <f t="shared" si="252"/>
        <v>2</v>
      </c>
      <c r="AU176" s="60"/>
      <c r="AV176" s="60">
        <f>IF(AT138="",2,IF(AV157="",0,IF(OR(AS177=2,AS177=1),1,0)))</f>
        <v>2</v>
      </c>
      <c r="AW176" s="60">
        <f>IF(AV157="",2,IF(AW157="",0,IF(OR(AT177=2,AT177=1),1,0)))</f>
        <v>2</v>
      </c>
      <c r="AX176" s="60">
        <f>IF(AW157="",2,IF(AX157="",0,IF(OR(AV176=2,AV176=1),1,0)))</f>
        <v>2</v>
      </c>
      <c r="AY176" s="60">
        <f t="shared" ref="AY176:CN176" si="253">IF(AX157="",2,IF(AY157="",0,IF(OR(AW176=2,AW176=1),1,0)))</f>
        <v>2</v>
      </c>
      <c r="AZ176" s="60">
        <f t="shared" si="253"/>
        <v>2</v>
      </c>
      <c r="BA176" s="60">
        <f t="shared" si="253"/>
        <v>2</v>
      </c>
      <c r="BB176" s="60">
        <f t="shared" si="253"/>
        <v>2</v>
      </c>
      <c r="BC176" s="60">
        <f t="shared" si="253"/>
        <v>2</v>
      </c>
      <c r="BD176" s="60">
        <f t="shared" si="253"/>
        <v>2</v>
      </c>
      <c r="BE176" s="60">
        <f t="shared" si="253"/>
        <v>2</v>
      </c>
      <c r="BF176" s="60">
        <f t="shared" si="253"/>
        <v>2</v>
      </c>
      <c r="BG176" s="60">
        <f t="shared" si="253"/>
        <v>2</v>
      </c>
      <c r="BH176" s="60">
        <f t="shared" si="253"/>
        <v>2</v>
      </c>
      <c r="BI176" s="60">
        <f t="shared" si="253"/>
        <v>2</v>
      </c>
      <c r="BJ176" s="60">
        <f t="shared" si="253"/>
        <v>2</v>
      </c>
      <c r="BK176" s="60">
        <f t="shared" si="253"/>
        <v>2</v>
      </c>
      <c r="BL176" s="60">
        <f t="shared" si="253"/>
        <v>2</v>
      </c>
      <c r="BM176" s="60">
        <f t="shared" si="253"/>
        <v>2</v>
      </c>
      <c r="BN176" s="60">
        <f t="shared" si="253"/>
        <v>2</v>
      </c>
      <c r="BO176" s="60">
        <f t="shared" si="253"/>
        <v>2</v>
      </c>
      <c r="BP176" s="60">
        <f t="shared" si="253"/>
        <v>2</v>
      </c>
      <c r="BQ176" s="60">
        <f t="shared" si="253"/>
        <v>2</v>
      </c>
      <c r="BR176" s="60">
        <f t="shared" si="253"/>
        <v>2</v>
      </c>
      <c r="BS176" s="60">
        <f t="shared" si="253"/>
        <v>2</v>
      </c>
      <c r="BT176" s="60">
        <f t="shared" si="253"/>
        <v>2</v>
      </c>
      <c r="BU176" s="60">
        <f t="shared" si="253"/>
        <v>2</v>
      </c>
      <c r="BV176" s="60">
        <f t="shared" si="253"/>
        <v>2</v>
      </c>
      <c r="BW176" s="60">
        <f t="shared" si="253"/>
        <v>2</v>
      </c>
      <c r="BX176" s="60">
        <f t="shared" si="253"/>
        <v>2</v>
      </c>
      <c r="BY176" s="60">
        <f t="shared" si="253"/>
        <v>2</v>
      </c>
      <c r="BZ176" s="60">
        <f t="shared" si="253"/>
        <v>2</v>
      </c>
      <c r="CA176" s="60">
        <f t="shared" si="253"/>
        <v>2</v>
      </c>
      <c r="CB176" s="60">
        <f t="shared" si="253"/>
        <v>2</v>
      </c>
      <c r="CC176" s="60">
        <f t="shared" si="253"/>
        <v>2</v>
      </c>
      <c r="CD176" s="60">
        <f t="shared" si="253"/>
        <v>2</v>
      </c>
      <c r="CE176" s="60">
        <f t="shared" si="253"/>
        <v>2</v>
      </c>
      <c r="CF176" s="60">
        <f t="shared" si="253"/>
        <v>2</v>
      </c>
      <c r="CG176" s="60">
        <f t="shared" si="253"/>
        <v>2</v>
      </c>
      <c r="CH176" s="60">
        <f t="shared" si="253"/>
        <v>2</v>
      </c>
      <c r="CI176" s="60">
        <f t="shared" si="253"/>
        <v>2</v>
      </c>
      <c r="CJ176" s="60">
        <f t="shared" si="253"/>
        <v>2</v>
      </c>
      <c r="CK176" s="60">
        <f t="shared" si="253"/>
        <v>2</v>
      </c>
      <c r="CL176" s="60">
        <f t="shared" si="253"/>
        <v>2</v>
      </c>
      <c r="CM176" s="60">
        <f t="shared" si="253"/>
        <v>2</v>
      </c>
      <c r="CN176" s="60">
        <f t="shared" si="253"/>
        <v>2</v>
      </c>
      <c r="CV176">
        <f t="shared" ca="1" si="189"/>
        <v>1</v>
      </c>
      <c r="CW176" s="58" t="str">
        <f>'Harad and Umbar'!W16</f>
        <v/>
      </c>
      <c r="DC176" s="84">
        <f t="shared" si="182"/>
        <v>1</v>
      </c>
      <c r="DD176" s="84">
        <f>Isengard!AP33</f>
        <v>0</v>
      </c>
      <c r="DE176" s="84" t="str">
        <f>Isengard!AA33</f>
        <v>Warg Rider</v>
      </c>
      <c r="DF176" s="84" t="str">
        <f>Isengard!CA33</f>
        <v>-</v>
      </c>
      <c r="DH176">
        <v>35</v>
      </c>
      <c r="DI176">
        <f>LOOKUP(DH176,$DC:$DC,$DE:$DE)</f>
        <v>0</v>
      </c>
      <c r="DJ176">
        <f>LOOKUP(DH176,$DC:$DC,$DF:$DF)</f>
        <v>0</v>
      </c>
      <c r="DK176" s="61">
        <f t="shared" ref="DK176" si="254">IF(DI176=0,0,CONCATENATE(DI176,IF(OR(COUNT(FIND("Horse",DJ176))=1,COUNT(FIND("Warg",DJ176))=1,COUNT(FIND("Engineer Captain",DJ176))=1,COUNT(FIND("War Camel",DJ176))=1,COUNT(FIND("Fell warg",DJ176))=1,COUNT(FIND("The white warg",DJ176))=1),"1.",""),IF(OR(COUNT(FIND("armoured horse",DJ176))=1,COUNT(FIND("Troll",DJ176))=1,COUNT(FIND("Mahûd Beastmaster",DJ176))=1,COUNT(FIND("Signal Tower",DJ176))=1),"2.",""),IF(OR(COUNT(FIND("Fell Beast",DJ176))=1,COUNT(FIND("Upgraded Crew",DJ176))=1,COUNT(FIND("Khandish chariot",DJ176))=1),"3.",""),IF(COUNT(FIND("armoured Fell beast",DJ176))=1,"4.",""),IF(COUNT(FIND("Horned Fell beast",DJ176))=1,"5.","")))</f>
        <v>0</v>
      </c>
      <c r="DL176">
        <f>LOOKUP(DK176,$EH:$EH,$EI:$EI)</f>
        <v>0</v>
      </c>
      <c r="DM176" s="61">
        <f t="shared" ref="DM176" si="255">IF(DL176=0,0,CONCATENATE(DL176,IF(OR(COUNT(FIND("Morgul Arrows",DJ176))=1,COUNT(FIND("Shield",DJ176))=1,COUNT(FIND("The One Ring",DJ176))=1,COUNT(FIND("Breathe Fire",DJ176))=1,COUNT(FIND("Campfire",DJ176))=1,COUNT(FIND("Stone Flail",DJ176))=1),"1.",""),IF(OR(COUNT(FIND("Armour",DJ176))=1,COUNT(FIND("Fly",DJ176))=1,COUNT(FIND("Crown of Morgul",DJ176))=1,COUNT(FIND("War Drum",DJ176))=1),"2.",""),IF(OR(COUNT(FIND("Heavy armour",DJ176))=1,COUNT(FIND("Tough hide",DJ176))=1,COUNT(FIND("Gnarled Hide",DJ176))=1),"3.",""),IF(OR(COUNT(FIND("Wyrmtongue",DJ176))=1,COUNT(FIND("Foul Temperament",DJ176))=1,COUNT(FIND("Easterling War drum",DJ176))=1),"4.","")))</f>
        <v>0</v>
      </c>
      <c r="DN176">
        <f t="shared" si="221"/>
        <v>0</v>
      </c>
      <c r="DO176">
        <f t="shared" si="222"/>
        <v>0</v>
      </c>
      <c r="DP176">
        <f t="shared" si="223"/>
        <v>0</v>
      </c>
      <c r="DQ176">
        <f t="shared" si="216"/>
        <v>0</v>
      </c>
      <c r="DR176">
        <f t="shared" si="217"/>
        <v>0</v>
      </c>
      <c r="DS176">
        <f t="shared" si="218"/>
        <v>0</v>
      </c>
      <c r="DT176">
        <f t="shared" si="246"/>
        <v>0</v>
      </c>
      <c r="DU176">
        <f t="shared" si="247"/>
        <v>0</v>
      </c>
      <c r="DV176">
        <f t="shared" si="248"/>
        <v>0</v>
      </c>
      <c r="DW176">
        <f t="shared" si="249"/>
        <v>0</v>
      </c>
      <c r="DX176">
        <f t="shared" si="250"/>
        <v>0</v>
      </c>
      <c r="DY176">
        <f t="shared" si="251"/>
        <v>0</v>
      </c>
      <c r="DZ176">
        <f t="shared" si="212"/>
        <v>0</v>
      </c>
      <c r="EA176" s="17">
        <f t="shared" si="202"/>
        <v>1</v>
      </c>
      <c r="EB176" s="85" t="str">
        <f>IF(COUNT(FIND(" with ",DJ176))=1,SUBSTITUTE(DJ176,CONCATENATE(DI176," with"),""),"")</f>
        <v/>
      </c>
      <c r="EC176" s="85" t="str">
        <f t="shared" si="197"/>
        <v/>
      </c>
      <c r="ED176" s="85"/>
      <c r="EE176" s="65" t="s">
        <v>393</v>
      </c>
      <c r="EF176" s="84" t="s">
        <v>2302</v>
      </c>
      <c r="EG176" s="85"/>
      <c r="EH176" s="62" t="s">
        <v>2620</v>
      </c>
      <c r="EI176" s="63" t="s">
        <v>2620</v>
      </c>
      <c r="EJ176" s="64"/>
      <c r="EO176" s="65" t="s">
        <v>1059</v>
      </c>
      <c r="EP176" s="65" t="s">
        <v>305</v>
      </c>
      <c r="EQ176" s="69" t="s">
        <v>1035</v>
      </c>
      <c r="ER176" s="69" t="s">
        <v>1845</v>
      </c>
      <c r="ES176" s="69" t="s">
        <v>652</v>
      </c>
      <c r="ET176" s="78" t="s">
        <v>623</v>
      </c>
      <c r="EU176" s="69" t="s">
        <v>628</v>
      </c>
      <c r="EV176" s="69" t="s">
        <v>635</v>
      </c>
      <c r="EW176" s="69" t="s">
        <v>635</v>
      </c>
      <c r="EX176" s="69" t="s">
        <v>629</v>
      </c>
      <c r="EY176" s="84" t="str">
        <f>""</f>
        <v/>
      </c>
      <c r="EZ176" s="84" t="str">
        <f>""</f>
        <v/>
      </c>
      <c r="FA176" s="84" t="str">
        <f>""</f>
        <v/>
      </c>
      <c r="FB176" s="73" t="s">
        <v>1058</v>
      </c>
      <c r="FH176" s="84">
        <f t="shared" si="193"/>
        <v>1</v>
      </c>
      <c r="FI176" s="84">
        <f t="shared" si="194"/>
        <v>1</v>
      </c>
      <c r="FJ176" s="85" t="s">
        <v>1485</v>
      </c>
      <c r="FN176" s="84">
        <f t="shared" si="243"/>
        <v>0</v>
      </c>
      <c r="FO176" s="84">
        <f t="shared" si="244"/>
        <v>1</v>
      </c>
      <c r="FP176" s="84" t="s">
        <v>2184</v>
      </c>
    </row>
    <row r="177" spans="1:172" x14ac:dyDescent="0.25">
      <c r="A177" s="84"/>
      <c r="B177" s="60">
        <f>IF(AT157="",2,IF(B138="",0,IF(OR(AS176=2,AS176=1),1,0)))</f>
        <v>2</v>
      </c>
      <c r="C177" s="60">
        <f>IF(B138="",2,IF(C138="",0,IF(OR(AT176=2,AT176=1),1,0)))</f>
        <v>2</v>
      </c>
      <c r="D177" s="60">
        <f>IF(C138="",2,IF(D138="",0,IF(OR(B177=2,B177=1),1,0)))</f>
        <v>2</v>
      </c>
      <c r="E177" s="60">
        <f t="shared" ref="E177:AS177" si="256">IF(D138="",2,IF(E138="",0,IF(OR(C177=2,C177=1),1,0)))</f>
        <v>2</v>
      </c>
      <c r="F177" s="60">
        <f t="shared" si="256"/>
        <v>2</v>
      </c>
      <c r="G177" s="60">
        <f t="shared" si="256"/>
        <v>2</v>
      </c>
      <c r="H177" s="60">
        <f t="shared" si="256"/>
        <v>2</v>
      </c>
      <c r="I177" s="60">
        <f t="shared" si="256"/>
        <v>2</v>
      </c>
      <c r="J177" s="60">
        <f t="shared" si="256"/>
        <v>2</v>
      </c>
      <c r="K177" s="60">
        <f t="shared" si="256"/>
        <v>2</v>
      </c>
      <c r="L177" s="60">
        <f t="shared" si="256"/>
        <v>2</v>
      </c>
      <c r="M177" s="60">
        <f t="shared" si="256"/>
        <v>2</v>
      </c>
      <c r="N177" s="60">
        <f t="shared" si="256"/>
        <v>2</v>
      </c>
      <c r="O177" s="60">
        <f t="shared" si="256"/>
        <v>2</v>
      </c>
      <c r="P177" s="60">
        <f t="shared" si="256"/>
        <v>2</v>
      </c>
      <c r="Q177" s="60">
        <f t="shared" si="256"/>
        <v>2</v>
      </c>
      <c r="R177" s="60">
        <f t="shared" si="256"/>
        <v>2</v>
      </c>
      <c r="S177" s="60">
        <f t="shared" si="256"/>
        <v>2</v>
      </c>
      <c r="T177" s="60">
        <f t="shared" si="256"/>
        <v>2</v>
      </c>
      <c r="U177" s="60">
        <f t="shared" si="256"/>
        <v>2</v>
      </c>
      <c r="V177" s="60">
        <f t="shared" si="256"/>
        <v>2</v>
      </c>
      <c r="W177" s="60">
        <f t="shared" si="256"/>
        <v>2</v>
      </c>
      <c r="X177" s="60">
        <f t="shared" si="256"/>
        <v>2</v>
      </c>
      <c r="Y177" s="60">
        <f t="shared" si="256"/>
        <v>2</v>
      </c>
      <c r="Z177" s="60">
        <f t="shared" si="256"/>
        <v>2</v>
      </c>
      <c r="AA177" s="60">
        <f t="shared" si="256"/>
        <v>2</v>
      </c>
      <c r="AB177" s="60">
        <f t="shared" si="256"/>
        <v>2</v>
      </c>
      <c r="AC177" s="60">
        <f t="shared" si="256"/>
        <v>2</v>
      </c>
      <c r="AD177" s="60">
        <f t="shared" si="256"/>
        <v>2</v>
      </c>
      <c r="AE177" s="60">
        <f t="shared" si="256"/>
        <v>2</v>
      </c>
      <c r="AF177" s="60">
        <f t="shared" si="256"/>
        <v>2</v>
      </c>
      <c r="AG177" s="60">
        <f t="shared" si="256"/>
        <v>2</v>
      </c>
      <c r="AH177" s="60">
        <f t="shared" si="256"/>
        <v>2</v>
      </c>
      <c r="AI177" s="60">
        <f t="shared" si="256"/>
        <v>2</v>
      </c>
      <c r="AJ177" s="60">
        <f t="shared" si="256"/>
        <v>2</v>
      </c>
      <c r="AK177" s="60">
        <f t="shared" si="256"/>
        <v>2</v>
      </c>
      <c r="AL177" s="60">
        <f t="shared" si="256"/>
        <v>2</v>
      </c>
      <c r="AM177" s="60">
        <f t="shared" si="256"/>
        <v>2</v>
      </c>
      <c r="AN177" s="60">
        <f t="shared" si="256"/>
        <v>2</v>
      </c>
      <c r="AO177" s="60">
        <f t="shared" si="256"/>
        <v>2</v>
      </c>
      <c r="AP177" s="60">
        <f t="shared" si="256"/>
        <v>2</v>
      </c>
      <c r="AQ177" s="60">
        <f t="shared" si="256"/>
        <v>2</v>
      </c>
      <c r="AR177" s="60">
        <f t="shared" si="256"/>
        <v>2</v>
      </c>
      <c r="AS177" s="60">
        <f t="shared" si="256"/>
        <v>2</v>
      </c>
      <c r="AT177" s="60">
        <f>IF(AS138="",2,IF(AT138="",0,IF(OR(AR177=2,AR177=1),1,0)))</f>
        <v>2</v>
      </c>
      <c r="AU177" s="60"/>
      <c r="AV177" s="60">
        <f>IF(CN157="",2,IF(AV138="",0,IF(OR(CM176=2,CM176=1),1,0)))</f>
        <v>2</v>
      </c>
      <c r="AW177" s="60">
        <f>IF(AV138="",2,IF(AW138="",0,IF(OR(CN176=2,CN176=1),1,0)))</f>
        <v>2</v>
      </c>
      <c r="AX177" s="60">
        <f>IF(AW138="",2,IF(AX138="",0,IF(OR(AV177=2,AV177=1),1,0)))</f>
        <v>2</v>
      </c>
      <c r="AY177" s="60">
        <f t="shared" ref="AY177:CM177" si="257">IF(AX138="",2,IF(AY138="",0,IF(OR(AW177=2,AW177=1),1,0)))</f>
        <v>2</v>
      </c>
      <c r="AZ177" s="60">
        <f t="shared" si="257"/>
        <v>2</v>
      </c>
      <c r="BA177" s="60">
        <f t="shared" si="257"/>
        <v>2</v>
      </c>
      <c r="BB177" s="60">
        <f t="shared" si="257"/>
        <v>2</v>
      </c>
      <c r="BC177" s="60">
        <f t="shared" si="257"/>
        <v>2</v>
      </c>
      <c r="BD177" s="60">
        <f t="shared" si="257"/>
        <v>2</v>
      </c>
      <c r="BE177" s="60">
        <f t="shared" si="257"/>
        <v>2</v>
      </c>
      <c r="BF177" s="60">
        <f t="shared" si="257"/>
        <v>2</v>
      </c>
      <c r="BG177" s="60">
        <f t="shared" si="257"/>
        <v>2</v>
      </c>
      <c r="BH177" s="60">
        <f t="shared" si="257"/>
        <v>2</v>
      </c>
      <c r="BI177" s="60">
        <f t="shared" si="257"/>
        <v>2</v>
      </c>
      <c r="BJ177" s="60">
        <f t="shared" si="257"/>
        <v>2</v>
      </c>
      <c r="BK177" s="60">
        <f t="shared" si="257"/>
        <v>2</v>
      </c>
      <c r="BL177" s="60">
        <f t="shared" si="257"/>
        <v>2</v>
      </c>
      <c r="BM177" s="60">
        <f t="shared" si="257"/>
        <v>2</v>
      </c>
      <c r="BN177" s="60">
        <f t="shared" si="257"/>
        <v>2</v>
      </c>
      <c r="BO177" s="60">
        <f t="shared" si="257"/>
        <v>2</v>
      </c>
      <c r="BP177" s="60">
        <f t="shared" si="257"/>
        <v>2</v>
      </c>
      <c r="BQ177" s="60">
        <f t="shared" si="257"/>
        <v>2</v>
      </c>
      <c r="BR177" s="60">
        <f t="shared" si="257"/>
        <v>2</v>
      </c>
      <c r="BS177" s="60">
        <f t="shared" si="257"/>
        <v>2</v>
      </c>
      <c r="BT177" s="60">
        <f t="shared" si="257"/>
        <v>2</v>
      </c>
      <c r="BU177" s="60">
        <f t="shared" si="257"/>
        <v>2</v>
      </c>
      <c r="BV177" s="60">
        <f t="shared" si="257"/>
        <v>2</v>
      </c>
      <c r="BW177" s="60">
        <f t="shared" si="257"/>
        <v>2</v>
      </c>
      <c r="BX177" s="60">
        <f t="shared" si="257"/>
        <v>2</v>
      </c>
      <c r="BY177" s="60">
        <f t="shared" si="257"/>
        <v>2</v>
      </c>
      <c r="BZ177" s="60">
        <f t="shared" si="257"/>
        <v>2</v>
      </c>
      <c r="CA177" s="60">
        <f t="shared" si="257"/>
        <v>2</v>
      </c>
      <c r="CB177" s="60">
        <f t="shared" si="257"/>
        <v>2</v>
      </c>
      <c r="CC177" s="60">
        <f t="shared" si="257"/>
        <v>2</v>
      </c>
      <c r="CD177" s="60">
        <f t="shared" si="257"/>
        <v>2</v>
      </c>
      <c r="CE177" s="60">
        <f t="shared" si="257"/>
        <v>2</v>
      </c>
      <c r="CF177" s="60">
        <f t="shared" si="257"/>
        <v>2</v>
      </c>
      <c r="CG177" s="60">
        <f t="shared" si="257"/>
        <v>2</v>
      </c>
      <c r="CH177" s="60">
        <f t="shared" si="257"/>
        <v>2</v>
      </c>
      <c r="CI177" s="60">
        <f t="shared" si="257"/>
        <v>2</v>
      </c>
      <c r="CJ177" s="60">
        <f t="shared" si="257"/>
        <v>2</v>
      </c>
      <c r="CK177" s="60">
        <f t="shared" si="257"/>
        <v>2</v>
      </c>
      <c r="CL177" s="60">
        <f t="shared" si="257"/>
        <v>2</v>
      </c>
      <c r="CM177" s="60">
        <f t="shared" si="257"/>
        <v>2</v>
      </c>
      <c r="CN177" s="60">
        <f>IF(CM138="",2,IF(CN138="",0,IF(OR(CL177=2,CL177=1),1,0)))</f>
        <v>2</v>
      </c>
      <c r="CV177">
        <f t="shared" ca="1" si="189"/>
        <v>1</v>
      </c>
      <c r="CW177" s="58" t="str">
        <f>'Harad and Umbar'!W17</f>
        <v/>
      </c>
      <c r="DC177" s="84">
        <f t="shared" si="182"/>
        <v>1</v>
      </c>
      <c r="DD177" s="84">
        <f>Isengard!AP34</f>
        <v>0</v>
      </c>
      <c r="DE177" s="84" t="str">
        <f>Isengard!AA34</f>
        <v>Orc Warrior</v>
      </c>
      <c r="DF177" s="84" t="str">
        <f>Isengard!CA34</f>
        <v>-</v>
      </c>
      <c r="DK177" s="84"/>
      <c r="DL177">
        <f>LOOKUP(DK176,$EH:$EH,$EJ:$EJ)</f>
        <v>0</v>
      </c>
      <c r="DM177" s="84">
        <f t="shared" ref="DM177:DM180" si="258">DL177</f>
        <v>0</v>
      </c>
      <c r="DN177">
        <f t="shared" si="221"/>
        <v>0</v>
      </c>
      <c r="DO177">
        <f t="shared" si="222"/>
        <v>0</v>
      </c>
      <c r="DP177">
        <f t="shared" si="223"/>
        <v>0</v>
      </c>
      <c r="DQ177">
        <f t="shared" ref="DQ177:DQ205" si="259">LOOKUP($DM177,$EO:$EO,ES:ES)</f>
        <v>0</v>
      </c>
      <c r="DR177">
        <f t="shared" ref="DR177:DR205" si="260">LOOKUP($DM177,$EO:$EO,ET:ET)</f>
        <v>0</v>
      </c>
      <c r="DS177">
        <f t="shared" ref="DS177:DS205" si="261">LOOKUP($DM177,$EO:$EO,EU:EU)</f>
        <v>0</v>
      </c>
      <c r="DT177">
        <f t="shared" si="246"/>
        <v>0</v>
      </c>
      <c r="DU177">
        <f t="shared" si="247"/>
        <v>0</v>
      </c>
      <c r="DV177">
        <f t="shared" si="248"/>
        <v>0</v>
      </c>
      <c r="DW177">
        <f t="shared" si="249"/>
        <v>0</v>
      </c>
      <c r="DX177">
        <f t="shared" si="250"/>
        <v>0</v>
      </c>
      <c r="DY177">
        <f t="shared" si="251"/>
        <v>0</v>
      </c>
      <c r="DZ177">
        <f t="shared" si="212"/>
        <v>0</v>
      </c>
      <c r="EA177" s="17">
        <f t="shared" si="202"/>
        <v>1</v>
      </c>
      <c r="EB177" s="85"/>
      <c r="EC177" s="85" t="str">
        <f t="shared" si="197"/>
        <v/>
      </c>
      <c r="ED177" s="85"/>
      <c r="EE177" s="65" t="s">
        <v>1804</v>
      </c>
      <c r="EF177" s="84" t="s">
        <v>2328</v>
      </c>
      <c r="EG177" s="85"/>
      <c r="EH177" s="62" t="s">
        <v>2625</v>
      </c>
      <c r="EI177" s="63" t="s">
        <v>2625</v>
      </c>
      <c r="EJ177" s="64"/>
      <c r="EO177" s="65" t="s">
        <v>287</v>
      </c>
      <c r="EP177" s="65" t="s">
        <v>287</v>
      </c>
      <c r="EQ177" s="69" t="s">
        <v>1035</v>
      </c>
      <c r="ER177" s="69" t="s">
        <v>1845</v>
      </c>
      <c r="ES177" s="69" t="s">
        <v>1042</v>
      </c>
      <c r="ET177" s="78" t="s">
        <v>623</v>
      </c>
      <c r="EU177" s="69" t="s">
        <v>621</v>
      </c>
      <c r="EV177" s="69" t="s">
        <v>635</v>
      </c>
      <c r="EW177" s="69" t="s">
        <v>629</v>
      </c>
      <c r="EX177" s="69" t="s">
        <v>623</v>
      </c>
      <c r="EY177" s="69" t="s">
        <v>635</v>
      </c>
      <c r="EZ177" s="69" t="s">
        <v>623</v>
      </c>
      <c r="FA177" s="69" t="s">
        <v>635</v>
      </c>
      <c r="FB177" s="73" t="s">
        <v>1043</v>
      </c>
      <c r="FH177" s="84">
        <f t="shared" si="193"/>
        <v>0</v>
      </c>
      <c r="FI177" s="84">
        <f t="shared" si="194"/>
        <v>1</v>
      </c>
      <c r="FJ177" s="85" t="s">
        <v>2056</v>
      </c>
      <c r="FN177" s="84">
        <f t="shared" si="243"/>
        <v>0</v>
      </c>
      <c r="FO177" s="84">
        <f t="shared" si="244"/>
        <v>1</v>
      </c>
      <c r="FP177" s="84" t="s">
        <v>2185</v>
      </c>
    </row>
    <row r="178" spans="1:172" x14ac:dyDescent="0.25">
      <c r="CV178">
        <f t="shared" ca="1" si="189"/>
        <v>1</v>
      </c>
      <c r="CW178" s="58" t="str">
        <f>'Harad and Umbar'!W18</f>
        <v/>
      </c>
      <c r="DC178" s="84">
        <f t="shared" si="182"/>
        <v>1</v>
      </c>
      <c r="DD178" s="84">
        <f>Isengard!AP35</f>
        <v>0</v>
      </c>
      <c r="DE178" s="84" t="str">
        <f>Isengard!AA35</f>
        <v>Orc Warrior</v>
      </c>
      <c r="DF178" s="84" t="str">
        <f>Isengard!CA35</f>
        <v>-</v>
      </c>
      <c r="DK178" s="84"/>
      <c r="DL178">
        <f>LOOKUP(DK176,$EH:$EH,$EK:$EK)</f>
        <v>0</v>
      </c>
      <c r="DM178" s="84">
        <f t="shared" si="258"/>
        <v>0</v>
      </c>
      <c r="DN178">
        <f t="shared" ref="DN178:DN205" si="262">LOOKUP($DM178,$EO:$EO,EP:EP)</f>
        <v>0</v>
      </c>
      <c r="DO178">
        <f t="shared" ref="DO178:DO205" si="263">LOOKUP($DM178,$EO:$EO,EQ:EQ)</f>
        <v>0</v>
      </c>
      <c r="DP178">
        <f t="shared" ref="DP178:DP205" si="264">LOOKUP($DM178,$EO:$EO,ER:ER)</f>
        <v>0</v>
      </c>
      <c r="DQ178">
        <f t="shared" si="259"/>
        <v>0</v>
      </c>
      <c r="DR178">
        <f t="shared" si="260"/>
        <v>0</v>
      </c>
      <c r="DS178">
        <f t="shared" si="261"/>
        <v>0</v>
      </c>
      <c r="DT178">
        <f t="shared" si="246"/>
        <v>0</v>
      </c>
      <c r="DU178">
        <f t="shared" si="247"/>
        <v>0</v>
      </c>
      <c r="DV178">
        <f t="shared" si="248"/>
        <v>0</v>
      </c>
      <c r="DW178">
        <f t="shared" si="249"/>
        <v>0</v>
      </c>
      <c r="DX178">
        <f t="shared" si="250"/>
        <v>0</v>
      </c>
      <c r="DY178">
        <f t="shared" si="251"/>
        <v>0</v>
      </c>
      <c r="DZ178">
        <f t="shared" si="212"/>
        <v>0</v>
      </c>
      <c r="EA178" s="17">
        <f t="shared" si="202"/>
        <v>1</v>
      </c>
      <c r="EB178" s="85"/>
      <c r="EC178" s="85" t="str">
        <f t="shared" si="197"/>
        <v/>
      </c>
      <c r="ED178" s="85"/>
      <c r="EE178" s="65" t="s">
        <v>2612</v>
      </c>
      <c r="EF178" s="84" t="s">
        <v>2809</v>
      </c>
      <c r="EG178" s="85"/>
      <c r="EH178" s="62" t="s">
        <v>2621</v>
      </c>
      <c r="EI178" s="63" t="s">
        <v>2621</v>
      </c>
      <c r="EJ178" s="64"/>
      <c r="EO178" s="65" t="s">
        <v>300</v>
      </c>
      <c r="EP178" s="65" t="s">
        <v>300</v>
      </c>
      <c r="EQ178" s="69" t="s">
        <v>1035</v>
      </c>
      <c r="ER178" s="69" t="s">
        <v>1845</v>
      </c>
      <c r="ES178" s="69" t="s">
        <v>1042</v>
      </c>
      <c r="ET178" s="78" t="s">
        <v>623</v>
      </c>
      <c r="EU178" s="69" t="s">
        <v>621</v>
      </c>
      <c r="EV178" s="69" t="s">
        <v>635</v>
      </c>
      <c r="EW178" s="69" t="s">
        <v>635</v>
      </c>
      <c r="EX178" s="69" t="s">
        <v>629</v>
      </c>
      <c r="EY178" s="84" t="str">
        <f>""</f>
        <v/>
      </c>
      <c r="EZ178" s="84" t="str">
        <f>""</f>
        <v/>
      </c>
      <c r="FA178" s="84" t="str">
        <f>""</f>
        <v/>
      </c>
      <c r="FB178" s="73" t="s">
        <v>1040</v>
      </c>
      <c r="FH178" s="84">
        <f t="shared" si="193"/>
        <v>0</v>
      </c>
      <c r="FI178" s="84">
        <f t="shared" si="194"/>
        <v>1</v>
      </c>
      <c r="FJ178" s="85" t="str">
        <f>""</f>
        <v/>
      </c>
      <c r="FN178" s="84">
        <f t="shared" ref="FN178:FN179" si="265">IF(FP178="",0,IF(COUNT(FIND(FP178,$FQ$1))=1,2,IF(FP177="",1,0)))</f>
        <v>0</v>
      </c>
      <c r="FO178" s="84">
        <f t="shared" ref="FO178:FO179" si="266">IF(FN177=2,FO177+1,IF(FP176="",FO177,IF(FO177-FO176=1,FO177+1,FO177)))</f>
        <v>1</v>
      </c>
      <c r="FP178" s="84" t="s">
        <v>2186</v>
      </c>
    </row>
    <row r="179" spans="1:172" x14ac:dyDescent="0.25">
      <c r="CV179">
        <f t="shared" ca="1" si="189"/>
        <v>1</v>
      </c>
      <c r="CW179" s="58" t="str">
        <f>'Harad and Umbar'!W19</f>
        <v/>
      </c>
      <c r="DC179" s="84">
        <f t="shared" si="182"/>
        <v>1</v>
      </c>
      <c r="DD179" s="84">
        <f>Isengard!AP36</f>
        <v>0</v>
      </c>
      <c r="DE179" s="84" t="str">
        <f>Isengard!AA36</f>
        <v>Orc Warrior</v>
      </c>
      <c r="DF179" s="84" t="str">
        <f>Isengard!CA36</f>
        <v>-</v>
      </c>
      <c r="DK179" s="84"/>
      <c r="DL179">
        <f>LOOKUP(DK176,$EH:$EH,$EL:$EL)</f>
        <v>0</v>
      </c>
      <c r="DM179" s="84">
        <f t="shared" si="258"/>
        <v>0</v>
      </c>
      <c r="DN179">
        <f t="shared" si="262"/>
        <v>0</v>
      </c>
      <c r="DO179">
        <f t="shared" si="263"/>
        <v>0</v>
      </c>
      <c r="DP179">
        <f t="shared" si="264"/>
        <v>0</v>
      </c>
      <c r="DQ179">
        <f t="shared" si="259"/>
        <v>0</v>
      </c>
      <c r="DR179">
        <f t="shared" si="260"/>
        <v>0</v>
      </c>
      <c r="DS179">
        <f t="shared" si="261"/>
        <v>0</v>
      </c>
      <c r="DT179">
        <f t="shared" si="246"/>
        <v>0</v>
      </c>
      <c r="DU179">
        <f t="shared" si="247"/>
        <v>0</v>
      </c>
      <c r="DV179">
        <f t="shared" si="248"/>
        <v>0</v>
      </c>
      <c r="DW179">
        <f t="shared" si="249"/>
        <v>0</v>
      </c>
      <c r="DX179">
        <f t="shared" si="250"/>
        <v>0</v>
      </c>
      <c r="DY179">
        <f t="shared" si="251"/>
        <v>0</v>
      </c>
      <c r="DZ179">
        <f t="shared" si="212"/>
        <v>0</v>
      </c>
      <c r="EA179" s="17">
        <f t="shared" si="202"/>
        <v>1</v>
      </c>
      <c r="EB179" s="85"/>
      <c r="EC179" s="85" t="str">
        <f t="shared" si="197"/>
        <v/>
      </c>
      <c r="ED179" s="85"/>
      <c r="EE179" s="65" t="s">
        <v>391</v>
      </c>
      <c r="EF179" s="84" t="s">
        <v>2211</v>
      </c>
      <c r="EG179" s="85"/>
      <c r="EH179" s="62" t="s">
        <v>2622</v>
      </c>
      <c r="EI179" s="63" t="s">
        <v>2622</v>
      </c>
      <c r="EJ179" s="64"/>
      <c r="EO179" s="65" t="s">
        <v>1050</v>
      </c>
      <c r="EP179" s="65" t="s">
        <v>300</v>
      </c>
      <c r="EQ179" s="69" t="s">
        <v>1035</v>
      </c>
      <c r="ER179" s="69" t="s">
        <v>1845</v>
      </c>
      <c r="ES179" s="69" t="s">
        <v>1042</v>
      </c>
      <c r="ET179" s="78" t="s">
        <v>623</v>
      </c>
      <c r="EU179" s="69" t="s">
        <v>628</v>
      </c>
      <c r="EV179" s="69" t="s">
        <v>635</v>
      </c>
      <c r="EW179" s="69" t="s">
        <v>635</v>
      </c>
      <c r="EX179" s="69" t="s">
        <v>629</v>
      </c>
      <c r="EY179" s="84" t="str">
        <f>""</f>
        <v/>
      </c>
      <c r="EZ179" s="84" t="str">
        <f>""</f>
        <v/>
      </c>
      <c r="FA179" s="84" t="str">
        <f>""</f>
        <v/>
      </c>
      <c r="FB179" s="73" t="s">
        <v>1040</v>
      </c>
      <c r="FH179" s="84">
        <f t="shared" si="193"/>
        <v>1</v>
      </c>
      <c r="FI179" s="84">
        <f t="shared" si="194"/>
        <v>1</v>
      </c>
      <c r="FJ179" s="85" t="s">
        <v>1486</v>
      </c>
      <c r="FN179" s="84">
        <f t="shared" si="265"/>
        <v>0</v>
      </c>
      <c r="FO179" s="84">
        <f t="shared" si="266"/>
        <v>1</v>
      </c>
      <c r="FP179" s="84" t="str">
        <f>""</f>
        <v/>
      </c>
    </row>
    <row r="180" spans="1:172" x14ac:dyDescent="0.25">
      <c r="CV180">
        <f t="shared" ca="1" si="189"/>
        <v>1</v>
      </c>
      <c r="CW180" s="58" t="str">
        <f>'Harad and Umbar'!W20</f>
        <v/>
      </c>
      <c r="DC180" s="84">
        <f t="shared" si="182"/>
        <v>1</v>
      </c>
      <c r="DD180" s="84">
        <f>Isengard!AP37</f>
        <v>0</v>
      </c>
      <c r="DE180" s="84" t="str">
        <f>Isengard!AA37</f>
        <v>Orc Warrior</v>
      </c>
      <c r="DF180" s="84" t="str">
        <f>Isengard!CA37</f>
        <v>-</v>
      </c>
      <c r="DK180" s="84"/>
      <c r="DL180">
        <f>LOOKUP(DK176,$EH:$EH,$EM:$EM)</f>
        <v>0</v>
      </c>
      <c r="DM180" s="84">
        <f t="shared" si="258"/>
        <v>0</v>
      </c>
      <c r="DN180">
        <f t="shared" si="262"/>
        <v>0</v>
      </c>
      <c r="DO180">
        <f t="shared" si="263"/>
        <v>0</v>
      </c>
      <c r="DP180">
        <f t="shared" si="264"/>
        <v>0</v>
      </c>
      <c r="DQ180">
        <f t="shared" si="259"/>
        <v>0</v>
      </c>
      <c r="DR180">
        <f t="shared" si="260"/>
        <v>0</v>
      </c>
      <c r="DS180">
        <f t="shared" si="261"/>
        <v>0</v>
      </c>
      <c r="DT180">
        <f t="shared" si="246"/>
        <v>0</v>
      </c>
      <c r="DU180">
        <f t="shared" si="247"/>
        <v>0</v>
      </c>
      <c r="DV180">
        <f t="shared" si="248"/>
        <v>0</v>
      </c>
      <c r="DW180">
        <f t="shared" si="249"/>
        <v>0</v>
      </c>
      <c r="DX180">
        <f t="shared" si="250"/>
        <v>0</v>
      </c>
      <c r="DY180">
        <f t="shared" si="251"/>
        <v>0</v>
      </c>
      <c r="DZ180">
        <f t="shared" si="212"/>
        <v>0</v>
      </c>
      <c r="EA180" s="17">
        <f t="shared" si="202"/>
        <v>1</v>
      </c>
      <c r="EB180" s="85"/>
      <c r="EC180" s="85" t="str">
        <f t="shared" si="197"/>
        <v/>
      </c>
      <c r="ED180" s="85"/>
      <c r="EE180" s="65" t="s">
        <v>406</v>
      </c>
      <c r="EF180" s="84" t="s">
        <v>2305</v>
      </c>
      <c r="EG180" s="85"/>
      <c r="EH180" s="62" t="s">
        <v>2623</v>
      </c>
      <c r="EI180" s="63" t="s">
        <v>2623</v>
      </c>
      <c r="EJ180" s="64"/>
      <c r="EO180" s="65" t="s">
        <v>1809</v>
      </c>
      <c r="EP180" s="65" t="s">
        <v>1809</v>
      </c>
      <c r="EQ180" s="69" t="s">
        <v>926</v>
      </c>
      <c r="ER180" s="69" t="s">
        <v>1843</v>
      </c>
      <c r="ES180" s="190" t="str">
        <f>CONCATENATE("4/",IF('Azog''s Hunters'!$U$2='Azog''s Hunters'!$Z$2,3,4),"+")</f>
        <v>4/3+</v>
      </c>
      <c r="ET180" s="78" t="s">
        <v>621</v>
      </c>
      <c r="EU180" s="69" t="s">
        <v>628</v>
      </c>
      <c r="EV180" s="69" t="s">
        <v>629</v>
      </c>
      <c r="EW180" s="69" t="s">
        <v>629</v>
      </c>
      <c r="EX180" s="69" t="s">
        <v>621</v>
      </c>
      <c r="EY180" s="69" t="s">
        <v>623</v>
      </c>
      <c r="EZ180" s="69" t="s">
        <v>635</v>
      </c>
      <c r="FA180" s="69" t="s">
        <v>635</v>
      </c>
      <c r="FB180" s="73" t="s">
        <v>2023</v>
      </c>
      <c r="FH180" s="84">
        <f t="shared" si="193"/>
        <v>0</v>
      </c>
      <c r="FI180" s="84">
        <f t="shared" si="194"/>
        <v>1</v>
      </c>
      <c r="FJ180" s="85" t="s">
        <v>2057</v>
      </c>
    </row>
    <row r="181" spans="1:172" x14ac:dyDescent="0.25">
      <c r="CV181">
        <f t="shared" ca="1" si="189"/>
        <v>1</v>
      </c>
      <c r="CW181" s="58" t="str">
        <f>'Harad and Umbar'!W21</f>
        <v/>
      </c>
      <c r="DC181" s="84">
        <f t="shared" si="182"/>
        <v>1</v>
      </c>
      <c r="DD181" s="84">
        <f>Isengard!AP38</f>
        <v>0</v>
      </c>
      <c r="DE181" s="84" t="str">
        <f>Isengard!AA38</f>
        <v>Orc Warrior</v>
      </c>
      <c r="DF181" s="84" t="str">
        <f>Isengard!CA38</f>
        <v>-</v>
      </c>
      <c r="DH181">
        <v>36</v>
      </c>
      <c r="DI181">
        <f>LOOKUP(DH181,$DC:$DC,$DE:$DE)</f>
        <v>0</v>
      </c>
      <c r="DJ181">
        <f>LOOKUP(DH181,$DC:$DC,$DF:$DF)</f>
        <v>0</v>
      </c>
      <c r="DK181" s="61">
        <f t="shared" ref="DK181" si="267">IF(DI181=0,0,CONCATENATE(DI181,IF(OR(COUNT(FIND("Horse",DJ181))=1,COUNT(FIND("Warg",DJ181))=1,COUNT(FIND("Engineer Captain",DJ181))=1,COUNT(FIND("War Camel",DJ181))=1,COUNT(FIND("Fell warg",DJ181))=1,COUNT(FIND("The white warg",DJ181))=1),"1.",""),IF(OR(COUNT(FIND("armoured horse",DJ181))=1,COUNT(FIND("Troll",DJ181))=1,COUNT(FIND("Mahûd Beastmaster",DJ181))=1,COUNT(FIND("Signal Tower",DJ181))=1),"2.",""),IF(OR(COUNT(FIND("Fell Beast",DJ181))=1,COUNT(FIND("Upgraded Crew",DJ181))=1,COUNT(FIND("Khandish chariot",DJ181))=1),"3.",""),IF(COUNT(FIND("armoured Fell beast",DJ181))=1,"4.",""),IF(COUNT(FIND("Horned Fell beast",DJ181))=1,"5.","")))</f>
        <v>0</v>
      </c>
      <c r="DL181">
        <f>LOOKUP(DK181,$EH:$EH,$EI:$EI)</f>
        <v>0</v>
      </c>
      <c r="DM181" s="61">
        <f t="shared" ref="DM181" si="268">IF(DL181=0,0,CONCATENATE(DL181,IF(OR(COUNT(FIND("Morgul Arrows",DJ181))=1,COUNT(FIND("Shield",DJ181))=1,COUNT(FIND("The One Ring",DJ181))=1,COUNT(FIND("Breathe Fire",DJ181))=1,COUNT(FIND("Campfire",DJ181))=1,COUNT(FIND("Stone Flail",DJ181))=1),"1.",""),IF(OR(COUNT(FIND("Armour",DJ181))=1,COUNT(FIND("Fly",DJ181))=1,COUNT(FIND("Crown of Morgul",DJ181))=1,COUNT(FIND("War Drum",DJ181))=1),"2.",""),IF(OR(COUNT(FIND("Heavy armour",DJ181))=1,COUNT(FIND("Tough hide",DJ181))=1,COUNT(FIND("Gnarled Hide",DJ181))=1),"3.",""),IF(OR(COUNT(FIND("Wyrmtongue",DJ181))=1,COUNT(FIND("Foul Temperament",DJ181))=1,COUNT(FIND("Easterling War drum",DJ181))=1),"4.","")))</f>
        <v>0</v>
      </c>
      <c r="DN181">
        <f t="shared" si="262"/>
        <v>0</v>
      </c>
      <c r="DO181">
        <f t="shared" si="263"/>
        <v>0</v>
      </c>
      <c r="DP181">
        <f t="shared" si="264"/>
        <v>0</v>
      </c>
      <c r="DQ181">
        <f t="shared" si="259"/>
        <v>0</v>
      </c>
      <c r="DR181">
        <f t="shared" si="260"/>
        <v>0</v>
      </c>
      <c r="DS181">
        <f t="shared" si="261"/>
        <v>0</v>
      </c>
      <c r="DT181">
        <f t="shared" si="246"/>
        <v>0</v>
      </c>
      <c r="DU181">
        <f t="shared" si="247"/>
        <v>0</v>
      </c>
      <c r="DV181">
        <f t="shared" si="248"/>
        <v>0</v>
      </c>
      <c r="DW181">
        <f t="shared" si="249"/>
        <v>0</v>
      </c>
      <c r="DX181">
        <f t="shared" si="250"/>
        <v>0</v>
      </c>
      <c r="DY181">
        <f t="shared" si="251"/>
        <v>0</v>
      </c>
      <c r="DZ181">
        <f t="shared" si="212"/>
        <v>0</v>
      </c>
      <c r="EA181" s="17">
        <f t="shared" si="202"/>
        <v>1</v>
      </c>
      <c r="EB181" s="85" t="str">
        <f>IF(COUNT(FIND(" with ",DJ181))=1,SUBSTITUTE(DJ181,CONCATENATE(DI181," with"),""),"")</f>
        <v/>
      </c>
      <c r="EC181" s="85" t="str">
        <f t="shared" si="197"/>
        <v/>
      </c>
      <c r="ED181" s="85"/>
      <c r="EE181" s="65" t="s">
        <v>397</v>
      </c>
      <c r="EF181" s="84" t="s">
        <v>2211</v>
      </c>
      <c r="EG181" s="85"/>
      <c r="EH181" s="62" t="s">
        <v>2619</v>
      </c>
      <c r="EI181" s="63" t="s">
        <v>2619</v>
      </c>
      <c r="EJ181" s="64"/>
      <c r="EO181" s="16" t="s">
        <v>2624</v>
      </c>
      <c r="EP181" s="16" t="s">
        <v>2624</v>
      </c>
      <c r="EQ181" s="69" t="s">
        <v>667</v>
      </c>
      <c r="ER181" s="69" t="s">
        <v>1843</v>
      </c>
      <c r="ES181" s="69" t="s">
        <v>644</v>
      </c>
      <c r="ET181" s="78" t="s">
        <v>621</v>
      </c>
      <c r="EU181" s="69" t="s">
        <v>624</v>
      </c>
      <c r="EV181" s="69" t="s">
        <v>629</v>
      </c>
      <c r="EW181" s="69" t="s">
        <v>635</v>
      </c>
      <c r="EX181" s="69" t="s">
        <v>624</v>
      </c>
      <c r="EY181" s="69" t="s">
        <v>629</v>
      </c>
      <c r="EZ181" s="69" t="s">
        <v>635</v>
      </c>
      <c r="FA181" s="69" t="s">
        <v>645</v>
      </c>
      <c r="FB181" s="73" t="s">
        <v>2839</v>
      </c>
      <c r="FH181" s="84">
        <f t="shared" si="193"/>
        <v>0</v>
      </c>
      <c r="FI181" s="84">
        <f t="shared" si="194"/>
        <v>1</v>
      </c>
      <c r="FJ181" s="85" t="s">
        <v>1487</v>
      </c>
    </row>
    <row r="182" spans="1:172" x14ac:dyDescent="0.25">
      <c r="CV182">
        <f t="shared" ca="1" si="189"/>
        <v>1</v>
      </c>
      <c r="CW182" s="58" t="str">
        <f>'Harad and Umbar'!W22</f>
        <v/>
      </c>
      <c r="DC182" s="84">
        <f t="shared" ref="DC182:DC245" si="269">IF(DD181=0,DC181,DC181+1)</f>
        <v>1</v>
      </c>
      <c r="DD182" s="84">
        <f>Isengard!AP39</f>
        <v>0</v>
      </c>
      <c r="DE182" s="84" t="str">
        <f>Isengard!AA39</f>
        <v>Orc Warrior</v>
      </c>
      <c r="DF182" s="84" t="str">
        <f>Isengard!CA39</f>
        <v>-</v>
      </c>
      <c r="DK182" s="84"/>
      <c r="DL182">
        <f>LOOKUP(DK181,$EH:$EH,$EJ:$EJ)</f>
        <v>0</v>
      </c>
      <c r="DM182" s="84">
        <f t="shared" ref="DM182:DM185" si="270">DL182</f>
        <v>0</v>
      </c>
      <c r="DN182">
        <f t="shared" si="262"/>
        <v>0</v>
      </c>
      <c r="DO182">
        <f t="shared" si="263"/>
        <v>0</v>
      </c>
      <c r="DP182">
        <f t="shared" si="264"/>
        <v>0</v>
      </c>
      <c r="DQ182">
        <f t="shared" si="259"/>
        <v>0</v>
      </c>
      <c r="DR182">
        <f t="shared" si="260"/>
        <v>0</v>
      </c>
      <c r="DS182">
        <f t="shared" si="261"/>
        <v>0</v>
      </c>
      <c r="DT182">
        <f t="shared" si="246"/>
        <v>0</v>
      </c>
      <c r="DU182">
        <f t="shared" si="247"/>
        <v>0</v>
      </c>
      <c r="DV182">
        <f t="shared" si="248"/>
        <v>0</v>
      </c>
      <c r="DW182">
        <f t="shared" si="249"/>
        <v>0</v>
      </c>
      <c r="DX182">
        <f t="shared" si="250"/>
        <v>0</v>
      </c>
      <c r="DY182">
        <f t="shared" si="251"/>
        <v>0</v>
      </c>
      <c r="DZ182">
        <f t="shared" si="212"/>
        <v>0</v>
      </c>
      <c r="EA182" s="17">
        <f t="shared" si="202"/>
        <v>1</v>
      </c>
      <c r="EB182" s="85"/>
      <c r="EC182" s="85" t="str">
        <f t="shared" si="197"/>
        <v/>
      </c>
      <c r="ED182" s="85"/>
      <c r="EE182" s="65" t="s">
        <v>898</v>
      </c>
      <c r="EF182" s="84" t="s">
        <v>2217</v>
      </c>
      <c r="EG182" s="85"/>
      <c r="EH182" s="62" t="s">
        <v>329</v>
      </c>
      <c r="EI182" s="63" t="s">
        <v>329</v>
      </c>
      <c r="EJ182" s="64"/>
      <c r="EO182" s="16" t="s">
        <v>2620</v>
      </c>
      <c r="EP182" s="16" t="s">
        <v>2620</v>
      </c>
      <c r="EQ182" s="69" t="s">
        <v>667</v>
      </c>
      <c r="ER182" s="69" t="s">
        <v>1843</v>
      </c>
      <c r="ES182" s="69" t="s">
        <v>644</v>
      </c>
      <c r="ET182" s="78" t="s">
        <v>621</v>
      </c>
      <c r="EU182" s="69" t="s">
        <v>624</v>
      </c>
      <c r="EV182" s="69" t="s">
        <v>623</v>
      </c>
      <c r="EW182" s="69" t="s">
        <v>635</v>
      </c>
      <c r="EX182" s="69" t="s">
        <v>624</v>
      </c>
      <c r="EY182" s="69" t="s">
        <v>629</v>
      </c>
      <c r="EZ182" s="69" t="s">
        <v>635</v>
      </c>
      <c r="FA182" s="69" t="s">
        <v>645</v>
      </c>
      <c r="FB182" s="73" t="s">
        <v>2835</v>
      </c>
      <c r="FH182" s="84">
        <f t="shared" si="193"/>
        <v>0</v>
      </c>
      <c r="FI182" s="84">
        <f t="shared" si="194"/>
        <v>1</v>
      </c>
      <c r="FJ182" s="85" t="s">
        <v>1488</v>
      </c>
    </row>
    <row r="183" spans="1:172" x14ac:dyDescent="0.25">
      <c r="CV183">
        <f t="shared" ca="1" si="189"/>
        <v>1</v>
      </c>
      <c r="CW183" s="58" t="str">
        <f>'Harad and Umbar'!W23</f>
        <v/>
      </c>
      <c r="DC183" s="84">
        <f t="shared" si="269"/>
        <v>1</v>
      </c>
      <c r="DD183" s="84">
        <f>Isengard!AP40</f>
        <v>0</v>
      </c>
      <c r="DE183" s="84" t="str">
        <f>Isengard!AA40</f>
        <v>Ruffian</v>
      </c>
      <c r="DF183" s="84" t="str">
        <f>Isengard!CA40</f>
        <v>-</v>
      </c>
      <c r="DK183" s="84"/>
      <c r="DL183">
        <f>LOOKUP(DK181,$EH:$EH,$EK:$EK)</f>
        <v>0</v>
      </c>
      <c r="DM183" s="84">
        <f t="shared" si="270"/>
        <v>0</v>
      </c>
      <c r="DN183">
        <f t="shared" si="262"/>
        <v>0</v>
      </c>
      <c r="DO183">
        <f t="shared" si="263"/>
        <v>0</v>
      </c>
      <c r="DP183">
        <f t="shared" si="264"/>
        <v>0</v>
      </c>
      <c r="DQ183">
        <f t="shared" si="259"/>
        <v>0</v>
      </c>
      <c r="DR183">
        <f t="shared" si="260"/>
        <v>0</v>
      </c>
      <c r="DS183">
        <f t="shared" si="261"/>
        <v>0</v>
      </c>
      <c r="DT183">
        <f t="shared" si="246"/>
        <v>0</v>
      </c>
      <c r="DU183">
        <f t="shared" si="247"/>
        <v>0</v>
      </c>
      <c r="DV183">
        <f t="shared" si="248"/>
        <v>0</v>
      </c>
      <c r="DW183">
        <f t="shared" si="249"/>
        <v>0</v>
      </c>
      <c r="DX183">
        <f t="shared" si="250"/>
        <v>0</v>
      </c>
      <c r="DY183">
        <f t="shared" si="251"/>
        <v>0</v>
      </c>
      <c r="DZ183">
        <f t="shared" si="212"/>
        <v>0</v>
      </c>
      <c r="EA183" s="17">
        <f t="shared" si="202"/>
        <v>1</v>
      </c>
      <c r="EB183" s="85"/>
      <c r="EC183" s="85" t="str">
        <f t="shared" si="197"/>
        <v/>
      </c>
      <c r="ED183" s="85"/>
      <c r="EE183" s="65" t="s">
        <v>1741</v>
      </c>
      <c r="EF183" s="84" t="s">
        <v>2293</v>
      </c>
      <c r="EG183" s="85"/>
      <c r="EH183" s="62" t="s">
        <v>329</v>
      </c>
      <c r="EI183" s="63" t="s">
        <v>329</v>
      </c>
      <c r="EJ183" s="64"/>
      <c r="EO183" s="16" t="s">
        <v>2625</v>
      </c>
      <c r="EP183" s="16" t="s">
        <v>2625</v>
      </c>
      <c r="EQ183" s="69" t="s">
        <v>667</v>
      </c>
      <c r="ER183" s="69" t="s">
        <v>1843</v>
      </c>
      <c r="ES183" s="69" t="s">
        <v>644</v>
      </c>
      <c r="ET183" s="78" t="s">
        <v>621</v>
      </c>
      <c r="EU183" s="69" t="s">
        <v>624</v>
      </c>
      <c r="EV183" s="69" t="s">
        <v>629</v>
      </c>
      <c r="EW183" s="69" t="s">
        <v>635</v>
      </c>
      <c r="EX183" s="69" t="s">
        <v>624</v>
      </c>
      <c r="EY183" s="69" t="s">
        <v>629</v>
      </c>
      <c r="EZ183" s="69" t="s">
        <v>635</v>
      </c>
      <c r="FA183" s="69" t="s">
        <v>645</v>
      </c>
      <c r="FB183" s="73" t="s">
        <v>2840</v>
      </c>
      <c r="FH183" s="84">
        <f t="shared" si="193"/>
        <v>0</v>
      </c>
      <c r="FI183" s="84">
        <f t="shared" si="194"/>
        <v>1</v>
      </c>
      <c r="FJ183" s="85" t="str">
        <f>""</f>
        <v/>
      </c>
    </row>
    <row r="184" spans="1:172" x14ac:dyDescent="0.25">
      <c r="CV184">
        <f t="shared" ca="1" si="189"/>
        <v>1</v>
      </c>
      <c r="CW184" s="58" t="str">
        <f>'Harad and Umbar'!W24</f>
        <v/>
      </c>
      <c r="DC184" s="84">
        <f t="shared" si="269"/>
        <v>1</v>
      </c>
      <c r="DD184" s="84">
        <f>Isengard!AP41</f>
        <v>0</v>
      </c>
      <c r="DE184" s="84" t="str">
        <f>Isengard!AA41</f>
        <v>Ruffian</v>
      </c>
      <c r="DF184" s="84" t="str">
        <f>Isengard!CA41</f>
        <v>-</v>
      </c>
      <c r="DK184" s="84"/>
      <c r="DL184">
        <f>LOOKUP(DK181,$EH:$EH,$EL:$EL)</f>
        <v>0</v>
      </c>
      <c r="DM184" s="84">
        <f t="shared" si="270"/>
        <v>0</v>
      </c>
      <c r="DN184">
        <f t="shared" si="262"/>
        <v>0</v>
      </c>
      <c r="DO184">
        <f t="shared" si="263"/>
        <v>0</v>
      </c>
      <c r="DP184">
        <f t="shared" si="264"/>
        <v>0</v>
      </c>
      <c r="DQ184">
        <f t="shared" si="259"/>
        <v>0</v>
      </c>
      <c r="DR184">
        <f t="shared" si="260"/>
        <v>0</v>
      </c>
      <c r="DS184">
        <f t="shared" si="261"/>
        <v>0</v>
      </c>
      <c r="DT184">
        <f t="shared" si="246"/>
        <v>0</v>
      </c>
      <c r="DU184">
        <f t="shared" si="247"/>
        <v>0</v>
      </c>
      <c r="DV184">
        <f t="shared" si="248"/>
        <v>0</v>
      </c>
      <c r="DW184">
        <f t="shared" si="249"/>
        <v>0</v>
      </c>
      <c r="DX184">
        <f t="shared" si="250"/>
        <v>0</v>
      </c>
      <c r="DY184">
        <f t="shared" si="251"/>
        <v>0</v>
      </c>
      <c r="DZ184">
        <f t="shared" si="212"/>
        <v>0</v>
      </c>
      <c r="EA184" s="17">
        <f t="shared" si="202"/>
        <v>1</v>
      </c>
      <c r="EB184" s="85"/>
      <c r="EC184" s="85" t="str">
        <f t="shared" si="197"/>
        <v/>
      </c>
      <c r="ED184" s="85"/>
      <c r="EE184" s="65" t="s">
        <v>492</v>
      </c>
      <c r="EF184" s="84" t="s">
        <v>2217</v>
      </c>
      <c r="EG184" s="85"/>
      <c r="EH184" s="62" t="s">
        <v>360</v>
      </c>
      <c r="EI184" s="63" t="s">
        <v>360</v>
      </c>
      <c r="EJ184" s="64"/>
      <c r="EO184" s="16" t="s">
        <v>2621</v>
      </c>
      <c r="EP184" s="16" t="s">
        <v>2621</v>
      </c>
      <c r="EQ184" s="69" t="s">
        <v>667</v>
      </c>
      <c r="ER184" s="69" t="s">
        <v>1843</v>
      </c>
      <c r="ES184" s="69" t="s">
        <v>644</v>
      </c>
      <c r="ET184" s="78" t="s">
        <v>621</v>
      </c>
      <c r="EU184" s="69" t="s">
        <v>624</v>
      </c>
      <c r="EV184" s="69" t="s">
        <v>629</v>
      </c>
      <c r="EW184" s="69" t="s">
        <v>635</v>
      </c>
      <c r="EX184" s="69" t="s">
        <v>624</v>
      </c>
      <c r="EY184" s="69" t="s">
        <v>629</v>
      </c>
      <c r="EZ184" s="69" t="s">
        <v>635</v>
      </c>
      <c r="FA184" s="69" t="s">
        <v>645</v>
      </c>
      <c r="FB184" s="73" t="s">
        <v>2836</v>
      </c>
      <c r="FH184" s="84">
        <f t="shared" si="193"/>
        <v>1</v>
      </c>
      <c r="FI184" s="84">
        <f t="shared" si="194"/>
        <v>1</v>
      </c>
      <c r="FJ184" s="85" t="s">
        <v>1489</v>
      </c>
    </row>
    <row r="185" spans="1:172" x14ac:dyDescent="0.25">
      <c r="CV185">
        <f t="shared" ca="1" si="189"/>
        <v>1</v>
      </c>
      <c r="CW185" s="58" t="str">
        <f>'Harad and Umbar'!W25</f>
        <v/>
      </c>
      <c r="DC185" s="84">
        <f t="shared" si="269"/>
        <v>1</v>
      </c>
      <c r="DD185" s="84">
        <f>Isengard!AP42</f>
        <v>0</v>
      </c>
      <c r="DE185" s="84" t="str">
        <f>Isengard!AA42</f>
        <v>Ruffian</v>
      </c>
      <c r="DF185" s="84" t="str">
        <f>Isengard!CA42</f>
        <v>-</v>
      </c>
      <c r="DK185" s="84"/>
      <c r="DL185">
        <f>LOOKUP(DK181,$EH:$EH,$EM:$EM)</f>
        <v>0</v>
      </c>
      <c r="DM185" s="84">
        <f t="shared" si="270"/>
        <v>0</v>
      </c>
      <c r="DN185">
        <f t="shared" si="262"/>
        <v>0</v>
      </c>
      <c r="DO185">
        <f t="shared" si="263"/>
        <v>0</v>
      </c>
      <c r="DP185">
        <f t="shared" si="264"/>
        <v>0</v>
      </c>
      <c r="DQ185">
        <f t="shared" si="259"/>
        <v>0</v>
      </c>
      <c r="DR185">
        <f t="shared" si="260"/>
        <v>0</v>
      </c>
      <c r="DS185">
        <f t="shared" si="261"/>
        <v>0</v>
      </c>
      <c r="DT185">
        <f t="shared" si="246"/>
        <v>0</v>
      </c>
      <c r="DU185">
        <f t="shared" si="247"/>
        <v>0</v>
      </c>
      <c r="DV185">
        <f t="shared" si="248"/>
        <v>0</v>
      </c>
      <c r="DW185">
        <f t="shared" si="249"/>
        <v>0</v>
      </c>
      <c r="DX185">
        <f t="shared" si="250"/>
        <v>0</v>
      </c>
      <c r="DY185">
        <f t="shared" si="251"/>
        <v>0</v>
      </c>
      <c r="DZ185">
        <f t="shared" si="212"/>
        <v>0</v>
      </c>
      <c r="EA185" s="17">
        <f t="shared" si="202"/>
        <v>1</v>
      </c>
      <c r="EB185" s="85"/>
      <c r="EC185" s="85" t="str">
        <f t="shared" si="197"/>
        <v/>
      </c>
      <c r="ED185" s="85"/>
      <c r="EE185" s="65" t="s">
        <v>499</v>
      </c>
      <c r="EF185" s="84" t="s">
        <v>2211</v>
      </c>
      <c r="EG185" s="85"/>
      <c r="EH185" s="62" t="s">
        <v>360</v>
      </c>
      <c r="EI185" s="63" t="s">
        <v>360</v>
      </c>
      <c r="EJ185" s="64"/>
      <c r="EO185" s="16" t="s">
        <v>2622</v>
      </c>
      <c r="EP185" s="16" t="s">
        <v>2622</v>
      </c>
      <c r="EQ185" s="69" t="s">
        <v>667</v>
      </c>
      <c r="ER185" s="69" t="s">
        <v>1843</v>
      </c>
      <c r="ES185" s="69" t="s">
        <v>644</v>
      </c>
      <c r="ET185" s="78" t="s">
        <v>621</v>
      </c>
      <c r="EU185" s="69" t="s">
        <v>624</v>
      </c>
      <c r="EV185" s="69" t="s">
        <v>629</v>
      </c>
      <c r="EW185" s="69" t="s">
        <v>635</v>
      </c>
      <c r="EX185" s="69" t="s">
        <v>624</v>
      </c>
      <c r="EY185" s="69" t="s">
        <v>629</v>
      </c>
      <c r="EZ185" s="69" t="s">
        <v>635</v>
      </c>
      <c r="FA185" s="69" t="s">
        <v>645</v>
      </c>
      <c r="FB185" s="73" t="s">
        <v>2837</v>
      </c>
      <c r="FH185" s="84">
        <f t="shared" si="193"/>
        <v>0</v>
      </c>
      <c r="FI185" s="84">
        <f t="shared" si="194"/>
        <v>1</v>
      </c>
      <c r="FJ185" s="85" t="s">
        <v>1490</v>
      </c>
    </row>
    <row r="186" spans="1:172" x14ac:dyDescent="0.25">
      <c r="CV186">
        <f t="shared" ca="1" si="189"/>
        <v>1</v>
      </c>
      <c r="CW186" s="58" t="str">
        <f>'Harad and Umbar'!W26</f>
        <v/>
      </c>
      <c r="DC186" s="84">
        <f t="shared" si="269"/>
        <v>1</v>
      </c>
      <c r="DD186" s="84">
        <f>Isengard!AP43</f>
        <v>0</v>
      </c>
      <c r="DE186" s="84" t="str">
        <f>Isengard!AA43</f>
        <v>Ruffian</v>
      </c>
      <c r="DF186" s="84" t="str">
        <f>Isengard!CA43</f>
        <v>-</v>
      </c>
      <c r="DH186">
        <v>37</v>
      </c>
      <c r="DI186">
        <f>LOOKUP(DH186,$DC:$DC,$DE:$DE)</f>
        <v>0</v>
      </c>
      <c r="DJ186">
        <f>LOOKUP(DH186,$DC:$DC,$DF:$DF)</f>
        <v>0</v>
      </c>
      <c r="DK186" s="61">
        <f t="shared" ref="DK186" si="271">IF(DI186=0,0,CONCATENATE(DI186,IF(OR(COUNT(FIND("Horse",DJ186))=1,COUNT(FIND("Warg",DJ186))=1,COUNT(FIND("Engineer Captain",DJ186))=1,COUNT(FIND("War Camel",DJ186))=1,COUNT(FIND("Fell warg",DJ186))=1,COUNT(FIND("The white warg",DJ186))=1),"1.",""),IF(OR(COUNT(FIND("armoured horse",DJ186))=1,COUNT(FIND("Troll",DJ186))=1,COUNT(FIND("Mahûd Beastmaster",DJ186))=1,COUNT(FIND("Signal Tower",DJ186))=1),"2.",""),IF(OR(COUNT(FIND("Fell Beast",DJ186))=1,COUNT(FIND("Upgraded Crew",DJ186))=1,COUNT(FIND("Khandish chariot",DJ186))=1),"3.",""),IF(COUNT(FIND("armoured Fell beast",DJ186))=1,"4.",""),IF(COUNT(FIND("Horned Fell beast",DJ186))=1,"5.","")))</f>
        <v>0</v>
      </c>
      <c r="DL186">
        <f>LOOKUP(DK186,$EH:$EH,$EI:$EI)</f>
        <v>0</v>
      </c>
      <c r="DM186" s="61">
        <f t="shared" ref="DM186" si="272">IF(DL186=0,0,CONCATENATE(DL186,IF(OR(COUNT(FIND("Morgul Arrows",DJ186))=1,COUNT(FIND("Shield",DJ186))=1,COUNT(FIND("The One Ring",DJ186))=1,COUNT(FIND("Breathe Fire",DJ186))=1,COUNT(FIND("Campfire",DJ186))=1,COUNT(FIND("Stone Flail",DJ186))=1),"1.",""),IF(OR(COUNT(FIND("Armour",DJ186))=1,COUNT(FIND("Fly",DJ186))=1,COUNT(FIND("Crown of Morgul",DJ186))=1,COUNT(FIND("War Drum",DJ186))=1),"2.",""),IF(OR(COUNT(FIND("Heavy armour",DJ186))=1,COUNT(FIND("Tough hide",DJ186))=1,COUNT(FIND("Gnarled Hide",DJ186))=1),"3.",""),IF(OR(COUNT(FIND("Wyrmtongue",DJ186))=1,COUNT(FIND("Foul Temperament",DJ186))=1,COUNT(FIND("Easterling War drum",DJ186))=1),"4.","")))</f>
        <v>0</v>
      </c>
      <c r="DN186">
        <f t="shared" si="262"/>
        <v>0</v>
      </c>
      <c r="DO186">
        <f t="shared" si="263"/>
        <v>0</v>
      </c>
      <c r="DP186">
        <f t="shared" si="264"/>
        <v>0</v>
      </c>
      <c r="DQ186">
        <f t="shared" si="259"/>
        <v>0</v>
      </c>
      <c r="DR186">
        <f t="shared" si="260"/>
        <v>0</v>
      </c>
      <c r="DS186">
        <f t="shared" si="261"/>
        <v>0</v>
      </c>
      <c r="DT186">
        <f t="shared" si="246"/>
        <v>0</v>
      </c>
      <c r="DU186">
        <f t="shared" si="247"/>
        <v>0</v>
      </c>
      <c r="DV186">
        <f t="shared" si="248"/>
        <v>0</v>
      </c>
      <c r="DW186">
        <f t="shared" si="249"/>
        <v>0</v>
      </c>
      <c r="DX186">
        <f t="shared" si="250"/>
        <v>0</v>
      </c>
      <c r="DY186">
        <f t="shared" si="251"/>
        <v>0</v>
      </c>
      <c r="DZ186">
        <f t="shared" si="212"/>
        <v>0</v>
      </c>
      <c r="EA186" s="17">
        <f t="shared" si="202"/>
        <v>1</v>
      </c>
      <c r="EB186" s="85" t="str">
        <f>IF(COUNT(FIND(" with ",DJ186))=1,SUBSTITUTE(DJ186,CONCATENATE(DI186," with"),""),"")</f>
        <v/>
      </c>
      <c r="EC186" s="85" t="str">
        <f t="shared" si="197"/>
        <v/>
      </c>
      <c r="ED186" s="85"/>
      <c r="EE186" s="65" t="s">
        <v>402</v>
      </c>
      <c r="EF186" s="84" t="s">
        <v>2211</v>
      </c>
      <c r="EG186" s="85"/>
      <c r="EH186" s="62" t="s">
        <v>807</v>
      </c>
      <c r="EI186" s="63" t="s">
        <v>360</v>
      </c>
      <c r="EJ186" s="64" t="s">
        <v>330</v>
      </c>
      <c r="EO186" s="16" t="s">
        <v>2623</v>
      </c>
      <c r="EP186" s="16" t="s">
        <v>2623</v>
      </c>
      <c r="EQ186" s="69" t="s">
        <v>667</v>
      </c>
      <c r="ER186" s="69" t="s">
        <v>1843</v>
      </c>
      <c r="ES186" s="69" t="s">
        <v>644</v>
      </c>
      <c r="ET186" s="78" t="s">
        <v>621</v>
      </c>
      <c r="EU186" s="69" t="s">
        <v>624</v>
      </c>
      <c r="EV186" s="69" t="s">
        <v>629</v>
      </c>
      <c r="EW186" s="69" t="s">
        <v>635</v>
      </c>
      <c r="EX186" s="69" t="s">
        <v>624</v>
      </c>
      <c r="EY186" s="69" t="s">
        <v>629</v>
      </c>
      <c r="EZ186" s="69" t="s">
        <v>635</v>
      </c>
      <c r="FA186" s="69" t="s">
        <v>645</v>
      </c>
      <c r="FB186" s="73" t="s">
        <v>2838</v>
      </c>
      <c r="FH186" s="84">
        <f t="shared" si="193"/>
        <v>0</v>
      </c>
      <c r="FI186" s="84">
        <f t="shared" si="194"/>
        <v>1</v>
      </c>
      <c r="FJ186" s="90" t="s">
        <v>1491</v>
      </c>
    </row>
    <row r="187" spans="1:172" x14ac:dyDescent="0.25">
      <c r="CV187">
        <f t="shared" ca="1" si="189"/>
        <v>1</v>
      </c>
      <c r="CW187" s="58" t="str">
        <f>'Harad and Umbar'!W27</f>
        <v/>
      </c>
      <c r="DC187" s="84">
        <f t="shared" si="269"/>
        <v>1</v>
      </c>
      <c r="DD187" s="84">
        <f>Isengard!AP44</f>
        <v>0</v>
      </c>
      <c r="DE187" s="84" t="str">
        <f>Isengard!AA44</f>
        <v>Uruk-hai Demolition Team</v>
      </c>
      <c r="DF187" s="84" t="str">
        <f>Isengard!CA44</f>
        <v>-</v>
      </c>
      <c r="DK187" s="84"/>
      <c r="DL187">
        <f>LOOKUP(DK186,$EH:$EH,$EJ:$EJ)</f>
        <v>0</v>
      </c>
      <c r="DM187" s="84">
        <f t="shared" ref="DM187:DM190" si="273">DL187</f>
        <v>0</v>
      </c>
      <c r="DN187">
        <f t="shared" si="262"/>
        <v>0</v>
      </c>
      <c r="DO187">
        <f t="shared" si="263"/>
        <v>0</v>
      </c>
      <c r="DP187">
        <f t="shared" si="264"/>
        <v>0</v>
      </c>
      <c r="DQ187">
        <f t="shared" si="259"/>
        <v>0</v>
      </c>
      <c r="DR187">
        <f t="shared" si="260"/>
        <v>0</v>
      </c>
      <c r="DS187">
        <f t="shared" si="261"/>
        <v>0</v>
      </c>
      <c r="DT187">
        <f t="shared" si="246"/>
        <v>0</v>
      </c>
      <c r="DU187">
        <f t="shared" si="247"/>
        <v>0</v>
      </c>
      <c r="DV187">
        <f t="shared" si="248"/>
        <v>0</v>
      </c>
      <c r="DW187">
        <f t="shared" si="249"/>
        <v>0</v>
      </c>
      <c r="DX187">
        <f t="shared" si="250"/>
        <v>0</v>
      </c>
      <c r="DY187">
        <f t="shared" si="251"/>
        <v>0</v>
      </c>
      <c r="DZ187">
        <f t="shared" si="212"/>
        <v>0</v>
      </c>
      <c r="EA187" s="17">
        <f t="shared" si="202"/>
        <v>1</v>
      </c>
      <c r="EB187" s="85"/>
      <c r="EC187" s="85" t="str">
        <f t="shared" si="197"/>
        <v/>
      </c>
      <c r="ED187" s="85"/>
      <c r="EE187" s="65" t="s">
        <v>399</v>
      </c>
      <c r="EF187" s="84" t="s">
        <v>2304</v>
      </c>
      <c r="EG187" s="85"/>
      <c r="EH187" s="62" t="s">
        <v>807</v>
      </c>
      <c r="EI187" s="63" t="s">
        <v>360</v>
      </c>
      <c r="EJ187" s="64" t="s">
        <v>330</v>
      </c>
      <c r="EO187" s="16" t="s">
        <v>2619</v>
      </c>
      <c r="EP187" s="16" t="s">
        <v>2619</v>
      </c>
      <c r="EQ187" s="69" t="s">
        <v>667</v>
      </c>
      <c r="ER187" s="69" t="s">
        <v>1843</v>
      </c>
      <c r="ES187" s="69" t="s">
        <v>644</v>
      </c>
      <c r="ET187" s="78" t="s">
        <v>621</v>
      </c>
      <c r="EU187" s="69" t="s">
        <v>624</v>
      </c>
      <c r="EV187" s="69" t="s">
        <v>629</v>
      </c>
      <c r="EW187" s="69" t="s">
        <v>635</v>
      </c>
      <c r="EX187" s="69" t="s">
        <v>624</v>
      </c>
      <c r="EY187" s="69" t="s">
        <v>623</v>
      </c>
      <c r="EZ187" s="69" t="s">
        <v>635</v>
      </c>
      <c r="FA187" s="69" t="s">
        <v>645</v>
      </c>
      <c r="FB187" s="73" t="s">
        <v>2835</v>
      </c>
      <c r="FH187" s="84">
        <f t="shared" si="193"/>
        <v>0</v>
      </c>
      <c r="FI187" s="84">
        <f t="shared" si="194"/>
        <v>1</v>
      </c>
      <c r="FJ187" s="90" t="s">
        <v>1492</v>
      </c>
    </row>
    <row r="188" spans="1:172" x14ac:dyDescent="0.25">
      <c r="CV188">
        <f t="shared" ca="1" si="189"/>
        <v>1</v>
      </c>
      <c r="CW188" s="58" t="str">
        <f>'Harad and Umbar'!W28</f>
        <v/>
      </c>
      <c r="DC188" s="84">
        <f t="shared" si="269"/>
        <v>1</v>
      </c>
      <c r="DD188" s="84">
        <f>Isengard!AP45</f>
        <v>0</v>
      </c>
      <c r="DE188" s="84" t="str">
        <f>Isengard!AA45</f>
        <v>Uruk-hai Demolition Team</v>
      </c>
      <c r="DF188" s="84" t="str">
        <f>Isengard!CA45</f>
        <v>-</v>
      </c>
      <c r="DK188" s="84"/>
      <c r="DL188">
        <f>LOOKUP(DK186,$EH:$EH,$EK:$EK)</f>
        <v>0</v>
      </c>
      <c r="DM188" s="84">
        <f t="shared" si="273"/>
        <v>0</v>
      </c>
      <c r="DN188">
        <f t="shared" si="262"/>
        <v>0</v>
      </c>
      <c r="DO188">
        <f t="shared" si="263"/>
        <v>0</v>
      </c>
      <c r="DP188">
        <f t="shared" si="264"/>
        <v>0</v>
      </c>
      <c r="DQ188">
        <f t="shared" si="259"/>
        <v>0</v>
      </c>
      <c r="DR188">
        <f t="shared" si="260"/>
        <v>0</v>
      </c>
      <c r="DS188">
        <f t="shared" si="261"/>
        <v>0</v>
      </c>
      <c r="DT188">
        <f t="shared" si="246"/>
        <v>0</v>
      </c>
      <c r="DU188">
        <f t="shared" si="247"/>
        <v>0</v>
      </c>
      <c r="DV188">
        <f t="shared" si="248"/>
        <v>0</v>
      </c>
      <c r="DW188">
        <f t="shared" si="249"/>
        <v>0</v>
      </c>
      <c r="DX188">
        <f t="shared" si="250"/>
        <v>0</v>
      </c>
      <c r="DY188">
        <f t="shared" si="251"/>
        <v>0</v>
      </c>
      <c r="DZ188">
        <f t="shared" si="212"/>
        <v>0</v>
      </c>
      <c r="EA188" s="17">
        <f t="shared" si="202"/>
        <v>1</v>
      </c>
      <c r="EB188" s="85"/>
      <c r="EC188" s="85" t="str">
        <f t="shared" si="197"/>
        <v/>
      </c>
      <c r="ED188" s="85"/>
      <c r="EE188" s="65" t="s">
        <v>404</v>
      </c>
      <c r="EF188" s="84" t="s">
        <v>2217</v>
      </c>
      <c r="EG188" s="85"/>
      <c r="EH188" s="62" t="s">
        <v>806</v>
      </c>
      <c r="EI188" s="63" t="s">
        <v>329</v>
      </c>
      <c r="EJ188" s="64" t="s">
        <v>330</v>
      </c>
      <c r="EO188" s="65" t="s">
        <v>329</v>
      </c>
      <c r="EP188" s="65" t="s">
        <v>329</v>
      </c>
      <c r="EQ188" s="69" t="s">
        <v>926</v>
      </c>
      <c r="ER188" s="69" t="s">
        <v>1843</v>
      </c>
      <c r="ES188" s="69" t="s">
        <v>935</v>
      </c>
      <c r="ET188" s="78" t="s">
        <v>621</v>
      </c>
      <c r="EU188" s="69" t="s">
        <v>628</v>
      </c>
      <c r="EV188" s="69" t="s">
        <v>629</v>
      </c>
      <c r="EW188" s="69" t="s">
        <v>629</v>
      </c>
      <c r="EX188" s="69" t="s">
        <v>623</v>
      </c>
      <c r="EY188" s="69" t="s">
        <v>629</v>
      </c>
      <c r="EZ188" s="69" t="s">
        <v>635</v>
      </c>
      <c r="FA188" s="69" t="s">
        <v>635</v>
      </c>
      <c r="FB188" s="84" t="str">
        <f>""</f>
        <v/>
      </c>
      <c r="FH188" s="84">
        <f t="shared" si="193"/>
        <v>0</v>
      </c>
      <c r="FI188" s="84">
        <f t="shared" si="194"/>
        <v>1</v>
      </c>
      <c r="FJ188" s="90" t="s">
        <v>1493</v>
      </c>
    </row>
    <row r="189" spans="1:172" x14ac:dyDescent="0.25">
      <c r="CV189">
        <f t="shared" ca="1" si="189"/>
        <v>1</v>
      </c>
      <c r="CW189" s="58" t="str">
        <f>'Harad and Umbar'!W29</f>
        <v/>
      </c>
      <c r="DC189" s="84">
        <f t="shared" si="269"/>
        <v>1</v>
      </c>
      <c r="DD189" s="84">
        <f>Isengard!AP46</f>
        <v>0</v>
      </c>
      <c r="DE189" s="84">
        <f>Isengard!AA46</f>
        <v>0</v>
      </c>
      <c r="DF189" s="84">
        <f>Isengard!CA46</f>
        <v>0</v>
      </c>
      <c r="DK189" s="84"/>
      <c r="DL189">
        <f>LOOKUP(DK186,$EH:$EH,$EL:$EL)</f>
        <v>0</v>
      </c>
      <c r="DM189" s="84">
        <f t="shared" si="273"/>
        <v>0</v>
      </c>
      <c r="DN189">
        <f t="shared" si="262"/>
        <v>0</v>
      </c>
      <c r="DO189">
        <f t="shared" si="263"/>
        <v>0</v>
      </c>
      <c r="DP189">
        <f t="shared" si="264"/>
        <v>0</v>
      </c>
      <c r="DQ189">
        <f t="shared" si="259"/>
        <v>0</v>
      </c>
      <c r="DR189">
        <f t="shared" si="260"/>
        <v>0</v>
      </c>
      <c r="DS189">
        <f t="shared" si="261"/>
        <v>0</v>
      </c>
      <c r="DT189">
        <f t="shared" si="246"/>
        <v>0</v>
      </c>
      <c r="DU189">
        <f t="shared" si="247"/>
        <v>0</v>
      </c>
      <c r="DV189">
        <f t="shared" si="248"/>
        <v>0</v>
      </c>
      <c r="DW189">
        <f t="shared" si="249"/>
        <v>0</v>
      </c>
      <c r="DX189">
        <f t="shared" si="250"/>
        <v>0</v>
      </c>
      <c r="DY189">
        <f t="shared" si="251"/>
        <v>0</v>
      </c>
      <c r="DZ189">
        <f t="shared" si="212"/>
        <v>0</v>
      </c>
      <c r="EA189" s="17">
        <f t="shared" si="202"/>
        <v>1</v>
      </c>
      <c r="EB189" s="85"/>
      <c r="EC189" s="85" t="str">
        <f t="shared" si="197"/>
        <v/>
      </c>
      <c r="ED189" s="85"/>
      <c r="EE189" s="65" t="s">
        <v>310</v>
      </c>
      <c r="EG189" s="85"/>
      <c r="EH189" s="62" t="s">
        <v>806</v>
      </c>
      <c r="EI189" s="63" t="s">
        <v>329</v>
      </c>
      <c r="EJ189" s="64" t="s">
        <v>330</v>
      </c>
      <c r="EO189" s="65" t="s">
        <v>360</v>
      </c>
      <c r="EP189" s="65" t="s">
        <v>360</v>
      </c>
      <c r="EQ189" s="69" t="s">
        <v>926</v>
      </c>
      <c r="ER189" s="69" t="s">
        <v>1843</v>
      </c>
      <c r="ES189" s="69" t="s">
        <v>927</v>
      </c>
      <c r="ET189" s="78" t="s">
        <v>621</v>
      </c>
      <c r="EU189" s="69" t="s">
        <v>628</v>
      </c>
      <c r="EV189" s="69" t="s">
        <v>629</v>
      </c>
      <c r="EW189" s="69" t="s">
        <v>629</v>
      </c>
      <c r="EX189" s="69" t="s">
        <v>623</v>
      </c>
      <c r="EY189" s="69" t="s">
        <v>629</v>
      </c>
      <c r="EZ189" s="69" t="s">
        <v>635</v>
      </c>
      <c r="FA189" s="69" t="s">
        <v>635</v>
      </c>
      <c r="FB189" s="84" t="str">
        <f>""</f>
        <v/>
      </c>
      <c r="FH189" s="84">
        <f t="shared" si="193"/>
        <v>0</v>
      </c>
      <c r="FI189" s="84">
        <f t="shared" si="194"/>
        <v>1</v>
      </c>
      <c r="FJ189" s="90" t="s">
        <v>1494</v>
      </c>
    </row>
    <row r="190" spans="1:172" x14ac:dyDescent="0.25">
      <c r="CV190">
        <f t="shared" ca="1" si="189"/>
        <v>1</v>
      </c>
      <c r="CW190" s="58" t="str">
        <f>'Harad and Umbar'!W30</f>
        <v/>
      </c>
      <c r="DC190" s="84">
        <f t="shared" si="269"/>
        <v>1</v>
      </c>
      <c r="DD190" s="84">
        <f>Isengard!AP47</f>
        <v>0</v>
      </c>
      <c r="DE190" s="84">
        <f>Isengard!AA47</f>
        <v>0</v>
      </c>
      <c r="DF190" s="84">
        <f>Isengard!CA47</f>
        <v>0</v>
      </c>
      <c r="DK190" s="84"/>
      <c r="DL190">
        <f>LOOKUP(DK186,$EH:$EH,$EM:$EM)</f>
        <v>0</v>
      </c>
      <c r="DM190" s="84">
        <f t="shared" si="273"/>
        <v>0</v>
      </c>
      <c r="DN190">
        <f t="shared" si="262"/>
        <v>0</v>
      </c>
      <c r="DO190">
        <f t="shared" si="263"/>
        <v>0</v>
      </c>
      <c r="DP190">
        <f t="shared" si="264"/>
        <v>0</v>
      </c>
      <c r="DQ190">
        <f t="shared" si="259"/>
        <v>0</v>
      </c>
      <c r="DR190">
        <f t="shared" si="260"/>
        <v>0</v>
      </c>
      <c r="DS190">
        <f t="shared" si="261"/>
        <v>0</v>
      </c>
      <c r="DT190">
        <f t="shared" si="246"/>
        <v>0</v>
      </c>
      <c r="DU190">
        <f t="shared" si="247"/>
        <v>0</v>
      </c>
      <c r="DV190">
        <f t="shared" si="248"/>
        <v>0</v>
      </c>
      <c r="DW190">
        <f t="shared" si="249"/>
        <v>0</v>
      </c>
      <c r="DX190">
        <f t="shared" si="250"/>
        <v>0</v>
      </c>
      <c r="DY190">
        <f t="shared" si="251"/>
        <v>0</v>
      </c>
      <c r="DZ190">
        <f t="shared" si="212"/>
        <v>0</v>
      </c>
      <c r="EA190" s="17">
        <f t="shared" si="202"/>
        <v>1</v>
      </c>
      <c r="EB190" s="85"/>
      <c r="EC190" s="85" t="str">
        <f t="shared" si="197"/>
        <v/>
      </c>
      <c r="ED190" s="85"/>
      <c r="EE190" s="65" t="s">
        <v>458</v>
      </c>
      <c r="EF190" s="84" t="s">
        <v>2220</v>
      </c>
      <c r="EG190" s="85"/>
      <c r="EH190" s="62" t="s">
        <v>353</v>
      </c>
      <c r="EI190" s="63" t="s">
        <v>353</v>
      </c>
      <c r="EJ190" s="64"/>
      <c r="EO190" s="65" t="s">
        <v>807</v>
      </c>
      <c r="EP190" s="65" t="s">
        <v>360</v>
      </c>
      <c r="EQ190" s="69" t="s">
        <v>926</v>
      </c>
      <c r="ER190" s="69" t="s">
        <v>1843</v>
      </c>
      <c r="ES190" s="69" t="s">
        <v>927</v>
      </c>
      <c r="ET190" s="78" t="s">
        <v>621</v>
      </c>
      <c r="EU190" s="69" t="s">
        <v>624</v>
      </c>
      <c r="EV190" s="69" t="s">
        <v>629</v>
      </c>
      <c r="EW190" s="69" t="s">
        <v>629</v>
      </c>
      <c r="EX190" s="69" t="s">
        <v>623</v>
      </c>
      <c r="EY190" s="69" t="s">
        <v>629</v>
      </c>
      <c r="EZ190" s="69" t="s">
        <v>635</v>
      </c>
      <c r="FA190" s="69" t="s">
        <v>635</v>
      </c>
      <c r="FB190" s="84" t="str">
        <f>""</f>
        <v/>
      </c>
      <c r="FH190" s="84">
        <f t="shared" si="193"/>
        <v>0</v>
      </c>
      <c r="FI190" s="84">
        <f t="shared" si="194"/>
        <v>1</v>
      </c>
      <c r="FJ190" s="90" t="s">
        <v>1495</v>
      </c>
    </row>
    <row r="191" spans="1:172" x14ac:dyDescent="0.25">
      <c r="CV191">
        <f t="shared" ca="1" si="189"/>
        <v>1</v>
      </c>
      <c r="CW191" s="58" t="str">
        <f>'Harad and Umbar'!W31</f>
        <v/>
      </c>
      <c r="DC191" s="84">
        <f t="shared" si="269"/>
        <v>1</v>
      </c>
      <c r="DD191" s="84">
        <f>Isengard!AP48</f>
        <v>0</v>
      </c>
      <c r="DE191" s="84">
        <f>Isengard!AA48</f>
        <v>0</v>
      </c>
      <c r="DF191" s="84">
        <f>Isengard!CA48</f>
        <v>0</v>
      </c>
      <c r="DH191">
        <v>38</v>
      </c>
      <c r="DI191">
        <f>LOOKUP(DH191,$DC:$DC,$DE:$DE)</f>
        <v>0</v>
      </c>
      <c r="DJ191">
        <f>LOOKUP(DH191,$DC:$DC,$DF:$DF)</f>
        <v>0</v>
      </c>
      <c r="DK191" s="61">
        <f t="shared" ref="DK191" si="274">IF(DI191=0,0,CONCATENATE(DI191,IF(OR(COUNT(FIND("Horse",DJ191))=1,COUNT(FIND("Warg",DJ191))=1,COUNT(FIND("Engineer Captain",DJ191))=1,COUNT(FIND("War Camel",DJ191))=1,COUNT(FIND("Fell warg",DJ191))=1,COUNT(FIND("The white warg",DJ191))=1),"1.",""),IF(OR(COUNT(FIND("armoured horse",DJ191))=1,COUNT(FIND("Troll",DJ191))=1,COUNT(FIND("Mahûd Beastmaster",DJ191))=1,COUNT(FIND("Signal Tower",DJ191))=1),"2.",""),IF(OR(COUNT(FIND("Fell Beast",DJ191))=1,COUNT(FIND("Upgraded Crew",DJ191))=1,COUNT(FIND("Khandish chariot",DJ191))=1),"3.",""),IF(COUNT(FIND("armoured Fell beast",DJ191))=1,"4.",""),IF(COUNT(FIND("Horned Fell beast",DJ191))=1,"5.","")))</f>
        <v>0</v>
      </c>
      <c r="DL191">
        <f>LOOKUP(DK191,$EH:$EH,$EI:$EI)</f>
        <v>0</v>
      </c>
      <c r="DM191" s="61">
        <f t="shared" ref="DM191" si="275">IF(DL191=0,0,CONCATENATE(DL191,IF(OR(COUNT(FIND("Morgul Arrows",DJ191))=1,COUNT(FIND("Shield",DJ191))=1,COUNT(FIND("The One Ring",DJ191))=1,COUNT(FIND("Breathe Fire",DJ191))=1,COUNT(FIND("Campfire",DJ191))=1,COUNT(FIND("Stone Flail",DJ191))=1),"1.",""),IF(OR(COUNT(FIND("Armour",DJ191))=1,COUNT(FIND("Fly",DJ191))=1,COUNT(FIND("Crown of Morgul",DJ191))=1,COUNT(FIND("War Drum",DJ191))=1),"2.",""),IF(OR(COUNT(FIND("Heavy armour",DJ191))=1,COUNT(FIND("Tough hide",DJ191))=1,COUNT(FIND("Gnarled Hide",DJ191))=1),"3.",""),IF(OR(COUNT(FIND("Wyrmtongue",DJ191))=1,COUNT(FIND("Foul Temperament",DJ191))=1,COUNT(FIND("Easterling War drum",DJ191))=1),"4.","")))</f>
        <v>0</v>
      </c>
      <c r="DN191">
        <f t="shared" si="262"/>
        <v>0</v>
      </c>
      <c r="DO191">
        <f t="shared" si="263"/>
        <v>0</v>
      </c>
      <c r="DP191">
        <f t="shared" si="264"/>
        <v>0</v>
      </c>
      <c r="DQ191">
        <f t="shared" si="259"/>
        <v>0</v>
      </c>
      <c r="DR191">
        <f t="shared" si="260"/>
        <v>0</v>
      </c>
      <c r="DS191">
        <f t="shared" si="261"/>
        <v>0</v>
      </c>
      <c r="DT191">
        <f t="shared" si="246"/>
        <v>0</v>
      </c>
      <c r="DU191">
        <f t="shared" si="247"/>
        <v>0</v>
      </c>
      <c r="DV191">
        <f t="shared" si="248"/>
        <v>0</v>
      </c>
      <c r="DW191">
        <f t="shared" si="249"/>
        <v>0</v>
      </c>
      <c r="DX191">
        <f t="shared" si="250"/>
        <v>0</v>
      </c>
      <c r="DY191">
        <f t="shared" si="251"/>
        <v>0</v>
      </c>
      <c r="DZ191">
        <f t="shared" si="212"/>
        <v>0</v>
      </c>
      <c r="EA191" s="17">
        <f t="shared" si="202"/>
        <v>1</v>
      </c>
      <c r="EB191" s="85" t="str">
        <f>IF(COUNT(FIND(" with ",DJ191))=1,SUBSTITUTE(DJ191,CONCATENATE(DI191," with"),""),"")</f>
        <v/>
      </c>
      <c r="EC191" s="85" t="str">
        <f t="shared" si="197"/>
        <v/>
      </c>
      <c r="ED191" s="85"/>
      <c r="EE191" s="65" t="s">
        <v>395</v>
      </c>
      <c r="EF191" s="84" t="s">
        <v>2303</v>
      </c>
      <c r="EG191" s="85"/>
      <c r="EH191" s="62" t="s">
        <v>362</v>
      </c>
      <c r="EI191" s="63" t="s">
        <v>362</v>
      </c>
      <c r="EJ191" s="64"/>
      <c r="EO191" s="65" t="s">
        <v>806</v>
      </c>
      <c r="EP191" s="65" t="s">
        <v>329</v>
      </c>
      <c r="EQ191" s="69" t="s">
        <v>926</v>
      </c>
      <c r="ER191" s="69" t="s">
        <v>1843</v>
      </c>
      <c r="ES191" s="69" t="s">
        <v>935</v>
      </c>
      <c r="ET191" s="78" t="s">
        <v>621</v>
      </c>
      <c r="EU191" s="69" t="s">
        <v>624</v>
      </c>
      <c r="EV191" s="69" t="s">
        <v>629</v>
      </c>
      <c r="EW191" s="69" t="s">
        <v>629</v>
      </c>
      <c r="EX191" s="69" t="s">
        <v>623</v>
      </c>
      <c r="EY191" s="69" t="s">
        <v>629</v>
      </c>
      <c r="EZ191" s="69" t="s">
        <v>635</v>
      </c>
      <c r="FA191" s="69" t="s">
        <v>635</v>
      </c>
      <c r="FB191" s="84" t="str">
        <f>""</f>
        <v/>
      </c>
      <c r="FH191" s="84">
        <f t="shared" si="193"/>
        <v>0</v>
      </c>
      <c r="FI191" s="84">
        <f t="shared" si="194"/>
        <v>1</v>
      </c>
      <c r="FJ191" s="85" t="str">
        <f>""</f>
        <v/>
      </c>
    </row>
    <row r="192" spans="1:172" x14ac:dyDescent="0.25">
      <c r="CV192">
        <f t="shared" ca="1" si="189"/>
        <v>1</v>
      </c>
      <c r="CW192" s="58" t="str">
        <f>'Harad and Umbar'!W32</f>
        <v/>
      </c>
      <c r="DC192" s="84">
        <f t="shared" si="269"/>
        <v>1</v>
      </c>
      <c r="DD192" s="84">
        <f>Isengard!AP49</f>
        <v>0</v>
      </c>
      <c r="DE192" s="84">
        <f>Isengard!AA49</f>
        <v>0</v>
      </c>
      <c r="DF192" s="84">
        <f>Isengard!CA49</f>
        <v>0</v>
      </c>
      <c r="DK192" s="84"/>
      <c r="DL192">
        <f>LOOKUP(DK191,$EH:$EH,$EJ:$EJ)</f>
        <v>0</v>
      </c>
      <c r="DM192" s="84">
        <f t="shared" ref="DM192:DM195" si="276">DL192</f>
        <v>0</v>
      </c>
      <c r="DN192">
        <f t="shared" si="262"/>
        <v>0</v>
      </c>
      <c r="DO192">
        <f t="shared" si="263"/>
        <v>0</v>
      </c>
      <c r="DP192">
        <f t="shared" si="264"/>
        <v>0</v>
      </c>
      <c r="DQ192">
        <f t="shared" si="259"/>
        <v>0</v>
      </c>
      <c r="DR192">
        <f t="shared" si="260"/>
        <v>0</v>
      </c>
      <c r="DS192">
        <f t="shared" si="261"/>
        <v>0</v>
      </c>
      <c r="DT192">
        <f t="shared" ref="DT192:DT204" si="277">LOOKUP($DM192,$EO:$EO,EV:EV)</f>
        <v>0</v>
      </c>
      <c r="DU192">
        <f t="shared" ref="DU192:DU204" si="278">LOOKUP($DM192,$EO:$EO,EW:EW)</f>
        <v>0</v>
      </c>
      <c r="DV192">
        <f t="shared" ref="DV192:DV204" si="279">LOOKUP($DM192,$EO:$EO,EX:EX)</f>
        <v>0</v>
      </c>
      <c r="DW192">
        <f t="shared" ref="DW192:DW223" si="280">LOOKUP($DM192,$EO:$EO,EY:EY)</f>
        <v>0</v>
      </c>
      <c r="DX192">
        <f t="shared" ref="DX192:DX223" si="281">LOOKUP($DM192,$EO:$EO,EZ:EZ)</f>
        <v>0</v>
      </c>
      <c r="DY192">
        <f t="shared" ref="DY192:DY223" si="282">LOOKUP($DM192,$EO:$EO,FA:FA)</f>
        <v>0</v>
      </c>
      <c r="DZ192">
        <f t="shared" si="212"/>
        <v>0</v>
      </c>
      <c r="EA192" s="17">
        <f t="shared" si="202"/>
        <v>1</v>
      </c>
      <c r="EB192" s="85"/>
      <c r="EC192" s="85" t="str">
        <f t="shared" si="197"/>
        <v/>
      </c>
      <c r="ED192" s="85"/>
      <c r="EE192" s="65" t="s">
        <v>2615</v>
      </c>
      <c r="EF192" s="84" t="s">
        <v>2812</v>
      </c>
      <c r="EG192" s="85"/>
      <c r="EH192" s="62" t="s">
        <v>362</v>
      </c>
      <c r="EI192" s="63" t="s">
        <v>362</v>
      </c>
      <c r="EJ192" s="64"/>
      <c r="EO192" s="65" t="s">
        <v>880</v>
      </c>
      <c r="EP192" s="65" t="s">
        <v>880</v>
      </c>
      <c r="EQ192" s="69" t="s">
        <v>926</v>
      </c>
      <c r="ER192" s="69" t="s">
        <v>1843</v>
      </c>
      <c r="ES192" s="69" t="s">
        <v>652</v>
      </c>
      <c r="ET192" s="78" t="s">
        <v>623</v>
      </c>
      <c r="EU192" s="69" t="s">
        <v>628</v>
      </c>
      <c r="EV192" s="69" t="s">
        <v>635</v>
      </c>
      <c r="EW192" s="69" t="s">
        <v>635</v>
      </c>
      <c r="EX192" s="69" t="s">
        <v>623</v>
      </c>
      <c r="EY192" s="84" t="str">
        <f>""</f>
        <v/>
      </c>
      <c r="EZ192" s="84" t="str">
        <f>""</f>
        <v/>
      </c>
      <c r="FA192" s="84" t="str">
        <f>""</f>
        <v/>
      </c>
      <c r="FB192" s="84" t="str">
        <f>""</f>
        <v/>
      </c>
      <c r="FH192" s="84">
        <f t="shared" si="193"/>
        <v>1</v>
      </c>
      <c r="FI192" s="84">
        <f t="shared" si="194"/>
        <v>1</v>
      </c>
      <c r="FJ192" s="85" t="s">
        <v>1496</v>
      </c>
    </row>
    <row r="193" spans="100:166" x14ac:dyDescent="0.25">
      <c r="CV193">
        <f t="shared" ca="1" si="189"/>
        <v>1</v>
      </c>
      <c r="CW193" s="58" t="str">
        <f>'Harad and Umbar'!W33</f>
        <v/>
      </c>
      <c r="DC193" s="84">
        <f t="shared" si="269"/>
        <v>1</v>
      </c>
      <c r="DD193" s="84">
        <f>Isengard!AP50</f>
        <v>0</v>
      </c>
      <c r="DE193" s="84">
        <f>Isengard!AA50</f>
        <v>0</v>
      </c>
      <c r="DF193" s="84">
        <f>Isengard!CA50</f>
        <v>0</v>
      </c>
      <c r="DK193" s="84"/>
      <c r="DL193">
        <f>LOOKUP(DK191,$EH:$EH,$EK:$EK)</f>
        <v>0</v>
      </c>
      <c r="DM193" s="84">
        <f t="shared" si="276"/>
        <v>0</v>
      </c>
      <c r="DN193">
        <f t="shared" si="262"/>
        <v>0</v>
      </c>
      <c r="DO193">
        <f t="shared" si="263"/>
        <v>0</v>
      </c>
      <c r="DP193">
        <f t="shared" si="264"/>
        <v>0</v>
      </c>
      <c r="DQ193">
        <f t="shared" si="259"/>
        <v>0</v>
      </c>
      <c r="DR193">
        <f t="shared" si="260"/>
        <v>0</v>
      </c>
      <c r="DS193">
        <f t="shared" si="261"/>
        <v>0</v>
      </c>
      <c r="DT193">
        <f t="shared" si="277"/>
        <v>0</v>
      </c>
      <c r="DU193">
        <f t="shared" si="278"/>
        <v>0</v>
      </c>
      <c r="DV193">
        <f t="shared" si="279"/>
        <v>0</v>
      </c>
      <c r="DW193">
        <f t="shared" si="280"/>
        <v>0</v>
      </c>
      <c r="DX193">
        <f t="shared" si="281"/>
        <v>0</v>
      </c>
      <c r="DY193">
        <f t="shared" si="282"/>
        <v>0</v>
      </c>
      <c r="DZ193">
        <f t="shared" si="212"/>
        <v>0</v>
      </c>
      <c r="EA193" s="17">
        <f t="shared" si="202"/>
        <v>1</v>
      </c>
      <c r="EB193" s="85"/>
      <c r="EC193" s="85" t="str">
        <f t="shared" si="197"/>
        <v/>
      </c>
      <c r="ED193" s="85"/>
      <c r="EE193" s="65" t="s">
        <v>904</v>
      </c>
      <c r="EG193" s="85"/>
      <c r="EH193" s="62" t="s">
        <v>361</v>
      </c>
      <c r="EI193" s="63" t="s">
        <v>361</v>
      </c>
      <c r="EJ193" s="64"/>
      <c r="EO193" s="65" t="s">
        <v>353</v>
      </c>
      <c r="EP193" s="65" t="s">
        <v>353</v>
      </c>
      <c r="EQ193" s="69" t="s">
        <v>926</v>
      </c>
      <c r="ER193" s="69" t="s">
        <v>1843</v>
      </c>
      <c r="ES193" s="69" t="s">
        <v>935</v>
      </c>
      <c r="ET193" s="78" t="s">
        <v>621</v>
      </c>
      <c r="EU193" s="69" t="s">
        <v>628</v>
      </c>
      <c r="EV193" s="69" t="s">
        <v>635</v>
      </c>
      <c r="EW193" s="69" t="s">
        <v>635</v>
      </c>
      <c r="EX193" s="69" t="s">
        <v>623</v>
      </c>
      <c r="EY193" s="69" t="s">
        <v>645</v>
      </c>
      <c r="EZ193" s="69" t="s">
        <v>645</v>
      </c>
      <c r="FA193" s="69" t="s">
        <v>635</v>
      </c>
      <c r="FB193" s="70" t="s">
        <v>940</v>
      </c>
      <c r="FH193" s="84">
        <f t="shared" si="193"/>
        <v>0</v>
      </c>
      <c r="FI193" s="84">
        <f t="shared" si="194"/>
        <v>1</v>
      </c>
      <c r="FJ193" s="85" t="s">
        <v>1497</v>
      </c>
    </row>
    <row r="194" spans="100:166" x14ac:dyDescent="0.25">
      <c r="CV194">
        <f t="shared" ca="1" si="189"/>
        <v>1</v>
      </c>
      <c r="CW194" s="58" t="str">
        <f>'Harad and Umbar'!W34</f>
        <v/>
      </c>
      <c r="DC194" s="84">
        <f t="shared" si="269"/>
        <v>1</v>
      </c>
      <c r="DD194" s="84">
        <f>Isengard!AP51</f>
        <v>0</v>
      </c>
      <c r="DE194" s="84">
        <f>Isengard!AA51</f>
        <v>0</v>
      </c>
      <c r="DF194" s="84">
        <f>Isengard!CA51</f>
        <v>0</v>
      </c>
      <c r="DK194" s="84"/>
      <c r="DL194">
        <f>LOOKUP(DK191,$EH:$EH,$EL:$EL)</f>
        <v>0</v>
      </c>
      <c r="DM194" s="84">
        <f t="shared" si="276"/>
        <v>0</v>
      </c>
      <c r="DN194">
        <f t="shared" si="262"/>
        <v>0</v>
      </c>
      <c r="DO194">
        <f t="shared" si="263"/>
        <v>0</v>
      </c>
      <c r="DP194">
        <f t="shared" si="264"/>
        <v>0</v>
      </c>
      <c r="DQ194">
        <f t="shared" si="259"/>
        <v>0</v>
      </c>
      <c r="DR194">
        <f t="shared" si="260"/>
        <v>0</v>
      </c>
      <c r="DS194">
        <f t="shared" si="261"/>
        <v>0</v>
      </c>
      <c r="DT194">
        <f t="shared" si="277"/>
        <v>0</v>
      </c>
      <c r="DU194">
        <f t="shared" si="278"/>
        <v>0</v>
      </c>
      <c r="DV194">
        <f t="shared" si="279"/>
        <v>0</v>
      </c>
      <c r="DW194">
        <f t="shared" si="280"/>
        <v>0</v>
      </c>
      <c r="DX194">
        <f t="shared" si="281"/>
        <v>0</v>
      </c>
      <c r="DY194">
        <f t="shared" si="282"/>
        <v>0</v>
      </c>
      <c r="DZ194">
        <f t="shared" si="212"/>
        <v>0</v>
      </c>
      <c r="EA194" s="17">
        <f t="shared" si="202"/>
        <v>1</v>
      </c>
      <c r="EB194" s="85"/>
      <c r="EC194" s="85" t="str">
        <f t="shared" si="197"/>
        <v/>
      </c>
      <c r="ED194" s="85"/>
      <c r="EE194" s="65" t="s">
        <v>431</v>
      </c>
      <c r="EG194" s="85"/>
      <c r="EH194" s="62" t="s">
        <v>361</v>
      </c>
      <c r="EI194" s="63" t="s">
        <v>361</v>
      </c>
      <c r="EJ194" s="64"/>
      <c r="EO194" s="65" t="s">
        <v>491</v>
      </c>
      <c r="EP194" s="65" t="s">
        <v>491</v>
      </c>
      <c r="EQ194" s="69" t="s">
        <v>926</v>
      </c>
      <c r="ER194" s="69" t="s">
        <v>1843</v>
      </c>
      <c r="ES194" s="69" t="s">
        <v>935</v>
      </c>
      <c r="ET194" s="78" t="s">
        <v>621</v>
      </c>
      <c r="EU194" s="69" t="s">
        <v>628</v>
      </c>
      <c r="EV194" s="69" t="s">
        <v>629</v>
      </c>
      <c r="EW194" s="69" t="s">
        <v>629</v>
      </c>
      <c r="EX194" s="69" t="s">
        <v>623</v>
      </c>
      <c r="EY194" s="69" t="s">
        <v>629</v>
      </c>
      <c r="EZ194" s="69" t="s">
        <v>635</v>
      </c>
      <c r="FA194" s="69" t="s">
        <v>635</v>
      </c>
      <c r="FB194" s="84" t="str">
        <f>""</f>
        <v/>
      </c>
      <c r="FH194" s="84">
        <f t="shared" si="193"/>
        <v>0</v>
      </c>
      <c r="FI194" s="84">
        <f t="shared" si="194"/>
        <v>1</v>
      </c>
      <c r="FJ194" s="85" t="s">
        <v>1498</v>
      </c>
    </row>
    <row r="195" spans="100:166" x14ac:dyDescent="0.25">
      <c r="CV195">
        <f t="shared" ref="CV195:CV258" ca="1" si="283">IF(CW194="",CV194,CV194+1)</f>
        <v>1</v>
      </c>
      <c r="CW195" s="58" t="str">
        <f>'Harad and Umbar'!W35</f>
        <v/>
      </c>
      <c r="DC195" s="84">
        <f t="shared" si="269"/>
        <v>1</v>
      </c>
      <c r="DD195" s="84">
        <f>Isengard!AP52</f>
        <v>0</v>
      </c>
      <c r="DE195" s="84">
        <f>Isengard!AA52</f>
        <v>0</v>
      </c>
      <c r="DF195" s="84">
        <f>Isengard!CA52</f>
        <v>0</v>
      </c>
      <c r="DK195" s="84"/>
      <c r="DL195">
        <f>LOOKUP(DK191,$EH:$EH,$EM:$EM)</f>
        <v>0</v>
      </c>
      <c r="DM195" s="84">
        <f t="shared" si="276"/>
        <v>0</v>
      </c>
      <c r="DN195">
        <f t="shared" si="262"/>
        <v>0</v>
      </c>
      <c r="DO195">
        <f t="shared" si="263"/>
        <v>0</v>
      </c>
      <c r="DP195">
        <f t="shared" si="264"/>
        <v>0</v>
      </c>
      <c r="DQ195">
        <f t="shared" si="259"/>
        <v>0</v>
      </c>
      <c r="DR195">
        <f t="shared" si="260"/>
        <v>0</v>
      </c>
      <c r="DS195">
        <f t="shared" si="261"/>
        <v>0</v>
      </c>
      <c r="DT195">
        <f t="shared" si="277"/>
        <v>0</v>
      </c>
      <c r="DU195">
        <f t="shared" si="278"/>
        <v>0</v>
      </c>
      <c r="DV195">
        <f t="shared" si="279"/>
        <v>0</v>
      </c>
      <c r="DW195">
        <f t="shared" si="280"/>
        <v>0</v>
      </c>
      <c r="DX195">
        <f t="shared" si="281"/>
        <v>0</v>
      </c>
      <c r="DY195">
        <f t="shared" si="282"/>
        <v>0</v>
      </c>
      <c r="DZ195">
        <f t="shared" si="212"/>
        <v>0</v>
      </c>
      <c r="EA195" s="17">
        <f t="shared" si="202"/>
        <v>1</v>
      </c>
      <c r="EB195" s="85"/>
      <c r="EC195" s="85" t="str">
        <f t="shared" si="197"/>
        <v/>
      </c>
      <c r="ED195" s="85"/>
      <c r="EE195" s="65" t="s">
        <v>330</v>
      </c>
      <c r="EG195" s="85"/>
      <c r="EH195" s="62" t="s">
        <v>334</v>
      </c>
      <c r="EI195" s="63" t="s">
        <v>334</v>
      </c>
      <c r="EJ195" s="64"/>
      <c r="EO195" s="65" t="s">
        <v>362</v>
      </c>
      <c r="EP195" s="65" t="s">
        <v>362</v>
      </c>
      <c r="EQ195" s="69" t="s">
        <v>926</v>
      </c>
      <c r="ER195" s="69" t="s">
        <v>1843</v>
      </c>
      <c r="ES195" s="69" t="s">
        <v>935</v>
      </c>
      <c r="ET195" s="78" t="s">
        <v>623</v>
      </c>
      <c r="EU195" s="69" t="s">
        <v>621</v>
      </c>
      <c r="EV195" s="69" t="s">
        <v>635</v>
      </c>
      <c r="EW195" s="69" t="s">
        <v>635</v>
      </c>
      <c r="EX195" s="69" t="s">
        <v>629</v>
      </c>
      <c r="EY195" s="84" t="str">
        <f>""</f>
        <v/>
      </c>
      <c r="EZ195" s="84" t="str">
        <f>""</f>
        <v/>
      </c>
      <c r="FA195" s="84" t="str">
        <f>""</f>
        <v/>
      </c>
      <c r="FB195" s="84" t="str">
        <f>""</f>
        <v/>
      </c>
      <c r="FH195" s="84">
        <f t="shared" si="193"/>
        <v>0</v>
      </c>
      <c r="FI195" s="84">
        <f t="shared" si="194"/>
        <v>1</v>
      </c>
      <c r="FJ195" s="85" t="str">
        <f>""</f>
        <v/>
      </c>
    </row>
    <row r="196" spans="100:166" x14ac:dyDescent="0.25">
      <c r="CV196">
        <f t="shared" ca="1" si="283"/>
        <v>1</v>
      </c>
      <c r="CW196" s="58" t="str">
        <f>'Harad and Umbar'!W36</f>
        <v/>
      </c>
      <c r="DC196" s="84">
        <f t="shared" si="269"/>
        <v>1</v>
      </c>
      <c r="DD196" s="84">
        <f>Isengard!AP53</f>
        <v>0</v>
      </c>
      <c r="DE196" s="84">
        <f>Isengard!AA53</f>
        <v>0</v>
      </c>
      <c r="DF196" s="84">
        <f>Isengard!CA53</f>
        <v>0</v>
      </c>
      <c r="DH196">
        <v>39</v>
      </c>
      <c r="DI196">
        <f>LOOKUP(DH196,$DC:$DC,$DE:$DE)</f>
        <v>0</v>
      </c>
      <c r="DJ196">
        <f>LOOKUP(DH196,$DC:$DC,$DF:$DF)</f>
        <v>0</v>
      </c>
      <c r="DK196" s="61">
        <f t="shared" ref="DK196" si="284">IF(DI196=0,0,CONCATENATE(DI196,IF(OR(COUNT(FIND("Horse",DJ196))=1,COUNT(FIND("Warg",DJ196))=1,COUNT(FIND("Engineer Captain",DJ196))=1,COUNT(FIND("War Camel",DJ196))=1,COUNT(FIND("Fell warg",DJ196))=1,COUNT(FIND("The white warg",DJ196))=1),"1.",""),IF(OR(COUNT(FIND("armoured horse",DJ196))=1,COUNT(FIND("Troll",DJ196))=1,COUNT(FIND("Mahûd Beastmaster",DJ196))=1,COUNT(FIND("Signal Tower",DJ196))=1),"2.",""),IF(OR(COUNT(FIND("Fell Beast",DJ196))=1,COUNT(FIND("Upgraded Crew",DJ196))=1,COUNT(FIND("Khandish chariot",DJ196))=1),"3.",""),IF(COUNT(FIND("armoured Fell beast",DJ196))=1,"4.",""),IF(COUNT(FIND("Horned Fell beast",DJ196))=1,"5.","")))</f>
        <v>0</v>
      </c>
      <c r="DL196">
        <f>LOOKUP(DK196,$EH:$EH,$EI:$EI)</f>
        <v>0</v>
      </c>
      <c r="DM196" s="61">
        <f t="shared" ref="DM196" si="285">IF(DL196=0,0,CONCATENATE(DL196,IF(OR(COUNT(FIND("Morgul Arrows",DJ196))=1,COUNT(FIND("Shield",DJ196))=1,COUNT(FIND("The One Ring",DJ196))=1,COUNT(FIND("Breathe Fire",DJ196))=1,COUNT(FIND("Campfire",DJ196))=1,COUNT(FIND("Stone Flail",DJ196))=1),"1.",""),IF(OR(COUNT(FIND("Armour",DJ196))=1,COUNT(FIND("Fly",DJ196))=1,COUNT(FIND("Crown of Morgul",DJ196))=1,COUNT(FIND("War Drum",DJ196))=1),"2.",""),IF(OR(COUNT(FIND("Heavy armour",DJ196))=1,COUNT(FIND("Tough hide",DJ196))=1,COUNT(FIND("Gnarled Hide",DJ196))=1),"3.",""),IF(OR(COUNT(FIND("Wyrmtongue",DJ196))=1,COUNT(FIND("Foul Temperament",DJ196))=1,COUNT(FIND("Easterling War drum",DJ196))=1),"4.","")))</f>
        <v>0</v>
      </c>
      <c r="DN196">
        <f t="shared" si="262"/>
        <v>0</v>
      </c>
      <c r="DO196">
        <f t="shared" si="263"/>
        <v>0</v>
      </c>
      <c r="DP196">
        <f t="shared" si="264"/>
        <v>0</v>
      </c>
      <c r="DQ196">
        <f t="shared" si="259"/>
        <v>0</v>
      </c>
      <c r="DR196">
        <f t="shared" si="260"/>
        <v>0</v>
      </c>
      <c r="DS196">
        <f t="shared" si="261"/>
        <v>0</v>
      </c>
      <c r="DT196">
        <f t="shared" si="277"/>
        <v>0</v>
      </c>
      <c r="DU196">
        <f t="shared" si="278"/>
        <v>0</v>
      </c>
      <c r="DV196">
        <f t="shared" si="279"/>
        <v>0</v>
      </c>
      <c r="DW196">
        <f t="shared" si="280"/>
        <v>0</v>
      </c>
      <c r="DX196">
        <f t="shared" si="281"/>
        <v>0</v>
      </c>
      <c r="DY196">
        <f t="shared" si="282"/>
        <v>0</v>
      </c>
      <c r="DZ196">
        <f t="shared" si="212"/>
        <v>0</v>
      </c>
      <c r="EA196" s="17">
        <f t="shared" si="202"/>
        <v>1</v>
      </c>
      <c r="EB196" s="85" t="str">
        <f>IF(COUNT(FIND(" with ",DJ196))=1,SUBSTITUTE(DJ196,CONCATENATE(DI196," with"),""),"")</f>
        <v/>
      </c>
      <c r="EC196" s="85" t="str">
        <f t="shared" si="197"/>
        <v/>
      </c>
      <c r="ED196" s="85"/>
      <c r="EE196" s="65" t="s">
        <v>304</v>
      </c>
      <c r="EF196" s="84" t="s">
        <v>2322</v>
      </c>
      <c r="EG196" s="85"/>
      <c r="EH196" s="62" t="s">
        <v>879</v>
      </c>
      <c r="EI196" s="63" t="s">
        <v>334</v>
      </c>
      <c r="EJ196" s="64" t="s">
        <v>330</v>
      </c>
      <c r="EO196" s="65" t="s">
        <v>361</v>
      </c>
      <c r="EP196" s="65" t="s">
        <v>361</v>
      </c>
      <c r="EQ196" s="69" t="s">
        <v>926</v>
      </c>
      <c r="ER196" s="69" t="s">
        <v>1843</v>
      </c>
      <c r="ES196" s="69" t="s">
        <v>935</v>
      </c>
      <c r="ET196" s="78" t="s">
        <v>623</v>
      </c>
      <c r="EU196" s="69" t="s">
        <v>621</v>
      </c>
      <c r="EV196" s="69" t="s">
        <v>635</v>
      </c>
      <c r="EW196" s="69" t="s">
        <v>635</v>
      </c>
      <c r="EX196" s="69" t="s">
        <v>629</v>
      </c>
      <c r="EY196" s="84" t="str">
        <f>""</f>
        <v/>
      </c>
      <c r="EZ196" s="84" t="str">
        <f>""</f>
        <v/>
      </c>
      <c r="FA196" s="84" t="str">
        <f>""</f>
        <v/>
      </c>
      <c r="FB196" s="84" t="str">
        <f>""</f>
        <v/>
      </c>
      <c r="FH196" s="84">
        <f t="shared" ref="FH196:FH259" si="286">IF(FJ196="",0,IF(COUNT(FIND(FJ196,$FK$1))=1,2,IF(FJ195="",1,0)))</f>
        <v>1</v>
      </c>
      <c r="FI196" s="84">
        <f t="shared" ref="FI196:FI259" si="287">IF(FH195=2,FI195+1,IF(FJ194="",FI195,IF(FI195-FI194=1,FI195+1,FI195)))</f>
        <v>1</v>
      </c>
      <c r="FJ196" s="85" t="s">
        <v>1499</v>
      </c>
    </row>
    <row r="197" spans="100:166" x14ac:dyDescent="0.25">
      <c r="CV197">
        <f t="shared" ca="1" si="283"/>
        <v>1</v>
      </c>
      <c r="CW197" s="58" t="str">
        <f>'Harad and Umbar'!W37</f>
        <v/>
      </c>
      <c r="DC197" s="84">
        <f t="shared" si="269"/>
        <v>1</v>
      </c>
      <c r="DD197" s="84">
        <f>Isengard!AP54</f>
        <v>0</v>
      </c>
      <c r="DE197" s="84">
        <f>Isengard!AA54</f>
        <v>0</v>
      </c>
      <c r="DF197" s="84">
        <f>Isengard!CA54</f>
        <v>0</v>
      </c>
      <c r="DK197" s="84"/>
      <c r="DL197">
        <f>LOOKUP(DK196,$EH:$EH,$EJ:$EJ)</f>
        <v>0</v>
      </c>
      <c r="DM197" s="84">
        <f t="shared" ref="DM197:DM200" si="288">DL197</f>
        <v>0</v>
      </c>
      <c r="DN197">
        <f t="shared" si="262"/>
        <v>0</v>
      </c>
      <c r="DO197">
        <f t="shared" si="263"/>
        <v>0</v>
      </c>
      <c r="DP197">
        <f t="shared" si="264"/>
        <v>0</v>
      </c>
      <c r="DQ197">
        <f t="shared" si="259"/>
        <v>0</v>
      </c>
      <c r="DR197">
        <f t="shared" si="260"/>
        <v>0</v>
      </c>
      <c r="DS197">
        <f t="shared" si="261"/>
        <v>0</v>
      </c>
      <c r="DT197">
        <f t="shared" si="277"/>
        <v>0</v>
      </c>
      <c r="DU197">
        <f t="shared" si="278"/>
        <v>0</v>
      </c>
      <c r="DV197">
        <f t="shared" si="279"/>
        <v>0</v>
      </c>
      <c r="DW197">
        <f t="shared" si="280"/>
        <v>0</v>
      </c>
      <c r="DX197">
        <f t="shared" si="281"/>
        <v>0</v>
      </c>
      <c r="DY197">
        <f t="shared" si="282"/>
        <v>0</v>
      </c>
      <c r="DZ197">
        <f t="shared" si="212"/>
        <v>0</v>
      </c>
      <c r="EA197" s="17">
        <f t="shared" si="202"/>
        <v>1</v>
      </c>
      <c r="EB197" s="85"/>
      <c r="EC197" s="85" t="str">
        <f t="shared" si="197"/>
        <v/>
      </c>
      <c r="ED197" s="85"/>
      <c r="EE197" s="65" t="s">
        <v>335</v>
      </c>
      <c r="EF197" s="84" t="s">
        <v>2298</v>
      </c>
      <c r="EG197" s="85"/>
      <c r="EH197" s="62" t="s">
        <v>332</v>
      </c>
      <c r="EI197" s="63" t="s">
        <v>332</v>
      </c>
      <c r="EJ197" s="64"/>
      <c r="EO197" s="65" t="s">
        <v>974</v>
      </c>
      <c r="EP197" s="65" t="s">
        <v>362</v>
      </c>
      <c r="EQ197" s="69" t="s">
        <v>926</v>
      </c>
      <c r="ER197" s="69" t="s">
        <v>1843</v>
      </c>
      <c r="ES197" s="69" t="s">
        <v>935</v>
      </c>
      <c r="ET197" s="78" t="s">
        <v>623</v>
      </c>
      <c r="EU197" s="69" t="s">
        <v>628</v>
      </c>
      <c r="EV197" s="69" t="s">
        <v>635</v>
      </c>
      <c r="EW197" s="69" t="s">
        <v>635</v>
      </c>
      <c r="EX197" s="69" t="s">
        <v>629</v>
      </c>
      <c r="EY197" s="84" t="str">
        <f>""</f>
        <v/>
      </c>
      <c r="EZ197" s="84" t="str">
        <f>""</f>
        <v/>
      </c>
      <c r="FA197" s="84" t="str">
        <f>""</f>
        <v/>
      </c>
      <c r="FB197" s="84" t="str">
        <f>""</f>
        <v/>
      </c>
      <c r="FH197" s="84">
        <f t="shared" si="286"/>
        <v>0</v>
      </c>
      <c r="FI197" s="84">
        <f t="shared" si="287"/>
        <v>1</v>
      </c>
      <c r="FJ197" s="85" t="s">
        <v>2337</v>
      </c>
    </row>
    <row r="198" spans="100:166" x14ac:dyDescent="0.25">
      <c r="CV198">
        <f t="shared" ca="1" si="283"/>
        <v>1</v>
      </c>
      <c r="CW198" s="58" t="str">
        <f>'Harad and Umbar'!W38</f>
        <v/>
      </c>
      <c r="DC198" s="84">
        <f t="shared" si="269"/>
        <v>1</v>
      </c>
      <c r="DD198" s="84">
        <f>Isengard!AP55</f>
        <v>0</v>
      </c>
      <c r="DE198" s="84" t="str">
        <f>Isengard!AA55</f>
        <v>Isengard Assault Ballista</v>
      </c>
      <c r="DF198" s="84" t="str">
        <f>Isengard!CA55</f>
        <v>-</v>
      </c>
      <c r="DK198" s="84"/>
      <c r="DL198">
        <f>LOOKUP(DK196,$EH:$EH,$EK:$EK)</f>
        <v>0</v>
      </c>
      <c r="DM198" s="84">
        <f t="shared" si="288"/>
        <v>0</v>
      </c>
      <c r="DN198">
        <f t="shared" si="262"/>
        <v>0</v>
      </c>
      <c r="DO198">
        <f t="shared" si="263"/>
        <v>0</v>
      </c>
      <c r="DP198">
        <f t="shared" si="264"/>
        <v>0</v>
      </c>
      <c r="DQ198">
        <f t="shared" si="259"/>
        <v>0</v>
      </c>
      <c r="DR198">
        <f t="shared" si="260"/>
        <v>0</v>
      </c>
      <c r="DS198">
        <f t="shared" si="261"/>
        <v>0</v>
      </c>
      <c r="DT198">
        <f t="shared" si="277"/>
        <v>0</v>
      </c>
      <c r="DU198">
        <f t="shared" si="278"/>
        <v>0</v>
      </c>
      <c r="DV198">
        <f t="shared" si="279"/>
        <v>0</v>
      </c>
      <c r="DW198">
        <f t="shared" si="280"/>
        <v>0</v>
      </c>
      <c r="DX198">
        <f t="shared" si="281"/>
        <v>0</v>
      </c>
      <c r="DY198">
        <f t="shared" si="282"/>
        <v>0</v>
      </c>
      <c r="DZ198">
        <f t="shared" si="212"/>
        <v>0</v>
      </c>
      <c r="EA198" s="17">
        <f t="shared" si="202"/>
        <v>1</v>
      </c>
      <c r="EB198" s="85"/>
      <c r="EC198" s="85" t="str">
        <f t="shared" si="197"/>
        <v/>
      </c>
      <c r="ED198" s="85"/>
      <c r="EE198" s="65" t="s">
        <v>441</v>
      </c>
      <c r="EF198" s="84" t="s">
        <v>2211</v>
      </c>
      <c r="EG198" s="85"/>
      <c r="EH198" s="62" t="s">
        <v>332</v>
      </c>
      <c r="EI198" s="63" t="s">
        <v>332</v>
      </c>
      <c r="EJ198" s="64"/>
      <c r="EO198" s="65" t="s">
        <v>334</v>
      </c>
      <c r="EP198" s="65" t="s">
        <v>334</v>
      </c>
      <c r="EQ198" s="69" t="s">
        <v>926</v>
      </c>
      <c r="ER198" s="69" t="s">
        <v>1843</v>
      </c>
      <c r="ES198" s="69" t="s">
        <v>652</v>
      </c>
      <c r="ET198" s="78" t="s">
        <v>623</v>
      </c>
      <c r="EU198" s="69" t="s">
        <v>623</v>
      </c>
      <c r="EV198" s="69" t="s">
        <v>635</v>
      </c>
      <c r="EW198" s="69" t="s">
        <v>635</v>
      </c>
      <c r="EX198" s="69" t="s">
        <v>629</v>
      </c>
      <c r="EY198" s="84" t="str">
        <f>""</f>
        <v/>
      </c>
      <c r="EZ198" s="84" t="str">
        <f>""</f>
        <v/>
      </c>
      <c r="FA198" s="84" t="str">
        <f>""</f>
        <v/>
      </c>
      <c r="FB198" s="84" t="str">
        <f>""</f>
        <v/>
      </c>
      <c r="FH198" s="84">
        <f t="shared" si="286"/>
        <v>0</v>
      </c>
      <c r="FI198" s="84">
        <f t="shared" si="287"/>
        <v>1</v>
      </c>
      <c r="FJ198" s="85" t="s">
        <v>2338</v>
      </c>
    </row>
    <row r="199" spans="100:166" x14ac:dyDescent="0.25">
      <c r="CV199">
        <f t="shared" ca="1" si="283"/>
        <v>1</v>
      </c>
      <c r="CW199" s="58" t="str">
        <f>'Harad and Umbar'!W39</f>
        <v/>
      </c>
      <c r="DC199" s="84">
        <f t="shared" si="269"/>
        <v>1</v>
      </c>
      <c r="DD199" s="84">
        <f>Isengard!AP56</f>
        <v>0</v>
      </c>
      <c r="DE199" s="84" t="str">
        <f>Isengard!AA56</f>
        <v>Isengard Assault Ballista</v>
      </c>
      <c r="DF199" s="84" t="str">
        <f>Isengard!CA56</f>
        <v>-</v>
      </c>
      <c r="DK199" s="84"/>
      <c r="DL199">
        <f>LOOKUP(DK196,$EH:$EH,$EL:$EL)</f>
        <v>0</v>
      </c>
      <c r="DM199" s="84">
        <f t="shared" si="288"/>
        <v>0</v>
      </c>
      <c r="DN199">
        <f t="shared" si="262"/>
        <v>0</v>
      </c>
      <c r="DO199">
        <f t="shared" si="263"/>
        <v>0</v>
      </c>
      <c r="DP199">
        <f t="shared" si="264"/>
        <v>0</v>
      </c>
      <c r="DQ199">
        <f t="shared" si="259"/>
        <v>0</v>
      </c>
      <c r="DR199">
        <f t="shared" si="260"/>
        <v>0</v>
      </c>
      <c r="DS199">
        <f t="shared" si="261"/>
        <v>0</v>
      </c>
      <c r="DT199">
        <f t="shared" si="277"/>
        <v>0</v>
      </c>
      <c r="DU199">
        <f t="shared" si="278"/>
        <v>0</v>
      </c>
      <c r="DV199">
        <f t="shared" si="279"/>
        <v>0</v>
      </c>
      <c r="DW199">
        <f t="shared" si="280"/>
        <v>0</v>
      </c>
      <c r="DX199">
        <f t="shared" si="281"/>
        <v>0</v>
      </c>
      <c r="DY199">
        <f t="shared" si="282"/>
        <v>0</v>
      </c>
      <c r="DZ199">
        <f t="shared" si="212"/>
        <v>0</v>
      </c>
      <c r="EA199" s="17">
        <f t="shared" si="202"/>
        <v>1</v>
      </c>
      <c r="EB199" s="85"/>
      <c r="EC199" s="85" t="str">
        <f t="shared" ref="EC199:EC262" si="289">CONCATENATE(LOOKUP(DL199,$EE:$EE,$EF:$EF),EB199)</f>
        <v/>
      </c>
      <c r="ED199" s="85"/>
      <c r="EE199" s="65" t="s">
        <v>443</v>
      </c>
      <c r="EF199" s="84" t="s">
        <v>2211</v>
      </c>
      <c r="EG199" s="85"/>
      <c r="EH199" s="62" t="s">
        <v>333</v>
      </c>
      <c r="EI199" s="63" t="s">
        <v>333</v>
      </c>
      <c r="EJ199" s="64"/>
      <c r="EO199" s="65" t="s">
        <v>332</v>
      </c>
      <c r="EP199" s="65" t="s">
        <v>332</v>
      </c>
      <c r="EQ199" s="69" t="s">
        <v>926</v>
      </c>
      <c r="ER199" s="69" t="s">
        <v>1843</v>
      </c>
      <c r="ES199" s="69" t="s">
        <v>777</v>
      </c>
      <c r="ET199" s="78" t="s">
        <v>623</v>
      </c>
      <c r="EU199" s="69" t="s">
        <v>621</v>
      </c>
      <c r="EV199" s="69" t="s">
        <v>635</v>
      </c>
      <c r="EW199" s="69" t="s">
        <v>635</v>
      </c>
      <c r="EX199" s="69" t="s">
        <v>629</v>
      </c>
      <c r="EY199" s="84" t="str">
        <f>""</f>
        <v/>
      </c>
      <c r="EZ199" s="84" t="str">
        <f>""</f>
        <v/>
      </c>
      <c r="FA199" s="84" t="str">
        <f>""</f>
        <v/>
      </c>
      <c r="FB199" s="84" t="str">
        <f>""</f>
        <v/>
      </c>
      <c r="FH199" s="84">
        <f t="shared" si="286"/>
        <v>0</v>
      </c>
      <c r="FI199" s="84">
        <f t="shared" si="287"/>
        <v>1</v>
      </c>
      <c r="FJ199" s="85" t="s">
        <v>2339</v>
      </c>
    </row>
    <row r="200" spans="100:166" x14ac:dyDescent="0.25">
      <c r="CV200">
        <f t="shared" ca="1" si="283"/>
        <v>1</v>
      </c>
      <c r="CW200" s="58" t="str">
        <f>'Harad and Umbar'!W40</f>
        <v/>
      </c>
      <c r="DC200" s="84">
        <f t="shared" si="269"/>
        <v>1</v>
      </c>
      <c r="DD200" s="84">
        <f>Isengard!AP57</f>
        <v>0</v>
      </c>
      <c r="DE200" s="84" t="str">
        <f>Isengard!AA57</f>
        <v>Isengard Assault Ballista</v>
      </c>
      <c r="DF200" s="84" t="str">
        <f>Isengard!CA57</f>
        <v>-</v>
      </c>
      <c r="DK200" s="84"/>
      <c r="DL200">
        <f>LOOKUP(DK196,$EH:$EH,$EM:$EM)</f>
        <v>0</v>
      </c>
      <c r="DM200" s="84">
        <f t="shared" si="288"/>
        <v>0</v>
      </c>
      <c r="DN200">
        <f t="shared" si="262"/>
        <v>0</v>
      </c>
      <c r="DO200">
        <f t="shared" si="263"/>
        <v>0</v>
      </c>
      <c r="DP200">
        <f t="shared" si="264"/>
        <v>0</v>
      </c>
      <c r="DQ200">
        <f t="shared" si="259"/>
        <v>0</v>
      </c>
      <c r="DR200">
        <f t="shared" si="260"/>
        <v>0</v>
      </c>
      <c r="DS200">
        <f t="shared" si="261"/>
        <v>0</v>
      </c>
      <c r="DT200">
        <f t="shared" si="277"/>
        <v>0</v>
      </c>
      <c r="DU200">
        <f t="shared" si="278"/>
        <v>0</v>
      </c>
      <c r="DV200">
        <f t="shared" si="279"/>
        <v>0</v>
      </c>
      <c r="DW200">
        <f t="shared" si="280"/>
        <v>0</v>
      </c>
      <c r="DX200">
        <f t="shared" si="281"/>
        <v>0</v>
      </c>
      <c r="DY200">
        <f t="shared" si="282"/>
        <v>0</v>
      </c>
      <c r="DZ200">
        <f t="shared" si="212"/>
        <v>0</v>
      </c>
      <c r="EA200" s="17">
        <f t="shared" ref="EA200:EA263" si="290">IF(DN199=0,EA199,EA199+1)</f>
        <v>1</v>
      </c>
      <c r="EB200" s="85"/>
      <c r="EC200" s="85" t="str">
        <f t="shared" si="289"/>
        <v/>
      </c>
      <c r="ED200" s="85"/>
      <c r="EE200" s="65" t="s">
        <v>450</v>
      </c>
      <c r="EF200" s="84" t="s">
        <v>2211</v>
      </c>
      <c r="EG200" s="85"/>
      <c r="EH200" s="62" t="s">
        <v>333</v>
      </c>
      <c r="EI200" s="63" t="s">
        <v>333</v>
      </c>
      <c r="EJ200" s="64"/>
      <c r="EO200" s="65" t="s">
        <v>333</v>
      </c>
      <c r="EP200" s="65" t="s">
        <v>333</v>
      </c>
      <c r="EQ200" s="69" t="s">
        <v>926</v>
      </c>
      <c r="ER200" s="69" t="s">
        <v>1843</v>
      </c>
      <c r="ES200" s="69" t="s">
        <v>777</v>
      </c>
      <c r="ET200" s="78" t="s">
        <v>623</v>
      </c>
      <c r="EU200" s="69" t="s">
        <v>621</v>
      </c>
      <c r="EV200" s="69" t="s">
        <v>635</v>
      </c>
      <c r="EW200" s="69" t="s">
        <v>635</v>
      </c>
      <c r="EX200" s="69" t="s">
        <v>629</v>
      </c>
      <c r="EY200" s="84" t="str">
        <f>""</f>
        <v/>
      </c>
      <c r="EZ200" s="84" t="str">
        <f>""</f>
        <v/>
      </c>
      <c r="FA200" s="84" t="str">
        <f>""</f>
        <v/>
      </c>
      <c r="FB200" s="84" t="str">
        <f>""</f>
        <v/>
      </c>
      <c r="FH200" s="84">
        <f t="shared" si="286"/>
        <v>0</v>
      </c>
      <c r="FI200" s="84">
        <f t="shared" si="287"/>
        <v>1</v>
      </c>
      <c r="FJ200" s="85" t="str">
        <f>""</f>
        <v/>
      </c>
    </row>
    <row r="201" spans="100:166" x14ac:dyDescent="0.25">
      <c r="CV201">
        <f t="shared" ca="1" si="283"/>
        <v>1</v>
      </c>
      <c r="CW201" s="58" t="str">
        <f>'Harad and Umbar'!W41</f>
        <v/>
      </c>
      <c r="DC201" s="84">
        <f t="shared" si="269"/>
        <v>1</v>
      </c>
      <c r="DD201" s="84">
        <f>Isengard!AP58</f>
        <v>0</v>
      </c>
      <c r="DE201" s="84" t="str">
        <f>Isengard!AA58</f>
        <v>Isengard Assault Ballista</v>
      </c>
      <c r="DF201" s="84" t="str">
        <f>Isengard!CA58</f>
        <v>-</v>
      </c>
      <c r="DH201">
        <v>40</v>
      </c>
      <c r="DI201">
        <f>LOOKUP(DH201,$DC:$DC,$DE:$DE)</f>
        <v>0</v>
      </c>
      <c r="DJ201">
        <f>LOOKUP(DH201,$DC:$DC,$DF:$DF)</f>
        <v>0</v>
      </c>
      <c r="DK201" s="61">
        <f t="shared" ref="DK201" si="291">IF(DI201=0,0,CONCATENATE(DI201,IF(OR(COUNT(FIND("Horse",DJ201))=1,COUNT(FIND("Warg",DJ201))=1,COUNT(FIND("Engineer Captain",DJ201))=1,COUNT(FIND("War Camel",DJ201))=1,COUNT(FIND("Fell warg",DJ201))=1,COUNT(FIND("The white warg",DJ201))=1),"1.",""),IF(OR(COUNT(FIND("armoured horse",DJ201))=1,COUNT(FIND("Troll",DJ201))=1,COUNT(FIND("Mahûd Beastmaster",DJ201))=1,COUNT(FIND("Signal Tower",DJ201))=1),"2.",""),IF(OR(COUNT(FIND("Fell Beast",DJ201))=1,COUNT(FIND("Upgraded Crew",DJ201))=1,COUNT(FIND("Khandish chariot",DJ201))=1),"3.",""),IF(COUNT(FIND("armoured Fell beast",DJ201))=1,"4.",""),IF(COUNT(FIND("Horned Fell beast",DJ201))=1,"5.","")))</f>
        <v>0</v>
      </c>
      <c r="DL201">
        <f>LOOKUP(DK201,$EH:$EH,$EI:$EI)</f>
        <v>0</v>
      </c>
      <c r="DM201" s="61">
        <f t="shared" ref="DM201" si="292">IF(DL201=0,0,CONCATENATE(DL201,IF(OR(COUNT(FIND("Morgul Arrows",DJ201))=1,COUNT(FIND("Shield",DJ201))=1,COUNT(FIND("The One Ring",DJ201))=1,COUNT(FIND("Breathe Fire",DJ201))=1,COUNT(FIND("Campfire",DJ201))=1,COUNT(FIND("Stone Flail",DJ201))=1),"1.",""),IF(OR(COUNT(FIND("Armour",DJ201))=1,COUNT(FIND("Fly",DJ201))=1,COUNT(FIND("Crown of Morgul",DJ201))=1,COUNT(FIND("War Drum",DJ201))=1),"2.",""),IF(OR(COUNT(FIND("Heavy armour",DJ201))=1,COUNT(FIND("Tough hide",DJ201))=1,COUNT(FIND("Gnarled Hide",DJ201))=1),"3.",""),IF(OR(COUNT(FIND("Wyrmtongue",DJ201))=1,COUNT(FIND("Foul Temperament",DJ201))=1,COUNT(FIND("Easterling War drum",DJ201))=1),"4.","")))</f>
        <v>0</v>
      </c>
      <c r="DN201">
        <f t="shared" si="262"/>
        <v>0</v>
      </c>
      <c r="DO201">
        <f t="shared" si="263"/>
        <v>0</v>
      </c>
      <c r="DP201">
        <f t="shared" si="264"/>
        <v>0</v>
      </c>
      <c r="DQ201">
        <f t="shared" si="259"/>
        <v>0</v>
      </c>
      <c r="DR201">
        <f t="shared" si="260"/>
        <v>0</v>
      </c>
      <c r="DS201">
        <f t="shared" si="261"/>
        <v>0</v>
      </c>
      <c r="DT201">
        <f t="shared" si="277"/>
        <v>0</v>
      </c>
      <c r="DU201">
        <f t="shared" si="278"/>
        <v>0</v>
      </c>
      <c r="DV201">
        <f t="shared" si="279"/>
        <v>0</v>
      </c>
      <c r="DW201">
        <f t="shared" si="280"/>
        <v>0</v>
      </c>
      <c r="DX201">
        <f t="shared" si="281"/>
        <v>0</v>
      </c>
      <c r="DY201">
        <f t="shared" si="282"/>
        <v>0</v>
      </c>
      <c r="DZ201">
        <f t="shared" si="212"/>
        <v>0</v>
      </c>
      <c r="EA201" s="17">
        <f t="shared" si="290"/>
        <v>1</v>
      </c>
      <c r="EB201" s="85" t="str">
        <f>IF(COUNT(FIND(" with ",DJ201))=1,SUBSTITUTE(DJ201,CONCATENATE(DI201," with"),""),"")</f>
        <v/>
      </c>
      <c r="EC201" s="85" t="str">
        <f t="shared" si="289"/>
        <v/>
      </c>
      <c r="ED201" s="85"/>
      <c r="EE201" s="65" t="s">
        <v>411</v>
      </c>
      <c r="EG201" s="85"/>
      <c r="EH201" s="62" t="s">
        <v>525</v>
      </c>
      <c r="EI201" s="63" t="s">
        <v>525</v>
      </c>
      <c r="EJ201" s="64"/>
      <c r="EO201" s="65" t="s">
        <v>973</v>
      </c>
      <c r="EP201" s="65" t="s">
        <v>332</v>
      </c>
      <c r="EQ201" s="69" t="s">
        <v>926</v>
      </c>
      <c r="ER201" s="69" t="s">
        <v>1843</v>
      </c>
      <c r="ES201" s="69" t="s">
        <v>777</v>
      </c>
      <c r="ET201" s="78" t="s">
        <v>623</v>
      </c>
      <c r="EU201" s="69" t="s">
        <v>628</v>
      </c>
      <c r="EV201" s="69" t="s">
        <v>635</v>
      </c>
      <c r="EW201" s="69" t="s">
        <v>635</v>
      </c>
      <c r="EX201" s="69" t="s">
        <v>629</v>
      </c>
      <c r="EY201" s="84" t="str">
        <f>""</f>
        <v/>
      </c>
      <c r="EZ201" s="84" t="str">
        <f>""</f>
        <v/>
      </c>
      <c r="FA201" s="84" t="str">
        <f>""</f>
        <v/>
      </c>
      <c r="FB201" s="84" t="str">
        <f>""</f>
        <v/>
      </c>
      <c r="FH201" s="84">
        <f t="shared" si="286"/>
        <v>1</v>
      </c>
      <c r="FI201" s="84">
        <f t="shared" si="287"/>
        <v>1</v>
      </c>
      <c r="FJ201" s="85" t="s">
        <v>1500</v>
      </c>
    </row>
    <row r="202" spans="100:166" x14ac:dyDescent="0.25">
      <c r="CV202">
        <f t="shared" ca="1" si="283"/>
        <v>1</v>
      </c>
      <c r="CW202" s="58" t="str">
        <f>'Harad and Umbar'!W42</f>
        <v/>
      </c>
      <c r="DC202" s="84">
        <f t="shared" si="269"/>
        <v>1</v>
      </c>
      <c r="DK202" s="84"/>
      <c r="DL202">
        <f>LOOKUP(DK201,$EH:$EH,$EJ:$EJ)</f>
        <v>0</v>
      </c>
      <c r="DM202" s="84">
        <f t="shared" ref="DM202:DM205" si="293">DL202</f>
        <v>0</v>
      </c>
      <c r="DN202">
        <f t="shared" si="262"/>
        <v>0</v>
      </c>
      <c r="DO202">
        <f t="shared" si="263"/>
        <v>0</v>
      </c>
      <c r="DP202">
        <f t="shared" si="264"/>
        <v>0</v>
      </c>
      <c r="DQ202">
        <f t="shared" si="259"/>
        <v>0</v>
      </c>
      <c r="DR202">
        <f t="shared" si="260"/>
        <v>0</v>
      </c>
      <c r="DS202">
        <f t="shared" si="261"/>
        <v>0</v>
      </c>
      <c r="DT202">
        <f t="shared" si="277"/>
        <v>0</v>
      </c>
      <c r="DU202">
        <f t="shared" si="278"/>
        <v>0</v>
      </c>
      <c r="DV202">
        <f t="shared" si="279"/>
        <v>0</v>
      </c>
      <c r="DW202">
        <f t="shared" si="280"/>
        <v>0</v>
      </c>
      <c r="DX202">
        <f t="shared" si="281"/>
        <v>0</v>
      </c>
      <c r="DY202">
        <f t="shared" si="282"/>
        <v>0</v>
      </c>
      <c r="DZ202">
        <f t="shared" si="212"/>
        <v>0</v>
      </c>
      <c r="EA202" s="17">
        <f t="shared" si="290"/>
        <v>1</v>
      </c>
      <c r="EB202" s="85"/>
      <c r="EC202" s="85" t="str">
        <f t="shared" si="289"/>
        <v/>
      </c>
      <c r="ED202" s="85"/>
      <c r="EE202" s="65" t="s">
        <v>308</v>
      </c>
      <c r="EG202" s="85"/>
      <c r="EH202" s="62" t="s">
        <v>819</v>
      </c>
      <c r="EI202" s="63" t="s">
        <v>525</v>
      </c>
      <c r="EJ202" s="64" t="s">
        <v>32</v>
      </c>
      <c r="EO202" s="65" t="s">
        <v>525</v>
      </c>
      <c r="EP202" s="65" t="s">
        <v>525</v>
      </c>
      <c r="EQ202" s="69" t="s">
        <v>667</v>
      </c>
      <c r="ER202" s="69" t="s">
        <v>1843</v>
      </c>
      <c r="ES202" s="69" t="s">
        <v>644</v>
      </c>
      <c r="ET202" s="78" t="s">
        <v>621</v>
      </c>
      <c r="EU202" s="69" t="s">
        <v>668</v>
      </c>
      <c r="EV202" s="69" t="s">
        <v>635</v>
      </c>
      <c r="EW202" s="69" t="s">
        <v>635</v>
      </c>
      <c r="EX202" s="69" t="s">
        <v>624</v>
      </c>
      <c r="EY202" s="190">
        <f>Mordor!L53</f>
        <v>0</v>
      </c>
      <c r="EZ202" s="190">
        <f>Mordor!M53+7</f>
        <v>7</v>
      </c>
      <c r="FA202" s="190">
        <f>Mordor!N53</f>
        <v>0</v>
      </c>
      <c r="FB202" s="70" t="s">
        <v>1090</v>
      </c>
      <c r="FH202" s="84">
        <f t="shared" si="286"/>
        <v>0</v>
      </c>
      <c r="FI202" s="84">
        <f t="shared" si="287"/>
        <v>1</v>
      </c>
      <c r="FJ202" s="85" t="s">
        <v>2058</v>
      </c>
    </row>
    <row r="203" spans="100:166" x14ac:dyDescent="0.25">
      <c r="CV203">
        <f t="shared" ca="1" si="283"/>
        <v>1</v>
      </c>
      <c r="CW203" s="58" t="str">
        <f>'Harad and Umbar'!W43</f>
        <v/>
      </c>
      <c r="DC203" s="84">
        <f t="shared" si="269"/>
        <v>1</v>
      </c>
      <c r="DK203" s="84"/>
      <c r="DL203">
        <f>LOOKUP(DK201,$EH:$EH,$EK:$EK)</f>
        <v>0</v>
      </c>
      <c r="DM203" s="84">
        <f t="shared" si="293"/>
        <v>0</v>
      </c>
      <c r="DN203">
        <f t="shared" si="262"/>
        <v>0</v>
      </c>
      <c r="DO203">
        <f t="shared" si="263"/>
        <v>0</v>
      </c>
      <c r="DP203">
        <f t="shared" si="264"/>
        <v>0</v>
      </c>
      <c r="DQ203">
        <f t="shared" si="259"/>
        <v>0</v>
      </c>
      <c r="DR203">
        <f t="shared" si="260"/>
        <v>0</v>
      </c>
      <c r="DS203">
        <f t="shared" si="261"/>
        <v>0</v>
      </c>
      <c r="DT203">
        <f t="shared" si="277"/>
        <v>0</v>
      </c>
      <c r="DU203">
        <f t="shared" si="278"/>
        <v>0</v>
      </c>
      <c r="DV203">
        <f t="shared" si="279"/>
        <v>0</v>
      </c>
      <c r="DW203">
        <f t="shared" si="280"/>
        <v>0</v>
      </c>
      <c r="DX203">
        <f t="shared" si="281"/>
        <v>0</v>
      </c>
      <c r="DY203">
        <f t="shared" si="282"/>
        <v>0</v>
      </c>
      <c r="DZ203">
        <f t="shared" ref="DZ203:DZ234" si="294">LOOKUP($DM203,$EO:$EO,FB:FB)</f>
        <v>0</v>
      </c>
      <c r="EA203" s="17">
        <f t="shared" si="290"/>
        <v>1</v>
      </c>
      <c r="EB203" s="85"/>
      <c r="EC203" s="85" t="str">
        <f t="shared" si="289"/>
        <v/>
      </c>
      <c r="ED203" s="85"/>
      <c r="EE203" s="65" t="s">
        <v>284</v>
      </c>
      <c r="EG203" s="85"/>
      <c r="EH203" s="62" t="s">
        <v>820</v>
      </c>
      <c r="EI203" s="63" t="s">
        <v>525</v>
      </c>
      <c r="EJ203" s="64" t="s">
        <v>549</v>
      </c>
      <c r="EO203" s="65" t="s">
        <v>526</v>
      </c>
      <c r="EP203" s="65" t="s">
        <v>526</v>
      </c>
      <c r="EQ203" s="69" t="s">
        <v>667</v>
      </c>
      <c r="ER203" s="69" t="s">
        <v>1843</v>
      </c>
      <c r="ES203" s="69" t="s">
        <v>644</v>
      </c>
      <c r="ET203" s="78" t="s">
        <v>621</v>
      </c>
      <c r="EU203" s="69" t="s">
        <v>668</v>
      </c>
      <c r="EV203" s="69" t="s">
        <v>635</v>
      </c>
      <c r="EW203" s="69" t="s">
        <v>635</v>
      </c>
      <c r="EX203" s="69" t="s">
        <v>624</v>
      </c>
      <c r="EY203" s="190">
        <f>Mordor!L54</f>
        <v>0</v>
      </c>
      <c r="EZ203" s="190">
        <f>Mordor!M54+7</f>
        <v>7</v>
      </c>
      <c r="FA203" s="190">
        <f>Mordor!N54</f>
        <v>0</v>
      </c>
      <c r="FB203" s="70" t="s">
        <v>1090</v>
      </c>
      <c r="FH203" s="84">
        <f t="shared" si="286"/>
        <v>0</v>
      </c>
      <c r="FI203" s="84">
        <f t="shared" si="287"/>
        <v>1</v>
      </c>
      <c r="FJ203" s="85" t="str">
        <f>""</f>
        <v/>
      </c>
    </row>
    <row r="204" spans="100:166" x14ac:dyDescent="0.25">
      <c r="CV204">
        <f t="shared" ca="1" si="283"/>
        <v>1</v>
      </c>
      <c r="CW204" s="58" t="str">
        <f>'Harad and Umbar'!W44</f>
        <v/>
      </c>
      <c r="DC204" s="84">
        <f t="shared" si="269"/>
        <v>1</v>
      </c>
      <c r="DD204">
        <f>'Harad and Umbar'!S3</f>
        <v>0</v>
      </c>
      <c r="DE204" t="str">
        <f>'Harad and Umbar'!B3</f>
        <v>The Betrayer</v>
      </c>
      <c r="DF204" t="str">
        <f>'Harad and Umbar'!CW3</f>
        <v>-</v>
      </c>
      <c r="DK204" s="84"/>
      <c r="DL204">
        <f>LOOKUP(DK201,$EH:$EH,$EL:$EL)</f>
        <v>0</v>
      </c>
      <c r="DM204" s="84">
        <f t="shared" si="293"/>
        <v>0</v>
      </c>
      <c r="DN204">
        <f t="shared" si="262"/>
        <v>0</v>
      </c>
      <c r="DO204">
        <f t="shared" si="263"/>
        <v>0</v>
      </c>
      <c r="DP204">
        <f t="shared" si="264"/>
        <v>0</v>
      </c>
      <c r="DQ204">
        <f t="shared" si="259"/>
        <v>0</v>
      </c>
      <c r="DR204">
        <f t="shared" si="260"/>
        <v>0</v>
      </c>
      <c r="DS204">
        <f t="shared" si="261"/>
        <v>0</v>
      </c>
      <c r="DT204">
        <f t="shared" si="277"/>
        <v>0</v>
      </c>
      <c r="DU204">
        <f t="shared" si="278"/>
        <v>0</v>
      </c>
      <c r="DV204">
        <f t="shared" si="279"/>
        <v>0</v>
      </c>
      <c r="DW204">
        <f t="shared" si="280"/>
        <v>0</v>
      </c>
      <c r="DX204">
        <f t="shared" si="281"/>
        <v>0</v>
      </c>
      <c r="DY204">
        <f t="shared" si="282"/>
        <v>0</v>
      </c>
      <c r="DZ204">
        <f t="shared" si="294"/>
        <v>0</v>
      </c>
      <c r="EA204" s="17">
        <f t="shared" si="290"/>
        <v>1</v>
      </c>
      <c r="EB204" s="85"/>
      <c r="EC204" s="85" t="str">
        <f t="shared" si="289"/>
        <v/>
      </c>
      <c r="ED204" s="85"/>
      <c r="EE204" s="65" t="s">
        <v>2019</v>
      </c>
      <c r="EF204" s="84" t="s">
        <v>2327</v>
      </c>
      <c r="EG204" s="85"/>
      <c r="EH204" s="62" t="s">
        <v>821</v>
      </c>
      <c r="EI204" s="63" t="s">
        <v>525</v>
      </c>
      <c r="EJ204" s="64" t="s">
        <v>315</v>
      </c>
      <c r="EO204" s="65" t="s">
        <v>527</v>
      </c>
      <c r="EP204" s="65" t="s">
        <v>527</v>
      </c>
      <c r="EQ204" s="69" t="s">
        <v>667</v>
      </c>
      <c r="ER204" s="69" t="s">
        <v>1843</v>
      </c>
      <c r="ES204" s="69" t="s">
        <v>644</v>
      </c>
      <c r="ET204" s="78" t="s">
        <v>621</v>
      </c>
      <c r="EU204" s="69" t="s">
        <v>668</v>
      </c>
      <c r="EV204" s="69" t="s">
        <v>635</v>
      </c>
      <c r="EW204" s="69" t="s">
        <v>635</v>
      </c>
      <c r="EX204" s="69" t="s">
        <v>624</v>
      </c>
      <c r="EY204" s="190">
        <f>Mordor!L55</f>
        <v>0</v>
      </c>
      <c r="EZ204" s="190">
        <f>Mordor!M55+7</f>
        <v>7</v>
      </c>
      <c r="FA204" s="190">
        <f>Mordor!N55</f>
        <v>0</v>
      </c>
      <c r="FB204" s="70" t="s">
        <v>1090</v>
      </c>
      <c r="FH204" s="84">
        <f t="shared" si="286"/>
        <v>1</v>
      </c>
      <c r="FI204" s="84">
        <f t="shared" si="287"/>
        <v>1</v>
      </c>
      <c r="FJ204" s="85" t="s">
        <v>1501</v>
      </c>
    </row>
    <row r="205" spans="100:166" x14ac:dyDescent="0.25">
      <c r="CV205">
        <f t="shared" ca="1" si="283"/>
        <v>1</v>
      </c>
      <c r="CW205" s="58" t="str">
        <f>'Harad and Umbar'!W45</f>
        <v/>
      </c>
      <c r="DC205" s="84">
        <f t="shared" si="269"/>
        <v>1</v>
      </c>
      <c r="DD205">
        <f>'Harad and Umbar'!S4</f>
        <v>0</v>
      </c>
      <c r="DE205" t="str">
        <f>'Harad and Umbar'!B4</f>
        <v>The Knight of Umbar</v>
      </c>
      <c r="DF205" s="84" t="str">
        <f>'Harad and Umbar'!CW4</f>
        <v>-</v>
      </c>
      <c r="DK205" s="84"/>
      <c r="DL205">
        <f>LOOKUP(DK201,$EH:$EH,$EM:$EM)</f>
        <v>0</v>
      </c>
      <c r="DM205" s="84">
        <f t="shared" si="293"/>
        <v>0</v>
      </c>
      <c r="DN205">
        <f t="shared" si="262"/>
        <v>0</v>
      </c>
      <c r="DO205">
        <f t="shared" si="263"/>
        <v>0</v>
      </c>
      <c r="DP205">
        <f t="shared" si="264"/>
        <v>0</v>
      </c>
      <c r="DQ205">
        <f t="shared" si="259"/>
        <v>0</v>
      </c>
      <c r="DR205">
        <f t="shared" si="260"/>
        <v>0</v>
      </c>
      <c r="DS205">
        <f t="shared" si="261"/>
        <v>0</v>
      </c>
      <c r="DT205">
        <f t="shared" ref="DT205:DT236" si="295">LOOKUP($DM205,$EO:$EO,EV:EV)</f>
        <v>0</v>
      </c>
      <c r="DU205">
        <f t="shared" ref="DU205:DU236" si="296">LOOKUP($DM205,$EO:$EO,EW:EW)</f>
        <v>0</v>
      </c>
      <c r="DV205">
        <f t="shared" ref="DV205:DV236" si="297">LOOKUP($DM205,$EO:$EO,EX:EX)</f>
        <v>0</v>
      </c>
      <c r="DW205">
        <f t="shared" si="280"/>
        <v>0</v>
      </c>
      <c r="DX205">
        <f t="shared" si="281"/>
        <v>0</v>
      </c>
      <c r="DY205">
        <f t="shared" si="282"/>
        <v>0</v>
      </c>
      <c r="DZ205">
        <f t="shared" si="294"/>
        <v>0</v>
      </c>
      <c r="EA205" s="17">
        <f t="shared" si="290"/>
        <v>1</v>
      </c>
      <c r="EB205" s="85"/>
      <c r="EC205" s="85" t="str">
        <f t="shared" si="289"/>
        <v/>
      </c>
      <c r="ED205" s="85"/>
      <c r="EE205" s="65" t="s">
        <v>895</v>
      </c>
      <c r="EG205" s="85"/>
      <c r="EH205" s="62" t="s">
        <v>822</v>
      </c>
      <c r="EI205" s="63" t="s">
        <v>525</v>
      </c>
      <c r="EJ205" s="66" t="s">
        <v>816</v>
      </c>
      <c r="EO205" s="65" t="s">
        <v>528</v>
      </c>
      <c r="EP205" s="65" t="s">
        <v>528</v>
      </c>
      <c r="EQ205" s="69" t="s">
        <v>667</v>
      </c>
      <c r="ER205" s="69" t="s">
        <v>1843</v>
      </c>
      <c r="ES205" s="69" t="s">
        <v>644</v>
      </c>
      <c r="ET205" s="78" t="s">
        <v>621</v>
      </c>
      <c r="EU205" s="69" t="s">
        <v>668</v>
      </c>
      <c r="EV205" s="69" t="s">
        <v>635</v>
      </c>
      <c r="EW205" s="69" t="s">
        <v>635</v>
      </c>
      <c r="EX205" s="69" t="s">
        <v>624</v>
      </c>
      <c r="EY205" s="190">
        <f>Mordor!L56</f>
        <v>0</v>
      </c>
      <c r="EZ205" s="190">
        <f>Mordor!M56+7</f>
        <v>7</v>
      </c>
      <c r="FA205" s="190">
        <f>Mordor!N56</f>
        <v>0</v>
      </c>
      <c r="FB205" s="70" t="s">
        <v>1090</v>
      </c>
      <c r="FH205" s="84">
        <f t="shared" si="286"/>
        <v>0</v>
      </c>
      <c r="FI205" s="84">
        <f t="shared" si="287"/>
        <v>1</v>
      </c>
      <c r="FJ205" s="85" t="s">
        <v>2059</v>
      </c>
    </row>
    <row r="206" spans="100:166" x14ac:dyDescent="0.25">
      <c r="CV206">
        <f t="shared" ca="1" si="283"/>
        <v>1</v>
      </c>
      <c r="CW206" s="58" t="str">
        <f>'Harad and Umbar'!W46</f>
        <v/>
      </c>
      <c r="DC206" s="84">
        <f t="shared" si="269"/>
        <v>1</v>
      </c>
      <c r="DD206">
        <f>'Harad and Umbar'!S5</f>
        <v>0</v>
      </c>
      <c r="DE206" t="str">
        <f>'Harad and Umbar'!B5</f>
        <v>Suladân the Serpent Lord</v>
      </c>
      <c r="DF206" s="84" t="str">
        <f>'Harad and Umbar'!CW5</f>
        <v>-</v>
      </c>
      <c r="DH206">
        <v>41</v>
      </c>
      <c r="DI206">
        <f>LOOKUP(DH206,$DC:$DC,$DE:$DE)</f>
        <v>0</v>
      </c>
      <c r="DJ206">
        <f>LOOKUP(DH206,$DC:$DC,$DF:$DF)</f>
        <v>0</v>
      </c>
      <c r="DK206" s="61">
        <f t="shared" ref="DK206" si="298">IF(DI206=0,0,CONCATENATE(DI206,IF(OR(COUNT(FIND("Horse",DJ206))=1,COUNT(FIND("Warg",DJ206))=1,COUNT(FIND("Engineer Captain",DJ206))=1,COUNT(FIND("War Camel",DJ206))=1,COUNT(FIND("Fell warg",DJ206))=1,COUNT(FIND("The white warg",DJ206))=1),"1.",""),IF(OR(COUNT(FIND("armoured horse",DJ206))=1,COUNT(FIND("Troll",DJ206))=1,COUNT(FIND("Mahûd Beastmaster",DJ206))=1,COUNT(FIND("Signal Tower",DJ206))=1),"2.",""),IF(OR(COUNT(FIND("Fell Beast",DJ206))=1,COUNT(FIND("Upgraded Crew",DJ206))=1,COUNT(FIND("Khandish chariot",DJ206))=1),"3.",""),IF(COUNT(FIND("armoured Fell beast",DJ206))=1,"4.",""),IF(COUNT(FIND("Horned Fell beast",DJ206))=1,"5.","")))</f>
        <v>0</v>
      </c>
      <c r="DL206">
        <f>LOOKUP(DK206,$EH:$EH,$EI:$EI)</f>
        <v>0</v>
      </c>
      <c r="DM206" s="61">
        <f t="shared" ref="DM206" si="299">IF(DL206=0,0,CONCATENATE(DL206,IF(OR(COUNT(FIND("Morgul Arrows",DJ206))=1,COUNT(FIND("Shield",DJ206))=1,COUNT(FIND("The One Ring",DJ206))=1,COUNT(FIND("Breathe Fire",DJ206))=1,COUNT(FIND("Campfire",DJ206))=1,COUNT(FIND("Stone Flail",DJ206))=1),"1.",""),IF(OR(COUNT(FIND("Armour",DJ206))=1,COUNT(FIND("Fly",DJ206))=1,COUNT(FIND("Crown of Morgul",DJ206))=1,COUNT(FIND("War Drum",DJ206))=1),"2.",""),IF(OR(COUNT(FIND("Heavy armour",DJ206))=1,COUNT(FIND("Tough hide",DJ206))=1,COUNT(FIND("Gnarled Hide",DJ206))=1),"3.",""),IF(OR(COUNT(FIND("Wyrmtongue",DJ206))=1,COUNT(FIND("Foul Temperament",DJ206))=1,COUNT(FIND("Easterling War drum",DJ206))=1),"4.","")))</f>
        <v>0</v>
      </c>
      <c r="DN206">
        <f t="shared" ref="DN206:DN247" si="300">LOOKUP($DM206,$EO:$EO,EP:EP)</f>
        <v>0</v>
      </c>
      <c r="DO206">
        <f t="shared" ref="DO206:DO247" si="301">LOOKUP($DM206,$EO:$EO,EQ:EQ)</f>
        <v>0</v>
      </c>
      <c r="DP206">
        <f t="shared" ref="DP206:DP247" si="302">LOOKUP($DM206,$EO:$EO,ER:ER)</f>
        <v>0</v>
      </c>
      <c r="DQ206">
        <f t="shared" ref="DQ206:DQ247" si="303">LOOKUP($DM206,$EO:$EO,ES:ES)</f>
        <v>0</v>
      </c>
      <c r="DR206">
        <f t="shared" ref="DR206:DR247" si="304">LOOKUP($DM206,$EO:$EO,ET:ET)</f>
        <v>0</v>
      </c>
      <c r="DS206">
        <f t="shared" ref="DS206:DS247" si="305">LOOKUP($DM206,$EO:$EO,EU:EU)</f>
        <v>0</v>
      </c>
      <c r="DT206">
        <f t="shared" si="295"/>
        <v>0</v>
      </c>
      <c r="DU206">
        <f t="shared" si="296"/>
        <v>0</v>
      </c>
      <c r="DV206">
        <f t="shared" si="297"/>
        <v>0</v>
      </c>
      <c r="DW206">
        <f t="shared" si="280"/>
        <v>0</v>
      </c>
      <c r="DX206">
        <f t="shared" si="281"/>
        <v>0</v>
      </c>
      <c r="DY206">
        <f t="shared" si="282"/>
        <v>0</v>
      </c>
      <c r="DZ206">
        <f t="shared" si="294"/>
        <v>0</v>
      </c>
      <c r="EA206" s="17">
        <f t="shared" si="290"/>
        <v>1</v>
      </c>
      <c r="EB206" s="85" t="str">
        <f>IF(COUNT(FIND(" with ",DJ206))=1,SUBSTITUTE(DJ206,CONCATENATE(DI206," with"),""),"")</f>
        <v/>
      </c>
      <c r="EC206" s="85" t="str">
        <f t="shared" si="289"/>
        <v/>
      </c>
      <c r="ED206" s="85"/>
      <c r="EE206" s="65" t="s">
        <v>2344</v>
      </c>
      <c r="EF206" s="84" t="s">
        <v>2316</v>
      </c>
      <c r="EG206" s="85"/>
      <c r="EH206" s="62" t="s">
        <v>823</v>
      </c>
      <c r="EI206" s="63" t="s">
        <v>525</v>
      </c>
      <c r="EJ206" s="66" t="s">
        <v>818</v>
      </c>
      <c r="EO206" s="65" t="s">
        <v>412</v>
      </c>
      <c r="EP206" s="65" t="s">
        <v>412</v>
      </c>
      <c r="EQ206" s="69" t="s">
        <v>619</v>
      </c>
      <c r="ER206" s="69" t="s">
        <v>1843</v>
      </c>
      <c r="ES206" s="69" t="s">
        <v>652</v>
      </c>
      <c r="ET206" s="78" t="s">
        <v>623</v>
      </c>
      <c r="EU206" s="69" t="s">
        <v>623</v>
      </c>
      <c r="EV206" s="69" t="s">
        <v>635</v>
      </c>
      <c r="EW206" s="69" t="s">
        <v>635</v>
      </c>
      <c r="EX206" s="69" t="s">
        <v>629</v>
      </c>
      <c r="EY206" s="84" t="str">
        <f>""</f>
        <v/>
      </c>
      <c r="EZ206" s="84" t="str">
        <f>""</f>
        <v/>
      </c>
      <c r="FA206" s="84" t="str">
        <f>""</f>
        <v/>
      </c>
      <c r="FB206" s="84" t="str">
        <f>""</f>
        <v/>
      </c>
      <c r="FH206" s="84">
        <f t="shared" si="286"/>
        <v>0</v>
      </c>
      <c r="FI206" s="84">
        <f t="shared" si="287"/>
        <v>1</v>
      </c>
      <c r="FJ206" s="85" t="s">
        <v>1502</v>
      </c>
    </row>
    <row r="207" spans="100:166" x14ac:dyDescent="0.25">
      <c r="CV207">
        <f t="shared" ca="1" si="283"/>
        <v>1</v>
      </c>
      <c r="CW207" s="58" t="str">
        <f>'Harad and Umbar'!W47</f>
        <v/>
      </c>
      <c r="DC207" s="84">
        <f t="shared" si="269"/>
        <v>1</v>
      </c>
      <c r="DD207">
        <f>'Harad and Umbar'!S6</f>
        <v>0</v>
      </c>
      <c r="DE207" t="str">
        <f>'Harad and Umbar'!B6</f>
        <v>Hâsharin</v>
      </c>
      <c r="DF207" s="84" t="str">
        <f>'Harad and Umbar'!CW6</f>
        <v>-</v>
      </c>
      <c r="DK207" s="84"/>
      <c r="DL207">
        <f>LOOKUP(DK206,$EH:$EH,$EJ:$EJ)</f>
        <v>0</v>
      </c>
      <c r="DM207" s="84">
        <f t="shared" ref="DM207:DM210" si="306">DL207</f>
        <v>0</v>
      </c>
      <c r="DN207">
        <f t="shared" si="300"/>
        <v>0</v>
      </c>
      <c r="DO207">
        <f t="shared" si="301"/>
        <v>0</v>
      </c>
      <c r="DP207">
        <f t="shared" si="302"/>
        <v>0</v>
      </c>
      <c r="DQ207">
        <f t="shared" si="303"/>
        <v>0</v>
      </c>
      <c r="DR207">
        <f t="shared" si="304"/>
        <v>0</v>
      </c>
      <c r="DS207">
        <f t="shared" si="305"/>
        <v>0</v>
      </c>
      <c r="DT207">
        <f t="shared" si="295"/>
        <v>0</v>
      </c>
      <c r="DU207">
        <f t="shared" si="296"/>
        <v>0</v>
      </c>
      <c r="DV207">
        <f t="shared" si="297"/>
        <v>0</v>
      </c>
      <c r="DW207">
        <f t="shared" si="280"/>
        <v>0</v>
      </c>
      <c r="DX207">
        <f t="shared" si="281"/>
        <v>0</v>
      </c>
      <c r="DY207">
        <f t="shared" si="282"/>
        <v>0</v>
      </c>
      <c r="DZ207">
        <f t="shared" si="294"/>
        <v>0</v>
      </c>
      <c r="EA207" s="17">
        <f t="shared" si="290"/>
        <v>1</v>
      </c>
      <c r="EB207" s="85"/>
      <c r="EC207" s="85" t="str">
        <f t="shared" si="289"/>
        <v/>
      </c>
      <c r="ED207" s="85"/>
      <c r="EE207" s="65"/>
      <c r="EG207" s="85"/>
      <c r="EH207" s="62" t="s">
        <v>526</v>
      </c>
      <c r="EI207" s="63" t="s">
        <v>526</v>
      </c>
      <c r="EJ207" s="64"/>
      <c r="EO207" s="65" t="s">
        <v>389</v>
      </c>
      <c r="EP207" s="65" t="s">
        <v>389</v>
      </c>
      <c r="EQ207" s="69" t="s">
        <v>779</v>
      </c>
      <c r="ER207" s="69" t="s">
        <v>1843</v>
      </c>
      <c r="ES207" s="69" t="s">
        <v>644</v>
      </c>
      <c r="ET207" s="78" t="s">
        <v>621</v>
      </c>
      <c r="EU207" s="69" t="s">
        <v>628</v>
      </c>
      <c r="EV207" s="69" t="s">
        <v>635</v>
      </c>
      <c r="EW207" s="69" t="s">
        <v>623</v>
      </c>
      <c r="EX207" s="69" t="s">
        <v>622</v>
      </c>
      <c r="EY207" s="69" t="s">
        <v>623</v>
      </c>
      <c r="EZ207" s="69" t="s">
        <v>726</v>
      </c>
      <c r="FA207" s="69" t="s">
        <v>623</v>
      </c>
      <c r="FB207" s="73" t="s">
        <v>988</v>
      </c>
      <c r="FH207" s="84">
        <f t="shared" si="286"/>
        <v>0</v>
      </c>
      <c r="FI207" s="84">
        <f t="shared" si="287"/>
        <v>1</v>
      </c>
      <c r="FJ207" s="85" t="str">
        <f>""</f>
        <v/>
      </c>
    </row>
    <row r="208" spans="100:166" x14ac:dyDescent="0.25">
      <c r="CV208">
        <f t="shared" ca="1" si="283"/>
        <v>1</v>
      </c>
      <c r="CW208" s="58" t="str">
        <f>'Harad and Umbar'!W48</f>
        <v/>
      </c>
      <c r="DC208" s="84">
        <f t="shared" si="269"/>
        <v>1</v>
      </c>
      <c r="DD208">
        <f>'Harad and Umbar'!S7</f>
        <v>0</v>
      </c>
      <c r="DE208" t="str">
        <f>'Harad and Umbar'!B7</f>
        <v>Dalamyr, Fleetmaster of Umbar</v>
      </c>
      <c r="DF208" s="84" t="str">
        <f>'Harad and Umbar'!CW7</f>
        <v>-</v>
      </c>
      <c r="DK208" s="84"/>
      <c r="DL208">
        <f>LOOKUP(DK206,$EH:$EH,$EK:$EK)</f>
        <v>0</v>
      </c>
      <c r="DM208" s="84">
        <f t="shared" si="306"/>
        <v>0</v>
      </c>
      <c r="DN208">
        <f t="shared" si="300"/>
        <v>0</v>
      </c>
      <c r="DO208">
        <f t="shared" si="301"/>
        <v>0</v>
      </c>
      <c r="DP208">
        <f t="shared" si="302"/>
        <v>0</v>
      </c>
      <c r="DQ208">
        <f t="shared" si="303"/>
        <v>0</v>
      </c>
      <c r="DR208">
        <f t="shared" si="304"/>
        <v>0</v>
      </c>
      <c r="DS208">
        <f t="shared" si="305"/>
        <v>0</v>
      </c>
      <c r="DT208">
        <f t="shared" si="295"/>
        <v>0</v>
      </c>
      <c r="DU208">
        <f t="shared" si="296"/>
        <v>0</v>
      </c>
      <c r="DV208">
        <f t="shared" si="297"/>
        <v>0</v>
      </c>
      <c r="DW208">
        <f t="shared" si="280"/>
        <v>0</v>
      </c>
      <c r="DX208">
        <f t="shared" si="281"/>
        <v>0</v>
      </c>
      <c r="DY208">
        <f t="shared" si="282"/>
        <v>0</v>
      </c>
      <c r="DZ208">
        <f t="shared" si="294"/>
        <v>0</v>
      </c>
      <c r="EA208" s="17">
        <f t="shared" si="290"/>
        <v>1</v>
      </c>
      <c r="EB208" s="85"/>
      <c r="EC208" s="85" t="str">
        <f t="shared" si="289"/>
        <v/>
      </c>
      <c r="ED208" s="85"/>
      <c r="EE208" s="65"/>
      <c r="EG208" s="85"/>
      <c r="EH208" s="62" t="s">
        <v>824</v>
      </c>
      <c r="EI208" s="63" t="s">
        <v>526</v>
      </c>
      <c r="EJ208" s="64" t="s">
        <v>32</v>
      </c>
      <c r="EO208" s="65" t="s">
        <v>448</v>
      </c>
      <c r="EP208" s="65" t="s">
        <v>448</v>
      </c>
      <c r="EQ208" s="69" t="s">
        <v>619</v>
      </c>
      <c r="ER208" s="69" t="s">
        <v>1843</v>
      </c>
      <c r="ES208" s="69" t="s">
        <v>647</v>
      </c>
      <c r="ET208" s="78" t="s">
        <v>623</v>
      </c>
      <c r="EU208" s="69" t="s">
        <v>621</v>
      </c>
      <c r="EV208" s="69" t="s">
        <v>635</v>
      </c>
      <c r="EW208" s="69" t="s">
        <v>635</v>
      </c>
      <c r="EX208" s="69" t="s">
        <v>623</v>
      </c>
      <c r="EY208" s="84" t="str">
        <f>""</f>
        <v/>
      </c>
      <c r="EZ208" s="84" t="str">
        <f>""</f>
        <v/>
      </c>
      <c r="FA208" s="84" t="str">
        <f>""</f>
        <v/>
      </c>
      <c r="FB208" s="73" t="s">
        <v>1019</v>
      </c>
      <c r="FH208" s="84">
        <f t="shared" si="286"/>
        <v>1</v>
      </c>
      <c r="FI208" s="84">
        <f t="shared" si="287"/>
        <v>1</v>
      </c>
      <c r="FJ208" s="85" t="s">
        <v>1503</v>
      </c>
    </row>
    <row r="209" spans="100:166" x14ac:dyDescent="0.25">
      <c r="CV209">
        <f t="shared" ca="1" si="283"/>
        <v>1</v>
      </c>
      <c r="CW209" s="58" t="str">
        <f>'Harad and Umbar'!W49</f>
        <v/>
      </c>
      <c r="DC209" s="84">
        <f t="shared" si="269"/>
        <v>1</v>
      </c>
      <c r="DD209">
        <f>'Harad and Umbar'!S8</f>
        <v>0</v>
      </c>
      <c r="DE209" t="str">
        <f>'Harad and Umbar'!B8</f>
        <v>The Golden King of Abrakhân</v>
      </c>
      <c r="DF209" s="84" t="str">
        <f>'Harad and Umbar'!CW8</f>
        <v>-</v>
      </c>
      <c r="DK209" s="84"/>
      <c r="DL209">
        <f>LOOKUP(DK206,$EH:$EH,$EL:$EL)</f>
        <v>0</v>
      </c>
      <c r="DM209" s="84">
        <f t="shared" si="306"/>
        <v>0</v>
      </c>
      <c r="DN209">
        <f t="shared" si="300"/>
        <v>0</v>
      </c>
      <c r="DO209">
        <f t="shared" si="301"/>
        <v>0</v>
      </c>
      <c r="DP209">
        <f t="shared" si="302"/>
        <v>0</v>
      </c>
      <c r="DQ209">
        <f t="shared" si="303"/>
        <v>0</v>
      </c>
      <c r="DR209">
        <f t="shared" si="304"/>
        <v>0</v>
      </c>
      <c r="DS209">
        <f t="shared" si="305"/>
        <v>0</v>
      </c>
      <c r="DT209">
        <f t="shared" si="295"/>
        <v>0</v>
      </c>
      <c r="DU209">
        <f t="shared" si="296"/>
        <v>0</v>
      </c>
      <c r="DV209">
        <f t="shared" si="297"/>
        <v>0</v>
      </c>
      <c r="DW209">
        <f t="shared" si="280"/>
        <v>0</v>
      </c>
      <c r="DX209">
        <f t="shared" si="281"/>
        <v>0</v>
      </c>
      <c r="DY209">
        <f t="shared" si="282"/>
        <v>0</v>
      </c>
      <c r="DZ209">
        <f t="shared" si="294"/>
        <v>0</v>
      </c>
      <c r="EA209" s="17">
        <f t="shared" si="290"/>
        <v>1</v>
      </c>
      <c r="EB209" s="85"/>
      <c r="EC209" s="85" t="str">
        <f t="shared" si="289"/>
        <v/>
      </c>
      <c r="ED209" s="85"/>
      <c r="EE209" s="65"/>
      <c r="EG209" s="85"/>
      <c r="EH209" s="62" t="s">
        <v>825</v>
      </c>
      <c r="EI209" s="63" t="s">
        <v>526</v>
      </c>
      <c r="EJ209" s="64" t="s">
        <v>549</v>
      </c>
      <c r="EK209" s="64"/>
      <c r="EO209" s="65" t="s">
        <v>449</v>
      </c>
      <c r="EP209" s="65" t="s">
        <v>449</v>
      </c>
      <c r="EQ209" s="69" t="s">
        <v>619</v>
      </c>
      <c r="ER209" s="69" t="s">
        <v>1843</v>
      </c>
      <c r="ES209" s="69" t="s">
        <v>647</v>
      </c>
      <c r="ET209" s="78" t="s">
        <v>623</v>
      </c>
      <c r="EU209" s="69" t="s">
        <v>621</v>
      </c>
      <c r="EV209" s="69" t="s">
        <v>635</v>
      </c>
      <c r="EW209" s="69" t="s">
        <v>635</v>
      </c>
      <c r="EX209" s="69" t="s">
        <v>623</v>
      </c>
      <c r="EY209" s="84" t="str">
        <f>""</f>
        <v/>
      </c>
      <c r="EZ209" s="84" t="str">
        <f>""</f>
        <v/>
      </c>
      <c r="FA209" s="84" t="str">
        <f>""</f>
        <v/>
      </c>
      <c r="FB209" s="73" t="s">
        <v>1019</v>
      </c>
      <c r="FH209" s="84">
        <f t="shared" si="286"/>
        <v>0</v>
      </c>
      <c r="FI209" s="84">
        <f t="shared" si="287"/>
        <v>1</v>
      </c>
      <c r="FJ209" s="85" t="s">
        <v>1504</v>
      </c>
    </row>
    <row r="210" spans="100:166" x14ac:dyDescent="0.25">
      <c r="CV210">
        <f t="shared" ca="1" si="283"/>
        <v>1</v>
      </c>
      <c r="CW210" s="58" t="str">
        <f>'Harad and Umbar'!W50</f>
        <v/>
      </c>
      <c r="DC210" s="84">
        <f t="shared" si="269"/>
        <v>1</v>
      </c>
      <c r="DD210">
        <f>'Harad and Umbar'!S9</f>
        <v>0</v>
      </c>
      <c r="DE210" t="str">
        <f>'Harad and Umbar'!B9</f>
        <v>Haradrim King</v>
      </c>
      <c r="DF210" s="84" t="str">
        <f>'Harad and Umbar'!CW9</f>
        <v>-</v>
      </c>
      <c r="DK210" s="84"/>
      <c r="DL210">
        <f>LOOKUP(DK206,$EH:$EH,$EM:$EM)</f>
        <v>0</v>
      </c>
      <c r="DM210" s="84">
        <f t="shared" si="306"/>
        <v>0</v>
      </c>
      <c r="DN210">
        <f t="shared" si="300"/>
        <v>0</v>
      </c>
      <c r="DO210">
        <f t="shared" si="301"/>
        <v>0</v>
      </c>
      <c r="DP210">
        <f t="shared" si="302"/>
        <v>0</v>
      </c>
      <c r="DQ210">
        <f t="shared" si="303"/>
        <v>0</v>
      </c>
      <c r="DR210">
        <f t="shared" si="304"/>
        <v>0</v>
      </c>
      <c r="DS210">
        <f t="shared" si="305"/>
        <v>0</v>
      </c>
      <c r="DT210">
        <f t="shared" si="295"/>
        <v>0</v>
      </c>
      <c r="DU210">
        <f t="shared" si="296"/>
        <v>0</v>
      </c>
      <c r="DV210">
        <f t="shared" si="297"/>
        <v>0</v>
      </c>
      <c r="DW210">
        <f t="shared" si="280"/>
        <v>0</v>
      </c>
      <c r="DX210">
        <f t="shared" si="281"/>
        <v>0</v>
      </c>
      <c r="DY210">
        <f t="shared" si="282"/>
        <v>0</v>
      </c>
      <c r="DZ210">
        <f t="shared" si="294"/>
        <v>0</v>
      </c>
      <c r="EA210" s="17">
        <f t="shared" si="290"/>
        <v>1</v>
      </c>
      <c r="EB210" s="85"/>
      <c r="EC210" s="85" t="str">
        <f t="shared" si="289"/>
        <v/>
      </c>
      <c r="ED210" s="85"/>
      <c r="EE210" s="65"/>
      <c r="EG210" s="85"/>
      <c r="EH210" s="62" t="s">
        <v>826</v>
      </c>
      <c r="EI210" s="63" t="s">
        <v>526</v>
      </c>
      <c r="EJ210" s="64" t="s">
        <v>315</v>
      </c>
      <c r="EO210" s="65" t="s">
        <v>328</v>
      </c>
      <c r="EP210" s="65" t="s">
        <v>328</v>
      </c>
      <c r="EQ210" s="69" t="s">
        <v>667</v>
      </c>
      <c r="ER210" s="69" t="s">
        <v>1843</v>
      </c>
      <c r="ES210" s="69" t="s">
        <v>1063</v>
      </c>
      <c r="ET210" s="78" t="s">
        <v>635</v>
      </c>
      <c r="EU210" s="69" t="s">
        <v>668</v>
      </c>
      <c r="EV210" s="69" t="s">
        <v>635</v>
      </c>
      <c r="EW210" s="69" t="s">
        <v>623</v>
      </c>
      <c r="EX210" s="69" t="s">
        <v>635</v>
      </c>
      <c r="EY210" s="69" t="s">
        <v>645</v>
      </c>
      <c r="EZ210" s="69" t="s">
        <v>623</v>
      </c>
      <c r="FA210" s="69" t="s">
        <v>645</v>
      </c>
      <c r="FB210" s="73" t="s">
        <v>1064</v>
      </c>
      <c r="FH210" s="84">
        <f t="shared" si="286"/>
        <v>0</v>
      </c>
      <c r="FI210" s="84">
        <f t="shared" si="287"/>
        <v>1</v>
      </c>
      <c r="FJ210" s="85" t="s">
        <v>1505</v>
      </c>
    </row>
    <row r="211" spans="100:166" x14ac:dyDescent="0.25">
      <c r="CV211">
        <f t="shared" ca="1" si="283"/>
        <v>1</v>
      </c>
      <c r="CW211" s="58" t="str">
        <f>'Harad and Umbar'!W51</f>
        <v/>
      </c>
      <c r="DC211" s="84">
        <f t="shared" si="269"/>
        <v>1</v>
      </c>
      <c r="DD211">
        <f>'Harad and Umbar'!S10</f>
        <v>0</v>
      </c>
      <c r="DE211" t="str">
        <f>'Harad and Umbar'!B10</f>
        <v>Haradrim King</v>
      </c>
      <c r="DF211" s="84" t="str">
        <f>'Harad and Umbar'!CW10</f>
        <v>-</v>
      </c>
      <c r="DH211">
        <v>42</v>
      </c>
      <c r="DI211">
        <f>LOOKUP(DH211,$DC:$DC,$DE:$DE)</f>
        <v>0</v>
      </c>
      <c r="DJ211">
        <f>LOOKUP(DH211,$DC:$DC,$DF:$DF)</f>
        <v>0</v>
      </c>
      <c r="DK211" s="61">
        <f t="shared" ref="DK211" si="307">IF(DI211=0,0,CONCATENATE(DI211,IF(OR(COUNT(FIND("Horse",DJ211))=1,COUNT(FIND("Warg",DJ211))=1,COUNT(FIND("Engineer Captain",DJ211))=1,COUNT(FIND("War Camel",DJ211))=1,COUNT(FIND("Fell warg",DJ211))=1,COUNT(FIND("The white warg",DJ211))=1),"1.",""),IF(OR(COUNT(FIND("armoured horse",DJ211))=1,COUNT(FIND("Troll",DJ211))=1,COUNT(FIND("Mahûd Beastmaster",DJ211))=1,COUNT(FIND("Signal Tower",DJ211))=1),"2.",""),IF(OR(COUNT(FIND("Fell Beast",DJ211))=1,COUNT(FIND("Upgraded Crew",DJ211))=1,COUNT(FIND("Khandish chariot",DJ211))=1),"3.",""),IF(COUNT(FIND("armoured Fell beast",DJ211))=1,"4.",""),IF(COUNT(FIND("Horned Fell beast",DJ211))=1,"5.","")))</f>
        <v>0</v>
      </c>
      <c r="DL211">
        <f>LOOKUP(DK211,$EH:$EH,$EI:$EI)</f>
        <v>0</v>
      </c>
      <c r="DM211" s="61">
        <f t="shared" ref="DM211" si="308">IF(DL211=0,0,CONCATENATE(DL211,IF(OR(COUNT(FIND("Morgul Arrows",DJ211))=1,COUNT(FIND("Shield",DJ211))=1,COUNT(FIND("The One Ring",DJ211))=1,COUNT(FIND("Breathe Fire",DJ211))=1,COUNT(FIND("Campfire",DJ211))=1,COUNT(FIND("Stone Flail",DJ211))=1),"1.",""),IF(OR(COUNT(FIND("Armour",DJ211))=1,COUNT(FIND("Fly",DJ211))=1,COUNT(FIND("Crown of Morgul",DJ211))=1,COUNT(FIND("War Drum",DJ211))=1),"2.",""),IF(OR(COUNT(FIND("Heavy armour",DJ211))=1,COUNT(FIND("Tough hide",DJ211))=1,COUNT(FIND("Gnarled Hide",DJ211))=1),"3.",""),IF(OR(COUNT(FIND("Wyrmtongue",DJ211))=1,COUNT(FIND("Foul Temperament",DJ211))=1,COUNT(FIND("Easterling War drum",DJ211))=1),"4.","")))</f>
        <v>0</v>
      </c>
      <c r="DN211">
        <f t="shared" si="300"/>
        <v>0</v>
      </c>
      <c r="DO211">
        <f t="shared" si="301"/>
        <v>0</v>
      </c>
      <c r="DP211">
        <f t="shared" si="302"/>
        <v>0</v>
      </c>
      <c r="DQ211">
        <f t="shared" si="303"/>
        <v>0</v>
      </c>
      <c r="DR211">
        <f t="shared" si="304"/>
        <v>0</v>
      </c>
      <c r="DS211">
        <f t="shared" si="305"/>
        <v>0</v>
      </c>
      <c r="DT211">
        <f t="shared" si="295"/>
        <v>0</v>
      </c>
      <c r="DU211">
        <f t="shared" si="296"/>
        <v>0</v>
      </c>
      <c r="DV211">
        <f t="shared" si="297"/>
        <v>0</v>
      </c>
      <c r="DW211">
        <f t="shared" si="280"/>
        <v>0</v>
      </c>
      <c r="DX211">
        <f t="shared" si="281"/>
        <v>0</v>
      </c>
      <c r="DY211">
        <f t="shared" si="282"/>
        <v>0</v>
      </c>
      <c r="DZ211">
        <f t="shared" si="294"/>
        <v>0</v>
      </c>
      <c r="EA211" s="17">
        <f t="shared" si="290"/>
        <v>1</v>
      </c>
      <c r="EB211" s="85" t="str">
        <f>IF(COUNT(FIND(" with ",DJ211))=1,SUBSTITUTE(DJ211,CONCATENATE(DI211," with"),""),"")</f>
        <v/>
      </c>
      <c r="EC211" s="85" t="str">
        <f t="shared" si="289"/>
        <v/>
      </c>
      <c r="ED211" s="85"/>
      <c r="EE211" s="65"/>
      <c r="EG211" s="85"/>
      <c r="EH211" s="62" t="s">
        <v>827</v>
      </c>
      <c r="EI211" s="63" t="s">
        <v>526</v>
      </c>
      <c r="EJ211" s="66" t="s">
        <v>816</v>
      </c>
      <c r="EO211" s="65" t="s">
        <v>345</v>
      </c>
      <c r="EP211" s="65" t="s">
        <v>345</v>
      </c>
      <c r="EQ211" s="69" t="s">
        <v>933</v>
      </c>
      <c r="ER211" s="69" t="s">
        <v>1843</v>
      </c>
      <c r="ES211" s="69" t="s">
        <v>644</v>
      </c>
      <c r="ET211" s="78" t="s">
        <v>628</v>
      </c>
      <c r="EU211" s="69" t="s">
        <v>628</v>
      </c>
      <c r="EV211" s="69" t="s">
        <v>629</v>
      </c>
      <c r="EW211" s="69" t="s">
        <v>629</v>
      </c>
      <c r="EX211" s="69" t="s">
        <v>621</v>
      </c>
      <c r="EY211" s="69" t="s">
        <v>623</v>
      </c>
      <c r="EZ211" s="69" t="s">
        <v>635</v>
      </c>
      <c r="FA211" s="69" t="s">
        <v>635</v>
      </c>
      <c r="FB211" s="84" t="str">
        <f>""</f>
        <v/>
      </c>
      <c r="FH211" s="84">
        <f t="shared" si="286"/>
        <v>0</v>
      </c>
      <c r="FI211" s="84">
        <f t="shared" si="287"/>
        <v>1</v>
      </c>
      <c r="FJ211" s="85" t="str">
        <f>""</f>
        <v/>
      </c>
    </row>
    <row r="212" spans="100:166" x14ac:dyDescent="0.25">
      <c r="CV212">
        <f t="shared" ca="1" si="283"/>
        <v>1</v>
      </c>
      <c r="CW212" s="58" t="str">
        <f>'Harad and Umbar'!W52</f>
        <v/>
      </c>
      <c r="DC212" s="84">
        <f t="shared" si="269"/>
        <v>1</v>
      </c>
      <c r="DD212">
        <f>'Harad and Umbar'!S11</f>
        <v>0</v>
      </c>
      <c r="DE212" t="str">
        <f>'Harad and Umbar'!B11</f>
        <v>Haradrim King</v>
      </c>
      <c r="DF212" s="84" t="str">
        <f>'Harad and Umbar'!CW11</f>
        <v>-</v>
      </c>
      <c r="DK212" s="84"/>
      <c r="DL212">
        <f>LOOKUP(DK211,$EH:$EH,$EJ:$EJ)</f>
        <v>0</v>
      </c>
      <c r="DM212" s="84">
        <f t="shared" ref="DM212:DM215" si="309">DL212</f>
        <v>0</v>
      </c>
      <c r="DN212">
        <f t="shared" si="300"/>
        <v>0</v>
      </c>
      <c r="DO212">
        <f t="shared" si="301"/>
        <v>0</v>
      </c>
      <c r="DP212">
        <f t="shared" si="302"/>
        <v>0</v>
      </c>
      <c r="DQ212">
        <f t="shared" si="303"/>
        <v>0</v>
      </c>
      <c r="DR212">
        <f t="shared" si="304"/>
        <v>0</v>
      </c>
      <c r="DS212">
        <f t="shared" si="305"/>
        <v>0</v>
      </c>
      <c r="DT212">
        <f t="shared" si="295"/>
        <v>0</v>
      </c>
      <c r="DU212">
        <f t="shared" si="296"/>
        <v>0</v>
      </c>
      <c r="DV212">
        <f t="shared" si="297"/>
        <v>0</v>
      </c>
      <c r="DW212">
        <f t="shared" si="280"/>
        <v>0</v>
      </c>
      <c r="DX212">
        <f t="shared" si="281"/>
        <v>0</v>
      </c>
      <c r="DY212">
        <f t="shared" si="282"/>
        <v>0</v>
      </c>
      <c r="DZ212">
        <f t="shared" si="294"/>
        <v>0</v>
      </c>
      <c r="EA212" s="17">
        <f t="shared" si="290"/>
        <v>1</v>
      </c>
      <c r="EB212" s="85"/>
      <c r="EC212" s="85" t="str">
        <f t="shared" si="289"/>
        <v/>
      </c>
      <c r="ED212" s="85"/>
      <c r="EE212" s="65"/>
      <c r="EG212" s="85"/>
      <c r="EH212" s="62" t="s">
        <v>828</v>
      </c>
      <c r="EI212" s="63" t="s">
        <v>526</v>
      </c>
      <c r="EJ212" s="66" t="s">
        <v>818</v>
      </c>
      <c r="EO212" s="65" t="s">
        <v>934</v>
      </c>
      <c r="EP212" s="65" t="s">
        <v>345</v>
      </c>
      <c r="EQ212" s="69" t="s">
        <v>933</v>
      </c>
      <c r="ER212" s="69" t="s">
        <v>1843</v>
      </c>
      <c r="ES212" s="69" t="s">
        <v>644</v>
      </c>
      <c r="ET212" s="78" t="s">
        <v>628</v>
      </c>
      <c r="EU212" s="69" t="s">
        <v>624</v>
      </c>
      <c r="EV212" s="69" t="s">
        <v>629</v>
      </c>
      <c r="EW212" s="69" t="s">
        <v>629</v>
      </c>
      <c r="EX212" s="69" t="s">
        <v>621</v>
      </c>
      <c r="EY212" s="69" t="s">
        <v>623</v>
      </c>
      <c r="EZ212" s="69" t="s">
        <v>635</v>
      </c>
      <c r="FA212" s="69" t="s">
        <v>635</v>
      </c>
      <c r="FB212" s="84" t="str">
        <f>""</f>
        <v/>
      </c>
      <c r="FH212" s="84">
        <f t="shared" si="286"/>
        <v>1</v>
      </c>
      <c r="FI212" s="84">
        <f t="shared" si="287"/>
        <v>1</v>
      </c>
      <c r="FJ212" s="85" t="s">
        <v>1506</v>
      </c>
    </row>
    <row r="213" spans="100:166" x14ac:dyDescent="0.25">
      <c r="CV213">
        <f t="shared" ca="1" si="283"/>
        <v>1</v>
      </c>
      <c r="CW213" s="58" t="str">
        <f>'Harad and Umbar'!W53</f>
        <v/>
      </c>
      <c r="DC213" s="84">
        <f t="shared" si="269"/>
        <v>1</v>
      </c>
      <c r="DD213">
        <f>'Harad and Umbar'!S12</f>
        <v>0</v>
      </c>
      <c r="DE213" t="str">
        <f>'Harad and Umbar'!B12</f>
        <v>Haradrim King</v>
      </c>
      <c r="DF213" s="84" t="str">
        <f>'Harad and Umbar'!CW12</f>
        <v>-</v>
      </c>
      <c r="DK213" s="84"/>
      <c r="DL213">
        <f>LOOKUP(DK211,$EH:$EH,$EK:$EK)</f>
        <v>0</v>
      </c>
      <c r="DM213" s="84">
        <f t="shared" si="309"/>
        <v>0</v>
      </c>
      <c r="DN213">
        <f t="shared" si="300"/>
        <v>0</v>
      </c>
      <c r="DO213">
        <f t="shared" si="301"/>
        <v>0</v>
      </c>
      <c r="DP213">
        <f t="shared" si="302"/>
        <v>0</v>
      </c>
      <c r="DQ213">
        <f t="shared" si="303"/>
        <v>0</v>
      </c>
      <c r="DR213">
        <f t="shared" si="304"/>
        <v>0</v>
      </c>
      <c r="DS213">
        <f t="shared" si="305"/>
        <v>0</v>
      </c>
      <c r="DT213">
        <f t="shared" si="295"/>
        <v>0</v>
      </c>
      <c r="DU213">
        <f t="shared" si="296"/>
        <v>0</v>
      </c>
      <c r="DV213">
        <f t="shared" si="297"/>
        <v>0</v>
      </c>
      <c r="DW213">
        <f t="shared" si="280"/>
        <v>0</v>
      </c>
      <c r="DX213">
        <f t="shared" si="281"/>
        <v>0</v>
      </c>
      <c r="DY213">
        <f t="shared" si="282"/>
        <v>0</v>
      </c>
      <c r="DZ213">
        <f t="shared" si="294"/>
        <v>0</v>
      </c>
      <c r="EA213" s="17">
        <f t="shared" si="290"/>
        <v>1</v>
      </c>
      <c r="EB213" s="85"/>
      <c r="EC213" s="85" t="str">
        <f t="shared" si="289"/>
        <v/>
      </c>
      <c r="ED213" s="85"/>
      <c r="EE213" s="65"/>
      <c r="EG213" s="85"/>
      <c r="EH213" s="62" t="s">
        <v>527</v>
      </c>
      <c r="EI213" s="63" t="s">
        <v>527</v>
      </c>
      <c r="EJ213" s="64"/>
      <c r="EO213" s="65" t="s">
        <v>344</v>
      </c>
      <c r="EP213" s="65" t="s">
        <v>344</v>
      </c>
      <c r="EQ213" s="69" t="s">
        <v>933</v>
      </c>
      <c r="ER213" s="69" t="s">
        <v>1843</v>
      </c>
      <c r="ES213" s="69" t="s">
        <v>644</v>
      </c>
      <c r="ET213" s="78" t="s">
        <v>628</v>
      </c>
      <c r="EU213" s="69" t="s">
        <v>622</v>
      </c>
      <c r="EV213" s="69" t="s">
        <v>623</v>
      </c>
      <c r="EW213" s="69" t="s">
        <v>623</v>
      </c>
      <c r="EX213" s="69" t="s">
        <v>621</v>
      </c>
      <c r="EY213" s="69" t="s">
        <v>623</v>
      </c>
      <c r="EZ213" s="69" t="s">
        <v>623</v>
      </c>
      <c r="FA213" s="69" t="s">
        <v>623</v>
      </c>
      <c r="FB213" s="82" t="s">
        <v>1387</v>
      </c>
      <c r="FH213" s="84">
        <f t="shared" si="286"/>
        <v>0</v>
      </c>
      <c r="FI213" s="84">
        <f t="shared" si="287"/>
        <v>1</v>
      </c>
      <c r="FJ213" s="85" t="s">
        <v>1507</v>
      </c>
    </row>
    <row r="214" spans="100:166" x14ac:dyDescent="0.25">
      <c r="CV214">
        <f t="shared" ca="1" si="283"/>
        <v>1</v>
      </c>
      <c r="CW214" s="58" t="str">
        <f>'Harad and Umbar'!W54</f>
        <v/>
      </c>
      <c r="DC214" s="84">
        <f t="shared" si="269"/>
        <v>1</v>
      </c>
      <c r="DD214">
        <f>'Harad and Umbar'!S13</f>
        <v>0</v>
      </c>
      <c r="DE214" t="str">
        <f>'Harad and Umbar'!B13</f>
        <v>Haradrim Chieftain</v>
      </c>
      <c r="DF214" s="84" t="str">
        <f>'Harad and Umbar'!CW13</f>
        <v>-</v>
      </c>
      <c r="DK214" s="84"/>
      <c r="DL214">
        <f>LOOKUP(DK211,$EH:$EH,$EL:$EL)</f>
        <v>0</v>
      </c>
      <c r="DM214" s="84">
        <f t="shared" si="309"/>
        <v>0</v>
      </c>
      <c r="DN214">
        <f t="shared" si="300"/>
        <v>0</v>
      </c>
      <c r="DO214">
        <f t="shared" si="301"/>
        <v>0</v>
      </c>
      <c r="DP214">
        <f t="shared" si="302"/>
        <v>0</v>
      </c>
      <c r="DQ214">
        <f t="shared" si="303"/>
        <v>0</v>
      </c>
      <c r="DR214">
        <f t="shared" si="304"/>
        <v>0</v>
      </c>
      <c r="DS214">
        <f t="shared" si="305"/>
        <v>0</v>
      </c>
      <c r="DT214">
        <f t="shared" si="295"/>
        <v>0</v>
      </c>
      <c r="DU214">
        <f t="shared" si="296"/>
        <v>0</v>
      </c>
      <c r="DV214">
        <f t="shared" si="297"/>
        <v>0</v>
      </c>
      <c r="DW214">
        <f t="shared" si="280"/>
        <v>0</v>
      </c>
      <c r="DX214">
        <f t="shared" si="281"/>
        <v>0</v>
      </c>
      <c r="DY214">
        <f t="shared" si="282"/>
        <v>0</v>
      </c>
      <c r="DZ214">
        <f t="shared" si="294"/>
        <v>0</v>
      </c>
      <c r="EA214" s="17">
        <f t="shared" si="290"/>
        <v>1</v>
      </c>
      <c r="EB214" s="85"/>
      <c r="EC214" s="85" t="str">
        <f t="shared" si="289"/>
        <v/>
      </c>
      <c r="ED214" s="85"/>
      <c r="EG214" s="85"/>
      <c r="EH214" s="62" t="s">
        <v>829</v>
      </c>
      <c r="EI214" s="63" t="s">
        <v>527</v>
      </c>
      <c r="EJ214" s="64" t="s">
        <v>32</v>
      </c>
      <c r="EO214" s="65" t="s">
        <v>894</v>
      </c>
      <c r="EP214" s="65" t="s">
        <v>894</v>
      </c>
      <c r="EQ214" s="69" t="s">
        <v>779</v>
      </c>
      <c r="ER214" s="69" t="s">
        <v>1843</v>
      </c>
      <c r="ES214" s="69" t="s">
        <v>647</v>
      </c>
      <c r="ET214" s="78" t="s">
        <v>621</v>
      </c>
      <c r="EU214" s="69" t="s">
        <v>621</v>
      </c>
      <c r="EV214" s="69" t="s">
        <v>635</v>
      </c>
      <c r="EW214" s="69" t="s">
        <v>629</v>
      </c>
      <c r="EX214" s="69" t="s">
        <v>621</v>
      </c>
      <c r="EY214" s="69" t="s">
        <v>635</v>
      </c>
      <c r="EZ214" s="69" t="s">
        <v>621</v>
      </c>
      <c r="FA214" s="69" t="s">
        <v>635</v>
      </c>
      <c r="FB214" s="73" t="s">
        <v>996</v>
      </c>
      <c r="FH214" s="84">
        <f t="shared" si="286"/>
        <v>0</v>
      </c>
      <c r="FI214" s="84">
        <f t="shared" si="287"/>
        <v>1</v>
      </c>
      <c r="FJ214" s="85" t="str">
        <f>""</f>
        <v/>
      </c>
    </row>
    <row r="215" spans="100:166" x14ac:dyDescent="0.25">
      <c r="CV215">
        <f t="shared" ca="1" si="283"/>
        <v>1</v>
      </c>
      <c r="CW215" s="58" t="str">
        <f>'Harad and Umbar'!W55</f>
        <v/>
      </c>
      <c r="DC215" s="84">
        <f t="shared" si="269"/>
        <v>1</v>
      </c>
      <c r="DD215">
        <f>'Harad and Umbar'!S14</f>
        <v>0</v>
      </c>
      <c r="DE215" t="str">
        <f>'Harad and Umbar'!B14</f>
        <v>Haradrim Chieftain</v>
      </c>
      <c r="DF215" s="84" t="str">
        <f>'Harad and Umbar'!CW14</f>
        <v>-</v>
      </c>
      <c r="DK215" s="84"/>
      <c r="DL215">
        <f>LOOKUP(DK211,$EH:$EH,$EM:$EM)</f>
        <v>0</v>
      </c>
      <c r="DM215" s="84">
        <f t="shared" si="309"/>
        <v>0</v>
      </c>
      <c r="DN215">
        <f t="shared" si="300"/>
        <v>0</v>
      </c>
      <c r="DO215">
        <f t="shared" si="301"/>
        <v>0</v>
      </c>
      <c r="DP215">
        <f t="shared" si="302"/>
        <v>0</v>
      </c>
      <c r="DQ215">
        <f t="shared" si="303"/>
        <v>0</v>
      </c>
      <c r="DR215">
        <f t="shared" si="304"/>
        <v>0</v>
      </c>
      <c r="DS215">
        <f t="shared" si="305"/>
        <v>0</v>
      </c>
      <c r="DT215">
        <f t="shared" si="295"/>
        <v>0</v>
      </c>
      <c r="DU215">
        <f t="shared" si="296"/>
        <v>0</v>
      </c>
      <c r="DV215">
        <f t="shared" si="297"/>
        <v>0</v>
      </c>
      <c r="DW215">
        <f t="shared" si="280"/>
        <v>0</v>
      </c>
      <c r="DX215">
        <f t="shared" si="281"/>
        <v>0</v>
      </c>
      <c r="DY215">
        <f t="shared" si="282"/>
        <v>0</v>
      </c>
      <c r="DZ215">
        <f t="shared" si="294"/>
        <v>0</v>
      </c>
      <c r="EA215" s="17">
        <f t="shared" si="290"/>
        <v>1</v>
      </c>
      <c r="EB215" s="85"/>
      <c r="EC215" s="85" t="str">
        <f t="shared" si="289"/>
        <v/>
      </c>
      <c r="ED215" s="85"/>
      <c r="EG215" s="85"/>
      <c r="EH215" s="62" t="s">
        <v>830</v>
      </c>
      <c r="EI215" s="63" t="s">
        <v>527</v>
      </c>
      <c r="EJ215" s="64" t="s">
        <v>549</v>
      </c>
      <c r="EO215" s="65" t="s">
        <v>394</v>
      </c>
      <c r="EP215" s="65" t="s">
        <v>394</v>
      </c>
      <c r="EQ215" s="69" t="s">
        <v>926</v>
      </c>
      <c r="ER215" s="69" t="s">
        <v>1843</v>
      </c>
      <c r="ES215" s="69" t="s">
        <v>935</v>
      </c>
      <c r="ET215" s="78" t="s">
        <v>621</v>
      </c>
      <c r="EU215" s="69" t="s">
        <v>628</v>
      </c>
      <c r="EV215" s="69" t="s">
        <v>629</v>
      </c>
      <c r="EW215" s="69" t="s">
        <v>629</v>
      </c>
      <c r="EX215" s="69" t="s">
        <v>623</v>
      </c>
      <c r="EY215" s="69" t="s">
        <v>623</v>
      </c>
      <c r="EZ215" s="69" t="s">
        <v>635</v>
      </c>
      <c r="FA215" s="69" t="s">
        <v>635</v>
      </c>
      <c r="FB215" s="84" t="str">
        <f>""</f>
        <v/>
      </c>
      <c r="FH215" s="84">
        <f t="shared" si="286"/>
        <v>1</v>
      </c>
      <c r="FI215" s="84">
        <f t="shared" si="287"/>
        <v>1</v>
      </c>
      <c r="FJ215" s="85" t="s">
        <v>1508</v>
      </c>
    </row>
    <row r="216" spans="100:166" x14ac:dyDescent="0.25">
      <c r="CV216">
        <f t="shared" ca="1" si="283"/>
        <v>1</v>
      </c>
      <c r="CW216" s="58" t="str">
        <f>'Harad and Umbar'!W56</f>
        <v/>
      </c>
      <c r="DC216" s="84">
        <f t="shared" si="269"/>
        <v>1</v>
      </c>
      <c r="DD216">
        <f>'Harad and Umbar'!S15</f>
        <v>0</v>
      </c>
      <c r="DE216" t="str">
        <f>'Harad and Umbar'!B15</f>
        <v>Haradrim Chieftain</v>
      </c>
      <c r="DF216" s="84" t="str">
        <f>'Harad and Umbar'!CW15</f>
        <v>-</v>
      </c>
      <c r="DH216">
        <v>43</v>
      </c>
      <c r="DI216">
        <f>LOOKUP(DH216,$DC:$DC,$DE:$DE)</f>
        <v>0</v>
      </c>
      <c r="DJ216">
        <f>LOOKUP(DH216,$DC:$DC,$DF:$DF)</f>
        <v>0</v>
      </c>
      <c r="DK216" s="61">
        <f t="shared" ref="DK216" si="310">IF(DI216=0,0,CONCATENATE(DI216,IF(OR(COUNT(FIND("Horse",DJ216))=1,COUNT(FIND("Warg",DJ216))=1,COUNT(FIND("Engineer Captain",DJ216))=1,COUNT(FIND("War Camel",DJ216))=1,COUNT(FIND("Fell warg",DJ216))=1,COUNT(FIND("The white warg",DJ216))=1),"1.",""),IF(OR(COUNT(FIND("armoured horse",DJ216))=1,COUNT(FIND("Troll",DJ216))=1,COUNT(FIND("Mahûd Beastmaster",DJ216))=1,COUNT(FIND("Signal Tower",DJ216))=1),"2.",""),IF(OR(COUNT(FIND("Fell Beast",DJ216))=1,COUNT(FIND("Upgraded Crew",DJ216))=1,COUNT(FIND("Khandish chariot",DJ216))=1),"3.",""),IF(COUNT(FIND("armoured Fell beast",DJ216))=1,"4.",""),IF(COUNT(FIND("Horned Fell beast",DJ216))=1,"5.","")))</f>
        <v>0</v>
      </c>
      <c r="DL216">
        <f>LOOKUP(DK216,$EH:$EH,$EI:$EI)</f>
        <v>0</v>
      </c>
      <c r="DM216" s="61">
        <f t="shared" ref="DM216" si="311">IF(DL216=0,0,CONCATENATE(DL216,IF(OR(COUNT(FIND("Morgul Arrows",DJ216))=1,COUNT(FIND("Shield",DJ216))=1,COUNT(FIND("The One Ring",DJ216))=1,COUNT(FIND("Breathe Fire",DJ216))=1,COUNT(FIND("Campfire",DJ216))=1,COUNT(FIND("Stone Flail",DJ216))=1),"1.",""),IF(OR(COUNT(FIND("Armour",DJ216))=1,COUNT(FIND("Fly",DJ216))=1,COUNT(FIND("Crown of Morgul",DJ216))=1,COUNT(FIND("War Drum",DJ216))=1),"2.",""),IF(OR(COUNT(FIND("Heavy armour",DJ216))=1,COUNT(FIND("Tough hide",DJ216))=1,COUNT(FIND("Gnarled Hide",DJ216))=1),"3.",""),IF(OR(COUNT(FIND("Wyrmtongue",DJ216))=1,COUNT(FIND("Foul Temperament",DJ216))=1,COUNT(FIND("Easterling War drum",DJ216))=1),"4.","")))</f>
        <v>0</v>
      </c>
      <c r="DN216">
        <f t="shared" si="300"/>
        <v>0</v>
      </c>
      <c r="DO216">
        <f t="shared" si="301"/>
        <v>0</v>
      </c>
      <c r="DP216">
        <f t="shared" si="302"/>
        <v>0</v>
      </c>
      <c r="DQ216">
        <f t="shared" si="303"/>
        <v>0</v>
      </c>
      <c r="DR216">
        <f t="shared" si="304"/>
        <v>0</v>
      </c>
      <c r="DS216">
        <f t="shared" si="305"/>
        <v>0</v>
      </c>
      <c r="DT216">
        <f t="shared" si="295"/>
        <v>0</v>
      </c>
      <c r="DU216">
        <f t="shared" si="296"/>
        <v>0</v>
      </c>
      <c r="DV216">
        <f t="shared" si="297"/>
        <v>0</v>
      </c>
      <c r="DW216">
        <f t="shared" si="280"/>
        <v>0</v>
      </c>
      <c r="DX216">
        <f t="shared" si="281"/>
        <v>0</v>
      </c>
      <c r="DY216">
        <f t="shared" si="282"/>
        <v>0</v>
      </c>
      <c r="DZ216">
        <f t="shared" si="294"/>
        <v>0</v>
      </c>
      <c r="EA216" s="17">
        <f t="shared" si="290"/>
        <v>1</v>
      </c>
      <c r="EB216" s="85" t="str">
        <f>IF(COUNT(FIND(" with ",DJ216))=1,SUBSTITUTE(DJ216,CONCATENATE(DI216," with"),""),"")</f>
        <v/>
      </c>
      <c r="EC216" s="85" t="str">
        <f t="shared" si="289"/>
        <v/>
      </c>
      <c r="ED216" s="85"/>
      <c r="EG216" s="85"/>
      <c r="EH216" s="62" t="s">
        <v>831</v>
      </c>
      <c r="EI216" s="63" t="s">
        <v>527</v>
      </c>
      <c r="EJ216" s="64" t="s">
        <v>315</v>
      </c>
      <c r="EO216" s="65" t="s">
        <v>893</v>
      </c>
      <c r="EP216" s="65" t="s">
        <v>394</v>
      </c>
      <c r="EQ216" s="69" t="s">
        <v>926</v>
      </c>
      <c r="ER216" s="69" t="s">
        <v>1843</v>
      </c>
      <c r="ES216" s="69" t="s">
        <v>935</v>
      </c>
      <c r="ET216" s="78" t="s">
        <v>621</v>
      </c>
      <c r="EU216" s="69" t="s">
        <v>624</v>
      </c>
      <c r="EV216" s="69" t="s">
        <v>629</v>
      </c>
      <c r="EW216" s="69" t="s">
        <v>629</v>
      </c>
      <c r="EX216" s="69" t="s">
        <v>623</v>
      </c>
      <c r="EY216" s="69" t="s">
        <v>623</v>
      </c>
      <c r="EZ216" s="69" t="s">
        <v>635</v>
      </c>
      <c r="FA216" s="69" t="s">
        <v>635</v>
      </c>
      <c r="FB216" s="84" t="str">
        <f>""</f>
        <v/>
      </c>
      <c r="FH216" s="84">
        <f t="shared" si="286"/>
        <v>0</v>
      </c>
      <c r="FI216" s="84">
        <f t="shared" si="287"/>
        <v>1</v>
      </c>
      <c r="FJ216" s="85" t="s">
        <v>2060</v>
      </c>
    </row>
    <row r="217" spans="100:166" x14ac:dyDescent="0.25">
      <c r="CV217">
        <f t="shared" ca="1" si="283"/>
        <v>1</v>
      </c>
      <c r="CW217" s="58" t="str">
        <f>'Harad and Umbar'!W57</f>
        <v/>
      </c>
      <c r="DC217" s="84">
        <f t="shared" si="269"/>
        <v>1</v>
      </c>
      <c r="DD217">
        <f>'Harad and Umbar'!S16</f>
        <v>0</v>
      </c>
      <c r="DE217" t="str">
        <f>'Harad and Umbar'!B16</f>
        <v>Haradrim Chieftain</v>
      </c>
      <c r="DF217" s="84" t="str">
        <f>'Harad and Umbar'!CW16</f>
        <v>-</v>
      </c>
      <c r="DK217" s="84"/>
      <c r="DL217">
        <f>LOOKUP(DK216,$EH:$EH,$EJ:$EJ)</f>
        <v>0</v>
      </c>
      <c r="DM217" s="84">
        <f t="shared" ref="DM217:DM220" si="312">DL217</f>
        <v>0</v>
      </c>
      <c r="DN217">
        <f t="shared" si="300"/>
        <v>0</v>
      </c>
      <c r="DO217">
        <f t="shared" si="301"/>
        <v>0</v>
      </c>
      <c r="DP217">
        <f t="shared" si="302"/>
        <v>0</v>
      </c>
      <c r="DQ217">
        <f t="shared" si="303"/>
        <v>0</v>
      </c>
      <c r="DR217">
        <f t="shared" si="304"/>
        <v>0</v>
      </c>
      <c r="DS217">
        <f t="shared" si="305"/>
        <v>0</v>
      </c>
      <c r="DT217">
        <f t="shared" si="295"/>
        <v>0</v>
      </c>
      <c r="DU217">
        <f t="shared" si="296"/>
        <v>0</v>
      </c>
      <c r="DV217">
        <f t="shared" si="297"/>
        <v>0</v>
      </c>
      <c r="DW217">
        <f t="shared" si="280"/>
        <v>0</v>
      </c>
      <c r="DX217">
        <f t="shared" si="281"/>
        <v>0</v>
      </c>
      <c r="DY217">
        <f t="shared" si="282"/>
        <v>0</v>
      </c>
      <c r="DZ217">
        <f t="shared" si="294"/>
        <v>0</v>
      </c>
      <c r="EA217" s="17">
        <f t="shared" si="290"/>
        <v>1</v>
      </c>
      <c r="EB217" s="85"/>
      <c r="EC217" s="85" t="str">
        <f t="shared" si="289"/>
        <v/>
      </c>
      <c r="ED217" s="85"/>
      <c r="EG217" s="85"/>
      <c r="EH217" s="62" t="s">
        <v>832</v>
      </c>
      <c r="EI217" s="63" t="s">
        <v>527</v>
      </c>
      <c r="EJ217" s="66" t="s">
        <v>816</v>
      </c>
      <c r="EO217" s="65" t="s">
        <v>343</v>
      </c>
      <c r="EP217" s="65" t="s">
        <v>343</v>
      </c>
      <c r="EQ217" s="69" t="s">
        <v>929</v>
      </c>
      <c r="ER217" s="69" t="s">
        <v>930</v>
      </c>
      <c r="ES217" s="69" t="s">
        <v>931</v>
      </c>
      <c r="ET217" s="78" t="s">
        <v>622</v>
      </c>
      <c r="EU217" s="69" t="s">
        <v>622</v>
      </c>
      <c r="EV217" s="69" t="s">
        <v>635</v>
      </c>
      <c r="EW217" s="69" t="s">
        <v>624</v>
      </c>
      <c r="EX217" s="69" t="s">
        <v>621</v>
      </c>
      <c r="EY217" s="69" t="s">
        <v>645</v>
      </c>
      <c r="EZ217" s="69" t="s">
        <v>624</v>
      </c>
      <c r="FA217" s="69" t="s">
        <v>645</v>
      </c>
      <c r="FB217" s="70" t="s">
        <v>932</v>
      </c>
      <c r="FH217" s="84">
        <f t="shared" si="286"/>
        <v>0</v>
      </c>
      <c r="FI217" s="84">
        <f t="shared" si="287"/>
        <v>1</v>
      </c>
      <c r="FJ217" s="85" t="str">
        <f>""</f>
        <v/>
      </c>
    </row>
    <row r="218" spans="100:166" x14ac:dyDescent="0.25">
      <c r="CV218">
        <f t="shared" ca="1" si="283"/>
        <v>1</v>
      </c>
      <c r="CW218" s="58" t="str">
        <f>'Harad and Umbar'!W58</f>
        <v/>
      </c>
      <c r="DC218" s="84">
        <f t="shared" si="269"/>
        <v>1</v>
      </c>
      <c r="DD218">
        <f>'Harad and Umbar'!S17</f>
        <v>0</v>
      </c>
      <c r="DE218" t="str">
        <f>'Harad and Umbar'!B17</f>
        <v>Haradrim Taskmaster</v>
      </c>
      <c r="DF218" s="84" t="str">
        <f>'Harad and Umbar'!CW17</f>
        <v>-</v>
      </c>
      <c r="DK218" s="84"/>
      <c r="DL218">
        <f>LOOKUP(DK216,$EH:$EH,$EK:$EK)</f>
        <v>0</v>
      </c>
      <c r="DM218" s="84">
        <f t="shared" si="312"/>
        <v>0</v>
      </c>
      <c r="DN218">
        <f t="shared" si="300"/>
        <v>0</v>
      </c>
      <c r="DO218">
        <f t="shared" si="301"/>
        <v>0</v>
      </c>
      <c r="DP218">
        <f t="shared" si="302"/>
        <v>0</v>
      </c>
      <c r="DQ218">
        <f t="shared" si="303"/>
        <v>0</v>
      </c>
      <c r="DR218">
        <f t="shared" si="304"/>
        <v>0</v>
      </c>
      <c r="DS218">
        <f t="shared" si="305"/>
        <v>0</v>
      </c>
      <c r="DT218">
        <f t="shared" si="295"/>
        <v>0</v>
      </c>
      <c r="DU218">
        <f t="shared" si="296"/>
        <v>0</v>
      </c>
      <c r="DV218">
        <f t="shared" si="297"/>
        <v>0</v>
      </c>
      <c r="DW218">
        <f t="shared" si="280"/>
        <v>0</v>
      </c>
      <c r="DX218">
        <f t="shared" si="281"/>
        <v>0</v>
      </c>
      <c r="DY218">
        <f t="shared" si="282"/>
        <v>0</v>
      </c>
      <c r="DZ218">
        <f t="shared" si="294"/>
        <v>0</v>
      </c>
      <c r="EA218" s="17">
        <f t="shared" si="290"/>
        <v>1</v>
      </c>
      <c r="EB218" s="85"/>
      <c r="EC218" s="85" t="str">
        <f t="shared" si="289"/>
        <v/>
      </c>
      <c r="ED218" s="85"/>
      <c r="EG218" s="85"/>
      <c r="EH218" s="62" t="s">
        <v>833</v>
      </c>
      <c r="EI218" s="63" t="s">
        <v>527</v>
      </c>
      <c r="EJ218" s="66" t="s">
        <v>818</v>
      </c>
      <c r="EO218" s="65" t="s">
        <v>2633</v>
      </c>
      <c r="EP218" s="65" t="s">
        <v>2633</v>
      </c>
      <c r="EQ218" s="69" t="s">
        <v>547</v>
      </c>
      <c r="ER218" s="69" t="s">
        <v>547</v>
      </c>
      <c r="ES218" s="69" t="s">
        <v>547</v>
      </c>
      <c r="ET218" s="79" t="s">
        <v>547</v>
      </c>
      <c r="EU218" s="69" t="s">
        <v>547</v>
      </c>
      <c r="EV218" s="69" t="s">
        <v>547</v>
      </c>
      <c r="EW218" s="69" t="s">
        <v>547</v>
      </c>
      <c r="EX218" s="69" t="s">
        <v>547</v>
      </c>
      <c r="EY218" s="69" t="s">
        <v>547</v>
      </c>
      <c r="EZ218" s="69" t="s">
        <v>547</v>
      </c>
      <c r="FA218" s="69" t="s">
        <v>547</v>
      </c>
      <c r="FB218" s="73" t="s">
        <v>2825</v>
      </c>
      <c r="FH218" s="84">
        <f t="shared" si="286"/>
        <v>1</v>
      </c>
      <c r="FI218" s="84">
        <f t="shared" si="287"/>
        <v>1</v>
      </c>
      <c r="FJ218" s="85" t="s">
        <v>977</v>
      </c>
    </row>
    <row r="219" spans="100:166" x14ac:dyDescent="0.25">
      <c r="CV219">
        <f t="shared" ca="1" si="283"/>
        <v>1</v>
      </c>
      <c r="CW219" s="58" t="str">
        <f>'Harad and Umbar'!W59</f>
        <v/>
      </c>
      <c r="DC219" s="84">
        <f t="shared" si="269"/>
        <v>1</v>
      </c>
      <c r="DD219">
        <f>'Harad and Umbar'!S18</f>
        <v>0</v>
      </c>
      <c r="DE219" t="str">
        <f>'Harad and Umbar'!B18</f>
        <v>Corsair Captain</v>
      </c>
      <c r="DF219" s="84" t="str">
        <f>'Harad and Umbar'!CW18</f>
        <v>-</v>
      </c>
      <c r="DK219" s="84"/>
      <c r="DL219">
        <f>LOOKUP(DK216,$EH:$EH,$EL:$EL)</f>
        <v>0</v>
      </c>
      <c r="DM219" s="84">
        <f t="shared" si="312"/>
        <v>0</v>
      </c>
      <c r="DN219">
        <f t="shared" si="300"/>
        <v>0</v>
      </c>
      <c r="DO219">
        <f t="shared" si="301"/>
        <v>0</v>
      </c>
      <c r="DP219">
        <f t="shared" si="302"/>
        <v>0</v>
      </c>
      <c r="DQ219">
        <f t="shared" si="303"/>
        <v>0</v>
      </c>
      <c r="DR219">
        <f t="shared" si="304"/>
        <v>0</v>
      </c>
      <c r="DS219">
        <f t="shared" si="305"/>
        <v>0</v>
      </c>
      <c r="DT219">
        <f t="shared" si="295"/>
        <v>0</v>
      </c>
      <c r="DU219">
        <f t="shared" si="296"/>
        <v>0</v>
      </c>
      <c r="DV219">
        <f t="shared" si="297"/>
        <v>0</v>
      </c>
      <c r="DW219">
        <f t="shared" si="280"/>
        <v>0</v>
      </c>
      <c r="DX219">
        <f t="shared" si="281"/>
        <v>0</v>
      </c>
      <c r="DY219">
        <f t="shared" si="282"/>
        <v>0</v>
      </c>
      <c r="DZ219">
        <f t="shared" si="294"/>
        <v>0</v>
      </c>
      <c r="EA219" s="17">
        <f t="shared" si="290"/>
        <v>1</v>
      </c>
      <c r="EB219" s="85"/>
      <c r="EC219" s="85" t="str">
        <f t="shared" si="289"/>
        <v/>
      </c>
      <c r="ED219" s="85"/>
      <c r="EG219" s="85"/>
      <c r="EH219" s="62" t="s">
        <v>528</v>
      </c>
      <c r="EI219" s="63" t="s">
        <v>528</v>
      </c>
      <c r="EJ219" s="64"/>
      <c r="EO219" s="65" t="s">
        <v>2457</v>
      </c>
      <c r="EP219" s="65" t="s">
        <v>2457</v>
      </c>
      <c r="EQ219" s="69" t="s">
        <v>950</v>
      </c>
      <c r="ER219" s="69" t="s">
        <v>1846</v>
      </c>
      <c r="ES219" s="69" t="s">
        <v>2581</v>
      </c>
      <c r="ET219" s="78" t="s">
        <v>749</v>
      </c>
      <c r="EU219" s="69" t="s">
        <v>749</v>
      </c>
      <c r="EV219" s="69" t="s">
        <v>621</v>
      </c>
      <c r="EW219" s="69" t="s">
        <v>972</v>
      </c>
      <c r="EX219" s="69" t="s">
        <v>624</v>
      </c>
      <c r="EY219" s="69" t="s">
        <v>623</v>
      </c>
      <c r="EZ219" s="69" t="s">
        <v>726</v>
      </c>
      <c r="FA219" s="69" t="s">
        <v>645</v>
      </c>
      <c r="FB219" s="73" t="s">
        <v>2828</v>
      </c>
      <c r="FH219" s="84">
        <f t="shared" si="286"/>
        <v>0</v>
      </c>
      <c r="FI219" s="84">
        <f t="shared" si="287"/>
        <v>1</v>
      </c>
      <c r="FJ219" s="85" t="s">
        <v>1509</v>
      </c>
    </row>
    <row r="220" spans="100:166" x14ac:dyDescent="0.25">
      <c r="CV220">
        <f t="shared" ca="1" si="283"/>
        <v>1</v>
      </c>
      <c r="CW220" s="58" t="str">
        <f>'Harad and Umbar'!W60</f>
        <v/>
      </c>
      <c r="DC220" s="84">
        <f t="shared" si="269"/>
        <v>1</v>
      </c>
      <c r="DD220">
        <f>'Harad and Umbar'!S19</f>
        <v>0</v>
      </c>
      <c r="DE220" t="str">
        <f>'Harad and Umbar'!B19</f>
        <v>Corsair Captain</v>
      </c>
      <c r="DF220" s="84" t="str">
        <f>'Harad and Umbar'!CW19</f>
        <v>-</v>
      </c>
      <c r="DK220" s="84"/>
      <c r="DL220">
        <f>LOOKUP(DK216,$EH:$EH,$EM:$EM)</f>
        <v>0</v>
      </c>
      <c r="DM220" s="84">
        <f t="shared" si="312"/>
        <v>0</v>
      </c>
      <c r="DN220">
        <f t="shared" si="300"/>
        <v>0</v>
      </c>
      <c r="DO220">
        <f t="shared" si="301"/>
        <v>0</v>
      </c>
      <c r="DP220">
        <f t="shared" si="302"/>
        <v>0</v>
      </c>
      <c r="DQ220">
        <f t="shared" si="303"/>
        <v>0</v>
      </c>
      <c r="DR220">
        <f t="shared" si="304"/>
        <v>0</v>
      </c>
      <c r="DS220">
        <f t="shared" si="305"/>
        <v>0</v>
      </c>
      <c r="DT220">
        <f t="shared" si="295"/>
        <v>0</v>
      </c>
      <c r="DU220">
        <f t="shared" si="296"/>
        <v>0</v>
      </c>
      <c r="DV220">
        <f t="shared" si="297"/>
        <v>0</v>
      </c>
      <c r="DW220">
        <f t="shared" si="280"/>
        <v>0</v>
      </c>
      <c r="DX220">
        <f t="shared" si="281"/>
        <v>0</v>
      </c>
      <c r="DY220">
        <f t="shared" si="282"/>
        <v>0</v>
      </c>
      <c r="DZ220">
        <f t="shared" si="294"/>
        <v>0</v>
      </c>
      <c r="EA220" s="17">
        <f t="shared" si="290"/>
        <v>1</v>
      </c>
      <c r="EB220" s="85"/>
      <c r="EC220" s="85" t="str">
        <f t="shared" si="289"/>
        <v/>
      </c>
      <c r="ED220" s="85"/>
      <c r="EG220" s="85"/>
      <c r="EH220" s="62" t="s">
        <v>834</v>
      </c>
      <c r="EI220" s="63" t="s">
        <v>528</v>
      </c>
      <c r="EJ220" s="64" t="s">
        <v>32</v>
      </c>
      <c r="EO220" s="65" t="s">
        <v>337</v>
      </c>
      <c r="EP220" s="65" t="s">
        <v>337</v>
      </c>
      <c r="EQ220" s="69" t="s">
        <v>667</v>
      </c>
      <c r="ER220" s="69" t="s">
        <v>1843</v>
      </c>
      <c r="ES220" s="69" t="s">
        <v>981</v>
      </c>
      <c r="ET220" s="78" t="s">
        <v>623</v>
      </c>
      <c r="EU220" s="69" t="s">
        <v>628</v>
      </c>
      <c r="EV220" s="69" t="s">
        <v>635</v>
      </c>
      <c r="EW220" s="69" t="s">
        <v>635</v>
      </c>
      <c r="EX220" s="69" t="s">
        <v>624</v>
      </c>
      <c r="EY220" s="84" t="str">
        <f>""</f>
        <v/>
      </c>
      <c r="EZ220" s="84" t="str">
        <f>""</f>
        <v/>
      </c>
      <c r="FA220" s="84" t="str">
        <f>""</f>
        <v/>
      </c>
      <c r="FB220" s="70" t="s">
        <v>1079</v>
      </c>
      <c r="FH220" s="84">
        <f t="shared" si="286"/>
        <v>0</v>
      </c>
      <c r="FI220" s="84">
        <f t="shared" si="287"/>
        <v>1</v>
      </c>
      <c r="FJ220" s="85" t="str">
        <f>""</f>
        <v/>
      </c>
    </row>
    <row r="221" spans="100:166" x14ac:dyDescent="0.25">
      <c r="CV221">
        <f t="shared" ca="1" si="283"/>
        <v>1</v>
      </c>
      <c r="CW221" s="58" t="str">
        <f>'Harad and Umbar'!W61</f>
        <v/>
      </c>
      <c r="DC221" s="84">
        <f t="shared" si="269"/>
        <v>1</v>
      </c>
      <c r="DD221">
        <f>'Harad and Umbar'!S20</f>
        <v>0</v>
      </c>
      <c r="DE221" t="str">
        <f>'Harad and Umbar'!B20</f>
        <v>Corsair Captain</v>
      </c>
      <c r="DF221" s="84" t="str">
        <f>'Harad and Umbar'!CW20</f>
        <v>-</v>
      </c>
      <c r="DH221">
        <v>44</v>
      </c>
      <c r="DI221">
        <f>LOOKUP(DH221,$DC:$DC,$DE:$DE)</f>
        <v>0</v>
      </c>
      <c r="DJ221">
        <f>LOOKUP(DH221,$DC:$DC,$DF:$DF)</f>
        <v>0</v>
      </c>
      <c r="DK221" s="61">
        <f t="shared" ref="DK221" si="313">IF(DI221=0,0,CONCATENATE(DI221,IF(OR(COUNT(FIND("Horse",DJ221))=1,COUNT(FIND("Warg",DJ221))=1,COUNT(FIND("Engineer Captain",DJ221))=1,COUNT(FIND("War Camel",DJ221))=1,COUNT(FIND("Fell warg",DJ221))=1,COUNT(FIND("The white warg",DJ221))=1),"1.",""),IF(OR(COUNT(FIND("armoured horse",DJ221))=1,COUNT(FIND("Troll",DJ221))=1,COUNT(FIND("Mahûd Beastmaster",DJ221))=1,COUNT(FIND("Signal Tower",DJ221))=1),"2.",""),IF(OR(COUNT(FIND("Fell Beast",DJ221))=1,COUNT(FIND("Upgraded Crew",DJ221))=1,COUNT(FIND("Khandish chariot",DJ221))=1),"3.",""),IF(COUNT(FIND("armoured Fell beast",DJ221))=1,"4.",""),IF(COUNT(FIND("Horned Fell beast",DJ221))=1,"5.","")))</f>
        <v>0</v>
      </c>
      <c r="DL221">
        <f>LOOKUP(DK221,$EH:$EH,$EI:$EI)</f>
        <v>0</v>
      </c>
      <c r="DM221" s="61">
        <f t="shared" ref="DM221" si="314">IF(DL221=0,0,CONCATENATE(DL221,IF(OR(COUNT(FIND("Morgul Arrows",DJ221))=1,COUNT(FIND("Shield",DJ221))=1,COUNT(FIND("The One Ring",DJ221))=1,COUNT(FIND("Breathe Fire",DJ221))=1,COUNT(FIND("Campfire",DJ221))=1,COUNT(FIND("Stone Flail",DJ221))=1),"1.",""),IF(OR(COUNT(FIND("Armour",DJ221))=1,COUNT(FIND("Fly",DJ221))=1,COUNT(FIND("Crown of Morgul",DJ221))=1,COUNT(FIND("War Drum",DJ221))=1),"2.",""),IF(OR(COUNT(FIND("Heavy armour",DJ221))=1,COUNT(FIND("Tough hide",DJ221))=1,COUNT(FIND("Gnarled Hide",DJ221))=1),"3.",""),IF(OR(COUNT(FIND("Wyrmtongue",DJ221))=1,COUNT(FIND("Foul Temperament",DJ221))=1,COUNT(FIND("Easterling War drum",DJ221))=1),"4.","")))</f>
        <v>0</v>
      </c>
      <c r="DN221">
        <f t="shared" si="300"/>
        <v>0</v>
      </c>
      <c r="DO221">
        <f t="shared" si="301"/>
        <v>0</v>
      </c>
      <c r="DP221">
        <f t="shared" si="302"/>
        <v>0</v>
      </c>
      <c r="DQ221">
        <f t="shared" si="303"/>
        <v>0</v>
      </c>
      <c r="DR221">
        <f t="shared" si="304"/>
        <v>0</v>
      </c>
      <c r="DS221">
        <f t="shared" si="305"/>
        <v>0</v>
      </c>
      <c r="DT221">
        <f t="shared" si="295"/>
        <v>0</v>
      </c>
      <c r="DU221">
        <f t="shared" si="296"/>
        <v>0</v>
      </c>
      <c r="DV221">
        <f t="shared" si="297"/>
        <v>0</v>
      </c>
      <c r="DW221">
        <f t="shared" si="280"/>
        <v>0</v>
      </c>
      <c r="DX221">
        <f t="shared" si="281"/>
        <v>0</v>
      </c>
      <c r="DY221">
        <f t="shared" si="282"/>
        <v>0</v>
      </c>
      <c r="DZ221">
        <f t="shared" si="294"/>
        <v>0</v>
      </c>
      <c r="EA221" s="17">
        <f t="shared" si="290"/>
        <v>1</v>
      </c>
      <c r="EB221" s="85" t="str">
        <f>IF(COUNT(FIND(" with ",DJ221))=1,SUBSTITUTE(DJ221,CONCATENATE(DI221," with"),""),"")</f>
        <v/>
      </c>
      <c r="EC221" s="85" t="str">
        <f t="shared" si="289"/>
        <v/>
      </c>
      <c r="ED221" s="85"/>
      <c r="EG221" s="85"/>
      <c r="EH221" s="62" t="s">
        <v>835</v>
      </c>
      <c r="EI221" s="63" t="s">
        <v>528</v>
      </c>
      <c r="EJ221" s="64" t="s">
        <v>549</v>
      </c>
      <c r="EO221" s="65" t="s">
        <v>299</v>
      </c>
      <c r="EP221" s="65" t="s">
        <v>299</v>
      </c>
      <c r="EQ221" s="69" t="s">
        <v>929</v>
      </c>
      <c r="ER221" s="69" t="s">
        <v>930</v>
      </c>
      <c r="ES221" s="69" t="s">
        <v>946</v>
      </c>
      <c r="ET221" s="78" t="s">
        <v>624</v>
      </c>
      <c r="EU221" s="69" t="s">
        <v>621</v>
      </c>
      <c r="EV221" s="69" t="s">
        <v>629</v>
      </c>
      <c r="EW221" s="69" t="s">
        <v>623</v>
      </c>
      <c r="EX221" s="69" t="s">
        <v>621</v>
      </c>
      <c r="EY221" s="69" t="s">
        <v>629</v>
      </c>
      <c r="EZ221" s="69" t="s">
        <v>623</v>
      </c>
      <c r="FA221" s="69" t="s">
        <v>645</v>
      </c>
      <c r="FB221" s="70" t="s">
        <v>947</v>
      </c>
      <c r="FH221" s="84">
        <f t="shared" si="286"/>
        <v>1</v>
      </c>
      <c r="FI221" s="84">
        <f t="shared" si="287"/>
        <v>1</v>
      </c>
      <c r="FJ221" s="85" t="s">
        <v>1510</v>
      </c>
    </row>
    <row r="222" spans="100:166" x14ac:dyDescent="0.25">
      <c r="CV222">
        <f t="shared" ca="1" si="283"/>
        <v>1</v>
      </c>
      <c r="CW222" s="58" t="str">
        <f>'Harad and Umbar'!W62</f>
        <v/>
      </c>
      <c r="DC222" s="84">
        <f t="shared" si="269"/>
        <v>1</v>
      </c>
      <c r="DD222">
        <f>'Harad and Umbar'!S21</f>
        <v>0</v>
      </c>
      <c r="DE222" t="str">
        <f>'Harad and Umbar'!B21</f>
        <v>Corsair Captain</v>
      </c>
      <c r="DF222" s="84" t="str">
        <f>'Harad and Umbar'!CW21</f>
        <v>-</v>
      </c>
      <c r="DK222" s="84"/>
      <c r="DL222">
        <f>LOOKUP(DK221,$EH:$EH,$EJ:$EJ)</f>
        <v>0</v>
      </c>
      <c r="DM222" s="84">
        <f t="shared" ref="DM222:DM225" si="315">DL222</f>
        <v>0</v>
      </c>
      <c r="DN222">
        <f t="shared" si="300"/>
        <v>0</v>
      </c>
      <c r="DO222">
        <f t="shared" si="301"/>
        <v>0</v>
      </c>
      <c r="DP222">
        <f t="shared" si="302"/>
        <v>0</v>
      </c>
      <c r="DQ222">
        <f t="shared" si="303"/>
        <v>0</v>
      </c>
      <c r="DR222">
        <f t="shared" si="304"/>
        <v>0</v>
      </c>
      <c r="DS222">
        <f t="shared" si="305"/>
        <v>0</v>
      </c>
      <c r="DT222">
        <f t="shared" si="295"/>
        <v>0</v>
      </c>
      <c r="DU222">
        <f t="shared" si="296"/>
        <v>0</v>
      </c>
      <c r="DV222">
        <f t="shared" si="297"/>
        <v>0</v>
      </c>
      <c r="DW222">
        <f t="shared" si="280"/>
        <v>0</v>
      </c>
      <c r="DX222">
        <f t="shared" si="281"/>
        <v>0</v>
      </c>
      <c r="DY222">
        <f t="shared" si="282"/>
        <v>0</v>
      </c>
      <c r="DZ222">
        <f t="shared" si="294"/>
        <v>0</v>
      </c>
      <c r="EA222" s="17">
        <f t="shared" si="290"/>
        <v>1</v>
      </c>
      <c r="EB222" s="85"/>
      <c r="EC222" s="85" t="str">
        <f t="shared" si="289"/>
        <v/>
      </c>
      <c r="ED222" s="85"/>
      <c r="EG222" s="85"/>
      <c r="EH222" s="62" t="s">
        <v>836</v>
      </c>
      <c r="EI222" s="63" t="s">
        <v>528</v>
      </c>
      <c r="EJ222" s="64" t="s">
        <v>315</v>
      </c>
      <c r="EO222" s="65" t="s">
        <v>417</v>
      </c>
      <c r="EP222" s="65" t="s">
        <v>417</v>
      </c>
      <c r="EQ222" s="69" t="s">
        <v>619</v>
      </c>
      <c r="ER222" s="69" t="s">
        <v>1843</v>
      </c>
      <c r="ES222" s="69" t="s">
        <v>644</v>
      </c>
      <c r="ET222" s="78" t="s">
        <v>621</v>
      </c>
      <c r="EU222" s="69" t="s">
        <v>628</v>
      </c>
      <c r="EV222" s="69" t="s">
        <v>623</v>
      </c>
      <c r="EW222" s="69" t="s">
        <v>623</v>
      </c>
      <c r="EX222" s="69" t="s">
        <v>628</v>
      </c>
      <c r="EY222" s="69" t="s">
        <v>623</v>
      </c>
      <c r="EZ222" s="69" t="s">
        <v>623</v>
      </c>
      <c r="FA222" s="69" t="s">
        <v>635</v>
      </c>
      <c r="FB222" s="73" t="s">
        <v>1004</v>
      </c>
      <c r="FH222" s="84">
        <f t="shared" si="286"/>
        <v>0</v>
      </c>
      <c r="FI222" s="84">
        <f t="shared" si="287"/>
        <v>1</v>
      </c>
      <c r="FJ222" s="85" t="s">
        <v>1511</v>
      </c>
    </row>
    <row r="223" spans="100:166" x14ac:dyDescent="0.25">
      <c r="CV223">
        <f t="shared" ca="1" si="283"/>
        <v>1</v>
      </c>
      <c r="CW223" s="58" t="str">
        <f>'Harad and Umbar'!W63</f>
        <v/>
      </c>
      <c r="DC223" s="84">
        <f t="shared" si="269"/>
        <v>1</v>
      </c>
      <c r="DD223">
        <f>'Harad and Umbar'!S22</f>
        <v>0</v>
      </c>
      <c r="DE223" t="str">
        <f>'Harad and Umbar'!B22</f>
        <v>Corsair Bo'sun</v>
      </c>
      <c r="DF223" s="84" t="str">
        <f>'Harad and Umbar'!CW22</f>
        <v>-</v>
      </c>
      <c r="DK223" s="84"/>
      <c r="DL223">
        <f>LOOKUP(DK221,$EH:$EH,$EK:$EK)</f>
        <v>0</v>
      </c>
      <c r="DM223" s="84">
        <f t="shared" si="315"/>
        <v>0</v>
      </c>
      <c r="DN223">
        <f t="shared" si="300"/>
        <v>0</v>
      </c>
      <c r="DO223">
        <f t="shared" si="301"/>
        <v>0</v>
      </c>
      <c r="DP223">
        <f t="shared" si="302"/>
        <v>0</v>
      </c>
      <c r="DQ223">
        <f t="shared" si="303"/>
        <v>0</v>
      </c>
      <c r="DR223">
        <f t="shared" si="304"/>
        <v>0</v>
      </c>
      <c r="DS223">
        <f t="shared" si="305"/>
        <v>0</v>
      </c>
      <c r="DT223">
        <f t="shared" si="295"/>
        <v>0</v>
      </c>
      <c r="DU223">
        <f t="shared" si="296"/>
        <v>0</v>
      </c>
      <c r="DV223">
        <f t="shared" si="297"/>
        <v>0</v>
      </c>
      <c r="DW223">
        <f t="shared" si="280"/>
        <v>0</v>
      </c>
      <c r="DX223">
        <f t="shared" si="281"/>
        <v>0</v>
      </c>
      <c r="DY223">
        <f t="shared" si="282"/>
        <v>0</v>
      </c>
      <c r="DZ223">
        <f t="shared" si="294"/>
        <v>0</v>
      </c>
      <c r="EA223" s="17">
        <f t="shared" si="290"/>
        <v>1</v>
      </c>
      <c r="EB223" s="85"/>
      <c r="EC223" s="85" t="str">
        <f t="shared" si="289"/>
        <v/>
      </c>
      <c r="ED223" s="85"/>
      <c r="EG223" s="85"/>
      <c r="EH223" s="62" t="s">
        <v>837</v>
      </c>
      <c r="EI223" s="63" t="s">
        <v>528</v>
      </c>
      <c r="EJ223" s="66" t="s">
        <v>816</v>
      </c>
      <c r="EO223" s="65" t="s">
        <v>291</v>
      </c>
      <c r="EP223" s="65" t="s">
        <v>291</v>
      </c>
      <c r="EQ223" s="69" t="s">
        <v>1046</v>
      </c>
      <c r="ER223" s="69" t="s">
        <v>1843</v>
      </c>
      <c r="ES223" s="69" t="s">
        <v>1047</v>
      </c>
      <c r="ET223" s="78" t="s">
        <v>749</v>
      </c>
      <c r="EU223" s="69" t="s">
        <v>749</v>
      </c>
      <c r="EV223" s="69" t="s">
        <v>621</v>
      </c>
      <c r="EW223" s="69" t="s">
        <v>662</v>
      </c>
      <c r="EX223" s="69" t="s">
        <v>622</v>
      </c>
      <c r="EY223" s="69" t="s">
        <v>645</v>
      </c>
      <c r="EZ223" s="69" t="s">
        <v>662</v>
      </c>
      <c r="FA223" s="69" t="s">
        <v>645</v>
      </c>
      <c r="FB223" s="73" t="s">
        <v>1048</v>
      </c>
      <c r="FH223" s="84">
        <f t="shared" si="286"/>
        <v>0</v>
      </c>
      <c r="FI223" s="84">
        <f t="shared" si="287"/>
        <v>1</v>
      </c>
      <c r="FJ223" s="85" t="s">
        <v>1512</v>
      </c>
    </row>
    <row r="224" spans="100:166" x14ac:dyDescent="0.25">
      <c r="CV224">
        <f t="shared" ca="1" si="283"/>
        <v>1</v>
      </c>
      <c r="CW224" s="58" t="str">
        <f>'Harad and Umbar'!W64</f>
        <v/>
      </c>
      <c r="DC224" s="84">
        <f t="shared" si="269"/>
        <v>1</v>
      </c>
      <c r="DD224">
        <f>'Harad and Umbar'!S23</f>
        <v>0</v>
      </c>
      <c r="DE224" t="str">
        <f>'Harad and Umbar'!B23</f>
        <v>Corsair Bo'sun</v>
      </c>
      <c r="DF224" s="84" t="str">
        <f>'Harad and Umbar'!CW23</f>
        <v>-</v>
      </c>
      <c r="DK224" s="84"/>
      <c r="DL224">
        <f>LOOKUP(DK221,$EH:$EH,$EL:$EL)</f>
        <v>0</v>
      </c>
      <c r="DM224" s="84">
        <f t="shared" si="315"/>
        <v>0</v>
      </c>
      <c r="DN224">
        <f t="shared" si="300"/>
        <v>0</v>
      </c>
      <c r="DO224">
        <f t="shared" si="301"/>
        <v>0</v>
      </c>
      <c r="DP224">
        <f t="shared" si="302"/>
        <v>0</v>
      </c>
      <c r="DQ224">
        <f t="shared" si="303"/>
        <v>0</v>
      </c>
      <c r="DR224">
        <f t="shared" si="304"/>
        <v>0</v>
      </c>
      <c r="DS224">
        <f t="shared" si="305"/>
        <v>0</v>
      </c>
      <c r="DT224">
        <f t="shared" si="295"/>
        <v>0</v>
      </c>
      <c r="DU224">
        <f t="shared" si="296"/>
        <v>0</v>
      </c>
      <c r="DV224">
        <f t="shared" si="297"/>
        <v>0</v>
      </c>
      <c r="DW224">
        <f t="shared" ref="DW224:DW255" si="316">LOOKUP($DM224,$EO:$EO,EY:EY)</f>
        <v>0</v>
      </c>
      <c r="DX224">
        <f t="shared" ref="DX224:DX255" si="317">LOOKUP($DM224,$EO:$EO,EZ:EZ)</f>
        <v>0</v>
      </c>
      <c r="DY224">
        <f t="shared" ref="DY224:DY255" si="318">LOOKUP($DM224,$EO:$EO,FA:FA)</f>
        <v>0</v>
      </c>
      <c r="DZ224">
        <f t="shared" si="294"/>
        <v>0</v>
      </c>
      <c r="EA224" s="17">
        <f t="shared" si="290"/>
        <v>1</v>
      </c>
      <c r="EB224" s="85"/>
      <c r="EC224" s="85" t="str">
        <f t="shared" si="289"/>
        <v/>
      </c>
      <c r="ED224" s="85"/>
      <c r="EG224" s="85"/>
      <c r="EH224" s="62" t="s">
        <v>838</v>
      </c>
      <c r="EI224" s="63" t="s">
        <v>528</v>
      </c>
      <c r="EJ224" s="66" t="s">
        <v>818</v>
      </c>
      <c r="EO224" s="65" t="s">
        <v>364</v>
      </c>
      <c r="EP224" s="65" t="s">
        <v>364</v>
      </c>
      <c r="EQ224" s="69" t="s">
        <v>667</v>
      </c>
      <c r="ER224" s="69" t="s">
        <v>1843</v>
      </c>
      <c r="ES224" s="69" t="s">
        <v>644</v>
      </c>
      <c r="ET224" s="78" t="s">
        <v>621</v>
      </c>
      <c r="EU224" s="69" t="s">
        <v>668</v>
      </c>
      <c r="EV224" s="69" t="s">
        <v>635</v>
      </c>
      <c r="EW224" s="69" t="s">
        <v>635</v>
      </c>
      <c r="EX224" s="69" t="s">
        <v>624</v>
      </c>
      <c r="EY224" s="69" t="s">
        <v>629</v>
      </c>
      <c r="EZ224" s="69" t="s">
        <v>970</v>
      </c>
      <c r="FA224" s="69" t="s">
        <v>629</v>
      </c>
      <c r="FB224" s="70" t="s">
        <v>1091</v>
      </c>
      <c r="FH224" s="84">
        <f t="shared" si="286"/>
        <v>0</v>
      </c>
      <c r="FI224" s="84">
        <f t="shared" si="287"/>
        <v>1</v>
      </c>
      <c r="FJ224" s="85" t="s">
        <v>1513</v>
      </c>
    </row>
    <row r="225" spans="100:166" x14ac:dyDescent="0.25">
      <c r="CV225">
        <f t="shared" ca="1" si="283"/>
        <v>1</v>
      </c>
      <c r="CW225" s="58" t="str">
        <f>'Harad and Umbar'!W65</f>
        <v/>
      </c>
      <c r="DC225" s="84">
        <f t="shared" si="269"/>
        <v>1</v>
      </c>
      <c r="DD225">
        <f>'Harad and Umbar'!S24</f>
        <v>0</v>
      </c>
      <c r="DE225" t="str">
        <f>'Harad and Umbar'!B24</f>
        <v>Corsair Bo'sun</v>
      </c>
      <c r="DF225" s="84" t="str">
        <f>'Harad and Umbar'!CW24</f>
        <v>-</v>
      </c>
      <c r="DK225" s="84"/>
      <c r="DL225">
        <f>LOOKUP(DK221,$EH:$EH,$EM:$EM)</f>
        <v>0</v>
      </c>
      <c r="DM225" s="84">
        <f t="shared" si="315"/>
        <v>0</v>
      </c>
      <c r="DN225">
        <f t="shared" si="300"/>
        <v>0</v>
      </c>
      <c r="DO225">
        <f t="shared" si="301"/>
        <v>0</v>
      </c>
      <c r="DP225">
        <f t="shared" si="302"/>
        <v>0</v>
      </c>
      <c r="DQ225">
        <f t="shared" si="303"/>
        <v>0</v>
      </c>
      <c r="DR225">
        <f t="shared" si="304"/>
        <v>0</v>
      </c>
      <c r="DS225">
        <f t="shared" si="305"/>
        <v>0</v>
      </c>
      <c r="DT225">
        <f t="shared" si="295"/>
        <v>0</v>
      </c>
      <c r="DU225">
        <f t="shared" si="296"/>
        <v>0</v>
      </c>
      <c r="DV225">
        <f t="shared" si="297"/>
        <v>0</v>
      </c>
      <c r="DW225">
        <f t="shared" si="316"/>
        <v>0</v>
      </c>
      <c r="DX225">
        <f t="shared" si="317"/>
        <v>0</v>
      </c>
      <c r="DY225">
        <f t="shared" si="318"/>
        <v>0</v>
      </c>
      <c r="DZ225">
        <f t="shared" si="294"/>
        <v>0</v>
      </c>
      <c r="EA225" s="17">
        <f t="shared" si="290"/>
        <v>1</v>
      </c>
      <c r="EB225" s="85"/>
      <c r="EC225" s="85" t="str">
        <f t="shared" si="289"/>
        <v/>
      </c>
      <c r="ED225" s="85"/>
      <c r="EG225" s="85"/>
      <c r="EH225" s="62" t="s">
        <v>412</v>
      </c>
      <c r="EI225" s="63" t="s">
        <v>412</v>
      </c>
      <c r="EJ225" s="64"/>
      <c r="EO225" s="65" t="s">
        <v>339</v>
      </c>
      <c r="EP225" s="65" t="s">
        <v>339</v>
      </c>
      <c r="EQ225" s="69" t="s">
        <v>667</v>
      </c>
      <c r="ER225" s="69" t="s">
        <v>1843</v>
      </c>
      <c r="ES225" s="69" t="s">
        <v>920</v>
      </c>
      <c r="ET225" s="78" t="s">
        <v>668</v>
      </c>
      <c r="EU225" s="69" t="s">
        <v>662</v>
      </c>
      <c r="EV225" s="69" t="s">
        <v>623</v>
      </c>
      <c r="EW225" s="69" t="s">
        <v>628</v>
      </c>
      <c r="EX225" s="69" t="s">
        <v>622</v>
      </c>
      <c r="EY225" s="69" t="s">
        <v>623</v>
      </c>
      <c r="EZ225" s="69" t="s">
        <v>726</v>
      </c>
      <c r="FA225" s="69" t="s">
        <v>921</v>
      </c>
      <c r="FB225" s="70" t="s">
        <v>922</v>
      </c>
      <c r="FH225" s="84">
        <f t="shared" si="286"/>
        <v>0</v>
      </c>
      <c r="FI225" s="84">
        <f t="shared" si="287"/>
        <v>1</v>
      </c>
      <c r="FJ225" s="85" t="str">
        <f>""</f>
        <v/>
      </c>
    </row>
    <row r="226" spans="100:166" x14ac:dyDescent="0.25">
      <c r="CV226">
        <f t="shared" ca="1" si="283"/>
        <v>1</v>
      </c>
      <c r="CW226" s="58" t="str">
        <f>'Harad and Umbar'!W66</f>
        <v/>
      </c>
      <c r="DC226" s="84">
        <f t="shared" si="269"/>
        <v>1</v>
      </c>
      <c r="DD226">
        <f>'Harad and Umbar'!S25</f>
        <v>0</v>
      </c>
      <c r="DE226" t="str">
        <f>'Harad and Umbar'!B25</f>
        <v>Corsair Bo'sun</v>
      </c>
      <c r="DF226" s="84" t="str">
        <f>'Harad and Umbar'!CW25</f>
        <v>-</v>
      </c>
      <c r="DH226">
        <v>45</v>
      </c>
      <c r="DI226">
        <f>LOOKUP(DH226,$DC:$DC,$DE:$DE)</f>
        <v>0</v>
      </c>
      <c r="DJ226">
        <f>LOOKUP(DH226,$DC:$DC,$DF:$DF)</f>
        <v>0</v>
      </c>
      <c r="DK226" s="61">
        <f t="shared" ref="DK226" si="319">IF(DI226=0,0,CONCATENATE(DI226,IF(OR(COUNT(FIND("Horse",DJ226))=1,COUNT(FIND("Warg",DJ226))=1,COUNT(FIND("Engineer Captain",DJ226))=1,COUNT(FIND("War Camel",DJ226))=1,COUNT(FIND("Fell warg",DJ226))=1,COUNT(FIND("The white warg",DJ226))=1),"1.",""),IF(OR(COUNT(FIND("armoured horse",DJ226))=1,COUNT(FIND("Troll",DJ226))=1,COUNT(FIND("Mahûd Beastmaster",DJ226))=1,COUNT(FIND("Signal Tower",DJ226))=1),"2.",""),IF(OR(COUNT(FIND("Fell Beast",DJ226))=1,COUNT(FIND("Upgraded Crew",DJ226))=1,COUNT(FIND("Khandish chariot",DJ226))=1),"3.",""),IF(COUNT(FIND("armoured Fell beast",DJ226))=1,"4.",""),IF(COUNT(FIND("Horned Fell beast",DJ226))=1,"5.","")))</f>
        <v>0</v>
      </c>
      <c r="DL226">
        <f>LOOKUP(DK226,$EH:$EH,$EI:$EI)</f>
        <v>0</v>
      </c>
      <c r="DM226" s="61">
        <f t="shared" ref="DM226" si="320">IF(DL226=0,0,CONCATENATE(DL226,IF(OR(COUNT(FIND("Morgul Arrows",DJ226))=1,COUNT(FIND("Shield",DJ226))=1,COUNT(FIND("The One Ring",DJ226))=1,COUNT(FIND("Breathe Fire",DJ226))=1,COUNT(FIND("Campfire",DJ226))=1,COUNT(FIND("Stone Flail",DJ226))=1),"1.",""),IF(OR(COUNT(FIND("Armour",DJ226))=1,COUNT(FIND("Fly",DJ226))=1,COUNT(FIND("Crown of Morgul",DJ226))=1,COUNT(FIND("War Drum",DJ226))=1),"2.",""),IF(OR(COUNT(FIND("Heavy armour",DJ226))=1,COUNT(FIND("Tough hide",DJ226))=1,COUNT(FIND("Gnarled Hide",DJ226))=1),"3.",""),IF(OR(COUNT(FIND("Wyrmtongue",DJ226))=1,COUNT(FIND("Foul Temperament",DJ226))=1,COUNT(FIND("Easterling War drum",DJ226))=1),"4.","")))</f>
        <v>0</v>
      </c>
      <c r="DN226">
        <f t="shared" si="300"/>
        <v>0</v>
      </c>
      <c r="DO226">
        <f t="shared" si="301"/>
        <v>0</v>
      </c>
      <c r="DP226">
        <f t="shared" si="302"/>
        <v>0</v>
      </c>
      <c r="DQ226">
        <f t="shared" si="303"/>
        <v>0</v>
      </c>
      <c r="DR226">
        <f t="shared" si="304"/>
        <v>0</v>
      </c>
      <c r="DS226">
        <f t="shared" si="305"/>
        <v>0</v>
      </c>
      <c r="DT226">
        <f t="shared" si="295"/>
        <v>0</v>
      </c>
      <c r="DU226">
        <f t="shared" si="296"/>
        <v>0</v>
      </c>
      <c r="DV226">
        <f t="shared" si="297"/>
        <v>0</v>
      </c>
      <c r="DW226">
        <f t="shared" si="316"/>
        <v>0</v>
      </c>
      <c r="DX226">
        <f t="shared" si="317"/>
        <v>0</v>
      </c>
      <c r="DY226">
        <f t="shared" si="318"/>
        <v>0</v>
      </c>
      <c r="DZ226">
        <f t="shared" si="294"/>
        <v>0</v>
      </c>
      <c r="EA226" s="17">
        <f t="shared" si="290"/>
        <v>1</v>
      </c>
      <c r="EB226" s="85" t="str">
        <f>IF(COUNT(FIND(" with ",DJ226))=1,SUBSTITUTE(DJ226,CONCATENATE(DI226," with"),""),"")</f>
        <v/>
      </c>
      <c r="EC226" s="85" t="str">
        <f t="shared" si="289"/>
        <v/>
      </c>
      <c r="ED226" s="85"/>
      <c r="EG226" s="85"/>
      <c r="EH226" s="62" t="s">
        <v>389</v>
      </c>
      <c r="EI226" s="63" t="s">
        <v>389</v>
      </c>
      <c r="EJ226" s="64"/>
      <c r="EO226" s="65" t="s">
        <v>923</v>
      </c>
      <c r="EP226" s="65" t="s">
        <v>339</v>
      </c>
      <c r="EQ226" s="69" t="s">
        <v>667</v>
      </c>
      <c r="ER226" s="69" t="s">
        <v>1843</v>
      </c>
      <c r="ES226" s="69" t="s">
        <v>920</v>
      </c>
      <c r="ET226" s="78" t="s">
        <v>668</v>
      </c>
      <c r="EU226" s="69" t="s">
        <v>662</v>
      </c>
      <c r="EV226" s="69" t="s">
        <v>623</v>
      </c>
      <c r="EW226" s="69" t="s">
        <v>628</v>
      </c>
      <c r="EX226" s="69" t="s">
        <v>622</v>
      </c>
      <c r="EY226" s="69" t="s">
        <v>623</v>
      </c>
      <c r="EZ226" s="69" t="s">
        <v>726</v>
      </c>
      <c r="FA226" s="69" t="s">
        <v>921</v>
      </c>
      <c r="FB226" s="70" t="s">
        <v>924</v>
      </c>
      <c r="FH226" s="84">
        <f t="shared" si="286"/>
        <v>1</v>
      </c>
      <c r="FI226" s="84">
        <f t="shared" si="287"/>
        <v>1</v>
      </c>
      <c r="FJ226" s="85" t="s">
        <v>1024</v>
      </c>
    </row>
    <row r="227" spans="100:166" x14ac:dyDescent="0.25">
      <c r="CV227">
        <f t="shared" ca="1" si="283"/>
        <v>1</v>
      </c>
      <c r="CW227" s="58" t="str">
        <f>'Harad and Umbar'!W67</f>
        <v/>
      </c>
      <c r="DC227" s="84">
        <f t="shared" si="269"/>
        <v>1</v>
      </c>
      <c r="DD227">
        <f>'Harad and Umbar'!S26</f>
        <v>0</v>
      </c>
      <c r="DE227" t="str">
        <f>'Harad and Umbar'!B26</f>
        <v>Mâhud King</v>
      </c>
      <c r="DF227" s="84" t="str">
        <f>'Harad and Umbar'!CW26</f>
        <v>-</v>
      </c>
      <c r="DK227" s="84"/>
      <c r="DL227">
        <f>LOOKUP(DK226,$EH:$EH,$EJ:$EJ)</f>
        <v>0</v>
      </c>
      <c r="DM227" s="84">
        <f t="shared" ref="DM227:DM230" si="321">DL227</f>
        <v>0</v>
      </c>
      <c r="DN227">
        <f t="shared" si="300"/>
        <v>0</v>
      </c>
      <c r="DO227">
        <f t="shared" si="301"/>
        <v>0</v>
      </c>
      <c r="DP227">
        <f t="shared" si="302"/>
        <v>0</v>
      </c>
      <c r="DQ227">
        <f t="shared" si="303"/>
        <v>0</v>
      </c>
      <c r="DR227">
        <f t="shared" si="304"/>
        <v>0</v>
      </c>
      <c r="DS227">
        <f t="shared" si="305"/>
        <v>0</v>
      </c>
      <c r="DT227">
        <f t="shared" si="295"/>
        <v>0</v>
      </c>
      <c r="DU227">
        <f t="shared" si="296"/>
        <v>0</v>
      </c>
      <c r="DV227">
        <f t="shared" si="297"/>
        <v>0</v>
      </c>
      <c r="DW227">
        <f t="shared" si="316"/>
        <v>0</v>
      </c>
      <c r="DX227">
        <f t="shared" si="317"/>
        <v>0</v>
      </c>
      <c r="DY227">
        <f t="shared" si="318"/>
        <v>0</v>
      </c>
      <c r="DZ227">
        <f t="shared" si="294"/>
        <v>0</v>
      </c>
      <c r="EA227" s="17">
        <f t="shared" si="290"/>
        <v>1</v>
      </c>
      <c r="EB227" s="85"/>
      <c r="EC227" s="85" t="str">
        <f t="shared" si="289"/>
        <v/>
      </c>
      <c r="ED227" s="85"/>
      <c r="EG227" s="85"/>
      <c r="EH227" s="62" t="s">
        <v>890</v>
      </c>
      <c r="EI227" s="63" t="s">
        <v>389</v>
      </c>
      <c r="EJ227" s="64" t="s">
        <v>32</v>
      </c>
      <c r="EO227" s="65" t="s">
        <v>365</v>
      </c>
      <c r="EP227" s="65" t="s">
        <v>365</v>
      </c>
      <c r="EQ227" s="69" t="s">
        <v>667</v>
      </c>
      <c r="ER227" s="69" t="s">
        <v>1843</v>
      </c>
      <c r="ES227" s="69" t="s">
        <v>637</v>
      </c>
      <c r="ET227" s="78" t="s">
        <v>621</v>
      </c>
      <c r="EU227" s="69" t="s">
        <v>668</v>
      </c>
      <c r="EV227" s="69" t="s">
        <v>635</v>
      </c>
      <c r="EW227" s="69" t="s">
        <v>635</v>
      </c>
      <c r="EX227" s="69" t="s">
        <v>624</v>
      </c>
      <c r="EY227" s="69" t="s">
        <v>629</v>
      </c>
      <c r="EZ227" s="69" t="s">
        <v>941</v>
      </c>
      <c r="FA227" s="69" t="s">
        <v>629</v>
      </c>
      <c r="FB227" s="70" t="s">
        <v>1092</v>
      </c>
      <c r="FH227" s="84">
        <f t="shared" si="286"/>
        <v>0</v>
      </c>
      <c r="FI227" s="84">
        <f t="shared" si="287"/>
        <v>1</v>
      </c>
      <c r="FJ227" s="85" t="s">
        <v>1514</v>
      </c>
    </row>
    <row r="228" spans="100:166" x14ac:dyDescent="0.25">
      <c r="CV228">
        <f t="shared" ca="1" si="283"/>
        <v>1</v>
      </c>
      <c r="CW228" s="58" t="str">
        <f>'Harad and Umbar'!W68</f>
        <v/>
      </c>
      <c r="DC228" s="84">
        <f t="shared" si="269"/>
        <v>1</v>
      </c>
      <c r="DD228">
        <f>'Harad and Umbar'!S27</f>
        <v>0</v>
      </c>
      <c r="DE228" t="str">
        <f>'Harad and Umbar'!B27</f>
        <v>Mâhud King</v>
      </c>
      <c r="DF228" s="84" t="str">
        <f>'Harad and Umbar'!CW27</f>
        <v>-</v>
      </c>
      <c r="DK228" s="84"/>
      <c r="DL228">
        <f>LOOKUP(DK226,$EH:$EH,$EK:$EK)</f>
        <v>0</v>
      </c>
      <c r="DM228" s="84">
        <f t="shared" si="321"/>
        <v>0</v>
      </c>
      <c r="DN228">
        <f t="shared" si="300"/>
        <v>0</v>
      </c>
      <c r="DO228">
        <f t="shared" si="301"/>
        <v>0</v>
      </c>
      <c r="DP228">
        <f t="shared" si="302"/>
        <v>0</v>
      </c>
      <c r="DQ228">
        <f t="shared" si="303"/>
        <v>0</v>
      </c>
      <c r="DR228">
        <f t="shared" si="304"/>
        <v>0</v>
      </c>
      <c r="DS228">
        <f t="shared" si="305"/>
        <v>0</v>
      </c>
      <c r="DT228">
        <f t="shared" si="295"/>
        <v>0</v>
      </c>
      <c r="DU228">
        <f t="shared" si="296"/>
        <v>0</v>
      </c>
      <c r="DV228">
        <f t="shared" si="297"/>
        <v>0</v>
      </c>
      <c r="DW228">
        <f t="shared" si="316"/>
        <v>0</v>
      </c>
      <c r="DX228">
        <f t="shared" si="317"/>
        <v>0</v>
      </c>
      <c r="DY228">
        <f t="shared" si="318"/>
        <v>0</v>
      </c>
      <c r="DZ228">
        <f t="shared" si="294"/>
        <v>0</v>
      </c>
      <c r="EA228" s="17">
        <f t="shared" si="290"/>
        <v>1</v>
      </c>
      <c r="EB228" s="85"/>
      <c r="EC228" s="85" t="str">
        <f t="shared" si="289"/>
        <v/>
      </c>
      <c r="ED228" s="85"/>
      <c r="EG228" s="85"/>
      <c r="EH228" s="62" t="s">
        <v>448</v>
      </c>
      <c r="EI228" s="63" t="s">
        <v>448</v>
      </c>
      <c r="EJ228" s="64"/>
      <c r="EO228" s="65" t="s">
        <v>323</v>
      </c>
      <c r="EP228" s="65" t="s">
        <v>323</v>
      </c>
      <c r="EQ228" s="69" t="s">
        <v>667</v>
      </c>
      <c r="ER228" s="69" t="s">
        <v>1843</v>
      </c>
      <c r="ES228" s="69" t="s">
        <v>644</v>
      </c>
      <c r="ET228" s="78" t="s">
        <v>621</v>
      </c>
      <c r="EU228" s="69" t="s">
        <v>668</v>
      </c>
      <c r="EV228" s="69" t="s">
        <v>635</v>
      </c>
      <c r="EW228" s="69" t="s">
        <v>635</v>
      </c>
      <c r="EX228" s="69" t="s">
        <v>624</v>
      </c>
      <c r="EY228" s="69" t="s">
        <v>645</v>
      </c>
      <c r="EZ228" s="69" t="s">
        <v>971</v>
      </c>
      <c r="FA228" s="69" t="s">
        <v>629</v>
      </c>
      <c r="FB228" s="70" t="s">
        <v>1093</v>
      </c>
      <c r="FH228" s="84">
        <f t="shared" si="286"/>
        <v>0</v>
      </c>
      <c r="FI228" s="84">
        <f t="shared" si="287"/>
        <v>1</v>
      </c>
      <c r="FJ228" s="85" t="str">
        <f>""</f>
        <v/>
      </c>
    </row>
    <row r="229" spans="100:166" x14ac:dyDescent="0.25">
      <c r="CV229">
        <f t="shared" ca="1" si="283"/>
        <v>1</v>
      </c>
      <c r="CW229" s="58" t="str">
        <f>'Harad and Umbar'!W69</f>
        <v/>
      </c>
      <c r="DC229" s="84">
        <f t="shared" si="269"/>
        <v>1</v>
      </c>
      <c r="DD229">
        <f>'Harad and Umbar'!S28</f>
        <v>0</v>
      </c>
      <c r="DE229" t="str">
        <f>'Harad and Umbar'!B28</f>
        <v>Mâhud King</v>
      </c>
      <c r="DF229" s="84" t="str">
        <f>'Harad and Umbar'!CW28</f>
        <v>-</v>
      </c>
      <c r="DK229" s="84"/>
      <c r="DL229">
        <f>LOOKUP(DK226,$EH:$EH,$EL:$EL)</f>
        <v>0</v>
      </c>
      <c r="DM229" s="84">
        <f t="shared" si="321"/>
        <v>0</v>
      </c>
      <c r="DN229">
        <f t="shared" si="300"/>
        <v>0</v>
      </c>
      <c r="DO229">
        <f t="shared" si="301"/>
        <v>0</v>
      </c>
      <c r="DP229">
        <f t="shared" si="302"/>
        <v>0</v>
      </c>
      <c r="DQ229">
        <f t="shared" si="303"/>
        <v>0</v>
      </c>
      <c r="DR229">
        <f t="shared" si="304"/>
        <v>0</v>
      </c>
      <c r="DS229">
        <f t="shared" si="305"/>
        <v>0</v>
      </c>
      <c r="DT229">
        <f t="shared" si="295"/>
        <v>0</v>
      </c>
      <c r="DU229">
        <f t="shared" si="296"/>
        <v>0</v>
      </c>
      <c r="DV229">
        <f t="shared" si="297"/>
        <v>0</v>
      </c>
      <c r="DW229">
        <f t="shared" si="316"/>
        <v>0</v>
      </c>
      <c r="DX229">
        <f t="shared" si="317"/>
        <v>0</v>
      </c>
      <c r="DY229">
        <f t="shared" si="318"/>
        <v>0</v>
      </c>
      <c r="DZ229">
        <f t="shared" si="294"/>
        <v>0</v>
      </c>
      <c r="EA229" s="17">
        <f t="shared" si="290"/>
        <v>1</v>
      </c>
      <c r="EB229" s="85"/>
      <c r="EC229" s="85" t="str">
        <f t="shared" si="289"/>
        <v/>
      </c>
      <c r="ED229" s="85"/>
      <c r="EG229" s="85"/>
      <c r="EH229" s="62" t="s">
        <v>449</v>
      </c>
      <c r="EI229" s="63" t="s">
        <v>449</v>
      </c>
      <c r="EJ229" s="64" t="s">
        <v>32</v>
      </c>
      <c r="EO229" s="65" t="s">
        <v>1813</v>
      </c>
      <c r="EP229" s="65" t="s">
        <v>1813</v>
      </c>
      <c r="EQ229" s="69" t="s">
        <v>2031</v>
      </c>
      <c r="ER229" s="69" t="s">
        <v>1843</v>
      </c>
      <c r="ES229" s="69" t="s">
        <v>963</v>
      </c>
      <c r="ET229" s="78" t="s">
        <v>628</v>
      </c>
      <c r="EU229" s="69" t="s">
        <v>628</v>
      </c>
      <c r="EV229" s="69" t="s">
        <v>623</v>
      </c>
      <c r="EW229" s="69" t="s">
        <v>623</v>
      </c>
      <c r="EX229" s="69" t="s">
        <v>623</v>
      </c>
      <c r="EY229" s="69" t="s">
        <v>623</v>
      </c>
      <c r="EZ229" s="69" t="s">
        <v>629</v>
      </c>
      <c r="FA229" s="69" t="s">
        <v>635</v>
      </c>
      <c r="FB229" s="73" t="s">
        <v>2032</v>
      </c>
      <c r="FH229" s="84">
        <f t="shared" si="286"/>
        <v>1</v>
      </c>
      <c r="FI229" s="84">
        <f t="shared" si="287"/>
        <v>1</v>
      </c>
      <c r="FJ229" s="85" t="s">
        <v>1515</v>
      </c>
    </row>
    <row r="230" spans="100:166" x14ac:dyDescent="0.25">
      <c r="CV230">
        <f t="shared" ca="1" si="283"/>
        <v>1</v>
      </c>
      <c r="CW230" s="58" t="str">
        <f>'Harad and Umbar'!W70</f>
        <v/>
      </c>
      <c r="DC230" s="84">
        <f t="shared" si="269"/>
        <v>1</v>
      </c>
      <c r="DD230">
        <f>'Harad and Umbar'!S29</f>
        <v>0</v>
      </c>
      <c r="DE230" t="str">
        <f>'Harad and Umbar'!B29</f>
        <v>Mâhud King</v>
      </c>
      <c r="DF230" s="84" t="str">
        <f>'Harad and Umbar'!CW29</f>
        <v>-</v>
      </c>
      <c r="DK230" s="84"/>
      <c r="DL230">
        <f>LOOKUP(DK226,$EH:$EH,$EM:$EM)</f>
        <v>0</v>
      </c>
      <c r="DM230" s="84">
        <f t="shared" si="321"/>
        <v>0</v>
      </c>
      <c r="DN230">
        <f t="shared" si="300"/>
        <v>0</v>
      </c>
      <c r="DO230">
        <f t="shared" si="301"/>
        <v>0</v>
      </c>
      <c r="DP230">
        <f t="shared" si="302"/>
        <v>0</v>
      </c>
      <c r="DQ230">
        <f t="shared" si="303"/>
        <v>0</v>
      </c>
      <c r="DR230">
        <f t="shared" si="304"/>
        <v>0</v>
      </c>
      <c r="DS230">
        <f t="shared" si="305"/>
        <v>0</v>
      </c>
      <c r="DT230">
        <f t="shared" si="295"/>
        <v>0</v>
      </c>
      <c r="DU230">
        <f t="shared" si="296"/>
        <v>0</v>
      </c>
      <c r="DV230">
        <f t="shared" si="297"/>
        <v>0</v>
      </c>
      <c r="DW230">
        <f t="shared" si="316"/>
        <v>0</v>
      </c>
      <c r="DX230">
        <f t="shared" si="317"/>
        <v>0</v>
      </c>
      <c r="DY230">
        <f t="shared" si="318"/>
        <v>0</v>
      </c>
      <c r="DZ230">
        <f t="shared" si="294"/>
        <v>0</v>
      </c>
      <c r="EA230" s="17">
        <f t="shared" si="290"/>
        <v>1</v>
      </c>
      <c r="EB230" s="85"/>
      <c r="EC230" s="85" t="str">
        <f t="shared" si="289"/>
        <v/>
      </c>
      <c r="ED230" s="85"/>
      <c r="EG230" s="85"/>
      <c r="EH230" s="62" t="s">
        <v>328</v>
      </c>
      <c r="EI230" s="63" t="s">
        <v>328</v>
      </c>
      <c r="EJ230" s="64"/>
      <c r="EO230" s="65" t="s">
        <v>1815</v>
      </c>
      <c r="EP230" s="65" t="s">
        <v>1815</v>
      </c>
      <c r="EQ230" s="69" t="s">
        <v>1035</v>
      </c>
      <c r="ER230" s="69" t="s">
        <v>2034</v>
      </c>
      <c r="ES230" s="69" t="s">
        <v>1055</v>
      </c>
      <c r="ET230" s="78" t="s">
        <v>629</v>
      </c>
      <c r="EU230" s="69" t="s">
        <v>629</v>
      </c>
      <c r="EV230" s="69" t="s">
        <v>635</v>
      </c>
      <c r="EW230" s="69" t="s">
        <v>635</v>
      </c>
      <c r="EX230" s="69" t="s">
        <v>623</v>
      </c>
      <c r="EY230" s="69" t="s">
        <v>645</v>
      </c>
      <c r="EZ230" s="69" t="s">
        <v>635</v>
      </c>
      <c r="FA230" s="69" t="s">
        <v>635</v>
      </c>
      <c r="FB230" s="73" t="s">
        <v>2035</v>
      </c>
      <c r="FH230" s="84">
        <f t="shared" si="286"/>
        <v>0</v>
      </c>
      <c r="FI230" s="84">
        <f t="shared" si="287"/>
        <v>1</v>
      </c>
      <c r="FJ230" s="85" t="s">
        <v>1516</v>
      </c>
    </row>
    <row r="231" spans="100:166" x14ac:dyDescent="0.25">
      <c r="CV231">
        <f t="shared" ca="1" si="283"/>
        <v>1</v>
      </c>
      <c r="CW231" s="58" t="str">
        <f>'Harad and Umbar'!W71</f>
        <v/>
      </c>
      <c r="DC231" s="84">
        <f t="shared" si="269"/>
        <v>1</v>
      </c>
      <c r="DD231">
        <f>'Harad and Umbar'!S30</f>
        <v>0</v>
      </c>
      <c r="DE231" t="str">
        <f>'Harad and Umbar'!B30</f>
        <v>Mâhud Tribesmaster</v>
      </c>
      <c r="DF231" s="84" t="str">
        <f>'Harad and Umbar'!CW30</f>
        <v>-</v>
      </c>
      <c r="DH231">
        <v>46</v>
      </c>
      <c r="DI231">
        <f>LOOKUP(DH231,$DC:$DC,$DE:$DE)</f>
        <v>0</v>
      </c>
      <c r="DJ231">
        <f>LOOKUP(DH231,$DC:$DC,$DF:$DF)</f>
        <v>0</v>
      </c>
      <c r="DK231" s="61">
        <f t="shared" ref="DK231" si="322">IF(DI231=0,0,CONCATENATE(DI231,IF(OR(COUNT(FIND("Horse",DJ231))=1,COUNT(FIND("Warg",DJ231))=1,COUNT(FIND("Engineer Captain",DJ231))=1,COUNT(FIND("War Camel",DJ231))=1,COUNT(FIND("Fell warg",DJ231))=1,COUNT(FIND("The white warg",DJ231))=1),"1.",""),IF(OR(COUNT(FIND("armoured horse",DJ231))=1,COUNT(FIND("Troll",DJ231))=1,COUNT(FIND("Mahûd Beastmaster",DJ231))=1,COUNT(FIND("Signal Tower",DJ231))=1),"2.",""),IF(OR(COUNT(FIND("Fell Beast",DJ231))=1,COUNT(FIND("Upgraded Crew",DJ231))=1,COUNT(FIND("Khandish chariot",DJ231))=1),"3.",""),IF(COUNT(FIND("armoured Fell beast",DJ231))=1,"4.",""),IF(COUNT(FIND("Horned Fell beast",DJ231))=1,"5.","")))</f>
        <v>0</v>
      </c>
      <c r="DL231">
        <f>LOOKUP(DK231,$EH:$EH,$EI:$EI)</f>
        <v>0</v>
      </c>
      <c r="DM231" s="61">
        <f t="shared" ref="DM231" si="323">IF(DL231=0,0,CONCATENATE(DL231,IF(OR(COUNT(FIND("Morgul Arrows",DJ231))=1,COUNT(FIND("Shield",DJ231))=1,COUNT(FIND("The One Ring",DJ231))=1,COUNT(FIND("Breathe Fire",DJ231))=1,COUNT(FIND("Campfire",DJ231))=1,COUNT(FIND("Stone Flail",DJ231))=1),"1.",""),IF(OR(COUNT(FIND("Armour",DJ231))=1,COUNT(FIND("Fly",DJ231))=1,COUNT(FIND("Crown of Morgul",DJ231))=1,COUNT(FIND("War Drum",DJ231))=1),"2.",""),IF(OR(COUNT(FIND("Heavy armour",DJ231))=1,COUNT(FIND("Tough hide",DJ231))=1,COUNT(FIND("Gnarled Hide",DJ231))=1),"3.",""),IF(OR(COUNT(FIND("Wyrmtongue",DJ231))=1,COUNT(FIND("Foul Temperament",DJ231))=1,COUNT(FIND("Easterling War drum",DJ231))=1),"4.","")))</f>
        <v>0</v>
      </c>
      <c r="DN231">
        <f t="shared" si="300"/>
        <v>0</v>
      </c>
      <c r="DO231">
        <f t="shared" si="301"/>
        <v>0</v>
      </c>
      <c r="DP231">
        <f t="shared" si="302"/>
        <v>0</v>
      </c>
      <c r="DQ231">
        <f t="shared" si="303"/>
        <v>0</v>
      </c>
      <c r="DR231">
        <f t="shared" si="304"/>
        <v>0</v>
      </c>
      <c r="DS231">
        <f t="shared" si="305"/>
        <v>0</v>
      </c>
      <c r="DT231">
        <f t="shared" si="295"/>
        <v>0</v>
      </c>
      <c r="DU231">
        <f t="shared" si="296"/>
        <v>0</v>
      </c>
      <c r="DV231">
        <f t="shared" si="297"/>
        <v>0</v>
      </c>
      <c r="DW231">
        <f t="shared" si="316"/>
        <v>0</v>
      </c>
      <c r="DX231">
        <f t="shared" si="317"/>
        <v>0</v>
      </c>
      <c r="DY231">
        <f t="shared" si="318"/>
        <v>0</v>
      </c>
      <c r="DZ231">
        <f t="shared" si="294"/>
        <v>0</v>
      </c>
      <c r="EA231" s="17">
        <f t="shared" si="290"/>
        <v>1</v>
      </c>
      <c r="EB231" s="85" t="str">
        <f>IF(COUNT(FIND(" with ",DJ231))=1,SUBSTITUTE(DJ231,CONCATENATE(DI231," with"),""),"")</f>
        <v/>
      </c>
      <c r="EC231" s="85" t="str">
        <f t="shared" si="289"/>
        <v/>
      </c>
      <c r="ED231" s="85"/>
      <c r="EG231" s="85"/>
      <c r="EH231" s="62" t="s">
        <v>345</v>
      </c>
      <c r="EI231" s="63" t="s">
        <v>345</v>
      </c>
      <c r="EJ231" s="64"/>
      <c r="EO231" s="65" t="s">
        <v>420</v>
      </c>
      <c r="EP231" s="65" t="s">
        <v>420</v>
      </c>
      <c r="EQ231" s="69" t="s">
        <v>619</v>
      </c>
      <c r="ER231" s="69" t="s">
        <v>1843</v>
      </c>
      <c r="ES231" s="69" t="s">
        <v>647</v>
      </c>
      <c r="ET231" s="78" t="s">
        <v>621</v>
      </c>
      <c r="EU231" s="69" t="s">
        <v>628</v>
      </c>
      <c r="EV231" s="69" t="s">
        <v>621</v>
      </c>
      <c r="EW231" s="69" t="s">
        <v>621</v>
      </c>
      <c r="EX231" s="69" t="s">
        <v>621</v>
      </c>
      <c r="EY231" s="69" t="s">
        <v>629</v>
      </c>
      <c r="EZ231" s="69" t="s">
        <v>624</v>
      </c>
      <c r="FA231" s="69" t="s">
        <v>629</v>
      </c>
      <c r="FB231" s="73" t="s">
        <v>1007</v>
      </c>
      <c r="FH231" s="84">
        <f t="shared" si="286"/>
        <v>0</v>
      </c>
      <c r="FI231" s="84">
        <f t="shared" si="287"/>
        <v>1</v>
      </c>
      <c r="FJ231" s="85" t="s">
        <v>1517</v>
      </c>
    </row>
    <row r="232" spans="100:166" x14ac:dyDescent="0.25">
      <c r="CV232">
        <f t="shared" ca="1" si="283"/>
        <v>1</v>
      </c>
      <c r="CW232" s="58" t="str">
        <f>'Harad and Umbar'!W72</f>
        <v/>
      </c>
      <c r="DC232" s="84">
        <f t="shared" si="269"/>
        <v>1</v>
      </c>
      <c r="DD232">
        <f>'Harad and Umbar'!S31</f>
        <v>0</v>
      </c>
      <c r="DE232" t="str">
        <f>'Harad and Umbar'!B31</f>
        <v>Mâhud Tribesmaster</v>
      </c>
      <c r="DF232" s="84" t="str">
        <f>'Harad and Umbar'!CW31</f>
        <v>-</v>
      </c>
      <c r="DK232" s="84"/>
      <c r="DL232">
        <f>LOOKUP(DK231,$EH:$EH,$EJ:$EJ)</f>
        <v>0</v>
      </c>
      <c r="DM232" s="84">
        <f t="shared" ref="DM232:DM235" si="324">DL232</f>
        <v>0</v>
      </c>
      <c r="DN232">
        <f t="shared" si="300"/>
        <v>0</v>
      </c>
      <c r="DO232">
        <f t="shared" si="301"/>
        <v>0</v>
      </c>
      <c r="DP232">
        <f t="shared" si="302"/>
        <v>0</v>
      </c>
      <c r="DQ232">
        <f t="shared" si="303"/>
        <v>0</v>
      </c>
      <c r="DR232">
        <f t="shared" si="304"/>
        <v>0</v>
      </c>
      <c r="DS232">
        <f t="shared" si="305"/>
        <v>0</v>
      </c>
      <c r="DT232">
        <f t="shared" si="295"/>
        <v>0</v>
      </c>
      <c r="DU232">
        <f t="shared" si="296"/>
        <v>0</v>
      </c>
      <c r="DV232">
        <f t="shared" si="297"/>
        <v>0</v>
      </c>
      <c r="DW232">
        <f t="shared" si="316"/>
        <v>0</v>
      </c>
      <c r="DX232">
        <f t="shared" si="317"/>
        <v>0</v>
      </c>
      <c r="DY232">
        <f t="shared" si="318"/>
        <v>0</v>
      </c>
      <c r="DZ232">
        <f t="shared" si="294"/>
        <v>0</v>
      </c>
      <c r="EA232" s="17">
        <f t="shared" si="290"/>
        <v>1</v>
      </c>
      <c r="EB232" s="85"/>
      <c r="EC232" s="85" t="str">
        <f t="shared" si="289"/>
        <v/>
      </c>
      <c r="ED232" s="85"/>
      <c r="EG232" s="85"/>
      <c r="EH232" s="62" t="s">
        <v>344</v>
      </c>
      <c r="EI232" s="63" t="s">
        <v>344</v>
      </c>
      <c r="EJ232" s="64"/>
      <c r="EO232" s="16" t="s">
        <v>2626</v>
      </c>
      <c r="EP232" s="16" t="s">
        <v>2626</v>
      </c>
      <c r="EQ232" s="69" t="s">
        <v>926</v>
      </c>
      <c r="ER232" s="69" t="s">
        <v>1843</v>
      </c>
      <c r="ES232" s="69" t="s">
        <v>927</v>
      </c>
      <c r="ET232" s="78" t="s">
        <v>628</v>
      </c>
      <c r="EU232" s="69" t="s">
        <v>624</v>
      </c>
      <c r="EV232" s="69" t="s">
        <v>629</v>
      </c>
      <c r="EW232" s="69" t="s">
        <v>629</v>
      </c>
      <c r="EX232" s="69" t="s">
        <v>628</v>
      </c>
      <c r="EY232" s="69" t="s">
        <v>623</v>
      </c>
      <c r="EZ232" s="69" t="s">
        <v>635</v>
      </c>
      <c r="FA232" s="69" t="s">
        <v>635</v>
      </c>
      <c r="FB232" s="73" t="s">
        <v>2841</v>
      </c>
      <c r="FH232" s="84">
        <f t="shared" si="286"/>
        <v>0</v>
      </c>
      <c r="FI232" s="84">
        <f t="shared" si="287"/>
        <v>1</v>
      </c>
      <c r="FJ232" s="85" t="str">
        <f>""</f>
        <v/>
      </c>
    </row>
    <row r="233" spans="100:166" x14ac:dyDescent="0.25">
      <c r="CV233">
        <f t="shared" ca="1" si="283"/>
        <v>1</v>
      </c>
      <c r="CW233" s="58" t="str">
        <f>'Harad and Umbar'!W73</f>
        <v/>
      </c>
      <c r="DC233" s="84">
        <f t="shared" si="269"/>
        <v>1</v>
      </c>
      <c r="DD233">
        <f>'Harad and Umbar'!S32</f>
        <v>0</v>
      </c>
      <c r="DE233" t="str">
        <f>'Harad and Umbar'!B32</f>
        <v>Mâhud Tribesmaster</v>
      </c>
      <c r="DF233" s="84" t="str">
        <f>'Harad and Umbar'!CW32</f>
        <v>-</v>
      </c>
      <c r="DK233" s="84"/>
      <c r="DL233">
        <f>LOOKUP(DK231,$EH:$EH,$EK:$EK)</f>
        <v>0</v>
      </c>
      <c r="DM233" s="84">
        <f t="shared" si="324"/>
        <v>0</v>
      </c>
      <c r="DN233">
        <f t="shared" si="300"/>
        <v>0</v>
      </c>
      <c r="DO233">
        <f t="shared" si="301"/>
        <v>0</v>
      </c>
      <c r="DP233">
        <f t="shared" si="302"/>
        <v>0</v>
      </c>
      <c r="DQ233">
        <f t="shared" si="303"/>
        <v>0</v>
      </c>
      <c r="DR233">
        <f t="shared" si="304"/>
        <v>0</v>
      </c>
      <c r="DS233">
        <f t="shared" si="305"/>
        <v>0</v>
      </c>
      <c r="DT233">
        <f t="shared" si="295"/>
        <v>0</v>
      </c>
      <c r="DU233">
        <f t="shared" si="296"/>
        <v>0</v>
      </c>
      <c r="DV233">
        <f t="shared" si="297"/>
        <v>0</v>
      </c>
      <c r="DW233">
        <f t="shared" si="316"/>
        <v>0</v>
      </c>
      <c r="DX233">
        <f t="shared" si="317"/>
        <v>0</v>
      </c>
      <c r="DY233">
        <f t="shared" si="318"/>
        <v>0</v>
      </c>
      <c r="DZ233">
        <f t="shared" si="294"/>
        <v>0</v>
      </c>
      <c r="EA233" s="17">
        <f t="shared" si="290"/>
        <v>1</v>
      </c>
      <c r="EB233" s="85"/>
      <c r="EC233" s="85" t="str">
        <f t="shared" si="289"/>
        <v/>
      </c>
      <c r="ED233" s="85"/>
      <c r="EG233" s="85"/>
      <c r="EH233" s="62" t="s">
        <v>401</v>
      </c>
      <c r="EI233" s="63" t="s">
        <v>894</v>
      </c>
      <c r="EJ233" s="64" t="s">
        <v>895</v>
      </c>
      <c r="EO233" s="65" t="s">
        <v>367</v>
      </c>
      <c r="EP233" s="65" t="s">
        <v>367</v>
      </c>
      <c r="EQ233" s="69" t="s">
        <v>667</v>
      </c>
      <c r="ER233" s="69" t="s">
        <v>1843</v>
      </c>
      <c r="ES233" s="69" t="s">
        <v>644</v>
      </c>
      <c r="ET233" s="78" t="s">
        <v>621</v>
      </c>
      <c r="EU233" s="69" t="s">
        <v>668</v>
      </c>
      <c r="EV233" s="69" t="s">
        <v>635</v>
      </c>
      <c r="EW233" s="69" t="s">
        <v>635</v>
      </c>
      <c r="EX233" s="69" t="s">
        <v>624</v>
      </c>
      <c r="EY233" s="69" t="s">
        <v>623</v>
      </c>
      <c r="EZ233" s="69" t="s">
        <v>970</v>
      </c>
      <c r="FA233" s="69" t="s">
        <v>629</v>
      </c>
      <c r="FB233" s="70" t="s">
        <v>1389</v>
      </c>
      <c r="FH233" s="84">
        <f t="shared" si="286"/>
        <v>1</v>
      </c>
      <c r="FI233" s="84">
        <f t="shared" si="287"/>
        <v>1</v>
      </c>
      <c r="FJ233" s="85" t="s">
        <v>1518</v>
      </c>
    </row>
    <row r="234" spans="100:166" x14ac:dyDescent="0.25">
      <c r="CV234">
        <f t="shared" ca="1" si="283"/>
        <v>1</v>
      </c>
      <c r="CW234" s="58" t="str">
        <f>'Harad and Umbar'!W74</f>
        <v/>
      </c>
      <c r="DC234" s="84">
        <f t="shared" si="269"/>
        <v>1</v>
      </c>
      <c r="DD234">
        <f>'Harad and Umbar'!S33</f>
        <v>0</v>
      </c>
      <c r="DE234" t="str">
        <f>'Harad and Umbar'!B33</f>
        <v>Mâhud Tribesmaster</v>
      </c>
      <c r="DF234" s="84" t="str">
        <f>'Harad and Umbar'!CW33</f>
        <v>-</v>
      </c>
      <c r="DK234" s="84"/>
      <c r="DL234">
        <f>LOOKUP(DK231,$EH:$EH,$EL:$EL)</f>
        <v>0</v>
      </c>
      <c r="DM234" s="84">
        <f t="shared" si="324"/>
        <v>0</v>
      </c>
      <c r="DN234">
        <f t="shared" si="300"/>
        <v>0</v>
      </c>
      <c r="DO234">
        <f t="shared" si="301"/>
        <v>0</v>
      </c>
      <c r="DP234">
        <f t="shared" si="302"/>
        <v>0</v>
      </c>
      <c r="DQ234">
        <f t="shared" si="303"/>
        <v>0</v>
      </c>
      <c r="DR234">
        <f t="shared" si="304"/>
        <v>0</v>
      </c>
      <c r="DS234">
        <f t="shared" si="305"/>
        <v>0</v>
      </c>
      <c r="DT234">
        <f t="shared" si="295"/>
        <v>0</v>
      </c>
      <c r="DU234">
        <f t="shared" si="296"/>
        <v>0</v>
      </c>
      <c r="DV234">
        <f t="shared" si="297"/>
        <v>0</v>
      </c>
      <c r="DW234">
        <f t="shared" si="316"/>
        <v>0</v>
      </c>
      <c r="DX234">
        <f t="shared" si="317"/>
        <v>0</v>
      </c>
      <c r="DY234">
        <f t="shared" si="318"/>
        <v>0</v>
      </c>
      <c r="DZ234">
        <f t="shared" si="294"/>
        <v>0</v>
      </c>
      <c r="EA234" s="17">
        <f t="shared" si="290"/>
        <v>1</v>
      </c>
      <c r="EB234" s="85"/>
      <c r="EC234" s="85" t="str">
        <f t="shared" si="289"/>
        <v/>
      </c>
      <c r="ED234" s="85"/>
      <c r="EG234" s="85"/>
      <c r="EH234" s="62" t="s">
        <v>394</v>
      </c>
      <c r="EI234" s="63" t="s">
        <v>394</v>
      </c>
      <c r="EJ234" s="64"/>
      <c r="EO234" s="65" t="s">
        <v>341</v>
      </c>
      <c r="EP234" s="65" t="s">
        <v>341</v>
      </c>
      <c r="EQ234" s="69" t="s">
        <v>619</v>
      </c>
      <c r="ER234" s="69" t="s">
        <v>1843</v>
      </c>
      <c r="ES234" s="69" t="s">
        <v>647</v>
      </c>
      <c r="ET234" s="78" t="s">
        <v>621</v>
      </c>
      <c r="EU234" s="69" t="s">
        <v>628</v>
      </c>
      <c r="EV234" s="69" t="s">
        <v>629</v>
      </c>
      <c r="EW234" s="69" t="s">
        <v>629</v>
      </c>
      <c r="EX234" s="69" t="s">
        <v>621</v>
      </c>
      <c r="EY234" s="69" t="s">
        <v>635</v>
      </c>
      <c r="EZ234" s="69" t="s">
        <v>621</v>
      </c>
      <c r="FA234" s="69" t="s">
        <v>635</v>
      </c>
      <c r="FB234" s="70" t="s">
        <v>925</v>
      </c>
      <c r="FH234" s="84">
        <f t="shared" si="286"/>
        <v>0</v>
      </c>
      <c r="FI234" s="84">
        <f t="shared" si="287"/>
        <v>1</v>
      </c>
      <c r="FJ234" s="85" t="s">
        <v>2061</v>
      </c>
    </row>
    <row r="235" spans="100:166" ht="18" x14ac:dyDescent="0.25">
      <c r="CV235">
        <f t="shared" ca="1" si="283"/>
        <v>1</v>
      </c>
      <c r="CW235" s="58" t="str">
        <f>'Harad and Umbar'!W75</f>
        <v/>
      </c>
      <c r="DC235" s="84">
        <f t="shared" si="269"/>
        <v>1</v>
      </c>
      <c r="DD235">
        <f>'Harad and Umbar'!S34</f>
        <v>0</v>
      </c>
      <c r="DE235">
        <f>'Harad and Umbar'!B34</f>
        <v>0</v>
      </c>
      <c r="DF235" s="84">
        <f>'Harad and Umbar'!CW34</f>
        <v>0</v>
      </c>
      <c r="DK235" s="84"/>
      <c r="DL235">
        <f>LOOKUP(DK231,$EH:$EH,$EM:$EM)</f>
        <v>0</v>
      </c>
      <c r="DM235" s="84">
        <f t="shared" si="324"/>
        <v>0</v>
      </c>
      <c r="DN235">
        <f t="shared" si="300"/>
        <v>0</v>
      </c>
      <c r="DO235">
        <f t="shared" si="301"/>
        <v>0</v>
      </c>
      <c r="DP235">
        <f t="shared" si="302"/>
        <v>0</v>
      </c>
      <c r="DQ235">
        <f t="shared" si="303"/>
        <v>0</v>
      </c>
      <c r="DR235">
        <f t="shared" si="304"/>
        <v>0</v>
      </c>
      <c r="DS235">
        <f t="shared" si="305"/>
        <v>0</v>
      </c>
      <c r="DT235">
        <f t="shared" si="295"/>
        <v>0</v>
      </c>
      <c r="DU235">
        <f t="shared" si="296"/>
        <v>0</v>
      </c>
      <c r="DV235">
        <f t="shared" si="297"/>
        <v>0</v>
      </c>
      <c r="DW235">
        <f t="shared" si="316"/>
        <v>0</v>
      </c>
      <c r="DX235">
        <f t="shared" si="317"/>
        <v>0</v>
      </c>
      <c r="DY235">
        <f t="shared" si="318"/>
        <v>0</v>
      </c>
      <c r="DZ235">
        <f t="shared" ref="DZ235:DZ268" si="325">LOOKUP($DM235,$EO:$EO,FB:FB)</f>
        <v>0</v>
      </c>
      <c r="EA235" s="17">
        <f t="shared" si="290"/>
        <v>1</v>
      </c>
      <c r="EB235" s="85"/>
      <c r="EC235" s="85" t="str">
        <f t="shared" si="289"/>
        <v/>
      </c>
      <c r="ED235" s="85"/>
      <c r="EG235" s="85"/>
      <c r="EH235" s="62" t="s">
        <v>893</v>
      </c>
      <c r="EI235" s="63" t="s">
        <v>394</v>
      </c>
      <c r="EJ235" s="64" t="s">
        <v>330</v>
      </c>
      <c r="EO235" s="191" t="s">
        <v>358</v>
      </c>
      <c r="EP235" s="191" t="s">
        <v>358</v>
      </c>
      <c r="EQ235" s="192" t="s">
        <v>667</v>
      </c>
      <c r="ER235" s="192" t="s">
        <v>1843</v>
      </c>
      <c r="ES235" s="192" t="s">
        <v>703</v>
      </c>
      <c r="ET235" s="193" t="s">
        <v>624</v>
      </c>
      <c r="EU235" s="192" t="s">
        <v>668</v>
      </c>
      <c r="EV235" s="192" t="s">
        <v>635</v>
      </c>
      <c r="EW235" s="192" t="s">
        <v>635</v>
      </c>
      <c r="EX235" s="192" t="s">
        <v>624</v>
      </c>
      <c r="EY235" s="192" t="s">
        <v>623</v>
      </c>
      <c r="EZ235" s="192" t="s">
        <v>965</v>
      </c>
      <c r="FA235" s="192" t="s">
        <v>966</v>
      </c>
      <c r="FB235" s="194" t="s">
        <v>2820</v>
      </c>
      <c r="FH235" s="84">
        <f t="shared" si="286"/>
        <v>0</v>
      </c>
      <c r="FI235" s="84">
        <f t="shared" si="287"/>
        <v>1</v>
      </c>
      <c r="FJ235" s="85" t="s">
        <v>1519</v>
      </c>
    </row>
    <row r="236" spans="100:166" x14ac:dyDescent="0.25">
      <c r="CV236">
        <f t="shared" ca="1" si="283"/>
        <v>1</v>
      </c>
      <c r="CW236" s="58" t="str">
        <f>'Harad and Umbar'!W76</f>
        <v/>
      </c>
      <c r="DC236" s="84">
        <f t="shared" si="269"/>
        <v>1</v>
      </c>
      <c r="DD236">
        <f>'Harad and Umbar'!S35</f>
        <v>0</v>
      </c>
      <c r="DE236">
        <f>'Harad and Umbar'!B35</f>
        <v>0</v>
      </c>
      <c r="DF236" s="84">
        <f>'Harad and Umbar'!CW35</f>
        <v>0</v>
      </c>
      <c r="DH236">
        <v>47</v>
      </c>
      <c r="DI236">
        <f>LOOKUP(DH236,$DC:$DC,$DE:$DE)</f>
        <v>0</v>
      </c>
      <c r="DJ236">
        <f>LOOKUP(DH236,$DC:$DC,$DF:$DF)</f>
        <v>0</v>
      </c>
      <c r="DK236" s="61">
        <f t="shared" ref="DK236" si="326">IF(DI236=0,0,CONCATENATE(DI236,IF(OR(COUNT(FIND("Horse",DJ236))=1,COUNT(FIND("Warg",DJ236))=1,COUNT(FIND("Engineer Captain",DJ236))=1,COUNT(FIND("War Camel",DJ236))=1,COUNT(FIND("Fell warg",DJ236))=1,COUNT(FIND("The white warg",DJ236))=1),"1.",""),IF(OR(COUNT(FIND("armoured horse",DJ236))=1,COUNT(FIND("Troll",DJ236))=1,COUNT(FIND("Mahûd Beastmaster",DJ236))=1,COUNT(FIND("Signal Tower",DJ236))=1),"2.",""),IF(OR(COUNT(FIND("Fell Beast",DJ236))=1,COUNT(FIND("Upgraded Crew",DJ236))=1,COUNT(FIND("Khandish chariot",DJ236))=1),"3.",""),IF(COUNT(FIND("armoured Fell beast",DJ236))=1,"4.",""),IF(COUNT(FIND("Horned Fell beast",DJ236))=1,"5.","")))</f>
        <v>0</v>
      </c>
      <c r="DL236">
        <f>LOOKUP(DK236,$EH:$EH,$EI:$EI)</f>
        <v>0</v>
      </c>
      <c r="DM236" s="61">
        <f t="shared" ref="DM236" si="327">IF(DL236=0,0,CONCATENATE(DL236,IF(OR(COUNT(FIND("Morgul Arrows",DJ236))=1,COUNT(FIND("Shield",DJ236))=1,COUNT(FIND("The One Ring",DJ236))=1,COUNT(FIND("Breathe Fire",DJ236))=1,COUNT(FIND("Campfire",DJ236))=1,COUNT(FIND("Stone Flail",DJ236))=1),"1.",""),IF(OR(COUNT(FIND("Armour",DJ236))=1,COUNT(FIND("Fly",DJ236))=1,COUNT(FIND("Crown of Morgul",DJ236))=1,COUNT(FIND("War Drum",DJ236))=1),"2.",""),IF(OR(COUNT(FIND("Heavy armour",DJ236))=1,COUNT(FIND("Tough hide",DJ236))=1,COUNT(FIND("Gnarled Hide",DJ236))=1),"3.",""),IF(OR(COUNT(FIND("Wyrmtongue",DJ236))=1,COUNT(FIND("Foul Temperament",DJ236))=1,COUNT(FIND("Easterling War drum",DJ236))=1),"4.","")))</f>
        <v>0</v>
      </c>
      <c r="DN236">
        <f t="shared" si="300"/>
        <v>0</v>
      </c>
      <c r="DO236">
        <f t="shared" si="301"/>
        <v>0</v>
      </c>
      <c r="DP236">
        <f t="shared" si="302"/>
        <v>0</v>
      </c>
      <c r="DQ236">
        <f t="shared" si="303"/>
        <v>0</v>
      </c>
      <c r="DR236">
        <f t="shared" si="304"/>
        <v>0</v>
      </c>
      <c r="DS236">
        <f t="shared" si="305"/>
        <v>0</v>
      </c>
      <c r="DT236">
        <f t="shared" si="295"/>
        <v>0</v>
      </c>
      <c r="DU236">
        <f t="shared" si="296"/>
        <v>0</v>
      </c>
      <c r="DV236">
        <f t="shared" si="297"/>
        <v>0</v>
      </c>
      <c r="DW236">
        <f t="shared" si="316"/>
        <v>0</v>
      </c>
      <c r="DX236">
        <f t="shared" si="317"/>
        <v>0</v>
      </c>
      <c r="DY236">
        <f t="shared" si="318"/>
        <v>0</v>
      </c>
      <c r="DZ236">
        <f t="shared" si="325"/>
        <v>0</v>
      </c>
      <c r="EA236" s="17">
        <f t="shared" si="290"/>
        <v>1</v>
      </c>
      <c r="EB236" s="85" t="str">
        <f>IF(COUNT(FIND(" with ",DJ236))=1,SUBSTITUTE(DJ236,CONCATENATE(DI236," with"),""),"")</f>
        <v/>
      </c>
      <c r="EC236" s="85" t="str">
        <f t="shared" si="289"/>
        <v/>
      </c>
      <c r="ED236" s="85"/>
      <c r="EG236" s="85"/>
      <c r="EH236" s="62" t="s">
        <v>343</v>
      </c>
      <c r="EI236" s="63" t="s">
        <v>343</v>
      </c>
      <c r="EJ236" s="64"/>
      <c r="EO236" s="65" t="s">
        <v>368</v>
      </c>
      <c r="EP236" s="65" t="s">
        <v>368</v>
      </c>
      <c r="EQ236" s="69" t="s">
        <v>667</v>
      </c>
      <c r="ER236" s="69" t="s">
        <v>1843</v>
      </c>
      <c r="ES236" s="69" t="s">
        <v>644</v>
      </c>
      <c r="ET236" s="78" t="s">
        <v>621</v>
      </c>
      <c r="EU236" s="69" t="s">
        <v>668</v>
      </c>
      <c r="EV236" s="69" t="s">
        <v>635</v>
      </c>
      <c r="EW236" s="69" t="s">
        <v>635</v>
      </c>
      <c r="EX236" s="69" t="s">
        <v>628</v>
      </c>
      <c r="EY236" s="69" t="s">
        <v>629</v>
      </c>
      <c r="EZ236" s="69" t="s">
        <v>970</v>
      </c>
      <c r="FA236" s="69" t="s">
        <v>629</v>
      </c>
      <c r="FB236" s="70" t="s">
        <v>1094</v>
      </c>
      <c r="FH236" s="84">
        <f t="shared" si="286"/>
        <v>0</v>
      </c>
      <c r="FI236" s="84">
        <f t="shared" si="287"/>
        <v>1</v>
      </c>
      <c r="FJ236" s="85" t="s">
        <v>1520</v>
      </c>
    </row>
    <row r="237" spans="100:166" x14ac:dyDescent="0.25">
      <c r="CV237">
        <f t="shared" ca="1" si="283"/>
        <v>1</v>
      </c>
      <c r="CW237" s="58" t="str">
        <f>'Harad and Umbar'!W77</f>
        <v/>
      </c>
      <c r="DC237" s="84">
        <f t="shared" si="269"/>
        <v>1</v>
      </c>
      <c r="DD237">
        <f>'Harad and Umbar'!S36</f>
        <v>0</v>
      </c>
      <c r="DE237">
        <f>'Harad and Umbar'!B36</f>
        <v>0</v>
      </c>
      <c r="DF237" s="84">
        <f>'Harad and Umbar'!CW36</f>
        <v>0</v>
      </c>
      <c r="DK237" s="84"/>
      <c r="DL237">
        <f>LOOKUP(DK236,$EH:$EH,$EJ:$EJ)</f>
        <v>0</v>
      </c>
      <c r="DM237" s="84">
        <f t="shared" ref="DM237:DM240" si="328">DL237</f>
        <v>0</v>
      </c>
      <c r="DN237">
        <f t="shared" si="300"/>
        <v>0</v>
      </c>
      <c r="DO237">
        <f t="shared" si="301"/>
        <v>0</v>
      </c>
      <c r="DP237">
        <f t="shared" si="302"/>
        <v>0</v>
      </c>
      <c r="DQ237">
        <f t="shared" si="303"/>
        <v>0</v>
      </c>
      <c r="DR237">
        <f t="shared" si="304"/>
        <v>0</v>
      </c>
      <c r="DS237">
        <f t="shared" si="305"/>
        <v>0</v>
      </c>
      <c r="DT237">
        <f t="shared" ref="DT237:DT268" si="329">LOOKUP($DM237,$EO:$EO,EV:EV)</f>
        <v>0</v>
      </c>
      <c r="DU237">
        <f t="shared" ref="DU237:DU268" si="330">LOOKUP($DM237,$EO:$EO,EW:EW)</f>
        <v>0</v>
      </c>
      <c r="DV237">
        <f t="shared" ref="DV237:DV268" si="331">LOOKUP($DM237,$EO:$EO,EX:EX)</f>
        <v>0</v>
      </c>
      <c r="DW237">
        <f t="shared" si="316"/>
        <v>0</v>
      </c>
      <c r="DX237">
        <f t="shared" si="317"/>
        <v>0</v>
      </c>
      <c r="DY237">
        <f t="shared" si="318"/>
        <v>0</v>
      </c>
      <c r="DZ237">
        <f t="shared" si="325"/>
        <v>0</v>
      </c>
      <c r="EA237" s="17">
        <f t="shared" si="290"/>
        <v>1</v>
      </c>
      <c r="EB237" s="85"/>
      <c r="EC237" s="85" t="str">
        <f t="shared" si="289"/>
        <v/>
      </c>
      <c r="ED237" s="85"/>
      <c r="EG237" s="85"/>
      <c r="EH237" s="62" t="s">
        <v>2457</v>
      </c>
      <c r="EI237" s="63" t="s">
        <v>2457</v>
      </c>
      <c r="EJ237" s="64"/>
      <c r="EO237" s="65" t="s">
        <v>324</v>
      </c>
      <c r="EP237" s="65" t="s">
        <v>324</v>
      </c>
      <c r="EQ237" s="69" t="s">
        <v>667</v>
      </c>
      <c r="ER237" s="69" t="s">
        <v>1843</v>
      </c>
      <c r="ES237" s="69" t="s">
        <v>644</v>
      </c>
      <c r="ET237" s="78" t="s">
        <v>621</v>
      </c>
      <c r="EU237" s="69" t="s">
        <v>668</v>
      </c>
      <c r="EV237" s="69" t="s">
        <v>635</v>
      </c>
      <c r="EW237" s="69" t="s">
        <v>635</v>
      </c>
      <c r="EX237" s="69" t="s">
        <v>624</v>
      </c>
      <c r="EY237" s="69" t="s">
        <v>635</v>
      </c>
      <c r="EZ237" s="69" t="s">
        <v>941</v>
      </c>
      <c r="FA237" s="69" t="s">
        <v>635</v>
      </c>
      <c r="FB237" s="70" t="s">
        <v>1390</v>
      </c>
      <c r="FH237" s="84">
        <f t="shared" si="286"/>
        <v>0</v>
      </c>
      <c r="FI237" s="84">
        <f t="shared" si="287"/>
        <v>1</v>
      </c>
      <c r="FJ237" s="85" t="s">
        <v>1521</v>
      </c>
    </row>
    <row r="238" spans="100:166" x14ac:dyDescent="0.25">
      <c r="CV238">
        <f t="shared" ca="1" si="283"/>
        <v>1</v>
      </c>
      <c r="CW238" s="58" t="str">
        <f>'Harad and Umbar'!W78</f>
        <v/>
      </c>
      <c r="DC238" s="84">
        <f t="shared" si="269"/>
        <v>1</v>
      </c>
      <c r="DD238">
        <f>'Harad and Umbar'!S37</f>
        <v>0</v>
      </c>
      <c r="DE238">
        <f>'Harad and Umbar'!B37</f>
        <v>0</v>
      </c>
      <c r="DF238" s="84">
        <f>'Harad and Umbar'!CW37</f>
        <v>0</v>
      </c>
      <c r="DK238" s="84"/>
      <c r="DL238">
        <f>LOOKUP(DK236,$EH:$EH,$EK:$EK)</f>
        <v>0</v>
      </c>
      <c r="DM238" s="84">
        <f t="shared" si="328"/>
        <v>0</v>
      </c>
      <c r="DN238">
        <f t="shared" si="300"/>
        <v>0</v>
      </c>
      <c r="DO238">
        <f t="shared" si="301"/>
        <v>0</v>
      </c>
      <c r="DP238">
        <f t="shared" si="302"/>
        <v>0</v>
      </c>
      <c r="DQ238">
        <f t="shared" si="303"/>
        <v>0</v>
      </c>
      <c r="DR238">
        <f t="shared" si="304"/>
        <v>0</v>
      </c>
      <c r="DS238">
        <f t="shared" si="305"/>
        <v>0</v>
      </c>
      <c r="DT238">
        <f t="shared" si="329"/>
        <v>0</v>
      </c>
      <c r="DU238">
        <f t="shared" si="330"/>
        <v>0</v>
      </c>
      <c r="DV238">
        <f t="shared" si="331"/>
        <v>0</v>
      </c>
      <c r="DW238">
        <f t="shared" si="316"/>
        <v>0</v>
      </c>
      <c r="DX238">
        <f t="shared" si="317"/>
        <v>0</v>
      </c>
      <c r="DY238">
        <f t="shared" si="318"/>
        <v>0</v>
      </c>
      <c r="DZ238">
        <f t="shared" si="325"/>
        <v>0</v>
      </c>
      <c r="EA238" s="17">
        <f t="shared" si="290"/>
        <v>1</v>
      </c>
      <c r="EB238" s="85"/>
      <c r="EC238" s="85" t="str">
        <f t="shared" si="289"/>
        <v/>
      </c>
      <c r="ED238" s="85"/>
      <c r="EG238" s="85"/>
      <c r="EH238" s="62" t="s">
        <v>337</v>
      </c>
      <c r="EI238" s="63" t="s">
        <v>337</v>
      </c>
      <c r="EJ238" s="64"/>
      <c r="EO238" s="65" t="s">
        <v>369</v>
      </c>
      <c r="EP238" s="65" t="s">
        <v>369</v>
      </c>
      <c r="EQ238" s="69" t="s">
        <v>667</v>
      </c>
      <c r="ER238" s="69" t="s">
        <v>1843</v>
      </c>
      <c r="ES238" s="69" t="s">
        <v>644</v>
      </c>
      <c r="ET238" s="78" t="s">
        <v>621</v>
      </c>
      <c r="EU238" s="69" t="s">
        <v>668</v>
      </c>
      <c r="EV238" s="69" t="s">
        <v>635</v>
      </c>
      <c r="EW238" s="69" t="s">
        <v>635</v>
      </c>
      <c r="EX238" s="69" t="s">
        <v>624</v>
      </c>
      <c r="EY238" s="69" t="s">
        <v>629</v>
      </c>
      <c r="EZ238" s="69" t="s">
        <v>972</v>
      </c>
      <c r="FA238" s="69" t="s">
        <v>645</v>
      </c>
      <c r="FB238" s="70" t="s">
        <v>1095</v>
      </c>
      <c r="FH238" s="84">
        <f t="shared" si="286"/>
        <v>0</v>
      </c>
      <c r="FI238" s="84">
        <f t="shared" si="287"/>
        <v>1</v>
      </c>
      <c r="FJ238" s="85" t="s">
        <v>1522</v>
      </c>
    </row>
    <row r="239" spans="100:166" x14ac:dyDescent="0.25">
      <c r="CV239">
        <f t="shared" ca="1" si="283"/>
        <v>1</v>
      </c>
      <c r="CW239" s="58" t="str">
        <f>'Harad and Umbar'!W79</f>
        <v/>
      </c>
      <c r="DC239" s="84">
        <f t="shared" si="269"/>
        <v>1</v>
      </c>
      <c r="DD239">
        <f>'Harad and Umbar'!S38</f>
        <v>0</v>
      </c>
      <c r="DE239">
        <f>'Harad and Umbar'!B38</f>
        <v>0</v>
      </c>
      <c r="DF239" s="84">
        <f>'Harad and Umbar'!CW38</f>
        <v>0</v>
      </c>
      <c r="DK239" s="84"/>
      <c r="DL239">
        <f>LOOKUP(DK236,$EH:$EH,$EL:$EL)</f>
        <v>0</v>
      </c>
      <c r="DM239" s="84">
        <f t="shared" si="328"/>
        <v>0</v>
      </c>
      <c r="DN239">
        <f t="shared" si="300"/>
        <v>0</v>
      </c>
      <c r="DO239">
        <f t="shared" si="301"/>
        <v>0</v>
      </c>
      <c r="DP239">
        <f t="shared" si="302"/>
        <v>0</v>
      </c>
      <c r="DQ239">
        <f t="shared" si="303"/>
        <v>0</v>
      </c>
      <c r="DR239">
        <f t="shared" si="304"/>
        <v>0</v>
      </c>
      <c r="DS239">
        <f t="shared" si="305"/>
        <v>0</v>
      </c>
      <c r="DT239">
        <f t="shared" si="329"/>
        <v>0</v>
      </c>
      <c r="DU239">
        <f t="shared" si="330"/>
        <v>0</v>
      </c>
      <c r="DV239">
        <f t="shared" si="331"/>
        <v>0</v>
      </c>
      <c r="DW239">
        <f t="shared" si="316"/>
        <v>0</v>
      </c>
      <c r="DX239">
        <f t="shared" si="317"/>
        <v>0</v>
      </c>
      <c r="DY239">
        <f t="shared" si="318"/>
        <v>0</v>
      </c>
      <c r="DZ239">
        <f t="shared" si="325"/>
        <v>0</v>
      </c>
      <c r="EA239" s="17">
        <f t="shared" si="290"/>
        <v>1</v>
      </c>
      <c r="EB239" s="85"/>
      <c r="EC239" s="85" t="str">
        <f t="shared" si="289"/>
        <v/>
      </c>
      <c r="ED239" s="85"/>
      <c r="EG239" s="85"/>
      <c r="EH239" s="62" t="s">
        <v>299</v>
      </c>
      <c r="EI239" s="63" t="s">
        <v>299</v>
      </c>
      <c r="EJ239" s="64" t="s">
        <v>811</v>
      </c>
      <c r="EO239" s="65" t="s">
        <v>298</v>
      </c>
      <c r="EP239" s="65" t="s">
        <v>298</v>
      </c>
      <c r="EQ239" s="69" t="s">
        <v>1049</v>
      </c>
      <c r="ER239" s="69" t="s">
        <v>633</v>
      </c>
      <c r="ES239" s="69" t="s">
        <v>620</v>
      </c>
      <c r="ET239" s="78" t="s">
        <v>624</v>
      </c>
      <c r="EU239" s="69" t="s">
        <v>624</v>
      </c>
      <c r="EV239" s="69" t="s">
        <v>624</v>
      </c>
      <c r="EW239" s="69" t="s">
        <v>624</v>
      </c>
      <c r="EX239" s="69" t="s">
        <v>629</v>
      </c>
      <c r="EY239" s="69" t="s">
        <v>635</v>
      </c>
      <c r="EZ239" s="69" t="s">
        <v>628</v>
      </c>
      <c r="FA239" s="69" t="s">
        <v>635</v>
      </c>
      <c r="FB239" s="73" t="s">
        <v>1096</v>
      </c>
      <c r="FH239" s="84">
        <f t="shared" si="286"/>
        <v>0</v>
      </c>
      <c r="FI239" s="84">
        <f t="shared" si="287"/>
        <v>1</v>
      </c>
      <c r="FJ239" s="85" t="str">
        <f>""</f>
        <v/>
      </c>
    </row>
    <row r="240" spans="100:166" x14ac:dyDescent="0.25">
      <c r="CV240">
        <f t="shared" ca="1" si="283"/>
        <v>1</v>
      </c>
      <c r="CW240" s="58" t="str">
        <f>'Harad and Umbar'!W80</f>
        <v/>
      </c>
      <c r="DC240" s="84">
        <f t="shared" si="269"/>
        <v>1</v>
      </c>
      <c r="DD240">
        <f>'Harad and Umbar'!S39</f>
        <v>0</v>
      </c>
      <c r="DE240">
        <f>'Harad and Umbar'!B39</f>
        <v>0</v>
      </c>
      <c r="DF240" s="84">
        <f>'Harad and Umbar'!CW39</f>
        <v>0</v>
      </c>
      <c r="DK240" s="84"/>
      <c r="DL240">
        <f>LOOKUP(DK236,$EH:$EH,$EM:$EM)</f>
        <v>0</v>
      </c>
      <c r="DM240" s="84">
        <f t="shared" si="328"/>
        <v>0</v>
      </c>
      <c r="DN240">
        <f t="shared" si="300"/>
        <v>0</v>
      </c>
      <c r="DO240">
        <f t="shared" si="301"/>
        <v>0</v>
      </c>
      <c r="DP240">
        <f t="shared" si="302"/>
        <v>0</v>
      </c>
      <c r="DQ240">
        <f t="shared" si="303"/>
        <v>0</v>
      </c>
      <c r="DR240">
        <f t="shared" si="304"/>
        <v>0</v>
      </c>
      <c r="DS240">
        <f t="shared" si="305"/>
        <v>0</v>
      </c>
      <c r="DT240">
        <f t="shared" si="329"/>
        <v>0</v>
      </c>
      <c r="DU240">
        <f t="shared" si="330"/>
        <v>0</v>
      </c>
      <c r="DV240">
        <f t="shared" si="331"/>
        <v>0</v>
      </c>
      <c r="DW240">
        <f t="shared" si="316"/>
        <v>0</v>
      </c>
      <c r="DX240">
        <f t="shared" si="317"/>
        <v>0</v>
      </c>
      <c r="DY240">
        <f t="shared" si="318"/>
        <v>0</v>
      </c>
      <c r="DZ240">
        <f t="shared" si="325"/>
        <v>0</v>
      </c>
      <c r="EA240" s="17">
        <f t="shared" si="290"/>
        <v>1</v>
      </c>
      <c r="EB240" s="85"/>
      <c r="EC240" s="85" t="str">
        <f t="shared" si="289"/>
        <v/>
      </c>
      <c r="ED240" s="85"/>
      <c r="EG240" s="85"/>
      <c r="EH240" s="62" t="s">
        <v>417</v>
      </c>
      <c r="EI240" s="63" t="s">
        <v>417</v>
      </c>
      <c r="EJ240" s="64"/>
      <c r="EO240" s="65" t="s">
        <v>2013</v>
      </c>
      <c r="EP240" s="65" t="s">
        <v>2013</v>
      </c>
      <c r="EQ240" s="69" t="s">
        <v>330</v>
      </c>
      <c r="ER240" s="69" t="s">
        <v>1847</v>
      </c>
      <c r="ES240" s="69" t="s">
        <v>927</v>
      </c>
      <c r="ET240" s="78" t="s">
        <v>621</v>
      </c>
      <c r="EU240" s="69" t="s">
        <v>628</v>
      </c>
      <c r="EV240" s="69" t="s">
        <v>629</v>
      </c>
      <c r="EW240" s="69" t="s">
        <v>629</v>
      </c>
      <c r="EX240" s="69" t="s">
        <v>621</v>
      </c>
      <c r="EY240" s="69" t="s">
        <v>623</v>
      </c>
      <c r="EZ240" s="69" t="s">
        <v>635</v>
      </c>
      <c r="FA240" s="69" t="s">
        <v>635</v>
      </c>
      <c r="FB240" s="73" t="s">
        <v>2821</v>
      </c>
      <c r="FH240" s="84">
        <f t="shared" si="286"/>
        <v>1</v>
      </c>
      <c r="FI240" s="84">
        <f t="shared" si="287"/>
        <v>1</v>
      </c>
      <c r="FJ240" s="85" t="s">
        <v>1523</v>
      </c>
    </row>
    <row r="241" spans="100:166" x14ac:dyDescent="0.25">
      <c r="CV241">
        <f t="shared" ca="1" si="283"/>
        <v>1</v>
      </c>
      <c r="CW241" t="str">
        <f>IF(CW243="","",CX241)</f>
        <v/>
      </c>
      <c r="CX241" s="59" t="s">
        <v>25</v>
      </c>
      <c r="DC241" s="84">
        <f t="shared" si="269"/>
        <v>1</v>
      </c>
      <c r="DD241">
        <f>'Harad and Umbar'!S40</f>
        <v>0</v>
      </c>
      <c r="DE241">
        <f>'Harad and Umbar'!B40</f>
        <v>0</v>
      </c>
      <c r="DF241" s="84">
        <f>'Harad and Umbar'!CW40</f>
        <v>0</v>
      </c>
      <c r="DH241">
        <v>48</v>
      </c>
      <c r="DI241">
        <f>LOOKUP(DH241,$DC:$DC,$DE:$DE)</f>
        <v>0</v>
      </c>
      <c r="DJ241">
        <f>LOOKUP(DH241,$DC:$DC,$DF:$DF)</f>
        <v>0</v>
      </c>
      <c r="DK241" s="61">
        <f t="shared" ref="DK241" si="332">IF(DI241=0,0,CONCATENATE(DI241,IF(OR(COUNT(FIND("Horse",DJ241))=1,COUNT(FIND("Warg",DJ241))=1,COUNT(FIND("Engineer Captain",DJ241))=1,COUNT(FIND("War Camel",DJ241))=1,COUNT(FIND("Fell warg",DJ241))=1,COUNT(FIND("The white warg",DJ241))=1),"1.",""),IF(OR(COUNT(FIND("armoured horse",DJ241))=1,COUNT(FIND("Troll",DJ241))=1,COUNT(FIND("Mahûd Beastmaster",DJ241))=1,COUNT(FIND("Signal Tower",DJ241))=1),"2.",""),IF(OR(COUNT(FIND("Fell Beast",DJ241))=1,COUNT(FIND("Upgraded Crew",DJ241))=1,COUNT(FIND("Khandish chariot",DJ241))=1),"3.",""),IF(COUNT(FIND("armoured Fell beast",DJ241))=1,"4.",""),IF(COUNT(FIND("Horned Fell beast",DJ241))=1,"5.","")))</f>
        <v>0</v>
      </c>
      <c r="DL241">
        <f>LOOKUP(DK241,$EH:$EH,$EI:$EI)</f>
        <v>0</v>
      </c>
      <c r="DM241" s="61">
        <f t="shared" ref="DM241" si="333">IF(DL241=0,0,CONCATENATE(DL241,IF(OR(COUNT(FIND("Morgul Arrows",DJ241))=1,COUNT(FIND("Shield",DJ241))=1,COUNT(FIND("The One Ring",DJ241))=1,COUNT(FIND("Breathe Fire",DJ241))=1,COUNT(FIND("Campfire",DJ241))=1,COUNT(FIND("Stone Flail",DJ241))=1),"1.",""),IF(OR(COUNT(FIND("Armour",DJ241))=1,COUNT(FIND("Fly",DJ241))=1,COUNT(FIND("Crown of Morgul",DJ241))=1,COUNT(FIND("War Drum",DJ241))=1),"2.",""),IF(OR(COUNT(FIND("Heavy armour",DJ241))=1,COUNT(FIND("Tough hide",DJ241))=1,COUNT(FIND("Gnarled Hide",DJ241))=1),"3.",""),IF(OR(COUNT(FIND("Wyrmtongue",DJ241))=1,COUNT(FIND("Foul Temperament",DJ241))=1,COUNT(FIND("Easterling War drum",DJ241))=1),"4.","")))</f>
        <v>0</v>
      </c>
      <c r="DN241">
        <f t="shared" si="300"/>
        <v>0</v>
      </c>
      <c r="DO241">
        <f t="shared" si="301"/>
        <v>0</v>
      </c>
      <c r="DP241">
        <f t="shared" si="302"/>
        <v>0</v>
      </c>
      <c r="DQ241">
        <f t="shared" si="303"/>
        <v>0</v>
      </c>
      <c r="DR241">
        <f t="shared" si="304"/>
        <v>0</v>
      </c>
      <c r="DS241">
        <f t="shared" si="305"/>
        <v>0</v>
      </c>
      <c r="DT241">
        <f t="shared" si="329"/>
        <v>0</v>
      </c>
      <c r="DU241">
        <f t="shared" si="330"/>
        <v>0</v>
      </c>
      <c r="DV241">
        <f t="shared" si="331"/>
        <v>0</v>
      </c>
      <c r="DW241">
        <f t="shared" si="316"/>
        <v>0</v>
      </c>
      <c r="DX241">
        <f t="shared" si="317"/>
        <v>0</v>
      </c>
      <c r="DY241">
        <f t="shared" si="318"/>
        <v>0</v>
      </c>
      <c r="DZ241">
        <f t="shared" si="325"/>
        <v>0</v>
      </c>
      <c r="EA241" s="17">
        <f t="shared" si="290"/>
        <v>1</v>
      </c>
      <c r="EB241" s="85" t="str">
        <f>IF(COUNT(FIND(" with ",DJ241))=1,SUBSTITUTE(DJ241,CONCATENATE(DI241," with"),""),"")</f>
        <v/>
      </c>
      <c r="EC241" s="85" t="str">
        <f t="shared" si="289"/>
        <v/>
      </c>
      <c r="ED241" s="85"/>
      <c r="EG241" s="85"/>
      <c r="EH241" s="62" t="s">
        <v>900</v>
      </c>
      <c r="EI241" s="63" t="s">
        <v>417</v>
      </c>
      <c r="EJ241" s="64" t="s">
        <v>32</v>
      </c>
      <c r="EO241" s="65" t="s">
        <v>313</v>
      </c>
      <c r="EP241" s="65" t="s">
        <v>313</v>
      </c>
      <c r="EQ241" s="69" t="s">
        <v>667</v>
      </c>
      <c r="ER241" s="69" t="s">
        <v>1843</v>
      </c>
      <c r="ES241" s="69" t="s">
        <v>644</v>
      </c>
      <c r="ET241" s="78" t="s">
        <v>621</v>
      </c>
      <c r="EU241" s="69" t="s">
        <v>668</v>
      </c>
      <c r="EV241" s="69" t="s">
        <v>635</v>
      </c>
      <c r="EW241" s="69" t="s">
        <v>635</v>
      </c>
      <c r="EX241" s="69" t="s">
        <v>624</v>
      </c>
      <c r="EY241" s="190">
        <f>Mordor!L$52+Angmar!$L$3</f>
        <v>0</v>
      </c>
      <c r="EZ241" s="190">
        <f>Mordor!M$52+10+Angmar!$M$3</f>
        <v>10</v>
      </c>
      <c r="FA241" s="190">
        <f>Mordor!N$52+Angmar!$N$3</f>
        <v>0</v>
      </c>
      <c r="FB241" s="70" t="s">
        <v>1090</v>
      </c>
      <c r="FH241" s="84">
        <f t="shared" si="286"/>
        <v>0</v>
      </c>
      <c r="FI241" s="84">
        <f t="shared" si="287"/>
        <v>1</v>
      </c>
      <c r="FJ241" s="85" t="s">
        <v>1524</v>
      </c>
    </row>
    <row r="242" spans="100:166" x14ac:dyDescent="0.25">
      <c r="CV242">
        <f t="shared" ca="1" si="283"/>
        <v>1</v>
      </c>
      <c r="CW242" t="str">
        <f>IF(CW243="","",CX242)</f>
        <v/>
      </c>
      <c r="CX242" s="59" t="s">
        <v>546</v>
      </c>
      <c r="DC242" s="84">
        <f t="shared" si="269"/>
        <v>1</v>
      </c>
      <c r="DD242">
        <f>'Harad and Umbar'!S41</f>
        <v>0</v>
      </c>
      <c r="DE242">
        <f>'Harad and Umbar'!B41</f>
        <v>0</v>
      </c>
      <c r="DF242" s="84">
        <f>'Harad and Umbar'!CW41</f>
        <v>0</v>
      </c>
      <c r="DK242" s="84"/>
      <c r="DL242">
        <f>LOOKUP(DK241,$EH:$EH,$EJ:$EJ)</f>
        <v>0</v>
      </c>
      <c r="DM242" s="84">
        <f t="shared" ref="DM242:DM245" si="334">DL242</f>
        <v>0</v>
      </c>
      <c r="DN242">
        <f t="shared" si="300"/>
        <v>0</v>
      </c>
      <c r="DO242">
        <f t="shared" si="301"/>
        <v>0</v>
      </c>
      <c r="DP242">
        <f t="shared" si="302"/>
        <v>0</v>
      </c>
      <c r="DQ242">
        <f t="shared" si="303"/>
        <v>0</v>
      </c>
      <c r="DR242">
        <f t="shared" si="304"/>
        <v>0</v>
      </c>
      <c r="DS242">
        <f t="shared" si="305"/>
        <v>0</v>
      </c>
      <c r="DT242">
        <f t="shared" si="329"/>
        <v>0</v>
      </c>
      <c r="DU242">
        <f t="shared" si="330"/>
        <v>0</v>
      </c>
      <c r="DV242">
        <f t="shared" si="331"/>
        <v>0</v>
      </c>
      <c r="DW242">
        <f t="shared" si="316"/>
        <v>0</v>
      </c>
      <c r="DX242">
        <f t="shared" si="317"/>
        <v>0</v>
      </c>
      <c r="DY242">
        <f t="shared" si="318"/>
        <v>0</v>
      </c>
      <c r="DZ242">
        <f t="shared" si="325"/>
        <v>0</v>
      </c>
      <c r="EA242" s="17">
        <f t="shared" si="290"/>
        <v>1</v>
      </c>
      <c r="EB242" s="85"/>
      <c r="EC242" s="85" t="str">
        <f t="shared" si="289"/>
        <v/>
      </c>
      <c r="ED242" s="85"/>
      <c r="EG242" s="85"/>
      <c r="EH242" s="62" t="s">
        <v>291</v>
      </c>
      <c r="EI242" s="63" t="s">
        <v>291</v>
      </c>
      <c r="EJ242" s="64"/>
      <c r="EO242" s="65" t="s">
        <v>813</v>
      </c>
      <c r="EP242" s="65" t="s">
        <v>313</v>
      </c>
      <c r="EQ242" s="69" t="s">
        <v>667</v>
      </c>
      <c r="ER242" s="69" t="s">
        <v>1843</v>
      </c>
      <c r="ES242" s="69" t="s">
        <v>644</v>
      </c>
      <c r="ET242" s="78" t="s">
        <v>621</v>
      </c>
      <c r="EU242" s="69" t="s">
        <v>668</v>
      </c>
      <c r="EV242" s="69" t="s">
        <v>623</v>
      </c>
      <c r="EW242" s="69" t="s">
        <v>635</v>
      </c>
      <c r="EX242" s="69" t="s">
        <v>624</v>
      </c>
      <c r="EY242" s="190">
        <f>Mordor!L$52+Angmar!$L$3</f>
        <v>0</v>
      </c>
      <c r="EZ242" s="190">
        <f>Mordor!M$52+10+Angmar!$M$3</f>
        <v>10</v>
      </c>
      <c r="FA242" s="190">
        <f>Mordor!N$52+Angmar!$N$3</f>
        <v>0</v>
      </c>
      <c r="FB242" s="70" t="s">
        <v>1090</v>
      </c>
      <c r="FH242" s="84">
        <f t="shared" si="286"/>
        <v>0</v>
      </c>
      <c r="FI242" s="84">
        <f t="shared" si="287"/>
        <v>1</v>
      </c>
      <c r="FJ242" s="85" t="s">
        <v>1525</v>
      </c>
    </row>
    <row r="243" spans="100:166" x14ac:dyDescent="0.25">
      <c r="CV243">
        <f t="shared" ca="1" si="283"/>
        <v>1</v>
      </c>
      <c r="CW243" s="58" t="str">
        <f>'Eastern Kingdoms'!W3</f>
        <v/>
      </c>
      <c r="DC243" s="84">
        <f t="shared" si="269"/>
        <v>1</v>
      </c>
      <c r="DD243">
        <f>'Harad and Umbar'!S42</f>
        <v>0</v>
      </c>
      <c r="DE243" t="str">
        <f>'Harad and Umbar'!B42</f>
        <v>War Mûmak of Harad</v>
      </c>
      <c r="DF243" s="84" t="str">
        <f>'Harad and Umbar'!CW42</f>
        <v>-</v>
      </c>
      <c r="DK243" s="84"/>
      <c r="DL243">
        <f>LOOKUP(DK241,$EH:$EH,$EK:$EK)</f>
        <v>0</v>
      </c>
      <c r="DM243" s="84">
        <f t="shared" si="334"/>
        <v>0</v>
      </c>
      <c r="DN243">
        <f t="shared" si="300"/>
        <v>0</v>
      </c>
      <c r="DO243">
        <f t="shared" si="301"/>
        <v>0</v>
      </c>
      <c r="DP243">
        <f t="shared" si="302"/>
        <v>0</v>
      </c>
      <c r="DQ243">
        <f t="shared" si="303"/>
        <v>0</v>
      </c>
      <c r="DR243">
        <f t="shared" si="304"/>
        <v>0</v>
      </c>
      <c r="DS243">
        <f t="shared" si="305"/>
        <v>0</v>
      </c>
      <c r="DT243">
        <f t="shared" si="329"/>
        <v>0</v>
      </c>
      <c r="DU243">
        <f t="shared" si="330"/>
        <v>0</v>
      </c>
      <c r="DV243">
        <f t="shared" si="331"/>
        <v>0</v>
      </c>
      <c r="DW243">
        <f t="shared" si="316"/>
        <v>0</v>
      </c>
      <c r="DX243">
        <f t="shared" si="317"/>
        <v>0</v>
      </c>
      <c r="DY243">
        <f t="shared" si="318"/>
        <v>0</v>
      </c>
      <c r="DZ243">
        <f t="shared" si="325"/>
        <v>0</v>
      </c>
      <c r="EA243" s="17">
        <f t="shared" si="290"/>
        <v>1</v>
      </c>
      <c r="EB243" s="85"/>
      <c r="EC243" s="85" t="str">
        <f t="shared" si="289"/>
        <v/>
      </c>
      <c r="ED243" s="85"/>
      <c r="EG243" s="85"/>
      <c r="EH243" s="62" t="s">
        <v>364</v>
      </c>
      <c r="EI243" s="63" t="s">
        <v>364</v>
      </c>
      <c r="EJ243" s="64"/>
      <c r="EO243" s="65" t="s">
        <v>393</v>
      </c>
      <c r="EP243" s="65" t="s">
        <v>393</v>
      </c>
      <c r="EQ243" s="69" t="s">
        <v>619</v>
      </c>
      <c r="ER243" s="69" t="s">
        <v>1843</v>
      </c>
      <c r="ES243" s="69" t="s">
        <v>647</v>
      </c>
      <c r="ET243" s="78" t="s">
        <v>628</v>
      </c>
      <c r="EU243" s="69" t="s">
        <v>628</v>
      </c>
      <c r="EV243" s="69" t="s">
        <v>629</v>
      </c>
      <c r="EW243" s="69" t="s">
        <v>629</v>
      </c>
      <c r="EX243" s="69" t="s">
        <v>621</v>
      </c>
      <c r="EY243" s="69" t="s">
        <v>623</v>
      </c>
      <c r="EZ243" s="69" t="s">
        <v>629</v>
      </c>
      <c r="FA243" s="69" t="s">
        <v>629</v>
      </c>
      <c r="FB243" s="73" t="s">
        <v>990</v>
      </c>
      <c r="FH243" s="84">
        <f t="shared" si="286"/>
        <v>0</v>
      </c>
      <c r="FI243" s="84">
        <f t="shared" si="287"/>
        <v>1</v>
      </c>
      <c r="FJ243" s="85" t="s">
        <v>1749</v>
      </c>
    </row>
    <row r="244" spans="100:166" x14ac:dyDescent="0.25">
      <c r="CV244">
        <f t="shared" ca="1" si="283"/>
        <v>1</v>
      </c>
      <c r="CW244" s="58" t="str">
        <f>'Eastern Kingdoms'!W4</f>
        <v/>
      </c>
      <c r="DC244" s="84">
        <f t="shared" si="269"/>
        <v>1</v>
      </c>
      <c r="DD244">
        <f>'Harad and Umbar'!S43</f>
        <v>0</v>
      </c>
      <c r="DE244" t="str">
        <f>'Harad and Umbar'!B43</f>
        <v>War Mûmak of Harad</v>
      </c>
      <c r="DF244" s="84" t="str">
        <f>'Harad and Umbar'!CW43</f>
        <v>-</v>
      </c>
      <c r="DK244" s="84"/>
      <c r="DL244">
        <f>LOOKUP(DK241,$EH:$EH,$EL:$EL)</f>
        <v>0</v>
      </c>
      <c r="DM244" s="84">
        <f t="shared" si="334"/>
        <v>0</v>
      </c>
      <c r="DN244">
        <f t="shared" si="300"/>
        <v>0</v>
      </c>
      <c r="DO244">
        <f t="shared" si="301"/>
        <v>0</v>
      </c>
      <c r="DP244">
        <f t="shared" si="302"/>
        <v>0</v>
      </c>
      <c r="DQ244">
        <f t="shared" si="303"/>
        <v>0</v>
      </c>
      <c r="DR244">
        <f t="shared" si="304"/>
        <v>0</v>
      </c>
      <c r="DS244">
        <f t="shared" si="305"/>
        <v>0</v>
      </c>
      <c r="DT244">
        <f t="shared" si="329"/>
        <v>0</v>
      </c>
      <c r="DU244">
        <f t="shared" si="330"/>
        <v>0</v>
      </c>
      <c r="DV244">
        <f t="shared" si="331"/>
        <v>0</v>
      </c>
      <c r="DW244">
        <f t="shared" si="316"/>
        <v>0</v>
      </c>
      <c r="DX244">
        <f t="shared" si="317"/>
        <v>0</v>
      </c>
      <c r="DY244">
        <f t="shared" si="318"/>
        <v>0</v>
      </c>
      <c r="DZ244">
        <f t="shared" si="325"/>
        <v>0</v>
      </c>
      <c r="EA244" s="17">
        <f t="shared" si="290"/>
        <v>1</v>
      </c>
      <c r="EB244" s="85"/>
      <c r="EC244" s="85" t="str">
        <f t="shared" si="289"/>
        <v/>
      </c>
      <c r="ED244" s="85"/>
      <c r="EG244" s="85"/>
      <c r="EH244" s="62" t="s">
        <v>839</v>
      </c>
      <c r="EI244" s="63" t="s">
        <v>364</v>
      </c>
      <c r="EJ244" s="64" t="s">
        <v>32</v>
      </c>
      <c r="EO244" s="65" t="s">
        <v>1804</v>
      </c>
      <c r="EP244" s="65" t="s">
        <v>1804</v>
      </c>
      <c r="EQ244" s="69" t="s">
        <v>2025</v>
      </c>
      <c r="ER244" s="69" t="s">
        <v>1843</v>
      </c>
      <c r="ES244" s="69" t="s">
        <v>968</v>
      </c>
      <c r="ET244" s="78" t="s">
        <v>622</v>
      </c>
      <c r="EU244" s="69" t="s">
        <v>622</v>
      </c>
      <c r="EV244" s="69" t="s">
        <v>623</v>
      </c>
      <c r="EW244" s="69" t="s">
        <v>623</v>
      </c>
      <c r="EX244" s="69" t="s">
        <v>621</v>
      </c>
      <c r="EY244" s="69" t="s">
        <v>629</v>
      </c>
      <c r="EZ244" s="69" t="s">
        <v>635</v>
      </c>
      <c r="FA244" s="69" t="s">
        <v>635</v>
      </c>
      <c r="FB244" s="73" t="s">
        <v>2030</v>
      </c>
      <c r="FH244" s="84">
        <f t="shared" si="286"/>
        <v>0</v>
      </c>
      <c r="FI244" s="84">
        <f t="shared" si="287"/>
        <v>1</v>
      </c>
      <c r="FJ244" s="85" t="s">
        <v>1750</v>
      </c>
    </row>
    <row r="245" spans="100:166" x14ac:dyDescent="0.25">
      <c r="CV245">
        <f t="shared" ca="1" si="283"/>
        <v>1</v>
      </c>
      <c r="CW245" s="58" t="str">
        <f>'Eastern Kingdoms'!W5</f>
        <v/>
      </c>
      <c r="DC245" s="84">
        <f t="shared" si="269"/>
        <v>1</v>
      </c>
      <c r="DD245">
        <f>'Harad and Umbar'!S44</f>
        <v>0</v>
      </c>
      <c r="DE245" t="str">
        <f>'Harad and Umbar'!B44</f>
        <v>War Mûmak of Harad</v>
      </c>
      <c r="DF245" s="84" t="str">
        <f>'Harad and Umbar'!CW44</f>
        <v>-</v>
      </c>
      <c r="DK245" s="84"/>
      <c r="DL245">
        <f>LOOKUP(DK241,$EH:$EH,$EM:$EM)</f>
        <v>0</v>
      </c>
      <c r="DM245" s="84">
        <f t="shared" si="334"/>
        <v>0</v>
      </c>
      <c r="DN245">
        <f t="shared" si="300"/>
        <v>0</v>
      </c>
      <c r="DO245">
        <f t="shared" si="301"/>
        <v>0</v>
      </c>
      <c r="DP245">
        <f t="shared" si="302"/>
        <v>0</v>
      </c>
      <c r="DQ245">
        <f t="shared" si="303"/>
        <v>0</v>
      </c>
      <c r="DR245">
        <f t="shared" si="304"/>
        <v>0</v>
      </c>
      <c r="DS245">
        <f t="shared" si="305"/>
        <v>0</v>
      </c>
      <c r="DT245">
        <f t="shared" si="329"/>
        <v>0</v>
      </c>
      <c r="DU245">
        <f t="shared" si="330"/>
        <v>0</v>
      </c>
      <c r="DV245">
        <f t="shared" si="331"/>
        <v>0</v>
      </c>
      <c r="DW245">
        <f t="shared" si="316"/>
        <v>0</v>
      </c>
      <c r="DX245">
        <f t="shared" si="317"/>
        <v>0</v>
      </c>
      <c r="DY245">
        <f t="shared" si="318"/>
        <v>0</v>
      </c>
      <c r="DZ245">
        <f t="shared" si="325"/>
        <v>0</v>
      </c>
      <c r="EA245" s="17">
        <f t="shared" si="290"/>
        <v>1</v>
      </c>
      <c r="EB245" s="85"/>
      <c r="EC245" s="85" t="str">
        <f t="shared" si="289"/>
        <v/>
      </c>
      <c r="ED245" s="85"/>
      <c r="EG245" s="85"/>
      <c r="EH245" s="62" t="s">
        <v>840</v>
      </c>
      <c r="EI245" s="63" t="s">
        <v>364</v>
      </c>
      <c r="EJ245" s="64" t="s">
        <v>549</v>
      </c>
      <c r="EO245" s="65" t="s">
        <v>2612</v>
      </c>
      <c r="EP245" s="65" t="s">
        <v>2612</v>
      </c>
      <c r="EQ245" s="69" t="s">
        <v>967</v>
      </c>
      <c r="ER245" s="69" t="s">
        <v>1843</v>
      </c>
      <c r="ES245" s="69" t="s">
        <v>978</v>
      </c>
      <c r="ET245" s="78" t="s">
        <v>622</v>
      </c>
      <c r="EU245" s="69" t="s">
        <v>624</v>
      </c>
      <c r="EV245" s="69" t="s">
        <v>623</v>
      </c>
      <c r="EW245" s="69" t="s">
        <v>621</v>
      </c>
      <c r="EX245" s="69" t="s">
        <v>623</v>
      </c>
      <c r="EY245" s="84" t="str">
        <f>""</f>
        <v/>
      </c>
      <c r="EZ245" s="84" t="str">
        <f>""</f>
        <v/>
      </c>
      <c r="FA245" s="84" t="str">
        <f>""</f>
        <v/>
      </c>
      <c r="FB245" s="73" t="s">
        <v>2832</v>
      </c>
      <c r="FH245" s="84">
        <f t="shared" si="286"/>
        <v>0</v>
      </c>
      <c r="FI245" s="84">
        <f t="shared" si="287"/>
        <v>1</v>
      </c>
      <c r="FJ245" s="85" t="s">
        <v>1751</v>
      </c>
    </row>
    <row r="246" spans="100:166" x14ac:dyDescent="0.25">
      <c r="CV246">
        <f t="shared" ca="1" si="283"/>
        <v>1</v>
      </c>
      <c r="CW246" s="58" t="str">
        <f>'Eastern Kingdoms'!W6</f>
        <v/>
      </c>
      <c r="DC246" s="84">
        <f t="shared" ref="DC246:DC309" si="335">IF(DD245=0,DC245,DC245+1)</f>
        <v>1</v>
      </c>
      <c r="DD246">
        <f>'Harad and Umbar'!S45</f>
        <v>0</v>
      </c>
      <c r="DE246" t="str">
        <f>'Harad and Umbar'!B45</f>
        <v>War Mûmak of Harad</v>
      </c>
      <c r="DF246" s="84" t="str">
        <f>'Harad and Umbar'!CW45</f>
        <v>-</v>
      </c>
      <c r="DH246">
        <v>49</v>
      </c>
      <c r="DI246">
        <f>LOOKUP(DH246,$DC:$DC,$DE:$DE)</f>
        <v>0</v>
      </c>
      <c r="DJ246">
        <f>LOOKUP(DH246,$DC:$DC,$DF:$DF)</f>
        <v>0</v>
      </c>
      <c r="DK246" s="61">
        <f t="shared" ref="DK246" si="336">IF(DI246=0,0,CONCATENATE(DI246,IF(OR(COUNT(FIND("Horse",DJ246))=1,COUNT(FIND("Warg",DJ246))=1,COUNT(FIND("Engineer Captain",DJ246))=1,COUNT(FIND("War Camel",DJ246))=1,COUNT(FIND("Fell warg",DJ246))=1,COUNT(FIND("The white warg",DJ246))=1),"1.",""),IF(OR(COUNT(FIND("armoured horse",DJ246))=1,COUNT(FIND("Troll",DJ246))=1,COUNT(FIND("Mahûd Beastmaster",DJ246))=1,COUNT(FIND("Signal Tower",DJ246))=1),"2.",""),IF(OR(COUNT(FIND("Fell Beast",DJ246))=1,COUNT(FIND("Upgraded Crew",DJ246))=1,COUNT(FIND("Khandish chariot",DJ246))=1),"3.",""),IF(COUNT(FIND("armoured Fell beast",DJ246))=1,"4.",""),IF(COUNT(FIND("Horned Fell beast",DJ246))=1,"5.","")))</f>
        <v>0</v>
      </c>
      <c r="DL246">
        <f>LOOKUP(DK246,$EH:$EH,$EI:$EI)</f>
        <v>0</v>
      </c>
      <c r="DM246" s="61">
        <f t="shared" ref="DM246" si="337">IF(DL246=0,0,CONCATENATE(DL246,IF(OR(COUNT(FIND("Morgul Arrows",DJ246))=1,COUNT(FIND("Shield",DJ246))=1,COUNT(FIND("The One Ring",DJ246))=1,COUNT(FIND("Breathe Fire",DJ246))=1,COUNT(FIND("Campfire",DJ246))=1,COUNT(FIND("Stone Flail",DJ246))=1),"1.",""),IF(OR(COUNT(FIND("Armour",DJ246))=1,COUNT(FIND("Fly",DJ246))=1,COUNT(FIND("Crown of Morgul",DJ246))=1,COUNT(FIND("War Drum",DJ246))=1),"2.",""),IF(OR(COUNT(FIND("Heavy armour",DJ246))=1,COUNT(FIND("Tough hide",DJ246))=1,COUNT(FIND("Gnarled Hide",DJ246))=1),"3.",""),IF(OR(COUNT(FIND("Wyrmtongue",DJ246))=1,COUNT(FIND("Foul Temperament",DJ246))=1,COUNT(FIND("Easterling War drum",DJ246))=1),"4.","")))</f>
        <v>0</v>
      </c>
      <c r="DN246">
        <f t="shared" si="300"/>
        <v>0</v>
      </c>
      <c r="DO246">
        <f t="shared" si="301"/>
        <v>0</v>
      </c>
      <c r="DP246">
        <f t="shared" si="302"/>
        <v>0</v>
      </c>
      <c r="DQ246">
        <f t="shared" si="303"/>
        <v>0</v>
      </c>
      <c r="DR246">
        <f t="shared" si="304"/>
        <v>0</v>
      </c>
      <c r="DS246">
        <f t="shared" si="305"/>
        <v>0</v>
      </c>
      <c r="DT246">
        <f t="shared" si="329"/>
        <v>0</v>
      </c>
      <c r="DU246">
        <f t="shared" si="330"/>
        <v>0</v>
      </c>
      <c r="DV246">
        <f t="shared" si="331"/>
        <v>0</v>
      </c>
      <c r="DW246">
        <f t="shared" si="316"/>
        <v>0</v>
      </c>
      <c r="DX246">
        <f t="shared" si="317"/>
        <v>0</v>
      </c>
      <c r="DY246">
        <f t="shared" si="318"/>
        <v>0</v>
      </c>
      <c r="DZ246">
        <f t="shared" si="325"/>
        <v>0</v>
      </c>
      <c r="EA246" s="17">
        <f t="shared" si="290"/>
        <v>1</v>
      </c>
      <c r="EB246" s="85" t="str">
        <f>IF(COUNT(FIND(" with ",DJ246))=1,SUBSTITUTE(DJ246,CONCATENATE(DI246," with"),""),"")</f>
        <v/>
      </c>
      <c r="EC246" s="85" t="str">
        <f t="shared" si="289"/>
        <v/>
      </c>
      <c r="ED246" s="85"/>
      <c r="EG246" s="85"/>
      <c r="EH246" s="62" t="s">
        <v>841</v>
      </c>
      <c r="EI246" s="63" t="s">
        <v>364</v>
      </c>
      <c r="EJ246" s="64" t="s">
        <v>315</v>
      </c>
      <c r="EO246" s="65" t="s">
        <v>391</v>
      </c>
      <c r="EP246" s="65" t="s">
        <v>391</v>
      </c>
      <c r="EQ246" s="69" t="s">
        <v>933</v>
      </c>
      <c r="ER246" s="69" t="s">
        <v>1843</v>
      </c>
      <c r="ES246" s="69" t="s">
        <v>644</v>
      </c>
      <c r="ET246" s="78" t="s">
        <v>628</v>
      </c>
      <c r="EU246" s="69" t="s">
        <v>628</v>
      </c>
      <c r="EV246" s="69" t="s">
        <v>629</v>
      </c>
      <c r="EW246" s="69" t="s">
        <v>629</v>
      </c>
      <c r="EX246" s="69" t="s">
        <v>621</v>
      </c>
      <c r="EY246" s="69" t="s">
        <v>623</v>
      </c>
      <c r="EZ246" s="69" t="s">
        <v>635</v>
      </c>
      <c r="FA246" s="69" t="s">
        <v>635</v>
      </c>
      <c r="FB246" s="73" t="s">
        <v>1080</v>
      </c>
      <c r="FH246" s="84">
        <f t="shared" si="286"/>
        <v>0</v>
      </c>
      <c r="FI246" s="84">
        <f t="shared" si="287"/>
        <v>1</v>
      </c>
      <c r="FJ246" s="85" t="s">
        <v>1752</v>
      </c>
    </row>
    <row r="247" spans="100:166" x14ac:dyDescent="0.25">
      <c r="CV247">
        <f t="shared" ca="1" si="283"/>
        <v>1</v>
      </c>
      <c r="CW247" s="58" t="str">
        <f>'Eastern Kingdoms'!W7</f>
        <v/>
      </c>
      <c r="DC247" s="84">
        <f t="shared" si="335"/>
        <v>1</v>
      </c>
      <c r="DK247" s="84"/>
      <c r="DL247">
        <f>LOOKUP(DK246,$EH:$EH,$EJ:$EJ)</f>
        <v>0</v>
      </c>
      <c r="DM247" s="84">
        <f t="shared" ref="DM247:DM250" si="338">DL247</f>
        <v>0</v>
      </c>
      <c r="DN247">
        <f t="shared" si="300"/>
        <v>0</v>
      </c>
      <c r="DO247">
        <f t="shared" si="301"/>
        <v>0</v>
      </c>
      <c r="DP247">
        <f t="shared" si="302"/>
        <v>0</v>
      </c>
      <c r="DQ247">
        <f t="shared" si="303"/>
        <v>0</v>
      </c>
      <c r="DR247">
        <f t="shared" si="304"/>
        <v>0</v>
      </c>
      <c r="DS247">
        <f t="shared" si="305"/>
        <v>0</v>
      </c>
      <c r="DT247">
        <f t="shared" si="329"/>
        <v>0</v>
      </c>
      <c r="DU247">
        <f t="shared" si="330"/>
        <v>0</v>
      </c>
      <c r="DV247">
        <f t="shared" si="331"/>
        <v>0</v>
      </c>
      <c r="DW247">
        <f t="shared" si="316"/>
        <v>0</v>
      </c>
      <c r="DX247">
        <f t="shared" si="317"/>
        <v>0</v>
      </c>
      <c r="DY247">
        <f t="shared" si="318"/>
        <v>0</v>
      </c>
      <c r="DZ247">
        <f t="shared" si="325"/>
        <v>0</v>
      </c>
      <c r="EA247" s="17">
        <f t="shared" si="290"/>
        <v>1</v>
      </c>
      <c r="EB247" s="85"/>
      <c r="EC247" s="85" t="str">
        <f t="shared" si="289"/>
        <v/>
      </c>
      <c r="ED247" s="85"/>
      <c r="EG247" s="85"/>
      <c r="EH247" s="62" t="s">
        <v>842</v>
      </c>
      <c r="EI247" s="63" t="s">
        <v>364</v>
      </c>
      <c r="EJ247" s="66" t="s">
        <v>816</v>
      </c>
      <c r="EO247" s="65" t="s">
        <v>406</v>
      </c>
      <c r="EP247" s="65" t="s">
        <v>406</v>
      </c>
      <c r="EQ247" s="69" t="s">
        <v>933</v>
      </c>
      <c r="ER247" s="69" t="s">
        <v>1843</v>
      </c>
      <c r="ES247" s="69" t="s">
        <v>647</v>
      </c>
      <c r="ET247" s="78" t="s">
        <v>621</v>
      </c>
      <c r="EU247" s="69" t="s">
        <v>624</v>
      </c>
      <c r="EV247" s="69" t="s">
        <v>629</v>
      </c>
      <c r="EW247" s="69" t="s">
        <v>635</v>
      </c>
      <c r="EX247" s="69" t="s">
        <v>622</v>
      </c>
      <c r="EY247" s="84" t="str">
        <f>""</f>
        <v/>
      </c>
      <c r="EZ247" s="84" t="str">
        <f>""</f>
        <v/>
      </c>
      <c r="FA247" s="84" t="str">
        <f>""</f>
        <v/>
      </c>
      <c r="FB247" s="84" t="str">
        <f>""</f>
        <v/>
      </c>
      <c r="FH247" s="84">
        <f t="shared" si="286"/>
        <v>0</v>
      </c>
      <c r="FI247" s="84">
        <f t="shared" si="287"/>
        <v>1</v>
      </c>
      <c r="FJ247" s="85" t="s">
        <v>1753</v>
      </c>
    </row>
    <row r="248" spans="100:166" x14ac:dyDescent="0.25">
      <c r="CV248">
        <f t="shared" ca="1" si="283"/>
        <v>1</v>
      </c>
      <c r="CW248" s="58" t="str">
        <f>'Eastern Kingdoms'!W8</f>
        <v/>
      </c>
      <c r="DC248" s="84">
        <f t="shared" si="335"/>
        <v>1</v>
      </c>
      <c r="DD248">
        <f>'Harad and Umbar'!AP3</f>
        <v>0</v>
      </c>
      <c r="DE248" t="str">
        <f>'Harad and Umbar'!AA3</f>
        <v>Haradrim Warrior</v>
      </c>
      <c r="DF248" t="str">
        <f>'Harad and Umbar'!CA3</f>
        <v>-</v>
      </c>
      <c r="DK248" s="84"/>
      <c r="DL248">
        <f>LOOKUP(DK246,$EH:$EH,$EK:$EK)</f>
        <v>0</v>
      </c>
      <c r="DM248" s="84">
        <f t="shared" si="338"/>
        <v>0</v>
      </c>
      <c r="DN248">
        <f>LOOKUP($DM248,$EO:$EO,EP:EP)</f>
        <v>0</v>
      </c>
      <c r="DO248">
        <f>LOOKUP($DM248,$EO:$EO,EQ:EQ)</f>
        <v>0</v>
      </c>
      <c r="DP248">
        <f>LOOKUP($DM248,$EO:$EO,ER:ER)</f>
        <v>0</v>
      </c>
      <c r="DQ248">
        <f t="shared" ref="DQ248:DQ295" si="339">LOOKUP($DM248,$EO:$EO,ES:ES)</f>
        <v>0</v>
      </c>
      <c r="DR248">
        <f t="shared" ref="DR248:DR295" si="340">LOOKUP($DM248,$EO:$EO,ET:ET)</f>
        <v>0</v>
      </c>
      <c r="DS248">
        <f t="shared" ref="DS248:DS295" si="341">LOOKUP($DM248,$EO:$EO,EU:EU)</f>
        <v>0</v>
      </c>
      <c r="DT248">
        <f t="shared" si="329"/>
        <v>0</v>
      </c>
      <c r="DU248">
        <f t="shared" si="330"/>
        <v>0</v>
      </c>
      <c r="DV248">
        <f t="shared" si="331"/>
        <v>0</v>
      </c>
      <c r="DW248">
        <f t="shared" si="316"/>
        <v>0</v>
      </c>
      <c r="DX248">
        <f t="shared" si="317"/>
        <v>0</v>
      </c>
      <c r="DY248">
        <f t="shared" si="318"/>
        <v>0</v>
      </c>
      <c r="DZ248">
        <f t="shared" si="325"/>
        <v>0</v>
      </c>
      <c r="EA248" s="17">
        <f t="shared" si="290"/>
        <v>1</v>
      </c>
      <c r="EB248" s="85"/>
      <c r="EC248" s="85" t="str">
        <f t="shared" si="289"/>
        <v/>
      </c>
      <c r="ED248" s="85"/>
      <c r="EG248" s="85"/>
      <c r="EH248" s="62" t="s">
        <v>843</v>
      </c>
      <c r="EI248" s="63" t="s">
        <v>364</v>
      </c>
      <c r="EJ248" s="66" t="s">
        <v>818</v>
      </c>
      <c r="EO248" s="65" t="s">
        <v>896</v>
      </c>
      <c r="EP248" s="65" t="s">
        <v>406</v>
      </c>
      <c r="EQ248" s="69" t="s">
        <v>933</v>
      </c>
      <c r="ER248" s="69" t="s">
        <v>1843</v>
      </c>
      <c r="ES248" s="69" t="s">
        <v>647</v>
      </c>
      <c r="ET248" s="78" t="s">
        <v>621</v>
      </c>
      <c r="EU248" s="69" t="s">
        <v>624</v>
      </c>
      <c r="EV248" s="69" t="s">
        <v>629</v>
      </c>
      <c r="EW248" s="69" t="s">
        <v>635</v>
      </c>
      <c r="EX248" s="69" t="s">
        <v>622</v>
      </c>
      <c r="EY248" s="84" t="str">
        <f>""</f>
        <v/>
      </c>
      <c r="EZ248" s="84" t="str">
        <f>""</f>
        <v/>
      </c>
      <c r="FA248" s="84" t="str">
        <f>""</f>
        <v/>
      </c>
      <c r="FB248" s="73" t="s">
        <v>1003</v>
      </c>
      <c r="FH248" s="84">
        <f t="shared" si="286"/>
        <v>0</v>
      </c>
      <c r="FI248" s="84">
        <f t="shared" si="287"/>
        <v>1</v>
      </c>
      <c r="FJ248" s="85" t="s">
        <v>1754</v>
      </c>
    </row>
    <row r="249" spans="100:166" x14ac:dyDescent="0.25">
      <c r="CV249">
        <f t="shared" ca="1" si="283"/>
        <v>1</v>
      </c>
      <c r="CW249" s="58" t="str">
        <f>'Eastern Kingdoms'!W9</f>
        <v/>
      </c>
      <c r="DC249" s="84">
        <f t="shared" si="335"/>
        <v>1</v>
      </c>
      <c r="DD249">
        <f>'Harad and Umbar'!AP4</f>
        <v>0</v>
      </c>
      <c r="DE249" t="str">
        <f>'Harad and Umbar'!AA4</f>
        <v>Haradrim Warrior</v>
      </c>
      <c r="DF249" s="84" t="str">
        <f>'Harad and Umbar'!CA4</f>
        <v>-</v>
      </c>
      <c r="DK249" s="84"/>
      <c r="DL249">
        <f>LOOKUP(DK246,$EH:$EH,$EL:$EL)</f>
        <v>0</v>
      </c>
      <c r="DM249" s="84">
        <f t="shared" si="338"/>
        <v>0</v>
      </c>
      <c r="DN249">
        <f t="shared" ref="DN249:DN295" si="342">LOOKUP($DM249,$EO:$EO,EP:EP)</f>
        <v>0</v>
      </c>
      <c r="DO249">
        <f t="shared" ref="DO249:DO295" si="343">LOOKUP($DM249,$EO:$EO,EQ:EQ)</f>
        <v>0</v>
      </c>
      <c r="DP249">
        <f t="shared" ref="DP249:DP295" si="344">LOOKUP($DM249,$EO:$EO,ER:ER)</f>
        <v>0</v>
      </c>
      <c r="DQ249">
        <f t="shared" si="339"/>
        <v>0</v>
      </c>
      <c r="DR249">
        <f t="shared" si="340"/>
        <v>0</v>
      </c>
      <c r="DS249">
        <f t="shared" si="341"/>
        <v>0</v>
      </c>
      <c r="DT249">
        <f t="shared" si="329"/>
        <v>0</v>
      </c>
      <c r="DU249">
        <f t="shared" si="330"/>
        <v>0</v>
      </c>
      <c r="DV249">
        <f t="shared" si="331"/>
        <v>0</v>
      </c>
      <c r="DW249">
        <f t="shared" si="316"/>
        <v>0</v>
      </c>
      <c r="DX249">
        <f t="shared" si="317"/>
        <v>0</v>
      </c>
      <c r="DY249">
        <f t="shared" si="318"/>
        <v>0</v>
      </c>
      <c r="DZ249">
        <f t="shared" si="325"/>
        <v>0</v>
      </c>
      <c r="EA249" s="17">
        <f t="shared" si="290"/>
        <v>1</v>
      </c>
      <c r="EB249" s="85"/>
      <c r="EC249" s="85" t="str">
        <f t="shared" si="289"/>
        <v/>
      </c>
      <c r="ED249" s="85"/>
      <c r="EG249" s="85"/>
      <c r="EH249" s="62" t="s">
        <v>339</v>
      </c>
      <c r="EI249" s="63" t="s">
        <v>339</v>
      </c>
      <c r="EJ249" s="64"/>
      <c r="EO249" s="65" t="s">
        <v>397</v>
      </c>
      <c r="EP249" s="65" t="s">
        <v>397</v>
      </c>
      <c r="EQ249" s="69" t="s">
        <v>933</v>
      </c>
      <c r="ER249" s="69" t="s">
        <v>1843</v>
      </c>
      <c r="ES249" s="69" t="s">
        <v>644</v>
      </c>
      <c r="ET249" s="78" t="s">
        <v>628</v>
      </c>
      <c r="EU249" s="69" t="s">
        <v>628</v>
      </c>
      <c r="EV249" s="69" t="s">
        <v>629</v>
      </c>
      <c r="EW249" s="69" t="s">
        <v>629</v>
      </c>
      <c r="EX249" s="69" t="s">
        <v>621</v>
      </c>
      <c r="EY249" s="69" t="s">
        <v>629</v>
      </c>
      <c r="EZ249" s="69" t="s">
        <v>635</v>
      </c>
      <c r="FA249" s="69" t="s">
        <v>635</v>
      </c>
      <c r="FB249" s="84" t="str">
        <f>""</f>
        <v/>
      </c>
      <c r="FH249" s="84">
        <f t="shared" si="286"/>
        <v>0</v>
      </c>
      <c r="FI249" s="84">
        <f t="shared" si="287"/>
        <v>1</v>
      </c>
      <c r="FJ249" s="85" t="s">
        <v>1755</v>
      </c>
    </row>
    <row r="250" spans="100:166" x14ac:dyDescent="0.25">
      <c r="CV250">
        <f t="shared" ca="1" si="283"/>
        <v>1</v>
      </c>
      <c r="CW250" s="58" t="str">
        <f>'Eastern Kingdoms'!W10</f>
        <v/>
      </c>
      <c r="DC250" s="84">
        <f t="shared" si="335"/>
        <v>1</v>
      </c>
      <c r="DD250">
        <f>'Harad and Umbar'!AP5</f>
        <v>0</v>
      </c>
      <c r="DE250" t="str">
        <f>'Harad and Umbar'!AA5</f>
        <v>Haradrim Warrior</v>
      </c>
      <c r="DF250" s="84" t="str">
        <f>'Harad and Umbar'!CA5</f>
        <v>-</v>
      </c>
      <c r="DK250" s="84"/>
      <c r="DL250">
        <f>LOOKUP(DK246,$EH:$EH,$EM:$EM)</f>
        <v>0</v>
      </c>
      <c r="DM250" s="84">
        <f t="shared" si="338"/>
        <v>0</v>
      </c>
      <c r="DN250">
        <f t="shared" si="342"/>
        <v>0</v>
      </c>
      <c r="DO250">
        <f t="shared" si="343"/>
        <v>0</v>
      </c>
      <c r="DP250">
        <f t="shared" si="344"/>
        <v>0</v>
      </c>
      <c r="DQ250">
        <f t="shared" si="339"/>
        <v>0</v>
      </c>
      <c r="DR250">
        <f t="shared" si="340"/>
        <v>0</v>
      </c>
      <c r="DS250">
        <f t="shared" si="341"/>
        <v>0</v>
      </c>
      <c r="DT250">
        <f t="shared" si="329"/>
        <v>0</v>
      </c>
      <c r="DU250">
        <f t="shared" si="330"/>
        <v>0</v>
      </c>
      <c r="DV250">
        <f t="shared" si="331"/>
        <v>0</v>
      </c>
      <c r="DW250">
        <f t="shared" si="316"/>
        <v>0</v>
      </c>
      <c r="DX250">
        <f t="shared" si="317"/>
        <v>0</v>
      </c>
      <c r="DY250">
        <f t="shared" si="318"/>
        <v>0</v>
      </c>
      <c r="DZ250">
        <f t="shared" si="325"/>
        <v>0</v>
      </c>
      <c r="EA250" s="17">
        <f t="shared" si="290"/>
        <v>1</v>
      </c>
      <c r="EB250" s="85"/>
      <c r="EC250" s="85" t="str">
        <f t="shared" si="289"/>
        <v/>
      </c>
      <c r="ED250" s="85"/>
      <c r="EG250" s="85"/>
      <c r="EH250" s="62" t="s">
        <v>365</v>
      </c>
      <c r="EI250" s="63" t="s">
        <v>365</v>
      </c>
      <c r="EJ250" s="64"/>
      <c r="EO250" s="65" t="s">
        <v>991</v>
      </c>
      <c r="EP250" s="65" t="s">
        <v>397</v>
      </c>
      <c r="EQ250" s="69" t="s">
        <v>933</v>
      </c>
      <c r="ER250" s="69" t="s">
        <v>1843</v>
      </c>
      <c r="ES250" s="69" t="s">
        <v>644</v>
      </c>
      <c r="ET250" s="78" t="s">
        <v>628</v>
      </c>
      <c r="EU250" s="69" t="s">
        <v>624</v>
      </c>
      <c r="EV250" s="69" t="s">
        <v>629</v>
      </c>
      <c r="EW250" s="69" t="s">
        <v>629</v>
      </c>
      <c r="EX250" s="69" t="s">
        <v>621</v>
      </c>
      <c r="EY250" s="69" t="s">
        <v>629</v>
      </c>
      <c r="EZ250" s="69" t="s">
        <v>635</v>
      </c>
      <c r="FA250" s="69" t="s">
        <v>635</v>
      </c>
      <c r="FB250" s="84" t="str">
        <f>""</f>
        <v/>
      </c>
      <c r="FH250" s="84">
        <f t="shared" si="286"/>
        <v>0</v>
      </c>
      <c r="FI250" s="84">
        <f t="shared" si="287"/>
        <v>1</v>
      </c>
      <c r="FJ250" s="85" t="s">
        <v>1756</v>
      </c>
    </row>
    <row r="251" spans="100:166" x14ac:dyDescent="0.25">
      <c r="CV251">
        <f t="shared" ca="1" si="283"/>
        <v>1</v>
      </c>
      <c r="CW251" s="58" t="str">
        <f>'Eastern Kingdoms'!W11</f>
        <v/>
      </c>
      <c r="DC251" s="84">
        <f t="shared" si="335"/>
        <v>1</v>
      </c>
      <c r="DD251">
        <f>'Harad and Umbar'!AP6</f>
        <v>0</v>
      </c>
      <c r="DE251" t="str">
        <f>'Harad and Umbar'!AA6</f>
        <v>Haradrim Warrior</v>
      </c>
      <c r="DF251" s="84" t="str">
        <f>'Harad and Umbar'!CA6</f>
        <v>-</v>
      </c>
      <c r="DH251">
        <v>50</v>
      </c>
      <c r="DI251">
        <f>LOOKUP(DH251,$DC:$DC,$DE:$DE)</f>
        <v>0</v>
      </c>
      <c r="DJ251">
        <f>LOOKUP(DH251,$DC:$DC,$DF:$DF)</f>
        <v>0</v>
      </c>
      <c r="DK251" s="61">
        <f t="shared" ref="DK251" si="345">IF(DI251=0,0,CONCATENATE(DI251,IF(OR(COUNT(FIND("Horse",DJ251))=1,COUNT(FIND("Warg",DJ251))=1,COUNT(FIND("Engineer Captain",DJ251))=1,COUNT(FIND("War Camel",DJ251))=1,COUNT(FIND("Fell warg",DJ251))=1,COUNT(FIND("The white warg",DJ251))=1),"1.",""),IF(OR(COUNT(FIND("armoured horse",DJ251))=1,COUNT(FIND("Troll",DJ251))=1,COUNT(FIND("Mahûd Beastmaster",DJ251))=1,COUNT(FIND("Signal Tower",DJ251))=1),"2.",""),IF(OR(COUNT(FIND("Fell Beast",DJ251))=1,COUNT(FIND("Upgraded Crew",DJ251))=1,COUNT(FIND("Khandish chariot",DJ251))=1),"3.",""),IF(COUNT(FIND("armoured Fell beast",DJ251))=1,"4.",""),IF(COUNT(FIND("Horned Fell beast",DJ251))=1,"5.","")))</f>
        <v>0</v>
      </c>
      <c r="DL251">
        <f>LOOKUP(DK251,$EH:$EH,$EI:$EI)</f>
        <v>0</v>
      </c>
      <c r="DM251" s="61">
        <f t="shared" ref="DM251" si="346">IF(DL251=0,0,CONCATENATE(DL251,IF(OR(COUNT(FIND("Morgul Arrows",DJ251))=1,COUNT(FIND("Shield",DJ251))=1,COUNT(FIND("The One Ring",DJ251))=1,COUNT(FIND("Breathe Fire",DJ251))=1,COUNT(FIND("Campfire",DJ251))=1,COUNT(FIND("Stone Flail",DJ251))=1),"1.",""),IF(OR(COUNT(FIND("Armour",DJ251))=1,COUNT(FIND("Fly",DJ251))=1,COUNT(FIND("Crown of Morgul",DJ251))=1,COUNT(FIND("War Drum",DJ251))=1),"2.",""),IF(OR(COUNT(FIND("Heavy armour",DJ251))=1,COUNT(FIND("Tough hide",DJ251))=1,COUNT(FIND("Gnarled Hide",DJ251))=1),"3.",""),IF(OR(COUNT(FIND("Wyrmtongue",DJ251))=1,COUNT(FIND("Foul Temperament",DJ251))=1,COUNT(FIND("Easterling War drum",DJ251))=1),"4.","")))</f>
        <v>0</v>
      </c>
      <c r="DN251">
        <f t="shared" si="342"/>
        <v>0</v>
      </c>
      <c r="DO251">
        <f t="shared" si="343"/>
        <v>0</v>
      </c>
      <c r="DP251">
        <f t="shared" si="344"/>
        <v>0</v>
      </c>
      <c r="DQ251">
        <f t="shared" si="339"/>
        <v>0</v>
      </c>
      <c r="DR251">
        <f t="shared" si="340"/>
        <v>0</v>
      </c>
      <c r="DS251">
        <f t="shared" si="341"/>
        <v>0</v>
      </c>
      <c r="DT251">
        <f t="shared" si="329"/>
        <v>0</v>
      </c>
      <c r="DU251">
        <f t="shared" si="330"/>
        <v>0</v>
      </c>
      <c r="DV251">
        <f t="shared" si="331"/>
        <v>0</v>
      </c>
      <c r="DW251">
        <f t="shared" si="316"/>
        <v>0</v>
      </c>
      <c r="DX251">
        <f t="shared" si="317"/>
        <v>0</v>
      </c>
      <c r="DY251">
        <f t="shared" si="318"/>
        <v>0</v>
      </c>
      <c r="DZ251">
        <f t="shared" si="325"/>
        <v>0</v>
      </c>
      <c r="EA251" s="17">
        <f t="shared" si="290"/>
        <v>1</v>
      </c>
      <c r="EB251" s="85" t="str">
        <f>IF(COUNT(FIND(" with ",DJ251))=1,SUBSTITUTE(DJ251,CONCATENATE(DI251," with"),""),"")</f>
        <v/>
      </c>
      <c r="EC251" s="85" t="str">
        <f t="shared" si="289"/>
        <v/>
      </c>
      <c r="ED251" s="85"/>
      <c r="EG251" s="85"/>
      <c r="EH251" s="62" t="s">
        <v>844</v>
      </c>
      <c r="EI251" s="63" t="s">
        <v>365</v>
      </c>
      <c r="EJ251" s="64" t="s">
        <v>32</v>
      </c>
      <c r="EO251" s="65" t="s">
        <v>993</v>
      </c>
      <c r="EP251" s="65" t="s">
        <v>397</v>
      </c>
      <c r="EQ251" s="69" t="s">
        <v>933</v>
      </c>
      <c r="ER251" s="69" t="s">
        <v>1843</v>
      </c>
      <c r="ES251" s="69" t="s">
        <v>644</v>
      </c>
      <c r="ET251" s="78" t="s">
        <v>628</v>
      </c>
      <c r="EU251" s="69" t="s">
        <v>622</v>
      </c>
      <c r="EV251" s="69" t="s">
        <v>629</v>
      </c>
      <c r="EW251" s="69" t="s">
        <v>629</v>
      </c>
      <c r="EX251" s="69" t="s">
        <v>621</v>
      </c>
      <c r="EY251" s="69" t="s">
        <v>629</v>
      </c>
      <c r="EZ251" s="69" t="s">
        <v>635</v>
      </c>
      <c r="FA251" s="69" t="s">
        <v>635</v>
      </c>
      <c r="FB251" s="84" t="str">
        <f>""</f>
        <v/>
      </c>
      <c r="FH251" s="84">
        <f t="shared" si="286"/>
        <v>0</v>
      </c>
      <c r="FI251" s="84">
        <f t="shared" si="287"/>
        <v>1</v>
      </c>
      <c r="FJ251" s="85" t="s">
        <v>1526</v>
      </c>
    </row>
    <row r="252" spans="100:166" x14ac:dyDescent="0.25">
      <c r="CV252">
        <f t="shared" ca="1" si="283"/>
        <v>1</v>
      </c>
      <c r="CW252" s="58" t="str">
        <f>'Eastern Kingdoms'!W12</f>
        <v/>
      </c>
      <c r="DC252" s="84">
        <f t="shared" si="335"/>
        <v>1</v>
      </c>
      <c r="DD252">
        <f>'Harad and Umbar'!AP7</f>
        <v>0</v>
      </c>
      <c r="DE252" t="str">
        <f>'Harad and Umbar'!AA7</f>
        <v>Haradrim Warrior</v>
      </c>
      <c r="DF252" s="84" t="str">
        <f>'Harad and Umbar'!CA7</f>
        <v>-</v>
      </c>
      <c r="DK252" s="84"/>
      <c r="DL252">
        <f>LOOKUP(DK251,$EH:$EH,$EJ:$EJ)</f>
        <v>0</v>
      </c>
      <c r="DM252" s="84">
        <f t="shared" ref="DM252:DM255" si="347">DL252</f>
        <v>0</v>
      </c>
      <c r="DN252">
        <f t="shared" si="342"/>
        <v>0</v>
      </c>
      <c r="DO252">
        <f t="shared" si="343"/>
        <v>0</v>
      </c>
      <c r="DP252">
        <f t="shared" si="344"/>
        <v>0</v>
      </c>
      <c r="DQ252">
        <f t="shared" si="339"/>
        <v>0</v>
      </c>
      <c r="DR252">
        <f t="shared" si="340"/>
        <v>0</v>
      </c>
      <c r="DS252">
        <f t="shared" si="341"/>
        <v>0</v>
      </c>
      <c r="DT252">
        <f t="shared" si="329"/>
        <v>0</v>
      </c>
      <c r="DU252">
        <f t="shared" si="330"/>
        <v>0</v>
      </c>
      <c r="DV252">
        <f t="shared" si="331"/>
        <v>0</v>
      </c>
      <c r="DW252">
        <f t="shared" si="316"/>
        <v>0</v>
      </c>
      <c r="DX252">
        <f t="shared" si="317"/>
        <v>0</v>
      </c>
      <c r="DY252">
        <f t="shared" si="318"/>
        <v>0</v>
      </c>
      <c r="DZ252">
        <f t="shared" si="325"/>
        <v>0</v>
      </c>
      <c r="EA252" s="17">
        <f t="shared" si="290"/>
        <v>1</v>
      </c>
      <c r="EB252" s="85"/>
      <c r="EC252" s="85" t="str">
        <f t="shared" si="289"/>
        <v/>
      </c>
      <c r="ED252" s="85"/>
      <c r="EE252" s="65"/>
      <c r="EG252" s="85"/>
      <c r="EH252" s="62" t="s">
        <v>845</v>
      </c>
      <c r="EI252" s="63" t="s">
        <v>365</v>
      </c>
      <c r="EJ252" s="64" t="s">
        <v>549</v>
      </c>
      <c r="EO252" s="65" t="s">
        <v>992</v>
      </c>
      <c r="EP252" s="65" t="s">
        <v>397</v>
      </c>
      <c r="EQ252" s="69" t="s">
        <v>933</v>
      </c>
      <c r="ER252" s="69" t="s">
        <v>1843</v>
      </c>
      <c r="ES252" s="69" t="s">
        <v>644</v>
      </c>
      <c r="ET252" s="78" t="s">
        <v>628</v>
      </c>
      <c r="EU252" s="69" t="s">
        <v>624</v>
      </c>
      <c r="EV252" s="69" t="s">
        <v>629</v>
      </c>
      <c r="EW252" s="69" t="s">
        <v>629</v>
      </c>
      <c r="EX252" s="69" t="s">
        <v>621</v>
      </c>
      <c r="EY252" s="69" t="s">
        <v>629</v>
      </c>
      <c r="EZ252" s="69" t="s">
        <v>635</v>
      </c>
      <c r="FA252" s="69" t="s">
        <v>635</v>
      </c>
      <c r="FB252" s="84" t="str">
        <f>""</f>
        <v/>
      </c>
      <c r="FH252" s="84">
        <f t="shared" si="286"/>
        <v>0</v>
      </c>
      <c r="FI252" s="84">
        <f t="shared" si="287"/>
        <v>1</v>
      </c>
      <c r="FJ252" s="85" t="s">
        <v>1527</v>
      </c>
    </row>
    <row r="253" spans="100:166" x14ac:dyDescent="0.25">
      <c r="CV253">
        <f t="shared" ca="1" si="283"/>
        <v>1</v>
      </c>
      <c r="CW253" s="58" t="str">
        <f>'Eastern Kingdoms'!W13</f>
        <v/>
      </c>
      <c r="DC253" s="84">
        <f t="shared" si="335"/>
        <v>1</v>
      </c>
      <c r="DD253">
        <f>'Harad and Umbar'!AP8</f>
        <v>0</v>
      </c>
      <c r="DE253" t="str">
        <f>'Harad and Umbar'!AA8</f>
        <v>Haradrim Warrior</v>
      </c>
      <c r="DF253" s="84" t="str">
        <f>'Harad and Umbar'!CA8</f>
        <v>-</v>
      </c>
      <c r="DK253" s="84"/>
      <c r="DL253">
        <f>LOOKUP(DK251,$EH:$EH,$EK:$EK)</f>
        <v>0</v>
      </c>
      <c r="DM253" s="84">
        <f t="shared" si="347"/>
        <v>0</v>
      </c>
      <c r="DN253">
        <f t="shared" si="342"/>
        <v>0</v>
      </c>
      <c r="DO253">
        <f t="shared" si="343"/>
        <v>0</v>
      </c>
      <c r="DP253">
        <f t="shared" si="344"/>
        <v>0</v>
      </c>
      <c r="DQ253">
        <f t="shared" si="339"/>
        <v>0</v>
      </c>
      <c r="DR253">
        <f t="shared" si="340"/>
        <v>0</v>
      </c>
      <c r="DS253">
        <f t="shared" si="341"/>
        <v>0</v>
      </c>
      <c r="DT253">
        <f t="shared" si="329"/>
        <v>0</v>
      </c>
      <c r="DU253">
        <f t="shared" si="330"/>
        <v>0</v>
      </c>
      <c r="DV253">
        <f t="shared" si="331"/>
        <v>0</v>
      </c>
      <c r="DW253">
        <f t="shared" si="316"/>
        <v>0</v>
      </c>
      <c r="DX253">
        <f t="shared" si="317"/>
        <v>0</v>
      </c>
      <c r="DY253">
        <f t="shared" si="318"/>
        <v>0</v>
      </c>
      <c r="DZ253">
        <f t="shared" si="325"/>
        <v>0</v>
      </c>
      <c r="EA253" s="17">
        <f t="shared" si="290"/>
        <v>1</v>
      </c>
      <c r="EB253" s="85"/>
      <c r="EC253" s="85" t="str">
        <f t="shared" si="289"/>
        <v/>
      </c>
      <c r="ED253" s="85"/>
      <c r="EE253" s="65"/>
      <c r="EG253" s="85"/>
      <c r="EH253" s="62" t="s">
        <v>846</v>
      </c>
      <c r="EI253" s="63" t="s">
        <v>365</v>
      </c>
      <c r="EJ253" s="64" t="s">
        <v>315</v>
      </c>
      <c r="EO253" s="65" t="s">
        <v>898</v>
      </c>
      <c r="EP253" s="65" t="s">
        <v>898</v>
      </c>
      <c r="EQ253" s="69" t="s">
        <v>933</v>
      </c>
      <c r="ER253" s="69" t="s">
        <v>1843</v>
      </c>
      <c r="ES253" s="69" t="s">
        <v>647</v>
      </c>
      <c r="ET253" s="78" t="s">
        <v>621</v>
      </c>
      <c r="EU253" s="69" t="s">
        <v>628</v>
      </c>
      <c r="EV253" s="69" t="s">
        <v>635</v>
      </c>
      <c r="EW253" s="69" t="s">
        <v>635</v>
      </c>
      <c r="EX253" s="69" t="s">
        <v>623</v>
      </c>
      <c r="EY253" s="84" t="str">
        <f>""</f>
        <v/>
      </c>
      <c r="EZ253" s="84" t="str">
        <f>""</f>
        <v/>
      </c>
      <c r="FA253" s="84" t="str">
        <f>""</f>
        <v/>
      </c>
      <c r="FB253" s="84" t="str">
        <f>""</f>
        <v/>
      </c>
      <c r="FH253" s="84">
        <f t="shared" si="286"/>
        <v>0</v>
      </c>
      <c r="FI253" s="84">
        <f t="shared" si="287"/>
        <v>1</v>
      </c>
      <c r="FJ253" s="85" t="str">
        <f>""</f>
        <v/>
      </c>
    </row>
    <row r="254" spans="100:166" x14ac:dyDescent="0.25">
      <c r="CV254">
        <f t="shared" ca="1" si="283"/>
        <v>1</v>
      </c>
      <c r="CW254" s="58" t="str">
        <f>'Eastern Kingdoms'!W14</f>
        <v/>
      </c>
      <c r="DC254" s="84">
        <f t="shared" si="335"/>
        <v>1</v>
      </c>
      <c r="DD254">
        <f>'Harad and Umbar'!AP9</f>
        <v>0</v>
      </c>
      <c r="DE254" t="str">
        <f>'Harad and Umbar'!AA9</f>
        <v>Warrior of Abrakhân</v>
      </c>
      <c r="DF254" s="84" t="str">
        <f>'Harad and Umbar'!CA9</f>
        <v>-</v>
      </c>
      <c r="DK254" s="84"/>
      <c r="DL254">
        <f>LOOKUP(DK251,$EH:$EH,$EL:$EL)</f>
        <v>0</v>
      </c>
      <c r="DM254" s="84">
        <f t="shared" si="347"/>
        <v>0</v>
      </c>
      <c r="DN254">
        <f t="shared" si="342"/>
        <v>0</v>
      </c>
      <c r="DO254">
        <f t="shared" si="343"/>
        <v>0</v>
      </c>
      <c r="DP254">
        <f t="shared" si="344"/>
        <v>0</v>
      </c>
      <c r="DQ254">
        <f t="shared" si="339"/>
        <v>0</v>
      </c>
      <c r="DR254">
        <f t="shared" si="340"/>
        <v>0</v>
      </c>
      <c r="DS254">
        <f t="shared" si="341"/>
        <v>0</v>
      </c>
      <c r="DT254">
        <f t="shared" si="329"/>
        <v>0</v>
      </c>
      <c r="DU254">
        <f t="shared" si="330"/>
        <v>0</v>
      </c>
      <c r="DV254">
        <f t="shared" si="331"/>
        <v>0</v>
      </c>
      <c r="DW254">
        <f t="shared" si="316"/>
        <v>0</v>
      </c>
      <c r="DX254">
        <f t="shared" si="317"/>
        <v>0</v>
      </c>
      <c r="DY254">
        <f t="shared" si="318"/>
        <v>0</v>
      </c>
      <c r="DZ254">
        <f t="shared" si="325"/>
        <v>0</v>
      </c>
      <c r="EA254" s="17">
        <f t="shared" si="290"/>
        <v>1</v>
      </c>
      <c r="EB254" s="85"/>
      <c r="EC254" s="85" t="str">
        <f t="shared" si="289"/>
        <v/>
      </c>
      <c r="ED254" s="85"/>
      <c r="EE254" s="65"/>
      <c r="EG254" s="85"/>
      <c r="EH254" s="62" t="s">
        <v>847</v>
      </c>
      <c r="EI254" s="63" t="s">
        <v>365</v>
      </c>
      <c r="EJ254" s="66" t="s">
        <v>816</v>
      </c>
      <c r="EO254" s="65" t="s">
        <v>1741</v>
      </c>
      <c r="EP254" s="65" t="s">
        <v>1741</v>
      </c>
      <c r="EQ254" s="69" t="s">
        <v>933</v>
      </c>
      <c r="ER254" s="69" t="s">
        <v>1843</v>
      </c>
      <c r="ES254" s="69" t="s">
        <v>647</v>
      </c>
      <c r="ET254" s="78" t="s">
        <v>621</v>
      </c>
      <c r="EU254" s="69" t="s">
        <v>628</v>
      </c>
      <c r="EV254" s="69" t="s">
        <v>635</v>
      </c>
      <c r="EW254" s="69" t="s">
        <v>635</v>
      </c>
      <c r="EX254" s="69" t="s">
        <v>623</v>
      </c>
      <c r="EY254" s="69" t="s">
        <v>645</v>
      </c>
      <c r="EZ254" s="69" t="s">
        <v>645</v>
      </c>
      <c r="FA254" s="69" t="s">
        <v>635</v>
      </c>
      <c r="FB254" s="73" t="s">
        <v>1078</v>
      </c>
      <c r="FH254" s="84">
        <f t="shared" si="286"/>
        <v>1</v>
      </c>
      <c r="FI254" s="84">
        <f t="shared" si="287"/>
        <v>1</v>
      </c>
      <c r="FJ254" s="85" t="s">
        <v>1535</v>
      </c>
    </row>
    <row r="255" spans="100:166" x14ac:dyDescent="0.25">
      <c r="CV255">
        <f t="shared" ca="1" si="283"/>
        <v>1</v>
      </c>
      <c r="CW255" s="58" t="str">
        <f>'Eastern Kingdoms'!W15</f>
        <v/>
      </c>
      <c r="DC255" s="84">
        <f t="shared" si="335"/>
        <v>1</v>
      </c>
      <c r="DD255">
        <f>'Harad and Umbar'!AP10</f>
        <v>0</v>
      </c>
      <c r="DE255" t="str">
        <f>'Harad and Umbar'!AA10</f>
        <v>Warrior of Abrakhân</v>
      </c>
      <c r="DF255" s="84" t="str">
        <f>'Harad and Umbar'!CA10</f>
        <v>-</v>
      </c>
      <c r="DK255" s="84"/>
      <c r="DL255">
        <f>LOOKUP(DK251,$EH:$EH,$EM:$EM)</f>
        <v>0</v>
      </c>
      <c r="DM255" s="84">
        <f t="shared" si="347"/>
        <v>0</v>
      </c>
      <c r="DN255">
        <f t="shared" si="342"/>
        <v>0</v>
      </c>
      <c r="DO255">
        <f t="shared" si="343"/>
        <v>0</v>
      </c>
      <c r="DP255">
        <f t="shared" si="344"/>
        <v>0</v>
      </c>
      <c r="DQ255">
        <f t="shared" si="339"/>
        <v>0</v>
      </c>
      <c r="DR255">
        <f t="shared" si="340"/>
        <v>0</v>
      </c>
      <c r="DS255">
        <f t="shared" si="341"/>
        <v>0</v>
      </c>
      <c r="DT255">
        <f t="shared" si="329"/>
        <v>0</v>
      </c>
      <c r="DU255">
        <f t="shared" si="330"/>
        <v>0</v>
      </c>
      <c r="DV255">
        <f t="shared" si="331"/>
        <v>0</v>
      </c>
      <c r="DW255">
        <f t="shared" si="316"/>
        <v>0</v>
      </c>
      <c r="DX255">
        <f t="shared" si="317"/>
        <v>0</v>
      </c>
      <c r="DY255">
        <f t="shared" si="318"/>
        <v>0</v>
      </c>
      <c r="DZ255">
        <f t="shared" si="325"/>
        <v>0</v>
      </c>
      <c r="EA255" s="17">
        <f t="shared" si="290"/>
        <v>1</v>
      </c>
      <c r="EB255" s="85"/>
      <c r="EC255" s="85" t="str">
        <f t="shared" si="289"/>
        <v/>
      </c>
      <c r="ED255" s="85"/>
      <c r="EE255" s="65"/>
      <c r="EG255" s="85"/>
      <c r="EH255" s="62" t="s">
        <v>848</v>
      </c>
      <c r="EI255" s="63" t="s">
        <v>365</v>
      </c>
      <c r="EJ255" s="66" t="s">
        <v>818</v>
      </c>
      <c r="EO255" s="65" t="s">
        <v>492</v>
      </c>
      <c r="EP255" s="65" t="s">
        <v>492</v>
      </c>
      <c r="EQ255" s="69" t="s">
        <v>933</v>
      </c>
      <c r="ER255" s="69" t="s">
        <v>1843</v>
      </c>
      <c r="ES255" s="69" t="s">
        <v>644</v>
      </c>
      <c r="ET255" s="78" t="s">
        <v>628</v>
      </c>
      <c r="EU255" s="69" t="s">
        <v>628</v>
      </c>
      <c r="EV255" s="69" t="s">
        <v>629</v>
      </c>
      <c r="EW255" s="69" t="s">
        <v>629</v>
      </c>
      <c r="EX255" s="69" t="s">
        <v>621</v>
      </c>
      <c r="EY255" s="69" t="s">
        <v>629</v>
      </c>
      <c r="EZ255" s="69" t="s">
        <v>635</v>
      </c>
      <c r="FA255" s="69" t="s">
        <v>635</v>
      </c>
      <c r="FB255" s="84" t="str">
        <f>""</f>
        <v/>
      </c>
      <c r="FH255" s="84">
        <f t="shared" si="286"/>
        <v>0</v>
      </c>
      <c r="FI255" s="84">
        <f t="shared" si="287"/>
        <v>1</v>
      </c>
      <c r="FJ255" s="85" t="s">
        <v>1757</v>
      </c>
    </row>
    <row r="256" spans="100:166" x14ac:dyDescent="0.25">
      <c r="CV256">
        <f t="shared" ca="1" si="283"/>
        <v>1</v>
      </c>
      <c r="CW256" s="58" t="str">
        <f>'Eastern Kingdoms'!W16</f>
        <v/>
      </c>
      <c r="DC256" s="84">
        <f t="shared" si="335"/>
        <v>1</v>
      </c>
      <c r="DD256">
        <f>'Harad and Umbar'!AP11</f>
        <v>0</v>
      </c>
      <c r="DE256" t="str">
        <f>'Harad and Umbar'!AA11</f>
        <v>Warrior of Abrakhân</v>
      </c>
      <c r="DF256" s="84" t="str">
        <f>'Harad and Umbar'!CA11</f>
        <v>-</v>
      </c>
      <c r="DH256">
        <v>51</v>
      </c>
      <c r="DI256">
        <f>LOOKUP(DH256,$DC:$DC,$DE:$DE)</f>
        <v>0</v>
      </c>
      <c r="DJ256">
        <f>LOOKUP(DH256,$DC:$DC,$DF:$DF)</f>
        <v>0</v>
      </c>
      <c r="DK256" s="61">
        <f t="shared" ref="DK256" si="348">IF(DI256=0,0,CONCATENATE(DI256,IF(OR(COUNT(FIND("Horse",DJ256))=1,COUNT(FIND("Warg",DJ256))=1,COUNT(FIND("Engineer Captain",DJ256))=1,COUNT(FIND("War Camel",DJ256))=1,COUNT(FIND("Fell warg",DJ256))=1,COUNT(FIND("The white warg",DJ256))=1),"1.",""),IF(OR(COUNT(FIND("armoured horse",DJ256))=1,COUNT(FIND("Troll",DJ256))=1,COUNT(FIND("Mahûd Beastmaster",DJ256))=1,COUNT(FIND("Signal Tower",DJ256))=1),"2.",""),IF(OR(COUNT(FIND("Fell Beast",DJ256))=1,COUNT(FIND("Upgraded Crew",DJ256))=1,COUNT(FIND("Khandish chariot",DJ256))=1),"3.",""),IF(COUNT(FIND("armoured Fell beast",DJ256))=1,"4.",""),IF(COUNT(FIND("Horned Fell beast",DJ256))=1,"5.","")))</f>
        <v>0</v>
      </c>
      <c r="DL256">
        <f>LOOKUP(DK256,$EH:$EH,$EI:$EI)</f>
        <v>0</v>
      </c>
      <c r="DM256" s="61">
        <f t="shared" ref="DM256" si="349">IF(DL256=0,0,CONCATENATE(DL256,IF(OR(COUNT(FIND("Morgul Arrows",DJ256))=1,COUNT(FIND("Shield",DJ256))=1,COUNT(FIND("The One Ring",DJ256))=1,COUNT(FIND("Breathe Fire",DJ256))=1,COUNT(FIND("Campfire",DJ256))=1,COUNT(FIND("Stone Flail",DJ256))=1),"1.",""),IF(OR(COUNT(FIND("Armour",DJ256))=1,COUNT(FIND("Fly",DJ256))=1,COUNT(FIND("Crown of Morgul",DJ256))=1,COUNT(FIND("War Drum",DJ256))=1),"2.",""),IF(OR(COUNT(FIND("Heavy armour",DJ256))=1,COUNT(FIND("Tough hide",DJ256))=1,COUNT(FIND("Gnarled Hide",DJ256))=1),"3.",""),IF(OR(COUNT(FIND("Wyrmtongue",DJ256))=1,COUNT(FIND("Foul Temperament",DJ256))=1,COUNT(FIND("Easterling War drum",DJ256))=1),"4.","")))</f>
        <v>0</v>
      </c>
      <c r="DN256">
        <f t="shared" si="342"/>
        <v>0</v>
      </c>
      <c r="DO256">
        <f t="shared" si="343"/>
        <v>0</v>
      </c>
      <c r="DP256">
        <f t="shared" si="344"/>
        <v>0</v>
      </c>
      <c r="DQ256">
        <f t="shared" si="339"/>
        <v>0</v>
      </c>
      <c r="DR256">
        <f t="shared" si="340"/>
        <v>0</v>
      </c>
      <c r="DS256">
        <f t="shared" si="341"/>
        <v>0</v>
      </c>
      <c r="DT256">
        <f t="shared" si="329"/>
        <v>0</v>
      </c>
      <c r="DU256">
        <f t="shared" si="330"/>
        <v>0</v>
      </c>
      <c r="DV256">
        <f t="shared" si="331"/>
        <v>0</v>
      </c>
      <c r="DW256">
        <f t="shared" ref="DW256:DW268" si="350">LOOKUP($DM256,$EO:$EO,EY:EY)</f>
        <v>0</v>
      </c>
      <c r="DX256">
        <f t="shared" ref="DX256:DX268" si="351">LOOKUP($DM256,$EO:$EO,EZ:EZ)</f>
        <v>0</v>
      </c>
      <c r="DY256">
        <f t="shared" ref="DY256:DY268" si="352">LOOKUP($DM256,$EO:$EO,FA:FA)</f>
        <v>0</v>
      </c>
      <c r="DZ256">
        <f t="shared" si="325"/>
        <v>0</v>
      </c>
      <c r="EA256" s="17">
        <f t="shared" si="290"/>
        <v>1</v>
      </c>
      <c r="EB256" s="85" t="str">
        <f>IF(COUNT(FIND(" with ",DJ256))=1,SUBSTITUTE(DJ256,CONCATENATE(DI256," with"),""),"")</f>
        <v/>
      </c>
      <c r="EC256" s="85" t="str">
        <f t="shared" si="289"/>
        <v/>
      </c>
      <c r="ED256" s="85"/>
      <c r="EE256" s="65"/>
      <c r="EG256" s="85"/>
      <c r="EH256" s="62" t="s">
        <v>323</v>
      </c>
      <c r="EI256" s="63" t="s">
        <v>323</v>
      </c>
      <c r="EJ256" s="64"/>
      <c r="EO256" s="65" t="s">
        <v>499</v>
      </c>
      <c r="EP256" s="65" t="s">
        <v>499</v>
      </c>
      <c r="EQ256" s="69" t="s">
        <v>933</v>
      </c>
      <c r="ER256" s="69" t="s">
        <v>721</v>
      </c>
      <c r="ES256" s="69" t="s">
        <v>647</v>
      </c>
      <c r="ET256" s="78" t="s">
        <v>621</v>
      </c>
      <c r="EU256" s="69" t="s">
        <v>621</v>
      </c>
      <c r="EV256" s="69" t="s">
        <v>635</v>
      </c>
      <c r="EW256" s="69" t="s">
        <v>635</v>
      </c>
      <c r="EX256" s="69" t="s">
        <v>623</v>
      </c>
      <c r="EY256" s="84" t="str">
        <f>""</f>
        <v/>
      </c>
      <c r="EZ256" s="84" t="str">
        <f>""</f>
        <v/>
      </c>
      <c r="FA256" s="84" t="str">
        <f>""</f>
        <v/>
      </c>
      <c r="FB256" s="84" t="str">
        <f>""</f>
        <v/>
      </c>
      <c r="FH256" s="84">
        <f t="shared" si="286"/>
        <v>0</v>
      </c>
      <c r="FI256" s="84">
        <f t="shared" si="287"/>
        <v>1</v>
      </c>
      <c r="FJ256" s="85" t="s">
        <v>1758</v>
      </c>
    </row>
    <row r="257" spans="100:166" x14ac:dyDescent="0.25">
      <c r="CV257">
        <f t="shared" ca="1" si="283"/>
        <v>1</v>
      </c>
      <c r="CW257" s="58" t="str">
        <f>'Eastern Kingdoms'!W17</f>
        <v/>
      </c>
      <c r="DC257" s="84">
        <f t="shared" si="335"/>
        <v>1</v>
      </c>
      <c r="DD257">
        <f>'Harad and Umbar'!AP12</f>
        <v>0</v>
      </c>
      <c r="DE257" t="str">
        <f>'Harad and Umbar'!AA12</f>
        <v>Warrior of Abrakhân</v>
      </c>
      <c r="DF257" s="84" t="str">
        <f>'Harad and Umbar'!CA12</f>
        <v>-</v>
      </c>
      <c r="DK257" s="84"/>
      <c r="DL257">
        <f>LOOKUP(DK256,$EH:$EH,$EJ:$EJ)</f>
        <v>0</v>
      </c>
      <c r="DM257" s="84">
        <f t="shared" ref="DM257:DM260" si="353">DL257</f>
        <v>0</v>
      </c>
      <c r="DN257">
        <f t="shared" si="342"/>
        <v>0</v>
      </c>
      <c r="DO257">
        <f t="shared" si="343"/>
        <v>0</v>
      </c>
      <c r="DP257">
        <f t="shared" si="344"/>
        <v>0</v>
      </c>
      <c r="DQ257">
        <f t="shared" si="339"/>
        <v>0</v>
      </c>
      <c r="DR257">
        <f t="shared" si="340"/>
        <v>0</v>
      </c>
      <c r="DS257">
        <f t="shared" si="341"/>
        <v>0</v>
      </c>
      <c r="DT257">
        <f t="shared" si="329"/>
        <v>0</v>
      </c>
      <c r="DU257">
        <f t="shared" si="330"/>
        <v>0</v>
      </c>
      <c r="DV257">
        <f t="shared" si="331"/>
        <v>0</v>
      </c>
      <c r="DW257">
        <f t="shared" si="350"/>
        <v>0</v>
      </c>
      <c r="DX257">
        <f t="shared" si="351"/>
        <v>0</v>
      </c>
      <c r="DY257">
        <f t="shared" si="352"/>
        <v>0</v>
      </c>
      <c r="DZ257">
        <f t="shared" si="325"/>
        <v>0</v>
      </c>
      <c r="EA257" s="17">
        <f t="shared" si="290"/>
        <v>1</v>
      </c>
      <c r="EB257" s="85"/>
      <c r="EC257" s="85" t="str">
        <f t="shared" si="289"/>
        <v/>
      </c>
      <c r="ED257" s="85"/>
      <c r="EE257" s="65"/>
      <c r="EG257" s="85"/>
      <c r="EH257" s="62" t="s">
        <v>849</v>
      </c>
      <c r="EI257" s="63" t="s">
        <v>323</v>
      </c>
      <c r="EJ257" s="64" t="s">
        <v>32</v>
      </c>
      <c r="EO257" s="65" t="s">
        <v>498</v>
      </c>
      <c r="EP257" s="65" t="s">
        <v>498</v>
      </c>
      <c r="EQ257" s="69" t="s">
        <v>933</v>
      </c>
      <c r="ER257" s="69" t="s">
        <v>721</v>
      </c>
      <c r="ES257" s="69" t="s">
        <v>647</v>
      </c>
      <c r="ET257" s="78" t="s">
        <v>621</v>
      </c>
      <c r="EU257" s="69" t="s">
        <v>621</v>
      </c>
      <c r="EV257" s="69" t="s">
        <v>635</v>
      </c>
      <c r="EW257" s="69" t="s">
        <v>635</v>
      </c>
      <c r="EX257" s="69" t="s">
        <v>623</v>
      </c>
      <c r="EY257" s="84" t="str">
        <f>""</f>
        <v/>
      </c>
      <c r="EZ257" s="84" t="str">
        <f>""</f>
        <v/>
      </c>
      <c r="FA257" s="84" t="str">
        <f>""</f>
        <v/>
      </c>
      <c r="FB257" s="84" t="str">
        <f>""</f>
        <v/>
      </c>
      <c r="FH257" s="84">
        <f t="shared" si="286"/>
        <v>0</v>
      </c>
      <c r="FI257" s="84">
        <f t="shared" si="287"/>
        <v>1</v>
      </c>
      <c r="FJ257" s="85" t="s">
        <v>1759</v>
      </c>
    </row>
    <row r="258" spans="100:166" x14ac:dyDescent="0.25">
      <c r="CV258">
        <f t="shared" ca="1" si="283"/>
        <v>1</v>
      </c>
      <c r="CW258" s="58" t="str">
        <f>'Eastern Kingdoms'!W18</f>
        <v/>
      </c>
      <c r="DC258" s="84">
        <f t="shared" si="335"/>
        <v>1</v>
      </c>
      <c r="DD258">
        <f>'Harad and Umbar'!AP13</f>
        <v>0</v>
      </c>
      <c r="DE258" t="str">
        <f>'Harad and Umbar'!AA13</f>
        <v>Warrior of Abrakhân</v>
      </c>
      <c r="DF258" s="84" t="str">
        <f>'Harad and Umbar'!CA13</f>
        <v>-</v>
      </c>
      <c r="DK258" s="84"/>
      <c r="DL258">
        <f>LOOKUP(DK256,$EH:$EH,$EK:$EK)</f>
        <v>0</v>
      </c>
      <c r="DM258" s="84">
        <f t="shared" si="353"/>
        <v>0</v>
      </c>
      <c r="DN258">
        <f t="shared" si="342"/>
        <v>0</v>
      </c>
      <c r="DO258">
        <f t="shared" si="343"/>
        <v>0</v>
      </c>
      <c r="DP258">
        <f t="shared" si="344"/>
        <v>0</v>
      </c>
      <c r="DQ258">
        <f t="shared" si="339"/>
        <v>0</v>
      </c>
      <c r="DR258">
        <f t="shared" si="340"/>
        <v>0</v>
      </c>
      <c r="DS258">
        <f t="shared" si="341"/>
        <v>0</v>
      </c>
      <c r="DT258">
        <f t="shared" si="329"/>
        <v>0</v>
      </c>
      <c r="DU258">
        <f t="shared" si="330"/>
        <v>0</v>
      </c>
      <c r="DV258">
        <f t="shared" si="331"/>
        <v>0</v>
      </c>
      <c r="DW258">
        <f t="shared" si="350"/>
        <v>0</v>
      </c>
      <c r="DX258">
        <f t="shared" si="351"/>
        <v>0</v>
      </c>
      <c r="DY258">
        <f t="shared" si="352"/>
        <v>0</v>
      </c>
      <c r="DZ258">
        <f t="shared" si="325"/>
        <v>0</v>
      </c>
      <c r="EA258" s="17">
        <f t="shared" si="290"/>
        <v>1</v>
      </c>
      <c r="EB258" s="85"/>
      <c r="EC258" s="85" t="str">
        <f t="shared" si="289"/>
        <v/>
      </c>
      <c r="ED258" s="85"/>
      <c r="EE258" s="65"/>
      <c r="EG258" s="85"/>
      <c r="EH258" s="62" t="s">
        <v>850</v>
      </c>
      <c r="EI258" s="63" t="s">
        <v>323</v>
      </c>
      <c r="EJ258" s="64" t="s">
        <v>549</v>
      </c>
      <c r="EO258" s="65" t="s">
        <v>999</v>
      </c>
      <c r="EP258" s="65" t="s">
        <v>499</v>
      </c>
      <c r="EQ258" s="69" t="s">
        <v>933</v>
      </c>
      <c r="ER258" s="69" t="s">
        <v>721</v>
      </c>
      <c r="ES258" s="69" t="s">
        <v>647</v>
      </c>
      <c r="ET258" s="78" t="s">
        <v>621</v>
      </c>
      <c r="EU258" s="69" t="s">
        <v>628</v>
      </c>
      <c r="EV258" s="69" t="s">
        <v>635</v>
      </c>
      <c r="EW258" s="69" t="s">
        <v>635</v>
      </c>
      <c r="EX258" s="69" t="s">
        <v>623</v>
      </c>
      <c r="EY258" s="84" t="str">
        <f>""</f>
        <v/>
      </c>
      <c r="EZ258" s="84" t="str">
        <f>""</f>
        <v/>
      </c>
      <c r="FA258" s="84" t="str">
        <f>""</f>
        <v/>
      </c>
      <c r="FB258" s="84" t="str">
        <f>""</f>
        <v/>
      </c>
      <c r="FH258" s="84">
        <f t="shared" si="286"/>
        <v>0</v>
      </c>
      <c r="FI258" s="84">
        <f t="shared" si="287"/>
        <v>1</v>
      </c>
      <c r="FJ258" s="85" t="s">
        <v>2558</v>
      </c>
    </row>
    <row r="259" spans="100:166" x14ac:dyDescent="0.25">
      <c r="CV259">
        <f t="shared" ref="CV259:CV322" ca="1" si="354">IF(CW258="",CV258,CV258+1)</f>
        <v>1</v>
      </c>
      <c r="CW259" s="58" t="str">
        <f>'Eastern Kingdoms'!W19</f>
        <v/>
      </c>
      <c r="DC259" s="84">
        <f t="shared" si="335"/>
        <v>1</v>
      </c>
      <c r="DD259">
        <f>'Harad and Umbar'!AP14</f>
        <v>0</v>
      </c>
      <c r="DE259" t="str">
        <f>'Harad and Umbar'!AA14</f>
        <v>Warrior of Abrakhân</v>
      </c>
      <c r="DF259" s="84" t="str">
        <f>'Harad and Umbar'!CA14</f>
        <v>-</v>
      </c>
      <c r="DK259" s="84"/>
      <c r="DL259">
        <f>LOOKUP(DK256,$EH:$EH,$EL:$EL)</f>
        <v>0</v>
      </c>
      <c r="DM259" s="84">
        <f t="shared" si="353"/>
        <v>0</v>
      </c>
      <c r="DN259">
        <f t="shared" si="342"/>
        <v>0</v>
      </c>
      <c r="DO259">
        <f t="shared" si="343"/>
        <v>0</v>
      </c>
      <c r="DP259">
        <f t="shared" si="344"/>
        <v>0</v>
      </c>
      <c r="DQ259">
        <f t="shared" si="339"/>
        <v>0</v>
      </c>
      <c r="DR259">
        <f t="shared" si="340"/>
        <v>0</v>
      </c>
      <c r="DS259">
        <f t="shared" si="341"/>
        <v>0</v>
      </c>
      <c r="DT259">
        <f t="shared" si="329"/>
        <v>0</v>
      </c>
      <c r="DU259">
        <f t="shared" si="330"/>
        <v>0</v>
      </c>
      <c r="DV259">
        <f t="shared" si="331"/>
        <v>0</v>
      </c>
      <c r="DW259">
        <f t="shared" si="350"/>
        <v>0</v>
      </c>
      <c r="DX259">
        <f t="shared" si="351"/>
        <v>0</v>
      </c>
      <c r="DY259">
        <f t="shared" si="352"/>
        <v>0</v>
      </c>
      <c r="DZ259">
        <f t="shared" si="325"/>
        <v>0</v>
      </c>
      <c r="EA259" s="17">
        <f t="shared" si="290"/>
        <v>1</v>
      </c>
      <c r="EB259" s="85"/>
      <c r="EC259" s="85" t="str">
        <f t="shared" si="289"/>
        <v/>
      </c>
      <c r="ED259" s="85"/>
      <c r="EE259" s="65"/>
      <c r="EG259" s="85"/>
      <c r="EH259" s="62" t="s">
        <v>851</v>
      </c>
      <c r="EI259" s="63" t="s">
        <v>323</v>
      </c>
      <c r="EJ259" s="64" t="s">
        <v>315</v>
      </c>
      <c r="EO259" s="65" t="s">
        <v>402</v>
      </c>
      <c r="EP259" s="65" t="s">
        <v>402</v>
      </c>
      <c r="EQ259" s="69" t="s">
        <v>933</v>
      </c>
      <c r="ER259" s="69" t="s">
        <v>1843</v>
      </c>
      <c r="ES259" s="69" t="s">
        <v>647</v>
      </c>
      <c r="ET259" s="78" t="s">
        <v>621</v>
      </c>
      <c r="EU259" s="69" t="s">
        <v>621</v>
      </c>
      <c r="EV259" s="69" t="s">
        <v>635</v>
      </c>
      <c r="EW259" s="69" t="s">
        <v>635</v>
      </c>
      <c r="EX259" s="69" t="s">
        <v>623</v>
      </c>
      <c r="EY259" s="84" t="str">
        <f>""</f>
        <v/>
      </c>
      <c r="EZ259" s="84" t="str">
        <f>""</f>
        <v/>
      </c>
      <c r="FA259" s="84" t="str">
        <f>""</f>
        <v/>
      </c>
      <c r="FB259" s="84" t="str">
        <f>""</f>
        <v/>
      </c>
      <c r="FH259" s="84">
        <f t="shared" si="286"/>
        <v>0</v>
      </c>
      <c r="FI259" s="84">
        <f t="shared" si="287"/>
        <v>1</v>
      </c>
      <c r="FJ259" s="85" t="s">
        <v>2559</v>
      </c>
    </row>
    <row r="260" spans="100:166" x14ac:dyDescent="0.25">
      <c r="CV260">
        <f t="shared" ca="1" si="354"/>
        <v>1</v>
      </c>
      <c r="CW260" s="58" t="str">
        <f>'Eastern Kingdoms'!W20</f>
        <v/>
      </c>
      <c r="DC260" s="84">
        <f t="shared" si="335"/>
        <v>1</v>
      </c>
      <c r="DD260">
        <f>'Harad and Umbar'!AP15</f>
        <v>0</v>
      </c>
      <c r="DE260" t="str">
        <f>'Harad and Umbar'!AA15</f>
        <v>Warrior of Kârna</v>
      </c>
      <c r="DF260" s="84" t="str">
        <f>'Harad and Umbar'!CA15</f>
        <v>-</v>
      </c>
      <c r="DK260" s="84"/>
      <c r="DL260">
        <f>LOOKUP(DK256,$EH:$EH,$EM:$EM)</f>
        <v>0</v>
      </c>
      <c r="DM260" s="84">
        <f t="shared" si="353"/>
        <v>0</v>
      </c>
      <c r="DN260">
        <f t="shared" si="342"/>
        <v>0</v>
      </c>
      <c r="DO260">
        <f t="shared" si="343"/>
        <v>0</v>
      </c>
      <c r="DP260">
        <f t="shared" si="344"/>
        <v>0</v>
      </c>
      <c r="DQ260">
        <f t="shared" si="339"/>
        <v>0</v>
      </c>
      <c r="DR260">
        <f t="shared" si="340"/>
        <v>0</v>
      </c>
      <c r="DS260">
        <f t="shared" si="341"/>
        <v>0</v>
      </c>
      <c r="DT260">
        <f t="shared" si="329"/>
        <v>0</v>
      </c>
      <c r="DU260">
        <f t="shared" si="330"/>
        <v>0</v>
      </c>
      <c r="DV260">
        <f t="shared" si="331"/>
        <v>0</v>
      </c>
      <c r="DW260">
        <f t="shared" si="350"/>
        <v>0</v>
      </c>
      <c r="DX260">
        <f t="shared" si="351"/>
        <v>0</v>
      </c>
      <c r="DY260">
        <f t="shared" si="352"/>
        <v>0</v>
      </c>
      <c r="DZ260">
        <f t="shared" si="325"/>
        <v>0</v>
      </c>
      <c r="EA260" s="17">
        <f t="shared" si="290"/>
        <v>1</v>
      </c>
      <c r="EB260" s="85"/>
      <c r="EC260" s="85" t="str">
        <f t="shared" si="289"/>
        <v/>
      </c>
      <c r="ED260" s="85"/>
      <c r="EE260" s="65"/>
      <c r="EG260" s="85"/>
      <c r="EH260" s="62" t="s">
        <v>852</v>
      </c>
      <c r="EI260" s="63" t="s">
        <v>323</v>
      </c>
      <c r="EJ260" s="66" t="s">
        <v>816</v>
      </c>
      <c r="EO260" s="65" t="s">
        <v>403</v>
      </c>
      <c r="EP260" s="65" t="s">
        <v>403</v>
      </c>
      <c r="EQ260" s="69" t="s">
        <v>933</v>
      </c>
      <c r="ER260" s="69" t="s">
        <v>1843</v>
      </c>
      <c r="ES260" s="69" t="s">
        <v>647</v>
      </c>
      <c r="ET260" s="78" t="s">
        <v>621</v>
      </c>
      <c r="EU260" s="69" t="s">
        <v>621</v>
      </c>
      <c r="EV260" s="69" t="s">
        <v>635</v>
      </c>
      <c r="EW260" s="69" t="s">
        <v>635</v>
      </c>
      <c r="EX260" s="69" t="s">
        <v>623</v>
      </c>
      <c r="EY260" s="84" t="str">
        <f>""</f>
        <v/>
      </c>
      <c r="EZ260" s="84" t="str">
        <f>""</f>
        <v/>
      </c>
      <c r="FA260" s="84" t="str">
        <f>""</f>
        <v/>
      </c>
      <c r="FB260" s="84" t="str">
        <f>""</f>
        <v/>
      </c>
      <c r="FH260" s="84">
        <f t="shared" ref="FH260:FH323" si="355">IF(FJ260="",0,IF(COUNT(FIND(FJ260,$FK$1))=1,2,IF(FJ259="",1,0)))</f>
        <v>0</v>
      </c>
      <c r="FI260" s="84">
        <f t="shared" ref="FI260:FI323" si="356">IF(FH259=2,FI259+1,IF(FJ258="",FI259,IF(FI259-FI258=1,FI259+1,FI259)))</f>
        <v>1</v>
      </c>
      <c r="FJ260" s="85"/>
    </row>
    <row r="261" spans="100:166" x14ac:dyDescent="0.25">
      <c r="CV261">
        <f t="shared" ca="1" si="354"/>
        <v>1</v>
      </c>
      <c r="CW261" s="58" t="str">
        <f>'Eastern Kingdoms'!W21</f>
        <v/>
      </c>
      <c r="DC261" s="84">
        <f t="shared" si="335"/>
        <v>1</v>
      </c>
      <c r="DD261">
        <f>'Harad and Umbar'!AP16</f>
        <v>0</v>
      </c>
      <c r="DE261" t="str">
        <f>'Harad and Umbar'!AA16</f>
        <v>Warrior of Kârna</v>
      </c>
      <c r="DF261" s="84" t="str">
        <f>'Harad and Umbar'!CA16</f>
        <v>-</v>
      </c>
      <c r="DH261">
        <v>52</v>
      </c>
      <c r="DI261">
        <f>LOOKUP(DH261,$DC:$DC,$DE:$DE)</f>
        <v>0</v>
      </c>
      <c r="DJ261">
        <f>LOOKUP(DH261,$DC:$DC,$DF:$DF)</f>
        <v>0</v>
      </c>
      <c r="DK261" s="61">
        <f t="shared" ref="DK261" si="357">IF(DI261=0,0,CONCATENATE(DI261,IF(OR(COUNT(FIND("Horse",DJ261))=1,COUNT(FIND("Warg",DJ261))=1,COUNT(FIND("Engineer Captain",DJ261))=1,COUNT(FIND("War Camel",DJ261))=1,COUNT(FIND("Fell warg",DJ261))=1,COUNT(FIND("The white warg",DJ261))=1),"1.",""),IF(OR(COUNT(FIND("armoured horse",DJ261))=1,COUNT(FIND("Troll",DJ261))=1,COUNT(FIND("Mahûd Beastmaster",DJ261))=1,COUNT(FIND("Signal Tower",DJ261))=1),"2.",""),IF(OR(COUNT(FIND("Fell Beast",DJ261))=1,COUNT(FIND("Upgraded Crew",DJ261))=1,COUNT(FIND("Khandish chariot",DJ261))=1),"3.",""),IF(COUNT(FIND("armoured Fell beast",DJ261))=1,"4.",""),IF(COUNT(FIND("Horned Fell beast",DJ261))=1,"5.","")))</f>
        <v>0</v>
      </c>
      <c r="DL261">
        <f>LOOKUP(DK261,$EH:$EH,$EI:$EI)</f>
        <v>0</v>
      </c>
      <c r="DM261" s="61">
        <f t="shared" ref="DM261" si="358">IF(DL261=0,0,CONCATENATE(DL261,IF(OR(COUNT(FIND("Morgul Arrows",DJ261))=1,COUNT(FIND("Shield",DJ261))=1,COUNT(FIND("The One Ring",DJ261))=1,COUNT(FIND("Breathe Fire",DJ261))=1,COUNT(FIND("Campfire",DJ261))=1,COUNT(FIND("Stone Flail",DJ261))=1),"1.",""),IF(OR(COUNT(FIND("Armour",DJ261))=1,COUNT(FIND("Fly",DJ261))=1,COUNT(FIND("Crown of Morgul",DJ261))=1,COUNT(FIND("War Drum",DJ261))=1),"2.",""),IF(OR(COUNT(FIND("Heavy armour",DJ261))=1,COUNT(FIND("Tough hide",DJ261))=1,COUNT(FIND("Gnarled Hide",DJ261))=1),"3.",""),IF(OR(COUNT(FIND("Wyrmtongue",DJ261))=1,COUNT(FIND("Foul Temperament",DJ261))=1,COUNT(FIND("Easterling War drum",DJ261))=1),"4.","")))</f>
        <v>0</v>
      </c>
      <c r="DN261">
        <f t="shared" si="342"/>
        <v>0</v>
      </c>
      <c r="DO261">
        <f t="shared" si="343"/>
        <v>0</v>
      </c>
      <c r="DP261">
        <f t="shared" si="344"/>
        <v>0</v>
      </c>
      <c r="DQ261">
        <f t="shared" si="339"/>
        <v>0</v>
      </c>
      <c r="DR261">
        <f t="shared" si="340"/>
        <v>0</v>
      </c>
      <c r="DS261">
        <f t="shared" si="341"/>
        <v>0</v>
      </c>
      <c r="DT261">
        <f t="shared" si="329"/>
        <v>0</v>
      </c>
      <c r="DU261">
        <f t="shared" si="330"/>
        <v>0</v>
      </c>
      <c r="DV261">
        <f t="shared" si="331"/>
        <v>0</v>
      </c>
      <c r="DW261">
        <f t="shared" si="350"/>
        <v>0</v>
      </c>
      <c r="DX261">
        <f t="shared" si="351"/>
        <v>0</v>
      </c>
      <c r="DY261">
        <f t="shared" si="352"/>
        <v>0</v>
      </c>
      <c r="DZ261">
        <f t="shared" si="325"/>
        <v>0</v>
      </c>
      <c r="EA261" s="17">
        <f t="shared" si="290"/>
        <v>1</v>
      </c>
      <c r="EB261" s="85" t="str">
        <f>IF(COUNT(FIND(" with ",DJ261))=1,SUBSTITUTE(DJ261,CONCATENATE(DI261," with"),""),"")</f>
        <v/>
      </c>
      <c r="EC261" s="85" t="str">
        <f t="shared" si="289"/>
        <v/>
      </c>
      <c r="ED261" s="85"/>
      <c r="EE261" s="65"/>
      <c r="EG261" s="85"/>
      <c r="EH261" s="62" t="s">
        <v>853</v>
      </c>
      <c r="EI261" s="63" t="s">
        <v>323</v>
      </c>
      <c r="EJ261" s="66" t="s">
        <v>818</v>
      </c>
      <c r="EO261" s="65" t="s">
        <v>998</v>
      </c>
      <c r="EP261" s="65" t="s">
        <v>402</v>
      </c>
      <c r="EQ261" s="69" t="s">
        <v>933</v>
      </c>
      <c r="ER261" s="69" t="s">
        <v>1843</v>
      </c>
      <c r="ES261" s="69" t="s">
        <v>647</v>
      </c>
      <c r="ET261" s="78" t="s">
        <v>621</v>
      </c>
      <c r="EU261" s="69" t="s">
        <v>628</v>
      </c>
      <c r="EV261" s="69" t="s">
        <v>635</v>
      </c>
      <c r="EW261" s="69" t="s">
        <v>635</v>
      </c>
      <c r="EX261" s="69" t="s">
        <v>623</v>
      </c>
      <c r="EY261" s="84" t="str">
        <f>""</f>
        <v/>
      </c>
      <c r="EZ261" s="84" t="str">
        <f>""</f>
        <v/>
      </c>
      <c r="FA261" s="84" t="str">
        <f>""</f>
        <v/>
      </c>
      <c r="FB261" s="84" t="str">
        <f>""</f>
        <v/>
      </c>
      <c r="FH261" s="84">
        <f t="shared" si="355"/>
        <v>1</v>
      </c>
      <c r="FI261" s="84">
        <f t="shared" si="356"/>
        <v>1</v>
      </c>
      <c r="FJ261" s="85" t="s">
        <v>1760</v>
      </c>
    </row>
    <row r="262" spans="100:166" x14ac:dyDescent="0.25">
      <c r="CV262">
        <f t="shared" ca="1" si="354"/>
        <v>1</v>
      </c>
      <c r="CW262" s="58" t="str">
        <f>'Eastern Kingdoms'!W22</f>
        <v/>
      </c>
      <c r="DC262" s="84">
        <f t="shared" si="335"/>
        <v>1</v>
      </c>
      <c r="DD262">
        <f>'Harad and Umbar'!AP17</f>
        <v>0</v>
      </c>
      <c r="DE262" t="str">
        <f>'Harad and Umbar'!AA17</f>
        <v>Warrior of Kârna</v>
      </c>
      <c r="DF262" s="84" t="str">
        <f>'Harad and Umbar'!CA17</f>
        <v>-</v>
      </c>
      <c r="DK262" s="84"/>
      <c r="DL262">
        <f>LOOKUP(DK261,$EH:$EH,$EJ:$EJ)</f>
        <v>0</v>
      </c>
      <c r="DM262" s="84">
        <f t="shared" ref="DM262:DM265" si="359">DL262</f>
        <v>0</v>
      </c>
      <c r="DN262">
        <f t="shared" si="342"/>
        <v>0</v>
      </c>
      <c r="DO262">
        <f t="shared" si="343"/>
        <v>0</v>
      </c>
      <c r="DP262">
        <f t="shared" si="344"/>
        <v>0</v>
      </c>
      <c r="DQ262">
        <f t="shared" si="339"/>
        <v>0</v>
      </c>
      <c r="DR262">
        <f t="shared" si="340"/>
        <v>0</v>
      </c>
      <c r="DS262">
        <f t="shared" si="341"/>
        <v>0</v>
      </c>
      <c r="DT262">
        <f t="shared" si="329"/>
        <v>0</v>
      </c>
      <c r="DU262">
        <f t="shared" si="330"/>
        <v>0</v>
      </c>
      <c r="DV262">
        <f t="shared" si="331"/>
        <v>0</v>
      </c>
      <c r="DW262">
        <f t="shared" si="350"/>
        <v>0</v>
      </c>
      <c r="DX262">
        <f t="shared" si="351"/>
        <v>0</v>
      </c>
      <c r="DY262">
        <f t="shared" si="352"/>
        <v>0</v>
      </c>
      <c r="DZ262">
        <f t="shared" si="325"/>
        <v>0</v>
      </c>
      <c r="EA262" s="17">
        <f t="shared" si="290"/>
        <v>1</v>
      </c>
      <c r="EB262" s="85"/>
      <c r="EC262" s="85" t="str">
        <f t="shared" si="289"/>
        <v/>
      </c>
      <c r="ED262" s="85"/>
      <c r="EE262" s="65"/>
      <c r="EG262" s="85"/>
      <c r="EH262" s="62" t="s">
        <v>1813</v>
      </c>
      <c r="EI262" s="63" t="s">
        <v>1813</v>
      </c>
      <c r="EJ262" s="64"/>
      <c r="EO262" s="65" t="s">
        <v>399</v>
      </c>
      <c r="EP262" s="65" t="s">
        <v>399</v>
      </c>
      <c r="EQ262" s="69" t="s">
        <v>933</v>
      </c>
      <c r="ER262" s="69" t="s">
        <v>1843</v>
      </c>
      <c r="ES262" s="69" t="s">
        <v>647</v>
      </c>
      <c r="ET262" s="78" t="s">
        <v>621</v>
      </c>
      <c r="EU262" s="69" t="s">
        <v>621</v>
      </c>
      <c r="EV262" s="69" t="s">
        <v>635</v>
      </c>
      <c r="EW262" s="69" t="s">
        <v>629</v>
      </c>
      <c r="EX262" s="69" t="s">
        <v>621</v>
      </c>
      <c r="EY262" s="69" t="s">
        <v>635</v>
      </c>
      <c r="EZ262" s="69" t="s">
        <v>623</v>
      </c>
      <c r="FA262" s="69" t="s">
        <v>635</v>
      </c>
      <c r="FB262" s="73" t="s">
        <v>925</v>
      </c>
      <c r="FH262" s="84">
        <f t="shared" si="355"/>
        <v>0</v>
      </c>
      <c r="FI262" s="84">
        <f t="shared" si="356"/>
        <v>1</v>
      </c>
      <c r="FJ262" s="85" t="s">
        <v>1761</v>
      </c>
    </row>
    <row r="263" spans="100:166" x14ac:dyDescent="0.25">
      <c r="CV263">
        <f t="shared" ca="1" si="354"/>
        <v>1</v>
      </c>
      <c r="CW263" s="58" t="str">
        <f>'Eastern Kingdoms'!W23</f>
        <v/>
      </c>
      <c r="DC263" s="84">
        <f t="shared" si="335"/>
        <v>1</v>
      </c>
      <c r="DD263">
        <f>'Harad and Umbar'!AP18</f>
        <v>0</v>
      </c>
      <c r="DE263" t="str">
        <f>'Harad and Umbar'!AA18</f>
        <v>Warrior of Kârna</v>
      </c>
      <c r="DF263" s="84" t="str">
        <f>'Harad and Umbar'!CA18</f>
        <v>-</v>
      </c>
      <c r="DK263" s="84"/>
      <c r="DL263">
        <f>LOOKUP(DK261,$EH:$EH,$EK:$EK)</f>
        <v>0</v>
      </c>
      <c r="DM263" s="84">
        <f t="shared" si="359"/>
        <v>0</v>
      </c>
      <c r="DN263">
        <f t="shared" si="342"/>
        <v>0</v>
      </c>
      <c r="DO263">
        <f t="shared" si="343"/>
        <v>0</v>
      </c>
      <c r="DP263">
        <f t="shared" si="344"/>
        <v>0</v>
      </c>
      <c r="DQ263">
        <f t="shared" si="339"/>
        <v>0</v>
      </c>
      <c r="DR263">
        <f t="shared" si="340"/>
        <v>0</v>
      </c>
      <c r="DS263">
        <f t="shared" si="341"/>
        <v>0</v>
      </c>
      <c r="DT263">
        <f t="shared" si="329"/>
        <v>0</v>
      </c>
      <c r="DU263">
        <f t="shared" si="330"/>
        <v>0</v>
      </c>
      <c r="DV263">
        <f t="shared" si="331"/>
        <v>0</v>
      </c>
      <c r="DW263">
        <f t="shared" si="350"/>
        <v>0</v>
      </c>
      <c r="DX263">
        <f t="shared" si="351"/>
        <v>0</v>
      </c>
      <c r="DY263">
        <f t="shared" si="352"/>
        <v>0</v>
      </c>
      <c r="DZ263">
        <f t="shared" si="325"/>
        <v>0</v>
      </c>
      <c r="EA263" s="17">
        <f t="shared" si="290"/>
        <v>1</v>
      </c>
      <c r="EB263" s="85"/>
      <c r="EC263" s="85" t="str">
        <f t="shared" ref="EC263:EC295" si="360">CONCATENATE(LOOKUP(DL263,$EE:$EE,$EF:$EF),EB263)</f>
        <v/>
      </c>
      <c r="ED263" s="85"/>
      <c r="EE263" s="65"/>
      <c r="EG263" s="85"/>
      <c r="EH263" s="62" t="s">
        <v>1815</v>
      </c>
      <c r="EI263" s="63" t="s">
        <v>1815</v>
      </c>
      <c r="EJ263" s="64"/>
      <c r="EO263" s="65" t="s">
        <v>994</v>
      </c>
      <c r="EP263" s="65" t="s">
        <v>399</v>
      </c>
      <c r="EQ263" s="69" t="s">
        <v>933</v>
      </c>
      <c r="ER263" s="69" t="s">
        <v>1843</v>
      </c>
      <c r="ES263" s="69" t="s">
        <v>647</v>
      </c>
      <c r="ET263" s="78" t="s">
        <v>621</v>
      </c>
      <c r="EU263" s="69" t="s">
        <v>628</v>
      </c>
      <c r="EV263" s="69" t="s">
        <v>635</v>
      </c>
      <c r="EW263" s="69" t="s">
        <v>629</v>
      </c>
      <c r="EX263" s="69" t="s">
        <v>621</v>
      </c>
      <c r="EY263" s="69" t="s">
        <v>635</v>
      </c>
      <c r="EZ263" s="69" t="s">
        <v>623</v>
      </c>
      <c r="FA263" s="69" t="s">
        <v>635</v>
      </c>
      <c r="FB263" s="73" t="s">
        <v>925</v>
      </c>
      <c r="FH263" s="84">
        <f t="shared" si="355"/>
        <v>0</v>
      </c>
      <c r="FI263" s="84">
        <f t="shared" si="356"/>
        <v>1</v>
      </c>
      <c r="FJ263" s="85" t="s">
        <v>1762</v>
      </c>
    </row>
    <row r="264" spans="100:166" x14ac:dyDescent="0.25">
      <c r="CV264">
        <f t="shared" ca="1" si="354"/>
        <v>1</v>
      </c>
      <c r="CW264" s="58" t="str">
        <f>'Eastern Kingdoms'!W24</f>
        <v/>
      </c>
      <c r="DC264" s="84">
        <f t="shared" si="335"/>
        <v>1</v>
      </c>
      <c r="DD264">
        <f>'Harad and Umbar'!AP19</f>
        <v>0</v>
      </c>
      <c r="DE264" t="str">
        <f>'Harad and Umbar'!AA19</f>
        <v>Warrior of Kârna</v>
      </c>
      <c r="DF264" s="84" t="str">
        <f>'Harad and Umbar'!CA19</f>
        <v>-</v>
      </c>
      <c r="DK264" s="84"/>
      <c r="DL264">
        <f>LOOKUP(DK261,$EH:$EH,$EL:$EL)</f>
        <v>0</v>
      </c>
      <c r="DM264" s="84">
        <f t="shared" si="359"/>
        <v>0</v>
      </c>
      <c r="DN264">
        <f t="shared" si="342"/>
        <v>0</v>
      </c>
      <c r="DO264">
        <f t="shared" si="343"/>
        <v>0</v>
      </c>
      <c r="DP264">
        <f t="shared" si="344"/>
        <v>0</v>
      </c>
      <c r="DQ264">
        <f t="shared" si="339"/>
        <v>0</v>
      </c>
      <c r="DR264">
        <f t="shared" si="340"/>
        <v>0</v>
      </c>
      <c r="DS264">
        <f t="shared" si="341"/>
        <v>0</v>
      </c>
      <c r="DT264">
        <f t="shared" si="329"/>
        <v>0</v>
      </c>
      <c r="DU264">
        <f t="shared" si="330"/>
        <v>0</v>
      </c>
      <c r="DV264">
        <f t="shared" si="331"/>
        <v>0</v>
      </c>
      <c r="DW264">
        <f t="shared" si="350"/>
        <v>0</v>
      </c>
      <c r="DX264">
        <f t="shared" si="351"/>
        <v>0</v>
      </c>
      <c r="DY264">
        <f t="shared" si="352"/>
        <v>0</v>
      </c>
      <c r="DZ264">
        <f t="shared" si="325"/>
        <v>0</v>
      </c>
      <c r="EA264" s="17">
        <f t="shared" ref="EA264:EA296" si="361">IF(DN263=0,EA263,EA263+1)</f>
        <v>1</v>
      </c>
      <c r="EB264" s="85"/>
      <c r="EC264" s="85" t="str">
        <f t="shared" si="360"/>
        <v/>
      </c>
      <c r="ED264" s="85"/>
      <c r="EE264" s="65"/>
      <c r="EG264" s="85"/>
      <c r="EH264" s="62" t="s">
        <v>420</v>
      </c>
      <c r="EI264" s="63" t="s">
        <v>420</v>
      </c>
      <c r="EJ264" s="64"/>
      <c r="EO264" s="65" t="s">
        <v>404</v>
      </c>
      <c r="EP264" s="65" t="s">
        <v>404</v>
      </c>
      <c r="EQ264" s="69" t="s">
        <v>933</v>
      </c>
      <c r="ER264" s="69" t="s">
        <v>1843</v>
      </c>
      <c r="ES264" s="69" t="s">
        <v>647</v>
      </c>
      <c r="ET264" s="78" t="s">
        <v>621</v>
      </c>
      <c r="EU264" s="69" t="s">
        <v>628</v>
      </c>
      <c r="EV264" s="69" t="s">
        <v>635</v>
      </c>
      <c r="EW264" s="69" t="s">
        <v>635</v>
      </c>
      <c r="EX264" s="69" t="s">
        <v>623</v>
      </c>
      <c r="EY264" s="84" t="str">
        <f>""</f>
        <v/>
      </c>
      <c r="EZ264" s="84" t="str">
        <f>""</f>
        <v/>
      </c>
      <c r="FA264" s="84" t="str">
        <f>""</f>
        <v/>
      </c>
      <c r="FB264" s="84" t="str">
        <f>""</f>
        <v/>
      </c>
      <c r="FH264" s="84">
        <f t="shared" si="355"/>
        <v>0</v>
      </c>
      <c r="FI264" s="84">
        <f t="shared" si="356"/>
        <v>1</v>
      </c>
      <c r="FJ264" s="85" t="s">
        <v>1763</v>
      </c>
    </row>
    <row r="265" spans="100:166" x14ac:dyDescent="0.25">
      <c r="CV265">
        <f t="shared" ca="1" si="354"/>
        <v>1</v>
      </c>
      <c r="CW265" s="58" t="str">
        <f>'Eastern Kingdoms'!W25</f>
        <v/>
      </c>
      <c r="DC265" s="84">
        <f t="shared" si="335"/>
        <v>1</v>
      </c>
      <c r="DD265">
        <f>'Harad and Umbar'!AP20</f>
        <v>0</v>
      </c>
      <c r="DE265" t="str">
        <f>'Harad and Umbar'!AA20</f>
        <v>Warrior of Kârna</v>
      </c>
      <c r="DF265" s="84" t="str">
        <f>'Harad and Umbar'!CA20</f>
        <v>-</v>
      </c>
      <c r="DK265" s="84"/>
      <c r="DL265">
        <f>LOOKUP(DK261,$EH:$EH,$EM:$EM)</f>
        <v>0</v>
      </c>
      <c r="DM265" s="84">
        <f t="shared" si="359"/>
        <v>0</v>
      </c>
      <c r="DN265">
        <f t="shared" si="342"/>
        <v>0</v>
      </c>
      <c r="DO265">
        <f t="shared" si="343"/>
        <v>0</v>
      </c>
      <c r="DP265">
        <f t="shared" si="344"/>
        <v>0</v>
      </c>
      <c r="DQ265">
        <f t="shared" si="339"/>
        <v>0</v>
      </c>
      <c r="DR265">
        <f t="shared" si="340"/>
        <v>0</v>
      </c>
      <c r="DS265">
        <f t="shared" si="341"/>
        <v>0</v>
      </c>
      <c r="DT265">
        <f t="shared" si="329"/>
        <v>0</v>
      </c>
      <c r="DU265">
        <f t="shared" si="330"/>
        <v>0</v>
      </c>
      <c r="DV265">
        <f t="shared" si="331"/>
        <v>0</v>
      </c>
      <c r="DW265">
        <f t="shared" si="350"/>
        <v>0</v>
      </c>
      <c r="DX265">
        <f t="shared" si="351"/>
        <v>0</v>
      </c>
      <c r="DY265">
        <f t="shared" si="352"/>
        <v>0</v>
      </c>
      <c r="DZ265">
        <f t="shared" si="325"/>
        <v>0</v>
      </c>
      <c r="EA265" s="17">
        <f t="shared" si="361"/>
        <v>1</v>
      </c>
      <c r="EB265" s="85"/>
      <c r="EC265" s="85" t="str">
        <f t="shared" si="360"/>
        <v/>
      </c>
      <c r="ED265" s="85"/>
      <c r="EG265" s="85"/>
      <c r="EH265" s="62" t="s">
        <v>2626</v>
      </c>
      <c r="EI265" s="63" t="s">
        <v>2626</v>
      </c>
      <c r="EJ265" s="64"/>
      <c r="EO265" s="65" t="s">
        <v>405</v>
      </c>
      <c r="EP265" s="65" t="s">
        <v>405</v>
      </c>
      <c r="EQ265" s="69" t="s">
        <v>933</v>
      </c>
      <c r="ER265" s="69" t="s">
        <v>1843</v>
      </c>
      <c r="ES265" s="69" t="s">
        <v>647</v>
      </c>
      <c r="ET265" s="78" t="s">
        <v>621</v>
      </c>
      <c r="EU265" s="69" t="s">
        <v>628</v>
      </c>
      <c r="EV265" s="69" t="s">
        <v>635</v>
      </c>
      <c r="EW265" s="69" t="s">
        <v>635</v>
      </c>
      <c r="EX265" s="69" t="s">
        <v>623</v>
      </c>
      <c r="EY265" s="84" t="str">
        <f>""</f>
        <v/>
      </c>
      <c r="EZ265" s="84" t="str">
        <f>""</f>
        <v/>
      </c>
      <c r="FA265" s="84" t="str">
        <f>""</f>
        <v/>
      </c>
      <c r="FB265" s="84" t="str">
        <f>""</f>
        <v/>
      </c>
      <c r="FH265" s="84">
        <f t="shared" si="355"/>
        <v>0</v>
      </c>
      <c r="FI265" s="84">
        <f t="shared" si="356"/>
        <v>1</v>
      </c>
      <c r="FJ265" s="85" t="s">
        <v>1764</v>
      </c>
    </row>
    <row r="266" spans="100:166" x14ac:dyDescent="0.25">
      <c r="CV266">
        <f t="shared" ca="1" si="354"/>
        <v>1</v>
      </c>
      <c r="CW266" s="58" t="str">
        <f>'Eastern Kingdoms'!W26</f>
        <v/>
      </c>
      <c r="DC266" s="84">
        <f t="shared" si="335"/>
        <v>1</v>
      </c>
      <c r="DD266">
        <f>'Harad and Umbar'!AP21</f>
        <v>0</v>
      </c>
      <c r="DE266" t="str">
        <f>'Harad and Umbar'!AA21</f>
        <v>Haradrim Raider</v>
      </c>
      <c r="DF266" s="84" t="str">
        <f>'Harad and Umbar'!CA21</f>
        <v>-</v>
      </c>
      <c r="DH266">
        <v>53</v>
      </c>
      <c r="DI266">
        <f>LOOKUP(DH266,$DC:$DC,$DE:$DE)</f>
        <v>0</v>
      </c>
      <c r="DJ266">
        <f>LOOKUP(DH266,$DC:$DC,$DF:$DF)</f>
        <v>0</v>
      </c>
      <c r="DK266" s="61">
        <f t="shared" ref="DK266" si="362">IF(DI266=0,0,CONCATENATE(DI266,IF(OR(COUNT(FIND("Horse",DJ266))=1,COUNT(FIND("Warg",DJ266))=1,COUNT(FIND("Engineer Captain",DJ266))=1,COUNT(FIND("War Camel",DJ266))=1,COUNT(FIND("Fell warg",DJ266))=1,COUNT(FIND("The white warg",DJ266))=1),"1.",""),IF(OR(COUNT(FIND("armoured horse",DJ266))=1,COUNT(FIND("Troll",DJ266))=1,COUNT(FIND("Mahûd Beastmaster",DJ266))=1,COUNT(FIND("Signal Tower",DJ266))=1),"2.",""),IF(OR(COUNT(FIND("Fell Beast",DJ266))=1,COUNT(FIND("Upgraded Crew",DJ266))=1,COUNT(FIND("Khandish chariot",DJ266))=1),"3.",""),IF(COUNT(FIND("armoured Fell beast",DJ266))=1,"4.",""),IF(COUNT(FIND("Horned Fell beast",DJ266))=1,"5.","")))</f>
        <v>0</v>
      </c>
      <c r="DL266">
        <f>LOOKUP(DK266,$EH:$EH,$EI:$EI)</f>
        <v>0</v>
      </c>
      <c r="DM266" s="61">
        <f t="shared" ref="DM266" si="363">IF(DL266=0,0,CONCATENATE(DL266,IF(OR(COUNT(FIND("Morgul Arrows",DJ266))=1,COUNT(FIND("Shield",DJ266))=1,COUNT(FIND("The One Ring",DJ266))=1,COUNT(FIND("Breathe Fire",DJ266))=1,COUNT(FIND("Campfire",DJ266))=1,COUNT(FIND("Stone Flail",DJ266))=1),"1.",""),IF(OR(COUNT(FIND("Armour",DJ266))=1,COUNT(FIND("Fly",DJ266))=1,COUNT(FIND("Crown of Morgul",DJ266))=1,COUNT(FIND("War Drum",DJ266))=1),"2.",""),IF(OR(COUNT(FIND("Heavy armour",DJ266))=1,COUNT(FIND("Tough hide",DJ266))=1,COUNT(FIND("Gnarled Hide",DJ266))=1),"3.",""),IF(OR(COUNT(FIND("Wyrmtongue",DJ266))=1,COUNT(FIND("Foul Temperament",DJ266))=1,COUNT(FIND("Easterling War drum",DJ266))=1),"4.","")))</f>
        <v>0</v>
      </c>
      <c r="DN266">
        <f t="shared" si="342"/>
        <v>0</v>
      </c>
      <c r="DO266">
        <f t="shared" si="343"/>
        <v>0</v>
      </c>
      <c r="DP266">
        <f t="shared" si="344"/>
        <v>0</v>
      </c>
      <c r="DQ266">
        <f t="shared" si="339"/>
        <v>0</v>
      </c>
      <c r="DR266">
        <f t="shared" si="340"/>
        <v>0</v>
      </c>
      <c r="DS266">
        <f t="shared" si="341"/>
        <v>0</v>
      </c>
      <c r="DT266">
        <f t="shared" si="329"/>
        <v>0</v>
      </c>
      <c r="DU266">
        <f t="shared" si="330"/>
        <v>0</v>
      </c>
      <c r="DV266">
        <f t="shared" si="331"/>
        <v>0</v>
      </c>
      <c r="DW266">
        <f t="shared" si="350"/>
        <v>0</v>
      </c>
      <c r="DX266">
        <f t="shared" si="351"/>
        <v>0</v>
      </c>
      <c r="DY266">
        <f t="shared" si="352"/>
        <v>0</v>
      </c>
      <c r="DZ266">
        <f t="shared" si="325"/>
        <v>0</v>
      </c>
      <c r="EA266" s="17">
        <f t="shared" si="361"/>
        <v>1</v>
      </c>
      <c r="EB266" s="85" t="str">
        <f>IF(COUNT(FIND(" with ",DJ266))=1,SUBSTITUTE(DJ266,CONCATENATE(DI266," with"),""),"")</f>
        <v/>
      </c>
      <c r="EC266" s="85" t="str">
        <f t="shared" si="360"/>
        <v/>
      </c>
      <c r="ED266" s="85"/>
      <c r="EG266" s="85"/>
      <c r="EH266" s="62" t="s">
        <v>367</v>
      </c>
      <c r="EI266" s="63" t="s">
        <v>367</v>
      </c>
      <c r="EJ266" s="64"/>
      <c r="EO266" s="65" t="s">
        <v>1000</v>
      </c>
      <c r="EP266" s="65" t="s">
        <v>404</v>
      </c>
      <c r="EQ266" s="69" t="s">
        <v>933</v>
      </c>
      <c r="ER266" s="69" t="s">
        <v>1843</v>
      </c>
      <c r="ES266" s="69" t="s">
        <v>647</v>
      </c>
      <c r="ET266" s="78" t="s">
        <v>621</v>
      </c>
      <c r="EU266" s="69" t="s">
        <v>624</v>
      </c>
      <c r="EV266" s="69" t="s">
        <v>635</v>
      </c>
      <c r="EW266" s="69" t="s">
        <v>635</v>
      </c>
      <c r="EX266" s="69" t="s">
        <v>623</v>
      </c>
      <c r="EY266" s="84" t="str">
        <f>""</f>
        <v/>
      </c>
      <c r="EZ266" s="84" t="str">
        <f>""</f>
        <v/>
      </c>
      <c r="FA266" s="84" t="str">
        <f>""</f>
        <v/>
      </c>
      <c r="FB266" s="84" t="str">
        <f>""</f>
        <v/>
      </c>
      <c r="FH266" s="84">
        <f t="shared" si="355"/>
        <v>0</v>
      </c>
      <c r="FI266" s="84">
        <f t="shared" si="356"/>
        <v>1</v>
      </c>
      <c r="FJ266" s="85" t="s">
        <v>1639</v>
      </c>
    </row>
    <row r="267" spans="100:166" x14ac:dyDescent="0.25">
      <c r="CV267">
        <f t="shared" ca="1" si="354"/>
        <v>1</v>
      </c>
      <c r="CW267" s="58" t="str">
        <f>'Eastern Kingdoms'!W27</f>
        <v/>
      </c>
      <c r="DC267" s="84">
        <f t="shared" si="335"/>
        <v>1</v>
      </c>
      <c r="DD267">
        <f>'Harad and Umbar'!AP22</f>
        <v>0</v>
      </c>
      <c r="DE267" t="str">
        <f>'Harad and Umbar'!AA22</f>
        <v>Haradrim Raider</v>
      </c>
      <c r="DF267" s="84" t="str">
        <f>'Harad and Umbar'!CA22</f>
        <v>-</v>
      </c>
      <c r="DK267" s="84"/>
      <c r="DL267">
        <f>LOOKUP(DK266,$EH:$EH,$EJ:$EJ)</f>
        <v>0</v>
      </c>
      <c r="DM267" s="84">
        <f t="shared" ref="DM267:DM270" si="364">DL267</f>
        <v>0</v>
      </c>
      <c r="DN267">
        <f t="shared" si="342"/>
        <v>0</v>
      </c>
      <c r="DO267">
        <f t="shared" si="343"/>
        <v>0</v>
      </c>
      <c r="DP267">
        <f t="shared" si="344"/>
        <v>0</v>
      </c>
      <c r="DQ267">
        <f t="shared" si="339"/>
        <v>0</v>
      </c>
      <c r="DR267">
        <f t="shared" si="340"/>
        <v>0</v>
      </c>
      <c r="DS267">
        <f t="shared" si="341"/>
        <v>0</v>
      </c>
      <c r="DT267">
        <f t="shared" si="329"/>
        <v>0</v>
      </c>
      <c r="DU267">
        <f t="shared" si="330"/>
        <v>0</v>
      </c>
      <c r="DV267">
        <f t="shared" si="331"/>
        <v>0</v>
      </c>
      <c r="DW267">
        <f t="shared" si="350"/>
        <v>0</v>
      </c>
      <c r="DX267">
        <f t="shared" si="351"/>
        <v>0</v>
      </c>
      <c r="DY267">
        <f t="shared" si="352"/>
        <v>0</v>
      </c>
      <c r="DZ267">
        <f t="shared" si="325"/>
        <v>0</v>
      </c>
      <c r="EA267" s="17">
        <f t="shared" si="361"/>
        <v>1</v>
      </c>
      <c r="EB267" s="85"/>
      <c r="EC267" s="85" t="str">
        <f t="shared" si="360"/>
        <v/>
      </c>
      <c r="ED267" s="85"/>
      <c r="EG267" s="85"/>
      <c r="EH267" s="62" t="s">
        <v>859</v>
      </c>
      <c r="EI267" s="63" t="s">
        <v>367</v>
      </c>
      <c r="EJ267" s="64" t="s">
        <v>32</v>
      </c>
      <c r="EO267" s="65" t="s">
        <v>310</v>
      </c>
      <c r="EP267" s="65" t="s">
        <v>310</v>
      </c>
      <c r="EQ267" s="69" t="s">
        <v>948</v>
      </c>
      <c r="ER267" s="69" t="s">
        <v>1847</v>
      </c>
      <c r="ES267" s="69" t="s">
        <v>978</v>
      </c>
      <c r="ET267" s="78" t="s">
        <v>628</v>
      </c>
      <c r="EU267" s="69" t="s">
        <v>623</v>
      </c>
      <c r="EV267" s="69" t="s">
        <v>629</v>
      </c>
      <c r="EW267" s="69" t="s">
        <v>629</v>
      </c>
      <c r="EX267" s="69" t="s">
        <v>623</v>
      </c>
      <c r="EY267" s="84" t="str">
        <f>""</f>
        <v/>
      </c>
      <c r="EZ267" s="84" t="str">
        <f>""</f>
        <v/>
      </c>
      <c r="FA267" s="84" t="str">
        <f>""</f>
        <v/>
      </c>
      <c r="FB267" s="70" t="s">
        <v>980</v>
      </c>
      <c r="FH267" s="84">
        <f t="shared" si="355"/>
        <v>0</v>
      </c>
      <c r="FI267" s="84">
        <f t="shared" si="356"/>
        <v>1</v>
      </c>
      <c r="FJ267" s="85" t="s">
        <v>1765</v>
      </c>
    </row>
    <row r="268" spans="100:166" x14ac:dyDescent="0.25">
      <c r="CV268">
        <f t="shared" ca="1" si="354"/>
        <v>1</v>
      </c>
      <c r="CW268" s="58" t="str">
        <f>'Eastern Kingdoms'!W28</f>
        <v/>
      </c>
      <c r="DC268" s="84">
        <f t="shared" si="335"/>
        <v>1</v>
      </c>
      <c r="DD268">
        <f>'Harad and Umbar'!AP23</f>
        <v>0</v>
      </c>
      <c r="DE268" t="str">
        <f>'Harad and Umbar'!AA23</f>
        <v>Haradrim Raider</v>
      </c>
      <c r="DF268" s="84" t="str">
        <f>'Harad and Umbar'!CA23</f>
        <v>-</v>
      </c>
      <c r="DK268" s="84"/>
      <c r="DL268">
        <f>LOOKUP(DK266,$EH:$EH,$EK:$EK)</f>
        <v>0</v>
      </c>
      <c r="DM268" s="84">
        <f t="shared" si="364"/>
        <v>0</v>
      </c>
      <c r="DN268">
        <f t="shared" si="342"/>
        <v>0</v>
      </c>
      <c r="DO268">
        <f t="shared" si="343"/>
        <v>0</v>
      </c>
      <c r="DP268">
        <f t="shared" si="344"/>
        <v>0</v>
      </c>
      <c r="DQ268">
        <f t="shared" si="339"/>
        <v>0</v>
      </c>
      <c r="DR268">
        <f t="shared" si="340"/>
        <v>0</v>
      </c>
      <c r="DS268">
        <f t="shared" si="341"/>
        <v>0</v>
      </c>
      <c r="DT268">
        <f t="shared" si="329"/>
        <v>0</v>
      </c>
      <c r="DU268">
        <f t="shared" si="330"/>
        <v>0</v>
      </c>
      <c r="DV268">
        <f t="shared" si="331"/>
        <v>0</v>
      </c>
      <c r="DW268">
        <f t="shared" si="350"/>
        <v>0</v>
      </c>
      <c r="DX268">
        <f t="shared" si="351"/>
        <v>0</v>
      </c>
      <c r="DY268">
        <f t="shared" si="352"/>
        <v>0</v>
      </c>
      <c r="DZ268">
        <f t="shared" si="325"/>
        <v>0</v>
      </c>
      <c r="EA268" s="17">
        <f t="shared" si="361"/>
        <v>1</v>
      </c>
      <c r="EB268" s="85"/>
      <c r="EC268" s="85" t="str">
        <f t="shared" si="360"/>
        <v/>
      </c>
      <c r="ED268" s="85"/>
      <c r="EG268" s="85"/>
      <c r="EH268" s="62" t="s">
        <v>860</v>
      </c>
      <c r="EI268" s="63" t="s">
        <v>367</v>
      </c>
      <c r="EJ268" s="64" t="s">
        <v>549</v>
      </c>
      <c r="EO268" s="65" t="s">
        <v>458</v>
      </c>
      <c r="EP268" s="65" t="s">
        <v>458</v>
      </c>
      <c r="EQ268" s="69" t="s">
        <v>619</v>
      </c>
      <c r="ER268" s="69" t="s">
        <v>1843</v>
      </c>
      <c r="ES268" s="69" t="s">
        <v>647</v>
      </c>
      <c r="ET268" s="78" t="s">
        <v>623</v>
      </c>
      <c r="EU268" s="69" t="s">
        <v>624</v>
      </c>
      <c r="EV268" s="69" t="s">
        <v>635</v>
      </c>
      <c r="EW268" s="69" t="s">
        <v>635</v>
      </c>
      <c r="EX268" s="69" t="s">
        <v>621</v>
      </c>
      <c r="EY268" s="84" t="str">
        <f>""</f>
        <v/>
      </c>
      <c r="EZ268" s="84" t="str">
        <f>""</f>
        <v/>
      </c>
      <c r="FA268" s="84" t="str">
        <f>""</f>
        <v/>
      </c>
      <c r="FB268" s="73" t="s">
        <v>2585</v>
      </c>
      <c r="FH268" s="84">
        <f t="shared" si="355"/>
        <v>0</v>
      </c>
      <c r="FI268" s="84">
        <f t="shared" si="356"/>
        <v>1</v>
      </c>
      <c r="FJ268" s="85" t="s">
        <v>1766</v>
      </c>
    </row>
    <row r="269" spans="100:166" x14ac:dyDescent="0.25">
      <c r="CV269">
        <f t="shared" ca="1" si="354"/>
        <v>1</v>
      </c>
      <c r="CW269" s="58" t="str">
        <f>'Eastern Kingdoms'!W29</f>
        <v/>
      </c>
      <c r="DC269" s="84">
        <f t="shared" si="335"/>
        <v>1</v>
      </c>
      <c r="DD269">
        <f>'Harad and Umbar'!AP24</f>
        <v>0</v>
      </c>
      <c r="DE269" t="str">
        <f>'Harad and Umbar'!AA24</f>
        <v>Haradrim Raider</v>
      </c>
      <c r="DF269" s="84" t="str">
        <f>'Harad and Umbar'!CA24</f>
        <v>-</v>
      </c>
      <c r="DK269" s="84"/>
      <c r="DL269">
        <f>LOOKUP(DK266,$EH:$EH,$EL:$EL)</f>
        <v>0</v>
      </c>
      <c r="DM269" s="84">
        <f t="shared" si="364"/>
        <v>0</v>
      </c>
      <c r="DN269">
        <f t="shared" si="342"/>
        <v>0</v>
      </c>
      <c r="DO269">
        <f t="shared" si="343"/>
        <v>0</v>
      </c>
      <c r="DP269">
        <f t="shared" si="344"/>
        <v>0</v>
      </c>
      <c r="DQ269">
        <f t="shared" si="339"/>
        <v>0</v>
      </c>
      <c r="DR269">
        <f t="shared" si="340"/>
        <v>0</v>
      </c>
      <c r="DS269">
        <f t="shared" si="341"/>
        <v>0</v>
      </c>
      <c r="DT269">
        <f t="shared" ref="DT269:DT295" si="365">LOOKUP($DM269,$EO:$EO,EV:EV)</f>
        <v>0</v>
      </c>
      <c r="DU269">
        <f t="shared" ref="DU269:DU295" si="366">LOOKUP($DM269,$EO:$EO,EW:EW)</f>
        <v>0</v>
      </c>
      <c r="DV269">
        <f t="shared" ref="DV269:DV295" si="367">LOOKUP($DM269,$EO:$EO,EX:EX)</f>
        <v>0</v>
      </c>
      <c r="DW269">
        <f t="shared" ref="DW269:DW295" si="368">LOOKUP($DM269,$EO:$EO,EY:EY)</f>
        <v>0</v>
      </c>
      <c r="DX269">
        <f t="shared" ref="DX269:DX295" si="369">LOOKUP($DM269,$EO:$EO,EZ:EZ)</f>
        <v>0</v>
      </c>
      <c r="DY269">
        <f t="shared" ref="DY269:DY295" si="370">LOOKUP($DM269,$EO:$EO,FA:FA)</f>
        <v>0</v>
      </c>
      <c r="DZ269">
        <f t="shared" ref="DZ269:DZ295" si="371">LOOKUP($DM269,$EO:$EO,FB:FB)</f>
        <v>0</v>
      </c>
      <c r="EA269" s="17">
        <f t="shared" si="361"/>
        <v>1</v>
      </c>
      <c r="EB269" s="85"/>
      <c r="EC269" s="85" t="str">
        <f t="shared" si="360"/>
        <v/>
      </c>
      <c r="ED269" s="85"/>
      <c r="EG269" s="85"/>
      <c r="EH269" s="62" t="s">
        <v>861</v>
      </c>
      <c r="EI269" s="63" t="s">
        <v>367</v>
      </c>
      <c r="EJ269" s="64" t="s">
        <v>315</v>
      </c>
      <c r="EO269" s="65" t="s">
        <v>457</v>
      </c>
      <c r="EP269" s="65" t="s">
        <v>457</v>
      </c>
      <c r="EQ269" s="69" t="s">
        <v>619</v>
      </c>
      <c r="ER269" s="69" t="s">
        <v>1843</v>
      </c>
      <c r="ES269" s="69" t="s">
        <v>647</v>
      </c>
      <c r="ET269" s="78" t="s">
        <v>623</v>
      </c>
      <c r="EU269" s="69" t="s">
        <v>628</v>
      </c>
      <c r="EV269" s="69" t="s">
        <v>635</v>
      </c>
      <c r="EW269" s="69" t="s">
        <v>635</v>
      </c>
      <c r="EX269" s="69" t="s">
        <v>621</v>
      </c>
      <c r="EY269" s="84" t="str">
        <f>""</f>
        <v/>
      </c>
      <c r="EZ269" s="84" t="str">
        <f>""</f>
        <v/>
      </c>
      <c r="FA269" s="84" t="str">
        <f>""</f>
        <v/>
      </c>
      <c r="FB269" s="73" t="s">
        <v>2585</v>
      </c>
      <c r="FH269" s="84">
        <f t="shared" si="355"/>
        <v>0</v>
      </c>
      <c r="FI269" s="84">
        <f t="shared" si="356"/>
        <v>1</v>
      </c>
      <c r="FJ269" s="85" t="s">
        <v>1767</v>
      </c>
    </row>
    <row r="270" spans="100:166" x14ac:dyDescent="0.25">
      <c r="CV270">
        <f t="shared" ca="1" si="354"/>
        <v>1</v>
      </c>
      <c r="CW270" s="58" t="str">
        <f>'Eastern Kingdoms'!W30</f>
        <v/>
      </c>
      <c r="DC270" s="84">
        <f t="shared" si="335"/>
        <v>1</v>
      </c>
      <c r="DD270">
        <f>'Harad and Umbar'!AP25</f>
        <v>0</v>
      </c>
      <c r="DE270" t="str">
        <f>'Harad and Umbar'!AA25</f>
        <v>Haradrim Raider</v>
      </c>
      <c r="DF270" s="84" t="str">
        <f>'Harad and Umbar'!CA25</f>
        <v>-</v>
      </c>
      <c r="DK270" s="84"/>
      <c r="DL270">
        <f>LOOKUP(DK266,$EH:$EH,$EM:$EM)</f>
        <v>0</v>
      </c>
      <c r="DM270" s="84">
        <f t="shared" si="364"/>
        <v>0</v>
      </c>
      <c r="DN270">
        <f t="shared" si="342"/>
        <v>0</v>
      </c>
      <c r="DO270">
        <f t="shared" si="343"/>
        <v>0</v>
      </c>
      <c r="DP270">
        <f t="shared" si="344"/>
        <v>0</v>
      </c>
      <c r="DQ270">
        <f t="shared" si="339"/>
        <v>0</v>
      </c>
      <c r="DR270">
        <f t="shared" si="340"/>
        <v>0</v>
      </c>
      <c r="DS270">
        <f t="shared" si="341"/>
        <v>0</v>
      </c>
      <c r="DT270">
        <f t="shared" si="365"/>
        <v>0</v>
      </c>
      <c r="DU270">
        <f t="shared" si="366"/>
        <v>0</v>
      </c>
      <c r="DV270">
        <f t="shared" si="367"/>
        <v>0</v>
      </c>
      <c r="DW270">
        <f t="shared" si="368"/>
        <v>0</v>
      </c>
      <c r="DX270">
        <f t="shared" si="369"/>
        <v>0</v>
      </c>
      <c r="DY270">
        <f t="shared" si="370"/>
        <v>0</v>
      </c>
      <c r="DZ270">
        <f t="shared" si="371"/>
        <v>0</v>
      </c>
      <c r="EA270" s="17">
        <f t="shared" si="361"/>
        <v>1</v>
      </c>
      <c r="EB270" s="85"/>
      <c r="EC270" s="85" t="str">
        <f t="shared" si="360"/>
        <v/>
      </c>
      <c r="ED270" s="85"/>
      <c r="EG270" s="85"/>
      <c r="EH270" s="62" t="s">
        <v>862</v>
      </c>
      <c r="EI270" s="63" t="s">
        <v>367</v>
      </c>
      <c r="EJ270" s="66" t="s">
        <v>816</v>
      </c>
      <c r="EO270" s="65" t="s">
        <v>395</v>
      </c>
      <c r="EP270" s="65" t="s">
        <v>395</v>
      </c>
      <c r="EQ270" s="69" t="s">
        <v>933</v>
      </c>
      <c r="ER270" s="69" t="s">
        <v>1843</v>
      </c>
      <c r="ES270" s="69" t="s">
        <v>627</v>
      </c>
      <c r="ET270" s="78" t="s">
        <v>628</v>
      </c>
      <c r="EU270" s="69" t="s">
        <v>628</v>
      </c>
      <c r="EV270" s="69" t="s">
        <v>629</v>
      </c>
      <c r="EW270" s="69" t="s">
        <v>629</v>
      </c>
      <c r="EX270" s="69" t="s">
        <v>621</v>
      </c>
      <c r="EY270" s="69" t="s">
        <v>623</v>
      </c>
      <c r="EZ270" s="69" t="s">
        <v>635</v>
      </c>
      <c r="FA270" s="69" t="s">
        <v>635</v>
      </c>
      <c r="FB270" s="73" t="s">
        <v>758</v>
      </c>
      <c r="FH270" s="84">
        <f t="shared" si="355"/>
        <v>0</v>
      </c>
      <c r="FI270" s="84">
        <f t="shared" si="356"/>
        <v>1</v>
      </c>
      <c r="FJ270" s="85" t="s">
        <v>1768</v>
      </c>
    </row>
    <row r="271" spans="100:166" x14ac:dyDescent="0.25">
      <c r="CV271">
        <f t="shared" ca="1" si="354"/>
        <v>1</v>
      </c>
      <c r="CW271" s="58" t="str">
        <f>'Eastern Kingdoms'!W31</f>
        <v/>
      </c>
      <c r="DC271" s="84">
        <f t="shared" si="335"/>
        <v>1</v>
      </c>
      <c r="DD271">
        <f>'Harad and Umbar'!AP26</f>
        <v>0</v>
      </c>
      <c r="DE271" t="str">
        <f>'Harad and Umbar'!AA26</f>
        <v>Abrakhân Raider</v>
      </c>
      <c r="DF271" s="84" t="str">
        <f>'Harad and Umbar'!CA26</f>
        <v>-</v>
      </c>
      <c r="DH271">
        <v>54</v>
      </c>
      <c r="DI271">
        <f>LOOKUP(DH271,$DC:$DC,$DE:$DE)</f>
        <v>0</v>
      </c>
      <c r="DJ271">
        <f>LOOKUP(DH271,$DC:$DC,$DF:$DF)</f>
        <v>0</v>
      </c>
      <c r="DK271" s="61">
        <f t="shared" ref="DK271" si="372">IF(DI271=0,0,CONCATENATE(DI271,IF(OR(COUNT(FIND("Horse",DJ271))=1,COUNT(FIND("Warg",DJ271))=1,COUNT(FIND("Engineer Captain",DJ271))=1,COUNT(FIND("War Camel",DJ271))=1,COUNT(FIND("Fell warg",DJ271))=1,COUNT(FIND("The white warg",DJ271))=1),"1.",""),IF(OR(COUNT(FIND("armoured horse",DJ271))=1,COUNT(FIND("Troll",DJ271))=1,COUNT(FIND("Mahûd Beastmaster",DJ271))=1,COUNT(FIND("Signal Tower",DJ271))=1),"2.",""),IF(OR(COUNT(FIND("Fell Beast",DJ271))=1,COUNT(FIND("Upgraded Crew",DJ271))=1,COUNT(FIND("Khandish chariot",DJ271))=1),"3.",""),IF(COUNT(FIND("armoured Fell beast",DJ271))=1,"4.",""),IF(COUNT(FIND("Horned Fell beast",DJ271))=1,"5.","")))</f>
        <v>0</v>
      </c>
      <c r="DL271">
        <f>LOOKUP(DK271,$EH:$EH,$EI:$EI)</f>
        <v>0</v>
      </c>
      <c r="DM271" s="61">
        <f t="shared" ref="DM271" si="373">IF(DL271=0,0,CONCATENATE(DL271,IF(OR(COUNT(FIND("Morgul Arrows",DJ271))=1,COUNT(FIND("Shield",DJ271))=1,COUNT(FIND("The One Ring",DJ271))=1,COUNT(FIND("Breathe Fire",DJ271))=1,COUNT(FIND("Campfire",DJ271))=1,COUNT(FIND("Stone Flail",DJ271))=1),"1.",""),IF(OR(COUNT(FIND("Armour",DJ271))=1,COUNT(FIND("Fly",DJ271))=1,COUNT(FIND("Crown of Morgul",DJ271))=1,COUNT(FIND("War Drum",DJ271))=1),"2.",""),IF(OR(COUNT(FIND("Heavy armour",DJ271))=1,COUNT(FIND("Tough hide",DJ271))=1,COUNT(FIND("Gnarled Hide",DJ271))=1),"3.",""),IF(OR(COUNT(FIND("Wyrmtongue",DJ271))=1,COUNT(FIND("Foul Temperament",DJ271))=1,COUNT(FIND("Easterling War drum",DJ271))=1),"4.","")))</f>
        <v>0</v>
      </c>
      <c r="DN271">
        <f t="shared" si="342"/>
        <v>0</v>
      </c>
      <c r="DO271">
        <f t="shared" si="343"/>
        <v>0</v>
      </c>
      <c r="DP271">
        <f t="shared" si="344"/>
        <v>0</v>
      </c>
      <c r="DQ271">
        <f t="shared" si="339"/>
        <v>0</v>
      </c>
      <c r="DR271">
        <f t="shared" si="340"/>
        <v>0</v>
      </c>
      <c r="DS271">
        <f t="shared" si="341"/>
        <v>0</v>
      </c>
      <c r="DT271">
        <f t="shared" si="365"/>
        <v>0</v>
      </c>
      <c r="DU271">
        <f t="shared" si="366"/>
        <v>0</v>
      </c>
      <c r="DV271">
        <f t="shared" si="367"/>
        <v>0</v>
      </c>
      <c r="DW271">
        <f t="shared" si="368"/>
        <v>0</v>
      </c>
      <c r="DX271">
        <f t="shared" si="369"/>
        <v>0</v>
      </c>
      <c r="DY271">
        <f t="shared" si="370"/>
        <v>0</v>
      </c>
      <c r="DZ271">
        <f t="shared" si="371"/>
        <v>0</v>
      </c>
      <c r="EA271" s="17">
        <f t="shared" si="361"/>
        <v>1</v>
      </c>
      <c r="EB271" s="85" t="str">
        <f>IF(COUNT(FIND(" with ",DJ271))=1,SUBSTITUTE(DJ271,CONCATENATE(DI271," with"),""),"")</f>
        <v/>
      </c>
      <c r="EC271" s="85" t="str">
        <f t="shared" si="360"/>
        <v/>
      </c>
      <c r="ED271" s="85"/>
      <c r="EG271" s="85"/>
      <c r="EH271" s="62" t="s">
        <v>863</v>
      </c>
      <c r="EI271" s="63" t="s">
        <v>367</v>
      </c>
      <c r="EJ271" s="66" t="s">
        <v>818</v>
      </c>
      <c r="EO271" s="65" t="s">
        <v>2615</v>
      </c>
      <c r="EP271" s="65" t="s">
        <v>2615</v>
      </c>
      <c r="EQ271" s="69" t="s">
        <v>1054</v>
      </c>
      <c r="ER271" s="69" t="s">
        <v>1846</v>
      </c>
      <c r="ES271" s="69" t="s">
        <v>777</v>
      </c>
      <c r="ET271" s="78" t="s">
        <v>621</v>
      </c>
      <c r="EU271" s="69" t="s">
        <v>621</v>
      </c>
      <c r="EV271" s="69" t="s">
        <v>629</v>
      </c>
      <c r="EW271" s="69" t="s">
        <v>629</v>
      </c>
      <c r="EX271" s="69" t="s">
        <v>623</v>
      </c>
      <c r="EY271" s="84" t="str">
        <f>""</f>
        <v/>
      </c>
      <c r="EZ271" s="84" t="str">
        <f>""</f>
        <v/>
      </c>
      <c r="FA271" s="84" t="str">
        <f>""</f>
        <v/>
      </c>
      <c r="FB271" s="73" t="s">
        <v>2834</v>
      </c>
      <c r="FH271" s="84">
        <f t="shared" si="355"/>
        <v>0</v>
      </c>
      <c r="FI271" s="84">
        <f t="shared" si="356"/>
        <v>1</v>
      </c>
      <c r="FJ271" s="85" t="str">
        <f>""</f>
        <v/>
      </c>
    </row>
    <row r="272" spans="100:166" x14ac:dyDescent="0.25">
      <c r="CV272">
        <f t="shared" ca="1" si="354"/>
        <v>1</v>
      </c>
      <c r="CW272" s="58" t="str">
        <f>'Eastern Kingdoms'!W32</f>
        <v/>
      </c>
      <c r="DC272" s="84">
        <f t="shared" si="335"/>
        <v>1</v>
      </c>
      <c r="DD272">
        <f>'Harad and Umbar'!AP27</f>
        <v>0</v>
      </c>
      <c r="DE272" t="str">
        <f>'Harad and Umbar'!AA27</f>
        <v>Abrakhân Raider</v>
      </c>
      <c r="DF272" s="84" t="str">
        <f>'Harad and Umbar'!CA27</f>
        <v>-</v>
      </c>
      <c r="DK272" s="84"/>
      <c r="DL272">
        <f>LOOKUP(DK271,$EH:$EH,$EJ:$EJ)</f>
        <v>0</v>
      </c>
      <c r="DM272" s="84">
        <f t="shared" ref="DM272:DM275" si="374">DL272</f>
        <v>0</v>
      </c>
      <c r="DN272">
        <f t="shared" si="342"/>
        <v>0</v>
      </c>
      <c r="DO272">
        <f t="shared" si="343"/>
        <v>0</v>
      </c>
      <c r="DP272">
        <f t="shared" si="344"/>
        <v>0</v>
      </c>
      <c r="DQ272">
        <f t="shared" si="339"/>
        <v>0</v>
      </c>
      <c r="DR272">
        <f t="shared" si="340"/>
        <v>0</v>
      </c>
      <c r="DS272">
        <f t="shared" si="341"/>
        <v>0</v>
      </c>
      <c r="DT272">
        <f t="shared" si="365"/>
        <v>0</v>
      </c>
      <c r="DU272">
        <f t="shared" si="366"/>
        <v>0</v>
      </c>
      <c r="DV272">
        <f t="shared" si="367"/>
        <v>0</v>
      </c>
      <c r="DW272">
        <f t="shared" si="368"/>
        <v>0</v>
      </c>
      <c r="DX272">
        <f t="shared" si="369"/>
        <v>0</v>
      </c>
      <c r="DY272">
        <f t="shared" si="370"/>
        <v>0</v>
      </c>
      <c r="DZ272">
        <f t="shared" si="371"/>
        <v>0</v>
      </c>
      <c r="EA272" s="17">
        <f t="shared" si="361"/>
        <v>1</v>
      </c>
      <c r="EB272" s="85"/>
      <c r="EC272" s="85" t="str">
        <f t="shared" si="360"/>
        <v/>
      </c>
      <c r="ED272" s="85"/>
      <c r="EG272" s="85"/>
      <c r="EH272" s="62" t="s">
        <v>341</v>
      </c>
      <c r="EI272" s="63" t="s">
        <v>341</v>
      </c>
      <c r="EJ272" s="64"/>
      <c r="EO272" s="65" t="s">
        <v>904</v>
      </c>
      <c r="EP272" s="65" t="s">
        <v>904</v>
      </c>
      <c r="EQ272" s="69" t="s">
        <v>1066</v>
      </c>
      <c r="ER272" s="69" t="s">
        <v>1847</v>
      </c>
      <c r="ES272" s="69" t="s">
        <v>645</v>
      </c>
      <c r="ET272" s="78" t="s">
        <v>621</v>
      </c>
      <c r="EU272" s="69" t="s">
        <v>621</v>
      </c>
      <c r="EV272" s="69" t="s">
        <v>645</v>
      </c>
      <c r="EW272" s="69" t="s">
        <v>635</v>
      </c>
      <c r="EX272" s="69" t="s">
        <v>629</v>
      </c>
      <c r="EY272" s="69" t="str">
        <f>""</f>
        <v/>
      </c>
      <c r="EZ272" s="69" t="str">
        <f>""</f>
        <v/>
      </c>
      <c r="FA272" s="69" t="str">
        <f>""</f>
        <v/>
      </c>
      <c r="FB272" s="73" t="s">
        <v>1067</v>
      </c>
      <c r="FH272" s="84">
        <f t="shared" si="355"/>
        <v>1</v>
      </c>
      <c r="FI272" s="84">
        <f t="shared" si="356"/>
        <v>1</v>
      </c>
      <c r="FJ272" s="85" t="s">
        <v>1528</v>
      </c>
    </row>
    <row r="273" spans="100:166" x14ac:dyDescent="0.25">
      <c r="CV273">
        <f t="shared" ca="1" si="354"/>
        <v>1</v>
      </c>
      <c r="CW273" s="58" t="str">
        <f>'Eastern Kingdoms'!W33</f>
        <v/>
      </c>
      <c r="DC273" s="84">
        <f t="shared" si="335"/>
        <v>1</v>
      </c>
      <c r="DD273">
        <f>'Harad and Umbar'!AP28</f>
        <v>0</v>
      </c>
      <c r="DE273" t="str">
        <f>'Harad and Umbar'!AA28</f>
        <v>Abrakhân Raider</v>
      </c>
      <c r="DF273" s="84" t="str">
        <f>'Harad and Umbar'!CA28</f>
        <v>-</v>
      </c>
      <c r="DK273" s="84"/>
      <c r="DL273">
        <f>LOOKUP(DK271,$EH:$EH,$EK:$EK)</f>
        <v>0</v>
      </c>
      <c r="DM273" s="84">
        <f t="shared" si="374"/>
        <v>0</v>
      </c>
      <c r="DN273">
        <f t="shared" si="342"/>
        <v>0</v>
      </c>
      <c r="DO273">
        <f t="shared" si="343"/>
        <v>0</v>
      </c>
      <c r="DP273">
        <f t="shared" si="344"/>
        <v>0</v>
      </c>
      <c r="DQ273">
        <f t="shared" si="339"/>
        <v>0</v>
      </c>
      <c r="DR273">
        <f t="shared" si="340"/>
        <v>0</v>
      </c>
      <c r="DS273">
        <f t="shared" si="341"/>
        <v>0</v>
      </c>
      <c r="DT273">
        <f t="shared" si="365"/>
        <v>0</v>
      </c>
      <c r="DU273">
        <f t="shared" si="366"/>
        <v>0</v>
      </c>
      <c r="DV273">
        <f t="shared" si="367"/>
        <v>0</v>
      </c>
      <c r="DW273">
        <f t="shared" si="368"/>
        <v>0</v>
      </c>
      <c r="DX273">
        <f t="shared" si="369"/>
        <v>0</v>
      </c>
      <c r="DY273">
        <f t="shared" si="370"/>
        <v>0</v>
      </c>
      <c r="DZ273">
        <f t="shared" si="371"/>
        <v>0</v>
      </c>
      <c r="EA273" s="17">
        <f t="shared" si="361"/>
        <v>1</v>
      </c>
      <c r="EB273" s="85"/>
      <c r="EC273" s="85" t="str">
        <f t="shared" si="360"/>
        <v/>
      </c>
      <c r="ED273" s="85"/>
      <c r="EG273" s="85"/>
      <c r="EH273" s="62" t="s">
        <v>804</v>
      </c>
      <c r="EI273" s="63" t="s">
        <v>341</v>
      </c>
      <c r="EJ273" s="64" t="s">
        <v>549</v>
      </c>
      <c r="EO273" s="65" t="s">
        <v>431</v>
      </c>
      <c r="EP273" s="65" t="s">
        <v>431</v>
      </c>
      <c r="EQ273" s="69" t="s">
        <v>1014</v>
      </c>
      <c r="ER273" s="69" t="s">
        <v>1015</v>
      </c>
      <c r="ES273" s="69" t="s">
        <v>935</v>
      </c>
      <c r="ET273" s="78" t="s">
        <v>749</v>
      </c>
      <c r="EU273" s="69" t="s">
        <v>622</v>
      </c>
      <c r="EV273" s="69" t="s">
        <v>623</v>
      </c>
      <c r="EW273" s="69" t="s">
        <v>662</v>
      </c>
      <c r="EX273" s="69" t="s">
        <v>629</v>
      </c>
      <c r="EY273" s="84" t="str">
        <f>""</f>
        <v/>
      </c>
      <c r="EZ273" s="84" t="str">
        <f>""</f>
        <v/>
      </c>
      <c r="FA273" s="84" t="str">
        <f>""</f>
        <v/>
      </c>
      <c r="FB273" s="73" t="s">
        <v>2578</v>
      </c>
      <c r="FH273" s="84">
        <f t="shared" si="355"/>
        <v>0</v>
      </c>
      <c r="FI273" s="84">
        <f t="shared" si="356"/>
        <v>1</v>
      </c>
      <c r="FJ273" s="85" t="s">
        <v>1529</v>
      </c>
    </row>
    <row r="274" spans="100:166" x14ac:dyDescent="0.25">
      <c r="CV274">
        <f t="shared" ca="1" si="354"/>
        <v>1</v>
      </c>
      <c r="CW274" s="58" t="str">
        <f>'Eastern Kingdoms'!W34</f>
        <v/>
      </c>
      <c r="DC274" s="84">
        <f t="shared" si="335"/>
        <v>1</v>
      </c>
      <c r="DD274">
        <f>'Harad and Umbar'!AP29</f>
        <v>0</v>
      </c>
      <c r="DE274" t="str">
        <f>'Harad and Umbar'!AA29</f>
        <v>Abrakhân Raider</v>
      </c>
      <c r="DF274" s="84" t="str">
        <f>'Harad and Umbar'!CA29</f>
        <v>-</v>
      </c>
      <c r="DK274" s="84"/>
      <c r="DL274">
        <f>LOOKUP(DK271,$EH:$EH,$EL:$EL)</f>
        <v>0</v>
      </c>
      <c r="DM274" s="84">
        <f t="shared" si="374"/>
        <v>0</v>
      </c>
      <c r="DN274">
        <f t="shared" si="342"/>
        <v>0</v>
      </c>
      <c r="DO274">
        <f t="shared" si="343"/>
        <v>0</v>
      </c>
      <c r="DP274">
        <f t="shared" si="344"/>
        <v>0</v>
      </c>
      <c r="DQ274">
        <f t="shared" si="339"/>
        <v>0</v>
      </c>
      <c r="DR274">
        <f t="shared" si="340"/>
        <v>0</v>
      </c>
      <c r="DS274">
        <f t="shared" si="341"/>
        <v>0</v>
      </c>
      <c r="DT274">
        <f t="shared" si="365"/>
        <v>0</v>
      </c>
      <c r="DU274">
        <f t="shared" si="366"/>
        <v>0</v>
      </c>
      <c r="DV274">
        <f t="shared" si="367"/>
        <v>0</v>
      </c>
      <c r="DW274">
        <f t="shared" si="368"/>
        <v>0</v>
      </c>
      <c r="DX274">
        <f t="shared" si="369"/>
        <v>0</v>
      </c>
      <c r="DY274">
        <f t="shared" si="370"/>
        <v>0</v>
      </c>
      <c r="DZ274">
        <f t="shared" si="371"/>
        <v>0</v>
      </c>
      <c r="EA274" s="17">
        <f t="shared" si="361"/>
        <v>1</v>
      </c>
      <c r="EB274" s="85"/>
      <c r="EC274" s="85" t="str">
        <f t="shared" si="360"/>
        <v/>
      </c>
      <c r="ED274" s="85"/>
      <c r="EG274" s="85"/>
      <c r="EH274" s="62" t="s">
        <v>358</v>
      </c>
      <c r="EI274" s="63" t="s">
        <v>358</v>
      </c>
      <c r="EJ274" s="64"/>
      <c r="EO274" s="65" t="s">
        <v>1016</v>
      </c>
      <c r="EP274" s="65" t="s">
        <v>431</v>
      </c>
      <c r="EQ274" s="69" t="s">
        <v>1014</v>
      </c>
      <c r="ER274" s="69" t="s">
        <v>1015</v>
      </c>
      <c r="ES274" s="69" t="s">
        <v>935</v>
      </c>
      <c r="ET274" s="78" t="s">
        <v>749</v>
      </c>
      <c r="EU274" s="69" t="s">
        <v>668</v>
      </c>
      <c r="EV274" s="69" t="s">
        <v>623</v>
      </c>
      <c r="EW274" s="69" t="s">
        <v>662</v>
      </c>
      <c r="EX274" s="69" t="s">
        <v>629</v>
      </c>
      <c r="EY274" s="84" t="str">
        <f>""</f>
        <v/>
      </c>
      <c r="EZ274" s="84" t="str">
        <f>""</f>
        <v/>
      </c>
      <c r="FA274" s="84" t="str">
        <f>""</f>
        <v/>
      </c>
      <c r="FB274" s="73" t="s">
        <v>2578</v>
      </c>
      <c r="FH274" s="84">
        <f t="shared" si="355"/>
        <v>0</v>
      </c>
      <c r="FI274" s="84">
        <f t="shared" si="356"/>
        <v>1</v>
      </c>
      <c r="FJ274" s="85" t="s">
        <v>1530</v>
      </c>
    </row>
    <row r="275" spans="100:166" x14ac:dyDescent="0.25">
      <c r="CV275">
        <f t="shared" ca="1" si="354"/>
        <v>1</v>
      </c>
      <c r="CW275" s="58" t="str">
        <f>'Eastern Kingdoms'!W35</f>
        <v/>
      </c>
      <c r="DC275" s="84">
        <f t="shared" si="335"/>
        <v>1</v>
      </c>
      <c r="DD275">
        <f>'Harad and Umbar'!AP30</f>
        <v>0</v>
      </c>
      <c r="DE275" t="str">
        <f>'Harad and Umbar'!AA30</f>
        <v>Abrakhân Raider</v>
      </c>
      <c r="DF275" s="84" t="str">
        <f>'Harad and Umbar'!CA30</f>
        <v>-</v>
      </c>
      <c r="DK275" s="84"/>
      <c r="DL275">
        <f>LOOKUP(DK271,$EH:$EH,$EM:$EM)</f>
        <v>0</v>
      </c>
      <c r="DM275" s="84">
        <f t="shared" si="374"/>
        <v>0</v>
      </c>
      <c r="DN275">
        <f t="shared" si="342"/>
        <v>0</v>
      </c>
      <c r="DO275">
        <f t="shared" si="343"/>
        <v>0</v>
      </c>
      <c r="DP275">
        <f t="shared" si="344"/>
        <v>0</v>
      </c>
      <c r="DQ275">
        <f t="shared" si="339"/>
        <v>0</v>
      </c>
      <c r="DR275">
        <f t="shared" si="340"/>
        <v>0</v>
      </c>
      <c r="DS275">
        <f t="shared" si="341"/>
        <v>0</v>
      </c>
      <c r="DT275">
        <f t="shared" si="365"/>
        <v>0</v>
      </c>
      <c r="DU275">
        <f t="shared" si="366"/>
        <v>0</v>
      </c>
      <c r="DV275">
        <f t="shared" si="367"/>
        <v>0</v>
      </c>
      <c r="DW275">
        <f t="shared" si="368"/>
        <v>0</v>
      </c>
      <c r="DX275">
        <f t="shared" si="369"/>
        <v>0</v>
      </c>
      <c r="DY275">
        <f t="shared" si="370"/>
        <v>0</v>
      </c>
      <c r="DZ275">
        <f t="shared" si="371"/>
        <v>0</v>
      </c>
      <c r="EA275" s="17">
        <f t="shared" si="361"/>
        <v>1</v>
      </c>
      <c r="EB275" s="85"/>
      <c r="EC275" s="85" t="str">
        <f t="shared" si="360"/>
        <v/>
      </c>
      <c r="ED275" s="85"/>
      <c r="EG275" s="85"/>
      <c r="EH275" s="62" t="s">
        <v>368</v>
      </c>
      <c r="EI275" s="63" t="s">
        <v>368</v>
      </c>
      <c r="EJ275" s="64"/>
      <c r="EO275" s="65" t="s">
        <v>1018</v>
      </c>
      <c r="EP275" s="65" t="s">
        <v>431</v>
      </c>
      <c r="EQ275" s="69" t="s">
        <v>1014</v>
      </c>
      <c r="ER275" s="69" t="s">
        <v>1015</v>
      </c>
      <c r="ES275" s="69" t="s">
        <v>935</v>
      </c>
      <c r="ET275" s="78" t="s">
        <v>749</v>
      </c>
      <c r="EU275" s="69" t="s">
        <v>668</v>
      </c>
      <c r="EV275" s="69" t="s">
        <v>621</v>
      </c>
      <c r="EW275" s="69" t="s">
        <v>662</v>
      </c>
      <c r="EX275" s="69" t="s">
        <v>629</v>
      </c>
      <c r="EY275" s="84" t="str">
        <f>""</f>
        <v/>
      </c>
      <c r="EZ275" s="84" t="str">
        <f>""</f>
        <v/>
      </c>
      <c r="FA275" s="84" t="str">
        <f>""</f>
        <v/>
      </c>
      <c r="FB275" s="73" t="s">
        <v>2578</v>
      </c>
      <c r="FH275" s="84">
        <f t="shared" si="355"/>
        <v>0</v>
      </c>
      <c r="FI275" s="84">
        <f t="shared" si="356"/>
        <v>1</v>
      </c>
      <c r="FJ275" s="85" t="str">
        <f>""</f>
        <v/>
      </c>
    </row>
    <row r="276" spans="100:166" x14ac:dyDescent="0.25">
      <c r="CV276">
        <f t="shared" ca="1" si="354"/>
        <v>1</v>
      </c>
      <c r="CW276" s="58" t="str">
        <f>'Eastern Kingdoms'!W36</f>
        <v/>
      </c>
      <c r="DC276" s="84">
        <f t="shared" si="335"/>
        <v>1</v>
      </c>
      <c r="DD276">
        <f>'Harad and Umbar'!AP31</f>
        <v>0</v>
      </c>
      <c r="DE276" t="str">
        <f>'Harad and Umbar'!AA31</f>
        <v>Serpent Guard</v>
      </c>
      <c r="DF276" s="84" t="str">
        <f>'Harad and Umbar'!CA31</f>
        <v>-</v>
      </c>
      <c r="DH276">
        <v>55</v>
      </c>
      <c r="DI276">
        <f>LOOKUP(DH276,$DC:$DC,$DE:$DE)</f>
        <v>0</v>
      </c>
      <c r="DJ276">
        <f>LOOKUP(DH276,$DC:$DC,$DF:$DF)</f>
        <v>0</v>
      </c>
      <c r="DK276" s="61">
        <f t="shared" ref="DK276" si="375">IF(DI276=0,0,CONCATENATE(DI276,IF(OR(COUNT(FIND("Horse",DJ276))=1,COUNT(FIND("Warg",DJ276))=1,COUNT(FIND("Engineer Captain",DJ276))=1,COUNT(FIND("War Camel",DJ276))=1,COUNT(FIND("Fell warg",DJ276))=1,COUNT(FIND("The white warg",DJ276))=1),"1.",""),IF(OR(COUNT(FIND("armoured horse",DJ276))=1,COUNT(FIND("Troll",DJ276))=1,COUNT(FIND("Mahûd Beastmaster",DJ276))=1,COUNT(FIND("Signal Tower",DJ276))=1),"2.",""),IF(OR(COUNT(FIND("Fell Beast",DJ276))=1,COUNT(FIND("Upgraded Crew",DJ276))=1,COUNT(FIND("Khandish chariot",DJ276))=1),"3.",""),IF(COUNT(FIND("armoured Fell beast",DJ276))=1,"4.",""),IF(COUNT(FIND("Horned Fell beast",DJ276))=1,"5.","")))</f>
        <v>0</v>
      </c>
      <c r="DL276">
        <f>LOOKUP(DK276,$EH:$EH,$EI:$EI)</f>
        <v>0</v>
      </c>
      <c r="DM276" s="61">
        <f t="shared" ref="DM276" si="376">IF(DL276=0,0,CONCATENATE(DL276,IF(OR(COUNT(FIND("Morgul Arrows",DJ276))=1,COUNT(FIND("Shield",DJ276))=1,COUNT(FIND("The One Ring",DJ276))=1,COUNT(FIND("Breathe Fire",DJ276))=1,COUNT(FIND("Campfire",DJ276))=1,COUNT(FIND("Stone Flail",DJ276))=1),"1.",""),IF(OR(COUNT(FIND("Armour",DJ276))=1,COUNT(FIND("Fly",DJ276))=1,COUNT(FIND("Crown of Morgul",DJ276))=1,COUNT(FIND("War Drum",DJ276))=1),"2.",""),IF(OR(COUNT(FIND("Heavy armour",DJ276))=1,COUNT(FIND("Tough hide",DJ276))=1,COUNT(FIND("Gnarled Hide",DJ276))=1),"3.",""),IF(OR(COUNT(FIND("Wyrmtongue",DJ276))=1,COUNT(FIND("Foul Temperament",DJ276))=1,COUNT(FIND("Easterling War drum",DJ276))=1),"4.","")))</f>
        <v>0</v>
      </c>
      <c r="DN276">
        <f t="shared" si="342"/>
        <v>0</v>
      </c>
      <c r="DO276">
        <f t="shared" si="343"/>
        <v>0</v>
      </c>
      <c r="DP276">
        <f t="shared" si="344"/>
        <v>0</v>
      </c>
      <c r="DQ276">
        <f t="shared" si="339"/>
        <v>0</v>
      </c>
      <c r="DR276">
        <f t="shared" si="340"/>
        <v>0</v>
      </c>
      <c r="DS276">
        <f t="shared" si="341"/>
        <v>0</v>
      </c>
      <c r="DT276">
        <f t="shared" si="365"/>
        <v>0</v>
      </c>
      <c r="DU276">
        <f t="shared" si="366"/>
        <v>0</v>
      </c>
      <c r="DV276">
        <f t="shared" si="367"/>
        <v>0</v>
      </c>
      <c r="DW276">
        <f t="shared" si="368"/>
        <v>0</v>
      </c>
      <c r="DX276">
        <f t="shared" si="369"/>
        <v>0</v>
      </c>
      <c r="DY276">
        <f t="shared" si="370"/>
        <v>0</v>
      </c>
      <c r="DZ276">
        <f t="shared" si="371"/>
        <v>0</v>
      </c>
      <c r="EA276" s="17">
        <f t="shared" si="361"/>
        <v>1</v>
      </c>
      <c r="EB276" s="85" t="str">
        <f>IF(COUNT(FIND(" with ",DJ276))=1,SUBSTITUTE(DJ276,CONCATENATE(DI276," with"),""),"")</f>
        <v/>
      </c>
      <c r="EC276" s="85" t="str">
        <f t="shared" si="360"/>
        <v/>
      </c>
      <c r="ED276" s="85"/>
      <c r="EG276" s="85"/>
      <c r="EH276" s="62" t="s">
        <v>864</v>
      </c>
      <c r="EI276" s="63" t="s">
        <v>368</v>
      </c>
      <c r="EJ276" s="64" t="s">
        <v>32</v>
      </c>
      <c r="EO276" s="65" t="s">
        <v>1017</v>
      </c>
      <c r="EP276" s="65" t="s">
        <v>431</v>
      </c>
      <c r="EQ276" s="69" t="s">
        <v>1014</v>
      </c>
      <c r="ER276" s="69" t="s">
        <v>1015</v>
      </c>
      <c r="ES276" s="69" t="s">
        <v>935</v>
      </c>
      <c r="ET276" s="78" t="s">
        <v>749</v>
      </c>
      <c r="EU276" s="69" t="s">
        <v>622</v>
      </c>
      <c r="EV276" s="69" t="s">
        <v>621</v>
      </c>
      <c r="EW276" s="69" t="s">
        <v>662</v>
      </c>
      <c r="EX276" s="69" t="s">
        <v>629</v>
      </c>
      <c r="EY276" s="84" t="str">
        <f>""</f>
        <v/>
      </c>
      <c r="EZ276" s="84" t="str">
        <f>""</f>
        <v/>
      </c>
      <c r="FA276" s="84" t="str">
        <f>""</f>
        <v/>
      </c>
      <c r="FB276" s="73" t="s">
        <v>2578</v>
      </c>
      <c r="FH276" s="84">
        <f t="shared" si="355"/>
        <v>1</v>
      </c>
      <c r="FI276" s="84">
        <f t="shared" si="356"/>
        <v>1</v>
      </c>
      <c r="FJ276" s="85" t="s">
        <v>1531</v>
      </c>
    </row>
    <row r="277" spans="100:166" x14ac:dyDescent="0.25">
      <c r="CV277">
        <f t="shared" ca="1" si="354"/>
        <v>1</v>
      </c>
      <c r="CW277" s="58" t="str">
        <f>'Eastern Kingdoms'!W37</f>
        <v/>
      </c>
      <c r="DC277" s="84">
        <f t="shared" si="335"/>
        <v>1</v>
      </c>
      <c r="DD277">
        <f>'Harad and Umbar'!AP32</f>
        <v>0</v>
      </c>
      <c r="DE277" t="str">
        <f>'Harad and Umbar'!AA32</f>
        <v>Serpent Rider</v>
      </c>
      <c r="DF277" s="84" t="str">
        <f>'Harad and Umbar'!CA32</f>
        <v>-</v>
      </c>
      <c r="DK277" s="84"/>
      <c r="DL277">
        <f>LOOKUP(DK276,$EH:$EH,$EJ:$EJ)</f>
        <v>0</v>
      </c>
      <c r="DM277" s="84">
        <f t="shared" ref="DM277:DM280" si="377">DL277</f>
        <v>0</v>
      </c>
      <c r="DN277">
        <f t="shared" si="342"/>
        <v>0</v>
      </c>
      <c r="DO277">
        <f t="shared" si="343"/>
        <v>0</v>
      </c>
      <c r="DP277">
        <f t="shared" si="344"/>
        <v>0</v>
      </c>
      <c r="DQ277">
        <f t="shared" si="339"/>
        <v>0</v>
      </c>
      <c r="DR277">
        <f t="shared" si="340"/>
        <v>0</v>
      </c>
      <c r="DS277">
        <f t="shared" si="341"/>
        <v>0</v>
      </c>
      <c r="DT277">
        <f t="shared" si="365"/>
        <v>0</v>
      </c>
      <c r="DU277">
        <f t="shared" si="366"/>
        <v>0</v>
      </c>
      <c r="DV277">
        <f t="shared" si="367"/>
        <v>0</v>
      </c>
      <c r="DW277">
        <f t="shared" si="368"/>
        <v>0</v>
      </c>
      <c r="DX277">
        <f t="shared" si="369"/>
        <v>0</v>
      </c>
      <c r="DY277">
        <f t="shared" si="370"/>
        <v>0</v>
      </c>
      <c r="DZ277">
        <f t="shared" si="371"/>
        <v>0</v>
      </c>
      <c r="EA277" s="17">
        <f t="shared" si="361"/>
        <v>1</v>
      </c>
      <c r="EB277" s="85"/>
      <c r="EC277" s="85" t="str">
        <f t="shared" si="360"/>
        <v/>
      </c>
      <c r="ED277" s="85"/>
      <c r="EG277" s="85"/>
      <c r="EH277" s="62" t="s">
        <v>865</v>
      </c>
      <c r="EI277" s="63" t="s">
        <v>368</v>
      </c>
      <c r="EJ277" s="64" t="s">
        <v>549</v>
      </c>
      <c r="EO277" s="65" t="s">
        <v>330</v>
      </c>
      <c r="EP277" s="65" t="s">
        <v>330</v>
      </c>
      <c r="EQ277" s="69" t="s">
        <v>330</v>
      </c>
      <c r="ER277" s="69" t="s">
        <v>1847</v>
      </c>
      <c r="ES277" s="69" t="s">
        <v>983</v>
      </c>
      <c r="ET277" s="78" t="s">
        <v>621</v>
      </c>
      <c r="EU277" s="69" t="s">
        <v>621</v>
      </c>
      <c r="EV277" s="69" t="s">
        <v>635</v>
      </c>
      <c r="EW277" s="69" t="s">
        <v>635</v>
      </c>
      <c r="EX277" s="69" t="s">
        <v>629</v>
      </c>
      <c r="EY277" s="69" t="str">
        <f>""</f>
        <v/>
      </c>
      <c r="EZ277" s="69" t="str">
        <f>""</f>
        <v/>
      </c>
      <c r="FA277" s="69" t="str">
        <f>""</f>
        <v/>
      </c>
      <c r="FB277" s="73" t="str">
        <f>""</f>
        <v/>
      </c>
      <c r="FH277" s="84">
        <f t="shared" si="355"/>
        <v>0</v>
      </c>
      <c r="FI277" s="84">
        <f t="shared" si="356"/>
        <v>1</v>
      </c>
      <c r="FJ277" s="85" t="s">
        <v>1532</v>
      </c>
    </row>
    <row r="278" spans="100:166" x14ac:dyDescent="0.25">
      <c r="CV278">
        <f t="shared" ca="1" si="354"/>
        <v>1</v>
      </c>
      <c r="CW278" s="58" t="str">
        <f>'Eastern Kingdoms'!W38</f>
        <v/>
      </c>
      <c r="DC278" s="84">
        <f t="shared" si="335"/>
        <v>1</v>
      </c>
      <c r="DD278">
        <f>'Harad and Umbar'!AP33</f>
        <v>0</v>
      </c>
      <c r="DE278" t="str">
        <f>'Harad and Umbar'!AA33</f>
        <v>Watcher of Kârna</v>
      </c>
      <c r="DF278" s="84" t="str">
        <f>'Harad and Umbar'!CA33</f>
        <v>-</v>
      </c>
      <c r="DK278" s="84"/>
      <c r="DL278">
        <f>LOOKUP(DK276,$EH:$EH,$EK:$EK)</f>
        <v>0</v>
      </c>
      <c r="DM278" s="84">
        <f t="shared" si="377"/>
        <v>0</v>
      </c>
      <c r="DN278">
        <f t="shared" si="342"/>
        <v>0</v>
      </c>
      <c r="DO278">
        <f t="shared" si="343"/>
        <v>0</v>
      </c>
      <c r="DP278">
        <f t="shared" si="344"/>
        <v>0</v>
      </c>
      <c r="DQ278">
        <f t="shared" si="339"/>
        <v>0</v>
      </c>
      <c r="DR278">
        <f t="shared" si="340"/>
        <v>0</v>
      </c>
      <c r="DS278">
        <f t="shared" si="341"/>
        <v>0</v>
      </c>
      <c r="DT278">
        <f t="shared" si="365"/>
        <v>0</v>
      </c>
      <c r="DU278">
        <f t="shared" si="366"/>
        <v>0</v>
      </c>
      <c r="DV278">
        <f t="shared" si="367"/>
        <v>0</v>
      </c>
      <c r="DW278">
        <f t="shared" si="368"/>
        <v>0</v>
      </c>
      <c r="DX278">
        <f t="shared" si="369"/>
        <v>0</v>
      </c>
      <c r="DY278">
        <f t="shared" si="370"/>
        <v>0</v>
      </c>
      <c r="DZ278">
        <f t="shared" si="371"/>
        <v>0</v>
      </c>
      <c r="EA278" s="17">
        <f t="shared" si="361"/>
        <v>1</v>
      </c>
      <c r="EB278" s="85"/>
      <c r="EC278" s="85" t="str">
        <f t="shared" si="360"/>
        <v/>
      </c>
      <c r="ED278" s="85"/>
      <c r="EG278" s="85"/>
      <c r="EH278" s="62" t="s">
        <v>866</v>
      </c>
      <c r="EI278" s="63" t="s">
        <v>368</v>
      </c>
      <c r="EJ278" s="64" t="s">
        <v>315</v>
      </c>
      <c r="EO278" s="65" t="s">
        <v>304</v>
      </c>
      <c r="EP278" s="65" t="s">
        <v>304</v>
      </c>
      <c r="EQ278" s="69" t="s">
        <v>1035</v>
      </c>
      <c r="ER278" s="69" t="s">
        <v>1847</v>
      </c>
      <c r="ES278" s="69" t="s">
        <v>777</v>
      </c>
      <c r="ET278" s="78" t="s">
        <v>621</v>
      </c>
      <c r="EU278" s="69" t="s">
        <v>628</v>
      </c>
      <c r="EV278" s="69" t="s">
        <v>623</v>
      </c>
      <c r="EW278" s="69" t="s">
        <v>623</v>
      </c>
      <c r="EX278" s="69" t="s">
        <v>623</v>
      </c>
      <c r="EY278" s="84" t="str">
        <f>""</f>
        <v/>
      </c>
      <c r="EZ278" s="84" t="str">
        <f>""</f>
        <v/>
      </c>
      <c r="FA278" s="84" t="str">
        <f>""</f>
        <v/>
      </c>
      <c r="FB278" s="73" t="s">
        <v>1057</v>
      </c>
      <c r="FH278" s="84">
        <f t="shared" si="355"/>
        <v>0</v>
      </c>
      <c r="FI278" s="84">
        <f t="shared" si="356"/>
        <v>1</v>
      </c>
      <c r="FJ278" s="85" t="s">
        <v>1533</v>
      </c>
    </row>
    <row r="279" spans="100:166" x14ac:dyDescent="0.25">
      <c r="CV279">
        <f t="shared" ca="1" si="354"/>
        <v>1</v>
      </c>
      <c r="CW279" s="58" t="str">
        <f>'Eastern Kingdoms'!W39</f>
        <v/>
      </c>
      <c r="DC279" s="84">
        <f t="shared" si="335"/>
        <v>1</v>
      </c>
      <c r="DD279">
        <f>'Harad and Umbar'!AP34</f>
        <v>0</v>
      </c>
      <c r="DE279" t="str">
        <f>'Harad and Umbar'!AA34</f>
        <v>Watcher of Kârna</v>
      </c>
      <c r="DF279" s="84" t="str">
        <f>'Harad and Umbar'!CA34</f>
        <v>-</v>
      </c>
      <c r="DK279" s="84"/>
      <c r="DL279">
        <f>LOOKUP(DK276,$EH:$EH,$EL:$EL)</f>
        <v>0</v>
      </c>
      <c r="DM279" s="84">
        <f t="shared" si="377"/>
        <v>0</v>
      </c>
      <c r="DN279">
        <f t="shared" si="342"/>
        <v>0</v>
      </c>
      <c r="DO279">
        <f t="shared" si="343"/>
        <v>0</v>
      </c>
      <c r="DP279">
        <f t="shared" si="344"/>
        <v>0</v>
      </c>
      <c r="DQ279">
        <f t="shared" si="339"/>
        <v>0</v>
      </c>
      <c r="DR279">
        <f t="shared" si="340"/>
        <v>0</v>
      </c>
      <c r="DS279">
        <f t="shared" si="341"/>
        <v>0</v>
      </c>
      <c r="DT279">
        <f t="shared" si="365"/>
        <v>0</v>
      </c>
      <c r="DU279">
        <f t="shared" si="366"/>
        <v>0</v>
      </c>
      <c r="DV279">
        <f t="shared" si="367"/>
        <v>0</v>
      </c>
      <c r="DW279">
        <f t="shared" si="368"/>
        <v>0</v>
      </c>
      <c r="DX279">
        <f t="shared" si="369"/>
        <v>0</v>
      </c>
      <c r="DY279">
        <f t="shared" si="370"/>
        <v>0</v>
      </c>
      <c r="DZ279">
        <f t="shared" si="371"/>
        <v>0</v>
      </c>
      <c r="EA279" s="17">
        <f t="shared" si="361"/>
        <v>1</v>
      </c>
      <c r="EB279" s="85"/>
      <c r="EC279" s="85" t="str">
        <f t="shared" si="360"/>
        <v/>
      </c>
      <c r="ED279" s="85"/>
      <c r="EG279" s="85"/>
      <c r="EH279" s="62" t="s">
        <v>867</v>
      </c>
      <c r="EI279" s="63" t="s">
        <v>368</v>
      </c>
      <c r="EJ279" s="66" t="s">
        <v>816</v>
      </c>
      <c r="EO279" s="65" t="s">
        <v>335</v>
      </c>
      <c r="EP279" s="65" t="s">
        <v>335</v>
      </c>
      <c r="EQ279" s="69" t="s">
        <v>926</v>
      </c>
      <c r="ER279" s="69" t="s">
        <v>1843</v>
      </c>
      <c r="ES279" s="69" t="s">
        <v>777</v>
      </c>
      <c r="ET279" s="78" t="s">
        <v>623</v>
      </c>
      <c r="EU279" s="69" t="s">
        <v>621</v>
      </c>
      <c r="EV279" s="69" t="s">
        <v>635</v>
      </c>
      <c r="EW279" s="69" t="s">
        <v>635</v>
      </c>
      <c r="EX279" s="69" t="s">
        <v>629</v>
      </c>
      <c r="EY279" s="84" t="str">
        <f>""</f>
        <v/>
      </c>
      <c r="EZ279" s="84" t="str">
        <f>""</f>
        <v/>
      </c>
      <c r="FA279" s="84" t="str">
        <f>""</f>
        <v/>
      </c>
      <c r="FB279" s="84" t="str">
        <f>""</f>
        <v/>
      </c>
      <c r="FH279" s="84">
        <f t="shared" si="355"/>
        <v>0</v>
      </c>
      <c r="FI279" s="84">
        <f t="shared" si="356"/>
        <v>1</v>
      </c>
      <c r="FJ279" s="85" t="s">
        <v>1534</v>
      </c>
    </row>
    <row r="280" spans="100:166" x14ac:dyDescent="0.25">
      <c r="CV280">
        <f t="shared" ca="1" si="354"/>
        <v>1</v>
      </c>
      <c r="CW280" s="58" t="str">
        <f>'Eastern Kingdoms'!W40</f>
        <v/>
      </c>
      <c r="DC280" s="84">
        <f t="shared" si="335"/>
        <v>1</v>
      </c>
      <c r="DD280">
        <f>'Harad and Umbar'!AP35</f>
        <v>0</v>
      </c>
      <c r="DE280" t="str">
        <f>'Harad and Umbar'!AA35</f>
        <v>Abrakhân Merchant Guard</v>
      </c>
      <c r="DF280" s="84" t="str">
        <f>'Harad and Umbar'!CA35</f>
        <v>-</v>
      </c>
      <c r="DK280" s="84"/>
      <c r="DL280">
        <f>LOOKUP(DK276,$EH:$EH,$EM:$EM)</f>
        <v>0</v>
      </c>
      <c r="DM280" s="84">
        <f t="shared" si="377"/>
        <v>0</v>
      </c>
      <c r="DN280">
        <f t="shared" si="342"/>
        <v>0</v>
      </c>
      <c r="DO280">
        <f t="shared" si="343"/>
        <v>0</v>
      </c>
      <c r="DP280">
        <f t="shared" si="344"/>
        <v>0</v>
      </c>
      <c r="DQ280">
        <f t="shared" si="339"/>
        <v>0</v>
      </c>
      <c r="DR280">
        <f t="shared" si="340"/>
        <v>0</v>
      </c>
      <c r="DS280">
        <f t="shared" si="341"/>
        <v>0</v>
      </c>
      <c r="DT280">
        <f t="shared" si="365"/>
        <v>0</v>
      </c>
      <c r="DU280">
        <f t="shared" si="366"/>
        <v>0</v>
      </c>
      <c r="DV280">
        <f t="shared" si="367"/>
        <v>0</v>
      </c>
      <c r="DW280">
        <f t="shared" si="368"/>
        <v>0</v>
      </c>
      <c r="DX280">
        <f t="shared" si="369"/>
        <v>0</v>
      </c>
      <c r="DY280">
        <f t="shared" si="370"/>
        <v>0</v>
      </c>
      <c r="DZ280">
        <f t="shared" si="371"/>
        <v>0</v>
      </c>
      <c r="EA280" s="17">
        <f t="shared" si="361"/>
        <v>1</v>
      </c>
      <c r="EB280" s="85"/>
      <c r="EC280" s="85" t="str">
        <f t="shared" si="360"/>
        <v/>
      </c>
      <c r="ED280" s="85"/>
      <c r="EG280" s="85"/>
      <c r="EH280" s="62" t="s">
        <v>868</v>
      </c>
      <c r="EI280" s="63" t="s">
        <v>368</v>
      </c>
      <c r="EJ280" s="66" t="s">
        <v>818</v>
      </c>
      <c r="EO280" s="65" t="s">
        <v>336</v>
      </c>
      <c r="EP280" s="65" t="s">
        <v>336</v>
      </c>
      <c r="EQ280" s="69" t="s">
        <v>926</v>
      </c>
      <c r="ER280" s="69" t="s">
        <v>1843</v>
      </c>
      <c r="ES280" s="69" t="s">
        <v>777</v>
      </c>
      <c r="ET280" s="78" t="s">
        <v>623</v>
      </c>
      <c r="EU280" s="69" t="s">
        <v>621</v>
      </c>
      <c r="EV280" s="69" t="s">
        <v>635</v>
      </c>
      <c r="EW280" s="69" t="s">
        <v>635</v>
      </c>
      <c r="EX280" s="69" t="s">
        <v>629</v>
      </c>
      <c r="EY280" s="84" t="str">
        <f>""</f>
        <v/>
      </c>
      <c r="EZ280" s="84" t="str">
        <f>""</f>
        <v/>
      </c>
      <c r="FA280" s="84" t="str">
        <f>""</f>
        <v/>
      </c>
      <c r="FB280" s="84" t="str">
        <f>""</f>
        <v/>
      </c>
      <c r="FH280" s="84">
        <f t="shared" si="355"/>
        <v>0</v>
      </c>
      <c r="FI280" s="84">
        <f t="shared" si="356"/>
        <v>1</v>
      </c>
      <c r="FJ280" s="85" t="str">
        <f>""</f>
        <v/>
      </c>
    </row>
    <row r="281" spans="100:166" x14ac:dyDescent="0.25">
      <c r="CV281">
        <f t="shared" ca="1" si="354"/>
        <v>1</v>
      </c>
      <c r="CW281" s="58" t="str">
        <f>'Eastern Kingdoms'!W41</f>
        <v/>
      </c>
      <c r="DC281" s="84">
        <f t="shared" si="335"/>
        <v>1</v>
      </c>
      <c r="DD281">
        <f>'Harad and Umbar'!AP36</f>
        <v>0</v>
      </c>
      <c r="DE281" t="str">
        <f>'Harad and Umbar'!AA36</f>
        <v>Corsair of Umbar</v>
      </c>
      <c r="DF281" s="84" t="str">
        <f>'Harad and Umbar'!CA36</f>
        <v>-</v>
      </c>
      <c r="DH281">
        <v>56</v>
      </c>
      <c r="DI281">
        <f>LOOKUP(DH281,$DC:$DC,$DE:$DE)</f>
        <v>0</v>
      </c>
      <c r="DJ281">
        <f>LOOKUP(DH281,$DC:$DC,$DF:$DF)</f>
        <v>0</v>
      </c>
      <c r="DK281" s="61">
        <f t="shared" ref="DK281" si="378">IF(DI281=0,0,CONCATENATE(DI281,IF(OR(COUNT(FIND("Horse",DJ281))=1,COUNT(FIND("Warg",DJ281))=1,COUNT(FIND("Engineer Captain",DJ281))=1,COUNT(FIND("War Camel",DJ281))=1,COUNT(FIND("Fell warg",DJ281))=1,COUNT(FIND("The white warg",DJ281))=1),"1.",""),IF(OR(COUNT(FIND("armoured horse",DJ281))=1,COUNT(FIND("Troll",DJ281))=1,COUNT(FIND("Mahûd Beastmaster",DJ281))=1,COUNT(FIND("Signal Tower",DJ281))=1),"2.",""),IF(OR(COUNT(FIND("Fell Beast",DJ281))=1,COUNT(FIND("Upgraded Crew",DJ281))=1,COUNT(FIND("Khandish chariot",DJ281))=1),"3.",""),IF(COUNT(FIND("armoured Fell beast",DJ281))=1,"4.",""),IF(COUNT(FIND("Horned Fell beast",DJ281))=1,"5.","")))</f>
        <v>0</v>
      </c>
      <c r="DL281">
        <f>LOOKUP(DK281,$EH:$EH,$EI:$EI)</f>
        <v>0</v>
      </c>
      <c r="DM281" s="61">
        <f t="shared" ref="DM281" si="379">IF(DL281=0,0,CONCATENATE(DL281,IF(OR(COUNT(FIND("Morgul Arrows",DJ281))=1,COUNT(FIND("Shield",DJ281))=1,COUNT(FIND("The One Ring",DJ281))=1,COUNT(FIND("Breathe Fire",DJ281))=1,COUNT(FIND("Campfire",DJ281))=1,COUNT(FIND("Stone Flail",DJ281))=1),"1.",""),IF(OR(COUNT(FIND("Armour",DJ281))=1,COUNT(FIND("Fly",DJ281))=1,COUNT(FIND("Crown of Morgul",DJ281))=1,COUNT(FIND("War Drum",DJ281))=1),"2.",""),IF(OR(COUNT(FIND("Heavy armour",DJ281))=1,COUNT(FIND("Tough hide",DJ281))=1,COUNT(FIND("Gnarled Hide",DJ281))=1),"3.",""),IF(OR(COUNT(FIND("Wyrmtongue",DJ281))=1,COUNT(FIND("Foul Temperament",DJ281))=1,COUNT(FIND("Easterling War drum",DJ281))=1),"4.","")))</f>
        <v>0</v>
      </c>
      <c r="DN281">
        <f t="shared" si="342"/>
        <v>0</v>
      </c>
      <c r="DO281">
        <f t="shared" si="343"/>
        <v>0</v>
      </c>
      <c r="DP281">
        <f t="shared" si="344"/>
        <v>0</v>
      </c>
      <c r="DQ281">
        <f t="shared" si="339"/>
        <v>0</v>
      </c>
      <c r="DR281">
        <f t="shared" si="340"/>
        <v>0</v>
      </c>
      <c r="DS281">
        <f t="shared" si="341"/>
        <v>0</v>
      </c>
      <c r="DT281">
        <f t="shared" si="365"/>
        <v>0</v>
      </c>
      <c r="DU281">
        <f t="shared" si="366"/>
        <v>0</v>
      </c>
      <c r="DV281">
        <f t="shared" si="367"/>
        <v>0</v>
      </c>
      <c r="DW281">
        <f t="shared" si="368"/>
        <v>0</v>
      </c>
      <c r="DX281">
        <f t="shared" si="369"/>
        <v>0</v>
      </c>
      <c r="DY281">
        <f t="shared" si="370"/>
        <v>0</v>
      </c>
      <c r="DZ281">
        <f t="shared" si="371"/>
        <v>0</v>
      </c>
      <c r="EA281" s="17">
        <f t="shared" si="361"/>
        <v>1</v>
      </c>
      <c r="EB281" s="85" t="str">
        <f>IF(COUNT(FIND(" with ",DJ281))=1,SUBSTITUTE(DJ281,CONCATENATE(DI281," with"),""),"")</f>
        <v/>
      </c>
      <c r="EC281" s="85" t="str">
        <f t="shared" si="360"/>
        <v/>
      </c>
      <c r="ED281" s="85"/>
      <c r="EG281" s="85"/>
      <c r="EH281" s="62" t="s">
        <v>324</v>
      </c>
      <c r="EI281" s="63" t="s">
        <v>324</v>
      </c>
      <c r="EJ281" s="64"/>
      <c r="EO281" s="65" t="s">
        <v>975</v>
      </c>
      <c r="EP281" s="65" t="s">
        <v>335</v>
      </c>
      <c r="EQ281" s="69" t="s">
        <v>926</v>
      </c>
      <c r="ER281" s="69" t="s">
        <v>1843</v>
      </c>
      <c r="ES281" s="69" t="s">
        <v>777</v>
      </c>
      <c r="ET281" s="78" t="s">
        <v>623</v>
      </c>
      <c r="EU281" s="69" t="s">
        <v>628</v>
      </c>
      <c r="EV281" s="69" t="s">
        <v>635</v>
      </c>
      <c r="EW281" s="69" t="s">
        <v>635</v>
      </c>
      <c r="EX281" s="69" t="s">
        <v>629</v>
      </c>
      <c r="EY281" s="84" t="str">
        <f>""</f>
        <v/>
      </c>
      <c r="EZ281" s="84" t="str">
        <f>""</f>
        <v/>
      </c>
      <c r="FA281" s="84" t="str">
        <f>""</f>
        <v/>
      </c>
      <c r="FB281" s="84" t="str">
        <f>""</f>
        <v/>
      </c>
      <c r="FH281" s="84">
        <f t="shared" si="355"/>
        <v>1</v>
      </c>
      <c r="FI281" s="84">
        <f t="shared" si="356"/>
        <v>1</v>
      </c>
      <c r="FJ281" s="85" t="s">
        <v>1535</v>
      </c>
    </row>
    <row r="282" spans="100:166" x14ac:dyDescent="0.25">
      <c r="CV282">
        <f t="shared" ca="1" si="354"/>
        <v>1</v>
      </c>
      <c r="CW282" s="58" t="str">
        <f>'Eastern Kingdoms'!W42</f>
        <v/>
      </c>
      <c r="DC282" s="84">
        <f t="shared" si="335"/>
        <v>1</v>
      </c>
      <c r="DD282">
        <f>'Harad and Umbar'!AP37</f>
        <v>0</v>
      </c>
      <c r="DE282" t="str">
        <f>'Harad and Umbar'!AA37</f>
        <v>Corsair of Umbar</v>
      </c>
      <c r="DF282" s="84" t="str">
        <f>'Harad and Umbar'!CA37</f>
        <v>-</v>
      </c>
      <c r="DK282" s="84"/>
      <c r="DL282">
        <f>LOOKUP(DK281,$EH:$EH,$EJ:$EJ)</f>
        <v>0</v>
      </c>
      <c r="DM282" s="84">
        <f t="shared" ref="DM282:DM285" si="380">DL282</f>
        <v>0</v>
      </c>
      <c r="DN282">
        <f t="shared" si="342"/>
        <v>0</v>
      </c>
      <c r="DO282">
        <f t="shared" si="343"/>
        <v>0</v>
      </c>
      <c r="DP282">
        <f t="shared" si="344"/>
        <v>0</v>
      </c>
      <c r="DQ282">
        <f t="shared" si="339"/>
        <v>0</v>
      </c>
      <c r="DR282">
        <f t="shared" si="340"/>
        <v>0</v>
      </c>
      <c r="DS282">
        <f t="shared" si="341"/>
        <v>0</v>
      </c>
      <c r="DT282">
        <f t="shared" si="365"/>
        <v>0</v>
      </c>
      <c r="DU282">
        <f t="shared" si="366"/>
        <v>0</v>
      </c>
      <c r="DV282">
        <f t="shared" si="367"/>
        <v>0</v>
      </c>
      <c r="DW282">
        <f t="shared" si="368"/>
        <v>0</v>
      </c>
      <c r="DX282">
        <f t="shared" si="369"/>
        <v>0</v>
      </c>
      <c r="DY282">
        <f t="shared" si="370"/>
        <v>0</v>
      </c>
      <c r="DZ282">
        <f t="shared" si="371"/>
        <v>0</v>
      </c>
      <c r="EA282" s="17">
        <f t="shared" si="361"/>
        <v>1</v>
      </c>
      <c r="EB282" s="85"/>
      <c r="EC282" s="85" t="str">
        <f t="shared" si="360"/>
        <v/>
      </c>
      <c r="ED282" s="85"/>
      <c r="EG282" s="85"/>
      <c r="EH282" s="62" t="s">
        <v>869</v>
      </c>
      <c r="EI282" s="63" t="s">
        <v>324</v>
      </c>
      <c r="EJ282" s="64" t="s">
        <v>32</v>
      </c>
      <c r="EO282" s="65" t="s">
        <v>441</v>
      </c>
      <c r="EP282" s="65" t="s">
        <v>441</v>
      </c>
      <c r="EQ282" s="69" t="s">
        <v>619</v>
      </c>
      <c r="ER282" s="69" t="s">
        <v>1843</v>
      </c>
      <c r="ES282" s="69" t="s">
        <v>652</v>
      </c>
      <c r="ET282" s="78" t="s">
        <v>623</v>
      </c>
      <c r="EU282" s="69" t="s">
        <v>621</v>
      </c>
      <c r="EV282" s="69" t="s">
        <v>635</v>
      </c>
      <c r="EW282" s="69" t="s">
        <v>635</v>
      </c>
      <c r="EX282" s="69" t="s">
        <v>621</v>
      </c>
      <c r="EY282" s="84" t="str">
        <f>""</f>
        <v/>
      </c>
      <c r="EZ282" s="84" t="str">
        <f>""</f>
        <v/>
      </c>
      <c r="FA282" s="84" t="str">
        <f>""</f>
        <v/>
      </c>
      <c r="FB282" s="73" t="s">
        <v>1008</v>
      </c>
      <c r="FH282" s="84">
        <f t="shared" si="355"/>
        <v>0</v>
      </c>
      <c r="FI282" s="84">
        <f t="shared" si="356"/>
        <v>1</v>
      </c>
      <c r="FJ282" s="85" t="s">
        <v>1536</v>
      </c>
    </row>
    <row r="283" spans="100:166" x14ac:dyDescent="0.25">
      <c r="CV283">
        <f t="shared" ca="1" si="354"/>
        <v>1</v>
      </c>
      <c r="CW283" s="58" t="str">
        <f>'Eastern Kingdoms'!W43</f>
        <v/>
      </c>
      <c r="DC283" s="84">
        <f t="shared" si="335"/>
        <v>1</v>
      </c>
      <c r="DD283">
        <f>'Harad and Umbar'!AP38</f>
        <v>0</v>
      </c>
      <c r="DE283" t="str">
        <f>'Harad and Umbar'!AA38</f>
        <v>Corsair of Umbar</v>
      </c>
      <c r="DF283" s="84" t="str">
        <f>'Harad and Umbar'!CA38</f>
        <v>-</v>
      </c>
      <c r="DK283" s="84"/>
      <c r="DL283">
        <f>LOOKUP(DK281,$EH:$EH,$EK:$EK)</f>
        <v>0</v>
      </c>
      <c r="DM283" s="84">
        <f t="shared" si="380"/>
        <v>0</v>
      </c>
      <c r="DN283">
        <f t="shared" si="342"/>
        <v>0</v>
      </c>
      <c r="DO283">
        <f t="shared" si="343"/>
        <v>0</v>
      </c>
      <c r="DP283">
        <f t="shared" si="344"/>
        <v>0</v>
      </c>
      <c r="DQ283">
        <f t="shared" si="339"/>
        <v>0</v>
      </c>
      <c r="DR283">
        <f t="shared" si="340"/>
        <v>0</v>
      </c>
      <c r="DS283">
        <f t="shared" si="341"/>
        <v>0</v>
      </c>
      <c r="DT283">
        <f t="shared" si="365"/>
        <v>0</v>
      </c>
      <c r="DU283">
        <f t="shared" si="366"/>
        <v>0</v>
      </c>
      <c r="DV283">
        <f t="shared" si="367"/>
        <v>0</v>
      </c>
      <c r="DW283">
        <f t="shared" si="368"/>
        <v>0</v>
      </c>
      <c r="DX283">
        <f t="shared" si="369"/>
        <v>0</v>
      </c>
      <c r="DY283">
        <f t="shared" si="370"/>
        <v>0</v>
      </c>
      <c r="DZ283">
        <f t="shared" si="371"/>
        <v>0</v>
      </c>
      <c r="EA283" s="17">
        <f t="shared" si="361"/>
        <v>1</v>
      </c>
      <c r="EB283" s="85"/>
      <c r="EC283" s="85" t="str">
        <f t="shared" si="360"/>
        <v/>
      </c>
      <c r="ED283" s="85"/>
      <c r="EG283" s="85"/>
      <c r="EH283" s="62" t="s">
        <v>870</v>
      </c>
      <c r="EI283" s="63" t="s">
        <v>324</v>
      </c>
      <c r="EJ283" s="64" t="s">
        <v>549</v>
      </c>
      <c r="EO283" s="65" t="s">
        <v>440</v>
      </c>
      <c r="EP283" s="65" t="s">
        <v>440</v>
      </c>
      <c r="EQ283" s="69" t="s">
        <v>619</v>
      </c>
      <c r="ER283" s="69" t="s">
        <v>1843</v>
      </c>
      <c r="ES283" s="69" t="s">
        <v>652</v>
      </c>
      <c r="ET283" s="78" t="s">
        <v>623</v>
      </c>
      <c r="EU283" s="69" t="s">
        <v>621</v>
      </c>
      <c r="EV283" s="69" t="s">
        <v>635</v>
      </c>
      <c r="EW283" s="69" t="s">
        <v>635</v>
      </c>
      <c r="EX283" s="69" t="s">
        <v>621</v>
      </c>
      <c r="EY283" s="84" t="str">
        <f>""</f>
        <v/>
      </c>
      <c r="EZ283" s="84" t="str">
        <f>""</f>
        <v/>
      </c>
      <c r="FA283" s="84" t="str">
        <f>""</f>
        <v/>
      </c>
      <c r="FB283" s="73" t="s">
        <v>1008</v>
      </c>
      <c r="FH283" s="84">
        <f t="shared" si="355"/>
        <v>0</v>
      </c>
      <c r="FI283" s="84">
        <f t="shared" si="356"/>
        <v>1</v>
      </c>
      <c r="FJ283" s="85" t="s">
        <v>1537</v>
      </c>
    </row>
    <row r="284" spans="100:166" x14ac:dyDescent="0.25">
      <c r="CV284">
        <f t="shared" ca="1" si="354"/>
        <v>1</v>
      </c>
      <c r="CW284" s="58" t="str">
        <f>'Eastern Kingdoms'!W44</f>
        <v/>
      </c>
      <c r="DC284" s="84">
        <f t="shared" si="335"/>
        <v>1</v>
      </c>
      <c r="DD284">
        <f>'Harad and Umbar'!AP39</f>
        <v>0</v>
      </c>
      <c r="DE284" t="str">
        <f>'Harad and Umbar'!AA39</f>
        <v>Corsair of Umbar</v>
      </c>
      <c r="DF284" s="84" t="str">
        <f>'Harad and Umbar'!CA39</f>
        <v>-</v>
      </c>
      <c r="DK284" s="84"/>
      <c r="DL284">
        <f>LOOKUP(DK281,$EH:$EH,$EL:$EL)</f>
        <v>0</v>
      </c>
      <c r="DM284" s="84">
        <f t="shared" si="380"/>
        <v>0</v>
      </c>
      <c r="DN284">
        <f t="shared" si="342"/>
        <v>0</v>
      </c>
      <c r="DO284">
        <f t="shared" si="343"/>
        <v>0</v>
      </c>
      <c r="DP284">
        <f t="shared" si="344"/>
        <v>0</v>
      </c>
      <c r="DQ284">
        <f t="shared" si="339"/>
        <v>0</v>
      </c>
      <c r="DR284">
        <f t="shared" si="340"/>
        <v>0</v>
      </c>
      <c r="DS284">
        <f t="shared" si="341"/>
        <v>0</v>
      </c>
      <c r="DT284">
        <f t="shared" si="365"/>
        <v>0</v>
      </c>
      <c r="DU284">
        <f t="shared" si="366"/>
        <v>0</v>
      </c>
      <c r="DV284">
        <f t="shared" si="367"/>
        <v>0</v>
      </c>
      <c r="DW284">
        <f t="shared" si="368"/>
        <v>0</v>
      </c>
      <c r="DX284">
        <f t="shared" si="369"/>
        <v>0</v>
      </c>
      <c r="DY284">
        <f t="shared" si="370"/>
        <v>0</v>
      </c>
      <c r="DZ284">
        <f t="shared" si="371"/>
        <v>0</v>
      </c>
      <c r="EA284" s="17">
        <f t="shared" si="361"/>
        <v>1</v>
      </c>
      <c r="EB284" s="85"/>
      <c r="EC284" s="85" t="str">
        <f t="shared" si="360"/>
        <v/>
      </c>
      <c r="ED284" s="85"/>
      <c r="EG284" s="85"/>
      <c r="EH284" s="62" t="s">
        <v>871</v>
      </c>
      <c r="EI284" s="63" t="s">
        <v>324</v>
      </c>
      <c r="EJ284" s="64" t="s">
        <v>315</v>
      </c>
      <c r="EO284" s="65" t="s">
        <v>443</v>
      </c>
      <c r="EP284" s="65" t="s">
        <v>443</v>
      </c>
      <c r="EQ284" s="69" t="s">
        <v>619</v>
      </c>
      <c r="ER284" s="69" t="s">
        <v>1843</v>
      </c>
      <c r="ES284" s="69" t="s">
        <v>634</v>
      </c>
      <c r="ET284" s="78" t="s">
        <v>623</v>
      </c>
      <c r="EU284" s="69" t="s">
        <v>621</v>
      </c>
      <c r="EV284" s="69" t="s">
        <v>635</v>
      </c>
      <c r="EW284" s="69" t="s">
        <v>635</v>
      </c>
      <c r="EX284" s="69" t="s">
        <v>623</v>
      </c>
      <c r="EY284" s="84" t="str">
        <f>""</f>
        <v/>
      </c>
      <c r="EZ284" s="84" t="str">
        <f>""</f>
        <v/>
      </c>
      <c r="FA284" s="84" t="str">
        <f>""</f>
        <v/>
      </c>
      <c r="FB284" s="73" t="s">
        <v>1008</v>
      </c>
      <c r="FH284" s="84">
        <f t="shared" si="355"/>
        <v>0</v>
      </c>
      <c r="FI284" s="84">
        <f t="shared" si="356"/>
        <v>1</v>
      </c>
      <c r="FJ284" s="85" t="str">
        <f>""</f>
        <v/>
      </c>
    </row>
    <row r="285" spans="100:166" x14ac:dyDescent="0.25">
      <c r="CV285">
        <f t="shared" ca="1" si="354"/>
        <v>1</v>
      </c>
      <c r="CW285" s="58" t="str">
        <f>'Eastern Kingdoms'!W45</f>
        <v/>
      </c>
      <c r="DC285" s="84">
        <f t="shared" si="335"/>
        <v>1</v>
      </c>
      <c r="DD285">
        <f>'Harad and Umbar'!AP40</f>
        <v>0</v>
      </c>
      <c r="DE285" t="str">
        <f>'Harad and Umbar'!AA40</f>
        <v>Corsair Reaver</v>
      </c>
      <c r="DF285" s="84" t="str">
        <f>'Harad and Umbar'!CA40</f>
        <v>-</v>
      </c>
      <c r="DK285" s="84"/>
      <c r="DL285">
        <f>LOOKUP(DK281,$EH:$EH,$EM:$EM)</f>
        <v>0</v>
      </c>
      <c r="DM285" s="84">
        <f t="shared" si="380"/>
        <v>0</v>
      </c>
      <c r="DN285">
        <f t="shared" si="342"/>
        <v>0</v>
      </c>
      <c r="DO285">
        <f t="shared" si="343"/>
        <v>0</v>
      </c>
      <c r="DP285">
        <f t="shared" si="344"/>
        <v>0</v>
      </c>
      <c r="DQ285">
        <f t="shared" si="339"/>
        <v>0</v>
      </c>
      <c r="DR285">
        <f t="shared" si="340"/>
        <v>0</v>
      </c>
      <c r="DS285">
        <f t="shared" si="341"/>
        <v>0</v>
      </c>
      <c r="DT285">
        <f t="shared" si="365"/>
        <v>0</v>
      </c>
      <c r="DU285">
        <f t="shared" si="366"/>
        <v>0</v>
      </c>
      <c r="DV285">
        <f t="shared" si="367"/>
        <v>0</v>
      </c>
      <c r="DW285">
        <f t="shared" si="368"/>
        <v>0</v>
      </c>
      <c r="DX285">
        <f t="shared" si="369"/>
        <v>0</v>
      </c>
      <c r="DY285">
        <f t="shared" si="370"/>
        <v>0</v>
      </c>
      <c r="DZ285">
        <f t="shared" si="371"/>
        <v>0</v>
      </c>
      <c r="EA285" s="17">
        <f t="shared" si="361"/>
        <v>1</v>
      </c>
      <c r="EB285" s="85"/>
      <c r="EC285" s="85" t="str">
        <f t="shared" si="360"/>
        <v/>
      </c>
      <c r="ED285" s="85"/>
      <c r="EG285" s="85"/>
      <c r="EH285" s="62" t="s">
        <v>872</v>
      </c>
      <c r="EI285" s="63" t="s">
        <v>324</v>
      </c>
      <c r="EJ285" s="66" t="s">
        <v>816</v>
      </c>
      <c r="EO285" s="65" t="s">
        <v>442</v>
      </c>
      <c r="EP285" s="65" t="s">
        <v>442</v>
      </c>
      <c r="EQ285" s="69" t="s">
        <v>619</v>
      </c>
      <c r="ER285" s="69" t="s">
        <v>1843</v>
      </c>
      <c r="ES285" s="69" t="s">
        <v>634</v>
      </c>
      <c r="ET285" s="78" t="s">
        <v>623</v>
      </c>
      <c r="EU285" s="69" t="s">
        <v>621</v>
      </c>
      <c r="EV285" s="69" t="s">
        <v>635</v>
      </c>
      <c r="EW285" s="69" t="s">
        <v>635</v>
      </c>
      <c r="EX285" s="69" t="s">
        <v>623</v>
      </c>
      <c r="EY285" s="84" t="str">
        <f>""</f>
        <v/>
      </c>
      <c r="EZ285" s="84" t="str">
        <f>""</f>
        <v/>
      </c>
      <c r="FA285" s="84" t="str">
        <f>""</f>
        <v/>
      </c>
      <c r="FB285" s="73" t="s">
        <v>1008</v>
      </c>
      <c r="FH285" s="84">
        <f t="shared" si="355"/>
        <v>1</v>
      </c>
      <c r="FI285" s="84">
        <f t="shared" si="356"/>
        <v>1</v>
      </c>
      <c r="FJ285" s="85" t="s">
        <v>1538</v>
      </c>
    </row>
    <row r="286" spans="100:166" x14ac:dyDescent="0.25">
      <c r="CV286">
        <f t="shared" ca="1" si="354"/>
        <v>1</v>
      </c>
      <c r="CW286" s="58" t="str">
        <f>'Eastern Kingdoms'!W46</f>
        <v/>
      </c>
      <c r="DC286" s="84">
        <f t="shared" si="335"/>
        <v>1</v>
      </c>
      <c r="DD286">
        <f>'Harad and Umbar'!AP41</f>
        <v>0</v>
      </c>
      <c r="DE286" t="str">
        <f>'Harad and Umbar'!AA41</f>
        <v>Corsair Arbalester</v>
      </c>
      <c r="DF286" s="84" t="str">
        <f>'Harad and Umbar'!CA41</f>
        <v>-</v>
      </c>
      <c r="DH286">
        <v>57</v>
      </c>
      <c r="DI286">
        <f>LOOKUP(DH286,$DC:$DC,$DE:$DE)</f>
        <v>0</v>
      </c>
      <c r="DJ286">
        <f>LOOKUP(DH286,$DC:$DC,$DF:$DF)</f>
        <v>0</v>
      </c>
      <c r="DK286" s="61">
        <f t="shared" ref="DK286" si="381">IF(DI286=0,0,CONCATENATE(DI286,IF(OR(COUNT(FIND("Horse",DJ286))=1,COUNT(FIND("Warg",DJ286))=1,COUNT(FIND("Engineer Captain",DJ286))=1,COUNT(FIND("War Camel",DJ286))=1,COUNT(FIND("Fell warg",DJ286))=1,COUNT(FIND("The white warg",DJ286))=1),"1.",""),IF(OR(COUNT(FIND("armoured horse",DJ286))=1,COUNT(FIND("Troll",DJ286))=1,COUNT(FIND("Mahûd Beastmaster",DJ286))=1,COUNT(FIND("Signal Tower",DJ286))=1),"2.",""),IF(OR(COUNT(FIND("Fell Beast",DJ286))=1,COUNT(FIND("Upgraded Crew",DJ286))=1,COUNT(FIND("Khandish chariot",DJ286))=1),"3.",""),IF(COUNT(FIND("armoured Fell beast",DJ286))=1,"4.",""),IF(COUNT(FIND("Horned Fell beast",DJ286))=1,"5.","")))</f>
        <v>0</v>
      </c>
      <c r="DL286">
        <f>LOOKUP(DK286,$EH:$EH,$EI:$EI)</f>
        <v>0</v>
      </c>
      <c r="DM286" s="61">
        <f t="shared" ref="DM286" si="382">IF(DL286=0,0,CONCATENATE(DL286,IF(OR(COUNT(FIND("Morgul Arrows",DJ286))=1,COUNT(FIND("Shield",DJ286))=1,COUNT(FIND("The One Ring",DJ286))=1,COUNT(FIND("Breathe Fire",DJ286))=1,COUNT(FIND("Campfire",DJ286))=1,COUNT(FIND("Stone Flail",DJ286))=1),"1.",""),IF(OR(COUNT(FIND("Armour",DJ286))=1,COUNT(FIND("Fly",DJ286))=1,COUNT(FIND("Crown of Morgul",DJ286))=1,COUNT(FIND("War Drum",DJ286))=1),"2.",""),IF(OR(COUNT(FIND("Heavy armour",DJ286))=1,COUNT(FIND("Tough hide",DJ286))=1,COUNT(FIND("Gnarled Hide",DJ286))=1),"3.",""),IF(OR(COUNT(FIND("Wyrmtongue",DJ286))=1,COUNT(FIND("Foul Temperament",DJ286))=1,COUNT(FIND("Easterling War drum",DJ286))=1),"4.","")))</f>
        <v>0</v>
      </c>
      <c r="DN286">
        <f t="shared" si="342"/>
        <v>0</v>
      </c>
      <c r="DO286">
        <f t="shared" si="343"/>
        <v>0</v>
      </c>
      <c r="DP286">
        <f t="shared" si="344"/>
        <v>0</v>
      </c>
      <c r="DQ286">
        <f t="shared" si="339"/>
        <v>0</v>
      </c>
      <c r="DR286">
        <f t="shared" si="340"/>
        <v>0</v>
      </c>
      <c r="DS286">
        <f t="shared" si="341"/>
        <v>0</v>
      </c>
      <c r="DT286">
        <f t="shared" si="365"/>
        <v>0</v>
      </c>
      <c r="DU286">
        <f t="shared" si="366"/>
        <v>0</v>
      </c>
      <c r="DV286">
        <f t="shared" si="367"/>
        <v>0</v>
      </c>
      <c r="DW286">
        <f t="shared" si="368"/>
        <v>0</v>
      </c>
      <c r="DX286">
        <f t="shared" si="369"/>
        <v>0</v>
      </c>
      <c r="DY286">
        <f t="shared" si="370"/>
        <v>0</v>
      </c>
      <c r="DZ286">
        <f t="shared" si="371"/>
        <v>0</v>
      </c>
      <c r="EA286" s="17">
        <f t="shared" si="361"/>
        <v>1</v>
      </c>
      <c r="EB286" s="85" t="str">
        <f>IF(COUNT(FIND(" with ",DJ286))=1,SUBSTITUTE(DJ286,CONCATENATE(DI286," with"),""),"")</f>
        <v/>
      </c>
      <c r="EC286" s="85" t="str">
        <f t="shared" si="360"/>
        <v/>
      </c>
      <c r="ED286" s="85"/>
      <c r="EG286" s="85"/>
      <c r="EH286" s="62" t="s">
        <v>873</v>
      </c>
      <c r="EI286" s="63" t="s">
        <v>324</v>
      </c>
      <c r="EJ286" s="66" t="s">
        <v>818</v>
      </c>
      <c r="EO286" s="65" t="s">
        <v>450</v>
      </c>
      <c r="EP286" s="65" t="s">
        <v>450</v>
      </c>
      <c r="EQ286" s="69" t="s">
        <v>619</v>
      </c>
      <c r="ER286" s="69" t="s">
        <v>1843</v>
      </c>
      <c r="ES286" s="69" t="s">
        <v>642</v>
      </c>
      <c r="ET286" s="78" t="s">
        <v>623</v>
      </c>
      <c r="EU286" s="69" t="s">
        <v>621</v>
      </c>
      <c r="EV286" s="69" t="s">
        <v>629</v>
      </c>
      <c r="EW286" s="69" t="s">
        <v>635</v>
      </c>
      <c r="EX286" s="69" t="s">
        <v>623</v>
      </c>
      <c r="EY286" s="84" t="str">
        <f>""</f>
        <v/>
      </c>
      <c r="EZ286" s="84" t="str">
        <f>""</f>
        <v/>
      </c>
      <c r="FA286" s="84" t="str">
        <f>""</f>
        <v/>
      </c>
      <c r="FB286" s="73" t="s">
        <v>1020</v>
      </c>
      <c r="FH286" s="84">
        <f t="shared" si="355"/>
        <v>0</v>
      </c>
      <c r="FI286" s="84">
        <f t="shared" si="356"/>
        <v>1</v>
      </c>
      <c r="FJ286" s="85" t="s">
        <v>1430</v>
      </c>
    </row>
    <row r="287" spans="100:166" x14ac:dyDescent="0.25">
      <c r="CV287">
        <f t="shared" ca="1" si="354"/>
        <v>1</v>
      </c>
      <c r="CW287" s="58" t="str">
        <f>'Eastern Kingdoms'!W47</f>
        <v/>
      </c>
      <c r="DC287" s="84">
        <f t="shared" si="335"/>
        <v>1</v>
      </c>
      <c r="DD287">
        <f>'Harad and Umbar'!AP42</f>
        <v>0</v>
      </c>
      <c r="DE287" t="str">
        <f>'Harad and Umbar'!AA42</f>
        <v>Black Númenórean</v>
      </c>
      <c r="DF287" s="84" t="str">
        <f>'Harad and Umbar'!CA42</f>
        <v>-</v>
      </c>
      <c r="DK287" s="84"/>
      <c r="DL287">
        <f>LOOKUP(DK286,$EH:$EH,$EJ:$EJ)</f>
        <v>0</v>
      </c>
      <c r="DM287" s="84">
        <f t="shared" ref="DM287:DM290" si="383">DL287</f>
        <v>0</v>
      </c>
      <c r="DN287">
        <f t="shared" si="342"/>
        <v>0</v>
      </c>
      <c r="DO287">
        <f t="shared" si="343"/>
        <v>0</v>
      </c>
      <c r="DP287">
        <f t="shared" si="344"/>
        <v>0</v>
      </c>
      <c r="DQ287">
        <f t="shared" si="339"/>
        <v>0</v>
      </c>
      <c r="DR287">
        <f t="shared" si="340"/>
        <v>0</v>
      </c>
      <c r="DS287">
        <f t="shared" si="341"/>
        <v>0</v>
      </c>
      <c r="DT287">
        <f t="shared" si="365"/>
        <v>0</v>
      </c>
      <c r="DU287">
        <f t="shared" si="366"/>
        <v>0</v>
      </c>
      <c r="DV287">
        <f t="shared" si="367"/>
        <v>0</v>
      </c>
      <c r="DW287">
        <f t="shared" si="368"/>
        <v>0</v>
      </c>
      <c r="DX287">
        <f t="shared" si="369"/>
        <v>0</v>
      </c>
      <c r="DY287">
        <f t="shared" si="370"/>
        <v>0</v>
      </c>
      <c r="DZ287">
        <f t="shared" si="371"/>
        <v>0</v>
      </c>
      <c r="EA287" s="17">
        <f t="shared" si="361"/>
        <v>1</v>
      </c>
      <c r="EB287" s="85"/>
      <c r="EC287" s="85" t="str">
        <f t="shared" si="360"/>
        <v/>
      </c>
      <c r="ED287" s="85"/>
      <c r="EG287" s="85"/>
      <c r="EH287" s="62" t="s">
        <v>369</v>
      </c>
      <c r="EI287" s="63" t="s">
        <v>369</v>
      </c>
      <c r="EJ287" s="64"/>
      <c r="EO287" s="65" t="s">
        <v>411</v>
      </c>
      <c r="EP287" s="65" t="s">
        <v>411</v>
      </c>
      <c r="EQ287" s="69" t="s">
        <v>619</v>
      </c>
      <c r="ER287" s="69" t="s">
        <v>1843</v>
      </c>
      <c r="ES287" s="69" t="s">
        <v>652</v>
      </c>
      <c r="ET287" s="78" t="s">
        <v>623</v>
      </c>
      <c r="EU287" s="69" t="s">
        <v>623</v>
      </c>
      <c r="EV287" s="69" t="s">
        <v>635</v>
      </c>
      <c r="EW287" s="69" t="s">
        <v>635</v>
      </c>
      <c r="EX287" s="69" t="s">
        <v>623</v>
      </c>
      <c r="EY287" s="84" t="str">
        <f>""</f>
        <v/>
      </c>
      <c r="EZ287" s="84" t="str">
        <f>""</f>
        <v/>
      </c>
      <c r="FA287" s="84" t="str">
        <f>""</f>
        <v/>
      </c>
      <c r="FB287" s="84" t="str">
        <f>""</f>
        <v/>
      </c>
      <c r="FH287" s="84">
        <f t="shared" si="355"/>
        <v>0</v>
      </c>
      <c r="FI287" s="84">
        <f t="shared" si="356"/>
        <v>1</v>
      </c>
      <c r="FJ287" s="85" t="s">
        <v>2062</v>
      </c>
    </row>
    <row r="288" spans="100:166" x14ac:dyDescent="0.25">
      <c r="CV288">
        <f t="shared" ca="1" si="354"/>
        <v>1</v>
      </c>
      <c r="CW288" s="58" t="str">
        <f>'Eastern Kingdoms'!W48</f>
        <v/>
      </c>
      <c r="DC288" s="84">
        <f t="shared" si="335"/>
        <v>1</v>
      </c>
      <c r="DD288">
        <f>'Harad and Umbar'!AP43</f>
        <v>0</v>
      </c>
      <c r="DE288" t="str">
        <f>'Harad and Umbar'!AA43</f>
        <v>Black Númenórean</v>
      </c>
      <c r="DF288" s="84" t="str">
        <f>'Harad and Umbar'!CA43</f>
        <v>-</v>
      </c>
      <c r="DK288" s="84"/>
      <c r="DL288">
        <f>LOOKUP(DK286,$EH:$EH,$EK:$EK)</f>
        <v>0</v>
      </c>
      <c r="DM288" s="84">
        <f t="shared" si="383"/>
        <v>0</v>
      </c>
      <c r="DN288">
        <f t="shared" si="342"/>
        <v>0</v>
      </c>
      <c r="DO288">
        <f t="shared" si="343"/>
        <v>0</v>
      </c>
      <c r="DP288">
        <f t="shared" si="344"/>
        <v>0</v>
      </c>
      <c r="DQ288">
        <f t="shared" si="339"/>
        <v>0</v>
      </c>
      <c r="DR288">
        <f t="shared" si="340"/>
        <v>0</v>
      </c>
      <c r="DS288">
        <f t="shared" si="341"/>
        <v>0</v>
      </c>
      <c r="DT288">
        <f t="shared" si="365"/>
        <v>0</v>
      </c>
      <c r="DU288">
        <f t="shared" si="366"/>
        <v>0</v>
      </c>
      <c r="DV288">
        <f t="shared" si="367"/>
        <v>0</v>
      </c>
      <c r="DW288">
        <f t="shared" si="368"/>
        <v>0</v>
      </c>
      <c r="DX288">
        <f t="shared" si="369"/>
        <v>0</v>
      </c>
      <c r="DY288">
        <f t="shared" si="370"/>
        <v>0</v>
      </c>
      <c r="DZ288">
        <f t="shared" si="371"/>
        <v>0</v>
      </c>
      <c r="EA288" s="17">
        <f t="shared" si="361"/>
        <v>1</v>
      </c>
      <c r="EB288" s="85"/>
      <c r="EC288" s="85" t="str">
        <f t="shared" si="360"/>
        <v/>
      </c>
      <c r="ED288" s="85"/>
      <c r="EG288" s="85"/>
      <c r="EH288" s="62" t="s">
        <v>874</v>
      </c>
      <c r="EI288" s="63" t="s">
        <v>369</v>
      </c>
      <c r="EJ288" s="64" t="s">
        <v>32</v>
      </c>
      <c r="EO288" s="65" t="s">
        <v>308</v>
      </c>
      <c r="EP288" s="65" t="s">
        <v>308</v>
      </c>
      <c r="EQ288" s="69" t="s">
        <v>330</v>
      </c>
      <c r="ER288" s="69" t="s">
        <v>1847</v>
      </c>
      <c r="ES288" s="69" t="s">
        <v>777</v>
      </c>
      <c r="ET288" s="78" t="s">
        <v>621</v>
      </c>
      <c r="EU288" s="69" t="s">
        <v>621</v>
      </c>
      <c r="EV288" s="69" t="s">
        <v>635</v>
      </c>
      <c r="EW288" s="69" t="s">
        <v>635</v>
      </c>
      <c r="EX288" s="69" t="s">
        <v>629</v>
      </c>
      <c r="EY288" s="84" t="str">
        <f>""</f>
        <v/>
      </c>
      <c r="EZ288" s="84" t="str">
        <f>""</f>
        <v/>
      </c>
      <c r="FA288" s="84" t="str">
        <f>""</f>
        <v/>
      </c>
      <c r="FB288" s="84" t="str">
        <f>""</f>
        <v/>
      </c>
      <c r="FH288" s="84">
        <f t="shared" si="355"/>
        <v>0</v>
      </c>
      <c r="FI288" s="84">
        <f t="shared" si="356"/>
        <v>1</v>
      </c>
      <c r="FJ288" s="85" t="s">
        <v>2063</v>
      </c>
    </row>
    <row r="289" spans="100:166" x14ac:dyDescent="0.25">
      <c r="CV289">
        <f t="shared" ca="1" si="354"/>
        <v>1</v>
      </c>
      <c r="CW289" s="58" t="str">
        <f>'Eastern Kingdoms'!W49</f>
        <v/>
      </c>
      <c r="DC289" s="84">
        <f t="shared" si="335"/>
        <v>1</v>
      </c>
      <c r="DD289">
        <f>'Harad and Umbar'!AP44</f>
        <v>0</v>
      </c>
      <c r="DE289" t="str">
        <f>'Harad and Umbar'!AA44</f>
        <v>Black Númenórean</v>
      </c>
      <c r="DF289" s="84" t="str">
        <f>'Harad and Umbar'!CA44</f>
        <v>-</v>
      </c>
      <c r="DK289" s="84"/>
      <c r="DL289">
        <f>LOOKUP(DK286,$EH:$EH,$EL:$EL)</f>
        <v>0</v>
      </c>
      <c r="DM289" s="84">
        <f t="shared" si="383"/>
        <v>0</v>
      </c>
      <c r="DN289">
        <f t="shared" si="342"/>
        <v>0</v>
      </c>
      <c r="DO289">
        <f t="shared" si="343"/>
        <v>0</v>
      </c>
      <c r="DP289">
        <f t="shared" si="344"/>
        <v>0</v>
      </c>
      <c r="DQ289">
        <f t="shared" si="339"/>
        <v>0</v>
      </c>
      <c r="DR289">
        <f t="shared" si="340"/>
        <v>0</v>
      </c>
      <c r="DS289">
        <f t="shared" si="341"/>
        <v>0</v>
      </c>
      <c r="DT289">
        <f t="shared" si="365"/>
        <v>0</v>
      </c>
      <c r="DU289">
        <f t="shared" si="366"/>
        <v>0</v>
      </c>
      <c r="DV289">
        <f t="shared" si="367"/>
        <v>0</v>
      </c>
      <c r="DW289">
        <f t="shared" si="368"/>
        <v>0</v>
      </c>
      <c r="DX289">
        <f t="shared" si="369"/>
        <v>0</v>
      </c>
      <c r="DY289">
        <f t="shared" si="370"/>
        <v>0</v>
      </c>
      <c r="DZ289">
        <f t="shared" si="371"/>
        <v>0</v>
      </c>
      <c r="EA289" s="17">
        <f t="shared" si="361"/>
        <v>1</v>
      </c>
      <c r="EB289" s="85"/>
      <c r="EC289" s="85" t="str">
        <f t="shared" si="360"/>
        <v/>
      </c>
      <c r="ED289" s="85"/>
      <c r="EG289" s="85"/>
      <c r="EH289" s="62" t="s">
        <v>875</v>
      </c>
      <c r="EI289" s="63" t="s">
        <v>369</v>
      </c>
      <c r="EJ289" s="64" t="s">
        <v>549</v>
      </c>
      <c r="EO289" s="65" t="s">
        <v>284</v>
      </c>
      <c r="EP289" s="65" t="s">
        <v>284</v>
      </c>
      <c r="EQ289" s="69" t="s">
        <v>330</v>
      </c>
      <c r="ER289" s="69" t="s">
        <v>1847</v>
      </c>
      <c r="ES289" s="69" t="s">
        <v>927</v>
      </c>
      <c r="ET289" s="78" t="s">
        <v>624</v>
      </c>
      <c r="EU289" s="69" t="s">
        <v>628</v>
      </c>
      <c r="EV289" s="69" t="s">
        <v>629</v>
      </c>
      <c r="EW289" s="69" t="s">
        <v>623</v>
      </c>
      <c r="EX289" s="69" t="s">
        <v>623</v>
      </c>
      <c r="EY289" s="69" t="s">
        <v>635</v>
      </c>
      <c r="EZ289" s="69" t="s">
        <v>623</v>
      </c>
      <c r="FA289" s="69" t="s">
        <v>635</v>
      </c>
      <c r="FB289" s="73" t="s">
        <v>1039</v>
      </c>
      <c r="FH289" s="84">
        <f t="shared" si="355"/>
        <v>0</v>
      </c>
      <c r="FI289" s="84">
        <f t="shared" si="356"/>
        <v>1</v>
      </c>
      <c r="FJ289" s="85" t="str">
        <f>""</f>
        <v/>
      </c>
    </row>
    <row r="290" spans="100:166" x14ac:dyDescent="0.25">
      <c r="CV290">
        <f t="shared" ca="1" si="354"/>
        <v>1</v>
      </c>
      <c r="CW290" s="58" t="str">
        <f>'Eastern Kingdoms'!W50</f>
        <v/>
      </c>
      <c r="DC290" s="84">
        <f t="shared" si="335"/>
        <v>1</v>
      </c>
      <c r="DD290">
        <f>'Harad and Umbar'!AP45</f>
        <v>0</v>
      </c>
      <c r="DE290" t="str">
        <f>'Harad and Umbar'!AA45</f>
        <v>Castellan of Umbar</v>
      </c>
      <c r="DF290" s="84" t="str">
        <f>'Harad and Umbar'!CA45</f>
        <v>-</v>
      </c>
      <c r="DK290" s="84"/>
      <c r="DL290">
        <f>LOOKUP(DK286,$EH:$EH,$EM:$EM)</f>
        <v>0</v>
      </c>
      <c r="DM290" s="84">
        <f t="shared" si="383"/>
        <v>0</v>
      </c>
      <c r="DN290">
        <f t="shared" si="342"/>
        <v>0</v>
      </c>
      <c r="DO290">
        <f t="shared" si="343"/>
        <v>0</v>
      </c>
      <c r="DP290">
        <f t="shared" si="344"/>
        <v>0</v>
      </c>
      <c r="DQ290">
        <f t="shared" si="339"/>
        <v>0</v>
      </c>
      <c r="DR290">
        <f t="shared" si="340"/>
        <v>0</v>
      </c>
      <c r="DS290">
        <f t="shared" si="341"/>
        <v>0</v>
      </c>
      <c r="DT290">
        <f t="shared" si="365"/>
        <v>0</v>
      </c>
      <c r="DU290">
        <f t="shared" si="366"/>
        <v>0</v>
      </c>
      <c r="DV290">
        <f t="shared" si="367"/>
        <v>0</v>
      </c>
      <c r="DW290">
        <f t="shared" si="368"/>
        <v>0</v>
      </c>
      <c r="DX290">
        <f t="shared" si="369"/>
        <v>0</v>
      </c>
      <c r="DY290">
        <f t="shared" si="370"/>
        <v>0</v>
      </c>
      <c r="DZ290">
        <f t="shared" si="371"/>
        <v>0</v>
      </c>
      <c r="EA290" s="17">
        <f t="shared" si="361"/>
        <v>1</v>
      </c>
      <c r="EB290" s="85"/>
      <c r="EC290" s="85" t="str">
        <f t="shared" si="360"/>
        <v/>
      </c>
      <c r="ED290" s="85"/>
      <c r="EG290" s="85"/>
      <c r="EH290" s="62" t="s">
        <v>876</v>
      </c>
      <c r="EI290" s="63" t="s">
        <v>369</v>
      </c>
      <c r="EJ290" s="64" t="s">
        <v>315</v>
      </c>
      <c r="EO290" s="65" t="s">
        <v>2019</v>
      </c>
      <c r="EP290" s="65" t="s">
        <v>2019</v>
      </c>
      <c r="EQ290" s="69" t="s">
        <v>2025</v>
      </c>
      <c r="ER290" s="69" t="s">
        <v>1843</v>
      </c>
      <c r="ES290" s="69" t="s">
        <v>968</v>
      </c>
      <c r="ET290" s="78" t="s">
        <v>622</v>
      </c>
      <c r="EU290" s="69" t="s">
        <v>622</v>
      </c>
      <c r="EV290" s="69" t="s">
        <v>623</v>
      </c>
      <c r="EW290" s="69" t="s">
        <v>623</v>
      </c>
      <c r="EX290" s="69" t="s">
        <v>621</v>
      </c>
      <c r="EY290" s="69" t="s">
        <v>623</v>
      </c>
      <c r="EZ290" s="69" t="s">
        <v>635</v>
      </c>
      <c r="FA290" s="69" t="s">
        <v>635</v>
      </c>
      <c r="FB290" s="73" t="s">
        <v>2026</v>
      </c>
      <c r="FH290" s="84">
        <f t="shared" si="355"/>
        <v>1</v>
      </c>
      <c r="FI290" s="84">
        <f t="shared" si="356"/>
        <v>1</v>
      </c>
      <c r="FJ290" s="85" t="s">
        <v>1539</v>
      </c>
    </row>
    <row r="291" spans="100:166" x14ac:dyDescent="0.25">
      <c r="CV291">
        <f t="shared" ca="1" si="354"/>
        <v>1</v>
      </c>
      <c r="CW291" s="58" t="str">
        <f>'Eastern Kingdoms'!W51</f>
        <v/>
      </c>
      <c r="DC291" s="84">
        <f t="shared" si="335"/>
        <v>1</v>
      </c>
      <c r="DD291">
        <f>'Harad and Umbar'!AP46</f>
        <v>0</v>
      </c>
      <c r="DE291" t="str">
        <f>'Harad and Umbar'!AA46</f>
        <v>Castellan of Umbar</v>
      </c>
      <c r="DF291" s="84" t="str">
        <f>'Harad and Umbar'!CA46</f>
        <v>-</v>
      </c>
      <c r="DH291">
        <v>58</v>
      </c>
      <c r="DI291">
        <f>LOOKUP(DH291,$DC:$DC,$DE:$DE)</f>
        <v>0</v>
      </c>
      <c r="DJ291">
        <f>LOOKUP(DH291,$DC:$DC,$DF:$DF)</f>
        <v>0</v>
      </c>
      <c r="DK291" s="61">
        <f t="shared" ref="DK291" si="384">IF(DI291=0,0,CONCATENATE(DI291,IF(OR(COUNT(FIND("Horse",DJ291))=1,COUNT(FIND("Warg",DJ291))=1,COUNT(FIND("Engineer Captain",DJ291))=1,COUNT(FIND("War Camel",DJ291))=1,COUNT(FIND("Fell warg",DJ291))=1,COUNT(FIND("The white warg",DJ291))=1),"1.",""),IF(OR(COUNT(FIND("armoured horse",DJ291))=1,COUNT(FIND("Troll",DJ291))=1,COUNT(FIND("Mahûd Beastmaster",DJ291))=1,COUNT(FIND("Signal Tower",DJ291))=1),"2.",""),IF(OR(COUNT(FIND("Fell Beast",DJ291))=1,COUNT(FIND("Upgraded Crew",DJ291))=1,COUNT(FIND("Khandish chariot",DJ291))=1),"3.",""),IF(COUNT(FIND("armoured Fell beast",DJ291))=1,"4.",""),IF(COUNT(FIND("Horned Fell beast",DJ291))=1,"5.","")))</f>
        <v>0</v>
      </c>
      <c r="DL291">
        <f>LOOKUP(DK291,$EH:$EH,$EI:$EI)</f>
        <v>0</v>
      </c>
      <c r="DM291" s="61">
        <f t="shared" ref="DM291" si="385">IF(DL291=0,0,CONCATENATE(DL291,IF(OR(COUNT(FIND("Morgul Arrows",DJ291))=1,COUNT(FIND("Shield",DJ291))=1,COUNT(FIND("The One Ring",DJ291))=1,COUNT(FIND("Breathe Fire",DJ291))=1,COUNT(FIND("Campfire",DJ291))=1,COUNT(FIND("Stone Flail",DJ291))=1),"1.",""),IF(OR(COUNT(FIND("Armour",DJ291))=1,COUNT(FIND("Fly",DJ291))=1,COUNT(FIND("Crown of Morgul",DJ291))=1,COUNT(FIND("War Drum",DJ291))=1),"2.",""),IF(OR(COUNT(FIND("Heavy armour",DJ291))=1,COUNT(FIND("Tough hide",DJ291))=1,COUNT(FIND("Gnarled Hide",DJ291))=1),"3.",""),IF(OR(COUNT(FIND("Wyrmtongue",DJ291))=1,COUNT(FIND("Foul Temperament",DJ291))=1,COUNT(FIND("Easterling War drum",DJ291))=1),"4.","")))</f>
        <v>0</v>
      </c>
      <c r="DN291">
        <f t="shared" si="342"/>
        <v>0</v>
      </c>
      <c r="DO291">
        <f t="shared" si="343"/>
        <v>0</v>
      </c>
      <c r="DP291">
        <f t="shared" si="344"/>
        <v>0</v>
      </c>
      <c r="DQ291">
        <f t="shared" si="339"/>
        <v>0</v>
      </c>
      <c r="DR291">
        <f t="shared" si="340"/>
        <v>0</v>
      </c>
      <c r="DS291">
        <f t="shared" si="341"/>
        <v>0</v>
      </c>
      <c r="DT291">
        <f t="shared" si="365"/>
        <v>0</v>
      </c>
      <c r="DU291">
        <f t="shared" si="366"/>
        <v>0</v>
      </c>
      <c r="DV291">
        <f t="shared" si="367"/>
        <v>0</v>
      </c>
      <c r="DW291">
        <f t="shared" si="368"/>
        <v>0</v>
      </c>
      <c r="DX291">
        <f t="shared" si="369"/>
        <v>0</v>
      </c>
      <c r="DY291">
        <f t="shared" si="370"/>
        <v>0</v>
      </c>
      <c r="DZ291">
        <f t="shared" si="371"/>
        <v>0</v>
      </c>
      <c r="EA291" s="17">
        <f t="shared" si="361"/>
        <v>1</v>
      </c>
      <c r="EB291" s="85" t="str">
        <f>IF(COUNT(FIND(" with ",DJ291))=1,SUBSTITUTE(DJ291,CONCATENATE(DI291," with"),""),"")</f>
        <v/>
      </c>
      <c r="EC291" s="85" t="str">
        <f t="shared" si="360"/>
        <v/>
      </c>
      <c r="ED291" s="85"/>
      <c r="EG291" s="85"/>
      <c r="EH291" s="62" t="s">
        <v>877</v>
      </c>
      <c r="EI291" s="63" t="s">
        <v>369</v>
      </c>
      <c r="EJ291" s="66" t="s">
        <v>816</v>
      </c>
      <c r="EO291" s="65" t="s">
        <v>2027</v>
      </c>
      <c r="EP291" s="65" t="s">
        <v>2019</v>
      </c>
      <c r="EQ291" s="69" t="s">
        <v>2025</v>
      </c>
      <c r="ER291" s="69" t="s">
        <v>1843</v>
      </c>
      <c r="ES291" s="69" t="s">
        <v>968</v>
      </c>
      <c r="ET291" s="78" t="s">
        <v>622</v>
      </c>
      <c r="EU291" s="69" t="s">
        <v>622</v>
      </c>
      <c r="EV291" s="69" t="s">
        <v>623</v>
      </c>
      <c r="EW291" s="69" t="s">
        <v>623</v>
      </c>
      <c r="EX291" s="69" t="s">
        <v>621</v>
      </c>
      <c r="EY291" s="69" t="s">
        <v>623</v>
      </c>
      <c r="EZ291" s="69" t="s">
        <v>635</v>
      </c>
      <c r="FA291" s="69" t="s">
        <v>635</v>
      </c>
      <c r="FB291" s="73" t="s">
        <v>2028</v>
      </c>
      <c r="FH291" s="84">
        <f t="shared" si="355"/>
        <v>0</v>
      </c>
      <c r="FI291" s="84">
        <f t="shared" si="356"/>
        <v>1</v>
      </c>
      <c r="FJ291" s="85" t="s">
        <v>1319</v>
      </c>
    </row>
    <row r="292" spans="100:166" x14ac:dyDescent="0.25">
      <c r="CV292">
        <f t="shared" ca="1" si="354"/>
        <v>1</v>
      </c>
      <c r="CW292" s="58" t="str">
        <f>'Eastern Kingdoms'!W52</f>
        <v/>
      </c>
      <c r="DC292" s="84">
        <f t="shared" si="335"/>
        <v>1</v>
      </c>
      <c r="DD292">
        <f>'Harad and Umbar'!AP47</f>
        <v>0</v>
      </c>
      <c r="DE292" t="str">
        <f>'Harad and Umbar'!AA47</f>
        <v>Castellan of Umbar</v>
      </c>
      <c r="DF292" s="84" t="str">
        <f>'Harad and Umbar'!CA47</f>
        <v>-</v>
      </c>
      <c r="DK292" s="84"/>
      <c r="DL292">
        <f>LOOKUP(DK291,$EH:$EH,$EJ:$EJ)</f>
        <v>0</v>
      </c>
      <c r="DM292" s="84">
        <f t="shared" ref="DM292:DM295" si="386">DL292</f>
        <v>0</v>
      </c>
      <c r="DN292">
        <f t="shared" si="342"/>
        <v>0</v>
      </c>
      <c r="DO292">
        <f t="shared" si="343"/>
        <v>0</v>
      </c>
      <c r="DP292">
        <f t="shared" si="344"/>
        <v>0</v>
      </c>
      <c r="DQ292">
        <f t="shared" si="339"/>
        <v>0</v>
      </c>
      <c r="DR292">
        <f t="shared" si="340"/>
        <v>0</v>
      </c>
      <c r="DS292">
        <f t="shared" si="341"/>
        <v>0</v>
      </c>
      <c r="DT292">
        <f t="shared" si="365"/>
        <v>0</v>
      </c>
      <c r="DU292">
        <f t="shared" si="366"/>
        <v>0</v>
      </c>
      <c r="DV292">
        <f t="shared" si="367"/>
        <v>0</v>
      </c>
      <c r="DW292">
        <f t="shared" si="368"/>
        <v>0</v>
      </c>
      <c r="DX292">
        <f t="shared" si="369"/>
        <v>0</v>
      </c>
      <c r="DY292">
        <f t="shared" si="370"/>
        <v>0</v>
      </c>
      <c r="DZ292">
        <f t="shared" si="371"/>
        <v>0</v>
      </c>
      <c r="EA292" s="17">
        <f t="shared" si="361"/>
        <v>1</v>
      </c>
      <c r="EB292" s="85"/>
      <c r="EC292" s="85" t="str">
        <f t="shared" si="360"/>
        <v/>
      </c>
      <c r="ED292" s="85"/>
      <c r="EG292" s="85"/>
      <c r="EH292" s="62" t="s">
        <v>878</v>
      </c>
      <c r="EI292" s="63" t="s">
        <v>369</v>
      </c>
      <c r="EJ292" s="66" t="s">
        <v>818</v>
      </c>
      <c r="EO292" s="65" t="s">
        <v>895</v>
      </c>
      <c r="EP292" s="65" t="s">
        <v>895</v>
      </c>
      <c r="EQ292" s="69" t="s">
        <v>619</v>
      </c>
      <c r="ER292" s="69" t="s">
        <v>1843</v>
      </c>
      <c r="ES292" s="69" t="s">
        <v>981</v>
      </c>
      <c r="ET292" s="78" t="s">
        <v>623</v>
      </c>
      <c r="EU292" s="69" t="s">
        <v>623</v>
      </c>
      <c r="EV292" s="69" t="s">
        <v>635</v>
      </c>
      <c r="EW292" s="69" t="s">
        <v>635</v>
      </c>
      <c r="EX292" s="69" t="s">
        <v>629</v>
      </c>
      <c r="EY292" s="69" t="s">
        <v>645</v>
      </c>
      <c r="EZ292" s="69" t="s">
        <v>645</v>
      </c>
      <c r="FA292" s="69" t="s">
        <v>645</v>
      </c>
      <c r="FB292" s="73" t="s">
        <v>997</v>
      </c>
      <c r="FH292" s="84">
        <f t="shared" si="355"/>
        <v>0</v>
      </c>
      <c r="FI292" s="84">
        <f t="shared" si="356"/>
        <v>1</v>
      </c>
      <c r="FJ292" s="85" t="s">
        <v>2064</v>
      </c>
    </row>
    <row r="293" spans="100:166" x14ac:dyDescent="0.25">
      <c r="CV293">
        <f t="shared" ca="1" si="354"/>
        <v>1</v>
      </c>
      <c r="CW293" s="58" t="str">
        <f>'Eastern Kingdoms'!W53</f>
        <v/>
      </c>
      <c r="DC293" s="84">
        <f t="shared" si="335"/>
        <v>1</v>
      </c>
      <c r="DD293">
        <f>'Harad and Umbar'!AP48</f>
        <v>0</v>
      </c>
      <c r="DE293" t="str">
        <f>'Harad and Umbar'!AA48</f>
        <v>Venomblade Knight</v>
      </c>
      <c r="DF293" s="84" t="str">
        <f>'Harad and Umbar'!CA48</f>
        <v>-</v>
      </c>
      <c r="DK293" s="84"/>
      <c r="DL293">
        <f>LOOKUP(DK291,$EH:$EH,$EK:$EK)</f>
        <v>0</v>
      </c>
      <c r="DM293" s="84">
        <f t="shared" si="386"/>
        <v>0</v>
      </c>
      <c r="DN293">
        <f t="shared" si="342"/>
        <v>0</v>
      </c>
      <c r="DO293">
        <f t="shared" si="343"/>
        <v>0</v>
      </c>
      <c r="DP293">
        <f t="shared" si="344"/>
        <v>0</v>
      </c>
      <c r="DQ293">
        <f t="shared" si="339"/>
        <v>0</v>
      </c>
      <c r="DR293">
        <f t="shared" si="340"/>
        <v>0</v>
      </c>
      <c r="DS293">
        <f t="shared" si="341"/>
        <v>0</v>
      </c>
      <c r="DT293">
        <f t="shared" si="365"/>
        <v>0</v>
      </c>
      <c r="DU293">
        <f t="shared" si="366"/>
        <v>0</v>
      </c>
      <c r="DV293">
        <f t="shared" si="367"/>
        <v>0</v>
      </c>
      <c r="DW293">
        <f t="shared" si="368"/>
        <v>0</v>
      </c>
      <c r="DX293">
        <f t="shared" si="369"/>
        <v>0</v>
      </c>
      <c r="DY293">
        <f t="shared" si="370"/>
        <v>0</v>
      </c>
      <c r="DZ293">
        <f t="shared" si="371"/>
        <v>0</v>
      </c>
      <c r="EA293" s="17">
        <f t="shared" si="361"/>
        <v>1</v>
      </c>
      <c r="EB293" s="85"/>
      <c r="EC293" s="85" t="str">
        <f t="shared" si="360"/>
        <v/>
      </c>
      <c r="ED293" s="85"/>
      <c r="EG293" s="85"/>
      <c r="EH293" s="62" t="s">
        <v>298</v>
      </c>
      <c r="EI293" s="63" t="s">
        <v>298</v>
      </c>
      <c r="EJ293" s="64"/>
      <c r="EO293" s="65" t="s">
        <v>2344</v>
      </c>
      <c r="EP293" s="65" t="s">
        <v>2344</v>
      </c>
      <c r="EQ293" s="69" t="s">
        <v>926</v>
      </c>
      <c r="ER293" s="69" t="s">
        <v>1843</v>
      </c>
      <c r="ES293" s="190" t="str">
        <f>CONCATENATE("4/",IF('Azog''s Hunters'!$U$2='Azog''s Hunters'!$Z$2,4,5),"+")</f>
        <v>4/4+</v>
      </c>
      <c r="ET293" s="78" t="s">
        <v>621</v>
      </c>
      <c r="EU293" s="69" t="s">
        <v>628</v>
      </c>
      <c r="EV293" s="69" t="s">
        <v>629</v>
      </c>
      <c r="EW293" s="69" t="s">
        <v>629</v>
      </c>
      <c r="EX293" s="69" t="s">
        <v>623</v>
      </c>
      <c r="EY293" s="69" t="s">
        <v>623</v>
      </c>
      <c r="EZ293" s="69" t="s">
        <v>635</v>
      </c>
      <c r="FA293" s="69" t="s">
        <v>635</v>
      </c>
      <c r="FB293" s="73" t="s">
        <v>2377</v>
      </c>
      <c r="FH293" s="84">
        <f t="shared" si="355"/>
        <v>0</v>
      </c>
      <c r="FI293" s="84">
        <f t="shared" si="356"/>
        <v>1</v>
      </c>
      <c r="FJ293" s="85" t="s">
        <v>1540</v>
      </c>
    </row>
    <row r="294" spans="100:166" x14ac:dyDescent="0.25">
      <c r="CV294">
        <f t="shared" ca="1" si="354"/>
        <v>1</v>
      </c>
      <c r="CW294" s="58" t="str">
        <f>'Eastern Kingdoms'!W54</f>
        <v/>
      </c>
      <c r="DC294" s="84">
        <f t="shared" si="335"/>
        <v>1</v>
      </c>
      <c r="DD294">
        <f>'Harad and Umbar'!AP49</f>
        <v>0</v>
      </c>
      <c r="DE294" t="str">
        <f>'Harad and Umbar'!AA49</f>
        <v>Venomblade Knight</v>
      </c>
      <c r="DF294" s="84" t="str">
        <f>'Harad and Umbar'!CA49</f>
        <v>-</v>
      </c>
      <c r="DK294" s="84"/>
      <c r="DL294">
        <f>LOOKUP(DK291,$EH:$EH,$EL:$EL)</f>
        <v>0</v>
      </c>
      <c r="DM294" s="84">
        <f t="shared" si="386"/>
        <v>0</v>
      </c>
      <c r="DN294">
        <f t="shared" si="342"/>
        <v>0</v>
      </c>
      <c r="DO294">
        <f t="shared" si="343"/>
        <v>0</v>
      </c>
      <c r="DP294">
        <f t="shared" si="344"/>
        <v>0</v>
      </c>
      <c r="DQ294">
        <f t="shared" si="339"/>
        <v>0</v>
      </c>
      <c r="DR294">
        <f t="shared" si="340"/>
        <v>0</v>
      </c>
      <c r="DS294">
        <f t="shared" si="341"/>
        <v>0</v>
      </c>
      <c r="DT294">
        <f t="shared" si="365"/>
        <v>0</v>
      </c>
      <c r="DU294">
        <f t="shared" si="366"/>
        <v>0</v>
      </c>
      <c r="DV294">
        <f t="shared" si="367"/>
        <v>0</v>
      </c>
      <c r="DW294">
        <f t="shared" si="368"/>
        <v>0</v>
      </c>
      <c r="DX294">
        <f t="shared" si="369"/>
        <v>0</v>
      </c>
      <c r="DY294">
        <f t="shared" si="370"/>
        <v>0</v>
      </c>
      <c r="DZ294">
        <f t="shared" si="371"/>
        <v>0</v>
      </c>
      <c r="EA294" s="17">
        <f t="shared" si="361"/>
        <v>1</v>
      </c>
      <c r="EB294" s="85"/>
      <c r="EC294" s="85" t="str">
        <f t="shared" si="360"/>
        <v/>
      </c>
      <c r="ED294" s="85"/>
      <c r="EE294" s="65"/>
      <c r="EG294" s="85"/>
      <c r="EH294" s="62" t="s">
        <v>313</v>
      </c>
      <c r="EI294" s="63" t="s">
        <v>313</v>
      </c>
      <c r="EJ294" s="64"/>
      <c r="EO294" s="65"/>
      <c r="EP294" s="65"/>
      <c r="EQ294" s="69"/>
      <c r="ER294" s="69"/>
      <c r="ES294" s="69"/>
      <c r="ET294" s="78"/>
      <c r="EU294" s="69"/>
      <c r="EV294" s="69"/>
      <c r="EW294" s="69"/>
      <c r="EX294" s="69"/>
      <c r="EY294" s="69"/>
      <c r="EZ294" s="69"/>
      <c r="FA294" s="69"/>
      <c r="FB294" s="73"/>
      <c r="FH294" s="84">
        <f t="shared" si="355"/>
        <v>0</v>
      </c>
      <c r="FI294" s="84">
        <f t="shared" si="356"/>
        <v>1</v>
      </c>
      <c r="FJ294" s="85" t="s">
        <v>1541</v>
      </c>
    </row>
    <row r="295" spans="100:166" x14ac:dyDescent="0.25">
      <c r="CV295">
        <f t="shared" ca="1" si="354"/>
        <v>1</v>
      </c>
      <c r="CW295" s="58" t="str">
        <f>'Eastern Kingdoms'!W55</f>
        <v/>
      </c>
      <c r="DC295" s="84">
        <f t="shared" si="335"/>
        <v>1</v>
      </c>
      <c r="DD295">
        <f>'Harad and Umbar'!AP50</f>
        <v>0</v>
      </c>
      <c r="DE295" t="str">
        <f>'Harad and Umbar'!AA50</f>
        <v>Venomblade Knight</v>
      </c>
      <c r="DF295" s="84" t="str">
        <f>'Harad and Umbar'!CA50</f>
        <v>-</v>
      </c>
      <c r="DL295">
        <f>LOOKUP(DK291,$EH:$EH,$EM:$EM)</f>
        <v>0</v>
      </c>
      <c r="DM295" s="84">
        <f t="shared" si="386"/>
        <v>0</v>
      </c>
      <c r="DN295">
        <f t="shared" si="342"/>
        <v>0</v>
      </c>
      <c r="DO295">
        <f t="shared" si="343"/>
        <v>0</v>
      </c>
      <c r="DP295">
        <f t="shared" si="344"/>
        <v>0</v>
      </c>
      <c r="DQ295">
        <f t="shared" si="339"/>
        <v>0</v>
      </c>
      <c r="DR295">
        <f t="shared" si="340"/>
        <v>0</v>
      </c>
      <c r="DS295">
        <f t="shared" si="341"/>
        <v>0</v>
      </c>
      <c r="DT295">
        <f t="shared" si="365"/>
        <v>0</v>
      </c>
      <c r="DU295">
        <f t="shared" si="366"/>
        <v>0</v>
      </c>
      <c r="DV295">
        <f t="shared" si="367"/>
        <v>0</v>
      </c>
      <c r="DW295">
        <f t="shared" si="368"/>
        <v>0</v>
      </c>
      <c r="DX295">
        <f t="shared" si="369"/>
        <v>0</v>
      </c>
      <c r="DY295">
        <f t="shared" si="370"/>
        <v>0</v>
      </c>
      <c r="DZ295">
        <f t="shared" si="371"/>
        <v>0</v>
      </c>
      <c r="EA295" s="17">
        <f t="shared" si="361"/>
        <v>1</v>
      </c>
      <c r="EB295" s="85"/>
      <c r="EC295" s="85" t="str">
        <f t="shared" si="360"/>
        <v/>
      </c>
      <c r="ED295" s="85"/>
      <c r="EE295" s="65"/>
      <c r="EG295" s="85"/>
      <c r="EH295" s="62" t="s">
        <v>812</v>
      </c>
      <c r="EI295" s="63" t="s">
        <v>313</v>
      </c>
      <c r="EJ295" s="64" t="s">
        <v>32</v>
      </c>
      <c r="EO295" s="65"/>
      <c r="EP295" s="65"/>
      <c r="EQ295" s="69"/>
      <c r="ER295" s="69"/>
      <c r="ES295" s="69"/>
      <c r="ET295" s="78"/>
      <c r="EU295" s="69"/>
      <c r="EV295" s="69"/>
      <c r="EW295" s="69"/>
      <c r="EX295" s="69"/>
      <c r="EY295" s="69"/>
      <c r="EZ295" s="69"/>
      <c r="FA295" s="69"/>
      <c r="FB295" s="73"/>
      <c r="FH295" s="84">
        <f t="shared" si="355"/>
        <v>0</v>
      </c>
      <c r="FI295" s="84">
        <f t="shared" si="356"/>
        <v>1</v>
      </c>
      <c r="FJ295" s="85" t="s">
        <v>1542</v>
      </c>
    </row>
    <row r="296" spans="100:166" x14ac:dyDescent="0.25">
      <c r="CV296">
        <f t="shared" ca="1" si="354"/>
        <v>1</v>
      </c>
      <c r="CW296" s="58" t="str">
        <f>'Eastern Kingdoms'!W56</f>
        <v/>
      </c>
      <c r="DC296" s="84">
        <f t="shared" si="335"/>
        <v>1</v>
      </c>
      <c r="DD296">
        <f>'Harad and Umbar'!AP51</f>
        <v>0</v>
      </c>
      <c r="DE296" t="str">
        <f>'Harad and Umbar'!AA51</f>
        <v>Mahûd Warrior</v>
      </c>
      <c r="DF296" s="84" t="str">
        <f>'Harad and Umbar'!CA51</f>
        <v>-</v>
      </c>
      <c r="DL296" t="str">
        <f>""</f>
        <v/>
      </c>
      <c r="DM296" s="84" t="str">
        <f>""</f>
        <v/>
      </c>
      <c r="DN296" t="str">
        <f>""</f>
        <v/>
      </c>
      <c r="DO296" t="str">
        <f>""</f>
        <v/>
      </c>
      <c r="DP296" t="str">
        <f>""</f>
        <v/>
      </c>
      <c r="DQ296" t="str">
        <f>""</f>
        <v/>
      </c>
      <c r="DR296" t="str">
        <f>""</f>
        <v/>
      </c>
      <c r="DS296" t="str">
        <f>""</f>
        <v/>
      </c>
      <c r="DT296" t="str">
        <f>""</f>
        <v/>
      </c>
      <c r="DU296" t="str">
        <f>""</f>
        <v/>
      </c>
      <c r="DV296" t="str">
        <f>""</f>
        <v/>
      </c>
      <c r="DW296" t="str">
        <f>""</f>
        <v/>
      </c>
      <c r="DX296" t="str">
        <f>""</f>
        <v/>
      </c>
      <c r="DY296" t="str">
        <f>""</f>
        <v/>
      </c>
      <c r="DZ296" t="str">
        <f>""</f>
        <v/>
      </c>
      <c r="EA296" s="17">
        <f t="shared" si="361"/>
        <v>1</v>
      </c>
      <c r="EB296" s="85"/>
      <c r="EC296" s="84" t="str">
        <f>""</f>
        <v/>
      </c>
      <c r="ED296" s="85"/>
      <c r="EE296" s="65"/>
      <c r="EG296" s="85"/>
      <c r="EH296" s="62" t="s">
        <v>813</v>
      </c>
      <c r="EI296" s="63" t="s">
        <v>313</v>
      </c>
      <c r="EJ296" s="64" t="s">
        <v>549</v>
      </c>
      <c r="EO296" s="65"/>
      <c r="EP296" s="65"/>
      <c r="EQ296" s="69"/>
      <c r="ER296" s="69"/>
      <c r="ES296" s="69"/>
      <c r="ET296" s="78"/>
      <c r="EU296" s="69"/>
      <c r="EV296" s="69"/>
      <c r="EW296" s="69"/>
      <c r="EX296" s="69"/>
      <c r="EY296" s="69"/>
      <c r="EZ296" s="69"/>
      <c r="FA296" s="69"/>
      <c r="FB296" s="73"/>
      <c r="FH296" s="84">
        <f t="shared" si="355"/>
        <v>0</v>
      </c>
      <c r="FI296" s="84">
        <f t="shared" si="356"/>
        <v>1</v>
      </c>
      <c r="FJ296" s="85" t="str">
        <f>""</f>
        <v/>
      </c>
    </row>
    <row r="297" spans="100:166" x14ac:dyDescent="0.25">
      <c r="CV297">
        <f t="shared" ca="1" si="354"/>
        <v>1</v>
      </c>
      <c r="CW297" s="58" t="str">
        <f>'Eastern Kingdoms'!W57</f>
        <v/>
      </c>
      <c r="DC297" s="84">
        <f t="shared" si="335"/>
        <v>1</v>
      </c>
      <c r="DD297">
        <f>'Harad and Umbar'!AP52</f>
        <v>0</v>
      </c>
      <c r="DE297" t="str">
        <f>'Harad and Umbar'!AA52</f>
        <v>Mahûd Warrior</v>
      </c>
      <c r="DF297" s="84" t="str">
        <f>'Harad and Umbar'!CA52</f>
        <v>-</v>
      </c>
      <c r="EE297" s="65"/>
      <c r="EH297" s="62" t="s">
        <v>814</v>
      </c>
      <c r="EI297" s="63" t="s">
        <v>313</v>
      </c>
      <c r="EJ297" s="64" t="s">
        <v>315</v>
      </c>
      <c r="EO297" s="65"/>
      <c r="EP297" s="65"/>
      <c r="EQ297" s="69"/>
      <c r="ER297" s="69"/>
      <c r="ES297" s="69"/>
      <c r="ET297" s="78"/>
      <c r="EU297" s="69"/>
      <c r="EV297" s="69"/>
      <c r="EW297" s="69"/>
      <c r="EX297" s="69"/>
      <c r="EY297" s="69"/>
      <c r="EZ297" s="69"/>
      <c r="FA297" s="69"/>
      <c r="FB297" s="73"/>
      <c r="FH297" s="84">
        <f t="shared" si="355"/>
        <v>1</v>
      </c>
      <c r="FI297" s="84">
        <f t="shared" si="356"/>
        <v>1</v>
      </c>
      <c r="FJ297" s="85" t="s">
        <v>1150</v>
      </c>
    </row>
    <row r="298" spans="100:166" x14ac:dyDescent="0.25">
      <c r="CV298">
        <f t="shared" ca="1" si="354"/>
        <v>1</v>
      </c>
      <c r="CW298" s="58" t="str">
        <f>'Eastern Kingdoms'!W58</f>
        <v/>
      </c>
      <c r="DC298" s="84">
        <f t="shared" si="335"/>
        <v>1</v>
      </c>
      <c r="DD298">
        <f>'Harad and Umbar'!AP53</f>
        <v>0</v>
      </c>
      <c r="DE298" t="str">
        <f>'Harad and Umbar'!AA53</f>
        <v>Mahûd Warrior</v>
      </c>
      <c r="DF298" s="84" t="str">
        <f>'Harad and Umbar'!CA53</f>
        <v>-</v>
      </c>
      <c r="EE298" s="65"/>
      <c r="EH298" s="62" t="s">
        <v>815</v>
      </c>
      <c r="EI298" s="63" t="s">
        <v>313</v>
      </c>
      <c r="EJ298" s="66" t="s">
        <v>816</v>
      </c>
      <c r="EO298" s="65"/>
      <c r="EP298" s="65"/>
      <c r="EQ298" s="69"/>
      <c r="ER298" s="69"/>
      <c r="ES298" s="69"/>
      <c r="ET298" s="78"/>
      <c r="EU298" s="69"/>
      <c r="EV298" s="69"/>
      <c r="EW298" s="69"/>
      <c r="EX298" s="69"/>
      <c r="EY298" s="69"/>
      <c r="EZ298" s="69"/>
      <c r="FA298" s="69"/>
      <c r="FB298" s="73"/>
      <c r="FH298" s="84">
        <f t="shared" si="355"/>
        <v>0</v>
      </c>
      <c r="FI298" s="84">
        <f t="shared" si="356"/>
        <v>1</v>
      </c>
      <c r="FJ298" s="85" t="s">
        <v>1543</v>
      </c>
    </row>
    <row r="299" spans="100:166" x14ac:dyDescent="0.25">
      <c r="CV299">
        <f t="shared" ca="1" si="354"/>
        <v>1</v>
      </c>
      <c r="CW299" s="58" t="str">
        <f>'Eastern Kingdoms'!W59</f>
        <v/>
      </c>
      <c r="DC299" s="84">
        <f t="shared" si="335"/>
        <v>1</v>
      </c>
      <c r="DD299">
        <f>'Harad and Umbar'!AP54</f>
        <v>0</v>
      </c>
      <c r="DE299" t="str">
        <f>'Harad and Umbar'!AA54</f>
        <v>Mahûd Warrior</v>
      </c>
      <c r="DF299" s="84" t="str">
        <f>'Harad and Umbar'!CA54</f>
        <v>-</v>
      </c>
      <c r="EE299" s="65"/>
      <c r="EH299" s="62" t="s">
        <v>817</v>
      </c>
      <c r="EI299" s="63" t="s">
        <v>313</v>
      </c>
      <c r="EJ299" s="66" t="s">
        <v>818</v>
      </c>
      <c r="EO299" s="65"/>
      <c r="EP299" s="65"/>
      <c r="EQ299" s="69"/>
      <c r="ER299" s="69"/>
      <c r="ES299" s="69"/>
      <c r="ET299" s="78"/>
      <c r="EU299" s="69"/>
      <c r="EV299" s="69"/>
      <c r="EW299" s="69"/>
      <c r="EX299" s="69"/>
      <c r="EY299" s="69"/>
      <c r="EZ299" s="69"/>
      <c r="FA299" s="69"/>
      <c r="FB299" s="73"/>
      <c r="FH299" s="84">
        <f t="shared" si="355"/>
        <v>0</v>
      </c>
      <c r="FI299" s="84">
        <f t="shared" si="356"/>
        <v>1</v>
      </c>
      <c r="FJ299" s="85" t="str">
        <f>""</f>
        <v/>
      </c>
    </row>
    <row r="300" spans="100:166" x14ac:dyDescent="0.25">
      <c r="CV300">
        <f t="shared" ca="1" si="354"/>
        <v>1</v>
      </c>
      <c r="CW300" s="58" t="str">
        <f>'Eastern Kingdoms'!W60</f>
        <v/>
      </c>
      <c r="DC300" s="84">
        <f t="shared" si="335"/>
        <v>1</v>
      </c>
      <c r="DD300">
        <f>'Harad and Umbar'!AP55</f>
        <v>0</v>
      </c>
      <c r="DE300" t="str">
        <f>'Harad and Umbar'!AA55</f>
        <v>Mahûd Warrior</v>
      </c>
      <c r="DF300" s="84" t="str">
        <f>'Harad and Umbar'!CA55</f>
        <v>-</v>
      </c>
      <c r="EE300" s="65"/>
      <c r="EH300" s="62" t="s">
        <v>393</v>
      </c>
      <c r="EI300" s="63" t="s">
        <v>393</v>
      </c>
      <c r="EJ300" s="64"/>
      <c r="EO300" s="65"/>
      <c r="EP300" s="65"/>
      <c r="EQ300" s="69"/>
      <c r="ER300" s="69"/>
      <c r="ES300" s="69"/>
      <c r="ET300" s="78"/>
      <c r="EU300" s="69"/>
      <c r="EV300" s="69"/>
      <c r="EW300" s="69"/>
      <c r="EX300" s="69"/>
      <c r="EY300" s="69"/>
      <c r="EZ300" s="69"/>
      <c r="FA300" s="69"/>
      <c r="FB300" s="73"/>
      <c r="FH300" s="84">
        <f t="shared" si="355"/>
        <v>1</v>
      </c>
      <c r="FI300" s="84">
        <f t="shared" si="356"/>
        <v>1</v>
      </c>
      <c r="FJ300" s="85" t="s">
        <v>1134</v>
      </c>
    </row>
    <row r="301" spans="100:166" x14ac:dyDescent="0.25">
      <c r="CV301">
        <f t="shared" ca="1" si="354"/>
        <v>1</v>
      </c>
      <c r="CW301" s="58" t="str">
        <f>'Eastern Kingdoms'!W61</f>
        <v/>
      </c>
      <c r="DC301" s="84">
        <f t="shared" si="335"/>
        <v>1</v>
      </c>
      <c r="DD301">
        <f>'Harad and Umbar'!AP56</f>
        <v>0</v>
      </c>
      <c r="DE301" t="str">
        <f>'Harad and Umbar'!AA56</f>
        <v>Mahûd Raider</v>
      </c>
      <c r="DF301" s="84" t="str">
        <f>'Harad and Umbar'!CA56</f>
        <v>-</v>
      </c>
      <c r="EE301" s="65"/>
      <c r="EH301" s="62" t="s">
        <v>892</v>
      </c>
      <c r="EI301" s="63" t="s">
        <v>393</v>
      </c>
      <c r="EJ301" s="64" t="s">
        <v>32</v>
      </c>
      <c r="EO301" s="65"/>
      <c r="EP301" s="65"/>
      <c r="EQ301" s="69"/>
      <c r="ER301" s="69"/>
      <c r="ES301" s="69"/>
      <c r="ET301" s="78"/>
      <c r="EU301" s="69"/>
      <c r="EV301" s="69"/>
      <c r="EW301" s="69"/>
      <c r="EX301" s="69"/>
      <c r="EY301" s="69"/>
      <c r="EZ301" s="69"/>
      <c r="FA301" s="69"/>
      <c r="FB301" s="73"/>
      <c r="FH301" s="84">
        <f t="shared" si="355"/>
        <v>0</v>
      </c>
      <c r="FI301" s="84">
        <f t="shared" si="356"/>
        <v>1</v>
      </c>
      <c r="FJ301" s="85" t="s">
        <v>2065</v>
      </c>
    </row>
    <row r="302" spans="100:166" x14ac:dyDescent="0.25">
      <c r="CV302">
        <f t="shared" ca="1" si="354"/>
        <v>1</v>
      </c>
      <c r="CW302" s="58" t="str">
        <f>'Eastern Kingdoms'!W62</f>
        <v/>
      </c>
      <c r="DC302" s="84">
        <f t="shared" si="335"/>
        <v>1</v>
      </c>
      <c r="DD302">
        <f>'Harad and Umbar'!AP57</f>
        <v>0</v>
      </c>
      <c r="DE302" t="str">
        <f>'Harad and Umbar'!AA57</f>
        <v>Mahûd Raider</v>
      </c>
      <c r="DF302" s="84" t="str">
        <f>'Harad and Umbar'!CA57</f>
        <v>-</v>
      </c>
      <c r="EE302" s="65"/>
      <c r="EH302" s="62" t="s">
        <v>1804</v>
      </c>
      <c r="EI302" s="63" t="s">
        <v>1804</v>
      </c>
      <c r="EJ302" s="64"/>
      <c r="EO302" s="65"/>
      <c r="EP302" s="65"/>
      <c r="EQ302" s="69"/>
      <c r="ER302" s="69"/>
      <c r="ES302" s="69"/>
      <c r="ET302" s="78"/>
      <c r="EU302" s="69"/>
      <c r="EV302" s="69"/>
      <c r="EW302" s="69"/>
      <c r="EX302" s="69"/>
      <c r="EY302" s="69"/>
      <c r="EZ302" s="69"/>
      <c r="FA302" s="69"/>
      <c r="FB302" s="73"/>
      <c r="FH302" s="84">
        <f t="shared" si="355"/>
        <v>0</v>
      </c>
      <c r="FI302" s="84">
        <f t="shared" si="356"/>
        <v>1</v>
      </c>
      <c r="FJ302" s="85" t="s">
        <v>1544</v>
      </c>
    </row>
    <row r="303" spans="100:166" x14ac:dyDescent="0.25">
      <c r="CV303">
        <f t="shared" ca="1" si="354"/>
        <v>1</v>
      </c>
      <c r="CW303" s="58" t="str">
        <f>'Eastern Kingdoms'!W63</f>
        <v/>
      </c>
      <c r="DC303" s="84">
        <f t="shared" si="335"/>
        <v>1</v>
      </c>
      <c r="DD303">
        <f>'Harad and Umbar'!AP58</f>
        <v>0</v>
      </c>
      <c r="DE303" t="str">
        <f>'Harad and Umbar'!AA58</f>
        <v>Mahûd Raider</v>
      </c>
      <c r="DF303" s="84" t="str">
        <f>'Harad and Umbar'!CA58</f>
        <v>-</v>
      </c>
      <c r="EE303" s="65"/>
      <c r="EH303" s="62" t="s">
        <v>2612</v>
      </c>
      <c r="EI303" s="63" t="s">
        <v>2612</v>
      </c>
      <c r="EJ303" s="64"/>
      <c r="EO303" s="65"/>
      <c r="EP303" s="65"/>
      <c r="EQ303" s="69"/>
      <c r="ER303" s="69"/>
      <c r="ES303" s="69"/>
      <c r="ET303" s="78"/>
      <c r="EU303" s="69"/>
      <c r="EV303" s="69"/>
      <c r="EW303" s="69"/>
      <c r="EX303" s="69"/>
      <c r="EY303" s="69"/>
      <c r="EZ303" s="69"/>
      <c r="FA303" s="69"/>
      <c r="FB303" s="73"/>
      <c r="FH303" s="84">
        <f t="shared" si="355"/>
        <v>0</v>
      </c>
      <c r="FI303" s="84">
        <f t="shared" si="356"/>
        <v>1</v>
      </c>
      <c r="FJ303" s="85" t="s">
        <v>1545</v>
      </c>
    </row>
    <row r="304" spans="100:166" x14ac:dyDescent="0.25">
      <c r="CV304">
        <f t="shared" ca="1" si="354"/>
        <v>1</v>
      </c>
      <c r="CW304" s="58" t="str">
        <f>'Eastern Kingdoms'!W64</f>
        <v/>
      </c>
      <c r="DC304" s="84">
        <f t="shared" si="335"/>
        <v>1</v>
      </c>
      <c r="DD304">
        <f>'Harad and Umbar'!AP59</f>
        <v>0</v>
      </c>
      <c r="DE304" t="str">
        <f>'Harad and Umbar'!AA59</f>
        <v>Mahûd Raider</v>
      </c>
      <c r="DF304" s="84" t="str">
        <f>'Harad and Umbar'!CA59</f>
        <v>-</v>
      </c>
      <c r="EE304" s="65"/>
      <c r="EH304" s="62" t="s">
        <v>391</v>
      </c>
      <c r="EI304" s="63" t="s">
        <v>391</v>
      </c>
      <c r="EJ304" s="64"/>
      <c r="EO304" s="65"/>
      <c r="EP304" s="65"/>
      <c r="EQ304" s="69"/>
      <c r="ER304" s="69"/>
      <c r="ES304" s="69"/>
      <c r="ET304" s="78"/>
      <c r="EU304" s="69"/>
      <c r="EV304" s="69"/>
      <c r="EW304" s="69"/>
      <c r="EX304" s="69"/>
      <c r="EY304" s="69"/>
      <c r="EZ304" s="69"/>
      <c r="FA304" s="69"/>
      <c r="FB304" s="73"/>
      <c r="FH304" s="84">
        <f t="shared" si="355"/>
        <v>0</v>
      </c>
      <c r="FI304" s="84">
        <f t="shared" si="356"/>
        <v>1</v>
      </c>
      <c r="FJ304" s="85" t="s">
        <v>1546</v>
      </c>
    </row>
    <row r="305" spans="100:166" x14ac:dyDescent="0.25">
      <c r="CV305">
        <f t="shared" ca="1" si="354"/>
        <v>1</v>
      </c>
      <c r="CW305" s="58" t="str">
        <f>'Eastern Kingdoms'!W65</f>
        <v/>
      </c>
      <c r="DC305" s="84">
        <f t="shared" si="335"/>
        <v>1</v>
      </c>
      <c r="DD305">
        <f>'Harad and Umbar'!AP60</f>
        <v>0</v>
      </c>
      <c r="DE305" t="str">
        <f>'Harad and Umbar'!AA60</f>
        <v>Mahûd Raider</v>
      </c>
      <c r="DF305" s="84" t="str">
        <f>'Harad and Umbar'!CA60</f>
        <v>-</v>
      </c>
      <c r="EE305" s="65"/>
      <c r="EH305" s="62" t="s">
        <v>406</v>
      </c>
      <c r="EI305" s="63" t="s">
        <v>406</v>
      </c>
      <c r="EJ305" s="64"/>
      <c r="EO305" s="65"/>
      <c r="EP305" s="65"/>
      <c r="EQ305" s="69"/>
      <c r="ER305" s="69"/>
      <c r="ES305" s="69"/>
      <c r="ET305" s="78"/>
      <c r="EU305" s="69"/>
      <c r="EV305" s="69"/>
      <c r="EW305" s="69"/>
      <c r="EX305" s="69"/>
      <c r="EY305" s="69"/>
      <c r="EZ305" s="69"/>
      <c r="FA305" s="69"/>
      <c r="FB305" s="73"/>
      <c r="FH305" s="84">
        <f t="shared" si="355"/>
        <v>0</v>
      </c>
      <c r="FI305" s="84">
        <f t="shared" si="356"/>
        <v>1</v>
      </c>
      <c r="FJ305" s="85" t="s">
        <v>1547</v>
      </c>
    </row>
    <row r="306" spans="100:166" x14ac:dyDescent="0.25">
      <c r="CV306">
        <f t="shared" ca="1" si="354"/>
        <v>1</v>
      </c>
      <c r="CW306" s="58" t="str">
        <f>'Eastern Kingdoms'!W66</f>
        <v/>
      </c>
      <c r="DC306" s="84">
        <f t="shared" si="335"/>
        <v>1</v>
      </c>
      <c r="DD306">
        <f>'Harad and Umbar'!AP61</f>
        <v>0</v>
      </c>
      <c r="DE306" t="str">
        <f>'Harad and Umbar'!AA61</f>
        <v>Half Troll of Far Harad</v>
      </c>
      <c r="DF306" s="84" t="str">
        <f>'Harad and Umbar'!CA61</f>
        <v>-</v>
      </c>
      <c r="EE306" s="65"/>
      <c r="EH306" s="62" t="s">
        <v>397</v>
      </c>
      <c r="EI306" s="63" t="s">
        <v>397</v>
      </c>
      <c r="EJ306" s="64"/>
      <c r="EO306" s="65"/>
      <c r="EP306" s="65"/>
      <c r="EQ306" s="69"/>
      <c r="ER306" s="69"/>
      <c r="ES306" s="69"/>
      <c r="ET306" s="78"/>
      <c r="EU306" s="69"/>
      <c r="EV306" s="69"/>
      <c r="EW306" s="69"/>
      <c r="EX306" s="69"/>
      <c r="EY306" s="69"/>
      <c r="EZ306" s="69"/>
      <c r="FA306" s="69"/>
      <c r="FB306" s="73"/>
      <c r="FH306" s="84">
        <f t="shared" si="355"/>
        <v>0</v>
      </c>
      <c r="FI306" s="84">
        <f t="shared" si="356"/>
        <v>1</v>
      </c>
      <c r="FJ306" s="85" t="str">
        <f>""</f>
        <v/>
      </c>
    </row>
    <row r="307" spans="100:166" x14ac:dyDescent="0.25">
      <c r="CV307">
        <f t="shared" ca="1" si="354"/>
        <v>1</v>
      </c>
      <c r="CW307" s="58" t="str">
        <f>'Eastern Kingdoms'!W67</f>
        <v/>
      </c>
      <c r="DC307" s="84">
        <f t="shared" si="335"/>
        <v>1</v>
      </c>
      <c r="DD307">
        <f>'Harad and Umbar'!AP62</f>
        <v>0</v>
      </c>
      <c r="DE307" t="str">
        <f>'Harad and Umbar'!AA62</f>
        <v>Half Troll of Far Harad</v>
      </c>
      <c r="DF307" s="84" t="str">
        <f>'Harad and Umbar'!CA62</f>
        <v>-</v>
      </c>
      <c r="EE307" s="65"/>
      <c r="EH307" s="62" t="s">
        <v>414</v>
      </c>
      <c r="EI307" s="63" t="s">
        <v>896</v>
      </c>
      <c r="EJ307" s="64" t="s">
        <v>404</v>
      </c>
      <c r="EK307" s="84" t="s">
        <v>897</v>
      </c>
      <c r="EO307" s="65"/>
      <c r="EP307" s="65"/>
      <c r="EQ307" s="69"/>
      <c r="ER307" s="69"/>
      <c r="ES307" s="69"/>
      <c r="ET307" s="78"/>
      <c r="EU307" s="69"/>
      <c r="EV307" s="69"/>
      <c r="EW307" s="69"/>
      <c r="EX307" s="69"/>
      <c r="EY307" s="69"/>
      <c r="EZ307" s="69"/>
      <c r="FA307" s="69"/>
      <c r="FB307" s="73"/>
      <c r="FH307" s="84">
        <f t="shared" si="355"/>
        <v>1</v>
      </c>
      <c r="FI307" s="84">
        <f t="shared" si="356"/>
        <v>1</v>
      </c>
      <c r="FJ307" s="85" t="s">
        <v>1140</v>
      </c>
    </row>
    <row r="308" spans="100:166" x14ac:dyDescent="0.25">
      <c r="CV308">
        <f t="shared" ca="1" si="354"/>
        <v>1</v>
      </c>
      <c r="CW308" s="58" t="str">
        <f>'Eastern Kingdoms'!W68</f>
        <v/>
      </c>
      <c r="DC308" s="84">
        <f t="shared" si="335"/>
        <v>1</v>
      </c>
      <c r="DD308" s="84"/>
      <c r="DE308" s="84"/>
      <c r="DF308" s="84"/>
      <c r="EE308" s="65"/>
      <c r="EH308" s="62" t="s">
        <v>1741</v>
      </c>
      <c r="EI308" s="63" t="s">
        <v>1741</v>
      </c>
      <c r="EJ308" s="64"/>
      <c r="EO308" s="65"/>
      <c r="EP308" s="65"/>
      <c r="EQ308" s="69"/>
      <c r="ER308" s="69"/>
      <c r="ES308" s="69"/>
      <c r="ET308" s="78"/>
      <c r="EU308" s="69"/>
      <c r="EV308" s="69"/>
      <c r="EW308" s="69"/>
      <c r="EX308" s="69"/>
      <c r="EY308" s="69"/>
      <c r="EZ308" s="69"/>
      <c r="FA308" s="69"/>
      <c r="FB308" s="73"/>
      <c r="FH308" s="84">
        <f t="shared" si="355"/>
        <v>0</v>
      </c>
      <c r="FI308" s="84">
        <f t="shared" si="356"/>
        <v>1</v>
      </c>
      <c r="FJ308" s="85" t="s">
        <v>2066</v>
      </c>
    </row>
    <row r="309" spans="100:166" x14ac:dyDescent="0.25">
      <c r="CV309">
        <f t="shared" ca="1" si="354"/>
        <v>1</v>
      </c>
      <c r="CW309" s="58" t="str">
        <f>'Eastern Kingdoms'!W69</f>
        <v/>
      </c>
      <c r="DC309" s="84">
        <f t="shared" si="335"/>
        <v>1</v>
      </c>
      <c r="EE309" s="65"/>
      <c r="EH309" s="62" t="s">
        <v>499</v>
      </c>
      <c r="EI309" s="63" t="s">
        <v>499</v>
      </c>
      <c r="EJ309" s="64"/>
      <c r="EO309" s="65"/>
      <c r="EP309" s="65"/>
      <c r="EQ309" s="69"/>
      <c r="ER309" s="69"/>
      <c r="ES309" s="69"/>
      <c r="ET309" s="78"/>
      <c r="EU309" s="69"/>
      <c r="EV309" s="69"/>
      <c r="EW309" s="69"/>
      <c r="EX309" s="69"/>
      <c r="EY309" s="69"/>
      <c r="EZ309" s="69"/>
      <c r="FA309" s="69"/>
      <c r="FB309" s="73"/>
      <c r="FH309" s="84">
        <f t="shared" si="355"/>
        <v>0</v>
      </c>
      <c r="FI309" s="84">
        <f t="shared" si="356"/>
        <v>1</v>
      </c>
      <c r="FJ309" s="85" t="s">
        <v>1548</v>
      </c>
    </row>
    <row r="310" spans="100:166" x14ac:dyDescent="0.25">
      <c r="CV310">
        <f t="shared" ca="1" si="354"/>
        <v>1</v>
      </c>
      <c r="CW310" s="58" t="str">
        <f>'Eastern Kingdoms'!W70</f>
        <v/>
      </c>
      <c r="DC310" s="84">
        <f t="shared" ref="DC310:DC373" si="387">IF(DD309=0,DC309,DC309+1)</f>
        <v>1</v>
      </c>
      <c r="DD310">
        <f>'Eastern Kingdoms'!S3</f>
        <v>0</v>
      </c>
      <c r="DE310" t="str">
        <f>'Eastern Kingdoms'!B3</f>
        <v>Khamûl the Easterling</v>
      </c>
      <c r="DF310" t="str">
        <f>'Eastern Kingdoms'!CW3</f>
        <v>-</v>
      </c>
      <c r="EE310" s="65"/>
      <c r="EH310" s="62" t="s">
        <v>498</v>
      </c>
      <c r="EI310" s="63" t="s">
        <v>498</v>
      </c>
      <c r="EJ310" s="64"/>
      <c r="EO310" s="65"/>
      <c r="EP310" s="65"/>
      <c r="EQ310" s="69"/>
      <c r="ER310" s="69"/>
      <c r="ES310" s="69"/>
      <c r="ET310" s="78"/>
      <c r="EU310" s="69"/>
      <c r="EV310" s="69"/>
      <c r="EW310" s="69"/>
      <c r="EX310" s="69"/>
      <c r="EY310" s="69"/>
      <c r="EZ310" s="69"/>
      <c r="FA310" s="69"/>
      <c r="FB310" s="73"/>
      <c r="FH310" s="84">
        <f t="shared" si="355"/>
        <v>0</v>
      </c>
      <c r="FI310" s="84">
        <f t="shared" si="356"/>
        <v>1</v>
      </c>
      <c r="FJ310" s="85" t="str">
        <f>""</f>
        <v/>
      </c>
    </row>
    <row r="311" spans="100:166" x14ac:dyDescent="0.25">
      <c r="CV311">
        <f t="shared" ca="1" si="354"/>
        <v>1</v>
      </c>
      <c r="CW311" s="58" t="str">
        <f>'Eastern Kingdoms'!W71</f>
        <v/>
      </c>
      <c r="DC311" s="84">
        <f t="shared" si="387"/>
        <v>1</v>
      </c>
      <c r="DD311">
        <f>'Eastern Kingdoms'!S4</f>
        <v>0</v>
      </c>
      <c r="DE311" t="str">
        <f>'Eastern Kingdoms'!B4</f>
        <v>Amdûr, Lord of Blades</v>
      </c>
      <c r="DF311" s="84" t="str">
        <f>'Eastern Kingdoms'!CW4</f>
        <v>-</v>
      </c>
      <c r="EE311" s="65"/>
      <c r="EH311" s="62" t="s">
        <v>402</v>
      </c>
      <c r="EI311" s="63" t="s">
        <v>402</v>
      </c>
      <c r="EJ311" s="64"/>
      <c r="EO311" s="65"/>
      <c r="EP311" s="65"/>
      <c r="EQ311" s="69"/>
      <c r="ER311" s="69"/>
      <c r="ES311" s="69"/>
      <c r="ET311" s="78"/>
      <c r="EU311" s="69"/>
      <c r="EV311" s="69"/>
      <c r="EW311" s="69"/>
      <c r="EX311" s="69"/>
      <c r="EY311" s="69"/>
      <c r="EZ311" s="69"/>
      <c r="FA311" s="69"/>
      <c r="FB311" s="73"/>
      <c r="FH311" s="84">
        <f t="shared" si="355"/>
        <v>1</v>
      </c>
      <c r="FI311" s="84">
        <f t="shared" si="356"/>
        <v>1</v>
      </c>
      <c r="FJ311" s="85" t="s">
        <v>1337</v>
      </c>
    </row>
    <row r="312" spans="100:166" x14ac:dyDescent="0.25">
      <c r="CV312">
        <f t="shared" ca="1" si="354"/>
        <v>1</v>
      </c>
      <c r="CW312" s="58" t="str">
        <f>'Eastern Kingdoms'!W72</f>
        <v/>
      </c>
      <c r="DC312" s="84">
        <f t="shared" si="387"/>
        <v>1</v>
      </c>
      <c r="DD312">
        <f>'Eastern Kingdoms'!S5</f>
        <v>0</v>
      </c>
      <c r="DE312" t="str">
        <f>'Eastern Kingdoms'!B5</f>
        <v>Easterling Captain</v>
      </c>
      <c r="DF312" s="84" t="str">
        <f>'Eastern Kingdoms'!CW5</f>
        <v>-</v>
      </c>
      <c r="EE312" s="65"/>
      <c r="EH312" s="62" t="s">
        <v>403</v>
      </c>
      <c r="EI312" s="63" t="s">
        <v>403</v>
      </c>
      <c r="EJ312" s="64"/>
      <c r="EO312" s="65"/>
      <c r="EP312" s="65"/>
      <c r="EQ312" s="69"/>
      <c r="ER312" s="69"/>
      <c r="ES312" s="69"/>
      <c r="ET312" s="78"/>
      <c r="EU312" s="69"/>
      <c r="EV312" s="69"/>
      <c r="EW312" s="69"/>
      <c r="EX312" s="69"/>
      <c r="EY312" s="69"/>
      <c r="EZ312" s="69"/>
      <c r="FA312" s="69"/>
      <c r="FB312" s="73"/>
      <c r="FH312" s="84">
        <f t="shared" si="355"/>
        <v>0</v>
      </c>
      <c r="FI312" s="84">
        <f t="shared" si="356"/>
        <v>1</v>
      </c>
      <c r="FJ312" s="85" t="s">
        <v>1338</v>
      </c>
    </row>
    <row r="313" spans="100:166" x14ac:dyDescent="0.25">
      <c r="CV313">
        <f t="shared" ca="1" si="354"/>
        <v>1</v>
      </c>
      <c r="CW313" s="58" t="str">
        <f>'Eastern Kingdoms'!W73</f>
        <v/>
      </c>
      <c r="DC313" s="84">
        <f t="shared" si="387"/>
        <v>1</v>
      </c>
      <c r="DD313">
        <f>'Eastern Kingdoms'!S6</f>
        <v>0</v>
      </c>
      <c r="DE313" t="str">
        <f>'Eastern Kingdoms'!B6</f>
        <v>Easterling Captain</v>
      </c>
      <c r="DF313" s="84" t="str">
        <f>'Eastern Kingdoms'!CW6</f>
        <v>-</v>
      </c>
      <c r="EE313" s="65"/>
      <c r="EH313" s="62" t="s">
        <v>399</v>
      </c>
      <c r="EI313" s="63" t="s">
        <v>399</v>
      </c>
      <c r="EJ313" s="64"/>
      <c r="EO313" s="65"/>
      <c r="EP313" s="65"/>
      <c r="EQ313" s="69"/>
      <c r="ER313" s="69"/>
      <c r="ES313" s="69"/>
      <c r="ET313" s="78"/>
      <c r="EU313" s="69"/>
      <c r="EV313" s="69"/>
      <c r="EW313" s="69"/>
      <c r="EX313" s="69"/>
      <c r="EY313" s="69"/>
      <c r="EZ313" s="69"/>
      <c r="FA313" s="69"/>
      <c r="FB313" s="73"/>
      <c r="FH313" s="84">
        <f t="shared" si="355"/>
        <v>0</v>
      </c>
      <c r="FI313" s="84">
        <f t="shared" si="356"/>
        <v>1</v>
      </c>
      <c r="FJ313" s="85" t="str">
        <f>""</f>
        <v/>
      </c>
    </row>
    <row r="314" spans="100:166" x14ac:dyDescent="0.25">
      <c r="CV314">
        <f t="shared" ca="1" si="354"/>
        <v>1</v>
      </c>
      <c r="CW314" s="58" t="str">
        <f>'Eastern Kingdoms'!W74</f>
        <v/>
      </c>
      <c r="DC314" s="84">
        <f t="shared" si="387"/>
        <v>1</v>
      </c>
      <c r="DD314">
        <f>'Eastern Kingdoms'!S7</f>
        <v>0</v>
      </c>
      <c r="DE314" t="str">
        <f>'Eastern Kingdoms'!B7</f>
        <v>Easterling Captain</v>
      </c>
      <c r="DF314" s="84" t="str">
        <f>'Eastern Kingdoms'!CW7</f>
        <v>-</v>
      </c>
      <c r="EE314" s="65"/>
      <c r="EH314" s="62" t="s">
        <v>404</v>
      </c>
      <c r="EI314" s="63" t="s">
        <v>404</v>
      </c>
      <c r="EJ314" s="64"/>
      <c r="EO314" s="65"/>
      <c r="EP314" s="65"/>
      <c r="EQ314" s="69"/>
      <c r="ER314" s="69"/>
      <c r="ES314" s="69"/>
      <c r="ET314" s="78"/>
      <c r="EU314" s="69"/>
      <c r="EV314" s="69"/>
      <c r="EW314" s="69"/>
      <c r="EX314" s="69"/>
      <c r="EY314" s="69"/>
      <c r="EZ314" s="69"/>
      <c r="FA314" s="69"/>
      <c r="FB314" s="73"/>
      <c r="FH314" s="84">
        <f t="shared" si="355"/>
        <v>1</v>
      </c>
      <c r="FI314" s="84">
        <f t="shared" si="356"/>
        <v>1</v>
      </c>
      <c r="FJ314" s="85" t="s">
        <v>1549</v>
      </c>
    </row>
    <row r="315" spans="100:166" x14ac:dyDescent="0.25">
      <c r="CV315">
        <f t="shared" ca="1" si="354"/>
        <v>1</v>
      </c>
      <c r="CW315" s="58" t="str">
        <f>'Eastern Kingdoms'!W75</f>
        <v/>
      </c>
      <c r="DC315" s="84">
        <f t="shared" si="387"/>
        <v>1</v>
      </c>
      <c r="DD315">
        <f>'Eastern Kingdoms'!S8</f>
        <v>0</v>
      </c>
      <c r="DE315" t="str">
        <f>'Eastern Kingdoms'!B8</f>
        <v>Easterling Captain</v>
      </c>
      <c r="DF315" s="84" t="str">
        <f>'Eastern Kingdoms'!CW8</f>
        <v>-</v>
      </c>
      <c r="EE315" s="65"/>
      <c r="EH315" s="62" t="s">
        <v>405</v>
      </c>
      <c r="EI315" s="63" t="s">
        <v>405</v>
      </c>
      <c r="EJ315" s="64"/>
      <c r="EO315" s="65"/>
      <c r="EP315" s="65"/>
      <c r="EQ315" s="69"/>
      <c r="ER315" s="69"/>
      <c r="ES315" s="69"/>
      <c r="ET315" s="78"/>
      <c r="EU315" s="69"/>
      <c r="EV315" s="69"/>
      <c r="EW315" s="69"/>
      <c r="EX315" s="69"/>
      <c r="EY315" s="69"/>
      <c r="EZ315" s="69"/>
      <c r="FA315" s="69"/>
      <c r="FB315" s="73"/>
      <c r="FH315" s="84">
        <f t="shared" si="355"/>
        <v>0</v>
      </c>
      <c r="FI315" s="84">
        <f t="shared" si="356"/>
        <v>1</v>
      </c>
      <c r="FJ315" s="85" t="s">
        <v>2067</v>
      </c>
    </row>
    <row r="316" spans="100:166" x14ac:dyDescent="0.25">
      <c r="CV316">
        <f t="shared" ca="1" si="354"/>
        <v>1</v>
      </c>
      <c r="CW316" s="58" t="str">
        <f>'Eastern Kingdoms'!W76</f>
        <v/>
      </c>
      <c r="DC316" s="84">
        <f t="shared" si="387"/>
        <v>1</v>
      </c>
      <c r="DD316">
        <f>'Eastern Kingdoms'!S9</f>
        <v>0</v>
      </c>
      <c r="DE316" t="str">
        <f>'Eastern Kingdoms'!B9</f>
        <v>Easterling Dragon Knight</v>
      </c>
      <c r="DF316" s="84" t="str">
        <f>'Eastern Kingdoms'!CW9</f>
        <v>-</v>
      </c>
      <c r="EE316" s="65"/>
      <c r="EH316" s="62" t="s">
        <v>310</v>
      </c>
      <c r="EI316" s="63" t="s">
        <v>310</v>
      </c>
      <c r="EJ316" s="64"/>
      <c r="EO316" s="65"/>
      <c r="EP316" s="65"/>
      <c r="EQ316" s="69"/>
      <c r="ER316" s="69"/>
      <c r="ES316" s="69"/>
      <c r="ET316" s="78"/>
      <c r="EU316" s="69"/>
      <c r="EV316" s="69"/>
      <c r="EW316" s="69"/>
      <c r="EX316" s="69"/>
      <c r="EY316" s="69"/>
      <c r="EZ316" s="69"/>
      <c r="FA316" s="69"/>
      <c r="FB316" s="73"/>
      <c r="FH316" s="84">
        <f t="shared" si="355"/>
        <v>0</v>
      </c>
      <c r="FI316" s="84">
        <f t="shared" si="356"/>
        <v>1</v>
      </c>
      <c r="FJ316" s="85" t="str">
        <f>""</f>
        <v/>
      </c>
    </row>
    <row r="317" spans="100:166" x14ac:dyDescent="0.25">
      <c r="CV317">
        <f t="shared" ca="1" si="354"/>
        <v>1</v>
      </c>
      <c r="CW317" s="58" t="str">
        <f>'Eastern Kingdoms'!W77</f>
        <v/>
      </c>
      <c r="DC317" s="84">
        <f t="shared" si="387"/>
        <v>1</v>
      </c>
      <c r="DD317">
        <f>'Eastern Kingdoms'!S10</f>
        <v>0</v>
      </c>
      <c r="DE317" t="str">
        <f>'Eastern Kingdoms'!B10</f>
        <v>Easterling Dragon Knight</v>
      </c>
      <c r="DF317" s="84" t="str">
        <f>'Eastern Kingdoms'!CW10</f>
        <v>-</v>
      </c>
      <c r="EE317" s="65"/>
      <c r="EH317" s="62" t="s">
        <v>458</v>
      </c>
      <c r="EI317" s="63" t="s">
        <v>458</v>
      </c>
      <c r="EJ317" s="64"/>
      <c r="EO317" s="65"/>
      <c r="EP317" s="65"/>
      <c r="EQ317" s="69"/>
      <c r="ER317" s="69"/>
      <c r="ES317" s="69"/>
      <c r="ET317" s="78"/>
      <c r="EU317" s="69"/>
      <c r="EV317" s="69"/>
      <c r="EW317" s="69"/>
      <c r="EX317" s="69"/>
      <c r="EY317" s="69"/>
      <c r="EZ317" s="69"/>
      <c r="FA317" s="69"/>
      <c r="FB317" s="73"/>
      <c r="FH317" s="84">
        <f t="shared" si="355"/>
        <v>1</v>
      </c>
      <c r="FI317" s="84">
        <f t="shared" si="356"/>
        <v>1</v>
      </c>
      <c r="FJ317" s="85" t="s">
        <v>1550</v>
      </c>
    </row>
    <row r="318" spans="100:166" x14ac:dyDescent="0.25">
      <c r="CV318">
        <f t="shared" ca="1" si="354"/>
        <v>1</v>
      </c>
      <c r="CW318" s="58" t="str">
        <f>'Eastern Kingdoms'!W78</f>
        <v/>
      </c>
      <c r="DC318" s="84">
        <f t="shared" si="387"/>
        <v>1</v>
      </c>
      <c r="DD318">
        <f>'Eastern Kingdoms'!S11</f>
        <v>0</v>
      </c>
      <c r="DE318" t="str">
        <f>'Eastern Kingdoms'!B11</f>
        <v>Easterling War Priest</v>
      </c>
      <c r="DF318" s="84" t="str">
        <f>'Eastern Kingdoms'!CW11</f>
        <v>-</v>
      </c>
      <c r="EH318" s="62" t="s">
        <v>457</v>
      </c>
      <c r="EI318" s="63" t="s">
        <v>457</v>
      </c>
      <c r="EJ318" s="64"/>
      <c r="EO318" s="65"/>
      <c r="EP318" s="65"/>
      <c r="EQ318" s="69"/>
      <c r="ER318" s="69"/>
      <c r="ES318" s="69"/>
      <c r="ET318" s="78"/>
      <c r="EU318" s="69"/>
      <c r="EV318" s="69"/>
      <c r="EW318" s="69"/>
      <c r="EX318" s="69"/>
      <c r="EY318" s="69"/>
      <c r="EZ318" s="69"/>
      <c r="FA318" s="69"/>
      <c r="FB318" s="73"/>
      <c r="FH318" s="84">
        <f t="shared" si="355"/>
        <v>0</v>
      </c>
      <c r="FI318" s="84">
        <f t="shared" si="356"/>
        <v>1</v>
      </c>
      <c r="FJ318" s="85" t="s">
        <v>1551</v>
      </c>
    </row>
    <row r="319" spans="100:166" x14ac:dyDescent="0.25">
      <c r="CV319">
        <f t="shared" ca="1" si="354"/>
        <v>1</v>
      </c>
      <c r="CW319" s="58" t="str">
        <f>'Eastern Kingdoms'!W79</f>
        <v/>
      </c>
      <c r="DC319" s="84">
        <f t="shared" si="387"/>
        <v>1</v>
      </c>
      <c r="DD319">
        <f>'Eastern Kingdoms'!S12</f>
        <v>0</v>
      </c>
      <c r="DE319" t="str">
        <f>'Eastern Kingdoms'!B12</f>
        <v>Easterling War Priest</v>
      </c>
      <c r="DF319" s="84" t="str">
        <f>'Eastern Kingdoms'!CW12</f>
        <v>-</v>
      </c>
      <c r="EH319" s="62" t="s">
        <v>395</v>
      </c>
      <c r="EI319" s="63" t="s">
        <v>395</v>
      </c>
      <c r="EJ319" s="59"/>
      <c r="EO319" s="65"/>
      <c r="EP319" s="65"/>
      <c r="EQ319" s="69"/>
      <c r="ER319" s="69"/>
      <c r="ES319" s="69"/>
      <c r="ET319" s="78"/>
      <c r="EU319" s="69"/>
      <c r="EV319" s="69"/>
      <c r="EW319" s="69"/>
      <c r="EX319" s="69"/>
      <c r="EY319" s="69"/>
      <c r="EZ319" s="69"/>
      <c r="FA319" s="69"/>
      <c r="FB319" s="73"/>
      <c r="FH319" s="84">
        <f t="shared" si="355"/>
        <v>0</v>
      </c>
      <c r="FI319" s="84">
        <f t="shared" si="356"/>
        <v>1</v>
      </c>
      <c r="FJ319" s="85" t="s">
        <v>1552</v>
      </c>
    </row>
    <row r="320" spans="100:166" x14ac:dyDescent="0.25">
      <c r="CV320">
        <f t="shared" ca="1" si="354"/>
        <v>1</v>
      </c>
      <c r="CW320" s="58" t="str">
        <f>'Eastern Kingdoms'!W80</f>
        <v/>
      </c>
      <c r="DC320" s="84">
        <f t="shared" si="387"/>
        <v>1</v>
      </c>
      <c r="DD320">
        <f>'Eastern Kingdoms'!S13</f>
        <v>0</v>
      </c>
      <c r="DE320" t="str">
        <f>'Eastern Kingdoms'!B13</f>
        <v>Khandish King</v>
      </c>
      <c r="DF320" s="84" t="str">
        <f>'Eastern Kingdoms'!CW13</f>
        <v>-</v>
      </c>
      <c r="EH320" s="62" t="s">
        <v>2615</v>
      </c>
      <c r="EI320" s="63" t="s">
        <v>2615</v>
      </c>
      <c r="EJ320" s="64"/>
      <c r="EO320" s="65"/>
      <c r="EP320" s="65"/>
      <c r="EQ320" s="69"/>
      <c r="ER320" s="69"/>
      <c r="ES320" s="69"/>
      <c r="ET320" s="78"/>
      <c r="EU320" s="69"/>
      <c r="EV320" s="69"/>
      <c r="EW320" s="69"/>
      <c r="EX320" s="69"/>
      <c r="EY320" s="69"/>
      <c r="EZ320" s="69"/>
      <c r="FA320" s="69"/>
      <c r="FB320" s="73"/>
      <c r="FH320" s="84">
        <f t="shared" si="355"/>
        <v>0</v>
      </c>
      <c r="FI320" s="84">
        <f t="shared" si="356"/>
        <v>1</v>
      </c>
      <c r="FJ320" s="85" t="str">
        <f>""</f>
        <v/>
      </c>
    </row>
    <row r="321" spans="100:166" x14ac:dyDescent="0.25">
      <c r="CV321">
        <f t="shared" ca="1" si="354"/>
        <v>1</v>
      </c>
      <c r="CW321" t="str">
        <f>IF(CW323="","",CX321)</f>
        <v/>
      </c>
      <c r="CX321" s="59" t="s">
        <v>27</v>
      </c>
      <c r="DC321" s="84">
        <f t="shared" si="387"/>
        <v>1</v>
      </c>
      <c r="DD321">
        <f>'Eastern Kingdoms'!S14</f>
        <v>0</v>
      </c>
      <c r="DE321" t="str">
        <f>'Eastern Kingdoms'!B14</f>
        <v>Khandish King</v>
      </c>
      <c r="DF321" s="84" t="str">
        <f>'Eastern Kingdoms'!CW14</f>
        <v>-</v>
      </c>
      <c r="EH321" s="62" t="s">
        <v>431</v>
      </c>
      <c r="EI321" s="63" t="s">
        <v>431</v>
      </c>
      <c r="EJ321" s="64" t="s">
        <v>906</v>
      </c>
      <c r="EK321" s="84" t="s">
        <v>423</v>
      </c>
      <c r="EO321" s="65"/>
      <c r="EP321" s="65"/>
      <c r="EQ321" s="69"/>
      <c r="ER321" s="69"/>
      <c r="ES321" s="69"/>
      <c r="ET321" s="78"/>
      <c r="EU321" s="69"/>
      <c r="EV321" s="69"/>
      <c r="EW321" s="69"/>
      <c r="EX321" s="69"/>
      <c r="EY321" s="69"/>
      <c r="EZ321" s="69"/>
      <c r="FA321" s="69"/>
      <c r="FB321" s="73"/>
      <c r="FH321" s="84">
        <f t="shared" si="355"/>
        <v>1</v>
      </c>
      <c r="FI321" s="84">
        <f t="shared" si="356"/>
        <v>1</v>
      </c>
      <c r="FJ321" s="85" t="s">
        <v>1080</v>
      </c>
    </row>
    <row r="322" spans="100:166" x14ac:dyDescent="0.25">
      <c r="CV322">
        <f t="shared" ca="1" si="354"/>
        <v>1</v>
      </c>
      <c r="CW322" t="str">
        <f>IF(CW323="","",CX322)</f>
        <v/>
      </c>
      <c r="CX322" s="59" t="s">
        <v>546</v>
      </c>
      <c r="DC322" s="84">
        <f t="shared" si="387"/>
        <v>1</v>
      </c>
      <c r="DD322">
        <f>'Eastern Kingdoms'!S15</f>
        <v>0</v>
      </c>
      <c r="DE322" t="str">
        <f>'Eastern Kingdoms'!B15</f>
        <v>Khandish King</v>
      </c>
      <c r="DF322" s="84" t="str">
        <f>'Eastern Kingdoms'!CW15</f>
        <v>-</v>
      </c>
      <c r="EH322" s="62" t="s">
        <v>907</v>
      </c>
      <c r="EI322" s="63" t="s">
        <v>431</v>
      </c>
      <c r="EJ322" s="75" t="s">
        <v>906</v>
      </c>
      <c r="EK322" s="59" t="s">
        <v>433</v>
      </c>
      <c r="EO322" s="65"/>
      <c r="EP322" s="65"/>
      <c r="EQ322" s="69"/>
      <c r="ER322" s="69"/>
      <c r="ES322" s="69"/>
      <c r="ET322" s="78"/>
      <c r="EU322" s="69"/>
      <c r="EV322" s="69"/>
      <c r="EW322" s="69"/>
      <c r="EX322" s="69"/>
      <c r="EY322" s="69"/>
      <c r="EZ322" s="69"/>
      <c r="FA322" s="69"/>
      <c r="FB322" s="73"/>
      <c r="FH322" s="84">
        <f t="shared" si="355"/>
        <v>0</v>
      </c>
      <c r="FI322" s="84">
        <f t="shared" si="356"/>
        <v>1</v>
      </c>
      <c r="FJ322" s="85" t="s">
        <v>1553</v>
      </c>
    </row>
    <row r="323" spans="100:166" x14ac:dyDescent="0.25">
      <c r="CV323">
        <f t="shared" ref="CV323:CV386" ca="1" si="388">IF(CW322="",CV322,CV322+1)</f>
        <v>1</v>
      </c>
      <c r="CW323" s="58" t="str">
        <f>Moria!W3</f>
        <v/>
      </c>
      <c r="DC323" s="84">
        <f t="shared" si="387"/>
        <v>1</v>
      </c>
      <c r="DD323">
        <f>'Eastern Kingdoms'!S16</f>
        <v>0</v>
      </c>
      <c r="DE323" t="str">
        <f>'Eastern Kingdoms'!B16</f>
        <v>Khandish King</v>
      </c>
      <c r="DF323" s="84" t="str">
        <f>'Eastern Kingdoms'!CW16</f>
        <v>-</v>
      </c>
      <c r="EH323" s="62" t="s">
        <v>1740</v>
      </c>
      <c r="EI323" s="63" t="s">
        <v>304</v>
      </c>
      <c r="EJ323" s="64"/>
      <c r="EO323" s="65"/>
      <c r="EP323" s="65"/>
      <c r="EQ323" s="69"/>
      <c r="ER323" s="69"/>
      <c r="ES323" s="69"/>
      <c r="ET323" s="78"/>
      <c r="EU323" s="69"/>
      <c r="EV323" s="69"/>
      <c r="EW323" s="69"/>
      <c r="EX323" s="69"/>
      <c r="EY323" s="69"/>
      <c r="EZ323" s="69"/>
      <c r="FA323" s="69"/>
      <c r="FB323" s="73"/>
      <c r="FH323" s="84">
        <f t="shared" si="355"/>
        <v>0</v>
      </c>
      <c r="FI323" s="84">
        <f t="shared" si="356"/>
        <v>1</v>
      </c>
      <c r="FJ323" s="85" t="s">
        <v>1554</v>
      </c>
    </row>
    <row r="324" spans="100:166" x14ac:dyDescent="0.25">
      <c r="CV324">
        <f t="shared" ca="1" si="388"/>
        <v>1</v>
      </c>
      <c r="CW324" s="58" t="str">
        <f>Moria!W4</f>
        <v/>
      </c>
      <c r="DC324" s="84">
        <f t="shared" si="387"/>
        <v>1</v>
      </c>
      <c r="DD324">
        <f>'Eastern Kingdoms'!S17</f>
        <v>0</v>
      </c>
      <c r="DE324" t="str">
        <f>'Eastern Kingdoms'!B17</f>
        <v>Khandish Chieftain</v>
      </c>
      <c r="DF324" s="84" t="str">
        <f>'Eastern Kingdoms'!CW17</f>
        <v>-</v>
      </c>
      <c r="EH324" s="62" t="s">
        <v>335</v>
      </c>
      <c r="EI324" s="63" t="s">
        <v>335</v>
      </c>
      <c r="EJ324" s="64" t="s">
        <v>330</v>
      </c>
      <c r="EO324" s="65"/>
      <c r="EP324" s="65"/>
      <c r="EQ324" s="69"/>
      <c r="ER324" s="69"/>
      <c r="ES324" s="69"/>
      <c r="ET324" s="78"/>
      <c r="EU324" s="69"/>
      <c r="EV324" s="69"/>
      <c r="EW324" s="69"/>
      <c r="EX324" s="69"/>
      <c r="EY324" s="69"/>
      <c r="EZ324" s="69"/>
      <c r="FA324" s="69"/>
      <c r="FB324" s="73"/>
      <c r="FH324" s="84">
        <f t="shared" ref="FH324:FH387" si="389">IF(FJ324="",0,IF(COUNT(FIND(FJ324,$FK$1))=1,2,IF(FJ323="",1,0)))</f>
        <v>0</v>
      </c>
      <c r="FI324" s="84">
        <f t="shared" ref="FI324:FI387" si="390">IF(FH323=2,FI323+1,IF(FJ322="",FI323,IF(FI323-FI322=1,FI323+1,FI323)))</f>
        <v>1</v>
      </c>
      <c r="FJ324" s="85" t="s">
        <v>2068</v>
      </c>
    </row>
    <row r="325" spans="100:166" x14ac:dyDescent="0.25">
      <c r="CV325">
        <f t="shared" ca="1" si="388"/>
        <v>1</v>
      </c>
      <c r="CW325" s="58" t="str">
        <f>Moria!W5</f>
        <v/>
      </c>
      <c r="DC325" s="84">
        <f t="shared" si="387"/>
        <v>1</v>
      </c>
      <c r="DD325">
        <f>'Eastern Kingdoms'!S18</f>
        <v>0</v>
      </c>
      <c r="DE325" t="str">
        <f>'Eastern Kingdoms'!B18</f>
        <v>Khandish Chieftain</v>
      </c>
      <c r="DF325" s="84" t="str">
        <f>'Eastern Kingdoms'!CW18</f>
        <v>-</v>
      </c>
      <c r="EH325" s="62" t="s">
        <v>336</v>
      </c>
      <c r="EI325" s="63" t="s">
        <v>336</v>
      </c>
      <c r="EJ325" s="64" t="s">
        <v>330</v>
      </c>
      <c r="EO325" s="65"/>
      <c r="EP325" s="65"/>
      <c r="EQ325" s="69"/>
      <c r="ER325" s="69"/>
      <c r="ES325" s="69"/>
      <c r="ET325" s="78"/>
      <c r="EU325" s="69"/>
      <c r="EV325" s="69"/>
      <c r="EW325" s="69"/>
      <c r="EX325" s="69"/>
      <c r="EY325" s="69"/>
      <c r="EZ325" s="69"/>
      <c r="FA325" s="69"/>
      <c r="FB325" s="73"/>
      <c r="FH325" s="84">
        <f t="shared" si="389"/>
        <v>0</v>
      </c>
      <c r="FI325" s="84">
        <f t="shared" si="390"/>
        <v>1</v>
      </c>
      <c r="FJ325" s="85" t="str">
        <f>""</f>
        <v/>
      </c>
    </row>
    <row r="326" spans="100:166" x14ac:dyDescent="0.25">
      <c r="CV326">
        <f t="shared" ca="1" si="388"/>
        <v>1</v>
      </c>
      <c r="CW326" s="58" t="str">
        <f>Moria!W6</f>
        <v/>
      </c>
      <c r="DC326" s="84">
        <f t="shared" si="387"/>
        <v>1</v>
      </c>
      <c r="DD326">
        <f>'Eastern Kingdoms'!S19</f>
        <v>0</v>
      </c>
      <c r="DE326" t="str">
        <f>'Eastern Kingdoms'!B19</f>
        <v>Khandish Chieftain</v>
      </c>
      <c r="DF326" s="84" t="str">
        <f>'Eastern Kingdoms'!CW19</f>
        <v>-</v>
      </c>
      <c r="EH326" s="62" t="s">
        <v>1770</v>
      </c>
      <c r="EI326" s="63" t="s">
        <v>336</v>
      </c>
      <c r="EJ326" s="64" t="s">
        <v>330</v>
      </c>
      <c r="EO326" s="65"/>
      <c r="EP326" s="65"/>
      <c r="EQ326" s="69"/>
      <c r="ER326" s="69"/>
      <c r="ES326" s="69"/>
      <c r="ET326" s="78"/>
      <c r="EU326" s="69"/>
      <c r="EV326" s="69"/>
      <c r="EW326" s="69"/>
      <c r="EX326" s="69"/>
      <c r="EY326" s="69"/>
      <c r="EZ326" s="69"/>
      <c r="FA326" s="69"/>
      <c r="FB326" s="73"/>
      <c r="FH326" s="84">
        <f t="shared" si="389"/>
        <v>1</v>
      </c>
      <c r="FI326" s="84">
        <f t="shared" si="390"/>
        <v>1</v>
      </c>
      <c r="FJ326" s="85" t="s">
        <v>1555</v>
      </c>
    </row>
    <row r="327" spans="100:166" x14ac:dyDescent="0.25">
      <c r="CV327">
        <f t="shared" ca="1" si="388"/>
        <v>1</v>
      </c>
      <c r="CW327" s="58" t="str">
        <f>Moria!W7</f>
        <v/>
      </c>
      <c r="DC327" s="84">
        <f t="shared" si="387"/>
        <v>1</v>
      </c>
      <c r="DD327">
        <f>'Eastern Kingdoms'!S20</f>
        <v>0</v>
      </c>
      <c r="DE327" t="str">
        <f>'Eastern Kingdoms'!B20</f>
        <v>Khandish Chieftain</v>
      </c>
      <c r="DF327" s="84" t="str">
        <f>'Eastern Kingdoms'!CW20</f>
        <v>-</v>
      </c>
      <c r="EH327" s="62" t="s">
        <v>975</v>
      </c>
      <c r="EI327" s="63" t="s">
        <v>335</v>
      </c>
      <c r="EJ327" s="64" t="s">
        <v>330</v>
      </c>
      <c r="EO327" s="65"/>
      <c r="EP327" s="65"/>
      <c r="EQ327" s="69"/>
      <c r="ER327" s="69"/>
      <c r="ES327" s="69"/>
      <c r="ET327" s="78"/>
      <c r="EU327" s="69"/>
      <c r="EV327" s="69"/>
      <c r="EW327" s="69"/>
      <c r="EX327" s="69"/>
      <c r="EY327" s="69"/>
      <c r="EZ327" s="69"/>
      <c r="FA327" s="69"/>
      <c r="FB327" s="73"/>
      <c r="FH327" s="84">
        <f t="shared" si="389"/>
        <v>0</v>
      </c>
      <c r="FI327" s="84">
        <f t="shared" si="390"/>
        <v>1</v>
      </c>
      <c r="FJ327" s="85" t="s">
        <v>1556</v>
      </c>
    </row>
    <row r="328" spans="100:166" x14ac:dyDescent="0.25">
      <c r="CV328">
        <f t="shared" ca="1" si="388"/>
        <v>1</v>
      </c>
      <c r="CW328" s="58" t="str">
        <f>Moria!W8</f>
        <v/>
      </c>
      <c r="DC328" s="84">
        <f t="shared" si="387"/>
        <v>1</v>
      </c>
      <c r="EH328" s="62" t="s">
        <v>441</v>
      </c>
      <c r="EI328" s="63" t="s">
        <v>441</v>
      </c>
      <c r="EJ328" s="64"/>
      <c r="EO328" s="65"/>
      <c r="EP328" s="65"/>
      <c r="EQ328" s="69"/>
      <c r="ER328" s="69"/>
      <c r="ES328" s="69"/>
      <c r="ET328" s="78"/>
      <c r="EU328" s="69"/>
      <c r="EV328" s="69"/>
      <c r="EW328" s="69"/>
      <c r="EX328" s="69"/>
      <c r="EY328" s="69"/>
      <c r="EZ328" s="69"/>
      <c r="FA328" s="69"/>
      <c r="FB328" s="73"/>
      <c r="FH328" s="84">
        <f t="shared" si="389"/>
        <v>0</v>
      </c>
      <c r="FI328" s="84">
        <f t="shared" si="390"/>
        <v>1</v>
      </c>
      <c r="FJ328" s="85" t="s">
        <v>1557</v>
      </c>
    </row>
    <row r="329" spans="100:166" x14ac:dyDescent="0.25">
      <c r="CV329">
        <f t="shared" ca="1" si="388"/>
        <v>1</v>
      </c>
      <c r="CW329" s="58" t="str">
        <f>Moria!W9</f>
        <v/>
      </c>
      <c r="DC329" s="84">
        <f t="shared" si="387"/>
        <v>1</v>
      </c>
      <c r="DD329">
        <f>'Eastern Kingdoms'!AP3</f>
        <v>0</v>
      </c>
      <c r="DE329" t="str">
        <f>'Eastern Kingdoms'!AA3</f>
        <v>Easterling Warrior</v>
      </c>
      <c r="DF329" t="str">
        <f>'Eastern Kingdoms'!CA3</f>
        <v>-</v>
      </c>
      <c r="EH329" s="62" t="s">
        <v>440</v>
      </c>
      <c r="EI329" s="63" t="s">
        <v>440</v>
      </c>
      <c r="EJ329" s="64"/>
      <c r="EO329" s="65"/>
      <c r="EP329" s="65"/>
      <c r="EQ329" s="69"/>
      <c r="ER329" s="69"/>
      <c r="ES329" s="69"/>
      <c r="ET329" s="78"/>
      <c r="EU329" s="69"/>
      <c r="EV329" s="69"/>
      <c r="EW329" s="69"/>
      <c r="EX329" s="69"/>
      <c r="EY329" s="69"/>
      <c r="EZ329" s="69"/>
      <c r="FA329" s="69"/>
      <c r="FB329" s="73"/>
      <c r="FH329" s="84">
        <f t="shared" si="389"/>
        <v>0</v>
      </c>
      <c r="FI329" s="84">
        <f t="shared" si="390"/>
        <v>1</v>
      </c>
      <c r="FJ329" s="85" t="s">
        <v>1558</v>
      </c>
    </row>
    <row r="330" spans="100:166" x14ac:dyDescent="0.25">
      <c r="CV330">
        <f t="shared" ca="1" si="388"/>
        <v>1</v>
      </c>
      <c r="CW330" s="58" t="str">
        <f>Moria!W10</f>
        <v/>
      </c>
      <c r="DC330" s="84">
        <f t="shared" si="387"/>
        <v>1</v>
      </c>
      <c r="DD330">
        <f>'Eastern Kingdoms'!AP4</f>
        <v>0</v>
      </c>
      <c r="DE330" t="str">
        <f>'Eastern Kingdoms'!AA4</f>
        <v>Easterling Warrior</v>
      </c>
      <c r="DF330" s="84" t="str">
        <f>'Eastern Kingdoms'!CA4</f>
        <v>-</v>
      </c>
      <c r="EH330" s="62" t="s">
        <v>443</v>
      </c>
      <c r="EI330" s="63" t="s">
        <v>443</v>
      </c>
      <c r="EJ330" s="64"/>
      <c r="EO330" s="65"/>
      <c r="EP330" s="65"/>
      <c r="EQ330" s="69"/>
      <c r="ER330" s="69"/>
      <c r="ES330" s="69"/>
      <c r="ET330" s="78"/>
      <c r="EU330" s="69"/>
      <c r="EV330" s="69"/>
      <c r="EW330" s="69"/>
      <c r="EX330" s="69"/>
      <c r="EY330" s="69"/>
      <c r="EZ330" s="69"/>
      <c r="FA330" s="69"/>
      <c r="FB330" s="73"/>
      <c r="FH330" s="84">
        <f t="shared" si="389"/>
        <v>0</v>
      </c>
      <c r="FI330" s="84">
        <f t="shared" si="390"/>
        <v>1</v>
      </c>
      <c r="FJ330" s="85" t="s">
        <v>1559</v>
      </c>
    </row>
    <row r="331" spans="100:166" x14ac:dyDescent="0.25">
      <c r="CV331">
        <f t="shared" ca="1" si="388"/>
        <v>1</v>
      </c>
      <c r="CW331" s="58" t="str">
        <f>Moria!W11</f>
        <v/>
      </c>
      <c r="DC331" s="84">
        <f t="shared" si="387"/>
        <v>1</v>
      </c>
      <c r="DD331">
        <f>'Eastern Kingdoms'!AP5</f>
        <v>0</v>
      </c>
      <c r="DE331" t="str">
        <f>'Eastern Kingdoms'!AA5</f>
        <v>Easterling Warrior</v>
      </c>
      <c r="DF331" s="84" t="str">
        <f>'Eastern Kingdoms'!CA5</f>
        <v>-</v>
      </c>
      <c r="EH331" s="62" t="s">
        <v>442</v>
      </c>
      <c r="EI331" s="63" t="s">
        <v>442</v>
      </c>
      <c r="EJ331" s="64"/>
      <c r="EO331" s="65"/>
      <c r="EP331" s="65"/>
      <c r="EQ331" s="69"/>
      <c r="ER331" s="69"/>
      <c r="ES331" s="69"/>
      <c r="ET331" s="78"/>
      <c r="EU331" s="69"/>
      <c r="EV331" s="69"/>
      <c r="EW331" s="69"/>
      <c r="EX331" s="69"/>
      <c r="EY331" s="69"/>
      <c r="EZ331" s="69"/>
      <c r="FA331" s="69"/>
      <c r="FB331" s="73"/>
      <c r="FH331" s="84">
        <f t="shared" si="389"/>
        <v>0</v>
      </c>
      <c r="FI331" s="84">
        <f t="shared" si="390"/>
        <v>1</v>
      </c>
      <c r="FJ331" s="85" t="s">
        <v>1560</v>
      </c>
    </row>
    <row r="332" spans="100:166" x14ac:dyDescent="0.25">
      <c r="CV332">
        <f t="shared" ca="1" si="388"/>
        <v>1</v>
      </c>
      <c r="CW332" s="58" t="str">
        <f>Moria!W12</f>
        <v/>
      </c>
      <c r="DC332" s="84">
        <f t="shared" si="387"/>
        <v>1</v>
      </c>
      <c r="DD332">
        <f>'Eastern Kingdoms'!AP6</f>
        <v>0</v>
      </c>
      <c r="DE332" t="str">
        <f>'Eastern Kingdoms'!AA6</f>
        <v>Easterling Warrior</v>
      </c>
      <c r="DF332" s="84" t="str">
        <f>'Eastern Kingdoms'!CA6</f>
        <v>-</v>
      </c>
      <c r="EH332" s="62" t="s">
        <v>450</v>
      </c>
      <c r="EI332" s="63" t="s">
        <v>450</v>
      </c>
      <c r="EJ332" s="64"/>
      <c r="EO332" s="65"/>
      <c r="EP332" s="65"/>
      <c r="EQ332" s="69"/>
      <c r="ER332" s="69"/>
      <c r="ES332" s="69"/>
      <c r="ET332" s="78"/>
      <c r="EU332" s="69"/>
      <c r="EV332" s="69"/>
      <c r="EW332" s="69"/>
      <c r="EX332" s="69"/>
      <c r="EY332" s="69"/>
      <c r="EZ332" s="69"/>
      <c r="FA332" s="69"/>
      <c r="FB332" s="73"/>
      <c r="FH332" s="84">
        <f t="shared" si="389"/>
        <v>0</v>
      </c>
      <c r="FI332" s="84">
        <f t="shared" si="390"/>
        <v>1</v>
      </c>
      <c r="FJ332" s="85" t="s">
        <v>1561</v>
      </c>
    </row>
    <row r="333" spans="100:166" x14ac:dyDescent="0.25">
      <c r="CV333">
        <f t="shared" ca="1" si="388"/>
        <v>1</v>
      </c>
      <c r="CW333" s="58" t="str">
        <f>Moria!W13</f>
        <v/>
      </c>
      <c r="DC333" s="84">
        <f t="shared" si="387"/>
        <v>1</v>
      </c>
      <c r="DD333">
        <f>'Eastern Kingdoms'!AP7</f>
        <v>0</v>
      </c>
      <c r="DE333" t="str">
        <f>'Eastern Kingdoms'!AA7</f>
        <v>Easterling Warrior</v>
      </c>
      <c r="DF333" s="84" t="str">
        <f>'Eastern Kingdoms'!CA7</f>
        <v>-</v>
      </c>
      <c r="EH333" s="62" t="s">
        <v>411</v>
      </c>
      <c r="EI333" s="63" t="s">
        <v>411</v>
      </c>
      <c r="EJ333" s="64"/>
      <c r="EO333" s="65"/>
      <c r="EP333" s="65"/>
      <c r="EQ333" s="69"/>
      <c r="ER333" s="69"/>
      <c r="ES333" s="69"/>
      <c r="ET333" s="78"/>
      <c r="EU333" s="69"/>
      <c r="EV333" s="69"/>
      <c r="EW333" s="69"/>
      <c r="EX333" s="69"/>
      <c r="EY333" s="69"/>
      <c r="EZ333" s="69"/>
      <c r="FA333" s="69"/>
      <c r="FB333" s="73"/>
      <c r="FH333" s="84">
        <f t="shared" si="389"/>
        <v>0</v>
      </c>
      <c r="FI333" s="84">
        <f t="shared" si="390"/>
        <v>1</v>
      </c>
      <c r="FJ333" s="85" t="s">
        <v>1562</v>
      </c>
    </row>
    <row r="334" spans="100:166" x14ac:dyDescent="0.25">
      <c r="CV334">
        <f t="shared" ca="1" si="388"/>
        <v>1</v>
      </c>
      <c r="CW334" s="58" t="str">
        <f>Moria!W14</f>
        <v/>
      </c>
      <c r="DC334" s="84">
        <f t="shared" si="387"/>
        <v>1</v>
      </c>
      <c r="DD334">
        <f>'Eastern Kingdoms'!AP8</f>
        <v>0</v>
      </c>
      <c r="DE334" t="str">
        <f>'Eastern Kingdoms'!AA8</f>
        <v>Black Dragon Warrior</v>
      </c>
      <c r="DF334" s="84" t="str">
        <f>'Eastern Kingdoms'!CA8</f>
        <v>-</v>
      </c>
      <c r="EH334" s="62" t="s">
        <v>1739</v>
      </c>
      <c r="EI334" s="63" t="s">
        <v>284</v>
      </c>
      <c r="EJ334" s="64"/>
      <c r="EO334" s="65"/>
      <c r="EP334" s="65"/>
      <c r="EQ334" s="69"/>
      <c r="ER334" s="69"/>
      <c r="ES334" s="69"/>
      <c r="ET334" s="78"/>
      <c r="EU334" s="69"/>
      <c r="EV334" s="69"/>
      <c r="EW334" s="69"/>
      <c r="EX334" s="69"/>
      <c r="EY334" s="69"/>
      <c r="EZ334" s="69"/>
      <c r="FA334" s="69"/>
      <c r="FB334" s="73"/>
      <c r="FH334" s="84">
        <f t="shared" si="389"/>
        <v>0</v>
      </c>
      <c r="FI334" s="84">
        <f t="shared" si="390"/>
        <v>1</v>
      </c>
      <c r="FJ334" s="85" t="s">
        <v>1473</v>
      </c>
    </row>
    <row r="335" spans="100:166" x14ac:dyDescent="0.25">
      <c r="CV335">
        <f t="shared" ca="1" si="388"/>
        <v>1</v>
      </c>
      <c r="CW335" s="58" t="str">
        <f>Moria!W15</f>
        <v/>
      </c>
      <c r="DC335" s="84">
        <f t="shared" si="387"/>
        <v>1</v>
      </c>
      <c r="DD335">
        <f>'Eastern Kingdoms'!AP9</f>
        <v>0</v>
      </c>
      <c r="DE335" t="str">
        <f>'Eastern Kingdoms'!AA9</f>
        <v>Black Dragon Warrior</v>
      </c>
      <c r="DF335" s="84" t="str">
        <f>'Eastern Kingdoms'!CA9</f>
        <v>-</v>
      </c>
      <c r="EH335" s="62" t="s">
        <v>1738</v>
      </c>
      <c r="EI335" s="63" t="s">
        <v>308</v>
      </c>
      <c r="EJ335" s="64"/>
      <c r="EO335" s="65"/>
      <c r="EP335" s="65"/>
      <c r="EQ335" s="69"/>
      <c r="ER335" s="69"/>
      <c r="ES335" s="69"/>
      <c r="ET335" s="78"/>
      <c r="EU335" s="69"/>
      <c r="EV335" s="69"/>
      <c r="EW335" s="69"/>
      <c r="EX335" s="69"/>
      <c r="EY335" s="69"/>
      <c r="EZ335" s="69"/>
      <c r="FA335" s="69"/>
      <c r="FB335" s="73"/>
      <c r="FH335" s="84">
        <f t="shared" si="389"/>
        <v>0</v>
      </c>
      <c r="FI335" s="84">
        <f t="shared" si="390"/>
        <v>1</v>
      </c>
      <c r="FJ335" s="85" t="s">
        <v>1563</v>
      </c>
    </row>
    <row r="336" spans="100:166" x14ac:dyDescent="0.25">
      <c r="CV336">
        <f t="shared" ca="1" si="388"/>
        <v>1</v>
      </c>
      <c r="CW336" s="58" t="str">
        <f>Moria!W16</f>
        <v/>
      </c>
      <c r="DC336" s="84">
        <f t="shared" si="387"/>
        <v>1</v>
      </c>
      <c r="DD336">
        <f>'Eastern Kingdoms'!AP10</f>
        <v>0</v>
      </c>
      <c r="DE336" t="str">
        <f>'Eastern Kingdoms'!AA10</f>
        <v>Black Dragon Warrior</v>
      </c>
      <c r="DF336" s="84" t="str">
        <f>'Eastern Kingdoms'!CA10</f>
        <v>-</v>
      </c>
      <c r="EH336" s="62" t="s">
        <v>2019</v>
      </c>
      <c r="EI336" s="63" t="s">
        <v>2019</v>
      </c>
      <c r="EJ336" s="64"/>
      <c r="EO336" s="65"/>
      <c r="EP336" s="65"/>
      <c r="EQ336" s="69"/>
      <c r="ER336" s="69"/>
      <c r="ES336" s="69"/>
      <c r="ET336" s="78"/>
      <c r="EU336" s="69"/>
      <c r="EV336" s="69"/>
      <c r="EW336" s="69"/>
      <c r="EX336" s="69"/>
      <c r="EY336" s="69"/>
      <c r="EZ336" s="69"/>
      <c r="FA336" s="69"/>
      <c r="FB336" s="73"/>
      <c r="FH336" s="84">
        <f t="shared" si="389"/>
        <v>0</v>
      </c>
      <c r="FI336" s="84">
        <f t="shared" si="390"/>
        <v>1</v>
      </c>
      <c r="FJ336" s="85" t="s">
        <v>1564</v>
      </c>
    </row>
    <row r="337" spans="100:166" x14ac:dyDescent="0.25">
      <c r="CV337">
        <f t="shared" ca="1" si="388"/>
        <v>1</v>
      </c>
      <c r="CW337" s="58" t="str">
        <f>Moria!W17</f>
        <v/>
      </c>
      <c r="DC337" s="84">
        <f t="shared" si="387"/>
        <v>1</v>
      </c>
      <c r="DD337">
        <f>'Eastern Kingdoms'!AP11</f>
        <v>0</v>
      </c>
      <c r="DE337" t="str">
        <f>'Eastern Kingdoms'!AA11</f>
        <v>Black Dragon Warrior</v>
      </c>
      <c r="DF337" s="84" t="str">
        <f>'Eastern Kingdoms'!CA11</f>
        <v>-</v>
      </c>
      <c r="EH337" s="62" t="s">
        <v>2344</v>
      </c>
      <c r="EI337" s="63" t="s">
        <v>2344</v>
      </c>
      <c r="EJ337" s="64"/>
      <c r="EO337" s="65"/>
      <c r="EP337" s="65"/>
      <c r="EQ337" s="69"/>
      <c r="ER337" s="69"/>
      <c r="ES337" s="69"/>
      <c r="ET337" s="78"/>
      <c r="EU337" s="69"/>
      <c r="EV337" s="69"/>
      <c r="EW337" s="69"/>
      <c r="EX337" s="69"/>
      <c r="EY337" s="69"/>
      <c r="EZ337" s="69"/>
      <c r="FA337" s="69"/>
      <c r="FB337" s="73"/>
      <c r="FH337" s="84">
        <f t="shared" si="389"/>
        <v>0</v>
      </c>
      <c r="FI337" s="84">
        <f t="shared" si="390"/>
        <v>1</v>
      </c>
      <c r="FJ337" s="85" t="s">
        <v>1565</v>
      </c>
    </row>
    <row r="338" spans="100:166" x14ac:dyDescent="0.25">
      <c r="CV338">
        <f t="shared" ca="1" si="388"/>
        <v>1</v>
      </c>
      <c r="CW338" s="58" t="str">
        <f>Moria!W18</f>
        <v/>
      </c>
      <c r="DC338" s="84">
        <f t="shared" si="387"/>
        <v>1</v>
      </c>
      <c r="DD338">
        <f>'Eastern Kingdoms'!AP12</f>
        <v>0</v>
      </c>
      <c r="DE338" t="str">
        <f>'Eastern Kingdoms'!AA12</f>
        <v>Black Dragon Warrior</v>
      </c>
      <c r="DF338" s="84" t="str">
        <f>'Eastern Kingdoms'!CA12</f>
        <v>-</v>
      </c>
      <c r="EH338" s="62" t="s">
        <v>2345</v>
      </c>
      <c r="EI338" s="63" t="s">
        <v>2344</v>
      </c>
      <c r="EJ338" s="64" t="s">
        <v>1812</v>
      </c>
      <c r="EO338" s="65"/>
      <c r="EP338" s="65"/>
      <c r="EQ338" s="69"/>
      <c r="ER338" s="69"/>
      <c r="ES338" s="69"/>
      <c r="ET338" s="78"/>
      <c r="EU338" s="69"/>
      <c r="EV338" s="69"/>
      <c r="EW338" s="69"/>
      <c r="EX338" s="69"/>
      <c r="EY338" s="69"/>
      <c r="EZ338" s="69"/>
      <c r="FA338" s="69"/>
      <c r="FB338" s="73"/>
      <c r="FH338" s="84">
        <f t="shared" si="389"/>
        <v>0</v>
      </c>
      <c r="FI338" s="84">
        <f t="shared" si="390"/>
        <v>1</v>
      </c>
      <c r="FJ338" s="85" t="s">
        <v>1566</v>
      </c>
    </row>
    <row r="339" spans="100:166" x14ac:dyDescent="0.25">
      <c r="CV339">
        <f t="shared" ca="1" si="388"/>
        <v>1</v>
      </c>
      <c r="CW339" s="58" t="str">
        <f>Moria!W19</f>
        <v/>
      </c>
      <c r="DC339" s="84">
        <f t="shared" si="387"/>
        <v>1</v>
      </c>
      <c r="DD339">
        <f>'Eastern Kingdoms'!AP13</f>
        <v>0</v>
      </c>
      <c r="DE339" t="str">
        <f>'Eastern Kingdoms'!AA13</f>
        <v>Easterling Kataphrakt</v>
      </c>
      <c r="DF339" s="84" t="str">
        <f>'Eastern Kingdoms'!CA13</f>
        <v>-</v>
      </c>
      <c r="EH339" s="62"/>
      <c r="EI339" s="63"/>
      <c r="EJ339" s="64"/>
      <c r="EO339" s="65"/>
      <c r="EP339" s="65"/>
      <c r="EQ339" s="69"/>
      <c r="ER339" s="69"/>
      <c r="ES339" s="69"/>
      <c r="ET339" s="78"/>
      <c r="EU339" s="69"/>
      <c r="EV339" s="69"/>
      <c r="EW339" s="69"/>
      <c r="EX339" s="69"/>
      <c r="EY339" s="69"/>
      <c r="EZ339" s="69"/>
      <c r="FA339" s="69"/>
      <c r="FB339" s="73"/>
      <c r="FH339" s="84">
        <f t="shared" si="389"/>
        <v>0</v>
      </c>
      <c r="FI339" s="84">
        <f t="shared" si="390"/>
        <v>1</v>
      </c>
      <c r="FJ339" s="85" t="str">
        <f>""</f>
        <v/>
      </c>
    </row>
    <row r="340" spans="100:166" x14ac:dyDescent="0.25">
      <c r="CV340">
        <f t="shared" ca="1" si="388"/>
        <v>1</v>
      </c>
      <c r="CW340" s="58" t="str">
        <f>Moria!W20</f>
        <v/>
      </c>
      <c r="DC340" s="84">
        <f t="shared" si="387"/>
        <v>1</v>
      </c>
      <c r="DD340">
        <f>'Eastern Kingdoms'!AP14</f>
        <v>0</v>
      </c>
      <c r="DE340" t="str">
        <f>'Eastern Kingdoms'!AA14</f>
        <v>Easterling Kataphrakt</v>
      </c>
      <c r="DF340" s="84" t="str">
        <f>'Eastern Kingdoms'!CA14</f>
        <v>-</v>
      </c>
      <c r="EH340" s="62"/>
      <c r="EI340" s="63"/>
      <c r="EJ340" s="64"/>
      <c r="EO340" s="65"/>
      <c r="EP340" s="65"/>
      <c r="EQ340" s="69"/>
      <c r="ER340" s="69"/>
      <c r="ES340" s="69"/>
      <c r="ET340" s="78"/>
      <c r="EU340" s="69"/>
      <c r="EV340" s="69"/>
      <c r="EW340" s="69"/>
      <c r="EX340" s="69"/>
      <c r="EY340" s="69"/>
      <c r="EZ340" s="69"/>
      <c r="FA340" s="69"/>
      <c r="FB340" s="73"/>
      <c r="FH340" s="84">
        <f t="shared" si="389"/>
        <v>1</v>
      </c>
      <c r="FI340" s="84">
        <f t="shared" si="390"/>
        <v>1</v>
      </c>
      <c r="FJ340" s="85" t="s">
        <v>1567</v>
      </c>
    </row>
    <row r="341" spans="100:166" x14ac:dyDescent="0.25">
      <c r="CV341">
        <f t="shared" ca="1" si="388"/>
        <v>1</v>
      </c>
      <c r="CW341" s="58" t="str">
        <f>Moria!W21</f>
        <v/>
      </c>
      <c r="DC341" s="84">
        <f t="shared" si="387"/>
        <v>1</v>
      </c>
      <c r="DD341">
        <f>'Eastern Kingdoms'!AP15</f>
        <v>0</v>
      </c>
      <c r="DE341" t="str">
        <f>'Eastern Kingdoms'!AA15</f>
        <v>Easterling Kataphrakt</v>
      </c>
      <c r="DF341" s="84" t="str">
        <f>'Eastern Kingdoms'!CA15</f>
        <v>-</v>
      </c>
      <c r="EH341" s="62"/>
      <c r="EI341" s="63"/>
      <c r="EJ341" s="64"/>
      <c r="EO341" s="65"/>
      <c r="EP341" s="65"/>
      <c r="EQ341" s="69"/>
      <c r="ER341" s="69"/>
      <c r="ES341" s="69"/>
      <c r="ET341" s="78"/>
      <c r="EU341" s="69"/>
      <c r="EV341" s="69"/>
      <c r="EW341" s="69"/>
      <c r="EX341" s="69"/>
      <c r="EY341" s="69"/>
      <c r="EZ341" s="69"/>
      <c r="FA341" s="69"/>
      <c r="FB341" s="73"/>
      <c r="FH341" s="84">
        <f t="shared" si="389"/>
        <v>0</v>
      </c>
      <c r="FI341" s="84">
        <f t="shared" si="390"/>
        <v>1</v>
      </c>
      <c r="FJ341" s="85" t="s">
        <v>2069</v>
      </c>
    </row>
    <row r="342" spans="100:166" x14ac:dyDescent="0.25">
      <c r="CV342">
        <f t="shared" ca="1" si="388"/>
        <v>1</v>
      </c>
      <c r="CW342" s="58" t="str">
        <f>Moria!W22</f>
        <v/>
      </c>
      <c r="DC342" s="84">
        <f t="shared" si="387"/>
        <v>1</v>
      </c>
      <c r="DD342">
        <f>'Eastern Kingdoms'!AP16</f>
        <v>0</v>
      </c>
      <c r="DE342" t="str">
        <f>'Eastern Kingdoms'!AA16</f>
        <v>Black Dragon Kataphrakt</v>
      </c>
      <c r="DF342" s="84" t="str">
        <f>'Eastern Kingdoms'!CA16</f>
        <v>-</v>
      </c>
      <c r="EH342" s="62"/>
      <c r="EI342" s="63"/>
      <c r="EJ342" s="64"/>
      <c r="EO342" s="65"/>
      <c r="EP342" s="65"/>
      <c r="EQ342" s="69"/>
      <c r="ER342" s="69"/>
      <c r="ES342" s="69"/>
      <c r="ET342" s="78"/>
      <c r="EU342" s="69"/>
      <c r="EV342" s="69"/>
      <c r="EW342" s="69"/>
      <c r="EX342" s="69"/>
      <c r="EY342" s="69"/>
      <c r="EZ342" s="69"/>
      <c r="FA342" s="69"/>
      <c r="FB342" s="73"/>
      <c r="FH342" s="84">
        <f t="shared" si="389"/>
        <v>0</v>
      </c>
      <c r="FI342" s="84">
        <f t="shared" si="390"/>
        <v>1</v>
      </c>
      <c r="FJ342" s="85" t="s">
        <v>1568</v>
      </c>
    </row>
    <row r="343" spans="100:166" x14ac:dyDescent="0.25">
      <c r="CV343">
        <f t="shared" ca="1" si="388"/>
        <v>1</v>
      </c>
      <c r="CW343" s="58" t="str">
        <f>Moria!W23</f>
        <v/>
      </c>
      <c r="DC343" s="84">
        <f t="shared" si="387"/>
        <v>1</v>
      </c>
      <c r="DD343">
        <f>'Eastern Kingdoms'!AP17</f>
        <v>0</v>
      </c>
      <c r="DE343" t="str">
        <f>'Eastern Kingdoms'!AA17</f>
        <v>Black Dragon Kataphrakt</v>
      </c>
      <c r="DF343" s="84" t="str">
        <f>'Eastern Kingdoms'!CA17</f>
        <v>-</v>
      </c>
      <c r="EH343" s="62"/>
      <c r="EI343" s="63"/>
      <c r="EJ343" s="64"/>
      <c r="EO343" s="65"/>
      <c r="EP343" s="65"/>
      <c r="EQ343" s="69"/>
      <c r="ER343" s="69"/>
      <c r="ES343" s="69"/>
      <c r="ET343" s="78"/>
      <c r="EU343" s="69"/>
      <c r="EV343" s="69"/>
      <c r="EW343" s="69"/>
      <c r="EX343" s="69"/>
      <c r="EY343" s="69"/>
      <c r="EZ343" s="69"/>
      <c r="FA343" s="69"/>
      <c r="FB343" s="73"/>
      <c r="FH343" s="84">
        <f t="shared" si="389"/>
        <v>0</v>
      </c>
      <c r="FI343" s="84">
        <f t="shared" si="390"/>
        <v>1</v>
      </c>
      <c r="FJ343" s="85" t="str">
        <f>""</f>
        <v/>
      </c>
    </row>
    <row r="344" spans="100:166" x14ac:dyDescent="0.25">
      <c r="CV344">
        <f t="shared" ca="1" si="388"/>
        <v>1</v>
      </c>
      <c r="CW344" s="58" t="str">
        <f>Moria!W24</f>
        <v/>
      </c>
      <c r="DC344" s="84">
        <f t="shared" si="387"/>
        <v>1</v>
      </c>
      <c r="DD344">
        <f>'Eastern Kingdoms'!AP18</f>
        <v>0</v>
      </c>
      <c r="DE344" t="str">
        <f>'Eastern Kingdoms'!AA18</f>
        <v>Black Dragon Kataphrakt</v>
      </c>
      <c r="DF344" s="84" t="str">
        <f>'Eastern Kingdoms'!CA18</f>
        <v>-</v>
      </c>
      <c r="EH344" s="62"/>
      <c r="EI344" s="63"/>
      <c r="EJ344" s="64"/>
      <c r="EO344" s="65"/>
      <c r="EP344" s="65"/>
      <c r="EQ344" s="69"/>
      <c r="ER344" s="69"/>
      <c r="ES344" s="69"/>
      <c r="ET344" s="78"/>
      <c r="EU344" s="69"/>
      <c r="EV344" s="69"/>
      <c r="EW344" s="69"/>
      <c r="EX344" s="69"/>
      <c r="EY344" s="69"/>
      <c r="EZ344" s="69"/>
      <c r="FA344" s="69"/>
      <c r="FB344" s="73"/>
      <c r="FH344" s="84">
        <f t="shared" si="389"/>
        <v>1</v>
      </c>
      <c r="FI344" s="84">
        <f t="shared" si="390"/>
        <v>1</v>
      </c>
      <c r="FJ344" s="85" t="s">
        <v>1569</v>
      </c>
    </row>
    <row r="345" spans="100:166" x14ac:dyDescent="0.25">
      <c r="CV345">
        <f t="shared" ca="1" si="388"/>
        <v>1</v>
      </c>
      <c r="CW345" s="58" t="str">
        <f>Moria!W25</f>
        <v/>
      </c>
      <c r="DC345" s="84">
        <f t="shared" si="387"/>
        <v>1</v>
      </c>
      <c r="DD345">
        <f>'Eastern Kingdoms'!AP19</f>
        <v>0</v>
      </c>
      <c r="DE345" t="str">
        <f>'Eastern Kingdoms'!AA19</f>
        <v>Khandish Warrior</v>
      </c>
      <c r="DF345" s="84" t="str">
        <f>'Eastern Kingdoms'!CA19</f>
        <v>-</v>
      </c>
      <c r="EH345" s="62"/>
      <c r="EI345" s="63"/>
      <c r="EJ345" s="64"/>
      <c r="EO345" s="65"/>
      <c r="EP345" s="65"/>
      <c r="EQ345" s="69"/>
      <c r="ER345" s="69"/>
      <c r="ES345" s="69"/>
      <c r="ET345" s="78"/>
      <c r="EU345" s="69"/>
      <c r="EV345" s="69"/>
      <c r="EW345" s="69"/>
      <c r="EX345" s="69"/>
      <c r="EY345" s="69"/>
      <c r="EZ345" s="69"/>
      <c r="FA345" s="69"/>
      <c r="FB345" s="73"/>
      <c r="FH345" s="84">
        <f t="shared" si="389"/>
        <v>0</v>
      </c>
      <c r="FI345" s="84">
        <f t="shared" si="390"/>
        <v>1</v>
      </c>
      <c r="FJ345" s="85" t="s">
        <v>1570</v>
      </c>
    </row>
    <row r="346" spans="100:166" x14ac:dyDescent="0.25">
      <c r="CV346">
        <f t="shared" ca="1" si="388"/>
        <v>1</v>
      </c>
      <c r="CW346" s="58" t="str">
        <f>Moria!W26</f>
        <v/>
      </c>
      <c r="DC346" s="84">
        <f t="shared" si="387"/>
        <v>1</v>
      </c>
      <c r="DD346">
        <f>'Eastern Kingdoms'!AP20</f>
        <v>0</v>
      </c>
      <c r="DE346" t="str">
        <f>'Eastern Kingdoms'!AA20</f>
        <v>Khandish Warrior</v>
      </c>
      <c r="DF346" s="84" t="str">
        <f>'Eastern Kingdoms'!CA20</f>
        <v>-</v>
      </c>
      <c r="EH346" s="62"/>
      <c r="EI346" s="63"/>
      <c r="EJ346" s="64"/>
      <c r="EO346" s="65"/>
      <c r="EP346" s="65"/>
      <c r="EQ346" s="69"/>
      <c r="ER346" s="69"/>
      <c r="ES346" s="69"/>
      <c r="ET346" s="78"/>
      <c r="EU346" s="69"/>
      <c r="EV346" s="69"/>
      <c r="EW346" s="69"/>
      <c r="EX346" s="69"/>
      <c r="EY346" s="69"/>
      <c r="EZ346" s="69"/>
      <c r="FA346" s="69"/>
      <c r="FB346" s="73"/>
      <c r="FH346" s="84">
        <f t="shared" si="389"/>
        <v>0</v>
      </c>
      <c r="FI346" s="84">
        <f t="shared" si="390"/>
        <v>1</v>
      </c>
      <c r="FJ346" s="85" t="s">
        <v>1571</v>
      </c>
    </row>
    <row r="347" spans="100:166" x14ac:dyDescent="0.25">
      <c r="CV347">
        <f t="shared" ca="1" si="388"/>
        <v>1</v>
      </c>
      <c r="CW347" s="58" t="str">
        <f>Moria!W27</f>
        <v/>
      </c>
      <c r="DC347" s="84">
        <f t="shared" si="387"/>
        <v>1</v>
      </c>
      <c r="DD347">
        <f>'Eastern Kingdoms'!AP21</f>
        <v>0</v>
      </c>
      <c r="DE347" t="str">
        <f>'Eastern Kingdoms'!AA21</f>
        <v>Khandish Charioteer</v>
      </c>
      <c r="DF347" s="84" t="str">
        <f>'Eastern Kingdoms'!CA21</f>
        <v>-</v>
      </c>
      <c r="EE347" s="65"/>
      <c r="EH347" s="62"/>
      <c r="EI347" s="63"/>
      <c r="EJ347" s="64"/>
      <c r="EO347" s="65"/>
      <c r="EP347" s="65"/>
      <c r="EQ347" s="69"/>
      <c r="ER347" s="69"/>
      <c r="ES347" s="69"/>
      <c r="ET347" s="78"/>
      <c r="EU347" s="69"/>
      <c r="EV347" s="69"/>
      <c r="EW347" s="69"/>
      <c r="EX347" s="69"/>
      <c r="EY347" s="69"/>
      <c r="EZ347" s="69"/>
      <c r="FA347" s="69"/>
      <c r="FB347" s="73"/>
      <c r="FH347" s="84">
        <f t="shared" si="389"/>
        <v>0</v>
      </c>
      <c r="FI347" s="84">
        <f t="shared" si="390"/>
        <v>1</v>
      </c>
      <c r="FJ347" s="85" t="str">
        <f>""</f>
        <v/>
      </c>
    </row>
    <row r="348" spans="100:166" x14ac:dyDescent="0.25">
      <c r="CV348">
        <f t="shared" ca="1" si="388"/>
        <v>1</v>
      </c>
      <c r="CW348" s="58" t="str">
        <f>Moria!W28</f>
        <v/>
      </c>
      <c r="DC348" s="84">
        <f t="shared" si="387"/>
        <v>1</v>
      </c>
      <c r="DD348">
        <f>'Eastern Kingdoms'!AP22</f>
        <v>0</v>
      </c>
      <c r="DE348" t="str">
        <f>'Eastern Kingdoms'!AA22</f>
        <v>Khandish Charioteer</v>
      </c>
      <c r="DF348" s="84" t="str">
        <f>'Eastern Kingdoms'!CA22</f>
        <v>-</v>
      </c>
      <c r="EE348" s="65"/>
      <c r="EH348" s="62"/>
      <c r="EI348" s="63"/>
      <c r="EJ348" s="64"/>
      <c r="EO348" s="65"/>
      <c r="EP348" s="65"/>
      <c r="EQ348" s="69"/>
      <c r="ER348" s="69"/>
      <c r="ES348" s="69"/>
      <c r="ET348" s="78"/>
      <c r="EU348" s="69"/>
      <c r="EV348" s="69"/>
      <c r="EW348" s="69"/>
      <c r="EX348" s="69"/>
      <c r="EY348" s="84" t="str">
        <f>""</f>
        <v/>
      </c>
      <c r="EZ348" s="84" t="str">
        <f>""</f>
        <v/>
      </c>
      <c r="FA348" s="84" t="str">
        <f>""</f>
        <v/>
      </c>
      <c r="FB348" s="84" t="str">
        <f>""</f>
        <v/>
      </c>
      <c r="FH348" s="84">
        <f t="shared" si="389"/>
        <v>1</v>
      </c>
      <c r="FI348" s="84">
        <f t="shared" si="390"/>
        <v>1</v>
      </c>
      <c r="FJ348" s="85" t="s">
        <v>1572</v>
      </c>
    </row>
    <row r="349" spans="100:166" x14ac:dyDescent="0.25">
      <c r="CV349">
        <f t="shared" ca="1" si="388"/>
        <v>1</v>
      </c>
      <c r="CW349" s="58" t="str">
        <f>Moria!W29</f>
        <v/>
      </c>
      <c r="DC349" s="84">
        <f t="shared" si="387"/>
        <v>1</v>
      </c>
      <c r="DD349">
        <f>'Eastern Kingdoms'!AP23</f>
        <v>0</v>
      </c>
      <c r="DE349" t="str">
        <f>'Eastern Kingdoms'!AA23</f>
        <v>Khandish Horseman</v>
      </c>
      <c r="DF349" s="84" t="str">
        <f>'Eastern Kingdoms'!CA23</f>
        <v>-</v>
      </c>
      <c r="EE349" s="65"/>
      <c r="EH349" s="62"/>
      <c r="EI349" s="63"/>
      <c r="EJ349" s="64"/>
      <c r="EO349" s="65"/>
      <c r="EP349" s="65"/>
      <c r="EQ349" s="69"/>
      <c r="ER349" s="69"/>
      <c r="ES349" s="69"/>
      <c r="ET349" s="78"/>
      <c r="EU349" s="69"/>
      <c r="EV349" s="69"/>
      <c r="EW349" s="69"/>
      <c r="EX349" s="69"/>
      <c r="EY349" s="84" t="str">
        <f>""</f>
        <v/>
      </c>
      <c r="EZ349" s="84" t="str">
        <f>""</f>
        <v/>
      </c>
      <c r="FA349" s="84" t="str">
        <f>""</f>
        <v/>
      </c>
      <c r="FB349" s="84" t="str">
        <f>""</f>
        <v/>
      </c>
      <c r="FH349" s="84">
        <f t="shared" si="389"/>
        <v>0</v>
      </c>
      <c r="FI349" s="84">
        <f t="shared" si="390"/>
        <v>1</v>
      </c>
      <c r="FJ349" s="85" t="s">
        <v>2070</v>
      </c>
    </row>
    <row r="350" spans="100:166" x14ac:dyDescent="0.25">
      <c r="CV350">
        <f t="shared" ca="1" si="388"/>
        <v>1</v>
      </c>
      <c r="CW350" s="58" t="str">
        <f>Moria!W30</f>
        <v/>
      </c>
      <c r="DC350" s="84">
        <f t="shared" si="387"/>
        <v>1</v>
      </c>
      <c r="DD350">
        <f>'Eastern Kingdoms'!AP24</f>
        <v>0</v>
      </c>
      <c r="DE350" t="str">
        <f>'Eastern Kingdoms'!AA24</f>
        <v>Khandish Horseman (can't shoot)</v>
      </c>
      <c r="DF350" s="84" t="str">
        <f>'Eastern Kingdoms'!CA24</f>
        <v>-</v>
      </c>
      <c r="EE350" s="65"/>
      <c r="EH350" s="62"/>
      <c r="EI350" s="63"/>
      <c r="EJ350" s="64"/>
      <c r="EO350" s="65"/>
      <c r="EP350" s="65"/>
      <c r="EQ350" s="69"/>
      <c r="ER350" s="69"/>
      <c r="ES350" s="69"/>
      <c r="ET350" s="78"/>
      <c r="EU350" s="69"/>
      <c r="EV350" s="69"/>
      <c r="EW350" s="69"/>
      <c r="EX350" s="69"/>
      <c r="EY350" s="84" t="str">
        <f>""</f>
        <v/>
      </c>
      <c r="EZ350" s="84" t="str">
        <f>""</f>
        <v/>
      </c>
      <c r="FA350" s="84" t="str">
        <f>""</f>
        <v/>
      </c>
      <c r="FB350" s="84" t="str">
        <f>""</f>
        <v/>
      </c>
      <c r="FH350" s="84">
        <f t="shared" si="389"/>
        <v>0</v>
      </c>
      <c r="FI350" s="84">
        <f t="shared" si="390"/>
        <v>1</v>
      </c>
      <c r="FJ350" s="85" t="str">
        <f>""</f>
        <v/>
      </c>
    </row>
    <row r="351" spans="100:166" x14ac:dyDescent="0.25">
      <c r="CV351">
        <f t="shared" ca="1" si="388"/>
        <v>1</v>
      </c>
      <c r="CW351" s="58" t="str">
        <f>Moria!W31</f>
        <v/>
      </c>
      <c r="DC351" s="84">
        <f t="shared" si="387"/>
        <v>1</v>
      </c>
      <c r="DD351" s="84"/>
      <c r="DE351" s="84"/>
      <c r="DF351" s="84"/>
      <c r="EE351" s="65"/>
      <c r="EH351" s="62"/>
      <c r="EI351" s="63"/>
      <c r="EJ351" s="64"/>
      <c r="EO351" s="65"/>
      <c r="EP351" s="65"/>
      <c r="EQ351" s="69"/>
      <c r="ER351" s="69"/>
      <c r="ES351" s="69"/>
      <c r="ET351" s="78"/>
      <c r="EU351" s="69"/>
      <c r="EV351" s="69"/>
      <c r="EW351" s="69"/>
      <c r="EX351" s="69"/>
      <c r="EY351" s="84" t="str">
        <f>""</f>
        <v/>
      </c>
      <c r="EZ351" s="84" t="str">
        <f>""</f>
        <v/>
      </c>
      <c r="FA351" s="84" t="str">
        <f>""</f>
        <v/>
      </c>
      <c r="FB351" s="84" t="str">
        <f>""</f>
        <v/>
      </c>
      <c r="FH351" s="84">
        <f t="shared" si="389"/>
        <v>1</v>
      </c>
      <c r="FI351" s="84">
        <f t="shared" si="390"/>
        <v>1</v>
      </c>
      <c r="FJ351" s="85" t="s">
        <v>758</v>
      </c>
    </row>
    <row r="352" spans="100:166" x14ac:dyDescent="0.25">
      <c r="CV352">
        <f t="shared" ca="1" si="388"/>
        <v>1</v>
      </c>
      <c r="CW352" s="58" t="str">
        <f>Moria!W32</f>
        <v/>
      </c>
      <c r="DC352" s="84">
        <f t="shared" si="387"/>
        <v>1</v>
      </c>
      <c r="EE352" s="65"/>
      <c r="EH352" s="62"/>
      <c r="EI352" s="63"/>
      <c r="EJ352" s="64"/>
      <c r="EO352" s="65"/>
      <c r="EP352" s="65"/>
      <c r="EQ352" s="69"/>
      <c r="ER352" s="69"/>
      <c r="ES352" s="69"/>
      <c r="ET352" s="78"/>
      <c r="EU352" s="69"/>
      <c r="EV352" s="69"/>
      <c r="EW352" s="69"/>
      <c r="EX352" s="69"/>
      <c r="EY352" s="84" t="str">
        <f>""</f>
        <v/>
      </c>
      <c r="EZ352" s="84" t="str">
        <f>""</f>
        <v/>
      </c>
      <c r="FA352" s="84" t="str">
        <f>""</f>
        <v/>
      </c>
      <c r="FB352" s="84" t="str">
        <f>""</f>
        <v/>
      </c>
      <c r="FH352" s="84">
        <f t="shared" si="389"/>
        <v>0</v>
      </c>
      <c r="FI352" s="84">
        <f t="shared" si="390"/>
        <v>1</v>
      </c>
      <c r="FJ352" s="85" t="s">
        <v>1236</v>
      </c>
    </row>
    <row r="353" spans="100:166" x14ac:dyDescent="0.25">
      <c r="CV353">
        <f t="shared" ca="1" si="388"/>
        <v>1</v>
      </c>
      <c r="CW353" s="58" t="str">
        <f>Moria!W33</f>
        <v/>
      </c>
      <c r="DC353" s="84">
        <f t="shared" si="387"/>
        <v>1</v>
      </c>
      <c r="DD353">
        <f>Moria!S3</f>
        <v>0</v>
      </c>
      <c r="DE353" t="str">
        <f>Moria!B3</f>
        <v>Durbûrz, the Goblin King of Moria</v>
      </c>
      <c r="DF353" t="str">
        <f>Moria!CW3</f>
        <v>-</v>
      </c>
      <c r="EE353" s="65"/>
      <c r="EH353" s="62"/>
      <c r="EI353" s="63"/>
      <c r="EJ353" s="64"/>
      <c r="EO353" s="65"/>
      <c r="EP353" s="65"/>
      <c r="EQ353" s="69"/>
      <c r="ER353" s="69"/>
      <c r="ES353" s="69"/>
      <c r="ET353" s="78"/>
      <c r="EU353" s="69"/>
      <c r="EV353" s="69"/>
      <c r="EW353" s="69"/>
      <c r="EX353" s="69"/>
      <c r="EY353" s="84" t="str">
        <f>""</f>
        <v/>
      </c>
      <c r="EZ353" s="84" t="str">
        <f>""</f>
        <v/>
      </c>
      <c r="FA353" s="84" t="str">
        <f>""</f>
        <v/>
      </c>
      <c r="FB353" s="84" t="str">
        <f>""</f>
        <v/>
      </c>
      <c r="FH353" s="84">
        <f t="shared" si="389"/>
        <v>0</v>
      </c>
      <c r="FI353" s="84">
        <f t="shared" si="390"/>
        <v>1</v>
      </c>
      <c r="FJ353" s="85" t="str">
        <f>""</f>
        <v/>
      </c>
    </row>
    <row r="354" spans="100:166" x14ac:dyDescent="0.25">
      <c r="CV354">
        <f t="shared" ca="1" si="388"/>
        <v>1</v>
      </c>
      <c r="CW354" s="58" t="str">
        <f>Moria!W34</f>
        <v/>
      </c>
      <c r="DC354" s="84">
        <f t="shared" si="387"/>
        <v>1</v>
      </c>
      <c r="DD354">
        <f>Moria!S4</f>
        <v>0</v>
      </c>
      <c r="DE354" t="str">
        <f>Moria!B4</f>
        <v>Drûzhag the Beastcaller</v>
      </c>
      <c r="DF354" s="84" t="str">
        <f>Moria!CW4</f>
        <v>-</v>
      </c>
      <c r="EH354" s="62"/>
      <c r="EI354" s="63"/>
      <c r="EJ354" s="64"/>
      <c r="EO354" s="65"/>
      <c r="EP354" s="65"/>
      <c r="EQ354" s="69"/>
      <c r="ER354" s="69"/>
      <c r="ES354" s="69"/>
      <c r="ET354" s="78"/>
      <c r="EU354" s="69"/>
      <c r="EV354" s="69"/>
      <c r="EW354" s="69"/>
      <c r="EX354" s="69"/>
      <c r="EY354" s="69" t="str">
        <f>""</f>
        <v/>
      </c>
      <c r="EZ354" s="69" t="str">
        <f>""</f>
        <v/>
      </c>
      <c r="FA354" s="69" t="str">
        <f>""</f>
        <v/>
      </c>
      <c r="FB354" s="73" t="str">
        <f>""</f>
        <v/>
      </c>
      <c r="FH354" s="84">
        <f t="shared" si="389"/>
        <v>1</v>
      </c>
      <c r="FI354" s="84">
        <f t="shared" si="390"/>
        <v>1</v>
      </c>
      <c r="FJ354" s="85" t="s">
        <v>997</v>
      </c>
    </row>
    <row r="355" spans="100:166" x14ac:dyDescent="0.25">
      <c r="CV355">
        <f t="shared" ca="1" si="388"/>
        <v>1</v>
      </c>
      <c r="CW355" s="58" t="str">
        <f>Moria!W35</f>
        <v/>
      </c>
      <c r="DC355" s="84">
        <f t="shared" si="387"/>
        <v>1</v>
      </c>
      <c r="DD355">
        <f>Moria!S5</f>
        <v>0</v>
      </c>
      <c r="DE355" t="str">
        <f>Moria!B5</f>
        <v>Grôblog</v>
      </c>
      <c r="DF355" s="84" t="str">
        <f>Moria!CW5</f>
        <v>-</v>
      </c>
      <c r="EE355" s="65"/>
      <c r="EH355" s="62"/>
      <c r="EI355" s="63"/>
      <c r="EJ355" s="64"/>
      <c r="EO355" s="65"/>
      <c r="EP355" s="65"/>
      <c r="EQ355" s="69"/>
      <c r="ER355" s="69"/>
      <c r="ES355" s="69"/>
      <c r="ET355" s="78"/>
      <c r="EU355" s="69"/>
      <c r="EV355" s="69"/>
      <c r="EW355" s="69"/>
      <c r="EX355" s="69"/>
      <c r="EY355" s="69" t="str">
        <f>""</f>
        <v/>
      </c>
      <c r="EZ355" s="69" t="str">
        <f>""</f>
        <v/>
      </c>
      <c r="FA355" s="69" t="str">
        <f>""</f>
        <v/>
      </c>
      <c r="FB355" s="73" t="str">
        <f>""</f>
        <v/>
      </c>
      <c r="FH355" s="84">
        <f t="shared" si="389"/>
        <v>0</v>
      </c>
      <c r="FI355" s="84">
        <f t="shared" si="390"/>
        <v>1</v>
      </c>
      <c r="FJ355" s="85" t="s">
        <v>1573</v>
      </c>
    </row>
    <row r="356" spans="100:166" x14ac:dyDescent="0.25">
      <c r="CV356">
        <f t="shared" ca="1" si="388"/>
        <v>1</v>
      </c>
      <c r="CW356" s="58" t="str">
        <f>Moria!W36</f>
        <v/>
      </c>
      <c r="DC356" s="84">
        <f t="shared" si="387"/>
        <v>1</v>
      </c>
      <c r="DD356">
        <f>Moria!S6</f>
        <v>0</v>
      </c>
      <c r="DE356" t="str">
        <f>Moria!B6</f>
        <v>Wild Warg Chieftain</v>
      </c>
      <c r="DF356" s="84" t="str">
        <f>Moria!CW6</f>
        <v>-</v>
      </c>
      <c r="EE356" s="65"/>
      <c r="EH356" s="62"/>
      <c r="EI356" s="63"/>
      <c r="EJ356" s="64"/>
      <c r="EO356" s="65"/>
      <c r="EP356" s="65"/>
      <c r="EQ356" s="69"/>
      <c r="ER356" s="69"/>
      <c r="ES356" s="69"/>
      <c r="ET356" s="78"/>
      <c r="EU356" s="69"/>
      <c r="EV356" s="69"/>
      <c r="EW356" s="69"/>
      <c r="EX356" s="69"/>
      <c r="EY356" s="69" t="str">
        <f>""</f>
        <v/>
      </c>
      <c r="EZ356" s="69" t="str">
        <f>""</f>
        <v/>
      </c>
      <c r="FA356" s="69" t="str">
        <f>""</f>
        <v/>
      </c>
      <c r="FB356" s="73" t="str">
        <f>""</f>
        <v/>
      </c>
      <c r="FH356" s="84">
        <f t="shared" si="389"/>
        <v>0</v>
      </c>
      <c r="FI356" s="84">
        <f t="shared" si="390"/>
        <v>1</v>
      </c>
      <c r="FJ356" s="85" t="s">
        <v>1574</v>
      </c>
    </row>
    <row r="357" spans="100:166" x14ac:dyDescent="0.25">
      <c r="CV357">
        <f t="shared" ca="1" si="388"/>
        <v>1</v>
      </c>
      <c r="CW357" s="58" t="str">
        <f>Moria!W37</f>
        <v/>
      </c>
      <c r="DC357" s="84">
        <f t="shared" si="387"/>
        <v>1</v>
      </c>
      <c r="DD357">
        <f>Moria!S7</f>
        <v>0</v>
      </c>
      <c r="DE357" t="str">
        <f>Moria!B7</f>
        <v>Moria Goblin Captain</v>
      </c>
      <c r="DF357" s="84" t="str">
        <f>Moria!CW7</f>
        <v>-</v>
      </c>
      <c r="EE357" s="65"/>
      <c r="EH357" s="62"/>
      <c r="EI357" s="63"/>
      <c r="EJ357" s="64"/>
      <c r="EO357" s="65"/>
      <c r="EP357" s="65"/>
      <c r="EQ357" s="69"/>
      <c r="ER357" s="69"/>
      <c r="ES357" s="69"/>
      <c r="ET357" s="78"/>
      <c r="EU357" s="69"/>
      <c r="EV357" s="69"/>
      <c r="EW357" s="69"/>
      <c r="EX357" s="69"/>
      <c r="EY357" s="69" t="str">
        <f>""</f>
        <v/>
      </c>
      <c r="EZ357" s="69" t="str">
        <f>""</f>
        <v/>
      </c>
      <c r="FA357" s="69" t="str">
        <f>""</f>
        <v/>
      </c>
      <c r="FB357" s="73" t="str">
        <f>""</f>
        <v/>
      </c>
      <c r="FH357" s="84">
        <f t="shared" si="389"/>
        <v>0</v>
      </c>
      <c r="FI357" s="84">
        <f t="shared" si="390"/>
        <v>1</v>
      </c>
      <c r="FJ357" s="85" t="str">
        <f>""</f>
        <v/>
      </c>
    </row>
    <row r="358" spans="100:166" x14ac:dyDescent="0.25">
      <c r="CV358">
        <f t="shared" ca="1" si="388"/>
        <v>1</v>
      </c>
      <c r="CW358" s="58" t="str">
        <f>Moria!W38</f>
        <v/>
      </c>
      <c r="DC358" s="84">
        <f t="shared" si="387"/>
        <v>1</v>
      </c>
      <c r="DD358">
        <f>Moria!S8</f>
        <v>0</v>
      </c>
      <c r="DE358" t="str">
        <f>Moria!B8</f>
        <v>Moria Goblin Captain</v>
      </c>
      <c r="DF358" s="84" t="str">
        <f>Moria!CW8</f>
        <v>-</v>
      </c>
      <c r="EE358" s="65"/>
      <c r="EH358" s="62"/>
      <c r="EI358" s="63"/>
      <c r="EJ358" s="64"/>
      <c r="EO358" s="65"/>
      <c r="EP358" s="65"/>
      <c r="EQ358" s="69"/>
      <c r="ER358" s="69"/>
      <c r="ES358" s="69"/>
      <c r="ET358" s="78"/>
      <c r="EU358" s="69"/>
      <c r="EV358" s="69"/>
      <c r="EW358" s="69"/>
      <c r="EX358" s="69"/>
      <c r="EY358" s="69" t="str">
        <f>""</f>
        <v/>
      </c>
      <c r="EZ358" s="69" t="str">
        <f>""</f>
        <v/>
      </c>
      <c r="FA358" s="69" t="str">
        <f>""</f>
        <v/>
      </c>
      <c r="FB358" s="73" t="str">
        <f>""</f>
        <v/>
      </c>
      <c r="FH358" s="84">
        <f t="shared" si="389"/>
        <v>1</v>
      </c>
      <c r="FI358" s="84">
        <f t="shared" si="390"/>
        <v>1</v>
      </c>
      <c r="FJ358" s="85" t="s">
        <v>1002</v>
      </c>
    </row>
    <row r="359" spans="100:166" x14ac:dyDescent="0.25">
      <c r="CV359">
        <f t="shared" ca="1" si="388"/>
        <v>1</v>
      </c>
      <c r="CW359" s="58" t="str">
        <f>Moria!W39</f>
        <v/>
      </c>
      <c r="DC359" s="84">
        <f t="shared" si="387"/>
        <v>1</v>
      </c>
      <c r="DD359">
        <f>Moria!S9</f>
        <v>0</v>
      </c>
      <c r="DE359" t="str">
        <f>Moria!B9</f>
        <v>Moria Goblin Captain</v>
      </c>
      <c r="DF359" s="84" t="str">
        <f>Moria!CW9</f>
        <v>-</v>
      </c>
      <c r="EE359" s="65"/>
      <c r="EH359" s="62"/>
      <c r="EI359" s="63"/>
      <c r="EJ359" s="64"/>
      <c r="EO359" s="65"/>
      <c r="EP359" s="65"/>
      <c r="EQ359" s="69"/>
      <c r="ER359" s="69"/>
      <c r="ES359" s="69"/>
      <c r="ET359" s="78"/>
      <c r="EU359" s="69"/>
      <c r="EV359" s="69"/>
      <c r="EW359" s="69"/>
      <c r="EX359" s="69"/>
      <c r="EY359" s="69" t="str">
        <f>""</f>
        <v/>
      </c>
      <c r="EZ359" s="69" t="str">
        <f>""</f>
        <v/>
      </c>
      <c r="FA359" s="69" t="str">
        <f>""</f>
        <v/>
      </c>
      <c r="FB359" s="73" t="str">
        <f>""</f>
        <v/>
      </c>
      <c r="FH359" s="84">
        <f t="shared" si="389"/>
        <v>0</v>
      </c>
      <c r="FI359" s="84">
        <f t="shared" si="390"/>
        <v>1</v>
      </c>
      <c r="FJ359" s="85" t="s">
        <v>2071</v>
      </c>
    </row>
    <row r="360" spans="100:166" x14ac:dyDescent="0.25">
      <c r="CV360">
        <f t="shared" ca="1" si="388"/>
        <v>1</v>
      </c>
      <c r="CW360" s="58" t="str">
        <f>Moria!W40</f>
        <v/>
      </c>
      <c r="DC360" s="84">
        <f t="shared" si="387"/>
        <v>1</v>
      </c>
      <c r="DD360">
        <f>Moria!S10</f>
        <v>0</v>
      </c>
      <c r="DE360" t="str">
        <f>Moria!B10</f>
        <v>Moria Goblin Captain</v>
      </c>
      <c r="DF360" s="84" t="str">
        <f>Moria!CW10</f>
        <v>-</v>
      </c>
      <c r="EE360" s="65"/>
      <c r="EH360" s="62"/>
      <c r="EI360" s="63"/>
      <c r="EJ360" s="64"/>
      <c r="EO360" s="65"/>
      <c r="EP360" s="65"/>
      <c r="EQ360" s="69"/>
      <c r="ER360" s="69"/>
      <c r="ES360" s="69"/>
      <c r="ET360" s="78"/>
      <c r="EU360" s="69"/>
      <c r="EV360" s="69"/>
      <c r="EW360" s="69"/>
      <c r="EX360" s="69"/>
      <c r="EY360" s="69" t="str">
        <f>""</f>
        <v/>
      </c>
      <c r="EZ360" s="69" t="str">
        <f>""</f>
        <v/>
      </c>
      <c r="FA360" s="69" t="str">
        <f>""</f>
        <v/>
      </c>
      <c r="FB360" s="73" t="str">
        <f>""</f>
        <v/>
      </c>
      <c r="FH360" s="84">
        <f t="shared" si="389"/>
        <v>0</v>
      </c>
      <c r="FI360" s="84">
        <f t="shared" si="390"/>
        <v>1</v>
      </c>
      <c r="FJ360" s="85" t="str">
        <f>""</f>
        <v/>
      </c>
    </row>
    <row r="361" spans="100:166" x14ac:dyDescent="0.25">
      <c r="CV361">
        <f t="shared" ca="1" si="388"/>
        <v>1</v>
      </c>
      <c r="CW361" s="58" t="str">
        <f>Moria!W41</f>
        <v/>
      </c>
      <c r="DC361" s="84">
        <f t="shared" si="387"/>
        <v>1</v>
      </c>
      <c r="DD361">
        <f>Moria!S11</f>
        <v>0</v>
      </c>
      <c r="DE361" t="str">
        <f>Moria!B11</f>
        <v>Moria Goblin Shaman</v>
      </c>
      <c r="DF361" s="84" t="str">
        <f>Moria!CW11</f>
        <v>-</v>
      </c>
      <c r="EE361" s="65"/>
      <c r="EH361" s="62"/>
      <c r="EI361" s="63"/>
      <c r="EJ361" s="64"/>
      <c r="FH361" s="84">
        <f t="shared" si="389"/>
        <v>1</v>
      </c>
      <c r="FI361" s="84">
        <f t="shared" si="390"/>
        <v>1</v>
      </c>
      <c r="FJ361" s="85" t="s">
        <v>1003</v>
      </c>
    </row>
    <row r="362" spans="100:166" x14ac:dyDescent="0.25">
      <c r="CV362">
        <f t="shared" ca="1" si="388"/>
        <v>1</v>
      </c>
      <c r="CW362" s="58" t="str">
        <f>Moria!W42</f>
        <v/>
      </c>
      <c r="DC362" s="84">
        <f t="shared" si="387"/>
        <v>1</v>
      </c>
      <c r="DD362">
        <f>Moria!S12</f>
        <v>0</v>
      </c>
      <c r="DE362" t="str">
        <f>Moria!B12</f>
        <v>Gundabad Blackshield Captain</v>
      </c>
      <c r="DF362" s="84" t="str">
        <f>Moria!CW12</f>
        <v>-</v>
      </c>
      <c r="EE362" s="65"/>
      <c r="EH362" s="62"/>
      <c r="EI362" s="63"/>
      <c r="EJ362" s="64"/>
      <c r="EO362" s="65"/>
      <c r="EP362" s="65"/>
      <c r="EQ362" s="69"/>
      <c r="ER362" s="69"/>
      <c r="ES362" s="69"/>
      <c r="ET362" s="78"/>
      <c r="EU362" s="69"/>
      <c r="EV362" s="69"/>
      <c r="EW362" s="69"/>
      <c r="EX362" s="69"/>
      <c r="EY362" s="69"/>
      <c r="EZ362" s="69"/>
      <c r="FA362" s="69"/>
      <c r="FB362" s="73"/>
      <c r="FH362" s="84">
        <f t="shared" si="389"/>
        <v>0</v>
      </c>
      <c r="FI362" s="84">
        <f t="shared" si="390"/>
        <v>1</v>
      </c>
      <c r="FJ362" s="85" t="s">
        <v>1575</v>
      </c>
    </row>
    <row r="363" spans="100:166" x14ac:dyDescent="0.25">
      <c r="CV363">
        <f t="shared" ca="1" si="388"/>
        <v>1</v>
      </c>
      <c r="CW363" s="58" t="str">
        <f>Moria!W43</f>
        <v/>
      </c>
      <c r="DC363" s="84">
        <f t="shared" si="387"/>
        <v>1</v>
      </c>
      <c r="DD363">
        <f>Moria!S13</f>
        <v>0</v>
      </c>
      <c r="DE363" t="str">
        <f>Moria!B13</f>
        <v>Gundabad Blackshield Shaman</v>
      </c>
      <c r="DF363" s="84" t="str">
        <f>Moria!CW13</f>
        <v>-</v>
      </c>
      <c r="EE363" s="65"/>
      <c r="EH363" s="62"/>
      <c r="EI363" s="63"/>
      <c r="EJ363" s="64"/>
      <c r="EO363" s="65"/>
      <c r="EP363" s="65"/>
      <c r="EQ363" s="69"/>
      <c r="ER363" s="69"/>
      <c r="ES363" s="69"/>
      <c r="ET363" s="78"/>
      <c r="EU363" s="69"/>
      <c r="EV363" s="69"/>
      <c r="EW363" s="69"/>
      <c r="EX363" s="69"/>
      <c r="FB363" s="73"/>
      <c r="FH363" s="84">
        <f t="shared" si="389"/>
        <v>0</v>
      </c>
      <c r="FI363" s="84">
        <f t="shared" si="390"/>
        <v>1</v>
      </c>
      <c r="FJ363" s="85" t="s">
        <v>1576</v>
      </c>
    </row>
    <row r="364" spans="100:166" x14ac:dyDescent="0.25">
      <c r="CV364">
        <f t="shared" ca="1" si="388"/>
        <v>1</v>
      </c>
      <c r="CW364" s="58" t="str">
        <f>Moria!W44</f>
        <v/>
      </c>
      <c r="DC364" s="84">
        <f t="shared" si="387"/>
        <v>1</v>
      </c>
      <c r="DD364">
        <f>Moria!S14</f>
        <v>0</v>
      </c>
      <c r="DE364" t="str">
        <f>Moria!B14</f>
        <v>Ashrâk</v>
      </c>
      <c r="DF364" s="84" t="str">
        <f>Moria!CW14</f>
        <v>-</v>
      </c>
      <c r="EE364" s="65"/>
      <c r="EH364" s="62"/>
      <c r="EI364" s="63"/>
      <c r="EJ364" s="64"/>
      <c r="FH364" s="84">
        <f t="shared" si="389"/>
        <v>0</v>
      </c>
      <c r="FI364" s="84">
        <f t="shared" si="390"/>
        <v>1</v>
      </c>
      <c r="FJ364" s="85" t="str">
        <f>""</f>
        <v/>
      </c>
    </row>
    <row r="365" spans="100:166" x14ac:dyDescent="0.25">
      <c r="CV365">
        <f t="shared" ca="1" si="388"/>
        <v>1</v>
      </c>
      <c r="CW365" s="58" t="str">
        <f>Moria!W45</f>
        <v/>
      </c>
      <c r="DC365" s="84">
        <f t="shared" si="387"/>
        <v>1</v>
      </c>
      <c r="DD365">
        <f>Moria!S15</f>
        <v>0</v>
      </c>
      <c r="DE365" t="str">
        <f>Moria!B15</f>
        <v>The Balrog</v>
      </c>
      <c r="DF365" s="84" t="str">
        <f>Moria!CW15</f>
        <v>-</v>
      </c>
      <c r="EE365" s="65"/>
      <c r="EH365" s="62"/>
      <c r="EI365" s="63"/>
      <c r="EJ365" s="64"/>
      <c r="FH365" s="84">
        <f t="shared" si="389"/>
        <v>1</v>
      </c>
      <c r="FI365" s="84">
        <f t="shared" si="390"/>
        <v>1</v>
      </c>
      <c r="FJ365" s="85" t="s">
        <v>1577</v>
      </c>
    </row>
    <row r="366" spans="100:166" x14ac:dyDescent="0.25">
      <c r="CV366">
        <f t="shared" ca="1" si="388"/>
        <v>1</v>
      </c>
      <c r="CW366" s="58" t="str">
        <f>Moria!W46</f>
        <v/>
      </c>
      <c r="DC366" s="84">
        <f t="shared" si="387"/>
        <v>1</v>
      </c>
      <c r="DD366">
        <f>Moria!S16</f>
        <v>0</v>
      </c>
      <c r="DE366" t="str">
        <f>Moria!B16</f>
        <v>Dragon</v>
      </c>
      <c r="DF366" s="84" t="str">
        <f>Moria!CW16</f>
        <v>-</v>
      </c>
      <c r="EE366" s="65"/>
      <c r="EH366" s="62"/>
      <c r="EI366" s="63"/>
      <c r="EJ366" s="64"/>
      <c r="EO366" s="65"/>
      <c r="EP366" s="65"/>
      <c r="EQ366" s="69"/>
      <c r="ER366" s="69"/>
      <c r="ES366" s="69"/>
      <c r="ET366" s="78"/>
      <c r="EU366" s="69"/>
      <c r="EV366" s="69"/>
      <c r="EW366" s="69"/>
      <c r="EX366" s="69"/>
      <c r="EY366" s="69"/>
      <c r="EZ366" s="69"/>
      <c r="FA366" s="69"/>
      <c r="FB366" s="73"/>
      <c r="FH366" s="84">
        <f t="shared" si="389"/>
        <v>0</v>
      </c>
      <c r="FI366" s="84">
        <f t="shared" si="390"/>
        <v>1</v>
      </c>
      <c r="FJ366" s="85" t="s">
        <v>1578</v>
      </c>
    </row>
    <row r="367" spans="100:166" x14ac:dyDescent="0.25">
      <c r="CV367">
        <f t="shared" ca="1" si="388"/>
        <v>1</v>
      </c>
      <c r="CW367" s="58" t="str">
        <f>Moria!W47</f>
        <v/>
      </c>
      <c r="DC367" s="84">
        <f t="shared" si="387"/>
        <v>1</v>
      </c>
      <c r="DD367">
        <f>Moria!S17</f>
        <v>0</v>
      </c>
      <c r="DE367" t="str">
        <f>Moria!B17</f>
        <v>Dragon</v>
      </c>
      <c r="DF367" s="84" t="str">
        <f>Moria!CW17</f>
        <v>-</v>
      </c>
      <c r="EE367" s="65"/>
      <c r="EH367" s="62"/>
      <c r="EI367" s="63"/>
      <c r="EJ367" s="64"/>
      <c r="EO367" s="65"/>
      <c r="EP367" s="65"/>
      <c r="EQ367" s="69"/>
      <c r="ER367" s="69"/>
      <c r="ES367" s="69"/>
      <c r="ET367" s="78"/>
      <c r="EU367" s="69"/>
      <c r="EV367" s="69"/>
      <c r="EW367" s="69"/>
      <c r="EX367" s="69"/>
      <c r="EY367" s="69"/>
      <c r="EZ367" s="69"/>
      <c r="FA367" s="69"/>
      <c r="FB367" s="73"/>
      <c r="FH367" s="84">
        <f t="shared" si="389"/>
        <v>0</v>
      </c>
      <c r="FI367" s="84">
        <f t="shared" si="390"/>
        <v>1</v>
      </c>
      <c r="FJ367" s="85" t="s">
        <v>1579</v>
      </c>
    </row>
    <row r="368" spans="100:166" x14ac:dyDescent="0.25">
      <c r="CV368">
        <f t="shared" ca="1" si="388"/>
        <v>1</v>
      </c>
      <c r="CW368" s="58" t="str">
        <f>Moria!W48</f>
        <v/>
      </c>
      <c r="DC368" s="84">
        <f t="shared" si="387"/>
        <v>1</v>
      </c>
      <c r="DD368">
        <f>Moria!S18</f>
        <v>0</v>
      </c>
      <c r="DE368" t="str">
        <f>Moria!B18</f>
        <v>Dragon</v>
      </c>
      <c r="DF368" s="84" t="str">
        <f>Moria!CW18</f>
        <v>-</v>
      </c>
      <c r="EE368" s="65"/>
      <c r="EH368" s="62"/>
      <c r="EI368" s="63"/>
      <c r="EJ368" s="64"/>
      <c r="EO368" s="65"/>
      <c r="EP368" s="65"/>
      <c r="EQ368" s="69"/>
      <c r="ER368" s="69"/>
      <c r="ES368" s="69"/>
      <c r="ET368" s="78"/>
      <c r="EU368" s="69"/>
      <c r="EV368" s="69"/>
      <c r="EW368" s="69"/>
      <c r="EX368" s="69"/>
      <c r="EY368" s="69"/>
      <c r="EZ368" s="69"/>
      <c r="FA368" s="69"/>
      <c r="FB368" s="73"/>
      <c r="FH368" s="84">
        <f t="shared" si="389"/>
        <v>0</v>
      </c>
      <c r="FI368" s="84">
        <f t="shared" si="390"/>
        <v>1</v>
      </c>
      <c r="FJ368" s="85" t="s">
        <v>1580</v>
      </c>
    </row>
    <row r="369" spans="100:166" x14ac:dyDescent="0.25">
      <c r="CV369">
        <f t="shared" ca="1" si="388"/>
        <v>1</v>
      </c>
      <c r="CW369" s="58" t="str">
        <f>Moria!W49</f>
        <v/>
      </c>
      <c r="DC369" s="84">
        <f t="shared" si="387"/>
        <v>1</v>
      </c>
      <c r="DD369">
        <f>Moria!S19</f>
        <v>0</v>
      </c>
      <c r="DE369" t="str">
        <f>Moria!B19</f>
        <v>Dragon</v>
      </c>
      <c r="DF369" s="84" t="str">
        <f>Moria!CW19</f>
        <v>-</v>
      </c>
      <c r="EE369" s="65"/>
      <c r="EH369" s="62"/>
      <c r="EI369" s="63"/>
      <c r="EJ369" s="64"/>
      <c r="EO369" s="65"/>
      <c r="EP369" s="65"/>
      <c r="EQ369" s="69"/>
      <c r="ER369" s="69"/>
      <c r="ES369" s="69"/>
      <c r="ET369" s="78"/>
      <c r="EU369" s="69"/>
      <c r="EV369" s="69"/>
      <c r="EW369" s="69"/>
      <c r="EX369" s="69"/>
      <c r="EY369" s="69"/>
      <c r="EZ369" s="69"/>
      <c r="FA369" s="69"/>
      <c r="FB369" s="73"/>
      <c r="FH369" s="84">
        <f t="shared" si="389"/>
        <v>0</v>
      </c>
      <c r="FI369" s="84">
        <f t="shared" si="390"/>
        <v>1</v>
      </c>
      <c r="FJ369" s="85" t="s">
        <v>1581</v>
      </c>
    </row>
    <row r="370" spans="100:166" x14ac:dyDescent="0.25">
      <c r="CV370">
        <f t="shared" ca="1" si="388"/>
        <v>1</v>
      </c>
      <c r="CW370" s="58" t="str">
        <f>Moria!W50</f>
        <v/>
      </c>
      <c r="DC370" s="84">
        <f t="shared" si="387"/>
        <v>1</v>
      </c>
      <c r="DD370">
        <f>Moria!S20</f>
        <v>0</v>
      </c>
      <c r="DE370" t="str">
        <f>Moria!B20</f>
        <v>Cave Drake</v>
      </c>
      <c r="DF370" s="84" t="str">
        <f>Moria!CW20</f>
        <v>-</v>
      </c>
      <c r="EE370" s="65"/>
      <c r="EH370" s="62"/>
      <c r="EI370" s="63"/>
      <c r="EJ370" s="64"/>
      <c r="EO370" s="65"/>
      <c r="EP370" s="65"/>
      <c r="EQ370" s="69"/>
      <c r="ER370" s="69"/>
      <c r="ES370" s="69"/>
      <c r="ET370" s="78"/>
      <c r="EU370" s="69"/>
      <c r="EV370" s="69"/>
      <c r="EW370" s="69"/>
      <c r="EX370" s="69"/>
      <c r="EY370" s="69"/>
      <c r="EZ370" s="69"/>
      <c r="FA370" s="69"/>
      <c r="FB370" s="73"/>
      <c r="FH370" s="84">
        <f t="shared" si="389"/>
        <v>0</v>
      </c>
      <c r="FI370" s="84">
        <f t="shared" si="390"/>
        <v>1</v>
      </c>
      <c r="FJ370" s="85" t="s">
        <v>2072</v>
      </c>
    </row>
    <row r="371" spans="100:166" x14ac:dyDescent="0.25">
      <c r="CV371">
        <f t="shared" ca="1" si="388"/>
        <v>1</v>
      </c>
      <c r="CW371" s="58" t="str">
        <f>Moria!W51</f>
        <v/>
      </c>
      <c r="DC371" s="84">
        <f t="shared" si="387"/>
        <v>1</v>
      </c>
      <c r="DD371">
        <f>Moria!S21</f>
        <v>0</v>
      </c>
      <c r="DE371" t="str">
        <f>Moria!B21</f>
        <v>The Watcher in the Water</v>
      </c>
      <c r="DF371" s="84" t="str">
        <f>Moria!CW21</f>
        <v>-</v>
      </c>
      <c r="EE371" s="65"/>
      <c r="EH371" s="62"/>
      <c r="EI371" s="63"/>
      <c r="EJ371" s="64"/>
      <c r="EO371" s="65"/>
      <c r="EP371" s="65"/>
      <c r="EQ371" s="69"/>
      <c r="ER371" s="69"/>
      <c r="ES371" s="69"/>
      <c r="ET371" s="78"/>
      <c r="EU371" s="69"/>
      <c r="EV371" s="69"/>
      <c r="EW371" s="69"/>
      <c r="EX371" s="69"/>
      <c r="EY371" s="69"/>
      <c r="EZ371" s="69"/>
      <c r="FA371" s="69"/>
      <c r="FB371" s="73"/>
      <c r="FH371" s="84">
        <f t="shared" si="389"/>
        <v>0</v>
      </c>
      <c r="FI371" s="84">
        <f t="shared" si="390"/>
        <v>1</v>
      </c>
      <c r="FJ371" s="85" t="s">
        <v>1582</v>
      </c>
    </row>
    <row r="372" spans="100:166" x14ac:dyDescent="0.25">
      <c r="CV372">
        <f t="shared" ca="1" si="388"/>
        <v>1</v>
      </c>
      <c r="CW372" s="58" t="str">
        <f>Moria!W52</f>
        <v/>
      </c>
      <c r="DC372" s="84">
        <f t="shared" si="387"/>
        <v>1</v>
      </c>
      <c r="DD372">
        <f>Moria!S22</f>
        <v>0</v>
      </c>
      <c r="DE372" t="str">
        <f>Moria!B22</f>
        <v>Spider Queen</v>
      </c>
      <c r="DF372" s="84" t="str">
        <f>Moria!CW22</f>
        <v>-</v>
      </c>
      <c r="EE372" s="65"/>
      <c r="EH372" s="62"/>
      <c r="EI372" s="63"/>
      <c r="EJ372" s="64"/>
      <c r="EO372" s="65"/>
      <c r="EP372" s="65"/>
      <c r="EQ372" s="69"/>
      <c r="ER372" s="69"/>
      <c r="ES372" s="69"/>
      <c r="ET372" s="78"/>
      <c r="EU372" s="69"/>
      <c r="EV372" s="69"/>
      <c r="EW372" s="69"/>
      <c r="EX372" s="69"/>
      <c r="EY372" s="69"/>
      <c r="EZ372" s="69"/>
      <c r="FA372" s="69"/>
      <c r="FB372" s="73"/>
      <c r="FH372" s="84">
        <f t="shared" si="389"/>
        <v>0</v>
      </c>
      <c r="FI372" s="84">
        <f t="shared" si="390"/>
        <v>1</v>
      </c>
      <c r="FJ372" s="85" t="s">
        <v>1583</v>
      </c>
    </row>
    <row r="373" spans="100:166" x14ac:dyDescent="0.25">
      <c r="CV373">
        <f t="shared" ca="1" si="388"/>
        <v>1</v>
      </c>
      <c r="CW373" s="58" t="str">
        <f>Moria!W53</f>
        <v/>
      </c>
      <c r="DC373" s="84">
        <f t="shared" si="387"/>
        <v>1</v>
      </c>
      <c r="DD373" s="84"/>
      <c r="DE373" s="84"/>
      <c r="DF373" s="84"/>
      <c r="EE373" s="65"/>
      <c r="EH373" s="62"/>
      <c r="EI373" s="63"/>
      <c r="EJ373" s="64"/>
      <c r="EO373" s="65"/>
      <c r="EP373" s="65"/>
      <c r="EQ373" s="69"/>
      <c r="ER373" s="69"/>
      <c r="ES373" s="69"/>
      <c r="ET373" s="78"/>
      <c r="EU373" s="69"/>
      <c r="EV373" s="69"/>
      <c r="EW373" s="69"/>
      <c r="EX373" s="69"/>
      <c r="EY373" s="69"/>
      <c r="EZ373" s="69"/>
      <c r="FA373" s="69"/>
      <c r="FB373" s="73"/>
      <c r="FH373" s="84">
        <f t="shared" si="389"/>
        <v>0</v>
      </c>
      <c r="FI373" s="84">
        <f t="shared" si="390"/>
        <v>1</v>
      </c>
      <c r="FJ373" s="85" t="s">
        <v>1584</v>
      </c>
    </row>
    <row r="374" spans="100:166" x14ac:dyDescent="0.25">
      <c r="CV374">
        <f t="shared" ca="1" si="388"/>
        <v>1</v>
      </c>
      <c r="CW374" s="58" t="str">
        <f>Moria!W54</f>
        <v/>
      </c>
      <c r="DC374" s="84">
        <f t="shared" ref="DC374:DC446" si="391">IF(DD373=0,DC373,DC373+1)</f>
        <v>1</v>
      </c>
      <c r="DD374">
        <f>Moria!AP3</f>
        <v>0</v>
      </c>
      <c r="DE374" t="str">
        <f>Moria!AA3</f>
        <v>Moria Goblin Warrior</v>
      </c>
      <c r="DF374" t="str">
        <f>Moria!CA3</f>
        <v>-</v>
      </c>
      <c r="EE374" s="65"/>
      <c r="EH374" s="62"/>
      <c r="EI374" s="63"/>
      <c r="EJ374" s="64"/>
      <c r="EO374" s="65"/>
      <c r="EP374" s="65"/>
      <c r="EQ374" s="69"/>
      <c r="ER374" s="69"/>
      <c r="ES374" s="69"/>
      <c r="ET374" s="78"/>
      <c r="EU374" s="69"/>
      <c r="EV374" s="69"/>
      <c r="EW374" s="69"/>
      <c r="EX374" s="69"/>
      <c r="EY374" s="69"/>
      <c r="EZ374" s="69"/>
      <c r="FA374" s="69"/>
      <c r="FB374" s="73"/>
      <c r="FH374" s="84">
        <f t="shared" si="389"/>
        <v>0</v>
      </c>
      <c r="FI374" s="84">
        <f t="shared" si="390"/>
        <v>1</v>
      </c>
      <c r="FJ374" s="85" t="str">
        <f>""</f>
        <v/>
      </c>
    </row>
    <row r="375" spans="100:166" x14ac:dyDescent="0.25">
      <c r="CV375">
        <f t="shared" ca="1" si="388"/>
        <v>1</v>
      </c>
      <c r="CW375" s="58" t="str">
        <f>Moria!W55</f>
        <v/>
      </c>
      <c r="DC375" s="84">
        <f t="shared" si="391"/>
        <v>1</v>
      </c>
      <c r="DD375">
        <f>Moria!AP4</f>
        <v>0</v>
      </c>
      <c r="DE375" t="str">
        <f>Moria!AA4</f>
        <v>Moria Goblin Warrior</v>
      </c>
      <c r="DF375" s="84" t="str">
        <f>Moria!CA4</f>
        <v>-</v>
      </c>
      <c r="EE375" s="65"/>
      <c r="EH375" s="62"/>
      <c r="EI375" s="63"/>
      <c r="EJ375" s="64"/>
      <c r="FH375" s="84">
        <f t="shared" si="389"/>
        <v>1</v>
      </c>
      <c r="FI375" s="84">
        <f t="shared" si="390"/>
        <v>1</v>
      </c>
      <c r="FJ375" s="85" t="s">
        <v>1008</v>
      </c>
    </row>
    <row r="376" spans="100:166" x14ac:dyDescent="0.25">
      <c r="CV376">
        <f t="shared" ca="1" si="388"/>
        <v>1</v>
      </c>
      <c r="CW376" s="58" t="str">
        <f>Moria!W56</f>
        <v/>
      </c>
      <c r="DC376" s="84">
        <f t="shared" si="391"/>
        <v>1</v>
      </c>
      <c r="DD376">
        <f>Moria!AP5</f>
        <v>0</v>
      </c>
      <c r="DE376" t="str">
        <f>Moria!AA5</f>
        <v>Moria Goblin Warrior</v>
      </c>
      <c r="DF376" s="84" t="str">
        <f>Moria!CA5</f>
        <v>-</v>
      </c>
      <c r="EE376" s="65"/>
      <c r="EH376" s="62"/>
      <c r="EI376" s="63"/>
      <c r="EJ376" s="64"/>
      <c r="EO376" s="65"/>
      <c r="EP376" s="65"/>
      <c r="EQ376" s="69"/>
      <c r="ER376" s="69"/>
      <c r="ES376" s="69"/>
      <c r="ET376" s="78"/>
      <c r="EU376" s="69"/>
      <c r="EV376" s="69"/>
      <c r="EW376" s="69"/>
      <c r="EX376" s="69"/>
      <c r="EY376" s="69"/>
      <c r="EZ376" s="69"/>
      <c r="FA376" s="69"/>
      <c r="FB376" s="73"/>
      <c r="FH376" s="84">
        <f t="shared" si="389"/>
        <v>0</v>
      </c>
      <c r="FI376" s="84">
        <f t="shared" si="390"/>
        <v>1</v>
      </c>
      <c r="FJ376" s="85" t="s">
        <v>1585</v>
      </c>
    </row>
    <row r="377" spans="100:166" x14ac:dyDescent="0.25">
      <c r="CV377">
        <f t="shared" ca="1" si="388"/>
        <v>1</v>
      </c>
      <c r="CW377" s="58" t="str">
        <f>Moria!W57</f>
        <v/>
      </c>
      <c r="DC377" s="84">
        <f t="shared" si="391"/>
        <v>1</v>
      </c>
      <c r="DD377">
        <f>Moria!AP6</f>
        <v>0</v>
      </c>
      <c r="DE377" t="str">
        <f>Moria!AA6</f>
        <v>Moria Goblin Warrior</v>
      </c>
      <c r="DF377" s="84" t="str">
        <f>Moria!CA6</f>
        <v>-</v>
      </c>
      <c r="EE377" s="65"/>
      <c r="EH377" s="62"/>
      <c r="EI377" s="63"/>
      <c r="EJ377" s="64"/>
      <c r="EO377" s="65"/>
      <c r="EP377" s="65"/>
      <c r="EQ377" s="69"/>
      <c r="ER377" s="69"/>
      <c r="ES377" s="69"/>
      <c r="ET377" s="78"/>
      <c r="EU377" s="69"/>
      <c r="EV377" s="69"/>
      <c r="EW377" s="69"/>
      <c r="EX377" s="69"/>
      <c r="EY377" s="69"/>
      <c r="EZ377" s="69"/>
      <c r="FA377" s="69"/>
      <c r="FB377" s="73"/>
      <c r="FH377" s="84">
        <f t="shared" si="389"/>
        <v>0</v>
      </c>
      <c r="FI377" s="84">
        <f t="shared" si="390"/>
        <v>1</v>
      </c>
      <c r="FJ377" s="85" t="str">
        <f>""</f>
        <v/>
      </c>
    </row>
    <row r="378" spans="100:166" x14ac:dyDescent="0.25">
      <c r="CV378">
        <f t="shared" ca="1" si="388"/>
        <v>1</v>
      </c>
      <c r="CW378" s="58" t="str">
        <f>Moria!W58</f>
        <v/>
      </c>
      <c r="DC378" s="84">
        <f t="shared" si="391"/>
        <v>1</v>
      </c>
      <c r="DD378">
        <f>Moria!AP7</f>
        <v>0</v>
      </c>
      <c r="DE378" t="str">
        <f>Moria!AA7</f>
        <v>Moria Goblin Drum</v>
      </c>
      <c r="DF378" s="84" t="str">
        <f>Moria!CA7</f>
        <v>-</v>
      </c>
      <c r="EE378" s="65"/>
      <c r="EH378" s="62"/>
      <c r="EI378" s="63"/>
      <c r="EJ378" s="64"/>
      <c r="EO378" s="65"/>
      <c r="EP378" s="65"/>
      <c r="EQ378" s="69"/>
      <c r="ER378" s="69"/>
      <c r="ES378" s="69"/>
      <c r="ET378" s="78"/>
      <c r="EU378" s="69"/>
      <c r="EV378" s="69"/>
      <c r="EW378" s="69"/>
      <c r="EX378" s="69"/>
      <c r="EY378" s="69"/>
      <c r="EZ378" s="69"/>
      <c r="FA378" s="69"/>
      <c r="FB378" s="73"/>
      <c r="FH378" s="84">
        <f t="shared" si="389"/>
        <v>1</v>
      </c>
      <c r="FI378" s="84">
        <f t="shared" si="390"/>
        <v>1</v>
      </c>
      <c r="FJ378" s="85" t="s">
        <v>1586</v>
      </c>
    </row>
    <row r="379" spans="100:166" x14ac:dyDescent="0.25">
      <c r="CV379">
        <f t="shared" ca="1" si="388"/>
        <v>1</v>
      </c>
      <c r="CW379" s="58" t="str">
        <f>Moria!W59</f>
        <v/>
      </c>
      <c r="DC379" s="84">
        <f t="shared" si="391"/>
        <v>1</v>
      </c>
      <c r="DD379">
        <f>Moria!AP8</f>
        <v>0</v>
      </c>
      <c r="DE379" t="str">
        <f>Moria!AA8</f>
        <v>Gundabad Blackshield Drummers</v>
      </c>
      <c r="DF379" s="84" t="str">
        <f>Moria!CA8</f>
        <v>-</v>
      </c>
      <c r="EE379" s="65"/>
      <c r="EH379" s="62"/>
      <c r="EI379" s="63"/>
      <c r="EJ379" s="64"/>
      <c r="EO379" s="65"/>
      <c r="EP379" s="65"/>
      <c r="EQ379" s="69"/>
      <c r="ER379" s="69"/>
      <c r="ES379" s="69"/>
      <c r="ET379" s="78"/>
      <c r="EU379" s="69"/>
      <c r="EV379" s="69"/>
      <c r="EW379" s="69"/>
      <c r="EX379" s="69"/>
      <c r="EY379" s="69"/>
      <c r="EZ379" s="69"/>
      <c r="FA379" s="69"/>
      <c r="FB379" s="73"/>
      <c r="FH379" s="84">
        <f t="shared" si="389"/>
        <v>0</v>
      </c>
      <c r="FI379" s="84">
        <f t="shared" si="390"/>
        <v>1</v>
      </c>
      <c r="FJ379" s="85" t="s">
        <v>2073</v>
      </c>
    </row>
    <row r="380" spans="100:166" x14ac:dyDescent="0.25">
      <c r="CV380">
        <f t="shared" ca="1" si="388"/>
        <v>1</v>
      </c>
      <c r="CW380" s="58" t="str">
        <f>Moria!W60</f>
        <v/>
      </c>
      <c r="DC380" s="84">
        <f t="shared" si="391"/>
        <v>1</v>
      </c>
      <c r="DD380">
        <f>Moria!AP9</f>
        <v>0</v>
      </c>
      <c r="DE380" t="str">
        <f>Moria!AA9</f>
        <v>Bat Swarm</v>
      </c>
      <c r="DF380" s="84" t="str">
        <f>Moria!CA9</f>
        <v>-</v>
      </c>
      <c r="EE380" s="65"/>
      <c r="EH380" s="62"/>
      <c r="EI380" s="63"/>
      <c r="EJ380" s="64"/>
      <c r="EO380" s="65"/>
      <c r="EP380" s="65"/>
      <c r="EQ380" s="69"/>
      <c r="ER380" s="69"/>
      <c r="ES380" s="69"/>
      <c r="ET380" s="78"/>
      <c r="EU380" s="69"/>
      <c r="EV380" s="69"/>
      <c r="EW380" s="69"/>
      <c r="EX380" s="69"/>
      <c r="EY380" s="69"/>
      <c r="EZ380" s="69"/>
      <c r="FA380" s="69"/>
      <c r="FB380" s="73"/>
      <c r="FH380" s="84">
        <f t="shared" si="389"/>
        <v>0</v>
      </c>
      <c r="FI380" s="84">
        <f t="shared" si="390"/>
        <v>1</v>
      </c>
      <c r="FJ380" s="85" t="str">
        <f>""</f>
        <v/>
      </c>
    </row>
    <row r="381" spans="100:166" x14ac:dyDescent="0.25">
      <c r="CV381">
        <f t="shared" ca="1" si="388"/>
        <v>1</v>
      </c>
      <c r="CW381" s="58" t="str">
        <f>Moria!W61</f>
        <v/>
      </c>
      <c r="DC381" s="84">
        <f t="shared" si="391"/>
        <v>1</v>
      </c>
      <c r="DD381">
        <f>Moria!AP10</f>
        <v>0</v>
      </c>
      <c r="DE381" t="str">
        <f>Moria!AA10</f>
        <v>Warg Marauder</v>
      </c>
      <c r="DF381" s="84" t="str">
        <f>Moria!CA10</f>
        <v>-</v>
      </c>
      <c r="EE381" s="65"/>
      <c r="EH381" s="62"/>
      <c r="EI381" s="63"/>
      <c r="EJ381" s="64"/>
      <c r="EO381" s="65"/>
      <c r="EP381" s="65"/>
      <c r="EQ381" s="69"/>
      <c r="ER381" s="69"/>
      <c r="ES381" s="69"/>
      <c r="ET381" s="78"/>
      <c r="EU381" s="69"/>
      <c r="EV381" s="69"/>
      <c r="EW381" s="69"/>
      <c r="EX381" s="69"/>
      <c r="EY381" s="69"/>
      <c r="EZ381" s="69"/>
      <c r="FA381" s="69"/>
      <c r="FB381" s="73"/>
      <c r="FH381" s="84">
        <f t="shared" si="389"/>
        <v>1</v>
      </c>
      <c r="FI381" s="84">
        <f t="shared" si="390"/>
        <v>1</v>
      </c>
      <c r="FJ381" s="85" t="s">
        <v>1373</v>
      </c>
    </row>
    <row r="382" spans="100:166" x14ac:dyDescent="0.25">
      <c r="CV382">
        <f t="shared" ca="1" si="388"/>
        <v>1</v>
      </c>
      <c r="CW382" s="58" t="str">
        <f>Moria!W62</f>
        <v/>
      </c>
      <c r="DC382" s="84">
        <f t="shared" si="391"/>
        <v>1</v>
      </c>
      <c r="DD382">
        <f>Moria!AP11</f>
        <v>0</v>
      </c>
      <c r="DE382" t="str">
        <f>Moria!AA11</f>
        <v>Moria Goblin Prowler</v>
      </c>
      <c r="DF382" s="84" t="str">
        <f>Moria!CA11</f>
        <v>-</v>
      </c>
      <c r="EE382" s="65"/>
      <c r="EH382" s="62"/>
      <c r="EI382" s="63"/>
      <c r="EJ382" s="64"/>
      <c r="EO382" s="65"/>
      <c r="EP382" s="65"/>
      <c r="EQ382" s="69"/>
      <c r="ER382" s="69"/>
      <c r="ES382" s="69"/>
      <c r="ET382" s="78"/>
      <c r="EU382" s="69"/>
      <c r="EV382" s="69"/>
      <c r="EW382" s="69"/>
      <c r="EX382" s="69"/>
      <c r="EY382" s="69"/>
      <c r="EZ382" s="69"/>
      <c r="FA382" s="69"/>
      <c r="FB382" s="73"/>
      <c r="FH382" s="84">
        <f t="shared" si="389"/>
        <v>0</v>
      </c>
      <c r="FI382" s="84">
        <f t="shared" si="390"/>
        <v>1</v>
      </c>
      <c r="FJ382" s="85" t="s">
        <v>2426</v>
      </c>
    </row>
    <row r="383" spans="100:166" x14ac:dyDescent="0.25">
      <c r="CV383">
        <f t="shared" ca="1" si="388"/>
        <v>1</v>
      </c>
      <c r="CW383" s="58" t="str">
        <f>Moria!W63</f>
        <v/>
      </c>
      <c r="DC383" s="84">
        <f t="shared" si="391"/>
        <v>1</v>
      </c>
      <c r="DD383">
        <f>Moria!AP12</f>
        <v>0</v>
      </c>
      <c r="DE383" t="str">
        <f>Moria!AA12</f>
        <v>Moria Goblin Prowler</v>
      </c>
      <c r="DF383" s="84" t="str">
        <f>Moria!CA12</f>
        <v>-</v>
      </c>
      <c r="EE383" s="65"/>
      <c r="EH383" s="62"/>
      <c r="EI383" s="63"/>
      <c r="EJ383" s="64"/>
      <c r="EO383" s="65"/>
      <c r="EP383" s="65"/>
      <c r="EQ383" s="69"/>
      <c r="ER383" s="69"/>
      <c r="ES383" s="69"/>
      <c r="ET383" s="78"/>
      <c r="EU383" s="69"/>
      <c r="EV383" s="69"/>
      <c r="EW383" s="69"/>
      <c r="EX383" s="69"/>
      <c r="EY383" s="69"/>
      <c r="EZ383" s="69"/>
      <c r="FA383" s="69"/>
      <c r="FB383" s="73"/>
      <c r="FH383" s="84">
        <f t="shared" si="389"/>
        <v>0</v>
      </c>
      <c r="FI383" s="84">
        <f t="shared" si="390"/>
        <v>1</v>
      </c>
      <c r="FJ383" s="85" t="str">
        <f>""</f>
        <v/>
      </c>
    </row>
    <row r="384" spans="100:166" x14ac:dyDescent="0.25">
      <c r="CV384">
        <f t="shared" ca="1" si="388"/>
        <v>1</v>
      </c>
      <c r="CW384" s="58" t="str">
        <f>Moria!W64</f>
        <v/>
      </c>
      <c r="DC384" s="84">
        <f t="shared" si="391"/>
        <v>1</v>
      </c>
      <c r="DD384">
        <f>Moria!AP13</f>
        <v>0</v>
      </c>
      <c r="DE384" t="str">
        <f>Moria!AA13</f>
        <v>Moria Goblin Prowler</v>
      </c>
      <c r="DF384" s="84" t="str">
        <f>Moria!CA13</f>
        <v>-</v>
      </c>
      <c r="EE384" s="65"/>
      <c r="EH384" s="62"/>
      <c r="EI384" s="63"/>
      <c r="EJ384" s="64"/>
      <c r="EO384" s="65"/>
      <c r="EP384" s="65"/>
      <c r="EQ384" s="69"/>
      <c r="ER384" s="69"/>
      <c r="ES384" s="69"/>
      <c r="ET384" s="78"/>
      <c r="EU384" s="69"/>
      <c r="EV384" s="69"/>
      <c r="EW384" s="69"/>
      <c r="EX384" s="69"/>
      <c r="EY384" s="69"/>
      <c r="EZ384" s="69"/>
      <c r="FA384" s="69"/>
      <c r="FB384" s="73"/>
      <c r="FH384" s="84">
        <f t="shared" si="389"/>
        <v>1</v>
      </c>
      <c r="FI384" s="84">
        <f t="shared" si="390"/>
        <v>1</v>
      </c>
      <c r="FJ384" s="85" t="s">
        <v>1587</v>
      </c>
    </row>
    <row r="385" spans="100:166" x14ac:dyDescent="0.25">
      <c r="CV385">
        <f t="shared" ca="1" si="388"/>
        <v>1</v>
      </c>
      <c r="CW385" s="58" t="str">
        <f>Moria!W65</f>
        <v/>
      </c>
      <c r="DC385" s="84">
        <f t="shared" si="391"/>
        <v>1</v>
      </c>
      <c r="DD385">
        <f>Moria!AP14</f>
        <v>0</v>
      </c>
      <c r="DE385" t="str">
        <f>Moria!AA14</f>
        <v>Moria Goblin Prowler</v>
      </c>
      <c r="DF385" s="84" t="str">
        <f>Moria!CA14</f>
        <v>-</v>
      </c>
      <c r="EE385" s="65"/>
      <c r="EH385" s="62"/>
      <c r="EI385" s="63"/>
      <c r="EJ385" s="64"/>
      <c r="EO385" s="65"/>
      <c r="EP385" s="65"/>
      <c r="EQ385" s="69"/>
      <c r="ER385" s="69"/>
      <c r="ES385" s="69"/>
      <c r="ET385" s="78"/>
      <c r="EU385" s="69"/>
      <c r="EV385" s="69"/>
      <c r="EW385" s="69"/>
      <c r="EX385" s="69"/>
      <c r="EY385" s="69"/>
      <c r="EZ385" s="69"/>
      <c r="FA385" s="69"/>
      <c r="FB385" s="73"/>
      <c r="FH385" s="84">
        <f t="shared" si="389"/>
        <v>0</v>
      </c>
      <c r="FI385" s="84">
        <f t="shared" si="390"/>
        <v>1</v>
      </c>
      <c r="FJ385" s="85" t="s">
        <v>1588</v>
      </c>
    </row>
    <row r="386" spans="100:166" x14ac:dyDescent="0.25">
      <c r="CV386">
        <f t="shared" ca="1" si="388"/>
        <v>1</v>
      </c>
      <c r="CW386" s="58" t="str">
        <f>Moria!W66</f>
        <v/>
      </c>
      <c r="DC386" s="84">
        <f t="shared" si="391"/>
        <v>1</v>
      </c>
      <c r="DD386">
        <f>Moria!AP15</f>
        <v>0</v>
      </c>
      <c r="DE386" t="str">
        <f>Moria!AA15</f>
        <v>Gundabad Blackshield</v>
      </c>
      <c r="DF386" s="84" t="str">
        <f>Moria!CA15</f>
        <v>-</v>
      </c>
      <c r="EE386" s="65"/>
      <c r="EH386" s="62"/>
      <c r="EI386" s="63"/>
      <c r="EJ386" s="64"/>
      <c r="EO386" s="65"/>
      <c r="EP386" s="65"/>
      <c r="EQ386" s="69"/>
      <c r="ER386" s="69"/>
      <c r="ES386" s="69"/>
      <c r="ET386" s="78"/>
      <c r="EU386" s="69"/>
      <c r="EV386" s="69"/>
      <c r="EW386" s="69"/>
      <c r="EX386" s="69"/>
      <c r="EY386" s="69"/>
      <c r="EZ386" s="69"/>
      <c r="FA386" s="69"/>
      <c r="FB386" s="73"/>
      <c r="FH386" s="84">
        <f t="shared" si="389"/>
        <v>0</v>
      </c>
      <c r="FI386" s="84">
        <f t="shared" si="390"/>
        <v>1</v>
      </c>
      <c r="FJ386" s="85" t="str">
        <f>""</f>
        <v/>
      </c>
    </row>
    <row r="387" spans="100:166" x14ac:dyDescent="0.25">
      <c r="CV387">
        <f t="shared" ref="CV387:CV450" ca="1" si="392">IF(CW386="",CV386,CV386+1)</f>
        <v>1</v>
      </c>
      <c r="CW387" s="58" t="str">
        <f>Moria!W67</f>
        <v/>
      </c>
      <c r="DC387" s="84">
        <f t="shared" si="391"/>
        <v>1</v>
      </c>
      <c r="DD387">
        <f>Moria!AP16</f>
        <v>0</v>
      </c>
      <c r="DE387" t="str">
        <f>Moria!AA16</f>
        <v>Gundabad Blackshield</v>
      </c>
      <c r="DF387" s="84" t="str">
        <f>Moria!CA16</f>
        <v>-</v>
      </c>
      <c r="EE387" s="65"/>
      <c r="EH387" s="62"/>
      <c r="EI387" s="63"/>
      <c r="EJ387" s="64"/>
      <c r="EO387" s="65"/>
      <c r="EP387" s="65"/>
      <c r="EQ387" s="69"/>
      <c r="ER387" s="69"/>
      <c r="ES387" s="69"/>
      <c r="ET387" s="78"/>
      <c r="EU387" s="69"/>
      <c r="EV387" s="69"/>
      <c r="EW387" s="69"/>
      <c r="EX387" s="69"/>
      <c r="EY387" s="69"/>
      <c r="EZ387" s="69"/>
      <c r="FA387" s="69"/>
      <c r="FB387" s="73"/>
      <c r="FH387" s="84">
        <f t="shared" si="389"/>
        <v>1</v>
      </c>
      <c r="FI387" s="84">
        <f t="shared" si="390"/>
        <v>1</v>
      </c>
      <c r="FJ387" s="85" t="s">
        <v>1589</v>
      </c>
    </row>
    <row r="388" spans="100:166" x14ac:dyDescent="0.25">
      <c r="CV388">
        <f t="shared" ca="1" si="392"/>
        <v>1</v>
      </c>
      <c r="CW388" s="58" t="str">
        <f>Moria!W68</f>
        <v/>
      </c>
      <c r="DC388" s="84">
        <f t="shared" si="391"/>
        <v>1</v>
      </c>
      <c r="DD388">
        <f>Moria!AP17</f>
        <v>0</v>
      </c>
      <c r="DE388" t="str">
        <f>Moria!AA17</f>
        <v>Dweller in the Dark</v>
      </c>
      <c r="DF388" s="84" t="str">
        <f>Moria!CA17</f>
        <v>-</v>
      </c>
      <c r="EE388" s="65"/>
      <c r="EH388" s="62"/>
      <c r="EI388" s="63"/>
      <c r="EJ388" s="64"/>
      <c r="EO388" s="65"/>
      <c r="EP388" s="65"/>
      <c r="EQ388" s="69"/>
      <c r="ER388" s="69"/>
      <c r="ES388" s="69"/>
      <c r="ET388" s="78"/>
      <c r="EU388" s="69"/>
      <c r="EV388" s="69"/>
      <c r="EW388" s="69"/>
      <c r="EX388" s="69"/>
      <c r="EY388" s="69"/>
      <c r="EZ388" s="69"/>
      <c r="FA388" s="69"/>
      <c r="FB388" s="73"/>
      <c r="FH388" s="84">
        <f t="shared" ref="FH388:FH451" si="393">IF(FJ388="",0,IF(COUNT(FIND(FJ388,$FK$1))=1,2,IF(FJ387="",1,0)))</f>
        <v>0</v>
      </c>
      <c r="FI388" s="84">
        <f t="shared" ref="FI388:FI451" si="394">IF(FH387=2,FI387+1,IF(FJ386="",FI387,IF(FI387-FI386=1,FI387+1,FI387)))</f>
        <v>1</v>
      </c>
      <c r="FJ388" s="85" t="s">
        <v>1590</v>
      </c>
    </row>
    <row r="389" spans="100:166" x14ac:dyDescent="0.25">
      <c r="CV389">
        <f t="shared" ca="1" si="392"/>
        <v>1</v>
      </c>
      <c r="CW389" s="58" t="str">
        <f>Moria!W69</f>
        <v/>
      </c>
      <c r="DC389" s="84">
        <f t="shared" si="391"/>
        <v>1</v>
      </c>
      <c r="DD389">
        <f>Moria!AP18</f>
        <v>0</v>
      </c>
      <c r="DE389" t="str">
        <f>Moria!AA18</f>
        <v>Wild Warg</v>
      </c>
      <c r="DF389" s="84" t="str">
        <f>Moria!CA18</f>
        <v>-</v>
      </c>
      <c r="EE389" s="65"/>
      <c r="EH389" s="62"/>
      <c r="EI389" s="63"/>
      <c r="EJ389" s="64"/>
      <c r="EO389" s="65"/>
      <c r="EP389" s="65"/>
      <c r="EQ389" s="69"/>
      <c r="ER389" s="69"/>
      <c r="ES389" s="69"/>
      <c r="ET389" s="78"/>
      <c r="EU389" s="69"/>
      <c r="EV389" s="69"/>
      <c r="EW389" s="69"/>
      <c r="EX389" s="69"/>
      <c r="EY389" s="69"/>
      <c r="EZ389" s="69"/>
      <c r="FA389" s="69"/>
      <c r="FB389" s="73"/>
      <c r="FH389" s="84">
        <f t="shared" si="393"/>
        <v>0</v>
      </c>
      <c r="FI389" s="84">
        <f t="shared" si="394"/>
        <v>1</v>
      </c>
      <c r="FJ389" s="85" t="s">
        <v>1591</v>
      </c>
    </row>
    <row r="390" spans="100:166" x14ac:dyDescent="0.25">
      <c r="CV390">
        <f t="shared" ca="1" si="392"/>
        <v>1</v>
      </c>
      <c r="CW390" s="58" t="str">
        <f>Moria!W70</f>
        <v/>
      </c>
      <c r="DC390" s="84">
        <f t="shared" si="391"/>
        <v>1</v>
      </c>
      <c r="DD390">
        <f>Moria!AP19</f>
        <v>0</v>
      </c>
      <c r="DE390" t="str">
        <f>Moria!AA19</f>
        <v>Giant Spider</v>
      </c>
      <c r="DF390" s="84" t="str">
        <f>Moria!CA19</f>
        <v>-</v>
      </c>
      <c r="EE390" s="65"/>
      <c r="EH390" s="62"/>
      <c r="EI390" s="63"/>
      <c r="EJ390" s="64"/>
      <c r="EO390" s="65"/>
      <c r="EP390" s="65"/>
      <c r="EQ390" s="69"/>
      <c r="ER390" s="69"/>
      <c r="ES390" s="69"/>
      <c r="ET390" s="78"/>
      <c r="EU390" s="69"/>
      <c r="EV390" s="69"/>
      <c r="EW390" s="69"/>
      <c r="EX390" s="69"/>
      <c r="EY390" s="69"/>
      <c r="EZ390" s="69"/>
      <c r="FA390" s="69"/>
      <c r="FB390" s="73"/>
      <c r="FH390" s="84">
        <f t="shared" si="393"/>
        <v>0</v>
      </c>
      <c r="FI390" s="84">
        <f t="shared" si="394"/>
        <v>1</v>
      </c>
      <c r="FJ390" s="85" t="s">
        <v>1592</v>
      </c>
    </row>
    <row r="391" spans="100:166" x14ac:dyDescent="0.25">
      <c r="CV391">
        <f t="shared" ca="1" si="392"/>
        <v>1</v>
      </c>
      <c r="CW391" s="58" t="str">
        <f>Moria!W71</f>
        <v/>
      </c>
      <c r="DC391" s="84">
        <f t="shared" si="391"/>
        <v>1</v>
      </c>
      <c r="DD391">
        <f>Moria!AP20</f>
        <v>0</v>
      </c>
      <c r="DE391" t="str">
        <f>Moria!AA20</f>
        <v>Venom-back Spider</v>
      </c>
      <c r="DF391" s="84" t="str">
        <f>Moria!CA20</f>
        <v>-</v>
      </c>
      <c r="EE391" s="65"/>
      <c r="EH391" s="62"/>
      <c r="EI391" s="63"/>
      <c r="EJ391" s="64"/>
      <c r="EO391" s="65"/>
      <c r="EP391" s="65"/>
      <c r="EQ391" s="69"/>
      <c r="ER391" s="69"/>
      <c r="ES391" s="69"/>
      <c r="ET391" s="78"/>
      <c r="EU391" s="69"/>
      <c r="EV391" s="69"/>
      <c r="EW391" s="69"/>
      <c r="EX391" s="69"/>
      <c r="EY391" s="69"/>
      <c r="EZ391" s="69"/>
      <c r="FA391" s="69"/>
      <c r="FB391" s="73"/>
      <c r="FH391" s="84">
        <f t="shared" si="393"/>
        <v>0</v>
      </c>
      <c r="FI391" s="84">
        <f t="shared" si="394"/>
        <v>1</v>
      </c>
      <c r="FJ391" s="85" t="s">
        <v>1593</v>
      </c>
    </row>
    <row r="392" spans="100:166" x14ac:dyDescent="0.25">
      <c r="CV392">
        <f t="shared" ca="1" si="392"/>
        <v>1</v>
      </c>
      <c r="CW392" s="58" t="str">
        <f>Moria!W72</f>
        <v/>
      </c>
      <c r="DC392" s="84">
        <f t="shared" si="391"/>
        <v>1</v>
      </c>
      <c r="DD392">
        <f>Moria!AP21</f>
        <v>0</v>
      </c>
      <c r="DE392" t="str">
        <f>Moria!AA21</f>
        <v>Cave Troll</v>
      </c>
      <c r="DF392" s="84" t="str">
        <f>Moria!CA21</f>
        <v>-</v>
      </c>
      <c r="EE392" s="65"/>
      <c r="EH392" s="62"/>
      <c r="EI392" s="63"/>
      <c r="EJ392" s="64"/>
      <c r="EO392" s="65"/>
      <c r="EP392" s="65"/>
      <c r="EQ392" s="69"/>
      <c r="ER392" s="69"/>
      <c r="ES392" s="69"/>
      <c r="ET392" s="78"/>
      <c r="EU392" s="69"/>
      <c r="EV392" s="69"/>
      <c r="EW392" s="69"/>
      <c r="EX392" s="69"/>
      <c r="EY392" s="69"/>
      <c r="EZ392" s="69"/>
      <c r="FA392" s="69"/>
      <c r="FB392" s="73"/>
      <c r="FH392" s="84">
        <f t="shared" si="393"/>
        <v>0</v>
      </c>
      <c r="FI392" s="84">
        <f t="shared" si="394"/>
        <v>1</v>
      </c>
      <c r="FJ392" s="85" t="str">
        <f>""</f>
        <v/>
      </c>
    </row>
    <row r="393" spans="100:166" x14ac:dyDescent="0.25">
      <c r="CV393">
        <f t="shared" ca="1" si="392"/>
        <v>1</v>
      </c>
      <c r="CW393" s="58" t="str">
        <f>Moria!W73</f>
        <v/>
      </c>
      <c r="DC393" s="84">
        <f t="shared" si="391"/>
        <v>1</v>
      </c>
      <c r="DD393">
        <f>Moria!AP22</f>
        <v>0</v>
      </c>
      <c r="DE393" t="str">
        <f>Moria!AA22</f>
        <v>Cave Troll</v>
      </c>
      <c r="DF393" s="84" t="str">
        <f>Moria!CA22</f>
        <v>-</v>
      </c>
      <c r="EE393" s="65"/>
      <c r="EH393" s="62"/>
      <c r="EI393" s="63"/>
      <c r="EJ393" s="64"/>
      <c r="EO393" s="65"/>
      <c r="EP393" s="65"/>
      <c r="EQ393" s="69"/>
      <c r="ER393" s="69"/>
      <c r="ES393" s="69"/>
      <c r="ET393" s="78"/>
      <c r="EU393" s="69"/>
      <c r="EV393" s="69"/>
      <c r="EW393" s="69"/>
      <c r="EX393" s="69"/>
      <c r="EY393" s="69"/>
      <c r="EZ393" s="69"/>
      <c r="FA393" s="69"/>
      <c r="FB393" s="73"/>
      <c r="FH393" s="84">
        <f t="shared" si="393"/>
        <v>1</v>
      </c>
      <c r="FI393" s="84">
        <f t="shared" si="394"/>
        <v>1</v>
      </c>
      <c r="FJ393" s="85" t="s">
        <v>1021</v>
      </c>
    </row>
    <row r="394" spans="100:166" x14ac:dyDescent="0.25">
      <c r="CV394">
        <f t="shared" ca="1" si="392"/>
        <v>1</v>
      </c>
      <c r="CW394" s="58" t="str">
        <f>Moria!W74</f>
        <v/>
      </c>
      <c r="DC394" s="84">
        <f t="shared" si="391"/>
        <v>1</v>
      </c>
      <c r="DD394">
        <f>Moria!AP23</f>
        <v>0</v>
      </c>
      <c r="DE394" t="str">
        <f>Moria!AA23</f>
        <v>Cave Troll</v>
      </c>
      <c r="DF394" s="84" t="str">
        <f>Moria!CA23</f>
        <v>-</v>
      </c>
      <c r="EE394" s="65"/>
      <c r="EH394" s="62"/>
      <c r="EI394" s="63"/>
      <c r="EJ394" s="64"/>
      <c r="EO394" s="65"/>
      <c r="EP394" s="65"/>
      <c r="EQ394" s="69"/>
      <c r="ER394" s="69"/>
      <c r="ES394" s="69"/>
      <c r="ET394" s="78"/>
      <c r="EU394" s="69"/>
      <c r="EV394" s="69"/>
      <c r="EW394" s="69"/>
      <c r="EX394" s="69"/>
      <c r="EY394" s="69"/>
      <c r="EZ394" s="69"/>
      <c r="FA394" s="69"/>
      <c r="FB394" s="73"/>
      <c r="FH394" s="84">
        <f t="shared" si="393"/>
        <v>0</v>
      </c>
      <c r="FI394" s="84">
        <f t="shared" si="394"/>
        <v>1</v>
      </c>
      <c r="FJ394" s="85" t="s">
        <v>1594</v>
      </c>
    </row>
    <row r="395" spans="100:166" x14ac:dyDescent="0.25">
      <c r="CV395">
        <f t="shared" ca="1" si="392"/>
        <v>1</v>
      </c>
      <c r="CW395" s="58" t="str">
        <f>Moria!W75</f>
        <v/>
      </c>
      <c r="DC395" s="84">
        <f t="shared" si="391"/>
        <v>1</v>
      </c>
      <c r="EE395" s="65"/>
      <c r="EH395" s="62"/>
      <c r="EI395" s="63"/>
      <c r="EJ395" s="64"/>
      <c r="EO395" s="65"/>
      <c r="EP395" s="65"/>
      <c r="EQ395" s="69"/>
      <c r="ER395" s="69"/>
      <c r="ES395" s="69"/>
      <c r="ET395" s="78"/>
      <c r="EU395" s="69"/>
      <c r="EV395" s="69"/>
      <c r="EW395" s="69"/>
      <c r="EX395" s="69"/>
      <c r="EY395" s="69"/>
      <c r="EZ395" s="69"/>
      <c r="FA395" s="69"/>
      <c r="FB395" s="73"/>
      <c r="FH395" s="84">
        <f t="shared" si="393"/>
        <v>0</v>
      </c>
      <c r="FI395" s="84">
        <f t="shared" si="394"/>
        <v>1</v>
      </c>
      <c r="FJ395" s="85" t="str">
        <f>""</f>
        <v/>
      </c>
    </row>
    <row r="396" spans="100:166" x14ac:dyDescent="0.25">
      <c r="CV396">
        <f t="shared" ca="1" si="392"/>
        <v>1</v>
      </c>
      <c r="CW396" s="58" t="str">
        <f>Moria!W76</f>
        <v/>
      </c>
      <c r="DC396" s="84">
        <f t="shared" si="391"/>
        <v>1</v>
      </c>
      <c r="EE396" s="65"/>
      <c r="EH396" s="62"/>
      <c r="EI396" s="63"/>
      <c r="EJ396" s="64"/>
      <c r="EO396" s="65"/>
      <c r="EP396" s="65"/>
      <c r="EQ396" s="69"/>
      <c r="ER396" s="69"/>
      <c r="ES396" s="69"/>
      <c r="ET396" s="78"/>
      <c r="EU396" s="69"/>
      <c r="EV396" s="69"/>
      <c r="EW396" s="69"/>
      <c r="EX396" s="69"/>
      <c r="EY396" s="69"/>
      <c r="EZ396" s="69"/>
      <c r="FA396" s="69"/>
      <c r="FB396" s="73"/>
      <c r="FH396" s="84">
        <f t="shared" si="393"/>
        <v>1</v>
      </c>
      <c r="FI396" s="84">
        <f t="shared" si="394"/>
        <v>1</v>
      </c>
      <c r="FJ396" s="85" t="s">
        <v>1595</v>
      </c>
    </row>
    <row r="397" spans="100:166" x14ac:dyDescent="0.25">
      <c r="CV397">
        <f t="shared" ca="1" si="392"/>
        <v>1</v>
      </c>
      <c r="CW397" s="58" t="str">
        <f>Moria!W77</f>
        <v/>
      </c>
      <c r="DC397" s="84">
        <f t="shared" si="391"/>
        <v>1</v>
      </c>
      <c r="DD397">
        <f>Angmar!S3</f>
        <v>0</v>
      </c>
      <c r="DE397" t="str">
        <f>Angmar!B3</f>
        <v>The Witch-king of Angmar</v>
      </c>
      <c r="DF397" t="str">
        <f>Angmar!CW3</f>
        <v>-</v>
      </c>
      <c r="EE397" s="65"/>
      <c r="EH397" s="62"/>
      <c r="EI397" s="63"/>
      <c r="EJ397" s="64"/>
      <c r="EO397" s="65"/>
      <c r="EP397" s="65"/>
      <c r="EQ397" s="69"/>
      <c r="ER397" s="69"/>
      <c r="ES397" s="69"/>
      <c r="ET397" s="78"/>
      <c r="EU397" s="69"/>
      <c r="EV397" s="69"/>
      <c r="EW397" s="69"/>
      <c r="EX397" s="69"/>
      <c r="EY397" s="69"/>
      <c r="EZ397" s="69"/>
      <c r="FA397" s="69"/>
      <c r="FB397" s="73"/>
      <c r="FH397" s="84">
        <f t="shared" si="393"/>
        <v>0</v>
      </c>
      <c r="FI397" s="84">
        <f t="shared" si="394"/>
        <v>1</v>
      </c>
      <c r="FJ397" s="85" t="s">
        <v>1596</v>
      </c>
    </row>
    <row r="398" spans="100:166" x14ac:dyDescent="0.25">
      <c r="CV398">
        <f t="shared" ca="1" si="392"/>
        <v>1</v>
      </c>
      <c r="CW398" s="58" t="str">
        <f>Moria!W78</f>
        <v/>
      </c>
      <c r="DC398" s="84">
        <f t="shared" si="391"/>
        <v>1</v>
      </c>
      <c r="DD398">
        <f>Angmar!S4</f>
        <v>0</v>
      </c>
      <c r="DE398" t="str">
        <f>Angmar!B4</f>
        <v>The Dwimmerlaik</v>
      </c>
      <c r="DF398" s="84" t="str">
        <f>Angmar!CW4</f>
        <v>-</v>
      </c>
      <c r="EE398" s="65"/>
      <c r="EH398" s="62"/>
      <c r="EI398" s="63"/>
      <c r="EJ398" s="64"/>
      <c r="EO398" s="65"/>
      <c r="EP398" s="65"/>
      <c r="EQ398" s="69"/>
      <c r="ER398" s="69"/>
      <c r="ES398" s="69"/>
      <c r="ET398" s="78"/>
      <c r="EU398" s="69"/>
      <c r="EV398" s="69"/>
      <c r="EW398" s="69"/>
      <c r="EX398" s="69"/>
      <c r="EY398" s="69"/>
      <c r="EZ398" s="69"/>
      <c r="FA398" s="69"/>
      <c r="FB398" s="73"/>
      <c r="FH398" s="84">
        <f t="shared" si="393"/>
        <v>0</v>
      </c>
      <c r="FI398" s="84">
        <f t="shared" si="394"/>
        <v>1</v>
      </c>
      <c r="FJ398" s="85" t="s">
        <v>2074</v>
      </c>
    </row>
    <row r="399" spans="100:166" x14ac:dyDescent="0.25">
      <c r="CV399">
        <f t="shared" ca="1" si="392"/>
        <v>1</v>
      </c>
      <c r="CW399" s="58" t="str">
        <f>Moria!W79</f>
        <v/>
      </c>
      <c r="DC399" s="84">
        <f t="shared" si="391"/>
        <v>1</v>
      </c>
      <c r="DD399">
        <f>Angmar!S5</f>
        <v>0</v>
      </c>
      <c r="DE399" t="str">
        <f>Angmar!B5</f>
        <v>The Tainted</v>
      </c>
      <c r="DF399" s="84" t="str">
        <f>Angmar!CW5</f>
        <v>-</v>
      </c>
      <c r="EE399" s="65"/>
      <c r="EH399" s="62"/>
      <c r="EI399" s="63"/>
      <c r="EJ399" s="64"/>
      <c r="EO399" s="65"/>
      <c r="EP399" s="65"/>
      <c r="EQ399" s="69"/>
      <c r="ER399" s="69"/>
      <c r="ES399" s="69"/>
      <c r="ET399" s="78"/>
      <c r="EU399" s="69"/>
      <c r="EV399" s="69"/>
      <c r="EW399" s="69"/>
      <c r="EX399" s="69"/>
      <c r="EY399" s="69"/>
      <c r="EZ399" s="69"/>
      <c r="FA399" s="69"/>
      <c r="FB399" s="73"/>
      <c r="FH399" s="84">
        <f t="shared" si="393"/>
        <v>0</v>
      </c>
      <c r="FI399" s="84">
        <f t="shared" si="394"/>
        <v>1</v>
      </c>
      <c r="FJ399" s="85" t="s">
        <v>1597</v>
      </c>
    </row>
    <row r="400" spans="100:166" x14ac:dyDescent="0.25">
      <c r="CV400">
        <f t="shared" ca="1" si="392"/>
        <v>1</v>
      </c>
      <c r="CW400" s="58" t="str">
        <f>Moria!W80</f>
        <v/>
      </c>
      <c r="DC400" s="84">
        <f t="shared" si="391"/>
        <v>1</v>
      </c>
      <c r="DD400">
        <f>Angmar!S6</f>
        <v>0</v>
      </c>
      <c r="DE400" t="str">
        <f>Angmar!B6</f>
        <v>Gûlavhar, the Terror of Arnor</v>
      </c>
      <c r="DF400" s="84" t="str">
        <f>Angmar!CW6</f>
        <v>-</v>
      </c>
      <c r="EE400" s="65"/>
      <c r="EH400" s="62"/>
      <c r="EI400" s="63"/>
      <c r="EJ400" s="64"/>
      <c r="EO400" s="65"/>
      <c r="EP400" s="65"/>
      <c r="EQ400" s="69"/>
      <c r="ER400" s="69"/>
      <c r="ES400" s="69"/>
      <c r="ET400" s="78"/>
      <c r="EU400" s="69"/>
      <c r="EV400" s="69"/>
      <c r="EW400" s="69"/>
      <c r="EX400" s="69"/>
      <c r="EY400" s="69"/>
      <c r="EZ400" s="69"/>
      <c r="FA400" s="69"/>
      <c r="FB400" s="73"/>
      <c r="FH400" s="84">
        <f t="shared" si="393"/>
        <v>0</v>
      </c>
      <c r="FI400" s="84">
        <f t="shared" si="394"/>
        <v>1</v>
      </c>
      <c r="FJ400" s="85" t="s">
        <v>1598</v>
      </c>
    </row>
    <row r="401" spans="100:166" x14ac:dyDescent="0.25">
      <c r="CV401">
        <f t="shared" ca="1" si="392"/>
        <v>1</v>
      </c>
      <c r="CW401" t="str">
        <f ca="1">IF(CW403="","",CX401)</f>
        <v/>
      </c>
      <c r="CX401" s="59" t="s">
        <v>28</v>
      </c>
      <c r="DC401" s="84">
        <f t="shared" si="391"/>
        <v>1</v>
      </c>
      <c r="DD401">
        <f>Angmar!S7</f>
        <v>0</v>
      </c>
      <c r="DE401" t="str">
        <f>Angmar!B7</f>
        <v>Buhrdûr, Troll Chieftain</v>
      </c>
      <c r="DF401" s="84" t="str">
        <f>Angmar!CW7</f>
        <v>-</v>
      </c>
      <c r="EE401" s="65"/>
      <c r="EH401" s="62"/>
      <c r="EI401" s="63"/>
      <c r="EJ401" s="64"/>
      <c r="EO401" s="65"/>
      <c r="EP401" s="65"/>
      <c r="EQ401" s="69"/>
      <c r="ER401" s="69"/>
      <c r="ES401" s="69"/>
      <c r="ET401" s="78"/>
      <c r="EU401" s="69"/>
      <c r="EV401" s="69"/>
      <c r="EW401" s="69"/>
      <c r="EX401" s="69"/>
      <c r="EY401" s="69"/>
      <c r="EZ401" s="69"/>
      <c r="FA401" s="69"/>
      <c r="FB401" s="73"/>
      <c r="FH401" s="84">
        <f t="shared" si="393"/>
        <v>0</v>
      </c>
      <c r="FI401" s="84">
        <f t="shared" si="394"/>
        <v>1</v>
      </c>
      <c r="FJ401" s="85" t="s">
        <v>1599</v>
      </c>
    </row>
    <row r="402" spans="100:166" x14ac:dyDescent="0.25">
      <c r="CV402">
        <f t="shared" ca="1" si="392"/>
        <v>1</v>
      </c>
      <c r="CW402" t="str">
        <f ca="1">IF(CW403="","",CX402)</f>
        <v/>
      </c>
      <c r="CX402" s="59" t="s">
        <v>546</v>
      </c>
      <c r="DC402" s="84">
        <f t="shared" si="391"/>
        <v>1</v>
      </c>
      <c r="DD402">
        <f>Angmar!S8</f>
        <v>0</v>
      </c>
      <c r="DE402" t="str">
        <f>Angmar!B8</f>
        <v>Barrow-wight</v>
      </c>
      <c r="DF402" s="84" t="str">
        <f>Angmar!CW8</f>
        <v>-</v>
      </c>
      <c r="EE402" s="65"/>
      <c r="EH402" s="62"/>
      <c r="EI402" s="63"/>
      <c r="EJ402" s="64"/>
      <c r="EO402" s="65"/>
      <c r="EP402" s="65"/>
      <c r="EQ402" s="69"/>
      <c r="ER402" s="69"/>
      <c r="ES402" s="69"/>
      <c r="ET402" s="78"/>
      <c r="EU402" s="69"/>
      <c r="EV402" s="69"/>
      <c r="EW402" s="69"/>
      <c r="EX402" s="69"/>
      <c r="EY402" s="69"/>
      <c r="EZ402" s="69"/>
      <c r="FA402" s="69"/>
      <c r="FB402" s="73"/>
      <c r="FH402" s="84">
        <f t="shared" si="393"/>
        <v>0</v>
      </c>
      <c r="FI402" s="84">
        <f t="shared" si="394"/>
        <v>1</v>
      </c>
      <c r="FJ402" s="85" t="str">
        <f>""</f>
        <v/>
      </c>
    </row>
    <row r="403" spans="100:166" x14ac:dyDescent="0.25">
      <c r="CV403">
        <f t="shared" ca="1" si="392"/>
        <v>1</v>
      </c>
      <c r="CW403" s="58" t="str">
        <f ca="1">Angmar!W3</f>
        <v/>
      </c>
      <c r="DC403" s="84">
        <f t="shared" si="391"/>
        <v>1</v>
      </c>
      <c r="DD403">
        <f>Angmar!S9</f>
        <v>0</v>
      </c>
      <c r="DE403" t="str">
        <f>Angmar!B9</f>
        <v>Shade</v>
      </c>
      <c r="DF403" s="84" t="str">
        <f>Angmar!CW9</f>
        <v>-</v>
      </c>
      <c r="EE403" s="65"/>
      <c r="EH403" s="62"/>
      <c r="EI403" s="63"/>
      <c r="EJ403" s="64"/>
      <c r="EO403" s="65"/>
      <c r="EP403" s="65"/>
      <c r="EQ403" s="69"/>
      <c r="ER403" s="69"/>
      <c r="ES403" s="69"/>
      <c r="ET403" s="78"/>
      <c r="EU403" s="69"/>
      <c r="EV403" s="69"/>
      <c r="EW403" s="69"/>
      <c r="EX403" s="69"/>
      <c r="EY403" s="69"/>
      <c r="EZ403" s="69"/>
      <c r="FA403" s="69"/>
      <c r="FB403" s="73"/>
      <c r="FH403" s="84">
        <f t="shared" si="393"/>
        <v>1</v>
      </c>
      <c r="FI403" s="84">
        <f t="shared" si="394"/>
        <v>1</v>
      </c>
      <c r="FJ403" s="85" t="s">
        <v>1010</v>
      </c>
    </row>
    <row r="404" spans="100:166" x14ac:dyDescent="0.25">
      <c r="CV404">
        <f t="shared" ca="1" si="392"/>
        <v>1</v>
      </c>
      <c r="CW404" s="58" t="str">
        <f ca="1">Angmar!W4</f>
        <v/>
      </c>
      <c r="DC404" s="84">
        <f t="shared" si="391"/>
        <v>1</v>
      </c>
      <c r="DD404">
        <f>Angmar!S10</f>
        <v>0</v>
      </c>
      <c r="DE404" t="str">
        <f>Angmar!B10</f>
        <v>Orc Captain</v>
      </c>
      <c r="DF404" s="84" t="str">
        <f>Angmar!CW10</f>
        <v>-</v>
      </c>
      <c r="EE404" s="65"/>
      <c r="EH404" s="62"/>
      <c r="EI404" s="63"/>
      <c r="EJ404" s="64"/>
      <c r="EO404" s="65"/>
      <c r="EP404" s="65"/>
      <c r="EQ404" s="69"/>
      <c r="ER404" s="69"/>
      <c r="ES404" s="69"/>
      <c r="ET404" s="78"/>
      <c r="EU404" s="69"/>
      <c r="EV404" s="69"/>
      <c r="EW404" s="69"/>
      <c r="EX404" s="69"/>
      <c r="EY404" s="69"/>
      <c r="EZ404" s="69"/>
      <c r="FA404" s="69"/>
      <c r="FB404" s="73"/>
      <c r="FH404" s="84">
        <f t="shared" si="393"/>
        <v>0</v>
      </c>
      <c r="FI404" s="84">
        <f t="shared" si="394"/>
        <v>1</v>
      </c>
      <c r="FJ404" s="85" t="s">
        <v>1600</v>
      </c>
    </row>
    <row r="405" spans="100:166" x14ac:dyDescent="0.25">
      <c r="CV405">
        <f t="shared" ca="1" si="392"/>
        <v>1</v>
      </c>
      <c r="CW405" s="58" t="str">
        <f ca="1">Angmar!W5</f>
        <v/>
      </c>
      <c r="DC405" s="84">
        <f t="shared" si="391"/>
        <v>1</v>
      </c>
      <c r="DD405" s="84">
        <f>Angmar!S11</f>
        <v>0</v>
      </c>
      <c r="DE405" s="84" t="str">
        <f>Angmar!B11</f>
        <v>Orc Captain</v>
      </c>
      <c r="DF405" s="84" t="str">
        <f>Angmar!CW11</f>
        <v>-</v>
      </c>
      <c r="EE405" s="65"/>
      <c r="EH405" s="62"/>
      <c r="EI405" s="63"/>
      <c r="EJ405" s="64"/>
      <c r="EO405" s="65"/>
      <c r="EP405" s="65"/>
      <c r="EQ405" s="69"/>
      <c r="ER405" s="69"/>
      <c r="ES405" s="69"/>
      <c r="ET405" s="78"/>
      <c r="EU405" s="69"/>
      <c r="EV405" s="69"/>
      <c r="EW405" s="69"/>
      <c r="EX405" s="69"/>
      <c r="EY405" s="69"/>
      <c r="EZ405" s="69"/>
      <c r="FA405" s="69"/>
      <c r="FB405" s="73"/>
      <c r="FH405" s="84">
        <f t="shared" si="393"/>
        <v>0</v>
      </c>
      <c r="FI405" s="84">
        <f t="shared" si="394"/>
        <v>1</v>
      </c>
      <c r="FJ405" s="85" t="str">
        <f>""</f>
        <v/>
      </c>
    </row>
    <row r="406" spans="100:166" x14ac:dyDescent="0.25">
      <c r="CV406">
        <f t="shared" ca="1" si="392"/>
        <v>1</v>
      </c>
      <c r="CW406" s="58" t="str">
        <f ca="1">Angmar!W6</f>
        <v/>
      </c>
      <c r="DC406" s="84">
        <f t="shared" si="391"/>
        <v>1</v>
      </c>
      <c r="DD406" s="84">
        <f>Angmar!S12</f>
        <v>0</v>
      </c>
      <c r="DE406" s="84" t="str">
        <f>Angmar!B12</f>
        <v>Orc Captain</v>
      </c>
      <c r="DF406" s="84" t="str">
        <f>Angmar!CW12</f>
        <v>-</v>
      </c>
      <c r="EE406" s="65"/>
      <c r="EH406" s="62"/>
      <c r="EI406" s="63"/>
      <c r="EJ406" s="64"/>
      <c r="EO406" s="65"/>
      <c r="EP406" s="65"/>
      <c r="EQ406" s="69"/>
      <c r="ER406" s="69"/>
      <c r="ES406" s="69"/>
      <c r="ET406" s="78"/>
      <c r="EU406" s="69"/>
      <c r="EV406" s="69"/>
      <c r="EW406" s="69"/>
      <c r="EX406" s="69"/>
      <c r="EY406" s="69"/>
      <c r="EZ406" s="69"/>
      <c r="FA406" s="69"/>
      <c r="FB406" s="73"/>
      <c r="FH406" s="84">
        <f t="shared" si="393"/>
        <v>1</v>
      </c>
      <c r="FI406" s="84">
        <f t="shared" si="394"/>
        <v>1</v>
      </c>
      <c r="FJ406" s="85" t="s">
        <v>1012</v>
      </c>
    </row>
    <row r="407" spans="100:166" x14ac:dyDescent="0.25">
      <c r="CV407">
        <f t="shared" ca="1" si="392"/>
        <v>1</v>
      </c>
      <c r="CW407" s="58" t="str">
        <f ca="1">Angmar!W7</f>
        <v/>
      </c>
      <c r="DC407" s="84">
        <f t="shared" si="391"/>
        <v>1</v>
      </c>
      <c r="DD407" s="84">
        <f>Angmar!S13</f>
        <v>0</v>
      </c>
      <c r="DE407" s="84" t="str">
        <f>Angmar!B13</f>
        <v>Orc Captain</v>
      </c>
      <c r="DF407" s="84" t="str">
        <f>Angmar!CW13</f>
        <v>-</v>
      </c>
      <c r="EE407" s="65"/>
      <c r="EH407" s="62"/>
      <c r="EI407" s="63"/>
      <c r="EJ407" s="64"/>
      <c r="EO407" s="65"/>
      <c r="EP407" s="65"/>
      <c r="EQ407" s="69"/>
      <c r="ER407" s="69"/>
      <c r="ES407" s="69"/>
      <c r="ET407" s="78"/>
      <c r="EU407" s="69"/>
      <c r="EV407" s="69"/>
      <c r="EW407" s="69"/>
      <c r="EX407" s="69"/>
      <c r="EY407" s="69"/>
      <c r="EZ407" s="69"/>
      <c r="FA407" s="69"/>
      <c r="FB407" s="73"/>
      <c r="FH407" s="84">
        <f t="shared" si="393"/>
        <v>0</v>
      </c>
      <c r="FI407" s="84">
        <f t="shared" si="394"/>
        <v>1</v>
      </c>
      <c r="FJ407" s="85" t="s">
        <v>1585</v>
      </c>
    </row>
    <row r="408" spans="100:166" x14ac:dyDescent="0.25">
      <c r="CV408">
        <f t="shared" ca="1" si="392"/>
        <v>1</v>
      </c>
      <c r="CW408" s="58" t="str">
        <f ca="1">Angmar!W8</f>
        <v/>
      </c>
      <c r="DC408" s="84">
        <f t="shared" si="391"/>
        <v>1</v>
      </c>
      <c r="DD408" s="84">
        <f>Angmar!S14</f>
        <v>0</v>
      </c>
      <c r="DE408" s="84" t="str">
        <f>Angmar!B14</f>
        <v>Angmar Orc Shaman</v>
      </c>
      <c r="DF408" s="84" t="str">
        <f>Angmar!CW14</f>
        <v>-</v>
      </c>
      <c r="EE408" s="65"/>
      <c r="EH408" s="62"/>
      <c r="EI408" s="63"/>
      <c r="EJ408" s="64"/>
      <c r="EO408" s="65"/>
      <c r="EP408" s="65"/>
      <c r="EQ408" s="69"/>
      <c r="ER408" s="69"/>
      <c r="ES408" s="69"/>
      <c r="ET408" s="78"/>
      <c r="EU408" s="69"/>
      <c r="EV408" s="69"/>
      <c r="EW408" s="69"/>
      <c r="EX408" s="69"/>
      <c r="EY408" s="69"/>
      <c r="EZ408" s="69"/>
      <c r="FA408" s="69"/>
      <c r="FB408" s="73"/>
      <c r="FH408" s="84">
        <f t="shared" si="393"/>
        <v>0</v>
      </c>
      <c r="FI408" s="84">
        <f t="shared" si="394"/>
        <v>1</v>
      </c>
      <c r="FJ408" s="85" t="str">
        <f>""</f>
        <v/>
      </c>
    </row>
    <row r="409" spans="100:166" x14ac:dyDescent="0.25">
      <c r="CV409">
        <f t="shared" ca="1" si="392"/>
        <v>1</v>
      </c>
      <c r="CW409" s="58" t="str">
        <f ca="1">Angmar!W9</f>
        <v/>
      </c>
      <c r="DC409" s="84">
        <f t="shared" si="391"/>
        <v>1</v>
      </c>
      <c r="DD409" s="84">
        <f>Angmar!S15</f>
        <v>0</v>
      </c>
      <c r="DE409" s="84" t="str">
        <f>Angmar!B15</f>
        <v>Angmar Orc Shaman</v>
      </c>
      <c r="DF409" s="84" t="str">
        <f>Angmar!CW15</f>
        <v>-</v>
      </c>
      <c r="EE409" s="65"/>
      <c r="EH409" s="62"/>
      <c r="EI409" s="63"/>
      <c r="EJ409" s="64"/>
      <c r="EO409" s="65"/>
      <c r="EP409" s="65"/>
      <c r="EQ409" s="69"/>
      <c r="ER409" s="69"/>
      <c r="ES409" s="69"/>
      <c r="ET409" s="78"/>
      <c r="EU409" s="69"/>
      <c r="EV409" s="69"/>
      <c r="EW409" s="69"/>
      <c r="EX409" s="69"/>
      <c r="EY409" s="69"/>
      <c r="EZ409" s="69"/>
      <c r="FA409" s="69"/>
      <c r="FB409" s="73"/>
      <c r="FH409" s="84">
        <f t="shared" si="393"/>
        <v>1</v>
      </c>
      <c r="FI409" s="84">
        <f t="shared" si="394"/>
        <v>1</v>
      </c>
      <c r="FJ409" s="85" t="s">
        <v>1019</v>
      </c>
    </row>
    <row r="410" spans="100:166" x14ac:dyDescent="0.25">
      <c r="CV410">
        <f t="shared" ca="1" si="392"/>
        <v>1</v>
      </c>
      <c r="CW410" s="58" t="str">
        <f ca="1">Angmar!W10</f>
        <v/>
      </c>
      <c r="DC410" s="84">
        <f t="shared" si="391"/>
        <v>1</v>
      </c>
      <c r="DD410" s="84"/>
      <c r="DE410" s="84"/>
      <c r="DF410" s="84"/>
      <c r="EE410" s="65"/>
      <c r="EH410" s="62"/>
      <c r="EI410" s="63"/>
      <c r="EJ410" s="64"/>
      <c r="EO410" s="65"/>
      <c r="EP410" s="65"/>
      <c r="EQ410" s="69"/>
      <c r="ER410" s="69"/>
      <c r="ES410" s="69"/>
      <c r="ET410" s="78"/>
      <c r="EU410" s="69"/>
      <c r="EV410" s="69"/>
      <c r="EW410" s="69"/>
      <c r="EX410" s="69"/>
      <c r="EY410" s="69"/>
      <c r="EZ410" s="69"/>
      <c r="FA410" s="69"/>
      <c r="FB410" s="73"/>
      <c r="FH410" s="84">
        <f t="shared" si="393"/>
        <v>0</v>
      </c>
      <c r="FI410" s="84">
        <f t="shared" si="394"/>
        <v>1</v>
      </c>
      <c r="FJ410" s="85" t="s">
        <v>1601</v>
      </c>
    </row>
    <row r="411" spans="100:166" x14ac:dyDescent="0.25">
      <c r="CV411">
        <f t="shared" ca="1" si="392"/>
        <v>1</v>
      </c>
      <c r="CW411" s="58" t="str">
        <f ca="1">Angmar!W11</f>
        <v/>
      </c>
      <c r="DC411" s="84">
        <f t="shared" si="391"/>
        <v>1</v>
      </c>
      <c r="DD411" s="84"/>
      <c r="DE411" s="84"/>
      <c r="DF411" s="84"/>
      <c r="EE411" s="65"/>
      <c r="EH411" s="62"/>
      <c r="EI411" s="63"/>
      <c r="EJ411" s="64"/>
      <c r="EO411" s="65"/>
      <c r="EP411" s="65"/>
      <c r="EQ411" s="69"/>
      <c r="ER411" s="69"/>
      <c r="ES411" s="69"/>
      <c r="ET411" s="78"/>
      <c r="EU411" s="69"/>
      <c r="EV411" s="69"/>
      <c r="EW411" s="69"/>
      <c r="EX411" s="69"/>
      <c r="EY411" s="69"/>
      <c r="EZ411" s="69"/>
      <c r="FA411" s="69"/>
      <c r="FB411" s="73"/>
      <c r="FH411" s="84">
        <f t="shared" si="393"/>
        <v>0</v>
      </c>
      <c r="FI411" s="84">
        <f t="shared" si="394"/>
        <v>1</v>
      </c>
      <c r="FJ411" s="85" t="str">
        <f>""</f>
        <v/>
      </c>
    </row>
    <row r="412" spans="100:166" x14ac:dyDescent="0.25">
      <c r="CV412">
        <f t="shared" ca="1" si="392"/>
        <v>1</v>
      </c>
      <c r="CW412" s="58" t="str">
        <f ca="1">Angmar!W12</f>
        <v/>
      </c>
      <c r="DC412" s="84">
        <f t="shared" si="391"/>
        <v>1</v>
      </c>
      <c r="DD412" s="84"/>
      <c r="DE412" s="84"/>
      <c r="DF412" s="84"/>
      <c r="EE412" s="65"/>
      <c r="EH412" s="62"/>
      <c r="EI412" s="63"/>
      <c r="EJ412" s="64"/>
      <c r="EO412" s="65"/>
      <c r="EP412" s="65"/>
      <c r="EQ412" s="69"/>
      <c r="ER412" s="69"/>
      <c r="ES412" s="69"/>
      <c r="ET412" s="78"/>
      <c r="EU412" s="69"/>
      <c r="EV412" s="69"/>
      <c r="EW412" s="69"/>
      <c r="EX412" s="69"/>
      <c r="EY412" s="69"/>
      <c r="EZ412" s="69"/>
      <c r="FA412" s="69"/>
      <c r="FB412" s="73"/>
      <c r="FH412" s="84">
        <f t="shared" si="393"/>
        <v>1</v>
      </c>
      <c r="FI412" s="84">
        <f t="shared" si="394"/>
        <v>1</v>
      </c>
      <c r="FJ412" s="85" t="s">
        <v>1602</v>
      </c>
    </row>
    <row r="413" spans="100:166" x14ac:dyDescent="0.25">
      <c r="CV413">
        <f t="shared" ca="1" si="392"/>
        <v>1</v>
      </c>
      <c r="CW413" s="58" t="str">
        <f ca="1">Angmar!W13</f>
        <v/>
      </c>
      <c r="DC413" s="84">
        <f t="shared" si="391"/>
        <v>1</v>
      </c>
      <c r="DD413" s="84"/>
      <c r="DE413" s="84"/>
      <c r="DF413" s="84"/>
      <c r="EE413" s="65"/>
      <c r="EH413" s="62"/>
      <c r="EI413" s="63"/>
      <c r="EJ413" s="64"/>
      <c r="EO413" s="65"/>
      <c r="EP413" s="65"/>
      <c r="EQ413" s="69"/>
      <c r="ER413" s="69"/>
      <c r="ES413" s="69"/>
      <c r="ET413" s="78"/>
      <c r="EU413" s="69"/>
      <c r="EV413" s="69"/>
      <c r="EW413" s="69"/>
      <c r="EX413" s="69"/>
      <c r="EY413" s="69"/>
      <c r="EZ413" s="69"/>
      <c r="FA413" s="69"/>
      <c r="FB413" s="73"/>
      <c r="FH413" s="84">
        <f t="shared" si="393"/>
        <v>0</v>
      </c>
      <c r="FI413" s="84">
        <f t="shared" si="394"/>
        <v>1</v>
      </c>
      <c r="FJ413" s="85" t="s">
        <v>1603</v>
      </c>
    </row>
    <row r="414" spans="100:166" x14ac:dyDescent="0.25">
      <c r="CV414">
        <f t="shared" ca="1" si="392"/>
        <v>1</v>
      </c>
      <c r="CW414" s="58" t="str">
        <f ca="1">Angmar!W14</f>
        <v/>
      </c>
      <c r="DC414" s="84">
        <f t="shared" si="391"/>
        <v>1</v>
      </c>
      <c r="DD414" s="84"/>
      <c r="DE414" s="84"/>
      <c r="DF414" s="84"/>
      <c r="EE414" s="65"/>
      <c r="EH414" s="62"/>
      <c r="EI414" s="63"/>
      <c r="EJ414" s="64"/>
      <c r="EO414" s="65"/>
      <c r="EP414" s="65"/>
      <c r="EQ414" s="69"/>
      <c r="ER414" s="69"/>
      <c r="ES414" s="69"/>
      <c r="ET414" s="78"/>
      <c r="EU414" s="69"/>
      <c r="EV414" s="69"/>
      <c r="EW414" s="69"/>
      <c r="EX414" s="69"/>
      <c r="EY414" s="69"/>
      <c r="EZ414" s="69"/>
      <c r="FA414" s="69"/>
      <c r="FB414" s="73"/>
      <c r="FH414" s="84">
        <f t="shared" si="393"/>
        <v>0</v>
      </c>
      <c r="FI414" s="84">
        <f t="shared" si="394"/>
        <v>1</v>
      </c>
      <c r="FJ414" s="85" t="s">
        <v>1604</v>
      </c>
    </row>
    <row r="415" spans="100:166" x14ac:dyDescent="0.25">
      <c r="CV415">
        <f t="shared" ca="1" si="392"/>
        <v>1</v>
      </c>
      <c r="CW415" s="58" t="str">
        <f ca="1">Angmar!W15</f>
        <v/>
      </c>
      <c r="DC415" s="84">
        <f t="shared" si="391"/>
        <v>1</v>
      </c>
      <c r="DD415" s="84"/>
      <c r="DE415" s="84"/>
      <c r="DF415" s="84"/>
      <c r="EE415" s="65"/>
      <c r="EH415" s="62"/>
      <c r="EI415" s="63"/>
      <c r="EJ415" s="64"/>
      <c r="EO415" s="65"/>
      <c r="EP415" s="65"/>
      <c r="EQ415" s="69"/>
      <c r="ER415" s="69"/>
      <c r="ES415" s="69"/>
      <c r="ET415" s="78"/>
      <c r="EU415" s="69"/>
      <c r="EV415" s="69"/>
      <c r="EW415" s="69"/>
      <c r="EX415" s="69"/>
      <c r="EY415" s="69"/>
      <c r="EZ415" s="69"/>
      <c r="FA415" s="69"/>
      <c r="FB415" s="73"/>
      <c r="FH415" s="84">
        <f t="shared" si="393"/>
        <v>0</v>
      </c>
      <c r="FI415" s="84">
        <f t="shared" si="394"/>
        <v>1</v>
      </c>
      <c r="FJ415" s="85" t="str">
        <f>""</f>
        <v/>
      </c>
    </row>
    <row r="416" spans="100:166" x14ac:dyDescent="0.25">
      <c r="CV416">
        <f t="shared" ca="1" si="392"/>
        <v>1</v>
      </c>
      <c r="CW416" s="58" t="str">
        <f ca="1">Angmar!W16</f>
        <v/>
      </c>
      <c r="DC416" s="84">
        <f t="shared" si="391"/>
        <v>1</v>
      </c>
      <c r="DD416" s="84"/>
      <c r="DE416" s="84"/>
      <c r="DF416" s="84"/>
      <c r="EE416" s="65"/>
      <c r="EH416" s="62"/>
      <c r="EI416" s="63"/>
      <c r="EJ416" s="64"/>
      <c r="EO416" s="65"/>
      <c r="EP416" s="65"/>
      <c r="EQ416" s="69"/>
      <c r="ER416" s="69"/>
      <c r="ES416" s="69"/>
      <c r="ET416" s="78"/>
      <c r="EU416" s="69"/>
      <c r="EV416" s="69"/>
      <c r="EW416" s="69"/>
      <c r="EX416" s="69"/>
      <c r="EY416" s="69"/>
      <c r="EZ416" s="69"/>
      <c r="FA416" s="69"/>
      <c r="FB416" s="73"/>
      <c r="FH416" s="84">
        <f t="shared" si="393"/>
        <v>1</v>
      </c>
      <c r="FI416" s="84">
        <f t="shared" si="394"/>
        <v>1</v>
      </c>
      <c r="FJ416" s="85" t="s">
        <v>1023</v>
      </c>
    </row>
    <row r="417" spans="100:166" x14ac:dyDescent="0.25">
      <c r="CV417">
        <f t="shared" ca="1" si="392"/>
        <v>1</v>
      </c>
      <c r="CW417" s="58" t="str">
        <f ca="1">Angmar!W17</f>
        <v/>
      </c>
      <c r="DC417" s="84">
        <f t="shared" si="391"/>
        <v>1</v>
      </c>
      <c r="DD417">
        <f>Angmar!AP3</f>
        <v>0</v>
      </c>
      <c r="DE417" t="str">
        <f>Angmar!AA3</f>
        <v>Orc Warrior</v>
      </c>
      <c r="DF417" t="str">
        <f>Angmar!CA3</f>
        <v>-</v>
      </c>
      <c r="EE417" s="65"/>
      <c r="EH417" s="62"/>
      <c r="EI417" s="63"/>
      <c r="EJ417" s="64"/>
      <c r="EO417" s="65"/>
      <c r="EP417" s="65"/>
      <c r="EQ417" s="69"/>
      <c r="ER417" s="69"/>
      <c r="ES417" s="69"/>
      <c r="ET417" s="78"/>
      <c r="EU417" s="69"/>
      <c r="EV417" s="69"/>
      <c r="EW417" s="69"/>
      <c r="EX417" s="69"/>
      <c r="EY417" s="69"/>
      <c r="EZ417" s="69"/>
      <c r="FA417" s="69"/>
      <c r="FB417" s="73"/>
      <c r="FH417" s="84">
        <f t="shared" si="393"/>
        <v>0</v>
      </c>
      <c r="FI417" s="84">
        <f t="shared" si="394"/>
        <v>1</v>
      </c>
      <c r="FJ417" s="85" t="s">
        <v>1605</v>
      </c>
    </row>
    <row r="418" spans="100:166" x14ac:dyDescent="0.25">
      <c r="CV418">
        <f t="shared" ca="1" si="392"/>
        <v>1</v>
      </c>
      <c r="CW418" s="58" t="str">
        <f ca="1">Angmar!W18</f>
        <v/>
      </c>
      <c r="DC418" s="84">
        <f t="shared" si="391"/>
        <v>1</v>
      </c>
      <c r="DD418" s="84">
        <f>Angmar!AP4</f>
        <v>0</v>
      </c>
      <c r="DE418" s="84" t="str">
        <f>Angmar!AA4</f>
        <v>Orc Warrior</v>
      </c>
      <c r="DF418" s="84" t="str">
        <f>Angmar!CA4</f>
        <v>-</v>
      </c>
      <c r="EE418" s="65"/>
      <c r="EH418" s="62"/>
      <c r="EI418" s="63"/>
      <c r="EJ418" s="64"/>
      <c r="EO418" s="65"/>
      <c r="EP418" s="65"/>
      <c r="EQ418" s="69"/>
      <c r="ER418" s="69"/>
      <c r="ES418" s="69"/>
      <c r="ET418" s="78"/>
      <c r="EU418" s="69"/>
      <c r="EV418" s="69"/>
      <c r="EW418" s="69"/>
      <c r="EX418" s="69"/>
      <c r="EY418" s="69"/>
      <c r="EZ418" s="69"/>
      <c r="FA418" s="69"/>
      <c r="FB418" s="73"/>
      <c r="FH418" s="84">
        <f t="shared" si="393"/>
        <v>0</v>
      </c>
      <c r="FI418" s="84">
        <f t="shared" si="394"/>
        <v>1</v>
      </c>
      <c r="FJ418" s="85" t="s">
        <v>1606</v>
      </c>
    </row>
    <row r="419" spans="100:166" x14ac:dyDescent="0.25">
      <c r="CV419">
        <f t="shared" ca="1" si="392"/>
        <v>1</v>
      </c>
      <c r="CW419" s="58" t="str">
        <f ca="1">Angmar!W19</f>
        <v/>
      </c>
      <c r="DC419" s="84">
        <f t="shared" si="391"/>
        <v>1</v>
      </c>
      <c r="DD419" s="84">
        <f>Angmar!AP5</f>
        <v>0</v>
      </c>
      <c r="DE419" s="84" t="str">
        <f>Angmar!AA5</f>
        <v>Orc Warrior</v>
      </c>
      <c r="DF419" s="84" t="str">
        <f>Angmar!CA5</f>
        <v>-</v>
      </c>
      <c r="EE419" s="65"/>
      <c r="EH419" s="62"/>
      <c r="EI419" s="63"/>
      <c r="EJ419" s="64"/>
      <c r="EO419" s="65"/>
      <c r="EP419" s="65"/>
      <c r="EQ419" s="69"/>
      <c r="ER419" s="69"/>
      <c r="ES419" s="69"/>
      <c r="ET419" s="78"/>
      <c r="EU419" s="69"/>
      <c r="EV419" s="69"/>
      <c r="EW419" s="69"/>
      <c r="EX419" s="69"/>
      <c r="EY419" s="69"/>
      <c r="EZ419" s="69"/>
      <c r="FA419" s="69"/>
      <c r="FB419" s="73"/>
      <c r="FH419" s="84">
        <f t="shared" si="393"/>
        <v>0</v>
      </c>
      <c r="FI419" s="84">
        <f t="shared" si="394"/>
        <v>1</v>
      </c>
      <c r="FJ419" s="85" t="s">
        <v>1607</v>
      </c>
    </row>
    <row r="420" spans="100:166" x14ac:dyDescent="0.25">
      <c r="CV420">
        <f t="shared" ca="1" si="392"/>
        <v>1</v>
      </c>
      <c r="CW420" s="58" t="str">
        <f ca="1">Angmar!W20</f>
        <v/>
      </c>
      <c r="DC420" s="84">
        <f t="shared" si="391"/>
        <v>1</v>
      </c>
      <c r="DD420" s="84">
        <f>Angmar!AP6</f>
        <v>0</v>
      </c>
      <c r="DE420" s="84" t="str">
        <f>Angmar!AA6</f>
        <v>Orc Warrior</v>
      </c>
      <c r="DF420" s="84" t="str">
        <f>Angmar!CA6</f>
        <v>-</v>
      </c>
      <c r="EE420" s="65"/>
      <c r="EH420" s="62"/>
      <c r="EI420" s="63"/>
      <c r="EJ420" s="64"/>
      <c r="EO420" s="65"/>
      <c r="EP420" s="65"/>
      <c r="EQ420" s="69"/>
      <c r="ER420" s="69"/>
      <c r="ES420" s="69"/>
      <c r="ET420" s="78"/>
      <c r="EU420" s="69"/>
      <c r="EV420" s="69"/>
      <c r="EW420" s="69"/>
      <c r="EX420" s="69"/>
      <c r="EY420" s="69"/>
      <c r="EZ420" s="69"/>
      <c r="FA420" s="69"/>
      <c r="FB420" s="73"/>
      <c r="FH420" s="84">
        <f t="shared" si="393"/>
        <v>0</v>
      </c>
      <c r="FI420" s="84">
        <f t="shared" si="394"/>
        <v>1</v>
      </c>
      <c r="FJ420" s="85" t="str">
        <f>""</f>
        <v/>
      </c>
    </row>
    <row r="421" spans="100:166" x14ac:dyDescent="0.25">
      <c r="CV421">
        <f t="shared" ca="1" si="392"/>
        <v>1</v>
      </c>
      <c r="CW421" s="58" t="str">
        <f ca="1">Angmar!W21</f>
        <v/>
      </c>
      <c r="DC421" s="84">
        <f t="shared" si="391"/>
        <v>1</v>
      </c>
      <c r="DD421" s="84">
        <f>Angmar!AP7</f>
        <v>0</v>
      </c>
      <c r="DE421" s="84" t="str">
        <f>Angmar!AA7</f>
        <v>Orc Warrior</v>
      </c>
      <c r="DF421" s="84" t="str">
        <f>Angmar!CA7</f>
        <v>-</v>
      </c>
      <c r="EE421" s="65"/>
      <c r="EH421" s="62"/>
      <c r="EI421" s="63"/>
      <c r="EJ421" s="64"/>
      <c r="EO421" s="65"/>
      <c r="EP421" s="65"/>
      <c r="EQ421" s="69"/>
      <c r="ER421" s="69"/>
      <c r="ES421" s="69"/>
      <c r="ET421" s="78"/>
      <c r="EU421" s="69"/>
      <c r="EV421" s="69"/>
      <c r="EW421" s="69"/>
      <c r="EX421" s="69"/>
      <c r="EY421" s="69"/>
      <c r="EZ421" s="69"/>
      <c r="FA421" s="69"/>
      <c r="FB421" s="73"/>
      <c r="FH421" s="84">
        <f t="shared" si="393"/>
        <v>1</v>
      </c>
      <c r="FI421" s="84">
        <f t="shared" si="394"/>
        <v>1</v>
      </c>
      <c r="FJ421" s="85" t="s">
        <v>1608</v>
      </c>
    </row>
    <row r="422" spans="100:166" x14ac:dyDescent="0.25">
      <c r="CV422">
        <f t="shared" ca="1" si="392"/>
        <v>1</v>
      </c>
      <c r="CW422" s="58" t="str">
        <f ca="1">Angmar!W22</f>
        <v/>
      </c>
      <c r="DC422" s="84">
        <f t="shared" si="391"/>
        <v>1</v>
      </c>
      <c r="DD422" s="84">
        <f>Angmar!AP8</f>
        <v>0</v>
      </c>
      <c r="DE422" s="84" t="str">
        <f>Angmar!AA8</f>
        <v>Orc Warrior</v>
      </c>
      <c r="DF422" s="84" t="str">
        <f>Angmar!CA8</f>
        <v>-</v>
      </c>
      <c r="EE422" s="65"/>
      <c r="EH422" s="62"/>
      <c r="EI422" s="63"/>
      <c r="EJ422" s="64"/>
      <c r="EO422" s="65"/>
      <c r="EP422" s="65"/>
      <c r="EQ422" s="69"/>
      <c r="ER422" s="69"/>
      <c r="ES422" s="69"/>
      <c r="ET422" s="78"/>
      <c r="EU422" s="69"/>
      <c r="EV422" s="69"/>
      <c r="EW422" s="69"/>
      <c r="EX422" s="69"/>
      <c r="EY422" s="69"/>
      <c r="EZ422" s="69"/>
      <c r="FA422" s="69"/>
      <c r="FB422" s="73"/>
      <c r="FH422" s="84">
        <f t="shared" si="393"/>
        <v>0</v>
      </c>
      <c r="FI422" s="84">
        <f t="shared" si="394"/>
        <v>1</v>
      </c>
      <c r="FJ422" s="85" t="s">
        <v>1609</v>
      </c>
    </row>
    <row r="423" spans="100:166" x14ac:dyDescent="0.25">
      <c r="CV423">
        <f t="shared" ca="1" si="392"/>
        <v>1</v>
      </c>
      <c r="CW423" s="58" t="str">
        <f ca="1">Angmar!W23</f>
        <v/>
      </c>
      <c r="DC423" s="84">
        <f t="shared" si="391"/>
        <v>1</v>
      </c>
      <c r="DD423" s="84">
        <f>Angmar!AP9</f>
        <v>0</v>
      </c>
      <c r="DE423" s="84" t="str">
        <f>Angmar!AA9</f>
        <v>Orc Tracker</v>
      </c>
      <c r="DF423" s="84" t="str">
        <f>Angmar!CA9</f>
        <v>-</v>
      </c>
      <c r="EE423" s="65"/>
      <c r="EH423" s="62"/>
      <c r="EI423" s="63"/>
      <c r="EJ423" s="64"/>
      <c r="EO423" s="65"/>
      <c r="EP423" s="65"/>
      <c r="EQ423" s="69"/>
      <c r="ER423" s="69"/>
      <c r="ES423" s="69"/>
      <c r="ET423" s="78"/>
      <c r="EU423" s="69"/>
      <c r="EV423" s="69"/>
      <c r="EW423" s="69"/>
      <c r="EX423" s="69"/>
      <c r="EY423" s="69"/>
      <c r="EZ423" s="69"/>
      <c r="FA423" s="69"/>
      <c r="FB423" s="73"/>
      <c r="FH423" s="84">
        <f t="shared" si="393"/>
        <v>0</v>
      </c>
      <c r="FI423" s="84">
        <f t="shared" si="394"/>
        <v>1</v>
      </c>
      <c r="FJ423" s="85" t="s">
        <v>1610</v>
      </c>
    </row>
    <row r="424" spans="100:166" x14ac:dyDescent="0.25">
      <c r="CV424">
        <f t="shared" ca="1" si="392"/>
        <v>1</v>
      </c>
      <c r="CW424" s="58" t="str">
        <f ca="1">Angmar!W24</f>
        <v/>
      </c>
      <c r="DC424" s="84">
        <f t="shared" si="391"/>
        <v>1</v>
      </c>
      <c r="DD424" s="84">
        <f>Angmar!AP10</f>
        <v>0</v>
      </c>
      <c r="DE424" s="84" t="str">
        <f>Angmar!AA10</f>
        <v>Orc Tracker</v>
      </c>
      <c r="DF424" s="84" t="str">
        <f>Angmar!CA10</f>
        <v>-</v>
      </c>
      <c r="EE424" s="65"/>
      <c r="EH424" s="62"/>
      <c r="EI424" s="63"/>
      <c r="EJ424" s="64"/>
      <c r="EO424" s="65"/>
      <c r="EP424" s="65"/>
      <c r="EQ424" s="69"/>
      <c r="ER424" s="69"/>
      <c r="ES424" s="69"/>
      <c r="ET424" s="78"/>
      <c r="EU424" s="69"/>
      <c r="EV424" s="69"/>
      <c r="EW424" s="69"/>
      <c r="EX424" s="69"/>
      <c r="EY424" s="69"/>
      <c r="EZ424" s="69"/>
      <c r="FA424" s="69"/>
      <c r="FB424" s="73"/>
      <c r="FH424" s="84">
        <f t="shared" si="393"/>
        <v>0</v>
      </c>
      <c r="FI424" s="84">
        <f t="shared" si="394"/>
        <v>1</v>
      </c>
      <c r="FJ424" s="85" t="str">
        <f>""</f>
        <v/>
      </c>
    </row>
    <row r="425" spans="100:166" x14ac:dyDescent="0.25">
      <c r="CV425">
        <f t="shared" ca="1" si="392"/>
        <v>1</v>
      </c>
      <c r="CW425" s="58" t="str">
        <f ca="1">Angmar!W25</f>
        <v/>
      </c>
      <c r="DC425" s="84">
        <f t="shared" si="391"/>
        <v>1</v>
      </c>
      <c r="DD425" s="84">
        <f>Angmar!AP11</f>
        <v>0</v>
      </c>
      <c r="DE425" s="84" t="str">
        <f>Angmar!AA11</f>
        <v>Warg Rider</v>
      </c>
      <c r="DF425" s="84" t="str">
        <f>Angmar!CA11</f>
        <v>-</v>
      </c>
      <c r="EE425" s="65"/>
      <c r="EH425" s="62"/>
      <c r="EI425" s="63"/>
      <c r="EJ425" s="64"/>
      <c r="EO425" s="65"/>
      <c r="EP425" s="65"/>
      <c r="EQ425" s="69"/>
      <c r="ER425" s="69"/>
      <c r="ES425" s="69"/>
      <c r="ET425" s="78"/>
      <c r="EU425" s="69"/>
      <c r="EV425" s="69"/>
      <c r="EW425" s="69"/>
      <c r="EX425" s="69"/>
      <c r="EY425" s="69"/>
      <c r="EZ425" s="69"/>
      <c r="FA425" s="69"/>
      <c r="FB425" s="73"/>
      <c r="FH425" s="84">
        <f t="shared" si="393"/>
        <v>1</v>
      </c>
      <c r="FI425" s="84">
        <f t="shared" si="394"/>
        <v>1</v>
      </c>
      <c r="FJ425" s="85" t="s">
        <v>1611</v>
      </c>
    </row>
    <row r="426" spans="100:166" x14ac:dyDescent="0.25">
      <c r="CV426">
        <f t="shared" ca="1" si="392"/>
        <v>1</v>
      </c>
      <c r="CW426" s="58" t="str">
        <f ca="1">Angmar!W26</f>
        <v/>
      </c>
      <c r="DC426" s="84">
        <f t="shared" si="391"/>
        <v>1</v>
      </c>
      <c r="DD426" s="84">
        <f>Angmar!AP12</f>
        <v>0</v>
      </c>
      <c r="DE426" s="84" t="str">
        <f>Angmar!AA12</f>
        <v>Warg Rider</v>
      </c>
      <c r="DF426" s="84" t="str">
        <f>Angmar!CA12</f>
        <v>-</v>
      </c>
      <c r="EE426" s="65"/>
      <c r="EH426" s="62"/>
      <c r="EI426" s="63"/>
      <c r="EJ426" s="64"/>
      <c r="EO426" s="65"/>
      <c r="EP426" s="65"/>
      <c r="EQ426" s="69"/>
      <c r="ER426" s="69"/>
      <c r="ES426" s="69"/>
      <c r="ET426" s="78"/>
      <c r="EU426" s="69"/>
      <c r="EV426" s="69"/>
      <c r="EW426" s="69"/>
      <c r="EX426" s="69"/>
      <c r="EY426" s="69"/>
      <c r="EZ426" s="69"/>
      <c r="FA426" s="69"/>
      <c r="FB426" s="73"/>
      <c r="FH426" s="84">
        <f t="shared" si="393"/>
        <v>0</v>
      </c>
      <c r="FI426" s="84">
        <f t="shared" si="394"/>
        <v>1</v>
      </c>
      <c r="FJ426" s="85" t="s">
        <v>1612</v>
      </c>
    </row>
    <row r="427" spans="100:166" x14ac:dyDescent="0.25">
      <c r="CV427">
        <f t="shared" ca="1" si="392"/>
        <v>1</v>
      </c>
      <c r="CW427" s="58" t="str">
        <f ca="1">Angmar!W27</f>
        <v/>
      </c>
      <c r="DC427" s="84">
        <f t="shared" si="391"/>
        <v>1</v>
      </c>
      <c r="DD427" s="84">
        <f>Angmar!AP13</f>
        <v>0</v>
      </c>
      <c r="DE427" s="84" t="str">
        <f>Angmar!AA13</f>
        <v>Warg Rider</v>
      </c>
      <c r="DF427" s="84" t="str">
        <f>Angmar!CA13</f>
        <v>-</v>
      </c>
      <c r="EE427" s="65"/>
      <c r="EH427" s="62"/>
      <c r="EI427" s="63"/>
      <c r="EJ427" s="64"/>
      <c r="EO427" s="65"/>
      <c r="EP427" s="65"/>
      <c r="EQ427" s="69"/>
      <c r="ER427" s="69"/>
      <c r="ES427" s="69"/>
      <c r="ET427" s="78"/>
      <c r="EU427" s="69"/>
      <c r="EV427" s="69"/>
      <c r="EW427" s="69"/>
      <c r="EX427" s="69"/>
      <c r="EY427" s="69"/>
      <c r="EZ427" s="69"/>
      <c r="FA427" s="69"/>
      <c r="FB427" s="73"/>
      <c r="FH427" s="84">
        <f t="shared" si="393"/>
        <v>0</v>
      </c>
      <c r="FI427" s="84">
        <f t="shared" si="394"/>
        <v>1</v>
      </c>
      <c r="FJ427" s="85" t="str">
        <f>""</f>
        <v/>
      </c>
    </row>
    <row r="428" spans="100:166" x14ac:dyDescent="0.25">
      <c r="CV428">
        <f t="shared" ca="1" si="392"/>
        <v>1</v>
      </c>
      <c r="CW428" s="58" t="str">
        <f ca="1">Angmar!W28</f>
        <v/>
      </c>
      <c r="DC428" s="84">
        <f t="shared" si="391"/>
        <v>1</v>
      </c>
      <c r="DD428" s="84">
        <f>Angmar!AP14</f>
        <v>0</v>
      </c>
      <c r="DE428" s="84" t="str">
        <f>Angmar!AA14</f>
        <v>Warg Rider</v>
      </c>
      <c r="DF428" s="84" t="str">
        <f>Angmar!CA14</f>
        <v>-</v>
      </c>
      <c r="EE428" s="65"/>
      <c r="EH428" s="62"/>
      <c r="EI428" s="63"/>
      <c r="EJ428" s="64"/>
      <c r="EO428" s="65"/>
      <c r="EP428" s="65"/>
      <c r="EQ428" s="69"/>
      <c r="ER428" s="69"/>
      <c r="ES428" s="69"/>
      <c r="ET428" s="78"/>
      <c r="EU428" s="69"/>
      <c r="EV428" s="69"/>
      <c r="EW428" s="69"/>
      <c r="EX428" s="69"/>
      <c r="EY428" s="69"/>
      <c r="EZ428" s="69"/>
      <c r="FA428" s="69"/>
      <c r="FB428" s="73"/>
      <c r="FH428" s="84">
        <f t="shared" si="393"/>
        <v>1</v>
      </c>
      <c r="FI428" s="84">
        <f t="shared" si="394"/>
        <v>1</v>
      </c>
      <c r="FJ428" s="85" t="s">
        <v>1613</v>
      </c>
    </row>
    <row r="429" spans="100:166" x14ac:dyDescent="0.25">
      <c r="CV429">
        <f t="shared" ca="1" si="392"/>
        <v>1</v>
      </c>
      <c r="CW429" s="58" t="str">
        <f ca="1">Angmar!W29</f>
        <v/>
      </c>
      <c r="DC429" s="84">
        <f t="shared" si="391"/>
        <v>1</v>
      </c>
      <c r="DD429" s="84">
        <f>Angmar!AP15</f>
        <v>0</v>
      </c>
      <c r="DE429" s="84" t="str">
        <f>Angmar!AA15</f>
        <v>Warg Rider</v>
      </c>
      <c r="DF429" s="84" t="str">
        <f>Angmar!CA15</f>
        <v>-</v>
      </c>
      <c r="EE429" s="65"/>
      <c r="EH429" s="62"/>
      <c r="EI429" s="63"/>
      <c r="EJ429" s="64"/>
      <c r="EO429" s="65"/>
      <c r="EP429" s="65"/>
      <c r="EQ429" s="69"/>
      <c r="ER429" s="69"/>
      <c r="ES429" s="69"/>
      <c r="ET429" s="78"/>
      <c r="EU429" s="69"/>
      <c r="EV429" s="69"/>
      <c r="EW429" s="69"/>
      <c r="EX429" s="69"/>
      <c r="EY429" s="69"/>
      <c r="EZ429" s="69"/>
      <c r="FA429" s="69"/>
      <c r="FB429" s="73"/>
      <c r="FH429" s="84">
        <f t="shared" si="393"/>
        <v>0</v>
      </c>
      <c r="FI429" s="84">
        <f t="shared" si="394"/>
        <v>1</v>
      </c>
      <c r="FJ429" s="85" t="s">
        <v>1614</v>
      </c>
    </row>
    <row r="430" spans="100:166" x14ac:dyDescent="0.25">
      <c r="CV430">
        <f t="shared" ca="1" si="392"/>
        <v>1</v>
      </c>
      <c r="CW430" s="58" t="str">
        <f ca="1">Angmar!W30</f>
        <v/>
      </c>
      <c r="DC430" s="84">
        <f t="shared" si="391"/>
        <v>1</v>
      </c>
      <c r="DD430" s="84">
        <f>Angmar!AP16</f>
        <v>0</v>
      </c>
      <c r="DE430" s="84" t="str">
        <f>Angmar!AA16</f>
        <v>Spectre</v>
      </c>
      <c r="DF430" s="84" t="str">
        <f>Angmar!CA16</f>
        <v>-</v>
      </c>
      <c r="EE430" s="65"/>
      <c r="EH430" s="62"/>
      <c r="EI430" s="63"/>
      <c r="EJ430" s="64"/>
      <c r="EO430" s="65"/>
      <c r="EP430" s="65"/>
      <c r="EQ430" s="69"/>
      <c r="ER430" s="69"/>
      <c r="ES430" s="69"/>
      <c r="ET430" s="78"/>
      <c r="EU430" s="69"/>
      <c r="EV430" s="69"/>
      <c r="EW430" s="69"/>
      <c r="EX430" s="69"/>
      <c r="EY430" s="69"/>
      <c r="EZ430" s="69"/>
      <c r="FA430" s="69"/>
      <c r="FB430" s="73"/>
      <c r="FH430" s="84">
        <f t="shared" si="393"/>
        <v>0</v>
      </c>
      <c r="FI430" s="84">
        <f t="shared" si="394"/>
        <v>1</v>
      </c>
      <c r="FJ430" s="85" t="s">
        <v>1615</v>
      </c>
    </row>
    <row r="431" spans="100:166" x14ac:dyDescent="0.25">
      <c r="CV431">
        <f t="shared" ca="1" si="392"/>
        <v>1</v>
      </c>
      <c r="CW431" s="58" t="str">
        <f ca="1">Angmar!W31</f>
        <v/>
      </c>
      <c r="DC431" s="84">
        <f t="shared" si="391"/>
        <v>1</v>
      </c>
      <c r="DD431" s="84">
        <f>Angmar!AP17</f>
        <v>0</v>
      </c>
      <c r="DE431" s="84" t="str">
        <f>Angmar!AA17</f>
        <v>Cave Troll</v>
      </c>
      <c r="DF431" s="84" t="str">
        <f>Angmar!CA17</f>
        <v>-</v>
      </c>
      <c r="EE431" s="65"/>
      <c r="EH431" s="62"/>
      <c r="EI431" s="63"/>
      <c r="EJ431" s="64"/>
      <c r="EO431" s="65"/>
      <c r="EP431" s="65"/>
      <c r="EQ431" s="69"/>
      <c r="ER431" s="69"/>
      <c r="ES431" s="69"/>
      <c r="ET431" s="78"/>
      <c r="EU431" s="69"/>
      <c r="EV431" s="69"/>
      <c r="EW431" s="69"/>
      <c r="EX431" s="69"/>
      <c r="EY431" s="69"/>
      <c r="EZ431" s="69"/>
      <c r="FA431" s="69"/>
      <c r="FB431" s="73"/>
      <c r="FH431" s="84">
        <f t="shared" si="393"/>
        <v>0</v>
      </c>
      <c r="FI431" s="84">
        <f t="shared" si="394"/>
        <v>1</v>
      </c>
      <c r="FJ431" s="85" t="str">
        <f>""</f>
        <v/>
      </c>
    </row>
    <row r="432" spans="100:166" x14ac:dyDescent="0.25">
      <c r="CV432">
        <f t="shared" ca="1" si="392"/>
        <v>1</v>
      </c>
      <c r="CW432" s="58" t="str">
        <f ca="1">Angmar!W32</f>
        <v/>
      </c>
      <c r="DC432" s="84">
        <f t="shared" si="391"/>
        <v>1</v>
      </c>
      <c r="DD432" s="84">
        <f>Angmar!AP18</f>
        <v>0</v>
      </c>
      <c r="DE432" s="84" t="str">
        <f>Angmar!AA18</f>
        <v>Cave Troll</v>
      </c>
      <c r="DF432" s="84" t="str">
        <f>Angmar!CA18</f>
        <v>-</v>
      </c>
      <c r="EE432" s="65"/>
      <c r="EH432" s="62"/>
      <c r="EI432" s="63"/>
      <c r="EJ432" s="64"/>
      <c r="EO432" s="65"/>
      <c r="EP432" s="65"/>
      <c r="EQ432" s="69"/>
      <c r="ER432" s="69"/>
      <c r="ES432" s="69"/>
      <c r="ET432" s="78"/>
      <c r="EU432" s="69"/>
      <c r="EV432" s="69"/>
      <c r="EW432" s="69"/>
      <c r="EX432" s="69"/>
      <c r="EY432" s="69"/>
      <c r="EZ432" s="69"/>
      <c r="FA432" s="69"/>
      <c r="FB432" s="73"/>
      <c r="FH432" s="84">
        <f t="shared" si="393"/>
        <v>1</v>
      </c>
      <c r="FI432" s="84">
        <f t="shared" si="394"/>
        <v>1</v>
      </c>
      <c r="FJ432" s="85" t="s">
        <v>1616</v>
      </c>
    </row>
    <row r="433" spans="100:166" x14ac:dyDescent="0.25">
      <c r="CV433">
        <f t="shared" ca="1" si="392"/>
        <v>1</v>
      </c>
      <c r="CW433" s="58" t="str">
        <f ca="1">Angmar!W33</f>
        <v/>
      </c>
      <c r="DC433" s="84">
        <f t="shared" si="391"/>
        <v>1</v>
      </c>
      <c r="DD433" s="84">
        <f>Angmar!AP19</f>
        <v>0</v>
      </c>
      <c r="DE433" s="84" t="str">
        <f>Angmar!AA19</f>
        <v>Cave Troll</v>
      </c>
      <c r="DF433" s="84" t="str">
        <f>Angmar!CA19</f>
        <v>-</v>
      </c>
      <c r="EE433" s="65"/>
      <c r="EH433" s="62"/>
      <c r="EI433" s="63"/>
      <c r="EJ433" s="64"/>
      <c r="EO433" s="65"/>
      <c r="EP433" s="65"/>
      <c r="EQ433" s="69"/>
      <c r="ER433" s="69"/>
      <c r="ES433" s="69"/>
      <c r="ET433" s="78"/>
      <c r="EU433" s="69"/>
      <c r="EV433" s="69"/>
      <c r="EW433" s="69"/>
      <c r="EX433" s="69"/>
      <c r="EY433" s="69"/>
      <c r="EZ433" s="69"/>
      <c r="FA433" s="69"/>
      <c r="FB433" s="73"/>
      <c r="FH433" s="84">
        <f t="shared" si="393"/>
        <v>0</v>
      </c>
      <c r="FI433" s="84">
        <f t="shared" si="394"/>
        <v>1</v>
      </c>
      <c r="FJ433" s="85" t="s">
        <v>1617</v>
      </c>
    </row>
    <row r="434" spans="100:166" x14ac:dyDescent="0.25">
      <c r="CV434">
        <f t="shared" ca="1" si="392"/>
        <v>1</v>
      </c>
      <c r="CW434" s="58" t="str">
        <f ca="1">Angmar!W34</f>
        <v/>
      </c>
      <c r="DC434" s="84">
        <f t="shared" si="391"/>
        <v>1</v>
      </c>
      <c r="DD434" s="84"/>
      <c r="DE434" s="84"/>
      <c r="DF434" s="84"/>
      <c r="EE434" s="65"/>
      <c r="EH434" s="62"/>
      <c r="EI434" s="63"/>
      <c r="EJ434" s="64"/>
      <c r="EO434" s="65"/>
      <c r="EP434" s="65"/>
      <c r="EQ434" s="69"/>
      <c r="ER434" s="69"/>
      <c r="ES434" s="69"/>
      <c r="ET434" s="78"/>
      <c r="EU434" s="69"/>
      <c r="EV434" s="69"/>
      <c r="EW434" s="69"/>
      <c r="EX434" s="69"/>
      <c r="EY434" s="69"/>
      <c r="EZ434" s="69"/>
      <c r="FA434" s="69"/>
      <c r="FB434" s="73"/>
      <c r="FH434" s="84">
        <f t="shared" si="393"/>
        <v>0</v>
      </c>
      <c r="FI434" s="84">
        <f t="shared" si="394"/>
        <v>1</v>
      </c>
      <c r="FJ434" s="85" t="s">
        <v>1618</v>
      </c>
    </row>
    <row r="435" spans="100:166" x14ac:dyDescent="0.25">
      <c r="CV435">
        <f t="shared" ca="1" si="392"/>
        <v>1</v>
      </c>
      <c r="CW435" s="58" t="str">
        <f ca="1">Angmar!W35</f>
        <v/>
      </c>
      <c r="DC435" s="84">
        <f t="shared" si="391"/>
        <v>1</v>
      </c>
      <c r="DD435" s="84"/>
      <c r="DE435" s="84"/>
      <c r="DF435" s="84"/>
      <c r="EE435" s="65"/>
      <c r="EH435" s="62"/>
      <c r="EI435" s="63"/>
      <c r="EJ435" s="64"/>
      <c r="EO435" s="65"/>
      <c r="EP435" s="65"/>
      <c r="EQ435" s="69"/>
      <c r="ER435" s="69"/>
      <c r="ES435" s="69"/>
      <c r="ET435" s="78"/>
      <c r="EU435" s="69"/>
      <c r="EV435" s="69"/>
      <c r="EW435" s="69"/>
      <c r="EX435" s="69"/>
      <c r="EY435" s="69"/>
      <c r="EZ435" s="69"/>
      <c r="FA435" s="69"/>
      <c r="FB435" s="73"/>
      <c r="FH435" s="84">
        <f t="shared" si="393"/>
        <v>0</v>
      </c>
      <c r="FI435" s="84">
        <f t="shared" si="394"/>
        <v>1</v>
      </c>
      <c r="FJ435" s="85" t="str">
        <f>""</f>
        <v/>
      </c>
    </row>
    <row r="436" spans="100:166" x14ac:dyDescent="0.25">
      <c r="CV436">
        <f t="shared" ca="1" si="392"/>
        <v>1</v>
      </c>
      <c r="CW436" s="58" t="str">
        <f ca="1">Angmar!W36</f>
        <v/>
      </c>
      <c r="DC436" s="84">
        <f t="shared" si="391"/>
        <v>1</v>
      </c>
      <c r="DD436" s="84"/>
      <c r="DE436" s="84"/>
      <c r="DF436" s="84"/>
      <c r="EE436" s="65"/>
      <c r="EH436" s="62"/>
      <c r="EI436" s="63"/>
      <c r="EJ436" s="64"/>
      <c r="EO436" s="65"/>
      <c r="EP436" s="65"/>
      <c r="EQ436" s="69"/>
      <c r="ER436" s="69"/>
      <c r="ES436" s="69"/>
      <c r="ET436" s="78"/>
      <c r="EU436" s="69"/>
      <c r="EV436" s="69"/>
      <c r="EW436" s="69"/>
      <c r="EX436" s="69"/>
      <c r="EY436" s="69"/>
      <c r="EZ436" s="69"/>
      <c r="FA436" s="69"/>
      <c r="FB436" s="73"/>
      <c r="FH436" s="84">
        <f t="shared" si="393"/>
        <v>1</v>
      </c>
      <c r="FI436" s="84">
        <f t="shared" si="394"/>
        <v>1</v>
      </c>
      <c r="FJ436" s="85" t="s">
        <v>1028</v>
      </c>
    </row>
    <row r="437" spans="100:166" x14ac:dyDescent="0.25">
      <c r="CV437">
        <f t="shared" ca="1" si="392"/>
        <v>1</v>
      </c>
      <c r="CW437" s="58" t="str">
        <f ca="1">Angmar!W37</f>
        <v/>
      </c>
      <c r="DC437" s="84">
        <f t="shared" si="391"/>
        <v>1</v>
      </c>
      <c r="DD437" s="84"/>
      <c r="DE437" s="84"/>
      <c r="DF437" s="84"/>
      <c r="EE437" s="65"/>
      <c r="EH437" s="62"/>
      <c r="EI437" s="63"/>
      <c r="EJ437" s="64"/>
      <c r="EO437" s="65"/>
      <c r="EP437" s="65"/>
      <c r="EQ437" s="69"/>
      <c r="ER437" s="69"/>
      <c r="ES437" s="69"/>
      <c r="ET437" s="78"/>
      <c r="EU437" s="69"/>
      <c r="EV437" s="69"/>
      <c r="EW437" s="69"/>
      <c r="EX437" s="69"/>
      <c r="EY437" s="69"/>
      <c r="EZ437" s="69"/>
      <c r="FA437" s="69"/>
      <c r="FB437" s="73"/>
      <c r="FH437" s="84">
        <f t="shared" si="393"/>
        <v>0</v>
      </c>
      <c r="FI437" s="84">
        <f t="shared" si="394"/>
        <v>1</v>
      </c>
      <c r="FJ437" s="85" t="s">
        <v>1619</v>
      </c>
    </row>
    <row r="438" spans="100:166" x14ac:dyDescent="0.25">
      <c r="CV438">
        <f t="shared" ca="1" si="392"/>
        <v>1</v>
      </c>
      <c r="CW438" s="58" t="str">
        <f ca="1">Angmar!W38</f>
        <v/>
      </c>
      <c r="DC438" s="84">
        <f t="shared" si="391"/>
        <v>1</v>
      </c>
      <c r="DD438" s="84"/>
      <c r="DE438" s="84"/>
      <c r="DF438" s="84"/>
      <c r="EE438" s="65"/>
      <c r="EH438" s="62"/>
      <c r="EI438" s="63"/>
      <c r="EJ438" s="64"/>
      <c r="EO438" s="65"/>
      <c r="EP438" s="65"/>
      <c r="EQ438" s="69"/>
      <c r="ER438" s="69"/>
      <c r="ES438" s="69"/>
      <c r="ET438" s="78"/>
      <c r="EU438" s="69"/>
      <c r="EV438" s="69"/>
      <c r="EW438" s="69"/>
      <c r="EX438" s="69"/>
      <c r="EY438" s="69"/>
      <c r="EZ438" s="69"/>
      <c r="FA438" s="69"/>
      <c r="FB438" s="73"/>
      <c r="FH438" s="84">
        <f t="shared" si="393"/>
        <v>0</v>
      </c>
      <c r="FI438" s="84">
        <f t="shared" si="394"/>
        <v>1</v>
      </c>
      <c r="FJ438" s="85" t="str">
        <f>""</f>
        <v/>
      </c>
    </row>
    <row r="439" spans="100:166" x14ac:dyDescent="0.25">
      <c r="CV439">
        <f t="shared" ca="1" si="392"/>
        <v>1</v>
      </c>
      <c r="CW439" s="58" t="str">
        <f ca="1">Angmar!W39</f>
        <v/>
      </c>
      <c r="DC439" s="84">
        <f t="shared" si="391"/>
        <v>1</v>
      </c>
      <c r="DD439" s="84"/>
      <c r="DE439" s="84"/>
      <c r="DF439" s="84"/>
      <c r="EE439" s="65"/>
      <c r="EH439" s="62"/>
      <c r="EI439" s="63"/>
      <c r="EJ439" s="64"/>
      <c r="EO439" s="65"/>
      <c r="EP439" s="65"/>
      <c r="EQ439" s="69"/>
      <c r="ER439" s="69"/>
      <c r="ES439" s="69"/>
      <c r="ET439" s="78"/>
      <c r="EU439" s="69"/>
      <c r="EV439" s="69"/>
      <c r="EW439" s="69"/>
      <c r="EX439" s="69"/>
      <c r="EY439" s="69"/>
      <c r="EZ439" s="69"/>
      <c r="FA439" s="69"/>
      <c r="FB439" s="73"/>
      <c r="FH439" s="84">
        <f t="shared" si="393"/>
        <v>1</v>
      </c>
      <c r="FI439" s="84">
        <f t="shared" si="394"/>
        <v>1</v>
      </c>
      <c r="FJ439" s="85" t="s">
        <v>1029</v>
      </c>
    </row>
    <row r="440" spans="100:166" x14ac:dyDescent="0.25">
      <c r="CV440">
        <f t="shared" ca="1" si="392"/>
        <v>1</v>
      </c>
      <c r="CW440" s="58" t="str">
        <f ca="1">Angmar!W40</f>
        <v/>
      </c>
      <c r="DC440" s="84">
        <f t="shared" si="391"/>
        <v>1</v>
      </c>
      <c r="DD440" s="84"/>
      <c r="DE440" s="84"/>
      <c r="DF440" s="84"/>
      <c r="EE440" s="65"/>
      <c r="EH440" s="62"/>
      <c r="EI440" s="63"/>
      <c r="EJ440" s="64"/>
      <c r="EO440" s="65"/>
      <c r="EP440" s="65"/>
      <c r="EQ440" s="69"/>
      <c r="ER440" s="69"/>
      <c r="ES440" s="69"/>
      <c r="ET440" s="78"/>
      <c r="EU440" s="69"/>
      <c r="EV440" s="69"/>
      <c r="EW440" s="69"/>
      <c r="EX440" s="69"/>
      <c r="EY440" s="69"/>
      <c r="EZ440" s="69"/>
      <c r="FA440" s="69"/>
      <c r="FB440" s="73"/>
      <c r="FH440" s="84">
        <f t="shared" si="393"/>
        <v>0</v>
      </c>
      <c r="FI440" s="84">
        <f t="shared" si="394"/>
        <v>1</v>
      </c>
      <c r="FJ440" s="85" t="s">
        <v>1620</v>
      </c>
    </row>
    <row r="441" spans="100:166" x14ac:dyDescent="0.25">
      <c r="CV441">
        <f t="shared" ca="1" si="392"/>
        <v>1</v>
      </c>
      <c r="CW441" s="58" t="str">
        <f ca="1">Angmar!W41</f>
        <v/>
      </c>
      <c r="DC441" s="84">
        <f t="shared" si="391"/>
        <v>1</v>
      </c>
      <c r="EE441" s="65"/>
      <c r="EH441" s="62"/>
      <c r="EI441" s="63"/>
      <c r="EJ441" s="64"/>
      <c r="EO441" s="65"/>
      <c r="EP441" s="65"/>
      <c r="EQ441" s="69"/>
      <c r="ER441" s="69"/>
      <c r="ES441" s="69"/>
      <c r="ET441" s="78"/>
      <c r="EU441" s="69"/>
      <c r="EV441" s="69"/>
      <c r="EW441" s="69"/>
      <c r="EX441" s="69"/>
      <c r="EY441" s="69"/>
      <c r="EZ441" s="69"/>
      <c r="FA441" s="69"/>
      <c r="FB441" s="73"/>
      <c r="FH441" s="84">
        <f t="shared" si="393"/>
        <v>0</v>
      </c>
      <c r="FI441" s="84">
        <f t="shared" si="394"/>
        <v>1</v>
      </c>
      <c r="FJ441" s="85" t="str">
        <f>""</f>
        <v/>
      </c>
    </row>
    <row r="442" spans="100:166" x14ac:dyDescent="0.25">
      <c r="CV442">
        <f t="shared" ca="1" si="392"/>
        <v>1</v>
      </c>
      <c r="CW442" s="58" t="str">
        <f ca="1">Angmar!W42</f>
        <v/>
      </c>
      <c r="DC442" s="84">
        <f t="shared" si="391"/>
        <v>1</v>
      </c>
      <c r="DD442" s="84">
        <f>'Goblin Town'!S3</f>
        <v>0</v>
      </c>
      <c r="DE442" s="84" t="str">
        <f>'Goblin Town'!B3</f>
        <v>The Goblin King</v>
      </c>
      <c r="DF442" s="84" t="str">
        <f>'Goblin Town'!CW3</f>
        <v>-</v>
      </c>
      <c r="EE442" s="65"/>
      <c r="EH442" s="62"/>
      <c r="EI442" s="63"/>
      <c r="EJ442" s="64"/>
      <c r="EO442" s="65"/>
      <c r="EP442" s="65"/>
      <c r="EQ442" s="69"/>
      <c r="ER442" s="69"/>
      <c r="ES442" s="69"/>
      <c r="ET442" s="78"/>
      <c r="EU442" s="69"/>
      <c r="EV442" s="69"/>
      <c r="EW442" s="69"/>
      <c r="EX442" s="69"/>
      <c r="EY442" s="69"/>
      <c r="EZ442" s="69"/>
      <c r="FA442" s="69"/>
      <c r="FB442" s="73"/>
      <c r="FH442" s="84">
        <f t="shared" si="393"/>
        <v>1</v>
      </c>
      <c r="FI442" s="84">
        <f t="shared" si="394"/>
        <v>1</v>
      </c>
      <c r="FJ442" s="85" t="s">
        <v>1033</v>
      </c>
    </row>
    <row r="443" spans="100:166" x14ac:dyDescent="0.25">
      <c r="CV443">
        <f t="shared" ca="1" si="392"/>
        <v>1</v>
      </c>
      <c r="CW443" s="58" t="str">
        <f ca="1">Angmar!W43</f>
        <v/>
      </c>
      <c r="DC443" s="84">
        <f t="shared" si="391"/>
        <v>1</v>
      </c>
      <c r="DD443" s="84">
        <f>'Goblin Town'!S4</f>
        <v>0</v>
      </c>
      <c r="DE443" s="84" t="str">
        <f>'Goblin Town'!B4</f>
        <v>Grinnah</v>
      </c>
      <c r="DF443" s="84" t="str">
        <f>'Goblin Town'!CW4</f>
        <v>-</v>
      </c>
      <c r="EE443" s="65"/>
      <c r="EH443" s="62"/>
      <c r="EI443" s="63"/>
      <c r="EJ443" s="64"/>
      <c r="EO443" s="65"/>
      <c r="EP443" s="65"/>
      <c r="EQ443" s="69"/>
      <c r="ER443" s="69"/>
      <c r="ES443" s="69"/>
      <c r="ET443" s="78"/>
      <c r="EU443" s="69"/>
      <c r="EV443" s="69"/>
      <c r="EW443" s="69"/>
      <c r="EX443" s="69"/>
      <c r="EY443" s="69"/>
      <c r="EZ443" s="69"/>
      <c r="FA443" s="69"/>
      <c r="FB443" s="73"/>
      <c r="FH443" s="84">
        <f t="shared" si="393"/>
        <v>0</v>
      </c>
      <c r="FI443" s="84">
        <f t="shared" si="394"/>
        <v>1</v>
      </c>
      <c r="FJ443" s="85" t="s">
        <v>1621</v>
      </c>
    </row>
    <row r="444" spans="100:166" x14ac:dyDescent="0.25">
      <c r="CV444">
        <f t="shared" ca="1" si="392"/>
        <v>1</v>
      </c>
      <c r="CW444" s="58" t="str">
        <f ca="1">Angmar!W44</f>
        <v/>
      </c>
      <c r="DC444" s="84">
        <f t="shared" si="391"/>
        <v>1</v>
      </c>
      <c r="DD444" s="84">
        <f>'Goblin Town'!S5</f>
        <v>0</v>
      </c>
      <c r="DE444" s="84" t="str">
        <f>'Goblin Town'!B5</f>
        <v>The Goblin Scribe</v>
      </c>
      <c r="DF444" s="84" t="str">
        <f>'Goblin Town'!CW5</f>
        <v>-</v>
      </c>
      <c r="EE444" s="65"/>
      <c r="EH444" s="62"/>
      <c r="EI444" s="63"/>
      <c r="EJ444" s="64"/>
      <c r="EO444" s="65"/>
      <c r="EP444" s="65"/>
      <c r="EQ444" s="69"/>
      <c r="ER444" s="69"/>
      <c r="ES444" s="69"/>
      <c r="ET444" s="78"/>
      <c r="EU444" s="69"/>
      <c r="EV444" s="69"/>
      <c r="EW444" s="69"/>
      <c r="EX444" s="69"/>
      <c r="EY444" s="69"/>
      <c r="EZ444" s="69"/>
      <c r="FA444" s="69"/>
      <c r="FB444" s="73"/>
      <c r="FH444" s="84">
        <f t="shared" si="393"/>
        <v>0</v>
      </c>
      <c r="FI444" s="84">
        <f t="shared" si="394"/>
        <v>1</v>
      </c>
      <c r="FJ444" s="85" t="s">
        <v>2075</v>
      </c>
    </row>
    <row r="445" spans="100:166" x14ac:dyDescent="0.25">
      <c r="CV445">
        <f t="shared" ca="1" si="392"/>
        <v>1</v>
      </c>
      <c r="CW445" s="58" t="str">
        <f ca="1">Angmar!W45</f>
        <v/>
      </c>
      <c r="DC445" s="84">
        <f t="shared" si="391"/>
        <v>1</v>
      </c>
      <c r="DD445" s="84">
        <f>'Goblin Town'!S6</f>
        <v>0</v>
      </c>
      <c r="DE445" s="84" t="str">
        <f>'Goblin Town'!B6</f>
        <v>Gollum</v>
      </c>
      <c r="DF445" s="84" t="str">
        <f>'Goblin Town'!CW6</f>
        <v>-</v>
      </c>
      <c r="EE445" s="65"/>
      <c r="EH445" s="62"/>
      <c r="EI445" s="63"/>
      <c r="EJ445" s="64"/>
      <c r="EO445" s="65"/>
      <c r="EP445" s="65"/>
      <c r="EQ445" s="69"/>
      <c r="ER445" s="69"/>
      <c r="ES445" s="69"/>
      <c r="ET445" s="78"/>
      <c r="EU445" s="69"/>
      <c r="EV445" s="69"/>
      <c r="EW445" s="69"/>
      <c r="EX445" s="69"/>
      <c r="EY445" s="69"/>
      <c r="EZ445" s="69"/>
      <c r="FA445" s="69"/>
      <c r="FB445" s="73"/>
      <c r="FH445" s="84">
        <f t="shared" si="393"/>
        <v>0</v>
      </c>
      <c r="FI445" s="84">
        <f t="shared" si="394"/>
        <v>1</v>
      </c>
      <c r="FJ445" s="85" t="s">
        <v>2076</v>
      </c>
    </row>
    <row r="446" spans="100:166" x14ac:dyDescent="0.25">
      <c r="CV446">
        <f t="shared" ca="1" si="392"/>
        <v>1</v>
      </c>
      <c r="CW446" s="58" t="str">
        <f ca="1">Angmar!W46</f>
        <v/>
      </c>
      <c r="DC446" s="84">
        <f t="shared" si="391"/>
        <v>1</v>
      </c>
      <c r="DD446" s="84">
        <f>'Goblin Town'!S7</f>
        <v>0</v>
      </c>
      <c r="DE446" s="84" t="str">
        <f>'Goblin Town'!B7</f>
        <v>Goblin Captain</v>
      </c>
      <c r="DF446" s="84" t="str">
        <f>'Goblin Town'!CW7</f>
        <v>-</v>
      </c>
      <c r="EE446" s="65"/>
      <c r="EH446" s="62"/>
      <c r="EI446" s="63"/>
      <c r="EJ446" s="64"/>
      <c r="EO446" s="65"/>
      <c r="EP446" s="65"/>
      <c r="EQ446" s="69"/>
      <c r="ER446" s="69"/>
      <c r="ES446" s="69"/>
      <c r="ET446" s="78"/>
      <c r="EU446" s="69"/>
      <c r="EV446" s="69"/>
      <c r="EW446" s="69"/>
      <c r="EX446" s="69"/>
      <c r="EY446" s="69"/>
      <c r="EZ446" s="69"/>
      <c r="FA446" s="69"/>
      <c r="FB446" s="73"/>
      <c r="FH446" s="84">
        <f t="shared" si="393"/>
        <v>0</v>
      </c>
      <c r="FI446" s="84">
        <f t="shared" si="394"/>
        <v>1</v>
      </c>
      <c r="FJ446" s="85" t="s">
        <v>1622</v>
      </c>
    </row>
    <row r="447" spans="100:166" x14ac:dyDescent="0.25">
      <c r="CV447">
        <f t="shared" ca="1" si="392"/>
        <v>1</v>
      </c>
      <c r="CW447" s="58" t="str">
        <f ca="1">Angmar!W47</f>
        <v/>
      </c>
      <c r="DC447" s="84">
        <f t="shared" ref="DC447:DC510" si="395">IF(DD446=0,DC446,DC446+1)</f>
        <v>1</v>
      </c>
      <c r="DD447" s="84">
        <f>'Goblin Town'!S8</f>
        <v>0</v>
      </c>
      <c r="DE447" s="84" t="str">
        <f>'Goblin Town'!B8</f>
        <v>Goblin Captain</v>
      </c>
      <c r="DF447" s="84" t="str">
        <f>'Goblin Town'!CW8</f>
        <v>-</v>
      </c>
      <c r="EE447" s="65"/>
      <c r="EH447" s="62"/>
      <c r="EI447" s="63"/>
      <c r="EJ447" s="64"/>
      <c r="EO447" s="65"/>
      <c r="EP447" s="65"/>
      <c r="EQ447" s="69"/>
      <c r="ER447" s="69"/>
      <c r="ES447" s="69"/>
      <c r="ET447" s="78"/>
      <c r="EU447" s="69"/>
      <c r="EV447" s="69"/>
      <c r="EW447" s="69"/>
      <c r="EX447" s="69"/>
      <c r="EY447" s="69"/>
      <c r="EZ447" s="69"/>
      <c r="FA447" s="69"/>
      <c r="FB447" s="73"/>
      <c r="FH447" s="84">
        <f t="shared" si="393"/>
        <v>0</v>
      </c>
      <c r="FI447" s="84">
        <f t="shared" si="394"/>
        <v>1</v>
      </c>
      <c r="FJ447" s="85" t="str">
        <f>""</f>
        <v/>
      </c>
    </row>
    <row r="448" spans="100:166" x14ac:dyDescent="0.25">
      <c r="CV448">
        <f t="shared" ca="1" si="392"/>
        <v>1</v>
      </c>
      <c r="CW448" s="58" t="str">
        <f ca="1">Angmar!W48</f>
        <v/>
      </c>
      <c r="DC448" s="84">
        <f t="shared" si="395"/>
        <v>1</v>
      </c>
      <c r="DD448" s="84"/>
      <c r="DE448" s="84"/>
      <c r="DF448" s="84"/>
      <c r="EE448" s="65"/>
      <c r="EH448" s="62"/>
      <c r="EI448" s="63"/>
      <c r="EJ448" s="64"/>
      <c r="EO448" s="65"/>
      <c r="EP448" s="65"/>
      <c r="EQ448" s="69"/>
      <c r="ER448" s="69"/>
      <c r="ES448" s="69"/>
      <c r="ET448" s="78"/>
      <c r="EU448" s="69"/>
      <c r="EV448" s="69"/>
      <c r="EW448" s="69"/>
      <c r="EX448" s="69"/>
      <c r="EY448" s="69"/>
      <c r="EZ448" s="69"/>
      <c r="FA448" s="69"/>
      <c r="FB448" s="73"/>
      <c r="FH448" s="84">
        <f t="shared" si="393"/>
        <v>1</v>
      </c>
      <c r="FI448" s="84">
        <f t="shared" si="394"/>
        <v>1</v>
      </c>
      <c r="FJ448" s="85" t="s">
        <v>1040</v>
      </c>
    </row>
    <row r="449" spans="100:166" x14ac:dyDescent="0.25">
      <c r="CV449">
        <f t="shared" ca="1" si="392"/>
        <v>1</v>
      </c>
      <c r="CW449" s="58" t="str">
        <f ca="1">Angmar!W49</f>
        <v/>
      </c>
      <c r="DC449" s="84">
        <f t="shared" si="395"/>
        <v>1</v>
      </c>
      <c r="DD449">
        <f>'Goblin Town'!AP3</f>
        <v>0</v>
      </c>
      <c r="DE449" t="str">
        <f>'Goblin Town'!AA3</f>
        <v>Goblin Warrior</v>
      </c>
      <c r="DF449" t="str">
        <f>'Goblin Town'!CA3</f>
        <v>-</v>
      </c>
      <c r="EE449" s="65"/>
      <c r="EH449" s="62"/>
      <c r="EI449" s="63"/>
      <c r="EJ449" s="64"/>
      <c r="EO449" s="65"/>
      <c r="EP449" s="65"/>
      <c r="EQ449" s="69"/>
      <c r="ER449" s="69"/>
      <c r="ES449" s="69"/>
      <c r="ET449" s="78"/>
      <c r="EU449" s="69"/>
      <c r="EV449" s="69"/>
      <c r="EW449" s="69"/>
      <c r="EX449" s="69"/>
      <c r="EY449" s="69"/>
      <c r="EZ449" s="69"/>
      <c r="FA449" s="69"/>
      <c r="FB449" s="73"/>
      <c r="FH449" s="84">
        <f t="shared" si="393"/>
        <v>0</v>
      </c>
      <c r="FI449" s="84">
        <f t="shared" si="394"/>
        <v>1</v>
      </c>
      <c r="FJ449" s="85" t="s">
        <v>1915</v>
      </c>
    </row>
    <row r="450" spans="100:166" x14ac:dyDescent="0.25">
      <c r="CV450">
        <f t="shared" ca="1" si="392"/>
        <v>1</v>
      </c>
      <c r="CW450" s="58" t="str">
        <f ca="1">Angmar!W50</f>
        <v/>
      </c>
      <c r="DC450" s="84">
        <f t="shared" si="395"/>
        <v>1</v>
      </c>
      <c r="DD450" s="84">
        <f>'Goblin Town'!AP4</f>
        <v>0</v>
      </c>
      <c r="DE450" s="84" t="str">
        <f>'Goblin Town'!AA4</f>
        <v>Goblin Warrior</v>
      </c>
      <c r="DF450" s="84" t="str">
        <f>'Goblin Town'!CA4</f>
        <v>-</v>
      </c>
      <c r="EE450" s="65"/>
      <c r="EH450" s="62"/>
      <c r="EI450" s="63"/>
      <c r="EJ450" s="64"/>
      <c r="EO450" s="65"/>
      <c r="EP450" s="65"/>
      <c r="EQ450" s="69"/>
      <c r="ER450" s="69"/>
      <c r="ES450" s="69"/>
      <c r="ET450" s="78"/>
      <c r="EU450" s="69"/>
      <c r="EV450" s="69"/>
      <c r="EW450" s="69"/>
      <c r="EX450" s="69"/>
      <c r="EY450" s="69"/>
      <c r="EZ450" s="69"/>
      <c r="FA450" s="69"/>
      <c r="FB450" s="73"/>
      <c r="FH450" s="84">
        <f t="shared" si="393"/>
        <v>0</v>
      </c>
      <c r="FI450" s="84">
        <f t="shared" si="394"/>
        <v>1</v>
      </c>
      <c r="FJ450" s="85" t="str">
        <f>""</f>
        <v/>
      </c>
    </row>
    <row r="451" spans="100:166" x14ac:dyDescent="0.25">
      <c r="CV451">
        <f t="shared" ref="CV451:CV514" ca="1" si="396">IF(CW450="",CV450,CV450+1)</f>
        <v>1</v>
      </c>
      <c r="CW451" s="58" t="str">
        <f ca="1">Angmar!W51</f>
        <v/>
      </c>
      <c r="DC451" s="84">
        <f t="shared" si="395"/>
        <v>1</v>
      </c>
      <c r="EE451" s="65"/>
      <c r="EH451" s="62"/>
      <c r="EI451" s="63"/>
      <c r="EJ451" s="64"/>
      <c r="EO451" s="65"/>
      <c r="EP451" s="65"/>
      <c r="EQ451" s="69"/>
      <c r="ER451" s="69"/>
      <c r="ES451" s="69"/>
      <c r="ET451" s="78"/>
      <c r="EU451" s="69"/>
      <c r="EV451" s="69"/>
      <c r="EW451" s="69"/>
      <c r="EX451" s="69"/>
      <c r="EY451" s="69"/>
      <c r="EZ451" s="69"/>
      <c r="FA451" s="69"/>
      <c r="FB451" s="73"/>
      <c r="FH451" s="84">
        <f t="shared" si="393"/>
        <v>1</v>
      </c>
      <c r="FI451" s="84">
        <f t="shared" si="394"/>
        <v>1</v>
      </c>
      <c r="FJ451" s="85" t="s">
        <v>1623</v>
      </c>
    </row>
    <row r="452" spans="100:166" x14ac:dyDescent="0.25">
      <c r="CV452">
        <f t="shared" ca="1" si="396"/>
        <v>1</v>
      </c>
      <c r="CW452" s="58" t="str">
        <f ca="1">Angmar!W52</f>
        <v/>
      </c>
      <c r="DC452" s="84">
        <f t="shared" si="395"/>
        <v>1</v>
      </c>
      <c r="EE452" s="65"/>
      <c r="EH452" s="62"/>
      <c r="EI452" s="63"/>
      <c r="EJ452" s="64"/>
      <c r="EO452" s="65"/>
      <c r="EP452" s="65"/>
      <c r="EQ452" s="69"/>
      <c r="ER452" s="69"/>
      <c r="ES452" s="69"/>
      <c r="ET452" s="78"/>
      <c r="EU452" s="69"/>
      <c r="EV452" s="69"/>
      <c r="EW452" s="69"/>
      <c r="EX452" s="69"/>
      <c r="EY452" s="69"/>
      <c r="EZ452" s="69"/>
      <c r="FA452" s="69"/>
      <c r="FB452" s="73"/>
      <c r="FH452" s="84">
        <f t="shared" ref="FH452:FH515" si="397">IF(FJ452="",0,IF(COUNT(FIND(FJ452,$FK$1))=1,2,IF(FJ451="",1,0)))</f>
        <v>0</v>
      </c>
      <c r="FI452" s="84">
        <f t="shared" ref="FI452:FI515" si="398">IF(FH451=2,FI451+1,IF(FJ450="",FI451,IF(FI451-FI450=1,FI451+1,FI451)))</f>
        <v>1</v>
      </c>
      <c r="FJ452" s="85" t="s">
        <v>2077</v>
      </c>
    </row>
    <row r="453" spans="100:166" x14ac:dyDescent="0.25">
      <c r="CV453">
        <f t="shared" ca="1" si="396"/>
        <v>1</v>
      </c>
      <c r="CW453" s="58" t="str">
        <f ca="1">Angmar!W53</f>
        <v/>
      </c>
      <c r="DC453" s="84">
        <f t="shared" si="395"/>
        <v>1</v>
      </c>
      <c r="EE453" s="65"/>
      <c r="EH453" s="62"/>
      <c r="EI453" s="63"/>
      <c r="EJ453" s="64"/>
      <c r="EO453" s="65"/>
      <c r="EP453" s="65"/>
      <c r="EQ453" s="69"/>
      <c r="ER453" s="69"/>
      <c r="ES453" s="69"/>
      <c r="ET453" s="78"/>
      <c r="EU453" s="69"/>
      <c r="EV453" s="69"/>
      <c r="EW453" s="69"/>
      <c r="EX453" s="69"/>
      <c r="EY453" s="69"/>
      <c r="EZ453" s="69"/>
      <c r="FA453" s="69"/>
      <c r="FB453" s="73"/>
      <c r="FH453" s="84">
        <f t="shared" si="397"/>
        <v>0</v>
      </c>
      <c r="FI453" s="84">
        <f t="shared" si="398"/>
        <v>1</v>
      </c>
      <c r="FJ453" s="85" t="str">
        <f>""</f>
        <v/>
      </c>
    </row>
    <row r="454" spans="100:166" x14ac:dyDescent="0.25">
      <c r="CV454">
        <f t="shared" ca="1" si="396"/>
        <v>1</v>
      </c>
      <c r="CW454" s="58" t="str">
        <f ca="1">Angmar!W54</f>
        <v/>
      </c>
      <c r="DC454" s="84">
        <f t="shared" si="395"/>
        <v>1</v>
      </c>
      <c r="DD454">
        <f>'The Trolls'!F3</f>
        <v>0</v>
      </c>
      <c r="DE454" t="str">
        <f>'The Trolls'!B3</f>
        <v>William (Bill)</v>
      </c>
      <c r="DF454" t="str">
        <f>'The Trolls'!CA3</f>
        <v>-</v>
      </c>
      <c r="EE454" s="65"/>
      <c r="EH454" s="62"/>
      <c r="EI454" s="63"/>
      <c r="EJ454" s="64"/>
      <c r="EO454" s="65"/>
      <c r="EP454" s="65"/>
      <c r="EQ454" s="69"/>
      <c r="ER454" s="69"/>
      <c r="ES454" s="69"/>
      <c r="ET454" s="78"/>
      <c r="EU454" s="69"/>
      <c r="EV454" s="69"/>
      <c r="EW454" s="69"/>
      <c r="EX454" s="69"/>
      <c r="EY454" s="69"/>
      <c r="EZ454" s="69"/>
      <c r="FA454" s="69"/>
      <c r="FB454" s="73"/>
      <c r="FH454" s="84">
        <f t="shared" si="397"/>
        <v>1</v>
      </c>
      <c r="FI454" s="84">
        <f t="shared" si="398"/>
        <v>1</v>
      </c>
      <c r="FJ454" s="85" t="s">
        <v>1624</v>
      </c>
    </row>
    <row r="455" spans="100:166" x14ac:dyDescent="0.25">
      <c r="CV455">
        <f t="shared" ca="1" si="396"/>
        <v>1</v>
      </c>
      <c r="CW455" s="58" t="str">
        <f ca="1">Angmar!W55</f>
        <v/>
      </c>
      <c r="DC455" s="84">
        <f t="shared" si="395"/>
        <v>1</v>
      </c>
      <c r="DD455" s="84">
        <f>'The Trolls'!F4</f>
        <v>0</v>
      </c>
      <c r="DE455" s="84" t="str">
        <f>'The Trolls'!B4</f>
        <v>Tom</v>
      </c>
      <c r="DF455" s="84" t="str">
        <f>'The Trolls'!CA4</f>
        <v>-</v>
      </c>
      <c r="EE455" s="65"/>
      <c r="EH455" s="62"/>
      <c r="EI455" s="63"/>
      <c r="EJ455" s="64"/>
      <c r="EO455" s="65"/>
      <c r="EP455" s="65"/>
      <c r="EQ455" s="69"/>
      <c r="ER455" s="69"/>
      <c r="ES455" s="69"/>
      <c r="ET455" s="78"/>
      <c r="EU455" s="69"/>
      <c r="EV455" s="69"/>
      <c r="EW455" s="69"/>
      <c r="EX455" s="69"/>
      <c r="EY455" s="69"/>
      <c r="EZ455" s="69"/>
      <c r="FA455" s="69"/>
      <c r="FB455" s="73"/>
      <c r="FH455" s="84">
        <f t="shared" si="397"/>
        <v>0</v>
      </c>
      <c r="FI455" s="84">
        <f t="shared" si="398"/>
        <v>1</v>
      </c>
      <c r="FJ455" s="85" t="s">
        <v>2078</v>
      </c>
    </row>
    <row r="456" spans="100:166" x14ac:dyDescent="0.25">
      <c r="CV456">
        <f t="shared" ca="1" si="396"/>
        <v>1</v>
      </c>
      <c r="CW456" s="58" t="str">
        <f ca="1">Angmar!W56</f>
        <v/>
      </c>
      <c r="DC456" s="84">
        <f t="shared" si="395"/>
        <v>1</v>
      </c>
      <c r="DD456" s="84">
        <f>'The Trolls'!F5</f>
        <v>0</v>
      </c>
      <c r="DE456" s="84" t="str">
        <f>'The Trolls'!B5</f>
        <v>Bert</v>
      </c>
      <c r="DF456" s="84" t="str">
        <f>'The Trolls'!CA5</f>
        <v>-</v>
      </c>
      <c r="EE456" s="65"/>
      <c r="EH456" s="62"/>
      <c r="EI456" s="63"/>
      <c r="EJ456" s="64"/>
      <c r="EO456" s="65"/>
      <c r="EP456" s="65"/>
      <c r="EQ456" s="69"/>
      <c r="ER456" s="69"/>
      <c r="ES456" s="69"/>
      <c r="ET456" s="78"/>
      <c r="EU456" s="69"/>
      <c r="EV456" s="69"/>
      <c r="EW456" s="69"/>
      <c r="EX456" s="69"/>
      <c r="EY456" s="69"/>
      <c r="EZ456" s="69"/>
      <c r="FA456" s="69"/>
      <c r="FB456" s="73"/>
      <c r="FH456" s="84">
        <f t="shared" si="397"/>
        <v>0</v>
      </c>
      <c r="FI456" s="84">
        <f t="shared" si="398"/>
        <v>1</v>
      </c>
      <c r="FJ456" s="85" t="str">
        <f>""</f>
        <v/>
      </c>
    </row>
    <row r="457" spans="100:166" x14ac:dyDescent="0.25">
      <c r="CV457">
        <f t="shared" ca="1" si="396"/>
        <v>1</v>
      </c>
      <c r="CW457" s="58" t="str">
        <f ca="1">Angmar!W57</f>
        <v/>
      </c>
      <c r="DC457" s="84">
        <f t="shared" si="395"/>
        <v>1</v>
      </c>
      <c r="EE457" s="65"/>
      <c r="EH457" s="62"/>
      <c r="EI457" s="63"/>
      <c r="EJ457" s="64"/>
      <c r="EO457" s="65"/>
      <c r="EP457" s="65"/>
      <c r="EQ457" s="69"/>
      <c r="ER457" s="69"/>
      <c r="ES457" s="69"/>
      <c r="ET457" s="78"/>
      <c r="EU457" s="69"/>
      <c r="EV457" s="69"/>
      <c r="EW457" s="69"/>
      <c r="EX457" s="69"/>
      <c r="EY457" s="69"/>
      <c r="EZ457" s="69"/>
      <c r="FA457" s="69"/>
      <c r="FB457" s="73"/>
      <c r="FH457" s="84">
        <f t="shared" si="397"/>
        <v>1</v>
      </c>
      <c r="FI457" s="84">
        <f t="shared" si="398"/>
        <v>1</v>
      </c>
      <c r="FJ457" s="85" t="s">
        <v>1625</v>
      </c>
    </row>
    <row r="458" spans="100:166" x14ac:dyDescent="0.25">
      <c r="CV458">
        <f t="shared" ca="1" si="396"/>
        <v>1</v>
      </c>
      <c r="CW458" s="58" t="str">
        <f ca="1">Angmar!W58</f>
        <v/>
      </c>
      <c r="DC458" s="84">
        <f t="shared" si="395"/>
        <v>1</v>
      </c>
      <c r="EE458" s="65"/>
      <c r="EH458" s="62"/>
      <c r="EI458" s="63"/>
      <c r="EJ458" s="64"/>
      <c r="EO458" s="65"/>
      <c r="EP458" s="65"/>
      <c r="EQ458" s="69"/>
      <c r="ER458" s="69"/>
      <c r="ES458" s="69"/>
      <c r="ET458" s="78"/>
      <c r="EU458" s="69"/>
      <c r="EV458" s="69"/>
      <c r="EW458" s="69"/>
      <c r="EX458" s="69"/>
      <c r="EY458" s="69"/>
      <c r="EZ458" s="69"/>
      <c r="FA458" s="69"/>
      <c r="FB458" s="73"/>
      <c r="FH458" s="84">
        <f t="shared" si="397"/>
        <v>0</v>
      </c>
      <c r="FI458" s="84">
        <f t="shared" si="398"/>
        <v>1</v>
      </c>
      <c r="FJ458" s="85" t="s">
        <v>1626</v>
      </c>
    </row>
    <row r="459" spans="100:166" x14ac:dyDescent="0.25">
      <c r="CV459">
        <f t="shared" ca="1" si="396"/>
        <v>1</v>
      </c>
      <c r="CW459" s="58" t="str">
        <f ca="1">Angmar!W59</f>
        <v/>
      </c>
      <c r="DC459" s="84">
        <f t="shared" si="395"/>
        <v>1</v>
      </c>
      <c r="DD459">
        <f>'Desolator of the North'!U2</f>
        <v>0</v>
      </c>
      <c r="DE459" t="str">
        <f>'Desolator of the North'!T3</f>
        <v/>
      </c>
      <c r="DF459" t="str">
        <f>DE459</f>
        <v/>
      </c>
      <c r="EE459" s="65"/>
      <c r="EH459" s="62"/>
      <c r="EI459" s="63"/>
      <c r="EJ459" s="64"/>
      <c r="EO459" s="65"/>
      <c r="EP459" s="65"/>
      <c r="EQ459" s="69"/>
      <c r="ER459" s="69"/>
      <c r="ES459" s="69"/>
      <c r="ET459" s="78"/>
      <c r="EU459" s="69"/>
      <c r="EV459" s="69"/>
      <c r="EW459" s="69"/>
      <c r="EX459" s="69"/>
      <c r="EY459" s="69"/>
      <c r="EZ459" s="69"/>
      <c r="FA459" s="69"/>
      <c r="FB459" s="73"/>
      <c r="FH459" s="84">
        <f t="shared" si="397"/>
        <v>0</v>
      </c>
      <c r="FI459" s="84">
        <f t="shared" si="398"/>
        <v>1</v>
      </c>
      <c r="FJ459" s="85" t="str">
        <f>""</f>
        <v/>
      </c>
    </row>
    <row r="460" spans="100:166" x14ac:dyDescent="0.25">
      <c r="CV460">
        <f t="shared" ca="1" si="396"/>
        <v>1</v>
      </c>
      <c r="CW460" s="58" t="str">
        <f ca="1">Angmar!W60</f>
        <v/>
      </c>
      <c r="DC460" s="84">
        <f t="shared" si="395"/>
        <v>1</v>
      </c>
      <c r="EE460" s="65"/>
      <c r="EH460" s="62"/>
      <c r="EI460" s="63"/>
      <c r="EJ460" s="64"/>
      <c r="EO460" s="65"/>
      <c r="EP460" s="65"/>
      <c r="EQ460" s="69"/>
      <c r="ER460" s="69"/>
      <c r="ES460" s="69"/>
      <c r="ET460" s="78"/>
      <c r="EU460" s="69"/>
      <c r="EV460" s="69"/>
      <c r="EW460" s="69"/>
      <c r="EX460" s="69"/>
      <c r="EY460" s="69"/>
      <c r="EZ460" s="69"/>
      <c r="FA460" s="69"/>
      <c r="FB460" s="73"/>
      <c r="FH460" s="84">
        <f t="shared" si="397"/>
        <v>1</v>
      </c>
      <c r="FI460" s="84">
        <f t="shared" si="398"/>
        <v>1</v>
      </c>
      <c r="FJ460" s="85" t="s">
        <v>1627</v>
      </c>
    </row>
    <row r="461" spans="100:166" x14ac:dyDescent="0.25">
      <c r="CV461">
        <f t="shared" ca="1" si="396"/>
        <v>1</v>
      </c>
      <c r="CW461" s="58" t="str">
        <f ca="1">Angmar!W61</f>
        <v/>
      </c>
      <c r="DC461" s="84">
        <f t="shared" si="395"/>
        <v>1</v>
      </c>
      <c r="EE461" s="65"/>
      <c r="EH461" s="62"/>
      <c r="EI461" s="63"/>
      <c r="EJ461" s="64"/>
      <c r="EO461" s="65"/>
      <c r="EP461" s="65"/>
      <c r="EQ461" s="69"/>
      <c r="ER461" s="69"/>
      <c r="ES461" s="69"/>
      <c r="ET461" s="78"/>
      <c r="EU461" s="69"/>
      <c r="EV461" s="69"/>
      <c r="EW461" s="69"/>
      <c r="EX461" s="69"/>
      <c r="EY461" s="69"/>
      <c r="EZ461" s="69"/>
      <c r="FA461" s="69"/>
      <c r="FB461" s="73"/>
      <c r="FH461" s="84">
        <f t="shared" si="397"/>
        <v>0</v>
      </c>
      <c r="FI461" s="84">
        <f t="shared" si="398"/>
        <v>1</v>
      </c>
      <c r="FJ461" s="85" t="s">
        <v>1628</v>
      </c>
    </row>
    <row r="462" spans="100:166" x14ac:dyDescent="0.25">
      <c r="CV462">
        <f t="shared" ca="1" si="396"/>
        <v>1</v>
      </c>
      <c r="CW462" s="58" t="str">
        <f ca="1">Angmar!W62</f>
        <v/>
      </c>
      <c r="DC462" s="84">
        <f t="shared" si="395"/>
        <v>1</v>
      </c>
      <c r="DD462" s="84">
        <f>'Azog''s Legion'!S3</f>
        <v>0</v>
      </c>
      <c r="DE462" s="84" t="str">
        <f>'Azog''s Legion'!B3</f>
        <v>Azog</v>
      </c>
      <c r="DF462" s="84" t="str">
        <f>'Azog''s Legion'!CW3</f>
        <v>-</v>
      </c>
      <c r="EE462" s="65"/>
      <c r="EH462" s="62"/>
      <c r="EI462" s="63"/>
      <c r="EJ462" s="64"/>
      <c r="EO462" s="65"/>
      <c r="EP462" s="65"/>
      <c r="EQ462" s="69"/>
      <c r="ER462" s="69"/>
      <c r="ES462" s="69"/>
      <c r="ET462" s="78"/>
      <c r="EU462" s="69"/>
      <c r="EV462" s="69"/>
      <c r="EW462" s="69"/>
      <c r="EX462" s="69"/>
      <c r="EY462" s="69"/>
      <c r="EZ462" s="69"/>
      <c r="FA462" s="69"/>
      <c r="FB462" s="73"/>
      <c r="FH462" s="84">
        <f t="shared" si="397"/>
        <v>0</v>
      </c>
      <c r="FI462" s="84">
        <f t="shared" si="398"/>
        <v>1</v>
      </c>
      <c r="FJ462" s="85" t="str">
        <f>""</f>
        <v/>
      </c>
    </row>
    <row r="463" spans="100:166" x14ac:dyDescent="0.25">
      <c r="CV463">
        <f t="shared" ca="1" si="396"/>
        <v>1</v>
      </c>
      <c r="CW463" s="58" t="str">
        <f ca="1">Angmar!W63</f>
        <v/>
      </c>
      <c r="DC463" s="84">
        <f t="shared" si="395"/>
        <v>1</v>
      </c>
      <c r="DD463" s="84">
        <f>'Azog''s Legion'!S4</f>
        <v>0</v>
      </c>
      <c r="DE463" s="84" t="str">
        <f>'Azog''s Legion'!B4</f>
        <v>Bolg</v>
      </c>
      <c r="DF463" s="84" t="str">
        <f>'Azog''s Legion'!CW4</f>
        <v>-</v>
      </c>
      <c r="EE463" s="65"/>
      <c r="EH463" s="62"/>
      <c r="EI463" s="63"/>
      <c r="EJ463" s="64"/>
      <c r="EO463" s="65"/>
      <c r="EP463" s="65"/>
      <c r="EQ463" s="69"/>
      <c r="ER463" s="69"/>
      <c r="ES463" s="69"/>
      <c r="ET463" s="78"/>
      <c r="EU463" s="69"/>
      <c r="EV463" s="69"/>
      <c r="EW463" s="69"/>
      <c r="EX463" s="69"/>
      <c r="EY463" s="69"/>
      <c r="EZ463" s="69"/>
      <c r="FA463" s="69"/>
      <c r="FB463" s="73"/>
      <c r="FH463" s="84">
        <f t="shared" si="397"/>
        <v>1</v>
      </c>
      <c r="FI463" s="84">
        <f t="shared" si="398"/>
        <v>1</v>
      </c>
      <c r="FJ463" s="85" t="s">
        <v>1629</v>
      </c>
    </row>
    <row r="464" spans="100:166" x14ac:dyDescent="0.25">
      <c r="CV464">
        <f t="shared" ca="1" si="396"/>
        <v>1</v>
      </c>
      <c r="CW464" s="58" t="str">
        <f ca="1">Angmar!W64</f>
        <v/>
      </c>
      <c r="DC464" s="84">
        <f t="shared" si="395"/>
        <v>1</v>
      </c>
      <c r="DD464" s="84">
        <f>'Azog''s Legion'!S5</f>
        <v>0</v>
      </c>
      <c r="DE464" s="84" t="str">
        <f>'Azog''s Legion'!B5</f>
        <v>Gundabad Orc Captain</v>
      </c>
      <c r="DF464" s="84" t="str">
        <f>'Azog''s Legion'!CW5</f>
        <v>-</v>
      </c>
      <c r="EE464" s="65"/>
      <c r="EH464" s="62"/>
      <c r="EI464" s="63"/>
      <c r="EJ464" s="64"/>
      <c r="EO464" s="65"/>
      <c r="EP464" s="65"/>
      <c r="EQ464" s="69"/>
      <c r="ER464" s="69"/>
      <c r="ES464" s="69"/>
      <c r="ET464" s="78"/>
      <c r="EU464" s="69"/>
      <c r="EV464" s="69"/>
      <c r="EW464" s="69"/>
      <c r="EX464" s="69"/>
      <c r="EY464" s="69"/>
      <c r="EZ464" s="69"/>
      <c r="FA464" s="69"/>
      <c r="FB464" s="73"/>
      <c r="FH464" s="84">
        <f t="shared" si="397"/>
        <v>0</v>
      </c>
      <c r="FI464" s="84">
        <f t="shared" si="398"/>
        <v>1</v>
      </c>
      <c r="FJ464" s="85" t="s">
        <v>2380</v>
      </c>
    </row>
    <row r="465" spans="100:166" x14ac:dyDescent="0.25">
      <c r="CV465">
        <f t="shared" ca="1" si="396"/>
        <v>1</v>
      </c>
      <c r="CW465" s="58" t="str">
        <f ca="1">Angmar!W65</f>
        <v/>
      </c>
      <c r="DC465" s="84">
        <f t="shared" si="395"/>
        <v>1</v>
      </c>
      <c r="DD465" s="84">
        <f>'Azog''s Legion'!S6</f>
        <v>0</v>
      </c>
      <c r="DE465" s="84" t="str">
        <f>'Azog''s Legion'!B6</f>
        <v>Gundabad Orc Captain</v>
      </c>
      <c r="DF465" s="84" t="str">
        <f>'Azog''s Legion'!CW6</f>
        <v>-</v>
      </c>
      <c r="EE465" s="65"/>
      <c r="EH465" s="62"/>
      <c r="EI465" s="63"/>
      <c r="EJ465" s="64"/>
      <c r="EO465" s="65"/>
      <c r="EP465" s="65"/>
      <c r="EQ465" s="69"/>
      <c r="ER465" s="69"/>
      <c r="ES465" s="69"/>
      <c r="ET465" s="78"/>
      <c r="EU465" s="69"/>
      <c r="EV465" s="69"/>
      <c r="EW465" s="69"/>
      <c r="EX465" s="69"/>
      <c r="EY465" s="69"/>
      <c r="EZ465" s="69"/>
      <c r="FA465" s="69"/>
      <c r="FB465" s="73"/>
      <c r="FH465" s="84">
        <f t="shared" si="397"/>
        <v>0</v>
      </c>
      <c r="FI465" s="84">
        <f t="shared" si="398"/>
        <v>1</v>
      </c>
      <c r="FJ465" s="85" t="str">
        <f>""</f>
        <v/>
      </c>
    </row>
    <row r="466" spans="100:166" x14ac:dyDescent="0.25">
      <c r="CV466">
        <f t="shared" ca="1" si="396"/>
        <v>1</v>
      </c>
      <c r="CW466" s="58" t="str">
        <f ca="1">Angmar!W66</f>
        <v/>
      </c>
      <c r="DC466" s="84">
        <f t="shared" si="395"/>
        <v>1</v>
      </c>
      <c r="DD466" s="84">
        <f>'Azog''s Legion'!S7</f>
        <v>0</v>
      </c>
      <c r="DE466" s="84" t="str">
        <f>'Azog''s Legion'!B7</f>
        <v>Goblin Mercenary Captain</v>
      </c>
      <c r="DF466" s="84" t="str">
        <f>'Azog''s Legion'!CW7</f>
        <v>-</v>
      </c>
      <c r="EE466" s="65"/>
      <c r="EH466" s="62"/>
      <c r="EI466" s="63"/>
      <c r="EJ466" s="64"/>
      <c r="EO466" s="65"/>
      <c r="EP466" s="65"/>
      <c r="EQ466" s="69"/>
      <c r="ER466" s="69"/>
      <c r="ES466" s="69"/>
      <c r="ET466" s="78"/>
      <c r="EU466" s="69"/>
      <c r="EV466" s="69"/>
      <c r="EW466" s="69"/>
      <c r="EX466" s="69"/>
      <c r="EY466" s="69"/>
      <c r="EZ466" s="69"/>
      <c r="FA466" s="69"/>
      <c r="FB466" s="73"/>
      <c r="FH466" s="84">
        <f t="shared" si="397"/>
        <v>1</v>
      </c>
      <c r="FI466" s="84">
        <f t="shared" si="398"/>
        <v>1</v>
      </c>
      <c r="FJ466" s="85" t="s">
        <v>1630</v>
      </c>
    </row>
    <row r="467" spans="100:166" x14ac:dyDescent="0.25">
      <c r="CV467">
        <f t="shared" ca="1" si="396"/>
        <v>1</v>
      </c>
      <c r="CW467" s="58" t="str">
        <f ca="1">Angmar!W67</f>
        <v/>
      </c>
      <c r="DC467" s="84">
        <f t="shared" si="395"/>
        <v>1</v>
      </c>
      <c r="DD467" s="84"/>
      <c r="DE467" s="84"/>
      <c r="DF467" s="84"/>
      <c r="EE467" s="65"/>
      <c r="EH467" s="62"/>
      <c r="EI467" s="63"/>
      <c r="EJ467" s="64"/>
      <c r="EO467" s="65"/>
      <c r="EP467" s="65"/>
      <c r="EQ467" s="69"/>
      <c r="ER467" s="69"/>
      <c r="ES467" s="69"/>
      <c r="ET467" s="78"/>
      <c r="EU467" s="69"/>
      <c r="EV467" s="69"/>
      <c r="EW467" s="69"/>
      <c r="EX467" s="69"/>
      <c r="EY467" s="69"/>
      <c r="EZ467" s="69"/>
      <c r="FA467" s="69"/>
      <c r="FB467" s="73"/>
      <c r="FH467" s="84">
        <f t="shared" si="397"/>
        <v>0</v>
      </c>
      <c r="FI467" s="84">
        <f t="shared" si="398"/>
        <v>1</v>
      </c>
      <c r="FJ467" s="85" t="s">
        <v>1631</v>
      </c>
    </row>
    <row r="468" spans="100:166" x14ac:dyDescent="0.25">
      <c r="CV468">
        <f t="shared" ca="1" si="396"/>
        <v>1</v>
      </c>
      <c r="CW468" s="58" t="str">
        <f ca="1">Angmar!W68</f>
        <v/>
      </c>
      <c r="DC468" s="84">
        <f t="shared" si="395"/>
        <v>1</v>
      </c>
      <c r="DD468" s="84"/>
      <c r="DE468" s="84"/>
      <c r="DF468" s="84"/>
      <c r="EE468" s="65"/>
      <c r="EH468" s="62"/>
      <c r="EI468" s="63"/>
      <c r="EJ468" s="64"/>
      <c r="EO468" s="65"/>
      <c r="EP468" s="65"/>
      <c r="EQ468" s="69"/>
      <c r="ER468" s="69"/>
      <c r="ES468" s="69"/>
      <c r="ET468" s="78"/>
      <c r="EU468" s="69"/>
      <c r="EV468" s="69"/>
      <c r="EW468" s="69"/>
      <c r="EX468" s="69"/>
      <c r="EY468" s="69"/>
      <c r="EZ468" s="69"/>
      <c r="FA468" s="69"/>
      <c r="FB468" s="73"/>
      <c r="FH468" s="84">
        <f t="shared" si="397"/>
        <v>0</v>
      </c>
      <c r="FI468" s="84">
        <f t="shared" si="398"/>
        <v>1</v>
      </c>
      <c r="FJ468" s="85" t="s">
        <v>2079</v>
      </c>
    </row>
    <row r="469" spans="100:166" x14ac:dyDescent="0.25">
      <c r="CV469">
        <f t="shared" ca="1" si="396"/>
        <v>1</v>
      </c>
      <c r="CW469" s="58" t="str">
        <f ca="1">Angmar!W69</f>
        <v/>
      </c>
      <c r="DC469" s="84">
        <f t="shared" si="395"/>
        <v>1</v>
      </c>
      <c r="DD469" s="84">
        <f>'Azog''s Legion'!AP3</f>
        <v>0</v>
      </c>
      <c r="DE469" s="84" t="str">
        <f>'Azog''s Legion'!AA3</f>
        <v>Gundabad Orc Warrior</v>
      </c>
      <c r="DF469" s="84" t="str">
        <f>'Azog''s Legion'!CA3</f>
        <v>-</v>
      </c>
      <c r="EE469" s="65"/>
      <c r="EH469" s="62"/>
      <c r="EI469" s="63"/>
      <c r="EJ469" s="64"/>
      <c r="EO469" s="65"/>
      <c r="EP469" s="65"/>
      <c r="EQ469" s="69"/>
      <c r="ER469" s="69"/>
      <c r="ES469" s="69"/>
      <c r="ET469" s="78"/>
      <c r="EU469" s="69"/>
      <c r="EV469" s="69"/>
      <c r="EW469" s="69"/>
      <c r="EX469" s="69"/>
      <c r="EY469" s="69"/>
      <c r="EZ469" s="69"/>
      <c r="FA469" s="69"/>
      <c r="FB469" s="73"/>
      <c r="FH469" s="84">
        <f t="shared" si="397"/>
        <v>0</v>
      </c>
      <c r="FI469" s="84">
        <f t="shared" si="398"/>
        <v>1</v>
      </c>
      <c r="FJ469" s="85" t="str">
        <f>""</f>
        <v/>
      </c>
    </row>
    <row r="470" spans="100:166" x14ac:dyDescent="0.25">
      <c r="CV470">
        <f t="shared" ca="1" si="396"/>
        <v>1</v>
      </c>
      <c r="CW470" s="58" t="str">
        <f ca="1">Angmar!W70</f>
        <v/>
      </c>
      <c r="DC470" s="84">
        <f t="shared" si="395"/>
        <v>1</v>
      </c>
      <c r="DD470" s="84">
        <f>'Azog''s Legion'!AP4</f>
        <v>0</v>
      </c>
      <c r="DE470" s="84" t="str">
        <f>'Azog''s Legion'!AA4</f>
        <v>Gundabad Orc Warrior</v>
      </c>
      <c r="DF470" s="84" t="str">
        <f>'Azog''s Legion'!CA4</f>
        <v>-</v>
      </c>
      <c r="EE470" s="65"/>
      <c r="EH470" s="62"/>
      <c r="EI470" s="63"/>
      <c r="EJ470" s="64"/>
      <c r="EO470" s="65"/>
      <c r="EP470" s="65"/>
      <c r="EQ470" s="69"/>
      <c r="ER470" s="69"/>
      <c r="ES470" s="69"/>
      <c r="ET470" s="78"/>
      <c r="EU470" s="69"/>
      <c r="EV470" s="69"/>
      <c r="EW470" s="69"/>
      <c r="EX470" s="69"/>
      <c r="EY470" s="69"/>
      <c r="EZ470" s="69"/>
      <c r="FA470" s="69"/>
      <c r="FB470" s="73"/>
      <c r="FH470" s="84">
        <f t="shared" si="397"/>
        <v>1</v>
      </c>
      <c r="FI470" s="84">
        <f t="shared" si="398"/>
        <v>1</v>
      </c>
      <c r="FJ470" s="85" t="s">
        <v>1632</v>
      </c>
    </row>
    <row r="471" spans="100:166" x14ac:dyDescent="0.25">
      <c r="CV471">
        <f t="shared" ca="1" si="396"/>
        <v>1</v>
      </c>
      <c r="CW471" s="58" t="str">
        <f ca="1">Angmar!W71</f>
        <v/>
      </c>
      <c r="DC471" s="84">
        <f t="shared" si="395"/>
        <v>1</v>
      </c>
      <c r="DD471" s="84">
        <f>'Azog''s Legion'!AP5</f>
        <v>0</v>
      </c>
      <c r="DE471" s="84" t="str">
        <f>'Azog''s Legion'!AA5</f>
        <v>Gundabad Orc Warrior</v>
      </c>
      <c r="DF471" s="84" t="str">
        <f>'Azog''s Legion'!CA5</f>
        <v>-</v>
      </c>
      <c r="EE471" s="65"/>
      <c r="EH471" s="62"/>
      <c r="EI471" s="63"/>
      <c r="EJ471" s="64"/>
      <c r="EO471" s="65"/>
      <c r="EP471" s="65"/>
      <c r="EQ471" s="69"/>
      <c r="ER471" s="69"/>
      <c r="ES471" s="69"/>
      <c r="ET471" s="78"/>
      <c r="EU471" s="69"/>
      <c r="EV471" s="69"/>
      <c r="EW471" s="69"/>
      <c r="EX471" s="69"/>
      <c r="EY471" s="69"/>
      <c r="EZ471" s="69"/>
      <c r="FA471" s="69"/>
      <c r="FB471" s="73"/>
      <c r="FH471" s="84">
        <f t="shared" si="397"/>
        <v>0</v>
      </c>
      <c r="FI471" s="84">
        <f t="shared" si="398"/>
        <v>1</v>
      </c>
      <c r="FJ471" s="85" t="s">
        <v>2080</v>
      </c>
    </row>
    <row r="472" spans="100:166" x14ac:dyDescent="0.25">
      <c r="CV472">
        <f t="shared" ca="1" si="396"/>
        <v>1</v>
      </c>
      <c r="CW472" s="58" t="str">
        <f ca="1">Angmar!W72</f>
        <v/>
      </c>
      <c r="DC472" s="84">
        <f t="shared" si="395"/>
        <v>1</v>
      </c>
      <c r="DD472" s="84">
        <f>'Azog''s Legion'!AP6</f>
        <v>0</v>
      </c>
      <c r="DE472" s="84" t="str">
        <f>'Azog''s Legion'!AA6</f>
        <v>Gundabad Orc Warrior</v>
      </c>
      <c r="DF472" s="84" t="str">
        <f>'Azog''s Legion'!CA6</f>
        <v>-</v>
      </c>
      <c r="EE472" s="65"/>
      <c r="EH472" s="62"/>
      <c r="EI472" s="63"/>
      <c r="EJ472" s="64"/>
      <c r="EO472" s="65"/>
      <c r="EP472" s="65"/>
      <c r="EQ472" s="69"/>
      <c r="ER472" s="69"/>
      <c r="ES472" s="69"/>
      <c r="ET472" s="78"/>
      <c r="EU472" s="69"/>
      <c r="EV472" s="69"/>
      <c r="EW472" s="69"/>
      <c r="EX472" s="69"/>
      <c r="EY472" s="69"/>
      <c r="EZ472" s="69"/>
      <c r="FA472" s="69"/>
      <c r="FB472" s="73"/>
      <c r="FH472" s="84">
        <f t="shared" si="397"/>
        <v>0</v>
      </c>
      <c r="FI472" s="84">
        <f t="shared" si="398"/>
        <v>1</v>
      </c>
      <c r="FJ472" s="85" t="str">
        <f>""</f>
        <v/>
      </c>
    </row>
    <row r="473" spans="100:166" x14ac:dyDescent="0.25">
      <c r="CV473">
        <f t="shared" ca="1" si="396"/>
        <v>1</v>
      </c>
      <c r="CW473" s="58" t="str">
        <f ca="1">Angmar!W73</f>
        <v/>
      </c>
      <c r="DC473" s="84">
        <f t="shared" si="395"/>
        <v>1</v>
      </c>
      <c r="DD473" s="84">
        <f>'Azog''s Legion'!AP7</f>
        <v>0</v>
      </c>
      <c r="DE473" s="84" t="str">
        <f>'Azog''s Legion'!AA7</f>
        <v>Gundabad Orc Warrior</v>
      </c>
      <c r="DF473" s="84" t="str">
        <f>'Azog''s Legion'!CA7</f>
        <v>-</v>
      </c>
      <c r="EE473" s="65"/>
      <c r="EH473" s="62"/>
      <c r="EI473" s="63"/>
      <c r="EJ473" s="64"/>
      <c r="EO473" s="65"/>
      <c r="EP473" s="65"/>
      <c r="EQ473" s="69"/>
      <c r="ER473" s="69"/>
      <c r="ES473" s="69"/>
      <c r="ET473" s="78"/>
      <c r="EU473" s="69"/>
      <c r="EV473" s="69"/>
      <c r="EW473" s="69"/>
      <c r="EX473" s="69"/>
      <c r="EY473" s="69"/>
      <c r="EZ473" s="69"/>
      <c r="FA473" s="69"/>
      <c r="FB473" s="73"/>
      <c r="FH473" s="84">
        <f t="shared" si="397"/>
        <v>1</v>
      </c>
      <c r="FI473" s="84">
        <f t="shared" si="398"/>
        <v>1</v>
      </c>
      <c r="FJ473" s="85" t="s">
        <v>1633</v>
      </c>
    </row>
    <row r="474" spans="100:166" x14ac:dyDescent="0.25">
      <c r="CV474">
        <f t="shared" ca="1" si="396"/>
        <v>1</v>
      </c>
      <c r="CW474" s="58" t="str">
        <f ca="1">Angmar!W74</f>
        <v/>
      </c>
      <c r="DC474" s="84">
        <f t="shared" si="395"/>
        <v>1</v>
      </c>
      <c r="DD474" s="84">
        <f>'Azog''s Legion'!AP8</f>
        <v>0</v>
      </c>
      <c r="DE474" s="84" t="str">
        <f>'Azog''s Legion'!AA8</f>
        <v>Gundabad Orc Warrior</v>
      </c>
      <c r="DF474" s="84" t="str">
        <f>'Azog''s Legion'!CA8</f>
        <v>-</v>
      </c>
      <c r="EE474" s="65"/>
      <c r="EH474" s="62"/>
      <c r="EI474" s="63"/>
      <c r="EJ474" s="64"/>
      <c r="EO474" s="65"/>
      <c r="EP474" s="65"/>
      <c r="EQ474" s="69"/>
      <c r="ER474" s="69"/>
      <c r="ES474" s="69"/>
      <c r="ET474" s="78"/>
      <c r="EU474" s="69"/>
      <c r="EV474" s="69"/>
      <c r="EW474" s="69"/>
      <c r="EX474" s="69"/>
      <c r="EY474" s="69"/>
      <c r="EZ474" s="69"/>
      <c r="FA474" s="69"/>
      <c r="FB474" s="73"/>
      <c r="FH474" s="84">
        <f t="shared" si="397"/>
        <v>0</v>
      </c>
      <c r="FI474" s="84">
        <f t="shared" si="398"/>
        <v>1</v>
      </c>
      <c r="FJ474" s="85" t="s">
        <v>1634</v>
      </c>
    </row>
    <row r="475" spans="100:166" x14ac:dyDescent="0.25">
      <c r="CV475">
        <f t="shared" ca="1" si="396"/>
        <v>1</v>
      </c>
      <c r="CW475" s="58" t="str">
        <f ca="1">Angmar!W75</f>
        <v/>
      </c>
      <c r="DC475" s="84">
        <f t="shared" si="395"/>
        <v>1</v>
      </c>
      <c r="DD475" s="84">
        <f>'Azog''s Legion'!AP9</f>
        <v>0</v>
      </c>
      <c r="DE475" s="84" t="str">
        <f>'Azog''s Legion'!AA9</f>
        <v>Goblin Mercenary</v>
      </c>
      <c r="DF475" s="84" t="str">
        <f>'Azog''s Legion'!CA9</f>
        <v>-</v>
      </c>
      <c r="EE475" s="65"/>
      <c r="EH475" s="62"/>
      <c r="EI475" s="63"/>
      <c r="EJ475" s="64"/>
      <c r="EO475" s="65"/>
      <c r="EP475" s="65"/>
      <c r="EQ475" s="69"/>
      <c r="ER475" s="69"/>
      <c r="ES475" s="69"/>
      <c r="ET475" s="78"/>
      <c r="EU475" s="69"/>
      <c r="EV475" s="69"/>
      <c r="EW475" s="69"/>
      <c r="EX475" s="69"/>
      <c r="EY475" s="69"/>
      <c r="EZ475" s="69"/>
      <c r="FA475" s="69"/>
      <c r="FB475" s="73"/>
      <c r="FH475" s="84">
        <f t="shared" si="397"/>
        <v>0</v>
      </c>
      <c r="FI475" s="84">
        <f t="shared" si="398"/>
        <v>1</v>
      </c>
      <c r="FJ475" s="85" t="s">
        <v>1635</v>
      </c>
    </row>
    <row r="476" spans="100:166" x14ac:dyDescent="0.25">
      <c r="CV476">
        <f t="shared" ca="1" si="396"/>
        <v>1</v>
      </c>
      <c r="CW476" s="58" t="str">
        <f ca="1">Angmar!W76</f>
        <v/>
      </c>
      <c r="DC476" s="84">
        <f t="shared" si="395"/>
        <v>1</v>
      </c>
      <c r="DD476" s="84">
        <f>'Azog''s Legion'!AP10</f>
        <v>0</v>
      </c>
      <c r="DE476" s="84" t="str">
        <f>'Azog''s Legion'!AA10</f>
        <v>Gundabad Berserker</v>
      </c>
      <c r="DF476" s="84" t="str">
        <f>'Azog''s Legion'!CA10</f>
        <v>-</v>
      </c>
      <c r="EE476" s="65"/>
      <c r="EH476" s="62"/>
      <c r="EI476" s="63"/>
      <c r="EJ476" s="64"/>
      <c r="EO476" s="65"/>
      <c r="EP476" s="65"/>
      <c r="EQ476" s="69"/>
      <c r="ER476" s="69"/>
      <c r="ES476" s="69"/>
      <c r="ET476" s="78"/>
      <c r="EU476" s="69"/>
      <c r="EV476" s="69"/>
      <c r="EW476" s="69"/>
      <c r="EX476" s="69"/>
      <c r="EY476" s="69"/>
      <c r="EZ476" s="69"/>
      <c r="FA476" s="69"/>
      <c r="FB476" s="73"/>
      <c r="FH476" s="84">
        <f t="shared" si="397"/>
        <v>0</v>
      </c>
      <c r="FI476" s="84">
        <f t="shared" si="398"/>
        <v>1</v>
      </c>
      <c r="FJ476" s="85" t="s">
        <v>1636</v>
      </c>
    </row>
    <row r="477" spans="100:166" x14ac:dyDescent="0.25">
      <c r="CV477">
        <f t="shared" ca="1" si="396"/>
        <v>1</v>
      </c>
      <c r="CW477" s="58" t="str">
        <f ca="1">Angmar!W77</f>
        <v/>
      </c>
      <c r="DC477" s="84">
        <f t="shared" si="395"/>
        <v>1</v>
      </c>
      <c r="DD477" s="84">
        <f>'Azog''s Legion'!AP11</f>
        <v>0</v>
      </c>
      <c r="DE477" s="84" t="str">
        <f>'Azog''s Legion'!AA11</f>
        <v>Gundabad Berserker</v>
      </c>
      <c r="DF477" s="84" t="str">
        <f>'Azog''s Legion'!CA11</f>
        <v>-</v>
      </c>
      <c r="DJ477" s="84"/>
      <c r="DK477" s="84"/>
      <c r="DL477" s="84"/>
      <c r="DM477" s="84"/>
      <c r="EE477" s="65"/>
      <c r="EH477" s="62"/>
      <c r="EI477" s="63"/>
      <c r="EJ477" s="64"/>
      <c r="EO477" s="65"/>
      <c r="EP477" s="65"/>
      <c r="EQ477" s="69"/>
      <c r="ER477" s="69"/>
      <c r="ES477" s="69"/>
      <c r="ET477" s="78"/>
      <c r="EU477" s="69"/>
      <c r="EV477" s="69"/>
      <c r="EW477" s="69"/>
      <c r="EX477" s="69"/>
      <c r="EY477" s="69"/>
      <c r="EZ477" s="69"/>
      <c r="FA477" s="69"/>
      <c r="FB477" s="73"/>
      <c r="FH477" s="84">
        <f t="shared" si="397"/>
        <v>0</v>
      </c>
      <c r="FI477" s="84">
        <f t="shared" si="398"/>
        <v>1</v>
      </c>
      <c r="FJ477" s="85" t="s">
        <v>1637</v>
      </c>
    </row>
    <row r="478" spans="100:166" x14ac:dyDescent="0.25">
      <c r="CV478" s="84">
        <f t="shared" ca="1" si="396"/>
        <v>1</v>
      </c>
      <c r="CW478" s="58" t="str">
        <f ca="1">Angmar!W78</f>
        <v/>
      </c>
      <c r="DC478" s="84">
        <f t="shared" si="395"/>
        <v>1</v>
      </c>
      <c r="DD478" s="84">
        <f>'Azog''s Legion'!AP12</f>
        <v>0</v>
      </c>
      <c r="DE478" s="84" t="str">
        <f>'Azog''s Legion'!AA12</f>
        <v>Gundabad Troll</v>
      </c>
      <c r="DF478" s="84" t="str">
        <f>'Azog''s Legion'!CA12</f>
        <v>-</v>
      </c>
      <c r="DJ478" s="84"/>
      <c r="DK478" s="84"/>
      <c r="DL478" s="84"/>
      <c r="DM478" s="84"/>
      <c r="EE478" s="65"/>
      <c r="EH478" s="62"/>
      <c r="EI478" s="63"/>
      <c r="EJ478" s="64"/>
      <c r="EO478" s="65"/>
      <c r="EP478" s="65"/>
      <c r="EQ478" s="69"/>
      <c r="ER478" s="69"/>
      <c r="ES478" s="69"/>
      <c r="ET478" s="78"/>
      <c r="EU478" s="69"/>
      <c r="EV478" s="69"/>
      <c r="EW478" s="69"/>
      <c r="EX478" s="69"/>
      <c r="EY478" s="69"/>
      <c r="EZ478" s="69"/>
      <c r="FA478" s="69"/>
      <c r="FB478" s="73"/>
      <c r="FH478" s="84">
        <f t="shared" si="397"/>
        <v>0</v>
      </c>
      <c r="FI478" s="84">
        <f t="shared" si="398"/>
        <v>1</v>
      </c>
      <c r="FJ478" s="85" t="s">
        <v>1638</v>
      </c>
    </row>
    <row r="479" spans="100:166" x14ac:dyDescent="0.25">
      <c r="CV479" s="84">
        <f t="shared" ca="1" si="396"/>
        <v>1</v>
      </c>
      <c r="CW479" s="58" t="str">
        <f ca="1">Angmar!W79</f>
        <v/>
      </c>
      <c r="DC479" s="84">
        <f t="shared" si="395"/>
        <v>1</v>
      </c>
      <c r="DD479" s="84">
        <f>'Azog''s Legion'!AP13</f>
        <v>0</v>
      </c>
      <c r="DE479" s="84" t="str">
        <f>'Azog''s Legion'!AA13</f>
        <v>Troll Brute</v>
      </c>
      <c r="DF479" s="84" t="str">
        <f>'Azog''s Legion'!CA13</f>
        <v>-</v>
      </c>
      <c r="DJ479" s="84"/>
      <c r="DK479" s="84"/>
      <c r="DL479" s="84"/>
      <c r="DM479" s="84"/>
      <c r="EE479" s="65"/>
      <c r="EH479" s="62"/>
      <c r="EI479" s="63"/>
      <c r="EJ479" s="64"/>
      <c r="EO479" s="65"/>
      <c r="EP479" s="65"/>
      <c r="EQ479" s="69"/>
      <c r="ER479" s="69"/>
      <c r="ES479" s="69"/>
      <c r="ET479" s="78"/>
      <c r="EU479" s="69"/>
      <c r="EV479" s="69"/>
      <c r="EW479" s="69"/>
      <c r="EX479" s="69"/>
      <c r="EY479" s="69"/>
      <c r="EZ479" s="69"/>
      <c r="FA479" s="69"/>
      <c r="FB479" s="73"/>
      <c r="FH479" s="84">
        <f t="shared" si="397"/>
        <v>0</v>
      </c>
      <c r="FI479" s="84">
        <f t="shared" si="398"/>
        <v>1</v>
      </c>
      <c r="FJ479" s="85" t="s">
        <v>1639</v>
      </c>
    </row>
    <row r="480" spans="100:166" x14ac:dyDescent="0.25">
      <c r="CV480" s="84">
        <f t="shared" ca="1" si="396"/>
        <v>1</v>
      </c>
      <c r="CW480" s="58" t="str">
        <f ca="1">Angmar!W80</f>
        <v/>
      </c>
      <c r="DC480" s="84">
        <f t="shared" si="395"/>
        <v>1</v>
      </c>
      <c r="DD480" s="84">
        <f>'Azog''s Legion'!AP14</f>
        <v>0</v>
      </c>
      <c r="DE480" s="84" t="str">
        <f>'Azog''s Legion'!AA14</f>
        <v>Catapult Troll</v>
      </c>
      <c r="DF480" s="84" t="str">
        <f>'Azog''s Legion'!CA14</f>
        <v>-</v>
      </c>
      <c r="DJ480" s="84"/>
      <c r="DK480" s="84"/>
      <c r="DL480" s="84"/>
      <c r="DM480" s="84"/>
      <c r="EE480" s="65"/>
      <c r="EH480" s="62"/>
      <c r="EI480" s="63"/>
      <c r="EJ480" s="64"/>
      <c r="EO480" s="65"/>
      <c r="EP480" s="65"/>
      <c r="EQ480" s="69"/>
      <c r="ER480" s="69"/>
      <c r="ES480" s="69"/>
      <c r="ET480" s="78"/>
      <c r="EU480" s="69"/>
      <c r="EV480" s="69"/>
      <c r="EW480" s="69"/>
      <c r="EX480" s="69"/>
      <c r="EY480" s="69"/>
      <c r="EZ480" s="69"/>
      <c r="FA480" s="69"/>
      <c r="FB480" s="73"/>
      <c r="FH480" s="84">
        <f t="shared" si="397"/>
        <v>0</v>
      </c>
      <c r="FI480" s="84">
        <f t="shared" si="398"/>
        <v>1</v>
      </c>
      <c r="FJ480" s="85" t="s">
        <v>1640</v>
      </c>
    </row>
    <row r="481" spans="100:166" x14ac:dyDescent="0.25">
      <c r="CV481" s="84">
        <f t="shared" ca="1" si="396"/>
        <v>1</v>
      </c>
      <c r="CW481" s="84" t="str">
        <f ca="1">IF(CW403="","",CX481)</f>
        <v/>
      </c>
      <c r="CX481" s="59" t="s">
        <v>1777</v>
      </c>
      <c r="DC481" s="84">
        <f t="shared" si="395"/>
        <v>1</v>
      </c>
      <c r="DD481" s="84">
        <f>'Azog''s Legion'!AP15</f>
        <v>0</v>
      </c>
      <c r="DE481" s="84" t="str">
        <f>'Azog''s Legion'!AA15</f>
        <v>Gundabad Ogre</v>
      </c>
      <c r="DF481" s="84" t="str">
        <f>'Azog''s Legion'!CA15</f>
        <v>-</v>
      </c>
      <c r="DJ481" s="84"/>
      <c r="DK481" s="84"/>
      <c r="DL481" s="84"/>
      <c r="DM481" s="84"/>
      <c r="EE481" s="65"/>
      <c r="EH481" s="62"/>
      <c r="EI481" s="63"/>
      <c r="EJ481" s="64"/>
      <c r="EO481" s="65"/>
      <c r="EP481" s="65"/>
      <c r="EQ481" s="69"/>
      <c r="ER481" s="69"/>
      <c r="ES481" s="69"/>
      <c r="ET481" s="78"/>
      <c r="EU481" s="69"/>
      <c r="EV481" s="69"/>
      <c r="EW481" s="69"/>
      <c r="EX481" s="69"/>
      <c r="EY481" s="69"/>
      <c r="EZ481" s="69"/>
      <c r="FA481" s="69"/>
      <c r="FB481" s="73"/>
      <c r="FH481" s="84">
        <f t="shared" si="397"/>
        <v>0</v>
      </c>
      <c r="FI481" s="84">
        <f t="shared" si="398"/>
        <v>1</v>
      </c>
      <c r="FJ481" s="85" t="s">
        <v>2081</v>
      </c>
    </row>
    <row r="482" spans="100:166" x14ac:dyDescent="0.25">
      <c r="CV482" s="84">
        <f t="shared" ca="1" si="396"/>
        <v>1</v>
      </c>
      <c r="CW482" s="84" t="str">
        <f ca="1">IF(CW403="","",CX482)</f>
        <v/>
      </c>
      <c r="CX482" s="59" t="s">
        <v>546</v>
      </c>
      <c r="DC482" s="84">
        <f t="shared" si="395"/>
        <v>1</v>
      </c>
      <c r="DD482" s="84">
        <f>'Azog''s Legion'!AP16</f>
        <v>0</v>
      </c>
      <c r="DE482" s="84" t="str">
        <f>'Azog''s Legion'!AA16</f>
        <v>War Bat</v>
      </c>
      <c r="DF482" s="84" t="str">
        <f>'Azog''s Legion'!CA16</f>
        <v>-</v>
      </c>
      <c r="DJ482" s="84"/>
      <c r="DK482" s="84"/>
      <c r="DL482" s="84"/>
      <c r="DM482" s="84"/>
      <c r="EE482" s="65"/>
      <c r="EH482" s="62"/>
      <c r="EI482" s="63"/>
      <c r="EJ482" s="64"/>
      <c r="EO482" s="65"/>
      <c r="EP482" s="65"/>
      <c r="EQ482" s="69"/>
      <c r="ER482" s="69"/>
      <c r="ES482" s="69"/>
      <c r="ET482" s="78"/>
      <c r="EU482" s="69"/>
      <c r="EV482" s="69"/>
      <c r="EW482" s="69"/>
      <c r="EX482" s="69"/>
      <c r="EY482" s="69"/>
      <c r="EZ482" s="69"/>
      <c r="FA482" s="69"/>
      <c r="FB482" s="73"/>
      <c r="FH482" s="84">
        <f t="shared" si="397"/>
        <v>0</v>
      </c>
      <c r="FI482" s="84">
        <f t="shared" si="398"/>
        <v>1</v>
      </c>
      <c r="FJ482" s="85" t="s">
        <v>1641</v>
      </c>
    </row>
    <row r="483" spans="100:166" x14ac:dyDescent="0.25">
      <c r="CV483" s="84">
        <f t="shared" ca="1" si="396"/>
        <v>1</v>
      </c>
      <c r="CW483" s="58" t="str">
        <f>'Goblin Town'!W3</f>
        <v/>
      </c>
      <c r="DC483" s="84">
        <f t="shared" si="395"/>
        <v>1</v>
      </c>
      <c r="DD483" s="84"/>
      <c r="DE483" s="84"/>
      <c r="DF483" s="84"/>
      <c r="DJ483" s="84"/>
      <c r="DK483" s="84"/>
      <c r="DL483" s="84"/>
      <c r="DM483" s="84"/>
      <c r="EE483" s="65"/>
      <c r="EH483" s="62"/>
      <c r="EI483" s="63"/>
      <c r="EJ483" s="64"/>
      <c r="EO483" s="65"/>
      <c r="EP483" s="65"/>
      <c r="EQ483" s="69"/>
      <c r="ER483" s="69"/>
      <c r="ES483" s="69"/>
      <c r="ET483" s="78"/>
      <c r="EU483" s="69"/>
      <c r="EV483" s="69"/>
      <c r="EW483" s="69"/>
      <c r="EX483" s="69"/>
      <c r="EY483" s="69"/>
      <c r="EZ483" s="69"/>
      <c r="FA483" s="69"/>
      <c r="FB483" s="73"/>
      <c r="FH483" s="84">
        <f t="shared" si="397"/>
        <v>0</v>
      </c>
      <c r="FI483" s="84">
        <f t="shared" si="398"/>
        <v>1</v>
      </c>
      <c r="FJ483" s="85" t="s">
        <v>1642</v>
      </c>
    </row>
    <row r="484" spans="100:166" x14ac:dyDescent="0.25">
      <c r="CV484" s="84">
        <f t="shared" ca="1" si="396"/>
        <v>1</v>
      </c>
      <c r="CW484" s="58" t="str">
        <f>'Goblin Town'!W4</f>
        <v/>
      </c>
      <c r="DC484" s="84">
        <f t="shared" si="395"/>
        <v>1</v>
      </c>
      <c r="DD484" s="84"/>
      <c r="DE484" s="84"/>
      <c r="DF484" s="84"/>
      <c r="DJ484" s="84"/>
      <c r="DK484" s="84"/>
      <c r="DL484" s="84"/>
      <c r="DM484" s="84"/>
      <c r="EE484" s="65"/>
      <c r="EH484" s="62"/>
      <c r="EI484" s="63"/>
      <c r="EJ484" s="64"/>
      <c r="EO484" s="65"/>
      <c r="EP484" s="65"/>
      <c r="EQ484" s="69"/>
      <c r="ER484" s="69"/>
      <c r="ES484" s="69"/>
      <c r="ET484" s="78"/>
      <c r="EU484" s="69"/>
      <c r="EV484" s="69"/>
      <c r="EW484" s="69"/>
      <c r="EX484" s="69"/>
      <c r="EY484" s="69"/>
      <c r="EZ484" s="69"/>
      <c r="FA484" s="69"/>
      <c r="FB484" s="73"/>
      <c r="FH484" s="84">
        <f t="shared" si="397"/>
        <v>0</v>
      </c>
      <c r="FI484" s="84">
        <f t="shared" si="398"/>
        <v>1</v>
      </c>
      <c r="FJ484" s="85" t="s">
        <v>1643</v>
      </c>
    </row>
    <row r="485" spans="100:166" x14ac:dyDescent="0.25">
      <c r="CV485" s="84">
        <f t="shared" ca="1" si="396"/>
        <v>1</v>
      </c>
      <c r="CW485" s="58" t="str">
        <f>'Goblin Town'!W5</f>
        <v/>
      </c>
      <c r="DC485" s="84">
        <f t="shared" si="395"/>
        <v>1</v>
      </c>
      <c r="DD485" s="84"/>
      <c r="DE485" s="84"/>
      <c r="DF485" s="84"/>
      <c r="DJ485" s="84"/>
      <c r="DK485" s="84"/>
      <c r="DL485" s="84"/>
      <c r="DM485" s="84"/>
      <c r="EE485" s="65"/>
      <c r="EH485" s="62"/>
      <c r="EI485" s="63"/>
      <c r="EJ485" s="64"/>
      <c r="EO485" s="65"/>
      <c r="EP485" s="65"/>
      <c r="EQ485" s="69"/>
      <c r="ER485" s="69"/>
      <c r="ES485" s="69"/>
      <c r="ET485" s="78"/>
      <c r="EU485" s="69"/>
      <c r="EV485" s="69"/>
      <c r="EW485" s="69"/>
      <c r="EX485" s="69"/>
      <c r="EY485" s="69"/>
      <c r="EZ485" s="69"/>
      <c r="FA485" s="69"/>
      <c r="FB485" s="73"/>
      <c r="FH485" s="84">
        <f t="shared" si="397"/>
        <v>0</v>
      </c>
      <c r="FI485" s="84">
        <f t="shared" si="398"/>
        <v>1</v>
      </c>
      <c r="FJ485" s="85" t="s">
        <v>1644</v>
      </c>
    </row>
    <row r="486" spans="100:166" x14ac:dyDescent="0.25">
      <c r="CV486" s="84">
        <f t="shared" ca="1" si="396"/>
        <v>1</v>
      </c>
      <c r="CW486" s="58" t="str">
        <f>'Goblin Town'!W6</f>
        <v/>
      </c>
      <c r="DC486" s="84">
        <f t="shared" si="395"/>
        <v>1</v>
      </c>
      <c r="DD486" s="84"/>
      <c r="DE486" s="84"/>
      <c r="DF486" s="84"/>
      <c r="DJ486" s="84"/>
      <c r="DK486" s="84"/>
      <c r="DL486" s="84"/>
      <c r="DM486" s="84"/>
      <c r="EE486" s="65"/>
      <c r="EH486" s="62"/>
      <c r="EI486" s="63"/>
      <c r="EJ486" s="64"/>
      <c r="EO486" s="65"/>
      <c r="EP486" s="65"/>
      <c r="EQ486" s="69"/>
      <c r="ER486" s="69"/>
      <c r="ES486" s="69"/>
      <c r="ET486" s="78"/>
      <c r="EU486" s="69"/>
      <c r="EV486" s="69"/>
      <c r="EW486" s="69"/>
      <c r="EX486" s="69"/>
      <c r="EY486" s="69"/>
      <c r="EZ486" s="69"/>
      <c r="FA486" s="69"/>
      <c r="FB486" s="73"/>
      <c r="FH486" s="84">
        <f t="shared" si="397"/>
        <v>0</v>
      </c>
      <c r="FI486" s="84">
        <f t="shared" si="398"/>
        <v>1</v>
      </c>
      <c r="FJ486" s="85" t="s">
        <v>1254</v>
      </c>
    </row>
    <row r="487" spans="100:166" x14ac:dyDescent="0.25">
      <c r="CV487" s="84">
        <f t="shared" ca="1" si="396"/>
        <v>1</v>
      </c>
      <c r="CW487" s="58" t="str">
        <f>'Goblin Town'!W7</f>
        <v/>
      </c>
      <c r="DC487" s="84">
        <f t="shared" si="395"/>
        <v>1</v>
      </c>
      <c r="DD487" s="84"/>
      <c r="DE487" s="84"/>
      <c r="DF487" s="84"/>
      <c r="DJ487" s="84"/>
      <c r="DK487" s="84"/>
      <c r="DL487" s="84"/>
      <c r="DM487" s="84"/>
      <c r="EE487" s="65"/>
      <c r="EH487" s="62"/>
      <c r="EI487" s="63"/>
      <c r="EJ487" s="64"/>
      <c r="EO487" s="65"/>
      <c r="EP487" s="65"/>
      <c r="EQ487" s="69"/>
      <c r="ER487" s="69"/>
      <c r="ES487" s="69"/>
      <c r="ET487" s="78"/>
      <c r="EU487" s="69"/>
      <c r="EV487" s="69"/>
      <c r="EW487" s="69"/>
      <c r="EX487" s="69"/>
      <c r="EY487" s="69"/>
      <c r="EZ487" s="69"/>
      <c r="FA487" s="69"/>
      <c r="FB487" s="73"/>
      <c r="FH487" s="84">
        <f t="shared" si="397"/>
        <v>0</v>
      </c>
      <c r="FI487" s="84">
        <f t="shared" si="398"/>
        <v>1</v>
      </c>
      <c r="FJ487" s="85" t="s">
        <v>1645</v>
      </c>
    </row>
    <row r="488" spans="100:166" x14ac:dyDescent="0.25">
      <c r="CV488" s="84">
        <f t="shared" ca="1" si="396"/>
        <v>1</v>
      </c>
      <c r="CW488" s="58" t="str">
        <f>'Goblin Town'!W8</f>
        <v/>
      </c>
      <c r="DC488" s="84">
        <f t="shared" si="395"/>
        <v>1</v>
      </c>
      <c r="DD488">
        <f>'Azog''s Hunters'!S3</f>
        <v>0</v>
      </c>
      <c r="DE488" t="str">
        <f>'Azog''s Hunters'!B3</f>
        <v>Azog</v>
      </c>
      <c r="DF488" t="str">
        <f>'Azog''s Hunters'!CW3</f>
        <v>-</v>
      </c>
      <c r="DJ488" s="84"/>
      <c r="DK488" s="84"/>
      <c r="DL488" s="84"/>
      <c r="DM488" s="84"/>
      <c r="EE488" s="65"/>
      <c r="EH488" s="62"/>
      <c r="EI488" s="63"/>
      <c r="EJ488" s="64"/>
      <c r="EO488" s="65"/>
      <c r="EP488" s="65"/>
      <c r="EQ488" s="69"/>
      <c r="ER488" s="69"/>
      <c r="ES488" s="69"/>
      <c r="ET488" s="78"/>
      <c r="EU488" s="69"/>
      <c r="EV488" s="69"/>
      <c r="EW488" s="69"/>
      <c r="EX488" s="69"/>
      <c r="EY488" s="69"/>
      <c r="EZ488" s="69"/>
      <c r="FA488" s="69"/>
      <c r="FB488" s="73"/>
      <c r="FH488" s="84">
        <f t="shared" si="397"/>
        <v>0</v>
      </c>
      <c r="FI488" s="84">
        <f t="shared" si="398"/>
        <v>1</v>
      </c>
      <c r="FJ488" s="85" t="str">
        <f>""</f>
        <v/>
      </c>
    </row>
    <row r="489" spans="100:166" x14ac:dyDescent="0.25">
      <c r="CV489" s="84">
        <f t="shared" ca="1" si="396"/>
        <v>1</v>
      </c>
      <c r="CW489" s="58" t="str">
        <f>'Goblin Town'!W9</f>
        <v/>
      </c>
      <c r="DC489" s="84">
        <f t="shared" si="395"/>
        <v>1</v>
      </c>
      <c r="DD489" s="84">
        <f>'Azog''s Hunters'!S4</f>
        <v>0</v>
      </c>
      <c r="DE489" s="84" t="str">
        <f>'Azog''s Hunters'!B4</f>
        <v>Bolg</v>
      </c>
      <c r="DF489" s="84" t="str">
        <f>'Azog''s Hunters'!CW4</f>
        <v>-</v>
      </c>
      <c r="DJ489" s="84"/>
      <c r="DK489" s="84"/>
      <c r="DL489" s="84"/>
      <c r="DM489" s="84"/>
      <c r="EE489" s="65"/>
      <c r="EH489" s="62"/>
      <c r="EI489" s="63"/>
      <c r="EJ489" s="64"/>
      <c r="EO489" s="65"/>
      <c r="EP489" s="65"/>
      <c r="EQ489" s="69"/>
      <c r="ER489" s="69"/>
      <c r="ES489" s="69"/>
      <c r="ET489" s="78"/>
      <c r="EU489" s="69"/>
      <c r="EV489" s="69"/>
      <c r="EW489" s="69"/>
      <c r="EX489" s="69"/>
      <c r="EY489" s="69"/>
      <c r="EZ489" s="69"/>
      <c r="FA489" s="69"/>
      <c r="FB489" s="73"/>
      <c r="FH489" s="84">
        <f t="shared" si="397"/>
        <v>1</v>
      </c>
      <c r="FI489" s="84">
        <f t="shared" si="398"/>
        <v>1</v>
      </c>
      <c r="FJ489" s="85" t="s">
        <v>1646</v>
      </c>
    </row>
    <row r="490" spans="100:166" x14ac:dyDescent="0.25">
      <c r="CV490" s="84">
        <f t="shared" ca="1" si="396"/>
        <v>1</v>
      </c>
      <c r="CW490" s="58" t="str">
        <f>'Goblin Town'!W10</f>
        <v/>
      </c>
      <c r="DC490" s="84">
        <f t="shared" si="395"/>
        <v>1</v>
      </c>
      <c r="DD490" s="84">
        <f>'Azog''s Hunters'!S5</f>
        <v>0</v>
      </c>
      <c r="DE490" s="84" t="str">
        <f>'Azog''s Hunters'!B5</f>
        <v>Fimbul</v>
      </c>
      <c r="DF490" s="84" t="str">
        <f>'Azog''s Hunters'!CW5</f>
        <v>-</v>
      </c>
      <c r="DJ490" s="84"/>
      <c r="DK490" s="84"/>
      <c r="DL490" s="84"/>
      <c r="DM490" s="84"/>
      <c r="EE490" s="65"/>
      <c r="EH490" s="62"/>
      <c r="EI490" s="63"/>
      <c r="EJ490" s="64"/>
      <c r="EO490" s="65"/>
      <c r="EP490" s="65"/>
      <c r="EQ490" s="69"/>
      <c r="ER490" s="69"/>
      <c r="ES490" s="69"/>
      <c r="ET490" s="78"/>
      <c r="EU490" s="69"/>
      <c r="EV490" s="69"/>
      <c r="EW490" s="69"/>
      <c r="EX490" s="69"/>
      <c r="EY490" s="69"/>
      <c r="EZ490" s="69"/>
      <c r="FA490" s="69"/>
      <c r="FB490" s="73"/>
      <c r="FH490" s="84">
        <f t="shared" si="397"/>
        <v>0</v>
      </c>
      <c r="FI490" s="84">
        <f t="shared" si="398"/>
        <v>1</v>
      </c>
      <c r="FJ490" s="85" t="s">
        <v>2082</v>
      </c>
    </row>
    <row r="491" spans="100:166" x14ac:dyDescent="0.25">
      <c r="CV491" s="84">
        <f t="shared" ca="1" si="396"/>
        <v>1</v>
      </c>
      <c r="CW491" s="58" t="str">
        <f>'Goblin Town'!W11</f>
        <v/>
      </c>
      <c r="DC491" s="84">
        <f t="shared" si="395"/>
        <v>1</v>
      </c>
      <c r="DD491" s="84">
        <f>'Azog''s Hunters'!S6</f>
        <v>0</v>
      </c>
      <c r="DE491" s="84" t="str">
        <f>'Azog''s Hunters'!B6</f>
        <v>Narzug</v>
      </c>
      <c r="DF491" s="84" t="str">
        <f>'Azog''s Hunters'!CW6</f>
        <v>-</v>
      </c>
      <c r="DJ491" s="84"/>
      <c r="DK491" s="84"/>
      <c r="DL491" s="84"/>
      <c r="DM491" s="84"/>
      <c r="EE491" s="65"/>
      <c r="EH491" s="62"/>
      <c r="EI491" s="63"/>
      <c r="EJ491" s="64"/>
      <c r="EO491" s="65"/>
      <c r="EP491" s="65"/>
      <c r="EQ491" s="69"/>
      <c r="ER491" s="69"/>
      <c r="ES491" s="69"/>
      <c r="ET491" s="78"/>
      <c r="EU491" s="69"/>
      <c r="EV491" s="69"/>
      <c r="EW491" s="69"/>
      <c r="EX491" s="69"/>
      <c r="EY491" s="69"/>
      <c r="EZ491" s="69"/>
      <c r="FA491" s="69"/>
      <c r="FB491" s="73"/>
      <c r="FH491" s="84">
        <f t="shared" si="397"/>
        <v>0</v>
      </c>
      <c r="FI491" s="84">
        <f t="shared" si="398"/>
        <v>1</v>
      </c>
      <c r="FJ491" s="85" t="s">
        <v>1647</v>
      </c>
    </row>
    <row r="492" spans="100:166" x14ac:dyDescent="0.25">
      <c r="CV492" s="84">
        <f t="shared" ca="1" si="396"/>
        <v>1</v>
      </c>
      <c r="CW492" s="58" t="str">
        <f>'Goblin Town'!W12</f>
        <v/>
      </c>
      <c r="DC492" s="84">
        <f t="shared" si="395"/>
        <v>1</v>
      </c>
      <c r="DD492" s="84">
        <f>'Azog''s Hunters'!S7</f>
        <v>0</v>
      </c>
      <c r="DE492" s="84" t="str">
        <f>'Azog''s Hunters'!B7</f>
        <v>Yazneg</v>
      </c>
      <c r="DF492" s="84" t="str">
        <f>'Azog''s Hunters'!CW7</f>
        <v>-</v>
      </c>
      <c r="DJ492" s="84"/>
      <c r="DK492" s="84"/>
      <c r="DL492" s="84"/>
      <c r="DM492" s="84"/>
      <c r="EE492" s="65"/>
      <c r="EH492" s="62"/>
      <c r="EI492" s="63"/>
      <c r="EJ492" s="64"/>
      <c r="EO492" s="65"/>
      <c r="EP492" s="65"/>
      <c r="EQ492" s="69"/>
      <c r="ER492" s="69"/>
      <c r="ES492" s="69"/>
      <c r="ET492" s="78"/>
      <c r="EU492" s="69"/>
      <c r="EV492" s="69"/>
      <c r="EW492" s="69"/>
      <c r="EX492" s="69"/>
      <c r="EY492" s="69"/>
      <c r="EZ492" s="69"/>
      <c r="FA492" s="69"/>
      <c r="FB492" s="73"/>
      <c r="FH492" s="84">
        <f t="shared" si="397"/>
        <v>0</v>
      </c>
      <c r="FI492" s="84">
        <f t="shared" si="398"/>
        <v>1</v>
      </c>
      <c r="FJ492" s="85" t="s">
        <v>1648</v>
      </c>
    </row>
    <row r="493" spans="100:166" x14ac:dyDescent="0.25">
      <c r="CV493" s="84">
        <f t="shared" ca="1" si="396"/>
        <v>1</v>
      </c>
      <c r="CW493" s="58" t="str">
        <f>'Goblin Town'!W13</f>
        <v/>
      </c>
      <c r="DC493" s="84">
        <f t="shared" si="395"/>
        <v>1</v>
      </c>
      <c r="DD493" s="84">
        <f>'Azog''s Hunters'!S8</f>
        <v>0</v>
      </c>
      <c r="DE493" s="84" t="str">
        <f>'Azog''s Hunters'!B8</f>
        <v>Hunter Orc Captain</v>
      </c>
      <c r="DF493" s="84" t="str">
        <f>'Azog''s Hunters'!CW8</f>
        <v>-</v>
      </c>
      <c r="DJ493" s="84"/>
      <c r="DK493" s="84"/>
      <c r="DL493" s="84"/>
      <c r="DM493" s="84"/>
      <c r="EE493" s="65"/>
      <c r="EH493" s="62"/>
      <c r="EI493" s="63"/>
      <c r="EJ493" s="64"/>
      <c r="EO493" s="65"/>
      <c r="EP493" s="65"/>
      <c r="EQ493" s="69"/>
      <c r="ER493" s="69"/>
      <c r="ES493" s="69"/>
      <c r="ET493" s="78"/>
      <c r="EU493" s="69"/>
      <c r="EV493" s="69"/>
      <c r="EW493" s="69"/>
      <c r="EX493" s="69"/>
      <c r="EY493" s="69"/>
      <c r="EZ493" s="69"/>
      <c r="FA493" s="69"/>
      <c r="FB493" s="73"/>
      <c r="FH493" s="84">
        <f t="shared" si="397"/>
        <v>0</v>
      </c>
      <c r="FI493" s="84">
        <f t="shared" si="398"/>
        <v>1</v>
      </c>
      <c r="FJ493" s="85" t="s">
        <v>1649</v>
      </c>
    </row>
    <row r="494" spans="100:166" x14ac:dyDescent="0.25">
      <c r="CV494" s="84">
        <f t="shared" ca="1" si="396"/>
        <v>1</v>
      </c>
      <c r="CW494" s="58" t="str">
        <f>'Goblin Town'!W14</f>
        <v/>
      </c>
      <c r="DC494" s="84">
        <f t="shared" si="395"/>
        <v>1</v>
      </c>
      <c r="DD494" s="84">
        <f>'Azog''s Hunters'!S9</f>
        <v>0</v>
      </c>
      <c r="DE494" s="84" t="str">
        <f>'Azog''s Hunters'!B9</f>
        <v>Hunter Orc Captain</v>
      </c>
      <c r="DF494" s="84" t="str">
        <f>'Azog''s Hunters'!CW9</f>
        <v>-</v>
      </c>
      <c r="DJ494" s="84"/>
      <c r="DK494" s="84"/>
      <c r="DL494" s="84"/>
      <c r="DM494" s="84"/>
      <c r="EE494" s="65"/>
      <c r="EH494" s="62"/>
      <c r="EI494" s="63"/>
      <c r="EJ494" s="64"/>
      <c r="EO494" s="65"/>
      <c r="EP494" s="65"/>
      <c r="EQ494" s="69"/>
      <c r="ER494" s="69"/>
      <c r="ES494" s="69"/>
      <c r="ET494" s="78"/>
      <c r="EU494" s="69"/>
      <c r="EV494" s="69"/>
      <c r="EW494" s="69"/>
      <c r="EX494" s="69"/>
      <c r="EY494" s="69"/>
      <c r="EZ494" s="69"/>
      <c r="FA494" s="69"/>
      <c r="FB494" s="73"/>
      <c r="FH494" s="84">
        <f t="shared" si="397"/>
        <v>0</v>
      </c>
      <c r="FI494" s="84">
        <f t="shared" si="398"/>
        <v>1</v>
      </c>
      <c r="FJ494" s="85" t="s">
        <v>1650</v>
      </c>
    </row>
    <row r="495" spans="100:166" x14ac:dyDescent="0.25">
      <c r="CV495" s="84">
        <f t="shared" ca="1" si="396"/>
        <v>1</v>
      </c>
      <c r="CW495" s="58" t="str">
        <f>'Goblin Town'!W15</f>
        <v/>
      </c>
      <c r="DC495" s="84">
        <f t="shared" si="395"/>
        <v>1</v>
      </c>
      <c r="DD495" s="84">
        <f>'Azog''s Hunters'!S10</f>
        <v>0</v>
      </c>
      <c r="DE495" s="84" t="str">
        <f>'Azog''s Hunters'!B10</f>
        <v>Hunter Orc Captain</v>
      </c>
      <c r="DF495" s="84" t="str">
        <f>'Azog''s Hunters'!CW10</f>
        <v>-</v>
      </c>
      <c r="DJ495" s="84"/>
      <c r="DK495" s="84"/>
      <c r="DL495" s="84"/>
      <c r="DM495" s="84"/>
      <c r="EE495" s="65"/>
      <c r="EH495" s="62"/>
      <c r="EI495" s="63"/>
      <c r="EJ495" s="64"/>
      <c r="EO495" s="65"/>
      <c r="EP495" s="65"/>
      <c r="EQ495" s="69"/>
      <c r="ER495" s="69"/>
      <c r="ES495" s="69"/>
      <c r="ET495" s="78"/>
      <c r="EU495" s="69"/>
      <c r="EV495" s="69"/>
      <c r="EW495" s="69"/>
      <c r="EX495" s="69"/>
      <c r="EY495" s="69"/>
      <c r="EZ495" s="69"/>
      <c r="FA495" s="69"/>
      <c r="FB495" s="73"/>
      <c r="FH495" s="84">
        <f t="shared" si="397"/>
        <v>0</v>
      </c>
      <c r="FI495" s="84">
        <f t="shared" si="398"/>
        <v>1</v>
      </c>
      <c r="FJ495" s="85" t="str">
        <f>""</f>
        <v/>
      </c>
    </row>
    <row r="496" spans="100:166" x14ac:dyDescent="0.25">
      <c r="CV496" s="84">
        <f t="shared" ca="1" si="396"/>
        <v>1</v>
      </c>
      <c r="CW496" s="58" t="str">
        <f>'Goblin Town'!W16</f>
        <v/>
      </c>
      <c r="DC496" s="84">
        <f t="shared" si="395"/>
        <v>1</v>
      </c>
      <c r="DD496" s="84">
        <f>'Azog''s Hunters'!S11</f>
        <v>0</v>
      </c>
      <c r="DE496" s="84" t="str">
        <f>'Azog''s Hunters'!B11</f>
        <v>Hunter Orc Captain</v>
      </c>
      <c r="DF496" s="84" t="str">
        <f>'Azog''s Hunters'!CW11</f>
        <v>-</v>
      </c>
      <c r="DJ496" s="84"/>
      <c r="DK496" s="84"/>
      <c r="DL496" s="84"/>
      <c r="DM496" s="84"/>
      <c r="EE496" s="65"/>
      <c r="EH496" s="62"/>
      <c r="EI496" s="63"/>
      <c r="EJ496" s="64"/>
      <c r="EO496" s="65"/>
      <c r="EP496" s="65"/>
      <c r="EQ496" s="69"/>
      <c r="ER496" s="69"/>
      <c r="ES496" s="69"/>
      <c r="ET496" s="78"/>
      <c r="EU496" s="69"/>
      <c r="EV496" s="69"/>
      <c r="EW496" s="69"/>
      <c r="EX496" s="69"/>
      <c r="EY496" s="69"/>
      <c r="EZ496" s="69"/>
      <c r="FA496" s="69"/>
      <c r="FB496" s="73"/>
      <c r="FH496" s="84">
        <f t="shared" si="397"/>
        <v>1</v>
      </c>
      <c r="FI496" s="84">
        <f t="shared" si="398"/>
        <v>1</v>
      </c>
      <c r="FJ496" s="85" t="s">
        <v>1651</v>
      </c>
    </row>
    <row r="497" spans="100:166" x14ac:dyDescent="0.25">
      <c r="CV497" s="84">
        <f t="shared" ca="1" si="396"/>
        <v>1</v>
      </c>
      <c r="CW497" s="58" t="str">
        <f>'Goblin Town'!W17</f>
        <v/>
      </c>
      <c r="DC497" s="84">
        <f t="shared" si="395"/>
        <v>1</v>
      </c>
      <c r="DJ497" s="84"/>
      <c r="DK497" s="84"/>
      <c r="DL497" s="84"/>
      <c r="DM497" s="84"/>
      <c r="EE497" s="65"/>
      <c r="EH497" s="62"/>
      <c r="EI497" s="63"/>
      <c r="EJ497" s="64"/>
      <c r="EO497" s="65"/>
      <c r="EP497" s="65"/>
      <c r="EQ497" s="69"/>
      <c r="ER497" s="69"/>
      <c r="ES497" s="69"/>
      <c r="ET497" s="78"/>
      <c r="EU497" s="69"/>
      <c r="EV497" s="69"/>
      <c r="EW497" s="69"/>
      <c r="EX497" s="69"/>
      <c r="EY497" s="69"/>
      <c r="EZ497" s="69"/>
      <c r="FA497" s="69"/>
      <c r="FB497" s="73"/>
      <c r="FH497" s="84">
        <f t="shared" si="397"/>
        <v>0</v>
      </c>
      <c r="FI497" s="84">
        <f t="shared" si="398"/>
        <v>1</v>
      </c>
      <c r="FJ497" s="85" t="s">
        <v>1652</v>
      </c>
    </row>
    <row r="498" spans="100:166" x14ac:dyDescent="0.25">
      <c r="CV498" s="84">
        <f t="shared" ca="1" si="396"/>
        <v>1</v>
      </c>
      <c r="CW498" s="58" t="str">
        <f>'Goblin Town'!W18</f>
        <v/>
      </c>
      <c r="DC498" s="84">
        <f t="shared" si="395"/>
        <v>1</v>
      </c>
      <c r="DJ498" s="84"/>
      <c r="DK498" s="84"/>
      <c r="DL498" s="84"/>
      <c r="DM498" s="84"/>
      <c r="EE498" s="65"/>
      <c r="EH498" s="62"/>
      <c r="EI498" s="63"/>
      <c r="EJ498" s="64"/>
      <c r="EO498" s="65"/>
      <c r="EP498" s="65"/>
      <c r="EQ498" s="69"/>
      <c r="ER498" s="69"/>
      <c r="ES498" s="69"/>
      <c r="ET498" s="78"/>
      <c r="EU498" s="69"/>
      <c r="EV498" s="69"/>
      <c r="EW498" s="69"/>
      <c r="EX498" s="69"/>
      <c r="EY498" s="69"/>
      <c r="EZ498" s="69"/>
      <c r="FA498" s="69"/>
      <c r="FB498" s="73"/>
      <c r="FH498" s="84">
        <f t="shared" si="397"/>
        <v>0</v>
      </c>
      <c r="FI498" s="84">
        <f t="shared" si="398"/>
        <v>1</v>
      </c>
      <c r="FJ498" s="85" t="s">
        <v>1653</v>
      </c>
    </row>
    <row r="499" spans="100:166" x14ac:dyDescent="0.25">
      <c r="CV499" s="84">
        <f t="shared" ca="1" si="396"/>
        <v>1</v>
      </c>
      <c r="CW499" s="58" t="str">
        <f>'Goblin Town'!W19</f>
        <v/>
      </c>
      <c r="DC499" s="84">
        <f t="shared" si="395"/>
        <v>1</v>
      </c>
      <c r="DD499" s="84">
        <f>'Azog''s Hunters'!AP3</f>
        <v>0</v>
      </c>
      <c r="DE499" s="84" t="str">
        <f>'Azog''s Hunters'!AA3</f>
        <v>Hunter Orc</v>
      </c>
      <c r="DF499" s="84" t="str">
        <f>'Azog''s Hunters'!CA3</f>
        <v>-</v>
      </c>
      <c r="DJ499" s="84"/>
      <c r="DK499" s="84"/>
      <c r="DL499" s="84"/>
      <c r="DM499" s="84"/>
      <c r="EE499" s="65"/>
      <c r="EH499" s="62"/>
      <c r="EI499" s="63"/>
      <c r="EJ499" s="64"/>
      <c r="EO499" s="65"/>
      <c r="EP499" s="65"/>
      <c r="EQ499" s="69"/>
      <c r="ER499" s="69"/>
      <c r="ES499" s="69"/>
      <c r="ET499" s="78"/>
      <c r="EU499" s="69"/>
      <c r="EV499" s="69"/>
      <c r="EW499" s="69"/>
      <c r="EX499" s="69"/>
      <c r="EY499" s="69"/>
      <c r="EZ499" s="69"/>
      <c r="FA499" s="69"/>
      <c r="FB499" s="73"/>
      <c r="FH499" s="84">
        <f t="shared" si="397"/>
        <v>0</v>
      </c>
      <c r="FI499" s="84">
        <f t="shared" si="398"/>
        <v>1</v>
      </c>
      <c r="FJ499" s="85" t="str">
        <f>""</f>
        <v/>
      </c>
    </row>
    <row r="500" spans="100:166" x14ac:dyDescent="0.25">
      <c r="CV500" s="84">
        <f t="shared" ca="1" si="396"/>
        <v>1</v>
      </c>
      <c r="CW500" s="58" t="str">
        <f>'Goblin Town'!W20</f>
        <v/>
      </c>
      <c r="DC500" s="84">
        <f t="shared" si="395"/>
        <v>1</v>
      </c>
      <c r="DD500" s="84">
        <f>'Azog''s Hunters'!AP4</f>
        <v>0</v>
      </c>
      <c r="DE500" s="84" t="str">
        <f>'Azog''s Hunters'!AA4</f>
        <v>Hunter Orc</v>
      </c>
      <c r="DF500" s="84" t="str">
        <f>'Azog''s Hunters'!CA4</f>
        <v>-</v>
      </c>
      <c r="DJ500" s="84"/>
      <c r="DK500" s="84"/>
      <c r="DL500" s="84"/>
      <c r="DM500" s="84"/>
      <c r="EE500" s="65"/>
      <c r="EH500" s="62"/>
      <c r="EI500" s="63"/>
      <c r="EJ500" s="64"/>
      <c r="EO500" s="65"/>
      <c r="EP500" s="65"/>
      <c r="EQ500" s="69"/>
      <c r="ER500" s="69"/>
      <c r="ES500" s="69"/>
      <c r="ET500" s="78"/>
      <c r="EU500" s="69"/>
      <c r="EV500" s="69"/>
      <c r="EW500" s="69"/>
      <c r="EX500" s="69"/>
      <c r="EY500" s="69"/>
      <c r="EZ500" s="69"/>
      <c r="FA500" s="69"/>
      <c r="FB500" s="73"/>
      <c r="FH500" s="84">
        <f t="shared" si="397"/>
        <v>1</v>
      </c>
      <c r="FI500" s="84">
        <f t="shared" si="398"/>
        <v>1</v>
      </c>
      <c r="FJ500" s="85" t="s">
        <v>1654</v>
      </c>
    </row>
    <row r="501" spans="100:166" x14ac:dyDescent="0.25">
      <c r="CV501" s="84">
        <f t="shared" ca="1" si="396"/>
        <v>1</v>
      </c>
      <c r="CW501" s="58" t="str">
        <f>'Goblin Town'!W21</f>
        <v/>
      </c>
      <c r="DC501" s="84">
        <f t="shared" si="395"/>
        <v>1</v>
      </c>
      <c r="DD501" s="84">
        <f>'Azog''s Hunters'!AP5</f>
        <v>0</v>
      </c>
      <c r="DE501" s="84" t="str">
        <f>'Azog''s Hunters'!AA5</f>
        <v>Hunter Orc</v>
      </c>
      <c r="DF501" s="84" t="str">
        <f>'Azog''s Hunters'!CA5</f>
        <v>-</v>
      </c>
      <c r="EE501" s="65"/>
      <c r="EH501" s="62"/>
      <c r="EI501" s="63"/>
      <c r="EJ501" s="64"/>
      <c r="EO501" s="65"/>
      <c r="EP501" s="65"/>
      <c r="EQ501" s="69"/>
      <c r="ER501" s="69"/>
      <c r="ES501" s="69"/>
      <c r="ET501" s="78"/>
      <c r="EU501" s="69"/>
      <c r="EV501" s="69"/>
      <c r="EW501" s="69"/>
      <c r="EX501" s="69"/>
      <c r="EY501" s="69"/>
      <c r="EZ501" s="69"/>
      <c r="FA501" s="69"/>
      <c r="FB501" s="73"/>
      <c r="FH501" s="84">
        <f t="shared" si="397"/>
        <v>0</v>
      </c>
      <c r="FI501" s="84">
        <f t="shared" si="398"/>
        <v>1</v>
      </c>
      <c r="FJ501" s="85" t="s">
        <v>1655</v>
      </c>
    </row>
    <row r="502" spans="100:166" x14ac:dyDescent="0.25">
      <c r="CV502" s="84">
        <f t="shared" ca="1" si="396"/>
        <v>1</v>
      </c>
      <c r="CW502" s="58" t="str">
        <f>'Goblin Town'!W22</f>
        <v/>
      </c>
      <c r="DC502" s="84">
        <f t="shared" si="395"/>
        <v>1</v>
      </c>
      <c r="DD502" s="84">
        <f>'Azog''s Hunters'!AP6</f>
        <v>0</v>
      </c>
      <c r="DE502" s="84" t="str">
        <f>'Azog''s Hunters'!AA6</f>
        <v>Hunter Orc</v>
      </c>
      <c r="DF502" s="84" t="str">
        <f>'Azog''s Hunters'!CA6</f>
        <v>-</v>
      </c>
      <c r="EE502" s="65"/>
      <c r="EH502" s="62"/>
      <c r="EI502" s="63"/>
      <c r="EJ502" s="64"/>
      <c r="EO502" s="65"/>
      <c r="EP502" s="65"/>
      <c r="EQ502" s="69"/>
      <c r="ER502" s="69"/>
      <c r="ES502" s="69"/>
      <c r="ET502" s="78"/>
      <c r="EU502" s="69"/>
      <c r="EV502" s="69"/>
      <c r="EW502" s="69"/>
      <c r="EX502" s="69"/>
      <c r="EY502" s="69"/>
      <c r="EZ502" s="69"/>
      <c r="FA502" s="69"/>
      <c r="FB502" s="73"/>
      <c r="FH502" s="84">
        <f t="shared" si="397"/>
        <v>0</v>
      </c>
      <c r="FI502" s="84">
        <f t="shared" si="398"/>
        <v>1</v>
      </c>
      <c r="FJ502" s="85" t="s">
        <v>1656</v>
      </c>
    </row>
    <row r="503" spans="100:166" x14ac:dyDescent="0.25">
      <c r="CV503" s="84">
        <f t="shared" ca="1" si="396"/>
        <v>1</v>
      </c>
      <c r="CW503" s="58" t="str">
        <f>'Goblin Town'!W23</f>
        <v/>
      </c>
      <c r="DC503" s="84">
        <f t="shared" si="395"/>
        <v>1</v>
      </c>
      <c r="DD503" s="84">
        <f>'Azog''s Hunters'!AP7</f>
        <v>0</v>
      </c>
      <c r="DE503" s="84" t="str">
        <f>'Azog''s Hunters'!AA7</f>
        <v>Hunter Orc</v>
      </c>
      <c r="DF503" s="84" t="str">
        <f>'Azog''s Hunters'!CA7</f>
        <v>-</v>
      </c>
      <c r="EE503" s="65"/>
      <c r="EH503" s="62"/>
      <c r="EI503" s="63"/>
      <c r="EJ503" s="64"/>
      <c r="EO503" s="65"/>
      <c r="EP503" s="65"/>
      <c r="EQ503" s="69"/>
      <c r="ER503" s="69"/>
      <c r="ES503" s="69"/>
      <c r="ET503" s="78"/>
      <c r="EU503" s="69"/>
      <c r="EV503" s="69"/>
      <c r="EW503" s="69"/>
      <c r="EX503" s="69"/>
      <c r="EY503" s="69"/>
      <c r="EZ503" s="69"/>
      <c r="FA503" s="69"/>
      <c r="FB503" s="73"/>
      <c r="FH503" s="84">
        <f t="shared" si="397"/>
        <v>0</v>
      </c>
      <c r="FI503" s="84">
        <f t="shared" si="398"/>
        <v>1</v>
      </c>
      <c r="FJ503" s="85" t="str">
        <f>""</f>
        <v/>
      </c>
    </row>
    <row r="504" spans="100:166" x14ac:dyDescent="0.25">
      <c r="CV504" s="84">
        <f t="shared" ca="1" si="396"/>
        <v>1</v>
      </c>
      <c r="CW504" s="58" t="str">
        <f>'Goblin Town'!W24</f>
        <v/>
      </c>
      <c r="DC504" s="84">
        <f t="shared" si="395"/>
        <v>1</v>
      </c>
      <c r="DD504" s="84">
        <f>'Azog''s Hunters'!AP8</f>
        <v>0</v>
      </c>
      <c r="DE504" s="84" t="str">
        <f>'Azog''s Hunters'!AA8</f>
        <v>Hunter Orc</v>
      </c>
      <c r="DF504" s="84" t="str">
        <f>'Azog''s Hunters'!CA8</f>
        <v>-</v>
      </c>
      <c r="EE504" s="65"/>
      <c r="EH504" s="62"/>
      <c r="EI504" s="63"/>
      <c r="EJ504" s="64"/>
      <c r="EO504" s="65"/>
      <c r="EP504" s="65"/>
      <c r="EQ504" s="69"/>
      <c r="ER504" s="69"/>
      <c r="ES504" s="69"/>
      <c r="ET504" s="78"/>
      <c r="EU504" s="69"/>
      <c r="EV504" s="69"/>
      <c r="EW504" s="69"/>
      <c r="EX504" s="69"/>
      <c r="EY504" s="69"/>
      <c r="EZ504" s="69"/>
      <c r="FA504" s="69"/>
      <c r="FB504" s="73"/>
      <c r="FH504" s="84">
        <f t="shared" si="397"/>
        <v>1</v>
      </c>
      <c r="FI504" s="84">
        <f t="shared" si="398"/>
        <v>1</v>
      </c>
      <c r="FJ504" s="85" t="s">
        <v>1657</v>
      </c>
    </row>
    <row r="505" spans="100:166" x14ac:dyDescent="0.25">
      <c r="CV505" s="84">
        <f t="shared" ca="1" si="396"/>
        <v>1</v>
      </c>
      <c r="CW505" s="58" t="str">
        <f>'Goblin Town'!W25</f>
        <v/>
      </c>
      <c r="DC505" s="84">
        <f t="shared" si="395"/>
        <v>1</v>
      </c>
      <c r="DD505" s="84">
        <f>'Azog''s Hunters'!AP9</f>
        <v>0</v>
      </c>
      <c r="DE505" s="84" t="str">
        <f>'Azog''s Hunters'!AA9</f>
        <v>Hunter Orc</v>
      </c>
      <c r="DF505" s="84" t="str">
        <f>'Azog''s Hunters'!CA9</f>
        <v>-</v>
      </c>
      <c r="EE505" s="65"/>
      <c r="EH505" s="62"/>
      <c r="EI505" s="63"/>
      <c r="EJ505" s="64"/>
      <c r="EO505" s="65"/>
      <c r="EP505" s="65"/>
      <c r="EQ505" s="69"/>
      <c r="ER505" s="69"/>
      <c r="ES505" s="69"/>
      <c r="ET505" s="78"/>
      <c r="EU505" s="69"/>
      <c r="EV505" s="69"/>
      <c r="EW505" s="69"/>
      <c r="EX505" s="69"/>
      <c r="EY505" s="69"/>
      <c r="EZ505" s="69"/>
      <c r="FA505" s="69"/>
      <c r="FB505" s="73"/>
      <c r="FH505" s="84">
        <f t="shared" si="397"/>
        <v>0</v>
      </c>
      <c r="FI505" s="84">
        <f t="shared" si="398"/>
        <v>1</v>
      </c>
      <c r="FJ505" s="85" t="s">
        <v>1658</v>
      </c>
    </row>
    <row r="506" spans="100:166" x14ac:dyDescent="0.25">
      <c r="CV506" s="84">
        <f t="shared" ca="1" si="396"/>
        <v>1</v>
      </c>
      <c r="CW506" s="58" t="str">
        <f>'Goblin Town'!W26</f>
        <v/>
      </c>
      <c r="DC506" s="84">
        <f t="shared" si="395"/>
        <v>1</v>
      </c>
      <c r="DD506" s="84">
        <f>'Azog''s Hunters'!AP10</f>
        <v>0</v>
      </c>
      <c r="DE506" s="84" t="str">
        <f>'Azog''s Hunters'!AA10</f>
        <v>Hunter Orc</v>
      </c>
      <c r="DF506" s="84" t="str">
        <f>'Azog''s Hunters'!CA10</f>
        <v>-</v>
      </c>
      <c r="EE506" s="65"/>
      <c r="EH506" s="62"/>
      <c r="EI506" s="63"/>
      <c r="EJ506" s="64"/>
      <c r="EO506" s="65"/>
      <c r="EP506" s="65"/>
      <c r="EQ506" s="69"/>
      <c r="ER506" s="69"/>
      <c r="ES506" s="69"/>
      <c r="ET506" s="78"/>
      <c r="EU506" s="69"/>
      <c r="EV506" s="69"/>
      <c r="EW506" s="69"/>
      <c r="EX506" s="69"/>
      <c r="EY506" s="69"/>
      <c r="EZ506" s="69"/>
      <c r="FA506" s="69"/>
      <c r="FB506" s="73"/>
      <c r="FH506" s="84">
        <f t="shared" si="397"/>
        <v>0</v>
      </c>
      <c r="FI506" s="84">
        <f t="shared" si="398"/>
        <v>1</v>
      </c>
      <c r="FJ506" s="85" t="s">
        <v>1659</v>
      </c>
    </row>
    <row r="507" spans="100:166" x14ac:dyDescent="0.25">
      <c r="CV507" s="84">
        <f t="shared" ca="1" si="396"/>
        <v>1</v>
      </c>
      <c r="CW507" s="58" t="str">
        <f>'Goblin Town'!W27</f>
        <v/>
      </c>
      <c r="DC507" s="84">
        <f t="shared" si="395"/>
        <v>1</v>
      </c>
      <c r="DD507" s="84">
        <f>'Azog''s Hunters'!AP11</f>
        <v>0</v>
      </c>
      <c r="DE507" s="84" t="str">
        <f>'Azog''s Hunters'!AA11</f>
        <v>Hunter Orc</v>
      </c>
      <c r="DF507" s="84" t="str">
        <f>'Azog''s Hunters'!CA11</f>
        <v>-</v>
      </c>
      <c r="EE507" s="65"/>
      <c r="EH507" s="62"/>
      <c r="EI507" s="63"/>
      <c r="EJ507" s="64"/>
      <c r="EO507" s="65"/>
      <c r="EP507" s="65"/>
      <c r="EQ507" s="69"/>
      <c r="ER507" s="69"/>
      <c r="ES507" s="69"/>
      <c r="ET507" s="78"/>
      <c r="EU507" s="69"/>
      <c r="EV507" s="69"/>
      <c r="EW507" s="69"/>
      <c r="EX507" s="69"/>
      <c r="EY507" s="69"/>
      <c r="EZ507" s="69"/>
      <c r="FA507" s="69"/>
      <c r="FB507" s="73"/>
      <c r="FH507" s="84">
        <f t="shared" si="397"/>
        <v>0</v>
      </c>
      <c r="FI507" s="84">
        <f t="shared" si="398"/>
        <v>1</v>
      </c>
      <c r="FJ507" s="85" t="s">
        <v>1660</v>
      </c>
    </row>
    <row r="508" spans="100:166" x14ac:dyDescent="0.25">
      <c r="CV508" s="84">
        <f t="shared" ca="1" si="396"/>
        <v>1</v>
      </c>
      <c r="CW508" s="58" t="str">
        <f>'Goblin Town'!W28</f>
        <v/>
      </c>
      <c r="DC508" s="84">
        <f t="shared" si="395"/>
        <v>1</v>
      </c>
      <c r="DD508" s="84">
        <f>'Azog''s Hunters'!AP12</f>
        <v>0</v>
      </c>
      <c r="DE508" s="84" t="str">
        <f>'Azog''s Hunters'!AA12</f>
        <v>Hunter Orc</v>
      </c>
      <c r="DF508" s="84" t="str">
        <f>'Azog''s Hunters'!CA12</f>
        <v>-</v>
      </c>
      <c r="EE508" s="65"/>
      <c r="EH508" s="62"/>
      <c r="EI508" s="63"/>
      <c r="EJ508" s="64"/>
      <c r="EO508" s="65"/>
      <c r="EP508" s="65"/>
      <c r="EQ508" s="69"/>
      <c r="ER508" s="69"/>
      <c r="ES508" s="69"/>
      <c r="ET508" s="78"/>
      <c r="EU508" s="69"/>
      <c r="EV508" s="69"/>
      <c r="EW508" s="69"/>
      <c r="EX508" s="69"/>
      <c r="EY508" s="69"/>
      <c r="EZ508" s="69"/>
      <c r="FA508" s="69"/>
      <c r="FB508" s="73"/>
      <c r="FH508" s="84">
        <f t="shared" si="397"/>
        <v>0</v>
      </c>
      <c r="FI508" s="84">
        <f t="shared" si="398"/>
        <v>1</v>
      </c>
      <c r="FJ508" s="85" t="s">
        <v>1661</v>
      </c>
    </row>
    <row r="509" spans="100:166" x14ac:dyDescent="0.25">
      <c r="CV509" s="84">
        <f t="shared" ca="1" si="396"/>
        <v>1</v>
      </c>
      <c r="CW509" s="58" t="str">
        <f>'Goblin Town'!W29</f>
        <v/>
      </c>
      <c r="DC509" s="84">
        <f t="shared" si="395"/>
        <v>1</v>
      </c>
      <c r="DD509" s="84">
        <f>'Azog''s Hunters'!AP13</f>
        <v>0</v>
      </c>
      <c r="DE509" s="84" t="str">
        <f>'Azog''s Hunters'!AA13</f>
        <v>Fell Warg</v>
      </c>
      <c r="DF509" s="84" t="str">
        <f>'Azog''s Hunters'!CA13</f>
        <v>-</v>
      </c>
      <c r="EE509" s="65"/>
      <c r="EH509" s="62"/>
      <c r="EI509" s="63"/>
      <c r="EJ509" s="64"/>
      <c r="EO509" s="65"/>
      <c r="EP509" s="65"/>
      <c r="EQ509" s="69"/>
      <c r="ER509" s="69"/>
      <c r="ES509" s="69"/>
      <c r="ET509" s="78"/>
      <c r="EU509" s="69"/>
      <c r="EV509" s="69"/>
      <c r="EW509" s="69"/>
      <c r="EX509" s="69"/>
      <c r="EY509" s="69"/>
      <c r="EZ509" s="69"/>
      <c r="FA509" s="69"/>
      <c r="FB509" s="73"/>
      <c r="FH509" s="84">
        <f t="shared" si="397"/>
        <v>0</v>
      </c>
      <c r="FI509" s="84">
        <f t="shared" si="398"/>
        <v>1</v>
      </c>
      <c r="FJ509" s="85" t="s">
        <v>1662</v>
      </c>
    </row>
    <row r="510" spans="100:166" x14ac:dyDescent="0.25">
      <c r="CV510" s="84">
        <f t="shared" ca="1" si="396"/>
        <v>1</v>
      </c>
      <c r="CW510" s="58" t="str">
        <f>'Goblin Town'!W30</f>
        <v/>
      </c>
      <c r="DC510" s="84">
        <f t="shared" si="395"/>
        <v>1</v>
      </c>
      <c r="EE510" s="65"/>
      <c r="EH510" s="62"/>
      <c r="EI510" s="63"/>
      <c r="EJ510" s="64"/>
      <c r="EO510" s="65"/>
      <c r="EP510" s="65"/>
      <c r="EQ510" s="69"/>
      <c r="ER510" s="69"/>
      <c r="ES510" s="69"/>
      <c r="ET510" s="78"/>
      <c r="EU510" s="69"/>
      <c r="EV510" s="69"/>
      <c r="EW510" s="69"/>
      <c r="EX510" s="69"/>
      <c r="EY510" s="69"/>
      <c r="EZ510" s="69"/>
      <c r="FA510" s="69"/>
      <c r="FB510" s="73"/>
      <c r="FH510" s="84">
        <f t="shared" si="397"/>
        <v>0</v>
      </c>
      <c r="FI510" s="84">
        <f t="shared" si="398"/>
        <v>1</v>
      </c>
      <c r="FJ510" s="85" t="s">
        <v>1663</v>
      </c>
    </row>
    <row r="511" spans="100:166" x14ac:dyDescent="0.25">
      <c r="CV511" s="84">
        <f t="shared" ca="1" si="396"/>
        <v>1</v>
      </c>
      <c r="CW511" s="58" t="str">
        <f>'Goblin Town'!W31</f>
        <v/>
      </c>
      <c r="DC511" s="84">
        <f t="shared" ref="DC511:DC574" si="399">IF(DD510=0,DC510,DC510+1)</f>
        <v>1</v>
      </c>
      <c r="EE511" s="65"/>
      <c r="EH511" s="62"/>
      <c r="EI511" s="63"/>
      <c r="EJ511" s="64"/>
      <c r="EO511" s="65"/>
      <c r="EP511" s="65"/>
      <c r="EQ511" s="69"/>
      <c r="ER511" s="69"/>
      <c r="ES511" s="69"/>
      <c r="ET511" s="78"/>
      <c r="EU511" s="69"/>
      <c r="EV511" s="69"/>
      <c r="EW511" s="69"/>
      <c r="EX511" s="69"/>
      <c r="EY511" s="69"/>
      <c r="EZ511" s="69"/>
      <c r="FA511" s="69"/>
      <c r="FB511" s="73"/>
      <c r="FH511" s="84">
        <f t="shared" si="397"/>
        <v>0</v>
      </c>
      <c r="FI511" s="84">
        <f t="shared" si="398"/>
        <v>1</v>
      </c>
      <c r="FJ511" s="85" t="s">
        <v>2083</v>
      </c>
    </row>
    <row r="512" spans="100:166" x14ac:dyDescent="0.25">
      <c r="CV512" s="84">
        <f t="shared" ca="1" si="396"/>
        <v>1</v>
      </c>
      <c r="CW512" s="58" t="str">
        <f>'Goblin Town'!W32</f>
        <v/>
      </c>
      <c r="DC512" s="84">
        <f t="shared" si="399"/>
        <v>1</v>
      </c>
      <c r="EE512" s="65"/>
      <c r="EH512" s="62"/>
      <c r="EI512" s="63"/>
      <c r="EJ512" s="64"/>
      <c r="EO512" s="65"/>
      <c r="EP512" s="65"/>
      <c r="EQ512" s="69"/>
      <c r="ER512" s="69"/>
      <c r="ES512" s="69"/>
      <c r="ET512" s="78"/>
      <c r="EU512" s="69"/>
      <c r="EV512" s="69"/>
      <c r="EW512" s="69"/>
      <c r="EX512" s="69"/>
      <c r="EY512" s="69"/>
      <c r="EZ512" s="69"/>
      <c r="FA512" s="69"/>
      <c r="FB512" s="73"/>
      <c r="FH512" s="84">
        <f t="shared" si="397"/>
        <v>0</v>
      </c>
      <c r="FI512" s="84">
        <f t="shared" si="398"/>
        <v>1</v>
      </c>
      <c r="FJ512" s="85" t="s">
        <v>1664</v>
      </c>
    </row>
    <row r="513" spans="100:166" x14ac:dyDescent="0.25">
      <c r="CV513" s="84">
        <f t="shared" ca="1" si="396"/>
        <v>1</v>
      </c>
      <c r="CW513" s="58" t="str">
        <f>'Goblin Town'!W33</f>
        <v/>
      </c>
      <c r="DC513" s="84">
        <f t="shared" si="399"/>
        <v>1</v>
      </c>
      <c r="DD513" s="84">
        <f>'Dark Powers of Dol Guldur'!S3</f>
        <v>0</v>
      </c>
      <c r="DE513" s="84" t="str">
        <f>'Dark Powers of Dol Guldur'!B3</f>
        <v>The Necromancer</v>
      </c>
      <c r="DF513" s="84" t="str">
        <f>'Dark Powers of Dol Guldur'!CW3</f>
        <v>-</v>
      </c>
      <c r="EE513" s="65"/>
      <c r="EH513" s="62"/>
      <c r="EI513" s="63"/>
      <c r="EJ513" s="64"/>
      <c r="EO513" s="65"/>
      <c r="EP513" s="65"/>
      <c r="EQ513" s="69"/>
      <c r="ER513" s="69"/>
      <c r="ES513" s="69"/>
      <c r="ET513" s="78"/>
      <c r="EU513" s="69"/>
      <c r="EV513" s="69"/>
      <c r="EW513" s="69"/>
      <c r="EX513" s="69"/>
      <c r="EY513" s="69"/>
      <c r="EZ513" s="69"/>
      <c r="FA513" s="69"/>
      <c r="FB513" s="73"/>
      <c r="FH513" s="84">
        <f t="shared" si="397"/>
        <v>0</v>
      </c>
      <c r="FI513" s="84">
        <f t="shared" si="398"/>
        <v>1</v>
      </c>
      <c r="FJ513" s="85" t="s">
        <v>1665</v>
      </c>
    </row>
    <row r="514" spans="100:166" x14ac:dyDescent="0.25">
      <c r="CV514" s="84">
        <f t="shared" ca="1" si="396"/>
        <v>1</v>
      </c>
      <c r="CW514" s="58" t="str">
        <f>'Goblin Town'!W34</f>
        <v/>
      </c>
      <c r="DC514" s="84">
        <f t="shared" si="399"/>
        <v>1</v>
      </c>
      <c r="DD514" s="84">
        <f>'Dark Powers of Dol Guldur'!S4</f>
        <v>0</v>
      </c>
      <c r="DE514" s="84" t="str">
        <f>'Dark Powers of Dol Guldur'!B4</f>
        <v>NoDG Witch-king</v>
      </c>
      <c r="DF514" s="84" t="str">
        <f>'Dark Powers of Dol Guldur'!CW4</f>
        <v>-</v>
      </c>
      <c r="EE514" s="65"/>
      <c r="EH514" s="62"/>
      <c r="EI514" s="63"/>
      <c r="EJ514" s="64"/>
      <c r="EO514" s="65"/>
      <c r="EP514" s="65"/>
      <c r="EQ514" s="69"/>
      <c r="ER514" s="69"/>
      <c r="ES514" s="69"/>
      <c r="ET514" s="78"/>
      <c r="EU514" s="69"/>
      <c r="EV514" s="69"/>
      <c r="EW514" s="69"/>
      <c r="EX514" s="69"/>
      <c r="EY514" s="69"/>
      <c r="EZ514" s="69"/>
      <c r="FA514" s="69"/>
      <c r="FB514" s="73"/>
      <c r="FH514" s="84">
        <f t="shared" si="397"/>
        <v>0</v>
      </c>
      <c r="FI514" s="84">
        <f t="shared" si="398"/>
        <v>1</v>
      </c>
      <c r="FJ514" s="85" t="s">
        <v>1639</v>
      </c>
    </row>
    <row r="515" spans="100:166" x14ac:dyDescent="0.25">
      <c r="CV515" s="84">
        <f t="shared" ref="CV515:CV578" ca="1" si="400">IF(CW514="",CV514,CV514+1)</f>
        <v>1</v>
      </c>
      <c r="CW515" s="58" t="str">
        <f>'Goblin Town'!W35</f>
        <v/>
      </c>
      <c r="DC515" s="84">
        <f t="shared" si="399"/>
        <v>1</v>
      </c>
      <c r="DD515" s="84">
        <f>'Dark Powers of Dol Guldur'!S5</f>
        <v>0</v>
      </c>
      <c r="DE515" s="84" t="str">
        <f>'Dark Powers of Dol Guldur'!B5</f>
        <v>NoDG Khamûl the Easterling</v>
      </c>
      <c r="DF515" s="84" t="str">
        <f>'Dark Powers of Dol Guldur'!CW5</f>
        <v>-</v>
      </c>
      <c r="EE515" s="65"/>
      <c r="EH515" s="62"/>
      <c r="EI515" s="63"/>
      <c r="EJ515" s="64"/>
      <c r="EO515" s="65"/>
      <c r="EP515" s="65"/>
      <c r="EQ515" s="69"/>
      <c r="ER515" s="69"/>
      <c r="ES515" s="69"/>
      <c r="ET515" s="78"/>
      <c r="EU515" s="69"/>
      <c r="EV515" s="69"/>
      <c r="EW515" s="69"/>
      <c r="EX515" s="69"/>
      <c r="EY515" s="69"/>
      <c r="EZ515" s="69"/>
      <c r="FA515" s="69"/>
      <c r="FB515" s="73"/>
      <c r="FH515" s="84">
        <f t="shared" si="397"/>
        <v>0</v>
      </c>
      <c r="FI515" s="84">
        <f t="shared" si="398"/>
        <v>1</v>
      </c>
      <c r="FJ515" s="85" t="s">
        <v>1666</v>
      </c>
    </row>
    <row r="516" spans="100:166" x14ac:dyDescent="0.25">
      <c r="CV516" s="84">
        <f t="shared" ca="1" si="400"/>
        <v>1</v>
      </c>
      <c r="CW516" s="58" t="str">
        <f>'Goblin Town'!W36</f>
        <v/>
      </c>
      <c r="DC516" s="84">
        <f t="shared" si="399"/>
        <v>1</v>
      </c>
      <c r="DD516" s="84">
        <f>'Dark Powers of Dol Guldur'!S6</f>
        <v>0</v>
      </c>
      <c r="DE516" s="84" t="str">
        <f>'Dark Powers of Dol Guldur'!B6</f>
        <v>NoDG The Dark Headsman</v>
      </c>
      <c r="DF516" s="84" t="str">
        <f>'Dark Powers of Dol Guldur'!CW6</f>
        <v>-</v>
      </c>
      <c r="EE516" s="65"/>
      <c r="EH516" s="62"/>
      <c r="EI516" s="63"/>
      <c r="EJ516" s="64"/>
      <c r="EO516" s="65"/>
      <c r="EP516" s="65"/>
      <c r="EQ516" s="69"/>
      <c r="ER516" s="69"/>
      <c r="ES516" s="69"/>
      <c r="ET516" s="78"/>
      <c r="EU516" s="69"/>
      <c r="EV516" s="69"/>
      <c r="EW516" s="69"/>
      <c r="EX516" s="69"/>
      <c r="EY516" s="69"/>
      <c r="EZ516" s="69"/>
      <c r="FA516" s="69"/>
      <c r="FB516" s="73"/>
      <c r="FH516" s="84">
        <f t="shared" ref="FH516:FH568" si="401">IF(FJ516="",0,IF(COUNT(FIND(FJ516,$FK$1))=1,2,IF(FJ515="",1,0)))</f>
        <v>0</v>
      </c>
      <c r="FI516" s="84">
        <f t="shared" ref="FI516:FI568" si="402">IF(FH515=2,FI515+1,IF(FJ514="",FI515,IF(FI515-FI514=1,FI515+1,FI515)))</f>
        <v>1</v>
      </c>
      <c r="FJ516" s="85" t="s">
        <v>1667</v>
      </c>
    </row>
    <row r="517" spans="100:166" x14ac:dyDescent="0.25">
      <c r="CV517" s="84">
        <f t="shared" ca="1" si="400"/>
        <v>1</v>
      </c>
      <c r="CW517" s="58" t="str">
        <f>'Goblin Town'!W37</f>
        <v/>
      </c>
      <c r="DC517" s="84">
        <f t="shared" si="399"/>
        <v>1</v>
      </c>
      <c r="DD517" s="84">
        <f>'Dark Powers of Dol Guldur'!S7</f>
        <v>0</v>
      </c>
      <c r="DE517" s="84" t="str">
        <f>'Dark Powers of Dol Guldur'!B7</f>
        <v>NoDG The Forsaken</v>
      </c>
      <c r="DF517" s="84" t="str">
        <f>'Dark Powers of Dol Guldur'!CW7</f>
        <v>-</v>
      </c>
      <c r="EE517" s="65"/>
      <c r="EH517" s="62"/>
      <c r="EI517" s="63"/>
      <c r="EJ517" s="64"/>
      <c r="EO517" s="65"/>
      <c r="EP517" s="65"/>
      <c r="EQ517" s="69"/>
      <c r="ER517" s="69"/>
      <c r="ES517" s="69"/>
      <c r="ET517" s="78"/>
      <c r="EU517" s="69"/>
      <c r="EV517" s="69"/>
      <c r="EW517" s="69"/>
      <c r="EX517" s="69"/>
      <c r="EY517" s="69"/>
      <c r="EZ517" s="69"/>
      <c r="FA517" s="69"/>
      <c r="FB517" s="73"/>
      <c r="FH517" s="84">
        <f t="shared" si="401"/>
        <v>0</v>
      </c>
      <c r="FI517" s="84">
        <f t="shared" si="402"/>
        <v>1</v>
      </c>
      <c r="FJ517" s="85" t="s">
        <v>1668</v>
      </c>
    </row>
    <row r="518" spans="100:166" x14ac:dyDescent="0.25">
      <c r="CV518" s="84">
        <f t="shared" ca="1" si="400"/>
        <v>1</v>
      </c>
      <c r="CW518" s="58" t="str">
        <f>'Goblin Town'!W38</f>
        <v/>
      </c>
      <c r="DC518" s="84">
        <f t="shared" si="399"/>
        <v>1</v>
      </c>
      <c r="DD518" s="84">
        <f>'Dark Powers of Dol Guldur'!S8</f>
        <v>0</v>
      </c>
      <c r="DE518" s="84" t="str">
        <f>'Dark Powers of Dol Guldur'!B8</f>
        <v>NoDG The Lingering Shadow</v>
      </c>
      <c r="DF518" s="84" t="str">
        <f>'Dark Powers of Dol Guldur'!CW8</f>
        <v>-</v>
      </c>
      <c r="EE518" s="65"/>
      <c r="EH518" s="62"/>
      <c r="EI518" s="63"/>
      <c r="EJ518" s="64"/>
      <c r="EO518" s="65"/>
      <c r="EP518" s="65"/>
      <c r="EQ518" s="69"/>
      <c r="ER518" s="69"/>
      <c r="ES518" s="69"/>
      <c r="ET518" s="78"/>
      <c r="EU518" s="69"/>
      <c r="EV518" s="69"/>
      <c r="EW518" s="69"/>
      <c r="EX518" s="69"/>
      <c r="EY518" s="69"/>
      <c r="EZ518" s="69"/>
      <c r="FA518" s="69"/>
      <c r="FB518" s="73"/>
      <c r="FH518" s="84">
        <f t="shared" si="401"/>
        <v>0</v>
      </c>
      <c r="FI518" s="84">
        <f t="shared" si="402"/>
        <v>1</v>
      </c>
      <c r="FJ518" s="85" t="s">
        <v>1492</v>
      </c>
    </row>
    <row r="519" spans="100:166" x14ac:dyDescent="0.25">
      <c r="CV519" s="84">
        <f t="shared" ca="1" si="400"/>
        <v>1</v>
      </c>
      <c r="CW519" s="58" t="str">
        <f>'Goblin Town'!W39</f>
        <v/>
      </c>
      <c r="DC519" s="84">
        <f t="shared" si="399"/>
        <v>1</v>
      </c>
      <c r="DD519" s="84">
        <f>'Dark Powers of Dol Guldur'!S9</f>
        <v>0</v>
      </c>
      <c r="DE519" s="84" t="str">
        <f>'Dark Powers of Dol Guldur'!B9</f>
        <v>NoDG Abyssal Knight</v>
      </c>
      <c r="DF519" s="84" t="str">
        <f>'Dark Powers of Dol Guldur'!CW9</f>
        <v>-</v>
      </c>
      <c r="EE519" s="65"/>
      <c r="EH519" s="62"/>
      <c r="EI519" s="63"/>
      <c r="EJ519" s="64"/>
      <c r="EO519" s="65"/>
      <c r="EP519" s="65"/>
      <c r="EQ519" s="69"/>
      <c r="ER519" s="69"/>
      <c r="ES519" s="69"/>
      <c r="ET519" s="78"/>
      <c r="EU519" s="69"/>
      <c r="EV519" s="69"/>
      <c r="EW519" s="69"/>
      <c r="EX519" s="69"/>
      <c r="EY519" s="69"/>
      <c r="EZ519" s="69"/>
      <c r="FA519" s="69"/>
      <c r="FB519" s="73"/>
      <c r="FH519" s="84">
        <f t="shared" si="401"/>
        <v>0</v>
      </c>
      <c r="FI519" s="84">
        <f t="shared" si="402"/>
        <v>1</v>
      </c>
      <c r="FJ519" s="85" t="s">
        <v>1669</v>
      </c>
    </row>
    <row r="520" spans="100:166" x14ac:dyDescent="0.25">
      <c r="CV520" s="84">
        <f t="shared" ca="1" si="400"/>
        <v>1</v>
      </c>
      <c r="CW520" s="58" t="str">
        <f>'Goblin Town'!W40</f>
        <v/>
      </c>
      <c r="DC520" s="84">
        <f t="shared" si="399"/>
        <v>1</v>
      </c>
      <c r="DD520" s="84">
        <f>'Dark Powers of Dol Guldur'!S10</f>
        <v>0</v>
      </c>
      <c r="DE520" s="84" t="str">
        <f>'Dark Powers of Dol Guldur'!B10</f>
        <v>NoDG Slayer of Men</v>
      </c>
      <c r="DF520" s="84" t="str">
        <f>'Dark Powers of Dol Guldur'!CW10</f>
        <v>-</v>
      </c>
      <c r="EE520" s="65"/>
      <c r="EH520" s="62"/>
      <c r="EI520" s="63"/>
      <c r="EJ520" s="64"/>
      <c r="EO520" s="65"/>
      <c r="EP520" s="65"/>
      <c r="EQ520" s="69"/>
      <c r="ER520" s="69"/>
      <c r="ES520" s="69"/>
      <c r="ET520" s="78"/>
      <c r="EU520" s="69"/>
      <c r="EV520" s="69"/>
      <c r="EW520" s="69"/>
      <c r="EX520" s="69"/>
      <c r="EY520" s="69"/>
      <c r="EZ520" s="69"/>
      <c r="FA520" s="69"/>
      <c r="FB520" s="73"/>
      <c r="FH520" s="84">
        <f t="shared" si="401"/>
        <v>0</v>
      </c>
      <c r="FI520" s="84">
        <f t="shared" si="402"/>
        <v>1</v>
      </c>
      <c r="FJ520" s="85" t="s">
        <v>1670</v>
      </c>
    </row>
    <row r="521" spans="100:166" x14ac:dyDescent="0.25">
      <c r="CV521" s="84">
        <f t="shared" ca="1" si="400"/>
        <v>1</v>
      </c>
      <c r="CW521" s="58" t="str">
        <f>'Goblin Town'!W41</f>
        <v/>
      </c>
      <c r="DC521" s="84">
        <f t="shared" si="399"/>
        <v>1</v>
      </c>
      <c r="DD521" s="84">
        <f>'Dark Powers of Dol Guldur'!S11</f>
        <v>0</v>
      </c>
      <c r="DE521" s="84" t="str">
        <f>'Dark Powers of Dol Guldur'!B11</f>
        <v>the Keeper of the Dungeons</v>
      </c>
      <c r="DF521" s="84" t="str">
        <f>'Dark Powers of Dol Guldur'!CW11</f>
        <v>-</v>
      </c>
      <c r="EE521" s="65"/>
      <c r="EH521" s="62"/>
      <c r="EI521" s="63"/>
      <c r="EJ521" s="64"/>
      <c r="EO521" s="65"/>
      <c r="EP521" s="65"/>
      <c r="EQ521" s="69"/>
      <c r="ER521" s="69"/>
      <c r="ES521" s="69"/>
      <c r="ET521" s="78"/>
      <c r="EU521" s="69"/>
      <c r="EV521" s="69"/>
      <c r="EW521" s="69"/>
      <c r="EX521" s="69"/>
      <c r="EY521" s="69"/>
      <c r="EZ521" s="69"/>
      <c r="FA521" s="69"/>
      <c r="FB521" s="73"/>
      <c r="FH521" s="84">
        <f t="shared" si="401"/>
        <v>0</v>
      </c>
      <c r="FI521" s="84">
        <f t="shared" si="402"/>
        <v>1</v>
      </c>
      <c r="FJ521" s="85" t="str">
        <f>""</f>
        <v/>
      </c>
    </row>
    <row r="522" spans="100:166" x14ac:dyDescent="0.25">
      <c r="CV522" s="84">
        <f t="shared" ca="1" si="400"/>
        <v>1</v>
      </c>
      <c r="CW522" s="58" t="str">
        <f>'Goblin Town'!W42</f>
        <v/>
      </c>
      <c r="DC522" s="84">
        <f t="shared" si="399"/>
        <v>1</v>
      </c>
      <c r="DD522" s="84">
        <f>'Dark Powers of Dol Guldur'!S12</f>
        <v>0</v>
      </c>
      <c r="DE522" s="84" t="str">
        <f>'Dark Powers of Dol Guldur'!B12</f>
        <v>Gundabad Orc Captain</v>
      </c>
      <c r="DF522" s="84" t="str">
        <f>'Dark Powers of Dol Guldur'!CW12</f>
        <v>-</v>
      </c>
      <c r="EE522" s="65"/>
      <c r="EH522" s="62"/>
      <c r="EI522" s="63"/>
      <c r="EJ522" s="64"/>
      <c r="EO522" s="65"/>
      <c r="EP522" s="65"/>
      <c r="EQ522" s="69"/>
      <c r="ER522" s="69"/>
      <c r="ES522" s="69"/>
      <c r="ET522" s="78"/>
      <c r="EU522" s="69"/>
      <c r="EV522" s="69"/>
      <c r="EW522" s="69"/>
      <c r="EX522" s="69"/>
      <c r="EY522" s="69"/>
      <c r="EZ522" s="69"/>
      <c r="FA522" s="69"/>
      <c r="FB522" s="73"/>
      <c r="FH522" s="84">
        <f t="shared" si="401"/>
        <v>1</v>
      </c>
      <c r="FI522" s="84">
        <f t="shared" si="402"/>
        <v>1</v>
      </c>
      <c r="FJ522" s="85" t="s">
        <v>1671</v>
      </c>
    </row>
    <row r="523" spans="100:166" x14ac:dyDescent="0.25">
      <c r="CV523" s="84">
        <f t="shared" ca="1" si="400"/>
        <v>1</v>
      </c>
      <c r="CW523" s="58" t="str">
        <f>'Goblin Town'!W43</f>
        <v/>
      </c>
      <c r="DC523" s="84">
        <f t="shared" si="399"/>
        <v>1</v>
      </c>
      <c r="DD523" s="84">
        <f>'Dark Powers of Dol Guldur'!S13</f>
        <v>0</v>
      </c>
      <c r="DE523" s="84" t="str">
        <f>'Dark Powers of Dol Guldur'!B13</f>
        <v>Gundabad Orc Captain</v>
      </c>
      <c r="DF523" s="84" t="str">
        <f>'Dark Powers of Dol Guldur'!CW13</f>
        <v>-</v>
      </c>
      <c r="EE523" s="65"/>
      <c r="EH523" s="62"/>
      <c r="EI523" s="63"/>
      <c r="EJ523" s="64"/>
      <c r="EO523" s="65"/>
      <c r="EP523" s="65"/>
      <c r="EQ523" s="69"/>
      <c r="ER523" s="69"/>
      <c r="ES523" s="69"/>
      <c r="ET523" s="78"/>
      <c r="EU523" s="69"/>
      <c r="EV523" s="69"/>
      <c r="EW523" s="69"/>
      <c r="EX523" s="69"/>
      <c r="EY523" s="69"/>
      <c r="EZ523" s="69"/>
      <c r="FA523" s="69"/>
      <c r="FB523" s="73"/>
      <c r="FH523" s="84">
        <f t="shared" si="401"/>
        <v>0</v>
      </c>
      <c r="FI523" s="84">
        <f t="shared" si="402"/>
        <v>1</v>
      </c>
      <c r="FJ523" s="85" t="s">
        <v>2084</v>
      </c>
    </row>
    <row r="524" spans="100:166" x14ac:dyDescent="0.25">
      <c r="CV524" s="84">
        <f t="shared" ca="1" si="400"/>
        <v>1</v>
      </c>
      <c r="CW524" s="58" t="str">
        <f>'Goblin Town'!W44</f>
        <v/>
      </c>
      <c r="DC524" s="84">
        <f t="shared" si="399"/>
        <v>1</v>
      </c>
      <c r="DD524" s="84">
        <f>'Dark Powers of Dol Guldur'!S14</f>
        <v>0</v>
      </c>
      <c r="DE524" s="84" t="str">
        <f>'Dark Powers of Dol Guldur'!B14</f>
        <v>Hunter Orc Captain</v>
      </c>
      <c r="DF524" s="84" t="str">
        <f>'Dark Powers of Dol Guldur'!CW14</f>
        <v>-</v>
      </c>
      <c r="EE524" s="65"/>
      <c r="EH524" s="62"/>
      <c r="EI524" s="63"/>
      <c r="EJ524" s="64"/>
      <c r="EO524" s="65"/>
      <c r="EP524" s="65"/>
      <c r="EQ524" s="69"/>
      <c r="ER524" s="69"/>
      <c r="ES524" s="69"/>
      <c r="ET524" s="78"/>
      <c r="EU524" s="69"/>
      <c r="EV524" s="69"/>
      <c r="EW524" s="69"/>
      <c r="EX524" s="69"/>
      <c r="EY524" s="69"/>
      <c r="EZ524" s="69"/>
      <c r="FA524" s="69"/>
      <c r="FB524" s="73"/>
      <c r="FH524" s="84">
        <f t="shared" si="401"/>
        <v>0</v>
      </c>
      <c r="FI524" s="84">
        <f t="shared" si="402"/>
        <v>1</v>
      </c>
      <c r="FJ524" s="85" t="str">
        <f>""</f>
        <v/>
      </c>
    </row>
    <row r="525" spans="100:166" x14ac:dyDescent="0.25">
      <c r="CV525" s="84">
        <f t="shared" ca="1" si="400"/>
        <v>1</v>
      </c>
      <c r="CW525" s="58" t="str">
        <f>'Goblin Town'!W45</f>
        <v/>
      </c>
      <c r="DC525" s="84">
        <f t="shared" si="399"/>
        <v>1</v>
      </c>
      <c r="DD525" s="84">
        <f>'Dark Powers of Dol Guldur'!S15</f>
        <v>0</v>
      </c>
      <c r="DE525" s="84" t="str">
        <f>'Dark Powers of Dol Guldur'!B15</f>
        <v>Hunter Orc Captain</v>
      </c>
      <c r="DF525" s="84" t="str">
        <f>'Dark Powers of Dol Guldur'!CW15</f>
        <v>-</v>
      </c>
      <c r="EE525" s="65"/>
      <c r="EH525" s="62"/>
      <c r="EI525" s="63"/>
      <c r="EJ525" s="64"/>
      <c r="EO525" s="65"/>
      <c r="EP525" s="65"/>
      <c r="EQ525" s="69"/>
      <c r="ER525" s="69"/>
      <c r="ES525" s="69"/>
      <c r="ET525" s="78"/>
      <c r="EU525" s="69"/>
      <c r="EV525" s="69"/>
      <c r="EW525" s="69"/>
      <c r="EX525" s="69"/>
      <c r="EY525" s="69"/>
      <c r="EZ525" s="69"/>
      <c r="FA525" s="69"/>
      <c r="FB525" s="73"/>
      <c r="FH525" s="84">
        <f t="shared" si="401"/>
        <v>1</v>
      </c>
      <c r="FI525" s="84">
        <f t="shared" si="402"/>
        <v>1</v>
      </c>
      <c r="FJ525" s="85" t="s">
        <v>1672</v>
      </c>
    </row>
    <row r="526" spans="100:166" x14ac:dyDescent="0.25">
      <c r="CV526" s="84">
        <f t="shared" ca="1" si="400"/>
        <v>1</v>
      </c>
      <c r="CW526" s="58" t="str">
        <f>'Goblin Town'!W46</f>
        <v/>
      </c>
      <c r="DC526" s="84">
        <f t="shared" si="399"/>
        <v>1</v>
      </c>
      <c r="DD526" s="84">
        <f>'Dark Powers of Dol Guldur'!S16</f>
        <v>0</v>
      </c>
      <c r="DE526" s="84" t="str">
        <f>'Dark Powers of Dol Guldur'!B16</f>
        <v>Hunter Orc Captain</v>
      </c>
      <c r="DF526" s="84" t="str">
        <f>'Dark Powers of Dol Guldur'!CW16</f>
        <v>-</v>
      </c>
      <c r="EE526" s="65"/>
      <c r="EH526" s="62"/>
      <c r="EI526" s="63"/>
      <c r="EJ526" s="64"/>
      <c r="EO526" s="65"/>
      <c r="EP526" s="65"/>
      <c r="EQ526" s="69"/>
      <c r="ER526" s="69"/>
      <c r="ES526" s="69"/>
      <c r="ET526" s="78"/>
      <c r="EU526" s="69"/>
      <c r="EV526" s="69"/>
      <c r="EW526" s="69"/>
      <c r="EX526" s="69"/>
      <c r="EY526" s="69"/>
      <c r="EZ526" s="69"/>
      <c r="FA526" s="69"/>
      <c r="FB526" s="73"/>
      <c r="FH526" s="84">
        <f t="shared" si="401"/>
        <v>0</v>
      </c>
      <c r="FI526" s="84">
        <f t="shared" si="402"/>
        <v>1</v>
      </c>
      <c r="FJ526" s="85" t="s">
        <v>1673</v>
      </c>
    </row>
    <row r="527" spans="100:166" x14ac:dyDescent="0.25">
      <c r="CV527" s="84">
        <f t="shared" ca="1" si="400"/>
        <v>1</v>
      </c>
      <c r="CW527" s="58" t="str">
        <f>'Goblin Town'!W47</f>
        <v/>
      </c>
      <c r="DC527" s="84">
        <f t="shared" si="399"/>
        <v>1</v>
      </c>
      <c r="DD527" s="84">
        <f>'Dark Powers of Dol Guldur'!S17</f>
        <v>0</v>
      </c>
      <c r="DE527" s="84" t="str">
        <f>'Dark Powers of Dol Guldur'!B17</f>
        <v>Hunter Orc Captain</v>
      </c>
      <c r="DF527" s="84" t="str">
        <f>'Dark Powers of Dol Guldur'!CW17</f>
        <v>-</v>
      </c>
      <c r="EE527" s="65"/>
      <c r="EH527" s="62"/>
      <c r="EI527" s="63"/>
      <c r="EJ527" s="64"/>
      <c r="EO527" s="65"/>
      <c r="EP527" s="65"/>
      <c r="EQ527" s="69"/>
      <c r="ER527" s="69"/>
      <c r="ES527" s="69"/>
      <c r="ET527" s="78"/>
      <c r="EU527" s="69"/>
      <c r="EV527" s="69"/>
      <c r="EW527" s="69"/>
      <c r="EX527" s="69"/>
      <c r="EY527" s="69"/>
      <c r="EZ527" s="69"/>
      <c r="FA527" s="69"/>
      <c r="FB527" s="73"/>
      <c r="FH527" s="84">
        <f t="shared" si="401"/>
        <v>0</v>
      </c>
      <c r="FI527" s="84">
        <f t="shared" si="402"/>
        <v>1</v>
      </c>
      <c r="FJ527" s="85" t="s">
        <v>1674</v>
      </c>
    </row>
    <row r="528" spans="100:166" x14ac:dyDescent="0.25">
      <c r="CV528" s="84">
        <f t="shared" ca="1" si="400"/>
        <v>1</v>
      </c>
      <c r="CW528" s="58" t="str">
        <f>'Goblin Town'!W48</f>
        <v/>
      </c>
      <c r="DC528" s="84">
        <f t="shared" si="399"/>
        <v>1</v>
      </c>
      <c r="DD528" s="84"/>
      <c r="DE528" s="84"/>
      <c r="DF528" s="84"/>
      <c r="EE528" s="65"/>
      <c r="EH528" s="62"/>
      <c r="EI528" s="63"/>
      <c r="EJ528" s="64"/>
      <c r="EO528" s="65"/>
      <c r="EP528" s="65"/>
      <c r="EQ528" s="69"/>
      <c r="ER528" s="69"/>
      <c r="ES528" s="69"/>
      <c r="ET528" s="78"/>
      <c r="EU528" s="69"/>
      <c r="EV528" s="69"/>
      <c r="EW528" s="69"/>
      <c r="EX528" s="69"/>
      <c r="EY528" s="69"/>
      <c r="EZ528" s="69"/>
      <c r="FA528" s="69"/>
      <c r="FB528" s="73"/>
      <c r="FH528" s="84">
        <f t="shared" si="401"/>
        <v>0</v>
      </c>
      <c r="FI528" s="84">
        <f t="shared" si="402"/>
        <v>1</v>
      </c>
      <c r="FJ528" s="85" t="s">
        <v>1675</v>
      </c>
    </row>
    <row r="529" spans="100:166" x14ac:dyDescent="0.25">
      <c r="CV529" s="84">
        <f t="shared" ca="1" si="400"/>
        <v>1</v>
      </c>
      <c r="CW529" s="58" t="str">
        <f>'Goblin Town'!W49</f>
        <v/>
      </c>
      <c r="DC529" s="84">
        <f t="shared" si="399"/>
        <v>1</v>
      </c>
      <c r="DD529" s="84"/>
      <c r="DE529" s="84"/>
      <c r="DF529" s="84"/>
      <c r="EE529" s="65"/>
      <c r="EH529" s="62"/>
      <c r="EI529" s="63"/>
      <c r="EJ529" s="64"/>
      <c r="EO529" s="65"/>
      <c r="EP529" s="65"/>
      <c r="EQ529" s="69"/>
      <c r="ER529" s="69"/>
      <c r="ES529" s="69"/>
      <c r="ET529" s="78"/>
      <c r="EU529" s="69"/>
      <c r="EV529" s="69"/>
      <c r="EW529" s="69"/>
      <c r="EX529" s="69"/>
      <c r="EY529" s="69"/>
      <c r="EZ529" s="69"/>
      <c r="FA529" s="69"/>
      <c r="FB529" s="73"/>
      <c r="FH529" s="84">
        <f t="shared" si="401"/>
        <v>0</v>
      </c>
      <c r="FI529" s="84">
        <f t="shared" si="402"/>
        <v>1</v>
      </c>
      <c r="FJ529" s="85" t="s">
        <v>1676</v>
      </c>
    </row>
    <row r="530" spans="100:166" x14ac:dyDescent="0.25">
      <c r="CV530" s="84">
        <f t="shared" ca="1" si="400"/>
        <v>1</v>
      </c>
      <c r="CW530" s="58" t="str">
        <f>'Goblin Town'!W50</f>
        <v/>
      </c>
      <c r="DC530" s="84">
        <f t="shared" si="399"/>
        <v>1</v>
      </c>
      <c r="DD530" s="84">
        <f>'Dark Powers of Dol Guldur'!AP3</f>
        <v>0</v>
      </c>
      <c r="DE530" s="84" t="str">
        <f>'Dark Powers of Dol Guldur'!AA3</f>
        <v>Hunter Orc</v>
      </c>
      <c r="DF530" s="84" t="str">
        <f>'Dark Powers of Dol Guldur'!CA3</f>
        <v>-</v>
      </c>
      <c r="EE530" s="65"/>
      <c r="EH530" s="62"/>
      <c r="EI530" s="63"/>
      <c r="EJ530" s="64"/>
      <c r="EO530" s="65"/>
      <c r="EP530" s="65"/>
      <c r="EQ530" s="69"/>
      <c r="ER530" s="69"/>
      <c r="ES530" s="69"/>
      <c r="ET530" s="78"/>
      <c r="EU530" s="69"/>
      <c r="EV530" s="69"/>
      <c r="EW530" s="69"/>
      <c r="EX530" s="69"/>
      <c r="EY530" s="69"/>
      <c r="EZ530" s="69"/>
      <c r="FA530" s="69"/>
      <c r="FB530" s="73"/>
      <c r="FH530" s="84">
        <f t="shared" si="401"/>
        <v>0</v>
      </c>
      <c r="FI530" s="84">
        <f t="shared" si="402"/>
        <v>1</v>
      </c>
      <c r="FJ530" s="85" t="s">
        <v>1677</v>
      </c>
    </row>
    <row r="531" spans="100:166" x14ac:dyDescent="0.25">
      <c r="CV531" s="84">
        <f t="shared" ca="1" si="400"/>
        <v>1</v>
      </c>
      <c r="CW531" s="58" t="str">
        <f>'Goblin Town'!W51</f>
        <v/>
      </c>
      <c r="DC531" s="84">
        <f t="shared" si="399"/>
        <v>1</v>
      </c>
      <c r="DD531" s="84">
        <f>'Dark Powers of Dol Guldur'!AP4</f>
        <v>0</v>
      </c>
      <c r="DE531" s="84" t="str">
        <f>'Dark Powers of Dol Guldur'!AA4</f>
        <v>Hunter Orc</v>
      </c>
      <c r="DF531" s="84" t="str">
        <f>'Dark Powers of Dol Guldur'!CA4</f>
        <v>-</v>
      </c>
      <c r="EE531" s="65"/>
      <c r="EH531" s="62"/>
      <c r="EI531" s="63"/>
      <c r="EJ531" s="64"/>
      <c r="EO531" s="65"/>
      <c r="EP531" s="65"/>
      <c r="EQ531" s="69"/>
      <c r="ER531" s="69"/>
      <c r="ES531" s="69"/>
      <c r="ET531" s="78"/>
      <c r="EU531" s="69"/>
      <c r="EV531" s="69"/>
      <c r="EW531" s="69"/>
      <c r="EX531" s="69"/>
      <c r="EY531" s="69"/>
      <c r="EZ531" s="69"/>
      <c r="FA531" s="69"/>
      <c r="FB531" s="73"/>
      <c r="FH531" s="84">
        <f t="shared" si="401"/>
        <v>0</v>
      </c>
      <c r="FI531" s="84">
        <f t="shared" si="402"/>
        <v>1</v>
      </c>
      <c r="FJ531" s="85" t="str">
        <f>""</f>
        <v/>
      </c>
    </row>
    <row r="532" spans="100:166" x14ac:dyDescent="0.25">
      <c r="CV532" s="84">
        <f t="shared" ca="1" si="400"/>
        <v>1</v>
      </c>
      <c r="CW532" s="58" t="str">
        <f>'Goblin Town'!W52</f>
        <v/>
      </c>
      <c r="DC532" s="84">
        <f t="shared" si="399"/>
        <v>1</v>
      </c>
      <c r="DD532" s="84">
        <f>'Dark Powers of Dol Guldur'!AP5</f>
        <v>0</v>
      </c>
      <c r="DE532" s="84" t="str">
        <f>'Dark Powers of Dol Guldur'!AA5</f>
        <v>Hunter Orc</v>
      </c>
      <c r="DF532" s="84" t="str">
        <f>'Dark Powers of Dol Guldur'!CA5</f>
        <v>-</v>
      </c>
      <c r="EE532" s="65"/>
      <c r="EH532" s="62"/>
      <c r="EI532" s="63"/>
      <c r="EJ532" s="64"/>
      <c r="EO532" s="65"/>
      <c r="EP532" s="65"/>
      <c r="EQ532" s="69"/>
      <c r="ER532" s="69"/>
      <c r="ES532" s="69"/>
      <c r="ET532" s="78"/>
      <c r="EU532" s="69"/>
      <c r="EV532" s="69"/>
      <c r="EW532" s="69"/>
      <c r="EX532" s="69"/>
      <c r="EY532" s="69"/>
      <c r="EZ532" s="69"/>
      <c r="FA532" s="69"/>
      <c r="FB532" s="73"/>
      <c r="FH532" s="84">
        <f t="shared" si="401"/>
        <v>1</v>
      </c>
      <c r="FI532" s="84">
        <f t="shared" si="402"/>
        <v>1</v>
      </c>
      <c r="FJ532" s="85" t="s">
        <v>1678</v>
      </c>
    </row>
    <row r="533" spans="100:166" x14ac:dyDescent="0.25">
      <c r="CV533" s="84">
        <f t="shared" ca="1" si="400"/>
        <v>1</v>
      </c>
      <c r="CW533" s="58" t="str">
        <f>'Goblin Town'!W53</f>
        <v/>
      </c>
      <c r="DC533" s="84">
        <f t="shared" si="399"/>
        <v>1</v>
      </c>
      <c r="DD533" s="84">
        <f>'Dark Powers of Dol Guldur'!AP6</f>
        <v>0</v>
      </c>
      <c r="DE533" s="84" t="str">
        <f>'Dark Powers of Dol Guldur'!AA6</f>
        <v>Hunter Orc</v>
      </c>
      <c r="DF533" s="84" t="str">
        <f>'Dark Powers of Dol Guldur'!CA6</f>
        <v>-</v>
      </c>
      <c r="EE533" s="65"/>
      <c r="EH533" s="62"/>
      <c r="EI533" s="63"/>
      <c r="EJ533" s="64"/>
      <c r="EO533" s="65"/>
      <c r="EP533" s="65"/>
      <c r="EQ533" s="69"/>
      <c r="ER533" s="69"/>
      <c r="ES533" s="69"/>
      <c r="ET533" s="78"/>
      <c r="EU533" s="69"/>
      <c r="EV533" s="69"/>
      <c r="EW533" s="69"/>
      <c r="EX533" s="69"/>
      <c r="EY533" s="69"/>
      <c r="EZ533" s="69"/>
      <c r="FA533" s="69"/>
      <c r="FB533" s="73"/>
      <c r="FH533" s="84">
        <f t="shared" si="401"/>
        <v>0</v>
      </c>
      <c r="FI533" s="84">
        <f t="shared" si="402"/>
        <v>1</v>
      </c>
      <c r="FJ533" s="85" t="s">
        <v>1679</v>
      </c>
    </row>
    <row r="534" spans="100:166" x14ac:dyDescent="0.25">
      <c r="CV534" s="84">
        <f t="shared" ca="1" si="400"/>
        <v>1</v>
      </c>
      <c r="CW534" s="58" t="str">
        <f>'Goblin Town'!W54</f>
        <v/>
      </c>
      <c r="DC534" s="84">
        <f t="shared" si="399"/>
        <v>1</v>
      </c>
      <c r="DD534" s="84">
        <f>'Dark Powers of Dol Guldur'!AP7</f>
        <v>0</v>
      </c>
      <c r="DE534" s="84" t="str">
        <f>'Dark Powers of Dol Guldur'!AA7</f>
        <v>Hunter Orc</v>
      </c>
      <c r="DF534" s="84" t="str">
        <f>'Dark Powers of Dol Guldur'!CA7</f>
        <v>-</v>
      </c>
      <c r="EE534" s="65"/>
      <c r="EH534" s="62"/>
      <c r="EI534" s="63"/>
      <c r="EJ534" s="64"/>
      <c r="EO534" s="65"/>
      <c r="EP534" s="65"/>
      <c r="EQ534" s="69"/>
      <c r="ER534" s="69"/>
      <c r="ES534" s="69"/>
      <c r="ET534" s="78"/>
      <c r="EU534" s="69"/>
      <c r="EV534" s="69"/>
      <c r="EW534" s="69"/>
      <c r="EX534" s="69"/>
      <c r="EY534" s="69"/>
      <c r="EZ534" s="69"/>
      <c r="FA534" s="69"/>
      <c r="FB534" s="73"/>
      <c r="FH534" s="84">
        <f t="shared" si="401"/>
        <v>0</v>
      </c>
      <c r="FI534" s="84">
        <f t="shared" si="402"/>
        <v>1</v>
      </c>
      <c r="FJ534" s="85" t="s">
        <v>1680</v>
      </c>
    </row>
    <row r="535" spans="100:166" x14ac:dyDescent="0.25">
      <c r="CV535" s="84">
        <f t="shared" ca="1" si="400"/>
        <v>1</v>
      </c>
      <c r="CW535" s="58" t="str">
        <f>'Goblin Town'!W55</f>
        <v/>
      </c>
      <c r="DC535" s="84">
        <f t="shared" si="399"/>
        <v>1</v>
      </c>
      <c r="DD535" s="84">
        <f>'Dark Powers of Dol Guldur'!AP8</f>
        <v>0</v>
      </c>
      <c r="DE535" s="84" t="str">
        <f>'Dark Powers of Dol Guldur'!AA8</f>
        <v>Hunter Orc</v>
      </c>
      <c r="DF535" s="84" t="str">
        <f>'Dark Powers of Dol Guldur'!CA8</f>
        <v>-</v>
      </c>
      <c r="EE535" s="65"/>
      <c r="EH535" s="62"/>
      <c r="EI535" s="63"/>
      <c r="EJ535" s="64"/>
      <c r="EO535" s="65"/>
      <c r="EP535" s="65"/>
      <c r="EQ535" s="69"/>
      <c r="ER535" s="69"/>
      <c r="ES535" s="69"/>
      <c r="ET535" s="78"/>
      <c r="EU535" s="69"/>
      <c r="EV535" s="69"/>
      <c r="EW535" s="69"/>
      <c r="EX535" s="69"/>
      <c r="EY535" s="69"/>
      <c r="EZ535" s="69"/>
      <c r="FA535" s="69"/>
      <c r="FB535" s="73"/>
      <c r="FH535" s="84">
        <f t="shared" si="401"/>
        <v>0</v>
      </c>
      <c r="FI535" s="84">
        <f t="shared" si="402"/>
        <v>1</v>
      </c>
      <c r="FJ535" s="85" t="s">
        <v>1681</v>
      </c>
    </row>
    <row r="536" spans="100:166" x14ac:dyDescent="0.25">
      <c r="CV536" s="84">
        <f t="shared" ca="1" si="400"/>
        <v>1</v>
      </c>
      <c r="CW536" s="58" t="str">
        <f>'Goblin Town'!W56</f>
        <v/>
      </c>
      <c r="DC536" s="84">
        <f t="shared" si="399"/>
        <v>1</v>
      </c>
      <c r="DD536" s="84">
        <f>'Dark Powers of Dol Guldur'!AP9</f>
        <v>0</v>
      </c>
      <c r="DE536" s="84" t="str">
        <f>'Dark Powers of Dol Guldur'!AA9</f>
        <v>Hunter Orc</v>
      </c>
      <c r="DF536" s="84" t="str">
        <f>'Dark Powers of Dol Guldur'!CA9</f>
        <v>-</v>
      </c>
      <c r="EE536" s="65"/>
      <c r="EH536" s="62"/>
      <c r="EI536" s="63"/>
      <c r="EJ536" s="64"/>
      <c r="EO536" s="65"/>
      <c r="EP536" s="65"/>
      <c r="EQ536" s="69"/>
      <c r="ER536" s="69"/>
      <c r="ES536" s="69"/>
      <c r="ET536" s="78"/>
      <c r="EU536" s="69"/>
      <c r="EV536" s="69"/>
      <c r="EW536" s="69"/>
      <c r="EX536" s="69"/>
      <c r="EY536" s="69"/>
      <c r="EZ536" s="69"/>
      <c r="FA536" s="69"/>
      <c r="FB536" s="73"/>
      <c r="FH536" s="84">
        <f t="shared" si="401"/>
        <v>0</v>
      </c>
      <c r="FI536" s="84">
        <f t="shared" si="402"/>
        <v>1</v>
      </c>
      <c r="FJ536" s="85" t="str">
        <f>""</f>
        <v/>
      </c>
    </row>
    <row r="537" spans="100:166" x14ac:dyDescent="0.25">
      <c r="CV537" s="84">
        <f t="shared" ca="1" si="400"/>
        <v>1</v>
      </c>
      <c r="CW537" s="58" t="str">
        <f>'Goblin Town'!W57</f>
        <v/>
      </c>
      <c r="DC537" s="84">
        <f t="shared" si="399"/>
        <v>1</v>
      </c>
      <c r="DD537" s="84">
        <f>'Dark Powers of Dol Guldur'!AP10</f>
        <v>0</v>
      </c>
      <c r="DE537" s="84" t="str">
        <f>'Dark Powers of Dol Guldur'!AA10</f>
        <v>Hunter Orc</v>
      </c>
      <c r="DF537" s="84" t="str">
        <f>'Dark Powers of Dol Guldur'!CA10</f>
        <v>-</v>
      </c>
      <c r="EE537" s="65"/>
      <c r="EH537" s="62"/>
      <c r="EI537" s="63"/>
      <c r="EJ537" s="64"/>
      <c r="EO537" s="65"/>
      <c r="EP537" s="65"/>
      <c r="EQ537" s="69"/>
      <c r="ER537" s="69"/>
      <c r="ES537" s="69"/>
      <c r="ET537" s="78"/>
      <c r="EU537" s="69"/>
      <c r="EV537" s="69"/>
      <c r="EW537" s="69"/>
      <c r="EX537" s="69"/>
      <c r="EY537" s="69"/>
      <c r="EZ537" s="69"/>
      <c r="FA537" s="69"/>
      <c r="FB537" s="73"/>
      <c r="FH537" s="84">
        <f t="shared" si="401"/>
        <v>1</v>
      </c>
      <c r="FI537" s="84">
        <f t="shared" si="402"/>
        <v>1</v>
      </c>
      <c r="FJ537" s="85" t="s">
        <v>1682</v>
      </c>
    </row>
    <row r="538" spans="100:166" x14ac:dyDescent="0.25">
      <c r="CV538" s="84">
        <f t="shared" ca="1" si="400"/>
        <v>1</v>
      </c>
      <c r="CW538" s="58" t="str">
        <f>'Goblin Town'!W58</f>
        <v/>
      </c>
      <c r="DC538" s="84">
        <f t="shared" si="399"/>
        <v>1</v>
      </c>
      <c r="DD538" s="84">
        <f>'Dark Powers of Dol Guldur'!AP11</f>
        <v>0</v>
      </c>
      <c r="DE538" s="84" t="str">
        <f>'Dark Powers of Dol Guldur'!AA11</f>
        <v>Hunter Orc</v>
      </c>
      <c r="DF538" s="84" t="str">
        <f>'Dark Powers of Dol Guldur'!CA11</f>
        <v>-</v>
      </c>
      <c r="EE538" s="65"/>
      <c r="EH538" s="62"/>
      <c r="EI538" s="63"/>
      <c r="EJ538" s="64"/>
      <c r="EO538" s="65"/>
      <c r="EP538" s="65"/>
      <c r="EQ538" s="69"/>
      <c r="ER538" s="69"/>
      <c r="ES538" s="69"/>
      <c r="ET538" s="78"/>
      <c r="EU538" s="69"/>
      <c r="EV538" s="69"/>
      <c r="EW538" s="69"/>
      <c r="EX538" s="69"/>
      <c r="EY538" s="69"/>
      <c r="EZ538" s="69"/>
      <c r="FA538" s="69"/>
      <c r="FB538" s="73"/>
      <c r="FH538" s="84">
        <f t="shared" si="401"/>
        <v>0</v>
      </c>
      <c r="FI538" s="84">
        <f t="shared" si="402"/>
        <v>1</v>
      </c>
      <c r="FJ538" s="85" t="s">
        <v>1683</v>
      </c>
    </row>
    <row r="539" spans="100:166" x14ac:dyDescent="0.25">
      <c r="CV539" s="84">
        <f t="shared" ca="1" si="400"/>
        <v>1</v>
      </c>
      <c r="CW539" s="58" t="str">
        <f>'Goblin Town'!W59</f>
        <v/>
      </c>
      <c r="DC539" s="84">
        <f t="shared" si="399"/>
        <v>1</v>
      </c>
      <c r="DD539" s="84">
        <f>'Dark Powers of Dol Guldur'!AP12</f>
        <v>0</v>
      </c>
      <c r="DE539" s="84" t="str">
        <f>'Dark Powers of Dol Guldur'!AA12</f>
        <v>Hunter Orc</v>
      </c>
      <c r="DF539" s="84" t="str">
        <f>'Dark Powers of Dol Guldur'!CA12</f>
        <v>-</v>
      </c>
      <c r="EE539" s="65"/>
      <c r="EH539" s="62"/>
      <c r="EI539" s="63"/>
      <c r="EJ539" s="64"/>
      <c r="EO539" s="65"/>
      <c r="EP539" s="65"/>
      <c r="EQ539" s="69"/>
      <c r="ER539" s="69"/>
      <c r="ES539" s="69"/>
      <c r="ET539" s="78"/>
      <c r="EU539" s="69"/>
      <c r="EV539" s="69"/>
      <c r="EW539" s="69"/>
      <c r="EX539" s="69"/>
      <c r="EY539" s="69"/>
      <c r="EZ539" s="69"/>
      <c r="FA539" s="69"/>
      <c r="FB539" s="73"/>
      <c r="FH539" s="84">
        <f t="shared" si="401"/>
        <v>0</v>
      </c>
      <c r="FI539" s="84">
        <f t="shared" si="402"/>
        <v>1</v>
      </c>
      <c r="FJ539" s="85" t="s">
        <v>1684</v>
      </c>
    </row>
    <row r="540" spans="100:166" x14ac:dyDescent="0.25">
      <c r="CV540" s="84">
        <f t="shared" ca="1" si="400"/>
        <v>1</v>
      </c>
      <c r="CW540" s="58" t="str">
        <f>'Goblin Town'!W60</f>
        <v/>
      </c>
      <c r="DC540" s="84">
        <f t="shared" si="399"/>
        <v>1</v>
      </c>
      <c r="DD540" s="84">
        <f>'Dark Powers of Dol Guldur'!AP13</f>
        <v>0</v>
      </c>
      <c r="DE540" s="84" t="str">
        <f>'Dark Powers of Dol Guldur'!AA13</f>
        <v>Fell Warg</v>
      </c>
      <c r="DF540" s="84" t="str">
        <f>'Dark Powers of Dol Guldur'!CA13</f>
        <v>-</v>
      </c>
      <c r="EE540" s="65"/>
      <c r="EH540" s="62"/>
      <c r="EI540" s="63"/>
      <c r="EJ540" s="64"/>
      <c r="EO540" s="65"/>
      <c r="EP540" s="65"/>
      <c r="EQ540" s="69"/>
      <c r="ER540" s="69"/>
      <c r="ES540" s="69"/>
      <c r="ET540" s="78"/>
      <c r="EU540" s="69"/>
      <c r="EV540" s="69"/>
      <c r="EW540" s="69"/>
      <c r="EX540" s="69"/>
      <c r="EY540" s="69"/>
      <c r="EZ540" s="69"/>
      <c r="FA540" s="69"/>
      <c r="FB540" s="73"/>
      <c r="FH540" s="84">
        <f t="shared" si="401"/>
        <v>0</v>
      </c>
      <c r="FI540" s="84">
        <f t="shared" si="402"/>
        <v>1</v>
      </c>
      <c r="FJ540" s="85" t="s">
        <v>2085</v>
      </c>
    </row>
    <row r="541" spans="100:166" x14ac:dyDescent="0.25">
      <c r="CV541" s="84">
        <f t="shared" ca="1" si="400"/>
        <v>1</v>
      </c>
      <c r="CW541" s="58" t="str">
        <f>'Goblin Town'!W61</f>
        <v/>
      </c>
      <c r="DC541" s="84">
        <f t="shared" si="399"/>
        <v>1</v>
      </c>
      <c r="DD541" s="84">
        <f>'Dark Powers of Dol Guldur'!AP14</f>
        <v>0</v>
      </c>
      <c r="DE541" s="84" t="str">
        <f>'Dark Powers of Dol Guldur'!AA14</f>
        <v>Gundabad Orc Warrior</v>
      </c>
      <c r="DF541" s="84" t="str">
        <f>'Dark Powers of Dol Guldur'!CA14</f>
        <v>-</v>
      </c>
      <c r="EE541" s="65"/>
      <c r="EH541" s="62"/>
      <c r="EI541" s="63"/>
      <c r="EJ541" s="64"/>
      <c r="EO541" s="65"/>
      <c r="EP541" s="65"/>
      <c r="EQ541" s="69"/>
      <c r="ER541" s="69"/>
      <c r="ES541" s="69"/>
      <c r="ET541" s="78"/>
      <c r="EU541" s="69"/>
      <c r="EV541" s="69"/>
      <c r="EW541" s="69"/>
      <c r="EX541" s="69"/>
      <c r="EY541" s="69"/>
      <c r="EZ541" s="69"/>
      <c r="FA541" s="69"/>
      <c r="FB541" s="73"/>
      <c r="FH541" s="84">
        <f t="shared" si="401"/>
        <v>0</v>
      </c>
      <c r="FI541" s="84">
        <f t="shared" si="402"/>
        <v>1</v>
      </c>
      <c r="FJ541" s="85" t="s">
        <v>1685</v>
      </c>
    </row>
    <row r="542" spans="100:166" x14ac:dyDescent="0.25">
      <c r="CV542" s="84">
        <f t="shared" ca="1" si="400"/>
        <v>1</v>
      </c>
      <c r="CW542" s="58" t="str">
        <f>'Goblin Town'!W62</f>
        <v/>
      </c>
      <c r="DC542" s="84">
        <f t="shared" si="399"/>
        <v>1</v>
      </c>
      <c r="DD542" s="84">
        <f>'Dark Powers of Dol Guldur'!AP15</f>
        <v>0</v>
      </c>
      <c r="DE542" s="84" t="str">
        <f>'Dark Powers of Dol Guldur'!AA15</f>
        <v>Gundabad Orc Warrior</v>
      </c>
      <c r="DF542" s="84" t="str">
        <f>'Dark Powers of Dol Guldur'!CA15</f>
        <v>-</v>
      </c>
      <c r="EE542" s="65"/>
      <c r="EH542" s="62"/>
      <c r="EI542" s="63"/>
      <c r="EJ542" s="64"/>
      <c r="EO542" s="65"/>
      <c r="EP542" s="65"/>
      <c r="EQ542" s="69"/>
      <c r="ER542" s="69"/>
      <c r="ES542" s="69"/>
      <c r="ET542" s="78"/>
      <c r="EU542" s="69"/>
      <c r="EV542" s="69"/>
      <c r="EW542" s="69"/>
      <c r="EX542" s="69"/>
      <c r="EY542" s="69"/>
      <c r="EZ542" s="69"/>
      <c r="FA542" s="69"/>
      <c r="FB542" s="73"/>
      <c r="FH542" s="84">
        <f t="shared" si="401"/>
        <v>0</v>
      </c>
      <c r="FI542" s="84">
        <f t="shared" si="402"/>
        <v>1</v>
      </c>
      <c r="FJ542" s="85" t="s">
        <v>1663</v>
      </c>
    </row>
    <row r="543" spans="100:166" x14ac:dyDescent="0.25">
      <c r="CV543" s="84">
        <f t="shared" ca="1" si="400"/>
        <v>1</v>
      </c>
      <c r="CW543" s="58" t="str">
        <f>'Goblin Town'!W63</f>
        <v/>
      </c>
      <c r="DC543" s="84">
        <f t="shared" si="399"/>
        <v>1</v>
      </c>
      <c r="DD543" s="84">
        <f>'Dark Powers of Dol Guldur'!AP16</f>
        <v>0</v>
      </c>
      <c r="DE543" s="84" t="str">
        <f>'Dark Powers of Dol Guldur'!AA16</f>
        <v>Gundabad Orc Warrior</v>
      </c>
      <c r="DF543" s="84" t="str">
        <f>'Dark Powers of Dol Guldur'!CA16</f>
        <v>-</v>
      </c>
      <c r="EE543" s="65"/>
      <c r="EH543" s="62"/>
      <c r="EI543" s="63"/>
      <c r="EJ543" s="64"/>
      <c r="EO543" s="65"/>
      <c r="EP543" s="65"/>
      <c r="EQ543" s="69"/>
      <c r="ER543" s="69"/>
      <c r="ES543" s="69"/>
      <c r="ET543" s="78"/>
      <c r="EU543" s="69"/>
      <c r="EV543" s="69"/>
      <c r="EW543" s="69"/>
      <c r="EX543" s="69"/>
      <c r="EY543" s="69"/>
      <c r="EZ543" s="69"/>
      <c r="FA543" s="69"/>
      <c r="FB543" s="73"/>
      <c r="FH543" s="84">
        <f t="shared" si="401"/>
        <v>0</v>
      </c>
      <c r="FI543" s="84">
        <f t="shared" si="402"/>
        <v>1</v>
      </c>
      <c r="FJ543" s="85" t="s">
        <v>1686</v>
      </c>
    </row>
    <row r="544" spans="100:166" x14ac:dyDescent="0.25">
      <c r="CV544" s="84">
        <f t="shared" ca="1" si="400"/>
        <v>1</v>
      </c>
      <c r="CW544" s="58" t="str">
        <f>'Goblin Town'!W64</f>
        <v/>
      </c>
      <c r="DC544" s="84">
        <f t="shared" si="399"/>
        <v>1</v>
      </c>
      <c r="DD544" s="84">
        <f>'Dark Powers of Dol Guldur'!AP17</f>
        <v>0</v>
      </c>
      <c r="DE544" s="84" t="str">
        <f>'Dark Powers of Dol Guldur'!AA17</f>
        <v>Gundabad Orc Warrior</v>
      </c>
      <c r="DF544" s="84" t="str">
        <f>'Dark Powers of Dol Guldur'!CA17</f>
        <v>-</v>
      </c>
      <c r="EE544" s="65"/>
      <c r="EH544" s="62"/>
      <c r="EI544" s="63"/>
      <c r="EJ544" s="64"/>
      <c r="EO544" s="65"/>
      <c r="EP544" s="65"/>
      <c r="EQ544" s="69"/>
      <c r="ER544" s="69"/>
      <c r="ES544" s="69"/>
      <c r="ET544" s="78"/>
      <c r="EU544" s="69"/>
      <c r="EV544" s="69"/>
      <c r="EW544" s="69"/>
      <c r="EX544" s="69"/>
      <c r="EY544" s="69"/>
      <c r="EZ544" s="69"/>
      <c r="FA544" s="69"/>
      <c r="FB544" s="73"/>
      <c r="FH544" s="84">
        <f t="shared" si="401"/>
        <v>0</v>
      </c>
      <c r="FI544" s="84">
        <f t="shared" si="402"/>
        <v>1</v>
      </c>
      <c r="FJ544" s="85" t="s">
        <v>1687</v>
      </c>
    </row>
    <row r="545" spans="100:166" x14ac:dyDescent="0.25">
      <c r="CV545" s="84">
        <f t="shared" ca="1" si="400"/>
        <v>1</v>
      </c>
      <c r="CW545" s="58" t="str">
        <f>'Goblin Town'!W65</f>
        <v/>
      </c>
      <c r="DC545" s="84">
        <f t="shared" si="399"/>
        <v>1</v>
      </c>
      <c r="DD545" s="84">
        <f>'Dark Powers of Dol Guldur'!AP18</f>
        <v>0</v>
      </c>
      <c r="DE545" s="84" t="str">
        <f>'Dark Powers of Dol Guldur'!AA18</f>
        <v>Gundabad Orc Warrior</v>
      </c>
      <c r="DF545" s="84" t="str">
        <f>'Dark Powers of Dol Guldur'!CA18</f>
        <v>-</v>
      </c>
      <c r="EE545" s="65"/>
      <c r="EH545" s="62"/>
      <c r="EI545" s="63"/>
      <c r="EJ545" s="64"/>
      <c r="EO545" s="65"/>
      <c r="EP545" s="65"/>
      <c r="EQ545" s="69"/>
      <c r="ER545" s="69"/>
      <c r="ES545" s="69"/>
      <c r="ET545" s="78"/>
      <c r="EU545" s="69"/>
      <c r="EV545" s="69"/>
      <c r="EW545" s="69"/>
      <c r="EX545" s="69"/>
      <c r="EY545" s="69"/>
      <c r="EZ545" s="69"/>
      <c r="FA545" s="69"/>
      <c r="FB545" s="73"/>
      <c r="FH545" s="84">
        <f t="shared" si="401"/>
        <v>0</v>
      </c>
      <c r="FI545" s="84">
        <f t="shared" si="402"/>
        <v>1</v>
      </c>
      <c r="FJ545" s="85" t="s">
        <v>1688</v>
      </c>
    </row>
    <row r="546" spans="100:166" x14ac:dyDescent="0.25">
      <c r="CV546" s="84">
        <f t="shared" ca="1" si="400"/>
        <v>1</v>
      </c>
      <c r="CW546" s="58" t="str">
        <f>'Goblin Town'!W66</f>
        <v/>
      </c>
      <c r="DC546" s="84">
        <f t="shared" si="399"/>
        <v>1</v>
      </c>
      <c r="DD546" s="84">
        <f>'Dark Powers of Dol Guldur'!AP19</f>
        <v>0</v>
      </c>
      <c r="DE546" s="84" t="str">
        <f>'Dark Powers of Dol Guldur'!AA19</f>
        <v>Gundabad Orc Warrior</v>
      </c>
      <c r="DF546" s="84" t="str">
        <f>'Dark Powers of Dol Guldur'!CA19</f>
        <v>-</v>
      </c>
      <c r="EE546" s="65"/>
      <c r="EH546" s="62"/>
      <c r="EI546" s="63"/>
      <c r="EJ546" s="64"/>
      <c r="EO546" s="65"/>
      <c r="EP546" s="65"/>
      <c r="EQ546" s="69"/>
      <c r="ER546" s="69"/>
      <c r="ES546" s="69"/>
      <c r="ET546" s="78"/>
      <c r="EU546" s="69"/>
      <c r="EV546" s="69"/>
      <c r="EW546" s="69"/>
      <c r="EX546" s="69"/>
      <c r="EY546" s="69"/>
      <c r="EZ546" s="69"/>
      <c r="FA546" s="69"/>
      <c r="FB546" s="73"/>
      <c r="FH546" s="84">
        <f t="shared" si="401"/>
        <v>0</v>
      </c>
      <c r="FI546" s="84">
        <f t="shared" si="402"/>
        <v>1</v>
      </c>
      <c r="FJ546" s="85" t="str">
        <f>""</f>
        <v/>
      </c>
    </row>
    <row r="547" spans="100:166" x14ac:dyDescent="0.25">
      <c r="CV547" s="84">
        <f t="shared" ca="1" si="400"/>
        <v>1</v>
      </c>
      <c r="CW547" s="58" t="str">
        <f>'Goblin Town'!W67</f>
        <v/>
      </c>
      <c r="DC547" s="84">
        <f t="shared" si="399"/>
        <v>1</v>
      </c>
      <c r="DD547" s="84"/>
      <c r="DE547" s="84"/>
      <c r="DF547" s="84"/>
      <c r="EE547" s="65"/>
      <c r="EH547" s="62"/>
      <c r="EI547" s="63"/>
      <c r="EJ547" s="64"/>
      <c r="EO547" s="65"/>
      <c r="EP547" s="65"/>
      <c r="EQ547" s="69"/>
      <c r="ER547" s="69"/>
      <c r="ES547" s="69"/>
      <c r="ET547" s="78"/>
      <c r="EU547" s="69"/>
      <c r="EV547" s="69"/>
      <c r="EW547" s="69"/>
      <c r="EX547" s="69"/>
      <c r="EY547" s="69"/>
      <c r="EZ547" s="69"/>
      <c r="FA547" s="69"/>
      <c r="FB547" s="73"/>
      <c r="FH547" s="84">
        <f t="shared" si="401"/>
        <v>1</v>
      </c>
      <c r="FI547" s="84">
        <f t="shared" si="402"/>
        <v>1</v>
      </c>
      <c r="FJ547" s="85" t="s">
        <v>1689</v>
      </c>
    </row>
    <row r="548" spans="100:166" x14ac:dyDescent="0.25">
      <c r="CV548" s="84">
        <f t="shared" ca="1" si="400"/>
        <v>1</v>
      </c>
      <c r="CW548" s="58" t="str">
        <f>'Goblin Town'!W68</f>
        <v/>
      </c>
      <c r="DC548" s="84">
        <f t="shared" si="399"/>
        <v>1</v>
      </c>
      <c r="DD548" s="84"/>
      <c r="DE548" s="84"/>
      <c r="DF548" s="84"/>
      <c r="EE548" s="65"/>
      <c r="EH548" s="62"/>
      <c r="EI548" s="63"/>
      <c r="EJ548" s="64"/>
      <c r="EO548" s="65"/>
      <c r="EP548" s="65"/>
      <c r="EQ548" s="69"/>
      <c r="ER548" s="69"/>
      <c r="ES548" s="69"/>
      <c r="ET548" s="78"/>
      <c r="EU548" s="69"/>
      <c r="EV548" s="69"/>
      <c r="EW548" s="69"/>
      <c r="EX548" s="69"/>
      <c r="EY548" s="69"/>
      <c r="EZ548" s="69"/>
      <c r="FA548" s="69"/>
      <c r="FB548" s="73"/>
      <c r="FH548" s="84">
        <f t="shared" si="401"/>
        <v>0</v>
      </c>
      <c r="FI548" s="84">
        <f t="shared" si="402"/>
        <v>1</v>
      </c>
      <c r="FJ548" s="85" t="s">
        <v>1690</v>
      </c>
    </row>
    <row r="549" spans="100:166" x14ac:dyDescent="0.25">
      <c r="CV549" s="84">
        <f t="shared" ca="1" si="400"/>
        <v>1</v>
      </c>
      <c r="CW549" s="58" t="str">
        <f>'Goblin Town'!W69</f>
        <v/>
      </c>
      <c r="DC549" s="84">
        <f t="shared" si="399"/>
        <v>1</v>
      </c>
      <c r="DD549">
        <f>'Dark Denizens of Mirkwood'!S3</f>
        <v>0</v>
      </c>
      <c r="DE549" t="str">
        <f>'Dark Denizens of Mirkwood'!B3</f>
        <v>Spider Queen</v>
      </c>
      <c r="DF549" t="str">
        <f>'Dark Denizens of Mirkwood'!CW3</f>
        <v>-</v>
      </c>
      <c r="EE549" s="65"/>
      <c r="EH549" s="62"/>
      <c r="EI549" s="63"/>
      <c r="EJ549" s="64"/>
      <c r="EO549" s="65"/>
      <c r="EP549" s="65"/>
      <c r="EQ549" s="69"/>
      <c r="ER549" s="69"/>
      <c r="ES549" s="69"/>
      <c r="ET549" s="78"/>
      <c r="EU549" s="69"/>
      <c r="EV549" s="69"/>
      <c r="EW549" s="69"/>
      <c r="EX549" s="69"/>
      <c r="EY549" s="69"/>
      <c r="EZ549" s="69"/>
      <c r="FA549" s="69"/>
      <c r="FB549" s="73"/>
      <c r="FH549" s="84">
        <f t="shared" si="401"/>
        <v>0</v>
      </c>
      <c r="FI549" s="84">
        <f t="shared" si="402"/>
        <v>1</v>
      </c>
      <c r="FJ549" s="85" t="s">
        <v>2086</v>
      </c>
    </row>
    <row r="550" spans="100:166" x14ac:dyDescent="0.25">
      <c r="CV550" s="84">
        <f t="shared" ca="1" si="400"/>
        <v>1</v>
      </c>
      <c r="CW550" s="58" t="str">
        <f>'Goblin Town'!W70</f>
        <v/>
      </c>
      <c r="DC550" s="84">
        <f t="shared" si="399"/>
        <v>1</v>
      </c>
      <c r="EE550" s="65"/>
      <c r="EH550" s="62"/>
      <c r="EI550" s="63"/>
      <c r="EJ550" s="64"/>
      <c r="EO550" s="65"/>
      <c r="EP550" s="65"/>
      <c r="EQ550" s="69"/>
      <c r="ER550" s="69"/>
      <c r="ES550" s="69"/>
      <c r="ET550" s="78"/>
      <c r="EU550" s="69"/>
      <c r="EV550" s="69"/>
      <c r="EW550" s="69"/>
      <c r="EX550" s="69"/>
      <c r="EY550" s="69"/>
      <c r="EZ550" s="69"/>
      <c r="FA550" s="69"/>
      <c r="FB550" s="73"/>
      <c r="FH550" s="84">
        <f t="shared" si="401"/>
        <v>0</v>
      </c>
      <c r="FI550" s="84">
        <f t="shared" si="402"/>
        <v>1</v>
      </c>
      <c r="FJ550" s="85" t="s">
        <v>1691</v>
      </c>
    </row>
    <row r="551" spans="100:166" x14ac:dyDescent="0.25">
      <c r="CV551" s="84">
        <f t="shared" ca="1" si="400"/>
        <v>1</v>
      </c>
      <c r="CW551" s="58" t="str">
        <f>'Goblin Town'!W71</f>
        <v/>
      </c>
      <c r="DC551" s="84">
        <f t="shared" si="399"/>
        <v>1</v>
      </c>
      <c r="DD551">
        <f>'Dark Denizens of Mirkwood'!AP3</f>
        <v>0</v>
      </c>
      <c r="DE551" t="str">
        <f>'Dark Denizens of Mirkwood'!AA3</f>
        <v>Mirkwood Spider</v>
      </c>
      <c r="DF551" t="str">
        <f>'Dark Denizens of Mirkwood'!CA3</f>
        <v>-</v>
      </c>
      <c r="EE551" s="65"/>
      <c r="EH551" s="62"/>
      <c r="EI551" s="63"/>
      <c r="EJ551" s="64"/>
      <c r="EO551" s="65"/>
      <c r="EP551" s="65"/>
      <c r="EQ551" s="69"/>
      <c r="ER551" s="69"/>
      <c r="ES551" s="69"/>
      <c r="ET551" s="78"/>
      <c r="EU551" s="69"/>
      <c r="EV551" s="69"/>
      <c r="EW551" s="69"/>
      <c r="EX551" s="69"/>
      <c r="EY551" s="69"/>
      <c r="EZ551" s="69"/>
      <c r="FA551" s="69"/>
      <c r="FB551" s="73"/>
      <c r="FH551" s="84">
        <f t="shared" si="401"/>
        <v>0</v>
      </c>
      <c r="FI551" s="84">
        <f t="shared" si="402"/>
        <v>1</v>
      </c>
      <c r="FJ551" s="85" t="s">
        <v>1692</v>
      </c>
    </row>
    <row r="552" spans="100:166" x14ac:dyDescent="0.25">
      <c r="CV552" s="84">
        <f t="shared" ca="1" si="400"/>
        <v>1</v>
      </c>
      <c r="CW552" s="58" t="str">
        <f>'Goblin Town'!W72</f>
        <v/>
      </c>
      <c r="DC552" s="84">
        <f t="shared" si="399"/>
        <v>1</v>
      </c>
      <c r="DD552" s="84">
        <f>'Dark Denizens of Mirkwood'!AP4</f>
        <v>0</v>
      </c>
      <c r="DE552" s="84" t="str">
        <f>'Dark Denizens of Mirkwood'!AA4</f>
        <v>Fell Warg</v>
      </c>
      <c r="DF552" s="84" t="str">
        <f>'Dark Denizens of Mirkwood'!CA4</f>
        <v>-</v>
      </c>
      <c r="EE552" s="65"/>
      <c r="EH552" s="62"/>
      <c r="EI552" s="63"/>
      <c r="EJ552" s="64"/>
      <c r="EO552" s="65"/>
      <c r="EP552" s="65"/>
      <c r="EQ552" s="69"/>
      <c r="ER552" s="69"/>
      <c r="ES552" s="69"/>
      <c r="ET552" s="78"/>
      <c r="EU552" s="69"/>
      <c r="EV552" s="69"/>
      <c r="EW552" s="69"/>
      <c r="EX552" s="69"/>
      <c r="EY552" s="69"/>
      <c r="EZ552" s="69"/>
      <c r="FA552" s="69"/>
      <c r="FB552" s="73"/>
      <c r="FH552" s="84">
        <f t="shared" si="401"/>
        <v>0</v>
      </c>
      <c r="FI552" s="84">
        <f t="shared" si="402"/>
        <v>1</v>
      </c>
      <c r="FJ552" s="85" t="s">
        <v>1693</v>
      </c>
    </row>
    <row r="553" spans="100:166" x14ac:dyDescent="0.25">
      <c r="CV553" s="84">
        <f t="shared" ca="1" si="400"/>
        <v>1</v>
      </c>
      <c r="CW553" s="58" t="str">
        <f>'Goblin Town'!W73</f>
        <v/>
      </c>
      <c r="DC553" s="84">
        <f t="shared" si="399"/>
        <v>1</v>
      </c>
      <c r="DD553" s="84">
        <f>'Dark Denizens of Mirkwood'!AP5</f>
        <v>0</v>
      </c>
      <c r="DE553" s="84" t="str">
        <f>'Dark Denizens of Mirkwood'!AA5</f>
        <v>Giant Spider</v>
      </c>
      <c r="DF553" s="84" t="str">
        <f>'Dark Denizens of Mirkwood'!CA5</f>
        <v>-</v>
      </c>
      <c r="EE553" s="65"/>
      <c r="EH553" s="62"/>
      <c r="EI553" s="63"/>
      <c r="EJ553" s="64"/>
      <c r="EO553" s="65"/>
      <c r="EP553" s="65"/>
      <c r="EQ553" s="69"/>
      <c r="ER553" s="69"/>
      <c r="ES553" s="69"/>
      <c r="ET553" s="78"/>
      <c r="EU553" s="69"/>
      <c r="EV553" s="69"/>
      <c r="EW553" s="69"/>
      <c r="EX553" s="69"/>
      <c r="EY553" s="69"/>
      <c r="EZ553" s="69"/>
      <c r="FA553" s="69"/>
      <c r="FB553" s="73"/>
      <c r="FH553" s="84">
        <f t="shared" si="401"/>
        <v>0</v>
      </c>
      <c r="FI553" s="84">
        <f t="shared" si="402"/>
        <v>1</v>
      </c>
      <c r="FJ553" s="85" t="s">
        <v>1694</v>
      </c>
    </row>
    <row r="554" spans="100:166" x14ac:dyDescent="0.25">
      <c r="CV554" s="84">
        <f t="shared" ca="1" si="400"/>
        <v>1</v>
      </c>
      <c r="CW554" s="58" t="str">
        <f>'Goblin Town'!W74</f>
        <v/>
      </c>
      <c r="DC554" s="84">
        <f t="shared" si="399"/>
        <v>1</v>
      </c>
      <c r="DD554" s="84">
        <f>'Dark Denizens of Mirkwood'!AP6</f>
        <v>0</v>
      </c>
      <c r="DE554" s="84" t="str">
        <f>'Dark Denizens of Mirkwood'!AA6</f>
        <v>Venom-back Spider</v>
      </c>
      <c r="DF554" s="84" t="str">
        <f>'Dark Denizens of Mirkwood'!CA6</f>
        <v>-</v>
      </c>
      <c r="EE554" s="65"/>
      <c r="EH554" s="62"/>
      <c r="EI554" s="63"/>
      <c r="EJ554" s="64"/>
      <c r="EO554" s="65"/>
      <c r="EP554" s="65"/>
      <c r="EQ554" s="69"/>
      <c r="ER554" s="69"/>
      <c r="ES554" s="69"/>
      <c r="ET554" s="78"/>
      <c r="EU554" s="69"/>
      <c r="EV554" s="69"/>
      <c r="EW554" s="69"/>
      <c r="EX554" s="69"/>
      <c r="EY554" s="69"/>
      <c r="EZ554" s="69"/>
      <c r="FA554" s="69"/>
      <c r="FB554" s="73"/>
      <c r="FH554" s="84">
        <f t="shared" si="401"/>
        <v>0</v>
      </c>
      <c r="FI554" s="84">
        <f t="shared" si="402"/>
        <v>1</v>
      </c>
      <c r="FJ554" s="85" t="str">
        <f>""</f>
        <v/>
      </c>
    </row>
    <row r="555" spans="100:166" x14ac:dyDescent="0.25">
      <c r="CV555" s="84">
        <f t="shared" ca="1" si="400"/>
        <v>1</v>
      </c>
      <c r="CW555" s="58" t="str">
        <f>'Goblin Town'!W75</f>
        <v/>
      </c>
      <c r="DC555" s="84">
        <f t="shared" si="399"/>
        <v>1</v>
      </c>
      <c r="DD555" s="84">
        <f>'Dark Denizens of Mirkwood'!AP7</f>
        <v>0</v>
      </c>
      <c r="DE555" s="84" t="str">
        <f>'Dark Denizens of Mirkwood'!AA7</f>
        <v>Bat Swarm</v>
      </c>
      <c r="DF555" s="84" t="str">
        <f>'Dark Denizens of Mirkwood'!CA7</f>
        <v>-</v>
      </c>
      <c r="EE555" s="65"/>
      <c r="EH555" s="62"/>
      <c r="EI555" s="63"/>
      <c r="EJ555" s="64"/>
      <c r="EO555" s="65"/>
      <c r="EP555" s="65"/>
      <c r="EQ555" s="69"/>
      <c r="ER555" s="69"/>
      <c r="ES555" s="69"/>
      <c r="ET555" s="78"/>
      <c r="EU555" s="69"/>
      <c r="EV555" s="69"/>
      <c r="EW555" s="69"/>
      <c r="EX555" s="69"/>
      <c r="EY555" s="69"/>
      <c r="EZ555" s="69"/>
      <c r="FA555" s="69"/>
      <c r="FB555" s="73"/>
      <c r="FH555" s="84">
        <f t="shared" si="401"/>
        <v>1</v>
      </c>
      <c r="FI555" s="84">
        <f t="shared" si="402"/>
        <v>1</v>
      </c>
      <c r="FJ555" s="85" t="s">
        <v>1695</v>
      </c>
    </row>
    <row r="556" spans="100:166" x14ac:dyDescent="0.25">
      <c r="CV556" s="84">
        <f t="shared" ca="1" si="400"/>
        <v>1</v>
      </c>
      <c r="CW556" s="58" t="str">
        <f>'Goblin Town'!W76</f>
        <v/>
      </c>
      <c r="DC556" s="84">
        <f t="shared" si="399"/>
        <v>1</v>
      </c>
      <c r="DD556" s="84"/>
      <c r="DE556" s="84"/>
      <c r="DF556" s="84"/>
      <c r="EE556" s="65"/>
      <c r="EH556" s="62"/>
      <c r="EI556" s="63"/>
      <c r="EJ556" s="64"/>
      <c r="EO556" s="65"/>
      <c r="EP556" s="65"/>
      <c r="EQ556" s="69"/>
      <c r="ER556" s="69"/>
      <c r="ES556" s="69"/>
      <c r="ET556" s="78"/>
      <c r="EU556" s="69"/>
      <c r="EV556" s="69"/>
      <c r="EW556" s="69"/>
      <c r="EX556" s="69"/>
      <c r="EY556" s="69"/>
      <c r="EZ556" s="69"/>
      <c r="FA556" s="69"/>
      <c r="FB556" s="73"/>
      <c r="FH556" s="84">
        <f t="shared" si="401"/>
        <v>0</v>
      </c>
      <c r="FI556" s="84">
        <f t="shared" si="402"/>
        <v>1</v>
      </c>
      <c r="FJ556" s="85" t="s">
        <v>1696</v>
      </c>
    </row>
    <row r="557" spans="100:166" x14ac:dyDescent="0.25">
      <c r="CV557" s="84">
        <f t="shared" ca="1" si="400"/>
        <v>1</v>
      </c>
      <c r="CW557" s="58" t="str">
        <f>'Goblin Town'!W77</f>
        <v/>
      </c>
      <c r="DC557" s="84">
        <f t="shared" si="399"/>
        <v>1</v>
      </c>
      <c r="DD557" s="84"/>
      <c r="DE557" s="84"/>
      <c r="DF557" s="84"/>
      <c r="EE557" s="65"/>
      <c r="EH557" s="62"/>
      <c r="EI557" s="63"/>
      <c r="EJ557" s="64"/>
      <c r="EO557" s="65"/>
      <c r="EP557" s="65"/>
      <c r="EQ557" s="69"/>
      <c r="ER557" s="69"/>
      <c r="ES557" s="69"/>
      <c r="ET557" s="78"/>
      <c r="EU557" s="69"/>
      <c r="EV557" s="69"/>
      <c r="EW557" s="69"/>
      <c r="EX557" s="69"/>
      <c r="EY557" s="69"/>
      <c r="EZ557" s="69"/>
      <c r="FA557" s="69"/>
      <c r="FB557" s="73"/>
      <c r="FH557" s="84">
        <f t="shared" si="401"/>
        <v>0</v>
      </c>
      <c r="FI557" s="84">
        <f t="shared" si="402"/>
        <v>1</v>
      </c>
      <c r="FJ557" s="85" t="str">
        <f>""</f>
        <v/>
      </c>
    </row>
    <row r="558" spans="100:166" x14ac:dyDescent="0.25">
      <c r="CV558" s="84">
        <f t="shared" ca="1" si="400"/>
        <v>1</v>
      </c>
      <c r="CW558" s="58" t="str">
        <f>'Goblin Town'!W78</f>
        <v/>
      </c>
      <c r="DC558" s="84">
        <f t="shared" si="399"/>
        <v>1</v>
      </c>
      <c r="EE558" s="65"/>
      <c r="EH558" s="62"/>
      <c r="EI558" s="63"/>
      <c r="EJ558" s="64"/>
      <c r="EO558" s="65"/>
      <c r="EP558" s="65"/>
      <c r="EQ558" s="69"/>
      <c r="ER558" s="69"/>
      <c r="ES558" s="69"/>
      <c r="ET558" s="78"/>
      <c r="EU558" s="69"/>
      <c r="EV558" s="69"/>
      <c r="EW558" s="69"/>
      <c r="EX558" s="69"/>
      <c r="EY558" s="69"/>
      <c r="EZ558" s="69"/>
      <c r="FA558" s="69"/>
      <c r="FB558" s="73"/>
      <c r="FH558" s="84">
        <f t="shared" si="401"/>
        <v>1</v>
      </c>
      <c r="FI558" s="84">
        <f t="shared" si="402"/>
        <v>1</v>
      </c>
      <c r="FJ558" s="85" t="s">
        <v>1697</v>
      </c>
    </row>
    <row r="559" spans="100:166" x14ac:dyDescent="0.25">
      <c r="CV559" s="84">
        <f t="shared" ca="1" si="400"/>
        <v>1</v>
      </c>
      <c r="CW559" s="58" t="str">
        <f>'Goblin Town'!W79</f>
        <v/>
      </c>
      <c r="DC559" s="84">
        <f t="shared" si="399"/>
        <v>1</v>
      </c>
      <c r="EE559" s="65"/>
      <c r="EH559" s="62"/>
      <c r="EI559" s="63"/>
      <c r="EJ559" s="64"/>
      <c r="EO559" s="65"/>
      <c r="EP559" s="65"/>
      <c r="EQ559" s="69"/>
      <c r="ER559" s="69"/>
      <c r="ES559" s="69"/>
      <c r="ET559" s="78"/>
      <c r="EU559" s="69"/>
      <c r="EV559" s="69"/>
      <c r="EW559" s="69"/>
      <c r="EX559" s="69"/>
      <c r="EY559" s="69"/>
      <c r="EZ559" s="69"/>
      <c r="FA559" s="69"/>
      <c r="FB559" s="73"/>
      <c r="FH559" s="84">
        <f t="shared" si="401"/>
        <v>0</v>
      </c>
      <c r="FI559" s="84">
        <f t="shared" si="402"/>
        <v>1</v>
      </c>
      <c r="FJ559" s="85" t="s">
        <v>1698</v>
      </c>
    </row>
    <row r="560" spans="100:166" x14ac:dyDescent="0.25">
      <c r="CV560" s="84">
        <f t="shared" ca="1" si="400"/>
        <v>1</v>
      </c>
      <c r="CW560" s="58" t="str">
        <f>'Goblin Town'!W80</f>
        <v/>
      </c>
      <c r="DC560" s="84">
        <f t="shared" si="399"/>
        <v>1</v>
      </c>
      <c r="EE560" s="65"/>
      <c r="EH560" s="62"/>
      <c r="EI560" s="63"/>
      <c r="EJ560" s="64"/>
      <c r="EO560" s="65"/>
      <c r="EP560" s="65"/>
      <c r="EQ560" s="69"/>
      <c r="ER560" s="69"/>
      <c r="ES560" s="69"/>
      <c r="ET560" s="78"/>
      <c r="EU560" s="69"/>
      <c r="EV560" s="69"/>
      <c r="EW560" s="69"/>
      <c r="EX560" s="69"/>
      <c r="EY560" s="69"/>
      <c r="EZ560" s="69"/>
      <c r="FA560" s="69"/>
      <c r="FB560" s="73"/>
      <c r="FH560" s="84">
        <f t="shared" si="401"/>
        <v>0</v>
      </c>
      <c r="FI560" s="84">
        <f t="shared" si="402"/>
        <v>1</v>
      </c>
      <c r="FJ560" s="85" t="s">
        <v>1699</v>
      </c>
    </row>
    <row r="561" spans="100:166" x14ac:dyDescent="0.25">
      <c r="CV561" s="84">
        <f t="shared" ca="1" si="400"/>
        <v>1</v>
      </c>
      <c r="CW561" s="84" t="str">
        <f ca="1">IF(CW563="","",CX561)</f>
        <v/>
      </c>
      <c r="CX561" s="59" t="s">
        <v>1778</v>
      </c>
      <c r="DC561" s="84">
        <f t="shared" si="399"/>
        <v>1</v>
      </c>
      <c r="EE561" s="65"/>
      <c r="EH561" s="62"/>
      <c r="EI561" s="63"/>
      <c r="EJ561" s="64"/>
      <c r="EO561" s="65"/>
      <c r="EP561" s="65"/>
      <c r="EQ561" s="69"/>
      <c r="ER561" s="69"/>
      <c r="ES561" s="69"/>
      <c r="ET561" s="78"/>
      <c r="EU561" s="69"/>
      <c r="EV561" s="69"/>
      <c r="EW561" s="69"/>
      <c r="EX561" s="69"/>
      <c r="EY561" s="69"/>
      <c r="EZ561" s="69"/>
      <c r="FA561" s="69"/>
      <c r="FB561" s="73"/>
      <c r="FH561" s="84">
        <f t="shared" si="401"/>
        <v>0</v>
      </c>
      <c r="FI561" s="84">
        <f t="shared" si="402"/>
        <v>1</v>
      </c>
      <c r="FJ561" s="85" t="str">
        <f>""</f>
        <v/>
      </c>
    </row>
    <row r="562" spans="100:166" x14ac:dyDescent="0.25">
      <c r="CV562" s="84">
        <f t="shared" ca="1" si="400"/>
        <v>1</v>
      </c>
      <c r="CW562" s="84" t="str">
        <f ca="1">IF(CW563="","",CX562)</f>
        <v/>
      </c>
      <c r="CX562" s="59" t="s">
        <v>546</v>
      </c>
      <c r="DC562" s="84">
        <f t="shared" si="399"/>
        <v>1</v>
      </c>
      <c r="EE562" s="65"/>
      <c r="EH562" s="62"/>
      <c r="EI562" s="63"/>
      <c r="EJ562" s="64"/>
      <c r="EO562" s="65"/>
      <c r="EP562" s="65"/>
      <c r="EQ562" s="69"/>
      <c r="ER562" s="69"/>
      <c r="ES562" s="69"/>
      <c r="ET562" s="78"/>
      <c r="EU562" s="69"/>
      <c r="EV562" s="69"/>
      <c r="EW562" s="69"/>
      <c r="EX562" s="69"/>
      <c r="EY562" s="69"/>
      <c r="EZ562" s="69"/>
      <c r="FA562" s="69"/>
      <c r="FB562" s="73"/>
      <c r="FH562" s="84">
        <f t="shared" si="401"/>
        <v>1</v>
      </c>
      <c r="FI562" s="84">
        <f t="shared" si="402"/>
        <v>1</v>
      </c>
      <c r="FJ562" s="85" t="s">
        <v>1700</v>
      </c>
    </row>
    <row r="563" spans="100:166" x14ac:dyDescent="0.25">
      <c r="CV563" s="84">
        <f t="shared" ca="1" si="400"/>
        <v>1</v>
      </c>
      <c r="CW563" s="58" t="str">
        <f ca="1">'The Trolls'!W3</f>
        <v/>
      </c>
      <c r="DC563" s="84">
        <f t="shared" si="399"/>
        <v>1</v>
      </c>
      <c r="EE563" s="65"/>
      <c r="EH563" s="62"/>
      <c r="EI563" s="63"/>
      <c r="EJ563" s="64"/>
      <c r="EO563" s="65"/>
      <c r="EP563" s="65"/>
      <c r="EQ563" s="69"/>
      <c r="ER563" s="69"/>
      <c r="ES563" s="69"/>
      <c r="ET563" s="78"/>
      <c r="EU563" s="69"/>
      <c r="EV563" s="69"/>
      <c r="EW563" s="69"/>
      <c r="EX563" s="69"/>
      <c r="EY563" s="69"/>
      <c r="EZ563" s="69"/>
      <c r="FA563" s="69"/>
      <c r="FB563" s="73"/>
      <c r="FH563" s="84">
        <f t="shared" si="401"/>
        <v>0</v>
      </c>
      <c r="FI563" s="84">
        <f t="shared" si="402"/>
        <v>1</v>
      </c>
      <c r="FJ563" s="85" t="s">
        <v>1701</v>
      </c>
    </row>
    <row r="564" spans="100:166" x14ac:dyDescent="0.25">
      <c r="CV564" s="84">
        <f t="shared" ca="1" si="400"/>
        <v>1</v>
      </c>
      <c r="CW564" s="58" t="str">
        <f ca="1">'The Trolls'!W4</f>
        <v/>
      </c>
      <c r="DC564" s="84">
        <f t="shared" si="399"/>
        <v>1</v>
      </c>
      <c r="EE564" s="65"/>
      <c r="EH564" s="62"/>
      <c r="EI564" s="63"/>
      <c r="EJ564" s="64"/>
      <c r="EO564" s="65"/>
      <c r="EP564" s="65"/>
      <c r="EQ564" s="69"/>
      <c r="ER564" s="69"/>
      <c r="ES564" s="69"/>
      <c r="ET564" s="78"/>
      <c r="EU564" s="69"/>
      <c r="EV564" s="69"/>
      <c r="EW564" s="69"/>
      <c r="EX564" s="69"/>
      <c r="EY564" s="69"/>
      <c r="EZ564" s="69"/>
      <c r="FA564" s="69"/>
      <c r="FB564" s="73"/>
      <c r="FH564" s="84">
        <f t="shared" si="401"/>
        <v>0</v>
      </c>
      <c r="FI564" s="84">
        <f t="shared" si="402"/>
        <v>1</v>
      </c>
      <c r="FJ564" s="85" t="s">
        <v>1702</v>
      </c>
    </row>
    <row r="565" spans="100:166" x14ac:dyDescent="0.25">
      <c r="CV565" s="84">
        <f t="shared" ca="1" si="400"/>
        <v>1</v>
      </c>
      <c r="CW565" s="58" t="str">
        <f ca="1">'The Trolls'!W5</f>
        <v/>
      </c>
      <c r="DC565" s="84">
        <f t="shared" si="399"/>
        <v>1</v>
      </c>
      <c r="EE565" s="65"/>
      <c r="EH565" s="62"/>
      <c r="EI565" s="63"/>
      <c r="EJ565" s="64"/>
      <c r="EO565" s="65"/>
      <c r="EP565" s="65"/>
      <c r="EQ565" s="69"/>
      <c r="ER565" s="69"/>
      <c r="ES565" s="69"/>
      <c r="ET565" s="78"/>
      <c r="EU565" s="69"/>
      <c r="EV565" s="69"/>
      <c r="EW565" s="69"/>
      <c r="EX565" s="69"/>
      <c r="EY565" s="69"/>
      <c r="EZ565" s="69"/>
      <c r="FA565" s="69"/>
      <c r="FB565" s="73"/>
      <c r="FH565" s="84">
        <f t="shared" si="401"/>
        <v>0</v>
      </c>
      <c r="FI565" s="84">
        <f t="shared" si="402"/>
        <v>1</v>
      </c>
      <c r="FJ565" s="85" t="str">
        <f>""</f>
        <v/>
      </c>
    </row>
    <row r="566" spans="100:166" x14ac:dyDescent="0.25">
      <c r="CV566" s="84">
        <f t="shared" ca="1" si="400"/>
        <v>1</v>
      </c>
      <c r="CW566" s="58" t="str">
        <f ca="1">'The Trolls'!W6</f>
        <v/>
      </c>
      <c r="DC566" s="84">
        <f t="shared" si="399"/>
        <v>1</v>
      </c>
      <c r="EE566" s="65"/>
      <c r="EH566" s="62"/>
      <c r="EI566" s="63"/>
      <c r="EJ566" s="64"/>
      <c r="EO566" s="65"/>
      <c r="EP566" s="65"/>
      <c r="EQ566" s="69"/>
      <c r="ER566" s="69"/>
      <c r="ES566" s="69"/>
      <c r="ET566" s="78"/>
      <c r="EU566" s="69"/>
      <c r="EV566" s="69"/>
      <c r="EW566" s="69"/>
      <c r="EX566" s="69"/>
      <c r="EY566" s="69"/>
      <c r="EZ566" s="69"/>
      <c r="FA566" s="69"/>
      <c r="FB566" s="73"/>
      <c r="FH566" s="84">
        <f t="shared" si="401"/>
        <v>1</v>
      </c>
      <c r="FI566" s="84">
        <f t="shared" si="402"/>
        <v>1</v>
      </c>
      <c r="FJ566" s="85" t="s">
        <v>1703</v>
      </c>
    </row>
    <row r="567" spans="100:166" x14ac:dyDescent="0.25">
      <c r="CV567" s="84">
        <f t="shared" ca="1" si="400"/>
        <v>1</v>
      </c>
      <c r="CW567" s="58" t="str">
        <f ca="1">'The Trolls'!W7</f>
        <v/>
      </c>
      <c r="DC567" s="84">
        <f t="shared" si="399"/>
        <v>1</v>
      </c>
      <c r="EE567" s="65"/>
      <c r="EH567" s="62"/>
      <c r="EI567" s="63"/>
      <c r="EJ567" s="64"/>
      <c r="EO567" s="65"/>
      <c r="EP567" s="65"/>
      <c r="EQ567" s="69"/>
      <c r="ER567" s="69"/>
      <c r="ES567" s="69"/>
      <c r="ET567" s="78"/>
      <c r="EU567" s="69"/>
      <c r="EV567" s="69"/>
      <c r="EW567" s="69"/>
      <c r="EX567" s="69"/>
      <c r="EY567" s="69"/>
      <c r="EZ567" s="69"/>
      <c r="FA567" s="69"/>
      <c r="FB567" s="73"/>
      <c r="FH567" s="84">
        <f t="shared" si="401"/>
        <v>0</v>
      </c>
      <c r="FI567" s="84">
        <f t="shared" si="402"/>
        <v>1</v>
      </c>
      <c r="FJ567" s="85" t="s">
        <v>1704</v>
      </c>
    </row>
    <row r="568" spans="100:166" x14ac:dyDescent="0.25">
      <c r="CV568" s="84">
        <f t="shared" ca="1" si="400"/>
        <v>1</v>
      </c>
      <c r="CW568" s="58" t="str">
        <f ca="1">'The Trolls'!W8</f>
        <v/>
      </c>
      <c r="DC568" s="84">
        <f t="shared" si="399"/>
        <v>1</v>
      </c>
      <c r="EE568" s="65"/>
      <c r="EH568" s="62"/>
      <c r="EI568" s="63"/>
      <c r="EJ568" s="64"/>
      <c r="EO568" s="65"/>
      <c r="EP568" s="65"/>
      <c r="EQ568" s="69"/>
      <c r="ER568" s="69"/>
      <c r="ES568" s="69"/>
      <c r="ET568" s="78"/>
      <c r="EU568" s="69"/>
      <c r="EV568" s="69"/>
      <c r="EW568" s="69"/>
      <c r="EX568" s="69"/>
      <c r="EY568" s="69"/>
      <c r="EZ568" s="69"/>
      <c r="FA568" s="69"/>
      <c r="FB568" s="73"/>
      <c r="FH568" s="84">
        <f t="shared" si="401"/>
        <v>0</v>
      </c>
      <c r="FI568" s="84">
        <f t="shared" si="402"/>
        <v>1</v>
      </c>
      <c r="FJ568" s="85" t="s">
        <v>1705</v>
      </c>
    </row>
    <row r="569" spans="100:166" x14ac:dyDescent="0.25">
      <c r="CV569" s="84">
        <f t="shared" ca="1" si="400"/>
        <v>1</v>
      </c>
      <c r="CW569" s="58" t="str">
        <f ca="1">'The Trolls'!W9</f>
        <v/>
      </c>
      <c r="DC569" s="84">
        <f t="shared" si="399"/>
        <v>1</v>
      </c>
      <c r="EE569" s="65"/>
      <c r="EH569" s="62"/>
      <c r="EI569" s="63"/>
      <c r="EJ569" s="64"/>
      <c r="EO569" s="65"/>
      <c r="EP569" s="65"/>
      <c r="EQ569" s="69"/>
      <c r="ER569" s="69"/>
      <c r="ES569" s="69"/>
      <c r="ET569" s="78"/>
      <c r="EU569" s="69"/>
      <c r="EV569" s="69"/>
      <c r="EW569" s="69"/>
      <c r="EX569" s="69"/>
      <c r="EY569" s="69"/>
      <c r="EZ569" s="69"/>
      <c r="FA569" s="69"/>
      <c r="FB569" s="73"/>
      <c r="FH569" s="84">
        <f t="shared" ref="FH569:FH591" si="403">IF(FJ569="",0,IF(COUNT(FIND(FJ569,$FK$1))=1,2,IF(FJ568="",1,0)))</f>
        <v>0</v>
      </c>
      <c r="FI569" s="84">
        <f t="shared" ref="FI569:FI591" si="404">IF(FH568=2,FI568+1,IF(FJ567="",FI568,IF(FI568-FI567=1,FI568+1,FI568)))</f>
        <v>1</v>
      </c>
      <c r="FJ569" s="85" t="s">
        <v>2341</v>
      </c>
    </row>
    <row r="570" spans="100:166" x14ac:dyDescent="0.25">
      <c r="CV570" s="84">
        <f t="shared" ca="1" si="400"/>
        <v>1</v>
      </c>
      <c r="CW570" s="58" t="str">
        <f ca="1">'The Trolls'!W10</f>
        <v/>
      </c>
      <c r="DC570" s="84">
        <f t="shared" si="399"/>
        <v>1</v>
      </c>
      <c r="EE570" s="65"/>
      <c r="EH570" s="62"/>
      <c r="EI570" s="63"/>
      <c r="EJ570" s="64"/>
      <c r="EO570" s="65"/>
      <c r="EP570" s="65"/>
      <c r="EQ570" s="69"/>
      <c r="ER570" s="69"/>
      <c r="ES570" s="69"/>
      <c r="ET570" s="78"/>
      <c r="EU570" s="69"/>
      <c r="EV570" s="69"/>
      <c r="EW570" s="69"/>
      <c r="EX570" s="69"/>
      <c r="EY570" s="69"/>
      <c r="EZ570" s="69"/>
      <c r="FA570" s="69"/>
      <c r="FB570" s="73"/>
      <c r="FH570" s="84">
        <f t="shared" si="403"/>
        <v>0</v>
      </c>
      <c r="FI570" s="84">
        <f t="shared" si="404"/>
        <v>1</v>
      </c>
      <c r="FJ570" s="85" t="str">
        <f>""</f>
        <v/>
      </c>
    </row>
    <row r="571" spans="100:166" x14ac:dyDescent="0.25">
      <c r="CV571" s="84">
        <f t="shared" ca="1" si="400"/>
        <v>1</v>
      </c>
      <c r="CW571" s="58" t="str">
        <f ca="1">'The Trolls'!W11</f>
        <v/>
      </c>
      <c r="DC571" s="84">
        <f t="shared" si="399"/>
        <v>1</v>
      </c>
      <c r="EE571" s="65"/>
      <c r="EH571" s="62"/>
      <c r="EI571" s="63"/>
      <c r="EJ571" s="64"/>
      <c r="EO571" s="65"/>
      <c r="EP571" s="65"/>
      <c r="EQ571" s="69"/>
      <c r="ER571" s="69"/>
      <c r="ES571" s="69"/>
      <c r="ET571" s="78"/>
      <c r="EU571" s="69"/>
      <c r="EV571" s="69"/>
      <c r="EW571" s="69"/>
      <c r="EX571" s="69"/>
      <c r="EY571" s="69"/>
      <c r="EZ571" s="69"/>
      <c r="FA571" s="69"/>
      <c r="FB571" s="73"/>
      <c r="FH571" s="84">
        <f t="shared" si="403"/>
        <v>1</v>
      </c>
      <c r="FI571" s="84">
        <f t="shared" si="404"/>
        <v>1</v>
      </c>
      <c r="FJ571" s="85" t="s">
        <v>1706</v>
      </c>
    </row>
    <row r="572" spans="100:166" x14ac:dyDescent="0.25">
      <c r="CV572" s="84">
        <f t="shared" ca="1" si="400"/>
        <v>1</v>
      </c>
      <c r="CW572" s="58" t="str">
        <f ca="1">'The Trolls'!W12</f>
        <v/>
      </c>
      <c r="DC572" s="84">
        <f t="shared" si="399"/>
        <v>1</v>
      </c>
      <c r="EE572" s="65"/>
      <c r="EH572" s="62"/>
      <c r="EI572" s="63"/>
      <c r="EJ572" s="64"/>
      <c r="EO572" s="65"/>
      <c r="EP572" s="65"/>
      <c r="EQ572" s="69"/>
      <c r="ER572" s="69"/>
      <c r="ES572" s="69"/>
      <c r="ET572" s="78"/>
      <c r="EU572" s="69"/>
      <c r="EV572" s="69"/>
      <c r="EW572" s="69"/>
      <c r="EX572" s="69"/>
      <c r="EY572" s="69"/>
      <c r="EZ572" s="69"/>
      <c r="FA572" s="69"/>
      <c r="FB572" s="73"/>
      <c r="FH572" s="84">
        <f t="shared" si="403"/>
        <v>0</v>
      </c>
      <c r="FI572" s="84">
        <f t="shared" si="404"/>
        <v>1</v>
      </c>
      <c r="FJ572" s="85" t="s">
        <v>1707</v>
      </c>
    </row>
    <row r="573" spans="100:166" x14ac:dyDescent="0.25">
      <c r="CV573" s="84">
        <f t="shared" ca="1" si="400"/>
        <v>1</v>
      </c>
      <c r="CW573" s="58" t="str">
        <f ca="1">'The Trolls'!W13</f>
        <v/>
      </c>
      <c r="DC573" s="84">
        <f t="shared" si="399"/>
        <v>1</v>
      </c>
      <c r="EE573" s="65"/>
      <c r="EH573" s="62"/>
      <c r="EI573" s="63"/>
      <c r="EJ573" s="64"/>
      <c r="EO573" s="65"/>
      <c r="EP573" s="65"/>
      <c r="EQ573" s="69"/>
      <c r="ER573" s="69"/>
      <c r="ES573" s="69"/>
      <c r="ET573" s="78"/>
      <c r="EU573" s="69"/>
      <c r="EV573" s="69"/>
      <c r="EW573" s="69"/>
      <c r="EX573" s="69"/>
      <c r="EY573" s="69"/>
      <c r="EZ573" s="69"/>
      <c r="FA573" s="69"/>
      <c r="FB573" s="73"/>
      <c r="FH573" s="84">
        <f t="shared" si="403"/>
        <v>0</v>
      </c>
      <c r="FI573" s="84">
        <f t="shared" si="404"/>
        <v>1</v>
      </c>
      <c r="FJ573" s="85" t="s">
        <v>2946</v>
      </c>
    </row>
    <row r="574" spans="100:166" x14ac:dyDescent="0.25">
      <c r="CV574" s="84">
        <f t="shared" ca="1" si="400"/>
        <v>1</v>
      </c>
      <c r="CW574" s="58" t="str">
        <f ca="1">'The Trolls'!W14</f>
        <v/>
      </c>
      <c r="DC574" s="84">
        <f t="shared" si="399"/>
        <v>1</v>
      </c>
      <c r="EE574" s="65"/>
      <c r="EH574" s="62"/>
      <c r="EI574" s="63"/>
      <c r="EJ574" s="64"/>
      <c r="EO574" s="65"/>
      <c r="EP574" s="65"/>
      <c r="EQ574" s="69"/>
      <c r="ER574" s="69"/>
      <c r="ES574" s="69"/>
      <c r="ET574" s="78"/>
      <c r="EU574" s="69"/>
      <c r="EV574" s="69"/>
      <c r="EW574" s="69"/>
      <c r="EX574" s="69"/>
      <c r="EY574" s="69"/>
      <c r="EZ574" s="69"/>
      <c r="FA574" s="69"/>
      <c r="FB574" s="73"/>
      <c r="FH574" s="84">
        <f t="shared" si="403"/>
        <v>0</v>
      </c>
      <c r="FI574" s="84">
        <f t="shared" si="404"/>
        <v>1</v>
      </c>
      <c r="FJ574" s="85" t="str">
        <f>""</f>
        <v/>
      </c>
    </row>
    <row r="575" spans="100:166" x14ac:dyDescent="0.25">
      <c r="CV575" s="84">
        <f t="shared" ca="1" si="400"/>
        <v>1</v>
      </c>
      <c r="CW575" s="58" t="str">
        <f ca="1">'The Trolls'!W15</f>
        <v/>
      </c>
      <c r="DC575" s="84">
        <f t="shared" ref="DC575:DC638" si="405">IF(DD574=0,DC574,DC574+1)</f>
        <v>1</v>
      </c>
      <c r="EE575" s="65"/>
      <c r="EH575" s="62"/>
      <c r="EI575" s="63"/>
      <c r="EJ575" s="64"/>
      <c r="EO575" s="65"/>
      <c r="EP575" s="65"/>
      <c r="EQ575" s="69"/>
      <c r="ER575" s="69"/>
      <c r="ES575" s="69"/>
      <c r="ET575" s="78"/>
      <c r="EU575" s="69"/>
      <c r="EV575" s="69"/>
      <c r="EW575" s="69"/>
      <c r="EX575" s="69"/>
      <c r="EY575" s="69"/>
      <c r="EZ575" s="69"/>
      <c r="FA575" s="69"/>
      <c r="FB575" s="73"/>
      <c r="FH575" s="84">
        <f t="shared" si="403"/>
        <v>1</v>
      </c>
      <c r="FI575" s="84">
        <f t="shared" si="404"/>
        <v>1</v>
      </c>
      <c r="FJ575" s="85" t="s">
        <v>1708</v>
      </c>
    </row>
    <row r="576" spans="100:166" x14ac:dyDescent="0.25">
      <c r="CV576" s="84">
        <f t="shared" ca="1" si="400"/>
        <v>1</v>
      </c>
      <c r="CW576" s="58" t="str">
        <f ca="1">'The Trolls'!W16</f>
        <v/>
      </c>
      <c r="DC576" s="84">
        <f t="shared" si="405"/>
        <v>1</v>
      </c>
      <c r="EE576" s="65"/>
      <c r="EH576" s="62"/>
      <c r="EI576" s="63"/>
      <c r="EJ576" s="64"/>
      <c r="EO576" s="65"/>
      <c r="EP576" s="65"/>
      <c r="EQ576" s="69"/>
      <c r="ER576" s="69"/>
      <c r="ES576" s="69"/>
      <c r="ET576" s="78"/>
      <c r="EU576" s="69"/>
      <c r="EV576" s="69"/>
      <c r="EW576" s="69"/>
      <c r="EX576" s="69"/>
      <c r="EY576" s="69"/>
      <c r="EZ576" s="69"/>
      <c r="FA576" s="69"/>
      <c r="FB576" s="73"/>
      <c r="FH576" s="84">
        <f t="shared" si="403"/>
        <v>0</v>
      </c>
      <c r="FI576" s="84">
        <f t="shared" si="404"/>
        <v>1</v>
      </c>
      <c r="FJ576" s="85" t="s">
        <v>1709</v>
      </c>
    </row>
    <row r="577" spans="100:166" x14ac:dyDescent="0.25">
      <c r="CV577" s="84">
        <f t="shared" ca="1" si="400"/>
        <v>1</v>
      </c>
      <c r="CW577" s="58" t="str">
        <f ca="1">'The Trolls'!W17</f>
        <v/>
      </c>
      <c r="DC577" s="84">
        <f t="shared" si="405"/>
        <v>1</v>
      </c>
      <c r="EE577" s="65"/>
      <c r="EH577" s="62"/>
      <c r="EI577" s="63"/>
      <c r="EJ577" s="64"/>
      <c r="EO577" s="65"/>
      <c r="EP577" s="65"/>
      <c r="EQ577" s="69"/>
      <c r="ER577" s="69"/>
      <c r="ES577" s="69"/>
      <c r="ET577" s="78"/>
      <c r="EU577" s="69"/>
      <c r="EV577" s="69"/>
      <c r="EW577" s="69"/>
      <c r="EX577" s="69"/>
      <c r="EY577" s="69"/>
      <c r="EZ577" s="69"/>
      <c r="FA577" s="69"/>
      <c r="FB577" s="73"/>
      <c r="FH577" s="84">
        <f t="shared" si="403"/>
        <v>0</v>
      </c>
      <c r="FI577" s="84">
        <f t="shared" si="404"/>
        <v>1</v>
      </c>
      <c r="FJ577" s="85" t="str">
        <f>""</f>
        <v/>
      </c>
    </row>
    <row r="578" spans="100:166" x14ac:dyDescent="0.25">
      <c r="CV578" s="84">
        <f t="shared" ca="1" si="400"/>
        <v>1</v>
      </c>
      <c r="CW578" s="58" t="str">
        <f ca="1">'The Trolls'!W18</f>
        <v/>
      </c>
      <c r="DC578" s="84">
        <f t="shared" si="405"/>
        <v>1</v>
      </c>
      <c r="EE578" s="65"/>
      <c r="EH578" s="62"/>
      <c r="EI578" s="63"/>
      <c r="EJ578" s="64"/>
      <c r="EO578" s="65"/>
      <c r="EP578" s="65"/>
      <c r="EQ578" s="69"/>
      <c r="ER578" s="69"/>
      <c r="ES578" s="69"/>
      <c r="ET578" s="78"/>
      <c r="EU578" s="69"/>
      <c r="EV578" s="69"/>
      <c r="EW578" s="69"/>
      <c r="EX578" s="69"/>
      <c r="EY578" s="69"/>
      <c r="EZ578" s="69"/>
      <c r="FA578" s="69"/>
      <c r="FB578" s="73"/>
      <c r="FH578" s="84">
        <f t="shared" si="403"/>
        <v>1</v>
      </c>
      <c r="FI578" s="84">
        <f t="shared" si="404"/>
        <v>1</v>
      </c>
      <c r="FJ578" s="85" t="s">
        <v>1157</v>
      </c>
    </row>
    <row r="579" spans="100:166" x14ac:dyDescent="0.25">
      <c r="CV579" s="84">
        <f t="shared" ref="CV579:CV642" ca="1" si="406">IF(CW578="",CV578,CV578+1)</f>
        <v>1</v>
      </c>
      <c r="CW579" s="58" t="str">
        <f ca="1">'The Trolls'!W19</f>
        <v/>
      </c>
      <c r="DC579" s="84">
        <f t="shared" si="405"/>
        <v>1</v>
      </c>
      <c r="EE579" s="65"/>
      <c r="EH579" s="62"/>
      <c r="EI579" s="63"/>
      <c r="EJ579" s="64"/>
      <c r="EO579" s="65"/>
      <c r="EP579" s="65"/>
      <c r="EQ579" s="69"/>
      <c r="ER579" s="69"/>
      <c r="ES579" s="69"/>
      <c r="ET579" s="78"/>
      <c r="EU579" s="69"/>
      <c r="EV579" s="69"/>
      <c r="EW579" s="69"/>
      <c r="EX579" s="69"/>
      <c r="EY579" s="69"/>
      <c r="EZ579" s="69"/>
      <c r="FA579" s="69"/>
      <c r="FB579" s="73"/>
      <c r="FH579" s="84">
        <f t="shared" si="403"/>
        <v>0</v>
      </c>
      <c r="FI579" s="84">
        <f t="shared" si="404"/>
        <v>1</v>
      </c>
      <c r="FJ579" s="85" t="s">
        <v>1516</v>
      </c>
    </row>
    <row r="580" spans="100:166" x14ac:dyDescent="0.25">
      <c r="CV580" s="84">
        <f t="shared" ca="1" si="406"/>
        <v>1</v>
      </c>
      <c r="CW580" s="58" t="str">
        <f ca="1">'The Trolls'!W20</f>
        <v/>
      </c>
      <c r="DC580" s="84">
        <f t="shared" si="405"/>
        <v>1</v>
      </c>
      <c r="EE580" s="65"/>
      <c r="EH580" s="62"/>
      <c r="EI580" s="63"/>
      <c r="EJ580" s="64"/>
      <c r="EO580" s="65"/>
      <c r="EP580" s="65"/>
      <c r="EQ580" s="69"/>
      <c r="ER580" s="69"/>
      <c r="ES580" s="69"/>
      <c r="ET580" s="78"/>
      <c r="EU580" s="69"/>
      <c r="EV580" s="69"/>
      <c r="EW580" s="69"/>
      <c r="EX580" s="69"/>
      <c r="EY580" s="69"/>
      <c r="EZ580" s="69"/>
      <c r="FA580" s="69"/>
      <c r="FB580" s="73"/>
      <c r="FH580" s="84">
        <f t="shared" si="403"/>
        <v>0</v>
      </c>
      <c r="FI580" s="84">
        <f t="shared" si="404"/>
        <v>1</v>
      </c>
      <c r="FJ580" s="85" t="s">
        <v>1517</v>
      </c>
    </row>
    <row r="581" spans="100:166" x14ac:dyDescent="0.25">
      <c r="CV581" s="84">
        <f t="shared" ca="1" si="406"/>
        <v>1</v>
      </c>
      <c r="CW581" s="58" t="str">
        <f ca="1">'The Trolls'!W21</f>
        <v/>
      </c>
      <c r="DC581" s="84">
        <f t="shared" si="405"/>
        <v>1</v>
      </c>
      <c r="EE581" s="65"/>
      <c r="EH581" s="62"/>
      <c r="EI581" s="63"/>
      <c r="EJ581" s="64"/>
      <c r="EO581" s="65"/>
      <c r="EP581" s="65"/>
      <c r="EQ581" s="69"/>
      <c r="ER581" s="69"/>
      <c r="ES581" s="69"/>
      <c r="ET581" s="78"/>
      <c r="EU581" s="69"/>
      <c r="EV581" s="69"/>
      <c r="EW581" s="69"/>
      <c r="EX581" s="69"/>
      <c r="EY581" s="69"/>
      <c r="EZ581" s="69"/>
      <c r="FA581" s="69"/>
      <c r="FB581" s="73"/>
      <c r="FH581" s="84">
        <f t="shared" si="403"/>
        <v>0</v>
      </c>
      <c r="FI581" s="84">
        <f t="shared" si="404"/>
        <v>1</v>
      </c>
      <c r="FJ581" s="85" t="str">
        <f>""</f>
        <v/>
      </c>
    </row>
    <row r="582" spans="100:166" x14ac:dyDescent="0.25">
      <c r="CV582" s="84">
        <f t="shared" ca="1" si="406"/>
        <v>1</v>
      </c>
      <c r="CW582" s="58" t="str">
        <f ca="1">'The Trolls'!W22</f>
        <v/>
      </c>
      <c r="DC582" s="84">
        <f t="shared" si="405"/>
        <v>1</v>
      </c>
      <c r="EE582" s="65"/>
      <c r="EH582" s="62"/>
      <c r="EI582" s="63"/>
      <c r="EJ582" s="64"/>
      <c r="EO582" s="65"/>
      <c r="EP582" s="65"/>
      <c r="EQ582" s="69"/>
      <c r="ER582" s="69"/>
      <c r="ES582" s="69"/>
      <c r="ET582" s="78"/>
      <c r="EU582" s="69"/>
      <c r="EV582" s="69"/>
      <c r="EW582" s="69"/>
      <c r="EX582" s="69"/>
      <c r="EY582" s="69"/>
      <c r="EZ582" s="69"/>
      <c r="FA582" s="69"/>
      <c r="FB582" s="73"/>
      <c r="FH582" s="84">
        <f t="shared" si="403"/>
        <v>1</v>
      </c>
      <c r="FI582" s="84">
        <f t="shared" si="404"/>
        <v>1</v>
      </c>
      <c r="FJ582" s="85" t="s">
        <v>1710</v>
      </c>
    </row>
    <row r="583" spans="100:166" x14ac:dyDescent="0.25">
      <c r="CV583" s="84">
        <f t="shared" ca="1" si="406"/>
        <v>1</v>
      </c>
      <c r="CW583" s="58" t="str">
        <f ca="1">'The Trolls'!W23</f>
        <v/>
      </c>
      <c r="DC583" s="84">
        <f t="shared" si="405"/>
        <v>1</v>
      </c>
      <c r="EE583" s="65"/>
      <c r="EH583" s="62"/>
      <c r="EI583" s="63"/>
      <c r="EJ583" s="64"/>
      <c r="EO583" s="65"/>
      <c r="EP583" s="65"/>
      <c r="EQ583" s="69"/>
      <c r="ER583" s="69"/>
      <c r="ES583" s="69"/>
      <c r="ET583" s="78"/>
      <c r="EU583" s="69"/>
      <c r="EV583" s="69"/>
      <c r="EW583" s="69"/>
      <c r="EX583" s="69"/>
      <c r="EY583" s="69"/>
      <c r="EZ583" s="69"/>
      <c r="FA583" s="69"/>
      <c r="FB583" s="73"/>
      <c r="FH583" s="84">
        <f t="shared" si="403"/>
        <v>0</v>
      </c>
      <c r="FI583" s="84">
        <f t="shared" si="404"/>
        <v>1</v>
      </c>
      <c r="FJ583" s="85" t="s">
        <v>2087</v>
      </c>
    </row>
    <row r="584" spans="100:166" x14ac:dyDescent="0.25">
      <c r="CV584" s="84">
        <f t="shared" ca="1" si="406"/>
        <v>1</v>
      </c>
      <c r="CW584" s="58" t="str">
        <f ca="1">'The Trolls'!W24</f>
        <v/>
      </c>
      <c r="DC584" s="84">
        <f t="shared" si="405"/>
        <v>1</v>
      </c>
      <c r="EE584" s="65"/>
      <c r="EH584" s="62"/>
      <c r="EI584" s="63"/>
      <c r="EJ584" s="64"/>
      <c r="EO584" s="65"/>
      <c r="EP584" s="65"/>
      <c r="EQ584" s="69"/>
      <c r="ER584" s="69"/>
      <c r="ES584" s="69"/>
      <c r="ET584" s="78"/>
      <c r="EU584" s="69"/>
      <c r="EV584" s="69"/>
      <c r="EW584" s="69"/>
      <c r="EX584" s="69"/>
      <c r="EY584" s="69"/>
      <c r="EZ584" s="69"/>
      <c r="FA584" s="69"/>
      <c r="FB584" s="73"/>
      <c r="FH584" s="84">
        <f t="shared" si="403"/>
        <v>0</v>
      </c>
      <c r="FI584" s="84">
        <f t="shared" si="404"/>
        <v>1</v>
      </c>
      <c r="FJ584" s="85" t="s">
        <v>1711</v>
      </c>
    </row>
    <row r="585" spans="100:166" x14ac:dyDescent="0.25">
      <c r="CV585" s="84">
        <f t="shared" ca="1" si="406"/>
        <v>1</v>
      </c>
      <c r="CW585" s="58" t="str">
        <f ca="1">'The Trolls'!W25</f>
        <v/>
      </c>
      <c r="DC585" s="84">
        <f t="shared" si="405"/>
        <v>1</v>
      </c>
      <c r="EE585" s="65"/>
      <c r="EH585" s="62"/>
      <c r="EI585" s="63"/>
      <c r="EJ585" s="64"/>
      <c r="EO585" s="65"/>
      <c r="EP585" s="65"/>
      <c r="EQ585" s="69"/>
      <c r="ER585" s="69"/>
      <c r="ES585" s="69"/>
      <c r="ET585" s="78"/>
      <c r="EU585" s="69"/>
      <c r="EV585" s="69"/>
      <c r="EW585" s="69"/>
      <c r="EX585" s="69"/>
      <c r="EY585" s="69"/>
      <c r="EZ585" s="69"/>
      <c r="FA585" s="69"/>
      <c r="FB585" s="73"/>
      <c r="FH585" s="84">
        <f t="shared" si="403"/>
        <v>0</v>
      </c>
      <c r="FI585" s="84">
        <f t="shared" si="404"/>
        <v>1</v>
      </c>
      <c r="FJ585" s="85" t="str">
        <f>""</f>
        <v/>
      </c>
    </row>
    <row r="586" spans="100:166" x14ac:dyDescent="0.25">
      <c r="CV586" s="84">
        <f t="shared" ca="1" si="406"/>
        <v>1</v>
      </c>
      <c r="CW586" s="58" t="str">
        <f ca="1">'The Trolls'!W26</f>
        <v/>
      </c>
      <c r="DC586" s="84">
        <f t="shared" si="405"/>
        <v>1</v>
      </c>
      <c r="EE586" s="65"/>
      <c r="EH586" s="62"/>
      <c r="EI586" s="63"/>
      <c r="EJ586" s="64"/>
      <c r="EO586" s="65"/>
      <c r="EP586" s="65"/>
      <c r="EQ586" s="69"/>
      <c r="ER586" s="69"/>
      <c r="ES586" s="69"/>
      <c r="ET586" s="78"/>
      <c r="EU586" s="69"/>
      <c r="EV586" s="69"/>
      <c r="EW586" s="69"/>
      <c r="EX586" s="69"/>
      <c r="EY586" s="69"/>
      <c r="EZ586" s="69"/>
      <c r="FA586" s="69"/>
      <c r="FB586" s="73"/>
      <c r="FH586" s="84">
        <f t="shared" si="403"/>
        <v>1</v>
      </c>
      <c r="FI586" s="84">
        <f t="shared" si="404"/>
        <v>1</v>
      </c>
      <c r="FJ586" s="85" t="s">
        <v>1712</v>
      </c>
    </row>
    <row r="587" spans="100:166" x14ac:dyDescent="0.25">
      <c r="CV587" s="84">
        <f t="shared" ca="1" si="406"/>
        <v>1</v>
      </c>
      <c r="CW587" s="58" t="str">
        <f ca="1">'The Trolls'!W27</f>
        <v/>
      </c>
      <c r="DC587" s="84">
        <f t="shared" si="405"/>
        <v>1</v>
      </c>
      <c r="EE587" s="65"/>
      <c r="EH587" s="62"/>
      <c r="EI587" s="63"/>
      <c r="EJ587" s="64"/>
      <c r="EO587" s="65"/>
      <c r="EP587" s="65"/>
      <c r="EQ587" s="69"/>
      <c r="ER587" s="69"/>
      <c r="ES587" s="69"/>
      <c r="ET587" s="78"/>
      <c r="EU587" s="69"/>
      <c r="EV587" s="69"/>
      <c r="EW587" s="69"/>
      <c r="EX587" s="69"/>
      <c r="EY587" s="69"/>
      <c r="EZ587" s="69"/>
      <c r="FA587" s="69"/>
      <c r="FB587" s="73"/>
      <c r="FH587" s="84">
        <f t="shared" si="403"/>
        <v>0</v>
      </c>
      <c r="FI587" s="84">
        <f t="shared" si="404"/>
        <v>1</v>
      </c>
      <c r="FJ587" s="85" t="s">
        <v>1713</v>
      </c>
    </row>
    <row r="588" spans="100:166" x14ac:dyDescent="0.25">
      <c r="CV588" s="84">
        <f t="shared" ca="1" si="406"/>
        <v>1</v>
      </c>
      <c r="CW588" s="58" t="str">
        <f ca="1">'The Trolls'!W28</f>
        <v/>
      </c>
      <c r="DC588" s="84">
        <f t="shared" si="405"/>
        <v>1</v>
      </c>
      <c r="EE588" s="65"/>
      <c r="EH588" s="62"/>
      <c r="EI588" s="63"/>
      <c r="EJ588" s="64"/>
      <c r="EO588" s="65"/>
      <c r="EP588" s="65"/>
      <c r="EQ588" s="69"/>
      <c r="ER588" s="69"/>
      <c r="ES588" s="69"/>
      <c r="ET588" s="78"/>
      <c r="EU588" s="69"/>
      <c r="EV588" s="69"/>
      <c r="EW588" s="69"/>
      <c r="EX588" s="69"/>
      <c r="EY588" s="69"/>
      <c r="EZ588" s="69"/>
      <c r="FA588" s="69"/>
      <c r="FB588" s="73"/>
      <c r="FH588" s="84">
        <f t="shared" si="403"/>
        <v>0</v>
      </c>
      <c r="FI588" s="84">
        <f t="shared" si="404"/>
        <v>1</v>
      </c>
      <c r="FJ588" s="85" t="s">
        <v>1714</v>
      </c>
    </row>
    <row r="589" spans="100:166" x14ac:dyDescent="0.25">
      <c r="CV589" s="84">
        <f t="shared" ca="1" si="406"/>
        <v>1</v>
      </c>
      <c r="CW589" s="58" t="str">
        <f ca="1">'The Trolls'!W29</f>
        <v/>
      </c>
      <c r="DC589" s="84">
        <f t="shared" si="405"/>
        <v>1</v>
      </c>
      <c r="EE589" s="65"/>
      <c r="EH589" s="62"/>
      <c r="EI589" s="63"/>
      <c r="EJ589" s="64"/>
      <c r="EO589" s="65"/>
      <c r="EP589" s="65"/>
      <c r="EQ589" s="69"/>
      <c r="ER589" s="69"/>
      <c r="ES589" s="69"/>
      <c r="ET589" s="78"/>
      <c r="EU589" s="69"/>
      <c r="EV589" s="69"/>
      <c r="EW589" s="69"/>
      <c r="EX589" s="69"/>
      <c r="EY589" s="69"/>
      <c r="EZ589" s="69"/>
      <c r="FA589" s="69"/>
      <c r="FB589" s="73"/>
      <c r="FH589" s="84">
        <f t="shared" si="403"/>
        <v>0</v>
      </c>
      <c r="FI589" s="84">
        <f t="shared" si="404"/>
        <v>1</v>
      </c>
      <c r="FJ589" s="85" t="str">
        <f>""</f>
        <v/>
      </c>
    </row>
    <row r="590" spans="100:166" x14ac:dyDescent="0.25">
      <c r="CV590" s="84">
        <f t="shared" ca="1" si="406"/>
        <v>1</v>
      </c>
      <c r="CW590" s="58" t="str">
        <f ca="1">'The Trolls'!W30</f>
        <v/>
      </c>
      <c r="DC590" s="84">
        <f t="shared" si="405"/>
        <v>1</v>
      </c>
      <c r="EE590" s="65"/>
      <c r="EH590" s="62"/>
      <c r="EI590" s="63"/>
      <c r="EJ590" s="64"/>
      <c r="EO590" s="65"/>
      <c r="EP590" s="65"/>
      <c r="EQ590" s="69"/>
      <c r="ER590" s="69"/>
      <c r="ES590" s="69"/>
      <c r="ET590" s="78"/>
      <c r="EU590" s="69"/>
      <c r="EV590" s="69"/>
      <c r="EW590" s="69"/>
      <c r="EX590" s="69"/>
      <c r="EY590" s="69"/>
      <c r="EZ590" s="69"/>
      <c r="FA590" s="69"/>
      <c r="FB590" s="73"/>
      <c r="FH590" s="84">
        <f t="shared" si="403"/>
        <v>1</v>
      </c>
      <c r="FI590" s="84">
        <f t="shared" si="404"/>
        <v>1</v>
      </c>
      <c r="FJ590" s="85" t="s">
        <v>1067</v>
      </c>
    </row>
    <row r="591" spans="100:166" x14ac:dyDescent="0.25">
      <c r="CV591" s="84">
        <f t="shared" ca="1" si="406"/>
        <v>1</v>
      </c>
      <c r="CW591" s="58" t="str">
        <f ca="1">'The Trolls'!W31</f>
        <v/>
      </c>
      <c r="DC591" s="84">
        <f t="shared" si="405"/>
        <v>1</v>
      </c>
      <c r="EE591" s="65"/>
      <c r="EH591" s="62"/>
      <c r="EI591" s="63"/>
      <c r="EJ591" s="64"/>
      <c r="EO591" s="65"/>
      <c r="EP591" s="65"/>
      <c r="EQ591" s="69"/>
      <c r="ER591" s="69"/>
      <c r="ES591" s="69"/>
      <c r="ET591" s="78"/>
      <c r="EU591" s="69"/>
      <c r="EV591" s="69"/>
      <c r="EW591" s="69"/>
      <c r="EX591" s="69"/>
      <c r="EY591" s="69"/>
      <c r="EZ591" s="69"/>
      <c r="FA591" s="69"/>
      <c r="FB591" s="73"/>
      <c r="FH591" s="84">
        <f t="shared" si="403"/>
        <v>0</v>
      </c>
      <c r="FI591" s="84">
        <f t="shared" si="404"/>
        <v>1</v>
      </c>
      <c r="FJ591" s="85" t="s">
        <v>1715</v>
      </c>
    </row>
    <row r="592" spans="100:166" x14ac:dyDescent="0.25">
      <c r="CV592" s="84">
        <f t="shared" ca="1" si="406"/>
        <v>1</v>
      </c>
      <c r="CW592" s="58" t="str">
        <f ca="1">'The Trolls'!W32</f>
        <v/>
      </c>
      <c r="DC592" s="84">
        <f t="shared" si="405"/>
        <v>1</v>
      </c>
      <c r="EE592" s="65"/>
      <c r="EH592" s="62"/>
      <c r="EI592" s="63"/>
      <c r="EJ592" s="64"/>
      <c r="EO592" s="65"/>
      <c r="EP592" s="65"/>
      <c r="EQ592" s="69"/>
      <c r="ER592" s="69"/>
      <c r="ES592" s="69"/>
      <c r="ET592" s="78"/>
      <c r="EU592" s="69"/>
      <c r="EV592" s="69"/>
      <c r="EW592" s="69"/>
      <c r="EX592" s="69"/>
      <c r="EY592" s="69"/>
      <c r="EZ592" s="69"/>
      <c r="FA592" s="69"/>
      <c r="FB592" s="73"/>
      <c r="FH592" s="84">
        <f t="shared" ref="FH592:FH655" si="407">IF(FJ592="",0,IF(COUNT(FIND(FJ592,$FK$1))=1,2,IF(FJ591="",1,0)))</f>
        <v>0</v>
      </c>
      <c r="FI592" s="84">
        <f t="shared" ref="FI592:FI655" si="408">IF(FH591=2,FI591+1,IF(FJ590="",FI591,IF(FI591-FI590=1,FI591+1,FI591)))</f>
        <v>1</v>
      </c>
      <c r="FJ592" s="85" t="s">
        <v>1716</v>
      </c>
    </row>
    <row r="593" spans="100:166" x14ac:dyDescent="0.25">
      <c r="CV593" s="84">
        <f t="shared" ca="1" si="406"/>
        <v>1</v>
      </c>
      <c r="CW593" s="58" t="str">
        <f ca="1">'The Trolls'!W33</f>
        <v/>
      </c>
      <c r="DC593" s="84">
        <f t="shared" si="405"/>
        <v>1</v>
      </c>
      <c r="EE593" s="65"/>
      <c r="EH593" s="62"/>
      <c r="EI593" s="63"/>
      <c r="EJ593" s="64"/>
      <c r="EO593" s="65"/>
      <c r="EP593" s="65"/>
      <c r="EQ593" s="69"/>
      <c r="ER593" s="69"/>
      <c r="ES593" s="69"/>
      <c r="ET593" s="78"/>
      <c r="EU593" s="69"/>
      <c r="EV593" s="69"/>
      <c r="EW593" s="69"/>
      <c r="EX593" s="69"/>
      <c r="EY593" s="69"/>
      <c r="EZ593" s="69"/>
      <c r="FA593" s="69"/>
      <c r="FB593" s="73"/>
      <c r="FH593" s="84">
        <f t="shared" si="407"/>
        <v>0</v>
      </c>
      <c r="FI593" s="84">
        <f t="shared" si="408"/>
        <v>1</v>
      </c>
      <c r="FJ593" s="85" t="str">
        <f>""</f>
        <v/>
      </c>
    </row>
    <row r="594" spans="100:166" x14ac:dyDescent="0.25">
      <c r="CV594" s="84">
        <f t="shared" ca="1" si="406"/>
        <v>1</v>
      </c>
      <c r="CW594" s="58" t="str">
        <f ca="1">'The Trolls'!W34</f>
        <v/>
      </c>
      <c r="DC594" s="84">
        <f t="shared" si="405"/>
        <v>1</v>
      </c>
      <c r="EE594" s="65"/>
      <c r="EH594" s="62"/>
      <c r="EI594" s="63"/>
      <c r="EJ594" s="64"/>
      <c r="EO594" s="65"/>
      <c r="EP594" s="65"/>
      <c r="EQ594" s="69"/>
      <c r="ER594" s="69"/>
      <c r="ES594" s="69"/>
      <c r="ET594" s="78"/>
      <c r="EU594" s="69"/>
      <c r="EV594" s="69"/>
      <c r="EW594" s="69"/>
      <c r="EX594" s="69"/>
      <c r="EY594" s="69"/>
      <c r="EZ594" s="69"/>
      <c r="FA594" s="69"/>
      <c r="FB594" s="73"/>
      <c r="FH594" s="84">
        <f t="shared" si="407"/>
        <v>1</v>
      </c>
      <c r="FI594" s="84">
        <f t="shared" si="408"/>
        <v>1</v>
      </c>
      <c r="FJ594" s="83" t="s">
        <v>1950</v>
      </c>
    </row>
    <row r="595" spans="100:166" x14ac:dyDescent="0.25">
      <c r="CV595" s="84">
        <f t="shared" ca="1" si="406"/>
        <v>1</v>
      </c>
      <c r="CW595" s="58" t="str">
        <f ca="1">'The Trolls'!W35</f>
        <v/>
      </c>
      <c r="DC595" s="84">
        <f t="shared" si="405"/>
        <v>1</v>
      </c>
      <c r="EE595" s="65"/>
      <c r="EH595" s="62"/>
      <c r="EI595" s="63"/>
      <c r="EJ595" s="64"/>
      <c r="EO595" s="65"/>
      <c r="EP595" s="65"/>
      <c r="EQ595" s="69"/>
      <c r="ER595" s="69"/>
      <c r="ES595" s="69"/>
      <c r="ET595" s="78"/>
      <c r="EU595" s="69"/>
      <c r="EV595" s="69"/>
      <c r="EW595" s="69"/>
      <c r="EX595" s="69"/>
      <c r="EY595" s="69"/>
      <c r="EZ595" s="69"/>
      <c r="FA595" s="69"/>
      <c r="FB595" s="73"/>
      <c r="FH595" s="84">
        <f t="shared" si="407"/>
        <v>0</v>
      </c>
      <c r="FI595" s="84">
        <f t="shared" si="408"/>
        <v>1</v>
      </c>
      <c r="FJ595" s="83" t="s">
        <v>1951</v>
      </c>
    </row>
    <row r="596" spans="100:166" x14ac:dyDescent="0.25">
      <c r="CV596" s="84">
        <f t="shared" ca="1" si="406"/>
        <v>1</v>
      </c>
      <c r="CW596" s="58" t="str">
        <f ca="1">'The Trolls'!W36</f>
        <v/>
      </c>
      <c r="DC596" s="84">
        <f t="shared" si="405"/>
        <v>1</v>
      </c>
      <c r="EE596" s="65"/>
      <c r="EH596" s="62"/>
      <c r="EI596" s="63"/>
      <c r="EJ596" s="64"/>
      <c r="EO596" s="65"/>
      <c r="EP596" s="65"/>
      <c r="EQ596" s="69"/>
      <c r="ER596" s="69"/>
      <c r="ES596" s="69"/>
      <c r="ET596" s="78"/>
      <c r="EU596" s="69"/>
      <c r="EV596" s="69"/>
      <c r="EW596" s="69"/>
      <c r="EX596" s="69"/>
      <c r="EY596" s="69"/>
      <c r="EZ596" s="69"/>
      <c r="FA596" s="69"/>
      <c r="FB596" s="73"/>
      <c r="FH596" s="84">
        <f t="shared" si="407"/>
        <v>0</v>
      </c>
      <c r="FI596" s="84">
        <f t="shared" si="408"/>
        <v>1</v>
      </c>
      <c r="FJ596" s="83" t="s">
        <v>1952</v>
      </c>
    </row>
    <row r="597" spans="100:166" x14ac:dyDescent="0.25">
      <c r="CV597" s="84">
        <f t="shared" ca="1" si="406"/>
        <v>1</v>
      </c>
      <c r="CW597" s="58" t="str">
        <f ca="1">'The Trolls'!W37</f>
        <v/>
      </c>
      <c r="DC597" s="84">
        <f t="shared" si="405"/>
        <v>1</v>
      </c>
      <c r="EE597" s="65"/>
      <c r="EH597" s="62"/>
      <c r="EI597" s="63"/>
      <c r="EJ597" s="64"/>
      <c r="EO597" s="65"/>
      <c r="EP597" s="65"/>
      <c r="EQ597" s="69"/>
      <c r="ER597" s="69"/>
      <c r="ES597" s="69"/>
      <c r="ET597" s="78"/>
      <c r="EU597" s="69"/>
      <c r="EV597" s="69"/>
      <c r="EW597" s="69"/>
      <c r="EX597" s="69"/>
      <c r="EY597" s="69"/>
      <c r="EZ597" s="69"/>
      <c r="FA597" s="69"/>
      <c r="FB597" s="73"/>
      <c r="FH597" s="84">
        <f t="shared" si="407"/>
        <v>0</v>
      </c>
      <c r="FI597" s="84">
        <f t="shared" si="408"/>
        <v>1</v>
      </c>
      <c r="FJ597" s="85" t="str">
        <f>""</f>
        <v/>
      </c>
    </row>
    <row r="598" spans="100:166" x14ac:dyDescent="0.25">
      <c r="CV598" s="84">
        <f t="shared" ca="1" si="406"/>
        <v>1</v>
      </c>
      <c r="CW598" s="58" t="str">
        <f ca="1">'The Trolls'!W38</f>
        <v/>
      </c>
      <c r="DC598" s="84">
        <f t="shared" si="405"/>
        <v>1</v>
      </c>
      <c r="EE598" s="65"/>
      <c r="EH598" s="62"/>
      <c r="EI598" s="63"/>
      <c r="EJ598" s="64"/>
      <c r="EO598" s="65"/>
      <c r="EP598" s="65"/>
      <c r="EQ598" s="69"/>
      <c r="ER598" s="69"/>
      <c r="ES598" s="69"/>
      <c r="ET598" s="78"/>
      <c r="EU598" s="69"/>
      <c r="EV598" s="69"/>
      <c r="EW598" s="69"/>
      <c r="EX598" s="69"/>
      <c r="EY598" s="69"/>
      <c r="EZ598" s="69"/>
      <c r="FA598" s="69"/>
      <c r="FB598" s="73"/>
      <c r="FH598" s="84">
        <f t="shared" si="407"/>
        <v>1</v>
      </c>
      <c r="FI598" s="84">
        <f t="shared" si="408"/>
        <v>1</v>
      </c>
      <c r="FJ598" s="83" t="s">
        <v>2088</v>
      </c>
    </row>
    <row r="599" spans="100:166" x14ac:dyDescent="0.25">
      <c r="CV599" s="84">
        <f t="shared" ca="1" si="406"/>
        <v>1</v>
      </c>
      <c r="CW599" s="58" t="str">
        <f ca="1">'The Trolls'!W39</f>
        <v/>
      </c>
      <c r="DC599" s="84">
        <f t="shared" si="405"/>
        <v>1</v>
      </c>
      <c r="EE599" s="65"/>
      <c r="EH599" s="62"/>
      <c r="EI599" s="63"/>
      <c r="EJ599" s="64"/>
      <c r="EO599" s="65"/>
      <c r="EP599" s="65"/>
      <c r="EQ599" s="69"/>
      <c r="ER599" s="69"/>
      <c r="ES599" s="69"/>
      <c r="ET599" s="78"/>
      <c r="EU599" s="69"/>
      <c r="EV599" s="69"/>
      <c r="EW599" s="69"/>
      <c r="EX599" s="69"/>
      <c r="EY599" s="69"/>
      <c r="EZ599" s="69"/>
      <c r="FA599" s="69"/>
      <c r="FB599" s="73"/>
      <c r="FH599" s="84">
        <f t="shared" si="407"/>
        <v>0</v>
      </c>
      <c r="FI599" s="84">
        <f t="shared" si="408"/>
        <v>1</v>
      </c>
      <c r="FJ599" s="83" t="s">
        <v>2089</v>
      </c>
    </row>
    <row r="600" spans="100:166" x14ac:dyDescent="0.25">
      <c r="CV600" s="84">
        <f t="shared" ca="1" si="406"/>
        <v>1</v>
      </c>
      <c r="CW600" s="58" t="str">
        <f ca="1">'The Trolls'!W40</f>
        <v/>
      </c>
      <c r="DC600" s="84">
        <f t="shared" si="405"/>
        <v>1</v>
      </c>
      <c r="EE600" s="65"/>
      <c r="EH600" s="62"/>
      <c r="EI600" s="63"/>
      <c r="EJ600" s="64"/>
      <c r="EO600" s="65"/>
      <c r="EP600" s="65"/>
      <c r="EQ600" s="69"/>
      <c r="ER600" s="69"/>
      <c r="ES600" s="69"/>
      <c r="ET600" s="78"/>
      <c r="EU600" s="69"/>
      <c r="EV600" s="69"/>
      <c r="EW600" s="69"/>
      <c r="EX600" s="69"/>
      <c r="EY600" s="69"/>
      <c r="EZ600" s="69"/>
      <c r="FA600" s="69"/>
      <c r="FB600" s="73"/>
      <c r="FH600" s="84">
        <f t="shared" si="407"/>
        <v>0</v>
      </c>
      <c r="FI600" s="84">
        <f t="shared" si="408"/>
        <v>1</v>
      </c>
      <c r="FJ600" s="83" t="s">
        <v>2090</v>
      </c>
    </row>
    <row r="601" spans="100:166" x14ac:dyDescent="0.25">
      <c r="CV601" s="84">
        <f t="shared" ca="1" si="406"/>
        <v>1</v>
      </c>
      <c r="CW601" s="58" t="str">
        <f ca="1">'The Trolls'!W41</f>
        <v/>
      </c>
      <c r="DC601" s="84">
        <f t="shared" si="405"/>
        <v>1</v>
      </c>
      <c r="EE601" s="65"/>
      <c r="EH601" s="62"/>
      <c r="EI601" s="63"/>
      <c r="EJ601" s="64"/>
      <c r="EO601" s="65"/>
      <c r="EP601" s="65"/>
      <c r="EQ601" s="69"/>
      <c r="ER601" s="69"/>
      <c r="ES601" s="69"/>
      <c r="ET601" s="78"/>
      <c r="EU601" s="69"/>
      <c r="EV601" s="69"/>
      <c r="EW601" s="69"/>
      <c r="EX601" s="69"/>
      <c r="EY601" s="69"/>
      <c r="EZ601" s="69"/>
      <c r="FA601" s="69"/>
      <c r="FB601" s="73"/>
      <c r="FH601" s="84">
        <f t="shared" si="407"/>
        <v>0</v>
      </c>
      <c r="FI601" s="84">
        <f t="shared" si="408"/>
        <v>1</v>
      </c>
      <c r="FJ601" s="83" t="str">
        <f>""</f>
        <v/>
      </c>
    </row>
    <row r="602" spans="100:166" x14ac:dyDescent="0.25">
      <c r="CV602" s="84">
        <f t="shared" ca="1" si="406"/>
        <v>1</v>
      </c>
      <c r="CW602" s="58" t="str">
        <f ca="1">'The Trolls'!W42</f>
        <v/>
      </c>
      <c r="DC602" s="84">
        <f t="shared" si="405"/>
        <v>1</v>
      </c>
      <c r="EE602" s="65"/>
      <c r="EH602" s="62"/>
      <c r="EI602" s="63"/>
      <c r="EJ602" s="64"/>
      <c r="EO602" s="65"/>
      <c r="EP602" s="65"/>
      <c r="EQ602" s="69"/>
      <c r="ER602" s="69"/>
      <c r="ES602" s="69"/>
      <c r="ET602" s="78"/>
      <c r="EU602" s="69"/>
      <c r="EV602" s="69"/>
      <c r="EW602" s="69"/>
      <c r="EX602" s="69"/>
      <c r="EY602" s="69"/>
      <c r="EZ602" s="69"/>
      <c r="FA602" s="69"/>
      <c r="FB602" s="73"/>
      <c r="FH602" s="84">
        <f t="shared" si="407"/>
        <v>1</v>
      </c>
      <c r="FI602" s="84">
        <f t="shared" si="408"/>
        <v>1</v>
      </c>
      <c r="FJ602" s="83" t="s">
        <v>2091</v>
      </c>
    </row>
    <row r="603" spans="100:166" x14ac:dyDescent="0.25">
      <c r="CV603" s="84">
        <f t="shared" ca="1" si="406"/>
        <v>1</v>
      </c>
      <c r="CW603" s="58" t="str">
        <f ca="1">'The Trolls'!W43</f>
        <v/>
      </c>
      <c r="DC603" s="84">
        <f t="shared" si="405"/>
        <v>1</v>
      </c>
      <c r="EE603" s="65"/>
      <c r="EH603" s="62"/>
      <c r="EI603" s="63"/>
      <c r="EJ603" s="64"/>
      <c r="EO603" s="65"/>
      <c r="EP603" s="65"/>
      <c r="EQ603" s="69"/>
      <c r="ER603" s="69"/>
      <c r="ES603" s="69"/>
      <c r="ET603" s="78"/>
      <c r="EU603" s="69"/>
      <c r="EV603" s="69"/>
      <c r="EW603" s="69"/>
      <c r="EX603" s="69"/>
      <c r="EY603" s="69"/>
      <c r="EZ603" s="69"/>
      <c r="FA603" s="69"/>
      <c r="FB603" s="73"/>
      <c r="FH603" s="84">
        <f t="shared" si="407"/>
        <v>0</v>
      </c>
      <c r="FI603" s="84">
        <f t="shared" si="408"/>
        <v>1</v>
      </c>
      <c r="FJ603" s="83" t="s">
        <v>2092</v>
      </c>
    </row>
    <row r="604" spans="100:166" x14ac:dyDescent="0.25">
      <c r="CV604" s="84">
        <f t="shared" ca="1" si="406"/>
        <v>1</v>
      </c>
      <c r="CW604" s="58" t="str">
        <f ca="1">'The Trolls'!W44</f>
        <v/>
      </c>
      <c r="DC604" s="84">
        <f t="shared" si="405"/>
        <v>1</v>
      </c>
      <c r="EE604" s="65"/>
      <c r="EH604" s="62"/>
      <c r="EI604" s="63"/>
      <c r="EJ604" s="64"/>
      <c r="EO604" s="65"/>
      <c r="EP604" s="65"/>
      <c r="EQ604" s="69"/>
      <c r="ER604" s="69"/>
      <c r="ES604" s="69"/>
      <c r="ET604" s="78"/>
      <c r="EU604" s="69"/>
      <c r="EV604" s="69"/>
      <c r="EW604" s="69"/>
      <c r="EX604" s="69"/>
      <c r="EY604" s="69"/>
      <c r="EZ604" s="69"/>
      <c r="FA604" s="69"/>
      <c r="FB604" s="73"/>
      <c r="FH604" s="84">
        <f t="shared" si="407"/>
        <v>0</v>
      </c>
      <c r="FI604" s="84">
        <f t="shared" si="408"/>
        <v>1</v>
      </c>
      <c r="FJ604" s="83" t="s">
        <v>2560</v>
      </c>
    </row>
    <row r="605" spans="100:166" x14ac:dyDescent="0.25">
      <c r="CV605" s="84">
        <f t="shared" ca="1" si="406"/>
        <v>1</v>
      </c>
      <c r="CW605" s="58" t="str">
        <f ca="1">'The Trolls'!W45</f>
        <v/>
      </c>
      <c r="DC605" s="84">
        <f t="shared" si="405"/>
        <v>1</v>
      </c>
      <c r="EE605" s="65"/>
      <c r="EH605" s="62"/>
      <c r="EI605" s="63"/>
      <c r="EJ605" s="64"/>
      <c r="EO605" s="65"/>
      <c r="EP605" s="65"/>
      <c r="EQ605" s="69"/>
      <c r="ER605" s="69"/>
      <c r="ES605" s="69"/>
      <c r="ET605" s="78"/>
      <c r="EU605" s="69"/>
      <c r="EV605" s="69"/>
      <c r="EW605" s="69"/>
      <c r="EX605" s="69"/>
      <c r="EY605" s="69"/>
      <c r="EZ605" s="69"/>
      <c r="FA605" s="69"/>
      <c r="FB605" s="73"/>
      <c r="FH605" s="84">
        <f t="shared" si="407"/>
        <v>0</v>
      </c>
      <c r="FI605" s="84">
        <f t="shared" si="408"/>
        <v>1</v>
      </c>
      <c r="FJ605" s="83" t="str">
        <f>""</f>
        <v/>
      </c>
    </row>
    <row r="606" spans="100:166" x14ac:dyDescent="0.25">
      <c r="CV606" s="84">
        <f t="shared" ca="1" si="406"/>
        <v>1</v>
      </c>
      <c r="CW606" s="58" t="str">
        <f ca="1">'The Trolls'!W46</f>
        <v/>
      </c>
      <c r="DC606" s="84">
        <f t="shared" si="405"/>
        <v>1</v>
      </c>
      <c r="EE606" s="65"/>
      <c r="EH606" s="62"/>
      <c r="EI606" s="63"/>
      <c r="EJ606" s="64"/>
      <c r="EO606" s="65"/>
      <c r="EP606" s="65"/>
      <c r="EQ606" s="69"/>
      <c r="ER606" s="69"/>
      <c r="ES606" s="69"/>
      <c r="ET606" s="78"/>
      <c r="EU606" s="69"/>
      <c r="EV606" s="69"/>
      <c r="EW606" s="69"/>
      <c r="EX606" s="69"/>
      <c r="EY606" s="69"/>
      <c r="EZ606" s="69"/>
      <c r="FA606" s="69"/>
      <c r="FB606" s="73"/>
      <c r="FH606" s="84">
        <f t="shared" si="407"/>
        <v>1</v>
      </c>
      <c r="FI606" s="84">
        <f t="shared" si="408"/>
        <v>1</v>
      </c>
      <c r="FJ606" s="83" t="s">
        <v>2561</v>
      </c>
    </row>
    <row r="607" spans="100:166" x14ac:dyDescent="0.25">
      <c r="CV607" s="84">
        <f t="shared" ca="1" si="406"/>
        <v>1</v>
      </c>
      <c r="CW607" s="58" t="str">
        <f ca="1">'The Trolls'!W47</f>
        <v/>
      </c>
      <c r="DC607" s="84">
        <f t="shared" si="405"/>
        <v>1</v>
      </c>
      <c r="EE607" s="65"/>
      <c r="EH607" s="62"/>
      <c r="EI607" s="63"/>
      <c r="EJ607" s="64"/>
      <c r="EO607" s="65"/>
      <c r="EP607" s="65"/>
      <c r="EQ607" s="69"/>
      <c r="ER607" s="69"/>
      <c r="ES607" s="69"/>
      <c r="ET607" s="78"/>
      <c r="EU607" s="69"/>
      <c r="EV607" s="69"/>
      <c r="EW607" s="69"/>
      <c r="EX607" s="69"/>
      <c r="EY607" s="69"/>
      <c r="EZ607" s="69"/>
      <c r="FA607" s="69"/>
      <c r="FB607" s="73"/>
      <c r="FH607" s="84">
        <f t="shared" si="407"/>
        <v>0</v>
      </c>
      <c r="FI607" s="84">
        <f t="shared" si="408"/>
        <v>1</v>
      </c>
      <c r="FJ607" s="83" t="s">
        <v>2562</v>
      </c>
    </row>
    <row r="608" spans="100:166" x14ac:dyDescent="0.25">
      <c r="CV608" s="84">
        <f t="shared" ca="1" si="406"/>
        <v>1</v>
      </c>
      <c r="CW608" s="58" t="str">
        <f ca="1">'The Trolls'!W48</f>
        <v/>
      </c>
      <c r="DC608" s="84">
        <f t="shared" si="405"/>
        <v>1</v>
      </c>
      <c r="EE608" s="65"/>
      <c r="EH608" s="62"/>
      <c r="EI608" s="63"/>
      <c r="EJ608" s="64"/>
      <c r="EO608" s="65"/>
      <c r="EP608" s="65"/>
      <c r="EQ608" s="69"/>
      <c r="ER608" s="69"/>
      <c r="ES608" s="69"/>
      <c r="ET608" s="78"/>
      <c r="EU608" s="69"/>
      <c r="EV608" s="69"/>
      <c r="EW608" s="69"/>
      <c r="EX608" s="69"/>
      <c r="EY608" s="69"/>
      <c r="EZ608" s="69"/>
      <c r="FA608" s="69"/>
      <c r="FB608" s="73"/>
      <c r="FH608" s="84">
        <f t="shared" si="407"/>
        <v>0</v>
      </c>
      <c r="FI608" s="84">
        <f t="shared" si="408"/>
        <v>1</v>
      </c>
      <c r="FJ608" s="83" t="s">
        <v>2563</v>
      </c>
    </row>
    <row r="609" spans="100:166" x14ac:dyDescent="0.25">
      <c r="CV609" s="84">
        <f t="shared" ca="1" si="406"/>
        <v>1</v>
      </c>
      <c r="CW609" s="58" t="str">
        <f ca="1">'The Trolls'!W49</f>
        <v/>
      </c>
      <c r="DC609" s="84">
        <f t="shared" si="405"/>
        <v>1</v>
      </c>
      <c r="EE609" s="65"/>
      <c r="EH609" s="62"/>
      <c r="EI609" s="63"/>
      <c r="EJ609" s="64"/>
      <c r="EO609" s="65"/>
      <c r="EP609" s="65"/>
      <c r="EQ609" s="69"/>
      <c r="ER609" s="69"/>
      <c r="ES609" s="69"/>
      <c r="ET609" s="78"/>
      <c r="EU609" s="69"/>
      <c r="EV609" s="69"/>
      <c r="EW609" s="69"/>
      <c r="EX609" s="69"/>
      <c r="EY609" s="69"/>
      <c r="EZ609" s="69"/>
      <c r="FA609" s="69"/>
      <c r="FB609" s="73"/>
      <c r="FH609" s="84">
        <f t="shared" si="407"/>
        <v>0</v>
      </c>
      <c r="FI609" s="84">
        <f t="shared" si="408"/>
        <v>1</v>
      </c>
      <c r="FJ609" s="83" t="s">
        <v>2564</v>
      </c>
    </row>
    <row r="610" spans="100:166" x14ac:dyDescent="0.25">
      <c r="CV610" s="84">
        <f t="shared" ca="1" si="406"/>
        <v>1</v>
      </c>
      <c r="CW610" s="58" t="str">
        <f ca="1">'The Trolls'!W50</f>
        <v/>
      </c>
      <c r="DC610" s="84">
        <f t="shared" si="405"/>
        <v>1</v>
      </c>
      <c r="EE610" s="65"/>
      <c r="EH610" s="62"/>
      <c r="EI610" s="63"/>
      <c r="EJ610" s="64"/>
      <c r="EO610" s="65"/>
      <c r="EP610" s="65"/>
      <c r="EQ610" s="69"/>
      <c r="ER610" s="69"/>
      <c r="ES610" s="69"/>
      <c r="ET610" s="78"/>
      <c r="EU610" s="69"/>
      <c r="EV610" s="69"/>
      <c r="EW610" s="69"/>
      <c r="EX610" s="69"/>
      <c r="EY610" s="69"/>
      <c r="EZ610" s="69"/>
      <c r="FA610" s="69"/>
      <c r="FB610" s="73"/>
      <c r="FH610" s="84">
        <f t="shared" si="407"/>
        <v>0</v>
      </c>
      <c r="FI610" s="84">
        <f t="shared" si="408"/>
        <v>1</v>
      </c>
      <c r="FJ610" s="83" t="str">
        <f>""</f>
        <v/>
      </c>
    </row>
    <row r="611" spans="100:166" x14ac:dyDescent="0.25">
      <c r="CV611" s="84">
        <f t="shared" ca="1" si="406"/>
        <v>1</v>
      </c>
      <c r="CW611" s="58" t="str">
        <f ca="1">'The Trolls'!W51</f>
        <v/>
      </c>
      <c r="DC611" s="84">
        <f t="shared" si="405"/>
        <v>1</v>
      </c>
      <c r="EE611" s="65"/>
      <c r="EH611" s="62"/>
      <c r="EI611" s="63"/>
      <c r="EJ611" s="64"/>
      <c r="EO611" s="65"/>
      <c r="EP611" s="65"/>
      <c r="EQ611" s="69"/>
      <c r="ER611" s="69"/>
      <c r="ES611" s="69"/>
      <c r="ET611" s="78"/>
      <c r="EU611" s="69"/>
      <c r="EV611" s="69"/>
      <c r="EW611" s="69"/>
      <c r="EX611" s="69"/>
      <c r="EY611" s="69"/>
      <c r="EZ611" s="69"/>
      <c r="FA611" s="69"/>
      <c r="FB611" s="73"/>
      <c r="FH611" s="84">
        <f t="shared" si="407"/>
        <v>1</v>
      </c>
      <c r="FI611" s="84">
        <f t="shared" si="408"/>
        <v>1</v>
      </c>
      <c r="FJ611" s="83" t="s">
        <v>2093</v>
      </c>
    </row>
    <row r="612" spans="100:166" x14ac:dyDescent="0.25">
      <c r="CV612" s="84">
        <f t="shared" ca="1" si="406"/>
        <v>1</v>
      </c>
      <c r="CW612" s="58" t="str">
        <f ca="1">'The Trolls'!W52</f>
        <v/>
      </c>
      <c r="DC612" s="84">
        <f t="shared" si="405"/>
        <v>1</v>
      </c>
      <c r="EE612" s="65"/>
      <c r="EH612" s="62"/>
      <c r="EI612" s="63"/>
      <c r="EJ612" s="64"/>
      <c r="EO612" s="65"/>
      <c r="EP612" s="65"/>
      <c r="EQ612" s="69"/>
      <c r="ER612" s="69"/>
      <c r="ES612" s="69"/>
      <c r="ET612" s="78"/>
      <c r="EU612" s="69"/>
      <c r="EV612" s="69"/>
      <c r="EW612" s="69"/>
      <c r="EX612" s="69"/>
      <c r="EY612" s="69"/>
      <c r="EZ612" s="69"/>
      <c r="FA612" s="69"/>
      <c r="FB612" s="73"/>
      <c r="FH612" s="84">
        <f t="shared" si="407"/>
        <v>0</v>
      </c>
      <c r="FI612" s="84">
        <f t="shared" si="408"/>
        <v>1</v>
      </c>
      <c r="FJ612" s="83" t="s">
        <v>2094</v>
      </c>
    </row>
    <row r="613" spans="100:166" x14ac:dyDescent="0.25">
      <c r="CV613" s="84">
        <f t="shared" ca="1" si="406"/>
        <v>1</v>
      </c>
      <c r="CW613" s="58" t="str">
        <f ca="1">'The Trolls'!W53</f>
        <v/>
      </c>
      <c r="DC613" s="84">
        <f t="shared" si="405"/>
        <v>1</v>
      </c>
      <c r="EE613" s="65"/>
      <c r="EH613" s="62"/>
      <c r="EI613" s="63"/>
      <c r="EJ613" s="64"/>
      <c r="EO613" s="65"/>
      <c r="EP613" s="65"/>
      <c r="EQ613" s="69"/>
      <c r="ER613" s="69"/>
      <c r="ES613" s="69"/>
      <c r="ET613" s="78"/>
      <c r="EU613" s="69"/>
      <c r="EV613" s="69"/>
      <c r="EW613" s="69"/>
      <c r="EX613" s="69"/>
      <c r="EY613" s="69"/>
      <c r="EZ613" s="69"/>
      <c r="FA613" s="69"/>
      <c r="FB613" s="73"/>
      <c r="FH613" s="84">
        <f t="shared" si="407"/>
        <v>0</v>
      </c>
      <c r="FI613" s="84">
        <f t="shared" si="408"/>
        <v>1</v>
      </c>
      <c r="FJ613" s="83" t="s">
        <v>2095</v>
      </c>
    </row>
    <row r="614" spans="100:166" x14ac:dyDescent="0.25">
      <c r="CV614" s="84">
        <f t="shared" ca="1" si="406"/>
        <v>1</v>
      </c>
      <c r="CW614" s="58" t="str">
        <f ca="1">'The Trolls'!W54</f>
        <v/>
      </c>
      <c r="DC614" s="84">
        <f t="shared" si="405"/>
        <v>1</v>
      </c>
      <c r="EE614" s="65"/>
      <c r="EH614" s="62"/>
      <c r="EI614" s="63"/>
      <c r="EJ614" s="64"/>
      <c r="EO614" s="65"/>
      <c r="EP614" s="65"/>
      <c r="EQ614" s="69"/>
      <c r="ER614" s="69"/>
      <c r="ES614" s="69"/>
      <c r="ET614" s="78"/>
      <c r="EU614" s="69"/>
      <c r="EV614" s="69"/>
      <c r="EW614" s="69"/>
      <c r="EX614" s="69"/>
      <c r="EY614" s="69"/>
      <c r="EZ614" s="69"/>
      <c r="FA614" s="69"/>
      <c r="FB614" s="73"/>
      <c r="FH614" s="84">
        <f t="shared" si="407"/>
        <v>0</v>
      </c>
      <c r="FI614" s="84">
        <f t="shared" si="408"/>
        <v>1</v>
      </c>
      <c r="FJ614" s="83" t="str">
        <f>""</f>
        <v/>
      </c>
    </row>
    <row r="615" spans="100:166" x14ac:dyDescent="0.25">
      <c r="CV615" s="84">
        <f t="shared" ca="1" si="406"/>
        <v>1</v>
      </c>
      <c r="CW615" s="58" t="str">
        <f ca="1">'The Trolls'!W55</f>
        <v/>
      </c>
      <c r="DC615" s="84">
        <f t="shared" si="405"/>
        <v>1</v>
      </c>
      <c r="EE615" s="65"/>
      <c r="EH615" s="62"/>
      <c r="EI615" s="63"/>
      <c r="EJ615" s="64"/>
      <c r="EO615" s="65"/>
      <c r="EP615" s="65"/>
      <c r="EQ615" s="69"/>
      <c r="ER615" s="69"/>
      <c r="ES615" s="69"/>
      <c r="ET615" s="78"/>
      <c r="EU615" s="69"/>
      <c r="EV615" s="69"/>
      <c r="EW615" s="69"/>
      <c r="EX615" s="69"/>
      <c r="EY615" s="69"/>
      <c r="EZ615" s="69"/>
      <c r="FA615" s="69"/>
      <c r="FB615" s="73"/>
      <c r="FH615" s="84">
        <f t="shared" si="407"/>
        <v>1</v>
      </c>
      <c r="FI615" s="84">
        <f t="shared" si="408"/>
        <v>1</v>
      </c>
      <c r="FJ615" s="85" t="s">
        <v>675</v>
      </c>
    </row>
    <row r="616" spans="100:166" x14ac:dyDescent="0.25">
      <c r="CV616" s="84">
        <f t="shared" ca="1" si="406"/>
        <v>1</v>
      </c>
      <c r="CW616" s="58" t="str">
        <f ca="1">'The Trolls'!W56</f>
        <v/>
      </c>
      <c r="DC616" s="84">
        <f t="shared" si="405"/>
        <v>1</v>
      </c>
      <c r="EE616" s="65"/>
      <c r="EH616" s="62"/>
      <c r="EI616" s="63"/>
      <c r="EJ616" s="64"/>
      <c r="EO616" s="65"/>
      <c r="EP616" s="65"/>
      <c r="EQ616" s="69"/>
      <c r="ER616" s="69"/>
      <c r="ES616" s="69"/>
      <c r="ET616" s="78"/>
      <c r="EU616" s="69"/>
      <c r="EV616" s="69"/>
      <c r="EW616" s="69"/>
      <c r="EX616" s="69"/>
      <c r="EY616" s="69"/>
      <c r="EZ616" s="69"/>
      <c r="FA616" s="69"/>
      <c r="FB616" s="73"/>
      <c r="FH616" s="84">
        <f t="shared" si="407"/>
        <v>0</v>
      </c>
      <c r="FI616" s="84">
        <f t="shared" si="408"/>
        <v>1</v>
      </c>
      <c r="FJ616" s="85" t="s">
        <v>1887</v>
      </c>
    </row>
    <row r="617" spans="100:166" x14ac:dyDescent="0.25">
      <c r="CV617" s="84">
        <f t="shared" ca="1" si="406"/>
        <v>1</v>
      </c>
      <c r="CW617" s="58" t="str">
        <f ca="1">'The Trolls'!W57</f>
        <v/>
      </c>
      <c r="DC617" s="84">
        <f t="shared" si="405"/>
        <v>1</v>
      </c>
      <c r="EE617" s="65"/>
      <c r="EH617" s="62"/>
      <c r="EI617" s="63"/>
      <c r="EJ617" s="64"/>
      <c r="EO617" s="65"/>
      <c r="EP617" s="65"/>
      <c r="EQ617" s="69"/>
      <c r="ER617" s="69"/>
      <c r="ES617" s="69"/>
      <c r="ET617" s="78"/>
      <c r="EU617" s="69"/>
      <c r="EV617" s="69"/>
      <c r="EW617" s="69"/>
      <c r="EX617" s="69"/>
      <c r="EY617" s="69"/>
      <c r="EZ617" s="69"/>
      <c r="FA617" s="69"/>
      <c r="FB617" s="73"/>
      <c r="FH617" s="84">
        <f t="shared" si="407"/>
        <v>0</v>
      </c>
      <c r="FI617" s="84">
        <f t="shared" si="408"/>
        <v>1</v>
      </c>
      <c r="FJ617" s="85" t="s">
        <v>1888</v>
      </c>
    </row>
    <row r="618" spans="100:166" x14ac:dyDescent="0.25">
      <c r="CV618" s="84">
        <f t="shared" ca="1" si="406"/>
        <v>1</v>
      </c>
      <c r="CW618" s="58" t="str">
        <f ca="1">'The Trolls'!W58</f>
        <v/>
      </c>
      <c r="DC618" s="84">
        <f t="shared" si="405"/>
        <v>1</v>
      </c>
      <c r="EE618" s="65"/>
      <c r="EH618" s="62"/>
      <c r="EI618" s="63"/>
      <c r="EJ618" s="64"/>
      <c r="EO618" s="65"/>
      <c r="EP618" s="65"/>
      <c r="EQ618" s="69"/>
      <c r="ER618" s="69"/>
      <c r="ES618" s="69"/>
      <c r="ET618" s="78"/>
      <c r="EU618" s="69"/>
      <c r="EV618" s="69"/>
      <c r="EW618" s="69"/>
      <c r="EX618" s="69"/>
      <c r="EY618" s="69"/>
      <c r="EZ618" s="69"/>
      <c r="FA618" s="69"/>
      <c r="FB618" s="73"/>
      <c r="FH618" s="84">
        <f t="shared" si="407"/>
        <v>0</v>
      </c>
      <c r="FI618" s="84">
        <f t="shared" si="408"/>
        <v>1</v>
      </c>
      <c r="FJ618" s="85" t="s">
        <v>1889</v>
      </c>
    </row>
    <row r="619" spans="100:166" x14ac:dyDescent="0.25">
      <c r="CV619" s="84">
        <f t="shared" ca="1" si="406"/>
        <v>1</v>
      </c>
      <c r="CW619" s="58" t="str">
        <f ca="1">'The Trolls'!W59</f>
        <v/>
      </c>
      <c r="DC619" s="84">
        <f t="shared" si="405"/>
        <v>1</v>
      </c>
      <c r="EE619" s="65"/>
      <c r="EH619" s="62"/>
      <c r="EI619" s="63"/>
      <c r="EJ619" s="64"/>
      <c r="EO619" s="65"/>
      <c r="EP619" s="65"/>
      <c r="EQ619" s="69"/>
      <c r="ER619" s="69"/>
      <c r="ES619" s="69"/>
      <c r="ET619" s="78"/>
      <c r="EU619" s="69"/>
      <c r="EV619" s="69"/>
      <c r="EW619" s="69"/>
      <c r="EX619" s="69"/>
      <c r="EY619" s="69"/>
      <c r="EZ619" s="69"/>
      <c r="FA619" s="69"/>
      <c r="FB619" s="73"/>
      <c r="FH619" s="84">
        <f t="shared" si="407"/>
        <v>0</v>
      </c>
      <c r="FI619" s="84">
        <f t="shared" si="408"/>
        <v>1</v>
      </c>
      <c r="FJ619" s="85" t="s">
        <v>1890</v>
      </c>
    </row>
    <row r="620" spans="100:166" x14ac:dyDescent="0.25">
      <c r="CV620" s="84">
        <f t="shared" ca="1" si="406"/>
        <v>1</v>
      </c>
      <c r="CW620" s="58" t="str">
        <f ca="1">'The Trolls'!W60</f>
        <v/>
      </c>
      <c r="DC620" s="84">
        <f t="shared" si="405"/>
        <v>1</v>
      </c>
      <c r="EE620" s="65"/>
      <c r="EH620" s="62"/>
      <c r="EI620" s="63"/>
      <c r="EJ620" s="64"/>
      <c r="EO620" s="65"/>
      <c r="EP620" s="65"/>
      <c r="EQ620" s="69"/>
      <c r="ER620" s="69"/>
      <c r="ES620" s="69"/>
      <c r="ET620" s="78"/>
      <c r="EU620" s="69"/>
      <c r="EV620" s="69"/>
      <c r="EW620" s="69"/>
      <c r="EX620" s="69"/>
      <c r="EY620" s="69"/>
      <c r="EZ620" s="69"/>
      <c r="FA620" s="69"/>
      <c r="FB620" s="73"/>
      <c r="FH620" s="84">
        <f t="shared" si="407"/>
        <v>0</v>
      </c>
      <c r="FI620" s="84">
        <f t="shared" si="408"/>
        <v>1</v>
      </c>
      <c r="FJ620" s="83" t="str">
        <f>""</f>
        <v/>
      </c>
    </row>
    <row r="621" spans="100:166" x14ac:dyDescent="0.25">
      <c r="CV621" s="84">
        <f t="shared" ca="1" si="406"/>
        <v>1</v>
      </c>
      <c r="CW621" s="58" t="str">
        <f ca="1">'The Trolls'!W61</f>
        <v/>
      </c>
      <c r="DC621" s="84">
        <f t="shared" si="405"/>
        <v>1</v>
      </c>
      <c r="EE621" s="65"/>
      <c r="EH621" s="62"/>
      <c r="EI621" s="63"/>
      <c r="EJ621" s="64"/>
      <c r="EO621" s="65"/>
      <c r="EP621" s="65"/>
      <c r="EQ621" s="69"/>
      <c r="ER621" s="69"/>
      <c r="ES621" s="69"/>
      <c r="ET621" s="78"/>
      <c r="EU621" s="69"/>
      <c r="EV621" s="69"/>
      <c r="EW621" s="69"/>
      <c r="EX621" s="69"/>
      <c r="EY621" s="69"/>
      <c r="EZ621" s="69"/>
      <c r="FA621" s="69"/>
      <c r="FB621" s="73"/>
      <c r="FH621" s="84">
        <f t="shared" si="407"/>
        <v>1</v>
      </c>
      <c r="FI621" s="84">
        <f t="shared" si="408"/>
        <v>1</v>
      </c>
      <c r="FJ621" s="85" t="s">
        <v>2096</v>
      </c>
    </row>
    <row r="622" spans="100:166" x14ac:dyDescent="0.25">
      <c r="CV622" s="84">
        <f t="shared" ca="1" si="406"/>
        <v>1</v>
      </c>
      <c r="CW622" s="58" t="str">
        <f ca="1">'The Trolls'!W62</f>
        <v/>
      </c>
      <c r="DC622" s="84">
        <f t="shared" si="405"/>
        <v>1</v>
      </c>
      <c r="EE622" s="65"/>
      <c r="EH622" s="62"/>
      <c r="EI622" s="63"/>
      <c r="EJ622" s="64"/>
      <c r="EO622" s="65"/>
      <c r="EP622" s="65"/>
      <c r="EQ622" s="69"/>
      <c r="ER622" s="69"/>
      <c r="ES622" s="69"/>
      <c r="ET622" s="78"/>
      <c r="EU622" s="69"/>
      <c r="EV622" s="69"/>
      <c r="EW622" s="69"/>
      <c r="EX622" s="69"/>
      <c r="EY622" s="69"/>
      <c r="EZ622" s="69"/>
      <c r="FA622" s="69"/>
      <c r="FB622" s="73"/>
      <c r="FH622" s="84">
        <f t="shared" si="407"/>
        <v>0</v>
      </c>
      <c r="FI622" s="84">
        <f t="shared" si="408"/>
        <v>1</v>
      </c>
      <c r="FJ622" s="85" t="s">
        <v>2097</v>
      </c>
    </row>
    <row r="623" spans="100:166" x14ac:dyDescent="0.25">
      <c r="CV623" s="84">
        <f t="shared" ca="1" si="406"/>
        <v>1</v>
      </c>
      <c r="CW623" s="58" t="str">
        <f ca="1">'The Trolls'!W63</f>
        <v/>
      </c>
      <c r="DC623" s="84">
        <f t="shared" si="405"/>
        <v>1</v>
      </c>
      <c r="EE623" s="65"/>
      <c r="EH623" s="62"/>
      <c r="EI623" s="63"/>
      <c r="EJ623" s="64"/>
      <c r="EO623" s="65"/>
      <c r="EP623" s="65"/>
      <c r="EQ623" s="69"/>
      <c r="ER623" s="69"/>
      <c r="ES623" s="69"/>
      <c r="ET623" s="78"/>
      <c r="EU623" s="69"/>
      <c r="EV623" s="69"/>
      <c r="EW623" s="69"/>
      <c r="EX623" s="69"/>
      <c r="EY623" s="69"/>
      <c r="EZ623" s="69"/>
      <c r="FA623" s="69"/>
      <c r="FB623" s="73"/>
      <c r="FH623" s="84">
        <f t="shared" si="407"/>
        <v>0</v>
      </c>
      <c r="FI623" s="84">
        <f t="shared" si="408"/>
        <v>1</v>
      </c>
      <c r="FJ623" s="85" t="s">
        <v>2098</v>
      </c>
    </row>
    <row r="624" spans="100:166" x14ac:dyDescent="0.25">
      <c r="CV624" s="84">
        <f t="shared" ca="1" si="406"/>
        <v>1</v>
      </c>
      <c r="CW624" s="58" t="str">
        <f ca="1">'The Trolls'!W64</f>
        <v/>
      </c>
      <c r="DC624" s="84">
        <f t="shared" si="405"/>
        <v>1</v>
      </c>
      <c r="EE624" s="65"/>
      <c r="EH624" s="62"/>
      <c r="EI624" s="63"/>
      <c r="EJ624" s="64"/>
      <c r="EO624" s="65"/>
      <c r="EP624" s="65"/>
      <c r="EQ624" s="69"/>
      <c r="ER624" s="69"/>
      <c r="ES624" s="69"/>
      <c r="ET624" s="78"/>
      <c r="EU624" s="69"/>
      <c r="EV624" s="69"/>
      <c r="EW624" s="69"/>
      <c r="EX624" s="69"/>
      <c r="EY624" s="69"/>
      <c r="EZ624" s="69"/>
      <c r="FA624" s="69"/>
      <c r="FB624" s="73"/>
      <c r="FH624" s="84">
        <f t="shared" si="407"/>
        <v>0</v>
      </c>
      <c r="FI624" s="84">
        <f t="shared" si="408"/>
        <v>1</v>
      </c>
      <c r="FJ624" s="83" t="str">
        <f>""</f>
        <v/>
      </c>
    </row>
    <row r="625" spans="100:166" x14ac:dyDescent="0.25">
      <c r="CV625" s="84">
        <f t="shared" ca="1" si="406"/>
        <v>1</v>
      </c>
      <c r="CW625" s="58" t="str">
        <f ca="1">'The Trolls'!W65</f>
        <v/>
      </c>
      <c r="DC625" s="84">
        <f t="shared" si="405"/>
        <v>1</v>
      </c>
      <c r="EE625" s="65"/>
      <c r="EH625" s="62"/>
      <c r="EI625" s="63"/>
      <c r="EJ625" s="64"/>
      <c r="EO625" s="65"/>
      <c r="EP625" s="65"/>
      <c r="EQ625" s="69"/>
      <c r="ER625" s="69"/>
      <c r="ES625" s="69"/>
      <c r="ET625" s="78"/>
      <c r="EU625" s="69"/>
      <c r="EV625" s="69"/>
      <c r="EW625" s="69"/>
      <c r="EX625" s="69"/>
      <c r="EY625" s="69"/>
      <c r="EZ625" s="69"/>
      <c r="FA625" s="69"/>
      <c r="FB625" s="73"/>
      <c r="FH625" s="84">
        <f t="shared" si="407"/>
        <v>1</v>
      </c>
      <c r="FI625" s="84">
        <f t="shared" si="408"/>
        <v>1</v>
      </c>
      <c r="FJ625" s="85" t="s">
        <v>2099</v>
      </c>
    </row>
    <row r="626" spans="100:166" x14ac:dyDescent="0.25">
      <c r="CV626" s="84">
        <f t="shared" ca="1" si="406"/>
        <v>1</v>
      </c>
      <c r="CW626" s="58" t="str">
        <f ca="1">'The Trolls'!W66</f>
        <v/>
      </c>
      <c r="DC626" s="84">
        <f t="shared" si="405"/>
        <v>1</v>
      </c>
      <c r="EE626" s="65"/>
      <c r="EH626" s="62"/>
      <c r="EI626" s="63"/>
      <c r="EJ626" s="64"/>
      <c r="EO626" s="65"/>
      <c r="EP626" s="65"/>
      <c r="EQ626" s="69"/>
      <c r="ER626" s="69"/>
      <c r="ES626" s="69"/>
      <c r="ET626" s="78"/>
      <c r="EU626" s="69"/>
      <c r="EV626" s="69"/>
      <c r="EW626" s="69"/>
      <c r="EX626" s="69"/>
      <c r="EY626" s="69"/>
      <c r="EZ626" s="69"/>
      <c r="FA626" s="69"/>
      <c r="FB626" s="73"/>
      <c r="FH626" s="84">
        <f t="shared" si="407"/>
        <v>0</v>
      </c>
      <c r="FI626" s="84">
        <f t="shared" si="408"/>
        <v>1</v>
      </c>
      <c r="FJ626" s="85" t="s">
        <v>2198</v>
      </c>
    </row>
    <row r="627" spans="100:166" x14ac:dyDescent="0.25">
      <c r="CV627" s="84">
        <f t="shared" ca="1" si="406"/>
        <v>1</v>
      </c>
      <c r="CW627" s="58" t="str">
        <f ca="1">'The Trolls'!W67</f>
        <v/>
      </c>
      <c r="DC627" s="84">
        <f t="shared" si="405"/>
        <v>1</v>
      </c>
      <c r="EE627" s="65"/>
      <c r="EH627" s="62"/>
      <c r="EI627" s="63"/>
      <c r="EJ627" s="64"/>
      <c r="EO627" s="65"/>
      <c r="EP627" s="65"/>
      <c r="EQ627" s="69"/>
      <c r="ER627" s="69"/>
      <c r="ES627" s="69"/>
      <c r="ET627" s="78"/>
      <c r="EU627" s="69"/>
      <c r="EV627" s="69"/>
      <c r="EW627" s="69"/>
      <c r="EX627" s="69"/>
      <c r="EY627" s="69"/>
      <c r="EZ627" s="69"/>
      <c r="FA627" s="69"/>
      <c r="FB627" s="73"/>
      <c r="FH627" s="84">
        <f t="shared" si="407"/>
        <v>0</v>
      </c>
      <c r="FI627" s="84">
        <f t="shared" si="408"/>
        <v>1</v>
      </c>
      <c r="FJ627" s="85" t="s">
        <v>2199</v>
      </c>
    </row>
    <row r="628" spans="100:166" x14ac:dyDescent="0.25">
      <c r="CV628" s="84">
        <f t="shared" ca="1" si="406"/>
        <v>1</v>
      </c>
      <c r="CW628" s="58" t="str">
        <f ca="1">'The Trolls'!W68</f>
        <v/>
      </c>
      <c r="DC628" s="84">
        <f t="shared" si="405"/>
        <v>1</v>
      </c>
      <c r="EE628" s="65"/>
      <c r="EH628" s="62"/>
      <c r="EI628" s="63"/>
      <c r="EJ628" s="64"/>
      <c r="EO628" s="65"/>
      <c r="EP628" s="65"/>
      <c r="EQ628" s="69"/>
      <c r="ER628" s="69"/>
      <c r="ES628" s="69"/>
      <c r="ET628" s="78"/>
      <c r="EU628" s="69"/>
      <c r="EV628" s="69"/>
      <c r="EW628" s="69"/>
      <c r="EX628" s="69"/>
      <c r="EY628" s="69"/>
      <c r="EZ628" s="69"/>
      <c r="FA628" s="69"/>
      <c r="FB628" s="73"/>
      <c r="FH628" s="84">
        <f t="shared" si="407"/>
        <v>0</v>
      </c>
      <c r="FI628" s="84">
        <f t="shared" si="408"/>
        <v>1</v>
      </c>
      <c r="FJ628" s="83" t="str">
        <f>""</f>
        <v/>
      </c>
    </row>
    <row r="629" spans="100:166" x14ac:dyDescent="0.25">
      <c r="CV629" s="84">
        <f t="shared" ca="1" si="406"/>
        <v>1</v>
      </c>
      <c r="CW629" s="58" t="str">
        <f ca="1">'The Trolls'!W69</f>
        <v/>
      </c>
      <c r="DC629" s="84">
        <f t="shared" si="405"/>
        <v>1</v>
      </c>
      <c r="EE629" s="65"/>
      <c r="EH629" s="62"/>
      <c r="EI629" s="63"/>
      <c r="EJ629" s="64"/>
      <c r="EO629" s="65"/>
      <c r="EP629" s="65"/>
      <c r="EQ629" s="69"/>
      <c r="ER629" s="69"/>
      <c r="ES629" s="69"/>
      <c r="ET629" s="78"/>
      <c r="EU629" s="69"/>
      <c r="EV629" s="69"/>
      <c r="EW629" s="69"/>
      <c r="EX629" s="69"/>
      <c r="EY629" s="69"/>
      <c r="EZ629" s="69"/>
      <c r="FA629" s="69"/>
      <c r="FB629" s="73"/>
      <c r="FH629" s="84">
        <f t="shared" si="407"/>
        <v>1</v>
      </c>
      <c r="FI629" s="84">
        <f t="shared" si="408"/>
        <v>1</v>
      </c>
      <c r="FJ629" s="85" t="s">
        <v>2022</v>
      </c>
    </row>
    <row r="630" spans="100:166" x14ac:dyDescent="0.25">
      <c r="CV630" s="84">
        <f t="shared" ca="1" si="406"/>
        <v>1</v>
      </c>
      <c r="CW630" s="58" t="str">
        <f ca="1">'The Trolls'!W70</f>
        <v/>
      </c>
      <c r="DC630" s="84">
        <f t="shared" si="405"/>
        <v>1</v>
      </c>
      <c r="EE630" s="65"/>
      <c r="EH630" s="62"/>
      <c r="EI630" s="63"/>
      <c r="EJ630" s="64"/>
      <c r="EO630" s="65"/>
      <c r="EP630" s="65"/>
      <c r="EQ630" s="69"/>
      <c r="ER630" s="69"/>
      <c r="ES630" s="69"/>
      <c r="ET630" s="78"/>
      <c r="EU630" s="69"/>
      <c r="EV630" s="69"/>
      <c r="EW630" s="69"/>
      <c r="EX630" s="69"/>
      <c r="EY630" s="69"/>
      <c r="EZ630" s="69"/>
      <c r="FA630" s="69"/>
      <c r="FB630" s="73"/>
      <c r="FH630" s="84">
        <f t="shared" si="407"/>
        <v>0</v>
      </c>
      <c r="FI630" s="84">
        <f t="shared" si="408"/>
        <v>1</v>
      </c>
      <c r="FJ630" s="85" t="s">
        <v>2100</v>
      </c>
    </row>
    <row r="631" spans="100:166" x14ac:dyDescent="0.25">
      <c r="CV631" s="84">
        <f t="shared" ca="1" si="406"/>
        <v>1</v>
      </c>
      <c r="CW631" s="58" t="str">
        <f ca="1">'The Trolls'!W71</f>
        <v/>
      </c>
      <c r="DC631" s="84">
        <f t="shared" si="405"/>
        <v>1</v>
      </c>
      <c r="EE631" s="65"/>
      <c r="EH631" s="62"/>
      <c r="EI631" s="63"/>
      <c r="EJ631" s="64"/>
      <c r="EO631" s="65"/>
      <c r="EP631" s="65"/>
      <c r="EQ631" s="69"/>
      <c r="ER631" s="69"/>
      <c r="ES631" s="69"/>
      <c r="ET631" s="78"/>
      <c r="EU631" s="69"/>
      <c r="EV631" s="69"/>
      <c r="EW631" s="69"/>
      <c r="EX631" s="69"/>
      <c r="EY631" s="69"/>
      <c r="EZ631" s="69"/>
      <c r="FA631" s="69"/>
      <c r="FB631" s="73"/>
      <c r="FH631" s="84">
        <f t="shared" si="407"/>
        <v>0</v>
      </c>
      <c r="FI631" s="84">
        <f t="shared" si="408"/>
        <v>1</v>
      </c>
      <c r="FJ631" s="83" t="str">
        <f>""</f>
        <v/>
      </c>
    </row>
    <row r="632" spans="100:166" x14ac:dyDescent="0.25">
      <c r="CV632" s="84">
        <f t="shared" ca="1" si="406"/>
        <v>1</v>
      </c>
      <c r="CW632" s="58" t="str">
        <f ca="1">'The Trolls'!W72</f>
        <v/>
      </c>
      <c r="DC632" s="84">
        <f t="shared" si="405"/>
        <v>1</v>
      </c>
      <c r="EE632" s="65"/>
      <c r="EH632" s="62"/>
      <c r="EI632" s="63"/>
      <c r="EJ632" s="64"/>
      <c r="EO632" s="65"/>
      <c r="EP632" s="65"/>
      <c r="EQ632" s="69"/>
      <c r="ER632" s="69"/>
      <c r="ES632" s="69"/>
      <c r="ET632" s="78"/>
      <c r="EU632" s="69"/>
      <c r="EV632" s="69"/>
      <c r="EW632" s="69"/>
      <c r="EX632" s="69"/>
      <c r="EY632" s="69"/>
      <c r="EZ632" s="69"/>
      <c r="FA632" s="69"/>
      <c r="FB632" s="73"/>
      <c r="FH632" s="84">
        <f t="shared" si="407"/>
        <v>1</v>
      </c>
      <c r="FI632" s="84">
        <f t="shared" si="408"/>
        <v>1</v>
      </c>
      <c r="FJ632" s="85" t="s">
        <v>2101</v>
      </c>
    </row>
    <row r="633" spans="100:166" x14ac:dyDescent="0.25">
      <c r="CV633" s="84">
        <f t="shared" ca="1" si="406"/>
        <v>1</v>
      </c>
      <c r="CW633" s="58" t="str">
        <f ca="1">'The Trolls'!W73</f>
        <v/>
      </c>
      <c r="DC633" s="84">
        <f t="shared" si="405"/>
        <v>1</v>
      </c>
      <c r="EE633" s="65"/>
      <c r="EH633" s="62"/>
      <c r="EI633" s="63"/>
      <c r="EJ633" s="64"/>
      <c r="EO633" s="65"/>
      <c r="EP633" s="65"/>
      <c r="EQ633" s="69"/>
      <c r="ER633" s="69"/>
      <c r="ES633" s="69"/>
      <c r="ET633" s="78"/>
      <c r="EU633" s="69"/>
      <c r="EV633" s="69"/>
      <c r="EW633" s="69"/>
      <c r="EX633" s="69"/>
      <c r="EY633" s="69"/>
      <c r="EZ633" s="69"/>
      <c r="FA633" s="69"/>
      <c r="FB633" s="73"/>
      <c r="FH633" s="84">
        <f t="shared" si="407"/>
        <v>0</v>
      </c>
      <c r="FI633" s="84">
        <f t="shared" si="408"/>
        <v>1</v>
      </c>
      <c r="FJ633" s="85" t="s">
        <v>2102</v>
      </c>
    </row>
    <row r="634" spans="100:166" x14ac:dyDescent="0.25">
      <c r="CV634" s="84">
        <f t="shared" ca="1" si="406"/>
        <v>1</v>
      </c>
      <c r="CW634" s="58" t="str">
        <f ca="1">'The Trolls'!W74</f>
        <v/>
      </c>
      <c r="DC634" s="84">
        <f t="shared" si="405"/>
        <v>1</v>
      </c>
      <c r="EE634" s="65"/>
      <c r="EH634" s="62"/>
      <c r="EI634" s="63"/>
      <c r="EJ634" s="64"/>
      <c r="EO634" s="65"/>
      <c r="EP634" s="65"/>
      <c r="EQ634" s="69"/>
      <c r="ER634" s="69"/>
      <c r="ES634" s="69"/>
      <c r="ET634" s="78"/>
      <c r="EU634" s="69"/>
      <c r="EV634" s="69"/>
      <c r="EW634" s="69"/>
      <c r="EX634" s="69"/>
      <c r="EY634" s="69"/>
      <c r="EZ634" s="69"/>
      <c r="FA634" s="69"/>
      <c r="FB634" s="73"/>
      <c r="FH634" s="84">
        <f t="shared" si="407"/>
        <v>0</v>
      </c>
      <c r="FI634" s="84">
        <f t="shared" si="408"/>
        <v>1</v>
      </c>
      <c r="FJ634" s="85" t="s">
        <v>2103</v>
      </c>
    </row>
    <row r="635" spans="100:166" x14ac:dyDescent="0.25">
      <c r="CV635" s="84">
        <f t="shared" ca="1" si="406"/>
        <v>1</v>
      </c>
      <c r="CW635" s="58" t="str">
        <f ca="1">'The Trolls'!W75</f>
        <v/>
      </c>
      <c r="DC635" s="84">
        <f t="shared" si="405"/>
        <v>1</v>
      </c>
      <c r="EE635" s="65"/>
      <c r="EH635" s="62"/>
      <c r="EI635" s="63"/>
      <c r="EJ635" s="64"/>
      <c r="EO635" s="65"/>
      <c r="EP635" s="65"/>
      <c r="EQ635" s="69"/>
      <c r="ER635" s="69"/>
      <c r="ES635" s="69"/>
      <c r="ET635" s="78"/>
      <c r="EU635" s="69"/>
      <c r="EV635" s="69"/>
      <c r="EW635" s="69"/>
      <c r="EX635" s="69"/>
      <c r="EY635" s="69"/>
      <c r="EZ635" s="69"/>
      <c r="FA635" s="69"/>
      <c r="FB635" s="73"/>
      <c r="FH635" s="84">
        <f t="shared" si="407"/>
        <v>0</v>
      </c>
      <c r="FI635" s="84">
        <f t="shared" si="408"/>
        <v>1</v>
      </c>
      <c r="FJ635" s="85" t="s">
        <v>2104</v>
      </c>
    </row>
    <row r="636" spans="100:166" x14ac:dyDescent="0.25">
      <c r="CV636" s="84">
        <f t="shared" ca="1" si="406"/>
        <v>1</v>
      </c>
      <c r="CW636" s="58" t="str">
        <f ca="1">'The Trolls'!W76</f>
        <v/>
      </c>
      <c r="DC636" s="84">
        <f t="shared" si="405"/>
        <v>1</v>
      </c>
      <c r="EE636" s="65"/>
      <c r="EH636" s="62"/>
      <c r="EI636" s="63"/>
      <c r="EJ636" s="64"/>
      <c r="EO636" s="65"/>
      <c r="EP636" s="65"/>
      <c r="EQ636" s="69"/>
      <c r="ER636" s="69"/>
      <c r="ES636" s="69"/>
      <c r="ET636" s="78"/>
      <c r="EU636" s="69"/>
      <c r="EV636" s="69"/>
      <c r="EW636" s="69"/>
      <c r="EX636" s="69"/>
      <c r="EY636" s="69"/>
      <c r="EZ636" s="69"/>
      <c r="FA636" s="69"/>
      <c r="FB636" s="73"/>
      <c r="FH636" s="84">
        <f t="shared" si="407"/>
        <v>0</v>
      </c>
      <c r="FI636" s="84">
        <f t="shared" si="408"/>
        <v>1</v>
      </c>
      <c r="FJ636" s="85" t="s">
        <v>2105</v>
      </c>
    </row>
    <row r="637" spans="100:166" x14ac:dyDescent="0.25">
      <c r="CV637" s="84">
        <f t="shared" ca="1" si="406"/>
        <v>1</v>
      </c>
      <c r="CW637" s="58" t="str">
        <f ca="1">'The Trolls'!W77</f>
        <v/>
      </c>
      <c r="DC637" s="84">
        <f t="shared" si="405"/>
        <v>1</v>
      </c>
      <c r="EE637" s="65"/>
      <c r="EH637" s="62"/>
      <c r="EI637" s="63"/>
      <c r="EJ637" s="64"/>
      <c r="EO637" s="65"/>
      <c r="EP637" s="65"/>
      <c r="EQ637" s="69"/>
      <c r="ER637" s="69"/>
      <c r="ES637" s="69"/>
      <c r="ET637" s="78"/>
      <c r="EU637" s="69"/>
      <c r="EV637" s="69"/>
      <c r="EW637" s="69"/>
      <c r="EX637" s="69"/>
      <c r="EY637" s="69"/>
      <c r="EZ637" s="69"/>
      <c r="FA637" s="69"/>
      <c r="FB637" s="73"/>
      <c r="FH637" s="84">
        <f t="shared" si="407"/>
        <v>0</v>
      </c>
      <c r="FI637" s="84">
        <f t="shared" si="408"/>
        <v>1</v>
      </c>
      <c r="FJ637" s="83" t="str">
        <f>""</f>
        <v/>
      </c>
    </row>
    <row r="638" spans="100:166" x14ac:dyDescent="0.25">
      <c r="CV638" s="84">
        <f t="shared" ca="1" si="406"/>
        <v>1</v>
      </c>
      <c r="CW638" s="58" t="str">
        <f ca="1">'The Trolls'!W78</f>
        <v/>
      </c>
      <c r="DC638" s="84">
        <f t="shared" si="405"/>
        <v>1</v>
      </c>
      <c r="EE638" s="65"/>
      <c r="EH638" s="62"/>
      <c r="EI638" s="63"/>
      <c r="EJ638" s="64"/>
      <c r="EO638" s="65"/>
      <c r="EP638" s="65"/>
      <c r="EQ638" s="69"/>
      <c r="ER638" s="69"/>
      <c r="ES638" s="69"/>
      <c r="ET638" s="78"/>
      <c r="EU638" s="69"/>
      <c r="EV638" s="69"/>
      <c r="EW638" s="69"/>
      <c r="EX638" s="69"/>
      <c r="EY638" s="69"/>
      <c r="EZ638" s="69"/>
      <c r="FA638" s="69"/>
      <c r="FB638" s="73"/>
      <c r="FH638" s="84">
        <f t="shared" si="407"/>
        <v>1</v>
      </c>
      <c r="FI638" s="84">
        <f t="shared" si="408"/>
        <v>1</v>
      </c>
      <c r="FJ638" s="85" t="s">
        <v>2024</v>
      </c>
    </row>
    <row r="639" spans="100:166" x14ac:dyDescent="0.25">
      <c r="CV639" s="84">
        <f t="shared" ca="1" si="406"/>
        <v>1</v>
      </c>
      <c r="CW639" s="58" t="str">
        <f ca="1">'The Trolls'!W79</f>
        <v/>
      </c>
      <c r="DC639" s="84">
        <f t="shared" ref="DC639:DC702" si="409">IF(DD638=0,DC638,DC638+1)</f>
        <v>1</v>
      </c>
      <c r="EE639" s="65"/>
      <c r="EH639" s="62"/>
      <c r="EI639" s="63"/>
      <c r="EJ639" s="64"/>
      <c r="EO639" s="65"/>
      <c r="EP639" s="65"/>
      <c r="EQ639" s="69"/>
      <c r="ER639" s="69"/>
      <c r="ES639" s="69"/>
      <c r="ET639" s="78"/>
      <c r="EU639" s="69"/>
      <c r="EV639" s="69"/>
      <c r="EW639" s="69"/>
      <c r="EX639" s="69"/>
      <c r="EY639" s="69"/>
      <c r="EZ639" s="69"/>
      <c r="FA639" s="69"/>
      <c r="FB639" s="73"/>
      <c r="FH639" s="84">
        <f t="shared" si="407"/>
        <v>0</v>
      </c>
      <c r="FI639" s="84">
        <f t="shared" si="408"/>
        <v>1</v>
      </c>
      <c r="FJ639" s="85" t="s">
        <v>2106</v>
      </c>
    </row>
    <row r="640" spans="100:166" x14ac:dyDescent="0.25">
      <c r="CV640" s="84">
        <f t="shared" ca="1" si="406"/>
        <v>1</v>
      </c>
      <c r="CW640" s="58" t="str">
        <f ca="1">'The Trolls'!W80</f>
        <v/>
      </c>
      <c r="DC640" s="84">
        <f t="shared" si="409"/>
        <v>1</v>
      </c>
      <c r="EE640" s="65"/>
      <c r="EH640" s="62"/>
      <c r="EI640" s="63"/>
      <c r="EO640" s="65"/>
      <c r="EP640" s="65"/>
      <c r="EQ640" s="69"/>
      <c r="ER640" s="69"/>
      <c r="ES640" s="69"/>
      <c r="ET640" s="78"/>
      <c r="EU640" s="69"/>
      <c r="EV640" s="69"/>
      <c r="EW640" s="69"/>
      <c r="EX640" s="69"/>
      <c r="EY640" s="69"/>
      <c r="EZ640" s="69"/>
      <c r="FA640" s="69"/>
      <c r="FB640" s="73"/>
      <c r="FH640" s="84">
        <f t="shared" si="407"/>
        <v>0</v>
      </c>
      <c r="FI640" s="84">
        <f t="shared" si="408"/>
        <v>1</v>
      </c>
      <c r="FJ640" s="83" t="str">
        <f>""</f>
        <v/>
      </c>
    </row>
    <row r="641" spans="100:166" x14ac:dyDescent="0.25">
      <c r="CV641" s="84">
        <f t="shared" ca="1" si="406"/>
        <v>1</v>
      </c>
      <c r="CW641" s="84" t="str">
        <f>IF(CW643="","",CX641)</f>
        <v/>
      </c>
      <c r="CX641" s="59" t="s">
        <v>2454</v>
      </c>
      <c r="DC641" s="84">
        <f t="shared" si="409"/>
        <v>1</v>
      </c>
      <c r="EE641" s="65"/>
      <c r="EO641" s="65"/>
      <c r="EP641" s="65"/>
      <c r="EQ641" s="69"/>
      <c r="ER641" s="69"/>
      <c r="ES641" s="69"/>
      <c r="ET641" s="78"/>
      <c r="EU641" s="69"/>
      <c r="EV641" s="69"/>
      <c r="EW641" s="69"/>
      <c r="EX641" s="69"/>
      <c r="EY641" s="69"/>
      <c r="EZ641" s="69"/>
      <c r="FA641" s="69"/>
      <c r="FB641" s="73"/>
      <c r="FH641" s="84">
        <f t="shared" si="407"/>
        <v>1</v>
      </c>
      <c r="FI641" s="84">
        <f t="shared" si="408"/>
        <v>1</v>
      </c>
      <c r="FJ641" s="85" t="s">
        <v>2107</v>
      </c>
    </row>
    <row r="642" spans="100:166" x14ac:dyDescent="0.25">
      <c r="CV642" s="84">
        <f t="shared" ca="1" si="406"/>
        <v>1</v>
      </c>
      <c r="CW642" s="84" t="str">
        <f>IF(CW643="","",CX642)</f>
        <v/>
      </c>
      <c r="CX642" s="59" t="s">
        <v>546</v>
      </c>
      <c r="DC642" s="84">
        <f t="shared" si="409"/>
        <v>1</v>
      </c>
      <c r="EE642" s="65"/>
      <c r="EO642" s="65"/>
      <c r="EP642" s="65"/>
      <c r="EQ642" s="69"/>
      <c r="ER642" s="69"/>
      <c r="ES642" s="69"/>
      <c r="ET642" s="78"/>
      <c r="EU642" s="69"/>
      <c r="EV642" s="69"/>
      <c r="EW642" s="69"/>
      <c r="EX642" s="69"/>
      <c r="EY642" s="69"/>
      <c r="EZ642" s="69"/>
      <c r="FA642" s="69"/>
      <c r="FB642" s="73"/>
      <c r="FH642" s="84">
        <f t="shared" si="407"/>
        <v>0</v>
      </c>
      <c r="FI642" s="84">
        <f t="shared" si="408"/>
        <v>1</v>
      </c>
      <c r="FJ642" s="85" t="s">
        <v>2108</v>
      </c>
    </row>
    <row r="643" spans="100:166" x14ac:dyDescent="0.25">
      <c r="CV643" s="84">
        <f t="shared" ref="CV643:CV706" ca="1" si="410">IF(CW642="",CV642,CV642+1)</f>
        <v>1</v>
      </c>
      <c r="CW643" s="58" t="str">
        <f>'Desolator of the North'!T3</f>
        <v/>
      </c>
      <c r="DC643" s="84">
        <f t="shared" si="409"/>
        <v>1</v>
      </c>
      <c r="EE643" s="65"/>
      <c r="EO643" s="65"/>
      <c r="EP643" s="65"/>
      <c r="EQ643" s="69"/>
      <c r="ER643" s="69"/>
      <c r="ES643" s="69"/>
      <c r="ET643" s="78"/>
      <c r="EU643" s="69"/>
      <c r="EV643" s="69"/>
      <c r="EW643" s="69"/>
      <c r="EX643" s="69"/>
      <c r="EY643" s="69"/>
      <c r="EZ643" s="69"/>
      <c r="FA643" s="69"/>
      <c r="FB643" s="73"/>
      <c r="FH643" s="84">
        <f t="shared" si="407"/>
        <v>0</v>
      </c>
      <c r="FI643" s="84">
        <f t="shared" si="408"/>
        <v>1</v>
      </c>
      <c r="FJ643" s="83" t="str">
        <f>""</f>
        <v/>
      </c>
    </row>
    <row r="644" spans="100:166" x14ac:dyDescent="0.25">
      <c r="CV644" s="84">
        <f t="shared" ca="1" si="410"/>
        <v>1</v>
      </c>
      <c r="CW644" s="84" t="str">
        <f>IF(CW646="","",CX644)</f>
        <v/>
      </c>
      <c r="CX644" s="59" t="s">
        <v>2591</v>
      </c>
      <c r="DC644" s="84">
        <f t="shared" si="409"/>
        <v>1</v>
      </c>
      <c r="EE644" s="65"/>
      <c r="EO644" s="65"/>
      <c r="EP644" s="65"/>
      <c r="EQ644" s="69"/>
      <c r="ER644" s="69"/>
      <c r="ES644" s="69"/>
      <c r="ET644" s="78"/>
      <c r="EU644" s="69"/>
      <c r="EV644" s="69"/>
      <c r="EW644" s="69"/>
      <c r="EX644" s="69"/>
      <c r="EY644" s="69"/>
      <c r="EZ644" s="69"/>
      <c r="FA644" s="69"/>
      <c r="FB644" s="73"/>
      <c r="FH644" s="84">
        <f t="shared" si="407"/>
        <v>1</v>
      </c>
      <c r="FI644" s="84">
        <f t="shared" si="408"/>
        <v>1</v>
      </c>
      <c r="FJ644" s="83" t="s">
        <v>2109</v>
      </c>
    </row>
    <row r="645" spans="100:166" x14ac:dyDescent="0.25">
      <c r="CV645" s="84">
        <f t="shared" ca="1" si="410"/>
        <v>1</v>
      </c>
      <c r="CW645" s="84" t="str">
        <f>IF(CW646="","",CX645)</f>
        <v/>
      </c>
      <c r="CX645" s="59" t="s">
        <v>546</v>
      </c>
      <c r="DC645" s="84">
        <f t="shared" si="409"/>
        <v>1</v>
      </c>
      <c r="EE645" s="65"/>
      <c r="EO645" s="65"/>
      <c r="EP645" s="65"/>
      <c r="EQ645" s="69"/>
      <c r="ER645" s="69"/>
      <c r="ES645" s="69"/>
      <c r="ET645" s="78"/>
      <c r="EU645" s="69"/>
      <c r="EV645" s="69"/>
      <c r="EW645" s="69"/>
      <c r="EX645" s="69"/>
      <c r="EY645" s="69"/>
      <c r="EZ645" s="69"/>
      <c r="FA645" s="69"/>
      <c r="FB645" s="73"/>
      <c r="FH645" s="84">
        <f t="shared" si="407"/>
        <v>0</v>
      </c>
      <c r="FI645" s="84">
        <f t="shared" si="408"/>
        <v>1</v>
      </c>
      <c r="FJ645" s="83" t="s">
        <v>2110</v>
      </c>
    </row>
    <row r="646" spans="100:166" x14ac:dyDescent="0.25">
      <c r="CV646" s="84">
        <f t="shared" ca="1" si="410"/>
        <v>1</v>
      </c>
      <c r="CW646" s="58" t="str">
        <f>'Azog''s Legion'!W3</f>
        <v/>
      </c>
      <c r="DC646" s="84">
        <f t="shared" si="409"/>
        <v>1</v>
      </c>
      <c r="EE646" s="65"/>
      <c r="EO646" s="65"/>
      <c r="EP646" s="65"/>
      <c r="EQ646" s="69"/>
      <c r="ER646" s="69"/>
      <c r="ES646" s="69"/>
      <c r="ET646" s="78"/>
      <c r="EU646" s="69"/>
      <c r="EV646" s="69"/>
      <c r="EW646" s="69"/>
      <c r="EX646" s="69"/>
      <c r="EY646" s="69"/>
      <c r="EZ646" s="69"/>
      <c r="FA646" s="69"/>
      <c r="FB646" s="73"/>
      <c r="FH646" s="84">
        <f t="shared" si="407"/>
        <v>0</v>
      </c>
      <c r="FI646" s="84">
        <f t="shared" si="408"/>
        <v>1</v>
      </c>
      <c r="FJ646" s="83" t="s">
        <v>2111</v>
      </c>
    </row>
    <row r="647" spans="100:166" x14ac:dyDescent="0.25">
      <c r="CV647" s="84">
        <f t="shared" ca="1" si="410"/>
        <v>1</v>
      </c>
      <c r="CW647" s="58" t="str">
        <f>'Azog''s Legion'!W4</f>
        <v/>
      </c>
      <c r="DC647" s="84">
        <f t="shared" si="409"/>
        <v>1</v>
      </c>
      <c r="EE647" s="65"/>
      <c r="EO647" s="65"/>
      <c r="EP647" s="65"/>
      <c r="EQ647" s="69"/>
      <c r="ER647" s="69"/>
      <c r="ES647" s="69"/>
      <c r="ET647" s="78"/>
      <c r="EU647" s="69"/>
      <c r="EV647" s="69"/>
      <c r="EW647" s="69"/>
      <c r="EX647" s="69"/>
      <c r="EY647" s="69"/>
      <c r="EZ647" s="69"/>
      <c r="FA647" s="69"/>
      <c r="FB647" s="73"/>
      <c r="FH647" s="84">
        <f t="shared" si="407"/>
        <v>0</v>
      </c>
      <c r="FI647" s="84">
        <f t="shared" si="408"/>
        <v>1</v>
      </c>
      <c r="FJ647" s="83" t="s">
        <v>2112</v>
      </c>
    </row>
    <row r="648" spans="100:166" x14ac:dyDescent="0.25">
      <c r="CV648" s="84">
        <f t="shared" ca="1" si="410"/>
        <v>1</v>
      </c>
      <c r="CW648" s="58" t="str">
        <f>'Azog''s Legion'!W5</f>
        <v/>
      </c>
      <c r="DC648" s="84">
        <f t="shared" si="409"/>
        <v>1</v>
      </c>
      <c r="EE648" s="65"/>
      <c r="EO648" s="65"/>
      <c r="EP648" s="65"/>
      <c r="EQ648" s="69"/>
      <c r="ER648" s="69"/>
      <c r="ES648" s="69"/>
      <c r="ET648" s="78"/>
      <c r="EU648" s="69"/>
      <c r="EV648" s="69"/>
      <c r="EW648" s="69"/>
      <c r="EX648" s="69"/>
      <c r="EY648" s="69"/>
      <c r="EZ648" s="69"/>
      <c r="FA648" s="69"/>
      <c r="FB648" s="73"/>
      <c r="FH648" s="84">
        <f t="shared" si="407"/>
        <v>0</v>
      </c>
      <c r="FI648" s="84">
        <f t="shared" si="408"/>
        <v>1</v>
      </c>
      <c r="FJ648" s="83" t="s">
        <v>2113</v>
      </c>
    </row>
    <row r="649" spans="100:166" x14ac:dyDescent="0.25">
      <c r="CV649" s="84">
        <f t="shared" ca="1" si="410"/>
        <v>1</v>
      </c>
      <c r="CW649" s="58" t="str">
        <f>'Azog''s Legion'!W6</f>
        <v/>
      </c>
      <c r="DC649" s="84">
        <f t="shared" si="409"/>
        <v>1</v>
      </c>
      <c r="EE649" s="65"/>
      <c r="EO649" s="65"/>
      <c r="EP649" s="65"/>
      <c r="EQ649" s="69"/>
      <c r="ER649" s="69"/>
      <c r="ES649" s="69"/>
      <c r="ET649" s="78"/>
      <c r="EU649" s="69"/>
      <c r="EV649" s="69"/>
      <c r="EW649" s="69"/>
      <c r="EX649" s="69"/>
      <c r="EY649" s="69"/>
      <c r="EZ649" s="69"/>
      <c r="FA649" s="69"/>
      <c r="FB649" s="73"/>
      <c r="FH649" s="84">
        <f t="shared" si="407"/>
        <v>0</v>
      </c>
      <c r="FI649" s="84">
        <f t="shared" si="408"/>
        <v>1</v>
      </c>
      <c r="FJ649" s="83" t="s">
        <v>2114</v>
      </c>
    </row>
    <row r="650" spans="100:166" x14ac:dyDescent="0.25">
      <c r="CV650" s="84">
        <f t="shared" ca="1" si="410"/>
        <v>1</v>
      </c>
      <c r="CW650" s="58" t="str">
        <f>'Azog''s Legion'!W7</f>
        <v/>
      </c>
      <c r="DC650" s="84">
        <f t="shared" si="409"/>
        <v>1</v>
      </c>
      <c r="EE650" s="65"/>
      <c r="EO650" s="65"/>
      <c r="EP650" s="65"/>
      <c r="EQ650" s="69"/>
      <c r="ER650" s="69"/>
      <c r="ES650" s="69"/>
      <c r="ET650" s="78"/>
      <c r="EU650" s="69"/>
      <c r="EV650" s="69"/>
      <c r="EW650" s="69"/>
      <c r="EX650" s="69"/>
      <c r="EY650" s="69"/>
      <c r="EZ650" s="69"/>
      <c r="FA650" s="69"/>
      <c r="FB650" s="73"/>
      <c r="FH650" s="84">
        <f t="shared" si="407"/>
        <v>0</v>
      </c>
      <c r="FI650" s="84">
        <f t="shared" si="408"/>
        <v>1</v>
      </c>
      <c r="FJ650" s="83" t="str">
        <f>""</f>
        <v/>
      </c>
    </row>
    <row r="651" spans="100:166" x14ac:dyDescent="0.25">
      <c r="CV651" s="84">
        <f t="shared" ca="1" si="410"/>
        <v>1</v>
      </c>
      <c r="CW651" s="58" t="str">
        <f>'Azog''s Legion'!W8</f>
        <v/>
      </c>
      <c r="DC651" s="84">
        <f t="shared" si="409"/>
        <v>1</v>
      </c>
      <c r="EE651" s="65"/>
      <c r="EO651" s="65"/>
      <c r="EP651" s="65"/>
      <c r="EQ651" s="69"/>
      <c r="ER651" s="69"/>
      <c r="ES651" s="69"/>
      <c r="ET651" s="78"/>
      <c r="EU651" s="69"/>
      <c r="EV651" s="69"/>
      <c r="EW651" s="69"/>
      <c r="EX651" s="69"/>
      <c r="EY651" s="69"/>
      <c r="EZ651" s="69"/>
      <c r="FA651" s="69"/>
      <c r="FB651" s="73"/>
      <c r="FH651" s="84">
        <f t="shared" si="407"/>
        <v>1</v>
      </c>
      <c r="FI651" s="84">
        <f t="shared" si="408"/>
        <v>1</v>
      </c>
      <c r="FJ651" s="83" t="s">
        <v>2115</v>
      </c>
    </row>
    <row r="652" spans="100:166" x14ac:dyDescent="0.25">
      <c r="CV652" s="84">
        <f t="shared" ca="1" si="410"/>
        <v>1</v>
      </c>
      <c r="CW652" s="58" t="str">
        <f>'Azog''s Legion'!W9</f>
        <v/>
      </c>
      <c r="DC652" s="84">
        <f t="shared" si="409"/>
        <v>1</v>
      </c>
      <c r="EE652" s="65"/>
      <c r="EO652" s="65"/>
      <c r="EP652" s="65"/>
      <c r="EQ652" s="69"/>
      <c r="ER652" s="69"/>
      <c r="ES652" s="69"/>
      <c r="ET652" s="78"/>
      <c r="EU652" s="69"/>
      <c r="EV652" s="69"/>
      <c r="EW652" s="69"/>
      <c r="EX652" s="69"/>
      <c r="EY652" s="69"/>
      <c r="EZ652" s="69"/>
      <c r="FA652" s="69"/>
      <c r="FB652" s="73"/>
      <c r="FH652" s="84">
        <f t="shared" si="407"/>
        <v>0</v>
      </c>
      <c r="FI652" s="84">
        <f t="shared" si="408"/>
        <v>1</v>
      </c>
      <c r="FJ652" s="83" t="s">
        <v>2116</v>
      </c>
    </row>
    <row r="653" spans="100:166" x14ac:dyDescent="0.25">
      <c r="CV653" s="84">
        <f t="shared" ca="1" si="410"/>
        <v>1</v>
      </c>
      <c r="CW653" s="58" t="str">
        <f>'Azog''s Legion'!W10</f>
        <v/>
      </c>
      <c r="DC653" s="84">
        <f t="shared" si="409"/>
        <v>1</v>
      </c>
      <c r="EE653" s="65"/>
      <c r="EO653" s="65"/>
      <c r="EP653" s="65"/>
      <c r="EQ653" s="69"/>
      <c r="ER653" s="69"/>
      <c r="ES653" s="69"/>
      <c r="ET653" s="78"/>
      <c r="EU653" s="69"/>
      <c r="EV653" s="69"/>
      <c r="EW653" s="69"/>
      <c r="EX653" s="69"/>
      <c r="EY653" s="69"/>
      <c r="EZ653" s="69"/>
      <c r="FA653" s="69"/>
      <c r="FB653" s="73"/>
      <c r="FH653" s="84">
        <f t="shared" si="407"/>
        <v>0</v>
      </c>
      <c r="FI653" s="84">
        <f t="shared" si="408"/>
        <v>1</v>
      </c>
      <c r="FJ653" s="83" t="s">
        <v>2117</v>
      </c>
    </row>
    <row r="654" spans="100:166" x14ac:dyDescent="0.25">
      <c r="CV654" s="84">
        <f t="shared" ca="1" si="410"/>
        <v>1</v>
      </c>
      <c r="CW654" s="58" t="str">
        <f>'Azog''s Legion'!W11</f>
        <v/>
      </c>
      <c r="DC654" s="84">
        <f t="shared" si="409"/>
        <v>1</v>
      </c>
      <c r="EE654" s="65"/>
      <c r="EO654" s="65"/>
      <c r="EP654" s="65"/>
      <c r="EQ654" s="69"/>
      <c r="ER654" s="69"/>
      <c r="ES654" s="69"/>
      <c r="ET654" s="78"/>
      <c r="EU654" s="69"/>
      <c r="EV654" s="69"/>
      <c r="EW654" s="69"/>
      <c r="EX654" s="69"/>
      <c r="EY654" s="69"/>
      <c r="EZ654" s="69"/>
      <c r="FA654" s="69"/>
      <c r="FB654" s="73"/>
      <c r="FH654" s="84">
        <f t="shared" si="407"/>
        <v>0</v>
      </c>
      <c r="FI654" s="84">
        <f t="shared" si="408"/>
        <v>1</v>
      </c>
      <c r="FJ654" s="83" t="s">
        <v>2118</v>
      </c>
    </row>
    <row r="655" spans="100:166" x14ac:dyDescent="0.25">
      <c r="CV655" s="84">
        <f t="shared" ca="1" si="410"/>
        <v>1</v>
      </c>
      <c r="CW655" s="58" t="str">
        <f>'Azog''s Legion'!W12</f>
        <v/>
      </c>
      <c r="DC655" s="84">
        <f t="shared" si="409"/>
        <v>1</v>
      </c>
      <c r="EE655" s="65"/>
      <c r="EO655" s="65"/>
      <c r="EP655" s="65"/>
      <c r="EQ655" s="69"/>
      <c r="ER655" s="69"/>
      <c r="ES655" s="69"/>
      <c r="ET655" s="78"/>
      <c r="EU655" s="69"/>
      <c r="EV655" s="69"/>
      <c r="EW655" s="69"/>
      <c r="EX655" s="69"/>
      <c r="EY655" s="69"/>
      <c r="EZ655" s="69"/>
      <c r="FA655" s="69"/>
      <c r="FB655" s="73"/>
      <c r="FH655" s="84">
        <f t="shared" si="407"/>
        <v>0</v>
      </c>
      <c r="FI655" s="84">
        <f t="shared" si="408"/>
        <v>1</v>
      </c>
      <c r="FJ655" s="83" t="s">
        <v>2119</v>
      </c>
    </row>
    <row r="656" spans="100:166" x14ac:dyDescent="0.25">
      <c r="CV656" s="84">
        <f t="shared" ca="1" si="410"/>
        <v>1</v>
      </c>
      <c r="CW656" s="58" t="str">
        <f>'Azog''s Legion'!W13</f>
        <v/>
      </c>
      <c r="DC656" s="84">
        <f t="shared" si="409"/>
        <v>1</v>
      </c>
      <c r="EE656" s="65"/>
      <c r="EO656" s="65"/>
      <c r="EP656" s="65"/>
      <c r="EQ656" s="69"/>
      <c r="ER656" s="69"/>
      <c r="ES656" s="69"/>
      <c r="ET656" s="78"/>
      <c r="EU656" s="69"/>
      <c r="EV656" s="69"/>
      <c r="EW656" s="69"/>
      <c r="EX656" s="69"/>
      <c r="EY656" s="69"/>
      <c r="EZ656" s="69"/>
      <c r="FA656" s="69"/>
      <c r="FB656" s="73"/>
      <c r="FH656" s="84">
        <f t="shared" ref="FH656:FH712" si="411">IF(FJ656="",0,IF(COUNT(FIND(FJ656,$FK$1))=1,2,IF(FJ655="",1,0)))</f>
        <v>0</v>
      </c>
      <c r="FI656" s="84">
        <f t="shared" ref="FI656:FI712" si="412">IF(FH655=2,FI655+1,IF(FJ654="",FI655,IF(FI655-FI654=1,FI655+1,FI655)))</f>
        <v>1</v>
      </c>
      <c r="FJ656" s="83" t="str">
        <f>""</f>
        <v/>
      </c>
    </row>
    <row r="657" spans="100:166" x14ac:dyDescent="0.25">
      <c r="CV657" s="84">
        <f t="shared" ca="1" si="410"/>
        <v>1</v>
      </c>
      <c r="CW657" s="58" t="str">
        <f>'Azog''s Legion'!W14</f>
        <v/>
      </c>
      <c r="DC657" s="84">
        <f t="shared" si="409"/>
        <v>1</v>
      </c>
      <c r="EE657" s="65"/>
      <c r="EO657" s="65"/>
      <c r="EP657" s="65"/>
      <c r="EQ657" s="69"/>
      <c r="ER657" s="69"/>
      <c r="ES657" s="69"/>
      <c r="ET657" s="78"/>
      <c r="EU657" s="69"/>
      <c r="EV657" s="69"/>
      <c r="EW657" s="69"/>
      <c r="EX657" s="69"/>
      <c r="EY657" s="69"/>
      <c r="EZ657" s="69"/>
      <c r="FA657" s="69"/>
      <c r="FB657" s="73"/>
      <c r="FH657" s="84">
        <f t="shared" si="411"/>
        <v>1</v>
      </c>
      <c r="FI657" s="84">
        <f t="shared" si="412"/>
        <v>1</v>
      </c>
      <c r="FJ657" s="83" t="s">
        <v>2120</v>
      </c>
    </row>
    <row r="658" spans="100:166" x14ac:dyDescent="0.25">
      <c r="CV658" s="84">
        <f t="shared" ca="1" si="410"/>
        <v>1</v>
      </c>
      <c r="CW658" s="58" t="str">
        <f>'Azog''s Legion'!W15</f>
        <v/>
      </c>
      <c r="DC658" s="84">
        <f t="shared" si="409"/>
        <v>1</v>
      </c>
      <c r="EE658" s="65"/>
      <c r="EO658" s="65"/>
      <c r="EP658" s="65"/>
      <c r="EQ658" s="69"/>
      <c r="ER658" s="69"/>
      <c r="ES658" s="69"/>
      <c r="ET658" s="78"/>
      <c r="EU658" s="69"/>
      <c r="EV658" s="69"/>
      <c r="EW658" s="69"/>
      <c r="EX658" s="69"/>
      <c r="EY658" s="69"/>
      <c r="EZ658" s="69"/>
      <c r="FA658" s="69"/>
      <c r="FB658" s="73"/>
      <c r="FH658" s="84">
        <f t="shared" si="411"/>
        <v>0</v>
      </c>
      <c r="FI658" s="84">
        <f t="shared" si="412"/>
        <v>1</v>
      </c>
      <c r="FJ658" s="83" t="s">
        <v>2121</v>
      </c>
    </row>
    <row r="659" spans="100:166" x14ac:dyDescent="0.25">
      <c r="CV659" s="84">
        <f t="shared" ca="1" si="410"/>
        <v>1</v>
      </c>
      <c r="CW659" s="58" t="str">
        <f>'Azog''s Legion'!W16</f>
        <v/>
      </c>
      <c r="DC659" s="84">
        <f t="shared" si="409"/>
        <v>1</v>
      </c>
      <c r="EE659" s="65"/>
      <c r="EO659" s="65"/>
      <c r="EP659" s="65"/>
      <c r="EQ659" s="69"/>
      <c r="ER659" s="69"/>
      <c r="ES659" s="69"/>
      <c r="ET659" s="78"/>
      <c r="EU659" s="69"/>
      <c r="EV659" s="69"/>
      <c r="EW659" s="69"/>
      <c r="EX659" s="69"/>
      <c r="EY659" s="69"/>
      <c r="EZ659" s="69"/>
      <c r="FA659" s="69"/>
      <c r="FB659" s="73"/>
      <c r="FH659" s="84">
        <f t="shared" si="411"/>
        <v>0</v>
      </c>
      <c r="FI659" s="84">
        <f t="shared" si="412"/>
        <v>1</v>
      </c>
      <c r="FJ659" s="83" t="s">
        <v>2122</v>
      </c>
    </row>
    <row r="660" spans="100:166" x14ac:dyDescent="0.25">
      <c r="CV660" s="84">
        <f t="shared" ca="1" si="410"/>
        <v>1</v>
      </c>
      <c r="CW660" s="58" t="str">
        <f>'Azog''s Legion'!W17</f>
        <v/>
      </c>
      <c r="DC660" s="84">
        <f t="shared" si="409"/>
        <v>1</v>
      </c>
      <c r="EE660" s="65"/>
      <c r="EO660" s="65"/>
      <c r="EP660" s="65"/>
      <c r="EQ660" s="69"/>
      <c r="ER660" s="69"/>
      <c r="ES660" s="69"/>
      <c r="ET660" s="78"/>
      <c r="EU660" s="69"/>
      <c r="EV660" s="69"/>
      <c r="EW660" s="69"/>
      <c r="EX660" s="69"/>
      <c r="EY660" s="69"/>
      <c r="EZ660" s="69"/>
      <c r="FA660" s="69"/>
      <c r="FB660" s="73"/>
      <c r="FH660" s="84">
        <f t="shared" si="411"/>
        <v>0</v>
      </c>
      <c r="FI660" s="84">
        <f t="shared" si="412"/>
        <v>1</v>
      </c>
      <c r="FJ660" s="83" t="s">
        <v>2123</v>
      </c>
    </row>
    <row r="661" spans="100:166" x14ac:dyDescent="0.25">
      <c r="CV661" s="84">
        <f t="shared" ca="1" si="410"/>
        <v>1</v>
      </c>
      <c r="CW661" s="58" t="str">
        <f>'Azog''s Legion'!W18</f>
        <v/>
      </c>
      <c r="DC661" s="84">
        <f t="shared" si="409"/>
        <v>1</v>
      </c>
      <c r="EE661" s="65"/>
      <c r="EO661" s="65"/>
      <c r="EP661" s="65"/>
      <c r="EQ661" s="69"/>
      <c r="ER661" s="69"/>
      <c r="ES661" s="69"/>
      <c r="ET661" s="78"/>
      <c r="EU661" s="69"/>
      <c r="EV661" s="69"/>
      <c r="EW661" s="69"/>
      <c r="EX661" s="69"/>
      <c r="EY661" s="69"/>
      <c r="EZ661" s="69"/>
      <c r="FA661" s="69"/>
      <c r="FB661" s="73"/>
      <c r="FH661" s="84">
        <f t="shared" si="411"/>
        <v>0</v>
      </c>
      <c r="FI661" s="84">
        <f t="shared" si="412"/>
        <v>1</v>
      </c>
      <c r="FJ661" s="83" t="str">
        <f>""</f>
        <v/>
      </c>
    </row>
    <row r="662" spans="100:166" x14ac:dyDescent="0.25">
      <c r="CV662" s="84">
        <f t="shared" ca="1" si="410"/>
        <v>1</v>
      </c>
      <c r="CW662" s="58" t="str">
        <f>'Azog''s Legion'!W19</f>
        <v/>
      </c>
      <c r="DC662" s="84">
        <f t="shared" si="409"/>
        <v>1</v>
      </c>
      <c r="EE662" s="65"/>
      <c r="EO662" s="65"/>
      <c r="EP662" s="65"/>
      <c r="EQ662" s="69"/>
      <c r="ER662" s="69"/>
      <c r="ES662" s="69"/>
      <c r="ET662" s="78"/>
      <c r="EU662" s="69"/>
      <c r="EV662" s="69"/>
      <c r="EW662" s="69"/>
      <c r="EX662" s="69"/>
      <c r="EY662" s="69"/>
      <c r="EZ662" s="69"/>
      <c r="FA662" s="69"/>
      <c r="FB662" s="73"/>
      <c r="FH662" s="84">
        <f t="shared" si="411"/>
        <v>1</v>
      </c>
      <c r="FI662" s="84">
        <f t="shared" si="412"/>
        <v>1</v>
      </c>
      <c r="FJ662" s="83" t="s">
        <v>2124</v>
      </c>
    </row>
    <row r="663" spans="100:166" x14ac:dyDescent="0.25">
      <c r="CV663" s="84">
        <f t="shared" ca="1" si="410"/>
        <v>1</v>
      </c>
      <c r="CW663" s="58" t="str">
        <f>'Azog''s Legion'!W20</f>
        <v/>
      </c>
      <c r="DC663" s="84">
        <f t="shared" si="409"/>
        <v>1</v>
      </c>
      <c r="EE663" s="65"/>
      <c r="EO663" s="65"/>
      <c r="EP663" s="65"/>
      <c r="EQ663" s="69"/>
      <c r="ER663" s="69"/>
      <c r="ES663" s="69"/>
      <c r="ET663" s="78"/>
      <c r="EU663" s="69"/>
      <c r="EV663" s="69"/>
      <c r="EW663" s="69"/>
      <c r="EX663" s="69"/>
      <c r="EY663" s="69"/>
      <c r="EZ663" s="69"/>
      <c r="FA663" s="69"/>
      <c r="FB663" s="73"/>
      <c r="FH663" s="84">
        <f t="shared" si="411"/>
        <v>0</v>
      </c>
      <c r="FI663" s="84">
        <f t="shared" si="412"/>
        <v>1</v>
      </c>
      <c r="FJ663" s="83" t="s">
        <v>2125</v>
      </c>
    </row>
    <row r="664" spans="100:166" x14ac:dyDescent="0.25">
      <c r="CV664" s="84">
        <f t="shared" ca="1" si="410"/>
        <v>1</v>
      </c>
      <c r="CW664" s="58" t="str">
        <f>'Azog''s Legion'!W21</f>
        <v/>
      </c>
      <c r="DC664" s="84">
        <f t="shared" si="409"/>
        <v>1</v>
      </c>
      <c r="EE664" s="65"/>
      <c r="EO664" s="65"/>
      <c r="EP664" s="65"/>
      <c r="EQ664" s="69"/>
      <c r="ER664" s="69"/>
      <c r="ES664" s="69"/>
      <c r="ET664" s="78"/>
      <c r="EU664" s="69"/>
      <c r="EV664" s="69"/>
      <c r="EW664" s="69"/>
      <c r="EX664" s="69"/>
      <c r="EY664" s="69"/>
      <c r="EZ664" s="69"/>
      <c r="FA664" s="69"/>
      <c r="FB664" s="73"/>
      <c r="FH664" s="84">
        <f t="shared" si="411"/>
        <v>0</v>
      </c>
      <c r="FI664" s="84">
        <f t="shared" si="412"/>
        <v>1</v>
      </c>
      <c r="FJ664" s="83" t="s">
        <v>2126</v>
      </c>
    </row>
    <row r="665" spans="100:166" x14ac:dyDescent="0.25">
      <c r="CV665" s="84">
        <f t="shared" ca="1" si="410"/>
        <v>1</v>
      </c>
      <c r="CW665" s="58" t="str">
        <f>'Azog''s Legion'!W22</f>
        <v/>
      </c>
      <c r="DC665" s="84">
        <f t="shared" si="409"/>
        <v>1</v>
      </c>
      <c r="EO665" s="65"/>
      <c r="EP665" s="65"/>
      <c r="EQ665" s="69"/>
      <c r="ER665" s="69"/>
      <c r="ES665" s="69"/>
      <c r="ET665" s="78"/>
      <c r="EU665" s="69"/>
      <c r="EV665" s="69"/>
      <c r="EW665" s="69"/>
      <c r="EX665" s="69"/>
      <c r="EY665" s="69"/>
      <c r="EZ665" s="69"/>
      <c r="FA665" s="69"/>
      <c r="FB665" s="73"/>
      <c r="FH665" s="84">
        <f t="shared" si="411"/>
        <v>0</v>
      </c>
      <c r="FI665" s="84">
        <f t="shared" si="412"/>
        <v>1</v>
      </c>
      <c r="FJ665" s="83" t="s">
        <v>2127</v>
      </c>
    </row>
    <row r="666" spans="100:166" x14ac:dyDescent="0.25">
      <c r="CV666" s="84">
        <f t="shared" ca="1" si="410"/>
        <v>1</v>
      </c>
      <c r="CW666" s="58" t="str">
        <f>'Azog''s Legion'!W23</f>
        <v/>
      </c>
      <c r="DC666" s="84">
        <f t="shared" si="409"/>
        <v>1</v>
      </c>
      <c r="EO666" s="65"/>
      <c r="EP666" s="65"/>
      <c r="EQ666" s="69"/>
      <c r="ER666" s="69"/>
      <c r="ES666" s="69"/>
      <c r="ET666" s="78"/>
      <c r="EU666" s="69"/>
      <c r="EV666" s="69"/>
      <c r="EW666" s="69"/>
      <c r="EX666" s="69"/>
      <c r="EY666" s="69"/>
      <c r="EZ666" s="69"/>
      <c r="FA666" s="69"/>
      <c r="FB666" s="73"/>
      <c r="FH666" s="84">
        <f t="shared" si="411"/>
        <v>0</v>
      </c>
      <c r="FI666" s="84">
        <f t="shared" si="412"/>
        <v>1</v>
      </c>
      <c r="FJ666" s="83" t="str">
        <f>""</f>
        <v/>
      </c>
    </row>
    <row r="667" spans="100:166" x14ac:dyDescent="0.25">
      <c r="CV667" s="84">
        <f t="shared" ca="1" si="410"/>
        <v>1</v>
      </c>
      <c r="CW667" s="58" t="str">
        <f>'Azog''s Legion'!W24</f>
        <v/>
      </c>
      <c r="DC667" s="84">
        <f t="shared" si="409"/>
        <v>1</v>
      </c>
      <c r="EO667" s="65"/>
      <c r="EP667" s="65"/>
      <c r="EQ667" s="69"/>
      <c r="ER667" s="69"/>
      <c r="ES667" s="69"/>
      <c r="ET667" s="78"/>
      <c r="EU667" s="69"/>
      <c r="EV667" s="69"/>
      <c r="EW667" s="69"/>
      <c r="EX667" s="69"/>
      <c r="EY667" s="69"/>
      <c r="EZ667" s="69"/>
      <c r="FA667" s="69"/>
      <c r="FB667" s="73"/>
      <c r="FH667" s="84">
        <f t="shared" si="411"/>
        <v>1</v>
      </c>
      <c r="FI667" s="84">
        <f t="shared" si="412"/>
        <v>1</v>
      </c>
      <c r="FJ667" s="83" t="s">
        <v>2128</v>
      </c>
    </row>
    <row r="668" spans="100:166" x14ac:dyDescent="0.25">
      <c r="CV668" s="84">
        <f t="shared" ca="1" si="410"/>
        <v>1</v>
      </c>
      <c r="CW668" s="58" t="str">
        <f>'Azog''s Legion'!W25</f>
        <v/>
      </c>
      <c r="DC668" s="84">
        <f t="shared" si="409"/>
        <v>1</v>
      </c>
      <c r="EO668" s="65"/>
      <c r="EP668" s="65"/>
      <c r="EQ668" s="69"/>
      <c r="ER668" s="69"/>
      <c r="ES668" s="69"/>
      <c r="ET668" s="78"/>
      <c r="EU668" s="69"/>
      <c r="EV668" s="69"/>
      <c r="EW668" s="69"/>
      <c r="EX668" s="69"/>
      <c r="EY668" s="69"/>
      <c r="EZ668" s="69"/>
      <c r="FA668" s="69"/>
      <c r="FB668" s="73"/>
      <c r="FH668" s="84">
        <f t="shared" si="411"/>
        <v>0</v>
      </c>
      <c r="FI668" s="84">
        <f t="shared" si="412"/>
        <v>1</v>
      </c>
      <c r="FJ668" s="83" t="s">
        <v>2129</v>
      </c>
    </row>
    <row r="669" spans="100:166" x14ac:dyDescent="0.25">
      <c r="CV669" s="84">
        <f t="shared" ca="1" si="410"/>
        <v>1</v>
      </c>
      <c r="CW669" s="58" t="str">
        <f>'Azog''s Legion'!W26</f>
        <v/>
      </c>
      <c r="DC669" s="84">
        <f t="shared" si="409"/>
        <v>1</v>
      </c>
      <c r="EO669" s="65"/>
      <c r="EP669" s="65"/>
      <c r="EQ669" s="69"/>
      <c r="ER669" s="69"/>
      <c r="ES669" s="69"/>
      <c r="ET669" s="78"/>
      <c r="EU669" s="69"/>
      <c r="EV669" s="69"/>
      <c r="EW669" s="69"/>
      <c r="EX669" s="69"/>
      <c r="EY669" s="69"/>
      <c r="EZ669" s="69"/>
      <c r="FA669" s="69"/>
      <c r="FB669" s="73"/>
      <c r="FH669" s="84">
        <f t="shared" si="411"/>
        <v>0</v>
      </c>
      <c r="FI669" s="84">
        <f t="shared" si="412"/>
        <v>1</v>
      </c>
      <c r="FJ669" s="83" t="s">
        <v>2130</v>
      </c>
    </row>
    <row r="670" spans="100:166" x14ac:dyDescent="0.25">
      <c r="CV670" s="84">
        <f t="shared" ca="1" si="410"/>
        <v>1</v>
      </c>
      <c r="CW670" s="58" t="str">
        <f>'Azog''s Legion'!W27</f>
        <v/>
      </c>
      <c r="DC670" s="84">
        <f t="shared" si="409"/>
        <v>1</v>
      </c>
      <c r="EO670" s="65"/>
      <c r="EP670" s="65"/>
      <c r="EQ670" s="69"/>
      <c r="ER670" s="69"/>
      <c r="ES670" s="69"/>
      <c r="ET670" s="78"/>
      <c r="EU670" s="69"/>
      <c r="EV670" s="69"/>
      <c r="EW670" s="69"/>
      <c r="EX670" s="69"/>
      <c r="EY670" s="69"/>
      <c r="EZ670" s="69"/>
      <c r="FA670" s="69"/>
      <c r="FB670" s="73"/>
      <c r="FH670" s="84">
        <f t="shared" si="411"/>
        <v>0</v>
      </c>
      <c r="FI670" s="84">
        <f t="shared" si="412"/>
        <v>1</v>
      </c>
      <c r="FJ670" s="83" t="str">
        <f>""</f>
        <v/>
      </c>
    </row>
    <row r="671" spans="100:166" x14ac:dyDescent="0.25">
      <c r="CV671" s="84">
        <f t="shared" ca="1" si="410"/>
        <v>1</v>
      </c>
      <c r="CW671" s="58" t="str">
        <f>'Azog''s Legion'!W28</f>
        <v/>
      </c>
      <c r="DC671" s="84">
        <f t="shared" si="409"/>
        <v>1</v>
      </c>
      <c r="EO671" s="65"/>
      <c r="EP671" s="65"/>
      <c r="EQ671" s="69"/>
      <c r="ER671" s="69"/>
      <c r="ES671" s="69"/>
      <c r="ET671" s="78"/>
      <c r="EU671" s="69"/>
      <c r="EV671" s="69"/>
      <c r="EW671" s="69"/>
      <c r="EX671" s="69"/>
      <c r="EY671" s="69"/>
      <c r="EZ671" s="69"/>
      <c r="FA671" s="69"/>
      <c r="FB671" s="73"/>
      <c r="FH671" s="84">
        <f t="shared" si="411"/>
        <v>1</v>
      </c>
      <c r="FI671" s="84">
        <f t="shared" si="412"/>
        <v>1</v>
      </c>
      <c r="FJ671" s="83" t="s">
        <v>2131</v>
      </c>
    </row>
    <row r="672" spans="100:166" x14ac:dyDescent="0.25">
      <c r="CV672" s="84">
        <f t="shared" ca="1" si="410"/>
        <v>1</v>
      </c>
      <c r="CW672" s="58" t="str">
        <f>'Azog''s Legion'!W29</f>
        <v/>
      </c>
      <c r="DC672" s="84">
        <f t="shared" si="409"/>
        <v>1</v>
      </c>
      <c r="EO672" s="65"/>
      <c r="EP672" s="65"/>
      <c r="EQ672" s="69"/>
      <c r="ER672" s="69"/>
      <c r="ES672" s="69"/>
      <c r="ET672" s="78"/>
      <c r="EU672" s="69"/>
      <c r="EV672" s="69"/>
      <c r="EW672" s="69"/>
      <c r="EX672" s="69"/>
      <c r="EY672" s="69"/>
      <c r="EZ672" s="69"/>
      <c r="FA672" s="69"/>
      <c r="FB672" s="73"/>
      <c r="FH672" s="84">
        <f t="shared" si="411"/>
        <v>0</v>
      </c>
      <c r="FI672" s="84">
        <f t="shared" si="412"/>
        <v>1</v>
      </c>
      <c r="FJ672" s="83" t="s">
        <v>2132</v>
      </c>
    </row>
    <row r="673" spans="100:166" x14ac:dyDescent="0.25">
      <c r="CV673" s="84">
        <f t="shared" ca="1" si="410"/>
        <v>1</v>
      </c>
      <c r="CW673" s="58" t="str">
        <f>'Azog''s Legion'!W30</f>
        <v/>
      </c>
      <c r="DC673" s="84">
        <f t="shared" si="409"/>
        <v>1</v>
      </c>
      <c r="EO673" s="65"/>
      <c r="EP673" s="65"/>
      <c r="EQ673" s="69"/>
      <c r="ER673" s="69"/>
      <c r="ES673" s="69"/>
      <c r="ET673" s="78"/>
      <c r="EU673" s="69"/>
      <c r="EV673" s="69"/>
      <c r="EW673" s="69"/>
      <c r="EX673" s="69"/>
      <c r="EY673" s="69"/>
      <c r="EZ673" s="69"/>
      <c r="FA673" s="69"/>
      <c r="FB673" s="73"/>
      <c r="FH673" s="84">
        <f t="shared" si="411"/>
        <v>0</v>
      </c>
      <c r="FI673" s="84">
        <f t="shared" si="412"/>
        <v>1</v>
      </c>
      <c r="FJ673" s="83" t="s">
        <v>2133</v>
      </c>
    </row>
    <row r="674" spans="100:166" x14ac:dyDescent="0.25">
      <c r="CV674" s="84">
        <f t="shared" ca="1" si="410"/>
        <v>1</v>
      </c>
      <c r="CW674" s="58" t="str">
        <f>'Azog''s Legion'!W31</f>
        <v/>
      </c>
      <c r="DC674" s="84">
        <f t="shared" si="409"/>
        <v>1</v>
      </c>
      <c r="EO674" s="65"/>
      <c r="EP674" s="65"/>
      <c r="EQ674" s="69"/>
      <c r="ER674" s="69"/>
      <c r="ES674" s="69"/>
      <c r="ET674" s="78"/>
      <c r="EU674" s="69"/>
      <c r="EV674" s="69"/>
      <c r="EW674" s="69"/>
      <c r="EX674" s="69"/>
      <c r="EY674" s="69"/>
      <c r="EZ674" s="69"/>
      <c r="FA674" s="69"/>
      <c r="FB674" s="73"/>
      <c r="FH674" s="84">
        <f t="shared" si="411"/>
        <v>0</v>
      </c>
      <c r="FI674" s="84">
        <f t="shared" si="412"/>
        <v>1</v>
      </c>
      <c r="FJ674" s="83" t="s">
        <v>2134</v>
      </c>
    </row>
    <row r="675" spans="100:166" x14ac:dyDescent="0.25">
      <c r="CV675" s="84">
        <f t="shared" ca="1" si="410"/>
        <v>1</v>
      </c>
      <c r="CW675" s="58" t="str">
        <f>'Azog''s Legion'!W32</f>
        <v/>
      </c>
      <c r="DC675" s="84">
        <f t="shared" si="409"/>
        <v>1</v>
      </c>
      <c r="EO675" s="65"/>
      <c r="EP675" s="65"/>
      <c r="EQ675" s="69"/>
      <c r="ER675" s="69"/>
      <c r="ES675" s="69"/>
      <c r="ET675" s="78"/>
      <c r="EU675" s="69"/>
      <c r="EV675" s="69"/>
      <c r="EW675" s="69"/>
      <c r="EX675" s="69"/>
      <c r="EY675" s="69"/>
      <c r="EZ675" s="69"/>
      <c r="FA675" s="69"/>
      <c r="FB675" s="73"/>
      <c r="FH675" s="84">
        <f t="shared" si="411"/>
        <v>0</v>
      </c>
      <c r="FI675" s="84">
        <f t="shared" si="412"/>
        <v>1</v>
      </c>
      <c r="FJ675" s="83" t="str">
        <f>""</f>
        <v/>
      </c>
    </row>
    <row r="676" spans="100:166" x14ac:dyDescent="0.25">
      <c r="CV676" s="84">
        <f t="shared" ca="1" si="410"/>
        <v>1</v>
      </c>
      <c r="CW676" s="58" t="str">
        <f>'Azog''s Legion'!W33</f>
        <v/>
      </c>
      <c r="DC676" s="84">
        <f t="shared" si="409"/>
        <v>1</v>
      </c>
      <c r="EO676" s="65"/>
      <c r="EP676" s="65"/>
      <c r="EQ676" s="69"/>
      <c r="ER676" s="69"/>
      <c r="ES676" s="69"/>
      <c r="ET676" s="78"/>
      <c r="EU676" s="69"/>
      <c r="EV676" s="69"/>
      <c r="EW676" s="69"/>
      <c r="EX676" s="69"/>
      <c r="EY676" s="69"/>
      <c r="EZ676" s="69"/>
      <c r="FA676" s="69"/>
      <c r="FB676" s="73"/>
      <c r="FH676" s="84">
        <f t="shared" si="411"/>
        <v>1</v>
      </c>
      <c r="FI676" s="84">
        <f t="shared" si="412"/>
        <v>1</v>
      </c>
      <c r="FJ676" s="83" t="s">
        <v>2135</v>
      </c>
    </row>
    <row r="677" spans="100:166" x14ac:dyDescent="0.25">
      <c r="CV677" s="84">
        <f t="shared" ca="1" si="410"/>
        <v>1</v>
      </c>
      <c r="CW677" s="58" t="str">
        <f>'Azog''s Legion'!W34</f>
        <v/>
      </c>
      <c r="DC677" s="84">
        <f t="shared" si="409"/>
        <v>1</v>
      </c>
      <c r="EO677" s="65"/>
      <c r="EP677" s="65"/>
      <c r="EQ677" s="69"/>
      <c r="ER677" s="69"/>
      <c r="ES677" s="69"/>
      <c r="ET677" s="78"/>
      <c r="EU677" s="69"/>
      <c r="EV677" s="69"/>
      <c r="EW677" s="69"/>
      <c r="EX677" s="69"/>
      <c r="EY677" s="69"/>
      <c r="EZ677" s="69"/>
      <c r="FA677" s="69"/>
      <c r="FB677" s="73"/>
      <c r="FH677" s="84">
        <f t="shared" si="411"/>
        <v>0</v>
      </c>
      <c r="FI677" s="84">
        <f t="shared" si="412"/>
        <v>1</v>
      </c>
      <c r="FJ677" s="83" t="s">
        <v>2136</v>
      </c>
    </row>
    <row r="678" spans="100:166" x14ac:dyDescent="0.25">
      <c r="CV678" s="84">
        <f t="shared" ca="1" si="410"/>
        <v>1</v>
      </c>
      <c r="CW678" s="58" t="str">
        <f>'Azog''s Legion'!W35</f>
        <v/>
      </c>
      <c r="DC678" s="84">
        <f t="shared" si="409"/>
        <v>1</v>
      </c>
      <c r="EO678" s="65"/>
      <c r="EP678" s="65"/>
      <c r="EQ678" s="69"/>
      <c r="ER678" s="69"/>
      <c r="ES678" s="69"/>
      <c r="ET678" s="78"/>
      <c r="EU678" s="69"/>
      <c r="EV678" s="69"/>
      <c r="EW678" s="69"/>
      <c r="EX678" s="69"/>
      <c r="EY678" s="69"/>
      <c r="EZ678" s="69"/>
      <c r="FA678" s="69"/>
      <c r="FB678" s="73"/>
      <c r="FH678" s="84">
        <f t="shared" si="411"/>
        <v>0</v>
      </c>
      <c r="FI678" s="84">
        <f t="shared" si="412"/>
        <v>1</v>
      </c>
      <c r="FJ678" s="83" t="s">
        <v>2137</v>
      </c>
    </row>
    <row r="679" spans="100:166" x14ac:dyDescent="0.25">
      <c r="CV679" s="84">
        <f t="shared" ca="1" si="410"/>
        <v>1</v>
      </c>
      <c r="CW679" s="58" t="str">
        <f>'Azog''s Legion'!W36</f>
        <v/>
      </c>
      <c r="DC679" s="84">
        <f t="shared" si="409"/>
        <v>1</v>
      </c>
      <c r="EO679" s="65"/>
      <c r="EP679" s="65"/>
      <c r="EQ679" s="69"/>
      <c r="ER679" s="69"/>
      <c r="ES679" s="69"/>
      <c r="ET679" s="78"/>
      <c r="EU679" s="69"/>
      <c r="EV679" s="69"/>
      <c r="EW679" s="69"/>
      <c r="EX679" s="69"/>
      <c r="EY679" s="69"/>
      <c r="EZ679" s="69"/>
      <c r="FA679" s="69"/>
      <c r="FB679" s="73"/>
      <c r="FH679" s="84">
        <f t="shared" si="411"/>
        <v>0</v>
      </c>
      <c r="FI679" s="84">
        <f t="shared" si="412"/>
        <v>1</v>
      </c>
      <c r="FJ679" s="83" t="s">
        <v>2957</v>
      </c>
    </row>
    <row r="680" spans="100:166" x14ac:dyDescent="0.25">
      <c r="CV680" s="84">
        <f t="shared" ca="1" si="410"/>
        <v>1</v>
      </c>
      <c r="CW680" s="58" t="str">
        <f>'Azog''s Legion'!W37</f>
        <v/>
      </c>
      <c r="DC680" s="84">
        <f t="shared" si="409"/>
        <v>1</v>
      </c>
      <c r="EO680" s="65"/>
      <c r="EP680" s="65"/>
      <c r="EQ680" s="69"/>
      <c r="ER680" s="69"/>
      <c r="ES680" s="69"/>
      <c r="ET680" s="78"/>
      <c r="EU680" s="69"/>
      <c r="EV680" s="69"/>
      <c r="EW680" s="69"/>
      <c r="EX680" s="69"/>
      <c r="EY680" s="69"/>
      <c r="EZ680" s="69"/>
      <c r="FA680" s="69"/>
      <c r="FB680" s="73"/>
      <c r="FH680" s="84">
        <f t="shared" si="411"/>
        <v>0</v>
      </c>
      <c r="FI680" s="84">
        <f t="shared" si="412"/>
        <v>1</v>
      </c>
      <c r="FJ680" s="83" t="s">
        <v>2958</v>
      </c>
    </row>
    <row r="681" spans="100:166" x14ac:dyDescent="0.25">
      <c r="CV681" s="84">
        <f t="shared" ca="1" si="410"/>
        <v>1</v>
      </c>
      <c r="CW681" s="58" t="str">
        <f>'Azog''s Legion'!W38</f>
        <v/>
      </c>
      <c r="DC681" s="84">
        <f t="shared" si="409"/>
        <v>1</v>
      </c>
      <c r="EO681" s="65"/>
      <c r="EP681" s="65"/>
      <c r="EQ681" s="69"/>
      <c r="ER681" s="69"/>
      <c r="ES681" s="69"/>
      <c r="ET681" s="78"/>
      <c r="EU681" s="69"/>
      <c r="EV681" s="69"/>
      <c r="EW681" s="69"/>
      <c r="EX681" s="69"/>
      <c r="EY681" s="69"/>
      <c r="EZ681" s="69"/>
      <c r="FA681" s="69"/>
      <c r="FB681" s="73"/>
      <c r="FH681" s="84">
        <f t="shared" si="411"/>
        <v>0</v>
      </c>
      <c r="FI681" s="84">
        <f t="shared" si="412"/>
        <v>1</v>
      </c>
      <c r="FJ681" s="83" t="str">
        <f>""</f>
        <v/>
      </c>
    </row>
    <row r="682" spans="100:166" x14ac:dyDescent="0.25">
      <c r="CV682" s="84">
        <f t="shared" ca="1" si="410"/>
        <v>1</v>
      </c>
      <c r="CW682" s="58" t="str">
        <f>'Azog''s Legion'!W39</f>
        <v/>
      </c>
      <c r="DC682" s="84">
        <f t="shared" si="409"/>
        <v>1</v>
      </c>
      <c r="EO682" s="65"/>
      <c r="EP682" s="65"/>
      <c r="EQ682" s="69"/>
      <c r="ER682" s="69"/>
      <c r="ES682" s="69"/>
      <c r="ET682" s="78"/>
      <c r="EU682" s="69"/>
      <c r="EV682" s="69"/>
      <c r="EW682" s="69"/>
      <c r="EX682" s="69"/>
      <c r="EY682" s="69"/>
      <c r="EZ682" s="69"/>
      <c r="FA682" s="69"/>
      <c r="FB682" s="73"/>
      <c r="FH682" s="84">
        <f t="shared" si="411"/>
        <v>1</v>
      </c>
      <c r="FI682" s="84">
        <f t="shared" si="412"/>
        <v>1</v>
      </c>
      <c r="FJ682" s="83" t="s">
        <v>2138</v>
      </c>
    </row>
    <row r="683" spans="100:166" x14ac:dyDescent="0.25">
      <c r="CV683" s="84">
        <f t="shared" ca="1" si="410"/>
        <v>1</v>
      </c>
      <c r="CW683" s="58" t="str">
        <f>'Azog''s Legion'!W40</f>
        <v/>
      </c>
      <c r="DC683" s="84">
        <f t="shared" si="409"/>
        <v>1</v>
      </c>
      <c r="EO683" s="65"/>
      <c r="EP683" s="65"/>
      <c r="EQ683" s="69"/>
      <c r="ER683" s="69"/>
      <c r="ES683" s="69"/>
      <c r="ET683" s="78"/>
      <c r="EU683" s="69"/>
      <c r="EV683" s="69"/>
      <c r="EW683" s="69"/>
      <c r="EX683" s="69"/>
      <c r="EY683" s="69"/>
      <c r="EZ683" s="69"/>
      <c r="FA683" s="69"/>
      <c r="FB683" s="73"/>
      <c r="FH683" s="84">
        <f t="shared" si="411"/>
        <v>0</v>
      </c>
      <c r="FI683" s="84">
        <f t="shared" si="412"/>
        <v>1</v>
      </c>
      <c r="FJ683" s="83" t="s">
        <v>2139</v>
      </c>
    </row>
    <row r="684" spans="100:166" x14ac:dyDescent="0.25">
      <c r="CV684" s="84">
        <f t="shared" ca="1" si="410"/>
        <v>1</v>
      </c>
      <c r="CW684" s="58" t="str">
        <f>'Azog''s Legion'!W41</f>
        <v/>
      </c>
      <c r="DC684" s="84">
        <f t="shared" si="409"/>
        <v>1</v>
      </c>
      <c r="EO684" s="65"/>
      <c r="EP684" s="65"/>
      <c r="EQ684" s="69"/>
      <c r="ER684" s="69"/>
      <c r="ES684" s="69"/>
      <c r="ET684" s="78"/>
      <c r="EU684" s="69"/>
      <c r="EV684" s="69"/>
      <c r="EW684" s="69"/>
      <c r="EX684" s="69"/>
      <c r="EY684" s="69"/>
      <c r="EZ684" s="69"/>
      <c r="FA684" s="69"/>
      <c r="FB684" s="73"/>
      <c r="FH684" s="84">
        <f t="shared" si="411"/>
        <v>0</v>
      </c>
      <c r="FI684" s="84">
        <f t="shared" si="412"/>
        <v>1</v>
      </c>
      <c r="FJ684" s="83" t="s">
        <v>2140</v>
      </c>
    </row>
    <row r="685" spans="100:166" x14ac:dyDescent="0.25">
      <c r="CV685" s="84">
        <f t="shared" ca="1" si="410"/>
        <v>1</v>
      </c>
      <c r="CW685" s="58" t="str">
        <f>'Azog''s Legion'!W42</f>
        <v/>
      </c>
      <c r="DC685" s="84">
        <f t="shared" si="409"/>
        <v>1</v>
      </c>
      <c r="EO685" s="65"/>
      <c r="EP685" s="65"/>
      <c r="EQ685" s="69"/>
      <c r="ER685" s="69"/>
      <c r="ES685" s="69"/>
      <c r="ET685" s="78"/>
      <c r="EU685" s="69"/>
      <c r="EV685" s="69"/>
      <c r="EW685" s="69"/>
      <c r="EX685" s="69"/>
      <c r="EY685" s="69"/>
      <c r="EZ685" s="69"/>
      <c r="FA685" s="69"/>
      <c r="FB685" s="73"/>
      <c r="FH685" s="84">
        <f t="shared" si="411"/>
        <v>0</v>
      </c>
      <c r="FI685" s="84">
        <f t="shared" si="412"/>
        <v>1</v>
      </c>
      <c r="FJ685" s="83" t="str">
        <f>""</f>
        <v/>
      </c>
    </row>
    <row r="686" spans="100:166" x14ac:dyDescent="0.25">
      <c r="CV686" s="84">
        <f t="shared" ca="1" si="410"/>
        <v>1</v>
      </c>
      <c r="CW686" s="58" t="str">
        <f>'Azog''s Legion'!W43</f>
        <v/>
      </c>
      <c r="DC686" s="84">
        <f t="shared" si="409"/>
        <v>1</v>
      </c>
      <c r="EO686" s="65"/>
      <c r="EP686" s="65"/>
      <c r="EQ686" s="69"/>
      <c r="ER686" s="69"/>
      <c r="ES686" s="69"/>
      <c r="ET686" s="78"/>
      <c r="EU686" s="69"/>
      <c r="EV686" s="69"/>
      <c r="EW686" s="69"/>
      <c r="EX686" s="69"/>
      <c r="EY686" s="69"/>
      <c r="EZ686" s="69"/>
      <c r="FA686" s="69"/>
      <c r="FB686" s="73"/>
      <c r="FH686" s="84">
        <f t="shared" si="411"/>
        <v>1</v>
      </c>
      <c r="FI686" s="84">
        <f t="shared" si="412"/>
        <v>1</v>
      </c>
      <c r="FJ686" s="83" t="s">
        <v>2141</v>
      </c>
    </row>
    <row r="687" spans="100:166" x14ac:dyDescent="0.25">
      <c r="CV687" s="84">
        <f t="shared" ca="1" si="410"/>
        <v>1</v>
      </c>
      <c r="CW687" s="58" t="str">
        <f>'Azog''s Legion'!W44</f>
        <v/>
      </c>
      <c r="DC687" s="84">
        <f t="shared" si="409"/>
        <v>1</v>
      </c>
      <c r="EO687" s="65"/>
      <c r="EP687" s="65"/>
      <c r="EQ687" s="69"/>
      <c r="ER687" s="69"/>
      <c r="ES687" s="69"/>
      <c r="ET687" s="78"/>
      <c r="EU687" s="69"/>
      <c r="EV687" s="69"/>
      <c r="EW687" s="69"/>
      <c r="EX687" s="69"/>
      <c r="EY687" s="69"/>
      <c r="EZ687" s="69"/>
      <c r="FA687" s="69"/>
      <c r="FB687" s="73"/>
      <c r="FH687" s="84">
        <f t="shared" si="411"/>
        <v>0</v>
      </c>
      <c r="FI687" s="84">
        <f t="shared" si="412"/>
        <v>1</v>
      </c>
      <c r="FJ687" s="83" t="s">
        <v>2142</v>
      </c>
    </row>
    <row r="688" spans="100:166" x14ac:dyDescent="0.25">
      <c r="CV688" s="84">
        <f t="shared" ca="1" si="410"/>
        <v>1</v>
      </c>
      <c r="CW688" s="58" t="str">
        <f>'Azog''s Legion'!W45</f>
        <v/>
      </c>
      <c r="DC688" s="84">
        <f t="shared" si="409"/>
        <v>1</v>
      </c>
      <c r="EO688" s="65"/>
      <c r="EP688" s="65"/>
      <c r="EQ688" s="69"/>
      <c r="ER688" s="69"/>
      <c r="ES688" s="69"/>
      <c r="ET688" s="78"/>
      <c r="EU688" s="69"/>
      <c r="EV688" s="69"/>
      <c r="EW688" s="69"/>
      <c r="EX688" s="69"/>
      <c r="EY688" s="69"/>
      <c r="EZ688" s="69"/>
      <c r="FA688" s="69"/>
      <c r="FB688" s="73"/>
      <c r="FH688" s="84">
        <f t="shared" si="411"/>
        <v>0</v>
      </c>
      <c r="FI688" s="84">
        <f t="shared" si="412"/>
        <v>1</v>
      </c>
      <c r="FJ688" s="83" t="s">
        <v>2143</v>
      </c>
    </row>
    <row r="689" spans="100:166" x14ac:dyDescent="0.25">
      <c r="CV689" s="84">
        <f t="shared" ca="1" si="410"/>
        <v>1</v>
      </c>
      <c r="CW689" s="58" t="str">
        <f>'Azog''s Legion'!W46</f>
        <v/>
      </c>
      <c r="DC689" s="84">
        <f t="shared" si="409"/>
        <v>1</v>
      </c>
      <c r="EO689" s="65"/>
      <c r="EP689" s="65"/>
      <c r="EQ689" s="69"/>
      <c r="ER689" s="69"/>
      <c r="ES689" s="69"/>
      <c r="ET689" s="78"/>
      <c r="EU689" s="69"/>
      <c r="EV689" s="69"/>
      <c r="EW689" s="69"/>
      <c r="EX689" s="69"/>
      <c r="EY689" s="69"/>
      <c r="EZ689" s="69"/>
      <c r="FA689" s="69"/>
      <c r="FB689" s="73"/>
      <c r="FH689" s="84">
        <f t="shared" si="411"/>
        <v>0</v>
      </c>
      <c r="FI689" s="84">
        <f t="shared" si="412"/>
        <v>1</v>
      </c>
      <c r="FJ689" s="83" t="s">
        <v>2144</v>
      </c>
    </row>
    <row r="690" spans="100:166" x14ac:dyDescent="0.25">
      <c r="CV690" s="84">
        <f t="shared" ca="1" si="410"/>
        <v>1</v>
      </c>
      <c r="CW690" s="58" t="str">
        <f>'Azog''s Legion'!W47</f>
        <v/>
      </c>
      <c r="DC690" s="84">
        <f t="shared" si="409"/>
        <v>1</v>
      </c>
      <c r="EO690" s="65"/>
      <c r="EP690" s="65"/>
      <c r="EQ690" s="69"/>
      <c r="ER690" s="69"/>
      <c r="ES690" s="69"/>
      <c r="ET690" s="78"/>
      <c r="EU690" s="69"/>
      <c r="EV690" s="69"/>
      <c r="EW690" s="69"/>
      <c r="EX690" s="69"/>
      <c r="EY690" s="69"/>
      <c r="EZ690" s="69"/>
      <c r="FA690" s="69"/>
      <c r="FB690" s="73"/>
      <c r="FH690" s="84">
        <f t="shared" si="411"/>
        <v>0</v>
      </c>
      <c r="FI690" s="84">
        <f t="shared" si="412"/>
        <v>1</v>
      </c>
      <c r="FJ690" s="83" t="s">
        <v>2145</v>
      </c>
    </row>
    <row r="691" spans="100:166" x14ac:dyDescent="0.25">
      <c r="CV691" s="84">
        <f t="shared" ca="1" si="410"/>
        <v>1</v>
      </c>
      <c r="CW691" s="58" t="str">
        <f>'Azog''s Legion'!W48</f>
        <v/>
      </c>
      <c r="DC691" s="84">
        <f t="shared" si="409"/>
        <v>1</v>
      </c>
      <c r="EO691" s="65"/>
      <c r="EP691" s="65"/>
      <c r="EQ691" s="69"/>
      <c r="ER691" s="69"/>
      <c r="ES691" s="69"/>
      <c r="ET691" s="78"/>
      <c r="EU691" s="69"/>
      <c r="EV691" s="69"/>
      <c r="EW691" s="69"/>
      <c r="EX691" s="69"/>
      <c r="EY691" s="69"/>
      <c r="EZ691" s="69"/>
      <c r="FA691" s="69"/>
      <c r="FB691" s="73"/>
      <c r="FH691" s="84">
        <f t="shared" si="411"/>
        <v>0</v>
      </c>
      <c r="FI691" s="84">
        <f t="shared" si="412"/>
        <v>1</v>
      </c>
      <c r="FJ691" s="83" t="str">
        <f>""</f>
        <v/>
      </c>
    </row>
    <row r="692" spans="100:166" x14ac:dyDescent="0.25">
      <c r="CV692" s="84">
        <f t="shared" ca="1" si="410"/>
        <v>1</v>
      </c>
      <c r="CW692" s="58" t="str">
        <f>'Azog''s Legion'!W49</f>
        <v/>
      </c>
      <c r="DC692" s="84">
        <f t="shared" si="409"/>
        <v>1</v>
      </c>
      <c r="EO692" s="65"/>
      <c r="EP692" s="65"/>
      <c r="EQ692" s="69"/>
      <c r="ER692" s="69"/>
      <c r="ES692" s="69"/>
      <c r="ET692" s="78"/>
      <c r="EU692" s="69"/>
      <c r="EV692" s="69"/>
      <c r="EW692" s="69"/>
      <c r="EX692" s="69"/>
      <c r="EY692" s="69"/>
      <c r="EZ692" s="69"/>
      <c r="FA692" s="69"/>
      <c r="FB692" s="73"/>
      <c r="FH692" s="84">
        <f t="shared" si="411"/>
        <v>1</v>
      </c>
      <c r="FI692" s="84">
        <f t="shared" si="412"/>
        <v>1</v>
      </c>
      <c r="FJ692" s="83" t="s">
        <v>2146</v>
      </c>
    </row>
    <row r="693" spans="100:166" x14ac:dyDescent="0.25">
      <c r="CV693" s="84">
        <f t="shared" ca="1" si="410"/>
        <v>1</v>
      </c>
      <c r="CW693" s="58" t="str">
        <f>'Azog''s Legion'!W50</f>
        <v/>
      </c>
      <c r="DC693" s="84">
        <f t="shared" si="409"/>
        <v>1</v>
      </c>
      <c r="EO693" s="65"/>
      <c r="EP693" s="65"/>
      <c r="EQ693" s="69"/>
      <c r="ER693" s="69"/>
      <c r="ES693" s="69"/>
      <c r="ET693" s="78"/>
      <c r="EU693" s="69"/>
      <c r="EV693" s="69"/>
      <c r="EW693" s="69"/>
      <c r="EX693" s="69"/>
      <c r="EY693" s="69"/>
      <c r="EZ693" s="69"/>
      <c r="FA693" s="69"/>
      <c r="FB693" s="73"/>
      <c r="FH693" s="84">
        <f t="shared" si="411"/>
        <v>0</v>
      </c>
      <c r="FI693" s="84">
        <f t="shared" si="412"/>
        <v>1</v>
      </c>
      <c r="FJ693" s="83" t="s">
        <v>2147</v>
      </c>
    </row>
    <row r="694" spans="100:166" x14ac:dyDescent="0.25">
      <c r="CV694" s="84">
        <f t="shared" ca="1" si="410"/>
        <v>1</v>
      </c>
      <c r="CW694" s="58" t="str">
        <f>'Azog''s Legion'!W51</f>
        <v/>
      </c>
      <c r="DC694" s="84">
        <f t="shared" si="409"/>
        <v>1</v>
      </c>
      <c r="EO694" s="65"/>
      <c r="EP694" s="65"/>
      <c r="EQ694" s="69"/>
      <c r="ER694" s="69"/>
      <c r="ES694" s="69"/>
      <c r="ET694" s="78"/>
      <c r="EU694" s="69"/>
      <c r="EV694" s="69"/>
      <c r="EW694" s="69"/>
      <c r="EX694" s="69"/>
      <c r="EY694" s="69"/>
      <c r="EZ694" s="69"/>
      <c r="FA694" s="69"/>
      <c r="FB694" s="73"/>
      <c r="FH694" s="84">
        <f t="shared" si="411"/>
        <v>0</v>
      </c>
      <c r="FI694" s="84">
        <f t="shared" si="412"/>
        <v>1</v>
      </c>
      <c r="FJ694" s="83" t="str">
        <f>""</f>
        <v/>
      </c>
    </row>
    <row r="695" spans="100:166" x14ac:dyDescent="0.25">
      <c r="CV695" s="84">
        <f t="shared" ca="1" si="410"/>
        <v>1</v>
      </c>
      <c r="CW695" s="58" t="str">
        <f>'Azog''s Legion'!W52</f>
        <v/>
      </c>
      <c r="DC695" s="84">
        <f t="shared" si="409"/>
        <v>1</v>
      </c>
      <c r="EO695" s="65"/>
      <c r="EP695" s="65"/>
      <c r="EQ695" s="69"/>
      <c r="ER695" s="69"/>
      <c r="ES695" s="69"/>
      <c r="ET695" s="78"/>
      <c r="EU695" s="69"/>
      <c r="EV695" s="69"/>
      <c r="EW695" s="69"/>
      <c r="EX695" s="69"/>
      <c r="EY695" s="69"/>
      <c r="EZ695" s="69"/>
      <c r="FA695" s="69"/>
      <c r="FB695" s="73"/>
      <c r="FH695" s="84">
        <f t="shared" si="411"/>
        <v>1</v>
      </c>
      <c r="FI695" s="84">
        <f t="shared" si="412"/>
        <v>1</v>
      </c>
      <c r="FJ695" s="83" t="s">
        <v>2148</v>
      </c>
    </row>
    <row r="696" spans="100:166" x14ac:dyDescent="0.25">
      <c r="CV696" s="84">
        <f t="shared" ca="1" si="410"/>
        <v>1</v>
      </c>
      <c r="CW696" s="58" t="str">
        <f>'Azog''s Legion'!W53</f>
        <v/>
      </c>
      <c r="DC696" s="84">
        <f t="shared" si="409"/>
        <v>1</v>
      </c>
      <c r="EO696" s="65"/>
      <c r="EP696" s="65"/>
      <c r="EQ696" s="69"/>
      <c r="ER696" s="69"/>
      <c r="ES696" s="69"/>
      <c r="ET696" s="78"/>
      <c r="EU696" s="69"/>
      <c r="EV696" s="69"/>
      <c r="EW696" s="69"/>
      <c r="EX696" s="69"/>
      <c r="EY696" s="69"/>
      <c r="EZ696" s="69"/>
      <c r="FA696" s="69"/>
      <c r="FB696" s="73"/>
      <c r="FH696" s="84">
        <f t="shared" si="411"/>
        <v>0</v>
      </c>
      <c r="FI696" s="84">
        <f t="shared" si="412"/>
        <v>1</v>
      </c>
      <c r="FJ696" s="83" t="s">
        <v>2149</v>
      </c>
    </row>
    <row r="697" spans="100:166" x14ac:dyDescent="0.25">
      <c r="CV697" s="84">
        <f t="shared" ca="1" si="410"/>
        <v>1</v>
      </c>
      <c r="CW697" s="58" t="str">
        <f>'Azog''s Legion'!W54</f>
        <v/>
      </c>
      <c r="DC697" s="84">
        <f t="shared" si="409"/>
        <v>1</v>
      </c>
      <c r="EO697" s="65"/>
      <c r="EP697" s="65"/>
      <c r="EQ697" s="69"/>
      <c r="ER697" s="69"/>
      <c r="ES697" s="69"/>
      <c r="ET697" s="78"/>
      <c r="EU697" s="69"/>
      <c r="EV697" s="69"/>
      <c r="EW697" s="69"/>
      <c r="EX697" s="69"/>
      <c r="EY697" s="69"/>
      <c r="EZ697" s="69"/>
      <c r="FA697" s="69"/>
      <c r="FB697" s="73"/>
      <c r="FH697" s="84">
        <f t="shared" si="411"/>
        <v>0</v>
      </c>
      <c r="FI697" s="84">
        <f t="shared" si="412"/>
        <v>1</v>
      </c>
      <c r="FJ697" s="83" t="s">
        <v>2150</v>
      </c>
    </row>
    <row r="698" spans="100:166" x14ac:dyDescent="0.25">
      <c r="CV698" s="84">
        <f t="shared" ca="1" si="410"/>
        <v>1</v>
      </c>
      <c r="CW698" s="58" t="str">
        <f>'Azog''s Legion'!W55</f>
        <v/>
      </c>
      <c r="DC698" s="84">
        <f t="shared" si="409"/>
        <v>1</v>
      </c>
      <c r="EO698" s="65"/>
      <c r="EP698" s="65"/>
      <c r="EQ698" s="69"/>
      <c r="ER698" s="69"/>
      <c r="ES698" s="69"/>
      <c r="ET698" s="78"/>
      <c r="EU698" s="69"/>
      <c r="EV698" s="69"/>
      <c r="EW698" s="69"/>
      <c r="EX698" s="69"/>
      <c r="EY698" s="69"/>
      <c r="EZ698" s="69"/>
      <c r="FA698" s="69"/>
      <c r="FB698" s="73"/>
      <c r="FH698" s="84">
        <f t="shared" si="411"/>
        <v>0</v>
      </c>
      <c r="FI698" s="84">
        <f t="shared" si="412"/>
        <v>1</v>
      </c>
      <c r="FJ698" s="83" t="s">
        <v>2151</v>
      </c>
    </row>
    <row r="699" spans="100:166" x14ac:dyDescent="0.25">
      <c r="CV699" s="84">
        <f t="shared" ca="1" si="410"/>
        <v>1</v>
      </c>
      <c r="CW699" s="58" t="str">
        <f>'Azog''s Legion'!W56</f>
        <v/>
      </c>
      <c r="DC699" s="84">
        <f t="shared" si="409"/>
        <v>1</v>
      </c>
      <c r="EO699" s="65"/>
      <c r="EP699" s="65"/>
      <c r="EQ699" s="69"/>
      <c r="ER699" s="69"/>
      <c r="ES699" s="69"/>
      <c r="ET699" s="78"/>
      <c r="EU699" s="69"/>
      <c r="EV699" s="69"/>
      <c r="EW699" s="69"/>
      <c r="EX699" s="69"/>
      <c r="EY699" s="69"/>
      <c r="EZ699" s="69"/>
      <c r="FA699" s="69"/>
      <c r="FB699" s="73"/>
      <c r="FH699" s="84">
        <f t="shared" si="411"/>
        <v>0</v>
      </c>
      <c r="FI699" s="84">
        <f t="shared" si="412"/>
        <v>1</v>
      </c>
      <c r="FJ699" s="83" t="s">
        <v>2152</v>
      </c>
    </row>
    <row r="700" spans="100:166" x14ac:dyDescent="0.25">
      <c r="CV700" s="84">
        <f t="shared" ca="1" si="410"/>
        <v>1</v>
      </c>
      <c r="CW700" s="58" t="str">
        <f>'Azog''s Legion'!W57</f>
        <v/>
      </c>
      <c r="DC700" s="84">
        <f t="shared" si="409"/>
        <v>1</v>
      </c>
      <c r="EO700" s="65"/>
      <c r="EP700" s="65"/>
      <c r="EQ700" s="69"/>
      <c r="ER700" s="69"/>
      <c r="ES700" s="69"/>
      <c r="ET700" s="78"/>
      <c r="EU700" s="69"/>
      <c r="EV700" s="69"/>
      <c r="EW700" s="69"/>
      <c r="EX700" s="69"/>
      <c r="EY700" s="69"/>
      <c r="EZ700" s="69"/>
      <c r="FA700" s="69"/>
      <c r="FB700" s="73"/>
      <c r="FH700" s="84">
        <f t="shared" si="411"/>
        <v>0</v>
      </c>
      <c r="FI700" s="84">
        <f t="shared" si="412"/>
        <v>1</v>
      </c>
      <c r="FJ700" s="83" t="str">
        <f>""</f>
        <v/>
      </c>
    </row>
    <row r="701" spans="100:166" x14ac:dyDescent="0.25">
      <c r="CV701" s="84">
        <f t="shared" ca="1" si="410"/>
        <v>1</v>
      </c>
      <c r="CW701" s="58" t="str">
        <f>'Azog''s Legion'!W58</f>
        <v/>
      </c>
      <c r="DC701" s="84">
        <f t="shared" si="409"/>
        <v>1</v>
      </c>
      <c r="EO701" s="65"/>
      <c r="EP701" s="65"/>
      <c r="EQ701" s="69"/>
      <c r="ER701" s="69"/>
      <c r="ES701" s="69"/>
      <c r="ET701" s="78"/>
      <c r="EU701" s="69"/>
      <c r="EV701" s="69"/>
      <c r="EW701" s="69"/>
      <c r="EX701" s="69"/>
      <c r="EY701" s="69"/>
      <c r="EZ701" s="69"/>
      <c r="FA701" s="69"/>
      <c r="FB701" s="73"/>
      <c r="FH701" s="84">
        <f t="shared" si="411"/>
        <v>1</v>
      </c>
      <c r="FI701" s="84">
        <f t="shared" si="412"/>
        <v>1</v>
      </c>
      <c r="FJ701" s="83" t="s">
        <v>2153</v>
      </c>
    </row>
    <row r="702" spans="100:166" x14ac:dyDescent="0.25">
      <c r="CV702" s="84">
        <f t="shared" ca="1" si="410"/>
        <v>1</v>
      </c>
      <c r="CW702" s="58" t="str">
        <f>'Azog''s Legion'!W59</f>
        <v/>
      </c>
      <c r="DC702" s="84">
        <f t="shared" si="409"/>
        <v>1</v>
      </c>
      <c r="EO702" s="65"/>
      <c r="EP702" s="65"/>
      <c r="EQ702" s="69"/>
      <c r="ER702" s="69"/>
      <c r="ES702" s="69"/>
      <c r="ET702" s="78"/>
      <c r="EU702" s="69"/>
      <c r="EV702" s="69"/>
      <c r="EW702" s="69"/>
      <c r="EX702" s="69"/>
      <c r="EY702" s="69"/>
      <c r="EZ702" s="69"/>
      <c r="FA702" s="69"/>
      <c r="FB702" s="73"/>
      <c r="FH702" s="84">
        <f t="shared" si="411"/>
        <v>0</v>
      </c>
      <c r="FI702" s="84">
        <f t="shared" si="412"/>
        <v>1</v>
      </c>
      <c r="FJ702" s="83" t="s">
        <v>2154</v>
      </c>
    </row>
    <row r="703" spans="100:166" x14ac:dyDescent="0.25">
      <c r="CV703" s="84">
        <f t="shared" ca="1" si="410"/>
        <v>1</v>
      </c>
      <c r="CW703" s="58" t="str">
        <f>'Azog''s Legion'!W60</f>
        <v/>
      </c>
      <c r="DC703" s="84">
        <f t="shared" ref="DC703:DC766" si="413">IF(DD702=0,DC702,DC702+1)</f>
        <v>1</v>
      </c>
      <c r="EO703" s="65"/>
      <c r="EP703" s="65"/>
      <c r="EQ703" s="69"/>
      <c r="ER703" s="69"/>
      <c r="ES703" s="69"/>
      <c r="ET703" s="78"/>
      <c r="EU703" s="69"/>
      <c r="EV703" s="69"/>
      <c r="EW703" s="69"/>
      <c r="EX703" s="69"/>
      <c r="EY703" s="69"/>
      <c r="EZ703" s="69"/>
      <c r="FA703" s="69"/>
      <c r="FB703" s="73"/>
      <c r="FH703" s="84">
        <f t="shared" si="411"/>
        <v>0</v>
      </c>
      <c r="FI703" s="84">
        <f t="shared" si="412"/>
        <v>1</v>
      </c>
      <c r="FJ703" s="83" t="s">
        <v>2155</v>
      </c>
    </row>
    <row r="704" spans="100:166" x14ac:dyDescent="0.25">
      <c r="CV704" s="84">
        <f t="shared" ca="1" si="410"/>
        <v>1</v>
      </c>
      <c r="CW704" s="58" t="str">
        <f>'Azog''s Legion'!W61</f>
        <v/>
      </c>
      <c r="DC704" s="84">
        <f t="shared" si="413"/>
        <v>1</v>
      </c>
      <c r="EO704" s="65"/>
      <c r="EP704" s="65"/>
      <c r="EQ704" s="69"/>
      <c r="ER704" s="69"/>
      <c r="ES704" s="69"/>
      <c r="ET704" s="78"/>
      <c r="EU704" s="69"/>
      <c r="EV704" s="69"/>
      <c r="EW704" s="69"/>
      <c r="EX704" s="69"/>
      <c r="EY704" s="69"/>
      <c r="EZ704" s="69"/>
      <c r="FA704" s="69"/>
      <c r="FB704" s="73"/>
      <c r="FH704" s="84">
        <f t="shared" si="411"/>
        <v>0</v>
      </c>
      <c r="FI704" s="84">
        <f t="shared" si="412"/>
        <v>1</v>
      </c>
      <c r="FJ704" s="83" t="s">
        <v>2156</v>
      </c>
    </row>
    <row r="705" spans="100:166" x14ac:dyDescent="0.25">
      <c r="CV705" s="84">
        <f t="shared" ca="1" si="410"/>
        <v>1</v>
      </c>
      <c r="CW705" s="58" t="str">
        <f>'Azog''s Legion'!W62</f>
        <v/>
      </c>
      <c r="DC705" s="84">
        <f t="shared" si="413"/>
        <v>1</v>
      </c>
      <c r="EO705" s="65"/>
      <c r="EP705" s="65"/>
      <c r="EQ705" s="69"/>
      <c r="ER705" s="69"/>
      <c r="ES705" s="69"/>
      <c r="ET705" s="78"/>
      <c r="EU705" s="69"/>
      <c r="EV705" s="69"/>
      <c r="EW705" s="69"/>
      <c r="EX705" s="69"/>
      <c r="EY705" s="69"/>
      <c r="EZ705" s="69"/>
      <c r="FA705" s="69"/>
      <c r="FB705" s="73"/>
      <c r="FH705" s="84">
        <f t="shared" si="411"/>
        <v>0</v>
      </c>
      <c r="FI705" s="84">
        <f t="shared" si="412"/>
        <v>1</v>
      </c>
      <c r="FJ705" s="83" t="str">
        <f>""</f>
        <v/>
      </c>
    </row>
    <row r="706" spans="100:166" x14ac:dyDescent="0.25">
      <c r="CV706" s="84">
        <f t="shared" ca="1" si="410"/>
        <v>1</v>
      </c>
      <c r="CW706" s="58" t="str">
        <f>'Azog''s Legion'!W63</f>
        <v/>
      </c>
      <c r="DC706" s="84">
        <f t="shared" si="413"/>
        <v>1</v>
      </c>
      <c r="EO706" s="65"/>
      <c r="EP706" s="65"/>
      <c r="EQ706" s="69"/>
      <c r="ER706" s="69"/>
      <c r="ES706" s="69"/>
      <c r="ET706" s="78"/>
      <c r="EU706" s="69"/>
      <c r="EV706" s="69"/>
      <c r="EW706" s="69"/>
      <c r="EX706" s="69"/>
      <c r="EY706" s="69"/>
      <c r="EZ706" s="69"/>
      <c r="FA706" s="69"/>
      <c r="FB706" s="73"/>
      <c r="FH706" s="84">
        <f t="shared" si="411"/>
        <v>1</v>
      </c>
      <c r="FI706" s="84">
        <f t="shared" si="412"/>
        <v>1</v>
      </c>
      <c r="FJ706" s="83" t="s">
        <v>2157</v>
      </c>
    </row>
    <row r="707" spans="100:166" x14ac:dyDescent="0.25">
      <c r="CV707" s="84">
        <f t="shared" ref="CV707:CV770" ca="1" si="414">IF(CW706="",CV706,CV706+1)</f>
        <v>1</v>
      </c>
      <c r="CW707" s="58" t="str">
        <f>'Azog''s Legion'!W64</f>
        <v/>
      </c>
      <c r="DC707" s="84">
        <f t="shared" si="413"/>
        <v>1</v>
      </c>
      <c r="EO707" s="65"/>
      <c r="EP707" s="65"/>
      <c r="EQ707" s="69"/>
      <c r="ER707" s="69"/>
      <c r="ES707" s="69"/>
      <c r="ET707" s="78"/>
      <c r="EU707" s="69"/>
      <c r="EV707" s="69"/>
      <c r="EW707" s="69"/>
      <c r="EX707" s="69"/>
      <c r="EY707" s="69"/>
      <c r="EZ707" s="69"/>
      <c r="FA707" s="69"/>
      <c r="FB707" s="73"/>
      <c r="FH707" s="84">
        <f t="shared" si="411"/>
        <v>0</v>
      </c>
      <c r="FI707" s="84">
        <f t="shared" si="412"/>
        <v>1</v>
      </c>
      <c r="FJ707" s="83" t="s">
        <v>2158</v>
      </c>
    </row>
    <row r="708" spans="100:166" x14ac:dyDescent="0.25">
      <c r="CV708" s="84">
        <f t="shared" ca="1" si="414"/>
        <v>1</v>
      </c>
      <c r="CW708" s="58" t="str">
        <f>'Azog''s Legion'!W65</f>
        <v/>
      </c>
      <c r="DC708" s="84">
        <f t="shared" si="413"/>
        <v>1</v>
      </c>
      <c r="EO708" s="65"/>
      <c r="EP708" s="65"/>
      <c r="EQ708" s="69"/>
      <c r="ER708" s="69"/>
      <c r="ES708" s="69"/>
      <c r="ET708" s="78"/>
      <c r="EU708" s="69"/>
      <c r="EV708" s="69"/>
      <c r="EW708" s="69"/>
      <c r="EX708" s="69"/>
      <c r="EY708" s="69"/>
      <c r="EZ708" s="69"/>
      <c r="FA708" s="69"/>
      <c r="FB708" s="73"/>
      <c r="FH708" s="84">
        <f t="shared" si="411"/>
        <v>0</v>
      </c>
      <c r="FI708" s="84">
        <f t="shared" si="412"/>
        <v>1</v>
      </c>
      <c r="FJ708" s="83" t="s">
        <v>2159</v>
      </c>
    </row>
    <row r="709" spans="100:166" x14ac:dyDescent="0.25">
      <c r="CV709" s="84">
        <f t="shared" ca="1" si="414"/>
        <v>1</v>
      </c>
      <c r="CW709" s="58" t="str">
        <f>'Azog''s Legion'!W66</f>
        <v/>
      </c>
      <c r="DC709" s="84">
        <f t="shared" si="413"/>
        <v>1</v>
      </c>
      <c r="EO709" s="65"/>
      <c r="EP709" s="65"/>
      <c r="EQ709" s="69"/>
      <c r="ER709" s="69"/>
      <c r="ES709" s="69"/>
      <c r="ET709" s="78"/>
      <c r="EU709" s="69"/>
      <c r="EV709" s="69"/>
      <c r="EW709" s="69"/>
      <c r="EX709" s="69"/>
      <c r="EY709" s="69"/>
      <c r="EZ709" s="69"/>
      <c r="FA709" s="69"/>
      <c r="FB709" s="73"/>
      <c r="FH709" s="84">
        <f t="shared" si="411"/>
        <v>0</v>
      </c>
      <c r="FI709" s="84">
        <f t="shared" si="412"/>
        <v>1</v>
      </c>
      <c r="FJ709" s="83" t="s">
        <v>2160</v>
      </c>
    </row>
    <row r="710" spans="100:166" x14ac:dyDescent="0.25">
      <c r="CV710" s="84">
        <f t="shared" ca="1" si="414"/>
        <v>1</v>
      </c>
      <c r="CW710" s="58" t="str">
        <f>'Azog''s Legion'!W67</f>
        <v/>
      </c>
      <c r="DC710" s="84">
        <f t="shared" si="413"/>
        <v>1</v>
      </c>
      <c r="EO710" s="65"/>
      <c r="EP710" s="65"/>
      <c r="EQ710" s="69"/>
      <c r="ER710" s="69"/>
      <c r="ES710" s="69"/>
      <c r="ET710" s="78"/>
      <c r="EU710" s="69"/>
      <c r="EV710" s="69"/>
      <c r="EW710" s="69"/>
      <c r="EX710" s="69"/>
      <c r="EY710" s="69"/>
      <c r="EZ710" s="69"/>
      <c r="FA710" s="69"/>
      <c r="FB710" s="73"/>
      <c r="FH710" s="84">
        <f t="shared" si="411"/>
        <v>0</v>
      </c>
      <c r="FI710" s="84">
        <f t="shared" si="412"/>
        <v>1</v>
      </c>
      <c r="FJ710" s="83" t="str">
        <f>""</f>
        <v/>
      </c>
    </row>
    <row r="711" spans="100:166" x14ac:dyDescent="0.25">
      <c r="CV711" s="84">
        <f t="shared" ca="1" si="414"/>
        <v>1</v>
      </c>
      <c r="CW711" s="58" t="str">
        <f>'Azog''s Legion'!W68</f>
        <v/>
      </c>
      <c r="DC711" s="84">
        <f t="shared" si="413"/>
        <v>1</v>
      </c>
      <c r="EO711" s="65"/>
      <c r="EP711" s="65"/>
      <c r="EQ711" s="69"/>
      <c r="ER711" s="69"/>
      <c r="ES711" s="69"/>
      <c r="ET711" s="78"/>
      <c r="EU711" s="69"/>
      <c r="EV711" s="69"/>
      <c r="EW711" s="69"/>
      <c r="EX711" s="69"/>
      <c r="EY711" s="69"/>
      <c r="EZ711" s="69"/>
      <c r="FA711" s="69"/>
      <c r="FB711" s="73"/>
      <c r="FH711" s="84">
        <f t="shared" si="411"/>
        <v>1</v>
      </c>
      <c r="FI711" s="84">
        <f t="shared" si="412"/>
        <v>1</v>
      </c>
      <c r="FJ711" s="83" t="s">
        <v>2161</v>
      </c>
    </row>
    <row r="712" spans="100:166" x14ac:dyDescent="0.25">
      <c r="CV712" s="84">
        <f t="shared" ca="1" si="414"/>
        <v>1</v>
      </c>
      <c r="CW712" s="58" t="str">
        <f>'Azog''s Legion'!W69</f>
        <v/>
      </c>
      <c r="DC712" s="84">
        <f t="shared" si="413"/>
        <v>1</v>
      </c>
      <c r="EO712" s="65"/>
      <c r="EP712" s="65"/>
      <c r="EQ712" s="69"/>
      <c r="ER712" s="69"/>
      <c r="ES712" s="69"/>
      <c r="ET712" s="78"/>
      <c r="EU712" s="69"/>
      <c r="EV712" s="69"/>
      <c r="EW712" s="69"/>
      <c r="EX712" s="69"/>
      <c r="EY712" s="69"/>
      <c r="EZ712" s="69"/>
      <c r="FA712" s="69"/>
      <c r="FB712" s="73"/>
      <c r="FH712" s="84">
        <f t="shared" si="411"/>
        <v>0</v>
      </c>
      <c r="FI712" s="84">
        <f t="shared" si="412"/>
        <v>1</v>
      </c>
      <c r="FJ712" s="83" t="s">
        <v>2162</v>
      </c>
    </row>
    <row r="713" spans="100:166" x14ac:dyDescent="0.25">
      <c r="CV713" s="84">
        <f t="shared" ca="1" si="414"/>
        <v>1</v>
      </c>
      <c r="CW713" s="58" t="str">
        <f>'Azog''s Legion'!W70</f>
        <v/>
      </c>
      <c r="DC713" s="84">
        <f t="shared" si="413"/>
        <v>1</v>
      </c>
      <c r="EO713" s="65"/>
      <c r="EP713" s="65"/>
      <c r="EQ713" s="69"/>
      <c r="ER713" s="69"/>
      <c r="ES713" s="69"/>
      <c r="ET713" s="78"/>
      <c r="EU713" s="69"/>
      <c r="EV713" s="69"/>
      <c r="EW713" s="69"/>
      <c r="EX713" s="69"/>
      <c r="EY713" s="69"/>
      <c r="EZ713" s="69"/>
      <c r="FA713" s="69"/>
      <c r="FB713" s="73"/>
      <c r="FH713" s="84">
        <f>IF(FJ713="",0,IF(COUNT(FIND(FJ713,$FK$1))=1,2,IF(FJ712="",1,0)))</f>
        <v>0</v>
      </c>
      <c r="FI713" s="84">
        <f>IF(FH712=2,FI712+1,IF(FJ711="",FI712,IF(FI712-FI711=1,FI712+1,FI712)))</f>
        <v>1</v>
      </c>
      <c r="FJ713" s="83" t="s">
        <v>2163</v>
      </c>
    </row>
    <row r="714" spans="100:166" x14ac:dyDescent="0.25">
      <c r="CV714" s="84">
        <f t="shared" ca="1" si="414"/>
        <v>1</v>
      </c>
      <c r="CW714" s="58" t="str">
        <f>'Azog''s Legion'!W71</f>
        <v/>
      </c>
      <c r="DC714" s="84">
        <f t="shared" si="413"/>
        <v>1</v>
      </c>
      <c r="EO714" s="65"/>
      <c r="EP714" s="65"/>
      <c r="EQ714" s="69"/>
      <c r="ER714" s="69"/>
      <c r="ES714" s="69"/>
      <c r="ET714" s="78"/>
      <c r="EU714" s="69"/>
      <c r="EV714" s="69"/>
      <c r="EW714" s="69"/>
      <c r="EX714" s="69"/>
      <c r="EY714" s="69"/>
      <c r="EZ714" s="69"/>
      <c r="FA714" s="69"/>
      <c r="FB714" s="73"/>
      <c r="FH714" s="84">
        <f>IF(FJ714="",0,IF(COUNT(FIND(FJ714,$FK$1))=1,2,IF(FJ713="",1,0)))</f>
        <v>0</v>
      </c>
      <c r="FI714" s="84">
        <f>IF(FH713=2,FI713+1,IF(FJ712="",FI713,IF(FI713-FI712=1,FI713+1,FI713)))</f>
        <v>1</v>
      </c>
      <c r="FJ714" s="83" t="str">
        <f>""</f>
        <v/>
      </c>
    </row>
    <row r="715" spans="100:166" x14ac:dyDescent="0.25">
      <c r="CV715" s="84">
        <f t="shared" ca="1" si="414"/>
        <v>1</v>
      </c>
      <c r="CW715" s="58" t="str">
        <f>'Azog''s Legion'!W72</f>
        <v/>
      </c>
      <c r="DC715" s="84">
        <f t="shared" si="413"/>
        <v>1</v>
      </c>
      <c r="EO715" s="65"/>
      <c r="EP715" s="65"/>
      <c r="EQ715" s="69"/>
      <c r="ER715" s="69"/>
      <c r="ES715" s="69"/>
      <c r="ET715" s="78"/>
      <c r="EU715" s="69"/>
      <c r="EV715" s="69"/>
      <c r="EW715" s="69"/>
      <c r="EX715" s="69"/>
      <c r="EY715" s="69"/>
      <c r="EZ715" s="69"/>
      <c r="FA715" s="69"/>
      <c r="FB715" s="73"/>
      <c r="FH715" s="84">
        <f t="shared" ref="FH715:FH726" si="415">IF(FJ715="",0,IF(COUNT(FIND(FJ715,$FK$1))=1,2,IF(FJ714="",1,0)))</f>
        <v>1</v>
      </c>
      <c r="FI715" s="84">
        <f t="shared" ref="FI715:FI726" si="416">IF(FH714=2,FI714+1,IF(FJ713="",FI714,IF(FI714-FI713=1,FI714+1,FI714)))</f>
        <v>1</v>
      </c>
      <c r="FJ715" s="83" t="s">
        <v>2164</v>
      </c>
    </row>
    <row r="716" spans="100:166" x14ac:dyDescent="0.25">
      <c r="CV716" s="84">
        <f t="shared" ca="1" si="414"/>
        <v>1</v>
      </c>
      <c r="CW716" s="58" t="str">
        <f>'Azog''s Legion'!W73</f>
        <v/>
      </c>
      <c r="DC716" s="84">
        <f t="shared" si="413"/>
        <v>1</v>
      </c>
      <c r="EO716" s="65"/>
      <c r="EP716" s="65"/>
      <c r="EQ716" s="69"/>
      <c r="ER716" s="69"/>
      <c r="ES716" s="69"/>
      <c r="ET716" s="78"/>
      <c r="EU716" s="69"/>
      <c r="EV716" s="69"/>
      <c r="EW716" s="69"/>
      <c r="EX716" s="69"/>
      <c r="EY716" s="69"/>
      <c r="EZ716" s="69"/>
      <c r="FA716" s="69"/>
      <c r="FB716" s="73"/>
      <c r="FH716" s="84">
        <f t="shared" si="415"/>
        <v>0</v>
      </c>
      <c r="FI716" s="84">
        <f t="shared" si="416"/>
        <v>1</v>
      </c>
      <c r="FJ716" s="83" t="s">
        <v>2165</v>
      </c>
    </row>
    <row r="717" spans="100:166" x14ac:dyDescent="0.25">
      <c r="CV717" s="84">
        <f t="shared" ca="1" si="414"/>
        <v>1</v>
      </c>
      <c r="CW717" s="58" t="str">
        <f>'Azog''s Legion'!W74</f>
        <v/>
      </c>
      <c r="DC717" s="84">
        <f t="shared" si="413"/>
        <v>1</v>
      </c>
      <c r="EO717" s="65"/>
      <c r="EP717" s="65"/>
      <c r="EQ717" s="69"/>
      <c r="ER717" s="69"/>
      <c r="ES717" s="69"/>
      <c r="ET717" s="78"/>
      <c r="EU717" s="69"/>
      <c r="EV717" s="69"/>
      <c r="EW717" s="69"/>
      <c r="EX717" s="69"/>
      <c r="EY717" s="69"/>
      <c r="EZ717" s="69"/>
      <c r="FA717" s="69"/>
      <c r="FB717" s="73"/>
      <c r="FH717" s="84">
        <f t="shared" si="415"/>
        <v>0</v>
      </c>
      <c r="FI717" s="84">
        <f t="shared" si="416"/>
        <v>1</v>
      </c>
      <c r="FJ717" s="83" t="s">
        <v>2166</v>
      </c>
    </row>
    <row r="718" spans="100:166" x14ac:dyDescent="0.25">
      <c r="CV718" s="84">
        <f t="shared" ca="1" si="414"/>
        <v>1</v>
      </c>
      <c r="CW718" s="58" t="str">
        <f>'Azog''s Legion'!W75</f>
        <v/>
      </c>
      <c r="DC718" s="84">
        <f t="shared" si="413"/>
        <v>1</v>
      </c>
      <c r="EO718" s="65"/>
      <c r="EP718" s="65"/>
      <c r="EQ718" s="69"/>
      <c r="ER718" s="69"/>
      <c r="ES718" s="69"/>
      <c r="ET718" s="78"/>
      <c r="EU718" s="69"/>
      <c r="EV718" s="69"/>
      <c r="EW718" s="69"/>
      <c r="EX718" s="69"/>
      <c r="EY718" s="69"/>
      <c r="EZ718" s="69"/>
      <c r="FA718" s="69"/>
      <c r="FB718" s="73"/>
      <c r="FH718" s="84">
        <f t="shared" si="415"/>
        <v>0</v>
      </c>
      <c r="FI718" s="84">
        <f t="shared" si="416"/>
        <v>1</v>
      </c>
      <c r="FJ718" s="83" t="s">
        <v>2167</v>
      </c>
    </row>
    <row r="719" spans="100:166" x14ac:dyDescent="0.25">
      <c r="CV719" s="84">
        <f t="shared" ca="1" si="414"/>
        <v>1</v>
      </c>
      <c r="CW719" s="58" t="str">
        <f>'Azog''s Legion'!W76</f>
        <v/>
      </c>
      <c r="DC719" s="84">
        <f t="shared" si="413"/>
        <v>1</v>
      </c>
      <c r="EO719" s="65"/>
      <c r="EP719" s="65"/>
      <c r="EQ719" s="69"/>
      <c r="ER719" s="69"/>
      <c r="ES719" s="69"/>
      <c r="ET719" s="78"/>
      <c r="EU719" s="69"/>
      <c r="EV719" s="69"/>
      <c r="EW719" s="69"/>
      <c r="EX719" s="69"/>
      <c r="EY719" s="69"/>
      <c r="EZ719" s="69"/>
      <c r="FA719" s="69"/>
      <c r="FB719" s="73"/>
      <c r="FH719" s="84">
        <f t="shared" si="415"/>
        <v>0</v>
      </c>
      <c r="FI719" s="84">
        <f t="shared" si="416"/>
        <v>1</v>
      </c>
      <c r="FJ719" s="83" t="str">
        <f>""</f>
        <v/>
      </c>
    </row>
    <row r="720" spans="100:166" x14ac:dyDescent="0.25">
      <c r="CV720" s="84">
        <f t="shared" ca="1" si="414"/>
        <v>1</v>
      </c>
      <c r="CW720" s="58" t="str">
        <f>'Azog''s Legion'!W77</f>
        <v/>
      </c>
      <c r="DC720" s="84">
        <f t="shared" si="413"/>
        <v>1</v>
      </c>
      <c r="EO720" s="65"/>
      <c r="EP720" s="65"/>
      <c r="EQ720" s="69"/>
      <c r="ER720" s="69"/>
      <c r="ES720" s="69"/>
      <c r="ET720" s="78"/>
      <c r="EU720" s="69"/>
      <c r="EV720" s="69"/>
      <c r="EW720" s="69"/>
      <c r="EX720" s="69"/>
      <c r="EY720" s="69"/>
      <c r="EZ720" s="69"/>
      <c r="FA720" s="69"/>
      <c r="FB720" s="73"/>
      <c r="FH720" s="84">
        <f t="shared" si="415"/>
        <v>1</v>
      </c>
      <c r="FI720" s="84">
        <f t="shared" si="416"/>
        <v>1</v>
      </c>
      <c r="FJ720" s="83" t="s">
        <v>2168</v>
      </c>
    </row>
    <row r="721" spans="100:166" x14ac:dyDescent="0.25">
      <c r="CV721" s="84">
        <f t="shared" ca="1" si="414"/>
        <v>1</v>
      </c>
      <c r="CW721" s="58" t="str">
        <f>'Azog''s Legion'!W78</f>
        <v/>
      </c>
      <c r="DC721" s="84">
        <f t="shared" si="413"/>
        <v>1</v>
      </c>
      <c r="EO721" s="65"/>
      <c r="EP721" s="65"/>
      <c r="EQ721" s="69"/>
      <c r="ER721" s="69"/>
      <c r="ES721" s="69"/>
      <c r="ET721" s="78"/>
      <c r="EU721" s="69"/>
      <c r="EV721" s="69"/>
      <c r="EW721" s="69"/>
      <c r="EX721" s="69"/>
      <c r="EY721" s="69"/>
      <c r="EZ721" s="69"/>
      <c r="FA721" s="69"/>
      <c r="FB721" s="73"/>
      <c r="FH721" s="84">
        <f t="shared" si="415"/>
        <v>0</v>
      </c>
      <c r="FI721" s="84">
        <f t="shared" si="416"/>
        <v>1</v>
      </c>
      <c r="FJ721" s="83" t="s">
        <v>2169</v>
      </c>
    </row>
    <row r="722" spans="100:166" x14ac:dyDescent="0.25">
      <c r="CV722" s="84">
        <f t="shared" ca="1" si="414"/>
        <v>1</v>
      </c>
      <c r="CW722" s="58" t="str">
        <f>'Azog''s Legion'!W79</f>
        <v/>
      </c>
      <c r="DC722" s="84">
        <f t="shared" si="413"/>
        <v>1</v>
      </c>
      <c r="EO722" s="65"/>
      <c r="EP722" s="65"/>
      <c r="EQ722" s="69"/>
      <c r="ER722" s="69"/>
      <c r="ES722" s="69"/>
      <c r="ET722" s="78"/>
      <c r="EU722" s="69"/>
      <c r="EV722" s="69"/>
      <c r="EW722" s="69"/>
      <c r="EX722" s="69"/>
      <c r="EY722" s="69"/>
      <c r="EZ722" s="69"/>
      <c r="FA722" s="69"/>
      <c r="FB722" s="73"/>
      <c r="FH722" s="84">
        <f t="shared" si="415"/>
        <v>0</v>
      </c>
      <c r="FI722" s="84">
        <f t="shared" si="416"/>
        <v>1</v>
      </c>
      <c r="FJ722" s="83" t="str">
        <f>""</f>
        <v/>
      </c>
    </row>
    <row r="723" spans="100:166" x14ac:dyDescent="0.25">
      <c r="CV723" s="84">
        <f t="shared" ca="1" si="414"/>
        <v>1</v>
      </c>
      <c r="CW723" s="58" t="str">
        <f>'Azog''s Legion'!W80</f>
        <v/>
      </c>
      <c r="DC723" s="84">
        <f t="shared" si="413"/>
        <v>1</v>
      </c>
      <c r="EO723" s="65"/>
      <c r="EP723" s="65"/>
      <c r="EQ723" s="69"/>
      <c r="ER723" s="69"/>
      <c r="ES723" s="69"/>
      <c r="ET723" s="78"/>
      <c r="EU723" s="69"/>
      <c r="EV723" s="69"/>
      <c r="EW723" s="69"/>
      <c r="EX723" s="69"/>
      <c r="EY723" s="69"/>
      <c r="EZ723" s="69"/>
      <c r="FA723" s="69"/>
      <c r="FB723" s="73"/>
      <c r="FH723" s="84">
        <f t="shared" si="415"/>
        <v>1</v>
      </c>
      <c r="FI723" s="84">
        <f t="shared" si="416"/>
        <v>1</v>
      </c>
      <c r="FJ723" s="83" t="s">
        <v>2381</v>
      </c>
    </row>
    <row r="724" spans="100:166" x14ac:dyDescent="0.25">
      <c r="CV724" s="84">
        <f t="shared" ca="1" si="414"/>
        <v>1</v>
      </c>
      <c r="CW724" t="str">
        <f>""</f>
        <v/>
      </c>
      <c r="DC724" s="84">
        <f t="shared" si="413"/>
        <v>1</v>
      </c>
      <c r="EO724" s="65"/>
      <c r="EP724" s="65"/>
      <c r="EQ724" s="69"/>
      <c r="ER724" s="69"/>
      <c r="ES724" s="69"/>
      <c r="ET724" s="78"/>
      <c r="EU724" s="69"/>
      <c r="EV724" s="69"/>
      <c r="EW724" s="69"/>
      <c r="EX724" s="69"/>
      <c r="EY724" s="69"/>
      <c r="EZ724" s="69"/>
      <c r="FA724" s="69"/>
      <c r="FB724" s="73"/>
      <c r="FH724" s="84">
        <f t="shared" si="415"/>
        <v>0</v>
      </c>
      <c r="FI724" s="84">
        <f t="shared" si="416"/>
        <v>1</v>
      </c>
      <c r="FJ724" s="83" t="s">
        <v>2382</v>
      </c>
    </row>
    <row r="725" spans="100:166" x14ac:dyDescent="0.25">
      <c r="CV725" s="84">
        <f t="shared" ca="1" si="414"/>
        <v>1</v>
      </c>
      <c r="CW725" s="84" t="str">
        <f>IF(CW727="","",CX725)</f>
        <v/>
      </c>
      <c r="CX725" s="59" t="s">
        <v>1776</v>
      </c>
      <c r="DC725" s="84">
        <f t="shared" si="413"/>
        <v>1</v>
      </c>
      <c r="EO725" s="65"/>
      <c r="EP725" s="65"/>
      <c r="EQ725" s="69"/>
      <c r="ER725" s="69"/>
      <c r="ES725" s="69"/>
      <c r="ET725" s="78"/>
      <c r="EU725" s="69"/>
      <c r="EV725" s="69"/>
      <c r="EW725" s="69"/>
      <c r="EX725" s="69"/>
      <c r="EY725" s="69"/>
      <c r="EZ725" s="69"/>
      <c r="FA725" s="69"/>
      <c r="FB725" s="73"/>
      <c r="FH725" s="84">
        <f t="shared" si="415"/>
        <v>0</v>
      </c>
      <c r="FI725" s="84">
        <f t="shared" si="416"/>
        <v>1</v>
      </c>
      <c r="FJ725" s="83" t="s">
        <v>2383</v>
      </c>
    </row>
    <row r="726" spans="100:166" x14ac:dyDescent="0.25">
      <c r="CV726" s="84">
        <f t="shared" ca="1" si="414"/>
        <v>1</v>
      </c>
      <c r="CW726" s="84" t="str">
        <f>IF(CW727="","",CX726)</f>
        <v/>
      </c>
      <c r="CX726" s="59" t="s">
        <v>546</v>
      </c>
      <c r="DC726" s="84">
        <f t="shared" si="413"/>
        <v>1</v>
      </c>
      <c r="EO726" s="65"/>
      <c r="EP726" s="65"/>
      <c r="EQ726" s="69"/>
      <c r="ER726" s="69"/>
      <c r="ES726" s="69"/>
      <c r="ET726" s="78"/>
      <c r="EU726" s="69"/>
      <c r="EV726" s="69"/>
      <c r="EW726" s="69"/>
      <c r="EX726" s="69"/>
      <c r="EY726" s="69"/>
      <c r="EZ726" s="69"/>
      <c r="FA726" s="69"/>
      <c r="FB726" s="73"/>
      <c r="FH726" s="84">
        <f t="shared" si="415"/>
        <v>0</v>
      </c>
      <c r="FI726" s="84">
        <f t="shared" si="416"/>
        <v>1</v>
      </c>
      <c r="FJ726" s="83" t="s">
        <v>2384</v>
      </c>
    </row>
    <row r="727" spans="100:166" x14ac:dyDescent="0.25">
      <c r="CV727" s="84">
        <f t="shared" ca="1" si="414"/>
        <v>1</v>
      </c>
      <c r="CW727" s="58" t="str">
        <f>'Azog''s Hunters'!W3</f>
        <v/>
      </c>
      <c r="DC727" s="84">
        <f t="shared" si="413"/>
        <v>1</v>
      </c>
      <c r="EO727" s="65"/>
      <c r="EP727" s="65"/>
      <c r="EQ727" s="69"/>
      <c r="ER727" s="69"/>
      <c r="ES727" s="69"/>
      <c r="ET727" s="78"/>
      <c r="EU727" s="69"/>
      <c r="EV727" s="69"/>
      <c r="EW727" s="69"/>
      <c r="EX727" s="69"/>
      <c r="EY727" s="69"/>
      <c r="EZ727" s="69"/>
      <c r="FA727" s="69"/>
      <c r="FB727" s="73"/>
      <c r="FH727" s="84">
        <f t="shared" ref="FH727:FH760" si="417">IF(FJ727="",0,IF(COUNT(FIND(FJ727,$FK$1))=1,2,IF(FJ726="",1,0)))</f>
        <v>0</v>
      </c>
      <c r="FI727" s="84">
        <f t="shared" ref="FI727:FI760" si="418">IF(FH726=2,FI726+1,IF(FJ725="",FI726,IF(FI726-FI725=1,FI726+1,FI726)))</f>
        <v>1</v>
      </c>
      <c r="FJ727" s="83" t="s">
        <v>2385</v>
      </c>
    </row>
    <row r="728" spans="100:166" x14ac:dyDescent="0.25">
      <c r="CV728" s="84">
        <f t="shared" ca="1" si="414"/>
        <v>1</v>
      </c>
      <c r="CW728" s="58" t="str">
        <f>'Azog''s Hunters'!W4</f>
        <v/>
      </c>
      <c r="DC728" s="84">
        <f t="shared" si="413"/>
        <v>1</v>
      </c>
      <c r="EO728" s="65"/>
      <c r="EP728" s="65"/>
      <c r="EQ728" s="69"/>
      <c r="ER728" s="69"/>
      <c r="ES728" s="69"/>
      <c r="ET728" s="78"/>
      <c r="EU728" s="69"/>
      <c r="EV728" s="69"/>
      <c r="EW728" s="69"/>
      <c r="EX728" s="69"/>
      <c r="EY728" s="69"/>
      <c r="EZ728" s="69"/>
      <c r="FA728" s="69"/>
      <c r="FB728" s="73"/>
      <c r="FH728" s="84">
        <f t="shared" si="417"/>
        <v>0</v>
      </c>
      <c r="FI728" s="84">
        <f t="shared" si="418"/>
        <v>1</v>
      </c>
      <c r="FJ728" s="83" t="s">
        <v>2386</v>
      </c>
    </row>
    <row r="729" spans="100:166" x14ac:dyDescent="0.25">
      <c r="CV729" s="84">
        <f t="shared" ca="1" si="414"/>
        <v>1</v>
      </c>
      <c r="CW729" s="58" t="str">
        <f>'Azog''s Hunters'!W5</f>
        <v/>
      </c>
      <c r="DC729" s="84">
        <f t="shared" si="413"/>
        <v>1</v>
      </c>
      <c r="EO729" s="65"/>
      <c r="EP729" s="65"/>
      <c r="EQ729" s="69"/>
      <c r="ER729" s="69"/>
      <c r="ES729" s="69"/>
      <c r="ET729" s="78"/>
      <c r="EU729" s="69"/>
      <c r="EV729" s="69"/>
      <c r="EW729" s="69"/>
      <c r="EX729" s="69"/>
      <c r="EY729" s="69"/>
      <c r="EZ729" s="69"/>
      <c r="FA729" s="69"/>
      <c r="FB729" s="73"/>
      <c r="FH729" s="84">
        <f t="shared" si="417"/>
        <v>0</v>
      </c>
      <c r="FI729" s="84">
        <f t="shared" si="418"/>
        <v>1</v>
      </c>
      <c r="FJ729" s="83" t="str">
        <f>""</f>
        <v/>
      </c>
    </row>
    <row r="730" spans="100:166" x14ac:dyDescent="0.25">
      <c r="CV730" s="84">
        <f t="shared" ca="1" si="414"/>
        <v>1</v>
      </c>
      <c r="CW730" s="58" t="str">
        <f>'Azog''s Hunters'!W6</f>
        <v/>
      </c>
      <c r="DC730" s="84">
        <f t="shared" si="413"/>
        <v>1</v>
      </c>
      <c r="EO730" s="65"/>
      <c r="EP730" s="65"/>
      <c r="EQ730" s="69"/>
      <c r="ER730" s="69"/>
      <c r="ES730" s="69"/>
      <c r="ET730" s="78"/>
      <c r="EU730" s="69"/>
      <c r="EV730" s="69"/>
      <c r="EW730" s="69"/>
      <c r="EX730" s="69"/>
      <c r="EY730" s="69"/>
      <c r="EZ730" s="69"/>
      <c r="FA730" s="69"/>
      <c r="FB730" s="73"/>
      <c r="FH730" s="84">
        <f t="shared" si="417"/>
        <v>1</v>
      </c>
      <c r="FI730" s="84">
        <f t="shared" si="418"/>
        <v>1</v>
      </c>
      <c r="FJ730" s="83" t="s">
        <v>2387</v>
      </c>
    </row>
    <row r="731" spans="100:166" x14ac:dyDescent="0.25">
      <c r="CV731" s="84">
        <f t="shared" ca="1" si="414"/>
        <v>1</v>
      </c>
      <c r="CW731" s="58" t="str">
        <f>'Azog''s Hunters'!W7</f>
        <v/>
      </c>
      <c r="DC731" s="84">
        <f t="shared" si="413"/>
        <v>1</v>
      </c>
      <c r="EO731" s="65"/>
      <c r="EP731" s="65"/>
      <c r="EQ731" s="69"/>
      <c r="ER731" s="69"/>
      <c r="ES731" s="69"/>
      <c r="ET731" s="78"/>
      <c r="EU731" s="69"/>
      <c r="EV731" s="69"/>
      <c r="EW731" s="69"/>
      <c r="EX731" s="69"/>
      <c r="EY731" s="69"/>
      <c r="EZ731" s="69"/>
      <c r="FA731" s="69"/>
      <c r="FB731" s="73"/>
      <c r="FH731" s="84">
        <f t="shared" si="417"/>
        <v>0</v>
      </c>
      <c r="FI731" s="84">
        <f t="shared" si="418"/>
        <v>1</v>
      </c>
      <c r="FJ731" s="83" t="s">
        <v>2843</v>
      </c>
    </row>
    <row r="732" spans="100:166" x14ac:dyDescent="0.25">
      <c r="CV732" s="84">
        <f t="shared" ca="1" si="414"/>
        <v>1</v>
      </c>
      <c r="CW732" s="58" t="str">
        <f>'Azog''s Hunters'!W8</f>
        <v/>
      </c>
      <c r="DC732" s="84">
        <f t="shared" si="413"/>
        <v>1</v>
      </c>
      <c r="EO732" s="65"/>
      <c r="EP732" s="65"/>
      <c r="EQ732" s="69"/>
      <c r="ER732" s="69"/>
      <c r="ES732" s="69"/>
      <c r="ET732" s="78"/>
      <c r="EU732" s="69"/>
      <c r="EV732" s="69"/>
      <c r="EW732" s="69"/>
      <c r="EX732" s="69"/>
      <c r="EY732" s="69"/>
      <c r="EZ732" s="69"/>
      <c r="FA732" s="69"/>
      <c r="FB732" s="73"/>
      <c r="FH732" s="84">
        <f t="shared" si="417"/>
        <v>0</v>
      </c>
      <c r="FI732" s="84">
        <f t="shared" si="418"/>
        <v>1</v>
      </c>
      <c r="FJ732" s="83" t="s">
        <v>2388</v>
      </c>
    </row>
    <row r="733" spans="100:166" x14ac:dyDescent="0.25">
      <c r="CV733" s="84">
        <f t="shared" ca="1" si="414"/>
        <v>1</v>
      </c>
      <c r="CW733" s="58" t="str">
        <f>'Azog''s Hunters'!W9</f>
        <v/>
      </c>
      <c r="DC733" s="84">
        <f t="shared" si="413"/>
        <v>1</v>
      </c>
      <c r="EO733" s="65"/>
      <c r="EP733" s="65"/>
      <c r="EQ733" s="69"/>
      <c r="ER733" s="69"/>
      <c r="ES733" s="69"/>
      <c r="ET733" s="78"/>
      <c r="EU733" s="69"/>
      <c r="EV733" s="69"/>
      <c r="EW733" s="69"/>
      <c r="EX733" s="69"/>
      <c r="EY733" s="69"/>
      <c r="EZ733" s="69"/>
      <c r="FA733" s="69"/>
      <c r="FB733" s="73"/>
      <c r="FH733" s="84">
        <f t="shared" si="417"/>
        <v>0</v>
      </c>
      <c r="FI733" s="84">
        <f t="shared" si="418"/>
        <v>1</v>
      </c>
      <c r="FJ733" s="83" t="s">
        <v>2389</v>
      </c>
    </row>
    <row r="734" spans="100:166" x14ac:dyDescent="0.25">
      <c r="CV734" s="84">
        <f t="shared" ca="1" si="414"/>
        <v>1</v>
      </c>
      <c r="CW734" s="58" t="str">
        <f>'Azog''s Hunters'!W10</f>
        <v/>
      </c>
      <c r="DC734" s="84">
        <f t="shared" si="413"/>
        <v>1</v>
      </c>
      <c r="EO734" s="65"/>
      <c r="EP734" s="65"/>
      <c r="EQ734" s="69"/>
      <c r="ER734" s="69"/>
      <c r="ES734" s="69"/>
      <c r="ET734" s="78"/>
      <c r="EU734" s="69"/>
      <c r="EV734" s="69"/>
      <c r="EW734" s="69"/>
      <c r="EX734" s="69"/>
      <c r="EY734" s="69"/>
      <c r="EZ734" s="69"/>
      <c r="FA734" s="69"/>
      <c r="FB734" s="73"/>
      <c r="FH734" s="84">
        <f t="shared" si="417"/>
        <v>0</v>
      </c>
      <c r="FI734" s="84">
        <f t="shared" si="418"/>
        <v>1</v>
      </c>
      <c r="FJ734" s="83" t="s">
        <v>2844</v>
      </c>
    </row>
    <row r="735" spans="100:166" x14ac:dyDescent="0.25">
      <c r="CV735" s="84">
        <f t="shared" ca="1" si="414"/>
        <v>1</v>
      </c>
      <c r="CW735" s="58" t="str">
        <f>'Azog''s Hunters'!W11</f>
        <v/>
      </c>
      <c r="DC735" s="84">
        <f t="shared" si="413"/>
        <v>1</v>
      </c>
      <c r="EO735" s="65"/>
      <c r="EP735" s="65"/>
      <c r="EQ735" s="69"/>
      <c r="ER735" s="69"/>
      <c r="ES735" s="69"/>
      <c r="ET735" s="78"/>
      <c r="EU735" s="69"/>
      <c r="EV735" s="69"/>
      <c r="EW735" s="69"/>
      <c r="EX735" s="69"/>
      <c r="EY735" s="69"/>
      <c r="EZ735" s="69"/>
      <c r="FA735" s="69"/>
      <c r="FB735" s="73"/>
      <c r="FH735" s="84">
        <f t="shared" si="417"/>
        <v>0</v>
      </c>
      <c r="FI735" s="84">
        <f t="shared" si="418"/>
        <v>1</v>
      </c>
      <c r="FJ735" s="83" t="str">
        <f>""</f>
        <v/>
      </c>
    </row>
    <row r="736" spans="100:166" x14ac:dyDescent="0.25">
      <c r="CV736" s="84">
        <f t="shared" ca="1" si="414"/>
        <v>1</v>
      </c>
      <c r="CW736" s="58" t="str">
        <f>'Azog''s Hunters'!W12</f>
        <v/>
      </c>
      <c r="DC736" s="84">
        <f t="shared" si="413"/>
        <v>1</v>
      </c>
      <c r="EO736" s="65"/>
      <c r="EP736" s="65"/>
      <c r="EQ736" s="69"/>
      <c r="ER736" s="69"/>
      <c r="ES736" s="69"/>
      <c r="ET736" s="78"/>
      <c r="EU736" s="69"/>
      <c r="EV736" s="69"/>
      <c r="EW736" s="69"/>
      <c r="EX736" s="69"/>
      <c r="EY736" s="69"/>
      <c r="EZ736" s="69"/>
      <c r="FA736" s="69"/>
      <c r="FB736" s="73"/>
      <c r="FH736" s="84">
        <f t="shared" si="417"/>
        <v>1</v>
      </c>
      <c r="FI736" s="84">
        <f t="shared" si="418"/>
        <v>1</v>
      </c>
      <c r="FJ736" s="83" t="s">
        <v>2565</v>
      </c>
    </row>
    <row r="737" spans="100:166" x14ac:dyDescent="0.25">
      <c r="CV737" s="84">
        <f t="shared" ca="1" si="414"/>
        <v>1</v>
      </c>
      <c r="CW737" s="58" t="str">
        <f>'Azog''s Hunters'!W13</f>
        <v/>
      </c>
      <c r="DC737" s="84">
        <f t="shared" si="413"/>
        <v>1</v>
      </c>
      <c r="EO737" s="65"/>
      <c r="EP737" s="65"/>
      <c r="EQ737" s="69"/>
      <c r="ER737" s="69"/>
      <c r="ES737" s="69"/>
      <c r="ET737" s="78"/>
      <c r="EU737" s="69"/>
      <c r="EV737" s="69"/>
      <c r="EW737" s="69"/>
      <c r="EX737" s="69"/>
      <c r="EY737" s="69"/>
      <c r="EZ737" s="69"/>
      <c r="FA737" s="69"/>
      <c r="FB737" s="73"/>
      <c r="FH737" s="84">
        <f t="shared" si="417"/>
        <v>0</v>
      </c>
      <c r="FI737" s="84">
        <f t="shared" si="418"/>
        <v>1</v>
      </c>
      <c r="FJ737" s="83" t="s">
        <v>2566</v>
      </c>
    </row>
    <row r="738" spans="100:166" x14ac:dyDescent="0.25">
      <c r="CV738" s="84">
        <f t="shared" ca="1" si="414"/>
        <v>1</v>
      </c>
      <c r="CW738" s="58" t="str">
        <f>'Azog''s Hunters'!W14</f>
        <v/>
      </c>
      <c r="DC738" s="84">
        <f t="shared" si="413"/>
        <v>1</v>
      </c>
      <c r="EO738" s="65"/>
      <c r="EP738" s="65"/>
      <c r="EQ738" s="69"/>
      <c r="ER738" s="69"/>
      <c r="ES738" s="69"/>
      <c r="ET738" s="78"/>
      <c r="EU738" s="69"/>
      <c r="EV738" s="69"/>
      <c r="EW738" s="69"/>
      <c r="EX738" s="69"/>
      <c r="EY738" s="69"/>
      <c r="EZ738" s="69"/>
      <c r="FA738" s="69"/>
      <c r="FB738" s="73"/>
      <c r="FH738" s="84">
        <f t="shared" si="417"/>
        <v>0</v>
      </c>
      <c r="FI738" s="84">
        <f t="shared" si="418"/>
        <v>1</v>
      </c>
      <c r="FJ738" s="83" t="str">
        <f>""</f>
        <v/>
      </c>
    </row>
    <row r="739" spans="100:166" x14ac:dyDescent="0.25">
      <c r="CV739" s="84">
        <f t="shared" ca="1" si="414"/>
        <v>1</v>
      </c>
      <c r="CW739" s="58" t="str">
        <f>'Azog''s Hunters'!W15</f>
        <v/>
      </c>
      <c r="DC739" s="84">
        <f t="shared" si="413"/>
        <v>1</v>
      </c>
      <c r="EO739" s="65"/>
      <c r="EP739" s="65"/>
      <c r="EQ739" s="69"/>
      <c r="ER739" s="69"/>
      <c r="ES739" s="69"/>
      <c r="ET739" s="78"/>
      <c r="EU739" s="69"/>
      <c r="EV739" s="69"/>
      <c r="EW739" s="69"/>
      <c r="EX739" s="69"/>
      <c r="EY739" s="69"/>
      <c r="EZ739" s="69"/>
      <c r="FA739" s="69"/>
      <c r="FB739" s="73"/>
      <c r="FH739" s="84">
        <f t="shared" si="417"/>
        <v>1</v>
      </c>
      <c r="FI739" s="84">
        <f t="shared" si="418"/>
        <v>1</v>
      </c>
      <c r="FJ739" s="83" t="s">
        <v>2567</v>
      </c>
    </row>
    <row r="740" spans="100:166" x14ac:dyDescent="0.25">
      <c r="CV740" s="84">
        <f t="shared" ca="1" si="414"/>
        <v>1</v>
      </c>
      <c r="CW740" s="58" t="str">
        <f>'Azog''s Hunters'!W16</f>
        <v/>
      </c>
      <c r="DC740" s="84">
        <f t="shared" si="413"/>
        <v>1</v>
      </c>
      <c r="EO740" s="65"/>
      <c r="EP740" s="65"/>
      <c r="EQ740" s="69"/>
      <c r="ER740" s="69"/>
      <c r="ES740" s="69"/>
      <c r="ET740" s="78"/>
      <c r="EU740" s="69"/>
      <c r="EV740" s="69"/>
      <c r="EW740" s="69"/>
      <c r="EX740" s="69"/>
      <c r="EY740" s="69"/>
      <c r="EZ740" s="69"/>
      <c r="FA740" s="69"/>
      <c r="FB740" s="73"/>
      <c r="FH740" s="84">
        <f t="shared" si="417"/>
        <v>0</v>
      </c>
      <c r="FI740" s="84">
        <f t="shared" si="418"/>
        <v>1</v>
      </c>
      <c r="FJ740" s="83" t="s">
        <v>2845</v>
      </c>
    </row>
    <row r="741" spans="100:166" x14ac:dyDescent="0.25">
      <c r="CV741" s="84">
        <f t="shared" ca="1" si="414"/>
        <v>1</v>
      </c>
      <c r="CW741" s="58" t="str">
        <f>'Azog''s Hunters'!W17</f>
        <v/>
      </c>
      <c r="DC741" s="84">
        <f t="shared" si="413"/>
        <v>1</v>
      </c>
      <c r="EO741" s="65"/>
      <c r="EP741" s="65"/>
      <c r="EQ741" s="69"/>
      <c r="ER741" s="69"/>
      <c r="ES741" s="69"/>
      <c r="ET741" s="78"/>
      <c r="EU741" s="69"/>
      <c r="EV741" s="69"/>
      <c r="EW741" s="69"/>
      <c r="EX741" s="69"/>
      <c r="EY741" s="69"/>
      <c r="EZ741" s="69"/>
      <c r="FA741" s="69"/>
      <c r="FB741" s="73"/>
      <c r="FH741" s="84">
        <f t="shared" si="417"/>
        <v>0</v>
      </c>
      <c r="FI741" s="84">
        <f t="shared" si="418"/>
        <v>1</v>
      </c>
      <c r="FJ741" s="83" t="s">
        <v>2846</v>
      </c>
    </row>
    <row r="742" spans="100:166" x14ac:dyDescent="0.25">
      <c r="CV742" s="84">
        <f t="shared" ca="1" si="414"/>
        <v>1</v>
      </c>
      <c r="CW742" s="58" t="str">
        <f>'Azog''s Hunters'!W18</f>
        <v/>
      </c>
      <c r="DC742" s="84">
        <f t="shared" si="413"/>
        <v>1</v>
      </c>
      <c r="EO742" s="65"/>
      <c r="EP742" s="65"/>
      <c r="EQ742" s="69"/>
      <c r="ER742" s="69"/>
      <c r="ES742" s="69"/>
      <c r="ET742" s="78"/>
      <c r="EU742" s="69"/>
      <c r="EV742" s="69"/>
      <c r="EW742" s="69"/>
      <c r="EX742" s="69"/>
      <c r="EY742" s="69"/>
      <c r="EZ742" s="69"/>
      <c r="FA742" s="69"/>
      <c r="FB742" s="73"/>
      <c r="FH742" s="84">
        <f t="shared" si="417"/>
        <v>0</v>
      </c>
      <c r="FI742" s="84">
        <f t="shared" si="418"/>
        <v>1</v>
      </c>
      <c r="FJ742" s="83" t="str">
        <f>""</f>
        <v/>
      </c>
    </row>
    <row r="743" spans="100:166" x14ac:dyDescent="0.25">
      <c r="CV743" s="84">
        <f t="shared" ca="1" si="414"/>
        <v>1</v>
      </c>
      <c r="CW743" s="58" t="str">
        <f>'Azog''s Hunters'!W19</f>
        <v/>
      </c>
      <c r="DC743" s="84">
        <f t="shared" si="413"/>
        <v>1</v>
      </c>
      <c r="EO743" s="65"/>
      <c r="EP743" s="65"/>
      <c r="EQ743" s="69"/>
      <c r="ER743" s="69"/>
      <c r="ES743" s="69"/>
      <c r="ET743" s="78"/>
      <c r="EU743" s="69"/>
      <c r="EV743" s="69"/>
      <c r="EW743" s="69"/>
      <c r="EX743" s="69"/>
      <c r="EY743" s="69"/>
      <c r="EZ743" s="69"/>
      <c r="FA743" s="69"/>
      <c r="FB743" s="73"/>
      <c r="FH743" s="84">
        <f t="shared" si="417"/>
        <v>1</v>
      </c>
      <c r="FI743" s="84">
        <f t="shared" si="418"/>
        <v>1</v>
      </c>
      <c r="FJ743" s="83" t="s">
        <v>1954</v>
      </c>
    </row>
    <row r="744" spans="100:166" x14ac:dyDescent="0.25">
      <c r="CV744" s="84">
        <f t="shared" ca="1" si="414"/>
        <v>1</v>
      </c>
      <c r="CW744" s="58" t="str">
        <f>'Azog''s Hunters'!W20</f>
        <v/>
      </c>
      <c r="DC744" s="84">
        <f t="shared" si="413"/>
        <v>1</v>
      </c>
      <c r="EO744" s="65"/>
      <c r="EP744" s="65"/>
      <c r="EQ744" s="69"/>
      <c r="ER744" s="69"/>
      <c r="ES744" s="69"/>
      <c r="ET744" s="78"/>
      <c r="EU744" s="69"/>
      <c r="EV744" s="69"/>
      <c r="EW744" s="69"/>
      <c r="EX744" s="69"/>
      <c r="EY744" s="69"/>
      <c r="EZ744" s="69"/>
      <c r="FA744" s="69"/>
      <c r="FB744" s="73"/>
      <c r="FH744" s="84">
        <f t="shared" si="417"/>
        <v>0</v>
      </c>
      <c r="FI744" s="84">
        <f t="shared" si="418"/>
        <v>1</v>
      </c>
      <c r="FJ744" s="83" t="s">
        <v>1955</v>
      </c>
    </row>
    <row r="745" spans="100:166" x14ac:dyDescent="0.25">
      <c r="CV745" s="84">
        <f t="shared" ca="1" si="414"/>
        <v>1</v>
      </c>
      <c r="CW745" s="58" t="str">
        <f>'Azog''s Hunters'!W21</f>
        <v/>
      </c>
      <c r="DC745" s="84">
        <f t="shared" si="413"/>
        <v>1</v>
      </c>
      <c r="EO745" s="65"/>
      <c r="EP745" s="65"/>
      <c r="EQ745" s="69"/>
      <c r="ER745" s="69"/>
      <c r="ES745" s="69"/>
      <c r="ET745" s="78"/>
      <c r="EU745" s="69"/>
      <c r="EV745" s="69"/>
      <c r="EW745" s="69"/>
      <c r="EX745" s="69"/>
      <c r="EY745" s="69"/>
      <c r="EZ745" s="69"/>
      <c r="FA745" s="69"/>
      <c r="FB745" s="73"/>
      <c r="FH745" s="84">
        <f t="shared" si="417"/>
        <v>0</v>
      </c>
      <c r="FI745" s="84">
        <f t="shared" si="418"/>
        <v>1</v>
      </c>
      <c r="FJ745" s="83" t="str">
        <f>""</f>
        <v/>
      </c>
    </row>
    <row r="746" spans="100:166" x14ac:dyDescent="0.25">
      <c r="CV746" s="84">
        <f t="shared" ca="1" si="414"/>
        <v>1</v>
      </c>
      <c r="CW746" s="58" t="str">
        <f>'Azog''s Hunters'!W22</f>
        <v/>
      </c>
      <c r="DC746" s="84">
        <f t="shared" si="413"/>
        <v>1</v>
      </c>
      <c r="EO746" s="65"/>
      <c r="EP746" s="65"/>
      <c r="EQ746" s="69"/>
      <c r="ER746" s="69"/>
      <c r="ES746" s="69"/>
      <c r="ET746" s="78"/>
      <c r="EU746" s="69"/>
      <c r="EV746" s="69"/>
      <c r="EW746" s="69"/>
      <c r="EX746" s="69"/>
      <c r="EY746" s="69"/>
      <c r="EZ746" s="69"/>
      <c r="FA746" s="69"/>
      <c r="FB746" s="73"/>
      <c r="FH746" s="84">
        <f t="shared" si="417"/>
        <v>1</v>
      </c>
      <c r="FI746" s="84">
        <f t="shared" si="418"/>
        <v>1</v>
      </c>
      <c r="FJ746" s="85" t="s">
        <v>2847</v>
      </c>
    </row>
    <row r="747" spans="100:166" x14ac:dyDescent="0.25">
      <c r="CV747" s="84">
        <f t="shared" ca="1" si="414"/>
        <v>1</v>
      </c>
      <c r="CW747" s="58" t="str">
        <f>'Azog''s Hunters'!W23</f>
        <v/>
      </c>
      <c r="DC747" s="84">
        <f t="shared" si="413"/>
        <v>1</v>
      </c>
      <c r="EO747" s="65"/>
      <c r="EP747" s="65"/>
      <c r="EQ747" s="69"/>
      <c r="ER747" s="69"/>
      <c r="ES747" s="69"/>
      <c r="ET747" s="78"/>
      <c r="EU747" s="69"/>
      <c r="EV747" s="69"/>
      <c r="EW747" s="69"/>
      <c r="EX747" s="69"/>
      <c r="EY747" s="69"/>
      <c r="EZ747" s="69"/>
      <c r="FA747" s="69"/>
      <c r="FB747" s="73"/>
      <c r="FH747" s="84">
        <f t="shared" si="417"/>
        <v>0</v>
      </c>
      <c r="FI747" s="84">
        <f t="shared" si="418"/>
        <v>1</v>
      </c>
      <c r="FJ747" s="85" t="s">
        <v>2568</v>
      </c>
    </row>
    <row r="748" spans="100:166" x14ac:dyDescent="0.25">
      <c r="CV748" s="84">
        <f t="shared" ca="1" si="414"/>
        <v>1</v>
      </c>
      <c r="CW748" s="58" t="str">
        <f>'Azog''s Hunters'!W24</f>
        <v/>
      </c>
      <c r="DC748" s="84">
        <f t="shared" si="413"/>
        <v>1</v>
      </c>
      <c r="EO748" s="65"/>
      <c r="EP748" s="65"/>
      <c r="EQ748" s="69"/>
      <c r="ER748" s="69"/>
      <c r="ES748" s="69"/>
      <c r="ET748" s="78"/>
      <c r="EU748" s="69"/>
      <c r="EV748" s="69"/>
      <c r="EW748" s="69"/>
      <c r="EX748" s="69"/>
      <c r="EY748" s="69"/>
      <c r="EZ748" s="69"/>
      <c r="FA748" s="69"/>
      <c r="FB748" s="73"/>
      <c r="FH748" s="84">
        <f t="shared" si="417"/>
        <v>0</v>
      </c>
      <c r="FI748" s="84">
        <f t="shared" si="418"/>
        <v>1</v>
      </c>
      <c r="FJ748" s="85" t="s">
        <v>2848</v>
      </c>
    </row>
    <row r="749" spans="100:166" x14ac:dyDescent="0.25">
      <c r="CV749" s="84">
        <f t="shared" ca="1" si="414"/>
        <v>1</v>
      </c>
      <c r="CW749" s="58" t="str">
        <f>'Azog''s Hunters'!W25</f>
        <v/>
      </c>
      <c r="DC749" s="84">
        <f t="shared" si="413"/>
        <v>1</v>
      </c>
      <c r="EO749" s="65"/>
      <c r="EP749" s="65"/>
      <c r="EQ749" s="69"/>
      <c r="ER749" s="69"/>
      <c r="ES749" s="69"/>
      <c r="ET749" s="78"/>
      <c r="EU749" s="69"/>
      <c r="EV749" s="69"/>
      <c r="EW749" s="69"/>
      <c r="EX749" s="69"/>
      <c r="EY749" s="69"/>
      <c r="EZ749" s="69"/>
      <c r="FA749" s="69"/>
      <c r="FB749" s="73"/>
      <c r="FH749" s="84">
        <f t="shared" si="417"/>
        <v>0</v>
      </c>
      <c r="FI749" s="84">
        <f t="shared" si="418"/>
        <v>1</v>
      </c>
      <c r="FJ749" s="85" t="s">
        <v>2849</v>
      </c>
    </row>
    <row r="750" spans="100:166" x14ac:dyDescent="0.25">
      <c r="CV750" s="84">
        <f t="shared" ca="1" si="414"/>
        <v>1</v>
      </c>
      <c r="CW750" s="58" t="str">
        <f>'Azog''s Hunters'!W26</f>
        <v/>
      </c>
      <c r="DC750" s="84">
        <f t="shared" si="413"/>
        <v>1</v>
      </c>
      <c r="EO750" s="65"/>
      <c r="EP750" s="65"/>
      <c r="EQ750" s="69"/>
      <c r="ER750" s="69"/>
      <c r="ES750" s="69"/>
      <c r="ET750" s="78"/>
      <c r="EU750" s="69"/>
      <c r="EV750" s="69"/>
      <c r="EW750" s="69"/>
      <c r="EX750" s="69"/>
      <c r="EY750" s="69"/>
      <c r="EZ750" s="69"/>
      <c r="FA750" s="69"/>
      <c r="FB750" s="73"/>
      <c r="FH750" s="84">
        <f t="shared" si="417"/>
        <v>0</v>
      </c>
      <c r="FI750" s="84">
        <f t="shared" si="418"/>
        <v>1</v>
      </c>
      <c r="FJ750" s="85" t="s">
        <v>2850</v>
      </c>
    </row>
    <row r="751" spans="100:166" x14ac:dyDescent="0.25">
      <c r="CV751" s="84">
        <f t="shared" ca="1" si="414"/>
        <v>1</v>
      </c>
      <c r="CW751" s="58" t="str">
        <f>'Azog''s Hunters'!W27</f>
        <v/>
      </c>
      <c r="DC751" s="84">
        <f t="shared" si="413"/>
        <v>1</v>
      </c>
      <c r="EO751" s="65"/>
      <c r="EP751" s="65"/>
      <c r="EQ751" s="69"/>
      <c r="ER751" s="69"/>
      <c r="ES751" s="69"/>
      <c r="ET751" s="78"/>
      <c r="EU751" s="69"/>
      <c r="EV751" s="69"/>
      <c r="EW751" s="69"/>
      <c r="EX751" s="69"/>
      <c r="EY751" s="69"/>
      <c r="EZ751" s="69"/>
      <c r="FA751" s="69"/>
      <c r="FB751" s="73"/>
      <c r="FH751" s="84">
        <f t="shared" si="417"/>
        <v>0</v>
      </c>
      <c r="FI751" s="84">
        <f t="shared" si="418"/>
        <v>1</v>
      </c>
      <c r="FJ751" s="85" t="s">
        <v>1452</v>
      </c>
    </row>
    <row r="752" spans="100:166" x14ac:dyDescent="0.25">
      <c r="CV752" s="84">
        <f t="shared" ca="1" si="414"/>
        <v>1</v>
      </c>
      <c r="CW752" s="58" t="str">
        <f>'Azog''s Hunters'!W28</f>
        <v/>
      </c>
      <c r="DC752" s="84">
        <f t="shared" si="413"/>
        <v>1</v>
      </c>
      <c r="EO752" s="65"/>
      <c r="EP752" s="65"/>
      <c r="EQ752" s="69"/>
      <c r="ER752" s="69"/>
      <c r="ES752" s="69"/>
      <c r="ET752" s="78"/>
      <c r="EU752" s="69"/>
      <c r="EV752" s="69"/>
      <c r="EW752" s="69"/>
      <c r="EX752" s="69"/>
      <c r="EY752" s="69"/>
      <c r="EZ752" s="69"/>
      <c r="FA752" s="69"/>
      <c r="FB752" s="73"/>
      <c r="FH752" s="84">
        <f t="shared" si="417"/>
        <v>0</v>
      </c>
      <c r="FI752" s="84">
        <f t="shared" si="418"/>
        <v>1</v>
      </c>
      <c r="FJ752" s="85" t="str">
        <f>""</f>
        <v/>
      </c>
    </row>
    <row r="753" spans="100:166" x14ac:dyDescent="0.25">
      <c r="CV753" s="84">
        <f t="shared" ca="1" si="414"/>
        <v>1</v>
      </c>
      <c r="CW753" s="58" t="str">
        <f>'Azog''s Hunters'!W29</f>
        <v/>
      </c>
      <c r="DC753" s="84">
        <f t="shared" si="413"/>
        <v>1</v>
      </c>
      <c r="EO753" s="65"/>
      <c r="EP753" s="65"/>
      <c r="EQ753" s="69"/>
      <c r="ER753" s="69"/>
      <c r="ES753" s="69"/>
      <c r="ET753" s="78"/>
      <c r="EU753" s="69"/>
      <c r="EV753" s="69"/>
      <c r="EW753" s="69"/>
      <c r="EX753" s="69"/>
      <c r="EY753" s="69"/>
      <c r="EZ753" s="69"/>
      <c r="FA753" s="69"/>
      <c r="FB753" s="73"/>
      <c r="FH753" s="84">
        <f t="shared" si="417"/>
        <v>1</v>
      </c>
      <c r="FI753" s="84">
        <f t="shared" si="418"/>
        <v>1</v>
      </c>
      <c r="FJ753" s="85" t="s">
        <v>2569</v>
      </c>
    </row>
    <row r="754" spans="100:166" x14ac:dyDescent="0.25">
      <c r="CV754" s="84">
        <f t="shared" ca="1" si="414"/>
        <v>1</v>
      </c>
      <c r="CW754" s="58" t="str">
        <f>'Azog''s Hunters'!W30</f>
        <v/>
      </c>
      <c r="DC754" s="84">
        <f t="shared" si="413"/>
        <v>1</v>
      </c>
      <c r="EO754" s="65"/>
      <c r="EP754" s="65"/>
      <c r="EQ754" s="69"/>
      <c r="ER754" s="69"/>
      <c r="ES754" s="69"/>
      <c r="ET754" s="78"/>
      <c r="EU754" s="69"/>
      <c r="EV754" s="69"/>
      <c r="EW754" s="69"/>
      <c r="EX754" s="69"/>
      <c r="EY754" s="69"/>
      <c r="EZ754" s="69"/>
      <c r="FA754" s="69"/>
      <c r="FB754" s="73"/>
      <c r="FH754" s="84">
        <f t="shared" si="417"/>
        <v>0</v>
      </c>
      <c r="FI754" s="84">
        <f t="shared" si="418"/>
        <v>1</v>
      </c>
      <c r="FJ754" s="85" t="s">
        <v>2570</v>
      </c>
    </row>
    <row r="755" spans="100:166" x14ac:dyDescent="0.25">
      <c r="CV755" s="84">
        <f t="shared" ca="1" si="414"/>
        <v>1</v>
      </c>
      <c r="CW755" s="58" t="str">
        <f>'Azog''s Hunters'!W31</f>
        <v/>
      </c>
      <c r="DC755" s="84">
        <f t="shared" si="413"/>
        <v>1</v>
      </c>
      <c r="EO755" s="65"/>
      <c r="EP755" s="65"/>
      <c r="EQ755" s="69"/>
      <c r="ER755" s="69"/>
      <c r="ES755" s="69"/>
      <c r="ET755" s="78"/>
      <c r="EU755" s="69"/>
      <c r="EV755" s="69"/>
      <c r="EW755" s="69"/>
      <c r="EX755" s="69"/>
      <c r="EY755" s="69"/>
      <c r="EZ755" s="69"/>
      <c r="FA755" s="69"/>
      <c r="FB755" s="73"/>
      <c r="FH755" s="84">
        <f t="shared" si="417"/>
        <v>0</v>
      </c>
      <c r="FI755" s="84">
        <f t="shared" si="418"/>
        <v>1</v>
      </c>
      <c r="FJ755" s="85" t="s">
        <v>2571</v>
      </c>
    </row>
    <row r="756" spans="100:166" x14ac:dyDescent="0.25">
      <c r="CV756" s="84">
        <f t="shared" ca="1" si="414"/>
        <v>1</v>
      </c>
      <c r="CW756" s="58" t="str">
        <f>'Azog''s Hunters'!W32</f>
        <v/>
      </c>
      <c r="DC756" s="84">
        <f t="shared" si="413"/>
        <v>1</v>
      </c>
      <c r="EO756" s="65"/>
      <c r="EP756" s="65"/>
      <c r="EQ756" s="69"/>
      <c r="ER756" s="69"/>
      <c r="ES756" s="69"/>
      <c r="ET756" s="78"/>
      <c r="EU756" s="69"/>
      <c r="EV756" s="69"/>
      <c r="EW756" s="69"/>
      <c r="EX756" s="69"/>
      <c r="EY756" s="69"/>
      <c r="EZ756" s="69"/>
      <c r="FA756" s="69"/>
      <c r="FB756" s="73"/>
      <c r="FH756" s="84">
        <f t="shared" si="417"/>
        <v>0</v>
      </c>
      <c r="FI756" s="84">
        <f t="shared" si="418"/>
        <v>1</v>
      </c>
      <c r="FJ756" s="85" t="s">
        <v>2572</v>
      </c>
    </row>
    <row r="757" spans="100:166" x14ac:dyDescent="0.25">
      <c r="CV757" s="84">
        <f t="shared" ca="1" si="414"/>
        <v>1</v>
      </c>
      <c r="CW757" s="58" t="str">
        <f>'Azog''s Hunters'!W33</f>
        <v/>
      </c>
      <c r="DC757" s="84">
        <f t="shared" si="413"/>
        <v>1</v>
      </c>
      <c r="EO757" s="65"/>
      <c r="EP757" s="65"/>
      <c r="EQ757" s="69"/>
      <c r="ER757" s="69"/>
      <c r="ES757" s="69"/>
      <c r="ET757" s="78"/>
      <c r="EU757" s="69"/>
      <c r="EV757" s="69"/>
      <c r="EW757" s="69"/>
      <c r="EX757" s="69"/>
      <c r="EY757" s="69"/>
      <c r="EZ757" s="69"/>
      <c r="FA757" s="69"/>
      <c r="FB757" s="73"/>
      <c r="FH757" s="84">
        <f t="shared" si="417"/>
        <v>0</v>
      </c>
      <c r="FI757" s="84">
        <f t="shared" si="418"/>
        <v>1</v>
      </c>
      <c r="FJ757" s="85" t="str">
        <f>""</f>
        <v/>
      </c>
    </row>
    <row r="758" spans="100:166" x14ac:dyDescent="0.25">
      <c r="CV758" s="84">
        <f t="shared" ca="1" si="414"/>
        <v>1</v>
      </c>
      <c r="CW758" s="58" t="str">
        <f>'Azog''s Hunters'!W34</f>
        <v/>
      </c>
      <c r="DC758" s="84">
        <f t="shared" si="413"/>
        <v>1</v>
      </c>
      <c r="EO758" s="65"/>
      <c r="EP758" s="65"/>
      <c r="EQ758" s="69"/>
      <c r="ER758" s="69"/>
      <c r="ES758" s="69"/>
      <c r="ET758" s="78"/>
      <c r="EU758" s="69"/>
      <c r="EV758" s="69"/>
      <c r="EW758" s="69"/>
      <c r="EX758" s="69"/>
      <c r="EY758" s="69"/>
      <c r="EZ758" s="69"/>
      <c r="FA758" s="69"/>
      <c r="FB758" s="73"/>
      <c r="FH758" s="84">
        <f t="shared" si="417"/>
        <v>1</v>
      </c>
      <c r="FI758" s="84">
        <f t="shared" si="418"/>
        <v>1</v>
      </c>
      <c r="FJ758" s="85" t="s">
        <v>2851</v>
      </c>
    </row>
    <row r="759" spans="100:166" x14ac:dyDescent="0.25">
      <c r="CV759" s="84">
        <f t="shared" ca="1" si="414"/>
        <v>1</v>
      </c>
      <c r="CW759" s="58" t="str">
        <f>'Azog''s Hunters'!W35</f>
        <v/>
      </c>
      <c r="DC759" s="84">
        <f t="shared" si="413"/>
        <v>1</v>
      </c>
      <c r="EO759" s="65"/>
      <c r="EP759" s="65"/>
      <c r="EQ759" s="69"/>
      <c r="ER759" s="69"/>
      <c r="ES759" s="69"/>
      <c r="ET759" s="78"/>
      <c r="EU759" s="69"/>
      <c r="EV759" s="69"/>
      <c r="EW759" s="69"/>
      <c r="EX759" s="69"/>
      <c r="EY759" s="69"/>
      <c r="EZ759" s="69"/>
      <c r="FA759" s="69"/>
      <c r="FB759" s="73"/>
      <c r="FH759" s="84">
        <f t="shared" si="417"/>
        <v>0</v>
      </c>
      <c r="FI759" s="84">
        <f t="shared" si="418"/>
        <v>1</v>
      </c>
      <c r="FJ759" s="85" t="s">
        <v>2852</v>
      </c>
    </row>
    <row r="760" spans="100:166" x14ac:dyDescent="0.25">
      <c r="CV760" s="84">
        <f t="shared" ca="1" si="414"/>
        <v>1</v>
      </c>
      <c r="CW760" s="58" t="str">
        <f>'Azog''s Hunters'!W36</f>
        <v/>
      </c>
      <c r="DC760" s="84">
        <f t="shared" si="413"/>
        <v>1</v>
      </c>
      <c r="EO760" s="65"/>
      <c r="EP760" s="65"/>
      <c r="EQ760" s="69"/>
      <c r="ER760" s="69"/>
      <c r="ES760" s="69"/>
      <c r="ET760" s="78"/>
      <c r="EU760" s="69"/>
      <c r="EV760" s="69"/>
      <c r="EW760" s="69"/>
      <c r="EX760" s="69"/>
      <c r="EY760" s="69"/>
      <c r="EZ760" s="69"/>
      <c r="FA760" s="69"/>
      <c r="FB760" s="73"/>
      <c r="FH760" s="84">
        <f t="shared" si="417"/>
        <v>0</v>
      </c>
      <c r="FI760" s="84">
        <f t="shared" si="418"/>
        <v>1</v>
      </c>
      <c r="FJ760" s="85" t="s">
        <v>2853</v>
      </c>
    </row>
    <row r="761" spans="100:166" x14ac:dyDescent="0.25">
      <c r="CV761" s="84">
        <f t="shared" ca="1" si="414"/>
        <v>1</v>
      </c>
      <c r="CW761" s="58" t="str">
        <f>'Azog''s Hunters'!W37</f>
        <v/>
      </c>
      <c r="DC761" s="84">
        <f t="shared" si="413"/>
        <v>1</v>
      </c>
      <c r="EO761" s="65"/>
      <c r="EP761" s="65"/>
      <c r="EQ761" s="69"/>
      <c r="ER761" s="69"/>
      <c r="ES761" s="69"/>
      <c r="ET761" s="78"/>
      <c r="EU761" s="69"/>
      <c r="EV761" s="69"/>
      <c r="EW761" s="69"/>
      <c r="EX761" s="69"/>
      <c r="EY761" s="69"/>
      <c r="EZ761" s="69"/>
      <c r="FA761" s="69"/>
      <c r="FB761" s="73"/>
      <c r="FH761" s="84">
        <f t="shared" ref="FH761:FH824" si="419">IF(FJ761="",0,IF(COUNT(FIND(FJ761,$FK$1))=1,2,IF(FJ760="",1,0)))</f>
        <v>0</v>
      </c>
      <c r="FI761" s="84">
        <f t="shared" ref="FI761:FI824" si="420">IF(FH760=2,FI760+1,IF(FJ759="",FI760,IF(FI760-FI759=1,FI760+1,FI760)))</f>
        <v>1</v>
      </c>
      <c r="FJ761" s="85" t="str">
        <f>""</f>
        <v/>
      </c>
    </row>
    <row r="762" spans="100:166" x14ac:dyDescent="0.25">
      <c r="CV762" s="84">
        <f t="shared" ca="1" si="414"/>
        <v>1</v>
      </c>
      <c r="CW762" s="58" t="str">
        <f>'Azog''s Hunters'!W38</f>
        <v/>
      </c>
      <c r="DC762" s="84">
        <f t="shared" si="413"/>
        <v>1</v>
      </c>
      <c r="EO762" s="65"/>
      <c r="EP762" s="65"/>
      <c r="EQ762" s="69"/>
      <c r="ER762" s="69"/>
      <c r="ES762" s="69"/>
      <c r="ET762" s="78"/>
      <c r="EU762" s="69"/>
      <c r="EV762" s="69"/>
      <c r="EW762" s="69"/>
      <c r="EX762" s="69"/>
      <c r="EY762" s="69"/>
      <c r="EZ762" s="69"/>
      <c r="FA762" s="69"/>
      <c r="FB762" s="73"/>
      <c r="FH762" s="84">
        <f t="shared" si="419"/>
        <v>1</v>
      </c>
      <c r="FI762" s="84">
        <f t="shared" si="420"/>
        <v>1</v>
      </c>
      <c r="FJ762" s="83" t="s">
        <v>2573</v>
      </c>
    </row>
    <row r="763" spans="100:166" x14ac:dyDescent="0.25">
      <c r="CV763" s="84">
        <f t="shared" ca="1" si="414"/>
        <v>1</v>
      </c>
      <c r="CW763" s="58" t="str">
        <f>'Azog''s Hunters'!W39</f>
        <v/>
      </c>
      <c r="DC763" s="84">
        <f t="shared" si="413"/>
        <v>1</v>
      </c>
      <c r="EO763" s="65"/>
      <c r="EP763" s="65"/>
      <c r="EQ763" s="69"/>
      <c r="ER763" s="69"/>
      <c r="ES763" s="69"/>
      <c r="ET763" s="78"/>
      <c r="EU763" s="69"/>
      <c r="EV763" s="69"/>
      <c r="EW763" s="69"/>
      <c r="EX763" s="69"/>
      <c r="EY763" s="69"/>
      <c r="EZ763" s="69"/>
      <c r="FA763" s="69"/>
      <c r="FB763" s="73"/>
      <c r="FH763" s="84">
        <f t="shared" si="419"/>
        <v>0</v>
      </c>
      <c r="FI763" s="84">
        <f t="shared" si="420"/>
        <v>1</v>
      </c>
      <c r="FJ763" s="85" t="s">
        <v>2574</v>
      </c>
    </row>
    <row r="764" spans="100:166" x14ac:dyDescent="0.25">
      <c r="CV764" s="84">
        <f t="shared" ca="1" si="414"/>
        <v>1</v>
      </c>
      <c r="CW764" s="58" t="str">
        <f>'Azog''s Hunters'!W40</f>
        <v/>
      </c>
      <c r="DC764" s="84">
        <f t="shared" si="413"/>
        <v>1</v>
      </c>
      <c r="EO764" s="65"/>
      <c r="EP764" s="65"/>
      <c r="EQ764" s="69"/>
      <c r="ER764" s="69"/>
      <c r="ES764" s="69"/>
      <c r="ET764" s="78"/>
      <c r="EU764" s="69"/>
      <c r="EV764" s="69"/>
      <c r="EW764" s="69"/>
      <c r="EX764" s="69"/>
      <c r="EY764" s="69"/>
      <c r="EZ764" s="69"/>
      <c r="FA764" s="69"/>
      <c r="FB764" s="73"/>
      <c r="FH764" s="84">
        <f t="shared" si="419"/>
        <v>0</v>
      </c>
      <c r="FI764" s="84">
        <f t="shared" si="420"/>
        <v>1</v>
      </c>
      <c r="FJ764" s="85" t="s">
        <v>2575</v>
      </c>
    </row>
    <row r="765" spans="100:166" x14ac:dyDescent="0.25">
      <c r="CV765" s="84">
        <f t="shared" ca="1" si="414"/>
        <v>1</v>
      </c>
      <c r="CW765" s="58" t="str">
        <f>'Azog''s Hunters'!W41</f>
        <v/>
      </c>
      <c r="DC765" s="84">
        <f t="shared" si="413"/>
        <v>1</v>
      </c>
      <c r="EO765" s="65"/>
      <c r="EP765" s="65"/>
      <c r="EQ765" s="69"/>
      <c r="ER765" s="69"/>
      <c r="ES765" s="69"/>
      <c r="ET765" s="78"/>
      <c r="EU765" s="69"/>
      <c r="EV765" s="69"/>
      <c r="EW765" s="69"/>
      <c r="EX765" s="69"/>
      <c r="EY765" s="69"/>
      <c r="EZ765" s="69"/>
      <c r="FA765" s="69"/>
      <c r="FB765" s="73"/>
      <c r="FH765" s="84">
        <f t="shared" si="419"/>
        <v>0</v>
      </c>
      <c r="FI765" s="84">
        <f t="shared" si="420"/>
        <v>1</v>
      </c>
      <c r="FJ765" s="85" t="str">
        <f>""</f>
        <v/>
      </c>
    </row>
    <row r="766" spans="100:166" x14ac:dyDescent="0.25">
      <c r="CV766" s="84">
        <f t="shared" ca="1" si="414"/>
        <v>1</v>
      </c>
      <c r="CW766" s="58" t="str">
        <f>'Azog''s Hunters'!W42</f>
        <v/>
      </c>
      <c r="DC766" s="84">
        <f t="shared" si="413"/>
        <v>1</v>
      </c>
      <c r="EO766" s="65"/>
      <c r="EP766" s="65"/>
      <c r="EQ766" s="69"/>
      <c r="ER766" s="69"/>
      <c r="ES766" s="69"/>
      <c r="ET766" s="78"/>
      <c r="EU766" s="69"/>
      <c r="EV766" s="69"/>
      <c r="EW766" s="69"/>
      <c r="EX766" s="69"/>
      <c r="EY766" s="69"/>
      <c r="EZ766" s="69"/>
      <c r="FA766" s="69"/>
      <c r="FB766" s="73"/>
      <c r="FH766" s="84">
        <f t="shared" si="419"/>
        <v>1</v>
      </c>
      <c r="FI766" s="84">
        <f t="shared" si="420"/>
        <v>1</v>
      </c>
      <c r="FJ766" s="83" t="s">
        <v>2576</v>
      </c>
    </row>
    <row r="767" spans="100:166" x14ac:dyDescent="0.25">
      <c r="CV767" s="84">
        <f t="shared" ca="1" si="414"/>
        <v>1</v>
      </c>
      <c r="CW767" s="58" t="str">
        <f>'Azog''s Hunters'!W43</f>
        <v/>
      </c>
      <c r="DC767" s="84">
        <f t="shared" ref="DC767:DC830" si="421">IF(DD766=0,DC766,DC766+1)</f>
        <v>1</v>
      </c>
      <c r="EO767" s="65"/>
      <c r="EP767" s="65"/>
      <c r="EQ767" s="69"/>
      <c r="ER767" s="69"/>
      <c r="ES767" s="69"/>
      <c r="ET767" s="78"/>
      <c r="EU767" s="69"/>
      <c r="EV767" s="69"/>
      <c r="EW767" s="69"/>
      <c r="EX767" s="69"/>
      <c r="EY767" s="69"/>
      <c r="EZ767" s="69"/>
      <c r="FA767" s="69"/>
      <c r="FB767" s="73"/>
      <c r="FH767" s="84">
        <f t="shared" si="419"/>
        <v>0</v>
      </c>
      <c r="FI767" s="84">
        <f t="shared" si="420"/>
        <v>1</v>
      </c>
      <c r="FJ767" s="85" t="s">
        <v>2577</v>
      </c>
    </row>
    <row r="768" spans="100:166" x14ac:dyDescent="0.25">
      <c r="CV768" s="84">
        <f t="shared" ca="1" si="414"/>
        <v>1</v>
      </c>
      <c r="CW768" s="58" t="str">
        <f>'Azog''s Hunters'!W44</f>
        <v/>
      </c>
      <c r="DC768" s="84">
        <f t="shared" si="421"/>
        <v>1</v>
      </c>
      <c r="EO768" s="65"/>
      <c r="EP768" s="65"/>
      <c r="EQ768" s="69"/>
      <c r="ER768" s="69"/>
      <c r="ES768" s="69"/>
      <c r="ET768" s="78"/>
      <c r="EU768" s="69"/>
      <c r="EV768" s="69"/>
      <c r="EW768" s="69"/>
      <c r="EX768" s="69"/>
      <c r="EY768" s="69"/>
      <c r="EZ768" s="69"/>
      <c r="FA768" s="69"/>
      <c r="FB768" s="73"/>
      <c r="FH768" s="84">
        <f t="shared" si="419"/>
        <v>0</v>
      </c>
      <c r="FI768" s="84">
        <f t="shared" si="420"/>
        <v>1</v>
      </c>
      <c r="FJ768" s="85" t="s">
        <v>2854</v>
      </c>
    </row>
    <row r="769" spans="100:166" x14ac:dyDescent="0.25">
      <c r="CV769" s="84">
        <f t="shared" ca="1" si="414"/>
        <v>1</v>
      </c>
      <c r="CW769" s="58" t="str">
        <f>'Azog''s Hunters'!W45</f>
        <v/>
      </c>
      <c r="DC769" s="84">
        <f t="shared" si="421"/>
        <v>1</v>
      </c>
      <c r="EO769" s="65"/>
      <c r="EP769" s="65"/>
      <c r="EQ769" s="69"/>
      <c r="ER769" s="69"/>
      <c r="ES769" s="69"/>
      <c r="ET769" s="78"/>
      <c r="EU769" s="69"/>
      <c r="EV769" s="69"/>
      <c r="EW769" s="69"/>
      <c r="EX769" s="69"/>
      <c r="EY769" s="69"/>
      <c r="EZ769" s="69"/>
      <c r="FA769" s="69"/>
      <c r="FB769" s="73"/>
      <c r="FH769" s="84">
        <f t="shared" si="419"/>
        <v>0</v>
      </c>
      <c r="FI769" s="84">
        <f t="shared" si="420"/>
        <v>1</v>
      </c>
      <c r="FJ769" s="85" t="s">
        <v>2855</v>
      </c>
    </row>
    <row r="770" spans="100:166" x14ac:dyDescent="0.25">
      <c r="CV770" s="84">
        <f t="shared" ca="1" si="414"/>
        <v>1</v>
      </c>
      <c r="CW770" s="58" t="str">
        <f>'Azog''s Hunters'!W46</f>
        <v/>
      </c>
      <c r="DC770" s="84">
        <f t="shared" si="421"/>
        <v>1</v>
      </c>
      <c r="EO770" s="65"/>
      <c r="EP770" s="65"/>
      <c r="EQ770" s="69"/>
      <c r="ER770" s="69"/>
      <c r="ES770" s="69"/>
      <c r="ET770" s="78"/>
      <c r="EU770" s="69"/>
      <c r="EV770" s="69"/>
      <c r="EW770" s="69"/>
      <c r="EX770" s="69"/>
      <c r="EY770" s="69"/>
      <c r="EZ770" s="69"/>
      <c r="FA770" s="69"/>
      <c r="FB770" s="73"/>
      <c r="FH770" s="84">
        <f t="shared" si="419"/>
        <v>0</v>
      </c>
      <c r="FI770" s="84">
        <f t="shared" si="420"/>
        <v>1</v>
      </c>
      <c r="FJ770" s="83" t="str">
        <f>""</f>
        <v/>
      </c>
    </row>
    <row r="771" spans="100:166" x14ac:dyDescent="0.25">
      <c r="CV771" s="84">
        <f t="shared" ref="CV771:CV834" ca="1" si="422">IF(CW770="",CV770,CV770+1)</f>
        <v>1</v>
      </c>
      <c r="CW771" s="58" t="str">
        <f>'Azog''s Hunters'!W47</f>
        <v/>
      </c>
      <c r="DC771" s="84">
        <f t="shared" si="421"/>
        <v>1</v>
      </c>
      <c r="EO771" s="65"/>
      <c r="EP771" s="65"/>
      <c r="EQ771" s="69"/>
      <c r="ER771" s="69"/>
      <c r="ES771" s="69"/>
      <c r="ET771" s="78"/>
      <c r="EU771" s="69"/>
      <c r="EV771" s="69"/>
      <c r="EW771" s="69"/>
      <c r="EX771" s="69"/>
      <c r="EY771" s="69"/>
      <c r="EZ771" s="69"/>
      <c r="FA771" s="69"/>
      <c r="FB771" s="73"/>
      <c r="FH771" s="84">
        <f t="shared" si="419"/>
        <v>1</v>
      </c>
      <c r="FI771" s="84">
        <f t="shared" si="420"/>
        <v>1</v>
      </c>
      <c r="FJ771" s="83" t="s">
        <v>2856</v>
      </c>
    </row>
    <row r="772" spans="100:166" x14ac:dyDescent="0.25">
      <c r="CV772" s="84">
        <f t="shared" ca="1" si="422"/>
        <v>1</v>
      </c>
      <c r="CW772" s="58" t="str">
        <f>'Azog''s Hunters'!W48</f>
        <v/>
      </c>
      <c r="DC772" s="84">
        <f t="shared" si="421"/>
        <v>1</v>
      </c>
      <c r="EO772" s="65"/>
      <c r="EP772" s="65"/>
      <c r="EQ772" s="69"/>
      <c r="ER772" s="69"/>
      <c r="ES772" s="69"/>
      <c r="ET772" s="78"/>
      <c r="EU772" s="69"/>
      <c r="EV772" s="69"/>
      <c r="EW772" s="69"/>
      <c r="EX772" s="69"/>
      <c r="EY772" s="69"/>
      <c r="EZ772" s="69"/>
      <c r="FA772" s="69"/>
      <c r="FB772" s="73"/>
      <c r="FH772" s="84">
        <f t="shared" si="419"/>
        <v>0</v>
      </c>
      <c r="FI772" s="84">
        <f t="shared" si="420"/>
        <v>1</v>
      </c>
      <c r="FJ772" s="83" t="s">
        <v>2857</v>
      </c>
    </row>
    <row r="773" spans="100:166" x14ac:dyDescent="0.25">
      <c r="CV773" s="84">
        <f t="shared" ca="1" si="422"/>
        <v>1</v>
      </c>
      <c r="CW773" s="58" t="str">
        <f>'Azog''s Hunters'!W49</f>
        <v/>
      </c>
      <c r="DC773" s="84">
        <f t="shared" si="421"/>
        <v>1</v>
      </c>
      <c r="EO773" s="65"/>
      <c r="EP773" s="65"/>
      <c r="EQ773" s="69"/>
      <c r="ER773" s="69"/>
      <c r="ES773" s="69"/>
      <c r="ET773" s="78"/>
      <c r="EU773" s="69"/>
      <c r="EV773" s="69"/>
      <c r="EW773" s="69"/>
      <c r="EX773" s="69"/>
      <c r="EY773" s="69"/>
      <c r="EZ773" s="69"/>
      <c r="FA773" s="69"/>
      <c r="FB773" s="73"/>
      <c r="FH773" s="84">
        <f t="shared" si="419"/>
        <v>0</v>
      </c>
      <c r="FI773" s="84">
        <f t="shared" si="420"/>
        <v>1</v>
      </c>
      <c r="FJ773" s="83" t="s">
        <v>2858</v>
      </c>
    </row>
    <row r="774" spans="100:166" x14ac:dyDescent="0.25">
      <c r="CV774" s="84">
        <f t="shared" ca="1" si="422"/>
        <v>1</v>
      </c>
      <c r="CW774" s="58" t="str">
        <f>'Azog''s Hunters'!W50</f>
        <v/>
      </c>
      <c r="DC774" s="84">
        <f t="shared" si="421"/>
        <v>1</v>
      </c>
      <c r="EO774" s="65"/>
      <c r="EP774" s="65"/>
      <c r="EQ774" s="69"/>
      <c r="ER774" s="69"/>
      <c r="ES774" s="69"/>
      <c r="ET774" s="78"/>
      <c r="EU774" s="69"/>
      <c r="EV774" s="69"/>
      <c r="EW774" s="69"/>
      <c r="EX774" s="69"/>
      <c r="EY774" s="69"/>
      <c r="EZ774" s="69"/>
      <c r="FA774" s="69"/>
      <c r="FB774" s="73"/>
      <c r="FH774" s="84">
        <f t="shared" si="419"/>
        <v>0</v>
      </c>
      <c r="FI774" s="84">
        <f t="shared" si="420"/>
        <v>1</v>
      </c>
      <c r="FJ774" s="83" t="s">
        <v>2859</v>
      </c>
    </row>
    <row r="775" spans="100:166" x14ac:dyDescent="0.25">
      <c r="CV775" s="84">
        <f t="shared" ca="1" si="422"/>
        <v>1</v>
      </c>
      <c r="CW775" s="58" t="str">
        <f>'Azog''s Hunters'!W51</f>
        <v/>
      </c>
      <c r="DC775" s="84">
        <f t="shared" si="421"/>
        <v>1</v>
      </c>
      <c r="EO775" s="65"/>
      <c r="EP775" s="65"/>
      <c r="EQ775" s="69"/>
      <c r="ER775" s="69"/>
      <c r="ES775" s="69"/>
      <c r="ET775" s="78"/>
      <c r="EU775" s="69"/>
      <c r="EV775" s="69"/>
      <c r="EW775" s="69"/>
      <c r="EX775" s="69"/>
      <c r="EY775" s="69"/>
      <c r="EZ775" s="69"/>
      <c r="FA775" s="69"/>
      <c r="FB775" s="73"/>
      <c r="FH775" s="84">
        <f t="shared" si="419"/>
        <v>0</v>
      </c>
      <c r="FI775" s="84">
        <f t="shared" si="420"/>
        <v>1</v>
      </c>
      <c r="FJ775" s="83" t="s">
        <v>2860</v>
      </c>
    </row>
    <row r="776" spans="100:166" x14ac:dyDescent="0.25">
      <c r="CV776" s="84">
        <f t="shared" ca="1" si="422"/>
        <v>1</v>
      </c>
      <c r="CW776" s="58" t="str">
        <f>'Azog''s Hunters'!W52</f>
        <v/>
      </c>
      <c r="DC776" s="84">
        <f t="shared" si="421"/>
        <v>1</v>
      </c>
      <c r="EO776" s="65"/>
      <c r="EP776" s="65"/>
      <c r="EQ776" s="69"/>
      <c r="ER776" s="69"/>
      <c r="ES776" s="69"/>
      <c r="ET776" s="78"/>
      <c r="EU776" s="69"/>
      <c r="EV776" s="69"/>
      <c r="EW776" s="69"/>
      <c r="EX776" s="69"/>
      <c r="EY776" s="69"/>
      <c r="EZ776" s="69"/>
      <c r="FA776" s="69"/>
      <c r="FB776" s="73"/>
      <c r="FH776" s="84">
        <f t="shared" si="419"/>
        <v>0</v>
      </c>
      <c r="FI776" s="84">
        <f t="shared" si="420"/>
        <v>1</v>
      </c>
      <c r="FJ776" s="83" t="s">
        <v>2861</v>
      </c>
    </row>
    <row r="777" spans="100:166" x14ac:dyDescent="0.25">
      <c r="CV777" s="84">
        <f t="shared" ca="1" si="422"/>
        <v>1</v>
      </c>
      <c r="CW777" s="58" t="str">
        <f>'Azog''s Hunters'!W53</f>
        <v/>
      </c>
      <c r="DC777" s="84">
        <f t="shared" si="421"/>
        <v>1</v>
      </c>
      <c r="EO777" s="65"/>
      <c r="EP777" s="65"/>
      <c r="EQ777" s="69"/>
      <c r="ER777" s="69"/>
      <c r="ES777" s="69"/>
      <c r="ET777" s="78"/>
      <c r="EU777" s="69"/>
      <c r="EV777" s="69"/>
      <c r="EW777" s="69"/>
      <c r="EX777" s="69"/>
      <c r="EY777" s="69"/>
      <c r="EZ777" s="69"/>
      <c r="FA777" s="69"/>
      <c r="FB777" s="73"/>
      <c r="FH777" s="84">
        <f t="shared" si="419"/>
        <v>0</v>
      </c>
      <c r="FI777" s="84">
        <f t="shared" si="420"/>
        <v>1</v>
      </c>
      <c r="FJ777" s="83" t="str">
        <f>""</f>
        <v/>
      </c>
    </row>
    <row r="778" spans="100:166" x14ac:dyDescent="0.25">
      <c r="CV778" s="84">
        <f t="shared" ca="1" si="422"/>
        <v>1</v>
      </c>
      <c r="CW778" s="58" t="str">
        <f>'Azog''s Hunters'!W54</f>
        <v/>
      </c>
      <c r="DC778" s="84">
        <f t="shared" si="421"/>
        <v>1</v>
      </c>
      <c r="EO778" s="65"/>
      <c r="EP778" s="65"/>
      <c r="EQ778" s="69"/>
      <c r="ER778" s="69"/>
      <c r="ES778" s="69"/>
      <c r="ET778" s="78"/>
      <c r="EU778" s="69"/>
      <c r="EV778" s="69"/>
      <c r="EW778" s="69"/>
      <c r="EX778" s="69"/>
      <c r="EY778" s="69"/>
      <c r="EZ778" s="69"/>
      <c r="FA778" s="69"/>
      <c r="FB778" s="73"/>
      <c r="FH778" s="84">
        <f t="shared" si="419"/>
        <v>1</v>
      </c>
      <c r="FI778" s="84">
        <f t="shared" si="420"/>
        <v>1</v>
      </c>
      <c r="FJ778" s="83" t="s">
        <v>2862</v>
      </c>
    </row>
    <row r="779" spans="100:166" x14ac:dyDescent="0.25">
      <c r="CV779" s="84">
        <f t="shared" ca="1" si="422"/>
        <v>1</v>
      </c>
      <c r="CW779" s="58" t="str">
        <f>'Azog''s Hunters'!W55</f>
        <v/>
      </c>
      <c r="DC779" s="84">
        <f t="shared" si="421"/>
        <v>1</v>
      </c>
      <c r="EO779" s="65"/>
      <c r="EP779" s="65"/>
      <c r="EQ779" s="69"/>
      <c r="ER779" s="69"/>
      <c r="ES779" s="69"/>
      <c r="ET779" s="78"/>
      <c r="EU779" s="69"/>
      <c r="EV779" s="69"/>
      <c r="EW779" s="69"/>
      <c r="EX779" s="69"/>
      <c r="EY779" s="69"/>
      <c r="EZ779" s="69"/>
      <c r="FA779" s="69"/>
      <c r="FB779" s="73"/>
      <c r="FH779" s="84">
        <f t="shared" si="419"/>
        <v>0</v>
      </c>
      <c r="FI779" s="84">
        <f t="shared" si="420"/>
        <v>1</v>
      </c>
      <c r="FJ779" s="83" t="s">
        <v>2863</v>
      </c>
    </row>
    <row r="780" spans="100:166" x14ac:dyDescent="0.25">
      <c r="CV780" s="84">
        <f t="shared" ca="1" si="422"/>
        <v>1</v>
      </c>
      <c r="CW780" s="58" t="str">
        <f>'Azog''s Hunters'!W56</f>
        <v/>
      </c>
      <c r="DC780" s="84">
        <f t="shared" si="421"/>
        <v>1</v>
      </c>
      <c r="EO780" s="65"/>
      <c r="EP780" s="65"/>
      <c r="EQ780" s="69"/>
      <c r="ER780" s="69"/>
      <c r="ES780" s="69"/>
      <c r="ET780" s="78"/>
      <c r="EU780" s="69"/>
      <c r="EV780" s="69"/>
      <c r="EW780" s="69"/>
      <c r="EX780" s="69"/>
      <c r="EY780" s="69"/>
      <c r="EZ780" s="69"/>
      <c r="FA780" s="69"/>
      <c r="FB780" s="73"/>
      <c r="FH780" s="84">
        <f t="shared" si="419"/>
        <v>0</v>
      </c>
      <c r="FI780" s="84">
        <f t="shared" si="420"/>
        <v>1</v>
      </c>
      <c r="FJ780" s="83" t="s">
        <v>2864</v>
      </c>
    </row>
    <row r="781" spans="100:166" x14ac:dyDescent="0.25">
      <c r="CV781" s="84">
        <f t="shared" ca="1" si="422"/>
        <v>1</v>
      </c>
      <c r="CW781" s="58" t="str">
        <f>'Azog''s Hunters'!W57</f>
        <v/>
      </c>
      <c r="DC781" s="84">
        <f t="shared" si="421"/>
        <v>1</v>
      </c>
      <c r="EO781" s="65"/>
      <c r="EP781" s="65"/>
      <c r="EQ781" s="69"/>
      <c r="ER781" s="69"/>
      <c r="ES781" s="69"/>
      <c r="ET781" s="78"/>
      <c r="EU781" s="69"/>
      <c r="EV781" s="69"/>
      <c r="EW781" s="69"/>
      <c r="EX781" s="69"/>
      <c r="EY781" s="69"/>
      <c r="EZ781" s="69"/>
      <c r="FA781" s="69"/>
      <c r="FB781" s="73"/>
      <c r="FH781" s="84">
        <f t="shared" si="419"/>
        <v>0</v>
      </c>
      <c r="FI781" s="84">
        <f t="shared" si="420"/>
        <v>1</v>
      </c>
      <c r="FJ781" s="83" t="str">
        <f>""</f>
        <v/>
      </c>
    </row>
    <row r="782" spans="100:166" x14ac:dyDescent="0.25">
      <c r="CV782" s="84">
        <f t="shared" ca="1" si="422"/>
        <v>1</v>
      </c>
      <c r="CW782" s="58" t="str">
        <f>'Azog''s Hunters'!W58</f>
        <v/>
      </c>
      <c r="DC782" s="84">
        <f t="shared" si="421"/>
        <v>1</v>
      </c>
      <c r="EO782" s="65"/>
      <c r="EP782" s="65"/>
      <c r="EQ782" s="69"/>
      <c r="ER782" s="69"/>
      <c r="ES782" s="69"/>
      <c r="ET782" s="78"/>
      <c r="EU782" s="69"/>
      <c r="EV782" s="69"/>
      <c r="EW782" s="69"/>
      <c r="EX782" s="69"/>
      <c r="EY782" s="69"/>
      <c r="EZ782" s="69"/>
      <c r="FA782" s="69"/>
      <c r="FB782" s="73"/>
      <c r="FH782" s="84">
        <f t="shared" si="419"/>
        <v>1</v>
      </c>
      <c r="FI782" s="84">
        <f t="shared" si="420"/>
        <v>1</v>
      </c>
      <c r="FJ782" s="83" t="s">
        <v>2865</v>
      </c>
    </row>
    <row r="783" spans="100:166" x14ac:dyDescent="0.25">
      <c r="CV783" s="84">
        <f t="shared" ca="1" si="422"/>
        <v>1</v>
      </c>
      <c r="CW783" s="58" t="str">
        <f>'Azog''s Hunters'!W59</f>
        <v/>
      </c>
      <c r="DC783" s="84">
        <f t="shared" si="421"/>
        <v>1</v>
      </c>
      <c r="EO783" s="65"/>
      <c r="EP783" s="65"/>
      <c r="EQ783" s="69"/>
      <c r="ER783" s="69"/>
      <c r="ES783" s="69"/>
      <c r="ET783" s="78"/>
      <c r="EU783" s="69"/>
      <c r="EV783" s="69"/>
      <c r="EW783" s="69"/>
      <c r="EX783" s="69"/>
      <c r="EY783" s="69"/>
      <c r="EZ783" s="69"/>
      <c r="FA783" s="69"/>
      <c r="FB783" s="73"/>
      <c r="FH783" s="84">
        <f t="shared" si="419"/>
        <v>0</v>
      </c>
      <c r="FI783" s="84">
        <f t="shared" si="420"/>
        <v>1</v>
      </c>
      <c r="FJ783" s="83" t="s">
        <v>2866</v>
      </c>
    </row>
    <row r="784" spans="100:166" x14ac:dyDescent="0.25">
      <c r="CV784" s="84">
        <f t="shared" ca="1" si="422"/>
        <v>1</v>
      </c>
      <c r="CW784" s="58" t="str">
        <f>'Azog''s Hunters'!W60</f>
        <v/>
      </c>
      <c r="DC784" s="84">
        <f t="shared" si="421"/>
        <v>1</v>
      </c>
      <c r="EO784" s="65"/>
      <c r="EP784" s="65"/>
      <c r="EQ784" s="69"/>
      <c r="ER784" s="69"/>
      <c r="ES784" s="69"/>
      <c r="ET784" s="78"/>
      <c r="EU784" s="69"/>
      <c r="EV784" s="69"/>
      <c r="EW784" s="69"/>
      <c r="EX784" s="69"/>
      <c r="EY784" s="69"/>
      <c r="EZ784" s="69"/>
      <c r="FA784" s="69"/>
      <c r="FB784" s="73"/>
      <c r="FH784" s="84">
        <f t="shared" si="419"/>
        <v>0</v>
      </c>
      <c r="FI784" s="84">
        <f t="shared" si="420"/>
        <v>1</v>
      </c>
      <c r="FJ784" s="83" t="str">
        <f>""</f>
        <v/>
      </c>
    </row>
    <row r="785" spans="100:166" x14ac:dyDescent="0.25">
      <c r="CV785" s="84">
        <f t="shared" ca="1" si="422"/>
        <v>1</v>
      </c>
      <c r="CW785" s="58" t="str">
        <f>'Azog''s Hunters'!W61</f>
        <v/>
      </c>
      <c r="DC785" s="84">
        <f t="shared" si="421"/>
        <v>1</v>
      </c>
      <c r="EO785" s="65"/>
      <c r="EP785" s="65"/>
      <c r="EQ785" s="69"/>
      <c r="ER785" s="69"/>
      <c r="ES785" s="69"/>
      <c r="ET785" s="78"/>
      <c r="EU785" s="69"/>
      <c r="EV785" s="69"/>
      <c r="EW785" s="69"/>
      <c r="EX785" s="69"/>
      <c r="EY785" s="69"/>
      <c r="EZ785" s="69"/>
      <c r="FA785" s="69"/>
      <c r="FB785" s="73"/>
      <c r="FH785" s="84">
        <f t="shared" si="419"/>
        <v>1</v>
      </c>
      <c r="FI785" s="84">
        <f t="shared" si="420"/>
        <v>1</v>
      </c>
      <c r="FJ785" s="83" t="s">
        <v>2867</v>
      </c>
    </row>
    <row r="786" spans="100:166" x14ac:dyDescent="0.25">
      <c r="CV786" s="84">
        <f t="shared" ca="1" si="422"/>
        <v>1</v>
      </c>
      <c r="CW786" s="58" t="str">
        <f>'Azog''s Hunters'!W62</f>
        <v/>
      </c>
      <c r="DC786" s="84">
        <f t="shared" si="421"/>
        <v>1</v>
      </c>
      <c r="EO786" s="65"/>
      <c r="EP786" s="65"/>
      <c r="EQ786" s="69"/>
      <c r="ER786" s="69"/>
      <c r="ES786" s="69"/>
      <c r="ET786" s="78"/>
      <c r="EU786" s="69"/>
      <c r="EV786" s="69"/>
      <c r="EW786" s="69"/>
      <c r="EX786" s="69"/>
      <c r="EY786" s="69"/>
      <c r="EZ786" s="69"/>
      <c r="FA786" s="69"/>
      <c r="FB786" s="73"/>
      <c r="FH786" s="84">
        <f t="shared" si="419"/>
        <v>0</v>
      </c>
      <c r="FI786" s="84">
        <f t="shared" si="420"/>
        <v>1</v>
      </c>
      <c r="FJ786" s="83" t="s">
        <v>2868</v>
      </c>
    </row>
    <row r="787" spans="100:166" x14ac:dyDescent="0.25">
      <c r="CV787" s="84">
        <f t="shared" ca="1" si="422"/>
        <v>1</v>
      </c>
      <c r="CW787" s="58" t="str">
        <f>'Azog''s Hunters'!W63</f>
        <v/>
      </c>
      <c r="DC787" s="84">
        <f t="shared" si="421"/>
        <v>1</v>
      </c>
      <c r="EO787" s="65"/>
      <c r="EP787" s="65"/>
      <c r="EQ787" s="69"/>
      <c r="ER787" s="69"/>
      <c r="ES787" s="69"/>
      <c r="ET787" s="78"/>
      <c r="EU787" s="69"/>
      <c r="EV787" s="69"/>
      <c r="EW787" s="69"/>
      <c r="EX787" s="69"/>
      <c r="EY787" s="69"/>
      <c r="EZ787" s="69"/>
      <c r="FA787" s="69"/>
      <c r="FB787" s="73"/>
      <c r="FH787" s="84">
        <f t="shared" si="419"/>
        <v>0</v>
      </c>
      <c r="FI787" s="84">
        <f t="shared" si="420"/>
        <v>1</v>
      </c>
      <c r="FJ787" s="83" t="s">
        <v>2869</v>
      </c>
    </row>
    <row r="788" spans="100:166" x14ac:dyDescent="0.25">
      <c r="CV788" s="84">
        <f t="shared" ca="1" si="422"/>
        <v>1</v>
      </c>
      <c r="CW788" s="58" t="str">
        <f>'Azog''s Hunters'!W64</f>
        <v/>
      </c>
      <c r="DC788" s="84">
        <f t="shared" si="421"/>
        <v>1</v>
      </c>
      <c r="EO788" s="65"/>
      <c r="EP788" s="65"/>
      <c r="EQ788" s="69"/>
      <c r="ER788" s="69"/>
      <c r="ES788" s="69"/>
      <c r="ET788" s="78"/>
      <c r="EU788" s="69"/>
      <c r="EV788" s="69"/>
      <c r="EW788" s="69"/>
      <c r="EX788" s="69"/>
      <c r="EY788" s="69"/>
      <c r="EZ788" s="69"/>
      <c r="FA788" s="69"/>
      <c r="FB788" s="73"/>
      <c r="FH788" s="84">
        <f t="shared" si="419"/>
        <v>0</v>
      </c>
      <c r="FI788" s="84">
        <f t="shared" si="420"/>
        <v>1</v>
      </c>
      <c r="FJ788" s="83" t="str">
        <f>""</f>
        <v/>
      </c>
    </row>
    <row r="789" spans="100:166" x14ac:dyDescent="0.25">
      <c r="CV789" s="84">
        <f t="shared" ca="1" si="422"/>
        <v>1</v>
      </c>
      <c r="CW789" s="58" t="str">
        <f>'Azog''s Hunters'!W65</f>
        <v/>
      </c>
      <c r="DC789" s="84">
        <f t="shared" si="421"/>
        <v>1</v>
      </c>
      <c r="EO789" s="65"/>
      <c r="EP789" s="65"/>
      <c r="EQ789" s="69"/>
      <c r="ER789" s="69"/>
      <c r="ES789" s="69"/>
      <c r="ET789" s="78"/>
      <c r="EU789" s="69"/>
      <c r="EV789" s="69"/>
      <c r="EW789" s="69"/>
      <c r="EX789" s="69"/>
      <c r="EY789" s="69"/>
      <c r="EZ789" s="69"/>
      <c r="FA789" s="69"/>
      <c r="FB789" s="73"/>
      <c r="FH789" s="84">
        <f t="shared" si="419"/>
        <v>1</v>
      </c>
      <c r="FI789" s="84">
        <f t="shared" si="420"/>
        <v>1</v>
      </c>
      <c r="FJ789" s="83" t="s">
        <v>2870</v>
      </c>
    </row>
    <row r="790" spans="100:166" x14ac:dyDescent="0.25">
      <c r="CV790" s="84">
        <f t="shared" ca="1" si="422"/>
        <v>1</v>
      </c>
      <c r="CW790" s="58" t="str">
        <f>'Azog''s Hunters'!W66</f>
        <v/>
      </c>
      <c r="DC790" s="84">
        <f t="shared" si="421"/>
        <v>1</v>
      </c>
      <c r="EO790" s="65"/>
      <c r="EP790" s="65"/>
      <c r="EQ790" s="69"/>
      <c r="ER790" s="69"/>
      <c r="ES790" s="69"/>
      <c r="ET790" s="78"/>
      <c r="EU790" s="69"/>
      <c r="EV790" s="69"/>
      <c r="EW790" s="69"/>
      <c r="EX790" s="69"/>
      <c r="EY790" s="69"/>
      <c r="EZ790" s="69"/>
      <c r="FA790" s="69"/>
      <c r="FB790" s="73"/>
      <c r="FH790" s="84">
        <f t="shared" si="419"/>
        <v>0</v>
      </c>
      <c r="FI790" s="84">
        <f t="shared" si="420"/>
        <v>1</v>
      </c>
      <c r="FJ790" s="83" t="s">
        <v>2871</v>
      </c>
    </row>
    <row r="791" spans="100:166" x14ac:dyDescent="0.25">
      <c r="CV791" s="84">
        <f t="shared" ca="1" si="422"/>
        <v>1</v>
      </c>
      <c r="CW791" s="58" t="str">
        <f>'Azog''s Hunters'!W67</f>
        <v/>
      </c>
      <c r="DC791" s="84">
        <f t="shared" si="421"/>
        <v>1</v>
      </c>
      <c r="EO791" s="65"/>
      <c r="EP791" s="65"/>
      <c r="EQ791" s="69"/>
      <c r="ER791" s="69"/>
      <c r="ES791" s="69"/>
      <c r="ET791" s="78"/>
      <c r="EU791" s="69"/>
      <c r="EV791" s="69"/>
      <c r="EW791" s="69"/>
      <c r="EX791" s="69"/>
      <c r="EY791" s="69"/>
      <c r="EZ791" s="69"/>
      <c r="FA791" s="69"/>
      <c r="FB791" s="73"/>
      <c r="FH791" s="84">
        <f t="shared" si="419"/>
        <v>0</v>
      </c>
      <c r="FI791" s="84">
        <f t="shared" si="420"/>
        <v>1</v>
      </c>
      <c r="FJ791" s="83" t="s">
        <v>2872</v>
      </c>
    </row>
    <row r="792" spans="100:166" x14ac:dyDescent="0.25">
      <c r="CV792" s="84">
        <f t="shared" ca="1" si="422"/>
        <v>1</v>
      </c>
      <c r="CW792" s="58" t="str">
        <f>'Azog''s Hunters'!W68</f>
        <v/>
      </c>
      <c r="DC792" s="84">
        <f t="shared" si="421"/>
        <v>1</v>
      </c>
      <c r="EO792" s="65"/>
      <c r="EP792" s="65"/>
      <c r="EQ792" s="69"/>
      <c r="ER792" s="69"/>
      <c r="ES792" s="69"/>
      <c r="ET792" s="78"/>
      <c r="EU792" s="69"/>
      <c r="EV792" s="69"/>
      <c r="EW792" s="69"/>
      <c r="EX792" s="69"/>
      <c r="EY792" s="69"/>
      <c r="EZ792" s="69"/>
      <c r="FA792" s="69"/>
      <c r="FB792" s="73"/>
      <c r="FH792" s="84">
        <f t="shared" si="419"/>
        <v>0</v>
      </c>
      <c r="FI792" s="84">
        <f t="shared" si="420"/>
        <v>1</v>
      </c>
      <c r="FJ792" s="83" t="s">
        <v>2873</v>
      </c>
    </row>
    <row r="793" spans="100:166" x14ac:dyDescent="0.25">
      <c r="CV793" s="84">
        <f t="shared" ca="1" si="422"/>
        <v>1</v>
      </c>
      <c r="CW793" s="58" t="str">
        <f>'Azog''s Hunters'!W69</f>
        <v/>
      </c>
      <c r="DC793" s="84">
        <f t="shared" si="421"/>
        <v>1</v>
      </c>
      <c r="EO793" s="65"/>
      <c r="EP793" s="65"/>
      <c r="EQ793" s="69"/>
      <c r="ER793" s="69"/>
      <c r="ES793" s="69"/>
      <c r="ET793" s="78"/>
      <c r="EU793" s="69"/>
      <c r="EV793" s="69"/>
      <c r="EW793" s="69"/>
      <c r="EX793" s="69"/>
      <c r="EY793" s="69"/>
      <c r="EZ793" s="69"/>
      <c r="FA793" s="69"/>
      <c r="FB793" s="73"/>
      <c r="FH793" s="84">
        <f t="shared" si="419"/>
        <v>0</v>
      </c>
      <c r="FI793" s="84">
        <f t="shared" si="420"/>
        <v>1</v>
      </c>
      <c r="FJ793" s="83" t="str">
        <f>""</f>
        <v/>
      </c>
    </row>
    <row r="794" spans="100:166" x14ac:dyDescent="0.25">
      <c r="CV794" s="84">
        <f t="shared" ca="1" si="422"/>
        <v>1</v>
      </c>
      <c r="CW794" s="58" t="str">
        <f>'Azog''s Hunters'!W70</f>
        <v/>
      </c>
      <c r="DC794" s="84">
        <f t="shared" si="421"/>
        <v>1</v>
      </c>
      <c r="EO794" s="65"/>
      <c r="EP794" s="65"/>
      <c r="EQ794" s="69"/>
      <c r="ER794" s="69"/>
      <c r="ES794" s="69"/>
      <c r="ET794" s="78"/>
      <c r="EU794" s="69"/>
      <c r="EV794" s="69"/>
      <c r="EW794" s="69"/>
      <c r="EX794" s="69"/>
      <c r="EY794" s="69"/>
      <c r="EZ794" s="69"/>
      <c r="FA794" s="69"/>
      <c r="FB794" s="73"/>
      <c r="FH794" s="84">
        <f t="shared" si="419"/>
        <v>1</v>
      </c>
      <c r="FI794" s="84">
        <f t="shared" si="420"/>
        <v>1</v>
      </c>
      <c r="FJ794" s="83" t="s">
        <v>2874</v>
      </c>
    </row>
    <row r="795" spans="100:166" x14ac:dyDescent="0.25">
      <c r="CV795" s="84">
        <f t="shared" ca="1" si="422"/>
        <v>1</v>
      </c>
      <c r="CW795" s="58" t="str">
        <f>'Azog''s Hunters'!W71</f>
        <v/>
      </c>
      <c r="DC795" s="84">
        <f t="shared" si="421"/>
        <v>1</v>
      </c>
      <c r="EO795" s="65"/>
      <c r="EP795" s="65"/>
      <c r="EQ795" s="69"/>
      <c r="ER795" s="69"/>
      <c r="ES795" s="69"/>
      <c r="ET795" s="78"/>
      <c r="EU795" s="69"/>
      <c r="EV795" s="69"/>
      <c r="EW795" s="69"/>
      <c r="EX795" s="69"/>
      <c r="EY795" s="69"/>
      <c r="EZ795" s="69"/>
      <c r="FA795" s="69"/>
      <c r="FB795" s="73"/>
      <c r="FH795" s="84">
        <f t="shared" si="419"/>
        <v>0</v>
      </c>
      <c r="FI795" s="84">
        <f t="shared" si="420"/>
        <v>1</v>
      </c>
      <c r="FJ795" s="83" t="s">
        <v>2875</v>
      </c>
    </row>
    <row r="796" spans="100:166" x14ac:dyDescent="0.25">
      <c r="CV796" s="84">
        <f t="shared" ca="1" si="422"/>
        <v>1</v>
      </c>
      <c r="CW796" s="58" t="str">
        <f>'Azog''s Hunters'!W72</f>
        <v/>
      </c>
      <c r="DC796" s="84">
        <f t="shared" si="421"/>
        <v>1</v>
      </c>
      <c r="EO796" s="65"/>
      <c r="EP796" s="65"/>
      <c r="EQ796" s="69"/>
      <c r="ER796" s="69"/>
      <c r="ES796" s="69"/>
      <c r="ET796" s="78"/>
      <c r="EU796" s="69"/>
      <c r="EV796" s="69"/>
      <c r="EW796" s="69"/>
      <c r="EX796" s="69"/>
      <c r="EY796" s="69"/>
      <c r="EZ796" s="69"/>
      <c r="FA796" s="69"/>
      <c r="FB796" s="73"/>
      <c r="FH796" s="84">
        <f t="shared" si="419"/>
        <v>0</v>
      </c>
      <c r="FI796" s="84">
        <f t="shared" si="420"/>
        <v>1</v>
      </c>
      <c r="FJ796" s="83" t="s">
        <v>2876</v>
      </c>
    </row>
    <row r="797" spans="100:166" x14ac:dyDescent="0.25">
      <c r="CV797" s="84">
        <f t="shared" ca="1" si="422"/>
        <v>1</v>
      </c>
      <c r="CW797" s="58" t="str">
        <f>'Azog''s Hunters'!W73</f>
        <v/>
      </c>
      <c r="DC797" s="84">
        <f t="shared" si="421"/>
        <v>1</v>
      </c>
      <c r="EO797" s="65"/>
      <c r="EP797" s="65"/>
      <c r="EQ797" s="69"/>
      <c r="ER797" s="69"/>
      <c r="ES797" s="69"/>
      <c r="ET797" s="78"/>
      <c r="EU797" s="69"/>
      <c r="EV797" s="69"/>
      <c r="EW797" s="69"/>
      <c r="EX797" s="69"/>
      <c r="EY797" s="69"/>
      <c r="EZ797" s="69"/>
      <c r="FA797" s="69"/>
      <c r="FB797" s="73"/>
      <c r="FH797" s="84">
        <f t="shared" si="419"/>
        <v>0</v>
      </c>
      <c r="FI797" s="84">
        <f t="shared" si="420"/>
        <v>1</v>
      </c>
      <c r="FJ797" s="83" t="s">
        <v>2877</v>
      </c>
    </row>
    <row r="798" spans="100:166" x14ac:dyDescent="0.25">
      <c r="CV798" s="84">
        <f t="shared" ca="1" si="422"/>
        <v>1</v>
      </c>
      <c r="CW798" s="58" t="str">
        <f>'Azog''s Hunters'!W74</f>
        <v/>
      </c>
      <c r="DC798" s="84">
        <f t="shared" si="421"/>
        <v>1</v>
      </c>
      <c r="EO798" s="65"/>
      <c r="EP798" s="65"/>
      <c r="EQ798" s="69"/>
      <c r="ER798" s="69"/>
      <c r="ES798" s="69"/>
      <c r="ET798" s="78"/>
      <c r="EU798" s="69"/>
      <c r="EV798" s="69"/>
      <c r="EW798" s="69"/>
      <c r="EX798" s="69"/>
      <c r="EY798" s="69"/>
      <c r="EZ798" s="69"/>
      <c r="FA798" s="69"/>
      <c r="FB798" s="73"/>
      <c r="FH798" s="84">
        <f t="shared" si="419"/>
        <v>0</v>
      </c>
      <c r="FI798" s="84">
        <f t="shared" si="420"/>
        <v>1</v>
      </c>
      <c r="FJ798" s="83" t="str">
        <f>""</f>
        <v/>
      </c>
    </row>
    <row r="799" spans="100:166" x14ac:dyDescent="0.25">
      <c r="CV799" s="84">
        <f t="shared" ca="1" si="422"/>
        <v>1</v>
      </c>
      <c r="CW799" s="58" t="str">
        <f>'Azog''s Hunters'!W75</f>
        <v/>
      </c>
      <c r="DC799" s="84">
        <f t="shared" si="421"/>
        <v>1</v>
      </c>
      <c r="EO799" s="65"/>
      <c r="EP799" s="65"/>
      <c r="EQ799" s="69"/>
      <c r="ER799" s="69"/>
      <c r="ES799" s="69"/>
      <c r="ET799" s="78"/>
      <c r="EU799" s="69"/>
      <c r="EV799" s="69"/>
      <c r="EW799" s="69"/>
      <c r="EX799" s="69"/>
      <c r="EY799" s="69"/>
      <c r="EZ799" s="69"/>
      <c r="FA799" s="69"/>
      <c r="FB799" s="73"/>
      <c r="FH799" s="84">
        <f t="shared" si="419"/>
        <v>1</v>
      </c>
      <c r="FI799" s="84">
        <f t="shared" si="420"/>
        <v>1</v>
      </c>
      <c r="FJ799" s="83" t="s">
        <v>2878</v>
      </c>
    </row>
    <row r="800" spans="100:166" x14ac:dyDescent="0.25">
      <c r="CV800" s="84">
        <f t="shared" ca="1" si="422"/>
        <v>1</v>
      </c>
      <c r="CW800" s="58" t="str">
        <f>'Azog''s Hunters'!W76</f>
        <v/>
      </c>
      <c r="DC800" s="84">
        <f t="shared" si="421"/>
        <v>1</v>
      </c>
      <c r="EO800" s="65"/>
      <c r="EP800" s="65"/>
      <c r="EQ800" s="69"/>
      <c r="ER800" s="69"/>
      <c r="ES800" s="69"/>
      <c r="ET800" s="78"/>
      <c r="EU800" s="69"/>
      <c r="EV800" s="69"/>
      <c r="EW800" s="69"/>
      <c r="EX800" s="69"/>
      <c r="EY800" s="69"/>
      <c r="EZ800" s="69"/>
      <c r="FA800" s="69"/>
      <c r="FB800" s="73"/>
      <c r="FH800" s="84">
        <f t="shared" si="419"/>
        <v>0</v>
      </c>
      <c r="FI800" s="84">
        <f t="shared" si="420"/>
        <v>1</v>
      </c>
      <c r="FJ800" s="83" t="s">
        <v>2879</v>
      </c>
    </row>
    <row r="801" spans="100:166" x14ac:dyDescent="0.25">
      <c r="CV801" s="84">
        <f t="shared" ca="1" si="422"/>
        <v>1</v>
      </c>
      <c r="CW801" s="58" t="str">
        <f>'Azog''s Hunters'!W77</f>
        <v/>
      </c>
      <c r="DC801" s="84">
        <f t="shared" si="421"/>
        <v>1</v>
      </c>
      <c r="EO801" s="65"/>
      <c r="EP801" s="65"/>
      <c r="EQ801" s="69"/>
      <c r="ER801" s="69"/>
      <c r="ES801" s="69"/>
      <c r="ET801" s="78"/>
      <c r="EU801" s="69"/>
      <c r="EV801" s="69"/>
      <c r="EW801" s="69"/>
      <c r="EX801" s="69"/>
      <c r="EY801" s="69"/>
      <c r="EZ801" s="69"/>
      <c r="FA801" s="69"/>
      <c r="FB801" s="73"/>
      <c r="FH801" s="84">
        <f t="shared" si="419"/>
        <v>0</v>
      </c>
      <c r="FI801" s="84">
        <f t="shared" si="420"/>
        <v>1</v>
      </c>
      <c r="FJ801" s="83" t="s">
        <v>2880</v>
      </c>
    </row>
    <row r="802" spans="100:166" x14ac:dyDescent="0.25">
      <c r="CV802" s="84">
        <f t="shared" ca="1" si="422"/>
        <v>1</v>
      </c>
      <c r="CW802" s="58" t="str">
        <f>'Azog''s Hunters'!W78</f>
        <v/>
      </c>
      <c r="DC802" s="84">
        <f t="shared" si="421"/>
        <v>1</v>
      </c>
      <c r="EO802" s="65"/>
      <c r="EP802" s="65"/>
      <c r="EQ802" s="69"/>
      <c r="ER802" s="69"/>
      <c r="ES802" s="69"/>
      <c r="ET802" s="78"/>
      <c r="EU802" s="69"/>
      <c r="EV802" s="69"/>
      <c r="EW802" s="69"/>
      <c r="EX802" s="69"/>
      <c r="EY802" s="69"/>
      <c r="EZ802" s="69"/>
      <c r="FA802" s="69"/>
      <c r="FB802" s="73"/>
      <c r="FH802" s="84">
        <f t="shared" si="419"/>
        <v>0</v>
      </c>
      <c r="FI802" s="84">
        <f t="shared" si="420"/>
        <v>1</v>
      </c>
      <c r="FJ802" s="83" t="str">
        <f>""</f>
        <v/>
      </c>
    </row>
    <row r="803" spans="100:166" x14ac:dyDescent="0.25">
      <c r="CV803" s="84">
        <f t="shared" ca="1" si="422"/>
        <v>1</v>
      </c>
      <c r="CW803" s="58" t="str">
        <f>'Azog''s Hunters'!W79</f>
        <v/>
      </c>
      <c r="DC803" s="84">
        <f t="shared" si="421"/>
        <v>1</v>
      </c>
      <c r="EO803" s="65"/>
      <c r="EP803" s="65"/>
      <c r="EQ803" s="69"/>
      <c r="ER803" s="69"/>
      <c r="ES803" s="69"/>
      <c r="ET803" s="78"/>
      <c r="EU803" s="69"/>
      <c r="EV803" s="69"/>
      <c r="EW803" s="69"/>
      <c r="EX803" s="69"/>
      <c r="EY803" s="69"/>
      <c r="EZ803" s="69"/>
      <c r="FA803" s="69"/>
      <c r="FB803" s="73"/>
      <c r="FH803" s="84">
        <f t="shared" si="419"/>
        <v>1</v>
      </c>
      <c r="FI803" s="84">
        <f t="shared" si="420"/>
        <v>1</v>
      </c>
      <c r="FJ803" s="83" t="s">
        <v>2881</v>
      </c>
    </row>
    <row r="804" spans="100:166" x14ac:dyDescent="0.25">
      <c r="CV804" s="84">
        <f t="shared" ca="1" si="422"/>
        <v>1</v>
      </c>
      <c r="CW804" s="58" t="str">
        <f>'Azog''s Hunters'!W80</f>
        <v/>
      </c>
      <c r="DC804" s="84">
        <f t="shared" si="421"/>
        <v>1</v>
      </c>
      <c r="EO804" s="65"/>
      <c r="EP804" s="65"/>
      <c r="EQ804" s="69"/>
      <c r="ER804" s="69"/>
      <c r="ES804" s="69"/>
      <c r="ET804" s="78"/>
      <c r="EU804" s="69"/>
      <c r="EV804" s="69"/>
      <c r="EW804" s="69"/>
      <c r="EX804" s="69"/>
      <c r="FB804" s="73"/>
      <c r="FH804" s="84">
        <f t="shared" si="419"/>
        <v>0</v>
      </c>
      <c r="FI804" s="84">
        <f t="shared" si="420"/>
        <v>1</v>
      </c>
      <c r="FJ804" s="83" t="s">
        <v>2882</v>
      </c>
    </row>
    <row r="805" spans="100:166" x14ac:dyDescent="0.25">
      <c r="CV805" s="84">
        <f t="shared" ca="1" si="422"/>
        <v>1</v>
      </c>
      <c r="CW805" s="84" t="str">
        <f>IF(CW807="","",CX805)</f>
        <v/>
      </c>
      <c r="CX805" s="59" t="s">
        <v>2592</v>
      </c>
      <c r="DC805" s="84">
        <f t="shared" si="421"/>
        <v>1</v>
      </c>
      <c r="EO805" s="65"/>
      <c r="EP805" s="65"/>
      <c r="EQ805" s="69"/>
      <c r="ER805" s="69"/>
      <c r="ES805" s="69"/>
      <c r="ET805" s="78"/>
      <c r="EU805" s="69"/>
      <c r="EV805" s="69"/>
      <c r="EW805" s="69"/>
      <c r="EX805" s="69"/>
      <c r="FB805" s="73"/>
      <c r="FH805" s="84">
        <f t="shared" si="419"/>
        <v>0</v>
      </c>
      <c r="FI805" s="84">
        <f t="shared" si="420"/>
        <v>1</v>
      </c>
      <c r="FJ805" s="83" t="s">
        <v>2883</v>
      </c>
    </row>
    <row r="806" spans="100:166" x14ac:dyDescent="0.25">
      <c r="CV806" s="84">
        <f t="shared" ca="1" si="422"/>
        <v>1</v>
      </c>
      <c r="CW806" s="84" t="str">
        <f>IF(CW807="","",CX806)</f>
        <v/>
      </c>
      <c r="CX806" s="59" t="s">
        <v>546</v>
      </c>
      <c r="DC806" s="84">
        <f t="shared" si="421"/>
        <v>1</v>
      </c>
      <c r="EO806" s="65"/>
      <c r="EP806" s="65"/>
      <c r="EQ806" s="69"/>
      <c r="ER806" s="69"/>
      <c r="ES806" s="69"/>
      <c r="ET806" s="78"/>
      <c r="EU806" s="69"/>
      <c r="EV806" s="69"/>
      <c r="EW806" s="69"/>
      <c r="EX806" s="69"/>
      <c r="FB806" s="73"/>
      <c r="FH806" s="84">
        <f t="shared" si="419"/>
        <v>0</v>
      </c>
      <c r="FI806" s="84">
        <f t="shared" si="420"/>
        <v>1</v>
      </c>
      <c r="FJ806" s="83" t="str">
        <f>""</f>
        <v/>
      </c>
    </row>
    <row r="807" spans="100:166" x14ac:dyDescent="0.25">
      <c r="CV807" s="84">
        <f t="shared" ca="1" si="422"/>
        <v>1</v>
      </c>
      <c r="CW807" s="58" t="str">
        <f>'Dark Powers of Dol Guldur'!W3</f>
        <v/>
      </c>
      <c r="DC807" s="84">
        <f t="shared" si="421"/>
        <v>1</v>
      </c>
      <c r="EO807" s="65"/>
      <c r="EP807" s="65"/>
      <c r="EQ807" s="69"/>
      <c r="ER807" s="69"/>
      <c r="ES807" s="69"/>
      <c r="ET807" s="78"/>
      <c r="EU807" s="69"/>
      <c r="EV807" s="69"/>
      <c r="EW807" s="69"/>
      <c r="EX807" s="69"/>
      <c r="FB807" s="73"/>
      <c r="FH807" s="84">
        <f t="shared" si="419"/>
        <v>1</v>
      </c>
      <c r="FI807" s="84">
        <f t="shared" si="420"/>
        <v>1</v>
      </c>
      <c r="FJ807" s="83" t="s">
        <v>2884</v>
      </c>
    </row>
    <row r="808" spans="100:166" x14ac:dyDescent="0.25">
      <c r="CV808" s="84">
        <f t="shared" ca="1" si="422"/>
        <v>1</v>
      </c>
      <c r="CW808" s="58" t="str">
        <f>'Dark Powers of Dol Guldur'!W4</f>
        <v/>
      </c>
      <c r="DC808" s="84">
        <f t="shared" si="421"/>
        <v>1</v>
      </c>
      <c r="EO808" s="65"/>
      <c r="EP808" s="65"/>
      <c r="EQ808" s="69"/>
      <c r="ER808" s="69"/>
      <c r="ES808" s="69"/>
      <c r="ET808" s="78"/>
      <c r="EU808" s="69"/>
      <c r="EV808" s="69"/>
      <c r="EW808" s="69"/>
      <c r="EX808" s="69"/>
      <c r="FB808" s="73"/>
      <c r="FH808" s="84">
        <f t="shared" si="419"/>
        <v>0</v>
      </c>
      <c r="FI808" s="84">
        <f t="shared" si="420"/>
        <v>1</v>
      </c>
      <c r="FJ808" s="83" t="s">
        <v>2885</v>
      </c>
    </row>
    <row r="809" spans="100:166" x14ac:dyDescent="0.25">
      <c r="CV809" s="84">
        <f t="shared" ca="1" si="422"/>
        <v>1</v>
      </c>
      <c r="CW809" s="58" t="str">
        <f>'Dark Powers of Dol Guldur'!W5</f>
        <v/>
      </c>
      <c r="DC809" s="84">
        <f t="shared" si="421"/>
        <v>1</v>
      </c>
      <c r="EO809" s="65"/>
      <c r="EP809" s="65"/>
      <c r="EQ809" s="69"/>
      <c r="ER809" s="69"/>
      <c r="ES809" s="69"/>
      <c r="ET809" s="78"/>
      <c r="EU809" s="69"/>
      <c r="EV809" s="69"/>
      <c r="EW809" s="69"/>
      <c r="EX809" s="69"/>
      <c r="FB809" s="73"/>
      <c r="FH809" s="84">
        <f t="shared" si="419"/>
        <v>0</v>
      </c>
      <c r="FI809" s="84">
        <f t="shared" si="420"/>
        <v>1</v>
      </c>
      <c r="FJ809" s="83" t="str">
        <f>""</f>
        <v/>
      </c>
    </row>
    <row r="810" spans="100:166" x14ac:dyDescent="0.25">
      <c r="CV810" s="84">
        <f t="shared" ca="1" si="422"/>
        <v>1</v>
      </c>
      <c r="CW810" s="58" t="str">
        <f>'Dark Powers of Dol Guldur'!W6</f>
        <v/>
      </c>
      <c r="DC810" s="84">
        <f t="shared" si="421"/>
        <v>1</v>
      </c>
      <c r="EO810" s="65"/>
      <c r="EP810" s="65"/>
      <c r="EQ810" s="69"/>
      <c r="ER810" s="69"/>
      <c r="ES810" s="69"/>
      <c r="ET810" s="78"/>
      <c r="EU810" s="69"/>
      <c r="EV810" s="69"/>
      <c r="EW810" s="69"/>
      <c r="EX810" s="69"/>
      <c r="FB810" s="73"/>
      <c r="FH810" s="84">
        <f t="shared" si="419"/>
        <v>1</v>
      </c>
      <c r="FI810" s="84">
        <f t="shared" si="420"/>
        <v>1</v>
      </c>
      <c r="FJ810" s="83" t="s">
        <v>2886</v>
      </c>
    </row>
    <row r="811" spans="100:166" x14ac:dyDescent="0.25">
      <c r="CV811" s="84">
        <f t="shared" ca="1" si="422"/>
        <v>1</v>
      </c>
      <c r="CW811" s="58" t="str">
        <f>'Dark Powers of Dol Guldur'!W7</f>
        <v/>
      </c>
      <c r="DC811" s="84">
        <f t="shared" si="421"/>
        <v>1</v>
      </c>
      <c r="EO811" s="65"/>
      <c r="EP811" s="65"/>
      <c r="EQ811" s="69"/>
      <c r="ER811" s="69"/>
      <c r="ES811" s="69"/>
      <c r="ET811" s="78"/>
      <c r="EU811" s="69"/>
      <c r="EV811" s="69"/>
      <c r="EW811" s="69"/>
      <c r="EX811" s="69"/>
      <c r="FB811" s="73"/>
      <c r="FH811" s="84">
        <f t="shared" si="419"/>
        <v>0</v>
      </c>
      <c r="FI811" s="84">
        <f t="shared" si="420"/>
        <v>1</v>
      </c>
      <c r="FJ811" s="83" t="s">
        <v>2887</v>
      </c>
    </row>
    <row r="812" spans="100:166" x14ac:dyDescent="0.25">
      <c r="CV812" s="84">
        <f t="shared" ca="1" si="422"/>
        <v>1</v>
      </c>
      <c r="CW812" s="58" t="str">
        <f>'Dark Powers of Dol Guldur'!W8</f>
        <v/>
      </c>
      <c r="DC812" s="84">
        <f t="shared" si="421"/>
        <v>1</v>
      </c>
      <c r="FH812" s="84">
        <f t="shared" si="419"/>
        <v>0</v>
      </c>
      <c r="FI812" s="84">
        <f t="shared" si="420"/>
        <v>1</v>
      </c>
      <c r="FJ812" s="83" t="s">
        <v>2888</v>
      </c>
    </row>
    <row r="813" spans="100:166" x14ac:dyDescent="0.25">
      <c r="CV813" s="84">
        <f t="shared" ca="1" si="422"/>
        <v>1</v>
      </c>
      <c r="CW813" s="58" t="str">
        <f>'Dark Powers of Dol Guldur'!W9</f>
        <v/>
      </c>
      <c r="DC813" s="84">
        <f t="shared" si="421"/>
        <v>1</v>
      </c>
      <c r="FH813" s="84">
        <f t="shared" si="419"/>
        <v>0</v>
      </c>
      <c r="FI813" s="84">
        <f t="shared" si="420"/>
        <v>1</v>
      </c>
      <c r="FJ813" s="83" t="s">
        <v>2889</v>
      </c>
    </row>
    <row r="814" spans="100:166" x14ac:dyDescent="0.25">
      <c r="CV814" s="84">
        <f t="shared" ca="1" si="422"/>
        <v>1</v>
      </c>
      <c r="CW814" s="58" t="str">
        <f>'Dark Powers of Dol Guldur'!W10</f>
        <v/>
      </c>
      <c r="DC814" s="84">
        <f t="shared" si="421"/>
        <v>1</v>
      </c>
      <c r="FH814" s="84">
        <f t="shared" si="419"/>
        <v>0</v>
      </c>
      <c r="FI814" s="84">
        <f t="shared" si="420"/>
        <v>1</v>
      </c>
      <c r="FJ814" s="83" t="str">
        <f>""</f>
        <v/>
      </c>
    </row>
    <row r="815" spans="100:166" x14ac:dyDescent="0.25">
      <c r="CV815" s="84">
        <f t="shared" ca="1" si="422"/>
        <v>1</v>
      </c>
      <c r="CW815" s="58" t="str">
        <f>'Dark Powers of Dol Guldur'!W11</f>
        <v/>
      </c>
      <c r="DC815" s="84">
        <f t="shared" si="421"/>
        <v>1</v>
      </c>
      <c r="FH815" s="84">
        <f t="shared" si="419"/>
        <v>1</v>
      </c>
      <c r="FI815" s="84">
        <f t="shared" si="420"/>
        <v>1</v>
      </c>
      <c r="FJ815" s="83" t="s">
        <v>2890</v>
      </c>
    </row>
    <row r="816" spans="100:166" x14ac:dyDescent="0.25">
      <c r="CV816" s="84">
        <f t="shared" ca="1" si="422"/>
        <v>1</v>
      </c>
      <c r="CW816" s="58" t="str">
        <f>'Dark Powers of Dol Guldur'!W12</f>
        <v/>
      </c>
      <c r="DC816" s="84">
        <f t="shared" si="421"/>
        <v>1</v>
      </c>
      <c r="FH816" s="84">
        <f t="shared" si="419"/>
        <v>0</v>
      </c>
      <c r="FI816" s="84">
        <f t="shared" si="420"/>
        <v>1</v>
      </c>
      <c r="FJ816" s="83" t="s">
        <v>2891</v>
      </c>
    </row>
    <row r="817" spans="100:166" x14ac:dyDescent="0.25">
      <c r="CV817" s="84">
        <f t="shared" ca="1" si="422"/>
        <v>1</v>
      </c>
      <c r="CW817" s="58" t="str">
        <f>'Dark Powers of Dol Guldur'!W13</f>
        <v/>
      </c>
      <c r="DC817" s="84">
        <f t="shared" si="421"/>
        <v>1</v>
      </c>
      <c r="FH817" s="84">
        <f t="shared" si="419"/>
        <v>0</v>
      </c>
      <c r="FI817" s="84">
        <f t="shared" si="420"/>
        <v>1</v>
      </c>
      <c r="FJ817" s="83" t="s">
        <v>2892</v>
      </c>
    </row>
    <row r="818" spans="100:166" x14ac:dyDescent="0.25">
      <c r="CV818" s="84">
        <f t="shared" ca="1" si="422"/>
        <v>1</v>
      </c>
      <c r="CW818" s="58" t="str">
        <f>'Dark Powers of Dol Guldur'!W14</f>
        <v/>
      </c>
      <c r="DC818" s="84">
        <f t="shared" si="421"/>
        <v>1</v>
      </c>
      <c r="FH818" s="84">
        <f t="shared" si="419"/>
        <v>0</v>
      </c>
      <c r="FI818" s="84">
        <f t="shared" si="420"/>
        <v>1</v>
      </c>
      <c r="FJ818" s="83" t="s">
        <v>2893</v>
      </c>
    </row>
    <row r="819" spans="100:166" x14ac:dyDescent="0.25">
      <c r="CV819" s="84">
        <f t="shared" ca="1" si="422"/>
        <v>1</v>
      </c>
      <c r="CW819" s="58" t="str">
        <f>'Dark Powers of Dol Guldur'!W15</f>
        <v/>
      </c>
      <c r="DC819" s="84">
        <f t="shared" si="421"/>
        <v>1</v>
      </c>
      <c r="FH819" s="84">
        <f t="shared" si="419"/>
        <v>0</v>
      </c>
      <c r="FI819" s="84">
        <f t="shared" si="420"/>
        <v>1</v>
      </c>
      <c r="FJ819" s="83" t="str">
        <f>""</f>
        <v/>
      </c>
    </row>
    <row r="820" spans="100:166" x14ac:dyDescent="0.25">
      <c r="CV820" s="84">
        <f t="shared" ca="1" si="422"/>
        <v>1</v>
      </c>
      <c r="CW820" s="58" t="str">
        <f>'Dark Powers of Dol Guldur'!W16</f>
        <v/>
      </c>
      <c r="DC820" s="84">
        <f t="shared" si="421"/>
        <v>1</v>
      </c>
      <c r="FH820" s="84">
        <f t="shared" si="419"/>
        <v>1</v>
      </c>
      <c r="FI820" s="84">
        <f t="shared" si="420"/>
        <v>1</v>
      </c>
      <c r="FJ820" s="83" t="s">
        <v>2894</v>
      </c>
    </row>
    <row r="821" spans="100:166" x14ac:dyDescent="0.25">
      <c r="CV821" s="84">
        <f t="shared" ca="1" si="422"/>
        <v>1</v>
      </c>
      <c r="CW821" s="58" t="str">
        <f>'Dark Powers of Dol Guldur'!W17</f>
        <v/>
      </c>
      <c r="DC821" s="84">
        <f t="shared" si="421"/>
        <v>1</v>
      </c>
      <c r="FH821" s="84">
        <f t="shared" si="419"/>
        <v>0</v>
      </c>
      <c r="FI821" s="84">
        <f t="shared" si="420"/>
        <v>1</v>
      </c>
      <c r="FJ821" s="83" t="s">
        <v>2895</v>
      </c>
    </row>
    <row r="822" spans="100:166" x14ac:dyDescent="0.25">
      <c r="CV822" s="84">
        <f t="shared" ca="1" si="422"/>
        <v>1</v>
      </c>
      <c r="CW822" s="58" t="str">
        <f>'Dark Powers of Dol Guldur'!W18</f>
        <v/>
      </c>
      <c r="DC822" s="84">
        <f t="shared" si="421"/>
        <v>1</v>
      </c>
      <c r="FH822" s="84">
        <f t="shared" si="419"/>
        <v>0</v>
      </c>
      <c r="FI822" s="84">
        <f t="shared" si="420"/>
        <v>1</v>
      </c>
      <c r="FJ822" s="83" t="str">
        <f>""</f>
        <v/>
      </c>
    </row>
    <row r="823" spans="100:166" x14ac:dyDescent="0.25">
      <c r="CV823" s="84">
        <f t="shared" ca="1" si="422"/>
        <v>1</v>
      </c>
      <c r="CW823" s="58" t="str">
        <f>'Dark Powers of Dol Guldur'!W19</f>
        <v/>
      </c>
      <c r="DC823" s="84">
        <f t="shared" si="421"/>
        <v>1</v>
      </c>
      <c r="FH823" s="84">
        <f t="shared" si="419"/>
        <v>1</v>
      </c>
      <c r="FI823" s="84">
        <f t="shared" si="420"/>
        <v>1</v>
      </c>
      <c r="FJ823" s="83" t="s">
        <v>2896</v>
      </c>
    </row>
    <row r="824" spans="100:166" x14ac:dyDescent="0.25">
      <c r="CV824" s="84">
        <f t="shared" ca="1" si="422"/>
        <v>1</v>
      </c>
      <c r="CW824" s="58" t="str">
        <f>'Dark Powers of Dol Guldur'!W20</f>
        <v/>
      </c>
      <c r="DC824" s="84">
        <f t="shared" si="421"/>
        <v>1</v>
      </c>
      <c r="FH824" s="84">
        <f t="shared" si="419"/>
        <v>0</v>
      </c>
      <c r="FI824" s="84">
        <f t="shared" si="420"/>
        <v>1</v>
      </c>
      <c r="FJ824" s="83" t="s">
        <v>2897</v>
      </c>
    </row>
    <row r="825" spans="100:166" x14ac:dyDescent="0.25">
      <c r="CV825" s="84">
        <f t="shared" ca="1" si="422"/>
        <v>1</v>
      </c>
      <c r="CW825" s="58" t="str">
        <f>'Dark Powers of Dol Guldur'!W21</f>
        <v/>
      </c>
      <c r="DC825" s="84">
        <f t="shared" si="421"/>
        <v>1</v>
      </c>
      <c r="FH825" s="84">
        <f t="shared" ref="FH825:FH886" si="423">IF(FJ825="",0,IF(COUNT(FIND(FJ825,$FK$1))=1,2,IF(FJ824="",1,0)))</f>
        <v>0</v>
      </c>
      <c r="FI825" s="84">
        <f t="shared" ref="FI825:FI886" si="424">IF(FH824=2,FI824+1,IF(FJ823="",FI824,IF(FI824-FI823=1,FI824+1,FI824)))</f>
        <v>1</v>
      </c>
      <c r="FJ825" s="83" t="s">
        <v>2898</v>
      </c>
    </row>
    <row r="826" spans="100:166" x14ac:dyDescent="0.25">
      <c r="CV826" s="84">
        <f t="shared" ca="1" si="422"/>
        <v>1</v>
      </c>
      <c r="CW826" s="58" t="str">
        <f>'Dark Powers of Dol Guldur'!W22</f>
        <v/>
      </c>
      <c r="DC826" s="84">
        <f t="shared" si="421"/>
        <v>1</v>
      </c>
      <c r="FH826" s="84">
        <f t="shared" si="423"/>
        <v>0</v>
      </c>
      <c r="FI826" s="84">
        <f t="shared" si="424"/>
        <v>1</v>
      </c>
      <c r="FJ826" s="83" t="s">
        <v>2899</v>
      </c>
    </row>
    <row r="827" spans="100:166" x14ac:dyDescent="0.25">
      <c r="CV827" s="84">
        <f t="shared" ca="1" si="422"/>
        <v>1</v>
      </c>
      <c r="CW827" s="58" t="str">
        <f>'Dark Powers of Dol Guldur'!W23</f>
        <v/>
      </c>
      <c r="DC827" s="84">
        <f t="shared" si="421"/>
        <v>1</v>
      </c>
      <c r="FH827" s="84">
        <f t="shared" si="423"/>
        <v>0</v>
      </c>
      <c r="FI827" s="84">
        <f t="shared" si="424"/>
        <v>1</v>
      </c>
      <c r="FJ827" s="83" t="s">
        <v>2900</v>
      </c>
    </row>
    <row r="828" spans="100:166" x14ac:dyDescent="0.25">
      <c r="CV828" s="84">
        <f t="shared" ca="1" si="422"/>
        <v>1</v>
      </c>
      <c r="CW828" s="58" t="str">
        <f>'Dark Powers of Dol Guldur'!W24</f>
        <v/>
      </c>
      <c r="DC828" s="84">
        <f t="shared" si="421"/>
        <v>1</v>
      </c>
      <c r="FH828" s="84">
        <f t="shared" si="423"/>
        <v>0</v>
      </c>
      <c r="FI828" s="84">
        <f t="shared" si="424"/>
        <v>1</v>
      </c>
      <c r="FJ828" s="83" t="s">
        <v>2901</v>
      </c>
    </row>
    <row r="829" spans="100:166" x14ac:dyDescent="0.25">
      <c r="CV829" s="84">
        <f t="shared" ca="1" si="422"/>
        <v>1</v>
      </c>
      <c r="CW829" s="58" t="str">
        <f>'Dark Powers of Dol Guldur'!W25</f>
        <v/>
      </c>
      <c r="DC829" s="84">
        <f t="shared" si="421"/>
        <v>1</v>
      </c>
      <c r="FH829" s="84">
        <f t="shared" si="423"/>
        <v>0</v>
      </c>
      <c r="FI829" s="84">
        <f t="shared" si="424"/>
        <v>1</v>
      </c>
      <c r="FJ829" s="83" t="s">
        <v>2902</v>
      </c>
    </row>
    <row r="830" spans="100:166" x14ac:dyDescent="0.25">
      <c r="CV830" s="84">
        <f t="shared" ca="1" si="422"/>
        <v>1</v>
      </c>
      <c r="CW830" s="58" t="str">
        <f>'Dark Powers of Dol Guldur'!W26</f>
        <v/>
      </c>
      <c r="DC830" s="84">
        <f t="shared" si="421"/>
        <v>1</v>
      </c>
      <c r="FH830" s="84">
        <f t="shared" si="423"/>
        <v>0</v>
      </c>
      <c r="FI830" s="84">
        <f t="shared" si="424"/>
        <v>1</v>
      </c>
      <c r="FJ830" s="83" t="str">
        <f>""</f>
        <v/>
      </c>
    </row>
    <row r="831" spans="100:166" x14ac:dyDescent="0.25">
      <c r="CV831" s="84">
        <f t="shared" ca="1" si="422"/>
        <v>1</v>
      </c>
      <c r="CW831" s="58" t="str">
        <f>'Dark Powers of Dol Guldur'!W27</f>
        <v/>
      </c>
      <c r="DC831" s="84">
        <f t="shared" ref="DC831:DC894" si="425">IF(DD830=0,DC830,DC830+1)</f>
        <v>1</v>
      </c>
      <c r="FH831" s="84">
        <f t="shared" si="423"/>
        <v>1</v>
      </c>
      <c r="FI831" s="84">
        <f t="shared" si="424"/>
        <v>1</v>
      </c>
      <c r="FJ831" s="83" t="s">
        <v>2950</v>
      </c>
    </row>
    <row r="832" spans="100:166" x14ac:dyDescent="0.25">
      <c r="CV832" s="84">
        <f t="shared" ca="1" si="422"/>
        <v>1</v>
      </c>
      <c r="CW832" s="58" t="str">
        <f>'Dark Powers of Dol Guldur'!W28</f>
        <v/>
      </c>
      <c r="DC832" s="84">
        <f t="shared" si="425"/>
        <v>1</v>
      </c>
      <c r="FH832" s="84">
        <f t="shared" si="423"/>
        <v>0</v>
      </c>
      <c r="FI832" s="84">
        <f t="shared" si="424"/>
        <v>1</v>
      </c>
      <c r="FJ832" s="83" t="s">
        <v>2903</v>
      </c>
    </row>
    <row r="833" spans="100:166" x14ac:dyDescent="0.25">
      <c r="CV833" s="84">
        <f t="shared" ca="1" si="422"/>
        <v>1</v>
      </c>
      <c r="CW833" s="58" t="str">
        <f>'Dark Powers of Dol Guldur'!W29</f>
        <v/>
      </c>
      <c r="DC833" s="84">
        <f t="shared" si="425"/>
        <v>1</v>
      </c>
      <c r="FH833" s="84">
        <f t="shared" si="423"/>
        <v>0</v>
      </c>
      <c r="FI833" s="84">
        <f t="shared" si="424"/>
        <v>1</v>
      </c>
      <c r="FJ833" s="83" t="s">
        <v>2904</v>
      </c>
    </row>
    <row r="834" spans="100:166" x14ac:dyDescent="0.25">
      <c r="CV834" s="84">
        <f t="shared" ca="1" si="422"/>
        <v>1</v>
      </c>
      <c r="CW834" s="58" t="str">
        <f>'Dark Powers of Dol Guldur'!W30</f>
        <v/>
      </c>
      <c r="DC834" s="84">
        <f t="shared" si="425"/>
        <v>1</v>
      </c>
      <c r="FH834" s="84">
        <f t="shared" si="423"/>
        <v>0</v>
      </c>
      <c r="FI834" s="84">
        <f t="shared" si="424"/>
        <v>1</v>
      </c>
      <c r="FJ834" s="83" t="s">
        <v>2959</v>
      </c>
    </row>
    <row r="835" spans="100:166" x14ac:dyDescent="0.25">
      <c r="CV835" s="84">
        <f t="shared" ref="CV835:CV898" ca="1" si="426">IF(CW834="",CV834,CV834+1)</f>
        <v>1</v>
      </c>
      <c r="CW835" s="58" t="str">
        <f>'Dark Powers of Dol Guldur'!W31</f>
        <v/>
      </c>
      <c r="DC835" s="84">
        <f t="shared" si="425"/>
        <v>1</v>
      </c>
      <c r="FH835" s="84">
        <f t="shared" si="423"/>
        <v>0</v>
      </c>
      <c r="FI835" s="84">
        <f t="shared" si="424"/>
        <v>1</v>
      </c>
      <c r="FJ835" s="83" t="s">
        <v>2960</v>
      </c>
    </row>
    <row r="836" spans="100:166" x14ac:dyDescent="0.25">
      <c r="CV836" s="84">
        <f t="shared" ca="1" si="426"/>
        <v>1</v>
      </c>
      <c r="CW836" s="58" t="str">
        <f>'Dark Powers of Dol Guldur'!W32</f>
        <v/>
      </c>
      <c r="DC836" s="84">
        <f t="shared" si="425"/>
        <v>1</v>
      </c>
      <c r="FH836" s="84">
        <f t="shared" si="423"/>
        <v>0</v>
      </c>
      <c r="FI836" s="84">
        <f t="shared" si="424"/>
        <v>1</v>
      </c>
      <c r="FJ836" s="83" t="str">
        <f>""</f>
        <v/>
      </c>
    </row>
    <row r="837" spans="100:166" x14ac:dyDescent="0.25">
      <c r="CV837" s="84">
        <f t="shared" ca="1" si="426"/>
        <v>1</v>
      </c>
      <c r="CW837" s="58" t="str">
        <f>'Dark Powers of Dol Guldur'!W33</f>
        <v/>
      </c>
      <c r="DC837" s="84">
        <f t="shared" si="425"/>
        <v>1</v>
      </c>
      <c r="FH837" s="84">
        <f t="shared" si="423"/>
        <v>1</v>
      </c>
      <c r="FI837" s="84">
        <f t="shared" si="424"/>
        <v>1</v>
      </c>
      <c r="FJ837" s="83" t="s">
        <v>2905</v>
      </c>
    </row>
    <row r="838" spans="100:166" x14ac:dyDescent="0.25">
      <c r="CV838" s="84">
        <f t="shared" ca="1" si="426"/>
        <v>1</v>
      </c>
      <c r="CW838" s="58" t="str">
        <f>'Dark Powers of Dol Guldur'!W34</f>
        <v/>
      </c>
      <c r="DC838" s="84">
        <f t="shared" si="425"/>
        <v>1</v>
      </c>
      <c r="FH838" s="84">
        <f t="shared" si="423"/>
        <v>0</v>
      </c>
      <c r="FI838" s="84">
        <f t="shared" si="424"/>
        <v>1</v>
      </c>
      <c r="FJ838" s="83" t="s">
        <v>2906</v>
      </c>
    </row>
    <row r="839" spans="100:166" x14ac:dyDescent="0.25">
      <c r="CV839" s="84">
        <f t="shared" ca="1" si="426"/>
        <v>1</v>
      </c>
      <c r="CW839" s="58" t="str">
        <f>'Dark Powers of Dol Guldur'!W35</f>
        <v/>
      </c>
      <c r="DC839" s="84">
        <f t="shared" si="425"/>
        <v>1</v>
      </c>
      <c r="FH839" s="84">
        <f t="shared" si="423"/>
        <v>0</v>
      </c>
      <c r="FI839" s="84">
        <f t="shared" si="424"/>
        <v>1</v>
      </c>
      <c r="FJ839" s="83" t="s">
        <v>2907</v>
      </c>
    </row>
    <row r="840" spans="100:166" x14ac:dyDescent="0.25">
      <c r="CV840" s="84">
        <f t="shared" ca="1" si="426"/>
        <v>1</v>
      </c>
      <c r="CW840" s="58" t="str">
        <f>'Dark Powers of Dol Guldur'!W36</f>
        <v/>
      </c>
      <c r="DC840" s="84">
        <f t="shared" si="425"/>
        <v>1</v>
      </c>
      <c r="FH840" s="84">
        <f t="shared" si="423"/>
        <v>0</v>
      </c>
      <c r="FI840" s="84">
        <f t="shared" si="424"/>
        <v>1</v>
      </c>
      <c r="FJ840" s="83" t="str">
        <f>""</f>
        <v/>
      </c>
    </row>
    <row r="841" spans="100:166" x14ac:dyDescent="0.25">
      <c r="CV841" s="84">
        <f t="shared" ca="1" si="426"/>
        <v>1</v>
      </c>
      <c r="CW841" s="58" t="str">
        <f>'Dark Powers of Dol Guldur'!W37</f>
        <v/>
      </c>
      <c r="DC841" s="84">
        <f t="shared" si="425"/>
        <v>1</v>
      </c>
      <c r="FH841" s="84">
        <f t="shared" si="423"/>
        <v>1</v>
      </c>
      <c r="FI841" s="84">
        <f t="shared" si="424"/>
        <v>1</v>
      </c>
      <c r="FJ841" s="83" t="s">
        <v>2908</v>
      </c>
    </row>
    <row r="842" spans="100:166" x14ac:dyDescent="0.25">
      <c r="CV842" s="84">
        <f t="shared" ca="1" si="426"/>
        <v>1</v>
      </c>
      <c r="CW842" s="58" t="str">
        <f>'Dark Powers of Dol Guldur'!W38</f>
        <v/>
      </c>
      <c r="DC842" s="84">
        <f t="shared" si="425"/>
        <v>1</v>
      </c>
      <c r="FH842" s="84">
        <f t="shared" si="423"/>
        <v>0</v>
      </c>
      <c r="FI842" s="84">
        <f t="shared" si="424"/>
        <v>1</v>
      </c>
      <c r="FJ842" s="83" t="s">
        <v>2909</v>
      </c>
    </row>
    <row r="843" spans="100:166" x14ac:dyDescent="0.25">
      <c r="CV843" s="84">
        <f t="shared" ca="1" si="426"/>
        <v>1</v>
      </c>
      <c r="CW843" s="58" t="str">
        <f>'Dark Powers of Dol Guldur'!W39</f>
        <v/>
      </c>
      <c r="DC843" s="84">
        <f t="shared" si="425"/>
        <v>1</v>
      </c>
      <c r="FH843" s="84">
        <f t="shared" si="423"/>
        <v>0</v>
      </c>
      <c r="FI843" s="84">
        <f t="shared" si="424"/>
        <v>1</v>
      </c>
      <c r="FJ843" s="83" t="s">
        <v>2910</v>
      </c>
    </row>
    <row r="844" spans="100:166" x14ac:dyDescent="0.25">
      <c r="CV844" s="84">
        <f t="shared" ca="1" si="426"/>
        <v>1</v>
      </c>
      <c r="CW844" s="58" t="str">
        <f>'Dark Powers of Dol Guldur'!W40</f>
        <v/>
      </c>
      <c r="DC844" s="84">
        <f t="shared" si="425"/>
        <v>1</v>
      </c>
      <c r="FH844" s="84">
        <f t="shared" si="423"/>
        <v>0</v>
      </c>
      <c r="FI844" s="84">
        <f t="shared" si="424"/>
        <v>1</v>
      </c>
      <c r="FJ844" s="83" t="s">
        <v>2911</v>
      </c>
    </row>
    <row r="845" spans="100:166" x14ac:dyDescent="0.25">
      <c r="CV845" s="84">
        <f t="shared" ca="1" si="426"/>
        <v>1</v>
      </c>
      <c r="CW845" s="58" t="str">
        <f>'Dark Powers of Dol Guldur'!W41</f>
        <v/>
      </c>
      <c r="DC845" s="84">
        <f t="shared" si="425"/>
        <v>1</v>
      </c>
      <c r="FH845" s="84">
        <f t="shared" si="423"/>
        <v>0</v>
      </c>
      <c r="FI845" s="84">
        <f t="shared" si="424"/>
        <v>1</v>
      </c>
    </row>
    <row r="846" spans="100:166" x14ac:dyDescent="0.25">
      <c r="CV846" s="84">
        <f t="shared" ca="1" si="426"/>
        <v>1</v>
      </c>
      <c r="CW846" s="58" t="str">
        <f>'Dark Powers of Dol Guldur'!W42</f>
        <v/>
      </c>
      <c r="DC846" s="84">
        <f t="shared" si="425"/>
        <v>1</v>
      </c>
      <c r="FH846" s="84">
        <f t="shared" si="423"/>
        <v>1</v>
      </c>
      <c r="FI846" s="84">
        <f t="shared" si="424"/>
        <v>1</v>
      </c>
      <c r="FJ846" s="83" t="s">
        <v>2912</v>
      </c>
    </row>
    <row r="847" spans="100:166" x14ac:dyDescent="0.25">
      <c r="CV847" s="84">
        <f t="shared" ca="1" si="426"/>
        <v>1</v>
      </c>
      <c r="CW847" s="58" t="str">
        <f>'Dark Powers of Dol Guldur'!W43</f>
        <v/>
      </c>
      <c r="DC847" s="84">
        <f t="shared" si="425"/>
        <v>1</v>
      </c>
      <c r="FH847" s="84">
        <f t="shared" si="423"/>
        <v>0</v>
      </c>
      <c r="FI847" s="84">
        <f t="shared" si="424"/>
        <v>1</v>
      </c>
      <c r="FJ847" s="83" t="s">
        <v>2913</v>
      </c>
    </row>
    <row r="848" spans="100:166" x14ac:dyDescent="0.25">
      <c r="CV848" s="84">
        <f t="shared" ca="1" si="426"/>
        <v>1</v>
      </c>
      <c r="CW848" s="58" t="str">
        <f>'Dark Powers of Dol Guldur'!W44</f>
        <v/>
      </c>
      <c r="DC848" s="84">
        <f t="shared" si="425"/>
        <v>1</v>
      </c>
      <c r="FH848" s="84">
        <f t="shared" si="423"/>
        <v>0</v>
      </c>
      <c r="FI848" s="84">
        <f t="shared" si="424"/>
        <v>1</v>
      </c>
      <c r="FJ848" s="83" t="s">
        <v>2914</v>
      </c>
    </row>
    <row r="849" spans="100:166" x14ac:dyDescent="0.25">
      <c r="CV849" s="84">
        <f t="shared" ca="1" si="426"/>
        <v>1</v>
      </c>
      <c r="CW849" s="58" t="str">
        <f>'Dark Powers of Dol Guldur'!W45</f>
        <v/>
      </c>
      <c r="DC849" s="84">
        <f t="shared" si="425"/>
        <v>1</v>
      </c>
      <c r="FH849" s="84">
        <f t="shared" si="423"/>
        <v>0</v>
      </c>
      <c r="FI849" s="84">
        <f t="shared" si="424"/>
        <v>1</v>
      </c>
      <c r="FJ849" s="83" t="s">
        <v>2915</v>
      </c>
    </row>
    <row r="850" spans="100:166" x14ac:dyDescent="0.25">
      <c r="CV850" s="84">
        <f t="shared" ca="1" si="426"/>
        <v>1</v>
      </c>
      <c r="CW850" s="58" t="str">
        <f>'Dark Powers of Dol Guldur'!W46</f>
        <v/>
      </c>
      <c r="DC850" s="84">
        <f t="shared" si="425"/>
        <v>1</v>
      </c>
      <c r="FH850" s="84">
        <f t="shared" si="423"/>
        <v>0</v>
      </c>
      <c r="FI850" s="84">
        <f t="shared" si="424"/>
        <v>1</v>
      </c>
      <c r="FJ850" s="83" t="str">
        <f>""</f>
        <v/>
      </c>
    </row>
    <row r="851" spans="100:166" x14ac:dyDescent="0.25">
      <c r="CV851" s="84">
        <f t="shared" ca="1" si="426"/>
        <v>1</v>
      </c>
      <c r="CW851" s="58" t="str">
        <f>'Dark Powers of Dol Guldur'!W47</f>
        <v/>
      </c>
      <c r="DC851" s="84">
        <f t="shared" si="425"/>
        <v>1</v>
      </c>
      <c r="FH851" s="84">
        <f t="shared" si="423"/>
        <v>1</v>
      </c>
      <c r="FI851" s="84">
        <f t="shared" si="424"/>
        <v>1</v>
      </c>
      <c r="FJ851" s="83" t="s">
        <v>2952</v>
      </c>
    </row>
    <row r="852" spans="100:166" x14ac:dyDescent="0.25">
      <c r="CV852" s="84">
        <f t="shared" ca="1" si="426"/>
        <v>1</v>
      </c>
      <c r="CW852" s="58" t="str">
        <f>'Dark Powers of Dol Guldur'!W48</f>
        <v/>
      </c>
      <c r="DC852" s="84">
        <f t="shared" si="425"/>
        <v>1</v>
      </c>
      <c r="FH852" s="84">
        <f t="shared" si="423"/>
        <v>0</v>
      </c>
      <c r="FI852" s="84">
        <f t="shared" si="424"/>
        <v>1</v>
      </c>
      <c r="FJ852" s="83" t="s">
        <v>2916</v>
      </c>
    </row>
    <row r="853" spans="100:166" x14ac:dyDescent="0.25">
      <c r="CV853" s="84">
        <f t="shared" ca="1" si="426"/>
        <v>1</v>
      </c>
      <c r="CW853" s="58" t="str">
        <f>'Dark Powers of Dol Guldur'!W49</f>
        <v/>
      </c>
      <c r="DC853" s="84">
        <f t="shared" si="425"/>
        <v>1</v>
      </c>
      <c r="FH853" s="84">
        <f t="shared" si="423"/>
        <v>0</v>
      </c>
      <c r="FI853" s="84">
        <f t="shared" si="424"/>
        <v>1</v>
      </c>
      <c r="FJ853" s="83" t="s">
        <v>2917</v>
      </c>
    </row>
    <row r="854" spans="100:166" x14ac:dyDescent="0.25">
      <c r="CV854" s="84">
        <f t="shared" ca="1" si="426"/>
        <v>1</v>
      </c>
      <c r="CW854" s="58" t="str">
        <f>'Dark Powers of Dol Guldur'!W50</f>
        <v/>
      </c>
      <c r="DC854" s="84">
        <f t="shared" si="425"/>
        <v>1</v>
      </c>
      <c r="FH854" s="84">
        <f t="shared" si="423"/>
        <v>0</v>
      </c>
      <c r="FI854" s="84">
        <f t="shared" si="424"/>
        <v>1</v>
      </c>
      <c r="FJ854" s="83" t="s">
        <v>2918</v>
      </c>
    </row>
    <row r="855" spans="100:166" x14ac:dyDescent="0.25">
      <c r="CV855" s="84">
        <f t="shared" ca="1" si="426"/>
        <v>1</v>
      </c>
      <c r="CW855" s="58" t="str">
        <f>'Dark Powers of Dol Guldur'!W51</f>
        <v/>
      </c>
      <c r="DC855" s="84">
        <f t="shared" si="425"/>
        <v>1</v>
      </c>
      <c r="FH855" s="84">
        <f t="shared" si="423"/>
        <v>0</v>
      </c>
      <c r="FI855" s="84">
        <f t="shared" si="424"/>
        <v>1</v>
      </c>
      <c r="FJ855" s="83" t="str">
        <f>""</f>
        <v/>
      </c>
    </row>
    <row r="856" spans="100:166" x14ac:dyDescent="0.25">
      <c r="CV856" s="84">
        <f t="shared" ca="1" si="426"/>
        <v>1</v>
      </c>
      <c r="CW856" s="58" t="str">
        <f>'Dark Powers of Dol Guldur'!W52</f>
        <v/>
      </c>
      <c r="DC856" s="84">
        <f t="shared" si="425"/>
        <v>1</v>
      </c>
      <c r="FH856" s="84">
        <f t="shared" si="423"/>
        <v>1</v>
      </c>
      <c r="FI856" s="84">
        <f t="shared" si="424"/>
        <v>1</v>
      </c>
      <c r="FJ856" s="83" t="s">
        <v>2919</v>
      </c>
    </row>
    <row r="857" spans="100:166" x14ac:dyDescent="0.25">
      <c r="CV857" s="84">
        <f t="shared" ca="1" si="426"/>
        <v>1</v>
      </c>
      <c r="CW857" s="58" t="str">
        <f>'Dark Powers of Dol Guldur'!W53</f>
        <v/>
      </c>
      <c r="DC857" s="84">
        <f t="shared" si="425"/>
        <v>1</v>
      </c>
      <c r="FH857" s="84">
        <f t="shared" si="423"/>
        <v>0</v>
      </c>
      <c r="FI857" s="84">
        <f t="shared" si="424"/>
        <v>1</v>
      </c>
      <c r="FJ857" s="83" t="s">
        <v>2920</v>
      </c>
    </row>
    <row r="858" spans="100:166" x14ac:dyDescent="0.25">
      <c r="CV858" s="84">
        <f t="shared" ca="1" si="426"/>
        <v>1</v>
      </c>
      <c r="CW858" s="58" t="str">
        <f>'Dark Powers of Dol Guldur'!W54</f>
        <v/>
      </c>
      <c r="DC858" s="84">
        <f t="shared" si="425"/>
        <v>1</v>
      </c>
      <c r="FH858" s="84">
        <f t="shared" si="423"/>
        <v>0</v>
      </c>
      <c r="FI858" s="84">
        <f t="shared" si="424"/>
        <v>1</v>
      </c>
      <c r="FJ858" s="83" t="s">
        <v>2921</v>
      </c>
    </row>
    <row r="859" spans="100:166" x14ac:dyDescent="0.25">
      <c r="CV859" s="84">
        <f t="shared" ca="1" si="426"/>
        <v>1</v>
      </c>
      <c r="CW859" s="58" t="str">
        <f>'Dark Powers of Dol Guldur'!W55</f>
        <v/>
      </c>
      <c r="DC859" s="84">
        <f t="shared" si="425"/>
        <v>1</v>
      </c>
      <c r="FH859" s="84">
        <f t="shared" si="423"/>
        <v>0</v>
      </c>
      <c r="FI859" s="84">
        <f t="shared" si="424"/>
        <v>1</v>
      </c>
      <c r="FJ859" s="83" t="s">
        <v>2922</v>
      </c>
    </row>
    <row r="860" spans="100:166" x14ac:dyDescent="0.25">
      <c r="CV860" s="84">
        <f t="shared" ca="1" si="426"/>
        <v>1</v>
      </c>
      <c r="CW860" s="58" t="str">
        <f>'Dark Powers of Dol Guldur'!W56</f>
        <v/>
      </c>
      <c r="DC860" s="84">
        <f t="shared" si="425"/>
        <v>1</v>
      </c>
      <c r="FH860" s="84">
        <f t="shared" si="423"/>
        <v>0</v>
      </c>
      <c r="FI860" s="84">
        <f t="shared" si="424"/>
        <v>1</v>
      </c>
      <c r="FJ860" s="83" t="s">
        <v>2923</v>
      </c>
    </row>
    <row r="861" spans="100:166" x14ac:dyDescent="0.25">
      <c r="CV861" s="84">
        <f t="shared" ca="1" si="426"/>
        <v>1</v>
      </c>
      <c r="CW861" s="58" t="str">
        <f>'Dark Powers of Dol Guldur'!W57</f>
        <v/>
      </c>
      <c r="DC861" s="84">
        <f t="shared" si="425"/>
        <v>1</v>
      </c>
      <c r="FH861" s="84">
        <f t="shared" si="423"/>
        <v>0</v>
      </c>
      <c r="FI861" s="84">
        <f t="shared" si="424"/>
        <v>1</v>
      </c>
      <c r="FJ861" s="83" t="str">
        <f>""</f>
        <v/>
      </c>
    </row>
    <row r="862" spans="100:166" x14ac:dyDescent="0.25">
      <c r="CV862" s="84">
        <f t="shared" ca="1" si="426"/>
        <v>1</v>
      </c>
      <c r="CW862" s="58" t="str">
        <f>'Dark Powers of Dol Guldur'!W58</f>
        <v/>
      </c>
      <c r="DC862" s="84">
        <f t="shared" si="425"/>
        <v>1</v>
      </c>
      <c r="FH862" s="84">
        <f t="shared" si="423"/>
        <v>1</v>
      </c>
      <c r="FI862" s="84">
        <f t="shared" si="424"/>
        <v>1</v>
      </c>
      <c r="FJ862" s="83" t="s">
        <v>2924</v>
      </c>
    </row>
    <row r="863" spans="100:166" x14ac:dyDescent="0.25">
      <c r="CV863" s="84">
        <f t="shared" ca="1" si="426"/>
        <v>1</v>
      </c>
      <c r="CW863" s="58" t="str">
        <f>'Dark Powers of Dol Guldur'!W59</f>
        <v/>
      </c>
      <c r="DC863" s="84">
        <f t="shared" si="425"/>
        <v>1</v>
      </c>
      <c r="FH863" s="84">
        <f t="shared" si="423"/>
        <v>0</v>
      </c>
      <c r="FI863" s="84">
        <f t="shared" si="424"/>
        <v>1</v>
      </c>
      <c r="FJ863" s="83" t="s">
        <v>2925</v>
      </c>
    </row>
    <row r="864" spans="100:166" x14ac:dyDescent="0.25">
      <c r="CV864" s="84">
        <f t="shared" ca="1" si="426"/>
        <v>1</v>
      </c>
      <c r="CW864" s="58" t="str">
        <f>'Dark Powers of Dol Guldur'!W60</f>
        <v/>
      </c>
      <c r="DC864" s="84">
        <f t="shared" si="425"/>
        <v>1</v>
      </c>
      <c r="FH864" s="84">
        <f t="shared" si="423"/>
        <v>0</v>
      </c>
      <c r="FI864" s="84">
        <f t="shared" si="424"/>
        <v>1</v>
      </c>
      <c r="FJ864" s="83" t="s">
        <v>2926</v>
      </c>
    </row>
    <row r="865" spans="100:166" x14ac:dyDescent="0.25">
      <c r="CV865" s="84">
        <f t="shared" ca="1" si="426"/>
        <v>1</v>
      </c>
      <c r="CW865" s="58" t="str">
        <f>'Dark Powers of Dol Guldur'!W61</f>
        <v/>
      </c>
      <c r="DC865" s="84">
        <f t="shared" si="425"/>
        <v>1</v>
      </c>
      <c r="FH865" s="84">
        <f t="shared" si="423"/>
        <v>0</v>
      </c>
      <c r="FI865" s="84">
        <f t="shared" si="424"/>
        <v>1</v>
      </c>
      <c r="FJ865" s="83" t="s">
        <v>2927</v>
      </c>
    </row>
    <row r="866" spans="100:166" x14ac:dyDescent="0.25">
      <c r="CV866" s="84">
        <f t="shared" ca="1" si="426"/>
        <v>1</v>
      </c>
      <c r="CW866" s="58" t="str">
        <f>'Dark Powers of Dol Guldur'!W62</f>
        <v/>
      </c>
      <c r="DC866" s="84">
        <f t="shared" si="425"/>
        <v>1</v>
      </c>
      <c r="FH866" s="84">
        <f t="shared" si="423"/>
        <v>0</v>
      </c>
      <c r="FI866" s="84">
        <f t="shared" si="424"/>
        <v>1</v>
      </c>
      <c r="FJ866" s="83" t="str">
        <f>""</f>
        <v/>
      </c>
    </row>
    <row r="867" spans="100:166" x14ac:dyDescent="0.25">
      <c r="CV867" s="84">
        <f t="shared" ca="1" si="426"/>
        <v>1</v>
      </c>
      <c r="CW867" s="58" t="str">
        <f>'Dark Powers of Dol Guldur'!W63</f>
        <v/>
      </c>
      <c r="DC867" s="84">
        <f t="shared" si="425"/>
        <v>1</v>
      </c>
      <c r="FH867" s="84">
        <f t="shared" si="423"/>
        <v>1</v>
      </c>
      <c r="FI867" s="84">
        <f t="shared" si="424"/>
        <v>1</v>
      </c>
      <c r="FJ867" s="83" t="s">
        <v>2928</v>
      </c>
    </row>
    <row r="868" spans="100:166" x14ac:dyDescent="0.25">
      <c r="CV868" s="84">
        <f t="shared" ca="1" si="426"/>
        <v>1</v>
      </c>
      <c r="CW868" s="58" t="str">
        <f>'Dark Powers of Dol Guldur'!W64</f>
        <v/>
      </c>
      <c r="DC868" s="84">
        <f t="shared" si="425"/>
        <v>1</v>
      </c>
      <c r="FH868" s="84">
        <f t="shared" si="423"/>
        <v>0</v>
      </c>
      <c r="FI868" s="84">
        <f t="shared" si="424"/>
        <v>1</v>
      </c>
      <c r="FJ868" s="83" t="s">
        <v>2929</v>
      </c>
    </row>
    <row r="869" spans="100:166" x14ac:dyDescent="0.25">
      <c r="CV869" s="84">
        <f t="shared" ca="1" si="426"/>
        <v>1</v>
      </c>
      <c r="CW869" s="58" t="str">
        <f>'Dark Powers of Dol Guldur'!W65</f>
        <v/>
      </c>
      <c r="DC869" s="84">
        <f t="shared" si="425"/>
        <v>1</v>
      </c>
      <c r="FH869" s="84">
        <f t="shared" si="423"/>
        <v>0</v>
      </c>
      <c r="FI869" s="84">
        <f t="shared" si="424"/>
        <v>1</v>
      </c>
      <c r="FJ869" s="83" t="str">
        <f>""</f>
        <v/>
      </c>
    </row>
    <row r="870" spans="100:166" x14ac:dyDescent="0.25">
      <c r="CV870" s="84">
        <f t="shared" ca="1" si="426"/>
        <v>1</v>
      </c>
      <c r="CW870" s="58" t="str">
        <f>'Dark Powers of Dol Guldur'!W66</f>
        <v/>
      </c>
      <c r="DC870" s="84">
        <f t="shared" si="425"/>
        <v>1</v>
      </c>
      <c r="FH870" s="84">
        <f t="shared" si="423"/>
        <v>1</v>
      </c>
      <c r="FI870" s="84">
        <f t="shared" si="424"/>
        <v>1</v>
      </c>
      <c r="FJ870" s="83" t="s">
        <v>2930</v>
      </c>
    </row>
    <row r="871" spans="100:166" x14ac:dyDescent="0.25">
      <c r="CV871" s="84">
        <f t="shared" ca="1" si="426"/>
        <v>1</v>
      </c>
      <c r="CW871" s="58" t="str">
        <f>'Dark Powers of Dol Guldur'!W67</f>
        <v/>
      </c>
      <c r="DC871" s="84">
        <f t="shared" si="425"/>
        <v>1</v>
      </c>
      <c r="FH871" s="84">
        <f t="shared" si="423"/>
        <v>0</v>
      </c>
      <c r="FI871" s="84">
        <f t="shared" si="424"/>
        <v>1</v>
      </c>
      <c r="FJ871" s="83" t="s">
        <v>2931</v>
      </c>
    </row>
    <row r="872" spans="100:166" x14ac:dyDescent="0.25">
      <c r="CV872" s="84">
        <f t="shared" ca="1" si="426"/>
        <v>1</v>
      </c>
      <c r="CW872" s="58" t="str">
        <f>'Dark Powers of Dol Guldur'!W68</f>
        <v/>
      </c>
      <c r="DC872" s="84">
        <f t="shared" si="425"/>
        <v>1</v>
      </c>
      <c r="FH872" s="84">
        <f t="shared" si="423"/>
        <v>0</v>
      </c>
      <c r="FI872" s="84">
        <f t="shared" si="424"/>
        <v>1</v>
      </c>
      <c r="FJ872" s="83" t="s">
        <v>2932</v>
      </c>
    </row>
    <row r="873" spans="100:166" x14ac:dyDescent="0.25">
      <c r="CV873" s="84">
        <f t="shared" ca="1" si="426"/>
        <v>1</v>
      </c>
      <c r="CW873" s="58" t="str">
        <f>'Dark Powers of Dol Guldur'!W69</f>
        <v/>
      </c>
      <c r="DC873" s="84">
        <f t="shared" si="425"/>
        <v>1</v>
      </c>
      <c r="FH873" s="84">
        <f t="shared" si="423"/>
        <v>0</v>
      </c>
      <c r="FI873" s="84">
        <f t="shared" si="424"/>
        <v>1</v>
      </c>
      <c r="FJ873" s="83" t="s">
        <v>2933</v>
      </c>
    </row>
    <row r="874" spans="100:166" x14ac:dyDescent="0.25">
      <c r="CV874" s="84">
        <f t="shared" ca="1" si="426"/>
        <v>1</v>
      </c>
      <c r="CW874" s="58" t="str">
        <f>'Dark Powers of Dol Guldur'!W70</f>
        <v/>
      </c>
      <c r="DC874" s="84">
        <f t="shared" si="425"/>
        <v>1</v>
      </c>
      <c r="FH874" s="84">
        <f t="shared" si="423"/>
        <v>0</v>
      </c>
      <c r="FI874" s="84">
        <f t="shared" si="424"/>
        <v>1</v>
      </c>
      <c r="FJ874" s="83" t="s">
        <v>2934</v>
      </c>
    </row>
    <row r="875" spans="100:166" x14ac:dyDescent="0.25">
      <c r="CV875" s="84">
        <f t="shared" ca="1" si="426"/>
        <v>1</v>
      </c>
      <c r="CW875" s="58" t="str">
        <f>'Dark Powers of Dol Guldur'!W71</f>
        <v/>
      </c>
      <c r="DC875" s="84">
        <f t="shared" si="425"/>
        <v>1</v>
      </c>
      <c r="FH875" s="84">
        <f t="shared" si="423"/>
        <v>0</v>
      </c>
      <c r="FI875" s="84">
        <f t="shared" si="424"/>
        <v>1</v>
      </c>
      <c r="FJ875" s="83" t="str">
        <f>""</f>
        <v/>
      </c>
    </row>
    <row r="876" spans="100:166" x14ac:dyDescent="0.25">
      <c r="CV876" s="84">
        <f t="shared" ca="1" si="426"/>
        <v>1</v>
      </c>
      <c r="CW876" s="58" t="str">
        <f>'Dark Powers of Dol Guldur'!W72</f>
        <v/>
      </c>
      <c r="DC876" s="84">
        <f t="shared" si="425"/>
        <v>1</v>
      </c>
      <c r="FH876" s="84">
        <f t="shared" si="423"/>
        <v>1</v>
      </c>
      <c r="FI876" s="84">
        <f t="shared" si="424"/>
        <v>1</v>
      </c>
      <c r="FJ876" s="83" t="s">
        <v>2935</v>
      </c>
    </row>
    <row r="877" spans="100:166" x14ac:dyDescent="0.25">
      <c r="CV877" s="84">
        <f t="shared" ca="1" si="426"/>
        <v>1</v>
      </c>
      <c r="CW877" s="58" t="str">
        <f>'Dark Powers of Dol Guldur'!W73</f>
        <v/>
      </c>
      <c r="DC877" s="84">
        <f t="shared" si="425"/>
        <v>1</v>
      </c>
      <c r="FH877" s="84">
        <f t="shared" si="423"/>
        <v>0</v>
      </c>
      <c r="FI877" s="84">
        <f t="shared" si="424"/>
        <v>1</v>
      </c>
      <c r="FJ877" s="83" t="s">
        <v>2936</v>
      </c>
    </row>
    <row r="878" spans="100:166" x14ac:dyDescent="0.25">
      <c r="CV878" s="84">
        <f t="shared" ca="1" si="426"/>
        <v>1</v>
      </c>
      <c r="CW878" s="58" t="str">
        <f>'Dark Powers of Dol Guldur'!W74</f>
        <v/>
      </c>
      <c r="DC878" s="84">
        <f t="shared" si="425"/>
        <v>1</v>
      </c>
      <c r="FH878" s="84">
        <f t="shared" si="423"/>
        <v>0</v>
      </c>
      <c r="FI878" s="84">
        <f t="shared" si="424"/>
        <v>1</v>
      </c>
      <c r="FJ878" s="83" t="s">
        <v>2937</v>
      </c>
    </row>
    <row r="879" spans="100:166" x14ac:dyDescent="0.25">
      <c r="CV879" s="84">
        <f t="shared" ca="1" si="426"/>
        <v>1</v>
      </c>
      <c r="CW879" s="58" t="str">
        <f>'Dark Powers of Dol Guldur'!W75</f>
        <v/>
      </c>
      <c r="DC879" s="84">
        <f t="shared" si="425"/>
        <v>1</v>
      </c>
      <c r="FH879" s="84">
        <f t="shared" si="423"/>
        <v>0</v>
      </c>
      <c r="FI879" s="84">
        <f t="shared" si="424"/>
        <v>1</v>
      </c>
      <c r="FJ879" s="83" t="s">
        <v>2938</v>
      </c>
    </row>
    <row r="880" spans="100:166" x14ac:dyDescent="0.25">
      <c r="CV880" s="84">
        <f t="shared" ca="1" si="426"/>
        <v>1</v>
      </c>
      <c r="CW880" s="58" t="str">
        <f>'Dark Powers of Dol Guldur'!W76</f>
        <v/>
      </c>
      <c r="DC880" s="84">
        <f t="shared" si="425"/>
        <v>1</v>
      </c>
      <c r="FH880" s="84">
        <f t="shared" si="423"/>
        <v>0</v>
      </c>
      <c r="FI880" s="84">
        <f t="shared" si="424"/>
        <v>1</v>
      </c>
      <c r="FJ880" s="83" t="str">
        <f>""</f>
        <v/>
      </c>
    </row>
    <row r="881" spans="100:166" x14ac:dyDescent="0.25">
      <c r="CV881" s="84">
        <f t="shared" ca="1" si="426"/>
        <v>1</v>
      </c>
      <c r="CW881" s="58" t="str">
        <f>'Dark Powers of Dol Guldur'!W77</f>
        <v/>
      </c>
      <c r="DC881" s="84">
        <f t="shared" si="425"/>
        <v>1</v>
      </c>
      <c r="FH881" s="84">
        <f t="shared" si="423"/>
        <v>1</v>
      </c>
      <c r="FI881" s="84">
        <f t="shared" si="424"/>
        <v>1</v>
      </c>
      <c r="FJ881" s="83" t="s">
        <v>2939</v>
      </c>
    </row>
    <row r="882" spans="100:166" x14ac:dyDescent="0.25">
      <c r="CV882" s="84">
        <f t="shared" ca="1" si="426"/>
        <v>1</v>
      </c>
      <c r="CW882" s="58" t="str">
        <f>'Dark Powers of Dol Guldur'!W78</f>
        <v/>
      </c>
      <c r="DC882" s="84">
        <f t="shared" si="425"/>
        <v>1</v>
      </c>
      <c r="FH882" s="84">
        <f t="shared" si="423"/>
        <v>0</v>
      </c>
      <c r="FI882" s="84">
        <f t="shared" si="424"/>
        <v>1</v>
      </c>
      <c r="FJ882" s="83" t="s">
        <v>2940</v>
      </c>
    </row>
    <row r="883" spans="100:166" x14ac:dyDescent="0.25">
      <c r="CV883" s="84">
        <f t="shared" ca="1" si="426"/>
        <v>1</v>
      </c>
      <c r="CW883" s="58" t="str">
        <f>'Dark Powers of Dol Guldur'!W79</f>
        <v/>
      </c>
      <c r="DC883" s="84">
        <f t="shared" si="425"/>
        <v>1</v>
      </c>
      <c r="FH883" s="84">
        <f t="shared" si="423"/>
        <v>0</v>
      </c>
      <c r="FI883" s="84">
        <f t="shared" si="424"/>
        <v>1</v>
      </c>
      <c r="FJ883" s="83" t="s">
        <v>2941</v>
      </c>
    </row>
    <row r="884" spans="100:166" x14ac:dyDescent="0.25">
      <c r="CV884" s="84">
        <f t="shared" ca="1" si="426"/>
        <v>1</v>
      </c>
      <c r="CW884" s="58" t="str">
        <f>'Dark Powers of Dol Guldur'!W80</f>
        <v/>
      </c>
      <c r="DC884" s="84">
        <f t="shared" si="425"/>
        <v>1</v>
      </c>
      <c r="FH884" s="84">
        <f t="shared" si="423"/>
        <v>0</v>
      </c>
      <c r="FI884" s="84">
        <f t="shared" si="424"/>
        <v>1</v>
      </c>
      <c r="FJ884" s="83" t="str">
        <f>""</f>
        <v/>
      </c>
    </row>
    <row r="885" spans="100:166" x14ac:dyDescent="0.25">
      <c r="CV885" s="84">
        <f t="shared" ca="1" si="426"/>
        <v>1</v>
      </c>
      <c r="CW885" s="84" t="str">
        <f>IF(CW887="","",CX885)</f>
        <v/>
      </c>
      <c r="CX885" s="59" t="s">
        <v>2352</v>
      </c>
      <c r="DC885" s="84">
        <f t="shared" si="425"/>
        <v>1</v>
      </c>
      <c r="FH885" s="84">
        <f t="shared" si="423"/>
        <v>1</v>
      </c>
      <c r="FI885" s="84">
        <f t="shared" si="424"/>
        <v>1</v>
      </c>
      <c r="FJ885" s="83" t="s">
        <v>2942</v>
      </c>
    </row>
    <row r="886" spans="100:166" x14ac:dyDescent="0.25">
      <c r="CV886" s="84">
        <f t="shared" ca="1" si="426"/>
        <v>1</v>
      </c>
      <c r="CW886" s="84" t="str">
        <f>IF(CW887="","",CX886)</f>
        <v/>
      </c>
      <c r="CX886" s="59" t="s">
        <v>546</v>
      </c>
      <c r="DC886" s="84">
        <f t="shared" si="425"/>
        <v>1</v>
      </c>
      <c r="FH886" s="84">
        <f t="shared" si="423"/>
        <v>0</v>
      </c>
      <c r="FI886" s="84">
        <f t="shared" si="424"/>
        <v>1</v>
      </c>
      <c r="FJ886" s="83" t="s">
        <v>2943</v>
      </c>
    </row>
    <row r="887" spans="100:166" x14ac:dyDescent="0.25">
      <c r="CV887" s="84">
        <f t="shared" ca="1" si="426"/>
        <v>1</v>
      </c>
      <c r="CW887" s="58" t="str">
        <f>'Dark Denizens of Mirkwood'!W3</f>
        <v/>
      </c>
      <c r="DC887" s="84">
        <f t="shared" si="425"/>
        <v>1</v>
      </c>
      <c r="FH887" s="84">
        <f t="shared" ref="FH887" si="427">IF(FJ887="",0,IF(COUNT(FIND(FJ887,$FK$1))=1,2,IF(FJ886="",1,0)))</f>
        <v>0</v>
      </c>
      <c r="FI887" s="84">
        <f t="shared" ref="FI887" si="428">IF(FH886=2,FI886+1,IF(FJ885="",FI886,IF(FI886-FI885=1,FI886+1,FI886)))</f>
        <v>1</v>
      </c>
      <c r="FJ887" s="83" t="s">
        <v>2944</v>
      </c>
    </row>
    <row r="888" spans="100:166" x14ac:dyDescent="0.25">
      <c r="CV888" s="84">
        <f t="shared" ca="1" si="426"/>
        <v>1</v>
      </c>
      <c r="CW888" s="58" t="str">
        <f>'Dark Denizens of Mirkwood'!W4</f>
        <v/>
      </c>
      <c r="DC888" s="84">
        <f t="shared" si="425"/>
        <v>1</v>
      </c>
      <c r="FH888" s="84">
        <f t="shared" ref="FH888:FH890" si="429">IF(FJ888="",0,IF(COUNT(FIND(FJ888,$FK$1))=1,2,IF(FJ887="",1,0)))</f>
        <v>0</v>
      </c>
      <c r="FI888" s="84">
        <f t="shared" ref="FI888:FI890" si="430">IF(FH887=2,FI887+1,IF(FJ886="",FI887,IF(FI887-FI886=1,FI887+1,FI887)))</f>
        <v>1</v>
      </c>
      <c r="FJ888" s="83" t="s">
        <v>2945</v>
      </c>
    </row>
    <row r="889" spans="100:166" x14ac:dyDescent="0.25">
      <c r="CV889" s="84">
        <f t="shared" ca="1" si="426"/>
        <v>1</v>
      </c>
      <c r="CW889" s="58" t="str">
        <f>'Dark Denizens of Mirkwood'!W5</f>
        <v/>
      </c>
      <c r="DC889" s="84">
        <f t="shared" si="425"/>
        <v>1</v>
      </c>
      <c r="FH889" s="84">
        <f t="shared" si="429"/>
        <v>0</v>
      </c>
      <c r="FI889" s="84">
        <f t="shared" si="430"/>
        <v>1</v>
      </c>
      <c r="FJ889" s="83" t="str">
        <f>""</f>
        <v/>
      </c>
    </row>
    <row r="890" spans="100:166" x14ac:dyDescent="0.25">
      <c r="CV890" s="84">
        <f t="shared" ca="1" si="426"/>
        <v>1</v>
      </c>
      <c r="CW890" s="58" t="str">
        <f>'Dark Denizens of Mirkwood'!W6</f>
        <v/>
      </c>
      <c r="DC890" s="84">
        <f t="shared" si="425"/>
        <v>1</v>
      </c>
      <c r="FH890" s="84">
        <f t="shared" si="429"/>
        <v>0</v>
      </c>
      <c r="FI890" s="84">
        <f t="shared" si="430"/>
        <v>1</v>
      </c>
    </row>
    <row r="891" spans="100:166" x14ac:dyDescent="0.25">
      <c r="CV891" s="84">
        <f t="shared" ca="1" si="426"/>
        <v>1</v>
      </c>
      <c r="CW891" s="58" t="str">
        <f>'Dark Denizens of Mirkwood'!W7</f>
        <v/>
      </c>
      <c r="DC891" s="84">
        <f t="shared" si="425"/>
        <v>1</v>
      </c>
    </row>
    <row r="892" spans="100:166" x14ac:dyDescent="0.25">
      <c r="CV892" s="84">
        <f t="shared" ca="1" si="426"/>
        <v>1</v>
      </c>
      <c r="CW892" s="58" t="str">
        <f>'Dark Denizens of Mirkwood'!W8</f>
        <v/>
      </c>
      <c r="DC892" s="84">
        <f t="shared" si="425"/>
        <v>1</v>
      </c>
    </row>
    <row r="893" spans="100:166" x14ac:dyDescent="0.25">
      <c r="CV893" s="84">
        <f t="shared" ca="1" si="426"/>
        <v>1</v>
      </c>
      <c r="CW893" s="58" t="str">
        <f>'Dark Denizens of Mirkwood'!W9</f>
        <v/>
      </c>
      <c r="DC893" s="84">
        <f t="shared" si="425"/>
        <v>1</v>
      </c>
    </row>
    <row r="894" spans="100:166" x14ac:dyDescent="0.25">
      <c r="CV894" s="84">
        <f t="shared" ca="1" si="426"/>
        <v>1</v>
      </c>
      <c r="CW894" s="58" t="str">
        <f>'Dark Denizens of Mirkwood'!W10</f>
        <v/>
      </c>
      <c r="DC894" s="84">
        <f t="shared" si="425"/>
        <v>1</v>
      </c>
    </row>
    <row r="895" spans="100:166" x14ac:dyDescent="0.25">
      <c r="CV895" s="84">
        <f t="shared" ca="1" si="426"/>
        <v>1</v>
      </c>
      <c r="CW895" s="58" t="str">
        <f>'Dark Denizens of Mirkwood'!W11</f>
        <v/>
      </c>
      <c r="DC895" s="84">
        <f t="shared" ref="DC895:DC941" si="431">IF(DD894=0,DC894,DC894+1)</f>
        <v>1</v>
      </c>
    </row>
    <row r="896" spans="100:166" x14ac:dyDescent="0.25">
      <c r="CV896" s="84">
        <f t="shared" ca="1" si="426"/>
        <v>1</v>
      </c>
      <c r="CW896" s="58" t="str">
        <f>'Dark Denizens of Mirkwood'!W12</f>
        <v/>
      </c>
      <c r="DC896" s="84">
        <f t="shared" si="431"/>
        <v>1</v>
      </c>
    </row>
    <row r="897" spans="100:107" x14ac:dyDescent="0.25">
      <c r="CV897" s="84">
        <f t="shared" ca="1" si="426"/>
        <v>1</v>
      </c>
      <c r="CW897" s="58" t="str">
        <f>'Dark Denizens of Mirkwood'!W13</f>
        <v/>
      </c>
      <c r="DC897" s="84">
        <f t="shared" si="431"/>
        <v>1</v>
      </c>
    </row>
    <row r="898" spans="100:107" x14ac:dyDescent="0.25">
      <c r="CV898" s="84">
        <f t="shared" ca="1" si="426"/>
        <v>1</v>
      </c>
      <c r="CW898" s="58" t="str">
        <f>'Dark Denizens of Mirkwood'!W14</f>
        <v/>
      </c>
      <c r="DC898" s="84">
        <f t="shared" si="431"/>
        <v>1</v>
      </c>
    </row>
    <row r="899" spans="100:107" x14ac:dyDescent="0.25">
      <c r="CV899" s="84">
        <f t="shared" ref="CV899:CV962" ca="1" si="432">IF(CW898="",CV898,CV898+1)</f>
        <v>1</v>
      </c>
      <c r="CW899" s="58" t="str">
        <f>'Dark Denizens of Mirkwood'!W15</f>
        <v/>
      </c>
      <c r="DC899" s="84">
        <f t="shared" si="431"/>
        <v>1</v>
      </c>
    </row>
    <row r="900" spans="100:107" x14ac:dyDescent="0.25">
      <c r="CV900" s="84">
        <f t="shared" ca="1" si="432"/>
        <v>1</v>
      </c>
      <c r="CW900" s="58" t="str">
        <f>'Dark Denizens of Mirkwood'!W16</f>
        <v/>
      </c>
      <c r="DC900" s="84">
        <f t="shared" si="431"/>
        <v>1</v>
      </c>
    </row>
    <row r="901" spans="100:107" x14ac:dyDescent="0.25">
      <c r="CV901" s="84">
        <f t="shared" ca="1" si="432"/>
        <v>1</v>
      </c>
      <c r="CW901" s="58" t="str">
        <f>'Dark Denizens of Mirkwood'!W17</f>
        <v/>
      </c>
      <c r="DC901" s="84">
        <f t="shared" si="431"/>
        <v>1</v>
      </c>
    </row>
    <row r="902" spans="100:107" x14ac:dyDescent="0.25">
      <c r="CV902" s="84">
        <f t="shared" ca="1" si="432"/>
        <v>1</v>
      </c>
      <c r="CW902" s="58" t="str">
        <f>'Dark Denizens of Mirkwood'!W18</f>
        <v/>
      </c>
      <c r="DC902" s="84">
        <f t="shared" si="431"/>
        <v>1</v>
      </c>
    </row>
    <row r="903" spans="100:107" x14ac:dyDescent="0.25">
      <c r="CV903" s="84">
        <f t="shared" ca="1" si="432"/>
        <v>1</v>
      </c>
      <c r="CW903" s="58" t="str">
        <f>'Dark Denizens of Mirkwood'!W19</f>
        <v/>
      </c>
      <c r="DC903" s="84">
        <f t="shared" si="431"/>
        <v>1</v>
      </c>
    </row>
    <row r="904" spans="100:107" x14ac:dyDescent="0.25">
      <c r="CV904" s="84">
        <f t="shared" ca="1" si="432"/>
        <v>1</v>
      </c>
      <c r="CW904" s="58" t="str">
        <f>'Dark Denizens of Mirkwood'!W20</f>
        <v/>
      </c>
      <c r="DC904" s="84">
        <f t="shared" si="431"/>
        <v>1</v>
      </c>
    </row>
    <row r="905" spans="100:107" x14ac:dyDescent="0.25">
      <c r="CV905" s="84">
        <f t="shared" ca="1" si="432"/>
        <v>1</v>
      </c>
      <c r="CW905" s="58" t="str">
        <f>'Dark Denizens of Mirkwood'!W21</f>
        <v/>
      </c>
      <c r="DC905" s="84">
        <f t="shared" si="431"/>
        <v>1</v>
      </c>
    </row>
    <row r="906" spans="100:107" x14ac:dyDescent="0.25">
      <c r="CV906" s="84">
        <f t="shared" ca="1" si="432"/>
        <v>1</v>
      </c>
      <c r="CW906" s="58" t="str">
        <f>'Dark Denizens of Mirkwood'!W22</f>
        <v/>
      </c>
      <c r="DC906" s="84">
        <f t="shared" si="431"/>
        <v>1</v>
      </c>
    </row>
    <row r="907" spans="100:107" x14ac:dyDescent="0.25">
      <c r="CV907" s="84">
        <f t="shared" ca="1" si="432"/>
        <v>1</v>
      </c>
      <c r="CW907" s="58" t="str">
        <f>'Dark Denizens of Mirkwood'!W23</f>
        <v/>
      </c>
      <c r="DC907" s="84">
        <f t="shared" si="431"/>
        <v>1</v>
      </c>
    </row>
    <row r="908" spans="100:107" x14ac:dyDescent="0.25">
      <c r="CV908" s="84">
        <f t="shared" ca="1" si="432"/>
        <v>1</v>
      </c>
      <c r="CW908" s="58" t="str">
        <f>'Dark Denizens of Mirkwood'!W24</f>
        <v/>
      </c>
      <c r="DC908" s="84">
        <f t="shared" si="431"/>
        <v>1</v>
      </c>
    </row>
    <row r="909" spans="100:107" x14ac:dyDescent="0.25">
      <c r="CV909" s="84">
        <f t="shared" ca="1" si="432"/>
        <v>1</v>
      </c>
      <c r="CW909" s="58" t="str">
        <f>'Dark Denizens of Mirkwood'!W25</f>
        <v/>
      </c>
      <c r="DC909" s="84">
        <f t="shared" si="431"/>
        <v>1</v>
      </c>
    </row>
    <row r="910" spans="100:107" x14ac:dyDescent="0.25">
      <c r="CV910" s="84">
        <f t="shared" ca="1" si="432"/>
        <v>1</v>
      </c>
      <c r="CW910" s="58" t="str">
        <f>'Dark Denizens of Mirkwood'!W26</f>
        <v/>
      </c>
      <c r="DC910" s="84">
        <f t="shared" si="431"/>
        <v>1</v>
      </c>
    </row>
    <row r="911" spans="100:107" x14ac:dyDescent="0.25">
      <c r="CV911" s="84">
        <f t="shared" ca="1" si="432"/>
        <v>1</v>
      </c>
      <c r="CW911" s="58" t="str">
        <f>'Dark Denizens of Mirkwood'!W27</f>
        <v/>
      </c>
      <c r="DC911" s="84">
        <f t="shared" si="431"/>
        <v>1</v>
      </c>
    </row>
    <row r="912" spans="100:107" x14ac:dyDescent="0.25">
      <c r="CV912" s="84">
        <f t="shared" ca="1" si="432"/>
        <v>1</v>
      </c>
      <c r="CW912" s="58" t="str">
        <f>'Dark Denizens of Mirkwood'!W28</f>
        <v/>
      </c>
      <c r="DC912" s="84">
        <f t="shared" si="431"/>
        <v>1</v>
      </c>
    </row>
    <row r="913" spans="100:107" x14ac:dyDescent="0.25">
      <c r="CV913" s="84">
        <f t="shared" ca="1" si="432"/>
        <v>1</v>
      </c>
      <c r="CW913" s="58" t="str">
        <f>'Dark Denizens of Mirkwood'!W29</f>
        <v/>
      </c>
      <c r="DC913" s="84">
        <f t="shared" si="431"/>
        <v>1</v>
      </c>
    </row>
    <row r="914" spans="100:107" x14ac:dyDescent="0.25">
      <c r="CV914" s="84">
        <f t="shared" ca="1" si="432"/>
        <v>1</v>
      </c>
      <c r="CW914" s="58" t="str">
        <f>'Dark Denizens of Mirkwood'!W30</f>
        <v/>
      </c>
      <c r="DC914" s="84">
        <f t="shared" si="431"/>
        <v>1</v>
      </c>
    </row>
    <row r="915" spans="100:107" x14ac:dyDescent="0.25">
      <c r="CV915" s="84">
        <f t="shared" ca="1" si="432"/>
        <v>1</v>
      </c>
      <c r="CW915" s="58" t="str">
        <f>'Dark Denizens of Mirkwood'!W31</f>
        <v/>
      </c>
      <c r="DC915" s="84">
        <f t="shared" si="431"/>
        <v>1</v>
      </c>
    </row>
    <row r="916" spans="100:107" x14ac:dyDescent="0.25">
      <c r="CV916" s="84">
        <f t="shared" ca="1" si="432"/>
        <v>1</v>
      </c>
      <c r="CW916" s="58" t="str">
        <f>'Dark Denizens of Mirkwood'!W32</f>
        <v/>
      </c>
      <c r="DC916" s="84">
        <f t="shared" si="431"/>
        <v>1</v>
      </c>
    </row>
    <row r="917" spans="100:107" x14ac:dyDescent="0.25">
      <c r="CV917" s="84">
        <f t="shared" ca="1" si="432"/>
        <v>1</v>
      </c>
      <c r="CW917" s="58" t="str">
        <f>'Dark Denizens of Mirkwood'!W33</f>
        <v/>
      </c>
      <c r="DC917" s="84">
        <f t="shared" si="431"/>
        <v>1</v>
      </c>
    </row>
    <row r="918" spans="100:107" x14ac:dyDescent="0.25">
      <c r="CV918" s="84">
        <f t="shared" ca="1" si="432"/>
        <v>1</v>
      </c>
      <c r="CW918" s="58" t="str">
        <f>'Dark Denizens of Mirkwood'!W34</f>
        <v/>
      </c>
      <c r="DC918" s="84">
        <f t="shared" si="431"/>
        <v>1</v>
      </c>
    </row>
    <row r="919" spans="100:107" x14ac:dyDescent="0.25">
      <c r="CV919" s="84">
        <f t="shared" ca="1" si="432"/>
        <v>1</v>
      </c>
      <c r="CW919" s="58" t="str">
        <f>'Dark Denizens of Mirkwood'!W35</f>
        <v/>
      </c>
      <c r="DC919" s="84">
        <f t="shared" si="431"/>
        <v>1</v>
      </c>
    </row>
    <row r="920" spans="100:107" x14ac:dyDescent="0.25">
      <c r="CV920" s="84">
        <f t="shared" ca="1" si="432"/>
        <v>1</v>
      </c>
      <c r="CW920" s="58" t="str">
        <f>'Dark Denizens of Mirkwood'!W36</f>
        <v/>
      </c>
      <c r="DC920" s="84">
        <f t="shared" si="431"/>
        <v>1</v>
      </c>
    </row>
    <row r="921" spans="100:107" x14ac:dyDescent="0.25">
      <c r="CV921" s="84">
        <f t="shared" ca="1" si="432"/>
        <v>1</v>
      </c>
      <c r="CW921" s="58" t="str">
        <f>'Dark Denizens of Mirkwood'!W37</f>
        <v/>
      </c>
      <c r="DC921" s="84">
        <f t="shared" si="431"/>
        <v>1</v>
      </c>
    </row>
    <row r="922" spans="100:107" x14ac:dyDescent="0.25">
      <c r="CV922" s="84">
        <f t="shared" ca="1" si="432"/>
        <v>1</v>
      </c>
      <c r="CW922" s="58" t="str">
        <f>'Dark Denizens of Mirkwood'!W38</f>
        <v/>
      </c>
      <c r="DC922" s="84">
        <f t="shared" si="431"/>
        <v>1</v>
      </c>
    </row>
    <row r="923" spans="100:107" x14ac:dyDescent="0.25">
      <c r="CV923" s="84">
        <f t="shared" ca="1" si="432"/>
        <v>1</v>
      </c>
      <c r="CW923" s="58" t="str">
        <f>'Dark Denizens of Mirkwood'!W39</f>
        <v/>
      </c>
      <c r="DC923" s="84">
        <f t="shared" si="431"/>
        <v>1</v>
      </c>
    </row>
    <row r="924" spans="100:107" x14ac:dyDescent="0.25">
      <c r="CV924" s="84">
        <f t="shared" ca="1" si="432"/>
        <v>1</v>
      </c>
      <c r="CW924" s="58" t="str">
        <f>'Dark Denizens of Mirkwood'!W40</f>
        <v/>
      </c>
      <c r="DC924" s="84">
        <f t="shared" si="431"/>
        <v>1</v>
      </c>
    </row>
    <row r="925" spans="100:107" x14ac:dyDescent="0.25">
      <c r="CV925" s="84">
        <f t="shared" ca="1" si="432"/>
        <v>1</v>
      </c>
      <c r="CW925" s="58" t="str">
        <f>'Dark Denizens of Mirkwood'!W41</f>
        <v/>
      </c>
      <c r="DC925" s="84">
        <f t="shared" si="431"/>
        <v>1</v>
      </c>
    </row>
    <row r="926" spans="100:107" x14ac:dyDescent="0.25">
      <c r="CV926" s="84">
        <f t="shared" ca="1" si="432"/>
        <v>1</v>
      </c>
      <c r="CW926" s="58" t="str">
        <f>'Dark Denizens of Mirkwood'!W42</f>
        <v/>
      </c>
      <c r="DC926" s="84">
        <f t="shared" si="431"/>
        <v>1</v>
      </c>
    </row>
    <row r="927" spans="100:107" x14ac:dyDescent="0.25">
      <c r="CV927" s="84">
        <f t="shared" ca="1" si="432"/>
        <v>1</v>
      </c>
      <c r="CW927" s="58" t="str">
        <f>'Dark Denizens of Mirkwood'!W43</f>
        <v/>
      </c>
      <c r="DC927" s="84">
        <f t="shared" si="431"/>
        <v>1</v>
      </c>
    </row>
    <row r="928" spans="100:107" x14ac:dyDescent="0.25">
      <c r="CV928" s="84">
        <f t="shared" ca="1" si="432"/>
        <v>1</v>
      </c>
      <c r="CW928" s="58" t="str">
        <f>'Dark Denizens of Mirkwood'!W44</f>
        <v/>
      </c>
      <c r="DC928" s="84">
        <f t="shared" si="431"/>
        <v>1</v>
      </c>
    </row>
    <row r="929" spans="100:107" x14ac:dyDescent="0.25">
      <c r="CV929" s="84">
        <f t="shared" ca="1" si="432"/>
        <v>1</v>
      </c>
      <c r="CW929" s="58" t="str">
        <f>'Dark Denizens of Mirkwood'!W45</f>
        <v/>
      </c>
      <c r="DC929" s="84">
        <f t="shared" si="431"/>
        <v>1</v>
      </c>
    </row>
    <row r="930" spans="100:107" x14ac:dyDescent="0.25">
      <c r="CV930" s="84">
        <f t="shared" ca="1" si="432"/>
        <v>1</v>
      </c>
      <c r="CW930" s="58" t="str">
        <f>'Dark Denizens of Mirkwood'!W46</f>
        <v/>
      </c>
      <c r="DC930" s="84">
        <f t="shared" si="431"/>
        <v>1</v>
      </c>
    </row>
    <row r="931" spans="100:107" x14ac:dyDescent="0.25">
      <c r="CV931" s="84">
        <f t="shared" ca="1" si="432"/>
        <v>1</v>
      </c>
      <c r="CW931" s="58" t="str">
        <f>'Dark Denizens of Mirkwood'!W47</f>
        <v/>
      </c>
      <c r="DC931" s="84">
        <f t="shared" si="431"/>
        <v>1</v>
      </c>
    </row>
    <row r="932" spans="100:107" x14ac:dyDescent="0.25">
      <c r="CV932" s="84">
        <f t="shared" ca="1" si="432"/>
        <v>1</v>
      </c>
      <c r="CW932" s="58" t="str">
        <f>'Dark Denizens of Mirkwood'!W48</f>
        <v/>
      </c>
      <c r="DC932" s="84">
        <f t="shared" si="431"/>
        <v>1</v>
      </c>
    </row>
    <row r="933" spans="100:107" x14ac:dyDescent="0.25">
      <c r="CV933" s="84">
        <f t="shared" ca="1" si="432"/>
        <v>1</v>
      </c>
      <c r="CW933" s="58" t="str">
        <f>'Dark Denizens of Mirkwood'!W49</f>
        <v/>
      </c>
      <c r="DC933" s="84">
        <f t="shared" si="431"/>
        <v>1</v>
      </c>
    </row>
    <row r="934" spans="100:107" x14ac:dyDescent="0.25">
      <c r="CV934" s="84">
        <f t="shared" ca="1" si="432"/>
        <v>1</v>
      </c>
      <c r="CW934" s="58" t="str">
        <f>'Dark Denizens of Mirkwood'!W50</f>
        <v/>
      </c>
      <c r="DC934" s="84">
        <f t="shared" si="431"/>
        <v>1</v>
      </c>
    </row>
    <row r="935" spans="100:107" x14ac:dyDescent="0.25">
      <c r="CV935" s="84">
        <f t="shared" ca="1" si="432"/>
        <v>1</v>
      </c>
      <c r="CW935" s="58" t="str">
        <f>'Dark Denizens of Mirkwood'!W51</f>
        <v/>
      </c>
      <c r="DC935" s="84">
        <f t="shared" si="431"/>
        <v>1</v>
      </c>
    </row>
    <row r="936" spans="100:107" x14ac:dyDescent="0.25">
      <c r="CV936" s="84">
        <f t="shared" ca="1" si="432"/>
        <v>1</v>
      </c>
      <c r="CW936" s="58" t="str">
        <f>'Dark Denizens of Mirkwood'!W52</f>
        <v/>
      </c>
      <c r="DC936" s="84">
        <f t="shared" si="431"/>
        <v>1</v>
      </c>
    </row>
    <row r="937" spans="100:107" x14ac:dyDescent="0.25">
      <c r="CV937" s="84">
        <f t="shared" ca="1" si="432"/>
        <v>1</v>
      </c>
      <c r="CW937" s="58" t="str">
        <f>'Dark Denizens of Mirkwood'!W53</f>
        <v/>
      </c>
      <c r="DC937" s="84">
        <f t="shared" si="431"/>
        <v>1</v>
      </c>
    </row>
    <row r="938" spans="100:107" x14ac:dyDescent="0.25">
      <c r="CV938" s="84">
        <f t="shared" ca="1" si="432"/>
        <v>1</v>
      </c>
      <c r="CW938" s="58" t="str">
        <f>'Dark Denizens of Mirkwood'!W54</f>
        <v/>
      </c>
      <c r="DC938" s="84">
        <f t="shared" si="431"/>
        <v>1</v>
      </c>
    </row>
    <row r="939" spans="100:107" x14ac:dyDescent="0.25">
      <c r="CV939" s="84">
        <f t="shared" ca="1" si="432"/>
        <v>1</v>
      </c>
      <c r="CW939" s="58" t="str">
        <f>'Dark Denizens of Mirkwood'!W55</f>
        <v/>
      </c>
      <c r="DC939" s="84">
        <f t="shared" si="431"/>
        <v>1</v>
      </c>
    </row>
    <row r="940" spans="100:107" x14ac:dyDescent="0.25">
      <c r="CV940" s="84">
        <f t="shared" ca="1" si="432"/>
        <v>1</v>
      </c>
      <c r="CW940" s="58" t="str">
        <f>'Dark Denizens of Mirkwood'!W56</f>
        <v/>
      </c>
      <c r="DC940" s="84">
        <f t="shared" si="431"/>
        <v>1</v>
      </c>
    </row>
    <row r="941" spans="100:107" x14ac:dyDescent="0.25">
      <c r="CV941" s="84">
        <f t="shared" ca="1" si="432"/>
        <v>1</v>
      </c>
      <c r="CW941" s="58" t="str">
        <f>'Dark Denizens of Mirkwood'!W57</f>
        <v/>
      </c>
      <c r="DC941" s="84">
        <f t="shared" si="431"/>
        <v>1</v>
      </c>
    </row>
    <row r="942" spans="100:107" x14ac:dyDescent="0.25">
      <c r="CV942" s="84">
        <f t="shared" ca="1" si="432"/>
        <v>1</v>
      </c>
      <c r="CW942" s="58" t="str">
        <f>'Dark Denizens of Mirkwood'!W58</f>
        <v/>
      </c>
    </row>
    <row r="943" spans="100:107" x14ac:dyDescent="0.25">
      <c r="CV943" s="84">
        <f t="shared" ca="1" si="432"/>
        <v>1</v>
      </c>
      <c r="CW943" s="58" t="str">
        <f>'Dark Denizens of Mirkwood'!W59</f>
        <v/>
      </c>
    </row>
    <row r="944" spans="100:107" x14ac:dyDescent="0.25">
      <c r="CV944" s="84">
        <f t="shared" ca="1" si="432"/>
        <v>1</v>
      </c>
      <c r="CW944" s="58" t="str">
        <f>'Dark Denizens of Mirkwood'!W60</f>
        <v/>
      </c>
    </row>
    <row r="945" spans="100:101" x14ac:dyDescent="0.25">
      <c r="CV945" s="84">
        <f t="shared" ca="1" si="432"/>
        <v>1</v>
      </c>
      <c r="CW945" s="58" t="str">
        <f>'Dark Denizens of Mirkwood'!W61</f>
        <v/>
      </c>
    </row>
    <row r="946" spans="100:101" x14ac:dyDescent="0.25">
      <c r="CV946" s="84">
        <f t="shared" ca="1" si="432"/>
        <v>1</v>
      </c>
      <c r="CW946" s="58" t="str">
        <f>'Dark Denizens of Mirkwood'!W62</f>
        <v/>
      </c>
    </row>
    <row r="947" spans="100:101" x14ac:dyDescent="0.25">
      <c r="CV947" s="84">
        <f t="shared" ca="1" si="432"/>
        <v>1</v>
      </c>
      <c r="CW947" s="58" t="str">
        <f>'Dark Denizens of Mirkwood'!W63</f>
        <v/>
      </c>
    </row>
    <row r="948" spans="100:101" x14ac:dyDescent="0.25">
      <c r="CV948" s="84">
        <f t="shared" ca="1" si="432"/>
        <v>1</v>
      </c>
      <c r="CW948" s="58" t="str">
        <f>'Dark Denizens of Mirkwood'!W64</f>
        <v/>
      </c>
    </row>
    <row r="949" spans="100:101" x14ac:dyDescent="0.25">
      <c r="CV949" s="84">
        <f t="shared" ca="1" si="432"/>
        <v>1</v>
      </c>
      <c r="CW949" s="58" t="str">
        <f>'Dark Denizens of Mirkwood'!W65</f>
        <v/>
      </c>
    </row>
    <row r="950" spans="100:101" x14ac:dyDescent="0.25">
      <c r="CV950" s="84">
        <f t="shared" ca="1" si="432"/>
        <v>1</v>
      </c>
      <c r="CW950" s="58" t="str">
        <f>'Dark Denizens of Mirkwood'!W66</f>
        <v/>
      </c>
    </row>
    <row r="951" spans="100:101" x14ac:dyDescent="0.25">
      <c r="CV951" s="84">
        <f t="shared" ca="1" si="432"/>
        <v>1</v>
      </c>
      <c r="CW951" s="58" t="str">
        <f>'Dark Denizens of Mirkwood'!W67</f>
        <v/>
      </c>
    </row>
    <row r="952" spans="100:101" x14ac:dyDescent="0.25">
      <c r="CV952" s="84">
        <f t="shared" ca="1" si="432"/>
        <v>1</v>
      </c>
      <c r="CW952" s="58" t="str">
        <f>'Dark Denizens of Mirkwood'!W68</f>
        <v/>
      </c>
    </row>
    <row r="953" spans="100:101" x14ac:dyDescent="0.25">
      <c r="CV953" s="84">
        <f t="shared" ca="1" si="432"/>
        <v>1</v>
      </c>
      <c r="CW953" s="58" t="str">
        <f>'Dark Denizens of Mirkwood'!W69</f>
        <v/>
      </c>
    </row>
    <row r="954" spans="100:101" x14ac:dyDescent="0.25">
      <c r="CV954" s="84">
        <f t="shared" ca="1" si="432"/>
        <v>1</v>
      </c>
      <c r="CW954" s="58" t="str">
        <f>'Dark Denizens of Mirkwood'!W70</f>
        <v/>
      </c>
    </row>
    <row r="955" spans="100:101" x14ac:dyDescent="0.25">
      <c r="CV955" s="84">
        <f t="shared" ca="1" si="432"/>
        <v>1</v>
      </c>
      <c r="CW955" s="58" t="str">
        <f>'Dark Denizens of Mirkwood'!W71</f>
        <v/>
      </c>
    </row>
    <row r="956" spans="100:101" x14ac:dyDescent="0.25">
      <c r="CV956" s="84">
        <f t="shared" ca="1" si="432"/>
        <v>1</v>
      </c>
      <c r="CW956" s="58" t="str">
        <f>'Dark Denizens of Mirkwood'!W72</f>
        <v/>
      </c>
    </row>
    <row r="957" spans="100:101" x14ac:dyDescent="0.25">
      <c r="CV957" s="84">
        <f t="shared" ca="1" si="432"/>
        <v>1</v>
      </c>
      <c r="CW957" s="58" t="str">
        <f>'Dark Denizens of Mirkwood'!W73</f>
        <v/>
      </c>
    </row>
    <row r="958" spans="100:101" x14ac:dyDescent="0.25">
      <c r="CV958" s="84">
        <f t="shared" ca="1" si="432"/>
        <v>1</v>
      </c>
      <c r="CW958" s="58" t="str">
        <f>'Dark Denizens of Mirkwood'!W74</f>
        <v/>
      </c>
    </row>
    <row r="959" spans="100:101" x14ac:dyDescent="0.25">
      <c r="CV959" s="84">
        <f t="shared" ca="1" si="432"/>
        <v>1</v>
      </c>
      <c r="CW959" s="58" t="str">
        <f>'Dark Denizens of Mirkwood'!W75</f>
        <v/>
      </c>
    </row>
    <row r="960" spans="100:101" x14ac:dyDescent="0.25">
      <c r="CV960" s="84">
        <f t="shared" ca="1" si="432"/>
        <v>1</v>
      </c>
      <c r="CW960" s="58" t="str">
        <f>'Dark Denizens of Mirkwood'!W76</f>
        <v/>
      </c>
    </row>
    <row r="961" spans="100:101" x14ac:dyDescent="0.25">
      <c r="CV961" s="84">
        <f t="shared" ca="1" si="432"/>
        <v>1</v>
      </c>
      <c r="CW961" s="58" t="str">
        <f>'Dark Denizens of Mirkwood'!W77</f>
        <v/>
      </c>
    </row>
    <row r="962" spans="100:101" x14ac:dyDescent="0.25">
      <c r="CV962" s="84">
        <f t="shared" ca="1" si="432"/>
        <v>1</v>
      </c>
      <c r="CW962" s="58" t="str">
        <f>'Dark Denizens of Mirkwood'!W78</f>
        <v/>
      </c>
    </row>
    <row r="963" spans="100:101" x14ac:dyDescent="0.25">
      <c r="CV963" s="84">
        <f t="shared" ref="CV963:CV965" ca="1" si="433">IF(CW962="",CV962,CV962+1)</f>
        <v>1</v>
      </c>
      <c r="CW963" s="58" t="str">
        <f>'Dark Denizens of Mirkwood'!W79</f>
        <v/>
      </c>
    </row>
    <row r="964" spans="100:101" x14ac:dyDescent="0.25">
      <c r="CV964" s="84">
        <f t="shared" ca="1" si="433"/>
        <v>1</v>
      </c>
      <c r="CW964" s="58" t="str">
        <f>'Dark Denizens of Mirkwood'!W80</f>
        <v/>
      </c>
    </row>
    <row r="965" spans="100:101" x14ac:dyDescent="0.25">
      <c r="CV965" s="84">
        <f t="shared" ca="1" si="433"/>
        <v>1</v>
      </c>
      <c r="CW965" s="84" t="str">
        <f>""</f>
        <v/>
      </c>
    </row>
  </sheetData>
  <sortState ref="EO1:FB965">
    <sortCondition ref="EO1"/>
  </sortState>
  <mergeCells count="1076">
    <mergeCell ref="CM157:CM172"/>
    <mergeCell ref="CN157:CN172"/>
    <mergeCell ref="CG157:CG172"/>
    <mergeCell ref="CH157:CH172"/>
    <mergeCell ref="CI157:CI172"/>
    <mergeCell ref="CJ157:CJ172"/>
    <mergeCell ref="CK157:CK172"/>
    <mergeCell ref="CL157:CL172"/>
    <mergeCell ref="CA157:CA172"/>
    <mergeCell ref="CB157:CB172"/>
    <mergeCell ref="CC157:CC172"/>
    <mergeCell ref="CD157:CD172"/>
    <mergeCell ref="CE157:CE172"/>
    <mergeCell ref="CF157:CF172"/>
    <mergeCell ref="BU157:BU172"/>
    <mergeCell ref="BV157:BV172"/>
    <mergeCell ref="BW157:BW172"/>
    <mergeCell ref="BX157:BX172"/>
    <mergeCell ref="BY157:BY172"/>
    <mergeCell ref="BZ157:BZ172"/>
    <mergeCell ref="AH157:AH172"/>
    <mergeCell ref="AI157:AI172"/>
    <mergeCell ref="AJ157:AJ172"/>
    <mergeCell ref="AK157:AK172"/>
    <mergeCell ref="AL157:AL172"/>
    <mergeCell ref="AM157:AM172"/>
    <mergeCell ref="BO157:BO172"/>
    <mergeCell ref="BP157:BP172"/>
    <mergeCell ref="BQ157:BQ172"/>
    <mergeCell ref="BR157:BR172"/>
    <mergeCell ref="BS157:BS172"/>
    <mergeCell ref="BT157:BT172"/>
    <mergeCell ref="BI157:BI172"/>
    <mergeCell ref="BJ157:BJ172"/>
    <mergeCell ref="BK157:BK172"/>
    <mergeCell ref="BL157:BL172"/>
    <mergeCell ref="BM157:BM172"/>
    <mergeCell ref="BN157:BN172"/>
    <mergeCell ref="BC157:BC172"/>
    <mergeCell ref="BD157:BD172"/>
    <mergeCell ref="BE157:BE172"/>
    <mergeCell ref="BF157:BF172"/>
    <mergeCell ref="BG157:BG172"/>
    <mergeCell ref="BH157:BH172"/>
    <mergeCell ref="AB157:AB172"/>
    <mergeCell ref="AC157:AC172"/>
    <mergeCell ref="AD157:AD172"/>
    <mergeCell ref="AE157:AE172"/>
    <mergeCell ref="AF157:AF172"/>
    <mergeCell ref="AG157:AG172"/>
    <mergeCell ref="V157:V172"/>
    <mergeCell ref="W157:W172"/>
    <mergeCell ref="X157:X172"/>
    <mergeCell ref="Y157:Y172"/>
    <mergeCell ref="Z157:Z172"/>
    <mergeCell ref="AA157:AA172"/>
    <mergeCell ref="P157:P172"/>
    <mergeCell ref="Q157:Q172"/>
    <mergeCell ref="R157:R172"/>
    <mergeCell ref="S157:S172"/>
    <mergeCell ref="T157:T172"/>
    <mergeCell ref="U157:U172"/>
    <mergeCell ref="J157:J172"/>
    <mergeCell ref="K157:K172"/>
    <mergeCell ref="L157:L172"/>
    <mergeCell ref="M157:M172"/>
    <mergeCell ref="N157:N172"/>
    <mergeCell ref="O157:O172"/>
    <mergeCell ref="CM138:CM153"/>
    <mergeCell ref="CN138:CN153"/>
    <mergeCell ref="B157:B172"/>
    <mergeCell ref="C157:C172"/>
    <mergeCell ref="D157:D172"/>
    <mergeCell ref="E157:E172"/>
    <mergeCell ref="F157:F172"/>
    <mergeCell ref="G157:G172"/>
    <mergeCell ref="H157:H172"/>
    <mergeCell ref="I157:I172"/>
    <mergeCell ref="CG138:CG153"/>
    <mergeCell ref="CH138:CH153"/>
    <mergeCell ref="CI138:CI153"/>
    <mergeCell ref="CJ138:CJ153"/>
    <mergeCell ref="CK138:CK153"/>
    <mergeCell ref="CL138:CL153"/>
    <mergeCell ref="CA138:CA153"/>
    <mergeCell ref="CB138:CB153"/>
    <mergeCell ref="CC138:CC153"/>
    <mergeCell ref="CD138:CD153"/>
    <mergeCell ref="CE138:CE153"/>
    <mergeCell ref="CF138:CF153"/>
    <mergeCell ref="BU138:BU153"/>
    <mergeCell ref="BV138:BV153"/>
    <mergeCell ref="BW138:BW153"/>
    <mergeCell ref="BX138:BX153"/>
    <mergeCell ref="BY138:BY153"/>
    <mergeCell ref="BZ138:BZ153"/>
    <mergeCell ref="BO138:BO153"/>
    <mergeCell ref="BP138:BP153"/>
    <mergeCell ref="BQ138:BQ153"/>
    <mergeCell ref="BR138:BR153"/>
    <mergeCell ref="BS138:BS153"/>
    <mergeCell ref="BT138:BT153"/>
    <mergeCell ref="BI138:BI153"/>
    <mergeCell ref="BJ138:BJ153"/>
    <mergeCell ref="BK138:BK153"/>
    <mergeCell ref="BL138:BL153"/>
    <mergeCell ref="BM138:BM153"/>
    <mergeCell ref="BN138:BN153"/>
    <mergeCell ref="BC138:BC153"/>
    <mergeCell ref="BD138:BD153"/>
    <mergeCell ref="BE138:BE153"/>
    <mergeCell ref="BF138:BF153"/>
    <mergeCell ref="BG138:BG153"/>
    <mergeCell ref="BH138:BH153"/>
    <mergeCell ref="AW138:AW153"/>
    <mergeCell ref="AX138:AX153"/>
    <mergeCell ref="AY138:AY153"/>
    <mergeCell ref="AZ138:AZ153"/>
    <mergeCell ref="BA138:BA153"/>
    <mergeCell ref="BB138:BB153"/>
    <mergeCell ref="AQ138:AQ153"/>
    <mergeCell ref="AR138:AR153"/>
    <mergeCell ref="AS138:AS153"/>
    <mergeCell ref="AT138:AT153"/>
    <mergeCell ref="AU138:AU172"/>
    <mergeCell ref="AV138:AV153"/>
    <mergeCell ref="AT157:AT172"/>
    <mergeCell ref="AV157:AV172"/>
    <mergeCell ref="AK138:AK153"/>
    <mergeCell ref="AL138:AL153"/>
    <mergeCell ref="AM138:AM153"/>
    <mergeCell ref="AN138:AN153"/>
    <mergeCell ref="AO138:AO153"/>
    <mergeCell ref="AP138:AP153"/>
    <mergeCell ref="AW157:AW172"/>
    <mergeCell ref="AX157:AX172"/>
    <mergeCell ref="AY157:AY172"/>
    <mergeCell ref="AZ157:AZ172"/>
    <mergeCell ref="BA157:BA172"/>
    <mergeCell ref="BB157:BB172"/>
    <mergeCell ref="AN157:AN172"/>
    <mergeCell ref="AO157:AO172"/>
    <mergeCell ref="AP157:AP172"/>
    <mergeCell ref="AQ157:AQ172"/>
    <mergeCell ref="AR157:AR172"/>
    <mergeCell ref="AS157:AS172"/>
    <mergeCell ref="AE138:AE153"/>
    <mergeCell ref="AF138:AF153"/>
    <mergeCell ref="AG138:AG153"/>
    <mergeCell ref="AH138:AH153"/>
    <mergeCell ref="AI138:AI153"/>
    <mergeCell ref="AJ138:AJ153"/>
    <mergeCell ref="Y138:Y153"/>
    <mergeCell ref="Z138:Z153"/>
    <mergeCell ref="AA138:AA153"/>
    <mergeCell ref="AB138:AB153"/>
    <mergeCell ref="AC138:AC153"/>
    <mergeCell ref="AD138:AD153"/>
    <mergeCell ref="S138:S153"/>
    <mergeCell ref="T138:T153"/>
    <mergeCell ref="U138:U153"/>
    <mergeCell ref="V138:V153"/>
    <mergeCell ref="W138:W153"/>
    <mergeCell ref="X138:X153"/>
    <mergeCell ref="M138:M153"/>
    <mergeCell ref="N138:N153"/>
    <mergeCell ref="O138:O153"/>
    <mergeCell ref="P138:P153"/>
    <mergeCell ref="Q138:Q153"/>
    <mergeCell ref="R138:R153"/>
    <mergeCell ref="G138:G153"/>
    <mergeCell ref="H138:H153"/>
    <mergeCell ref="I138:I153"/>
    <mergeCell ref="J138:J153"/>
    <mergeCell ref="K138:K153"/>
    <mergeCell ref="L138:L153"/>
    <mergeCell ref="BY101:BY135"/>
    <mergeCell ref="BZ101:BZ135"/>
    <mergeCell ref="BS101:BS135"/>
    <mergeCell ref="BT101:BT135"/>
    <mergeCell ref="A138:A172"/>
    <mergeCell ref="B138:B153"/>
    <mergeCell ref="C138:C153"/>
    <mergeCell ref="D138:D153"/>
    <mergeCell ref="E138:E153"/>
    <mergeCell ref="F138:F153"/>
    <mergeCell ref="BQ101:BQ135"/>
    <mergeCell ref="BR101:BR135"/>
    <mergeCell ref="AU101:AU135"/>
    <mergeCell ref="AV101:AV135"/>
    <mergeCell ref="AS101:AS135"/>
    <mergeCell ref="AT101:AT135"/>
    <mergeCell ref="AW101:AW135"/>
    <mergeCell ref="AX101:AX135"/>
    <mergeCell ref="AA101:AA135"/>
    <mergeCell ref="AB101:AB135"/>
    <mergeCell ref="A101:A135"/>
    <mergeCell ref="B101:B135"/>
    <mergeCell ref="C101:C135"/>
    <mergeCell ref="D101:D135"/>
    <mergeCell ref="E101:E135"/>
    <mergeCell ref="L101:L135"/>
    <mergeCell ref="F101:F135"/>
    <mergeCell ref="G101:G135"/>
    <mergeCell ref="H101:H135"/>
    <mergeCell ref="I101:I135"/>
    <mergeCell ref="J101:J135"/>
    <mergeCell ref="K101:K135"/>
    <mergeCell ref="Q101:Q135"/>
    <mergeCell ref="R101:R135"/>
    <mergeCell ref="S101:S135"/>
    <mergeCell ref="T101:T135"/>
    <mergeCell ref="M101:M135"/>
    <mergeCell ref="N101:N135"/>
    <mergeCell ref="O101:O135"/>
    <mergeCell ref="P101:P135"/>
    <mergeCell ref="BP68:BQ68"/>
    <mergeCell ref="BR68:BS68"/>
    <mergeCell ref="BX68:BY68"/>
    <mergeCell ref="BZ68:CA68"/>
    <mergeCell ref="CB68:CC68"/>
    <mergeCell ref="CD68:CN68"/>
    <mergeCell ref="AF68:AG68"/>
    <mergeCell ref="AH68:AI68"/>
    <mergeCell ref="AJ68:AT68"/>
    <mergeCell ref="AU68:BG68"/>
    <mergeCell ref="BH68:BL68"/>
    <mergeCell ref="BM68:BO68"/>
    <mergeCell ref="A68:M68"/>
    <mergeCell ref="N68:R68"/>
    <mergeCell ref="S68:U68"/>
    <mergeCell ref="V68:W68"/>
    <mergeCell ref="X68:Y68"/>
    <mergeCell ref="AD68:AE68"/>
    <mergeCell ref="BP67:BQ67"/>
    <mergeCell ref="BR67:BS67"/>
    <mergeCell ref="BX67:BY67"/>
    <mergeCell ref="BZ67:CA67"/>
    <mergeCell ref="CB67:CC67"/>
    <mergeCell ref="CD67:CN67"/>
    <mergeCell ref="AF67:AG67"/>
    <mergeCell ref="AH67:AI67"/>
    <mergeCell ref="AJ67:AT67"/>
    <mergeCell ref="AU67:BG67"/>
    <mergeCell ref="BH67:BL67"/>
    <mergeCell ref="BM67:BO67"/>
    <mergeCell ref="A67:M67"/>
    <mergeCell ref="N67:R67"/>
    <mergeCell ref="S67:U67"/>
    <mergeCell ref="V67:W67"/>
    <mergeCell ref="X67:Y67"/>
    <mergeCell ref="AD67:AE67"/>
    <mergeCell ref="BP66:BQ66"/>
    <mergeCell ref="BR66:BS66"/>
    <mergeCell ref="BX66:BY66"/>
    <mergeCell ref="BZ66:CA66"/>
    <mergeCell ref="CB66:CC66"/>
    <mergeCell ref="CD66:CN66"/>
    <mergeCell ref="AF66:AG66"/>
    <mergeCell ref="AH66:AI66"/>
    <mergeCell ref="AJ66:AT66"/>
    <mergeCell ref="AU66:BG66"/>
    <mergeCell ref="BH66:BL66"/>
    <mergeCell ref="BM66:BO66"/>
    <mergeCell ref="A66:M66"/>
    <mergeCell ref="N66:R66"/>
    <mergeCell ref="S66:U66"/>
    <mergeCell ref="V66:W66"/>
    <mergeCell ref="X66:Y66"/>
    <mergeCell ref="AD66:AE66"/>
    <mergeCell ref="BP65:BQ65"/>
    <mergeCell ref="BR65:BS65"/>
    <mergeCell ref="BX65:BY65"/>
    <mergeCell ref="BZ65:CA65"/>
    <mergeCell ref="CB65:CC65"/>
    <mergeCell ref="CD65:CN65"/>
    <mergeCell ref="AF65:AG65"/>
    <mergeCell ref="AH65:AI65"/>
    <mergeCell ref="AJ65:AT65"/>
    <mergeCell ref="AU65:BG65"/>
    <mergeCell ref="BH65:BL65"/>
    <mergeCell ref="BM65:BO65"/>
    <mergeCell ref="A65:M65"/>
    <mergeCell ref="N65:R65"/>
    <mergeCell ref="S65:U65"/>
    <mergeCell ref="V65:W65"/>
    <mergeCell ref="X65:Y65"/>
    <mergeCell ref="AD65:AE65"/>
    <mergeCell ref="BP64:BQ64"/>
    <mergeCell ref="BR64:BS64"/>
    <mergeCell ref="BX64:BY64"/>
    <mergeCell ref="BZ64:CA64"/>
    <mergeCell ref="CB64:CC64"/>
    <mergeCell ref="CD64:CN64"/>
    <mergeCell ref="AF64:AG64"/>
    <mergeCell ref="AH64:AI64"/>
    <mergeCell ref="AJ64:AT64"/>
    <mergeCell ref="AU64:BG64"/>
    <mergeCell ref="BH64:BL64"/>
    <mergeCell ref="BM64:BO64"/>
    <mergeCell ref="A64:M64"/>
    <mergeCell ref="N64:R64"/>
    <mergeCell ref="S64:U64"/>
    <mergeCell ref="V64:W64"/>
    <mergeCell ref="X64:Y64"/>
    <mergeCell ref="AD64:AE64"/>
    <mergeCell ref="BP63:BQ63"/>
    <mergeCell ref="BR63:BS63"/>
    <mergeCell ref="BX63:BY63"/>
    <mergeCell ref="BZ63:CA63"/>
    <mergeCell ref="CB63:CC63"/>
    <mergeCell ref="CD63:CN63"/>
    <mergeCell ref="AF63:AG63"/>
    <mergeCell ref="AH63:AI63"/>
    <mergeCell ref="AJ63:AT63"/>
    <mergeCell ref="AU63:BG63"/>
    <mergeCell ref="BH63:BL63"/>
    <mergeCell ref="BM63:BO63"/>
    <mergeCell ref="A63:M63"/>
    <mergeCell ref="N63:R63"/>
    <mergeCell ref="S63:U63"/>
    <mergeCell ref="V63:W63"/>
    <mergeCell ref="X63:Y63"/>
    <mergeCell ref="AD63:AE63"/>
    <mergeCell ref="BP62:BQ62"/>
    <mergeCell ref="BR62:BS62"/>
    <mergeCell ref="BX62:BY62"/>
    <mergeCell ref="BZ62:CA62"/>
    <mergeCell ref="CB62:CC62"/>
    <mergeCell ref="CD62:CN62"/>
    <mergeCell ref="AF62:AG62"/>
    <mergeCell ref="AH62:AI62"/>
    <mergeCell ref="AJ62:AT62"/>
    <mergeCell ref="AU62:BG62"/>
    <mergeCell ref="BH62:BL62"/>
    <mergeCell ref="BM62:BO62"/>
    <mergeCell ref="A62:M62"/>
    <mergeCell ref="N62:R62"/>
    <mergeCell ref="S62:U62"/>
    <mergeCell ref="V62:W62"/>
    <mergeCell ref="X62:Y62"/>
    <mergeCell ref="AD62:AE62"/>
    <mergeCell ref="BP61:BQ61"/>
    <mergeCell ref="BR61:BS61"/>
    <mergeCell ref="BX61:BY61"/>
    <mergeCell ref="BZ61:CA61"/>
    <mergeCell ref="CB61:CC61"/>
    <mergeCell ref="CD61:CN61"/>
    <mergeCell ref="AF61:AG61"/>
    <mergeCell ref="AH61:AI61"/>
    <mergeCell ref="AJ61:AT61"/>
    <mergeCell ref="AU61:BG61"/>
    <mergeCell ref="BH61:BL61"/>
    <mergeCell ref="BM61:BO61"/>
    <mergeCell ref="A61:M61"/>
    <mergeCell ref="N61:R61"/>
    <mergeCell ref="S61:U61"/>
    <mergeCell ref="V61:W61"/>
    <mergeCell ref="X61:Y61"/>
    <mergeCell ref="AD61:AE61"/>
    <mergeCell ref="BP60:BQ60"/>
    <mergeCell ref="BR60:BS60"/>
    <mergeCell ref="BX60:BY60"/>
    <mergeCell ref="BZ60:CA60"/>
    <mergeCell ref="CB60:CC60"/>
    <mergeCell ref="CD60:CN60"/>
    <mergeCell ref="AF60:AG60"/>
    <mergeCell ref="AH60:AI60"/>
    <mergeCell ref="AJ60:AT60"/>
    <mergeCell ref="AU60:BG60"/>
    <mergeCell ref="BH60:BL60"/>
    <mergeCell ref="BM60:BO60"/>
    <mergeCell ref="A60:M60"/>
    <mergeCell ref="N60:R60"/>
    <mergeCell ref="S60:U60"/>
    <mergeCell ref="V60:W60"/>
    <mergeCell ref="X60:Y60"/>
    <mergeCell ref="AD60:AE60"/>
    <mergeCell ref="BP59:BQ59"/>
    <mergeCell ref="BR59:BS59"/>
    <mergeCell ref="BX59:BY59"/>
    <mergeCell ref="BZ59:CA59"/>
    <mergeCell ref="CB59:CC59"/>
    <mergeCell ref="CD59:CN59"/>
    <mergeCell ref="AF59:AG59"/>
    <mergeCell ref="AH59:AI59"/>
    <mergeCell ref="AJ59:AT59"/>
    <mergeCell ref="AU59:BG59"/>
    <mergeCell ref="BH59:BL59"/>
    <mergeCell ref="BM59:BO59"/>
    <mergeCell ref="A59:M59"/>
    <mergeCell ref="N59:R59"/>
    <mergeCell ref="S59:U59"/>
    <mergeCell ref="V59:W59"/>
    <mergeCell ref="X59:Y59"/>
    <mergeCell ref="AD59:AE59"/>
    <mergeCell ref="BP58:BQ58"/>
    <mergeCell ref="BR58:BS58"/>
    <mergeCell ref="BX58:BY58"/>
    <mergeCell ref="BZ58:CA58"/>
    <mergeCell ref="CB58:CC58"/>
    <mergeCell ref="CD58:CN58"/>
    <mergeCell ref="AF58:AG58"/>
    <mergeCell ref="AH58:AI58"/>
    <mergeCell ref="AJ58:AT58"/>
    <mergeCell ref="AU58:BG58"/>
    <mergeCell ref="BH58:BL58"/>
    <mergeCell ref="BM58:BO58"/>
    <mergeCell ref="A58:M58"/>
    <mergeCell ref="N58:R58"/>
    <mergeCell ref="S58:U58"/>
    <mergeCell ref="V58:W58"/>
    <mergeCell ref="X58:Y58"/>
    <mergeCell ref="AD58:AE58"/>
    <mergeCell ref="BP57:BQ57"/>
    <mergeCell ref="BR57:BS57"/>
    <mergeCell ref="BX57:BY57"/>
    <mergeCell ref="BZ57:CA57"/>
    <mergeCell ref="CB57:CC57"/>
    <mergeCell ref="CD57:CN57"/>
    <mergeCell ref="AF57:AG57"/>
    <mergeCell ref="AH57:AI57"/>
    <mergeCell ref="AJ57:AT57"/>
    <mergeCell ref="AU57:BG57"/>
    <mergeCell ref="BH57:BL57"/>
    <mergeCell ref="BM57:BO57"/>
    <mergeCell ref="A57:M57"/>
    <mergeCell ref="N57:R57"/>
    <mergeCell ref="S57:U57"/>
    <mergeCell ref="V57:W57"/>
    <mergeCell ref="X57:Y57"/>
    <mergeCell ref="AD57:AE57"/>
    <mergeCell ref="BP56:BQ56"/>
    <mergeCell ref="BR56:BS56"/>
    <mergeCell ref="BX56:BY56"/>
    <mergeCell ref="BZ56:CA56"/>
    <mergeCell ref="CB56:CC56"/>
    <mergeCell ref="CD56:CN56"/>
    <mergeCell ref="AF56:AG56"/>
    <mergeCell ref="AH56:AI56"/>
    <mergeCell ref="AJ56:AT56"/>
    <mergeCell ref="AU56:BG56"/>
    <mergeCell ref="BH56:BL56"/>
    <mergeCell ref="BM56:BO56"/>
    <mergeCell ref="A56:M56"/>
    <mergeCell ref="N56:R56"/>
    <mergeCell ref="S56:U56"/>
    <mergeCell ref="V56:W56"/>
    <mergeCell ref="X56:Y56"/>
    <mergeCell ref="AD56:AE56"/>
    <mergeCell ref="BP55:BQ55"/>
    <mergeCell ref="BR55:BS55"/>
    <mergeCell ref="BX55:BY55"/>
    <mergeCell ref="BZ55:CA55"/>
    <mergeCell ref="CB55:CC55"/>
    <mergeCell ref="CD55:CN55"/>
    <mergeCell ref="AF55:AG55"/>
    <mergeCell ref="AH55:AI55"/>
    <mergeCell ref="AJ55:AT55"/>
    <mergeCell ref="AU55:BG55"/>
    <mergeCell ref="BH55:BL55"/>
    <mergeCell ref="BM55:BO55"/>
    <mergeCell ref="A55:M55"/>
    <mergeCell ref="N55:R55"/>
    <mergeCell ref="S55:U55"/>
    <mergeCell ref="V55:W55"/>
    <mergeCell ref="X55:Y55"/>
    <mergeCell ref="AD55:AE55"/>
    <mergeCell ref="BP54:BQ54"/>
    <mergeCell ref="BR54:BS54"/>
    <mergeCell ref="BX54:BY54"/>
    <mergeCell ref="BZ54:CA54"/>
    <mergeCell ref="CB54:CC54"/>
    <mergeCell ref="CD54:CN54"/>
    <mergeCell ref="AF54:AG54"/>
    <mergeCell ref="AH54:AI54"/>
    <mergeCell ref="AJ54:AT54"/>
    <mergeCell ref="AU54:BG54"/>
    <mergeCell ref="BH54:BL54"/>
    <mergeCell ref="BM54:BO54"/>
    <mergeCell ref="A54:M54"/>
    <mergeCell ref="N54:R54"/>
    <mergeCell ref="S54:U54"/>
    <mergeCell ref="V54:W54"/>
    <mergeCell ref="X54:Y54"/>
    <mergeCell ref="AD54:AE54"/>
    <mergeCell ref="BP53:BQ53"/>
    <mergeCell ref="BR53:BS53"/>
    <mergeCell ref="BX53:BY53"/>
    <mergeCell ref="BZ53:CA53"/>
    <mergeCell ref="CB53:CC53"/>
    <mergeCell ref="CD53:CN53"/>
    <mergeCell ref="AF53:AG53"/>
    <mergeCell ref="AH53:AI53"/>
    <mergeCell ref="AJ53:AT53"/>
    <mergeCell ref="AU53:BG53"/>
    <mergeCell ref="BH53:BL53"/>
    <mergeCell ref="BM53:BO53"/>
    <mergeCell ref="A53:M53"/>
    <mergeCell ref="N53:R53"/>
    <mergeCell ref="S53:U53"/>
    <mergeCell ref="V53:W53"/>
    <mergeCell ref="X53:Y53"/>
    <mergeCell ref="AD53:AE53"/>
    <mergeCell ref="BP52:BQ52"/>
    <mergeCell ref="BR52:BS52"/>
    <mergeCell ref="BX52:BY52"/>
    <mergeCell ref="BZ52:CA52"/>
    <mergeCell ref="CB52:CC52"/>
    <mergeCell ref="CD52:CN52"/>
    <mergeCell ref="AF52:AG52"/>
    <mergeCell ref="AH52:AI52"/>
    <mergeCell ref="AJ52:AT52"/>
    <mergeCell ref="AU52:BG52"/>
    <mergeCell ref="BH52:BL52"/>
    <mergeCell ref="BM52:BO52"/>
    <mergeCell ref="A52:M52"/>
    <mergeCell ref="N52:R52"/>
    <mergeCell ref="S52:U52"/>
    <mergeCell ref="V52:W52"/>
    <mergeCell ref="X52:Y52"/>
    <mergeCell ref="AD52:AE52"/>
    <mergeCell ref="BP51:BQ51"/>
    <mergeCell ref="BR51:BS51"/>
    <mergeCell ref="BX51:BY51"/>
    <mergeCell ref="BZ51:CA51"/>
    <mergeCell ref="CB51:CC51"/>
    <mergeCell ref="CD51:CN51"/>
    <mergeCell ref="AF51:AG51"/>
    <mergeCell ref="AH51:AI51"/>
    <mergeCell ref="AJ51:AT51"/>
    <mergeCell ref="AU51:BG51"/>
    <mergeCell ref="BH51:BL51"/>
    <mergeCell ref="BM51:BO51"/>
    <mergeCell ref="A51:M51"/>
    <mergeCell ref="N51:R51"/>
    <mergeCell ref="S51:U51"/>
    <mergeCell ref="V51:W51"/>
    <mergeCell ref="X51:Y51"/>
    <mergeCell ref="AD51:AE51"/>
    <mergeCell ref="BP50:BQ50"/>
    <mergeCell ref="BR50:BS50"/>
    <mergeCell ref="BX50:BY50"/>
    <mergeCell ref="BZ50:CA50"/>
    <mergeCell ref="CB50:CC50"/>
    <mergeCell ref="CD50:CN50"/>
    <mergeCell ref="AF50:AG50"/>
    <mergeCell ref="AH50:AI50"/>
    <mergeCell ref="AJ50:AT50"/>
    <mergeCell ref="AU50:BG50"/>
    <mergeCell ref="BH50:BL50"/>
    <mergeCell ref="BM50:BO50"/>
    <mergeCell ref="A50:M50"/>
    <mergeCell ref="N50:R50"/>
    <mergeCell ref="S50:U50"/>
    <mergeCell ref="V50:W50"/>
    <mergeCell ref="X50:Y50"/>
    <mergeCell ref="AD50:AE50"/>
    <mergeCell ref="BP49:BQ49"/>
    <mergeCell ref="BR49:BS49"/>
    <mergeCell ref="BX49:BY49"/>
    <mergeCell ref="BZ49:CA49"/>
    <mergeCell ref="CB49:CC49"/>
    <mergeCell ref="CD49:CN49"/>
    <mergeCell ref="AF49:AG49"/>
    <mergeCell ref="AH49:AI49"/>
    <mergeCell ref="AJ49:AT49"/>
    <mergeCell ref="AU49:BG49"/>
    <mergeCell ref="BH49:BL49"/>
    <mergeCell ref="BM49:BO49"/>
    <mergeCell ref="A49:M49"/>
    <mergeCell ref="N49:R49"/>
    <mergeCell ref="S49:U49"/>
    <mergeCell ref="V49:W49"/>
    <mergeCell ref="X49:Y49"/>
    <mergeCell ref="AD49:AE49"/>
    <mergeCell ref="BP48:BQ48"/>
    <mergeCell ref="BR48:BS48"/>
    <mergeCell ref="BX48:BY48"/>
    <mergeCell ref="BZ48:CA48"/>
    <mergeCell ref="CB48:CC48"/>
    <mergeCell ref="CD48:CN48"/>
    <mergeCell ref="AF48:AG48"/>
    <mergeCell ref="AH48:AI48"/>
    <mergeCell ref="AJ48:AT48"/>
    <mergeCell ref="AU48:BG48"/>
    <mergeCell ref="BH48:BL48"/>
    <mergeCell ref="BM48:BO48"/>
    <mergeCell ref="A48:M48"/>
    <mergeCell ref="N48:R48"/>
    <mergeCell ref="S48:U48"/>
    <mergeCell ref="V48:W48"/>
    <mergeCell ref="X48:Y48"/>
    <mergeCell ref="AD48:AE48"/>
    <mergeCell ref="BP47:BQ47"/>
    <mergeCell ref="BR47:BS47"/>
    <mergeCell ref="BX47:BY47"/>
    <mergeCell ref="BZ47:CA47"/>
    <mergeCell ref="CB47:CC47"/>
    <mergeCell ref="CD47:CN47"/>
    <mergeCell ref="AF47:AG47"/>
    <mergeCell ref="AH47:AI47"/>
    <mergeCell ref="AJ47:AT47"/>
    <mergeCell ref="AU47:BG47"/>
    <mergeCell ref="BH47:BL47"/>
    <mergeCell ref="BM47:BO47"/>
    <mergeCell ref="A47:M47"/>
    <mergeCell ref="N47:R47"/>
    <mergeCell ref="S47:U47"/>
    <mergeCell ref="V47:W47"/>
    <mergeCell ref="X47:Y47"/>
    <mergeCell ref="AD47:AE47"/>
    <mergeCell ref="BP46:BQ46"/>
    <mergeCell ref="BR46:BS46"/>
    <mergeCell ref="BX46:BY46"/>
    <mergeCell ref="BZ46:CA46"/>
    <mergeCell ref="CB46:CC46"/>
    <mergeCell ref="CD46:CN46"/>
    <mergeCell ref="AF46:AG46"/>
    <mergeCell ref="AH46:AI46"/>
    <mergeCell ref="AJ46:AT46"/>
    <mergeCell ref="AU46:BG46"/>
    <mergeCell ref="BH46:BL46"/>
    <mergeCell ref="BM46:BO46"/>
    <mergeCell ref="A46:M46"/>
    <mergeCell ref="N46:R46"/>
    <mergeCell ref="S46:U46"/>
    <mergeCell ref="V46:W46"/>
    <mergeCell ref="X46:Y46"/>
    <mergeCell ref="AD46:AE46"/>
    <mergeCell ref="BP45:BQ45"/>
    <mergeCell ref="BR45:BS45"/>
    <mergeCell ref="BX45:BY45"/>
    <mergeCell ref="BZ45:CA45"/>
    <mergeCell ref="CB45:CC45"/>
    <mergeCell ref="CD45:CN45"/>
    <mergeCell ref="AF45:AG45"/>
    <mergeCell ref="AH45:AI45"/>
    <mergeCell ref="AJ45:AT45"/>
    <mergeCell ref="AU45:BG45"/>
    <mergeCell ref="BH45:BL45"/>
    <mergeCell ref="BM45:BO45"/>
    <mergeCell ref="A45:M45"/>
    <mergeCell ref="N45:R45"/>
    <mergeCell ref="S45:U45"/>
    <mergeCell ref="V45:W45"/>
    <mergeCell ref="X45:Y45"/>
    <mergeCell ref="AD45:AE45"/>
    <mergeCell ref="BP44:BQ44"/>
    <mergeCell ref="BR44:BS44"/>
    <mergeCell ref="BX44:BY44"/>
    <mergeCell ref="BZ44:CA44"/>
    <mergeCell ref="CB44:CC44"/>
    <mergeCell ref="CD44:CN44"/>
    <mergeCell ref="AF44:AG44"/>
    <mergeCell ref="AH44:AI44"/>
    <mergeCell ref="AJ44:AT44"/>
    <mergeCell ref="AU44:BG44"/>
    <mergeCell ref="BH44:BL44"/>
    <mergeCell ref="BM44:BO44"/>
    <mergeCell ref="A44:M44"/>
    <mergeCell ref="N44:R44"/>
    <mergeCell ref="S44:U44"/>
    <mergeCell ref="V44:W44"/>
    <mergeCell ref="X44:Y44"/>
    <mergeCell ref="AD44:AE44"/>
    <mergeCell ref="BP43:BQ43"/>
    <mergeCell ref="BR43:BS43"/>
    <mergeCell ref="BX43:BY43"/>
    <mergeCell ref="BZ43:CA43"/>
    <mergeCell ref="CB43:CC43"/>
    <mergeCell ref="CD43:CN43"/>
    <mergeCell ref="AF43:AG43"/>
    <mergeCell ref="AH43:AI43"/>
    <mergeCell ref="AJ43:AT43"/>
    <mergeCell ref="AU43:BG43"/>
    <mergeCell ref="BH43:BL43"/>
    <mergeCell ref="BM43:BO43"/>
    <mergeCell ref="A43:M43"/>
    <mergeCell ref="N43:R43"/>
    <mergeCell ref="S43:U43"/>
    <mergeCell ref="V43:W43"/>
    <mergeCell ref="X43:Y43"/>
    <mergeCell ref="AD43:AE43"/>
    <mergeCell ref="BP42:BQ42"/>
    <mergeCell ref="BR42:BS42"/>
    <mergeCell ref="BX42:BY42"/>
    <mergeCell ref="BZ42:CA42"/>
    <mergeCell ref="CB42:CC42"/>
    <mergeCell ref="CD42:CN42"/>
    <mergeCell ref="AF42:AG42"/>
    <mergeCell ref="AH42:AI42"/>
    <mergeCell ref="AJ42:AT42"/>
    <mergeCell ref="AU42:BG42"/>
    <mergeCell ref="BH42:BL42"/>
    <mergeCell ref="BM42:BO42"/>
    <mergeCell ref="A42:M42"/>
    <mergeCell ref="N42:R42"/>
    <mergeCell ref="S42:U42"/>
    <mergeCell ref="V42:W42"/>
    <mergeCell ref="X42:Y42"/>
    <mergeCell ref="AD42:AE42"/>
    <mergeCell ref="BP41:BQ41"/>
    <mergeCell ref="BR41:BS41"/>
    <mergeCell ref="BX41:BY41"/>
    <mergeCell ref="BZ41:CA41"/>
    <mergeCell ref="CB41:CC41"/>
    <mergeCell ref="CD41:CN41"/>
    <mergeCell ref="AF41:AG41"/>
    <mergeCell ref="AH41:AI41"/>
    <mergeCell ref="AJ41:AT41"/>
    <mergeCell ref="AU41:BG41"/>
    <mergeCell ref="BH41:BL41"/>
    <mergeCell ref="BM41:BO41"/>
    <mergeCell ref="A41:M41"/>
    <mergeCell ref="N41:R41"/>
    <mergeCell ref="S41:U41"/>
    <mergeCell ref="V41:W41"/>
    <mergeCell ref="X41:Y41"/>
    <mergeCell ref="AD41:AE41"/>
    <mergeCell ref="BP40:BQ40"/>
    <mergeCell ref="BR40:BS40"/>
    <mergeCell ref="BX40:BY40"/>
    <mergeCell ref="BZ40:CA40"/>
    <mergeCell ref="CB40:CC40"/>
    <mergeCell ref="CD40:CN40"/>
    <mergeCell ref="AF40:AG40"/>
    <mergeCell ref="AH40:AI40"/>
    <mergeCell ref="AJ40:AT40"/>
    <mergeCell ref="AU40:BG40"/>
    <mergeCell ref="BH40:BL40"/>
    <mergeCell ref="BM40:BO40"/>
    <mergeCell ref="A40:M40"/>
    <mergeCell ref="N40:R40"/>
    <mergeCell ref="S40:U40"/>
    <mergeCell ref="V40:W40"/>
    <mergeCell ref="X40:Y40"/>
    <mergeCell ref="AD40:AE40"/>
    <mergeCell ref="BP39:BQ39"/>
    <mergeCell ref="BR39:BS39"/>
    <mergeCell ref="BX39:BY39"/>
    <mergeCell ref="BZ39:CA39"/>
    <mergeCell ref="CB39:CC39"/>
    <mergeCell ref="CD39:CN39"/>
    <mergeCell ref="AF39:AG39"/>
    <mergeCell ref="AH39:AI39"/>
    <mergeCell ref="AJ39:AT39"/>
    <mergeCell ref="AU39:BG39"/>
    <mergeCell ref="BH39:BL39"/>
    <mergeCell ref="BM39:BO39"/>
    <mergeCell ref="A39:M39"/>
    <mergeCell ref="N39:R39"/>
    <mergeCell ref="S39:U39"/>
    <mergeCell ref="V39:W39"/>
    <mergeCell ref="X39:Y39"/>
    <mergeCell ref="AD39:AE39"/>
    <mergeCell ref="BP38:BQ38"/>
    <mergeCell ref="BR38:BS38"/>
    <mergeCell ref="BX38:BY38"/>
    <mergeCell ref="BZ38:CA38"/>
    <mergeCell ref="CB38:CC38"/>
    <mergeCell ref="CD38:CN38"/>
    <mergeCell ref="AF38:AG38"/>
    <mergeCell ref="AH38:AI38"/>
    <mergeCell ref="AJ38:AT38"/>
    <mergeCell ref="AU38:BG38"/>
    <mergeCell ref="BH38:BL38"/>
    <mergeCell ref="BM38:BO38"/>
    <mergeCell ref="A38:M38"/>
    <mergeCell ref="N38:R38"/>
    <mergeCell ref="S38:U38"/>
    <mergeCell ref="V38:W38"/>
    <mergeCell ref="X38:Y38"/>
    <mergeCell ref="AD38:AE38"/>
    <mergeCell ref="CN19:CN20"/>
    <mergeCell ref="AT21:AT27"/>
    <mergeCell ref="CN21:CN27"/>
    <mergeCell ref="AT28:AT29"/>
    <mergeCell ref="CN28:CN29"/>
    <mergeCell ref="AT30:AT36"/>
    <mergeCell ref="CN30:CN36"/>
    <mergeCell ref="CK1:CK37"/>
    <mergeCell ref="CL1:CL37"/>
    <mergeCell ref="CM1:CM37"/>
    <mergeCell ref="CN3:CN4"/>
    <mergeCell ref="AT5:AT6"/>
    <mergeCell ref="CN5:CN6"/>
    <mergeCell ref="AT8:AT9"/>
    <mergeCell ref="CN8:CN9"/>
    <mergeCell ref="AT10:AT13"/>
    <mergeCell ref="CN10:CN13"/>
    <mergeCell ref="CH1:CH37"/>
    <mergeCell ref="CI1:CI37"/>
    <mergeCell ref="CJ1:CJ37"/>
    <mergeCell ref="CB1:CB37"/>
    <mergeCell ref="CC1:CC37"/>
    <mergeCell ref="CD1:CD37"/>
    <mergeCell ref="CE1:CE37"/>
    <mergeCell ref="CF1:CF37"/>
    <mergeCell ref="CG1:CG37"/>
    <mergeCell ref="BV1:BV37"/>
    <mergeCell ref="BW1:BW37"/>
    <mergeCell ref="BX1:BX37"/>
    <mergeCell ref="BY1:BY37"/>
    <mergeCell ref="BZ1:BZ37"/>
    <mergeCell ref="CA1:CA37"/>
    <mergeCell ref="BP1:BP37"/>
    <mergeCell ref="BQ1:BQ37"/>
    <mergeCell ref="BR1:BR37"/>
    <mergeCell ref="BS1:BS37"/>
    <mergeCell ref="BT1:BT37"/>
    <mergeCell ref="BU1:BU37"/>
    <mergeCell ref="BJ1:BJ37"/>
    <mergeCell ref="BK1:BK37"/>
    <mergeCell ref="BL1:BL37"/>
    <mergeCell ref="BM1:BM37"/>
    <mergeCell ref="BN1:BN37"/>
    <mergeCell ref="BO1:BO37"/>
    <mergeCell ref="BD1:BD37"/>
    <mergeCell ref="BE1:BE37"/>
    <mergeCell ref="BF1:BF37"/>
    <mergeCell ref="BG1:BG37"/>
    <mergeCell ref="BH1:BH37"/>
    <mergeCell ref="BI1:BI37"/>
    <mergeCell ref="AX1:AX37"/>
    <mergeCell ref="AY1:AY37"/>
    <mergeCell ref="AZ1:AZ37"/>
    <mergeCell ref="BA1:BA37"/>
    <mergeCell ref="BB1:BB37"/>
    <mergeCell ref="BC1:BC37"/>
    <mergeCell ref="AQ1:AQ37"/>
    <mergeCell ref="AR1:AR37"/>
    <mergeCell ref="AS1:AS37"/>
    <mergeCell ref="AU1:AU37"/>
    <mergeCell ref="AV1:AV37"/>
    <mergeCell ref="AW1:AW37"/>
    <mergeCell ref="AT3:AT4"/>
    <mergeCell ref="AT19:AT20"/>
    <mergeCell ref="AK1:AK37"/>
    <mergeCell ref="AL1:AL37"/>
    <mergeCell ref="AM1:AM37"/>
    <mergeCell ref="AN1:AN37"/>
    <mergeCell ref="AO1:AO37"/>
    <mergeCell ref="AP1:AP37"/>
    <mergeCell ref="AE1:AE37"/>
    <mergeCell ref="AF1:AF37"/>
    <mergeCell ref="AG1:AG37"/>
    <mergeCell ref="AH1:AH37"/>
    <mergeCell ref="AI1:AI37"/>
    <mergeCell ref="AJ1:AJ37"/>
    <mergeCell ref="Y1:Y37"/>
    <mergeCell ref="Z1:Z37"/>
    <mergeCell ref="AA1:AA37"/>
    <mergeCell ref="AB1:AB37"/>
    <mergeCell ref="AC1:AC37"/>
    <mergeCell ref="AD1:AD37"/>
    <mergeCell ref="S1:S37"/>
    <mergeCell ref="T1:T37"/>
    <mergeCell ref="U1:U37"/>
    <mergeCell ref="V1:V37"/>
    <mergeCell ref="W1:W37"/>
    <mergeCell ref="X1:X37"/>
    <mergeCell ref="M1:M37"/>
    <mergeCell ref="N1:N37"/>
    <mergeCell ref="O1:O37"/>
    <mergeCell ref="P1:P37"/>
    <mergeCell ref="Q1:Q37"/>
    <mergeCell ref="R1:R37"/>
    <mergeCell ref="G1:G37"/>
    <mergeCell ref="H1:H37"/>
    <mergeCell ref="I1:I37"/>
    <mergeCell ref="J1:J37"/>
    <mergeCell ref="K1:K37"/>
    <mergeCell ref="L1:L37"/>
    <mergeCell ref="A1:A37"/>
    <mergeCell ref="B1:B37"/>
    <mergeCell ref="C1:C37"/>
    <mergeCell ref="D1:D37"/>
    <mergeCell ref="E1:E37"/>
    <mergeCell ref="F1:F37"/>
    <mergeCell ref="CD101:CD135"/>
    <mergeCell ref="CI101:CI135"/>
    <mergeCell ref="CJ101:CJ135"/>
    <mergeCell ref="AO101:AO135"/>
    <mergeCell ref="AP101:AP135"/>
    <mergeCell ref="AQ101:AQ135"/>
    <mergeCell ref="AR101:AR135"/>
    <mergeCell ref="AK101:AK135"/>
    <mergeCell ref="AL101:AL135"/>
    <mergeCell ref="AM101:AM135"/>
    <mergeCell ref="AN101:AN135"/>
    <mergeCell ref="BM101:BM135"/>
    <mergeCell ref="BN101:BN135"/>
    <mergeCell ref="BO101:BO135"/>
    <mergeCell ref="BP101:BP135"/>
    <mergeCell ref="BI101:BI135"/>
    <mergeCell ref="BJ101:BJ135"/>
    <mergeCell ref="BK101:BK135"/>
    <mergeCell ref="BL101:BL135"/>
    <mergeCell ref="CG101:CG135"/>
    <mergeCell ref="CH101:CH135"/>
    <mergeCell ref="BU101:BU135"/>
    <mergeCell ref="BV101:BV135"/>
    <mergeCell ref="BW101:BW135"/>
    <mergeCell ref="BX101:BX135"/>
    <mergeCell ref="CE101:CE135"/>
    <mergeCell ref="CF101:CF135"/>
    <mergeCell ref="AY101:AY135"/>
    <mergeCell ref="CB69:CC69"/>
    <mergeCell ref="AC101:AC135"/>
    <mergeCell ref="AD101:AD135"/>
    <mergeCell ref="AE101:AE135"/>
    <mergeCell ref="AF101:AF135"/>
    <mergeCell ref="AG101:AG135"/>
    <mergeCell ref="AH101:AH135"/>
    <mergeCell ref="W101:W135"/>
    <mergeCell ref="X101:X135"/>
    <mergeCell ref="U101:U135"/>
    <mergeCell ref="V101:V135"/>
    <mergeCell ref="Y101:Y135"/>
    <mergeCell ref="Z101:Z135"/>
    <mergeCell ref="CK101:CK135"/>
    <mergeCell ref="CL101:CL135"/>
    <mergeCell ref="CM101:CM135"/>
    <mergeCell ref="AI101:AI135"/>
    <mergeCell ref="AJ101:AJ135"/>
    <mergeCell ref="AZ101:AZ135"/>
    <mergeCell ref="BG101:BG135"/>
    <mergeCell ref="BH101:BH135"/>
    <mergeCell ref="BA101:BA135"/>
    <mergeCell ref="BB101:BB135"/>
    <mergeCell ref="BC101:BC135"/>
    <mergeCell ref="BD101:BD135"/>
    <mergeCell ref="BE101:BE135"/>
    <mergeCell ref="BF101:BF135"/>
    <mergeCell ref="CD69:CN69"/>
    <mergeCell ref="CN101:CN135"/>
    <mergeCell ref="CA101:CA135"/>
    <mergeCell ref="CB101:CB135"/>
    <mergeCell ref="CC101:CC135"/>
    <mergeCell ref="A70:M70"/>
    <mergeCell ref="N70:AT70"/>
    <mergeCell ref="AU70:BG70"/>
    <mergeCell ref="BH70:CN70"/>
    <mergeCell ref="A71:M71"/>
    <mergeCell ref="N71:AT71"/>
    <mergeCell ref="AU71:BG71"/>
    <mergeCell ref="BH71:CN71"/>
    <mergeCell ref="A72:M72"/>
    <mergeCell ref="N72:AT72"/>
    <mergeCell ref="AU72:BG72"/>
    <mergeCell ref="BH72:CN72"/>
    <mergeCell ref="A73:M73"/>
    <mergeCell ref="N73:AT73"/>
    <mergeCell ref="AU73:BG73"/>
    <mergeCell ref="BH73:CN73"/>
    <mergeCell ref="A69:M69"/>
    <mergeCell ref="N69:R69"/>
    <mergeCell ref="S69:U69"/>
    <mergeCell ref="V69:W69"/>
    <mergeCell ref="X69:Y69"/>
    <mergeCell ref="AD69:AE69"/>
    <mergeCell ref="AF69:AG69"/>
    <mergeCell ref="AH69:AI69"/>
    <mergeCell ref="AJ69:AT69"/>
    <mergeCell ref="AU69:BG69"/>
    <mergeCell ref="BH69:BL69"/>
    <mergeCell ref="BM69:BO69"/>
    <mergeCell ref="BP69:BQ69"/>
    <mergeCell ref="BR69:BS69"/>
    <mergeCell ref="BX69:BY69"/>
    <mergeCell ref="BZ69:CA69"/>
    <mergeCell ref="A74:M74"/>
    <mergeCell ref="N74:AT74"/>
    <mergeCell ref="AU74:BG74"/>
    <mergeCell ref="BH74:CN74"/>
    <mergeCell ref="A75:M75"/>
    <mergeCell ref="N75:AT75"/>
    <mergeCell ref="AU75:BG75"/>
    <mergeCell ref="BH75:CN75"/>
    <mergeCell ref="A76:M76"/>
    <mergeCell ref="N76:AT76"/>
    <mergeCell ref="AU76:BG76"/>
    <mergeCell ref="BH76:CN76"/>
    <mergeCell ref="A77:M77"/>
    <mergeCell ref="N77:AT77"/>
    <mergeCell ref="AU77:BG77"/>
    <mergeCell ref="BH77:CN77"/>
    <mergeCell ref="A78:M78"/>
    <mergeCell ref="N78:AT78"/>
    <mergeCell ref="AU78:BG78"/>
    <mergeCell ref="BH78:CN78"/>
    <mergeCell ref="A79:M79"/>
    <mergeCell ref="N79:AT79"/>
    <mergeCell ref="AU79:BG79"/>
    <mergeCell ref="BH79:CN79"/>
    <mergeCell ref="A80:M80"/>
    <mergeCell ref="N80:AT80"/>
    <mergeCell ref="AU80:BG80"/>
    <mergeCell ref="BH80:CN80"/>
    <mergeCell ref="A81:M81"/>
    <mergeCell ref="N81:AT81"/>
    <mergeCell ref="AU81:BG81"/>
    <mergeCell ref="BH81:CN81"/>
    <mergeCell ref="A82:M82"/>
    <mergeCell ref="N82:AT82"/>
    <mergeCell ref="AU82:BG82"/>
    <mergeCell ref="BH82:CN82"/>
    <mergeCell ref="A83:M83"/>
    <mergeCell ref="N83:AT83"/>
    <mergeCell ref="AU83:BG83"/>
    <mergeCell ref="BH83:CN83"/>
    <mergeCell ref="A84:M84"/>
    <mergeCell ref="N84:AT84"/>
    <mergeCell ref="AU84:BG84"/>
    <mergeCell ref="BH84:CN84"/>
    <mergeCell ref="A85:M85"/>
    <mergeCell ref="N85:AT85"/>
    <mergeCell ref="AU85:BG85"/>
    <mergeCell ref="BH85:CN85"/>
    <mergeCell ref="A95:M95"/>
    <mergeCell ref="N95:AT95"/>
    <mergeCell ref="AU95:BG95"/>
    <mergeCell ref="BH95:CN95"/>
    <mergeCell ref="A86:M86"/>
    <mergeCell ref="N86:AT86"/>
    <mergeCell ref="AU86:BG86"/>
    <mergeCell ref="BH86:CN86"/>
    <mergeCell ref="A87:M87"/>
    <mergeCell ref="N87:AT87"/>
    <mergeCell ref="AU87:BG87"/>
    <mergeCell ref="BH87:CN87"/>
    <mergeCell ref="A88:M88"/>
    <mergeCell ref="N88:AT88"/>
    <mergeCell ref="AU88:BG88"/>
    <mergeCell ref="BH88:CN88"/>
    <mergeCell ref="A89:M89"/>
    <mergeCell ref="N89:AT89"/>
    <mergeCell ref="AU89:BG89"/>
    <mergeCell ref="BH89:CN89"/>
    <mergeCell ref="A90:M90"/>
    <mergeCell ref="N90:AT90"/>
    <mergeCell ref="AU90:BG90"/>
    <mergeCell ref="BH90:CN90"/>
    <mergeCell ref="A96:M96"/>
    <mergeCell ref="N96:AT96"/>
    <mergeCell ref="AU96:BG96"/>
    <mergeCell ref="BH96:CN96"/>
    <mergeCell ref="A97:M97"/>
    <mergeCell ref="N97:AT97"/>
    <mergeCell ref="AU97:BG97"/>
    <mergeCell ref="BH97:CN97"/>
    <mergeCell ref="A98:M98"/>
    <mergeCell ref="N98:AT98"/>
    <mergeCell ref="AU98:BG98"/>
    <mergeCell ref="BH98:CN98"/>
    <mergeCell ref="A99:M99"/>
    <mergeCell ref="N99:AT99"/>
    <mergeCell ref="AU99:BG99"/>
    <mergeCell ref="BH99:CN99"/>
    <mergeCell ref="A91:M91"/>
    <mergeCell ref="N91:AT91"/>
    <mergeCell ref="AU91:BG91"/>
    <mergeCell ref="BH91:CN91"/>
    <mergeCell ref="A92:M92"/>
    <mergeCell ref="N92:AT92"/>
    <mergeCell ref="AU92:BG92"/>
    <mergeCell ref="BH92:CN92"/>
    <mergeCell ref="A93:M93"/>
    <mergeCell ref="N93:AT93"/>
    <mergeCell ref="AU93:BG93"/>
    <mergeCell ref="BH93:CN93"/>
    <mergeCell ref="A94:M94"/>
    <mergeCell ref="N94:AT94"/>
    <mergeCell ref="AU94:BG94"/>
    <mergeCell ref="BH94:CN94"/>
  </mergeCells>
  <conditionalFormatting sqref="A40:AT68">
    <cfRule type="cellIs" dxfId="14" priority="19" stopIfTrue="1" operator="equal">
      <formula>IF(OR($A40="",$AD40=""),"pikachu",A40)</formula>
    </cfRule>
  </conditionalFormatting>
  <conditionalFormatting sqref="AU40:CN68">
    <cfRule type="cellIs" dxfId="13" priority="18" stopIfTrue="1" operator="equal">
      <formula>IF(OR($AU40="",$BX40=""),"pikachu",AU40)</formula>
    </cfRule>
  </conditionalFormatting>
  <conditionalFormatting sqref="B101:AS135">
    <cfRule type="cellIs" dxfId="12" priority="17" stopIfTrue="1" operator="equal">
      <formula>B136</formula>
    </cfRule>
  </conditionalFormatting>
  <conditionalFormatting sqref="AT101:AT135">
    <cfRule type="cellIs" dxfId="11" priority="16" stopIfTrue="1" operator="equal">
      <formula>AT136</formula>
    </cfRule>
  </conditionalFormatting>
  <conditionalFormatting sqref="AV101:CN135">
    <cfRule type="cellIs" dxfId="10" priority="15" stopIfTrue="1" operator="equal">
      <formula>AV136</formula>
    </cfRule>
  </conditionalFormatting>
  <conditionalFormatting sqref="B157:AT159 AV157:CN159">
    <cfRule type="cellIs" dxfId="9" priority="13" stopIfTrue="1" operator="equal">
      <formula>IF(B176=1,B157,"pika")</formula>
    </cfRule>
    <cfRule type="cellIs" dxfId="8" priority="14" stopIfTrue="1" operator="equal">
      <formula>IF(B176=2,B157,"pika")</formula>
    </cfRule>
  </conditionalFormatting>
  <conditionalFormatting sqref="B138:AT139 AV138:CN139">
    <cfRule type="cellIs" dxfId="7" priority="9" stopIfTrue="1" operator="equal">
      <formula>IF(B177=1,B138,"pika")</formula>
    </cfRule>
    <cfRule type="cellIs" dxfId="6" priority="10" stopIfTrue="1" operator="equal">
      <formula>IF(B177=2,B138,"pika")</formula>
    </cfRule>
  </conditionalFormatting>
  <conditionalFormatting sqref="B160:AT172 AV160:CN172">
    <cfRule type="cellIs" dxfId="5" priority="90" stopIfTrue="1" operator="equal">
      <formula>IF(#REF!=1,B160,"pika")</formula>
    </cfRule>
    <cfRule type="cellIs" dxfId="4" priority="91" stopIfTrue="1" operator="equal">
      <formula>IF(#REF!=2,B160,"pika")</formula>
    </cfRule>
  </conditionalFormatting>
  <conditionalFormatting sqref="B140:AT153 AV140:CN153">
    <cfRule type="cellIs" dxfId="3" priority="98" stopIfTrue="1" operator="equal">
      <formula>IF(#REF!=1,B140,"pika")</formula>
    </cfRule>
    <cfRule type="cellIs" dxfId="2" priority="99" stopIfTrue="1" operator="equal">
      <formula>IF(#REF!=2,B140,"pika")</formula>
    </cfRule>
  </conditionalFormatting>
  <conditionalFormatting sqref="A71:N99">
    <cfRule type="cellIs" dxfId="1" priority="2" stopIfTrue="1" operator="equal">
      <formula>IF(OR($A71="",$AD40=""),"pikachu",A71)</formula>
    </cfRule>
  </conditionalFormatting>
  <conditionalFormatting sqref="AU71:CN99">
    <cfRule type="cellIs" dxfId="0" priority="1" stopIfTrue="1" operator="equal">
      <formula>IF(OR($AU71="",$BX40=""),"pikachu",AU71)</formula>
    </cfRule>
  </conditionalFormatting>
  <pageMargins left="0.39370078740157483" right="0.39370078740157483" top="0.39370078740157483" bottom="0.39370078740157483"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33.28515625" style="16" bestFit="1" customWidth="1"/>
    <col min="3" max="3" width="5.7109375" style="15" customWidth="1"/>
    <col min="4" max="14" width="2.85546875" style="15" customWidth="1"/>
    <col min="15" max="16" width="2.85546875" hidden="1" customWidth="1"/>
    <col min="17" max="17" width="2.85546875" style="15"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19.85546875" style="16" bestFit="1" customWidth="1"/>
    <col min="28" max="28" width="5.7109375" style="15" customWidth="1"/>
    <col min="29" max="33" width="2.85546875" style="15" customWidth="1"/>
    <col min="34" max="34" width="2.85546875" style="111" customWidth="1"/>
    <col min="35" max="41" width="2.85546875" style="84" hidden="1" customWidth="1"/>
    <col min="42" max="42" width="6.5703125" style="15" customWidth="1"/>
    <col min="43" max="61" width="3.7109375" style="15" bestFit="1" customWidth="1"/>
    <col min="62" max="62" width="3.7109375" style="15"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224" width="9.140625" style="15" customWidth="1"/>
    <col min="225"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20" x14ac:dyDescent="0.25">
      <c r="A2" s="161" t="s">
        <v>2630</v>
      </c>
      <c r="B2" s="17"/>
      <c r="D2" s="18" t="s">
        <v>31</v>
      </c>
      <c r="E2" s="18" t="s">
        <v>32</v>
      </c>
      <c r="F2" s="18" t="s">
        <v>94</v>
      </c>
      <c r="G2" s="18" t="s">
        <v>101</v>
      </c>
      <c r="H2" s="18" t="s">
        <v>33</v>
      </c>
      <c r="I2" s="18" t="s">
        <v>35</v>
      </c>
      <c r="J2" s="18" t="s">
        <v>96</v>
      </c>
      <c r="K2" s="18" t="s">
        <v>104</v>
      </c>
      <c r="L2" s="18" t="s">
        <v>38</v>
      </c>
      <c r="M2" s="18" t="s">
        <v>39</v>
      </c>
      <c r="N2" s="18" t="s">
        <v>106</v>
      </c>
      <c r="R2" s="14" t="s">
        <v>522</v>
      </c>
      <c r="S2" s="14" t="s">
        <v>64</v>
      </c>
      <c r="T2" s="37">
        <f>DL2+BW2</f>
        <v>0</v>
      </c>
      <c r="U2" s="37">
        <f>SUM(S3:S18,AP3:AP37)</f>
        <v>0</v>
      </c>
      <c r="W2" s="37">
        <f>ROUNDUP(BX2/3,0)-BZ2</f>
        <v>0</v>
      </c>
      <c r="Y2" s="37">
        <f>GoodUnits</f>
        <v>0</v>
      </c>
      <c r="Z2" s="37">
        <f>GoodPoints</f>
        <v>0</v>
      </c>
      <c r="AA2" s="17"/>
      <c r="AC2" s="18" t="s">
        <v>68</v>
      </c>
      <c r="AD2" s="18" t="s">
        <v>96</v>
      </c>
      <c r="AE2" s="18" t="s">
        <v>32</v>
      </c>
      <c r="AF2" s="18" t="s">
        <v>33</v>
      </c>
      <c r="AG2" s="18" t="s">
        <v>35</v>
      </c>
      <c r="AH2" s="110" t="s">
        <v>2203</v>
      </c>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93</v>
      </c>
      <c r="C3" s="15">
        <v>65</v>
      </c>
      <c r="D3" s="21"/>
      <c r="E3" s="21"/>
      <c r="F3" s="21"/>
      <c r="G3" s="19"/>
      <c r="H3" s="19"/>
      <c r="I3" s="21"/>
      <c r="J3" s="19"/>
      <c r="K3" s="19"/>
      <c r="L3" s="19"/>
      <c r="M3" s="19"/>
      <c r="N3" s="19"/>
      <c r="O3" s="19"/>
      <c r="P3" s="19"/>
      <c r="Q3" s="19"/>
      <c r="R3" s="31"/>
      <c r="S3" s="15">
        <f>DL3*(C3+15*D3+10*E3+5*(F3+I3))</f>
        <v>0</v>
      </c>
      <c r="T3" s="5"/>
      <c r="U3" s="13"/>
      <c r="V3" s="5"/>
      <c r="W3" s="5" t="str">
        <f t="shared" ref="W3:W66" si="2">T(LOOKUP(DE3,$DD$3:$DD$302,$DB$3:$DB$302))</f>
        <v/>
      </c>
      <c r="X3" s="5"/>
      <c r="Y3" s="5"/>
      <c r="Z3" s="5"/>
      <c r="AA3" s="16" t="s">
        <v>111</v>
      </c>
      <c r="AB3" s="111">
        <v>13</v>
      </c>
      <c r="AC3" s="21"/>
      <c r="AD3" s="21"/>
      <c r="AE3" s="19"/>
      <c r="AF3" s="19"/>
      <c r="AG3" s="19"/>
      <c r="AH3" s="21"/>
      <c r="AI3" s="19"/>
      <c r="AJ3" s="19"/>
      <c r="AK3" s="19"/>
      <c r="AL3" s="19"/>
      <c r="AM3" s="19"/>
      <c r="AN3" s="19"/>
      <c r="AO3" s="19"/>
      <c r="AP3" s="111">
        <f t="shared" ref="AP3:AP16" si="3">SUM(AQ3:BJ3)*(AB3+20*AC3+2*AD3+25*AH3)</f>
        <v>0</v>
      </c>
      <c r="AQ3" s="28"/>
      <c r="AR3" s="29"/>
      <c r="AS3" s="29"/>
      <c r="AT3" s="29"/>
      <c r="AU3" s="29"/>
      <c r="AV3" s="29"/>
      <c r="AW3" s="29"/>
      <c r="AX3" s="29"/>
      <c r="AY3" s="29"/>
      <c r="AZ3" s="29"/>
      <c r="BA3" s="29"/>
      <c r="BB3" s="29"/>
      <c r="BC3" s="29"/>
      <c r="BD3" s="29"/>
      <c r="BE3" s="29"/>
      <c r="BF3" s="29"/>
      <c r="BG3" s="29"/>
      <c r="BH3" s="29"/>
      <c r="BI3" s="29"/>
      <c r="BJ3" s="30"/>
      <c r="BV3" s="168">
        <v>1</v>
      </c>
      <c r="BW3" s="40">
        <f t="shared" ref="BW3:BW32" si="4">SUM(AQ3:BJ3)*BV3</f>
        <v>0</v>
      </c>
      <c r="BX3" s="42"/>
      <c r="BY3" s="168"/>
      <c r="BZ3" s="43"/>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8" si="5">IF(R3=0,"-",CONCATENATE(B3,IF(SUM(D3:Q3)=0,""," with "),IF(D3=1,D$2,""),IF(D3=1,"; ",""),IF(E3=1,E$2,""),IF(E3=1,"; ",""),IF(F3=1,F$2,""),IF(F3=1,"; ",""),IF(G3=1,G$2,""),IF(G3=1,"; ",""),IF(H3=1,H$2,""),IF(H3=1,"; ",""),IF(I3=1,I$2,""),IF(I3=1,"; ",""),IF(J3=1,J$2,""),IF(J3=1,"; ",""),IF(K3=1,K$2,""),IF(K3=1,"; ",""),IF(L3=1,L$2,""),IF(L3=1,"; ",""),IF(M3=1,M$2,""),IF(M3=1,"; ",""),IF(N3=1,N$2,""),IF(N3=1,"; ",""),IF(O3=1,O$2,""),IF(O3=1,"; ",""),IF(P3=1,P$2,""),IF(P3=1,"; ",""),IF(Q3=1,Q$2,""),IF(Q3=1,"; ","")))</f>
        <v>-</v>
      </c>
      <c r="CX3" s="38">
        <f t="shared" ref="CX3:CX18" si="6">R3</f>
        <v>0</v>
      </c>
      <c r="DA3" s="172"/>
      <c r="DB3" s="32" t="str">
        <f>IF(DB4="","",CONCATENATE("Warband ",CZ4," ",DG3))</f>
        <v/>
      </c>
      <c r="DD3" s="172">
        <v>1</v>
      </c>
      <c r="DE3" s="172">
        <v>1</v>
      </c>
      <c r="DG3" s="49" t="str">
        <f>CONCATENATE("   ",DH3,"/",DI3,IF(DH3&gt;DI3," !",""))</f>
        <v xml:space="preserve">   0/12</v>
      </c>
      <c r="DH3" s="172">
        <f>INDEX($CB$1:$CU$1,CZ4)+DJ3</f>
        <v>0</v>
      </c>
      <c r="DI3" s="172">
        <f>IF(OR(DB4=$CW$10,DB4=$CW$17),0,12)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7">IF(CX3=0,0,SUBSTITUTE(SUBSTITUTE(SUBSTITUTE(SUBSTITUTE(SUBSTITUTE(SUBSTITUTE(SUBSTITUTE(SUBSTITUTE($CX3,"12",""),"13",""),"14",""),"15",""),"16",""),"17",""),"18",""),"19",""))</f>
        <v>0</v>
      </c>
    </row>
    <row r="4" spans="1:137" x14ac:dyDescent="0.25">
      <c r="B4" s="16" t="s">
        <v>95</v>
      </c>
      <c r="C4" s="15">
        <v>70</v>
      </c>
      <c r="D4" s="20"/>
      <c r="E4" s="21"/>
      <c r="F4" s="20"/>
      <c r="G4" s="20"/>
      <c r="H4" s="21"/>
      <c r="I4" s="21"/>
      <c r="J4" s="21"/>
      <c r="K4" s="20"/>
      <c r="L4" s="20"/>
      <c r="M4" s="20"/>
      <c r="N4" s="20"/>
      <c r="O4" s="20"/>
      <c r="P4" s="20"/>
      <c r="Q4" s="20"/>
      <c r="R4" s="31"/>
      <c r="S4" s="15">
        <f>DL4*(C4+10*E4+5*(H4+I4+J4))</f>
        <v>0</v>
      </c>
      <c r="T4" s="5"/>
      <c r="U4" s="13"/>
      <c r="V4" s="5"/>
      <c r="W4" s="5" t="str">
        <f t="shared" si="2"/>
        <v/>
      </c>
      <c r="X4" s="5"/>
      <c r="Y4" s="5"/>
      <c r="Z4" s="5"/>
      <c r="AA4" s="16" t="s">
        <v>111</v>
      </c>
      <c r="AB4" s="15">
        <v>13</v>
      </c>
      <c r="AC4" s="21"/>
      <c r="AD4" s="21"/>
      <c r="AE4" s="20"/>
      <c r="AF4" s="20"/>
      <c r="AG4" s="20"/>
      <c r="AH4" s="21"/>
      <c r="AI4" s="20"/>
      <c r="AJ4" s="20"/>
      <c r="AK4" s="20"/>
      <c r="AL4" s="20"/>
      <c r="AM4" s="20"/>
      <c r="AN4" s="20"/>
      <c r="AO4" s="20"/>
      <c r="AP4" s="111">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c r="BY4" s="168"/>
      <c r="BZ4" s="43"/>
      <c r="CA4" s="38" t="str">
        <f t="shared" ref="CA4:CA32" si="8">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9">IF(AQ3="",CB3,CB3+1)</f>
        <v>1</v>
      </c>
      <c r="CC4" s="172">
        <f t="shared" si="9"/>
        <v>1</v>
      </c>
      <c r="CD4" s="172">
        <f t="shared" si="9"/>
        <v>1</v>
      </c>
      <c r="CE4" s="172">
        <f t="shared" si="9"/>
        <v>1</v>
      </c>
      <c r="CF4" s="172">
        <f t="shared" si="9"/>
        <v>1</v>
      </c>
      <c r="CG4" s="172">
        <f t="shared" si="9"/>
        <v>1</v>
      </c>
      <c r="CH4" s="172">
        <f t="shared" si="9"/>
        <v>1</v>
      </c>
      <c r="CI4" s="172">
        <f t="shared" si="9"/>
        <v>1</v>
      </c>
      <c r="CJ4" s="172">
        <f t="shared" si="9"/>
        <v>1</v>
      </c>
      <c r="CK4" s="172">
        <f t="shared" si="9"/>
        <v>1</v>
      </c>
      <c r="CL4" s="172">
        <f t="shared" si="9"/>
        <v>1</v>
      </c>
      <c r="CM4" s="172">
        <f t="shared" si="9"/>
        <v>1</v>
      </c>
      <c r="CN4" s="172">
        <f t="shared" si="9"/>
        <v>1</v>
      </c>
      <c r="CO4" s="172">
        <f t="shared" si="9"/>
        <v>1</v>
      </c>
      <c r="CP4" s="172">
        <f t="shared" si="9"/>
        <v>1</v>
      </c>
      <c r="CQ4" s="172">
        <f t="shared" si="9"/>
        <v>1</v>
      </c>
      <c r="CR4" s="172">
        <f t="shared" si="9"/>
        <v>1</v>
      </c>
      <c r="CS4" s="172">
        <f t="shared" si="9"/>
        <v>1</v>
      </c>
      <c r="CT4" s="172">
        <f t="shared" si="9"/>
        <v>1</v>
      </c>
      <c r="CU4" s="172">
        <f t="shared" si="9"/>
        <v>1</v>
      </c>
      <c r="CW4" s="38" t="str">
        <f t="shared" si="5"/>
        <v>-</v>
      </c>
      <c r="CX4" s="38">
        <f t="shared" si="6"/>
        <v>0</v>
      </c>
      <c r="CZ4" s="172">
        <v>1</v>
      </c>
      <c r="DA4" s="172" t="s">
        <v>278</v>
      </c>
      <c r="DB4" s="32" t="str">
        <f>T(LOOKUP(CZ4,$DM$1:$EF$1,$DM$2:$EF$2))</f>
        <v/>
      </c>
      <c r="DD4" s="172">
        <f>IF(OR(DB3="",DB3=" "),DD3,DD3+1)</f>
        <v>1</v>
      </c>
      <c r="DE4" s="172">
        <v>2</v>
      </c>
      <c r="DL4" s="172">
        <f t="shared" ref="DL4:DL67" si="10">SUM(DM5:EF5)-SUM(DM4:EF4)</f>
        <v>0</v>
      </c>
      <c r="DM4" s="172">
        <f t="shared" ref="DM4:DM67" si="11">IF(OR(CX3=0,ISERROR(SEARCH(DM$1,SUBSTITUTE(SUBSTITUTE($EG3,"10",""),"11","")))),DM3,DM3+1)</f>
        <v>1</v>
      </c>
      <c r="DN4" s="172">
        <f t="shared" ref="DN4:DN67" si="12">IF(OR(CX3=0,ISERROR(SEARCH(DN$1,SUBSTITUTE(SUBSTITUTE($CX3,"12",""),"20","")))),DN3,DN3+1)</f>
        <v>1</v>
      </c>
      <c r="DO4" s="172">
        <f t="shared" ref="DO4:DU19" si="13">IF(OR($CX3=0,ISERROR(SEARCH(DO$1,SUBSTITUTE($CX3,DY$1,"")))),DO3,DO3+1)</f>
        <v>1</v>
      </c>
      <c r="DP4" s="172">
        <f t="shared" si="13"/>
        <v>1</v>
      </c>
      <c r="DQ4" s="172">
        <f t="shared" si="13"/>
        <v>1</v>
      </c>
      <c r="DR4" s="172">
        <f t="shared" si="13"/>
        <v>1</v>
      </c>
      <c r="DS4" s="172">
        <f t="shared" si="13"/>
        <v>1</v>
      </c>
      <c r="DT4" s="172">
        <f t="shared" si="13"/>
        <v>1</v>
      </c>
      <c r="DU4" s="172">
        <f t="shared" si="13"/>
        <v>1</v>
      </c>
      <c r="DV4" s="172">
        <f>IF(OR($CX3=0,ISERROR(SEARCH(DV$1,$CX3))),DV3,DV3+1)</f>
        <v>1</v>
      </c>
      <c r="DW4" s="172">
        <f t="shared" ref="DW4:EF19" si="14">IF(OR($CX3=0,ISERROR(SEARCH(DW$1,$CX3))),DW3,DW3+1)</f>
        <v>1</v>
      </c>
      <c r="DX4" s="172">
        <f t="shared" si="14"/>
        <v>1</v>
      </c>
      <c r="DY4" s="172">
        <f t="shared" si="14"/>
        <v>1</v>
      </c>
      <c r="DZ4" s="172">
        <f t="shared" si="14"/>
        <v>1</v>
      </c>
      <c r="EA4" s="172">
        <f t="shared" si="14"/>
        <v>1</v>
      </c>
      <c r="EB4" s="172">
        <f t="shared" si="14"/>
        <v>1</v>
      </c>
      <c r="EC4" s="172">
        <f t="shared" si="14"/>
        <v>1</v>
      </c>
      <c r="ED4" s="172">
        <f t="shared" si="14"/>
        <v>1</v>
      </c>
      <c r="EE4" s="172">
        <f t="shared" si="14"/>
        <v>1</v>
      </c>
      <c r="EF4" s="172">
        <f t="shared" si="14"/>
        <v>1</v>
      </c>
      <c r="EG4" s="172">
        <f t="shared" si="7"/>
        <v>0</v>
      </c>
    </row>
    <row r="5" spans="1:137" x14ac:dyDescent="0.25">
      <c r="B5" s="16" t="s">
        <v>97</v>
      </c>
      <c r="C5" s="15">
        <v>50</v>
      </c>
      <c r="D5" s="19"/>
      <c r="E5" s="21"/>
      <c r="F5" s="19"/>
      <c r="G5" s="19"/>
      <c r="H5" s="19"/>
      <c r="I5" s="19"/>
      <c r="J5" s="19"/>
      <c r="K5" s="19"/>
      <c r="L5" s="19"/>
      <c r="M5" s="19"/>
      <c r="N5" s="19"/>
      <c r="O5" s="19"/>
      <c r="P5" s="19"/>
      <c r="Q5" s="19"/>
      <c r="R5" s="31"/>
      <c r="S5" s="15">
        <f>DL5*(C5+10*E5)</f>
        <v>0</v>
      </c>
      <c r="T5" s="5"/>
      <c r="U5" s="13"/>
      <c r="V5" s="5"/>
      <c r="W5" s="5" t="str">
        <f t="shared" si="2"/>
        <v/>
      </c>
      <c r="X5" s="5"/>
      <c r="Y5" s="5"/>
      <c r="Z5" s="5"/>
      <c r="AA5" s="16" t="s">
        <v>111</v>
      </c>
      <c r="AB5" s="15">
        <v>13</v>
      </c>
      <c r="AC5" s="21"/>
      <c r="AD5" s="21"/>
      <c r="AE5" s="19"/>
      <c r="AF5" s="19"/>
      <c r="AG5" s="19"/>
      <c r="AH5" s="21"/>
      <c r="AI5" s="19"/>
      <c r="AJ5" s="19"/>
      <c r="AK5" s="19"/>
      <c r="AL5" s="19"/>
      <c r="AM5" s="19"/>
      <c r="AN5" s="19"/>
      <c r="AO5" s="19"/>
      <c r="AP5" s="111">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c r="BY5" s="168"/>
      <c r="BZ5" s="43"/>
      <c r="CA5" s="38" t="str">
        <f t="shared" si="8"/>
        <v>-</v>
      </c>
      <c r="CB5" s="172">
        <f t="shared" si="9"/>
        <v>1</v>
      </c>
      <c r="CC5" s="172">
        <f t="shared" si="9"/>
        <v>1</v>
      </c>
      <c r="CD5" s="172">
        <f t="shared" si="9"/>
        <v>1</v>
      </c>
      <c r="CE5" s="172">
        <f t="shared" si="9"/>
        <v>1</v>
      </c>
      <c r="CF5" s="172">
        <f t="shared" si="9"/>
        <v>1</v>
      </c>
      <c r="CG5" s="172">
        <f t="shared" si="9"/>
        <v>1</v>
      </c>
      <c r="CH5" s="172">
        <f t="shared" si="9"/>
        <v>1</v>
      </c>
      <c r="CI5" s="172">
        <f t="shared" si="9"/>
        <v>1</v>
      </c>
      <c r="CJ5" s="172">
        <f t="shared" si="9"/>
        <v>1</v>
      </c>
      <c r="CK5" s="172">
        <f t="shared" si="9"/>
        <v>1</v>
      </c>
      <c r="CL5" s="172">
        <f t="shared" si="9"/>
        <v>1</v>
      </c>
      <c r="CM5" s="172">
        <f t="shared" si="9"/>
        <v>1</v>
      </c>
      <c r="CN5" s="172">
        <f t="shared" si="9"/>
        <v>1</v>
      </c>
      <c r="CO5" s="172">
        <f t="shared" si="9"/>
        <v>1</v>
      </c>
      <c r="CP5" s="172">
        <f t="shared" si="9"/>
        <v>1</v>
      </c>
      <c r="CQ5" s="172">
        <f t="shared" si="9"/>
        <v>1</v>
      </c>
      <c r="CR5" s="172">
        <f t="shared" si="9"/>
        <v>1</v>
      </c>
      <c r="CS5" s="172">
        <f t="shared" si="9"/>
        <v>1</v>
      </c>
      <c r="CT5" s="172">
        <f t="shared" si="9"/>
        <v>1</v>
      </c>
      <c r="CU5" s="172">
        <f t="shared" si="9"/>
        <v>1</v>
      </c>
      <c r="CW5" s="38" t="str">
        <f t="shared" si="5"/>
        <v>-</v>
      </c>
      <c r="CX5" s="38">
        <f t="shared" si="6"/>
        <v>0</v>
      </c>
      <c r="DA5" s="172">
        <v>1</v>
      </c>
      <c r="DB5" s="32" t="str">
        <f>T(CONCATENATE(LOOKUP(DA5,CB$3:CB$80,$AQ$3:$AQ$80)," ",LOOKUP(DA5,CB$3:CB$80,$CA$3:$CA$80)))</f>
        <v xml:space="preserve"> </v>
      </c>
      <c r="DD5" s="172">
        <f t="shared" ref="DD5:DD68" si="15">IF(OR(DB4="",DB4=" "),DD4,DD4+1)</f>
        <v>1</v>
      </c>
      <c r="DE5" s="172">
        <v>3</v>
      </c>
      <c r="DL5" s="172">
        <f t="shared" si="10"/>
        <v>0</v>
      </c>
      <c r="DM5" s="172">
        <f t="shared" si="11"/>
        <v>1</v>
      </c>
      <c r="DN5" s="172">
        <f t="shared" si="12"/>
        <v>1</v>
      </c>
      <c r="DO5" s="172">
        <f t="shared" si="13"/>
        <v>1</v>
      </c>
      <c r="DP5" s="172">
        <f t="shared" si="13"/>
        <v>1</v>
      </c>
      <c r="DQ5" s="172">
        <f t="shared" si="13"/>
        <v>1</v>
      </c>
      <c r="DR5" s="172">
        <f t="shared" si="13"/>
        <v>1</v>
      </c>
      <c r="DS5" s="172">
        <f t="shared" si="13"/>
        <v>1</v>
      </c>
      <c r="DT5" s="172">
        <f t="shared" si="13"/>
        <v>1</v>
      </c>
      <c r="DU5" s="172">
        <f t="shared" si="13"/>
        <v>1</v>
      </c>
      <c r="DV5" s="172">
        <f t="shared" ref="DV5:EF20" si="16">IF(OR($CX4=0,ISERROR(SEARCH(DV$1,$CX4))),DV4,DV4+1)</f>
        <v>1</v>
      </c>
      <c r="DW5" s="172">
        <f t="shared" si="14"/>
        <v>1</v>
      </c>
      <c r="DX5" s="172">
        <f t="shared" si="14"/>
        <v>1</v>
      </c>
      <c r="DY5" s="172">
        <f t="shared" si="14"/>
        <v>1</v>
      </c>
      <c r="DZ5" s="172">
        <f t="shared" si="14"/>
        <v>1</v>
      </c>
      <c r="EA5" s="172">
        <f t="shared" si="14"/>
        <v>1</v>
      </c>
      <c r="EB5" s="172">
        <f t="shared" si="14"/>
        <v>1</v>
      </c>
      <c r="EC5" s="172">
        <f t="shared" si="14"/>
        <v>1</v>
      </c>
      <c r="ED5" s="172">
        <f t="shared" si="14"/>
        <v>1</v>
      </c>
      <c r="EE5" s="172">
        <f t="shared" si="14"/>
        <v>1</v>
      </c>
      <c r="EF5" s="172">
        <f t="shared" si="14"/>
        <v>1</v>
      </c>
      <c r="EG5" s="172">
        <f t="shared" si="7"/>
        <v>0</v>
      </c>
    </row>
    <row r="6" spans="1:137" x14ac:dyDescent="0.25">
      <c r="B6" s="16" t="s">
        <v>98</v>
      </c>
      <c r="C6" s="15">
        <v>75</v>
      </c>
      <c r="D6" s="20"/>
      <c r="E6" s="21"/>
      <c r="F6" s="20"/>
      <c r="G6" s="20"/>
      <c r="H6" s="21"/>
      <c r="I6" s="21"/>
      <c r="J6" s="21"/>
      <c r="K6" s="20"/>
      <c r="L6" s="20"/>
      <c r="M6" s="20"/>
      <c r="N6" s="20"/>
      <c r="O6" s="20"/>
      <c r="P6" s="20"/>
      <c r="Q6" s="20"/>
      <c r="R6" s="31"/>
      <c r="S6" s="172">
        <f>DL6*(C6+10*E6+5*(H6+I6+J6))</f>
        <v>0</v>
      </c>
      <c r="T6" s="5"/>
      <c r="U6" s="13"/>
      <c r="V6" s="5"/>
      <c r="W6" s="5" t="str">
        <f t="shared" si="2"/>
        <v/>
      </c>
      <c r="X6" s="5"/>
      <c r="Y6" s="5"/>
      <c r="Z6" s="5"/>
      <c r="AA6" s="16" t="s">
        <v>111</v>
      </c>
      <c r="AB6" s="15">
        <v>13</v>
      </c>
      <c r="AC6" s="21"/>
      <c r="AD6" s="21"/>
      <c r="AE6" s="20"/>
      <c r="AF6" s="20"/>
      <c r="AG6" s="20"/>
      <c r="AH6" s="21"/>
      <c r="AI6" s="20"/>
      <c r="AJ6" s="20"/>
      <c r="AK6" s="20"/>
      <c r="AL6" s="20"/>
      <c r="AM6" s="20"/>
      <c r="AN6" s="20"/>
      <c r="AO6" s="20"/>
      <c r="AP6" s="111">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c r="BY6" s="168"/>
      <c r="BZ6" s="43"/>
      <c r="CA6" s="38" t="str">
        <f t="shared" si="8"/>
        <v>-</v>
      </c>
      <c r="CB6" s="172">
        <f t="shared" si="9"/>
        <v>1</v>
      </c>
      <c r="CC6" s="172">
        <f t="shared" si="9"/>
        <v>1</v>
      </c>
      <c r="CD6" s="172">
        <f t="shared" si="9"/>
        <v>1</v>
      </c>
      <c r="CE6" s="172">
        <f t="shared" si="9"/>
        <v>1</v>
      </c>
      <c r="CF6" s="172">
        <f t="shared" si="9"/>
        <v>1</v>
      </c>
      <c r="CG6" s="172">
        <f t="shared" si="9"/>
        <v>1</v>
      </c>
      <c r="CH6" s="172">
        <f t="shared" si="9"/>
        <v>1</v>
      </c>
      <c r="CI6" s="172">
        <f t="shared" si="9"/>
        <v>1</v>
      </c>
      <c r="CJ6" s="172">
        <f t="shared" si="9"/>
        <v>1</v>
      </c>
      <c r="CK6" s="172">
        <f t="shared" si="9"/>
        <v>1</v>
      </c>
      <c r="CL6" s="172">
        <f t="shared" si="9"/>
        <v>1</v>
      </c>
      <c r="CM6" s="172">
        <f t="shared" si="9"/>
        <v>1</v>
      </c>
      <c r="CN6" s="172">
        <f t="shared" si="9"/>
        <v>1</v>
      </c>
      <c r="CO6" s="172">
        <f t="shared" si="9"/>
        <v>1</v>
      </c>
      <c r="CP6" s="172">
        <f t="shared" si="9"/>
        <v>1</v>
      </c>
      <c r="CQ6" s="172">
        <f t="shared" si="9"/>
        <v>1</v>
      </c>
      <c r="CR6" s="172">
        <f t="shared" si="9"/>
        <v>1</v>
      </c>
      <c r="CS6" s="172">
        <f t="shared" si="9"/>
        <v>1</v>
      </c>
      <c r="CT6" s="172">
        <f t="shared" si="9"/>
        <v>1</v>
      </c>
      <c r="CU6" s="172">
        <f t="shared" si="9"/>
        <v>1</v>
      </c>
      <c r="CW6" s="38" t="str">
        <f t="shared" si="5"/>
        <v>-</v>
      </c>
      <c r="CX6" s="38">
        <f t="shared" si="6"/>
        <v>0</v>
      </c>
      <c r="DA6" s="172">
        <v>2</v>
      </c>
      <c r="DB6" s="32" t="str">
        <f t="shared" ref="DB6:DB16" si="17">T(CONCATENATE(LOOKUP(DA6,CB$3:CB$80,$AQ$3:$AQ$80)," ",LOOKUP(DA6,CB$3:CB$80,$CA$3:$CA$80)))</f>
        <v xml:space="preserve"> </v>
      </c>
      <c r="DD6" s="172">
        <f t="shared" si="15"/>
        <v>1</v>
      </c>
      <c r="DE6" s="172">
        <v>4</v>
      </c>
      <c r="DL6" s="172">
        <f t="shared" si="10"/>
        <v>0</v>
      </c>
      <c r="DM6" s="172">
        <f t="shared" si="11"/>
        <v>1</v>
      </c>
      <c r="DN6" s="172">
        <f t="shared" si="12"/>
        <v>1</v>
      </c>
      <c r="DO6" s="172">
        <f t="shared" si="13"/>
        <v>1</v>
      </c>
      <c r="DP6" s="172">
        <f t="shared" si="13"/>
        <v>1</v>
      </c>
      <c r="DQ6" s="172">
        <f t="shared" si="13"/>
        <v>1</v>
      </c>
      <c r="DR6" s="172">
        <f t="shared" si="13"/>
        <v>1</v>
      </c>
      <c r="DS6" s="172">
        <f t="shared" si="13"/>
        <v>1</v>
      </c>
      <c r="DT6" s="172">
        <f t="shared" si="13"/>
        <v>1</v>
      </c>
      <c r="DU6" s="172">
        <f t="shared" si="13"/>
        <v>1</v>
      </c>
      <c r="DV6" s="172">
        <f t="shared" si="16"/>
        <v>1</v>
      </c>
      <c r="DW6" s="172">
        <f t="shared" si="14"/>
        <v>1</v>
      </c>
      <c r="DX6" s="172">
        <f t="shared" si="14"/>
        <v>1</v>
      </c>
      <c r="DY6" s="172">
        <f t="shared" si="14"/>
        <v>1</v>
      </c>
      <c r="DZ6" s="172">
        <f t="shared" si="14"/>
        <v>1</v>
      </c>
      <c r="EA6" s="172">
        <f t="shared" si="14"/>
        <v>1</v>
      </c>
      <c r="EB6" s="172">
        <f t="shared" si="14"/>
        <v>1</v>
      </c>
      <c r="EC6" s="172">
        <f t="shared" si="14"/>
        <v>1</v>
      </c>
      <c r="ED6" s="172">
        <f t="shared" si="14"/>
        <v>1</v>
      </c>
      <c r="EE6" s="172">
        <f t="shared" si="14"/>
        <v>1</v>
      </c>
      <c r="EF6" s="172">
        <f t="shared" si="14"/>
        <v>1</v>
      </c>
      <c r="EG6" s="172">
        <f t="shared" si="7"/>
        <v>0</v>
      </c>
    </row>
    <row r="7" spans="1:137" x14ac:dyDescent="0.25">
      <c r="B7" s="16" t="s">
        <v>99</v>
      </c>
      <c r="C7" s="15">
        <v>115</v>
      </c>
      <c r="D7" s="21"/>
      <c r="E7" s="19"/>
      <c r="F7" s="19"/>
      <c r="G7" s="19"/>
      <c r="H7" s="19"/>
      <c r="I7" s="19"/>
      <c r="J7" s="19"/>
      <c r="K7" s="19"/>
      <c r="L7" s="19"/>
      <c r="M7" s="19"/>
      <c r="N7" s="19"/>
      <c r="O7" s="19"/>
      <c r="P7" s="19"/>
      <c r="Q7" s="19"/>
      <c r="R7" s="31"/>
      <c r="S7" s="15">
        <f>DL7*(C7+15*D7)</f>
        <v>0</v>
      </c>
      <c r="T7" s="5"/>
      <c r="U7" s="13"/>
      <c r="V7" s="5"/>
      <c r="W7" s="5" t="str">
        <f t="shared" si="2"/>
        <v/>
      </c>
      <c r="X7" s="5"/>
      <c r="Y7" s="5"/>
      <c r="Z7" s="5"/>
      <c r="AA7" s="16" t="s">
        <v>111</v>
      </c>
      <c r="AB7" s="15">
        <v>13</v>
      </c>
      <c r="AC7" s="21"/>
      <c r="AD7" s="21"/>
      <c r="AE7" s="19"/>
      <c r="AF7" s="19"/>
      <c r="AG7" s="19"/>
      <c r="AH7" s="21"/>
      <c r="AI7" s="19"/>
      <c r="AJ7" s="19"/>
      <c r="AK7" s="19"/>
      <c r="AL7" s="19"/>
      <c r="AM7" s="19"/>
      <c r="AN7" s="19"/>
      <c r="AO7" s="19"/>
      <c r="AP7" s="111">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c r="BY7" s="168"/>
      <c r="BZ7" s="43"/>
      <c r="CA7" s="38" t="str">
        <f t="shared" si="8"/>
        <v>-</v>
      </c>
      <c r="CB7" s="172">
        <f t="shared" si="9"/>
        <v>1</v>
      </c>
      <c r="CC7" s="172">
        <f t="shared" si="9"/>
        <v>1</v>
      </c>
      <c r="CD7" s="172">
        <f t="shared" si="9"/>
        <v>1</v>
      </c>
      <c r="CE7" s="172">
        <f t="shared" si="9"/>
        <v>1</v>
      </c>
      <c r="CF7" s="172">
        <f t="shared" si="9"/>
        <v>1</v>
      </c>
      <c r="CG7" s="172">
        <f t="shared" si="9"/>
        <v>1</v>
      </c>
      <c r="CH7" s="172">
        <f t="shared" si="9"/>
        <v>1</v>
      </c>
      <c r="CI7" s="172">
        <f t="shared" si="9"/>
        <v>1</v>
      </c>
      <c r="CJ7" s="172">
        <f t="shared" si="9"/>
        <v>1</v>
      </c>
      <c r="CK7" s="172">
        <f t="shared" si="9"/>
        <v>1</v>
      </c>
      <c r="CL7" s="172">
        <f t="shared" si="9"/>
        <v>1</v>
      </c>
      <c r="CM7" s="172">
        <f t="shared" si="9"/>
        <v>1</v>
      </c>
      <c r="CN7" s="172">
        <f t="shared" si="9"/>
        <v>1</v>
      </c>
      <c r="CO7" s="172">
        <f t="shared" si="9"/>
        <v>1</v>
      </c>
      <c r="CP7" s="172">
        <f t="shared" si="9"/>
        <v>1</v>
      </c>
      <c r="CQ7" s="172">
        <f t="shared" si="9"/>
        <v>1</v>
      </c>
      <c r="CR7" s="172">
        <f t="shared" si="9"/>
        <v>1</v>
      </c>
      <c r="CS7" s="172">
        <f t="shared" si="9"/>
        <v>1</v>
      </c>
      <c r="CT7" s="172">
        <f t="shared" si="9"/>
        <v>1</v>
      </c>
      <c r="CU7" s="172">
        <f t="shared" si="9"/>
        <v>1</v>
      </c>
      <c r="CW7" s="38" t="str">
        <f t="shared" si="5"/>
        <v>-</v>
      </c>
      <c r="CX7" s="38">
        <f t="shared" si="6"/>
        <v>0</v>
      </c>
      <c r="DA7" s="172">
        <v>3</v>
      </c>
      <c r="DB7" s="32" t="str">
        <f t="shared" si="17"/>
        <v xml:space="preserve"> </v>
      </c>
      <c r="DD7" s="172">
        <f t="shared" si="15"/>
        <v>1</v>
      </c>
      <c r="DE7" s="172">
        <v>5</v>
      </c>
      <c r="DL7" s="172">
        <f t="shared" si="10"/>
        <v>0</v>
      </c>
      <c r="DM7" s="172">
        <f t="shared" si="11"/>
        <v>1</v>
      </c>
      <c r="DN7" s="172">
        <f t="shared" si="12"/>
        <v>1</v>
      </c>
      <c r="DO7" s="172">
        <f t="shared" si="13"/>
        <v>1</v>
      </c>
      <c r="DP7" s="172">
        <f t="shared" si="13"/>
        <v>1</v>
      </c>
      <c r="DQ7" s="172">
        <f t="shared" si="13"/>
        <v>1</v>
      </c>
      <c r="DR7" s="172">
        <f t="shared" si="13"/>
        <v>1</v>
      </c>
      <c r="DS7" s="172">
        <f t="shared" si="13"/>
        <v>1</v>
      </c>
      <c r="DT7" s="172">
        <f t="shared" si="13"/>
        <v>1</v>
      </c>
      <c r="DU7" s="172">
        <f t="shared" si="13"/>
        <v>1</v>
      </c>
      <c r="DV7" s="172">
        <f t="shared" si="16"/>
        <v>1</v>
      </c>
      <c r="DW7" s="172">
        <f t="shared" si="14"/>
        <v>1</v>
      </c>
      <c r="DX7" s="172">
        <f t="shared" si="14"/>
        <v>1</v>
      </c>
      <c r="DY7" s="172">
        <f t="shared" si="14"/>
        <v>1</v>
      </c>
      <c r="DZ7" s="172">
        <f t="shared" si="14"/>
        <v>1</v>
      </c>
      <c r="EA7" s="172">
        <f t="shared" si="14"/>
        <v>1</v>
      </c>
      <c r="EB7" s="172">
        <f t="shared" si="14"/>
        <v>1</v>
      </c>
      <c r="EC7" s="172">
        <f t="shared" si="14"/>
        <v>1</v>
      </c>
      <c r="ED7" s="172">
        <f t="shared" si="14"/>
        <v>1</v>
      </c>
      <c r="EE7" s="172">
        <f t="shared" si="14"/>
        <v>1</v>
      </c>
      <c r="EF7" s="172">
        <f t="shared" si="14"/>
        <v>1</v>
      </c>
      <c r="EG7" s="172">
        <f t="shared" si="7"/>
        <v>0</v>
      </c>
    </row>
    <row r="8" spans="1:137" x14ac:dyDescent="0.25">
      <c r="B8" s="16" t="s">
        <v>100</v>
      </c>
      <c r="C8" s="15">
        <v>30</v>
      </c>
      <c r="D8" s="20"/>
      <c r="E8" s="21"/>
      <c r="F8" s="20"/>
      <c r="G8" s="21"/>
      <c r="H8" s="20"/>
      <c r="I8" s="21"/>
      <c r="J8" s="21"/>
      <c r="K8" s="20"/>
      <c r="L8" s="20"/>
      <c r="M8" s="20"/>
      <c r="N8" s="20"/>
      <c r="O8" s="20"/>
      <c r="P8" s="20"/>
      <c r="Q8" s="20"/>
      <c r="R8" s="31"/>
      <c r="S8" s="15">
        <f>DL8*(C8+6*E8+5*(G8+I8+J8))</f>
        <v>0</v>
      </c>
      <c r="T8" s="5"/>
      <c r="U8" s="13"/>
      <c r="V8" s="5"/>
      <c r="W8" s="5" t="str">
        <f t="shared" si="2"/>
        <v/>
      </c>
      <c r="X8" s="5"/>
      <c r="Y8" s="5"/>
      <c r="Z8" s="5"/>
      <c r="AA8" s="16" t="s">
        <v>111</v>
      </c>
      <c r="AB8" s="15">
        <v>13</v>
      </c>
      <c r="AC8" s="21"/>
      <c r="AD8" s="21"/>
      <c r="AE8" s="20"/>
      <c r="AF8" s="20"/>
      <c r="AG8" s="20"/>
      <c r="AH8" s="21"/>
      <c r="AI8" s="20"/>
      <c r="AJ8" s="20"/>
      <c r="AK8" s="20"/>
      <c r="AL8" s="20"/>
      <c r="AM8" s="20"/>
      <c r="AN8" s="20"/>
      <c r="AO8" s="20"/>
      <c r="AP8" s="111">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c r="BY8" s="168"/>
      <c r="BZ8" s="43"/>
      <c r="CA8" s="38" t="str">
        <f t="shared" si="8"/>
        <v>-</v>
      </c>
      <c r="CB8" s="172">
        <f t="shared" si="9"/>
        <v>1</v>
      </c>
      <c r="CC8" s="172">
        <f t="shared" si="9"/>
        <v>1</v>
      </c>
      <c r="CD8" s="172">
        <f t="shared" si="9"/>
        <v>1</v>
      </c>
      <c r="CE8" s="172">
        <f t="shared" si="9"/>
        <v>1</v>
      </c>
      <c r="CF8" s="172">
        <f t="shared" si="9"/>
        <v>1</v>
      </c>
      <c r="CG8" s="172">
        <f t="shared" si="9"/>
        <v>1</v>
      </c>
      <c r="CH8" s="172">
        <f t="shared" si="9"/>
        <v>1</v>
      </c>
      <c r="CI8" s="172">
        <f t="shared" si="9"/>
        <v>1</v>
      </c>
      <c r="CJ8" s="172">
        <f t="shared" si="9"/>
        <v>1</v>
      </c>
      <c r="CK8" s="172">
        <f t="shared" si="9"/>
        <v>1</v>
      </c>
      <c r="CL8" s="172">
        <f t="shared" si="9"/>
        <v>1</v>
      </c>
      <c r="CM8" s="172">
        <f t="shared" si="9"/>
        <v>1</v>
      </c>
      <c r="CN8" s="172">
        <f t="shared" si="9"/>
        <v>1</v>
      </c>
      <c r="CO8" s="172">
        <f t="shared" si="9"/>
        <v>1</v>
      </c>
      <c r="CP8" s="172">
        <f t="shared" si="9"/>
        <v>1</v>
      </c>
      <c r="CQ8" s="172">
        <f t="shared" si="9"/>
        <v>1</v>
      </c>
      <c r="CR8" s="172">
        <f t="shared" si="9"/>
        <v>1</v>
      </c>
      <c r="CS8" s="172">
        <f t="shared" si="9"/>
        <v>1</v>
      </c>
      <c r="CT8" s="172">
        <f t="shared" si="9"/>
        <v>1</v>
      </c>
      <c r="CU8" s="172">
        <f t="shared" si="9"/>
        <v>1</v>
      </c>
      <c r="CW8" s="38" t="str">
        <f t="shared" si="5"/>
        <v>-</v>
      </c>
      <c r="CX8" s="38">
        <f t="shared" si="6"/>
        <v>0</v>
      </c>
      <c r="DA8" s="172">
        <v>4</v>
      </c>
      <c r="DB8" s="32" t="str">
        <f t="shared" si="17"/>
        <v xml:space="preserve"> </v>
      </c>
      <c r="DD8" s="172">
        <f t="shared" si="15"/>
        <v>1</v>
      </c>
      <c r="DE8" s="172">
        <v>6</v>
      </c>
      <c r="DL8" s="172">
        <f t="shared" si="10"/>
        <v>0</v>
      </c>
      <c r="DM8" s="172">
        <f t="shared" si="11"/>
        <v>1</v>
      </c>
      <c r="DN8" s="172">
        <f t="shared" si="12"/>
        <v>1</v>
      </c>
      <c r="DO8" s="172">
        <f t="shared" si="13"/>
        <v>1</v>
      </c>
      <c r="DP8" s="172">
        <f t="shared" si="13"/>
        <v>1</v>
      </c>
      <c r="DQ8" s="172">
        <f t="shared" si="13"/>
        <v>1</v>
      </c>
      <c r="DR8" s="172">
        <f t="shared" si="13"/>
        <v>1</v>
      </c>
      <c r="DS8" s="172">
        <f t="shared" si="13"/>
        <v>1</v>
      </c>
      <c r="DT8" s="172">
        <f t="shared" si="13"/>
        <v>1</v>
      </c>
      <c r="DU8" s="172">
        <f t="shared" si="13"/>
        <v>1</v>
      </c>
      <c r="DV8" s="172">
        <f t="shared" si="16"/>
        <v>1</v>
      </c>
      <c r="DW8" s="172">
        <f t="shared" si="14"/>
        <v>1</v>
      </c>
      <c r="DX8" s="172">
        <f t="shared" si="14"/>
        <v>1</v>
      </c>
      <c r="DY8" s="172">
        <f t="shared" si="14"/>
        <v>1</v>
      </c>
      <c r="DZ8" s="172">
        <f t="shared" si="14"/>
        <v>1</v>
      </c>
      <c r="EA8" s="172">
        <f t="shared" si="14"/>
        <v>1</v>
      </c>
      <c r="EB8" s="172">
        <f t="shared" si="14"/>
        <v>1</v>
      </c>
      <c r="EC8" s="172">
        <f t="shared" si="14"/>
        <v>1</v>
      </c>
      <c r="ED8" s="172">
        <f t="shared" si="14"/>
        <v>1</v>
      </c>
      <c r="EE8" s="172">
        <f t="shared" si="14"/>
        <v>1</v>
      </c>
      <c r="EF8" s="172">
        <f t="shared" si="14"/>
        <v>1</v>
      </c>
      <c r="EG8" s="172">
        <f t="shared" si="7"/>
        <v>0</v>
      </c>
    </row>
    <row r="9" spans="1:137" x14ac:dyDescent="0.25">
      <c r="B9" s="51" t="s">
        <v>102</v>
      </c>
      <c r="C9" s="15">
        <v>55</v>
      </c>
      <c r="D9" s="19"/>
      <c r="E9" s="19"/>
      <c r="F9" s="19"/>
      <c r="G9" s="19"/>
      <c r="H9" s="19"/>
      <c r="I9" s="19"/>
      <c r="J9" s="19"/>
      <c r="K9" s="19"/>
      <c r="L9" s="19"/>
      <c r="M9" s="19"/>
      <c r="N9" s="19"/>
      <c r="O9" s="19"/>
      <c r="P9" s="19"/>
      <c r="Q9" s="19"/>
      <c r="R9" s="31"/>
      <c r="S9" s="15">
        <f>DL9*C9</f>
        <v>0</v>
      </c>
      <c r="T9" s="5"/>
      <c r="U9" s="13"/>
      <c r="V9" s="5"/>
      <c r="W9" s="5" t="str">
        <f t="shared" si="2"/>
        <v/>
      </c>
      <c r="X9" s="5"/>
      <c r="Y9" s="5"/>
      <c r="Z9" s="5"/>
      <c r="AA9" s="16" t="s">
        <v>111</v>
      </c>
      <c r="AB9" s="15">
        <v>13</v>
      </c>
      <c r="AC9" s="21"/>
      <c r="AD9" s="21"/>
      <c r="AE9" s="19"/>
      <c r="AF9" s="19"/>
      <c r="AG9" s="19"/>
      <c r="AH9" s="21"/>
      <c r="AI9" s="19"/>
      <c r="AJ9" s="19"/>
      <c r="AK9" s="19"/>
      <c r="AL9" s="19"/>
      <c r="AM9" s="19"/>
      <c r="AN9" s="19"/>
      <c r="AO9" s="19"/>
      <c r="AP9" s="111">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c r="BY9" s="168"/>
      <c r="BZ9" s="43"/>
      <c r="CA9" s="38" t="str">
        <f t="shared" si="8"/>
        <v>-</v>
      </c>
      <c r="CB9" s="172">
        <f t="shared" si="9"/>
        <v>1</v>
      </c>
      <c r="CC9" s="172">
        <f t="shared" si="9"/>
        <v>1</v>
      </c>
      <c r="CD9" s="172">
        <f t="shared" si="9"/>
        <v>1</v>
      </c>
      <c r="CE9" s="172">
        <f t="shared" si="9"/>
        <v>1</v>
      </c>
      <c r="CF9" s="172">
        <f t="shared" si="9"/>
        <v>1</v>
      </c>
      <c r="CG9" s="172">
        <f t="shared" si="9"/>
        <v>1</v>
      </c>
      <c r="CH9" s="172">
        <f t="shared" si="9"/>
        <v>1</v>
      </c>
      <c r="CI9" s="172">
        <f t="shared" si="9"/>
        <v>1</v>
      </c>
      <c r="CJ9" s="172">
        <f t="shared" si="9"/>
        <v>1</v>
      </c>
      <c r="CK9" s="172">
        <f t="shared" si="9"/>
        <v>1</v>
      </c>
      <c r="CL9" s="172">
        <f t="shared" si="9"/>
        <v>1</v>
      </c>
      <c r="CM9" s="172">
        <f t="shared" si="9"/>
        <v>1</v>
      </c>
      <c r="CN9" s="172">
        <f t="shared" si="9"/>
        <v>1</v>
      </c>
      <c r="CO9" s="172">
        <f t="shared" si="9"/>
        <v>1</v>
      </c>
      <c r="CP9" s="172">
        <f t="shared" si="9"/>
        <v>1</v>
      </c>
      <c r="CQ9" s="172">
        <f t="shared" si="9"/>
        <v>1</v>
      </c>
      <c r="CR9" s="172">
        <f t="shared" si="9"/>
        <v>1</v>
      </c>
      <c r="CS9" s="172">
        <f t="shared" si="9"/>
        <v>1</v>
      </c>
      <c r="CT9" s="172">
        <f t="shared" si="9"/>
        <v>1</v>
      </c>
      <c r="CU9" s="172">
        <f t="shared" si="9"/>
        <v>1</v>
      </c>
      <c r="CW9" s="38" t="str">
        <f t="shared" si="5"/>
        <v>-</v>
      </c>
      <c r="CX9" s="38">
        <f t="shared" si="6"/>
        <v>0</v>
      </c>
      <c r="DA9" s="172">
        <v>5</v>
      </c>
      <c r="DB9" s="32" t="str">
        <f t="shared" si="17"/>
        <v xml:space="preserve"> </v>
      </c>
      <c r="DD9" s="172">
        <f t="shared" si="15"/>
        <v>1</v>
      </c>
      <c r="DE9" s="172">
        <v>7</v>
      </c>
      <c r="DL9" s="172">
        <f t="shared" si="10"/>
        <v>0</v>
      </c>
      <c r="DM9" s="172">
        <f t="shared" si="11"/>
        <v>1</v>
      </c>
      <c r="DN9" s="172">
        <f t="shared" si="12"/>
        <v>1</v>
      </c>
      <c r="DO9" s="172">
        <f t="shared" si="13"/>
        <v>1</v>
      </c>
      <c r="DP9" s="172">
        <f t="shared" si="13"/>
        <v>1</v>
      </c>
      <c r="DQ9" s="172">
        <f t="shared" si="13"/>
        <v>1</v>
      </c>
      <c r="DR9" s="172">
        <f t="shared" si="13"/>
        <v>1</v>
      </c>
      <c r="DS9" s="172">
        <f t="shared" si="13"/>
        <v>1</v>
      </c>
      <c r="DT9" s="172">
        <f t="shared" si="13"/>
        <v>1</v>
      </c>
      <c r="DU9" s="172">
        <f t="shared" si="13"/>
        <v>1</v>
      </c>
      <c r="DV9" s="172">
        <f t="shared" si="16"/>
        <v>1</v>
      </c>
      <c r="DW9" s="172">
        <f t="shared" si="14"/>
        <v>1</v>
      </c>
      <c r="DX9" s="172">
        <f t="shared" si="14"/>
        <v>1</v>
      </c>
      <c r="DY9" s="172">
        <f t="shared" si="14"/>
        <v>1</v>
      </c>
      <c r="DZ9" s="172">
        <f t="shared" si="14"/>
        <v>1</v>
      </c>
      <c r="EA9" s="172">
        <f t="shared" si="14"/>
        <v>1</v>
      </c>
      <c r="EB9" s="172">
        <f t="shared" si="14"/>
        <v>1</v>
      </c>
      <c r="EC9" s="172">
        <f t="shared" si="14"/>
        <v>1</v>
      </c>
      <c r="ED9" s="172">
        <f t="shared" si="14"/>
        <v>1</v>
      </c>
      <c r="EE9" s="172">
        <f t="shared" si="14"/>
        <v>1</v>
      </c>
      <c r="EF9" s="172">
        <f t="shared" si="14"/>
        <v>1</v>
      </c>
      <c r="EG9" s="172">
        <f t="shared" si="7"/>
        <v>0</v>
      </c>
    </row>
    <row r="10" spans="1:137" x14ac:dyDescent="0.25">
      <c r="A10" s="15" t="s">
        <v>36</v>
      </c>
      <c r="B10" s="51" t="s">
        <v>103</v>
      </c>
      <c r="C10" s="15">
        <v>25</v>
      </c>
      <c r="D10" s="20"/>
      <c r="E10" s="20"/>
      <c r="F10" s="20"/>
      <c r="G10" s="20"/>
      <c r="H10" s="20"/>
      <c r="I10" s="21"/>
      <c r="J10" s="20"/>
      <c r="K10" s="21"/>
      <c r="L10" s="21"/>
      <c r="M10" s="21"/>
      <c r="N10" s="20"/>
      <c r="O10" s="20"/>
      <c r="P10" s="20"/>
      <c r="Q10" s="20"/>
      <c r="R10" s="31"/>
      <c r="S10" s="15">
        <f>DL10*(C10+5*(I10+M10)+20*K10+10*L10)</f>
        <v>0</v>
      </c>
      <c r="T10" s="5"/>
      <c r="U10" s="13"/>
      <c r="V10" s="5"/>
      <c r="W10" s="5" t="str">
        <f t="shared" si="2"/>
        <v/>
      </c>
      <c r="X10" s="5"/>
      <c r="Y10" s="5"/>
      <c r="Z10" s="5"/>
      <c r="AA10" s="22" t="s">
        <v>115</v>
      </c>
      <c r="AB10" s="111">
        <v>14</v>
      </c>
      <c r="AC10" s="21"/>
      <c r="AD10" s="21"/>
      <c r="AE10" s="20"/>
      <c r="AF10" s="20"/>
      <c r="AG10" s="20"/>
      <c r="AH10" s="21"/>
      <c r="AI10" s="20"/>
      <c r="AJ10" s="20"/>
      <c r="AK10" s="20"/>
      <c r="AL10" s="20"/>
      <c r="AM10" s="20"/>
      <c r="AN10" s="20"/>
      <c r="AO10" s="20"/>
      <c r="AP10" s="111">
        <f t="shared" si="3"/>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c r="BY10" s="168"/>
      <c r="BZ10" s="43"/>
      <c r="CA10" s="38" t="str">
        <f t="shared" si="8"/>
        <v>-</v>
      </c>
      <c r="CB10" s="172">
        <f t="shared" si="9"/>
        <v>1</v>
      </c>
      <c r="CC10" s="172">
        <f t="shared" si="9"/>
        <v>1</v>
      </c>
      <c r="CD10" s="172">
        <f t="shared" si="9"/>
        <v>1</v>
      </c>
      <c r="CE10" s="172">
        <f t="shared" si="9"/>
        <v>1</v>
      </c>
      <c r="CF10" s="172">
        <f t="shared" si="9"/>
        <v>1</v>
      </c>
      <c r="CG10" s="172">
        <f t="shared" si="9"/>
        <v>1</v>
      </c>
      <c r="CH10" s="172">
        <f t="shared" si="9"/>
        <v>1</v>
      </c>
      <c r="CI10" s="172">
        <f t="shared" si="9"/>
        <v>1</v>
      </c>
      <c r="CJ10" s="172">
        <f t="shared" si="9"/>
        <v>1</v>
      </c>
      <c r="CK10" s="172">
        <f t="shared" si="9"/>
        <v>1</v>
      </c>
      <c r="CL10" s="172">
        <f t="shared" si="9"/>
        <v>1</v>
      </c>
      <c r="CM10" s="172">
        <f t="shared" si="9"/>
        <v>1</v>
      </c>
      <c r="CN10" s="172">
        <f t="shared" si="9"/>
        <v>1</v>
      </c>
      <c r="CO10" s="172">
        <f t="shared" si="9"/>
        <v>1</v>
      </c>
      <c r="CP10" s="172">
        <f t="shared" si="9"/>
        <v>1</v>
      </c>
      <c r="CQ10" s="172">
        <f t="shared" si="9"/>
        <v>1</v>
      </c>
      <c r="CR10" s="172">
        <f t="shared" si="9"/>
        <v>1</v>
      </c>
      <c r="CS10" s="172">
        <f t="shared" si="9"/>
        <v>1</v>
      </c>
      <c r="CT10" s="172">
        <f t="shared" si="9"/>
        <v>1</v>
      </c>
      <c r="CU10" s="172">
        <f t="shared" si="9"/>
        <v>1</v>
      </c>
      <c r="CW10" s="38" t="str">
        <f t="shared" si="5"/>
        <v>-</v>
      </c>
      <c r="CX10" s="38">
        <f t="shared" si="6"/>
        <v>0</v>
      </c>
      <c r="DA10" s="172">
        <v>6</v>
      </c>
      <c r="DB10" s="32" t="str">
        <f t="shared" si="17"/>
        <v xml:space="preserve"> </v>
      </c>
      <c r="DD10" s="172">
        <f t="shared" si="15"/>
        <v>1</v>
      </c>
      <c r="DE10" s="172">
        <v>8</v>
      </c>
      <c r="DL10" s="172">
        <f t="shared" si="10"/>
        <v>0</v>
      </c>
      <c r="DM10" s="172">
        <f t="shared" si="11"/>
        <v>1</v>
      </c>
      <c r="DN10" s="172">
        <f t="shared" si="12"/>
        <v>1</v>
      </c>
      <c r="DO10" s="172">
        <f t="shared" si="13"/>
        <v>1</v>
      </c>
      <c r="DP10" s="172">
        <f t="shared" si="13"/>
        <v>1</v>
      </c>
      <c r="DQ10" s="172">
        <f t="shared" si="13"/>
        <v>1</v>
      </c>
      <c r="DR10" s="172">
        <f t="shared" si="13"/>
        <v>1</v>
      </c>
      <c r="DS10" s="172">
        <f t="shared" si="13"/>
        <v>1</v>
      </c>
      <c r="DT10" s="172">
        <f t="shared" si="13"/>
        <v>1</v>
      </c>
      <c r="DU10" s="172">
        <f t="shared" si="13"/>
        <v>1</v>
      </c>
      <c r="DV10" s="172">
        <f t="shared" si="16"/>
        <v>1</v>
      </c>
      <c r="DW10" s="172">
        <f t="shared" si="14"/>
        <v>1</v>
      </c>
      <c r="DX10" s="172">
        <f t="shared" si="14"/>
        <v>1</v>
      </c>
      <c r="DY10" s="172">
        <f t="shared" si="14"/>
        <v>1</v>
      </c>
      <c r="DZ10" s="172">
        <f t="shared" si="14"/>
        <v>1</v>
      </c>
      <c r="EA10" s="172">
        <f t="shared" si="14"/>
        <v>1</v>
      </c>
      <c r="EB10" s="172">
        <f t="shared" si="14"/>
        <v>1</v>
      </c>
      <c r="EC10" s="172">
        <f t="shared" si="14"/>
        <v>1</v>
      </c>
      <c r="ED10" s="172">
        <f t="shared" si="14"/>
        <v>1</v>
      </c>
      <c r="EE10" s="172">
        <f t="shared" si="14"/>
        <v>1</v>
      </c>
      <c r="EF10" s="172">
        <f t="shared" si="14"/>
        <v>1</v>
      </c>
      <c r="EG10" s="172">
        <f t="shared" si="7"/>
        <v>0</v>
      </c>
    </row>
    <row r="11" spans="1:137" x14ac:dyDescent="0.25">
      <c r="B11" s="51" t="s">
        <v>105</v>
      </c>
      <c r="C11" s="15">
        <v>50</v>
      </c>
      <c r="D11" s="19"/>
      <c r="E11" s="21"/>
      <c r="F11" s="19"/>
      <c r="G11" s="19"/>
      <c r="H11" s="19"/>
      <c r="I11" s="19"/>
      <c r="J11" s="19"/>
      <c r="K11" s="19"/>
      <c r="L11" s="19"/>
      <c r="M11" s="19"/>
      <c r="N11" s="21"/>
      <c r="O11" s="19"/>
      <c r="P11" s="19"/>
      <c r="Q11" s="19"/>
      <c r="R11" s="31"/>
      <c r="S11" s="15">
        <f>DL11*(C11+10*E11+50*N11)</f>
        <v>0</v>
      </c>
      <c r="T11" s="5"/>
      <c r="U11" s="13"/>
      <c r="V11" s="5"/>
      <c r="W11" s="5" t="str">
        <f t="shared" si="2"/>
        <v/>
      </c>
      <c r="X11" s="5"/>
      <c r="Y11" s="5"/>
      <c r="Z11" s="5"/>
      <c r="AA11" s="22" t="s">
        <v>115</v>
      </c>
      <c r="AB11" s="15">
        <v>14</v>
      </c>
      <c r="AC11" s="21"/>
      <c r="AD11" s="21"/>
      <c r="AE11" s="19"/>
      <c r="AF11" s="19"/>
      <c r="AG11" s="19"/>
      <c r="AH11" s="21"/>
      <c r="AI11" s="19"/>
      <c r="AJ11" s="19"/>
      <c r="AK11" s="19"/>
      <c r="AL11" s="19"/>
      <c r="AM11" s="19"/>
      <c r="AN11" s="19"/>
      <c r="AO11" s="19"/>
      <c r="AP11" s="111">
        <f t="shared" si="3"/>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c r="BY11" s="168"/>
      <c r="BZ11" s="43"/>
      <c r="CA11" s="38" t="str">
        <f t="shared" si="8"/>
        <v>-</v>
      </c>
      <c r="CB11" s="172">
        <f t="shared" si="9"/>
        <v>1</v>
      </c>
      <c r="CC11" s="172">
        <f t="shared" si="9"/>
        <v>1</v>
      </c>
      <c r="CD11" s="172">
        <f t="shared" si="9"/>
        <v>1</v>
      </c>
      <c r="CE11" s="172">
        <f t="shared" si="9"/>
        <v>1</v>
      </c>
      <c r="CF11" s="172">
        <f t="shared" si="9"/>
        <v>1</v>
      </c>
      <c r="CG11" s="172">
        <f t="shared" si="9"/>
        <v>1</v>
      </c>
      <c r="CH11" s="172">
        <f t="shared" si="9"/>
        <v>1</v>
      </c>
      <c r="CI11" s="172">
        <f t="shared" si="9"/>
        <v>1</v>
      </c>
      <c r="CJ11" s="172">
        <f t="shared" si="9"/>
        <v>1</v>
      </c>
      <c r="CK11" s="172">
        <f t="shared" si="9"/>
        <v>1</v>
      </c>
      <c r="CL11" s="172">
        <f t="shared" si="9"/>
        <v>1</v>
      </c>
      <c r="CM11" s="172">
        <f t="shared" si="9"/>
        <v>1</v>
      </c>
      <c r="CN11" s="172">
        <f t="shared" si="9"/>
        <v>1</v>
      </c>
      <c r="CO11" s="172">
        <f t="shared" si="9"/>
        <v>1</v>
      </c>
      <c r="CP11" s="172">
        <f t="shared" si="9"/>
        <v>1</v>
      </c>
      <c r="CQ11" s="172">
        <f t="shared" si="9"/>
        <v>1</v>
      </c>
      <c r="CR11" s="172">
        <f t="shared" si="9"/>
        <v>1</v>
      </c>
      <c r="CS11" s="172">
        <f t="shared" si="9"/>
        <v>1</v>
      </c>
      <c r="CT11" s="172">
        <f t="shared" si="9"/>
        <v>1</v>
      </c>
      <c r="CU11" s="172">
        <f t="shared" si="9"/>
        <v>1</v>
      </c>
      <c r="CW11" s="38" t="str">
        <f t="shared" si="5"/>
        <v>-</v>
      </c>
      <c r="CX11" s="38">
        <f t="shared" si="6"/>
        <v>0</v>
      </c>
      <c r="DA11" s="172">
        <v>7</v>
      </c>
      <c r="DB11" s="32" t="str">
        <f t="shared" si="17"/>
        <v xml:space="preserve"> </v>
      </c>
      <c r="DD11" s="172">
        <f t="shared" si="15"/>
        <v>1</v>
      </c>
      <c r="DE11" s="172">
        <v>9</v>
      </c>
      <c r="DL11" s="172">
        <f t="shared" si="10"/>
        <v>0</v>
      </c>
      <c r="DM11" s="172">
        <f t="shared" si="11"/>
        <v>1</v>
      </c>
      <c r="DN11" s="172">
        <f t="shared" si="12"/>
        <v>1</v>
      </c>
      <c r="DO11" s="172">
        <f t="shared" si="13"/>
        <v>1</v>
      </c>
      <c r="DP11" s="172">
        <f t="shared" si="13"/>
        <v>1</v>
      </c>
      <c r="DQ11" s="172">
        <f t="shared" si="13"/>
        <v>1</v>
      </c>
      <c r="DR11" s="172">
        <f t="shared" si="13"/>
        <v>1</v>
      </c>
      <c r="DS11" s="172">
        <f t="shared" si="13"/>
        <v>1</v>
      </c>
      <c r="DT11" s="172">
        <f t="shared" si="13"/>
        <v>1</v>
      </c>
      <c r="DU11" s="172">
        <f t="shared" si="13"/>
        <v>1</v>
      </c>
      <c r="DV11" s="172">
        <f t="shared" si="16"/>
        <v>1</v>
      </c>
      <c r="DW11" s="172">
        <f t="shared" si="14"/>
        <v>1</v>
      </c>
      <c r="DX11" s="172">
        <f t="shared" si="14"/>
        <v>1</v>
      </c>
      <c r="DY11" s="172">
        <f t="shared" si="14"/>
        <v>1</v>
      </c>
      <c r="DZ11" s="172">
        <f t="shared" si="14"/>
        <v>1</v>
      </c>
      <c r="EA11" s="172">
        <f t="shared" si="14"/>
        <v>1</v>
      </c>
      <c r="EB11" s="172">
        <f t="shared" si="14"/>
        <v>1</v>
      </c>
      <c r="EC11" s="172">
        <f t="shared" si="14"/>
        <v>1</v>
      </c>
      <c r="ED11" s="172">
        <f t="shared" si="14"/>
        <v>1</v>
      </c>
      <c r="EE11" s="172">
        <f t="shared" si="14"/>
        <v>1</v>
      </c>
      <c r="EF11" s="172">
        <f t="shared" si="14"/>
        <v>1</v>
      </c>
      <c r="EG11" s="172">
        <f t="shared" si="7"/>
        <v>0</v>
      </c>
    </row>
    <row r="12" spans="1:137" x14ac:dyDescent="0.25">
      <c r="B12" s="51" t="s">
        <v>107</v>
      </c>
      <c r="C12" s="15">
        <v>65</v>
      </c>
      <c r="D12" s="20"/>
      <c r="E12" s="21"/>
      <c r="F12" s="20"/>
      <c r="G12" s="20"/>
      <c r="H12" s="20"/>
      <c r="I12" s="20"/>
      <c r="J12" s="20"/>
      <c r="K12" s="20"/>
      <c r="L12" s="20"/>
      <c r="M12" s="20"/>
      <c r="N12" s="20"/>
      <c r="O12" s="20"/>
      <c r="P12" s="20"/>
      <c r="Q12" s="20"/>
      <c r="R12" s="31"/>
      <c r="S12" s="15">
        <f>DL12*(C12+10*E12)</f>
        <v>0</v>
      </c>
      <c r="T12" s="5"/>
      <c r="U12" s="13"/>
      <c r="V12" s="5"/>
      <c r="W12" s="5" t="str">
        <f t="shared" si="2"/>
        <v/>
      </c>
      <c r="X12" s="5"/>
      <c r="Y12" s="5"/>
      <c r="Z12" s="5"/>
      <c r="AA12" s="22" t="s">
        <v>115</v>
      </c>
      <c r="AB12" s="15">
        <v>14</v>
      </c>
      <c r="AC12" s="21"/>
      <c r="AD12" s="21"/>
      <c r="AE12" s="20"/>
      <c r="AF12" s="20"/>
      <c r="AG12" s="20"/>
      <c r="AH12" s="21"/>
      <c r="AI12" s="20"/>
      <c r="AJ12" s="20"/>
      <c r="AK12" s="20"/>
      <c r="AL12" s="20"/>
      <c r="AM12" s="20"/>
      <c r="AN12" s="20"/>
      <c r="AO12" s="20"/>
      <c r="AP12" s="111">
        <f t="shared" si="3"/>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c r="BY12" s="168"/>
      <c r="BZ12" s="43"/>
      <c r="CA12" s="38" t="str">
        <f t="shared" si="8"/>
        <v>-</v>
      </c>
      <c r="CB12" s="172">
        <f t="shared" si="9"/>
        <v>1</v>
      </c>
      <c r="CC12" s="172">
        <f t="shared" si="9"/>
        <v>1</v>
      </c>
      <c r="CD12" s="172">
        <f t="shared" si="9"/>
        <v>1</v>
      </c>
      <c r="CE12" s="172">
        <f t="shared" si="9"/>
        <v>1</v>
      </c>
      <c r="CF12" s="172">
        <f t="shared" si="9"/>
        <v>1</v>
      </c>
      <c r="CG12" s="172">
        <f t="shared" si="9"/>
        <v>1</v>
      </c>
      <c r="CH12" s="172">
        <f t="shared" si="9"/>
        <v>1</v>
      </c>
      <c r="CI12" s="172">
        <f t="shared" si="9"/>
        <v>1</v>
      </c>
      <c r="CJ12" s="172">
        <f t="shared" si="9"/>
        <v>1</v>
      </c>
      <c r="CK12" s="172">
        <f t="shared" si="9"/>
        <v>1</v>
      </c>
      <c r="CL12" s="172">
        <f t="shared" si="9"/>
        <v>1</v>
      </c>
      <c r="CM12" s="172">
        <f t="shared" si="9"/>
        <v>1</v>
      </c>
      <c r="CN12" s="172">
        <f t="shared" si="9"/>
        <v>1</v>
      </c>
      <c r="CO12" s="172">
        <f t="shared" si="9"/>
        <v>1</v>
      </c>
      <c r="CP12" s="172">
        <f t="shared" si="9"/>
        <v>1</v>
      </c>
      <c r="CQ12" s="172">
        <f t="shared" si="9"/>
        <v>1</v>
      </c>
      <c r="CR12" s="172">
        <f t="shared" si="9"/>
        <v>1</v>
      </c>
      <c r="CS12" s="172">
        <f t="shared" si="9"/>
        <v>1</v>
      </c>
      <c r="CT12" s="172">
        <f t="shared" si="9"/>
        <v>1</v>
      </c>
      <c r="CU12" s="172">
        <f t="shared" si="9"/>
        <v>1</v>
      </c>
      <c r="CW12" s="38" t="str">
        <f t="shared" si="5"/>
        <v>-</v>
      </c>
      <c r="CX12" s="38">
        <f t="shared" si="6"/>
        <v>0</v>
      </c>
      <c r="DA12" s="172">
        <v>8</v>
      </c>
      <c r="DB12" s="32" t="str">
        <f t="shared" si="17"/>
        <v xml:space="preserve"> </v>
      </c>
      <c r="DD12" s="172">
        <f t="shared" si="15"/>
        <v>1</v>
      </c>
      <c r="DE12" s="172">
        <v>10</v>
      </c>
      <c r="DL12" s="172">
        <f t="shared" si="10"/>
        <v>0</v>
      </c>
      <c r="DM12" s="172">
        <f t="shared" si="11"/>
        <v>1</v>
      </c>
      <c r="DN12" s="172">
        <f t="shared" si="12"/>
        <v>1</v>
      </c>
      <c r="DO12" s="172">
        <f t="shared" si="13"/>
        <v>1</v>
      </c>
      <c r="DP12" s="172">
        <f t="shared" si="13"/>
        <v>1</v>
      </c>
      <c r="DQ12" s="172">
        <f t="shared" si="13"/>
        <v>1</v>
      </c>
      <c r="DR12" s="172">
        <f t="shared" si="13"/>
        <v>1</v>
      </c>
      <c r="DS12" s="172">
        <f t="shared" si="13"/>
        <v>1</v>
      </c>
      <c r="DT12" s="172">
        <f t="shared" si="13"/>
        <v>1</v>
      </c>
      <c r="DU12" s="172">
        <f t="shared" si="13"/>
        <v>1</v>
      </c>
      <c r="DV12" s="172">
        <f t="shared" si="16"/>
        <v>1</v>
      </c>
      <c r="DW12" s="172">
        <f t="shared" si="14"/>
        <v>1</v>
      </c>
      <c r="DX12" s="172">
        <f t="shared" si="14"/>
        <v>1</v>
      </c>
      <c r="DY12" s="172">
        <f t="shared" si="14"/>
        <v>1</v>
      </c>
      <c r="DZ12" s="172">
        <f t="shared" si="14"/>
        <v>1</v>
      </c>
      <c r="EA12" s="172">
        <f t="shared" si="14"/>
        <v>1</v>
      </c>
      <c r="EB12" s="172">
        <f t="shared" si="14"/>
        <v>1</v>
      </c>
      <c r="EC12" s="172">
        <f t="shared" si="14"/>
        <v>1</v>
      </c>
      <c r="ED12" s="172">
        <f t="shared" si="14"/>
        <v>1</v>
      </c>
      <c r="EE12" s="172">
        <f t="shared" si="14"/>
        <v>1</v>
      </c>
      <c r="EF12" s="172">
        <f t="shared" si="14"/>
        <v>1</v>
      </c>
      <c r="EG12" s="172">
        <f t="shared" si="7"/>
        <v>0</v>
      </c>
    </row>
    <row r="13" spans="1:137" x14ac:dyDescent="0.25">
      <c r="B13" s="16" t="s">
        <v>108</v>
      </c>
      <c r="C13" s="15">
        <v>45</v>
      </c>
      <c r="D13" s="19"/>
      <c r="E13" s="21"/>
      <c r="F13" s="21"/>
      <c r="G13" s="19"/>
      <c r="H13" s="21"/>
      <c r="I13" s="21"/>
      <c r="J13" s="21"/>
      <c r="K13" s="19"/>
      <c r="L13" s="19"/>
      <c r="M13" s="19"/>
      <c r="N13" s="19"/>
      <c r="O13" s="19"/>
      <c r="P13" s="19"/>
      <c r="Q13" s="19"/>
      <c r="R13" s="31"/>
      <c r="S13" s="15">
        <f>DL13*(C13+10*E13+5*(F13+H13+I13+J13))</f>
        <v>0</v>
      </c>
      <c r="T13" s="5"/>
      <c r="U13" s="13"/>
      <c r="V13" s="5"/>
      <c r="W13" s="5" t="str">
        <f t="shared" si="2"/>
        <v/>
      </c>
      <c r="X13" s="5"/>
      <c r="Y13" s="5"/>
      <c r="Z13" s="5"/>
      <c r="AA13" s="22" t="s">
        <v>115</v>
      </c>
      <c r="AB13" s="15">
        <v>14</v>
      </c>
      <c r="AC13" s="21"/>
      <c r="AD13" s="21"/>
      <c r="AE13" s="19"/>
      <c r="AF13" s="19"/>
      <c r="AG13" s="19"/>
      <c r="AH13" s="21"/>
      <c r="AI13" s="19"/>
      <c r="AJ13" s="19"/>
      <c r="AK13" s="19"/>
      <c r="AL13" s="19"/>
      <c r="AM13" s="19"/>
      <c r="AN13" s="19"/>
      <c r="AO13" s="19"/>
      <c r="AP13" s="111">
        <f t="shared" si="3"/>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c r="BY13" s="168"/>
      <c r="BZ13" s="43"/>
      <c r="CA13" s="38" t="str">
        <f t="shared" si="8"/>
        <v>-</v>
      </c>
      <c r="CB13" s="172">
        <f t="shared" si="9"/>
        <v>1</v>
      </c>
      <c r="CC13" s="172">
        <f t="shared" si="9"/>
        <v>1</v>
      </c>
      <c r="CD13" s="172">
        <f t="shared" si="9"/>
        <v>1</v>
      </c>
      <c r="CE13" s="172">
        <f t="shared" si="9"/>
        <v>1</v>
      </c>
      <c r="CF13" s="172">
        <f t="shared" si="9"/>
        <v>1</v>
      </c>
      <c r="CG13" s="172">
        <f t="shared" si="9"/>
        <v>1</v>
      </c>
      <c r="CH13" s="172">
        <f t="shared" si="9"/>
        <v>1</v>
      </c>
      <c r="CI13" s="172">
        <f t="shared" si="9"/>
        <v>1</v>
      </c>
      <c r="CJ13" s="172">
        <f t="shared" si="9"/>
        <v>1</v>
      </c>
      <c r="CK13" s="172">
        <f t="shared" si="9"/>
        <v>1</v>
      </c>
      <c r="CL13" s="172">
        <f t="shared" si="9"/>
        <v>1</v>
      </c>
      <c r="CM13" s="172">
        <f t="shared" si="9"/>
        <v>1</v>
      </c>
      <c r="CN13" s="172">
        <f t="shared" si="9"/>
        <v>1</v>
      </c>
      <c r="CO13" s="172">
        <f t="shared" si="9"/>
        <v>1</v>
      </c>
      <c r="CP13" s="172">
        <f t="shared" si="9"/>
        <v>1</v>
      </c>
      <c r="CQ13" s="172">
        <f t="shared" si="9"/>
        <v>1</v>
      </c>
      <c r="CR13" s="172">
        <f t="shared" si="9"/>
        <v>1</v>
      </c>
      <c r="CS13" s="172">
        <f t="shared" si="9"/>
        <v>1</v>
      </c>
      <c r="CT13" s="172">
        <f t="shared" si="9"/>
        <v>1</v>
      </c>
      <c r="CU13" s="172">
        <f t="shared" si="9"/>
        <v>1</v>
      </c>
      <c r="CW13" s="38" t="str">
        <f t="shared" si="5"/>
        <v>-</v>
      </c>
      <c r="CX13" s="38">
        <f t="shared" si="6"/>
        <v>0</v>
      </c>
      <c r="DA13" s="172">
        <v>9</v>
      </c>
      <c r="DB13" s="32" t="str">
        <f t="shared" si="17"/>
        <v xml:space="preserve"> </v>
      </c>
      <c r="DD13" s="172">
        <f t="shared" si="15"/>
        <v>1</v>
      </c>
      <c r="DE13" s="172">
        <v>11</v>
      </c>
      <c r="DL13" s="172">
        <f>SUM(DM14:EF14)-SUM(DM13:EF13)</f>
        <v>0</v>
      </c>
      <c r="DM13" s="172">
        <f t="shared" si="11"/>
        <v>1</v>
      </c>
      <c r="DN13" s="172">
        <f t="shared" si="12"/>
        <v>1</v>
      </c>
      <c r="DO13" s="172">
        <f t="shared" si="13"/>
        <v>1</v>
      </c>
      <c r="DP13" s="172">
        <f t="shared" si="13"/>
        <v>1</v>
      </c>
      <c r="DQ13" s="172">
        <f t="shared" si="13"/>
        <v>1</v>
      </c>
      <c r="DR13" s="172">
        <f t="shared" si="13"/>
        <v>1</v>
      </c>
      <c r="DS13" s="172">
        <f t="shared" si="13"/>
        <v>1</v>
      </c>
      <c r="DT13" s="172">
        <f t="shared" si="13"/>
        <v>1</v>
      </c>
      <c r="DU13" s="172">
        <f t="shared" si="13"/>
        <v>1</v>
      </c>
      <c r="DV13" s="172">
        <f t="shared" si="16"/>
        <v>1</v>
      </c>
      <c r="DW13" s="172">
        <f t="shared" si="14"/>
        <v>1</v>
      </c>
      <c r="DX13" s="172">
        <f t="shared" si="14"/>
        <v>1</v>
      </c>
      <c r="DY13" s="172">
        <f t="shared" si="14"/>
        <v>1</v>
      </c>
      <c r="DZ13" s="172">
        <f t="shared" si="14"/>
        <v>1</v>
      </c>
      <c r="EA13" s="172">
        <f t="shared" si="14"/>
        <v>1</v>
      </c>
      <c r="EB13" s="172">
        <f t="shared" si="14"/>
        <v>1</v>
      </c>
      <c r="EC13" s="172">
        <f t="shared" si="14"/>
        <v>1</v>
      </c>
      <c r="ED13" s="172">
        <f t="shared" si="14"/>
        <v>1</v>
      </c>
      <c r="EE13" s="172">
        <f t="shared" si="14"/>
        <v>1</v>
      </c>
      <c r="EF13" s="172">
        <f t="shared" si="14"/>
        <v>1</v>
      </c>
      <c r="EG13" s="172">
        <f t="shared" si="7"/>
        <v>0</v>
      </c>
    </row>
    <row r="14" spans="1:137" x14ac:dyDescent="0.25">
      <c r="B14" s="16" t="s">
        <v>108</v>
      </c>
      <c r="C14" s="15">
        <v>45</v>
      </c>
      <c r="D14" s="20"/>
      <c r="E14" s="21"/>
      <c r="F14" s="21"/>
      <c r="G14" s="20"/>
      <c r="H14" s="21"/>
      <c r="I14" s="21"/>
      <c r="J14" s="21"/>
      <c r="K14" s="20"/>
      <c r="L14" s="20"/>
      <c r="M14" s="20"/>
      <c r="N14" s="20"/>
      <c r="O14" s="20"/>
      <c r="P14" s="20"/>
      <c r="Q14" s="20"/>
      <c r="R14" s="31"/>
      <c r="S14" s="172">
        <f t="shared" ref="S14:S16" si="18">DL14*(C14+10*E14+5*(F14+H14+I14+J14))</f>
        <v>0</v>
      </c>
      <c r="T14" s="5"/>
      <c r="U14" s="13"/>
      <c r="V14" s="5"/>
      <c r="W14" s="5" t="str">
        <f t="shared" si="2"/>
        <v/>
      </c>
      <c r="X14" s="5"/>
      <c r="Y14" s="5"/>
      <c r="Z14" s="5"/>
      <c r="AA14" s="22" t="s">
        <v>115</v>
      </c>
      <c r="AB14" s="15">
        <v>14</v>
      </c>
      <c r="AC14" s="21"/>
      <c r="AD14" s="21"/>
      <c r="AE14" s="20"/>
      <c r="AF14" s="20"/>
      <c r="AG14" s="20"/>
      <c r="AH14" s="21"/>
      <c r="AI14" s="20"/>
      <c r="AJ14" s="20"/>
      <c r="AK14" s="20"/>
      <c r="AL14" s="20"/>
      <c r="AM14" s="20"/>
      <c r="AN14" s="20"/>
      <c r="AO14" s="20"/>
      <c r="AP14" s="111">
        <f t="shared" si="3"/>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c r="BY14" s="168"/>
      <c r="BZ14" s="43"/>
      <c r="CA14" s="38" t="str">
        <f t="shared" si="8"/>
        <v>-</v>
      </c>
      <c r="CB14" s="172">
        <f t="shared" si="9"/>
        <v>1</v>
      </c>
      <c r="CC14" s="172">
        <f t="shared" si="9"/>
        <v>1</v>
      </c>
      <c r="CD14" s="172">
        <f t="shared" si="9"/>
        <v>1</v>
      </c>
      <c r="CE14" s="172">
        <f t="shared" si="9"/>
        <v>1</v>
      </c>
      <c r="CF14" s="172">
        <f t="shared" si="9"/>
        <v>1</v>
      </c>
      <c r="CG14" s="172">
        <f t="shared" si="9"/>
        <v>1</v>
      </c>
      <c r="CH14" s="172">
        <f t="shared" si="9"/>
        <v>1</v>
      </c>
      <c r="CI14" s="172">
        <f t="shared" si="9"/>
        <v>1</v>
      </c>
      <c r="CJ14" s="172">
        <f t="shared" si="9"/>
        <v>1</v>
      </c>
      <c r="CK14" s="172">
        <f t="shared" si="9"/>
        <v>1</v>
      </c>
      <c r="CL14" s="172">
        <f t="shared" si="9"/>
        <v>1</v>
      </c>
      <c r="CM14" s="172">
        <f t="shared" si="9"/>
        <v>1</v>
      </c>
      <c r="CN14" s="172">
        <f t="shared" si="9"/>
        <v>1</v>
      </c>
      <c r="CO14" s="172">
        <f t="shared" si="9"/>
        <v>1</v>
      </c>
      <c r="CP14" s="172">
        <f t="shared" si="9"/>
        <v>1</v>
      </c>
      <c r="CQ14" s="172">
        <f t="shared" si="9"/>
        <v>1</v>
      </c>
      <c r="CR14" s="172">
        <f t="shared" si="9"/>
        <v>1</v>
      </c>
      <c r="CS14" s="172">
        <f t="shared" si="9"/>
        <v>1</v>
      </c>
      <c r="CT14" s="172">
        <f t="shared" si="9"/>
        <v>1</v>
      </c>
      <c r="CU14" s="172">
        <f t="shared" si="9"/>
        <v>1</v>
      </c>
      <c r="CW14" s="38" t="str">
        <f t="shared" si="5"/>
        <v>-</v>
      </c>
      <c r="CX14" s="38">
        <f t="shared" si="6"/>
        <v>0</v>
      </c>
      <c r="DA14" s="172">
        <v>10</v>
      </c>
      <c r="DB14" s="32" t="str">
        <f t="shared" si="17"/>
        <v xml:space="preserve"> </v>
      </c>
      <c r="DD14" s="172">
        <f t="shared" si="15"/>
        <v>1</v>
      </c>
      <c r="DE14" s="172">
        <v>12</v>
      </c>
      <c r="DL14" s="172">
        <f t="shared" si="10"/>
        <v>0</v>
      </c>
      <c r="DM14" s="172">
        <f t="shared" si="11"/>
        <v>1</v>
      </c>
      <c r="DN14" s="172">
        <f t="shared" si="12"/>
        <v>1</v>
      </c>
      <c r="DO14" s="172">
        <f t="shared" si="13"/>
        <v>1</v>
      </c>
      <c r="DP14" s="172">
        <f t="shared" si="13"/>
        <v>1</v>
      </c>
      <c r="DQ14" s="172">
        <f t="shared" si="13"/>
        <v>1</v>
      </c>
      <c r="DR14" s="172">
        <f t="shared" si="13"/>
        <v>1</v>
      </c>
      <c r="DS14" s="172">
        <f t="shared" si="13"/>
        <v>1</v>
      </c>
      <c r="DT14" s="172">
        <f t="shared" si="13"/>
        <v>1</v>
      </c>
      <c r="DU14" s="172">
        <f t="shared" si="13"/>
        <v>1</v>
      </c>
      <c r="DV14" s="172">
        <f t="shared" si="16"/>
        <v>1</v>
      </c>
      <c r="DW14" s="172">
        <f t="shared" si="14"/>
        <v>1</v>
      </c>
      <c r="DX14" s="172">
        <f t="shared" si="14"/>
        <v>1</v>
      </c>
      <c r="DY14" s="172">
        <f t="shared" si="14"/>
        <v>1</v>
      </c>
      <c r="DZ14" s="172">
        <f t="shared" si="14"/>
        <v>1</v>
      </c>
      <c r="EA14" s="172">
        <f t="shared" si="14"/>
        <v>1</v>
      </c>
      <c r="EB14" s="172">
        <f t="shared" si="14"/>
        <v>1</v>
      </c>
      <c r="EC14" s="172">
        <f t="shared" si="14"/>
        <v>1</v>
      </c>
      <c r="ED14" s="172">
        <f t="shared" si="14"/>
        <v>1</v>
      </c>
      <c r="EE14" s="172">
        <f t="shared" si="14"/>
        <v>1</v>
      </c>
      <c r="EF14" s="172">
        <f t="shared" si="14"/>
        <v>1</v>
      </c>
      <c r="EG14" s="172">
        <f t="shared" si="7"/>
        <v>0</v>
      </c>
    </row>
    <row r="15" spans="1:137" x14ac:dyDescent="0.25">
      <c r="B15" s="16" t="s">
        <v>108</v>
      </c>
      <c r="C15" s="15">
        <v>45</v>
      </c>
      <c r="D15" s="19"/>
      <c r="E15" s="21"/>
      <c r="F15" s="21"/>
      <c r="G15" s="19"/>
      <c r="H15" s="21"/>
      <c r="I15" s="21"/>
      <c r="J15" s="21"/>
      <c r="K15" s="19"/>
      <c r="L15" s="19"/>
      <c r="M15" s="19"/>
      <c r="N15" s="19"/>
      <c r="O15" s="19"/>
      <c r="P15" s="19"/>
      <c r="Q15" s="19"/>
      <c r="R15" s="31"/>
      <c r="S15" s="172">
        <f t="shared" si="18"/>
        <v>0</v>
      </c>
      <c r="T15" s="5"/>
      <c r="U15" s="13"/>
      <c r="V15" s="5"/>
      <c r="W15" s="5" t="str">
        <f t="shared" si="2"/>
        <v/>
      </c>
      <c r="X15" s="5"/>
      <c r="Y15" s="5"/>
      <c r="Z15" s="5"/>
      <c r="AA15" s="22" t="s">
        <v>115</v>
      </c>
      <c r="AB15" s="15">
        <v>14</v>
      </c>
      <c r="AC15" s="21"/>
      <c r="AD15" s="21"/>
      <c r="AE15" s="19"/>
      <c r="AF15" s="19"/>
      <c r="AG15" s="19"/>
      <c r="AH15" s="21"/>
      <c r="AI15" s="19"/>
      <c r="AJ15" s="19"/>
      <c r="AK15" s="19"/>
      <c r="AL15" s="19"/>
      <c r="AM15" s="19"/>
      <c r="AN15" s="19"/>
      <c r="AO15" s="19"/>
      <c r="AP15" s="111">
        <f t="shared" si="3"/>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4"/>
        <v>0</v>
      </c>
      <c r="BX15" s="42"/>
      <c r="BY15" s="168"/>
      <c r="BZ15" s="43"/>
      <c r="CA15" s="38" t="str">
        <f t="shared" si="8"/>
        <v>-</v>
      </c>
      <c r="CB15" s="172">
        <f t="shared" si="9"/>
        <v>1</v>
      </c>
      <c r="CC15" s="172">
        <f t="shared" si="9"/>
        <v>1</v>
      </c>
      <c r="CD15" s="172">
        <f t="shared" si="9"/>
        <v>1</v>
      </c>
      <c r="CE15" s="172">
        <f t="shared" si="9"/>
        <v>1</v>
      </c>
      <c r="CF15" s="172">
        <f t="shared" si="9"/>
        <v>1</v>
      </c>
      <c r="CG15" s="172">
        <f t="shared" si="9"/>
        <v>1</v>
      </c>
      <c r="CH15" s="172">
        <f t="shared" si="9"/>
        <v>1</v>
      </c>
      <c r="CI15" s="172">
        <f t="shared" si="9"/>
        <v>1</v>
      </c>
      <c r="CJ15" s="172">
        <f t="shared" si="9"/>
        <v>1</v>
      </c>
      <c r="CK15" s="172">
        <f t="shared" si="9"/>
        <v>1</v>
      </c>
      <c r="CL15" s="172">
        <f t="shared" si="9"/>
        <v>1</v>
      </c>
      <c r="CM15" s="172">
        <f t="shared" si="9"/>
        <v>1</v>
      </c>
      <c r="CN15" s="172">
        <f t="shared" si="9"/>
        <v>1</v>
      </c>
      <c r="CO15" s="172">
        <f t="shared" si="9"/>
        <v>1</v>
      </c>
      <c r="CP15" s="172">
        <f t="shared" si="9"/>
        <v>1</v>
      </c>
      <c r="CQ15" s="172">
        <f t="shared" si="9"/>
        <v>1</v>
      </c>
      <c r="CR15" s="172">
        <f t="shared" si="9"/>
        <v>1</v>
      </c>
      <c r="CS15" s="172">
        <f t="shared" si="9"/>
        <v>1</v>
      </c>
      <c r="CT15" s="172">
        <f t="shared" si="9"/>
        <v>1</v>
      </c>
      <c r="CU15" s="172">
        <f t="shared" si="9"/>
        <v>1</v>
      </c>
      <c r="CW15" s="38" t="str">
        <f t="shared" si="5"/>
        <v>-</v>
      </c>
      <c r="CX15" s="38">
        <f t="shared" si="6"/>
        <v>0</v>
      </c>
      <c r="DA15" s="172">
        <v>11</v>
      </c>
      <c r="DB15" s="32" t="str">
        <f t="shared" si="17"/>
        <v xml:space="preserve"> </v>
      </c>
      <c r="DD15" s="172">
        <f t="shared" si="15"/>
        <v>1</v>
      </c>
      <c r="DE15" s="172">
        <v>13</v>
      </c>
      <c r="DL15" s="172">
        <f t="shared" si="10"/>
        <v>0</v>
      </c>
      <c r="DM15" s="172">
        <f t="shared" si="11"/>
        <v>1</v>
      </c>
      <c r="DN15" s="172">
        <f t="shared" si="12"/>
        <v>1</v>
      </c>
      <c r="DO15" s="172">
        <f t="shared" si="13"/>
        <v>1</v>
      </c>
      <c r="DP15" s="172">
        <f t="shared" si="13"/>
        <v>1</v>
      </c>
      <c r="DQ15" s="172">
        <f t="shared" si="13"/>
        <v>1</v>
      </c>
      <c r="DR15" s="172">
        <f t="shared" si="13"/>
        <v>1</v>
      </c>
      <c r="DS15" s="172">
        <f t="shared" si="13"/>
        <v>1</v>
      </c>
      <c r="DT15" s="172">
        <f t="shared" si="13"/>
        <v>1</v>
      </c>
      <c r="DU15" s="172">
        <f t="shared" si="13"/>
        <v>1</v>
      </c>
      <c r="DV15" s="172">
        <f t="shared" si="16"/>
        <v>1</v>
      </c>
      <c r="DW15" s="172">
        <f t="shared" si="14"/>
        <v>1</v>
      </c>
      <c r="DX15" s="172">
        <f t="shared" si="14"/>
        <v>1</v>
      </c>
      <c r="DY15" s="172">
        <f t="shared" si="14"/>
        <v>1</v>
      </c>
      <c r="DZ15" s="172">
        <f t="shared" si="14"/>
        <v>1</v>
      </c>
      <c r="EA15" s="172">
        <f t="shared" si="14"/>
        <v>1</v>
      </c>
      <c r="EB15" s="172">
        <f t="shared" si="14"/>
        <v>1</v>
      </c>
      <c r="EC15" s="172">
        <f t="shared" si="14"/>
        <v>1</v>
      </c>
      <c r="ED15" s="172">
        <f t="shared" si="14"/>
        <v>1</v>
      </c>
      <c r="EE15" s="172">
        <f t="shared" si="14"/>
        <v>1</v>
      </c>
      <c r="EF15" s="172">
        <f t="shared" si="14"/>
        <v>1</v>
      </c>
      <c r="EG15" s="172">
        <f t="shared" si="7"/>
        <v>0</v>
      </c>
    </row>
    <row r="16" spans="1:137" x14ac:dyDescent="0.25">
      <c r="B16" s="16" t="s">
        <v>108</v>
      </c>
      <c r="C16" s="15">
        <v>45</v>
      </c>
      <c r="D16" s="20"/>
      <c r="E16" s="21"/>
      <c r="F16" s="21"/>
      <c r="G16" s="20"/>
      <c r="H16" s="21"/>
      <c r="I16" s="21"/>
      <c r="J16" s="21"/>
      <c r="K16" s="20"/>
      <c r="L16" s="20"/>
      <c r="M16" s="20"/>
      <c r="N16" s="20"/>
      <c r="O16" s="20"/>
      <c r="P16" s="20"/>
      <c r="Q16" s="20"/>
      <c r="R16" s="31"/>
      <c r="S16" s="172">
        <f t="shared" si="18"/>
        <v>0</v>
      </c>
      <c r="T16" s="5"/>
      <c r="U16" s="13"/>
      <c r="V16" s="5"/>
      <c r="W16" s="5" t="str">
        <f t="shared" si="2"/>
        <v/>
      </c>
      <c r="X16" s="5"/>
      <c r="Y16" s="5"/>
      <c r="Z16" s="5"/>
      <c r="AA16" s="22" t="s">
        <v>115</v>
      </c>
      <c r="AB16" s="15">
        <v>14</v>
      </c>
      <c r="AC16" s="21"/>
      <c r="AD16" s="21"/>
      <c r="AE16" s="20"/>
      <c r="AF16" s="20"/>
      <c r="AG16" s="20"/>
      <c r="AH16" s="21"/>
      <c r="AI16" s="20"/>
      <c r="AJ16" s="20"/>
      <c r="AK16" s="20"/>
      <c r="AL16" s="20"/>
      <c r="AM16" s="20"/>
      <c r="AN16" s="20"/>
      <c r="AO16" s="20"/>
      <c r="AP16" s="15">
        <f t="shared" si="3"/>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4"/>
        <v>0</v>
      </c>
      <c r="BX16" s="42"/>
      <c r="BY16" s="168"/>
      <c r="BZ16" s="43"/>
      <c r="CA16" s="38" t="str">
        <f t="shared" si="8"/>
        <v>-</v>
      </c>
      <c r="CB16" s="172">
        <f t="shared" si="9"/>
        <v>1</v>
      </c>
      <c r="CC16" s="172">
        <f t="shared" si="9"/>
        <v>1</v>
      </c>
      <c r="CD16" s="172">
        <f t="shared" si="9"/>
        <v>1</v>
      </c>
      <c r="CE16" s="172">
        <f t="shared" si="9"/>
        <v>1</v>
      </c>
      <c r="CF16" s="172">
        <f t="shared" si="9"/>
        <v>1</v>
      </c>
      <c r="CG16" s="172">
        <f t="shared" si="9"/>
        <v>1</v>
      </c>
      <c r="CH16" s="172">
        <f t="shared" si="9"/>
        <v>1</v>
      </c>
      <c r="CI16" s="172">
        <f t="shared" si="9"/>
        <v>1</v>
      </c>
      <c r="CJ16" s="172">
        <f t="shared" si="9"/>
        <v>1</v>
      </c>
      <c r="CK16" s="172">
        <f t="shared" si="9"/>
        <v>1</v>
      </c>
      <c r="CL16" s="172">
        <f t="shared" si="9"/>
        <v>1</v>
      </c>
      <c r="CM16" s="172">
        <f t="shared" si="9"/>
        <v>1</v>
      </c>
      <c r="CN16" s="172">
        <f t="shared" si="9"/>
        <v>1</v>
      </c>
      <c r="CO16" s="172">
        <f t="shared" si="9"/>
        <v>1</v>
      </c>
      <c r="CP16" s="172">
        <f t="shared" si="9"/>
        <v>1</v>
      </c>
      <c r="CQ16" s="172">
        <f t="shared" ref="CQ16:CU31" si="19">IF(BF15="",CQ15,CQ15+1)</f>
        <v>1</v>
      </c>
      <c r="CR16" s="172">
        <f t="shared" si="19"/>
        <v>1</v>
      </c>
      <c r="CS16" s="172">
        <f t="shared" si="19"/>
        <v>1</v>
      </c>
      <c r="CT16" s="172">
        <f t="shared" si="19"/>
        <v>1</v>
      </c>
      <c r="CU16" s="172">
        <f t="shared" si="19"/>
        <v>1</v>
      </c>
      <c r="CW16" s="38" t="str">
        <f t="shared" si="5"/>
        <v>-</v>
      </c>
      <c r="CX16" s="38">
        <f t="shared" si="6"/>
        <v>0</v>
      </c>
      <c r="DA16" s="172">
        <v>12</v>
      </c>
      <c r="DB16" s="32" t="str">
        <f t="shared" si="17"/>
        <v xml:space="preserve"> </v>
      </c>
      <c r="DD16" s="172">
        <f t="shared" si="15"/>
        <v>1</v>
      </c>
      <c r="DE16" s="172">
        <v>14</v>
      </c>
      <c r="DL16" s="172">
        <f t="shared" si="10"/>
        <v>0</v>
      </c>
      <c r="DM16" s="172">
        <f t="shared" si="11"/>
        <v>1</v>
      </c>
      <c r="DN16" s="172">
        <f t="shared" si="12"/>
        <v>1</v>
      </c>
      <c r="DO16" s="172">
        <f t="shared" si="13"/>
        <v>1</v>
      </c>
      <c r="DP16" s="172">
        <f t="shared" si="13"/>
        <v>1</v>
      </c>
      <c r="DQ16" s="172">
        <f t="shared" si="13"/>
        <v>1</v>
      </c>
      <c r="DR16" s="172">
        <f t="shared" si="13"/>
        <v>1</v>
      </c>
      <c r="DS16" s="172">
        <f t="shared" si="13"/>
        <v>1</v>
      </c>
      <c r="DT16" s="172">
        <f t="shared" si="13"/>
        <v>1</v>
      </c>
      <c r="DU16" s="172">
        <f t="shared" si="13"/>
        <v>1</v>
      </c>
      <c r="DV16" s="172">
        <f t="shared" si="16"/>
        <v>1</v>
      </c>
      <c r="DW16" s="172">
        <f t="shared" si="14"/>
        <v>1</v>
      </c>
      <c r="DX16" s="172">
        <f t="shared" si="14"/>
        <v>1</v>
      </c>
      <c r="DY16" s="172">
        <f t="shared" si="14"/>
        <v>1</v>
      </c>
      <c r="DZ16" s="172">
        <f t="shared" si="14"/>
        <v>1</v>
      </c>
      <c r="EA16" s="172">
        <f t="shared" si="14"/>
        <v>1</v>
      </c>
      <c r="EB16" s="172">
        <f t="shared" si="14"/>
        <v>1</v>
      </c>
      <c r="EC16" s="172">
        <f t="shared" si="14"/>
        <v>1</v>
      </c>
      <c r="ED16" s="172">
        <f t="shared" si="14"/>
        <v>1</v>
      </c>
      <c r="EE16" s="172">
        <f t="shared" si="14"/>
        <v>1</v>
      </c>
      <c r="EF16" s="172">
        <f t="shared" si="14"/>
        <v>1</v>
      </c>
      <c r="EG16" s="172">
        <f t="shared" si="7"/>
        <v>0</v>
      </c>
    </row>
    <row r="17" spans="1:137" x14ac:dyDescent="0.25">
      <c r="A17" s="15" t="s">
        <v>36</v>
      </c>
      <c r="B17" s="16" t="s">
        <v>109</v>
      </c>
      <c r="C17" s="15">
        <v>50</v>
      </c>
      <c r="D17" s="19"/>
      <c r="E17" s="19"/>
      <c r="F17" s="19"/>
      <c r="G17" s="19"/>
      <c r="H17" s="19"/>
      <c r="I17" s="19"/>
      <c r="J17" s="19"/>
      <c r="K17" s="19"/>
      <c r="L17" s="19"/>
      <c r="M17" s="19"/>
      <c r="N17" s="19"/>
      <c r="O17" s="19"/>
      <c r="P17" s="19"/>
      <c r="Q17" s="19"/>
      <c r="R17" s="31"/>
      <c r="S17" s="172">
        <f t="shared" ref="S17:S18" si="20">DL17*C17</f>
        <v>0</v>
      </c>
      <c r="T17" s="5"/>
      <c r="U17" s="13"/>
      <c r="V17" s="5"/>
      <c r="W17" s="5" t="str">
        <f t="shared" si="2"/>
        <v/>
      </c>
      <c r="X17" s="5"/>
      <c r="Y17" s="5"/>
      <c r="Z17" s="5"/>
      <c r="AA17" s="16" t="s">
        <v>116</v>
      </c>
      <c r="AB17" s="15">
        <v>7</v>
      </c>
      <c r="AC17" s="19"/>
      <c r="AD17" s="19"/>
      <c r="AE17" s="21"/>
      <c r="AF17" s="19"/>
      <c r="AG17" s="19"/>
      <c r="AH17" s="19"/>
      <c r="AI17" s="19"/>
      <c r="AJ17" s="19"/>
      <c r="AK17" s="19"/>
      <c r="AL17" s="19"/>
      <c r="AM17" s="19"/>
      <c r="AN17" s="19"/>
      <c r="AO17" s="19"/>
      <c r="AP17" s="15">
        <f>SUM(AQ17:BJ17)*(AB17+6*AE17)</f>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4"/>
        <v>0</v>
      </c>
      <c r="BX17" s="42">
        <f t="shared" ref="BX17:BX32" si="21">BW17</f>
        <v>0</v>
      </c>
      <c r="BY17" s="168">
        <v>1</v>
      </c>
      <c r="BZ17" s="43">
        <f t="shared" ref="BZ17:BZ32" si="22">BX17*BY17</f>
        <v>0</v>
      </c>
      <c r="CA17" s="38" t="str">
        <f t="shared" si="8"/>
        <v>-</v>
      </c>
      <c r="CB17" s="172">
        <f t="shared" ref="CB17:CQ32" si="23">IF(AQ16="",CB16,CB16+1)</f>
        <v>1</v>
      </c>
      <c r="CC17" s="172">
        <f t="shared" si="23"/>
        <v>1</v>
      </c>
      <c r="CD17" s="172">
        <f t="shared" si="23"/>
        <v>1</v>
      </c>
      <c r="CE17" s="172">
        <f t="shared" si="23"/>
        <v>1</v>
      </c>
      <c r="CF17" s="172">
        <f t="shared" si="23"/>
        <v>1</v>
      </c>
      <c r="CG17" s="172">
        <f t="shared" si="23"/>
        <v>1</v>
      </c>
      <c r="CH17" s="172">
        <f t="shared" si="23"/>
        <v>1</v>
      </c>
      <c r="CI17" s="172">
        <f t="shared" si="23"/>
        <v>1</v>
      </c>
      <c r="CJ17" s="172">
        <f t="shared" si="23"/>
        <v>1</v>
      </c>
      <c r="CK17" s="172">
        <f t="shared" si="23"/>
        <v>1</v>
      </c>
      <c r="CL17" s="172">
        <f t="shared" si="23"/>
        <v>1</v>
      </c>
      <c r="CM17" s="172">
        <f t="shared" si="23"/>
        <v>1</v>
      </c>
      <c r="CN17" s="172">
        <f t="shared" si="23"/>
        <v>1</v>
      </c>
      <c r="CO17" s="172">
        <f t="shared" si="23"/>
        <v>1</v>
      </c>
      <c r="CP17" s="172">
        <f t="shared" si="23"/>
        <v>1</v>
      </c>
      <c r="CQ17" s="172">
        <f t="shared" si="19"/>
        <v>1</v>
      </c>
      <c r="CR17" s="172">
        <f t="shared" si="19"/>
        <v>1</v>
      </c>
      <c r="CS17" s="172">
        <f t="shared" si="19"/>
        <v>1</v>
      </c>
      <c r="CT17" s="172">
        <f t="shared" si="19"/>
        <v>1</v>
      </c>
      <c r="CU17" s="172">
        <f t="shared" si="19"/>
        <v>1</v>
      </c>
      <c r="CW17" s="38" t="str">
        <f t="shared" si="5"/>
        <v>-</v>
      </c>
      <c r="CX17" s="38">
        <f t="shared" si="6"/>
        <v>0</v>
      </c>
      <c r="DB17" s="196" t="str">
        <f>IF(DB4="","","----")</f>
        <v/>
      </c>
      <c r="DD17" s="172">
        <f t="shared" si="15"/>
        <v>1</v>
      </c>
      <c r="DE17" s="172">
        <v>15</v>
      </c>
      <c r="DL17" s="172">
        <f t="shared" si="10"/>
        <v>0</v>
      </c>
      <c r="DM17" s="172">
        <f t="shared" si="11"/>
        <v>1</v>
      </c>
      <c r="DN17" s="172">
        <f t="shared" si="12"/>
        <v>1</v>
      </c>
      <c r="DO17" s="172">
        <f t="shared" si="13"/>
        <v>1</v>
      </c>
      <c r="DP17" s="172">
        <f t="shared" si="13"/>
        <v>1</v>
      </c>
      <c r="DQ17" s="172">
        <f t="shared" si="13"/>
        <v>1</v>
      </c>
      <c r="DR17" s="172">
        <f t="shared" si="13"/>
        <v>1</v>
      </c>
      <c r="DS17" s="172">
        <f t="shared" si="13"/>
        <v>1</v>
      </c>
      <c r="DT17" s="172">
        <f t="shared" si="13"/>
        <v>1</v>
      </c>
      <c r="DU17" s="172">
        <f t="shared" si="13"/>
        <v>1</v>
      </c>
      <c r="DV17" s="172">
        <f t="shared" si="16"/>
        <v>1</v>
      </c>
      <c r="DW17" s="172">
        <f t="shared" si="14"/>
        <v>1</v>
      </c>
      <c r="DX17" s="172">
        <f t="shared" si="14"/>
        <v>1</v>
      </c>
      <c r="DY17" s="172">
        <f t="shared" si="14"/>
        <v>1</v>
      </c>
      <c r="DZ17" s="172">
        <f t="shared" si="14"/>
        <v>1</v>
      </c>
      <c r="EA17" s="172">
        <f t="shared" si="14"/>
        <v>1</v>
      </c>
      <c r="EB17" s="172">
        <f t="shared" si="14"/>
        <v>1</v>
      </c>
      <c r="EC17" s="172">
        <f t="shared" si="14"/>
        <v>1</v>
      </c>
      <c r="ED17" s="172">
        <f t="shared" si="14"/>
        <v>1</v>
      </c>
      <c r="EE17" s="172">
        <f t="shared" si="14"/>
        <v>1</v>
      </c>
      <c r="EF17" s="172">
        <f t="shared" si="14"/>
        <v>1</v>
      </c>
      <c r="EG17" s="172">
        <f t="shared" si="7"/>
        <v>0</v>
      </c>
    </row>
    <row r="18" spans="1:137" x14ac:dyDescent="0.25">
      <c r="B18" s="16" t="s">
        <v>110</v>
      </c>
      <c r="C18" s="15">
        <v>90</v>
      </c>
      <c r="D18" s="20"/>
      <c r="E18" s="20"/>
      <c r="F18" s="20"/>
      <c r="G18" s="20"/>
      <c r="H18" s="20"/>
      <c r="I18" s="20"/>
      <c r="J18" s="20"/>
      <c r="K18" s="20"/>
      <c r="L18" s="20"/>
      <c r="M18" s="20"/>
      <c r="N18" s="20"/>
      <c r="O18" s="20"/>
      <c r="P18" s="20"/>
      <c r="Q18" s="20"/>
      <c r="R18" s="31"/>
      <c r="S18" s="172">
        <f t="shared" si="20"/>
        <v>0</v>
      </c>
      <c r="T18" s="5"/>
      <c r="U18" s="13"/>
      <c r="V18" s="5"/>
      <c r="W18" s="5" t="str">
        <f t="shared" si="2"/>
        <v/>
      </c>
      <c r="X18" s="5"/>
      <c r="Y18" s="5"/>
      <c r="Z18" s="5"/>
      <c r="AA18" s="16" t="s">
        <v>116</v>
      </c>
      <c r="AB18" s="15">
        <v>7</v>
      </c>
      <c r="AC18" s="20"/>
      <c r="AD18" s="20"/>
      <c r="AE18" s="21"/>
      <c r="AF18" s="20"/>
      <c r="AG18" s="20"/>
      <c r="AH18" s="20"/>
      <c r="AI18" s="20"/>
      <c r="AJ18" s="20"/>
      <c r="AK18" s="20"/>
      <c r="AL18" s="20"/>
      <c r="AM18" s="20"/>
      <c r="AN18" s="20"/>
      <c r="AO18" s="20"/>
      <c r="AP18" s="15">
        <f>SUM(AQ18:BJ18)*(AB18+6*AE18)</f>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4"/>
        <v>0</v>
      </c>
      <c r="BX18" s="42">
        <f t="shared" si="21"/>
        <v>0</v>
      </c>
      <c r="BY18" s="168">
        <v>1</v>
      </c>
      <c r="BZ18" s="43">
        <f>BX18*BY18</f>
        <v>0</v>
      </c>
      <c r="CA18" s="38" t="str">
        <f t="shared" si="8"/>
        <v>-</v>
      </c>
      <c r="CB18" s="172">
        <f t="shared" si="23"/>
        <v>1</v>
      </c>
      <c r="CC18" s="172">
        <f t="shared" si="23"/>
        <v>1</v>
      </c>
      <c r="CD18" s="172">
        <f t="shared" si="23"/>
        <v>1</v>
      </c>
      <c r="CE18" s="172">
        <f t="shared" si="23"/>
        <v>1</v>
      </c>
      <c r="CF18" s="172">
        <f t="shared" si="23"/>
        <v>1</v>
      </c>
      <c r="CG18" s="172">
        <f t="shared" si="23"/>
        <v>1</v>
      </c>
      <c r="CH18" s="172">
        <f t="shared" si="23"/>
        <v>1</v>
      </c>
      <c r="CI18" s="172">
        <f t="shared" si="23"/>
        <v>1</v>
      </c>
      <c r="CJ18" s="172">
        <f t="shared" si="23"/>
        <v>1</v>
      </c>
      <c r="CK18" s="172">
        <f t="shared" si="23"/>
        <v>1</v>
      </c>
      <c r="CL18" s="172">
        <f t="shared" si="23"/>
        <v>1</v>
      </c>
      <c r="CM18" s="172">
        <f t="shared" si="23"/>
        <v>1</v>
      </c>
      <c r="CN18" s="172">
        <f t="shared" si="23"/>
        <v>1</v>
      </c>
      <c r="CO18" s="172">
        <f t="shared" si="23"/>
        <v>1</v>
      </c>
      <c r="CP18" s="172">
        <f t="shared" si="23"/>
        <v>1</v>
      </c>
      <c r="CQ18" s="172">
        <f t="shared" si="19"/>
        <v>1</v>
      </c>
      <c r="CR18" s="172">
        <f t="shared" si="19"/>
        <v>1</v>
      </c>
      <c r="CS18" s="172">
        <f t="shared" si="19"/>
        <v>1</v>
      </c>
      <c r="CT18" s="172">
        <f t="shared" si="19"/>
        <v>1</v>
      </c>
      <c r="CU18" s="172">
        <f t="shared" si="19"/>
        <v>1</v>
      </c>
      <c r="CW18" s="38" t="str">
        <f t="shared" si="5"/>
        <v>-</v>
      </c>
      <c r="CX18" s="38">
        <f t="shared" si="6"/>
        <v>0</v>
      </c>
      <c r="DA18" s="172"/>
      <c r="DB18" s="32" t="str">
        <f>IF(DB19="","",CONCATENATE("Warband ",CZ19," ",DG18))</f>
        <v/>
      </c>
      <c r="DD18" s="172">
        <f t="shared" si="15"/>
        <v>1</v>
      </c>
      <c r="DE18" s="172">
        <v>16</v>
      </c>
      <c r="DG18" s="49" t="str">
        <f>CONCATENATE("   ",DH18,"/",DI18,IF(DH18&gt;DI18," !",""))</f>
        <v xml:space="preserve">   0/12</v>
      </c>
      <c r="DH18" s="172">
        <f t="shared" ref="DH18" si="24">INDEX($CB$1:$CU$1,CZ19)+DJ18</f>
        <v>0</v>
      </c>
      <c r="DI18" s="172">
        <f t="shared" ref="DI18" si="25">IF(OR(DB19=$CW$10,DB19=$CW$17),0,12)</f>
        <v>12</v>
      </c>
      <c r="DL18" s="172">
        <f t="shared" si="10"/>
        <v>0</v>
      </c>
      <c r="DM18" s="172">
        <f t="shared" si="11"/>
        <v>1</v>
      </c>
      <c r="DN18" s="172">
        <f t="shared" si="12"/>
        <v>1</v>
      </c>
      <c r="DO18" s="172">
        <f t="shared" si="13"/>
        <v>1</v>
      </c>
      <c r="DP18" s="172">
        <f t="shared" si="13"/>
        <v>1</v>
      </c>
      <c r="DQ18" s="172">
        <f t="shared" si="13"/>
        <v>1</v>
      </c>
      <c r="DR18" s="172">
        <f t="shared" si="13"/>
        <v>1</v>
      </c>
      <c r="DS18" s="172">
        <f t="shared" si="13"/>
        <v>1</v>
      </c>
      <c r="DT18" s="172">
        <f t="shared" si="13"/>
        <v>1</v>
      </c>
      <c r="DU18" s="172">
        <f t="shared" si="13"/>
        <v>1</v>
      </c>
      <c r="DV18" s="172">
        <f t="shared" si="16"/>
        <v>1</v>
      </c>
      <c r="DW18" s="172">
        <f t="shared" si="14"/>
        <v>1</v>
      </c>
      <c r="DX18" s="172">
        <f t="shared" si="14"/>
        <v>1</v>
      </c>
      <c r="DY18" s="172">
        <f t="shared" si="14"/>
        <v>1</v>
      </c>
      <c r="DZ18" s="172">
        <f t="shared" si="14"/>
        <v>1</v>
      </c>
      <c r="EA18" s="172">
        <f t="shared" si="14"/>
        <v>1</v>
      </c>
      <c r="EB18" s="172">
        <f t="shared" si="14"/>
        <v>1</v>
      </c>
      <c r="EC18" s="172">
        <f t="shared" si="14"/>
        <v>1</v>
      </c>
      <c r="ED18" s="172">
        <f t="shared" si="14"/>
        <v>1</v>
      </c>
      <c r="EE18" s="172">
        <f t="shared" si="14"/>
        <v>1</v>
      </c>
      <c r="EF18" s="172">
        <f t="shared" si="14"/>
        <v>1</v>
      </c>
      <c r="EG18" s="172">
        <f t="shared" si="7"/>
        <v>0</v>
      </c>
    </row>
    <row r="19" spans="1:137" x14ac:dyDescent="0.25">
      <c r="R19" s="31"/>
      <c r="T19" s="5"/>
      <c r="U19" s="13"/>
      <c r="V19" s="5"/>
      <c r="W19" s="5" t="str">
        <f t="shared" si="2"/>
        <v/>
      </c>
      <c r="X19" s="5"/>
      <c r="Y19" s="5"/>
      <c r="Z19" s="5"/>
      <c r="AA19" s="16" t="s">
        <v>117</v>
      </c>
      <c r="AB19" s="111">
        <v>10</v>
      </c>
      <c r="AC19" s="19"/>
      <c r="AD19" s="21"/>
      <c r="AE19" s="21"/>
      <c r="AF19" s="19"/>
      <c r="AG19" s="19"/>
      <c r="AH19" s="21"/>
      <c r="AI19" s="19"/>
      <c r="AJ19" s="19"/>
      <c r="AK19" s="19"/>
      <c r="AL19" s="19"/>
      <c r="AM19" s="19"/>
      <c r="AN19" s="19"/>
      <c r="AO19" s="19"/>
      <c r="AP19" s="111">
        <f t="shared" ref="AP19:AP24" si="26">SUM(AQ19:BJ19)*(AB19+2*AD19+6*AE19+25*AH19)</f>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4"/>
        <v>0</v>
      </c>
      <c r="BX19" s="42">
        <f t="shared" si="21"/>
        <v>0</v>
      </c>
      <c r="BY19" s="168"/>
      <c r="BZ19" s="43">
        <f t="shared" si="22"/>
        <v>0</v>
      </c>
      <c r="CA19" s="38" t="str">
        <f t="shared" si="8"/>
        <v>-</v>
      </c>
      <c r="CB19" s="172">
        <f t="shared" si="23"/>
        <v>1</v>
      </c>
      <c r="CC19" s="172">
        <f t="shared" si="23"/>
        <v>1</v>
      </c>
      <c r="CD19" s="172">
        <f t="shared" si="23"/>
        <v>1</v>
      </c>
      <c r="CE19" s="172">
        <f t="shared" si="23"/>
        <v>1</v>
      </c>
      <c r="CF19" s="172">
        <f t="shared" si="23"/>
        <v>1</v>
      </c>
      <c r="CG19" s="172">
        <f t="shared" si="23"/>
        <v>1</v>
      </c>
      <c r="CH19" s="172">
        <f t="shared" si="23"/>
        <v>1</v>
      </c>
      <c r="CI19" s="172">
        <f t="shared" si="23"/>
        <v>1</v>
      </c>
      <c r="CJ19" s="172">
        <f t="shared" si="23"/>
        <v>1</v>
      </c>
      <c r="CK19" s="172">
        <f t="shared" si="23"/>
        <v>1</v>
      </c>
      <c r="CL19" s="172">
        <f t="shared" si="23"/>
        <v>1</v>
      </c>
      <c r="CM19" s="172">
        <f t="shared" si="23"/>
        <v>1</v>
      </c>
      <c r="CN19" s="172">
        <f t="shared" si="23"/>
        <v>1</v>
      </c>
      <c r="CO19" s="172">
        <f t="shared" si="23"/>
        <v>1</v>
      </c>
      <c r="CP19" s="172">
        <f t="shared" si="23"/>
        <v>1</v>
      </c>
      <c r="CQ19" s="172">
        <f t="shared" si="19"/>
        <v>1</v>
      </c>
      <c r="CR19" s="172">
        <f t="shared" si="19"/>
        <v>1</v>
      </c>
      <c r="CS19" s="172">
        <f t="shared" si="19"/>
        <v>1</v>
      </c>
      <c r="CT19" s="172">
        <f t="shared" si="19"/>
        <v>1</v>
      </c>
      <c r="CU19" s="172">
        <f t="shared" si="19"/>
        <v>1</v>
      </c>
      <c r="CZ19" s="172">
        <v>2</v>
      </c>
      <c r="DA19" s="172" t="s">
        <v>278</v>
      </c>
      <c r="DB19" s="32" t="str">
        <f>T(LOOKUP(CZ19,$DM$1:$EF$1,$DM$2:$EF$2))</f>
        <v/>
      </c>
      <c r="DD19" s="172">
        <f t="shared" si="15"/>
        <v>1</v>
      </c>
      <c r="DE19" s="172">
        <v>17</v>
      </c>
      <c r="DL19" s="172">
        <f t="shared" si="10"/>
        <v>0</v>
      </c>
      <c r="DM19" s="172">
        <f t="shared" si="11"/>
        <v>1</v>
      </c>
      <c r="DN19" s="172">
        <f t="shared" si="12"/>
        <v>1</v>
      </c>
      <c r="DO19" s="172">
        <f t="shared" si="13"/>
        <v>1</v>
      </c>
      <c r="DP19" s="172">
        <f t="shared" si="13"/>
        <v>1</v>
      </c>
      <c r="DQ19" s="172">
        <f t="shared" si="13"/>
        <v>1</v>
      </c>
      <c r="DR19" s="172">
        <f t="shared" si="13"/>
        <v>1</v>
      </c>
      <c r="DS19" s="172">
        <f t="shared" si="13"/>
        <v>1</v>
      </c>
      <c r="DT19" s="172">
        <f t="shared" si="13"/>
        <v>1</v>
      </c>
      <c r="DU19" s="172">
        <f t="shared" si="13"/>
        <v>1</v>
      </c>
      <c r="DV19" s="172">
        <f t="shared" si="16"/>
        <v>1</v>
      </c>
      <c r="DW19" s="172">
        <f t="shared" si="14"/>
        <v>1</v>
      </c>
      <c r="DX19" s="172">
        <f t="shared" si="14"/>
        <v>1</v>
      </c>
      <c r="DY19" s="172">
        <f t="shared" si="14"/>
        <v>1</v>
      </c>
      <c r="DZ19" s="172">
        <f t="shared" si="14"/>
        <v>1</v>
      </c>
      <c r="EA19" s="172">
        <f t="shared" si="14"/>
        <v>1</v>
      </c>
      <c r="EB19" s="172">
        <f t="shared" si="14"/>
        <v>1</v>
      </c>
      <c r="EC19" s="172">
        <f t="shared" si="14"/>
        <v>1</v>
      </c>
      <c r="ED19" s="172">
        <f t="shared" si="14"/>
        <v>1</v>
      </c>
      <c r="EE19" s="172">
        <f t="shared" si="14"/>
        <v>1</v>
      </c>
      <c r="EF19" s="172">
        <f t="shared" si="14"/>
        <v>1</v>
      </c>
      <c r="EG19" s="172">
        <f t="shared" si="7"/>
        <v>0</v>
      </c>
    </row>
    <row r="20" spans="1:137" x14ac:dyDescent="0.25">
      <c r="R20" s="31"/>
      <c r="T20" s="5"/>
      <c r="U20" s="13"/>
      <c r="V20" s="5"/>
      <c r="W20" s="5" t="str">
        <f t="shared" si="2"/>
        <v/>
      </c>
      <c r="X20" s="5"/>
      <c r="Y20" s="5"/>
      <c r="Z20" s="5"/>
      <c r="AA20" s="16" t="s">
        <v>117</v>
      </c>
      <c r="AB20" s="111">
        <v>10</v>
      </c>
      <c r="AC20" s="20"/>
      <c r="AD20" s="21"/>
      <c r="AE20" s="21"/>
      <c r="AF20" s="20"/>
      <c r="AG20" s="20"/>
      <c r="AH20" s="21"/>
      <c r="AI20" s="20"/>
      <c r="AJ20" s="20"/>
      <c r="AK20" s="20"/>
      <c r="AL20" s="20"/>
      <c r="AM20" s="20"/>
      <c r="AN20" s="20"/>
      <c r="AO20" s="20"/>
      <c r="AP20" s="111">
        <f t="shared" si="26"/>
        <v>0</v>
      </c>
      <c r="AQ20" s="28"/>
      <c r="AR20" s="29"/>
      <c r="AS20" s="29"/>
      <c r="AT20" s="29"/>
      <c r="AU20" s="29"/>
      <c r="AV20" s="29"/>
      <c r="AW20" s="29"/>
      <c r="AX20" s="29"/>
      <c r="AY20" s="29"/>
      <c r="AZ20" s="29"/>
      <c r="BA20" s="29"/>
      <c r="BB20" s="29"/>
      <c r="BC20" s="29"/>
      <c r="BD20" s="29"/>
      <c r="BE20" s="29"/>
      <c r="BF20" s="29"/>
      <c r="BG20" s="29"/>
      <c r="BH20" s="29"/>
      <c r="BI20" s="29"/>
      <c r="BJ20" s="30"/>
      <c r="BV20" s="168">
        <v>1</v>
      </c>
      <c r="BW20" s="40">
        <f t="shared" si="4"/>
        <v>0</v>
      </c>
      <c r="BX20" s="42">
        <f t="shared" si="21"/>
        <v>0</v>
      </c>
      <c r="BY20" s="168"/>
      <c r="BZ20" s="43">
        <f t="shared" si="22"/>
        <v>0</v>
      </c>
      <c r="CA20" s="38" t="str">
        <f t="shared" si="8"/>
        <v>-</v>
      </c>
      <c r="CB20" s="172">
        <f t="shared" si="23"/>
        <v>1</v>
      </c>
      <c r="CC20" s="172">
        <f t="shared" si="23"/>
        <v>1</v>
      </c>
      <c r="CD20" s="172">
        <f t="shared" si="23"/>
        <v>1</v>
      </c>
      <c r="CE20" s="172">
        <f t="shared" si="23"/>
        <v>1</v>
      </c>
      <c r="CF20" s="172">
        <f t="shared" si="23"/>
        <v>1</v>
      </c>
      <c r="CG20" s="172">
        <f t="shared" si="23"/>
        <v>1</v>
      </c>
      <c r="CH20" s="172">
        <f t="shared" si="23"/>
        <v>1</v>
      </c>
      <c r="CI20" s="172">
        <f t="shared" si="23"/>
        <v>1</v>
      </c>
      <c r="CJ20" s="172">
        <f t="shared" si="23"/>
        <v>1</v>
      </c>
      <c r="CK20" s="172">
        <f t="shared" si="23"/>
        <v>1</v>
      </c>
      <c r="CL20" s="172">
        <f t="shared" si="23"/>
        <v>1</v>
      </c>
      <c r="CM20" s="172">
        <f t="shared" si="23"/>
        <v>1</v>
      </c>
      <c r="CN20" s="172">
        <f t="shared" si="23"/>
        <v>1</v>
      </c>
      <c r="CO20" s="172">
        <f t="shared" si="23"/>
        <v>1</v>
      </c>
      <c r="CP20" s="172">
        <f t="shared" si="23"/>
        <v>1</v>
      </c>
      <c r="CQ20" s="172">
        <f t="shared" si="19"/>
        <v>1</v>
      </c>
      <c r="CR20" s="172">
        <f t="shared" si="19"/>
        <v>1</v>
      </c>
      <c r="CS20" s="172">
        <f t="shared" si="19"/>
        <v>1</v>
      </c>
      <c r="CT20" s="172">
        <f t="shared" si="19"/>
        <v>1</v>
      </c>
      <c r="CU20" s="172">
        <f t="shared" si="19"/>
        <v>1</v>
      </c>
      <c r="DA20" s="172">
        <v>1</v>
      </c>
      <c r="DB20" s="32" t="str">
        <f t="shared" ref="DB20:DB31" si="27">T(CONCATENATE(LOOKUP(DA20,CC$3:CC$80,AR$3:AR$80)," ",LOOKUP(DA20,CC$3:CC$80,$CA$3:$CA$80)))</f>
        <v xml:space="preserve"> </v>
      </c>
      <c r="DD20" s="172">
        <f t="shared" si="15"/>
        <v>1</v>
      </c>
      <c r="DE20" s="172">
        <v>18</v>
      </c>
      <c r="DL20" s="172">
        <f t="shared" si="10"/>
        <v>0</v>
      </c>
      <c r="DM20" s="172">
        <f t="shared" si="11"/>
        <v>1</v>
      </c>
      <c r="DN20" s="172">
        <f t="shared" si="12"/>
        <v>1</v>
      </c>
      <c r="DO20" s="172">
        <f t="shared" ref="DO20:DU35" si="28">IF(OR($CX19=0,ISERROR(SEARCH(DO$1,SUBSTITUTE($CX19,DY$1,"")))),DO19,DO19+1)</f>
        <v>1</v>
      </c>
      <c r="DP20" s="172">
        <f t="shared" si="28"/>
        <v>1</v>
      </c>
      <c r="DQ20" s="172">
        <f t="shared" si="28"/>
        <v>1</v>
      </c>
      <c r="DR20" s="172">
        <f t="shared" si="28"/>
        <v>1</v>
      </c>
      <c r="DS20" s="172">
        <f t="shared" si="28"/>
        <v>1</v>
      </c>
      <c r="DT20" s="172">
        <f t="shared" si="28"/>
        <v>1</v>
      </c>
      <c r="DU20" s="172">
        <f t="shared" si="28"/>
        <v>1</v>
      </c>
      <c r="DV20" s="172">
        <f t="shared" si="16"/>
        <v>1</v>
      </c>
      <c r="DW20" s="172">
        <f t="shared" si="16"/>
        <v>1</v>
      </c>
      <c r="DX20" s="172">
        <f t="shared" si="16"/>
        <v>1</v>
      </c>
      <c r="DY20" s="172">
        <f t="shared" si="16"/>
        <v>1</v>
      </c>
      <c r="DZ20" s="172">
        <f t="shared" si="16"/>
        <v>1</v>
      </c>
      <c r="EA20" s="172">
        <f t="shared" si="16"/>
        <v>1</v>
      </c>
      <c r="EB20" s="172">
        <f t="shared" si="16"/>
        <v>1</v>
      </c>
      <c r="EC20" s="172">
        <f t="shared" si="16"/>
        <v>1</v>
      </c>
      <c r="ED20" s="172">
        <f t="shared" si="16"/>
        <v>1</v>
      </c>
      <c r="EE20" s="172">
        <f t="shared" si="16"/>
        <v>1</v>
      </c>
      <c r="EF20" s="172">
        <f t="shared" si="16"/>
        <v>1</v>
      </c>
      <c r="EG20" s="172">
        <f t="shared" si="7"/>
        <v>0</v>
      </c>
    </row>
    <row r="21" spans="1:137" x14ac:dyDescent="0.25">
      <c r="T21" s="5"/>
      <c r="U21" s="13"/>
      <c r="V21" s="5"/>
      <c r="W21" s="5" t="str">
        <f t="shared" si="2"/>
        <v/>
      </c>
      <c r="X21" s="5"/>
      <c r="Y21" s="5"/>
      <c r="Z21" s="5"/>
      <c r="AA21" s="16" t="s">
        <v>117</v>
      </c>
      <c r="AB21" s="15">
        <v>10</v>
      </c>
      <c r="AC21" s="19"/>
      <c r="AD21" s="21"/>
      <c r="AE21" s="21"/>
      <c r="AF21" s="19"/>
      <c r="AG21" s="19"/>
      <c r="AH21" s="21"/>
      <c r="AI21" s="19"/>
      <c r="AJ21" s="19"/>
      <c r="AK21" s="19"/>
      <c r="AL21" s="19"/>
      <c r="AM21" s="19"/>
      <c r="AN21" s="19"/>
      <c r="AO21" s="19"/>
      <c r="AP21" s="111">
        <f t="shared" si="26"/>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4"/>
        <v>0</v>
      </c>
      <c r="BX21" s="42">
        <f t="shared" si="21"/>
        <v>0</v>
      </c>
      <c r="BY21" s="168"/>
      <c r="BZ21" s="43">
        <f t="shared" si="22"/>
        <v>0</v>
      </c>
      <c r="CA21" s="38" t="str">
        <f t="shared" si="8"/>
        <v>-</v>
      </c>
      <c r="CB21" s="172">
        <f t="shared" si="23"/>
        <v>1</v>
      </c>
      <c r="CC21" s="172">
        <f t="shared" si="23"/>
        <v>1</v>
      </c>
      <c r="CD21" s="172">
        <f t="shared" si="23"/>
        <v>1</v>
      </c>
      <c r="CE21" s="172">
        <f t="shared" si="23"/>
        <v>1</v>
      </c>
      <c r="CF21" s="172">
        <f t="shared" si="23"/>
        <v>1</v>
      </c>
      <c r="CG21" s="172">
        <f t="shared" si="23"/>
        <v>1</v>
      </c>
      <c r="CH21" s="172">
        <f t="shared" si="23"/>
        <v>1</v>
      </c>
      <c r="CI21" s="172">
        <f t="shared" si="23"/>
        <v>1</v>
      </c>
      <c r="CJ21" s="172">
        <f t="shared" si="23"/>
        <v>1</v>
      </c>
      <c r="CK21" s="172">
        <f t="shared" si="23"/>
        <v>1</v>
      </c>
      <c r="CL21" s="172">
        <f t="shared" si="23"/>
        <v>1</v>
      </c>
      <c r="CM21" s="172">
        <f t="shared" si="23"/>
        <v>1</v>
      </c>
      <c r="CN21" s="172">
        <f t="shared" si="23"/>
        <v>1</v>
      </c>
      <c r="CO21" s="172">
        <f t="shared" si="23"/>
        <v>1</v>
      </c>
      <c r="CP21" s="172">
        <f t="shared" si="23"/>
        <v>1</v>
      </c>
      <c r="CQ21" s="172">
        <f t="shared" si="19"/>
        <v>1</v>
      </c>
      <c r="CR21" s="172">
        <f t="shared" si="19"/>
        <v>1</v>
      </c>
      <c r="CS21" s="172">
        <f t="shared" si="19"/>
        <v>1</v>
      </c>
      <c r="CT21" s="172">
        <f t="shared" si="19"/>
        <v>1</v>
      </c>
      <c r="CU21" s="172">
        <f t="shared" si="19"/>
        <v>1</v>
      </c>
      <c r="DA21" s="172">
        <v>2</v>
      </c>
      <c r="DB21" s="32" t="str">
        <f t="shared" si="27"/>
        <v xml:space="preserve"> </v>
      </c>
      <c r="DD21" s="172">
        <f t="shared" si="15"/>
        <v>1</v>
      </c>
      <c r="DE21" s="172">
        <v>19</v>
      </c>
      <c r="DL21" s="172">
        <f t="shared" si="10"/>
        <v>0</v>
      </c>
      <c r="DM21" s="172">
        <f t="shared" si="11"/>
        <v>1</v>
      </c>
      <c r="DN21" s="172">
        <f t="shared" si="12"/>
        <v>1</v>
      </c>
      <c r="DO21" s="172">
        <f t="shared" si="28"/>
        <v>1</v>
      </c>
      <c r="DP21" s="172">
        <f t="shared" si="28"/>
        <v>1</v>
      </c>
      <c r="DQ21" s="172">
        <f t="shared" si="28"/>
        <v>1</v>
      </c>
      <c r="DR21" s="172">
        <f t="shared" si="28"/>
        <v>1</v>
      </c>
      <c r="DS21" s="172">
        <f t="shared" si="28"/>
        <v>1</v>
      </c>
      <c r="DT21" s="172">
        <f t="shared" si="28"/>
        <v>1</v>
      </c>
      <c r="DU21" s="172">
        <f t="shared" si="28"/>
        <v>1</v>
      </c>
      <c r="DV21" s="172">
        <f t="shared" ref="DV21:EF36" si="29">IF(OR($CX20=0,ISERROR(SEARCH(DV$1,$CX20))),DV20,DV20+1)</f>
        <v>1</v>
      </c>
      <c r="DW21" s="172">
        <f t="shared" si="29"/>
        <v>1</v>
      </c>
      <c r="DX21" s="172">
        <f t="shared" si="29"/>
        <v>1</v>
      </c>
      <c r="DY21" s="172">
        <f t="shared" si="29"/>
        <v>1</v>
      </c>
      <c r="DZ21" s="172">
        <f t="shared" si="29"/>
        <v>1</v>
      </c>
      <c r="EA21" s="172">
        <f t="shared" si="29"/>
        <v>1</v>
      </c>
      <c r="EB21" s="172">
        <f t="shared" si="29"/>
        <v>1</v>
      </c>
      <c r="EC21" s="172">
        <f t="shared" si="29"/>
        <v>1</v>
      </c>
      <c r="ED21" s="172">
        <f t="shared" si="29"/>
        <v>1</v>
      </c>
      <c r="EE21" s="172">
        <f t="shared" si="29"/>
        <v>1</v>
      </c>
      <c r="EF21" s="172">
        <f t="shared" si="29"/>
        <v>1</v>
      </c>
      <c r="EG21" s="172">
        <f t="shared" si="7"/>
        <v>0</v>
      </c>
    </row>
    <row r="22" spans="1:137" x14ac:dyDescent="0.25">
      <c r="T22" s="5"/>
      <c r="U22" s="13"/>
      <c r="V22" s="5"/>
      <c r="W22" s="5" t="str">
        <f t="shared" si="2"/>
        <v/>
      </c>
      <c r="X22" s="5"/>
      <c r="Y22" s="5"/>
      <c r="Z22" s="5"/>
      <c r="AA22" s="16" t="s">
        <v>117</v>
      </c>
      <c r="AB22" s="15">
        <v>10</v>
      </c>
      <c r="AC22" s="20"/>
      <c r="AD22" s="21"/>
      <c r="AE22" s="21"/>
      <c r="AF22" s="20"/>
      <c r="AG22" s="20"/>
      <c r="AH22" s="21"/>
      <c r="AI22" s="20"/>
      <c r="AJ22" s="20"/>
      <c r="AK22" s="20"/>
      <c r="AL22" s="20"/>
      <c r="AM22" s="20"/>
      <c r="AN22" s="20"/>
      <c r="AO22" s="20"/>
      <c r="AP22" s="111">
        <f t="shared" si="26"/>
        <v>0</v>
      </c>
      <c r="AQ22" s="28"/>
      <c r="AR22" s="29"/>
      <c r="AS22" s="29"/>
      <c r="AT22" s="29"/>
      <c r="AU22" s="29"/>
      <c r="AV22" s="29"/>
      <c r="AW22" s="29"/>
      <c r="AX22" s="29"/>
      <c r="AY22" s="29"/>
      <c r="AZ22" s="29"/>
      <c r="BA22" s="29"/>
      <c r="BB22" s="29"/>
      <c r="BC22" s="29"/>
      <c r="BD22" s="29"/>
      <c r="BE22" s="29"/>
      <c r="BF22" s="29"/>
      <c r="BG22" s="29"/>
      <c r="BH22" s="29"/>
      <c r="BI22" s="29"/>
      <c r="BJ22" s="30"/>
      <c r="BV22" s="168">
        <v>1</v>
      </c>
      <c r="BW22" s="40">
        <f t="shared" si="4"/>
        <v>0</v>
      </c>
      <c r="BX22" s="42">
        <f t="shared" si="21"/>
        <v>0</v>
      </c>
      <c r="BY22" s="168"/>
      <c r="BZ22" s="43">
        <f t="shared" si="22"/>
        <v>0</v>
      </c>
      <c r="CA22" s="38" t="str">
        <f t="shared" si="8"/>
        <v>-</v>
      </c>
      <c r="CB22" s="172">
        <f t="shared" si="23"/>
        <v>1</v>
      </c>
      <c r="CC22" s="172">
        <f t="shared" si="23"/>
        <v>1</v>
      </c>
      <c r="CD22" s="172">
        <f t="shared" si="23"/>
        <v>1</v>
      </c>
      <c r="CE22" s="172">
        <f t="shared" si="23"/>
        <v>1</v>
      </c>
      <c r="CF22" s="172">
        <f t="shared" si="23"/>
        <v>1</v>
      </c>
      <c r="CG22" s="172">
        <f t="shared" si="23"/>
        <v>1</v>
      </c>
      <c r="CH22" s="172">
        <f t="shared" si="23"/>
        <v>1</v>
      </c>
      <c r="CI22" s="172">
        <f t="shared" si="23"/>
        <v>1</v>
      </c>
      <c r="CJ22" s="172">
        <f t="shared" si="23"/>
        <v>1</v>
      </c>
      <c r="CK22" s="172">
        <f t="shared" si="23"/>
        <v>1</v>
      </c>
      <c r="CL22" s="172">
        <f t="shared" si="23"/>
        <v>1</v>
      </c>
      <c r="CM22" s="172">
        <f t="shared" si="23"/>
        <v>1</v>
      </c>
      <c r="CN22" s="172">
        <f t="shared" si="23"/>
        <v>1</v>
      </c>
      <c r="CO22" s="172">
        <f t="shared" si="23"/>
        <v>1</v>
      </c>
      <c r="CP22" s="172">
        <f t="shared" si="23"/>
        <v>1</v>
      </c>
      <c r="CQ22" s="172">
        <f t="shared" si="19"/>
        <v>1</v>
      </c>
      <c r="CR22" s="172">
        <f t="shared" si="19"/>
        <v>1</v>
      </c>
      <c r="CS22" s="172">
        <f t="shared" si="19"/>
        <v>1</v>
      </c>
      <c r="CT22" s="172">
        <f t="shared" si="19"/>
        <v>1</v>
      </c>
      <c r="CU22" s="172">
        <f t="shared" si="19"/>
        <v>1</v>
      </c>
      <c r="DA22" s="172">
        <v>3</v>
      </c>
      <c r="DB22" s="32" t="str">
        <f t="shared" si="27"/>
        <v xml:space="preserve"> </v>
      </c>
      <c r="DD22" s="172">
        <f t="shared" si="15"/>
        <v>1</v>
      </c>
      <c r="DE22" s="172">
        <v>20</v>
      </c>
      <c r="DL22" s="172">
        <f t="shared" si="10"/>
        <v>0</v>
      </c>
      <c r="DM22" s="172">
        <f t="shared" si="11"/>
        <v>1</v>
      </c>
      <c r="DN22" s="172">
        <f t="shared" si="12"/>
        <v>1</v>
      </c>
      <c r="DO22" s="172">
        <f t="shared" si="28"/>
        <v>1</v>
      </c>
      <c r="DP22" s="172">
        <f t="shared" si="28"/>
        <v>1</v>
      </c>
      <c r="DQ22" s="172">
        <f t="shared" si="28"/>
        <v>1</v>
      </c>
      <c r="DR22" s="172">
        <f t="shared" si="28"/>
        <v>1</v>
      </c>
      <c r="DS22" s="172">
        <f t="shared" si="28"/>
        <v>1</v>
      </c>
      <c r="DT22" s="172">
        <f t="shared" si="28"/>
        <v>1</v>
      </c>
      <c r="DU22" s="172">
        <f t="shared" si="28"/>
        <v>1</v>
      </c>
      <c r="DV22" s="172">
        <f t="shared" si="29"/>
        <v>1</v>
      </c>
      <c r="DW22" s="172">
        <f t="shared" si="29"/>
        <v>1</v>
      </c>
      <c r="DX22" s="172">
        <f t="shared" si="29"/>
        <v>1</v>
      </c>
      <c r="DY22" s="172">
        <f t="shared" si="29"/>
        <v>1</v>
      </c>
      <c r="DZ22" s="172">
        <f t="shared" si="29"/>
        <v>1</v>
      </c>
      <c r="EA22" s="172">
        <f t="shared" si="29"/>
        <v>1</v>
      </c>
      <c r="EB22" s="172">
        <f t="shared" si="29"/>
        <v>1</v>
      </c>
      <c r="EC22" s="172">
        <f t="shared" si="29"/>
        <v>1</v>
      </c>
      <c r="ED22" s="172">
        <f t="shared" si="29"/>
        <v>1</v>
      </c>
      <c r="EE22" s="172">
        <f t="shared" si="29"/>
        <v>1</v>
      </c>
      <c r="EF22" s="172">
        <f t="shared" si="29"/>
        <v>1</v>
      </c>
      <c r="EG22" s="172">
        <f t="shared" si="7"/>
        <v>0</v>
      </c>
    </row>
    <row r="23" spans="1:137" x14ac:dyDescent="0.25">
      <c r="T23" s="5"/>
      <c r="U23" s="13"/>
      <c r="V23" s="5"/>
      <c r="W23" s="5" t="str">
        <f t="shared" si="2"/>
        <v/>
      </c>
      <c r="X23" s="5"/>
      <c r="Y23" s="5"/>
      <c r="Z23" s="5"/>
      <c r="AA23" s="16" t="s">
        <v>117</v>
      </c>
      <c r="AB23" s="15">
        <v>10</v>
      </c>
      <c r="AC23" s="19"/>
      <c r="AD23" s="21"/>
      <c r="AE23" s="21"/>
      <c r="AF23" s="19"/>
      <c r="AG23" s="19"/>
      <c r="AH23" s="21"/>
      <c r="AI23" s="19"/>
      <c r="AJ23" s="19"/>
      <c r="AK23" s="19"/>
      <c r="AL23" s="19"/>
      <c r="AM23" s="19"/>
      <c r="AN23" s="19"/>
      <c r="AO23" s="19"/>
      <c r="AP23" s="111">
        <f t="shared" si="26"/>
        <v>0</v>
      </c>
      <c r="AQ23" s="28"/>
      <c r="AR23" s="29"/>
      <c r="AS23" s="29"/>
      <c r="AT23" s="29"/>
      <c r="AU23" s="29"/>
      <c r="AV23" s="29"/>
      <c r="AW23" s="29"/>
      <c r="AX23" s="29"/>
      <c r="AY23" s="29"/>
      <c r="AZ23" s="29"/>
      <c r="BA23" s="29"/>
      <c r="BB23" s="29"/>
      <c r="BC23" s="29"/>
      <c r="BD23" s="29"/>
      <c r="BE23" s="29"/>
      <c r="BF23" s="29"/>
      <c r="BG23" s="29"/>
      <c r="BH23" s="29"/>
      <c r="BI23" s="29"/>
      <c r="BJ23" s="30"/>
      <c r="BV23" s="168">
        <v>1</v>
      </c>
      <c r="BW23" s="40">
        <f t="shared" si="4"/>
        <v>0</v>
      </c>
      <c r="BX23" s="42">
        <f t="shared" si="21"/>
        <v>0</v>
      </c>
      <c r="BY23" s="168"/>
      <c r="BZ23" s="43">
        <f t="shared" si="22"/>
        <v>0</v>
      </c>
      <c r="CA23" s="38" t="str">
        <f t="shared" si="8"/>
        <v>-</v>
      </c>
      <c r="CB23" s="172">
        <f t="shared" si="23"/>
        <v>1</v>
      </c>
      <c r="CC23" s="172">
        <f t="shared" si="23"/>
        <v>1</v>
      </c>
      <c r="CD23" s="172">
        <f t="shared" si="23"/>
        <v>1</v>
      </c>
      <c r="CE23" s="172">
        <f t="shared" si="23"/>
        <v>1</v>
      </c>
      <c r="CF23" s="172">
        <f t="shared" si="23"/>
        <v>1</v>
      </c>
      <c r="CG23" s="172">
        <f t="shared" si="23"/>
        <v>1</v>
      </c>
      <c r="CH23" s="172">
        <f t="shared" si="23"/>
        <v>1</v>
      </c>
      <c r="CI23" s="172">
        <f t="shared" si="23"/>
        <v>1</v>
      </c>
      <c r="CJ23" s="172">
        <f t="shared" si="23"/>
        <v>1</v>
      </c>
      <c r="CK23" s="172">
        <f t="shared" si="23"/>
        <v>1</v>
      </c>
      <c r="CL23" s="172">
        <f t="shared" si="23"/>
        <v>1</v>
      </c>
      <c r="CM23" s="172">
        <f t="shared" si="23"/>
        <v>1</v>
      </c>
      <c r="CN23" s="172">
        <f t="shared" si="23"/>
        <v>1</v>
      </c>
      <c r="CO23" s="172">
        <f t="shared" si="23"/>
        <v>1</v>
      </c>
      <c r="CP23" s="172">
        <f t="shared" si="23"/>
        <v>1</v>
      </c>
      <c r="CQ23" s="172">
        <f t="shared" si="19"/>
        <v>1</v>
      </c>
      <c r="CR23" s="172">
        <f t="shared" si="19"/>
        <v>1</v>
      </c>
      <c r="CS23" s="172">
        <f t="shared" si="19"/>
        <v>1</v>
      </c>
      <c r="CT23" s="172">
        <f t="shared" si="19"/>
        <v>1</v>
      </c>
      <c r="CU23" s="172">
        <f t="shared" si="19"/>
        <v>1</v>
      </c>
      <c r="DA23" s="172">
        <v>4</v>
      </c>
      <c r="DB23" s="32" t="str">
        <f t="shared" si="27"/>
        <v xml:space="preserve"> </v>
      </c>
      <c r="DD23" s="172">
        <f t="shared" si="15"/>
        <v>1</v>
      </c>
      <c r="DE23" s="172">
        <v>21</v>
      </c>
      <c r="DL23" s="172">
        <f t="shared" si="10"/>
        <v>0</v>
      </c>
      <c r="DM23" s="172">
        <f t="shared" si="11"/>
        <v>1</v>
      </c>
      <c r="DN23" s="172">
        <f t="shared" si="12"/>
        <v>1</v>
      </c>
      <c r="DO23" s="172">
        <f t="shared" si="28"/>
        <v>1</v>
      </c>
      <c r="DP23" s="172">
        <f t="shared" si="28"/>
        <v>1</v>
      </c>
      <c r="DQ23" s="172">
        <f t="shared" si="28"/>
        <v>1</v>
      </c>
      <c r="DR23" s="172">
        <f t="shared" si="28"/>
        <v>1</v>
      </c>
      <c r="DS23" s="172">
        <f t="shared" si="28"/>
        <v>1</v>
      </c>
      <c r="DT23" s="172">
        <f t="shared" si="28"/>
        <v>1</v>
      </c>
      <c r="DU23" s="172">
        <f t="shared" si="28"/>
        <v>1</v>
      </c>
      <c r="DV23" s="172">
        <f t="shared" si="29"/>
        <v>1</v>
      </c>
      <c r="DW23" s="172">
        <f t="shared" si="29"/>
        <v>1</v>
      </c>
      <c r="DX23" s="172">
        <f t="shared" si="29"/>
        <v>1</v>
      </c>
      <c r="DY23" s="172">
        <f t="shared" si="29"/>
        <v>1</v>
      </c>
      <c r="DZ23" s="172">
        <f t="shared" si="29"/>
        <v>1</v>
      </c>
      <c r="EA23" s="172">
        <f t="shared" si="29"/>
        <v>1</v>
      </c>
      <c r="EB23" s="172">
        <f t="shared" si="29"/>
        <v>1</v>
      </c>
      <c r="EC23" s="172">
        <f t="shared" si="29"/>
        <v>1</v>
      </c>
      <c r="ED23" s="172">
        <f t="shared" si="29"/>
        <v>1</v>
      </c>
      <c r="EE23" s="172">
        <f t="shared" si="29"/>
        <v>1</v>
      </c>
      <c r="EF23" s="172">
        <f t="shared" si="29"/>
        <v>1</v>
      </c>
      <c r="EG23" s="172">
        <f t="shared" si="7"/>
        <v>0</v>
      </c>
    </row>
    <row r="24" spans="1:137" x14ac:dyDescent="0.25">
      <c r="T24" s="5"/>
      <c r="U24" s="13"/>
      <c r="V24" s="5"/>
      <c r="W24" s="5" t="str">
        <f t="shared" si="2"/>
        <v/>
      </c>
      <c r="X24" s="5"/>
      <c r="Y24" s="5"/>
      <c r="Z24" s="5"/>
      <c r="AA24" s="16" t="s">
        <v>117</v>
      </c>
      <c r="AB24" s="15">
        <v>10</v>
      </c>
      <c r="AC24" s="20"/>
      <c r="AD24" s="21"/>
      <c r="AE24" s="21"/>
      <c r="AF24" s="20"/>
      <c r="AG24" s="20"/>
      <c r="AH24" s="21"/>
      <c r="AI24" s="20"/>
      <c r="AJ24" s="20"/>
      <c r="AK24" s="20"/>
      <c r="AL24" s="20"/>
      <c r="AM24" s="20"/>
      <c r="AN24" s="20"/>
      <c r="AO24" s="20"/>
      <c r="AP24" s="15">
        <f t="shared" si="26"/>
        <v>0</v>
      </c>
      <c r="AQ24" s="28"/>
      <c r="AR24" s="29"/>
      <c r="AS24" s="29"/>
      <c r="AT24" s="29"/>
      <c r="AU24" s="29"/>
      <c r="AV24" s="29"/>
      <c r="AW24" s="29"/>
      <c r="AX24" s="29"/>
      <c r="AY24" s="29"/>
      <c r="AZ24" s="29"/>
      <c r="BA24" s="29"/>
      <c r="BB24" s="29"/>
      <c r="BC24" s="29"/>
      <c r="BD24" s="29"/>
      <c r="BE24" s="29"/>
      <c r="BF24" s="29"/>
      <c r="BG24" s="29"/>
      <c r="BH24" s="29"/>
      <c r="BI24" s="29"/>
      <c r="BJ24" s="30"/>
      <c r="BV24" s="168">
        <v>1</v>
      </c>
      <c r="BW24" s="40">
        <f t="shared" si="4"/>
        <v>0</v>
      </c>
      <c r="BX24" s="42">
        <f t="shared" si="21"/>
        <v>0</v>
      </c>
      <c r="BY24" s="168"/>
      <c r="BZ24" s="43">
        <f t="shared" si="22"/>
        <v>0</v>
      </c>
      <c r="CA24" s="38" t="str">
        <f t="shared" si="8"/>
        <v>-</v>
      </c>
      <c r="CB24" s="172">
        <f t="shared" si="23"/>
        <v>1</v>
      </c>
      <c r="CC24" s="172">
        <f t="shared" si="23"/>
        <v>1</v>
      </c>
      <c r="CD24" s="172">
        <f t="shared" si="23"/>
        <v>1</v>
      </c>
      <c r="CE24" s="172">
        <f t="shared" si="23"/>
        <v>1</v>
      </c>
      <c r="CF24" s="172">
        <f t="shared" si="23"/>
        <v>1</v>
      </c>
      <c r="CG24" s="172">
        <f t="shared" si="23"/>
        <v>1</v>
      </c>
      <c r="CH24" s="172">
        <f t="shared" si="23"/>
        <v>1</v>
      </c>
      <c r="CI24" s="172">
        <f t="shared" si="23"/>
        <v>1</v>
      </c>
      <c r="CJ24" s="172">
        <f t="shared" si="23"/>
        <v>1</v>
      </c>
      <c r="CK24" s="172">
        <f t="shared" si="23"/>
        <v>1</v>
      </c>
      <c r="CL24" s="172">
        <f t="shared" si="23"/>
        <v>1</v>
      </c>
      <c r="CM24" s="172">
        <f t="shared" si="23"/>
        <v>1</v>
      </c>
      <c r="CN24" s="172">
        <f t="shared" si="23"/>
        <v>1</v>
      </c>
      <c r="CO24" s="172">
        <f t="shared" si="23"/>
        <v>1</v>
      </c>
      <c r="CP24" s="172">
        <f t="shared" si="23"/>
        <v>1</v>
      </c>
      <c r="CQ24" s="172">
        <f t="shared" si="19"/>
        <v>1</v>
      </c>
      <c r="CR24" s="172">
        <f t="shared" si="19"/>
        <v>1</v>
      </c>
      <c r="CS24" s="172">
        <f t="shared" si="19"/>
        <v>1</v>
      </c>
      <c r="CT24" s="172">
        <f t="shared" si="19"/>
        <v>1</v>
      </c>
      <c r="CU24" s="172">
        <f t="shared" si="19"/>
        <v>1</v>
      </c>
      <c r="DA24" s="172">
        <v>5</v>
      </c>
      <c r="DB24" s="32" t="str">
        <f t="shared" si="27"/>
        <v xml:space="preserve"> </v>
      </c>
      <c r="DD24" s="172">
        <f t="shared" si="15"/>
        <v>1</v>
      </c>
      <c r="DE24" s="172">
        <v>22</v>
      </c>
      <c r="DL24" s="172">
        <f t="shared" si="10"/>
        <v>0</v>
      </c>
      <c r="DM24" s="172">
        <f t="shared" si="11"/>
        <v>1</v>
      </c>
      <c r="DN24" s="172">
        <f t="shared" si="12"/>
        <v>1</v>
      </c>
      <c r="DO24" s="172">
        <f t="shared" si="28"/>
        <v>1</v>
      </c>
      <c r="DP24" s="172">
        <f t="shared" si="28"/>
        <v>1</v>
      </c>
      <c r="DQ24" s="172">
        <f t="shared" si="28"/>
        <v>1</v>
      </c>
      <c r="DR24" s="172">
        <f t="shared" si="28"/>
        <v>1</v>
      </c>
      <c r="DS24" s="172">
        <f t="shared" si="28"/>
        <v>1</v>
      </c>
      <c r="DT24" s="172">
        <f t="shared" si="28"/>
        <v>1</v>
      </c>
      <c r="DU24" s="172">
        <f t="shared" si="28"/>
        <v>1</v>
      </c>
      <c r="DV24" s="172">
        <f t="shared" si="29"/>
        <v>1</v>
      </c>
      <c r="DW24" s="172">
        <f t="shared" si="29"/>
        <v>1</v>
      </c>
      <c r="DX24" s="172">
        <f t="shared" si="29"/>
        <v>1</v>
      </c>
      <c r="DY24" s="172">
        <f t="shared" si="29"/>
        <v>1</v>
      </c>
      <c r="DZ24" s="172">
        <f t="shared" si="29"/>
        <v>1</v>
      </c>
      <c r="EA24" s="172">
        <f t="shared" si="29"/>
        <v>1</v>
      </c>
      <c r="EB24" s="172">
        <f t="shared" si="29"/>
        <v>1</v>
      </c>
      <c r="EC24" s="172">
        <f t="shared" si="29"/>
        <v>1</v>
      </c>
      <c r="ED24" s="172">
        <f t="shared" si="29"/>
        <v>1</v>
      </c>
      <c r="EE24" s="172">
        <f t="shared" si="29"/>
        <v>1</v>
      </c>
      <c r="EF24" s="172">
        <f t="shared" si="29"/>
        <v>1</v>
      </c>
      <c r="EG24" s="172">
        <f t="shared" si="7"/>
        <v>0</v>
      </c>
    </row>
    <row r="25" spans="1:137" x14ac:dyDescent="0.25">
      <c r="T25" s="5"/>
      <c r="U25" s="13"/>
      <c r="V25" s="5"/>
      <c r="W25" s="5" t="str">
        <f t="shared" si="2"/>
        <v/>
      </c>
      <c r="X25" s="5"/>
      <c r="Y25" s="5"/>
      <c r="Z25" s="5"/>
      <c r="AA25" s="16" t="s">
        <v>119</v>
      </c>
      <c r="AB25" s="15">
        <v>22</v>
      </c>
      <c r="AC25" s="19"/>
      <c r="AD25" s="19"/>
      <c r="AE25" s="19"/>
      <c r="AF25" s="19"/>
      <c r="AG25" s="19"/>
      <c r="AH25" s="19"/>
      <c r="AI25" s="19"/>
      <c r="AJ25" s="19"/>
      <c r="AK25" s="19"/>
      <c r="AL25" s="19"/>
      <c r="AM25" s="19"/>
      <c r="AN25" s="19"/>
      <c r="AO25" s="19"/>
      <c r="AP25" s="15">
        <f>SUM(AQ25:BJ25)*AB25</f>
        <v>0</v>
      </c>
      <c r="AQ25" s="28"/>
      <c r="AR25" s="29"/>
      <c r="AS25" s="29"/>
      <c r="AT25" s="29"/>
      <c r="AU25" s="29"/>
      <c r="AV25" s="29"/>
      <c r="AW25" s="29"/>
      <c r="AX25" s="29"/>
      <c r="AY25" s="29"/>
      <c r="AZ25" s="29"/>
      <c r="BA25" s="29"/>
      <c r="BB25" s="29"/>
      <c r="BC25" s="29"/>
      <c r="BD25" s="29"/>
      <c r="BE25" s="29"/>
      <c r="BF25" s="29"/>
      <c r="BG25" s="29"/>
      <c r="BH25" s="29"/>
      <c r="BI25" s="29"/>
      <c r="BJ25" s="30"/>
      <c r="BV25" s="168">
        <v>1</v>
      </c>
      <c r="BW25" s="40">
        <f t="shared" si="4"/>
        <v>0</v>
      </c>
      <c r="BX25" s="42">
        <f t="shared" si="21"/>
        <v>0</v>
      </c>
      <c r="BY25" s="168"/>
      <c r="BZ25" s="43">
        <f t="shared" si="22"/>
        <v>0</v>
      </c>
      <c r="CA25" s="38" t="str">
        <f t="shared" si="8"/>
        <v>-</v>
      </c>
      <c r="CB25" s="172">
        <f t="shared" si="23"/>
        <v>1</v>
      </c>
      <c r="CC25" s="172">
        <f t="shared" si="23"/>
        <v>1</v>
      </c>
      <c r="CD25" s="172">
        <f t="shared" si="23"/>
        <v>1</v>
      </c>
      <c r="CE25" s="172">
        <f t="shared" si="23"/>
        <v>1</v>
      </c>
      <c r="CF25" s="172">
        <f t="shared" si="23"/>
        <v>1</v>
      </c>
      <c r="CG25" s="172">
        <f t="shared" si="23"/>
        <v>1</v>
      </c>
      <c r="CH25" s="172">
        <f t="shared" si="23"/>
        <v>1</v>
      </c>
      <c r="CI25" s="172">
        <f t="shared" si="23"/>
        <v>1</v>
      </c>
      <c r="CJ25" s="172">
        <f t="shared" si="23"/>
        <v>1</v>
      </c>
      <c r="CK25" s="172">
        <f t="shared" si="23"/>
        <v>1</v>
      </c>
      <c r="CL25" s="172">
        <f t="shared" si="23"/>
        <v>1</v>
      </c>
      <c r="CM25" s="172">
        <f t="shared" si="23"/>
        <v>1</v>
      </c>
      <c r="CN25" s="172">
        <f t="shared" si="23"/>
        <v>1</v>
      </c>
      <c r="CO25" s="172">
        <f t="shared" si="23"/>
        <v>1</v>
      </c>
      <c r="CP25" s="172">
        <f t="shared" si="23"/>
        <v>1</v>
      </c>
      <c r="CQ25" s="172">
        <f t="shared" si="19"/>
        <v>1</v>
      </c>
      <c r="CR25" s="172">
        <f t="shared" si="19"/>
        <v>1</v>
      </c>
      <c r="CS25" s="172">
        <f t="shared" si="19"/>
        <v>1</v>
      </c>
      <c r="CT25" s="172">
        <f t="shared" si="19"/>
        <v>1</v>
      </c>
      <c r="CU25" s="172">
        <f t="shared" si="19"/>
        <v>1</v>
      </c>
      <c r="DA25" s="172">
        <v>6</v>
      </c>
      <c r="DB25" s="32" t="str">
        <f t="shared" si="27"/>
        <v xml:space="preserve"> </v>
      </c>
      <c r="DD25" s="172">
        <f t="shared" si="15"/>
        <v>1</v>
      </c>
      <c r="DE25" s="172">
        <v>23</v>
      </c>
      <c r="DL25" s="172">
        <f t="shared" si="10"/>
        <v>0</v>
      </c>
      <c r="DM25" s="172">
        <f t="shared" si="11"/>
        <v>1</v>
      </c>
      <c r="DN25" s="172">
        <f t="shared" si="12"/>
        <v>1</v>
      </c>
      <c r="DO25" s="172">
        <f t="shared" si="28"/>
        <v>1</v>
      </c>
      <c r="DP25" s="172">
        <f t="shared" si="28"/>
        <v>1</v>
      </c>
      <c r="DQ25" s="172">
        <f t="shared" si="28"/>
        <v>1</v>
      </c>
      <c r="DR25" s="172">
        <f t="shared" si="28"/>
        <v>1</v>
      </c>
      <c r="DS25" s="172">
        <f t="shared" si="28"/>
        <v>1</v>
      </c>
      <c r="DT25" s="172">
        <f t="shared" si="28"/>
        <v>1</v>
      </c>
      <c r="DU25" s="172">
        <f t="shared" si="28"/>
        <v>1</v>
      </c>
      <c r="DV25" s="172">
        <f t="shared" si="29"/>
        <v>1</v>
      </c>
      <c r="DW25" s="172">
        <f t="shared" si="29"/>
        <v>1</v>
      </c>
      <c r="DX25" s="172">
        <f t="shared" si="29"/>
        <v>1</v>
      </c>
      <c r="DY25" s="172">
        <f t="shared" si="29"/>
        <v>1</v>
      </c>
      <c r="DZ25" s="172">
        <f t="shared" si="29"/>
        <v>1</v>
      </c>
      <c r="EA25" s="172">
        <f t="shared" si="29"/>
        <v>1</v>
      </c>
      <c r="EB25" s="172">
        <f t="shared" si="29"/>
        <v>1</v>
      </c>
      <c r="EC25" s="172">
        <f t="shared" si="29"/>
        <v>1</v>
      </c>
      <c r="ED25" s="172">
        <f t="shared" si="29"/>
        <v>1</v>
      </c>
      <c r="EE25" s="172">
        <f t="shared" si="29"/>
        <v>1</v>
      </c>
      <c r="EF25" s="172">
        <f t="shared" si="29"/>
        <v>1</v>
      </c>
      <c r="EG25" s="172">
        <f t="shared" si="7"/>
        <v>0</v>
      </c>
    </row>
    <row r="26" spans="1:137" x14ac:dyDescent="0.25">
      <c r="T26" s="5"/>
      <c r="U26" s="13"/>
      <c r="V26" s="5"/>
      <c r="W26" s="5" t="str">
        <f t="shared" si="2"/>
        <v/>
      </c>
      <c r="X26" s="5"/>
      <c r="Y26" s="5"/>
      <c r="Z26" s="5"/>
      <c r="AA26" s="16" t="s">
        <v>120</v>
      </c>
      <c r="AB26" s="15">
        <v>6</v>
      </c>
      <c r="AC26" s="21"/>
      <c r="AD26" s="21"/>
      <c r="AE26" s="20"/>
      <c r="AF26" s="21"/>
      <c r="AG26" s="21"/>
      <c r="AH26" s="21"/>
      <c r="AI26" s="20"/>
      <c r="AJ26" s="20"/>
      <c r="AK26" s="20"/>
      <c r="AL26" s="20"/>
      <c r="AM26" s="20"/>
      <c r="AN26" s="20"/>
      <c r="AO26" s="20"/>
      <c r="AP26" s="111">
        <f t="shared" ref="AP26:AP37" si="30">SUM(AQ26:BJ26)*(AB26+20*AC26+2*AD26+AF26+AG26+25*AH26)</f>
        <v>0</v>
      </c>
      <c r="AQ26" s="28"/>
      <c r="AR26" s="29"/>
      <c r="AS26" s="29"/>
      <c r="AT26" s="29"/>
      <c r="AU26" s="29"/>
      <c r="AV26" s="29"/>
      <c r="AW26" s="29"/>
      <c r="AX26" s="29"/>
      <c r="AY26" s="29"/>
      <c r="AZ26" s="29"/>
      <c r="BA26" s="29"/>
      <c r="BB26" s="29"/>
      <c r="BC26" s="29"/>
      <c r="BD26" s="29"/>
      <c r="BE26" s="29"/>
      <c r="BF26" s="29"/>
      <c r="BG26" s="29"/>
      <c r="BH26" s="29"/>
      <c r="BI26" s="29"/>
      <c r="BJ26" s="30"/>
      <c r="BV26" s="168">
        <v>1</v>
      </c>
      <c r="BW26" s="40">
        <f t="shared" si="4"/>
        <v>0</v>
      </c>
      <c r="BX26" s="42">
        <f t="shared" si="21"/>
        <v>0</v>
      </c>
      <c r="BY26" s="168">
        <f>AF26</f>
        <v>0</v>
      </c>
      <c r="BZ26" s="43">
        <f>BX26*BY26</f>
        <v>0</v>
      </c>
      <c r="CA26" s="38" t="str">
        <f t="shared" si="8"/>
        <v>-</v>
      </c>
      <c r="CB26" s="172">
        <f t="shared" si="23"/>
        <v>1</v>
      </c>
      <c r="CC26" s="172">
        <f t="shared" si="23"/>
        <v>1</v>
      </c>
      <c r="CD26" s="172">
        <f t="shared" si="23"/>
        <v>1</v>
      </c>
      <c r="CE26" s="172">
        <f t="shared" si="23"/>
        <v>1</v>
      </c>
      <c r="CF26" s="172">
        <f t="shared" si="23"/>
        <v>1</v>
      </c>
      <c r="CG26" s="172">
        <f t="shared" si="23"/>
        <v>1</v>
      </c>
      <c r="CH26" s="172">
        <f t="shared" si="23"/>
        <v>1</v>
      </c>
      <c r="CI26" s="172">
        <f t="shared" si="23"/>
        <v>1</v>
      </c>
      <c r="CJ26" s="172">
        <f t="shared" si="23"/>
        <v>1</v>
      </c>
      <c r="CK26" s="172">
        <f t="shared" si="23"/>
        <v>1</v>
      </c>
      <c r="CL26" s="172">
        <f t="shared" si="23"/>
        <v>1</v>
      </c>
      <c r="CM26" s="172">
        <f t="shared" si="23"/>
        <v>1</v>
      </c>
      <c r="CN26" s="172">
        <f t="shared" si="23"/>
        <v>1</v>
      </c>
      <c r="CO26" s="172">
        <f t="shared" si="23"/>
        <v>1</v>
      </c>
      <c r="CP26" s="172">
        <f t="shared" si="23"/>
        <v>1</v>
      </c>
      <c r="CQ26" s="172">
        <f t="shared" si="19"/>
        <v>1</v>
      </c>
      <c r="CR26" s="172">
        <f t="shared" si="19"/>
        <v>1</v>
      </c>
      <c r="CS26" s="172">
        <f t="shared" si="19"/>
        <v>1</v>
      </c>
      <c r="CT26" s="172">
        <f t="shared" si="19"/>
        <v>1</v>
      </c>
      <c r="CU26" s="172">
        <f t="shared" si="19"/>
        <v>1</v>
      </c>
      <c r="DA26" s="172">
        <v>7</v>
      </c>
      <c r="DB26" s="32" t="str">
        <f t="shared" si="27"/>
        <v xml:space="preserve"> </v>
      </c>
      <c r="DD26" s="172">
        <f t="shared" si="15"/>
        <v>1</v>
      </c>
      <c r="DE26" s="172">
        <v>24</v>
      </c>
      <c r="DL26" s="172">
        <f t="shared" si="10"/>
        <v>0</v>
      </c>
      <c r="DM26" s="172">
        <f t="shared" si="11"/>
        <v>1</v>
      </c>
      <c r="DN26" s="172">
        <f t="shared" si="12"/>
        <v>1</v>
      </c>
      <c r="DO26" s="172">
        <f t="shared" si="28"/>
        <v>1</v>
      </c>
      <c r="DP26" s="172">
        <f t="shared" si="28"/>
        <v>1</v>
      </c>
      <c r="DQ26" s="172">
        <f t="shared" si="28"/>
        <v>1</v>
      </c>
      <c r="DR26" s="172">
        <f t="shared" si="28"/>
        <v>1</v>
      </c>
      <c r="DS26" s="172">
        <f t="shared" si="28"/>
        <v>1</v>
      </c>
      <c r="DT26" s="172">
        <f t="shared" si="28"/>
        <v>1</v>
      </c>
      <c r="DU26" s="172">
        <f t="shared" si="28"/>
        <v>1</v>
      </c>
      <c r="DV26" s="172">
        <f t="shared" si="29"/>
        <v>1</v>
      </c>
      <c r="DW26" s="172">
        <f t="shared" si="29"/>
        <v>1</v>
      </c>
      <c r="DX26" s="172">
        <f t="shared" si="29"/>
        <v>1</v>
      </c>
      <c r="DY26" s="172">
        <f t="shared" si="29"/>
        <v>1</v>
      </c>
      <c r="DZ26" s="172">
        <f t="shared" si="29"/>
        <v>1</v>
      </c>
      <c r="EA26" s="172">
        <f t="shared" si="29"/>
        <v>1</v>
      </c>
      <c r="EB26" s="172">
        <f t="shared" si="29"/>
        <v>1</v>
      </c>
      <c r="EC26" s="172">
        <f t="shared" si="29"/>
        <v>1</v>
      </c>
      <c r="ED26" s="172">
        <f t="shared" si="29"/>
        <v>1</v>
      </c>
      <c r="EE26" s="172">
        <f t="shared" si="29"/>
        <v>1</v>
      </c>
      <c r="EF26" s="172">
        <f t="shared" si="29"/>
        <v>1</v>
      </c>
      <c r="EG26" s="172">
        <f t="shared" si="7"/>
        <v>0</v>
      </c>
    </row>
    <row r="27" spans="1:137" x14ac:dyDescent="0.25">
      <c r="T27" s="5"/>
      <c r="U27" s="13"/>
      <c r="V27" s="5"/>
      <c r="W27" s="5" t="str">
        <f t="shared" si="2"/>
        <v/>
      </c>
      <c r="X27" s="5"/>
      <c r="Y27" s="5"/>
      <c r="Z27" s="5"/>
      <c r="AA27" s="16" t="s">
        <v>120</v>
      </c>
      <c r="AB27" s="15">
        <v>6</v>
      </c>
      <c r="AC27" s="21"/>
      <c r="AD27" s="21"/>
      <c r="AE27" s="19"/>
      <c r="AF27" s="21"/>
      <c r="AG27" s="21"/>
      <c r="AH27" s="21"/>
      <c r="AI27" s="19"/>
      <c r="AJ27" s="19"/>
      <c r="AK27" s="19"/>
      <c r="AL27" s="19"/>
      <c r="AM27" s="19"/>
      <c r="AN27" s="19"/>
      <c r="AO27" s="19"/>
      <c r="AP27" s="111">
        <f t="shared" si="30"/>
        <v>0</v>
      </c>
      <c r="AQ27" s="28"/>
      <c r="AR27" s="29"/>
      <c r="AS27" s="29"/>
      <c r="AT27" s="29"/>
      <c r="AU27" s="29"/>
      <c r="AV27" s="29"/>
      <c r="AW27" s="29"/>
      <c r="AX27" s="29"/>
      <c r="AY27" s="29"/>
      <c r="AZ27" s="29"/>
      <c r="BA27" s="29"/>
      <c r="BB27" s="29"/>
      <c r="BC27" s="29"/>
      <c r="BD27" s="29"/>
      <c r="BE27" s="29"/>
      <c r="BF27" s="29"/>
      <c r="BG27" s="29"/>
      <c r="BH27" s="29"/>
      <c r="BI27" s="29"/>
      <c r="BJ27" s="30"/>
      <c r="BV27" s="168">
        <v>1</v>
      </c>
      <c r="BW27" s="40">
        <f t="shared" si="4"/>
        <v>0</v>
      </c>
      <c r="BX27" s="42">
        <f t="shared" si="21"/>
        <v>0</v>
      </c>
      <c r="BY27" s="168">
        <f t="shared" ref="BY27:BY37" si="31">AF27</f>
        <v>0</v>
      </c>
      <c r="BZ27" s="43">
        <f t="shared" si="22"/>
        <v>0</v>
      </c>
      <c r="CA27" s="38" t="str">
        <f t="shared" si="8"/>
        <v>-</v>
      </c>
      <c r="CB27" s="172">
        <f t="shared" si="23"/>
        <v>1</v>
      </c>
      <c r="CC27" s="172">
        <f t="shared" si="23"/>
        <v>1</v>
      </c>
      <c r="CD27" s="172">
        <f t="shared" si="23"/>
        <v>1</v>
      </c>
      <c r="CE27" s="172">
        <f t="shared" si="23"/>
        <v>1</v>
      </c>
      <c r="CF27" s="172">
        <f t="shared" si="23"/>
        <v>1</v>
      </c>
      <c r="CG27" s="172">
        <f t="shared" si="23"/>
        <v>1</v>
      </c>
      <c r="CH27" s="172">
        <f t="shared" si="23"/>
        <v>1</v>
      </c>
      <c r="CI27" s="172">
        <f t="shared" si="23"/>
        <v>1</v>
      </c>
      <c r="CJ27" s="172">
        <f t="shared" si="23"/>
        <v>1</v>
      </c>
      <c r="CK27" s="172">
        <f t="shared" si="23"/>
        <v>1</v>
      </c>
      <c r="CL27" s="172">
        <f t="shared" si="23"/>
        <v>1</v>
      </c>
      <c r="CM27" s="172">
        <f t="shared" si="23"/>
        <v>1</v>
      </c>
      <c r="CN27" s="172">
        <f t="shared" si="23"/>
        <v>1</v>
      </c>
      <c r="CO27" s="172">
        <f t="shared" si="23"/>
        <v>1</v>
      </c>
      <c r="CP27" s="172">
        <f t="shared" si="23"/>
        <v>1</v>
      </c>
      <c r="CQ27" s="172">
        <f t="shared" si="19"/>
        <v>1</v>
      </c>
      <c r="CR27" s="172">
        <f t="shared" si="19"/>
        <v>1</v>
      </c>
      <c r="CS27" s="172">
        <f t="shared" si="19"/>
        <v>1</v>
      </c>
      <c r="CT27" s="172">
        <f t="shared" si="19"/>
        <v>1</v>
      </c>
      <c r="CU27" s="172">
        <f t="shared" si="19"/>
        <v>1</v>
      </c>
      <c r="DA27" s="172">
        <v>8</v>
      </c>
      <c r="DB27" s="32" t="str">
        <f t="shared" si="27"/>
        <v xml:space="preserve"> </v>
      </c>
      <c r="DD27" s="172">
        <f t="shared" si="15"/>
        <v>1</v>
      </c>
      <c r="DE27" s="172">
        <v>25</v>
      </c>
      <c r="DL27" s="172">
        <f t="shared" si="10"/>
        <v>0</v>
      </c>
      <c r="DM27" s="172">
        <f t="shared" si="11"/>
        <v>1</v>
      </c>
      <c r="DN27" s="172">
        <f t="shared" si="12"/>
        <v>1</v>
      </c>
      <c r="DO27" s="172">
        <f t="shared" si="28"/>
        <v>1</v>
      </c>
      <c r="DP27" s="172">
        <f t="shared" si="28"/>
        <v>1</v>
      </c>
      <c r="DQ27" s="172">
        <f t="shared" si="28"/>
        <v>1</v>
      </c>
      <c r="DR27" s="172">
        <f t="shared" si="28"/>
        <v>1</v>
      </c>
      <c r="DS27" s="172">
        <f t="shared" si="28"/>
        <v>1</v>
      </c>
      <c r="DT27" s="172">
        <f t="shared" si="28"/>
        <v>1</v>
      </c>
      <c r="DU27" s="172">
        <f t="shared" si="28"/>
        <v>1</v>
      </c>
      <c r="DV27" s="172">
        <f t="shared" si="29"/>
        <v>1</v>
      </c>
      <c r="DW27" s="172">
        <f t="shared" si="29"/>
        <v>1</v>
      </c>
      <c r="DX27" s="172">
        <f t="shared" si="29"/>
        <v>1</v>
      </c>
      <c r="DY27" s="172">
        <f t="shared" si="29"/>
        <v>1</v>
      </c>
      <c r="DZ27" s="172">
        <f t="shared" si="29"/>
        <v>1</v>
      </c>
      <c r="EA27" s="172">
        <f t="shared" si="29"/>
        <v>1</v>
      </c>
      <c r="EB27" s="172">
        <f t="shared" si="29"/>
        <v>1</v>
      </c>
      <c r="EC27" s="172">
        <f t="shared" si="29"/>
        <v>1</v>
      </c>
      <c r="ED27" s="172">
        <f t="shared" si="29"/>
        <v>1</v>
      </c>
      <c r="EE27" s="172">
        <f t="shared" si="29"/>
        <v>1</v>
      </c>
      <c r="EF27" s="172">
        <f t="shared" si="29"/>
        <v>1</v>
      </c>
      <c r="EG27" s="172">
        <f t="shared" si="7"/>
        <v>0</v>
      </c>
    </row>
    <row r="28" spans="1:137" x14ac:dyDescent="0.25">
      <c r="T28" s="5"/>
      <c r="U28" s="13"/>
      <c r="V28" s="5"/>
      <c r="W28" s="5" t="str">
        <f t="shared" si="2"/>
        <v/>
      </c>
      <c r="X28" s="5"/>
      <c r="Y28" s="5"/>
      <c r="Z28" s="5"/>
      <c r="AA28" s="16" t="s">
        <v>120</v>
      </c>
      <c r="AB28" s="15">
        <v>6</v>
      </c>
      <c r="AC28" s="21"/>
      <c r="AD28" s="21"/>
      <c r="AE28" s="20"/>
      <c r="AF28" s="21"/>
      <c r="AG28" s="21"/>
      <c r="AH28" s="21"/>
      <c r="AI28" s="20"/>
      <c r="AJ28" s="20"/>
      <c r="AK28" s="20"/>
      <c r="AL28" s="20"/>
      <c r="AM28" s="20"/>
      <c r="AN28" s="20"/>
      <c r="AO28" s="20"/>
      <c r="AP28" s="111">
        <f t="shared" si="30"/>
        <v>0</v>
      </c>
      <c r="AQ28" s="28"/>
      <c r="AR28" s="29"/>
      <c r="AS28" s="29"/>
      <c r="AT28" s="29"/>
      <c r="AU28" s="29"/>
      <c r="AV28" s="29"/>
      <c r="AW28" s="29"/>
      <c r="AX28" s="29"/>
      <c r="AY28" s="29"/>
      <c r="AZ28" s="29"/>
      <c r="BA28" s="29"/>
      <c r="BB28" s="29"/>
      <c r="BC28" s="29"/>
      <c r="BD28" s="29"/>
      <c r="BE28" s="29"/>
      <c r="BF28" s="29"/>
      <c r="BG28" s="29"/>
      <c r="BH28" s="29"/>
      <c r="BI28" s="29"/>
      <c r="BJ28" s="30"/>
      <c r="BV28" s="168">
        <v>1</v>
      </c>
      <c r="BW28" s="40">
        <f t="shared" si="4"/>
        <v>0</v>
      </c>
      <c r="BX28" s="42">
        <f t="shared" si="21"/>
        <v>0</v>
      </c>
      <c r="BY28" s="168">
        <f t="shared" si="31"/>
        <v>0</v>
      </c>
      <c r="BZ28" s="43">
        <f t="shared" si="22"/>
        <v>0</v>
      </c>
      <c r="CA28" s="38" t="str">
        <f t="shared" si="8"/>
        <v>-</v>
      </c>
      <c r="CB28" s="172">
        <f t="shared" si="23"/>
        <v>1</v>
      </c>
      <c r="CC28" s="172">
        <f t="shared" si="23"/>
        <v>1</v>
      </c>
      <c r="CD28" s="172">
        <f t="shared" si="23"/>
        <v>1</v>
      </c>
      <c r="CE28" s="172">
        <f t="shared" si="23"/>
        <v>1</v>
      </c>
      <c r="CF28" s="172">
        <f t="shared" si="23"/>
        <v>1</v>
      </c>
      <c r="CG28" s="172">
        <f t="shared" si="23"/>
        <v>1</v>
      </c>
      <c r="CH28" s="172">
        <f t="shared" si="23"/>
        <v>1</v>
      </c>
      <c r="CI28" s="172">
        <f t="shared" si="23"/>
        <v>1</v>
      </c>
      <c r="CJ28" s="172">
        <f t="shared" si="23"/>
        <v>1</v>
      </c>
      <c r="CK28" s="172">
        <f t="shared" si="23"/>
        <v>1</v>
      </c>
      <c r="CL28" s="172">
        <f t="shared" si="23"/>
        <v>1</v>
      </c>
      <c r="CM28" s="172">
        <f t="shared" si="23"/>
        <v>1</v>
      </c>
      <c r="CN28" s="172">
        <f t="shared" si="23"/>
        <v>1</v>
      </c>
      <c r="CO28" s="172">
        <f t="shared" si="23"/>
        <v>1</v>
      </c>
      <c r="CP28" s="172">
        <f t="shared" si="23"/>
        <v>1</v>
      </c>
      <c r="CQ28" s="172">
        <f t="shared" si="19"/>
        <v>1</v>
      </c>
      <c r="CR28" s="172">
        <f t="shared" si="19"/>
        <v>1</v>
      </c>
      <c r="CS28" s="172">
        <f t="shared" si="19"/>
        <v>1</v>
      </c>
      <c r="CT28" s="172">
        <f t="shared" si="19"/>
        <v>1</v>
      </c>
      <c r="CU28" s="172">
        <f t="shared" si="19"/>
        <v>1</v>
      </c>
      <c r="DA28" s="172">
        <v>9</v>
      </c>
      <c r="DB28" s="32" t="str">
        <f t="shared" si="27"/>
        <v xml:space="preserve"> </v>
      </c>
      <c r="DD28" s="172">
        <f t="shared" si="15"/>
        <v>1</v>
      </c>
      <c r="DE28" s="172">
        <v>26</v>
      </c>
      <c r="DL28" s="172">
        <f t="shared" si="10"/>
        <v>0</v>
      </c>
      <c r="DM28" s="172">
        <f t="shared" si="11"/>
        <v>1</v>
      </c>
      <c r="DN28" s="172">
        <f t="shared" si="12"/>
        <v>1</v>
      </c>
      <c r="DO28" s="172">
        <f t="shared" si="28"/>
        <v>1</v>
      </c>
      <c r="DP28" s="172">
        <f t="shared" si="28"/>
        <v>1</v>
      </c>
      <c r="DQ28" s="172">
        <f t="shared" si="28"/>
        <v>1</v>
      </c>
      <c r="DR28" s="172">
        <f t="shared" si="28"/>
        <v>1</v>
      </c>
      <c r="DS28" s="172">
        <f t="shared" si="28"/>
        <v>1</v>
      </c>
      <c r="DT28" s="172">
        <f t="shared" si="28"/>
        <v>1</v>
      </c>
      <c r="DU28" s="172">
        <f t="shared" si="28"/>
        <v>1</v>
      </c>
      <c r="DV28" s="172">
        <f t="shared" si="29"/>
        <v>1</v>
      </c>
      <c r="DW28" s="172">
        <f t="shared" si="29"/>
        <v>1</v>
      </c>
      <c r="DX28" s="172">
        <f t="shared" si="29"/>
        <v>1</v>
      </c>
      <c r="DY28" s="172">
        <f t="shared" si="29"/>
        <v>1</v>
      </c>
      <c r="DZ28" s="172">
        <f t="shared" si="29"/>
        <v>1</v>
      </c>
      <c r="EA28" s="172">
        <f t="shared" si="29"/>
        <v>1</v>
      </c>
      <c r="EB28" s="172">
        <f t="shared" si="29"/>
        <v>1</v>
      </c>
      <c r="EC28" s="172">
        <f t="shared" si="29"/>
        <v>1</v>
      </c>
      <c r="ED28" s="172">
        <f t="shared" si="29"/>
        <v>1</v>
      </c>
      <c r="EE28" s="172">
        <f t="shared" si="29"/>
        <v>1</v>
      </c>
      <c r="EF28" s="172">
        <f t="shared" si="29"/>
        <v>1</v>
      </c>
      <c r="EG28" s="172">
        <f t="shared" si="7"/>
        <v>0</v>
      </c>
    </row>
    <row r="29" spans="1:137" x14ac:dyDescent="0.25">
      <c r="T29" s="5"/>
      <c r="U29" s="13"/>
      <c r="V29" s="5"/>
      <c r="W29" s="5" t="str">
        <f t="shared" si="2"/>
        <v/>
      </c>
      <c r="X29" s="5"/>
      <c r="Y29" s="5"/>
      <c r="Z29" s="5"/>
      <c r="AA29" s="16" t="s">
        <v>120</v>
      </c>
      <c r="AB29" s="15">
        <v>6</v>
      </c>
      <c r="AC29" s="21"/>
      <c r="AD29" s="21"/>
      <c r="AE29" s="19"/>
      <c r="AF29" s="21"/>
      <c r="AG29" s="21"/>
      <c r="AH29" s="21"/>
      <c r="AI29" s="19"/>
      <c r="AJ29" s="19"/>
      <c r="AK29" s="19"/>
      <c r="AL29" s="19"/>
      <c r="AM29" s="19"/>
      <c r="AN29" s="19"/>
      <c r="AO29" s="19"/>
      <c r="AP29" s="111">
        <f t="shared" si="30"/>
        <v>0</v>
      </c>
      <c r="AQ29" s="28"/>
      <c r="AR29" s="29"/>
      <c r="AS29" s="29"/>
      <c r="AT29" s="29"/>
      <c r="AU29" s="29"/>
      <c r="AV29" s="29"/>
      <c r="AW29" s="29"/>
      <c r="AX29" s="29"/>
      <c r="AY29" s="29"/>
      <c r="AZ29" s="29"/>
      <c r="BA29" s="29"/>
      <c r="BB29" s="29"/>
      <c r="BC29" s="29"/>
      <c r="BD29" s="29"/>
      <c r="BE29" s="29"/>
      <c r="BF29" s="29"/>
      <c r="BG29" s="29"/>
      <c r="BH29" s="29"/>
      <c r="BI29" s="29"/>
      <c r="BJ29" s="30"/>
      <c r="BV29" s="168">
        <v>1</v>
      </c>
      <c r="BW29" s="40">
        <f t="shared" si="4"/>
        <v>0</v>
      </c>
      <c r="BX29" s="42">
        <f t="shared" si="21"/>
        <v>0</v>
      </c>
      <c r="BY29" s="168">
        <f t="shared" si="31"/>
        <v>0</v>
      </c>
      <c r="BZ29" s="43">
        <f>BX29*BY29</f>
        <v>0</v>
      </c>
      <c r="CA29" s="38" t="str">
        <f t="shared" si="8"/>
        <v>-</v>
      </c>
      <c r="CB29" s="172">
        <f t="shared" si="23"/>
        <v>1</v>
      </c>
      <c r="CC29" s="172">
        <f t="shared" si="23"/>
        <v>1</v>
      </c>
      <c r="CD29" s="172">
        <f t="shared" si="23"/>
        <v>1</v>
      </c>
      <c r="CE29" s="172">
        <f t="shared" si="23"/>
        <v>1</v>
      </c>
      <c r="CF29" s="172">
        <f t="shared" si="23"/>
        <v>1</v>
      </c>
      <c r="CG29" s="172">
        <f t="shared" si="23"/>
        <v>1</v>
      </c>
      <c r="CH29" s="172">
        <f t="shared" si="23"/>
        <v>1</v>
      </c>
      <c r="CI29" s="172">
        <f t="shared" si="23"/>
        <v>1</v>
      </c>
      <c r="CJ29" s="172">
        <f t="shared" si="23"/>
        <v>1</v>
      </c>
      <c r="CK29" s="172">
        <f t="shared" si="23"/>
        <v>1</v>
      </c>
      <c r="CL29" s="172">
        <f t="shared" si="23"/>
        <v>1</v>
      </c>
      <c r="CM29" s="172">
        <f t="shared" si="23"/>
        <v>1</v>
      </c>
      <c r="CN29" s="172">
        <f t="shared" si="23"/>
        <v>1</v>
      </c>
      <c r="CO29" s="172">
        <f t="shared" si="23"/>
        <v>1</v>
      </c>
      <c r="CP29" s="172">
        <f t="shared" si="23"/>
        <v>1</v>
      </c>
      <c r="CQ29" s="172">
        <f t="shared" si="19"/>
        <v>1</v>
      </c>
      <c r="CR29" s="172">
        <f t="shared" si="19"/>
        <v>1</v>
      </c>
      <c r="CS29" s="172">
        <f t="shared" si="19"/>
        <v>1</v>
      </c>
      <c r="CT29" s="172">
        <f t="shared" si="19"/>
        <v>1</v>
      </c>
      <c r="CU29" s="172">
        <f t="shared" si="19"/>
        <v>1</v>
      </c>
      <c r="DA29" s="172">
        <v>10</v>
      </c>
      <c r="DB29" s="32" t="str">
        <f t="shared" si="27"/>
        <v xml:space="preserve"> </v>
      </c>
      <c r="DD29" s="172">
        <f t="shared" si="15"/>
        <v>1</v>
      </c>
      <c r="DE29" s="172">
        <v>27</v>
      </c>
      <c r="DL29" s="172">
        <f t="shared" si="10"/>
        <v>0</v>
      </c>
      <c r="DM29" s="172">
        <f t="shared" si="11"/>
        <v>1</v>
      </c>
      <c r="DN29" s="172">
        <f t="shared" si="12"/>
        <v>1</v>
      </c>
      <c r="DO29" s="172">
        <f t="shared" si="28"/>
        <v>1</v>
      </c>
      <c r="DP29" s="172">
        <f t="shared" si="28"/>
        <v>1</v>
      </c>
      <c r="DQ29" s="172">
        <f t="shared" si="28"/>
        <v>1</v>
      </c>
      <c r="DR29" s="172">
        <f t="shared" si="28"/>
        <v>1</v>
      </c>
      <c r="DS29" s="172">
        <f t="shared" si="28"/>
        <v>1</v>
      </c>
      <c r="DT29" s="172">
        <f t="shared" si="28"/>
        <v>1</v>
      </c>
      <c r="DU29" s="172">
        <f t="shared" si="28"/>
        <v>1</v>
      </c>
      <c r="DV29" s="172">
        <f t="shared" si="29"/>
        <v>1</v>
      </c>
      <c r="DW29" s="172">
        <f t="shared" si="29"/>
        <v>1</v>
      </c>
      <c r="DX29" s="172">
        <f t="shared" si="29"/>
        <v>1</v>
      </c>
      <c r="DY29" s="172">
        <f t="shared" si="29"/>
        <v>1</v>
      </c>
      <c r="DZ29" s="172">
        <f t="shared" si="29"/>
        <v>1</v>
      </c>
      <c r="EA29" s="172">
        <f t="shared" si="29"/>
        <v>1</v>
      </c>
      <c r="EB29" s="172">
        <f t="shared" si="29"/>
        <v>1</v>
      </c>
      <c r="EC29" s="172">
        <f t="shared" si="29"/>
        <v>1</v>
      </c>
      <c r="ED29" s="172">
        <f t="shared" si="29"/>
        <v>1</v>
      </c>
      <c r="EE29" s="172">
        <f t="shared" si="29"/>
        <v>1</v>
      </c>
      <c r="EF29" s="172">
        <f t="shared" si="29"/>
        <v>1</v>
      </c>
      <c r="EG29" s="172">
        <f t="shared" si="7"/>
        <v>0</v>
      </c>
    </row>
    <row r="30" spans="1:137" x14ac:dyDescent="0.25">
      <c r="T30" s="5"/>
      <c r="U30" s="13"/>
      <c r="V30" s="5"/>
      <c r="W30" s="5" t="str">
        <f t="shared" si="2"/>
        <v/>
      </c>
      <c r="X30" s="5"/>
      <c r="Y30" s="5"/>
      <c r="Z30" s="5"/>
      <c r="AA30" s="16" t="s">
        <v>120</v>
      </c>
      <c r="AB30" s="15">
        <v>6</v>
      </c>
      <c r="AC30" s="21"/>
      <c r="AD30" s="21"/>
      <c r="AE30" s="20"/>
      <c r="AF30" s="21"/>
      <c r="AG30" s="21"/>
      <c r="AH30" s="21"/>
      <c r="AI30" s="20"/>
      <c r="AJ30" s="20"/>
      <c r="AK30" s="20"/>
      <c r="AL30" s="20"/>
      <c r="AM30" s="20"/>
      <c r="AN30" s="20"/>
      <c r="AO30" s="20"/>
      <c r="AP30" s="111">
        <f t="shared" si="30"/>
        <v>0</v>
      </c>
      <c r="AQ30" s="28"/>
      <c r="AR30" s="29"/>
      <c r="AS30" s="29"/>
      <c r="AT30" s="29"/>
      <c r="AU30" s="29"/>
      <c r="AV30" s="29"/>
      <c r="AW30" s="29"/>
      <c r="AX30" s="29"/>
      <c r="AY30" s="29"/>
      <c r="AZ30" s="29"/>
      <c r="BA30" s="29"/>
      <c r="BB30" s="29"/>
      <c r="BC30" s="29"/>
      <c r="BD30" s="29"/>
      <c r="BE30" s="29"/>
      <c r="BF30" s="29"/>
      <c r="BG30" s="29"/>
      <c r="BH30" s="29"/>
      <c r="BI30" s="29"/>
      <c r="BJ30" s="30"/>
      <c r="BV30" s="168">
        <v>1</v>
      </c>
      <c r="BW30" s="40">
        <f t="shared" si="4"/>
        <v>0</v>
      </c>
      <c r="BX30" s="42">
        <f t="shared" si="21"/>
        <v>0</v>
      </c>
      <c r="BY30" s="168">
        <f t="shared" si="31"/>
        <v>0</v>
      </c>
      <c r="BZ30" s="43">
        <f t="shared" si="22"/>
        <v>0</v>
      </c>
      <c r="CA30" s="38" t="str">
        <f t="shared" si="8"/>
        <v>-</v>
      </c>
      <c r="CB30" s="172">
        <f t="shared" si="23"/>
        <v>1</v>
      </c>
      <c r="CC30" s="172">
        <f t="shared" si="23"/>
        <v>1</v>
      </c>
      <c r="CD30" s="172">
        <f t="shared" si="23"/>
        <v>1</v>
      </c>
      <c r="CE30" s="172">
        <f t="shared" si="23"/>
        <v>1</v>
      </c>
      <c r="CF30" s="172">
        <f t="shared" si="23"/>
        <v>1</v>
      </c>
      <c r="CG30" s="172">
        <f t="shared" si="23"/>
        <v>1</v>
      </c>
      <c r="CH30" s="172">
        <f t="shared" si="23"/>
        <v>1</v>
      </c>
      <c r="CI30" s="172">
        <f t="shared" si="23"/>
        <v>1</v>
      </c>
      <c r="CJ30" s="172">
        <f t="shared" si="23"/>
        <v>1</v>
      </c>
      <c r="CK30" s="172">
        <f t="shared" si="23"/>
        <v>1</v>
      </c>
      <c r="CL30" s="172">
        <f t="shared" si="23"/>
        <v>1</v>
      </c>
      <c r="CM30" s="172">
        <f t="shared" si="23"/>
        <v>1</v>
      </c>
      <c r="CN30" s="172">
        <f t="shared" si="23"/>
        <v>1</v>
      </c>
      <c r="CO30" s="172">
        <f t="shared" si="23"/>
        <v>1</v>
      </c>
      <c r="CP30" s="172">
        <f t="shared" si="23"/>
        <v>1</v>
      </c>
      <c r="CQ30" s="172">
        <f t="shared" si="19"/>
        <v>1</v>
      </c>
      <c r="CR30" s="172">
        <f t="shared" si="19"/>
        <v>1</v>
      </c>
      <c r="CS30" s="172">
        <f t="shared" si="19"/>
        <v>1</v>
      </c>
      <c r="CT30" s="172">
        <f t="shared" si="19"/>
        <v>1</v>
      </c>
      <c r="CU30" s="172">
        <f t="shared" si="19"/>
        <v>1</v>
      </c>
      <c r="DA30" s="172">
        <v>11</v>
      </c>
      <c r="DB30" s="32" t="str">
        <f t="shared" si="27"/>
        <v xml:space="preserve"> </v>
      </c>
      <c r="DD30" s="172">
        <f t="shared" si="15"/>
        <v>1</v>
      </c>
      <c r="DE30" s="172">
        <v>28</v>
      </c>
      <c r="DL30" s="172">
        <f t="shared" si="10"/>
        <v>0</v>
      </c>
      <c r="DM30" s="172">
        <f t="shared" si="11"/>
        <v>1</v>
      </c>
      <c r="DN30" s="172">
        <f t="shared" si="12"/>
        <v>1</v>
      </c>
      <c r="DO30" s="172">
        <f t="shared" si="28"/>
        <v>1</v>
      </c>
      <c r="DP30" s="172">
        <f t="shared" si="28"/>
        <v>1</v>
      </c>
      <c r="DQ30" s="172">
        <f t="shared" si="28"/>
        <v>1</v>
      </c>
      <c r="DR30" s="172">
        <f t="shared" si="28"/>
        <v>1</v>
      </c>
      <c r="DS30" s="172">
        <f t="shared" si="28"/>
        <v>1</v>
      </c>
      <c r="DT30" s="172">
        <f t="shared" si="28"/>
        <v>1</v>
      </c>
      <c r="DU30" s="172">
        <f t="shared" si="28"/>
        <v>1</v>
      </c>
      <c r="DV30" s="172">
        <f t="shared" si="29"/>
        <v>1</v>
      </c>
      <c r="DW30" s="172">
        <f t="shared" si="29"/>
        <v>1</v>
      </c>
      <c r="DX30" s="172">
        <f t="shared" si="29"/>
        <v>1</v>
      </c>
      <c r="DY30" s="172">
        <f t="shared" si="29"/>
        <v>1</v>
      </c>
      <c r="DZ30" s="172">
        <f t="shared" si="29"/>
        <v>1</v>
      </c>
      <c r="EA30" s="172">
        <f t="shared" si="29"/>
        <v>1</v>
      </c>
      <c r="EB30" s="172">
        <f t="shared" si="29"/>
        <v>1</v>
      </c>
      <c r="EC30" s="172">
        <f t="shared" si="29"/>
        <v>1</v>
      </c>
      <c r="ED30" s="172">
        <f t="shared" si="29"/>
        <v>1</v>
      </c>
      <c r="EE30" s="172">
        <f t="shared" si="29"/>
        <v>1</v>
      </c>
      <c r="EF30" s="172">
        <f t="shared" si="29"/>
        <v>1</v>
      </c>
      <c r="EG30" s="172">
        <f t="shared" si="7"/>
        <v>0</v>
      </c>
    </row>
    <row r="31" spans="1:137" x14ac:dyDescent="0.25">
      <c r="T31" s="5"/>
      <c r="U31" s="13"/>
      <c r="V31" s="5"/>
      <c r="W31" s="5" t="str">
        <f t="shared" si="2"/>
        <v/>
      </c>
      <c r="X31" s="5"/>
      <c r="Y31" s="5"/>
      <c r="Z31" s="5"/>
      <c r="AA31" s="16" t="s">
        <v>120</v>
      </c>
      <c r="AB31" s="15">
        <v>6</v>
      </c>
      <c r="AC31" s="21"/>
      <c r="AD31" s="21"/>
      <c r="AE31" s="19"/>
      <c r="AF31" s="21"/>
      <c r="AG31" s="21"/>
      <c r="AH31" s="21"/>
      <c r="AI31" s="19"/>
      <c r="AJ31" s="19"/>
      <c r="AK31" s="19"/>
      <c r="AL31" s="19"/>
      <c r="AM31" s="19"/>
      <c r="AN31" s="19"/>
      <c r="AO31" s="19"/>
      <c r="AP31" s="111">
        <f t="shared" si="30"/>
        <v>0</v>
      </c>
      <c r="AQ31" s="28"/>
      <c r="AR31" s="29"/>
      <c r="AS31" s="29"/>
      <c r="AT31" s="29"/>
      <c r="AU31" s="29"/>
      <c r="AV31" s="29"/>
      <c r="AW31" s="29"/>
      <c r="AX31" s="29"/>
      <c r="AY31" s="29"/>
      <c r="AZ31" s="29"/>
      <c r="BA31" s="29"/>
      <c r="BB31" s="29"/>
      <c r="BC31" s="29"/>
      <c r="BD31" s="29"/>
      <c r="BE31" s="29"/>
      <c r="BF31" s="29"/>
      <c r="BG31" s="29"/>
      <c r="BH31" s="29"/>
      <c r="BI31" s="29"/>
      <c r="BJ31" s="30"/>
      <c r="BV31" s="168">
        <v>1</v>
      </c>
      <c r="BW31" s="40">
        <f t="shared" si="4"/>
        <v>0</v>
      </c>
      <c r="BX31" s="42">
        <f t="shared" si="21"/>
        <v>0</v>
      </c>
      <c r="BY31" s="168">
        <f t="shared" si="31"/>
        <v>0</v>
      </c>
      <c r="BZ31" s="43">
        <f t="shared" si="22"/>
        <v>0</v>
      </c>
      <c r="CA31" s="38" t="str">
        <f t="shared" si="8"/>
        <v>-</v>
      </c>
      <c r="CB31" s="172">
        <f t="shared" si="23"/>
        <v>1</v>
      </c>
      <c r="CC31" s="172">
        <f t="shared" si="23"/>
        <v>1</v>
      </c>
      <c r="CD31" s="172">
        <f t="shared" si="23"/>
        <v>1</v>
      </c>
      <c r="CE31" s="172">
        <f t="shared" si="23"/>
        <v>1</v>
      </c>
      <c r="CF31" s="172">
        <f t="shared" si="23"/>
        <v>1</v>
      </c>
      <c r="CG31" s="172">
        <f t="shared" si="23"/>
        <v>1</v>
      </c>
      <c r="CH31" s="172">
        <f t="shared" si="23"/>
        <v>1</v>
      </c>
      <c r="CI31" s="172">
        <f t="shared" si="23"/>
        <v>1</v>
      </c>
      <c r="CJ31" s="172">
        <f t="shared" si="23"/>
        <v>1</v>
      </c>
      <c r="CK31" s="172">
        <f t="shared" si="23"/>
        <v>1</v>
      </c>
      <c r="CL31" s="172">
        <f t="shared" si="23"/>
        <v>1</v>
      </c>
      <c r="CM31" s="172">
        <f t="shared" si="23"/>
        <v>1</v>
      </c>
      <c r="CN31" s="172">
        <f t="shared" si="23"/>
        <v>1</v>
      </c>
      <c r="CO31" s="172">
        <f t="shared" si="23"/>
        <v>1</v>
      </c>
      <c r="CP31" s="172">
        <f t="shared" si="23"/>
        <v>1</v>
      </c>
      <c r="CQ31" s="172">
        <f t="shared" si="19"/>
        <v>1</v>
      </c>
      <c r="CR31" s="172">
        <f t="shared" si="19"/>
        <v>1</v>
      </c>
      <c r="CS31" s="172">
        <f t="shared" si="19"/>
        <v>1</v>
      </c>
      <c r="CT31" s="172">
        <f t="shared" si="19"/>
        <v>1</v>
      </c>
      <c r="CU31" s="172">
        <f t="shared" si="19"/>
        <v>1</v>
      </c>
      <c r="DA31" s="172">
        <v>12</v>
      </c>
      <c r="DB31" s="32" t="str">
        <f t="shared" si="27"/>
        <v xml:space="preserve"> </v>
      </c>
      <c r="DD31" s="172">
        <f t="shared" si="15"/>
        <v>1</v>
      </c>
      <c r="DE31" s="172">
        <v>29</v>
      </c>
      <c r="DL31" s="172">
        <f t="shared" si="10"/>
        <v>0</v>
      </c>
      <c r="DM31" s="172">
        <f t="shared" si="11"/>
        <v>1</v>
      </c>
      <c r="DN31" s="172">
        <f t="shared" si="12"/>
        <v>1</v>
      </c>
      <c r="DO31" s="172">
        <f t="shared" si="28"/>
        <v>1</v>
      </c>
      <c r="DP31" s="172">
        <f t="shared" si="28"/>
        <v>1</v>
      </c>
      <c r="DQ31" s="172">
        <f t="shared" si="28"/>
        <v>1</v>
      </c>
      <c r="DR31" s="172">
        <f t="shared" si="28"/>
        <v>1</v>
      </c>
      <c r="DS31" s="172">
        <f t="shared" si="28"/>
        <v>1</v>
      </c>
      <c r="DT31" s="172">
        <f t="shared" si="28"/>
        <v>1</v>
      </c>
      <c r="DU31" s="172">
        <f t="shared" si="28"/>
        <v>1</v>
      </c>
      <c r="DV31" s="172">
        <f t="shared" si="29"/>
        <v>1</v>
      </c>
      <c r="DW31" s="172">
        <f t="shared" si="29"/>
        <v>1</v>
      </c>
      <c r="DX31" s="172">
        <f t="shared" si="29"/>
        <v>1</v>
      </c>
      <c r="DY31" s="172">
        <f t="shared" si="29"/>
        <v>1</v>
      </c>
      <c r="DZ31" s="172">
        <f t="shared" si="29"/>
        <v>1</v>
      </c>
      <c r="EA31" s="172">
        <f t="shared" si="29"/>
        <v>1</v>
      </c>
      <c r="EB31" s="172">
        <f t="shared" si="29"/>
        <v>1</v>
      </c>
      <c r="EC31" s="172">
        <f t="shared" si="29"/>
        <v>1</v>
      </c>
      <c r="ED31" s="172">
        <f t="shared" si="29"/>
        <v>1</v>
      </c>
      <c r="EE31" s="172">
        <f t="shared" si="29"/>
        <v>1</v>
      </c>
      <c r="EF31" s="172">
        <f t="shared" si="29"/>
        <v>1</v>
      </c>
      <c r="EG31" s="172">
        <f t="shared" si="7"/>
        <v>0</v>
      </c>
    </row>
    <row r="32" spans="1:137" x14ac:dyDescent="0.25">
      <c r="T32" s="5"/>
      <c r="U32" s="13"/>
      <c r="V32" s="5"/>
      <c r="W32" s="5" t="str">
        <f t="shared" si="2"/>
        <v/>
      </c>
      <c r="X32" s="5"/>
      <c r="Y32" s="5"/>
      <c r="Z32" s="5"/>
      <c r="AA32" s="22" t="s">
        <v>123</v>
      </c>
      <c r="AB32" s="111">
        <v>7</v>
      </c>
      <c r="AC32" s="21"/>
      <c r="AD32" s="21"/>
      <c r="AE32" s="20"/>
      <c r="AF32" s="21"/>
      <c r="AG32" s="21"/>
      <c r="AH32" s="21"/>
      <c r="AI32" s="20"/>
      <c r="AJ32" s="20"/>
      <c r="AK32" s="20"/>
      <c r="AL32" s="20"/>
      <c r="AM32" s="20"/>
      <c r="AN32" s="20"/>
      <c r="AO32" s="20"/>
      <c r="AP32" s="111">
        <f t="shared" si="30"/>
        <v>0</v>
      </c>
      <c r="AQ32" s="28"/>
      <c r="AR32" s="29"/>
      <c r="AS32" s="29"/>
      <c r="AT32" s="29"/>
      <c r="AU32" s="29"/>
      <c r="AV32" s="29"/>
      <c r="AW32" s="29"/>
      <c r="AX32" s="29"/>
      <c r="AY32" s="29"/>
      <c r="AZ32" s="29"/>
      <c r="BA32" s="29"/>
      <c r="BB32" s="29"/>
      <c r="BC32" s="29"/>
      <c r="BD32" s="29"/>
      <c r="BE32" s="29"/>
      <c r="BF32" s="29"/>
      <c r="BG32" s="29"/>
      <c r="BH32" s="29"/>
      <c r="BI32" s="29"/>
      <c r="BJ32" s="30"/>
      <c r="BV32" s="168">
        <v>1</v>
      </c>
      <c r="BW32" s="40">
        <f t="shared" si="4"/>
        <v>0</v>
      </c>
      <c r="BX32" s="42">
        <f t="shared" si="21"/>
        <v>0</v>
      </c>
      <c r="BY32" s="168">
        <f t="shared" si="31"/>
        <v>0</v>
      </c>
      <c r="BZ32" s="43">
        <f t="shared" si="22"/>
        <v>0</v>
      </c>
      <c r="CA32" s="38" t="str">
        <f t="shared" si="8"/>
        <v>-</v>
      </c>
      <c r="CB32" s="172">
        <f t="shared" si="23"/>
        <v>1</v>
      </c>
      <c r="CC32" s="172">
        <f t="shared" si="23"/>
        <v>1</v>
      </c>
      <c r="CD32" s="172">
        <f t="shared" si="23"/>
        <v>1</v>
      </c>
      <c r="CE32" s="172">
        <f t="shared" si="23"/>
        <v>1</v>
      </c>
      <c r="CF32" s="172">
        <f t="shared" si="23"/>
        <v>1</v>
      </c>
      <c r="CG32" s="172">
        <f t="shared" si="23"/>
        <v>1</v>
      </c>
      <c r="CH32" s="172">
        <f t="shared" si="23"/>
        <v>1</v>
      </c>
      <c r="CI32" s="172">
        <f t="shared" si="23"/>
        <v>1</v>
      </c>
      <c r="CJ32" s="172">
        <f t="shared" si="23"/>
        <v>1</v>
      </c>
      <c r="CK32" s="172">
        <f t="shared" si="23"/>
        <v>1</v>
      </c>
      <c r="CL32" s="172">
        <f t="shared" si="23"/>
        <v>1</v>
      </c>
      <c r="CM32" s="172">
        <f t="shared" si="23"/>
        <v>1</v>
      </c>
      <c r="CN32" s="172">
        <f t="shared" si="23"/>
        <v>1</v>
      </c>
      <c r="CO32" s="172">
        <f t="shared" si="23"/>
        <v>1</v>
      </c>
      <c r="CP32" s="172">
        <f t="shared" si="23"/>
        <v>1</v>
      </c>
      <c r="CQ32" s="172">
        <f t="shared" si="23"/>
        <v>1</v>
      </c>
      <c r="CR32" s="172">
        <f t="shared" ref="CR32:CU47" si="32">IF(BG31="",CR31,CR31+1)</f>
        <v>1</v>
      </c>
      <c r="CS32" s="172">
        <f t="shared" si="32"/>
        <v>1</v>
      </c>
      <c r="CT32" s="172">
        <f t="shared" si="32"/>
        <v>1</v>
      </c>
      <c r="CU32" s="172">
        <f t="shared" si="32"/>
        <v>1</v>
      </c>
      <c r="DB32" s="196" t="str">
        <f>IF(DB19="","","----")</f>
        <v/>
      </c>
      <c r="DD32" s="172">
        <f t="shared" si="15"/>
        <v>1</v>
      </c>
      <c r="DE32" s="172">
        <v>30</v>
      </c>
      <c r="DL32" s="172">
        <f t="shared" si="10"/>
        <v>0</v>
      </c>
      <c r="DM32" s="172">
        <f t="shared" si="11"/>
        <v>1</v>
      </c>
      <c r="DN32" s="172">
        <f t="shared" si="12"/>
        <v>1</v>
      </c>
      <c r="DO32" s="172">
        <f t="shared" si="28"/>
        <v>1</v>
      </c>
      <c r="DP32" s="172">
        <f t="shared" si="28"/>
        <v>1</v>
      </c>
      <c r="DQ32" s="172">
        <f t="shared" si="28"/>
        <v>1</v>
      </c>
      <c r="DR32" s="172">
        <f t="shared" si="28"/>
        <v>1</v>
      </c>
      <c r="DS32" s="172">
        <f t="shared" si="28"/>
        <v>1</v>
      </c>
      <c r="DT32" s="172">
        <f t="shared" si="28"/>
        <v>1</v>
      </c>
      <c r="DU32" s="172">
        <f t="shared" si="28"/>
        <v>1</v>
      </c>
      <c r="DV32" s="172">
        <f t="shared" si="29"/>
        <v>1</v>
      </c>
      <c r="DW32" s="172">
        <f t="shared" si="29"/>
        <v>1</v>
      </c>
      <c r="DX32" s="172">
        <f t="shared" si="29"/>
        <v>1</v>
      </c>
      <c r="DY32" s="172">
        <f t="shared" si="29"/>
        <v>1</v>
      </c>
      <c r="DZ32" s="172">
        <f t="shared" si="29"/>
        <v>1</v>
      </c>
      <c r="EA32" s="172">
        <f t="shared" si="29"/>
        <v>1</v>
      </c>
      <c r="EB32" s="172">
        <f t="shared" si="29"/>
        <v>1</v>
      </c>
      <c r="EC32" s="172">
        <f t="shared" si="29"/>
        <v>1</v>
      </c>
      <c r="ED32" s="172">
        <f t="shared" si="29"/>
        <v>1</v>
      </c>
      <c r="EE32" s="172">
        <f t="shared" si="29"/>
        <v>1</v>
      </c>
      <c r="EF32" s="172">
        <f t="shared" si="29"/>
        <v>1</v>
      </c>
      <c r="EG32" s="172">
        <f t="shared" si="7"/>
        <v>0</v>
      </c>
    </row>
    <row r="33" spans="20:137" x14ac:dyDescent="0.25">
      <c r="T33" s="5"/>
      <c r="U33" s="13"/>
      <c r="V33" s="5"/>
      <c r="W33" s="5" t="str">
        <f t="shared" si="2"/>
        <v/>
      </c>
      <c r="X33" s="5"/>
      <c r="Y33" s="5"/>
      <c r="Z33" s="5"/>
      <c r="AA33" s="22" t="s">
        <v>123</v>
      </c>
      <c r="AB33" s="15">
        <v>7</v>
      </c>
      <c r="AC33" s="21"/>
      <c r="AD33" s="21"/>
      <c r="AE33" s="19"/>
      <c r="AF33" s="21"/>
      <c r="AG33" s="21"/>
      <c r="AH33" s="21"/>
      <c r="AI33" s="19"/>
      <c r="AJ33" s="19"/>
      <c r="AK33" s="19"/>
      <c r="AL33" s="19"/>
      <c r="AM33" s="19"/>
      <c r="AN33" s="19"/>
      <c r="AO33" s="19"/>
      <c r="AP33" s="111">
        <f t="shared" si="30"/>
        <v>0</v>
      </c>
      <c r="AQ33" s="28"/>
      <c r="AR33" s="29"/>
      <c r="AS33" s="29"/>
      <c r="AT33" s="29"/>
      <c r="AU33" s="29"/>
      <c r="AV33" s="29"/>
      <c r="AW33" s="29"/>
      <c r="AX33" s="29"/>
      <c r="AY33" s="29"/>
      <c r="AZ33" s="29"/>
      <c r="BA33" s="29"/>
      <c r="BB33" s="29"/>
      <c r="BC33" s="29"/>
      <c r="BD33" s="29"/>
      <c r="BE33" s="29"/>
      <c r="BF33" s="29"/>
      <c r="BG33" s="29"/>
      <c r="BH33" s="29"/>
      <c r="BI33" s="29"/>
      <c r="BJ33" s="30"/>
      <c r="BV33" s="168">
        <v>1</v>
      </c>
      <c r="BW33" s="40">
        <f t="shared" ref="BW33:BW37" si="33">SUM(AQ33:BJ33)*BV33</f>
        <v>0</v>
      </c>
      <c r="BX33" s="42">
        <f t="shared" ref="BX33:BX37" si="34">BW33</f>
        <v>0</v>
      </c>
      <c r="BY33" s="168">
        <f t="shared" si="31"/>
        <v>0</v>
      </c>
      <c r="BZ33" s="43">
        <f t="shared" ref="BZ33:BZ37" si="35">BX33*BY33</f>
        <v>0</v>
      </c>
      <c r="CA33" s="38" t="str">
        <f t="shared" ref="CA33:CA37" si="36">IF(AP33=0,"-",CONCATENATE(AA33,IF(SUM(AC33:AO33)=0,""," with "),IF(AC33=1,AC$2,""),IF(AC33=1,"; ",""),IF(AD33=1,AD$2,""),IF(AD33=1,"; ",""),IF(AE33=1,AE$2,""),IF(AE33=1,"; ",""),IF(AF33=1,AF$2,""),IF(AF33=1,"; ",""),IF(AG33=1,AG$2,""),IF(AG33=1,"; ",""),IF(AH33=1,AH$2,""),IF(AH33=1,"; ",""),IF(AI33=1,AI$2,""),IF(AI33=1,"; ",""),IF(AJ33=1,AJ$2,""),IF(AJ33=1,"; ",""),IF(AK33=1,AK$2,""),IF(AK33=1,"; ",""),IF(AL33=1,AL$2,""),IF(AL33=1,"; ",""),IF(AM33=1,AM$2,""),IF(AM33=1,"; ",""),IF(AN33=1,AN$2,""),IF(AN33=1,"; ",""),IF(AO33=1,AO$2,""),IF(AO33=1,"; ","")))</f>
        <v>-</v>
      </c>
      <c r="CB33" s="172">
        <f t="shared" ref="CB33:CQ48" si="37">IF(AQ32="",CB32,CB32+1)</f>
        <v>1</v>
      </c>
      <c r="CC33" s="172">
        <f t="shared" si="37"/>
        <v>1</v>
      </c>
      <c r="CD33" s="172">
        <f t="shared" si="37"/>
        <v>1</v>
      </c>
      <c r="CE33" s="172">
        <f t="shared" si="37"/>
        <v>1</v>
      </c>
      <c r="CF33" s="172">
        <f t="shared" si="37"/>
        <v>1</v>
      </c>
      <c r="CG33" s="172">
        <f t="shared" si="37"/>
        <v>1</v>
      </c>
      <c r="CH33" s="172">
        <f t="shared" si="37"/>
        <v>1</v>
      </c>
      <c r="CI33" s="172">
        <f t="shared" si="37"/>
        <v>1</v>
      </c>
      <c r="CJ33" s="172">
        <f t="shared" si="37"/>
        <v>1</v>
      </c>
      <c r="CK33" s="172">
        <f t="shared" si="37"/>
        <v>1</v>
      </c>
      <c r="CL33" s="172">
        <f t="shared" si="37"/>
        <v>1</v>
      </c>
      <c r="CM33" s="172">
        <f t="shared" si="37"/>
        <v>1</v>
      </c>
      <c r="CN33" s="172">
        <f t="shared" si="37"/>
        <v>1</v>
      </c>
      <c r="CO33" s="172">
        <f t="shared" si="37"/>
        <v>1</v>
      </c>
      <c r="CP33" s="172">
        <f t="shared" si="37"/>
        <v>1</v>
      </c>
      <c r="CQ33" s="172">
        <f t="shared" si="37"/>
        <v>1</v>
      </c>
      <c r="CR33" s="172">
        <f t="shared" si="32"/>
        <v>1</v>
      </c>
      <c r="CS33" s="172">
        <f t="shared" si="32"/>
        <v>1</v>
      </c>
      <c r="CT33" s="172">
        <f t="shared" si="32"/>
        <v>1</v>
      </c>
      <c r="CU33" s="172">
        <f t="shared" si="32"/>
        <v>1</v>
      </c>
      <c r="DA33" s="172"/>
      <c r="DB33" s="32" t="str">
        <f>IF(DB34="","",CONCATENATE("Warband ",CZ34," ",DG33))</f>
        <v/>
      </c>
      <c r="DD33" s="172">
        <f t="shared" si="15"/>
        <v>1</v>
      </c>
      <c r="DE33" s="172">
        <v>31</v>
      </c>
      <c r="DG33" s="49" t="str">
        <f>CONCATENATE("   ",DH33,"/",DI33,IF(DH33&gt;DI33," !",""))</f>
        <v xml:space="preserve">   0/12</v>
      </c>
      <c r="DH33" s="172">
        <f t="shared" ref="DH33" si="38">INDEX($CB$1:$CU$1,CZ34)+DJ33</f>
        <v>0</v>
      </c>
      <c r="DI33" s="172">
        <f t="shared" ref="DI33" si="39">IF(OR(DB34=$CW$10,DB34=$CW$17),0,12)</f>
        <v>12</v>
      </c>
      <c r="DL33" s="172">
        <f t="shared" si="10"/>
        <v>0</v>
      </c>
      <c r="DM33" s="172">
        <f t="shared" si="11"/>
        <v>1</v>
      </c>
      <c r="DN33" s="172">
        <f t="shared" si="12"/>
        <v>1</v>
      </c>
      <c r="DO33" s="172">
        <f t="shared" si="28"/>
        <v>1</v>
      </c>
      <c r="DP33" s="172">
        <f t="shared" si="28"/>
        <v>1</v>
      </c>
      <c r="DQ33" s="172">
        <f t="shared" si="28"/>
        <v>1</v>
      </c>
      <c r="DR33" s="172">
        <f t="shared" si="28"/>
        <v>1</v>
      </c>
      <c r="DS33" s="172">
        <f t="shared" si="28"/>
        <v>1</v>
      </c>
      <c r="DT33" s="172">
        <f t="shared" si="28"/>
        <v>1</v>
      </c>
      <c r="DU33" s="172">
        <f t="shared" si="28"/>
        <v>1</v>
      </c>
      <c r="DV33" s="172">
        <f t="shared" si="29"/>
        <v>1</v>
      </c>
      <c r="DW33" s="172">
        <f t="shared" si="29"/>
        <v>1</v>
      </c>
      <c r="DX33" s="172">
        <f t="shared" si="29"/>
        <v>1</v>
      </c>
      <c r="DY33" s="172">
        <f t="shared" si="29"/>
        <v>1</v>
      </c>
      <c r="DZ33" s="172">
        <f t="shared" si="29"/>
        <v>1</v>
      </c>
      <c r="EA33" s="172">
        <f t="shared" si="29"/>
        <v>1</v>
      </c>
      <c r="EB33" s="172">
        <f t="shared" si="29"/>
        <v>1</v>
      </c>
      <c r="EC33" s="172">
        <f t="shared" si="29"/>
        <v>1</v>
      </c>
      <c r="ED33" s="172">
        <f t="shared" si="29"/>
        <v>1</v>
      </c>
      <c r="EE33" s="172">
        <f t="shared" si="29"/>
        <v>1</v>
      </c>
      <c r="EF33" s="172">
        <f t="shared" si="29"/>
        <v>1</v>
      </c>
      <c r="EG33" s="172">
        <f t="shared" si="7"/>
        <v>0</v>
      </c>
    </row>
    <row r="34" spans="20:137" x14ac:dyDescent="0.25">
      <c r="T34" s="5"/>
      <c r="U34" s="13"/>
      <c r="V34" s="5"/>
      <c r="W34" s="5" t="str">
        <f t="shared" si="2"/>
        <v/>
      </c>
      <c r="X34" s="5"/>
      <c r="Y34" s="5"/>
      <c r="Z34" s="5"/>
      <c r="AA34" s="22" t="s">
        <v>123</v>
      </c>
      <c r="AB34" s="15">
        <v>7</v>
      </c>
      <c r="AC34" s="21"/>
      <c r="AD34" s="21"/>
      <c r="AE34" s="20"/>
      <c r="AF34" s="21"/>
      <c r="AG34" s="21"/>
      <c r="AH34" s="21"/>
      <c r="AI34" s="20"/>
      <c r="AJ34" s="20"/>
      <c r="AK34" s="20"/>
      <c r="AL34" s="20"/>
      <c r="AM34" s="20"/>
      <c r="AN34" s="20"/>
      <c r="AO34" s="20"/>
      <c r="AP34" s="111">
        <f t="shared" si="30"/>
        <v>0</v>
      </c>
      <c r="AQ34" s="28"/>
      <c r="AR34" s="29"/>
      <c r="AS34" s="29"/>
      <c r="AT34" s="29"/>
      <c r="AU34" s="29"/>
      <c r="AV34" s="29"/>
      <c r="AW34" s="29"/>
      <c r="AX34" s="29"/>
      <c r="AY34" s="29"/>
      <c r="AZ34" s="29"/>
      <c r="BA34" s="29"/>
      <c r="BB34" s="29"/>
      <c r="BC34" s="29"/>
      <c r="BD34" s="29"/>
      <c r="BE34" s="29"/>
      <c r="BF34" s="29"/>
      <c r="BG34" s="29"/>
      <c r="BH34" s="29"/>
      <c r="BI34" s="29"/>
      <c r="BJ34" s="30"/>
      <c r="BV34" s="168">
        <v>1</v>
      </c>
      <c r="BW34" s="40">
        <f t="shared" si="33"/>
        <v>0</v>
      </c>
      <c r="BX34" s="42">
        <f t="shared" si="34"/>
        <v>0</v>
      </c>
      <c r="BY34" s="168">
        <f t="shared" si="31"/>
        <v>0</v>
      </c>
      <c r="BZ34" s="43">
        <f t="shared" si="35"/>
        <v>0</v>
      </c>
      <c r="CA34" s="38" t="str">
        <f t="shared" si="36"/>
        <v>-</v>
      </c>
      <c r="CB34" s="172">
        <f t="shared" si="37"/>
        <v>1</v>
      </c>
      <c r="CC34" s="172">
        <f t="shared" si="37"/>
        <v>1</v>
      </c>
      <c r="CD34" s="172">
        <f t="shared" si="37"/>
        <v>1</v>
      </c>
      <c r="CE34" s="172">
        <f t="shared" si="37"/>
        <v>1</v>
      </c>
      <c r="CF34" s="172">
        <f t="shared" si="37"/>
        <v>1</v>
      </c>
      <c r="CG34" s="172">
        <f t="shared" si="37"/>
        <v>1</v>
      </c>
      <c r="CH34" s="172">
        <f t="shared" si="37"/>
        <v>1</v>
      </c>
      <c r="CI34" s="172">
        <f t="shared" si="37"/>
        <v>1</v>
      </c>
      <c r="CJ34" s="172">
        <f t="shared" si="37"/>
        <v>1</v>
      </c>
      <c r="CK34" s="172">
        <f t="shared" si="37"/>
        <v>1</v>
      </c>
      <c r="CL34" s="172">
        <f t="shared" si="37"/>
        <v>1</v>
      </c>
      <c r="CM34" s="172">
        <f t="shared" si="37"/>
        <v>1</v>
      </c>
      <c r="CN34" s="172">
        <f t="shared" si="37"/>
        <v>1</v>
      </c>
      <c r="CO34" s="172">
        <f t="shared" si="37"/>
        <v>1</v>
      </c>
      <c r="CP34" s="172">
        <f t="shared" si="37"/>
        <v>1</v>
      </c>
      <c r="CQ34" s="172">
        <f t="shared" si="37"/>
        <v>1</v>
      </c>
      <c r="CR34" s="172">
        <f t="shared" si="32"/>
        <v>1</v>
      </c>
      <c r="CS34" s="172">
        <f t="shared" si="32"/>
        <v>1</v>
      </c>
      <c r="CT34" s="172">
        <f t="shared" si="32"/>
        <v>1</v>
      </c>
      <c r="CU34" s="172">
        <f t="shared" si="32"/>
        <v>1</v>
      </c>
      <c r="CZ34" s="172">
        <v>3</v>
      </c>
      <c r="DA34" s="172" t="s">
        <v>278</v>
      </c>
      <c r="DB34" s="32" t="str">
        <f>T(LOOKUP(CZ34,$DM$1:$EF$1,$DM$2:$EF$2))</f>
        <v/>
      </c>
      <c r="DD34" s="172">
        <f t="shared" si="15"/>
        <v>1</v>
      </c>
      <c r="DE34" s="172">
        <v>32</v>
      </c>
      <c r="DL34" s="172">
        <f t="shared" si="10"/>
        <v>0</v>
      </c>
      <c r="DM34" s="172">
        <f t="shared" si="11"/>
        <v>1</v>
      </c>
      <c r="DN34" s="172">
        <f t="shared" si="12"/>
        <v>1</v>
      </c>
      <c r="DO34" s="172">
        <f t="shared" si="28"/>
        <v>1</v>
      </c>
      <c r="DP34" s="172">
        <f t="shared" si="28"/>
        <v>1</v>
      </c>
      <c r="DQ34" s="172">
        <f t="shared" si="28"/>
        <v>1</v>
      </c>
      <c r="DR34" s="172">
        <f t="shared" si="28"/>
        <v>1</v>
      </c>
      <c r="DS34" s="172">
        <f t="shared" si="28"/>
        <v>1</v>
      </c>
      <c r="DT34" s="172">
        <f t="shared" si="28"/>
        <v>1</v>
      </c>
      <c r="DU34" s="172">
        <f t="shared" si="28"/>
        <v>1</v>
      </c>
      <c r="DV34" s="172">
        <f t="shared" si="29"/>
        <v>1</v>
      </c>
      <c r="DW34" s="172">
        <f t="shared" si="29"/>
        <v>1</v>
      </c>
      <c r="DX34" s="172">
        <f t="shared" si="29"/>
        <v>1</v>
      </c>
      <c r="DY34" s="172">
        <f t="shared" si="29"/>
        <v>1</v>
      </c>
      <c r="DZ34" s="172">
        <f t="shared" si="29"/>
        <v>1</v>
      </c>
      <c r="EA34" s="172">
        <f t="shared" si="29"/>
        <v>1</v>
      </c>
      <c r="EB34" s="172">
        <f t="shared" si="29"/>
        <v>1</v>
      </c>
      <c r="EC34" s="172">
        <f t="shared" si="29"/>
        <v>1</v>
      </c>
      <c r="ED34" s="172">
        <f t="shared" si="29"/>
        <v>1</v>
      </c>
      <c r="EE34" s="172">
        <f t="shared" si="29"/>
        <v>1</v>
      </c>
      <c r="EF34" s="172">
        <f t="shared" si="29"/>
        <v>1</v>
      </c>
      <c r="EG34" s="172">
        <f t="shared" si="7"/>
        <v>0</v>
      </c>
    </row>
    <row r="35" spans="20:137" x14ac:dyDescent="0.25">
      <c r="T35" s="5"/>
      <c r="U35" s="13"/>
      <c r="V35" s="5"/>
      <c r="W35" s="5" t="str">
        <f t="shared" si="2"/>
        <v/>
      </c>
      <c r="X35" s="5"/>
      <c r="Y35" s="5"/>
      <c r="Z35" s="5"/>
      <c r="AA35" s="22" t="s">
        <v>123</v>
      </c>
      <c r="AB35" s="15">
        <v>7</v>
      </c>
      <c r="AC35" s="21"/>
      <c r="AD35" s="21"/>
      <c r="AE35" s="19"/>
      <c r="AF35" s="21"/>
      <c r="AG35" s="21"/>
      <c r="AH35" s="21"/>
      <c r="AI35" s="19"/>
      <c r="AJ35" s="19"/>
      <c r="AK35" s="19"/>
      <c r="AL35" s="19"/>
      <c r="AM35" s="19"/>
      <c r="AN35" s="19"/>
      <c r="AO35" s="19"/>
      <c r="AP35" s="111">
        <f t="shared" si="30"/>
        <v>0</v>
      </c>
      <c r="AQ35" s="28"/>
      <c r="AR35" s="29"/>
      <c r="AS35" s="29"/>
      <c r="AT35" s="29"/>
      <c r="AU35" s="29"/>
      <c r="AV35" s="29"/>
      <c r="AW35" s="29"/>
      <c r="AX35" s="29"/>
      <c r="AY35" s="29"/>
      <c r="AZ35" s="29"/>
      <c r="BA35" s="29"/>
      <c r="BB35" s="29"/>
      <c r="BC35" s="29"/>
      <c r="BD35" s="29"/>
      <c r="BE35" s="29"/>
      <c r="BF35" s="29"/>
      <c r="BG35" s="29"/>
      <c r="BH35" s="29"/>
      <c r="BI35" s="29"/>
      <c r="BJ35" s="30"/>
      <c r="BV35" s="168">
        <v>1</v>
      </c>
      <c r="BW35" s="40">
        <f t="shared" si="33"/>
        <v>0</v>
      </c>
      <c r="BX35" s="42">
        <f t="shared" si="34"/>
        <v>0</v>
      </c>
      <c r="BY35" s="168">
        <f t="shared" si="31"/>
        <v>0</v>
      </c>
      <c r="BZ35" s="43">
        <f t="shared" si="35"/>
        <v>0</v>
      </c>
      <c r="CA35" s="38" t="str">
        <f t="shared" si="36"/>
        <v>-</v>
      </c>
      <c r="CB35" s="172">
        <f t="shared" si="37"/>
        <v>1</v>
      </c>
      <c r="CC35" s="172">
        <f t="shared" si="37"/>
        <v>1</v>
      </c>
      <c r="CD35" s="172">
        <f t="shared" si="37"/>
        <v>1</v>
      </c>
      <c r="CE35" s="172">
        <f t="shared" si="37"/>
        <v>1</v>
      </c>
      <c r="CF35" s="172">
        <f t="shared" si="37"/>
        <v>1</v>
      </c>
      <c r="CG35" s="172">
        <f t="shared" si="37"/>
        <v>1</v>
      </c>
      <c r="CH35" s="172">
        <f t="shared" si="37"/>
        <v>1</v>
      </c>
      <c r="CI35" s="172">
        <f t="shared" si="37"/>
        <v>1</v>
      </c>
      <c r="CJ35" s="172">
        <f t="shared" si="37"/>
        <v>1</v>
      </c>
      <c r="CK35" s="172">
        <f t="shared" si="37"/>
        <v>1</v>
      </c>
      <c r="CL35" s="172">
        <f t="shared" si="37"/>
        <v>1</v>
      </c>
      <c r="CM35" s="172">
        <f t="shared" si="37"/>
        <v>1</v>
      </c>
      <c r="CN35" s="172">
        <f t="shared" si="37"/>
        <v>1</v>
      </c>
      <c r="CO35" s="172">
        <f t="shared" si="37"/>
        <v>1</v>
      </c>
      <c r="CP35" s="172">
        <f t="shared" si="37"/>
        <v>1</v>
      </c>
      <c r="CQ35" s="172">
        <f t="shared" si="37"/>
        <v>1</v>
      </c>
      <c r="CR35" s="172">
        <f t="shared" si="32"/>
        <v>1</v>
      </c>
      <c r="CS35" s="172">
        <f t="shared" si="32"/>
        <v>1</v>
      </c>
      <c r="CT35" s="172">
        <f t="shared" si="32"/>
        <v>1</v>
      </c>
      <c r="CU35" s="172">
        <f t="shared" si="32"/>
        <v>1</v>
      </c>
      <c r="DA35" s="172">
        <v>1</v>
      </c>
      <c r="DB35" s="32" t="str">
        <f t="shared" ref="DB35:DB46" si="40">T(CONCATENATE(LOOKUP(DA35,CD$3:CD$80,AS$3:AS$80)," ",LOOKUP(DA35,CD$3:CD$80,$CA$3:$CA$80)))</f>
        <v xml:space="preserve"> </v>
      </c>
      <c r="DD35" s="172">
        <f t="shared" si="15"/>
        <v>1</v>
      </c>
      <c r="DE35" s="172">
        <v>33</v>
      </c>
      <c r="DL35" s="172">
        <f t="shared" si="10"/>
        <v>0</v>
      </c>
      <c r="DM35" s="172">
        <f t="shared" si="11"/>
        <v>1</v>
      </c>
      <c r="DN35" s="172">
        <f t="shared" si="12"/>
        <v>1</v>
      </c>
      <c r="DO35" s="172">
        <f t="shared" si="28"/>
        <v>1</v>
      </c>
      <c r="DP35" s="172">
        <f t="shared" si="28"/>
        <v>1</v>
      </c>
      <c r="DQ35" s="172">
        <f t="shared" si="28"/>
        <v>1</v>
      </c>
      <c r="DR35" s="172">
        <f t="shared" si="28"/>
        <v>1</v>
      </c>
      <c r="DS35" s="172">
        <f t="shared" si="28"/>
        <v>1</v>
      </c>
      <c r="DT35" s="172">
        <f t="shared" si="28"/>
        <v>1</v>
      </c>
      <c r="DU35" s="172">
        <f t="shared" si="28"/>
        <v>1</v>
      </c>
      <c r="DV35" s="172">
        <f t="shared" si="29"/>
        <v>1</v>
      </c>
      <c r="DW35" s="172">
        <f t="shared" si="29"/>
        <v>1</v>
      </c>
      <c r="DX35" s="172">
        <f t="shared" si="29"/>
        <v>1</v>
      </c>
      <c r="DY35" s="172">
        <f t="shared" si="29"/>
        <v>1</v>
      </c>
      <c r="DZ35" s="172">
        <f t="shared" si="29"/>
        <v>1</v>
      </c>
      <c r="EA35" s="172">
        <f t="shared" si="29"/>
        <v>1</v>
      </c>
      <c r="EB35" s="172">
        <f t="shared" si="29"/>
        <v>1</v>
      </c>
      <c r="EC35" s="172">
        <f t="shared" si="29"/>
        <v>1</v>
      </c>
      <c r="ED35" s="172">
        <f t="shared" si="29"/>
        <v>1</v>
      </c>
      <c r="EE35" s="172">
        <f t="shared" si="29"/>
        <v>1</v>
      </c>
      <c r="EF35" s="172">
        <f t="shared" si="29"/>
        <v>1</v>
      </c>
      <c r="EG35" s="172">
        <f t="shared" si="7"/>
        <v>0</v>
      </c>
    </row>
    <row r="36" spans="20:137" x14ac:dyDescent="0.25">
      <c r="T36" s="5"/>
      <c r="U36" s="13"/>
      <c r="V36" s="5"/>
      <c r="W36" s="5" t="str">
        <f t="shared" si="2"/>
        <v/>
      </c>
      <c r="X36" s="5"/>
      <c r="Y36" s="5"/>
      <c r="Z36" s="5"/>
      <c r="AA36" s="22" t="s">
        <v>123</v>
      </c>
      <c r="AB36" s="15">
        <v>7</v>
      </c>
      <c r="AC36" s="21"/>
      <c r="AD36" s="21"/>
      <c r="AE36" s="20"/>
      <c r="AF36" s="21"/>
      <c r="AG36" s="21"/>
      <c r="AH36" s="21"/>
      <c r="AI36" s="20"/>
      <c r="AJ36" s="20"/>
      <c r="AK36" s="20"/>
      <c r="AL36" s="20"/>
      <c r="AM36" s="20"/>
      <c r="AN36" s="20"/>
      <c r="AO36" s="20"/>
      <c r="AP36" s="111">
        <f t="shared" si="30"/>
        <v>0</v>
      </c>
      <c r="AQ36" s="28"/>
      <c r="AR36" s="29"/>
      <c r="AS36" s="29"/>
      <c r="AT36" s="29"/>
      <c r="AU36" s="29"/>
      <c r="AV36" s="29"/>
      <c r="AW36" s="29"/>
      <c r="AX36" s="29"/>
      <c r="AY36" s="29"/>
      <c r="AZ36" s="29"/>
      <c r="BA36" s="29"/>
      <c r="BB36" s="29"/>
      <c r="BC36" s="29"/>
      <c r="BD36" s="29"/>
      <c r="BE36" s="29"/>
      <c r="BF36" s="29"/>
      <c r="BG36" s="29"/>
      <c r="BH36" s="29"/>
      <c r="BI36" s="29"/>
      <c r="BJ36" s="30"/>
      <c r="BV36" s="168">
        <v>1</v>
      </c>
      <c r="BW36" s="40">
        <f t="shared" si="33"/>
        <v>0</v>
      </c>
      <c r="BX36" s="42">
        <f t="shared" si="34"/>
        <v>0</v>
      </c>
      <c r="BY36" s="168">
        <f t="shared" si="31"/>
        <v>0</v>
      </c>
      <c r="BZ36" s="43">
        <f t="shared" si="35"/>
        <v>0</v>
      </c>
      <c r="CA36" s="38" t="str">
        <f t="shared" si="36"/>
        <v>-</v>
      </c>
      <c r="CB36" s="172">
        <f t="shared" si="37"/>
        <v>1</v>
      </c>
      <c r="CC36" s="172">
        <f t="shared" si="37"/>
        <v>1</v>
      </c>
      <c r="CD36" s="172">
        <f t="shared" si="37"/>
        <v>1</v>
      </c>
      <c r="CE36" s="172">
        <f t="shared" si="37"/>
        <v>1</v>
      </c>
      <c r="CF36" s="172">
        <f t="shared" si="37"/>
        <v>1</v>
      </c>
      <c r="CG36" s="172">
        <f t="shared" si="37"/>
        <v>1</v>
      </c>
      <c r="CH36" s="172">
        <f t="shared" si="37"/>
        <v>1</v>
      </c>
      <c r="CI36" s="172">
        <f t="shared" si="37"/>
        <v>1</v>
      </c>
      <c r="CJ36" s="172">
        <f t="shared" si="37"/>
        <v>1</v>
      </c>
      <c r="CK36" s="172">
        <f t="shared" si="37"/>
        <v>1</v>
      </c>
      <c r="CL36" s="172">
        <f t="shared" si="37"/>
        <v>1</v>
      </c>
      <c r="CM36" s="172">
        <f t="shared" si="37"/>
        <v>1</v>
      </c>
      <c r="CN36" s="172">
        <f t="shared" si="37"/>
        <v>1</v>
      </c>
      <c r="CO36" s="172">
        <f t="shared" si="37"/>
        <v>1</v>
      </c>
      <c r="CP36" s="172">
        <f t="shared" si="37"/>
        <v>1</v>
      </c>
      <c r="CQ36" s="172">
        <f t="shared" si="37"/>
        <v>1</v>
      </c>
      <c r="CR36" s="172">
        <f t="shared" si="32"/>
        <v>1</v>
      </c>
      <c r="CS36" s="172">
        <f t="shared" si="32"/>
        <v>1</v>
      </c>
      <c r="CT36" s="172">
        <f t="shared" si="32"/>
        <v>1</v>
      </c>
      <c r="CU36" s="172">
        <f t="shared" si="32"/>
        <v>1</v>
      </c>
      <c r="DA36" s="172">
        <v>2</v>
      </c>
      <c r="DB36" s="32" t="str">
        <f t="shared" si="40"/>
        <v xml:space="preserve"> </v>
      </c>
      <c r="DD36" s="172">
        <f t="shared" si="15"/>
        <v>1</v>
      </c>
      <c r="DE36" s="172">
        <v>34</v>
      </c>
      <c r="DL36" s="172">
        <f t="shared" si="10"/>
        <v>0</v>
      </c>
      <c r="DM36" s="172">
        <f t="shared" si="11"/>
        <v>1</v>
      </c>
      <c r="DN36" s="172">
        <f t="shared" si="12"/>
        <v>1</v>
      </c>
      <c r="DO36" s="172">
        <f t="shared" ref="DO36:DU51" si="41">IF(OR($CX35=0,ISERROR(SEARCH(DO$1,SUBSTITUTE($CX35,DY$1,"")))),DO35,DO35+1)</f>
        <v>1</v>
      </c>
      <c r="DP36" s="172">
        <f t="shared" si="41"/>
        <v>1</v>
      </c>
      <c r="DQ36" s="172">
        <f t="shared" si="41"/>
        <v>1</v>
      </c>
      <c r="DR36" s="172">
        <f t="shared" si="41"/>
        <v>1</v>
      </c>
      <c r="DS36" s="172">
        <f t="shared" si="41"/>
        <v>1</v>
      </c>
      <c r="DT36" s="172">
        <f t="shared" si="41"/>
        <v>1</v>
      </c>
      <c r="DU36" s="172">
        <f t="shared" si="41"/>
        <v>1</v>
      </c>
      <c r="DV36" s="172">
        <f t="shared" si="29"/>
        <v>1</v>
      </c>
      <c r="DW36" s="172">
        <f t="shared" si="29"/>
        <v>1</v>
      </c>
      <c r="DX36" s="172">
        <f t="shared" si="29"/>
        <v>1</v>
      </c>
      <c r="DY36" s="172">
        <f t="shared" si="29"/>
        <v>1</v>
      </c>
      <c r="DZ36" s="172">
        <f t="shared" si="29"/>
        <v>1</v>
      </c>
      <c r="EA36" s="172">
        <f t="shared" si="29"/>
        <v>1</v>
      </c>
      <c r="EB36" s="172">
        <f t="shared" si="29"/>
        <v>1</v>
      </c>
      <c r="EC36" s="172">
        <f t="shared" si="29"/>
        <v>1</v>
      </c>
      <c r="ED36" s="172">
        <f t="shared" si="29"/>
        <v>1</v>
      </c>
      <c r="EE36" s="172">
        <f t="shared" si="29"/>
        <v>1</v>
      </c>
      <c r="EF36" s="172">
        <f t="shared" si="29"/>
        <v>1</v>
      </c>
      <c r="EG36" s="172">
        <f t="shared" si="7"/>
        <v>0</v>
      </c>
    </row>
    <row r="37" spans="20:137" x14ac:dyDescent="0.25">
      <c r="T37" s="5"/>
      <c r="U37" s="13"/>
      <c r="V37" s="5"/>
      <c r="W37" s="5" t="str">
        <f t="shared" si="2"/>
        <v/>
      </c>
      <c r="X37" s="5"/>
      <c r="Y37" s="5"/>
      <c r="Z37" s="5"/>
      <c r="AA37" s="22" t="s">
        <v>123</v>
      </c>
      <c r="AB37" s="15">
        <v>7</v>
      </c>
      <c r="AC37" s="21"/>
      <c r="AD37" s="21"/>
      <c r="AE37" s="19"/>
      <c r="AF37" s="21"/>
      <c r="AG37" s="21"/>
      <c r="AH37" s="21"/>
      <c r="AI37" s="19"/>
      <c r="AJ37" s="19"/>
      <c r="AK37" s="19"/>
      <c r="AL37" s="19"/>
      <c r="AM37" s="19"/>
      <c r="AN37" s="19"/>
      <c r="AO37" s="19"/>
      <c r="AP37" s="15">
        <f t="shared" si="30"/>
        <v>0</v>
      </c>
      <c r="AQ37" s="28"/>
      <c r="AR37" s="29"/>
      <c r="AS37" s="29"/>
      <c r="AT37" s="29"/>
      <c r="AU37" s="29"/>
      <c r="AV37" s="29"/>
      <c r="AW37" s="29"/>
      <c r="AX37" s="29"/>
      <c r="AY37" s="29"/>
      <c r="AZ37" s="29"/>
      <c r="BA37" s="29"/>
      <c r="BB37" s="29"/>
      <c r="BC37" s="29"/>
      <c r="BD37" s="29"/>
      <c r="BE37" s="29"/>
      <c r="BF37" s="29"/>
      <c r="BG37" s="29"/>
      <c r="BH37" s="29"/>
      <c r="BI37" s="29"/>
      <c r="BJ37" s="30"/>
      <c r="BV37" s="168">
        <v>1</v>
      </c>
      <c r="BW37" s="40">
        <f t="shared" si="33"/>
        <v>0</v>
      </c>
      <c r="BX37" s="42">
        <f t="shared" si="34"/>
        <v>0</v>
      </c>
      <c r="BY37" s="168">
        <f t="shared" si="31"/>
        <v>0</v>
      </c>
      <c r="BZ37" s="43">
        <f t="shared" si="35"/>
        <v>0</v>
      </c>
      <c r="CA37" s="38" t="str">
        <f t="shared" si="36"/>
        <v>-</v>
      </c>
      <c r="CB37" s="172">
        <f t="shared" si="37"/>
        <v>1</v>
      </c>
      <c r="CC37" s="172">
        <f t="shared" si="37"/>
        <v>1</v>
      </c>
      <c r="CD37" s="172">
        <f t="shared" si="37"/>
        <v>1</v>
      </c>
      <c r="CE37" s="172">
        <f t="shared" si="37"/>
        <v>1</v>
      </c>
      <c r="CF37" s="172">
        <f t="shared" si="37"/>
        <v>1</v>
      </c>
      <c r="CG37" s="172">
        <f t="shared" si="37"/>
        <v>1</v>
      </c>
      <c r="CH37" s="172">
        <f t="shared" si="37"/>
        <v>1</v>
      </c>
      <c r="CI37" s="172">
        <f t="shared" si="37"/>
        <v>1</v>
      </c>
      <c r="CJ37" s="172">
        <f t="shared" si="37"/>
        <v>1</v>
      </c>
      <c r="CK37" s="172">
        <f t="shared" si="37"/>
        <v>1</v>
      </c>
      <c r="CL37" s="172">
        <f t="shared" si="37"/>
        <v>1</v>
      </c>
      <c r="CM37" s="172">
        <f t="shared" si="37"/>
        <v>1</v>
      </c>
      <c r="CN37" s="172">
        <f t="shared" si="37"/>
        <v>1</v>
      </c>
      <c r="CO37" s="172">
        <f t="shared" si="37"/>
        <v>1</v>
      </c>
      <c r="CP37" s="172">
        <f t="shared" si="37"/>
        <v>1</v>
      </c>
      <c r="CQ37" s="172">
        <f t="shared" si="37"/>
        <v>1</v>
      </c>
      <c r="CR37" s="172">
        <f t="shared" si="32"/>
        <v>1</v>
      </c>
      <c r="CS37" s="172">
        <f t="shared" si="32"/>
        <v>1</v>
      </c>
      <c r="CT37" s="172">
        <f t="shared" si="32"/>
        <v>1</v>
      </c>
      <c r="CU37" s="172">
        <f t="shared" si="32"/>
        <v>1</v>
      </c>
      <c r="DA37" s="172">
        <v>3</v>
      </c>
      <c r="DB37" s="32" t="str">
        <f t="shared" si="40"/>
        <v xml:space="preserve"> </v>
      </c>
      <c r="DD37" s="172">
        <f t="shared" si="15"/>
        <v>1</v>
      </c>
      <c r="DE37" s="172">
        <v>35</v>
      </c>
      <c r="DL37" s="172">
        <f t="shared" si="10"/>
        <v>0</v>
      </c>
      <c r="DM37" s="172">
        <f t="shared" si="11"/>
        <v>1</v>
      </c>
      <c r="DN37" s="172">
        <f t="shared" si="12"/>
        <v>1</v>
      </c>
      <c r="DO37" s="172">
        <f t="shared" si="41"/>
        <v>1</v>
      </c>
      <c r="DP37" s="172">
        <f t="shared" si="41"/>
        <v>1</v>
      </c>
      <c r="DQ37" s="172">
        <f t="shared" si="41"/>
        <v>1</v>
      </c>
      <c r="DR37" s="172">
        <f t="shared" si="41"/>
        <v>1</v>
      </c>
      <c r="DS37" s="172">
        <f t="shared" si="41"/>
        <v>1</v>
      </c>
      <c r="DT37" s="172">
        <f t="shared" si="41"/>
        <v>1</v>
      </c>
      <c r="DU37" s="172">
        <f t="shared" si="41"/>
        <v>1</v>
      </c>
      <c r="DV37" s="172">
        <f t="shared" ref="DV37:EF52" si="42">IF(OR($CX36=0,ISERROR(SEARCH(DV$1,$CX36))),DV36,DV36+1)</f>
        <v>1</v>
      </c>
      <c r="DW37" s="172">
        <f t="shared" si="42"/>
        <v>1</v>
      </c>
      <c r="DX37" s="172">
        <f t="shared" si="42"/>
        <v>1</v>
      </c>
      <c r="DY37" s="172">
        <f t="shared" si="42"/>
        <v>1</v>
      </c>
      <c r="DZ37" s="172">
        <f t="shared" si="42"/>
        <v>1</v>
      </c>
      <c r="EA37" s="172">
        <f t="shared" si="42"/>
        <v>1</v>
      </c>
      <c r="EB37" s="172">
        <f t="shared" si="42"/>
        <v>1</v>
      </c>
      <c r="EC37" s="172">
        <f t="shared" si="42"/>
        <v>1</v>
      </c>
      <c r="ED37" s="172">
        <f t="shared" si="42"/>
        <v>1</v>
      </c>
      <c r="EE37" s="172">
        <f t="shared" si="42"/>
        <v>1</v>
      </c>
      <c r="EF37" s="172">
        <f t="shared" si="42"/>
        <v>1</v>
      </c>
      <c r="EG37" s="172">
        <f t="shared" si="7"/>
        <v>0</v>
      </c>
    </row>
    <row r="38" spans="20:137" x14ac:dyDescent="0.25">
      <c r="T38" s="5"/>
      <c r="U38" s="13"/>
      <c r="V38" s="5"/>
      <c r="W38" s="5" t="str">
        <f t="shared" si="2"/>
        <v/>
      </c>
      <c r="X38" s="5"/>
      <c r="Y38" s="5"/>
      <c r="Z38" s="5"/>
      <c r="CB38" s="172">
        <f t="shared" si="37"/>
        <v>1</v>
      </c>
      <c r="CC38" s="172">
        <f t="shared" si="37"/>
        <v>1</v>
      </c>
      <c r="CD38" s="172">
        <f t="shared" si="37"/>
        <v>1</v>
      </c>
      <c r="CE38" s="172">
        <f t="shared" si="37"/>
        <v>1</v>
      </c>
      <c r="CF38" s="172">
        <f t="shared" si="37"/>
        <v>1</v>
      </c>
      <c r="CG38" s="172">
        <f t="shared" si="37"/>
        <v>1</v>
      </c>
      <c r="CH38" s="172">
        <f t="shared" si="37"/>
        <v>1</v>
      </c>
      <c r="CI38" s="172">
        <f t="shared" si="37"/>
        <v>1</v>
      </c>
      <c r="CJ38" s="172">
        <f t="shared" si="37"/>
        <v>1</v>
      </c>
      <c r="CK38" s="172">
        <f t="shared" si="37"/>
        <v>1</v>
      </c>
      <c r="CL38" s="172">
        <f t="shared" si="37"/>
        <v>1</v>
      </c>
      <c r="CM38" s="172">
        <f t="shared" si="37"/>
        <v>1</v>
      </c>
      <c r="CN38" s="172">
        <f t="shared" si="37"/>
        <v>1</v>
      </c>
      <c r="CO38" s="172">
        <f t="shared" si="37"/>
        <v>1</v>
      </c>
      <c r="CP38" s="172">
        <f t="shared" si="37"/>
        <v>1</v>
      </c>
      <c r="CQ38" s="172">
        <f t="shared" si="37"/>
        <v>1</v>
      </c>
      <c r="CR38" s="172">
        <f t="shared" si="32"/>
        <v>1</v>
      </c>
      <c r="CS38" s="172">
        <f t="shared" si="32"/>
        <v>1</v>
      </c>
      <c r="CT38" s="172">
        <f t="shared" si="32"/>
        <v>1</v>
      </c>
      <c r="CU38" s="172">
        <f t="shared" si="32"/>
        <v>1</v>
      </c>
      <c r="DA38" s="172">
        <v>4</v>
      </c>
      <c r="DB38" s="32" t="str">
        <f t="shared" si="40"/>
        <v xml:space="preserve"> </v>
      </c>
      <c r="DD38" s="172">
        <f t="shared" si="15"/>
        <v>1</v>
      </c>
      <c r="DE38" s="172">
        <v>36</v>
      </c>
      <c r="DL38" s="172">
        <f t="shared" si="10"/>
        <v>0</v>
      </c>
      <c r="DM38" s="172">
        <f t="shared" si="11"/>
        <v>1</v>
      </c>
      <c r="DN38" s="172">
        <f t="shared" si="12"/>
        <v>1</v>
      </c>
      <c r="DO38" s="172">
        <f t="shared" si="41"/>
        <v>1</v>
      </c>
      <c r="DP38" s="172">
        <f t="shared" si="41"/>
        <v>1</v>
      </c>
      <c r="DQ38" s="172">
        <f t="shared" si="41"/>
        <v>1</v>
      </c>
      <c r="DR38" s="172">
        <f t="shared" si="41"/>
        <v>1</v>
      </c>
      <c r="DS38" s="172">
        <f t="shared" si="41"/>
        <v>1</v>
      </c>
      <c r="DT38" s="172">
        <f t="shared" si="41"/>
        <v>1</v>
      </c>
      <c r="DU38" s="172">
        <f t="shared" si="41"/>
        <v>1</v>
      </c>
      <c r="DV38" s="172">
        <f t="shared" si="42"/>
        <v>1</v>
      </c>
      <c r="DW38" s="172">
        <f t="shared" si="42"/>
        <v>1</v>
      </c>
      <c r="DX38" s="172">
        <f t="shared" si="42"/>
        <v>1</v>
      </c>
      <c r="DY38" s="172">
        <f t="shared" si="42"/>
        <v>1</v>
      </c>
      <c r="DZ38" s="172">
        <f t="shared" si="42"/>
        <v>1</v>
      </c>
      <c r="EA38" s="172">
        <f t="shared" si="42"/>
        <v>1</v>
      </c>
      <c r="EB38" s="172">
        <f t="shared" si="42"/>
        <v>1</v>
      </c>
      <c r="EC38" s="172">
        <f t="shared" si="42"/>
        <v>1</v>
      </c>
      <c r="ED38" s="172">
        <f t="shared" si="42"/>
        <v>1</v>
      </c>
      <c r="EE38" s="172">
        <f t="shared" si="42"/>
        <v>1</v>
      </c>
      <c r="EF38" s="172">
        <f t="shared" si="42"/>
        <v>1</v>
      </c>
      <c r="EG38" s="172">
        <f t="shared" si="7"/>
        <v>0</v>
      </c>
    </row>
    <row r="39" spans="20:137" x14ac:dyDescent="0.25">
      <c r="T39" s="5"/>
      <c r="U39" s="13"/>
      <c r="V39" s="5"/>
      <c r="W39" s="5" t="str">
        <f t="shared" si="2"/>
        <v/>
      </c>
      <c r="X39" s="5"/>
      <c r="Y39" s="5"/>
      <c r="Z39" s="5"/>
      <c r="CB39" s="172">
        <f t="shared" si="37"/>
        <v>1</v>
      </c>
      <c r="CC39" s="172">
        <f t="shared" si="37"/>
        <v>1</v>
      </c>
      <c r="CD39" s="172">
        <f t="shared" si="37"/>
        <v>1</v>
      </c>
      <c r="CE39" s="172">
        <f t="shared" si="37"/>
        <v>1</v>
      </c>
      <c r="CF39" s="172">
        <f t="shared" si="37"/>
        <v>1</v>
      </c>
      <c r="CG39" s="172">
        <f t="shared" si="37"/>
        <v>1</v>
      </c>
      <c r="CH39" s="172">
        <f t="shared" si="37"/>
        <v>1</v>
      </c>
      <c r="CI39" s="172">
        <f t="shared" si="37"/>
        <v>1</v>
      </c>
      <c r="CJ39" s="172">
        <f t="shared" si="37"/>
        <v>1</v>
      </c>
      <c r="CK39" s="172">
        <f t="shared" si="37"/>
        <v>1</v>
      </c>
      <c r="CL39" s="172">
        <f t="shared" si="37"/>
        <v>1</v>
      </c>
      <c r="CM39" s="172">
        <f t="shared" si="37"/>
        <v>1</v>
      </c>
      <c r="CN39" s="172">
        <f t="shared" si="37"/>
        <v>1</v>
      </c>
      <c r="CO39" s="172">
        <f t="shared" si="37"/>
        <v>1</v>
      </c>
      <c r="CP39" s="172">
        <f t="shared" si="37"/>
        <v>1</v>
      </c>
      <c r="CQ39" s="172">
        <f t="shared" si="37"/>
        <v>1</v>
      </c>
      <c r="CR39" s="172">
        <f t="shared" si="32"/>
        <v>1</v>
      </c>
      <c r="CS39" s="172">
        <f t="shared" si="32"/>
        <v>1</v>
      </c>
      <c r="CT39" s="172">
        <f t="shared" si="32"/>
        <v>1</v>
      </c>
      <c r="CU39" s="172">
        <f t="shared" si="32"/>
        <v>1</v>
      </c>
      <c r="DA39" s="172">
        <v>5</v>
      </c>
      <c r="DB39" s="32" t="str">
        <f t="shared" si="40"/>
        <v xml:space="preserve"> </v>
      </c>
      <c r="DD39" s="172">
        <f t="shared" si="15"/>
        <v>1</v>
      </c>
      <c r="DE39" s="172">
        <v>37</v>
      </c>
      <c r="DL39" s="172">
        <f t="shared" si="10"/>
        <v>0</v>
      </c>
      <c r="DM39" s="172">
        <f t="shared" si="11"/>
        <v>1</v>
      </c>
      <c r="DN39" s="172">
        <f t="shared" si="12"/>
        <v>1</v>
      </c>
      <c r="DO39" s="172">
        <f t="shared" si="41"/>
        <v>1</v>
      </c>
      <c r="DP39" s="172">
        <f t="shared" si="41"/>
        <v>1</v>
      </c>
      <c r="DQ39" s="172">
        <f t="shared" si="41"/>
        <v>1</v>
      </c>
      <c r="DR39" s="172">
        <f t="shared" si="41"/>
        <v>1</v>
      </c>
      <c r="DS39" s="172">
        <f t="shared" si="41"/>
        <v>1</v>
      </c>
      <c r="DT39" s="172">
        <f t="shared" si="41"/>
        <v>1</v>
      </c>
      <c r="DU39" s="172">
        <f t="shared" si="41"/>
        <v>1</v>
      </c>
      <c r="DV39" s="172">
        <f t="shared" si="42"/>
        <v>1</v>
      </c>
      <c r="DW39" s="172">
        <f t="shared" si="42"/>
        <v>1</v>
      </c>
      <c r="DX39" s="172">
        <f t="shared" si="42"/>
        <v>1</v>
      </c>
      <c r="DY39" s="172">
        <f t="shared" si="42"/>
        <v>1</v>
      </c>
      <c r="DZ39" s="172">
        <f t="shared" si="42"/>
        <v>1</v>
      </c>
      <c r="EA39" s="172">
        <f t="shared" si="42"/>
        <v>1</v>
      </c>
      <c r="EB39" s="172">
        <f t="shared" si="42"/>
        <v>1</v>
      </c>
      <c r="EC39" s="172">
        <f t="shared" si="42"/>
        <v>1</v>
      </c>
      <c r="ED39" s="172">
        <f t="shared" si="42"/>
        <v>1</v>
      </c>
      <c r="EE39" s="172">
        <f t="shared" si="42"/>
        <v>1</v>
      </c>
      <c r="EF39" s="172">
        <f t="shared" si="42"/>
        <v>1</v>
      </c>
      <c r="EG39" s="172">
        <f t="shared" si="7"/>
        <v>0</v>
      </c>
    </row>
    <row r="40" spans="20:137" x14ac:dyDescent="0.25">
      <c r="T40" s="5"/>
      <c r="U40" s="13"/>
      <c r="V40" s="5"/>
      <c r="W40" s="5" t="str">
        <f t="shared" si="2"/>
        <v/>
      </c>
      <c r="X40" s="5"/>
      <c r="Y40" s="5"/>
      <c r="Z40" s="5"/>
      <c r="CB40" s="172">
        <f t="shared" si="37"/>
        <v>1</v>
      </c>
      <c r="CC40" s="172">
        <f t="shared" si="37"/>
        <v>1</v>
      </c>
      <c r="CD40" s="172">
        <f t="shared" si="37"/>
        <v>1</v>
      </c>
      <c r="CE40" s="172">
        <f t="shared" si="37"/>
        <v>1</v>
      </c>
      <c r="CF40" s="172">
        <f t="shared" si="37"/>
        <v>1</v>
      </c>
      <c r="CG40" s="172">
        <f t="shared" si="37"/>
        <v>1</v>
      </c>
      <c r="CH40" s="172">
        <f t="shared" si="37"/>
        <v>1</v>
      </c>
      <c r="CI40" s="172">
        <f t="shared" si="37"/>
        <v>1</v>
      </c>
      <c r="CJ40" s="172">
        <f t="shared" si="37"/>
        <v>1</v>
      </c>
      <c r="CK40" s="172">
        <f t="shared" si="37"/>
        <v>1</v>
      </c>
      <c r="CL40" s="172">
        <f t="shared" si="37"/>
        <v>1</v>
      </c>
      <c r="CM40" s="172">
        <f t="shared" si="37"/>
        <v>1</v>
      </c>
      <c r="CN40" s="172">
        <f t="shared" si="37"/>
        <v>1</v>
      </c>
      <c r="CO40" s="172">
        <f t="shared" si="37"/>
        <v>1</v>
      </c>
      <c r="CP40" s="172">
        <f t="shared" si="37"/>
        <v>1</v>
      </c>
      <c r="CQ40" s="172">
        <f t="shared" si="37"/>
        <v>1</v>
      </c>
      <c r="CR40" s="172">
        <f t="shared" si="32"/>
        <v>1</v>
      </c>
      <c r="CS40" s="172">
        <f t="shared" si="32"/>
        <v>1</v>
      </c>
      <c r="CT40" s="172">
        <f t="shared" si="32"/>
        <v>1</v>
      </c>
      <c r="CU40" s="172">
        <f t="shared" si="32"/>
        <v>1</v>
      </c>
      <c r="DA40" s="172">
        <v>6</v>
      </c>
      <c r="DB40" s="32" t="str">
        <f t="shared" si="40"/>
        <v xml:space="preserve"> </v>
      </c>
      <c r="DD40" s="172">
        <f t="shared" si="15"/>
        <v>1</v>
      </c>
      <c r="DE40" s="172">
        <v>38</v>
      </c>
      <c r="DL40" s="172">
        <f t="shared" si="10"/>
        <v>0</v>
      </c>
      <c r="DM40" s="172">
        <f t="shared" si="11"/>
        <v>1</v>
      </c>
      <c r="DN40" s="172">
        <f t="shared" si="12"/>
        <v>1</v>
      </c>
      <c r="DO40" s="172">
        <f t="shared" si="41"/>
        <v>1</v>
      </c>
      <c r="DP40" s="172">
        <f t="shared" si="41"/>
        <v>1</v>
      </c>
      <c r="DQ40" s="172">
        <f t="shared" si="41"/>
        <v>1</v>
      </c>
      <c r="DR40" s="172">
        <f t="shared" si="41"/>
        <v>1</v>
      </c>
      <c r="DS40" s="172">
        <f t="shared" si="41"/>
        <v>1</v>
      </c>
      <c r="DT40" s="172">
        <f t="shared" si="41"/>
        <v>1</v>
      </c>
      <c r="DU40" s="172">
        <f t="shared" si="41"/>
        <v>1</v>
      </c>
      <c r="DV40" s="172">
        <f t="shared" si="42"/>
        <v>1</v>
      </c>
      <c r="DW40" s="172">
        <f t="shared" si="42"/>
        <v>1</v>
      </c>
      <c r="DX40" s="172">
        <f t="shared" si="42"/>
        <v>1</v>
      </c>
      <c r="DY40" s="172">
        <f t="shared" si="42"/>
        <v>1</v>
      </c>
      <c r="DZ40" s="172">
        <f t="shared" si="42"/>
        <v>1</v>
      </c>
      <c r="EA40" s="172">
        <f t="shared" si="42"/>
        <v>1</v>
      </c>
      <c r="EB40" s="172">
        <f t="shared" si="42"/>
        <v>1</v>
      </c>
      <c r="EC40" s="172">
        <f t="shared" si="42"/>
        <v>1</v>
      </c>
      <c r="ED40" s="172">
        <f t="shared" si="42"/>
        <v>1</v>
      </c>
      <c r="EE40" s="172">
        <f t="shared" si="42"/>
        <v>1</v>
      </c>
      <c r="EF40" s="172">
        <f t="shared" si="42"/>
        <v>1</v>
      </c>
      <c r="EG40" s="172">
        <f t="shared" si="7"/>
        <v>0</v>
      </c>
    </row>
    <row r="41" spans="20:137" x14ac:dyDescent="0.25">
      <c r="T41" s="5"/>
      <c r="U41" s="13"/>
      <c r="V41" s="5"/>
      <c r="W41" s="5" t="str">
        <f t="shared" si="2"/>
        <v/>
      </c>
      <c r="X41" s="5"/>
      <c r="Y41" s="5"/>
      <c r="Z41" s="5"/>
      <c r="CB41" s="172">
        <f t="shared" si="37"/>
        <v>1</v>
      </c>
      <c r="CC41" s="172">
        <f t="shared" si="37"/>
        <v>1</v>
      </c>
      <c r="CD41" s="172">
        <f t="shared" si="37"/>
        <v>1</v>
      </c>
      <c r="CE41" s="172">
        <f t="shared" si="37"/>
        <v>1</v>
      </c>
      <c r="CF41" s="172">
        <f t="shared" si="37"/>
        <v>1</v>
      </c>
      <c r="CG41" s="172">
        <f t="shared" si="37"/>
        <v>1</v>
      </c>
      <c r="CH41" s="172">
        <f t="shared" si="37"/>
        <v>1</v>
      </c>
      <c r="CI41" s="172">
        <f t="shared" si="37"/>
        <v>1</v>
      </c>
      <c r="CJ41" s="172">
        <f t="shared" si="37"/>
        <v>1</v>
      </c>
      <c r="CK41" s="172">
        <f t="shared" si="37"/>
        <v>1</v>
      </c>
      <c r="CL41" s="172">
        <f t="shared" si="37"/>
        <v>1</v>
      </c>
      <c r="CM41" s="172">
        <f t="shared" si="37"/>
        <v>1</v>
      </c>
      <c r="CN41" s="172">
        <f t="shared" si="37"/>
        <v>1</v>
      </c>
      <c r="CO41" s="172">
        <f t="shared" si="37"/>
        <v>1</v>
      </c>
      <c r="CP41" s="172">
        <f t="shared" si="37"/>
        <v>1</v>
      </c>
      <c r="CQ41" s="172">
        <f t="shared" si="37"/>
        <v>1</v>
      </c>
      <c r="CR41" s="172">
        <f t="shared" si="32"/>
        <v>1</v>
      </c>
      <c r="CS41" s="172">
        <f t="shared" si="32"/>
        <v>1</v>
      </c>
      <c r="CT41" s="172">
        <f t="shared" si="32"/>
        <v>1</v>
      </c>
      <c r="CU41" s="172">
        <f t="shared" si="32"/>
        <v>1</v>
      </c>
      <c r="DA41" s="172">
        <v>7</v>
      </c>
      <c r="DB41" s="32" t="str">
        <f t="shared" si="40"/>
        <v xml:space="preserve"> </v>
      </c>
      <c r="DD41" s="172">
        <f t="shared" si="15"/>
        <v>1</v>
      </c>
      <c r="DE41" s="172">
        <v>39</v>
      </c>
      <c r="DL41" s="172">
        <f t="shared" si="10"/>
        <v>0</v>
      </c>
      <c r="DM41" s="172">
        <f t="shared" si="11"/>
        <v>1</v>
      </c>
      <c r="DN41" s="172">
        <f t="shared" si="12"/>
        <v>1</v>
      </c>
      <c r="DO41" s="172">
        <f t="shared" si="41"/>
        <v>1</v>
      </c>
      <c r="DP41" s="172">
        <f t="shared" si="41"/>
        <v>1</v>
      </c>
      <c r="DQ41" s="172">
        <f t="shared" si="41"/>
        <v>1</v>
      </c>
      <c r="DR41" s="172">
        <f t="shared" si="41"/>
        <v>1</v>
      </c>
      <c r="DS41" s="172">
        <f t="shared" si="41"/>
        <v>1</v>
      </c>
      <c r="DT41" s="172">
        <f t="shared" si="41"/>
        <v>1</v>
      </c>
      <c r="DU41" s="172">
        <f t="shared" si="41"/>
        <v>1</v>
      </c>
      <c r="DV41" s="172">
        <f t="shared" si="42"/>
        <v>1</v>
      </c>
      <c r="DW41" s="172">
        <f t="shared" si="42"/>
        <v>1</v>
      </c>
      <c r="DX41" s="172">
        <f t="shared" si="42"/>
        <v>1</v>
      </c>
      <c r="DY41" s="172">
        <f t="shared" si="42"/>
        <v>1</v>
      </c>
      <c r="DZ41" s="172">
        <f t="shared" si="42"/>
        <v>1</v>
      </c>
      <c r="EA41" s="172">
        <f t="shared" si="42"/>
        <v>1</v>
      </c>
      <c r="EB41" s="172">
        <f t="shared" si="42"/>
        <v>1</v>
      </c>
      <c r="EC41" s="172">
        <f t="shared" si="42"/>
        <v>1</v>
      </c>
      <c r="ED41" s="172">
        <f t="shared" si="42"/>
        <v>1</v>
      </c>
      <c r="EE41" s="172">
        <f t="shared" si="42"/>
        <v>1</v>
      </c>
      <c r="EF41" s="172">
        <f t="shared" si="42"/>
        <v>1</v>
      </c>
      <c r="EG41" s="172">
        <f t="shared" si="7"/>
        <v>0</v>
      </c>
    </row>
    <row r="42" spans="20:137" x14ac:dyDescent="0.25">
      <c r="T42" s="5"/>
      <c r="U42" s="13"/>
      <c r="V42" s="5"/>
      <c r="W42" s="5" t="str">
        <f t="shared" si="2"/>
        <v/>
      </c>
      <c r="X42" s="5"/>
      <c r="Y42" s="5"/>
      <c r="Z42" s="5"/>
      <c r="CB42" s="172">
        <f t="shared" si="37"/>
        <v>1</v>
      </c>
      <c r="CC42" s="172">
        <f t="shared" si="37"/>
        <v>1</v>
      </c>
      <c r="CD42" s="172">
        <f t="shared" si="37"/>
        <v>1</v>
      </c>
      <c r="CE42" s="172">
        <f t="shared" si="37"/>
        <v>1</v>
      </c>
      <c r="CF42" s="172">
        <f t="shared" si="37"/>
        <v>1</v>
      </c>
      <c r="CG42" s="172">
        <f t="shared" si="37"/>
        <v>1</v>
      </c>
      <c r="CH42" s="172">
        <f t="shared" si="37"/>
        <v>1</v>
      </c>
      <c r="CI42" s="172">
        <f t="shared" si="37"/>
        <v>1</v>
      </c>
      <c r="CJ42" s="172">
        <f t="shared" si="37"/>
        <v>1</v>
      </c>
      <c r="CK42" s="172">
        <f t="shared" si="37"/>
        <v>1</v>
      </c>
      <c r="CL42" s="172">
        <f t="shared" si="37"/>
        <v>1</v>
      </c>
      <c r="CM42" s="172">
        <f t="shared" si="37"/>
        <v>1</v>
      </c>
      <c r="CN42" s="172">
        <f t="shared" si="37"/>
        <v>1</v>
      </c>
      <c r="CO42" s="172">
        <f t="shared" si="37"/>
        <v>1</v>
      </c>
      <c r="CP42" s="172">
        <f t="shared" si="37"/>
        <v>1</v>
      </c>
      <c r="CQ42" s="172">
        <f t="shared" si="37"/>
        <v>1</v>
      </c>
      <c r="CR42" s="172">
        <f t="shared" si="32"/>
        <v>1</v>
      </c>
      <c r="CS42" s="172">
        <f t="shared" si="32"/>
        <v>1</v>
      </c>
      <c r="CT42" s="172">
        <f t="shared" si="32"/>
        <v>1</v>
      </c>
      <c r="CU42" s="172">
        <f t="shared" si="32"/>
        <v>1</v>
      </c>
      <c r="DA42" s="172">
        <v>8</v>
      </c>
      <c r="DB42" s="32" t="str">
        <f t="shared" si="40"/>
        <v xml:space="preserve"> </v>
      </c>
      <c r="DD42" s="172">
        <f t="shared" si="15"/>
        <v>1</v>
      </c>
      <c r="DE42" s="172">
        <v>40</v>
      </c>
      <c r="DL42" s="172">
        <f t="shared" si="10"/>
        <v>0</v>
      </c>
      <c r="DM42" s="172">
        <f t="shared" si="11"/>
        <v>1</v>
      </c>
      <c r="DN42" s="172">
        <f t="shared" si="12"/>
        <v>1</v>
      </c>
      <c r="DO42" s="172">
        <f t="shared" si="41"/>
        <v>1</v>
      </c>
      <c r="DP42" s="172">
        <f t="shared" si="41"/>
        <v>1</v>
      </c>
      <c r="DQ42" s="172">
        <f t="shared" si="41"/>
        <v>1</v>
      </c>
      <c r="DR42" s="172">
        <f t="shared" si="41"/>
        <v>1</v>
      </c>
      <c r="DS42" s="172">
        <f t="shared" si="41"/>
        <v>1</v>
      </c>
      <c r="DT42" s="172">
        <f t="shared" si="41"/>
        <v>1</v>
      </c>
      <c r="DU42" s="172">
        <f t="shared" si="41"/>
        <v>1</v>
      </c>
      <c r="DV42" s="172">
        <f t="shared" si="42"/>
        <v>1</v>
      </c>
      <c r="DW42" s="172">
        <f t="shared" si="42"/>
        <v>1</v>
      </c>
      <c r="DX42" s="172">
        <f t="shared" si="42"/>
        <v>1</v>
      </c>
      <c r="DY42" s="172">
        <f t="shared" si="42"/>
        <v>1</v>
      </c>
      <c r="DZ42" s="172">
        <f t="shared" si="42"/>
        <v>1</v>
      </c>
      <c r="EA42" s="172">
        <f t="shared" si="42"/>
        <v>1</v>
      </c>
      <c r="EB42" s="172">
        <f t="shared" si="42"/>
        <v>1</v>
      </c>
      <c r="EC42" s="172">
        <f t="shared" si="42"/>
        <v>1</v>
      </c>
      <c r="ED42" s="172">
        <f t="shared" si="42"/>
        <v>1</v>
      </c>
      <c r="EE42" s="172">
        <f t="shared" si="42"/>
        <v>1</v>
      </c>
      <c r="EF42" s="172">
        <f t="shared" si="42"/>
        <v>1</v>
      </c>
      <c r="EG42" s="172">
        <f t="shared" si="7"/>
        <v>0</v>
      </c>
    </row>
    <row r="43" spans="20:137" x14ac:dyDescent="0.25">
      <c r="T43" s="5"/>
      <c r="U43" s="13"/>
      <c r="V43" s="5"/>
      <c r="W43" s="5" t="str">
        <f t="shared" si="2"/>
        <v/>
      </c>
      <c r="X43" s="5"/>
      <c r="Y43" s="5"/>
      <c r="Z43" s="5"/>
      <c r="CB43" s="172">
        <f t="shared" si="37"/>
        <v>1</v>
      </c>
      <c r="CC43" s="172">
        <f t="shared" si="37"/>
        <v>1</v>
      </c>
      <c r="CD43" s="172">
        <f t="shared" si="37"/>
        <v>1</v>
      </c>
      <c r="CE43" s="172">
        <f t="shared" si="37"/>
        <v>1</v>
      </c>
      <c r="CF43" s="172">
        <f t="shared" si="37"/>
        <v>1</v>
      </c>
      <c r="CG43" s="172">
        <f t="shared" si="37"/>
        <v>1</v>
      </c>
      <c r="CH43" s="172">
        <f t="shared" si="37"/>
        <v>1</v>
      </c>
      <c r="CI43" s="172">
        <f t="shared" si="37"/>
        <v>1</v>
      </c>
      <c r="CJ43" s="172">
        <f t="shared" si="37"/>
        <v>1</v>
      </c>
      <c r="CK43" s="172">
        <f t="shared" si="37"/>
        <v>1</v>
      </c>
      <c r="CL43" s="172">
        <f t="shared" si="37"/>
        <v>1</v>
      </c>
      <c r="CM43" s="172">
        <f t="shared" si="37"/>
        <v>1</v>
      </c>
      <c r="CN43" s="172">
        <f t="shared" si="37"/>
        <v>1</v>
      </c>
      <c r="CO43" s="172">
        <f t="shared" si="37"/>
        <v>1</v>
      </c>
      <c r="CP43" s="172">
        <f t="shared" si="37"/>
        <v>1</v>
      </c>
      <c r="CQ43" s="172">
        <f t="shared" si="37"/>
        <v>1</v>
      </c>
      <c r="CR43" s="172">
        <f t="shared" si="32"/>
        <v>1</v>
      </c>
      <c r="CS43" s="172">
        <f t="shared" si="32"/>
        <v>1</v>
      </c>
      <c r="CT43" s="172">
        <f t="shared" si="32"/>
        <v>1</v>
      </c>
      <c r="CU43" s="172">
        <f t="shared" si="32"/>
        <v>1</v>
      </c>
      <c r="DA43" s="172">
        <v>9</v>
      </c>
      <c r="DB43" s="32" t="str">
        <f t="shared" si="40"/>
        <v xml:space="preserve"> </v>
      </c>
      <c r="DD43" s="172">
        <f t="shared" si="15"/>
        <v>1</v>
      </c>
      <c r="DE43" s="172">
        <v>41</v>
      </c>
      <c r="DL43" s="172">
        <f t="shared" si="10"/>
        <v>0</v>
      </c>
      <c r="DM43" s="172">
        <f t="shared" si="11"/>
        <v>1</v>
      </c>
      <c r="DN43" s="172">
        <f t="shared" si="12"/>
        <v>1</v>
      </c>
      <c r="DO43" s="172">
        <f t="shared" si="41"/>
        <v>1</v>
      </c>
      <c r="DP43" s="172">
        <f t="shared" si="41"/>
        <v>1</v>
      </c>
      <c r="DQ43" s="172">
        <f t="shared" si="41"/>
        <v>1</v>
      </c>
      <c r="DR43" s="172">
        <f t="shared" si="41"/>
        <v>1</v>
      </c>
      <c r="DS43" s="172">
        <f t="shared" si="41"/>
        <v>1</v>
      </c>
      <c r="DT43" s="172">
        <f t="shared" si="41"/>
        <v>1</v>
      </c>
      <c r="DU43" s="172">
        <f t="shared" si="41"/>
        <v>1</v>
      </c>
      <c r="DV43" s="172">
        <f t="shared" si="42"/>
        <v>1</v>
      </c>
      <c r="DW43" s="172">
        <f t="shared" si="42"/>
        <v>1</v>
      </c>
      <c r="DX43" s="172">
        <f t="shared" si="42"/>
        <v>1</v>
      </c>
      <c r="DY43" s="172">
        <f t="shared" si="42"/>
        <v>1</v>
      </c>
      <c r="DZ43" s="172">
        <f t="shared" si="42"/>
        <v>1</v>
      </c>
      <c r="EA43" s="172">
        <f t="shared" si="42"/>
        <v>1</v>
      </c>
      <c r="EB43" s="172">
        <f t="shared" si="42"/>
        <v>1</v>
      </c>
      <c r="EC43" s="172">
        <f t="shared" si="42"/>
        <v>1</v>
      </c>
      <c r="ED43" s="172">
        <f t="shared" si="42"/>
        <v>1</v>
      </c>
      <c r="EE43" s="172">
        <f t="shared" si="42"/>
        <v>1</v>
      </c>
      <c r="EF43" s="172">
        <f t="shared" si="42"/>
        <v>1</v>
      </c>
      <c r="EG43" s="172">
        <f t="shared" si="7"/>
        <v>0</v>
      </c>
    </row>
    <row r="44" spans="20:137" x14ac:dyDescent="0.25">
      <c r="T44" s="5"/>
      <c r="U44" s="13"/>
      <c r="V44" s="5"/>
      <c r="W44" s="5" t="str">
        <f t="shared" si="2"/>
        <v/>
      </c>
      <c r="X44" s="5"/>
      <c r="Y44" s="5"/>
      <c r="Z44" s="5"/>
      <c r="CB44" s="172">
        <f t="shared" si="37"/>
        <v>1</v>
      </c>
      <c r="CC44" s="172">
        <f t="shared" si="37"/>
        <v>1</v>
      </c>
      <c r="CD44" s="172">
        <f t="shared" si="37"/>
        <v>1</v>
      </c>
      <c r="CE44" s="172">
        <f t="shared" si="37"/>
        <v>1</v>
      </c>
      <c r="CF44" s="172">
        <f t="shared" si="37"/>
        <v>1</v>
      </c>
      <c r="CG44" s="172">
        <f t="shared" si="37"/>
        <v>1</v>
      </c>
      <c r="CH44" s="172">
        <f t="shared" si="37"/>
        <v>1</v>
      </c>
      <c r="CI44" s="172">
        <f t="shared" si="37"/>
        <v>1</v>
      </c>
      <c r="CJ44" s="172">
        <f t="shared" si="37"/>
        <v>1</v>
      </c>
      <c r="CK44" s="172">
        <f t="shared" si="37"/>
        <v>1</v>
      </c>
      <c r="CL44" s="172">
        <f t="shared" si="37"/>
        <v>1</v>
      </c>
      <c r="CM44" s="172">
        <f t="shared" si="37"/>
        <v>1</v>
      </c>
      <c r="CN44" s="172">
        <f t="shared" si="37"/>
        <v>1</v>
      </c>
      <c r="CO44" s="172">
        <f t="shared" si="37"/>
        <v>1</v>
      </c>
      <c r="CP44" s="172">
        <f t="shared" si="37"/>
        <v>1</v>
      </c>
      <c r="CQ44" s="172">
        <f t="shared" si="37"/>
        <v>1</v>
      </c>
      <c r="CR44" s="172">
        <f t="shared" si="32"/>
        <v>1</v>
      </c>
      <c r="CS44" s="172">
        <f t="shared" si="32"/>
        <v>1</v>
      </c>
      <c r="CT44" s="172">
        <f t="shared" si="32"/>
        <v>1</v>
      </c>
      <c r="CU44" s="172">
        <f t="shared" si="32"/>
        <v>1</v>
      </c>
      <c r="DA44" s="172">
        <v>10</v>
      </c>
      <c r="DB44" s="32" t="str">
        <f t="shared" si="40"/>
        <v xml:space="preserve"> </v>
      </c>
      <c r="DD44" s="172">
        <f t="shared" si="15"/>
        <v>1</v>
      </c>
      <c r="DE44" s="172">
        <v>42</v>
      </c>
      <c r="DL44" s="172">
        <f t="shared" si="10"/>
        <v>0</v>
      </c>
      <c r="DM44" s="172">
        <f t="shared" si="11"/>
        <v>1</v>
      </c>
      <c r="DN44" s="172">
        <f t="shared" si="12"/>
        <v>1</v>
      </c>
      <c r="DO44" s="172">
        <f t="shared" si="41"/>
        <v>1</v>
      </c>
      <c r="DP44" s="172">
        <f t="shared" si="41"/>
        <v>1</v>
      </c>
      <c r="DQ44" s="172">
        <f t="shared" si="41"/>
        <v>1</v>
      </c>
      <c r="DR44" s="172">
        <f t="shared" si="41"/>
        <v>1</v>
      </c>
      <c r="DS44" s="172">
        <f t="shared" si="41"/>
        <v>1</v>
      </c>
      <c r="DT44" s="172">
        <f t="shared" si="41"/>
        <v>1</v>
      </c>
      <c r="DU44" s="172">
        <f t="shared" si="41"/>
        <v>1</v>
      </c>
      <c r="DV44" s="172">
        <f t="shared" si="42"/>
        <v>1</v>
      </c>
      <c r="DW44" s="172">
        <f t="shared" si="42"/>
        <v>1</v>
      </c>
      <c r="DX44" s="172">
        <f t="shared" si="42"/>
        <v>1</v>
      </c>
      <c r="DY44" s="172">
        <f t="shared" si="42"/>
        <v>1</v>
      </c>
      <c r="DZ44" s="172">
        <f t="shared" si="42"/>
        <v>1</v>
      </c>
      <c r="EA44" s="172">
        <f t="shared" si="42"/>
        <v>1</v>
      </c>
      <c r="EB44" s="172">
        <f t="shared" si="42"/>
        <v>1</v>
      </c>
      <c r="EC44" s="172">
        <f t="shared" si="42"/>
        <v>1</v>
      </c>
      <c r="ED44" s="172">
        <f t="shared" si="42"/>
        <v>1</v>
      </c>
      <c r="EE44" s="172">
        <f t="shared" si="42"/>
        <v>1</v>
      </c>
      <c r="EF44" s="172">
        <f t="shared" si="42"/>
        <v>1</v>
      </c>
      <c r="EG44" s="172">
        <f t="shared" si="7"/>
        <v>0</v>
      </c>
    </row>
    <row r="45" spans="20:137" x14ac:dyDescent="0.25">
      <c r="T45" s="5"/>
      <c r="U45" s="13"/>
      <c r="V45" s="5"/>
      <c r="W45" s="5" t="str">
        <f t="shared" si="2"/>
        <v/>
      </c>
      <c r="X45" s="5"/>
      <c r="Y45" s="5"/>
      <c r="Z45" s="5"/>
      <c r="CB45" s="172">
        <f t="shared" si="37"/>
        <v>1</v>
      </c>
      <c r="CC45" s="172">
        <f t="shared" si="37"/>
        <v>1</v>
      </c>
      <c r="CD45" s="172">
        <f t="shared" si="37"/>
        <v>1</v>
      </c>
      <c r="CE45" s="172">
        <f t="shared" si="37"/>
        <v>1</v>
      </c>
      <c r="CF45" s="172">
        <f t="shared" si="37"/>
        <v>1</v>
      </c>
      <c r="CG45" s="172">
        <f t="shared" si="37"/>
        <v>1</v>
      </c>
      <c r="CH45" s="172">
        <f t="shared" si="37"/>
        <v>1</v>
      </c>
      <c r="CI45" s="172">
        <f t="shared" si="37"/>
        <v>1</v>
      </c>
      <c r="CJ45" s="172">
        <f t="shared" si="37"/>
        <v>1</v>
      </c>
      <c r="CK45" s="172">
        <f t="shared" si="37"/>
        <v>1</v>
      </c>
      <c r="CL45" s="172">
        <f t="shared" si="37"/>
        <v>1</v>
      </c>
      <c r="CM45" s="172">
        <f t="shared" si="37"/>
        <v>1</v>
      </c>
      <c r="CN45" s="172">
        <f t="shared" si="37"/>
        <v>1</v>
      </c>
      <c r="CO45" s="172">
        <f t="shared" si="37"/>
        <v>1</v>
      </c>
      <c r="CP45" s="172">
        <f t="shared" si="37"/>
        <v>1</v>
      </c>
      <c r="CQ45" s="172">
        <f t="shared" si="37"/>
        <v>1</v>
      </c>
      <c r="CR45" s="172">
        <f t="shared" si="32"/>
        <v>1</v>
      </c>
      <c r="CS45" s="172">
        <f t="shared" si="32"/>
        <v>1</v>
      </c>
      <c r="CT45" s="172">
        <f t="shared" si="32"/>
        <v>1</v>
      </c>
      <c r="CU45" s="172">
        <f t="shared" si="32"/>
        <v>1</v>
      </c>
      <c r="DA45" s="172">
        <v>11</v>
      </c>
      <c r="DB45" s="32" t="str">
        <f t="shared" si="40"/>
        <v xml:space="preserve"> </v>
      </c>
      <c r="DD45" s="172">
        <f t="shared" si="15"/>
        <v>1</v>
      </c>
      <c r="DE45" s="172">
        <v>43</v>
      </c>
      <c r="DL45" s="172">
        <f t="shared" si="10"/>
        <v>0</v>
      </c>
      <c r="DM45" s="172">
        <f t="shared" si="11"/>
        <v>1</v>
      </c>
      <c r="DN45" s="172">
        <f t="shared" si="12"/>
        <v>1</v>
      </c>
      <c r="DO45" s="172">
        <f t="shared" si="41"/>
        <v>1</v>
      </c>
      <c r="DP45" s="172">
        <f t="shared" si="41"/>
        <v>1</v>
      </c>
      <c r="DQ45" s="172">
        <f t="shared" si="41"/>
        <v>1</v>
      </c>
      <c r="DR45" s="172">
        <f t="shared" si="41"/>
        <v>1</v>
      </c>
      <c r="DS45" s="172">
        <f t="shared" si="41"/>
        <v>1</v>
      </c>
      <c r="DT45" s="172">
        <f t="shared" si="41"/>
        <v>1</v>
      </c>
      <c r="DU45" s="172">
        <f t="shared" si="41"/>
        <v>1</v>
      </c>
      <c r="DV45" s="172">
        <f t="shared" si="42"/>
        <v>1</v>
      </c>
      <c r="DW45" s="172">
        <f t="shared" si="42"/>
        <v>1</v>
      </c>
      <c r="DX45" s="172">
        <f t="shared" si="42"/>
        <v>1</v>
      </c>
      <c r="DY45" s="172">
        <f t="shared" si="42"/>
        <v>1</v>
      </c>
      <c r="DZ45" s="172">
        <f t="shared" si="42"/>
        <v>1</v>
      </c>
      <c r="EA45" s="172">
        <f t="shared" si="42"/>
        <v>1</v>
      </c>
      <c r="EB45" s="172">
        <f t="shared" si="42"/>
        <v>1</v>
      </c>
      <c r="EC45" s="172">
        <f t="shared" si="42"/>
        <v>1</v>
      </c>
      <c r="ED45" s="172">
        <f t="shared" si="42"/>
        <v>1</v>
      </c>
      <c r="EE45" s="172">
        <f t="shared" si="42"/>
        <v>1</v>
      </c>
      <c r="EF45" s="172">
        <f t="shared" si="42"/>
        <v>1</v>
      </c>
      <c r="EG45" s="172">
        <f t="shared" si="7"/>
        <v>0</v>
      </c>
    </row>
    <row r="46" spans="20:137" x14ac:dyDescent="0.25">
      <c r="T46" s="5"/>
      <c r="U46" s="13"/>
      <c r="V46" s="5"/>
      <c r="W46" s="5" t="str">
        <f t="shared" si="2"/>
        <v/>
      </c>
      <c r="X46" s="5"/>
      <c r="Y46" s="5"/>
      <c r="Z46" s="5"/>
      <c r="CB46" s="172">
        <f t="shared" si="37"/>
        <v>1</v>
      </c>
      <c r="CC46" s="172">
        <f t="shared" si="37"/>
        <v>1</v>
      </c>
      <c r="CD46" s="172">
        <f t="shared" si="37"/>
        <v>1</v>
      </c>
      <c r="CE46" s="172">
        <f t="shared" si="37"/>
        <v>1</v>
      </c>
      <c r="CF46" s="172">
        <f t="shared" si="37"/>
        <v>1</v>
      </c>
      <c r="CG46" s="172">
        <f t="shared" si="37"/>
        <v>1</v>
      </c>
      <c r="CH46" s="172">
        <f t="shared" si="37"/>
        <v>1</v>
      </c>
      <c r="CI46" s="172">
        <f t="shared" si="37"/>
        <v>1</v>
      </c>
      <c r="CJ46" s="172">
        <f t="shared" si="37"/>
        <v>1</v>
      </c>
      <c r="CK46" s="172">
        <f t="shared" si="37"/>
        <v>1</v>
      </c>
      <c r="CL46" s="172">
        <f t="shared" si="37"/>
        <v>1</v>
      </c>
      <c r="CM46" s="172">
        <f t="shared" si="37"/>
        <v>1</v>
      </c>
      <c r="CN46" s="172">
        <f t="shared" si="37"/>
        <v>1</v>
      </c>
      <c r="CO46" s="172">
        <f t="shared" si="37"/>
        <v>1</v>
      </c>
      <c r="CP46" s="172">
        <f t="shared" si="37"/>
        <v>1</v>
      </c>
      <c r="CQ46" s="172">
        <f t="shared" si="37"/>
        <v>1</v>
      </c>
      <c r="CR46" s="172">
        <f t="shared" si="32"/>
        <v>1</v>
      </c>
      <c r="CS46" s="172">
        <f t="shared" si="32"/>
        <v>1</v>
      </c>
      <c r="CT46" s="172">
        <f t="shared" si="32"/>
        <v>1</v>
      </c>
      <c r="CU46" s="172">
        <f t="shared" si="32"/>
        <v>1</v>
      </c>
      <c r="DA46" s="172">
        <v>12</v>
      </c>
      <c r="DB46" s="32" t="str">
        <f t="shared" si="40"/>
        <v xml:space="preserve"> </v>
      </c>
      <c r="DD46" s="172">
        <f t="shared" si="15"/>
        <v>1</v>
      </c>
      <c r="DE46" s="172">
        <v>44</v>
      </c>
      <c r="DL46" s="172">
        <f t="shared" si="10"/>
        <v>0</v>
      </c>
      <c r="DM46" s="172">
        <f t="shared" si="11"/>
        <v>1</v>
      </c>
      <c r="DN46" s="172">
        <f t="shared" si="12"/>
        <v>1</v>
      </c>
      <c r="DO46" s="172">
        <f t="shared" si="41"/>
        <v>1</v>
      </c>
      <c r="DP46" s="172">
        <f t="shared" si="41"/>
        <v>1</v>
      </c>
      <c r="DQ46" s="172">
        <f t="shared" si="41"/>
        <v>1</v>
      </c>
      <c r="DR46" s="172">
        <f t="shared" si="41"/>
        <v>1</v>
      </c>
      <c r="DS46" s="172">
        <f t="shared" si="41"/>
        <v>1</v>
      </c>
      <c r="DT46" s="172">
        <f t="shared" si="41"/>
        <v>1</v>
      </c>
      <c r="DU46" s="172">
        <f t="shared" si="41"/>
        <v>1</v>
      </c>
      <c r="DV46" s="172">
        <f t="shared" si="42"/>
        <v>1</v>
      </c>
      <c r="DW46" s="172">
        <f t="shared" si="42"/>
        <v>1</v>
      </c>
      <c r="DX46" s="172">
        <f t="shared" si="42"/>
        <v>1</v>
      </c>
      <c r="DY46" s="172">
        <f t="shared" si="42"/>
        <v>1</v>
      </c>
      <c r="DZ46" s="172">
        <f t="shared" si="42"/>
        <v>1</v>
      </c>
      <c r="EA46" s="172">
        <f t="shared" si="42"/>
        <v>1</v>
      </c>
      <c r="EB46" s="172">
        <f t="shared" si="42"/>
        <v>1</v>
      </c>
      <c r="EC46" s="172">
        <f t="shared" si="42"/>
        <v>1</v>
      </c>
      <c r="ED46" s="172">
        <f t="shared" si="42"/>
        <v>1</v>
      </c>
      <c r="EE46" s="172">
        <f t="shared" si="42"/>
        <v>1</v>
      </c>
      <c r="EF46" s="172">
        <f t="shared" si="42"/>
        <v>1</v>
      </c>
      <c r="EG46" s="172">
        <f t="shared" si="7"/>
        <v>0</v>
      </c>
    </row>
    <row r="47" spans="20:137" x14ac:dyDescent="0.25">
      <c r="T47" s="5"/>
      <c r="U47" s="13"/>
      <c r="V47" s="5"/>
      <c r="W47" s="5" t="str">
        <f t="shared" si="2"/>
        <v/>
      </c>
      <c r="X47" s="5"/>
      <c r="Y47" s="5"/>
      <c r="Z47" s="5"/>
      <c r="CB47" s="172">
        <f t="shared" si="37"/>
        <v>1</v>
      </c>
      <c r="CC47" s="172">
        <f t="shared" si="37"/>
        <v>1</v>
      </c>
      <c r="CD47" s="172">
        <f t="shared" si="37"/>
        <v>1</v>
      </c>
      <c r="CE47" s="172">
        <f t="shared" si="37"/>
        <v>1</v>
      </c>
      <c r="CF47" s="172">
        <f t="shared" si="37"/>
        <v>1</v>
      </c>
      <c r="CG47" s="172">
        <f t="shared" si="37"/>
        <v>1</v>
      </c>
      <c r="CH47" s="172">
        <f t="shared" si="37"/>
        <v>1</v>
      </c>
      <c r="CI47" s="172">
        <f t="shared" si="37"/>
        <v>1</v>
      </c>
      <c r="CJ47" s="172">
        <f t="shared" si="37"/>
        <v>1</v>
      </c>
      <c r="CK47" s="172">
        <f t="shared" si="37"/>
        <v>1</v>
      </c>
      <c r="CL47" s="172">
        <f t="shared" si="37"/>
        <v>1</v>
      </c>
      <c r="CM47" s="172">
        <f t="shared" si="37"/>
        <v>1</v>
      </c>
      <c r="CN47" s="172">
        <f t="shared" si="37"/>
        <v>1</v>
      </c>
      <c r="CO47" s="172">
        <f t="shared" si="37"/>
        <v>1</v>
      </c>
      <c r="CP47" s="172">
        <f t="shared" si="37"/>
        <v>1</v>
      </c>
      <c r="CQ47" s="172">
        <f t="shared" si="37"/>
        <v>1</v>
      </c>
      <c r="CR47" s="172">
        <f t="shared" si="32"/>
        <v>1</v>
      </c>
      <c r="CS47" s="172">
        <f t="shared" si="32"/>
        <v>1</v>
      </c>
      <c r="CT47" s="172">
        <f t="shared" si="32"/>
        <v>1</v>
      </c>
      <c r="CU47" s="172">
        <f t="shared" si="32"/>
        <v>1</v>
      </c>
      <c r="DB47" s="196" t="str">
        <f>IF(DB34="","","----")</f>
        <v/>
      </c>
      <c r="DD47" s="172">
        <f t="shared" si="15"/>
        <v>1</v>
      </c>
      <c r="DE47" s="172">
        <v>45</v>
      </c>
      <c r="DL47" s="172">
        <f t="shared" si="10"/>
        <v>0</v>
      </c>
      <c r="DM47" s="172">
        <f t="shared" si="11"/>
        <v>1</v>
      </c>
      <c r="DN47" s="172">
        <f t="shared" si="12"/>
        <v>1</v>
      </c>
      <c r="DO47" s="172">
        <f t="shared" si="41"/>
        <v>1</v>
      </c>
      <c r="DP47" s="172">
        <f t="shared" si="41"/>
        <v>1</v>
      </c>
      <c r="DQ47" s="172">
        <f t="shared" si="41"/>
        <v>1</v>
      </c>
      <c r="DR47" s="172">
        <f t="shared" si="41"/>
        <v>1</v>
      </c>
      <c r="DS47" s="172">
        <f t="shared" si="41"/>
        <v>1</v>
      </c>
      <c r="DT47" s="172">
        <f t="shared" si="41"/>
        <v>1</v>
      </c>
      <c r="DU47" s="172">
        <f t="shared" si="41"/>
        <v>1</v>
      </c>
      <c r="DV47" s="172">
        <f t="shared" si="42"/>
        <v>1</v>
      </c>
      <c r="DW47" s="172">
        <f t="shared" si="42"/>
        <v>1</v>
      </c>
      <c r="DX47" s="172">
        <f t="shared" si="42"/>
        <v>1</v>
      </c>
      <c r="DY47" s="172">
        <f t="shared" si="42"/>
        <v>1</v>
      </c>
      <c r="DZ47" s="172">
        <f t="shared" si="42"/>
        <v>1</v>
      </c>
      <c r="EA47" s="172">
        <f t="shared" si="42"/>
        <v>1</v>
      </c>
      <c r="EB47" s="172">
        <f t="shared" si="42"/>
        <v>1</v>
      </c>
      <c r="EC47" s="172">
        <f t="shared" si="42"/>
        <v>1</v>
      </c>
      <c r="ED47" s="172">
        <f t="shared" si="42"/>
        <v>1</v>
      </c>
      <c r="EE47" s="172">
        <f t="shared" si="42"/>
        <v>1</v>
      </c>
      <c r="EF47" s="172">
        <f t="shared" si="42"/>
        <v>1</v>
      </c>
      <c r="EG47" s="172">
        <f t="shared" si="7"/>
        <v>0</v>
      </c>
    </row>
    <row r="48" spans="20:137" x14ac:dyDescent="0.25">
      <c r="T48" s="5"/>
      <c r="U48" s="13"/>
      <c r="V48" s="5"/>
      <c r="W48" s="5" t="str">
        <f t="shared" si="2"/>
        <v/>
      </c>
      <c r="X48" s="5"/>
      <c r="Y48" s="5"/>
      <c r="Z48" s="5"/>
      <c r="CB48" s="172">
        <f t="shared" si="37"/>
        <v>1</v>
      </c>
      <c r="CC48" s="172">
        <f t="shared" si="37"/>
        <v>1</v>
      </c>
      <c r="CD48" s="172">
        <f t="shared" si="37"/>
        <v>1</v>
      </c>
      <c r="CE48" s="172">
        <f t="shared" si="37"/>
        <v>1</v>
      </c>
      <c r="CF48" s="172">
        <f t="shared" si="37"/>
        <v>1</v>
      </c>
      <c r="CG48" s="172">
        <f t="shared" si="37"/>
        <v>1</v>
      </c>
      <c r="CH48" s="172">
        <f t="shared" si="37"/>
        <v>1</v>
      </c>
      <c r="CI48" s="172">
        <f t="shared" si="37"/>
        <v>1</v>
      </c>
      <c r="CJ48" s="172">
        <f t="shared" si="37"/>
        <v>1</v>
      </c>
      <c r="CK48" s="172">
        <f t="shared" si="37"/>
        <v>1</v>
      </c>
      <c r="CL48" s="172">
        <f t="shared" si="37"/>
        <v>1</v>
      </c>
      <c r="CM48" s="172">
        <f t="shared" si="37"/>
        <v>1</v>
      </c>
      <c r="CN48" s="172">
        <f t="shared" si="37"/>
        <v>1</v>
      </c>
      <c r="CO48" s="172">
        <f t="shared" si="37"/>
        <v>1</v>
      </c>
      <c r="CP48" s="172">
        <f t="shared" si="37"/>
        <v>1</v>
      </c>
      <c r="CQ48" s="172">
        <f t="shared" ref="CQ48:CU63" si="43">IF(BF47="",CQ47,CQ47+1)</f>
        <v>1</v>
      </c>
      <c r="CR48" s="172">
        <f t="shared" si="43"/>
        <v>1</v>
      </c>
      <c r="CS48" s="172">
        <f t="shared" si="43"/>
        <v>1</v>
      </c>
      <c r="CT48" s="172">
        <f t="shared" si="43"/>
        <v>1</v>
      </c>
      <c r="CU48" s="172">
        <f t="shared" si="43"/>
        <v>1</v>
      </c>
      <c r="DA48" s="172"/>
      <c r="DB48" s="32" t="str">
        <f>IF(DB49="","",CONCATENATE("Warband ",CZ49," ",DG48))</f>
        <v/>
      </c>
      <c r="DD48" s="172">
        <f t="shared" si="15"/>
        <v>1</v>
      </c>
      <c r="DE48" s="172">
        <v>46</v>
      </c>
      <c r="DG48" s="49" t="str">
        <f>CONCATENATE("   ",DH48,"/",DI48,IF(DH48&gt;DI48," !",""))</f>
        <v xml:space="preserve">   0/12</v>
      </c>
      <c r="DH48" s="172">
        <f t="shared" ref="DH48" si="44">INDEX($CB$1:$CU$1,CZ49)+DJ48</f>
        <v>0</v>
      </c>
      <c r="DI48" s="172">
        <f t="shared" ref="DI48" si="45">IF(OR(DB49=$CW$10,DB49=$CW$17),0,12)</f>
        <v>12</v>
      </c>
      <c r="DL48" s="172">
        <f t="shared" si="10"/>
        <v>0</v>
      </c>
      <c r="DM48" s="172">
        <f t="shared" si="11"/>
        <v>1</v>
      </c>
      <c r="DN48" s="172">
        <f t="shared" si="12"/>
        <v>1</v>
      </c>
      <c r="DO48" s="172">
        <f t="shared" si="41"/>
        <v>1</v>
      </c>
      <c r="DP48" s="172">
        <f t="shared" si="41"/>
        <v>1</v>
      </c>
      <c r="DQ48" s="172">
        <f t="shared" si="41"/>
        <v>1</v>
      </c>
      <c r="DR48" s="172">
        <f t="shared" si="41"/>
        <v>1</v>
      </c>
      <c r="DS48" s="172">
        <f t="shared" si="41"/>
        <v>1</v>
      </c>
      <c r="DT48" s="172">
        <f t="shared" si="41"/>
        <v>1</v>
      </c>
      <c r="DU48" s="172">
        <f t="shared" si="41"/>
        <v>1</v>
      </c>
      <c r="DV48" s="172">
        <f t="shared" si="42"/>
        <v>1</v>
      </c>
      <c r="DW48" s="172">
        <f t="shared" si="42"/>
        <v>1</v>
      </c>
      <c r="DX48" s="172">
        <f t="shared" si="42"/>
        <v>1</v>
      </c>
      <c r="DY48" s="172">
        <f t="shared" si="42"/>
        <v>1</v>
      </c>
      <c r="DZ48" s="172">
        <f t="shared" si="42"/>
        <v>1</v>
      </c>
      <c r="EA48" s="172">
        <f t="shared" si="42"/>
        <v>1</v>
      </c>
      <c r="EB48" s="172">
        <f t="shared" si="42"/>
        <v>1</v>
      </c>
      <c r="EC48" s="172">
        <f t="shared" si="42"/>
        <v>1</v>
      </c>
      <c r="ED48" s="172">
        <f t="shared" si="42"/>
        <v>1</v>
      </c>
      <c r="EE48" s="172">
        <f t="shared" si="42"/>
        <v>1</v>
      </c>
      <c r="EF48" s="172">
        <f t="shared" si="42"/>
        <v>1</v>
      </c>
      <c r="EG48" s="172">
        <f t="shared" si="7"/>
        <v>0</v>
      </c>
    </row>
    <row r="49" spans="20:137" x14ac:dyDescent="0.25">
      <c r="T49" s="5"/>
      <c r="U49" s="13"/>
      <c r="V49" s="5"/>
      <c r="W49" s="5" t="str">
        <f t="shared" si="2"/>
        <v/>
      </c>
      <c r="X49" s="5"/>
      <c r="Y49" s="5"/>
      <c r="Z49" s="5"/>
      <c r="CB49" s="172">
        <f t="shared" ref="CB49:CQ64" si="46">IF(AQ48="",CB48,CB48+1)</f>
        <v>1</v>
      </c>
      <c r="CC49" s="172">
        <f t="shared" si="46"/>
        <v>1</v>
      </c>
      <c r="CD49" s="172">
        <f t="shared" si="46"/>
        <v>1</v>
      </c>
      <c r="CE49" s="172">
        <f t="shared" si="46"/>
        <v>1</v>
      </c>
      <c r="CF49" s="172">
        <f t="shared" si="46"/>
        <v>1</v>
      </c>
      <c r="CG49" s="172">
        <f t="shared" si="46"/>
        <v>1</v>
      </c>
      <c r="CH49" s="172">
        <f t="shared" si="46"/>
        <v>1</v>
      </c>
      <c r="CI49" s="172">
        <f t="shared" si="46"/>
        <v>1</v>
      </c>
      <c r="CJ49" s="172">
        <f t="shared" si="46"/>
        <v>1</v>
      </c>
      <c r="CK49" s="172">
        <f t="shared" si="46"/>
        <v>1</v>
      </c>
      <c r="CL49" s="172">
        <f t="shared" si="46"/>
        <v>1</v>
      </c>
      <c r="CM49" s="172">
        <f t="shared" si="46"/>
        <v>1</v>
      </c>
      <c r="CN49" s="172">
        <f t="shared" si="46"/>
        <v>1</v>
      </c>
      <c r="CO49" s="172">
        <f t="shared" si="46"/>
        <v>1</v>
      </c>
      <c r="CP49" s="172">
        <f t="shared" si="46"/>
        <v>1</v>
      </c>
      <c r="CQ49" s="172">
        <f t="shared" si="43"/>
        <v>1</v>
      </c>
      <c r="CR49" s="172">
        <f t="shared" si="43"/>
        <v>1</v>
      </c>
      <c r="CS49" s="172">
        <f t="shared" si="43"/>
        <v>1</v>
      </c>
      <c r="CT49" s="172">
        <f t="shared" si="43"/>
        <v>1</v>
      </c>
      <c r="CU49" s="172">
        <f t="shared" si="43"/>
        <v>1</v>
      </c>
      <c r="CZ49" s="172">
        <v>4</v>
      </c>
      <c r="DA49" s="172" t="s">
        <v>278</v>
      </c>
      <c r="DB49" s="32" t="str">
        <f>T(LOOKUP(CZ49,$DM$1:$EF$1,$DM$2:$EF$2))</f>
        <v/>
      </c>
      <c r="DD49" s="172">
        <f t="shared" si="15"/>
        <v>1</v>
      </c>
      <c r="DE49" s="172">
        <v>47</v>
      </c>
      <c r="DL49" s="172">
        <f t="shared" si="10"/>
        <v>0</v>
      </c>
      <c r="DM49" s="172">
        <f t="shared" si="11"/>
        <v>1</v>
      </c>
      <c r="DN49" s="172">
        <f t="shared" si="12"/>
        <v>1</v>
      </c>
      <c r="DO49" s="172">
        <f t="shared" si="41"/>
        <v>1</v>
      </c>
      <c r="DP49" s="172">
        <f t="shared" si="41"/>
        <v>1</v>
      </c>
      <c r="DQ49" s="172">
        <f t="shared" si="41"/>
        <v>1</v>
      </c>
      <c r="DR49" s="172">
        <f t="shared" si="41"/>
        <v>1</v>
      </c>
      <c r="DS49" s="172">
        <f t="shared" si="41"/>
        <v>1</v>
      </c>
      <c r="DT49" s="172">
        <f t="shared" si="41"/>
        <v>1</v>
      </c>
      <c r="DU49" s="172">
        <f t="shared" si="41"/>
        <v>1</v>
      </c>
      <c r="DV49" s="172">
        <f t="shared" si="42"/>
        <v>1</v>
      </c>
      <c r="DW49" s="172">
        <f t="shared" si="42"/>
        <v>1</v>
      </c>
      <c r="DX49" s="172">
        <f t="shared" si="42"/>
        <v>1</v>
      </c>
      <c r="DY49" s="172">
        <f t="shared" si="42"/>
        <v>1</v>
      </c>
      <c r="DZ49" s="172">
        <f t="shared" si="42"/>
        <v>1</v>
      </c>
      <c r="EA49" s="172">
        <f t="shared" si="42"/>
        <v>1</v>
      </c>
      <c r="EB49" s="172">
        <f t="shared" si="42"/>
        <v>1</v>
      </c>
      <c r="EC49" s="172">
        <f t="shared" si="42"/>
        <v>1</v>
      </c>
      <c r="ED49" s="172">
        <f t="shared" si="42"/>
        <v>1</v>
      </c>
      <c r="EE49" s="172">
        <f t="shared" si="42"/>
        <v>1</v>
      </c>
      <c r="EF49" s="172">
        <f t="shared" si="42"/>
        <v>1</v>
      </c>
      <c r="EG49" s="172">
        <f t="shared" si="7"/>
        <v>0</v>
      </c>
    </row>
    <row r="50" spans="20:137" x14ac:dyDescent="0.25">
      <c r="T50" s="5"/>
      <c r="U50" s="13"/>
      <c r="V50" s="5"/>
      <c r="W50" s="5" t="str">
        <f t="shared" si="2"/>
        <v/>
      </c>
      <c r="X50" s="5"/>
      <c r="Y50" s="5"/>
      <c r="Z50" s="5"/>
      <c r="CB50" s="172">
        <f t="shared" si="46"/>
        <v>1</v>
      </c>
      <c r="CC50" s="172">
        <f t="shared" si="46"/>
        <v>1</v>
      </c>
      <c r="CD50" s="172">
        <f t="shared" si="46"/>
        <v>1</v>
      </c>
      <c r="CE50" s="172">
        <f t="shared" si="46"/>
        <v>1</v>
      </c>
      <c r="CF50" s="172">
        <f t="shared" si="46"/>
        <v>1</v>
      </c>
      <c r="CG50" s="172">
        <f t="shared" si="46"/>
        <v>1</v>
      </c>
      <c r="CH50" s="172">
        <f t="shared" si="46"/>
        <v>1</v>
      </c>
      <c r="CI50" s="172">
        <f t="shared" si="46"/>
        <v>1</v>
      </c>
      <c r="CJ50" s="172">
        <f t="shared" si="46"/>
        <v>1</v>
      </c>
      <c r="CK50" s="172">
        <f t="shared" si="46"/>
        <v>1</v>
      </c>
      <c r="CL50" s="172">
        <f t="shared" si="46"/>
        <v>1</v>
      </c>
      <c r="CM50" s="172">
        <f t="shared" si="46"/>
        <v>1</v>
      </c>
      <c r="CN50" s="172">
        <f t="shared" si="46"/>
        <v>1</v>
      </c>
      <c r="CO50" s="172">
        <f t="shared" si="46"/>
        <v>1</v>
      </c>
      <c r="CP50" s="172">
        <f t="shared" si="46"/>
        <v>1</v>
      </c>
      <c r="CQ50" s="172">
        <f t="shared" si="43"/>
        <v>1</v>
      </c>
      <c r="CR50" s="172">
        <f t="shared" si="43"/>
        <v>1</v>
      </c>
      <c r="CS50" s="172">
        <f t="shared" si="43"/>
        <v>1</v>
      </c>
      <c r="CT50" s="172">
        <f t="shared" si="43"/>
        <v>1</v>
      </c>
      <c r="CU50" s="172">
        <f t="shared" si="43"/>
        <v>1</v>
      </c>
      <c r="DA50" s="172">
        <v>1</v>
      </c>
      <c r="DB50" s="32" t="str">
        <f t="shared" ref="DB50:DB61" si="47">T(CONCATENATE(LOOKUP(DA50,CE$3:CE$80,AT$3:AT$80)," ",LOOKUP(DA50,CE$3:CE$80,$CA$3:$CA$80)))</f>
        <v xml:space="preserve"> </v>
      </c>
      <c r="DD50" s="172">
        <f t="shared" si="15"/>
        <v>1</v>
      </c>
      <c r="DE50" s="172">
        <v>48</v>
      </c>
      <c r="DL50" s="172">
        <f t="shared" si="10"/>
        <v>0</v>
      </c>
      <c r="DM50" s="172">
        <f t="shared" si="11"/>
        <v>1</v>
      </c>
      <c r="DN50" s="172">
        <f t="shared" si="12"/>
        <v>1</v>
      </c>
      <c r="DO50" s="172">
        <f t="shared" si="41"/>
        <v>1</v>
      </c>
      <c r="DP50" s="172">
        <f t="shared" si="41"/>
        <v>1</v>
      </c>
      <c r="DQ50" s="172">
        <f t="shared" si="41"/>
        <v>1</v>
      </c>
      <c r="DR50" s="172">
        <f t="shared" si="41"/>
        <v>1</v>
      </c>
      <c r="DS50" s="172">
        <f t="shared" si="41"/>
        <v>1</v>
      </c>
      <c r="DT50" s="172">
        <f t="shared" si="41"/>
        <v>1</v>
      </c>
      <c r="DU50" s="172">
        <f t="shared" si="41"/>
        <v>1</v>
      </c>
      <c r="DV50" s="172">
        <f t="shared" si="42"/>
        <v>1</v>
      </c>
      <c r="DW50" s="172">
        <f t="shared" si="42"/>
        <v>1</v>
      </c>
      <c r="DX50" s="172">
        <f t="shared" si="42"/>
        <v>1</v>
      </c>
      <c r="DY50" s="172">
        <f t="shared" si="42"/>
        <v>1</v>
      </c>
      <c r="DZ50" s="172">
        <f t="shared" si="42"/>
        <v>1</v>
      </c>
      <c r="EA50" s="172">
        <f t="shared" si="42"/>
        <v>1</v>
      </c>
      <c r="EB50" s="172">
        <f t="shared" si="42"/>
        <v>1</v>
      </c>
      <c r="EC50" s="172">
        <f t="shared" si="42"/>
        <v>1</v>
      </c>
      <c r="ED50" s="172">
        <f t="shared" si="42"/>
        <v>1</v>
      </c>
      <c r="EE50" s="172">
        <f t="shared" si="42"/>
        <v>1</v>
      </c>
      <c r="EF50" s="172">
        <f t="shared" si="42"/>
        <v>1</v>
      </c>
      <c r="EG50" s="172">
        <f t="shared" si="7"/>
        <v>0</v>
      </c>
    </row>
    <row r="51" spans="20:137" x14ac:dyDescent="0.25">
      <c r="T51" s="5"/>
      <c r="U51" s="13"/>
      <c r="V51" s="5"/>
      <c r="W51" s="5" t="str">
        <f t="shared" si="2"/>
        <v/>
      </c>
      <c r="X51" s="5"/>
      <c r="Y51" s="5"/>
      <c r="Z51" s="5"/>
      <c r="CB51" s="172">
        <f t="shared" si="46"/>
        <v>1</v>
      </c>
      <c r="CC51" s="172">
        <f t="shared" si="46"/>
        <v>1</v>
      </c>
      <c r="CD51" s="172">
        <f t="shared" si="46"/>
        <v>1</v>
      </c>
      <c r="CE51" s="172">
        <f t="shared" si="46"/>
        <v>1</v>
      </c>
      <c r="CF51" s="172">
        <f t="shared" si="46"/>
        <v>1</v>
      </c>
      <c r="CG51" s="172">
        <f t="shared" si="46"/>
        <v>1</v>
      </c>
      <c r="CH51" s="172">
        <f t="shared" si="46"/>
        <v>1</v>
      </c>
      <c r="CI51" s="172">
        <f t="shared" si="46"/>
        <v>1</v>
      </c>
      <c r="CJ51" s="172">
        <f t="shared" si="46"/>
        <v>1</v>
      </c>
      <c r="CK51" s="172">
        <f t="shared" si="46"/>
        <v>1</v>
      </c>
      <c r="CL51" s="172">
        <f t="shared" si="46"/>
        <v>1</v>
      </c>
      <c r="CM51" s="172">
        <f t="shared" si="46"/>
        <v>1</v>
      </c>
      <c r="CN51" s="172">
        <f t="shared" si="46"/>
        <v>1</v>
      </c>
      <c r="CO51" s="172">
        <f t="shared" si="46"/>
        <v>1</v>
      </c>
      <c r="CP51" s="172">
        <f t="shared" si="46"/>
        <v>1</v>
      </c>
      <c r="CQ51" s="172">
        <f t="shared" si="43"/>
        <v>1</v>
      </c>
      <c r="CR51" s="172">
        <f t="shared" si="43"/>
        <v>1</v>
      </c>
      <c r="CS51" s="172">
        <f t="shared" si="43"/>
        <v>1</v>
      </c>
      <c r="CT51" s="172">
        <f t="shared" si="43"/>
        <v>1</v>
      </c>
      <c r="CU51" s="172">
        <f t="shared" si="43"/>
        <v>1</v>
      </c>
      <c r="DA51" s="172">
        <v>2</v>
      </c>
      <c r="DB51" s="32" t="str">
        <f t="shared" si="47"/>
        <v xml:space="preserve"> </v>
      </c>
      <c r="DD51" s="172">
        <f t="shared" si="15"/>
        <v>1</v>
      </c>
      <c r="DE51" s="172">
        <v>49</v>
      </c>
      <c r="DL51" s="172">
        <f t="shared" si="10"/>
        <v>0</v>
      </c>
      <c r="DM51" s="172">
        <f t="shared" si="11"/>
        <v>1</v>
      </c>
      <c r="DN51" s="172">
        <f t="shared" si="12"/>
        <v>1</v>
      </c>
      <c r="DO51" s="172">
        <f t="shared" si="41"/>
        <v>1</v>
      </c>
      <c r="DP51" s="172">
        <f t="shared" si="41"/>
        <v>1</v>
      </c>
      <c r="DQ51" s="172">
        <f t="shared" si="41"/>
        <v>1</v>
      </c>
      <c r="DR51" s="172">
        <f t="shared" si="41"/>
        <v>1</v>
      </c>
      <c r="DS51" s="172">
        <f t="shared" si="41"/>
        <v>1</v>
      </c>
      <c r="DT51" s="172">
        <f t="shared" si="41"/>
        <v>1</v>
      </c>
      <c r="DU51" s="172">
        <f t="shared" si="41"/>
        <v>1</v>
      </c>
      <c r="DV51" s="172">
        <f t="shared" si="42"/>
        <v>1</v>
      </c>
      <c r="DW51" s="172">
        <f t="shared" si="42"/>
        <v>1</v>
      </c>
      <c r="DX51" s="172">
        <f t="shared" si="42"/>
        <v>1</v>
      </c>
      <c r="DY51" s="172">
        <f t="shared" si="42"/>
        <v>1</v>
      </c>
      <c r="DZ51" s="172">
        <f t="shared" si="42"/>
        <v>1</v>
      </c>
      <c r="EA51" s="172">
        <f t="shared" si="42"/>
        <v>1</v>
      </c>
      <c r="EB51" s="172">
        <f t="shared" si="42"/>
        <v>1</v>
      </c>
      <c r="EC51" s="172">
        <f t="shared" si="42"/>
        <v>1</v>
      </c>
      <c r="ED51" s="172">
        <f t="shared" si="42"/>
        <v>1</v>
      </c>
      <c r="EE51" s="172">
        <f t="shared" si="42"/>
        <v>1</v>
      </c>
      <c r="EF51" s="172">
        <f t="shared" si="42"/>
        <v>1</v>
      </c>
      <c r="EG51" s="172">
        <f t="shared" si="7"/>
        <v>0</v>
      </c>
    </row>
    <row r="52" spans="20:137" x14ac:dyDescent="0.25">
      <c r="T52" s="5"/>
      <c r="U52" s="13"/>
      <c r="V52" s="5"/>
      <c r="W52" s="5" t="str">
        <f t="shared" si="2"/>
        <v/>
      </c>
      <c r="X52" s="5"/>
      <c r="Y52" s="5"/>
      <c r="Z52" s="5"/>
      <c r="CB52" s="172">
        <f t="shared" si="46"/>
        <v>1</v>
      </c>
      <c r="CC52" s="172">
        <f t="shared" si="46"/>
        <v>1</v>
      </c>
      <c r="CD52" s="172">
        <f t="shared" si="46"/>
        <v>1</v>
      </c>
      <c r="CE52" s="172">
        <f t="shared" si="46"/>
        <v>1</v>
      </c>
      <c r="CF52" s="172">
        <f t="shared" si="46"/>
        <v>1</v>
      </c>
      <c r="CG52" s="172">
        <f t="shared" si="46"/>
        <v>1</v>
      </c>
      <c r="CH52" s="172">
        <f t="shared" si="46"/>
        <v>1</v>
      </c>
      <c r="CI52" s="172">
        <f t="shared" si="46"/>
        <v>1</v>
      </c>
      <c r="CJ52" s="172">
        <f t="shared" si="46"/>
        <v>1</v>
      </c>
      <c r="CK52" s="172">
        <f t="shared" si="46"/>
        <v>1</v>
      </c>
      <c r="CL52" s="172">
        <f t="shared" si="46"/>
        <v>1</v>
      </c>
      <c r="CM52" s="172">
        <f t="shared" si="46"/>
        <v>1</v>
      </c>
      <c r="CN52" s="172">
        <f t="shared" si="46"/>
        <v>1</v>
      </c>
      <c r="CO52" s="172">
        <f t="shared" si="46"/>
        <v>1</v>
      </c>
      <c r="CP52" s="172">
        <f t="shared" si="46"/>
        <v>1</v>
      </c>
      <c r="CQ52" s="172">
        <f t="shared" si="43"/>
        <v>1</v>
      </c>
      <c r="CR52" s="172">
        <f t="shared" si="43"/>
        <v>1</v>
      </c>
      <c r="CS52" s="172">
        <f t="shared" si="43"/>
        <v>1</v>
      </c>
      <c r="CT52" s="172">
        <f t="shared" si="43"/>
        <v>1</v>
      </c>
      <c r="CU52" s="172">
        <f t="shared" si="43"/>
        <v>1</v>
      </c>
      <c r="DA52" s="172">
        <v>3</v>
      </c>
      <c r="DB52" s="32" t="str">
        <f t="shared" si="47"/>
        <v xml:space="preserve"> </v>
      </c>
      <c r="DD52" s="172">
        <f t="shared" si="15"/>
        <v>1</v>
      </c>
      <c r="DE52" s="172">
        <v>50</v>
      </c>
      <c r="DL52" s="172">
        <f t="shared" si="10"/>
        <v>0</v>
      </c>
      <c r="DM52" s="172">
        <f t="shared" si="11"/>
        <v>1</v>
      </c>
      <c r="DN52" s="172">
        <f t="shared" si="12"/>
        <v>1</v>
      </c>
      <c r="DO52" s="172">
        <f t="shared" ref="DO52:DU67" si="48">IF(OR($CX51=0,ISERROR(SEARCH(DO$1,SUBSTITUTE($CX51,DY$1,"")))),DO51,DO51+1)</f>
        <v>1</v>
      </c>
      <c r="DP52" s="172">
        <f t="shared" si="48"/>
        <v>1</v>
      </c>
      <c r="DQ52" s="172">
        <f t="shared" si="48"/>
        <v>1</v>
      </c>
      <c r="DR52" s="172">
        <f t="shared" si="48"/>
        <v>1</v>
      </c>
      <c r="DS52" s="172">
        <f t="shared" si="48"/>
        <v>1</v>
      </c>
      <c r="DT52" s="172">
        <f t="shared" si="48"/>
        <v>1</v>
      </c>
      <c r="DU52" s="172">
        <f t="shared" si="48"/>
        <v>1</v>
      </c>
      <c r="DV52" s="172">
        <f t="shared" si="42"/>
        <v>1</v>
      </c>
      <c r="DW52" s="172">
        <f t="shared" si="42"/>
        <v>1</v>
      </c>
      <c r="DX52" s="172">
        <f t="shared" si="42"/>
        <v>1</v>
      </c>
      <c r="DY52" s="172">
        <f t="shared" si="42"/>
        <v>1</v>
      </c>
      <c r="DZ52" s="172">
        <f t="shared" si="42"/>
        <v>1</v>
      </c>
      <c r="EA52" s="172">
        <f t="shared" si="42"/>
        <v>1</v>
      </c>
      <c r="EB52" s="172">
        <f t="shared" si="42"/>
        <v>1</v>
      </c>
      <c r="EC52" s="172">
        <f t="shared" si="42"/>
        <v>1</v>
      </c>
      <c r="ED52" s="172">
        <f t="shared" si="42"/>
        <v>1</v>
      </c>
      <c r="EE52" s="172">
        <f t="shared" si="42"/>
        <v>1</v>
      </c>
      <c r="EF52" s="172">
        <f t="shared" si="42"/>
        <v>1</v>
      </c>
      <c r="EG52" s="172">
        <f t="shared" si="7"/>
        <v>0</v>
      </c>
    </row>
    <row r="53" spans="20:137" x14ac:dyDescent="0.25">
      <c r="T53" s="5"/>
      <c r="U53" s="13"/>
      <c r="V53" s="5"/>
      <c r="W53" s="5" t="str">
        <f t="shared" si="2"/>
        <v/>
      </c>
      <c r="X53" s="5"/>
      <c r="Y53" s="5"/>
      <c r="Z53" s="5"/>
      <c r="CB53" s="172">
        <f t="shared" si="46"/>
        <v>1</v>
      </c>
      <c r="CC53" s="172">
        <f t="shared" si="46"/>
        <v>1</v>
      </c>
      <c r="CD53" s="172">
        <f t="shared" si="46"/>
        <v>1</v>
      </c>
      <c r="CE53" s="172">
        <f t="shared" si="46"/>
        <v>1</v>
      </c>
      <c r="CF53" s="172">
        <f t="shared" si="46"/>
        <v>1</v>
      </c>
      <c r="CG53" s="172">
        <f t="shared" si="46"/>
        <v>1</v>
      </c>
      <c r="CH53" s="172">
        <f t="shared" si="46"/>
        <v>1</v>
      </c>
      <c r="CI53" s="172">
        <f t="shared" si="46"/>
        <v>1</v>
      </c>
      <c r="CJ53" s="172">
        <f t="shared" si="46"/>
        <v>1</v>
      </c>
      <c r="CK53" s="172">
        <f t="shared" si="46"/>
        <v>1</v>
      </c>
      <c r="CL53" s="172">
        <f t="shared" si="46"/>
        <v>1</v>
      </c>
      <c r="CM53" s="172">
        <f t="shared" si="46"/>
        <v>1</v>
      </c>
      <c r="CN53" s="172">
        <f t="shared" si="46"/>
        <v>1</v>
      </c>
      <c r="CO53" s="172">
        <f t="shared" si="46"/>
        <v>1</v>
      </c>
      <c r="CP53" s="172">
        <f t="shared" si="46"/>
        <v>1</v>
      </c>
      <c r="CQ53" s="172">
        <f t="shared" si="43"/>
        <v>1</v>
      </c>
      <c r="CR53" s="172">
        <f t="shared" si="43"/>
        <v>1</v>
      </c>
      <c r="CS53" s="172">
        <f t="shared" si="43"/>
        <v>1</v>
      </c>
      <c r="CT53" s="172">
        <f t="shared" si="43"/>
        <v>1</v>
      </c>
      <c r="CU53" s="172">
        <f t="shared" si="43"/>
        <v>1</v>
      </c>
      <c r="DA53" s="172">
        <v>4</v>
      </c>
      <c r="DB53" s="32" t="str">
        <f t="shared" si="47"/>
        <v xml:space="preserve"> </v>
      </c>
      <c r="DD53" s="172">
        <f t="shared" si="15"/>
        <v>1</v>
      </c>
      <c r="DE53" s="172">
        <v>51</v>
      </c>
      <c r="DL53" s="172">
        <f t="shared" si="10"/>
        <v>0</v>
      </c>
      <c r="DM53" s="172">
        <f t="shared" si="11"/>
        <v>1</v>
      </c>
      <c r="DN53" s="172">
        <f t="shared" si="12"/>
        <v>1</v>
      </c>
      <c r="DO53" s="172">
        <f t="shared" si="48"/>
        <v>1</v>
      </c>
      <c r="DP53" s="172">
        <f t="shared" si="48"/>
        <v>1</v>
      </c>
      <c r="DQ53" s="172">
        <f t="shared" si="48"/>
        <v>1</v>
      </c>
      <c r="DR53" s="172">
        <f t="shared" si="48"/>
        <v>1</v>
      </c>
      <c r="DS53" s="172">
        <f t="shared" si="48"/>
        <v>1</v>
      </c>
      <c r="DT53" s="172">
        <f t="shared" si="48"/>
        <v>1</v>
      </c>
      <c r="DU53" s="172">
        <f t="shared" si="48"/>
        <v>1</v>
      </c>
      <c r="DV53" s="172">
        <f t="shared" ref="DV53:EF68" si="49">IF(OR($CX52=0,ISERROR(SEARCH(DV$1,$CX52))),DV52,DV52+1)</f>
        <v>1</v>
      </c>
      <c r="DW53" s="172">
        <f t="shared" si="49"/>
        <v>1</v>
      </c>
      <c r="DX53" s="172">
        <f t="shared" si="49"/>
        <v>1</v>
      </c>
      <c r="DY53" s="172">
        <f t="shared" si="49"/>
        <v>1</v>
      </c>
      <c r="DZ53" s="172">
        <f t="shared" si="49"/>
        <v>1</v>
      </c>
      <c r="EA53" s="172">
        <f t="shared" si="49"/>
        <v>1</v>
      </c>
      <c r="EB53" s="172">
        <f t="shared" si="49"/>
        <v>1</v>
      </c>
      <c r="EC53" s="172">
        <f t="shared" si="49"/>
        <v>1</v>
      </c>
      <c r="ED53" s="172">
        <f t="shared" si="49"/>
        <v>1</v>
      </c>
      <c r="EE53" s="172">
        <f t="shared" si="49"/>
        <v>1</v>
      </c>
      <c r="EF53" s="172">
        <f t="shared" si="49"/>
        <v>1</v>
      </c>
      <c r="EG53" s="172">
        <f t="shared" si="7"/>
        <v>0</v>
      </c>
    </row>
    <row r="54" spans="20:137" x14ac:dyDescent="0.25">
      <c r="T54" s="5"/>
      <c r="U54" s="13"/>
      <c r="V54" s="5"/>
      <c r="W54" s="5" t="str">
        <f t="shared" si="2"/>
        <v/>
      </c>
      <c r="X54" s="5"/>
      <c r="Y54" s="5"/>
      <c r="Z54" s="5"/>
      <c r="CB54" s="172">
        <f t="shared" si="46"/>
        <v>1</v>
      </c>
      <c r="CC54" s="172">
        <f t="shared" si="46"/>
        <v>1</v>
      </c>
      <c r="CD54" s="172">
        <f t="shared" si="46"/>
        <v>1</v>
      </c>
      <c r="CE54" s="172">
        <f t="shared" si="46"/>
        <v>1</v>
      </c>
      <c r="CF54" s="172">
        <f t="shared" si="46"/>
        <v>1</v>
      </c>
      <c r="CG54" s="172">
        <f t="shared" si="46"/>
        <v>1</v>
      </c>
      <c r="CH54" s="172">
        <f t="shared" si="46"/>
        <v>1</v>
      </c>
      <c r="CI54" s="172">
        <f t="shared" si="46"/>
        <v>1</v>
      </c>
      <c r="CJ54" s="172">
        <f t="shared" si="46"/>
        <v>1</v>
      </c>
      <c r="CK54" s="172">
        <f t="shared" si="46"/>
        <v>1</v>
      </c>
      <c r="CL54" s="172">
        <f t="shared" si="46"/>
        <v>1</v>
      </c>
      <c r="CM54" s="172">
        <f t="shared" si="46"/>
        <v>1</v>
      </c>
      <c r="CN54" s="172">
        <f t="shared" si="46"/>
        <v>1</v>
      </c>
      <c r="CO54" s="172">
        <f t="shared" si="46"/>
        <v>1</v>
      </c>
      <c r="CP54" s="172">
        <f t="shared" si="46"/>
        <v>1</v>
      </c>
      <c r="CQ54" s="172">
        <f t="shared" si="43"/>
        <v>1</v>
      </c>
      <c r="CR54" s="172">
        <f t="shared" si="43"/>
        <v>1</v>
      </c>
      <c r="CS54" s="172">
        <f t="shared" si="43"/>
        <v>1</v>
      </c>
      <c r="CT54" s="172">
        <f t="shared" si="43"/>
        <v>1</v>
      </c>
      <c r="CU54" s="172">
        <f t="shared" si="43"/>
        <v>1</v>
      </c>
      <c r="DA54" s="172">
        <v>5</v>
      </c>
      <c r="DB54" s="32" t="str">
        <f t="shared" si="47"/>
        <v xml:space="preserve"> </v>
      </c>
      <c r="DD54" s="172">
        <f t="shared" si="15"/>
        <v>1</v>
      </c>
      <c r="DE54" s="172">
        <v>52</v>
      </c>
      <c r="DL54" s="172">
        <f t="shared" si="10"/>
        <v>0</v>
      </c>
      <c r="DM54" s="172">
        <f t="shared" si="11"/>
        <v>1</v>
      </c>
      <c r="DN54" s="172">
        <f t="shared" si="12"/>
        <v>1</v>
      </c>
      <c r="DO54" s="172">
        <f t="shared" si="48"/>
        <v>1</v>
      </c>
      <c r="DP54" s="172">
        <f t="shared" si="48"/>
        <v>1</v>
      </c>
      <c r="DQ54" s="172">
        <f t="shared" si="48"/>
        <v>1</v>
      </c>
      <c r="DR54" s="172">
        <f t="shared" si="48"/>
        <v>1</v>
      </c>
      <c r="DS54" s="172">
        <f t="shared" si="48"/>
        <v>1</v>
      </c>
      <c r="DT54" s="172">
        <f t="shared" si="48"/>
        <v>1</v>
      </c>
      <c r="DU54" s="172">
        <f t="shared" si="48"/>
        <v>1</v>
      </c>
      <c r="DV54" s="172">
        <f t="shared" si="49"/>
        <v>1</v>
      </c>
      <c r="DW54" s="172">
        <f t="shared" si="49"/>
        <v>1</v>
      </c>
      <c r="DX54" s="172">
        <f t="shared" si="49"/>
        <v>1</v>
      </c>
      <c r="DY54" s="172">
        <f t="shared" si="49"/>
        <v>1</v>
      </c>
      <c r="DZ54" s="172">
        <f t="shared" si="49"/>
        <v>1</v>
      </c>
      <c r="EA54" s="172">
        <f t="shared" si="49"/>
        <v>1</v>
      </c>
      <c r="EB54" s="172">
        <f t="shared" si="49"/>
        <v>1</v>
      </c>
      <c r="EC54" s="172">
        <f t="shared" si="49"/>
        <v>1</v>
      </c>
      <c r="ED54" s="172">
        <f t="shared" si="49"/>
        <v>1</v>
      </c>
      <c r="EE54" s="172">
        <f t="shared" si="49"/>
        <v>1</v>
      </c>
      <c r="EF54" s="172">
        <f t="shared" si="49"/>
        <v>1</v>
      </c>
      <c r="EG54" s="172">
        <f t="shared" si="7"/>
        <v>0</v>
      </c>
    </row>
    <row r="55" spans="20:137" x14ac:dyDescent="0.25">
      <c r="T55" s="5"/>
      <c r="U55" s="13"/>
      <c r="V55" s="5"/>
      <c r="W55" s="5" t="str">
        <f t="shared" si="2"/>
        <v/>
      </c>
      <c r="X55" s="5"/>
      <c r="Y55" s="5"/>
      <c r="Z55" s="5"/>
      <c r="CB55" s="172">
        <f t="shared" si="46"/>
        <v>1</v>
      </c>
      <c r="CC55" s="172">
        <f t="shared" si="46"/>
        <v>1</v>
      </c>
      <c r="CD55" s="172">
        <f t="shared" si="46"/>
        <v>1</v>
      </c>
      <c r="CE55" s="172">
        <f t="shared" si="46"/>
        <v>1</v>
      </c>
      <c r="CF55" s="172">
        <f t="shared" si="46"/>
        <v>1</v>
      </c>
      <c r="CG55" s="172">
        <f t="shared" si="46"/>
        <v>1</v>
      </c>
      <c r="CH55" s="172">
        <f t="shared" si="46"/>
        <v>1</v>
      </c>
      <c r="CI55" s="172">
        <f t="shared" si="46"/>
        <v>1</v>
      </c>
      <c r="CJ55" s="172">
        <f t="shared" si="46"/>
        <v>1</v>
      </c>
      <c r="CK55" s="172">
        <f t="shared" si="46"/>
        <v>1</v>
      </c>
      <c r="CL55" s="172">
        <f t="shared" si="46"/>
        <v>1</v>
      </c>
      <c r="CM55" s="172">
        <f t="shared" si="46"/>
        <v>1</v>
      </c>
      <c r="CN55" s="172">
        <f t="shared" si="46"/>
        <v>1</v>
      </c>
      <c r="CO55" s="172">
        <f t="shared" si="46"/>
        <v>1</v>
      </c>
      <c r="CP55" s="172">
        <f t="shared" si="46"/>
        <v>1</v>
      </c>
      <c r="CQ55" s="172">
        <f t="shared" si="43"/>
        <v>1</v>
      </c>
      <c r="CR55" s="172">
        <f t="shared" si="43"/>
        <v>1</v>
      </c>
      <c r="CS55" s="172">
        <f t="shared" si="43"/>
        <v>1</v>
      </c>
      <c r="CT55" s="172">
        <f t="shared" si="43"/>
        <v>1</v>
      </c>
      <c r="CU55" s="172">
        <f t="shared" si="43"/>
        <v>1</v>
      </c>
      <c r="DA55" s="172">
        <v>6</v>
      </c>
      <c r="DB55" s="32" t="str">
        <f t="shared" si="47"/>
        <v xml:space="preserve"> </v>
      </c>
      <c r="DD55" s="172">
        <f t="shared" si="15"/>
        <v>1</v>
      </c>
      <c r="DE55" s="172">
        <v>53</v>
      </c>
      <c r="DL55" s="172">
        <f t="shared" si="10"/>
        <v>0</v>
      </c>
      <c r="DM55" s="172">
        <f t="shared" si="11"/>
        <v>1</v>
      </c>
      <c r="DN55" s="172">
        <f t="shared" si="12"/>
        <v>1</v>
      </c>
      <c r="DO55" s="172">
        <f t="shared" si="48"/>
        <v>1</v>
      </c>
      <c r="DP55" s="172">
        <f t="shared" si="48"/>
        <v>1</v>
      </c>
      <c r="DQ55" s="172">
        <f t="shared" si="48"/>
        <v>1</v>
      </c>
      <c r="DR55" s="172">
        <f t="shared" si="48"/>
        <v>1</v>
      </c>
      <c r="DS55" s="172">
        <f t="shared" si="48"/>
        <v>1</v>
      </c>
      <c r="DT55" s="172">
        <f t="shared" si="48"/>
        <v>1</v>
      </c>
      <c r="DU55" s="172">
        <f t="shared" si="48"/>
        <v>1</v>
      </c>
      <c r="DV55" s="172">
        <f t="shared" si="49"/>
        <v>1</v>
      </c>
      <c r="DW55" s="172">
        <f t="shared" si="49"/>
        <v>1</v>
      </c>
      <c r="DX55" s="172">
        <f t="shared" si="49"/>
        <v>1</v>
      </c>
      <c r="DY55" s="172">
        <f t="shared" si="49"/>
        <v>1</v>
      </c>
      <c r="DZ55" s="172">
        <f t="shared" si="49"/>
        <v>1</v>
      </c>
      <c r="EA55" s="172">
        <f t="shared" si="49"/>
        <v>1</v>
      </c>
      <c r="EB55" s="172">
        <f t="shared" si="49"/>
        <v>1</v>
      </c>
      <c r="EC55" s="172">
        <f t="shared" si="49"/>
        <v>1</v>
      </c>
      <c r="ED55" s="172">
        <f t="shared" si="49"/>
        <v>1</v>
      </c>
      <c r="EE55" s="172">
        <f t="shared" si="49"/>
        <v>1</v>
      </c>
      <c r="EF55" s="172">
        <f t="shared" si="49"/>
        <v>1</v>
      </c>
      <c r="EG55" s="172">
        <f t="shared" si="7"/>
        <v>0</v>
      </c>
    </row>
    <row r="56" spans="20:137" x14ac:dyDescent="0.25">
      <c r="T56" s="5"/>
      <c r="U56" s="13"/>
      <c r="V56" s="5"/>
      <c r="W56" s="5" t="str">
        <f t="shared" si="2"/>
        <v/>
      </c>
      <c r="X56" s="5"/>
      <c r="Y56" s="5"/>
      <c r="Z56" s="5"/>
      <c r="CB56" s="172">
        <f t="shared" si="46"/>
        <v>1</v>
      </c>
      <c r="CC56" s="172">
        <f t="shared" si="46"/>
        <v>1</v>
      </c>
      <c r="CD56" s="172">
        <f t="shared" si="46"/>
        <v>1</v>
      </c>
      <c r="CE56" s="172">
        <f t="shared" si="46"/>
        <v>1</v>
      </c>
      <c r="CF56" s="172">
        <f t="shared" si="46"/>
        <v>1</v>
      </c>
      <c r="CG56" s="172">
        <f t="shared" si="46"/>
        <v>1</v>
      </c>
      <c r="CH56" s="172">
        <f t="shared" si="46"/>
        <v>1</v>
      </c>
      <c r="CI56" s="172">
        <f t="shared" si="46"/>
        <v>1</v>
      </c>
      <c r="CJ56" s="172">
        <f t="shared" si="46"/>
        <v>1</v>
      </c>
      <c r="CK56" s="172">
        <f t="shared" si="46"/>
        <v>1</v>
      </c>
      <c r="CL56" s="172">
        <f t="shared" si="46"/>
        <v>1</v>
      </c>
      <c r="CM56" s="172">
        <f t="shared" si="46"/>
        <v>1</v>
      </c>
      <c r="CN56" s="172">
        <f t="shared" si="46"/>
        <v>1</v>
      </c>
      <c r="CO56" s="172">
        <f t="shared" si="46"/>
        <v>1</v>
      </c>
      <c r="CP56" s="172">
        <f t="shared" si="46"/>
        <v>1</v>
      </c>
      <c r="CQ56" s="172">
        <f t="shared" si="43"/>
        <v>1</v>
      </c>
      <c r="CR56" s="172">
        <f t="shared" si="43"/>
        <v>1</v>
      </c>
      <c r="CS56" s="172">
        <f t="shared" si="43"/>
        <v>1</v>
      </c>
      <c r="CT56" s="172">
        <f t="shared" si="43"/>
        <v>1</v>
      </c>
      <c r="CU56" s="172">
        <f t="shared" si="43"/>
        <v>1</v>
      </c>
      <c r="DA56" s="172">
        <v>7</v>
      </c>
      <c r="DB56" s="32" t="str">
        <f t="shared" si="47"/>
        <v xml:space="preserve"> </v>
      </c>
      <c r="DD56" s="172">
        <f t="shared" si="15"/>
        <v>1</v>
      </c>
      <c r="DE56" s="172">
        <v>54</v>
      </c>
      <c r="DL56" s="172">
        <f t="shared" si="10"/>
        <v>0</v>
      </c>
      <c r="DM56" s="172">
        <f t="shared" si="11"/>
        <v>1</v>
      </c>
      <c r="DN56" s="172">
        <f t="shared" si="12"/>
        <v>1</v>
      </c>
      <c r="DO56" s="172">
        <f t="shared" si="48"/>
        <v>1</v>
      </c>
      <c r="DP56" s="172">
        <f t="shared" si="48"/>
        <v>1</v>
      </c>
      <c r="DQ56" s="172">
        <f t="shared" si="48"/>
        <v>1</v>
      </c>
      <c r="DR56" s="172">
        <f t="shared" si="48"/>
        <v>1</v>
      </c>
      <c r="DS56" s="172">
        <f t="shared" si="48"/>
        <v>1</v>
      </c>
      <c r="DT56" s="172">
        <f t="shared" si="48"/>
        <v>1</v>
      </c>
      <c r="DU56" s="172">
        <f t="shared" si="48"/>
        <v>1</v>
      </c>
      <c r="DV56" s="172">
        <f t="shared" si="49"/>
        <v>1</v>
      </c>
      <c r="DW56" s="172">
        <f t="shared" si="49"/>
        <v>1</v>
      </c>
      <c r="DX56" s="172">
        <f t="shared" si="49"/>
        <v>1</v>
      </c>
      <c r="DY56" s="172">
        <f t="shared" si="49"/>
        <v>1</v>
      </c>
      <c r="DZ56" s="172">
        <f t="shared" si="49"/>
        <v>1</v>
      </c>
      <c r="EA56" s="172">
        <f t="shared" si="49"/>
        <v>1</v>
      </c>
      <c r="EB56" s="172">
        <f t="shared" si="49"/>
        <v>1</v>
      </c>
      <c r="EC56" s="172">
        <f t="shared" si="49"/>
        <v>1</v>
      </c>
      <c r="ED56" s="172">
        <f t="shared" si="49"/>
        <v>1</v>
      </c>
      <c r="EE56" s="172">
        <f t="shared" si="49"/>
        <v>1</v>
      </c>
      <c r="EF56" s="172">
        <f t="shared" si="49"/>
        <v>1</v>
      </c>
      <c r="EG56" s="172">
        <f t="shared" si="7"/>
        <v>0</v>
      </c>
    </row>
    <row r="57" spans="20:137" x14ac:dyDescent="0.25">
      <c r="T57" s="5"/>
      <c r="U57" s="13"/>
      <c r="V57" s="5"/>
      <c r="W57" s="5" t="str">
        <f t="shared" si="2"/>
        <v/>
      </c>
      <c r="X57" s="5"/>
      <c r="Y57" s="5"/>
      <c r="Z57" s="5"/>
      <c r="CB57" s="172">
        <f t="shared" si="46"/>
        <v>1</v>
      </c>
      <c r="CC57" s="172">
        <f t="shared" si="46"/>
        <v>1</v>
      </c>
      <c r="CD57" s="172">
        <f t="shared" si="46"/>
        <v>1</v>
      </c>
      <c r="CE57" s="172">
        <f t="shared" si="46"/>
        <v>1</v>
      </c>
      <c r="CF57" s="172">
        <f t="shared" si="46"/>
        <v>1</v>
      </c>
      <c r="CG57" s="172">
        <f t="shared" si="46"/>
        <v>1</v>
      </c>
      <c r="CH57" s="172">
        <f t="shared" si="46"/>
        <v>1</v>
      </c>
      <c r="CI57" s="172">
        <f t="shared" si="46"/>
        <v>1</v>
      </c>
      <c r="CJ57" s="172">
        <f t="shared" si="46"/>
        <v>1</v>
      </c>
      <c r="CK57" s="172">
        <f t="shared" si="46"/>
        <v>1</v>
      </c>
      <c r="CL57" s="172">
        <f t="shared" si="46"/>
        <v>1</v>
      </c>
      <c r="CM57" s="172">
        <f t="shared" si="46"/>
        <v>1</v>
      </c>
      <c r="CN57" s="172">
        <f t="shared" si="46"/>
        <v>1</v>
      </c>
      <c r="CO57" s="172">
        <f t="shared" si="46"/>
        <v>1</v>
      </c>
      <c r="CP57" s="172">
        <f t="shared" si="46"/>
        <v>1</v>
      </c>
      <c r="CQ57" s="172">
        <f t="shared" si="43"/>
        <v>1</v>
      </c>
      <c r="CR57" s="172">
        <f t="shared" si="43"/>
        <v>1</v>
      </c>
      <c r="CS57" s="172">
        <f t="shared" si="43"/>
        <v>1</v>
      </c>
      <c r="CT57" s="172">
        <f t="shared" si="43"/>
        <v>1</v>
      </c>
      <c r="CU57" s="172">
        <f t="shared" si="43"/>
        <v>1</v>
      </c>
      <c r="DA57" s="172">
        <v>8</v>
      </c>
      <c r="DB57" s="32" t="str">
        <f t="shared" si="47"/>
        <v xml:space="preserve"> </v>
      </c>
      <c r="DD57" s="172">
        <f t="shared" si="15"/>
        <v>1</v>
      </c>
      <c r="DE57" s="172">
        <v>55</v>
      </c>
      <c r="DL57" s="172">
        <f t="shared" si="10"/>
        <v>0</v>
      </c>
      <c r="DM57" s="172">
        <f t="shared" si="11"/>
        <v>1</v>
      </c>
      <c r="DN57" s="172">
        <f t="shared" si="12"/>
        <v>1</v>
      </c>
      <c r="DO57" s="172">
        <f t="shared" si="48"/>
        <v>1</v>
      </c>
      <c r="DP57" s="172">
        <f t="shared" si="48"/>
        <v>1</v>
      </c>
      <c r="DQ57" s="172">
        <f t="shared" si="48"/>
        <v>1</v>
      </c>
      <c r="DR57" s="172">
        <f t="shared" si="48"/>
        <v>1</v>
      </c>
      <c r="DS57" s="172">
        <f t="shared" si="48"/>
        <v>1</v>
      </c>
      <c r="DT57" s="172">
        <f t="shared" si="48"/>
        <v>1</v>
      </c>
      <c r="DU57" s="172">
        <f t="shared" si="48"/>
        <v>1</v>
      </c>
      <c r="DV57" s="172">
        <f t="shared" si="49"/>
        <v>1</v>
      </c>
      <c r="DW57" s="172">
        <f t="shared" si="49"/>
        <v>1</v>
      </c>
      <c r="DX57" s="172">
        <f t="shared" si="49"/>
        <v>1</v>
      </c>
      <c r="DY57" s="172">
        <f t="shared" si="49"/>
        <v>1</v>
      </c>
      <c r="DZ57" s="172">
        <f t="shared" si="49"/>
        <v>1</v>
      </c>
      <c r="EA57" s="172">
        <f t="shared" si="49"/>
        <v>1</v>
      </c>
      <c r="EB57" s="172">
        <f t="shared" si="49"/>
        <v>1</v>
      </c>
      <c r="EC57" s="172">
        <f t="shared" si="49"/>
        <v>1</v>
      </c>
      <c r="ED57" s="172">
        <f t="shared" si="49"/>
        <v>1</v>
      </c>
      <c r="EE57" s="172">
        <f t="shared" si="49"/>
        <v>1</v>
      </c>
      <c r="EF57" s="172">
        <f t="shared" si="49"/>
        <v>1</v>
      </c>
      <c r="EG57" s="172">
        <f t="shared" si="7"/>
        <v>0</v>
      </c>
    </row>
    <row r="58" spans="20:137" x14ac:dyDescent="0.25">
      <c r="T58" s="5"/>
      <c r="U58" s="13"/>
      <c r="V58" s="5"/>
      <c r="W58" s="5" t="str">
        <f t="shared" si="2"/>
        <v/>
      </c>
      <c r="X58" s="5"/>
      <c r="Y58" s="5"/>
      <c r="Z58" s="5"/>
      <c r="CB58" s="172">
        <f t="shared" si="46"/>
        <v>1</v>
      </c>
      <c r="CC58" s="172">
        <f t="shared" si="46"/>
        <v>1</v>
      </c>
      <c r="CD58" s="172">
        <f t="shared" si="46"/>
        <v>1</v>
      </c>
      <c r="CE58" s="172">
        <f t="shared" si="46"/>
        <v>1</v>
      </c>
      <c r="CF58" s="172">
        <f t="shared" si="46"/>
        <v>1</v>
      </c>
      <c r="CG58" s="172">
        <f t="shared" si="46"/>
        <v>1</v>
      </c>
      <c r="CH58" s="172">
        <f t="shared" si="46"/>
        <v>1</v>
      </c>
      <c r="CI58" s="172">
        <f t="shared" si="46"/>
        <v>1</v>
      </c>
      <c r="CJ58" s="172">
        <f t="shared" si="46"/>
        <v>1</v>
      </c>
      <c r="CK58" s="172">
        <f t="shared" si="46"/>
        <v>1</v>
      </c>
      <c r="CL58" s="172">
        <f t="shared" si="46"/>
        <v>1</v>
      </c>
      <c r="CM58" s="172">
        <f t="shared" si="46"/>
        <v>1</v>
      </c>
      <c r="CN58" s="172">
        <f t="shared" si="46"/>
        <v>1</v>
      </c>
      <c r="CO58" s="172">
        <f t="shared" si="46"/>
        <v>1</v>
      </c>
      <c r="CP58" s="172">
        <f t="shared" si="46"/>
        <v>1</v>
      </c>
      <c r="CQ58" s="172">
        <f t="shared" si="43"/>
        <v>1</v>
      </c>
      <c r="CR58" s="172">
        <f t="shared" si="43"/>
        <v>1</v>
      </c>
      <c r="CS58" s="172">
        <f t="shared" si="43"/>
        <v>1</v>
      </c>
      <c r="CT58" s="172">
        <f t="shared" si="43"/>
        <v>1</v>
      </c>
      <c r="CU58" s="172">
        <f t="shared" si="43"/>
        <v>1</v>
      </c>
      <c r="DA58" s="172">
        <v>9</v>
      </c>
      <c r="DB58" s="32" t="str">
        <f t="shared" si="47"/>
        <v xml:space="preserve"> </v>
      </c>
      <c r="DD58" s="172">
        <f t="shared" si="15"/>
        <v>1</v>
      </c>
      <c r="DE58" s="172">
        <v>56</v>
      </c>
      <c r="DL58" s="172">
        <f t="shared" si="10"/>
        <v>0</v>
      </c>
      <c r="DM58" s="172">
        <f t="shared" si="11"/>
        <v>1</v>
      </c>
      <c r="DN58" s="172">
        <f t="shared" si="12"/>
        <v>1</v>
      </c>
      <c r="DO58" s="172">
        <f t="shared" si="48"/>
        <v>1</v>
      </c>
      <c r="DP58" s="172">
        <f t="shared" si="48"/>
        <v>1</v>
      </c>
      <c r="DQ58" s="172">
        <f t="shared" si="48"/>
        <v>1</v>
      </c>
      <c r="DR58" s="172">
        <f t="shared" si="48"/>
        <v>1</v>
      </c>
      <c r="DS58" s="172">
        <f t="shared" si="48"/>
        <v>1</v>
      </c>
      <c r="DT58" s="172">
        <f t="shared" si="48"/>
        <v>1</v>
      </c>
      <c r="DU58" s="172">
        <f t="shared" si="48"/>
        <v>1</v>
      </c>
      <c r="DV58" s="172">
        <f t="shared" si="49"/>
        <v>1</v>
      </c>
      <c r="DW58" s="172">
        <f t="shared" si="49"/>
        <v>1</v>
      </c>
      <c r="DX58" s="172">
        <f t="shared" si="49"/>
        <v>1</v>
      </c>
      <c r="DY58" s="172">
        <f t="shared" si="49"/>
        <v>1</v>
      </c>
      <c r="DZ58" s="172">
        <f t="shared" si="49"/>
        <v>1</v>
      </c>
      <c r="EA58" s="172">
        <f t="shared" si="49"/>
        <v>1</v>
      </c>
      <c r="EB58" s="172">
        <f t="shared" si="49"/>
        <v>1</v>
      </c>
      <c r="EC58" s="172">
        <f t="shared" si="49"/>
        <v>1</v>
      </c>
      <c r="ED58" s="172">
        <f t="shared" si="49"/>
        <v>1</v>
      </c>
      <c r="EE58" s="172">
        <f t="shared" si="49"/>
        <v>1</v>
      </c>
      <c r="EF58" s="172">
        <f t="shared" si="49"/>
        <v>1</v>
      </c>
      <c r="EG58" s="172">
        <f t="shared" si="7"/>
        <v>0</v>
      </c>
    </row>
    <row r="59" spans="20:137" x14ac:dyDescent="0.25">
      <c r="T59" s="5"/>
      <c r="U59" s="13"/>
      <c r="V59" s="5"/>
      <c r="W59" s="5" t="str">
        <f t="shared" si="2"/>
        <v/>
      </c>
      <c r="X59" s="5"/>
      <c r="Y59" s="5"/>
      <c r="Z59" s="5"/>
      <c r="CB59" s="172">
        <f t="shared" si="46"/>
        <v>1</v>
      </c>
      <c r="CC59" s="172">
        <f t="shared" si="46"/>
        <v>1</v>
      </c>
      <c r="CD59" s="172">
        <f t="shared" si="46"/>
        <v>1</v>
      </c>
      <c r="CE59" s="172">
        <f t="shared" si="46"/>
        <v>1</v>
      </c>
      <c r="CF59" s="172">
        <f t="shared" si="46"/>
        <v>1</v>
      </c>
      <c r="CG59" s="172">
        <f t="shared" si="46"/>
        <v>1</v>
      </c>
      <c r="CH59" s="172">
        <f t="shared" si="46"/>
        <v>1</v>
      </c>
      <c r="CI59" s="172">
        <f t="shared" si="46"/>
        <v>1</v>
      </c>
      <c r="CJ59" s="172">
        <f t="shared" si="46"/>
        <v>1</v>
      </c>
      <c r="CK59" s="172">
        <f t="shared" si="46"/>
        <v>1</v>
      </c>
      <c r="CL59" s="172">
        <f t="shared" si="46"/>
        <v>1</v>
      </c>
      <c r="CM59" s="172">
        <f t="shared" si="46"/>
        <v>1</v>
      </c>
      <c r="CN59" s="172">
        <f t="shared" si="46"/>
        <v>1</v>
      </c>
      <c r="CO59" s="172">
        <f t="shared" si="46"/>
        <v>1</v>
      </c>
      <c r="CP59" s="172">
        <f t="shared" si="46"/>
        <v>1</v>
      </c>
      <c r="CQ59" s="172">
        <f t="shared" si="43"/>
        <v>1</v>
      </c>
      <c r="CR59" s="172">
        <f t="shared" si="43"/>
        <v>1</v>
      </c>
      <c r="CS59" s="172">
        <f t="shared" si="43"/>
        <v>1</v>
      </c>
      <c r="CT59" s="172">
        <f t="shared" si="43"/>
        <v>1</v>
      </c>
      <c r="CU59" s="172">
        <f t="shared" si="43"/>
        <v>1</v>
      </c>
      <c r="DA59" s="172">
        <v>10</v>
      </c>
      <c r="DB59" s="32" t="str">
        <f t="shared" si="47"/>
        <v xml:space="preserve"> </v>
      </c>
      <c r="DD59" s="172">
        <f t="shared" si="15"/>
        <v>1</v>
      </c>
      <c r="DE59" s="172">
        <v>57</v>
      </c>
      <c r="DL59" s="172">
        <f t="shared" si="10"/>
        <v>0</v>
      </c>
      <c r="DM59" s="172">
        <f t="shared" si="11"/>
        <v>1</v>
      </c>
      <c r="DN59" s="172">
        <f t="shared" si="12"/>
        <v>1</v>
      </c>
      <c r="DO59" s="172">
        <f t="shared" si="48"/>
        <v>1</v>
      </c>
      <c r="DP59" s="172">
        <f t="shared" si="48"/>
        <v>1</v>
      </c>
      <c r="DQ59" s="172">
        <f t="shared" si="48"/>
        <v>1</v>
      </c>
      <c r="DR59" s="172">
        <f t="shared" si="48"/>
        <v>1</v>
      </c>
      <c r="DS59" s="172">
        <f t="shared" si="48"/>
        <v>1</v>
      </c>
      <c r="DT59" s="172">
        <f t="shared" si="48"/>
        <v>1</v>
      </c>
      <c r="DU59" s="172">
        <f t="shared" si="48"/>
        <v>1</v>
      </c>
      <c r="DV59" s="172">
        <f t="shared" si="49"/>
        <v>1</v>
      </c>
      <c r="DW59" s="172">
        <f t="shared" si="49"/>
        <v>1</v>
      </c>
      <c r="DX59" s="172">
        <f t="shared" si="49"/>
        <v>1</v>
      </c>
      <c r="DY59" s="172">
        <f t="shared" si="49"/>
        <v>1</v>
      </c>
      <c r="DZ59" s="172">
        <f t="shared" si="49"/>
        <v>1</v>
      </c>
      <c r="EA59" s="172">
        <f t="shared" si="49"/>
        <v>1</v>
      </c>
      <c r="EB59" s="172">
        <f t="shared" si="49"/>
        <v>1</v>
      </c>
      <c r="EC59" s="172">
        <f t="shared" si="49"/>
        <v>1</v>
      </c>
      <c r="ED59" s="172">
        <f t="shared" si="49"/>
        <v>1</v>
      </c>
      <c r="EE59" s="172">
        <f t="shared" si="49"/>
        <v>1</v>
      </c>
      <c r="EF59" s="172">
        <f t="shared" si="49"/>
        <v>1</v>
      </c>
      <c r="EG59" s="172">
        <f t="shared" si="7"/>
        <v>0</v>
      </c>
    </row>
    <row r="60" spans="20:137" x14ac:dyDescent="0.25">
      <c r="T60" s="5"/>
      <c r="U60" s="13"/>
      <c r="V60" s="5"/>
      <c r="W60" s="5" t="str">
        <f t="shared" si="2"/>
        <v/>
      </c>
      <c r="X60" s="5"/>
      <c r="Y60" s="5"/>
      <c r="Z60" s="5"/>
      <c r="CB60" s="172">
        <f t="shared" si="46"/>
        <v>1</v>
      </c>
      <c r="CC60" s="172">
        <f t="shared" si="46"/>
        <v>1</v>
      </c>
      <c r="CD60" s="172">
        <f t="shared" si="46"/>
        <v>1</v>
      </c>
      <c r="CE60" s="172">
        <f t="shared" si="46"/>
        <v>1</v>
      </c>
      <c r="CF60" s="172">
        <f t="shared" si="46"/>
        <v>1</v>
      </c>
      <c r="CG60" s="172">
        <f t="shared" si="46"/>
        <v>1</v>
      </c>
      <c r="CH60" s="172">
        <f t="shared" si="46"/>
        <v>1</v>
      </c>
      <c r="CI60" s="172">
        <f t="shared" si="46"/>
        <v>1</v>
      </c>
      <c r="CJ60" s="172">
        <f t="shared" si="46"/>
        <v>1</v>
      </c>
      <c r="CK60" s="172">
        <f t="shared" si="46"/>
        <v>1</v>
      </c>
      <c r="CL60" s="172">
        <f t="shared" si="46"/>
        <v>1</v>
      </c>
      <c r="CM60" s="172">
        <f t="shared" si="46"/>
        <v>1</v>
      </c>
      <c r="CN60" s="172">
        <f t="shared" si="46"/>
        <v>1</v>
      </c>
      <c r="CO60" s="172">
        <f t="shared" si="46"/>
        <v>1</v>
      </c>
      <c r="CP60" s="172">
        <f t="shared" si="46"/>
        <v>1</v>
      </c>
      <c r="CQ60" s="172">
        <f t="shared" si="43"/>
        <v>1</v>
      </c>
      <c r="CR60" s="172">
        <f t="shared" si="43"/>
        <v>1</v>
      </c>
      <c r="CS60" s="172">
        <f t="shared" si="43"/>
        <v>1</v>
      </c>
      <c r="CT60" s="172">
        <f t="shared" si="43"/>
        <v>1</v>
      </c>
      <c r="CU60" s="172">
        <f t="shared" si="43"/>
        <v>1</v>
      </c>
      <c r="DA60" s="172">
        <v>11</v>
      </c>
      <c r="DB60" s="32" t="str">
        <f t="shared" si="47"/>
        <v xml:space="preserve"> </v>
      </c>
      <c r="DD60" s="172">
        <f t="shared" si="15"/>
        <v>1</v>
      </c>
      <c r="DE60" s="172">
        <v>58</v>
      </c>
      <c r="DL60" s="172">
        <f t="shared" si="10"/>
        <v>0</v>
      </c>
      <c r="DM60" s="172">
        <f t="shared" si="11"/>
        <v>1</v>
      </c>
      <c r="DN60" s="172">
        <f t="shared" si="12"/>
        <v>1</v>
      </c>
      <c r="DO60" s="172">
        <f t="shared" si="48"/>
        <v>1</v>
      </c>
      <c r="DP60" s="172">
        <f t="shared" si="48"/>
        <v>1</v>
      </c>
      <c r="DQ60" s="172">
        <f t="shared" si="48"/>
        <v>1</v>
      </c>
      <c r="DR60" s="172">
        <f t="shared" si="48"/>
        <v>1</v>
      </c>
      <c r="DS60" s="172">
        <f t="shared" si="48"/>
        <v>1</v>
      </c>
      <c r="DT60" s="172">
        <f t="shared" si="48"/>
        <v>1</v>
      </c>
      <c r="DU60" s="172">
        <f t="shared" si="48"/>
        <v>1</v>
      </c>
      <c r="DV60" s="172">
        <f t="shared" si="49"/>
        <v>1</v>
      </c>
      <c r="DW60" s="172">
        <f t="shared" si="49"/>
        <v>1</v>
      </c>
      <c r="DX60" s="172">
        <f t="shared" si="49"/>
        <v>1</v>
      </c>
      <c r="DY60" s="172">
        <f t="shared" si="49"/>
        <v>1</v>
      </c>
      <c r="DZ60" s="172">
        <f t="shared" si="49"/>
        <v>1</v>
      </c>
      <c r="EA60" s="172">
        <f t="shared" si="49"/>
        <v>1</v>
      </c>
      <c r="EB60" s="172">
        <f t="shared" si="49"/>
        <v>1</v>
      </c>
      <c r="EC60" s="172">
        <f t="shared" si="49"/>
        <v>1</v>
      </c>
      <c r="ED60" s="172">
        <f t="shared" si="49"/>
        <v>1</v>
      </c>
      <c r="EE60" s="172">
        <f t="shared" si="49"/>
        <v>1</v>
      </c>
      <c r="EF60" s="172">
        <f t="shared" si="49"/>
        <v>1</v>
      </c>
      <c r="EG60" s="172">
        <f t="shared" si="7"/>
        <v>0</v>
      </c>
    </row>
    <row r="61" spans="20:137" x14ac:dyDescent="0.25">
      <c r="T61" s="5"/>
      <c r="U61" s="13"/>
      <c r="V61" s="5"/>
      <c r="W61" s="5" t="str">
        <f t="shared" si="2"/>
        <v/>
      </c>
      <c r="X61" s="5"/>
      <c r="Y61" s="5"/>
      <c r="Z61" s="5"/>
      <c r="CB61" s="172">
        <f t="shared" si="46"/>
        <v>1</v>
      </c>
      <c r="CC61" s="172">
        <f t="shared" si="46"/>
        <v>1</v>
      </c>
      <c r="CD61" s="172">
        <f t="shared" si="46"/>
        <v>1</v>
      </c>
      <c r="CE61" s="172">
        <f t="shared" si="46"/>
        <v>1</v>
      </c>
      <c r="CF61" s="172">
        <f t="shared" si="46"/>
        <v>1</v>
      </c>
      <c r="CG61" s="172">
        <f t="shared" si="46"/>
        <v>1</v>
      </c>
      <c r="CH61" s="172">
        <f t="shared" si="46"/>
        <v>1</v>
      </c>
      <c r="CI61" s="172">
        <f t="shared" si="46"/>
        <v>1</v>
      </c>
      <c r="CJ61" s="172">
        <f t="shared" si="46"/>
        <v>1</v>
      </c>
      <c r="CK61" s="172">
        <f t="shared" si="46"/>
        <v>1</v>
      </c>
      <c r="CL61" s="172">
        <f t="shared" si="46"/>
        <v>1</v>
      </c>
      <c r="CM61" s="172">
        <f t="shared" si="46"/>
        <v>1</v>
      </c>
      <c r="CN61" s="172">
        <f t="shared" si="46"/>
        <v>1</v>
      </c>
      <c r="CO61" s="172">
        <f t="shared" si="46"/>
        <v>1</v>
      </c>
      <c r="CP61" s="172">
        <f t="shared" si="46"/>
        <v>1</v>
      </c>
      <c r="CQ61" s="172">
        <f t="shared" si="43"/>
        <v>1</v>
      </c>
      <c r="CR61" s="172">
        <f t="shared" si="43"/>
        <v>1</v>
      </c>
      <c r="CS61" s="172">
        <f t="shared" si="43"/>
        <v>1</v>
      </c>
      <c r="CT61" s="172">
        <f t="shared" si="43"/>
        <v>1</v>
      </c>
      <c r="CU61" s="172">
        <f t="shared" si="43"/>
        <v>1</v>
      </c>
      <c r="DA61" s="172">
        <v>12</v>
      </c>
      <c r="DB61" s="32" t="str">
        <f t="shared" si="47"/>
        <v xml:space="preserve"> </v>
      </c>
      <c r="DD61" s="172">
        <f t="shared" si="15"/>
        <v>1</v>
      </c>
      <c r="DE61" s="172">
        <v>59</v>
      </c>
      <c r="DL61" s="172">
        <f t="shared" si="10"/>
        <v>0</v>
      </c>
      <c r="DM61" s="172">
        <f t="shared" si="11"/>
        <v>1</v>
      </c>
      <c r="DN61" s="172">
        <f t="shared" si="12"/>
        <v>1</v>
      </c>
      <c r="DO61" s="172">
        <f t="shared" si="48"/>
        <v>1</v>
      </c>
      <c r="DP61" s="172">
        <f t="shared" si="48"/>
        <v>1</v>
      </c>
      <c r="DQ61" s="172">
        <f t="shared" si="48"/>
        <v>1</v>
      </c>
      <c r="DR61" s="172">
        <f t="shared" si="48"/>
        <v>1</v>
      </c>
      <c r="DS61" s="172">
        <f t="shared" si="48"/>
        <v>1</v>
      </c>
      <c r="DT61" s="172">
        <f t="shared" si="48"/>
        <v>1</v>
      </c>
      <c r="DU61" s="172">
        <f t="shared" si="48"/>
        <v>1</v>
      </c>
      <c r="DV61" s="172">
        <f t="shared" si="49"/>
        <v>1</v>
      </c>
      <c r="DW61" s="172">
        <f t="shared" si="49"/>
        <v>1</v>
      </c>
      <c r="DX61" s="172">
        <f t="shared" si="49"/>
        <v>1</v>
      </c>
      <c r="DY61" s="172">
        <f t="shared" si="49"/>
        <v>1</v>
      </c>
      <c r="DZ61" s="172">
        <f t="shared" si="49"/>
        <v>1</v>
      </c>
      <c r="EA61" s="172">
        <f t="shared" si="49"/>
        <v>1</v>
      </c>
      <c r="EB61" s="172">
        <f t="shared" si="49"/>
        <v>1</v>
      </c>
      <c r="EC61" s="172">
        <f t="shared" si="49"/>
        <v>1</v>
      </c>
      <c r="ED61" s="172">
        <f t="shared" si="49"/>
        <v>1</v>
      </c>
      <c r="EE61" s="172">
        <f t="shared" si="49"/>
        <v>1</v>
      </c>
      <c r="EF61" s="172">
        <f t="shared" si="49"/>
        <v>1</v>
      </c>
      <c r="EG61" s="172">
        <f t="shared" si="7"/>
        <v>0</v>
      </c>
    </row>
    <row r="62" spans="20:137" x14ac:dyDescent="0.25">
      <c r="T62" s="5"/>
      <c r="U62" s="13"/>
      <c r="V62" s="5"/>
      <c r="W62" s="5" t="str">
        <f t="shared" si="2"/>
        <v/>
      </c>
      <c r="X62" s="5"/>
      <c r="Y62" s="5"/>
      <c r="Z62" s="5"/>
      <c r="CB62" s="172">
        <f t="shared" si="46"/>
        <v>1</v>
      </c>
      <c r="CC62" s="172">
        <f t="shared" si="46"/>
        <v>1</v>
      </c>
      <c r="CD62" s="172">
        <f t="shared" si="46"/>
        <v>1</v>
      </c>
      <c r="CE62" s="172">
        <f t="shared" si="46"/>
        <v>1</v>
      </c>
      <c r="CF62" s="172">
        <f t="shared" si="46"/>
        <v>1</v>
      </c>
      <c r="CG62" s="172">
        <f t="shared" si="46"/>
        <v>1</v>
      </c>
      <c r="CH62" s="172">
        <f t="shared" si="46"/>
        <v>1</v>
      </c>
      <c r="CI62" s="172">
        <f t="shared" si="46"/>
        <v>1</v>
      </c>
      <c r="CJ62" s="172">
        <f t="shared" si="46"/>
        <v>1</v>
      </c>
      <c r="CK62" s="172">
        <f t="shared" si="46"/>
        <v>1</v>
      </c>
      <c r="CL62" s="172">
        <f t="shared" si="46"/>
        <v>1</v>
      </c>
      <c r="CM62" s="172">
        <f t="shared" si="46"/>
        <v>1</v>
      </c>
      <c r="CN62" s="172">
        <f t="shared" si="46"/>
        <v>1</v>
      </c>
      <c r="CO62" s="172">
        <f t="shared" si="46"/>
        <v>1</v>
      </c>
      <c r="CP62" s="172">
        <f t="shared" si="46"/>
        <v>1</v>
      </c>
      <c r="CQ62" s="172">
        <f t="shared" si="43"/>
        <v>1</v>
      </c>
      <c r="CR62" s="172">
        <f t="shared" si="43"/>
        <v>1</v>
      </c>
      <c r="CS62" s="172">
        <f t="shared" si="43"/>
        <v>1</v>
      </c>
      <c r="CT62" s="172">
        <f t="shared" si="43"/>
        <v>1</v>
      </c>
      <c r="CU62" s="172">
        <f t="shared" si="43"/>
        <v>1</v>
      </c>
      <c r="DB62" s="196" t="str">
        <f>IF(DB49="","","----")</f>
        <v/>
      </c>
      <c r="DD62" s="172">
        <f t="shared" si="15"/>
        <v>1</v>
      </c>
      <c r="DE62" s="172">
        <v>60</v>
      </c>
      <c r="DL62" s="172">
        <f t="shared" si="10"/>
        <v>0</v>
      </c>
      <c r="DM62" s="172">
        <f t="shared" si="11"/>
        <v>1</v>
      </c>
      <c r="DN62" s="172">
        <f t="shared" si="12"/>
        <v>1</v>
      </c>
      <c r="DO62" s="172">
        <f t="shared" si="48"/>
        <v>1</v>
      </c>
      <c r="DP62" s="172">
        <f t="shared" si="48"/>
        <v>1</v>
      </c>
      <c r="DQ62" s="172">
        <f t="shared" si="48"/>
        <v>1</v>
      </c>
      <c r="DR62" s="172">
        <f t="shared" si="48"/>
        <v>1</v>
      </c>
      <c r="DS62" s="172">
        <f t="shared" si="48"/>
        <v>1</v>
      </c>
      <c r="DT62" s="172">
        <f t="shared" si="48"/>
        <v>1</v>
      </c>
      <c r="DU62" s="172">
        <f t="shared" si="48"/>
        <v>1</v>
      </c>
      <c r="DV62" s="172">
        <f t="shared" si="49"/>
        <v>1</v>
      </c>
      <c r="DW62" s="172">
        <f t="shared" si="49"/>
        <v>1</v>
      </c>
      <c r="DX62" s="172">
        <f t="shared" si="49"/>
        <v>1</v>
      </c>
      <c r="DY62" s="172">
        <f t="shared" si="49"/>
        <v>1</v>
      </c>
      <c r="DZ62" s="172">
        <f t="shared" si="49"/>
        <v>1</v>
      </c>
      <c r="EA62" s="172">
        <f t="shared" si="49"/>
        <v>1</v>
      </c>
      <c r="EB62" s="172">
        <f t="shared" si="49"/>
        <v>1</v>
      </c>
      <c r="EC62" s="172">
        <f t="shared" si="49"/>
        <v>1</v>
      </c>
      <c r="ED62" s="172">
        <f t="shared" si="49"/>
        <v>1</v>
      </c>
      <c r="EE62" s="172">
        <f t="shared" si="49"/>
        <v>1</v>
      </c>
      <c r="EF62" s="172">
        <f t="shared" si="49"/>
        <v>1</v>
      </c>
      <c r="EG62" s="172">
        <f t="shared" si="7"/>
        <v>0</v>
      </c>
    </row>
    <row r="63" spans="20:137" x14ac:dyDescent="0.25">
      <c r="T63" s="5"/>
      <c r="U63" s="13"/>
      <c r="V63" s="5"/>
      <c r="W63" s="5" t="str">
        <f t="shared" si="2"/>
        <v/>
      </c>
      <c r="X63" s="5"/>
      <c r="Y63" s="5"/>
      <c r="Z63" s="5"/>
      <c r="CB63" s="172">
        <f t="shared" si="46"/>
        <v>1</v>
      </c>
      <c r="CC63" s="172">
        <f t="shared" si="46"/>
        <v>1</v>
      </c>
      <c r="CD63" s="172">
        <f t="shared" si="46"/>
        <v>1</v>
      </c>
      <c r="CE63" s="172">
        <f t="shared" si="46"/>
        <v>1</v>
      </c>
      <c r="CF63" s="172">
        <f t="shared" si="46"/>
        <v>1</v>
      </c>
      <c r="CG63" s="172">
        <f t="shared" si="46"/>
        <v>1</v>
      </c>
      <c r="CH63" s="172">
        <f t="shared" si="46"/>
        <v>1</v>
      </c>
      <c r="CI63" s="172">
        <f t="shared" si="46"/>
        <v>1</v>
      </c>
      <c r="CJ63" s="172">
        <f t="shared" si="46"/>
        <v>1</v>
      </c>
      <c r="CK63" s="172">
        <f t="shared" si="46"/>
        <v>1</v>
      </c>
      <c r="CL63" s="172">
        <f t="shared" si="46"/>
        <v>1</v>
      </c>
      <c r="CM63" s="172">
        <f t="shared" si="46"/>
        <v>1</v>
      </c>
      <c r="CN63" s="172">
        <f t="shared" si="46"/>
        <v>1</v>
      </c>
      <c r="CO63" s="172">
        <f t="shared" si="46"/>
        <v>1</v>
      </c>
      <c r="CP63" s="172">
        <f t="shared" si="46"/>
        <v>1</v>
      </c>
      <c r="CQ63" s="172">
        <f t="shared" si="43"/>
        <v>1</v>
      </c>
      <c r="CR63" s="172">
        <f t="shared" si="43"/>
        <v>1</v>
      </c>
      <c r="CS63" s="172">
        <f t="shared" si="43"/>
        <v>1</v>
      </c>
      <c r="CT63" s="172">
        <f t="shared" si="43"/>
        <v>1</v>
      </c>
      <c r="CU63" s="172">
        <f t="shared" si="43"/>
        <v>1</v>
      </c>
      <c r="DA63" s="172"/>
      <c r="DB63" s="32" t="str">
        <f>IF(DB64="","",CONCATENATE("Warband ",CZ64," ",DG63))</f>
        <v/>
      </c>
      <c r="DD63" s="172">
        <f t="shared" si="15"/>
        <v>1</v>
      </c>
      <c r="DE63" s="172">
        <v>61</v>
      </c>
      <c r="DG63" s="49" t="str">
        <f>CONCATENATE("   ",DH63,"/",DI63,IF(DH63&gt;DI63," !",""))</f>
        <v xml:space="preserve">   0/12</v>
      </c>
      <c r="DH63" s="172">
        <f t="shared" ref="DH63" si="50">INDEX($CB$1:$CU$1,CZ64)+DJ63</f>
        <v>0</v>
      </c>
      <c r="DI63" s="172">
        <f t="shared" ref="DI63" si="51">IF(OR(DB64=$CW$10,DB64=$CW$17),0,12)</f>
        <v>12</v>
      </c>
      <c r="DL63" s="172">
        <f t="shared" si="10"/>
        <v>0</v>
      </c>
      <c r="DM63" s="172">
        <f t="shared" si="11"/>
        <v>1</v>
      </c>
      <c r="DN63" s="172">
        <f t="shared" si="12"/>
        <v>1</v>
      </c>
      <c r="DO63" s="172">
        <f t="shared" si="48"/>
        <v>1</v>
      </c>
      <c r="DP63" s="172">
        <f t="shared" si="48"/>
        <v>1</v>
      </c>
      <c r="DQ63" s="172">
        <f t="shared" si="48"/>
        <v>1</v>
      </c>
      <c r="DR63" s="172">
        <f t="shared" si="48"/>
        <v>1</v>
      </c>
      <c r="DS63" s="172">
        <f t="shared" si="48"/>
        <v>1</v>
      </c>
      <c r="DT63" s="172">
        <f t="shared" si="48"/>
        <v>1</v>
      </c>
      <c r="DU63" s="172">
        <f t="shared" si="48"/>
        <v>1</v>
      </c>
      <c r="DV63" s="172">
        <f t="shared" si="49"/>
        <v>1</v>
      </c>
      <c r="DW63" s="172">
        <f t="shared" si="49"/>
        <v>1</v>
      </c>
      <c r="DX63" s="172">
        <f t="shared" si="49"/>
        <v>1</v>
      </c>
      <c r="DY63" s="172">
        <f t="shared" si="49"/>
        <v>1</v>
      </c>
      <c r="DZ63" s="172">
        <f t="shared" si="49"/>
        <v>1</v>
      </c>
      <c r="EA63" s="172">
        <f t="shared" si="49"/>
        <v>1</v>
      </c>
      <c r="EB63" s="172">
        <f t="shared" si="49"/>
        <v>1</v>
      </c>
      <c r="EC63" s="172">
        <f t="shared" si="49"/>
        <v>1</v>
      </c>
      <c r="ED63" s="172">
        <f t="shared" si="49"/>
        <v>1</v>
      </c>
      <c r="EE63" s="172">
        <f t="shared" si="49"/>
        <v>1</v>
      </c>
      <c r="EF63" s="172">
        <f t="shared" si="49"/>
        <v>1</v>
      </c>
      <c r="EG63" s="172">
        <f t="shared" si="7"/>
        <v>0</v>
      </c>
    </row>
    <row r="64" spans="20:137" x14ac:dyDescent="0.25">
      <c r="T64" s="5"/>
      <c r="U64" s="13"/>
      <c r="V64" s="5"/>
      <c r="W64" s="5" t="str">
        <f t="shared" si="2"/>
        <v/>
      </c>
      <c r="X64" s="5"/>
      <c r="Y64" s="5"/>
      <c r="Z64" s="5"/>
      <c r="CB64" s="172">
        <f t="shared" si="46"/>
        <v>1</v>
      </c>
      <c r="CC64" s="172">
        <f t="shared" si="46"/>
        <v>1</v>
      </c>
      <c r="CD64" s="172">
        <f t="shared" si="46"/>
        <v>1</v>
      </c>
      <c r="CE64" s="172">
        <f t="shared" si="46"/>
        <v>1</v>
      </c>
      <c r="CF64" s="172">
        <f t="shared" si="46"/>
        <v>1</v>
      </c>
      <c r="CG64" s="172">
        <f t="shared" si="46"/>
        <v>1</v>
      </c>
      <c r="CH64" s="172">
        <f t="shared" si="46"/>
        <v>1</v>
      </c>
      <c r="CI64" s="172">
        <f t="shared" si="46"/>
        <v>1</v>
      </c>
      <c r="CJ64" s="172">
        <f t="shared" si="46"/>
        <v>1</v>
      </c>
      <c r="CK64" s="172">
        <f t="shared" si="46"/>
        <v>1</v>
      </c>
      <c r="CL64" s="172">
        <f t="shared" si="46"/>
        <v>1</v>
      </c>
      <c r="CM64" s="172">
        <f t="shared" si="46"/>
        <v>1</v>
      </c>
      <c r="CN64" s="172">
        <f t="shared" si="46"/>
        <v>1</v>
      </c>
      <c r="CO64" s="172">
        <f t="shared" si="46"/>
        <v>1</v>
      </c>
      <c r="CP64" s="172">
        <f t="shared" si="46"/>
        <v>1</v>
      </c>
      <c r="CQ64" s="172">
        <f t="shared" si="46"/>
        <v>1</v>
      </c>
      <c r="CR64" s="172">
        <f t="shared" ref="CR64:CU79" si="52">IF(BG63="",CR63,CR63+1)</f>
        <v>1</v>
      </c>
      <c r="CS64" s="172">
        <f t="shared" si="52"/>
        <v>1</v>
      </c>
      <c r="CT64" s="172">
        <f t="shared" si="52"/>
        <v>1</v>
      </c>
      <c r="CU64" s="172">
        <f t="shared" si="52"/>
        <v>1</v>
      </c>
      <c r="CZ64" s="172">
        <v>5</v>
      </c>
      <c r="DA64" s="172" t="s">
        <v>278</v>
      </c>
      <c r="DB64" s="32" t="str">
        <f>T(LOOKUP(CZ64,$DM$1:$EF$1,$DM$2:$EF$2))</f>
        <v/>
      </c>
      <c r="DD64" s="172">
        <f t="shared" si="15"/>
        <v>1</v>
      </c>
      <c r="DE64" s="172">
        <v>62</v>
      </c>
      <c r="DL64" s="172">
        <f t="shared" si="10"/>
        <v>0</v>
      </c>
      <c r="DM64" s="172">
        <f t="shared" si="11"/>
        <v>1</v>
      </c>
      <c r="DN64" s="172">
        <f t="shared" si="12"/>
        <v>1</v>
      </c>
      <c r="DO64" s="172">
        <f t="shared" si="48"/>
        <v>1</v>
      </c>
      <c r="DP64" s="172">
        <f t="shared" si="48"/>
        <v>1</v>
      </c>
      <c r="DQ64" s="172">
        <f t="shared" si="48"/>
        <v>1</v>
      </c>
      <c r="DR64" s="172">
        <f t="shared" si="48"/>
        <v>1</v>
      </c>
      <c r="DS64" s="172">
        <f t="shared" si="48"/>
        <v>1</v>
      </c>
      <c r="DT64" s="172">
        <f t="shared" si="48"/>
        <v>1</v>
      </c>
      <c r="DU64" s="172">
        <f t="shared" si="48"/>
        <v>1</v>
      </c>
      <c r="DV64" s="172">
        <f t="shared" si="49"/>
        <v>1</v>
      </c>
      <c r="DW64" s="172">
        <f t="shared" si="49"/>
        <v>1</v>
      </c>
      <c r="DX64" s="172">
        <f t="shared" si="49"/>
        <v>1</v>
      </c>
      <c r="DY64" s="172">
        <f t="shared" si="49"/>
        <v>1</v>
      </c>
      <c r="DZ64" s="172">
        <f t="shared" si="49"/>
        <v>1</v>
      </c>
      <c r="EA64" s="172">
        <f t="shared" si="49"/>
        <v>1</v>
      </c>
      <c r="EB64" s="172">
        <f t="shared" si="49"/>
        <v>1</v>
      </c>
      <c r="EC64" s="172">
        <f t="shared" si="49"/>
        <v>1</v>
      </c>
      <c r="ED64" s="172">
        <f t="shared" si="49"/>
        <v>1</v>
      </c>
      <c r="EE64" s="172">
        <f t="shared" si="49"/>
        <v>1</v>
      </c>
      <c r="EF64" s="172">
        <f t="shared" si="49"/>
        <v>1</v>
      </c>
      <c r="EG64" s="172">
        <f t="shared" si="7"/>
        <v>0</v>
      </c>
    </row>
    <row r="65" spans="20:137" x14ac:dyDescent="0.25">
      <c r="T65" s="5"/>
      <c r="U65" s="13"/>
      <c r="V65" s="5"/>
      <c r="W65" s="5" t="str">
        <f t="shared" si="2"/>
        <v/>
      </c>
      <c r="X65" s="5"/>
      <c r="Y65" s="5"/>
      <c r="Z65" s="5"/>
      <c r="CB65" s="172">
        <f t="shared" ref="CB65:CQ80" si="53">IF(AQ64="",CB64,CB64+1)</f>
        <v>1</v>
      </c>
      <c r="CC65" s="172">
        <f t="shared" si="53"/>
        <v>1</v>
      </c>
      <c r="CD65" s="172">
        <f t="shared" si="53"/>
        <v>1</v>
      </c>
      <c r="CE65" s="172">
        <f t="shared" si="53"/>
        <v>1</v>
      </c>
      <c r="CF65" s="172">
        <f t="shared" si="53"/>
        <v>1</v>
      </c>
      <c r="CG65" s="172">
        <f t="shared" si="53"/>
        <v>1</v>
      </c>
      <c r="CH65" s="172">
        <f t="shared" si="53"/>
        <v>1</v>
      </c>
      <c r="CI65" s="172">
        <f t="shared" si="53"/>
        <v>1</v>
      </c>
      <c r="CJ65" s="172">
        <f t="shared" si="53"/>
        <v>1</v>
      </c>
      <c r="CK65" s="172">
        <f t="shared" si="53"/>
        <v>1</v>
      </c>
      <c r="CL65" s="172">
        <f t="shared" si="53"/>
        <v>1</v>
      </c>
      <c r="CM65" s="172">
        <f t="shared" si="53"/>
        <v>1</v>
      </c>
      <c r="CN65" s="172">
        <f t="shared" si="53"/>
        <v>1</v>
      </c>
      <c r="CO65" s="172">
        <f t="shared" si="53"/>
        <v>1</v>
      </c>
      <c r="CP65" s="172">
        <f t="shared" si="53"/>
        <v>1</v>
      </c>
      <c r="CQ65" s="172">
        <f t="shared" si="53"/>
        <v>1</v>
      </c>
      <c r="CR65" s="172">
        <f t="shared" si="52"/>
        <v>1</v>
      </c>
      <c r="CS65" s="172">
        <f t="shared" si="52"/>
        <v>1</v>
      </c>
      <c r="CT65" s="172">
        <f t="shared" si="52"/>
        <v>1</v>
      </c>
      <c r="CU65" s="172">
        <f t="shared" si="52"/>
        <v>1</v>
      </c>
      <c r="DA65" s="172">
        <v>1</v>
      </c>
      <c r="DB65" s="32" t="str">
        <f t="shared" ref="DB65:DB76" si="54">T(CONCATENATE(LOOKUP(DA65,CF$3:CF$80,AU$3:AU$80)," ",LOOKUP(DA65,CF$3:CF$80,$CA$3:$CA$80)))</f>
        <v xml:space="preserve"> </v>
      </c>
      <c r="DD65" s="172">
        <f t="shared" si="15"/>
        <v>1</v>
      </c>
      <c r="DE65" s="172">
        <v>63</v>
      </c>
      <c r="DL65" s="172">
        <f t="shared" si="10"/>
        <v>0</v>
      </c>
      <c r="DM65" s="172">
        <f t="shared" si="11"/>
        <v>1</v>
      </c>
      <c r="DN65" s="172">
        <f t="shared" si="12"/>
        <v>1</v>
      </c>
      <c r="DO65" s="172">
        <f t="shared" si="48"/>
        <v>1</v>
      </c>
      <c r="DP65" s="172">
        <f t="shared" si="48"/>
        <v>1</v>
      </c>
      <c r="DQ65" s="172">
        <f t="shared" si="48"/>
        <v>1</v>
      </c>
      <c r="DR65" s="172">
        <f t="shared" si="48"/>
        <v>1</v>
      </c>
      <c r="DS65" s="172">
        <f t="shared" si="48"/>
        <v>1</v>
      </c>
      <c r="DT65" s="172">
        <f t="shared" si="48"/>
        <v>1</v>
      </c>
      <c r="DU65" s="172">
        <f t="shared" si="48"/>
        <v>1</v>
      </c>
      <c r="DV65" s="172">
        <f t="shared" si="49"/>
        <v>1</v>
      </c>
      <c r="DW65" s="172">
        <f t="shared" si="49"/>
        <v>1</v>
      </c>
      <c r="DX65" s="172">
        <f t="shared" si="49"/>
        <v>1</v>
      </c>
      <c r="DY65" s="172">
        <f t="shared" si="49"/>
        <v>1</v>
      </c>
      <c r="DZ65" s="172">
        <f t="shared" si="49"/>
        <v>1</v>
      </c>
      <c r="EA65" s="172">
        <f t="shared" si="49"/>
        <v>1</v>
      </c>
      <c r="EB65" s="172">
        <f t="shared" si="49"/>
        <v>1</v>
      </c>
      <c r="EC65" s="172">
        <f t="shared" si="49"/>
        <v>1</v>
      </c>
      <c r="ED65" s="172">
        <f t="shared" si="49"/>
        <v>1</v>
      </c>
      <c r="EE65" s="172">
        <f t="shared" si="49"/>
        <v>1</v>
      </c>
      <c r="EF65" s="172">
        <f t="shared" si="49"/>
        <v>1</v>
      </c>
      <c r="EG65" s="172">
        <f t="shared" si="7"/>
        <v>0</v>
      </c>
    </row>
    <row r="66" spans="20:137" x14ac:dyDescent="0.25">
      <c r="T66" s="5"/>
      <c r="U66" s="13"/>
      <c r="V66" s="5"/>
      <c r="W66" s="5" t="str">
        <f t="shared" si="2"/>
        <v/>
      </c>
      <c r="X66" s="5"/>
      <c r="Y66" s="5"/>
      <c r="Z66" s="5"/>
      <c r="CB66" s="172">
        <f t="shared" si="53"/>
        <v>1</v>
      </c>
      <c r="CC66" s="172">
        <f t="shared" si="53"/>
        <v>1</v>
      </c>
      <c r="CD66" s="172">
        <f t="shared" si="53"/>
        <v>1</v>
      </c>
      <c r="CE66" s="172">
        <f t="shared" si="53"/>
        <v>1</v>
      </c>
      <c r="CF66" s="172">
        <f t="shared" si="53"/>
        <v>1</v>
      </c>
      <c r="CG66" s="172">
        <f t="shared" si="53"/>
        <v>1</v>
      </c>
      <c r="CH66" s="172">
        <f t="shared" si="53"/>
        <v>1</v>
      </c>
      <c r="CI66" s="172">
        <f t="shared" si="53"/>
        <v>1</v>
      </c>
      <c r="CJ66" s="172">
        <f t="shared" si="53"/>
        <v>1</v>
      </c>
      <c r="CK66" s="172">
        <f t="shared" si="53"/>
        <v>1</v>
      </c>
      <c r="CL66" s="172">
        <f t="shared" si="53"/>
        <v>1</v>
      </c>
      <c r="CM66" s="172">
        <f t="shared" si="53"/>
        <v>1</v>
      </c>
      <c r="CN66" s="172">
        <f t="shared" si="53"/>
        <v>1</v>
      </c>
      <c r="CO66" s="172">
        <f t="shared" si="53"/>
        <v>1</v>
      </c>
      <c r="CP66" s="172">
        <f t="shared" si="53"/>
        <v>1</v>
      </c>
      <c r="CQ66" s="172">
        <f t="shared" si="53"/>
        <v>1</v>
      </c>
      <c r="CR66" s="172">
        <f t="shared" si="52"/>
        <v>1</v>
      </c>
      <c r="CS66" s="172">
        <f t="shared" si="52"/>
        <v>1</v>
      </c>
      <c r="CT66" s="172">
        <f t="shared" si="52"/>
        <v>1</v>
      </c>
      <c r="CU66" s="172">
        <f t="shared" si="52"/>
        <v>1</v>
      </c>
      <c r="DA66" s="172">
        <v>2</v>
      </c>
      <c r="DB66" s="32" t="str">
        <f t="shared" si="54"/>
        <v xml:space="preserve"> </v>
      </c>
      <c r="DD66" s="172">
        <f t="shared" si="15"/>
        <v>1</v>
      </c>
      <c r="DE66" s="172">
        <v>64</v>
      </c>
      <c r="DL66" s="172">
        <f t="shared" si="10"/>
        <v>0</v>
      </c>
      <c r="DM66" s="172">
        <f t="shared" si="11"/>
        <v>1</v>
      </c>
      <c r="DN66" s="172">
        <f t="shared" si="12"/>
        <v>1</v>
      </c>
      <c r="DO66" s="172">
        <f t="shared" si="48"/>
        <v>1</v>
      </c>
      <c r="DP66" s="172">
        <f t="shared" si="48"/>
        <v>1</v>
      </c>
      <c r="DQ66" s="172">
        <f t="shared" si="48"/>
        <v>1</v>
      </c>
      <c r="DR66" s="172">
        <f t="shared" si="48"/>
        <v>1</v>
      </c>
      <c r="DS66" s="172">
        <f t="shared" si="48"/>
        <v>1</v>
      </c>
      <c r="DT66" s="172">
        <f t="shared" si="48"/>
        <v>1</v>
      </c>
      <c r="DU66" s="172">
        <f t="shared" si="48"/>
        <v>1</v>
      </c>
      <c r="DV66" s="172">
        <f t="shared" si="49"/>
        <v>1</v>
      </c>
      <c r="DW66" s="172">
        <f t="shared" si="49"/>
        <v>1</v>
      </c>
      <c r="DX66" s="172">
        <f t="shared" si="49"/>
        <v>1</v>
      </c>
      <c r="DY66" s="172">
        <f t="shared" si="49"/>
        <v>1</v>
      </c>
      <c r="DZ66" s="172">
        <f t="shared" si="49"/>
        <v>1</v>
      </c>
      <c r="EA66" s="172">
        <f t="shared" si="49"/>
        <v>1</v>
      </c>
      <c r="EB66" s="172">
        <f t="shared" si="49"/>
        <v>1</v>
      </c>
      <c r="EC66" s="172">
        <f t="shared" si="49"/>
        <v>1</v>
      </c>
      <c r="ED66" s="172">
        <f t="shared" si="49"/>
        <v>1</v>
      </c>
      <c r="EE66" s="172">
        <f t="shared" si="49"/>
        <v>1</v>
      </c>
      <c r="EF66" s="172">
        <f t="shared" si="49"/>
        <v>1</v>
      </c>
      <c r="EG66" s="172">
        <f t="shared" si="7"/>
        <v>0</v>
      </c>
    </row>
    <row r="67" spans="20:137" x14ac:dyDescent="0.25">
      <c r="T67" s="5"/>
      <c r="U67" s="13"/>
      <c r="V67" s="5"/>
      <c r="W67" s="5" t="str">
        <f t="shared" ref="W67:W80" si="55">T(LOOKUP(DE67,$DD$3:$DD$302,$DB$3:$DB$302))</f>
        <v/>
      </c>
      <c r="X67" s="5"/>
      <c r="Y67" s="5"/>
      <c r="Z67" s="5"/>
      <c r="CB67" s="172">
        <f t="shared" si="53"/>
        <v>1</v>
      </c>
      <c r="CC67" s="172">
        <f t="shared" si="53"/>
        <v>1</v>
      </c>
      <c r="CD67" s="172">
        <f t="shared" si="53"/>
        <v>1</v>
      </c>
      <c r="CE67" s="172">
        <f t="shared" si="53"/>
        <v>1</v>
      </c>
      <c r="CF67" s="172">
        <f t="shared" si="53"/>
        <v>1</v>
      </c>
      <c r="CG67" s="172">
        <f t="shared" si="53"/>
        <v>1</v>
      </c>
      <c r="CH67" s="172">
        <f t="shared" si="53"/>
        <v>1</v>
      </c>
      <c r="CI67" s="172">
        <f t="shared" si="53"/>
        <v>1</v>
      </c>
      <c r="CJ67" s="172">
        <f t="shared" si="53"/>
        <v>1</v>
      </c>
      <c r="CK67" s="172">
        <f t="shared" si="53"/>
        <v>1</v>
      </c>
      <c r="CL67" s="172">
        <f t="shared" si="53"/>
        <v>1</v>
      </c>
      <c r="CM67" s="172">
        <f t="shared" si="53"/>
        <v>1</v>
      </c>
      <c r="CN67" s="172">
        <f t="shared" si="53"/>
        <v>1</v>
      </c>
      <c r="CO67" s="172">
        <f t="shared" si="53"/>
        <v>1</v>
      </c>
      <c r="CP67" s="172">
        <f t="shared" si="53"/>
        <v>1</v>
      </c>
      <c r="CQ67" s="172">
        <f t="shared" si="53"/>
        <v>1</v>
      </c>
      <c r="CR67" s="172">
        <f t="shared" si="52"/>
        <v>1</v>
      </c>
      <c r="CS67" s="172">
        <f t="shared" si="52"/>
        <v>1</v>
      </c>
      <c r="CT67" s="172">
        <f t="shared" si="52"/>
        <v>1</v>
      </c>
      <c r="CU67" s="172">
        <f t="shared" si="52"/>
        <v>1</v>
      </c>
      <c r="DA67" s="172">
        <v>3</v>
      </c>
      <c r="DB67" s="32" t="str">
        <f t="shared" si="54"/>
        <v xml:space="preserve"> </v>
      </c>
      <c r="DD67" s="172">
        <f t="shared" si="15"/>
        <v>1</v>
      </c>
      <c r="DE67" s="172">
        <v>65</v>
      </c>
      <c r="DL67" s="172">
        <f t="shared" si="10"/>
        <v>0</v>
      </c>
      <c r="DM67" s="172">
        <f t="shared" si="11"/>
        <v>1</v>
      </c>
      <c r="DN67" s="172">
        <f t="shared" si="12"/>
        <v>1</v>
      </c>
      <c r="DO67" s="172">
        <f t="shared" si="48"/>
        <v>1</v>
      </c>
      <c r="DP67" s="172">
        <f t="shared" si="48"/>
        <v>1</v>
      </c>
      <c r="DQ67" s="172">
        <f t="shared" si="48"/>
        <v>1</v>
      </c>
      <c r="DR67" s="172">
        <f t="shared" si="48"/>
        <v>1</v>
      </c>
      <c r="DS67" s="172">
        <f t="shared" si="48"/>
        <v>1</v>
      </c>
      <c r="DT67" s="172">
        <f t="shared" si="48"/>
        <v>1</v>
      </c>
      <c r="DU67" s="172">
        <f t="shared" si="48"/>
        <v>1</v>
      </c>
      <c r="DV67" s="172">
        <f t="shared" si="49"/>
        <v>1</v>
      </c>
      <c r="DW67" s="172">
        <f t="shared" si="49"/>
        <v>1</v>
      </c>
      <c r="DX67" s="172">
        <f t="shared" si="49"/>
        <v>1</v>
      </c>
      <c r="DY67" s="172">
        <f t="shared" si="49"/>
        <v>1</v>
      </c>
      <c r="DZ67" s="172">
        <f t="shared" si="49"/>
        <v>1</v>
      </c>
      <c r="EA67" s="172">
        <f t="shared" si="49"/>
        <v>1</v>
      </c>
      <c r="EB67" s="172">
        <f t="shared" si="49"/>
        <v>1</v>
      </c>
      <c r="EC67" s="172">
        <f t="shared" si="49"/>
        <v>1</v>
      </c>
      <c r="ED67" s="172">
        <f t="shared" si="49"/>
        <v>1</v>
      </c>
      <c r="EE67" s="172">
        <f t="shared" si="49"/>
        <v>1</v>
      </c>
      <c r="EF67" s="172">
        <f t="shared" si="49"/>
        <v>1</v>
      </c>
      <c r="EG67" s="172">
        <f t="shared" ref="EG67:EG80" si="56">IF(CX67=0,0,SUBSTITUTE(SUBSTITUTE(SUBSTITUTE(SUBSTITUTE(SUBSTITUTE(SUBSTITUTE(SUBSTITUTE(SUBSTITUTE($CX67,"12",""),"13",""),"14",""),"15",""),"16",""),"17",""),"18",""),"19",""))</f>
        <v>0</v>
      </c>
    </row>
    <row r="68" spans="20:137" x14ac:dyDescent="0.25">
      <c r="T68" s="5"/>
      <c r="U68" s="13"/>
      <c r="V68" s="5"/>
      <c r="W68" s="5" t="str">
        <f t="shared" si="55"/>
        <v/>
      </c>
      <c r="X68" s="5"/>
      <c r="Y68" s="5"/>
      <c r="Z68" s="5"/>
      <c r="CB68" s="172">
        <f t="shared" si="53"/>
        <v>1</v>
      </c>
      <c r="CC68" s="172">
        <f t="shared" si="53"/>
        <v>1</v>
      </c>
      <c r="CD68" s="172">
        <f t="shared" si="53"/>
        <v>1</v>
      </c>
      <c r="CE68" s="172">
        <f t="shared" si="53"/>
        <v>1</v>
      </c>
      <c r="CF68" s="172">
        <f t="shared" si="53"/>
        <v>1</v>
      </c>
      <c r="CG68" s="172">
        <f t="shared" si="53"/>
        <v>1</v>
      </c>
      <c r="CH68" s="172">
        <f t="shared" si="53"/>
        <v>1</v>
      </c>
      <c r="CI68" s="172">
        <f t="shared" si="53"/>
        <v>1</v>
      </c>
      <c r="CJ68" s="172">
        <f t="shared" si="53"/>
        <v>1</v>
      </c>
      <c r="CK68" s="172">
        <f t="shared" si="53"/>
        <v>1</v>
      </c>
      <c r="CL68" s="172">
        <f t="shared" si="53"/>
        <v>1</v>
      </c>
      <c r="CM68" s="172">
        <f t="shared" si="53"/>
        <v>1</v>
      </c>
      <c r="CN68" s="172">
        <f t="shared" si="53"/>
        <v>1</v>
      </c>
      <c r="CO68" s="172">
        <f t="shared" si="53"/>
        <v>1</v>
      </c>
      <c r="CP68" s="172">
        <f t="shared" si="53"/>
        <v>1</v>
      </c>
      <c r="CQ68" s="172">
        <f t="shared" si="53"/>
        <v>1</v>
      </c>
      <c r="CR68" s="172">
        <f t="shared" si="52"/>
        <v>1</v>
      </c>
      <c r="CS68" s="172">
        <f t="shared" si="52"/>
        <v>1</v>
      </c>
      <c r="CT68" s="172">
        <f t="shared" si="52"/>
        <v>1</v>
      </c>
      <c r="CU68" s="172">
        <f t="shared" si="52"/>
        <v>1</v>
      </c>
      <c r="DA68" s="172">
        <v>4</v>
      </c>
      <c r="DB68" s="32" t="str">
        <f t="shared" si="54"/>
        <v xml:space="preserve"> </v>
      </c>
      <c r="DD68" s="172">
        <f t="shared" si="15"/>
        <v>1</v>
      </c>
      <c r="DE68" s="172">
        <v>66</v>
      </c>
      <c r="DL68" s="172">
        <f t="shared" ref="DL68:DL79" si="57">SUM(DM69:EF69)-SUM(DM68:EF68)</f>
        <v>0</v>
      </c>
      <c r="DM68" s="172">
        <f t="shared" ref="DM68:DM80" si="58">IF(OR(CX67=0,ISERROR(SEARCH(DM$1,SUBSTITUTE(SUBSTITUTE($EG67,"10",""),"11","")))),DM67,DM67+1)</f>
        <v>1</v>
      </c>
      <c r="DN68" s="172">
        <f t="shared" ref="DN68:DN80" si="59">IF(OR(CX67=0,ISERROR(SEARCH(DN$1,SUBSTITUTE(SUBSTITUTE($CX67,"12",""),"20","")))),DN67,DN67+1)</f>
        <v>1</v>
      </c>
      <c r="DO68" s="172">
        <f t="shared" ref="DO68:DU80" si="60">IF(OR($CX67=0,ISERROR(SEARCH(DO$1,SUBSTITUTE($CX67,DY$1,"")))),DO67,DO67+1)</f>
        <v>1</v>
      </c>
      <c r="DP68" s="172">
        <f t="shared" si="60"/>
        <v>1</v>
      </c>
      <c r="DQ68" s="172">
        <f t="shared" si="60"/>
        <v>1</v>
      </c>
      <c r="DR68" s="172">
        <f t="shared" si="60"/>
        <v>1</v>
      </c>
      <c r="DS68" s="172">
        <f t="shared" si="60"/>
        <v>1</v>
      </c>
      <c r="DT68" s="172">
        <f t="shared" si="60"/>
        <v>1</v>
      </c>
      <c r="DU68" s="172">
        <f t="shared" si="60"/>
        <v>1</v>
      </c>
      <c r="DV68" s="172">
        <f t="shared" si="49"/>
        <v>1</v>
      </c>
      <c r="DW68" s="172">
        <f t="shared" si="49"/>
        <v>1</v>
      </c>
      <c r="DX68" s="172">
        <f t="shared" si="49"/>
        <v>1</v>
      </c>
      <c r="DY68" s="172">
        <f t="shared" si="49"/>
        <v>1</v>
      </c>
      <c r="DZ68" s="172">
        <f t="shared" si="49"/>
        <v>1</v>
      </c>
      <c r="EA68" s="172">
        <f t="shared" si="49"/>
        <v>1</v>
      </c>
      <c r="EB68" s="172">
        <f t="shared" si="49"/>
        <v>1</v>
      </c>
      <c r="EC68" s="172">
        <f t="shared" si="49"/>
        <v>1</v>
      </c>
      <c r="ED68" s="172">
        <f t="shared" si="49"/>
        <v>1</v>
      </c>
      <c r="EE68" s="172">
        <f t="shared" si="49"/>
        <v>1</v>
      </c>
      <c r="EF68" s="172">
        <f t="shared" si="49"/>
        <v>1</v>
      </c>
      <c r="EG68" s="172">
        <f t="shared" si="56"/>
        <v>0</v>
      </c>
    </row>
    <row r="69" spans="20:137" x14ac:dyDescent="0.25">
      <c r="T69" s="5"/>
      <c r="U69" s="13"/>
      <c r="V69" s="5"/>
      <c r="W69" s="5" t="str">
        <f t="shared" si="55"/>
        <v/>
      </c>
      <c r="X69" s="5"/>
      <c r="Y69" s="5"/>
      <c r="Z69" s="5"/>
      <c r="CB69" s="172">
        <f t="shared" si="53"/>
        <v>1</v>
      </c>
      <c r="CC69" s="172">
        <f t="shared" si="53"/>
        <v>1</v>
      </c>
      <c r="CD69" s="172">
        <f t="shared" si="53"/>
        <v>1</v>
      </c>
      <c r="CE69" s="172">
        <f t="shared" si="53"/>
        <v>1</v>
      </c>
      <c r="CF69" s="172">
        <f t="shared" si="53"/>
        <v>1</v>
      </c>
      <c r="CG69" s="172">
        <f t="shared" si="53"/>
        <v>1</v>
      </c>
      <c r="CH69" s="172">
        <f t="shared" si="53"/>
        <v>1</v>
      </c>
      <c r="CI69" s="172">
        <f t="shared" si="53"/>
        <v>1</v>
      </c>
      <c r="CJ69" s="172">
        <f t="shared" si="53"/>
        <v>1</v>
      </c>
      <c r="CK69" s="172">
        <f t="shared" si="53"/>
        <v>1</v>
      </c>
      <c r="CL69" s="172">
        <f t="shared" si="53"/>
        <v>1</v>
      </c>
      <c r="CM69" s="172">
        <f t="shared" si="53"/>
        <v>1</v>
      </c>
      <c r="CN69" s="172">
        <f t="shared" si="53"/>
        <v>1</v>
      </c>
      <c r="CO69" s="172">
        <f t="shared" si="53"/>
        <v>1</v>
      </c>
      <c r="CP69" s="172">
        <f t="shared" si="53"/>
        <v>1</v>
      </c>
      <c r="CQ69" s="172">
        <f t="shared" si="53"/>
        <v>1</v>
      </c>
      <c r="CR69" s="172">
        <f t="shared" si="52"/>
        <v>1</v>
      </c>
      <c r="CS69" s="172">
        <f t="shared" si="52"/>
        <v>1</v>
      </c>
      <c r="CT69" s="172">
        <f t="shared" si="52"/>
        <v>1</v>
      </c>
      <c r="CU69" s="172">
        <f t="shared" si="52"/>
        <v>1</v>
      </c>
      <c r="DA69" s="172">
        <v>5</v>
      </c>
      <c r="DB69" s="32" t="str">
        <f t="shared" si="54"/>
        <v xml:space="preserve"> </v>
      </c>
      <c r="DD69" s="172">
        <f t="shared" ref="DD69:DD132" si="61">IF(OR(DB68="",DB68=" "),DD68,DD68+1)</f>
        <v>1</v>
      </c>
      <c r="DE69" s="172">
        <v>67</v>
      </c>
      <c r="DL69" s="172">
        <f t="shared" si="57"/>
        <v>0</v>
      </c>
      <c r="DM69" s="172">
        <f t="shared" si="58"/>
        <v>1</v>
      </c>
      <c r="DN69" s="172">
        <f t="shared" si="59"/>
        <v>1</v>
      </c>
      <c r="DO69" s="172">
        <f t="shared" si="60"/>
        <v>1</v>
      </c>
      <c r="DP69" s="172">
        <f t="shared" si="60"/>
        <v>1</v>
      </c>
      <c r="DQ69" s="172">
        <f t="shared" si="60"/>
        <v>1</v>
      </c>
      <c r="DR69" s="172">
        <f t="shared" si="60"/>
        <v>1</v>
      </c>
      <c r="DS69" s="172">
        <f t="shared" si="60"/>
        <v>1</v>
      </c>
      <c r="DT69" s="172">
        <f t="shared" si="60"/>
        <v>1</v>
      </c>
      <c r="DU69" s="172">
        <f t="shared" si="60"/>
        <v>1</v>
      </c>
      <c r="DV69" s="172">
        <f t="shared" ref="DV69:EF80" si="62">IF(OR($CX68=0,ISERROR(SEARCH(DV$1,$CX68))),DV68,DV68+1)</f>
        <v>1</v>
      </c>
      <c r="DW69" s="172">
        <f t="shared" si="62"/>
        <v>1</v>
      </c>
      <c r="DX69" s="172">
        <f t="shared" si="62"/>
        <v>1</v>
      </c>
      <c r="DY69" s="172">
        <f t="shared" si="62"/>
        <v>1</v>
      </c>
      <c r="DZ69" s="172">
        <f t="shared" si="62"/>
        <v>1</v>
      </c>
      <c r="EA69" s="172">
        <f t="shared" si="62"/>
        <v>1</v>
      </c>
      <c r="EB69" s="172">
        <f t="shared" si="62"/>
        <v>1</v>
      </c>
      <c r="EC69" s="172">
        <f t="shared" si="62"/>
        <v>1</v>
      </c>
      <c r="ED69" s="172">
        <f t="shared" si="62"/>
        <v>1</v>
      </c>
      <c r="EE69" s="172">
        <f t="shared" si="62"/>
        <v>1</v>
      </c>
      <c r="EF69" s="172">
        <f t="shared" si="62"/>
        <v>1</v>
      </c>
      <c r="EG69" s="172">
        <f t="shared" si="56"/>
        <v>0</v>
      </c>
    </row>
    <row r="70" spans="20:137" x14ac:dyDescent="0.25">
      <c r="T70" s="5"/>
      <c r="U70" s="13"/>
      <c r="V70" s="5"/>
      <c r="W70" s="5" t="str">
        <f t="shared" si="55"/>
        <v/>
      </c>
      <c r="X70" s="5"/>
      <c r="Y70" s="5"/>
      <c r="Z70" s="5"/>
      <c r="CB70" s="172">
        <f t="shared" si="53"/>
        <v>1</v>
      </c>
      <c r="CC70" s="172">
        <f t="shared" si="53"/>
        <v>1</v>
      </c>
      <c r="CD70" s="172">
        <f t="shared" si="53"/>
        <v>1</v>
      </c>
      <c r="CE70" s="172">
        <f t="shared" si="53"/>
        <v>1</v>
      </c>
      <c r="CF70" s="172">
        <f t="shared" si="53"/>
        <v>1</v>
      </c>
      <c r="CG70" s="172">
        <f t="shared" si="53"/>
        <v>1</v>
      </c>
      <c r="CH70" s="172">
        <f t="shared" si="53"/>
        <v>1</v>
      </c>
      <c r="CI70" s="172">
        <f t="shared" si="53"/>
        <v>1</v>
      </c>
      <c r="CJ70" s="172">
        <f t="shared" si="53"/>
        <v>1</v>
      </c>
      <c r="CK70" s="172">
        <f t="shared" si="53"/>
        <v>1</v>
      </c>
      <c r="CL70" s="172">
        <f t="shared" si="53"/>
        <v>1</v>
      </c>
      <c r="CM70" s="172">
        <f t="shared" si="53"/>
        <v>1</v>
      </c>
      <c r="CN70" s="172">
        <f t="shared" si="53"/>
        <v>1</v>
      </c>
      <c r="CO70" s="172">
        <f t="shared" si="53"/>
        <v>1</v>
      </c>
      <c r="CP70" s="172">
        <f t="shared" si="53"/>
        <v>1</v>
      </c>
      <c r="CQ70" s="172">
        <f t="shared" si="53"/>
        <v>1</v>
      </c>
      <c r="CR70" s="172">
        <f t="shared" si="52"/>
        <v>1</v>
      </c>
      <c r="CS70" s="172">
        <f t="shared" si="52"/>
        <v>1</v>
      </c>
      <c r="CT70" s="172">
        <f t="shared" si="52"/>
        <v>1</v>
      </c>
      <c r="CU70" s="172">
        <f t="shared" si="52"/>
        <v>1</v>
      </c>
      <c r="DA70" s="172">
        <v>6</v>
      </c>
      <c r="DB70" s="32" t="str">
        <f t="shared" si="54"/>
        <v xml:space="preserve"> </v>
      </c>
      <c r="DD70" s="172">
        <f t="shared" si="61"/>
        <v>1</v>
      </c>
      <c r="DE70" s="172">
        <v>68</v>
      </c>
      <c r="DL70" s="172">
        <f t="shared" si="57"/>
        <v>0</v>
      </c>
      <c r="DM70" s="172">
        <f t="shared" si="58"/>
        <v>1</v>
      </c>
      <c r="DN70" s="172">
        <f t="shared" si="59"/>
        <v>1</v>
      </c>
      <c r="DO70" s="172">
        <f t="shared" si="60"/>
        <v>1</v>
      </c>
      <c r="DP70" s="172">
        <f t="shared" si="60"/>
        <v>1</v>
      </c>
      <c r="DQ70" s="172">
        <f t="shared" si="60"/>
        <v>1</v>
      </c>
      <c r="DR70" s="172">
        <f t="shared" si="60"/>
        <v>1</v>
      </c>
      <c r="DS70" s="172">
        <f t="shared" si="60"/>
        <v>1</v>
      </c>
      <c r="DT70" s="172">
        <f t="shared" si="60"/>
        <v>1</v>
      </c>
      <c r="DU70" s="172">
        <f t="shared" si="60"/>
        <v>1</v>
      </c>
      <c r="DV70" s="172">
        <f t="shared" si="62"/>
        <v>1</v>
      </c>
      <c r="DW70" s="172">
        <f t="shared" si="62"/>
        <v>1</v>
      </c>
      <c r="DX70" s="172">
        <f t="shared" si="62"/>
        <v>1</v>
      </c>
      <c r="DY70" s="172">
        <f t="shared" si="62"/>
        <v>1</v>
      </c>
      <c r="DZ70" s="172">
        <f t="shared" si="62"/>
        <v>1</v>
      </c>
      <c r="EA70" s="172">
        <f t="shared" si="62"/>
        <v>1</v>
      </c>
      <c r="EB70" s="172">
        <f t="shared" si="62"/>
        <v>1</v>
      </c>
      <c r="EC70" s="172">
        <f t="shared" si="62"/>
        <v>1</v>
      </c>
      <c r="ED70" s="172">
        <f t="shared" si="62"/>
        <v>1</v>
      </c>
      <c r="EE70" s="172">
        <f t="shared" si="62"/>
        <v>1</v>
      </c>
      <c r="EF70" s="172">
        <f t="shared" si="62"/>
        <v>1</v>
      </c>
      <c r="EG70" s="172">
        <f t="shared" si="56"/>
        <v>0</v>
      </c>
    </row>
    <row r="71" spans="20:137" x14ac:dyDescent="0.25">
      <c r="T71" s="5"/>
      <c r="U71" s="13"/>
      <c r="V71" s="5"/>
      <c r="W71" s="5" t="str">
        <f t="shared" si="55"/>
        <v/>
      </c>
      <c r="X71" s="5"/>
      <c r="Y71" s="5"/>
      <c r="Z71" s="5"/>
      <c r="CB71" s="172">
        <f t="shared" si="53"/>
        <v>1</v>
      </c>
      <c r="CC71" s="172">
        <f t="shared" si="53"/>
        <v>1</v>
      </c>
      <c r="CD71" s="172">
        <f t="shared" si="53"/>
        <v>1</v>
      </c>
      <c r="CE71" s="172">
        <f t="shared" si="53"/>
        <v>1</v>
      </c>
      <c r="CF71" s="172">
        <f t="shared" si="53"/>
        <v>1</v>
      </c>
      <c r="CG71" s="172">
        <f t="shared" si="53"/>
        <v>1</v>
      </c>
      <c r="CH71" s="172">
        <f t="shared" si="53"/>
        <v>1</v>
      </c>
      <c r="CI71" s="172">
        <f t="shared" si="53"/>
        <v>1</v>
      </c>
      <c r="CJ71" s="172">
        <f t="shared" si="53"/>
        <v>1</v>
      </c>
      <c r="CK71" s="172">
        <f t="shared" si="53"/>
        <v>1</v>
      </c>
      <c r="CL71" s="172">
        <f t="shared" si="53"/>
        <v>1</v>
      </c>
      <c r="CM71" s="172">
        <f t="shared" si="53"/>
        <v>1</v>
      </c>
      <c r="CN71" s="172">
        <f t="shared" si="53"/>
        <v>1</v>
      </c>
      <c r="CO71" s="172">
        <f t="shared" si="53"/>
        <v>1</v>
      </c>
      <c r="CP71" s="172">
        <f t="shared" si="53"/>
        <v>1</v>
      </c>
      <c r="CQ71" s="172">
        <f t="shared" si="53"/>
        <v>1</v>
      </c>
      <c r="CR71" s="172">
        <f t="shared" si="52"/>
        <v>1</v>
      </c>
      <c r="CS71" s="172">
        <f t="shared" si="52"/>
        <v>1</v>
      </c>
      <c r="CT71" s="172">
        <f t="shared" si="52"/>
        <v>1</v>
      </c>
      <c r="CU71" s="172">
        <f t="shared" si="52"/>
        <v>1</v>
      </c>
      <c r="DA71" s="172">
        <v>7</v>
      </c>
      <c r="DB71" s="32" t="str">
        <f t="shared" si="54"/>
        <v xml:space="preserve"> </v>
      </c>
      <c r="DD71" s="172">
        <f t="shared" si="61"/>
        <v>1</v>
      </c>
      <c r="DE71" s="172">
        <v>69</v>
      </c>
      <c r="DL71" s="172">
        <f t="shared" si="57"/>
        <v>0</v>
      </c>
      <c r="DM71" s="172">
        <f t="shared" si="58"/>
        <v>1</v>
      </c>
      <c r="DN71" s="172">
        <f t="shared" si="59"/>
        <v>1</v>
      </c>
      <c r="DO71" s="172">
        <f t="shared" si="60"/>
        <v>1</v>
      </c>
      <c r="DP71" s="172">
        <f t="shared" si="60"/>
        <v>1</v>
      </c>
      <c r="DQ71" s="172">
        <f t="shared" si="60"/>
        <v>1</v>
      </c>
      <c r="DR71" s="172">
        <f t="shared" si="60"/>
        <v>1</v>
      </c>
      <c r="DS71" s="172">
        <f t="shared" si="60"/>
        <v>1</v>
      </c>
      <c r="DT71" s="172">
        <f t="shared" si="60"/>
        <v>1</v>
      </c>
      <c r="DU71" s="172">
        <f t="shared" si="60"/>
        <v>1</v>
      </c>
      <c r="DV71" s="172">
        <f t="shared" si="62"/>
        <v>1</v>
      </c>
      <c r="DW71" s="172">
        <f t="shared" si="62"/>
        <v>1</v>
      </c>
      <c r="DX71" s="172">
        <f t="shared" si="62"/>
        <v>1</v>
      </c>
      <c r="DY71" s="172">
        <f t="shared" si="62"/>
        <v>1</v>
      </c>
      <c r="DZ71" s="172">
        <f t="shared" si="62"/>
        <v>1</v>
      </c>
      <c r="EA71" s="172">
        <f t="shared" si="62"/>
        <v>1</v>
      </c>
      <c r="EB71" s="172">
        <f t="shared" si="62"/>
        <v>1</v>
      </c>
      <c r="EC71" s="172">
        <f t="shared" si="62"/>
        <v>1</v>
      </c>
      <c r="ED71" s="172">
        <f t="shared" si="62"/>
        <v>1</v>
      </c>
      <c r="EE71" s="172">
        <f t="shared" si="62"/>
        <v>1</v>
      </c>
      <c r="EF71" s="172">
        <f t="shared" si="62"/>
        <v>1</v>
      </c>
      <c r="EG71" s="172">
        <f t="shared" si="56"/>
        <v>0</v>
      </c>
    </row>
    <row r="72" spans="20:137" x14ac:dyDescent="0.25">
      <c r="T72" s="5"/>
      <c r="U72" s="13"/>
      <c r="V72" s="5"/>
      <c r="W72" s="5" t="str">
        <f t="shared" si="55"/>
        <v/>
      </c>
      <c r="X72" s="5"/>
      <c r="Y72" s="5"/>
      <c r="Z72" s="5"/>
      <c r="CB72" s="172">
        <f t="shared" si="53"/>
        <v>1</v>
      </c>
      <c r="CC72" s="172">
        <f t="shared" si="53"/>
        <v>1</v>
      </c>
      <c r="CD72" s="172">
        <f t="shared" si="53"/>
        <v>1</v>
      </c>
      <c r="CE72" s="172">
        <f t="shared" si="53"/>
        <v>1</v>
      </c>
      <c r="CF72" s="172">
        <f t="shared" si="53"/>
        <v>1</v>
      </c>
      <c r="CG72" s="172">
        <f t="shared" si="53"/>
        <v>1</v>
      </c>
      <c r="CH72" s="172">
        <f t="shared" si="53"/>
        <v>1</v>
      </c>
      <c r="CI72" s="172">
        <f t="shared" si="53"/>
        <v>1</v>
      </c>
      <c r="CJ72" s="172">
        <f t="shared" si="53"/>
        <v>1</v>
      </c>
      <c r="CK72" s="172">
        <f t="shared" si="53"/>
        <v>1</v>
      </c>
      <c r="CL72" s="172">
        <f t="shared" si="53"/>
        <v>1</v>
      </c>
      <c r="CM72" s="172">
        <f t="shared" si="53"/>
        <v>1</v>
      </c>
      <c r="CN72" s="172">
        <f t="shared" si="53"/>
        <v>1</v>
      </c>
      <c r="CO72" s="172">
        <f t="shared" si="53"/>
        <v>1</v>
      </c>
      <c r="CP72" s="172">
        <f t="shared" si="53"/>
        <v>1</v>
      </c>
      <c r="CQ72" s="172">
        <f t="shared" si="53"/>
        <v>1</v>
      </c>
      <c r="CR72" s="172">
        <f t="shared" si="52"/>
        <v>1</v>
      </c>
      <c r="CS72" s="172">
        <f t="shared" si="52"/>
        <v>1</v>
      </c>
      <c r="CT72" s="172">
        <f t="shared" si="52"/>
        <v>1</v>
      </c>
      <c r="CU72" s="172">
        <f t="shared" si="52"/>
        <v>1</v>
      </c>
      <c r="DA72" s="172">
        <v>8</v>
      </c>
      <c r="DB72" s="32" t="str">
        <f t="shared" si="54"/>
        <v xml:space="preserve"> </v>
      </c>
      <c r="DD72" s="172">
        <f t="shared" si="61"/>
        <v>1</v>
      </c>
      <c r="DE72" s="172">
        <v>70</v>
      </c>
      <c r="DL72" s="172">
        <f t="shared" si="57"/>
        <v>0</v>
      </c>
      <c r="DM72" s="172">
        <f t="shared" si="58"/>
        <v>1</v>
      </c>
      <c r="DN72" s="172">
        <f t="shared" si="59"/>
        <v>1</v>
      </c>
      <c r="DO72" s="172">
        <f t="shared" si="60"/>
        <v>1</v>
      </c>
      <c r="DP72" s="172">
        <f t="shared" si="60"/>
        <v>1</v>
      </c>
      <c r="DQ72" s="172">
        <f t="shared" si="60"/>
        <v>1</v>
      </c>
      <c r="DR72" s="172">
        <f t="shared" si="60"/>
        <v>1</v>
      </c>
      <c r="DS72" s="172">
        <f t="shared" si="60"/>
        <v>1</v>
      </c>
      <c r="DT72" s="172">
        <f t="shared" si="60"/>
        <v>1</v>
      </c>
      <c r="DU72" s="172">
        <f t="shared" si="60"/>
        <v>1</v>
      </c>
      <c r="DV72" s="172">
        <f t="shared" si="62"/>
        <v>1</v>
      </c>
      <c r="DW72" s="172">
        <f t="shared" si="62"/>
        <v>1</v>
      </c>
      <c r="DX72" s="172">
        <f t="shared" si="62"/>
        <v>1</v>
      </c>
      <c r="DY72" s="172">
        <f t="shared" si="62"/>
        <v>1</v>
      </c>
      <c r="DZ72" s="172">
        <f t="shared" si="62"/>
        <v>1</v>
      </c>
      <c r="EA72" s="172">
        <f t="shared" si="62"/>
        <v>1</v>
      </c>
      <c r="EB72" s="172">
        <f t="shared" si="62"/>
        <v>1</v>
      </c>
      <c r="EC72" s="172">
        <f t="shared" si="62"/>
        <v>1</v>
      </c>
      <c r="ED72" s="172">
        <f t="shared" si="62"/>
        <v>1</v>
      </c>
      <c r="EE72" s="172">
        <f t="shared" si="62"/>
        <v>1</v>
      </c>
      <c r="EF72" s="172">
        <f t="shared" si="62"/>
        <v>1</v>
      </c>
      <c r="EG72" s="172">
        <f t="shared" si="56"/>
        <v>0</v>
      </c>
    </row>
    <row r="73" spans="20:137" x14ac:dyDescent="0.25">
      <c r="T73" s="5"/>
      <c r="U73" s="13"/>
      <c r="V73" s="5"/>
      <c r="W73" s="5" t="str">
        <f t="shared" si="55"/>
        <v/>
      </c>
      <c r="X73" s="5"/>
      <c r="Y73" s="5"/>
      <c r="Z73" s="5"/>
      <c r="CB73" s="172">
        <f t="shared" si="53"/>
        <v>1</v>
      </c>
      <c r="CC73" s="172">
        <f t="shared" si="53"/>
        <v>1</v>
      </c>
      <c r="CD73" s="172">
        <f t="shared" si="53"/>
        <v>1</v>
      </c>
      <c r="CE73" s="172">
        <f t="shared" si="53"/>
        <v>1</v>
      </c>
      <c r="CF73" s="172">
        <f t="shared" si="53"/>
        <v>1</v>
      </c>
      <c r="CG73" s="172">
        <f t="shared" si="53"/>
        <v>1</v>
      </c>
      <c r="CH73" s="172">
        <f t="shared" si="53"/>
        <v>1</v>
      </c>
      <c r="CI73" s="172">
        <f t="shared" si="53"/>
        <v>1</v>
      </c>
      <c r="CJ73" s="172">
        <f t="shared" si="53"/>
        <v>1</v>
      </c>
      <c r="CK73" s="172">
        <f t="shared" si="53"/>
        <v>1</v>
      </c>
      <c r="CL73" s="172">
        <f t="shared" si="53"/>
        <v>1</v>
      </c>
      <c r="CM73" s="172">
        <f t="shared" si="53"/>
        <v>1</v>
      </c>
      <c r="CN73" s="172">
        <f t="shared" si="53"/>
        <v>1</v>
      </c>
      <c r="CO73" s="172">
        <f t="shared" si="53"/>
        <v>1</v>
      </c>
      <c r="CP73" s="172">
        <f t="shared" si="53"/>
        <v>1</v>
      </c>
      <c r="CQ73" s="172">
        <f t="shared" si="53"/>
        <v>1</v>
      </c>
      <c r="CR73" s="172">
        <f t="shared" si="52"/>
        <v>1</v>
      </c>
      <c r="CS73" s="172">
        <f t="shared" si="52"/>
        <v>1</v>
      </c>
      <c r="CT73" s="172">
        <f t="shared" si="52"/>
        <v>1</v>
      </c>
      <c r="CU73" s="172">
        <f t="shared" si="52"/>
        <v>1</v>
      </c>
      <c r="DA73" s="172">
        <v>9</v>
      </c>
      <c r="DB73" s="32" t="str">
        <f t="shared" si="54"/>
        <v xml:space="preserve"> </v>
      </c>
      <c r="DD73" s="172">
        <f t="shared" si="61"/>
        <v>1</v>
      </c>
      <c r="DE73" s="172">
        <v>71</v>
      </c>
      <c r="DL73" s="172">
        <f t="shared" si="57"/>
        <v>0</v>
      </c>
      <c r="DM73" s="172">
        <f t="shared" si="58"/>
        <v>1</v>
      </c>
      <c r="DN73" s="172">
        <f t="shared" si="59"/>
        <v>1</v>
      </c>
      <c r="DO73" s="172">
        <f t="shared" si="60"/>
        <v>1</v>
      </c>
      <c r="DP73" s="172">
        <f t="shared" si="60"/>
        <v>1</v>
      </c>
      <c r="DQ73" s="172">
        <f t="shared" si="60"/>
        <v>1</v>
      </c>
      <c r="DR73" s="172">
        <f t="shared" si="60"/>
        <v>1</v>
      </c>
      <c r="DS73" s="172">
        <f t="shared" si="60"/>
        <v>1</v>
      </c>
      <c r="DT73" s="172">
        <f t="shared" si="60"/>
        <v>1</v>
      </c>
      <c r="DU73" s="172">
        <f t="shared" si="60"/>
        <v>1</v>
      </c>
      <c r="DV73" s="172">
        <f t="shared" si="62"/>
        <v>1</v>
      </c>
      <c r="DW73" s="172">
        <f t="shared" si="62"/>
        <v>1</v>
      </c>
      <c r="DX73" s="172">
        <f t="shared" si="62"/>
        <v>1</v>
      </c>
      <c r="DY73" s="172">
        <f t="shared" si="62"/>
        <v>1</v>
      </c>
      <c r="DZ73" s="172">
        <f t="shared" si="62"/>
        <v>1</v>
      </c>
      <c r="EA73" s="172">
        <f t="shared" si="62"/>
        <v>1</v>
      </c>
      <c r="EB73" s="172">
        <f t="shared" si="62"/>
        <v>1</v>
      </c>
      <c r="EC73" s="172">
        <f t="shared" si="62"/>
        <v>1</v>
      </c>
      <c r="ED73" s="172">
        <f t="shared" si="62"/>
        <v>1</v>
      </c>
      <c r="EE73" s="172">
        <f t="shared" si="62"/>
        <v>1</v>
      </c>
      <c r="EF73" s="172">
        <f t="shared" si="62"/>
        <v>1</v>
      </c>
      <c r="EG73" s="172">
        <f t="shared" si="56"/>
        <v>0</v>
      </c>
    </row>
    <row r="74" spans="20:137" x14ac:dyDescent="0.25">
      <c r="T74" s="5"/>
      <c r="U74" s="13"/>
      <c r="V74" s="5"/>
      <c r="W74" s="5" t="str">
        <f t="shared" si="55"/>
        <v/>
      </c>
      <c r="X74" s="5"/>
      <c r="Y74" s="5"/>
      <c r="Z74" s="5"/>
      <c r="CB74" s="172">
        <f t="shared" si="53"/>
        <v>1</v>
      </c>
      <c r="CC74" s="172">
        <f t="shared" si="53"/>
        <v>1</v>
      </c>
      <c r="CD74" s="172">
        <f t="shared" si="53"/>
        <v>1</v>
      </c>
      <c r="CE74" s="172">
        <f t="shared" si="53"/>
        <v>1</v>
      </c>
      <c r="CF74" s="172">
        <f t="shared" si="53"/>
        <v>1</v>
      </c>
      <c r="CG74" s="172">
        <f t="shared" si="53"/>
        <v>1</v>
      </c>
      <c r="CH74" s="172">
        <f t="shared" si="53"/>
        <v>1</v>
      </c>
      <c r="CI74" s="172">
        <f t="shared" si="53"/>
        <v>1</v>
      </c>
      <c r="CJ74" s="172">
        <f t="shared" si="53"/>
        <v>1</v>
      </c>
      <c r="CK74" s="172">
        <f t="shared" si="53"/>
        <v>1</v>
      </c>
      <c r="CL74" s="172">
        <f t="shared" si="53"/>
        <v>1</v>
      </c>
      <c r="CM74" s="172">
        <f t="shared" si="53"/>
        <v>1</v>
      </c>
      <c r="CN74" s="172">
        <f t="shared" si="53"/>
        <v>1</v>
      </c>
      <c r="CO74" s="172">
        <f t="shared" si="53"/>
        <v>1</v>
      </c>
      <c r="CP74" s="172">
        <f t="shared" si="53"/>
        <v>1</v>
      </c>
      <c r="CQ74" s="172">
        <f t="shared" si="53"/>
        <v>1</v>
      </c>
      <c r="CR74" s="172">
        <f t="shared" si="52"/>
        <v>1</v>
      </c>
      <c r="CS74" s="172">
        <f t="shared" si="52"/>
        <v>1</v>
      </c>
      <c r="CT74" s="172">
        <f t="shared" si="52"/>
        <v>1</v>
      </c>
      <c r="CU74" s="172">
        <f t="shared" si="52"/>
        <v>1</v>
      </c>
      <c r="DA74" s="172">
        <v>10</v>
      </c>
      <c r="DB74" s="32" t="str">
        <f t="shared" si="54"/>
        <v xml:space="preserve"> </v>
      </c>
      <c r="DD74" s="172">
        <f t="shared" si="61"/>
        <v>1</v>
      </c>
      <c r="DE74" s="172">
        <v>72</v>
      </c>
      <c r="DL74" s="172">
        <f t="shared" si="57"/>
        <v>0</v>
      </c>
      <c r="DM74" s="172">
        <f t="shared" si="58"/>
        <v>1</v>
      </c>
      <c r="DN74" s="172">
        <f t="shared" si="59"/>
        <v>1</v>
      </c>
      <c r="DO74" s="172">
        <f t="shared" si="60"/>
        <v>1</v>
      </c>
      <c r="DP74" s="172">
        <f t="shared" si="60"/>
        <v>1</v>
      </c>
      <c r="DQ74" s="172">
        <f t="shared" si="60"/>
        <v>1</v>
      </c>
      <c r="DR74" s="172">
        <f t="shared" si="60"/>
        <v>1</v>
      </c>
      <c r="DS74" s="172">
        <f t="shared" si="60"/>
        <v>1</v>
      </c>
      <c r="DT74" s="172">
        <f t="shared" si="60"/>
        <v>1</v>
      </c>
      <c r="DU74" s="172">
        <f t="shared" si="60"/>
        <v>1</v>
      </c>
      <c r="DV74" s="172">
        <f t="shared" si="62"/>
        <v>1</v>
      </c>
      <c r="DW74" s="172">
        <f t="shared" si="62"/>
        <v>1</v>
      </c>
      <c r="DX74" s="172">
        <f t="shared" si="62"/>
        <v>1</v>
      </c>
      <c r="DY74" s="172">
        <f t="shared" si="62"/>
        <v>1</v>
      </c>
      <c r="DZ74" s="172">
        <f t="shared" si="62"/>
        <v>1</v>
      </c>
      <c r="EA74" s="172">
        <f t="shared" si="62"/>
        <v>1</v>
      </c>
      <c r="EB74" s="172">
        <f t="shared" si="62"/>
        <v>1</v>
      </c>
      <c r="EC74" s="172">
        <f t="shared" si="62"/>
        <v>1</v>
      </c>
      <c r="ED74" s="172">
        <f t="shared" si="62"/>
        <v>1</v>
      </c>
      <c r="EE74" s="172">
        <f t="shared" si="62"/>
        <v>1</v>
      </c>
      <c r="EF74" s="172">
        <f t="shared" si="62"/>
        <v>1</v>
      </c>
      <c r="EG74" s="172">
        <f t="shared" si="56"/>
        <v>0</v>
      </c>
    </row>
    <row r="75" spans="20:137" x14ac:dyDescent="0.25">
      <c r="T75" s="5"/>
      <c r="U75" s="13"/>
      <c r="V75" s="5"/>
      <c r="W75" s="5" t="str">
        <f t="shared" si="55"/>
        <v/>
      </c>
      <c r="X75" s="5"/>
      <c r="Y75" s="5"/>
      <c r="Z75" s="5"/>
      <c r="CB75" s="172">
        <f t="shared" si="53"/>
        <v>1</v>
      </c>
      <c r="CC75" s="172">
        <f t="shared" si="53"/>
        <v>1</v>
      </c>
      <c r="CD75" s="172">
        <f t="shared" si="53"/>
        <v>1</v>
      </c>
      <c r="CE75" s="172">
        <f t="shared" si="53"/>
        <v>1</v>
      </c>
      <c r="CF75" s="172">
        <f t="shared" si="53"/>
        <v>1</v>
      </c>
      <c r="CG75" s="172">
        <f t="shared" si="53"/>
        <v>1</v>
      </c>
      <c r="CH75" s="172">
        <f t="shared" si="53"/>
        <v>1</v>
      </c>
      <c r="CI75" s="172">
        <f t="shared" si="53"/>
        <v>1</v>
      </c>
      <c r="CJ75" s="172">
        <f t="shared" si="53"/>
        <v>1</v>
      </c>
      <c r="CK75" s="172">
        <f t="shared" si="53"/>
        <v>1</v>
      </c>
      <c r="CL75" s="172">
        <f t="shared" si="53"/>
        <v>1</v>
      </c>
      <c r="CM75" s="172">
        <f t="shared" si="53"/>
        <v>1</v>
      </c>
      <c r="CN75" s="172">
        <f t="shared" si="53"/>
        <v>1</v>
      </c>
      <c r="CO75" s="172">
        <f t="shared" si="53"/>
        <v>1</v>
      </c>
      <c r="CP75" s="172">
        <f t="shared" si="53"/>
        <v>1</v>
      </c>
      <c r="CQ75" s="172">
        <f t="shared" si="53"/>
        <v>1</v>
      </c>
      <c r="CR75" s="172">
        <f t="shared" si="52"/>
        <v>1</v>
      </c>
      <c r="CS75" s="172">
        <f t="shared" si="52"/>
        <v>1</v>
      </c>
      <c r="CT75" s="172">
        <f t="shared" si="52"/>
        <v>1</v>
      </c>
      <c r="CU75" s="172">
        <f t="shared" si="52"/>
        <v>1</v>
      </c>
      <c r="DA75" s="172">
        <v>11</v>
      </c>
      <c r="DB75" s="32" t="str">
        <f t="shared" si="54"/>
        <v xml:space="preserve"> </v>
      </c>
      <c r="DD75" s="172">
        <f t="shared" si="61"/>
        <v>1</v>
      </c>
      <c r="DE75" s="172">
        <v>73</v>
      </c>
      <c r="DL75" s="172">
        <f t="shared" si="57"/>
        <v>0</v>
      </c>
      <c r="DM75" s="172">
        <f t="shared" si="58"/>
        <v>1</v>
      </c>
      <c r="DN75" s="172">
        <f t="shared" si="59"/>
        <v>1</v>
      </c>
      <c r="DO75" s="172">
        <f t="shared" si="60"/>
        <v>1</v>
      </c>
      <c r="DP75" s="172">
        <f t="shared" si="60"/>
        <v>1</v>
      </c>
      <c r="DQ75" s="172">
        <f t="shared" si="60"/>
        <v>1</v>
      </c>
      <c r="DR75" s="172">
        <f t="shared" si="60"/>
        <v>1</v>
      </c>
      <c r="DS75" s="172">
        <f t="shared" si="60"/>
        <v>1</v>
      </c>
      <c r="DT75" s="172">
        <f t="shared" si="60"/>
        <v>1</v>
      </c>
      <c r="DU75" s="172">
        <f t="shared" si="60"/>
        <v>1</v>
      </c>
      <c r="DV75" s="172">
        <f t="shared" si="62"/>
        <v>1</v>
      </c>
      <c r="DW75" s="172">
        <f t="shared" si="62"/>
        <v>1</v>
      </c>
      <c r="DX75" s="172">
        <f t="shared" si="62"/>
        <v>1</v>
      </c>
      <c r="DY75" s="172">
        <f t="shared" si="62"/>
        <v>1</v>
      </c>
      <c r="DZ75" s="172">
        <f t="shared" si="62"/>
        <v>1</v>
      </c>
      <c r="EA75" s="172">
        <f t="shared" si="62"/>
        <v>1</v>
      </c>
      <c r="EB75" s="172">
        <f t="shared" si="62"/>
        <v>1</v>
      </c>
      <c r="EC75" s="172">
        <f t="shared" si="62"/>
        <v>1</v>
      </c>
      <c r="ED75" s="172">
        <f t="shared" si="62"/>
        <v>1</v>
      </c>
      <c r="EE75" s="172">
        <f t="shared" si="62"/>
        <v>1</v>
      </c>
      <c r="EF75" s="172">
        <f t="shared" si="62"/>
        <v>1</v>
      </c>
      <c r="EG75" s="172">
        <f t="shared" si="56"/>
        <v>0</v>
      </c>
    </row>
    <row r="76" spans="20:137" x14ac:dyDescent="0.25">
      <c r="T76" s="5"/>
      <c r="U76" s="13"/>
      <c r="V76" s="5"/>
      <c r="W76" s="5" t="str">
        <f t="shared" si="55"/>
        <v/>
      </c>
      <c r="X76" s="5"/>
      <c r="Y76" s="5"/>
      <c r="Z76" s="5"/>
      <c r="CB76" s="172">
        <f t="shared" si="53"/>
        <v>1</v>
      </c>
      <c r="CC76" s="172">
        <f t="shared" si="53"/>
        <v>1</v>
      </c>
      <c r="CD76" s="172">
        <f t="shared" si="53"/>
        <v>1</v>
      </c>
      <c r="CE76" s="172">
        <f t="shared" si="53"/>
        <v>1</v>
      </c>
      <c r="CF76" s="172">
        <f t="shared" si="53"/>
        <v>1</v>
      </c>
      <c r="CG76" s="172">
        <f t="shared" si="53"/>
        <v>1</v>
      </c>
      <c r="CH76" s="172">
        <f t="shared" si="53"/>
        <v>1</v>
      </c>
      <c r="CI76" s="172">
        <f t="shared" si="53"/>
        <v>1</v>
      </c>
      <c r="CJ76" s="172">
        <f t="shared" si="53"/>
        <v>1</v>
      </c>
      <c r="CK76" s="172">
        <f t="shared" si="53"/>
        <v>1</v>
      </c>
      <c r="CL76" s="172">
        <f t="shared" si="53"/>
        <v>1</v>
      </c>
      <c r="CM76" s="172">
        <f t="shared" si="53"/>
        <v>1</v>
      </c>
      <c r="CN76" s="172">
        <f t="shared" si="53"/>
        <v>1</v>
      </c>
      <c r="CO76" s="172">
        <f t="shared" si="53"/>
        <v>1</v>
      </c>
      <c r="CP76" s="172">
        <f t="shared" si="53"/>
        <v>1</v>
      </c>
      <c r="CQ76" s="172">
        <f t="shared" si="53"/>
        <v>1</v>
      </c>
      <c r="CR76" s="172">
        <f t="shared" si="52"/>
        <v>1</v>
      </c>
      <c r="CS76" s="172">
        <f t="shared" si="52"/>
        <v>1</v>
      </c>
      <c r="CT76" s="172">
        <f t="shared" si="52"/>
        <v>1</v>
      </c>
      <c r="CU76" s="172">
        <f t="shared" si="52"/>
        <v>1</v>
      </c>
      <c r="DA76" s="172">
        <v>12</v>
      </c>
      <c r="DB76" s="32" t="str">
        <f t="shared" si="54"/>
        <v xml:space="preserve"> </v>
      </c>
      <c r="DD76" s="172">
        <f t="shared" si="61"/>
        <v>1</v>
      </c>
      <c r="DE76" s="172">
        <v>74</v>
      </c>
      <c r="DL76" s="172">
        <f t="shared" si="57"/>
        <v>0</v>
      </c>
      <c r="DM76" s="172">
        <f t="shared" si="58"/>
        <v>1</v>
      </c>
      <c r="DN76" s="172">
        <f t="shared" si="59"/>
        <v>1</v>
      </c>
      <c r="DO76" s="172">
        <f t="shared" si="60"/>
        <v>1</v>
      </c>
      <c r="DP76" s="172">
        <f t="shared" si="60"/>
        <v>1</v>
      </c>
      <c r="DQ76" s="172">
        <f t="shared" si="60"/>
        <v>1</v>
      </c>
      <c r="DR76" s="172">
        <f t="shared" si="60"/>
        <v>1</v>
      </c>
      <c r="DS76" s="172">
        <f t="shared" si="60"/>
        <v>1</v>
      </c>
      <c r="DT76" s="172">
        <f t="shared" si="60"/>
        <v>1</v>
      </c>
      <c r="DU76" s="172">
        <f t="shared" si="60"/>
        <v>1</v>
      </c>
      <c r="DV76" s="172">
        <f t="shared" si="62"/>
        <v>1</v>
      </c>
      <c r="DW76" s="172">
        <f t="shared" si="62"/>
        <v>1</v>
      </c>
      <c r="DX76" s="172">
        <f t="shared" si="62"/>
        <v>1</v>
      </c>
      <c r="DY76" s="172">
        <f t="shared" si="62"/>
        <v>1</v>
      </c>
      <c r="DZ76" s="172">
        <f t="shared" si="62"/>
        <v>1</v>
      </c>
      <c r="EA76" s="172">
        <f t="shared" si="62"/>
        <v>1</v>
      </c>
      <c r="EB76" s="172">
        <f t="shared" si="62"/>
        <v>1</v>
      </c>
      <c r="EC76" s="172">
        <f t="shared" si="62"/>
        <v>1</v>
      </c>
      <c r="ED76" s="172">
        <f t="shared" si="62"/>
        <v>1</v>
      </c>
      <c r="EE76" s="172">
        <f t="shared" si="62"/>
        <v>1</v>
      </c>
      <c r="EF76" s="172">
        <f t="shared" si="62"/>
        <v>1</v>
      </c>
      <c r="EG76" s="172">
        <f t="shared" si="56"/>
        <v>0</v>
      </c>
    </row>
    <row r="77" spans="20:137" x14ac:dyDescent="0.25">
      <c r="T77" s="5"/>
      <c r="U77" s="13"/>
      <c r="V77" s="5"/>
      <c r="W77" s="5" t="str">
        <f t="shared" si="55"/>
        <v/>
      </c>
      <c r="X77" s="5"/>
      <c r="Y77" s="5"/>
      <c r="Z77" s="5"/>
      <c r="CB77" s="172">
        <f t="shared" si="53"/>
        <v>1</v>
      </c>
      <c r="CC77" s="172">
        <f t="shared" si="53"/>
        <v>1</v>
      </c>
      <c r="CD77" s="172">
        <f t="shared" si="53"/>
        <v>1</v>
      </c>
      <c r="CE77" s="172">
        <f t="shared" si="53"/>
        <v>1</v>
      </c>
      <c r="CF77" s="172">
        <f t="shared" si="53"/>
        <v>1</v>
      </c>
      <c r="CG77" s="172">
        <f t="shared" si="53"/>
        <v>1</v>
      </c>
      <c r="CH77" s="172">
        <f t="shared" si="53"/>
        <v>1</v>
      </c>
      <c r="CI77" s="172">
        <f t="shared" si="53"/>
        <v>1</v>
      </c>
      <c r="CJ77" s="172">
        <f t="shared" si="53"/>
        <v>1</v>
      </c>
      <c r="CK77" s="172">
        <f t="shared" si="53"/>
        <v>1</v>
      </c>
      <c r="CL77" s="172">
        <f t="shared" si="53"/>
        <v>1</v>
      </c>
      <c r="CM77" s="172">
        <f t="shared" si="53"/>
        <v>1</v>
      </c>
      <c r="CN77" s="172">
        <f t="shared" si="53"/>
        <v>1</v>
      </c>
      <c r="CO77" s="172">
        <f t="shared" si="53"/>
        <v>1</v>
      </c>
      <c r="CP77" s="172">
        <f t="shared" si="53"/>
        <v>1</v>
      </c>
      <c r="CQ77" s="172">
        <f t="shared" si="53"/>
        <v>1</v>
      </c>
      <c r="CR77" s="172">
        <f t="shared" si="52"/>
        <v>1</v>
      </c>
      <c r="CS77" s="172">
        <f t="shared" si="52"/>
        <v>1</v>
      </c>
      <c r="CT77" s="172">
        <f t="shared" si="52"/>
        <v>1</v>
      </c>
      <c r="CU77" s="172">
        <f t="shared" si="52"/>
        <v>1</v>
      </c>
      <c r="DB77" s="196" t="str">
        <f>IF(DB64="","","----")</f>
        <v/>
      </c>
      <c r="DD77" s="172">
        <f t="shared" si="61"/>
        <v>1</v>
      </c>
      <c r="DE77" s="172">
        <v>75</v>
      </c>
      <c r="DL77" s="172">
        <f t="shared" si="57"/>
        <v>0</v>
      </c>
      <c r="DM77" s="172">
        <f t="shared" si="58"/>
        <v>1</v>
      </c>
      <c r="DN77" s="172">
        <f t="shared" si="59"/>
        <v>1</v>
      </c>
      <c r="DO77" s="172">
        <f t="shared" si="60"/>
        <v>1</v>
      </c>
      <c r="DP77" s="172">
        <f t="shared" si="60"/>
        <v>1</v>
      </c>
      <c r="DQ77" s="172">
        <f t="shared" si="60"/>
        <v>1</v>
      </c>
      <c r="DR77" s="172">
        <f t="shared" si="60"/>
        <v>1</v>
      </c>
      <c r="DS77" s="172">
        <f t="shared" si="60"/>
        <v>1</v>
      </c>
      <c r="DT77" s="172">
        <f t="shared" si="60"/>
        <v>1</v>
      </c>
      <c r="DU77" s="172">
        <f t="shared" si="60"/>
        <v>1</v>
      </c>
      <c r="DV77" s="172">
        <f t="shared" si="62"/>
        <v>1</v>
      </c>
      <c r="DW77" s="172">
        <f t="shared" si="62"/>
        <v>1</v>
      </c>
      <c r="DX77" s="172">
        <f t="shared" si="62"/>
        <v>1</v>
      </c>
      <c r="DY77" s="172">
        <f t="shared" si="62"/>
        <v>1</v>
      </c>
      <c r="DZ77" s="172">
        <f t="shared" si="62"/>
        <v>1</v>
      </c>
      <c r="EA77" s="172">
        <f t="shared" si="62"/>
        <v>1</v>
      </c>
      <c r="EB77" s="172">
        <f t="shared" si="62"/>
        <v>1</v>
      </c>
      <c r="EC77" s="172">
        <f t="shared" si="62"/>
        <v>1</v>
      </c>
      <c r="ED77" s="172">
        <f t="shared" si="62"/>
        <v>1</v>
      </c>
      <c r="EE77" s="172">
        <f t="shared" si="62"/>
        <v>1</v>
      </c>
      <c r="EF77" s="172">
        <f t="shared" si="62"/>
        <v>1</v>
      </c>
      <c r="EG77" s="172">
        <f t="shared" si="56"/>
        <v>0</v>
      </c>
    </row>
    <row r="78" spans="20:137" x14ac:dyDescent="0.25">
      <c r="T78" s="5"/>
      <c r="U78" s="13"/>
      <c r="V78" s="5"/>
      <c r="W78" s="5" t="str">
        <f t="shared" si="55"/>
        <v/>
      </c>
      <c r="X78" s="5"/>
      <c r="Y78" s="5"/>
      <c r="Z78" s="5"/>
      <c r="CB78" s="172">
        <f t="shared" si="53"/>
        <v>1</v>
      </c>
      <c r="CC78" s="172">
        <f t="shared" si="53"/>
        <v>1</v>
      </c>
      <c r="CD78" s="172">
        <f t="shared" si="53"/>
        <v>1</v>
      </c>
      <c r="CE78" s="172">
        <f t="shared" si="53"/>
        <v>1</v>
      </c>
      <c r="CF78" s="172">
        <f t="shared" si="53"/>
        <v>1</v>
      </c>
      <c r="CG78" s="172">
        <f t="shared" si="53"/>
        <v>1</v>
      </c>
      <c r="CH78" s="172">
        <f t="shared" si="53"/>
        <v>1</v>
      </c>
      <c r="CI78" s="172">
        <f t="shared" si="53"/>
        <v>1</v>
      </c>
      <c r="CJ78" s="172">
        <f t="shared" si="53"/>
        <v>1</v>
      </c>
      <c r="CK78" s="172">
        <f t="shared" si="53"/>
        <v>1</v>
      </c>
      <c r="CL78" s="172">
        <f t="shared" si="53"/>
        <v>1</v>
      </c>
      <c r="CM78" s="172">
        <f t="shared" si="53"/>
        <v>1</v>
      </c>
      <c r="CN78" s="172">
        <f t="shared" si="53"/>
        <v>1</v>
      </c>
      <c r="CO78" s="172">
        <f t="shared" si="53"/>
        <v>1</v>
      </c>
      <c r="CP78" s="172">
        <f t="shared" si="53"/>
        <v>1</v>
      </c>
      <c r="CQ78" s="172">
        <f t="shared" si="53"/>
        <v>1</v>
      </c>
      <c r="CR78" s="172">
        <f t="shared" si="52"/>
        <v>1</v>
      </c>
      <c r="CS78" s="172">
        <f t="shared" si="52"/>
        <v>1</v>
      </c>
      <c r="CT78" s="172">
        <f t="shared" si="52"/>
        <v>1</v>
      </c>
      <c r="CU78" s="172">
        <f t="shared" si="52"/>
        <v>1</v>
      </c>
      <c r="DA78" s="172"/>
      <c r="DB78" s="32" t="str">
        <f>IF(DB79="","",CONCATENATE("Warband ",CZ79," ",DG78))</f>
        <v/>
      </c>
      <c r="DD78" s="172">
        <f t="shared" si="61"/>
        <v>1</v>
      </c>
      <c r="DE78" s="172">
        <v>76</v>
      </c>
      <c r="DG78" s="49" t="str">
        <f>CONCATENATE("   ",DH78,"/",DI78,IF(DH78&gt;DI78," !",""))</f>
        <v xml:space="preserve">   0/12</v>
      </c>
      <c r="DH78" s="172">
        <f t="shared" ref="DH78" si="63">INDEX($CB$1:$CU$1,CZ79)+DJ78</f>
        <v>0</v>
      </c>
      <c r="DI78" s="172">
        <f t="shared" ref="DI78" si="64">IF(OR(DB79=$CW$10,DB79=$CW$17),0,12)</f>
        <v>12</v>
      </c>
      <c r="DL78" s="172">
        <f t="shared" si="57"/>
        <v>0</v>
      </c>
      <c r="DM78" s="172">
        <f t="shared" si="58"/>
        <v>1</v>
      </c>
      <c r="DN78" s="172">
        <f t="shared" si="59"/>
        <v>1</v>
      </c>
      <c r="DO78" s="172">
        <f t="shared" si="60"/>
        <v>1</v>
      </c>
      <c r="DP78" s="172">
        <f t="shared" si="60"/>
        <v>1</v>
      </c>
      <c r="DQ78" s="172">
        <f t="shared" si="60"/>
        <v>1</v>
      </c>
      <c r="DR78" s="172">
        <f t="shared" si="60"/>
        <v>1</v>
      </c>
      <c r="DS78" s="172">
        <f t="shared" si="60"/>
        <v>1</v>
      </c>
      <c r="DT78" s="172">
        <f t="shared" si="60"/>
        <v>1</v>
      </c>
      <c r="DU78" s="172">
        <f t="shared" si="60"/>
        <v>1</v>
      </c>
      <c r="DV78" s="172">
        <f t="shared" si="62"/>
        <v>1</v>
      </c>
      <c r="DW78" s="172">
        <f t="shared" si="62"/>
        <v>1</v>
      </c>
      <c r="DX78" s="172">
        <f t="shared" si="62"/>
        <v>1</v>
      </c>
      <c r="DY78" s="172">
        <f t="shared" si="62"/>
        <v>1</v>
      </c>
      <c r="DZ78" s="172">
        <f t="shared" si="62"/>
        <v>1</v>
      </c>
      <c r="EA78" s="172">
        <f t="shared" si="62"/>
        <v>1</v>
      </c>
      <c r="EB78" s="172">
        <f t="shared" si="62"/>
        <v>1</v>
      </c>
      <c r="EC78" s="172">
        <f t="shared" si="62"/>
        <v>1</v>
      </c>
      <c r="ED78" s="172">
        <f t="shared" si="62"/>
        <v>1</v>
      </c>
      <c r="EE78" s="172">
        <f t="shared" si="62"/>
        <v>1</v>
      </c>
      <c r="EF78" s="172">
        <f t="shared" si="62"/>
        <v>1</v>
      </c>
      <c r="EG78" s="172">
        <f t="shared" si="56"/>
        <v>0</v>
      </c>
    </row>
    <row r="79" spans="20:137" x14ac:dyDescent="0.25">
      <c r="T79" s="5"/>
      <c r="U79" s="13"/>
      <c r="V79" s="5"/>
      <c r="W79" s="5" t="str">
        <f t="shared" si="55"/>
        <v/>
      </c>
      <c r="X79" s="5"/>
      <c r="Y79" s="5"/>
      <c r="Z79" s="5"/>
      <c r="CB79" s="172">
        <f t="shared" si="53"/>
        <v>1</v>
      </c>
      <c r="CC79" s="172">
        <f t="shared" si="53"/>
        <v>1</v>
      </c>
      <c r="CD79" s="172">
        <f t="shared" si="53"/>
        <v>1</v>
      </c>
      <c r="CE79" s="172">
        <f t="shared" si="53"/>
        <v>1</v>
      </c>
      <c r="CF79" s="172">
        <f t="shared" si="53"/>
        <v>1</v>
      </c>
      <c r="CG79" s="172">
        <f t="shared" si="53"/>
        <v>1</v>
      </c>
      <c r="CH79" s="172">
        <f t="shared" si="53"/>
        <v>1</v>
      </c>
      <c r="CI79" s="172">
        <f t="shared" si="53"/>
        <v>1</v>
      </c>
      <c r="CJ79" s="172">
        <f t="shared" si="53"/>
        <v>1</v>
      </c>
      <c r="CK79" s="172">
        <f t="shared" si="53"/>
        <v>1</v>
      </c>
      <c r="CL79" s="172">
        <f t="shared" si="53"/>
        <v>1</v>
      </c>
      <c r="CM79" s="172">
        <f t="shared" si="53"/>
        <v>1</v>
      </c>
      <c r="CN79" s="172">
        <f t="shared" si="53"/>
        <v>1</v>
      </c>
      <c r="CO79" s="172">
        <f t="shared" si="53"/>
        <v>1</v>
      </c>
      <c r="CP79" s="172">
        <f t="shared" si="53"/>
        <v>1</v>
      </c>
      <c r="CQ79" s="172">
        <f t="shared" si="53"/>
        <v>1</v>
      </c>
      <c r="CR79" s="172">
        <f t="shared" si="52"/>
        <v>1</v>
      </c>
      <c r="CS79" s="172">
        <f t="shared" si="52"/>
        <v>1</v>
      </c>
      <c r="CT79" s="172">
        <f t="shared" si="52"/>
        <v>1</v>
      </c>
      <c r="CU79" s="172">
        <f t="shared" si="52"/>
        <v>1</v>
      </c>
      <c r="CZ79" s="172">
        <v>6</v>
      </c>
      <c r="DA79" s="172" t="s">
        <v>278</v>
      </c>
      <c r="DB79" s="32" t="str">
        <f>T(LOOKUP(CZ79,$DM$1:$EF$1,$DM$2:$EF$2))</f>
        <v/>
      </c>
      <c r="DD79" s="172">
        <f t="shared" si="61"/>
        <v>1</v>
      </c>
      <c r="DE79" s="172">
        <v>77</v>
      </c>
      <c r="DL79" s="172">
        <f t="shared" si="57"/>
        <v>0</v>
      </c>
      <c r="DM79" s="172">
        <f t="shared" si="58"/>
        <v>1</v>
      </c>
      <c r="DN79" s="172">
        <f t="shared" si="59"/>
        <v>1</v>
      </c>
      <c r="DO79" s="172">
        <f t="shared" si="60"/>
        <v>1</v>
      </c>
      <c r="DP79" s="172">
        <f t="shared" si="60"/>
        <v>1</v>
      </c>
      <c r="DQ79" s="172">
        <f t="shared" si="60"/>
        <v>1</v>
      </c>
      <c r="DR79" s="172">
        <f t="shared" si="60"/>
        <v>1</v>
      </c>
      <c r="DS79" s="172">
        <f t="shared" si="60"/>
        <v>1</v>
      </c>
      <c r="DT79" s="172">
        <f t="shared" si="60"/>
        <v>1</v>
      </c>
      <c r="DU79" s="172">
        <f t="shared" si="60"/>
        <v>1</v>
      </c>
      <c r="DV79" s="172">
        <f t="shared" si="62"/>
        <v>1</v>
      </c>
      <c r="DW79" s="172">
        <f t="shared" si="62"/>
        <v>1</v>
      </c>
      <c r="DX79" s="172">
        <f t="shared" si="62"/>
        <v>1</v>
      </c>
      <c r="DY79" s="172">
        <f t="shared" si="62"/>
        <v>1</v>
      </c>
      <c r="DZ79" s="172">
        <f t="shared" si="62"/>
        <v>1</v>
      </c>
      <c r="EA79" s="172">
        <f t="shared" si="62"/>
        <v>1</v>
      </c>
      <c r="EB79" s="172">
        <f t="shared" si="62"/>
        <v>1</v>
      </c>
      <c r="EC79" s="172">
        <f t="shared" si="62"/>
        <v>1</v>
      </c>
      <c r="ED79" s="172">
        <f t="shared" si="62"/>
        <v>1</v>
      </c>
      <c r="EE79" s="172">
        <f t="shared" si="62"/>
        <v>1</v>
      </c>
      <c r="EF79" s="172">
        <f t="shared" si="62"/>
        <v>1</v>
      </c>
      <c r="EG79" s="172">
        <f t="shared" si="56"/>
        <v>0</v>
      </c>
    </row>
    <row r="80" spans="20:137" x14ac:dyDescent="0.25">
      <c r="T80" s="5"/>
      <c r="U80" s="13"/>
      <c r="V80" s="5"/>
      <c r="W80" s="5" t="str">
        <f t="shared" si="55"/>
        <v/>
      </c>
      <c r="X80" s="5"/>
      <c r="Y80" s="5"/>
      <c r="Z80" s="5"/>
      <c r="CB80" s="172">
        <f t="shared" si="53"/>
        <v>1</v>
      </c>
      <c r="CC80" s="172">
        <f t="shared" si="53"/>
        <v>1</v>
      </c>
      <c r="CD80" s="172">
        <f t="shared" si="53"/>
        <v>1</v>
      </c>
      <c r="CE80" s="172">
        <f t="shared" si="53"/>
        <v>1</v>
      </c>
      <c r="CF80" s="172">
        <f t="shared" si="53"/>
        <v>1</v>
      </c>
      <c r="CG80" s="172">
        <f t="shared" si="53"/>
        <v>1</v>
      </c>
      <c r="CH80" s="172">
        <f t="shared" si="53"/>
        <v>1</v>
      </c>
      <c r="CI80" s="172">
        <f t="shared" si="53"/>
        <v>1</v>
      </c>
      <c r="CJ80" s="172">
        <f t="shared" si="53"/>
        <v>1</v>
      </c>
      <c r="CK80" s="172">
        <f t="shared" si="53"/>
        <v>1</v>
      </c>
      <c r="CL80" s="172">
        <f t="shared" si="53"/>
        <v>1</v>
      </c>
      <c r="CM80" s="172">
        <f t="shared" si="53"/>
        <v>1</v>
      </c>
      <c r="CN80" s="172">
        <f t="shared" si="53"/>
        <v>1</v>
      </c>
      <c r="CO80" s="172">
        <f t="shared" si="53"/>
        <v>1</v>
      </c>
      <c r="CP80" s="172">
        <f t="shared" si="53"/>
        <v>1</v>
      </c>
      <c r="CQ80" s="172">
        <f t="shared" ref="CQ80:CU80" si="65">IF(BF79="",CQ79,CQ79+1)</f>
        <v>1</v>
      </c>
      <c r="CR80" s="172">
        <f t="shared" si="65"/>
        <v>1</v>
      </c>
      <c r="CS80" s="172">
        <f t="shared" si="65"/>
        <v>1</v>
      </c>
      <c r="CT80" s="172">
        <f t="shared" si="65"/>
        <v>1</v>
      </c>
      <c r="CU80" s="172">
        <f t="shared" si="65"/>
        <v>1</v>
      </c>
      <c r="DA80" s="172">
        <v>1</v>
      </c>
      <c r="DB80" s="32" t="str">
        <f t="shared" ref="DB80:DB91" si="66">T(CONCATENATE(LOOKUP(DA80,CG$3:CG$80,AV$3:AV$80)," ",LOOKUP(DA80,CG$3:CG$80,$CA$3:$CA$80)))</f>
        <v xml:space="preserve"> </v>
      </c>
      <c r="DD80" s="172">
        <f t="shared" si="61"/>
        <v>1</v>
      </c>
      <c r="DE80" s="172">
        <v>78</v>
      </c>
      <c r="DL80" s="172">
        <f>SUM(DM81:EF81)-SUM(DM80:EF80)</f>
        <v>-20</v>
      </c>
      <c r="DM80" s="172">
        <f t="shared" si="58"/>
        <v>1</v>
      </c>
      <c r="DN80" s="172">
        <f t="shared" si="59"/>
        <v>1</v>
      </c>
      <c r="DO80" s="172">
        <f t="shared" si="60"/>
        <v>1</v>
      </c>
      <c r="DP80" s="172">
        <f t="shared" si="60"/>
        <v>1</v>
      </c>
      <c r="DQ80" s="172">
        <f t="shared" si="60"/>
        <v>1</v>
      </c>
      <c r="DR80" s="172">
        <f t="shared" si="60"/>
        <v>1</v>
      </c>
      <c r="DS80" s="172">
        <f t="shared" si="60"/>
        <v>1</v>
      </c>
      <c r="DT80" s="172">
        <f t="shared" si="60"/>
        <v>1</v>
      </c>
      <c r="DU80" s="172">
        <f t="shared" si="60"/>
        <v>1</v>
      </c>
      <c r="DV80" s="172">
        <f t="shared" si="62"/>
        <v>1</v>
      </c>
      <c r="DW80" s="172">
        <f t="shared" si="62"/>
        <v>1</v>
      </c>
      <c r="DX80" s="172">
        <f t="shared" si="62"/>
        <v>1</v>
      </c>
      <c r="DY80" s="172">
        <f t="shared" si="62"/>
        <v>1</v>
      </c>
      <c r="DZ80" s="172">
        <f t="shared" si="62"/>
        <v>1</v>
      </c>
      <c r="EA80" s="172">
        <f t="shared" si="62"/>
        <v>1</v>
      </c>
      <c r="EB80" s="172">
        <f t="shared" si="62"/>
        <v>1</v>
      </c>
      <c r="EC80" s="172">
        <f t="shared" si="62"/>
        <v>1</v>
      </c>
      <c r="ED80" s="172">
        <f t="shared" si="62"/>
        <v>1</v>
      </c>
      <c r="EE80" s="172">
        <f t="shared" si="62"/>
        <v>1</v>
      </c>
      <c r="EF80" s="172">
        <f t="shared" si="62"/>
        <v>1</v>
      </c>
      <c r="EG80" s="172">
        <f t="shared" si="56"/>
        <v>0</v>
      </c>
    </row>
    <row r="81" spans="104:113" x14ac:dyDescent="0.25">
      <c r="DA81" s="172">
        <v>2</v>
      </c>
      <c r="DB81" s="32" t="str">
        <f t="shared" si="66"/>
        <v xml:space="preserve"> </v>
      </c>
      <c r="DD81" s="172">
        <f t="shared" si="61"/>
        <v>1</v>
      </c>
    </row>
    <row r="82" spans="104:113" x14ac:dyDescent="0.25">
      <c r="DA82" s="172">
        <v>3</v>
      </c>
      <c r="DB82" s="32" t="str">
        <f t="shared" si="66"/>
        <v xml:space="preserve"> </v>
      </c>
      <c r="DD82" s="172">
        <f t="shared" si="61"/>
        <v>1</v>
      </c>
    </row>
    <row r="83" spans="104:113" x14ac:dyDescent="0.25">
      <c r="DA83" s="172">
        <v>4</v>
      </c>
      <c r="DB83" s="32" t="str">
        <f t="shared" si="66"/>
        <v xml:space="preserve"> </v>
      </c>
      <c r="DD83" s="172">
        <f t="shared" si="61"/>
        <v>1</v>
      </c>
    </row>
    <row r="84" spans="104:113" x14ac:dyDescent="0.25">
      <c r="DA84" s="172">
        <v>5</v>
      </c>
      <c r="DB84" s="32" t="str">
        <f t="shared" si="66"/>
        <v xml:space="preserve"> </v>
      </c>
      <c r="DD84" s="172">
        <f t="shared" si="61"/>
        <v>1</v>
      </c>
    </row>
    <row r="85" spans="104:113" x14ac:dyDescent="0.25">
      <c r="DA85" s="172">
        <v>6</v>
      </c>
      <c r="DB85" s="32" t="str">
        <f t="shared" si="66"/>
        <v xml:space="preserve"> </v>
      </c>
      <c r="DD85" s="172">
        <f t="shared" si="61"/>
        <v>1</v>
      </c>
    </row>
    <row r="86" spans="104:113" x14ac:dyDescent="0.25">
      <c r="DA86" s="172">
        <v>7</v>
      </c>
      <c r="DB86" s="32" t="str">
        <f t="shared" si="66"/>
        <v xml:space="preserve"> </v>
      </c>
      <c r="DD86" s="172">
        <f t="shared" si="61"/>
        <v>1</v>
      </c>
    </row>
    <row r="87" spans="104:113" x14ac:dyDescent="0.25">
      <c r="DA87" s="172">
        <v>8</v>
      </c>
      <c r="DB87" s="32" t="str">
        <f t="shared" si="66"/>
        <v xml:space="preserve"> </v>
      </c>
      <c r="DD87" s="172">
        <f t="shared" si="61"/>
        <v>1</v>
      </c>
    </row>
    <row r="88" spans="104:113" x14ac:dyDescent="0.25">
      <c r="DA88" s="172">
        <v>9</v>
      </c>
      <c r="DB88" s="32" t="str">
        <f t="shared" si="66"/>
        <v xml:space="preserve"> </v>
      </c>
      <c r="DD88" s="172">
        <f t="shared" si="61"/>
        <v>1</v>
      </c>
    </row>
    <row r="89" spans="104:113" x14ac:dyDescent="0.25">
      <c r="DA89" s="172">
        <v>10</v>
      </c>
      <c r="DB89" s="32" t="str">
        <f t="shared" si="66"/>
        <v xml:space="preserve"> </v>
      </c>
      <c r="DD89" s="172">
        <f t="shared" si="61"/>
        <v>1</v>
      </c>
    </row>
    <row r="90" spans="104:113" x14ac:dyDescent="0.25">
      <c r="DA90" s="172">
        <v>11</v>
      </c>
      <c r="DB90" s="32" t="str">
        <f t="shared" si="66"/>
        <v xml:space="preserve"> </v>
      </c>
      <c r="DD90" s="172">
        <f t="shared" si="61"/>
        <v>1</v>
      </c>
    </row>
    <row r="91" spans="104:113" x14ac:dyDescent="0.25">
      <c r="DA91" s="172">
        <v>12</v>
      </c>
      <c r="DB91" s="32" t="str">
        <f t="shared" si="66"/>
        <v xml:space="preserve"> </v>
      </c>
      <c r="DD91" s="172">
        <f t="shared" si="61"/>
        <v>1</v>
      </c>
    </row>
    <row r="92" spans="104:113" x14ac:dyDescent="0.25">
      <c r="DB92" s="196" t="str">
        <f>IF(DB79="","","----")</f>
        <v/>
      </c>
      <c r="DD92" s="172">
        <f t="shared" si="61"/>
        <v>1</v>
      </c>
    </row>
    <row r="93" spans="104:113" x14ac:dyDescent="0.25">
      <c r="DA93" s="172"/>
      <c r="DB93" s="32" t="str">
        <f>IF(DB94="","",CONCATENATE("Warband ",CZ94," ",DG93))</f>
        <v/>
      </c>
      <c r="DD93" s="172">
        <f t="shared" si="61"/>
        <v>1</v>
      </c>
      <c r="DG93" s="49" t="str">
        <f>CONCATENATE("   ",DH93,"/",DI93,IF(DH93&gt;DI93," !",""))</f>
        <v xml:space="preserve">   0/12</v>
      </c>
      <c r="DH93" s="172">
        <f t="shared" ref="DH93" si="67">INDEX($CB$1:$CU$1,CZ94)+DJ93</f>
        <v>0</v>
      </c>
      <c r="DI93" s="172">
        <f t="shared" ref="DI93" si="68">IF(OR(DB94=$CW$10,DB94=$CW$17),0,12)</f>
        <v>12</v>
      </c>
    </row>
    <row r="94" spans="104:113" x14ac:dyDescent="0.25">
      <c r="CZ94" s="172">
        <v>7</v>
      </c>
      <c r="DA94" s="172" t="s">
        <v>278</v>
      </c>
      <c r="DB94" s="32" t="str">
        <f>T(LOOKUP(CZ94,$DM$1:$EF$1,$DM$2:$EF$2))</f>
        <v/>
      </c>
      <c r="DD94" s="172">
        <f t="shared" si="61"/>
        <v>1</v>
      </c>
    </row>
    <row r="95" spans="104:113" x14ac:dyDescent="0.25">
      <c r="DA95" s="172">
        <v>1</v>
      </c>
      <c r="DB95" s="32" t="str">
        <f t="shared" ref="DB95:DB106" si="69">T(CONCATENATE(LOOKUP(DA95,CH$3:CH$80,AW$3:AW$80)," ",LOOKUP(DA95,CH$3:CH$80,$CA$3:$CA$80)))</f>
        <v xml:space="preserve"> </v>
      </c>
      <c r="DD95" s="172">
        <f t="shared" si="61"/>
        <v>1</v>
      </c>
    </row>
    <row r="96" spans="104:113" x14ac:dyDescent="0.25">
      <c r="DA96" s="172">
        <v>2</v>
      </c>
      <c r="DB96" s="32" t="str">
        <f t="shared" si="69"/>
        <v xml:space="preserve"> </v>
      </c>
      <c r="DD96" s="172">
        <f t="shared" si="61"/>
        <v>1</v>
      </c>
    </row>
    <row r="97" spans="104:113" x14ac:dyDescent="0.25">
      <c r="DA97" s="172">
        <v>3</v>
      </c>
      <c r="DB97" s="32" t="str">
        <f t="shared" si="69"/>
        <v xml:space="preserve"> </v>
      </c>
      <c r="DD97" s="172">
        <f t="shared" si="61"/>
        <v>1</v>
      </c>
    </row>
    <row r="98" spans="104:113" x14ac:dyDescent="0.25">
      <c r="DA98" s="172">
        <v>4</v>
      </c>
      <c r="DB98" s="32" t="str">
        <f t="shared" si="69"/>
        <v xml:space="preserve"> </v>
      </c>
      <c r="DD98" s="172">
        <f t="shared" si="61"/>
        <v>1</v>
      </c>
    </row>
    <row r="99" spans="104:113" x14ac:dyDescent="0.25">
      <c r="DA99" s="172">
        <v>5</v>
      </c>
      <c r="DB99" s="32" t="str">
        <f t="shared" si="69"/>
        <v xml:space="preserve"> </v>
      </c>
      <c r="DD99" s="172">
        <f t="shared" si="61"/>
        <v>1</v>
      </c>
    </row>
    <row r="100" spans="104:113" x14ac:dyDescent="0.25">
      <c r="DA100" s="172">
        <v>6</v>
      </c>
      <c r="DB100" s="32" t="str">
        <f t="shared" si="69"/>
        <v xml:space="preserve"> </v>
      </c>
      <c r="DD100" s="172">
        <f t="shared" si="61"/>
        <v>1</v>
      </c>
    </row>
    <row r="101" spans="104:113" x14ac:dyDescent="0.25">
      <c r="DA101" s="172">
        <v>7</v>
      </c>
      <c r="DB101" s="32" t="str">
        <f t="shared" si="69"/>
        <v xml:space="preserve"> </v>
      </c>
      <c r="DD101" s="172">
        <f t="shared" si="61"/>
        <v>1</v>
      </c>
    </row>
    <row r="102" spans="104:113" x14ac:dyDescent="0.25">
      <c r="DA102" s="172">
        <v>8</v>
      </c>
      <c r="DB102" s="32" t="str">
        <f t="shared" si="69"/>
        <v xml:space="preserve"> </v>
      </c>
      <c r="DD102" s="172">
        <f t="shared" si="61"/>
        <v>1</v>
      </c>
    </row>
    <row r="103" spans="104:113" x14ac:dyDescent="0.25">
      <c r="DA103" s="172">
        <v>9</v>
      </c>
      <c r="DB103" s="32" t="str">
        <f t="shared" si="69"/>
        <v xml:space="preserve"> </v>
      </c>
      <c r="DD103" s="172">
        <f t="shared" si="61"/>
        <v>1</v>
      </c>
    </row>
    <row r="104" spans="104:113" x14ac:dyDescent="0.25">
      <c r="DA104" s="172">
        <v>10</v>
      </c>
      <c r="DB104" s="32" t="str">
        <f t="shared" si="69"/>
        <v xml:space="preserve"> </v>
      </c>
      <c r="DD104" s="172">
        <f t="shared" si="61"/>
        <v>1</v>
      </c>
    </row>
    <row r="105" spans="104:113" x14ac:dyDescent="0.25">
      <c r="DA105" s="172">
        <v>11</v>
      </c>
      <c r="DB105" s="32" t="str">
        <f t="shared" si="69"/>
        <v xml:space="preserve"> </v>
      </c>
      <c r="DD105" s="172">
        <f t="shared" si="61"/>
        <v>1</v>
      </c>
    </row>
    <row r="106" spans="104:113" x14ac:dyDescent="0.25">
      <c r="DA106" s="172">
        <v>12</v>
      </c>
      <c r="DB106" s="32" t="str">
        <f t="shared" si="69"/>
        <v xml:space="preserve"> </v>
      </c>
      <c r="DD106" s="172">
        <f t="shared" si="61"/>
        <v>1</v>
      </c>
    </row>
    <row r="107" spans="104:113" x14ac:dyDescent="0.25">
      <c r="DB107" s="196" t="str">
        <f>IF(DB94="","","----")</f>
        <v/>
      </c>
      <c r="DD107" s="172">
        <f t="shared" si="61"/>
        <v>1</v>
      </c>
    </row>
    <row r="108" spans="104:113" x14ac:dyDescent="0.25">
      <c r="DA108" s="172"/>
      <c r="DB108" s="32" t="str">
        <f>IF(DB109="","",CONCATENATE("Warband ",CZ109," ",DG108))</f>
        <v/>
      </c>
      <c r="DD108" s="172">
        <f t="shared" si="61"/>
        <v>1</v>
      </c>
      <c r="DG108" s="49" t="str">
        <f>CONCATENATE("   ",DH108,"/",DI108,IF(DH108&gt;DI108," !",""))</f>
        <v xml:space="preserve">   0/12</v>
      </c>
      <c r="DH108" s="172">
        <f t="shared" ref="DH108" si="70">INDEX($CB$1:$CU$1,CZ109)+DJ108</f>
        <v>0</v>
      </c>
      <c r="DI108" s="172">
        <f t="shared" ref="DI108" si="71">IF(OR(DB109=$CW$10,DB109=$CW$17),0,12)</f>
        <v>12</v>
      </c>
    </row>
    <row r="109" spans="104:113" x14ac:dyDescent="0.25">
      <c r="CZ109" s="172">
        <v>8</v>
      </c>
      <c r="DA109" s="172" t="s">
        <v>278</v>
      </c>
      <c r="DB109" s="32" t="str">
        <f>T(LOOKUP(CZ109,$DM$1:$EF$1,$DM$2:$EF$2))</f>
        <v/>
      </c>
      <c r="DD109" s="172">
        <f t="shared" si="61"/>
        <v>1</v>
      </c>
    </row>
    <row r="110" spans="104:113" x14ac:dyDescent="0.25">
      <c r="DA110" s="172">
        <v>1</v>
      </c>
      <c r="DB110" s="32" t="str">
        <f t="shared" ref="DB110:DB121" si="72">T(CONCATENATE(LOOKUP(DA110,CI$3:CI$80,AX$3:AX$80)," ",LOOKUP(DA110,CI$3:CI$80,$CA$3:$CA$80)))</f>
        <v xml:space="preserve"> </v>
      </c>
      <c r="DD110" s="172">
        <f t="shared" si="61"/>
        <v>1</v>
      </c>
    </row>
    <row r="111" spans="104:113" x14ac:dyDescent="0.25">
      <c r="DA111" s="172">
        <v>2</v>
      </c>
      <c r="DB111" s="32" t="str">
        <f t="shared" si="72"/>
        <v xml:space="preserve"> </v>
      </c>
      <c r="DD111" s="172">
        <f t="shared" si="61"/>
        <v>1</v>
      </c>
    </row>
    <row r="112" spans="104:113" x14ac:dyDescent="0.25">
      <c r="DA112" s="172">
        <v>3</v>
      </c>
      <c r="DB112" s="32" t="str">
        <f t="shared" si="72"/>
        <v xml:space="preserve"> </v>
      </c>
      <c r="DD112" s="172">
        <f t="shared" si="61"/>
        <v>1</v>
      </c>
    </row>
    <row r="113" spans="104:113" x14ac:dyDescent="0.25">
      <c r="DA113" s="172">
        <v>4</v>
      </c>
      <c r="DB113" s="32" t="str">
        <f t="shared" si="72"/>
        <v xml:space="preserve"> </v>
      </c>
      <c r="DD113" s="172">
        <f t="shared" si="61"/>
        <v>1</v>
      </c>
    </row>
    <row r="114" spans="104:113" x14ac:dyDescent="0.25">
      <c r="DA114" s="172">
        <v>5</v>
      </c>
      <c r="DB114" s="32" t="str">
        <f t="shared" si="72"/>
        <v xml:space="preserve"> </v>
      </c>
      <c r="DD114" s="172">
        <f t="shared" si="61"/>
        <v>1</v>
      </c>
    </row>
    <row r="115" spans="104:113" x14ac:dyDescent="0.25">
      <c r="DA115" s="172">
        <v>6</v>
      </c>
      <c r="DB115" s="32" t="str">
        <f t="shared" si="72"/>
        <v xml:space="preserve"> </v>
      </c>
      <c r="DD115" s="172">
        <f t="shared" si="61"/>
        <v>1</v>
      </c>
    </row>
    <row r="116" spans="104:113" x14ac:dyDescent="0.25">
      <c r="DA116" s="172">
        <v>7</v>
      </c>
      <c r="DB116" s="32" t="str">
        <f t="shared" si="72"/>
        <v xml:space="preserve"> </v>
      </c>
      <c r="DD116" s="172">
        <f t="shared" si="61"/>
        <v>1</v>
      </c>
    </row>
    <row r="117" spans="104:113" x14ac:dyDescent="0.25">
      <c r="DA117" s="172">
        <v>8</v>
      </c>
      <c r="DB117" s="32" t="str">
        <f t="shared" si="72"/>
        <v xml:space="preserve"> </v>
      </c>
      <c r="DD117" s="172">
        <f t="shared" si="61"/>
        <v>1</v>
      </c>
    </row>
    <row r="118" spans="104:113" x14ac:dyDescent="0.25">
      <c r="DA118" s="172">
        <v>9</v>
      </c>
      <c r="DB118" s="32" t="str">
        <f t="shared" si="72"/>
        <v xml:space="preserve"> </v>
      </c>
      <c r="DD118" s="172">
        <f t="shared" si="61"/>
        <v>1</v>
      </c>
    </row>
    <row r="119" spans="104:113" x14ac:dyDescent="0.25">
      <c r="DA119" s="172">
        <v>10</v>
      </c>
      <c r="DB119" s="32" t="str">
        <f t="shared" si="72"/>
        <v xml:space="preserve"> </v>
      </c>
      <c r="DD119" s="172">
        <f t="shared" si="61"/>
        <v>1</v>
      </c>
    </row>
    <row r="120" spans="104:113" x14ac:dyDescent="0.25">
      <c r="DA120" s="172">
        <v>11</v>
      </c>
      <c r="DB120" s="32" t="str">
        <f t="shared" si="72"/>
        <v xml:space="preserve"> </v>
      </c>
      <c r="DD120" s="172">
        <f t="shared" si="61"/>
        <v>1</v>
      </c>
    </row>
    <row r="121" spans="104:113" x14ac:dyDescent="0.25">
      <c r="DA121" s="172">
        <v>12</v>
      </c>
      <c r="DB121" s="32" t="str">
        <f t="shared" si="72"/>
        <v xml:space="preserve"> </v>
      </c>
      <c r="DD121" s="172">
        <f t="shared" si="61"/>
        <v>1</v>
      </c>
    </row>
    <row r="122" spans="104:113" x14ac:dyDescent="0.25">
      <c r="DB122" s="196" t="str">
        <f>IF(DB109="","","----")</f>
        <v/>
      </c>
      <c r="DD122" s="172">
        <f t="shared" si="61"/>
        <v>1</v>
      </c>
    </row>
    <row r="123" spans="104:113" x14ac:dyDescent="0.25">
      <c r="DA123" s="172"/>
      <c r="DB123" s="32" t="str">
        <f>IF(DB124="","",CONCATENATE("Warband ",CZ124," ",DG123))</f>
        <v/>
      </c>
      <c r="DD123" s="172">
        <f t="shared" si="61"/>
        <v>1</v>
      </c>
      <c r="DG123" s="49" t="str">
        <f>CONCATENATE("   ",DH123,"/",DI123,IF(DH123&gt;DI123," !",""))</f>
        <v xml:space="preserve">   0/12</v>
      </c>
      <c r="DH123" s="172">
        <f t="shared" ref="DH123" si="73">INDEX($CB$1:$CU$1,CZ124)+DJ123</f>
        <v>0</v>
      </c>
      <c r="DI123" s="172">
        <f t="shared" ref="DI123" si="74">IF(OR(DB124=$CW$10,DB124=$CW$17),0,12)</f>
        <v>12</v>
      </c>
    </row>
    <row r="124" spans="104:113" x14ac:dyDescent="0.25">
      <c r="CZ124" s="172">
        <v>9</v>
      </c>
      <c r="DA124" s="172" t="s">
        <v>278</v>
      </c>
      <c r="DB124" s="32" t="str">
        <f>T(LOOKUP(CZ124,$DM$1:$EF$1,$DM$2:$EF$2))</f>
        <v/>
      </c>
      <c r="DD124" s="172">
        <f t="shared" si="61"/>
        <v>1</v>
      </c>
    </row>
    <row r="125" spans="104:113" x14ac:dyDescent="0.25">
      <c r="DA125" s="172">
        <v>1</v>
      </c>
      <c r="DB125" s="32" t="str">
        <f t="shared" ref="DB125:DB136" si="75">T(CONCATENATE(LOOKUP(DA125,CJ$3:CJ$80,AY$3:AY$80)," ",LOOKUP(DA125,CJ$3:CJ$80,$CA$3:$CA$80)))</f>
        <v xml:space="preserve"> </v>
      </c>
      <c r="DD125" s="172">
        <f t="shared" si="61"/>
        <v>1</v>
      </c>
    </row>
    <row r="126" spans="104:113" x14ac:dyDescent="0.25">
      <c r="DA126" s="172">
        <v>2</v>
      </c>
      <c r="DB126" s="32" t="str">
        <f t="shared" si="75"/>
        <v xml:space="preserve"> </v>
      </c>
      <c r="DD126" s="172">
        <f t="shared" si="61"/>
        <v>1</v>
      </c>
    </row>
    <row r="127" spans="104:113" x14ac:dyDescent="0.25">
      <c r="DA127" s="172">
        <v>3</v>
      </c>
      <c r="DB127" s="32" t="str">
        <f t="shared" si="75"/>
        <v xml:space="preserve"> </v>
      </c>
      <c r="DD127" s="172">
        <f t="shared" si="61"/>
        <v>1</v>
      </c>
    </row>
    <row r="128" spans="104:113" x14ac:dyDescent="0.25">
      <c r="DA128" s="172">
        <v>4</v>
      </c>
      <c r="DB128" s="32" t="str">
        <f t="shared" si="75"/>
        <v xml:space="preserve"> </v>
      </c>
      <c r="DD128" s="172">
        <f t="shared" si="61"/>
        <v>1</v>
      </c>
    </row>
    <row r="129" spans="104:113" x14ac:dyDescent="0.25">
      <c r="DA129" s="172">
        <v>5</v>
      </c>
      <c r="DB129" s="32" t="str">
        <f t="shared" si="75"/>
        <v xml:space="preserve"> </v>
      </c>
      <c r="DD129" s="172">
        <f t="shared" si="61"/>
        <v>1</v>
      </c>
    </row>
    <row r="130" spans="104:113" x14ac:dyDescent="0.25">
      <c r="DA130" s="172">
        <v>6</v>
      </c>
      <c r="DB130" s="32" t="str">
        <f t="shared" si="75"/>
        <v xml:space="preserve"> </v>
      </c>
      <c r="DD130" s="172">
        <f t="shared" si="61"/>
        <v>1</v>
      </c>
    </row>
    <row r="131" spans="104:113" x14ac:dyDescent="0.25">
      <c r="DA131" s="172">
        <v>7</v>
      </c>
      <c r="DB131" s="32" t="str">
        <f t="shared" si="75"/>
        <v xml:space="preserve"> </v>
      </c>
      <c r="DD131" s="172">
        <f t="shared" si="61"/>
        <v>1</v>
      </c>
    </row>
    <row r="132" spans="104:113" x14ac:dyDescent="0.25">
      <c r="DA132" s="172">
        <v>8</v>
      </c>
      <c r="DB132" s="32" t="str">
        <f t="shared" si="75"/>
        <v xml:space="preserve"> </v>
      </c>
      <c r="DD132" s="172">
        <f t="shared" si="61"/>
        <v>1</v>
      </c>
    </row>
    <row r="133" spans="104:113" x14ac:dyDescent="0.25">
      <c r="DA133" s="172">
        <v>9</v>
      </c>
      <c r="DB133" s="32" t="str">
        <f t="shared" si="75"/>
        <v xml:space="preserve"> </v>
      </c>
      <c r="DD133" s="172">
        <f t="shared" ref="DD133:DD196" si="76">IF(OR(DB132="",DB132=" "),DD132,DD132+1)</f>
        <v>1</v>
      </c>
    </row>
    <row r="134" spans="104:113" x14ac:dyDescent="0.25">
      <c r="DA134" s="172">
        <v>10</v>
      </c>
      <c r="DB134" s="32" t="str">
        <f t="shared" si="75"/>
        <v xml:space="preserve"> </v>
      </c>
      <c r="DD134" s="172">
        <f t="shared" si="76"/>
        <v>1</v>
      </c>
    </row>
    <row r="135" spans="104:113" x14ac:dyDescent="0.25">
      <c r="DA135" s="172">
        <v>11</v>
      </c>
      <c r="DB135" s="32" t="str">
        <f t="shared" si="75"/>
        <v xml:space="preserve"> </v>
      </c>
      <c r="DD135" s="172">
        <f t="shared" si="76"/>
        <v>1</v>
      </c>
    </row>
    <row r="136" spans="104:113" x14ac:dyDescent="0.25">
      <c r="DA136" s="172">
        <v>12</v>
      </c>
      <c r="DB136" s="32" t="str">
        <f t="shared" si="75"/>
        <v xml:space="preserve"> </v>
      </c>
      <c r="DD136" s="172">
        <f t="shared" si="76"/>
        <v>1</v>
      </c>
    </row>
    <row r="137" spans="104:113" x14ac:dyDescent="0.25">
      <c r="DB137" s="196" t="str">
        <f>IF(DB124="","","----")</f>
        <v/>
      </c>
      <c r="DD137" s="172">
        <f t="shared" si="76"/>
        <v>1</v>
      </c>
    </row>
    <row r="138" spans="104:113" x14ac:dyDescent="0.25">
      <c r="DA138" s="172"/>
      <c r="DB138" s="32" t="str">
        <f>IF(DB139="","",CONCATENATE("Warband ",CZ139," ",DG138))</f>
        <v/>
      </c>
      <c r="DD138" s="172">
        <f t="shared" si="76"/>
        <v>1</v>
      </c>
      <c r="DG138" s="49" t="str">
        <f>CONCATENATE("   ",DH138,"/",DI138,IF(DH138&gt;DI138," !",""))</f>
        <v xml:space="preserve">   0/12</v>
      </c>
      <c r="DH138" s="172">
        <f t="shared" ref="DH138" si="77">INDEX($CB$1:$CU$1,CZ139)+DJ138</f>
        <v>0</v>
      </c>
      <c r="DI138" s="172">
        <f t="shared" ref="DI138" si="78">IF(OR(DB139=$CW$10,DB139=$CW$17),0,12)</f>
        <v>12</v>
      </c>
    </row>
    <row r="139" spans="104:113" x14ac:dyDescent="0.25">
      <c r="CZ139" s="172">
        <v>10</v>
      </c>
      <c r="DA139" s="172" t="s">
        <v>278</v>
      </c>
      <c r="DB139" s="32" t="str">
        <f>T(LOOKUP(CZ139,$DM$1:$EF$1,$DM$2:$EF$2))</f>
        <v/>
      </c>
      <c r="DD139" s="172">
        <f t="shared" si="76"/>
        <v>1</v>
      </c>
    </row>
    <row r="140" spans="104:113" x14ac:dyDescent="0.25">
      <c r="DA140" s="172">
        <v>1</v>
      </c>
      <c r="DB140" s="32" t="str">
        <f t="shared" ref="DB140:DB151" si="79">T(CONCATENATE(LOOKUP(DA140,CK$3:CK$80,AZ$3:AZ$80)," ",LOOKUP(DA140,CK$3:CK$80,$CA$3:$CA$80)))</f>
        <v xml:space="preserve"> </v>
      </c>
      <c r="DD140" s="172">
        <f t="shared" si="76"/>
        <v>1</v>
      </c>
    </row>
    <row r="141" spans="104:113" x14ac:dyDescent="0.25">
      <c r="DA141" s="172">
        <v>2</v>
      </c>
      <c r="DB141" s="32" t="str">
        <f t="shared" si="79"/>
        <v xml:space="preserve"> </v>
      </c>
      <c r="DD141" s="172">
        <f t="shared" si="76"/>
        <v>1</v>
      </c>
    </row>
    <row r="142" spans="104:113" x14ac:dyDescent="0.25">
      <c r="DA142" s="172">
        <v>3</v>
      </c>
      <c r="DB142" s="32" t="str">
        <f t="shared" si="79"/>
        <v xml:space="preserve"> </v>
      </c>
      <c r="DD142" s="172">
        <f t="shared" si="76"/>
        <v>1</v>
      </c>
    </row>
    <row r="143" spans="104:113" x14ac:dyDescent="0.25">
      <c r="DA143" s="172">
        <v>4</v>
      </c>
      <c r="DB143" s="32" t="str">
        <f t="shared" si="79"/>
        <v xml:space="preserve"> </v>
      </c>
      <c r="DD143" s="172">
        <f t="shared" si="76"/>
        <v>1</v>
      </c>
    </row>
    <row r="144" spans="104:113" x14ac:dyDescent="0.25">
      <c r="DA144" s="172">
        <v>5</v>
      </c>
      <c r="DB144" s="32" t="str">
        <f t="shared" si="79"/>
        <v xml:space="preserve"> </v>
      </c>
      <c r="DD144" s="172">
        <f t="shared" si="76"/>
        <v>1</v>
      </c>
    </row>
    <row r="145" spans="104:113" x14ac:dyDescent="0.25">
      <c r="DA145" s="172">
        <v>6</v>
      </c>
      <c r="DB145" s="32" t="str">
        <f t="shared" si="79"/>
        <v xml:space="preserve"> </v>
      </c>
      <c r="DD145" s="172">
        <f t="shared" si="76"/>
        <v>1</v>
      </c>
    </row>
    <row r="146" spans="104:113" x14ac:dyDescent="0.25">
      <c r="DA146" s="172">
        <v>7</v>
      </c>
      <c r="DB146" s="32" t="str">
        <f t="shared" si="79"/>
        <v xml:space="preserve"> </v>
      </c>
      <c r="DD146" s="172">
        <f t="shared" si="76"/>
        <v>1</v>
      </c>
    </row>
    <row r="147" spans="104:113" x14ac:dyDescent="0.25">
      <c r="DA147" s="172">
        <v>8</v>
      </c>
      <c r="DB147" s="32" t="str">
        <f t="shared" si="79"/>
        <v xml:space="preserve"> </v>
      </c>
      <c r="DD147" s="172">
        <f t="shared" si="76"/>
        <v>1</v>
      </c>
    </row>
    <row r="148" spans="104:113" x14ac:dyDescent="0.25">
      <c r="DA148" s="172">
        <v>9</v>
      </c>
      <c r="DB148" s="32" t="str">
        <f t="shared" si="79"/>
        <v xml:space="preserve"> </v>
      </c>
      <c r="DD148" s="172">
        <f t="shared" si="76"/>
        <v>1</v>
      </c>
    </row>
    <row r="149" spans="104:113" x14ac:dyDescent="0.25">
      <c r="DA149" s="172">
        <v>10</v>
      </c>
      <c r="DB149" s="32" t="str">
        <f t="shared" si="79"/>
        <v xml:space="preserve"> </v>
      </c>
      <c r="DD149" s="172">
        <f t="shared" si="76"/>
        <v>1</v>
      </c>
    </row>
    <row r="150" spans="104:113" x14ac:dyDescent="0.25">
      <c r="DA150" s="172">
        <v>11</v>
      </c>
      <c r="DB150" s="32" t="str">
        <f t="shared" si="79"/>
        <v xml:space="preserve"> </v>
      </c>
      <c r="DD150" s="172">
        <f t="shared" si="76"/>
        <v>1</v>
      </c>
    </row>
    <row r="151" spans="104:113" x14ac:dyDescent="0.25">
      <c r="DA151" s="172">
        <v>12</v>
      </c>
      <c r="DB151" s="32" t="str">
        <f t="shared" si="79"/>
        <v xml:space="preserve"> </v>
      </c>
      <c r="DD151" s="172">
        <f t="shared" si="76"/>
        <v>1</v>
      </c>
    </row>
    <row r="152" spans="104:113" x14ac:dyDescent="0.25">
      <c r="DB152" s="196" t="str">
        <f>IF(DB139="","","----")</f>
        <v/>
      </c>
      <c r="DD152" s="172">
        <f t="shared" si="76"/>
        <v>1</v>
      </c>
    </row>
    <row r="153" spans="104:113" x14ac:dyDescent="0.25">
      <c r="DA153" s="172"/>
      <c r="DB153" s="32" t="str">
        <f>IF(DB154="","",CONCATENATE("Warband ",CZ154," ",DG153))</f>
        <v/>
      </c>
      <c r="DD153" s="172">
        <f t="shared" si="76"/>
        <v>1</v>
      </c>
      <c r="DG153" s="49" t="str">
        <f>CONCATENATE("   ",DH153,"/",DI153,IF(DH153&gt;DI153," !",""))</f>
        <v xml:space="preserve">   0/12</v>
      </c>
      <c r="DH153" s="172">
        <f t="shared" ref="DH153" si="80">INDEX($CB$1:$CU$1,CZ154)+DJ153</f>
        <v>0</v>
      </c>
      <c r="DI153" s="172">
        <f t="shared" ref="DI153" si="81">IF(OR(DB154=$CW$10,DB154=$CW$17),0,12)</f>
        <v>12</v>
      </c>
    </row>
    <row r="154" spans="104:113" x14ac:dyDescent="0.25">
      <c r="CZ154" s="172">
        <v>11</v>
      </c>
      <c r="DA154" s="172" t="s">
        <v>278</v>
      </c>
      <c r="DB154" s="32" t="str">
        <f>T(LOOKUP(CZ154,$DM$1:$EF$1,$DM$2:$EF$2))</f>
        <v/>
      </c>
      <c r="DD154" s="172">
        <f t="shared" si="76"/>
        <v>1</v>
      </c>
    </row>
    <row r="155" spans="104:113" x14ac:dyDescent="0.25">
      <c r="DA155" s="172">
        <v>1</v>
      </c>
      <c r="DB155" s="32" t="str">
        <f t="shared" ref="DB155:DB166" si="82">T(CONCATENATE(LOOKUP(DA155,CL$3:CL$80,BA$3:BA$80)," ",LOOKUP(DA155,CL$3:CL$80,$CA$3:$CA$80)))</f>
        <v xml:space="preserve"> </v>
      </c>
      <c r="DD155" s="172">
        <f t="shared" si="76"/>
        <v>1</v>
      </c>
    </row>
    <row r="156" spans="104:113" x14ac:dyDescent="0.25">
      <c r="DA156" s="172">
        <v>2</v>
      </c>
      <c r="DB156" s="32" t="str">
        <f t="shared" si="82"/>
        <v xml:space="preserve"> </v>
      </c>
      <c r="DD156" s="172">
        <f t="shared" si="76"/>
        <v>1</v>
      </c>
    </row>
    <row r="157" spans="104:113" x14ac:dyDescent="0.25">
      <c r="DA157" s="172">
        <v>3</v>
      </c>
      <c r="DB157" s="32" t="str">
        <f t="shared" si="82"/>
        <v xml:space="preserve"> </v>
      </c>
      <c r="DD157" s="172">
        <f t="shared" si="76"/>
        <v>1</v>
      </c>
    </row>
    <row r="158" spans="104:113" x14ac:dyDescent="0.25">
      <c r="DA158" s="172">
        <v>4</v>
      </c>
      <c r="DB158" s="32" t="str">
        <f t="shared" si="82"/>
        <v xml:space="preserve"> </v>
      </c>
      <c r="DD158" s="172">
        <f t="shared" si="76"/>
        <v>1</v>
      </c>
    </row>
    <row r="159" spans="104:113" x14ac:dyDescent="0.25">
      <c r="DA159" s="172">
        <v>5</v>
      </c>
      <c r="DB159" s="32" t="str">
        <f t="shared" si="82"/>
        <v xml:space="preserve"> </v>
      </c>
      <c r="DD159" s="172">
        <f t="shared" si="76"/>
        <v>1</v>
      </c>
    </row>
    <row r="160" spans="104:113" x14ac:dyDescent="0.25">
      <c r="DA160" s="172">
        <v>6</v>
      </c>
      <c r="DB160" s="32" t="str">
        <f t="shared" si="82"/>
        <v xml:space="preserve"> </v>
      </c>
      <c r="DD160" s="172">
        <f t="shared" si="76"/>
        <v>1</v>
      </c>
    </row>
    <row r="161" spans="104:113" x14ac:dyDescent="0.25">
      <c r="DA161" s="172">
        <v>7</v>
      </c>
      <c r="DB161" s="32" t="str">
        <f t="shared" si="82"/>
        <v xml:space="preserve"> </v>
      </c>
      <c r="DD161" s="172">
        <f t="shared" si="76"/>
        <v>1</v>
      </c>
    </row>
    <row r="162" spans="104:113" x14ac:dyDescent="0.25">
      <c r="DA162" s="172">
        <v>8</v>
      </c>
      <c r="DB162" s="32" t="str">
        <f t="shared" si="82"/>
        <v xml:space="preserve"> </v>
      </c>
      <c r="DD162" s="172">
        <f t="shared" si="76"/>
        <v>1</v>
      </c>
    </row>
    <row r="163" spans="104:113" x14ac:dyDescent="0.25">
      <c r="DA163" s="172">
        <v>9</v>
      </c>
      <c r="DB163" s="32" t="str">
        <f t="shared" si="82"/>
        <v xml:space="preserve"> </v>
      </c>
      <c r="DD163" s="172">
        <f t="shared" si="76"/>
        <v>1</v>
      </c>
    </row>
    <row r="164" spans="104:113" x14ac:dyDescent="0.25">
      <c r="DA164" s="172">
        <v>10</v>
      </c>
      <c r="DB164" s="32" t="str">
        <f t="shared" si="82"/>
        <v xml:space="preserve"> </v>
      </c>
      <c r="DD164" s="172">
        <f t="shared" si="76"/>
        <v>1</v>
      </c>
    </row>
    <row r="165" spans="104:113" x14ac:dyDescent="0.25">
      <c r="DA165" s="172">
        <v>11</v>
      </c>
      <c r="DB165" s="32" t="str">
        <f t="shared" si="82"/>
        <v xml:space="preserve"> </v>
      </c>
      <c r="DD165" s="172">
        <f t="shared" si="76"/>
        <v>1</v>
      </c>
    </row>
    <row r="166" spans="104:113" x14ac:dyDescent="0.25">
      <c r="DA166" s="172">
        <v>12</v>
      </c>
      <c r="DB166" s="32" t="str">
        <f t="shared" si="82"/>
        <v xml:space="preserve"> </v>
      </c>
      <c r="DD166" s="172">
        <f t="shared" si="76"/>
        <v>1</v>
      </c>
    </row>
    <row r="167" spans="104:113" x14ac:dyDescent="0.25">
      <c r="DB167" s="196" t="str">
        <f>IF(DB154="","","----")</f>
        <v/>
      </c>
      <c r="DD167" s="172">
        <f t="shared" si="76"/>
        <v>1</v>
      </c>
    </row>
    <row r="168" spans="104:113" x14ac:dyDescent="0.25">
      <c r="DA168" s="172"/>
      <c r="DB168" s="32" t="str">
        <f>IF(DB169="","",CONCATENATE("Warband ",CZ169," ",DG168))</f>
        <v/>
      </c>
      <c r="DD168" s="172">
        <f t="shared" si="76"/>
        <v>1</v>
      </c>
      <c r="DG168" s="49" t="str">
        <f>CONCATENATE("   ",DH168,"/",DI168,IF(DH168&gt;DI168," !",""))</f>
        <v xml:space="preserve">   0/12</v>
      </c>
      <c r="DH168" s="172">
        <f t="shared" ref="DH168" si="83">INDEX($CB$1:$CU$1,CZ169)+DJ168</f>
        <v>0</v>
      </c>
      <c r="DI168" s="172">
        <f t="shared" ref="DI168" si="84">IF(OR(DB169=$CW$10,DB169=$CW$17),0,12)</f>
        <v>12</v>
      </c>
    </row>
    <row r="169" spans="104:113" x14ac:dyDescent="0.25">
      <c r="CZ169" s="172">
        <v>12</v>
      </c>
      <c r="DA169" s="172" t="s">
        <v>278</v>
      </c>
      <c r="DB169" s="32" t="str">
        <f>T(LOOKUP(CZ169,$DM$1:$EF$1,$DM$2:$EF$2))</f>
        <v/>
      </c>
      <c r="DD169" s="172">
        <f t="shared" si="76"/>
        <v>1</v>
      </c>
    </row>
    <row r="170" spans="104:113" x14ac:dyDescent="0.25">
      <c r="DA170" s="172">
        <v>1</v>
      </c>
      <c r="DB170" s="32" t="str">
        <f t="shared" ref="DB170:DB181" si="85">T(CONCATENATE(LOOKUP(DA170,CM$3:CM$80,BB$3:BB$80)," ",LOOKUP(DA170,CM$3:CM$80,$CA$3:$CA$80)))</f>
        <v xml:space="preserve"> </v>
      </c>
      <c r="DD170" s="172">
        <f t="shared" si="76"/>
        <v>1</v>
      </c>
    </row>
    <row r="171" spans="104:113" x14ac:dyDescent="0.25">
      <c r="DA171" s="172">
        <v>2</v>
      </c>
      <c r="DB171" s="32" t="str">
        <f t="shared" si="85"/>
        <v xml:space="preserve"> </v>
      </c>
      <c r="DD171" s="172">
        <f t="shared" si="76"/>
        <v>1</v>
      </c>
    </row>
    <row r="172" spans="104:113" x14ac:dyDescent="0.25">
      <c r="DA172" s="172">
        <v>3</v>
      </c>
      <c r="DB172" s="32" t="str">
        <f t="shared" si="85"/>
        <v xml:space="preserve"> </v>
      </c>
      <c r="DD172" s="172">
        <f t="shared" si="76"/>
        <v>1</v>
      </c>
    </row>
    <row r="173" spans="104:113" x14ac:dyDescent="0.25">
      <c r="DA173" s="172">
        <v>4</v>
      </c>
      <c r="DB173" s="32" t="str">
        <f t="shared" si="85"/>
        <v xml:space="preserve"> </v>
      </c>
      <c r="DD173" s="172">
        <f t="shared" si="76"/>
        <v>1</v>
      </c>
    </row>
    <row r="174" spans="104:113" x14ac:dyDescent="0.25">
      <c r="DA174" s="172">
        <v>5</v>
      </c>
      <c r="DB174" s="32" t="str">
        <f t="shared" si="85"/>
        <v xml:space="preserve"> </v>
      </c>
      <c r="DD174" s="172">
        <f t="shared" si="76"/>
        <v>1</v>
      </c>
    </row>
    <row r="175" spans="104:113" x14ac:dyDescent="0.25">
      <c r="DA175" s="172">
        <v>6</v>
      </c>
      <c r="DB175" s="32" t="str">
        <f t="shared" si="85"/>
        <v xml:space="preserve"> </v>
      </c>
      <c r="DD175" s="172">
        <f t="shared" si="76"/>
        <v>1</v>
      </c>
    </row>
    <row r="176" spans="104:113" x14ac:dyDescent="0.25">
      <c r="DA176" s="172">
        <v>7</v>
      </c>
      <c r="DB176" s="32" t="str">
        <f t="shared" si="85"/>
        <v xml:space="preserve"> </v>
      </c>
      <c r="DD176" s="172">
        <f t="shared" si="76"/>
        <v>1</v>
      </c>
    </row>
    <row r="177" spans="104:113" x14ac:dyDescent="0.25">
      <c r="DA177" s="172">
        <v>8</v>
      </c>
      <c r="DB177" s="32" t="str">
        <f t="shared" si="85"/>
        <v xml:space="preserve"> </v>
      </c>
      <c r="DD177" s="172">
        <f t="shared" si="76"/>
        <v>1</v>
      </c>
    </row>
    <row r="178" spans="104:113" x14ac:dyDescent="0.25">
      <c r="DA178" s="172">
        <v>9</v>
      </c>
      <c r="DB178" s="32" t="str">
        <f t="shared" si="85"/>
        <v xml:space="preserve"> </v>
      </c>
      <c r="DD178" s="172">
        <f t="shared" si="76"/>
        <v>1</v>
      </c>
    </row>
    <row r="179" spans="104:113" x14ac:dyDescent="0.25">
      <c r="DA179" s="172">
        <v>10</v>
      </c>
      <c r="DB179" s="32" t="str">
        <f t="shared" si="85"/>
        <v xml:space="preserve"> </v>
      </c>
      <c r="DD179" s="172">
        <f t="shared" si="76"/>
        <v>1</v>
      </c>
    </row>
    <row r="180" spans="104:113" x14ac:dyDescent="0.25">
      <c r="DA180" s="172">
        <v>11</v>
      </c>
      <c r="DB180" s="32" t="str">
        <f t="shared" si="85"/>
        <v xml:space="preserve"> </v>
      </c>
      <c r="DD180" s="172">
        <f t="shared" si="76"/>
        <v>1</v>
      </c>
    </row>
    <row r="181" spans="104:113" x14ac:dyDescent="0.25">
      <c r="DA181" s="172">
        <v>12</v>
      </c>
      <c r="DB181" s="32" t="str">
        <f t="shared" si="85"/>
        <v xml:space="preserve"> </v>
      </c>
      <c r="DD181" s="172">
        <f t="shared" si="76"/>
        <v>1</v>
      </c>
    </row>
    <row r="182" spans="104:113" x14ac:dyDescent="0.25">
      <c r="DB182" s="196" t="str">
        <f>IF(DB169="","","----")</f>
        <v/>
      </c>
      <c r="DD182" s="172">
        <f t="shared" si="76"/>
        <v>1</v>
      </c>
    </row>
    <row r="183" spans="104:113" x14ac:dyDescent="0.25">
      <c r="DA183" s="172"/>
      <c r="DB183" s="32" t="str">
        <f>IF(DB184="","",CONCATENATE("Warband ",CZ184," ",DG183))</f>
        <v/>
      </c>
      <c r="DD183" s="172">
        <f t="shared" si="76"/>
        <v>1</v>
      </c>
      <c r="DG183" s="49" t="str">
        <f>CONCATENATE("   ",DH183,"/",DI183,IF(DH183&gt;DI183," !",""))</f>
        <v xml:space="preserve">   0/12</v>
      </c>
      <c r="DH183" s="172">
        <f t="shared" ref="DH183" si="86">INDEX($CB$1:$CU$1,CZ184)+DJ183</f>
        <v>0</v>
      </c>
      <c r="DI183" s="172">
        <f t="shared" ref="DI183" si="87">IF(OR(DB184=$CW$10,DB184=$CW$17),0,12)</f>
        <v>12</v>
      </c>
    </row>
    <row r="184" spans="104:113" x14ac:dyDescent="0.25">
      <c r="CZ184" s="172">
        <v>13</v>
      </c>
      <c r="DA184" s="172" t="s">
        <v>278</v>
      </c>
      <c r="DB184" s="32" t="str">
        <f>T(LOOKUP(CZ184,$DM$1:$EF$1,$DM$2:$EF$2))</f>
        <v/>
      </c>
      <c r="DD184" s="172">
        <f t="shared" si="76"/>
        <v>1</v>
      </c>
    </row>
    <row r="185" spans="104:113" x14ac:dyDescent="0.25">
      <c r="DA185" s="172">
        <v>1</v>
      </c>
      <c r="DB185" s="32" t="str">
        <f t="shared" ref="DB185:DB196" si="88">T(CONCATENATE(LOOKUP(DA185,CN$3:CN$80,BC$3:BC$80)," ",LOOKUP(DA185,CN$3:CN$80,$CA$3:$CA$80)))</f>
        <v xml:space="preserve"> </v>
      </c>
      <c r="DD185" s="172">
        <f t="shared" si="76"/>
        <v>1</v>
      </c>
    </row>
    <row r="186" spans="104:113" x14ac:dyDescent="0.25">
      <c r="DA186" s="172">
        <v>2</v>
      </c>
      <c r="DB186" s="32" t="str">
        <f t="shared" si="88"/>
        <v xml:space="preserve"> </v>
      </c>
      <c r="DD186" s="172">
        <f t="shared" si="76"/>
        <v>1</v>
      </c>
    </row>
    <row r="187" spans="104:113" x14ac:dyDescent="0.25">
      <c r="DA187" s="172">
        <v>3</v>
      </c>
      <c r="DB187" s="32" t="str">
        <f t="shared" si="88"/>
        <v xml:space="preserve"> </v>
      </c>
      <c r="DD187" s="172">
        <f t="shared" si="76"/>
        <v>1</v>
      </c>
    </row>
    <row r="188" spans="104:113" x14ac:dyDescent="0.25">
      <c r="DA188" s="172">
        <v>4</v>
      </c>
      <c r="DB188" s="32" t="str">
        <f t="shared" si="88"/>
        <v xml:space="preserve"> </v>
      </c>
      <c r="DD188" s="172">
        <f t="shared" si="76"/>
        <v>1</v>
      </c>
    </row>
    <row r="189" spans="104:113" x14ac:dyDescent="0.25">
      <c r="DA189" s="172">
        <v>5</v>
      </c>
      <c r="DB189" s="32" t="str">
        <f t="shared" si="88"/>
        <v xml:space="preserve"> </v>
      </c>
      <c r="DD189" s="172">
        <f t="shared" si="76"/>
        <v>1</v>
      </c>
    </row>
    <row r="190" spans="104:113" x14ac:dyDescent="0.25">
      <c r="DA190" s="172">
        <v>6</v>
      </c>
      <c r="DB190" s="32" t="str">
        <f t="shared" si="88"/>
        <v xml:space="preserve"> </v>
      </c>
      <c r="DD190" s="172">
        <f t="shared" si="76"/>
        <v>1</v>
      </c>
    </row>
    <row r="191" spans="104:113" x14ac:dyDescent="0.25">
      <c r="DA191" s="172">
        <v>7</v>
      </c>
      <c r="DB191" s="32" t="str">
        <f t="shared" si="88"/>
        <v xml:space="preserve"> </v>
      </c>
      <c r="DD191" s="172">
        <f t="shared" si="76"/>
        <v>1</v>
      </c>
    </row>
    <row r="192" spans="104:113" x14ac:dyDescent="0.25">
      <c r="DA192" s="172">
        <v>8</v>
      </c>
      <c r="DB192" s="32" t="str">
        <f t="shared" si="88"/>
        <v xml:space="preserve"> </v>
      </c>
      <c r="DD192" s="172">
        <f t="shared" si="76"/>
        <v>1</v>
      </c>
    </row>
    <row r="193" spans="104:113" x14ac:dyDescent="0.25">
      <c r="DA193" s="172">
        <v>9</v>
      </c>
      <c r="DB193" s="32" t="str">
        <f t="shared" si="88"/>
        <v xml:space="preserve"> </v>
      </c>
      <c r="DD193" s="172">
        <f t="shared" si="76"/>
        <v>1</v>
      </c>
    </row>
    <row r="194" spans="104:113" x14ac:dyDescent="0.25">
      <c r="DA194" s="172">
        <v>10</v>
      </c>
      <c r="DB194" s="32" t="str">
        <f t="shared" si="88"/>
        <v xml:space="preserve"> </v>
      </c>
      <c r="DD194" s="172">
        <f t="shared" si="76"/>
        <v>1</v>
      </c>
    </row>
    <row r="195" spans="104:113" x14ac:dyDescent="0.25">
      <c r="DA195" s="172">
        <v>11</v>
      </c>
      <c r="DB195" s="32" t="str">
        <f t="shared" si="88"/>
        <v xml:space="preserve"> </v>
      </c>
      <c r="DD195" s="172">
        <f t="shared" si="76"/>
        <v>1</v>
      </c>
    </row>
    <row r="196" spans="104:113" x14ac:dyDescent="0.25">
      <c r="DA196" s="172">
        <v>12</v>
      </c>
      <c r="DB196" s="32" t="str">
        <f t="shared" si="88"/>
        <v xml:space="preserve"> </v>
      </c>
      <c r="DD196" s="172">
        <f t="shared" si="76"/>
        <v>1</v>
      </c>
    </row>
    <row r="197" spans="104:113" x14ac:dyDescent="0.25">
      <c r="DB197" s="196" t="str">
        <f>IF(DB184="","","----")</f>
        <v/>
      </c>
      <c r="DD197" s="172">
        <f t="shared" ref="DD197:DD260" si="89">IF(OR(DB196="",DB196=" "),DD196,DD196+1)</f>
        <v>1</v>
      </c>
    </row>
    <row r="198" spans="104:113" x14ac:dyDescent="0.25">
      <c r="DA198" s="172"/>
      <c r="DB198" s="32" t="str">
        <f>IF(DB199="","",CONCATENATE("Warband ",CZ199," ",DG198))</f>
        <v/>
      </c>
      <c r="DD198" s="172">
        <f t="shared" si="89"/>
        <v>1</v>
      </c>
      <c r="DG198" s="49" t="str">
        <f>CONCATENATE("   ",DH198,"/",DI198,IF(DH198&gt;DI198," !",""))</f>
        <v xml:space="preserve">   0/12</v>
      </c>
      <c r="DH198" s="172">
        <f t="shared" ref="DH198" si="90">INDEX($CB$1:$CU$1,CZ199)+DJ198</f>
        <v>0</v>
      </c>
      <c r="DI198" s="172">
        <f t="shared" ref="DI198" si="91">IF(OR(DB199=$CW$10,DB199=$CW$17),0,12)</f>
        <v>12</v>
      </c>
    </row>
    <row r="199" spans="104:113" x14ac:dyDescent="0.25">
      <c r="CZ199" s="172">
        <v>14</v>
      </c>
      <c r="DA199" s="172" t="s">
        <v>278</v>
      </c>
      <c r="DB199" s="32" t="str">
        <f>T(LOOKUP(CZ199,$DM$1:$EF$1,$DM$2:$EF$2))</f>
        <v/>
      </c>
      <c r="DD199" s="172">
        <f t="shared" si="89"/>
        <v>1</v>
      </c>
    </row>
    <row r="200" spans="104:113" x14ac:dyDescent="0.25">
      <c r="DA200" s="172">
        <v>1</v>
      </c>
      <c r="DB200" s="32" t="str">
        <f t="shared" ref="DB200:DB211" si="92">T(CONCATENATE(LOOKUP(DA200,CO$3:CO$80,BD$3:BD$80)," ",LOOKUP(DA200,CO$3:CO$80,$CA$3:$CA$80)))</f>
        <v xml:space="preserve"> </v>
      </c>
      <c r="DD200" s="172">
        <f t="shared" si="89"/>
        <v>1</v>
      </c>
    </row>
    <row r="201" spans="104:113" x14ac:dyDescent="0.25">
      <c r="DA201" s="172">
        <v>2</v>
      </c>
      <c r="DB201" s="32" t="str">
        <f t="shared" si="92"/>
        <v xml:space="preserve"> </v>
      </c>
      <c r="DD201" s="172">
        <f t="shared" si="89"/>
        <v>1</v>
      </c>
    </row>
    <row r="202" spans="104:113" x14ac:dyDescent="0.25">
      <c r="DA202" s="172">
        <v>3</v>
      </c>
      <c r="DB202" s="32" t="str">
        <f t="shared" si="92"/>
        <v xml:space="preserve"> </v>
      </c>
      <c r="DD202" s="172">
        <f t="shared" si="89"/>
        <v>1</v>
      </c>
    </row>
    <row r="203" spans="104:113" x14ac:dyDescent="0.25">
      <c r="DA203" s="172">
        <v>4</v>
      </c>
      <c r="DB203" s="32" t="str">
        <f t="shared" si="92"/>
        <v xml:space="preserve"> </v>
      </c>
      <c r="DD203" s="172">
        <f t="shared" si="89"/>
        <v>1</v>
      </c>
    </row>
    <row r="204" spans="104:113" x14ac:dyDescent="0.25">
      <c r="DA204" s="172">
        <v>5</v>
      </c>
      <c r="DB204" s="32" t="str">
        <f t="shared" si="92"/>
        <v xml:space="preserve"> </v>
      </c>
      <c r="DD204" s="172">
        <f t="shared" si="89"/>
        <v>1</v>
      </c>
    </row>
    <row r="205" spans="104:113" x14ac:dyDescent="0.25">
      <c r="DA205" s="172">
        <v>6</v>
      </c>
      <c r="DB205" s="32" t="str">
        <f t="shared" si="92"/>
        <v xml:space="preserve"> </v>
      </c>
      <c r="DD205" s="172">
        <f t="shared" si="89"/>
        <v>1</v>
      </c>
    </row>
    <row r="206" spans="104:113" x14ac:dyDescent="0.25">
      <c r="DA206" s="172">
        <v>7</v>
      </c>
      <c r="DB206" s="32" t="str">
        <f t="shared" si="92"/>
        <v xml:space="preserve"> </v>
      </c>
      <c r="DD206" s="172">
        <f t="shared" si="89"/>
        <v>1</v>
      </c>
    </row>
    <row r="207" spans="104:113" x14ac:dyDescent="0.25">
      <c r="DA207" s="172">
        <v>8</v>
      </c>
      <c r="DB207" s="32" t="str">
        <f t="shared" si="92"/>
        <v xml:space="preserve"> </v>
      </c>
      <c r="DD207" s="172">
        <f t="shared" si="89"/>
        <v>1</v>
      </c>
    </row>
    <row r="208" spans="104:113" x14ac:dyDescent="0.25">
      <c r="DA208" s="172">
        <v>9</v>
      </c>
      <c r="DB208" s="32" t="str">
        <f t="shared" si="92"/>
        <v xml:space="preserve"> </v>
      </c>
      <c r="DD208" s="172">
        <f t="shared" si="89"/>
        <v>1</v>
      </c>
    </row>
    <row r="209" spans="104:113" x14ac:dyDescent="0.25">
      <c r="DA209" s="172">
        <v>10</v>
      </c>
      <c r="DB209" s="32" t="str">
        <f t="shared" si="92"/>
        <v xml:space="preserve"> </v>
      </c>
      <c r="DD209" s="172">
        <f t="shared" si="89"/>
        <v>1</v>
      </c>
    </row>
    <row r="210" spans="104:113" x14ac:dyDescent="0.25">
      <c r="DA210" s="172">
        <v>11</v>
      </c>
      <c r="DB210" s="32" t="str">
        <f t="shared" si="92"/>
        <v xml:space="preserve"> </v>
      </c>
      <c r="DD210" s="172">
        <f t="shared" si="89"/>
        <v>1</v>
      </c>
    </row>
    <row r="211" spans="104:113" x14ac:dyDescent="0.25">
      <c r="DA211" s="172">
        <v>12</v>
      </c>
      <c r="DB211" s="32" t="str">
        <f t="shared" si="92"/>
        <v xml:space="preserve"> </v>
      </c>
      <c r="DD211" s="172">
        <f t="shared" si="89"/>
        <v>1</v>
      </c>
    </row>
    <row r="212" spans="104:113" x14ac:dyDescent="0.25">
      <c r="DB212" s="196" t="str">
        <f>IF(DB199="","","----")</f>
        <v/>
      </c>
      <c r="DD212" s="172">
        <f t="shared" si="89"/>
        <v>1</v>
      </c>
    </row>
    <row r="213" spans="104:113" x14ac:dyDescent="0.25">
      <c r="DA213" s="172"/>
      <c r="DB213" s="32" t="str">
        <f>IF(DB214="","",CONCATENATE("Warband ",CZ214," ",DG213))</f>
        <v/>
      </c>
      <c r="DD213" s="172">
        <f t="shared" si="89"/>
        <v>1</v>
      </c>
      <c r="DG213" s="49" t="str">
        <f>CONCATENATE("   ",DH213,"/",DI213,IF(DH213&gt;DI213," !",""))</f>
        <v xml:space="preserve">   0/12</v>
      </c>
      <c r="DH213" s="172">
        <f t="shared" ref="DH213" si="93">INDEX($CB$1:$CU$1,CZ214)+DJ213</f>
        <v>0</v>
      </c>
      <c r="DI213" s="172">
        <f t="shared" ref="DI213" si="94">IF(OR(DB214=$CW$10,DB214=$CW$17),0,12)</f>
        <v>12</v>
      </c>
    </row>
    <row r="214" spans="104:113" x14ac:dyDescent="0.25">
      <c r="CZ214" s="172">
        <v>15</v>
      </c>
      <c r="DA214" s="172" t="s">
        <v>278</v>
      </c>
      <c r="DB214" s="32" t="str">
        <f>T(LOOKUP(CZ214,$DM$1:$EF$1,$DM$2:$EF$2))</f>
        <v/>
      </c>
      <c r="DD214" s="172">
        <f t="shared" si="89"/>
        <v>1</v>
      </c>
    </row>
    <row r="215" spans="104:113" x14ac:dyDescent="0.25">
      <c r="DA215" s="172">
        <v>1</v>
      </c>
      <c r="DB215" s="32" t="str">
        <f t="shared" ref="DB215:DB226" si="95">T(CONCATENATE(LOOKUP(DA215,CP$3:CP$80,BE$3:BE$80)," ",LOOKUP(DA215,CP$3:CP$80,$CA$3:$CA$80)))</f>
        <v xml:space="preserve"> </v>
      </c>
      <c r="DD215" s="172">
        <f t="shared" si="89"/>
        <v>1</v>
      </c>
    </row>
    <row r="216" spans="104:113" x14ac:dyDescent="0.25">
      <c r="DA216" s="172">
        <v>2</v>
      </c>
      <c r="DB216" s="32" t="str">
        <f t="shared" si="95"/>
        <v xml:space="preserve"> </v>
      </c>
      <c r="DD216" s="172">
        <f t="shared" si="89"/>
        <v>1</v>
      </c>
    </row>
    <row r="217" spans="104:113" x14ac:dyDescent="0.25">
      <c r="DA217" s="172">
        <v>3</v>
      </c>
      <c r="DB217" s="32" t="str">
        <f t="shared" si="95"/>
        <v xml:space="preserve"> </v>
      </c>
      <c r="DD217" s="172">
        <f t="shared" si="89"/>
        <v>1</v>
      </c>
    </row>
    <row r="218" spans="104:113" x14ac:dyDescent="0.25">
      <c r="DA218" s="172">
        <v>4</v>
      </c>
      <c r="DB218" s="32" t="str">
        <f t="shared" si="95"/>
        <v xml:space="preserve"> </v>
      </c>
      <c r="DD218" s="172">
        <f t="shared" si="89"/>
        <v>1</v>
      </c>
    </row>
    <row r="219" spans="104:113" x14ac:dyDescent="0.25">
      <c r="DA219" s="172">
        <v>5</v>
      </c>
      <c r="DB219" s="32" t="str">
        <f t="shared" si="95"/>
        <v xml:space="preserve"> </v>
      </c>
      <c r="DD219" s="172">
        <f t="shared" si="89"/>
        <v>1</v>
      </c>
    </row>
    <row r="220" spans="104:113" x14ac:dyDescent="0.25">
      <c r="DA220" s="172">
        <v>6</v>
      </c>
      <c r="DB220" s="32" t="str">
        <f t="shared" si="95"/>
        <v xml:space="preserve"> </v>
      </c>
      <c r="DD220" s="172">
        <f t="shared" si="89"/>
        <v>1</v>
      </c>
    </row>
    <row r="221" spans="104:113" x14ac:dyDescent="0.25">
      <c r="DA221" s="172">
        <v>7</v>
      </c>
      <c r="DB221" s="32" t="str">
        <f t="shared" si="95"/>
        <v xml:space="preserve"> </v>
      </c>
      <c r="DD221" s="172">
        <f t="shared" si="89"/>
        <v>1</v>
      </c>
    </row>
    <row r="222" spans="104:113" x14ac:dyDescent="0.25">
      <c r="DA222" s="172">
        <v>8</v>
      </c>
      <c r="DB222" s="32" t="str">
        <f t="shared" si="95"/>
        <v xml:space="preserve"> </v>
      </c>
      <c r="DD222" s="172">
        <f t="shared" si="89"/>
        <v>1</v>
      </c>
    </row>
    <row r="223" spans="104:113" x14ac:dyDescent="0.25">
      <c r="DA223" s="172">
        <v>9</v>
      </c>
      <c r="DB223" s="32" t="str">
        <f t="shared" si="95"/>
        <v xml:space="preserve"> </v>
      </c>
      <c r="DD223" s="172">
        <f t="shared" si="89"/>
        <v>1</v>
      </c>
    </row>
    <row r="224" spans="104:113" x14ac:dyDescent="0.25">
      <c r="DA224" s="172">
        <v>10</v>
      </c>
      <c r="DB224" s="32" t="str">
        <f t="shared" si="95"/>
        <v xml:space="preserve"> </v>
      </c>
      <c r="DD224" s="172">
        <f t="shared" si="89"/>
        <v>1</v>
      </c>
    </row>
    <row r="225" spans="104:113" x14ac:dyDescent="0.25">
      <c r="DA225" s="172">
        <v>11</v>
      </c>
      <c r="DB225" s="32" t="str">
        <f t="shared" si="95"/>
        <v xml:space="preserve"> </v>
      </c>
      <c r="DD225" s="172">
        <f t="shared" si="89"/>
        <v>1</v>
      </c>
    </row>
    <row r="226" spans="104:113" x14ac:dyDescent="0.25">
      <c r="DA226" s="172">
        <v>12</v>
      </c>
      <c r="DB226" s="32" t="str">
        <f t="shared" si="95"/>
        <v xml:space="preserve"> </v>
      </c>
      <c r="DD226" s="172">
        <f t="shared" si="89"/>
        <v>1</v>
      </c>
    </row>
    <row r="227" spans="104:113" x14ac:dyDescent="0.25">
      <c r="DB227" s="196" t="str">
        <f>IF(DB214="","","----")</f>
        <v/>
      </c>
      <c r="DD227" s="172">
        <f t="shared" si="89"/>
        <v>1</v>
      </c>
    </row>
    <row r="228" spans="104:113" x14ac:dyDescent="0.25">
      <c r="DA228" s="172"/>
      <c r="DB228" s="32" t="str">
        <f>IF(DB229="","",CONCATENATE("Warband ",CZ229," ",DG228))</f>
        <v/>
      </c>
      <c r="DD228" s="172">
        <f t="shared" si="89"/>
        <v>1</v>
      </c>
      <c r="DG228" s="49" t="str">
        <f>CONCATENATE("   ",DH228,"/",DI228,IF(DH228&gt;DI228," !",""))</f>
        <v xml:space="preserve">   0/12</v>
      </c>
      <c r="DH228" s="172">
        <f t="shared" ref="DH228" si="96">INDEX($CB$1:$CU$1,CZ229)+DJ228</f>
        <v>0</v>
      </c>
      <c r="DI228" s="172">
        <f t="shared" ref="DI228" si="97">IF(OR(DB229=$CW$10,DB229=$CW$17),0,12)</f>
        <v>12</v>
      </c>
    </row>
    <row r="229" spans="104:113" x14ac:dyDescent="0.25">
      <c r="CZ229" s="172">
        <v>16</v>
      </c>
      <c r="DA229" s="172" t="s">
        <v>278</v>
      </c>
      <c r="DB229" s="32" t="str">
        <f>T(LOOKUP(CZ229,$DM$1:$EF$1,$DM$2:$EF$2))</f>
        <v/>
      </c>
      <c r="DD229" s="172">
        <f t="shared" si="89"/>
        <v>1</v>
      </c>
    </row>
    <row r="230" spans="104:113" x14ac:dyDescent="0.25">
      <c r="DA230" s="172">
        <v>1</v>
      </c>
      <c r="DB230" s="32" t="str">
        <f t="shared" ref="DB230:DB241" si="98">T(CONCATENATE(LOOKUP(DA230,CQ$3:CQ$80,BF$3:BF$80)," ",LOOKUP(DA230,CQ$3:CQ$80,$CA$3:$CA$80)))</f>
        <v xml:space="preserve"> </v>
      </c>
      <c r="DD230" s="172">
        <f t="shared" si="89"/>
        <v>1</v>
      </c>
    </row>
    <row r="231" spans="104:113" x14ac:dyDescent="0.25">
      <c r="DA231" s="172">
        <v>2</v>
      </c>
      <c r="DB231" s="32" t="str">
        <f t="shared" si="98"/>
        <v xml:space="preserve"> </v>
      </c>
      <c r="DD231" s="172">
        <f t="shared" si="89"/>
        <v>1</v>
      </c>
    </row>
    <row r="232" spans="104:113" x14ac:dyDescent="0.25">
      <c r="DA232" s="172">
        <v>3</v>
      </c>
      <c r="DB232" s="32" t="str">
        <f t="shared" si="98"/>
        <v xml:space="preserve"> </v>
      </c>
      <c r="DD232" s="172">
        <f t="shared" si="89"/>
        <v>1</v>
      </c>
    </row>
    <row r="233" spans="104:113" x14ac:dyDescent="0.25">
      <c r="DA233" s="172">
        <v>4</v>
      </c>
      <c r="DB233" s="32" t="str">
        <f t="shared" si="98"/>
        <v xml:space="preserve"> </v>
      </c>
      <c r="DD233" s="172">
        <f t="shared" si="89"/>
        <v>1</v>
      </c>
    </row>
    <row r="234" spans="104:113" x14ac:dyDescent="0.25">
      <c r="DA234" s="172">
        <v>5</v>
      </c>
      <c r="DB234" s="32" t="str">
        <f t="shared" si="98"/>
        <v xml:space="preserve"> </v>
      </c>
      <c r="DD234" s="172">
        <f t="shared" si="89"/>
        <v>1</v>
      </c>
    </row>
    <row r="235" spans="104:113" x14ac:dyDescent="0.25">
      <c r="DA235" s="172">
        <v>6</v>
      </c>
      <c r="DB235" s="32" t="str">
        <f t="shared" si="98"/>
        <v xml:space="preserve"> </v>
      </c>
      <c r="DD235" s="172">
        <f t="shared" si="89"/>
        <v>1</v>
      </c>
    </row>
    <row r="236" spans="104:113" x14ac:dyDescent="0.25">
      <c r="DA236" s="172">
        <v>7</v>
      </c>
      <c r="DB236" s="32" t="str">
        <f t="shared" si="98"/>
        <v xml:space="preserve"> </v>
      </c>
      <c r="DD236" s="172">
        <f t="shared" si="89"/>
        <v>1</v>
      </c>
    </row>
    <row r="237" spans="104:113" x14ac:dyDescent="0.25">
      <c r="DA237" s="172">
        <v>8</v>
      </c>
      <c r="DB237" s="32" t="str">
        <f t="shared" si="98"/>
        <v xml:space="preserve"> </v>
      </c>
      <c r="DD237" s="172">
        <f t="shared" si="89"/>
        <v>1</v>
      </c>
    </row>
    <row r="238" spans="104:113" x14ac:dyDescent="0.25">
      <c r="DA238" s="172">
        <v>9</v>
      </c>
      <c r="DB238" s="32" t="str">
        <f t="shared" si="98"/>
        <v xml:space="preserve"> </v>
      </c>
      <c r="DD238" s="172">
        <f t="shared" si="89"/>
        <v>1</v>
      </c>
    </row>
    <row r="239" spans="104:113" x14ac:dyDescent="0.25">
      <c r="DA239" s="172">
        <v>10</v>
      </c>
      <c r="DB239" s="32" t="str">
        <f t="shared" si="98"/>
        <v xml:space="preserve"> </v>
      </c>
      <c r="DD239" s="172">
        <f t="shared" si="89"/>
        <v>1</v>
      </c>
    </row>
    <row r="240" spans="104:113" x14ac:dyDescent="0.25">
      <c r="DA240" s="172">
        <v>11</v>
      </c>
      <c r="DB240" s="32" t="str">
        <f t="shared" si="98"/>
        <v xml:space="preserve"> </v>
      </c>
      <c r="DD240" s="172">
        <f t="shared" si="89"/>
        <v>1</v>
      </c>
    </row>
    <row r="241" spans="104:113" x14ac:dyDescent="0.25">
      <c r="DA241" s="172">
        <v>12</v>
      </c>
      <c r="DB241" s="32" t="str">
        <f t="shared" si="98"/>
        <v xml:space="preserve"> </v>
      </c>
      <c r="DD241" s="172">
        <f t="shared" si="89"/>
        <v>1</v>
      </c>
    </row>
    <row r="242" spans="104:113" x14ac:dyDescent="0.25">
      <c r="DB242" s="196" t="str">
        <f>IF(DB229="","","----")</f>
        <v/>
      </c>
      <c r="DD242" s="172">
        <f t="shared" si="89"/>
        <v>1</v>
      </c>
    </row>
    <row r="243" spans="104:113" x14ac:dyDescent="0.25">
      <c r="DA243" s="172"/>
      <c r="DB243" s="32" t="str">
        <f>IF(DB244="","",CONCATENATE("Warband ",CZ244," ",DG243))</f>
        <v/>
      </c>
      <c r="DD243" s="172">
        <f t="shared" si="89"/>
        <v>1</v>
      </c>
      <c r="DG243" s="49" t="str">
        <f>CONCATENATE("   ",DH243,"/",DI243,IF(DH243&gt;DI243," !",""))</f>
        <v xml:space="preserve">   0/12</v>
      </c>
      <c r="DH243" s="172">
        <f t="shared" ref="DH243" si="99">INDEX($CB$1:$CU$1,CZ244)+DJ243</f>
        <v>0</v>
      </c>
      <c r="DI243" s="172">
        <f t="shared" ref="DI243" si="100">IF(OR(DB244=$CW$10,DB244=$CW$17),0,12)</f>
        <v>12</v>
      </c>
    </row>
    <row r="244" spans="104:113" x14ac:dyDescent="0.25">
      <c r="CZ244" s="172">
        <v>17</v>
      </c>
      <c r="DA244" s="172" t="s">
        <v>278</v>
      </c>
      <c r="DB244" s="32" t="str">
        <f>T(LOOKUP(CZ244,$DM$1:$EF$1,$DM$2:$EF$2))</f>
        <v/>
      </c>
      <c r="DD244" s="172">
        <f t="shared" si="89"/>
        <v>1</v>
      </c>
    </row>
    <row r="245" spans="104:113" x14ac:dyDescent="0.25">
      <c r="DA245" s="172">
        <v>1</v>
      </c>
      <c r="DB245" s="32" t="str">
        <f t="shared" ref="DB245:DB256" si="101">T(CONCATENATE(LOOKUP(DA245,CR$3:CR$80,BG$3:BG$80)," ",LOOKUP(DA245,CR$3:CR$80,$CA$3:$CA$80)))</f>
        <v xml:space="preserve"> </v>
      </c>
      <c r="DD245" s="172">
        <f t="shared" si="89"/>
        <v>1</v>
      </c>
    </row>
    <row r="246" spans="104:113" x14ac:dyDescent="0.25">
      <c r="DA246" s="172">
        <v>2</v>
      </c>
      <c r="DB246" s="32" t="str">
        <f t="shared" si="101"/>
        <v xml:space="preserve"> </v>
      </c>
      <c r="DD246" s="172">
        <f t="shared" si="89"/>
        <v>1</v>
      </c>
    </row>
    <row r="247" spans="104:113" x14ac:dyDescent="0.25">
      <c r="DA247" s="172">
        <v>3</v>
      </c>
      <c r="DB247" s="32" t="str">
        <f t="shared" si="101"/>
        <v xml:space="preserve"> </v>
      </c>
      <c r="DD247" s="172">
        <f t="shared" si="89"/>
        <v>1</v>
      </c>
    </row>
    <row r="248" spans="104:113" x14ac:dyDescent="0.25">
      <c r="DA248" s="172">
        <v>4</v>
      </c>
      <c r="DB248" s="32" t="str">
        <f t="shared" si="101"/>
        <v xml:space="preserve"> </v>
      </c>
      <c r="DD248" s="172">
        <f t="shared" si="89"/>
        <v>1</v>
      </c>
    </row>
    <row r="249" spans="104:113" x14ac:dyDescent="0.25">
      <c r="DA249" s="172">
        <v>5</v>
      </c>
      <c r="DB249" s="32" t="str">
        <f t="shared" si="101"/>
        <v xml:space="preserve"> </v>
      </c>
      <c r="DD249" s="172">
        <f t="shared" si="89"/>
        <v>1</v>
      </c>
    </row>
    <row r="250" spans="104:113" x14ac:dyDescent="0.25">
      <c r="DA250" s="172">
        <v>6</v>
      </c>
      <c r="DB250" s="32" t="str">
        <f t="shared" si="101"/>
        <v xml:space="preserve"> </v>
      </c>
      <c r="DD250" s="172">
        <f t="shared" si="89"/>
        <v>1</v>
      </c>
    </row>
    <row r="251" spans="104:113" x14ac:dyDescent="0.25">
      <c r="DA251" s="172">
        <v>7</v>
      </c>
      <c r="DB251" s="32" t="str">
        <f t="shared" si="101"/>
        <v xml:space="preserve"> </v>
      </c>
      <c r="DD251" s="172">
        <f t="shared" si="89"/>
        <v>1</v>
      </c>
    </row>
    <row r="252" spans="104:113" x14ac:dyDescent="0.25">
      <c r="DA252" s="172">
        <v>8</v>
      </c>
      <c r="DB252" s="32" t="str">
        <f t="shared" si="101"/>
        <v xml:space="preserve"> </v>
      </c>
      <c r="DD252" s="172">
        <f t="shared" si="89"/>
        <v>1</v>
      </c>
    </row>
    <row r="253" spans="104:113" x14ac:dyDescent="0.25">
      <c r="DA253" s="172">
        <v>9</v>
      </c>
      <c r="DB253" s="32" t="str">
        <f t="shared" si="101"/>
        <v xml:space="preserve"> </v>
      </c>
      <c r="DD253" s="172">
        <f t="shared" si="89"/>
        <v>1</v>
      </c>
    </row>
    <row r="254" spans="104:113" x14ac:dyDescent="0.25">
      <c r="DA254" s="172">
        <v>10</v>
      </c>
      <c r="DB254" s="32" t="str">
        <f t="shared" si="101"/>
        <v xml:space="preserve"> </v>
      </c>
      <c r="DD254" s="172">
        <f t="shared" si="89"/>
        <v>1</v>
      </c>
    </row>
    <row r="255" spans="104:113" x14ac:dyDescent="0.25">
      <c r="DA255" s="172">
        <v>11</v>
      </c>
      <c r="DB255" s="32" t="str">
        <f t="shared" si="101"/>
        <v xml:space="preserve"> </v>
      </c>
      <c r="DD255" s="172">
        <f t="shared" si="89"/>
        <v>1</v>
      </c>
    </row>
    <row r="256" spans="104:113" x14ac:dyDescent="0.25">
      <c r="DA256" s="172">
        <v>12</v>
      </c>
      <c r="DB256" s="32" t="str">
        <f t="shared" si="101"/>
        <v xml:space="preserve"> </v>
      </c>
      <c r="DD256" s="172">
        <f t="shared" si="89"/>
        <v>1</v>
      </c>
    </row>
    <row r="257" spans="104:113" x14ac:dyDescent="0.25">
      <c r="DB257" s="196" t="str">
        <f>IF(DB244="","","----")</f>
        <v/>
      </c>
      <c r="DD257" s="172">
        <f t="shared" si="89"/>
        <v>1</v>
      </c>
    </row>
    <row r="258" spans="104:113" x14ac:dyDescent="0.25">
      <c r="DA258" s="172"/>
      <c r="DB258" s="32" t="str">
        <f>IF(DB259="","",CONCATENATE("Warband ",CZ259," ",DG258))</f>
        <v/>
      </c>
      <c r="DD258" s="172">
        <f t="shared" si="89"/>
        <v>1</v>
      </c>
      <c r="DG258" s="49" t="str">
        <f>CONCATENATE("   ",DH258,"/",DI258,IF(DH258&gt;DI258," !",""))</f>
        <v xml:space="preserve">   0/12</v>
      </c>
      <c r="DH258" s="172">
        <f t="shared" ref="DH258" si="102">INDEX($CB$1:$CU$1,CZ259)+DJ258</f>
        <v>0</v>
      </c>
      <c r="DI258" s="172">
        <f t="shared" ref="DI258" si="103">IF(OR(DB259=$CW$10,DB259=$CW$17),0,12)</f>
        <v>12</v>
      </c>
    </row>
    <row r="259" spans="104:113" x14ac:dyDescent="0.25">
      <c r="CZ259" s="172">
        <v>18</v>
      </c>
      <c r="DA259" s="172" t="s">
        <v>278</v>
      </c>
      <c r="DB259" s="32" t="str">
        <f>T(LOOKUP(CZ259,$DM$1:$EF$1,$DM$2:$EF$2))</f>
        <v/>
      </c>
      <c r="DD259" s="172">
        <f t="shared" si="89"/>
        <v>1</v>
      </c>
    </row>
    <row r="260" spans="104:113" x14ac:dyDescent="0.25">
      <c r="DA260" s="172">
        <v>1</v>
      </c>
      <c r="DB260" s="32" t="str">
        <f t="shared" ref="DB260:DB271" si="104">T(CONCATENATE(LOOKUP(DA260,CS$3:CS$80,BH$3:BH$80)," ",LOOKUP(DA260,CS$3:CS$80,$CA$3:$CA$80)))</f>
        <v xml:space="preserve"> </v>
      </c>
      <c r="DD260" s="172">
        <f t="shared" si="89"/>
        <v>1</v>
      </c>
    </row>
    <row r="261" spans="104:113" x14ac:dyDescent="0.25">
      <c r="DA261" s="172">
        <v>2</v>
      </c>
      <c r="DB261" s="32" t="str">
        <f t="shared" si="104"/>
        <v xml:space="preserve"> </v>
      </c>
      <c r="DD261" s="172">
        <f t="shared" ref="DD261:DD302" si="105">IF(OR(DB260="",DB260=" "),DD260,DD260+1)</f>
        <v>1</v>
      </c>
    </row>
    <row r="262" spans="104:113" x14ac:dyDescent="0.25">
      <c r="DA262" s="172">
        <v>3</v>
      </c>
      <c r="DB262" s="32" t="str">
        <f t="shared" si="104"/>
        <v xml:space="preserve"> </v>
      </c>
      <c r="DD262" s="172">
        <f t="shared" si="105"/>
        <v>1</v>
      </c>
    </row>
    <row r="263" spans="104:113" x14ac:dyDescent="0.25">
      <c r="DA263" s="172">
        <v>4</v>
      </c>
      <c r="DB263" s="32" t="str">
        <f t="shared" si="104"/>
        <v xml:space="preserve"> </v>
      </c>
      <c r="DD263" s="172">
        <f t="shared" si="105"/>
        <v>1</v>
      </c>
    </row>
    <row r="264" spans="104:113" x14ac:dyDescent="0.25">
      <c r="DA264" s="172">
        <v>5</v>
      </c>
      <c r="DB264" s="32" t="str">
        <f t="shared" si="104"/>
        <v xml:space="preserve"> </v>
      </c>
      <c r="DD264" s="172">
        <f t="shared" si="105"/>
        <v>1</v>
      </c>
    </row>
    <row r="265" spans="104:113" x14ac:dyDescent="0.25">
      <c r="DA265" s="172">
        <v>6</v>
      </c>
      <c r="DB265" s="32" t="str">
        <f t="shared" si="104"/>
        <v xml:space="preserve"> </v>
      </c>
      <c r="DD265" s="172">
        <f t="shared" si="105"/>
        <v>1</v>
      </c>
    </row>
    <row r="266" spans="104:113" x14ac:dyDescent="0.25">
      <c r="DA266" s="172">
        <v>7</v>
      </c>
      <c r="DB266" s="32" t="str">
        <f t="shared" si="104"/>
        <v xml:space="preserve"> </v>
      </c>
      <c r="DD266" s="172">
        <f t="shared" si="105"/>
        <v>1</v>
      </c>
    </row>
    <row r="267" spans="104:113" x14ac:dyDescent="0.25">
      <c r="DA267" s="172">
        <v>8</v>
      </c>
      <c r="DB267" s="32" t="str">
        <f t="shared" si="104"/>
        <v xml:space="preserve"> </v>
      </c>
      <c r="DD267" s="172">
        <f t="shared" si="105"/>
        <v>1</v>
      </c>
    </row>
    <row r="268" spans="104:113" x14ac:dyDescent="0.25">
      <c r="DA268" s="172">
        <v>9</v>
      </c>
      <c r="DB268" s="32" t="str">
        <f t="shared" si="104"/>
        <v xml:space="preserve"> </v>
      </c>
      <c r="DD268" s="172">
        <f t="shared" si="105"/>
        <v>1</v>
      </c>
    </row>
    <row r="269" spans="104:113" x14ac:dyDescent="0.25">
      <c r="DA269" s="172">
        <v>10</v>
      </c>
      <c r="DB269" s="32" t="str">
        <f t="shared" si="104"/>
        <v xml:space="preserve"> </v>
      </c>
      <c r="DD269" s="172">
        <f t="shared" si="105"/>
        <v>1</v>
      </c>
    </row>
    <row r="270" spans="104:113" x14ac:dyDescent="0.25">
      <c r="DA270" s="172">
        <v>11</v>
      </c>
      <c r="DB270" s="32" t="str">
        <f t="shared" si="104"/>
        <v xml:space="preserve"> </v>
      </c>
      <c r="DD270" s="172">
        <f t="shared" si="105"/>
        <v>1</v>
      </c>
    </row>
    <row r="271" spans="104:113" x14ac:dyDescent="0.25">
      <c r="DA271" s="172">
        <v>12</v>
      </c>
      <c r="DB271" s="32" t="str">
        <f t="shared" si="104"/>
        <v xml:space="preserve"> </v>
      </c>
      <c r="DD271" s="172">
        <f t="shared" si="105"/>
        <v>1</v>
      </c>
    </row>
    <row r="272" spans="104:113" x14ac:dyDescent="0.25">
      <c r="DB272" s="196" t="str">
        <f>IF(DB259="","","----")</f>
        <v/>
      </c>
      <c r="DD272" s="172">
        <f t="shared" si="105"/>
        <v>1</v>
      </c>
    </row>
    <row r="273" spans="104:113" x14ac:dyDescent="0.25">
      <c r="DA273" s="172"/>
      <c r="DB273" s="32" t="str">
        <f>IF(DB274="","",CONCATENATE("Warband ",CZ274," ",DG273))</f>
        <v/>
      </c>
      <c r="DD273" s="172">
        <f t="shared" si="105"/>
        <v>1</v>
      </c>
      <c r="DG273" s="49" t="str">
        <f>CONCATENATE("   ",DH273,"/",DI273,IF(DH273&gt;DI273," !",""))</f>
        <v xml:space="preserve">   0/12</v>
      </c>
      <c r="DH273" s="172">
        <f t="shared" ref="DH273" si="106">INDEX($CB$1:$CU$1,CZ274)+DJ273</f>
        <v>0</v>
      </c>
      <c r="DI273" s="172">
        <f t="shared" ref="DI273" si="107">IF(OR(DB274=$CW$10,DB274=$CW$17),0,12)</f>
        <v>12</v>
      </c>
    </row>
    <row r="274" spans="104:113" x14ac:dyDescent="0.25">
      <c r="CZ274" s="172">
        <v>19</v>
      </c>
      <c r="DA274" s="172" t="s">
        <v>278</v>
      </c>
      <c r="DB274" s="32" t="str">
        <f>T(LOOKUP(CZ274,$DM$1:$EF$1,$DM$2:$EF$2))</f>
        <v/>
      </c>
      <c r="DD274" s="172">
        <f t="shared" si="105"/>
        <v>1</v>
      </c>
    </row>
    <row r="275" spans="104:113" x14ac:dyDescent="0.25">
      <c r="DA275" s="172">
        <v>1</v>
      </c>
      <c r="DB275" s="32" t="str">
        <f t="shared" ref="DB275:DB286" si="108">T(CONCATENATE(LOOKUP(DA275,CT$3:CT$80,BI$3:BI$80)," ",LOOKUP(DA275,CT$3:CT$80,$CA$3:$CA$80)))</f>
        <v xml:space="preserve"> </v>
      </c>
      <c r="DD275" s="172">
        <f t="shared" si="105"/>
        <v>1</v>
      </c>
    </row>
    <row r="276" spans="104:113" x14ac:dyDescent="0.25">
      <c r="DA276" s="172">
        <v>2</v>
      </c>
      <c r="DB276" s="32" t="str">
        <f t="shared" si="108"/>
        <v xml:space="preserve"> </v>
      </c>
      <c r="DD276" s="172">
        <f t="shared" si="105"/>
        <v>1</v>
      </c>
    </row>
    <row r="277" spans="104:113" x14ac:dyDescent="0.25">
      <c r="DA277" s="172">
        <v>3</v>
      </c>
      <c r="DB277" s="32" t="str">
        <f t="shared" si="108"/>
        <v xml:space="preserve"> </v>
      </c>
      <c r="DD277" s="172">
        <f t="shared" si="105"/>
        <v>1</v>
      </c>
    </row>
    <row r="278" spans="104:113" x14ac:dyDescent="0.25">
      <c r="DA278" s="172">
        <v>4</v>
      </c>
      <c r="DB278" s="32" t="str">
        <f t="shared" si="108"/>
        <v xml:space="preserve"> </v>
      </c>
      <c r="DD278" s="172">
        <f t="shared" si="105"/>
        <v>1</v>
      </c>
    </row>
    <row r="279" spans="104:113" x14ac:dyDescent="0.25">
      <c r="DA279" s="172">
        <v>5</v>
      </c>
      <c r="DB279" s="32" t="str">
        <f t="shared" si="108"/>
        <v xml:space="preserve"> </v>
      </c>
      <c r="DD279" s="172">
        <f t="shared" si="105"/>
        <v>1</v>
      </c>
    </row>
    <row r="280" spans="104:113" x14ac:dyDescent="0.25">
      <c r="DA280" s="172">
        <v>6</v>
      </c>
      <c r="DB280" s="32" t="str">
        <f t="shared" si="108"/>
        <v xml:space="preserve"> </v>
      </c>
      <c r="DD280" s="172">
        <f t="shared" si="105"/>
        <v>1</v>
      </c>
    </row>
    <row r="281" spans="104:113" x14ac:dyDescent="0.25">
      <c r="DA281" s="172">
        <v>7</v>
      </c>
      <c r="DB281" s="32" t="str">
        <f t="shared" si="108"/>
        <v xml:space="preserve"> </v>
      </c>
      <c r="DD281" s="172">
        <f t="shared" si="105"/>
        <v>1</v>
      </c>
    </row>
    <row r="282" spans="104:113" x14ac:dyDescent="0.25">
      <c r="DA282" s="172">
        <v>8</v>
      </c>
      <c r="DB282" s="32" t="str">
        <f t="shared" si="108"/>
        <v xml:space="preserve"> </v>
      </c>
      <c r="DD282" s="172">
        <f t="shared" si="105"/>
        <v>1</v>
      </c>
    </row>
    <row r="283" spans="104:113" x14ac:dyDescent="0.25">
      <c r="DA283" s="172">
        <v>9</v>
      </c>
      <c r="DB283" s="32" t="str">
        <f t="shared" si="108"/>
        <v xml:space="preserve"> </v>
      </c>
      <c r="DD283" s="172">
        <f t="shared" si="105"/>
        <v>1</v>
      </c>
    </row>
    <row r="284" spans="104:113" x14ac:dyDescent="0.25">
      <c r="DA284" s="172">
        <v>10</v>
      </c>
      <c r="DB284" s="32" t="str">
        <f t="shared" si="108"/>
        <v xml:space="preserve"> </v>
      </c>
      <c r="DD284" s="172">
        <f t="shared" si="105"/>
        <v>1</v>
      </c>
    </row>
    <row r="285" spans="104:113" x14ac:dyDescent="0.25">
      <c r="DA285" s="172">
        <v>11</v>
      </c>
      <c r="DB285" s="32" t="str">
        <f t="shared" si="108"/>
        <v xml:space="preserve"> </v>
      </c>
      <c r="DD285" s="172">
        <f t="shared" si="105"/>
        <v>1</v>
      </c>
    </row>
    <row r="286" spans="104:113" x14ac:dyDescent="0.25">
      <c r="DA286" s="172">
        <v>12</v>
      </c>
      <c r="DB286" s="32" t="str">
        <f t="shared" si="108"/>
        <v xml:space="preserve"> </v>
      </c>
      <c r="DD286" s="172">
        <f t="shared" si="105"/>
        <v>1</v>
      </c>
    </row>
    <row r="287" spans="104:113" x14ac:dyDescent="0.25">
      <c r="DB287" s="196" t="str">
        <f>IF(DB274="","","----")</f>
        <v/>
      </c>
      <c r="DD287" s="172">
        <f t="shared" si="105"/>
        <v>1</v>
      </c>
    </row>
    <row r="288" spans="104:113" x14ac:dyDescent="0.25">
      <c r="DA288" s="172"/>
      <c r="DB288" s="32" t="str">
        <f>IF(DB289="","",CONCATENATE("Warband ",CZ289," ",DG288))</f>
        <v/>
      </c>
      <c r="DD288" s="172">
        <f t="shared" si="105"/>
        <v>1</v>
      </c>
      <c r="DG288" s="49" t="str">
        <f>CONCATENATE("   ",DH288,"/",DI288,IF(DH288&gt;DI288," !",""))</f>
        <v xml:space="preserve">   0/12</v>
      </c>
      <c r="DH288" s="172">
        <f t="shared" ref="DH288" si="109">INDEX($CB$1:$CU$1,CZ289)+DJ288</f>
        <v>0</v>
      </c>
      <c r="DI288" s="172">
        <f t="shared" ref="DI288" si="110">IF(OR(DB289=$CW$10,DB289=$CW$17),0,12)</f>
        <v>12</v>
      </c>
    </row>
    <row r="289" spans="104:108" x14ac:dyDescent="0.25">
      <c r="CZ289" s="172">
        <v>20</v>
      </c>
      <c r="DA289" s="172" t="s">
        <v>278</v>
      </c>
      <c r="DB289" s="32" t="str">
        <f>T(LOOKUP(CZ289,$DM$1:$EF$1,$DM$2:$EF$2))</f>
        <v/>
      </c>
      <c r="DD289" s="172">
        <f t="shared" si="105"/>
        <v>1</v>
      </c>
    </row>
    <row r="290" spans="104:108" x14ac:dyDescent="0.25">
      <c r="DA290" s="172">
        <v>1</v>
      </c>
      <c r="DB290" s="32" t="str">
        <f t="shared" ref="DB290:DB301" si="111">T(CONCATENATE(LOOKUP(DA290,CU$3:CU$80,BJ$3:BJ$80)," ",LOOKUP(DA290,CU$3:CU$80,$CA$3:$CA$80)))</f>
        <v xml:space="preserve"> </v>
      </c>
      <c r="DD290" s="172">
        <f t="shared" si="105"/>
        <v>1</v>
      </c>
    </row>
    <row r="291" spans="104:108" x14ac:dyDescent="0.25">
      <c r="DA291" s="172">
        <v>2</v>
      </c>
      <c r="DB291" s="32" t="str">
        <f t="shared" si="111"/>
        <v xml:space="preserve"> </v>
      </c>
      <c r="DD291" s="172">
        <f t="shared" si="105"/>
        <v>1</v>
      </c>
    </row>
    <row r="292" spans="104:108" x14ac:dyDescent="0.25">
      <c r="DA292" s="172">
        <v>3</v>
      </c>
      <c r="DB292" s="32" t="str">
        <f t="shared" si="111"/>
        <v xml:space="preserve"> </v>
      </c>
      <c r="DD292" s="172">
        <f t="shared" si="105"/>
        <v>1</v>
      </c>
    </row>
    <row r="293" spans="104:108" x14ac:dyDescent="0.25">
      <c r="DA293" s="172">
        <v>4</v>
      </c>
      <c r="DB293" s="32" t="str">
        <f t="shared" si="111"/>
        <v xml:space="preserve"> </v>
      </c>
      <c r="DD293" s="172">
        <f t="shared" si="105"/>
        <v>1</v>
      </c>
    </row>
    <row r="294" spans="104:108" x14ac:dyDescent="0.25">
      <c r="DA294" s="172">
        <v>5</v>
      </c>
      <c r="DB294" s="32" t="str">
        <f t="shared" si="111"/>
        <v xml:space="preserve"> </v>
      </c>
      <c r="DD294" s="172">
        <f t="shared" si="105"/>
        <v>1</v>
      </c>
    </row>
    <row r="295" spans="104:108" x14ac:dyDescent="0.25">
      <c r="DA295" s="172">
        <v>6</v>
      </c>
      <c r="DB295" s="32" t="str">
        <f t="shared" si="111"/>
        <v xml:space="preserve"> </v>
      </c>
      <c r="DD295" s="172">
        <f t="shared" si="105"/>
        <v>1</v>
      </c>
    </row>
    <row r="296" spans="104:108" x14ac:dyDescent="0.25">
      <c r="DA296" s="172">
        <v>7</v>
      </c>
      <c r="DB296" s="32" t="str">
        <f t="shared" si="111"/>
        <v xml:space="preserve"> </v>
      </c>
      <c r="DD296" s="172">
        <f t="shared" si="105"/>
        <v>1</v>
      </c>
    </row>
    <row r="297" spans="104:108" x14ac:dyDescent="0.25">
      <c r="DA297" s="172">
        <v>8</v>
      </c>
      <c r="DB297" s="32" t="str">
        <f t="shared" si="111"/>
        <v xml:space="preserve"> </v>
      </c>
      <c r="DD297" s="172">
        <f t="shared" si="105"/>
        <v>1</v>
      </c>
    </row>
    <row r="298" spans="104:108" x14ac:dyDescent="0.25">
      <c r="DA298" s="172">
        <v>9</v>
      </c>
      <c r="DB298" s="32" t="str">
        <f t="shared" si="111"/>
        <v xml:space="preserve"> </v>
      </c>
      <c r="DD298" s="172">
        <f t="shared" si="105"/>
        <v>1</v>
      </c>
    </row>
    <row r="299" spans="104:108" x14ac:dyDescent="0.25">
      <c r="DA299" s="172">
        <v>10</v>
      </c>
      <c r="DB299" s="32" t="str">
        <f t="shared" si="111"/>
        <v xml:space="preserve"> </v>
      </c>
      <c r="DD299" s="172">
        <f t="shared" si="105"/>
        <v>1</v>
      </c>
    </row>
    <row r="300" spans="104:108" x14ac:dyDescent="0.25">
      <c r="DA300" s="172">
        <v>11</v>
      </c>
      <c r="DB300" s="32" t="str">
        <f t="shared" si="111"/>
        <v xml:space="preserve"> </v>
      </c>
      <c r="DD300" s="172">
        <f t="shared" si="105"/>
        <v>1</v>
      </c>
    </row>
    <row r="301" spans="104:108" x14ac:dyDescent="0.25">
      <c r="DA301" s="172">
        <v>12</v>
      </c>
      <c r="DB301" s="32" t="str">
        <f t="shared" si="111"/>
        <v xml:space="preserve"> </v>
      </c>
      <c r="DD301" s="172">
        <f t="shared" si="105"/>
        <v>1</v>
      </c>
    </row>
    <row r="302" spans="104:108" x14ac:dyDescent="0.25">
      <c r="DD302" s="172">
        <f t="shared" si="105"/>
        <v>1</v>
      </c>
    </row>
  </sheetData>
  <mergeCells count="2">
    <mergeCell ref="BV1:BW1"/>
    <mergeCell ref="BX1:BZ1"/>
  </mergeCells>
  <phoneticPr fontId="11" type="noConversion"/>
  <conditionalFormatting sqref="E11:E12">
    <cfRule type="cellIs" dxfId="601" priority="35" stopIfTrue="1" operator="equal">
      <formula>1</formula>
    </cfRule>
  </conditionalFormatting>
  <conditionalFormatting sqref="I10">
    <cfRule type="cellIs" dxfId="600" priority="40" stopIfTrue="1" operator="equal">
      <formula>1</formula>
    </cfRule>
  </conditionalFormatting>
  <conditionalFormatting sqref="AC11:AD16">
    <cfRule type="cellIs" dxfId="599" priority="32" stopIfTrue="1" operator="equal">
      <formula>1</formula>
    </cfRule>
  </conditionalFormatting>
  <conditionalFormatting sqref="AE17:AE18">
    <cfRule type="cellIs" dxfId="598" priority="31" stopIfTrue="1" operator="equal">
      <formula>1</formula>
    </cfRule>
  </conditionalFormatting>
  <conditionalFormatting sqref="K10:M10">
    <cfRule type="cellIs" dxfId="597" priority="39" stopIfTrue="1" operator="equal">
      <formula>1</formula>
    </cfRule>
  </conditionalFormatting>
  <conditionalFormatting sqref="AF33:AG37">
    <cfRule type="cellIs" dxfId="596" priority="16" stopIfTrue="1" operator="equal">
      <formula>1</formula>
    </cfRule>
  </conditionalFormatting>
  <conditionalFormatting sqref="H13:J16">
    <cfRule type="cellIs" dxfId="595" priority="37" stopIfTrue="1" operator="equal">
      <formula>1</formula>
    </cfRule>
  </conditionalFormatting>
  <conditionalFormatting sqref="E13:F16">
    <cfRule type="cellIs" dxfId="594" priority="36" stopIfTrue="1" operator="equal">
      <formula>1</formula>
    </cfRule>
  </conditionalFormatting>
  <conditionalFormatting sqref="N11">
    <cfRule type="cellIs" dxfId="593" priority="34" stopIfTrue="1" operator="equal">
      <formula>1</formula>
    </cfRule>
  </conditionalFormatting>
  <conditionalFormatting sqref="AC9:AD9">
    <cfRule type="cellIs" dxfId="592" priority="33" stopIfTrue="1" operator="equal">
      <formula>1</formula>
    </cfRule>
  </conditionalFormatting>
  <conditionalFormatting sqref="AC4:AD8">
    <cfRule type="cellIs" dxfId="591" priority="30" stopIfTrue="1" operator="equal">
      <formula>1</formula>
    </cfRule>
  </conditionalFormatting>
  <conditionalFormatting sqref="D3:F3">
    <cfRule type="cellIs" dxfId="590" priority="29" stopIfTrue="1" operator="equal">
      <formula>1</formula>
    </cfRule>
  </conditionalFormatting>
  <conditionalFormatting sqref="E4:E6">
    <cfRule type="cellIs" dxfId="589" priority="28" stopIfTrue="1" operator="equal">
      <formula>1</formula>
    </cfRule>
  </conditionalFormatting>
  <conditionalFormatting sqref="D7">
    <cfRule type="cellIs" dxfId="588" priority="27" stopIfTrue="1" operator="equal">
      <formula>1</formula>
    </cfRule>
  </conditionalFormatting>
  <conditionalFormatting sqref="I3">
    <cfRule type="cellIs" dxfId="587" priority="26" stopIfTrue="1" operator="equal">
      <formula>1</formula>
    </cfRule>
  </conditionalFormatting>
  <conditionalFormatting sqref="H4:J4">
    <cfRule type="cellIs" dxfId="586" priority="25" stopIfTrue="1" operator="equal">
      <formula>1</formula>
    </cfRule>
  </conditionalFormatting>
  <conditionalFormatting sqref="H6:J6">
    <cfRule type="cellIs" dxfId="585" priority="24" stopIfTrue="1" operator="equal">
      <formula>1</formula>
    </cfRule>
  </conditionalFormatting>
  <conditionalFormatting sqref="I8:J8">
    <cfRule type="cellIs" dxfId="584" priority="23" stopIfTrue="1" operator="equal">
      <formula>1</formula>
    </cfRule>
  </conditionalFormatting>
  <conditionalFormatting sqref="G8">
    <cfRule type="cellIs" dxfId="583" priority="22" stopIfTrue="1" operator="equal">
      <formula>1</formula>
    </cfRule>
  </conditionalFormatting>
  <conditionalFormatting sqref="E8">
    <cfRule type="cellIs" dxfId="582" priority="21" stopIfTrue="1" operator="equal">
      <formula>1</formula>
    </cfRule>
  </conditionalFormatting>
  <conditionalFormatting sqref="AD21:AE24 AE19:AE20">
    <cfRule type="cellIs" dxfId="581" priority="20" stopIfTrue="1" operator="equal">
      <formula>1</formula>
    </cfRule>
  </conditionalFormatting>
  <conditionalFormatting sqref="AC27:AD31">
    <cfRule type="cellIs" dxfId="580" priority="19" stopIfTrue="1" operator="equal">
      <formula>1</formula>
    </cfRule>
  </conditionalFormatting>
  <conditionalFormatting sqref="AF27:AG31">
    <cfRule type="cellIs" dxfId="579" priority="18" stopIfTrue="1" operator="equal">
      <formula>1</formula>
    </cfRule>
  </conditionalFormatting>
  <conditionalFormatting sqref="AC33:AD37">
    <cfRule type="cellIs" dxfId="578" priority="17" stopIfTrue="1" operator="equal">
      <formula>1</formula>
    </cfRule>
  </conditionalFormatting>
  <conditionalFormatting sqref="AA10:AA16">
    <cfRule type="expression" dxfId="577" priority="69" stopIfTrue="1">
      <formula>IF($R$12="",AA10,1)</formula>
    </cfRule>
  </conditionalFormatting>
  <conditionalFormatting sqref="AH33:AH37">
    <cfRule type="cellIs" dxfId="576" priority="14" stopIfTrue="1" operator="equal">
      <formula>1</formula>
    </cfRule>
  </conditionalFormatting>
  <conditionalFormatting sqref="AH27:AH31">
    <cfRule type="cellIs" dxfId="575" priority="15" stopIfTrue="1" operator="equal">
      <formula>1</formula>
    </cfRule>
  </conditionalFormatting>
  <conditionalFormatting sqref="AF32:AH32">
    <cfRule type="cellIs" dxfId="574" priority="13" stopIfTrue="1" operator="equal">
      <formula>1</formula>
    </cfRule>
  </conditionalFormatting>
  <conditionalFormatting sqref="AC32:AD32">
    <cfRule type="cellIs" dxfId="573" priority="12" stopIfTrue="1" operator="equal">
      <formula>1</formula>
    </cfRule>
  </conditionalFormatting>
  <conditionalFormatting sqref="AC26:AD26">
    <cfRule type="cellIs" dxfId="572" priority="11" stopIfTrue="1" operator="equal">
      <formula>1</formula>
    </cfRule>
  </conditionalFormatting>
  <conditionalFormatting sqref="AF26:AH26">
    <cfRule type="cellIs" dxfId="571" priority="10" stopIfTrue="1" operator="equal">
      <formula>1</formula>
    </cfRule>
  </conditionalFormatting>
  <conditionalFormatting sqref="AH19:AH24">
    <cfRule type="cellIs" dxfId="570" priority="9" stopIfTrue="1" operator="equal">
      <formula>1</formula>
    </cfRule>
  </conditionalFormatting>
  <conditionalFormatting sqref="AD19:AD20">
    <cfRule type="cellIs" dxfId="569" priority="8" stopIfTrue="1" operator="equal">
      <formula>1</formula>
    </cfRule>
  </conditionalFormatting>
  <conditionalFormatting sqref="AH10:AH16">
    <cfRule type="cellIs" dxfId="568" priority="7" stopIfTrue="1" operator="equal">
      <formula>1</formula>
    </cfRule>
  </conditionalFormatting>
  <conditionalFormatting sqref="AC10:AD10">
    <cfRule type="cellIs" dxfId="567" priority="6" stopIfTrue="1" operator="equal">
      <formula>1</formula>
    </cfRule>
  </conditionalFormatting>
  <conditionalFormatting sqref="AH3:AH9">
    <cfRule type="cellIs" dxfId="566" priority="5" stopIfTrue="1" operator="equal">
      <formula>1</formula>
    </cfRule>
  </conditionalFormatting>
  <conditionalFormatting sqref="AC3:AD3">
    <cfRule type="cellIs" dxfId="565" priority="4" stopIfTrue="1" operator="equal">
      <formula>1</formula>
    </cfRule>
  </conditionalFormatting>
  <conditionalFormatting sqref="W3:W80">
    <cfRule type="containsText" dxfId="564" priority="3" stopIfTrue="1" operator="containsText" text="!">
      <formula>NOT(ISERROR(SEARCH("!",W3)))</formula>
    </cfRule>
  </conditionalFormatting>
  <conditionalFormatting sqref="W2">
    <cfRule type="cellIs" dxfId="563" priority="2" stopIfTrue="1" operator="lessThan">
      <formula>0</formula>
    </cfRule>
  </conditionalFormatting>
  <conditionalFormatting sqref="AA32:AA37">
    <cfRule type="expression" dxfId="562" priority="1">
      <formula>IF($R$9="",AA32,1)</formula>
    </cfRule>
  </conditionalFormatting>
  <dataValidations disablePrompts="1" count="1">
    <dataValidation type="whole" allowBlank="1" showInputMessage="1" showErrorMessage="1" error="You may only purchase each equipment once_x000a_Insert &quot;1&quot; to purchase the equipment" sqref="H13:J16 K10:M10 E11:E16 I10 AD21:AE24 G8 E3:E6 F13:F16 D7 I3:I4 J4 H6:J6 I8:J8 N11 AE17:AE20 E8 F3 D3 H4 AC26:AD37 AF26:AH37 AH19:AH24 AD19:AD20 AH3:AH16 AC3:AD16">
      <formula1>0</formula1>
      <formula2>1</formula2>
    </dataValidation>
  </dataValidations>
  <hyperlinks>
    <hyperlink ref="A2" location="INDEX!A1" display="INDEX"/>
  </hyperlinks>
  <pageMargins left="0.7" right="0.7" top="0.75" bottom="0.75" header="0.3" footer="0.3"/>
  <ignoredErrors>
    <ignoredError sqref="S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25.28515625" style="16" customWidth="1"/>
    <col min="3" max="3" width="5.7109375" style="15" customWidth="1"/>
    <col min="4" max="11" width="2.85546875" style="15" customWidth="1"/>
    <col min="12" max="17" width="2.85546875" style="84"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28" style="16" bestFit="1" customWidth="1"/>
    <col min="28" max="28" width="5.7109375" style="15" customWidth="1"/>
    <col min="29" max="30" width="2.85546875" style="15" customWidth="1"/>
    <col min="31" max="41" width="2.85546875" style="84" hidden="1" customWidth="1"/>
    <col min="42" max="42" width="6.5703125" style="15" customWidth="1"/>
    <col min="43" max="62" width="3.7109375" style="15" bestFit="1" customWidth="1"/>
    <col min="63" max="63" width="42.85546875" style="176" customWidth="1"/>
    <col min="64" max="73" width="3.2851562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56" width="9.140625" style="15" customWidth="1"/>
    <col min="157"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27.5" x14ac:dyDescent="0.25">
      <c r="A2" s="161" t="s">
        <v>2630</v>
      </c>
      <c r="B2" s="17"/>
      <c r="D2" s="18" t="s">
        <v>33</v>
      </c>
      <c r="E2" s="18" t="s">
        <v>35</v>
      </c>
      <c r="F2" s="18" t="s">
        <v>129</v>
      </c>
      <c r="G2" s="18" t="s">
        <v>51</v>
      </c>
      <c r="H2" s="18" t="s">
        <v>32</v>
      </c>
      <c r="I2" s="18" t="s">
        <v>132</v>
      </c>
      <c r="J2" s="18" t="s">
        <v>94</v>
      </c>
      <c r="K2" s="18" t="s">
        <v>134</v>
      </c>
      <c r="R2" s="14" t="s">
        <v>522</v>
      </c>
      <c r="S2" s="14" t="s">
        <v>64</v>
      </c>
      <c r="T2" s="37">
        <f>DL2+BW2</f>
        <v>0</v>
      </c>
      <c r="U2" s="37">
        <f>SUM(S3:S18,AP3:AP6)</f>
        <v>0</v>
      </c>
      <c r="W2" s="37">
        <f>MAX(ROUNDUP(BX2/3,0),SUM(DL11:DL12,DL15:DL18)*4)-BZ2</f>
        <v>0</v>
      </c>
      <c r="Y2" s="37">
        <f>GoodUnits</f>
        <v>0</v>
      </c>
      <c r="Z2" s="37">
        <f>GoodPoints</f>
        <v>0</v>
      </c>
      <c r="AA2" s="17"/>
      <c r="AC2" s="18" t="s">
        <v>51</v>
      </c>
      <c r="AD2" s="110" t="s">
        <v>2203</v>
      </c>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124</v>
      </c>
      <c r="C3" s="15">
        <v>70</v>
      </c>
      <c r="D3" s="19"/>
      <c r="E3" s="19"/>
      <c r="F3" s="19"/>
      <c r="G3" s="19"/>
      <c r="H3" s="19"/>
      <c r="I3" s="19"/>
      <c r="J3" s="19"/>
      <c r="K3" s="19"/>
      <c r="L3" s="19"/>
      <c r="M3" s="19"/>
      <c r="N3" s="19"/>
      <c r="O3" s="19"/>
      <c r="P3" s="19"/>
      <c r="Q3" s="19"/>
      <c r="R3" s="31"/>
      <c r="S3" s="15">
        <f>DL3*C3</f>
        <v>0</v>
      </c>
      <c r="T3" s="5"/>
      <c r="U3" s="13"/>
      <c r="V3" s="5"/>
      <c r="W3" s="5" t="str">
        <f t="shared" ref="W3:W66" si="2">T(LOOKUP(DE3,$DD$3:$DD$302,$DB$3:$DB$302))</f>
        <v/>
      </c>
      <c r="X3" s="5"/>
      <c r="Y3" s="5"/>
      <c r="Z3" s="5"/>
      <c r="AA3" s="16" t="s">
        <v>136</v>
      </c>
      <c r="AB3" s="15">
        <v>8</v>
      </c>
      <c r="AC3" s="21"/>
      <c r="AD3" s="19"/>
      <c r="AE3" s="19"/>
      <c r="AF3" s="19"/>
      <c r="AG3" s="19"/>
      <c r="AH3" s="19"/>
      <c r="AI3" s="19"/>
      <c r="AJ3" s="19"/>
      <c r="AK3" s="19"/>
      <c r="AL3" s="19"/>
      <c r="AM3" s="19"/>
      <c r="AN3" s="19"/>
      <c r="AO3" s="19"/>
      <c r="AP3" s="15">
        <f>SUM(AQ3:BJ3)*(AB3+AC3)</f>
        <v>0</v>
      </c>
      <c r="AQ3" s="28"/>
      <c r="AR3" s="29"/>
      <c r="AS3" s="29"/>
      <c r="AT3" s="29"/>
      <c r="AU3" s="29"/>
      <c r="AV3" s="29"/>
      <c r="AW3" s="29"/>
      <c r="AX3" s="29"/>
      <c r="AY3" s="29"/>
      <c r="AZ3" s="29"/>
      <c r="BA3" s="29"/>
      <c r="BB3" s="29"/>
      <c r="BC3" s="29"/>
      <c r="BD3" s="29"/>
      <c r="BE3" s="29"/>
      <c r="BF3" s="29"/>
      <c r="BG3" s="29"/>
      <c r="BH3" s="29"/>
      <c r="BI3" s="29"/>
      <c r="BJ3" s="30"/>
      <c r="BV3" s="168">
        <v>1</v>
      </c>
      <c r="BW3" s="40">
        <f t="shared" ref="BW3:BW6" si="3">SUM(AQ3:BJ3)*BV3</f>
        <v>0</v>
      </c>
      <c r="BX3" s="42">
        <f>BW3</f>
        <v>0</v>
      </c>
      <c r="BY3" s="168">
        <v>1</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8" si="4">IF(R3=0,"-",CONCATENATE(B3,IF(SUM(D3:Q3)=0,""," with "),IF(D3=1,D$2,""),IF(D3=1,"; ",""),IF(E3=1,E$2,""),IF(E3=1,"; ",""),IF(F3=1,F$2,""),IF(F3=1,"; ",""),IF(G3=1,G$2,""),IF(G3=1,"; ",""),IF(H3=1,H$2,""),IF(H3=1,"; ",""),IF(I3=1,I$2,""),IF(I3=1,"; ",""),IF(J3=1,J$2,""),IF(J3=1,"; ",""),IF(K3=1,K$2,""),IF(K3=1,"; ",""),IF(L3=1,L$2,""),IF(L3=1,"; ",""),IF(M3=1,M$2,""),IF(M3=1,"; ",""),IF(N3=1,N$2,""),IF(N3=1,"; ",""),IF(O3=1,O$2,""),IF(O3=1,"; ",""),IF(P3=1,P$2,""),IF(P3=1,"; ",""),IF(Q3=1,Q$2,""),IF(Q3=1,"; ","")))</f>
        <v>-</v>
      </c>
      <c r="CX3" s="38">
        <f t="shared" ref="CX3:CX18" si="5">R3</f>
        <v>0</v>
      </c>
      <c r="DA3" s="172"/>
      <c r="DB3" s="32" t="str">
        <f>IF(DB4="","",CONCATENATE("Warband ",CZ4," ",DG3))</f>
        <v/>
      </c>
      <c r="DD3" s="172">
        <v>1</v>
      </c>
      <c r="DE3" s="172">
        <v>1</v>
      </c>
      <c r="DG3" s="49" t="str">
        <f>CONCATENATE("   ",DH3,"/",DI3,IF(DH3&gt;DI3," !",""))</f>
        <v xml:space="preserve">   0/12</v>
      </c>
      <c r="DH3" s="172">
        <f>INDEX($CB$1:$CU$1,CZ4)+DJ3</f>
        <v>0</v>
      </c>
      <c r="DI3" s="172">
        <f>IF(OR(DB4=$CW$11,DB4=$CW$12,DB4=$CW$15,DB4=$CW$16,DB4=$CW$17,DB4=$CW$18),0,12)</f>
        <v>12</v>
      </c>
      <c r="DJ3" s="172">
        <f>IF(DB4=$CW$13,1,0)</f>
        <v>0</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6">IF(CX3=0,0,SUBSTITUTE(SUBSTITUTE(SUBSTITUTE(SUBSTITUTE(SUBSTITUTE(SUBSTITUTE(SUBSTITUTE(SUBSTITUTE($CX3,"12",""),"13",""),"14",""),"15",""),"16",""),"17",""),"18",""),"19",""))</f>
        <v>0</v>
      </c>
    </row>
    <row r="4" spans="1:137" x14ac:dyDescent="0.25">
      <c r="B4" s="16" t="s">
        <v>125</v>
      </c>
      <c r="C4" s="15">
        <v>80</v>
      </c>
      <c r="D4" s="20"/>
      <c r="E4" s="20"/>
      <c r="F4" s="20"/>
      <c r="G4" s="20"/>
      <c r="H4" s="20"/>
      <c r="I4" s="20"/>
      <c r="J4" s="20"/>
      <c r="K4" s="20"/>
      <c r="L4" s="20"/>
      <c r="M4" s="20"/>
      <c r="N4" s="20"/>
      <c r="O4" s="20"/>
      <c r="P4" s="20"/>
      <c r="Q4" s="20"/>
      <c r="R4" s="31"/>
      <c r="S4" s="172">
        <f t="shared" ref="S4:S5" si="7">DL4*C4</f>
        <v>0</v>
      </c>
      <c r="T4" s="5"/>
      <c r="U4" s="13"/>
      <c r="V4" s="5"/>
      <c r="W4" s="5" t="str">
        <f t="shared" si="2"/>
        <v/>
      </c>
      <c r="X4" s="5"/>
      <c r="Y4" s="5"/>
      <c r="Z4" s="5"/>
      <c r="AA4" s="16" t="s">
        <v>136</v>
      </c>
      <c r="AB4" s="15">
        <v>8</v>
      </c>
      <c r="AC4" s="21"/>
      <c r="AD4" s="20"/>
      <c r="AE4" s="20"/>
      <c r="AF4" s="20"/>
      <c r="AG4" s="20"/>
      <c r="AH4" s="20"/>
      <c r="AI4" s="20"/>
      <c r="AJ4" s="20"/>
      <c r="AK4" s="20"/>
      <c r="AL4" s="20"/>
      <c r="AM4" s="20"/>
      <c r="AN4" s="20"/>
      <c r="AO4" s="20"/>
      <c r="AP4" s="15">
        <f>SUM(AQ4:BJ4)*(AB4+AC4)</f>
        <v>0</v>
      </c>
      <c r="AQ4" s="28"/>
      <c r="AR4" s="29"/>
      <c r="AS4" s="29"/>
      <c r="AT4" s="29"/>
      <c r="AU4" s="29"/>
      <c r="AV4" s="29"/>
      <c r="AW4" s="29"/>
      <c r="AX4" s="29"/>
      <c r="AY4" s="29"/>
      <c r="AZ4" s="29"/>
      <c r="BA4" s="29"/>
      <c r="BB4" s="29"/>
      <c r="BC4" s="29"/>
      <c r="BD4" s="29"/>
      <c r="BE4" s="29"/>
      <c r="BF4" s="29"/>
      <c r="BG4" s="29"/>
      <c r="BH4" s="29"/>
      <c r="BI4" s="29"/>
      <c r="BJ4" s="30"/>
      <c r="BV4" s="168">
        <v>1</v>
      </c>
      <c r="BW4" s="40">
        <f t="shared" si="3"/>
        <v>0</v>
      </c>
      <c r="BX4" s="42">
        <f t="shared" ref="BX4:BX6" si="8">BW4</f>
        <v>0</v>
      </c>
      <c r="BY4" s="168">
        <v>1</v>
      </c>
      <c r="BZ4" s="43">
        <f t="shared" ref="BZ4:BZ6" si="9">BX4*BY4</f>
        <v>0</v>
      </c>
      <c r="CA4" s="38" t="str">
        <f t="shared" ref="CA4:CA6" si="10">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1">IF(AQ3="",CB3,CB3+1)</f>
        <v>1</v>
      </c>
      <c r="CC4" s="172">
        <f t="shared" si="11"/>
        <v>1</v>
      </c>
      <c r="CD4" s="172">
        <f t="shared" si="11"/>
        <v>1</v>
      </c>
      <c r="CE4" s="172">
        <f t="shared" si="11"/>
        <v>1</v>
      </c>
      <c r="CF4" s="172">
        <f t="shared" si="11"/>
        <v>1</v>
      </c>
      <c r="CG4" s="172">
        <f t="shared" si="11"/>
        <v>1</v>
      </c>
      <c r="CH4" s="172">
        <f t="shared" si="11"/>
        <v>1</v>
      </c>
      <c r="CI4" s="172">
        <f t="shared" si="11"/>
        <v>1</v>
      </c>
      <c r="CJ4" s="172">
        <f t="shared" si="11"/>
        <v>1</v>
      </c>
      <c r="CK4" s="172">
        <f t="shared" si="11"/>
        <v>1</v>
      </c>
      <c r="CL4" s="172">
        <f t="shared" si="11"/>
        <v>1</v>
      </c>
      <c r="CM4" s="172">
        <f t="shared" si="11"/>
        <v>1</v>
      </c>
      <c r="CN4" s="172">
        <f t="shared" si="11"/>
        <v>1</v>
      </c>
      <c r="CO4" s="172">
        <f t="shared" si="11"/>
        <v>1</v>
      </c>
      <c r="CP4" s="172">
        <f t="shared" si="11"/>
        <v>1</v>
      </c>
      <c r="CQ4" s="172">
        <f t="shared" si="11"/>
        <v>1</v>
      </c>
      <c r="CR4" s="172">
        <f t="shared" si="11"/>
        <v>1</v>
      </c>
      <c r="CS4" s="172">
        <f t="shared" si="11"/>
        <v>1</v>
      </c>
      <c r="CT4" s="172">
        <f t="shared" si="11"/>
        <v>1</v>
      </c>
      <c r="CU4" s="172">
        <f t="shared" si="11"/>
        <v>1</v>
      </c>
      <c r="CW4" s="38" t="str">
        <f t="shared" si="4"/>
        <v>-</v>
      </c>
      <c r="CX4" s="38">
        <f t="shared" si="5"/>
        <v>0</v>
      </c>
      <c r="CZ4" s="172">
        <v>1</v>
      </c>
      <c r="DA4" s="172" t="s">
        <v>278</v>
      </c>
      <c r="DB4" s="32" t="str">
        <f>T(LOOKUP(CZ4,$DM$1:$EF$1,$DM$2:$EF$2))</f>
        <v/>
      </c>
      <c r="DD4" s="172">
        <f>IF(OR(DB3="",DB3=" "),DD3,DD3+1)</f>
        <v>1</v>
      </c>
      <c r="DE4" s="172">
        <v>2</v>
      </c>
      <c r="DL4" s="172">
        <f t="shared" ref="DL4:DL67" si="12">SUM(DM5:EF5)-SUM(DM4:EF4)</f>
        <v>0</v>
      </c>
      <c r="DM4" s="172">
        <f t="shared" ref="DM4:DM67" si="13">IF(OR(CX3=0,ISERROR(SEARCH(DM$1,SUBSTITUTE(SUBSTITUTE($EG3,"10",""),"11","")))),DM3,DM3+1)</f>
        <v>1</v>
      </c>
      <c r="DN4" s="172">
        <f t="shared" ref="DN4:DN67" si="14">IF(OR(CX3=0,ISERROR(SEARCH(DN$1,SUBSTITUTE(SUBSTITUTE($CX3,"12",""),"20","")))),DN3,DN3+1)</f>
        <v>1</v>
      </c>
      <c r="DO4" s="172">
        <f t="shared" ref="DO4:DU19" si="15">IF(OR($CX3=0,ISERROR(SEARCH(DO$1,SUBSTITUTE($CX3,DY$1,"")))),DO3,DO3+1)</f>
        <v>1</v>
      </c>
      <c r="DP4" s="172">
        <f t="shared" si="15"/>
        <v>1</v>
      </c>
      <c r="DQ4" s="172">
        <f t="shared" si="15"/>
        <v>1</v>
      </c>
      <c r="DR4" s="172">
        <f t="shared" si="15"/>
        <v>1</v>
      </c>
      <c r="DS4" s="172">
        <f t="shared" si="15"/>
        <v>1</v>
      </c>
      <c r="DT4" s="172">
        <f t="shared" si="15"/>
        <v>1</v>
      </c>
      <c r="DU4" s="172">
        <f t="shared" si="15"/>
        <v>1</v>
      </c>
      <c r="DV4" s="172">
        <f>IF(OR($CX3=0,ISERROR(SEARCH(DV$1,$CX3))),DV3,DV3+1)</f>
        <v>1</v>
      </c>
      <c r="DW4" s="172">
        <f t="shared" ref="DW4:EF19" si="16">IF(OR($CX3=0,ISERROR(SEARCH(DW$1,$CX3))),DW3,DW3+1)</f>
        <v>1</v>
      </c>
      <c r="DX4" s="172">
        <f t="shared" si="16"/>
        <v>1</v>
      </c>
      <c r="DY4" s="172">
        <f t="shared" si="16"/>
        <v>1</v>
      </c>
      <c r="DZ4" s="172">
        <f t="shared" si="16"/>
        <v>1</v>
      </c>
      <c r="EA4" s="172">
        <f t="shared" si="16"/>
        <v>1</v>
      </c>
      <c r="EB4" s="172">
        <f t="shared" si="16"/>
        <v>1</v>
      </c>
      <c r="EC4" s="172">
        <f t="shared" si="16"/>
        <v>1</v>
      </c>
      <c r="ED4" s="172">
        <f t="shared" si="16"/>
        <v>1</v>
      </c>
      <c r="EE4" s="172">
        <f t="shared" si="16"/>
        <v>1</v>
      </c>
      <c r="EF4" s="172">
        <f t="shared" si="16"/>
        <v>1</v>
      </c>
      <c r="EG4" s="172">
        <f t="shared" si="6"/>
        <v>0</v>
      </c>
    </row>
    <row r="5" spans="1:137" x14ac:dyDescent="0.25">
      <c r="B5" s="16" t="s">
        <v>126</v>
      </c>
      <c r="C5" s="15">
        <v>75</v>
      </c>
      <c r="D5" s="19"/>
      <c r="E5" s="19"/>
      <c r="F5" s="19"/>
      <c r="G5" s="19"/>
      <c r="H5" s="19"/>
      <c r="I5" s="19"/>
      <c r="J5" s="19"/>
      <c r="K5" s="19"/>
      <c r="L5" s="19"/>
      <c r="M5" s="19"/>
      <c r="N5" s="19"/>
      <c r="O5" s="19"/>
      <c r="P5" s="19"/>
      <c r="Q5" s="19"/>
      <c r="R5" s="31"/>
      <c r="S5" s="172">
        <f t="shared" si="7"/>
        <v>0</v>
      </c>
      <c r="T5" s="5"/>
      <c r="U5" s="13"/>
      <c r="V5" s="5"/>
      <c r="W5" s="5" t="str">
        <f t="shared" si="2"/>
        <v/>
      </c>
      <c r="X5" s="5"/>
      <c r="Y5" s="5"/>
      <c r="Z5" s="5"/>
      <c r="AA5" s="16" t="s">
        <v>138</v>
      </c>
      <c r="AB5" s="15">
        <v>8</v>
      </c>
      <c r="AC5" s="19"/>
      <c r="AD5" s="21"/>
      <c r="AE5" s="19"/>
      <c r="AF5" s="19"/>
      <c r="AG5" s="19"/>
      <c r="AH5" s="19"/>
      <c r="AI5" s="19"/>
      <c r="AJ5" s="19"/>
      <c r="AK5" s="19"/>
      <c r="AL5" s="19"/>
      <c r="AM5" s="19"/>
      <c r="AN5" s="19"/>
      <c r="AO5" s="19"/>
      <c r="AP5" s="15">
        <f>SUM(AQ5:BJ5)*(AB5+25*AD5)</f>
        <v>0</v>
      </c>
      <c r="AQ5" s="28"/>
      <c r="AR5" s="29"/>
      <c r="AS5" s="29"/>
      <c r="AT5" s="29"/>
      <c r="AU5" s="29"/>
      <c r="AV5" s="29"/>
      <c r="AW5" s="29"/>
      <c r="AX5" s="29"/>
      <c r="AY5" s="29"/>
      <c r="AZ5" s="29"/>
      <c r="BA5" s="29"/>
      <c r="BB5" s="29"/>
      <c r="BC5" s="29"/>
      <c r="BD5" s="29"/>
      <c r="BE5" s="29"/>
      <c r="BF5" s="29"/>
      <c r="BG5" s="29"/>
      <c r="BH5" s="29"/>
      <c r="BI5" s="29"/>
      <c r="BJ5" s="30"/>
      <c r="BV5" s="168">
        <v>1</v>
      </c>
      <c r="BW5" s="40">
        <f t="shared" si="3"/>
        <v>0</v>
      </c>
      <c r="BX5" s="42">
        <f t="shared" si="8"/>
        <v>0</v>
      </c>
      <c r="BY5" s="168"/>
      <c r="BZ5" s="43">
        <f t="shared" si="9"/>
        <v>0</v>
      </c>
      <c r="CA5" s="38" t="str">
        <f t="shared" si="10"/>
        <v>-</v>
      </c>
      <c r="CB5" s="172">
        <f t="shared" si="11"/>
        <v>1</v>
      </c>
      <c r="CC5" s="172">
        <f t="shared" si="11"/>
        <v>1</v>
      </c>
      <c r="CD5" s="172">
        <f t="shared" si="11"/>
        <v>1</v>
      </c>
      <c r="CE5" s="172">
        <f t="shared" si="11"/>
        <v>1</v>
      </c>
      <c r="CF5" s="172">
        <f t="shared" si="11"/>
        <v>1</v>
      </c>
      <c r="CG5" s="172">
        <f t="shared" si="11"/>
        <v>1</v>
      </c>
      <c r="CH5" s="172">
        <f t="shared" si="11"/>
        <v>1</v>
      </c>
      <c r="CI5" s="172">
        <f t="shared" si="11"/>
        <v>1</v>
      </c>
      <c r="CJ5" s="172">
        <f t="shared" si="11"/>
        <v>1</v>
      </c>
      <c r="CK5" s="172">
        <f t="shared" si="11"/>
        <v>1</v>
      </c>
      <c r="CL5" s="172">
        <f t="shared" si="11"/>
        <v>1</v>
      </c>
      <c r="CM5" s="172">
        <f t="shared" si="11"/>
        <v>1</v>
      </c>
      <c r="CN5" s="172">
        <f t="shared" si="11"/>
        <v>1</v>
      </c>
      <c r="CO5" s="172">
        <f t="shared" si="11"/>
        <v>1</v>
      </c>
      <c r="CP5" s="172">
        <f t="shared" si="11"/>
        <v>1</v>
      </c>
      <c r="CQ5" s="172">
        <f t="shared" si="11"/>
        <v>1</v>
      </c>
      <c r="CR5" s="172">
        <f t="shared" si="11"/>
        <v>1</v>
      </c>
      <c r="CS5" s="172">
        <f t="shared" si="11"/>
        <v>1</v>
      </c>
      <c r="CT5" s="172">
        <f t="shared" si="11"/>
        <v>1</v>
      </c>
      <c r="CU5" s="172">
        <f t="shared" si="11"/>
        <v>1</v>
      </c>
      <c r="CW5" s="38" t="str">
        <f t="shared" si="4"/>
        <v>-</v>
      </c>
      <c r="CX5" s="38">
        <f t="shared" si="5"/>
        <v>0</v>
      </c>
      <c r="DA5" s="172">
        <v>1</v>
      </c>
      <c r="DB5" s="32" t="str">
        <f>T(CONCATENATE(LOOKUP(DA5,CB$3:CB$80,$AQ$3:$AQ$80)," ",LOOKUP(DA5,CB$3:CB$80,$CA$3:$CA$80)))</f>
        <v xml:space="preserve"> </v>
      </c>
      <c r="DD5" s="172">
        <f t="shared" ref="DD5:DD68" si="17">IF(OR(DB4="",DB4=" "),DD4,DD4+1)</f>
        <v>1</v>
      </c>
      <c r="DE5" s="172">
        <v>3</v>
      </c>
      <c r="DL5" s="172">
        <f t="shared" si="12"/>
        <v>0</v>
      </c>
      <c r="DM5" s="172">
        <f t="shared" si="13"/>
        <v>1</v>
      </c>
      <c r="DN5" s="172">
        <f t="shared" si="14"/>
        <v>1</v>
      </c>
      <c r="DO5" s="172">
        <f t="shared" si="15"/>
        <v>1</v>
      </c>
      <c r="DP5" s="172">
        <f t="shared" si="15"/>
        <v>1</v>
      </c>
      <c r="DQ5" s="172">
        <f t="shared" si="15"/>
        <v>1</v>
      </c>
      <c r="DR5" s="172">
        <f t="shared" si="15"/>
        <v>1</v>
      </c>
      <c r="DS5" s="172">
        <f t="shared" si="15"/>
        <v>1</v>
      </c>
      <c r="DT5" s="172">
        <f t="shared" si="15"/>
        <v>1</v>
      </c>
      <c r="DU5" s="172">
        <f t="shared" si="15"/>
        <v>1</v>
      </c>
      <c r="DV5" s="172">
        <f t="shared" ref="DV5:EF20" si="18">IF(OR($CX4=0,ISERROR(SEARCH(DV$1,$CX4))),DV4,DV4+1)</f>
        <v>1</v>
      </c>
      <c r="DW5" s="172">
        <f t="shared" si="16"/>
        <v>1</v>
      </c>
      <c r="DX5" s="172">
        <f t="shared" si="16"/>
        <v>1</v>
      </c>
      <c r="DY5" s="172">
        <f t="shared" si="16"/>
        <v>1</v>
      </c>
      <c r="DZ5" s="172">
        <f t="shared" si="16"/>
        <v>1</v>
      </c>
      <c r="EA5" s="172">
        <f t="shared" si="16"/>
        <v>1</v>
      </c>
      <c r="EB5" s="172">
        <f t="shared" si="16"/>
        <v>1</v>
      </c>
      <c r="EC5" s="172">
        <f t="shared" si="16"/>
        <v>1</v>
      </c>
      <c r="ED5" s="172">
        <f t="shared" si="16"/>
        <v>1</v>
      </c>
      <c r="EE5" s="172">
        <f t="shared" si="16"/>
        <v>1</v>
      </c>
      <c r="EF5" s="172">
        <f t="shared" si="16"/>
        <v>1</v>
      </c>
      <c r="EG5" s="172">
        <f t="shared" si="6"/>
        <v>0</v>
      </c>
    </row>
    <row r="6" spans="1:137" x14ac:dyDescent="0.25">
      <c r="B6" s="16" t="s">
        <v>127</v>
      </c>
      <c r="C6" s="15">
        <v>50</v>
      </c>
      <c r="D6" s="21"/>
      <c r="E6" s="21"/>
      <c r="F6" s="20"/>
      <c r="G6" s="20"/>
      <c r="H6" s="20"/>
      <c r="I6" s="20"/>
      <c r="J6" s="20"/>
      <c r="K6" s="20"/>
      <c r="L6" s="20"/>
      <c r="M6" s="20"/>
      <c r="N6" s="20"/>
      <c r="O6" s="20"/>
      <c r="P6" s="20"/>
      <c r="Q6" s="20"/>
      <c r="R6" s="31"/>
      <c r="S6" s="15">
        <f>DL6*(C6+5*(D6+E6))</f>
        <v>0</v>
      </c>
      <c r="T6" s="5"/>
      <c r="U6" s="13"/>
      <c r="V6" s="5"/>
      <c r="W6" s="5" t="str">
        <f t="shared" si="2"/>
        <v/>
      </c>
      <c r="X6" s="5"/>
      <c r="Y6" s="5"/>
      <c r="Z6" s="5"/>
      <c r="AA6" s="16" t="s">
        <v>137</v>
      </c>
      <c r="AB6" s="15">
        <v>8</v>
      </c>
      <c r="AC6" s="20"/>
      <c r="AD6" s="21"/>
      <c r="AE6" s="20"/>
      <c r="AF6" s="20"/>
      <c r="AG6" s="20"/>
      <c r="AH6" s="20"/>
      <c r="AI6" s="20"/>
      <c r="AJ6" s="20"/>
      <c r="AK6" s="20"/>
      <c r="AL6" s="20"/>
      <c r="AM6" s="20"/>
      <c r="AN6" s="20"/>
      <c r="AO6" s="20"/>
      <c r="AP6" s="111">
        <f>SUM(AQ6:BJ6)*(AB6+25*AD6)</f>
        <v>0</v>
      </c>
      <c r="AQ6" s="28"/>
      <c r="AR6" s="29"/>
      <c r="AS6" s="29"/>
      <c r="AT6" s="29"/>
      <c r="AU6" s="29"/>
      <c r="AV6" s="29"/>
      <c r="AW6" s="29"/>
      <c r="AX6" s="29"/>
      <c r="AY6" s="29"/>
      <c r="AZ6" s="29"/>
      <c r="BA6" s="29"/>
      <c r="BB6" s="29"/>
      <c r="BC6" s="29"/>
      <c r="BD6" s="29"/>
      <c r="BE6" s="29"/>
      <c r="BF6" s="29"/>
      <c r="BG6" s="29"/>
      <c r="BH6" s="29"/>
      <c r="BI6" s="29"/>
      <c r="BJ6" s="30"/>
      <c r="BV6" s="168">
        <v>1</v>
      </c>
      <c r="BW6" s="40">
        <f t="shared" si="3"/>
        <v>0</v>
      </c>
      <c r="BX6" s="42">
        <f t="shared" si="8"/>
        <v>0</v>
      </c>
      <c r="BY6" s="168"/>
      <c r="BZ6" s="43">
        <f t="shared" si="9"/>
        <v>0</v>
      </c>
      <c r="CA6" s="38" t="str">
        <f t="shared" si="10"/>
        <v>-</v>
      </c>
      <c r="CB6" s="172">
        <f t="shared" si="11"/>
        <v>1</v>
      </c>
      <c r="CC6" s="172">
        <f t="shared" si="11"/>
        <v>1</v>
      </c>
      <c r="CD6" s="172">
        <f t="shared" si="11"/>
        <v>1</v>
      </c>
      <c r="CE6" s="172">
        <f t="shared" si="11"/>
        <v>1</v>
      </c>
      <c r="CF6" s="172">
        <f t="shared" si="11"/>
        <v>1</v>
      </c>
      <c r="CG6" s="172">
        <f t="shared" si="11"/>
        <v>1</v>
      </c>
      <c r="CH6" s="172">
        <f t="shared" si="11"/>
        <v>1</v>
      </c>
      <c r="CI6" s="172">
        <f t="shared" si="11"/>
        <v>1</v>
      </c>
      <c r="CJ6" s="172">
        <f t="shared" si="11"/>
        <v>1</v>
      </c>
      <c r="CK6" s="172">
        <f t="shared" si="11"/>
        <v>1</v>
      </c>
      <c r="CL6" s="172">
        <f t="shared" si="11"/>
        <v>1</v>
      </c>
      <c r="CM6" s="172">
        <f t="shared" si="11"/>
        <v>1</v>
      </c>
      <c r="CN6" s="172">
        <f t="shared" si="11"/>
        <v>1</v>
      </c>
      <c r="CO6" s="172">
        <f t="shared" si="11"/>
        <v>1</v>
      </c>
      <c r="CP6" s="172">
        <f t="shared" si="11"/>
        <v>1</v>
      </c>
      <c r="CQ6" s="172">
        <f t="shared" si="11"/>
        <v>1</v>
      </c>
      <c r="CR6" s="172">
        <f t="shared" si="11"/>
        <v>1</v>
      </c>
      <c r="CS6" s="172">
        <f t="shared" si="11"/>
        <v>1</v>
      </c>
      <c r="CT6" s="172">
        <f t="shared" si="11"/>
        <v>1</v>
      </c>
      <c r="CU6" s="172">
        <f t="shared" si="11"/>
        <v>1</v>
      </c>
      <c r="CW6" s="38" t="str">
        <f t="shared" si="4"/>
        <v>-</v>
      </c>
      <c r="CX6" s="38">
        <f t="shared" si="5"/>
        <v>0</v>
      </c>
      <c r="DA6" s="172">
        <v>2</v>
      </c>
      <c r="DB6" s="32" t="str">
        <f t="shared" ref="DB6:DB16" si="19">T(CONCATENATE(LOOKUP(DA6,CB$3:CB$80,$AQ$3:$AQ$80)," ",LOOKUP(DA6,CB$3:CB$80,$CA$3:$CA$80)))</f>
        <v xml:space="preserve"> </v>
      </c>
      <c r="DD6" s="172">
        <f t="shared" si="17"/>
        <v>1</v>
      </c>
      <c r="DE6" s="172">
        <v>4</v>
      </c>
      <c r="DL6" s="172">
        <f t="shared" si="12"/>
        <v>0</v>
      </c>
      <c r="DM6" s="172">
        <f t="shared" si="13"/>
        <v>1</v>
      </c>
      <c r="DN6" s="172">
        <f t="shared" si="14"/>
        <v>1</v>
      </c>
      <c r="DO6" s="172">
        <f t="shared" si="15"/>
        <v>1</v>
      </c>
      <c r="DP6" s="172">
        <f t="shared" si="15"/>
        <v>1</v>
      </c>
      <c r="DQ6" s="172">
        <f t="shared" si="15"/>
        <v>1</v>
      </c>
      <c r="DR6" s="172">
        <f t="shared" si="15"/>
        <v>1</v>
      </c>
      <c r="DS6" s="172">
        <f t="shared" si="15"/>
        <v>1</v>
      </c>
      <c r="DT6" s="172">
        <f t="shared" si="15"/>
        <v>1</v>
      </c>
      <c r="DU6" s="172">
        <f t="shared" si="15"/>
        <v>1</v>
      </c>
      <c r="DV6" s="172">
        <f t="shared" si="18"/>
        <v>1</v>
      </c>
      <c r="DW6" s="172">
        <f t="shared" si="16"/>
        <v>1</v>
      </c>
      <c r="DX6" s="172">
        <f t="shared" si="16"/>
        <v>1</v>
      </c>
      <c r="DY6" s="172">
        <f t="shared" si="16"/>
        <v>1</v>
      </c>
      <c r="DZ6" s="172">
        <f t="shared" si="16"/>
        <v>1</v>
      </c>
      <c r="EA6" s="172">
        <f t="shared" si="16"/>
        <v>1</v>
      </c>
      <c r="EB6" s="172">
        <f t="shared" si="16"/>
        <v>1</v>
      </c>
      <c r="EC6" s="172">
        <f t="shared" si="16"/>
        <v>1</v>
      </c>
      <c r="ED6" s="172">
        <f t="shared" si="16"/>
        <v>1</v>
      </c>
      <c r="EE6" s="172">
        <f t="shared" si="16"/>
        <v>1</v>
      </c>
      <c r="EF6" s="172">
        <f t="shared" si="16"/>
        <v>1</v>
      </c>
      <c r="EG6" s="172">
        <f t="shared" si="6"/>
        <v>0</v>
      </c>
    </row>
    <row r="7" spans="1:137" x14ac:dyDescent="0.25">
      <c r="B7" s="16" t="s">
        <v>127</v>
      </c>
      <c r="C7" s="15">
        <v>50</v>
      </c>
      <c r="D7" s="21"/>
      <c r="E7" s="21"/>
      <c r="F7" s="19"/>
      <c r="G7" s="19"/>
      <c r="H7" s="19"/>
      <c r="I7" s="19"/>
      <c r="J7" s="19"/>
      <c r="K7" s="19"/>
      <c r="L7" s="19"/>
      <c r="M7" s="19"/>
      <c r="N7" s="19"/>
      <c r="O7" s="19"/>
      <c r="P7" s="19"/>
      <c r="Q7" s="19"/>
      <c r="R7" s="31"/>
      <c r="S7" s="172">
        <f t="shared" ref="S7:S9" si="20">DL7*(C7+5*(D7+E7))</f>
        <v>0</v>
      </c>
      <c r="T7" s="5"/>
      <c r="U7" s="13"/>
      <c r="V7" s="5"/>
      <c r="W7" s="5" t="str">
        <f t="shared" si="2"/>
        <v/>
      </c>
      <c r="X7" s="5"/>
      <c r="Y7" s="5"/>
      <c r="Z7" s="5"/>
      <c r="AE7" s="172"/>
      <c r="AF7" s="172"/>
      <c r="AG7" s="172"/>
      <c r="AH7" s="172"/>
      <c r="AI7" s="172"/>
      <c r="AJ7" s="172"/>
      <c r="AK7" s="172"/>
      <c r="AL7" s="172"/>
      <c r="AM7" s="172"/>
      <c r="AN7" s="172"/>
      <c r="AO7" s="172"/>
      <c r="CB7" s="172">
        <f t="shared" si="11"/>
        <v>1</v>
      </c>
      <c r="CC7" s="172">
        <f t="shared" si="11"/>
        <v>1</v>
      </c>
      <c r="CD7" s="172">
        <f t="shared" si="11"/>
        <v>1</v>
      </c>
      <c r="CE7" s="172">
        <f t="shared" si="11"/>
        <v>1</v>
      </c>
      <c r="CF7" s="172">
        <f t="shared" si="11"/>
        <v>1</v>
      </c>
      <c r="CG7" s="172">
        <f t="shared" si="11"/>
        <v>1</v>
      </c>
      <c r="CH7" s="172">
        <f t="shared" si="11"/>
        <v>1</v>
      </c>
      <c r="CI7" s="172">
        <f t="shared" si="11"/>
        <v>1</v>
      </c>
      <c r="CJ7" s="172">
        <f t="shared" si="11"/>
        <v>1</v>
      </c>
      <c r="CK7" s="172">
        <f t="shared" si="11"/>
        <v>1</v>
      </c>
      <c r="CL7" s="172">
        <f t="shared" si="11"/>
        <v>1</v>
      </c>
      <c r="CM7" s="172">
        <f t="shared" si="11"/>
        <v>1</v>
      </c>
      <c r="CN7" s="172">
        <f t="shared" si="11"/>
        <v>1</v>
      </c>
      <c r="CO7" s="172">
        <f t="shared" si="11"/>
        <v>1</v>
      </c>
      <c r="CP7" s="172">
        <f t="shared" si="11"/>
        <v>1</v>
      </c>
      <c r="CQ7" s="172">
        <f t="shared" si="11"/>
        <v>1</v>
      </c>
      <c r="CR7" s="172">
        <f t="shared" si="11"/>
        <v>1</v>
      </c>
      <c r="CS7" s="172">
        <f t="shared" si="11"/>
        <v>1</v>
      </c>
      <c r="CT7" s="172">
        <f t="shared" si="11"/>
        <v>1</v>
      </c>
      <c r="CU7" s="172">
        <f t="shared" si="11"/>
        <v>1</v>
      </c>
      <c r="CW7" s="38" t="str">
        <f t="shared" si="4"/>
        <v>-</v>
      </c>
      <c r="CX7" s="38">
        <f t="shared" si="5"/>
        <v>0</v>
      </c>
      <c r="DA7" s="172">
        <v>3</v>
      </c>
      <c r="DB7" s="32" t="str">
        <f t="shared" si="19"/>
        <v xml:space="preserve"> </v>
      </c>
      <c r="DD7" s="172">
        <f t="shared" si="17"/>
        <v>1</v>
      </c>
      <c r="DE7" s="172">
        <v>5</v>
      </c>
      <c r="DL7" s="172">
        <f t="shared" si="12"/>
        <v>0</v>
      </c>
      <c r="DM7" s="172">
        <f t="shared" si="13"/>
        <v>1</v>
      </c>
      <c r="DN7" s="172">
        <f t="shared" si="14"/>
        <v>1</v>
      </c>
      <c r="DO7" s="172">
        <f t="shared" si="15"/>
        <v>1</v>
      </c>
      <c r="DP7" s="172">
        <f t="shared" si="15"/>
        <v>1</v>
      </c>
      <c r="DQ7" s="172">
        <f t="shared" si="15"/>
        <v>1</v>
      </c>
      <c r="DR7" s="172">
        <f t="shared" si="15"/>
        <v>1</v>
      </c>
      <c r="DS7" s="172">
        <f t="shared" si="15"/>
        <v>1</v>
      </c>
      <c r="DT7" s="172">
        <f t="shared" si="15"/>
        <v>1</v>
      </c>
      <c r="DU7" s="172">
        <f t="shared" si="15"/>
        <v>1</v>
      </c>
      <c r="DV7" s="172">
        <f t="shared" si="18"/>
        <v>1</v>
      </c>
      <c r="DW7" s="172">
        <f t="shared" si="16"/>
        <v>1</v>
      </c>
      <c r="DX7" s="172">
        <f t="shared" si="16"/>
        <v>1</v>
      </c>
      <c r="DY7" s="172">
        <f t="shared" si="16"/>
        <v>1</v>
      </c>
      <c r="DZ7" s="172">
        <f t="shared" si="16"/>
        <v>1</v>
      </c>
      <c r="EA7" s="172">
        <f t="shared" si="16"/>
        <v>1</v>
      </c>
      <c r="EB7" s="172">
        <f t="shared" si="16"/>
        <v>1</v>
      </c>
      <c r="EC7" s="172">
        <f t="shared" si="16"/>
        <v>1</v>
      </c>
      <c r="ED7" s="172">
        <f t="shared" si="16"/>
        <v>1</v>
      </c>
      <c r="EE7" s="172">
        <f t="shared" si="16"/>
        <v>1</v>
      </c>
      <c r="EF7" s="172">
        <f t="shared" si="16"/>
        <v>1</v>
      </c>
      <c r="EG7" s="172">
        <f t="shared" si="6"/>
        <v>0</v>
      </c>
    </row>
    <row r="8" spans="1:137" x14ac:dyDescent="0.25">
      <c r="B8" s="16" t="s">
        <v>127</v>
      </c>
      <c r="C8" s="15">
        <v>50</v>
      </c>
      <c r="D8" s="21"/>
      <c r="E8" s="21"/>
      <c r="F8" s="20"/>
      <c r="G8" s="20"/>
      <c r="H8" s="20"/>
      <c r="I8" s="20"/>
      <c r="J8" s="20"/>
      <c r="K8" s="20"/>
      <c r="L8" s="20"/>
      <c r="M8" s="20"/>
      <c r="N8" s="20"/>
      <c r="O8" s="20"/>
      <c r="P8" s="20"/>
      <c r="Q8" s="20"/>
      <c r="R8" s="31"/>
      <c r="S8" s="172">
        <f t="shared" si="20"/>
        <v>0</v>
      </c>
      <c r="T8" s="5"/>
      <c r="U8" s="13"/>
      <c r="V8" s="5"/>
      <c r="W8" s="5" t="str">
        <f t="shared" si="2"/>
        <v/>
      </c>
      <c r="X8" s="5"/>
      <c r="Y8" s="5"/>
      <c r="Z8" s="5"/>
      <c r="AE8" s="172"/>
      <c r="AF8" s="172"/>
      <c r="AG8" s="172"/>
      <c r="AH8" s="172"/>
      <c r="AI8" s="172"/>
      <c r="AJ8" s="172"/>
      <c r="AK8" s="172"/>
      <c r="AL8" s="172"/>
      <c r="AM8" s="172"/>
      <c r="AN8" s="172"/>
      <c r="AO8" s="172"/>
      <c r="CB8" s="172">
        <f t="shared" si="11"/>
        <v>1</v>
      </c>
      <c r="CC8" s="172">
        <f t="shared" si="11"/>
        <v>1</v>
      </c>
      <c r="CD8" s="172">
        <f t="shared" si="11"/>
        <v>1</v>
      </c>
      <c r="CE8" s="172">
        <f t="shared" si="11"/>
        <v>1</v>
      </c>
      <c r="CF8" s="172">
        <f t="shared" si="11"/>
        <v>1</v>
      </c>
      <c r="CG8" s="172">
        <f t="shared" si="11"/>
        <v>1</v>
      </c>
      <c r="CH8" s="172">
        <f t="shared" si="11"/>
        <v>1</v>
      </c>
      <c r="CI8" s="172">
        <f t="shared" si="11"/>
        <v>1</v>
      </c>
      <c r="CJ8" s="172">
        <f t="shared" si="11"/>
        <v>1</v>
      </c>
      <c r="CK8" s="172">
        <f t="shared" si="11"/>
        <v>1</v>
      </c>
      <c r="CL8" s="172">
        <f t="shared" si="11"/>
        <v>1</v>
      </c>
      <c r="CM8" s="172">
        <f t="shared" si="11"/>
        <v>1</v>
      </c>
      <c r="CN8" s="172">
        <f t="shared" si="11"/>
        <v>1</v>
      </c>
      <c r="CO8" s="172">
        <f t="shared" si="11"/>
        <v>1</v>
      </c>
      <c r="CP8" s="172">
        <f t="shared" si="11"/>
        <v>1</v>
      </c>
      <c r="CQ8" s="172">
        <f t="shared" si="11"/>
        <v>1</v>
      </c>
      <c r="CR8" s="172">
        <f t="shared" si="11"/>
        <v>1</v>
      </c>
      <c r="CS8" s="172">
        <f t="shared" si="11"/>
        <v>1</v>
      </c>
      <c r="CT8" s="172">
        <f t="shared" si="11"/>
        <v>1</v>
      </c>
      <c r="CU8" s="172">
        <f t="shared" si="11"/>
        <v>1</v>
      </c>
      <c r="CW8" s="38" t="str">
        <f t="shared" si="4"/>
        <v>-</v>
      </c>
      <c r="CX8" s="38">
        <f t="shared" si="5"/>
        <v>0</v>
      </c>
      <c r="DA8" s="172">
        <v>4</v>
      </c>
      <c r="DB8" s="32" t="str">
        <f t="shared" si="19"/>
        <v xml:space="preserve"> </v>
      </c>
      <c r="DD8" s="172">
        <f t="shared" si="17"/>
        <v>1</v>
      </c>
      <c r="DE8" s="172">
        <v>6</v>
      </c>
      <c r="DL8" s="172">
        <f t="shared" si="12"/>
        <v>0</v>
      </c>
      <c r="DM8" s="172">
        <f t="shared" si="13"/>
        <v>1</v>
      </c>
      <c r="DN8" s="172">
        <f t="shared" si="14"/>
        <v>1</v>
      </c>
      <c r="DO8" s="172">
        <f t="shared" si="15"/>
        <v>1</v>
      </c>
      <c r="DP8" s="172">
        <f t="shared" si="15"/>
        <v>1</v>
      </c>
      <c r="DQ8" s="172">
        <f t="shared" si="15"/>
        <v>1</v>
      </c>
      <c r="DR8" s="172">
        <f t="shared" si="15"/>
        <v>1</v>
      </c>
      <c r="DS8" s="172">
        <f t="shared" si="15"/>
        <v>1</v>
      </c>
      <c r="DT8" s="172">
        <f t="shared" si="15"/>
        <v>1</v>
      </c>
      <c r="DU8" s="172">
        <f t="shared" si="15"/>
        <v>1</v>
      </c>
      <c r="DV8" s="172">
        <f t="shared" si="18"/>
        <v>1</v>
      </c>
      <c r="DW8" s="172">
        <f t="shared" si="16"/>
        <v>1</v>
      </c>
      <c r="DX8" s="172">
        <f t="shared" si="16"/>
        <v>1</v>
      </c>
      <c r="DY8" s="172">
        <f t="shared" si="16"/>
        <v>1</v>
      </c>
      <c r="DZ8" s="172">
        <f t="shared" si="16"/>
        <v>1</v>
      </c>
      <c r="EA8" s="172">
        <f t="shared" si="16"/>
        <v>1</v>
      </c>
      <c r="EB8" s="172">
        <f t="shared" si="16"/>
        <v>1</v>
      </c>
      <c r="EC8" s="172">
        <f t="shared" si="16"/>
        <v>1</v>
      </c>
      <c r="ED8" s="172">
        <f t="shared" si="16"/>
        <v>1</v>
      </c>
      <c r="EE8" s="172">
        <f t="shared" si="16"/>
        <v>1</v>
      </c>
      <c r="EF8" s="172">
        <f t="shared" si="16"/>
        <v>1</v>
      </c>
      <c r="EG8" s="172">
        <f t="shared" si="6"/>
        <v>0</v>
      </c>
    </row>
    <row r="9" spans="1:137" x14ac:dyDescent="0.25">
      <c r="B9" s="16" t="s">
        <v>127</v>
      </c>
      <c r="C9" s="15">
        <v>50</v>
      </c>
      <c r="D9" s="21"/>
      <c r="E9" s="21"/>
      <c r="F9" s="19"/>
      <c r="G9" s="19"/>
      <c r="H9" s="19"/>
      <c r="I9" s="19"/>
      <c r="J9" s="19"/>
      <c r="K9" s="19"/>
      <c r="L9" s="19"/>
      <c r="M9" s="19"/>
      <c r="N9" s="19"/>
      <c r="O9" s="19"/>
      <c r="P9" s="19"/>
      <c r="Q9" s="19"/>
      <c r="R9" s="31"/>
      <c r="S9" s="172">
        <f t="shared" si="20"/>
        <v>0</v>
      </c>
      <c r="T9" s="5"/>
      <c r="U9" s="13"/>
      <c r="V9" s="5"/>
      <c r="W9" s="5" t="str">
        <f t="shared" si="2"/>
        <v/>
      </c>
      <c r="X9" s="5"/>
      <c r="Y9" s="5"/>
      <c r="Z9" s="5"/>
      <c r="AE9" s="172"/>
      <c r="AF9" s="172"/>
      <c r="AG9" s="172"/>
      <c r="AH9" s="172"/>
      <c r="AI9" s="172"/>
      <c r="AJ9" s="172"/>
      <c r="AK9" s="172"/>
      <c r="AL9" s="172"/>
      <c r="AM9" s="172"/>
      <c r="AN9" s="172"/>
      <c r="AO9" s="172"/>
      <c r="CB9" s="172">
        <f t="shared" si="11"/>
        <v>1</v>
      </c>
      <c r="CC9" s="172">
        <f t="shared" si="11"/>
        <v>1</v>
      </c>
      <c r="CD9" s="172">
        <f t="shared" si="11"/>
        <v>1</v>
      </c>
      <c r="CE9" s="172">
        <f t="shared" si="11"/>
        <v>1</v>
      </c>
      <c r="CF9" s="172">
        <f t="shared" si="11"/>
        <v>1</v>
      </c>
      <c r="CG9" s="172">
        <f t="shared" si="11"/>
        <v>1</v>
      </c>
      <c r="CH9" s="172">
        <f t="shared" si="11"/>
        <v>1</v>
      </c>
      <c r="CI9" s="172">
        <f t="shared" si="11"/>
        <v>1</v>
      </c>
      <c r="CJ9" s="172">
        <f t="shared" si="11"/>
        <v>1</v>
      </c>
      <c r="CK9" s="172">
        <f t="shared" si="11"/>
        <v>1</v>
      </c>
      <c r="CL9" s="172">
        <f t="shared" si="11"/>
        <v>1</v>
      </c>
      <c r="CM9" s="172">
        <f t="shared" si="11"/>
        <v>1</v>
      </c>
      <c r="CN9" s="172">
        <f t="shared" si="11"/>
        <v>1</v>
      </c>
      <c r="CO9" s="172">
        <f t="shared" si="11"/>
        <v>1</v>
      </c>
      <c r="CP9" s="172">
        <f t="shared" si="11"/>
        <v>1</v>
      </c>
      <c r="CQ9" s="172">
        <f t="shared" si="11"/>
        <v>1</v>
      </c>
      <c r="CR9" s="172">
        <f t="shared" si="11"/>
        <v>1</v>
      </c>
      <c r="CS9" s="172">
        <f t="shared" si="11"/>
        <v>1</v>
      </c>
      <c r="CT9" s="172">
        <f t="shared" si="11"/>
        <v>1</v>
      </c>
      <c r="CU9" s="172">
        <f t="shared" si="11"/>
        <v>1</v>
      </c>
      <c r="CW9" s="38" t="str">
        <f t="shared" si="4"/>
        <v>-</v>
      </c>
      <c r="CX9" s="38">
        <f t="shared" si="5"/>
        <v>0</v>
      </c>
      <c r="DA9" s="172">
        <v>5</v>
      </c>
      <c r="DB9" s="32" t="str">
        <f t="shared" si="19"/>
        <v xml:space="preserve"> </v>
      </c>
      <c r="DD9" s="172">
        <f t="shared" si="17"/>
        <v>1</v>
      </c>
      <c r="DE9" s="172">
        <v>7</v>
      </c>
      <c r="DL9" s="172">
        <f t="shared" si="12"/>
        <v>0</v>
      </c>
      <c r="DM9" s="172">
        <f t="shared" si="13"/>
        <v>1</v>
      </c>
      <c r="DN9" s="172">
        <f t="shared" si="14"/>
        <v>1</v>
      </c>
      <c r="DO9" s="172">
        <f t="shared" si="15"/>
        <v>1</v>
      </c>
      <c r="DP9" s="172">
        <f t="shared" si="15"/>
        <v>1</v>
      </c>
      <c r="DQ9" s="172">
        <f t="shared" si="15"/>
        <v>1</v>
      </c>
      <c r="DR9" s="172">
        <f t="shared" si="15"/>
        <v>1</v>
      </c>
      <c r="DS9" s="172">
        <f t="shared" si="15"/>
        <v>1</v>
      </c>
      <c r="DT9" s="172">
        <f t="shared" si="15"/>
        <v>1</v>
      </c>
      <c r="DU9" s="172">
        <f t="shared" si="15"/>
        <v>1</v>
      </c>
      <c r="DV9" s="172">
        <f t="shared" si="18"/>
        <v>1</v>
      </c>
      <c r="DW9" s="172">
        <f t="shared" si="16"/>
        <v>1</v>
      </c>
      <c r="DX9" s="172">
        <f t="shared" si="16"/>
        <v>1</v>
      </c>
      <c r="DY9" s="172">
        <f t="shared" si="16"/>
        <v>1</v>
      </c>
      <c r="DZ9" s="172">
        <f t="shared" si="16"/>
        <v>1</v>
      </c>
      <c r="EA9" s="172">
        <f t="shared" si="16"/>
        <v>1</v>
      </c>
      <c r="EB9" s="172">
        <f t="shared" si="16"/>
        <v>1</v>
      </c>
      <c r="EC9" s="172">
        <f t="shared" si="16"/>
        <v>1</v>
      </c>
      <c r="ED9" s="172">
        <f t="shared" si="16"/>
        <v>1</v>
      </c>
      <c r="EE9" s="172">
        <f t="shared" si="16"/>
        <v>1</v>
      </c>
      <c r="EF9" s="172">
        <f t="shared" si="16"/>
        <v>1</v>
      </c>
      <c r="EG9" s="172">
        <f t="shared" si="6"/>
        <v>0</v>
      </c>
    </row>
    <row r="10" spans="1:137" x14ac:dyDescent="0.25">
      <c r="B10" s="16" t="s">
        <v>128</v>
      </c>
      <c r="C10" s="15">
        <v>200</v>
      </c>
      <c r="D10" s="20"/>
      <c r="E10" s="20"/>
      <c r="F10" s="21"/>
      <c r="G10" s="20"/>
      <c r="H10" s="20"/>
      <c r="I10" s="20"/>
      <c r="J10" s="20"/>
      <c r="K10" s="20"/>
      <c r="L10" s="20"/>
      <c r="M10" s="20"/>
      <c r="N10" s="20"/>
      <c r="O10" s="20"/>
      <c r="P10" s="20"/>
      <c r="Q10" s="20"/>
      <c r="R10" s="31"/>
      <c r="S10" s="15">
        <f>DL10*(C10+10*F10)</f>
        <v>0</v>
      </c>
      <c r="T10" s="5"/>
      <c r="U10" s="13"/>
      <c r="V10" s="5"/>
      <c r="W10" s="5" t="str">
        <f t="shared" si="2"/>
        <v/>
      </c>
      <c r="X10" s="5"/>
      <c r="Y10" s="5"/>
      <c r="Z10" s="5"/>
      <c r="AE10" s="172"/>
      <c r="AF10" s="172"/>
      <c r="AG10" s="172"/>
      <c r="AH10" s="172"/>
      <c r="AI10" s="172"/>
      <c r="AJ10" s="172"/>
      <c r="AK10" s="172"/>
      <c r="AL10" s="172"/>
      <c r="AM10" s="172"/>
      <c r="AN10" s="172"/>
      <c r="AO10" s="172"/>
      <c r="CB10" s="172">
        <f t="shared" si="11"/>
        <v>1</v>
      </c>
      <c r="CC10" s="172">
        <f t="shared" si="11"/>
        <v>1</v>
      </c>
      <c r="CD10" s="172">
        <f t="shared" si="11"/>
        <v>1</v>
      </c>
      <c r="CE10" s="172">
        <f t="shared" si="11"/>
        <v>1</v>
      </c>
      <c r="CF10" s="172">
        <f t="shared" si="11"/>
        <v>1</v>
      </c>
      <c r="CG10" s="172">
        <f t="shared" si="11"/>
        <v>1</v>
      </c>
      <c r="CH10" s="172">
        <f t="shared" si="11"/>
        <v>1</v>
      </c>
      <c r="CI10" s="172">
        <f t="shared" si="11"/>
        <v>1</v>
      </c>
      <c r="CJ10" s="172">
        <f t="shared" si="11"/>
        <v>1</v>
      </c>
      <c r="CK10" s="172">
        <f t="shared" si="11"/>
        <v>1</v>
      </c>
      <c r="CL10" s="172">
        <f t="shared" si="11"/>
        <v>1</v>
      </c>
      <c r="CM10" s="172">
        <f t="shared" si="11"/>
        <v>1</v>
      </c>
      <c r="CN10" s="172">
        <f t="shared" si="11"/>
        <v>1</v>
      </c>
      <c r="CO10" s="172">
        <f t="shared" si="11"/>
        <v>1</v>
      </c>
      <c r="CP10" s="172">
        <f t="shared" si="11"/>
        <v>1</v>
      </c>
      <c r="CQ10" s="172">
        <f t="shared" si="11"/>
        <v>1</v>
      </c>
      <c r="CR10" s="172">
        <f t="shared" si="11"/>
        <v>1</v>
      </c>
      <c r="CS10" s="172">
        <f t="shared" si="11"/>
        <v>1</v>
      </c>
      <c r="CT10" s="172">
        <f t="shared" si="11"/>
        <v>1</v>
      </c>
      <c r="CU10" s="172">
        <f t="shared" si="11"/>
        <v>1</v>
      </c>
      <c r="CW10" s="38" t="str">
        <f t="shared" si="4"/>
        <v>-</v>
      </c>
      <c r="CX10" s="38">
        <f t="shared" si="5"/>
        <v>0</v>
      </c>
      <c r="DA10" s="172">
        <v>6</v>
      </c>
      <c r="DB10" s="32" t="str">
        <f t="shared" si="19"/>
        <v xml:space="preserve"> </v>
      </c>
      <c r="DD10" s="172">
        <f t="shared" si="17"/>
        <v>1</v>
      </c>
      <c r="DE10" s="172">
        <v>8</v>
      </c>
      <c r="DL10" s="172">
        <f t="shared" si="12"/>
        <v>0</v>
      </c>
      <c r="DM10" s="172">
        <f t="shared" si="13"/>
        <v>1</v>
      </c>
      <c r="DN10" s="172">
        <f t="shared" si="14"/>
        <v>1</v>
      </c>
      <c r="DO10" s="172">
        <f t="shared" si="15"/>
        <v>1</v>
      </c>
      <c r="DP10" s="172">
        <f t="shared" si="15"/>
        <v>1</v>
      </c>
      <c r="DQ10" s="172">
        <f t="shared" si="15"/>
        <v>1</v>
      </c>
      <c r="DR10" s="172">
        <f t="shared" si="15"/>
        <v>1</v>
      </c>
      <c r="DS10" s="172">
        <f t="shared" si="15"/>
        <v>1</v>
      </c>
      <c r="DT10" s="172">
        <f t="shared" si="15"/>
        <v>1</v>
      </c>
      <c r="DU10" s="172">
        <f t="shared" si="15"/>
        <v>1</v>
      </c>
      <c r="DV10" s="172">
        <f t="shared" si="18"/>
        <v>1</v>
      </c>
      <c r="DW10" s="172">
        <f t="shared" si="16"/>
        <v>1</v>
      </c>
      <c r="DX10" s="172">
        <f t="shared" si="16"/>
        <v>1</v>
      </c>
      <c r="DY10" s="172">
        <f t="shared" si="16"/>
        <v>1</v>
      </c>
      <c r="DZ10" s="172">
        <f t="shared" si="16"/>
        <v>1</v>
      </c>
      <c r="EA10" s="172">
        <f t="shared" si="16"/>
        <v>1</v>
      </c>
      <c r="EB10" s="172">
        <f t="shared" si="16"/>
        <v>1</v>
      </c>
      <c r="EC10" s="172">
        <f t="shared" si="16"/>
        <v>1</v>
      </c>
      <c r="ED10" s="172">
        <f t="shared" si="16"/>
        <v>1</v>
      </c>
      <c r="EE10" s="172">
        <f t="shared" si="16"/>
        <v>1</v>
      </c>
      <c r="EF10" s="172">
        <f t="shared" si="16"/>
        <v>1</v>
      </c>
      <c r="EG10" s="172">
        <f t="shared" si="6"/>
        <v>0</v>
      </c>
    </row>
    <row r="11" spans="1:137" x14ac:dyDescent="0.25">
      <c r="A11" s="15" t="s">
        <v>36</v>
      </c>
      <c r="B11" s="16" t="s">
        <v>130</v>
      </c>
      <c r="C11" s="15">
        <v>24</v>
      </c>
      <c r="D11" s="19"/>
      <c r="E11" s="19"/>
      <c r="F11" s="19"/>
      <c r="G11" s="21"/>
      <c r="H11" s="19"/>
      <c r="I11" s="19"/>
      <c r="J11" s="19"/>
      <c r="K11" s="19"/>
      <c r="L11" s="19"/>
      <c r="M11" s="19"/>
      <c r="N11" s="19"/>
      <c r="O11" s="19"/>
      <c r="P11" s="19"/>
      <c r="Q11" s="19"/>
      <c r="R11" s="31"/>
      <c r="S11" s="15">
        <f>DL11*(C11+G11)</f>
        <v>0</v>
      </c>
      <c r="T11" s="5"/>
      <c r="U11" s="13"/>
      <c r="V11" s="5"/>
      <c r="W11" s="5" t="str">
        <f t="shared" si="2"/>
        <v/>
      </c>
      <c r="X11" s="5"/>
      <c r="Y11" s="5"/>
      <c r="Z11" s="5"/>
      <c r="AE11" s="172"/>
      <c r="AF11" s="172"/>
      <c r="AG11" s="172"/>
      <c r="AH11" s="172"/>
      <c r="AI11" s="172"/>
      <c r="AJ11" s="172"/>
      <c r="AK11" s="172"/>
      <c r="AL11" s="172"/>
      <c r="AM11" s="172"/>
      <c r="AN11" s="172"/>
      <c r="AO11" s="172"/>
      <c r="CB11" s="172">
        <f t="shared" si="11"/>
        <v>1</v>
      </c>
      <c r="CC11" s="172">
        <f t="shared" si="11"/>
        <v>1</v>
      </c>
      <c r="CD11" s="172">
        <f t="shared" si="11"/>
        <v>1</v>
      </c>
      <c r="CE11" s="172">
        <f t="shared" si="11"/>
        <v>1</v>
      </c>
      <c r="CF11" s="172">
        <f t="shared" si="11"/>
        <v>1</v>
      </c>
      <c r="CG11" s="172">
        <f t="shared" si="11"/>
        <v>1</v>
      </c>
      <c r="CH11" s="172">
        <f t="shared" si="11"/>
        <v>1</v>
      </c>
      <c r="CI11" s="172">
        <f t="shared" si="11"/>
        <v>1</v>
      </c>
      <c r="CJ11" s="172">
        <f t="shared" si="11"/>
        <v>1</v>
      </c>
      <c r="CK11" s="172">
        <f t="shared" si="11"/>
        <v>1</v>
      </c>
      <c r="CL11" s="172">
        <f t="shared" si="11"/>
        <v>1</v>
      </c>
      <c r="CM11" s="172">
        <f t="shared" si="11"/>
        <v>1</v>
      </c>
      <c r="CN11" s="172">
        <f t="shared" si="11"/>
        <v>1</v>
      </c>
      <c r="CO11" s="172">
        <f t="shared" si="11"/>
        <v>1</v>
      </c>
      <c r="CP11" s="172">
        <f t="shared" si="11"/>
        <v>1</v>
      </c>
      <c r="CQ11" s="172">
        <f t="shared" si="11"/>
        <v>1</v>
      </c>
      <c r="CR11" s="172">
        <f t="shared" si="11"/>
        <v>1</v>
      </c>
      <c r="CS11" s="172">
        <f t="shared" si="11"/>
        <v>1</v>
      </c>
      <c r="CT11" s="172">
        <f t="shared" si="11"/>
        <v>1</v>
      </c>
      <c r="CU11" s="172">
        <f t="shared" si="11"/>
        <v>1</v>
      </c>
      <c r="CW11" s="38" t="str">
        <f t="shared" si="4"/>
        <v>-</v>
      </c>
      <c r="CX11" s="38">
        <f t="shared" si="5"/>
        <v>0</v>
      </c>
      <c r="DA11" s="172">
        <v>7</v>
      </c>
      <c r="DB11" s="32" t="str">
        <f t="shared" si="19"/>
        <v xml:space="preserve"> </v>
      </c>
      <c r="DD11" s="172">
        <f t="shared" si="17"/>
        <v>1</v>
      </c>
      <c r="DE11" s="172">
        <v>9</v>
      </c>
      <c r="DL11" s="172">
        <f t="shared" si="12"/>
        <v>0</v>
      </c>
      <c r="DM11" s="172">
        <f t="shared" si="13"/>
        <v>1</v>
      </c>
      <c r="DN11" s="172">
        <f t="shared" si="14"/>
        <v>1</v>
      </c>
      <c r="DO11" s="172">
        <f t="shared" si="15"/>
        <v>1</v>
      </c>
      <c r="DP11" s="172">
        <f t="shared" si="15"/>
        <v>1</v>
      </c>
      <c r="DQ11" s="172">
        <f t="shared" si="15"/>
        <v>1</v>
      </c>
      <c r="DR11" s="172">
        <f t="shared" si="15"/>
        <v>1</v>
      </c>
      <c r="DS11" s="172">
        <f t="shared" si="15"/>
        <v>1</v>
      </c>
      <c r="DT11" s="172">
        <f t="shared" si="15"/>
        <v>1</v>
      </c>
      <c r="DU11" s="172">
        <f t="shared" si="15"/>
        <v>1</v>
      </c>
      <c r="DV11" s="172">
        <f t="shared" si="18"/>
        <v>1</v>
      </c>
      <c r="DW11" s="172">
        <f t="shared" si="16"/>
        <v>1</v>
      </c>
      <c r="DX11" s="172">
        <f t="shared" si="16"/>
        <v>1</v>
      </c>
      <c r="DY11" s="172">
        <f t="shared" si="16"/>
        <v>1</v>
      </c>
      <c r="DZ11" s="172">
        <f t="shared" si="16"/>
        <v>1</v>
      </c>
      <c r="EA11" s="172">
        <f t="shared" si="16"/>
        <v>1</v>
      </c>
      <c r="EB11" s="172">
        <f t="shared" si="16"/>
        <v>1</v>
      </c>
      <c r="EC11" s="172">
        <f t="shared" si="16"/>
        <v>1</v>
      </c>
      <c r="ED11" s="172">
        <f t="shared" si="16"/>
        <v>1</v>
      </c>
      <c r="EE11" s="172">
        <f t="shared" si="16"/>
        <v>1</v>
      </c>
      <c r="EF11" s="172">
        <f t="shared" si="16"/>
        <v>1</v>
      </c>
      <c r="EG11" s="172">
        <f t="shared" si="6"/>
        <v>0</v>
      </c>
    </row>
    <row r="12" spans="1:137" x14ac:dyDescent="0.25">
      <c r="A12" s="15" t="s">
        <v>36</v>
      </c>
      <c r="B12" s="16" t="s">
        <v>130</v>
      </c>
      <c r="C12" s="15">
        <v>24</v>
      </c>
      <c r="D12" s="20"/>
      <c r="E12" s="20"/>
      <c r="F12" s="20"/>
      <c r="G12" s="21"/>
      <c r="H12" s="20"/>
      <c r="I12" s="20"/>
      <c r="J12" s="20"/>
      <c r="K12" s="20"/>
      <c r="L12" s="20"/>
      <c r="M12" s="20"/>
      <c r="N12" s="20"/>
      <c r="O12" s="20"/>
      <c r="P12" s="20"/>
      <c r="Q12" s="20"/>
      <c r="R12" s="31"/>
      <c r="S12" s="172">
        <f>DL12*(C12+G12)</f>
        <v>0</v>
      </c>
      <c r="T12" s="5"/>
      <c r="U12" s="13"/>
      <c r="V12" s="5"/>
      <c r="W12" s="5" t="str">
        <f t="shared" si="2"/>
        <v/>
      </c>
      <c r="X12" s="5"/>
      <c r="Y12" s="5"/>
      <c r="Z12" s="5"/>
      <c r="AE12" s="172"/>
      <c r="AF12" s="172"/>
      <c r="AG12" s="172"/>
      <c r="AH12" s="172"/>
      <c r="AI12" s="172"/>
      <c r="AJ12" s="172"/>
      <c r="AK12" s="172"/>
      <c r="AL12" s="172"/>
      <c r="AM12" s="172"/>
      <c r="AN12" s="172"/>
      <c r="AO12" s="172"/>
      <c r="CB12" s="172">
        <f t="shared" si="11"/>
        <v>1</v>
      </c>
      <c r="CC12" s="172">
        <f t="shared" si="11"/>
        <v>1</v>
      </c>
      <c r="CD12" s="172">
        <f t="shared" si="11"/>
        <v>1</v>
      </c>
      <c r="CE12" s="172">
        <f t="shared" si="11"/>
        <v>1</v>
      </c>
      <c r="CF12" s="172">
        <f t="shared" si="11"/>
        <v>1</v>
      </c>
      <c r="CG12" s="172">
        <f t="shared" si="11"/>
        <v>1</v>
      </c>
      <c r="CH12" s="172">
        <f t="shared" si="11"/>
        <v>1</v>
      </c>
      <c r="CI12" s="172">
        <f t="shared" si="11"/>
        <v>1</v>
      </c>
      <c r="CJ12" s="172">
        <f t="shared" si="11"/>
        <v>1</v>
      </c>
      <c r="CK12" s="172">
        <f t="shared" si="11"/>
        <v>1</v>
      </c>
      <c r="CL12" s="172">
        <f t="shared" si="11"/>
        <v>1</v>
      </c>
      <c r="CM12" s="172">
        <f t="shared" si="11"/>
        <v>1</v>
      </c>
      <c r="CN12" s="172">
        <f t="shared" si="11"/>
        <v>1</v>
      </c>
      <c r="CO12" s="172">
        <f t="shared" si="11"/>
        <v>1</v>
      </c>
      <c r="CP12" s="172">
        <f t="shared" si="11"/>
        <v>1</v>
      </c>
      <c r="CQ12" s="172">
        <f t="shared" si="11"/>
        <v>1</v>
      </c>
      <c r="CR12" s="172">
        <f t="shared" si="11"/>
        <v>1</v>
      </c>
      <c r="CS12" s="172">
        <f t="shared" si="11"/>
        <v>1</v>
      </c>
      <c r="CT12" s="172">
        <f t="shared" si="11"/>
        <v>1</v>
      </c>
      <c r="CU12" s="172">
        <f t="shared" si="11"/>
        <v>1</v>
      </c>
      <c r="CW12" s="38" t="str">
        <f t="shared" si="4"/>
        <v>-</v>
      </c>
      <c r="CX12" s="38">
        <f t="shared" si="5"/>
        <v>0</v>
      </c>
      <c r="DA12" s="172">
        <v>8</v>
      </c>
      <c r="DB12" s="32" t="str">
        <f t="shared" si="19"/>
        <v xml:space="preserve"> </v>
      </c>
      <c r="DD12" s="172">
        <f t="shared" si="17"/>
        <v>1</v>
      </c>
      <c r="DE12" s="172">
        <v>10</v>
      </c>
      <c r="DL12" s="172">
        <f t="shared" si="12"/>
        <v>0</v>
      </c>
      <c r="DM12" s="172">
        <f t="shared" si="13"/>
        <v>1</v>
      </c>
      <c r="DN12" s="172">
        <f t="shared" si="14"/>
        <v>1</v>
      </c>
      <c r="DO12" s="172">
        <f t="shared" si="15"/>
        <v>1</v>
      </c>
      <c r="DP12" s="172">
        <f t="shared" si="15"/>
        <v>1</v>
      </c>
      <c r="DQ12" s="172">
        <f t="shared" si="15"/>
        <v>1</v>
      </c>
      <c r="DR12" s="172">
        <f t="shared" si="15"/>
        <v>1</v>
      </c>
      <c r="DS12" s="172">
        <f t="shared" si="15"/>
        <v>1</v>
      </c>
      <c r="DT12" s="172">
        <f t="shared" si="15"/>
        <v>1</v>
      </c>
      <c r="DU12" s="172">
        <f t="shared" si="15"/>
        <v>1</v>
      </c>
      <c r="DV12" s="172">
        <f t="shared" si="18"/>
        <v>1</v>
      </c>
      <c r="DW12" s="172">
        <f t="shared" si="16"/>
        <v>1</v>
      </c>
      <c r="DX12" s="172">
        <f t="shared" si="16"/>
        <v>1</v>
      </c>
      <c r="DY12" s="172">
        <f t="shared" si="16"/>
        <v>1</v>
      </c>
      <c r="DZ12" s="172">
        <f t="shared" si="16"/>
        <v>1</v>
      </c>
      <c r="EA12" s="172">
        <f t="shared" si="16"/>
        <v>1</v>
      </c>
      <c r="EB12" s="172">
        <f t="shared" si="16"/>
        <v>1</v>
      </c>
      <c r="EC12" s="172">
        <f t="shared" si="16"/>
        <v>1</v>
      </c>
      <c r="ED12" s="172">
        <f t="shared" si="16"/>
        <v>1</v>
      </c>
      <c r="EE12" s="172">
        <f t="shared" si="16"/>
        <v>1</v>
      </c>
      <c r="EF12" s="172">
        <f t="shared" si="16"/>
        <v>1</v>
      </c>
      <c r="EG12" s="172">
        <f t="shared" si="6"/>
        <v>0</v>
      </c>
    </row>
    <row r="13" spans="1:137" x14ac:dyDescent="0.25">
      <c r="B13" s="16" t="s">
        <v>131</v>
      </c>
      <c r="C13" s="15">
        <v>140</v>
      </c>
      <c r="D13" s="19"/>
      <c r="E13" s="19"/>
      <c r="F13" s="21"/>
      <c r="G13" s="19"/>
      <c r="H13" s="21"/>
      <c r="I13" s="21"/>
      <c r="J13" s="21"/>
      <c r="K13" s="19"/>
      <c r="L13" s="19"/>
      <c r="M13" s="19"/>
      <c r="N13" s="19"/>
      <c r="O13" s="19"/>
      <c r="P13" s="19"/>
      <c r="Q13" s="19"/>
      <c r="R13" s="31"/>
      <c r="S13" s="15">
        <f>DL13*(C13+20*(F13+H13)+10*(I13+J13))</f>
        <v>0</v>
      </c>
      <c r="T13" s="5"/>
      <c r="U13" s="13"/>
      <c r="V13" s="5"/>
      <c r="W13" s="5" t="str">
        <f t="shared" si="2"/>
        <v/>
      </c>
      <c r="X13" s="5"/>
      <c r="Y13" s="5"/>
      <c r="Z13" s="5"/>
      <c r="AE13" s="172"/>
      <c r="AF13" s="172"/>
      <c r="AG13" s="172"/>
      <c r="AH13" s="172"/>
      <c r="AI13" s="172"/>
      <c r="AJ13" s="172"/>
      <c r="AK13" s="172"/>
      <c r="AL13" s="172"/>
      <c r="AM13" s="172"/>
      <c r="AN13" s="172"/>
      <c r="AO13" s="172"/>
      <c r="CB13" s="172">
        <f t="shared" si="11"/>
        <v>1</v>
      </c>
      <c r="CC13" s="172">
        <f t="shared" si="11"/>
        <v>1</v>
      </c>
      <c r="CD13" s="172">
        <f t="shared" si="11"/>
        <v>1</v>
      </c>
      <c r="CE13" s="172">
        <f t="shared" si="11"/>
        <v>1</v>
      </c>
      <c r="CF13" s="172">
        <f t="shared" si="11"/>
        <v>1</v>
      </c>
      <c r="CG13" s="172">
        <f t="shared" si="11"/>
        <v>1</v>
      </c>
      <c r="CH13" s="172">
        <f t="shared" si="11"/>
        <v>1</v>
      </c>
      <c r="CI13" s="172">
        <f t="shared" si="11"/>
        <v>1</v>
      </c>
      <c r="CJ13" s="172">
        <f t="shared" si="11"/>
        <v>1</v>
      </c>
      <c r="CK13" s="172">
        <f t="shared" si="11"/>
        <v>1</v>
      </c>
      <c r="CL13" s="172">
        <f t="shared" si="11"/>
        <v>1</v>
      </c>
      <c r="CM13" s="172">
        <f t="shared" si="11"/>
        <v>1</v>
      </c>
      <c r="CN13" s="172">
        <f t="shared" si="11"/>
        <v>1</v>
      </c>
      <c r="CO13" s="172">
        <f t="shared" si="11"/>
        <v>1</v>
      </c>
      <c r="CP13" s="172">
        <f t="shared" si="11"/>
        <v>1</v>
      </c>
      <c r="CQ13" s="172">
        <f t="shared" si="11"/>
        <v>1</v>
      </c>
      <c r="CR13" s="172">
        <f t="shared" si="11"/>
        <v>1</v>
      </c>
      <c r="CS13" s="172">
        <f t="shared" si="11"/>
        <v>1</v>
      </c>
      <c r="CT13" s="172">
        <f t="shared" si="11"/>
        <v>1</v>
      </c>
      <c r="CU13" s="172">
        <f t="shared" si="11"/>
        <v>1</v>
      </c>
      <c r="CW13" s="38" t="str">
        <f t="shared" si="4"/>
        <v>-</v>
      </c>
      <c r="CX13" s="38">
        <f t="shared" si="5"/>
        <v>0</v>
      </c>
      <c r="DA13" s="172">
        <v>9</v>
      </c>
      <c r="DB13" s="32" t="str">
        <f t="shared" si="19"/>
        <v xml:space="preserve"> </v>
      </c>
      <c r="DD13" s="172">
        <f t="shared" si="17"/>
        <v>1</v>
      </c>
      <c r="DE13" s="172">
        <v>11</v>
      </c>
      <c r="DL13" s="172">
        <f>SUM(DM14:EF14)-SUM(DM13:EF13)</f>
        <v>0</v>
      </c>
      <c r="DM13" s="172">
        <f t="shared" si="13"/>
        <v>1</v>
      </c>
      <c r="DN13" s="172">
        <f t="shared" si="14"/>
        <v>1</v>
      </c>
      <c r="DO13" s="172">
        <f t="shared" si="15"/>
        <v>1</v>
      </c>
      <c r="DP13" s="172">
        <f t="shared" si="15"/>
        <v>1</v>
      </c>
      <c r="DQ13" s="172">
        <f t="shared" si="15"/>
        <v>1</v>
      </c>
      <c r="DR13" s="172">
        <f t="shared" si="15"/>
        <v>1</v>
      </c>
      <c r="DS13" s="172">
        <f t="shared" si="15"/>
        <v>1</v>
      </c>
      <c r="DT13" s="172">
        <f t="shared" si="15"/>
        <v>1</v>
      </c>
      <c r="DU13" s="172">
        <f t="shared" si="15"/>
        <v>1</v>
      </c>
      <c r="DV13" s="172">
        <f t="shared" si="18"/>
        <v>1</v>
      </c>
      <c r="DW13" s="172">
        <f t="shared" si="16"/>
        <v>1</v>
      </c>
      <c r="DX13" s="172">
        <f t="shared" si="16"/>
        <v>1</v>
      </c>
      <c r="DY13" s="172">
        <f t="shared" si="16"/>
        <v>1</v>
      </c>
      <c r="DZ13" s="172">
        <f t="shared" si="16"/>
        <v>1</v>
      </c>
      <c r="EA13" s="172">
        <f t="shared" si="16"/>
        <v>1</v>
      </c>
      <c r="EB13" s="172">
        <f t="shared" si="16"/>
        <v>1</v>
      </c>
      <c r="EC13" s="172">
        <f t="shared" si="16"/>
        <v>1</v>
      </c>
      <c r="ED13" s="172">
        <f t="shared" si="16"/>
        <v>1</v>
      </c>
      <c r="EE13" s="172">
        <f t="shared" si="16"/>
        <v>1</v>
      </c>
      <c r="EF13" s="172">
        <f t="shared" si="16"/>
        <v>1</v>
      </c>
      <c r="EG13" s="172">
        <f t="shared" si="6"/>
        <v>0</v>
      </c>
    </row>
    <row r="14" spans="1:137" x14ac:dyDescent="0.25">
      <c r="B14" s="16" t="s">
        <v>133</v>
      </c>
      <c r="C14" s="15">
        <v>65</v>
      </c>
      <c r="D14" s="20"/>
      <c r="E14" s="20"/>
      <c r="F14" s="20"/>
      <c r="G14" s="21"/>
      <c r="H14" s="21"/>
      <c r="I14" s="20"/>
      <c r="J14" s="20"/>
      <c r="K14" s="21"/>
      <c r="L14" s="20"/>
      <c r="M14" s="20"/>
      <c r="N14" s="20"/>
      <c r="O14" s="20"/>
      <c r="P14" s="20"/>
      <c r="Q14" s="20"/>
      <c r="R14" s="31"/>
      <c r="S14" s="15">
        <f>DL14*(C14+G14+10*H14+60*K14)</f>
        <v>0</v>
      </c>
      <c r="T14" s="5"/>
      <c r="U14" s="13"/>
      <c r="V14" s="5"/>
      <c r="W14" s="5" t="str">
        <f t="shared" si="2"/>
        <v/>
      </c>
      <c r="X14" s="5"/>
      <c r="Y14" s="5"/>
      <c r="Z14" s="5"/>
      <c r="AE14" s="172"/>
      <c r="AF14" s="172"/>
      <c r="AG14" s="172"/>
      <c r="AH14" s="172"/>
      <c r="AI14" s="172"/>
      <c r="AJ14" s="172"/>
      <c r="AK14" s="172"/>
      <c r="AL14" s="172"/>
      <c r="AM14" s="172"/>
      <c r="AN14" s="172"/>
      <c r="AO14" s="172"/>
      <c r="CB14" s="172">
        <f t="shared" si="11"/>
        <v>1</v>
      </c>
      <c r="CC14" s="172">
        <f t="shared" si="11"/>
        <v>1</v>
      </c>
      <c r="CD14" s="172">
        <f t="shared" si="11"/>
        <v>1</v>
      </c>
      <c r="CE14" s="172">
        <f t="shared" si="11"/>
        <v>1</v>
      </c>
      <c r="CF14" s="172">
        <f t="shared" si="11"/>
        <v>1</v>
      </c>
      <c r="CG14" s="172">
        <f t="shared" si="11"/>
        <v>1</v>
      </c>
      <c r="CH14" s="172">
        <f t="shared" si="11"/>
        <v>1</v>
      </c>
      <c r="CI14" s="172">
        <f t="shared" si="11"/>
        <v>1</v>
      </c>
      <c r="CJ14" s="172">
        <f t="shared" si="11"/>
        <v>1</v>
      </c>
      <c r="CK14" s="172">
        <f t="shared" si="11"/>
        <v>1</v>
      </c>
      <c r="CL14" s="172">
        <f t="shared" si="11"/>
        <v>1</v>
      </c>
      <c r="CM14" s="172">
        <f t="shared" si="11"/>
        <v>1</v>
      </c>
      <c r="CN14" s="172">
        <f t="shared" si="11"/>
        <v>1</v>
      </c>
      <c r="CO14" s="172">
        <f t="shared" si="11"/>
        <v>1</v>
      </c>
      <c r="CP14" s="172">
        <f t="shared" si="11"/>
        <v>1</v>
      </c>
      <c r="CQ14" s="172">
        <f t="shared" si="11"/>
        <v>1</v>
      </c>
      <c r="CR14" s="172">
        <f t="shared" si="11"/>
        <v>1</v>
      </c>
      <c r="CS14" s="172">
        <f t="shared" si="11"/>
        <v>1</v>
      </c>
      <c r="CT14" s="172">
        <f t="shared" si="11"/>
        <v>1</v>
      </c>
      <c r="CU14" s="172">
        <f t="shared" si="11"/>
        <v>1</v>
      </c>
      <c r="CW14" s="38" t="str">
        <f t="shared" si="4"/>
        <v>-</v>
      </c>
      <c r="CX14" s="38">
        <f t="shared" si="5"/>
        <v>0</v>
      </c>
      <c r="DA14" s="172">
        <v>10</v>
      </c>
      <c r="DB14" s="32" t="str">
        <f t="shared" si="19"/>
        <v xml:space="preserve"> </v>
      </c>
      <c r="DD14" s="172">
        <f t="shared" si="17"/>
        <v>1</v>
      </c>
      <c r="DE14" s="172">
        <v>12</v>
      </c>
      <c r="DL14" s="172">
        <f t="shared" si="12"/>
        <v>0</v>
      </c>
      <c r="DM14" s="172">
        <f t="shared" si="13"/>
        <v>1</v>
      </c>
      <c r="DN14" s="172">
        <f t="shared" si="14"/>
        <v>1</v>
      </c>
      <c r="DO14" s="172">
        <f t="shared" si="15"/>
        <v>1</v>
      </c>
      <c r="DP14" s="172">
        <f t="shared" si="15"/>
        <v>1</v>
      </c>
      <c r="DQ14" s="172">
        <f t="shared" si="15"/>
        <v>1</v>
      </c>
      <c r="DR14" s="172">
        <f t="shared" si="15"/>
        <v>1</v>
      </c>
      <c r="DS14" s="172">
        <f t="shared" si="15"/>
        <v>1</v>
      </c>
      <c r="DT14" s="172">
        <f t="shared" si="15"/>
        <v>1</v>
      </c>
      <c r="DU14" s="172">
        <f t="shared" si="15"/>
        <v>1</v>
      </c>
      <c r="DV14" s="172">
        <f t="shared" si="18"/>
        <v>1</v>
      </c>
      <c r="DW14" s="172">
        <f t="shared" si="16"/>
        <v>1</v>
      </c>
      <c r="DX14" s="172">
        <f t="shared" si="16"/>
        <v>1</v>
      </c>
      <c r="DY14" s="172">
        <f t="shared" si="16"/>
        <v>1</v>
      </c>
      <c r="DZ14" s="172">
        <f t="shared" si="16"/>
        <v>1</v>
      </c>
      <c r="EA14" s="172">
        <f t="shared" si="16"/>
        <v>1</v>
      </c>
      <c r="EB14" s="172">
        <f t="shared" si="16"/>
        <v>1</v>
      </c>
      <c r="EC14" s="172">
        <f t="shared" si="16"/>
        <v>1</v>
      </c>
      <c r="ED14" s="172">
        <f t="shared" si="16"/>
        <v>1</v>
      </c>
      <c r="EE14" s="172">
        <f t="shared" si="16"/>
        <v>1</v>
      </c>
      <c r="EF14" s="172">
        <f t="shared" si="16"/>
        <v>1</v>
      </c>
      <c r="EG14" s="172">
        <f t="shared" si="6"/>
        <v>0</v>
      </c>
    </row>
    <row r="15" spans="1:137" x14ac:dyDescent="0.25">
      <c r="A15" s="15" t="s">
        <v>36</v>
      </c>
      <c r="B15" s="16" t="s">
        <v>135</v>
      </c>
      <c r="C15" s="15">
        <v>25</v>
      </c>
      <c r="D15" s="19"/>
      <c r="E15" s="19"/>
      <c r="F15" s="19"/>
      <c r="G15" s="21"/>
      <c r="H15" s="21"/>
      <c r="I15" s="19"/>
      <c r="J15" s="19"/>
      <c r="K15" s="19"/>
      <c r="L15" s="19"/>
      <c r="M15" s="19"/>
      <c r="N15" s="19"/>
      <c r="O15" s="19"/>
      <c r="P15" s="19"/>
      <c r="Q15" s="19"/>
      <c r="R15" s="31"/>
      <c r="S15" s="15">
        <f>DL15*(C15+G15+6*H15)</f>
        <v>0</v>
      </c>
      <c r="T15" s="5"/>
      <c r="U15" s="13"/>
      <c r="V15" s="5"/>
      <c r="W15" s="5" t="str">
        <f t="shared" si="2"/>
        <v/>
      </c>
      <c r="X15" s="5"/>
      <c r="Y15" s="5"/>
      <c r="Z15" s="5"/>
      <c r="AE15" s="172"/>
      <c r="AF15" s="172"/>
      <c r="AG15" s="172"/>
      <c r="AH15" s="172"/>
      <c r="AI15" s="172"/>
      <c r="AJ15" s="172"/>
      <c r="AK15" s="172"/>
      <c r="AL15" s="172"/>
      <c r="AM15" s="172"/>
      <c r="AN15" s="172"/>
      <c r="AO15" s="172"/>
      <c r="CB15" s="172">
        <f t="shared" si="11"/>
        <v>1</v>
      </c>
      <c r="CC15" s="172">
        <f t="shared" si="11"/>
        <v>1</v>
      </c>
      <c r="CD15" s="172">
        <f t="shared" si="11"/>
        <v>1</v>
      </c>
      <c r="CE15" s="172">
        <f t="shared" si="11"/>
        <v>1</v>
      </c>
      <c r="CF15" s="172">
        <f t="shared" si="11"/>
        <v>1</v>
      </c>
      <c r="CG15" s="172">
        <f t="shared" si="11"/>
        <v>1</v>
      </c>
      <c r="CH15" s="172">
        <f t="shared" si="11"/>
        <v>1</v>
      </c>
      <c r="CI15" s="172">
        <f t="shared" si="11"/>
        <v>1</v>
      </c>
      <c r="CJ15" s="172">
        <f t="shared" si="11"/>
        <v>1</v>
      </c>
      <c r="CK15" s="172">
        <f t="shared" si="11"/>
        <v>1</v>
      </c>
      <c r="CL15" s="172">
        <f t="shared" si="11"/>
        <v>1</v>
      </c>
      <c r="CM15" s="172">
        <f t="shared" si="11"/>
        <v>1</v>
      </c>
      <c r="CN15" s="172">
        <f t="shared" si="11"/>
        <v>1</v>
      </c>
      <c r="CO15" s="172">
        <f t="shared" si="11"/>
        <v>1</v>
      </c>
      <c r="CP15" s="172">
        <f t="shared" si="11"/>
        <v>1</v>
      </c>
      <c r="CQ15" s="172">
        <f t="shared" si="11"/>
        <v>1</v>
      </c>
      <c r="CR15" s="172">
        <f t="shared" si="11"/>
        <v>1</v>
      </c>
      <c r="CS15" s="172">
        <f t="shared" si="11"/>
        <v>1</v>
      </c>
      <c r="CT15" s="172">
        <f t="shared" si="11"/>
        <v>1</v>
      </c>
      <c r="CU15" s="172">
        <f t="shared" si="11"/>
        <v>1</v>
      </c>
      <c r="CW15" s="38" t="str">
        <f t="shared" si="4"/>
        <v>-</v>
      </c>
      <c r="CX15" s="38">
        <f t="shared" si="5"/>
        <v>0</v>
      </c>
      <c r="DA15" s="172">
        <v>11</v>
      </c>
      <c r="DB15" s="32" t="str">
        <f t="shared" si="19"/>
        <v xml:space="preserve"> </v>
      </c>
      <c r="DD15" s="172">
        <f t="shared" si="17"/>
        <v>1</v>
      </c>
      <c r="DE15" s="172">
        <v>13</v>
      </c>
      <c r="DL15" s="172">
        <f t="shared" si="12"/>
        <v>0</v>
      </c>
      <c r="DM15" s="172">
        <f t="shared" si="13"/>
        <v>1</v>
      </c>
      <c r="DN15" s="172">
        <f t="shared" si="14"/>
        <v>1</v>
      </c>
      <c r="DO15" s="172">
        <f t="shared" si="15"/>
        <v>1</v>
      </c>
      <c r="DP15" s="172">
        <f t="shared" si="15"/>
        <v>1</v>
      </c>
      <c r="DQ15" s="172">
        <f t="shared" si="15"/>
        <v>1</v>
      </c>
      <c r="DR15" s="172">
        <f t="shared" si="15"/>
        <v>1</v>
      </c>
      <c r="DS15" s="172">
        <f t="shared" si="15"/>
        <v>1</v>
      </c>
      <c r="DT15" s="172">
        <f t="shared" si="15"/>
        <v>1</v>
      </c>
      <c r="DU15" s="172">
        <f t="shared" si="15"/>
        <v>1</v>
      </c>
      <c r="DV15" s="172">
        <f t="shared" si="18"/>
        <v>1</v>
      </c>
      <c r="DW15" s="172">
        <f t="shared" si="16"/>
        <v>1</v>
      </c>
      <c r="DX15" s="172">
        <f t="shared" si="16"/>
        <v>1</v>
      </c>
      <c r="DY15" s="172">
        <f t="shared" si="16"/>
        <v>1</v>
      </c>
      <c r="DZ15" s="172">
        <f t="shared" si="16"/>
        <v>1</v>
      </c>
      <c r="EA15" s="172">
        <f t="shared" si="16"/>
        <v>1</v>
      </c>
      <c r="EB15" s="172">
        <f t="shared" si="16"/>
        <v>1</v>
      </c>
      <c r="EC15" s="172">
        <f t="shared" si="16"/>
        <v>1</v>
      </c>
      <c r="ED15" s="172">
        <f t="shared" si="16"/>
        <v>1</v>
      </c>
      <c r="EE15" s="172">
        <f t="shared" si="16"/>
        <v>1</v>
      </c>
      <c r="EF15" s="172">
        <f t="shared" si="16"/>
        <v>1</v>
      </c>
      <c r="EG15" s="172">
        <f t="shared" si="6"/>
        <v>0</v>
      </c>
    </row>
    <row r="16" spans="1:137" x14ac:dyDescent="0.25">
      <c r="A16" s="15" t="s">
        <v>36</v>
      </c>
      <c r="B16" s="16" t="s">
        <v>135</v>
      </c>
      <c r="C16" s="15">
        <v>25</v>
      </c>
      <c r="D16" s="20"/>
      <c r="E16" s="20"/>
      <c r="F16" s="20"/>
      <c r="G16" s="21"/>
      <c r="H16" s="21"/>
      <c r="I16" s="20"/>
      <c r="J16" s="20"/>
      <c r="K16" s="20"/>
      <c r="L16" s="20"/>
      <c r="M16" s="20"/>
      <c r="N16" s="20"/>
      <c r="O16" s="20"/>
      <c r="P16" s="20"/>
      <c r="Q16" s="20"/>
      <c r="R16" s="31"/>
      <c r="S16" s="172">
        <f t="shared" ref="S16:S18" si="21">DL16*(C16+G16+6*H16)</f>
        <v>0</v>
      </c>
      <c r="T16" s="5"/>
      <c r="U16" s="13"/>
      <c r="V16" s="5"/>
      <c r="W16" s="5" t="str">
        <f t="shared" si="2"/>
        <v/>
      </c>
      <c r="X16" s="5"/>
      <c r="Y16" s="5"/>
      <c r="Z16" s="5"/>
      <c r="AE16" s="172"/>
      <c r="AF16" s="172"/>
      <c r="AG16" s="172"/>
      <c r="AH16" s="172"/>
      <c r="AI16" s="172"/>
      <c r="AJ16" s="172"/>
      <c r="AK16" s="172"/>
      <c r="AL16" s="172"/>
      <c r="AM16" s="172"/>
      <c r="AN16" s="172"/>
      <c r="AO16" s="172"/>
      <c r="CB16" s="172">
        <f t="shared" si="11"/>
        <v>1</v>
      </c>
      <c r="CC16" s="172">
        <f t="shared" si="11"/>
        <v>1</v>
      </c>
      <c r="CD16" s="172">
        <f t="shared" si="11"/>
        <v>1</v>
      </c>
      <c r="CE16" s="172">
        <f t="shared" si="11"/>
        <v>1</v>
      </c>
      <c r="CF16" s="172">
        <f t="shared" si="11"/>
        <v>1</v>
      </c>
      <c r="CG16" s="172">
        <f t="shared" si="11"/>
        <v>1</v>
      </c>
      <c r="CH16" s="172">
        <f t="shared" si="11"/>
        <v>1</v>
      </c>
      <c r="CI16" s="172">
        <f t="shared" si="11"/>
        <v>1</v>
      </c>
      <c r="CJ16" s="172">
        <f t="shared" si="11"/>
        <v>1</v>
      </c>
      <c r="CK16" s="172">
        <f t="shared" si="11"/>
        <v>1</v>
      </c>
      <c r="CL16" s="172">
        <f t="shared" si="11"/>
        <v>1</v>
      </c>
      <c r="CM16" s="172">
        <f t="shared" si="11"/>
        <v>1</v>
      </c>
      <c r="CN16" s="172">
        <f t="shared" si="11"/>
        <v>1</v>
      </c>
      <c r="CO16" s="172">
        <f t="shared" si="11"/>
        <v>1</v>
      </c>
      <c r="CP16" s="172">
        <f t="shared" si="11"/>
        <v>1</v>
      </c>
      <c r="CQ16" s="172">
        <f t="shared" ref="CQ16:CU31" si="22">IF(BF15="",CQ15,CQ15+1)</f>
        <v>1</v>
      </c>
      <c r="CR16" s="172">
        <f t="shared" si="22"/>
        <v>1</v>
      </c>
      <c r="CS16" s="172">
        <f t="shared" si="22"/>
        <v>1</v>
      </c>
      <c r="CT16" s="172">
        <f t="shared" si="22"/>
        <v>1</v>
      </c>
      <c r="CU16" s="172">
        <f t="shared" si="22"/>
        <v>1</v>
      </c>
      <c r="CW16" s="38" t="str">
        <f t="shared" si="4"/>
        <v>-</v>
      </c>
      <c r="CX16" s="38">
        <f t="shared" si="5"/>
        <v>0</v>
      </c>
      <c r="DA16" s="172">
        <v>12</v>
      </c>
      <c r="DB16" s="32" t="str">
        <f t="shared" si="19"/>
        <v xml:space="preserve"> </v>
      </c>
      <c r="DD16" s="172">
        <f t="shared" si="17"/>
        <v>1</v>
      </c>
      <c r="DE16" s="172">
        <v>14</v>
      </c>
      <c r="DL16" s="172">
        <f t="shared" si="12"/>
        <v>0</v>
      </c>
      <c r="DM16" s="172">
        <f t="shared" si="13"/>
        <v>1</v>
      </c>
      <c r="DN16" s="172">
        <f t="shared" si="14"/>
        <v>1</v>
      </c>
      <c r="DO16" s="172">
        <f t="shared" si="15"/>
        <v>1</v>
      </c>
      <c r="DP16" s="172">
        <f t="shared" si="15"/>
        <v>1</v>
      </c>
      <c r="DQ16" s="172">
        <f t="shared" si="15"/>
        <v>1</v>
      </c>
      <c r="DR16" s="172">
        <f t="shared" si="15"/>
        <v>1</v>
      </c>
      <c r="DS16" s="172">
        <f t="shared" si="15"/>
        <v>1</v>
      </c>
      <c r="DT16" s="172">
        <f t="shared" si="15"/>
        <v>1</v>
      </c>
      <c r="DU16" s="172">
        <f t="shared" si="15"/>
        <v>1</v>
      </c>
      <c r="DV16" s="172">
        <f t="shared" si="18"/>
        <v>1</v>
      </c>
      <c r="DW16" s="172">
        <f t="shared" si="16"/>
        <v>1</v>
      </c>
      <c r="DX16" s="172">
        <f t="shared" si="16"/>
        <v>1</v>
      </c>
      <c r="DY16" s="172">
        <f t="shared" si="16"/>
        <v>1</v>
      </c>
      <c r="DZ16" s="172">
        <f t="shared" si="16"/>
        <v>1</v>
      </c>
      <c r="EA16" s="172">
        <f t="shared" si="16"/>
        <v>1</v>
      </c>
      <c r="EB16" s="172">
        <f t="shared" si="16"/>
        <v>1</v>
      </c>
      <c r="EC16" s="172">
        <f t="shared" si="16"/>
        <v>1</v>
      </c>
      <c r="ED16" s="172">
        <f t="shared" si="16"/>
        <v>1</v>
      </c>
      <c r="EE16" s="172">
        <f t="shared" si="16"/>
        <v>1</v>
      </c>
      <c r="EF16" s="172">
        <f t="shared" si="16"/>
        <v>1</v>
      </c>
      <c r="EG16" s="172">
        <f t="shared" si="6"/>
        <v>0</v>
      </c>
    </row>
    <row r="17" spans="1:137" x14ac:dyDescent="0.25">
      <c r="A17" s="15" t="s">
        <v>36</v>
      </c>
      <c r="B17" s="16" t="s">
        <v>135</v>
      </c>
      <c r="C17" s="15">
        <v>25</v>
      </c>
      <c r="D17" s="19"/>
      <c r="E17" s="19"/>
      <c r="F17" s="19"/>
      <c r="G17" s="21"/>
      <c r="H17" s="21"/>
      <c r="I17" s="19"/>
      <c r="J17" s="19"/>
      <c r="K17" s="19"/>
      <c r="L17" s="19"/>
      <c r="M17" s="19"/>
      <c r="N17" s="19"/>
      <c r="O17" s="19"/>
      <c r="P17" s="19"/>
      <c r="Q17" s="19"/>
      <c r="R17" s="31"/>
      <c r="S17" s="172">
        <f t="shared" si="21"/>
        <v>0</v>
      </c>
      <c r="T17" s="5"/>
      <c r="U17" s="13"/>
      <c r="V17" s="5"/>
      <c r="W17" s="5" t="str">
        <f t="shared" si="2"/>
        <v/>
      </c>
      <c r="X17" s="5"/>
      <c r="Y17" s="5"/>
      <c r="Z17" s="5"/>
      <c r="AE17" s="172"/>
      <c r="AF17" s="172"/>
      <c r="AG17" s="172"/>
      <c r="AH17" s="172"/>
      <c r="AI17" s="172"/>
      <c r="AJ17" s="172"/>
      <c r="AK17" s="172"/>
      <c r="AL17" s="172"/>
      <c r="AM17" s="172"/>
      <c r="AN17" s="172"/>
      <c r="AO17" s="172"/>
      <c r="CB17" s="172">
        <f t="shared" ref="CB17:CQ32" si="23">IF(AQ16="",CB16,CB16+1)</f>
        <v>1</v>
      </c>
      <c r="CC17" s="172">
        <f t="shared" si="23"/>
        <v>1</v>
      </c>
      <c r="CD17" s="172">
        <f t="shared" si="23"/>
        <v>1</v>
      </c>
      <c r="CE17" s="172">
        <f t="shared" si="23"/>
        <v>1</v>
      </c>
      <c r="CF17" s="172">
        <f t="shared" si="23"/>
        <v>1</v>
      </c>
      <c r="CG17" s="172">
        <f t="shared" si="23"/>
        <v>1</v>
      </c>
      <c r="CH17" s="172">
        <f t="shared" si="23"/>
        <v>1</v>
      </c>
      <c r="CI17" s="172">
        <f t="shared" si="23"/>
        <v>1</v>
      </c>
      <c r="CJ17" s="172">
        <f t="shared" si="23"/>
        <v>1</v>
      </c>
      <c r="CK17" s="172">
        <f t="shared" si="23"/>
        <v>1</v>
      </c>
      <c r="CL17" s="172">
        <f t="shared" si="23"/>
        <v>1</v>
      </c>
      <c r="CM17" s="172">
        <f t="shared" si="23"/>
        <v>1</v>
      </c>
      <c r="CN17" s="172">
        <f t="shared" si="23"/>
        <v>1</v>
      </c>
      <c r="CO17" s="172">
        <f t="shared" si="23"/>
        <v>1</v>
      </c>
      <c r="CP17" s="172">
        <f t="shared" si="23"/>
        <v>1</v>
      </c>
      <c r="CQ17" s="172">
        <f t="shared" si="22"/>
        <v>1</v>
      </c>
      <c r="CR17" s="172">
        <f t="shared" si="22"/>
        <v>1</v>
      </c>
      <c r="CS17" s="172">
        <f t="shared" si="22"/>
        <v>1</v>
      </c>
      <c r="CT17" s="172">
        <f t="shared" si="22"/>
        <v>1</v>
      </c>
      <c r="CU17" s="172">
        <f t="shared" si="22"/>
        <v>1</v>
      </c>
      <c r="CW17" s="38" t="str">
        <f t="shared" si="4"/>
        <v>-</v>
      </c>
      <c r="CX17" s="38">
        <f t="shared" si="5"/>
        <v>0</v>
      </c>
      <c r="DB17" s="196" t="str">
        <f>IF(DB4="","","----")</f>
        <v/>
      </c>
      <c r="DD17" s="172">
        <f t="shared" si="17"/>
        <v>1</v>
      </c>
      <c r="DE17" s="172">
        <v>15</v>
      </c>
      <c r="DL17" s="172">
        <f t="shared" si="12"/>
        <v>0</v>
      </c>
      <c r="DM17" s="172">
        <f t="shared" si="13"/>
        <v>1</v>
      </c>
      <c r="DN17" s="172">
        <f t="shared" si="14"/>
        <v>1</v>
      </c>
      <c r="DO17" s="172">
        <f t="shared" si="15"/>
        <v>1</v>
      </c>
      <c r="DP17" s="172">
        <f t="shared" si="15"/>
        <v>1</v>
      </c>
      <c r="DQ17" s="172">
        <f t="shared" si="15"/>
        <v>1</v>
      </c>
      <c r="DR17" s="172">
        <f t="shared" si="15"/>
        <v>1</v>
      </c>
      <c r="DS17" s="172">
        <f t="shared" si="15"/>
        <v>1</v>
      </c>
      <c r="DT17" s="172">
        <f t="shared" si="15"/>
        <v>1</v>
      </c>
      <c r="DU17" s="172">
        <f t="shared" si="15"/>
        <v>1</v>
      </c>
      <c r="DV17" s="172">
        <f t="shared" si="18"/>
        <v>1</v>
      </c>
      <c r="DW17" s="172">
        <f t="shared" si="16"/>
        <v>1</v>
      </c>
      <c r="DX17" s="172">
        <f t="shared" si="16"/>
        <v>1</v>
      </c>
      <c r="DY17" s="172">
        <f t="shared" si="16"/>
        <v>1</v>
      </c>
      <c r="DZ17" s="172">
        <f t="shared" si="16"/>
        <v>1</v>
      </c>
      <c r="EA17" s="172">
        <f t="shared" si="16"/>
        <v>1</v>
      </c>
      <c r="EB17" s="172">
        <f t="shared" si="16"/>
        <v>1</v>
      </c>
      <c r="EC17" s="172">
        <f t="shared" si="16"/>
        <v>1</v>
      </c>
      <c r="ED17" s="172">
        <f t="shared" si="16"/>
        <v>1</v>
      </c>
      <c r="EE17" s="172">
        <f t="shared" si="16"/>
        <v>1</v>
      </c>
      <c r="EF17" s="172">
        <f t="shared" si="16"/>
        <v>1</v>
      </c>
      <c r="EG17" s="172">
        <f t="shared" si="6"/>
        <v>0</v>
      </c>
    </row>
    <row r="18" spans="1:137" x14ac:dyDescent="0.25">
      <c r="A18" s="15" t="s">
        <v>36</v>
      </c>
      <c r="B18" s="16" t="s">
        <v>135</v>
      </c>
      <c r="C18" s="15">
        <v>25</v>
      </c>
      <c r="D18" s="20"/>
      <c r="E18" s="20"/>
      <c r="F18" s="20"/>
      <c r="G18" s="21"/>
      <c r="H18" s="21"/>
      <c r="I18" s="20"/>
      <c r="J18" s="20"/>
      <c r="K18" s="20"/>
      <c r="L18" s="20"/>
      <c r="M18" s="20"/>
      <c r="N18" s="20"/>
      <c r="O18" s="20"/>
      <c r="P18" s="20"/>
      <c r="Q18" s="20"/>
      <c r="R18" s="31"/>
      <c r="S18" s="172">
        <f t="shared" si="21"/>
        <v>0</v>
      </c>
      <c r="T18" s="5"/>
      <c r="U18" s="13"/>
      <c r="V18" s="5"/>
      <c r="W18" s="5" t="str">
        <f t="shared" si="2"/>
        <v/>
      </c>
      <c r="X18" s="5"/>
      <c r="Y18" s="5"/>
      <c r="Z18" s="5"/>
      <c r="AE18" s="172"/>
      <c r="AF18" s="172"/>
      <c r="AG18" s="172"/>
      <c r="AH18" s="172"/>
      <c r="AI18" s="172"/>
      <c r="AJ18" s="172"/>
      <c r="AK18" s="172"/>
      <c r="AL18" s="172"/>
      <c r="AM18" s="172"/>
      <c r="AN18" s="172"/>
      <c r="AO18" s="172"/>
      <c r="CB18" s="172">
        <f t="shared" si="23"/>
        <v>1</v>
      </c>
      <c r="CC18" s="172">
        <f t="shared" si="23"/>
        <v>1</v>
      </c>
      <c r="CD18" s="172">
        <f t="shared" si="23"/>
        <v>1</v>
      </c>
      <c r="CE18" s="172">
        <f t="shared" si="23"/>
        <v>1</v>
      </c>
      <c r="CF18" s="172">
        <f t="shared" si="23"/>
        <v>1</v>
      </c>
      <c r="CG18" s="172">
        <f t="shared" si="23"/>
        <v>1</v>
      </c>
      <c r="CH18" s="172">
        <f t="shared" si="23"/>
        <v>1</v>
      </c>
      <c r="CI18" s="172">
        <f t="shared" si="23"/>
        <v>1</v>
      </c>
      <c r="CJ18" s="172">
        <f t="shared" si="23"/>
        <v>1</v>
      </c>
      <c r="CK18" s="172">
        <f t="shared" si="23"/>
        <v>1</v>
      </c>
      <c r="CL18" s="172">
        <f t="shared" si="23"/>
        <v>1</v>
      </c>
      <c r="CM18" s="172">
        <f t="shared" si="23"/>
        <v>1</v>
      </c>
      <c r="CN18" s="172">
        <f t="shared" si="23"/>
        <v>1</v>
      </c>
      <c r="CO18" s="172">
        <f t="shared" si="23"/>
        <v>1</v>
      </c>
      <c r="CP18" s="172">
        <f t="shared" si="23"/>
        <v>1</v>
      </c>
      <c r="CQ18" s="172">
        <f t="shared" si="22"/>
        <v>1</v>
      </c>
      <c r="CR18" s="172">
        <f t="shared" si="22"/>
        <v>1</v>
      </c>
      <c r="CS18" s="172">
        <f t="shared" si="22"/>
        <v>1</v>
      </c>
      <c r="CT18" s="172">
        <f t="shared" si="22"/>
        <v>1</v>
      </c>
      <c r="CU18" s="172">
        <f t="shared" si="22"/>
        <v>1</v>
      </c>
      <c r="CW18" s="38" t="str">
        <f t="shared" si="4"/>
        <v>-</v>
      </c>
      <c r="CX18" s="38">
        <f t="shared" si="5"/>
        <v>0</v>
      </c>
      <c r="DA18" s="172"/>
      <c r="DB18" s="32" t="str">
        <f>IF(DB19="","",CONCATENATE("Warband ",CZ19," ",DG18))</f>
        <v/>
      </c>
      <c r="DD18" s="172">
        <f t="shared" si="17"/>
        <v>1</v>
      </c>
      <c r="DE18" s="172">
        <v>16</v>
      </c>
      <c r="DG18" s="49" t="str">
        <f>CONCATENATE("   ",DH18,"/",DI18,IF(DH18&gt;DI18," !",""))</f>
        <v xml:space="preserve">   0/12</v>
      </c>
      <c r="DH18" s="172">
        <f t="shared" ref="DH18" si="24">INDEX($CB$1:$CU$1,CZ19)+DJ18</f>
        <v>0</v>
      </c>
      <c r="DI18" s="172">
        <f t="shared" ref="DI18" si="25">IF(OR(DB19=$CW$11,DB19=$CW$12,DB19=$CW$15,DB19=$CW$16,DB19=$CW$17,DB19=$CW$18),0,12)</f>
        <v>12</v>
      </c>
      <c r="DJ18" s="172">
        <f t="shared" ref="DJ18" si="26">IF(DB19=$CW$13,1,0)</f>
        <v>0</v>
      </c>
      <c r="DL18" s="172">
        <f t="shared" si="12"/>
        <v>0</v>
      </c>
      <c r="DM18" s="172">
        <f t="shared" si="13"/>
        <v>1</v>
      </c>
      <c r="DN18" s="172">
        <f t="shared" si="14"/>
        <v>1</v>
      </c>
      <c r="DO18" s="172">
        <f t="shared" si="15"/>
        <v>1</v>
      </c>
      <c r="DP18" s="172">
        <f t="shared" si="15"/>
        <v>1</v>
      </c>
      <c r="DQ18" s="172">
        <f t="shared" si="15"/>
        <v>1</v>
      </c>
      <c r="DR18" s="172">
        <f t="shared" si="15"/>
        <v>1</v>
      </c>
      <c r="DS18" s="172">
        <f t="shared" si="15"/>
        <v>1</v>
      </c>
      <c r="DT18" s="172">
        <f t="shared" si="15"/>
        <v>1</v>
      </c>
      <c r="DU18" s="172">
        <f t="shared" si="15"/>
        <v>1</v>
      </c>
      <c r="DV18" s="172">
        <f t="shared" si="18"/>
        <v>1</v>
      </c>
      <c r="DW18" s="172">
        <f t="shared" si="16"/>
        <v>1</v>
      </c>
      <c r="DX18" s="172">
        <f t="shared" si="16"/>
        <v>1</v>
      </c>
      <c r="DY18" s="172">
        <f t="shared" si="16"/>
        <v>1</v>
      </c>
      <c r="DZ18" s="172">
        <f t="shared" si="16"/>
        <v>1</v>
      </c>
      <c r="EA18" s="172">
        <f t="shared" si="16"/>
        <v>1</v>
      </c>
      <c r="EB18" s="172">
        <f t="shared" si="16"/>
        <v>1</v>
      </c>
      <c r="EC18" s="172">
        <f t="shared" si="16"/>
        <v>1</v>
      </c>
      <c r="ED18" s="172">
        <f t="shared" si="16"/>
        <v>1</v>
      </c>
      <c r="EE18" s="172">
        <f t="shared" si="16"/>
        <v>1</v>
      </c>
      <c r="EF18" s="172">
        <f t="shared" si="16"/>
        <v>1</v>
      </c>
      <c r="EG18" s="172">
        <f t="shared" si="6"/>
        <v>0</v>
      </c>
    </row>
    <row r="19" spans="1:137" x14ac:dyDescent="0.25">
      <c r="R19" s="31"/>
      <c r="T19" s="5"/>
      <c r="U19" s="13"/>
      <c r="V19" s="5"/>
      <c r="W19" s="5" t="str">
        <f t="shared" si="2"/>
        <v/>
      </c>
      <c r="X19" s="5"/>
      <c r="Y19" s="5"/>
      <c r="Z19" s="5"/>
      <c r="CB19" s="172">
        <f t="shared" si="23"/>
        <v>1</v>
      </c>
      <c r="CC19" s="172">
        <f t="shared" si="23"/>
        <v>1</v>
      </c>
      <c r="CD19" s="172">
        <f t="shared" si="23"/>
        <v>1</v>
      </c>
      <c r="CE19" s="172">
        <f t="shared" si="23"/>
        <v>1</v>
      </c>
      <c r="CF19" s="172">
        <f t="shared" si="23"/>
        <v>1</v>
      </c>
      <c r="CG19" s="172">
        <f t="shared" si="23"/>
        <v>1</v>
      </c>
      <c r="CH19" s="172">
        <f t="shared" si="23"/>
        <v>1</v>
      </c>
      <c r="CI19" s="172">
        <f t="shared" si="23"/>
        <v>1</v>
      </c>
      <c r="CJ19" s="172">
        <f t="shared" si="23"/>
        <v>1</v>
      </c>
      <c r="CK19" s="172">
        <f t="shared" si="23"/>
        <v>1</v>
      </c>
      <c r="CL19" s="172">
        <f t="shared" si="23"/>
        <v>1</v>
      </c>
      <c r="CM19" s="172">
        <f t="shared" si="23"/>
        <v>1</v>
      </c>
      <c r="CN19" s="172">
        <f t="shared" si="23"/>
        <v>1</v>
      </c>
      <c r="CO19" s="172">
        <f t="shared" si="23"/>
        <v>1</v>
      </c>
      <c r="CP19" s="172">
        <f t="shared" si="23"/>
        <v>1</v>
      </c>
      <c r="CQ19" s="172">
        <f t="shared" si="22"/>
        <v>1</v>
      </c>
      <c r="CR19" s="172">
        <f t="shared" si="22"/>
        <v>1</v>
      </c>
      <c r="CS19" s="172">
        <f t="shared" si="22"/>
        <v>1</v>
      </c>
      <c r="CT19" s="172">
        <f t="shared" si="22"/>
        <v>1</v>
      </c>
      <c r="CU19" s="172">
        <f t="shared" si="22"/>
        <v>1</v>
      </c>
      <c r="CZ19" s="172">
        <v>2</v>
      </c>
      <c r="DA19" s="172" t="s">
        <v>278</v>
      </c>
      <c r="DB19" s="32" t="str">
        <f>T(LOOKUP(CZ19,$DM$1:$EF$1,$DM$2:$EF$2))</f>
        <v/>
      </c>
      <c r="DD19" s="172">
        <f t="shared" si="17"/>
        <v>1</v>
      </c>
      <c r="DE19" s="172">
        <v>17</v>
      </c>
      <c r="DL19" s="172">
        <f t="shared" si="12"/>
        <v>0</v>
      </c>
      <c r="DM19" s="172">
        <f t="shared" si="13"/>
        <v>1</v>
      </c>
      <c r="DN19" s="172">
        <f t="shared" si="14"/>
        <v>1</v>
      </c>
      <c r="DO19" s="172">
        <f t="shared" si="15"/>
        <v>1</v>
      </c>
      <c r="DP19" s="172">
        <f t="shared" si="15"/>
        <v>1</v>
      </c>
      <c r="DQ19" s="172">
        <f t="shared" si="15"/>
        <v>1</v>
      </c>
      <c r="DR19" s="172">
        <f t="shared" si="15"/>
        <v>1</v>
      </c>
      <c r="DS19" s="172">
        <f t="shared" si="15"/>
        <v>1</v>
      </c>
      <c r="DT19" s="172">
        <f t="shared" si="15"/>
        <v>1</v>
      </c>
      <c r="DU19" s="172">
        <f t="shared" si="15"/>
        <v>1</v>
      </c>
      <c r="DV19" s="172">
        <f t="shared" si="18"/>
        <v>1</v>
      </c>
      <c r="DW19" s="172">
        <f t="shared" si="16"/>
        <v>1</v>
      </c>
      <c r="DX19" s="172">
        <f t="shared" si="16"/>
        <v>1</v>
      </c>
      <c r="DY19" s="172">
        <f t="shared" si="16"/>
        <v>1</v>
      </c>
      <c r="DZ19" s="172">
        <f t="shared" si="16"/>
        <v>1</v>
      </c>
      <c r="EA19" s="172">
        <f t="shared" si="16"/>
        <v>1</v>
      </c>
      <c r="EB19" s="172">
        <f t="shared" si="16"/>
        <v>1</v>
      </c>
      <c r="EC19" s="172">
        <f t="shared" si="16"/>
        <v>1</v>
      </c>
      <c r="ED19" s="172">
        <f t="shared" si="16"/>
        <v>1</v>
      </c>
      <c r="EE19" s="172">
        <f t="shared" si="16"/>
        <v>1</v>
      </c>
      <c r="EF19" s="172">
        <f t="shared" si="16"/>
        <v>1</v>
      </c>
      <c r="EG19" s="172">
        <f t="shared" si="6"/>
        <v>0</v>
      </c>
    </row>
    <row r="20" spans="1:137" x14ac:dyDescent="0.25">
      <c r="R20" s="31"/>
      <c r="T20" s="5"/>
      <c r="U20" s="13"/>
      <c r="V20" s="5"/>
      <c r="W20" s="5" t="str">
        <f t="shared" si="2"/>
        <v/>
      </c>
      <c r="X20" s="5"/>
      <c r="Y20" s="5"/>
      <c r="Z20" s="5"/>
      <c r="CB20" s="172">
        <f t="shared" si="23"/>
        <v>1</v>
      </c>
      <c r="CC20" s="172">
        <f t="shared" si="23"/>
        <v>1</v>
      </c>
      <c r="CD20" s="172">
        <f t="shared" si="23"/>
        <v>1</v>
      </c>
      <c r="CE20" s="172">
        <f t="shared" si="23"/>
        <v>1</v>
      </c>
      <c r="CF20" s="172">
        <f t="shared" si="23"/>
        <v>1</v>
      </c>
      <c r="CG20" s="172">
        <f t="shared" si="23"/>
        <v>1</v>
      </c>
      <c r="CH20" s="172">
        <f t="shared" si="23"/>
        <v>1</v>
      </c>
      <c r="CI20" s="172">
        <f t="shared" si="23"/>
        <v>1</v>
      </c>
      <c r="CJ20" s="172">
        <f t="shared" si="23"/>
        <v>1</v>
      </c>
      <c r="CK20" s="172">
        <f t="shared" si="23"/>
        <v>1</v>
      </c>
      <c r="CL20" s="172">
        <f t="shared" si="23"/>
        <v>1</v>
      </c>
      <c r="CM20" s="172">
        <f t="shared" si="23"/>
        <v>1</v>
      </c>
      <c r="CN20" s="172">
        <f t="shared" si="23"/>
        <v>1</v>
      </c>
      <c r="CO20" s="172">
        <f t="shared" si="23"/>
        <v>1</v>
      </c>
      <c r="CP20" s="172">
        <f t="shared" si="23"/>
        <v>1</v>
      </c>
      <c r="CQ20" s="172">
        <f t="shared" si="22"/>
        <v>1</v>
      </c>
      <c r="CR20" s="172">
        <f t="shared" si="22"/>
        <v>1</v>
      </c>
      <c r="CS20" s="172">
        <f t="shared" si="22"/>
        <v>1</v>
      </c>
      <c r="CT20" s="172">
        <f t="shared" si="22"/>
        <v>1</v>
      </c>
      <c r="CU20" s="172">
        <f t="shared" si="22"/>
        <v>1</v>
      </c>
      <c r="DA20" s="172">
        <v>1</v>
      </c>
      <c r="DB20" s="32" t="str">
        <f t="shared" ref="DB20:DB31" si="27">T(CONCATENATE(LOOKUP(DA20,CC$3:CC$80,AR$3:AR$80)," ",LOOKUP(DA20,CC$3:CC$80,$CA$3:$CA$80)))</f>
        <v xml:space="preserve"> </v>
      </c>
      <c r="DD20" s="172">
        <f t="shared" si="17"/>
        <v>1</v>
      </c>
      <c r="DE20" s="172">
        <v>18</v>
      </c>
      <c r="DL20" s="172">
        <f t="shared" si="12"/>
        <v>0</v>
      </c>
      <c r="DM20" s="172">
        <f t="shared" si="13"/>
        <v>1</v>
      </c>
      <c r="DN20" s="172">
        <f t="shared" si="14"/>
        <v>1</v>
      </c>
      <c r="DO20" s="172">
        <f t="shared" ref="DO20:DU35" si="28">IF(OR($CX19=0,ISERROR(SEARCH(DO$1,SUBSTITUTE($CX19,DY$1,"")))),DO19,DO19+1)</f>
        <v>1</v>
      </c>
      <c r="DP20" s="172">
        <f t="shared" si="28"/>
        <v>1</v>
      </c>
      <c r="DQ20" s="172">
        <f t="shared" si="28"/>
        <v>1</v>
      </c>
      <c r="DR20" s="172">
        <f t="shared" si="28"/>
        <v>1</v>
      </c>
      <c r="DS20" s="172">
        <f t="shared" si="28"/>
        <v>1</v>
      </c>
      <c r="DT20" s="172">
        <f t="shared" si="28"/>
        <v>1</v>
      </c>
      <c r="DU20" s="172">
        <f t="shared" si="28"/>
        <v>1</v>
      </c>
      <c r="DV20" s="172">
        <f t="shared" si="18"/>
        <v>1</v>
      </c>
      <c r="DW20" s="172">
        <f t="shared" si="18"/>
        <v>1</v>
      </c>
      <c r="DX20" s="172">
        <f t="shared" si="18"/>
        <v>1</v>
      </c>
      <c r="DY20" s="172">
        <f t="shared" si="18"/>
        <v>1</v>
      </c>
      <c r="DZ20" s="172">
        <f t="shared" si="18"/>
        <v>1</v>
      </c>
      <c r="EA20" s="172">
        <f t="shared" si="18"/>
        <v>1</v>
      </c>
      <c r="EB20" s="172">
        <f t="shared" si="18"/>
        <v>1</v>
      </c>
      <c r="EC20" s="172">
        <f t="shared" si="18"/>
        <v>1</v>
      </c>
      <c r="ED20" s="172">
        <f t="shared" si="18"/>
        <v>1</v>
      </c>
      <c r="EE20" s="172">
        <f t="shared" si="18"/>
        <v>1</v>
      </c>
      <c r="EF20" s="172">
        <f t="shared" si="18"/>
        <v>1</v>
      </c>
      <c r="EG20" s="172">
        <f t="shared" si="6"/>
        <v>0</v>
      </c>
    </row>
    <row r="21" spans="1:137" x14ac:dyDescent="0.25">
      <c r="T21" s="5"/>
      <c r="U21" s="13"/>
      <c r="V21" s="5"/>
      <c r="W21" s="5" t="str">
        <f t="shared" si="2"/>
        <v/>
      </c>
      <c r="X21" s="5"/>
      <c r="Y21" s="5"/>
      <c r="Z21" s="5"/>
      <c r="CB21" s="172">
        <f t="shared" si="23"/>
        <v>1</v>
      </c>
      <c r="CC21" s="172">
        <f t="shared" si="23"/>
        <v>1</v>
      </c>
      <c r="CD21" s="172">
        <f t="shared" si="23"/>
        <v>1</v>
      </c>
      <c r="CE21" s="172">
        <f t="shared" si="23"/>
        <v>1</v>
      </c>
      <c r="CF21" s="172">
        <f t="shared" si="23"/>
        <v>1</v>
      </c>
      <c r="CG21" s="172">
        <f t="shared" si="23"/>
        <v>1</v>
      </c>
      <c r="CH21" s="172">
        <f t="shared" si="23"/>
        <v>1</v>
      </c>
      <c r="CI21" s="172">
        <f t="shared" si="23"/>
        <v>1</v>
      </c>
      <c r="CJ21" s="172">
        <f t="shared" si="23"/>
        <v>1</v>
      </c>
      <c r="CK21" s="172">
        <f t="shared" si="23"/>
        <v>1</v>
      </c>
      <c r="CL21" s="172">
        <f t="shared" si="23"/>
        <v>1</v>
      </c>
      <c r="CM21" s="172">
        <f t="shared" si="23"/>
        <v>1</v>
      </c>
      <c r="CN21" s="172">
        <f t="shared" si="23"/>
        <v>1</v>
      </c>
      <c r="CO21" s="172">
        <f t="shared" si="23"/>
        <v>1</v>
      </c>
      <c r="CP21" s="172">
        <f t="shared" si="23"/>
        <v>1</v>
      </c>
      <c r="CQ21" s="172">
        <f t="shared" si="22"/>
        <v>1</v>
      </c>
      <c r="CR21" s="172">
        <f t="shared" si="22"/>
        <v>1</v>
      </c>
      <c r="CS21" s="172">
        <f t="shared" si="22"/>
        <v>1</v>
      </c>
      <c r="CT21" s="172">
        <f t="shared" si="22"/>
        <v>1</v>
      </c>
      <c r="CU21" s="172">
        <f t="shared" si="22"/>
        <v>1</v>
      </c>
      <c r="DA21" s="172">
        <v>2</v>
      </c>
      <c r="DB21" s="32" t="str">
        <f t="shared" si="27"/>
        <v xml:space="preserve"> </v>
      </c>
      <c r="DD21" s="172">
        <f t="shared" si="17"/>
        <v>1</v>
      </c>
      <c r="DE21" s="172">
        <v>19</v>
      </c>
      <c r="DL21" s="172">
        <f t="shared" si="12"/>
        <v>0</v>
      </c>
      <c r="DM21" s="172">
        <f t="shared" si="13"/>
        <v>1</v>
      </c>
      <c r="DN21" s="172">
        <f t="shared" si="14"/>
        <v>1</v>
      </c>
      <c r="DO21" s="172">
        <f t="shared" si="28"/>
        <v>1</v>
      </c>
      <c r="DP21" s="172">
        <f t="shared" si="28"/>
        <v>1</v>
      </c>
      <c r="DQ21" s="172">
        <f t="shared" si="28"/>
        <v>1</v>
      </c>
      <c r="DR21" s="172">
        <f t="shared" si="28"/>
        <v>1</v>
      </c>
      <c r="DS21" s="172">
        <f t="shared" si="28"/>
        <v>1</v>
      </c>
      <c r="DT21" s="172">
        <f t="shared" si="28"/>
        <v>1</v>
      </c>
      <c r="DU21" s="172">
        <f t="shared" si="28"/>
        <v>1</v>
      </c>
      <c r="DV21" s="172">
        <f t="shared" ref="DV21:EF36" si="29">IF(OR($CX20=0,ISERROR(SEARCH(DV$1,$CX20))),DV20,DV20+1)</f>
        <v>1</v>
      </c>
      <c r="DW21" s="172">
        <f t="shared" si="29"/>
        <v>1</v>
      </c>
      <c r="DX21" s="172">
        <f t="shared" si="29"/>
        <v>1</v>
      </c>
      <c r="DY21" s="172">
        <f t="shared" si="29"/>
        <v>1</v>
      </c>
      <c r="DZ21" s="172">
        <f t="shared" si="29"/>
        <v>1</v>
      </c>
      <c r="EA21" s="172">
        <f t="shared" si="29"/>
        <v>1</v>
      </c>
      <c r="EB21" s="172">
        <f t="shared" si="29"/>
        <v>1</v>
      </c>
      <c r="EC21" s="172">
        <f t="shared" si="29"/>
        <v>1</v>
      </c>
      <c r="ED21" s="172">
        <f t="shared" si="29"/>
        <v>1</v>
      </c>
      <c r="EE21" s="172">
        <f t="shared" si="29"/>
        <v>1</v>
      </c>
      <c r="EF21" s="172">
        <f t="shared" si="29"/>
        <v>1</v>
      </c>
      <c r="EG21" s="172">
        <f t="shared" si="6"/>
        <v>0</v>
      </c>
    </row>
    <row r="22" spans="1:137" x14ac:dyDescent="0.25">
      <c r="T22" s="5"/>
      <c r="U22" s="13"/>
      <c r="V22" s="5"/>
      <c r="W22" s="5" t="str">
        <f t="shared" si="2"/>
        <v/>
      </c>
      <c r="X22" s="5"/>
      <c r="Y22" s="5"/>
      <c r="Z22" s="5"/>
      <c r="CB22" s="172">
        <f t="shared" si="23"/>
        <v>1</v>
      </c>
      <c r="CC22" s="172">
        <f t="shared" si="23"/>
        <v>1</v>
      </c>
      <c r="CD22" s="172">
        <f t="shared" si="23"/>
        <v>1</v>
      </c>
      <c r="CE22" s="172">
        <f t="shared" si="23"/>
        <v>1</v>
      </c>
      <c r="CF22" s="172">
        <f t="shared" si="23"/>
        <v>1</v>
      </c>
      <c r="CG22" s="172">
        <f t="shared" si="23"/>
        <v>1</v>
      </c>
      <c r="CH22" s="172">
        <f t="shared" si="23"/>
        <v>1</v>
      </c>
      <c r="CI22" s="172">
        <f t="shared" si="23"/>
        <v>1</v>
      </c>
      <c r="CJ22" s="172">
        <f t="shared" si="23"/>
        <v>1</v>
      </c>
      <c r="CK22" s="172">
        <f t="shared" si="23"/>
        <v>1</v>
      </c>
      <c r="CL22" s="172">
        <f t="shared" si="23"/>
        <v>1</v>
      </c>
      <c r="CM22" s="172">
        <f t="shared" si="23"/>
        <v>1</v>
      </c>
      <c r="CN22" s="172">
        <f t="shared" si="23"/>
        <v>1</v>
      </c>
      <c r="CO22" s="172">
        <f t="shared" si="23"/>
        <v>1</v>
      </c>
      <c r="CP22" s="172">
        <f t="shared" si="23"/>
        <v>1</v>
      </c>
      <c r="CQ22" s="172">
        <f t="shared" si="22"/>
        <v>1</v>
      </c>
      <c r="CR22" s="172">
        <f t="shared" si="22"/>
        <v>1</v>
      </c>
      <c r="CS22" s="172">
        <f t="shared" si="22"/>
        <v>1</v>
      </c>
      <c r="CT22" s="172">
        <f t="shared" si="22"/>
        <v>1</v>
      </c>
      <c r="CU22" s="172">
        <f t="shared" si="22"/>
        <v>1</v>
      </c>
      <c r="DA22" s="172">
        <v>3</v>
      </c>
      <c r="DB22" s="32" t="str">
        <f t="shared" si="27"/>
        <v xml:space="preserve"> </v>
      </c>
      <c r="DD22" s="172">
        <f t="shared" si="17"/>
        <v>1</v>
      </c>
      <c r="DE22" s="172">
        <v>20</v>
      </c>
      <c r="DL22" s="172">
        <f t="shared" si="12"/>
        <v>0</v>
      </c>
      <c r="DM22" s="172">
        <f t="shared" si="13"/>
        <v>1</v>
      </c>
      <c r="DN22" s="172">
        <f t="shared" si="14"/>
        <v>1</v>
      </c>
      <c r="DO22" s="172">
        <f t="shared" si="28"/>
        <v>1</v>
      </c>
      <c r="DP22" s="172">
        <f t="shared" si="28"/>
        <v>1</v>
      </c>
      <c r="DQ22" s="172">
        <f t="shared" si="28"/>
        <v>1</v>
      </c>
      <c r="DR22" s="172">
        <f t="shared" si="28"/>
        <v>1</v>
      </c>
      <c r="DS22" s="172">
        <f t="shared" si="28"/>
        <v>1</v>
      </c>
      <c r="DT22" s="172">
        <f t="shared" si="28"/>
        <v>1</v>
      </c>
      <c r="DU22" s="172">
        <f t="shared" si="28"/>
        <v>1</v>
      </c>
      <c r="DV22" s="172">
        <f t="shared" si="29"/>
        <v>1</v>
      </c>
      <c r="DW22" s="172">
        <f t="shared" si="29"/>
        <v>1</v>
      </c>
      <c r="DX22" s="172">
        <f t="shared" si="29"/>
        <v>1</v>
      </c>
      <c r="DY22" s="172">
        <f t="shared" si="29"/>
        <v>1</v>
      </c>
      <c r="DZ22" s="172">
        <f t="shared" si="29"/>
        <v>1</v>
      </c>
      <c r="EA22" s="172">
        <f t="shared" si="29"/>
        <v>1</v>
      </c>
      <c r="EB22" s="172">
        <f t="shared" si="29"/>
        <v>1</v>
      </c>
      <c r="EC22" s="172">
        <f t="shared" si="29"/>
        <v>1</v>
      </c>
      <c r="ED22" s="172">
        <f t="shared" si="29"/>
        <v>1</v>
      </c>
      <c r="EE22" s="172">
        <f t="shared" si="29"/>
        <v>1</v>
      </c>
      <c r="EF22" s="172">
        <f t="shared" si="29"/>
        <v>1</v>
      </c>
      <c r="EG22" s="172">
        <f t="shared" si="6"/>
        <v>0</v>
      </c>
    </row>
    <row r="23" spans="1:137" x14ac:dyDescent="0.25">
      <c r="T23" s="5"/>
      <c r="U23" s="13"/>
      <c r="V23" s="5"/>
      <c r="W23" s="5" t="str">
        <f t="shared" si="2"/>
        <v/>
      </c>
      <c r="X23" s="5"/>
      <c r="Y23" s="5"/>
      <c r="Z23" s="5"/>
      <c r="CB23" s="172">
        <f t="shared" si="23"/>
        <v>1</v>
      </c>
      <c r="CC23" s="172">
        <f t="shared" si="23"/>
        <v>1</v>
      </c>
      <c r="CD23" s="172">
        <f t="shared" si="23"/>
        <v>1</v>
      </c>
      <c r="CE23" s="172">
        <f t="shared" si="23"/>
        <v>1</v>
      </c>
      <c r="CF23" s="172">
        <f t="shared" si="23"/>
        <v>1</v>
      </c>
      <c r="CG23" s="172">
        <f t="shared" si="23"/>
        <v>1</v>
      </c>
      <c r="CH23" s="172">
        <f t="shared" si="23"/>
        <v>1</v>
      </c>
      <c r="CI23" s="172">
        <f t="shared" si="23"/>
        <v>1</v>
      </c>
      <c r="CJ23" s="172">
        <f t="shared" si="23"/>
        <v>1</v>
      </c>
      <c r="CK23" s="172">
        <f t="shared" si="23"/>
        <v>1</v>
      </c>
      <c r="CL23" s="172">
        <f t="shared" si="23"/>
        <v>1</v>
      </c>
      <c r="CM23" s="172">
        <f t="shared" si="23"/>
        <v>1</v>
      </c>
      <c r="CN23" s="172">
        <f t="shared" si="23"/>
        <v>1</v>
      </c>
      <c r="CO23" s="172">
        <f t="shared" si="23"/>
        <v>1</v>
      </c>
      <c r="CP23" s="172">
        <f t="shared" si="23"/>
        <v>1</v>
      </c>
      <c r="CQ23" s="172">
        <f t="shared" si="22"/>
        <v>1</v>
      </c>
      <c r="CR23" s="172">
        <f t="shared" si="22"/>
        <v>1</v>
      </c>
      <c r="CS23" s="172">
        <f t="shared" si="22"/>
        <v>1</v>
      </c>
      <c r="CT23" s="172">
        <f t="shared" si="22"/>
        <v>1</v>
      </c>
      <c r="CU23" s="172">
        <f t="shared" si="22"/>
        <v>1</v>
      </c>
      <c r="DA23" s="172">
        <v>4</v>
      </c>
      <c r="DB23" s="32" t="str">
        <f t="shared" si="27"/>
        <v xml:space="preserve"> </v>
      </c>
      <c r="DD23" s="172">
        <f t="shared" si="17"/>
        <v>1</v>
      </c>
      <c r="DE23" s="172">
        <v>21</v>
      </c>
      <c r="DL23" s="172">
        <f t="shared" si="12"/>
        <v>0</v>
      </c>
      <c r="DM23" s="172">
        <f t="shared" si="13"/>
        <v>1</v>
      </c>
      <c r="DN23" s="172">
        <f t="shared" si="14"/>
        <v>1</v>
      </c>
      <c r="DO23" s="172">
        <f t="shared" si="28"/>
        <v>1</v>
      </c>
      <c r="DP23" s="172">
        <f t="shared" si="28"/>
        <v>1</v>
      </c>
      <c r="DQ23" s="172">
        <f t="shared" si="28"/>
        <v>1</v>
      </c>
      <c r="DR23" s="172">
        <f t="shared" si="28"/>
        <v>1</v>
      </c>
      <c r="DS23" s="172">
        <f t="shared" si="28"/>
        <v>1</v>
      </c>
      <c r="DT23" s="172">
        <f t="shared" si="28"/>
        <v>1</v>
      </c>
      <c r="DU23" s="172">
        <f t="shared" si="28"/>
        <v>1</v>
      </c>
      <c r="DV23" s="172">
        <f t="shared" si="29"/>
        <v>1</v>
      </c>
      <c r="DW23" s="172">
        <f t="shared" si="29"/>
        <v>1</v>
      </c>
      <c r="DX23" s="172">
        <f t="shared" si="29"/>
        <v>1</v>
      </c>
      <c r="DY23" s="172">
        <f t="shared" si="29"/>
        <v>1</v>
      </c>
      <c r="DZ23" s="172">
        <f t="shared" si="29"/>
        <v>1</v>
      </c>
      <c r="EA23" s="172">
        <f t="shared" si="29"/>
        <v>1</v>
      </c>
      <c r="EB23" s="172">
        <f t="shared" si="29"/>
        <v>1</v>
      </c>
      <c r="EC23" s="172">
        <f t="shared" si="29"/>
        <v>1</v>
      </c>
      <c r="ED23" s="172">
        <f t="shared" si="29"/>
        <v>1</v>
      </c>
      <c r="EE23" s="172">
        <f t="shared" si="29"/>
        <v>1</v>
      </c>
      <c r="EF23" s="172">
        <f t="shared" si="29"/>
        <v>1</v>
      </c>
      <c r="EG23" s="172">
        <f t="shared" si="6"/>
        <v>0</v>
      </c>
    </row>
    <row r="24" spans="1:137" x14ac:dyDescent="0.25">
      <c r="T24" s="5"/>
      <c r="U24" s="13"/>
      <c r="V24" s="5"/>
      <c r="W24" s="5" t="str">
        <f t="shared" si="2"/>
        <v/>
      </c>
      <c r="X24" s="5"/>
      <c r="Y24" s="5"/>
      <c r="Z24" s="5"/>
      <c r="CB24" s="172">
        <f t="shared" si="23"/>
        <v>1</v>
      </c>
      <c r="CC24" s="172">
        <f t="shared" si="23"/>
        <v>1</v>
      </c>
      <c r="CD24" s="172">
        <f t="shared" si="23"/>
        <v>1</v>
      </c>
      <c r="CE24" s="172">
        <f t="shared" si="23"/>
        <v>1</v>
      </c>
      <c r="CF24" s="172">
        <f t="shared" si="23"/>
        <v>1</v>
      </c>
      <c r="CG24" s="172">
        <f t="shared" si="23"/>
        <v>1</v>
      </c>
      <c r="CH24" s="172">
        <f t="shared" si="23"/>
        <v>1</v>
      </c>
      <c r="CI24" s="172">
        <f t="shared" si="23"/>
        <v>1</v>
      </c>
      <c r="CJ24" s="172">
        <f t="shared" si="23"/>
        <v>1</v>
      </c>
      <c r="CK24" s="172">
        <f t="shared" si="23"/>
        <v>1</v>
      </c>
      <c r="CL24" s="172">
        <f t="shared" si="23"/>
        <v>1</v>
      </c>
      <c r="CM24" s="172">
        <f t="shared" si="23"/>
        <v>1</v>
      </c>
      <c r="CN24" s="172">
        <f t="shared" si="23"/>
        <v>1</v>
      </c>
      <c r="CO24" s="172">
        <f t="shared" si="23"/>
        <v>1</v>
      </c>
      <c r="CP24" s="172">
        <f t="shared" si="23"/>
        <v>1</v>
      </c>
      <c r="CQ24" s="172">
        <f t="shared" si="22"/>
        <v>1</v>
      </c>
      <c r="CR24" s="172">
        <f t="shared" si="22"/>
        <v>1</v>
      </c>
      <c r="CS24" s="172">
        <f t="shared" si="22"/>
        <v>1</v>
      </c>
      <c r="CT24" s="172">
        <f t="shared" si="22"/>
        <v>1</v>
      </c>
      <c r="CU24" s="172">
        <f t="shared" si="22"/>
        <v>1</v>
      </c>
      <c r="DA24" s="172">
        <v>5</v>
      </c>
      <c r="DB24" s="32" t="str">
        <f t="shared" si="27"/>
        <v xml:space="preserve"> </v>
      </c>
      <c r="DD24" s="172">
        <f t="shared" si="17"/>
        <v>1</v>
      </c>
      <c r="DE24" s="172">
        <v>22</v>
      </c>
      <c r="DL24" s="172">
        <f t="shared" si="12"/>
        <v>0</v>
      </c>
      <c r="DM24" s="172">
        <f t="shared" si="13"/>
        <v>1</v>
      </c>
      <c r="DN24" s="172">
        <f t="shared" si="14"/>
        <v>1</v>
      </c>
      <c r="DO24" s="172">
        <f t="shared" si="28"/>
        <v>1</v>
      </c>
      <c r="DP24" s="172">
        <f t="shared" si="28"/>
        <v>1</v>
      </c>
      <c r="DQ24" s="172">
        <f t="shared" si="28"/>
        <v>1</v>
      </c>
      <c r="DR24" s="172">
        <f t="shared" si="28"/>
        <v>1</v>
      </c>
      <c r="DS24" s="172">
        <f t="shared" si="28"/>
        <v>1</v>
      </c>
      <c r="DT24" s="172">
        <f t="shared" si="28"/>
        <v>1</v>
      </c>
      <c r="DU24" s="172">
        <f t="shared" si="28"/>
        <v>1</v>
      </c>
      <c r="DV24" s="172">
        <f t="shared" si="29"/>
        <v>1</v>
      </c>
      <c r="DW24" s="172">
        <f t="shared" si="29"/>
        <v>1</v>
      </c>
      <c r="DX24" s="172">
        <f t="shared" si="29"/>
        <v>1</v>
      </c>
      <c r="DY24" s="172">
        <f t="shared" si="29"/>
        <v>1</v>
      </c>
      <c r="DZ24" s="172">
        <f t="shared" si="29"/>
        <v>1</v>
      </c>
      <c r="EA24" s="172">
        <f t="shared" si="29"/>
        <v>1</v>
      </c>
      <c r="EB24" s="172">
        <f t="shared" si="29"/>
        <v>1</v>
      </c>
      <c r="EC24" s="172">
        <f t="shared" si="29"/>
        <v>1</v>
      </c>
      <c r="ED24" s="172">
        <f t="shared" si="29"/>
        <v>1</v>
      </c>
      <c r="EE24" s="172">
        <f t="shared" si="29"/>
        <v>1</v>
      </c>
      <c r="EF24" s="172">
        <f t="shared" si="29"/>
        <v>1</v>
      </c>
      <c r="EG24" s="172">
        <f t="shared" si="6"/>
        <v>0</v>
      </c>
    </row>
    <row r="25" spans="1:137" x14ac:dyDescent="0.25">
      <c r="T25" s="5"/>
      <c r="U25" s="13"/>
      <c r="V25" s="5"/>
      <c r="W25" s="5" t="str">
        <f t="shared" si="2"/>
        <v/>
      </c>
      <c r="X25" s="5"/>
      <c r="Y25" s="5"/>
      <c r="Z25" s="5"/>
      <c r="CB25" s="172">
        <f t="shared" si="23"/>
        <v>1</v>
      </c>
      <c r="CC25" s="172">
        <f t="shared" si="23"/>
        <v>1</v>
      </c>
      <c r="CD25" s="172">
        <f t="shared" si="23"/>
        <v>1</v>
      </c>
      <c r="CE25" s="172">
        <f t="shared" si="23"/>
        <v>1</v>
      </c>
      <c r="CF25" s="172">
        <f t="shared" si="23"/>
        <v>1</v>
      </c>
      <c r="CG25" s="172">
        <f t="shared" si="23"/>
        <v>1</v>
      </c>
      <c r="CH25" s="172">
        <f t="shared" si="23"/>
        <v>1</v>
      </c>
      <c r="CI25" s="172">
        <f t="shared" si="23"/>
        <v>1</v>
      </c>
      <c r="CJ25" s="172">
        <f t="shared" si="23"/>
        <v>1</v>
      </c>
      <c r="CK25" s="172">
        <f t="shared" si="23"/>
        <v>1</v>
      </c>
      <c r="CL25" s="172">
        <f t="shared" si="23"/>
        <v>1</v>
      </c>
      <c r="CM25" s="172">
        <f t="shared" si="23"/>
        <v>1</v>
      </c>
      <c r="CN25" s="172">
        <f t="shared" si="23"/>
        <v>1</v>
      </c>
      <c r="CO25" s="172">
        <f t="shared" si="23"/>
        <v>1</v>
      </c>
      <c r="CP25" s="172">
        <f t="shared" si="23"/>
        <v>1</v>
      </c>
      <c r="CQ25" s="172">
        <f t="shared" si="22"/>
        <v>1</v>
      </c>
      <c r="CR25" s="172">
        <f t="shared" si="22"/>
        <v>1</v>
      </c>
      <c r="CS25" s="172">
        <f t="shared" si="22"/>
        <v>1</v>
      </c>
      <c r="CT25" s="172">
        <f t="shared" si="22"/>
        <v>1</v>
      </c>
      <c r="CU25" s="172">
        <f t="shared" si="22"/>
        <v>1</v>
      </c>
      <c r="DA25" s="172">
        <v>6</v>
      </c>
      <c r="DB25" s="32" t="str">
        <f t="shared" si="27"/>
        <v xml:space="preserve"> </v>
      </c>
      <c r="DD25" s="172">
        <f t="shared" si="17"/>
        <v>1</v>
      </c>
      <c r="DE25" s="172">
        <v>23</v>
      </c>
      <c r="DL25" s="172">
        <f t="shared" si="12"/>
        <v>0</v>
      </c>
      <c r="DM25" s="172">
        <f t="shared" si="13"/>
        <v>1</v>
      </c>
      <c r="DN25" s="172">
        <f t="shared" si="14"/>
        <v>1</v>
      </c>
      <c r="DO25" s="172">
        <f t="shared" si="28"/>
        <v>1</v>
      </c>
      <c r="DP25" s="172">
        <f t="shared" si="28"/>
        <v>1</v>
      </c>
      <c r="DQ25" s="172">
        <f t="shared" si="28"/>
        <v>1</v>
      </c>
      <c r="DR25" s="172">
        <f t="shared" si="28"/>
        <v>1</v>
      </c>
      <c r="DS25" s="172">
        <f t="shared" si="28"/>
        <v>1</v>
      </c>
      <c r="DT25" s="172">
        <f t="shared" si="28"/>
        <v>1</v>
      </c>
      <c r="DU25" s="172">
        <f t="shared" si="28"/>
        <v>1</v>
      </c>
      <c r="DV25" s="172">
        <f t="shared" si="29"/>
        <v>1</v>
      </c>
      <c r="DW25" s="172">
        <f t="shared" si="29"/>
        <v>1</v>
      </c>
      <c r="DX25" s="172">
        <f t="shared" si="29"/>
        <v>1</v>
      </c>
      <c r="DY25" s="172">
        <f t="shared" si="29"/>
        <v>1</v>
      </c>
      <c r="DZ25" s="172">
        <f t="shared" si="29"/>
        <v>1</v>
      </c>
      <c r="EA25" s="172">
        <f t="shared" si="29"/>
        <v>1</v>
      </c>
      <c r="EB25" s="172">
        <f t="shared" si="29"/>
        <v>1</v>
      </c>
      <c r="EC25" s="172">
        <f t="shared" si="29"/>
        <v>1</v>
      </c>
      <c r="ED25" s="172">
        <f t="shared" si="29"/>
        <v>1</v>
      </c>
      <c r="EE25" s="172">
        <f t="shared" si="29"/>
        <v>1</v>
      </c>
      <c r="EF25" s="172">
        <f t="shared" si="29"/>
        <v>1</v>
      </c>
      <c r="EG25" s="172">
        <f t="shared" si="6"/>
        <v>0</v>
      </c>
    </row>
    <row r="26" spans="1:137" x14ac:dyDescent="0.25">
      <c r="T26" s="5"/>
      <c r="U26" s="13"/>
      <c r="V26" s="5"/>
      <c r="W26" s="5" t="str">
        <f t="shared" si="2"/>
        <v/>
      </c>
      <c r="X26" s="5"/>
      <c r="Y26" s="5"/>
      <c r="Z26" s="5"/>
      <c r="CB26" s="172">
        <f t="shared" si="23"/>
        <v>1</v>
      </c>
      <c r="CC26" s="172">
        <f t="shared" si="23"/>
        <v>1</v>
      </c>
      <c r="CD26" s="172">
        <f t="shared" si="23"/>
        <v>1</v>
      </c>
      <c r="CE26" s="172">
        <f t="shared" si="23"/>
        <v>1</v>
      </c>
      <c r="CF26" s="172">
        <f t="shared" si="23"/>
        <v>1</v>
      </c>
      <c r="CG26" s="172">
        <f t="shared" si="23"/>
        <v>1</v>
      </c>
      <c r="CH26" s="172">
        <f t="shared" si="23"/>
        <v>1</v>
      </c>
      <c r="CI26" s="172">
        <f t="shared" si="23"/>
        <v>1</v>
      </c>
      <c r="CJ26" s="172">
        <f t="shared" si="23"/>
        <v>1</v>
      </c>
      <c r="CK26" s="172">
        <f t="shared" si="23"/>
        <v>1</v>
      </c>
      <c r="CL26" s="172">
        <f t="shared" si="23"/>
        <v>1</v>
      </c>
      <c r="CM26" s="172">
        <f t="shared" si="23"/>
        <v>1</v>
      </c>
      <c r="CN26" s="172">
        <f t="shared" si="23"/>
        <v>1</v>
      </c>
      <c r="CO26" s="172">
        <f t="shared" si="23"/>
        <v>1</v>
      </c>
      <c r="CP26" s="172">
        <f t="shared" si="23"/>
        <v>1</v>
      </c>
      <c r="CQ26" s="172">
        <f t="shared" si="22"/>
        <v>1</v>
      </c>
      <c r="CR26" s="172">
        <f t="shared" si="22"/>
        <v>1</v>
      </c>
      <c r="CS26" s="172">
        <f t="shared" si="22"/>
        <v>1</v>
      </c>
      <c r="CT26" s="172">
        <f t="shared" si="22"/>
        <v>1</v>
      </c>
      <c r="CU26" s="172">
        <f t="shared" si="22"/>
        <v>1</v>
      </c>
      <c r="DA26" s="172">
        <v>7</v>
      </c>
      <c r="DB26" s="32" t="str">
        <f t="shared" si="27"/>
        <v xml:space="preserve"> </v>
      </c>
      <c r="DD26" s="172">
        <f t="shared" si="17"/>
        <v>1</v>
      </c>
      <c r="DE26" s="172">
        <v>24</v>
      </c>
      <c r="DL26" s="172">
        <f t="shared" si="12"/>
        <v>0</v>
      </c>
      <c r="DM26" s="172">
        <f t="shared" si="13"/>
        <v>1</v>
      </c>
      <c r="DN26" s="172">
        <f t="shared" si="14"/>
        <v>1</v>
      </c>
      <c r="DO26" s="172">
        <f t="shared" si="28"/>
        <v>1</v>
      </c>
      <c r="DP26" s="172">
        <f t="shared" si="28"/>
        <v>1</v>
      </c>
      <c r="DQ26" s="172">
        <f t="shared" si="28"/>
        <v>1</v>
      </c>
      <c r="DR26" s="172">
        <f t="shared" si="28"/>
        <v>1</v>
      </c>
      <c r="DS26" s="172">
        <f t="shared" si="28"/>
        <v>1</v>
      </c>
      <c r="DT26" s="172">
        <f t="shared" si="28"/>
        <v>1</v>
      </c>
      <c r="DU26" s="172">
        <f t="shared" si="28"/>
        <v>1</v>
      </c>
      <c r="DV26" s="172">
        <f t="shared" si="29"/>
        <v>1</v>
      </c>
      <c r="DW26" s="172">
        <f t="shared" si="29"/>
        <v>1</v>
      </c>
      <c r="DX26" s="172">
        <f t="shared" si="29"/>
        <v>1</v>
      </c>
      <c r="DY26" s="172">
        <f t="shared" si="29"/>
        <v>1</v>
      </c>
      <c r="DZ26" s="172">
        <f t="shared" si="29"/>
        <v>1</v>
      </c>
      <c r="EA26" s="172">
        <f t="shared" si="29"/>
        <v>1</v>
      </c>
      <c r="EB26" s="172">
        <f t="shared" si="29"/>
        <v>1</v>
      </c>
      <c r="EC26" s="172">
        <f t="shared" si="29"/>
        <v>1</v>
      </c>
      <c r="ED26" s="172">
        <f t="shared" si="29"/>
        <v>1</v>
      </c>
      <c r="EE26" s="172">
        <f t="shared" si="29"/>
        <v>1</v>
      </c>
      <c r="EF26" s="172">
        <f t="shared" si="29"/>
        <v>1</v>
      </c>
      <c r="EG26" s="172">
        <f t="shared" si="6"/>
        <v>0</v>
      </c>
    </row>
    <row r="27" spans="1:137" x14ac:dyDescent="0.25">
      <c r="T27" s="5"/>
      <c r="U27" s="13"/>
      <c r="V27" s="5"/>
      <c r="W27" s="5" t="str">
        <f t="shared" si="2"/>
        <v/>
      </c>
      <c r="X27" s="5"/>
      <c r="Y27" s="5"/>
      <c r="Z27" s="5"/>
      <c r="CB27" s="172">
        <f t="shared" si="23"/>
        <v>1</v>
      </c>
      <c r="CC27" s="172">
        <f t="shared" si="23"/>
        <v>1</v>
      </c>
      <c r="CD27" s="172">
        <f t="shared" si="23"/>
        <v>1</v>
      </c>
      <c r="CE27" s="172">
        <f t="shared" si="23"/>
        <v>1</v>
      </c>
      <c r="CF27" s="172">
        <f t="shared" si="23"/>
        <v>1</v>
      </c>
      <c r="CG27" s="172">
        <f t="shared" si="23"/>
        <v>1</v>
      </c>
      <c r="CH27" s="172">
        <f t="shared" si="23"/>
        <v>1</v>
      </c>
      <c r="CI27" s="172">
        <f t="shared" si="23"/>
        <v>1</v>
      </c>
      <c r="CJ27" s="172">
        <f t="shared" si="23"/>
        <v>1</v>
      </c>
      <c r="CK27" s="172">
        <f t="shared" si="23"/>
        <v>1</v>
      </c>
      <c r="CL27" s="172">
        <f t="shared" si="23"/>
        <v>1</v>
      </c>
      <c r="CM27" s="172">
        <f t="shared" si="23"/>
        <v>1</v>
      </c>
      <c r="CN27" s="172">
        <f t="shared" si="23"/>
        <v>1</v>
      </c>
      <c r="CO27" s="172">
        <f t="shared" si="23"/>
        <v>1</v>
      </c>
      <c r="CP27" s="172">
        <f t="shared" si="23"/>
        <v>1</v>
      </c>
      <c r="CQ27" s="172">
        <f t="shared" si="22"/>
        <v>1</v>
      </c>
      <c r="CR27" s="172">
        <f t="shared" si="22"/>
        <v>1</v>
      </c>
      <c r="CS27" s="172">
        <f t="shared" si="22"/>
        <v>1</v>
      </c>
      <c r="CT27" s="172">
        <f t="shared" si="22"/>
        <v>1</v>
      </c>
      <c r="CU27" s="172">
        <f t="shared" si="22"/>
        <v>1</v>
      </c>
      <c r="DA27" s="172">
        <v>8</v>
      </c>
      <c r="DB27" s="32" t="str">
        <f t="shared" si="27"/>
        <v xml:space="preserve"> </v>
      </c>
      <c r="DD27" s="172">
        <f t="shared" si="17"/>
        <v>1</v>
      </c>
      <c r="DE27" s="172">
        <v>25</v>
      </c>
      <c r="DL27" s="172">
        <f t="shared" si="12"/>
        <v>0</v>
      </c>
      <c r="DM27" s="172">
        <f t="shared" si="13"/>
        <v>1</v>
      </c>
      <c r="DN27" s="172">
        <f t="shared" si="14"/>
        <v>1</v>
      </c>
      <c r="DO27" s="172">
        <f t="shared" si="28"/>
        <v>1</v>
      </c>
      <c r="DP27" s="172">
        <f t="shared" si="28"/>
        <v>1</v>
      </c>
      <c r="DQ27" s="172">
        <f t="shared" si="28"/>
        <v>1</v>
      </c>
      <c r="DR27" s="172">
        <f t="shared" si="28"/>
        <v>1</v>
      </c>
      <c r="DS27" s="172">
        <f t="shared" si="28"/>
        <v>1</v>
      </c>
      <c r="DT27" s="172">
        <f t="shared" si="28"/>
        <v>1</v>
      </c>
      <c r="DU27" s="172">
        <f t="shared" si="28"/>
        <v>1</v>
      </c>
      <c r="DV27" s="172">
        <f t="shared" si="29"/>
        <v>1</v>
      </c>
      <c r="DW27" s="172">
        <f t="shared" si="29"/>
        <v>1</v>
      </c>
      <c r="DX27" s="172">
        <f t="shared" si="29"/>
        <v>1</v>
      </c>
      <c r="DY27" s="172">
        <f t="shared" si="29"/>
        <v>1</v>
      </c>
      <c r="DZ27" s="172">
        <f t="shared" si="29"/>
        <v>1</v>
      </c>
      <c r="EA27" s="172">
        <f t="shared" si="29"/>
        <v>1</v>
      </c>
      <c r="EB27" s="172">
        <f t="shared" si="29"/>
        <v>1</v>
      </c>
      <c r="EC27" s="172">
        <f t="shared" si="29"/>
        <v>1</v>
      </c>
      <c r="ED27" s="172">
        <f t="shared" si="29"/>
        <v>1</v>
      </c>
      <c r="EE27" s="172">
        <f t="shared" si="29"/>
        <v>1</v>
      </c>
      <c r="EF27" s="172">
        <f t="shared" si="29"/>
        <v>1</v>
      </c>
      <c r="EG27" s="172">
        <f t="shared" si="6"/>
        <v>0</v>
      </c>
    </row>
    <row r="28" spans="1:137" x14ac:dyDescent="0.25">
      <c r="T28" s="5"/>
      <c r="U28" s="13"/>
      <c r="V28" s="5"/>
      <c r="W28" s="5" t="str">
        <f t="shared" si="2"/>
        <v/>
      </c>
      <c r="X28" s="5"/>
      <c r="Y28" s="5"/>
      <c r="Z28" s="5"/>
      <c r="CB28" s="172">
        <f t="shared" si="23"/>
        <v>1</v>
      </c>
      <c r="CC28" s="172">
        <f t="shared" si="23"/>
        <v>1</v>
      </c>
      <c r="CD28" s="172">
        <f t="shared" si="23"/>
        <v>1</v>
      </c>
      <c r="CE28" s="172">
        <f t="shared" si="23"/>
        <v>1</v>
      </c>
      <c r="CF28" s="172">
        <f t="shared" si="23"/>
        <v>1</v>
      </c>
      <c r="CG28" s="172">
        <f t="shared" si="23"/>
        <v>1</v>
      </c>
      <c r="CH28" s="172">
        <f t="shared" si="23"/>
        <v>1</v>
      </c>
      <c r="CI28" s="172">
        <f t="shared" si="23"/>
        <v>1</v>
      </c>
      <c r="CJ28" s="172">
        <f t="shared" si="23"/>
        <v>1</v>
      </c>
      <c r="CK28" s="172">
        <f t="shared" si="23"/>
        <v>1</v>
      </c>
      <c r="CL28" s="172">
        <f t="shared" si="23"/>
        <v>1</v>
      </c>
      <c r="CM28" s="172">
        <f t="shared" si="23"/>
        <v>1</v>
      </c>
      <c r="CN28" s="172">
        <f t="shared" si="23"/>
        <v>1</v>
      </c>
      <c r="CO28" s="172">
        <f t="shared" si="23"/>
        <v>1</v>
      </c>
      <c r="CP28" s="172">
        <f t="shared" si="23"/>
        <v>1</v>
      </c>
      <c r="CQ28" s="172">
        <f t="shared" si="22"/>
        <v>1</v>
      </c>
      <c r="CR28" s="172">
        <f t="shared" si="22"/>
        <v>1</v>
      </c>
      <c r="CS28" s="172">
        <f t="shared" si="22"/>
        <v>1</v>
      </c>
      <c r="CT28" s="172">
        <f t="shared" si="22"/>
        <v>1</v>
      </c>
      <c r="CU28" s="172">
        <f t="shared" si="22"/>
        <v>1</v>
      </c>
      <c r="DA28" s="172">
        <v>9</v>
      </c>
      <c r="DB28" s="32" t="str">
        <f t="shared" si="27"/>
        <v xml:space="preserve"> </v>
      </c>
      <c r="DD28" s="172">
        <f t="shared" si="17"/>
        <v>1</v>
      </c>
      <c r="DE28" s="172">
        <v>26</v>
      </c>
      <c r="DL28" s="172">
        <f t="shared" si="12"/>
        <v>0</v>
      </c>
      <c r="DM28" s="172">
        <f t="shared" si="13"/>
        <v>1</v>
      </c>
      <c r="DN28" s="172">
        <f t="shared" si="14"/>
        <v>1</v>
      </c>
      <c r="DO28" s="172">
        <f t="shared" si="28"/>
        <v>1</v>
      </c>
      <c r="DP28" s="172">
        <f t="shared" si="28"/>
        <v>1</v>
      </c>
      <c r="DQ28" s="172">
        <f t="shared" si="28"/>
        <v>1</v>
      </c>
      <c r="DR28" s="172">
        <f t="shared" si="28"/>
        <v>1</v>
      </c>
      <c r="DS28" s="172">
        <f t="shared" si="28"/>
        <v>1</v>
      </c>
      <c r="DT28" s="172">
        <f t="shared" si="28"/>
        <v>1</v>
      </c>
      <c r="DU28" s="172">
        <f t="shared" si="28"/>
        <v>1</v>
      </c>
      <c r="DV28" s="172">
        <f t="shared" si="29"/>
        <v>1</v>
      </c>
      <c r="DW28" s="172">
        <f t="shared" si="29"/>
        <v>1</v>
      </c>
      <c r="DX28" s="172">
        <f t="shared" si="29"/>
        <v>1</v>
      </c>
      <c r="DY28" s="172">
        <f t="shared" si="29"/>
        <v>1</v>
      </c>
      <c r="DZ28" s="172">
        <f t="shared" si="29"/>
        <v>1</v>
      </c>
      <c r="EA28" s="172">
        <f t="shared" si="29"/>
        <v>1</v>
      </c>
      <c r="EB28" s="172">
        <f t="shared" si="29"/>
        <v>1</v>
      </c>
      <c r="EC28" s="172">
        <f t="shared" si="29"/>
        <v>1</v>
      </c>
      <c r="ED28" s="172">
        <f t="shared" si="29"/>
        <v>1</v>
      </c>
      <c r="EE28" s="172">
        <f t="shared" si="29"/>
        <v>1</v>
      </c>
      <c r="EF28" s="172">
        <f t="shared" si="29"/>
        <v>1</v>
      </c>
      <c r="EG28" s="172">
        <f t="shared" si="6"/>
        <v>0</v>
      </c>
    </row>
    <row r="29" spans="1:137" x14ac:dyDescent="0.25">
      <c r="T29" s="5"/>
      <c r="U29" s="13"/>
      <c r="V29" s="5"/>
      <c r="W29" s="5" t="str">
        <f t="shared" si="2"/>
        <v/>
      </c>
      <c r="X29" s="5"/>
      <c r="Y29" s="5"/>
      <c r="Z29" s="5"/>
      <c r="CB29" s="172">
        <f t="shared" si="23"/>
        <v>1</v>
      </c>
      <c r="CC29" s="172">
        <f t="shared" si="23"/>
        <v>1</v>
      </c>
      <c r="CD29" s="172">
        <f t="shared" si="23"/>
        <v>1</v>
      </c>
      <c r="CE29" s="172">
        <f t="shared" si="23"/>
        <v>1</v>
      </c>
      <c r="CF29" s="172">
        <f t="shared" si="23"/>
        <v>1</v>
      </c>
      <c r="CG29" s="172">
        <f t="shared" si="23"/>
        <v>1</v>
      </c>
      <c r="CH29" s="172">
        <f t="shared" si="23"/>
        <v>1</v>
      </c>
      <c r="CI29" s="172">
        <f t="shared" si="23"/>
        <v>1</v>
      </c>
      <c r="CJ29" s="172">
        <f t="shared" si="23"/>
        <v>1</v>
      </c>
      <c r="CK29" s="172">
        <f t="shared" si="23"/>
        <v>1</v>
      </c>
      <c r="CL29" s="172">
        <f t="shared" si="23"/>
        <v>1</v>
      </c>
      <c r="CM29" s="172">
        <f t="shared" si="23"/>
        <v>1</v>
      </c>
      <c r="CN29" s="172">
        <f t="shared" si="23"/>
        <v>1</v>
      </c>
      <c r="CO29" s="172">
        <f t="shared" si="23"/>
        <v>1</v>
      </c>
      <c r="CP29" s="172">
        <f t="shared" si="23"/>
        <v>1</v>
      </c>
      <c r="CQ29" s="172">
        <f t="shared" si="22"/>
        <v>1</v>
      </c>
      <c r="CR29" s="172">
        <f t="shared" si="22"/>
        <v>1</v>
      </c>
      <c r="CS29" s="172">
        <f t="shared" si="22"/>
        <v>1</v>
      </c>
      <c r="CT29" s="172">
        <f t="shared" si="22"/>
        <v>1</v>
      </c>
      <c r="CU29" s="172">
        <f t="shared" si="22"/>
        <v>1</v>
      </c>
      <c r="DA29" s="172">
        <v>10</v>
      </c>
      <c r="DB29" s="32" t="str">
        <f t="shared" si="27"/>
        <v xml:space="preserve"> </v>
      </c>
      <c r="DD29" s="172">
        <f t="shared" si="17"/>
        <v>1</v>
      </c>
      <c r="DE29" s="172">
        <v>27</v>
      </c>
      <c r="DL29" s="172">
        <f t="shared" si="12"/>
        <v>0</v>
      </c>
      <c r="DM29" s="172">
        <f t="shared" si="13"/>
        <v>1</v>
      </c>
      <c r="DN29" s="172">
        <f t="shared" si="14"/>
        <v>1</v>
      </c>
      <c r="DO29" s="172">
        <f t="shared" si="28"/>
        <v>1</v>
      </c>
      <c r="DP29" s="172">
        <f t="shared" si="28"/>
        <v>1</v>
      </c>
      <c r="DQ29" s="172">
        <f t="shared" si="28"/>
        <v>1</v>
      </c>
      <c r="DR29" s="172">
        <f t="shared" si="28"/>
        <v>1</v>
      </c>
      <c r="DS29" s="172">
        <f t="shared" si="28"/>
        <v>1</v>
      </c>
      <c r="DT29" s="172">
        <f t="shared" si="28"/>
        <v>1</v>
      </c>
      <c r="DU29" s="172">
        <f t="shared" si="28"/>
        <v>1</v>
      </c>
      <c r="DV29" s="172">
        <f t="shared" si="29"/>
        <v>1</v>
      </c>
      <c r="DW29" s="172">
        <f t="shared" si="29"/>
        <v>1</v>
      </c>
      <c r="DX29" s="172">
        <f t="shared" si="29"/>
        <v>1</v>
      </c>
      <c r="DY29" s="172">
        <f t="shared" si="29"/>
        <v>1</v>
      </c>
      <c r="DZ29" s="172">
        <f t="shared" si="29"/>
        <v>1</v>
      </c>
      <c r="EA29" s="172">
        <f t="shared" si="29"/>
        <v>1</v>
      </c>
      <c r="EB29" s="172">
        <f t="shared" si="29"/>
        <v>1</v>
      </c>
      <c r="EC29" s="172">
        <f t="shared" si="29"/>
        <v>1</v>
      </c>
      <c r="ED29" s="172">
        <f t="shared" si="29"/>
        <v>1</v>
      </c>
      <c r="EE29" s="172">
        <f t="shared" si="29"/>
        <v>1</v>
      </c>
      <c r="EF29" s="172">
        <f t="shared" si="29"/>
        <v>1</v>
      </c>
      <c r="EG29" s="172">
        <f t="shared" si="6"/>
        <v>0</v>
      </c>
    </row>
    <row r="30" spans="1:137" x14ac:dyDescent="0.25">
      <c r="T30" s="5"/>
      <c r="U30" s="13"/>
      <c r="V30" s="5"/>
      <c r="W30" s="5" t="str">
        <f t="shared" si="2"/>
        <v/>
      </c>
      <c r="X30" s="5"/>
      <c r="Y30" s="5"/>
      <c r="Z30" s="5"/>
      <c r="CB30" s="172">
        <f t="shared" si="23"/>
        <v>1</v>
      </c>
      <c r="CC30" s="172">
        <f t="shared" si="23"/>
        <v>1</v>
      </c>
      <c r="CD30" s="172">
        <f t="shared" si="23"/>
        <v>1</v>
      </c>
      <c r="CE30" s="172">
        <f t="shared" si="23"/>
        <v>1</v>
      </c>
      <c r="CF30" s="172">
        <f t="shared" si="23"/>
        <v>1</v>
      </c>
      <c r="CG30" s="172">
        <f t="shared" si="23"/>
        <v>1</v>
      </c>
      <c r="CH30" s="172">
        <f t="shared" si="23"/>
        <v>1</v>
      </c>
      <c r="CI30" s="172">
        <f t="shared" si="23"/>
        <v>1</v>
      </c>
      <c r="CJ30" s="172">
        <f t="shared" si="23"/>
        <v>1</v>
      </c>
      <c r="CK30" s="172">
        <f t="shared" si="23"/>
        <v>1</v>
      </c>
      <c r="CL30" s="172">
        <f t="shared" si="23"/>
        <v>1</v>
      </c>
      <c r="CM30" s="172">
        <f t="shared" si="23"/>
        <v>1</v>
      </c>
      <c r="CN30" s="172">
        <f t="shared" si="23"/>
        <v>1</v>
      </c>
      <c r="CO30" s="172">
        <f t="shared" si="23"/>
        <v>1</v>
      </c>
      <c r="CP30" s="172">
        <f t="shared" si="23"/>
        <v>1</v>
      </c>
      <c r="CQ30" s="172">
        <f t="shared" si="22"/>
        <v>1</v>
      </c>
      <c r="CR30" s="172">
        <f t="shared" si="22"/>
        <v>1</v>
      </c>
      <c r="CS30" s="172">
        <f t="shared" si="22"/>
        <v>1</v>
      </c>
      <c r="CT30" s="172">
        <f t="shared" si="22"/>
        <v>1</v>
      </c>
      <c r="CU30" s="172">
        <f t="shared" si="22"/>
        <v>1</v>
      </c>
      <c r="DA30" s="172">
        <v>11</v>
      </c>
      <c r="DB30" s="32" t="str">
        <f t="shared" si="27"/>
        <v xml:space="preserve"> </v>
      </c>
      <c r="DD30" s="172">
        <f t="shared" si="17"/>
        <v>1</v>
      </c>
      <c r="DE30" s="172">
        <v>28</v>
      </c>
      <c r="DL30" s="172">
        <f t="shared" si="12"/>
        <v>0</v>
      </c>
      <c r="DM30" s="172">
        <f t="shared" si="13"/>
        <v>1</v>
      </c>
      <c r="DN30" s="172">
        <f t="shared" si="14"/>
        <v>1</v>
      </c>
      <c r="DO30" s="172">
        <f t="shared" si="28"/>
        <v>1</v>
      </c>
      <c r="DP30" s="172">
        <f t="shared" si="28"/>
        <v>1</v>
      </c>
      <c r="DQ30" s="172">
        <f t="shared" si="28"/>
        <v>1</v>
      </c>
      <c r="DR30" s="172">
        <f t="shared" si="28"/>
        <v>1</v>
      </c>
      <c r="DS30" s="172">
        <f t="shared" si="28"/>
        <v>1</v>
      </c>
      <c r="DT30" s="172">
        <f t="shared" si="28"/>
        <v>1</v>
      </c>
      <c r="DU30" s="172">
        <f t="shared" si="28"/>
        <v>1</v>
      </c>
      <c r="DV30" s="172">
        <f t="shared" si="29"/>
        <v>1</v>
      </c>
      <c r="DW30" s="172">
        <f t="shared" si="29"/>
        <v>1</v>
      </c>
      <c r="DX30" s="172">
        <f t="shared" si="29"/>
        <v>1</v>
      </c>
      <c r="DY30" s="172">
        <f t="shared" si="29"/>
        <v>1</v>
      </c>
      <c r="DZ30" s="172">
        <f t="shared" si="29"/>
        <v>1</v>
      </c>
      <c r="EA30" s="172">
        <f t="shared" si="29"/>
        <v>1</v>
      </c>
      <c r="EB30" s="172">
        <f t="shared" si="29"/>
        <v>1</v>
      </c>
      <c r="EC30" s="172">
        <f t="shared" si="29"/>
        <v>1</v>
      </c>
      <c r="ED30" s="172">
        <f t="shared" si="29"/>
        <v>1</v>
      </c>
      <c r="EE30" s="172">
        <f t="shared" si="29"/>
        <v>1</v>
      </c>
      <c r="EF30" s="172">
        <f t="shared" si="29"/>
        <v>1</v>
      </c>
      <c r="EG30" s="172">
        <f t="shared" si="6"/>
        <v>0</v>
      </c>
    </row>
    <row r="31" spans="1:137" x14ac:dyDescent="0.25">
      <c r="T31" s="5"/>
      <c r="U31" s="13"/>
      <c r="V31" s="5"/>
      <c r="W31" s="5" t="str">
        <f t="shared" si="2"/>
        <v/>
      </c>
      <c r="X31" s="5"/>
      <c r="Y31" s="5"/>
      <c r="Z31" s="5"/>
      <c r="CB31" s="172">
        <f t="shared" si="23"/>
        <v>1</v>
      </c>
      <c r="CC31" s="172">
        <f t="shared" si="23"/>
        <v>1</v>
      </c>
      <c r="CD31" s="172">
        <f t="shared" si="23"/>
        <v>1</v>
      </c>
      <c r="CE31" s="172">
        <f t="shared" si="23"/>
        <v>1</v>
      </c>
      <c r="CF31" s="172">
        <f t="shared" si="23"/>
        <v>1</v>
      </c>
      <c r="CG31" s="172">
        <f t="shared" si="23"/>
        <v>1</v>
      </c>
      <c r="CH31" s="172">
        <f t="shared" si="23"/>
        <v>1</v>
      </c>
      <c r="CI31" s="172">
        <f t="shared" si="23"/>
        <v>1</v>
      </c>
      <c r="CJ31" s="172">
        <f t="shared" si="23"/>
        <v>1</v>
      </c>
      <c r="CK31" s="172">
        <f t="shared" si="23"/>
        <v>1</v>
      </c>
      <c r="CL31" s="172">
        <f t="shared" si="23"/>
        <v>1</v>
      </c>
      <c r="CM31" s="172">
        <f t="shared" si="23"/>
        <v>1</v>
      </c>
      <c r="CN31" s="172">
        <f t="shared" si="23"/>
        <v>1</v>
      </c>
      <c r="CO31" s="172">
        <f t="shared" si="23"/>
        <v>1</v>
      </c>
      <c r="CP31" s="172">
        <f t="shared" si="23"/>
        <v>1</v>
      </c>
      <c r="CQ31" s="172">
        <f t="shared" si="22"/>
        <v>1</v>
      </c>
      <c r="CR31" s="172">
        <f t="shared" si="22"/>
        <v>1</v>
      </c>
      <c r="CS31" s="172">
        <f t="shared" si="22"/>
        <v>1</v>
      </c>
      <c r="CT31" s="172">
        <f t="shared" si="22"/>
        <v>1</v>
      </c>
      <c r="CU31" s="172">
        <f t="shared" si="22"/>
        <v>1</v>
      </c>
      <c r="DA31" s="172">
        <v>12</v>
      </c>
      <c r="DB31" s="32" t="str">
        <f t="shared" si="27"/>
        <v xml:space="preserve"> </v>
      </c>
      <c r="DD31" s="172">
        <f t="shared" si="17"/>
        <v>1</v>
      </c>
      <c r="DE31" s="172">
        <v>29</v>
      </c>
      <c r="DL31" s="172">
        <f t="shared" si="12"/>
        <v>0</v>
      </c>
      <c r="DM31" s="172">
        <f t="shared" si="13"/>
        <v>1</v>
      </c>
      <c r="DN31" s="172">
        <f t="shared" si="14"/>
        <v>1</v>
      </c>
      <c r="DO31" s="172">
        <f t="shared" si="28"/>
        <v>1</v>
      </c>
      <c r="DP31" s="172">
        <f t="shared" si="28"/>
        <v>1</v>
      </c>
      <c r="DQ31" s="172">
        <f t="shared" si="28"/>
        <v>1</v>
      </c>
      <c r="DR31" s="172">
        <f t="shared" si="28"/>
        <v>1</v>
      </c>
      <c r="DS31" s="172">
        <f t="shared" si="28"/>
        <v>1</v>
      </c>
      <c r="DT31" s="172">
        <f t="shared" si="28"/>
        <v>1</v>
      </c>
      <c r="DU31" s="172">
        <f t="shared" si="28"/>
        <v>1</v>
      </c>
      <c r="DV31" s="172">
        <f t="shared" si="29"/>
        <v>1</v>
      </c>
      <c r="DW31" s="172">
        <f t="shared" si="29"/>
        <v>1</v>
      </c>
      <c r="DX31" s="172">
        <f t="shared" si="29"/>
        <v>1</v>
      </c>
      <c r="DY31" s="172">
        <f t="shared" si="29"/>
        <v>1</v>
      </c>
      <c r="DZ31" s="172">
        <f t="shared" si="29"/>
        <v>1</v>
      </c>
      <c r="EA31" s="172">
        <f t="shared" si="29"/>
        <v>1</v>
      </c>
      <c r="EB31" s="172">
        <f t="shared" si="29"/>
        <v>1</v>
      </c>
      <c r="EC31" s="172">
        <f t="shared" si="29"/>
        <v>1</v>
      </c>
      <c r="ED31" s="172">
        <f t="shared" si="29"/>
        <v>1</v>
      </c>
      <c r="EE31" s="172">
        <f t="shared" si="29"/>
        <v>1</v>
      </c>
      <c r="EF31" s="172">
        <f t="shared" si="29"/>
        <v>1</v>
      </c>
      <c r="EG31" s="172">
        <f t="shared" si="6"/>
        <v>0</v>
      </c>
    </row>
    <row r="32" spans="1:137" x14ac:dyDescent="0.25">
      <c r="T32" s="5"/>
      <c r="U32" s="13"/>
      <c r="V32" s="5"/>
      <c r="W32" s="5" t="str">
        <f t="shared" si="2"/>
        <v/>
      </c>
      <c r="X32" s="5"/>
      <c r="Y32" s="5"/>
      <c r="Z32" s="5"/>
      <c r="CB32" s="172">
        <f t="shared" si="23"/>
        <v>1</v>
      </c>
      <c r="CC32" s="172">
        <f t="shared" si="23"/>
        <v>1</v>
      </c>
      <c r="CD32" s="172">
        <f t="shared" si="23"/>
        <v>1</v>
      </c>
      <c r="CE32" s="172">
        <f t="shared" si="23"/>
        <v>1</v>
      </c>
      <c r="CF32" s="172">
        <f t="shared" si="23"/>
        <v>1</v>
      </c>
      <c r="CG32" s="172">
        <f t="shared" si="23"/>
        <v>1</v>
      </c>
      <c r="CH32" s="172">
        <f t="shared" si="23"/>
        <v>1</v>
      </c>
      <c r="CI32" s="172">
        <f t="shared" si="23"/>
        <v>1</v>
      </c>
      <c r="CJ32" s="172">
        <f t="shared" si="23"/>
        <v>1</v>
      </c>
      <c r="CK32" s="172">
        <f t="shared" si="23"/>
        <v>1</v>
      </c>
      <c r="CL32" s="172">
        <f t="shared" si="23"/>
        <v>1</v>
      </c>
      <c r="CM32" s="172">
        <f t="shared" si="23"/>
        <v>1</v>
      </c>
      <c r="CN32" s="172">
        <f t="shared" si="23"/>
        <v>1</v>
      </c>
      <c r="CO32" s="172">
        <f t="shared" si="23"/>
        <v>1</v>
      </c>
      <c r="CP32" s="172">
        <f t="shared" si="23"/>
        <v>1</v>
      </c>
      <c r="CQ32" s="172">
        <f t="shared" si="23"/>
        <v>1</v>
      </c>
      <c r="CR32" s="172">
        <f t="shared" ref="CR32:CU47" si="30">IF(BG31="",CR31,CR31+1)</f>
        <v>1</v>
      </c>
      <c r="CS32" s="172">
        <f t="shared" si="30"/>
        <v>1</v>
      </c>
      <c r="CT32" s="172">
        <f t="shared" si="30"/>
        <v>1</v>
      </c>
      <c r="CU32" s="172">
        <f t="shared" si="30"/>
        <v>1</v>
      </c>
      <c r="DB32" s="196" t="str">
        <f>IF(DB19="","","----")</f>
        <v/>
      </c>
      <c r="DD32" s="172">
        <f t="shared" si="17"/>
        <v>1</v>
      </c>
      <c r="DE32" s="172">
        <v>30</v>
      </c>
      <c r="DL32" s="172">
        <f t="shared" si="12"/>
        <v>0</v>
      </c>
      <c r="DM32" s="172">
        <f t="shared" si="13"/>
        <v>1</v>
      </c>
      <c r="DN32" s="172">
        <f t="shared" si="14"/>
        <v>1</v>
      </c>
      <c r="DO32" s="172">
        <f t="shared" si="28"/>
        <v>1</v>
      </c>
      <c r="DP32" s="172">
        <f t="shared" si="28"/>
        <v>1</v>
      </c>
      <c r="DQ32" s="172">
        <f t="shared" si="28"/>
        <v>1</v>
      </c>
      <c r="DR32" s="172">
        <f t="shared" si="28"/>
        <v>1</v>
      </c>
      <c r="DS32" s="172">
        <f t="shared" si="28"/>
        <v>1</v>
      </c>
      <c r="DT32" s="172">
        <f t="shared" si="28"/>
        <v>1</v>
      </c>
      <c r="DU32" s="172">
        <f t="shared" si="28"/>
        <v>1</v>
      </c>
      <c r="DV32" s="172">
        <f t="shared" si="29"/>
        <v>1</v>
      </c>
      <c r="DW32" s="172">
        <f t="shared" si="29"/>
        <v>1</v>
      </c>
      <c r="DX32" s="172">
        <f t="shared" si="29"/>
        <v>1</v>
      </c>
      <c r="DY32" s="172">
        <f t="shared" si="29"/>
        <v>1</v>
      </c>
      <c r="DZ32" s="172">
        <f t="shared" si="29"/>
        <v>1</v>
      </c>
      <c r="EA32" s="172">
        <f t="shared" si="29"/>
        <v>1</v>
      </c>
      <c r="EB32" s="172">
        <f t="shared" si="29"/>
        <v>1</v>
      </c>
      <c r="EC32" s="172">
        <f t="shared" si="29"/>
        <v>1</v>
      </c>
      <c r="ED32" s="172">
        <f t="shared" si="29"/>
        <v>1</v>
      </c>
      <c r="EE32" s="172">
        <f t="shared" si="29"/>
        <v>1</v>
      </c>
      <c r="EF32" s="172">
        <f t="shared" si="29"/>
        <v>1</v>
      </c>
      <c r="EG32" s="172">
        <f t="shared" si="6"/>
        <v>0</v>
      </c>
    </row>
    <row r="33" spans="20:137" x14ac:dyDescent="0.25">
      <c r="T33" s="5"/>
      <c r="U33" s="13"/>
      <c r="V33" s="5"/>
      <c r="W33" s="5" t="str">
        <f t="shared" si="2"/>
        <v/>
      </c>
      <c r="X33" s="5"/>
      <c r="Y33" s="5"/>
      <c r="Z33" s="5"/>
      <c r="CB33" s="172">
        <f t="shared" ref="CB33:CQ48" si="31">IF(AQ32="",CB32,CB32+1)</f>
        <v>1</v>
      </c>
      <c r="CC33" s="172">
        <f t="shared" si="31"/>
        <v>1</v>
      </c>
      <c r="CD33" s="172">
        <f t="shared" si="31"/>
        <v>1</v>
      </c>
      <c r="CE33" s="172">
        <f t="shared" si="31"/>
        <v>1</v>
      </c>
      <c r="CF33" s="172">
        <f t="shared" si="31"/>
        <v>1</v>
      </c>
      <c r="CG33" s="172">
        <f t="shared" si="31"/>
        <v>1</v>
      </c>
      <c r="CH33" s="172">
        <f t="shared" si="31"/>
        <v>1</v>
      </c>
      <c r="CI33" s="172">
        <f t="shared" si="31"/>
        <v>1</v>
      </c>
      <c r="CJ33" s="172">
        <f t="shared" si="31"/>
        <v>1</v>
      </c>
      <c r="CK33" s="172">
        <f t="shared" si="31"/>
        <v>1</v>
      </c>
      <c r="CL33" s="172">
        <f t="shared" si="31"/>
        <v>1</v>
      </c>
      <c r="CM33" s="172">
        <f t="shared" si="31"/>
        <v>1</v>
      </c>
      <c r="CN33" s="172">
        <f t="shared" si="31"/>
        <v>1</v>
      </c>
      <c r="CO33" s="172">
        <f t="shared" si="31"/>
        <v>1</v>
      </c>
      <c r="CP33" s="172">
        <f t="shared" si="31"/>
        <v>1</v>
      </c>
      <c r="CQ33" s="172">
        <f t="shared" si="31"/>
        <v>1</v>
      </c>
      <c r="CR33" s="172">
        <f t="shared" si="30"/>
        <v>1</v>
      </c>
      <c r="CS33" s="172">
        <f t="shared" si="30"/>
        <v>1</v>
      </c>
      <c r="CT33" s="172">
        <f t="shared" si="30"/>
        <v>1</v>
      </c>
      <c r="CU33" s="172">
        <f t="shared" si="30"/>
        <v>1</v>
      </c>
      <c r="DA33" s="172"/>
      <c r="DB33" s="32" t="str">
        <f>IF(DB34="","",CONCATENATE("Warband ",CZ34," ",DG33))</f>
        <v/>
      </c>
      <c r="DD33" s="172">
        <f t="shared" si="17"/>
        <v>1</v>
      </c>
      <c r="DE33" s="172">
        <v>31</v>
      </c>
      <c r="DG33" s="49" t="str">
        <f>CONCATENATE("   ",DH33,"/",DI33,IF(DH33&gt;DI33," !",""))</f>
        <v xml:space="preserve">   0/12</v>
      </c>
      <c r="DH33" s="172">
        <f t="shared" ref="DH33" si="32">INDEX($CB$1:$CU$1,CZ34)+DJ33</f>
        <v>0</v>
      </c>
      <c r="DI33" s="172">
        <f t="shared" ref="DI33" si="33">IF(OR(DB34=$CW$11,DB34=$CW$12,DB34=$CW$15,DB34=$CW$16,DB34=$CW$17,DB34=$CW$18),0,12)</f>
        <v>12</v>
      </c>
      <c r="DJ33" s="172">
        <f t="shared" ref="DJ33" si="34">IF(DB34=$CW$13,1,0)</f>
        <v>0</v>
      </c>
      <c r="DL33" s="172">
        <f t="shared" si="12"/>
        <v>0</v>
      </c>
      <c r="DM33" s="172">
        <f t="shared" si="13"/>
        <v>1</v>
      </c>
      <c r="DN33" s="172">
        <f t="shared" si="14"/>
        <v>1</v>
      </c>
      <c r="DO33" s="172">
        <f t="shared" si="28"/>
        <v>1</v>
      </c>
      <c r="DP33" s="172">
        <f t="shared" si="28"/>
        <v>1</v>
      </c>
      <c r="DQ33" s="172">
        <f t="shared" si="28"/>
        <v>1</v>
      </c>
      <c r="DR33" s="172">
        <f t="shared" si="28"/>
        <v>1</v>
      </c>
      <c r="DS33" s="172">
        <f t="shared" si="28"/>
        <v>1</v>
      </c>
      <c r="DT33" s="172">
        <f t="shared" si="28"/>
        <v>1</v>
      </c>
      <c r="DU33" s="172">
        <f t="shared" si="28"/>
        <v>1</v>
      </c>
      <c r="DV33" s="172">
        <f t="shared" si="29"/>
        <v>1</v>
      </c>
      <c r="DW33" s="172">
        <f t="shared" si="29"/>
        <v>1</v>
      </c>
      <c r="DX33" s="172">
        <f t="shared" si="29"/>
        <v>1</v>
      </c>
      <c r="DY33" s="172">
        <f t="shared" si="29"/>
        <v>1</v>
      </c>
      <c r="DZ33" s="172">
        <f t="shared" si="29"/>
        <v>1</v>
      </c>
      <c r="EA33" s="172">
        <f t="shared" si="29"/>
        <v>1</v>
      </c>
      <c r="EB33" s="172">
        <f t="shared" si="29"/>
        <v>1</v>
      </c>
      <c r="EC33" s="172">
        <f t="shared" si="29"/>
        <v>1</v>
      </c>
      <c r="ED33" s="172">
        <f t="shared" si="29"/>
        <v>1</v>
      </c>
      <c r="EE33" s="172">
        <f t="shared" si="29"/>
        <v>1</v>
      </c>
      <c r="EF33" s="172">
        <f t="shared" si="29"/>
        <v>1</v>
      </c>
      <c r="EG33" s="172">
        <f t="shared" si="6"/>
        <v>0</v>
      </c>
    </row>
    <row r="34" spans="20:137" x14ac:dyDescent="0.25">
      <c r="T34" s="5"/>
      <c r="U34" s="13"/>
      <c r="V34" s="5"/>
      <c r="W34" s="5" t="str">
        <f t="shared" si="2"/>
        <v/>
      </c>
      <c r="X34" s="5"/>
      <c r="Y34" s="5"/>
      <c r="Z34" s="5"/>
      <c r="CB34" s="172">
        <f t="shared" si="31"/>
        <v>1</v>
      </c>
      <c r="CC34" s="172">
        <f t="shared" si="31"/>
        <v>1</v>
      </c>
      <c r="CD34" s="172">
        <f t="shared" si="31"/>
        <v>1</v>
      </c>
      <c r="CE34" s="172">
        <f t="shared" si="31"/>
        <v>1</v>
      </c>
      <c r="CF34" s="172">
        <f t="shared" si="31"/>
        <v>1</v>
      </c>
      <c r="CG34" s="172">
        <f t="shared" si="31"/>
        <v>1</v>
      </c>
      <c r="CH34" s="172">
        <f t="shared" si="31"/>
        <v>1</v>
      </c>
      <c r="CI34" s="172">
        <f t="shared" si="31"/>
        <v>1</v>
      </c>
      <c r="CJ34" s="172">
        <f t="shared" si="31"/>
        <v>1</v>
      </c>
      <c r="CK34" s="172">
        <f t="shared" si="31"/>
        <v>1</v>
      </c>
      <c r="CL34" s="172">
        <f t="shared" si="31"/>
        <v>1</v>
      </c>
      <c r="CM34" s="172">
        <f t="shared" si="31"/>
        <v>1</v>
      </c>
      <c r="CN34" s="172">
        <f t="shared" si="31"/>
        <v>1</v>
      </c>
      <c r="CO34" s="172">
        <f t="shared" si="31"/>
        <v>1</v>
      </c>
      <c r="CP34" s="172">
        <f t="shared" si="31"/>
        <v>1</v>
      </c>
      <c r="CQ34" s="172">
        <f t="shared" si="31"/>
        <v>1</v>
      </c>
      <c r="CR34" s="172">
        <f t="shared" si="30"/>
        <v>1</v>
      </c>
      <c r="CS34" s="172">
        <f t="shared" si="30"/>
        <v>1</v>
      </c>
      <c r="CT34" s="172">
        <f t="shared" si="30"/>
        <v>1</v>
      </c>
      <c r="CU34" s="172">
        <f t="shared" si="30"/>
        <v>1</v>
      </c>
      <c r="CZ34" s="172">
        <v>3</v>
      </c>
      <c r="DA34" s="172" t="s">
        <v>278</v>
      </c>
      <c r="DB34" s="32" t="str">
        <f>T(LOOKUP(CZ34,$DM$1:$EF$1,$DM$2:$EF$2))</f>
        <v/>
      </c>
      <c r="DD34" s="172">
        <f t="shared" si="17"/>
        <v>1</v>
      </c>
      <c r="DE34" s="172">
        <v>32</v>
      </c>
      <c r="DL34" s="172">
        <f t="shared" si="12"/>
        <v>0</v>
      </c>
      <c r="DM34" s="172">
        <f t="shared" si="13"/>
        <v>1</v>
      </c>
      <c r="DN34" s="172">
        <f t="shared" si="14"/>
        <v>1</v>
      </c>
      <c r="DO34" s="172">
        <f t="shared" si="28"/>
        <v>1</v>
      </c>
      <c r="DP34" s="172">
        <f t="shared" si="28"/>
        <v>1</v>
      </c>
      <c r="DQ34" s="172">
        <f t="shared" si="28"/>
        <v>1</v>
      </c>
      <c r="DR34" s="172">
        <f t="shared" si="28"/>
        <v>1</v>
      </c>
      <c r="DS34" s="172">
        <f t="shared" si="28"/>
        <v>1</v>
      </c>
      <c r="DT34" s="172">
        <f t="shared" si="28"/>
        <v>1</v>
      </c>
      <c r="DU34" s="172">
        <f t="shared" si="28"/>
        <v>1</v>
      </c>
      <c r="DV34" s="172">
        <f t="shared" si="29"/>
        <v>1</v>
      </c>
      <c r="DW34" s="172">
        <f t="shared" si="29"/>
        <v>1</v>
      </c>
      <c r="DX34" s="172">
        <f t="shared" si="29"/>
        <v>1</v>
      </c>
      <c r="DY34" s="172">
        <f t="shared" si="29"/>
        <v>1</v>
      </c>
      <c r="DZ34" s="172">
        <f t="shared" si="29"/>
        <v>1</v>
      </c>
      <c r="EA34" s="172">
        <f t="shared" si="29"/>
        <v>1</v>
      </c>
      <c r="EB34" s="172">
        <f t="shared" si="29"/>
        <v>1</v>
      </c>
      <c r="EC34" s="172">
        <f t="shared" si="29"/>
        <v>1</v>
      </c>
      <c r="ED34" s="172">
        <f t="shared" si="29"/>
        <v>1</v>
      </c>
      <c r="EE34" s="172">
        <f t="shared" si="29"/>
        <v>1</v>
      </c>
      <c r="EF34" s="172">
        <f t="shared" si="29"/>
        <v>1</v>
      </c>
      <c r="EG34" s="172">
        <f t="shared" si="6"/>
        <v>0</v>
      </c>
    </row>
    <row r="35" spans="20:137" x14ac:dyDescent="0.25">
      <c r="T35" s="5"/>
      <c r="U35" s="13"/>
      <c r="V35" s="5"/>
      <c r="W35" s="5" t="str">
        <f t="shared" si="2"/>
        <v/>
      </c>
      <c r="X35" s="5"/>
      <c r="Y35" s="5"/>
      <c r="Z35" s="5"/>
      <c r="CB35" s="172">
        <f t="shared" si="31"/>
        <v>1</v>
      </c>
      <c r="CC35" s="172">
        <f t="shared" si="31"/>
        <v>1</v>
      </c>
      <c r="CD35" s="172">
        <f t="shared" si="31"/>
        <v>1</v>
      </c>
      <c r="CE35" s="172">
        <f t="shared" si="31"/>
        <v>1</v>
      </c>
      <c r="CF35" s="172">
        <f t="shared" si="31"/>
        <v>1</v>
      </c>
      <c r="CG35" s="172">
        <f t="shared" si="31"/>
        <v>1</v>
      </c>
      <c r="CH35" s="172">
        <f t="shared" si="31"/>
        <v>1</v>
      </c>
      <c r="CI35" s="172">
        <f t="shared" si="31"/>
        <v>1</v>
      </c>
      <c r="CJ35" s="172">
        <f t="shared" si="31"/>
        <v>1</v>
      </c>
      <c r="CK35" s="172">
        <f t="shared" si="31"/>
        <v>1</v>
      </c>
      <c r="CL35" s="172">
        <f t="shared" si="31"/>
        <v>1</v>
      </c>
      <c r="CM35" s="172">
        <f t="shared" si="31"/>
        <v>1</v>
      </c>
      <c r="CN35" s="172">
        <f t="shared" si="31"/>
        <v>1</v>
      </c>
      <c r="CO35" s="172">
        <f t="shared" si="31"/>
        <v>1</v>
      </c>
      <c r="CP35" s="172">
        <f t="shared" si="31"/>
        <v>1</v>
      </c>
      <c r="CQ35" s="172">
        <f t="shared" si="31"/>
        <v>1</v>
      </c>
      <c r="CR35" s="172">
        <f t="shared" si="30"/>
        <v>1</v>
      </c>
      <c r="CS35" s="172">
        <f t="shared" si="30"/>
        <v>1</v>
      </c>
      <c r="CT35" s="172">
        <f t="shared" si="30"/>
        <v>1</v>
      </c>
      <c r="CU35" s="172">
        <f t="shared" si="30"/>
        <v>1</v>
      </c>
      <c r="DA35" s="172">
        <v>1</v>
      </c>
      <c r="DB35" s="32" t="str">
        <f t="shared" ref="DB35:DB46" si="35">T(CONCATENATE(LOOKUP(DA35,CD$3:CD$80,AS$3:AS$80)," ",LOOKUP(DA35,CD$3:CD$80,$CA$3:$CA$80)))</f>
        <v xml:space="preserve"> </v>
      </c>
      <c r="DD35" s="172">
        <f t="shared" si="17"/>
        <v>1</v>
      </c>
      <c r="DE35" s="172">
        <v>33</v>
      </c>
      <c r="DL35" s="172">
        <f t="shared" si="12"/>
        <v>0</v>
      </c>
      <c r="DM35" s="172">
        <f t="shared" si="13"/>
        <v>1</v>
      </c>
      <c r="DN35" s="172">
        <f t="shared" si="14"/>
        <v>1</v>
      </c>
      <c r="DO35" s="172">
        <f t="shared" si="28"/>
        <v>1</v>
      </c>
      <c r="DP35" s="172">
        <f t="shared" si="28"/>
        <v>1</v>
      </c>
      <c r="DQ35" s="172">
        <f t="shared" si="28"/>
        <v>1</v>
      </c>
      <c r="DR35" s="172">
        <f t="shared" si="28"/>
        <v>1</v>
      </c>
      <c r="DS35" s="172">
        <f t="shared" si="28"/>
        <v>1</v>
      </c>
      <c r="DT35" s="172">
        <f t="shared" si="28"/>
        <v>1</v>
      </c>
      <c r="DU35" s="172">
        <f t="shared" si="28"/>
        <v>1</v>
      </c>
      <c r="DV35" s="172">
        <f t="shared" si="29"/>
        <v>1</v>
      </c>
      <c r="DW35" s="172">
        <f t="shared" si="29"/>
        <v>1</v>
      </c>
      <c r="DX35" s="172">
        <f t="shared" si="29"/>
        <v>1</v>
      </c>
      <c r="DY35" s="172">
        <f t="shared" si="29"/>
        <v>1</v>
      </c>
      <c r="DZ35" s="172">
        <f t="shared" si="29"/>
        <v>1</v>
      </c>
      <c r="EA35" s="172">
        <f t="shared" si="29"/>
        <v>1</v>
      </c>
      <c r="EB35" s="172">
        <f t="shared" si="29"/>
        <v>1</v>
      </c>
      <c r="EC35" s="172">
        <f t="shared" si="29"/>
        <v>1</v>
      </c>
      <c r="ED35" s="172">
        <f t="shared" si="29"/>
        <v>1</v>
      </c>
      <c r="EE35" s="172">
        <f t="shared" si="29"/>
        <v>1</v>
      </c>
      <c r="EF35" s="172">
        <f t="shared" si="29"/>
        <v>1</v>
      </c>
      <c r="EG35" s="172">
        <f t="shared" si="6"/>
        <v>0</v>
      </c>
    </row>
    <row r="36" spans="20:137" x14ac:dyDescent="0.25">
      <c r="T36" s="5"/>
      <c r="U36" s="13"/>
      <c r="V36" s="5"/>
      <c r="W36" s="5" t="str">
        <f t="shared" si="2"/>
        <v/>
      </c>
      <c r="X36" s="5"/>
      <c r="Y36" s="5"/>
      <c r="Z36" s="5"/>
      <c r="CB36" s="172">
        <f t="shared" si="31"/>
        <v>1</v>
      </c>
      <c r="CC36" s="172">
        <f t="shared" si="31"/>
        <v>1</v>
      </c>
      <c r="CD36" s="172">
        <f t="shared" si="31"/>
        <v>1</v>
      </c>
      <c r="CE36" s="172">
        <f t="shared" si="31"/>
        <v>1</v>
      </c>
      <c r="CF36" s="172">
        <f t="shared" si="31"/>
        <v>1</v>
      </c>
      <c r="CG36" s="172">
        <f t="shared" si="31"/>
        <v>1</v>
      </c>
      <c r="CH36" s="172">
        <f t="shared" si="31"/>
        <v>1</v>
      </c>
      <c r="CI36" s="172">
        <f t="shared" si="31"/>
        <v>1</v>
      </c>
      <c r="CJ36" s="172">
        <f t="shared" si="31"/>
        <v>1</v>
      </c>
      <c r="CK36" s="172">
        <f t="shared" si="31"/>
        <v>1</v>
      </c>
      <c r="CL36" s="172">
        <f t="shared" si="31"/>
        <v>1</v>
      </c>
      <c r="CM36" s="172">
        <f t="shared" si="31"/>
        <v>1</v>
      </c>
      <c r="CN36" s="172">
        <f t="shared" si="31"/>
        <v>1</v>
      </c>
      <c r="CO36" s="172">
        <f t="shared" si="31"/>
        <v>1</v>
      </c>
      <c r="CP36" s="172">
        <f t="shared" si="31"/>
        <v>1</v>
      </c>
      <c r="CQ36" s="172">
        <f t="shared" si="31"/>
        <v>1</v>
      </c>
      <c r="CR36" s="172">
        <f t="shared" si="30"/>
        <v>1</v>
      </c>
      <c r="CS36" s="172">
        <f t="shared" si="30"/>
        <v>1</v>
      </c>
      <c r="CT36" s="172">
        <f t="shared" si="30"/>
        <v>1</v>
      </c>
      <c r="CU36" s="172">
        <f t="shared" si="30"/>
        <v>1</v>
      </c>
      <c r="DA36" s="172">
        <v>2</v>
      </c>
      <c r="DB36" s="32" t="str">
        <f t="shared" si="35"/>
        <v xml:space="preserve"> </v>
      </c>
      <c r="DD36" s="172">
        <f t="shared" si="17"/>
        <v>1</v>
      </c>
      <c r="DE36" s="172">
        <v>34</v>
      </c>
      <c r="DL36" s="172">
        <f t="shared" si="12"/>
        <v>0</v>
      </c>
      <c r="DM36" s="172">
        <f t="shared" si="13"/>
        <v>1</v>
      </c>
      <c r="DN36" s="172">
        <f t="shared" si="14"/>
        <v>1</v>
      </c>
      <c r="DO36" s="172">
        <f t="shared" ref="DO36:DU51" si="36">IF(OR($CX35=0,ISERROR(SEARCH(DO$1,SUBSTITUTE($CX35,DY$1,"")))),DO35,DO35+1)</f>
        <v>1</v>
      </c>
      <c r="DP36" s="172">
        <f t="shared" si="36"/>
        <v>1</v>
      </c>
      <c r="DQ36" s="172">
        <f t="shared" si="36"/>
        <v>1</v>
      </c>
      <c r="DR36" s="172">
        <f t="shared" si="36"/>
        <v>1</v>
      </c>
      <c r="DS36" s="172">
        <f t="shared" si="36"/>
        <v>1</v>
      </c>
      <c r="DT36" s="172">
        <f t="shared" si="36"/>
        <v>1</v>
      </c>
      <c r="DU36" s="172">
        <f t="shared" si="36"/>
        <v>1</v>
      </c>
      <c r="DV36" s="172">
        <f t="shared" si="29"/>
        <v>1</v>
      </c>
      <c r="DW36" s="172">
        <f t="shared" si="29"/>
        <v>1</v>
      </c>
      <c r="DX36" s="172">
        <f t="shared" si="29"/>
        <v>1</v>
      </c>
      <c r="DY36" s="172">
        <f t="shared" si="29"/>
        <v>1</v>
      </c>
      <c r="DZ36" s="172">
        <f t="shared" si="29"/>
        <v>1</v>
      </c>
      <c r="EA36" s="172">
        <f t="shared" si="29"/>
        <v>1</v>
      </c>
      <c r="EB36" s="172">
        <f t="shared" si="29"/>
        <v>1</v>
      </c>
      <c r="EC36" s="172">
        <f t="shared" si="29"/>
        <v>1</v>
      </c>
      <c r="ED36" s="172">
        <f t="shared" si="29"/>
        <v>1</v>
      </c>
      <c r="EE36" s="172">
        <f t="shared" si="29"/>
        <v>1</v>
      </c>
      <c r="EF36" s="172">
        <f t="shared" si="29"/>
        <v>1</v>
      </c>
      <c r="EG36" s="172">
        <f t="shared" si="6"/>
        <v>0</v>
      </c>
    </row>
    <row r="37" spans="20:137" x14ac:dyDescent="0.25">
      <c r="T37" s="5"/>
      <c r="U37" s="13"/>
      <c r="V37" s="5"/>
      <c r="W37" s="5" t="str">
        <f t="shared" si="2"/>
        <v/>
      </c>
      <c r="X37" s="5"/>
      <c r="Y37" s="5"/>
      <c r="Z37" s="5"/>
      <c r="CB37" s="172">
        <f t="shared" si="31"/>
        <v>1</v>
      </c>
      <c r="CC37" s="172">
        <f t="shared" si="31"/>
        <v>1</v>
      </c>
      <c r="CD37" s="172">
        <f t="shared" si="31"/>
        <v>1</v>
      </c>
      <c r="CE37" s="172">
        <f t="shared" si="31"/>
        <v>1</v>
      </c>
      <c r="CF37" s="172">
        <f t="shared" si="31"/>
        <v>1</v>
      </c>
      <c r="CG37" s="172">
        <f t="shared" si="31"/>
        <v>1</v>
      </c>
      <c r="CH37" s="172">
        <f t="shared" si="31"/>
        <v>1</v>
      </c>
      <c r="CI37" s="172">
        <f t="shared" si="31"/>
        <v>1</v>
      </c>
      <c r="CJ37" s="172">
        <f t="shared" si="31"/>
        <v>1</v>
      </c>
      <c r="CK37" s="172">
        <f t="shared" si="31"/>
        <v>1</v>
      </c>
      <c r="CL37" s="172">
        <f t="shared" si="31"/>
        <v>1</v>
      </c>
      <c r="CM37" s="172">
        <f t="shared" si="31"/>
        <v>1</v>
      </c>
      <c r="CN37" s="172">
        <f t="shared" si="31"/>
        <v>1</v>
      </c>
      <c r="CO37" s="172">
        <f t="shared" si="31"/>
        <v>1</v>
      </c>
      <c r="CP37" s="172">
        <f t="shared" si="31"/>
        <v>1</v>
      </c>
      <c r="CQ37" s="172">
        <f t="shared" si="31"/>
        <v>1</v>
      </c>
      <c r="CR37" s="172">
        <f t="shared" si="30"/>
        <v>1</v>
      </c>
      <c r="CS37" s="172">
        <f t="shared" si="30"/>
        <v>1</v>
      </c>
      <c r="CT37" s="172">
        <f t="shared" si="30"/>
        <v>1</v>
      </c>
      <c r="CU37" s="172">
        <f t="shared" si="30"/>
        <v>1</v>
      </c>
      <c r="DA37" s="172">
        <v>3</v>
      </c>
      <c r="DB37" s="32" t="str">
        <f t="shared" si="35"/>
        <v xml:space="preserve"> </v>
      </c>
      <c r="DD37" s="172">
        <f t="shared" si="17"/>
        <v>1</v>
      </c>
      <c r="DE37" s="172">
        <v>35</v>
      </c>
      <c r="DL37" s="172">
        <f t="shared" si="12"/>
        <v>0</v>
      </c>
      <c r="DM37" s="172">
        <f t="shared" si="13"/>
        <v>1</v>
      </c>
      <c r="DN37" s="172">
        <f t="shared" si="14"/>
        <v>1</v>
      </c>
      <c r="DO37" s="172">
        <f t="shared" si="36"/>
        <v>1</v>
      </c>
      <c r="DP37" s="172">
        <f t="shared" si="36"/>
        <v>1</v>
      </c>
      <c r="DQ37" s="172">
        <f t="shared" si="36"/>
        <v>1</v>
      </c>
      <c r="DR37" s="172">
        <f t="shared" si="36"/>
        <v>1</v>
      </c>
      <c r="DS37" s="172">
        <f t="shared" si="36"/>
        <v>1</v>
      </c>
      <c r="DT37" s="172">
        <f t="shared" si="36"/>
        <v>1</v>
      </c>
      <c r="DU37" s="172">
        <f t="shared" si="36"/>
        <v>1</v>
      </c>
      <c r="DV37" s="172">
        <f t="shared" ref="DV37:EF52" si="37">IF(OR($CX36=0,ISERROR(SEARCH(DV$1,$CX36))),DV36,DV36+1)</f>
        <v>1</v>
      </c>
      <c r="DW37" s="172">
        <f t="shared" si="37"/>
        <v>1</v>
      </c>
      <c r="DX37" s="172">
        <f t="shared" si="37"/>
        <v>1</v>
      </c>
      <c r="DY37" s="172">
        <f t="shared" si="37"/>
        <v>1</v>
      </c>
      <c r="DZ37" s="172">
        <f t="shared" si="37"/>
        <v>1</v>
      </c>
      <c r="EA37" s="172">
        <f t="shared" si="37"/>
        <v>1</v>
      </c>
      <c r="EB37" s="172">
        <f t="shared" si="37"/>
        <v>1</v>
      </c>
      <c r="EC37" s="172">
        <f t="shared" si="37"/>
        <v>1</v>
      </c>
      <c r="ED37" s="172">
        <f t="shared" si="37"/>
        <v>1</v>
      </c>
      <c r="EE37" s="172">
        <f t="shared" si="37"/>
        <v>1</v>
      </c>
      <c r="EF37" s="172">
        <f t="shared" si="37"/>
        <v>1</v>
      </c>
      <c r="EG37" s="172">
        <f t="shared" si="6"/>
        <v>0</v>
      </c>
    </row>
    <row r="38" spans="20:137" x14ac:dyDescent="0.25">
      <c r="T38" s="5"/>
      <c r="U38" s="13"/>
      <c r="V38" s="5"/>
      <c r="W38" s="5" t="str">
        <f t="shared" si="2"/>
        <v/>
      </c>
      <c r="X38" s="5"/>
      <c r="Y38" s="5"/>
      <c r="Z38" s="5"/>
      <c r="CB38" s="172">
        <f t="shared" si="31"/>
        <v>1</v>
      </c>
      <c r="CC38" s="172">
        <f t="shared" si="31"/>
        <v>1</v>
      </c>
      <c r="CD38" s="172">
        <f t="shared" si="31"/>
        <v>1</v>
      </c>
      <c r="CE38" s="172">
        <f t="shared" si="31"/>
        <v>1</v>
      </c>
      <c r="CF38" s="172">
        <f t="shared" si="31"/>
        <v>1</v>
      </c>
      <c r="CG38" s="172">
        <f t="shared" si="31"/>
        <v>1</v>
      </c>
      <c r="CH38" s="172">
        <f t="shared" si="31"/>
        <v>1</v>
      </c>
      <c r="CI38" s="172">
        <f t="shared" si="31"/>
        <v>1</v>
      </c>
      <c r="CJ38" s="172">
        <f t="shared" si="31"/>
        <v>1</v>
      </c>
      <c r="CK38" s="172">
        <f t="shared" si="31"/>
        <v>1</v>
      </c>
      <c r="CL38" s="172">
        <f t="shared" si="31"/>
        <v>1</v>
      </c>
      <c r="CM38" s="172">
        <f t="shared" si="31"/>
        <v>1</v>
      </c>
      <c r="CN38" s="172">
        <f t="shared" si="31"/>
        <v>1</v>
      </c>
      <c r="CO38" s="172">
        <f t="shared" si="31"/>
        <v>1</v>
      </c>
      <c r="CP38" s="172">
        <f t="shared" si="31"/>
        <v>1</v>
      </c>
      <c r="CQ38" s="172">
        <f t="shared" si="31"/>
        <v>1</v>
      </c>
      <c r="CR38" s="172">
        <f t="shared" si="30"/>
        <v>1</v>
      </c>
      <c r="CS38" s="172">
        <f t="shared" si="30"/>
        <v>1</v>
      </c>
      <c r="CT38" s="172">
        <f t="shared" si="30"/>
        <v>1</v>
      </c>
      <c r="CU38" s="172">
        <f t="shared" si="30"/>
        <v>1</v>
      </c>
      <c r="DA38" s="172">
        <v>4</v>
      </c>
      <c r="DB38" s="32" t="str">
        <f t="shared" si="35"/>
        <v xml:space="preserve"> </v>
      </c>
      <c r="DD38" s="172">
        <f t="shared" si="17"/>
        <v>1</v>
      </c>
      <c r="DE38" s="172">
        <v>36</v>
      </c>
      <c r="DL38" s="172">
        <f t="shared" si="12"/>
        <v>0</v>
      </c>
      <c r="DM38" s="172">
        <f t="shared" si="13"/>
        <v>1</v>
      </c>
      <c r="DN38" s="172">
        <f t="shared" si="14"/>
        <v>1</v>
      </c>
      <c r="DO38" s="172">
        <f t="shared" si="36"/>
        <v>1</v>
      </c>
      <c r="DP38" s="172">
        <f t="shared" si="36"/>
        <v>1</v>
      </c>
      <c r="DQ38" s="172">
        <f t="shared" si="36"/>
        <v>1</v>
      </c>
      <c r="DR38" s="172">
        <f t="shared" si="36"/>
        <v>1</v>
      </c>
      <c r="DS38" s="172">
        <f t="shared" si="36"/>
        <v>1</v>
      </c>
      <c r="DT38" s="172">
        <f t="shared" si="36"/>
        <v>1</v>
      </c>
      <c r="DU38" s="172">
        <f t="shared" si="36"/>
        <v>1</v>
      </c>
      <c r="DV38" s="172">
        <f t="shared" si="37"/>
        <v>1</v>
      </c>
      <c r="DW38" s="172">
        <f t="shared" si="37"/>
        <v>1</v>
      </c>
      <c r="DX38" s="172">
        <f t="shared" si="37"/>
        <v>1</v>
      </c>
      <c r="DY38" s="172">
        <f t="shared" si="37"/>
        <v>1</v>
      </c>
      <c r="DZ38" s="172">
        <f t="shared" si="37"/>
        <v>1</v>
      </c>
      <c r="EA38" s="172">
        <f t="shared" si="37"/>
        <v>1</v>
      </c>
      <c r="EB38" s="172">
        <f t="shared" si="37"/>
        <v>1</v>
      </c>
      <c r="EC38" s="172">
        <f t="shared" si="37"/>
        <v>1</v>
      </c>
      <c r="ED38" s="172">
        <f t="shared" si="37"/>
        <v>1</v>
      </c>
      <c r="EE38" s="172">
        <f t="shared" si="37"/>
        <v>1</v>
      </c>
      <c r="EF38" s="172">
        <f t="shared" si="37"/>
        <v>1</v>
      </c>
      <c r="EG38" s="172">
        <f t="shared" si="6"/>
        <v>0</v>
      </c>
    </row>
    <row r="39" spans="20:137" x14ac:dyDescent="0.25">
      <c r="T39" s="5"/>
      <c r="U39" s="13"/>
      <c r="V39" s="5"/>
      <c r="W39" s="5" t="str">
        <f t="shared" si="2"/>
        <v/>
      </c>
      <c r="X39" s="5"/>
      <c r="Y39" s="5"/>
      <c r="Z39" s="5"/>
      <c r="CB39" s="172">
        <f t="shared" si="31"/>
        <v>1</v>
      </c>
      <c r="CC39" s="172">
        <f t="shared" si="31"/>
        <v>1</v>
      </c>
      <c r="CD39" s="172">
        <f t="shared" si="31"/>
        <v>1</v>
      </c>
      <c r="CE39" s="172">
        <f t="shared" si="31"/>
        <v>1</v>
      </c>
      <c r="CF39" s="172">
        <f t="shared" si="31"/>
        <v>1</v>
      </c>
      <c r="CG39" s="172">
        <f t="shared" si="31"/>
        <v>1</v>
      </c>
      <c r="CH39" s="172">
        <f t="shared" si="31"/>
        <v>1</v>
      </c>
      <c r="CI39" s="172">
        <f t="shared" si="31"/>
        <v>1</v>
      </c>
      <c r="CJ39" s="172">
        <f t="shared" si="31"/>
        <v>1</v>
      </c>
      <c r="CK39" s="172">
        <f t="shared" si="31"/>
        <v>1</v>
      </c>
      <c r="CL39" s="172">
        <f t="shared" si="31"/>
        <v>1</v>
      </c>
      <c r="CM39" s="172">
        <f t="shared" si="31"/>
        <v>1</v>
      </c>
      <c r="CN39" s="172">
        <f t="shared" si="31"/>
        <v>1</v>
      </c>
      <c r="CO39" s="172">
        <f t="shared" si="31"/>
        <v>1</v>
      </c>
      <c r="CP39" s="172">
        <f t="shared" si="31"/>
        <v>1</v>
      </c>
      <c r="CQ39" s="172">
        <f t="shared" si="31"/>
        <v>1</v>
      </c>
      <c r="CR39" s="172">
        <f t="shared" si="30"/>
        <v>1</v>
      </c>
      <c r="CS39" s="172">
        <f t="shared" si="30"/>
        <v>1</v>
      </c>
      <c r="CT39" s="172">
        <f t="shared" si="30"/>
        <v>1</v>
      </c>
      <c r="CU39" s="172">
        <f t="shared" si="30"/>
        <v>1</v>
      </c>
      <c r="DA39" s="172">
        <v>5</v>
      </c>
      <c r="DB39" s="32" t="str">
        <f t="shared" si="35"/>
        <v xml:space="preserve"> </v>
      </c>
      <c r="DD39" s="172">
        <f t="shared" si="17"/>
        <v>1</v>
      </c>
      <c r="DE39" s="172">
        <v>37</v>
      </c>
      <c r="DL39" s="172">
        <f t="shared" si="12"/>
        <v>0</v>
      </c>
      <c r="DM39" s="172">
        <f t="shared" si="13"/>
        <v>1</v>
      </c>
      <c r="DN39" s="172">
        <f t="shared" si="14"/>
        <v>1</v>
      </c>
      <c r="DO39" s="172">
        <f t="shared" si="36"/>
        <v>1</v>
      </c>
      <c r="DP39" s="172">
        <f t="shared" si="36"/>
        <v>1</v>
      </c>
      <c r="DQ39" s="172">
        <f t="shared" si="36"/>
        <v>1</v>
      </c>
      <c r="DR39" s="172">
        <f t="shared" si="36"/>
        <v>1</v>
      </c>
      <c r="DS39" s="172">
        <f t="shared" si="36"/>
        <v>1</v>
      </c>
      <c r="DT39" s="172">
        <f t="shared" si="36"/>
        <v>1</v>
      </c>
      <c r="DU39" s="172">
        <f t="shared" si="36"/>
        <v>1</v>
      </c>
      <c r="DV39" s="172">
        <f t="shared" si="37"/>
        <v>1</v>
      </c>
      <c r="DW39" s="172">
        <f t="shared" si="37"/>
        <v>1</v>
      </c>
      <c r="DX39" s="172">
        <f t="shared" si="37"/>
        <v>1</v>
      </c>
      <c r="DY39" s="172">
        <f t="shared" si="37"/>
        <v>1</v>
      </c>
      <c r="DZ39" s="172">
        <f t="shared" si="37"/>
        <v>1</v>
      </c>
      <c r="EA39" s="172">
        <f t="shared" si="37"/>
        <v>1</v>
      </c>
      <c r="EB39" s="172">
        <f t="shared" si="37"/>
        <v>1</v>
      </c>
      <c r="EC39" s="172">
        <f t="shared" si="37"/>
        <v>1</v>
      </c>
      <c r="ED39" s="172">
        <f t="shared" si="37"/>
        <v>1</v>
      </c>
      <c r="EE39" s="172">
        <f t="shared" si="37"/>
        <v>1</v>
      </c>
      <c r="EF39" s="172">
        <f t="shared" si="37"/>
        <v>1</v>
      </c>
      <c r="EG39" s="172">
        <f t="shared" si="6"/>
        <v>0</v>
      </c>
    </row>
    <row r="40" spans="20:137" x14ac:dyDescent="0.25">
      <c r="T40" s="5"/>
      <c r="U40" s="13"/>
      <c r="V40" s="5"/>
      <c r="W40" s="5" t="str">
        <f t="shared" si="2"/>
        <v/>
      </c>
      <c r="X40" s="5"/>
      <c r="Y40" s="5"/>
      <c r="Z40" s="5"/>
      <c r="CB40" s="172">
        <f t="shared" si="31"/>
        <v>1</v>
      </c>
      <c r="CC40" s="172">
        <f t="shared" si="31"/>
        <v>1</v>
      </c>
      <c r="CD40" s="172">
        <f t="shared" si="31"/>
        <v>1</v>
      </c>
      <c r="CE40" s="172">
        <f t="shared" si="31"/>
        <v>1</v>
      </c>
      <c r="CF40" s="172">
        <f t="shared" si="31"/>
        <v>1</v>
      </c>
      <c r="CG40" s="172">
        <f t="shared" si="31"/>
        <v>1</v>
      </c>
      <c r="CH40" s="172">
        <f t="shared" si="31"/>
        <v>1</v>
      </c>
      <c r="CI40" s="172">
        <f t="shared" si="31"/>
        <v>1</v>
      </c>
      <c r="CJ40" s="172">
        <f t="shared" si="31"/>
        <v>1</v>
      </c>
      <c r="CK40" s="172">
        <f t="shared" si="31"/>
        <v>1</v>
      </c>
      <c r="CL40" s="172">
        <f t="shared" si="31"/>
        <v>1</v>
      </c>
      <c r="CM40" s="172">
        <f t="shared" si="31"/>
        <v>1</v>
      </c>
      <c r="CN40" s="172">
        <f t="shared" si="31"/>
        <v>1</v>
      </c>
      <c r="CO40" s="172">
        <f t="shared" si="31"/>
        <v>1</v>
      </c>
      <c r="CP40" s="172">
        <f t="shared" si="31"/>
        <v>1</v>
      </c>
      <c r="CQ40" s="172">
        <f t="shared" si="31"/>
        <v>1</v>
      </c>
      <c r="CR40" s="172">
        <f t="shared" si="30"/>
        <v>1</v>
      </c>
      <c r="CS40" s="172">
        <f t="shared" si="30"/>
        <v>1</v>
      </c>
      <c r="CT40" s="172">
        <f t="shared" si="30"/>
        <v>1</v>
      </c>
      <c r="CU40" s="172">
        <f t="shared" si="30"/>
        <v>1</v>
      </c>
      <c r="DA40" s="172">
        <v>6</v>
      </c>
      <c r="DB40" s="32" t="str">
        <f t="shared" si="35"/>
        <v xml:space="preserve"> </v>
      </c>
      <c r="DD40" s="172">
        <f t="shared" si="17"/>
        <v>1</v>
      </c>
      <c r="DE40" s="172">
        <v>38</v>
      </c>
      <c r="DL40" s="172">
        <f t="shared" si="12"/>
        <v>0</v>
      </c>
      <c r="DM40" s="172">
        <f t="shared" si="13"/>
        <v>1</v>
      </c>
      <c r="DN40" s="172">
        <f t="shared" si="14"/>
        <v>1</v>
      </c>
      <c r="DO40" s="172">
        <f t="shared" si="36"/>
        <v>1</v>
      </c>
      <c r="DP40" s="172">
        <f t="shared" si="36"/>
        <v>1</v>
      </c>
      <c r="DQ40" s="172">
        <f t="shared" si="36"/>
        <v>1</v>
      </c>
      <c r="DR40" s="172">
        <f t="shared" si="36"/>
        <v>1</v>
      </c>
      <c r="DS40" s="172">
        <f t="shared" si="36"/>
        <v>1</v>
      </c>
      <c r="DT40" s="172">
        <f t="shared" si="36"/>
        <v>1</v>
      </c>
      <c r="DU40" s="172">
        <f t="shared" si="36"/>
        <v>1</v>
      </c>
      <c r="DV40" s="172">
        <f t="shared" si="37"/>
        <v>1</v>
      </c>
      <c r="DW40" s="172">
        <f t="shared" si="37"/>
        <v>1</v>
      </c>
      <c r="DX40" s="172">
        <f t="shared" si="37"/>
        <v>1</v>
      </c>
      <c r="DY40" s="172">
        <f t="shared" si="37"/>
        <v>1</v>
      </c>
      <c r="DZ40" s="172">
        <f t="shared" si="37"/>
        <v>1</v>
      </c>
      <c r="EA40" s="172">
        <f t="shared" si="37"/>
        <v>1</v>
      </c>
      <c r="EB40" s="172">
        <f t="shared" si="37"/>
        <v>1</v>
      </c>
      <c r="EC40" s="172">
        <f t="shared" si="37"/>
        <v>1</v>
      </c>
      <c r="ED40" s="172">
        <f t="shared" si="37"/>
        <v>1</v>
      </c>
      <c r="EE40" s="172">
        <f t="shared" si="37"/>
        <v>1</v>
      </c>
      <c r="EF40" s="172">
        <f t="shared" si="37"/>
        <v>1</v>
      </c>
      <c r="EG40" s="172">
        <f t="shared" si="6"/>
        <v>0</v>
      </c>
    </row>
    <row r="41" spans="20:137" x14ac:dyDescent="0.25">
      <c r="T41" s="5"/>
      <c r="U41" s="13"/>
      <c r="V41" s="5"/>
      <c r="W41" s="5" t="str">
        <f t="shared" si="2"/>
        <v/>
      </c>
      <c r="X41" s="5"/>
      <c r="Y41" s="5"/>
      <c r="Z41" s="5"/>
      <c r="CB41" s="172">
        <f t="shared" si="31"/>
        <v>1</v>
      </c>
      <c r="CC41" s="172">
        <f t="shared" si="31"/>
        <v>1</v>
      </c>
      <c r="CD41" s="172">
        <f t="shared" si="31"/>
        <v>1</v>
      </c>
      <c r="CE41" s="172">
        <f t="shared" si="31"/>
        <v>1</v>
      </c>
      <c r="CF41" s="172">
        <f t="shared" si="31"/>
        <v>1</v>
      </c>
      <c r="CG41" s="172">
        <f t="shared" si="31"/>
        <v>1</v>
      </c>
      <c r="CH41" s="172">
        <f t="shared" si="31"/>
        <v>1</v>
      </c>
      <c r="CI41" s="172">
        <f t="shared" si="31"/>
        <v>1</v>
      </c>
      <c r="CJ41" s="172">
        <f t="shared" si="31"/>
        <v>1</v>
      </c>
      <c r="CK41" s="172">
        <f t="shared" si="31"/>
        <v>1</v>
      </c>
      <c r="CL41" s="172">
        <f t="shared" si="31"/>
        <v>1</v>
      </c>
      <c r="CM41" s="172">
        <f t="shared" si="31"/>
        <v>1</v>
      </c>
      <c r="CN41" s="172">
        <f t="shared" si="31"/>
        <v>1</v>
      </c>
      <c r="CO41" s="172">
        <f t="shared" si="31"/>
        <v>1</v>
      </c>
      <c r="CP41" s="172">
        <f t="shared" si="31"/>
        <v>1</v>
      </c>
      <c r="CQ41" s="172">
        <f t="shared" si="31"/>
        <v>1</v>
      </c>
      <c r="CR41" s="172">
        <f t="shared" si="30"/>
        <v>1</v>
      </c>
      <c r="CS41" s="172">
        <f t="shared" si="30"/>
        <v>1</v>
      </c>
      <c r="CT41" s="172">
        <f t="shared" si="30"/>
        <v>1</v>
      </c>
      <c r="CU41" s="172">
        <f t="shared" si="30"/>
        <v>1</v>
      </c>
      <c r="DA41" s="172">
        <v>7</v>
      </c>
      <c r="DB41" s="32" t="str">
        <f t="shared" si="35"/>
        <v xml:space="preserve"> </v>
      </c>
      <c r="DD41" s="172">
        <f t="shared" si="17"/>
        <v>1</v>
      </c>
      <c r="DE41" s="172">
        <v>39</v>
      </c>
      <c r="DL41" s="172">
        <f t="shared" si="12"/>
        <v>0</v>
      </c>
      <c r="DM41" s="172">
        <f t="shared" si="13"/>
        <v>1</v>
      </c>
      <c r="DN41" s="172">
        <f t="shared" si="14"/>
        <v>1</v>
      </c>
      <c r="DO41" s="172">
        <f t="shared" si="36"/>
        <v>1</v>
      </c>
      <c r="DP41" s="172">
        <f t="shared" si="36"/>
        <v>1</v>
      </c>
      <c r="DQ41" s="172">
        <f t="shared" si="36"/>
        <v>1</v>
      </c>
      <c r="DR41" s="172">
        <f t="shared" si="36"/>
        <v>1</v>
      </c>
      <c r="DS41" s="172">
        <f t="shared" si="36"/>
        <v>1</v>
      </c>
      <c r="DT41" s="172">
        <f t="shared" si="36"/>
        <v>1</v>
      </c>
      <c r="DU41" s="172">
        <f t="shared" si="36"/>
        <v>1</v>
      </c>
      <c r="DV41" s="172">
        <f t="shared" si="37"/>
        <v>1</v>
      </c>
      <c r="DW41" s="172">
        <f t="shared" si="37"/>
        <v>1</v>
      </c>
      <c r="DX41" s="172">
        <f t="shared" si="37"/>
        <v>1</v>
      </c>
      <c r="DY41" s="172">
        <f t="shared" si="37"/>
        <v>1</v>
      </c>
      <c r="DZ41" s="172">
        <f t="shared" si="37"/>
        <v>1</v>
      </c>
      <c r="EA41" s="172">
        <f t="shared" si="37"/>
        <v>1</v>
      </c>
      <c r="EB41" s="172">
        <f t="shared" si="37"/>
        <v>1</v>
      </c>
      <c r="EC41" s="172">
        <f t="shared" si="37"/>
        <v>1</v>
      </c>
      <c r="ED41" s="172">
        <f t="shared" si="37"/>
        <v>1</v>
      </c>
      <c r="EE41" s="172">
        <f t="shared" si="37"/>
        <v>1</v>
      </c>
      <c r="EF41" s="172">
        <f t="shared" si="37"/>
        <v>1</v>
      </c>
      <c r="EG41" s="172">
        <f t="shared" si="6"/>
        <v>0</v>
      </c>
    </row>
    <row r="42" spans="20:137" x14ac:dyDescent="0.25">
      <c r="T42" s="5"/>
      <c r="U42" s="13"/>
      <c r="V42" s="5"/>
      <c r="W42" s="5" t="str">
        <f t="shared" si="2"/>
        <v/>
      </c>
      <c r="X42" s="5"/>
      <c r="Y42" s="5"/>
      <c r="Z42" s="5"/>
      <c r="CB42" s="172">
        <f t="shared" si="31"/>
        <v>1</v>
      </c>
      <c r="CC42" s="172">
        <f t="shared" si="31"/>
        <v>1</v>
      </c>
      <c r="CD42" s="172">
        <f t="shared" si="31"/>
        <v>1</v>
      </c>
      <c r="CE42" s="172">
        <f t="shared" si="31"/>
        <v>1</v>
      </c>
      <c r="CF42" s="172">
        <f t="shared" si="31"/>
        <v>1</v>
      </c>
      <c r="CG42" s="172">
        <f t="shared" si="31"/>
        <v>1</v>
      </c>
      <c r="CH42" s="172">
        <f t="shared" si="31"/>
        <v>1</v>
      </c>
      <c r="CI42" s="172">
        <f t="shared" si="31"/>
        <v>1</v>
      </c>
      <c r="CJ42" s="172">
        <f t="shared" si="31"/>
        <v>1</v>
      </c>
      <c r="CK42" s="172">
        <f t="shared" si="31"/>
        <v>1</v>
      </c>
      <c r="CL42" s="172">
        <f t="shared" si="31"/>
        <v>1</v>
      </c>
      <c r="CM42" s="172">
        <f t="shared" si="31"/>
        <v>1</v>
      </c>
      <c r="CN42" s="172">
        <f t="shared" si="31"/>
        <v>1</v>
      </c>
      <c r="CO42" s="172">
        <f t="shared" si="31"/>
        <v>1</v>
      </c>
      <c r="CP42" s="172">
        <f t="shared" si="31"/>
        <v>1</v>
      </c>
      <c r="CQ42" s="172">
        <f t="shared" si="31"/>
        <v>1</v>
      </c>
      <c r="CR42" s="172">
        <f t="shared" si="30"/>
        <v>1</v>
      </c>
      <c r="CS42" s="172">
        <f t="shared" si="30"/>
        <v>1</v>
      </c>
      <c r="CT42" s="172">
        <f t="shared" si="30"/>
        <v>1</v>
      </c>
      <c r="CU42" s="172">
        <f t="shared" si="30"/>
        <v>1</v>
      </c>
      <c r="DA42" s="172">
        <v>8</v>
      </c>
      <c r="DB42" s="32" t="str">
        <f t="shared" si="35"/>
        <v xml:space="preserve"> </v>
      </c>
      <c r="DD42" s="172">
        <f t="shared" si="17"/>
        <v>1</v>
      </c>
      <c r="DE42" s="172">
        <v>40</v>
      </c>
      <c r="DL42" s="172">
        <f t="shared" si="12"/>
        <v>0</v>
      </c>
      <c r="DM42" s="172">
        <f t="shared" si="13"/>
        <v>1</v>
      </c>
      <c r="DN42" s="172">
        <f t="shared" si="14"/>
        <v>1</v>
      </c>
      <c r="DO42" s="172">
        <f t="shared" si="36"/>
        <v>1</v>
      </c>
      <c r="DP42" s="172">
        <f t="shared" si="36"/>
        <v>1</v>
      </c>
      <c r="DQ42" s="172">
        <f t="shared" si="36"/>
        <v>1</v>
      </c>
      <c r="DR42" s="172">
        <f t="shared" si="36"/>
        <v>1</v>
      </c>
      <c r="DS42" s="172">
        <f t="shared" si="36"/>
        <v>1</v>
      </c>
      <c r="DT42" s="172">
        <f t="shared" si="36"/>
        <v>1</v>
      </c>
      <c r="DU42" s="172">
        <f t="shared" si="36"/>
        <v>1</v>
      </c>
      <c r="DV42" s="172">
        <f t="shared" si="37"/>
        <v>1</v>
      </c>
      <c r="DW42" s="172">
        <f t="shared" si="37"/>
        <v>1</v>
      </c>
      <c r="DX42" s="172">
        <f t="shared" si="37"/>
        <v>1</v>
      </c>
      <c r="DY42" s="172">
        <f t="shared" si="37"/>
        <v>1</v>
      </c>
      <c r="DZ42" s="172">
        <f t="shared" si="37"/>
        <v>1</v>
      </c>
      <c r="EA42" s="172">
        <f t="shared" si="37"/>
        <v>1</v>
      </c>
      <c r="EB42" s="172">
        <f t="shared" si="37"/>
        <v>1</v>
      </c>
      <c r="EC42" s="172">
        <f t="shared" si="37"/>
        <v>1</v>
      </c>
      <c r="ED42" s="172">
        <f t="shared" si="37"/>
        <v>1</v>
      </c>
      <c r="EE42" s="172">
        <f t="shared" si="37"/>
        <v>1</v>
      </c>
      <c r="EF42" s="172">
        <f t="shared" si="37"/>
        <v>1</v>
      </c>
      <c r="EG42" s="172">
        <f t="shared" si="6"/>
        <v>0</v>
      </c>
    </row>
    <row r="43" spans="20:137" x14ac:dyDescent="0.25">
      <c r="T43" s="5"/>
      <c r="U43" s="13"/>
      <c r="V43" s="5"/>
      <c r="W43" s="5" t="str">
        <f t="shared" si="2"/>
        <v/>
      </c>
      <c r="X43" s="5"/>
      <c r="Y43" s="5"/>
      <c r="Z43" s="5"/>
      <c r="CB43" s="172">
        <f t="shared" si="31"/>
        <v>1</v>
      </c>
      <c r="CC43" s="172">
        <f t="shared" si="31"/>
        <v>1</v>
      </c>
      <c r="CD43" s="172">
        <f t="shared" si="31"/>
        <v>1</v>
      </c>
      <c r="CE43" s="172">
        <f t="shared" si="31"/>
        <v>1</v>
      </c>
      <c r="CF43" s="172">
        <f t="shared" si="31"/>
        <v>1</v>
      </c>
      <c r="CG43" s="172">
        <f t="shared" si="31"/>
        <v>1</v>
      </c>
      <c r="CH43" s="172">
        <f t="shared" si="31"/>
        <v>1</v>
      </c>
      <c r="CI43" s="172">
        <f t="shared" si="31"/>
        <v>1</v>
      </c>
      <c r="CJ43" s="172">
        <f t="shared" si="31"/>
        <v>1</v>
      </c>
      <c r="CK43" s="172">
        <f t="shared" si="31"/>
        <v>1</v>
      </c>
      <c r="CL43" s="172">
        <f t="shared" si="31"/>
        <v>1</v>
      </c>
      <c r="CM43" s="172">
        <f t="shared" si="31"/>
        <v>1</v>
      </c>
      <c r="CN43" s="172">
        <f t="shared" si="31"/>
        <v>1</v>
      </c>
      <c r="CO43" s="172">
        <f t="shared" si="31"/>
        <v>1</v>
      </c>
      <c r="CP43" s="172">
        <f t="shared" si="31"/>
        <v>1</v>
      </c>
      <c r="CQ43" s="172">
        <f t="shared" si="31"/>
        <v>1</v>
      </c>
      <c r="CR43" s="172">
        <f t="shared" si="30"/>
        <v>1</v>
      </c>
      <c r="CS43" s="172">
        <f t="shared" si="30"/>
        <v>1</v>
      </c>
      <c r="CT43" s="172">
        <f t="shared" si="30"/>
        <v>1</v>
      </c>
      <c r="CU43" s="172">
        <f t="shared" si="30"/>
        <v>1</v>
      </c>
      <c r="DA43" s="172">
        <v>9</v>
      </c>
      <c r="DB43" s="32" t="str">
        <f t="shared" si="35"/>
        <v xml:space="preserve"> </v>
      </c>
      <c r="DD43" s="172">
        <f t="shared" si="17"/>
        <v>1</v>
      </c>
      <c r="DE43" s="172">
        <v>41</v>
      </c>
      <c r="DL43" s="172">
        <f t="shared" si="12"/>
        <v>0</v>
      </c>
      <c r="DM43" s="172">
        <f t="shared" si="13"/>
        <v>1</v>
      </c>
      <c r="DN43" s="172">
        <f t="shared" si="14"/>
        <v>1</v>
      </c>
      <c r="DO43" s="172">
        <f t="shared" si="36"/>
        <v>1</v>
      </c>
      <c r="DP43" s="172">
        <f t="shared" si="36"/>
        <v>1</v>
      </c>
      <c r="DQ43" s="172">
        <f t="shared" si="36"/>
        <v>1</v>
      </c>
      <c r="DR43" s="172">
        <f t="shared" si="36"/>
        <v>1</v>
      </c>
      <c r="DS43" s="172">
        <f t="shared" si="36"/>
        <v>1</v>
      </c>
      <c r="DT43" s="172">
        <f t="shared" si="36"/>
        <v>1</v>
      </c>
      <c r="DU43" s="172">
        <f t="shared" si="36"/>
        <v>1</v>
      </c>
      <c r="DV43" s="172">
        <f t="shared" si="37"/>
        <v>1</v>
      </c>
      <c r="DW43" s="172">
        <f t="shared" si="37"/>
        <v>1</v>
      </c>
      <c r="DX43" s="172">
        <f t="shared" si="37"/>
        <v>1</v>
      </c>
      <c r="DY43" s="172">
        <f t="shared" si="37"/>
        <v>1</v>
      </c>
      <c r="DZ43" s="172">
        <f t="shared" si="37"/>
        <v>1</v>
      </c>
      <c r="EA43" s="172">
        <f t="shared" si="37"/>
        <v>1</v>
      </c>
      <c r="EB43" s="172">
        <f t="shared" si="37"/>
        <v>1</v>
      </c>
      <c r="EC43" s="172">
        <f t="shared" si="37"/>
        <v>1</v>
      </c>
      <c r="ED43" s="172">
        <f t="shared" si="37"/>
        <v>1</v>
      </c>
      <c r="EE43" s="172">
        <f t="shared" si="37"/>
        <v>1</v>
      </c>
      <c r="EF43" s="172">
        <f t="shared" si="37"/>
        <v>1</v>
      </c>
      <c r="EG43" s="172">
        <f t="shared" si="6"/>
        <v>0</v>
      </c>
    </row>
    <row r="44" spans="20:137" x14ac:dyDescent="0.25">
      <c r="T44" s="5"/>
      <c r="U44" s="13"/>
      <c r="V44" s="5"/>
      <c r="W44" s="5" t="str">
        <f t="shared" si="2"/>
        <v/>
      </c>
      <c r="X44" s="5"/>
      <c r="Y44" s="5"/>
      <c r="Z44" s="5"/>
      <c r="CB44" s="172">
        <f t="shared" si="31"/>
        <v>1</v>
      </c>
      <c r="CC44" s="172">
        <f t="shared" si="31"/>
        <v>1</v>
      </c>
      <c r="CD44" s="172">
        <f t="shared" si="31"/>
        <v>1</v>
      </c>
      <c r="CE44" s="172">
        <f t="shared" si="31"/>
        <v>1</v>
      </c>
      <c r="CF44" s="172">
        <f t="shared" si="31"/>
        <v>1</v>
      </c>
      <c r="CG44" s="172">
        <f t="shared" si="31"/>
        <v>1</v>
      </c>
      <c r="CH44" s="172">
        <f t="shared" si="31"/>
        <v>1</v>
      </c>
      <c r="CI44" s="172">
        <f t="shared" si="31"/>
        <v>1</v>
      </c>
      <c r="CJ44" s="172">
        <f t="shared" si="31"/>
        <v>1</v>
      </c>
      <c r="CK44" s="172">
        <f t="shared" si="31"/>
        <v>1</v>
      </c>
      <c r="CL44" s="172">
        <f t="shared" si="31"/>
        <v>1</v>
      </c>
      <c r="CM44" s="172">
        <f t="shared" si="31"/>
        <v>1</v>
      </c>
      <c r="CN44" s="172">
        <f t="shared" si="31"/>
        <v>1</v>
      </c>
      <c r="CO44" s="172">
        <f t="shared" si="31"/>
        <v>1</v>
      </c>
      <c r="CP44" s="172">
        <f t="shared" si="31"/>
        <v>1</v>
      </c>
      <c r="CQ44" s="172">
        <f t="shared" si="31"/>
        <v>1</v>
      </c>
      <c r="CR44" s="172">
        <f t="shared" si="30"/>
        <v>1</v>
      </c>
      <c r="CS44" s="172">
        <f t="shared" si="30"/>
        <v>1</v>
      </c>
      <c r="CT44" s="172">
        <f t="shared" si="30"/>
        <v>1</v>
      </c>
      <c r="CU44" s="172">
        <f t="shared" si="30"/>
        <v>1</v>
      </c>
      <c r="DA44" s="172">
        <v>10</v>
      </c>
      <c r="DB44" s="32" t="str">
        <f t="shared" si="35"/>
        <v xml:space="preserve"> </v>
      </c>
      <c r="DD44" s="172">
        <f t="shared" si="17"/>
        <v>1</v>
      </c>
      <c r="DE44" s="172">
        <v>42</v>
      </c>
      <c r="DL44" s="172">
        <f t="shared" si="12"/>
        <v>0</v>
      </c>
      <c r="DM44" s="172">
        <f t="shared" si="13"/>
        <v>1</v>
      </c>
      <c r="DN44" s="172">
        <f t="shared" si="14"/>
        <v>1</v>
      </c>
      <c r="DO44" s="172">
        <f t="shared" si="36"/>
        <v>1</v>
      </c>
      <c r="DP44" s="172">
        <f t="shared" si="36"/>
        <v>1</v>
      </c>
      <c r="DQ44" s="172">
        <f t="shared" si="36"/>
        <v>1</v>
      </c>
      <c r="DR44" s="172">
        <f t="shared" si="36"/>
        <v>1</v>
      </c>
      <c r="DS44" s="172">
        <f t="shared" si="36"/>
        <v>1</v>
      </c>
      <c r="DT44" s="172">
        <f t="shared" si="36"/>
        <v>1</v>
      </c>
      <c r="DU44" s="172">
        <f t="shared" si="36"/>
        <v>1</v>
      </c>
      <c r="DV44" s="172">
        <f t="shared" si="37"/>
        <v>1</v>
      </c>
      <c r="DW44" s="172">
        <f t="shared" si="37"/>
        <v>1</v>
      </c>
      <c r="DX44" s="172">
        <f t="shared" si="37"/>
        <v>1</v>
      </c>
      <c r="DY44" s="172">
        <f t="shared" si="37"/>
        <v>1</v>
      </c>
      <c r="DZ44" s="172">
        <f t="shared" si="37"/>
        <v>1</v>
      </c>
      <c r="EA44" s="172">
        <f t="shared" si="37"/>
        <v>1</v>
      </c>
      <c r="EB44" s="172">
        <f t="shared" si="37"/>
        <v>1</v>
      </c>
      <c r="EC44" s="172">
        <f t="shared" si="37"/>
        <v>1</v>
      </c>
      <c r="ED44" s="172">
        <f t="shared" si="37"/>
        <v>1</v>
      </c>
      <c r="EE44" s="172">
        <f t="shared" si="37"/>
        <v>1</v>
      </c>
      <c r="EF44" s="172">
        <f t="shared" si="37"/>
        <v>1</v>
      </c>
      <c r="EG44" s="172">
        <f t="shared" si="6"/>
        <v>0</v>
      </c>
    </row>
    <row r="45" spans="20:137" x14ac:dyDescent="0.25">
      <c r="T45" s="5"/>
      <c r="U45" s="13"/>
      <c r="V45" s="5"/>
      <c r="W45" s="5" t="str">
        <f t="shared" si="2"/>
        <v/>
      </c>
      <c r="X45" s="5"/>
      <c r="Y45" s="5"/>
      <c r="Z45" s="5"/>
      <c r="CB45" s="172">
        <f t="shared" si="31"/>
        <v>1</v>
      </c>
      <c r="CC45" s="172">
        <f t="shared" si="31"/>
        <v>1</v>
      </c>
      <c r="CD45" s="172">
        <f t="shared" si="31"/>
        <v>1</v>
      </c>
      <c r="CE45" s="172">
        <f t="shared" si="31"/>
        <v>1</v>
      </c>
      <c r="CF45" s="172">
        <f t="shared" si="31"/>
        <v>1</v>
      </c>
      <c r="CG45" s="172">
        <f t="shared" si="31"/>
        <v>1</v>
      </c>
      <c r="CH45" s="172">
        <f t="shared" si="31"/>
        <v>1</v>
      </c>
      <c r="CI45" s="172">
        <f t="shared" si="31"/>
        <v>1</v>
      </c>
      <c r="CJ45" s="172">
        <f t="shared" si="31"/>
        <v>1</v>
      </c>
      <c r="CK45" s="172">
        <f t="shared" si="31"/>
        <v>1</v>
      </c>
      <c r="CL45" s="172">
        <f t="shared" si="31"/>
        <v>1</v>
      </c>
      <c r="CM45" s="172">
        <f t="shared" si="31"/>
        <v>1</v>
      </c>
      <c r="CN45" s="172">
        <f t="shared" si="31"/>
        <v>1</v>
      </c>
      <c r="CO45" s="172">
        <f t="shared" si="31"/>
        <v>1</v>
      </c>
      <c r="CP45" s="172">
        <f t="shared" si="31"/>
        <v>1</v>
      </c>
      <c r="CQ45" s="172">
        <f t="shared" si="31"/>
        <v>1</v>
      </c>
      <c r="CR45" s="172">
        <f t="shared" si="30"/>
        <v>1</v>
      </c>
      <c r="CS45" s="172">
        <f t="shared" si="30"/>
        <v>1</v>
      </c>
      <c r="CT45" s="172">
        <f t="shared" si="30"/>
        <v>1</v>
      </c>
      <c r="CU45" s="172">
        <f t="shared" si="30"/>
        <v>1</v>
      </c>
      <c r="DA45" s="172">
        <v>11</v>
      </c>
      <c r="DB45" s="32" t="str">
        <f t="shared" si="35"/>
        <v xml:space="preserve"> </v>
      </c>
      <c r="DD45" s="172">
        <f t="shared" si="17"/>
        <v>1</v>
      </c>
      <c r="DE45" s="172">
        <v>43</v>
      </c>
      <c r="DL45" s="172">
        <f t="shared" si="12"/>
        <v>0</v>
      </c>
      <c r="DM45" s="172">
        <f t="shared" si="13"/>
        <v>1</v>
      </c>
      <c r="DN45" s="172">
        <f t="shared" si="14"/>
        <v>1</v>
      </c>
      <c r="DO45" s="172">
        <f t="shared" si="36"/>
        <v>1</v>
      </c>
      <c r="DP45" s="172">
        <f t="shared" si="36"/>
        <v>1</v>
      </c>
      <c r="DQ45" s="172">
        <f t="shared" si="36"/>
        <v>1</v>
      </c>
      <c r="DR45" s="172">
        <f t="shared" si="36"/>
        <v>1</v>
      </c>
      <c r="DS45" s="172">
        <f t="shared" si="36"/>
        <v>1</v>
      </c>
      <c r="DT45" s="172">
        <f t="shared" si="36"/>
        <v>1</v>
      </c>
      <c r="DU45" s="172">
        <f t="shared" si="36"/>
        <v>1</v>
      </c>
      <c r="DV45" s="172">
        <f t="shared" si="37"/>
        <v>1</v>
      </c>
      <c r="DW45" s="172">
        <f t="shared" si="37"/>
        <v>1</v>
      </c>
      <c r="DX45" s="172">
        <f t="shared" si="37"/>
        <v>1</v>
      </c>
      <c r="DY45" s="172">
        <f t="shared" si="37"/>
        <v>1</v>
      </c>
      <c r="DZ45" s="172">
        <f t="shared" si="37"/>
        <v>1</v>
      </c>
      <c r="EA45" s="172">
        <f t="shared" si="37"/>
        <v>1</v>
      </c>
      <c r="EB45" s="172">
        <f t="shared" si="37"/>
        <v>1</v>
      </c>
      <c r="EC45" s="172">
        <f t="shared" si="37"/>
        <v>1</v>
      </c>
      <c r="ED45" s="172">
        <f t="shared" si="37"/>
        <v>1</v>
      </c>
      <c r="EE45" s="172">
        <f t="shared" si="37"/>
        <v>1</v>
      </c>
      <c r="EF45" s="172">
        <f t="shared" si="37"/>
        <v>1</v>
      </c>
      <c r="EG45" s="172">
        <f t="shared" si="6"/>
        <v>0</v>
      </c>
    </row>
    <row r="46" spans="20:137" x14ac:dyDescent="0.25">
      <c r="T46" s="5"/>
      <c r="U46" s="13"/>
      <c r="V46" s="5"/>
      <c r="W46" s="5" t="str">
        <f t="shared" si="2"/>
        <v/>
      </c>
      <c r="X46" s="5"/>
      <c r="Y46" s="5"/>
      <c r="Z46" s="5"/>
      <c r="CB46" s="172">
        <f t="shared" si="31"/>
        <v>1</v>
      </c>
      <c r="CC46" s="172">
        <f t="shared" si="31"/>
        <v>1</v>
      </c>
      <c r="CD46" s="172">
        <f t="shared" si="31"/>
        <v>1</v>
      </c>
      <c r="CE46" s="172">
        <f t="shared" si="31"/>
        <v>1</v>
      </c>
      <c r="CF46" s="172">
        <f t="shared" si="31"/>
        <v>1</v>
      </c>
      <c r="CG46" s="172">
        <f t="shared" si="31"/>
        <v>1</v>
      </c>
      <c r="CH46" s="172">
        <f t="shared" si="31"/>
        <v>1</v>
      </c>
      <c r="CI46" s="172">
        <f t="shared" si="31"/>
        <v>1</v>
      </c>
      <c r="CJ46" s="172">
        <f t="shared" si="31"/>
        <v>1</v>
      </c>
      <c r="CK46" s="172">
        <f t="shared" si="31"/>
        <v>1</v>
      </c>
      <c r="CL46" s="172">
        <f t="shared" si="31"/>
        <v>1</v>
      </c>
      <c r="CM46" s="172">
        <f t="shared" si="31"/>
        <v>1</v>
      </c>
      <c r="CN46" s="172">
        <f t="shared" si="31"/>
        <v>1</v>
      </c>
      <c r="CO46" s="172">
        <f t="shared" si="31"/>
        <v>1</v>
      </c>
      <c r="CP46" s="172">
        <f t="shared" si="31"/>
        <v>1</v>
      </c>
      <c r="CQ46" s="172">
        <f t="shared" si="31"/>
        <v>1</v>
      </c>
      <c r="CR46" s="172">
        <f t="shared" si="30"/>
        <v>1</v>
      </c>
      <c r="CS46" s="172">
        <f t="shared" si="30"/>
        <v>1</v>
      </c>
      <c r="CT46" s="172">
        <f t="shared" si="30"/>
        <v>1</v>
      </c>
      <c r="CU46" s="172">
        <f t="shared" si="30"/>
        <v>1</v>
      </c>
      <c r="DA46" s="172">
        <v>12</v>
      </c>
      <c r="DB46" s="32" t="str">
        <f t="shared" si="35"/>
        <v xml:space="preserve"> </v>
      </c>
      <c r="DD46" s="172">
        <f t="shared" si="17"/>
        <v>1</v>
      </c>
      <c r="DE46" s="172">
        <v>44</v>
      </c>
      <c r="DL46" s="172">
        <f t="shared" si="12"/>
        <v>0</v>
      </c>
      <c r="DM46" s="172">
        <f t="shared" si="13"/>
        <v>1</v>
      </c>
      <c r="DN46" s="172">
        <f t="shared" si="14"/>
        <v>1</v>
      </c>
      <c r="DO46" s="172">
        <f t="shared" si="36"/>
        <v>1</v>
      </c>
      <c r="DP46" s="172">
        <f t="shared" si="36"/>
        <v>1</v>
      </c>
      <c r="DQ46" s="172">
        <f t="shared" si="36"/>
        <v>1</v>
      </c>
      <c r="DR46" s="172">
        <f t="shared" si="36"/>
        <v>1</v>
      </c>
      <c r="DS46" s="172">
        <f t="shared" si="36"/>
        <v>1</v>
      </c>
      <c r="DT46" s="172">
        <f t="shared" si="36"/>
        <v>1</v>
      </c>
      <c r="DU46" s="172">
        <f t="shared" si="36"/>
        <v>1</v>
      </c>
      <c r="DV46" s="172">
        <f t="shared" si="37"/>
        <v>1</v>
      </c>
      <c r="DW46" s="172">
        <f t="shared" si="37"/>
        <v>1</v>
      </c>
      <c r="DX46" s="172">
        <f t="shared" si="37"/>
        <v>1</v>
      </c>
      <c r="DY46" s="172">
        <f t="shared" si="37"/>
        <v>1</v>
      </c>
      <c r="DZ46" s="172">
        <f t="shared" si="37"/>
        <v>1</v>
      </c>
      <c r="EA46" s="172">
        <f t="shared" si="37"/>
        <v>1</v>
      </c>
      <c r="EB46" s="172">
        <f t="shared" si="37"/>
        <v>1</v>
      </c>
      <c r="EC46" s="172">
        <f t="shared" si="37"/>
        <v>1</v>
      </c>
      <c r="ED46" s="172">
        <f t="shared" si="37"/>
        <v>1</v>
      </c>
      <c r="EE46" s="172">
        <f t="shared" si="37"/>
        <v>1</v>
      </c>
      <c r="EF46" s="172">
        <f t="shared" si="37"/>
        <v>1</v>
      </c>
      <c r="EG46" s="172">
        <f t="shared" si="6"/>
        <v>0</v>
      </c>
    </row>
    <row r="47" spans="20:137" x14ac:dyDescent="0.25">
      <c r="T47" s="5"/>
      <c r="U47" s="13"/>
      <c r="V47" s="5"/>
      <c r="W47" s="5" t="str">
        <f t="shared" si="2"/>
        <v/>
      </c>
      <c r="X47" s="5"/>
      <c r="Y47" s="5"/>
      <c r="Z47" s="5"/>
      <c r="CB47" s="172">
        <f t="shared" si="31"/>
        <v>1</v>
      </c>
      <c r="CC47" s="172">
        <f t="shared" si="31"/>
        <v>1</v>
      </c>
      <c r="CD47" s="172">
        <f t="shared" si="31"/>
        <v>1</v>
      </c>
      <c r="CE47" s="172">
        <f t="shared" si="31"/>
        <v>1</v>
      </c>
      <c r="CF47" s="172">
        <f t="shared" si="31"/>
        <v>1</v>
      </c>
      <c r="CG47" s="172">
        <f t="shared" si="31"/>
        <v>1</v>
      </c>
      <c r="CH47" s="172">
        <f t="shared" si="31"/>
        <v>1</v>
      </c>
      <c r="CI47" s="172">
        <f t="shared" si="31"/>
        <v>1</v>
      </c>
      <c r="CJ47" s="172">
        <f t="shared" si="31"/>
        <v>1</v>
      </c>
      <c r="CK47" s="172">
        <f t="shared" si="31"/>
        <v>1</v>
      </c>
      <c r="CL47" s="172">
        <f t="shared" si="31"/>
        <v>1</v>
      </c>
      <c r="CM47" s="172">
        <f t="shared" si="31"/>
        <v>1</v>
      </c>
      <c r="CN47" s="172">
        <f t="shared" si="31"/>
        <v>1</v>
      </c>
      <c r="CO47" s="172">
        <f t="shared" si="31"/>
        <v>1</v>
      </c>
      <c r="CP47" s="172">
        <f t="shared" si="31"/>
        <v>1</v>
      </c>
      <c r="CQ47" s="172">
        <f t="shared" si="31"/>
        <v>1</v>
      </c>
      <c r="CR47" s="172">
        <f t="shared" si="30"/>
        <v>1</v>
      </c>
      <c r="CS47" s="172">
        <f t="shared" si="30"/>
        <v>1</v>
      </c>
      <c r="CT47" s="172">
        <f t="shared" si="30"/>
        <v>1</v>
      </c>
      <c r="CU47" s="172">
        <f t="shared" si="30"/>
        <v>1</v>
      </c>
      <c r="DB47" s="196" t="str">
        <f>IF(DB34="","","----")</f>
        <v/>
      </c>
      <c r="DD47" s="172">
        <f t="shared" si="17"/>
        <v>1</v>
      </c>
      <c r="DE47" s="172">
        <v>45</v>
      </c>
      <c r="DL47" s="172">
        <f t="shared" si="12"/>
        <v>0</v>
      </c>
      <c r="DM47" s="172">
        <f t="shared" si="13"/>
        <v>1</v>
      </c>
      <c r="DN47" s="172">
        <f t="shared" si="14"/>
        <v>1</v>
      </c>
      <c r="DO47" s="172">
        <f t="shared" si="36"/>
        <v>1</v>
      </c>
      <c r="DP47" s="172">
        <f t="shared" si="36"/>
        <v>1</v>
      </c>
      <c r="DQ47" s="172">
        <f t="shared" si="36"/>
        <v>1</v>
      </c>
      <c r="DR47" s="172">
        <f t="shared" si="36"/>
        <v>1</v>
      </c>
      <c r="DS47" s="172">
        <f t="shared" si="36"/>
        <v>1</v>
      </c>
      <c r="DT47" s="172">
        <f t="shared" si="36"/>
        <v>1</v>
      </c>
      <c r="DU47" s="172">
        <f t="shared" si="36"/>
        <v>1</v>
      </c>
      <c r="DV47" s="172">
        <f t="shared" si="37"/>
        <v>1</v>
      </c>
      <c r="DW47" s="172">
        <f t="shared" si="37"/>
        <v>1</v>
      </c>
      <c r="DX47" s="172">
        <f t="shared" si="37"/>
        <v>1</v>
      </c>
      <c r="DY47" s="172">
        <f t="shared" si="37"/>
        <v>1</v>
      </c>
      <c r="DZ47" s="172">
        <f t="shared" si="37"/>
        <v>1</v>
      </c>
      <c r="EA47" s="172">
        <f t="shared" si="37"/>
        <v>1</v>
      </c>
      <c r="EB47" s="172">
        <f t="shared" si="37"/>
        <v>1</v>
      </c>
      <c r="EC47" s="172">
        <f t="shared" si="37"/>
        <v>1</v>
      </c>
      <c r="ED47" s="172">
        <f t="shared" si="37"/>
        <v>1</v>
      </c>
      <c r="EE47" s="172">
        <f t="shared" si="37"/>
        <v>1</v>
      </c>
      <c r="EF47" s="172">
        <f t="shared" si="37"/>
        <v>1</v>
      </c>
      <c r="EG47" s="172">
        <f t="shared" si="6"/>
        <v>0</v>
      </c>
    </row>
    <row r="48" spans="20:137" x14ac:dyDescent="0.25">
      <c r="T48" s="5"/>
      <c r="U48" s="13"/>
      <c r="V48" s="5"/>
      <c r="W48" s="5" t="str">
        <f t="shared" si="2"/>
        <v/>
      </c>
      <c r="X48" s="5"/>
      <c r="Y48" s="5"/>
      <c r="Z48" s="5"/>
      <c r="CB48" s="172">
        <f t="shared" si="31"/>
        <v>1</v>
      </c>
      <c r="CC48" s="172">
        <f t="shared" si="31"/>
        <v>1</v>
      </c>
      <c r="CD48" s="172">
        <f t="shared" si="31"/>
        <v>1</v>
      </c>
      <c r="CE48" s="172">
        <f t="shared" si="31"/>
        <v>1</v>
      </c>
      <c r="CF48" s="172">
        <f t="shared" si="31"/>
        <v>1</v>
      </c>
      <c r="CG48" s="172">
        <f t="shared" si="31"/>
        <v>1</v>
      </c>
      <c r="CH48" s="172">
        <f t="shared" si="31"/>
        <v>1</v>
      </c>
      <c r="CI48" s="172">
        <f t="shared" si="31"/>
        <v>1</v>
      </c>
      <c r="CJ48" s="172">
        <f t="shared" si="31"/>
        <v>1</v>
      </c>
      <c r="CK48" s="172">
        <f t="shared" si="31"/>
        <v>1</v>
      </c>
      <c r="CL48" s="172">
        <f t="shared" si="31"/>
        <v>1</v>
      </c>
      <c r="CM48" s="172">
        <f t="shared" si="31"/>
        <v>1</v>
      </c>
      <c r="CN48" s="172">
        <f t="shared" si="31"/>
        <v>1</v>
      </c>
      <c r="CO48" s="172">
        <f t="shared" si="31"/>
        <v>1</v>
      </c>
      <c r="CP48" s="172">
        <f t="shared" si="31"/>
        <v>1</v>
      </c>
      <c r="CQ48" s="172">
        <f t="shared" ref="CQ48:CU63" si="38">IF(BF47="",CQ47,CQ47+1)</f>
        <v>1</v>
      </c>
      <c r="CR48" s="172">
        <f t="shared" si="38"/>
        <v>1</v>
      </c>
      <c r="CS48" s="172">
        <f t="shared" si="38"/>
        <v>1</v>
      </c>
      <c r="CT48" s="172">
        <f t="shared" si="38"/>
        <v>1</v>
      </c>
      <c r="CU48" s="172">
        <f t="shared" si="38"/>
        <v>1</v>
      </c>
      <c r="DA48" s="172"/>
      <c r="DB48" s="32" t="str">
        <f>IF(DB49="","",CONCATENATE("Warband ",CZ49," ",DG48))</f>
        <v/>
      </c>
      <c r="DD48" s="172">
        <f t="shared" si="17"/>
        <v>1</v>
      </c>
      <c r="DE48" s="172">
        <v>46</v>
      </c>
      <c r="DG48" s="49" t="str">
        <f>CONCATENATE("   ",DH48,"/",DI48,IF(DH48&gt;DI48," !",""))</f>
        <v xml:space="preserve">   0/12</v>
      </c>
      <c r="DH48" s="172">
        <f t="shared" ref="DH48" si="39">INDEX($CB$1:$CU$1,CZ49)+DJ48</f>
        <v>0</v>
      </c>
      <c r="DI48" s="172">
        <f t="shared" ref="DI48" si="40">IF(OR(DB49=$CW$11,DB49=$CW$12,DB49=$CW$15,DB49=$CW$16,DB49=$CW$17,DB49=$CW$18),0,12)</f>
        <v>12</v>
      </c>
      <c r="DJ48" s="172">
        <f t="shared" ref="DJ48" si="41">IF(DB49=$CW$13,1,0)</f>
        <v>0</v>
      </c>
      <c r="DL48" s="172">
        <f t="shared" si="12"/>
        <v>0</v>
      </c>
      <c r="DM48" s="172">
        <f t="shared" si="13"/>
        <v>1</v>
      </c>
      <c r="DN48" s="172">
        <f t="shared" si="14"/>
        <v>1</v>
      </c>
      <c r="DO48" s="172">
        <f t="shared" si="36"/>
        <v>1</v>
      </c>
      <c r="DP48" s="172">
        <f t="shared" si="36"/>
        <v>1</v>
      </c>
      <c r="DQ48" s="172">
        <f t="shared" si="36"/>
        <v>1</v>
      </c>
      <c r="DR48" s="172">
        <f t="shared" si="36"/>
        <v>1</v>
      </c>
      <c r="DS48" s="172">
        <f t="shared" si="36"/>
        <v>1</v>
      </c>
      <c r="DT48" s="172">
        <f t="shared" si="36"/>
        <v>1</v>
      </c>
      <c r="DU48" s="172">
        <f t="shared" si="36"/>
        <v>1</v>
      </c>
      <c r="DV48" s="172">
        <f t="shared" si="37"/>
        <v>1</v>
      </c>
      <c r="DW48" s="172">
        <f t="shared" si="37"/>
        <v>1</v>
      </c>
      <c r="DX48" s="172">
        <f t="shared" si="37"/>
        <v>1</v>
      </c>
      <c r="DY48" s="172">
        <f t="shared" si="37"/>
        <v>1</v>
      </c>
      <c r="DZ48" s="172">
        <f t="shared" si="37"/>
        <v>1</v>
      </c>
      <c r="EA48" s="172">
        <f t="shared" si="37"/>
        <v>1</v>
      </c>
      <c r="EB48" s="172">
        <f t="shared" si="37"/>
        <v>1</v>
      </c>
      <c r="EC48" s="172">
        <f t="shared" si="37"/>
        <v>1</v>
      </c>
      <c r="ED48" s="172">
        <f t="shared" si="37"/>
        <v>1</v>
      </c>
      <c r="EE48" s="172">
        <f t="shared" si="37"/>
        <v>1</v>
      </c>
      <c r="EF48" s="172">
        <f t="shared" si="37"/>
        <v>1</v>
      </c>
      <c r="EG48" s="172">
        <f t="shared" si="6"/>
        <v>0</v>
      </c>
    </row>
    <row r="49" spans="20:137" x14ac:dyDescent="0.25">
      <c r="T49" s="5"/>
      <c r="U49" s="13"/>
      <c r="V49" s="5"/>
      <c r="W49" s="5" t="str">
        <f t="shared" si="2"/>
        <v/>
      </c>
      <c r="X49" s="5"/>
      <c r="Y49" s="5"/>
      <c r="Z49" s="5"/>
      <c r="CB49" s="172">
        <f t="shared" ref="CB49:CQ64" si="42">IF(AQ48="",CB48,CB48+1)</f>
        <v>1</v>
      </c>
      <c r="CC49" s="172">
        <f t="shared" si="42"/>
        <v>1</v>
      </c>
      <c r="CD49" s="172">
        <f t="shared" si="42"/>
        <v>1</v>
      </c>
      <c r="CE49" s="172">
        <f t="shared" si="42"/>
        <v>1</v>
      </c>
      <c r="CF49" s="172">
        <f t="shared" si="42"/>
        <v>1</v>
      </c>
      <c r="CG49" s="172">
        <f t="shared" si="42"/>
        <v>1</v>
      </c>
      <c r="CH49" s="172">
        <f t="shared" si="42"/>
        <v>1</v>
      </c>
      <c r="CI49" s="172">
        <f t="shared" si="42"/>
        <v>1</v>
      </c>
      <c r="CJ49" s="172">
        <f t="shared" si="42"/>
        <v>1</v>
      </c>
      <c r="CK49" s="172">
        <f t="shared" si="42"/>
        <v>1</v>
      </c>
      <c r="CL49" s="172">
        <f t="shared" si="42"/>
        <v>1</v>
      </c>
      <c r="CM49" s="172">
        <f t="shared" si="42"/>
        <v>1</v>
      </c>
      <c r="CN49" s="172">
        <f t="shared" si="42"/>
        <v>1</v>
      </c>
      <c r="CO49" s="172">
        <f t="shared" si="42"/>
        <v>1</v>
      </c>
      <c r="CP49" s="172">
        <f t="shared" si="42"/>
        <v>1</v>
      </c>
      <c r="CQ49" s="172">
        <f t="shared" si="38"/>
        <v>1</v>
      </c>
      <c r="CR49" s="172">
        <f t="shared" si="38"/>
        <v>1</v>
      </c>
      <c r="CS49" s="172">
        <f t="shared" si="38"/>
        <v>1</v>
      </c>
      <c r="CT49" s="172">
        <f t="shared" si="38"/>
        <v>1</v>
      </c>
      <c r="CU49" s="172">
        <f t="shared" si="38"/>
        <v>1</v>
      </c>
      <c r="CZ49" s="172">
        <v>4</v>
      </c>
      <c r="DA49" s="172" t="s">
        <v>278</v>
      </c>
      <c r="DB49" s="32" t="str">
        <f>T(LOOKUP(CZ49,$DM$1:$EF$1,$DM$2:$EF$2))</f>
        <v/>
      </c>
      <c r="DD49" s="172">
        <f t="shared" si="17"/>
        <v>1</v>
      </c>
      <c r="DE49" s="172">
        <v>47</v>
      </c>
      <c r="DL49" s="172">
        <f t="shared" si="12"/>
        <v>0</v>
      </c>
      <c r="DM49" s="172">
        <f t="shared" si="13"/>
        <v>1</v>
      </c>
      <c r="DN49" s="172">
        <f t="shared" si="14"/>
        <v>1</v>
      </c>
      <c r="DO49" s="172">
        <f t="shared" si="36"/>
        <v>1</v>
      </c>
      <c r="DP49" s="172">
        <f t="shared" si="36"/>
        <v>1</v>
      </c>
      <c r="DQ49" s="172">
        <f t="shared" si="36"/>
        <v>1</v>
      </c>
      <c r="DR49" s="172">
        <f t="shared" si="36"/>
        <v>1</v>
      </c>
      <c r="DS49" s="172">
        <f t="shared" si="36"/>
        <v>1</v>
      </c>
      <c r="DT49" s="172">
        <f t="shared" si="36"/>
        <v>1</v>
      </c>
      <c r="DU49" s="172">
        <f t="shared" si="36"/>
        <v>1</v>
      </c>
      <c r="DV49" s="172">
        <f t="shared" si="37"/>
        <v>1</v>
      </c>
      <c r="DW49" s="172">
        <f t="shared" si="37"/>
        <v>1</v>
      </c>
      <c r="DX49" s="172">
        <f t="shared" si="37"/>
        <v>1</v>
      </c>
      <c r="DY49" s="172">
        <f t="shared" si="37"/>
        <v>1</v>
      </c>
      <c r="DZ49" s="172">
        <f t="shared" si="37"/>
        <v>1</v>
      </c>
      <c r="EA49" s="172">
        <f t="shared" si="37"/>
        <v>1</v>
      </c>
      <c r="EB49" s="172">
        <f t="shared" si="37"/>
        <v>1</v>
      </c>
      <c r="EC49" s="172">
        <f t="shared" si="37"/>
        <v>1</v>
      </c>
      <c r="ED49" s="172">
        <f t="shared" si="37"/>
        <v>1</v>
      </c>
      <c r="EE49" s="172">
        <f t="shared" si="37"/>
        <v>1</v>
      </c>
      <c r="EF49" s="172">
        <f t="shared" si="37"/>
        <v>1</v>
      </c>
      <c r="EG49" s="172">
        <f t="shared" si="6"/>
        <v>0</v>
      </c>
    </row>
    <row r="50" spans="20:137" x14ac:dyDescent="0.25">
      <c r="T50" s="5"/>
      <c r="U50" s="13"/>
      <c r="V50" s="5"/>
      <c r="W50" s="5" t="str">
        <f t="shared" si="2"/>
        <v/>
      </c>
      <c r="X50" s="5"/>
      <c r="Y50" s="5"/>
      <c r="Z50" s="5"/>
      <c r="CB50" s="172">
        <f t="shared" si="42"/>
        <v>1</v>
      </c>
      <c r="CC50" s="172">
        <f t="shared" si="42"/>
        <v>1</v>
      </c>
      <c r="CD50" s="172">
        <f t="shared" si="42"/>
        <v>1</v>
      </c>
      <c r="CE50" s="172">
        <f t="shared" si="42"/>
        <v>1</v>
      </c>
      <c r="CF50" s="172">
        <f t="shared" si="42"/>
        <v>1</v>
      </c>
      <c r="CG50" s="172">
        <f t="shared" si="42"/>
        <v>1</v>
      </c>
      <c r="CH50" s="172">
        <f t="shared" si="42"/>
        <v>1</v>
      </c>
      <c r="CI50" s="172">
        <f t="shared" si="42"/>
        <v>1</v>
      </c>
      <c r="CJ50" s="172">
        <f t="shared" si="42"/>
        <v>1</v>
      </c>
      <c r="CK50" s="172">
        <f t="shared" si="42"/>
        <v>1</v>
      </c>
      <c r="CL50" s="172">
        <f t="shared" si="42"/>
        <v>1</v>
      </c>
      <c r="CM50" s="172">
        <f t="shared" si="42"/>
        <v>1</v>
      </c>
      <c r="CN50" s="172">
        <f t="shared" si="42"/>
        <v>1</v>
      </c>
      <c r="CO50" s="172">
        <f t="shared" si="42"/>
        <v>1</v>
      </c>
      <c r="CP50" s="172">
        <f t="shared" si="42"/>
        <v>1</v>
      </c>
      <c r="CQ50" s="172">
        <f t="shared" si="38"/>
        <v>1</v>
      </c>
      <c r="CR50" s="172">
        <f t="shared" si="38"/>
        <v>1</v>
      </c>
      <c r="CS50" s="172">
        <f t="shared" si="38"/>
        <v>1</v>
      </c>
      <c r="CT50" s="172">
        <f t="shared" si="38"/>
        <v>1</v>
      </c>
      <c r="CU50" s="172">
        <f t="shared" si="38"/>
        <v>1</v>
      </c>
      <c r="DA50" s="172">
        <v>1</v>
      </c>
      <c r="DB50" s="32" t="str">
        <f t="shared" ref="DB50:DB61" si="43">T(CONCATENATE(LOOKUP(DA50,CE$3:CE$80,AT$3:AT$80)," ",LOOKUP(DA50,CE$3:CE$80,$CA$3:$CA$80)))</f>
        <v xml:space="preserve"> </v>
      </c>
      <c r="DD50" s="172">
        <f t="shared" si="17"/>
        <v>1</v>
      </c>
      <c r="DE50" s="172">
        <v>48</v>
      </c>
      <c r="DL50" s="172">
        <f t="shared" si="12"/>
        <v>0</v>
      </c>
      <c r="DM50" s="172">
        <f t="shared" si="13"/>
        <v>1</v>
      </c>
      <c r="DN50" s="172">
        <f t="shared" si="14"/>
        <v>1</v>
      </c>
      <c r="DO50" s="172">
        <f t="shared" si="36"/>
        <v>1</v>
      </c>
      <c r="DP50" s="172">
        <f t="shared" si="36"/>
        <v>1</v>
      </c>
      <c r="DQ50" s="172">
        <f t="shared" si="36"/>
        <v>1</v>
      </c>
      <c r="DR50" s="172">
        <f t="shared" si="36"/>
        <v>1</v>
      </c>
      <c r="DS50" s="172">
        <f t="shared" si="36"/>
        <v>1</v>
      </c>
      <c r="DT50" s="172">
        <f t="shared" si="36"/>
        <v>1</v>
      </c>
      <c r="DU50" s="172">
        <f t="shared" si="36"/>
        <v>1</v>
      </c>
      <c r="DV50" s="172">
        <f t="shared" si="37"/>
        <v>1</v>
      </c>
      <c r="DW50" s="172">
        <f t="shared" si="37"/>
        <v>1</v>
      </c>
      <c r="DX50" s="172">
        <f t="shared" si="37"/>
        <v>1</v>
      </c>
      <c r="DY50" s="172">
        <f t="shared" si="37"/>
        <v>1</v>
      </c>
      <c r="DZ50" s="172">
        <f t="shared" si="37"/>
        <v>1</v>
      </c>
      <c r="EA50" s="172">
        <f t="shared" si="37"/>
        <v>1</v>
      </c>
      <c r="EB50" s="172">
        <f t="shared" si="37"/>
        <v>1</v>
      </c>
      <c r="EC50" s="172">
        <f t="shared" si="37"/>
        <v>1</v>
      </c>
      <c r="ED50" s="172">
        <f t="shared" si="37"/>
        <v>1</v>
      </c>
      <c r="EE50" s="172">
        <f t="shared" si="37"/>
        <v>1</v>
      </c>
      <c r="EF50" s="172">
        <f t="shared" si="37"/>
        <v>1</v>
      </c>
      <c r="EG50" s="172">
        <f t="shared" si="6"/>
        <v>0</v>
      </c>
    </row>
    <row r="51" spans="20:137" x14ac:dyDescent="0.25">
      <c r="T51" s="5"/>
      <c r="U51" s="13"/>
      <c r="V51" s="5"/>
      <c r="W51" s="5" t="str">
        <f t="shared" si="2"/>
        <v/>
      </c>
      <c r="X51" s="5"/>
      <c r="Y51" s="5"/>
      <c r="Z51" s="5"/>
      <c r="CB51" s="172">
        <f t="shared" si="42"/>
        <v>1</v>
      </c>
      <c r="CC51" s="172">
        <f t="shared" si="42"/>
        <v>1</v>
      </c>
      <c r="CD51" s="172">
        <f t="shared" si="42"/>
        <v>1</v>
      </c>
      <c r="CE51" s="172">
        <f t="shared" si="42"/>
        <v>1</v>
      </c>
      <c r="CF51" s="172">
        <f t="shared" si="42"/>
        <v>1</v>
      </c>
      <c r="CG51" s="172">
        <f t="shared" si="42"/>
        <v>1</v>
      </c>
      <c r="CH51" s="172">
        <f t="shared" si="42"/>
        <v>1</v>
      </c>
      <c r="CI51" s="172">
        <f t="shared" si="42"/>
        <v>1</v>
      </c>
      <c r="CJ51" s="172">
        <f t="shared" si="42"/>
        <v>1</v>
      </c>
      <c r="CK51" s="172">
        <f t="shared" si="42"/>
        <v>1</v>
      </c>
      <c r="CL51" s="172">
        <f t="shared" si="42"/>
        <v>1</v>
      </c>
      <c r="CM51" s="172">
        <f t="shared" si="42"/>
        <v>1</v>
      </c>
      <c r="CN51" s="172">
        <f t="shared" si="42"/>
        <v>1</v>
      </c>
      <c r="CO51" s="172">
        <f t="shared" si="42"/>
        <v>1</v>
      </c>
      <c r="CP51" s="172">
        <f t="shared" si="42"/>
        <v>1</v>
      </c>
      <c r="CQ51" s="172">
        <f t="shared" si="38"/>
        <v>1</v>
      </c>
      <c r="CR51" s="172">
        <f t="shared" si="38"/>
        <v>1</v>
      </c>
      <c r="CS51" s="172">
        <f t="shared" si="38"/>
        <v>1</v>
      </c>
      <c r="CT51" s="172">
        <f t="shared" si="38"/>
        <v>1</v>
      </c>
      <c r="CU51" s="172">
        <f t="shared" si="38"/>
        <v>1</v>
      </c>
      <c r="DA51" s="172">
        <v>2</v>
      </c>
      <c r="DB51" s="32" t="str">
        <f t="shared" si="43"/>
        <v xml:space="preserve"> </v>
      </c>
      <c r="DD51" s="172">
        <f t="shared" si="17"/>
        <v>1</v>
      </c>
      <c r="DE51" s="172">
        <v>49</v>
      </c>
      <c r="DL51" s="172">
        <f t="shared" si="12"/>
        <v>0</v>
      </c>
      <c r="DM51" s="172">
        <f t="shared" si="13"/>
        <v>1</v>
      </c>
      <c r="DN51" s="172">
        <f t="shared" si="14"/>
        <v>1</v>
      </c>
      <c r="DO51" s="172">
        <f t="shared" si="36"/>
        <v>1</v>
      </c>
      <c r="DP51" s="172">
        <f t="shared" si="36"/>
        <v>1</v>
      </c>
      <c r="DQ51" s="172">
        <f t="shared" si="36"/>
        <v>1</v>
      </c>
      <c r="DR51" s="172">
        <f t="shared" si="36"/>
        <v>1</v>
      </c>
      <c r="DS51" s="172">
        <f t="shared" si="36"/>
        <v>1</v>
      </c>
      <c r="DT51" s="172">
        <f t="shared" si="36"/>
        <v>1</v>
      </c>
      <c r="DU51" s="172">
        <f t="shared" si="36"/>
        <v>1</v>
      </c>
      <c r="DV51" s="172">
        <f t="shared" si="37"/>
        <v>1</v>
      </c>
      <c r="DW51" s="172">
        <f t="shared" si="37"/>
        <v>1</v>
      </c>
      <c r="DX51" s="172">
        <f t="shared" si="37"/>
        <v>1</v>
      </c>
      <c r="DY51" s="172">
        <f t="shared" si="37"/>
        <v>1</v>
      </c>
      <c r="DZ51" s="172">
        <f t="shared" si="37"/>
        <v>1</v>
      </c>
      <c r="EA51" s="172">
        <f t="shared" si="37"/>
        <v>1</v>
      </c>
      <c r="EB51" s="172">
        <f t="shared" si="37"/>
        <v>1</v>
      </c>
      <c r="EC51" s="172">
        <f t="shared" si="37"/>
        <v>1</v>
      </c>
      <c r="ED51" s="172">
        <f t="shared" si="37"/>
        <v>1</v>
      </c>
      <c r="EE51" s="172">
        <f t="shared" si="37"/>
        <v>1</v>
      </c>
      <c r="EF51" s="172">
        <f t="shared" si="37"/>
        <v>1</v>
      </c>
      <c r="EG51" s="172">
        <f t="shared" si="6"/>
        <v>0</v>
      </c>
    </row>
    <row r="52" spans="20:137" x14ac:dyDescent="0.25">
      <c r="T52" s="5"/>
      <c r="U52" s="13"/>
      <c r="V52" s="5"/>
      <c r="W52" s="5" t="str">
        <f t="shared" si="2"/>
        <v/>
      </c>
      <c r="X52" s="5"/>
      <c r="Y52" s="5"/>
      <c r="Z52" s="5"/>
      <c r="CB52" s="172">
        <f t="shared" si="42"/>
        <v>1</v>
      </c>
      <c r="CC52" s="172">
        <f t="shared" si="42"/>
        <v>1</v>
      </c>
      <c r="CD52" s="172">
        <f t="shared" si="42"/>
        <v>1</v>
      </c>
      <c r="CE52" s="172">
        <f t="shared" si="42"/>
        <v>1</v>
      </c>
      <c r="CF52" s="172">
        <f t="shared" si="42"/>
        <v>1</v>
      </c>
      <c r="CG52" s="172">
        <f t="shared" si="42"/>
        <v>1</v>
      </c>
      <c r="CH52" s="172">
        <f t="shared" si="42"/>
        <v>1</v>
      </c>
      <c r="CI52" s="172">
        <f t="shared" si="42"/>
        <v>1</v>
      </c>
      <c r="CJ52" s="172">
        <f t="shared" si="42"/>
        <v>1</v>
      </c>
      <c r="CK52" s="172">
        <f t="shared" si="42"/>
        <v>1</v>
      </c>
      <c r="CL52" s="172">
        <f t="shared" si="42"/>
        <v>1</v>
      </c>
      <c r="CM52" s="172">
        <f t="shared" si="42"/>
        <v>1</v>
      </c>
      <c r="CN52" s="172">
        <f t="shared" si="42"/>
        <v>1</v>
      </c>
      <c r="CO52" s="172">
        <f t="shared" si="42"/>
        <v>1</v>
      </c>
      <c r="CP52" s="172">
        <f t="shared" si="42"/>
        <v>1</v>
      </c>
      <c r="CQ52" s="172">
        <f t="shared" si="38"/>
        <v>1</v>
      </c>
      <c r="CR52" s="172">
        <f t="shared" si="38"/>
        <v>1</v>
      </c>
      <c r="CS52" s="172">
        <f t="shared" si="38"/>
        <v>1</v>
      </c>
      <c r="CT52" s="172">
        <f t="shared" si="38"/>
        <v>1</v>
      </c>
      <c r="CU52" s="172">
        <f t="shared" si="38"/>
        <v>1</v>
      </c>
      <c r="DA52" s="172">
        <v>3</v>
      </c>
      <c r="DB52" s="32" t="str">
        <f t="shared" si="43"/>
        <v xml:space="preserve"> </v>
      </c>
      <c r="DD52" s="172">
        <f t="shared" si="17"/>
        <v>1</v>
      </c>
      <c r="DE52" s="172">
        <v>50</v>
      </c>
      <c r="DL52" s="172">
        <f t="shared" si="12"/>
        <v>0</v>
      </c>
      <c r="DM52" s="172">
        <f t="shared" si="13"/>
        <v>1</v>
      </c>
      <c r="DN52" s="172">
        <f t="shared" si="14"/>
        <v>1</v>
      </c>
      <c r="DO52" s="172">
        <f t="shared" ref="DO52:DU67" si="44">IF(OR($CX51=0,ISERROR(SEARCH(DO$1,SUBSTITUTE($CX51,DY$1,"")))),DO51,DO51+1)</f>
        <v>1</v>
      </c>
      <c r="DP52" s="172">
        <f t="shared" si="44"/>
        <v>1</v>
      </c>
      <c r="DQ52" s="172">
        <f t="shared" si="44"/>
        <v>1</v>
      </c>
      <c r="DR52" s="172">
        <f t="shared" si="44"/>
        <v>1</v>
      </c>
      <c r="DS52" s="172">
        <f t="shared" si="44"/>
        <v>1</v>
      </c>
      <c r="DT52" s="172">
        <f t="shared" si="44"/>
        <v>1</v>
      </c>
      <c r="DU52" s="172">
        <f t="shared" si="44"/>
        <v>1</v>
      </c>
      <c r="DV52" s="172">
        <f t="shared" si="37"/>
        <v>1</v>
      </c>
      <c r="DW52" s="172">
        <f t="shared" si="37"/>
        <v>1</v>
      </c>
      <c r="DX52" s="172">
        <f t="shared" si="37"/>
        <v>1</v>
      </c>
      <c r="DY52" s="172">
        <f t="shared" si="37"/>
        <v>1</v>
      </c>
      <c r="DZ52" s="172">
        <f t="shared" si="37"/>
        <v>1</v>
      </c>
      <c r="EA52" s="172">
        <f t="shared" si="37"/>
        <v>1</v>
      </c>
      <c r="EB52" s="172">
        <f t="shared" si="37"/>
        <v>1</v>
      </c>
      <c r="EC52" s="172">
        <f t="shared" si="37"/>
        <v>1</v>
      </c>
      <c r="ED52" s="172">
        <f t="shared" si="37"/>
        <v>1</v>
      </c>
      <c r="EE52" s="172">
        <f t="shared" si="37"/>
        <v>1</v>
      </c>
      <c r="EF52" s="172">
        <f t="shared" si="37"/>
        <v>1</v>
      </c>
      <c r="EG52" s="172">
        <f t="shared" si="6"/>
        <v>0</v>
      </c>
    </row>
    <row r="53" spans="20:137" x14ac:dyDescent="0.25">
      <c r="T53" s="5"/>
      <c r="U53" s="13"/>
      <c r="V53" s="5"/>
      <c r="W53" s="5" t="str">
        <f t="shared" si="2"/>
        <v/>
      </c>
      <c r="X53" s="5"/>
      <c r="Y53" s="5"/>
      <c r="Z53" s="5"/>
      <c r="CB53" s="172">
        <f t="shared" si="42"/>
        <v>1</v>
      </c>
      <c r="CC53" s="172">
        <f t="shared" si="42"/>
        <v>1</v>
      </c>
      <c r="CD53" s="172">
        <f t="shared" si="42"/>
        <v>1</v>
      </c>
      <c r="CE53" s="172">
        <f t="shared" si="42"/>
        <v>1</v>
      </c>
      <c r="CF53" s="172">
        <f t="shared" si="42"/>
        <v>1</v>
      </c>
      <c r="CG53" s="172">
        <f t="shared" si="42"/>
        <v>1</v>
      </c>
      <c r="CH53" s="172">
        <f t="shared" si="42"/>
        <v>1</v>
      </c>
      <c r="CI53" s="172">
        <f t="shared" si="42"/>
        <v>1</v>
      </c>
      <c r="CJ53" s="172">
        <f t="shared" si="42"/>
        <v>1</v>
      </c>
      <c r="CK53" s="172">
        <f t="shared" si="42"/>
        <v>1</v>
      </c>
      <c r="CL53" s="172">
        <f t="shared" si="42"/>
        <v>1</v>
      </c>
      <c r="CM53" s="172">
        <f t="shared" si="42"/>
        <v>1</v>
      </c>
      <c r="CN53" s="172">
        <f t="shared" si="42"/>
        <v>1</v>
      </c>
      <c r="CO53" s="172">
        <f t="shared" si="42"/>
        <v>1</v>
      </c>
      <c r="CP53" s="172">
        <f t="shared" si="42"/>
        <v>1</v>
      </c>
      <c r="CQ53" s="172">
        <f t="shared" si="38"/>
        <v>1</v>
      </c>
      <c r="CR53" s="172">
        <f t="shared" si="38"/>
        <v>1</v>
      </c>
      <c r="CS53" s="172">
        <f t="shared" si="38"/>
        <v>1</v>
      </c>
      <c r="CT53" s="172">
        <f t="shared" si="38"/>
        <v>1</v>
      </c>
      <c r="CU53" s="172">
        <f t="shared" si="38"/>
        <v>1</v>
      </c>
      <c r="DA53" s="172">
        <v>4</v>
      </c>
      <c r="DB53" s="32" t="str">
        <f t="shared" si="43"/>
        <v xml:space="preserve"> </v>
      </c>
      <c r="DD53" s="172">
        <f t="shared" si="17"/>
        <v>1</v>
      </c>
      <c r="DE53" s="172">
        <v>51</v>
      </c>
      <c r="DL53" s="172">
        <f t="shared" si="12"/>
        <v>0</v>
      </c>
      <c r="DM53" s="172">
        <f t="shared" si="13"/>
        <v>1</v>
      </c>
      <c r="DN53" s="172">
        <f t="shared" si="14"/>
        <v>1</v>
      </c>
      <c r="DO53" s="172">
        <f t="shared" si="44"/>
        <v>1</v>
      </c>
      <c r="DP53" s="172">
        <f t="shared" si="44"/>
        <v>1</v>
      </c>
      <c r="DQ53" s="172">
        <f t="shared" si="44"/>
        <v>1</v>
      </c>
      <c r="DR53" s="172">
        <f t="shared" si="44"/>
        <v>1</v>
      </c>
      <c r="DS53" s="172">
        <f t="shared" si="44"/>
        <v>1</v>
      </c>
      <c r="DT53" s="172">
        <f t="shared" si="44"/>
        <v>1</v>
      </c>
      <c r="DU53" s="172">
        <f t="shared" si="44"/>
        <v>1</v>
      </c>
      <c r="DV53" s="172">
        <f t="shared" ref="DV53:EF68" si="45">IF(OR($CX52=0,ISERROR(SEARCH(DV$1,$CX52))),DV52,DV52+1)</f>
        <v>1</v>
      </c>
      <c r="DW53" s="172">
        <f t="shared" si="45"/>
        <v>1</v>
      </c>
      <c r="DX53" s="172">
        <f t="shared" si="45"/>
        <v>1</v>
      </c>
      <c r="DY53" s="172">
        <f t="shared" si="45"/>
        <v>1</v>
      </c>
      <c r="DZ53" s="172">
        <f t="shared" si="45"/>
        <v>1</v>
      </c>
      <c r="EA53" s="172">
        <f t="shared" si="45"/>
        <v>1</v>
      </c>
      <c r="EB53" s="172">
        <f t="shared" si="45"/>
        <v>1</v>
      </c>
      <c r="EC53" s="172">
        <f t="shared" si="45"/>
        <v>1</v>
      </c>
      <c r="ED53" s="172">
        <f t="shared" si="45"/>
        <v>1</v>
      </c>
      <c r="EE53" s="172">
        <f t="shared" si="45"/>
        <v>1</v>
      </c>
      <c r="EF53" s="172">
        <f t="shared" si="45"/>
        <v>1</v>
      </c>
      <c r="EG53" s="172">
        <f t="shared" si="6"/>
        <v>0</v>
      </c>
    </row>
    <row r="54" spans="20:137" x14ac:dyDescent="0.25">
      <c r="T54" s="5"/>
      <c r="U54" s="13"/>
      <c r="V54" s="5"/>
      <c r="W54" s="5" t="str">
        <f t="shared" si="2"/>
        <v/>
      </c>
      <c r="X54" s="5"/>
      <c r="Y54" s="5"/>
      <c r="Z54" s="5"/>
      <c r="CB54" s="172">
        <f t="shared" si="42"/>
        <v>1</v>
      </c>
      <c r="CC54" s="172">
        <f t="shared" si="42"/>
        <v>1</v>
      </c>
      <c r="CD54" s="172">
        <f t="shared" si="42"/>
        <v>1</v>
      </c>
      <c r="CE54" s="172">
        <f t="shared" si="42"/>
        <v>1</v>
      </c>
      <c r="CF54" s="172">
        <f t="shared" si="42"/>
        <v>1</v>
      </c>
      <c r="CG54" s="172">
        <f t="shared" si="42"/>
        <v>1</v>
      </c>
      <c r="CH54" s="172">
        <f t="shared" si="42"/>
        <v>1</v>
      </c>
      <c r="CI54" s="172">
        <f t="shared" si="42"/>
        <v>1</v>
      </c>
      <c r="CJ54" s="172">
        <f t="shared" si="42"/>
        <v>1</v>
      </c>
      <c r="CK54" s="172">
        <f t="shared" si="42"/>
        <v>1</v>
      </c>
      <c r="CL54" s="172">
        <f t="shared" si="42"/>
        <v>1</v>
      </c>
      <c r="CM54" s="172">
        <f t="shared" si="42"/>
        <v>1</v>
      </c>
      <c r="CN54" s="172">
        <f t="shared" si="42"/>
        <v>1</v>
      </c>
      <c r="CO54" s="172">
        <f t="shared" si="42"/>
        <v>1</v>
      </c>
      <c r="CP54" s="172">
        <f t="shared" si="42"/>
        <v>1</v>
      </c>
      <c r="CQ54" s="172">
        <f t="shared" si="38"/>
        <v>1</v>
      </c>
      <c r="CR54" s="172">
        <f t="shared" si="38"/>
        <v>1</v>
      </c>
      <c r="CS54" s="172">
        <f t="shared" si="38"/>
        <v>1</v>
      </c>
      <c r="CT54" s="172">
        <f t="shared" si="38"/>
        <v>1</v>
      </c>
      <c r="CU54" s="172">
        <f t="shared" si="38"/>
        <v>1</v>
      </c>
      <c r="DA54" s="172">
        <v>5</v>
      </c>
      <c r="DB54" s="32" t="str">
        <f t="shared" si="43"/>
        <v xml:space="preserve"> </v>
      </c>
      <c r="DD54" s="172">
        <f t="shared" si="17"/>
        <v>1</v>
      </c>
      <c r="DE54" s="172">
        <v>52</v>
      </c>
      <c r="DL54" s="172">
        <f t="shared" si="12"/>
        <v>0</v>
      </c>
      <c r="DM54" s="172">
        <f t="shared" si="13"/>
        <v>1</v>
      </c>
      <c r="DN54" s="172">
        <f t="shared" si="14"/>
        <v>1</v>
      </c>
      <c r="DO54" s="172">
        <f t="shared" si="44"/>
        <v>1</v>
      </c>
      <c r="DP54" s="172">
        <f t="shared" si="44"/>
        <v>1</v>
      </c>
      <c r="DQ54" s="172">
        <f t="shared" si="44"/>
        <v>1</v>
      </c>
      <c r="DR54" s="172">
        <f t="shared" si="44"/>
        <v>1</v>
      </c>
      <c r="DS54" s="172">
        <f t="shared" si="44"/>
        <v>1</v>
      </c>
      <c r="DT54" s="172">
        <f t="shared" si="44"/>
        <v>1</v>
      </c>
      <c r="DU54" s="172">
        <f t="shared" si="44"/>
        <v>1</v>
      </c>
      <c r="DV54" s="172">
        <f t="shared" si="45"/>
        <v>1</v>
      </c>
      <c r="DW54" s="172">
        <f t="shared" si="45"/>
        <v>1</v>
      </c>
      <c r="DX54" s="172">
        <f t="shared" si="45"/>
        <v>1</v>
      </c>
      <c r="DY54" s="172">
        <f t="shared" si="45"/>
        <v>1</v>
      </c>
      <c r="DZ54" s="172">
        <f t="shared" si="45"/>
        <v>1</v>
      </c>
      <c r="EA54" s="172">
        <f t="shared" si="45"/>
        <v>1</v>
      </c>
      <c r="EB54" s="172">
        <f t="shared" si="45"/>
        <v>1</v>
      </c>
      <c r="EC54" s="172">
        <f t="shared" si="45"/>
        <v>1</v>
      </c>
      <c r="ED54" s="172">
        <f t="shared" si="45"/>
        <v>1</v>
      </c>
      <c r="EE54" s="172">
        <f t="shared" si="45"/>
        <v>1</v>
      </c>
      <c r="EF54" s="172">
        <f t="shared" si="45"/>
        <v>1</v>
      </c>
      <c r="EG54" s="172">
        <f t="shared" si="6"/>
        <v>0</v>
      </c>
    </row>
    <row r="55" spans="20:137" x14ac:dyDescent="0.25">
      <c r="T55" s="5"/>
      <c r="U55" s="13"/>
      <c r="V55" s="5"/>
      <c r="W55" s="5" t="str">
        <f t="shared" si="2"/>
        <v/>
      </c>
      <c r="X55" s="5"/>
      <c r="Y55" s="5"/>
      <c r="Z55" s="5"/>
      <c r="CB55" s="172">
        <f t="shared" si="42"/>
        <v>1</v>
      </c>
      <c r="CC55" s="172">
        <f t="shared" si="42"/>
        <v>1</v>
      </c>
      <c r="CD55" s="172">
        <f t="shared" si="42"/>
        <v>1</v>
      </c>
      <c r="CE55" s="172">
        <f t="shared" si="42"/>
        <v>1</v>
      </c>
      <c r="CF55" s="172">
        <f t="shared" si="42"/>
        <v>1</v>
      </c>
      <c r="CG55" s="172">
        <f t="shared" si="42"/>
        <v>1</v>
      </c>
      <c r="CH55" s="172">
        <f t="shared" si="42"/>
        <v>1</v>
      </c>
      <c r="CI55" s="172">
        <f t="shared" si="42"/>
        <v>1</v>
      </c>
      <c r="CJ55" s="172">
        <f t="shared" si="42"/>
        <v>1</v>
      </c>
      <c r="CK55" s="172">
        <f t="shared" si="42"/>
        <v>1</v>
      </c>
      <c r="CL55" s="172">
        <f t="shared" si="42"/>
        <v>1</v>
      </c>
      <c r="CM55" s="172">
        <f t="shared" si="42"/>
        <v>1</v>
      </c>
      <c r="CN55" s="172">
        <f t="shared" si="42"/>
        <v>1</v>
      </c>
      <c r="CO55" s="172">
        <f t="shared" si="42"/>
        <v>1</v>
      </c>
      <c r="CP55" s="172">
        <f t="shared" si="42"/>
        <v>1</v>
      </c>
      <c r="CQ55" s="172">
        <f t="shared" si="38"/>
        <v>1</v>
      </c>
      <c r="CR55" s="172">
        <f t="shared" si="38"/>
        <v>1</v>
      </c>
      <c r="CS55" s="172">
        <f t="shared" si="38"/>
        <v>1</v>
      </c>
      <c r="CT55" s="172">
        <f t="shared" si="38"/>
        <v>1</v>
      </c>
      <c r="CU55" s="172">
        <f t="shared" si="38"/>
        <v>1</v>
      </c>
      <c r="DA55" s="172">
        <v>6</v>
      </c>
      <c r="DB55" s="32" t="str">
        <f t="shared" si="43"/>
        <v xml:space="preserve"> </v>
      </c>
      <c r="DD55" s="172">
        <f t="shared" si="17"/>
        <v>1</v>
      </c>
      <c r="DE55" s="172">
        <v>53</v>
      </c>
      <c r="DL55" s="172">
        <f t="shared" si="12"/>
        <v>0</v>
      </c>
      <c r="DM55" s="172">
        <f t="shared" si="13"/>
        <v>1</v>
      </c>
      <c r="DN55" s="172">
        <f t="shared" si="14"/>
        <v>1</v>
      </c>
      <c r="DO55" s="172">
        <f t="shared" si="44"/>
        <v>1</v>
      </c>
      <c r="DP55" s="172">
        <f t="shared" si="44"/>
        <v>1</v>
      </c>
      <c r="DQ55" s="172">
        <f t="shared" si="44"/>
        <v>1</v>
      </c>
      <c r="DR55" s="172">
        <f t="shared" si="44"/>
        <v>1</v>
      </c>
      <c r="DS55" s="172">
        <f t="shared" si="44"/>
        <v>1</v>
      </c>
      <c r="DT55" s="172">
        <f t="shared" si="44"/>
        <v>1</v>
      </c>
      <c r="DU55" s="172">
        <f t="shared" si="44"/>
        <v>1</v>
      </c>
      <c r="DV55" s="172">
        <f t="shared" si="45"/>
        <v>1</v>
      </c>
      <c r="DW55" s="172">
        <f t="shared" si="45"/>
        <v>1</v>
      </c>
      <c r="DX55" s="172">
        <f t="shared" si="45"/>
        <v>1</v>
      </c>
      <c r="DY55" s="172">
        <f t="shared" si="45"/>
        <v>1</v>
      </c>
      <c r="DZ55" s="172">
        <f t="shared" si="45"/>
        <v>1</v>
      </c>
      <c r="EA55" s="172">
        <f t="shared" si="45"/>
        <v>1</v>
      </c>
      <c r="EB55" s="172">
        <f t="shared" si="45"/>
        <v>1</v>
      </c>
      <c r="EC55" s="172">
        <f t="shared" si="45"/>
        <v>1</v>
      </c>
      <c r="ED55" s="172">
        <f t="shared" si="45"/>
        <v>1</v>
      </c>
      <c r="EE55" s="172">
        <f t="shared" si="45"/>
        <v>1</v>
      </c>
      <c r="EF55" s="172">
        <f t="shared" si="45"/>
        <v>1</v>
      </c>
      <c r="EG55" s="172">
        <f t="shared" si="6"/>
        <v>0</v>
      </c>
    </row>
    <row r="56" spans="20:137" x14ac:dyDescent="0.25">
      <c r="T56" s="5"/>
      <c r="U56" s="13"/>
      <c r="V56" s="5"/>
      <c r="W56" s="5" t="str">
        <f t="shared" si="2"/>
        <v/>
      </c>
      <c r="X56" s="5"/>
      <c r="Y56" s="5"/>
      <c r="Z56" s="5"/>
      <c r="CB56" s="172">
        <f t="shared" si="42"/>
        <v>1</v>
      </c>
      <c r="CC56" s="172">
        <f t="shared" si="42"/>
        <v>1</v>
      </c>
      <c r="CD56" s="172">
        <f t="shared" si="42"/>
        <v>1</v>
      </c>
      <c r="CE56" s="172">
        <f t="shared" si="42"/>
        <v>1</v>
      </c>
      <c r="CF56" s="172">
        <f t="shared" si="42"/>
        <v>1</v>
      </c>
      <c r="CG56" s="172">
        <f t="shared" si="42"/>
        <v>1</v>
      </c>
      <c r="CH56" s="172">
        <f t="shared" si="42"/>
        <v>1</v>
      </c>
      <c r="CI56" s="172">
        <f t="shared" si="42"/>
        <v>1</v>
      </c>
      <c r="CJ56" s="172">
        <f t="shared" si="42"/>
        <v>1</v>
      </c>
      <c r="CK56" s="172">
        <f t="shared" si="42"/>
        <v>1</v>
      </c>
      <c r="CL56" s="172">
        <f t="shared" si="42"/>
        <v>1</v>
      </c>
      <c r="CM56" s="172">
        <f t="shared" si="42"/>
        <v>1</v>
      </c>
      <c r="CN56" s="172">
        <f t="shared" si="42"/>
        <v>1</v>
      </c>
      <c r="CO56" s="172">
        <f t="shared" si="42"/>
        <v>1</v>
      </c>
      <c r="CP56" s="172">
        <f t="shared" si="42"/>
        <v>1</v>
      </c>
      <c r="CQ56" s="172">
        <f t="shared" si="38"/>
        <v>1</v>
      </c>
      <c r="CR56" s="172">
        <f t="shared" si="38"/>
        <v>1</v>
      </c>
      <c r="CS56" s="172">
        <f t="shared" si="38"/>
        <v>1</v>
      </c>
      <c r="CT56" s="172">
        <f t="shared" si="38"/>
        <v>1</v>
      </c>
      <c r="CU56" s="172">
        <f t="shared" si="38"/>
        <v>1</v>
      </c>
      <c r="DA56" s="172">
        <v>7</v>
      </c>
      <c r="DB56" s="32" t="str">
        <f t="shared" si="43"/>
        <v xml:space="preserve"> </v>
      </c>
      <c r="DD56" s="172">
        <f t="shared" si="17"/>
        <v>1</v>
      </c>
      <c r="DE56" s="172">
        <v>54</v>
      </c>
      <c r="DL56" s="172">
        <f t="shared" si="12"/>
        <v>0</v>
      </c>
      <c r="DM56" s="172">
        <f t="shared" si="13"/>
        <v>1</v>
      </c>
      <c r="DN56" s="172">
        <f t="shared" si="14"/>
        <v>1</v>
      </c>
      <c r="DO56" s="172">
        <f t="shared" si="44"/>
        <v>1</v>
      </c>
      <c r="DP56" s="172">
        <f t="shared" si="44"/>
        <v>1</v>
      </c>
      <c r="DQ56" s="172">
        <f t="shared" si="44"/>
        <v>1</v>
      </c>
      <c r="DR56" s="172">
        <f t="shared" si="44"/>
        <v>1</v>
      </c>
      <c r="DS56" s="172">
        <f t="shared" si="44"/>
        <v>1</v>
      </c>
      <c r="DT56" s="172">
        <f t="shared" si="44"/>
        <v>1</v>
      </c>
      <c r="DU56" s="172">
        <f t="shared" si="44"/>
        <v>1</v>
      </c>
      <c r="DV56" s="172">
        <f t="shared" si="45"/>
        <v>1</v>
      </c>
      <c r="DW56" s="172">
        <f t="shared" si="45"/>
        <v>1</v>
      </c>
      <c r="DX56" s="172">
        <f t="shared" si="45"/>
        <v>1</v>
      </c>
      <c r="DY56" s="172">
        <f t="shared" si="45"/>
        <v>1</v>
      </c>
      <c r="DZ56" s="172">
        <f t="shared" si="45"/>
        <v>1</v>
      </c>
      <c r="EA56" s="172">
        <f t="shared" si="45"/>
        <v>1</v>
      </c>
      <c r="EB56" s="172">
        <f t="shared" si="45"/>
        <v>1</v>
      </c>
      <c r="EC56" s="172">
        <f t="shared" si="45"/>
        <v>1</v>
      </c>
      <c r="ED56" s="172">
        <f t="shared" si="45"/>
        <v>1</v>
      </c>
      <c r="EE56" s="172">
        <f t="shared" si="45"/>
        <v>1</v>
      </c>
      <c r="EF56" s="172">
        <f t="shared" si="45"/>
        <v>1</v>
      </c>
      <c r="EG56" s="172">
        <f t="shared" si="6"/>
        <v>0</v>
      </c>
    </row>
    <row r="57" spans="20:137" x14ac:dyDescent="0.25">
      <c r="T57" s="5"/>
      <c r="U57" s="13"/>
      <c r="V57" s="5"/>
      <c r="W57" s="5" t="str">
        <f t="shared" si="2"/>
        <v/>
      </c>
      <c r="X57" s="5"/>
      <c r="Y57" s="5"/>
      <c r="Z57" s="5"/>
      <c r="CB57" s="172">
        <f t="shared" si="42"/>
        <v>1</v>
      </c>
      <c r="CC57" s="172">
        <f t="shared" si="42"/>
        <v>1</v>
      </c>
      <c r="CD57" s="172">
        <f t="shared" si="42"/>
        <v>1</v>
      </c>
      <c r="CE57" s="172">
        <f t="shared" si="42"/>
        <v>1</v>
      </c>
      <c r="CF57" s="172">
        <f t="shared" si="42"/>
        <v>1</v>
      </c>
      <c r="CG57" s="172">
        <f t="shared" si="42"/>
        <v>1</v>
      </c>
      <c r="CH57" s="172">
        <f t="shared" si="42"/>
        <v>1</v>
      </c>
      <c r="CI57" s="172">
        <f t="shared" si="42"/>
        <v>1</v>
      </c>
      <c r="CJ57" s="172">
        <f t="shared" si="42"/>
        <v>1</v>
      </c>
      <c r="CK57" s="172">
        <f t="shared" si="42"/>
        <v>1</v>
      </c>
      <c r="CL57" s="172">
        <f t="shared" si="42"/>
        <v>1</v>
      </c>
      <c r="CM57" s="172">
        <f t="shared" si="42"/>
        <v>1</v>
      </c>
      <c r="CN57" s="172">
        <f t="shared" si="42"/>
        <v>1</v>
      </c>
      <c r="CO57" s="172">
        <f t="shared" si="42"/>
        <v>1</v>
      </c>
      <c r="CP57" s="172">
        <f t="shared" si="42"/>
        <v>1</v>
      </c>
      <c r="CQ57" s="172">
        <f t="shared" si="38"/>
        <v>1</v>
      </c>
      <c r="CR57" s="172">
        <f t="shared" si="38"/>
        <v>1</v>
      </c>
      <c r="CS57" s="172">
        <f t="shared" si="38"/>
        <v>1</v>
      </c>
      <c r="CT57" s="172">
        <f t="shared" si="38"/>
        <v>1</v>
      </c>
      <c r="CU57" s="172">
        <f t="shared" si="38"/>
        <v>1</v>
      </c>
      <c r="DA57" s="172">
        <v>8</v>
      </c>
      <c r="DB57" s="32" t="str">
        <f t="shared" si="43"/>
        <v xml:space="preserve"> </v>
      </c>
      <c r="DD57" s="172">
        <f t="shared" si="17"/>
        <v>1</v>
      </c>
      <c r="DE57" s="172">
        <v>55</v>
      </c>
      <c r="DL57" s="172">
        <f t="shared" si="12"/>
        <v>0</v>
      </c>
      <c r="DM57" s="172">
        <f t="shared" si="13"/>
        <v>1</v>
      </c>
      <c r="DN57" s="172">
        <f t="shared" si="14"/>
        <v>1</v>
      </c>
      <c r="DO57" s="172">
        <f t="shared" si="44"/>
        <v>1</v>
      </c>
      <c r="DP57" s="172">
        <f t="shared" si="44"/>
        <v>1</v>
      </c>
      <c r="DQ57" s="172">
        <f t="shared" si="44"/>
        <v>1</v>
      </c>
      <c r="DR57" s="172">
        <f t="shared" si="44"/>
        <v>1</v>
      </c>
      <c r="DS57" s="172">
        <f t="shared" si="44"/>
        <v>1</v>
      </c>
      <c r="DT57" s="172">
        <f t="shared" si="44"/>
        <v>1</v>
      </c>
      <c r="DU57" s="172">
        <f t="shared" si="44"/>
        <v>1</v>
      </c>
      <c r="DV57" s="172">
        <f t="shared" si="45"/>
        <v>1</v>
      </c>
      <c r="DW57" s="172">
        <f t="shared" si="45"/>
        <v>1</v>
      </c>
      <c r="DX57" s="172">
        <f t="shared" si="45"/>
        <v>1</v>
      </c>
      <c r="DY57" s="172">
        <f t="shared" si="45"/>
        <v>1</v>
      </c>
      <c r="DZ57" s="172">
        <f t="shared" si="45"/>
        <v>1</v>
      </c>
      <c r="EA57" s="172">
        <f t="shared" si="45"/>
        <v>1</v>
      </c>
      <c r="EB57" s="172">
        <f t="shared" si="45"/>
        <v>1</v>
      </c>
      <c r="EC57" s="172">
        <f t="shared" si="45"/>
        <v>1</v>
      </c>
      <c r="ED57" s="172">
        <f t="shared" si="45"/>
        <v>1</v>
      </c>
      <c r="EE57" s="172">
        <f t="shared" si="45"/>
        <v>1</v>
      </c>
      <c r="EF57" s="172">
        <f t="shared" si="45"/>
        <v>1</v>
      </c>
      <c r="EG57" s="172">
        <f t="shared" si="6"/>
        <v>0</v>
      </c>
    </row>
    <row r="58" spans="20:137" x14ac:dyDescent="0.25">
      <c r="T58" s="5"/>
      <c r="U58" s="13"/>
      <c r="V58" s="5"/>
      <c r="W58" s="5" t="str">
        <f t="shared" si="2"/>
        <v/>
      </c>
      <c r="X58" s="5"/>
      <c r="Y58" s="5"/>
      <c r="Z58" s="5"/>
      <c r="CB58" s="172">
        <f t="shared" si="42"/>
        <v>1</v>
      </c>
      <c r="CC58" s="172">
        <f t="shared" si="42"/>
        <v>1</v>
      </c>
      <c r="CD58" s="172">
        <f t="shared" si="42"/>
        <v>1</v>
      </c>
      <c r="CE58" s="172">
        <f t="shared" si="42"/>
        <v>1</v>
      </c>
      <c r="CF58" s="172">
        <f t="shared" si="42"/>
        <v>1</v>
      </c>
      <c r="CG58" s="172">
        <f t="shared" si="42"/>
        <v>1</v>
      </c>
      <c r="CH58" s="172">
        <f t="shared" si="42"/>
        <v>1</v>
      </c>
      <c r="CI58" s="172">
        <f t="shared" si="42"/>
        <v>1</v>
      </c>
      <c r="CJ58" s="172">
        <f t="shared" si="42"/>
        <v>1</v>
      </c>
      <c r="CK58" s="172">
        <f t="shared" si="42"/>
        <v>1</v>
      </c>
      <c r="CL58" s="172">
        <f t="shared" si="42"/>
        <v>1</v>
      </c>
      <c r="CM58" s="172">
        <f t="shared" si="42"/>
        <v>1</v>
      </c>
      <c r="CN58" s="172">
        <f t="shared" si="42"/>
        <v>1</v>
      </c>
      <c r="CO58" s="172">
        <f t="shared" si="42"/>
        <v>1</v>
      </c>
      <c r="CP58" s="172">
        <f t="shared" si="42"/>
        <v>1</v>
      </c>
      <c r="CQ58" s="172">
        <f t="shared" si="38"/>
        <v>1</v>
      </c>
      <c r="CR58" s="172">
        <f t="shared" si="38"/>
        <v>1</v>
      </c>
      <c r="CS58" s="172">
        <f t="shared" si="38"/>
        <v>1</v>
      </c>
      <c r="CT58" s="172">
        <f t="shared" si="38"/>
        <v>1</v>
      </c>
      <c r="CU58" s="172">
        <f t="shared" si="38"/>
        <v>1</v>
      </c>
      <c r="DA58" s="172">
        <v>9</v>
      </c>
      <c r="DB58" s="32" t="str">
        <f t="shared" si="43"/>
        <v xml:space="preserve"> </v>
      </c>
      <c r="DD58" s="172">
        <f t="shared" si="17"/>
        <v>1</v>
      </c>
      <c r="DE58" s="172">
        <v>56</v>
      </c>
      <c r="DL58" s="172">
        <f t="shared" si="12"/>
        <v>0</v>
      </c>
      <c r="DM58" s="172">
        <f t="shared" si="13"/>
        <v>1</v>
      </c>
      <c r="DN58" s="172">
        <f t="shared" si="14"/>
        <v>1</v>
      </c>
      <c r="DO58" s="172">
        <f t="shared" si="44"/>
        <v>1</v>
      </c>
      <c r="DP58" s="172">
        <f t="shared" si="44"/>
        <v>1</v>
      </c>
      <c r="DQ58" s="172">
        <f t="shared" si="44"/>
        <v>1</v>
      </c>
      <c r="DR58" s="172">
        <f t="shared" si="44"/>
        <v>1</v>
      </c>
      <c r="DS58" s="172">
        <f t="shared" si="44"/>
        <v>1</v>
      </c>
      <c r="DT58" s="172">
        <f t="shared" si="44"/>
        <v>1</v>
      </c>
      <c r="DU58" s="172">
        <f t="shared" si="44"/>
        <v>1</v>
      </c>
      <c r="DV58" s="172">
        <f t="shared" si="45"/>
        <v>1</v>
      </c>
      <c r="DW58" s="172">
        <f t="shared" si="45"/>
        <v>1</v>
      </c>
      <c r="DX58" s="172">
        <f t="shared" si="45"/>
        <v>1</v>
      </c>
      <c r="DY58" s="172">
        <f t="shared" si="45"/>
        <v>1</v>
      </c>
      <c r="DZ58" s="172">
        <f t="shared" si="45"/>
        <v>1</v>
      </c>
      <c r="EA58" s="172">
        <f t="shared" si="45"/>
        <v>1</v>
      </c>
      <c r="EB58" s="172">
        <f t="shared" si="45"/>
        <v>1</v>
      </c>
      <c r="EC58" s="172">
        <f t="shared" si="45"/>
        <v>1</v>
      </c>
      <c r="ED58" s="172">
        <f t="shared" si="45"/>
        <v>1</v>
      </c>
      <c r="EE58" s="172">
        <f t="shared" si="45"/>
        <v>1</v>
      </c>
      <c r="EF58" s="172">
        <f t="shared" si="45"/>
        <v>1</v>
      </c>
      <c r="EG58" s="172">
        <f t="shared" si="6"/>
        <v>0</v>
      </c>
    </row>
    <row r="59" spans="20:137" x14ac:dyDescent="0.25">
      <c r="T59" s="5"/>
      <c r="U59" s="13"/>
      <c r="V59" s="5"/>
      <c r="W59" s="5" t="str">
        <f t="shared" si="2"/>
        <v/>
      </c>
      <c r="X59" s="5"/>
      <c r="Y59" s="5"/>
      <c r="Z59" s="5"/>
      <c r="CB59" s="172">
        <f t="shared" si="42"/>
        <v>1</v>
      </c>
      <c r="CC59" s="172">
        <f t="shared" si="42"/>
        <v>1</v>
      </c>
      <c r="CD59" s="172">
        <f t="shared" si="42"/>
        <v>1</v>
      </c>
      <c r="CE59" s="172">
        <f t="shared" si="42"/>
        <v>1</v>
      </c>
      <c r="CF59" s="172">
        <f t="shared" si="42"/>
        <v>1</v>
      </c>
      <c r="CG59" s="172">
        <f t="shared" si="42"/>
        <v>1</v>
      </c>
      <c r="CH59" s="172">
        <f t="shared" si="42"/>
        <v>1</v>
      </c>
      <c r="CI59" s="172">
        <f t="shared" si="42"/>
        <v>1</v>
      </c>
      <c r="CJ59" s="172">
        <f t="shared" si="42"/>
        <v>1</v>
      </c>
      <c r="CK59" s="172">
        <f t="shared" si="42"/>
        <v>1</v>
      </c>
      <c r="CL59" s="172">
        <f t="shared" si="42"/>
        <v>1</v>
      </c>
      <c r="CM59" s="172">
        <f t="shared" si="42"/>
        <v>1</v>
      </c>
      <c r="CN59" s="172">
        <f t="shared" si="42"/>
        <v>1</v>
      </c>
      <c r="CO59" s="172">
        <f t="shared" si="42"/>
        <v>1</v>
      </c>
      <c r="CP59" s="172">
        <f t="shared" si="42"/>
        <v>1</v>
      </c>
      <c r="CQ59" s="172">
        <f t="shared" si="38"/>
        <v>1</v>
      </c>
      <c r="CR59" s="172">
        <f t="shared" si="38"/>
        <v>1</v>
      </c>
      <c r="CS59" s="172">
        <f t="shared" si="38"/>
        <v>1</v>
      </c>
      <c r="CT59" s="172">
        <f t="shared" si="38"/>
        <v>1</v>
      </c>
      <c r="CU59" s="172">
        <f t="shared" si="38"/>
        <v>1</v>
      </c>
      <c r="DA59" s="172">
        <v>10</v>
      </c>
      <c r="DB59" s="32" t="str">
        <f t="shared" si="43"/>
        <v xml:space="preserve"> </v>
      </c>
      <c r="DD59" s="172">
        <f t="shared" si="17"/>
        <v>1</v>
      </c>
      <c r="DE59" s="172">
        <v>57</v>
      </c>
      <c r="DL59" s="172">
        <f t="shared" si="12"/>
        <v>0</v>
      </c>
      <c r="DM59" s="172">
        <f t="shared" si="13"/>
        <v>1</v>
      </c>
      <c r="DN59" s="172">
        <f t="shared" si="14"/>
        <v>1</v>
      </c>
      <c r="DO59" s="172">
        <f t="shared" si="44"/>
        <v>1</v>
      </c>
      <c r="DP59" s="172">
        <f t="shared" si="44"/>
        <v>1</v>
      </c>
      <c r="DQ59" s="172">
        <f t="shared" si="44"/>
        <v>1</v>
      </c>
      <c r="DR59" s="172">
        <f t="shared" si="44"/>
        <v>1</v>
      </c>
      <c r="DS59" s="172">
        <f t="shared" si="44"/>
        <v>1</v>
      </c>
      <c r="DT59" s="172">
        <f t="shared" si="44"/>
        <v>1</v>
      </c>
      <c r="DU59" s="172">
        <f t="shared" si="44"/>
        <v>1</v>
      </c>
      <c r="DV59" s="172">
        <f t="shared" si="45"/>
        <v>1</v>
      </c>
      <c r="DW59" s="172">
        <f t="shared" si="45"/>
        <v>1</v>
      </c>
      <c r="DX59" s="172">
        <f t="shared" si="45"/>
        <v>1</v>
      </c>
      <c r="DY59" s="172">
        <f t="shared" si="45"/>
        <v>1</v>
      </c>
      <c r="DZ59" s="172">
        <f t="shared" si="45"/>
        <v>1</v>
      </c>
      <c r="EA59" s="172">
        <f t="shared" si="45"/>
        <v>1</v>
      </c>
      <c r="EB59" s="172">
        <f t="shared" si="45"/>
        <v>1</v>
      </c>
      <c r="EC59" s="172">
        <f t="shared" si="45"/>
        <v>1</v>
      </c>
      <c r="ED59" s="172">
        <f t="shared" si="45"/>
        <v>1</v>
      </c>
      <c r="EE59" s="172">
        <f t="shared" si="45"/>
        <v>1</v>
      </c>
      <c r="EF59" s="172">
        <f t="shared" si="45"/>
        <v>1</v>
      </c>
      <c r="EG59" s="172">
        <f t="shared" si="6"/>
        <v>0</v>
      </c>
    </row>
    <row r="60" spans="20:137" x14ac:dyDescent="0.25">
      <c r="T60" s="5"/>
      <c r="U60" s="13"/>
      <c r="V60" s="5"/>
      <c r="W60" s="5" t="str">
        <f t="shared" si="2"/>
        <v/>
      </c>
      <c r="X60" s="5"/>
      <c r="Y60" s="5"/>
      <c r="Z60" s="5"/>
      <c r="CB60" s="172">
        <f t="shared" si="42"/>
        <v>1</v>
      </c>
      <c r="CC60" s="172">
        <f t="shared" si="42"/>
        <v>1</v>
      </c>
      <c r="CD60" s="172">
        <f t="shared" si="42"/>
        <v>1</v>
      </c>
      <c r="CE60" s="172">
        <f t="shared" si="42"/>
        <v>1</v>
      </c>
      <c r="CF60" s="172">
        <f t="shared" si="42"/>
        <v>1</v>
      </c>
      <c r="CG60" s="172">
        <f t="shared" si="42"/>
        <v>1</v>
      </c>
      <c r="CH60" s="172">
        <f t="shared" si="42"/>
        <v>1</v>
      </c>
      <c r="CI60" s="172">
        <f t="shared" si="42"/>
        <v>1</v>
      </c>
      <c r="CJ60" s="172">
        <f t="shared" si="42"/>
        <v>1</v>
      </c>
      <c r="CK60" s="172">
        <f t="shared" si="42"/>
        <v>1</v>
      </c>
      <c r="CL60" s="172">
        <f t="shared" si="42"/>
        <v>1</v>
      </c>
      <c r="CM60" s="172">
        <f t="shared" si="42"/>
        <v>1</v>
      </c>
      <c r="CN60" s="172">
        <f t="shared" si="42"/>
        <v>1</v>
      </c>
      <c r="CO60" s="172">
        <f t="shared" si="42"/>
        <v>1</v>
      </c>
      <c r="CP60" s="172">
        <f t="shared" si="42"/>
        <v>1</v>
      </c>
      <c r="CQ60" s="172">
        <f t="shared" si="38"/>
        <v>1</v>
      </c>
      <c r="CR60" s="172">
        <f t="shared" si="38"/>
        <v>1</v>
      </c>
      <c r="CS60" s="172">
        <f t="shared" si="38"/>
        <v>1</v>
      </c>
      <c r="CT60" s="172">
        <f t="shared" si="38"/>
        <v>1</v>
      </c>
      <c r="CU60" s="172">
        <f t="shared" si="38"/>
        <v>1</v>
      </c>
      <c r="DA60" s="172">
        <v>11</v>
      </c>
      <c r="DB60" s="32" t="str">
        <f t="shared" si="43"/>
        <v xml:space="preserve"> </v>
      </c>
      <c r="DD60" s="172">
        <f t="shared" si="17"/>
        <v>1</v>
      </c>
      <c r="DE60" s="172">
        <v>58</v>
      </c>
      <c r="DL60" s="172">
        <f t="shared" si="12"/>
        <v>0</v>
      </c>
      <c r="DM60" s="172">
        <f t="shared" si="13"/>
        <v>1</v>
      </c>
      <c r="DN60" s="172">
        <f t="shared" si="14"/>
        <v>1</v>
      </c>
      <c r="DO60" s="172">
        <f t="shared" si="44"/>
        <v>1</v>
      </c>
      <c r="DP60" s="172">
        <f t="shared" si="44"/>
        <v>1</v>
      </c>
      <c r="DQ60" s="172">
        <f t="shared" si="44"/>
        <v>1</v>
      </c>
      <c r="DR60" s="172">
        <f t="shared" si="44"/>
        <v>1</v>
      </c>
      <c r="DS60" s="172">
        <f t="shared" si="44"/>
        <v>1</v>
      </c>
      <c r="DT60" s="172">
        <f t="shared" si="44"/>
        <v>1</v>
      </c>
      <c r="DU60" s="172">
        <f t="shared" si="44"/>
        <v>1</v>
      </c>
      <c r="DV60" s="172">
        <f t="shared" si="45"/>
        <v>1</v>
      </c>
      <c r="DW60" s="172">
        <f t="shared" si="45"/>
        <v>1</v>
      </c>
      <c r="DX60" s="172">
        <f t="shared" si="45"/>
        <v>1</v>
      </c>
      <c r="DY60" s="172">
        <f t="shared" si="45"/>
        <v>1</v>
      </c>
      <c r="DZ60" s="172">
        <f t="shared" si="45"/>
        <v>1</v>
      </c>
      <c r="EA60" s="172">
        <f t="shared" si="45"/>
        <v>1</v>
      </c>
      <c r="EB60" s="172">
        <f t="shared" si="45"/>
        <v>1</v>
      </c>
      <c r="EC60" s="172">
        <f t="shared" si="45"/>
        <v>1</v>
      </c>
      <c r="ED60" s="172">
        <f t="shared" si="45"/>
        <v>1</v>
      </c>
      <c r="EE60" s="172">
        <f t="shared" si="45"/>
        <v>1</v>
      </c>
      <c r="EF60" s="172">
        <f t="shared" si="45"/>
        <v>1</v>
      </c>
      <c r="EG60" s="172">
        <f t="shared" si="6"/>
        <v>0</v>
      </c>
    </row>
    <row r="61" spans="20:137" x14ac:dyDescent="0.25">
      <c r="T61" s="5"/>
      <c r="U61" s="13"/>
      <c r="V61" s="5"/>
      <c r="W61" s="5" t="str">
        <f t="shared" si="2"/>
        <v/>
      </c>
      <c r="X61" s="5"/>
      <c r="Y61" s="5"/>
      <c r="Z61" s="5"/>
      <c r="CB61" s="172">
        <f t="shared" si="42"/>
        <v>1</v>
      </c>
      <c r="CC61" s="172">
        <f t="shared" si="42"/>
        <v>1</v>
      </c>
      <c r="CD61" s="172">
        <f t="shared" si="42"/>
        <v>1</v>
      </c>
      <c r="CE61" s="172">
        <f t="shared" si="42"/>
        <v>1</v>
      </c>
      <c r="CF61" s="172">
        <f t="shared" si="42"/>
        <v>1</v>
      </c>
      <c r="CG61" s="172">
        <f t="shared" si="42"/>
        <v>1</v>
      </c>
      <c r="CH61" s="172">
        <f t="shared" si="42"/>
        <v>1</v>
      </c>
      <c r="CI61" s="172">
        <f t="shared" si="42"/>
        <v>1</v>
      </c>
      <c r="CJ61" s="172">
        <f t="shared" si="42"/>
        <v>1</v>
      </c>
      <c r="CK61" s="172">
        <f t="shared" si="42"/>
        <v>1</v>
      </c>
      <c r="CL61" s="172">
        <f t="shared" si="42"/>
        <v>1</v>
      </c>
      <c r="CM61" s="172">
        <f t="shared" si="42"/>
        <v>1</v>
      </c>
      <c r="CN61" s="172">
        <f t="shared" si="42"/>
        <v>1</v>
      </c>
      <c r="CO61" s="172">
        <f t="shared" si="42"/>
        <v>1</v>
      </c>
      <c r="CP61" s="172">
        <f t="shared" si="42"/>
        <v>1</v>
      </c>
      <c r="CQ61" s="172">
        <f t="shared" si="38"/>
        <v>1</v>
      </c>
      <c r="CR61" s="172">
        <f t="shared" si="38"/>
        <v>1</v>
      </c>
      <c r="CS61" s="172">
        <f t="shared" si="38"/>
        <v>1</v>
      </c>
      <c r="CT61" s="172">
        <f t="shared" si="38"/>
        <v>1</v>
      </c>
      <c r="CU61" s="172">
        <f t="shared" si="38"/>
        <v>1</v>
      </c>
      <c r="DA61" s="172">
        <v>12</v>
      </c>
      <c r="DB61" s="32" t="str">
        <f t="shared" si="43"/>
        <v xml:space="preserve"> </v>
      </c>
      <c r="DD61" s="172">
        <f t="shared" si="17"/>
        <v>1</v>
      </c>
      <c r="DE61" s="172">
        <v>59</v>
      </c>
      <c r="DL61" s="172">
        <f t="shared" si="12"/>
        <v>0</v>
      </c>
      <c r="DM61" s="172">
        <f t="shared" si="13"/>
        <v>1</v>
      </c>
      <c r="DN61" s="172">
        <f t="shared" si="14"/>
        <v>1</v>
      </c>
      <c r="DO61" s="172">
        <f t="shared" si="44"/>
        <v>1</v>
      </c>
      <c r="DP61" s="172">
        <f t="shared" si="44"/>
        <v>1</v>
      </c>
      <c r="DQ61" s="172">
        <f t="shared" si="44"/>
        <v>1</v>
      </c>
      <c r="DR61" s="172">
        <f t="shared" si="44"/>
        <v>1</v>
      </c>
      <c r="DS61" s="172">
        <f t="shared" si="44"/>
        <v>1</v>
      </c>
      <c r="DT61" s="172">
        <f t="shared" si="44"/>
        <v>1</v>
      </c>
      <c r="DU61" s="172">
        <f t="shared" si="44"/>
        <v>1</v>
      </c>
      <c r="DV61" s="172">
        <f t="shared" si="45"/>
        <v>1</v>
      </c>
      <c r="DW61" s="172">
        <f t="shared" si="45"/>
        <v>1</v>
      </c>
      <c r="DX61" s="172">
        <f t="shared" si="45"/>
        <v>1</v>
      </c>
      <c r="DY61" s="172">
        <f t="shared" si="45"/>
        <v>1</v>
      </c>
      <c r="DZ61" s="172">
        <f t="shared" si="45"/>
        <v>1</v>
      </c>
      <c r="EA61" s="172">
        <f t="shared" si="45"/>
        <v>1</v>
      </c>
      <c r="EB61" s="172">
        <f t="shared" si="45"/>
        <v>1</v>
      </c>
      <c r="EC61" s="172">
        <f t="shared" si="45"/>
        <v>1</v>
      </c>
      <c r="ED61" s="172">
        <f t="shared" si="45"/>
        <v>1</v>
      </c>
      <c r="EE61" s="172">
        <f t="shared" si="45"/>
        <v>1</v>
      </c>
      <c r="EF61" s="172">
        <f t="shared" si="45"/>
        <v>1</v>
      </c>
      <c r="EG61" s="172">
        <f t="shared" si="6"/>
        <v>0</v>
      </c>
    </row>
    <row r="62" spans="20:137" x14ac:dyDescent="0.25">
      <c r="T62" s="5"/>
      <c r="U62" s="13"/>
      <c r="V62" s="5"/>
      <c r="W62" s="5" t="str">
        <f t="shared" si="2"/>
        <v/>
      </c>
      <c r="X62" s="5"/>
      <c r="Y62" s="5"/>
      <c r="Z62" s="5"/>
      <c r="CB62" s="172">
        <f t="shared" si="42"/>
        <v>1</v>
      </c>
      <c r="CC62" s="172">
        <f t="shared" si="42"/>
        <v>1</v>
      </c>
      <c r="CD62" s="172">
        <f t="shared" si="42"/>
        <v>1</v>
      </c>
      <c r="CE62" s="172">
        <f t="shared" si="42"/>
        <v>1</v>
      </c>
      <c r="CF62" s="172">
        <f t="shared" si="42"/>
        <v>1</v>
      </c>
      <c r="CG62" s="172">
        <f t="shared" si="42"/>
        <v>1</v>
      </c>
      <c r="CH62" s="172">
        <f t="shared" si="42"/>
        <v>1</v>
      </c>
      <c r="CI62" s="172">
        <f t="shared" si="42"/>
        <v>1</v>
      </c>
      <c r="CJ62" s="172">
        <f t="shared" si="42"/>
        <v>1</v>
      </c>
      <c r="CK62" s="172">
        <f t="shared" si="42"/>
        <v>1</v>
      </c>
      <c r="CL62" s="172">
        <f t="shared" si="42"/>
        <v>1</v>
      </c>
      <c r="CM62" s="172">
        <f t="shared" si="42"/>
        <v>1</v>
      </c>
      <c r="CN62" s="172">
        <f t="shared" si="42"/>
        <v>1</v>
      </c>
      <c r="CO62" s="172">
        <f t="shared" si="42"/>
        <v>1</v>
      </c>
      <c r="CP62" s="172">
        <f t="shared" si="42"/>
        <v>1</v>
      </c>
      <c r="CQ62" s="172">
        <f t="shared" si="38"/>
        <v>1</v>
      </c>
      <c r="CR62" s="172">
        <f t="shared" si="38"/>
        <v>1</v>
      </c>
      <c r="CS62" s="172">
        <f t="shared" si="38"/>
        <v>1</v>
      </c>
      <c r="CT62" s="172">
        <f t="shared" si="38"/>
        <v>1</v>
      </c>
      <c r="CU62" s="172">
        <f t="shared" si="38"/>
        <v>1</v>
      </c>
      <c r="DB62" s="196" t="str">
        <f>IF(DB49="","","----")</f>
        <v/>
      </c>
      <c r="DD62" s="172">
        <f t="shared" si="17"/>
        <v>1</v>
      </c>
      <c r="DE62" s="172">
        <v>60</v>
      </c>
      <c r="DL62" s="172">
        <f t="shared" si="12"/>
        <v>0</v>
      </c>
      <c r="DM62" s="172">
        <f t="shared" si="13"/>
        <v>1</v>
      </c>
      <c r="DN62" s="172">
        <f t="shared" si="14"/>
        <v>1</v>
      </c>
      <c r="DO62" s="172">
        <f t="shared" si="44"/>
        <v>1</v>
      </c>
      <c r="DP62" s="172">
        <f t="shared" si="44"/>
        <v>1</v>
      </c>
      <c r="DQ62" s="172">
        <f t="shared" si="44"/>
        <v>1</v>
      </c>
      <c r="DR62" s="172">
        <f t="shared" si="44"/>
        <v>1</v>
      </c>
      <c r="DS62" s="172">
        <f t="shared" si="44"/>
        <v>1</v>
      </c>
      <c r="DT62" s="172">
        <f t="shared" si="44"/>
        <v>1</v>
      </c>
      <c r="DU62" s="172">
        <f t="shared" si="44"/>
        <v>1</v>
      </c>
      <c r="DV62" s="172">
        <f t="shared" si="45"/>
        <v>1</v>
      </c>
      <c r="DW62" s="172">
        <f t="shared" si="45"/>
        <v>1</v>
      </c>
      <c r="DX62" s="172">
        <f t="shared" si="45"/>
        <v>1</v>
      </c>
      <c r="DY62" s="172">
        <f t="shared" si="45"/>
        <v>1</v>
      </c>
      <c r="DZ62" s="172">
        <f t="shared" si="45"/>
        <v>1</v>
      </c>
      <c r="EA62" s="172">
        <f t="shared" si="45"/>
        <v>1</v>
      </c>
      <c r="EB62" s="172">
        <f t="shared" si="45"/>
        <v>1</v>
      </c>
      <c r="EC62" s="172">
        <f t="shared" si="45"/>
        <v>1</v>
      </c>
      <c r="ED62" s="172">
        <f t="shared" si="45"/>
        <v>1</v>
      </c>
      <c r="EE62" s="172">
        <f t="shared" si="45"/>
        <v>1</v>
      </c>
      <c r="EF62" s="172">
        <f t="shared" si="45"/>
        <v>1</v>
      </c>
      <c r="EG62" s="172">
        <f t="shared" si="6"/>
        <v>0</v>
      </c>
    </row>
    <row r="63" spans="20:137" x14ac:dyDescent="0.25">
      <c r="T63" s="5"/>
      <c r="U63" s="13"/>
      <c r="V63" s="5"/>
      <c r="W63" s="5" t="str">
        <f t="shared" si="2"/>
        <v/>
      </c>
      <c r="X63" s="5"/>
      <c r="Y63" s="5"/>
      <c r="Z63" s="5"/>
      <c r="CB63" s="172">
        <f t="shared" si="42"/>
        <v>1</v>
      </c>
      <c r="CC63" s="172">
        <f t="shared" si="42"/>
        <v>1</v>
      </c>
      <c r="CD63" s="172">
        <f t="shared" si="42"/>
        <v>1</v>
      </c>
      <c r="CE63" s="172">
        <f t="shared" si="42"/>
        <v>1</v>
      </c>
      <c r="CF63" s="172">
        <f t="shared" si="42"/>
        <v>1</v>
      </c>
      <c r="CG63" s="172">
        <f t="shared" si="42"/>
        <v>1</v>
      </c>
      <c r="CH63" s="172">
        <f t="shared" si="42"/>
        <v>1</v>
      </c>
      <c r="CI63" s="172">
        <f t="shared" si="42"/>
        <v>1</v>
      </c>
      <c r="CJ63" s="172">
        <f t="shared" si="42"/>
        <v>1</v>
      </c>
      <c r="CK63" s="172">
        <f t="shared" si="42"/>
        <v>1</v>
      </c>
      <c r="CL63" s="172">
        <f t="shared" si="42"/>
        <v>1</v>
      </c>
      <c r="CM63" s="172">
        <f t="shared" si="42"/>
        <v>1</v>
      </c>
      <c r="CN63" s="172">
        <f t="shared" si="42"/>
        <v>1</v>
      </c>
      <c r="CO63" s="172">
        <f t="shared" si="42"/>
        <v>1</v>
      </c>
      <c r="CP63" s="172">
        <f t="shared" si="42"/>
        <v>1</v>
      </c>
      <c r="CQ63" s="172">
        <f t="shared" si="38"/>
        <v>1</v>
      </c>
      <c r="CR63" s="172">
        <f t="shared" si="38"/>
        <v>1</v>
      </c>
      <c r="CS63" s="172">
        <f t="shared" si="38"/>
        <v>1</v>
      </c>
      <c r="CT63" s="172">
        <f t="shared" si="38"/>
        <v>1</v>
      </c>
      <c r="CU63" s="172">
        <f t="shared" si="38"/>
        <v>1</v>
      </c>
      <c r="DA63" s="172"/>
      <c r="DB63" s="32" t="str">
        <f>IF(DB64="","",CONCATENATE("Warband ",CZ64," ",DG63))</f>
        <v/>
      </c>
      <c r="DD63" s="172">
        <f t="shared" si="17"/>
        <v>1</v>
      </c>
      <c r="DE63" s="172">
        <v>61</v>
      </c>
      <c r="DG63" s="49" t="str">
        <f>CONCATENATE("   ",DH63,"/",DI63,IF(DH63&gt;DI63," !",""))</f>
        <v xml:space="preserve">   0/12</v>
      </c>
      <c r="DH63" s="172">
        <f t="shared" ref="DH63" si="46">INDEX($CB$1:$CU$1,CZ64)+DJ63</f>
        <v>0</v>
      </c>
      <c r="DI63" s="172">
        <f t="shared" ref="DI63" si="47">IF(OR(DB64=$CW$11,DB64=$CW$12,DB64=$CW$15,DB64=$CW$16,DB64=$CW$17,DB64=$CW$18),0,12)</f>
        <v>12</v>
      </c>
      <c r="DJ63" s="172">
        <f t="shared" ref="DJ63" si="48">IF(DB64=$CW$13,1,0)</f>
        <v>0</v>
      </c>
      <c r="DL63" s="172">
        <f t="shared" si="12"/>
        <v>0</v>
      </c>
      <c r="DM63" s="172">
        <f t="shared" si="13"/>
        <v>1</v>
      </c>
      <c r="DN63" s="172">
        <f t="shared" si="14"/>
        <v>1</v>
      </c>
      <c r="DO63" s="172">
        <f t="shared" si="44"/>
        <v>1</v>
      </c>
      <c r="DP63" s="172">
        <f t="shared" si="44"/>
        <v>1</v>
      </c>
      <c r="DQ63" s="172">
        <f t="shared" si="44"/>
        <v>1</v>
      </c>
      <c r="DR63" s="172">
        <f t="shared" si="44"/>
        <v>1</v>
      </c>
      <c r="DS63" s="172">
        <f t="shared" si="44"/>
        <v>1</v>
      </c>
      <c r="DT63" s="172">
        <f t="shared" si="44"/>
        <v>1</v>
      </c>
      <c r="DU63" s="172">
        <f t="shared" si="44"/>
        <v>1</v>
      </c>
      <c r="DV63" s="172">
        <f t="shared" si="45"/>
        <v>1</v>
      </c>
      <c r="DW63" s="172">
        <f t="shared" si="45"/>
        <v>1</v>
      </c>
      <c r="DX63" s="172">
        <f t="shared" si="45"/>
        <v>1</v>
      </c>
      <c r="DY63" s="172">
        <f t="shared" si="45"/>
        <v>1</v>
      </c>
      <c r="DZ63" s="172">
        <f t="shared" si="45"/>
        <v>1</v>
      </c>
      <c r="EA63" s="172">
        <f t="shared" si="45"/>
        <v>1</v>
      </c>
      <c r="EB63" s="172">
        <f t="shared" si="45"/>
        <v>1</v>
      </c>
      <c r="EC63" s="172">
        <f t="shared" si="45"/>
        <v>1</v>
      </c>
      <c r="ED63" s="172">
        <f t="shared" si="45"/>
        <v>1</v>
      </c>
      <c r="EE63" s="172">
        <f t="shared" si="45"/>
        <v>1</v>
      </c>
      <c r="EF63" s="172">
        <f t="shared" si="45"/>
        <v>1</v>
      </c>
      <c r="EG63" s="172">
        <f t="shared" si="6"/>
        <v>0</v>
      </c>
    </row>
    <row r="64" spans="20:137" x14ac:dyDescent="0.25">
      <c r="T64" s="5"/>
      <c r="U64" s="13"/>
      <c r="V64" s="5"/>
      <c r="W64" s="5" t="str">
        <f t="shared" si="2"/>
        <v/>
      </c>
      <c r="X64" s="5"/>
      <c r="Y64" s="5"/>
      <c r="Z64" s="5"/>
      <c r="CB64" s="172">
        <f t="shared" si="42"/>
        <v>1</v>
      </c>
      <c r="CC64" s="172">
        <f t="shared" si="42"/>
        <v>1</v>
      </c>
      <c r="CD64" s="172">
        <f t="shared" si="42"/>
        <v>1</v>
      </c>
      <c r="CE64" s="172">
        <f t="shared" si="42"/>
        <v>1</v>
      </c>
      <c r="CF64" s="172">
        <f t="shared" si="42"/>
        <v>1</v>
      </c>
      <c r="CG64" s="172">
        <f t="shared" si="42"/>
        <v>1</v>
      </c>
      <c r="CH64" s="172">
        <f t="shared" si="42"/>
        <v>1</v>
      </c>
      <c r="CI64" s="172">
        <f t="shared" si="42"/>
        <v>1</v>
      </c>
      <c r="CJ64" s="172">
        <f t="shared" si="42"/>
        <v>1</v>
      </c>
      <c r="CK64" s="172">
        <f t="shared" si="42"/>
        <v>1</v>
      </c>
      <c r="CL64" s="172">
        <f t="shared" si="42"/>
        <v>1</v>
      </c>
      <c r="CM64" s="172">
        <f t="shared" si="42"/>
        <v>1</v>
      </c>
      <c r="CN64" s="172">
        <f t="shared" si="42"/>
        <v>1</v>
      </c>
      <c r="CO64" s="172">
        <f t="shared" si="42"/>
        <v>1</v>
      </c>
      <c r="CP64" s="172">
        <f t="shared" si="42"/>
        <v>1</v>
      </c>
      <c r="CQ64" s="172">
        <f t="shared" si="42"/>
        <v>1</v>
      </c>
      <c r="CR64" s="172">
        <f t="shared" ref="CR64:CU79" si="49">IF(BG63="",CR63,CR63+1)</f>
        <v>1</v>
      </c>
      <c r="CS64" s="172">
        <f t="shared" si="49"/>
        <v>1</v>
      </c>
      <c r="CT64" s="172">
        <f t="shared" si="49"/>
        <v>1</v>
      </c>
      <c r="CU64" s="172">
        <f t="shared" si="49"/>
        <v>1</v>
      </c>
      <c r="CZ64" s="172">
        <v>5</v>
      </c>
      <c r="DA64" s="172" t="s">
        <v>278</v>
      </c>
      <c r="DB64" s="32" t="str">
        <f>T(LOOKUP(CZ64,$DM$1:$EF$1,$DM$2:$EF$2))</f>
        <v/>
      </c>
      <c r="DD64" s="172">
        <f t="shared" si="17"/>
        <v>1</v>
      </c>
      <c r="DE64" s="172">
        <v>62</v>
      </c>
      <c r="DL64" s="172">
        <f t="shared" si="12"/>
        <v>0</v>
      </c>
      <c r="DM64" s="172">
        <f t="shared" si="13"/>
        <v>1</v>
      </c>
      <c r="DN64" s="172">
        <f t="shared" si="14"/>
        <v>1</v>
      </c>
      <c r="DO64" s="172">
        <f t="shared" si="44"/>
        <v>1</v>
      </c>
      <c r="DP64" s="172">
        <f t="shared" si="44"/>
        <v>1</v>
      </c>
      <c r="DQ64" s="172">
        <f t="shared" si="44"/>
        <v>1</v>
      </c>
      <c r="DR64" s="172">
        <f t="shared" si="44"/>
        <v>1</v>
      </c>
      <c r="DS64" s="172">
        <f t="shared" si="44"/>
        <v>1</v>
      </c>
      <c r="DT64" s="172">
        <f t="shared" si="44"/>
        <v>1</v>
      </c>
      <c r="DU64" s="172">
        <f t="shared" si="44"/>
        <v>1</v>
      </c>
      <c r="DV64" s="172">
        <f t="shared" si="45"/>
        <v>1</v>
      </c>
      <c r="DW64" s="172">
        <f t="shared" si="45"/>
        <v>1</v>
      </c>
      <c r="DX64" s="172">
        <f t="shared" si="45"/>
        <v>1</v>
      </c>
      <c r="DY64" s="172">
        <f t="shared" si="45"/>
        <v>1</v>
      </c>
      <c r="DZ64" s="172">
        <f t="shared" si="45"/>
        <v>1</v>
      </c>
      <c r="EA64" s="172">
        <f t="shared" si="45"/>
        <v>1</v>
      </c>
      <c r="EB64" s="172">
        <f t="shared" si="45"/>
        <v>1</v>
      </c>
      <c r="EC64" s="172">
        <f t="shared" si="45"/>
        <v>1</v>
      </c>
      <c r="ED64" s="172">
        <f t="shared" si="45"/>
        <v>1</v>
      </c>
      <c r="EE64" s="172">
        <f t="shared" si="45"/>
        <v>1</v>
      </c>
      <c r="EF64" s="172">
        <f t="shared" si="45"/>
        <v>1</v>
      </c>
      <c r="EG64" s="172">
        <f t="shared" si="6"/>
        <v>0</v>
      </c>
    </row>
    <row r="65" spans="20:137" x14ac:dyDescent="0.25">
      <c r="T65" s="5"/>
      <c r="U65" s="13"/>
      <c r="V65" s="5"/>
      <c r="W65" s="5" t="str">
        <f t="shared" si="2"/>
        <v/>
      </c>
      <c r="X65" s="5"/>
      <c r="Y65" s="5"/>
      <c r="Z65" s="5"/>
      <c r="CB65" s="172">
        <f t="shared" ref="CB65:CQ80" si="50">IF(AQ64="",CB64,CB64+1)</f>
        <v>1</v>
      </c>
      <c r="CC65" s="172">
        <f t="shared" si="50"/>
        <v>1</v>
      </c>
      <c r="CD65" s="172">
        <f t="shared" si="50"/>
        <v>1</v>
      </c>
      <c r="CE65" s="172">
        <f t="shared" si="50"/>
        <v>1</v>
      </c>
      <c r="CF65" s="172">
        <f t="shared" si="50"/>
        <v>1</v>
      </c>
      <c r="CG65" s="172">
        <f t="shared" si="50"/>
        <v>1</v>
      </c>
      <c r="CH65" s="172">
        <f t="shared" si="50"/>
        <v>1</v>
      </c>
      <c r="CI65" s="172">
        <f t="shared" si="50"/>
        <v>1</v>
      </c>
      <c r="CJ65" s="172">
        <f t="shared" si="50"/>
        <v>1</v>
      </c>
      <c r="CK65" s="172">
        <f t="shared" si="50"/>
        <v>1</v>
      </c>
      <c r="CL65" s="172">
        <f t="shared" si="50"/>
        <v>1</v>
      </c>
      <c r="CM65" s="172">
        <f t="shared" si="50"/>
        <v>1</v>
      </c>
      <c r="CN65" s="172">
        <f t="shared" si="50"/>
        <v>1</v>
      </c>
      <c r="CO65" s="172">
        <f t="shared" si="50"/>
        <v>1</v>
      </c>
      <c r="CP65" s="172">
        <f t="shared" si="50"/>
        <v>1</v>
      </c>
      <c r="CQ65" s="172">
        <f t="shared" si="50"/>
        <v>1</v>
      </c>
      <c r="CR65" s="172">
        <f t="shared" si="49"/>
        <v>1</v>
      </c>
      <c r="CS65" s="172">
        <f t="shared" si="49"/>
        <v>1</v>
      </c>
      <c r="CT65" s="172">
        <f t="shared" si="49"/>
        <v>1</v>
      </c>
      <c r="CU65" s="172">
        <f t="shared" si="49"/>
        <v>1</v>
      </c>
      <c r="DA65" s="172">
        <v>1</v>
      </c>
      <c r="DB65" s="32" t="str">
        <f t="shared" ref="DB65:DB76" si="51">T(CONCATENATE(LOOKUP(DA65,CF$3:CF$80,AU$3:AU$80)," ",LOOKUP(DA65,CF$3:CF$80,$CA$3:$CA$80)))</f>
        <v xml:space="preserve"> </v>
      </c>
      <c r="DD65" s="172">
        <f t="shared" si="17"/>
        <v>1</v>
      </c>
      <c r="DE65" s="172">
        <v>63</v>
      </c>
      <c r="DL65" s="172">
        <f t="shared" si="12"/>
        <v>0</v>
      </c>
      <c r="DM65" s="172">
        <f t="shared" si="13"/>
        <v>1</v>
      </c>
      <c r="DN65" s="172">
        <f t="shared" si="14"/>
        <v>1</v>
      </c>
      <c r="DO65" s="172">
        <f t="shared" si="44"/>
        <v>1</v>
      </c>
      <c r="DP65" s="172">
        <f t="shared" si="44"/>
        <v>1</v>
      </c>
      <c r="DQ65" s="172">
        <f t="shared" si="44"/>
        <v>1</v>
      </c>
      <c r="DR65" s="172">
        <f t="shared" si="44"/>
        <v>1</v>
      </c>
      <c r="DS65" s="172">
        <f t="shared" si="44"/>
        <v>1</v>
      </c>
      <c r="DT65" s="172">
        <f t="shared" si="44"/>
        <v>1</v>
      </c>
      <c r="DU65" s="172">
        <f t="shared" si="44"/>
        <v>1</v>
      </c>
      <c r="DV65" s="172">
        <f t="shared" si="45"/>
        <v>1</v>
      </c>
      <c r="DW65" s="172">
        <f t="shared" si="45"/>
        <v>1</v>
      </c>
      <c r="DX65" s="172">
        <f t="shared" si="45"/>
        <v>1</v>
      </c>
      <c r="DY65" s="172">
        <f t="shared" si="45"/>
        <v>1</v>
      </c>
      <c r="DZ65" s="172">
        <f t="shared" si="45"/>
        <v>1</v>
      </c>
      <c r="EA65" s="172">
        <f t="shared" si="45"/>
        <v>1</v>
      </c>
      <c r="EB65" s="172">
        <f t="shared" si="45"/>
        <v>1</v>
      </c>
      <c r="EC65" s="172">
        <f t="shared" si="45"/>
        <v>1</v>
      </c>
      <c r="ED65" s="172">
        <f t="shared" si="45"/>
        <v>1</v>
      </c>
      <c r="EE65" s="172">
        <f t="shared" si="45"/>
        <v>1</v>
      </c>
      <c r="EF65" s="172">
        <f t="shared" si="45"/>
        <v>1</v>
      </c>
      <c r="EG65" s="172">
        <f t="shared" si="6"/>
        <v>0</v>
      </c>
    </row>
    <row r="66" spans="20:137" x14ac:dyDescent="0.25">
      <c r="T66" s="5"/>
      <c r="U66" s="13"/>
      <c r="V66" s="5"/>
      <c r="W66" s="5" t="str">
        <f t="shared" si="2"/>
        <v/>
      </c>
      <c r="X66" s="5"/>
      <c r="Y66" s="5"/>
      <c r="Z66" s="5"/>
      <c r="CB66" s="172">
        <f t="shared" si="50"/>
        <v>1</v>
      </c>
      <c r="CC66" s="172">
        <f t="shared" si="50"/>
        <v>1</v>
      </c>
      <c r="CD66" s="172">
        <f t="shared" si="50"/>
        <v>1</v>
      </c>
      <c r="CE66" s="172">
        <f t="shared" si="50"/>
        <v>1</v>
      </c>
      <c r="CF66" s="172">
        <f t="shared" si="50"/>
        <v>1</v>
      </c>
      <c r="CG66" s="172">
        <f t="shared" si="50"/>
        <v>1</v>
      </c>
      <c r="CH66" s="172">
        <f t="shared" si="50"/>
        <v>1</v>
      </c>
      <c r="CI66" s="172">
        <f t="shared" si="50"/>
        <v>1</v>
      </c>
      <c r="CJ66" s="172">
        <f t="shared" si="50"/>
        <v>1</v>
      </c>
      <c r="CK66" s="172">
        <f t="shared" si="50"/>
        <v>1</v>
      </c>
      <c r="CL66" s="172">
        <f t="shared" si="50"/>
        <v>1</v>
      </c>
      <c r="CM66" s="172">
        <f t="shared" si="50"/>
        <v>1</v>
      </c>
      <c r="CN66" s="172">
        <f t="shared" si="50"/>
        <v>1</v>
      </c>
      <c r="CO66" s="172">
        <f t="shared" si="50"/>
        <v>1</v>
      </c>
      <c r="CP66" s="172">
        <f t="shared" si="50"/>
        <v>1</v>
      </c>
      <c r="CQ66" s="172">
        <f t="shared" si="50"/>
        <v>1</v>
      </c>
      <c r="CR66" s="172">
        <f t="shared" si="49"/>
        <v>1</v>
      </c>
      <c r="CS66" s="172">
        <f t="shared" si="49"/>
        <v>1</v>
      </c>
      <c r="CT66" s="172">
        <f t="shared" si="49"/>
        <v>1</v>
      </c>
      <c r="CU66" s="172">
        <f t="shared" si="49"/>
        <v>1</v>
      </c>
      <c r="DA66" s="172">
        <v>2</v>
      </c>
      <c r="DB66" s="32" t="str">
        <f t="shared" si="51"/>
        <v xml:space="preserve"> </v>
      </c>
      <c r="DD66" s="172">
        <f t="shared" si="17"/>
        <v>1</v>
      </c>
      <c r="DE66" s="172">
        <v>64</v>
      </c>
      <c r="DL66" s="172">
        <f t="shared" si="12"/>
        <v>0</v>
      </c>
      <c r="DM66" s="172">
        <f t="shared" si="13"/>
        <v>1</v>
      </c>
      <c r="DN66" s="172">
        <f t="shared" si="14"/>
        <v>1</v>
      </c>
      <c r="DO66" s="172">
        <f t="shared" si="44"/>
        <v>1</v>
      </c>
      <c r="DP66" s="172">
        <f t="shared" si="44"/>
        <v>1</v>
      </c>
      <c r="DQ66" s="172">
        <f t="shared" si="44"/>
        <v>1</v>
      </c>
      <c r="DR66" s="172">
        <f t="shared" si="44"/>
        <v>1</v>
      </c>
      <c r="DS66" s="172">
        <f t="shared" si="44"/>
        <v>1</v>
      </c>
      <c r="DT66" s="172">
        <f t="shared" si="44"/>
        <v>1</v>
      </c>
      <c r="DU66" s="172">
        <f t="shared" si="44"/>
        <v>1</v>
      </c>
      <c r="DV66" s="172">
        <f t="shared" si="45"/>
        <v>1</v>
      </c>
      <c r="DW66" s="172">
        <f t="shared" si="45"/>
        <v>1</v>
      </c>
      <c r="DX66" s="172">
        <f t="shared" si="45"/>
        <v>1</v>
      </c>
      <c r="DY66" s="172">
        <f t="shared" si="45"/>
        <v>1</v>
      </c>
      <c r="DZ66" s="172">
        <f t="shared" si="45"/>
        <v>1</v>
      </c>
      <c r="EA66" s="172">
        <f t="shared" si="45"/>
        <v>1</v>
      </c>
      <c r="EB66" s="172">
        <f t="shared" si="45"/>
        <v>1</v>
      </c>
      <c r="EC66" s="172">
        <f t="shared" si="45"/>
        <v>1</v>
      </c>
      <c r="ED66" s="172">
        <f t="shared" si="45"/>
        <v>1</v>
      </c>
      <c r="EE66" s="172">
        <f t="shared" si="45"/>
        <v>1</v>
      </c>
      <c r="EF66" s="172">
        <f t="shared" si="45"/>
        <v>1</v>
      </c>
      <c r="EG66" s="172">
        <f t="shared" si="6"/>
        <v>0</v>
      </c>
    </row>
    <row r="67" spans="20:137" x14ac:dyDescent="0.25">
      <c r="T67" s="5"/>
      <c r="U67" s="13"/>
      <c r="V67" s="5"/>
      <c r="W67" s="5" t="str">
        <f t="shared" ref="W67:W80" si="52">T(LOOKUP(DE67,$DD$3:$DD$302,$DB$3:$DB$302))</f>
        <v/>
      </c>
      <c r="X67" s="5"/>
      <c r="Y67" s="5"/>
      <c r="Z67" s="5"/>
      <c r="CB67" s="172">
        <f t="shared" si="50"/>
        <v>1</v>
      </c>
      <c r="CC67" s="172">
        <f t="shared" si="50"/>
        <v>1</v>
      </c>
      <c r="CD67" s="172">
        <f t="shared" si="50"/>
        <v>1</v>
      </c>
      <c r="CE67" s="172">
        <f t="shared" si="50"/>
        <v>1</v>
      </c>
      <c r="CF67" s="172">
        <f t="shared" si="50"/>
        <v>1</v>
      </c>
      <c r="CG67" s="172">
        <f t="shared" si="50"/>
        <v>1</v>
      </c>
      <c r="CH67" s="172">
        <f t="shared" si="50"/>
        <v>1</v>
      </c>
      <c r="CI67" s="172">
        <f t="shared" si="50"/>
        <v>1</v>
      </c>
      <c r="CJ67" s="172">
        <f t="shared" si="50"/>
        <v>1</v>
      </c>
      <c r="CK67" s="172">
        <f t="shared" si="50"/>
        <v>1</v>
      </c>
      <c r="CL67" s="172">
        <f t="shared" si="50"/>
        <v>1</v>
      </c>
      <c r="CM67" s="172">
        <f t="shared" si="50"/>
        <v>1</v>
      </c>
      <c r="CN67" s="172">
        <f t="shared" si="50"/>
        <v>1</v>
      </c>
      <c r="CO67" s="172">
        <f t="shared" si="50"/>
        <v>1</v>
      </c>
      <c r="CP67" s="172">
        <f t="shared" si="50"/>
        <v>1</v>
      </c>
      <c r="CQ67" s="172">
        <f t="shared" si="50"/>
        <v>1</v>
      </c>
      <c r="CR67" s="172">
        <f t="shared" si="49"/>
        <v>1</v>
      </c>
      <c r="CS67" s="172">
        <f t="shared" si="49"/>
        <v>1</v>
      </c>
      <c r="CT67" s="172">
        <f t="shared" si="49"/>
        <v>1</v>
      </c>
      <c r="CU67" s="172">
        <f t="shared" si="49"/>
        <v>1</v>
      </c>
      <c r="DA67" s="172">
        <v>3</v>
      </c>
      <c r="DB67" s="32" t="str">
        <f t="shared" si="51"/>
        <v xml:space="preserve"> </v>
      </c>
      <c r="DD67" s="172">
        <f t="shared" si="17"/>
        <v>1</v>
      </c>
      <c r="DE67" s="172">
        <v>65</v>
      </c>
      <c r="DL67" s="172">
        <f t="shared" si="12"/>
        <v>0</v>
      </c>
      <c r="DM67" s="172">
        <f t="shared" si="13"/>
        <v>1</v>
      </c>
      <c r="DN67" s="172">
        <f t="shared" si="14"/>
        <v>1</v>
      </c>
      <c r="DO67" s="172">
        <f t="shared" si="44"/>
        <v>1</v>
      </c>
      <c r="DP67" s="172">
        <f t="shared" si="44"/>
        <v>1</v>
      </c>
      <c r="DQ67" s="172">
        <f t="shared" si="44"/>
        <v>1</v>
      </c>
      <c r="DR67" s="172">
        <f t="shared" si="44"/>
        <v>1</v>
      </c>
      <c r="DS67" s="172">
        <f t="shared" si="44"/>
        <v>1</v>
      </c>
      <c r="DT67" s="172">
        <f t="shared" si="44"/>
        <v>1</v>
      </c>
      <c r="DU67" s="172">
        <f t="shared" si="44"/>
        <v>1</v>
      </c>
      <c r="DV67" s="172">
        <f t="shared" si="45"/>
        <v>1</v>
      </c>
      <c r="DW67" s="172">
        <f t="shared" si="45"/>
        <v>1</v>
      </c>
      <c r="DX67" s="172">
        <f t="shared" si="45"/>
        <v>1</v>
      </c>
      <c r="DY67" s="172">
        <f t="shared" si="45"/>
        <v>1</v>
      </c>
      <c r="DZ67" s="172">
        <f t="shared" si="45"/>
        <v>1</v>
      </c>
      <c r="EA67" s="172">
        <f t="shared" si="45"/>
        <v>1</v>
      </c>
      <c r="EB67" s="172">
        <f t="shared" si="45"/>
        <v>1</v>
      </c>
      <c r="EC67" s="172">
        <f t="shared" si="45"/>
        <v>1</v>
      </c>
      <c r="ED67" s="172">
        <f t="shared" si="45"/>
        <v>1</v>
      </c>
      <c r="EE67" s="172">
        <f t="shared" si="45"/>
        <v>1</v>
      </c>
      <c r="EF67" s="172">
        <f t="shared" si="45"/>
        <v>1</v>
      </c>
      <c r="EG67" s="172">
        <f t="shared" ref="EG67:EG80" si="53">IF(CX67=0,0,SUBSTITUTE(SUBSTITUTE(SUBSTITUTE(SUBSTITUTE(SUBSTITUTE(SUBSTITUTE(SUBSTITUTE(SUBSTITUTE($CX67,"12",""),"13",""),"14",""),"15",""),"16",""),"17",""),"18",""),"19",""))</f>
        <v>0</v>
      </c>
    </row>
    <row r="68" spans="20:137" x14ac:dyDescent="0.25">
      <c r="T68" s="5"/>
      <c r="U68" s="13"/>
      <c r="V68" s="5"/>
      <c r="W68" s="5" t="str">
        <f t="shared" si="52"/>
        <v/>
      </c>
      <c r="X68" s="5"/>
      <c r="Y68" s="5"/>
      <c r="Z68" s="5"/>
      <c r="CB68" s="172">
        <f t="shared" si="50"/>
        <v>1</v>
      </c>
      <c r="CC68" s="172">
        <f t="shared" si="50"/>
        <v>1</v>
      </c>
      <c r="CD68" s="172">
        <f t="shared" si="50"/>
        <v>1</v>
      </c>
      <c r="CE68" s="172">
        <f t="shared" si="50"/>
        <v>1</v>
      </c>
      <c r="CF68" s="172">
        <f t="shared" si="50"/>
        <v>1</v>
      </c>
      <c r="CG68" s="172">
        <f t="shared" si="50"/>
        <v>1</v>
      </c>
      <c r="CH68" s="172">
        <f t="shared" si="50"/>
        <v>1</v>
      </c>
      <c r="CI68" s="172">
        <f t="shared" si="50"/>
        <v>1</v>
      </c>
      <c r="CJ68" s="172">
        <f t="shared" si="50"/>
        <v>1</v>
      </c>
      <c r="CK68" s="172">
        <f t="shared" si="50"/>
        <v>1</v>
      </c>
      <c r="CL68" s="172">
        <f t="shared" si="50"/>
        <v>1</v>
      </c>
      <c r="CM68" s="172">
        <f t="shared" si="50"/>
        <v>1</v>
      </c>
      <c r="CN68" s="172">
        <f t="shared" si="50"/>
        <v>1</v>
      </c>
      <c r="CO68" s="172">
        <f t="shared" si="50"/>
        <v>1</v>
      </c>
      <c r="CP68" s="172">
        <f t="shared" si="50"/>
        <v>1</v>
      </c>
      <c r="CQ68" s="172">
        <f t="shared" si="50"/>
        <v>1</v>
      </c>
      <c r="CR68" s="172">
        <f t="shared" si="49"/>
        <v>1</v>
      </c>
      <c r="CS68" s="172">
        <f t="shared" si="49"/>
        <v>1</v>
      </c>
      <c r="CT68" s="172">
        <f t="shared" si="49"/>
        <v>1</v>
      </c>
      <c r="CU68" s="172">
        <f t="shared" si="49"/>
        <v>1</v>
      </c>
      <c r="DA68" s="172">
        <v>4</v>
      </c>
      <c r="DB68" s="32" t="str">
        <f t="shared" si="51"/>
        <v xml:space="preserve"> </v>
      </c>
      <c r="DD68" s="172">
        <f t="shared" si="17"/>
        <v>1</v>
      </c>
      <c r="DE68" s="172">
        <v>66</v>
      </c>
      <c r="DL68" s="172">
        <f t="shared" ref="DL68:DL79" si="54">SUM(DM69:EF69)-SUM(DM68:EF68)</f>
        <v>0</v>
      </c>
      <c r="DM68" s="172">
        <f t="shared" ref="DM68:DM80" si="55">IF(OR(CX67=0,ISERROR(SEARCH(DM$1,SUBSTITUTE(SUBSTITUTE($EG67,"10",""),"11","")))),DM67,DM67+1)</f>
        <v>1</v>
      </c>
      <c r="DN68" s="172">
        <f t="shared" ref="DN68:DN80" si="56">IF(OR(CX67=0,ISERROR(SEARCH(DN$1,SUBSTITUTE(SUBSTITUTE($CX67,"12",""),"20","")))),DN67,DN67+1)</f>
        <v>1</v>
      </c>
      <c r="DO68" s="172">
        <f t="shared" ref="DO68:DU80" si="57">IF(OR($CX67=0,ISERROR(SEARCH(DO$1,SUBSTITUTE($CX67,DY$1,"")))),DO67,DO67+1)</f>
        <v>1</v>
      </c>
      <c r="DP68" s="172">
        <f t="shared" si="57"/>
        <v>1</v>
      </c>
      <c r="DQ68" s="172">
        <f t="shared" si="57"/>
        <v>1</v>
      </c>
      <c r="DR68" s="172">
        <f t="shared" si="57"/>
        <v>1</v>
      </c>
      <c r="DS68" s="172">
        <f t="shared" si="57"/>
        <v>1</v>
      </c>
      <c r="DT68" s="172">
        <f t="shared" si="57"/>
        <v>1</v>
      </c>
      <c r="DU68" s="172">
        <f t="shared" si="57"/>
        <v>1</v>
      </c>
      <c r="DV68" s="172">
        <f t="shared" si="45"/>
        <v>1</v>
      </c>
      <c r="DW68" s="172">
        <f t="shared" si="45"/>
        <v>1</v>
      </c>
      <c r="DX68" s="172">
        <f t="shared" si="45"/>
        <v>1</v>
      </c>
      <c r="DY68" s="172">
        <f t="shared" si="45"/>
        <v>1</v>
      </c>
      <c r="DZ68" s="172">
        <f t="shared" si="45"/>
        <v>1</v>
      </c>
      <c r="EA68" s="172">
        <f t="shared" si="45"/>
        <v>1</v>
      </c>
      <c r="EB68" s="172">
        <f t="shared" si="45"/>
        <v>1</v>
      </c>
      <c r="EC68" s="172">
        <f t="shared" si="45"/>
        <v>1</v>
      </c>
      <c r="ED68" s="172">
        <f t="shared" si="45"/>
        <v>1</v>
      </c>
      <c r="EE68" s="172">
        <f t="shared" si="45"/>
        <v>1</v>
      </c>
      <c r="EF68" s="172">
        <f t="shared" si="45"/>
        <v>1</v>
      </c>
      <c r="EG68" s="172">
        <f t="shared" si="53"/>
        <v>0</v>
      </c>
    </row>
    <row r="69" spans="20:137" x14ac:dyDescent="0.25">
      <c r="T69" s="5"/>
      <c r="U69" s="13"/>
      <c r="V69" s="5"/>
      <c r="W69" s="5" t="str">
        <f t="shared" si="52"/>
        <v/>
      </c>
      <c r="X69" s="5"/>
      <c r="Y69" s="5"/>
      <c r="Z69" s="5"/>
      <c r="CB69" s="172">
        <f t="shared" si="50"/>
        <v>1</v>
      </c>
      <c r="CC69" s="172">
        <f t="shared" si="50"/>
        <v>1</v>
      </c>
      <c r="CD69" s="172">
        <f t="shared" si="50"/>
        <v>1</v>
      </c>
      <c r="CE69" s="172">
        <f t="shared" si="50"/>
        <v>1</v>
      </c>
      <c r="CF69" s="172">
        <f t="shared" si="50"/>
        <v>1</v>
      </c>
      <c r="CG69" s="172">
        <f t="shared" si="50"/>
        <v>1</v>
      </c>
      <c r="CH69" s="172">
        <f t="shared" si="50"/>
        <v>1</v>
      </c>
      <c r="CI69" s="172">
        <f t="shared" si="50"/>
        <v>1</v>
      </c>
      <c r="CJ69" s="172">
        <f t="shared" si="50"/>
        <v>1</v>
      </c>
      <c r="CK69" s="172">
        <f t="shared" si="50"/>
        <v>1</v>
      </c>
      <c r="CL69" s="172">
        <f t="shared" si="50"/>
        <v>1</v>
      </c>
      <c r="CM69" s="172">
        <f t="shared" si="50"/>
        <v>1</v>
      </c>
      <c r="CN69" s="172">
        <f t="shared" si="50"/>
        <v>1</v>
      </c>
      <c r="CO69" s="172">
        <f t="shared" si="50"/>
        <v>1</v>
      </c>
      <c r="CP69" s="172">
        <f t="shared" si="50"/>
        <v>1</v>
      </c>
      <c r="CQ69" s="172">
        <f t="shared" si="50"/>
        <v>1</v>
      </c>
      <c r="CR69" s="172">
        <f t="shared" si="49"/>
        <v>1</v>
      </c>
      <c r="CS69" s="172">
        <f t="shared" si="49"/>
        <v>1</v>
      </c>
      <c r="CT69" s="172">
        <f t="shared" si="49"/>
        <v>1</v>
      </c>
      <c r="CU69" s="172">
        <f t="shared" si="49"/>
        <v>1</v>
      </c>
      <c r="DA69" s="172">
        <v>5</v>
      </c>
      <c r="DB69" s="32" t="str">
        <f t="shared" si="51"/>
        <v xml:space="preserve"> </v>
      </c>
      <c r="DD69" s="172">
        <f t="shared" ref="DD69:DD132" si="58">IF(OR(DB68="",DB68=" "),DD68,DD68+1)</f>
        <v>1</v>
      </c>
      <c r="DE69" s="172">
        <v>67</v>
      </c>
      <c r="DL69" s="172">
        <f t="shared" si="54"/>
        <v>0</v>
      </c>
      <c r="DM69" s="172">
        <f t="shared" si="55"/>
        <v>1</v>
      </c>
      <c r="DN69" s="172">
        <f t="shared" si="56"/>
        <v>1</v>
      </c>
      <c r="DO69" s="172">
        <f t="shared" si="57"/>
        <v>1</v>
      </c>
      <c r="DP69" s="172">
        <f t="shared" si="57"/>
        <v>1</v>
      </c>
      <c r="DQ69" s="172">
        <f t="shared" si="57"/>
        <v>1</v>
      </c>
      <c r="DR69" s="172">
        <f t="shared" si="57"/>
        <v>1</v>
      </c>
      <c r="DS69" s="172">
        <f t="shared" si="57"/>
        <v>1</v>
      </c>
      <c r="DT69" s="172">
        <f t="shared" si="57"/>
        <v>1</v>
      </c>
      <c r="DU69" s="172">
        <f t="shared" si="57"/>
        <v>1</v>
      </c>
      <c r="DV69" s="172">
        <f t="shared" ref="DV69:EF80" si="59">IF(OR($CX68=0,ISERROR(SEARCH(DV$1,$CX68))),DV68,DV68+1)</f>
        <v>1</v>
      </c>
      <c r="DW69" s="172">
        <f t="shared" si="59"/>
        <v>1</v>
      </c>
      <c r="DX69" s="172">
        <f t="shared" si="59"/>
        <v>1</v>
      </c>
      <c r="DY69" s="172">
        <f t="shared" si="59"/>
        <v>1</v>
      </c>
      <c r="DZ69" s="172">
        <f t="shared" si="59"/>
        <v>1</v>
      </c>
      <c r="EA69" s="172">
        <f t="shared" si="59"/>
        <v>1</v>
      </c>
      <c r="EB69" s="172">
        <f t="shared" si="59"/>
        <v>1</v>
      </c>
      <c r="EC69" s="172">
        <f t="shared" si="59"/>
        <v>1</v>
      </c>
      <c r="ED69" s="172">
        <f t="shared" si="59"/>
        <v>1</v>
      </c>
      <c r="EE69" s="172">
        <f t="shared" si="59"/>
        <v>1</v>
      </c>
      <c r="EF69" s="172">
        <f t="shared" si="59"/>
        <v>1</v>
      </c>
      <c r="EG69" s="172">
        <f t="shared" si="53"/>
        <v>0</v>
      </c>
    </row>
    <row r="70" spans="20:137" x14ac:dyDescent="0.25">
      <c r="T70" s="5"/>
      <c r="U70" s="13"/>
      <c r="V70" s="5"/>
      <c r="W70" s="5" t="str">
        <f t="shared" si="52"/>
        <v/>
      </c>
      <c r="X70" s="5"/>
      <c r="Y70" s="5"/>
      <c r="Z70" s="5"/>
      <c r="CB70" s="172">
        <f t="shared" si="50"/>
        <v>1</v>
      </c>
      <c r="CC70" s="172">
        <f t="shared" si="50"/>
        <v>1</v>
      </c>
      <c r="CD70" s="172">
        <f t="shared" si="50"/>
        <v>1</v>
      </c>
      <c r="CE70" s="172">
        <f t="shared" si="50"/>
        <v>1</v>
      </c>
      <c r="CF70" s="172">
        <f t="shared" si="50"/>
        <v>1</v>
      </c>
      <c r="CG70" s="172">
        <f t="shared" si="50"/>
        <v>1</v>
      </c>
      <c r="CH70" s="172">
        <f t="shared" si="50"/>
        <v>1</v>
      </c>
      <c r="CI70" s="172">
        <f t="shared" si="50"/>
        <v>1</v>
      </c>
      <c r="CJ70" s="172">
        <f t="shared" si="50"/>
        <v>1</v>
      </c>
      <c r="CK70" s="172">
        <f t="shared" si="50"/>
        <v>1</v>
      </c>
      <c r="CL70" s="172">
        <f t="shared" si="50"/>
        <v>1</v>
      </c>
      <c r="CM70" s="172">
        <f t="shared" si="50"/>
        <v>1</v>
      </c>
      <c r="CN70" s="172">
        <f t="shared" si="50"/>
        <v>1</v>
      </c>
      <c r="CO70" s="172">
        <f t="shared" si="50"/>
        <v>1</v>
      </c>
      <c r="CP70" s="172">
        <f t="shared" si="50"/>
        <v>1</v>
      </c>
      <c r="CQ70" s="172">
        <f t="shared" si="50"/>
        <v>1</v>
      </c>
      <c r="CR70" s="172">
        <f t="shared" si="49"/>
        <v>1</v>
      </c>
      <c r="CS70" s="172">
        <f t="shared" si="49"/>
        <v>1</v>
      </c>
      <c r="CT70" s="172">
        <f t="shared" si="49"/>
        <v>1</v>
      </c>
      <c r="CU70" s="172">
        <f t="shared" si="49"/>
        <v>1</v>
      </c>
      <c r="DA70" s="172">
        <v>6</v>
      </c>
      <c r="DB70" s="32" t="str">
        <f t="shared" si="51"/>
        <v xml:space="preserve"> </v>
      </c>
      <c r="DD70" s="172">
        <f t="shared" si="58"/>
        <v>1</v>
      </c>
      <c r="DE70" s="172">
        <v>68</v>
      </c>
      <c r="DL70" s="172">
        <f t="shared" si="54"/>
        <v>0</v>
      </c>
      <c r="DM70" s="172">
        <f t="shared" si="55"/>
        <v>1</v>
      </c>
      <c r="DN70" s="172">
        <f t="shared" si="56"/>
        <v>1</v>
      </c>
      <c r="DO70" s="172">
        <f t="shared" si="57"/>
        <v>1</v>
      </c>
      <c r="DP70" s="172">
        <f t="shared" si="57"/>
        <v>1</v>
      </c>
      <c r="DQ70" s="172">
        <f t="shared" si="57"/>
        <v>1</v>
      </c>
      <c r="DR70" s="172">
        <f t="shared" si="57"/>
        <v>1</v>
      </c>
      <c r="DS70" s="172">
        <f t="shared" si="57"/>
        <v>1</v>
      </c>
      <c r="DT70" s="172">
        <f t="shared" si="57"/>
        <v>1</v>
      </c>
      <c r="DU70" s="172">
        <f t="shared" si="57"/>
        <v>1</v>
      </c>
      <c r="DV70" s="172">
        <f t="shared" si="59"/>
        <v>1</v>
      </c>
      <c r="DW70" s="172">
        <f t="shared" si="59"/>
        <v>1</v>
      </c>
      <c r="DX70" s="172">
        <f t="shared" si="59"/>
        <v>1</v>
      </c>
      <c r="DY70" s="172">
        <f t="shared" si="59"/>
        <v>1</v>
      </c>
      <c r="DZ70" s="172">
        <f t="shared" si="59"/>
        <v>1</v>
      </c>
      <c r="EA70" s="172">
        <f t="shared" si="59"/>
        <v>1</v>
      </c>
      <c r="EB70" s="172">
        <f t="shared" si="59"/>
        <v>1</v>
      </c>
      <c r="EC70" s="172">
        <f t="shared" si="59"/>
        <v>1</v>
      </c>
      <c r="ED70" s="172">
        <f t="shared" si="59"/>
        <v>1</v>
      </c>
      <c r="EE70" s="172">
        <f t="shared" si="59"/>
        <v>1</v>
      </c>
      <c r="EF70" s="172">
        <f t="shared" si="59"/>
        <v>1</v>
      </c>
      <c r="EG70" s="172">
        <f t="shared" si="53"/>
        <v>0</v>
      </c>
    </row>
    <row r="71" spans="20:137" x14ac:dyDescent="0.25">
      <c r="T71" s="5"/>
      <c r="U71" s="13"/>
      <c r="V71" s="5"/>
      <c r="W71" s="5" t="str">
        <f t="shared" si="52"/>
        <v/>
      </c>
      <c r="X71" s="5"/>
      <c r="Y71" s="5"/>
      <c r="Z71" s="5"/>
      <c r="CB71" s="172">
        <f t="shared" si="50"/>
        <v>1</v>
      </c>
      <c r="CC71" s="172">
        <f t="shared" si="50"/>
        <v>1</v>
      </c>
      <c r="CD71" s="172">
        <f t="shared" si="50"/>
        <v>1</v>
      </c>
      <c r="CE71" s="172">
        <f t="shared" si="50"/>
        <v>1</v>
      </c>
      <c r="CF71" s="172">
        <f t="shared" si="50"/>
        <v>1</v>
      </c>
      <c r="CG71" s="172">
        <f t="shared" si="50"/>
        <v>1</v>
      </c>
      <c r="CH71" s="172">
        <f t="shared" si="50"/>
        <v>1</v>
      </c>
      <c r="CI71" s="172">
        <f t="shared" si="50"/>
        <v>1</v>
      </c>
      <c r="CJ71" s="172">
        <f t="shared" si="50"/>
        <v>1</v>
      </c>
      <c r="CK71" s="172">
        <f t="shared" si="50"/>
        <v>1</v>
      </c>
      <c r="CL71" s="172">
        <f t="shared" si="50"/>
        <v>1</v>
      </c>
      <c r="CM71" s="172">
        <f t="shared" si="50"/>
        <v>1</v>
      </c>
      <c r="CN71" s="172">
        <f t="shared" si="50"/>
        <v>1</v>
      </c>
      <c r="CO71" s="172">
        <f t="shared" si="50"/>
        <v>1</v>
      </c>
      <c r="CP71" s="172">
        <f t="shared" si="50"/>
        <v>1</v>
      </c>
      <c r="CQ71" s="172">
        <f t="shared" si="50"/>
        <v>1</v>
      </c>
      <c r="CR71" s="172">
        <f t="shared" si="49"/>
        <v>1</v>
      </c>
      <c r="CS71" s="172">
        <f t="shared" si="49"/>
        <v>1</v>
      </c>
      <c r="CT71" s="172">
        <f t="shared" si="49"/>
        <v>1</v>
      </c>
      <c r="CU71" s="172">
        <f t="shared" si="49"/>
        <v>1</v>
      </c>
      <c r="DA71" s="172">
        <v>7</v>
      </c>
      <c r="DB71" s="32" t="str">
        <f t="shared" si="51"/>
        <v xml:space="preserve"> </v>
      </c>
      <c r="DD71" s="172">
        <f t="shared" si="58"/>
        <v>1</v>
      </c>
      <c r="DE71" s="172">
        <v>69</v>
      </c>
      <c r="DL71" s="172">
        <f t="shared" si="54"/>
        <v>0</v>
      </c>
      <c r="DM71" s="172">
        <f t="shared" si="55"/>
        <v>1</v>
      </c>
      <c r="DN71" s="172">
        <f t="shared" si="56"/>
        <v>1</v>
      </c>
      <c r="DO71" s="172">
        <f t="shared" si="57"/>
        <v>1</v>
      </c>
      <c r="DP71" s="172">
        <f t="shared" si="57"/>
        <v>1</v>
      </c>
      <c r="DQ71" s="172">
        <f t="shared" si="57"/>
        <v>1</v>
      </c>
      <c r="DR71" s="172">
        <f t="shared" si="57"/>
        <v>1</v>
      </c>
      <c r="DS71" s="172">
        <f t="shared" si="57"/>
        <v>1</v>
      </c>
      <c r="DT71" s="172">
        <f t="shared" si="57"/>
        <v>1</v>
      </c>
      <c r="DU71" s="172">
        <f t="shared" si="57"/>
        <v>1</v>
      </c>
      <c r="DV71" s="172">
        <f t="shared" si="59"/>
        <v>1</v>
      </c>
      <c r="DW71" s="172">
        <f t="shared" si="59"/>
        <v>1</v>
      </c>
      <c r="DX71" s="172">
        <f t="shared" si="59"/>
        <v>1</v>
      </c>
      <c r="DY71" s="172">
        <f t="shared" si="59"/>
        <v>1</v>
      </c>
      <c r="DZ71" s="172">
        <f t="shared" si="59"/>
        <v>1</v>
      </c>
      <c r="EA71" s="172">
        <f t="shared" si="59"/>
        <v>1</v>
      </c>
      <c r="EB71" s="172">
        <f t="shared" si="59"/>
        <v>1</v>
      </c>
      <c r="EC71" s="172">
        <f t="shared" si="59"/>
        <v>1</v>
      </c>
      <c r="ED71" s="172">
        <f t="shared" si="59"/>
        <v>1</v>
      </c>
      <c r="EE71" s="172">
        <f t="shared" si="59"/>
        <v>1</v>
      </c>
      <c r="EF71" s="172">
        <f t="shared" si="59"/>
        <v>1</v>
      </c>
      <c r="EG71" s="172">
        <f t="shared" si="53"/>
        <v>0</v>
      </c>
    </row>
    <row r="72" spans="20:137" x14ac:dyDescent="0.25">
      <c r="T72" s="5"/>
      <c r="U72" s="13"/>
      <c r="V72" s="5"/>
      <c r="W72" s="5" t="str">
        <f t="shared" si="52"/>
        <v/>
      </c>
      <c r="X72" s="5"/>
      <c r="Y72" s="5"/>
      <c r="Z72" s="5"/>
      <c r="CB72" s="172">
        <f t="shared" si="50"/>
        <v>1</v>
      </c>
      <c r="CC72" s="172">
        <f t="shared" si="50"/>
        <v>1</v>
      </c>
      <c r="CD72" s="172">
        <f t="shared" si="50"/>
        <v>1</v>
      </c>
      <c r="CE72" s="172">
        <f t="shared" si="50"/>
        <v>1</v>
      </c>
      <c r="CF72" s="172">
        <f t="shared" si="50"/>
        <v>1</v>
      </c>
      <c r="CG72" s="172">
        <f t="shared" si="50"/>
        <v>1</v>
      </c>
      <c r="CH72" s="172">
        <f t="shared" si="50"/>
        <v>1</v>
      </c>
      <c r="CI72" s="172">
        <f t="shared" si="50"/>
        <v>1</v>
      </c>
      <c r="CJ72" s="172">
        <f t="shared" si="50"/>
        <v>1</v>
      </c>
      <c r="CK72" s="172">
        <f t="shared" si="50"/>
        <v>1</v>
      </c>
      <c r="CL72" s="172">
        <f t="shared" si="50"/>
        <v>1</v>
      </c>
      <c r="CM72" s="172">
        <f t="shared" si="50"/>
        <v>1</v>
      </c>
      <c r="CN72" s="172">
        <f t="shared" si="50"/>
        <v>1</v>
      </c>
      <c r="CO72" s="172">
        <f t="shared" si="50"/>
        <v>1</v>
      </c>
      <c r="CP72" s="172">
        <f t="shared" si="50"/>
        <v>1</v>
      </c>
      <c r="CQ72" s="172">
        <f t="shared" si="50"/>
        <v>1</v>
      </c>
      <c r="CR72" s="172">
        <f t="shared" si="49"/>
        <v>1</v>
      </c>
      <c r="CS72" s="172">
        <f t="shared" si="49"/>
        <v>1</v>
      </c>
      <c r="CT72" s="172">
        <f t="shared" si="49"/>
        <v>1</v>
      </c>
      <c r="CU72" s="172">
        <f t="shared" si="49"/>
        <v>1</v>
      </c>
      <c r="DA72" s="172">
        <v>8</v>
      </c>
      <c r="DB72" s="32" t="str">
        <f t="shared" si="51"/>
        <v xml:space="preserve"> </v>
      </c>
      <c r="DD72" s="172">
        <f t="shared" si="58"/>
        <v>1</v>
      </c>
      <c r="DE72" s="172">
        <v>70</v>
      </c>
      <c r="DL72" s="172">
        <f t="shared" si="54"/>
        <v>0</v>
      </c>
      <c r="DM72" s="172">
        <f t="shared" si="55"/>
        <v>1</v>
      </c>
      <c r="DN72" s="172">
        <f t="shared" si="56"/>
        <v>1</v>
      </c>
      <c r="DO72" s="172">
        <f t="shared" si="57"/>
        <v>1</v>
      </c>
      <c r="DP72" s="172">
        <f t="shared" si="57"/>
        <v>1</v>
      </c>
      <c r="DQ72" s="172">
        <f t="shared" si="57"/>
        <v>1</v>
      </c>
      <c r="DR72" s="172">
        <f t="shared" si="57"/>
        <v>1</v>
      </c>
      <c r="DS72" s="172">
        <f t="shared" si="57"/>
        <v>1</v>
      </c>
      <c r="DT72" s="172">
        <f t="shared" si="57"/>
        <v>1</v>
      </c>
      <c r="DU72" s="172">
        <f t="shared" si="57"/>
        <v>1</v>
      </c>
      <c r="DV72" s="172">
        <f t="shared" si="59"/>
        <v>1</v>
      </c>
      <c r="DW72" s="172">
        <f t="shared" si="59"/>
        <v>1</v>
      </c>
      <c r="DX72" s="172">
        <f t="shared" si="59"/>
        <v>1</v>
      </c>
      <c r="DY72" s="172">
        <f t="shared" si="59"/>
        <v>1</v>
      </c>
      <c r="DZ72" s="172">
        <f t="shared" si="59"/>
        <v>1</v>
      </c>
      <c r="EA72" s="172">
        <f t="shared" si="59"/>
        <v>1</v>
      </c>
      <c r="EB72" s="172">
        <f t="shared" si="59"/>
        <v>1</v>
      </c>
      <c r="EC72" s="172">
        <f t="shared" si="59"/>
        <v>1</v>
      </c>
      <c r="ED72" s="172">
        <f t="shared" si="59"/>
        <v>1</v>
      </c>
      <c r="EE72" s="172">
        <f t="shared" si="59"/>
        <v>1</v>
      </c>
      <c r="EF72" s="172">
        <f t="shared" si="59"/>
        <v>1</v>
      </c>
      <c r="EG72" s="172">
        <f t="shared" si="53"/>
        <v>0</v>
      </c>
    </row>
    <row r="73" spans="20:137" x14ac:dyDescent="0.25">
      <c r="T73" s="5"/>
      <c r="U73" s="13"/>
      <c r="V73" s="5"/>
      <c r="W73" s="5" t="str">
        <f t="shared" si="52"/>
        <v/>
      </c>
      <c r="X73" s="5"/>
      <c r="Y73" s="5"/>
      <c r="Z73" s="5"/>
      <c r="CB73" s="172">
        <f t="shared" si="50"/>
        <v>1</v>
      </c>
      <c r="CC73" s="172">
        <f t="shared" si="50"/>
        <v>1</v>
      </c>
      <c r="CD73" s="172">
        <f t="shared" si="50"/>
        <v>1</v>
      </c>
      <c r="CE73" s="172">
        <f t="shared" si="50"/>
        <v>1</v>
      </c>
      <c r="CF73" s="172">
        <f t="shared" si="50"/>
        <v>1</v>
      </c>
      <c r="CG73" s="172">
        <f t="shared" si="50"/>
        <v>1</v>
      </c>
      <c r="CH73" s="172">
        <f t="shared" si="50"/>
        <v>1</v>
      </c>
      <c r="CI73" s="172">
        <f t="shared" si="50"/>
        <v>1</v>
      </c>
      <c r="CJ73" s="172">
        <f t="shared" si="50"/>
        <v>1</v>
      </c>
      <c r="CK73" s="172">
        <f t="shared" si="50"/>
        <v>1</v>
      </c>
      <c r="CL73" s="172">
        <f t="shared" si="50"/>
        <v>1</v>
      </c>
      <c r="CM73" s="172">
        <f t="shared" si="50"/>
        <v>1</v>
      </c>
      <c r="CN73" s="172">
        <f t="shared" si="50"/>
        <v>1</v>
      </c>
      <c r="CO73" s="172">
        <f t="shared" si="50"/>
        <v>1</v>
      </c>
      <c r="CP73" s="172">
        <f t="shared" si="50"/>
        <v>1</v>
      </c>
      <c r="CQ73" s="172">
        <f t="shared" si="50"/>
        <v>1</v>
      </c>
      <c r="CR73" s="172">
        <f t="shared" si="49"/>
        <v>1</v>
      </c>
      <c r="CS73" s="172">
        <f t="shared" si="49"/>
        <v>1</v>
      </c>
      <c r="CT73" s="172">
        <f t="shared" si="49"/>
        <v>1</v>
      </c>
      <c r="CU73" s="172">
        <f t="shared" si="49"/>
        <v>1</v>
      </c>
      <c r="DA73" s="172">
        <v>9</v>
      </c>
      <c r="DB73" s="32" t="str">
        <f t="shared" si="51"/>
        <v xml:space="preserve"> </v>
      </c>
      <c r="DD73" s="172">
        <f t="shared" si="58"/>
        <v>1</v>
      </c>
      <c r="DE73" s="172">
        <v>71</v>
      </c>
      <c r="DL73" s="172">
        <f t="shared" si="54"/>
        <v>0</v>
      </c>
      <c r="DM73" s="172">
        <f t="shared" si="55"/>
        <v>1</v>
      </c>
      <c r="DN73" s="172">
        <f t="shared" si="56"/>
        <v>1</v>
      </c>
      <c r="DO73" s="172">
        <f t="shared" si="57"/>
        <v>1</v>
      </c>
      <c r="DP73" s="172">
        <f t="shared" si="57"/>
        <v>1</v>
      </c>
      <c r="DQ73" s="172">
        <f t="shared" si="57"/>
        <v>1</v>
      </c>
      <c r="DR73" s="172">
        <f t="shared" si="57"/>
        <v>1</v>
      </c>
      <c r="DS73" s="172">
        <f t="shared" si="57"/>
        <v>1</v>
      </c>
      <c r="DT73" s="172">
        <f t="shared" si="57"/>
        <v>1</v>
      </c>
      <c r="DU73" s="172">
        <f t="shared" si="57"/>
        <v>1</v>
      </c>
      <c r="DV73" s="172">
        <f t="shared" si="59"/>
        <v>1</v>
      </c>
      <c r="DW73" s="172">
        <f t="shared" si="59"/>
        <v>1</v>
      </c>
      <c r="DX73" s="172">
        <f t="shared" si="59"/>
        <v>1</v>
      </c>
      <c r="DY73" s="172">
        <f t="shared" si="59"/>
        <v>1</v>
      </c>
      <c r="DZ73" s="172">
        <f t="shared" si="59"/>
        <v>1</v>
      </c>
      <c r="EA73" s="172">
        <f t="shared" si="59"/>
        <v>1</v>
      </c>
      <c r="EB73" s="172">
        <f t="shared" si="59"/>
        <v>1</v>
      </c>
      <c r="EC73" s="172">
        <f t="shared" si="59"/>
        <v>1</v>
      </c>
      <c r="ED73" s="172">
        <f t="shared" si="59"/>
        <v>1</v>
      </c>
      <c r="EE73" s="172">
        <f t="shared" si="59"/>
        <v>1</v>
      </c>
      <c r="EF73" s="172">
        <f t="shared" si="59"/>
        <v>1</v>
      </c>
      <c r="EG73" s="172">
        <f t="shared" si="53"/>
        <v>0</v>
      </c>
    </row>
    <row r="74" spans="20:137" x14ac:dyDescent="0.25">
      <c r="T74" s="5"/>
      <c r="U74" s="13"/>
      <c r="V74" s="5"/>
      <c r="W74" s="5" t="str">
        <f t="shared" si="52"/>
        <v/>
      </c>
      <c r="X74" s="5"/>
      <c r="Y74" s="5"/>
      <c r="Z74" s="5"/>
      <c r="CB74" s="172">
        <f t="shared" si="50"/>
        <v>1</v>
      </c>
      <c r="CC74" s="172">
        <f t="shared" si="50"/>
        <v>1</v>
      </c>
      <c r="CD74" s="172">
        <f t="shared" si="50"/>
        <v>1</v>
      </c>
      <c r="CE74" s="172">
        <f t="shared" si="50"/>
        <v>1</v>
      </c>
      <c r="CF74" s="172">
        <f t="shared" si="50"/>
        <v>1</v>
      </c>
      <c r="CG74" s="172">
        <f t="shared" si="50"/>
        <v>1</v>
      </c>
      <c r="CH74" s="172">
        <f t="shared" si="50"/>
        <v>1</v>
      </c>
      <c r="CI74" s="172">
        <f t="shared" si="50"/>
        <v>1</v>
      </c>
      <c r="CJ74" s="172">
        <f t="shared" si="50"/>
        <v>1</v>
      </c>
      <c r="CK74" s="172">
        <f t="shared" si="50"/>
        <v>1</v>
      </c>
      <c r="CL74" s="172">
        <f t="shared" si="50"/>
        <v>1</v>
      </c>
      <c r="CM74" s="172">
        <f t="shared" si="50"/>
        <v>1</v>
      </c>
      <c r="CN74" s="172">
        <f t="shared" si="50"/>
        <v>1</v>
      </c>
      <c r="CO74" s="172">
        <f t="shared" si="50"/>
        <v>1</v>
      </c>
      <c r="CP74" s="172">
        <f t="shared" si="50"/>
        <v>1</v>
      </c>
      <c r="CQ74" s="172">
        <f t="shared" si="50"/>
        <v>1</v>
      </c>
      <c r="CR74" s="172">
        <f t="shared" si="49"/>
        <v>1</v>
      </c>
      <c r="CS74" s="172">
        <f t="shared" si="49"/>
        <v>1</v>
      </c>
      <c r="CT74" s="172">
        <f t="shared" si="49"/>
        <v>1</v>
      </c>
      <c r="CU74" s="172">
        <f t="shared" si="49"/>
        <v>1</v>
      </c>
      <c r="DA74" s="172">
        <v>10</v>
      </c>
      <c r="DB74" s="32" t="str">
        <f t="shared" si="51"/>
        <v xml:space="preserve"> </v>
      </c>
      <c r="DD74" s="172">
        <f t="shared" si="58"/>
        <v>1</v>
      </c>
      <c r="DE74" s="172">
        <v>72</v>
      </c>
      <c r="DL74" s="172">
        <f t="shared" si="54"/>
        <v>0</v>
      </c>
      <c r="DM74" s="172">
        <f t="shared" si="55"/>
        <v>1</v>
      </c>
      <c r="DN74" s="172">
        <f t="shared" si="56"/>
        <v>1</v>
      </c>
      <c r="DO74" s="172">
        <f t="shared" si="57"/>
        <v>1</v>
      </c>
      <c r="DP74" s="172">
        <f t="shared" si="57"/>
        <v>1</v>
      </c>
      <c r="DQ74" s="172">
        <f t="shared" si="57"/>
        <v>1</v>
      </c>
      <c r="DR74" s="172">
        <f t="shared" si="57"/>
        <v>1</v>
      </c>
      <c r="DS74" s="172">
        <f t="shared" si="57"/>
        <v>1</v>
      </c>
      <c r="DT74" s="172">
        <f t="shared" si="57"/>
        <v>1</v>
      </c>
      <c r="DU74" s="172">
        <f t="shared" si="57"/>
        <v>1</v>
      </c>
      <c r="DV74" s="172">
        <f t="shared" si="59"/>
        <v>1</v>
      </c>
      <c r="DW74" s="172">
        <f t="shared" si="59"/>
        <v>1</v>
      </c>
      <c r="DX74" s="172">
        <f t="shared" si="59"/>
        <v>1</v>
      </c>
      <c r="DY74" s="172">
        <f t="shared" si="59"/>
        <v>1</v>
      </c>
      <c r="DZ74" s="172">
        <f t="shared" si="59"/>
        <v>1</v>
      </c>
      <c r="EA74" s="172">
        <f t="shared" si="59"/>
        <v>1</v>
      </c>
      <c r="EB74" s="172">
        <f t="shared" si="59"/>
        <v>1</v>
      </c>
      <c r="EC74" s="172">
        <f t="shared" si="59"/>
        <v>1</v>
      </c>
      <c r="ED74" s="172">
        <f t="shared" si="59"/>
        <v>1</v>
      </c>
      <c r="EE74" s="172">
        <f t="shared" si="59"/>
        <v>1</v>
      </c>
      <c r="EF74" s="172">
        <f t="shared" si="59"/>
        <v>1</v>
      </c>
      <c r="EG74" s="172">
        <f t="shared" si="53"/>
        <v>0</v>
      </c>
    </row>
    <row r="75" spans="20:137" x14ac:dyDescent="0.25">
      <c r="T75" s="5"/>
      <c r="U75" s="13"/>
      <c r="V75" s="5"/>
      <c r="W75" s="5" t="str">
        <f t="shared" si="52"/>
        <v/>
      </c>
      <c r="X75" s="5"/>
      <c r="Y75" s="5"/>
      <c r="Z75" s="5"/>
      <c r="CB75" s="172">
        <f t="shared" si="50"/>
        <v>1</v>
      </c>
      <c r="CC75" s="172">
        <f t="shared" si="50"/>
        <v>1</v>
      </c>
      <c r="CD75" s="172">
        <f t="shared" si="50"/>
        <v>1</v>
      </c>
      <c r="CE75" s="172">
        <f t="shared" si="50"/>
        <v>1</v>
      </c>
      <c r="CF75" s="172">
        <f t="shared" si="50"/>
        <v>1</v>
      </c>
      <c r="CG75" s="172">
        <f t="shared" si="50"/>
        <v>1</v>
      </c>
      <c r="CH75" s="172">
        <f t="shared" si="50"/>
        <v>1</v>
      </c>
      <c r="CI75" s="172">
        <f t="shared" si="50"/>
        <v>1</v>
      </c>
      <c r="CJ75" s="172">
        <f t="shared" si="50"/>
        <v>1</v>
      </c>
      <c r="CK75" s="172">
        <f t="shared" si="50"/>
        <v>1</v>
      </c>
      <c r="CL75" s="172">
        <f t="shared" si="50"/>
        <v>1</v>
      </c>
      <c r="CM75" s="172">
        <f t="shared" si="50"/>
        <v>1</v>
      </c>
      <c r="CN75" s="172">
        <f t="shared" si="50"/>
        <v>1</v>
      </c>
      <c r="CO75" s="172">
        <f t="shared" si="50"/>
        <v>1</v>
      </c>
      <c r="CP75" s="172">
        <f t="shared" si="50"/>
        <v>1</v>
      </c>
      <c r="CQ75" s="172">
        <f t="shared" si="50"/>
        <v>1</v>
      </c>
      <c r="CR75" s="172">
        <f t="shared" si="49"/>
        <v>1</v>
      </c>
      <c r="CS75" s="172">
        <f t="shared" si="49"/>
        <v>1</v>
      </c>
      <c r="CT75" s="172">
        <f t="shared" si="49"/>
        <v>1</v>
      </c>
      <c r="CU75" s="172">
        <f t="shared" si="49"/>
        <v>1</v>
      </c>
      <c r="DA75" s="172">
        <v>11</v>
      </c>
      <c r="DB75" s="32" t="str">
        <f t="shared" si="51"/>
        <v xml:space="preserve"> </v>
      </c>
      <c r="DD75" s="172">
        <f t="shared" si="58"/>
        <v>1</v>
      </c>
      <c r="DE75" s="172">
        <v>73</v>
      </c>
      <c r="DL75" s="172">
        <f t="shared" si="54"/>
        <v>0</v>
      </c>
      <c r="DM75" s="172">
        <f t="shared" si="55"/>
        <v>1</v>
      </c>
      <c r="DN75" s="172">
        <f t="shared" si="56"/>
        <v>1</v>
      </c>
      <c r="DO75" s="172">
        <f t="shared" si="57"/>
        <v>1</v>
      </c>
      <c r="DP75" s="172">
        <f t="shared" si="57"/>
        <v>1</v>
      </c>
      <c r="DQ75" s="172">
        <f t="shared" si="57"/>
        <v>1</v>
      </c>
      <c r="DR75" s="172">
        <f t="shared" si="57"/>
        <v>1</v>
      </c>
      <c r="DS75" s="172">
        <f t="shared" si="57"/>
        <v>1</v>
      </c>
      <c r="DT75" s="172">
        <f t="shared" si="57"/>
        <v>1</v>
      </c>
      <c r="DU75" s="172">
        <f t="shared" si="57"/>
        <v>1</v>
      </c>
      <c r="DV75" s="172">
        <f t="shared" si="59"/>
        <v>1</v>
      </c>
      <c r="DW75" s="172">
        <f t="shared" si="59"/>
        <v>1</v>
      </c>
      <c r="DX75" s="172">
        <f t="shared" si="59"/>
        <v>1</v>
      </c>
      <c r="DY75" s="172">
        <f t="shared" si="59"/>
        <v>1</v>
      </c>
      <c r="DZ75" s="172">
        <f t="shared" si="59"/>
        <v>1</v>
      </c>
      <c r="EA75" s="172">
        <f t="shared" si="59"/>
        <v>1</v>
      </c>
      <c r="EB75" s="172">
        <f t="shared" si="59"/>
        <v>1</v>
      </c>
      <c r="EC75" s="172">
        <f t="shared" si="59"/>
        <v>1</v>
      </c>
      <c r="ED75" s="172">
        <f t="shared" si="59"/>
        <v>1</v>
      </c>
      <c r="EE75" s="172">
        <f t="shared" si="59"/>
        <v>1</v>
      </c>
      <c r="EF75" s="172">
        <f t="shared" si="59"/>
        <v>1</v>
      </c>
      <c r="EG75" s="172">
        <f t="shared" si="53"/>
        <v>0</v>
      </c>
    </row>
    <row r="76" spans="20:137" x14ac:dyDescent="0.25">
      <c r="T76" s="5"/>
      <c r="U76" s="13"/>
      <c r="V76" s="5"/>
      <c r="W76" s="5" t="str">
        <f t="shared" si="52"/>
        <v/>
      </c>
      <c r="X76" s="5"/>
      <c r="Y76" s="5"/>
      <c r="Z76" s="5"/>
      <c r="CB76" s="172">
        <f t="shared" si="50"/>
        <v>1</v>
      </c>
      <c r="CC76" s="172">
        <f t="shared" si="50"/>
        <v>1</v>
      </c>
      <c r="CD76" s="172">
        <f t="shared" si="50"/>
        <v>1</v>
      </c>
      <c r="CE76" s="172">
        <f t="shared" si="50"/>
        <v>1</v>
      </c>
      <c r="CF76" s="172">
        <f t="shared" si="50"/>
        <v>1</v>
      </c>
      <c r="CG76" s="172">
        <f t="shared" si="50"/>
        <v>1</v>
      </c>
      <c r="CH76" s="172">
        <f t="shared" si="50"/>
        <v>1</v>
      </c>
      <c r="CI76" s="172">
        <f t="shared" si="50"/>
        <v>1</v>
      </c>
      <c r="CJ76" s="172">
        <f t="shared" si="50"/>
        <v>1</v>
      </c>
      <c r="CK76" s="172">
        <f t="shared" si="50"/>
        <v>1</v>
      </c>
      <c r="CL76" s="172">
        <f t="shared" si="50"/>
        <v>1</v>
      </c>
      <c r="CM76" s="172">
        <f t="shared" si="50"/>
        <v>1</v>
      </c>
      <c r="CN76" s="172">
        <f t="shared" si="50"/>
        <v>1</v>
      </c>
      <c r="CO76" s="172">
        <f t="shared" si="50"/>
        <v>1</v>
      </c>
      <c r="CP76" s="172">
        <f t="shared" si="50"/>
        <v>1</v>
      </c>
      <c r="CQ76" s="172">
        <f t="shared" si="50"/>
        <v>1</v>
      </c>
      <c r="CR76" s="172">
        <f t="shared" si="49"/>
        <v>1</v>
      </c>
      <c r="CS76" s="172">
        <f t="shared" si="49"/>
        <v>1</v>
      </c>
      <c r="CT76" s="172">
        <f t="shared" si="49"/>
        <v>1</v>
      </c>
      <c r="CU76" s="172">
        <f t="shared" si="49"/>
        <v>1</v>
      </c>
      <c r="DA76" s="172">
        <v>12</v>
      </c>
      <c r="DB76" s="32" t="str">
        <f t="shared" si="51"/>
        <v xml:space="preserve"> </v>
      </c>
      <c r="DD76" s="172">
        <f t="shared" si="58"/>
        <v>1</v>
      </c>
      <c r="DE76" s="172">
        <v>74</v>
      </c>
      <c r="DL76" s="172">
        <f t="shared" si="54"/>
        <v>0</v>
      </c>
      <c r="DM76" s="172">
        <f t="shared" si="55"/>
        <v>1</v>
      </c>
      <c r="DN76" s="172">
        <f t="shared" si="56"/>
        <v>1</v>
      </c>
      <c r="DO76" s="172">
        <f t="shared" si="57"/>
        <v>1</v>
      </c>
      <c r="DP76" s="172">
        <f t="shared" si="57"/>
        <v>1</v>
      </c>
      <c r="DQ76" s="172">
        <f t="shared" si="57"/>
        <v>1</v>
      </c>
      <c r="DR76" s="172">
        <f t="shared" si="57"/>
        <v>1</v>
      </c>
      <c r="DS76" s="172">
        <f t="shared" si="57"/>
        <v>1</v>
      </c>
      <c r="DT76" s="172">
        <f t="shared" si="57"/>
        <v>1</v>
      </c>
      <c r="DU76" s="172">
        <f t="shared" si="57"/>
        <v>1</v>
      </c>
      <c r="DV76" s="172">
        <f t="shared" si="59"/>
        <v>1</v>
      </c>
      <c r="DW76" s="172">
        <f t="shared" si="59"/>
        <v>1</v>
      </c>
      <c r="DX76" s="172">
        <f t="shared" si="59"/>
        <v>1</v>
      </c>
      <c r="DY76" s="172">
        <f t="shared" si="59"/>
        <v>1</v>
      </c>
      <c r="DZ76" s="172">
        <f t="shared" si="59"/>
        <v>1</v>
      </c>
      <c r="EA76" s="172">
        <f t="shared" si="59"/>
        <v>1</v>
      </c>
      <c r="EB76" s="172">
        <f t="shared" si="59"/>
        <v>1</v>
      </c>
      <c r="EC76" s="172">
        <f t="shared" si="59"/>
        <v>1</v>
      </c>
      <c r="ED76" s="172">
        <f t="shared" si="59"/>
        <v>1</v>
      </c>
      <c r="EE76" s="172">
        <f t="shared" si="59"/>
        <v>1</v>
      </c>
      <c r="EF76" s="172">
        <f t="shared" si="59"/>
        <v>1</v>
      </c>
      <c r="EG76" s="172">
        <f t="shared" si="53"/>
        <v>0</v>
      </c>
    </row>
    <row r="77" spans="20:137" x14ac:dyDescent="0.25">
      <c r="T77" s="5"/>
      <c r="U77" s="13"/>
      <c r="V77" s="5"/>
      <c r="W77" s="5" t="str">
        <f t="shared" si="52"/>
        <v/>
      </c>
      <c r="X77" s="5"/>
      <c r="Y77" s="5"/>
      <c r="Z77" s="5"/>
      <c r="CB77" s="172">
        <f t="shared" si="50"/>
        <v>1</v>
      </c>
      <c r="CC77" s="172">
        <f t="shared" si="50"/>
        <v>1</v>
      </c>
      <c r="CD77" s="172">
        <f t="shared" si="50"/>
        <v>1</v>
      </c>
      <c r="CE77" s="172">
        <f t="shared" si="50"/>
        <v>1</v>
      </c>
      <c r="CF77" s="172">
        <f t="shared" si="50"/>
        <v>1</v>
      </c>
      <c r="CG77" s="172">
        <f t="shared" si="50"/>
        <v>1</v>
      </c>
      <c r="CH77" s="172">
        <f t="shared" si="50"/>
        <v>1</v>
      </c>
      <c r="CI77" s="172">
        <f t="shared" si="50"/>
        <v>1</v>
      </c>
      <c r="CJ77" s="172">
        <f t="shared" si="50"/>
        <v>1</v>
      </c>
      <c r="CK77" s="172">
        <f t="shared" si="50"/>
        <v>1</v>
      </c>
      <c r="CL77" s="172">
        <f t="shared" si="50"/>
        <v>1</v>
      </c>
      <c r="CM77" s="172">
        <f t="shared" si="50"/>
        <v>1</v>
      </c>
      <c r="CN77" s="172">
        <f t="shared" si="50"/>
        <v>1</v>
      </c>
      <c r="CO77" s="172">
        <f t="shared" si="50"/>
        <v>1</v>
      </c>
      <c r="CP77" s="172">
        <f t="shared" si="50"/>
        <v>1</v>
      </c>
      <c r="CQ77" s="172">
        <f t="shared" si="50"/>
        <v>1</v>
      </c>
      <c r="CR77" s="172">
        <f t="shared" si="49"/>
        <v>1</v>
      </c>
      <c r="CS77" s="172">
        <f t="shared" si="49"/>
        <v>1</v>
      </c>
      <c r="CT77" s="172">
        <f t="shared" si="49"/>
        <v>1</v>
      </c>
      <c r="CU77" s="172">
        <f t="shared" si="49"/>
        <v>1</v>
      </c>
      <c r="DB77" s="196" t="str">
        <f>IF(DB64="","","----")</f>
        <v/>
      </c>
      <c r="DD77" s="172">
        <f t="shared" si="58"/>
        <v>1</v>
      </c>
      <c r="DE77" s="172">
        <v>75</v>
      </c>
      <c r="DL77" s="172">
        <f t="shared" si="54"/>
        <v>0</v>
      </c>
      <c r="DM77" s="172">
        <f t="shared" si="55"/>
        <v>1</v>
      </c>
      <c r="DN77" s="172">
        <f t="shared" si="56"/>
        <v>1</v>
      </c>
      <c r="DO77" s="172">
        <f t="shared" si="57"/>
        <v>1</v>
      </c>
      <c r="DP77" s="172">
        <f t="shared" si="57"/>
        <v>1</v>
      </c>
      <c r="DQ77" s="172">
        <f t="shared" si="57"/>
        <v>1</v>
      </c>
      <c r="DR77" s="172">
        <f t="shared" si="57"/>
        <v>1</v>
      </c>
      <c r="DS77" s="172">
        <f t="shared" si="57"/>
        <v>1</v>
      </c>
      <c r="DT77" s="172">
        <f t="shared" si="57"/>
        <v>1</v>
      </c>
      <c r="DU77" s="172">
        <f t="shared" si="57"/>
        <v>1</v>
      </c>
      <c r="DV77" s="172">
        <f t="shared" si="59"/>
        <v>1</v>
      </c>
      <c r="DW77" s="172">
        <f t="shared" si="59"/>
        <v>1</v>
      </c>
      <c r="DX77" s="172">
        <f t="shared" si="59"/>
        <v>1</v>
      </c>
      <c r="DY77" s="172">
        <f t="shared" si="59"/>
        <v>1</v>
      </c>
      <c r="DZ77" s="172">
        <f t="shared" si="59"/>
        <v>1</v>
      </c>
      <c r="EA77" s="172">
        <f t="shared" si="59"/>
        <v>1</v>
      </c>
      <c r="EB77" s="172">
        <f t="shared" si="59"/>
        <v>1</v>
      </c>
      <c r="EC77" s="172">
        <f t="shared" si="59"/>
        <v>1</v>
      </c>
      <c r="ED77" s="172">
        <f t="shared" si="59"/>
        <v>1</v>
      </c>
      <c r="EE77" s="172">
        <f t="shared" si="59"/>
        <v>1</v>
      </c>
      <c r="EF77" s="172">
        <f t="shared" si="59"/>
        <v>1</v>
      </c>
      <c r="EG77" s="172">
        <f t="shared" si="53"/>
        <v>0</v>
      </c>
    </row>
    <row r="78" spans="20:137" x14ac:dyDescent="0.25">
      <c r="T78" s="5"/>
      <c r="U78" s="13"/>
      <c r="V78" s="5"/>
      <c r="W78" s="5" t="str">
        <f t="shared" si="52"/>
        <v/>
      </c>
      <c r="X78" s="5"/>
      <c r="Y78" s="5"/>
      <c r="Z78" s="5"/>
      <c r="CB78" s="172">
        <f t="shared" si="50"/>
        <v>1</v>
      </c>
      <c r="CC78" s="172">
        <f t="shared" si="50"/>
        <v>1</v>
      </c>
      <c r="CD78" s="172">
        <f t="shared" si="50"/>
        <v>1</v>
      </c>
      <c r="CE78" s="172">
        <f t="shared" si="50"/>
        <v>1</v>
      </c>
      <c r="CF78" s="172">
        <f t="shared" si="50"/>
        <v>1</v>
      </c>
      <c r="CG78" s="172">
        <f t="shared" si="50"/>
        <v>1</v>
      </c>
      <c r="CH78" s="172">
        <f t="shared" si="50"/>
        <v>1</v>
      </c>
      <c r="CI78" s="172">
        <f t="shared" si="50"/>
        <v>1</v>
      </c>
      <c r="CJ78" s="172">
        <f t="shared" si="50"/>
        <v>1</v>
      </c>
      <c r="CK78" s="172">
        <f t="shared" si="50"/>
        <v>1</v>
      </c>
      <c r="CL78" s="172">
        <f t="shared" si="50"/>
        <v>1</v>
      </c>
      <c r="CM78" s="172">
        <f t="shared" si="50"/>
        <v>1</v>
      </c>
      <c r="CN78" s="172">
        <f t="shared" si="50"/>
        <v>1</v>
      </c>
      <c r="CO78" s="172">
        <f t="shared" si="50"/>
        <v>1</v>
      </c>
      <c r="CP78" s="172">
        <f t="shared" si="50"/>
        <v>1</v>
      </c>
      <c r="CQ78" s="172">
        <f t="shared" si="50"/>
        <v>1</v>
      </c>
      <c r="CR78" s="172">
        <f t="shared" si="49"/>
        <v>1</v>
      </c>
      <c r="CS78" s="172">
        <f t="shared" si="49"/>
        <v>1</v>
      </c>
      <c r="CT78" s="172">
        <f t="shared" si="49"/>
        <v>1</v>
      </c>
      <c r="CU78" s="172">
        <f t="shared" si="49"/>
        <v>1</v>
      </c>
      <c r="DA78" s="172"/>
      <c r="DB78" s="32" t="str">
        <f>IF(DB79="","",CONCATENATE("Warband ",CZ79," ",DG78))</f>
        <v/>
      </c>
      <c r="DD78" s="172">
        <f t="shared" si="58"/>
        <v>1</v>
      </c>
      <c r="DE78" s="172">
        <v>76</v>
      </c>
      <c r="DG78" s="49" t="str">
        <f>CONCATENATE("   ",DH78,"/",DI78,IF(DH78&gt;DI78," !",""))</f>
        <v xml:space="preserve">   0/12</v>
      </c>
      <c r="DH78" s="172">
        <f t="shared" ref="DH78" si="60">INDEX($CB$1:$CU$1,CZ79)+DJ78</f>
        <v>0</v>
      </c>
      <c r="DI78" s="172">
        <f t="shared" ref="DI78" si="61">IF(OR(DB79=$CW$11,DB79=$CW$12,DB79=$CW$15,DB79=$CW$16,DB79=$CW$17,DB79=$CW$18),0,12)</f>
        <v>12</v>
      </c>
      <c r="DJ78" s="172">
        <f t="shared" ref="DJ78" si="62">IF(DB79=$CW$13,1,0)</f>
        <v>0</v>
      </c>
      <c r="DL78" s="172">
        <f t="shared" si="54"/>
        <v>0</v>
      </c>
      <c r="DM78" s="172">
        <f t="shared" si="55"/>
        <v>1</v>
      </c>
      <c r="DN78" s="172">
        <f t="shared" si="56"/>
        <v>1</v>
      </c>
      <c r="DO78" s="172">
        <f t="shared" si="57"/>
        <v>1</v>
      </c>
      <c r="DP78" s="172">
        <f t="shared" si="57"/>
        <v>1</v>
      </c>
      <c r="DQ78" s="172">
        <f t="shared" si="57"/>
        <v>1</v>
      </c>
      <c r="DR78" s="172">
        <f t="shared" si="57"/>
        <v>1</v>
      </c>
      <c r="DS78" s="172">
        <f t="shared" si="57"/>
        <v>1</v>
      </c>
      <c r="DT78" s="172">
        <f t="shared" si="57"/>
        <v>1</v>
      </c>
      <c r="DU78" s="172">
        <f t="shared" si="57"/>
        <v>1</v>
      </c>
      <c r="DV78" s="172">
        <f t="shared" si="59"/>
        <v>1</v>
      </c>
      <c r="DW78" s="172">
        <f t="shared" si="59"/>
        <v>1</v>
      </c>
      <c r="DX78" s="172">
        <f t="shared" si="59"/>
        <v>1</v>
      </c>
      <c r="DY78" s="172">
        <f t="shared" si="59"/>
        <v>1</v>
      </c>
      <c r="DZ78" s="172">
        <f t="shared" si="59"/>
        <v>1</v>
      </c>
      <c r="EA78" s="172">
        <f t="shared" si="59"/>
        <v>1</v>
      </c>
      <c r="EB78" s="172">
        <f t="shared" si="59"/>
        <v>1</v>
      </c>
      <c r="EC78" s="172">
        <f t="shared" si="59"/>
        <v>1</v>
      </c>
      <c r="ED78" s="172">
        <f t="shared" si="59"/>
        <v>1</v>
      </c>
      <c r="EE78" s="172">
        <f t="shared" si="59"/>
        <v>1</v>
      </c>
      <c r="EF78" s="172">
        <f t="shared" si="59"/>
        <v>1</v>
      </c>
      <c r="EG78" s="172">
        <f t="shared" si="53"/>
        <v>0</v>
      </c>
    </row>
    <row r="79" spans="20:137" x14ac:dyDescent="0.25">
      <c r="T79" s="5"/>
      <c r="U79" s="13"/>
      <c r="V79" s="5"/>
      <c r="W79" s="5" t="str">
        <f t="shared" si="52"/>
        <v/>
      </c>
      <c r="X79" s="5"/>
      <c r="Y79" s="5"/>
      <c r="Z79" s="5"/>
      <c r="CB79" s="172">
        <f t="shared" si="50"/>
        <v>1</v>
      </c>
      <c r="CC79" s="172">
        <f t="shared" si="50"/>
        <v>1</v>
      </c>
      <c r="CD79" s="172">
        <f t="shared" si="50"/>
        <v>1</v>
      </c>
      <c r="CE79" s="172">
        <f t="shared" si="50"/>
        <v>1</v>
      </c>
      <c r="CF79" s="172">
        <f t="shared" si="50"/>
        <v>1</v>
      </c>
      <c r="CG79" s="172">
        <f t="shared" si="50"/>
        <v>1</v>
      </c>
      <c r="CH79" s="172">
        <f t="shared" si="50"/>
        <v>1</v>
      </c>
      <c r="CI79" s="172">
        <f t="shared" si="50"/>
        <v>1</v>
      </c>
      <c r="CJ79" s="172">
        <f t="shared" si="50"/>
        <v>1</v>
      </c>
      <c r="CK79" s="172">
        <f t="shared" si="50"/>
        <v>1</v>
      </c>
      <c r="CL79" s="172">
        <f t="shared" si="50"/>
        <v>1</v>
      </c>
      <c r="CM79" s="172">
        <f t="shared" si="50"/>
        <v>1</v>
      </c>
      <c r="CN79" s="172">
        <f t="shared" si="50"/>
        <v>1</v>
      </c>
      <c r="CO79" s="172">
        <f t="shared" si="50"/>
        <v>1</v>
      </c>
      <c r="CP79" s="172">
        <f t="shared" si="50"/>
        <v>1</v>
      </c>
      <c r="CQ79" s="172">
        <f t="shared" si="50"/>
        <v>1</v>
      </c>
      <c r="CR79" s="172">
        <f t="shared" si="49"/>
        <v>1</v>
      </c>
      <c r="CS79" s="172">
        <f t="shared" si="49"/>
        <v>1</v>
      </c>
      <c r="CT79" s="172">
        <f t="shared" si="49"/>
        <v>1</v>
      </c>
      <c r="CU79" s="172">
        <f t="shared" si="49"/>
        <v>1</v>
      </c>
      <c r="CZ79" s="172">
        <v>6</v>
      </c>
      <c r="DA79" s="172" t="s">
        <v>278</v>
      </c>
      <c r="DB79" s="32" t="str">
        <f>T(LOOKUP(CZ79,$DM$1:$EF$1,$DM$2:$EF$2))</f>
        <v/>
      </c>
      <c r="DD79" s="172">
        <f t="shared" si="58"/>
        <v>1</v>
      </c>
      <c r="DE79" s="172">
        <v>77</v>
      </c>
      <c r="DL79" s="172">
        <f t="shared" si="54"/>
        <v>0</v>
      </c>
      <c r="DM79" s="172">
        <f t="shared" si="55"/>
        <v>1</v>
      </c>
      <c r="DN79" s="172">
        <f t="shared" si="56"/>
        <v>1</v>
      </c>
      <c r="DO79" s="172">
        <f t="shared" si="57"/>
        <v>1</v>
      </c>
      <c r="DP79" s="172">
        <f t="shared" si="57"/>
        <v>1</v>
      </c>
      <c r="DQ79" s="172">
        <f t="shared" si="57"/>
        <v>1</v>
      </c>
      <c r="DR79" s="172">
        <f t="shared" si="57"/>
        <v>1</v>
      </c>
      <c r="DS79" s="172">
        <f t="shared" si="57"/>
        <v>1</v>
      </c>
      <c r="DT79" s="172">
        <f t="shared" si="57"/>
        <v>1</v>
      </c>
      <c r="DU79" s="172">
        <f t="shared" si="57"/>
        <v>1</v>
      </c>
      <c r="DV79" s="172">
        <f t="shared" si="59"/>
        <v>1</v>
      </c>
      <c r="DW79" s="172">
        <f t="shared" si="59"/>
        <v>1</v>
      </c>
      <c r="DX79" s="172">
        <f t="shared" si="59"/>
        <v>1</v>
      </c>
      <c r="DY79" s="172">
        <f t="shared" si="59"/>
        <v>1</v>
      </c>
      <c r="DZ79" s="172">
        <f t="shared" si="59"/>
        <v>1</v>
      </c>
      <c r="EA79" s="172">
        <f t="shared" si="59"/>
        <v>1</v>
      </c>
      <c r="EB79" s="172">
        <f t="shared" si="59"/>
        <v>1</v>
      </c>
      <c r="EC79" s="172">
        <f t="shared" si="59"/>
        <v>1</v>
      </c>
      <c r="ED79" s="172">
        <f t="shared" si="59"/>
        <v>1</v>
      </c>
      <c r="EE79" s="172">
        <f t="shared" si="59"/>
        <v>1</v>
      </c>
      <c r="EF79" s="172">
        <f t="shared" si="59"/>
        <v>1</v>
      </c>
      <c r="EG79" s="172">
        <f t="shared" si="53"/>
        <v>0</v>
      </c>
    </row>
    <row r="80" spans="20:137" x14ac:dyDescent="0.25">
      <c r="T80" s="5"/>
      <c r="U80" s="13"/>
      <c r="V80" s="5"/>
      <c r="W80" s="5" t="str">
        <f t="shared" si="52"/>
        <v/>
      </c>
      <c r="X80" s="5"/>
      <c r="Y80" s="5"/>
      <c r="Z80" s="5"/>
      <c r="CB80" s="172">
        <f t="shared" si="50"/>
        <v>1</v>
      </c>
      <c r="CC80" s="172">
        <f t="shared" si="50"/>
        <v>1</v>
      </c>
      <c r="CD80" s="172">
        <f t="shared" si="50"/>
        <v>1</v>
      </c>
      <c r="CE80" s="172">
        <f t="shared" si="50"/>
        <v>1</v>
      </c>
      <c r="CF80" s="172">
        <f t="shared" si="50"/>
        <v>1</v>
      </c>
      <c r="CG80" s="172">
        <f t="shared" si="50"/>
        <v>1</v>
      </c>
      <c r="CH80" s="172">
        <f t="shared" si="50"/>
        <v>1</v>
      </c>
      <c r="CI80" s="172">
        <f t="shared" si="50"/>
        <v>1</v>
      </c>
      <c r="CJ80" s="172">
        <f t="shared" si="50"/>
        <v>1</v>
      </c>
      <c r="CK80" s="172">
        <f t="shared" si="50"/>
        <v>1</v>
      </c>
      <c r="CL80" s="172">
        <f t="shared" si="50"/>
        <v>1</v>
      </c>
      <c r="CM80" s="172">
        <f t="shared" si="50"/>
        <v>1</v>
      </c>
      <c r="CN80" s="172">
        <f t="shared" si="50"/>
        <v>1</v>
      </c>
      <c r="CO80" s="172">
        <f t="shared" si="50"/>
        <v>1</v>
      </c>
      <c r="CP80" s="172">
        <f t="shared" si="50"/>
        <v>1</v>
      </c>
      <c r="CQ80" s="172">
        <f t="shared" ref="CQ80:CU80" si="63">IF(BF79="",CQ79,CQ79+1)</f>
        <v>1</v>
      </c>
      <c r="CR80" s="172">
        <f t="shared" si="63"/>
        <v>1</v>
      </c>
      <c r="CS80" s="172">
        <f t="shared" si="63"/>
        <v>1</v>
      </c>
      <c r="CT80" s="172">
        <f t="shared" si="63"/>
        <v>1</v>
      </c>
      <c r="CU80" s="172">
        <f t="shared" si="63"/>
        <v>1</v>
      </c>
      <c r="DA80" s="172">
        <v>1</v>
      </c>
      <c r="DB80" s="32" t="str">
        <f t="shared" ref="DB80:DB91" si="64">T(CONCATENATE(LOOKUP(DA80,CG$3:CG$80,AV$3:AV$80)," ",LOOKUP(DA80,CG$3:CG$80,$CA$3:$CA$80)))</f>
        <v xml:space="preserve"> </v>
      </c>
      <c r="DD80" s="172">
        <f t="shared" si="58"/>
        <v>1</v>
      </c>
      <c r="DE80" s="172">
        <v>78</v>
      </c>
      <c r="DL80" s="172">
        <f>SUM(DM81:EF81)-SUM(DM80:EF80)</f>
        <v>-20</v>
      </c>
      <c r="DM80" s="172">
        <f t="shared" si="55"/>
        <v>1</v>
      </c>
      <c r="DN80" s="172">
        <f t="shared" si="56"/>
        <v>1</v>
      </c>
      <c r="DO80" s="172">
        <f t="shared" si="57"/>
        <v>1</v>
      </c>
      <c r="DP80" s="172">
        <f t="shared" si="57"/>
        <v>1</v>
      </c>
      <c r="DQ80" s="172">
        <f t="shared" si="57"/>
        <v>1</v>
      </c>
      <c r="DR80" s="172">
        <f t="shared" si="57"/>
        <v>1</v>
      </c>
      <c r="DS80" s="172">
        <f t="shared" si="57"/>
        <v>1</v>
      </c>
      <c r="DT80" s="172">
        <f t="shared" si="57"/>
        <v>1</v>
      </c>
      <c r="DU80" s="172">
        <f t="shared" si="57"/>
        <v>1</v>
      </c>
      <c r="DV80" s="172">
        <f t="shared" si="59"/>
        <v>1</v>
      </c>
      <c r="DW80" s="172">
        <f t="shared" si="59"/>
        <v>1</v>
      </c>
      <c r="DX80" s="172">
        <f t="shared" si="59"/>
        <v>1</v>
      </c>
      <c r="DY80" s="172">
        <f t="shared" si="59"/>
        <v>1</v>
      </c>
      <c r="DZ80" s="172">
        <f t="shared" si="59"/>
        <v>1</v>
      </c>
      <c r="EA80" s="172">
        <f t="shared" si="59"/>
        <v>1</v>
      </c>
      <c r="EB80" s="172">
        <f t="shared" si="59"/>
        <v>1</v>
      </c>
      <c r="EC80" s="172">
        <f t="shared" si="59"/>
        <v>1</v>
      </c>
      <c r="ED80" s="172">
        <f t="shared" si="59"/>
        <v>1</v>
      </c>
      <c r="EE80" s="172">
        <f t="shared" si="59"/>
        <v>1</v>
      </c>
      <c r="EF80" s="172">
        <f t="shared" si="59"/>
        <v>1</v>
      </c>
      <c r="EG80" s="172">
        <f t="shared" si="53"/>
        <v>0</v>
      </c>
    </row>
    <row r="81" spans="104:114" x14ac:dyDescent="0.25">
      <c r="DA81" s="172">
        <v>2</v>
      </c>
      <c r="DB81" s="32" t="str">
        <f t="shared" si="64"/>
        <v xml:space="preserve"> </v>
      </c>
      <c r="DD81" s="172">
        <f t="shared" si="58"/>
        <v>1</v>
      </c>
    </row>
    <row r="82" spans="104:114" x14ac:dyDescent="0.25">
      <c r="DA82" s="172">
        <v>3</v>
      </c>
      <c r="DB82" s="32" t="str">
        <f t="shared" si="64"/>
        <v xml:space="preserve"> </v>
      </c>
      <c r="DD82" s="172">
        <f t="shared" si="58"/>
        <v>1</v>
      </c>
    </row>
    <row r="83" spans="104:114" x14ac:dyDescent="0.25">
      <c r="DA83" s="172">
        <v>4</v>
      </c>
      <c r="DB83" s="32" t="str">
        <f t="shared" si="64"/>
        <v xml:space="preserve"> </v>
      </c>
      <c r="DD83" s="172">
        <f t="shared" si="58"/>
        <v>1</v>
      </c>
    </row>
    <row r="84" spans="104:114" x14ac:dyDescent="0.25">
      <c r="DA84" s="172">
        <v>5</v>
      </c>
      <c r="DB84" s="32" t="str">
        <f t="shared" si="64"/>
        <v xml:space="preserve"> </v>
      </c>
      <c r="DD84" s="172">
        <f t="shared" si="58"/>
        <v>1</v>
      </c>
    </row>
    <row r="85" spans="104:114" x14ac:dyDescent="0.25">
      <c r="DA85" s="172">
        <v>6</v>
      </c>
      <c r="DB85" s="32" t="str">
        <f t="shared" si="64"/>
        <v xml:space="preserve"> </v>
      </c>
      <c r="DD85" s="172">
        <f t="shared" si="58"/>
        <v>1</v>
      </c>
    </row>
    <row r="86" spans="104:114" x14ac:dyDescent="0.25">
      <c r="DA86" s="172">
        <v>7</v>
      </c>
      <c r="DB86" s="32" t="str">
        <f t="shared" si="64"/>
        <v xml:space="preserve"> </v>
      </c>
      <c r="DD86" s="172">
        <f t="shared" si="58"/>
        <v>1</v>
      </c>
    </row>
    <row r="87" spans="104:114" x14ac:dyDescent="0.25">
      <c r="DA87" s="172">
        <v>8</v>
      </c>
      <c r="DB87" s="32" t="str">
        <f t="shared" si="64"/>
        <v xml:space="preserve"> </v>
      </c>
      <c r="DD87" s="172">
        <f t="shared" si="58"/>
        <v>1</v>
      </c>
    </row>
    <row r="88" spans="104:114" x14ac:dyDescent="0.25">
      <c r="DA88" s="172">
        <v>9</v>
      </c>
      <c r="DB88" s="32" t="str">
        <f t="shared" si="64"/>
        <v xml:space="preserve"> </v>
      </c>
      <c r="DD88" s="172">
        <f t="shared" si="58"/>
        <v>1</v>
      </c>
    </row>
    <row r="89" spans="104:114" x14ac:dyDescent="0.25">
      <c r="DA89" s="172">
        <v>10</v>
      </c>
      <c r="DB89" s="32" t="str">
        <f t="shared" si="64"/>
        <v xml:space="preserve"> </v>
      </c>
      <c r="DD89" s="172">
        <f t="shared" si="58"/>
        <v>1</v>
      </c>
    </row>
    <row r="90" spans="104:114" x14ac:dyDescent="0.25">
      <c r="DA90" s="172">
        <v>11</v>
      </c>
      <c r="DB90" s="32" t="str">
        <f t="shared" si="64"/>
        <v xml:space="preserve"> </v>
      </c>
      <c r="DD90" s="172">
        <f t="shared" si="58"/>
        <v>1</v>
      </c>
    </row>
    <row r="91" spans="104:114" x14ac:dyDescent="0.25">
      <c r="DA91" s="172">
        <v>12</v>
      </c>
      <c r="DB91" s="32" t="str">
        <f t="shared" si="64"/>
        <v xml:space="preserve"> </v>
      </c>
      <c r="DD91" s="172">
        <f t="shared" si="58"/>
        <v>1</v>
      </c>
    </row>
    <row r="92" spans="104:114" x14ac:dyDescent="0.25">
      <c r="DB92" s="196" t="str">
        <f>IF(DB79="","","----")</f>
        <v/>
      </c>
      <c r="DD92" s="172">
        <f t="shared" si="58"/>
        <v>1</v>
      </c>
    </row>
    <row r="93" spans="104:114" x14ac:dyDescent="0.25">
      <c r="DA93" s="172"/>
      <c r="DB93" s="32" t="str">
        <f>IF(DB94="","",CONCATENATE("Warband ",CZ94," ",DG93))</f>
        <v/>
      </c>
      <c r="DD93" s="172">
        <f t="shared" si="58"/>
        <v>1</v>
      </c>
      <c r="DG93" s="49" t="str">
        <f>CONCATENATE("   ",DH93,"/",DI93,IF(DH93&gt;DI93," !",""))</f>
        <v xml:space="preserve">   0/12</v>
      </c>
      <c r="DH93" s="172">
        <f t="shared" ref="DH93" si="65">INDEX($CB$1:$CU$1,CZ94)+DJ93</f>
        <v>0</v>
      </c>
      <c r="DI93" s="172">
        <f t="shared" ref="DI93" si="66">IF(OR(DB94=$CW$11,DB94=$CW$12,DB94=$CW$15,DB94=$CW$16,DB94=$CW$17,DB94=$CW$18),0,12)</f>
        <v>12</v>
      </c>
      <c r="DJ93" s="172">
        <f t="shared" ref="DJ93" si="67">IF(DB94=$CW$13,1,0)</f>
        <v>0</v>
      </c>
    </row>
    <row r="94" spans="104:114" x14ac:dyDescent="0.25">
      <c r="CZ94" s="172">
        <v>7</v>
      </c>
      <c r="DA94" s="172" t="s">
        <v>278</v>
      </c>
      <c r="DB94" s="32" t="str">
        <f>T(LOOKUP(CZ94,$DM$1:$EF$1,$DM$2:$EF$2))</f>
        <v/>
      </c>
      <c r="DD94" s="172">
        <f t="shared" si="58"/>
        <v>1</v>
      </c>
    </row>
    <row r="95" spans="104:114" x14ac:dyDescent="0.25">
      <c r="DA95" s="172">
        <v>1</v>
      </c>
      <c r="DB95" s="32" t="str">
        <f t="shared" ref="DB95:DB106" si="68">T(CONCATENATE(LOOKUP(DA95,CH$3:CH$80,AW$3:AW$80)," ",LOOKUP(DA95,CH$3:CH$80,$CA$3:$CA$80)))</f>
        <v xml:space="preserve"> </v>
      </c>
      <c r="DD95" s="172">
        <f t="shared" si="58"/>
        <v>1</v>
      </c>
    </row>
    <row r="96" spans="104:114" x14ac:dyDescent="0.25">
      <c r="DA96" s="172">
        <v>2</v>
      </c>
      <c r="DB96" s="32" t="str">
        <f t="shared" si="68"/>
        <v xml:space="preserve"> </v>
      </c>
      <c r="DD96" s="172">
        <f t="shared" si="58"/>
        <v>1</v>
      </c>
    </row>
    <row r="97" spans="104:114" x14ac:dyDescent="0.25">
      <c r="DA97" s="172">
        <v>3</v>
      </c>
      <c r="DB97" s="32" t="str">
        <f t="shared" si="68"/>
        <v xml:space="preserve"> </v>
      </c>
      <c r="DD97" s="172">
        <f t="shared" si="58"/>
        <v>1</v>
      </c>
    </row>
    <row r="98" spans="104:114" x14ac:dyDescent="0.25">
      <c r="DA98" s="172">
        <v>4</v>
      </c>
      <c r="DB98" s="32" t="str">
        <f t="shared" si="68"/>
        <v xml:space="preserve"> </v>
      </c>
      <c r="DD98" s="172">
        <f t="shared" si="58"/>
        <v>1</v>
      </c>
    </row>
    <row r="99" spans="104:114" x14ac:dyDescent="0.25">
      <c r="DA99" s="172">
        <v>5</v>
      </c>
      <c r="DB99" s="32" t="str">
        <f t="shared" si="68"/>
        <v xml:space="preserve"> </v>
      </c>
      <c r="DD99" s="172">
        <f t="shared" si="58"/>
        <v>1</v>
      </c>
    </row>
    <row r="100" spans="104:114" x14ac:dyDescent="0.25">
      <c r="DA100" s="172">
        <v>6</v>
      </c>
      <c r="DB100" s="32" t="str">
        <f t="shared" si="68"/>
        <v xml:space="preserve"> </v>
      </c>
      <c r="DD100" s="172">
        <f t="shared" si="58"/>
        <v>1</v>
      </c>
    </row>
    <row r="101" spans="104:114" x14ac:dyDescent="0.25">
      <c r="DA101" s="172">
        <v>7</v>
      </c>
      <c r="DB101" s="32" t="str">
        <f t="shared" si="68"/>
        <v xml:space="preserve"> </v>
      </c>
      <c r="DD101" s="172">
        <f t="shared" si="58"/>
        <v>1</v>
      </c>
    </row>
    <row r="102" spans="104:114" x14ac:dyDescent="0.25">
      <c r="DA102" s="172">
        <v>8</v>
      </c>
      <c r="DB102" s="32" t="str">
        <f t="shared" si="68"/>
        <v xml:space="preserve"> </v>
      </c>
      <c r="DD102" s="172">
        <f t="shared" si="58"/>
        <v>1</v>
      </c>
    </row>
    <row r="103" spans="104:114" x14ac:dyDescent="0.25">
      <c r="DA103" s="172">
        <v>9</v>
      </c>
      <c r="DB103" s="32" t="str">
        <f t="shared" si="68"/>
        <v xml:space="preserve"> </v>
      </c>
      <c r="DD103" s="172">
        <f t="shared" si="58"/>
        <v>1</v>
      </c>
    </row>
    <row r="104" spans="104:114" x14ac:dyDescent="0.25">
      <c r="DA104" s="172">
        <v>10</v>
      </c>
      <c r="DB104" s="32" t="str">
        <f t="shared" si="68"/>
        <v xml:space="preserve"> </v>
      </c>
      <c r="DD104" s="172">
        <f t="shared" si="58"/>
        <v>1</v>
      </c>
    </row>
    <row r="105" spans="104:114" x14ac:dyDescent="0.25">
      <c r="DA105" s="172">
        <v>11</v>
      </c>
      <c r="DB105" s="32" t="str">
        <f t="shared" si="68"/>
        <v xml:space="preserve"> </v>
      </c>
      <c r="DD105" s="172">
        <f t="shared" si="58"/>
        <v>1</v>
      </c>
    </row>
    <row r="106" spans="104:114" x14ac:dyDescent="0.25">
      <c r="DA106" s="172">
        <v>12</v>
      </c>
      <c r="DB106" s="32" t="str">
        <f t="shared" si="68"/>
        <v xml:space="preserve"> </v>
      </c>
      <c r="DD106" s="172">
        <f t="shared" si="58"/>
        <v>1</v>
      </c>
    </row>
    <row r="107" spans="104:114" x14ac:dyDescent="0.25">
      <c r="DB107" s="196" t="str">
        <f>IF(DB94="","","----")</f>
        <v/>
      </c>
      <c r="DD107" s="172">
        <f t="shared" si="58"/>
        <v>1</v>
      </c>
    </row>
    <row r="108" spans="104:114" x14ac:dyDescent="0.25">
      <c r="DA108" s="172"/>
      <c r="DB108" s="32" t="str">
        <f>IF(DB109="","",CONCATENATE("Warband ",CZ109," ",DG108))</f>
        <v/>
      </c>
      <c r="DD108" s="172">
        <f t="shared" si="58"/>
        <v>1</v>
      </c>
      <c r="DG108" s="49" t="str">
        <f>CONCATENATE("   ",DH108,"/",DI108,IF(DH108&gt;DI108," !",""))</f>
        <v xml:space="preserve">   0/12</v>
      </c>
      <c r="DH108" s="172">
        <f t="shared" ref="DH108" si="69">INDEX($CB$1:$CU$1,CZ109)+DJ108</f>
        <v>0</v>
      </c>
      <c r="DI108" s="172">
        <f t="shared" ref="DI108" si="70">IF(OR(DB109=$CW$11,DB109=$CW$12,DB109=$CW$15,DB109=$CW$16,DB109=$CW$17,DB109=$CW$18),0,12)</f>
        <v>12</v>
      </c>
      <c r="DJ108" s="172">
        <f t="shared" ref="DJ108" si="71">IF(DB109=$CW$13,1,0)</f>
        <v>0</v>
      </c>
    </row>
    <row r="109" spans="104:114" x14ac:dyDescent="0.25">
      <c r="CZ109" s="172">
        <v>8</v>
      </c>
      <c r="DA109" s="172" t="s">
        <v>278</v>
      </c>
      <c r="DB109" s="32" t="str">
        <f>T(LOOKUP(CZ109,$DM$1:$EF$1,$DM$2:$EF$2))</f>
        <v/>
      </c>
      <c r="DD109" s="172">
        <f t="shared" si="58"/>
        <v>1</v>
      </c>
    </row>
    <row r="110" spans="104:114" x14ac:dyDescent="0.25">
      <c r="DA110" s="172">
        <v>1</v>
      </c>
      <c r="DB110" s="32" t="str">
        <f t="shared" ref="DB110:DB121" si="72">T(CONCATENATE(LOOKUP(DA110,CI$3:CI$80,AX$3:AX$80)," ",LOOKUP(DA110,CI$3:CI$80,$CA$3:$CA$80)))</f>
        <v xml:space="preserve"> </v>
      </c>
      <c r="DD110" s="172">
        <f t="shared" si="58"/>
        <v>1</v>
      </c>
    </row>
    <row r="111" spans="104:114" x14ac:dyDescent="0.25">
      <c r="DA111" s="172">
        <v>2</v>
      </c>
      <c r="DB111" s="32" t="str">
        <f t="shared" si="72"/>
        <v xml:space="preserve"> </v>
      </c>
      <c r="DD111" s="172">
        <f t="shared" si="58"/>
        <v>1</v>
      </c>
    </row>
    <row r="112" spans="104:114" x14ac:dyDescent="0.25">
      <c r="DA112" s="172">
        <v>3</v>
      </c>
      <c r="DB112" s="32" t="str">
        <f t="shared" si="72"/>
        <v xml:space="preserve"> </v>
      </c>
      <c r="DD112" s="172">
        <f t="shared" si="58"/>
        <v>1</v>
      </c>
    </row>
    <row r="113" spans="104:114" x14ac:dyDescent="0.25">
      <c r="DA113" s="172">
        <v>4</v>
      </c>
      <c r="DB113" s="32" t="str">
        <f t="shared" si="72"/>
        <v xml:space="preserve"> </v>
      </c>
      <c r="DD113" s="172">
        <f t="shared" si="58"/>
        <v>1</v>
      </c>
    </row>
    <row r="114" spans="104:114" x14ac:dyDescent="0.25">
      <c r="DA114" s="172">
        <v>5</v>
      </c>
      <c r="DB114" s="32" t="str">
        <f t="shared" si="72"/>
        <v xml:space="preserve"> </v>
      </c>
      <c r="DD114" s="172">
        <f t="shared" si="58"/>
        <v>1</v>
      </c>
    </row>
    <row r="115" spans="104:114" x14ac:dyDescent="0.25">
      <c r="DA115" s="172">
        <v>6</v>
      </c>
      <c r="DB115" s="32" t="str">
        <f t="shared" si="72"/>
        <v xml:space="preserve"> </v>
      </c>
      <c r="DD115" s="172">
        <f t="shared" si="58"/>
        <v>1</v>
      </c>
    </row>
    <row r="116" spans="104:114" x14ac:dyDescent="0.25">
      <c r="DA116" s="172">
        <v>7</v>
      </c>
      <c r="DB116" s="32" t="str">
        <f t="shared" si="72"/>
        <v xml:space="preserve"> </v>
      </c>
      <c r="DD116" s="172">
        <f t="shared" si="58"/>
        <v>1</v>
      </c>
    </row>
    <row r="117" spans="104:114" x14ac:dyDescent="0.25">
      <c r="DA117" s="172">
        <v>8</v>
      </c>
      <c r="DB117" s="32" t="str">
        <f t="shared" si="72"/>
        <v xml:space="preserve"> </v>
      </c>
      <c r="DD117" s="172">
        <f t="shared" si="58"/>
        <v>1</v>
      </c>
    </row>
    <row r="118" spans="104:114" x14ac:dyDescent="0.25">
      <c r="DA118" s="172">
        <v>9</v>
      </c>
      <c r="DB118" s="32" t="str">
        <f t="shared" si="72"/>
        <v xml:space="preserve"> </v>
      </c>
      <c r="DD118" s="172">
        <f t="shared" si="58"/>
        <v>1</v>
      </c>
    </row>
    <row r="119" spans="104:114" x14ac:dyDescent="0.25">
      <c r="DA119" s="172">
        <v>10</v>
      </c>
      <c r="DB119" s="32" t="str">
        <f t="shared" si="72"/>
        <v xml:space="preserve"> </v>
      </c>
      <c r="DD119" s="172">
        <f t="shared" si="58"/>
        <v>1</v>
      </c>
    </row>
    <row r="120" spans="104:114" x14ac:dyDescent="0.25">
      <c r="DA120" s="172">
        <v>11</v>
      </c>
      <c r="DB120" s="32" t="str">
        <f t="shared" si="72"/>
        <v xml:space="preserve"> </v>
      </c>
      <c r="DD120" s="172">
        <f t="shared" si="58"/>
        <v>1</v>
      </c>
    </row>
    <row r="121" spans="104:114" x14ac:dyDescent="0.25">
      <c r="DA121" s="172">
        <v>12</v>
      </c>
      <c r="DB121" s="32" t="str">
        <f t="shared" si="72"/>
        <v xml:space="preserve"> </v>
      </c>
      <c r="DD121" s="172">
        <f t="shared" si="58"/>
        <v>1</v>
      </c>
    </row>
    <row r="122" spans="104:114" x14ac:dyDescent="0.25">
      <c r="DB122" s="196" t="str">
        <f>IF(DB109="","","----")</f>
        <v/>
      </c>
      <c r="DD122" s="172">
        <f t="shared" si="58"/>
        <v>1</v>
      </c>
    </row>
    <row r="123" spans="104:114" x14ac:dyDescent="0.25">
      <c r="DA123" s="172"/>
      <c r="DB123" s="32" t="str">
        <f>IF(DB124="","",CONCATENATE("Warband ",CZ124," ",DG123))</f>
        <v/>
      </c>
      <c r="DD123" s="172">
        <f t="shared" si="58"/>
        <v>1</v>
      </c>
      <c r="DG123" s="49" t="str">
        <f>CONCATENATE("   ",DH123,"/",DI123,IF(DH123&gt;DI123," !",""))</f>
        <v xml:space="preserve">   0/12</v>
      </c>
      <c r="DH123" s="172">
        <f t="shared" ref="DH123" si="73">INDEX($CB$1:$CU$1,CZ124)+DJ123</f>
        <v>0</v>
      </c>
      <c r="DI123" s="172">
        <f t="shared" ref="DI123" si="74">IF(OR(DB124=$CW$11,DB124=$CW$12,DB124=$CW$15,DB124=$CW$16,DB124=$CW$17,DB124=$CW$18),0,12)</f>
        <v>12</v>
      </c>
      <c r="DJ123" s="172">
        <f t="shared" ref="DJ123" si="75">IF(DB124=$CW$13,1,0)</f>
        <v>0</v>
      </c>
    </row>
    <row r="124" spans="104:114" x14ac:dyDescent="0.25">
      <c r="CZ124" s="172">
        <v>9</v>
      </c>
      <c r="DA124" s="172" t="s">
        <v>278</v>
      </c>
      <c r="DB124" s="32" t="str">
        <f>T(LOOKUP(CZ124,$DM$1:$EF$1,$DM$2:$EF$2))</f>
        <v/>
      </c>
      <c r="DD124" s="172">
        <f t="shared" si="58"/>
        <v>1</v>
      </c>
    </row>
    <row r="125" spans="104:114" x14ac:dyDescent="0.25">
      <c r="DA125" s="172">
        <v>1</v>
      </c>
      <c r="DB125" s="32" t="str">
        <f t="shared" ref="DB125:DB136" si="76">T(CONCATENATE(LOOKUP(DA125,CJ$3:CJ$80,AY$3:AY$80)," ",LOOKUP(DA125,CJ$3:CJ$80,$CA$3:$CA$80)))</f>
        <v xml:space="preserve"> </v>
      </c>
      <c r="DD125" s="172">
        <f t="shared" si="58"/>
        <v>1</v>
      </c>
    </row>
    <row r="126" spans="104:114" x14ac:dyDescent="0.25">
      <c r="DA126" s="172">
        <v>2</v>
      </c>
      <c r="DB126" s="32" t="str">
        <f t="shared" si="76"/>
        <v xml:space="preserve"> </v>
      </c>
      <c r="DD126" s="172">
        <f t="shared" si="58"/>
        <v>1</v>
      </c>
    </row>
    <row r="127" spans="104:114" x14ac:dyDescent="0.25">
      <c r="DA127" s="172">
        <v>3</v>
      </c>
      <c r="DB127" s="32" t="str">
        <f t="shared" si="76"/>
        <v xml:space="preserve"> </v>
      </c>
      <c r="DD127" s="172">
        <f t="shared" si="58"/>
        <v>1</v>
      </c>
    </row>
    <row r="128" spans="104:114" x14ac:dyDescent="0.25">
      <c r="DA128" s="172">
        <v>4</v>
      </c>
      <c r="DB128" s="32" t="str">
        <f t="shared" si="76"/>
        <v xml:space="preserve"> </v>
      </c>
      <c r="DD128" s="172">
        <f t="shared" si="58"/>
        <v>1</v>
      </c>
    </row>
    <row r="129" spans="104:114" x14ac:dyDescent="0.25">
      <c r="DA129" s="172">
        <v>5</v>
      </c>
      <c r="DB129" s="32" t="str">
        <f t="shared" si="76"/>
        <v xml:space="preserve"> </v>
      </c>
      <c r="DD129" s="172">
        <f t="shared" si="58"/>
        <v>1</v>
      </c>
    </row>
    <row r="130" spans="104:114" x14ac:dyDescent="0.25">
      <c r="DA130" s="172">
        <v>6</v>
      </c>
      <c r="DB130" s="32" t="str">
        <f t="shared" si="76"/>
        <v xml:space="preserve"> </v>
      </c>
      <c r="DD130" s="172">
        <f t="shared" si="58"/>
        <v>1</v>
      </c>
    </row>
    <row r="131" spans="104:114" x14ac:dyDescent="0.25">
      <c r="DA131" s="172">
        <v>7</v>
      </c>
      <c r="DB131" s="32" t="str">
        <f t="shared" si="76"/>
        <v xml:space="preserve"> </v>
      </c>
      <c r="DD131" s="172">
        <f t="shared" si="58"/>
        <v>1</v>
      </c>
    </row>
    <row r="132" spans="104:114" x14ac:dyDescent="0.25">
      <c r="DA132" s="172">
        <v>8</v>
      </c>
      <c r="DB132" s="32" t="str">
        <f t="shared" si="76"/>
        <v xml:space="preserve"> </v>
      </c>
      <c r="DD132" s="172">
        <f t="shared" si="58"/>
        <v>1</v>
      </c>
    </row>
    <row r="133" spans="104:114" x14ac:dyDescent="0.25">
      <c r="DA133" s="172">
        <v>9</v>
      </c>
      <c r="DB133" s="32" t="str">
        <f t="shared" si="76"/>
        <v xml:space="preserve"> </v>
      </c>
      <c r="DD133" s="172">
        <f t="shared" ref="DD133:DD196" si="77">IF(OR(DB132="",DB132=" "),DD132,DD132+1)</f>
        <v>1</v>
      </c>
    </row>
    <row r="134" spans="104:114" x14ac:dyDescent="0.25">
      <c r="DA134" s="172">
        <v>10</v>
      </c>
      <c r="DB134" s="32" t="str">
        <f t="shared" si="76"/>
        <v xml:space="preserve"> </v>
      </c>
      <c r="DD134" s="172">
        <f t="shared" si="77"/>
        <v>1</v>
      </c>
    </row>
    <row r="135" spans="104:114" x14ac:dyDescent="0.25">
      <c r="DA135" s="172">
        <v>11</v>
      </c>
      <c r="DB135" s="32" t="str">
        <f t="shared" si="76"/>
        <v xml:space="preserve"> </v>
      </c>
      <c r="DD135" s="172">
        <f t="shared" si="77"/>
        <v>1</v>
      </c>
    </row>
    <row r="136" spans="104:114" x14ac:dyDescent="0.25">
      <c r="DA136" s="172">
        <v>12</v>
      </c>
      <c r="DB136" s="32" t="str">
        <f t="shared" si="76"/>
        <v xml:space="preserve"> </v>
      </c>
      <c r="DD136" s="172">
        <f t="shared" si="77"/>
        <v>1</v>
      </c>
    </row>
    <row r="137" spans="104:114" x14ac:dyDescent="0.25">
      <c r="DB137" s="196" t="str">
        <f>IF(DB124="","","----")</f>
        <v/>
      </c>
      <c r="DD137" s="172">
        <f t="shared" si="77"/>
        <v>1</v>
      </c>
    </row>
    <row r="138" spans="104:114" x14ac:dyDescent="0.25">
      <c r="DA138" s="172"/>
      <c r="DB138" s="32" t="str">
        <f>IF(DB139="","",CONCATENATE("Warband ",CZ139," ",DG138))</f>
        <v/>
      </c>
      <c r="DD138" s="172">
        <f t="shared" si="77"/>
        <v>1</v>
      </c>
      <c r="DG138" s="49" t="str">
        <f>CONCATENATE("   ",DH138,"/",DI138,IF(DH138&gt;DI138," !",""))</f>
        <v xml:space="preserve">   0/12</v>
      </c>
      <c r="DH138" s="172">
        <f t="shared" ref="DH138" si="78">INDEX($CB$1:$CU$1,CZ139)+DJ138</f>
        <v>0</v>
      </c>
      <c r="DI138" s="172">
        <f t="shared" ref="DI138" si="79">IF(OR(DB139=$CW$11,DB139=$CW$12,DB139=$CW$15,DB139=$CW$16,DB139=$CW$17,DB139=$CW$18),0,12)</f>
        <v>12</v>
      </c>
      <c r="DJ138" s="172">
        <f t="shared" ref="DJ138" si="80">IF(DB139=$CW$13,1,0)</f>
        <v>0</v>
      </c>
    </row>
    <row r="139" spans="104:114" x14ac:dyDescent="0.25">
      <c r="CZ139" s="172">
        <v>10</v>
      </c>
      <c r="DA139" s="172" t="s">
        <v>278</v>
      </c>
      <c r="DB139" s="32" t="str">
        <f>T(LOOKUP(CZ139,$DM$1:$EF$1,$DM$2:$EF$2))</f>
        <v/>
      </c>
      <c r="DD139" s="172">
        <f t="shared" si="77"/>
        <v>1</v>
      </c>
    </row>
    <row r="140" spans="104:114" x14ac:dyDescent="0.25">
      <c r="DA140" s="172">
        <v>1</v>
      </c>
      <c r="DB140" s="32" t="str">
        <f t="shared" ref="DB140:DB151" si="81">T(CONCATENATE(LOOKUP(DA140,CK$3:CK$80,AZ$3:AZ$80)," ",LOOKUP(DA140,CK$3:CK$80,$CA$3:$CA$80)))</f>
        <v xml:space="preserve"> </v>
      </c>
      <c r="DD140" s="172">
        <f t="shared" si="77"/>
        <v>1</v>
      </c>
    </row>
    <row r="141" spans="104:114" x14ac:dyDescent="0.25">
      <c r="DA141" s="172">
        <v>2</v>
      </c>
      <c r="DB141" s="32" t="str">
        <f t="shared" si="81"/>
        <v xml:space="preserve"> </v>
      </c>
      <c r="DD141" s="172">
        <f t="shared" si="77"/>
        <v>1</v>
      </c>
    </row>
    <row r="142" spans="104:114" x14ac:dyDescent="0.25">
      <c r="DA142" s="172">
        <v>3</v>
      </c>
      <c r="DB142" s="32" t="str">
        <f t="shared" si="81"/>
        <v xml:space="preserve"> </v>
      </c>
      <c r="DD142" s="172">
        <f t="shared" si="77"/>
        <v>1</v>
      </c>
    </row>
    <row r="143" spans="104:114" x14ac:dyDescent="0.25">
      <c r="DA143" s="172">
        <v>4</v>
      </c>
      <c r="DB143" s="32" t="str">
        <f t="shared" si="81"/>
        <v xml:space="preserve"> </v>
      </c>
      <c r="DD143" s="172">
        <f t="shared" si="77"/>
        <v>1</v>
      </c>
    </row>
    <row r="144" spans="104:114" x14ac:dyDescent="0.25">
      <c r="DA144" s="172">
        <v>5</v>
      </c>
      <c r="DB144" s="32" t="str">
        <f t="shared" si="81"/>
        <v xml:space="preserve"> </v>
      </c>
      <c r="DD144" s="172">
        <f t="shared" si="77"/>
        <v>1</v>
      </c>
    </row>
    <row r="145" spans="104:114" x14ac:dyDescent="0.25">
      <c r="DA145" s="172">
        <v>6</v>
      </c>
      <c r="DB145" s="32" t="str">
        <f t="shared" si="81"/>
        <v xml:space="preserve"> </v>
      </c>
      <c r="DD145" s="172">
        <f t="shared" si="77"/>
        <v>1</v>
      </c>
    </row>
    <row r="146" spans="104:114" x14ac:dyDescent="0.25">
      <c r="DA146" s="172">
        <v>7</v>
      </c>
      <c r="DB146" s="32" t="str">
        <f t="shared" si="81"/>
        <v xml:space="preserve"> </v>
      </c>
      <c r="DD146" s="172">
        <f t="shared" si="77"/>
        <v>1</v>
      </c>
    </row>
    <row r="147" spans="104:114" x14ac:dyDescent="0.25">
      <c r="DA147" s="172">
        <v>8</v>
      </c>
      <c r="DB147" s="32" t="str">
        <f t="shared" si="81"/>
        <v xml:space="preserve"> </v>
      </c>
      <c r="DD147" s="172">
        <f t="shared" si="77"/>
        <v>1</v>
      </c>
    </row>
    <row r="148" spans="104:114" x14ac:dyDescent="0.25">
      <c r="DA148" s="172">
        <v>9</v>
      </c>
      <c r="DB148" s="32" t="str">
        <f t="shared" si="81"/>
        <v xml:space="preserve"> </v>
      </c>
      <c r="DD148" s="172">
        <f t="shared" si="77"/>
        <v>1</v>
      </c>
    </row>
    <row r="149" spans="104:114" x14ac:dyDescent="0.25">
      <c r="DA149" s="172">
        <v>10</v>
      </c>
      <c r="DB149" s="32" t="str">
        <f t="shared" si="81"/>
        <v xml:space="preserve"> </v>
      </c>
      <c r="DD149" s="172">
        <f t="shared" si="77"/>
        <v>1</v>
      </c>
    </row>
    <row r="150" spans="104:114" x14ac:dyDescent="0.25">
      <c r="DA150" s="172">
        <v>11</v>
      </c>
      <c r="DB150" s="32" t="str">
        <f t="shared" si="81"/>
        <v xml:space="preserve"> </v>
      </c>
      <c r="DD150" s="172">
        <f t="shared" si="77"/>
        <v>1</v>
      </c>
    </row>
    <row r="151" spans="104:114" x14ac:dyDescent="0.25">
      <c r="DA151" s="172">
        <v>12</v>
      </c>
      <c r="DB151" s="32" t="str">
        <f t="shared" si="81"/>
        <v xml:space="preserve"> </v>
      </c>
      <c r="DD151" s="172">
        <f t="shared" si="77"/>
        <v>1</v>
      </c>
    </row>
    <row r="152" spans="104:114" x14ac:dyDescent="0.25">
      <c r="DB152" s="196" t="str">
        <f>IF(DB139="","","----")</f>
        <v/>
      </c>
      <c r="DD152" s="172">
        <f t="shared" si="77"/>
        <v>1</v>
      </c>
    </row>
    <row r="153" spans="104:114" x14ac:dyDescent="0.25">
      <c r="DA153" s="172"/>
      <c r="DB153" s="32" t="str">
        <f>IF(DB154="","",CONCATENATE("Warband ",CZ154," ",DG153))</f>
        <v/>
      </c>
      <c r="DD153" s="172">
        <f t="shared" si="77"/>
        <v>1</v>
      </c>
      <c r="DG153" s="49" t="str">
        <f>CONCATENATE("   ",DH153,"/",DI153,IF(DH153&gt;DI153," !",""))</f>
        <v xml:space="preserve">   0/12</v>
      </c>
      <c r="DH153" s="172">
        <f t="shared" ref="DH153" si="82">INDEX($CB$1:$CU$1,CZ154)+DJ153</f>
        <v>0</v>
      </c>
      <c r="DI153" s="172">
        <f t="shared" ref="DI153" si="83">IF(OR(DB154=$CW$11,DB154=$CW$12,DB154=$CW$15,DB154=$CW$16,DB154=$CW$17,DB154=$CW$18),0,12)</f>
        <v>12</v>
      </c>
      <c r="DJ153" s="172">
        <f t="shared" ref="DJ153" si="84">IF(DB154=$CW$13,1,0)</f>
        <v>0</v>
      </c>
    </row>
    <row r="154" spans="104:114" x14ac:dyDescent="0.25">
      <c r="CZ154" s="172">
        <v>11</v>
      </c>
      <c r="DA154" s="172" t="s">
        <v>278</v>
      </c>
      <c r="DB154" s="32" t="str">
        <f>T(LOOKUP(CZ154,$DM$1:$EF$1,$DM$2:$EF$2))</f>
        <v/>
      </c>
      <c r="DD154" s="172">
        <f t="shared" si="77"/>
        <v>1</v>
      </c>
    </row>
    <row r="155" spans="104:114" x14ac:dyDescent="0.25">
      <c r="DA155" s="172">
        <v>1</v>
      </c>
      <c r="DB155" s="32" t="str">
        <f t="shared" ref="DB155:DB166" si="85">T(CONCATENATE(LOOKUP(DA155,CL$3:CL$80,BA$3:BA$80)," ",LOOKUP(DA155,CL$3:CL$80,$CA$3:$CA$80)))</f>
        <v xml:space="preserve"> </v>
      </c>
      <c r="DD155" s="172">
        <f t="shared" si="77"/>
        <v>1</v>
      </c>
    </row>
    <row r="156" spans="104:114" x14ac:dyDescent="0.25">
      <c r="DA156" s="172">
        <v>2</v>
      </c>
      <c r="DB156" s="32" t="str">
        <f t="shared" si="85"/>
        <v xml:space="preserve"> </v>
      </c>
      <c r="DD156" s="172">
        <f t="shared" si="77"/>
        <v>1</v>
      </c>
    </row>
    <row r="157" spans="104:114" x14ac:dyDescent="0.25">
      <c r="DA157" s="172">
        <v>3</v>
      </c>
      <c r="DB157" s="32" t="str">
        <f t="shared" si="85"/>
        <v xml:space="preserve"> </v>
      </c>
      <c r="DD157" s="172">
        <f t="shared" si="77"/>
        <v>1</v>
      </c>
    </row>
    <row r="158" spans="104:114" x14ac:dyDescent="0.25">
      <c r="DA158" s="172">
        <v>4</v>
      </c>
      <c r="DB158" s="32" t="str">
        <f t="shared" si="85"/>
        <v xml:space="preserve"> </v>
      </c>
      <c r="DD158" s="172">
        <f t="shared" si="77"/>
        <v>1</v>
      </c>
    </row>
    <row r="159" spans="104:114" x14ac:dyDescent="0.25">
      <c r="DA159" s="172">
        <v>5</v>
      </c>
      <c r="DB159" s="32" t="str">
        <f t="shared" si="85"/>
        <v xml:space="preserve"> </v>
      </c>
      <c r="DD159" s="172">
        <f t="shared" si="77"/>
        <v>1</v>
      </c>
    </row>
    <row r="160" spans="104:114" x14ac:dyDescent="0.25">
      <c r="DA160" s="172">
        <v>6</v>
      </c>
      <c r="DB160" s="32" t="str">
        <f t="shared" si="85"/>
        <v xml:space="preserve"> </v>
      </c>
      <c r="DD160" s="172">
        <f t="shared" si="77"/>
        <v>1</v>
      </c>
    </row>
    <row r="161" spans="104:114" x14ac:dyDescent="0.25">
      <c r="DA161" s="172">
        <v>7</v>
      </c>
      <c r="DB161" s="32" t="str">
        <f t="shared" si="85"/>
        <v xml:space="preserve"> </v>
      </c>
      <c r="DD161" s="172">
        <f t="shared" si="77"/>
        <v>1</v>
      </c>
    </row>
    <row r="162" spans="104:114" x14ac:dyDescent="0.25">
      <c r="DA162" s="172">
        <v>8</v>
      </c>
      <c r="DB162" s="32" t="str">
        <f t="shared" si="85"/>
        <v xml:space="preserve"> </v>
      </c>
      <c r="DD162" s="172">
        <f t="shared" si="77"/>
        <v>1</v>
      </c>
    </row>
    <row r="163" spans="104:114" x14ac:dyDescent="0.25">
      <c r="DA163" s="172">
        <v>9</v>
      </c>
      <c r="DB163" s="32" t="str">
        <f t="shared" si="85"/>
        <v xml:space="preserve"> </v>
      </c>
      <c r="DD163" s="172">
        <f t="shared" si="77"/>
        <v>1</v>
      </c>
    </row>
    <row r="164" spans="104:114" x14ac:dyDescent="0.25">
      <c r="DA164" s="172">
        <v>10</v>
      </c>
      <c r="DB164" s="32" t="str">
        <f t="shared" si="85"/>
        <v xml:space="preserve"> </v>
      </c>
      <c r="DD164" s="172">
        <f t="shared" si="77"/>
        <v>1</v>
      </c>
    </row>
    <row r="165" spans="104:114" x14ac:dyDescent="0.25">
      <c r="DA165" s="172">
        <v>11</v>
      </c>
      <c r="DB165" s="32" t="str">
        <f t="shared" si="85"/>
        <v xml:space="preserve"> </v>
      </c>
      <c r="DD165" s="172">
        <f t="shared" si="77"/>
        <v>1</v>
      </c>
    </row>
    <row r="166" spans="104:114" x14ac:dyDescent="0.25">
      <c r="DA166" s="172">
        <v>12</v>
      </c>
      <c r="DB166" s="32" t="str">
        <f t="shared" si="85"/>
        <v xml:space="preserve"> </v>
      </c>
      <c r="DD166" s="172">
        <f t="shared" si="77"/>
        <v>1</v>
      </c>
    </row>
    <row r="167" spans="104:114" x14ac:dyDescent="0.25">
      <c r="DB167" s="196" t="str">
        <f>IF(DB154="","","----")</f>
        <v/>
      </c>
      <c r="DD167" s="172">
        <f t="shared" si="77"/>
        <v>1</v>
      </c>
    </row>
    <row r="168" spans="104:114" x14ac:dyDescent="0.25">
      <c r="DA168" s="172"/>
      <c r="DB168" s="32" t="str">
        <f>IF(DB169="","",CONCATENATE("Warband ",CZ169," ",DG168))</f>
        <v/>
      </c>
      <c r="DD168" s="172">
        <f t="shared" si="77"/>
        <v>1</v>
      </c>
      <c r="DG168" s="49" t="str">
        <f>CONCATENATE("   ",DH168,"/",DI168,IF(DH168&gt;DI168," !",""))</f>
        <v xml:space="preserve">   0/12</v>
      </c>
      <c r="DH168" s="172">
        <f t="shared" ref="DH168" si="86">INDEX($CB$1:$CU$1,CZ169)+DJ168</f>
        <v>0</v>
      </c>
      <c r="DI168" s="172">
        <f t="shared" ref="DI168" si="87">IF(OR(DB169=$CW$11,DB169=$CW$12,DB169=$CW$15,DB169=$CW$16,DB169=$CW$17,DB169=$CW$18),0,12)</f>
        <v>12</v>
      </c>
      <c r="DJ168" s="172">
        <f t="shared" ref="DJ168" si="88">IF(DB169=$CW$13,1,0)</f>
        <v>0</v>
      </c>
    </row>
    <row r="169" spans="104:114" x14ac:dyDescent="0.25">
      <c r="CZ169" s="172">
        <v>12</v>
      </c>
      <c r="DA169" s="172" t="s">
        <v>278</v>
      </c>
      <c r="DB169" s="32" t="str">
        <f>T(LOOKUP(CZ169,$DM$1:$EF$1,$DM$2:$EF$2))</f>
        <v/>
      </c>
      <c r="DD169" s="172">
        <f t="shared" si="77"/>
        <v>1</v>
      </c>
    </row>
    <row r="170" spans="104:114" x14ac:dyDescent="0.25">
      <c r="DA170" s="172">
        <v>1</v>
      </c>
      <c r="DB170" s="32" t="str">
        <f t="shared" ref="DB170:DB181" si="89">T(CONCATENATE(LOOKUP(DA170,CM$3:CM$80,BB$3:BB$80)," ",LOOKUP(DA170,CM$3:CM$80,$CA$3:$CA$80)))</f>
        <v xml:space="preserve"> </v>
      </c>
      <c r="DD170" s="172">
        <f t="shared" si="77"/>
        <v>1</v>
      </c>
    </row>
    <row r="171" spans="104:114" x14ac:dyDescent="0.25">
      <c r="DA171" s="172">
        <v>2</v>
      </c>
      <c r="DB171" s="32" t="str">
        <f t="shared" si="89"/>
        <v xml:space="preserve"> </v>
      </c>
      <c r="DD171" s="172">
        <f t="shared" si="77"/>
        <v>1</v>
      </c>
    </row>
    <row r="172" spans="104:114" x14ac:dyDescent="0.25">
      <c r="DA172" s="172">
        <v>3</v>
      </c>
      <c r="DB172" s="32" t="str">
        <f t="shared" si="89"/>
        <v xml:space="preserve"> </v>
      </c>
      <c r="DD172" s="172">
        <f t="shared" si="77"/>
        <v>1</v>
      </c>
    </row>
    <row r="173" spans="104:114" x14ac:dyDescent="0.25">
      <c r="DA173" s="172">
        <v>4</v>
      </c>
      <c r="DB173" s="32" t="str">
        <f t="shared" si="89"/>
        <v xml:space="preserve"> </v>
      </c>
      <c r="DD173" s="172">
        <f t="shared" si="77"/>
        <v>1</v>
      </c>
    </row>
    <row r="174" spans="104:114" x14ac:dyDescent="0.25">
      <c r="DA174" s="172">
        <v>5</v>
      </c>
      <c r="DB174" s="32" t="str">
        <f t="shared" si="89"/>
        <v xml:space="preserve"> </v>
      </c>
      <c r="DD174" s="172">
        <f t="shared" si="77"/>
        <v>1</v>
      </c>
    </row>
    <row r="175" spans="104:114" x14ac:dyDescent="0.25">
      <c r="DA175" s="172">
        <v>6</v>
      </c>
      <c r="DB175" s="32" t="str">
        <f t="shared" si="89"/>
        <v xml:space="preserve"> </v>
      </c>
      <c r="DD175" s="172">
        <f t="shared" si="77"/>
        <v>1</v>
      </c>
    </row>
    <row r="176" spans="104:114" x14ac:dyDescent="0.25">
      <c r="DA176" s="172">
        <v>7</v>
      </c>
      <c r="DB176" s="32" t="str">
        <f t="shared" si="89"/>
        <v xml:space="preserve"> </v>
      </c>
      <c r="DD176" s="172">
        <f t="shared" si="77"/>
        <v>1</v>
      </c>
    </row>
    <row r="177" spans="104:114" x14ac:dyDescent="0.25">
      <c r="DA177" s="172">
        <v>8</v>
      </c>
      <c r="DB177" s="32" t="str">
        <f t="shared" si="89"/>
        <v xml:space="preserve"> </v>
      </c>
      <c r="DD177" s="172">
        <f t="shared" si="77"/>
        <v>1</v>
      </c>
    </row>
    <row r="178" spans="104:114" x14ac:dyDescent="0.25">
      <c r="DA178" s="172">
        <v>9</v>
      </c>
      <c r="DB178" s="32" t="str">
        <f t="shared" si="89"/>
        <v xml:space="preserve"> </v>
      </c>
      <c r="DD178" s="172">
        <f t="shared" si="77"/>
        <v>1</v>
      </c>
    </row>
    <row r="179" spans="104:114" x14ac:dyDescent="0.25">
      <c r="DA179" s="172">
        <v>10</v>
      </c>
      <c r="DB179" s="32" t="str">
        <f t="shared" si="89"/>
        <v xml:space="preserve"> </v>
      </c>
      <c r="DD179" s="172">
        <f t="shared" si="77"/>
        <v>1</v>
      </c>
    </row>
    <row r="180" spans="104:114" x14ac:dyDescent="0.25">
      <c r="DA180" s="172">
        <v>11</v>
      </c>
      <c r="DB180" s="32" t="str">
        <f t="shared" si="89"/>
        <v xml:space="preserve"> </v>
      </c>
      <c r="DD180" s="172">
        <f t="shared" si="77"/>
        <v>1</v>
      </c>
    </row>
    <row r="181" spans="104:114" x14ac:dyDescent="0.25">
      <c r="DA181" s="172">
        <v>12</v>
      </c>
      <c r="DB181" s="32" t="str">
        <f t="shared" si="89"/>
        <v xml:space="preserve"> </v>
      </c>
      <c r="DD181" s="172">
        <f t="shared" si="77"/>
        <v>1</v>
      </c>
    </row>
    <row r="182" spans="104:114" x14ac:dyDescent="0.25">
      <c r="DB182" s="196" t="str">
        <f>IF(DB169="","","----")</f>
        <v/>
      </c>
      <c r="DD182" s="172">
        <f t="shared" si="77"/>
        <v>1</v>
      </c>
    </row>
    <row r="183" spans="104:114" x14ac:dyDescent="0.25">
      <c r="DA183" s="172"/>
      <c r="DB183" s="32" t="str">
        <f>IF(DB184="","",CONCATENATE("Warband ",CZ184," ",DG183))</f>
        <v/>
      </c>
      <c r="DD183" s="172">
        <f t="shared" si="77"/>
        <v>1</v>
      </c>
      <c r="DG183" s="49" t="str">
        <f>CONCATENATE("   ",DH183,"/",DI183,IF(DH183&gt;DI183," !",""))</f>
        <v xml:space="preserve">   0/12</v>
      </c>
      <c r="DH183" s="172">
        <f t="shared" ref="DH183" si="90">INDEX($CB$1:$CU$1,CZ184)+DJ183</f>
        <v>0</v>
      </c>
      <c r="DI183" s="172">
        <f t="shared" ref="DI183" si="91">IF(OR(DB184=$CW$11,DB184=$CW$12,DB184=$CW$15,DB184=$CW$16,DB184=$CW$17,DB184=$CW$18),0,12)</f>
        <v>12</v>
      </c>
      <c r="DJ183" s="172">
        <f t="shared" ref="DJ183" si="92">IF(DB184=$CW$13,1,0)</f>
        <v>0</v>
      </c>
    </row>
    <row r="184" spans="104:114" x14ac:dyDescent="0.25">
      <c r="CZ184" s="172">
        <v>13</v>
      </c>
      <c r="DA184" s="172" t="s">
        <v>278</v>
      </c>
      <c r="DB184" s="32" t="str">
        <f>T(LOOKUP(CZ184,$DM$1:$EF$1,$DM$2:$EF$2))</f>
        <v/>
      </c>
      <c r="DD184" s="172">
        <f t="shared" si="77"/>
        <v>1</v>
      </c>
    </row>
    <row r="185" spans="104:114" x14ac:dyDescent="0.25">
      <c r="DA185" s="172">
        <v>1</v>
      </c>
      <c r="DB185" s="32" t="str">
        <f t="shared" ref="DB185:DB196" si="93">T(CONCATENATE(LOOKUP(DA185,CN$3:CN$80,BC$3:BC$80)," ",LOOKUP(DA185,CN$3:CN$80,$CA$3:$CA$80)))</f>
        <v xml:space="preserve"> </v>
      </c>
      <c r="DD185" s="172">
        <f t="shared" si="77"/>
        <v>1</v>
      </c>
    </row>
    <row r="186" spans="104:114" x14ac:dyDescent="0.25">
      <c r="DA186" s="172">
        <v>2</v>
      </c>
      <c r="DB186" s="32" t="str">
        <f t="shared" si="93"/>
        <v xml:space="preserve"> </v>
      </c>
      <c r="DD186" s="172">
        <f t="shared" si="77"/>
        <v>1</v>
      </c>
    </row>
    <row r="187" spans="104:114" x14ac:dyDescent="0.25">
      <c r="DA187" s="172">
        <v>3</v>
      </c>
      <c r="DB187" s="32" t="str">
        <f t="shared" si="93"/>
        <v xml:space="preserve"> </v>
      </c>
      <c r="DD187" s="172">
        <f t="shared" si="77"/>
        <v>1</v>
      </c>
    </row>
    <row r="188" spans="104:114" x14ac:dyDescent="0.25">
      <c r="DA188" s="172">
        <v>4</v>
      </c>
      <c r="DB188" s="32" t="str">
        <f t="shared" si="93"/>
        <v xml:space="preserve"> </v>
      </c>
      <c r="DD188" s="172">
        <f t="shared" si="77"/>
        <v>1</v>
      </c>
    </row>
    <row r="189" spans="104:114" x14ac:dyDescent="0.25">
      <c r="DA189" s="172">
        <v>5</v>
      </c>
      <c r="DB189" s="32" t="str">
        <f t="shared" si="93"/>
        <v xml:space="preserve"> </v>
      </c>
      <c r="DD189" s="172">
        <f t="shared" si="77"/>
        <v>1</v>
      </c>
    </row>
    <row r="190" spans="104:114" x14ac:dyDescent="0.25">
      <c r="DA190" s="172">
        <v>6</v>
      </c>
      <c r="DB190" s="32" t="str">
        <f t="shared" si="93"/>
        <v xml:space="preserve"> </v>
      </c>
      <c r="DD190" s="172">
        <f t="shared" si="77"/>
        <v>1</v>
      </c>
    </row>
    <row r="191" spans="104:114" x14ac:dyDescent="0.25">
      <c r="DA191" s="172">
        <v>7</v>
      </c>
      <c r="DB191" s="32" t="str">
        <f t="shared" si="93"/>
        <v xml:space="preserve"> </v>
      </c>
      <c r="DD191" s="172">
        <f t="shared" si="77"/>
        <v>1</v>
      </c>
    </row>
    <row r="192" spans="104:114" x14ac:dyDescent="0.25">
      <c r="DA192" s="172">
        <v>8</v>
      </c>
      <c r="DB192" s="32" t="str">
        <f t="shared" si="93"/>
        <v xml:space="preserve"> </v>
      </c>
      <c r="DD192" s="172">
        <f t="shared" si="77"/>
        <v>1</v>
      </c>
    </row>
    <row r="193" spans="104:114" x14ac:dyDescent="0.25">
      <c r="DA193" s="172">
        <v>9</v>
      </c>
      <c r="DB193" s="32" t="str">
        <f t="shared" si="93"/>
        <v xml:space="preserve"> </v>
      </c>
      <c r="DD193" s="172">
        <f t="shared" si="77"/>
        <v>1</v>
      </c>
    </row>
    <row r="194" spans="104:114" x14ac:dyDescent="0.25">
      <c r="DA194" s="172">
        <v>10</v>
      </c>
      <c r="DB194" s="32" t="str">
        <f t="shared" si="93"/>
        <v xml:space="preserve"> </v>
      </c>
      <c r="DD194" s="172">
        <f t="shared" si="77"/>
        <v>1</v>
      </c>
    </row>
    <row r="195" spans="104:114" x14ac:dyDescent="0.25">
      <c r="DA195" s="172">
        <v>11</v>
      </c>
      <c r="DB195" s="32" t="str">
        <f t="shared" si="93"/>
        <v xml:space="preserve"> </v>
      </c>
      <c r="DD195" s="172">
        <f t="shared" si="77"/>
        <v>1</v>
      </c>
    </row>
    <row r="196" spans="104:114" x14ac:dyDescent="0.25">
      <c r="DA196" s="172">
        <v>12</v>
      </c>
      <c r="DB196" s="32" t="str">
        <f t="shared" si="93"/>
        <v xml:space="preserve"> </v>
      </c>
      <c r="DD196" s="172">
        <f t="shared" si="77"/>
        <v>1</v>
      </c>
    </row>
    <row r="197" spans="104:114" x14ac:dyDescent="0.25">
      <c r="DB197" s="196" t="str">
        <f>IF(DB184="","","----")</f>
        <v/>
      </c>
      <c r="DD197" s="172">
        <f t="shared" ref="DD197:DD260" si="94">IF(OR(DB196="",DB196=" "),DD196,DD196+1)</f>
        <v>1</v>
      </c>
    </row>
    <row r="198" spans="104:114" x14ac:dyDescent="0.25">
      <c r="DA198" s="172"/>
      <c r="DB198" s="32" t="str">
        <f>IF(DB199="","",CONCATENATE("Warband ",CZ199," ",DG198))</f>
        <v/>
      </c>
      <c r="DD198" s="172">
        <f t="shared" si="94"/>
        <v>1</v>
      </c>
      <c r="DG198" s="49" t="str">
        <f>CONCATENATE("   ",DH198,"/",DI198,IF(DH198&gt;DI198," !",""))</f>
        <v xml:space="preserve">   0/12</v>
      </c>
      <c r="DH198" s="172">
        <f t="shared" ref="DH198" si="95">INDEX($CB$1:$CU$1,CZ199)+DJ198</f>
        <v>0</v>
      </c>
      <c r="DI198" s="172">
        <f t="shared" ref="DI198" si="96">IF(OR(DB199=$CW$11,DB199=$CW$12,DB199=$CW$15,DB199=$CW$16,DB199=$CW$17,DB199=$CW$18),0,12)</f>
        <v>12</v>
      </c>
      <c r="DJ198" s="172">
        <f t="shared" ref="DJ198" si="97">IF(DB199=$CW$13,1,0)</f>
        <v>0</v>
      </c>
    </row>
    <row r="199" spans="104:114" x14ac:dyDescent="0.25">
      <c r="CZ199" s="172">
        <v>14</v>
      </c>
      <c r="DA199" s="172" t="s">
        <v>278</v>
      </c>
      <c r="DB199" s="32" t="str">
        <f>T(LOOKUP(CZ199,$DM$1:$EF$1,$DM$2:$EF$2))</f>
        <v/>
      </c>
      <c r="DD199" s="172">
        <f t="shared" si="94"/>
        <v>1</v>
      </c>
    </row>
    <row r="200" spans="104:114" x14ac:dyDescent="0.25">
      <c r="DA200" s="172">
        <v>1</v>
      </c>
      <c r="DB200" s="32" t="str">
        <f t="shared" ref="DB200:DB211" si="98">T(CONCATENATE(LOOKUP(DA200,CO$3:CO$80,BD$3:BD$80)," ",LOOKUP(DA200,CO$3:CO$80,$CA$3:$CA$80)))</f>
        <v xml:space="preserve"> </v>
      </c>
      <c r="DD200" s="172">
        <f t="shared" si="94"/>
        <v>1</v>
      </c>
    </row>
    <row r="201" spans="104:114" x14ac:dyDescent="0.25">
      <c r="DA201" s="172">
        <v>2</v>
      </c>
      <c r="DB201" s="32" t="str">
        <f t="shared" si="98"/>
        <v xml:space="preserve"> </v>
      </c>
      <c r="DD201" s="172">
        <f t="shared" si="94"/>
        <v>1</v>
      </c>
    </row>
    <row r="202" spans="104:114" x14ac:dyDescent="0.25">
      <c r="DA202" s="172">
        <v>3</v>
      </c>
      <c r="DB202" s="32" t="str">
        <f t="shared" si="98"/>
        <v xml:space="preserve"> </v>
      </c>
      <c r="DD202" s="172">
        <f t="shared" si="94"/>
        <v>1</v>
      </c>
    </row>
    <row r="203" spans="104:114" x14ac:dyDescent="0.25">
      <c r="DA203" s="172">
        <v>4</v>
      </c>
      <c r="DB203" s="32" t="str">
        <f t="shared" si="98"/>
        <v xml:space="preserve"> </v>
      </c>
      <c r="DD203" s="172">
        <f t="shared" si="94"/>
        <v>1</v>
      </c>
    </row>
    <row r="204" spans="104:114" x14ac:dyDescent="0.25">
      <c r="DA204" s="172">
        <v>5</v>
      </c>
      <c r="DB204" s="32" t="str">
        <f t="shared" si="98"/>
        <v xml:space="preserve"> </v>
      </c>
      <c r="DD204" s="172">
        <f t="shared" si="94"/>
        <v>1</v>
      </c>
    </row>
    <row r="205" spans="104:114" x14ac:dyDescent="0.25">
      <c r="DA205" s="172">
        <v>6</v>
      </c>
      <c r="DB205" s="32" t="str">
        <f t="shared" si="98"/>
        <v xml:space="preserve"> </v>
      </c>
      <c r="DD205" s="172">
        <f t="shared" si="94"/>
        <v>1</v>
      </c>
    </row>
    <row r="206" spans="104:114" x14ac:dyDescent="0.25">
      <c r="DA206" s="172">
        <v>7</v>
      </c>
      <c r="DB206" s="32" t="str">
        <f t="shared" si="98"/>
        <v xml:space="preserve"> </v>
      </c>
      <c r="DD206" s="172">
        <f t="shared" si="94"/>
        <v>1</v>
      </c>
    </row>
    <row r="207" spans="104:114" x14ac:dyDescent="0.25">
      <c r="DA207" s="172">
        <v>8</v>
      </c>
      <c r="DB207" s="32" t="str">
        <f t="shared" si="98"/>
        <v xml:space="preserve"> </v>
      </c>
      <c r="DD207" s="172">
        <f t="shared" si="94"/>
        <v>1</v>
      </c>
    </row>
    <row r="208" spans="104:114" x14ac:dyDescent="0.25">
      <c r="DA208" s="172">
        <v>9</v>
      </c>
      <c r="DB208" s="32" t="str">
        <f t="shared" si="98"/>
        <v xml:space="preserve"> </v>
      </c>
      <c r="DD208" s="172">
        <f t="shared" si="94"/>
        <v>1</v>
      </c>
    </row>
    <row r="209" spans="104:114" x14ac:dyDescent="0.25">
      <c r="DA209" s="172">
        <v>10</v>
      </c>
      <c r="DB209" s="32" t="str">
        <f t="shared" si="98"/>
        <v xml:space="preserve"> </v>
      </c>
      <c r="DD209" s="172">
        <f t="shared" si="94"/>
        <v>1</v>
      </c>
    </row>
    <row r="210" spans="104:114" x14ac:dyDescent="0.25">
      <c r="DA210" s="172">
        <v>11</v>
      </c>
      <c r="DB210" s="32" t="str">
        <f t="shared" si="98"/>
        <v xml:space="preserve"> </v>
      </c>
      <c r="DD210" s="172">
        <f t="shared" si="94"/>
        <v>1</v>
      </c>
    </row>
    <row r="211" spans="104:114" x14ac:dyDescent="0.25">
      <c r="DA211" s="172">
        <v>12</v>
      </c>
      <c r="DB211" s="32" t="str">
        <f t="shared" si="98"/>
        <v xml:space="preserve"> </v>
      </c>
      <c r="DD211" s="172">
        <f t="shared" si="94"/>
        <v>1</v>
      </c>
    </row>
    <row r="212" spans="104:114" x14ac:dyDescent="0.25">
      <c r="DB212" s="196" t="str">
        <f>IF(DB199="","","----")</f>
        <v/>
      </c>
      <c r="DD212" s="172">
        <f t="shared" si="94"/>
        <v>1</v>
      </c>
    </row>
    <row r="213" spans="104:114" x14ac:dyDescent="0.25">
      <c r="DA213" s="172"/>
      <c r="DB213" s="32" t="str">
        <f>IF(DB214="","",CONCATENATE("Warband ",CZ214," ",DG213))</f>
        <v/>
      </c>
      <c r="DD213" s="172">
        <f t="shared" si="94"/>
        <v>1</v>
      </c>
      <c r="DG213" s="49" t="str">
        <f>CONCATENATE("   ",DH213,"/",DI213,IF(DH213&gt;DI213," !",""))</f>
        <v xml:space="preserve">   0/12</v>
      </c>
      <c r="DH213" s="172">
        <f t="shared" ref="DH213" si="99">INDEX($CB$1:$CU$1,CZ214)+DJ213</f>
        <v>0</v>
      </c>
      <c r="DI213" s="172">
        <f t="shared" ref="DI213" si="100">IF(OR(DB214=$CW$11,DB214=$CW$12,DB214=$CW$15,DB214=$CW$16,DB214=$CW$17,DB214=$CW$18),0,12)</f>
        <v>12</v>
      </c>
      <c r="DJ213" s="172">
        <f t="shared" ref="DJ213" si="101">IF(DB214=$CW$13,1,0)</f>
        <v>0</v>
      </c>
    </row>
    <row r="214" spans="104:114" x14ac:dyDescent="0.25">
      <c r="CZ214" s="172">
        <v>15</v>
      </c>
      <c r="DA214" s="172" t="s">
        <v>278</v>
      </c>
      <c r="DB214" s="32" t="str">
        <f>T(LOOKUP(CZ214,$DM$1:$EF$1,$DM$2:$EF$2))</f>
        <v/>
      </c>
      <c r="DD214" s="172">
        <f t="shared" si="94"/>
        <v>1</v>
      </c>
    </row>
    <row r="215" spans="104:114" x14ac:dyDescent="0.25">
      <c r="DA215" s="172">
        <v>1</v>
      </c>
      <c r="DB215" s="32" t="str">
        <f t="shared" ref="DB215:DB226" si="102">T(CONCATENATE(LOOKUP(DA215,CP$3:CP$80,BE$3:BE$80)," ",LOOKUP(DA215,CP$3:CP$80,$CA$3:$CA$80)))</f>
        <v xml:space="preserve"> </v>
      </c>
      <c r="DD215" s="172">
        <f t="shared" si="94"/>
        <v>1</v>
      </c>
    </row>
    <row r="216" spans="104:114" x14ac:dyDescent="0.25">
      <c r="DA216" s="172">
        <v>2</v>
      </c>
      <c r="DB216" s="32" t="str">
        <f t="shared" si="102"/>
        <v xml:space="preserve"> </v>
      </c>
      <c r="DD216" s="172">
        <f t="shared" si="94"/>
        <v>1</v>
      </c>
    </row>
    <row r="217" spans="104:114" x14ac:dyDescent="0.25">
      <c r="DA217" s="172">
        <v>3</v>
      </c>
      <c r="DB217" s="32" t="str">
        <f t="shared" si="102"/>
        <v xml:space="preserve"> </v>
      </c>
      <c r="DD217" s="172">
        <f t="shared" si="94"/>
        <v>1</v>
      </c>
    </row>
    <row r="218" spans="104:114" x14ac:dyDescent="0.25">
      <c r="DA218" s="172">
        <v>4</v>
      </c>
      <c r="DB218" s="32" t="str">
        <f t="shared" si="102"/>
        <v xml:space="preserve"> </v>
      </c>
      <c r="DD218" s="172">
        <f t="shared" si="94"/>
        <v>1</v>
      </c>
    </row>
    <row r="219" spans="104:114" x14ac:dyDescent="0.25">
      <c r="DA219" s="172">
        <v>5</v>
      </c>
      <c r="DB219" s="32" t="str">
        <f t="shared" si="102"/>
        <v xml:space="preserve"> </v>
      </c>
      <c r="DD219" s="172">
        <f t="shared" si="94"/>
        <v>1</v>
      </c>
    </row>
    <row r="220" spans="104:114" x14ac:dyDescent="0.25">
      <c r="DA220" s="172">
        <v>6</v>
      </c>
      <c r="DB220" s="32" t="str">
        <f t="shared" si="102"/>
        <v xml:space="preserve"> </v>
      </c>
      <c r="DD220" s="172">
        <f t="shared" si="94"/>
        <v>1</v>
      </c>
    </row>
    <row r="221" spans="104:114" x14ac:dyDescent="0.25">
      <c r="DA221" s="172">
        <v>7</v>
      </c>
      <c r="DB221" s="32" t="str">
        <f t="shared" si="102"/>
        <v xml:space="preserve"> </v>
      </c>
      <c r="DD221" s="172">
        <f t="shared" si="94"/>
        <v>1</v>
      </c>
    </row>
    <row r="222" spans="104:114" x14ac:dyDescent="0.25">
      <c r="DA222" s="172">
        <v>8</v>
      </c>
      <c r="DB222" s="32" t="str">
        <f t="shared" si="102"/>
        <v xml:space="preserve"> </v>
      </c>
      <c r="DD222" s="172">
        <f t="shared" si="94"/>
        <v>1</v>
      </c>
    </row>
    <row r="223" spans="104:114" x14ac:dyDescent="0.25">
      <c r="DA223" s="172">
        <v>9</v>
      </c>
      <c r="DB223" s="32" t="str">
        <f t="shared" si="102"/>
        <v xml:space="preserve"> </v>
      </c>
      <c r="DD223" s="172">
        <f t="shared" si="94"/>
        <v>1</v>
      </c>
    </row>
    <row r="224" spans="104:114" x14ac:dyDescent="0.25">
      <c r="DA224" s="172">
        <v>10</v>
      </c>
      <c r="DB224" s="32" t="str">
        <f t="shared" si="102"/>
        <v xml:space="preserve"> </v>
      </c>
      <c r="DD224" s="172">
        <f t="shared" si="94"/>
        <v>1</v>
      </c>
    </row>
    <row r="225" spans="104:114" x14ac:dyDescent="0.25">
      <c r="DA225" s="172">
        <v>11</v>
      </c>
      <c r="DB225" s="32" t="str">
        <f t="shared" si="102"/>
        <v xml:space="preserve"> </v>
      </c>
      <c r="DD225" s="172">
        <f t="shared" si="94"/>
        <v>1</v>
      </c>
    </row>
    <row r="226" spans="104:114" x14ac:dyDescent="0.25">
      <c r="DA226" s="172">
        <v>12</v>
      </c>
      <c r="DB226" s="32" t="str">
        <f t="shared" si="102"/>
        <v xml:space="preserve"> </v>
      </c>
      <c r="DD226" s="172">
        <f t="shared" si="94"/>
        <v>1</v>
      </c>
    </row>
    <row r="227" spans="104:114" x14ac:dyDescent="0.25">
      <c r="DB227" s="196" t="str">
        <f>IF(DB214="","","----")</f>
        <v/>
      </c>
      <c r="DD227" s="172">
        <f t="shared" si="94"/>
        <v>1</v>
      </c>
    </row>
    <row r="228" spans="104:114" x14ac:dyDescent="0.25">
      <c r="DA228" s="172"/>
      <c r="DB228" s="32" t="str">
        <f>IF(DB229="","",CONCATENATE("Warband ",CZ229," ",DG228))</f>
        <v/>
      </c>
      <c r="DD228" s="172">
        <f t="shared" si="94"/>
        <v>1</v>
      </c>
      <c r="DG228" s="49" t="str">
        <f>CONCATENATE("   ",DH228,"/",DI228,IF(DH228&gt;DI228," !",""))</f>
        <v xml:space="preserve">   0/12</v>
      </c>
      <c r="DH228" s="172">
        <f t="shared" ref="DH228" si="103">INDEX($CB$1:$CU$1,CZ229)+DJ228</f>
        <v>0</v>
      </c>
      <c r="DI228" s="172">
        <f t="shared" ref="DI228" si="104">IF(OR(DB229=$CW$11,DB229=$CW$12,DB229=$CW$15,DB229=$CW$16,DB229=$CW$17,DB229=$CW$18),0,12)</f>
        <v>12</v>
      </c>
      <c r="DJ228" s="172">
        <f t="shared" ref="DJ228" si="105">IF(DB229=$CW$13,1,0)</f>
        <v>0</v>
      </c>
    </row>
    <row r="229" spans="104:114" x14ac:dyDescent="0.25">
      <c r="CZ229" s="172">
        <v>16</v>
      </c>
      <c r="DA229" s="172" t="s">
        <v>278</v>
      </c>
      <c r="DB229" s="32" t="str">
        <f>T(LOOKUP(CZ229,$DM$1:$EF$1,$DM$2:$EF$2))</f>
        <v/>
      </c>
      <c r="DD229" s="172">
        <f t="shared" si="94"/>
        <v>1</v>
      </c>
    </row>
    <row r="230" spans="104:114" x14ac:dyDescent="0.25">
      <c r="DA230" s="172">
        <v>1</v>
      </c>
      <c r="DB230" s="32" t="str">
        <f t="shared" ref="DB230:DB241" si="106">T(CONCATENATE(LOOKUP(DA230,CQ$3:CQ$80,BF$3:BF$80)," ",LOOKUP(DA230,CQ$3:CQ$80,$CA$3:$CA$80)))</f>
        <v xml:space="preserve"> </v>
      </c>
      <c r="DD230" s="172">
        <f t="shared" si="94"/>
        <v>1</v>
      </c>
    </row>
    <row r="231" spans="104:114" x14ac:dyDescent="0.25">
      <c r="DA231" s="172">
        <v>2</v>
      </c>
      <c r="DB231" s="32" t="str">
        <f t="shared" si="106"/>
        <v xml:space="preserve"> </v>
      </c>
      <c r="DD231" s="172">
        <f t="shared" si="94"/>
        <v>1</v>
      </c>
    </row>
    <row r="232" spans="104:114" x14ac:dyDescent="0.25">
      <c r="DA232" s="172">
        <v>3</v>
      </c>
      <c r="DB232" s="32" t="str">
        <f t="shared" si="106"/>
        <v xml:space="preserve"> </v>
      </c>
      <c r="DD232" s="172">
        <f t="shared" si="94"/>
        <v>1</v>
      </c>
    </row>
    <row r="233" spans="104:114" x14ac:dyDescent="0.25">
      <c r="DA233" s="172">
        <v>4</v>
      </c>
      <c r="DB233" s="32" t="str">
        <f t="shared" si="106"/>
        <v xml:space="preserve"> </v>
      </c>
      <c r="DD233" s="172">
        <f t="shared" si="94"/>
        <v>1</v>
      </c>
    </row>
    <row r="234" spans="104:114" x14ac:dyDescent="0.25">
      <c r="DA234" s="172">
        <v>5</v>
      </c>
      <c r="DB234" s="32" t="str">
        <f t="shared" si="106"/>
        <v xml:space="preserve"> </v>
      </c>
      <c r="DD234" s="172">
        <f t="shared" si="94"/>
        <v>1</v>
      </c>
    </row>
    <row r="235" spans="104:114" x14ac:dyDescent="0.25">
      <c r="DA235" s="172">
        <v>6</v>
      </c>
      <c r="DB235" s="32" t="str">
        <f t="shared" si="106"/>
        <v xml:space="preserve"> </v>
      </c>
      <c r="DD235" s="172">
        <f t="shared" si="94"/>
        <v>1</v>
      </c>
    </row>
    <row r="236" spans="104:114" x14ac:dyDescent="0.25">
      <c r="DA236" s="172">
        <v>7</v>
      </c>
      <c r="DB236" s="32" t="str">
        <f t="shared" si="106"/>
        <v xml:space="preserve"> </v>
      </c>
      <c r="DD236" s="172">
        <f t="shared" si="94"/>
        <v>1</v>
      </c>
    </row>
    <row r="237" spans="104:114" x14ac:dyDescent="0.25">
      <c r="DA237" s="172">
        <v>8</v>
      </c>
      <c r="DB237" s="32" t="str">
        <f t="shared" si="106"/>
        <v xml:space="preserve"> </v>
      </c>
      <c r="DD237" s="172">
        <f t="shared" si="94"/>
        <v>1</v>
      </c>
    </row>
    <row r="238" spans="104:114" x14ac:dyDescent="0.25">
      <c r="DA238" s="172">
        <v>9</v>
      </c>
      <c r="DB238" s="32" t="str">
        <f t="shared" si="106"/>
        <v xml:space="preserve"> </v>
      </c>
      <c r="DD238" s="172">
        <f t="shared" si="94"/>
        <v>1</v>
      </c>
    </row>
    <row r="239" spans="104:114" x14ac:dyDescent="0.25">
      <c r="DA239" s="172">
        <v>10</v>
      </c>
      <c r="DB239" s="32" t="str">
        <f t="shared" si="106"/>
        <v xml:space="preserve"> </v>
      </c>
      <c r="DD239" s="172">
        <f t="shared" si="94"/>
        <v>1</v>
      </c>
    </row>
    <row r="240" spans="104:114" x14ac:dyDescent="0.25">
      <c r="DA240" s="172">
        <v>11</v>
      </c>
      <c r="DB240" s="32" t="str">
        <f t="shared" si="106"/>
        <v xml:space="preserve"> </v>
      </c>
      <c r="DD240" s="172">
        <f t="shared" si="94"/>
        <v>1</v>
      </c>
    </row>
    <row r="241" spans="104:114" x14ac:dyDescent="0.25">
      <c r="DA241" s="172">
        <v>12</v>
      </c>
      <c r="DB241" s="32" t="str">
        <f t="shared" si="106"/>
        <v xml:space="preserve"> </v>
      </c>
      <c r="DD241" s="172">
        <f t="shared" si="94"/>
        <v>1</v>
      </c>
    </row>
    <row r="242" spans="104:114" x14ac:dyDescent="0.25">
      <c r="DB242" s="196" t="str">
        <f>IF(DB229="","","----")</f>
        <v/>
      </c>
      <c r="DD242" s="172">
        <f t="shared" si="94"/>
        <v>1</v>
      </c>
    </row>
    <row r="243" spans="104:114" x14ac:dyDescent="0.25">
      <c r="DA243" s="172"/>
      <c r="DB243" s="32" t="str">
        <f>IF(DB244="","",CONCATENATE("Warband ",CZ244," ",DG243))</f>
        <v/>
      </c>
      <c r="DD243" s="172">
        <f t="shared" si="94"/>
        <v>1</v>
      </c>
      <c r="DG243" s="49" t="str">
        <f>CONCATENATE("   ",DH243,"/",DI243,IF(DH243&gt;DI243," !",""))</f>
        <v xml:space="preserve">   0/12</v>
      </c>
      <c r="DH243" s="172">
        <f t="shared" ref="DH243" si="107">INDEX($CB$1:$CU$1,CZ244)+DJ243</f>
        <v>0</v>
      </c>
      <c r="DI243" s="172">
        <f t="shared" ref="DI243" si="108">IF(OR(DB244=$CW$11,DB244=$CW$12,DB244=$CW$15,DB244=$CW$16,DB244=$CW$17,DB244=$CW$18),0,12)</f>
        <v>12</v>
      </c>
      <c r="DJ243" s="172">
        <f t="shared" ref="DJ243" si="109">IF(DB244=$CW$13,1,0)</f>
        <v>0</v>
      </c>
    </row>
    <row r="244" spans="104:114" x14ac:dyDescent="0.25">
      <c r="CZ244" s="172">
        <v>17</v>
      </c>
      <c r="DA244" s="172" t="s">
        <v>278</v>
      </c>
      <c r="DB244" s="32" t="str">
        <f>T(LOOKUP(CZ244,$DM$1:$EF$1,$DM$2:$EF$2))</f>
        <v/>
      </c>
      <c r="DD244" s="172">
        <f t="shared" si="94"/>
        <v>1</v>
      </c>
    </row>
    <row r="245" spans="104:114" x14ac:dyDescent="0.25">
      <c r="DA245" s="172">
        <v>1</v>
      </c>
      <c r="DB245" s="32" t="str">
        <f t="shared" ref="DB245:DB256" si="110">T(CONCATENATE(LOOKUP(DA245,CR$3:CR$80,BG$3:BG$80)," ",LOOKUP(DA245,CR$3:CR$80,$CA$3:$CA$80)))</f>
        <v xml:space="preserve"> </v>
      </c>
      <c r="DD245" s="172">
        <f t="shared" si="94"/>
        <v>1</v>
      </c>
    </row>
    <row r="246" spans="104:114" x14ac:dyDescent="0.25">
      <c r="DA246" s="172">
        <v>2</v>
      </c>
      <c r="DB246" s="32" t="str">
        <f t="shared" si="110"/>
        <v xml:space="preserve"> </v>
      </c>
      <c r="DD246" s="172">
        <f t="shared" si="94"/>
        <v>1</v>
      </c>
    </row>
    <row r="247" spans="104:114" x14ac:dyDescent="0.25">
      <c r="DA247" s="172">
        <v>3</v>
      </c>
      <c r="DB247" s="32" t="str">
        <f t="shared" si="110"/>
        <v xml:space="preserve"> </v>
      </c>
      <c r="DD247" s="172">
        <f t="shared" si="94"/>
        <v>1</v>
      </c>
    </row>
    <row r="248" spans="104:114" x14ac:dyDescent="0.25">
      <c r="DA248" s="172">
        <v>4</v>
      </c>
      <c r="DB248" s="32" t="str">
        <f t="shared" si="110"/>
        <v xml:space="preserve"> </v>
      </c>
      <c r="DD248" s="172">
        <f t="shared" si="94"/>
        <v>1</v>
      </c>
    </row>
    <row r="249" spans="104:114" x14ac:dyDescent="0.25">
      <c r="DA249" s="172">
        <v>5</v>
      </c>
      <c r="DB249" s="32" t="str">
        <f t="shared" si="110"/>
        <v xml:space="preserve"> </v>
      </c>
      <c r="DD249" s="172">
        <f t="shared" si="94"/>
        <v>1</v>
      </c>
    </row>
    <row r="250" spans="104:114" x14ac:dyDescent="0.25">
      <c r="DA250" s="172">
        <v>6</v>
      </c>
      <c r="DB250" s="32" t="str">
        <f t="shared" si="110"/>
        <v xml:space="preserve"> </v>
      </c>
      <c r="DD250" s="172">
        <f t="shared" si="94"/>
        <v>1</v>
      </c>
    </row>
    <row r="251" spans="104:114" x14ac:dyDescent="0.25">
      <c r="DA251" s="172">
        <v>7</v>
      </c>
      <c r="DB251" s="32" t="str">
        <f t="shared" si="110"/>
        <v xml:space="preserve"> </v>
      </c>
      <c r="DD251" s="172">
        <f t="shared" si="94"/>
        <v>1</v>
      </c>
    </row>
    <row r="252" spans="104:114" x14ac:dyDescent="0.25">
      <c r="DA252" s="172">
        <v>8</v>
      </c>
      <c r="DB252" s="32" t="str">
        <f t="shared" si="110"/>
        <v xml:space="preserve"> </v>
      </c>
      <c r="DD252" s="172">
        <f t="shared" si="94"/>
        <v>1</v>
      </c>
    </row>
    <row r="253" spans="104:114" x14ac:dyDescent="0.25">
      <c r="DA253" s="172">
        <v>9</v>
      </c>
      <c r="DB253" s="32" t="str">
        <f t="shared" si="110"/>
        <v xml:space="preserve"> </v>
      </c>
      <c r="DD253" s="172">
        <f t="shared" si="94"/>
        <v>1</v>
      </c>
    </row>
    <row r="254" spans="104:114" x14ac:dyDescent="0.25">
      <c r="DA254" s="172">
        <v>10</v>
      </c>
      <c r="DB254" s="32" t="str">
        <f t="shared" si="110"/>
        <v xml:space="preserve"> </v>
      </c>
      <c r="DD254" s="172">
        <f t="shared" si="94"/>
        <v>1</v>
      </c>
    </row>
    <row r="255" spans="104:114" x14ac:dyDescent="0.25">
      <c r="DA255" s="172">
        <v>11</v>
      </c>
      <c r="DB255" s="32" t="str">
        <f t="shared" si="110"/>
        <v xml:space="preserve"> </v>
      </c>
      <c r="DD255" s="172">
        <f t="shared" si="94"/>
        <v>1</v>
      </c>
    </row>
    <row r="256" spans="104:114" x14ac:dyDescent="0.25">
      <c r="DA256" s="172">
        <v>12</v>
      </c>
      <c r="DB256" s="32" t="str">
        <f t="shared" si="110"/>
        <v xml:space="preserve"> </v>
      </c>
      <c r="DD256" s="172">
        <f t="shared" si="94"/>
        <v>1</v>
      </c>
    </row>
    <row r="257" spans="104:114" x14ac:dyDescent="0.25">
      <c r="DB257" s="196" t="str">
        <f>IF(DB244="","","----")</f>
        <v/>
      </c>
      <c r="DD257" s="172">
        <f t="shared" si="94"/>
        <v>1</v>
      </c>
    </row>
    <row r="258" spans="104:114" x14ac:dyDescent="0.25">
      <c r="DA258" s="172"/>
      <c r="DB258" s="32" t="str">
        <f>IF(DB259="","",CONCATENATE("Warband ",CZ259," ",DG258))</f>
        <v/>
      </c>
      <c r="DD258" s="172">
        <f t="shared" si="94"/>
        <v>1</v>
      </c>
      <c r="DG258" s="49" t="str">
        <f>CONCATENATE("   ",DH258,"/",DI258,IF(DH258&gt;DI258," !",""))</f>
        <v xml:space="preserve">   0/12</v>
      </c>
      <c r="DH258" s="172">
        <f t="shared" ref="DH258" si="111">INDEX($CB$1:$CU$1,CZ259)+DJ258</f>
        <v>0</v>
      </c>
      <c r="DI258" s="172">
        <f t="shared" ref="DI258" si="112">IF(OR(DB259=$CW$11,DB259=$CW$12,DB259=$CW$15,DB259=$CW$16,DB259=$CW$17,DB259=$CW$18),0,12)</f>
        <v>12</v>
      </c>
      <c r="DJ258" s="172">
        <f t="shared" ref="DJ258" si="113">IF(DB259=$CW$13,1,0)</f>
        <v>0</v>
      </c>
    </row>
    <row r="259" spans="104:114" x14ac:dyDescent="0.25">
      <c r="CZ259" s="172">
        <v>18</v>
      </c>
      <c r="DA259" s="172" t="s">
        <v>278</v>
      </c>
      <c r="DB259" s="32" t="str">
        <f>T(LOOKUP(CZ259,$DM$1:$EF$1,$DM$2:$EF$2))</f>
        <v/>
      </c>
      <c r="DD259" s="172">
        <f t="shared" si="94"/>
        <v>1</v>
      </c>
    </row>
    <row r="260" spans="104:114" x14ac:dyDescent="0.25">
      <c r="DA260" s="172">
        <v>1</v>
      </c>
      <c r="DB260" s="32" t="str">
        <f t="shared" ref="DB260:DB271" si="114">T(CONCATENATE(LOOKUP(DA260,CS$3:CS$80,BH$3:BH$80)," ",LOOKUP(DA260,CS$3:CS$80,$CA$3:$CA$80)))</f>
        <v xml:space="preserve"> </v>
      </c>
      <c r="DD260" s="172">
        <f t="shared" si="94"/>
        <v>1</v>
      </c>
    </row>
    <row r="261" spans="104:114" x14ac:dyDescent="0.25">
      <c r="DA261" s="172">
        <v>2</v>
      </c>
      <c r="DB261" s="32" t="str">
        <f t="shared" si="114"/>
        <v xml:space="preserve"> </v>
      </c>
      <c r="DD261" s="172">
        <f t="shared" ref="DD261:DD302" si="115">IF(OR(DB260="",DB260=" "),DD260,DD260+1)</f>
        <v>1</v>
      </c>
    </row>
    <row r="262" spans="104:114" x14ac:dyDescent="0.25">
      <c r="DA262" s="172">
        <v>3</v>
      </c>
      <c r="DB262" s="32" t="str">
        <f t="shared" si="114"/>
        <v xml:space="preserve"> </v>
      </c>
      <c r="DD262" s="172">
        <f t="shared" si="115"/>
        <v>1</v>
      </c>
    </row>
    <row r="263" spans="104:114" x14ac:dyDescent="0.25">
      <c r="DA263" s="172">
        <v>4</v>
      </c>
      <c r="DB263" s="32" t="str">
        <f t="shared" si="114"/>
        <v xml:space="preserve"> </v>
      </c>
      <c r="DD263" s="172">
        <f t="shared" si="115"/>
        <v>1</v>
      </c>
    </row>
    <row r="264" spans="104:114" x14ac:dyDescent="0.25">
      <c r="DA264" s="172">
        <v>5</v>
      </c>
      <c r="DB264" s="32" t="str">
        <f t="shared" si="114"/>
        <v xml:space="preserve"> </v>
      </c>
      <c r="DD264" s="172">
        <f t="shared" si="115"/>
        <v>1</v>
      </c>
    </row>
    <row r="265" spans="104:114" x14ac:dyDescent="0.25">
      <c r="DA265" s="172">
        <v>6</v>
      </c>
      <c r="DB265" s="32" t="str">
        <f t="shared" si="114"/>
        <v xml:space="preserve"> </v>
      </c>
      <c r="DD265" s="172">
        <f t="shared" si="115"/>
        <v>1</v>
      </c>
    </row>
    <row r="266" spans="104:114" x14ac:dyDescent="0.25">
      <c r="DA266" s="172">
        <v>7</v>
      </c>
      <c r="DB266" s="32" t="str">
        <f t="shared" si="114"/>
        <v xml:space="preserve"> </v>
      </c>
      <c r="DD266" s="172">
        <f t="shared" si="115"/>
        <v>1</v>
      </c>
    </row>
    <row r="267" spans="104:114" x14ac:dyDescent="0.25">
      <c r="DA267" s="172">
        <v>8</v>
      </c>
      <c r="DB267" s="32" t="str">
        <f t="shared" si="114"/>
        <v xml:space="preserve"> </v>
      </c>
      <c r="DD267" s="172">
        <f t="shared" si="115"/>
        <v>1</v>
      </c>
    </row>
    <row r="268" spans="104:114" x14ac:dyDescent="0.25">
      <c r="DA268" s="172">
        <v>9</v>
      </c>
      <c r="DB268" s="32" t="str">
        <f t="shared" si="114"/>
        <v xml:space="preserve"> </v>
      </c>
      <c r="DD268" s="172">
        <f t="shared" si="115"/>
        <v>1</v>
      </c>
    </row>
    <row r="269" spans="104:114" x14ac:dyDescent="0.25">
      <c r="DA269" s="172">
        <v>10</v>
      </c>
      <c r="DB269" s="32" t="str">
        <f t="shared" si="114"/>
        <v xml:space="preserve"> </v>
      </c>
      <c r="DD269" s="172">
        <f t="shared" si="115"/>
        <v>1</v>
      </c>
    </row>
    <row r="270" spans="104:114" x14ac:dyDescent="0.25">
      <c r="DA270" s="172">
        <v>11</v>
      </c>
      <c r="DB270" s="32" t="str">
        <f t="shared" si="114"/>
        <v xml:space="preserve"> </v>
      </c>
      <c r="DD270" s="172">
        <f t="shared" si="115"/>
        <v>1</v>
      </c>
    </row>
    <row r="271" spans="104:114" x14ac:dyDescent="0.25">
      <c r="DA271" s="172">
        <v>12</v>
      </c>
      <c r="DB271" s="32" t="str">
        <f t="shared" si="114"/>
        <v xml:space="preserve"> </v>
      </c>
      <c r="DD271" s="172">
        <f t="shared" si="115"/>
        <v>1</v>
      </c>
    </row>
    <row r="272" spans="104:114" x14ac:dyDescent="0.25">
      <c r="DB272" s="196" t="str">
        <f>IF(DB259="","","----")</f>
        <v/>
      </c>
      <c r="DD272" s="172">
        <f t="shared" si="115"/>
        <v>1</v>
      </c>
    </row>
    <row r="273" spans="104:114" x14ac:dyDescent="0.25">
      <c r="DA273" s="172"/>
      <c r="DB273" s="32" t="str">
        <f>IF(DB274="","",CONCATENATE("Warband ",CZ274," ",DG273))</f>
        <v/>
      </c>
      <c r="DD273" s="172">
        <f t="shared" si="115"/>
        <v>1</v>
      </c>
      <c r="DG273" s="49" t="str">
        <f>CONCATENATE("   ",DH273,"/",DI273,IF(DH273&gt;DI273," !",""))</f>
        <v xml:space="preserve">   0/12</v>
      </c>
      <c r="DH273" s="172">
        <f t="shared" ref="DH273" si="116">INDEX($CB$1:$CU$1,CZ274)+DJ273</f>
        <v>0</v>
      </c>
      <c r="DI273" s="172">
        <f t="shared" ref="DI273" si="117">IF(OR(DB274=$CW$11,DB274=$CW$12,DB274=$CW$15,DB274=$CW$16,DB274=$CW$17,DB274=$CW$18),0,12)</f>
        <v>12</v>
      </c>
      <c r="DJ273" s="172">
        <f t="shared" ref="DJ273" si="118">IF(DB274=$CW$13,1,0)</f>
        <v>0</v>
      </c>
    </row>
    <row r="274" spans="104:114" x14ac:dyDescent="0.25">
      <c r="CZ274" s="172">
        <v>19</v>
      </c>
      <c r="DA274" s="172" t="s">
        <v>278</v>
      </c>
      <c r="DB274" s="32" t="str">
        <f>T(LOOKUP(CZ274,$DM$1:$EF$1,$DM$2:$EF$2))</f>
        <v/>
      </c>
      <c r="DD274" s="172">
        <f t="shared" si="115"/>
        <v>1</v>
      </c>
    </row>
    <row r="275" spans="104:114" x14ac:dyDescent="0.25">
      <c r="DA275" s="172">
        <v>1</v>
      </c>
      <c r="DB275" s="32" t="str">
        <f t="shared" ref="DB275:DB286" si="119">T(CONCATENATE(LOOKUP(DA275,CT$3:CT$80,BI$3:BI$80)," ",LOOKUP(DA275,CT$3:CT$80,$CA$3:$CA$80)))</f>
        <v xml:space="preserve"> </v>
      </c>
      <c r="DD275" s="172">
        <f t="shared" si="115"/>
        <v>1</v>
      </c>
    </row>
    <row r="276" spans="104:114" x14ac:dyDescent="0.25">
      <c r="DA276" s="172">
        <v>2</v>
      </c>
      <c r="DB276" s="32" t="str">
        <f t="shared" si="119"/>
        <v xml:space="preserve"> </v>
      </c>
      <c r="DD276" s="172">
        <f t="shared" si="115"/>
        <v>1</v>
      </c>
    </row>
    <row r="277" spans="104:114" x14ac:dyDescent="0.25">
      <c r="DA277" s="172">
        <v>3</v>
      </c>
      <c r="DB277" s="32" t="str">
        <f t="shared" si="119"/>
        <v xml:space="preserve"> </v>
      </c>
      <c r="DD277" s="172">
        <f t="shared" si="115"/>
        <v>1</v>
      </c>
    </row>
    <row r="278" spans="104:114" x14ac:dyDescent="0.25">
      <c r="DA278" s="172">
        <v>4</v>
      </c>
      <c r="DB278" s="32" t="str">
        <f t="shared" si="119"/>
        <v xml:space="preserve"> </v>
      </c>
      <c r="DD278" s="172">
        <f t="shared" si="115"/>
        <v>1</v>
      </c>
    </row>
    <row r="279" spans="104:114" x14ac:dyDescent="0.25">
      <c r="DA279" s="172">
        <v>5</v>
      </c>
      <c r="DB279" s="32" t="str">
        <f t="shared" si="119"/>
        <v xml:space="preserve"> </v>
      </c>
      <c r="DD279" s="172">
        <f t="shared" si="115"/>
        <v>1</v>
      </c>
    </row>
    <row r="280" spans="104:114" x14ac:dyDescent="0.25">
      <c r="DA280" s="172">
        <v>6</v>
      </c>
      <c r="DB280" s="32" t="str">
        <f t="shared" si="119"/>
        <v xml:space="preserve"> </v>
      </c>
      <c r="DD280" s="172">
        <f t="shared" si="115"/>
        <v>1</v>
      </c>
    </row>
    <row r="281" spans="104:114" x14ac:dyDescent="0.25">
      <c r="DA281" s="172">
        <v>7</v>
      </c>
      <c r="DB281" s="32" t="str">
        <f t="shared" si="119"/>
        <v xml:space="preserve"> </v>
      </c>
      <c r="DD281" s="172">
        <f t="shared" si="115"/>
        <v>1</v>
      </c>
    </row>
    <row r="282" spans="104:114" x14ac:dyDescent="0.25">
      <c r="DA282" s="172">
        <v>8</v>
      </c>
      <c r="DB282" s="32" t="str">
        <f t="shared" si="119"/>
        <v xml:space="preserve"> </v>
      </c>
      <c r="DD282" s="172">
        <f t="shared" si="115"/>
        <v>1</v>
      </c>
    </row>
    <row r="283" spans="104:114" x14ac:dyDescent="0.25">
      <c r="DA283" s="172">
        <v>9</v>
      </c>
      <c r="DB283" s="32" t="str">
        <f t="shared" si="119"/>
        <v xml:space="preserve"> </v>
      </c>
      <c r="DD283" s="172">
        <f t="shared" si="115"/>
        <v>1</v>
      </c>
    </row>
    <row r="284" spans="104:114" x14ac:dyDescent="0.25">
      <c r="DA284" s="172">
        <v>10</v>
      </c>
      <c r="DB284" s="32" t="str">
        <f t="shared" si="119"/>
        <v xml:space="preserve"> </v>
      </c>
      <c r="DD284" s="172">
        <f t="shared" si="115"/>
        <v>1</v>
      </c>
    </row>
    <row r="285" spans="104:114" x14ac:dyDescent="0.25">
      <c r="DA285" s="172">
        <v>11</v>
      </c>
      <c r="DB285" s="32" t="str">
        <f t="shared" si="119"/>
        <v xml:space="preserve"> </v>
      </c>
      <c r="DD285" s="172">
        <f t="shared" si="115"/>
        <v>1</v>
      </c>
    </row>
    <row r="286" spans="104:114" x14ac:dyDescent="0.25">
      <c r="DA286" s="172">
        <v>12</v>
      </c>
      <c r="DB286" s="32" t="str">
        <f t="shared" si="119"/>
        <v xml:space="preserve"> </v>
      </c>
      <c r="DD286" s="172">
        <f t="shared" si="115"/>
        <v>1</v>
      </c>
    </row>
    <row r="287" spans="104:114" x14ac:dyDescent="0.25">
      <c r="DB287" s="196" t="str">
        <f>IF(DB274="","","----")</f>
        <v/>
      </c>
      <c r="DD287" s="172">
        <f t="shared" si="115"/>
        <v>1</v>
      </c>
    </row>
    <row r="288" spans="104:114" x14ac:dyDescent="0.25">
      <c r="DA288" s="172"/>
      <c r="DB288" s="32" t="str">
        <f>IF(DB289="","",CONCATENATE("Warband ",CZ289," ",DG288))</f>
        <v/>
      </c>
      <c r="DD288" s="172">
        <f t="shared" si="115"/>
        <v>1</v>
      </c>
      <c r="DG288" s="49" t="str">
        <f>CONCATENATE("   ",DH288,"/",DI288,IF(DH288&gt;DI288," !",""))</f>
        <v xml:space="preserve">   0/12</v>
      </c>
      <c r="DH288" s="172">
        <f t="shared" ref="DH288" si="120">INDEX($CB$1:$CU$1,CZ289)+DJ288</f>
        <v>0</v>
      </c>
      <c r="DI288" s="172">
        <f t="shared" ref="DI288" si="121">IF(OR(DB289=$CW$11,DB289=$CW$12,DB289=$CW$15,DB289=$CW$16,DB289=$CW$17,DB289=$CW$18),0,12)</f>
        <v>12</v>
      </c>
      <c r="DJ288" s="172">
        <f t="shared" ref="DJ288" si="122">IF(DB289=$CW$13,1,0)</f>
        <v>0</v>
      </c>
    </row>
    <row r="289" spans="104:108" x14ac:dyDescent="0.25">
      <c r="CZ289" s="172">
        <v>20</v>
      </c>
      <c r="DA289" s="172" t="s">
        <v>278</v>
      </c>
      <c r="DB289" s="32" t="str">
        <f>T(LOOKUP(CZ289,$DM$1:$EF$1,$DM$2:$EF$2))</f>
        <v/>
      </c>
      <c r="DD289" s="172">
        <f t="shared" si="115"/>
        <v>1</v>
      </c>
    </row>
    <row r="290" spans="104:108" x14ac:dyDescent="0.25">
      <c r="DA290" s="172">
        <v>1</v>
      </c>
      <c r="DB290" s="32" t="str">
        <f t="shared" ref="DB290:DB301" si="123">T(CONCATENATE(LOOKUP(DA290,CU$3:CU$80,BJ$3:BJ$80)," ",LOOKUP(DA290,CU$3:CU$80,$CA$3:$CA$80)))</f>
        <v xml:space="preserve"> </v>
      </c>
      <c r="DD290" s="172">
        <f t="shared" si="115"/>
        <v>1</v>
      </c>
    </row>
    <row r="291" spans="104:108" x14ac:dyDescent="0.25">
      <c r="DA291" s="172">
        <v>2</v>
      </c>
      <c r="DB291" s="32" t="str">
        <f t="shared" si="123"/>
        <v xml:space="preserve"> </v>
      </c>
      <c r="DD291" s="172">
        <f t="shared" si="115"/>
        <v>1</v>
      </c>
    </row>
    <row r="292" spans="104:108" x14ac:dyDescent="0.25">
      <c r="DA292" s="172">
        <v>3</v>
      </c>
      <c r="DB292" s="32" t="str">
        <f t="shared" si="123"/>
        <v xml:space="preserve"> </v>
      </c>
      <c r="DD292" s="172">
        <f t="shared" si="115"/>
        <v>1</v>
      </c>
    </row>
    <row r="293" spans="104:108" x14ac:dyDescent="0.25">
      <c r="DA293" s="172">
        <v>4</v>
      </c>
      <c r="DB293" s="32" t="str">
        <f t="shared" si="123"/>
        <v xml:space="preserve"> </v>
      </c>
      <c r="DD293" s="172">
        <f t="shared" si="115"/>
        <v>1</v>
      </c>
    </row>
    <row r="294" spans="104:108" x14ac:dyDescent="0.25">
      <c r="DA294" s="172">
        <v>5</v>
      </c>
      <c r="DB294" s="32" t="str">
        <f t="shared" si="123"/>
        <v xml:space="preserve"> </v>
      </c>
      <c r="DD294" s="172">
        <f t="shared" si="115"/>
        <v>1</v>
      </c>
    </row>
    <row r="295" spans="104:108" x14ac:dyDescent="0.25">
      <c r="DA295" s="172">
        <v>6</v>
      </c>
      <c r="DB295" s="32" t="str">
        <f t="shared" si="123"/>
        <v xml:space="preserve"> </v>
      </c>
      <c r="DD295" s="172">
        <f t="shared" si="115"/>
        <v>1</v>
      </c>
    </row>
    <row r="296" spans="104:108" x14ac:dyDescent="0.25">
      <c r="DA296" s="172">
        <v>7</v>
      </c>
      <c r="DB296" s="32" t="str">
        <f t="shared" si="123"/>
        <v xml:space="preserve"> </v>
      </c>
      <c r="DD296" s="172">
        <f t="shared" si="115"/>
        <v>1</v>
      </c>
    </row>
    <row r="297" spans="104:108" x14ac:dyDescent="0.25">
      <c r="DA297" s="172">
        <v>8</v>
      </c>
      <c r="DB297" s="32" t="str">
        <f t="shared" si="123"/>
        <v xml:space="preserve"> </v>
      </c>
      <c r="DD297" s="172">
        <f t="shared" si="115"/>
        <v>1</v>
      </c>
    </row>
    <row r="298" spans="104:108" x14ac:dyDescent="0.25">
      <c r="DA298" s="172">
        <v>9</v>
      </c>
      <c r="DB298" s="32" t="str">
        <f t="shared" si="123"/>
        <v xml:space="preserve"> </v>
      </c>
      <c r="DD298" s="172">
        <f t="shared" si="115"/>
        <v>1</v>
      </c>
    </row>
    <row r="299" spans="104:108" x14ac:dyDescent="0.25">
      <c r="DA299" s="172">
        <v>10</v>
      </c>
      <c r="DB299" s="32" t="str">
        <f t="shared" si="123"/>
        <v xml:space="preserve"> </v>
      </c>
      <c r="DD299" s="172">
        <f t="shared" si="115"/>
        <v>1</v>
      </c>
    </row>
    <row r="300" spans="104:108" x14ac:dyDescent="0.25">
      <c r="DA300" s="172">
        <v>11</v>
      </c>
      <c r="DB300" s="32" t="str">
        <f t="shared" si="123"/>
        <v xml:space="preserve"> </v>
      </c>
      <c r="DD300" s="172">
        <f t="shared" si="115"/>
        <v>1</v>
      </c>
    </row>
    <row r="301" spans="104:108" x14ac:dyDescent="0.25">
      <c r="DA301" s="172">
        <v>12</v>
      </c>
      <c r="DB301" s="32" t="str">
        <f t="shared" si="123"/>
        <v xml:space="preserve"> </v>
      </c>
      <c r="DD301" s="172">
        <f t="shared" si="115"/>
        <v>1</v>
      </c>
    </row>
    <row r="302" spans="104:108" x14ac:dyDescent="0.25">
      <c r="DD302" s="172">
        <f t="shared" si="115"/>
        <v>1</v>
      </c>
    </row>
  </sheetData>
  <mergeCells count="2">
    <mergeCell ref="BV1:BW1"/>
    <mergeCell ref="BX1:BZ1"/>
  </mergeCells>
  <phoneticPr fontId="11" type="noConversion"/>
  <conditionalFormatting sqref="AC3:AC4">
    <cfRule type="cellIs" dxfId="561" priority="12" stopIfTrue="1" operator="equal">
      <formula>1</formula>
    </cfRule>
  </conditionalFormatting>
  <conditionalFormatting sqref="D6:E9">
    <cfRule type="cellIs" dxfId="560" priority="11" stopIfTrue="1" operator="equal">
      <formula>1</formula>
    </cfRule>
  </conditionalFormatting>
  <conditionalFormatting sqref="G11:G12">
    <cfRule type="cellIs" dxfId="559" priority="5" stopIfTrue="1" operator="equal">
      <formula>1</formula>
    </cfRule>
  </conditionalFormatting>
  <conditionalFormatting sqref="W2">
    <cfRule type="cellIs" dxfId="558" priority="13" stopIfTrue="1" operator="lessThan">
      <formula>0</formula>
    </cfRule>
  </conditionalFormatting>
  <conditionalFormatting sqref="F13">
    <cfRule type="cellIs" dxfId="557" priority="10" stopIfTrue="1" operator="equal">
      <formula>1</formula>
    </cfRule>
  </conditionalFormatting>
  <conditionalFormatting sqref="I13:J13">
    <cfRule type="cellIs" dxfId="556" priority="9" stopIfTrue="1" operator="equal">
      <formula>1</formula>
    </cfRule>
  </conditionalFormatting>
  <conditionalFormatting sqref="H13:H18">
    <cfRule type="cellIs" dxfId="555" priority="8" stopIfTrue="1" operator="equal">
      <formula>1</formula>
    </cfRule>
  </conditionalFormatting>
  <conditionalFormatting sqref="G14:G18">
    <cfRule type="cellIs" dxfId="554" priority="7" stopIfTrue="1" operator="equal">
      <formula>1</formula>
    </cfRule>
  </conditionalFormatting>
  <conditionalFormatting sqref="K14">
    <cfRule type="cellIs" dxfId="553" priority="6" stopIfTrue="1" operator="equal">
      <formula>1</formula>
    </cfRule>
  </conditionalFormatting>
  <conditionalFormatting sqref="F10">
    <cfRule type="cellIs" dxfId="552" priority="4" stopIfTrue="1" operator="equal">
      <formula>1</formula>
    </cfRule>
  </conditionalFormatting>
  <conditionalFormatting sqref="AD5:AD6">
    <cfRule type="cellIs" dxfId="551" priority="3" stopIfTrue="1" operator="equal">
      <formula>1</formula>
    </cfRule>
  </conditionalFormatting>
  <conditionalFormatting sqref="W3:W80">
    <cfRule type="containsText" dxfId="550" priority="1" stopIfTrue="1" operator="containsText" text="!">
      <formula>NOT(ISERROR(SEARCH("!",W3)))</formula>
    </cfRule>
  </conditionalFormatting>
  <dataValidations disablePrompts="1" count="1">
    <dataValidation type="whole" allowBlank="1" showInputMessage="1" showErrorMessage="1" error="You may only purchase each equipment once_x000a_Insert &quot;1&quot; to purchase the equipment" sqref="AC3:AC4 D6:E9 G11:G12 G14:H18 F13 K14 H13:J13 F10 AD5:AD6">
      <formula1>0</formula1>
      <formula2>1</formula2>
    </dataValidation>
  </dataValidations>
  <hyperlinks>
    <hyperlink ref="A2" location="INDEX!A1" display="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37.28515625" style="16" bestFit="1" customWidth="1"/>
    <col min="3" max="3" width="5.7109375" style="15" customWidth="1"/>
    <col min="4" max="9" width="2.85546875" style="15" customWidth="1"/>
    <col min="10" max="17" width="2.85546875" style="84"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20.7109375" style="16" bestFit="1" customWidth="1"/>
    <col min="28" max="28" width="5.7109375" style="15" customWidth="1"/>
    <col min="29" max="31" width="2.85546875" style="15" customWidth="1"/>
    <col min="32" max="32" width="2.85546875" style="111" customWidth="1"/>
    <col min="33" max="33" width="2.85546875" style="15" customWidth="1"/>
    <col min="34" max="41" width="2.85546875" style="84" hidden="1" customWidth="1"/>
    <col min="42" max="42" width="6.5703125" style="15" customWidth="1"/>
    <col min="43" max="62" width="3.7109375" style="15" bestFit="1"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0" width="9.140625" style="15" customWidth="1"/>
    <col min="161"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70.5" x14ac:dyDescent="0.25">
      <c r="A2" s="161" t="s">
        <v>2630</v>
      </c>
      <c r="B2" s="17"/>
      <c r="D2" s="18" t="s">
        <v>32</v>
      </c>
      <c r="E2" s="18" t="s">
        <v>35</v>
      </c>
      <c r="F2" s="18" t="s">
        <v>33</v>
      </c>
      <c r="G2" s="18" t="s">
        <v>94</v>
      </c>
      <c r="H2" s="18" t="s">
        <v>34</v>
      </c>
      <c r="I2" s="18"/>
      <c r="R2" s="14" t="s">
        <v>522</v>
      </c>
      <c r="S2" s="14" t="s">
        <v>64</v>
      </c>
      <c r="T2" s="37">
        <f>DL2+BW2</f>
        <v>0</v>
      </c>
      <c r="U2" s="37">
        <f>SUM(S3:S8,AP3:AP9)</f>
        <v>0</v>
      </c>
      <c r="W2" s="37">
        <f>ROUNDUP(BX2/3,0)-BZ2</f>
        <v>0</v>
      </c>
      <c r="Y2" s="37">
        <f>GoodUnits</f>
        <v>0</v>
      </c>
      <c r="Z2" s="37">
        <f>GoodPoints</f>
        <v>0</v>
      </c>
      <c r="AA2" s="17"/>
      <c r="AC2" s="18" t="s">
        <v>33</v>
      </c>
      <c r="AD2" s="18" t="s">
        <v>51</v>
      </c>
      <c r="AE2" s="18" t="s">
        <v>35</v>
      </c>
      <c r="AF2" s="110" t="s">
        <v>2203</v>
      </c>
      <c r="AG2" s="110"/>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139</v>
      </c>
      <c r="C3" s="15">
        <v>165</v>
      </c>
      <c r="D3" s="21"/>
      <c r="E3" s="21"/>
      <c r="F3" s="19"/>
      <c r="G3" s="19"/>
      <c r="H3" s="19"/>
      <c r="I3" s="19"/>
      <c r="J3" s="19"/>
      <c r="K3" s="19"/>
      <c r="L3" s="19"/>
      <c r="M3" s="19"/>
      <c r="N3" s="19"/>
      <c r="O3" s="19"/>
      <c r="P3" s="19"/>
      <c r="Q3" s="19"/>
      <c r="R3" s="31"/>
      <c r="S3" s="15">
        <f>DL3*(C3+10*D3+5*E3)</f>
        <v>0</v>
      </c>
      <c r="T3" s="5"/>
      <c r="U3" s="13"/>
      <c r="V3" s="5"/>
      <c r="W3" s="5" t="str">
        <f t="shared" ref="W3:W66" si="2">T(LOOKUP(DE3,$DD$3:$DD$302,$DB$3:$DB$302))</f>
        <v/>
      </c>
      <c r="X3" s="5"/>
      <c r="Y3" s="5"/>
      <c r="Z3" s="5"/>
      <c r="AA3" s="16" t="s">
        <v>142</v>
      </c>
      <c r="AB3" s="15">
        <v>7</v>
      </c>
      <c r="AC3" s="21"/>
      <c r="AD3" s="21"/>
      <c r="AE3" s="21"/>
      <c r="AF3" s="21"/>
      <c r="AG3" s="19"/>
      <c r="AH3" s="19"/>
      <c r="AI3" s="19"/>
      <c r="AJ3" s="19"/>
      <c r="AK3" s="19"/>
      <c r="AL3" s="19"/>
      <c r="AM3" s="19"/>
      <c r="AN3" s="19"/>
      <c r="AO3" s="19"/>
      <c r="AP3" s="111">
        <f t="shared" ref="AP3:AP9" si="3">SUM(AQ3:BJ3)*(AB3+AC3+AD3+AE3+25*AF3)</f>
        <v>0</v>
      </c>
      <c r="AQ3" s="28"/>
      <c r="AR3" s="29"/>
      <c r="AS3" s="29"/>
      <c r="AT3" s="29"/>
      <c r="AU3" s="29"/>
      <c r="AV3" s="29"/>
      <c r="AW3" s="29"/>
      <c r="AX3" s="29"/>
      <c r="AY3" s="29"/>
      <c r="AZ3" s="29"/>
      <c r="BA3" s="29"/>
      <c r="BB3" s="29"/>
      <c r="BC3" s="29"/>
      <c r="BD3" s="29"/>
      <c r="BE3" s="29"/>
      <c r="BF3" s="29"/>
      <c r="BG3" s="29"/>
      <c r="BH3" s="29"/>
      <c r="BI3" s="29"/>
      <c r="BJ3" s="30"/>
      <c r="BV3" s="168">
        <v>1</v>
      </c>
      <c r="BW3" s="40">
        <f t="shared" ref="BW3:BW9" si="4">SUM(AQ3:BJ3)*BV3</f>
        <v>0</v>
      </c>
      <c r="BX3" s="42">
        <f>BW3</f>
        <v>0</v>
      </c>
      <c r="BY3" s="168">
        <f>AC3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7" si="5">IF(R3=0,"-",CONCATENATE(B3,IF(SUM(D3:Q3)=0,""," with "),IF(D3=1,D$2,""),IF(D3=1,"; ",""),IF(E3=1,E$2,""),IF(E3=1,"; ",""),IF(F3=1,F$2,""),IF(F3=1,"; ",""),IF(G3=1,G$2,""),IF(G3=1,"; ",""),IF(H3=1,H$2,""),IF(H3=1,"; ",""),IF(I3=1,I$2,""),IF(I3=1,"; ",""),IF(J3=1,J$2,""),IF(J3=1,"; ",""),IF(K3=1,K$2,""),IF(K3=1,"; ",""),IF(L3=1,L$2,""),IF(L3=1,"; ",""),IF(M3=1,M$2,""),IF(M3=1,"; ",""),IF(N3=1,N$2,""),IF(N3=1,"; ",""),IF(O3=1,O$2,""),IF(O3=1,"; ",""),IF(P3=1,P$2,""),IF(P3=1,"; ",""),IF(Q3=1,Q$2,""),IF(Q3=1,"; ","")))</f>
        <v>-</v>
      </c>
      <c r="CX3" s="38">
        <f t="shared" ref="CX3:CX7" si="6">R3</f>
        <v>0</v>
      </c>
      <c r="DA3" s="172"/>
      <c r="DB3" s="32" t="str">
        <f>IF(DB4="","",CONCATENATE("Warband ",CZ4," ",DG3))</f>
        <v/>
      </c>
      <c r="DD3" s="172">
        <v>1</v>
      </c>
      <c r="DE3" s="172">
        <v>1</v>
      </c>
      <c r="DG3" s="49" t="str">
        <f>CONCATENATE("   ",DH3,"/",DI3,IF(DH3&gt;DI3," !",""))</f>
        <v xml:space="preserve">   0/12</v>
      </c>
      <c r="DH3" s="172">
        <f>INDEX($CB$1:$CU$1,CZ4)+DJ3</f>
        <v>0</v>
      </c>
      <c r="DI3" s="172">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7">IF(CX3=0,0,SUBSTITUTE(SUBSTITUTE(SUBSTITUTE(SUBSTITUTE(SUBSTITUTE(SUBSTITUTE(SUBSTITUTE(SUBSTITUTE($CX3,"12",""),"13",""),"14",""),"15",""),"16",""),"17",""),"18",""),"19",""))</f>
        <v>0</v>
      </c>
    </row>
    <row r="4" spans="1:137" x14ac:dyDescent="0.25">
      <c r="B4" s="16" t="s">
        <v>140</v>
      </c>
      <c r="C4" s="15">
        <v>100</v>
      </c>
      <c r="D4" s="21"/>
      <c r="E4" s="21"/>
      <c r="F4" s="20"/>
      <c r="G4" s="20"/>
      <c r="H4" s="20"/>
      <c r="I4" s="20"/>
      <c r="J4" s="20"/>
      <c r="K4" s="20"/>
      <c r="L4" s="20"/>
      <c r="M4" s="20"/>
      <c r="N4" s="20"/>
      <c r="O4" s="20"/>
      <c r="P4" s="20"/>
      <c r="Q4" s="20"/>
      <c r="R4" s="31"/>
      <c r="S4" s="172">
        <f>DL4*(C4+10*D4+5*E4)</f>
        <v>0</v>
      </c>
      <c r="T4" s="5"/>
      <c r="U4" s="13"/>
      <c r="V4" s="5"/>
      <c r="W4" s="5" t="str">
        <f t="shared" si="2"/>
        <v/>
      </c>
      <c r="X4" s="5"/>
      <c r="Y4" s="5"/>
      <c r="Z4" s="5"/>
      <c r="AA4" s="16" t="s">
        <v>142</v>
      </c>
      <c r="AB4" s="15">
        <v>7</v>
      </c>
      <c r="AC4" s="21"/>
      <c r="AD4" s="21"/>
      <c r="AE4" s="21"/>
      <c r="AF4" s="21"/>
      <c r="AG4" s="20"/>
      <c r="AH4" s="20"/>
      <c r="AI4" s="20"/>
      <c r="AJ4" s="20"/>
      <c r="AK4" s="20"/>
      <c r="AL4" s="20"/>
      <c r="AM4" s="20"/>
      <c r="AN4" s="20"/>
      <c r="AO4" s="20"/>
      <c r="AP4" s="111">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9" si="8">BW4</f>
        <v>0</v>
      </c>
      <c r="BY4" s="168">
        <f t="shared" ref="BY4:BY9" si="9">AC4</f>
        <v>0</v>
      </c>
      <c r="BZ4" s="43">
        <f t="shared" ref="BZ4:BZ9" si="10">BX4*BY4</f>
        <v>0</v>
      </c>
      <c r="CA4" s="38" t="str">
        <f t="shared" ref="CA4:CA9"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5"/>
        <v>-</v>
      </c>
      <c r="CX4" s="38">
        <f t="shared" si="6"/>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7"/>
        <v>0</v>
      </c>
    </row>
    <row r="5" spans="1:137" x14ac:dyDescent="0.25">
      <c r="B5" s="16" t="s">
        <v>141</v>
      </c>
      <c r="C5" s="15">
        <v>50</v>
      </c>
      <c r="D5" s="21"/>
      <c r="E5" s="21"/>
      <c r="F5" s="21"/>
      <c r="G5" s="21"/>
      <c r="H5" s="21"/>
      <c r="I5" s="19"/>
      <c r="J5" s="19"/>
      <c r="K5" s="19"/>
      <c r="L5" s="19"/>
      <c r="M5" s="19"/>
      <c r="N5" s="19"/>
      <c r="O5" s="19"/>
      <c r="P5" s="19"/>
      <c r="Q5" s="19"/>
      <c r="R5" s="31"/>
      <c r="S5" s="15">
        <f>DL5*(C5+10*D5+5*(E5+F5+G5+H5))</f>
        <v>0</v>
      </c>
      <c r="T5" s="5"/>
      <c r="U5" s="13"/>
      <c r="V5" s="5"/>
      <c r="W5" s="5" t="str">
        <f t="shared" si="2"/>
        <v/>
      </c>
      <c r="X5" s="5"/>
      <c r="Y5" s="5"/>
      <c r="Z5" s="5"/>
      <c r="AA5" s="16" t="s">
        <v>142</v>
      </c>
      <c r="AB5" s="15">
        <v>7</v>
      </c>
      <c r="AC5" s="21"/>
      <c r="AD5" s="21"/>
      <c r="AE5" s="21"/>
      <c r="AF5" s="21"/>
      <c r="AG5" s="19"/>
      <c r="AH5" s="19"/>
      <c r="AI5" s="19"/>
      <c r="AJ5" s="19"/>
      <c r="AK5" s="19"/>
      <c r="AL5" s="19"/>
      <c r="AM5" s="19"/>
      <c r="AN5" s="19"/>
      <c r="AO5" s="19"/>
      <c r="AP5" s="111">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5"/>
        <v>-</v>
      </c>
      <c r="CX5" s="38">
        <f t="shared" si="6"/>
        <v>0</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7"/>
        <v>0</v>
      </c>
    </row>
    <row r="6" spans="1:137" x14ac:dyDescent="0.25">
      <c r="B6" s="16" t="s">
        <v>141</v>
      </c>
      <c r="C6" s="15">
        <v>50</v>
      </c>
      <c r="D6" s="21"/>
      <c r="E6" s="21"/>
      <c r="F6" s="21"/>
      <c r="G6" s="21"/>
      <c r="H6" s="21"/>
      <c r="I6" s="20"/>
      <c r="J6" s="20"/>
      <c r="K6" s="20"/>
      <c r="L6" s="20"/>
      <c r="M6" s="20"/>
      <c r="N6" s="20"/>
      <c r="O6" s="20"/>
      <c r="P6" s="20"/>
      <c r="Q6" s="20"/>
      <c r="R6" s="31"/>
      <c r="S6" s="172">
        <f t="shared" ref="S6:S8" si="20">DL6*(C6+10*D6+5*(E6+F6+G6+H6))</f>
        <v>0</v>
      </c>
      <c r="T6" s="5"/>
      <c r="U6" s="13"/>
      <c r="V6" s="5"/>
      <c r="W6" s="5" t="str">
        <f t="shared" si="2"/>
        <v/>
      </c>
      <c r="X6" s="5"/>
      <c r="Y6" s="5"/>
      <c r="Z6" s="5"/>
      <c r="AA6" s="16" t="s">
        <v>142</v>
      </c>
      <c r="AB6" s="15">
        <v>7</v>
      </c>
      <c r="AC6" s="21"/>
      <c r="AD6" s="21"/>
      <c r="AE6" s="21"/>
      <c r="AF6" s="21"/>
      <c r="AG6" s="20"/>
      <c r="AH6" s="20"/>
      <c r="AI6" s="20"/>
      <c r="AJ6" s="20"/>
      <c r="AK6" s="20"/>
      <c r="AL6" s="20"/>
      <c r="AM6" s="20"/>
      <c r="AN6" s="20"/>
      <c r="AO6" s="20"/>
      <c r="AP6" s="111">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5"/>
        <v>-</v>
      </c>
      <c r="CX6" s="38">
        <f t="shared" si="6"/>
        <v>0</v>
      </c>
      <c r="DA6" s="172">
        <v>2</v>
      </c>
      <c r="DB6" s="32" t="str">
        <f t="shared" ref="DB6:DB16" si="21">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7"/>
        <v>0</v>
      </c>
    </row>
    <row r="7" spans="1:137" x14ac:dyDescent="0.25">
      <c r="B7" s="16" t="s">
        <v>141</v>
      </c>
      <c r="C7" s="15">
        <v>50</v>
      </c>
      <c r="D7" s="21"/>
      <c r="E7" s="21"/>
      <c r="F7" s="21"/>
      <c r="G7" s="21"/>
      <c r="H7" s="21"/>
      <c r="I7" s="19"/>
      <c r="J7" s="19"/>
      <c r="K7" s="19"/>
      <c r="L7" s="19"/>
      <c r="M7" s="19"/>
      <c r="N7" s="19"/>
      <c r="O7" s="19"/>
      <c r="P7" s="19"/>
      <c r="Q7" s="19"/>
      <c r="R7" s="31"/>
      <c r="S7" s="172">
        <f t="shared" si="20"/>
        <v>0</v>
      </c>
      <c r="T7" s="5"/>
      <c r="U7" s="13"/>
      <c r="V7" s="5"/>
      <c r="W7" s="5" t="str">
        <f t="shared" si="2"/>
        <v/>
      </c>
      <c r="X7" s="5"/>
      <c r="Y7" s="5"/>
      <c r="Z7" s="5"/>
      <c r="AA7" s="16" t="s">
        <v>142</v>
      </c>
      <c r="AB7" s="15">
        <v>7</v>
      </c>
      <c r="AC7" s="21"/>
      <c r="AD7" s="21"/>
      <c r="AE7" s="21"/>
      <c r="AF7" s="21"/>
      <c r="AG7" s="19"/>
      <c r="AH7" s="19"/>
      <c r="AI7" s="19"/>
      <c r="AJ7" s="19"/>
      <c r="AK7" s="19"/>
      <c r="AL7" s="19"/>
      <c r="AM7" s="19"/>
      <c r="AN7" s="19"/>
      <c r="AO7" s="19"/>
      <c r="AP7" s="111">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5"/>
        <v>-</v>
      </c>
      <c r="CX7" s="38">
        <f t="shared" si="6"/>
        <v>0</v>
      </c>
      <c r="DA7" s="172">
        <v>3</v>
      </c>
      <c r="DB7" s="32" t="str">
        <f t="shared" si="21"/>
        <v xml:space="preserve"> </v>
      </c>
      <c r="DD7" s="172">
        <f t="shared" si="18"/>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19"/>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7"/>
        <v>0</v>
      </c>
    </row>
    <row r="8" spans="1:137" x14ac:dyDescent="0.25">
      <c r="B8" s="16" t="s">
        <v>141</v>
      </c>
      <c r="C8" s="15">
        <v>50</v>
      </c>
      <c r="D8" s="21"/>
      <c r="E8" s="21"/>
      <c r="F8" s="21"/>
      <c r="G8" s="21"/>
      <c r="H8" s="21"/>
      <c r="I8" s="20"/>
      <c r="J8" s="20"/>
      <c r="K8" s="20"/>
      <c r="L8" s="20"/>
      <c r="M8" s="20"/>
      <c r="N8" s="20"/>
      <c r="O8" s="20"/>
      <c r="P8" s="20"/>
      <c r="Q8" s="20"/>
      <c r="R8" s="31"/>
      <c r="S8" s="172">
        <f t="shared" si="20"/>
        <v>0</v>
      </c>
      <c r="T8" s="5"/>
      <c r="U8" s="13"/>
      <c r="V8" s="5"/>
      <c r="W8" s="5" t="str">
        <f t="shared" si="2"/>
        <v/>
      </c>
      <c r="X8" s="5"/>
      <c r="Y8" s="5"/>
      <c r="Z8" s="5"/>
      <c r="AA8" s="16" t="s">
        <v>142</v>
      </c>
      <c r="AB8" s="15">
        <v>7</v>
      </c>
      <c r="AC8" s="21"/>
      <c r="AD8" s="21"/>
      <c r="AE8" s="21"/>
      <c r="AF8" s="21"/>
      <c r="AG8" s="20"/>
      <c r="AH8" s="20"/>
      <c r="AI8" s="20"/>
      <c r="AJ8" s="20"/>
      <c r="AK8" s="20"/>
      <c r="AL8" s="20"/>
      <c r="AM8" s="20"/>
      <c r="AN8" s="20"/>
      <c r="AO8" s="20"/>
      <c r="AP8" s="111">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f t="shared" si="9"/>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ref="CW8" si="22">IF(R8=0,"-",CONCATENATE(B8,IF(SUM(D8:Q8)=0,""," with "),IF(D8=1,D$2,""),IF(D8=1,"; ",""),IF(E8=1,E$2,""),IF(E8=1,"; ",""),IF(F8=1,F$2,""),IF(F8=1,"; ",""),IF(G8=1,G$2,""),IF(G8=1,"; ",""),IF(H8=1,H$2,""),IF(H8=1,"; ",""),IF(I8=1,I$2,""),IF(I8=1,"; ",""),IF(J8=1,J$2,""),IF(J8=1,"; ",""),IF(K8=1,K$2,""),IF(K8=1,"; ",""),IF(L8=1,L$2,""),IF(L8=1,"; ",""),IF(M8=1,M$2,""),IF(M8=1,"; ",""),IF(N8=1,N$2,""),IF(N8=1,"; ",""),IF(O8=1,O$2,""),IF(O8=1,"; ",""),IF(P8=1,P$2,""),IF(P8=1,"; ",""),IF(Q8=1,Q$2,""),IF(Q8=1,"; ","")))</f>
        <v>-</v>
      </c>
      <c r="CX8" s="38">
        <f t="shared" ref="CX8" si="23">R8</f>
        <v>0</v>
      </c>
      <c r="DA8" s="172">
        <v>4</v>
      </c>
      <c r="DB8" s="32" t="str">
        <f t="shared" si="21"/>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7"/>
        <v>0</v>
      </c>
    </row>
    <row r="9" spans="1:137" x14ac:dyDescent="0.25">
      <c r="J9" s="172"/>
      <c r="K9" s="172"/>
      <c r="L9" s="172"/>
      <c r="M9" s="172"/>
      <c r="N9" s="172"/>
      <c r="O9" s="172"/>
      <c r="P9" s="172"/>
      <c r="Q9" s="172"/>
      <c r="R9" s="31"/>
      <c r="T9" s="5"/>
      <c r="U9" s="13"/>
      <c r="V9" s="5"/>
      <c r="W9" s="5" t="str">
        <f t="shared" si="2"/>
        <v/>
      </c>
      <c r="X9" s="5"/>
      <c r="Y9" s="5"/>
      <c r="Z9" s="5"/>
      <c r="AA9" s="16" t="s">
        <v>142</v>
      </c>
      <c r="AB9" s="15">
        <v>7</v>
      </c>
      <c r="AC9" s="21"/>
      <c r="AD9" s="21"/>
      <c r="AE9" s="21"/>
      <c r="AF9" s="21"/>
      <c r="AG9" s="19"/>
      <c r="AH9" s="19"/>
      <c r="AI9" s="19"/>
      <c r="AJ9" s="19"/>
      <c r="AK9" s="19"/>
      <c r="AL9" s="19"/>
      <c r="AM9" s="19"/>
      <c r="AN9" s="19"/>
      <c r="AO9" s="19"/>
      <c r="AP9" s="15">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8"/>
        <v>0</v>
      </c>
      <c r="BY9" s="168">
        <f t="shared" si="9"/>
        <v>0</v>
      </c>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DA9" s="172">
        <v>5</v>
      </c>
      <c r="DB9" s="32" t="str">
        <f t="shared" si="21"/>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7"/>
        <v>0</v>
      </c>
    </row>
    <row r="10" spans="1:137" x14ac:dyDescent="0.25">
      <c r="J10" s="172"/>
      <c r="K10" s="172"/>
      <c r="L10" s="172"/>
      <c r="M10" s="172"/>
      <c r="N10" s="172"/>
      <c r="O10" s="172"/>
      <c r="P10" s="172"/>
      <c r="Q10" s="172"/>
      <c r="R10" s="31"/>
      <c r="T10" s="5"/>
      <c r="U10" s="13"/>
      <c r="V10" s="5"/>
      <c r="W10" s="5" t="str">
        <f t="shared" si="2"/>
        <v/>
      </c>
      <c r="X10" s="5"/>
      <c r="Y10" s="5"/>
      <c r="Z10" s="5"/>
      <c r="AH10" s="172"/>
      <c r="AI10" s="172"/>
      <c r="AJ10" s="172"/>
      <c r="AK10" s="172"/>
      <c r="AL10" s="172"/>
      <c r="AM10" s="172"/>
      <c r="AN10" s="172"/>
      <c r="AO10" s="172"/>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DA10" s="172">
        <v>6</v>
      </c>
      <c r="DB10" s="32" t="str">
        <f t="shared" si="21"/>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7"/>
        <v>0</v>
      </c>
    </row>
    <row r="11" spans="1:137" x14ac:dyDescent="0.25">
      <c r="J11" s="172"/>
      <c r="K11" s="172"/>
      <c r="L11" s="172"/>
      <c r="M11" s="172"/>
      <c r="N11" s="172"/>
      <c r="O11" s="172"/>
      <c r="P11" s="172"/>
      <c r="Q11" s="172"/>
      <c r="R11" s="31"/>
      <c r="T11" s="5"/>
      <c r="U11" s="13"/>
      <c r="V11" s="5"/>
      <c r="W11" s="5" t="str">
        <f t="shared" si="2"/>
        <v/>
      </c>
      <c r="X11" s="5"/>
      <c r="Y11" s="5"/>
      <c r="Z11" s="5"/>
      <c r="AH11" s="172"/>
      <c r="AI11" s="172"/>
      <c r="AJ11" s="172"/>
      <c r="AK11" s="172"/>
      <c r="AL11" s="172"/>
      <c r="AM11" s="172"/>
      <c r="AN11" s="172"/>
      <c r="AO11" s="172"/>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DA11" s="172">
        <v>7</v>
      </c>
      <c r="DB11" s="32" t="str">
        <f t="shared" si="21"/>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7"/>
        <v>0</v>
      </c>
    </row>
    <row r="12" spans="1:137" x14ac:dyDescent="0.25">
      <c r="J12" s="172"/>
      <c r="K12" s="172"/>
      <c r="L12" s="172"/>
      <c r="M12" s="172"/>
      <c r="N12" s="172"/>
      <c r="O12" s="172"/>
      <c r="P12" s="172"/>
      <c r="Q12" s="172"/>
      <c r="R12" s="31"/>
      <c r="T12" s="5"/>
      <c r="U12" s="13"/>
      <c r="V12" s="5"/>
      <c r="W12" s="5" t="str">
        <f t="shared" si="2"/>
        <v/>
      </c>
      <c r="X12" s="5"/>
      <c r="Y12" s="5"/>
      <c r="Z12" s="5"/>
      <c r="AH12" s="172"/>
      <c r="AI12" s="172"/>
      <c r="AJ12" s="172"/>
      <c r="AK12" s="172"/>
      <c r="AL12" s="172"/>
      <c r="AM12" s="172"/>
      <c r="AN12" s="172"/>
      <c r="AO12" s="172"/>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DA12" s="172">
        <v>8</v>
      </c>
      <c r="DB12" s="32" t="str">
        <f t="shared" si="21"/>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7"/>
        <v>0</v>
      </c>
    </row>
    <row r="13" spans="1:137" x14ac:dyDescent="0.25">
      <c r="J13" s="172"/>
      <c r="K13" s="172"/>
      <c r="L13" s="172"/>
      <c r="M13" s="172"/>
      <c r="N13" s="172"/>
      <c r="O13" s="172"/>
      <c r="P13" s="172"/>
      <c r="Q13" s="172"/>
      <c r="R13" s="31"/>
      <c r="T13" s="5"/>
      <c r="U13" s="13"/>
      <c r="V13" s="5"/>
      <c r="W13" s="5" t="str">
        <f t="shared" si="2"/>
        <v/>
      </c>
      <c r="X13" s="5"/>
      <c r="Y13" s="5"/>
      <c r="Z13" s="5"/>
      <c r="AH13" s="172"/>
      <c r="AI13" s="172"/>
      <c r="AJ13" s="172"/>
      <c r="AK13" s="172"/>
      <c r="AL13" s="172"/>
      <c r="AM13" s="172"/>
      <c r="AN13" s="172"/>
      <c r="AO13" s="172"/>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DA13" s="172">
        <v>9</v>
      </c>
      <c r="DB13" s="32" t="str">
        <f t="shared" si="21"/>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7"/>
        <v>0</v>
      </c>
    </row>
    <row r="14" spans="1:137" x14ac:dyDescent="0.25">
      <c r="J14" s="172"/>
      <c r="K14" s="172"/>
      <c r="L14" s="172"/>
      <c r="M14" s="172"/>
      <c r="N14" s="172"/>
      <c r="O14" s="172"/>
      <c r="P14" s="172"/>
      <c r="Q14" s="172"/>
      <c r="R14" s="31"/>
      <c r="T14" s="5"/>
      <c r="U14" s="13"/>
      <c r="V14" s="5"/>
      <c r="W14" s="5" t="str">
        <f t="shared" si="2"/>
        <v/>
      </c>
      <c r="X14" s="5"/>
      <c r="Y14" s="5"/>
      <c r="Z14" s="5"/>
      <c r="AH14" s="172"/>
      <c r="AI14" s="172"/>
      <c r="AJ14" s="172"/>
      <c r="AK14" s="172"/>
      <c r="AL14" s="172"/>
      <c r="AM14" s="172"/>
      <c r="AN14" s="172"/>
      <c r="AO14" s="172"/>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DA14" s="172">
        <v>10</v>
      </c>
      <c r="DB14" s="32" t="str">
        <f t="shared" si="21"/>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7"/>
        <v>0</v>
      </c>
    </row>
    <row r="15" spans="1:137" x14ac:dyDescent="0.25">
      <c r="J15" s="172"/>
      <c r="K15" s="172"/>
      <c r="L15" s="172"/>
      <c r="M15" s="172"/>
      <c r="N15" s="172"/>
      <c r="O15" s="172"/>
      <c r="P15" s="172"/>
      <c r="Q15" s="172"/>
      <c r="R15" s="31"/>
      <c r="T15" s="5"/>
      <c r="U15" s="13"/>
      <c r="V15" s="5"/>
      <c r="W15" s="5" t="str">
        <f t="shared" si="2"/>
        <v/>
      </c>
      <c r="X15" s="5"/>
      <c r="Y15" s="5"/>
      <c r="Z15" s="5"/>
      <c r="AH15" s="172"/>
      <c r="AI15" s="172"/>
      <c r="AJ15" s="172"/>
      <c r="AK15" s="172"/>
      <c r="AL15" s="172"/>
      <c r="AM15" s="172"/>
      <c r="AN15" s="172"/>
      <c r="AO15" s="172"/>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DA15" s="172">
        <v>11</v>
      </c>
      <c r="DB15" s="32" t="str">
        <f t="shared" si="21"/>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7"/>
        <v>0</v>
      </c>
    </row>
    <row r="16" spans="1:137" x14ac:dyDescent="0.25">
      <c r="J16" s="172"/>
      <c r="K16" s="172"/>
      <c r="L16" s="172"/>
      <c r="M16" s="172"/>
      <c r="N16" s="172"/>
      <c r="O16" s="172"/>
      <c r="P16" s="172"/>
      <c r="Q16" s="172"/>
      <c r="R16" s="31"/>
      <c r="T16" s="5"/>
      <c r="U16" s="13"/>
      <c r="V16" s="5"/>
      <c r="W16" s="5" t="str">
        <f t="shared" si="2"/>
        <v/>
      </c>
      <c r="X16" s="5"/>
      <c r="Y16" s="5"/>
      <c r="Z16" s="5"/>
      <c r="AH16" s="172"/>
      <c r="AI16" s="172"/>
      <c r="AJ16" s="172"/>
      <c r="AK16" s="172"/>
      <c r="AL16" s="172"/>
      <c r="AM16" s="172"/>
      <c r="AN16" s="172"/>
      <c r="AO16" s="172"/>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4">IF(BF15="",CQ15,CQ15+1)</f>
        <v>1</v>
      </c>
      <c r="CR16" s="172">
        <f t="shared" si="24"/>
        <v>1</v>
      </c>
      <c r="CS16" s="172">
        <f t="shared" si="24"/>
        <v>1</v>
      </c>
      <c r="CT16" s="172">
        <f t="shared" si="24"/>
        <v>1</v>
      </c>
      <c r="CU16" s="172">
        <f t="shared" si="24"/>
        <v>1</v>
      </c>
      <c r="DA16" s="172">
        <v>12</v>
      </c>
      <c r="DB16" s="32" t="str">
        <f t="shared" si="21"/>
        <v xml:space="preserve">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7"/>
        <v>0</v>
      </c>
    </row>
    <row r="17" spans="10:137" x14ac:dyDescent="0.25">
      <c r="J17" s="172"/>
      <c r="K17" s="172"/>
      <c r="L17" s="172"/>
      <c r="M17" s="172"/>
      <c r="N17" s="172"/>
      <c r="O17" s="172"/>
      <c r="P17" s="172"/>
      <c r="Q17" s="172"/>
      <c r="R17" s="31"/>
      <c r="T17" s="5"/>
      <c r="U17" s="13"/>
      <c r="V17" s="5"/>
      <c r="W17" s="5" t="str">
        <f t="shared" si="2"/>
        <v/>
      </c>
      <c r="X17" s="5"/>
      <c r="Y17" s="5"/>
      <c r="Z17" s="5"/>
      <c r="AH17" s="172"/>
      <c r="AI17" s="172"/>
      <c r="AJ17" s="172"/>
      <c r="AK17" s="172"/>
      <c r="AL17" s="172"/>
      <c r="AM17" s="172"/>
      <c r="AN17" s="172"/>
      <c r="AO17" s="172"/>
      <c r="CB17" s="172">
        <f t="shared" ref="CB17:CQ32" si="25">IF(AQ16="",CB16,CB16+1)</f>
        <v>1</v>
      </c>
      <c r="CC17" s="172">
        <f t="shared" si="25"/>
        <v>1</v>
      </c>
      <c r="CD17" s="172">
        <f t="shared" si="25"/>
        <v>1</v>
      </c>
      <c r="CE17" s="172">
        <f t="shared" si="25"/>
        <v>1</v>
      </c>
      <c r="CF17" s="172">
        <f t="shared" si="25"/>
        <v>1</v>
      </c>
      <c r="CG17" s="172">
        <f t="shared" si="25"/>
        <v>1</v>
      </c>
      <c r="CH17" s="172">
        <f t="shared" si="25"/>
        <v>1</v>
      </c>
      <c r="CI17" s="172">
        <f t="shared" si="25"/>
        <v>1</v>
      </c>
      <c r="CJ17" s="172">
        <f t="shared" si="25"/>
        <v>1</v>
      </c>
      <c r="CK17" s="172">
        <f t="shared" si="25"/>
        <v>1</v>
      </c>
      <c r="CL17" s="172">
        <f t="shared" si="25"/>
        <v>1</v>
      </c>
      <c r="CM17" s="172">
        <f t="shared" si="25"/>
        <v>1</v>
      </c>
      <c r="CN17" s="172">
        <f t="shared" si="25"/>
        <v>1</v>
      </c>
      <c r="CO17" s="172">
        <f t="shared" si="25"/>
        <v>1</v>
      </c>
      <c r="CP17" s="172">
        <f t="shared" si="25"/>
        <v>1</v>
      </c>
      <c r="CQ17" s="172">
        <f t="shared" si="24"/>
        <v>1</v>
      </c>
      <c r="CR17" s="172">
        <f t="shared" si="24"/>
        <v>1</v>
      </c>
      <c r="CS17" s="172">
        <f t="shared" si="24"/>
        <v>1</v>
      </c>
      <c r="CT17" s="172">
        <f t="shared" si="24"/>
        <v>1</v>
      </c>
      <c r="CU17" s="172">
        <f t="shared" si="24"/>
        <v>1</v>
      </c>
      <c r="DB17" s="196"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7"/>
        <v>0</v>
      </c>
    </row>
    <row r="18" spans="10:137" x14ac:dyDescent="0.25">
      <c r="J18" s="172"/>
      <c r="K18" s="172"/>
      <c r="L18" s="172"/>
      <c r="M18" s="172"/>
      <c r="N18" s="172"/>
      <c r="O18" s="172"/>
      <c r="P18" s="172"/>
      <c r="Q18" s="172"/>
      <c r="R18" s="31"/>
      <c r="T18" s="5"/>
      <c r="U18" s="13"/>
      <c r="V18" s="5"/>
      <c r="W18" s="5" t="str">
        <f t="shared" si="2"/>
        <v/>
      </c>
      <c r="X18" s="5"/>
      <c r="Y18" s="5"/>
      <c r="Z18" s="5"/>
      <c r="AH18" s="172"/>
      <c r="AI18" s="172"/>
      <c r="AJ18" s="172"/>
      <c r="AK18" s="172"/>
      <c r="AL18" s="172"/>
      <c r="AM18" s="172"/>
      <c r="AN18" s="172"/>
      <c r="AO18" s="172"/>
      <c r="CB18" s="172">
        <f t="shared" si="25"/>
        <v>1</v>
      </c>
      <c r="CC18" s="172">
        <f t="shared" si="25"/>
        <v>1</v>
      </c>
      <c r="CD18" s="172">
        <f t="shared" si="25"/>
        <v>1</v>
      </c>
      <c r="CE18" s="172">
        <f t="shared" si="25"/>
        <v>1</v>
      </c>
      <c r="CF18" s="172">
        <f t="shared" si="25"/>
        <v>1</v>
      </c>
      <c r="CG18" s="172">
        <f t="shared" si="25"/>
        <v>1</v>
      </c>
      <c r="CH18" s="172">
        <f t="shared" si="25"/>
        <v>1</v>
      </c>
      <c r="CI18" s="172">
        <f t="shared" si="25"/>
        <v>1</v>
      </c>
      <c r="CJ18" s="172">
        <f t="shared" si="25"/>
        <v>1</v>
      </c>
      <c r="CK18" s="172">
        <f t="shared" si="25"/>
        <v>1</v>
      </c>
      <c r="CL18" s="172">
        <f t="shared" si="25"/>
        <v>1</v>
      </c>
      <c r="CM18" s="172">
        <f t="shared" si="25"/>
        <v>1</v>
      </c>
      <c r="CN18" s="172">
        <f t="shared" si="25"/>
        <v>1</v>
      </c>
      <c r="CO18" s="172">
        <f t="shared" si="25"/>
        <v>1</v>
      </c>
      <c r="CP18" s="172">
        <f t="shared" si="25"/>
        <v>1</v>
      </c>
      <c r="CQ18" s="172">
        <f t="shared" si="24"/>
        <v>1</v>
      </c>
      <c r="CR18" s="172">
        <f t="shared" si="24"/>
        <v>1</v>
      </c>
      <c r="CS18" s="172">
        <f t="shared" si="24"/>
        <v>1</v>
      </c>
      <c r="CT18" s="172">
        <f t="shared" si="24"/>
        <v>1</v>
      </c>
      <c r="CU18" s="172">
        <f t="shared" si="24"/>
        <v>1</v>
      </c>
      <c r="DA18" s="172"/>
      <c r="DB18" s="32" t="str">
        <f>IF(DB19="","",CONCATENATE("Warband ",CZ19," ",DG18))</f>
        <v/>
      </c>
      <c r="DD18" s="172">
        <f t="shared" si="18"/>
        <v>1</v>
      </c>
      <c r="DE18" s="172">
        <v>16</v>
      </c>
      <c r="DG18" s="49" t="str">
        <f>CONCATENATE("   ",DH18,"/",DI18,IF(DH18&gt;DI18," !",""))</f>
        <v xml:space="preserve">   0/12</v>
      </c>
      <c r="DH18" s="172">
        <f t="shared" ref="DH18" si="26">INDEX($CB$1:$CU$1,CZ19)+DJ18</f>
        <v>0</v>
      </c>
      <c r="DI18" s="172">
        <v>12</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7"/>
        <v>0</v>
      </c>
    </row>
    <row r="19" spans="10:137" x14ac:dyDescent="0.25">
      <c r="R19" s="31"/>
      <c r="T19" s="5"/>
      <c r="U19" s="13"/>
      <c r="V19" s="5"/>
      <c r="W19" s="5" t="str">
        <f t="shared" si="2"/>
        <v/>
      </c>
      <c r="X19" s="5"/>
      <c r="Y19" s="5"/>
      <c r="Z19" s="5"/>
      <c r="CB19" s="172">
        <f t="shared" si="25"/>
        <v>1</v>
      </c>
      <c r="CC19" s="172">
        <f t="shared" si="25"/>
        <v>1</v>
      </c>
      <c r="CD19" s="172">
        <f t="shared" si="25"/>
        <v>1</v>
      </c>
      <c r="CE19" s="172">
        <f t="shared" si="25"/>
        <v>1</v>
      </c>
      <c r="CF19" s="172">
        <f t="shared" si="25"/>
        <v>1</v>
      </c>
      <c r="CG19" s="172">
        <f t="shared" si="25"/>
        <v>1</v>
      </c>
      <c r="CH19" s="172">
        <f t="shared" si="25"/>
        <v>1</v>
      </c>
      <c r="CI19" s="172">
        <f t="shared" si="25"/>
        <v>1</v>
      </c>
      <c r="CJ19" s="172">
        <f t="shared" si="25"/>
        <v>1</v>
      </c>
      <c r="CK19" s="172">
        <f t="shared" si="25"/>
        <v>1</v>
      </c>
      <c r="CL19" s="172">
        <f t="shared" si="25"/>
        <v>1</v>
      </c>
      <c r="CM19" s="172">
        <f t="shared" si="25"/>
        <v>1</v>
      </c>
      <c r="CN19" s="172">
        <f t="shared" si="25"/>
        <v>1</v>
      </c>
      <c r="CO19" s="172">
        <f t="shared" si="25"/>
        <v>1</v>
      </c>
      <c r="CP19" s="172">
        <f t="shared" si="25"/>
        <v>1</v>
      </c>
      <c r="CQ19" s="172">
        <f t="shared" si="24"/>
        <v>1</v>
      </c>
      <c r="CR19" s="172">
        <f t="shared" si="24"/>
        <v>1</v>
      </c>
      <c r="CS19" s="172">
        <f t="shared" si="24"/>
        <v>1</v>
      </c>
      <c r="CT19" s="172">
        <f t="shared" si="24"/>
        <v>1</v>
      </c>
      <c r="CU19" s="172">
        <f t="shared" si="24"/>
        <v>1</v>
      </c>
      <c r="CZ19" s="172">
        <v>2</v>
      </c>
      <c r="DA19" s="172" t="s">
        <v>278</v>
      </c>
      <c r="DB19" s="32" t="str">
        <f>T(LOOKUP(CZ19,$DM$1:$EF$1,$DM$2:$EF$2))</f>
        <v/>
      </c>
      <c r="DD19" s="172">
        <f t="shared" si="18"/>
        <v>1</v>
      </c>
      <c r="DE19" s="172">
        <v>17</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7"/>
        <v>0</v>
      </c>
    </row>
    <row r="20" spans="10:137" x14ac:dyDescent="0.25">
      <c r="R20" s="31"/>
      <c r="T20" s="5"/>
      <c r="U20" s="13"/>
      <c r="V20" s="5"/>
      <c r="W20" s="5" t="str">
        <f t="shared" si="2"/>
        <v/>
      </c>
      <c r="X20" s="5"/>
      <c r="Y20" s="5"/>
      <c r="Z20" s="5"/>
      <c r="CB20" s="172">
        <f t="shared" si="25"/>
        <v>1</v>
      </c>
      <c r="CC20" s="172">
        <f t="shared" si="25"/>
        <v>1</v>
      </c>
      <c r="CD20" s="172">
        <f t="shared" si="25"/>
        <v>1</v>
      </c>
      <c r="CE20" s="172">
        <f t="shared" si="25"/>
        <v>1</v>
      </c>
      <c r="CF20" s="172">
        <f t="shared" si="25"/>
        <v>1</v>
      </c>
      <c r="CG20" s="172">
        <f t="shared" si="25"/>
        <v>1</v>
      </c>
      <c r="CH20" s="172">
        <f t="shared" si="25"/>
        <v>1</v>
      </c>
      <c r="CI20" s="172">
        <f t="shared" si="25"/>
        <v>1</v>
      </c>
      <c r="CJ20" s="172">
        <f t="shared" si="25"/>
        <v>1</v>
      </c>
      <c r="CK20" s="172">
        <f t="shared" si="25"/>
        <v>1</v>
      </c>
      <c r="CL20" s="172">
        <f t="shared" si="25"/>
        <v>1</v>
      </c>
      <c r="CM20" s="172">
        <f t="shared" si="25"/>
        <v>1</v>
      </c>
      <c r="CN20" s="172">
        <f t="shared" si="25"/>
        <v>1</v>
      </c>
      <c r="CO20" s="172">
        <f t="shared" si="25"/>
        <v>1</v>
      </c>
      <c r="CP20" s="172">
        <f t="shared" si="25"/>
        <v>1</v>
      </c>
      <c r="CQ20" s="172">
        <f t="shared" si="24"/>
        <v>1</v>
      </c>
      <c r="CR20" s="172">
        <f t="shared" si="24"/>
        <v>1</v>
      </c>
      <c r="CS20" s="172">
        <f t="shared" si="24"/>
        <v>1</v>
      </c>
      <c r="CT20" s="172">
        <f t="shared" si="24"/>
        <v>1</v>
      </c>
      <c r="CU20" s="172">
        <f t="shared" si="24"/>
        <v>1</v>
      </c>
      <c r="DA20" s="172">
        <v>1</v>
      </c>
      <c r="DB20" s="32" t="str">
        <f t="shared" ref="DB20:DB31" si="27">T(CONCATENATE(LOOKUP(DA20,CC$3:CC$80,AR$3:AR$80)," ",LOOKUP(DA20,CC$3:CC$80,$CA$3:$CA$80)))</f>
        <v xml:space="preserve"> </v>
      </c>
      <c r="DD20" s="172">
        <f t="shared" si="18"/>
        <v>1</v>
      </c>
      <c r="DE20" s="172">
        <v>18</v>
      </c>
      <c r="DL20" s="172">
        <f t="shared" si="13"/>
        <v>0</v>
      </c>
      <c r="DM20" s="172">
        <f t="shared" si="14"/>
        <v>1</v>
      </c>
      <c r="DN20" s="172">
        <f t="shared" si="15"/>
        <v>1</v>
      </c>
      <c r="DO20" s="172">
        <f t="shared" ref="DO20:DU35" si="28">IF(OR($CX19=0,ISERROR(SEARCH(DO$1,SUBSTITUTE($CX19,DY$1,"")))),DO19,DO19+1)</f>
        <v>1</v>
      </c>
      <c r="DP20" s="172">
        <f t="shared" si="28"/>
        <v>1</v>
      </c>
      <c r="DQ20" s="172">
        <f t="shared" si="28"/>
        <v>1</v>
      </c>
      <c r="DR20" s="172">
        <f t="shared" si="28"/>
        <v>1</v>
      </c>
      <c r="DS20" s="172">
        <f t="shared" si="28"/>
        <v>1</v>
      </c>
      <c r="DT20" s="172">
        <f t="shared" si="28"/>
        <v>1</v>
      </c>
      <c r="DU20" s="172">
        <f t="shared" si="28"/>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7"/>
        <v>0</v>
      </c>
    </row>
    <row r="21" spans="10:137" x14ac:dyDescent="0.25">
      <c r="T21" s="5"/>
      <c r="U21" s="13"/>
      <c r="V21" s="5"/>
      <c r="W21" s="5" t="str">
        <f t="shared" si="2"/>
        <v/>
      </c>
      <c r="X21" s="5"/>
      <c r="Y21" s="5"/>
      <c r="Z21" s="5"/>
      <c r="CB21" s="172">
        <f t="shared" si="25"/>
        <v>1</v>
      </c>
      <c r="CC21" s="172">
        <f t="shared" si="25"/>
        <v>1</v>
      </c>
      <c r="CD21" s="172">
        <f t="shared" si="25"/>
        <v>1</v>
      </c>
      <c r="CE21" s="172">
        <f t="shared" si="25"/>
        <v>1</v>
      </c>
      <c r="CF21" s="172">
        <f t="shared" si="25"/>
        <v>1</v>
      </c>
      <c r="CG21" s="172">
        <f t="shared" si="25"/>
        <v>1</v>
      </c>
      <c r="CH21" s="172">
        <f t="shared" si="25"/>
        <v>1</v>
      </c>
      <c r="CI21" s="172">
        <f t="shared" si="25"/>
        <v>1</v>
      </c>
      <c r="CJ21" s="172">
        <f t="shared" si="25"/>
        <v>1</v>
      </c>
      <c r="CK21" s="172">
        <f t="shared" si="25"/>
        <v>1</v>
      </c>
      <c r="CL21" s="172">
        <f t="shared" si="25"/>
        <v>1</v>
      </c>
      <c r="CM21" s="172">
        <f t="shared" si="25"/>
        <v>1</v>
      </c>
      <c r="CN21" s="172">
        <f t="shared" si="25"/>
        <v>1</v>
      </c>
      <c r="CO21" s="172">
        <f t="shared" si="25"/>
        <v>1</v>
      </c>
      <c r="CP21" s="172">
        <f t="shared" si="25"/>
        <v>1</v>
      </c>
      <c r="CQ21" s="172">
        <f t="shared" si="24"/>
        <v>1</v>
      </c>
      <c r="CR21" s="172">
        <f t="shared" si="24"/>
        <v>1</v>
      </c>
      <c r="CS21" s="172">
        <f t="shared" si="24"/>
        <v>1</v>
      </c>
      <c r="CT21" s="172">
        <f t="shared" si="24"/>
        <v>1</v>
      </c>
      <c r="CU21" s="172">
        <f t="shared" si="24"/>
        <v>1</v>
      </c>
      <c r="DA21" s="172">
        <v>2</v>
      </c>
      <c r="DB21" s="32" t="str">
        <f t="shared" si="27"/>
        <v xml:space="preserve"> </v>
      </c>
      <c r="DD21" s="172">
        <f t="shared" si="18"/>
        <v>1</v>
      </c>
      <c r="DE21" s="172">
        <v>19</v>
      </c>
      <c r="DL21" s="172">
        <f t="shared" si="13"/>
        <v>0</v>
      </c>
      <c r="DM21" s="172">
        <f t="shared" si="14"/>
        <v>1</v>
      </c>
      <c r="DN21" s="172">
        <f t="shared" si="15"/>
        <v>1</v>
      </c>
      <c r="DO21" s="172">
        <f t="shared" si="28"/>
        <v>1</v>
      </c>
      <c r="DP21" s="172">
        <f t="shared" si="28"/>
        <v>1</v>
      </c>
      <c r="DQ21" s="172">
        <f t="shared" si="28"/>
        <v>1</v>
      </c>
      <c r="DR21" s="172">
        <f t="shared" si="28"/>
        <v>1</v>
      </c>
      <c r="DS21" s="172">
        <f t="shared" si="28"/>
        <v>1</v>
      </c>
      <c r="DT21" s="172">
        <f t="shared" si="28"/>
        <v>1</v>
      </c>
      <c r="DU21" s="172">
        <f t="shared" si="28"/>
        <v>1</v>
      </c>
      <c r="DV21" s="172">
        <f t="shared" ref="DV21:EF36" si="29">IF(OR($CX20=0,ISERROR(SEARCH(DV$1,$CX20))),DV20,DV20+1)</f>
        <v>1</v>
      </c>
      <c r="DW21" s="172">
        <f t="shared" si="29"/>
        <v>1</v>
      </c>
      <c r="DX21" s="172">
        <f t="shared" si="29"/>
        <v>1</v>
      </c>
      <c r="DY21" s="172">
        <f t="shared" si="29"/>
        <v>1</v>
      </c>
      <c r="DZ21" s="172">
        <f t="shared" si="29"/>
        <v>1</v>
      </c>
      <c r="EA21" s="172">
        <f t="shared" si="29"/>
        <v>1</v>
      </c>
      <c r="EB21" s="172">
        <f t="shared" si="29"/>
        <v>1</v>
      </c>
      <c r="EC21" s="172">
        <f t="shared" si="29"/>
        <v>1</v>
      </c>
      <c r="ED21" s="172">
        <f t="shared" si="29"/>
        <v>1</v>
      </c>
      <c r="EE21" s="172">
        <f t="shared" si="29"/>
        <v>1</v>
      </c>
      <c r="EF21" s="172">
        <f t="shared" si="29"/>
        <v>1</v>
      </c>
      <c r="EG21" s="172">
        <f t="shared" si="7"/>
        <v>0</v>
      </c>
    </row>
    <row r="22" spans="10:137" x14ac:dyDescent="0.25">
      <c r="T22" s="5"/>
      <c r="U22" s="13"/>
      <c r="V22" s="5"/>
      <c r="W22" s="5" t="str">
        <f t="shared" si="2"/>
        <v/>
      </c>
      <c r="X22" s="5"/>
      <c r="Y22" s="5"/>
      <c r="Z22" s="5"/>
      <c r="CB22" s="172">
        <f t="shared" si="25"/>
        <v>1</v>
      </c>
      <c r="CC22" s="172">
        <f t="shared" si="25"/>
        <v>1</v>
      </c>
      <c r="CD22" s="172">
        <f t="shared" si="25"/>
        <v>1</v>
      </c>
      <c r="CE22" s="172">
        <f t="shared" si="25"/>
        <v>1</v>
      </c>
      <c r="CF22" s="172">
        <f t="shared" si="25"/>
        <v>1</v>
      </c>
      <c r="CG22" s="172">
        <f t="shared" si="25"/>
        <v>1</v>
      </c>
      <c r="CH22" s="172">
        <f t="shared" si="25"/>
        <v>1</v>
      </c>
      <c r="CI22" s="172">
        <f t="shared" si="25"/>
        <v>1</v>
      </c>
      <c r="CJ22" s="172">
        <f t="shared" si="25"/>
        <v>1</v>
      </c>
      <c r="CK22" s="172">
        <f t="shared" si="25"/>
        <v>1</v>
      </c>
      <c r="CL22" s="172">
        <f t="shared" si="25"/>
        <v>1</v>
      </c>
      <c r="CM22" s="172">
        <f t="shared" si="25"/>
        <v>1</v>
      </c>
      <c r="CN22" s="172">
        <f t="shared" si="25"/>
        <v>1</v>
      </c>
      <c r="CO22" s="172">
        <f t="shared" si="25"/>
        <v>1</v>
      </c>
      <c r="CP22" s="172">
        <f t="shared" si="25"/>
        <v>1</v>
      </c>
      <c r="CQ22" s="172">
        <f t="shared" si="24"/>
        <v>1</v>
      </c>
      <c r="CR22" s="172">
        <f t="shared" si="24"/>
        <v>1</v>
      </c>
      <c r="CS22" s="172">
        <f t="shared" si="24"/>
        <v>1</v>
      </c>
      <c r="CT22" s="172">
        <f t="shared" si="24"/>
        <v>1</v>
      </c>
      <c r="CU22" s="172">
        <f t="shared" si="24"/>
        <v>1</v>
      </c>
      <c r="DA22" s="172">
        <v>3</v>
      </c>
      <c r="DB22" s="32" t="str">
        <f t="shared" si="27"/>
        <v xml:space="preserve"> </v>
      </c>
      <c r="DD22" s="172">
        <f t="shared" si="18"/>
        <v>1</v>
      </c>
      <c r="DE22" s="172">
        <v>20</v>
      </c>
      <c r="DL22" s="172">
        <f t="shared" si="13"/>
        <v>0</v>
      </c>
      <c r="DM22" s="172">
        <f t="shared" si="14"/>
        <v>1</v>
      </c>
      <c r="DN22" s="172">
        <f t="shared" si="15"/>
        <v>1</v>
      </c>
      <c r="DO22" s="172">
        <f t="shared" si="28"/>
        <v>1</v>
      </c>
      <c r="DP22" s="172">
        <f t="shared" si="28"/>
        <v>1</v>
      </c>
      <c r="DQ22" s="172">
        <f t="shared" si="28"/>
        <v>1</v>
      </c>
      <c r="DR22" s="172">
        <f t="shared" si="28"/>
        <v>1</v>
      </c>
      <c r="DS22" s="172">
        <f t="shared" si="28"/>
        <v>1</v>
      </c>
      <c r="DT22" s="172">
        <f t="shared" si="28"/>
        <v>1</v>
      </c>
      <c r="DU22" s="172">
        <f t="shared" si="28"/>
        <v>1</v>
      </c>
      <c r="DV22" s="172">
        <f t="shared" si="29"/>
        <v>1</v>
      </c>
      <c r="DW22" s="172">
        <f t="shared" si="29"/>
        <v>1</v>
      </c>
      <c r="DX22" s="172">
        <f t="shared" si="29"/>
        <v>1</v>
      </c>
      <c r="DY22" s="172">
        <f t="shared" si="29"/>
        <v>1</v>
      </c>
      <c r="DZ22" s="172">
        <f t="shared" si="29"/>
        <v>1</v>
      </c>
      <c r="EA22" s="172">
        <f t="shared" si="29"/>
        <v>1</v>
      </c>
      <c r="EB22" s="172">
        <f t="shared" si="29"/>
        <v>1</v>
      </c>
      <c r="EC22" s="172">
        <f t="shared" si="29"/>
        <v>1</v>
      </c>
      <c r="ED22" s="172">
        <f t="shared" si="29"/>
        <v>1</v>
      </c>
      <c r="EE22" s="172">
        <f t="shared" si="29"/>
        <v>1</v>
      </c>
      <c r="EF22" s="172">
        <f t="shared" si="29"/>
        <v>1</v>
      </c>
      <c r="EG22" s="172">
        <f t="shared" si="7"/>
        <v>0</v>
      </c>
    </row>
    <row r="23" spans="10:137" x14ac:dyDescent="0.25">
      <c r="T23" s="5"/>
      <c r="U23" s="13"/>
      <c r="V23" s="5"/>
      <c r="W23" s="5" t="str">
        <f t="shared" si="2"/>
        <v/>
      </c>
      <c r="X23" s="5"/>
      <c r="Y23" s="5"/>
      <c r="Z23" s="5"/>
      <c r="CB23" s="172">
        <f t="shared" si="25"/>
        <v>1</v>
      </c>
      <c r="CC23" s="172">
        <f t="shared" si="25"/>
        <v>1</v>
      </c>
      <c r="CD23" s="172">
        <f t="shared" si="25"/>
        <v>1</v>
      </c>
      <c r="CE23" s="172">
        <f t="shared" si="25"/>
        <v>1</v>
      </c>
      <c r="CF23" s="172">
        <f t="shared" si="25"/>
        <v>1</v>
      </c>
      <c r="CG23" s="172">
        <f t="shared" si="25"/>
        <v>1</v>
      </c>
      <c r="CH23" s="172">
        <f t="shared" si="25"/>
        <v>1</v>
      </c>
      <c r="CI23" s="172">
        <f t="shared" si="25"/>
        <v>1</v>
      </c>
      <c r="CJ23" s="172">
        <f t="shared" si="25"/>
        <v>1</v>
      </c>
      <c r="CK23" s="172">
        <f t="shared" si="25"/>
        <v>1</v>
      </c>
      <c r="CL23" s="172">
        <f t="shared" si="25"/>
        <v>1</v>
      </c>
      <c r="CM23" s="172">
        <f t="shared" si="25"/>
        <v>1</v>
      </c>
      <c r="CN23" s="172">
        <f t="shared" si="25"/>
        <v>1</v>
      </c>
      <c r="CO23" s="172">
        <f t="shared" si="25"/>
        <v>1</v>
      </c>
      <c r="CP23" s="172">
        <f t="shared" si="25"/>
        <v>1</v>
      </c>
      <c r="CQ23" s="172">
        <f t="shared" si="24"/>
        <v>1</v>
      </c>
      <c r="CR23" s="172">
        <f t="shared" si="24"/>
        <v>1</v>
      </c>
      <c r="CS23" s="172">
        <f t="shared" si="24"/>
        <v>1</v>
      </c>
      <c r="CT23" s="172">
        <f t="shared" si="24"/>
        <v>1</v>
      </c>
      <c r="CU23" s="172">
        <f t="shared" si="24"/>
        <v>1</v>
      </c>
      <c r="DA23" s="172">
        <v>4</v>
      </c>
      <c r="DB23" s="32" t="str">
        <f t="shared" si="27"/>
        <v xml:space="preserve"> </v>
      </c>
      <c r="DD23" s="172">
        <f t="shared" si="18"/>
        <v>1</v>
      </c>
      <c r="DE23" s="172">
        <v>21</v>
      </c>
      <c r="DL23" s="172">
        <f t="shared" si="13"/>
        <v>0</v>
      </c>
      <c r="DM23" s="172">
        <f t="shared" si="14"/>
        <v>1</v>
      </c>
      <c r="DN23" s="172">
        <f t="shared" si="15"/>
        <v>1</v>
      </c>
      <c r="DO23" s="172">
        <f t="shared" si="28"/>
        <v>1</v>
      </c>
      <c r="DP23" s="172">
        <f t="shared" si="28"/>
        <v>1</v>
      </c>
      <c r="DQ23" s="172">
        <f t="shared" si="28"/>
        <v>1</v>
      </c>
      <c r="DR23" s="172">
        <f t="shared" si="28"/>
        <v>1</v>
      </c>
      <c r="DS23" s="172">
        <f t="shared" si="28"/>
        <v>1</v>
      </c>
      <c r="DT23" s="172">
        <f t="shared" si="28"/>
        <v>1</v>
      </c>
      <c r="DU23" s="172">
        <f t="shared" si="28"/>
        <v>1</v>
      </c>
      <c r="DV23" s="172">
        <f t="shared" si="29"/>
        <v>1</v>
      </c>
      <c r="DW23" s="172">
        <f t="shared" si="29"/>
        <v>1</v>
      </c>
      <c r="DX23" s="172">
        <f t="shared" si="29"/>
        <v>1</v>
      </c>
      <c r="DY23" s="172">
        <f t="shared" si="29"/>
        <v>1</v>
      </c>
      <c r="DZ23" s="172">
        <f t="shared" si="29"/>
        <v>1</v>
      </c>
      <c r="EA23" s="172">
        <f t="shared" si="29"/>
        <v>1</v>
      </c>
      <c r="EB23" s="172">
        <f t="shared" si="29"/>
        <v>1</v>
      </c>
      <c r="EC23" s="172">
        <f t="shared" si="29"/>
        <v>1</v>
      </c>
      <c r="ED23" s="172">
        <f t="shared" si="29"/>
        <v>1</v>
      </c>
      <c r="EE23" s="172">
        <f t="shared" si="29"/>
        <v>1</v>
      </c>
      <c r="EF23" s="172">
        <f t="shared" si="29"/>
        <v>1</v>
      </c>
      <c r="EG23" s="172">
        <f t="shared" si="7"/>
        <v>0</v>
      </c>
    </row>
    <row r="24" spans="10:137" x14ac:dyDescent="0.25">
      <c r="T24" s="5"/>
      <c r="U24" s="13"/>
      <c r="V24" s="5"/>
      <c r="W24" s="5" t="str">
        <f t="shared" si="2"/>
        <v/>
      </c>
      <c r="X24" s="5"/>
      <c r="Y24" s="5"/>
      <c r="Z24" s="5"/>
      <c r="CB24" s="172">
        <f t="shared" si="25"/>
        <v>1</v>
      </c>
      <c r="CC24" s="172">
        <f t="shared" si="25"/>
        <v>1</v>
      </c>
      <c r="CD24" s="172">
        <f t="shared" si="25"/>
        <v>1</v>
      </c>
      <c r="CE24" s="172">
        <f t="shared" si="25"/>
        <v>1</v>
      </c>
      <c r="CF24" s="172">
        <f t="shared" si="25"/>
        <v>1</v>
      </c>
      <c r="CG24" s="172">
        <f t="shared" si="25"/>
        <v>1</v>
      </c>
      <c r="CH24" s="172">
        <f t="shared" si="25"/>
        <v>1</v>
      </c>
      <c r="CI24" s="172">
        <f t="shared" si="25"/>
        <v>1</v>
      </c>
      <c r="CJ24" s="172">
        <f t="shared" si="25"/>
        <v>1</v>
      </c>
      <c r="CK24" s="172">
        <f t="shared" si="25"/>
        <v>1</v>
      </c>
      <c r="CL24" s="172">
        <f t="shared" si="25"/>
        <v>1</v>
      </c>
      <c r="CM24" s="172">
        <f t="shared" si="25"/>
        <v>1</v>
      </c>
      <c r="CN24" s="172">
        <f t="shared" si="25"/>
        <v>1</v>
      </c>
      <c r="CO24" s="172">
        <f t="shared" si="25"/>
        <v>1</v>
      </c>
      <c r="CP24" s="172">
        <f t="shared" si="25"/>
        <v>1</v>
      </c>
      <c r="CQ24" s="172">
        <f t="shared" si="24"/>
        <v>1</v>
      </c>
      <c r="CR24" s="172">
        <f t="shared" si="24"/>
        <v>1</v>
      </c>
      <c r="CS24" s="172">
        <f t="shared" si="24"/>
        <v>1</v>
      </c>
      <c r="CT24" s="172">
        <f t="shared" si="24"/>
        <v>1</v>
      </c>
      <c r="CU24" s="172">
        <f t="shared" si="24"/>
        <v>1</v>
      </c>
      <c r="DA24" s="172">
        <v>5</v>
      </c>
      <c r="DB24" s="32" t="str">
        <f t="shared" si="27"/>
        <v xml:space="preserve"> </v>
      </c>
      <c r="DD24" s="172">
        <f t="shared" si="18"/>
        <v>1</v>
      </c>
      <c r="DE24" s="172">
        <v>22</v>
      </c>
      <c r="DL24" s="172">
        <f t="shared" si="13"/>
        <v>0</v>
      </c>
      <c r="DM24" s="172">
        <f t="shared" si="14"/>
        <v>1</v>
      </c>
      <c r="DN24" s="172">
        <f t="shared" si="15"/>
        <v>1</v>
      </c>
      <c r="DO24" s="172">
        <f t="shared" si="28"/>
        <v>1</v>
      </c>
      <c r="DP24" s="172">
        <f t="shared" si="28"/>
        <v>1</v>
      </c>
      <c r="DQ24" s="172">
        <f t="shared" si="28"/>
        <v>1</v>
      </c>
      <c r="DR24" s="172">
        <f t="shared" si="28"/>
        <v>1</v>
      </c>
      <c r="DS24" s="172">
        <f t="shared" si="28"/>
        <v>1</v>
      </c>
      <c r="DT24" s="172">
        <f t="shared" si="28"/>
        <v>1</v>
      </c>
      <c r="DU24" s="172">
        <f t="shared" si="28"/>
        <v>1</v>
      </c>
      <c r="DV24" s="172">
        <f t="shared" si="29"/>
        <v>1</v>
      </c>
      <c r="DW24" s="172">
        <f t="shared" si="29"/>
        <v>1</v>
      </c>
      <c r="DX24" s="172">
        <f t="shared" si="29"/>
        <v>1</v>
      </c>
      <c r="DY24" s="172">
        <f t="shared" si="29"/>
        <v>1</v>
      </c>
      <c r="DZ24" s="172">
        <f t="shared" si="29"/>
        <v>1</v>
      </c>
      <c r="EA24" s="172">
        <f t="shared" si="29"/>
        <v>1</v>
      </c>
      <c r="EB24" s="172">
        <f t="shared" si="29"/>
        <v>1</v>
      </c>
      <c r="EC24" s="172">
        <f t="shared" si="29"/>
        <v>1</v>
      </c>
      <c r="ED24" s="172">
        <f t="shared" si="29"/>
        <v>1</v>
      </c>
      <c r="EE24" s="172">
        <f t="shared" si="29"/>
        <v>1</v>
      </c>
      <c r="EF24" s="172">
        <f t="shared" si="29"/>
        <v>1</v>
      </c>
      <c r="EG24" s="172">
        <f t="shared" si="7"/>
        <v>0</v>
      </c>
    </row>
    <row r="25" spans="10:137" x14ac:dyDescent="0.25">
      <c r="T25" s="5"/>
      <c r="U25" s="13"/>
      <c r="V25" s="5"/>
      <c r="W25" s="5" t="str">
        <f t="shared" si="2"/>
        <v/>
      </c>
      <c r="X25" s="5"/>
      <c r="Y25" s="5"/>
      <c r="Z25" s="5"/>
      <c r="CB25" s="172">
        <f t="shared" si="25"/>
        <v>1</v>
      </c>
      <c r="CC25" s="172">
        <f t="shared" si="25"/>
        <v>1</v>
      </c>
      <c r="CD25" s="172">
        <f t="shared" si="25"/>
        <v>1</v>
      </c>
      <c r="CE25" s="172">
        <f t="shared" si="25"/>
        <v>1</v>
      </c>
      <c r="CF25" s="172">
        <f t="shared" si="25"/>
        <v>1</v>
      </c>
      <c r="CG25" s="172">
        <f t="shared" si="25"/>
        <v>1</v>
      </c>
      <c r="CH25" s="172">
        <f t="shared" si="25"/>
        <v>1</v>
      </c>
      <c r="CI25" s="172">
        <f t="shared" si="25"/>
        <v>1</v>
      </c>
      <c r="CJ25" s="172">
        <f t="shared" si="25"/>
        <v>1</v>
      </c>
      <c r="CK25" s="172">
        <f t="shared" si="25"/>
        <v>1</v>
      </c>
      <c r="CL25" s="172">
        <f t="shared" si="25"/>
        <v>1</v>
      </c>
      <c r="CM25" s="172">
        <f t="shared" si="25"/>
        <v>1</v>
      </c>
      <c r="CN25" s="172">
        <f t="shared" si="25"/>
        <v>1</v>
      </c>
      <c r="CO25" s="172">
        <f t="shared" si="25"/>
        <v>1</v>
      </c>
      <c r="CP25" s="172">
        <f t="shared" si="25"/>
        <v>1</v>
      </c>
      <c r="CQ25" s="172">
        <f t="shared" si="24"/>
        <v>1</v>
      </c>
      <c r="CR25" s="172">
        <f t="shared" si="24"/>
        <v>1</v>
      </c>
      <c r="CS25" s="172">
        <f t="shared" si="24"/>
        <v>1</v>
      </c>
      <c r="CT25" s="172">
        <f t="shared" si="24"/>
        <v>1</v>
      </c>
      <c r="CU25" s="172">
        <f t="shared" si="24"/>
        <v>1</v>
      </c>
      <c r="DA25" s="172">
        <v>6</v>
      </c>
      <c r="DB25" s="32" t="str">
        <f t="shared" si="27"/>
        <v xml:space="preserve"> </v>
      </c>
      <c r="DD25" s="172">
        <f t="shared" si="18"/>
        <v>1</v>
      </c>
      <c r="DE25" s="172">
        <v>23</v>
      </c>
      <c r="DL25" s="172">
        <f t="shared" si="13"/>
        <v>0</v>
      </c>
      <c r="DM25" s="172">
        <f t="shared" si="14"/>
        <v>1</v>
      </c>
      <c r="DN25" s="172">
        <f t="shared" si="15"/>
        <v>1</v>
      </c>
      <c r="DO25" s="172">
        <f t="shared" si="28"/>
        <v>1</v>
      </c>
      <c r="DP25" s="172">
        <f t="shared" si="28"/>
        <v>1</v>
      </c>
      <c r="DQ25" s="172">
        <f t="shared" si="28"/>
        <v>1</v>
      </c>
      <c r="DR25" s="172">
        <f t="shared" si="28"/>
        <v>1</v>
      </c>
      <c r="DS25" s="172">
        <f t="shared" si="28"/>
        <v>1</v>
      </c>
      <c r="DT25" s="172">
        <f t="shared" si="28"/>
        <v>1</v>
      </c>
      <c r="DU25" s="172">
        <f t="shared" si="28"/>
        <v>1</v>
      </c>
      <c r="DV25" s="172">
        <f t="shared" si="29"/>
        <v>1</v>
      </c>
      <c r="DW25" s="172">
        <f t="shared" si="29"/>
        <v>1</v>
      </c>
      <c r="DX25" s="172">
        <f t="shared" si="29"/>
        <v>1</v>
      </c>
      <c r="DY25" s="172">
        <f t="shared" si="29"/>
        <v>1</v>
      </c>
      <c r="DZ25" s="172">
        <f t="shared" si="29"/>
        <v>1</v>
      </c>
      <c r="EA25" s="172">
        <f t="shared" si="29"/>
        <v>1</v>
      </c>
      <c r="EB25" s="172">
        <f t="shared" si="29"/>
        <v>1</v>
      </c>
      <c r="EC25" s="172">
        <f t="shared" si="29"/>
        <v>1</v>
      </c>
      <c r="ED25" s="172">
        <f t="shared" si="29"/>
        <v>1</v>
      </c>
      <c r="EE25" s="172">
        <f t="shared" si="29"/>
        <v>1</v>
      </c>
      <c r="EF25" s="172">
        <f t="shared" si="29"/>
        <v>1</v>
      </c>
      <c r="EG25" s="172">
        <f t="shared" si="7"/>
        <v>0</v>
      </c>
    </row>
    <row r="26" spans="10:137" x14ac:dyDescent="0.25">
      <c r="T26" s="5"/>
      <c r="U26" s="13"/>
      <c r="V26" s="5"/>
      <c r="W26" s="5" t="str">
        <f t="shared" si="2"/>
        <v/>
      </c>
      <c r="X26" s="5"/>
      <c r="Y26" s="5"/>
      <c r="Z26" s="5"/>
      <c r="CB26" s="172">
        <f t="shared" si="25"/>
        <v>1</v>
      </c>
      <c r="CC26" s="172">
        <f t="shared" si="25"/>
        <v>1</v>
      </c>
      <c r="CD26" s="172">
        <f t="shared" si="25"/>
        <v>1</v>
      </c>
      <c r="CE26" s="172">
        <f t="shared" si="25"/>
        <v>1</v>
      </c>
      <c r="CF26" s="172">
        <f t="shared" si="25"/>
        <v>1</v>
      </c>
      <c r="CG26" s="172">
        <f t="shared" si="25"/>
        <v>1</v>
      </c>
      <c r="CH26" s="172">
        <f t="shared" si="25"/>
        <v>1</v>
      </c>
      <c r="CI26" s="172">
        <f t="shared" si="25"/>
        <v>1</v>
      </c>
      <c r="CJ26" s="172">
        <f t="shared" si="25"/>
        <v>1</v>
      </c>
      <c r="CK26" s="172">
        <f t="shared" si="25"/>
        <v>1</v>
      </c>
      <c r="CL26" s="172">
        <f t="shared" si="25"/>
        <v>1</v>
      </c>
      <c r="CM26" s="172">
        <f t="shared" si="25"/>
        <v>1</v>
      </c>
      <c r="CN26" s="172">
        <f t="shared" si="25"/>
        <v>1</v>
      </c>
      <c r="CO26" s="172">
        <f t="shared" si="25"/>
        <v>1</v>
      </c>
      <c r="CP26" s="172">
        <f t="shared" si="25"/>
        <v>1</v>
      </c>
      <c r="CQ26" s="172">
        <f t="shared" si="24"/>
        <v>1</v>
      </c>
      <c r="CR26" s="172">
        <f t="shared" si="24"/>
        <v>1</v>
      </c>
      <c r="CS26" s="172">
        <f t="shared" si="24"/>
        <v>1</v>
      </c>
      <c r="CT26" s="172">
        <f t="shared" si="24"/>
        <v>1</v>
      </c>
      <c r="CU26" s="172">
        <f t="shared" si="24"/>
        <v>1</v>
      </c>
      <c r="DA26" s="172">
        <v>7</v>
      </c>
      <c r="DB26" s="32" t="str">
        <f t="shared" si="27"/>
        <v xml:space="preserve"> </v>
      </c>
      <c r="DD26" s="172">
        <f t="shared" si="18"/>
        <v>1</v>
      </c>
      <c r="DE26" s="172">
        <v>24</v>
      </c>
      <c r="DL26" s="172">
        <f t="shared" si="13"/>
        <v>0</v>
      </c>
      <c r="DM26" s="172">
        <f t="shared" si="14"/>
        <v>1</v>
      </c>
      <c r="DN26" s="172">
        <f t="shared" si="15"/>
        <v>1</v>
      </c>
      <c r="DO26" s="172">
        <f t="shared" si="28"/>
        <v>1</v>
      </c>
      <c r="DP26" s="172">
        <f t="shared" si="28"/>
        <v>1</v>
      </c>
      <c r="DQ26" s="172">
        <f t="shared" si="28"/>
        <v>1</v>
      </c>
      <c r="DR26" s="172">
        <f t="shared" si="28"/>
        <v>1</v>
      </c>
      <c r="DS26" s="172">
        <f t="shared" si="28"/>
        <v>1</v>
      </c>
      <c r="DT26" s="172">
        <f t="shared" si="28"/>
        <v>1</v>
      </c>
      <c r="DU26" s="172">
        <f t="shared" si="28"/>
        <v>1</v>
      </c>
      <c r="DV26" s="172">
        <f t="shared" si="29"/>
        <v>1</v>
      </c>
      <c r="DW26" s="172">
        <f t="shared" si="29"/>
        <v>1</v>
      </c>
      <c r="DX26" s="172">
        <f t="shared" si="29"/>
        <v>1</v>
      </c>
      <c r="DY26" s="172">
        <f t="shared" si="29"/>
        <v>1</v>
      </c>
      <c r="DZ26" s="172">
        <f t="shared" si="29"/>
        <v>1</v>
      </c>
      <c r="EA26" s="172">
        <f t="shared" si="29"/>
        <v>1</v>
      </c>
      <c r="EB26" s="172">
        <f t="shared" si="29"/>
        <v>1</v>
      </c>
      <c r="EC26" s="172">
        <f t="shared" si="29"/>
        <v>1</v>
      </c>
      <c r="ED26" s="172">
        <f t="shared" si="29"/>
        <v>1</v>
      </c>
      <c r="EE26" s="172">
        <f t="shared" si="29"/>
        <v>1</v>
      </c>
      <c r="EF26" s="172">
        <f t="shared" si="29"/>
        <v>1</v>
      </c>
      <c r="EG26" s="172">
        <f t="shared" si="7"/>
        <v>0</v>
      </c>
    </row>
    <row r="27" spans="10:137" x14ac:dyDescent="0.25">
      <c r="T27" s="5"/>
      <c r="U27" s="13"/>
      <c r="V27" s="5"/>
      <c r="W27" s="5" t="str">
        <f t="shared" si="2"/>
        <v/>
      </c>
      <c r="X27" s="5"/>
      <c r="Y27" s="5"/>
      <c r="Z27" s="5"/>
      <c r="CB27" s="172">
        <f t="shared" si="25"/>
        <v>1</v>
      </c>
      <c r="CC27" s="172">
        <f t="shared" si="25"/>
        <v>1</v>
      </c>
      <c r="CD27" s="172">
        <f t="shared" si="25"/>
        <v>1</v>
      </c>
      <c r="CE27" s="172">
        <f t="shared" si="25"/>
        <v>1</v>
      </c>
      <c r="CF27" s="172">
        <f t="shared" si="25"/>
        <v>1</v>
      </c>
      <c r="CG27" s="172">
        <f t="shared" si="25"/>
        <v>1</v>
      </c>
      <c r="CH27" s="172">
        <f t="shared" si="25"/>
        <v>1</v>
      </c>
      <c r="CI27" s="172">
        <f t="shared" si="25"/>
        <v>1</v>
      </c>
      <c r="CJ27" s="172">
        <f t="shared" si="25"/>
        <v>1</v>
      </c>
      <c r="CK27" s="172">
        <f t="shared" si="25"/>
        <v>1</v>
      </c>
      <c r="CL27" s="172">
        <f t="shared" si="25"/>
        <v>1</v>
      </c>
      <c r="CM27" s="172">
        <f t="shared" si="25"/>
        <v>1</v>
      </c>
      <c r="CN27" s="172">
        <f t="shared" si="25"/>
        <v>1</v>
      </c>
      <c r="CO27" s="172">
        <f t="shared" si="25"/>
        <v>1</v>
      </c>
      <c r="CP27" s="172">
        <f t="shared" si="25"/>
        <v>1</v>
      </c>
      <c r="CQ27" s="172">
        <f t="shared" si="24"/>
        <v>1</v>
      </c>
      <c r="CR27" s="172">
        <f t="shared" si="24"/>
        <v>1</v>
      </c>
      <c r="CS27" s="172">
        <f t="shared" si="24"/>
        <v>1</v>
      </c>
      <c r="CT27" s="172">
        <f t="shared" si="24"/>
        <v>1</v>
      </c>
      <c r="CU27" s="172">
        <f t="shared" si="24"/>
        <v>1</v>
      </c>
      <c r="DA27" s="172">
        <v>8</v>
      </c>
      <c r="DB27" s="32" t="str">
        <f t="shared" si="27"/>
        <v xml:space="preserve"> </v>
      </c>
      <c r="DD27" s="172">
        <f t="shared" si="18"/>
        <v>1</v>
      </c>
      <c r="DE27" s="172">
        <v>25</v>
      </c>
      <c r="DL27" s="172">
        <f t="shared" si="13"/>
        <v>0</v>
      </c>
      <c r="DM27" s="172">
        <f t="shared" si="14"/>
        <v>1</v>
      </c>
      <c r="DN27" s="172">
        <f t="shared" si="15"/>
        <v>1</v>
      </c>
      <c r="DO27" s="172">
        <f t="shared" si="28"/>
        <v>1</v>
      </c>
      <c r="DP27" s="172">
        <f t="shared" si="28"/>
        <v>1</v>
      </c>
      <c r="DQ27" s="172">
        <f t="shared" si="28"/>
        <v>1</v>
      </c>
      <c r="DR27" s="172">
        <f t="shared" si="28"/>
        <v>1</v>
      </c>
      <c r="DS27" s="172">
        <f t="shared" si="28"/>
        <v>1</v>
      </c>
      <c r="DT27" s="172">
        <f t="shared" si="28"/>
        <v>1</v>
      </c>
      <c r="DU27" s="172">
        <f t="shared" si="28"/>
        <v>1</v>
      </c>
      <c r="DV27" s="172">
        <f t="shared" si="29"/>
        <v>1</v>
      </c>
      <c r="DW27" s="172">
        <f t="shared" si="29"/>
        <v>1</v>
      </c>
      <c r="DX27" s="172">
        <f t="shared" si="29"/>
        <v>1</v>
      </c>
      <c r="DY27" s="172">
        <f t="shared" si="29"/>
        <v>1</v>
      </c>
      <c r="DZ27" s="172">
        <f t="shared" si="29"/>
        <v>1</v>
      </c>
      <c r="EA27" s="172">
        <f t="shared" si="29"/>
        <v>1</v>
      </c>
      <c r="EB27" s="172">
        <f t="shared" si="29"/>
        <v>1</v>
      </c>
      <c r="EC27" s="172">
        <f t="shared" si="29"/>
        <v>1</v>
      </c>
      <c r="ED27" s="172">
        <f t="shared" si="29"/>
        <v>1</v>
      </c>
      <c r="EE27" s="172">
        <f t="shared" si="29"/>
        <v>1</v>
      </c>
      <c r="EF27" s="172">
        <f t="shared" si="29"/>
        <v>1</v>
      </c>
      <c r="EG27" s="172">
        <f t="shared" si="7"/>
        <v>0</v>
      </c>
    </row>
    <row r="28" spans="10:137" x14ac:dyDescent="0.25">
      <c r="T28" s="5"/>
      <c r="U28" s="13"/>
      <c r="V28" s="5"/>
      <c r="W28" s="5" t="str">
        <f t="shared" si="2"/>
        <v/>
      </c>
      <c r="X28" s="5"/>
      <c r="Y28" s="5"/>
      <c r="Z28" s="5"/>
      <c r="CB28" s="172">
        <f t="shared" si="25"/>
        <v>1</v>
      </c>
      <c r="CC28" s="172">
        <f t="shared" si="25"/>
        <v>1</v>
      </c>
      <c r="CD28" s="172">
        <f t="shared" si="25"/>
        <v>1</v>
      </c>
      <c r="CE28" s="172">
        <f t="shared" si="25"/>
        <v>1</v>
      </c>
      <c r="CF28" s="172">
        <f t="shared" si="25"/>
        <v>1</v>
      </c>
      <c r="CG28" s="172">
        <f t="shared" si="25"/>
        <v>1</v>
      </c>
      <c r="CH28" s="172">
        <f t="shared" si="25"/>
        <v>1</v>
      </c>
      <c r="CI28" s="172">
        <f t="shared" si="25"/>
        <v>1</v>
      </c>
      <c r="CJ28" s="172">
        <f t="shared" si="25"/>
        <v>1</v>
      </c>
      <c r="CK28" s="172">
        <f t="shared" si="25"/>
        <v>1</v>
      </c>
      <c r="CL28" s="172">
        <f t="shared" si="25"/>
        <v>1</v>
      </c>
      <c r="CM28" s="172">
        <f t="shared" si="25"/>
        <v>1</v>
      </c>
      <c r="CN28" s="172">
        <f t="shared" si="25"/>
        <v>1</v>
      </c>
      <c r="CO28" s="172">
        <f t="shared" si="25"/>
        <v>1</v>
      </c>
      <c r="CP28" s="172">
        <f t="shared" si="25"/>
        <v>1</v>
      </c>
      <c r="CQ28" s="172">
        <f t="shared" si="24"/>
        <v>1</v>
      </c>
      <c r="CR28" s="172">
        <f t="shared" si="24"/>
        <v>1</v>
      </c>
      <c r="CS28" s="172">
        <f t="shared" si="24"/>
        <v>1</v>
      </c>
      <c r="CT28" s="172">
        <f t="shared" si="24"/>
        <v>1</v>
      </c>
      <c r="CU28" s="172">
        <f t="shared" si="24"/>
        <v>1</v>
      </c>
      <c r="DA28" s="172">
        <v>9</v>
      </c>
      <c r="DB28" s="32" t="str">
        <f t="shared" si="27"/>
        <v xml:space="preserve"> </v>
      </c>
      <c r="DD28" s="172">
        <f t="shared" si="18"/>
        <v>1</v>
      </c>
      <c r="DE28" s="172">
        <v>26</v>
      </c>
      <c r="DL28" s="172">
        <f t="shared" si="13"/>
        <v>0</v>
      </c>
      <c r="DM28" s="172">
        <f t="shared" si="14"/>
        <v>1</v>
      </c>
      <c r="DN28" s="172">
        <f t="shared" si="15"/>
        <v>1</v>
      </c>
      <c r="DO28" s="172">
        <f t="shared" si="28"/>
        <v>1</v>
      </c>
      <c r="DP28" s="172">
        <f t="shared" si="28"/>
        <v>1</v>
      </c>
      <c r="DQ28" s="172">
        <f t="shared" si="28"/>
        <v>1</v>
      </c>
      <c r="DR28" s="172">
        <f t="shared" si="28"/>
        <v>1</v>
      </c>
      <c r="DS28" s="172">
        <f t="shared" si="28"/>
        <v>1</v>
      </c>
      <c r="DT28" s="172">
        <f t="shared" si="28"/>
        <v>1</v>
      </c>
      <c r="DU28" s="172">
        <f t="shared" si="28"/>
        <v>1</v>
      </c>
      <c r="DV28" s="172">
        <f t="shared" si="29"/>
        <v>1</v>
      </c>
      <c r="DW28" s="172">
        <f t="shared" si="29"/>
        <v>1</v>
      </c>
      <c r="DX28" s="172">
        <f t="shared" si="29"/>
        <v>1</v>
      </c>
      <c r="DY28" s="172">
        <f t="shared" si="29"/>
        <v>1</v>
      </c>
      <c r="DZ28" s="172">
        <f t="shared" si="29"/>
        <v>1</v>
      </c>
      <c r="EA28" s="172">
        <f t="shared" si="29"/>
        <v>1</v>
      </c>
      <c r="EB28" s="172">
        <f t="shared" si="29"/>
        <v>1</v>
      </c>
      <c r="EC28" s="172">
        <f t="shared" si="29"/>
        <v>1</v>
      </c>
      <c r="ED28" s="172">
        <f t="shared" si="29"/>
        <v>1</v>
      </c>
      <c r="EE28" s="172">
        <f t="shared" si="29"/>
        <v>1</v>
      </c>
      <c r="EF28" s="172">
        <f t="shared" si="29"/>
        <v>1</v>
      </c>
      <c r="EG28" s="172">
        <f t="shared" si="7"/>
        <v>0</v>
      </c>
    </row>
    <row r="29" spans="10:137" x14ac:dyDescent="0.25">
      <c r="T29" s="5"/>
      <c r="U29" s="13"/>
      <c r="V29" s="5"/>
      <c r="W29" s="5" t="str">
        <f t="shared" si="2"/>
        <v/>
      </c>
      <c r="X29" s="5"/>
      <c r="Y29" s="5"/>
      <c r="Z29" s="5"/>
      <c r="CB29" s="172">
        <f t="shared" si="25"/>
        <v>1</v>
      </c>
      <c r="CC29" s="172">
        <f t="shared" si="25"/>
        <v>1</v>
      </c>
      <c r="CD29" s="172">
        <f t="shared" si="25"/>
        <v>1</v>
      </c>
      <c r="CE29" s="172">
        <f t="shared" si="25"/>
        <v>1</v>
      </c>
      <c r="CF29" s="172">
        <f t="shared" si="25"/>
        <v>1</v>
      </c>
      <c r="CG29" s="172">
        <f t="shared" si="25"/>
        <v>1</v>
      </c>
      <c r="CH29" s="172">
        <f t="shared" si="25"/>
        <v>1</v>
      </c>
      <c r="CI29" s="172">
        <f t="shared" si="25"/>
        <v>1</v>
      </c>
      <c r="CJ29" s="172">
        <f t="shared" si="25"/>
        <v>1</v>
      </c>
      <c r="CK29" s="172">
        <f t="shared" si="25"/>
        <v>1</v>
      </c>
      <c r="CL29" s="172">
        <f t="shared" si="25"/>
        <v>1</v>
      </c>
      <c r="CM29" s="172">
        <f t="shared" si="25"/>
        <v>1</v>
      </c>
      <c r="CN29" s="172">
        <f t="shared" si="25"/>
        <v>1</v>
      </c>
      <c r="CO29" s="172">
        <f t="shared" si="25"/>
        <v>1</v>
      </c>
      <c r="CP29" s="172">
        <f t="shared" si="25"/>
        <v>1</v>
      </c>
      <c r="CQ29" s="172">
        <f t="shared" si="24"/>
        <v>1</v>
      </c>
      <c r="CR29" s="172">
        <f t="shared" si="24"/>
        <v>1</v>
      </c>
      <c r="CS29" s="172">
        <f t="shared" si="24"/>
        <v>1</v>
      </c>
      <c r="CT29" s="172">
        <f t="shared" si="24"/>
        <v>1</v>
      </c>
      <c r="CU29" s="172">
        <f t="shared" si="24"/>
        <v>1</v>
      </c>
      <c r="DA29" s="172">
        <v>10</v>
      </c>
      <c r="DB29" s="32" t="str">
        <f t="shared" si="27"/>
        <v xml:space="preserve"> </v>
      </c>
      <c r="DD29" s="172">
        <f t="shared" si="18"/>
        <v>1</v>
      </c>
      <c r="DE29" s="172">
        <v>27</v>
      </c>
      <c r="DL29" s="172">
        <f t="shared" si="13"/>
        <v>0</v>
      </c>
      <c r="DM29" s="172">
        <f t="shared" si="14"/>
        <v>1</v>
      </c>
      <c r="DN29" s="172">
        <f t="shared" si="15"/>
        <v>1</v>
      </c>
      <c r="DO29" s="172">
        <f t="shared" si="28"/>
        <v>1</v>
      </c>
      <c r="DP29" s="172">
        <f t="shared" si="28"/>
        <v>1</v>
      </c>
      <c r="DQ29" s="172">
        <f t="shared" si="28"/>
        <v>1</v>
      </c>
      <c r="DR29" s="172">
        <f t="shared" si="28"/>
        <v>1</v>
      </c>
      <c r="DS29" s="172">
        <f t="shared" si="28"/>
        <v>1</v>
      </c>
      <c r="DT29" s="172">
        <f t="shared" si="28"/>
        <v>1</v>
      </c>
      <c r="DU29" s="172">
        <f t="shared" si="28"/>
        <v>1</v>
      </c>
      <c r="DV29" s="172">
        <f t="shared" si="29"/>
        <v>1</v>
      </c>
      <c r="DW29" s="172">
        <f t="shared" si="29"/>
        <v>1</v>
      </c>
      <c r="DX29" s="172">
        <f t="shared" si="29"/>
        <v>1</v>
      </c>
      <c r="DY29" s="172">
        <f t="shared" si="29"/>
        <v>1</v>
      </c>
      <c r="DZ29" s="172">
        <f t="shared" si="29"/>
        <v>1</v>
      </c>
      <c r="EA29" s="172">
        <f t="shared" si="29"/>
        <v>1</v>
      </c>
      <c r="EB29" s="172">
        <f t="shared" si="29"/>
        <v>1</v>
      </c>
      <c r="EC29" s="172">
        <f t="shared" si="29"/>
        <v>1</v>
      </c>
      <c r="ED29" s="172">
        <f t="shared" si="29"/>
        <v>1</v>
      </c>
      <c r="EE29" s="172">
        <f t="shared" si="29"/>
        <v>1</v>
      </c>
      <c r="EF29" s="172">
        <f t="shared" si="29"/>
        <v>1</v>
      </c>
      <c r="EG29" s="172">
        <f t="shared" si="7"/>
        <v>0</v>
      </c>
    </row>
    <row r="30" spans="10:137" x14ac:dyDescent="0.25">
      <c r="T30" s="5"/>
      <c r="U30" s="13"/>
      <c r="V30" s="5"/>
      <c r="W30" s="5" t="str">
        <f t="shared" si="2"/>
        <v/>
      </c>
      <c r="X30" s="5"/>
      <c r="Y30" s="5"/>
      <c r="Z30" s="5"/>
      <c r="CB30" s="172">
        <f t="shared" si="25"/>
        <v>1</v>
      </c>
      <c r="CC30" s="172">
        <f t="shared" si="25"/>
        <v>1</v>
      </c>
      <c r="CD30" s="172">
        <f t="shared" si="25"/>
        <v>1</v>
      </c>
      <c r="CE30" s="172">
        <f t="shared" si="25"/>
        <v>1</v>
      </c>
      <c r="CF30" s="172">
        <f t="shared" si="25"/>
        <v>1</v>
      </c>
      <c r="CG30" s="172">
        <f t="shared" si="25"/>
        <v>1</v>
      </c>
      <c r="CH30" s="172">
        <f t="shared" si="25"/>
        <v>1</v>
      </c>
      <c r="CI30" s="172">
        <f t="shared" si="25"/>
        <v>1</v>
      </c>
      <c r="CJ30" s="172">
        <f t="shared" si="25"/>
        <v>1</v>
      </c>
      <c r="CK30" s="172">
        <f t="shared" si="25"/>
        <v>1</v>
      </c>
      <c r="CL30" s="172">
        <f t="shared" si="25"/>
        <v>1</v>
      </c>
      <c r="CM30" s="172">
        <f t="shared" si="25"/>
        <v>1</v>
      </c>
      <c r="CN30" s="172">
        <f t="shared" si="25"/>
        <v>1</v>
      </c>
      <c r="CO30" s="172">
        <f t="shared" si="25"/>
        <v>1</v>
      </c>
      <c r="CP30" s="172">
        <f t="shared" si="25"/>
        <v>1</v>
      </c>
      <c r="CQ30" s="172">
        <f t="shared" si="24"/>
        <v>1</v>
      </c>
      <c r="CR30" s="172">
        <f t="shared" si="24"/>
        <v>1</v>
      </c>
      <c r="CS30" s="172">
        <f t="shared" si="24"/>
        <v>1</v>
      </c>
      <c r="CT30" s="172">
        <f t="shared" si="24"/>
        <v>1</v>
      </c>
      <c r="CU30" s="172">
        <f t="shared" si="24"/>
        <v>1</v>
      </c>
      <c r="DA30" s="172">
        <v>11</v>
      </c>
      <c r="DB30" s="32" t="str">
        <f t="shared" si="27"/>
        <v xml:space="preserve"> </v>
      </c>
      <c r="DD30" s="172">
        <f t="shared" si="18"/>
        <v>1</v>
      </c>
      <c r="DE30" s="172">
        <v>28</v>
      </c>
      <c r="DL30" s="172">
        <f t="shared" si="13"/>
        <v>0</v>
      </c>
      <c r="DM30" s="172">
        <f t="shared" si="14"/>
        <v>1</v>
      </c>
      <c r="DN30" s="172">
        <f t="shared" si="15"/>
        <v>1</v>
      </c>
      <c r="DO30" s="172">
        <f t="shared" si="28"/>
        <v>1</v>
      </c>
      <c r="DP30" s="172">
        <f t="shared" si="28"/>
        <v>1</v>
      </c>
      <c r="DQ30" s="172">
        <f t="shared" si="28"/>
        <v>1</v>
      </c>
      <c r="DR30" s="172">
        <f t="shared" si="28"/>
        <v>1</v>
      </c>
      <c r="DS30" s="172">
        <f t="shared" si="28"/>
        <v>1</v>
      </c>
      <c r="DT30" s="172">
        <f t="shared" si="28"/>
        <v>1</v>
      </c>
      <c r="DU30" s="172">
        <f t="shared" si="28"/>
        <v>1</v>
      </c>
      <c r="DV30" s="172">
        <f t="shared" si="29"/>
        <v>1</v>
      </c>
      <c r="DW30" s="172">
        <f t="shared" si="29"/>
        <v>1</v>
      </c>
      <c r="DX30" s="172">
        <f t="shared" si="29"/>
        <v>1</v>
      </c>
      <c r="DY30" s="172">
        <f t="shared" si="29"/>
        <v>1</v>
      </c>
      <c r="DZ30" s="172">
        <f t="shared" si="29"/>
        <v>1</v>
      </c>
      <c r="EA30" s="172">
        <f t="shared" si="29"/>
        <v>1</v>
      </c>
      <c r="EB30" s="172">
        <f t="shared" si="29"/>
        <v>1</v>
      </c>
      <c r="EC30" s="172">
        <f t="shared" si="29"/>
        <v>1</v>
      </c>
      <c r="ED30" s="172">
        <f t="shared" si="29"/>
        <v>1</v>
      </c>
      <c r="EE30" s="172">
        <f t="shared" si="29"/>
        <v>1</v>
      </c>
      <c r="EF30" s="172">
        <f t="shared" si="29"/>
        <v>1</v>
      </c>
      <c r="EG30" s="172">
        <f t="shared" si="7"/>
        <v>0</v>
      </c>
    </row>
    <row r="31" spans="10:137" x14ac:dyDescent="0.25">
      <c r="T31" s="5"/>
      <c r="U31" s="13"/>
      <c r="V31" s="5"/>
      <c r="W31" s="5" t="str">
        <f t="shared" si="2"/>
        <v/>
      </c>
      <c r="X31" s="5"/>
      <c r="Y31" s="5"/>
      <c r="Z31" s="5"/>
      <c r="CB31" s="172">
        <f t="shared" si="25"/>
        <v>1</v>
      </c>
      <c r="CC31" s="172">
        <f t="shared" si="25"/>
        <v>1</v>
      </c>
      <c r="CD31" s="172">
        <f t="shared" si="25"/>
        <v>1</v>
      </c>
      <c r="CE31" s="172">
        <f t="shared" si="25"/>
        <v>1</v>
      </c>
      <c r="CF31" s="172">
        <f t="shared" si="25"/>
        <v>1</v>
      </c>
      <c r="CG31" s="172">
        <f t="shared" si="25"/>
        <v>1</v>
      </c>
      <c r="CH31" s="172">
        <f t="shared" si="25"/>
        <v>1</v>
      </c>
      <c r="CI31" s="172">
        <f t="shared" si="25"/>
        <v>1</v>
      </c>
      <c r="CJ31" s="172">
        <f t="shared" si="25"/>
        <v>1</v>
      </c>
      <c r="CK31" s="172">
        <f t="shared" si="25"/>
        <v>1</v>
      </c>
      <c r="CL31" s="172">
        <f t="shared" si="25"/>
        <v>1</v>
      </c>
      <c r="CM31" s="172">
        <f t="shared" si="25"/>
        <v>1</v>
      </c>
      <c r="CN31" s="172">
        <f t="shared" si="25"/>
        <v>1</v>
      </c>
      <c r="CO31" s="172">
        <f t="shared" si="25"/>
        <v>1</v>
      </c>
      <c r="CP31" s="172">
        <f t="shared" si="25"/>
        <v>1</v>
      </c>
      <c r="CQ31" s="172">
        <f t="shared" si="24"/>
        <v>1</v>
      </c>
      <c r="CR31" s="172">
        <f t="shared" si="24"/>
        <v>1</v>
      </c>
      <c r="CS31" s="172">
        <f t="shared" si="24"/>
        <v>1</v>
      </c>
      <c r="CT31" s="172">
        <f t="shared" si="24"/>
        <v>1</v>
      </c>
      <c r="CU31" s="172">
        <f t="shared" si="24"/>
        <v>1</v>
      </c>
      <c r="DA31" s="172">
        <v>12</v>
      </c>
      <c r="DB31" s="32" t="str">
        <f t="shared" si="27"/>
        <v xml:space="preserve"> </v>
      </c>
      <c r="DD31" s="172">
        <f t="shared" si="18"/>
        <v>1</v>
      </c>
      <c r="DE31" s="172">
        <v>29</v>
      </c>
      <c r="DL31" s="172">
        <f t="shared" si="13"/>
        <v>0</v>
      </c>
      <c r="DM31" s="172">
        <f t="shared" si="14"/>
        <v>1</v>
      </c>
      <c r="DN31" s="172">
        <f t="shared" si="15"/>
        <v>1</v>
      </c>
      <c r="DO31" s="172">
        <f t="shared" si="28"/>
        <v>1</v>
      </c>
      <c r="DP31" s="172">
        <f t="shared" si="28"/>
        <v>1</v>
      </c>
      <c r="DQ31" s="172">
        <f t="shared" si="28"/>
        <v>1</v>
      </c>
      <c r="DR31" s="172">
        <f t="shared" si="28"/>
        <v>1</v>
      </c>
      <c r="DS31" s="172">
        <f t="shared" si="28"/>
        <v>1</v>
      </c>
      <c r="DT31" s="172">
        <f t="shared" si="28"/>
        <v>1</v>
      </c>
      <c r="DU31" s="172">
        <f t="shared" si="28"/>
        <v>1</v>
      </c>
      <c r="DV31" s="172">
        <f t="shared" si="29"/>
        <v>1</v>
      </c>
      <c r="DW31" s="172">
        <f t="shared" si="29"/>
        <v>1</v>
      </c>
      <c r="DX31" s="172">
        <f t="shared" si="29"/>
        <v>1</v>
      </c>
      <c r="DY31" s="172">
        <f t="shared" si="29"/>
        <v>1</v>
      </c>
      <c r="DZ31" s="172">
        <f t="shared" si="29"/>
        <v>1</v>
      </c>
      <c r="EA31" s="172">
        <f t="shared" si="29"/>
        <v>1</v>
      </c>
      <c r="EB31" s="172">
        <f t="shared" si="29"/>
        <v>1</v>
      </c>
      <c r="EC31" s="172">
        <f t="shared" si="29"/>
        <v>1</v>
      </c>
      <c r="ED31" s="172">
        <f t="shared" si="29"/>
        <v>1</v>
      </c>
      <c r="EE31" s="172">
        <f t="shared" si="29"/>
        <v>1</v>
      </c>
      <c r="EF31" s="172">
        <f t="shared" si="29"/>
        <v>1</v>
      </c>
      <c r="EG31" s="172">
        <f t="shared" si="7"/>
        <v>0</v>
      </c>
    </row>
    <row r="32" spans="10:137" x14ac:dyDescent="0.25">
      <c r="T32" s="5"/>
      <c r="U32" s="13"/>
      <c r="V32" s="5"/>
      <c r="W32" s="5" t="str">
        <f t="shared" si="2"/>
        <v/>
      </c>
      <c r="X32" s="5"/>
      <c r="Y32" s="5"/>
      <c r="Z32" s="5"/>
      <c r="CB32" s="172">
        <f t="shared" si="25"/>
        <v>1</v>
      </c>
      <c r="CC32" s="172">
        <f t="shared" si="25"/>
        <v>1</v>
      </c>
      <c r="CD32" s="172">
        <f t="shared" si="25"/>
        <v>1</v>
      </c>
      <c r="CE32" s="172">
        <f t="shared" si="25"/>
        <v>1</v>
      </c>
      <c r="CF32" s="172">
        <f t="shared" si="25"/>
        <v>1</v>
      </c>
      <c r="CG32" s="172">
        <f t="shared" si="25"/>
        <v>1</v>
      </c>
      <c r="CH32" s="172">
        <f t="shared" si="25"/>
        <v>1</v>
      </c>
      <c r="CI32" s="172">
        <f t="shared" si="25"/>
        <v>1</v>
      </c>
      <c r="CJ32" s="172">
        <f t="shared" si="25"/>
        <v>1</v>
      </c>
      <c r="CK32" s="172">
        <f t="shared" si="25"/>
        <v>1</v>
      </c>
      <c r="CL32" s="172">
        <f t="shared" si="25"/>
        <v>1</v>
      </c>
      <c r="CM32" s="172">
        <f t="shared" si="25"/>
        <v>1</v>
      </c>
      <c r="CN32" s="172">
        <f t="shared" si="25"/>
        <v>1</v>
      </c>
      <c r="CO32" s="172">
        <f t="shared" si="25"/>
        <v>1</v>
      </c>
      <c r="CP32" s="172">
        <f t="shared" si="25"/>
        <v>1</v>
      </c>
      <c r="CQ32" s="172">
        <f t="shared" si="25"/>
        <v>1</v>
      </c>
      <c r="CR32" s="172">
        <f t="shared" ref="CR32:CU47" si="30">IF(BG31="",CR31,CR31+1)</f>
        <v>1</v>
      </c>
      <c r="CS32" s="172">
        <f t="shared" si="30"/>
        <v>1</v>
      </c>
      <c r="CT32" s="172">
        <f t="shared" si="30"/>
        <v>1</v>
      </c>
      <c r="CU32" s="172">
        <f t="shared" si="30"/>
        <v>1</v>
      </c>
      <c r="DB32" s="196" t="str">
        <f>IF(DB19="","","----")</f>
        <v/>
      </c>
      <c r="DD32" s="172">
        <f t="shared" si="18"/>
        <v>1</v>
      </c>
      <c r="DE32" s="172">
        <v>30</v>
      </c>
      <c r="DL32" s="172">
        <f t="shared" si="13"/>
        <v>0</v>
      </c>
      <c r="DM32" s="172">
        <f t="shared" si="14"/>
        <v>1</v>
      </c>
      <c r="DN32" s="172">
        <f t="shared" si="15"/>
        <v>1</v>
      </c>
      <c r="DO32" s="172">
        <f t="shared" si="28"/>
        <v>1</v>
      </c>
      <c r="DP32" s="172">
        <f t="shared" si="28"/>
        <v>1</v>
      </c>
      <c r="DQ32" s="172">
        <f t="shared" si="28"/>
        <v>1</v>
      </c>
      <c r="DR32" s="172">
        <f t="shared" si="28"/>
        <v>1</v>
      </c>
      <c r="DS32" s="172">
        <f t="shared" si="28"/>
        <v>1</v>
      </c>
      <c r="DT32" s="172">
        <f t="shared" si="28"/>
        <v>1</v>
      </c>
      <c r="DU32" s="172">
        <f t="shared" si="28"/>
        <v>1</v>
      </c>
      <c r="DV32" s="172">
        <f t="shared" si="29"/>
        <v>1</v>
      </c>
      <c r="DW32" s="172">
        <f t="shared" si="29"/>
        <v>1</v>
      </c>
      <c r="DX32" s="172">
        <f t="shared" si="29"/>
        <v>1</v>
      </c>
      <c r="DY32" s="172">
        <f t="shared" si="29"/>
        <v>1</v>
      </c>
      <c r="DZ32" s="172">
        <f t="shared" si="29"/>
        <v>1</v>
      </c>
      <c r="EA32" s="172">
        <f t="shared" si="29"/>
        <v>1</v>
      </c>
      <c r="EB32" s="172">
        <f t="shared" si="29"/>
        <v>1</v>
      </c>
      <c r="EC32" s="172">
        <f t="shared" si="29"/>
        <v>1</v>
      </c>
      <c r="ED32" s="172">
        <f t="shared" si="29"/>
        <v>1</v>
      </c>
      <c r="EE32" s="172">
        <f t="shared" si="29"/>
        <v>1</v>
      </c>
      <c r="EF32" s="172">
        <f t="shared" si="29"/>
        <v>1</v>
      </c>
      <c r="EG32" s="172">
        <f t="shared" si="7"/>
        <v>0</v>
      </c>
    </row>
    <row r="33" spans="20:137" x14ac:dyDescent="0.25">
      <c r="T33" s="5"/>
      <c r="U33" s="13"/>
      <c r="V33" s="5"/>
      <c r="W33" s="5" t="str">
        <f t="shared" si="2"/>
        <v/>
      </c>
      <c r="X33" s="5"/>
      <c r="Y33" s="5"/>
      <c r="Z33" s="5"/>
      <c r="CB33" s="172">
        <f t="shared" ref="CB33:CQ48" si="31">IF(AQ32="",CB32,CB32+1)</f>
        <v>1</v>
      </c>
      <c r="CC33" s="172">
        <f t="shared" si="31"/>
        <v>1</v>
      </c>
      <c r="CD33" s="172">
        <f t="shared" si="31"/>
        <v>1</v>
      </c>
      <c r="CE33" s="172">
        <f t="shared" si="31"/>
        <v>1</v>
      </c>
      <c r="CF33" s="172">
        <f t="shared" si="31"/>
        <v>1</v>
      </c>
      <c r="CG33" s="172">
        <f t="shared" si="31"/>
        <v>1</v>
      </c>
      <c r="CH33" s="172">
        <f t="shared" si="31"/>
        <v>1</v>
      </c>
      <c r="CI33" s="172">
        <f t="shared" si="31"/>
        <v>1</v>
      </c>
      <c r="CJ33" s="172">
        <f t="shared" si="31"/>
        <v>1</v>
      </c>
      <c r="CK33" s="172">
        <f t="shared" si="31"/>
        <v>1</v>
      </c>
      <c r="CL33" s="172">
        <f t="shared" si="31"/>
        <v>1</v>
      </c>
      <c r="CM33" s="172">
        <f t="shared" si="31"/>
        <v>1</v>
      </c>
      <c r="CN33" s="172">
        <f t="shared" si="31"/>
        <v>1</v>
      </c>
      <c r="CO33" s="172">
        <f t="shared" si="31"/>
        <v>1</v>
      </c>
      <c r="CP33" s="172">
        <f t="shared" si="31"/>
        <v>1</v>
      </c>
      <c r="CQ33" s="172">
        <f t="shared" si="31"/>
        <v>1</v>
      </c>
      <c r="CR33" s="172">
        <f t="shared" si="30"/>
        <v>1</v>
      </c>
      <c r="CS33" s="172">
        <f t="shared" si="30"/>
        <v>1</v>
      </c>
      <c r="CT33" s="172">
        <f t="shared" si="30"/>
        <v>1</v>
      </c>
      <c r="CU33" s="172">
        <f t="shared" si="30"/>
        <v>1</v>
      </c>
      <c r="DA33" s="172"/>
      <c r="DB33" s="32" t="str">
        <f>IF(DB34="","",CONCATENATE("Warband ",CZ34," ",DG33))</f>
        <v/>
      </c>
      <c r="DD33" s="172">
        <f t="shared" si="18"/>
        <v>1</v>
      </c>
      <c r="DE33" s="172">
        <v>31</v>
      </c>
      <c r="DG33" s="49" t="str">
        <f>CONCATENATE("   ",DH33,"/",DI33,IF(DH33&gt;DI33," !",""))</f>
        <v xml:space="preserve">   0/12</v>
      </c>
      <c r="DH33" s="172">
        <f t="shared" ref="DH33" si="32">INDEX($CB$1:$CU$1,CZ34)+DJ33</f>
        <v>0</v>
      </c>
      <c r="DI33" s="172">
        <v>12</v>
      </c>
      <c r="DL33" s="172">
        <f t="shared" si="13"/>
        <v>0</v>
      </c>
      <c r="DM33" s="172">
        <f t="shared" si="14"/>
        <v>1</v>
      </c>
      <c r="DN33" s="172">
        <f t="shared" si="15"/>
        <v>1</v>
      </c>
      <c r="DO33" s="172">
        <f t="shared" si="28"/>
        <v>1</v>
      </c>
      <c r="DP33" s="172">
        <f t="shared" si="28"/>
        <v>1</v>
      </c>
      <c r="DQ33" s="172">
        <f t="shared" si="28"/>
        <v>1</v>
      </c>
      <c r="DR33" s="172">
        <f t="shared" si="28"/>
        <v>1</v>
      </c>
      <c r="DS33" s="172">
        <f t="shared" si="28"/>
        <v>1</v>
      </c>
      <c r="DT33" s="172">
        <f t="shared" si="28"/>
        <v>1</v>
      </c>
      <c r="DU33" s="172">
        <f t="shared" si="28"/>
        <v>1</v>
      </c>
      <c r="DV33" s="172">
        <f t="shared" si="29"/>
        <v>1</v>
      </c>
      <c r="DW33" s="172">
        <f t="shared" si="29"/>
        <v>1</v>
      </c>
      <c r="DX33" s="172">
        <f t="shared" si="29"/>
        <v>1</v>
      </c>
      <c r="DY33" s="172">
        <f t="shared" si="29"/>
        <v>1</v>
      </c>
      <c r="DZ33" s="172">
        <f t="shared" si="29"/>
        <v>1</v>
      </c>
      <c r="EA33" s="172">
        <f t="shared" si="29"/>
        <v>1</v>
      </c>
      <c r="EB33" s="172">
        <f t="shared" si="29"/>
        <v>1</v>
      </c>
      <c r="EC33" s="172">
        <f t="shared" si="29"/>
        <v>1</v>
      </c>
      <c r="ED33" s="172">
        <f t="shared" si="29"/>
        <v>1</v>
      </c>
      <c r="EE33" s="172">
        <f t="shared" si="29"/>
        <v>1</v>
      </c>
      <c r="EF33" s="172">
        <f t="shared" si="29"/>
        <v>1</v>
      </c>
      <c r="EG33" s="172">
        <f t="shared" si="7"/>
        <v>0</v>
      </c>
    </row>
    <row r="34" spans="20:137" x14ac:dyDescent="0.25">
      <c r="T34" s="5"/>
      <c r="U34" s="13"/>
      <c r="V34" s="5"/>
      <c r="W34" s="5" t="str">
        <f t="shared" si="2"/>
        <v/>
      </c>
      <c r="X34" s="5"/>
      <c r="Y34" s="5"/>
      <c r="Z34" s="5"/>
      <c r="CB34" s="172">
        <f t="shared" si="31"/>
        <v>1</v>
      </c>
      <c r="CC34" s="172">
        <f t="shared" si="31"/>
        <v>1</v>
      </c>
      <c r="CD34" s="172">
        <f t="shared" si="31"/>
        <v>1</v>
      </c>
      <c r="CE34" s="172">
        <f t="shared" si="31"/>
        <v>1</v>
      </c>
      <c r="CF34" s="172">
        <f t="shared" si="31"/>
        <v>1</v>
      </c>
      <c r="CG34" s="172">
        <f t="shared" si="31"/>
        <v>1</v>
      </c>
      <c r="CH34" s="172">
        <f t="shared" si="31"/>
        <v>1</v>
      </c>
      <c r="CI34" s="172">
        <f t="shared" si="31"/>
        <v>1</v>
      </c>
      <c r="CJ34" s="172">
        <f t="shared" si="31"/>
        <v>1</v>
      </c>
      <c r="CK34" s="172">
        <f t="shared" si="31"/>
        <v>1</v>
      </c>
      <c r="CL34" s="172">
        <f t="shared" si="31"/>
        <v>1</v>
      </c>
      <c r="CM34" s="172">
        <f t="shared" si="31"/>
        <v>1</v>
      </c>
      <c r="CN34" s="172">
        <f t="shared" si="31"/>
        <v>1</v>
      </c>
      <c r="CO34" s="172">
        <f t="shared" si="31"/>
        <v>1</v>
      </c>
      <c r="CP34" s="172">
        <f t="shared" si="31"/>
        <v>1</v>
      </c>
      <c r="CQ34" s="172">
        <f t="shared" si="31"/>
        <v>1</v>
      </c>
      <c r="CR34" s="172">
        <f t="shared" si="30"/>
        <v>1</v>
      </c>
      <c r="CS34" s="172">
        <f t="shared" si="30"/>
        <v>1</v>
      </c>
      <c r="CT34" s="172">
        <f t="shared" si="30"/>
        <v>1</v>
      </c>
      <c r="CU34" s="172">
        <f t="shared" si="30"/>
        <v>1</v>
      </c>
      <c r="CZ34" s="172">
        <v>3</v>
      </c>
      <c r="DA34" s="172" t="s">
        <v>278</v>
      </c>
      <c r="DB34" s="32" t="str">
        <f>T(LOOKUP(CZ34,$DM$1:$EF$1,$DM$2:$EF$2))</f>
        <v/>
      </c>
      <c r="DD34" s="172">
        <f t="shared" si="18"/>
        <v>1</v>
      </c>
      <c r="DE34" s="172">
        <v>32</v>
      </c>
      <c r="DL34" s="172">
        <f t="shared" si="13"/>
        <v>0</v>
      </c>
      <c r="DM34" s="172">
        <f t="shared" si="14"/>
        <v>1</v>
      </c>
      <c r="DN34" s="172">
        <f t="shared" si="15"/>
        <v>1</v>
      </c>
      <c r="DO34" s="172">
        <f t="shared" si="28"/>
        <v>1</v>
      </c>
      <c r="DP34" s="172">
        <f t="shared" si="28"/>
        <v>1</v>
      </c>
      <c r="DQ34" s="172">
        <f t="shared" si="28"/>
        <v>1</v>
      </c>
      <c r="DR34" s="172">
        <f t="shared" si="28"/>
        <v>1</v>
      </c>
      <c r="DS34" s="172">
        <f t="shared" si="28"/>
        <v>1</v>
      </c>
      <c r="DT34" s="172">
        <f t="shared" si="28"/>
        <v>1</v>
      </c>
      <c r="DU34" s="172">
        <f t="shared" si="28"/>
        <v>1</v>
      </c>
      <c r="DV34" s="172">
        <f t="shared" si="29"/>
        <v>1</v>
      </c>
      <c r="DW34" s="172">
        <f t="shared" si="29"/>
        <v>1</v>
      </c>
      <c r="DX34" s="172">
        <f t="shared" si="29"/>
        <v>1</v>
      </c>
      <c r="DY34" s="172">
        <f t="shared" si="29"/>
        <v>1</v>
      </c>
      <c r="DZ34" s="172">
        <f t="shared" si="29"/>
        <v>1</v>
      </c>
      <c r="EA34" s="172">
        <f t="shared" si="29"/>
        <v>1</v>
      </c>
      <c r="EB34" s="172">
        <f t="shared" si="29"/>
        <v>1</v>
      </c>
      <c r="EC34" s="172">
        <f t="shared" si="29"/>
        <v>1</v>
      </c>
      <c r="ED34" s="172">
        <f t="shared" si="29"/>
        <v>1</v>
      </c>
      <c r="EE34" s="172">
        <f t="shared" si="29"/>
        <v>1</v>
      </c>
      <c r="EF34" s="172">
        <f t="shared" si="29"/>
        <v>1</v>
      </c>
      <c r="EG34" s="172">
        <f t="shared" si="7"/>
        <v>0</v>
      </c>
    </row>
    <row r="35" spans="20:137" x14ac:dyDescent="0.25">
      <c r="T35" s="5"/>
      <c r="U35" s="13"/>
      <c r="V35" s="5"/>
      <c r="W35" s="5" t="str">
        <f t="shared" si="2"/>
        <v/>
      </c>
      <c r="X35" s="5"/>
      <c r="Y35" s="5"/>
      <c r="Z35" s="5"/>
      <c r="CB35" s="172">
        <f t="shared" si="31"/>
        <v>1</v>
      </c>
      <c r="CC35" s="172">
        <f t="shared" si="31"/>
        <v>1</v>
      </c>
      <c r="CD35" s="172">
        <f t="shared" si="31"/>
        <v>1</v>
      </c>
      <c r="CE35" s="172">
        <f t="shared" si="31"/>
        <v>1</v>
      </c>
      <c r="CF35" s="172">
        <f t="shared" si="31"/>
        <v>1</v>
      </c>
      <c r="CG35" s="172">
        <f t="shared" si="31"/>
        <v>1</v>
      </c>
      <c r="CH35" s="172">
        <f t="shared" si="31"/>
        <v>1</v>
      </c>
      <c r="CI35" s="172">
        <f t="shared" si="31"/>
        <v>1</v>
      </c>
      <c r="CJ35" s="172">
        <f t="shared" si="31"/>
        <v>1</v>
      </c>
      <c r="CK35" s="172">
        <f t="shared" si="31"/>
        <v>1</v>
      </c>
      <c r="CL35" s="172">
        <f t="shared" si="31"/>
        <v>1</v>
      </c>
      <c r="CM35" s="172">
        <f t="shared" si="31"/>
        <v>1</v>
      </c>
      <c r="CN35" s="172">
        <f t="shared" si="31"/>
        <v>1</v>
      </c>
      <c r="CO35" s="172">
        <f t="shared" si="31"/>
        <v>1</v>
      </c>
      <c r="CP35" s="172">
        <f t="shared" si="31"/>
        <v>1</v>
      </c>
      <c r="CQ35" s="172">
        <f t="shared" si="31"/>
        <v>1</v>
      </c>
      <c r="CR35" s="172">
        <f t="shared" si="30"/>
        <v>1</v>
      </c>
      <c r="CS35" s="172">
        <f t="shared" si="30"/>
        <v>1</v>
      </c>
      <c r="CT35" s="172">
        <f t="shared" si="30"/>
        <v>1</v>
      </c>
      <c r="CU35" s="172">
        <f t="shared" si="30"/>
        <v>1</v>
      </c>
      <c r="DA35" s="172">
        <v>1</v>
      </c>
      <c r="DB35" s="32" t="str">
        <f t="shared" ref="DB35:DB46" si="33">T(CONCATENATE(LOOKUP(DA35,CD$3:CD$80,AS$3:AS$80)," ",LOOKUP(DA35,CD$3:CD$80,$CA$3:$CA$80)))</f>
        <v xml:space="preserve"> </v>
      </c>
      <c r="DD35" s="172">
        <f t="shared" si="18"/>
        <v>1</v>
      </c>
      <c r="DE35" s="172">
        <v>33</v>
      </c>
      <c r="DL35" s="172">
        <f t="shared" si="13"/>
        <v>0</v>
      </c>
      <c r="DM35" s="172">
        <f t="shared" si="14"/>
        <v>1</v>
      </c>
      <c r="DN35" s="172">
        <f t="shared" si="15"/>
        <v>1</v>
      </c>
      <c r="DO35" s="172">
        <f t="shared" si="28"/>
        <v>1</v>
      </c>
      <c r="DP35" s="172">
        <f t="shared" si="28"/>
        <v>1</v>
      </c>
      <c r="DQ35" s="172">
        <f t="shared" si="28"/>
        <v>1</v>
      </c>
      <c r="DR35" s="172">
        <f t="shared" si="28"/>
        <v>1</v>
      </c>
      <c r="DS35" s="172">
        <f t="shared" si="28"/>
        <v>1</v>
      </c>
      <c r="DT35" s="172">
        <f t="shared" si="28"/>
        <v>1</v>
      </c>
      <c r="DU35" s="172">
        <f t="shared" si="28"/>
        <v>1</v>
      </c>
      <c r="DV35" s="172">
        <f t="shared" si="29"/>
        <v>1</v>
      </c>
      <c r="DW35" s="172">
        <f t="shared" si="29"/>
        <v>1</v>
      </c>
      <c r="DX35" s="172">
        <f t="shared" si="29"/>
        <v>1</v>
      </c>
      <c r="DY35" s="172">
        <f t="shared" si="29"/>
        <v>1</v>
      </c>
      <c r="DZ35" s="172">
        <f t="shared" si="29"/>
        <v>1</v>
      </c>
      <c r="EA35" s="172">
        <f t="shared" si="29"/>
        <v>1</v>
      </c>
      <c r="EB35" s="172">
        <f t="shared" si="29"/>
        <v>1</v>
      </c>
      <c r="EC35" s="172">
        <f t="shared" si="29"/>
        <v>1</v>
      </c>
      <c r="ED35" s="172">
        <f t="shared" si="29"/>
        <v>1</v>
      </c>
      <c r="EE35" s="172">
        <f t="shared" si="29"/>
        <v>1</v>
      </c>
      <c r="EF35" s="172">
        <f t="shared" si="29"/>
        <v>1</v>
      </c>
      <c r="EG35" s="172">
        <f t="shared" si="7"/>
        <v>0</v>
      </c>
    </row>
    <row r="36" spans="20:137" x14ac:dyDescent="0.25">
      <c r="T36" s="5"/>
      <c r="U36" s="13"/>
      <c r="V36" s="5"/>
      <c r="W36" s="5" t="str">
        <f t="shared" si="2"/>
        <v/>
      </c>
      <c r="X36" s="5"/>
      <c r="Y36" s="5"/>
      <c r="Z36" s="5"/>
      <c r="CB36" s="172">
        <f t="shared" si="31"/>
        <v>1</v>
      </c>
      <c r="CC36" s="172">
        <f t="shared" si="31"/>
        <v>1</v>
      </c>
      <c r="CD36" s="172">
        <f t="shared" si="31"/>
        <v>1</v>
      </c>
      <c r="CE36" s="172">
        <f t="shared" si="31"/>
        <v>1</v>
      </c>
      <c r="CF36" s="172">
        <f t="shared" si="31"/>
        <v>1</v>
      </c>
      <c r="CG36" s="172">
        <f t="shared" si="31"/>
        <v>1</v>
      </c>
      <c r="CH36" s="172">
        <f t="shared" si="31"/>
        <v>1</v>
      </c>
      <c r="CI36" s="172">
        <f t="shared" si="31"/>
        <v>1</v>
      </c>
      <c r="CJ36" s="172">
        <f t="shared" si="31"/>
        <v>1</v>
      </c>
      <c r="CK36" s="172">
        <f t="shared" si="31"/>
        <v>1</v>
      </c>
      <c r="CL36" s="172">
        <f t="shared" si="31"/>
        <v>1</v>
      </c>
      <c r="CM36" s="172">
        <f t="shared" si="31"/>
        <v>1</v>
      </c>
      <c r="CN36" s="172">
        <f t="shared" si="31"/>
        <v>1</v>
      </c>
      <c r="CO36" s="172">
        <f t="shared" si="31"/>
        <v>1</v>
      </c>
      <c r="CP36" s="172">
        <f t="shared" si="31"/>
        <v>1</v>
      </c>
      <c r="CQ36" s="172">
        <f t="shared" si="31"/>
        <v>1</v>
      </c>
      <c r="CR36" s="172">
        <f t="shared" si="30"/>
        <v>1</v>
      </c>
      <c r="CS36" s="172">
        <f t="shared" si="30"/>
        <v>1</v>
      </c>
      <c r="CT36" s="172">
        <f t="shared" si="30"/>
        <v>1</v>
      </c>
      <c r="CU36" s="172">
        <f t="shared" si="30"/>
        <v>1</v>
      </c>
      <c r="DA36" s="172">
        <v>2</v>
      </c>
      <c r="DB36" s="32" t="str">
        <f t="shared" si="33"/>
        <v xml:space="preserve"> </v>
      </c>
      <c r="DD36" s="172">
        <f t="shared" si="18"/>
        <v>1</v>
      </c>
      <c r="DE36" s="172">
        <v>34</v>
      </c>
      <c r="DL36" s="172">
        <f t="shared" si="13"/>
        <v>0</v>
      </c>
      <c r="DM36" s="172">
        <f t="shared" si="14"/>
        <v>1</v>
      </c>
      <c r="DN36" s="172">
        <f t="shared" si="15"/>
        <v>1</v>
      </c>
      <c r="DO36" s="172">
        <f t="shared" ref="DO36:DU51" si="34">IF(OR($CX35=0,ISERROR(SEARCH(DO$1,SUBSTITUTE($CX35,DY$1,"")))),DO35,DO35+1)</f>
        <v>1</v>
      </c>
      <c r="DP36" s="172">
        <f t="shared" si="34"/>
        <v>1</v>
      </c>
      <c r="DQ36" s="172">
        <f t="shared" si="34"/>
        <v>1</v>
      </c>
      <c r="DR36" s="172">
        <f t="shared" si="34"/>
        <v>1</v>
      </c>
      <c r="DS36" s="172">
        <f t="shared" si="34"/>
        <v>1</v>
      </c>
      <c r="DT36" s="172">
        <f t="shared" si="34"/>
        <v>1</v>
      </c>
      <c r="DU36" s="172">
        <f t="shared" si="34"/>
        <v>1</v>
      </c>
      <c r="DV36" s="172">
        <f t="shared" si="29"/>
        <v>1</v>
      </c>
      <c r="DW36" s="172">
        <f t="shared" si="29"/>
        <v>1</v>
      </c>
      <c r="DX36" s="172">
        <f t="shared" si="29"/>
        <v>1</v>
      </c>
      <c r="DY36" s="172">
        <f t="shared" si="29"/>
        <v>1</v>
      </c>
      <c r="DZ36" s="172">
        <f t="shared" si="29"/>
        <v>1</v>
      </c>
      <c r="EA36" s="172">
        <f t="shared" si="29"/>
        <v>1</v>
      </c>
      <c r="EB36" s="172">
        <f t="shared" si="29"/>
        <v>1</v>
      </c>
      <c r="EC36" s="172">
        <f t="shared" si="29"/>
        <v>1</v>
      </c>
      <c r="ED36" s="172">
        <f t="shared" si="29"/>
        <v>1</v>
      </c>
      <c r="EE36" s="172">
        <f t="shared" si="29"/>
        <v>1</v>
      </c>
      <c r="EF36" s="172">
        <f t="shared" si="29"/>
        <v>1</v>
      </c>
      <c r="EG36" s="172">
        <f t="shared" si="7"/>
        <v>0</v>
      </c>
    </row>
    <row r="37" spans="20:137" x14ac:dyDescent="0.25">
      <c r="T37" s="5"/>
      <c r="U37" s="13"/>
      <c r="V37" s="5"/>
      <c r="W37" s="5" t="str">
        <f t="shared" si="2"/>
        <v/>
      </c>
      <c r="X37" s="5"/>
      <c r="Y37" s="5"/>
      <c r="Z37" s="5"/>
      <c r="CB37" s="172">
        <f t="shared" si="31"/>
        <v>1</v>
      </c>
      <c r="CC37" s="172">
        <f t="shared" si="31"/>
        <v>1</v>
      </c>
      <c r="CD37" s="172">
        <f t="shared" si="31"/>
        <v>1</v>
      </c>
      <c r="CE37" s="172">
        <f t="shared" si="31"/>
        <v>1</v>
      </c>
      <c r="CF37" s="172">
        <f t="shared" si="31"/>
        <v>1</v>
      </c>
      <c r="CG37" s="172">
        <f t="shared" si="31"/>
        <v>1</v>
      </c>
      <c r="CH37" s="172">
        <f t="shared" si="31"/>
        <v>1</v>
      </c>
      <c r="CI37" s="172">
        <f t="shared" si="31"/>
        <v>1</v>
      </c>
      <c r="CJ37" s="172">
        <f t="shared" si="31"/>
        <v>1</v>
      </c>
      <c r="CK37" s="172">
        <f t="shared" si="31"/>
        <v>1</v>
      </c>
      <c r="CL37" s="172">
        <f t="shared" si="31"/>
        <v>1</v>
      </c>
      <c r="CM37" s="172">
        <f t="shared" si="31"/>
        <v>1</v>
      </c>
      <c r="CN37" s="172">
        <f t="shared" si="31"/>
        <v>1</v>
      </c>
      <c r="CO37" s="172">
        <f t="shared" si="31"/>
        <v>1</v>
      </c>
      <c r="CP37" s="172">
        <f t="shared" si="31"/>
        <v>1</v>
      </c>
      <c r="CQ37" s="172">
        <f t="shared" si="31"/>
        <v>1</v>
      </c>
      <c r="CR37" s="172">
        <f t="shared" si="30"/>
        <v>1</v>
      </c>
      <c r="CS37" s="172">
        <f t="shared" si="30"/>
        <v>1</v>
      </c>
      <c r="CT37" s="172">
        <f t="shared" si="30"/>
        <v>1</v>
      </c>
      <c r="CU37" s="172">
        <f t="shared" si="30"/>
        <v>1</v>
      </c>
      <c r="DA37" s="172">
        <v>3</v>
      </c>
      <c r="DB37" s="32" t="str">
        <f t="shared" si="33"/>
        <v xml:space="preserve"> </v>
      </c>
      <c r="DD37" s="172">
        <f t="shared" si="18"/>
        <v>1</v>
      </c>
      <c r="DE37" s="172">
        <v>35</v>
      </c>
      <c r="DL37" s="172">
        <f t="shared" si="13"/>
        <v>0</v>
      </c>
      <c r="DM37" s="172">
        <f t="shared" si="14"/>
        <v>1</v>
      </c>
      <c r="DN37" s="172">
        <f t="shared" si="15"/>
        <v>1</v>
      </c>
      <c r="DO37" s="172">
        <f t="shared" si="34"/>
        <v>1</v>
      </c>
      <c r="DP37" s="172">
        <f t="shared" si="34"/>
        <v>1</v>
      </c>
      <c r="DQ37" s="172">
        <f t="shared" si="34"/>
        <v>1</v>
      </c>
      <c r="DR37" s="172">
        <f t="shared" si="34"/>
        <v>1</v>
      </c>
      <c r="DS37" s="172">
        <f t="shared" si="34"/>
        <v>1</v>
      </c>
      <c r="DT37" s="172">
        <f t="shared" si="34"/>
        <v>1</v>
      </c>
      <c r="DU37" s="172">
        <f t="shared" si="34"/>
        <v>1</v>
      </c>
      <c r="DV37" s="172">
        <f t="shared" ref="DV37:EF52" si="35">IF(OR($CX36=0,ISERROR(SEARCH(DV$1,$CX36))),DV36,DV36+1)</f>
        <v>1</v>
      </c>
      <c r="DW37" s="172">
        <f t="shared" si="35"/>
        <v>1</v>
      </c>
      <c r="DX37" s="172">
        <f t="shared" si="35"/>
        <v>1</v>
      </c>
      <c r="DY37" s="172">
        <f t="shared" si="35"/>
        <v>1</v>
      </c>
      <c r="DZ37" s="172">
        <f t="shared" si="35"/>
        <v>1</v>
      </c>
      <c r="EA37" s="172">
        <f t="shared" si="35"/>
        <v>1</v>
      </c>
      <c r="EB37" s="172">
        <f t="shared" si="35"/>
        <v>1</v>
      </c>
      <c r="EC37" s="172">
        <f t="shared" si="35"/>
        <v>1</v>
      </c>
      <c r="ED37" s="172">
        <f t="shared" si="35"/>
        <v>1</v>
      </c>
      <c r="EE37" s="172">
        <f t="shared" si="35"/>
        <v>1</v>
      </c>
      <c r="EF37" s="172">
        <f t="shared" si="35"/>
        <v>1</v>
      </c>
      <c r="EG37" s="172">
        <f t="shared" si="7"/>
        <v>0</v>
      </c>
    </row>
    <row r="38" spans="20:137" x14ac:dyDescent="0.25">
      <c r="T38" s="5"/>
      <c r="U38" s="13"/>
      <c r="V38" s="5"/>
      <c r="W38" s="5" t="str">
        <f t="shared" si="2"/>
        <v/>
      </c>
      <c r="X38" s="5"/>
      <c r="Y38" s="5"/>
      <c r="Z38" s="5"/>
      <c r="CB38" s="172">
        <f t="shared" si="31"/>
        <v>1</v>
      </c>
      <c r="CC38" s="172">
        <f t="shared" si="31"/>
        <v>1</v>
      </c>
      <c r="CD38" s="172">
        <f t="shared" si="31"/>
        <v>1</v>
      </c>
      <c r="CE38" s="172">
        <f t="shared" si="31"/>
        <v>1</v>
      </c>
      <c r="CF38" s="172">
        <f t="shared" si="31"/>
        <v>1</v>
      </c>
      <c r="CG38" s="172">
        <f t="shared" si="31"/>
        <v>1</v>
      </c>
      <c r="CH38" s="172">
        <f t="shared" si="31"/>
        <v>1</v>
      </c>
      <c r="CI38" s="172">
        <f t="shared" si="31"/>
        <v>1</v>
      </c>
      <c r="CJ38" s="172">
        <f t="shared" si="31"/>
        <v>1</v>
      </c>
      <c r="CK38" s="172">
        <f t="shared" si="31"/>
        <v>1</v>
      </c>
      <c r="CL38" s="172">
        <f t="shared" si="31"/>
        <v>1</v>
      </c>
      <c r="CM38" s="172">
        <f t="shared" si="31"/>
        <v>1</v>
      </c>
      <c r="CN38" s="172">
        <f t="shared" si="31"/>
        <v>1</v>
      </c>
      <c r="CO38" s="172">
        <f t="shared" si="31"/>
        <v>1</v>
      </c>
      <c r="CP38" s="172">
        <f t="shared" si="31"/>
        <v>1</v>
      </c>
      <c r="CQ38" s="172">
        <f t="shared" si="31"/>
        <v>1</v>
      </c>
      <c r="CR38" s="172">
        <f t="shared" si="30"/>
        <v>1</v>
      </c>
      <c r="CS38" s="172">
        <f t="shared" si="30"/>
        <v>1</v>
      </c>
      <c r="CT38" s="172">
        <f t="shared" si="30"/>
        <v>1</v>
      </c>
      <c r="CU38" s="172">
        <f t="shared" si="30"/>
        <v>1</v>
      </c>
      <c r="DA38" s="172">
        <v>4</v>
      </c>
      <c r="DB38" s="32" t="str">
        <f t="shared" si="33"/>
        <v xml:space="preserve"> </v>
      </c>
      <c r="DD38" s="172">
        <f t="shared" si="18"/>
        <v>1</v>
      </c>
      <c r="DE38" s="172">
        <v>36</v>
      </c>
      <c r="DL38" s="172">
        <f t="shared" si="13"/>
        <v>0</v>
      </c>
      <c r="DM38" s="172">
        <f t="shared" si="14"/>
        <v>1</v>
      </c>
      <c r="DN38" s="172">
        <f t="shared" si="15"/>
        <v>1</v>
      </c>
      <c r="DO38" s="172">
        <f t="shared" si="34"/>
        <v>1</v>
      </c>
      <c r="DP38" s="172">
        <f t="shared" si="34"/>
        <v>1</v>
      </c>
      <c r="DQ38" s="172">
        <f t="shared" si="34"/>
        <v>1</v>
      </c>
      <c r="DR38" s="172">
        <f t="shared" si="34"/>
        <v>1</v>
      </c>
      <c r="DS38" s="172">
        <f t="shared" si="34"/>
        <v>1</v>
      </c>
      <c r="DT38" s="172">
        <f t="shared" si="34"/>
        <v>1</v>
      </c>
      <c r="DU38" s="172">
        <f t="shared" si="34"/>
        <v>1</v>
      </c>
      <c r="DV38" s="172">
        <f t="shared" si="35"/>
        <v>1</v>
      </c>
      <c r="DW38" s="172">
        <f t="shared" si="35"/>
        <v>1</v>
      </c>
      <c r="DX38" s="172">
        <f t="shared" si="35"/>
        <v>1</v>
      </c>
      <c r="DY38" s="172">
        <f t="shared" si="35"/>
        <v>1</v>
      </c>
      <c r="DZ38" s="172">
        <f t="shared" si="35"/>
        <v>1</v>
      </c>
      <c r="EA38" s="172">
        <f t="shared" si="35"/>
        <v>1</v>
      </c>
      <c r="EB38" s="172">
        <f t="shared" si="35"/>
        <v>1</v>
      </c>
      <c r="EC38" s="172">
        <f t="shared" si="35"/>
        <v>1</v>
      </c>
      <c r="ED38" s="172">
        <f t="shared" si="35"/>
        <v>1</v>
      </c>
      <c r="EE38" s="172">
        <f t="shared" si="35"/>
        <v>1</v>
      </c>
      <c r="EF38" s="172">
        <f t="shared" si="35"/>
        <v>1</v>
      </c>
      <c r="EG38" s="172">
        <f t="shared" si="7"/>
        <v>0</v>
      </c>
    </row>
    <row r="39" spans="20:137" x14ac:dyDescent="0.25">
      <c r="T39" s="5"/>
      <c r="U39" s="13"/>
      <c r="V39" s="5"/>
      <c r="W39" s="5" t="str">
        <f t="shared" si="2"/>
        <v/>
      </c>
      <c r="X39" s="5"/>
      <c r="Y39" s="5"/>
      <c r="Z39" s="5"/>
      <c r="CB39" s="172">
        <f t="shared" si="31"/>
        <v>1</v>
      </c>
      <c r="CC39" s="172">
        <f t="shared" si="31"/>
        <v>1</v>
      </c>
      <c r="CD39" s="172">
        <f t="shared" si="31"/>
        <v>1</v>
      </c>
      <c r="CE39" s="172">
        <f t="shared" si="31"/>
        <v>1</v>
      </c>
      <c r="CF39" s="172">
        <f t="shared" si="31"/>
        <v>1</v>
      </c>
      <c r="CG39" s="172">
        <f t="shared" si="31"/>
        <v>1</v>
      </c>
      <c r="CH39" s="172">
        <f t="shared" si="31"/>
        <v>1</v>
      </c>
      <c r="CI39" s="172">
        <f t="shared" si="31"/>
        <v>1</v>
      </c>
      <c r="CJ39" s="172">
        <f t="shared" si="31"/>
        <v>1</v>
      </c>
      <c r="CK39" s="172">
        <f t="shared" si="31"/>
        <v>1</v>
      </c>
      <c r="CL39" s="172">
        <f t="shared" si="31"/>
        <v>1</v>
      </c>
      <c r="CM39" s="172">
        <f t="shared" si="31"/>
        <v>1</v>
      </c>
      <c r="CN39" s="172">
        <f t="shared" si="31"/>
        <v>1</v>
      </c>
      <c r="CO39" s="172">
        <f t="shared" si="31"/>
        <v>1</v>
      </c>
      <c r="CP39" s="172">
        <f t="shared" si="31"/>
        <v>1</v>
      </c>
      <c r="CQ39" s="172">
        <f t="shared" si="31"/>
        <v>1</v>
      </c>
      <c r="CR39" s="172">
        <f t="shared" si="30"/>
        <v>1</v>
      </c>
      <c r="CS39" s="172">
        <f t="shared" si="30"/>
        <v>1</v>
      </c>
      <c r="CT39" s="172">
        <f t="shared" si="30"/>
        <v>1</v>
      </c>
      <c r="CU39" s="172">
        <f t="shared" si="30"/>
        <v>1</v>
      </c>
      <c r="DA39" s="172">
        <v>5</v>
      </c>
      <c r="DB39" s="32" t="str">
        <f t="shared" si="33"/>
        <v xml:space="preserve"> </v>
      </c>
      <c r="DD39" s="172">
        <f t="shared" si="18"/>
        <v>1</v>
      </c>
      <c r="DE39" s="172">
        <v>37</v>
      </c>
      <c r="DL39" s="172">
        <f t="shared" si="13"/>
        <v>0</v>
      </c>
      <c r="DM39" s="172">
        <f t="shared" si="14"/>
        <v>1</v>
      </c>
      <c r="DN39" s="172">
        <f t="shared" si="15"/>
        <v>1</v>
      </c>
      <c r="DO39" s="172">
        <f t="shared" si="34"/>
        <v>1</v>
      </c>
      <c r="DP39" s="172">
        <f t="shared" si="34"/>
        <v>1</v>
      </c>
      <c r="DQ39" s="172">
        <f t="shared" si="34"/>
        <v>1</v>
      </c>
      <c r="DR39" s="172">
        <f t="shared" si="34"/>
        <v>1</v>
      </c>
      <c r="DS39" s="172">
        <f t="shared" si="34"/>
        <v>1</v>
      </c>
      <c r="DT39" s="172">
        <f t="shared" si="34"/>
        <v>1</v>
      </c>
      <c r="DU39" s="172">
        <f t="shared" si="34"/>
        <v>1</v>
      </c>
      <c r="DV39" s="172">
        <f t="shared" si="35"/>
        <v>1</v>
      </c>
      <c r="DW39" s="172">
        <f t="shared" si="35"/>
        <v>1</v>
      </c>
      <c r="DX39" s="172">
        <f t="shared" si="35"/>
        <v>1</v>
      </c>
      <c r="DY39" s="172">
        <f t="shared" si="35"/>
        <v>1</v>
      </c>
      <c r="DZ39" s="172">
        <f t="shared" si="35"/>
        <v>1</v>
      </c>
      <c r="EA39" s="172">
        <f t="shared" si="35"/>
        <v>1</v>
      </c>
      <c r="EB39" s="172">
        <f t="shared" si="35"/>
        <v>1</v>
      </c>
      <c r="EC39" s="172">
        <f t="shared" si="35"/>
        <v>1</v>
      </c>
      <c r="ED39" s="172">
        <f t="shared" si="35"/>
        <v>1</v>
      </c>
      <c r="EE39" s="172">
        <f t="shared" si="35"/>
        <v>1</v>
      </c>
      <c r="EF39" s="172">
        <f t="shared" si="35"/>
        <v>1</v>
      </c>
      <c r="EG39" s="172">
        <f t="shared" si="7"/>
        <v>0</v>
      </c>
    </row>
    <row r="40" spans="20:137" x14ac:dyDescent="0.25">
      <c r="T40" s="5"/>
      <c r="U40" s="13"/>
      <c r="V40" s="5"/>
      <c r="W40" s="5" t="str">
        <f t="shared" si="2"/>
        <v/>
      </c>
      <c r="X40" s="5"/>
      <c r="Y40" s="5"/>
      <c r="Z40" s="5"/>
      <c r="CB40" s="172">
        <f t="shared" si="31"/>
        <v>1</v>
      </c>
      <c r="CC40" s="172">
        <f t="shared" si="31"/>
        <v>1</v>
      </c>
      <c r="CD40" s="172">
        <f t="shared" si="31"/>
        <v>1</v>
      </c>
      <c r="CE40" s="172">
        <f t="shared" si="31"/>
        <v>1</v>
      </c>
      <c r="CF40" s="172">
        <f t="shared" si="31"/>
        <v>1</v>
      </c>
      <c r="CG40" s="172">
        <f t="shared" si="31"/>
        <v>1</v>
      </c>
      <c r="CH40" s="172">
        <f t="shared" si="31"/>
        <v>1</v>
      </c>
      <c r="CI40" s="172">
        <f t="shared" si="31"/>
        <v>1</v>
      </c>
      <c r="CJ40" s="172">
        <f t="shared" si="31"/>
        <v>1</v>
      </c>
      <c r="CK40" s="172">
        <f t="shared" si="31"/>
        <v>1</v>
      </c>
      <c r="CL40" s="172">
        <f t="shared" si="31"/>
        <v>1</v>
      </c>
      <c r="CM40" s="172">
        <f t="shared" si="31"/>
        <v>1</v>
      </c>
      <c r="CN40" s="172">
        <f t="shared" si="31"/>
        <v>1</v>
      </c>
      <c r="CO40" s="172">
        <f t="shared" si="31"/>
        <v>1</v>
      </c>
      <c r="CP40" s="172">
        <f t="shared" si="31"/>
        <v>1</v>
      </c>
      <c r="CQ40" s="172">
        <f t="shared" si="31"/>
        <v>1</v>
      </c>
      <c r="CR40" s="172">
        <f t="shared" si="30"/>
        <v>1</v>
      </c>
      <c r="CS40" s="172">
        <f t="shared" si="30"/>
        <v>1</v>
      </c>
      <c r="CT40" s="172">
        <f t="shared" si="30"/>
        <v>1</v>
      </c>
      <c r="CU40" s="172">
        <f t="shared" si="30"/>
        <v>1</v>
      </c>
      <c r="DA40" s="172">
        <v>6</v>
      </c>
      <c r="DB40" s="32" t="str">
        <f t="shared" si="33"/>
        <v xml:space="preserve"> </v>
      </c>
      <c r="DD40" s="172">
        <f t="shared" si="18"/>
        <v>1</v>
      </c>
      <c r="DE40" s="172">
        <v>38</v>
      </c>
      <c r="DL40" s="172">
        <f t="shared" si="13"/>
        <v>0</v>
      </c>
      <c r="DM40" s="172">
        <f t="shared" si="14"/>
        <v>1</v>
      </c>
      <c r="DN40" s="172">
        <f t="shared" si="15"/>
        <v>1</v>
      </c>
      <c r="DO40" s="172">
        <f t="shared" si="34"/>
        <v>1</v>
      </c>
      <c r="DP40" s="172">
        <f t="shared" si="34"/>
        <v>1</v>
      </c>
      <c r="DQ40" s="172">
        <f t="shared" si="34"/>
        <v>1</v>
      </c>
      <c r="DR40" s="172">
        <f t="shared" si="34"/>
        <v>1</v>
      </c>
      <c r="DS40" s="172">
        <f t="shared" si="34"/>
        <v>1</v>
      </c>
      <c r="DT40" s="172">
        <f t="shared" si="34"/>
        <v>1</v>
      </c>
      <c r="DU40" s="172">
        <f t="shared" si="34"/>
        <v>1</v>
      </c>
      <c r="DV40" s="172">
        <f t="shared" si="35"/>
        <v>1</v>
      </c>
      <c r="DW40" s="172">
        <f t="shared" si="35"/>
        <v>1</v>
      </c>
      <c r="DX40" s="172">
        <f t="shared" si="35"/>
        <v>1</v>
      </c>
      <c r="DY40" s="172">
        <f t="shared" si="35"/>
        <v>1</v>
      </c>
      <c r="DZ40" s="172">
        <f t="shared" si="35"/>
        <v>1</v>
      </c>
      <c r="EA40" s="172">
        <f t="shared" si="35"/>
        <v>1</v>
      </c>
      <c r="EB40" s="172">
        <f t="shared" si="35"/>
        <v>1</v>
      </c>
      <c r="EC40" s="172">
        <f t="shared" si="35"/>
        <v>1</v>
      </c>
      <c r="ED40" s="172">
        <f t="shared" si="35"/>
        <v>1</v>
      </c>
      <c r="EE40" s="172">
        <f t="shared" si="35"/>
        <v>1</v>
      </c>
      <c r="EF40" s="172">
        <f t="shared" si="35"/>
        <v>1</v>
      </c>
      <c r="EG40" s="172">
        <f t="shared" si="7"/>
        <v>0</v>
      </c>
    </row>
    <row r="41" spans="20:137" x14ac:dyDescent="0.25">
      <c r="T41" s="5"/>
      <c r="U41" s="13"/>
      <c r="V41" s="5"/>
      <c r="W41" s="5" t="str">
        <f t="shared" si="2"/>
        <v/>
      </c>
      <c r="X41" s="5"/>
      <c r="Y41" s="5"/>
      <c r="Z41" s="5"/>
      <c r="CB41" s="172">
        <f t="shared" si="31"/>
        <v>1</v>
      </c>
      <c r="CC41" s="172">
        <f t="shared" si="31"/>
        <v>1</v>
      </c>
      <c r="CD41" s="172">
        <f t="shared" si="31"/>
        <v>1</v>
      </c>
      <c r="CE41" s="172">
        <f t="shared" si="31"/>
        <v>1</v>
      </c>
      <c r="CF41" s="172">
        <f t="shared" si="31"/>
        <v>1</v>
      </c>
      <c r="CG41" s="172">
        <f t="shared" si="31"/>
        <v>1</v>
      </c>
      <c r="CH41" s="172">
        <f t="shared" si="31"/>
        <v>1</v>
      </c>
      <c r="CI41" s="172">
        <f t="shared" si="31"/>
        <v>1</v>
      </c>
      <c r="CJ41" s="172">
        <f t="shared" si="31"/>
        <v>1</v>
      </c>
      <c r="CK41" s="172">
        <f t="shared" si="31"/>
        <v>1</v>
      </c>
      <c r="CL41" s="172">
        <f t="shared" si="31"/>
        <v>1</v>
      </c>
      <c r="CM41" s="172">
        <f t="shared" si="31"/>
        <v>1</v>
      </c>
      <c r="CN41" s="172">
        <f t="shared" si="31"/>
        <v>1</v>
      </c>
      <c r="CO41" s="172">
        <f t="shared" si="31"/>
        <v>1</v>
      </c>
      <c r="CP41" s="172">
        <f t="shared" si="31"/>
        <v>1</v>
      </c>
      <c r="CQ41" s="172">
        <f t="shared" si="31"/>
        <v>1</v>
      </c>
      <c r="CR41" s="172">
        <f t="shared" si="30"/>
        <v>1</v>
      </c>
      <c r="CS41" s="172">
        <f t="shared" si="30"/>
        <v>1</v>
      </c>
      <c r="CT41" s="172">
        <f t="shared" si="30"/>
        <v>1</v>
      </c>
      <c r="CU41" s="172">
        <f t="shared" si="30"/>
        <v>1</v>
      </c>
      <c r="DA41" s="172">
        <v>7</v>
      </c>
      <c r="DB41" s="32" t="str">
        <f t="shared" si="33"/>
        <v xml:space="preserve"> </v>
      </c>
      <c r="DD41" s="172">
        <f t="shared" si="18"/>
        <v>1</v>
      </c>
      <c r="DE41" s="172">
        <v>39</v>
      </c>
      <c r="DL41" s="172">
        <f t="shared" si="13"/>
        <v>0</v>
      </c>
      <c r="DM41" s="172">
        <f t="shared" si="14"/>
        <v>1</v>
      </c>
      <c r="DN41" s="172">
        <f t="shared" si="15"/>
        <v>1</v>
      </c>
      <c r="DO41" s="172">
        <f t="shared" si="34"/>
        <v>1</v>
      </c>
      <c r="DP41" s="172">
        <f t="shared" si="34"/>
        <v>1</v>
      </c>
      <c r="DQ41" s="172">
        <f t="shared" si="34"/>
        <v>1</v>
      </c>
      <c r="DR41" s="172">
        <f t="shared" si="34"/>
        <v>1</v>
      </c>
      <c r="DS41" s="172">
        <f t="shared" si="34"/>
        <v>1</v>
      </c>
      <c r="DT41" s="172">
        <f t="shared" si="34"/>
        <v>1</v>
      </c>
      <c r="DU41" s="172">
        <f t="shared" si="34"/>
        <v>1</v>
      </c>
      <c r="DV41" s="172">
        <f t="shared" si="35"/>
        <v>1</v>
      </c>
      <c r="DW41" s="172">
        <f t="shared" si="35"/>
        <v>1</v>
      </c>
      <c r="DX41" s="172">
        <f t="shared" si="35"/>
        <v>1</v>
      </c>
      <c r="DY41" s="172">
        <f t="shared" si="35"/>
        <v>1</v>
      </c>
      <c r="DZ41" s="172">
        <f t="shared" si="35"/>
        <v>1</v>
      </c>
      <c r="EA41" s="172">
        <f t="shared" si="35"/>
        <v>1</v>
      </c>
      <c r="EB41" s="172">
        <f t="shared" si="35"/>
        <v>1</v>
      </c>
      <c r="EC41" s="172">
        <f t="shared" si="35"/>
        <v>1</v>
      </c>
      <c r="ED41" s="172">
        <f t="shared" si="35"/>
        <v>1</v>
      </c>
      <c r="EE41" s="172">
        <f t="shared" si="35"/>
        <v>1</v>
      </c>
      <c r="EF41" s="172">
        <f t="shared" si="35"/>
        <v>1</v>
      </c>
      <c r="EG41" s="172">
        <f t="shared" si="7"/>
        <v>0</v>
      </c>
    </row>
    <row r="42" spans="20:137" x14ac:dyDescent="0.25">
      <c r="T42" s="5"/>
      <c r="U42" s="13"/>
      <c r="V42" s="5"/>
      <c r="W42" s="5" t="str">
        <f t="shared" si="2"/>
        <v/>
      </c>
      <c r="X42" s="5"/>
      <c r="Y42" s="5"/>
      <c r="Z42" s="5"/>
      <c r="CB42" s="172">
        <f t="shared" si="31"/>
        <v>1</v>
      </c>
      <c r="CC42" s="172">
        <f t="shared" si="31"/>
        <v>1</v>
      </c>
      <c r="CD42" s="172">
        <f t="shared" si="31"/>
        <v>1</v>
      </c>
      <c r="CE42" s="172">
        <f t="shared" si="31"/>
        <v>1</v>
      </c>
      <c r="CF42" s="172">
        <f t="shared" si="31"/>
        <v>1</v>
      </c>
      <c r="CG42" s="172">
        <f t="shared" si="31"/>
        <v>1</v>
      </c>
      <c r="CH42" s="172">
        <f t="shared" si="31"/>
        <v>1</v>
      </c>
      <c r="CI42" s="172">
        <f t="shared" si="31"/>
        <v>1</v>
      </c>
      <c r="CJ42" s="172">
        <f t="shared" si="31"/>
        <v>1</v>
      </c>
      <c r="CK42" s="172">
        <f t="shared" si="31"/>
        <v>1</v>
      </c>
      <c r="CL42" s="172">
        <f t="shared" si="31"/>
        <v>1</v>
      </c>
      <c r="CM42" s="172">
        <f t="shared" si="31"/>
        <v>1</v>
      </c>
      <c r="CN42" s="172">
        <f t="shared" si="31"/>
        <v>1</v>
      </c>
      <c r="CO42" s="172">
        <f t="shared" si="31"/>
        <v>1</v>
      </c>
      <c r="CP42" s="172">
        <f t="shared" si="31"/>
        <v>1</v>
      </c>
      <c r="CQ42" s="172">
        <f t="shared" si="31"/>
        <v>1</v>
      </c>
      <c r="CR42" s="172">
        <f t="shared" si="30"/>
        <v>1</v>
      </c>
      <c r="CS42" s="172">
        <f t="shared" si="30"/>
        <v>1</v>
      </c>
      <c r="CT42" s="172">
        <f t="shared" si="30"/>
        <v>1</v>
      </c>
      <c r="CU42" s="172">
        <f t="shared" si="30"/>
        <v>1</v>
      </c>
      <c r="DA42" s="172">
        <v>8</v>
      </c>
      <c r="DB42" s="32" t="str">
        <f t="shared" si="33"/>
        <v xml:space="preserve"> </v>
      </c>
      <c r="DD42" s="172">
        <f t="shared" si="18"/>
        <v>1</v>
      </c>
      <c r="DE42" s="172">
        <v>40</v>
      </c>
      <c r="DL42" s="172">
        <f t="shared" si="13"/>
        <v>0</v>
      </c>
      <c r="DM42" s="172">
        <f t="shared" si="14"/>
        <v>1</v>
      </c>
      <c r="DN42" s="172">
        <f t="shared" si="15"/>
        <v>1</v>
      </c>
      <c r="DO42" s="172">
        <f t="shared" si="34"/>
        <v>1</v>
      </c>
      <c r="DP42" s="172">
        <f t="shared" si="34"/>
        <v>1</v>
      </c>
      <c r="DQ42" s="172">
        <f t="shared" si="34"/>
        <v>1</v>
      </c>
      <c r="DR42" s="172">
        <f t="shared" si="34"/>
        <v>1</v>
      </c>
      <c r="DS42" s="172">
        <f t="shared" si="34"/>
        <v>1</v>
      </c>
      <c r="DT42" s="172">
        <f t="shared" si="34"/>
        <v>1</v>
      </c>
      <c r="DU42" s="172">
        <f t="shared" si="34"/>
        <v>1</v>
      </c>
      <c r="DV42" s="172">
        <f t="shared" si="35"/>
        <v>1</v>
      </c>
      <c r="DW42" s="172">
        <f t="shared" si="35"/>
        <v>1</v>
      </c>
      <c r="DX42" s="172">
        <f t="shared" si="35"/>
        <v>1</v>
      </c>
      <c r="DY42" s="172">
        <f t="shared" si="35"/>
        <v>1</v>
      </c>
      <c r="DZ42" s="172">
        <f t="shared" si="35"/>
        <v>1</v>
      </c>
      <c r="EA42" s="172">
        <f t="shared" si="35"/>
        <v>1</v>
      </c>
      <c r="EB42" s="172">
        <f t="shared" si="35"/>
        <v>1</v>
      </c>
      <c r="EC42" s="172">
        <f t="shared" si="35"/>
        <v>1</v>
      </c>
      <c r="ED42" s="172">
        <f t="shared" si="35"/>
        <v>1</v>
      </c>
      <c r="EE42" s="172">
        <f t="shared" si="35"/>
        <v>1</v>
      </c>
      <c r="EF42" s="172">
        <f t="shared" si="35"/>
        <v>1</v>
      </c>
      <c r="EG42" s="172">
        <f t="shared" si="7"/>
        <v>0</v>
      </c>
    </row>
    <row r="43" spans="20:137" x14ac:dyDescent="0.25">
      <c r="T43" s="5"/>
      <c r="U43" s="13"/>
      <c r="V43" s="5"/>
      <c r="W43" s="5" t="str">
        <f t="shared" si="2"/>
        <v/>
      </c>
      <c r="X43" s="5"/>
      <c r="Y43" s="5"/>
      <c r="Z43" s="5"/>
      <c r="CB43" s="172">
        <f t="shared" si="31"/>
        <v>1</v>
      </c>
      <c r="CC43" s="172">
        <f t="shared" si="31"/>
        <v>1</v>
      </c>
      <c r="CD43" s="172">
        <f t="shared" si="31"/>
        <v>1</v>
      </c>
      <c r="CE43" s="172">
        <f t="shared" si="31"/>
        <v>1</v>
      </c>
      <c r="CF43" s="172">
        <f t="shared" si="31"/>
        <v>1</v>
      </c>
      <c r="CG43" s="172">
        <f t="shared" si="31"/>
        <v>1</v>
      </c>
      <c r="CH43" s="172">
        <f t="shared" si="31"/>
        <v>1</v>
      </c>
      <c r="CI43" s="172">
        <f t="shared" si="31"/>
        <v>1</v>
      </c>
      <c r="CJ43" s="172">
        <f t="shared" si="31"/>
        <v>1</v>
      </c>
      <c r="CK43" s="172">
        <f t="shared" si="31"/>
        <v>1</v>
      </c>
      <c r="CL43" s="172">
        <f t="shared" si="31"/>
        <v>1</v>
      </c>
      <c r="CM43" s="172">
        <f t="shared" si="31"/>
        <v>1</v>
      </c>
      <c r="CN43" s="172">
        <f t="shared" si="31"/>
        <v>1</v>
      </c>
      <c r="CO43" s="172">
        <f t="shared" si="31"/>
        <v>1</v>
      </c>
      <c r="CP43" s="172">
        <f t="shared" si="31"/>
        <v>1</v>
      </c>
      <c r="CQ43" s="172">
        <f t="shared" si="31"/>
        <v>1</v>
      </c>
      <c r="CR43" s="172">
        <f t="shared" si="30"/>
        <v>1</v>
      </c>
      <c r="CS43" s="172">
        <f t="shared" si="30"/>
        <v>1</v>
      </c>
      <c r="CT43" s="172">
        <f t="shared" si="30"/>
        <v>1</v>
      </c>
      <c r="CU43" s="172">
        <f t="shared" si="30"/>
        <v>1</v>
      </c>
      <c r="DA43" s="172">
        <v>9</v>
      </c>
      <c r="DB43" s="32" t="str">
        <f t="shared" si="33"/>
        <v xml:space="preserve"> </v>
      </c>
      <c r="DD43" s="172">
        <f t="shared" si="18"/>
        <v>1</v>
      </c>
      <c r="DE43" s="172">
        <v>41</v>
      </c>
      <c r="DL43" s="172">
        <f t="shared" si="13"/>
        <v>0</v>
      </c>
      <c r="DM43" s="172">
        <f t="shared" si="14"/>
        <v>1</v>
      </c>
      <c r="DN43" s="172">
        <f t="shared" si="15"/>
        <v>1</v>
      </c>
      <c r="DO43" s="172">
        <f t="shared" si="34"/>
        <v>1</v>
      </c>
      <c r="DP43" s="172">
        <f t="shared" si="34"/>
        <v>1</v>
      </c>
      <c r="DQ43" s="172">
        <f t="shared" si="34"/>
        <v>1</v>
      </c>
      <c r="DR43" s="172">
        <f t="shared" si="34"/>
        <v>1</v>
      </c>
      <c r="DS43" s="172">
        <f t="shared" si="34"/>
        <v>1</v>
      </c>
      <c r="DT43" s="172">
        <f t="shared" si="34"/>
        <v>1</v>
      </c>
      <c r="DU43" s="172">
        <f t="shared" si="34"/>
        <v>1</v>
      </c>
      <c r="DV43" s="172">
        <f t="shared" si="35"/>
        <v>1</v>
      </c>
      <c r="DW43" s="172">
        <f t="shared" si="35"/>
        <v>1</v>
      </c>
      <c r="DX43" s="172">
        <f t="shared" si="35"/>
        <v>1</v>
      </c>
      <c r="DY43" s="172">
        <f t="shared" si="35"/>
        <v>1</v>
      </c>
      <c r="DZ43" s="172">
        <f t="shared" si="35"/>
        <v>1</v>
      </c>
      <c r="EA43" s="172">
        <f t="shared" si="35"/>
        <v>1</v>
      </c>
      <c r="EB43" s="172">
        <f t="shared" si="35"/>
        <v>1</v>
      </c>
      <c r="EC43" s="172">
        <f t="shared" si="35"/>
        <v>1</v>
      </c>
      <c r="ED43" s="172">
        <f t="shared" si="35"/>
        <v>1</v>
      </c>
      <c r="EE43" s="172">
        <f t="shared" si="35"/>
        <v>1</v>
      </c>
      <c r="EF43" s="172">
        <f t="shared" si="35"/>
        <v>1</v>
      </c>
      <c r="EG43" s="172">
        <f t="shared" si="7"/>
        <v>0</v>
      </c>
    </row>
    <row r="44" spans="20:137" x14ac:dyDescent="0.25">
      <c r="T44" s="5"/>
      <c r="U44" s="13"/>
      <c r="V44" s="5"/>
      <c r="W44" s="5" t="str">
        <f t="shared" si="2"/>
        <v/>
      </c>
      <c r="X44" s="5"/>
      <c r="Y44" s="5"/>
      <c r="Z44" s="5"/>
      <c r="CB44" s="172">
        <f t="shared" si="31"/>
        <v>1</v>
      </c>
      <c r="CC44" s="172">
        <f t="shared" si="31"/>
        <v>1</v>
      </c>
      <c r="CD44" s="172">
        <f t="shared" si="31"/>
        <v>1</v>
      </c>
      <c r="CE44" s="172">
        <f t="shared" si="31"/>
        <v>1</v>
      </c>
      <c r="CF44" s="172">
        <f t="shared" si="31"/>
        <v>1</v>
      </c>
      <c r="CG44" s="172">
        <f t="shared" si="31"/>
        <v>1</v>
      </c>
      <c r="CH44" s="172">
        <f t="shared" si="31"/>
        <v>1</v>
      </c>
      <c r="CI44" s="172">
        <f t="shared" si="31"/>
        <v>1</v>
      </c>
      <c r="CJ44" s="172">
        <f t="shared" si="31"/>
        <v>1</v>
      </c>
      <c r="CK44" s="172">
        <f t="shared" si="31"/>
        <v>1</v>
      </c>
      <c r="CL44" s="172">
        <f t="shared" si="31"/>
        <v>1</v>
      </c>
      <c r="CM44" s="172">
        <f t="shared" si="31"/>
        <v>1</v>
      </c>
      <c r="CN44" s="172">
        <f t="shared" si="31"/>
        <v>1</v>
      </c>
      <c r="CO44" s="172">
        <f t="shared" si="31"/>
        <v>1</v>
      </c>
      <c r="CP44" s="172">
        <f t="shared" si="31"/>
        <v>1</v>
      </c>
      <c r="CQ44" s="172">
        <f t="shared" si="31"/>
        <v>1</v>
      </c>
      <c r="CR44" s="172">
        <f t="shared" si="30"/>
        <v>1</v>
      </c>
      <c r="CS44" s="172">
        <f t="shared" si="30"/>
        <v>1</v>
      </c>
      <c r="CT44" s="172">
        <f t="shared" si="30"/>
        <v>1</v>
      </c>
      <c r="CU44" s="172">
        <f t="shared" si="30"/>
        <v>1</v>
      </c>
      <c r="DA44" s="172">
        <v>10</v>
      </c>
      <c r="DB44" s="32" t="str">
        <f t="shared" si="33"/>
        <v xml:space="preserve"> </v>
      </c>
      <c r="DD44" s="172">
        <f t="shared" si="18"/>
        <v>1</v>
      </c>
      <c r="DE44" s="172">
        <v>42</v>
      </c>
      <c r="DL44" s="172">
        <f t="shared" si="13"/>
        <v>0</v>
      </c>
      <c r="DM44" s="172">
        <f t="shared" si="14"/>
        <v>1</v>
      </c>
      <c r="DN44" s="172">
        <f t="shared" si="15"/>
        <v>1</v>
      </c>
      <c r="DO44" s="172">
        <f t="shared" si="34"/>
        <v>1</v>
      </c>
      <c r="DP44" s="172">
        <f t="shared" si="34"/>
        <v>1</v>
      </c>
      <c r="DQ44" s="172">
        <f t="shared" si="34"/>
        <v>1</v>
      </c>
      <c r="DR44" s="172">
        <f t="shared" si="34"/>
        <v>1</v>
      </c>
      <c r="DS44" s="172">
        <f t="shared" si="34"/>
        <v>1</v>
      </c>
      <c r="DT44" s="172">
        <f t="shared" si="34"/>
        <v>1</v>
      </c>
      <c r="DU44" s="172">
        <f t="shared" si="34"/>
        <v>1</v>
      </c>
      <c r="DV44" s="172">
        <f t="shared" si="35"/>
        <v>1</v>
      </c>
      <c r="DW44" s="172">
        <f t="shared" si="35"/>
        <v>1</v>
      </c>
      <c r="DX44" s="172">
        <f t="shared" si="35"/>
        <v>1</v>
      </c>
      <c r="DY44" s="172">
        <f t="shared" si="35"/>
        <v>1</v>
      </c>
      <c r="DZ44" s="172">
        <f t="shared" si="35"/>
        <v>1</v>
      </c>
      <c r="EA44" s="172">
        <f t="shared" si="35"/>
        <v>1</v>
      </c>
      <c r="EB44" s="172">
        <f t="shared" si="35"/>
        <v>1</v>
      </c>
      <c r="EC44" s="172">
        <f t="shared" si="35"/>
        <v>1</v>
      </c>
      <c r="ED44" s="172">
        <f t="shared" si="35"/>
        <v>1</v>
      </c>
      <c r="EE44" s="172">
        <f t="shared" si="35"/>
        <v>1</v>
      </c>
      <c r="EF44" s="172">
        <f t="shared" si="35"/>
        <v>1</v>
      </c>
      <c r="EG44" s="172">
        <f t="shared" si="7"/>
        <v>0</v>
      </c>
    </row>
    <row r="45" spans="20:137" x14ac:dyDescent="0.25">
      <c r="T45" s="5"/>
      <c r="U45" s="13"/>
      <c r="V45" s="5"/>
      <c r="W45" s="5" t="str">
        <f t="shared" si="2"/>
        <v/>
      </c>
      <c r="X45" s="5"/>
      <c r="Y45" s="5"/>
      <c r="Z45" s="5"/>
      <c r="CB45" s="172">
        <f t="shared" si="31"/>
        <v>1</v>
      </c>
      <c r="CC45" s="172">
        <f t="shared" si="31"/>
        <v>1</v>
      </c>
      <c r="CD45" s="172">
        <f t="shared" si="31"/>
        <v>1</v>
      </c>
      <c r="CE45" s="172">
        <f t="shared" si="31"/>
        <v>1</v>
      </c>
      <c r="CF45" s="172">
        <f t="shared" si="31"/>
        <v>1</v>
      </c>
      <c r="CG45" s="172">
        <f t="shared" si="31"/>
        <v>1</v>
      </c>
      <c r="CH45" s="172">
        <f t="shared" si="31"/>
        <v>1</v>
      </c>
      <c r="CI45" s="172">
        <f t="shared" si="31"/>
        <v>1</v>
      </c>
      <c r="CJ45" s="172">
        <f t="shared" si="31"/>
        <v>1</v>
      </c>
      <c r="CK45" s="172">
        <f t="shared" si="31"/>
        <v>1</v>
      </c>
      <c r="CL45" s="172">
        <f t="shared" si="31"/>
        <v>1</v>
      </c>
      <c r="CM45" s="172">
        <f t="shared" si="31"/>
        <v>1</v>
      </c>
      <c r="CN45" s="172">
        <f t="shared" si="31"/>
        <v>1</v>
      </c>
      <c r="CO45" s="172">
        <f t="shared" si="31"/>
        <v>1</v>
      </c>
      <c r="CP45" s="172">
        <f t="shared" si="31"/>
        <v>1</v>
      </c>
      <c r="CQ45" s="172">
        <f t="shared" si="31"/>
        <v>1</v>
      </c>
      <c r="CR45" s="172">
        <f t="shared" si="30"/>
        <v>1</v>
      </c>
      <c r="CS45" s="172">
        <f t="shared" si="30"/>
        <v>1</v>
      </c>
      <c r="CT45" s="172">
        <f t="shared" si="30"/>
        <v>1</v>
      </c>
      <c r="CU45" s="172">
        <f t="shared" si="30"/>
        <v>1</v>
      </c>
      <c r="DA45" s="172">
        <v>11</v>
      </c>
      <c r="DB45" s="32" t="str">
        <f t="shared" si="33"/>
        <v xml:space="preserve"> </v>
      </c>
      <c r="DD45" s="172">
        <f t="shared" si="18"/>
        <v>1</v>
      </c>
      <c r="DE45" s="172">
        <v>43</v>
      </c>
      <c r="DL45" s="172">
        <f t="shared" si="13"/>
        <v>0</v>
      </c>
      <c r="DM45" s="172">
        <f t="shared" si="14"/>
        <v>1</v>
      </c>
      <c r="DN45" s="172">
        <f t="shared" si="15"/>
        <v>1</v>
      </c>
      <c r="DO45" s="172">
        <f t="shared" si="34"/>
        <v>1</v>
      </c>
      <c r="DP45" s="172">
        <f t="shared" si="34"/>
        <v>1</v>
      </c>
      <c r="DQ45" s="172">
        <f t="shared" si="34"/>
        <v>1</v>
      </c>
      <c r="DR45" s="172">
        <f t="shared" si="34"/>
        <v>1</v>
      </c>
      <c r="DS45" s="172">
        <f t="shared" si="34"/>
        <v>1</v>
      </c>
      <c r="DT45" s="172">
        <f t="shared" si="34"/>
        <v>1</v>
      </c>
      <c r="DU45" s="172">
        <f t="shared" si="34"/>
        <v>1</v>
      </c>
      <c r="DV45" s="172">
        <f t="shared" si="35"/>
        <v>1</v>
      </c>
      <c r="DW45" s="172">
        <f t="shared" si="35"/>
        <v>1</v>
      </c>
      <c r="DX45" s="172">
        <f t="shared" si="35"/>
        <v>1</v>
      </c>
      <c r="DY45" s="172">
        <f t="shared" si="35"/>
        <v>1</v>
      </c>
      <c r="DZ45" s="172">
        <f t="shared" si="35"/>
        <v>1</v>
      </c>
      <c r="EA45" s="172">
        <f t="shared" si="35"/>
        <v>1</v>
      </c>
      <c r="EB45" s="172">
        <f t="shared" si="35"/>
        <v>1</v>
      </c>
      <c r="EC45" s="172">
        <f t="shared" si="35"/>
        <v>1</v>
      </c>
      <c r="ED45" s="172">
        <f t="shared" si="35"/>
        <v>1</v>
      </c>
      <c r="EE45" s="172">
        <f t="shared" si="35"/>
        <v>1</v>
      </c>
      <c r="EF45" s="172">
        <f t="shared" si="35"/>
        <v>1</v>
      </c>
      <c r="EG45" s="172">
        <f t="shared" si="7"/>
        <v>0</v>
      </c>
    </row>
    <row r="46" spans="20:137" x14ac:dyDescent="0.25">
      <c r="T46" s="5"/>
      <c r="U46" s="13"/>
      <c r="V46" s="5"/>
      <c r="W46" s="5" t="str">
        <f t="shared" si="2"/>
        <v/>
      </c>
      <c r="X46" s="5"/>
      <c r="Y46" s="5"/>
      <c r="Z46" s="5"/>
      <c r="CB46" s="172">
        <f t="shared" si="31"/>
        <v>1</v>
      </c>
      <c r="CC46" s="172">
        <f t="shared" si="31"/>
        <v>1</v>
      </c>
      <c r="CD46" s="172">
        <f t="shared" si="31"/>
        <v>1</v>
      </c>
      <c r="CE46" s="172">
        <f t="shared" si="31"/>
        <v>1</v>
      </c>
      <c r="CF46" s="172">
        <f t="shared" si="31"/>
        <v>1</v>
      </c>
      <c r="CG46" s="172">
        <f t="shared" si="31"/>
        <v>1</v>
      </c>
      <c r="CH46" s="172">
        <f t="shared" si="31"/>
        <v>1</v>
      </c>
      <c r="CI46" s="172">
        <f t="shared" si="31"/>
        <v>1</v>
      </c>
      <c r="CJ46" s="172">
        <f t="shared" si="31"/>
        <v>1</v>
      </c>
      <c r="CK46" s="172">
        <f t="shared" si="31"/>
        <v>1</v>
      </c>
      <c r="CL46" s="172">
        <f t="shared" si="31"/>
        <v>1</v>
      </c>
      <c r="CM46" s="172">
        <f t="shared" si="31"/>
        <v>1</v>
      </c>
      <c r="CN46" s="172">
        <f t="shared" si="31"/>
        <v>1</v>
      </c>
      <c r="CO46" s="172">
        <f t="shared" si="31"/>
        <v>1</v>
      </c>
      <c r="CP46" s="172">
        <f t="shared" si="31"/>
        <v>1</v>
      </c>
      <c r="CQ46" s="172">
        <f t="shared" si="31"/>
        <v>1</v>
      </c>
      <c r="CR46" s="172">
        <f t="shared" si="30"/>
        <v>1</v>
      </c>
      <c r="CS46" s="172">
        <f t="shared" si="30"/>
        <v>1</v>
      </c>
      <c r="CT46" s="172">
        <f t="shared" si="30"/>
        <v>1</v>
      </c>
      <c r="CU46" s="172">
        <f t="shared" si="30"/>
        <v>1</v>
      </c>
      <c r="DA46" s="172">
        <v>12</v>
      </c>
      <c r="DB46" s="32" t="str">
        <f t="shared" si="33"/>
        <v xml:space="preserve"> </v>
      </c>
      <c r="DD46" s="172">
        <f t="shared" si="18"/>
        <v>1</v>
      </c>
      <c r="DE46" s="172">
        <v>44</v>
      </c>
      <c r="DL46" s="172">
        <f t="shared" si="13"/>
        <v>0</v>
      </c>
      <c r="DM46" s="172">
        <f t="shared" si="14"/>
        <v>1</v>
      </c>
      <c r="DN46" s="172">
        <f t="shared" si="15"/>
        <v>1</v>
      </c>
      <c r="DO46" s="172">
        <f t="shared" si="34"/>
        <v>1</v>
      </c>
      <c r="DP46" s="172">
        <f t="shared" si="34"/>
        <v>1</v>
      </c>
      <c r="DQ46" s="172">
        <f t="shared" si="34"/>
        <v>1</v>
      </c>
      <c r="DR46" s="172">
        <f t="shared" si="34"/>
        <v>1</v>
      </c>
      <c r="DS46" s="172">
        <f t="shared" si="34"/>
        <v>1</v>
      </c>
      <c r="DT46" s="172">
        <f t="shared" si="34"/>
        <v>1</v>
      </c>
      <c r="DU46" s="172">
        <f t="shared" si="34"/>
        <v>1</v>
      </c>
      <c r="DV46" s="172">
        <f t="shared" si="35"/>
        <v>1</v>
      </c>
      <c r="DW46" s="172">
        <f t="shared" si="35"/>
        <v>1</v>
      </c>
      <c r="DX46" s="172">
        <f t="shared" si="35"/>
        <v>1</v>
      </c>
      <c r="DY46" s="172">
        <f t="shared" si="35"/>
        <v>1</v>
      </c>
      <c r="DZ46" s="172">
        <f t="shared" si="35"/>
        <v>1</v>
      </c>
      <c r="EA46" s="172">
        <f t="shared" si="35"/>
        <v>1</v>
      </c>
      <c r="EB46" s="172">
        <f t="shared" si="35"/>
        <v>1</v>
      </c>
      <c r="EC46" s="172">
        <f t="shared" si="35"/>
        <v>1</v>
      </c>
      <c r="ED46" s="172">
        <f t="shared" si="35"/>
        <v>1</v>
      </c>
      <c r="EE46" s="172">
        <f t="shared" si="35"/>
        <v>1</v>
      </c>
      <c r="EF46" s="172">
        <f t="shared" si="35"/>
        <v>1</v>
      </c>
      <c r="EG46" s="172">
        <f t="shared" si="7"/>
        <v>0</v>
      </c>
    </row>
    <row r="47" spans="20:137" x14ac:dyDescent="0.25">
      <c r="T47" s="5"/>
      <c r="U47" s="13"/>
      <c r="V47" s="5"/>
      <c r="W47" s="5" t="str">
        <f t="shared" si="2"/>
        <v/>
      </c>
      <c r="X47" s="5"/>
      <c r="Y47" s="5"/>
      <c r="Z47" s="5"/>
      <c r="CB47" s="172">
        <f t="shared" si="31"/>
        <v>1</v>
      </c>
      <c r="CC47" s="172">
        <f t="shared" si="31"/>
        <v>1</v>
      </c>
      <c r="CD47" s="172">
        <f t="shared" si="31"/>
        <v>1</v>
      </c>
      <c r="CE47" s="172">
        <f t="shared" si="31"/>
        <v>1</v>
      </c>
      <c r="CF47" s="172">
        <f t="shared" si="31"/>
        <v>1</v>
      </c>
      <c r="CG47" s="172">
        <f t="shared" si="31"/>
        <v>1</v>
      </c>
      <c r="CH47" s="172">
        <f t="shared" si="31"/>
        <v>1</v>
      </c>
      <c r="CI47" s="172">
        <f t="shared" si="31"/>
        <v>1</v>
      </c>
      <c r="CJ47" s="172">
        <f t="shared" si="31"/>
        <v>1</v>
      </c>
      <c r="CK47" s="172">
        <f t="shared" si="31"/>
        <v>1</v>
      </c>
      <c r="CL47" s="172">
        <f t="shared" si="31"/>
        <v>1</v>
      </c>
      <c r="CM47" s="172">
        <f t="shared" si="31"/>
        <v>1</v>
      </c>
      <c r="CN47" s="172">
        <f t="shared" si="31"/>
        <v>1</v>
      </c>
      <c r="CO47" s="172">
        <f t="shared" si="31"/>
        <v>1</v>
      </c>
      <c r="CP47" s="172">
        <f t="shared" si="31"/>
        <v>1</v>
      </c>
      <c r="CQ47" s="172">
        <f t="shared" si="31"/>
        <v>1</v>
      </c>
      <c r="CR47" s="172">
        <f t="shared" si="30"/>
        <v>1</v>
      </c>
      <c r="CS47" s="172">
        <f t="shared" si="30"/>
        <v>1</v>
      </c>
      <c r="CT47" s="172">
        <f t="shared" si="30"/>
        <v>1</v>
      </c>
      <c r="CU47" s="172">
        <f t="shared" si="30"/>
        <v>1</v>
      </c>
      <c r="DB47" s="196" t="str">
        <f>IF(DB34="","","----")</f>
        <v/>
      </c>
      <c r="DD47" s="172">
        <f t="shared" si="18"/>
        <v>1</v>
      </c>
      <c r="DE47" s="172">
        <v>45</v>
      </c>
      <c r="DL47" s="172">
        <f t="shared" si="13"/>
        <v>0</v>
      </c>
      <c r="DM47" s="172">
        <f t="shared" si="14"/>
        <v>1</v>
      </c>
      <c r="DN47" s="172">
        <f t="shared" si="15"/>
        <v>1</v>
      </c>
      <c r="DO47" s="172">
        <f t="shared" si="34"/>
        <v>1</v>
      </c>
      <c r="DP47" s="172">
        <f t="shared" si="34"/>
        <v>1</v>
      </c>
      <c r="DQ47" s="172">
        <f t="shared" si="34"/>
        <v>1</v>
      </c>
      <c r="DR47" s="172">
        <f t="shared" si="34"/>
        <v>1</v>
      </c>
      <c r="DS47" s="172">
        <f t="shared" si="34"/>
        <v>1</v>
      </c>
      <c r="DT47" s="172">
        <f t="shared" si="34"/>
        <v>1</v>
      </c>
      <c r="DU47" s="172">
        <f t="shared" si="34"/>
        <v>1</v>
      </c>
      <c r="DV47" s="172">
        <f t="shared" si="35"/>
        <v>1</v>
      </c>
      <c r="DW47" s="172">
        <f t="shared" si="35"/>
        <v>1</v>
      </c>
      <c r="DX47" s="172">
        <f t="shared" si="35"/>
        <v>1</v>
      </c>
      <c r="DY47" s="172">
        <f t="shared" si="35"/>
        <v>1</v>
      </c>
      <c r="DZ47" s="172">
        <f t="shared" si="35"/>
        <v>1</v>
      </c>
      <c r="EA47" s="172">
        <f t="shared" si="35"/>
        <v>1</v>
      </c>
      <c r="EB47" s="172">
        <f t="shared" si="35"/>
        <v>1</v>
      </c>
      <c r="EC47" s="172">
        <f t="shared" si="35"/>
        <v>1</v>
      </c>
      <c r="ED47" s="172">
        <f t="shared" si="35"/>
        <v>1</v>
      </c>
      <c r="EE47" s="172">
        <f t="shared" si="35"/>
        <v>1</v>
      </c>
      <c r="EF47" s="172">
        <f t="shared" si="35"/>
        <v>1</v>
      </c>
      <c r="EG47" s="172">
        <f t="shared" si="7"/>
        <v>0</v>
      </c>
    </row>
    <row r="48" spans="20:137" x14ac:dyDescent="0.25">
      <c r="T48" s="5"/>
      <c r="U48" s="13"/>
      <c r="V48" s="5"/>
      <c r="W48" s="5" t="str">
        <f t="shared" si="2"/>
        <v/>
      </c>
      <c r="X48" s="5"/>
      <c r="Y48" s="5"/>
      <c r="Z48" s="5"/>
      <c r="CB48" s="172">
        <f t="shared" si="31"/>
        <v>1</v>
      </c>
      <c r="CC48" s="172">
        <f t="shared" si="31"/>
        <v>1</v>
      </c>
      <c r="CD48" s="172">
        <f t="shared" si="31"/>
        <v>1</v>
      </c>
      <c r="CE48" s="172">
        <f t="shared" si="31"/>
        <v>1</v>
      </c>
      <c r="CF48" s="172">
        <f t="shared" si="31"/>
        <v>1</v>
      </c>
      <c r="CG48" s="172">
        <f t="shared" si="31"/>
        <v>1</v>
      </c>
      <c r="CH48" s="172">
        <f t="shared" si="31"/>
        <v>1</v>
      </c>
      <c r="CI48" s="172">
        <f t="shared" si="31"/>
        <v>1</v>
      </c>
      <c r="CJ48" s="172">
        <f t="shared" si="31"/>
        <v>1</v>
      </c>
      <c r="CK48" s="172">
        <f t="shared" si="31"/>
        <v>1</v>
      </c>
      <c r="CL48" s="172">
        <f t="shared" si="31"/>
        <v>1</v>
      </c>
      <c r="CM48" s="172">
        <f t="shared" si="31"/>
        <v>1</v>
      </c>
      <c r="CN48" s="172">
        <f t="shared" si="31"/>
        <v>1</v>
      </c>
      <c r="CO48" s="172">
        <f t="shared" si="31"/>
        <v>1</v>
      </c>
      <c r="CP48" s="172">
        <f t="shared" si="31"/>
        <v>1</v>
      </c>
      <c r="CQ48" s="172">
        <f t="shared" ref="CQ48:CU63" si="36">IF(BF47="",CQ47,CQ47+1)</f>
        <v>1</v>
      </c>
      <c r="CR48" s="172">
        <f t="shared" si="36"/>
        <v>1</v>
      </c>
      <c r="CS48" s="172">
        <f t="shared" si="36"/>
        <v>1</v>
      </c>
      <c r="CT48" s="172">
        <f t="shared" si="36"/>
        <v>1</v>
      </c>
      <c r="CU48" s="172">
        <f t="shared" si="36"/>
        <v>1</v>
      </c>
      <c r="DA48" s="172"/>
      <c r="DB48" s="32" t="str">
        <f>IF(DB49="","",CONCATENATE("Warband ",CZ49," ",DG48))</f>
        <v/>
      </c>
      <c r="DD48" s="172">
        <f t="shared" si="18"/>
        <v>1</v>
      </c>
      <c r="DE48" s="172">
        <v>46</v>
      </c>
      <c r="DG48" s="49" t="str">
        <f>CONCATENATE("   ",DH48,"/",DI48,IF(DH48&gt;DI48," !",""))</f>
        <v xml:space="preserve">   0/12</v>
      </c>
      <c r="DH48" s="172">
        <f t="shared" ref="DH48" si="37">INDEX($CB$1:$CU$1,CZ49)+DJ48</f>
        <v>0</v>
      </c>
      <c r="DI48" s="172">
        <v>12</v>
      </c>
      <c r="DL48" s="172">
        <f t="shared" si="13"/>
        <v>0</v>
      </c>
      <c r="DM48" s="172">
        <f t="shared" si="14"/>
        <v>1</v>
      </c>
      <c r="DN48" s="172">
        <f t="shared" si="15"/>
        <v>1</v>
      </c>
      <c r="DO48" s="172">
        <f t="shared" si="34"/>
        <v>1</v>
      </c>
      <c r="DP48" s="172">
        <f t="shared" si="34"/>
        <v>1</v>
      </c>
      <c r="DQ48" s="172">
        <f t="shared" si="34"/>
        <v>1</v>
      </c>
      <c r="DR48" s="172">
        <f t="shared" si="34"/>
        <v>1</v>
      </c>
      <c r="DS48" s="172">
        <f t="shared" si="34"/>
        <v>1</v>
      </c>
      <c r="DT48" s="172">
        <f t="shared" si="34"/>
        <v>1</v>
      </c>
      <c r="DU48" s="172">
        <f t="shared" si="34"/>
        <v>1</v>
      </c>
      <c r="DV48" s="172">
        <f t="shared" si="35"/>
        <v>1</v>
      </c>
      <c r="DW48" s="172">
        <f t="shared" si="35"/>
        <v>1</v>
      </c>
      <c r="DX48" s="172">
        <f t="shared" si="35"/>
        <v>1</v>
      </c>
      <c r="DY48" s="172">
        <f t="shared" si="35"/>
        <v>1</v>
      </c>
      <c r="DZ48" s="172">
        <f t="shared" si="35"/>
        <v>1</v>
      </c>
      <c r="EA48" s="172">
        <f t="shared" si="35"/>
        <v>1</v>
      </c>
      <c r="EB48" s="172">
        <f t="shared" si="35"/>
        <v>1</v>
      </c>
      <c r="EC48" s="172">
        <f t="shared" si="35"/>
        <v>1</v>
      </c>
      <c r="ED48" s="172">
        <f t="shared" si="35"/>
        <v>1</v>
      </c>
      <c r="EE48" s="172">
        <f t="shared" si="35"/>
        <v>1</v>
      </c>
      <c r="EF48" s="172">
        <f t="shared" si="35"/>
        <v>1</v>
      </c>
      <c r="EG48" s="172">
        <f t="shared" si="7"/>
        <v>0</v>
      </c>
    </row>
    <row r="49" spans="20:137" x14ac:dyDescent="0.25">
      <c r="T49" s="5"/>
      <c r="U49" s="13"/>
      <c r="V49" s="5"/>
      <c r="W49" s="5" t="str">
        <f t="shared" si="2"/>
        <v/>
      </c>
      <c r="X49" s="5"/>
      <c r="Y49" s="5"/>
      <c r="Z49" s="5"/>
      <c r="CB49" s="172">
        <f t="shared" ref="CB49:CQ64" si="38">IF(AQ48="",CB48,CB48+1)</f>
        <v>1</v>
      </c>
      <c r="CC49" s="172">
        <f t="shared" si="38"/>
        <v>1</v>
      </c>
      <c r="CD49" s="172">
        <f t="shared" si="38"/>
        <v>1</v>
      </c>
      <c r="CE49" s="172">
        <f t="shared" si="38"/>
        <v>1</v>
      </c>
      <c r="CF49" s="172">
        <f t="shared" si="38"/>
        <v>1</v>
      </c>
      <c r="CG49" s="172">
        <f t="shared" si="38"/>
        <v>1</v>
      </c>
      <c r="CH49" s="172">
        <f t="shared" si="38"/>
        <v>1</v>
      </c>
      <c r="CI49" s="172">
        <f t="shared" si="38"/>
        <v>1</v>
      </c>
      <c r="CJ49" s="172">
        <f t="shared" si="38"/>
        <v>1</v>
      </c>
      <c r="CK49" s="172">
        <f t="shared" si="38"/>
        <v>1</v>
      </c>
      <c r="CL49" s="172">
        <f t="shared" si="38"/>
        <v>1</v>
      </c>
      <c r="CM49" s="172">
        <f t="shared" si="38"/>
        <v>1</v>
      </c>
      <c r="CN49" s="172">
        <f t="shared" si="38"/>
        <v>1</v>
      </c>
      <c r="CO49" s="172">
        <f t="shared" si="38"/>
        <v>1</v>
      </c>
      <c r="CP49" s="172">
        <f t="shared" si="38"/>
        <v>1</v>
      </c>
      <c r="CQ49" s="172">
        <f t="shared" si="36"/>
        <v>1</v>
      </c>
      <c r="CR49" s="172">
        <f t="shared" si="36"/>
        <v>1</v>
      </c>
      <c r="CS49" s="172">
        <f t="shared" si="36"/>
        <v>1</v>
      </c>
      <c r="CT49" s="172">
        <f t="shared" si="36"/>
        <v>1</v>
      </c>
      <c r="CU49" s="172">
        <f t="shared" si="36"/>
        <v>1</v>
      </c>
      <c r="CZ49" s="172">
        <v>4</v>
      </c>
      <c r="DA49" s="172" t="s">
        <v>278</v>
      </c>
      <c r="DB49" s="32" t="str">
        <f>T(LOOKUP(CZ49,$DM$1:$EF$1,$DM$2:$EF$2))</f>
        <v/>
      </c>
      <c r="DD49" s="172">
        <f t="shared" si="18"/>
        <v>1</v>
      </c>
      <c r="DE49" s="172">
        <v>47</v>
      </c>
      <c r="DL49" s="172">
        <f t="shared" si="13"/>
        <v>0</v>
      </c>
      <c r="DM49" s="172">
        <f t="shared" si="14"/>
        <v>1</v>
      </c>
      <c r="DN49" s="172">
        <f t="shared" si="15"/>
        <v>1</v>
      </c>
      <c r="DO49" s="172">
        <f t="shared" si="34"/>
        <v>1</v>
      </c>
      <c r="DP49" s="172">
        <f t="shared" si="34"/>
        <v>1</v>
      </c>
      <c r="DQ49" s="172">
        <f t="shared" si="34"/>
        <v>1</v>
      </c>
      <c r="DR49" s="172">
        <f t="shared" si="34"/>
        <v>1</v>
      </c>
      <c r="DS49" s="172">
        <f t="shared" si="34"/>
        <v>1</v>
      </c>
      <c r="DT49" s="172">
        <f t="shared" si="34"/>
        <v>1</v>
      </c>
      <c r="DU49" s="172">
        <f t="shared" si="34"/>
        <v>1</v>
      </c>
      <c r="DV49" s="172">
        <f t="shared" si="35"/>
        <v>1</v>
      </c>
      <c r="DW49" s="172">
        <f t="shared" si="35"/>
        <v>1</v>
      </c>
      <c r="DX49" s="172">
        <f t="shared" si="35"/>
        <v>1</v>
      </c>
      <c r="DY49" s="172">
        <f t="shared" si="35"/>
        <v>1</v>
      </c>
      <c r="DZ49" s="172">
        <f t="shared" si="35"/>
        <v>1</v>
      </c>
      <c r="EA49" s="172">
        <f t="shared" si="35"/>
        <v>1</v>
      </c>
      <c r="EB49" s="172">
        <f t="shared" si="35"/>
        <v>1</v>
      </c>
      <c r="EC49" s="172">
        <f t="shared" si="35"/>
        <v>1</v>
      </c>
      <c r="ED49" s="172">
        <f t="shared" si="35"/>
        <v>1</v>
      </c>
      <c r="EE49" s="172">
        <f t="shared" si="35"/>
        <v>1</v>
      </c>
      <c r="EF49" s="172">
        <f t="shared" si="35"/>
        <v>1</v>
      </c>
      <c r="EG49" s="172">
        <f t="shared" si="7"/>
        <v>0</v>
      </c>
    </row>
    <row r="50" spans="20:137" x14ac:dyDescent="0.25">
      <c r="T50" s="5"/>
      <c r="U50" s="13"/>
      <c r="V50" s="5"/>
      <c r="W50" s="5" t="str">
        <f t="shared" si="2"/>
        <v/>
      </c>
      <c r="X50" s="5"/>
      <c r="Y50" s="5"/>
      <c r="Z50" s="5"/>
      <c r="CB50" s="172">
        <f t="shared" si="38"/>
        <v>1</v>
      </c>
      <c r="CC50" s="172">
        <f t="shared" si="38"/>
        <v>1</v>
      </c>
      <c r="CD50" s="172">
        <f t="shared" si="38"/>
        <v>1</v>
      </c>
      <c r="CE50" s="172">
        <f t="shared" si="38"/>
        <v>1</v>
      </c>
      <c r="CF50" s="172">
        <f t="shared" si="38"/>
        <v>1</v>
      </c>
      <c r="CG50" s="172">
        <f t="shared" si="38"/>
        <v>1</v>
      </c>
      <c r="CH50" s="172">
        <f t="shared" si="38"/>
        <v>1</v>
      </c>
      <c r="CI50" s="172">
        <f t="shared" si="38"/>
        <v>1</v>
      </c>
      <c r="CJ50" s="172">
        <f t="shared" si="38"/>
        <v>1</v>
      </c>
      <c r="CK50" s="172">
        <f t="shared" si="38"/>
        <v>1</v>
      </c>
      <c r="CL50" s="172">
        <f t="shared" si="38"/>
        <v>1</v>
      </c>
      <c r="CM50" s="172">
        <f t="shared" si="38"/>
        <v>1</v>
      </c>
      <c r="CN50" s="172">
        <f t="shared" si="38"/>
        <v>1</v>
      </c>
      <c r="CO50" s="172">
        <f t="shared" si="38"/>
        <v>1</v>
      </c>
      <c r="CP50" s="172">
        <f t="shared" si="38"/>
        <v>1</v>
      </c>
      <c r="CQ50" s="172">
        <f t="shared" si="36"/>
        <v>1</v>
      </c>
      <c r="CR50" s="172">
        <f t="shared" si="36"/>
        <v>1</v>
      </c>
      <c r="CS50" s="172">
        <f t="shared" si="36"/>
        <v>1</v>
      </c>
      <c r="CT50" s="172">
        <f t="shared" si="36"/>
        <v>1</v>
      </c>
      <c r="CU50" s="172">
        <f t="shared" si="36"/>
        <v>1</v>
      </c>
      <c r="DA50" s="172">
        <v>1</v>
      </c>
      <c r="DB50" s="32" t="str">
        <f t="shared" ref="DB50:DB61" si="39">T(CONCATENATE(LOOKUP(DA50,CE$3:CE$80,AT$3:AT$80)," ",LOOKUP(DA50,CE$3:CE$80,$CA$3:$CA$80)))</f>
        <v xml:space="preserve"> </v>
      </c>
      <c r="DD50" s="172">
        <f t="shared" si="18"/>
        <v>1</v>
      </c>
      <c r="DE50" s="172">
        <v>48</v>
      </c>
      <c r="DL50" s="172">
        <f t="shared" si="13"/>
        <v>0</v>
      </c>
      <c r="DM50" s="172">
        <f t="shared" si="14"/>
        <v>1</v>
      </c>
      <c r="DN50" s="172">
        <f t="shared" si="15"/>
        <v>1</v>
      </c>
      <c r="DO50" s="172">
        <f t="shared" si="34"/>
        <v>1</v>
      </c>
      <c r="DP50" s="172">
        <f t="shared" si="34"/>
        <v>1</v>
      </c>
      <c r="DQ50" s="172">
        <f t="shared" si="34"/>
        <v>1</v>
      </c>
      <c r="DR50" s="172">
        <f t="shared" si="34"/>
        <v>1</v>
      </c>
      <c r="DS50" s="172">
        <f t="shared" si="34"/>
        <v>1</v>
      </c>
      <c r="DT50" s="172">
        <f t="shared" si="34"/>
        <v>1</v>
      </c>
      <c r="DU50" s="172">
        <f t="shared" si="34"/>
        <v>1</v>
      </c>
      <c r="DV50" s="172">
        <f t="shared" si="35"/>
        <v>1</v>
      </c>
      <c r="DW50" s="172">
        <f t="shared" si="35"/>
        <v>1</v>
      </c>
      <c r="DX50" s="172">
        <f t="shared" si="35"/>
        <v>1</v>
      </c>
      <c r="DY50" s="172">
        <f t="shared" si="35"/>
        <v>1</v>
      </c>
      <c r="DZ50" s="172">
        <f t="shared" si="35"/>
        <v>1</v>
      </c>
      <c r="EA50" s="172">
        <f t="shared" si="35"/>
        <v>1</v>
      </c>
      <c r="EB50" s="172">
        <f t="shared" si="35"/>
        <v>1</v>
      </c>
      <c r="EC50" s="172">
        <f t="shared" si="35"/>
        <v>1</v>
      </c>
      <c r="ED50" s="172">
        <f t="shared" si="35"/>
        <v>1</v>
      </c>
      <c r="EE50" s="172">
        <f t="shared" si="35"/>
        <v>1</v>
      </c>
      <c r="EF50" s="172">
        <f t="shared" si="35"/>
        <v>1</v>
      </c>
      <c r="EG50" s="172">
        <f t="shared" si="7"/>
        <v>0</v>
      </c>
    </row>
    <row r="51" spans="20:137" x14ac:dyDescent="0.25">
      <c r="T51" s="5"/>
      <c r="U51" s="13"/>
      <c r="V51" s="5"/>
      <c r="W51" s="5" t="str">
        <f t="shared" si="2"/>
        <v/>
      </c>
      <c r="X51" s="5"/>
      <c r="Y51" s="5"/>
      <c r="Z51" s="5"/>
      <c r="CB51" s="172">
        <f t="shared" si="38"/>
        <v>1</v>
      </c>
      <c r="CC51" s="172">
        <f t="shared" si="38"/>
        <v>1</v>
      </c>
      <c r="CD51" s="172">
        <f t="shared" si="38"/>
        <v>1</v>
      </c>
      <c r="CE51" s="172">
        <f t="shared" si="38"/>
        <v>1</v>
      </c>
      <c r="CF51" s="172">
        <f t="shared" si="38"/>
        <v>1</v>
      </c>
      <c r="CG51" s="172">
        <f t="shared" si="38"/>
        <v>1</v>
      </c>
      <c r="CH51" s="172">
        <f t="shared" si="38"/>
        <v>1</v>
      </c>
      <c r="CI51" s="172">
        <f t="shared" si="38"/>
        <v>1</v>
      </c>
      <c r="CJ51" s="172">
        <f t="shared" si="38"/>
        <v>1</v>
      </c>
      <c r="CK51" s="172">
        <f t="shared" si="38"/>
        <v>1</v>
      </c>
      <c r="CL51" s="172">
        <f t="shared" si="38"/>
        <v>1</v>
      </c>
      <c r="CM51" s="172">
        <f t="shared" si="38"/>
        <v>1</v>
      </c>
      <c r="CN51" s="172">
        <f t="shared" si="38"/>
        <v>1</v>
      </c>
      <c r="CO51" s="172">
        <f t="shared" si="38"/>
        <v>1</v>
      </c>
      <c r="CP51" s="172">
        <f t="shared" si="38"/>
        <v>1</v>
      </c>
      <c r="CQ51" s="172">
        <f t="shared" si="36"/>
        <v>1</v>
      </c>
      <c r="CR51" s="172">
        <f t="shared" si="36"/>
        <v>1</v>
      </c>
      <c r="CS51" s="172">
        <f t="shared" si="36"/>
        <v>1</v>
      </c>
      <c r="CT51" s="172">
        <f t="shared" si="36"/>
        <v>1</v>
      </c>
      <c r="CU51" s="172">
        <f t="shared" si="36"/>
        <v>1</v>
      </c>
      <c r="DA51" s="172">
        <v>2</v>
      </c>
      <c r="DB51" s="32" t="str">
        <f t="shared" si="39"/>
        <v xml:space="preserve"> </v>
      </c>
      <c r="DD51" s="172">
        <f t="shared" si="18"/>
        <v>1</v>
      </c>
      <c r="DE51" s="172">
        <v>49</v>
      </c>
      <c r="DL51" s="172">
        <f t="shared" si="13"/>
        <v>0</v>
      </c>
      <c r="DM51" s="172">
        <f t="shared" si="14"/>
        <v>1</v>
      </c>
      <c r="DN51" s="172">
        <f t="shared" si="15"/>
        <v>1</v>
      </c>
      <c r="DO51" s="172">
        <f t="shared" si="34"/>
        <v>1</v>
      </c>
      <c r="DP51" s="172">
        <f t="shared" si="34"/>
        <v>1</v>
      </c>
      <c r="DQ51" s="172">
        <f t="shared" si="34"/>
        <v>1</v>
      </c>
      <c r="DR51" s="172">
        <f t="shared" si="34"/>
        <v>1</v>
      </c>
      <c r="DS51" s="172">
        <f t="shared" si="34"/>
        <v>1</v>
      </c>
      <c r="DT51" s="172">
        <f t="shared" si="34"/>
        <v>1</v>
      </c>
      <c r="DU51" s="172">
        <f t="shared" si="34"/>
        <v>1</v>
      </c>
      <c r="DV51" s="172">
        <f t="shared" si="35"/>
        <v>1</v>
      </c>
      <c r="DW51" s="172">
        <f t="shared" si="35"/>
        <v>1</v>
      </c>
      <c r="DX51" s="172">
        <f t="shared" si="35"/>
        <v>1</v>
      </c>
      <c r="DY51" s="172">
        <f t="shared" si="35"/>
        <v>1</v>
      </c>
      <c r="DZ51" s="172">
        <f t="shared" si="35"/>
        <v>1</v>
      </c>
      <c r="EA51" s="172">
        <f t="shared" si="35"/>
        <v>1</v>
      </c>
      <c r="EB51" s="172">
        <f t="shared" si="35"/>
        <v>1</v>
      </c>
      <c r="EC51" s="172">
        <f t="shared" si="35"/>
        <v>1</v>
      </c>
      <c r="ED51" s="172">
        <f t="shared" si="35"/>
        <v>1</v>
      </c>
      <c r="EE51" s="172">
        <f t="shared" si="35"/>
        <v>1</v>
      </c>
      <c r="EF51" s="172">
        <f t="shared" si="35"/>
        <v>1</v>
      </c>
      <c r="EG51" s="172">
        <f t="shared" si="7"/>
        <v>0</v>
      </c>
    </row>
    <row r="52" spans="20:137" x14ac:dyDescent="0.25">
      <c r="T52" s="5"/>
      <c r="U52" s="13"/>
      <c r="V52" s="5"/>
      <c r="W52" s="5" t="str">
        <f t="shared" si="2"/>
        <v/>
      </c>
      <c r="X52" s="5"/>
      <c r="Y52" s="5"/>
      <c r="Z52" s="5"/>
      <c r="CB52" s="172">
        <f t="shared" si="38"/>
        <v>1</v>
      </c>
      <c r="CC52" s="172">
        <f t="shared" si="38"/>
        <v>1</v>
      </c>
      <c r="CD52" s="172">
        <f t="shared" si="38"/>
        <v>1</v>
      </c>
      <c r="CE52" s="172">
        <f t="shared" si="38"/>
        <v>1</v>
      </c>
      <c r="CF52" s="172">
        <f t="shared" si="38"/>
        <v>1</v>
      </c>
      <c r="CG52" s="172">
        <f t="shared" si="38"/>
        <v>1</v>
      </c>
      <c r="CH52" s="172">
        <f t="shared" si="38"/>
        <v>1</v>
      </c>
      <c r="CI52" s="172">
        <f t="shared" si="38"/>
        <v>1</v>
      </c>
      <c r="CJ52" s="172">
        <f t="shared" si="38"/>
        <v>1</v>
      </c>
      <c r="CK52" s="172">
        <f t="shared" si="38"/>
        <v>1</v>
      </c>
      <c r="CL52" s="172">
        <f t="shared" si="38"/>
        <v>1</v>
      </c>
      <c r="CM52" s="172">
        <f t="shared" si="38"/>
        <v>1</v>
      </c>
      <c r="CN52" s="172">
        <f t="shared" si="38"/>
        <v>1</v>
      </c>
      <c r="CO52" s="172">
        <f t="shared" si="38"/>
        <v>1</v>
      </c>
      <c r="CP52" s="172">
        <f t="shared" si="38"/>
        <v>1</v>
      </c>
      <c r="CQ52" s="172">
        <f t="shared" si="36"/>
        <v>1</v>
      </c>
      <c r="CR52" s="172">
        <f t="shared" si="36"/>
        <v>1</v>
      </c>
      <c r="CS52" s="172">
        <f t="shared" si="36"/>
        <v>1</v>
      </c>
      <c r="CT52" s="172">
        <f t="shared" si="36"/>
        <v>1</v>
      </c>
      <c r="CU52" s="172">
        <f t="shared" si="36"/>
        <v>1</v>
      </c>
      <c r="DA52" s="172">
        <v>3</v>
      </c>
      <c r="DB52" s="32" t="str">
        <f t="shared" si="39"/>
        <v xml:space="preserve"> </v>
      </c>
      <c r="DD52" s="172">
        <f t="shared" si="18"/>
        <v>1</v>
      </c>
      <c r="DE52" s="172">
        <v>50</v>
      </c>
      <c r="DL52" s="172">
        <f t="shared" si="13"/>
        <v>0</v>
      </c>
      <c r="DM52" s="172">
        <f t="shared" si="14"/>
        <v>1</v>
      </c>
      <c r="DN52" s="172">
        <f t="shared" si="15"/>
        <v>1</v>
      </c>
      <c r="DO52" s="172">
        <f t="shared" ref="DO52:DU67" si="40">IF(OR($CX51=0,ISERROR(SEARCH(DO$1,SUBSTITUTE($CX51,DY$1,"")))),DO51,DO51+1)</f>
        <v>1</v>
      </c>
      <c r="DP52" s="172">
        <f t="shared" si="40"/>
        <v>1</v>
      </c>
      <c r="DQ52" s="172">
        <f t="shared" si="40"/>
        <v>1</v>
      </c>
      <c r="DR52" s="172">
        <f t="shared" si="40"/>
        <v>1</v>
      </c>
      <c r="DS52" s="172">
        <f t="shared" si="40"/>
        <v>1</v>
      </c>
      <c r="DT52" s="172">
        <f t="shared" si="40"/>
        <v>1</v>
      </c>
      <c r="DU52" s="172">
        <f t="shared" si="40"/>
        <v>1</v>
      </c>
      <c r="DV52" s="172">
        <f t="shared" si="35"/>
        <v>1</v>
      </c>
      <c r="DW52" s="172">
        <f t="shared" si="35"/>
        <v>1</v>
      </c>
      <c r="DX52" s="172">
        <f t="shared" si="35"/>
        <v>1</v>
      </c>
      <c r="DY52" s="172">
        <f t="shared" si="35"/>
        <v>1</v>
      </c>
      <c r="DZ52" s="172">
        <f t="shared" si="35"/>
        <v>1</v>
      </c>
      <c r="EA52" s="172">
        <f t="shared" si="35"/>
        <v>1</v>
      </c>
      <c r="EB52" s="172">
        <f t="shared" si="35"/>
        <v>1</v>
      </c>
      <c r="EC52" s="172">
        <f t="shared" si="35"/>
        <v>1</v>
      </c>
      <c r="ED52" s="172">
        <f t="shared" si="35"/>
        <v>1</v>
      </c>
      <c r="EE52" s="172">
        <f t="shared" si="35"/>
        <v>1</v>
      </c>
      <c r="EF52" s="172">
        <f t="shared" si="35"/>
        <v>1</v>
      </c>
      <c r="EG52" s="172">
        <f t="shared" si="7"/>
        <v>0</v>
      </c>
    </row>
    <row r="53" spans="20:137" x14ac:dyDescent="0.25">
      <c r="T53" s="5"/>
      <c r="U53" s="13"/>
      <c r="V53" s="5"/>
      <c r="W53" s="5" t="str">
        <f t="shared" si="2"/>
        <v/>
      </c>
      <c r="X53" s="5"/>
      <c r="Y53" s="5"/>
      <c r="Z53" s="5"/>
      <c r="CB53" s="172">
        <f t="shared" si="38"/>
        <v>1</v>
      </c>
      <c r="CC53" s="172">
        <f t="shared" si="38"/>
        <v>1</v>
      </c>
      <c r="CD53" s="172">
        <f t="shared" si="38"/>
        <v>1</v>
      </c>
      <c r="CE53" s="172">
        <f t="shared" si="38"/>
        <v>1</v>
      </c>
      <c r="CF53" s="172">
        <f t="shared" si="38"/>
        <v>1</v>
      </c>
      <c r="CG53" s="172">
        <f t="shared" si="38"/>
        <v>1</v>
      </c>
      <c r="CH53" s="172">
        <f t="shared" si="38"/>
        <v>1</v>
      </c>
      <c r="CI53" s="172">
        <f t="shared" si="38"/>
        <v>1</v>
      </c>
      <c r="CJ53" s="172">
        <f t="shared" si="38"/>
        <v>1</v>
      </c>
      <c r="CK53" s="172">
        <f t="shared" si="38"/>
        <v>1</v>
      </c>
      <c r="CL53" s="172">
        <f t="shared" si="38"/>
        <v>1</v>
      </c>
      <c r="CM53" s="172">
        <f t="shared" si="38"/>
        <v>1</v>
      </c>
      <c r="CN53" s="172">
        <f t="shared" si="38"/>
        <v>1</v>
      </c>
      <c r="CO53" s="172">
        <f t="shared" si="38"/>
        <v>1</v>
      </c>
      <c r="CP53" s="172">
        <f t="shared" si="38"/>
        <v>1</v>
      </c>
      <c r="CQ53" s="172">
        <f t="shared" si="36"/>
        <v>1</v>
      </c>
      <c r="CR53" s="172">
        <f t="shared" si="36"/>
        <v>1</v>
      </c>
      <c r="CS53" s="172">
        <f t="shared" si="36"/>
        <v>1</v>
      </c>
      <c r="CT53" s="172">
        <f t="shared" si="36"/>
        <v>1</v>
      </c>
      <c r="CU53" s="172">
        <f t="shared" si="36"/>
        <v>1</v>
      </c>
      <c r="DA53" s="172">
        <v>4</v>
      </c>
      <c r="DB53" s="32" t="str">
        <f t="shared" si="39"/>
        <v xml:space="preserve"> </v>
      </c>
      <c r="DD53" s="172">
        <f t="shared" si="18"/>
        <v>1</v>
      </c>
      <c r="DE53" s="172">
        <v>51</v>
      </c>
      <c r="DL53" s="172">
        <f t="shared" si="13"/>
        <v>0</v>
      </c>
      <c r="DM53" s="172">
        <f t="shared" si="14"/>
        <v>1</v>
      </c>
      <c r="DN53" s="172">
        <f t="shared" si="15"/>
        <v>1</v>
      </c>
      <c r="DO53" s="172">
        <f t="shared" si="40"/>
        <v>1</v>
      </c>
      <c r="DP53" s="172">
        <f t="shared" si="40"/>
        <v>1</v>
      </c>
      <c r="DQ53" s="172">
        <f t="shared" si="40"/>
        <v>1</v>
      </c>
      <c r="DR53" s="172">
        <f t="shared" si="40"/>
        <v>1</v>
      </c>
      <c r="DS53" s="172">
        <f t="shared" si="40"/>
        <v>1</v>
      </c>
      <c r="DT53" s="172">
        <f t="shared" si="40"/>
        <v>1</v>
      </c>
      <c r="DU53" s="172">
        <f t="shared" si="40"/>
        <v>1</v>
      </c>
      <c r="DV53" s="172">
        <f t="shared" ref="DV53:EF68" si="41">IF(OR($CX52=0,ISERROR(SEARCH(DV$1,$CX52))),DV52,DV52+1)</f>
        <v>1</v>
      </c>
      <c r="DW53" s="172">
        <f t="shared" si="41"/>
        <v>1</v>
      </c>
      <c r="DX53" s="172">
        <f t="shared" si="41"/>
        <v>1</v>
      </c>
      <c r="DY53" s="172">
        <f t="shared" si="41"/>
        <v>1</v>
      </c>
      <c r="DZ53" s="172">
        <f t="shared" si="41"/>
        <v>1</v>
      </c>
      <c r="EA53" s="172">
        <f t="shared" si="41"/>
        <v>1</v>
      </c>
      <c r="EB53" s="172">
        <f t="shared" si="41"/>
        <v>1</v>
      </c>
      <c r="EC53" s="172">
        <f t="shared" si="41"/>
        <v>1</v>
      </c>
      <c r="ED53" s="172">
        <f t="shared" si="41"/>
        <v>1</v>
      </c>
      <c r="EE53" s="172">
        <f t="shared" si="41"/>
        <v>1</v>
      </c>
      <c r="EF53" s="172">
        <f t="shared" si="41"/>
        <v>1</v>
      </c>
      <c r="EG53" s="172">
        <f t="shared" si="7"/>
        <v>0</v>
      </c>
    </row>
    <row r="54" spans="20:137" x14ac:dyDescent="0.25">
      <c r="T54" s="5"/>
      <c r="U54" s="13"/>
      <c r="V54" s="5"/>
      <c r="W54" s="5" t="str">
        <f t="shared" si="2"/>
        <v/>
      </c>
      <c r="X54" s="5"/>
      <c r="Y54" s="5"/>
      <c r="Z54" s="5"/>
      <c r="CB54" s="172">
        <f t="shared" si="38"/>
        <v>1</v>
      </c>
      <c r="CC54" s="172">
        <f t="shared" si="38"/>
        <v>1</v>
      </c>
      <c r="CD54" s="172">
        <f t="shared" si="38"/>
        <v>1</v>
      </c>
      <c r="CE54" s="172">
        <f t="shared" si="38"/>
        <v>1</v>
      </c>
      <c r="CF54" s="172">
        <f t="shared" si="38"/>
        <v>1</v>
      </c>
      <c r="CG54" s="172">
        <f t="shared" si="38"/>
        <v>1</v>
      </c>
      <c r="CH54" s="172">
        <f t="shared" si="38"/>
        <v>1</v>
      </c>
      <c r="CI54" s="172">
        <f t="shared" si="38"/>
        <v>1</v>
      </c>
      <c r="CJ54" s="172">
        <f t="shared" si="38"/>
        <v>1</v>
      </c>
      <c r="CK54" s="172">
        <f t="shared" si="38"/>
        <v>1</v>
      </c>
      <c r="CL54" s="172">
        <f t="shared" si="38"/>
        <v>1</v>
      </c>
      <c r="CM54" s="172">
        <f t="shared" si="38"/>
        <v>1</v>
      </c>
      <c r="CN54" s="172">
        <f t="shared" si="38"/>
        <v>1</v>
      </c>
      <c r="CO54" s="172">
        <f t="shared" si="38"/>
        <v>1</v>
      </c>
      <c r="CP54" s="172">
        <f t="shared" si="38"/>
        <v>1</v>
      </c>
      <c r="CQ54" s="172">
        <f t="shared" si="36"/>
        <v>1</v>
      </c>
      <c r="CR54" s="172">
        <f t="shared" si="36"/>
        <v>1</v>
      </c>
      <c r="CS54" s="172">
        <f t="shared" si="36"/>
        <v>1</v>
      </c>
      <c r="CT54" s="172">
        <f t="shared" si="36"/>
        <v>1</v>
      </c>
      <c r="CU54" s="172">
        <f t="shared" si="36"/>
        <v>1</v>
      </c>
      <c r="DA54" s="172">
        <v>5</v>
      </c>
      <c r="DB54" s="32" t="str">
        <f t="shared" si="39"/>
        <v xml:space="preserve"> </v>
      </c>
      <c r="DD54" s="172">
        <f t="shared" si="18"/>
        <v>1</v>
      </c>
      <c r="DE54" s="172">
        <v>52</v>
      </c>
      <c r="DL54" s="172">
        <f t="shared" si="13"/>
        <v>0</v>
      </c>
      <c r="DM54" s="172">
        <f t="shared" si="14"/>
        <v>1</v>
      </c>
      <c r="DN54" s="172">
        <f t="shared" si="15"/>
        <v>1</v>
      </c>
      <c r="DO54" s="172">
        <f t="shared" si="40"/>
        <v>1</v>
      </c>
      <c r="DP54" s="172">
        <f t="shared" si="40"/>
        <v>1</v>
      </c>
      <c r="DQ54" s="172">
        <f t="shared" si="40"/>
        <v>1</v>
      </c>
      <c r="DR54" s="172">
        <f t="shared" si="40"/>
        <v>1</v>
      </c>
      <c r="DS54" s="172">
        <f t="shared" si="40"/>
        <v>1</v>
      </c>
      <c r="DT54" s="172">
        <f t="shared" si="40"/>
        <v>1</v>
      </c>
      <c r="DU54" s="172">
        <f t="shared" si="40"/>
        <v>1</v>
      </c>
      <c r="DV54" s="172">
        <f t="shared" si="41"/>
        <v>1</v>
      </c>
      <c r="DW54" s="172">
        <f t="shared" si="41"/>
        <v>1</v>
      </c>
      <c r="DX54" s="172">
        <f t="shared" si="41"/>
        <v>1</v>
      </c>
      <c r="DY54" s="172">
        <f t="shared" si="41"/>
        <v>1</v>
      </c>
      <c r="DZ54" s="172">
        <f t="shared" si="41"/>
        <v>1</v>
      </c>
      <c r="EA54" s="172">
        <f t="shared" si="41"/>
        <v>1</v>
      </c>
      <c r="EB54" s="172">
        <f t="shared" si="41"/>
        <v>1</v>
      </c>
      <c r="EC54" s="172">
        <f t="shared" si="41"/>
        <v>1</v>
      </c>
      <c r="ED54" s="172">
        <f t="shared" si="41"/>
        <v>1</v>
      </c>
      <c r="EE54" s="172">
        <f t="shared" si="41"/>
        <v>1</v>
      </c>
      <c r="EF54" s="172">
        <f t="shared" si="41"/>
        <v>1</v>
      </c>
      <c r="EG54" s="172">
        <f t="shared" si="7"/>
        <v>0</v>
      </c>
    </row>
    <row r="55" spans="20:137" x14ac:dyDescent="0.25">
      <c r="T55" s="5"/>
      <c r="U55" s="13"/>
      <c r="V55" s="5"/>
      <c r="W55" s="5" t="str">
        <f t="shared" si="2"/>
        <v/>
      </c>
      <c r="X55" s="5"/>
      <c r="Y55" s="5"/>
      <c r="Z55" s="5"/>
      <c r="CB55" s="172">
        <f t="shared" si="38"/>
        <v>1</v>
      </c>
      <c r="CC55" s="172">
        <f t="shared" si="38"/>
        <v>1</v>
      </c>
      <c r="CD55" s="172">
        <f t="shared" si="38"/>
        <v>1</v>
      </c>
      <c r="CE55" s="172">
        <f t="shared" si="38"/>
        <v>1</v>
      </c>
      <c r="CF55" s="172">
        <f t="shared" si="38"/>
        <v>1</v>
      </c>
      <c r="CG55" s="172">
        <f t="shared" si="38"/>
        <v>1</v>
      </c>
      <c r="CH55" s="172">
        <f t="shared" si="38"/>
        <v>1</v>
      </c>
      <c r="CI55" s="172">
        <f t="shared" si="38"/>
        <v>1</v>
      </c>
      <c r="CJ55" s="172">
        <f t="shared" si="38"/>
        <v>1</v>
      </c>
      <c r="CK55" s="172">
        <f t="shared" si="38"/>
        <v>1</v>
      </c>
      <c r="CL55" s="172">
        <f t="shared" si="38"/>
        <v>1</v>
      </c>
      <c r="CM55" s="172">
        <f t="shared" si="38"/>
        <v>1</v>
      </c>
      <c r="CN55" s="172">
        <f t="shared" si="38"/>
        <v>1</v>
      </c>
      <c r="CO55" s="172">
        <f t="shared" si="38"/>
        <v>1</v>
      </c>
      <c r="CP55" s="172">
        <f t="shared" si="38"/>
        <v>1</v>
      </c>
      <c r="CQ55" s="172">
        <f t="shared" si="36"/>
        <v>1</v>
      </c>
      <c r="CR55" s="172">
        <f t="shared" si="36"/>
        <v>1</v>
      </c>
      <c r="CS55" s="172">
        <f t="shared" si="36"/>
        <v>1</v>
      </c>
      <c r="CT55" s="172">
        <f t="shared" si="36"/>
        <v>1</v>
      </c>
      <c r="CU55" s="172">
        <f t="shared" si="36"/>
        <v>1</v>
      </c>
      <c r="DA55" s="172">
        <v>6</v>
      </c>
      <c r="DB55" s="32" t="str">
        <f t="shared" si="39"/>
        <v xml:space="preserve"> </v>
      </c>
      <c r="DD55" s="172">
        <f t="shared" si="18"/>
        <v>1</v>
      </c>
      <c r="DE55" s="172">
        <v>53</v>
      </c>
      <c r="DL55" s="172">
        <f t="shared" si="13"/>
        <v>0</v>
      </c>
      <c r="DM55" s="172">
        <f t="shared" si="14"/>
        <v>1</v>
      </c>
      <c r="DN55" s="172">
        <f t="shared" si="15"/>
        <v>1</v>
      </c>
      <c r="DO55" s="172">
        <f t="shared" si="40"/>
        <v>1</v>
      </c>
      <c r="DP55" s="172">
        <f t="shared" si="40"/>
        <v>1</v>
      </c>
      <c r="DQ55" s="172">
        <f t="shared" si="40"/>
        <v>1</v>
      </c>
      <c r="DR55" s="172">
        <f t="shared" si="40"/>
        <v>1</v>
      </c>
      <c r="DS55" s="172">
        <f t="shared" si="40"/>
        <v>1</v>
      </c>
      <c r="DT55" s="172">
        <f t="shared" si="40"/>
        <v>1</v>
      </c>
      <c r="DU55" s="172">
        <f t="shared" si="40"/>
        <v>1</v>
      </c>
      <c r="DV55" s="172">
        <f t="shared" si="41"/>
        <v>1</v>
      </c>
      <c r="DW55" s="172">
        <f t="shared" si="41"/>
        <v>1</v>
      </c>
      <c r="DX55" s="172">
        <f t="shared" si="41"/>
        <v>1</v>
      </c>
      <c r="DY55" s="172">
        <f t="shared" si="41"/>
        <v>1</v>
      </c>
      <c r="DZ55" s="172">
        <f t="shared" si="41"/>
        <v>1</v>
      </c>
      <c r="EA55" s="172">
        <f t="shared" si="41"/>
        <v>1</v>
      </c>
      <c r="EB55" s="172">
        <f t="shared" si="41"/>
        <v>1</v>
      </c>
      <c r="EC55" s="172">
        <f t="shared" si="41"/>
        <v>1</v>
      </c>
      <c r="ED55" s="172">
        <f t="shared" si="41"/>
        <v>1</v>
      </c>
      <c r="EE55" s="172">
        <f t="shared" si="41"/>
        <v>1</v>
      </c>
      <c r="EF55" s="172">
        <f t="shared" si="41"/>
        <v>1</v>
      </c>
      <c r="EG55" s="172">
        <f t="shared" si="7"/>
        <v>0</v>
      </c>
    </row>
    <row r="56" spans="20:137" x14ac:dyDescent="0.25">
      <c r="T56" s="5"/>
      <c r="U56" s="13"/>
      <c r="V56" s="5"/>
      <c r="W56" s="5" t="str">
        <f t="shared" si="2"/>
        <v/>
      </c>
      <c r="X56" s="5"/>
      <c r="Y56" s="5"/>
      <c r="Z56" s="5"/>
      <c r="CB56" s="172">
        <f t="shared" si="38"/>
        <v>1</v>
      </c>
      <c r="CC56" s="172">
        <f t="shared" si="38"/>
        <v>1</v>
      </c>
      <c r="CD56" s="172">
        <f t="shared" si="38"/>
        <v>1</v>
      </c>
      <c r="CE56" s="172">
        <f t="shared" si="38"/>
        <v>1</v>
      </c>
      <c r="CF56" s="172">
        <f t="shared" si="38"/>
        <v>1</v>
      </c>
      <c r="CG56" s="172">
        <f t="shared" si="38"/>
        <v>1</v>
      </c>
      <c r="CH56" s="172">
        <f t="shared" si="38"/>
        <v>1</v>
      </c>
      <c r="CI56" s="172">
        <f t="shared" si="38"/>
        <v>1</v>
      </c>
      <c r="CJ56" s="172">
        <f t="shared" si="38"/>
        <v>1</v>
      </c>
      <c r="CK56" s="172">
        <f t="shared" si="38"/>
        <v>1</v>
      </c>
      <c r="CL56" s="172">
        <f t="shared" si="38"/>
        <v>1</v>
      </c>
      <c r="CM56" s="172">
        <f t="shared" si="38"/>
        <v>1</v>
      </c>
      <c r="CN56" s="172">
        <f t="shared" si="38"/>
        <v>1</v>
      </c>
      <c r="CO56" s="172">
        <f t="shared" si="38"/>
        <v>1</v>
      </c>
      <c r="CP56" s="172">
        <f t="shared" si="38"/>
        <v>1</v>
      </c>
      <c r="CQ56" s="172">
        <f t="shared" si="36"/>
        <v>1</v>
      </c>
      <c r="CR56" s="172">
        <f t="shared" si="36"/>
        <v>1</v>
      </c>
      <c r="CS56" s="172">
        <f t="shared" si="36"/>
        <v>1</v>
      </c>
      <c r="CT56" s="172">
        <f t="shared" si="36"/>
        <v>1</v>
      </c>
      <c r="CU56" s="172">
        <f t="shared" si="36"/>
        <v>1</v>
      </c>
      <c r="DA56" s="172">
        <v>7</v>
      </c>
      <c r="DB56" s="32" t="str">
        <f t="shared" si="39"/>
        <v xml:space="preserve"> </v>
      </c>
      <c r="DD56" s="172">
        <f t="shared" si="18"/>
        <v>1</v>
      </c>
      <c r="DE56" s="172">
        <v>54</v>
      </c>
      <c r="DL56" s="172">
        <f t="shared" si="13"/>
        <v>0</v>
      </c>
      <c r="DM56" s="172">
        <f t="shared" si="14"/>
        <v>1</v>
      </c>
      <c r="DN56" s="172">
        <f t="shared" si="15"/>
        <v>1</v>
      </c>
      <c r="DO56" s="172">
        <f t="shared" si="40"/>
        <v>1</v>
      </c>
      <c r="DP56" s="172">
        <f t="shared" si="40"/>
        <v>1</v>
      </c>
      <c r="DQ56" s="172">
        <f t="shared" si="40"/>
        <v>1</v>
      </c>
      <c r="DR56" s="172">
        <f t="shared" si="40"/>
        <v>1</v>
      </c>
      <c r="DS56" s="172">
        <f t="shared" si="40"/>
        <v>1</v>
      </c>
      <c r="DT56" s="172">
        <f t="shared" si="40"/>
        <v>1</v>
      </c>
      <c r="DU56" s="172">
        <f t="shared" si="40"/>
        <v>1</v>
      </c>
      <c r="DV56" s="172">
        <f t="shared" si="41"/>
        <v>1</v>
      </c>
      <c r="DW56" s="172">
        <f t="shared" si="41"/>
        <v>1</v>
      </c>
      <c r="DX56" s="172">
        <f t="shared" si="41"/>
        <v>1</v>
      </c>
      <c r="DY56" s="172">
        <f t="shared" si="41"/>
        <v>1</v>
      </c>
      <c r="DZ56" s="172">
        <f t="shared" si="41"/>
        <v>1</v>
      </c>
      <c r="EA56" s="172">
        <f t="shared" si="41"/>
        <v>1</v>
      </c>
      <c r="EB56" s="172">
        <f t="shared" si="41"/>
        <v>1</v>
      </c>
      <c r="EC56" s="172">
        <f t="shared" si="41"/>
        <v>1</v>
      </c>
      <c r="ED56" s="172">
        <f t="shared" si="41"/>
        <v>1</v>
      </c>
      <c r="EE56" s="172">
        <f t="shared" si="41"/>
        <v>1</v>
      </c>
      <c r="EF56" s="172">
        <f t="shared" si="41"/>
        <v>1</v>
      </c>
      <c r="EG56" s="172">
        <f t="shared" si="7"/>
        <v>0</v>
      </c>
    </row>
    <row r="57" spans="20:137" x14ac:dyDescent="0.25">
      <c r="T57" s="5"/>
      <c r="U57" s="13"/>
      <c r="V57" s="5"/>
      <c r="W57" s="5" t="str">
        <f t="shared" si="2"/>
        <v/>
      </c>
      <c r="X57" s="5"/>
      <c r="Y57" s="5"/>
      <c r="Z57" s="5"/>
      <c r="CB57" s="172">
        <f t="shared" si="38"/>
        <v>1</v>
      </c>
      <c r="CC57" s="172">
        <f t="shared" si="38"/>
        <v>1</v>
      </c>
      <c r="CD57" s="172">
        <f t="shared" si="38"/>
        <v>1</v>
      </c>
      <c r="CE57" s="172">
        <f t="shared" si="38"/>
        <v>1</v>
      </c>
      <c r="CF57" s="172">
        <f t="shared" si="38"/>
        <v>1</v>
      </c>
      <c r="CG57" s="172">
        <f t="shared" si="38"/>
        <v>1</v>
      </c>
      <c r="CH57" s="172">
        <f t="shared" si="38"/>
        <v>1</v>
      </c>
      <c r="CI57" s="172">
        <f t="shared" si="38"/>
        <v>1</v>
      </c>
      <c r="CJ57" s="172">
        <f t="shared" si="38"/>
        <v>1</v>
      </c>
      <c r="CK57" s="172">
        <f t="shared" si="38"/>
        <v>1</v>
      </c>
      <c r="CL57" s="172">
        <f t="shared" si="38"/>
        <v>1</v>
      </c>
      <c r="CM57" s="172">
        <f t="shared" si="38"/>
        <v>1</v>
      </c>
      <c r="CN57" s="172">
        <f t="shared" si="38"/>
        <v>1</v>
      </c>
      <c r="CO57" s="172">
        <f t="shared" si="38"/>
        <v>1</v>
      </c>
      <c r="CP57" s="172">
        <f t="shared" si="38"/>
        <v>1</v>
      </c>
      <c r="CQ57" s="172">
        <f t="shared" si="36"/>
        <v>1</v>
      </c>
      <c r="CR57" s="172">
        <f t="shared" si="36"/>
        <v>1</v>
      </c>
      <c r="CS57" s="172">
        <f t="shared" si="36"/>
        <v>1</v>
      </c>
      <c r="CT57" s="172">
        <f t="shared" si="36"/>
        <v>1</v>
      </c>
      <c r="CU57" s="172">
        <f t="shared" si="36"/>
        <v>1</v>
      </c>
      <c r="DA57" s="172">
        <v>8</v>
      </c>
      <c r="DB57" s="32" t="str">
        <f t="shared" si="39"/>
        <v xml:space="preserve"> </v>
      </c>
      <c r="DD57" s="172">
        <f t="shared" si="18"/>
        <v>1</v>
      </c>
      <c r="DE57" s="172">
        <v>55</v>
      </c>
      <c r="DL57" s="172">
        <f t="shared" si="13"/>
        <v>0</v>
      </c>
      <c r="DM57" s="172">
        <f t="shared" si="14"/>
        <v>1</v>
      </c>
      <c r="DN57" s="172">
        <f t="shared" si="15"/>
        <v>1</v>
      </c>
      <c r="DO57" s="172">
        <f t="shared" si="40"/>
        <v>1</v>
      </c>
      <c r="DP57" s="172">
        <f t="shared" si="40"/>
        <v>1</v>
      </c>
      <c r="DQ57" s="172">
        <f t="shared" si="40"/>
        <v>1</v>
      </c>
      <c r="DR57" s="172">
        <f t="shared" si="40"/>
        <v>1</v>
      </c>
      <c r="DS57" s="172">
        <f t="shared" si="40"/>
        <v>1</v>
      </c>
      <c r="DT57" s="172">
        <f t="shared" si="40"/>
        <v>1</v>
      </c>
      <c r="DU57" s="172">
        <f t="shared" si="40"/>
        <v>1</v>
      </c>
      <c r="DV57" s="172">
        <f t="shared" si="41"/>
        <v>1</v>
      </c>
      <c r="DW57" s="172">
        <f t="shared" si="41"/>
        <v>1</v>
      </c>
      <c r="DX57" s="172">
        <f t="shared" si="41"/>
        <v>1</v>
      </c>
      <c r="DY57" s="172">
        <f t="shared" si="41"/>
        <v>1</v>
      </c>
      <c r="DZ57" s="172">
        <f t="shared" si="41"/>
        <v>1</v>
      </c>
      <c r="EA57" s="172">
        <f t="shared" si="41"/>
        <v>1</v>
      </c>
      <c r="EB57" s="172">
        <f t="shared" si="41"/>
        <v>1</v>
      </c>
      <c r="EC57" s="172">
        <f t="shared" si="41"/>
        <v>1</v>
      </c>
      <c r="ED57" s="172">
        <f t="shared" si="41"/>
        <v>1</v>
      </c>
      <c r="EE57" s="172">
        <f t="shared" si="41"/>
        <v>1</v>
      </c>
      <c r="EF57" s="172">
        <f t="shared" si="41"/>
        <v>1</v>
      </c>
      <c r="EG57" s="172">
        <f t="shared" si="7"/>
        <v>0</v>
      </c>
    </row>
    <row r="58" spans="20:137" x14ac:dyDescent="0.25">
      <c r="T58" s="5"/>
      <c r="U58" s="13"/>
      <c r="V58" s="5"/>
      <c r="W58" s="5" t="str">
        <f t="shared" si="2"/>
        <v/>
      </c>
      <c r="X58" s="5"/>
      <c r="Y58" s="5"/>
      <c r="Z58" s="5"/>
      <c r="CB58" s="172">
        <f t="shared" si="38"/>
        <v>1</v>
      </c>
      <c r="CC58" s="172">
        <f t="shared" si="38"/>
        <v>1</v>
      </c>
      <c r="CD58" s="172">
        <f t="shared" si="38"/>
        <v>1</v>
      </c>
      <c r="CE58" s="172">
        <f t="shared" si="38"/>
        <v>1</v>
      </c>
      <c r="CF58" s="172">
        <f t="shared" si="38"/>
        <v>1</v>
      </c>
      <c r="CG58" s="172">
        <f t="shared" si="38"/>
        <v>1</v>
      </c>
      <c r="CH58" s="172">
        <f t="shared" si="38"/>
        <v>1</v>
      </c>
      <c r="CI58" s="172">
        <f t="shared" si="38"/>
        <v>1</v>
      </c>
      <c r="CJ58" s="172">
        <f t="shared" si="38"/>
        <v>1</v>
      </c>
      <c r="CK58" s="172">
        <f t="shared" si="38"/>
        <v>1</v>
      </c>
      <c r="CL58" s="172">
        <f t="shared" si="38"/>
        <v>1</v>
      </c>
      <c r="CM58" s="172">
        <f t="shared" si="38"/>
        <v>1</v>
      </c>
      <c r="CN58" s="172">
        <f t="shared" si="38"/>
        <v>1</v>
      </c>
      <c r="CO58" s="172">
        <f t="shared" si="38"/>
        <v>1</v>
      </c>
      <c r="CP58" s="172">
        <f t="shared" si="38"/>
        <v>1</v>
      </c>
      <c r="CQ58" s="172">
        <f t="shared" si="36"/>
        <v>1</v>
      </c>
      <c r="CR58" s="172">
        <f t="shared" si="36"/>
        <v>1</v>
      </c>
      <c r="CS58" s="172">
        <f t="shared" si="36"/>
        <v>1</v>
      </c>
      <c r="CT58" s="172">
        <f t="shared" si="36"/>
        <v>1</v>
      </c>
      <c r="CU58" s="172">
        <f t="shared" si="36"/>
        <v>1</v>
      </c>
      <c r="DA58" s="172">
        <v>9</v>
      </c>
      <c r="DB58" s="32" t="str">
        <f t="shared" si="39"/>
        <v xml:space="preserve"> </v>
      </c>
      <c r="DD58" s="172">
        <f t="shared" si="18"/>
        <v>1</v>
      </c>
      <c r="DE58" s="172">
        <v>56</v>
      </c>
      <c r="DL58" s="172">
        <f t="shared" si="13"/>
        <v>0</v>
      </c>
      <c r="DM58" s="172">
        <f t="shared" si="14"/>
        <v>1</v>
      </c>
      <c r="DN58" s="172">
        <f t="shared" si="15"/>
        <v>1</v>
      </c>
      <c r="DO58" s="172">
        <f t="shared" si="40"/>
        <v>1</v>
      </c>
      <c r="DP58" s="172">
        <f t="shared" si="40"/>
        <v>1</v>
      </c>
      <c r="DQ58" s="172">
        <f t="shared" si="40"/>
        <v>1</v>
      </c>
      <c r="DR58" s="172">
        <f t="shared" si="40"/>
        <v>1</v>
      </c>
      <c r="DS58" s="172">
        <f t="shared" si="40"/>
        <v>1</v>
      </c>
      <c r="DT58" s="172">
        <f t="shared" si="40"/>
        <v>1</v>
      </c>
      <c r="DU58" s="172">
        <f t="shared" si="40"/>
        <v>1</v>
      </c>
      <c r="DV58" s="172">
        <f t="shared" si="41"/>
        <v>1</v>
      </c>
      <c r="DW58" s="172">
        <f t="shared" si="41"/>
        <v>1</v>
      </c>
      <c r="DX58" s="172">
        <f t="shared" si="41"/>
        <v>1</v>
      </c>
      <c r="DY58" s="172">
        <f t="shared" si="41"/>
        <v>1</v>
      </c>
      <c r="DZ58" s="172">
        <f t="shared" si="41"/>
        <v>1</v>
      </c>
      <c r="EA58" s="172">
        <f t="shared" si="41"/>
        <v>1</v>
      </c>
      <c r="EB58" s="172">
        <f t="shared" si="41"/>
        <v>1</v>
      </c>
      <c r="EC58" s="172">
        <f t="shared" si="41"/>
        <v>1</v>
      </c>
      <c r="ED58" s="172">
        <f t="shared" si="41"/>
        <v>1</v>
      </c>
      <c r="EE58" s="172">
        <f t="shared" si="41"/>
        <v>1</v>
      </c>
      <c r="EF58" s="172">
        <f t="shared" si="41"/>
        <v>1</v>
      </c>
      <c r="EG58" s="172">
        <f t="shared" si="7"/>
        <v>0</v>
      </c>
    </row>
    <row r="59" spans="20:137" x14ac:dyDescent="0.25">
      <c r="T59" s="5"/>
      <c r="U59" s="13"/>
      <c r="V59" s="5"/>
      <c r="W59" s="5" t="str">
        <f t="shared" si="2"/>
        <v/>
      </c>
      <c r="X59" s="5"/>
      <c r="Y59" s="5"/>
      <c r="Z59" s="5"/>
      <c r="CB59" s="172">
        <f t="shared" si="38"/>
        <v>1</v>
      </c>
      <c r="CC59" s="172">
        <f t="shared" si="38"/>
        <v>1</v>
      </c>
      <c r="CD59" s="172">
        <f t="shared" si="38"/>
        <v>1</v>
      </c>
      <c r="CE59" s="172">
        <f t="shared" si="38"/>
        <v>1</v>
      </c>
      <c r="CF59" s="172">
        <f t="shared" si="38"/>
        <v>1</v>
      </c>
      <c r="CG59" s="172">
        <f t="shared" si="38"/>
        <v>1</v>
      </c>
      <c r="CH59" s="172">
        <f t="shared" si="38"/>
        <v>1</v>
      </c>
      <c r="CI59" s="172">
        <f t="shared" si="38"/>
        <v>1</v>
      </c>
      <c r="CJ59" s="172">
        <f t="shared" si="38"/>
        <v>1</v>
      </c>
      <c r="CK59" s="172">
        <f t="shared" si="38"/>
        <v>1</v>
      </c>
      <c r="CL59" s="172">
        <f t="shared" si="38"/>
        <v>1</v>
      </c>
      <c r="CM59" s="172">
        <f t="shared" si="38"/>
        <v>1</v>
      </c>
      <c r="CN59" s="172">
        <f t="shared" si="38"/>
        <v>1</v>
      </c>
      <c r="CO59" s="172">
        <f t="shared" si="38"/>
        <v>1</v>
      </c>
      <c r="CP59" s="172">
        <f t="shared" si="38"/>
        <v>1</v>
      </c>
      <c r="CQ59" s="172">
        <f t="shared" si="36"/>
        <v>1</v>
      </c>
      <c r="CR59" s="172">
        <f t="shared" si="36"/>
        <v>1</v>
      </c>
      <c r="CS59" s="172">
        <f t="shared" si="36"/>
        <v>1</v>
      </c>
      <c r="CT59" s="172">
        <f t="shared" si="36"/>
        <v>1</v>
      </c>
      <c r="CU59" s="172">
        <f t="shared" si="36"/>
        <v>1</v>
      </c>
      <c r="DA59" s="172">
        <v>10</v>
      </c>
      <c r="DB59" s="32" t="str">
        <f t="shared" si="39"/>
        <v xml:space="preserve"> </v>
      </c>
      <c r="DD59" s="172">
        <f t="shared" si="18"/>
        <v>1</v>
      </c>
      <c r="DE59" s="172">
        <v>57</v>
      </c>
      <c r="DL59" s="172">
        <f t="shared" si="13"/>
        <v>0</v>
      </c>
      <c r="DM59" s="172">
        <f t="shared" si="14"/>
        <v>1</v>
      </c>
      <c r="DN59" s="172">
        <f t="shared" si="15"/>
        <v>1</v>
      </c>
      <c r="DO59" s="172">
        <f t="shared" si="40"/>
        <v>1</v>
      </c>
      <c r="DP59" s="172">
        <f t="shared" si="40"/>
        <v>1</v>
      </c>
      <c r="DQ59" s="172">
        <f t="shared" si="40"/>
        <v>1</v>
      </c>
      <c r="DR59" s="172">
        <f t="shared" si="40"/>
        <v>1</v>
      </c>
      <c r="DS59" s="172">
        <f t="shared" si="40"/>
        <v>1</v>
      </c>
      <c r="DT59" s="172">
        <f t="shared" si="40"/>
        <v>1</v>
      </c>
      <c r="DU59" s="172">
        <f t="shared" si="40"/>
        <v>1</v>
      </c>
      <c r="DV59" s="172">
        <f t="shared" si="41"/>
        <v>1</v>
      </c>
      <c r="DW59" s="172">
        <f t="shared" si="41"/>
        <v>1</v>
      </c>
      <c r="DX59" s="172">
        <f t="shared" si="41"/>
        <v>1</v>
      </c>
      <c r="DY59" s="172">
        <f t="shared" si="41"/>
        <v>1</v>
      </c>
      <c r="DZ59" s="172">
        <f t="shared" si="41"/>
        <v>1</v>
      </c>
      <c r="EA59" s="172">
        <f t="shared" si="41"/>
        <v>1</v>
      </c>
      <c r="EB59" s="172">
        <f t="shared" si="41"/>
        <v>1</v>
      </c>
      <c r="EC59" s="172">
        <f t="shared" si="41"/>
        <v>1</v>
      </c>
      <c r="ED59" s="172">
        <f t="shared" si="41"/>
        <v>1</v>
      </c>
      <c r="EE59" s="172">
        <f t="shared" si="41"/>
        <v>1</v>
      </c>
      <c r="EF59" s="172">
        <f t="shared" si="41"/>
        <v>1</v>
      </c>
      <c r="EG59" s="172">
        <f t="shared" si="7"/>
        <v>0</v>
      </c>
    </row>
    <row r="60" spans="20:137" x14ac:dyDescent="0.25">
      <c r="T60" s="5"/>
      <c r="U60" s="13"/>
      <c r="V60" s="5"/>
      <c r="W60" s="5" t="str">
        <f t="shared" si="2"/>
        <v/>
      </c>
      <c r="X60" s="5"/>
      <c r="Y60" s="5"/>
      <c r="Z60" s="5"/>
      <c r="CB60" s="172">
        <f t="shared" si="38"/>
        <v>1</v>
      </c>
      <c r="CC60" s="172">
        <f t="shared" si="38"/>
        <v>1</v>
      </c>
      <c r="CD60" s="172">
        <f t="shared" si="38"/>
        <v>1</v>
      </c>
      <c r="CE60" s="172">
        <f t="shared" si="38"/>
        <v>1</v>
      </c>
      <c r="CF60" s="172">
        <f t="shared" si="38"/>
        <v>1</v>
      </c>
      <c r="CG60" s="172">
        <f t="shared" si="38"/>
        <v>1</v>
      </c>
      <c r="CH60" s="172">
        <f t="shared" si="38"/>
        <v>1</v>
      </c>
      <c r="CI60" s="172">
        <f t="shared" si="38"/>
        <v>1</v>
      </c>
      <c r="CJ60" s="172">
        <f t="shared" si="38"/>
        <v>1</v>
      </c>
      <c r="CK60" s="172">
        <f t="shared" si="38"/>
        <v>1</v>
      </c>
      <c r="CL60" s="172">
        <f t="shared" si="38"/>
        <v>1</v>
      </c>
      <c r="CM60" s="172">
        <f t="shared" si="38"/>
        <v>1</v>
      </c>
      <c r="CN60" s="172">
        <f t="shared" si="38"/>
        <v>1</v>
      </c>
      <c r="CO60" s="172">
        <f t="shared" si="38"/>
        <v>1</v>
      </c>
      <c r="CP60" s="172">
        <f t="shared" si="38"/>
        <v>1</v>
      </c>
      <c r="CQ60" s="172">
        <f t="shared" si="36"/>
        <v>1</v>
      </c>
      <c r="CR60" s="172">
        <f t="shared" si="36"/>
        <v>1</v>
      </c>
      <c r="CS60" s="172">
        <f t="shared" si="36"/>
        <v>1</v>
      </c>
      <c r="CT60" s="172">
        <f t="shared" si="36"/>
        <v>1</v>
      </c>
      <c r="CU60" s="172">
        <f t="shared" si="36"/>
        <v>1</v>
      </c>
      <c r="DA60" s="172">
        <v>11</v>
      </c>
      <c r="DB60" s="32" t="str">
        <f t="shared" si="39"/>
        <v xml:space="preserve"> </v>
      </c>
      <c r="DD60" s="172">
        <f t="shared" si="18"/>
        <v>1</v>
      </c>
      <c r="DE60" s="172">
        <v>58</v>
      </c>
      <c r="DL60" s="172">
        <f t="shared" si="13"/>
        <v>0</v>
      </c>
      <c r="DM60" s="172">
        <f t="shared" si="14"/>
        <v>1</v>
      </c>
      <c r="DN60" s="172">
        <f t="shared" si="15"/>
        <v>1</v>
      </c>
      <c r="DO60" s="172">
        <f t="shared" si="40"/>
        <v>1</v>
      </c>
      <c r="DP60" s="172">
        <f t="shared" si="40"/>
        <v>1</v>
      </c>
      <c r="DQ60" s="172">
        <f t="shared" si="40"/>
        <v>1</v>
      </c>
      <c r="DR60" s="172">
        <f t="shared" si="40"/>
        <v>1</v>
      </c>
      <c r="DS60" s="172">
        <f t="shared" si="40"/>
        <v>1</v>
      </c>
      <c r="DT60" s="172">
        <f t="shared" si="40"/>
        <v>1</v>
      </c>
      <c r="DU60" s="172">
        <f t="shared" si="40"/>
        <v>1</v>
      </c>
      <c r="DV60" s="172">
        <f t="shared" si="41"/>
        <v>1</v>
      </c>
      <c r="DW60" s="172">
        <f t="shared" si="41"/>
        <v>1</v>
      </c>
      <c r="DX60" s="172">
        <f t="shared" si="41"/>
        <v>1</v>
      </c>
      <c r="DY60" s="172">
        <f t="shared" si="41"/>
        <v>1</v>
      </c>
      <c r="DZ60" s="172">
        <f t="shared" si="41"/>
        <v>1</v>
      </c>
      <c r="EA60" s="172">
        <f t="shared" si="41"/>
        <v>1</v>
      </c>
      <c r="EB60" s="172">
        <f t="shared" si="41"/>
        <v>1</v>
      </c>
      <c r="EC60" s="172">
        <f t="shared" si="41"/>
        <v>1</v>
      </c>
      <c r="ED60" s="172">
        <f t="shared" si="41"/>
        <v>1</v>
      </c>
      <c r="EE60" s="172">
        <f t="shared" si="41"/>
        <v>1</v>
      </c>
      <c r="EF60" s="172">
        <f t="shared" si="41"/>
        <v>1</v>
      </c>
      <c r="EG60" s="172">
        <f t="shared" si="7"/>
        <v>0</v>
      </c>
    </row>
    <row r="61" spans="20:137" x14ac:dyDescent="0.25">
      <c r="T61" s="5"/>
      <c r="U61" s="13"/>
      <c r="V61" s="5"/>
      <c r="W61" s="5" t="str">
        <f t="shared" si="2"/>
        <v/>
      </c>
      <c r="X61" s="5"/>
      <c r="Y61" s="5"/>
      <c r="Z61" s="5"/>
      <c r="CB61" s="172">
        <f t="shared" si="38"/>
        <v>1</v>
      </c>
      <c r="CC61" s="172">
        <f t="shared" si="38"/>
        <v>1</v>
      </c>
      <c r="CD61" s="172">
        <f t="shared" si="38"/>
        <v>1</v>
      </c>
      <c r="CE61" s="172">
        <f t="shared" si="38"/>
        <v>1</v>
      </c>
      <c r="CF61" s="172">
        <f t="shared" si="38"/>
        <v>1</v>
      </c>
      <c r="CG61" s="172">
        <f t="shared" si="38"/>
        <v>1</v>
      </c>
      <c r="CH61" s="172">
        <f t="shared" si="38"/>
        <v>1</v>
      </c>
      <c r="CI61" s="172">
        <f t="shared" si="38"/>
        <v>1</v>
      </c>
      <c r="CJ61" s="172">
        <f t="shared" si="38"/>
        <v>1</v>
      </c>
      <c r="CK61" s="172">
        <f t="shared" si="38"/>
        <v>1</v>
      </c>
      <c r="CL61" s="172">
        <f t="shared" si="38"/>
        <v>1</v>
      </c>
      <c r="CM61" s="172">
        <f t="shared" si="38"/>
        <v>1</v>
      </c>
      <c r="CN61" s="172">
        <f t="shared" si="38"/>
        <v>1</v>
      </c>
      <c r="CO61" s="172">
        <f t="shared" si="38"/>
        <v>1</v>
      </c>
      <c r="CP61" s="172">
        <f t="shared" si="38"/>
        <v>1</v>
      </c>
      <c r="CQ61" s="172">
        <f t="shared" si="36"/>
        <v>1</v>
      </c>
      <c r="CR61" s="172">
        <f t="shared" si="36"/>
        <v>1</v>
      </c>
      <c r="CS61" s="172">
        <f t="shared" si="36"/>
        <v>1</v>
      </c>
      <c r="CT61" s="172">
        <f t="shared" si="36"/>
        <v>1</v>
      </c>
      <c r="CU61" s="172">
        <f t="shared" si="36"/>
        <v>1</v>
      </c>
      <c r="DA61" s="172">
        <v>12</v>
      </c>
      <c r="DB61" s="32" t="str">
        <f t="shared" si="39"/>
        <v xml:space="preserve"> </v>
      </c>
      <c r="DD61" s="172">
        <f t="shared" si="18"/>
        <v>1</v>
      </c>
      <c r="DE61" s="172">
        <v>59</v>
      </c>
      <c r="DL61" s="172">
        <f t="shared" si="13"/>
        <v>0</v>
      </c>
      <c r="DM61" s="172">
        <f t="shared" si="14"/>
        <v>1</v>
      </c>
      <c r="DN61" s="172">
        <f t="shared" si="15"/>
        <v>1</v>
      </c>
      <c r="DO61" s="172">
        <f t="shared" si="40"/>
        <v>1</v>
      </c>
      <c r="DP61" s="172">
        <f t="shared" si="40"/>
        <v>1</v>
      </c>
      <c r="DQ61" s="172">
        <f t="shared" si="40"/>
        <v>1</v>
      </c>
      <c r="DR61" s="172">
        <f t="shared" si="40"/>
        <v>1</v>
      </c>
      <c r="DS61" s="172">
        <f t="shared" si="40"/>
        <v>1</v>
      </c>
      <c r="DT61" s="172">
        <f t="shared" si="40"/>
        <v>1</v>
      </c>
      <c r="DU61" s="172">
        <f t="shared" si="40"/>
        <v>1</v>
      </c>
      <c r="DV61" s="172">
        <f t="shared" si="41"/>
        <v>1</v>
      </c>
      <c r="DW61" s="172">
        <f t="shared" si="41"/>
        <v>1</v>
      </c>
      <c r="DX61" s="172">
        <f t="shared" si="41"/>
        <v>1</v>
      </c>
      <c r="DY61" s="172">
        <f t="shared" si="41"/>
        <v>1</v>
      </c>
      <c r="DZ61" s="172">
        <f t="shared" si="41"/>
        <v>1</v>
      </c>
      <c r="EA61" s="172">
        <f t="shared" si="41"/>
        <v>1</v>
      </c>
      <c r="EB61" s="172">
        <f t="shared" si="41"/>
        <v>1</v>
      </c>
      <c r="EC61" s="172">
        <f t="shared" si="41"/>
        <v>1</v>
      </c>
      <c r="ED61" s="172">
        <f t="shared" si="41"/>
        <v>1</v>
      </c>
      <c r="EE61" s="172">
        <f t="shared" si="41"/>
        <v>1</v>
      </c>
      <c r="EF61" s="172">
        <f t="shared" si="41"/>
        <v>1</v>
      </c>
      <c r="EG61" s="172">
        <f t="shared" si="7"/>
        <v>0</v>
      </c>
    </row>
    <row r="62" spans="20:137" x14ac:dyDescent="0.25">
      <c r="T62" s="5"/>
      <c r="U62" s="13"/>
      <c r="V62" s="5"/>
      <c r="W62" s="5" t="str">
        <f t="shared" si="2"/>
        <v/>
      </c>
      <c r="X62" s="5"/>
      <c r="Y62" s="5"/>
      <c r="Z62" s="5"/>
      <c r="CB62" s="172">
        <f t="shared" si="38"/>
        <v>1</v>
      </c>
      <c r="CC62" s="172">
        <f t="shared" si="38"/>
        <v>1</v>
      </c>
      <c r="CD62" s="172">
        <f t="shared" si="38"/>
        <v>1</v>
      </c>
      <c r="CE62" s="172">
        <f t="shared" si="38"/>
        <v>1</v>
      </c>
      <c r="CF62" s="172">
        <f t="shared" si="38"/>
        <v>1</v>
      </c>
      <c r="CG62" s="172">
        <f t="shared" si="38"/>
        <v>1</v>
      </c>
      <c r="CH62" s="172">
        <f t="shared" si="38"/>
        <v>1</v>
      </c>
      <c r="CI62" s="172">
        <f t="shared" si="38"/>
        <v>1</v>
      </c>
      <c r="CJ62" s="172">
        <f t="shared" si="38"/>
        <v>1</v>
      </c>
      <c r="CK62" s="172">
        <f t="shared" si="38"/>
        <v>1</v>
      </c>
      <c r="CL62" s="172">
        <f t="shared" si="38"/>
        <v>1</v>
      </c>
      <c r="CM62" s="172">
        <f t="shared" si="38"/>
        <v>1</v>
      </c>
      <c r="CN62" s="172">
        <f t="shared" si="38"/>
        <v>1</v>
      </c>
      <c r="CO62" s="172">
        <f t="shared" si="38"/>
        <v>1</v>
      </c>
      <c r="CP62" s="172">
        <f t="shared" si="38"/>
        <v>1</v>
      </c>
      <c r="CQ62" s="172">
        <f t="shared" si="36"/>
        <v>1</v>
      </c>
      <c r="CR62" s="172">
        <f t="shared" si="36"/>
        <v>1</v>
      </c>
      <c r="CS62" s="172">
        <f t="shared" si="36"/>
        <v>1</v>
      </c>
      <c r="CT62" s="172">
        <f t="shared" si="36"/>
        <v>1</v>
      </c>
      <c r="CU62" s="172">
        <f t="shared" si="36"/>
        <v>1</v>
      </c>
      <c r="DB62" s="196" t="str">
        <f>IF(DB49="","","----")</f>
        <v/>
      </c>
      <c r="DD62" s="172">
        <f t="shared" si="18"/>
        <v>1</v>
      </c>
      <c r="DE62" s="172">
        <v>60</v>
      </c>
      <c r="DL62" s="172">
        <f t="shared" si="13"/>
        <v>0</v>
      </c>
      <c r="DM62" s="172">
        <f t="shared" si="14"/>
        <v>1</v>
      </c>
      <c r="DN62" s="172">
        <f t="shared" si="15"/>
        <v>1</v>
      </c>
      <c r="DO62" s="172">
        <f t="shared" si="40"/>
        <v>1</v>
      </c>
      <c r="DP62" s="172">
        <f t="shared" si="40"/>
        <v>1</v>
      </c>
      <c r="DQ62" s="172">
        <f t="shared" si="40"/>
        <v>1</v>
      </c>
      <c r="DR62" s="172">
        <f t="shared" si="40"/>
        <v>1</v>
      </c>
      <c r="DS62" s="172">
        <f t="shared" si="40"/>
        <v>1</v>
      </c>
      <c r="DT62" s="172">
        <f t="shared" si="40"/>
        <v>1</v>
      </c>
      <c r="DU62" s="172">
        <f t="shared" si="40"/>
        <v>1</v>
      </c>
      <c r="DV62" s="172">
        <f t="shared" si="41"/>
        <v>1</v>
      </c>
      <c r="DW62" s="172">
        <f t="shared" si="41"/>
        <v>1</v>
      </c>
      <c r="DX62" s="172">
        <f t="shared" si="41"/>
        <v>1</v>
      </c>
      <c r="DY62" s="172">
        <f t="shared" si="41"/>
        <v>1</v>
      </c>
      <c r="DZ62" s="172">
        <f t="shared" si="41"/>
        <v>1</v>
      </c>
      <c r="EA62" s="172">
        <f t="shared" si="41"/>
        <v>1</v>
      </c>
      <c r="EB62" s="172">
        <f t="shared" si="41"/>
        <v>1</v>
      </c>
      <c r="EC62" s="172">
        <f t="shared" si="41"/>
        <v>1</v>
      </c>
      <c r="ED62" s="172">
        <f t="shared" si="41"/>
        <v>1</v>
      </c>
      <c r="EE62" s="172">
        <f t="shared" si="41"/>
        <v>1</v>
      </c>
      <c r="EF62" s="172">
        <f t="shared" si="41"/>
        <v>1</v>
      </c>
      <c r="EG62" s="172">
        <f t="shared" si="7"/>
        <v>0</v>
      </c>
    </row>
    <row r="63" spans="20:137" x14ac:dyDescent="0.25">
      <c r="T63" s="5"/>
      <c r="U63" s="13"/>
      <c r="V63" s="5"/>
      <c r="W63" s="5" t="str">
        <f t="shared" si="2"/>
        <v/>
      </c>
      <c r="X63" s="5"/>
      <c r="Y63" s="5"/>
      <c r="Z63" s="5"/>
      <c r="CB63" s="172">
        <f t="shared" si="38"/>
        <v>1</v>
      </c>
      <c r="CC63" s="172">
        <f t="shared" si="38"/>
        <v>1</v>
      </c>
      <c r="CD63" s="172">
        <f t="shared" si="38"/>
        <v>1</v>
      </c>
      <c r="CE63" s="172">
        <f t="shared" si="38"/>
        <v>1</v>
      </c>
      <c r="CF63" s="172">
        <f t="shared" si="38"/>
        <v>1</v>
      </c>
      <c r="CG63" s="172">
        <f t="shared" si="38"/>
        <v>1</v>
      </c>
      <c r="CH63" s="172">
        <f t="shared" si="38"/>
        <v>1</v>
      </c>
      <c r="CI63" s="172">
        <f t="shared" si="38"/>
        <v>1</v>
      </c>
      <c r="CJ63" s="172">
        <f t="shared" si="38"/>
        <v>1</v>
      </c>
      <c r="CK63" s="172">
        <f t="shared" si="38"/>
        <v>1</v>
      </c>
      <c r="CL63" s="172">
        <f t="shared" si="38"/>
        <v>1</v>
      </c>
      <c r="CM63" s="172">
        <f t="shared" si="38"/>
        <v>1</v>
      </c>
      <c r="CN63" s="172">
        <f t="shared" si="38"/>
        <v>1</v>
      </c>
      <c r="CO63" s="172">
        <f t="shared" si="38"/>
        <v>1</v>
      </c>
      <c r="CP63" s="172">
        <f t="shared" si="38"/>
        <v>1</v>
      </c>
      <c r="CQ63" s="172">
        <f t="shared" si="36"/>
        <v>1</v>
      </c>
      <c r="CR63" s="172">
        <f t="shared" si="36"/>
        <v>1</v>
      </c>
      <c r="CS63" s="172">
        <f t="shared" si="36"/>
        <v>1</v>
      </c>
      <c r="CT63" s="172">
        <f t="shared" si="36"/>
        <v>1</v>
      </c>
      <c r="CU63" s="172">
        <f t="shared" si="36"/>
        <v>1</v>
      </c>
      <c r="DA63" s="172"/>
      <c r="DB63" s="32" t="str">
        <f>IF(DB64="","",CONCATENATE("Warband ",CZ64," ",DG63))</f>
        <v/>
      </c>
      <c r="DD63" s="172">
        <f t="shared" si="18"/>
        <v>1</v>
      </c>
      <c r="DE63" s="172">
        <v>61</v>
      </c>
      <c r="DG63" s="49" t="str">
        <f>CONCATENATE("   ",DH63,"/",DI63,IF(DH63&gt;DI63," !",""))</f>
        <v xml:space="preserve">   0/12</v>
      </c>
      <c r="DH63" s="172">
        <f t="shared" ref="DH63" si="42">INDEX($CB$1:$CU$1,CZ64)+DJ63</f>
        <v>0</v>
      </c>
      <c r="DI63" s="172">
        <v>12</v>
      </c>
      <c r="DL63" s="172">
        <f t="shared" si="13"/>
        <v>0</v>
      </c>
      <c r="DM63" s="172">
        <f t="shared" si="14"/>
        <v>1</v>
      </c>
      <c r="DN63" s="172">
        <f t="shared" si="15"/>
        <v>1</v>
      </c>
      <c r="DO63" s="172">
        <f t="shared" si="40"/>
        <v>1</v>
      </c>
      <c r="DP63" s="172">
        <f t="shared" si="40"/>
        <v>1</v>
      </c>
      <c r="DQ63" s="172">
        <f t="shared" si="40"/>
        <v>1</v>
      </c>
      <c r="DR63" s="172">
        <f t="shared" si="40"/>
        <v>1</v>
      </c>
      <c r="DS63" s="172">
        <f t="shared" si="40"/>
        <v>1</v>
      </c>
      <c r="DT63" s="172">
        <f t="shared" si="40"/>
        <v>1</v>
      </c>
      <c r="DU63" s="172">
        <f t="shared" si="40"/>
        <v>1</v>
      </c>
      <c r="DV63" s="172">
        <f t="shared" si="41"/>
        <v>1</v>
      </c>
      <c r="DW63" s="172">
        <f t="shared" si="41"/>
        <v>1</v>
      </c>
      <c r="DX63" s="172">
        <f t="shared" si="41"/>
        <v>1</v>
      </c>
      <c r="DY63" s="172">
        <f t="shared" si="41"/>
        <v>1</v>
      </c>
      <c r="DZ63" s="172">
        <f t="shared" si="41"/>
        <v>1</v>
      </c>
      <c r="EA63" s="172">
        <f t="shared" si="41"/>
        <v>1</v>
      </c>
      <c r="EB63" s="172">
        <f t="shared" si="41"/>
        <v>1</v>
      </c>
      <c r="EC63" s="172">
        <f t="shared" si="41"/>
        <v>1</v>
      </c>
      <c r="ED63" s="172">
        <f t="shared" si="41"/>
        <v>1</v>
      </c>
      <c r="EE63" s="172">
        <f t="shared" si="41"/>
        <v>1</v>
      </c>
      <c r="EF63" s="172">
        <f t="shared" si="41"/>
        <v>1</v>
      </c>
      <c r="EG63" s="172">
        <f t="shared" si="7"/>
        <v>0</v>
      </c>
    </row>
    <row r="64" spans="20:137" x14ac:dyDescent="0.25">
      <c r="T64" s="5"/>
      <c r="U64" s="13"/>
      <c r="V64" s="5"/>
      <c r="W64" s="5" t="str">
        <f t="shared" si="2"/>
        <v/>
      </c>
      <c r="X64" s="5"/>
      <c r="Y64" s="5"/>
      <c r="Z64" s="5"/>
      <c r="CB64" s="172">
        <f t="shared" si="38"/>
        <v>1</v>
      </c>
      <c r="CC64" s="172">
        <f t="shared" si="38"/>
        <v>1</v>
      </c>
      <c r="CD64" s="172">
        <f t="shared" si="38"/>
        <v>1</v>
      </c>
      <c r="CE64" s="172">
        <f t="shared" si="38"/>
        <v>1</v>
      </c>
      <c r="CF64" s="172">
        <f t="shared" si="38"/>
        <v>1</v>
      </c>
      <c r="CG64" s="172">
        <f t="shared" si="38"/>
        <v>1</v>
      </c>
      <c r="CH64" s="172">
        <f t="shared" si="38"/>
        <v>1</v>
      </c>
      <c r="CI64" s="172">
        <f t="shared" si="38"/>
        <v>1</v>
      </c>
      <c r="CJ64" s="172">
        <f t="shared" si="38"/>
        <v>1</v>
      </c>
      <c r="CK64" s="172">
        <f t="shared" si="38"/>
        <v>1</v>
      </c>
      <c r="CL64" s="172">
        <f t="shared" si="38"/>
        <v>1</v>
      </c>
      <c r="CM64" s="172">
        <f t="shared" si="38"/>
        <v>1</v>
      </c>
      <c r="CN64" s="172">
        <f t="shared" si="38"/>
        <v>1</v>
      </c>
      <c r="CO64" s="172">
        <f t="shared" si="38"/>
        <v>1</v>
      </c>
      <c r="CP64" s="172">
        <f t="shared" si="38"/>
        <v>1</v>
      </c>
      <c r="CQ64" s="172">
        <f t="shared" si="38"/>
        <v>1</v>
      </c>
      <c r="CR64" s="172">
        <f t="shared" ref="CR64:CU79" si="43">IF(BG63="",CR63,CR63+1)</f>
        <v>1</v>
      </c>
      <c r="CS64" s="172">
        <f t="shared" si="43"/>
        <v>1</v>
      </c>
      <c r="CT64" s="172">
        <f t="shared" si="43"/>
        <v>1</v>
      </c>
      <c r="CU64" s="172">
        <f t="shared" si="43"/>
        <v>1</v>
      </c>
      <c r="CZ64" s="172">
        <v>5</v>
      </c>
      <c r="DA64" s="172" t="s">
        <v>278</v>
      </c>
      <c r="DB64" s="32" t="str">
        <f>T(LOOKUP(CZ64,$DM$1:$EF$1,$DM$2:$EF$2))</f>
        <v/>
      </c>
      <c r="DD64" s="172">
        <f t="shared" si="18"/>
        <v>1</v>
      </c>
      <c r="DE64" s="172">
        <v>62</v>
      </c>
      <c r="DL64" s="172">
        <f t="shared" si="13"/>
        <v>0</v>
      </c>
      <c r="DM64" s="172">
        <f t="shared" si="14"/>
        <v>1</v>
      </c>
      <c r="DN64" s="172">
        <f t="shared" si="15"/>
        <v>1</v>
      </c>
      <c r="DO64" s="172">
        <f t="shared" si="40"/>
        <v>1</v>
      </c>
      <c r="DP64" s="172">
        <f t="shared" si="40"/>
        <v>1</v>
      </c>
      <c r="DQ64" s="172">
        <f t="shared" si="40"/>
        <v>1</v>
      </c>
      <c r="DR64" s="172">
        <f t="shared" si="40"/>
        <v>1</v>
      </c>
      <c r="DS64" s="172">
        <f t="shared" si="40"/>
        <v>1</v>
      </c>
      <c r="DT64" s="172">
        <f t="shared" si="40"/>
        <v>1</v>
      </c>
      <c r="DU64" s="172">
        <f t="shared" si="40"/>
        <v>1</v>
      </c>
      <c r="DV64" s="172">
        <f t="shared" si="41"/>
        <v>1</v>
      </c>
      <c r="DW64" s="172">
        <f t="shared" si="41"/>
        <v>1</v>
      </c>
      <c r="DX64" s="172">
        <f t="shared" si="41"/>
        <v>1</v>
      </c>
      <c r="DY64" s="172">
        <f t="shared" si="41"/>
        <v>1</v>
      </c>
      <c r="DZ64" s="172">
        <f t="shared" si="41"/>
        <v>1</v>
      </c>
      <c r="EA64" s="172">
        <f t="shared" si="41"/>
        <v>1</v>
      </c>
      <c r="EB64" s="172">
        <f t="shared" si="41"/>
        <v>1</v>
      </c>
      <c r="EC64" s="172">
        <f t="shared" si="41"/>
        <v>1</v>
      </c>
      <c r="ED64" s="172">
        <f t="shared" si="41"/>
        <v>1</v>
      </c>
      <c r="EE64" s="172">
        <f t="shared" si="41"/>
        <v>1</v>
      </c>
      <c r="EF64" s="172">
        <f t="shared" si="41"/>
        <v>1</v>
      </c>
      <c r="EG64" s="172">
        <f t="shared" si="7"/>
        <v>0</v>
      </c>
    </row>
    <row r="65" spans="20:137" x14ac:dyDescent="0.25">
      <c r="T65" s="5"/>
      <c r="U65" s="13"/>
      <c r="V65" s="5"/>
      <c r="W65" s="5" t="str">
        <f t="shared" si="2"/>
        <v/>
      </c>
      <c r="X65" s="5"/>
      <c r="Y65" s="5"/>
      <c r="Z65" s="5"/>
      <c r="CB65" s="172">
        <f t="shared" ref="CB65:CQ80" si="44">IF(AQ64="",CB64,CB64+1)</f>
        <v>1</v>
      </c>
      <c r="CC65" s="172">
        <f t="shared" si="44"/>
        <v>1</v>
      </c>
      <c r="CD65" s="172">
        <f t="shared" si="44"/>
        <v>1</v>
      </c>
      <c r="CE65" s="172">
        <f t="shared" si="44"/>
        <v>1</v>
      </c>
      <c r="CF65" s="172">
        <f t="shared" si="44"/>
        <v>1</v>
      </c>
      <c r="CG65" s="172">
        <f t="shared" si="44"/>
        <v>1</v>
      </c>
      <c r="CH65" s="172">
        <f t="shared" si="44"/>
        <v>1</v>
      </c>
      <c r="CI65" s="172">
        <f t="shared" si="44"/>
        <v>1</v>
      </c>
      <c r="CJ65" s="172">
        <f t="shared" si="44"/>
        <v>1</v>
      </c>
      <c r="CK65" s="172">
        <f t="shared" si="44"/>
        <v>1</v>
      </c>
      <c r="CL65" s="172">
        <f t="shared" si="44"/>
        <v>1</v>
      </c>
      <c r="CM65" s="172">
        <f t="shared" si="44"/>
        <v>1</v>
      </c>
      <c r="CN65" s="172">
        <f t="shared" si="44"/>
        <v>1</v>
      </c>
      <c r="CO65" s="172">
        <f t="shared" si="44"/>
        <v>1</v>
      </c>
      <c r="CP65" s="172">
        <f t="shared" si="44"/>
        <v>1</v>
      </c>
      <c r="CQ65" s="172">
        <f t="shared" si="44"/>
        <v>1</v>
      </c>
      <c r="CR65" s="172">
        <f t="shared" si="43"/>
        <v>1</v>
      </c>
      <c r="CS65" s="172">
        <f t="shared" si="43"/>
        <v>1</v>
      </c>
      <c r="CT65" s="172">
        <f t="shared" si="43"/>
        <v>1</v>
      </c>
      <c r="CU65" s="172">
        <f t="shared" si="43"/>
        <v>1</v>
      </c>
      <c r="DA65" s="172">
        <v>1</v>
      </c>
      <c r="DB65" s="32" t="str">
        <f t="shared" ref="DB65:DB76" si="45">T(CONCATENATE(LOOKUP(DA65,CF$3:CF$80,AU$3:AU$80)," ",LOOKUP(DA65,CF$3:CF$80,$CA$3:$CA$80)))</f>
        <v xml:space="preserve"> </v>
      </c>
      <c r="DD65" s="172">
        <f t="shared" si="18"/>
        <v>1</v>
      </c>
      <c r="DE65" s="172">
        <v>63</v>
      </c>
      <c r="DL65" s="172">
        <f t="shared" si="13"/>
        <v>0</v>
      </c>
      <c r="DM65" s="172">
        <f t="shared" si="14"/>
        <v>1</v>
      </c>
      <c r="DN65" s="172">
        <f t="shared" si="15"/>
        <v>1</v>
      </c>
      <c r="DO65" s="172">
        <f t="shared" si="40"/>
        <v>1</v>
      </c>
      <c r="DP65" s="172">
        <f t="shared" si="40"/>
        <v>1</v>
      </c>
      <c r="DQ65" s="172">
        <f t="shared" si="40"/>
        <v>1</v>
      </c>
      <c r="DR65" s="172">
        <f t="shared" si="40"/>
        <v>1</v>
      </c>
      <c r="DS65" s="172">
        <f t="shared" si="40"/>
        <v>1</v>
      </c>
      <c r="DT65" s="172">
        <f t="shared" si="40"/>
        <v>1</v>
      </c>
      <c r="DU65" s="172">
        <f t="shared" si="40"/>
        <v>1</v>
      </c>
      <c r="DV65" s="172">
        <f t="shared" si="41"/>
        <v>1</v>
      </c>
      <c r="DW65" s="172">
        <f t="shared" si="41"/>
        <v>1</v>
      </c>
      <c r="DX65" s="172">
        <f t="shared" si="41"/>
        <v>1</v>
      </c>
      <c r="DY65" s="172">
        <f t="shared" si="41"/>
        <v>1</v>
      </c>
      <c r="DZ65" s="172">
        <f t="shared" si="41"/>
        <v>1</v>
      </c>
      <c r="EA65" s="172">
        <f t="shared" si="41"/>
        <v>1</v>
      </c>
      <c r="EB65" s="172">
        <f t="shared" si="41"/>
        <v>1</v>
      </c>
      <c r="EC65" s="172">
        <f t="shared" si="41"/>
        <v>1</v>
      </c>
      <c r="ED65" s="172">
        <f t="shared" si="41"/>
        <v>1</v>
      </c>
      <c r="EE65" s="172">
        <f t="shared" si="41"/>
        <v>1</v>
      </c>
      <c r="EF65" s="172">
        <f t="shared" si="41"/>
        <v>1</v>
      </c>
      <c r="EG65" s="172">
        <f t="shared" si="7"/>
        <v>0</v>
      </c>
    </row>
    <row r="66" spans="20:137" x14ac:dyDescent="0.25">
      <c r="T66" s="5"/>
      <c r="U66" s="13"/>
      <c r="V66" s="5"/>
      <c r="W66" s="5" t="str">
        <f t="shared" si="2"/>
        <v/>
      </c>
      <c r="X66" s="5"/>
      <c r="Y66" s="5"/>
      <c r="Z66" s="5"/>
      <c r="CB66" s="172">
        <f t="shared" si="44"/>
        <v>1</v>
      </c>
      <c r="CC66" s="172">
        <f t="shared" si="44"/>
        <v>1</v>
      </c>
      <c r="CD66" s="172">
        <f t="shared" si="44"/>
        <v>1</v>
      </c>
      <c r="CE66" s="172">
        <f t="shared" si="44"/>
        <v>1</v>
      </c>
      <c r="CF66" s="172">
        <f t="shared" si="44"/>
        <v>1</v>
      </c>
      <c r="CG66" s="172">
        <f t="shared" si="44"/>
        <v>1</v>
      </c>
      <c r="CH66" s="172">
        <f t="shared" si="44"/>
        <v>1</v>
      </c>
      <c r="CI66" s="172">
        <f t="shared" si="44"/>
        <v>1</v>
      </c>
      <c r="CJ66" s="172">
        <f t="shared" si="44"/>
        <v>1</v>
      </c>
      <c r="CK66" s="172">
        <f t="shared" si="44"/>
        <v>1</v>
      </c>
      <c r="CL66" s="172">
        <f t="shared" si="44"/>
        <v>1</v>
      </c>
      <c r="CM66" s="172">
        <f t="shared" si="44"/>
        <v>1</v>
      </c>
      <c r="CN66" s="172">
        <f t="shared" si="44"/>
        <v>1</v>
      </c>
      <c r="CO66" s="172">
        <f t="shared" si="44"/>
        <v>1</v>
      </c>
      <c r="CP66" s="172">
        <f t="shared" si="44"/>
        <v>1</v>
      </c>
      <c r="CQ66" s="172">
        <f t="shared" si="44"/>
        <v>1</v>
      </c>
      <c r="CR66" s="172">
        <f t="shared" si="43"/>
        <v>1</v>
      </c>
      <c r="CS66" s="172">
        <f t="shared" si="43"/>
        <v>1</v>
      </c>
      <c r="CT66" s="172">
        <f t="shared" si="43"/>
        <v>1</v>
      </c>
      <c r="CU66" s="172">
        <f t="shared" si="43"/>
        <v>1</v>
      </c>
      <c r="DA66" s="172">
        <v>2</v>
      </c>
      <c r="DB66" s="32" t="str">
        <f t="shared" si="45"/>
        <v xml:space="preserve"> </v>
      </c>
      <c r="DD66" s="172">
        <f t="shared" si="18"/>
        <v>1</v>
      </c>
      <c r="DE66" s="172">
        <v>64</v>
      </c>
      <c r="DL66" s="172">
        <f t="shared" si="13"/>
        <v>0</v>
      </c>
      <c r="DM66" s="172">
        <f t="shared" si="14"/>
        <v>1</v>
      </c>
      <c r="DN66" s="172">
        <f t="shared" si="15"/>
        <v>1</v>
      </c>
      <c r="DO66" s="172">
        <f t="shared" si="40"/>
        <v>1</v>
      </c>
      <c r="DP66" s="172">
        <f t="shared" si="40"/>
        <v>1</v>
      </c>
      <c r="DQ66" s="172">
        <f t="shared" si="40"/>
        <v>1</v>
      </c>
      <c r="DR66" s="172">
        <f t="shared" si="40"/>
        <v>1</v>
      </c>
      <c r="DS66" s="172">
        <f t="shared" si="40"/>
        <v>1</v>
      </c>
      <c r="DT66" s="172">
        <f t="shared" si="40"/>
        <v>1</v>
      </c>
      <c r="DU66" s="172">
        <f t="shared" si="40"/>
        <v>1</v>
      </c>
      <c r="DV66" s="172">
        <f t="shared" si="41"/>
        <v>1</v>
      </c>
      <c r="DW66" s="172">
        <f t="shared" si="41"/>
        <v>1</v>
      </c>
      <c r="DX66" s="172">
        <f t="shared" si="41"/>
        <v>1</v>
      </c>
      <c r="DY66" s="172">
        <f t="shared" si="41"/>
        <v>1</v>
      </c>
      <c r="DZ66" s="172">
        <f t="shared" si="41"/>
        <v>1</v>
      </c>
      <c r="EA66" s="172">
        <f t="shared" si="41"/>
        <v>1</v>
      </c>
      <c r="EB66" s="172">
        <f t="shared" si="41"/>
        <v>1</v>
      </c>
      <c r="EC66" s="172">
        <f t="shared" si="41"/>
        <v>1</v>
      </c>
      <c r="ED66" s="172">
        <f t="shared" si="41"/>
        <v>1</v>
      </c>
      <c r="EE66" s="172">
        <f t="shared" si="41"/>
        <v>1</v>
      </c>
      <c r="EF66" s="172">
        <f t="shared" si="41"/>
        <v>1</v>
      </c>
      <c r="EG66" s="172">
        <f t="shared" si="7"/>
        <v>0</v>
      </c>
    </row>
    <row r="67" spans="20:137" x14ac:dyDescent="0.25">
      <c r="T67" s="5"/>
      <c r="U67" s="13"/>
      <c r="V67" s="5"/>
      <c r="W67" s="5" t="str">
        <f t="shared" ref="W67:W80" si="46">T(LOOKUP(DE67,$DD$3:$DD$302,$DB$3:$DB$302))</f>
        <v/>
      </c>
      <c r="X67" s="5"/>
      <c r="Y67" s="5"/>
      <c r="Z67" s="5"/>
      <c r="CB67" s="172">
        <f t="shared" si="44"/>
        <v>1</v>
      </c>
      <c r="CC67" s="172">
        <f t="shared" si="44"/>
        <v>1</v>
      </c>
      <c r="CD67" s="172">
        <f t="shared" si="44"/>
        <v>1</v>
      </c>
      <c r="CE67" s="172">
        <f t="shared" si="44"/>
        <v>1</v>
      </c>
      <c r="CF67" s="172">
        <f t="shared" si="44"/>
        <v>1</v>
      </c>
      <c r="CG67" s="172">
        <f t="shared" si="44"/>
        <v>1</v>
      </c>
      <c r="CH67" s="172">
        <f t="shared" si="44"/>
        <v>1</v>
      </c>
      <c r="CI67" s="172">
        <f t="shared" si="44"/>
        <v>1</v>
      </c>
      <c r="CJ67" s="172">
        <f t="shared" si="44"/>
        <v>1</v>
      </c>
      <c r="CK67" s="172">
        <f t="shared" si="44"/>
        <v>1</v>
      </c>
      <c r="CL67" s="172">
        <f t="shared" si="44"/>
        <v>1</v>
      </c>
      <c r="CM67" s="172">
        <f t="shared" si="44"/>
        <v>1</v>
      </c>
      <c r="CN67" s="172">
        <f t="shared" si="44"/>
        <v>1</v>
      </c>
      <c r="CO67" s="172">
        <f t="shared" si="44"/>
        <v>1</v>
      </c>
      <c r="CP67" s="172">
        <f t="shared" si="44"/>
        <v>1</v>
      </c>
      <c r="CQ67" s="172">
        <f t="shared" si="44"/>
        <v>1</v>
      </c>
      <c r="CR67" s="172">
        <f t="shared" si="43"/>
        <v>1</v>
      </c>
      <c r="CS67" s="172">
        <f t="shared" si="43"/>
        <v>1</v>
      </c>
      <c r="CT67" s="172">
        <f t="shared" si="43"/>
        <v>1</v>
      </c>
      <c r="CU67" s="172">
        <f t="shared" si="43"/>
        <v>1</v>
      </c>
      <c r="DA67" s="172">
        <v>3</v>
      </c>
      <c r="DB67" s="32" t="str">
        <f t="shared" si="45"/>
        <v xml:space="preserve"> </v>
      </c>
      <c r="DD67" s="172">
        <f t="shared" si="18"/>
        <v>1</v>
      </c>
      <c r="DE67" s="172">
        <v>65</v>
      </c>
      <c r="DL67" s="172">
        <f t="shared" si="13"/>
        <v>0</v>
      </c>
      <c r="DM67" s="172">
        <f t="shared" si="14"/>
        <v>1</v>
      </c>
      <c r="DN67" s="172">
        <f t="shared" si="15"/>
        <v>1</v>
      </c>
      <c r="DO67" s="172">
        <f t="shared" si="40"/>
        <v>1</v>
      </c>
      <c r="DP67" s="172">
        <f t="shared" si="40"/>
        <v>1</v>
      </c>
      <c r="DQ67" s="172">
        <f t="shared" si="40"/>
        <v>1</v>
      </c>
      <c r="DR67" s="172">
        <f t="shared" si="40"/>
        <v>1</v>
      </c>
      <c r="DS67" s="172">
        <f t="shared" si="40"/>
        <v>1</v>
      </c>
      <c r="DT67" s="172">
        <f t="shared" si="40"/>
        <v>1</v>
      </c>
      <c r="DU67" s="172">
        <f t="shared" si="40"/>
        <v>1</v>
      </c>
      <c r="DV67" s="172">
        <f t="shared" si="41"/>
        <v>1</v>
      </c>
      <c r="DW67" s="172">
        <f t="shared" si="41"/>
        <v>1</v>
      </c>
      <c r="DX67" s="172">
        <f t="shared" si="41"/>
        <v>1</v>
      </c>
      <c r="DY67" s="172">
        <f t="shared" si="41"/>
        <v>1</v>
      </c>
      <c r="DZ67" s="172">
        <f t="shared" si="41"/>
        <v>1</v>
      </c>
      <c r="EA67" s="172">
        <f t="shared" si="41"/>
        <v>1</v>
      </c>
      <c r="EB67" s="172">
        <f t="shared" si="41"/>
        <v>1</v>
      </c>
      <c r="EC67" s="172">
        <f t="shared" si="41"/>
        <v>1</v>
      </c>
      <c r="ED67" s="172">
        <f t="shared" si="41"/>
        <v>1</v>
      </c>
      <c r="EE67" s="172">
        <f t="shared" si="41"/>
        <v>1</v>
      </c>
      <c r="EF67" s="172">
        <f t="shared" si="41"/>
        <v>1</v>
      </c>
      <c r="EG67" s="172">
        <f t="shared" ref="EG67:EG80" si="47">IF(CX67=0,0,SUBSTITUTE(SUBSTITUTE(SUBSTITUTE(SUBSTITUTE(SUBSTITUTE(SUBSTITUTE(SUBSTITUTE(SUBSTITUTE($CX67,"12",""),"13",""),"14",""),"15",""),"16",""),"17",""),"18",""),"19",""))</f>
        <v>0</v>
      </c>
    </row>
    <row r="68" spans="20:137" x14ac:dyDescent="0.25">
      <c r="T68" s="5"/>
      <c r="U68" s="13"/>
      <c r="V68" s="5"/>
      <c r="W68" s="5" t="str">
        <f t="shared" si="46"/>
        <v/>
      </c>
      <c r="X68" s="5"/>
      <c r="Y68" s="5"/>
      <c r="Z68" s="5"/>
      <c r="CB68" s="172">
        <f t="shared" si="44"/>
        <v>1</v>
      </c>
      <c r="CC68" s="172">
        <f t="shared" si="44"/>
        <v>1</v>
      </c>
      <c r="CD68" s="172">
        <f t="shared" si="44"/>
        <v>1</v>
      </c>
      <c r="CE68" s="172">
        <f t="shared" si="44"/>
        <v>1</v>
      </c>
      <c r="CF68" s="172">
        <f t="shared" si="44"/>
        <v>1</v>
      </c>
      <c r="CG68" s="172">
        <f t="shared" si="44"/>
        <v>1</v>
      </c>
      <c r="CH68" s="172">
        <f t="shared" si="44"/>
        <v>1</v>
      </c>
      <c r="CI68" s="172">
        <f t="shared" si="44"/>
        <v>1</v>
      </c>
      <c r="CJ68" s="172">
        <f t="shared" si="44"/>
        <v>1</v>
      </c>
      <c r="CK68" s="172">
        <f t="shared" si="44"/>
        <v>1</v>
      </c>
      <c r="CL68" s="172">
        <f t="shared" si="44"/>
        <v>1</v>
      </c>
      <c r="CM68" s="172">
        <f t="shared" si="44"/>
        <v>1</v>
      </c>
      <c r="CN68" s="172">
        <f t="shared" si="44"/>
        <v>1</v>
      </c>
      <c r="CO68" s="172">
        <f t="shared" si="44"/>
        <v>1</v>
      </c>
      <c r="CP68" s="172">
        <f t="shared" si="44"/>
        <v>1</v>
      </c>
      <c r="CQ68" s="172">
        <f t="shared" si="44"/>
        <v>1</v>
      </c>
      <c r="CR68" s="172">
        <f t="shared" si="43"/>
        <v>1</v>
      </c>
      <c r="CS68" s="172">
        <f t="shared" si="43"/>
        <v>1</v>
      </c>
      <c r="CT68" s="172">
        <f t="shared" si="43"/>
        <v>1</v>
      </c>
      <c r="CU68" s="172">
        <f t="shared" si="43"/>
        <v>1</v>
      </c>
      <c r="DA68" s="172">
        <v>4</v>
      </c>
      <c r="DB68" s="32" t="str">
        <f t="shared" si="45"/>
        <v xml:space="preserve"> </v>
      </c>
      <c r="DD68" s="172">
        <f t="shared" si="18"/>
        <v>1</v>
      </c>
      <c r="DE68" s="172">
        <v>66</v>
      </c>
      <c r="DL68" s="172">
        <f t="shared" ref="DL68:DL79" si="48">SUM(DM69:EF69)-SUM(DM68:EF68)</f>
        <v>0</v>
      </c>
      <c r="DM68" s="172">
        <f t="shared" ref="DM68:DM80" si="49">IF(OR(CX67=0,ISERROR(SEARCH(DM$1,SUBSTITUTE(SUBSTITUTE($EG67,"10",""),"11","")))),DM67,DM67+1)</f>
        <v>1</v>
      </c>
      <c r="DN68" s="172">
        <f t="shared" ref="DN68:DN80" si="50">IF(OR(CX67=0,ISERROR(SEARCH(DN$1,SUBSTITUTE(SUBSTITUTE($CX67,"12",""),"20","")))),DN67,DN67+1)</f>
        <v>1</v>
      </c>
      <c r="DO68" s="172">
        <f t="shared" ref="DO68:DU80" si="51">IF(OR($CX67=0,ISERROR(SEARCH(DO$1,SUBSTITUTE($CX67,DY$1,"")))),DO67,DO67+1)</f>
        <v>1</v>
      </c>
      <c r="DP68" s="172">
        <f t="shared" si="51"/>
        <v>1</v>
      </c>
      <c r="DQ68" s="172">
        <f t="shared" si="51"/>
        <v>1</v>
      </c>
      <c r="DR68" s="172">
        <f t="shared" si="51"/>
        <v>1</v>
      </c>
      <c r="DS68" s="172">
        <f t="shared" si="51"/>
        <v>1</v>
      </c>
      <c r="DT68" s="172">
        <f t="shared" si="51"/>
        <v>1</v>
      </c>
      <c r="DU68" s="172">
        <f t="shared" si="51"/>
        <v>1</v>
      </c>
      <c r="DV68" s="172">
        <f t="shared" si="41"/>
        <v>1</v>
      </c>
      <c r="DW68" s="172">
        <f t="shared" si="41"/>
        <v>1</v>
      </c>
      <c r="DX68" s="172">
        <f t="shared" si="41"/>
        <v>1</v>
      </c>
      <c r="DY68" s="172">
        <f t="shared" si="41"/>
        <v>1</v>
      </c>
      <c r="DZ68" s="172">
        <f t="shared" si="41"/>
        <v>1</v>
      </c>
      <c r="EA68" s="172">
        <f t="shared" si="41"/>
        <v>1</v>
      </c>
      <c r="EB68" s="172">
        <f t="shared" si="41"/>
        <v>1</v>
      </c>
      <c r="EC68" s="172">
        <f t="shared" si="41"/>
        <v>1</v>
      </c>
      <c r="ED68" s="172">
        <f t="shared" si="41"/>
        <v>1</v>
      </c>
      <c r="EE68" s="172">
        <f t="shared" si="41"/>
        <v>1</v>
      </c>
      <c r="EF68" s="172">
        <f t="shared" si="41"/>
        <v>1</v>
      </c>
      <c r="EG68" s="172">
        <f t="shared" si="47"/>
        <v>0</v>
      </c>
    </row>
    <row r="69" spans="20:137" x14ac:dyDescent="0.25">
      <c r="T69" s="5"/>
      <c r="U69" s="13"/>
      <c r="V69" s="5"/>
      <c r="W69" s="5" t="str">
        <f t="shared" si="46"/>
        <v/>
      </c>
      <c r="X69" s="5"/>
      <c r="Y69" s="5"/>
      <c r="Z69" s="5"/>
      <c r="CB69" s="172">
        <f t="shared" si="44"/>
        <v>1</v>
      </c>
      <c r="CC69" s="172">
        <f t="shared" si="44"/>
        <v>1</v>
      </c>
      <c r="CD69" s="172">
        <f t="shared" si="44"/>
        <v>1</v>
      </c>
      <c r="CE69" s="172">
        <f t="shared" si="44"/>
        <v>1</v>
      </c>
      <c r="CF69" s="172">
        <f t="shared" si="44"/>
        <v>1</v>
      </c>
      <c r="CG69" s="172">
        <f t="shared" si="44"/>
        <v>1</v>
      </c>
      <c r="CH69" s="172">
        <f t="shared" si="44"/>
        <v>1</v>
      </c>
      <c r="CI69" s="172">
        <f t="shared" si="44"/>
        <v>1</v>
      </c>
      <c r="CJ69" s="172">
        <f t="shared" si="44"/>
        <v>1</v>
      </c>
      <c r="CK69" s="172">
        <f t="shared" si="44"/>
        <v>1</v>
      </c>
      <c r="CL69" s="172">
        <f t="shared" si="44"/>
        <v>1</v>
      </c>
      <c r="CM69" s="172">
        <f t="shared" si="44"/>
        <v>1</v>
      </c>
      <c r="CN69" s="172">
        <f t="shared" si="44"/>
        <v>1</v>
      </c>
      <c r="CO69" s="172">
        <f t="shared" si="44"/>
        <v>1</v>
      </c>
      <c r="CP69" s="172">
        <f t="shared" si="44"/>
        <v>1</v>
      </c>
      <c r="CQ69" s="172">
        <f t="shared" si="44"/>
        <v>1</v>
      </c>
      <c r="CR69" s="172">
        <f t="shared" si="43"/>
        <v>1</v>
      </c>
      <c r="CS69" s="172">
        <f t="shared" si="43"/>
        <v>1</v>
      </c>
      <c r="CT69" s="172">
        <f t="shared" si="43"/>
        <v>1</v>
      </c>
      <c r="CU69" s="172">
        <f t="shared" si="43"/>
        <v>1</v>
      </c>
      <c r="DA69" s="172">
        <v>5</v>
      </c>
      <c r="DB69" s="32" t="str">
        <f t="shared" si="45"/>
        <v xml:space="preserve"> </v>
      </c>
      <c r="DD69" s="172">
        <f t="shared" ref="DD69:DD132" si="52">IF(OR(DB68="",DB68=" "),DD68,DD68+1)</f>
        <v>1</v>
      </c>
      <c r="DE69" s="172">
        <v>67</v>
      </c>
      <c r="DL69" s="172">
        <f t="shared" si="48"/>
        <v>0</v>
      </c>
      <c r="DM69" s="172">
        <f t="shared" si="49"/>
        <v>1</v>
      </c>
      <c r="DN69" s="172">
        <f t="shared" si="50"/>
        <v>1</v>
      </c>
      <c r="DO69" s="172">
        <f t="shared" si="51"/>
        <v>1</v>
      </c>
      <c r="DP69" s="172">
        <f t="shared" si="51"/>
        <v>1</v>
      </c>
      <c r="DQ69" s="172">
        <f t="shared" si="51"/>
        <v>1</v>
      </c>
      <c r="DR69" s="172">
        <f t="shared" si="51"/>
        <v>1</v>
      </c>
      <c r="DS69" s="172">
        <f t="shared" si="51"/>
        <v>1</v>
      </c>
      <c r="DT69" s="172">
        <f t="shared" si="51"/>
        <v>1</v>
      </c>
      <c r="DU69" s="172">
        <f t="shared" si="51"/>
        <v>1</v>
      </c>
      <c r="DV69" s="172">
        <f t="shared" ref="DV69:EF80" si="53">IF(OR($CX68=0,ISERROR(SEARCH(DV$1,$CX68))),DV68,DV68+1)</f>
        <v>1</v>
      </c>
      <c r="DW69" s="172">
        <f t="shared" si="53"/>
        <v>1</v>
      </c>
      <c r="DX69" s="172">
        <f t="shared" si="53"/>
        <v>1</v>
      </c>
      <c r="DY69" s="172">
        <f t="shared" si="53"/>
        <v>1</v>
      </c>
      <c r="DZ69" s="172">
        <f t="shared" si="53"/>
        <v>1</v>
      </c>
      <c r="EA69" s="172">
        <f t="shared" si="53"/>
        <v>1</v>
      </c>
      <c r="EB69" s="172">
        <f t="shared" si="53"/>
        <v>1</v>
      </c>
      <c r="EC69" s="172">
        <f t="shared" si="53"/>
        <v>1</v>
      </c>
      <c r="ED69" s="172">
        <f t="shared" si="53"/>
        <v>1</v>
      </c>
      <c r="EE69" s="172">
        <f t="shared" si="53"/>
        <v>1</v>
      </c>
      <c r="EF69" s="172">
        <f t="shared" si="53"/>
        <v>1</v>
      </c>
      <c r="EG69" s="172">
        <f t="shared" si="47"/>
        <v>0</v>
      </c>
    </row>
    <row r="70" spans="20:137" x14ac:dyDescent="0.25">
      <c r="T70" s="5"/>
      <c r="U70" s="13"/>
      <c r="V70" s="5"/>
      <c r="W70" s="5" t="str">
        <f t="shared" si="46"/>
        <v/>
      </c>
      <c r="X70" s="5"/>
      <c r="Y70" s="5"/>
      <c r="Z70" s="5"/>
      <c r="CB70" s="172">
        <f t="shared" si="44"/>
        <v>1</v>
      </c>
      <c r="CC70" s="172">
        <f t="shared" si="44"/>
        <v>1</v>
      </c>
      <c r="CD70" s="172">
        <f t="shared" si="44"/>
        <v>1</v>
      </c>
      <c r="CE70" s="172">
        <f t="shared" si="44"/>
        <v>1</v>
      </c>
      <c r="CF70" s="172">
        <f t="shared" si="44"/>
        <v>1</v>
      </c>
      <c r="CG70" s="172">
        <f t="shared" si="44"/>
        <v>1</v>
      </c>
      <c r="CH70" s="172">
        <f t="shared" si="44"/>
        <v>1</v>
      </c>
      <c r="CI70" s="172">
        <f t="shared" si="44"/>
        <v>1</v>
      </c>
      <c r="CJ70" s="172">
        <f t="shared" si="44"/>
        <v>1</v>
      </c>
      <c r="CK70" s="172">
        <f t="shared" si="44"/>
        <v>1</v>
      </c>
      <c r="CL70" s="172">
        <f t="shared" si="44"/>
        <v>1</v>
      </c>
      <c r="CM70" s="172">
        <f t="shared" si="44"/>
        <v>1</v>
      </c>
      <c r="CN70" s="172">
        <f t="shared" si="44"/>
        <v>1</v>
      </c>
      <c r="CO70" s="172">
        <f t="shared" si="44"/>
        <v>1</v>
      </c>
      <c r="CP70" s="172">
        <f t="shared" si="44"/>
        <v>1</v>
      </c>
      <c r="CQ70" s="172">
        <f t="shared" si="44"/>
        <v>1</v>
      </c>
      <c r="CR70" s="172">
        <f t="shared" si="43"/>
        <v>1</v>
      </c>
      <c r="CS70" s="172">
        <f t="shared" si="43"/>
        <v>1</v>
      </c>
      <c r="CT70" s="172">
        <f t="shared" si="43"/>
        <v>1</v>
      </c>
      <c r="CU70" s="172">
        <f t="shared" si="43"/>
        <v>1</v>
      </c>
      <c r="DA70" s="172">
        <v>6</v>
      </c>
      <c r="DB70" s="32" t="str">
        <f t="shared" si="45"/>
        <v xml:space="preserve"> </v>
      </c>
      <c r="DD70" s="172">
        <f t="shared" si="52"/>
        <v>1</v>
      </c>
      <c r="DE70" s="172">
        <v>68</v>
      </c>
      <c r="DL70" s="172">
        <f t="shared" si="48"/>
        <v>0</v>
      </c>
      <c r="DM70" s="172">
        <f t="shared" si="49"/>
        <v>1</v>
      </c>
      <c r="DN70" s="172">
        <f t="shared" si="50"/>
        <v>1</v>
      </c>
      <c r="DO70" s="172">
        <f t="shared" si="51"/>
        <v>1</v>
      </c>
      <c r="DP70" s="172">
        <f t="shared" si="51"/>
        <v>1</v>
      </c>
      <c r="DQ70" s="172">
        <f t="shared" si="51"/>
        <v>1</v>
      </c>
      <c r="DR70" s="172">
        <f t="shared" si="51"/>
        <v>1</v>
      </c>
      <c r="DS70" s="172">
        <f t="shared" si="51"/>
        <v>1</v>
      </c>
      <c r="DT70" s="172">
        <f t="shared" si="51"/>
        <v>1</v>
      </c>
      <c r="DU70" s="172">
        <f t="shared" si="51"/>
        <v>1</v>
      </c>
      <c r="DV70" s="172">
        <f t="shared" si="53"/>
        <v>1</v>
      </c>
      <c r="DW70" s="172">
        <f t="shared" si="53"/>
        <v>1</v>
      </c>
      <c r="DX70" s="172">
        <f t="shared" si="53"/>
        <v>1</v>
      </c>
      <c r="DY70" s="172">
        <f t="shared" si="53"/>
        <v>1</v>
      </c>
      <c r="DZ70" s="172">
        <f t="shared" si="53"/>
        <v>1</v>
      </c>
      <c r="EA70" s="172">
        <f t="shared" si="53"/>
        <v>1</v>
      </c>
      <c r="EB70" s="172">
        <f t="shared" si="53"/>
        <v>1</v>
      </c>
      <c r="EC70" s="172">
        <f t="shared" si="53"/>
        <v>1</v>
      </c>
      <c r="ED70" s="172">
        <f t="shared" si="53"/>
        <v>1</v>
      </c>
      <c r="EE70" s="172">
        <f t="shared" si="53"/>
        <v>1</v>
      </c>
      <c r="EF70" s="172">
        <f t="shared" si="53"/>
        <v>1</v>
      </c>
      <c r="EG70" s="172">
        <f t="shared" si="47"/>
        <v>0</v>
      </c>
    </row>
    <row r="71" spans="20:137" x14ac:dyDescent="0.25">
      <c r="T71" s="5"/>
      <c r="U71" s="13"/>
      <c r="V71" s="5"/>
      <c r="W71" s="5" t="str">
        <f t="shared" si="46"/>
        <v/>
      </c>
      <c r="X71" s="5"/>
      <c r="Y71" s="5"/>
      <c r="Z71" s="5"/>
      <c r="CB71" s="172">
        <f t="shared" si="44"/>
        <v>1</v>
      </c>
      <c r="CC71" s="172">
        <f t="shared" si="44"/>
        <v>1</v>
      </c>
      <c r="CD71" s="172">
        <f t="shared" si="44"/>
        <v>1</v>
      </c>
      <c r="CE71" s="172">
        <f t="shared" si="44"/>
        <v>1</v>
      </c>
      <c r="CF71" s="172">
        <f t="shared" si="44"/>
        <v>1</v>
      </c>
      <c r="CG71" s="172">
        <f t="shared" si="44"/>
        <v>1</v>
      </c>
      <c r="CH71" s="172">
        <f t="shared" si="44"/>
        <v>1</v>
      </c>
      <c r="CI71" s="172">
        <f t="shared" si="44"/>
        <v>1</v>
      </c>
      <c r="CJ71" s="172">
        <f t="shared" si="44"/>
        <v>1</v>
      </c>
      <c r="CK71" s="172">
        <f t="shared" si="44"/>
        <v>1</v>
      </c>
      <c r="CL71" s="172">
        <f t="shared" si="44"/>
        <v>1</v>
      </c>
      <c r="CM71" s="172">
        <f t="shared" si="44"/>
        <v>1</v>
      </c>
      <c r="CN71" s="172">
        <f t="shared" si="44"/>
        <v>1</v>
      </c>
      <c r="CO71" s="172">
        <f t="shared" si="44"/>
        <v>1</v>
      </c>
      <c r="CP71" s="172">
        <f t="shared" si="44"/>
        <v>1</v>
      </c>
      <c r="CQ71" s="172">
        <f t="shared" si="44"/>
        <v>1</v>
      </c>
      <c r="CR71" s="172">
        <f t="shared" si="43"/>
        <v>1</v>
      </c>
      <c r="CS71" s="172">
        <f t="shared" si="43"/>
        <v>1</v>
      </c>
      <c r="CT71" s="172">
        <f t="shared" si="43"/>
        <v>1</v>
      </c>
      <c r="CU71" s="172">
        <f t="shared" si="43"/>
        <v>1</v>
      </c>
      <c r="DA71" s="172">
        <v>7</v>
      </c>
      <c r="DB71" s="32" t="str">
        <f t="shared" si="45"/>
        <v xml:space="preserve"> </v>
      </c>
      <c r="DD71" s="172">
        <f t="shared" si="52"/>
        <v>1</v>
      </c>
      <c r="DE71" s="172">
        <v>69</v>
      </c>
      <c r="DL71" s="172">
        <f t="shared" si="48"/>
        <v>0</v>
      </c>
      <c r="DM71" s="172">
        <f t="shared" si="49"/>
        <v>1</v>
      </c>
      <c r="DN71" s="172">
        <f t="shared" si="50"/>
        <v>1</v>
      </c>
      <c r="DO71" s="172">
        <f t="shared" si="51"/>
        <v>1</v>
      </c>
      <c r="DP71" s="172">
        <f t="shared" si="51"/>
        <v>1</v>
      </c>
      <c r="DQ71" s="172">
        <f t="shared" si="51"/>
        <v>1</v>
      </c>
      <c r="DR71" s="172">
        <f t="shared" si="51"/>
        <v>1</v>
      </c>
      <c r="DS71" s="172">
        <f t="shared" si="51"/>
        <v>1</v>
      </c>
      <c r="DT71" s="172">
        <f t="shared" si="51"/>
        <v>1</v>
      </c>
      <c r="DU71" s="172">
        <f t="shared" si="51"/>
        <v>1</v>
      </c>
      <c r="DV71" s="172">
        <f t="shared" si="53"/>
        <v>1</v>
      </c>
      <c r="DW71" s="172">
        <f t="shared" si="53"/>
        <v>1</v>
      </c>
      <c r="DX71" s="172">
        <f t="shared" si="53"/>
        <v>1</v>
      </c>
      <c r="DY71" s="172">
        <f t="shared" si="53"/>
        <v>1</v>
      </c>
      <c r="DZ71" s="172">
        <f t="shared" si="53"/>
        <v>1</v>
      </c>
      <c r="EA71" s="172">
        <f t="shared" si="53"/>
        <v>1</v>
      </c>
      <c r="EB71" s="172">
        <f t="shared" si="53"/>
        <v>1</v>
      </c>
      <c r="EC71" s="172">
        <f t="shared" si="53"/>
        <v>1</v>
      </c>
      <c r="ED71" s="172">
        <f t="shared" si="53"/>
        <v>1</v>
      </c>
      <c r="EE71" s="172">
        <f t="shared" si="53"/>
        <v>1</v>
      </c>
      <c r="EF71" s="172">
        <f t="shared" si="53"/>
        <v>1</v>
      </c>
      <c r="EG71" s="172">
        <f t="shared" si="47"/>
        <v>0</v>
      </c>
    </row>
    <row r="72" spans="20:137" x14ac:dyDescent="0.25">
      <c r="T72" s="5"/>
      <c r="U72" s="13"/>
      <c r="V72" s="5"/>
      <c r="W72" s="5" t="str">
        <f t="shared" si="46"/>
        <v/>
      </c>
      <c r="X72" s="5"/>
      <c r="Y72" s="5"/>
      <c r="Z72" s="5"/>
      <c r="CB72" s="172">
        <f t="shared" si="44"/>
        <v>1</v>
      </c>
      <c r="CC72" s="172">
        <f t="shared" si="44"/>
        <v>1</v>
      </c>
      <c r="CD72" s="172">
        <f t="shared" si="44"/>
        <v>1</v>
      </c>
      <c r="CE72" s="172">
        <f t="shared" si="44"/>
        <v>1</v>
      </c>
      <c r="CF72" s="172">
        <f t="shared" si="44"/>
        <v>1</v>
      </c>
      <c r="CG72" s="172">
        <f t="shared" si="44"/>
        <v>1</v>
      </c>
      <c r="CH72" s="172">
        <f t="shared" si="44"/>
        <v>1</v>
      </c>
      <c r="CI72" s="172">
        <f t="shared" si="44"/>
        <v>1</v>
      </c>
      <c r="CJ72" s="172">
        <f t="shared" si="44"/>
        <v>1</v>
      </c>
      <c r="CK72" s="172">
        <f t="shared" si="44"/>
        <v>1</v>
      </c>
      <c r="CL72" s="172">
        <f t="shared" si="44"/>
        <v>1</v>
      </c>
      <c r="CM72" s="172">
        <f t="shared" si="44"/>
        <v>1</v>
      </c>
      <c r="CN72" s="172">
        <f t="shared" si="44"/>
        <v>1</v>
      </c>
      <c r="CO72" s="172">
        <f t="shared" si="44"/>
        <v>1</v>
      </c>
      <c r="CP72" s="172">
        <f t="shared" si="44"/>
        <v>1</v>
      </c>
      <c r="CQ72" s="172">
        <f t="shared" si="44"/>
        <v>1</v>
      </c>
      <c r="CR72" s="172">
        <f t="shared" si="43"/>
        <v>1</v>
      </c>
      <c r="CS72" s="172">
        <f t="shared" si="43"/>
        <v>1</v>
      </c>
      <c r="CT72" s="172">
        <f t="shared" si="43"/>
        <v>1</v>
      </c>
      <c r="CU72" s="172">
        <f t="shared" si="43"/>
        <v>1</v>
      </c>
      <c r="DA72" s="172">
        <v>8</v>
      </c>
      <c r="DB72" s="32" t="str">
        <f t="shared" si="45"/>
        <v xml:space="preserve"> </v>
      </c>
      <c r="DD72" s="172">
        <f t="shared" si="52"/>
        <v>1</v>
      </c>
      <c r="DE72" s="172">
        <v>70</v>
      </c>
      <c r="DL72" s="172">
        <f t="shared" si="48"/>
        <v>0</v>
      </c>
      <c r="DM72" s="172">
        <f t="shared" si="49"/>
        <v>1</v>
      </c>
      <c r="DN72" s="172">
        <f t="shared" si="50"/>
        <v>1</v>
      </c>
      <c r="DO72" s="172">
        <f t="shared" si="51"/>
        <v>1</v>
      </c>
      <c r="DP72" s="172">
        <f t="shared" si="51"/>
        <v>1</v>
      </c>
      <c r="DQ72" s="172">
        <f t="shared" si="51"/>
        <v>1</v>
      </c>
      <c r="DR72" s="172">
        <f t="shared" si="51"/>
        <v>1</v>
      </c>
      <c r="DS72" s="172">
        <f t="shared" si="51"/>
        <v>1</v>
      </c>
      <c r="DT72" s="172">
        <f t="shared" si="51"/>
        <v>1</v>
      </c>
      <c r="DU72" s="172">
        <f t="shared" si="51"/>
        <v>1</v>
      </c>
      <c r="DV72" s="172">
        <f t="shared" si="53"/>
        <v>1</v>
      </c>
      <c r="DW72" s="172">
        <f t="shared" si="53"/>
        <v>1</v>
      </c>
      <c r="DX72" s="172">
        <f t="shared" si="53"/>
        <v>1</v>
      </c>
      <c r="DY72" s="172">
        <f t="shared" si="53"/>
        <v>1</v>
      </c>
      <c r="DZ72" s="172">
        <f t="shared" si="53"/>
        <v>1</v>
      </c>
      <c r="EA72" s="172">
        <f t="shared" si="53"/>
        <v>1</v>
      </c>
      <c r="EB72" s="172">
        <f t="shared" si="53"/>
        <v>1</v>
      </c>
      <c r="EC72" s="172">
        <f t="shared" si="53"/>
        <v>1</v>
      </c>
      <c r="ED72" s="172">
        <f t="shared" si="53"/>
        <v>1</v>
      </c>
      <c r="EE72" s="172">
        <f t="shared" si="53"/>
        <v>1</v>
      </c>
      <c r="EF72" s="172">
        <f t="shared" si="53"/>
        <v>1</v>
      </c>
      <c r="EG72" s="172">
        <f t="shared" si="47"/>
        <v>0</v>
      </c>
    </row>
    <row r="73" spans="20:137" x14ac:dyDescent="0.25">
      <c r="T73" s="5"/>
      <c r="U73" s="13"/>
      <c r="V73" s="5"/>
      <c r="W73" s="5" t="str">
        <f t="shared" si="46"/>
        <v/>
      </c>
      <c r="X73" s="5"/>
      <c r="Y73" s="5"/>
      <c r="Z73" s="5"/>
      <c r="CB73" s="172">
        <f t="shared" si="44"/>
        <v>1</v>
      </c>
      <c r="CC73" s="172">
        <f t="shared" si="44"/>
        <v>1</v>
      </c>
      <c r="CD73" s="172">
        <f t="shared" si="44"/>
        <v>1</v>
      </c>
      <c r="CE73" s="172">
        <f t="shared" si="44"/>
        <v>1</v>
      </c>
      <c r="CF73" s="172">
        <f t="shared" si="44"/>
        <v>1</v>
      </c>
      <c r="CG73" s="172">
        <f t="shared" si="44"/>
        <v>1</v>
      </c>
      <c r="CH73" s="172">
        <f t="shared" si="44"/>
        <v>1</v>
      </c>
      <c r="CI73" s="172">
        <f t="shared" si="44"/>
        <v>1</v>
      </c>
      <c r="CJ73" s="172">
        <f t="shared" si="44"/>
        <v>1</v>
      </c>
      <c r="CK73" s="172">
        <f t="shared" si="44"/>
        <v>1</v>
      </c>
      <c r="CL73" s="172">
        <f t="shared" si="44"/>
        <v>1</v>
      </c>
      <c r="CM73" s="172">
        <f t="shared" si="44"/>
        <v>1</v>
      </c>
      <c r="CN73" s="172">
        <f t="shared" si="44"/>
        <v>1</v>
      </c>
      <c r="CO73" s="172">
        <f t="shared" si="44"/>
        <v>1</v>
      </c>
      <c r="CP73" s="172">
        <f t="shared" si="44"/>
        <v>1</v>
      </c>
      <c r="CQ73" s="172">
        <f t="shared" si="44"/>
        <v>1</v>
      </c>
      <c r="CR73" s="172">
        <f t="shared" si="43"/>
        <v>1</v>
      </c>
      <c r="CS73" s="172">
        <f t="shared" si="43"/>
        <v>1</v>
      </c>
      <c r="CT73" s="172">
        <f t="shared" si="43"/>
        <v>1</v>
      </c>
      <c r="CU73" s="172">
        <f t="shared" si="43"/>
        <v>1</v>
      </c>
      <c r="DA73" s="172">
        <v>9</v>
      </c>
      <c r="DB73" s="32" t="str">
        <f t="shared" si="45"/>
        <v xml:space="preserve"> </v>
      </c>
      <c r="DD73" s="172">
        <f t="shared" si="52"/>
        <v>1</v>
      </c>
      <c r="DE73" s="172">
        <v>71</v>
      </c>
      <c r="DL73" s="172">
        <f t="shared" si="48"/>
        <v>0</v>
      </c>
      <c r="DM73" s="172">
        <f t="shared" si="49"/>
        <v>1</v>
      </c>
      <c r="DN73" s="172">
        <f t="shared" si="50"/>
        <v>1</v>
      </c>
      <c r="DO73" s="172">
        <f t="shared" si="51"/>
        <v>1</v>
      </c>
      <c r="DP73" s="172">
        <f t="shared" si="51"/>
        <v>1</v>
      </c>
      <c r="DQ73" s="172">
        <f t="shared" si="51"/>
        <v>1</v>
      </c>
      <c r="DR73" s="172">
        <f t="shared" si="51"/>
        <v>1</v>
      </c>
      <c r="DS73" s="172">
        <f t="shared" si="51"/>
        <v>1</v>
      </c>
      <c r="DT73" s="172">
        <f t="shared" si="51"/>
        <v>1</v>
      </c>
      <c r="DU73" s="172">
        <f t="shared" si="51"/>
        <v>1</v>
      </c>
      <c r="DV73" s="172">
        <f t="shared" si="53"/>
        <v>1</v>
      </c>
      <c r="DW73" s="172">
        <f t="shared" si="53"/>
        <v>1</v>
      </c>
      <c r="DX73" s="172">
        <f t="shared" si="53"/>
        <v>1</v>
      </c>
      <c r="DY73" s="172">
        <f t="shared" si="53"/>
        <v>1</v>
      </c>
      <c r="DZ73" s="172">
        <f t="shared" si="53"/>
        <v>1</v>
      </c>
      <c r="EA73" s="172">
        <f t="shared" si="53"/>
        <v>1</v>
      </c>
      <c r="EB73" s="172">
        <f t="shared" si="53"/>
        <v>1</v>
      </c>
      <c r="EC73" s="172">
        <f t="shared" si="53"/>
        <v>1</v>
      </c>
      <c r="ED73" s="172">
        <f t="shared" si="53"/>
        <v>1</v>
      </c>
      <c r="EE73" s="172">
        <f t="shared" si="53"/>
        <v>1</v>
      </c>
      <c r="EF73" s="172">
        <f t="shared" si="53"/>
        <v>1</v>
      </c>
      <c r="EG73" s="172">
        <f t="shared" si="47"/>
        <v>0</v>
      </c>
    </row>
    <row r="74" spans="20:137" x14ac:dyDescent="0.25">
      <c r="T74" s="5"/>
      <c r="U74" s="13"/>
      <c r="V74" s="5"/>
      <c r="W74" s="5" t="str">
        <f t="shared" si="46"/>
        <v/>
      </c>
      <c r="X74" s="5"/>
      <c r="Y74" s="5"/>
      <c r="Z74" s="5"/>
      <c r="CB74" s="172">
        <f t="shared" si="44"/>
        <v>1</v>
      </c>
      <c r="CC74" s="172">
        <f t="shared" si="44"/>
        <v>1</v>
      </c>
      <c r="CD74" s="172">
        <f t="shared" si="44"/>
        <v>1</v>
      </c>
      <c r="CE74" s="172">
        <f t="shared" si="44"/>
        <v>1</v>
      </c>
      <c r="CF74" s="172">
        <f t="shared" si="44"/>
        <v>1</v>
      </c>
      <c r="CG74" s="172">
        <f t="shared" si="44"/>
        <v>1</v>
      </c>
      <c r="CH74" s="172">
        <f t="shared" si="44"/>
        <v>1</v>
      </c>
      <c r="CI74" s="172">
        <f t="shared" si="44"/>
        <v>1</v>
      </c>
      <c r="CJ74" s="172">
        <f t="shared" si="44"/>
        <v>1</v>
      </c>
      <c r="CK74" s="172">
        <f t="shared" si="44"/>
        <v>1</v>
      </c>
      <c r="CL74" s="172">
        <f t="shared" si="44"/>
        <v>1</v>
      </c>
      <c r="CM74" s="172">
        <f t="shared" si="44"/>
        <v>1</v>
      </c>
      <c r="CN74" s="172">
        <f t="shared" si="44"/>
        <v>1</v>
      </c>
      <c r="CO74" s="172">
        <f t="shared" si="44"/>
        <v>1</v>
      </c>
      <c r="CP74" s="172">
        <f t="shared" si="44"/>
        <v>1</v>
      </c>
      <c r="CQ74" s="172">
        <f t="shared" si="44"/>
        <v>1</v>
      </c>
      <c r="CR74" s="172">
        <f t="shared" si="43"/>
        <v>1</v>
      </c>
      <c r="CS74" s="172">
        <f t="shared" si="43"/>
        <v>1</v>
      </c>
      <c r="CT74" s="172">
        <f t="shared" si="43"/>
        <v>1</v>
      </c>
      <c r="CU74" s="172">
        <f t="shared" si="43"/>
        <v>1</v>
      </c>
      <c r="DA74" s="172">
        <v>10</v>
      </c>
      <c r="DB74" s="32" t="str">
        <f t="shared" si="45"/>
        <v xml:space="preserve"> </v>
      </c>
      <c r="DD74" s="172">
        <f t="shared" si="52"/>
        <v>1</v>
      </c>
      <c r="DE74" s="172">
        <v>72</v>
      </c>
      <c r="DL74" s="172">
        <f t="shared" si="48"/>
        <v>0</v>
      </c>
      <c r="DM74" s="172">
        <f t="shared" si="49"/>
        <v>1</v>
      </c>
      <c r="DN74" s="172">
        <f t="shared" si="50"/>
        <v>1</v>
      </c>
      <c r="DO74" s="172">
        <f t="shared" si="51"/>
        <v>1</v>
      </c>
      <c r="DP74" s="172">
        <f t="shared" si="51"/>
        <v>1</v>
      </c>
      <c r="DQ74" s="172">
        <f t="shared" si="51"/>
        <v>1</v>
      </c>
      <c r="DR74" s="172">
        <f t="shared" si="51"/>
        <v>1</v>
      </c>
      <c r="DS74" s="172">
        <f t="shared" si="51"/>
        <v>1</v>
      </c>
      <c r="DT74" s="172">
        <f t="shared" si="51"/>
        <v>1</v>
      </c>
      <c r="DU74" s="172">
        <f t="shared" si="51"/>
        <v>1</v>
      </c>
      <c r="DV74" s="172">
        <f t="shared" si="53"/>
        <v>1</v>
      </c>
      <c r="DW74" s="172">
        <f t="shared" si="53"/>
        <v>1</v>
      </c>
      <c r="DX74" s="172">
        <f t="shared" si="53"/>
        <v>1</v>
      </c>
      <c r="DY74" s="172">
        <f t="shared" si="53"/>
        <v>1</v>
      </c>
      <c r="DZ74" s="172">
        <f t="shared" si="53"/>
        <v>1</v>
      </c>
      <c r="EA74" s="172">
        <f t="shared" si="53"/>
        <v>1</v>
      </c>
      <c r="EB74" s="172">
        <f t="shared" si="53"/>
        <v>1</v>
      </c>
      <c r="EC74" s="172">
        <f t="shared" si="53"/>
        <v>1</v>
      </c>
      <c r="ED74" s="172">
        <f t="shared" si="53"/>
        <v>1</v>
      </c>
      <c r="EE74" s="172">
        <f t="shared" si="53"/>
        <v>1</v>
      </c>
      <c r="EF74" s="172">
        <f t="shared" si="53"/>
        <v>1</v>
      </c>
      <c r="EG74" s="172">
        <f t="shared" si="47"/>
        <v>0</v>
      </c>
    </row>
    <row r="75" spans="20:137" x14ac:dyDescent="0.25">
      <c r="T75" s="5"/>
      <c r="U75" s="13"/>
      <c r="V75" s="5"/>
      <c r="W75" s="5" t="str">
        <f t="shared" si="46"/>
        <v/>
      </c>
      <c r="X75" s="5"/>
      <c r="Y75" s="5"/>
      <c r="Z75" s="5"/>
      <c r="CB75" s="172">
        <f t="shared" si="44"/>
        <v>1</v>
      </c>
      <c r="CC75" s="172">
        <f t="shared" si="44"/>
        <v>1</v>
      </c>
      <c r="CD75" s="172">
        <f t="shared" si="44"/>
        <v>1</v>
      </c>
      <c r="CE75" s="172">
        <f t="shared" si="44"/>
        <v>1</v>
      </c>
      <c r="CF75" s="172">
        <f t="shared" si="44"/>
        <v>1</v>
      </c>
      <c r="CG75" s="172">
        <f t="shared" si="44"/>
        <v>1</v>
      </c>
      <c r="CH75" s="172">
        <f t="shared" si="44"/>
        <v>1</v>
      </c>
      <c r="CI75" s="172">
        <f t="shared" si="44"/>
        <v>1</v>
      </c>
      <c r="CJ75" s="172">
        <f t="shared" si="44"/>
        <v>1</v>
      </c>
      <c r="CK75" s="172">
        <f t="shared" si="44"/>
        <v>1</v>
      </c>
      <c r="CL75" s="172">
        <f t="shared" si="44"/>
        <v>1</v>
      </c>
      <c r="CM75" s="172">
        <f t="shared" si="44"/>
        <v>1</v>
      </c>
      <c r="CN75" s="172">
        <f t="shared" si="44"/>
        <v>1</v>
      </c>
      <c r="CO75" s="172">
        <f t="shared" si="44"/>
        <v>1</v>
      </c>
      <c r="CP75" s="172">
        <f t="shared" si="44"/>
        <v>1</v>
      </c>
      <c r="CQ75" s="172">
        <f t="shared" si="44"/>
        <v>1</v>
      </c>
      <c r="CR75" s="172">
        <f t="shared" si="43"/>
        <v>1</v>
      </c>
      <c r="CS75" s="172">
        <f t="shared" si="43"/>
        <v>1</v>
      </c>
      <c r="CT75" s="172">
        <f t="shared" si="43"/>
        <v>1</v>
      </c>
      <c r="CU75" s="172">
        <f t="shared" si="43"/>
        <v>1</v>
      </c>
      <c r="DA75" s="172">
        <v>11</v>
      </c>
      <c r="DB75" s="32" t="str">
        <f t="shared" si="45"/>
        <v xml:space="preserve"> </v>
      </c>
      <c r="DD75" s="172">
        <f t="shared" si="52"/>
        <v>1</v>
      </c>
      <c r="DE75" s="172">
        <v>73</v>
      </c>
      <c r="DL75" s="172">
        <f t="shared" si="48"/>
        <v>0</v>
      </c>
      <c r="DM75" s="172">
        <f t="shared" si="49"/>
        <v>1</v>
      </c>
      <c r="DN75" s="172">
        <f t="shared" si="50"/>
        <v>1</v>
      </c>
      <c r="DO75" s="172">
        <f t="shared" si="51"/>
        <v>1</v>
      </c>
      <c r="DP75" s="172">
        <f t="shared" si="51"/>
        <v>1</v>
      </c>
      <c r="DQ75" s="172">
        <f t="shared" si="51"/>
        <v>1</v>
      </c>
      <c r="DR75" s="172">
        <f t="shared" si="51"/>
        <v>1</v>
      </c>
      <c r="DS75" s="172">
        <f t="shared" si="51"/>
        <v>1</v>
      </c>
      <c r="DT75" s="172">
        <f t="shared" si="51"/>
        <v>1</v>
      </c>
      <c r="DU75" s="172">
        <f t="shared" si="51"/>
        <v>1</v>
      </c>
      <c r="DV75" s="172">
        <f t="shared" si="53"/>
        <v>1</v>
      </c>
      <c r="DW75" s="172">
        <f t="shared" si="53"/>
        <v>1</v>
      </c>
      <c r="DX75" s="172">
        <f t="shared" si="53"/>
        <v>1</v>
      </c>
      <c r="DY75" s="172">
        <f t="shared" si="53"/>
        <v>1</v>
      </c>
      <c r="DZ75" s="172">
        <f t="shared" si="53"/>
        <v>1</v>
      </c>
      <c r="EA75" s="172">
        <f t="shared" si="53"/>
        <v>1</v>
      </c>
      <c r="EB75" s="172">
        <f t="shared" si="53"/>
        <v>1</v>
      </c>
      <c r="EC75" s="172">
        <f t="shared" si="53"/>
        <v>1</v>
      </c>
      <c r="ED75" s="172">
        <f t="shared" si="53"/>
        <v>1</v>
      </c>
      <c r="EE75" s="172">
        <f t="shared" si="53"/>
        <v>1</v>
      </c>
      <c r="EF75" s="172">
        <f t="shared" si="53"/>
        <v>1</v>
      </c>
      <c r="EG75" s="172">
        <f t="shared" si="47"/>
        <v>0</v>
      </c>
    </row>
    <row r="76" spans="20:137" x14ac:dyDescent="0.25">
      <c r="T76" s="5"/>
      <c r="U76" s="13"/>
      <c r="V76" s="5"/>
      <c r="W76" s="5" t="str">
        <f t="shared" si="46"/>
        <v/>
      </c>
      <c r="X76" s="5"/>
      <c r="Y76" s="5"/>
      <c r="Z76" s="5"/>
      <c r="CB76" s="172">
        <f t="shared" si="44"/>
        <v>1</v>
      </c>
      <c r="CC76" s="172">
        <f t="shared" si="44"/>
        <v>1</v>
      </c>
      <c r="CD76" s="172">
        <f t="shared" si="44"/>
        <v>1</v>
      </c>
      <c r="CE76" s="172">
        <f t="shared" si="44"/>
        <v>1</v>
      </c>
      <c r="CF76" s="172">
        <f t="shared" si="44"/>
        <v>1</v>
      </c>
      <c r="CG76" s="172">
        <f t="shared" si="44"/>
        <v>1</v>
      </c>
      <c r="CH76" s="172">
        <f t="shared" si="44"/>
        <v>1</v>
      </c>
      <c r="CI76" s="172">
        <f t="shared" si="44"/>
        <v>1</v>
      </c>
      <c r="CJ76" s="172">
        <f t="shared" si="44"/>
        <v>1</v>
      </c>
      <c r="CK76" s="172">
        <f t="shared" si="44"/>
        <v>1</v>
      </c>
      <c r="CL76" s="172">
        <f t="shared" si="44"/>
        <v>1</v>
      </c>
      <c r="CM76" s="172">
        <f t="shared" si="44"/>
        <v>1</v>
      </c>
      <c r="CN76" s="172">
        <f t="shared" si="44"/>
        <v>1</v>
      </c>
      <c r="CO76" s="172">
        <f t="shared" si="44"/>
        <v>1</v>
      </c>
      <c r="CP76" s="172">
        <f t="shared" si="44"/>
        <v>1</v>
      </c>
      <c r="CQ76" s="172">
        <f t="shared" si="44"/>
        <v>1</v>
      </c>
      <c r="CR76" s="172">
        <f t="shared" si="43"/>
        <v>1</v>
      </c>
      <c r="CS76" s="172">
        <f t="shared" si="43"/>
        <v>1</v>
      </c>
      <c r="CT76" s="172">
        <f t="shared" si="43"/>
        <v>1</v>
      </c>
      <c r="CU76" s="172">
        <f t="shared" si="43"/>
        <v>1</v>
      </c>
      <c r="DA76" s="172">
        <v>12</v>
      </c>
      <c r="DB76" s="32" t="str">
        <f t="shared" si="45"/>
        <v xml:space="preserve"> </v>
      </c>
      <c r="DD76" s="172">
        <f t="shared" si="52"/>
        <v>1</v>
      </c>
      <c r="DE76" s="172">
        <v>74</v>
      </c>
      <c r="DL76" s="172">
        <f t="shared" si="48"/>
        <v>0</v>
      </c>
      <c r="DM76" s="172">
        <f t="shared" si="49"/>
        <v>1</v>
      </c>
      <c r="DN76" s="172">
        <f t="shared" si="50"/>
        <v>1</v>
      </c>
      <c r="DO76" s="172">
        <f t="shared" si="51"/>
        <v>1</v>
      </c>
      <c r="DP76" s="172">
        <f t="shared" si="51"/>
        <v>1</v>
      </c>
      <c r="DQ76" s="172">
        <f t="shared" si="51"/>
        <v>1</v>
      </c>
      <c r="DR76" s="172">
        <f t="shared" si="51"/>
        <v>1</v>
      </c>
      <c r="DS76" s="172">
        <f t="shared" si="51"/>
        <v>1</v>
      </c>
      <c r="DT76" s="172">
        <f t="shared" si="51"/>
        <v>1</v>
      </c>
      <c r="DU76" s="172">
        <f t="shared" si="51"/>
        <v>1</v>
      </c>
      <c r="DV76" s="172">
        <f t="shared" si="53"/>
        <v>1</v>
      </c>
      <c r="DW76" s="172">
        <f t="shared" si="53"/>
        <v>1</v>
      </c>
      <c r="DX76" s="172">
        <f t="shared" si="53"/>
        <v>1</v>
      </c>
      <c r="DY76" s="172">
        <f t="shared" si="53"/>
        <v>1</v>
      </c>
      <c r="DZ76" s="172">
        <f t="shared" si="53"/>
        <v>1</v>
      </c>
      <c r="EA76" s="172">
        <f t="shared" si="53"/>
        <v>1</v>
      </c>
      <c r="EB76" s="172">
        <f t="shared" si="53"/>
        <v>1</v>
      </c>
      <c r="EC76" s="172">
        <f t="shared" si="53"/>
        <v>1</v>
      </c>
      <c r="ED76" s="172">
        <f t="shared" si="53"/>
        <v>1</v>
      </c>
      <c r="EE76" s="172">
        <f t="shared" si="53"/>
        <v>1</v>
      </c>
      <c r="EF76" s="172">
        <f t="shared" si="53"/>
        <v>1</v>
      </c>
      <c r="EG76" s="172">
        <f t="shared" si="47"/>
        <v>0</v>
      </c>
    </row>
    <row r="77" spans="20:137" x14ac:dyDescent="0.25">
      <c r="T77" s="5"/>
      <c r="U77" s="13"/>
      <c r="V77" s="5"/>
      <c r="W77" s="5" t="str">
        <f t="shared" si="46"/>
        <v/>
      </c>
      <c r="X77" s="5"/>
      <c r="Y77" s="5"/>
      <c r="Z77" s="5"/>
      <c r="CB77" s="172">
        <f t="shared" si="44"/>
        <v>1</v>
      </c>
      <c r="CC77" s="172">
        <f t="shared" si="44"/>
        <v>1</v>
      </c>
      <c r="CD77" s="172">
        <f t="shared" si="44"/>
        <v>1</v>
      </c>
      <c r="CE77" s="172">
        <f t="shared" si="44"/>
        <v>1</v>
      </c>
      <c r="CF77" s="172">
        <f t="shared" si="44"/>
        <v>1</v>
      </c>
      <c r="CG77" s="172">
        <f t="shared" si="44"/>
        <v>1</v>
      </c>
      <c r="CH77" s="172">
        <f t="shared" si="44"/>
        <v>1</v>
      </c>
      <c r="CI77" s="172">
        <f t="shared" si="44"/>
        <v>1</v>
      </c>
      <c r="CJ77" s="172">
        <f t="shared" si="44"/>
        <v>1</v>
      </c>
      <c r="CK77" s="172">
        <f t="shared" si="44"/>
        <v>1</v>
      </c>
      <c r="CL77" s="172">
        <f t="shared" si="44"/>
        <v>1</v>
      </c>
      <c r="CM77" s="172">
        <f t="shared" si="44"/>
        <v>1</v>
      </c>
      <c r="CN77" s="172">
        <f t="shared" si="44"/>
        <v>1</v>
      </c>
      <c r="CO77" s="172">
        <f t="shared" si="44"/>
        <v>1</v>
      </c>
      <c r="CP77" s="172">
        <f t="shared" si="44"/>
        <v>1</v>
      </c>
      <c r="CQ77" s="172">
        <f t="shared" si="44"/>
        <v>1</v>
      </c>
      <c r="CR77" s="172">
        <f t="shared" si="43"/>
        <v>1</v>
      </c>
      <c r="CS77" s="172">
        <f t="shared" si="43"/>
        <v>1</v>
      </c>
      <c r="CT77" s="172">
        <f t="shared" si="43"/>
        <v>1</v>
      </c>
      <c r="CU77" s="172">
        <f t="shared" si="43"/>
        <v>1</v>
      </c>
      <c r="DB77" s="196" t="str">
        <f>IF(DB64="","","----")</f>
        <v/>
      </c>
      <c r="DD77" s="172">
        <f t="shared" si="52"/>
        <v>1</v>
      </c>
      <c r="DE77" s="172">
        <v>75</v>
      </c>
      <c r="DL77" s="172">
        <f t="shared" si="48"/>
        <v>0</v>
      </c>
      <c r="DM77" s="172">
        <f t="shared" si="49"/>
        <v>1</v>
      </c>
      <c r="DN77" s="172">
        <f t="shared" si="50"/>
        <v>1</v>
      </c>
      <c r="DO77" s="172">
        <f t="shared" si="51"/>
        <v>1</v>
      </c>
      <c r="DP77" s="172">
        <f t="shared" si="51"/>
        <v>1</v>
      </c>
      <c r="DQ77" s="172">
        <f t="shared" si="51"/>
        <v>1</v>
      </c>
      <c r="DR77" s="172">
        <f t="shared" si="51"/>
        <v>1</v>
      </c>
      <c r="DS77" s="172">
        <f t="shared" si="51"/>
        <v>1</v>
      </c>
      <c r="DT77" s="172">
        <f t="shared" si="51"/>
        <v>1</v>
      </c>
      <c r="DU77" s="172">
        <f t="shared" si="51"/>
        <v>1</v>
      </c>
      <c r="DV77" s="172">
        <f t="shared" si="53"/>
        <v>1</v>
      </c>
      <c r="DW77" s="172">
        <f t="shared" si="53"/>
        <v>1</v>
      </c>
      <c r="DX77" s="172">
        <f t="shared" si="53"/>
        <v>1</v>
      </c>
      <c r="DY77" s="172">
        <f t="shared" si="53"/>
        <v>1</v>
      </c>
      <c r="DZ77" s="172">
        <f t="shared" si="53"/>
        <v>1</v>
      </c>
      <c r="EA77" s="172">
        <f t="shared" si="53"/>
        <v>1</v>
      </c>
      <c r="EB77" s="172">
        <f t="shared" si="53"/>
        <v>1</v>
      </c>
      <c r="EC77" s="172">
        <f t="shared" si="53"/>
        <v>1</v>
      </c>
      <c r="ED77" s="172">
        <f t="shared" si="53"/>
        <v>1</v>
      </c>
      <c r="EE77" s="172">
        <f t="shared" si="53"/>
        <v>1</v>
      </c>
      <c r="EF77" s="172">
        <f t="shared" si="53"/>
        <v>1</v>
      </c>
      <c r="EG77" s="172">
        <f t="shared" si="47"/>
        <v>0</v>
      </c>
    </row>
    <row r="78" spans="20:137" x14ac:dyDescent="0.25">
      <c r="T78" s="5"/>
      <c r="U78" s="13"/>
      <c r="V78" s="5"/>
      <c r="W78" s="5" t="str">
        <f t="shared" si="46"/>
        <v/>
      </c>
      <c r="X78" s="5"/>
      <c r="Y78" s="5"/>
      <c r="Z78" s="5"/>
      <c r="CB78" s="172">
        <f t="shared" si="44"/>
        <v>1</v>
      </c>
      <c r="CC78" s="172">
        <f t="shared" si="44"/>
        <v>1</v>
      </c>
      <c r="CD78" s="172">
        <f t="shared" si="44"/>
        <v>1</v>
      </c>
      <c r="CE78" s="172">
        <f t="shared" si="44"/>
        <v>1</v>
      </c>
      <c r="CF78" s="172">
        <f t="shared" si="44"/>
        <v>1</v>
      </c>
      <c r="CG78" s="172">
        <f t="shared" si="44"/>
        <v>1</v>
      </c>
      <c r="CH78" s="172">
        <f t="shared" si="44"/>
        <v>1</v>
      </c>
      <c r="CI78" s="172">
        <f t="shared" si="44"/>
        <v>1</v>
      </c>
      <c r="CJ78" s="172">
        <f t="shared" si="44"/>
        <v>1</v>
      </c>
      <c r="CK78" s="172">
        <f t="shared" si="44"/>
        <v>1</v>
      </c>
      <c r="CL78" s="172">
        <f t="shared" si="44"/>
        <v>1</v>
      </c>
      <c r="CM78" s="172">
        <f t="shared" si="44"/>
        <v>1</v>
      </c>
      <c r="CN78" s="172">
        <f t="shared" si="44"/>
        <v>1</v>
      </c>
      <c r="CO78" s="172">
        <f t="shared" si="44"/>
        <v>1</v>
      </c>
      <c r="CP78" s="172">
        <f t="shared" si="44"/>
        <v>1</v>
      </c>
      <c r="CQ78" s="172">
        <f t="shared" si="44"/>
        <v>1</v>
      </c>
      <c r="CR78" s="172">
        <f t="shared" si="43"/>
        <v>1</v>
      </c>
      <c r="CS78" s="172">
        <f t="shared" si="43"/>
        <v>1</v>
      </c>
      <c r="CT78" s="172">
        <f t="shared" si="43"/>
        <v>1</v>
      </c>
      <c r="CU78" s="172">
        <f t="shared" si="43"/>
        <v>1</v>
      </c>
      <c r="DA78" s="172"/>
      <c r="DB78" s="32" t="str">
        <f>IF(DB79="","",CONCATENATE("Warband ",CZ79," ",DG78))</f>
        <v/>
      </c>
      <c r="DD78" s="172">
        <f t="shared" si="52"/>
        <v>1</v>
      </c>
      <c r="DE78" s="172">
        <v>76</v>
      </c>
      <c r="DG78" s="49" t="str">
        <f>CONCATENATE("   ",DH78,"/",DI78,IF(DH78&gt;DI78," !",""))</f>
        <v xml:space="preserve">   0/12</v>
      </c>
      <c r="DH78" s="172">
        <f t="shared" ref="DH78" si="54">INDEX($CB$1:$CU$1,CZ79)+DJ78</f>
        <v>0</v>
      </c>
      <c r="DI78" s="172">
        <v>12</v>
      </c>
      <c r="DL78" s="172">
        <f t="shared" si="48"/>
        <v>0</v>
      </c>
      <c r="DM78" s="172">
        <f t="shared" si="49"/>
        <v>1</v>
      </c>
      <c r="DN78" s="172">
        <f t="shared" si="50"/>
        <v>1</v>
      </c>
      <c r="DO78" s="172">
        <f t="shared" si="51"/>
        <v>1</v>
      </c>
      <c r="DP78" s="172">
        <f t="shared" si="51"/>
        <v>1</v>
      </c>
      <c r="DQ78" s="172">
        <f t="shared" si="51"/>
        <v>1</v>
      </c>
      <c r="DR78" s="172">
        <f t="shared" si="51"/>
        <v>1</v>
      </c>
      <c r="DS78" s="172">
        <f t="shared" si="51"/>
        <v>1</v>
      </c>
      <c r="DT78" s="172">
        <f t="shared" si="51"/>
        <v>1</v>
      </c>
      <c r="DU78" s="172">
        <f t="shared" si="51"/>
        <v>1</v>
      </c>
      <c r="DV78" s="172">
        <f t="shared" si="53"/>
        <v>1</v>
      </c>
      <c r="DW78" s="172">
        <f t="shared" si="53"/>
        <v>1</v>
      </c>
      <c r="DX78" s="172">
        <f t="shared" si="53"/>
        <v>1</v>
      </c>
      <c r="DY78" s="172">
        <f t="shared" si="53"/>
        <v>1</v>
      </c>
      <c r="DZ78" s="172">
        <f t="shared" si="53"/>
        <v>1</v>
      </c>
      <c r="EA78" s="172">
        <f t="shared" si="53"/>
        <v>1</v>
      </c>
      <c r="EB78" s="172">
        <f t="shared" si="53"/>
        <v>1</v>
      </c>
      <c r="EC78" s="172">
        <f t="shared" si="53"/>
        <v>1</v>
      </c>
      <c r="ED78" s="172">
        <f t="shared" si="53"/>
        <v>1</v>
      </c>
      <c r="EE78" s="172">
        <f t="shared" si="53"/>
        <v>1</v>
      </c>
      <c r="EF78" s="172">
        <f t="shared" si="53"/>
        <v>1</v>
      </c>
      <c r="EG78" s="172">
        <f t="shared" si="47"/>
        <v>0</v>
      </c>
    </row>
    <row r="79" spans="20:137" x14ac:dyDescent="0.25">
      <c r="T79" s="5"/>
      <c r="U79" s="13"/>
      <c r="V79" s="5"/>
      <c r="W79" s="5" t="str">
        <f t="shared" si="46"/>
        <v/>
      </c>
      <c r="X79" s="5"/>
      <c r="Y79" s="5"/>
      <c r="Z79" s="5"/>
      <c r="CB79" s="172">
        <f t="shared" si="44"/>
        <v>1</v>
      </c>
      <c r="CC79" s="172">
        <f t="shared" si="44"/>
        <v>1</v>
      </c>
      <c r="CD79" s="172">
        <f t="shared" si="44"/>
        <v>1</v>
      </c>
      <c r="CE79" s="172">
        <f t="shared" si="44"/>
        <v>1</v>
      </c>
      <c r="CF79" s="172">
        <f t="shared" si="44"/>
        <v>1</v>
      </c>
      <c r="CG79" s="172">
        <f t="shared" si="44"/>
        <v>1</v>
      </c>
      <c r="CH79" s="172">
        <f t="shared" si="44"/>
        <v>1</v>
      </c>
      <c r="CI79" s="172">
        <f t="shared" si="44"/>
        <v>1</v>
      </c>
      <c r="CJ79" s="172">
        <f t="shared" si="44"/>
        <v>1</v>
      </c>
      <c r="CK79" s="172">
        <f t="shared" si="44"/>
        <v>1</v>
      </c>
      <c r="CL79" s="172">
        <f t="shared" si="44"/>
        <v>1</v>
      </c>
      <c r="CM79" s="172">
        <f t="shared" si="44"/>
        <v>1</v>
      </c>
      <c r="CN79" s="172">
        <f t="shared" si="44"/>
        <v>1</v>
      </c>
      <c r="CO79" s="172">
        <f t="shared" si="44"/>
        <v>1</v>
      </c>
      <c r="CP79" s="172">
        <f t="shared" si="44"/>
        <v>1</v>
      </c>
      <c r="CQ79" s="172">
        <f t="shared" si="44"/>
        <v>1</v>
      </c>
      <c r="CR79" s="172">
        <f t="shared" si="43"/>
        <v>1</v>
      </c>
      <c r="CS79" s="172">
        <f t="shared" si="43"/>
        <v>1</v>
      </c>
      <c r="CT79" s="172">
        <f t="shared" si="43"/>
        <v>1</v>
      </c>
      <c r="CU79" s="172">
        <f t="shared" si="43"/>
        <v>1</v>
      </c>
      <c r="CZ79" s="172">
        <v>6</v>
      </c>
      <c r="DA79" s="172" t="s">
        <v>278</v>
      </c>
      <c r="DB79" s="32" t="str">
        <f>T(LOOKUP(CZ79,$DM$1:$EF$1,$DM$2:$EF$2))</f>
        <v/>
      </c>
      <c r="DD79" s="172">
        <f t="shared" si="52"/>
        <v>1</v>
      </c>
      <c r="DE79" s="172">
        <v>77</v>
      </c>
      <c r="DL79" s="172">
        <f t="shared" si="48"/>
        <v>0</v>
      </c>
      <c r="DM79" s="172">
        <f t="shared" si="49"/>
        <v>1</v>
      </c>
      <c r="DN79" s="172">
        <f t="shared" si="50"/>
        <v>1</v>
      </c>
      <c r="DO79" s="172">
        <f t="shared" si="51"/>
        <v>1</v>
      </c>
      <c r="DP79" s="172">
        <f t="shared" si="51"/>
        <v>1</v>
      </c>
      <c r="DQ79" s="172">
        <f t="shared" si="51"/>
        <v>1</v>
      </c>
      <c r="DR79" s="172">
        <f t="shared" si="51"/>
        <v>1</v>
      </c>
      <c r="DS79" s="172">
        <f t="shared" si="51"/>
        <v>1</v>
      </c>
      <c r="DT79" s="172">
        <f t="shared" si="51"/>
        <v>1</v>
      </c>
      <c r="DU79" s="172">
        <f t="shared" si="51"/>
        <v>1</v>
      </c>
      <c r="DV79" s="172">
        <f t="shared" si="53"/>
        <v>1</v>
      </c>
      <c r="DW79" s="172">
        <f t="shared" si="53"/>
        <v>1</v>
      </c>
      <c r="DX79" s="172">
        <f t="shared" si="53"/>
        <v>1</v>
      </c>
      <c r="DY79" s="172">
        <f t="shared" si="53"/>
        <v>1</v>
      </c>
      <c r="DZ79" s="172">
        <f t="shared" si="53"/>
        <v>1</v>
      </c>
      <c r="EA79" s="172">
        <f t="shared" si="53"/>
        <v>1</v>
      </c>
      <c r="EB79" s="172">
        <f t="shared" si="53"/>
        <v>1</v>
      </c>
      <c r="EC79" s="172">
        <f t="shared" si="53"/>
        <v>1</v>
      </c>
      <c r="ED79" s="172">
        <f t="shared" si="53"/>
        <v>1</v>
      </c>
      <c r="EE79" s="172">
        <f t="shared" si="53"/>
        <v>1</v>
      </c>
      <c r="EF79" s="172">
        <f t="shared" si="53"/>
        <v>1</v>
      </c>
      <c r="EG79" s="172">
        <f t="shared" si="47"/>
        <v>0</v>
      </c>
    </row>
    <row r="80" spans="20:137" x14ac:dyDescent="0.25">
      <c r="T80" s="5"/>
      <c r="U80" s="13"/>
      <c r="V80" s="5"/>
      <c r="W80" s="5" t="str">
        <f t="shared" si="46"/>
        <v/>
      </c>
      <c r="X80" s="5"/>
      <c r="Y80" s="5"/>
      <c r="Z80" s="5"/>
      <c r="CB80" s="172">
        <f t="shared" si="44"/>
        <v>1</v>
      </c>
      <c r="CC80" s="172">
        <f t="shared" si="44"/>
        <v>1</v>
      </c>
      <c r="CD80" s="172">
        <f t="shared" si="44"/>
        <v>1</v>
      </c>
      <c r="CE80" s="172">
        <f t="shared" si="44"/>
        <v>1</v>
      </c>
      <c r="CF80" s="172">
        <f t="shared" si="44"/>
        <v>1</v>
      </c>
      <c r="CG80" s="172">
        <f t="shared" si="44"/>
        <v>1</v>
      </c>
      <c r="CH80" s="172">
        <f t="shared" si="44"/>
        <v>1</v>
      </c>
      <c r="CI80" s="172">
        <f t="shared" si="44"/>
        <v>1</v>
      </c>
      <c r="CJ80" s="172">
        <f t="shared" si="44"/>
        <v>1</v>
      </c>
      <c r="CK80" s="172">
        <f t="shared" si="44"/>
        <v>1</v>
      </c>
      <c r="CL80" s="172">
        <f t="shared" si="44"/>
        <v>1</v>
      </c>
      <c r="CM80" s="172">
        <f t="shared" si="44"/>
        <v>1</v>
      </c>
      <c r="CN80" s="172">
        <f t="shared" si="44"/>
        <v>1</v>
      </c>
      <c r="CO80" s="172">
        <f t="shared" si="44"/>
        <v>1</v>
      </c>
      <c r="CP80" s="172">
        <f t="shared" si="44"/>
        <v>1</v>
      </c>
      <c r="CQ80" s="172">
        <f t="shared" ref="CQ80:CU80" si="55">IF(BF79="",CQ79,CQ79+1)</f>
        <v>1</v>
      </c>
      <c r="CR80" s="172">
        <f t="shared" si="55"/>
        <v>1</v>
      </c>
      <c r="CS80" s="172">
        <f t="shared" si="55"/>
        <v>1</v>
      </c>
      <c r="CT80" s="172">
        <f t="shared" si="55"/>
        <v>1</v>
      </c>
      <c r="CU80" s="172">
        <f t="shared" si="55"/>
        <v>1</v>
      </c>
      <c r="DA80" s="172">
        <v>1</v>
      </c>
      <c r="DB80" s="32" t="str">
        <f t="shared" ref="DB80:DB91" si="56">T(CONCATENATE(LOOKUP(DA80,CG$3:CG$80,AV$3:AV$80)," ",LOOKUP(DA80,CG$3:CG$80,$CA$3:$CA$80)))</f>
        <v xml:space="preserve"> </v>
      </c>
      <c r="DD80" s="172">
        <f t="shared" si="52"/>
        <v>1</v>
      </c>
      <c r="DE80" s="172">
        <v>78</v>
      </c>
      <c r="DL80" s="172">
        <f>SUM(DM81:EF81)-SUM(DM80:EF80)</f>
        <v>-20</v>
      </c>
      <c r="DM80" s="172">
        <f t="shared" si="49"/>
        <v>1</v>
      </c>
      <c r="DN80" s="172">
        <f t="shared" si="50"/>
        <v>1</v>
      </c>
      <c r="DO80" s="172">
        <f t="shared" si="51"/>
        <v>1</v>
      </c>
      <c r="DP80" s="172">
        <f t="shared" si="51"/>
        <v>1</v>
      </c>
      <c r="DQ80" s="172">
        <f t="shared" si="51"/>
        <v>1</v>
      </c>
      <c r="DR80" s="172">
        <f t="shared" si="51"/>
        <v>1</v>
      </c>
      <c r="DS80" s="172">
        <f t="shared" si="51"/>
        <v>1</v>
      </c>
      <c r="DT80" s="172">
        <f t="shared" si="51"/>
        <v>1</v>
      </c>
      <c r="DU80" s="172">
        <f t="shared" si="51"/>
        <v>1</v>
      </c>
      <c r="DV80" s="172">
        <f t="shared" si="53"/>
        <v>1</v>
      </c>
      <c r="DW80" s="172">
        <f t="shared" si="53"/>
        <v>1</v>
      </c>
      <c r="DX80" s="172">
        <f t="shared" si="53"/>
        <v>1</v>
      </c>
      <c r="DY80" s="172">
        <f t="shared" si="53"/>
        <v>1</v>
      </c>
      <c r="DZ80" s="172">
        <f t="shared" si="53"/>
        <v>1</v>
      </c>
      <c r="EA80" s="172">
        <f t="shared" si="53"/>
        <v>1</v>
      </c>
      <c r="EB80" s="172">
        <f t="shared" si="53"/>
        <v>1</v>
      </c>
      <c r="EC80" s="172">
        <f t="shared" si="53"/>
        <v>1</v>
      </c>
      <c r="ED80" s="172">
        <f t="shared" si="53"/>
        <v>1</v>
      </c>
      <c r="EE80" s="172">
        <f t="shared" si="53"/>
        <v>1</v>
      </c>
      <c r="EF80" s="172">
        <f t="shared" si="53"/>
        <v>1</v>
      </c>
      <c r="EG80" s="172">
        <f t="shared" si="47"/>
        <v>0</v>
      </c>
    </row>
    <row r="81" spans="104:113" x14ac:dyDescent="0.25">
      <c r="DA81" s="172">
        <v>2</v>
      </c>
      <c r="DB81" s="32" t="str">
        <f t="shared" si="56"/>
        <v xml:space="preserve"> </v>
      </c>
      <c r="DD81" s="172">
        <f t="shared" si="52"/>
        <v>1</v>
      </c>
    </row>
    <row r="82" spans="104:113" x14ac:dyDescent="0.25">
      <c r="DA82" s="172">
        <v>3</v>
      </c>
      <c r="DB82" s="32" t="str">
        <f t="shared" si="56"/>
        <v xml:space="preserve"> </v>
      </c>
      <c r="DD82" s="172">
        <f t="shared" si="52"/>
        <v>1</v>
      </c>
    </row>
    <row r="83" spans="104:113" x14ac:dyDescent="0.25">
      <c r="DA83" s="172">
        <v>4</v>
      </c>
      <c r="DB83" s="32" t="str">
        <f t="shared" si="56"/>
        <v xml:space="preserve"> </v>
      </c>
      <c r="DD83" s="172">
        <f t="shared" si="52"/>
        <v>1</v>
      </c>
    </row>
    <row r="84" spans="104:113" x14ac:dyDescent="0.25">
      <c r="DA84" s="172">
        <v>5</v>
      </c>
      <c r="DB84" s="32" t="str">
        <f t="shared" si="56"/>
        <v xml:space="preserve"> </v>
      </c>
      <c r="DD84" s="172">
        <f t="shared" si="52"/>
        <v>1</v>
      </c>
    </row>
    <row r="85" spans="104:113" x14ac:dyDescent="0.25">
      <c r="DA85" s="172">
        <v>6</v>
      </c>
      <c r="DB85" s="32" t="str">
        <f t="shared" si="56"/>
        <v xml:space="preserve"> </v>
      </c>
      <c r="DD85" s="172">
        <f t="shared" si="52"/>
        <v>1</v>
      </c>
    </row>
    <row r="86" spans="104:113" x14ac:dyDescent="0.25">
      <c r="DA86" s="172">
        <v>7</v>
      </c>
      <c r="DB86" s="32" t="str">
        <f t="shared" si="56"/>
        <v xml:space="preserve"> </v>
      </c>
      <c r="DD86" s="172">
        <f t="shared" si="52"/>
        <v>1</v>
      </c>
    </row>
    <row r="87" spans="104:113" x14ac:dyDescent="0.25">
      <c r="DA87" s="172">
        <v>8</v>
      </c>
      <c r="DB87" s="32" t="str">
        <f t="shared" si="56"/>
        <v xml:space="preserve"> </v>
      </c>
      <c r="DD87" s="172">
        <f t="shared" si="52"/>
        <v>1</v>
      </c>
    </row>
    <row r="88" spans="104:113" x14ac:dyDescent="0.25">
      <c r="DA88" s="172">
        <v>9</v>
      </c>
      <c r="DB88" s="32" t="str">
        <f t="shared" si="56"/>
        <v xml:space="preserve"> </v>
      </c>
      <c r="DD88" s="172">
        <f t="shared" si="52"/>
        <v>1</v>
      </c>
    </row>
    <row r="89" spans="104:113" x14ac:dyDescent="0.25">
      <c r="DA89" s="172">
        <v>10</v>
      </c>
      <c r="DB89" s="32" t="str">
        <f t="shared" si="56"/>
        <v xml:space="preserve"> </v>
      </c>
      <c r="DD89" s="172">
        <f t="shared" si="52"/>
        <v>1</v>
      </c>
    </row>
    <row r="90" spans="104:113" x14ac:dyDescent="0.25">
      <c r="DA90" s="172">
        <v>11</v>
      </c>
      <c r="DB90" s="32" t="str">
        <f t="shared" si="56"/>
        <v xml:space="preserve"> </v>
      </c>
      <c r="DD90" s="172">
        <f t="shared" si="52"/>
        <v>1</v>
      </c>
    </row>
    <row r="91" spans="104:113" x14ac:dyDescent="0.25">
      <c r="DA91" s="172">
        <v>12</v>
      </c>
      <c r="DB91" s="32" t="str">
        <f t="shared" si="56"/>
        <v xml:space="preserve"> </v>
      </c>
      <c r="DD91" s="172">
        <f t="shared" si="52"/>
        <v>1</v>
      </c>
    </row>
    <row r="92" spans="104:113" x14ac:dyDescent="0.25">
      <c r="DB92" s="196" t="str">
        <f>IF(DB79="","","----")</f>
        <v/>
      </c>
      <c r="DD92" s="172">
        <f t="shared" si="52"/>
        <v>1</v>
      </c>
    </row>
    <row r="93" spans="104:113" x14ac:dyDescent="0.25">
      <c r="DA93" s="172"/>
      <c r="DB93" s="32" t="str">
        <f>IF(DB94="","",CONCATENATE("Warband ",CZ94," ",DG93))</f>
        <v/>
      </c>
      <c r="DD93" s="172">
        <f t="shared" si="52"/>
        <v>1</v>
      </c>
      <c r="DG93" s="49" t="str">
        <f>CONCATENATE("   ",DH93,"/",DI93,IF(DH93&gt;DI93," !",""))</f>
        <v xml:space="preserve">   0/12</v>
      </c>
      <c r="DH93" s="172">
        <f t="shared" ref="DH93" si="57">INDEX($CB$1:$CU$1,CZ94)+DJ93</f>
        <v>0</v>
      </c>
      <c r="DI93" s="172">
        <v>12</v>
      </c>
    </row>
    <row r="94" spans="104:113" x14ac:dyDescent="0.25">
      <c r="CZ94" s="172">
        <v>7</v>
      </c>
      <c r="DA94" s="172" t="s">
        <v>278</v>
      </c>
      <c r="DB94" s="32" t="str">
        <f>T(LOOKUP(CZ94,$DM$1:$EF$1,$DM$2:$EF$2))</f>
        <v/>
      </c>
      <c r="DD94" s="172">
        <f t="shared" si="52"/>
        <v>1</v>
      </c>
    </row>
    <row r="95" spans="104:113" x14ac:dyDescent="0.25">
      <c r="DA95" s="172">
        <v>1</v>
      </c>
      <c r="DB95" s="32" t="str">
        <f t="shared" ref="DB95:DB106" si="58">T(CONCATENATE(LOOKUP(DA95,CH$3:CH$80,AW$3:AW$80)," ",LOOKUP(DA95,CH$3:CH$80,$CA$3:$CA$80)))</f>
        <v xml:space="preserve"> </v>
      </c>
      <c r="DD95" s="172">
        <f t="shared" si="52"/>
        <v>1</v>
      </c>
    </row>
    <row r="96" spans="104:113" x14ac:dyDescent="0.25">
      <c r="DA96" s="172">
        <v>2</v>
      </c>
      <c r="DB96" s="32" t="str">
        <f t="shared" si="58"/>
        <v xml:space="preserve"> </v>
      </c>
      <c r="DD96" s="172">
        <f t="shared" si="52"/>
        <v>1</v>
      </c>
    </row>
    <row r="97" spans="104:113" x14ac:dyDescent="0.25">
      <c r="DA97" s="172">
        <v>3</v>
      </c>
      <c r="DB97" s="32" t="str">
        <f t="shared" si="58"/>
        <v xml:space="preserve"> </v>
      </c>
      <c r="DD97" s="172">
        <f t="shared" si="52"/>
        <v>1</v>
      </c>
    </row>
    <row r="98" spans="104:113" x14ac:dyDescent="0.25">
      <c r="DA98" s="172">
        <v>4</v>
      </c>
      <c r="DB98" s="32" t="str">
        <f t="shared" si="58"/>
        <v xml:space="preserve"> </v>
      </c>
      <c r="DD98" s="172">
        <f t="shared" si="52"/>
        <v>1</v>
      </c>
    </row>
    <row r="99" spans="104:113" x14ac:dyDescent="0.25">
      <c r="DA99" s="172">
        <v>5</v>
      </c>
      <c r="DB99" s="32" t="str">
        <f t="shared" si="58"/>
        <v xml:space="preserve"> </v>
      </c>
      <c r="DD99" s="172">
        <f t="shared" si="52"/>
        <v>1</v>
      </c>
    </row>
    <row r="100" spans="104:113" x14ac:dyDescent="0.25">
      <c r="DA100" s="172">
        <v>6</v>
      </c>
      <c r="DB100" s="32" t="str">
        <f t="shared" si="58"/>
        <v xml:space="preserve"> </v>
      </c>
      <c r="DD100" s="172">
        <f t="shared" si="52"/>
        <v>1</v>
      </c>
    </row>
    <row r="101" spans="104:113" x14ac:dyDescent="0.25">
      <c r="DA101" s="172">
        <v>7</v>
      </c>
      <c r="DB101" s="32" t="str">
        <f t="shared" si="58"/>
        <v xml:space="preserve"> </v>
      </c>
      <c r="DD101" s="172">
        <f t="shared" si="52"/>
        <v>1</v>
      </c>
    </row>
    <row r="102" spans="104:113" x14ac:dyDescent="0.25">
      <c r="DA102" s="172">
        <v>8</v>
      </c>
      <c r="DB102" s="32" t="str">
        <f t="shared" si="58"/>
        <v xml:space="preserve"> </v>
      </c>
      <c r="DD102" s="172">
        <f t="shared" si="52"/>
        <v>1</v>
      </c>
    </row>
    <row r="103" spans="104:113" x14ac:dyDescent="0.25">
      <c r="DA103" s="172">
        <v>9</v>
      </c>
      <c r="DB103" s="32" t="str">
        <f t="shared" si="58"/>
        <v xml:space="preserve"> </v>
      </c>
      <c r="DD103" s="172">
        <f t="shared" si="52"/>
        <v>1</v>
      </c>
    </row>
    <row r="104" spans="104:113" x14ac:dyDescent="0.25">
      <c r="DA104" s="172">
        <v>10</v>
      </c>
      <c r="DB104" s="32" t="str">
        <f t="shared" si="58"/>
        <v xml:space="preserve"> </v>
      </c>
      <c r="DD104" s="172">
        <f t="shared" si="52"/>
        <v>1</v>
      </c>
    </row>
    <row r="105" spans="104:113" x14ac:dyDescent="0.25">
      <c r="DA105" s="172">
        <v>11</v>
      </c>
      <c r="DB105" s="32" t="str">
        <f t="shared" si="58"/>
        <v xml:space="preserve"> </v>
      </c>
      <c r="DD105" s="172">
        <f t="shared" si="52"/>
        <v>1</v>
      </c>
    </row>
    <row r="106" spans="104:113" x14ac:dyDescent="0.25">
      <c r="DA106" s="172">
        <v>12</v>
      </c>
      <c r="DB106" s="32" t="str">
        <f t="shared" si="58"/>
        <v xml:space="preserve"> </v>
      </c>
      <c r="DD106" s="172">
        <f t="shared" si="52"/>
        <v>1</v>
      </c>
    </row>
    <row r="107" spans="104:113" x14ac:dyDescent="0.25">
      <c r="DB107" s="196" t="str">
        <f>IF(DB94="","","----")</f>
        <v/>
      </c>
      <c r="DD107" s="172">
        <f t="shared" si="52"/>
        <v>1</v>
      </c>
    </row>
    <row r="108" spans="104:113" x14ac:dyDescent="0.25">
      <c r="DA108" s="172"/>
      <c r="DB108" s="32" t="str">
        <f>IF(DB109="","",CONCATENATE("Warband ",CZ109," ",DG108))</f>
        <v/>
      </c>
      <c r="DD108" s="172">
        <f t="shared" si="52"/>
        <v>1</v>
      </c>
      <c r="DG108" s="49" t="str">
        <f>CONCATENATE("   ",DH108,"/",DI108,IF(DH108&gt;DI108," !",""))</f>
        <v xml:space="preserve">   0/12</v>
      </c>
      <c r="DH108" s="172">
        <f t="shared" ref="DH108" si="59">INDEX($CB$1:$CU$1,CZ109)+DJ108</f>
        <v>0</v>
      </c>
      <c r="DI108" s="172">
        <v>12</v>
      </c>
    </row>
    <row r="109" spans="104:113" x14ac:dyDescent="0.25">
      <c r="CZ109" s="172">
        <v>8</v>
      </c>
      <c r="DA109" s="172" t="s">
        <v>278</v>
      </c>
      <c r="DB109" s="32" t="str">
        <f>T(LOOKUP(CZ109,$DM$1:$EF$1,$DM$2:$EF$2))</f>
        <v/>
      </c>
      <c r="DD109" s="172">
        <f t="shared" si="52"/>
        <v>1</v>
      </c>
    </row>
    <row r="110" spans="104:113" x14ac:dyDescent="0.25">
      <c r="DA110" s="172">
        <v>1</v>
      </c>
      <c r="DB110" s="32" t="str">
        <f t="shared" ref="DB110:DB121" si="60">T(CONCATENATE(LOOKUP(DA110,CI$3:CI$80,AX$3:AX$80)," ",LOOKUP(DA110,CI$3:CI$80,$CA$3:$CA$80)))</f>
        <v xml:space="preserve"> </v>
      </c>
      <c r="DD110" s="172">
        <f t="shared" si="52"/>
        <v>1</v>
      </c>
    </row>
    <row r="111" spans="104:113" x14ac:dyDescent="0.25">
      <c r="DA111" s="172">
        <v>2</v>
      </c>
      <c r="DB111" s="32" t="str">
        <f t="shared" si="60"/>
        <v xml:space="preserve"> </v>
      </c>
      <c r="DD111" s="172">
        <f t="shared" si="52"/>
        <v>1</v>
      </c>
    </row>
    <row r="112" spans="104:113" x14ac:dyDescent="0.25">
      <c r="DA112" s="172">
        <v>3</v>
      </c>
      <c r="DB112" s="32" t="str">
        <f t="shared" si="60"/>
        <v xml:space="preserve"> </v>
      </c>
      <c r="DD112" s="172">
        <f t="shared" si="52"/>
        <v>1</v>
      </c>
    </row>
    <row r="113" spans="104:113" x14ac:dyDescent="0.25">
      <c r="DA113" s="172">
        <v>4</v>
      </c>
      <c r="DB113" s="32" t="str">
        <f t="shared" si="60"/>
        <v xml:space="preserve"> </v>
      </c>
      <c r="DD113" s="172">
        <f t="shared" si="52"/>
        <v>1</v>
      </c>
    </row>
    <row r="114" spans="104:113" x14ac:dyDescent="0.25">
      <c r="DA114" s="172">
        <v>5</v>
      </c>
      <c r="DB114" s="32" t="str">
        <f t="shared" si="60"/>
        <v xml:space="preserve"> </v>
      </c>
      <c r="DD114" s="172">
        <f t="shared" si="52"/>
        <v>1</v>
      </c>
    </row>
    <row r="115" spans="104:113" x14ac:dyDescent="0.25">
      <c r="DA115" s="172">
        <v>6</v>
      </c>
      <c r="DB115" s="32" t="str">
        <f t="shared" si="60"/>
        <v xml:space="preserve"> </v>
      </c>
      <c r="DD115" s="172">
        <f t="shared" si="52"/>
        <v>1</v>
      </c>
    </row>
    <row r="116" spans="104:113" x14ac:dyDescent="0.25">
      <c r="DA116" s="172">
        <v>7</v>
      </c>
      <c r="DB116" s="32" t="str">
        <f t="shared" si="60"/>
        <v xml:space="preserve"> </v>
      </c>
      <c r="DD116" s="172">
        <f t="shared" si="52"/>
        <v>1</v>
      </c>
    </row>
    <row r="117" spans="104:113" x14ac:dyDescent="0.25">
      <c r="DA117" s="172">
        <v>8</v>
      </c>
      <c r="DB117" s="32" t="str">
        <f t="shared" si="60"/>
        <v xml:space="preserve"> </v>
      </c>
      <c r="DD117" s="172">
        <f t="shared" si="52"/>
        <v>1</v>
      </c>
    </row>
    <row r="118" spans="104:113" x14ac:dyDescent="0.25">
      <c r="DA118" s="172">
        <v>9</v>
      </c>
      <c r="DB118" s="32" t="str">
        <f t="shared" si="60"/>
        <v xml:space="preserve"> </v>
      </c>
      <c r="DD118" s="172">
        <f t="shared" si="52"/>
        <v>1</v>
      </c>
    </row>
    <row r="119" spans="104:113" x14ac:dyDescent="0.25">
      <c r="DA119" s="172">
        <v>10</v>
      </c>
      <c r="DB119" s="32" t="str">
        <f t="shared" si="60"/>
        <v xml:space="preserve"> </v>
      </c>
      <c r="DD119" s="172">
        <f t="shared" si="52"/>
        <v>1</v>
      </c>
    </row>
    <row r="120" spans="104:113" x14ac:dyDescent="0.25">
      <c r="DA120" s="172">
        <v>11</v>
      </c>
      <c r="DB120" s="32" t="str">
        <f t="shared" si="60"/>
        <v xml:space="preserve"> </v>
      </c>
      <c r="DD120" s="172">
        <f t="shared" si="52"/>
        <v>1</v>
      </c>
    </row>
    <row r="121" spans="104:113" x14ac:dyDescent="0.25">
      <c r="DA121" s="172">
        <v>12</v>
      </c>
      <c r="DB121" s="32" t="str">
        <f t="shared" si="60"/>
        <v xml:space="preserve"> </v>
      </c>
      <c r="DD121" s="172">
        <f t="shared" si="52"/>
        <v>1</v>
      </c>
    </row>
    <row r="122" spans="104:113" x14ac:dyDescent="0.25">
      <c r="DB122" s="196" t="str">
        <f>IF(DB109="","","----")</f>
        <v/>
      </c>
      <c r="DD122" s="172">
        <f t="shared" si="52"/>
        <v>1</v>
      </c>
    </row>
    <row r="123" spans="104:113" x14ac:dyDescent="0.25">
      <c r="DA123" s="172"/>
      <c r="DB123" s="32" t="str">
        <f>IF(DB124="","",CONCATENATE("Warband ",CZ124," ",DG123))</f>
        <v/>
      </c>
      <c r="DD123" s="172">
        <f t="shared" si="52"/>
        <v>1</v>
      </c>
      <c r="DG123" s="49" t="str">
        <f>CONCATENATE("   ",DH123,"/",DI123,IF(DH123&gt;DI123," !",""))</f>
        <v xml:space="preserve">   0/12</v>
      </c>
      <c r="DH123" s="172">
        <f t="shared" ref="DH123" si="61">INDEX($CB$1:$CU$1,CZ124)+DJ123</f>
        <v>0</v>
      </c>
      <c r="DI123" s="172">
        <v>12</v>
      </c>
    </row>
    <row r="124" spans="104:113" x14ac:dyDescent="0.25">
      <c r="CZ124" s="172">
        <v>9</v>
      </c>
      <c r="DA124" s="172" t="s">
        <v>278</v>
      </c>
      <c r="DB124" s="32" t="str">
        <f>T(LOOKUP(CZ124,$DM$1:$EF$1,$DM$2:$EF$2))</f>
        <v/>
      </c>
      <c r="DD124" s="172">
        <f t="shared" si="52"/>
        <v>1</v>
      </c>
    </row>
    <row r="125" spans="104:113" x14ac:dyDescent="0.25">
      <c r="DA125" s="172">
        <v>1</v>
      </c>
      <c r="DB125" s="32" t="str">
        <f t="shared" ref="DB125:DB136" si="62">T(CONCATENATE(LOOKUP(DA125,CJ$3:CJ$80,AY$3:AY$80)," ",LOOKUP(DA125,CJ$3:CJ$80,$CA$3:$CA$80)))</f>
        <v xml:space="preserve"> </v>
      </c>
      <c r="DD125" s="172">
        <f t="shared" si="52"/>
        <v>1</v>
      </c>
    </row>
    <row r="126" spans="104:113" x14ac:dyDescent="0.25">
      <c r="DA126" s="172">
        <v>2</v>
      </c>
      <c r="DB126" s="32" t="str">
        <f t="shared" si="62"/>
        <v xml:space="preserve"> </v>
      </c>
      <c r="DD126" s="172">
        <f t="shared" si="52"/>
        <v>1</v>
      </c>
    </row>
    <row r="127" spans="104:113" x14ac:dyDescent="0.25">
      <c r="DA127" s="172">
        <v>3</v>
      </c>
      <c r="DB127" s="32" t="str">
        <f t="shared" si="62"/>
        <v xml:space="preserve"> </v>
      </c>
      <c r="DD127" s="172">
        <f t="shared" si="52"/>
        <v>1</v>
      </c>
    </row>
    <row r="128" spans="104:113" x14ac:dyDescent="0.25">
      <c r="DA128" s="172">
        <v>4</v>
      </c>
      <c r="DB128" s="32" t="str">
        <f t="shared" si="62"/>
        <v xml:space="preserve"> </v>
      </c>
      <c r="DD128" s="172">
        <f t="shared" si="52"/>
        <v>1</v>
      </c>
    </row>
    <row r="129" spans="104:113" x14ac:dyDescent="0.25">
      <c r="DA129" s="172">
        <v>5</v>
      </c>
      <c r="DB129" s="32" t="str">
        <f t="shared" si="62"/>
        <v xml:space="preserve"> </v>
      </c>
      <c r="DD129" s="172">
        <f t="shared" si="52"/>
        <v>1</v>
      </c>
    </row>
    <row r="130" spans="104:113" x14ac:dyDescent="0.25">
      <c r="DA130" s="172">
        <v>6</v>
      </c>
      <c r="DB130" s="32" t="str">
        <f t="shared" si="62"/>
        <v xml:space="preserve"> </v>
      </c>
      <c r="DD130" s="172">
        <f t="shared" si="52"/>
        <v>1</v>
      </c>
    </row>
    <row r="131" spans="104:113" x14ac:dyDescent="0.25">
      <c r="DA131" s="172">
        <v>7</v>
      </c>
      <c r="DB131" s="32" t="str">
        <f t="shared" si="62"/>
        <v xml:space="preserve"> </v>
      </c>
      <c r="DD131" s="172">
        <f t="shared" si="52"/>
        <v>1</v>
      </c>
    </row>
    <row r="132" spans="104:113" x14ac:dyDescent="0.25">
      <c r="DA132" s="172">
        <v>8</v>
      </c>
      <c r="DB132" s="32" t="str">
        <f t="shared" si="62"/>
        <v xml:space="preserve"> </v>
      </c>
      <c r="DD132" s="172">
        <f t="shared" si="52"/>
        <v>1</v>
      </c>
    </row>
    <row r="133" spans="104:113" x14ac:dyDescent="0.25">
      <c r="DA133" s="172">
        <v>9</v>
      </c>
      <c r="DB133" s="32" t="str">
        <f t="shared" si="62"/>
        <v xml:space="preserve"> </v>
      </c>
      <c r="DD133" s="172">
        <f t="shared" ref="DD133:DD196" si="63">IF(OR(DB132="",DB132=" "),DD132,DD132+1)</f>
        <v>1</v>
      </c>
    </row>
    <row r="134" spans="104:113" x14ac:dyDescent="0.25">
      <c r="DA134" s="172">
        <v>10</v>
      </c>
      <c r="DB134" s="32" t="str">
        <f t="shared" si="62"/>
        <v xml:space="preserve"> </v>
      </c>
      <c r="DD134" s="172">
        <f t="shared" si="63"/>
        <v>1</v>
      </c>
    </row>
    <row r="135" spans="104:113" x14ac:dyDescent="0.25">
      <c r="DA135" s="172">
        <v>11</v>
      </c>
      <c r="DB135" s="32" t="str">
        <f t="shared" si="62"/>
        <v xml:space="preserve"> </v>
      </c>
      <c r="DD135" s="172">
        <f t="shared" si="63"/>
        <v>1</v>
      </c>
    </row>
    <row r="136" spans="104:113" x14ac:dyDescent="0.25">
      <c r="DA136" s="172">
        <v>12</v>
      </c>
      <c r="DB136" s="32" t="str">
        <f t="shared" si="62"/>
        <v xml:space="preserve"> </v>
      </c>
      <c r="DD136" s="172">
        <f t="shared" si="63"/>
        <v>1</v>
      </c>
    </row>
    <row r="137" spans="104:113" x14ac:dyDescent="0.25">
      <c r="DB137" s="196" t="str">
        <f>IF(DB124="","","----")</f>
        <v/>
      </c>
      <c r="DD137" s="172">
        <f t="shared" si="63"/>
        <v>1</v>
      </c>
    </row>
    <row r="138" spans="104:113" x14ac:dyDescent="0.25">
      <c r="DA138" s="172"/>
      <c r="DB138" s="32" t="str">
        <f>IF(DB139="","",CONCATENATE("Warband ",CZ139," ",DG138))</f>
        <v/>
      </c>
      <c r="DD138" s="172">
        <f t="shared" si="63"/>
        <v>1</v>
      </c>
      <c r="DG138" s="49" t="str">
        <f>CONCATENATE("   ",DH138,"/",DI138,IF(DH138&gt;DI138," !",""))</f>
        <v xml:space="preserve">   0/12</v>
      </c>
      <c r="DH138" s="172">
        <f t="shared" ref="DH138" si="64">INDEX($CB$1:$CU$1,CZ139)+DJ138</f>
        <v>0</v>
      </c>
      <c r="DI138" s="172">
        <v>12</v>
      </c>
    </row>
    <row r="139" spans="104:113" x14ac:dyDescent="0.25">
      <c r="CZ139" s="172">
        <v>10</v>
      </c>
      <c r="DA139" s="172" t="s">
        <v>278</v>
      </c>
      <c r="DB139" s="32" t="str">
        <f>T(LOOKUP(CZ139,$DM$1:$EF$1,$DM$2:$EF$2))</f>
        <v/>
      </c>
      <c r="DD139" s="172">
        <f t="shared" si="63"/>
        <v>1</v>
      </c>
    </row>
    <row r="140" spans="104:113" x14ac:dyDescent="0.25">
      <c r="DA140" s="172">
        <v>1</v>
      </c>
      <c r="DB140" s="32" t="str">
        <f t="shared" ref="DB140:DB151" si="65">T(CONCATENATE(LOOKUP(DA140,CK$3:CK$80,AZ$3:AZ$80)," ",LOOKUP(DA140,CK$3:CK$80,$CA$3:$CA$80)))</f>
        <v xml:space="preserve"> </v>
      </c>
      <c r="DD140" s="172">
        <f t="shared" si="63"/>
        <v>1</v>
      </c>
    </row>
    <row r="141" spans="104:113" x14ac:dyDescent="0.25">
      <c r="DA141" s="172">
        <v>2</v>
      </c>
      <c r="DB141" s="32" t="str">
        <f t="shared" si="65"/>
        <v xml:space="preserve"> </v>
      </c>
      <c r="DD141" s="172">
        <f t="shared" si="63"/>
        <v>1</v>
      </c>
    </row>
    <row r="142" spans="104:113" x14ac:dyDescent="0.25">
      <c r="DA142" s="172">
        <v>3</v>
      </c>
      <c r="DB142" s="32" t="str">
        <f t="shared" si="65"/>
        <v xml:space="preserve"> </v>
      </c>
      <c r="DD142" s="172">
        <f t="shared" si="63"/>
        <v>1</v>
      </c>
    </row>
    <row r="143" spans="104:113" x14ac:dyDescent="0.25">
      <c r="DA143" s="172">
        <v>4</v>
      </c>
      <c r="DB143" s="32" t="str">
        <f t="shared" si="65"/>
        <v xml:space="preserve"> </v>
      </c>
      <c r="DD143" s="172">
        <f t="shared" si="63"/>
        <v>1</v>
      </c>
    </row>
    <row r="144" spans="104:113" x14ac:dyDescent="0.25">
      <c r="DA144" s="172">
        <v>5</v>
      </c>
      <c r="DB144" s="32" t="str">
        <f t="shared" si="65"/>
        <v xml:space="preserve"> </v>
      </c>
      <c r="DD144" s="172">
        <f t="shared" si="63"/>
        <v>1</v>
      </c>
    </row>
    <row r="145" spans="104:113" x14ac:dyDescent="0.25">
      <c r="DA145" s="172">
        <v>6</v>
      </c>
      <c r="DB145" s="32" t="str">
        <f t="shared" si="65"/>
        <v xml:space="preserve"> </v>
      </c>
      <c r="DD145" s="172">
        <f t="shared" si="63"/>
        <v>1</v>
      </c>
    </row>
    <row r="146" spans="104:113" x14ac:dyDescent="0.25">
      <c r="DA146" s="172">
        <v>7</v>
      </c>
      <c r="DB146" s="32" t="str">
        <f t="shared" si="65"/>
        <v xml:space="preserve"> </v>
      </c>
      <c r="DD146" s="172">
        <f t="shared" si="63"/>
        <v>1</v>
      </c>
    </row>
    <row r="147" spans="104:113" x14ac:dyDescent="0.25">
      <c r="DA147" s="172">
        <v>8</v>
      </c>
      <c r="DB147" s="32" t="str">
        <f t="shared" si="65"/>
        <v xml:space="preserve"> </v>
      </c>
      <c r="DD147" s="172">
        <f t="shared" si="63"/>
        <v>1</v>
      </c>
    </row>
    <row r="148" spans="104:113" x14ac:dyDescent="0.25">
      <c r="DA148" s="172">
        <v>9</v>
      </c>
      <c r="DB148" s="32" t="str">
        <f t="shared" si="65"/>
        <v xml:space="preserve"> </v>
      </c>
      <c r="DD148" s="172">
        <f t="shared" si="63"/>
        <v>1</v>
      </c>
    </row>
    <row r="149" spans="104:113" x14ac:dyDescent="0.25">
      <c r="DA149" s="172">
        <v>10</v>
      </c>
      <c r="DB149" s="32" t="str">
        <f t="shared" si="65"/>
        <v xml:space="preserve"> </v>
      </c>
      <c r="DD149" s="172">
        <f t="shared" si="63"/>
        <v>1</v>
      </c>
    </row>
    <row r="150" spans="104:113" x14ac:dyDescent="0.25">
      <c r="DA150" s="172">
        <v>11</v>
      </c>
      <c r="DB150" s="32" t="str">
        <f t="shared" si="65"/>
        <v xml:space="preserve"> </v>
      </c>
      <c r="DD150" s="172">
        <f t="shared" si="63"/>
        <v>1</v>
      </c>
    </row>
    <row r="151" spans="104:113" x14ac:dyDescent="0.25">
      <c r="DA151" s="172">
        <v>12</v>
      </c>
      <c r="DB151" s="32" t="str">
        <f t="shared" si="65"/>
        <v xml:space="preserve"> </v>
      </c>
      <c r="DD151" s="172">
        <f t="shared" si="63"/>
        <v>1</v>
      </c>
    </row>
    <row r="152" spans="104:113" x14ac:dyDescent="0.25">
      <c r="DB152" s="196" t="str">
        <f>IF(DB139="","","----")</f>
        <v/>
      </c>
      <c r="DD152" s="172">
        <f t="shared" si="63"/>
        <v>1</v>
      </c>
    </row>
    <row r="153" spans="104:113" x14ac:dyDescent="0.25">
      <c r="DA153" s="172"/>
      <c r="DB153" s="32" t="str">
        <f>IF(DB154="","",CONCATENATE("Warband ",CZ154," ",DG153))</f>
        <v/>
      </c>
      <c r="DD153" s="172">
        <f t="shared" si="63"/>
        <v>1</v>
      </c>
      <c r="DG153" s="49" t="str">
        <f>CONCATENATE("   ",DH153,"/",DI153,IF(DH153&gt;DI153," !",""))</f>
        <v xml:space="preserve">   0/12</v>
      </c>
      <c r="DH153" s="172">
        <f t="shared" ref="DH153" si="66">INDEX($CB$1:$CU$1,CZ154)+DJ153</f>
        <v>0</v>
      </c>
      <c r="DI153" s="172">
        <v>12</v>
      </c>
    </row>
    <row r="154" spans="104:113" x14ac:dyDescent="0.25">
      <c r="CZ154" s="172">
        <v>11</v>
      </c>
      <c r="DA154" s="172" t="s">
        <v>278</v>
      </c>
      <c r="DB154" s="32" t="str">
        <f>T(LOOKUP(CZ154,$DM$1:$EF$1,$DM$2:$EF$2))</f>
        <v/>
      </c>
      <c r="DD154" s="172">
        <f t="shared" si="63"/>
        <v>1</v>
      </c>
    </row>
    <row r="155" spans="104:113" x14ac:dyDescent="0.25">
      <c r="DA155" s="172">
        <v>1</v>
      </c>
      <c r="DB155" s="32" t="str">
        <f t="shared" ref="DB155:DB166" si="67">T(CONCATENATE(LOOKUP(DA155,CL$3:CL$80,BA$3:BA$80)," ",LOOKUP(DA155,CL$3:CL$80,$CA$3:$CA$80)))</f>
        <v xml:space="preserve"> </v>
      </c>
      <c r="DD155" s="172">
        <f t="shared" si="63"/>
        <v>1</v>
      </c>
    </row>
    <row r="156" spans="104:113" x14ac:dyDescent="0.25">
      <c r="DA156" s="172">
        <v>2</v>
      </c>
      <c r="DB156" s="32" t="str">
        <f t="shared" si="67"/>
        <v xml:space="preserve"> </v>
      </c>
      <c r="DD156" s="172">
        <f t="shared" si="63"/>
        <v>1</v>
      </c>
    </row>
    <row r="157" spans="104:113" x14ac:dyDescent="0.25">
      <c r="DA157" s="172">
        <v>3</v>
      </c>
      <c r="DB157" s="32" t="str">
        <f t="shared" si="67"/>
        <v xml:space="preserve"> </v>
      </c>
      <c r="DD157" s="172">
        <f t="shared" si="63"/>
        <v>1</v>
      </c>
    </row>
    <row r="158" spans="104:113" x14ac:dyDescent="0.25">
      <c r="DA158" s="172">
        <v>4</v>
      </c>
      <c r="DB158" s="32" t="str">
        <f t="shared" si="67"/>
        <v xml:space="preserve"> </v>
      </c>
      <c r="DD158" s="172">
        <f t="shared" si="63"/>
        <v>1</v>
      </c>
    </row>
    <row r="159" spans="104:113" x14ac:dyDescent="0.25">
      <c r="DA159" s="172">
        <v>5</v>
      </c>
      <c r="DB159" s="32" t="str">
        <f t="shared" si="67"/>
        <v xml:space="preserve"> </v>
      </c>
      <c r="DD159" s="172">
        <f t="shared" si="63"/>
        <v>1</v>
      </c>
    </row>
    <row r="160" spans="104:113" x14ac:dyDescent="0.25">
      <c r="DA160" s="172">
        <v>6</v>
      </c>
      <c r="DB160" s="32" t="str">
        <f t="shared" si="67"/>
        <v xml:space="preserve"> </v>
      </c>
      <c r="DD160" s="172">
        <f t="shared" si="63"/>
        <v>1</v>
      </c>
    </row>
    <row r="161" spans="104:113" x14ac:dyDescent="0.25">
      <c r="DA161" s="172">
        <v>7</v>
      </c>
      <c r="DB161" s="32" t="str">
        <f t="shared" si="67"/>
        <v xml:space="preserve"> </v>
      </c>
      <c r="DD161" s="172">
        <f t="shared" si="63"/>
        <v>1</v>
      </c>
    </row>
    <row r="162" spans="104:113" x14ac:dyDescent="0.25">
      <c r="DA162" s="172">
        <v>8</v>
      </c>
      <c r="DB162" s="32" t="str">
        <f t="shared" si="67"/>
        <v xml:space="preserve"> </v>
      </c>
      <c r="DD162" s="172">
        <f t="shared" si="63"/>
        <v>1</v>
      </c>
    </row>
    <row r="163" spans="104:113" x14ac:dyDescent="0.25">
      <c r="DA163" s="172">
        <v>9</v>
      </c>
      <c r="DB163" s="32" t="str">
        <f t="shared" si="67"/>
        <v xml:space="preserve"> </v>
      </c>
      <c r="DD163" s="172">
        <f t="shared" si="63"/>
        <v>1</v>
      </c>
    </row>
    <row r="164" spans="104:113" x14ac:dyDescent="0.25">
      <c r="DA164" s="172">
        <v>10</v>
      </c>
      <c r="DB164" s="32" t="str">
        <f t="shared" si="67"/>
        <v xml:space="preserve"> </v>
      </c>
      <c r="DD164" s="172">
        <f t="shared" si="63"/>
        <v>1</v>
      </c>
    </row>
    <row r="165" spans="104:113" x14ac:dyDescent="0.25">
      <c r="DA165" s="172">
        <v>11</v>
      </c>
      <c r="DB165" s="32" t="str">
        <f t="shared" si="67"/>
        <v xml:space="preserve"> </v>
      </c>
      <c r="DD165" s="172">
        <f t="shared" si="63"/>
        <v>1</v>
      </c>
    </row>
    <row r="166" spans="104:113" x14ac:dyDescent="0.25">
      <c r="DA166" s="172">
        <v>12</v>
      </c>
      <c r="DB166" s="32" t="str">
        <f t="shared" si="67"/>
        <v xml:space="preserve"> </v>
      </c>
      <c r="DD166" s="172">
        <f t="shared" si="63"/>
        <v>1</v>
      </c>
    </row>
    <row r="167" spans="104:113" x14ac:dyDescent="0.25">
      <c r="DB167" s="196" t="str">
        <f>IF(DB154="","","----")</f>
        <v/>
      </c>
      <c r="DD167" s="172">
        <f t="shared" si="63"/>
        <v>1</v>
      </c>
    </row>
    <row r="168" spans="104:113" x14ac:dyDescent="0.25">
      <c r="DA168" s="172"/>
      <c r="DB168" s="32" t="str">
        <f>IF(DB169="","",CONCATENATE("Warband ",CZ169," ",DG168))</f>
        <v/>
      </c>
      <c r="DD168" s="172">
        <f t="shared" si="63"/>
        <v>1</v>
      </c>
      <c r="DG168" s="49" t="str">
        <f>CONCATENATE("   ",DH168,"/",DI168,IF(DH168&gt;DI168," !",""))</f>
        <v xml:space="preserve">   0/12</v>
      </c>
      <c r="DH168" s="172">
        <f t="shared" ref="DH168" si="68">INDEX($CB$1:$CU$1,CZ169)+DJ168</f>
        <v>0</v>
      </c>
      <c r="DI168" s="172">
        <v>12</v>
      </c>
    </row>
    <row r="169" spans="104:113" x14ac:dyDescent="0.25">
      <c r="CZ169" s="172">
        <v>12</v>
      </c>
      <c r="DA169" s="172" t="s">
        <v>278</v>
      </c>
      <c r="DB169" s="32" t="str">
        <f>T(LOOKUP(CZ169,$DM$1:$EF$1,$DM$2:$EF$2))</f>
        <v/>
      </c>
      <c r="DD169" s="172">
        <f t="shared" si="63"/>
        <v>1</v>
      </c>
    </row>
    <row r="170" spans="104:113" x14ac:dyDescent="0.25">
      <c r="DA170" s="172">
        <v>1</v>
      </c>
      <c r="DB170" s="32" t="str">
        <f t="shared" ref="DB170:DB181" si="69">T(CONCATENATE(LOOKUP(DA170,CM$3:CM$80,BB$3:BB$80)," ",LOOKUP(DA170,CM$3:CM$80,$CA$3:$CA$80)))</f>
        <v xml:space="preserve"> </v>
      </c>
      <c r="DD170" s="172">
        <f t="shared" si="63"/>
        <v>1</v>
      </c>
    </row>
    <row r="171" spans="104:113" x14ac:dyDescent="0.25">
      <c r="DA171" s="172">
        <v>2</v>
      </c>
      <c r="DB171" s="32" t="str">
        <f t="shared" si="69"/>
        <v xml:space="preserve"> </v>
      </c>
      <c r="DD171" s="172">
        <f t="shared" si="63"/>
        <v>1</v>
      </c>
    </row>
    <row r="172" spans="104:113" x14ac:dyDescent="0.25">
      <c r="DA172" s="172">
        <v>3</v>
      </c>
      <c r="DB172" s="32" t="str">
        <f t="shared" si="69"/>
        <v xml:space="preserve"> </v>
      </c>
      <c r="DD172" s="172">
        <f t="shared" si="63"/>
        <v>1</v>
      </c>
    </row>
    <row r="173" spans="104:113" x14ac:dyDescent="0.25">
      <c r="DA173" s="172">
        <v>4</v>
      </c>
      <c r="DB173" s="32" t="str">
        <f t="shared" si="69"/>
        <v xml:space="preserve"> </v>
      </c>
      <c r="DD173" s="172">
        <f t="shared" si="63"/>
        <v>1</v>
      </c>
    </row>
    <row r="174" spans="104:113" x14ac:dyDescent="0.25">
      <c r="DA174" s="172">
        <v>5</v>
      </c>
      <c r="DB174" s="32" t="str">
        <f t="shared" si="69"/>
        <v xml:space="preserve"> </v>
      </c>
      <c r="DD174" s="172">
        <f t="shared" si="63"/>
        <v>1</v>
      </c>
    </row>
    <row r="175" spans="104:113" x14ac:dyDescent="0.25">
      <c r="DA175" s="172">
        <v>6</v>
      </c>
      <c r="DB175" s="32" t="str">
        <f t="shared" si="69"/>
        <v xml:space="preserve"> </v>
      </c>
      <c r="DD175" s="172">
        <f t="shared" si="63"/>
        <v>1</v>
      </c>
    </row>
    <row r="176" spans="104:113" x14ac:dyDescent="0.25">
      <c r="DA176" s="172">
        <v>7</v>
      </c>
      <c r="DB176" s="32" t="str">
        <f t="shared" si="69"/>
        <v xml:space="preserve"> </v>
      </c>
      <c r="DD176" s="172">
        <f t="shared" si="63"/>
        <v>1</v>
      </c>
    </row>
    <row r="177" spans="104:113" x14ac:dyDescent="0.25">
      <c r="DA177" s="172">
        <v>8</v>
      </c>
      <c r="DB177" s="32" t="str">
        <f t="shared" si="69"/>
        <v xml:space="preserve"> </v>
      </c>
      <c r="DD177" s="172">
        <f t="shared" si="63"/>
        <v>1</v>
      </c>
    </row>
    <row r="178" spans="104:113" x14ac:dyDescent="0.25">
      <c r="DA178" s="172">
        <v>9</v>
      </c>
      <c r="DB178" s="32" t="str">
        <f t="shared" si="69"/>
        <v xml:space="preserve"> </v>
      </c>
      <c r="DD178" s="172">
        <f t="shared" si="63"/>
        <v>1</v>
      </c>
    </row>
    <row r="179" spans="104:113" x14ac:dyDescent="0.25">
      <c r="DA179" s="172">
        <v>10</v>
      </c>
      <c r="DB179" s="32" t="str">
        <f t="shared" si="69"/>
        <v xml:space="preserve"> </v>
      </c>
      <c r="DD179" s="172">
        <f t="shared" si="63"/>
        <v>1</v>
      </c>
    </row>
    <row r="180" spans="104:113" x14ac:dyDescent="0.25">
      <c r="DA180" s="172">
        <v>11</v>
      </c>
      <c r="DB180" s="32" t="str">
        <f t="shared" si="69"/>
        <v xml:space="preserve"> </v>
      </c>
      <c r="DD180" s="172">
        <f t="shared" si="63"/>
        <v>1</v>
      </c>
    </row>
    <row r="181" spans="104:113" x14ac:dyDescent="0.25">
      <c r="DA181" s="172">
        <v>12</v>
      </c>
      <c r="DB181" s="32" t="str">
        <f t="shared" si="69"/>
        <v xml:space="preserve"> </v>
      </c>
      <c r="DD181" s="172">
        <f t="shared" si="63"/>
        <v>1</v>
      </c>
    </row>
    <row r="182" spans="104:113" x14ac:dyDescent="0.25">
      <c r="DB182" s="196" t="str">
        <f>IF(DB169="","","----")</f>
        <v/>
      </c>
      <c r="DD182" s="172">
        <f t="shared" si="63"/>
        <v>1</v>
      </c>
    </row>
    <row r="183" spans="104:113" x14ac:dyDescent="0.25">
      <c r="DA183" s="172"/>
      <c r="DB183" s="32" t="str">
        <f>IF(DB184="","",CONCATENATE("Warband ",CZ184," ",DG183))</f>
        <v/>
      </c>
      <c r="DD183" s="172">
        <f t="shared" si="63"/>
        <v>1</v>
      </c>
      <c r="DG183" s="49" t="str">
        <f>CONCATENATE("   ",DH183,"/",DI183,IF(DH183&gt;DI183," !",""))</f>
        <v xml:space="preserve">   0/12</v>
      </c>
      <c r="DH183" s="172">
        <f t="shared" ref="DH183" si="70">INDEX($CB$1:$CU$1,CZ184)+DJ183</f>
        <v>0</v>
      </c>
      <c r="DI183" s="172">
        <v>12</v>
      </c>
    </row>
    <row r="184" spans="104:113" x14ac:dyDescent="0.25">
      <c r="CZ184" s="172">
        <v>13</v>
      </c>
      <c r="DA184" s="172" t="s">
        <v>278</v>
      </c>
      <c r="DB184" s="32" t="str">
        <f>T(LOOKUP(CZ184,$DM$1:$EF$1,$DM$2:$EF$2))</f>
        <v/>
      </c>
      <c r="DD184" s="172">
        <f t="shared" si="63"/>
        <v>1</v>
      </c>
    </row>
    <row r="185" spans="104:113" x14ac:dyDescent="0.25">
      <c r="DA185" s="172">
        <v>1</v>
      </c>
      <c r="DB185" s="32" t="str">
        <f t="shared" ref="DB185:DB196" si="71">T(CONCATENATE(LOOKUP(DA185,CN$3:CN$80,BC$3:BC$80)," ",LOOKUP(DA185,CN$3:CN$80,$CA$3:$CA$80)))</f>
        <v xml:space="preserve"> </v>
      </c>
      <c r="DD185" s="172">
        <f t="shared" si="63"/>
        <v>1</v>
      </c>
    </row>
    <row r="186" spans="104:113" x14ac:dyDescent="0.25">
      <c r="DA186" s="172">
        <v>2</v>
      </c>
      <c r="DB186" s="32" t="str">
        <f t="shared" si="71"/>
        <v xml:space="preserve"> </v>
      </c>
      <c r="DD186" s="172">
        <f t="shared" si="63"/>
        <v>1</v>
      </c>
    </row>
    <row r="187" spans="104:113" x14ac:dyDescent="0.25">
      <c r="DA187" s="172">
        <v>3</v>
      </c>
      <c r="DB187" s="32" t="str">
        <f t="shared" si="71"/>
        <v xml:space="preserve"> </v>
      </c>
      <c r="DD187" s="172">
        <f t="shared" si="63"/>
        <v>1</v>
      </c>
    </row>
    <row r="188" spans="104:113" x14ac:dyDescent="0.25">
      <c r="DA188" s="172">
        <v>4</v>
      </c>
      <c r="DB188" s="32" t="str">
        <f t="shared" si="71"/>
        <v xml:space="preserve"> </v>
      </c>
      <c r="DD188" s="172">
        <f t="shared" si="63"/>
        <v>1</v>
      </c>
    </row>
    <row r="189" spans="104:113" x14ac:dyDescent="0.25">
      <c r="DA189" s="172">
        <v>5</v>
      </c>
      <c r="DB189" s="32" t="str">
        <f t="shared" si="71"/>
        <v xml:space="preserve"> </v>
      </c>
      <c r="DD189" s="172">
        <f t="shared" si="63"/>
        <v>1</v>
      </c>
    </row>
    <row r="190" spans="104:113" x14ac:dyDescent="0.25">
      <c r="DA190" s="172">
        <v>6</v>
      </c>
      <c r="DB190" s="32" t="str">
        <f t="shared" si="71"/>
        <v xml:space="preserve"> </v>
      </c>
      <c r="DD190" s="172">
        <f t="shared" si="63"/>
        <v>1</v>
      </c>
    </row>
    <row r="191" spans="104:113" x14ac:dyDescent="0.25">
      <c r="DA191" s="172">
        <v>7</v>
      </c>
      <c r="DB191" s="32" t="str">
        <f t="shared" si="71"/>
        <v xml:space="preserve"> </v>
      </c>
      <c r="DD191" s="172">
        <f t="shared" si="63"/>
        <v>1</v>
      </c>
    </row>
    <row r="192" spans="104:113" x14ac:dyDescent="0.25">
      <c r="DA192" s="172">
        <v>8</v>
      </c>
      <c r="DB192" s="32" t="str">
        <f t="shared" si="71"/>
        <v xml:space="preserve"> </v>
      </c>
      <c r="DD192" s="172">
        <f t="shared" si="63"/>
        <v>1</v>
      </c>
    </row>
    <row r="193" spans="104:113" x14ac:dyDescent="0.25">
      <c r="DA193" s="172">
        <v>9</v>
      </c>
      <c r="DB193" s="32" t="str">
        <f t="shared" si="71"/>
        <v xml:space="preserve"> </v>
      </c>
      <c r="DD193" s="172">
        <f t="shared" si="63"/>
        <v>1</v>
      </c>
    </row>
    <row r="194" spans="104:113" x14ac:dyDescent="0.25">
      <c r="DA194" s="172">
        <v>10</v>
      </c>
      <c r="DB194" s="32" t="str">
        <f t="shared" si="71"/>
        <v xml:space="preserve"> </v>
      </c>
      <c r="DD194" s="172">
        <f t="shared" si="63"/>
        <v>1</v>
      </c>
    </row>
    <row r="195" spans="104:113" x14ac:dyDescent="0.25">
      <c r="DA195" s="172">
        <v>11</v>
      </c>
      <c r="DB195" s="32" t="str">
        <f t="shared" si="71"/>
        <v xml:space="preserve"> </v>
      </c>
      <c r="DD195" s="172">
        <f t="shared" si="63"/>
        <v>1</v>
      </c>
    </row>
    <row r="196" spans="104:113" x14ac:dyDescent="0.25">
      <c r="DA196" s="172">
        <v>12</v>
      </c>
      <c r="DB196" s="32" t="str">
        <f t="shared" si="71"/>
        <v xml:space="preserve"> </v>
      </c>
      <c r="DD196" s="172">
        <f t="shared" si="63"/>
        <v>1</v>
      </c>
    </row>
    <row r="197" spans="104:113" x14ac:dyDescent="0.25">
      <c r="DB197" s="196" t="str">
        <f>IF(DB184="","","----")</f>
        <v/>
      </c>
      <c r="DD197" s="172">
        <f t="shared" ref="DD197:DD260" si="72">IF(OR(DB196="",DB196=" "),DD196,DD196+1)</f>
        <v>1</v>
      </c>
    </row>
    <row r="198" spans="104:113" x14ac:dyDescent="0.25">
      <c r="DA198" s="172"/>
      <c r="DB198" s="32" t="str">
        <f>IF(DB199="","",CONCATENATE("Warband ",CZ199," ",DG198))</f>
        <v/>
      </c>
      <c r="DD198" s="172">
        <f t="shared" si="72"/>
        <v>1</v>
      </c>
      <c r="DG198" s="49" t="str">
        <f>CONCATENATE("   ",DH198,"/",DI198,IF(DH198&gt;DI198," !",""))</f>
        <v xml:space="preserve">   0/12</v>
      </c>
      <c r="DH198" s="172">
        <f t="shared" ref="DH198" si="73">INDEX($CB$1:$CU$1,CZ199)+DJ198</f>
        <v>0</v>
      </c>
      <c r="DI198" s="172">
        <v>12</v>
      </c>
    </row>
    <row r="199" spans="104:113" x14ac:dyDescent="0.25">
      <c r="CZ199" s="172">
        <v>14</v>
      </c>
      <c r="DA199" s="172" t="s">
        <v>278</v>
      </c>
      <c r="DB199" s="32" t="str">
        <f>T(LOOKUP(CZ199,$DM$1:$EF$1,$DM$2:$EF$2))</f>
        <v/>
      </c>
      <c r="DD199" s="172">
        <f t="shared" si="72"/>
        <v>1</v>
      </c>
    </row>
    <row r="200" spans="104:113" x14ac:dyDescent="0.25">
      <c r="DA200" s="172">
        <v>1</v>
      </c>
      <c r="DB200" s="32" t="str">
        <f t="shared" ref="DB200:DB211" si="74">T(CONCATENATE(LOOKUP(DA200,CO$3:CO$80,BD$3:BD$80)," ",LOOKUP(DA200,CO$3:CO$80,$CA$3:$CA$80)))</f>
        <v xml:space="preserve"> </v>
      </c>
      <c r="DD200" s="172">
        <f t="shared" si="72"/>
        <v>1</v>
      </c>
    </row>
    <row r="201" spans="104:113" x14ac:dyDescent="0.25">
      <c r="DA201" s="172">
        <v>2</v>
      </c>
      <c r="DB201" s="32" t="str">
        <f t="shared" si="74"/>
        <v xml:space="preserve"> </v>
      </c>
      <c r="DD201" s="172">
        <f t="shared" si="72"/>
        <v>1</v>
      </c>
    </row>
    <row r="202" spans="104:113" x14ac:dyDescent="0.25">
      <c r="DA202" s="172">
        <v>3</v>
      </c>
      <c r="DB202" s="32" t="str">
        <f t="shared" si="74"/>
        <v xml:space="preserve"> </v>
      </c>
      <c r="DD202" s="172">
        <f t="shared" si="72"/>
        <v>1</v>
      </c>
    </row>
    <row r="203" spans="104:113" x14ac:dyDescent="0.25">
      <c r="DA203" s="172">
        <v>4</v>
      </c>
      <c r="DB203" s="32" t="str">
        <f t="shared" si="74"/>
        <v xml:space="preserve"> </v>
      </c>
      <c r="DD203" s="172">
        <f t="shared" si="72"/>
        <v>1</v>
      </c>
    </row>
    <row r="204" spans="104:113" x14ac:dyDescent="0.25">
      <c r="DA204" s="172">
        <v>5</v>
      </c>
      <c r="DB204" s="32" t="str">
        <f t="shared" si="74"/>
        <v xml:space="preserve"> </v>
      </c>
      <c r="DD204" s="172">
        <f t="shared" si="72"/>
        <v>1</v>
      </c>
    </row>
    <row r="205" spans="104:113" x14ac:dyDescent="0.25">
      <c r="DA205" s="172">
        <v>6</v>
      </c>
      <c r="DB205" s="32" t="str">
        <f t="shared" si="74"/>
        <v xml:space="preserve"> </v>
      </c>
      <c r="DD205" s="172">
        <f t="shared" si="72"/>
        <v>1</v>
      </c>
    </row>
    <row r="206" spans="104:113" x14ac:dyDescent="0.25">
      <c r="DA206" s="172">
        <v>7</v>
      </c>
      <c r="DB206" s="32" t="str">
        <f t="shared" si="74"/>
        <v xml:space="preserve"> </v>
      </c>
      <c r="DD206" s="172">
        <f t="shared" si="72"/>
        <v>1</v>
      </c>
    </row>
    <row r="207" spans="104:113" x14ac:dyDescent="0.25">
      <c r="DA207" s="172">
        <v>8</v>
      </c>
      <c r="DB207" s="32" t="str">
        <f t="shared" si="74"/>
        <v xml:space="preserve"> </v>
      </c>
      <c r="DD207" s="172">
        <f t="shared" si="72"/>
        <v>1</v>
      </c>
    </row>
    <row r="208" spans="104:113" x14ac:dyDescent="0.25">
      <c r="DA208" s="172">
        <v>9</v>
      </c>
      <c r="DB208" s="32" t="str">
        <f t="shared" si="74"/>
        <v xml:space="preserve"> </v>
      </c>
      <c r="DD208" s="172">
        <f t="shared" si="72"/>
        <v>1</v>
      </c>
    </row>
    <row r="209" spans="104:113" x14ac:dyDescent="0.25">
      <c r="DA209" s="172">
        <v>10</v>
      </c>
      <c r="DB209" s="32" t="str">
        <f t="shared" si="74"/>
        <v xml:space="preserve"> </v>
      </c>
      <c r="DD209" s="172">
        <f t="shared" si="72"/>
        <v>1</v>
      </c>
    </row>
    <row r="210" spans="104:113" x14ac:dyDescent="0.25">
      <c r="DA210" s="172">
        <v>11</v>
      </c>
      <c r="DB210" s="32" t="str">
        <f t="shared" si="74"/>
        <v xml:space="preserve"> </v>
      </c>
      <c r="DD210" s="172">
        <f t="shared" si="72"/>
        <v>1</v>
      </c>
    </row>
    <row r="211" spans="104:113" x14ac:dyDescent="0.25">
      <c r="DA211" s="172">
        <v>12</v>
      </c>
      <c r="DB211" s="32" t="str">
        <f t="shared" si="74"/>
        <v xml:space="preserve"> </v>
      </c>
      <c r="DD211" s="172">
        <f t="shared" si="72"/>
        <v>1</v>
      </c>
    </row>
    <row r="212" spans="104:113" x14ac:dyDescent="0.25">
      <c r="DB212" s="196" t="str">
        <f>IF(DB199="","","----")</f>
        <v/>
      </c>
      <c r="DD212" s="172">
        <f t="shared" si="72"/>
        <v>1</v>
      </c>
    </row>
    <row r="213" spans="104:113" x14ac:dyDescent="0.25">
      <c r="DA213" s="172"/>
      <c r="DB213" s="32" t="str">
        <f>IF(DB214="","",CONCATENATE("Warband ",CZ214," ",DG213))</f>
        <v/>
      </c>
      <c r="DD213" s="172">
        <f t="shared" si="72"/>
        <v>1</v>
      </c>
      <c r="DG213" s="49" t="str">
        <f>CONCATENATE("   ",DH213,"/",DI213,IF(DH213&gt;DI213," !",""))</f>
        <v xml:space="preserve">   0/12</v>
      </c>
      <c r="DH213" s="172">
        <f t="shared" ref="DH213" si="75">INDEX($CB$1:$CU$1,CZ214)+DJ213</f>
        <v>0</v>
      </c>
      <c r="DI213" s="172">
        <v>12</v>
      </c>
    </row>
    <row r="214" spans="104:113" x14ac:dyDescent="0.25">
      <c r="CZ214" s="172">
        <v>15</v>
      </c>
      <c r="DA214" s="172" t="s">
        <v>278</v>
      </c>
      <c r="DB214" s="32" t="str">
        <f>T(LOOKUP(CZ214,$DM$1:$EF$1,$DM$2:$EF$2))</f>
        <v/>
      </c>
      <c r="DD214" s="172">
        <f t="shared" si="72"/>
        <v>1</v>
      </c>
    </row>
    <row r="215" spans="104:113" x14ac:dyDescent="0.25">
      <c r="DA215" s="172">
        <v>1</v>
      </c>
      <c r="DB215" s="32" t="str">
        <f t="shared" ref="DB215:DB226" si="76">T(CONCATENATE(LOOKUP(DA215,CP$3:CP$80,BE$3:BE$80)," ",LOOKUP(DA215,CP$3:CP$80,$CA$3:$CA$80)))</f>
        <v xml:space="preserve"> </v>
      </c>
      <c r="DD215" s="172">
        <f t="shared" si="72"/>
        <v>1</v>
      </c>
    </row>
    <row r="216" spans="104:113" x14ac:dyDescent="0.25">
      <c r="DA216" s="172">
        <v>2</v>
      </c>
      <c r="DB216" s="32" t="str">
        <f t="shared" si="76"/>
        <v xml:space="preserve"> </v>
      </c>
      <c r="DD216" s="172">
        <f t="shared" si="72"/>
        <v>1</v>
      </c>
    </row>
    <row r="217" spans="104:113" x14ac:dyDescent="0.25">
      <c r="DA217" s="172">
        <v>3</v>
      </c>
      <c r="DB217" s="32" t="str">
        <f t="shared" si="76"/>
        <v xml:space="preserve"> </v>
      </c>
      <c r="DD217" s="172">
        <f t="shared" si="72"/>
        <v>1</v>
      </c>
    </row>
    <row r="218" spans="104:113" x14ac:dyDescent="0.25">
      <c r="DA218" s="172">
        <v>4</v>
      </c>
      <c r="DB218" s="32" t="str">
        <f t="shared" si="76"/>
        <v xml:space="preserve"> </v>
      </c>
      <c r="DD218" s="172">
        <f t="shared" si="72"/>
        <v>1</v>
      </c>
    </row>
    <row r="219" spans="104:113" x14ac:dyDescent="0.25">
      <c r="DA219" s="172">
        <v>5</v>
      </c>
      <c r="DB219" s="32" t="str">
        <f t="shared" si="76"/>
        <v xml:space="preserve"> </v>
      </c>
      <c r="DD219" s="172">
        <f t="shared" si="72"/>
        <v>1</v>
      </c>
    </row>
    <row r="220" spans="104:113" x14ac:dyDescent="0.25">
      <c r="DA220" s="172">
        <v>6</v>
      </c>
      <c r="DB220" s="32" t="str">
        <f t="shared" si="76"/>
        <v xml:space="preserve"> </v>
      </c>
      <c r="DD220" s="172">
        <f t="shared" si="72"/>
        <v>1</v>
      </c>
    </row>
    <row r="221" spans="104:113" x14ac:dyDescent="0.25">
      <c r="DA221" s="172">
        <v>7</v>
      </c>
      <c r="DB221" s="32" t="str">
        <f t="shared" si="76"/>
        <v xml:space="preserve"> </v>
      </c>
      <c r="DD221" s="172">
        <f t="shared" si="72"/>
        <v>1</v>
      </c>
    </row>
    <row r="222" spans="104:113" x14ac:dyDescent="0.25">
      <c r="DA222" s="172">
        <v>8</v>
      </c>
      <c r="DB222" s="32" t="str">
        <f t="shared" si="76"/>
        <v xml:space="preserve"> </v>
      </c>
      <c r="DD222" s="172">
        <f t="shared" si="72"/>
        <v>1</v>
      </c>
    </row>
    <row r="223" spans="104:113" x14ac:dyDescent="0.25">
      <c r="DA223" s="172">
        <v>9</v>
      </c>
      <c r="DB223" s="32" t="str">
        <f t="shared" si="76"/>
        <v xml:space="preserve"> </v>
      </c>
      <c r="DD223" s="172">
        <f t="shared" si="72"/>
        <v>1</v>
      </c>
    </row>
    <row r="224" spans="104:113" x14ac:dyDescent="0.25">
      <c r="DA224" s="172">
        <v>10</v>
      </c>
      <c r="DB224" s="32" t="str">
        <f t="shared" si="76"/>
        <v xml:space="preserve"> </v>
      </c>
      <c r="DD224" s="172">
        <f t="shared" si="72"/>
        <v>1</v>
      </c>
    </row>
    <row r="225" spans="104:113" x14ac:dyDescent="0.25">
      <c r="DA225" s="172">
        <v>11</v>
      </c>
      <c r="DB225" s="32" t="str">
        <f t="shared" si="76"/>
        <v xml:space="preserve"> </v>
      </c>
      <c r="DD225" s="172">
        <f t="shared" si="72"/>
        <v>1</v>
      </c>
    </row>
    <row r="226" spans="104:113" x14ac:dyDescent="0.25">
      <c r="DA226" s="172">
        <v>12</v>
      </c>
      <c r="DB226" s="32" t="str">
        <f t="shared" si="76"/>
        <v xml:space="preserve"> </v>
      </c>
      <c r="DD226" s="172">
        <f t="shared" si="72"/>
        <v>1</v>
      </c>
    </row>
    <row r="227" spans="104:113" x14ac:dyDescent="0.25">
      <c r="DB227" s="196" t="str">
        <f>IF(DB214="","","----")</f>
        <v/>
      </c>
      <c r="DD227" s="172">
        <f t="shared" si="72"/>
        <v>1</v>
      </c>
    </row>
    <row r="228" spans="104:113" x14ac:dyDescent="0.25">
      <c r="DA228" s="172"/>
      <c r="DB228" s="32" t="str">
        <f>IF(DB229="","",CONCATENATE("Warband ",CZ229," ",DG228))</f>
        <v/>
      </c>
      <c r="DD228" s="172">
        <f t="shared" si="72"/>
        <v>1</v>
      </c>
      <c r="DG228" s="49" t="str">
        <f>CONCATENATE("   ",DH228,"/",DI228,IF(DH228&gt;DI228," !",""))</f>
        <v xml:space="preserve">   0/12</v>
      </c>
      <c r="DH228" s="172">
        <f t="shared" ref="DH228" si="77">INDEX($CB$1:$CU$1,CZ229)+DJ228</f>
        <v>0</v>
      </c>
      <c r="DI228" s="172">
        <v>12</v>
      </c>
    </row>
    <row r="229" spans="104:113" x14ac:dyDescent="0.25">
      <c r="CZ229" s="172">
        <v>16</v>
      </c>
      <c r="DA229" s="172" t="s">
        <v>278</v>
      </c>
      <c r="DB229" s="32" t="str">
        <f>T(LOOKUP(CZ229,$DM$1:$EF$1,$DM$2:$EF$2))</f>
        <v/>
      </c>
      <c r="DD229" s="172">
        <f t="shared" si="72"/>
        <v>1</v>
      </c>
    </row>
    <row r="230" spans="104:113" x14ac:dyDescent="0.25">
      <c r="DA230" s="172">
        <v>1</v>
      </c>
      <c r="DB230" s="32" t="str">
        <f t="shared" ref="DB230:DB241" si="78">T(CONCATENATE(LOOKUP(DA230,CQ$3:CQ$80,BF$3:BF$80)," ",LOOKUP(DA230,CQ$3:CQ$80,$CA$3:$CA$80)))</f>
        <v xml:space="preserve"> </v>
      </c>
      <c r="DD230" s="172">
        <f t="shared" si="72"/>
        <v>1</v>
      </c>
    </row>
    <row r="231" spans="104:113" x14ac:dyDescent="0.25">
      <c r="DA231" s="172">
        <v>2</v>
      </c>
      <c r="DB231" s="32" t="str">
        <f t="shared" si="78"/>
        <v xml:space="preserve"> </v>
      </c>
      <c r="DD231" s="172">
        <f t="shared" si="72"/>
        <v>1</v>
      </c>
    </row>
    <row r="232" spans="104:113" x14ac:dyDescent="0.25">
      <c r="DA232" s="172">
        <v>3</v>
      </c>
      <c r="DB232" s="32" t="str">
        <f t="shared" si="78"/>
        <v xml:space="preserve"> </v>
      </c>
      <c r="DD232" s="172">
        <f t="shared" si="72"/>
        <v>1</v>
      </c>
    </row>
    <row r="233" spans="104:113" x14ac:dyDescent="0.25">
      <c r="DA233" s="172">
        <v>4</v>
      </c>
      <c r="DB233" s="32" t="str">
        <f t="shared" si="78"/>
        <v xml:space="preserve"> </v>
      </c>
      <c r="DD233" s="172">
        <f t="shared" si="72"/>
        <v>1</v>
      </c>
    </row>
    <row r="234" spans="104:113" x14ac:dyDescent="0.25">
      <c r="DA234" s="172">
        <v>5</v>
      </c>
      <c r="DB234" s="32" t="str">
        <f t="shared" si="78"/>
        <v xml:space="preserve"> </v>
      </c>
      <c r="DD234" s="172">
        <f t="shared" si="72"/>
        <v>1</v>
      </c>
    </row>
    <row r="235" spans="104:113" x14ac:dyDescent="0.25">
      <c r="DA235" s="172">
        <v>6</v>
      </c>
      <c r="DB235" s="32" t="str">
        <f t="shared" si="78"/>
        <v xml:space="preserve"> </v>
      </c>
      <c r="DD235" s="172">
        <f t="shared" si="72"/>
        <v>1</v>
      </c>
    </row>
    <row r="236" spans="104:113" x14ac:dyDescent="0.25">
      <c r="DA236" s="172">
        <v>7</v>
      </c>
      <c r="DB236" s="32" t="str">
        <f t="shared" si="78"/>
        <v xml:space="preserve"> </v>
      </c>
      <c r="DD236" s="172">
        <f t="shared" si="72"/>
        <v>1</v>
      </c>
    </row>
    <row r="237" spans="104:113" x14ac:dyDescent="0.25">
      <c r="DA237" s="172">
        <v>8</v>
      </c>
      <c r="DB237" s="32" t="str">
        <f t="shared" si="78"/>
        <v xml:space="preserve"> </v>
      </c>
      <c r="DD237" s="172">
        <f t="shared" si="72"/>
        <v>1</v>
      </c>
    </row>
    <row r="238" spans="104:113" x14ac:dyDescent="0.25">
      <c r="DA238" s="172">
        <v>9</v>
      </c>
      <c r="DB238" s="32" t="str">
        <f t="shared" si="78"/>
        <v xml:space="preserve"> </v>
      </c>
      <c r="DD238" s="172">
        <f t="shared" si="72"/>
        <v>1</v>
      </c>
    </row>
    <row r="239" spans="104:113" x14ac:dyDescent="0.25">
      <c r="DA239" s="172">
        <v>10</v>
      </c>
      <c r="DB239" s="32" t="str">
        <f t="shared" si="78"/>
        <v xml:space="preserve"> </v>
      </c>
      <c r="DD239" s="172">
        <f t="shared" si="72"/>
        <v>1</v>
      </c>
    </row>
    <row r="240" spans="104:113" x14ac:dyDescent="0.25">
      <c r="DA240" s="172">
        <v>11</v>
      </c>
      <c r="DB240" s="32" t="str">
        <f t="shared" si="78"/>
        <v xml:space="preserve"> </v>
      </c>
      <c r="DD240" s="172">
        <f t="shared" si="72"/>
        <v>1</v>
      </c>
    </row>
    <row r="241" spans="104:113" x14ac:dyDescent="0.25">
      <c r="DA241" s="172">
        <v>12</v>
      </c>
      <c r="DB241" s="32" t="str">
        <f t="shared" si="78"/>
        <v xml:space="preserve"> </v>
      </c>
      <c r="DD241" s="172">
        <f t="shared" si="72"/>
        <v>1</v>
      </c>
    </row>
    <row r="242" spans="104:113" x14ac:dyDescent="0.25">
      <c r="DB242" s="196" t="str">
        <f>IF(DB229="","","----")</f>
        <v/>
      </c>
      <c r="DD242" s="172">
        <f t="shared" si="72"/>
        <v>1</v>
      </c>
    </row>
    <row r="243" spans="104:113" x14ac:dyDescent="0.25">
      <c r="DA243" s="172"/>
      <c r="DB243" s="32" t="str">
        <f>IF(DB244="","",CONCATENATE("Warband ",CZ244," ",DG243))</f>
        <v/>
      </c>
      <c r="DD243" s="172">
        <f t="shared" si="72"/>
        <v>1</v>
      </c>
      <c r="DG243" s="49" t="str">
        <f>CONCATENATE("   ",DH243,"/",DI243,IF(DH243&gt;DI243," !",""))</f>
        <v xml:space="preserve">   0/12</v>
      </c>
      <c r="DH243" s="172">
        <f t="shared" ref="DH243" si="79">INDEX($CB$1:$CU$1,CZ244)+DJ243</f>
        <v>0</v>
      </c>
      <c r="DI243" s="172">
        <v>12</v>
      </c>
    </row>
    <row r="244" spans="104:113" x14ac:dyDescent="0.25">
      <c r="CZ244" s="172">
        <v>17</v>
      </c>
      <c r="DA244" s="172" t="s">
        <v>278</v>
      </c>
      <c r="DB244" s="32" t="str">
        <f>T(LOOKUP(CZ244,$DM$1:$EF$1,$DM$2:$EF$2))</f>
        <v/>
      </c>
      <c r="DD244" s="172">
        <f t="shared" si="72"/>
        <v>1</v>
      </c>
    </row>
    <row r="245" spans="104:113" x14ac:dyDescent="0.25">
      <c r="DA245" s="172">
        <v>1</v>
      </c>
      <c r="DB245" s="32" t="str">
        <f t="shared" ref="DB245:DB256" si="80">T(CONCATENATE(LOOKUP(DA245,CR$3:CR$80,BG$3:BG$80)," ",LOOKUP(DA245,CR$3:CR$80,$CA$3:$CA$80)))</f>
        <v xml:space="preserve"> </v>
      </c>
      <c r="DD245" s="172">
        <f t="shared" si="72"/>
        <v>1</v>
      </c>
    </row>
    <row r="246" spans="104:113" x14ac:dyDescent="0.25">
      <c r="DA246" s="172">
        <v>2</v>
      </c>
      <c r="DB246" s="32" t="str">
        <f t="shared" si="80"/>
        <v xml:space="preserve"> </v>
      </c>
      <c r="DD246" s="172">
        <f t="shared" si="72"/>
        <v>1</v>
      </c>
    </row>
    <row r="247" spans="104:113" x14ac:dyDescent="0.25">
      <c r="DA247" s="172">
        <v>3</v>
      </c>
      <c r="DB247" s="32" t="str">
        <f t="shared" si="80"/>
        <v xml:space="preserve"> </v>
      </c>
      <c r="DD247" s="172">
        <f t="shared" si="72"/>
        <v>1</v>
      </c>
    </row>
    <row r="248" spans="104:113" x14ac:dyDescent="0.25">
      <c r="DA248" s="172">
        <v>4</v>
      </c>
      <c r="DB248" s="32" t="str">
        <f t="shared" si="80"/>
        <v xml:space="preserve"> </v>
      </c>
      <c r="DD248" s="172">
        <f t="shared" si="72"/>
        <v>1</v>
      </c>
    </row>
    <row r="249" spans="104:113" x14ac:dyDescent="0.25">
      <c r="DA249" s="172">
        <v>5</v>
      </c>
      <c r="DB249" s="32" t="str">
        <f t="shared" si="80"/>
        <v xml:space="preserve"> </v>
      </c>
      <c r="DD249" s="172">
        <f t="shared" si="72"/>
        <v>1</v>
      </c>
    </row>
    <row r="250" spans="104:113" x14ac:dyDescent="0.25">
      <c r="DA250" s="172">
        <v>6</v>
      </c>
      <c r="DB250" s="32" t="str">
        <f t="shared" si="80"/>
        <v xml:space="preserve"> </v>
      </c>
      <c r="DD250" s="172">
        <f t="shared" si="72"/>
        <v>1</v>
      </c>
    </row>
    <row r="251" spans="104:113" x14ac:dyDescent="0.25">
      <c r="DA251" s="172">
        <v>7</v>
      </c>
      <c r="DB251" s="32" t="str">
        <f t="shared" si="80"/>
        <v xml:space="preserve"> </v>
      </c>
      <c r="DD251" s="172">
        <f t="shared" si="72"/>
        <v>1</v>
      </c>
    </row>
    <row r="252" spans="104:113" x14ac:dyDescent="0.25">
      <c r="DA252" s="172">
        <v>8</v>
      </c>
      <c r="DB252" s="32" t="str">
        <f t="shared" si="80"/>
        <v xml:space="preserve"> </v>
      </c>
      <c r="DD252" s="172">
        <f t="shared" si="72"/>
        <v>1</v>
      </c>
    </row>
    <row r="253" spans="104:113" x14ac:dyDescent="0.25">
      <c r="DA253" s="172">
        <v>9</v>
      </c>
      <c r="DB253" s="32" t="str">
        <f t="shared" si="80"/>
        <v xml:space="preserve"> </v>
      </c>
      <c r="DD253" s="172">
        <f t="shared" si="72"/>
        <v>1</v>
      </c>
    </row>
    <row r="254" spans="104:113" x14ac:dyDescent="0.25">
      <c r="DA254" s="172">
        <v>10</v>
      </c>
      <c r="DB254" s="32" t="str">
        <f t="shared" si="80"/>
        <v xml:space="preserve"> </v>
      </c>
      <c r="DD254" s="172">
        <f t="shared" si="72"/>
        <v>1</v>
      </c>
    </row>
    <row r="255" spans="104:113" x14ac:dyDescent="0.25">
      <c r="DA255" s="172">
        <v>11</v>
      </c>
      <c r="DB255" s="32" t="str">
        <f t="shared" si="80"/>
        <v xml:space="preserve"> </v>
      </c>
      <c r="DD255" s="172">
        <f t="shared" si="72"/>
        <v>1</v>
      </c>
    </row>
    <row r="256" spans="104:113" x14ac:dyDescent="0.25">
      <c r="DA256" s="172">
        <v>12</v>
      </c>
      <c r="DB256" s="32" t="str">
        <f t="shared" si="80"/>
        <v xml:space="preserve"> </v>
      </c>
      <c r="DD256" s="172">
        <f t="shared" si="72"/>
        <v>1</v>
      </c>
    </row>
    <row r="257" spans="104:113" x14ac:dyDescent="0.25">
      <c r="DB257" s="196" t="str">
        <f>IF(DB244="","","----")</f>
        <v/>
      </c>
      <c r="DD257" s="172">
        <f t="shared" si="72"/>
        <v>1</v>
      </c>
    </row>
    <row r="258" spans="104:113" x14ac:dyDescent="0.25">
      <c r="DA258" s="172"/>
      <c r="DB258" s="32" t="str">
        <f>IF(DB259="","",CONCATENATE("Warband ",CZ259," ",DG258))</f>
        <v/>
      </c>
      <c r="DD258" s="172">
        <f t="shared" si="72"/>
        <v>1</v>
      </c>
      <c r="DG258" s="49" t="str">
        <f>CONCATENATE("   ",DH258,"/",DI258,IF(DH258&gt;DI258," !",""))</f>
        <v xml:space="preserve">   0/12</v>
      </c>
      <c r="DH258" s="172">
        <f t="shared" ref="DH258" si="81">INDEX($CB$1:$CU$1,CZ259)+DJ258</f>
        <v>0</v>
      </c>
      <c r="DI258" s="172">
        <v>12</v>
      </c>
    </row>
    <row r="259" spans="104:113" x14ac:dyDescent="0.25">
      <c r="CZ259" s="172">
        <v>18</v>
      </c>
      <c r="DA259" s="172" t="s">
        <v>278</v>
      </c>
      <c r="DB259" s="32" t="str">
        <f>T(LOOKUP(CZ259,$DM$1:$EF$1,$DM$2:$EF$2))</f>
        <v/>
      </c>
      <c r="DD259" s="172">
        <f t="shared" si="72"/>
        <v>1</v>
      </c>
    </row>
    <row r="260" spans="104:113" x14ac:dyDescent="0.25">
      <c r="DA260" s="172">
        <v>1</v>
      </c>
      <c r="DB260" s="32" t="str">
        <f t="shared" ref="DB260:DB271" si="82">T(CONCATENATE(LOOKUP(DA260,CS$3:CS$80,BH$3:BH$80)," ",LOOKUP(DA260,CS$3:CS$80,$CA$3:$CA$80)))</f>
        <v xml:space="preserve"> </v>
      </c>
      <c r="DD260" s="172">
        <f t="shared" si="72"/>
        <v>1</v>
      </c>
    </row>
    <row r="261" spans="104:113" x14ac:dyDescent="0.25">
      <c r="DA261" s="172">
        <v>2</v>
      </c>
      <c r="DB261" s="32" t="str">
        <f t="shared" si="82"/>
        <v xml:space="preserve"> </v>
      </c>
      <c r="DD261" s="172">
        <f t="shared" ref="DD261:DD302" si="83">IF(OR(DB260="",DB260=" "),DD260,DD260+1)</f>
        <v>1</v>
      </c>
    </row>
    <row r="262" spans="104:113" x14ac:dyDescent="0.25">
      <c r="DA262" s="172">
        <v>3</v>
      </c>
      <c r="DB262" s="32" t="str">
        <f t="shared" si="82"/>
        <v xml:space="preserve"> </v>
      </c>
      <c r="DD262" s="172">
        <f t="shared" si="83"/>
        <v>1</v>
      </c>
    </row>
    <row r="263" spans="104:113" x14ac:dyDescent="0.25">
      <c r="DA263" s="172">
        <v>4</v>
      </c>
      <c r="DB263" s="32" t="str">
        <f t="shared" si="82"/>
        <v xml:space="preserve"> </v>
      </c>
      <c r="DD263" s="172">
        <f t="shared" si="83"/>
        <v>1</v>
      </c>
    </row>
    <row r="264" spans="104:113" x14ac:dyDescent="0.25">
      <c r="DA264" s="172">
        <v>5</v>
      </c>
      <c r="DB264" s="32" t="str">
        <f t="shared" si="82"/>
        <v xml:space="preserve"> </v>
      </c>
      <c r="DD264" s="172">
        <f t="shared" si="83"/>
        <v>1</v>
      </c>
    </row>
    <row r="265" spans="104:113" x14ac:dyDescent="0.25">
      <c r="DA265" s="172">
        <v>6</v>
      </c>
      <c r="DB265" s="32" t="str">
        <f t="shared" si="82"/>
        <v xml:space="preserve"> </v>
      </c>
      <c r="DD265" s="172">
        <f t="shared" si="83"/>
        <v>1</v>
      </c>
    </row>
    <row r="266" spans="104:113" x14ac:dyDescent="0.25">
      <c r="DA266" s="172">
        <v>7</v>
      </c>
      <c r="DB266" s="32" t="str">
        <f t="shared" si="82"/>
        <v xml:space="preserve"> </v>
      </c>
      <c r="DD266" s="172">
        <f t="shared" si="83"/>
        <v>1</v>
      </c>
    </row>
    <row r="267" spans="104:113" x14ac:dyDescent="0.25">
      <c r="DA267" s="172">
        <v>8</v>
      </c>
      <c r="DB267" s="32" t="str">
        <f t="shared" si="82"/>
        <v xml:space="preserve"> </v>
      </c>
      <c r="DD267" s="172">
        <f t="shared" si="83"/>
        <v>1</v>
      </c>
    </row>
    <row r="268" spans="104:113" x14ac:dyDescent="0.25">
      <c r="DA268" s="172">
        <v>9</v>
      </c>
      <c r="DB268" s="32" t="str">
        <f t="shared" si="82"/>
        <v xml:space="preserve"> </v>
      </c>
      <c r="DD268" s="172">
        <f t="shared" si="83"/>
        <v>1</v>
      </c>
    </row>
    <row r="269" spans="104:113" x14ac:dyDescent="0.25">
      <c r="DA269" s="172">
        <v>10</v>
      </c>
      <c r="DB269" s="32" t="str">
        <f t="shared" si="82"/>
        <v xml:space="preserve"> </v>
      </c>
      <c r="DD269" s="172">
        <f t="shared" si="83"/>
        <v>1</v>
      </c>
    </row>
    <row r="270" spans="104:113" x14ac:dyDescent="0.25">
      <c r="DA270" s="172">
        <v>11</v>
      </c>
      <c r="DB270" s="32" t="str">
        <f t="shared" si="82"/>
        <v xml:space="preserve"> </v>
      </c>
      <c r="DD270" s="172">
        <f t="shared" si="83"/>
        <v>1</v>
      </c>
    </row>
    <row r="271" spans="104:113" x14ac:dyDescent="0.25">
      <c r="DA271" s="172">
        <v>12</v>
      </c>
      <c r="DB271" s="32" t="str">
        <f t="shared" si="82"/>
        <v xml:space="preserve"> </v>
      </c>
      <c r="DD271" s="172">
        <f t="shared" si="83"/>
        <v>1</v>
      </c>
    </row>
    <row r="272" spans="104:113" x14ac:dyDescent="0.25">
      <c r="DB272" s="196" t="str">
        <f>IF(DB259="","","----")</f>
        <v/>
      </c>
      <c r="DD272" s="172">
        <f t="shared" si="83"/>
        <v>1</v>
      </c>
    </row>
    <row r="273" spans="104:113" x14ac:dyDescent="0.25">
      <c r="DA273" s="172"/>
      <c r="DB273" s="32" t="str">
        <f>IF(DB274="","",CONCATENATE("Warband ",CZ274," ",DG273))</f>
        <v/>
      </c>
      <c r="DD273" s="172">
        <f t="shared" si="83"/>
        <v>1</v>
      </c>
      <c r="DG273" s="49" t="str">
        <f>CONCATENATE("   ",DH273,"/",DI273,IF(DH273&gt;DI273," !",""))</f>
        <v xml:space="preserve">   0/12</v>
      </c>
      <c r="DH273" s="172">
        <f t="shared" ref="DH273" si="84">INDEX($CB$1:$CU$1,CZ274)+DJ273</f>
        <v>0</v>
      </c>
      <c r="DI273" s="172">
        <v>12</v>
      </c>
    </row>
    <row r="274" spans="104:113" x14ac:dyDescent="0.25">
      <c r="CZ274" s="172">
        <v>19</v>
      </c>
      <c r="DA274" s="172" t="s">
        <v>278</v>
      </c>
      <c r="DB274" s="32" t="str">
        <f>T(LOOKUP(CZ274,$DM$1:$EF$1,$DM$2:$EF$2))</f>
        <v/>
      </c>
      <c r="DD274" s="172">
        <f t="shared" si="83"/>
        <v>1</v>
      </c>
    </row>
    <row r="275" spans="104:113" x14ac:dyDescent="0.25">
      <c r="DA275" s="172">
        <v>1</v>
      </c>
      <c r="DB275" s="32" t="str">
        <f t="shared" ref="DB275:DB286" si="85">T(CONCATENATE(LOOKUP(DA275,CT$3:CT$80,BI$3:BI$80)," ",LOOKUP(DA275,CT$3:CT$80,$CA$3:$CA$80)))</f>
        <v xml:space="preserve"> </v>
      </c>
      <c r="DD275" s="172">
        <f t="shared" si="83"/>
        <v>1</v>
      </c>
    </row>
    <row r="276" spans="104:113" x14ac:dyDescent="0.25">
      <c r="DA276" s="172">
        <v>2</v>
      </c>
      <c r="DB276" s="32" t="str">
        <f t="shared" si="85"/>
        <v xml:space="preserve"> </v>
      </c>
      <c r="DD276" s="172">
        <f t="shared" si="83"/>
        <v>1</v>
      </c>
    </row>
    <row r="277" spans="104:113" x14ac:dyDescent="0.25">
      <c r="DA277" s="172">
        <v>3</v>
      </c>
      <c r="DB277" s="32" t="str">
        <f t="shared" si="85"/>
        <v xml:space="preserve"> </v>
      </c>
      <c r="DD277" s="172">
        <f t="shared" si="83"/>
        <v>1</v>
      </c>
    </row>
    <row r="278" spans="104:113" x14ac:dyDescent="0.25">
      <c r="DA278" s="172">
        <v>4</v>
      </c>
      <c r="DB278" s="32" t="str">
        <f t="shared" si="85"/>
        <v xml:space="preserve"> </v>
      </c>
      <c r="DD278" s="172">
        <f t="shared" si="83"/>
        <v>1</v>
      </c>
    </row>
    <row r="279" spans="104:113" x14ac:dyDescent="0.25">
      <c r="DA279" s="172">
        <v>5</v>
      </c>
      <c r="DB279" s="32" t="str">
        <f t="shared" si="85"/>
        <v xml:space="preserve"> </v>
      </c>
      <c r="DD279" s="172">
        <f t="shared" si="83"/>
        <v>1</v>
      </c>
    </row>
    <row r="280" spans="104:113" x14ac:dyDescent="0.25">
      <c r="DA280" s="172">
        <v>6</v>
      </c>
      <c r="DB280" s="32" t="str">
        <f t="shared" si="85"/>
        <v xml:space="preserve"> </v>
      </c>
      <c r="DD280" s="172">
        <f t="shared" si="83"/>
        <v>1</v>
      </c>
    </row>
    <row r="281" spans="104:113" x14ac:dyDescent="0.25">
      <c r="DA281" s="172">
        <v>7</v>
      </c>
      <c r="DB281" s="32" t="str">
        <f t="shared" si="85"/>
        <v xml:space="preserve"> </v>
      </c>
      <c r="DD281" s="172">
        <f t="shared" si="83"/>
        <v>1</v>
      </c>
    </row>
    <row r="282" spans="104:113" x14ac:dyDescent="0.25">
      <c r="DA282" s="172">
        <v>8</v>
      </c>
      <c r="DB282" s="32" t="str">
        <f t="shared" si="85"/>
        <v xml:space="preserve"> </v>
      </c>
      <c r="DD282" s="172">
        <f t="shared" si="83"/>
        <v>1</v>
      </c>
    </row>
    <row r="283" spans="104:113" x14ac:dyDescent="0.25">
      <c r="DA283" s="172">
        <v>9</v>
      </c>
      <c r="DB283" s="32" t="str">
        <f t="shared" si="85"/>
        <v xml:space="preserve"> </v>
      </c>
      <c r="DD283" s="172">
        <f t="shared" si="83"/>
        <v>1</v>
      </c>
    </row>
    <row r="284" spans="104:113" x14ac:dyDescent="0.25">
      <c r="DA284" s="172">
        <v>10</v>
      </c>
      <c r="DB284" s="32" t="str">
        <f t="shared" si="85"/>
        <v xml:space="preserve"> </v>
      </c>
      <c r="DD284" s="172">
        <f t="shared" si="83"/>
        <v>1</v>
      </c>
    </row>
    <row r="285" spans="104:113" x14ac:dyDescent="0.25">
      <c r="DA285" s="172">
        <v>11</v>
      </c>
      <c r="DB285" s="32" t="str">
        <f t="shared" si="85"/>
        <v xml:space="preserve"> </v>
      </c>
      <c r="DD285" s="172">
        <f t="shared" si="83"/>
        <v>1</v>
      </c>
    </row>
    <row r="286" spans="104:113" x14ac:dyDescent="0.25">
      <c r="DA286" s="172">
        <v>12</v>
      </c>
      <c r="DB286" s="32" t="str">
        <f t="shared" si="85"/>
        <v xml:space="preserve"> </v>
      </c>
      <c r="DD286" s="172">
        <f t="shared" si="83"/>
        <v>1</v>
      </c>
    </row>
    <row r="287" spans="104:113" x14ac:dyDescent="0.25">
      <c r="DB287" s="196" t="str">
        <f>IF(DB274="","","----")</f>
        <v/>
      </c>
      <c r="DD287" s="172">
        <f t="shared" si="83"/>
        <v>1</v>
      </c>
    </row>
    <row r="288" spans="104:113" x14ac:dyDescent="0.25">
      <c r="DA288" s="172"/>
      <c r="DB288" s="32" t="str">
        <f>IF(DB289="","",CONCATENATE("Warband ",CZ289," ",DG288))</f>
        <v/>
      </c>
      <c r="DD288" s="172">
        <f t="shared" si="83"/>
        <v>1</v>
      </c>
      <c r="DG288" s="49" t="str">
        <f>CONCATENATE("   ",DH288,"/",DI288,IF(DH288&gt;DI288," !",""))</f>
        <v xml:space="preserve">   0/12</v>
      </c>
      <c r="DH288" s="172">
        <f t="shared" ref="DH288" si="86">INDEX($CB$1:$CU$1,CZ289)+DJ288</f>
        <v>0</v>
      </c>
      <c r="DI288" s="172">
        <v>12</v>
      </c>
    </row>
    <row r="289" spans="104:108" x14ac:dyDescent="0.25">
      <c r="CZ289" s="172">
        <v>20</v>
      </c>
      <c r="DA289" s="172" t="s">
        <v>278</v>
      </c>
      <c r="DB289" s="32" t="str">
        <f>T(LOOKUP(CZ289,$DM$1:$EF$1,$DM$2:$EF$2))</f>
        <v/>
      </c>
      <c r="DD289" s="172">
        <f t="shared" si="83"/>
        <v>1</v>
      </c>
    </row>
    <row r="290" spans="104:108" x14ac:dyDescent="0.25">
      <c r="DA290" s="172">
        <v>1</v>
      </c>
      <c r="DB290" s="32" t="str">
        <f t="shared" ref="DB290:DB301" si="87">T(CONCATENATE(LOOKUP(DA290,CU$3:CU$80,BJ$3:BJ$80)," ",LOOKUP(DA290,CU$3:CU$80,$CA$3:$CA$80)))</f>
        <v xml:space="preserve"> </v>
      </c>
      <c r="DD290" s="172">
        <f t="shared" si="83"/>
        <v>1</v>
      </c>
    </row>
    <row r="291" spans="104:108" x14ac:dyDescent="0.25">
      <c r="DA291" s="172">
        <v>2</v>
      </c>
      <c r="DB291" s="32" t="str">
        <f t="shared" si="87"/>
        <v xml:space="preserve"> </v>
      </c>
      <c r="DD291" s="172">
        <f t="shared" si="83"/>
        <v>1</v>
      </c>
    </row>
    <row r="292" spans="104:108" x14ac:dyDescent="0.25">
      <c r="DA292" s="172">
        <v>3</v>
      </c>
      <c r="DB292" s="32" t="str">
        <f t="shared" si="87"/>
        <v xml:space="preserve"> </v>
      </c>
      <c r="DD292" s="172">
        <f t="shared" si="83"/>
        <v>1</v>
      </c>
    </row>
    <row r="293" spans="104:108" x14ac:dyDescent="0.25">
      <c r="DA293" s="172">
        <v>4</v>
      </c>
      <c r="DB293" s="32" t="str">
        <f t="shared" si="87"/>
        <v xml:space="preserve"> </v>
      </c>
      <c r="DD293" s="172">
        <f t="shared" si="83"/>
        <v>1</v>
      </c>
    </row>
    <row r="294" spans="104:108" x14ac:dyDescent="0.25">
      <c r="DA294" s="172">
        <v>5</v>
      </c>
      <c r="DB294" s="32" t="str">
        <f t="shared" si="87"/>
        <v xml:space="preserve"> </v>
      </c>
      <c r="DD294" s="172">
        <f t="shared" si="83"/>
        <v>1</v>
      </c>
    </row>
    <row r="295" spans="104:108" x14ac:dyDescent="0.25">
      <c r="DA295" s="172">
        <v>6</v>
      </c>
      <c r="DB295" s="32" t="str">
        <f t="shared" si="87"/>
        <v xml:space="preserve"> </v>
      </c>
      <c r="DD295" s="172">
        <f t="shared" si="83"/>
        <v>1</v>
      </c>
    </row>
    <row r="296" spans="104:108" x14ac:dyDescent="0.25">
      <c r="DA296" s="172">
        <v>7</v>
      </c>
      <c r="DB296" s="32" t="str">
        <f t="shared" si="87"/>
        <v xml:space="preserve"> </v>
      </c>
      <c r="DD296" s="172">
        <f t="shared" si="83"/>
        <v>1</v>
      </c>
    </row>
    <row r="297" spans="104:108" x14ac:dyDescent="0.25">
      <c r="DA297" s="172">
        <v>8</v>
      </c>
      <c r="DB297" s="32" t="str">
        <f t="shared" si="87"/>
        <v xml:space="preserve"> </v>
      </c>
      <c r="DD297" s="172">
        <f t="shared" si="83"/>
        <v>1</v>
      </c>
    </row>
    <row r="298" spans="104:108" x14ac:dyDescent="0.25">
      <c r="DA298" s="172">
        <v>9</v>
      </c>
      <c r="DB298" s="32" t="str">
        <f t="shared" si="87"/>
        <v xml:space="preserve"> </v>
      </c>
      <c r="DD298" s="172">
        <f t="shared" si="83"/>
        <v>1</v>
      </c>
    </row>
    <row r="299" spans="104:108" x14ac:dyDescent="0.25">
      <c r="DA299" s="172">
        <v>10</v>
      </c>
      <c r="DB299" s="32" t="str">
        <f t="shared" si="87"/>
        <v xml:space="preserve"> </v>
      </c>
      <c r="DD299" s="172">
        <f t="shared" si="83"/>
        <v>1</v>
      </c>
    </row>
    <row r="300" spans="104:108" x14ac:dyDescent="0.25">
      <c r="DA300" s="172">
        <v>11</v>
      </c>
      <c r="DB300" s="32" t="str">
        <f t="shared" si="87"/>
        <v xml:space="preserve"> </v>
      </c>
      <c r="DD300" s="172">
        <f t="shared" si="83"/>
        <v>1</v>
      </c>
    </row>
    <row r="301" spans="104:108" x14ac:dyDescent="0.25">
      <c r="DA301" s="172">
        <v>12</v>
      </c>
      <c r="DB301" s="32" t="str">
        <f t="shared" si="87"/>
        <v xml:space="preserve"> </v>
      </c>
      <c r="DD301" s="172">
        <f t="shared" si="83"/>
        <v>1</v>
      </c>
    </row>
    <row r="302" spans="104:108" x14ac:dyDescent="0.25">
      <c r="DD302" s="172">
        <f t="shared" si="83"/>
        <v>1</v>
      </c>
    </row>
  </sheetData>
  <mergeCells count="2">
    <mergeCell ref="BV1:BW1"/>
    <mergeCell ref="BX1:BZ1"/>
  </mergeCells>
  <phoneticPr fontId="11" type="noConversion"/>
  <conditionalFormatting sqref="D3:E8">
    <cfRule type="cellIs" dxfId="549" priority="7" stopIfTrue="1" operator="equal">
      <formula>1</formula>
    </cfRule>
  </conditionalFormatting>
  <conditionalFormatting sqref="AC4:AE9">
    <cfRule type="cellIs" dxfId="548" priority="8" stopIfTrue="1" operator="equal">
      <formula>1</formula>
    </cfRule>
  </conditionalFormatting>
  <conditionalFormatting sqref="F5:H8">
    <cfRule type="cellIs" dxfId="547" priority="6" stopIfTrue="1" operator="equal">
      <formula>1</formula>
    </cfRule>
  </conditionalFormatting>
  <conditionalFormatting sqref="AC3:AE3">
    <cfRule type="cellIs" dxfId="546" priority="5" stopIfTrue="1" operator="equal">
      <formula>1</formula>
    </cfRule>
  </conditionalFormatting>
  <conditionalFormatting sqref="AF4:AF9">
    <cfRule type="cellIs" dxfId="545" priority="4" stopIfTrue="1" operator="equal">
      <formula>1</formula>
    </cfRule>
  </conditionalFormatting>
  <conditionalFormatting sqref="AF3">
    <cfRule type="cellIs" dxfId="544" priority="3" stopIfTrue="1" operator="equal">
      <formula>1</formula>
    </cfRule>
  </conditionalFormatting>
  <conditionalFormatting sqref="W3:W80">
    <cfRule type="containsText" dxfId="543" priority="2" stopIfTrue="1" operator="containsText" text="!">
      <formula>NOT(ISERROR(SEARCH("!",W3)))</formula>
    </cfRule>
  </conditionalFormatting>
  <conditionalFormatting sqref="W2">
    <cfRule type="cellIs" dxfId="542" priority="1" stopIfTrue="1" operator="lessThan">
      <formula>0</formula>
    </cfRule>
  </conditionalFormatting>
  <dataValidations count="1">
    <dataValidation type="whole" allowBlank="1" showInputMessage="1" showErrorMessage="1" error="You may only purchase each equipment once_x000a_Insert &quot;1&quot; to purchase the equipment" sqref="D3:E8 F5:H8 AC3:AF9">
      <formula1>0</formula1>
      <formula2>1</formula2>
    </dataValidation>
  </dataValidations>
  <hyperlinks>
    <hyperlink ref="A2" location="INDEX!A1" display="INDEX"/>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27.140625" style="16" bestFit="1" customWidth="1"/>
    <col min="3" max="3" width="5.7109375" style="15" customWidth="1"/>
    <col min="4" max="9" width="2.85546875" style="15" customWidth="1"/>
    <col min="10" max="10" width="2.85546875" style="108" customWidth="1"/>
    <col min="11"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17" style="16" bestFit="1" customWidth="1"/>
    <col min="28" max="28" width="5.7109375" style="15" customWidth="1"/>
    <col min="29" max="31" width="2.85546875" style="15" customWidth="1"/>
    <col min="32" max="32" width="2.85546875" style="93" customWidth="1"/>
    <col min="33" max="35" width="2.85546875" style="95" customWidth="1"/>
    <col min="36" max="36" width="2.85546875" style="15" customWidth="1"/>
    <col min="37" max="37" width="2.85546875" style="172" customWidth="1"/>
    <col min="38" max="41" width="2.85546875" style="172" hidden="1" customWidth="1"/>
    <col min="42" max="42" width="6.5703125" style="15" customWidth="1"/>
    <col min="43" max="62" width="3.7109375" style="15" bestFit="1"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97.5" x14ac:dyDescent="0.25">
      <c r="A2" s="161" t="s">
        <v>2630</v>
      </c>
      <c r="B2" s="17"/>
      <c r="D2" s="18" t="s">
        <v>35</v>
      </c>
      <c r="E2" s="18" t="s">
        <v>129</v>
      </c>
      <c r="F2" s="18" t="s">
        <v>32</v>
      </c>
      <c r="G2" s="18" t="s">
        <v>149</v>
      </c>
      <c r="H2" s="18" t="s">
        <v>94</v>
      </c>
      <c r="I2" s="18" t="s">
        <v>2963</v>
      </c>
      <c r="J2" s="107" t="s">
        <v>31</v>
      </c>
      <c r="K2" s="174"/>
      <c r="L2" s="174"/>
      <c r="M2" s="174"/>
      <c r="N2" s="174"/>
      <c r="O2" s="174"/>
      <c r="P2" s="174"/>
      <c r="Q2" s="174"/>
      <c r="R2" s="14" t="s">
        <v>522</v>
      </c>
      <c r="S2" s="14" t="s">
        <v>64</v>
      </c>
      <c r="T2" s="37">
        <f>DL2+BW2</f>
        <v>0</v>
      </c>
      <c r="U2" s="37">
        <f>SUM(S3:S16,AP3:AP26)</f>
        <v>0</v>
      </c>
      <c r="W2" s="37">
        <f>ROUNDUP(BX2/3,0)-BZ2</f>
        <v>0</v>
      </c>
      <c r="Y2" s="37">
        <f>GoodUnits</f>
        <v>0</v>
      </c>
      <c r="Z2" s="37">
        <f>GoodPoints</f>
        <v>0</v>
      </c>
      <c r="AA2" s="17"/>
      <c r="AC2" s="18" t="s">
        <v>35</v>
      </c>
      <c r="AD2" s="18" t="s">
        <v>132</v>
      </c>
      <c r="AE2" s="18" t="s">
        <v>51</v>
      </c>
      <c r="AF2" s="18" t="s">
        <v>157</v>
      </c>
      <c r="AG2" s="94" t="s">
        <v>129</v>
      </c>
      <c r="AH2" s="94" t="s">
        <v>169</v>
      </c>
      <c r="AI2" s="94" t="s">
        <v>170</v>
      </c>
      <c r="AJ2" s="112" t="s">
        <v>2203</v>
      </c>
      <c r="AK2" s="174"/>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SUM(DL3:DL79)+DL8</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144</v>
      </c>
      <c r="C3" s="15">
        <v>160</v>
      </c>
      <c r="D3" s="19"/>
      <c r="E3" s="19"/>
      <c r="F3" s="21"/>
      <c r="G3" s="19"/>
      <c r="H3" s="21">
        <v>1</v>
      </c>
      <c r="I3" s="19"/>
      <c r="J3" s="19"/>
      <c r="K3" s="19"/>
      <c r="L3" s="19"/>
      <c r="M3" s="19"/>
      <c r="N3" s="19"/>
      <c r="O3" s="19"/>
      <c r="P3" s="19"/>
      <c r="Q3" s="19"/>
      <c r="R3" s="31"/>
      <c r="S3" s="15">
        <f>DL3*(C3+(H3+F3)*10)</f>
        <v>0</v>
      </c>
      <c r="T3" s="5"/>
      <c r="U3" s="13"/>
      <c r="V3" s="5"/>
      <c r="W3" s="5" t="str">
        <f t="shared" ref="W3:W66" si="2">T(LOOKUP(DE3,$DD$3:$DD$302,$DB$3:$DB$302))</f>
        <v/>
      </c>
      <c r="X3" s="5"/>
      <c r="Y3" s="5"/>
      <c r="Z3" s="5"/>
      <c r="AA3" s="16" t="s">
        <v>155</v>
      </c>
      <c r="AB3" s="15">
        <v>9</v>
      </c>
      <c r="AC3" s="21"/>
      <c r="AD3" s="21"/>
      <c r="AE3" s="21"/>
      <c r="AF3" s="21"/>
      <c r="AG3" s="19"/>
      <c r="AH3" s="19"/>
      <c r="AI3" s="19"/>
      <c r="AJ3" s="21"/>
      <c r="AK3" s="19"/>
      <c r="AL3" s="19"/>
      <c r="AM3" s="19"/>
      <c r="AN3" s="19"/>
      <c r="AO3" s="19"/>
      <c r="AP3" s="113">
        <f t="shared" ref="AP3:AP14" si="3">SUM(AQ3:BJ3)*(AB3+2*AD3+AF3+AC3+AE3+AJ3*25)</f>
        <v>0</v>
      </c>
      <c r="AQ3" s="28"/>
      <c r="AR3" s="29"/>
      <c r="AS3" s="29"/>
      <c r="AT3" s="29"/>
      <c r="AU3" s="29"/>
      <c r="AV3" s="29"/>
      <c r="AW3" s="29"/>
      <c r="AX3" s="29"/>
      <c r="AY3" s="29"/>
      <c r="AZ3" s="29"/>
      <c r="BA3" s="29"/>
      <c r="BB3" s="29"/>
      <c r="BC3" s="29"/>
      <c r="BD3" s="29"/>
      <c r="BE3" s="29"/>
      <c r="BF3" s="29"/>
      <c r="BG3" s="29"/>
      <c r="BH3" s="29"/>
      <c r="BI3" s="29"/>
      <c r="BJ3" s="30"/>
      <c r="BV3" s="168">
        <v>1</v>
      </c>
      <c r="BW3" s="40">
        <f t="shared" ref="BW3:BW26" si="4">SUM(AQ3:BJ3)*BV3</f>
        <v>0</v>
      </c>
      <c r="BX3" s="42">
        <f>BW3</f>
        <v>0</v>
      </c>
      <c r="BY3" s="168">
        <f>AD3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6" si="5">IF(R3=0,"-",CONCATENATE(B3,IF(SUM(D3:Q3)=0,""," with "),IF(D3=1,D$2,""),IF(D3=1,"; ",""),IF(E3=1,E$2,""),IF(E3=1,"; ",""),IF(F3=1,F$2,""),IF(F3=1,"; ",""),IF(G3=1,G$2,""),IF(G3=1,"; ",""),IF(H3=1,H$2,""),IF(H3=1,"; ",""),IF(I3=1,I$2,""),IF(I3=1,"; ",""),IF(J3=1,J$2,""),IF(J3=1,"; ",""),IF(K3=1,K$2,""),IF(K3=1,"; ",""),IF(L3=1,L$2,""),IF(L3=1,"; ",""),IF(M3=1,M$2,""),IF(M3=1,"; ",""),IF(N3=1,N$2,""),IF(N3=1,"; ",""),IF(O3=1,O$2,""),IF(O3=1,"; ",""),IF(P3=1,P$2,""),IF(P3=1,"; ",""),IF(Q3=1,Q$2,""),IF(Q3=1,"; ","")))</f>
        <v>-</v>
      </c>
      <c r="CX3" s="38">
        <f t="shared" ref="CX3:CX16" si="6">R3</f>
        <v>0</v>
      </c>
      <c r="DA3" s="172"/>
      <c r="DB3" s="32" t="str">
        <f>IF(DB4="","",CONCATENATE("Warband ",CZ4," ",DG3))</f>
        <v/>
      </c>
      <c r="DD3" s="172">
        <v>1</v>
      </c>
      <c r="DE3" s="172">
        <v>1</v>
      </c>
      <c r="DG3" s="49" t="str">
        <f>CONCATENATE("   ",DH3,"/",DI3,IF(DH3&gt;DI3," !",""))</f>
        <v xml:space="preserve">   0/12</v>
      </c>
      <c r="DH3" s="172">
        <f>INDEX($CB$1:$CU$1,CZ4)+DJ3</f>
        <v>0</v>
      </c>
      <c r="DI3" s="172">
        <v>12</v>
      </c>
      <c r="DJ3" s="172">
        <f>IF(DB4=$CW$8,1,0)</f>
        <v>0</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7">IF(CX3=0,0,SUBSTITUTE(SUBSTITUTE(SUBSTITUTE(SUBSTITUTE(SUBSTITUTE(SUBSTITUTE(SUBSTITUTE(SUBSTITUTE($CX3,"12",""),"13",""),"14",""),"15",""),"16",""),"17",""),"18",""),"19",""))</f>
        <v>0</v>
      </c>
    </row>
    <row r="4" spans="1:137" x14ac:dyDescent="0.25">
      <c r="B4" s="16" t="s">
        <v>145</v>
      </c>
      <c r="C4" s="15">
        <v>205</v>
      </c>
      <c r="D4" s="20"/>
      <c r="E4" s="20"/>
      <c r="F4" s="20"/>
      <c r="G4" s="20"/>
      <c r="H4" s="20"/>
      <c r="I4" s="20"/>
      <c r="J4" s="20"/>
      <c r="K4" s="20"/>
      <c r="L4" s="20"/>
      <c r="M4" s="20"/>
      <c r="N4" s="20"/>
      <c r="O4" s="20"/>
      <c r="P4" s="20"/>
      <c r="Q4" s="20"/>
      <c r="R4" s="31"/>
      <c r="S4" s="56">
        <f>DL4*C4</f>
        <v>0</v>
      </c>
      <c r="T4" s="5"/>
      <c r="U4" s="13"/>
      <c r="V4" s="5"/>
      <c r="W4" s="5" t="str">
        <f t="shared" si="2"/>
        <v/>
      </c>
      <c r="X4" s="5"/>
      <c r="Y4" s="5"/>
      <c r="Z4" s="5"/>
      <c r="AA4" s="16" t="s">
        <v>155</v>
      </c>
      <c r="AB4" s="15">
        <v>9</v>
      </c>
      <c r="AC4" s="21"/>
      <c r="AD4" s="21"/>
      <c r="AE4" s="21"/>
      <c r="AF4" s="21"/>
      <c r="AG4" s="20"/>
      <c r="AH4" s="20"/>
      <c r="AI4" s="20"/>
      <c r="AJ4" s="21"/>
      <c r="AK4" s="20"/>
      <c r="AL4" s="20"/>
      <c r="AM4" s="20"/>
      <c r="AN4" s="20"/>
      <c r="AO4" s="20"/>
      <c r="AP4" s="113">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26" si="8">BW4</f>
        <v>0</v>
      </c>
      <c r="BY4" s="168">
        <f t="shared" ref="BY4:BY26" si="9">AD4</f>
        <v>0</v>
      </c>
      <c r="BZ4" s="43">
        <f t="shared" ref="BZ4:BZ25" si="10">BX4*BY4</f>
        <v>0</v>
      </c>
      <c r="CA4" s="38" t="str">
        <f t="shared" ref="CA4:CA26"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5"/>
        <v>-</v>
      </c>
      <c r="CX4" s="38">
        <f t="shared" si="6"/>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7"/>
        <v>0</v>
      </c>
    </row>
    <row r="5" spans="1:137" x14ac:dyDescent="0.25">
      <c r="B5" s="51" t="s">
        <v>146</v>
      </c>
      <c r="C5" s="15">
        <v>140</v>
      </c>
      <c r="D5" s="21"/>
      <c r="E5" s="19"/>
      <c r="F5" s="19"/>
      <c r="G5" s="19"/>
      <c r="H5" s="19"/>
      <c r="I5" s="19"/>
      <c r="J5" s="21"/>
      <c r="K5" s="19"/>
      <c r="L5" s="19"/>
      <c r="M5" s="19"/>
      <c r="N5" s="19"/>
      <c r="O5" s="19"/>
      <c r="P5" s="19"/>
      <c r="Q5" s="19"/>
      <c r="R5" s="31"/>
      <c r="S5" s="15">
        <f>DL5*(C5+5*D5+15*J5)</f>
        <v>0</v>
      </c>
      <c r="T5" s="5"/>
      <c r="U5" s="13"/>
      <c r="V5" s="5"/>
      <c r="W5" s="5" t="str">
        <f t="shared" si="2"/>
        <v/>
      </c>
      <c r="X5" s="5"/>
      <c r="Y5" s="5"/>
      <c r="Z5" s="5"/>
      <c r="AA5" s="16" t="s">
        <v>155</v>
      </c>
      <c r="AB5" s="15">
        <v>9</v>
      </c>
      <c r="AC5" s="21"/>
      <c r="AD5" s="21"/>
      <c r="AE5" s="21"/>
      <c r="AF5" s="21"/>
      <c r="AG5" s="19"/>
      <c r="AH5" s="19"/>
      <c r="AI5" s="19"/>
      <c r="AJ5" s="21"/>
      <c r="AK5" s="19"/>
      <c r="AL5" s="19"/>
      <c r="AM5" s="19"/>
      <c r="AN5" s="19"/>
      <c r="AO5" s="19"/>
      <c r="AP5" s="113">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5"/>
        <v>-</v>
      </c>
      <c r="CX5" s="38">
        <f t="shared" si="6"/>
        <v>0</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7"/>
        <v>0</v>
      </c>
    </row>
    <row r="6" spans="1:137" x14ac:dyDescent="0.25">
      <c r="B6" s="16" t="s">
        <v>147</v>
      </c>
      <c r="C6" s="15">
        <v>80</v>
      </c>
      <c r="D6" s="20"/>
      <c r="E6" s="21"/>
      <c r="F6" s="20"/>
      <c r="G6" s="20"/>
      <c r="H6" s="20"/>
      <c r="I6" s="20"/>
      <c r="J6" s="20"/>
      <c r="K6" s="20"/>
      <c r="L6" s="20"/>
      <c r="M6" s="20"/>
      <c r="N6" s="20"/>
      <c r="O6" s="20"/>
      <c r="P6" s="20"/>
      <c r="Q6" s="20"/>
      <c r="R6" s="31"/>
      <c r="S6" s="15">
        <f>DL6*(C6+10*E6)</f>
        <v>0</v>
      </c>
      <c r="T6" s="5"/>
      <c r="U6" s="13"/>
      <c r="V6" s="5"/>
      <c r="W6" s="5" t="str">
        <f t="shared" si="2"/>
        <v/>
      </c>
      <c r="X6" s="5"/>
      <c r="Y6" s="5"/>
      <c r="Z6" s="5"/>
      <c r="AA6" s="16" t="s">
        <v>155</v>
      </c>
      <c r="AB6" s="15">
        <v>9</v>
      </c>
      <c r="AC6" s="21"/>
      <c r="AD6" s="21"/>
      <c r="AE6" s="21"/>
      <c r="AF6" s="21"/>
      <c r="AG6" s="20"/>
      <c r="AH6" s="20"/>
      <c r="AI6" s="20"/>
      <c r="AJ6" s="21"/>
      <c r="AK6" s="20"/>
      <c r="AL6" s="20"/>
      <c r="AM6" s="20"/>
      <c r="AN6" s="20"/>
      <c r="AO6" s="20"/>
      <c r="AP6" s="113">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5"/>
        <v>-</v>
      </c>
      <c r="CX6" s="38">
        <f t="shared" si="6"/>
        <v>0</v>
      </c>
      <c r="DA6" s="172">
        <v>2</v>
      </c>
      <c r="DB6" s="32" t="str">
        <f t="shared" ref="DB6:DB16" si="20">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7"/>
        <v>0</v>
      </c>
    </row>
    <row r="7" spans="1:137" x14ac:dyDescent="0.25">
      <c r="B7" s="16" t="s">
        <v>148</v>
      </c>
      <c r="C7" s="15">
        <v>90</v>
      </c>
      <c r="D7" s="19"/>
      <c r="E7" s="19"/>
      <c r="F7" s="19"/>
      <c r="G7" s="19"/>
      <c r="H7" s="19"/>
      <c r="I7" s="19"/>
      <c r="J7" s="19"/>
      <c r="K7" s="19"/>
      <c r="L7" s="19"/>
      <c r="M7" s="19"/>
      <c r="N7" s="19"/>
      <c r="O7" s="19"/>
      <c r="P7" s="19"/>
      <c r="Q7" s="19"/>
      <c r="R7" s="31"/>
      <c r="S7" s="172">
        <f>DL7*C7</f>
        <v>0</v>
      </c>
      <c r="T7" s="5"/>
      <c r="U7" s="13"/>
      <c r="V7" s="5"/>
      <c r="W7" s="5" t="str">
        <f t="shared" si="2"/>
        <v/>
      </c>
      <c r="X7" s="5"/>
      <c r="Y7" s="5"/>
      <c r="Z7" s="5"/>
      <c r="AA7" s="16" t="s">
        <v>155</v>
      </c>
      <c r="AB7" s="15">
        <v>9</v>
      </c>
      <c r="AC7" s="21"/>
      <c r="AD7" s="21"/>
      <c r="AE7" s="21"/>
      <c r="AF7" s="21"/>
      <c r="AG7" s="19"/>
      <c r="AH7" s="19"/>
      <c r="AI7" s="19"/>
      <c r="AJ7" s="21"/>
      <c r="AK7" s="19"/>
      <c r="AL7" s="19"/>
      <c r="AM7" s="19"/>
      <c r="AN7" s="19"/>
      <c r="AO7" s="19"/>
      <c r="AP7" s="113">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5"/>
        <v>-</v>
      </c>
      <c r="CX7" s="38">
        <f t="shared" si="6"/>
        <v>0</v>
      </c>
      <c r="DA7" s="172">
        <v>3</v>
      </c>
      <c r="DB7" s="32" t="str">
        <f t="shared" si="20"/>
        <v xml:space="preserve"> </v>
      </c>
      <c r="DD7" s="172">
        <f t="shared" si="18"/>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19"/>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7"/>
        <v>0</v>
      </c>
    </row>
    <row r="8" spans="1:137" x14ac:dyDescent="0.25">
      <c r="B8" s="16" t="s">
        <v>131</v>
      </c>
      <c r="C8" s="15">
        <v>140</v>
      </c>
      <c r="D8" s="20"/>
      <c r="E8" s="21"/>
      <c r="F8" s="21"/>
      <c r="G8" s="21"/>
      <c r="H8" s="21"/>
      <c r="I8" s="20"/>
      <c r="J8" s="20"/>
      <c r="K8" s="20"/>
      <c r="L8" s="20"/>
      <c r="M8" s="20"/>
      <c r="N8" s="20"/>
      <c r="O8" s="20"/>
      <c r="P8" s="20"/>
      <c r="Q8" s="20"/>
      <c r="R8" s="31"/>
      <c r="S8" s="15">
        <f>DL8*(C8+20*(E8+F8)+10*(G8+H8))</f>
        <v>0</v>
      </c>
      <c r="T8" s="5"/>
      <c r="U8" s="13"/>
      <c r="V8" s="5"/>
      <c r="W8" s="5" t="str">
        <f t="shared" si="2"/>
        <v/>
      </c>
      <c r="X8" s="5"/>
      <c r="Y8" s="5"/>
      <c r="Z8" s="5"/>
      <c r="AA8" s="16" t="s">
        <v>155</v>
      </c>
      <c r="AB8" s="15">
        <v>9</v>
      </c>
      <c r="AC8" s="21"/>
      <c r="AD8" s="21"/>
      <c r="AE8" s="21"/>
      <c r="AF8" s="21"/>
      <c r="AG8" s="20"/>
      <c r="AH8" s="20"/>
      <c r="AI8" s="20"/>
      <c r="AJ8" s="21"/>
      <c r="AK8" s="20"/>
      <c r="AL8" s="20"/>
      <c r="AM8" s="20"/>
      <c r="AN8" s="20"/>
      <c r="AO8" s="20"/>
      <c r="AP8" s="113">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f t="shared" si="9"/>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5"/>
        <v>-</v>
      </c>
      <c r="CX8" s="38">
        <f t="shared" si="6"/>
        <v>0</v>
      </c>
      <c r="DA8" s="172">
        <v>4</v>
      </c>
      <c r="DB8" s="32" t="str">
        <f t="shared" si="20"/>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7"/>
        <v>0</v>
      </c>
    </row>
    <row r="9" spans="1:137" x14ac:dyDescent="0.25">
      <c r="B9" s="16" t="s">
        <v>150</v>
      </c>
      <c r="C9" s="15">
        <v>60</v>
      </c>
      <c r="D9" s="19"/>
      <c r="E9" s="21"/>
      <c r="F9" s="21"/>
      <c r="G9" s="19"/>
      <c r="H9" s="19"/>
      <c r="I9" s="19"/>
      <c r="J9" s="19"/>
      <c r="K9" s="19"/>
      <c r="L9" s="19"/>
      <c r="M9" s="19"/>
      <c r="N9" s="19"/>
      <c r="O9" s="19"/>
      <c r="P9" s="19"/>
      <c r="Q9" s="19"/>
      <c r="R9" s="31"/>
      <c r="S9" s="15">
        <f>DL9*(C9+10*(E9+F9))</f>
        <v>0</v>
      </c>
      <c r="T9" s="5"/>
      <c r="U9" s="13"/>
      <c r="V9" s="5"/>
      <c r="W9" s="5" t="str">
        <f t="shared" si="2"/>
        <v/>
      </c>
      <c r="X9" s="5"/>
      <c r="Y9" s="5"/>
      <c r="Z9" s="5"/>
      <c r="AA9" s="22" t="s">
        <v>159</v>
      </c>
      <c r="AB9" s="15">
        <v>10</v>
      </c>
      <c r="AC9" s="21"/>
      <c r="AD9" s="21"/>
      <c r="AE9" s="21"/>
      <c r="AF9" s="21"/>
      <c r="AG9" s="19"/>
      <c r="AH9" s="19"/>
      <c r="AI9" s="19"/>
      <c r="AJ9" s="21"/>
      <c r="AK9" s="19"/>
      <c r="AL9" s="19"/>
      <c r="AM9" s="19"/>
      <c r="AN9" s="19"/>
      <c r="AO9" s="19"/>
      <c r="AP9" s="113">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8"/>
        <v>0</v>
      </c>
      <c r="BY9" s="168">
        <f t="shared" si="9"/>
        <v>0</v>
      </c>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5"/>
        <v>-</v>
      </c>
      <c r="CX9" s="38">
        <f t="shared" si="6"/>
        <v>0</v>
      </c>
      <c r="DA9" s="172">
        <v>5</v>
      </c>
      <c r="DB9" s="32" t="str">
        <f t="shared" si="20"/>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7"/>
        <v>0</v>
      </c>
    </row>
    <row r="10" spans="1:137" x14ac:dyDescent="0.25">
      <c r="B10" s="16" t="s">
        <v>151</v>
      </c>
      <c r="C10" s="15">
        <v>130</v>
      </c>
      <c r="D10" s="20"/>
      <c r="E10" s="20"/>
      <c r="F10" s="21"/>
      <c r="G10" s="20"/>
      <c r="H10" s="20"/>
      <c r="I10" s="21"/>
      <c r="J10" s="20"/>
      <c r="K10" s="20"/>
      <c r="L10" s="20"/>
      <c r="M10" s="20"/>
      <c r="N10" s="20"/>
      <c r="O10" s="20"/>
      <c r="P10" s="20"/>
      <c r="Q10" s="20"/>
      <c r="R10" s="31"/>
      <c r="S10" s="15">
        <f>DL10*(C10+10*(F10+I10))</f>
        <v>0</v>
      </c>
      <c r="T10" s="5"/>
      <c r="U10" s="13"/>
      <c r="V10" s="5"/>
      <c r="W10" s="5" t="str">
        <f t="shared" si="2"/>
        <v/>
      </c>
      <c r="X10" s="5"/>
      <c r="Y10" s="5"/>
      <c r="Z10" s="5"/>
      <c r="AA10" s="22" t="s">
        <v>159</v>
      </c>
      <c r="AB10" s="15">
        <v>10</v>
      </c>
      <c r="AC10" s="21"/>
      <c r="AD10" s="21"/>
      <c r="AE10" s="21"/>
      <c r="AF10" s="21"/>
      <c r="AG10" s="20"/>
      <c r="AH10" s="20"/>
      <c r="AI10" s="20"/>
      <c r="AJ10" s="21"/>
      <c r="AK10" s="20"/>
      <c r="AL10" s="20"/>
      <c r="AM10" s="20"/>
      <c r="AN10" s="20"/>
      <c r="AO10" s="20"/>
      <c r="AP10" s="113">
        <f t="shared" si="3"/>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8"/>
        <v>0</v>
      </c>
      <c r="BY10" s="168">
        <f t="shared" si="9"/>
        <v>0</v>
      </c>
      <c r="BZ10" s="43">
        <f t="shared" si="10"/>
        <v>0</v>
      </c>
      <c r="CA10" s="38" t="str">
        <f t="shared" si="11"/>
        <v>-</v>
      </c>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5"/>
        <v>-</v>
      </c>
      <c r="CX10" s="38">
        <f t="shared" si="6"/>
        <v>0</v>
      </c>
      <c r="DA10" s="172">
        <v>6</v>
      </c>
      <c r="DB10" s="32" t="str">
        <f t="shared" si="20"/>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7"/>
        <v>0</v>
      </c>
    </row>
    <row r="11" spans="1:137" x14ac:dyDescent="0.25">
      <c r="B11" s="51" t="s">
        <v>152</v>
      </c>
      <c r="C11" s="15">
        <v>80</v>
      </c>
      <c r="D11" s="19"/>
      <c r="E11" s="19"/>
      <c r="F11" s="19"/>
      <c r="G11" s="19"/>
      <c r="H11" s="19"/>
      <c r="I11" s="19"/>
      <c r="J11" s="19"/>
      <c r="K11" s="19"/>
      <c r="L11" s="19"/>
      <c r="M11" s="19"/>
      <c r="N11" s="19"/>
      <c r="O11" s="19"/>
      <c r="P11" s="19"/>
      <c r="Q11" s="19"/>
      <c r="R11" s="31"/>
      <c r="S11" s="172">
        <f t="shared" ref="S11:S12" si="21">DL11*C11</f>
        <v>0</v>
      </c>
      <c r="T11" s="5"/>
      <c r="U11" s="13"/>
      <c r="V11" s="5"/>
      <c r="W11" s="5" t="str">
        <f t="shared" si="2"/>
        <v/>
      </c>
      <c r="X11" s="5"/>
      <c r="Y11" s="5"/>
      <c r="Z11" s="5"/>
      <c r="AA11" s="22" t="s">
        <v>159</v>
      </c>
      <c r="AB11" s="15">
        <v>10</v>
      </c>
      <c r="AC11" s="21"/>
      <c r="AD11" s="21"/>
      <c r="AE11" s="21"/>
      <c r="AF11" s="21"/>
      <c r="AG11" s="19"/>
      <c r="AH11" s="19"/>
      <c r="AI11" s="19"/>
      <c r="AJ11" s="21"/>
      <c r="AK11" s="19"/>
      <c r="AL11" s="19"/>
      <c r="AM11" s="19"/>
      <c r="AN11" s="19"/>
      <c r="AO11" s="19"/>
      <c r="AP11" s="113">
        <f t="shared" si="3"/>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8"/>
        <v>0</v>
      </c>
      <c r="BY11" s="168">
        <f t="shared" si="9"/>
        <v>0</v>
      </c>
      <c r="BZ11" s="43">
        <f t="shared" si="10"/>
        <v>0</v>
      </c>
      <c r="CA11" s="38" t="str">
        <f t="shared" si="11"/>
        <v>-</v>
      </c>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CW11" s="38" t="str">
        <f t="shared" si="5"/>
        <v>-</v>
      </c>
      <c r="CX11" s="38">
        <f t="shared" si="6"/>
        <v>0</v>
      </c>
      <c r="DA11" s="172">
        <v>7</v>
      </c>
      <c r="DB11" s="32" t="str">
        <f t="shared" si="20"/>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7"/>
        <v>0</v>
      </c>
    </row>
    <row r="12" spans="1:137" x14ac:dyDescent="0.25">
      <c r="B12" s="16" t="s">
        <v>153</v>
      </c>
      <c r="C12" s="15">
        <v>60</v>
      </c>
      <c r="D12" s="20"/>
      <c r="E12" s="20"/>
      <c r="F12" s="20"/>
      <c r="G12" s="20"/>
      <c r="H12" s="20"/>
      <c r="I12" s="20"/>
      <c r="J12" s="20"/>
      <c r="K12" s="20"/>
      <c r="L12" s="20"/>
      <c r="M12" s="20"/>
      <c r="N12" s="20"/>
      <c r="O12" s="20"/>
      <c r="P12" s="20"/>
      <c r="Q12" s="20"/>
      <c r="R12" s="31"/>
      <c r="S12" s="172">
        <f t="shared" si="21"/>
        <v>0</v>
      </c>
      <c r="T12" s="5"/>
      <c r="U12" s="13"/>
      <c r="V12" s="5"/>
      <c r="W12" s="5" t="str">
        <f t="shared" si="2"/>
        <v/>
      </c>
      <c r="X12" s="5"/>
      <c r="Y12" s="5"/>
      <c r="Z12" s="5"/>
      <c r="AA12" s="22" t="s">
        <v>159</v>
      </c>
      <c r="AB12" s="15">
        <v>10</v>
      </c>
      <c r="AC12" s="21"/>
      <c r="AD12" s="21"/>
      <c r="AE12" s="21"/>
      <c r="AF12" s="21"/>
      <c r="AG12" s="20"/>
      <c r="AH12" s="20"/>
      <c r="AI12" s="20"/>
      <c r="AJ12" s="21"/>
      <c r="AK12" s="20"/>
      <c r="AL12" s="20"/>
      <c r="AM12" s="20"/>
      <c r="AN12" s="20"/>
      <c r="AO12" s="20"/>
      <c r="AP12" s="113">
        <f t="shared" si="3"/>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8"/>
        <v>0</v>
      </c>
      <c r="BY12" s="168">
        <f t="shared" si="9"/>
        <v>0</v>
      </c>
      <c r="BZ12" s="43">
        <f t="shared" si="10"/>
        <v>0</v>
      </c>
      <c r="CA12" s="38" t="str">
        <f t="shared" si="11"/>
        <v>-</v>
      </c>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CW12" s="38" t="str">
        <f t="shared" si="5"/>
        <v>-</v>
      </c>
      <c r="CX12" s="38">
        <f t="shared" si="6"/>
        <v>0</v>
      </c>
      <c r="DA12" s="172">
        <v>8</v>
      </c>
      <c r="DB12" s="32" t="str">
        <f t="shared" si="20"/>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7"/>
        <v>0</v>
      </c>
    </row>
    <row r="13" spans="1:137" x14ac:dyDescent="0.25">
      <c r="B13" s="16" t="s">
        <v>154</v>
      </c>
      <c r="C13" s="15">
        <v>75</v>
      </c>
      <c r="D13" s="21"/>
      <c r="E13" s="19"/>
      <c r="F13" s="21"/>
      <c r="G13" s="21"/>
      <c r="H13" s="19"/>
      <c r="I13" s="19"/>
      <c r="J13" s="19"/>
      <c r="K13" s="19"/>
      <c r="L13" s="19"/>
      <c r="M13" s="19"/>
      <c r="N13" s="19"/>
      <c r="O13" s="19"/>
      <c r="P13" s="19"/>
      <c r="Q13" s="19"/>
      <c r="R13" s="31"/>
      <c r="S13" s="15">
        <f>DL13*(C13+10*F13+5*(D13+G13))</f>
        <v>0</v>
      </c>
      <c r="T13" s="5"/>
      <c r="U13" s="13"/>
      <c r="V13" s="5"/>
      <c r="W13" s="5" t="str">
        <f t="shared" si="2"/>
        <v/>
      </c>
      <c r="X13" s="5"/>
      <c r="Y13" s="5"/>
      <c r="Z13" s="5"/>
      <c r="AA13" s="22" t="s">
        <v>159</v>
      </c>
      <c r="AB13" s="15">
        <v>10</v>
      </c>
      <c r="AC13" s="21"/>
      <c r="AD13" s="21"/>
      <c r="AE13" s="21"/>
      <c r="AF13" s="21"/>
      <c r="AG13" s="19"/>
      <c r="AH13" s="19"/>
      <c r="AI13" s="19"/>
      <c r="AJ13" s="21"/>
      <c r="AK13" s="19"/>
      <c r="AL13" s="19"/>
      <c r="AM13" s="19"/>
      <c r="AN13" s="19"/>
      <c r="AO13" s="19"/>
      <c r="AP13" s="113">
        <f t="shared" si="3"/>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8"/>
        <v>0</v>
      </c>
      <c r="BY13" s="168">
        <f t="shared" si="9"/>
        <v>0</v>
      </c>
      <c r="BZ13" s="43">
        <f t="shared" si="10"/>
        <v>0</v>
      </c>
      <c r="CA13" s="38" t="str">
        <f t="shared" si="11"/>
        <v>-</v>
      </c>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CW13" s="38" t="str">
        <f t="shared" si="5"/>
        <v>-</v>
      </c>
      <c r="CX13" s="38">
        <f t="shared" si="6"/>
        <v>0</v>
      </c>
      <c r="DA13" s="172">
        <v>9</v>
      </c>
      <c r="DB13" s="32" t="str">
        <f t="shared" si="20"/>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7"/>
        <v>0</v>
      </c>
    </row>
    <row r="14" spans="1:137" x14ac:dyDescent="0.25">
      <c r="B14" s="16" t="s">
        <v>154</v>
      </c>
      <c r="C14" s="15">
        <v>75</v>
      </c>
      <c r="D14" s="21"/>
      <c r="E14" s="20"/>
      <c r="F14" s="21"/>
      <c r="G14" s="21"/>
      <c r="H14" s="20"/>
      <c r="I14" s="20"/>
      <c r="J14" s="20"/>
      <c r="K14" s="20"/>
      <c r="L14" s="20"/>
      <c r="M14" s="20"/>
      <c r="N14" s="20"/>
      <c r="O14" s="20"/>
      <c r="P14" s="20"/>
      <c r="Q14" s="20"/>
      <c r="R14" s="31"/>
      <c r="S14" s="172">
        <f t="shared" ref="S14:S16" si="22">DL14*(C14+10*F14+5*(D14+G14))</f>
        <v>0</v>
      </c>
      <c r="T14" s="5"/>
      <c r="U14" s="13"/>
      <c r="V14" s="5"/>
      <c r="W14" s="5" t="str">
        <f t="shared" si="2"/>
        <v/>
      </c>
      <c r="X14" s="5"/>
      <c r="Y14" s="5"/>
      <c r="Z14" s="5"/>
      <c r="AA14" s="22" t="s">
        <v>159</v>
      </c>
      <c r="AB14" s="15">
        <v>10</v>
      </c>
      <c r="AC14" s="21"/>
      <c r="AD14" s="21"/>
      <c r="AE14" s="21"/>
      <c r="AF14" s="21"/>
      <c r="AG14" s="20"/>
      <c r="AH14" s="20"/>
      <c r="AI14" s="20"/>
      <c r="AJ14" s="21"/>
      <c r="AK14" s="20"/>
      <c r="AL14" s="20"/>
      <c r="AM14" s="20"/>
      <c r="AN14" s="20"/>
      <c r="AO14" s="20"/>
      <c r="AP14" s="15">
        <f t="shared" si="3"/>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8"/>
        <v>0</v>
      </c>
      <c r="BY14" s="168">
        <f t="shared" si="9"/>
        <v>0</v>
      </c>
      <c r="BZ14" s="43">
        <f t="shared" si="10"/>
        <v>0</v>
      </c>
      <c r="CA14" s="38" t="str">
        <f t="shared" si="11"/>
        <v>-</v>
      </c>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CW14" s="38" t="str">
        <f t="shared" si="5"/>
        <v>-</v>
      </c>
      <c r="CX14" s="38">
        <f t="shared" si="6"/>
        <v>0</v>
      </c>
      <c r="DA14" s="172">
        <v>10</v>
      </c>
      <c r="DB14" s="32" t="str">
        <f t="shared" si="20"/>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7"/>
        <v>0</v>
      </c>
    </row>
    <row r="15" spans="1:137" x14ac:dyDescent="0.25">
      <c r="B15" s="16" t="s">
        <v>154</v>
      </c>
      <c r="C15" s="15">
        <v>75</v>
      </c>
      <c r="D15" s="21"/>
      <c r="E15" s="19"/>
      <c r="F15" s="21"/>
      <c r="G15" s="21"/>
      <c r="H15" s="19"/>
      <c r="I15" s="19"/>
      <c r="J15" s="19"/>
      <c r="K15" s="19"/>
      <c r="L15" s="19"/>
      <c r="M15" s="19"/>
      <c r="N15" s="19"/>
      <c r="O15" s="19"/>
      <c r="P15" s="19"/>
      <c r="Q15" s="19"/>
      <c r="R15" s="31"/>
      <c r="S15" s="172">
        <f t="shared" si="22"/>
        <v>0</v>
      </c>
      <c r="T15" s="5"/>
      <c r="U15" s="13"/>
      <c r="V15" s="5"/>
      <c r="W15" s="5" t="str">
        <f t="shared" si="2"/>
        <v/>
      </c>
      <c r="X15" s="5"/>
      <c r="Y15" s="5"/>
      <c r="Z15" s="5"/>
      <c r="AA15" s="99" t="s">
        <v>173</v>
      </c>
      <c r="AB15" s="113">
        <v>7</v>
      </c>
      <c r="AC15" s="19"/>
      <c r="AD15" s="21"/>
      <c r="AE15" s="19"/>
      <c r="AF15" s="21"/>
      <c r="AG15" s="21"/>
      <c r="AH15" s="21"/>
      <c r="AI15" s="21"/>
      <c r="AJ15" s="21"/>
      <c r="AK15" s="19"/>
      <c r="AL15" s="19"/>
      <c r="AM15" s="19"/>
      <c r="AN15" s="19"/>
      <c r="AO15" s="19"/>
      <c r="AP15" s="113">
        <f t="shared" ref="AP15:AP26" si="23">SUM(AQ15:BJ15)*(AB15+2*(AD15+AH15)+AF15+AI15+5*AG15+25*AJ15)</f>
        <v>0</v>
      </c>
      <c r="AQ15" s="96"/>
      <c r="AR15" s="97"/>
      <c r="AS15" s="97"/>
      <c r="AT15" s="97"/>
      <c r="AU15" s="97"/>
      <c r="AV15" s="97"/>
      <c r="AW15" s="97"/>
      <c r="AX15" s="97"/>
      <c r="AY15" s="97"/>
      <c r="AZ15" s="97"/>
      <c r="BA15" s="97"/>
      <c r="BB15" s="97"/>
      <c r="BC15" s="97"/>
      <c r="BD15" s="97"/>
      <c r="BE15" s="97"/>
      <c r="BF15" s="97"/>
      <c r="BG15" s="97"/>
      <c r="BH15" s="97"/>
      <c r="BI15" s="97"/>
      <c r="BJ15" s="98"/>
      <c r="BV15" s="168">
        <v>1</v>
      </c>
      <c r="BW15" s="40">
        <f t="shared" si="4"/>
        <v>0</v>
      </c>
      <c r="BX15" s="42">
        <f t="shared" si="8"/>
        <v>0</v>
      </c>
      <c r="BY15" s="168">
        <f t="shared" si="9"/>
        <v>0</v>
      </c>
      <c r="BZ15" s="43">
        <f>BX15*BY15</f>
        <v>0</v>
      </c>
      <c r="CA15" s="38" t="str">
        <f t="shared" si="11"/>
        <v>-</v>
      </c>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CW15" s="38" t="str">
        <f t="shared" si="5"/>
        <v>-</v>
      </c>
      <c r="CX15" s="38">
        <f t="shared" si="6"/>
        <v>0</v>
      </c>
      <c r="DA15" s="172">
        <v>11</v>
      </c>
      <c r="DB15" s="32" t="str">
        <f t="shared" si="20"/>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7"/>
        <v>0</v>
      </c>
    </row>
    <row r="16" spans="1:137" x14ac:dyDescent="0.25">
      <c r="B16" s="16" t="s">
        <v>154</v>
      </c>
      <c r="C16" s="15">
        <v>75</v>
      </c>
      <c r="D16" s="21"/>
      <c r="E16" s="20"/>
      <c r="F16" s="21"/>
      <c r="G16" s="21"/>
      <c r="H16" s="20"/>
      <c r="I16" s="20"/>
      <c r="J16" s="20"/>
      <c r="K16" s="20"/>
      <c r="L16" s="20"/>
      <c r="M16" s="20"/>
      <c r="N16" s="20"/>
      <c r="O16" s="20"/>
      <c r="P16" s="20"/>
      <c r="Q16" s="20"/>
      <c r="R16" s="31"/>
      <c r="S16" s="172">
        <f t="shared" si="22"/>
        <v>0</v>
      </c>
      <c r="T16" s="5"/>
      <c r="U16" s="13"/>
      <c r="V16" s="5"/>
      <c r="W16" s="5" t="str">
        <f t="shared" si="2"/>
        <v/>
      </c>
      <c r="X16" s="5"/>
      <c r="Y16" s="5"/>
      <c r="Z16" s="5"/>
      <c r="AA16" s="99" t="s">
        <v>173</v>
      </c>
      <c r="AB16" s="95">
        <v>7</v>
      </c>
      <c r="AC16" s="20"/>
      <c r="AD16" s="21"/>
      <c r="AE16" s="20"/>
      <c r="AF16" s="21"/>
      <c r="AG16" s="21"/>
      <c r="AH16" s="21"/>
      <c r="AI16" s="21"/>
      <c r="AJ16" s="21"/>
      <c r="AK16" s="20"/>
      <c r="AL16" s="20"/>
      <c r="AM16" s="20"/>
      <c r="AN16" s="20"/>
      <c r="AO16" s="20"/>
      <c r="AP16" s="113">
        <f t="shared" si="23"/>
        <v>0</v>
      </c>
      <c r="AQ16" s="96"/>
      <c r="AR16" s="97"/>
      <c r="AS16" s="97"/>
      <c r="AT16" s="97"/>
      <c r="AU16" s="97"/>
      <c r="AV16" s="97"/>
      <c r="AW16" s="97"/>
      <c r="AX16" s="97"/>
      <c r="AY16" s="97"/>
      <c r="AZ16" s="97"/>
      <c r="BA16" s="97"/>
      <c r="BB16" s="97"/>
      <c r="BC16" s="97"/>
      <c r="BD16" s="97"/>
      <c r="BE16" s="97"/>
      <c r="BF16" s="97"/>
      <c r="BG16" s="97"/>
      <c r="BH16" s="97"/>
      <c r="BI16" s="97"/>
      <c r="BJ16" s="98"/>
      <c r="BV16" s="168">
        <v>1</v>
      </c>
      <c r="BW16" s="40">
        <f t="shared" si="4"/>
        <v>0</v>
      </c>
      <c r="BX16" s="42">
        <f t="shared" si="8"/>
        <v>0</v>
      </c>
      <c r="BY16" s="168">
        <f t="shared" si="9"/>
        <v>0</v>
      </c>
      <c r="BZ16" s="43">
        <f t="shared" si="10"/>
        <v>0</v>
      </c>
      <c r="CA16" s="38" t="str">
        <f t="shared" si="11"/>
        <v>-</v>
      </c>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4">IF(BF15="",CQ15,CQ15+1)</f>
        <v>1</v>
      </c>
      <c r="CR16" s="172">
        <f t="shared" si="24"/>
        <v>1</v>
      </c>
      <c r="CS16" s="172">
        <f t="shared" si="24"/>
        <v>1</v>
      </c>
      <c r="CT16" s="172">
        <f t="shared" si="24"/>
        <v>1</v>
      </c>
      <c r="CU16" s="172">
        <f t="shared" si="24"/>
        <v>1</v>
      </c>
      <c r="CW16" s="38" t="str">
        <f t="shared" si="5"/>
        <v>-</v>
      </c>
      <c r="CX16" s="38">
        <f t="shared" si="6"/>
        <v>0</v>
      </c>
      <c r="DA16" s="172">
        <v>12</v>
      </c>
      <c r="DB16" s="32" t="str">
        <f t="shared" si="20"/>
        <v xml:space="preserve">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7"/>
        <v>0</v>
      </c>
    </row>
    <row r="17" spans="18:137" x14ac:dyDescent="0.25">
      <c r="R17" s="31"/>
      <c r="T17" s="5"/>
      <c r="U17" s="13"/>
      <c r="V17" s="5"/>
      <c r="W17" s="5" t="str">
        <f t="shared" si="2"/>
        <v/>
      </c>
      <c r="X17" s="5"/>
      <c r="Y17" s="5"/>
      <c r="Z17" s="5"/>
      <c r="AA17" s="99" t="s">
        <v>173</v>
      </c>
      <c r="AB17" s="95">
        <v>7</v>
      </c>
      <c r="AC17" s="19"/>
      <c r="AD17" s="21"/>
      <c r="AE17" s="19"/>
      <c r="AF17" s="21"/>
      <c r="AG17" s="21"/>
      <c r="AH17" s="21"/>
      <c r="AI17" s="21"/>
      <c r="AJ17" s="21"/>
      <c r="AK17" s="19"/>
      <c r="AL17" s="19"/>
      <c r="AM17" s="19"/>
      <c r="AN17" s="19"/>
      <c r="AO17" s="19"/>
      <c r="AP17" s="113">
        <f t="shared" si="23"/>
        <v>0</v>
      </c>
      <c r="AQ17" s="96"/>
      <c r="AR17" s="97"/>
      <c r="AS17" s="97"/>
      <c r="AT17" s="97"/>
      <c r="AU17" s="97"/>
      <c r="AV17" s="97"/>
      <c r="AW17" s="97"/>
      <c r="AX17" s="97"/>
      <c r="AY17" s="97"/>
      <c r="AZ17" s="97"/>
      <c r="BA17" s="97"/>
      <c r="BB17" s="97"/>
      <c r="BC17" s="97"/>
      <c r="BD17" s="97"/>
      <c r="BE17" s="97"/>
      <c r="BF17" s="97"/>
      <c r="BG17" s="97"/>
      <c r="BH17" s="97"/>
      <c r="BI17" s="97"/>
      <c r="BJ17" s="98"/>
      <c r="BV17" s="168">
        <v>1</v>
      </c>
      <c r="BW17" s="40">
        <f t="shared" si="4"/>
        <v>0</v>
      </c>
      <c r="BX17" s="42">
        <f t="shared" si="8"/>
        <v>0</v>
      </c>
      <c r="BY17" s="168">
        <f t="shared" si="9"/>
        <v>0</v>
      </c>
      <c r="BZ17" s="43">
        <f t="shared" si="10"/>
        <v>0</v>
      </c>
      <c r="CA17" s="38" t="str">
        <f t="shared" si="11"/>
        <v>-</v>
      </c>
      <c r="CB17" s="172">
        <f t="shared" ref="CB17:CQ32" si="25">IF(AQ16="",CB16,CB16+1)</f>
        <v>1</v>
      </c>
      <c r="CC17" s="172">
        <f t="shared" si="25"/>
        <v>1</v>
      </c>
      <c r="CD17" s="172">
        <f t="shared" si="25"/>
        <v>1</v>
      </c>
      <c r="CE17" s="172">
        <f t="shared" si="25"/>
        <v>1</v>
      </c>
      <c r="CF17" s="172">
        <f t="shared" si="25"/>
        <v>1</v>
      </c>
      <c r="CG17" s="172">
        <f t="shared" si="25"/>
        <v>1</v>
      </c>
      <c r="CH17" s="172">
        <f t="shared" si="25"/>
        <v>1</v>
      </c>
      <c r="CI17" s="172">
        <f t="shared" si="25"/>
        <v>1</v>
      </c>
      <c r="CJ17" s="172">
        <f t="shared" si="25"/>
        <v>1</v>
      </c>
      <c r="CK17" s="172">
        <f t="shared" si="25"/>
        <v>1</v>
      </c>
      <c r="CL17" s="172">
        <f t="shared" si="25"/>
        <v>1</v>
      </c>
      <c r="CM17" s="172">
        <f t="shared" si="25"/>
        <v>1</v>
      </c>
      <c r="CN17" s="172">
        <f t="shared" si="25"/>
        <v>1</v>
      </c>
      <c r="CO17" s="172">
        <f t="shared" si="25"/>
        <v>1</v>
      </c>
      <c r="CP17" s="172">
        <f t="shared" si="25"/>
        <v>1</v>
      </c>
      <c r="CQ17" s="172">
        <f t="shared" si="24"/>
        <v>1</v>
      </c>
      <c r="CR17" s="172">
        <f t="shared" si="24"/>
        <v>1</v>
      </c>
      <c r="CS17" s="172">
        <f t="shared" si="24"/>
        <v>1</v>
      </c>
      <c r="CT17" s="172">
        <f t="shared" si="24"/>
        <v>1</v>
      </c>
      <c r="CU17" s="172">
        <f t="shared" si="24"/>
        <v>1</v>
      </c>
      <c r="DB17" s="196"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7"/>
        <v>0</v>
      </c>
    </row>
    <row r="18" spans="18:137" x14ac:dyDescent="0.25">
      <c r="R18" s="31"/>
      <c r="T18" s="5"/>
      <c r="U18" s="13"/>
      <c r="V18" s="5"/>
      <c r="W18" s="5" t="str">
        <f t="shared" si="2"/>
        <v/>
      </c>
      <c r="X18" s="5"/>
      <c r="Y18" s="5"/>
      <c r="Z18" s="5"/>
      <c r="AA18" s="99" t="s">
        <v>173</v>
      </c>
      <c r="AB18" s="95">
        <v>7</v>
      </c>
      <c r="AC18" s="20"/>
      <c r="AD18" s="21"/>
      <c r="AE18" s="20"/>
      <c r="AF18" s="21"/>
      <c r="AG18" s="21"/>
      <c r="AH18" s="21"/>
      <c r="AI18" s="21"/>
      <c r="AJ18" s="21"/>
      <c r="AK18" s="20"/>
      <c r="AL18" s="20"/>
      <c r="AM18" s="20"/>
      <c r="AN18" s="20"/>
      <c r="AO18" s="20"/>
      <c r="AP18" s="113">
        <f t="shared" si="23"/>
        <v>0</v>
      </c>
      <c r="AQ18" s="96"/>
      <c r="AR18" s="97"/>
      <c r="AS18" s="97"/>
      <c r="AT18" s="97"/>
      <c r="AU18" s="97"/>
      <c r="AV18" s="97"/>
      <c r="AW18" s="97"/>
      <c r="AX18" s="97"/>
      <c r="AY18" s="97"/>
      <c r="AZ18" s="97"/>
      <c r="BA18" s="97"/>
      <c r="BB18" s="97"/>
      <c r="BC18" s="97"/>
      <c r="BD18" s="97"/>
      <c r="BE18" s="97"/>
      <c r="BF18" s="97"/>
      <c r="BG18" s="97"/>
      <c r="BH18" s="97"/>
      <c r="BI18" s="97"/>
      <c r="BJ18" s="98"/>
      <c r="BV18" s="168">
        <v>1</v>
      </c>
      <c r="BW18" s="40">
        <f t="shared" si="4"/>
        <v>0</v>
      </c>
      <c r="BX18" s="42">
        <f t="shared" si="8"/>
        <v>0</v>
      </c>
      <c r="BY18" s="168">
        <f t="shared" si="9"/>
        <v>0</v>
      </c>
      <c r="BZ18" s="43">
        <f>BX18*BY18</f>
        <v>0</v>
      </c>
      <c r="CA18" s="38" t="str">
        <f t="shared" si="11"/>
        <v>-</v>
      </c>
      <c r="CB18" s="172">
        <f t="shared" si="25"/>
        <v>1</v>
      </c>
      <c r="CC18" s="172">
        <f t="shared" si="25"/>
        <v>1</v>
      </c>
      <c r="CD18" s="172">
        <f t="shared" si="25"/>
        <v>1</v>
      </c>
      <c r="CE18" s="172">
        <f t="shared" si="25"/>
        <v>1</v>
      </c>
      <c r="CF18" s="172">
        <f t="shared" si="25"/>
        <v>1</v>
      </c>
      <c r="CG18" s="172">
        <f t="shared" si="25"/>
        <v>1</v>
      </c>
      <c r="CH18" s="172">
        <f t="shared" si="25"/>
        <v>1</v>
      </c>
      <c r="CI18" s="172">
        <f t="shared" si="25"/>
        <v>1</v>
      </c>
      <c r="CJ18" s="172">
        <f t="shared" si="25"/>
        <v>1</v>
      </c>
      <c r="CK18" s="172">
        <f t="shared" si="25"/>
        <v>1</v>
      </c>
      <c r="CL18" s="172">
        <f t="shared" si="25"/>
        <v>1</v>
      </c>
      <c r="CM18" s="172">
        <f t="shared" si="25"/>
        <v>1</v>
      </c>
      <c r="CN18" s="172">
        <f t="shared" si="25"/>
        <v>1</v>
      </c>
      <c r="CO18" s="172">
        <f t="shared" si="25"/>
        <v>1</v>
      </c>
      <c r="CP18" s="172">
        <f t="shared" si="25"/>
        <v>1</v>
      </c>
      <c r="CQ18" s="172">
        <f t="shared" si="24"/>
        <v>1</v>
      </c>
      <c r="CR18" s="172">
        <f t="shared" si="24"/>
        <v>1</v>
      </c>
      <c r="CS18" s="172">
        <f t="shared" si="24"/>
        <v>1</v>
      </c>
      <c r="CT18" s="172">
        <f t="shared" si="24"/>
        <v>1</v>
      </c>
      <c r="CU18" s="172">
        <f t="shared" si="24"/>
        <v>1</v>
      </c>
      <c r="DA18" s="172"/>
      <c r="DB18" s="32" t="str">
        <f>IF(DB19="","",CONCATENATE("Warband ",CZ19," ",DG18))</f>
        <v/>
      </c>
      <c r="DD18" s="172">
        <f t="shared" si="18"/>
        <v>1</v>
      </c>
      <c r="DE18" s="172">
        <v>16</v>
      </c>
      <c r="DG18" s="49" t="str">
        <f>CONCATENATE("   ",DH18,"/",DI18,IF(DH18&gt;DI18," !",""))</f>
        <v xml:space="preserve">   0/12</v>
      </c>
      <c r="DH18" s="172">
        <f t="shared" ref="DH18" si="26">INDEX($CB$1:$CU$1,CZ19)+DJ18</f>
        <v>0</v>
      </c>
      <c r="DI18" s="172">
        <v>12</v>
      </c>
      <c r="DJ18" s="172">
        <f t="shared" ref="DJ18" si="27">IF(DB19=$CW$8,1,0)</f>
        <v>0</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7"/>
        <v>0</v>
      </c>
    </row>
    <row r="19" spans="18:137" x14ac:dyDescent="0.25">
      <c r="R19" s="31"/>
      <c r="T19" s="5"/>
      <c r="U19" s="13"/>
      <c r="V19" s="5"/>
      <c r="W19" s="5" t="str">
        <f t="shared" si="2"/>
        <v/>
      </c>
      <c r="X19" s="5"/>
      <c r="Y19" s="5"/>
      <c r="Z19" s="5"/>
      <c r="AA19" s="99" t="s">
        <v>173</v>
      </c>
      <c r="AB19" s="95">
        <v>7</v>
      </c>
      <c r="AC19" s="19"/>
      <c r="AD19" s="21"/>
      <c r="AE19" s="19"/>
      <c r="AF19" s="21"/>
      <c r="AG19" s="21"/>
      <c r="AH19" s="21"/>
      <c r="AI19" s="21"/>
      <c r="AJ19" s="21"/>
      <c r="AK19" s="19"/>
      <c r="AL19" s="19"/>
      <c r="AM19" s="19"/>
      <c r="AN19" s="19"/>
      <c r="AO19" s="19"/>
      <c r="AP19" s="113">
        <f t="shared" si="23"/>
        <v>0</v>
      </c>
      <c r="AQ19" s="96"/>
      <c r="AR19" s="97"/>
      <c r="AS19" s="97"/>
      <c r="AT19" s="97"/>
      <c r="AU19" s="97"/>
      <c r="AV19" s="97"/>
      <c r="AW19" s="97"/>
      <c r="AX19" s="97"/>
      <c r="AY19" s="97"/>
      <c r="AZ19" s="97"/>
      <c r="BA19" s="97"/>
      <c r="BB19" s="97"/>
      <c r="BC19" s="97"/>
      <c r="BD19" s="97"/>
      <c r="BE19" s="97"/>
      <c r="BF19" s="97"/>
      <c r="BG19" s="97"/>
      <c r="BH19" s="97"/>
      <c r="BI19" s="97"/>
      <c r="BJ19" s="98"/>
      <c r="BV19" s="168">
        <v>1</v>
      </c>
      <c r="BW19" s="40">
        <f t="shared" si="4"/>
        <v>0</v>
      </c>
      <c r="BX19" s="42">
        <f t="shared" si="8"/>
        <v>0</v>
      </c>
      <c r="BY19" s="168">
        <f t="shared" si="9"/>
        <v>0</v>
      </c>
      <c r="BZ19" s="43">
        <f t="shared" si="10"/>
        <v>0</v>
      </c>
      <c r="CA19" s="38" t="str">
        <f t="shared" si="11"/>
        <v>-</v>
      </c>
      <c r="CB19" s="172">
        <f t="shared" si="25"/>
        <v>1</v>
      </c>
      <c r="CC19" s="172">
        <f t="shared" si="25"/>
        <v>1</v>
      </c>
      <c r="CD19" s="172">
        <f t="shared" si="25"/>
        <v>1</v>
      </c>
      <c r="CE19" s="172">
        <f t="shared" si="25"/>
        <v>1</v>
      </c>
      <c r="CF19" s="172">
        <f t="shared" si="25"/>
        <v>1</v>
      </c>
      <c r="CG19" s="172">
        <f t="shared" si="25"/>
        <v>1</v>
      </c>
      <c r="CH19" s="172">
        <f t="shared" si="25"/>
        <v>1</v>
      </c>
      <c r="CI19" s="172">
        <f t="shared" si="25"/>
        <v>1</v>
      </c>
      <c r="CJ19" s="172">
        <f t="shared" si="25"/>
        <v>1</v>
      </c>
      <c r="CK19" s="172">
        <f t="shared" si="25"/>
        <v>1</v>
      </c>
      <c r="CL19" s="172">
        <f t="shared" si="25"/>
        <v>1</v>
      </c>
      <c r="CM19" s="172">
        <f t="shared" si="25"/>
        <v>1</v>
      </c>
      <c r="CN19" s="172">
        <f t="shared" si="25"/>
        <v>1</v>
      </c>
      <c r="CO19" s="172">
        <f t="shared" si="25"/>
        <v>1</v>
      </c>
      <c r="CP19" s="172">
        <f t="shared" si="25"/>
        <v>1</v>
      </c>
      <c r="CQ19" s="172">
        <f t="shared" si="24"/>
        <v>1</v>
      </c>
      <c r="CR19" s="172">
        <f t="shared" si="24"/>
        <v>1</v>
      </c>
      <c r="CS19" s="172">
        <f t="shared" si="24"/>
        <v>1</v>
      </c>
      <c r="CT19" s="172">
        <f t="shared" si="24"/>
        <v>1</v>
      </c>
      <c r="CU19" s="172">
        <f t="shared" si="24"/>
        <v>1</v>
      </c>
      <c r="CZ19" s="172">
        <v>2</v>
      </c>
      <c r="DA19" s="172" t="s">
        <v>278</v>
      </c>
      <c r="DB19" s="32" t="str">
        <f>T(LOOKUP(CZ19,$DM$1:$EF$1,$DM$2:$EF$2))</f>
        <v/>
      </c>
      <c r="DD19" s="172">
        <f t="shared" si="18"/>
        <v>1</v>
      </c>
      <c r="DE19" s="172">
        <v>17</v>
      </c>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7"/>
        <v>0</v>
      </c>
    </row>
    <row r="20" spans="18:137" x14ac:dyDescent="0.25">
      <c r="R20" s="31"/>
      <c r="T20" s="5"/>
      <c r="U20" s="13"/>
      <c r="V20" s="5"/>
      <c r="W20" s="5" t="str">
        <f t="shared" si="2"/>
        <v/>
      </c>
      <c r="X20" s="5"/>
      <c r="Y20" s="5"/>
      <c r="Z20" s="5"/>
      <c r="AA20" s="99" t="s">
        <v>173</v>
      </c>
      <c r="AB20" s="95">
        <v>7</v>
      </c>
      <c r="AC20" s="20"/>
      <c r="AD20" s="21"/>
      <c r="AE20" s="20"/>
      <c r="AF20" s="21"/>
      <c r="AG20" s="21"/>
      <c r="AH20" s="21"/>
      <c r="AI20" s="21"/>
      <c r="AJ20" s="21"/>
      <c r="AK20" s="20"/>
      <c r="AL20" s="20"/>
      <c r="AM20" s="20"/>
      <c r="AN20" s="20"/>
      <c r="AO20" s="20"/>
      <c r="AP20" s="113">
        <f t="shared" si="23"/>
        <v>0</v>
      </c>
      <c r="AQ20" s="96"/>
      <c r="AR20" s="97"/>
      <c r="AS20" s="97"/>
      <c r="AT20" s="97"/>
      <c r="AU20" s="97"/>
      <c r="AV20" s="97"/>
      <c r="AW20" s="97"/>
      <c r="AX20" s="97"/>
      <c r="AY20" s="97"/>
      <c r="AZ20" s="97"/>
      <c r="BA20" s="97"/>
      <c r="BB20" s="97"/>
      <c r="BC20" s="97"/>
      <c r="BD20" s="97"/>
      <c r="BE20" s="97"/>
      <c r="BF20" s="97"/>
      <c r="BG20" s="97"/>
      <c r="BH20" s="97"/>
      <c r="BI20" s="97"/>
      <c r="BJ20" s="98"/>
      <c r="BV20" s="168">
        <v>1</v>
      </c>
      <c r="BW20" s="40">
        <f t="shared" si="4"/>
        <v>0</v>
      </c>
      <c r="BX20" s="42">
        <f t="shared" si="8"/>
        <v>0</v>
      </c>
      <c r="BY20" s="168">
        <f t="shared" si="9"/>
        <v>0</v>
      </c>
      <c r="BZ20" s="43">
        <f t="shared" si="10"/>
        <v>0</v>
      </c>
      <c r="CA20" s="38" t="str">
        <f t="shared" si="11"/>
        <v>-</v>
      </c>
      <c r="CB20" s="172">
        <f t="shared" si="25"/>
        <v>1</v>
      </c>
      <c r="CC20" s="172">
        <f t="shared" si="25"/>
        <v>1</v>
      </c>
      <c r="CD20" s="172">
        <f t="shared" si="25"/>
        <v>1</v>
      </c>
      <c r="CE20" s="172">
        <f t="shared" si="25"/>
        <v>1</v>
      </c>
      <c r="CF20" s="172">
        <f t="shared" si="25"/>
        <v>1</v>
      </c>
      <c r="CG20" s="172">
        <f t="shared" si="25"/>
        <v>1</v>
      </c>
      <c r="CH20" s="172">
        <f t="shared" si="25"/>
        <v>1</v>
      </c>
      <c r="CI20" s="172">
        <f t="shared" si="25"/>
        <v>1</v>
      </c>
      <c r="CJ20" s="172">
        <f t="shared" si="25"/>
        <v>1</v>
      </c>
      <c r="CK20" s="172">
        <f t="shared" si="25"/>
        <v>1</v>
      </c>
      <c r="CL20" s="172">
        <f t="shared" si="25"/>
        <v>1</v>
      </c>
      <c r="CM20" s="172">
        <f t="shared" si="25"/>
        <v>1</v>
      </c>
      <c r="CN20" s="172">
        <f t="shared" si="25"/>
        <v>1</v>
      </c>
      <c r="CO20" s="172">
        <f t="shared" si="25"/>
        <v>1</v>
      </c>
      <c r="CP20" s="172">
        <f t="shared" si="25"/>
        <v>1</v>
      </c>
      <c r="CQ20" s="172">
        <f t="shared" si="24"/>
        <v>1</v>
      </c>
      <c r="CR20" s="172">
        <f t="shared" si="24"/>
        <v>1</v>
      </c>
      <c r="CS20" s="172">
        <f t="shared" si="24"/>
        <v>1</v>
      </c>
      <c r="CT20" s="172">
        <f t="shared" si="24"/>
        <v>1</v>
      </c>
      <c r="CU20" s="172">
        <f t="shared" si="24"/>
        <v>1</v>
      </c>
      <c r="DA20" s="172">
        <v>1</v>
      </c>
      <c r="DB20" s="32" t="str">
        <f t="shared" ref="DB20:DB31" si="28">T(CONCATENATE(LOOKUP(DA20,CC$3:CC$80,AR$3:AR$80)," ",LOOKUP(DA20,CC$3:CC$80,$CA$3:$CA$80)))</f>
        <v xml:space="preserve"> </v>
      </c>
      <c r="DD20" s="172">
        <f t="shared" si="18"/>
        <v>1</v>
      </c>
      <c r="DE20" s="172">
        <v>18</v>
      </c>
      <c r="DL20" s="172">
        <f t="shared" si="13"/>
        <v>0</v>
      </c>
      <c r="DM20" s="172">
        <f t="shared" si="14"/>
        <v>1</v>
      </c>
      <c r="DN20" s="172">
        <f t="shared" si="15"/>
        <v>1</v>
      </c>
      <c r="DO20" s="172">
        <f t="shared" ref="DO20:DU35" si="29">IF(OR($CX19=0,ISERROR(SEARCH(DO$1,SUBSTITUTE($CX19,DY$1,"")))),DO19,DO19+1)</f>
        <v>1</v>
      </c>
      <c r="DP20" s="172">
        <f t="shared" si="29"/>
        <v>1</v>
      </c>
      <c r="DQ20" s="172">
        <f t="shared" si="29"/>
        <v>1</v>
      </c>
      <c r="DR20" s="172">
        <f t="shared" si="29"/>
        <v>1</v>
      </c>
      <c r="DS20" s="172">
        <f t="shared" si="29"/>
        <v>1</v>
      </c>
      <c r="DT20" s="172">
        <f t="shared" si="29"/>
        <v>1</v>
      </c>
      <c r="DU20" s="172">
        <f t="shared" si="29"/>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7"/>
        <v>0</v>
      </c>
    </row>
    <row r="21" spans="18:137" x14ac:dyDescent="0.25">
      <c r="T21" s="5"/>
      <c r="U21" s="13"/>
      <c r="V21" s="5"/>
      <c r="W21" s="5" t="str">
        <f t="shared" si="2"/>
        <v/>
      </c>
      <c r="X21" s="5"/>
      <c r="Y21" s="5"/>
      <c r="Z21" s="5"/>
      <c r="AA21" s="22" t="s">
        <v>178</v>
      </c>
      <c r="AB21" s="113">
        <v>8</v>
      </c>
      <c r="AC21" s="19"/>
      <c r="AD21" s="21"/>
      <c r="AE21" s="19"/>
      <c r="AF21" s="21"/>
      <c r="AG21" s="21"/>
      <c r="AH21" s="21"/>
      <c r="AI21" s="21"/>
      <c r="AJ21" s="21"/>
      <c r="AK21" s="19"/>
      <c r="AL21" s="19"/>
      <c r="AM21" s="19"/>
      <c r="AN21" s="19"/>
      <c r="AO21" s="19"/>
      <c r="AP21" s="113">
        <f t="shared" si="23"/>
        <v>0</v>
      </c>
      <c r="AQ21" s="96"/>
      <c r="AR21" s="97"/>
      <c r="AS21" s="97"/>
      <c r="AT21" s="97"/>
      <c r="AU21" s="97"/>
      <c r="AV21" s="97"/>
      <c r="AW21" s="97"/>
      <c r="AX21" s="97"/>
      <c r="AY21" s="97"/>
      <c r="AZ21" s="97"/>
      <c r="BA21" s="97"/>
      <c r="BB21" s="97"/>
      <c r="BC21" s="97"/>
      <c r="BD21" s="97"/>
      <c r="BE21" s="97"/>
      <c r="BF21" s="97"/>
      <c r="BG21" s="97"/>
      <c r="BH21" s="97"/>
      <c r="BI21" s="97"/>
      <c r="BJ21" s="98"/>
      <c r="BV21" s="168">
        <v>1</v>
      </c>
      <c r="BW21" s="40">
        <f t="shared" si="4"/>
        <v>0</v>
      </c>
      <c r="BX21" s="42">
        <f t="shared" si="8"/>
        <v>0</v>
      </c>
      <c r="BY21" s="168">
        <f t="shared" si="9"/>
        <v>0</v>
      </c>
      <c r="BZ21" s="43">
        <f t="shared" si="10"/>
        <v>0</v>
      </c>
      <c r="CA21" s="38" t="str">
        <f t="shared" si="11"/>
        <v>-</v>
      </c>
      <c r="CB21" s="172">
        <f t="shared" si="25"/>
        <v>1</v>
      </c>
      <c r="CC21" s="172">
        <f t="shared" si="25"/>
        <v>1</v>
      </c>
      <c r="CD21" s="172">
        <f t="shared" si="25"/>
        <v>1</v>
      </c>
      <c r="CE21" s="172">
        <f t="shared" si="25"/>
        <v>1</v>
      </c>
      <c r="CF21" s="172">
        <f t="shared" si="25"/>
        <v>1</v>
      </c>
      <c r="CG21" s="172">
        <f t="shared" si="25"/>
        <v>1</v>
      </c>
      <c r="CH21" s="172">
        <f t="shared" si="25"/>
        <v>1</v>
      </c>
      <c r="CI21" s="172">
        <f t="shared" si="25"/>
        <v>1</v>
      </c>
      <c r="CJ21" s="172">
        <f t="shared" si="25"/>
        <v>1</v>
      </c>
      <c r="CK21" s="172">
        <f t="shared" si="25"/>
        <v>1</v>
      </c>
      <c r="CL21" s="172">
        <f t="shared" si="25"/>
        <v>1</v>
      </c>
      <c r="CM21" s="172">
        <f t="shared" si="25"/>
        <v>1</v>
      </c>
      <c r="CN21" s="172">
        <f t="shared" si="25"/>
        <v>1</v>
      </c>
      <c r="CO21" s="172">
        <f t="shared" si="25"/>
        <v>1</v>
      </c>
      <c r="CP21" s="172">
        <f t="shared" si="25"/>
        <v>1</v>
      </c>
      <c r="CQ21" s="172">
        <f t="shared" si="24"/>
        <v>1</v>
      </c>
      <c r="CR21" s="172">
        <f t="shared" si="24"/>
        <v>1</v>
      </c>
      <c r="CS21" s="172">
        <f t="shared" si="24"/>
        <v>1</v>
      </c>
      <c r="CT21" s="172">
        <f t="shared" si="24"/>
        <v>1</v>
      </c>
      <c r="CU21" s="172">
        <f t="shared" si="24"/>
        <v>1</v>
      </c>
      <c r="DA21" s="172">
        <v>2</v>
      </c>
      <c r="DB21" s="32" t="str">
        <f t="shared" si="28"/>
        <v xml:space="preserve"> </v>
      </c>
      <c r="DD21" s="172">
        <f t="shared" si="18"/>
        <v>1</v>
      </c>
      <c r="DE21" s="172">
        <v>19</v>
      </c>
      <c r="DL21" s="172">
        <f t="shared" si="13"/>
        <v>0</v>
      </c>
      <c r="DM21" s="172">
        <f t="shared" si="14"/>
        <v>1</v>
      </c>
      <c r="DN21" s="172">
        <f t="shared" si="15"/>
        <v>1</v>
      </c>
      <c r="DO21" s="172">
        <f t="shared" si="29"/>
        <v>1</v>
      </c>
      <c r="DP21" s="172">
        <f t="shared" si="29"/>
        <v>1</v>
      </c>
      <c r="DQ21" s="172">
        <f t="shared" si="29"/>
        <v>1</v>
      </c>
      <c r="DR21" s="172">
        <f t="shared" si="29"/>
        <v>1</v>
      </c>
      <c r="DS21" s="172">
        <f t="shared" si="29"/>
        <v>1</v>
      </c>
      <c r="DT21" s="172">
        <f t="shared" si="29"/>
        <v>1</v>
      </c>
      <c r="DU21" s="172">
        <f t="shared" si="29"/>
        <v>1</v>
      </c>
      <c r="DV21" s="172">
        <f t="shared" ref="DV21:EF36" si="30">IF(OR($CX20=0,ISERROR(SEARCH(DV$1,$CX20))),DV20,DV20+1)</f>
        <v>1</v>
      </c>
      <c r="DW21" s="172">
        <f t="shared" si="30"/>
        <v>1</v>
      </c>
      <c r="DX21" s="172">
        <f t="shared" si="30"/>
        <v>1</v>
      </c>
      <c r="DY21" s="172">
        <f t="shared" si="30"/>
        <v>1</v>
      </c>
      <c r="DZ21" s="172">
        <f t="shared" si="30"/>
        <v>1</v>
      </c>
      <c r="EA21" s="172">
        <f t="shared" si="30"/>
        <v>1</v>
      </c>
      <c r="EB21" s="172">
        <f t="shared" si="30"/>
        <v>1</v>
      </c>
      <c r="EC21" s="172">
        <f t="shared" si="30"/>
        <v>1</v>
      </c>
      <c r="ED21" s="172">
        <f t="shared" si="30"/>
        <v>1</v>
      </c>
      <c r="EE21" s="172">
        <f t="shared" si="30"/>
        <v>1</v>
      </c>
      <c r="EF21" s="172">
        <f t="shared" si="30"/>
        <v>1</v>
      </c>
      <c r="EG21" s="172">
        <f t="shared" si="7"/>
        <v>0</v>
      </c>
    </row>
    <row r="22" spans="18:137" x14ac:dyDescent="0.25">
      <c r="T22" s="5"/>
      <c r="U22" s="13"/>
      <c r="V22" s="5"/>
      <c r="W22" s="5" t="str">
        <f t="shared" si="2"/>
        <v/>
      </c>
      <c r="X22" s="5"/>
      <c r="Y22" s="5"/>
      <c r="Z22" s="5"/>
      <c r="AA22" s="22" t="s">
        <v>178</v>
      </c>
      <c r="AB22" s="95">
        <v>8</v>
      </c>
      <c r="AC22" s="20"/>
      <c r="AD22" s="21"/>
      <c r="AE22" s="20"/>
      <c r="AF22" s="21"/>
      <c r="AG22" s="21"/>
      <c r="AH22" s="21"/>
      <c r="AI22" s="21"/>
      <c r="AJ22" s="21"/>
      <c r="AK22" s="20"/>
      <c r="AL22" s="20"/>
      <c r="AM22" s="20"/>
      <c r="AN22" s="20"/>
      <c r="AO22" s="20"/>
      <c r="AP22" s="113">
        <f t="shared" si="23"/>
        <v>0</v>
      </c>
      <c r="AQ22" s="96"/>
      <c r="AR22" s="97"/>
      <c r="AS22" s="97"/>
      <c r="AT22" s="97"/>
      <c r="AU22" s="97"/>
      <c r="AV22" s="97"/>
      <c r="AW22" s="97"/>
      <c r="AX22" s="97"/>
      <c r="AY22" s="97"/>
      <c r="AZ22" s="97"/>
      <c r="BA22" s="97"/>
      <c r="BB22" s="97"/>
      <c r="BC22" s="97"/>
      <c r="BD22" s="97"/>
      <c r="BE22" s="97"/>
      <c r="BF22" s="97"/>
      <c r="BG22" s="97"/>
      <c r="BH22" s="97"/>
      <c r="BI22" s="97"/>
      <c r="BJ22" s="98"/>
      <c r="BV22" s="168">
        <v>1</v>
      </c>
      <c r="BW22" s="40">
        <f t="shared" si="4"/>
        <v>0</v>
      </c>
      <c r="BX22" s="42">
        <f t="shared" si="8"/>
        <v>0</v>
      </c>
      <c r="BY22" s="168">
        <f t="shared" si="9"/>
        <v>0</v>
      </c>
      <c r="BZ22" s="43">
        <f t="shared" si="10"/>
        <v>0</v>
      </c>
      <c r="CA22" s="38" t="str">
        <f t="shared" si="11"/>
        <v>-</v>
      </c>
      <c r="CB22" s="172">
        <f t="shared" si="25"/>
        <v>1</v>
      </c>
      <c r="CC22" s="172">
        <f t="shared" si="25"/>
        <v>1</v>
      </c>
      <c r="CD22" s="172">
        <f t="shared" si="25"/>
        <v>1</v>
      </c>
      <c r="CE22" s="172">
        <f t="shared" si="25"/>
        <v>1</v>
      </c>
      <c r="CF22" s="172">
        <f t="shared" si="25"/>
        <v>1</v>
      </c>
      <c r="CG22" s="172">
        <f t="shared" si="25"/>
        <v>1</v>
      </c>
      <c r="CH22" s="172">
        <f t="shared" si="25"/>
        <v>1</v>
      </c>
      <c r="CI22" s="172">
        <f t="shared" si="25"/>
        <v>1</v>
      </c>
      <c r="CJ22" s="172">
        <f t="shared" si="25"/>
        <v>1</v>
      </c>
      <c r="CK22" s="172">
        <f t="shared" si="25"/>
        <v>1</v>
      </c>
      <c r="CL22" s="172">
        <f t="shared" si="25"/>
        <v>1</v>
      </c>
      <c r="CM22" s="172">
        <f t="shared" si="25"/>
        <v>1</v>
      </c>
      <c r="CN22" s="172">
        <f t="shared" si="25"/>
        <v>1</v>
      </c>
      <c r="CO22" s="172">
        <f t="shared" si="25"/>
        <v>1</v>
      </c>
      <c r="CP22" s="172">
        <f t="shared" si="25"/>
        <v>1</v>
      </c>
      <c r="CQ22" s="172">
        <f t="shared" si="24"/>
        <v>1</v>
      </c>
      <c r="CR22" s="172">
        <f t="shared" si="24"/>
        <v>1</v>
      </c>
      <c r="CS22" s="172">
        <f t="shared" si="24"/>
        <v>1</v>
      </c>
      <c r="CT22" s="172">
        <f t="shared" si="24"/>
        <v>1</v>
      </c>
      <c r="CU22" s="172">
        <f t="shared" si="24"/>
        <v>1</v>
      </c>
      <c r="DA22" s="172">
        <v>3</v>
      </c>
      <c r="DB22" s="32" t="str">
        <f t="shared" si="28"/>
        <v xml:space="preserve"> </v>
      </c>
      <c r="DD22" s="172">
        <f t="shared" si="18"/>
        <v>1</v>
      </c>
      <c r="DE22" s="172">
        <v>20</v>
      </c>
      <c r="DL22" s="172">
        <f t="shared" si="13"/>
        <v>0</v>
      </c>
      <c r="DM22" s="172">
        <f t="shared" si="14"/>
        <v>1</v>
      </c>
      <c r="DN22" s="172">
        <f t="shared" si="15"/>
        <v>1</v>
      </c>
      <c r="DO22" s="172">
        <f t="shared" si="29"/>
        <v>1</v>
      </c>
      <c r="DP22" s="172">
        <f t="shared" si="29"/>
        <v>1</v>
      </c>
      <c r="DQ22" s="172">
        <f t="shared" si="29"/>
        <v>1</v>
      </c>
      <c r="DR22" s="172">
        <f t="shared" si="29"/>
        <v>1</v>
      </c>
      <c r="DS22" s="172">
        <f t="shared" si="29"/>
        <v>1</v>
      </c>
      <c r="DT22" s="172">
        <f t="shared" si="29"/>
        <v>1</v>
      </c>
      <c r="DU22" s="172">
        <f t="shared" si="29"/>
        <v>1</v>
      </c>
      <c r="DV22" s="172">
        <f t="shared" si="30"/>
        <v>1</v>
      </c>
      <c r="DW22" s="172">
        <f t="shared" si="30"/>
        <v>1</v>
      </c>
      <c r="DX22" s="172">
        <f t="shared" si="30"/>
        <v>1</v>
      </c>
      <c r="DY22" s="172">
        <f t="shared" si="30"/>
        <v>1</v>
      </c>
      <c r="DZ22" s="172">
        <f t="shared" si="30"/>
        <v>1</v>
      </c>
      <c r="EA22" s="172">
        <f t="shared" si="30"/>
        <v>1</v>
      </c>
      <c r="EB22" s="172">
        <f t="shared" si="30"/>
        <v>1</v>
      </c>
      <c r="EC22" s="172">
        <f t="shared" si="30"/>
        <v>1</v>
      </c>
      <c r="ED22" s="172">
        <f t="shared" si="30"/>
        <v>1</v>
      </c>
      <c r="EE22" s="172">
        <f t="shared" si="30"/>
        <v>1</v>
      </c>
      <c r="EF22" s="172">
        <f t="shared" si="30"/>
        <v>1</v>
      </c>
      <c r="EG22" s="172">
        <f t="shared" si="7"/>
        <v>0</v>
      </c>
    </row>
    <row r="23" spans="18:137" x14ac:dyDescent="0.25">
      <c r="T23" s="5"/>
      <c r="U23" s="13"/>
      <c r="V23" s="5"/>
      <c r="W23" s="5" t="str">
        <f t="shared" si="2"/>
        <v/>
      </c>
      <c r="X23" s="5"/>
      <c r="Y23" s="5"/>
      <c r="Z23" s="5"/>
      <c r="AA23" s="22" t="s">
        <v>178</v>
      </c>
      <c r="AB23" s="95">
        <v>8</v>
      </c>
      <c r="AC23" s="19"/>
      <c r="AD23" s="21"/>
      <c r="AE23" s="19"/>
      <c r="AF23" s="21"/>
      <c r="AG23" s="21"/>
      <c r="AH23" s="21"/>
      <c r="AI23" s="21"/>
      <c r="AJ23" s="21"/>
      <c r="AK23" s="19"/>
      <c r="AL23" s="19"/>
      <c r="AM23" s="19"/>
      <c r="AN23" s="19"/>
      <c r="AO23" s="19"/>
      <c r="AP23" s="113">
        <f t="shared" si="23"/>
        <v>0</v>
      </c>
      <c r="AQ23" s="96"/>
      <c r="AR23" s="97"/>
      <c r="AS23" s="97"/>
      <c r="AT23" s="97"/>
      <c r="AU23" s="97"/>
      <c r="AV23" s="97"/>
      <c r="AW23" s="97"/>
      <c r="AX23" s="97"/>
      <c r="AY23" s="97"/>
      <c r="AZ23" s="97"/>
      <c r="BA23" s="97"/>
      <c r="BB23" s="97"/>
      <c r="BC23" s="97"/>
      <c r="BD23" s="97"/>
      <c r="BE23" s="97"/>
      <c r="BF23" s="97"/>
      <c r="BG23" s="97"/>
      <c r="BH23" s="97"/>
      <c r="BI23" s="97"/>
      <c r="BJ23" s="98"/>
      <c r="BV23" s="168">
        <v>1</v>
      </c>
      <c r="BW23" s="40">
        <f t="shared" si="4"/>
        <v>0</v>
      </c>
      <c r="BX23" s="42">
        <f t="shared" si="8"/>
        <v>0</v>
      </c>
      <c r="BY23" s="168">
        <f t="shared" si="9"/>
        <v>0</v>
      </c>
      <c r="BZ23" s="43">
        <f t="shared" si="10"/>
        <v>0</v>
      </c>
      <c r="CA23" s="38" t="str">
        <f t="shared" si="11"/>
        <v>-</v>
      </c>
      <c r="CB23" s="172">
        <f t="shared" si="25"/>
        <v>1</v>
      </c>
      <c r="CC23" s="172">
        <f t="shared" si="25"/>
        <v>1</v>
      </c>
      <c r="CD23" s="172">
        <f t="shared" si="25"/>
        <v>1</v>
      </c>
      <c r="CE23" s="172">
        <f t="shared" si="25"/>
        <v>1</v>
      </c>
      <c r="CF23" s="172">
        <f t="shared" si="25"/>
        <v>1</v>
      </c>
      <c r="CG23" s="172">
        <f t="shared" si="25"/>
        <v>1</v>
      </c>
      <c r="CH23" s="172">
        <f t="shared" si="25"/>
        <v>1</v>
      </c>
      <c r="CI23" s="172">
        <f t="shared" si="25"/>
        <v>1</v>
      </c>
      <c r="CJ23" s="172">
        <f t="shared" si="25"/>
        <v>1</v>
      </c>
      <c r="CK23" s="172">
        <f t="shared" si="25"/>
        <v>1</v>
      </c>
      <c r="CL23" s="172">
        <f t="shared" si="25"/>
        <v>1</v>
      </c>
      <c r="CM23" s="172">
        <f t="shared" si="25"/>
        <v>1</v>
      </c>
      <c r="CN23" s="172">
        <f t="shared" si="25"/>
        <v>1</v>
      </c>
      <c r="CO23" s="172">
        <f t="shared" si="25"/>
        <v>1</v>
      </c>
      <c r="CP23" s="172">
        <f t="shared" si="25"/>
        <v>1</v>
      </c>
      <c r="CQ23" s="172">
        <f t="shared" si="24"/>
        <v>1</v>
      </c>
      <c r="CR23" s="172">
        <f t="shared" si="24"/>
        <v>1</v>
      </c>
      <c r="CS23" s="172">
        <f t="shared" si="24"/>
        <v>1</v>
      </c>
      <c r="CT23" s="172">
        <f t="shared" si="24"/>
        <v>1</v>
      </c>
      <c r="CU23" s="172">
        <f t="shared" si="24"/>
        <v>1</v>
      </c>
      <c r="DA23" s="172">
        <v>4</v>
      </c>
      <c r="DB23" s="32" t="str">
        <f t="shared" si="28"/>
        <v xml:space="preserve"> </v>
      </c>
      <c r="DD23" s="172">
        <f t="shared" si="18"/>
        <v>1</v>
      </c>
      <c r="DE23" s="172">
        <v>21</v>
      </c>
      <c r="DL23" s="172">
        <f t="shared" si="13"/>
        <v>0</v>
      </c>
      <c r="DM23" s="172">
        <f t="shared" si="14"/>
        <v>1</v>
      </c>
      <c r="DN23" s="172">
        <f t="shared" si="15"/>
        <v>1</v>
      </c>
      <c r="DO23" s="172">
        <f t="shared" si="29"/>
        <v>1</v>
      </c>
      <c r="DP23" s="172">
        <f t="shared" si="29"/>
        <v>1</v>
      </c>
      <c r="DQ23" s="172">
        <f t="shared" si="29"/>
        <v>1</v>
      </c>
      <c r="DR23" s="172">
        <f t="shared" si="29"/>
        <v>1</v>
      </c>
      <c r="DS23" s="172">
        <f t="shared" si="29"/>
        <v>1</v>
      </c>
      <c r="DT23" s="172">
        <f t="shared" si="29"/>
        <v>1</v>
      </c>
      <c r="DU23" s="172">
        <f t="shared" si="29"/>
        <v>1</v>
      </c>
      <c r="DV23" s="172">
        <f t="shared" si="30"/>
        <v>1</v>
      </c>
      <c r="DW23" s="172">
        <f t="shared" si="30"/>
        <v>1</v>
      </c>
      <c r="DX23" s="172">
        <f t="shared" si="30"/>
        <v>1</v>
      </c>
      <c r="DY23" s="172">
        <f t="shared" si="30"/>
        <v>1</v>
      </c>
      <c r="DZ23" s="172">
        <f t="shared" si="30"/>
        <v>1</v>
      </c>
      <c r="EA23" s="172">
        <f t="shared" si="30"/>
        <v>1</v>
      </c>
      <c r="EB23" s="172">
        <f t="shared" si="30"/>
        <v>1</v>
      </c>
      <c r="EC23" s="172">
        <f t="shared" si="30"/>
        <v>1</v>
      </c>
      <c r="ED23" s="172">
        <f t="shared" si="30"/>
        <v>1</v>
      </c>
      <c r="EE23" s="172">
        <f t="shared" si="30"/>
        <v>1</v>
      </c>
      <c r="EF23" s="172">
        <f t="shared" si="30"/>
        <v>1</v>
      </c>
      <c r="EG23" s="172">
        <f t="shared" si="7"/>
        <v>0</v>
      </c>
    </row>
    <row r="24" spans="18:137" x14ac:dyDescent="0.25">
      <c r="T24" s="5"/>
      <c r="U24" s="13"/>
      <c r="V24" s="5"/>
      <c r="W24" s="5" t="str">
        <f t="shared" si="2"/>
        <v/>
      </c>
      <c r="X24" s="5"/>
      <c r="Y24" s="5"/>
      <c r="Z24" s="5"/>
      <c r="AA24" s="22" t="s">
        <v>178</v>
      </c>
      <c r="AB24" s="95">
        <v>8</v>
      </c>
      <c r="AC24" s="20"/>
      <c r="AD24" s="21"/>
      <c r="AE24" s="20"/>
      <c r="AF24" s="21"/>
      <c r="AG24" s="21"/>
      <c r="AH24" s="21"/>
      <c r="AI24" s="21"/>
      <c r="AJ24" s="21"/>
      <c r="AK24" s="20"/>
      <c r="AL24" s="20"/>
      <c r="AM24" s="20"/>
      <c r="AN24" s="20"/>
      <c r="AO24" s="20"/>
      <c r="AP24" s="113">
        <f t="shared" si="23"/>
        <v>0</v>
      </c>
      <c r="AQ24" s="96"/>
      <c r="AR24" s="97"/>
      <c r="AS24" s="97"/>
      <c r="AT24" s="97"/>
      <c r="AU24" s="97"/>
      <c r="AV24" s="97"/>
      <c r="AW24" s="97"/>
      <c r="AX24" s="97"/>
      <c r="AY24" s="97"/>
      <c r="AZ24" s="97"/>
      <c r="BA24" s="97"/>
      <c r="BB24" s="97"/>
      <c r="BC24" s="97"/>
      <c r="BD24" s="97"/>
      <c r="BE24" s="97"/>
      <c r="BF24" s="97"/>
      <c r="BG24" s="97"/>
      <c r="BH24" s="97"/>
      <c r="BI24" s="97"/>
      <c r="BJ24" s="98"/>
      <c r="BV24" s="168">
        <v>1</v>
      </c>
      <c r="BW24" s="40">
        <f t="shared" si="4"/>
        <v>0</v>
      </c>
      <c r="BX24" s="42">
        <f t="shared" si="8"/>
        <v>0</v>
      </c>
      <c r="BY24" s="168">
        <f t="shared" si="9"/>
        <v>0</v>
      </c>
      <c r="BZ24" s="43">
        <f t="shared" si="10"/>
        <v>0</v>
      </c>
      <c r="CA24" s="38" t="str">
        <f t="shared" si="11"/>
        <v>-</v>
      </c>
      <c r="CB24" s="172">
        <f t="shared" si="25"/>
        <v>1</v>
      </c>
      <c r="CC24" s="172">
        <f t="shared" si="25"/>
        <v>1</v>
      </c>
      <c r="CD24" s="172">
        <f t="shared" si="25"/>
        <v>1</v>
      </c>
      <c r="CE24" s="172">
        <f t="shared" si="25"/>
        <v>1</v>
      </c>
      <c r="CF24" s="172">
        <f t="shared" si="25"/>
        <v>1</v>
      </c>
      <c r="CG24" s="172">
        <f t="shared" si="25"/>
        <v>1</v>
      </c>
      <c r="CH24" s="172">
        <f t="shared" si="25"/>
        <v>1</v>
      </c>
      <c r="CI24" s="172">
        <f t="shared" si="25"/>
        <v>1</v>
      </c>
      <c r="CJ24" s="172">
        <f t="shared" si="25"/>
        <v>1</v>
      </c>
      <c r="CK24" s="172">
        <f t="shared" si="25"/>
        <v>1</v>
      </c>
      <c r="CL24" s="172">
        <f t="shared" si="25"/>
        <v>1</v>
      </c>
      <c r="CM24" s="172">
        <f t="shared" si="25"/>
        <v>1</v>
      </c>
      <c r="CN24" s="172">
        <f t="shared" si="25"/>
        <v>1</v>
      </c>
      <c r="CO24" s="172">
        <f t="shared" si="25"/>
        <v>1</v>
      </c>
      <c r="CP24" s="172">
        <f t="shared" si="25"/>
        <v>1</v>
      </c>
      <c r="CQ24" s="172">
        <f t="shared" si="24"/>
        <v>1</v>
      </c>
      <c r="CR24" s="172">
        <f t="shared" si="24"/>
        <v>1</v>
      </c>
      <c r="CS24" s="172">
        <f t="shared" si="24"/>
        <v>1</v>
      </c>
      <c r="CT24" s="172">
        <f t="shared" si="24"/>
        <v>1</v>
      </c>
      <c r="CU24" s="172">
        <f t="shared" si="24"/>
        <v>1</v>
      </c>
      <c r="DA24" s="172">
        <v>5</v>
      </c>
      <c r="DB24" s="32" t="str">
        <f t="shared" si="28"/>
        <v xml:space="preserve"> </v>
      </c>
      <c r="DD24" s="172">
        <f t="shared" si="18"/>
        <v>1</v>
      </c>
      <c r="DE24" s="172">
        <v>22</v>
      </c>
      <c r="DL24" s="172">
        <f t="shared" si="13"/>
        <v>0</v>
      </c>
      <c r="DM24" s="172">
        <f t="shared" si="14"/>
        <v>1</v>
      </c>
      <c r="DN24" s="172">
        <f t="shared" si="15"/>
        <v>1</v>
      </c>
      <c r="DO24" s="172">
        <f t="shared" si="29"/>
        <v>1</v>
      </c>
      <c r="DP24" s="172">
        <f t="shared" si="29"/>
        <v>1</v>
      </c>
      <c r="DQ24" s="172">
        <f t="shared" si="29"/>
        <v>1</v>
      </c>
      <c r="DR24" s="172">
        <f t="shared" si="29"/>
        <v>1</v>
      </c>
      <c r="DS24" s="172">
        <f t="shared" si="29"/>
        <v>1</v>
      </c>
      <c r="DT24" s="172">
        <f t="shared" si="29"/>
        <v>1</v>
      </c>
      <c r="DU24" s="172">
        <f t="shared" si="29"/>
        <v>1</v>
      </c>
      <c r="DV24" s="172">
        <f t="shared" si="30"/>
        <v>1</v>
      </c>
      <c r="DW24" s="172">
        <f t="shared" si="30"/>
        <v>1</v>
      </c>
      <c r="DX24" s="172">
        <f t="shared" si="30"/>
        <v>1</v>
      </c>
      <c r="DY24" s="172">
        <f t="shared" si="30"/>
        <v>1</v>
      </c>
      <c r="DZ24" s="172">
        <f t="shared" si="30"/>
        <v>1</v>
      </c>
      <c r="EA24" s="172">
        <f t="shared" si="30"/>
        <v>1</v>
      </c>
      <c r="EB24" s="172">
        <f t="shared" si="30"/>
        <v>1</v>
      </c>
      <c r="EC24" s="172">
        <f t="shared" si="30"/>
        <v>1</v>
      </c>
      <c r="ED24" s="172">
        <f t="shared" si="30"/>
        <v>1</v>
      </c>
      <c r="EE24" s="172">
        <f t="shared" si="30"/>
        <v>1</v>
      </c>
      <c r="EF24" s="172">
        <f t="shared" si="30"/>
        <v>1</v>
      </c>
      <c r="EG24" s="172">
        <f t="shared" si="7"/>
        <v>0</v>
      </c>
    </row>
    <row r="25" spans="18:137" x14ac:dyDescent="0.25">
      <c r="T25" s="5"/>
      <c r="U25" s="13"/>
      <c r="V25" s="5"/>
      <c r="W25" s="5" t="str">
        <f t="shared" si="2"/>
        <v/>
      </c>
      <c r="X25" s="5"/>
      <c r="Y25" s="5"/>
      <c r="Z25" s="5"/>
      <c r="AA25" s="22" t="s">
        <v>178</v>
      </c>
      <c r="AB25" s="95">
        <v>8</v>
      </c>
      <c r="AC25" s="19"/>
      <c r="AD25" s="21"/>
      <c r="AE25" s="19"/>
      <c r="AF25" s="21"/>
      <c r="AG25" s="21"/>
      <c r="AH25" s="21"/>
      <c r="AI25" s="21"/>
      <c r="AJ25" s="21"/>
      <c r="AK25" s="19"/>
      <c r="AL25" s="19"/>
      <c r="AM25" s="19"/>
      <c r="AN25" s="19"/>
      <c r="AO25" s="19"/>
      <c r="AP25" s="113">
        <f t="shared" si="23"/>
        <v>0</v>
      </c>
      <c r="AQ25" s="96"/>
      <c r="AR25" s="97"/>
      <c r="AS25" s="97"/>
      <c r="AT25" s="97"/>
      <c r="AU25" s="97"/>
      <c r="AV25" s="97"/>
      <c r="AW25" s="97"/>
      <c r="AX25" s="97"/>
      <c r="AY25" s="97"/>
      <c r="AZ25" s="97"/>
      <c r="BA25" s="97"/>
      <c r="BB25" s="97"/>
      <c r="BC25" s="97"/>
      <c r="BD25" s="97"/>
      <c r="BE25" s="97"/>
      <c r="BF25" s="97"/>
      <c r="BG25" s="97"/>
      <c r="BH25" s="97"/>
      <c r="BI25" s="97"/>
      <c r="BJ25" s="98"/>
      <c r="BV25" s="168">
        <v>1</v>
      </c>
      <c r="BW25" s="40">
        <f t="shared" si="4"/>
        <v>0</v>
      </c>
      <c r="BX25" s="42">
        <f t="shared" si="8"/>
        <v>0</v>
      </c>
      <c r="BY25" s="168">
        <f t="shared" si="9"/>
        <v>0</v>
      </c>
      <c r="BZ25" s="43">
        <f t="shared" si="10"/>
        <v>0</v>
      </c>
      <c r="CA25" s="38" t="str">
        <f t="shared" si="11"/>
        <v>-</v>
      </c>
      <c r="CB25" s="172">
        <f t="shared" si="25"/>
        <v>1</v>
      </c>
      <c r="CC25" s="172">
        <f t="shared" si="25"/>
        <v>1</v>
      </c>
      <c r="CD25" s="172">
        <f t="shared" si="25"/>
        <v>1</v>
      </c>
      <c r="CE25" s="172">
        <f t="shared" si="25"/>
        <v>1</v>
      </c>
      <c r="CF25" s="172">
        <f t="shared" si="25"/>
        <v>1</v>
      </c>
      <c r="CG25" s="172">
        <f t="shared" si="25"/>
        <v>1</v>
      </c>
      <c r="CH25" s="172">
        <f t="shared" si="25"/>
        <v>1</v>
      </c>
      <c r="CI25" s="172">
        <f t="shared" si="25"/>
        <v>1</v>
      </c>
      <c r="CJ25" s="172">
        <f t="shared" si="25"/>
        <v>1</v>
      </c>
      <c r="CK25" s="172">
        <f t="shared" si="25"/>
        <v>1</v>
      </c>
      <c r="CL25" s="172">
        <f t="shared" si="25"/>
        <v>1</v>
      </c>
      <c r="CM25" s="172">
        <f t="shared" si="25"/>
        <v>1</v>
      </c>
      <c r="CN25" s="172">
        <f t="shared" si="25"/>
        <v>1</v>
      </c>
      <c r="CO25" s="172">
        <f t="shared" si="25"/>
        <v>1</v>
      </c>
      <c r="CP25" s="172">
        <f t="shared" si="25"/>
        <v>1</v>
      </c>
      <c r="CQ25" s="172">
        <f t="shared" si="24"/>
        <v>1</v>
      </c>
      <c r="CR25" s="172">
        <f t="shared" si="24"/>
        <v>1</v>
      </c>
      <c r="CS25" s="172">
        <f t="shared" si="24"/>
        <v>1</v>
      </c>
      <c r="CT25" s="172">
        <f t="shared" si="24"/>
        <v>1</v>
      </c>
      <c r="CU25" s="172">
        <f t="shared" si="24"/>
        <v>1</v>
      </c>
      <c r="DA25" s="172">
        <v>6</v>
      </c>
      <c r="DB25" s="32" t="str">
        <f t="shared" si="28"/>
        <v xml:space="preserve"> </v>
      </c>
      <c r="DD25" s="172">
        <f t="shared" si="18"/>
        <v>1</v>
      </c>
      <c r="DE25" s="172">
        <v>23</v>
      </c>
      <c r="DL25" s="172">
        <f t="shared" si="13"/>
        <v>0</v>
      </c>
      <c r="DM25" s="172">
        <f t="shared" si="14"/>
        <v>1</v>
      </c>
      <c r="DN25" s="172">
        <f t="shared" si="15"/>
        <v>1</v>
      </c>
      <c r="DO25" s="172">
        <f t="shared" si="29"/>
        <v>1</v>
      </c>
      <c r="DP25" s="172">
        <f t="shared" si="29"/>
        <v>1</v>
      </c>
      <c r="DQ25" s="172">
        <f t="shared" si="29"/>
        <v>1</v>
      </c>
      <c r="DR25" s="172">
        <f t="shared" si="29"/>
        <v>1</v>
      </c>
      <c r="DS25" s="172">
        <f t="shared" si="29"/>
        <v>1</v>
      </c>
      <c r="DT25" s="172">
        <f t="shared" si="29"/>
        <v>1</v>
      </c>
      <c r="DU25" s="172">
        <f t="shared" si="29"/>
        <v>1</v>
      </c>
      <c r="DV25" s="172">
        <f t="shared" si="30"/>
        <v>1</v>
      </c>
      <c r="DW25" s="172">
        <f t="shared" si="30"/>
        <v>1</v>
      </c>
      <c r="DX25" s="172">
        <f t="shared" si="30"/>
        <v>1</v>
      </c>
      <c r="DY25" s="172">
        <f t="shared" si="30"/>
        <v>1</v>
      </c>
      <c r="DZ25" s="172">
        <f t="shared" si="30"/>
        <v>1</v>
      </c>
      <c r="EA25" s="172">
        <f t="shared" si="30"/>
        <v>1</v>
      </c>
      <c r="EB25" s="172">
        <f t="shared" si="30"/>
        <v>1</v>
      </c>
      <c r="EC25" s="172">
        <f t="shared" si="30"/>
        <v>1</v>
      </c>
      <c r="ED25" s="172">
        <f t="shared" si="30"/>
        <v>1</v>
      </c>
      <c r="EE25" s="172">
        <f t="shared" si="30"/>
        <v>1</v>
      </c>
      <c r="EF25" s="172">
        <f t="shared" si="30"/>
        <v>1</v>
      </c>
      <c r="EG25" s="172">
        <f t="shared" si="7"/>
        <v>0</v>
      </c>
    </row>
    <row r="26" spans="18:137" x14ac:dyDescent="0.25">
      <c r="T26" s="5"/>
      <c r="U26" s="13"/>
      <c r="V26" s="5"/>
      <c r="W26" s="5" t="str">
        <f t="shared" si="2"/>
        <v/>
      </c>
      <c r="X26" s="5"/>
      <c r="Y26" s="5"/>
      <c r="Z26" s="5"/>
      <c r="AA26" s="22" t="s">
        <v>178</v>
      </c>
      <c r="AB26" s="95">
        <v>8</v>
      </c>
      <c r="AC26" s="20"/>
      <c r="AD26" s="21"/>
      <c r="AE26" s="20"/>
      <c r="AF26" s="21"/>
      <c r="AG26" s="21"/>
      <c r="AH26" s="21"/>
      <c r="AI26" s="21"/>
      <c r="AJ26" s="21"/>
      <c r="AK26" s="20"/>
      <c r="AL26" s="20"/>
      <c r="AM26" s="20"/>
      <c r="AN26" s="20"/>
      <c r="AO26" s="20"/>
      <c r="AP26" s="95">
        <f t="shared" si="23"/>
        <v>0</v>
      </c>
      <c r="AQ26" s="96"/>
      <c r="AR26" s="97"/>
      <c r="AS26" s="97"/>
      <c r="AT26" s="97"/>
      <c r="AU26" s="97"/>
      <c r="AV26" s="97"/>
      <c r="AW26" s="97"/>
      <c r="AX26" s="97"/>
      <c r="AY26" s="97"/>
      <c r="AZ26" s="97"/>
      <c r="BA26" s="97"/>
      <c r="BB26" s="97"/>
      <c r="BC26" s="97"/>
      <c r="BD26" s="97"/>
      <c r="BE26" s="97"/>
      <c r="BF26" s="97"/>
      <c r="BG26" s="97"/>
      <c r="BH26" s="97"/>
      <c r="BI26" s="97"/>
      <c r="BJ26" s="98"/>
      <c r="BV26" s="168">
        <v>1</v>
      </c>
      <c r="BW26" s="40">
        <f t="shared" si="4"/>
        <v>0</v>
      </c>
      <c r="BX26" s="42">
        <f t="shared" si="8"/>
        <v>0</v>
      </c>
      <c r="BY26" s="168">
        <f t="shared" si="9"/>
        <v>0</v>
      </c>
      <c r="BZ26" s="43">
        <f>BX26*BY26</f>
        <v>0</v>
      </c>
      <c r="CA26" s="38" t="str">
        <f t="shared" si="11"/>
        <v>-</v>
      </c>
      <c r="CB26" s="172">
        <f t="shared" si="25"/>
        <v>1</v>
      </c>
      <c r="CC26" s="172">
        <f t="shared" si="25"/>
        <v>1</v>
      </c>
      <c r="CD26" s="172">
        <f t="shared" si="25"/>
        <v>1</v>
      </c>
      <c r="CE26" s="172">
        <f t="shared" si="25"/>
        <v>1</v>
      </c>
      <c r="CF26" s="172">
        <f t="shared" si="25"/>
        <v>1</v>
      </c>
      <c r="CG26" s="172">
        <f t="shared" si="25"/>
        <v>1</v>
      </c>
      <c r="CH26" s="172">
        <f t="shared" si="25"/>
        <v>1</v>
      </c>
      <c r="CI26" s="172">
        <f t="shared" si="25"/>
        <v>1</v>
      </c>
      <c r="CJ26" s="172">
        <f t="shared" si="25"/>
        <v>1</v>
      </c>
      <c r="CK26" s="172">
        <f t="shared" si="25"/>
        <v>1</v>
      </c>
      <c r="CL26" s="172">
        <f t="shared" si="25"/>
        <v>1</v>
      </c>
      <c r="CM26" s="172">
        <f t="shared" si="25"/>
        <v>1</v>
      </c>
      <c r="CN26" s="172">
        <f t="shared" si="25"/>
        <v>1</v>
      </c>
      <c r="CO26" s="172">
        <f t="shared" si="25"/>
        <v>1</v>
      </c>
      <c r="CP26" s="172">
        <f t="shared" si="25"/>
        <v>1</v>
      </c>
      <c r="CQ26" s="172">
        <f t="shared" si="24"/>
        <v>1</v>
      </c>
      <c r="CR26" s="172">
        <f t="shared" si="24"/>
        <v>1</v>
      </c>
      <c r="CS26" s="172">
        <f t="shared" si="24"/>
        <v>1</v>
      </c>
      <c r="CT26" s="172">
        <f t="shared" si="24"/>
        <v>1</v>
      </c>
      <c r="CU26" s="172">
        <f t="shared" si="24"/>
        <v>1</v>
      </c>
      <c r="DA26" s="172">
        <v>7</v>
      </c>
      <c r="DB26" s="32" t="str">
        <f t="shared" si="28"/>
        <v xml:space="preserve"> </v>
      </c>
      <c r="DD26" s="172">
        <f t="shared" si="18"/>
        <v>1</v>
      </c>
      <c r="DE26" s="172">
        <v>24</v>
      </c>
      <c r="DL26" s="172">
        <f t="shared" si="13"/>
        <v>0</v>
      </c>
      <c r="DM26" s="172">
        <f t="shared" si="14"/>
        <v>1</v>
      </c>
      <c r="DN26" s="172">
        <f t="shared" si="15"/>
        <v>1</v>
      </c>
      <c r="DO26" s="172">
        <f t="shared" si="29"/>
        <v>1</v>
      </c>
      <c r="DP26" s="172">
        <f t="shared" si="29"/>
        <v>1</v>
      </c>
      <c r="DQ26" s="172">
        <f t="shared" si="29"/>
        <v>1</v>
      </c>
      <c r="DR26" s="172">
        <f t="shared" si="29"/>
        <v>1</v>
      </c>
      <c r="DS26" s="172">
        <f t="shared" si="29"/>
        <v>1</v>
      </c>
      <c r="DT26" s="172">
        <f t="shared" si="29"/>
        <v>1</v>
      </c>
      <c r="DU26" s="172">
        <f t="shared" si="29"/>
        <v>1</v>
      </c>
      <c r="DV26" s="172">
        <f t="shared" si="30"/>
        <v>1</v>
      </c>
      <c r="DW26" s="172">
        <f t="shared" si="30"/>
        <v>1</v>
      </c>
      <c r="DX26" s="172">
        <f t="shared" si="30"/>
        <v>1</v>
      </c>
      <c r="DY26" s="172">
        <f t="shared" si="30"/>
        <v>1</v>
      </c>
      <c r="DZ26" s="172">
        <f t="shared" si="30"/>
        <v>1</v>
      </c>
      <c r="EA26" s="172">
        <f t="shared" si="30"/>
        <v>1</v>
      </c>
      <c r="EB26" s="172">
        <f t="shared" si="30"/>
        <v>1</v>
      </c>
      <c r="EC26" s="172">
        <f t="shared" si="30"/>
        <v>1</v>
      </c>
      <c r="ED26" s="172">
        <f t="shared" si="30"/>
        <v>1</v>
      </c>
      <c r="EE26" s="172">
        <f t="shared" si="30"/>
        <v>1</v>
      </c>
      <c r="EF26" s="172">
        <f t="shared" si="30"/>
        <v>1</v>
      </c>
      <c r="EG26" s="172">
        <f t="shared" si="7"/>
        <v>0</v>
      </c>
    </row>
    <row r="27" spans="18:137" x14ac:dyDescent="0.25">
      <c r="T27" s="5"/>
      <c r="U27" s="13"/>
      <c r="V27" s="5"/>
      <c r="W27" s="5" t="str">
        <f t="shared" si="2"/>
        <v/>
      </c>
      <c r="X27" s="5"/>
      <c r="Y27" s="5"/>
      <c r="Z27" s="5"/>
      <c r="CB27" s="172">
        <f t="shared" si="25"/>
        <v>1</v>
      </c>
      <c r="CC27" s="172">
        <f t="shared" si="25"/>
        <v>1</v>
      </c>
      <c r="CD27" s="172">
        <f t="shared" si="25"/>
        <v>1</v>
      </c>
      <c r="CE27" s="172">
        <f t="shared" si="25"/>
        <v>1</v>
      </c>
      <c r="CF27" s="172">
        <f t="shared" si="25"/>
        <v>1</v>
      </c>
      <c r="CG27" s="172">
        <f t="shared" si="25"/>
        <v>1</v>
      </c>
      <c r="CH27" s="172">
        <f t="shared" si="25"/>
        <v>1</v>
      </c>
      <c r="CI27" s="172">
        <f t="shared" si="25"/>
        <v>1</v>
      </c>
      <c r="CJ27" s="172">
        <f t="shared" si="25"/>
        <v>1</v>
      </c>
      <c r="CK27" s="172">
        <f t="shared" si="25"/>
        <v>1</v>
      </c>
      <c r="CL27" s="172">
        <f t="shared" si="25"/>
        <v>1</v>
      </c>
      <c r="CM27" s="172">
        <f t="shared" si="25"/>
        <v>1</v>
      </c>
      <c r="CN27" s="172">
        <f t="shared" si="25"/>
        <v>1</v>
      </c>
      <c r="CO27" s="172">
        <f t="shared" si="25"/>
        <v>1</v>
      </c>
      <c r="CP27" s="172">
        <f t="shared" si="25"/>
        <v>1</v>
      </c>
      <c r="CQ27" s="172">
        <f t="shared" si="24"/>
        <v>1</v>
      </c>
      <c r="CR27" s="172">
        <f t="shared" si="24"/>
        <v>1</v>
      </c>
      <c r="CS27" s="172">
        <f t="shared" si="24"/>
        <v>1</v>
      </c>
      <c r="CT27" s="172">
        <f t="shared" si="24"/>
        <v>1</v>
      </c>
      <c r="CU27" s="172">
        <f t="shared" si="24"/>
        <v>1</v>
      </c>
      <c r="DA27" s="172">
        <v>8</v>
      </c>
      <c r="DB27" s="32" t="str">
        <f t="shared" si="28"/>
        <v xml:space="preserve"> </v>
      </c>
      <c r="DD27" s="172">
        <f t="shared" si="18"/>
        <v>1</v>
      </c>
      <c r="DE27" s="172">
        <v>25</v>
      </c>
      <c r="DL27" s="172">
        <f t="shared" si="13"/>
        <v>0</v>
      </c>
      <c r="DM27" s="172">
        <f t="shared" si="14"/>
        <v>1</v>
      </c>
      <c r="DN27" s="172">
        <f t="shared" si="15"/>
        <v>1</v>
      </c>
      <c r="DO27" s="172">
        <f t="shared" si="29"/>
        <v>1</v>
      </c>
      <c r="DP27" s="172">
        <f t="shared" si="29"/>
        <v>1</v>
      </c>
      <c r="DQ27" s="172">
        <f t="shared" si="29"/>
        <v>1</v>
      </c>
      <c r="DR27" s="172">
        <f t="shared" si="29"/>
        <v>1</v>
      </c>
      <c r="DS27" s="172">
        <f t="shared" si="29"/>
        <v>1</v>
      </c>
      <c r="DT27" s="172">
        <f t="shared" si="29"/>
        <v>1</v>
      </c>
      <c r="DU27" s="172">
        <f t="shared" si="29"/>
        <v>1</v>
      </c>
      <c r="DV27" s="172">
        <f t="shared" si="30"/>
        <v>1</v>
      </c>
      <c r="DW27" s="172">
        <f t="shared" si="30"/>
        <v>1</v>
      </c>
      <c r="DX27" s="172">
        <f t="shared" si="30"/>
        <v>1</v>
      </c>
      <c r="DY27" s="172">
        <f t="shared" si="30"/>
        <v>1</v>
      </c>
      <c r="DZ27" s="172">
        <f t="shared" si="30"/>
        <v>1</v>
      </c>
      <c r="EA27" s="172">
        <f t="shared" si="30"/>
        <v>1</v>
      </c>
      <c r="EB27" s="172">
        <f t="shared" si="30"/>
        <v>1</v>
      </c>
      <c r="EC27" s="172">
        <f t="shared" si="30"/>
        <v>1</v>
      </c>
      <c r="ED27" s="172">
        <f t="shared" si="30"/>
        <v>1</v>
      </c>
      <c r="EE27" s="172">
        <f t="shared" si="30"/>
        <v>1</v>
      </c>
      <c r="EF27" s="172">
        <f t="shared" si="30"/>
        <v>1</v>
      </c>
      <c r="EG27" s="172">
        <f t="shared" si="7"/>
        <v>0</v>
      </c>
    </row>
    <row r="28" spans="18:137" x14ac:dyDescent="0.25">
      <c r="T28" s="5"/>
      <c r="U28" s="13"/>
      <c r="V28" s="5"/>
      <c r="W28" s="5" t="str">
        <f t="shared" si="2"/>
        <v/>
      </c>
      <c r="X28" s="5"/>
      <c r="Y28" s="5"/>
      <c r="Z28" s="5"/>
      <c r="CB28" s="172">
        <f t="shared" si="25"/>
        <v>1</v>
      </c>
      <c r="CC28" s="172">
        <f t="shared" si="25"/>
        <v>1</v>
      </c>
      <c r="CD28" s="172">
        <f t="shared" si="25"/>
        <v>1</v>
      </c>
      <c r="CE28" s="172">
        <f t="shared" si="25"/>
        <v>1</v>
      </c>
      <c r="CF28" s="172">
        <f t="shared" si="25"/>
        <v>1</v>
      </c>
      <c r="CG28" s="172">
        <f t="shared" si="25"/>
        <v>1</v>
      </c>
      <c r="CH28" s="172">
        <f t="shared" si="25"/>
        <v>1</v>
      </c>
      <c r="CI28" s="172">
        <f t="shared" si="25"/>
        <v>1</v>
      </c>
      <c r="CJ28" s="172">
        <f t="shared" si="25"/>
        <v>1</v>
      </c>
      <c r="CK28" s="172">
        <f t="shared" si="25"/>
        <v>1</v>
      </c>
      <c r="CL28" s="172">
        <f t="shared" si="25"/>
        <v>1</v>
      </c>
      <c r="CM28" s="172">
        <f t="shared" si="25"/>
        <v>1</v>
      </c>
      <c r="CN28" s="172">
        <f t="shared" si="25"/>
        <v>1</v>
      </c>
      <c r="CO28" s="172">
        <f t="shared" si="25"/>
        <v>1</v>
      </c>
      <c r="CP28" s="172">
        <f t="shared" si="25"/>
        <v>1</v>
      </c>
      <c r="CQ28" s="172">
        <f t="shared" si="24"/>
        <v>1</v>
      </c>
      <c r="CR28" s="172">
        <f t="shared" si="24"/>
        <v>1</v>
      </c>
      <c r="CS28" s="172">
        <f t="shared" si="24"/>
        <v>1</v>
      </c>
      <c r="CT28" s="172">
        <f t="shared" si="24"/>
        <v>1</v>
      </c>
      <c r="CU28" s="172">
        <f t="shared" si="24"/>
        <v>1</v>
      </c>
      <c r="DA28" s="172">
        <v>9</v>
      </c>
      <c r="DB28" s="32" t="str">
        <f t="shared" si="28"/>
        <v xml:space="preserve"> </v>
      </c>
      <c r="DD28" s="172">
        <f t="shared" si="18"/>
        <v>1</v>
      </c>
      <c r="DE28" s="172">
        <v>26</v>
      </c>
      <c r="DL28" s="172">
        <f t="shared" si="13"/>
        <v>0</v>
      </c>
      <c r="DM28" s="172">
        <f t="shared" si="14"/>
        <v>1</v>
      </c>
      <c r="DN28" s="172">
        <f t="shared" si="15"/>
        <v>1</v>
      </c>
      <c r="DO28" s="172">
        <f t="shared" si="29"/>
        <v>1</v>
      </c>
      <c r="DP28" s="172">
        <f t="shared" si="29"/>
        <v>1</v>
      </c>
      <c r="DQ28" s="172">
        <f t="shared" si="29"/>
        <v>1</v>
      </c>
      <c r="DR28" s="172">
        <f t="shared" si="29"/>
        <v>1</v>
      </c>
      <c r="DS28" s="172">
        <f t="shared" si="29"/>
        <v>1</v>
      </c>
      <c r="DT28" s="172">
        <f t="shared" si="29"/>
        <v>1</v>
      </c>
      <c r="DU28" s="172">
        <f t="shared" si="29"/>
        <v>1</v>
      </c>
      <c r="DV28" s="172">
        <f t="shared" si="30"/>
        <v>1</v>
      </c>
      <c r="DW28" s="172">
        <f t="shared" si="30"/>
        <v>1</v>
      </c>
      <c r="DX28" s="172">
        <f t="shared" si="30"/>
        <v>1</v>
      </c>
      <c r="DY28" s="172">
        <f t="shared" si="30"/>
        <v>1</v>
      </c>
      <c r="DZ28" s="172">
        <f t="shared" si="30"/>
        <v>1</v>
      </c>
      <c r="EA28" s="172">
        <f t="shared" si="30"/>
        <v>1</v>
      </c>
      <c r="EB28" s="172">
        <f t="shared" si="30"/>
        <v>1</v>
      </c>
      <c r="EC28" s="172">
        <f t="shared" si="30"/>
        <v>1</v>
      </c>
      <c r="ED28" s="172">
        <f t="shared" si="30"/>
        <v>1</v>
      </c>
      <c r="EE28" s="172">
        <f t="shared" si="30"/>
        <v>1</v>
      </c>
      <c r="EF28" s="172">
        <f t="shared" si="30"/>
        <v>1</v>
      </c>
      <c r="EG28" s="172">
        <f t="shared" si="7"/>
        <v>0</v>
      </c>
    </row>
    <row r="29" spans="18:137" x14ac:dyDescent="0.25">
      <c r="T29" s="5"/>
      <c r="U29" s="13"/>
      <c r="V29" s="5"/>
      <c r="W29" s="5" t="str">
        <f t="shared" si="2"/>
        <v/>
      </c>
      <c r="X29" s="5"/>
      <c r="Y29" s="5"/>
      <c r="Z29" s="5"/>
      <c r="CB29" s="172">
        <f t="shared" si="25"/>
        <v>1</v>
      </c>
      <c r="CC29" s="172">
        <f t="shared" si="25"/>
        <v>1</v>
      </c>
      <c r="CD29" s="172">
        <f t="shared" si="25"/>
        <v>1</v>
      </c>
      <c r="CE29" s="172">
        <f t="shared" si="25"/>
        <v>1</v>
      </c>
      <c r="CF29" s="172">
        <f t="shared" si="25"/>
        <v>1</v>
      </c>
      <c r="CG29" s="172">
        <f t="shared" si="25"/>
        <v>1</v>
      </c>
      <c r="CH29" s="172">
        <f t="shared" si="25"/>
        <v>1</v>
      </c>
      <c r="CI29" s="172">
        <f t="shared" si="25"/>
        <v>1</v>
      </c>
      <c r="CJ29" s="172">
        <f t="shared" si="25"/>
        <v>1</v>
      </c>
      <c r="CK29" s="172">
        <f t="shared" si="25"/>
        <v>1</v>
      </c>
      <c r="CL29" s="172">
        <f t="shared" si="25"/>
        <v>1</v>
      </c>
      <c r="CM29" s="172">
        <f t="shared" si="25"/>
        <v>1</v>
      </c>
      <c r="CN29" s="172">
        <f t="shared" si="25"/>
        <v>1</v>
      </c>
      <c r="CO29" s="172">
        <f t="shared" si="25"/>
        <v>1</v>
      </c>
      <c r="CP29" s="172">
        <f t="shared" si="25"/>
        <v>1</v>
      </c>
      <c r="CQ29" s="172">
        <f t="shared" si="24"/>
        <v>1</v>
      </c>
      <c r="CR29" s="172">
        <f t="shared" si="24"/>
        <v>1</v>
      </c>
      <c r="CS29" s="172">
        <f t="shared" si="24"/>
        <v>1</v>
      </c>
      <c r="CT29" s="172">
        <f t="shared" si="24"/>
        <v>1</v>
      </c>
      <c r="CU29" s="172">
        <f t="shared" si="24"/>
        <v>1</v>
      </c>
      <c r="DA29" s="172">
        <v>10</v>
      </c>
      <c r="DB29" s="32" t="str">
        <f t="shared" si="28"/>
        <v xml:space="preserve"> </v>
      </c>
      <c r="DD29" s="172">
        <f t="shared" si="18"/>
        <v>1</v>
      </c>
      <c r="DE29" s="172">
        <v>27</v>
      </c>
      <c r="DL29" s="172">
        <f t="shared" si="13"/>
        <v>0</v>
      </c>
      <c r="DM29" s="172">
        <f t="shared" si="14"/>
        <v>1</v>
      </c>
      <c r="DN29" s="172">
        <f t="shared" si="15"/>
        <v>1</v>
      </c>
      <c r="DO29" s="172">
        <f t="shared" si="29"/>
        <v>1</v>
      </c>
      <c r="DP29" s="172">
        <f t="shared" si="29"/>
        <v>1</v>
      </c>
      <c r="DQ29" s="172">
        <f t="shared" si="29"/>
        <v>1</v>
      </c>
      <c r="DR29" s="172">
        <f t="shared" si="29"/>
        <v>1</v>
      </c>
      <c r="DS29" s="172">
        <f t="shared" si="29"/>
        <v>1</v>
      </c>
      <c r="DT29" s="172">
        <f t="shared" si="29"/>
        <v>1</v>
      </c>
      <c r="DU29" s="172">
        <f t="shared" si="29"/>
        <v>1</v>
      </c>
      <c r="DV29" s="172">
        <f t="shared" si="30"/>
        <v>1</v>
      </c>
      <c r="DW29" s="172">
        <f t="shared" si="30"/>
        <v>1</v>
      </c>
      <c r="DX29" s="172">
        <f t="shared" si="30"/>
        <v>1</v>
      </c>
      <c r="DY29" s="172">
        <f t="shared" si="30"/>
        <v>1</v>
      </c>
      <c r="DZ29" s="172">
        <f t="shared" si="30"/>
        <v>1</v>
      </c>
      <c r="EA29" s="172">
        <f t="shared" si="30"/>
        <v>1</v>
      </c>
      <c r="EB29" s="172">
        <f t="shared" si="30"/>
        <v>1</v>
      </c>
      <c r="EC29" s="172">
        <f t="shared" si="30"/>
        <v>1</v>
      </c>
      <c r="ED29" s="172">
        <f t="shared" si="30"/>
        <v>1</v>
      </c>
      <c r="EE29" s="172">
        <f t="shared" si="30"/>
        <v>1</v>
      </c>
      <c r="EF29" s="172">
        <f t="shared" si="30"/>
        <v>1</v>
      </c>
      <c r="EG29" s="172">
        <f t="shared" si="7"/>
        <v>0</v>
      </c>
    </row>
    <row r="30" spans="18:137" x14ac:dyDescent="0.25">
      <c r="T30" s="5"/>
      <c r="U30" s="13"/>
      <c r="V30" s="5"/>
      <c r="W30" s="5" t="str">
        <f t="shared" si="2"/>
        <v/>
      </c>
      <c r="X30" s="5"/>
      <c r="Y30" s="5"/>
      <c r="Z30" s="5"/>
      <c r="CB30" s="172">
        <f t="shared" si="25"/>
        <v>1</v>
      </c>
      <c r="CC30" s="172">
        <f t="shared" si="25"/>
        <v>1</v>
      </c>
      <c r="CD30" s="172">
        <f t="shared" si="25"/>
        <v>1</v>
      </c>
      <c r="CE30" s="172">
        <f t="shared" si="25"/>
        <v>1</v>
      </c>
      <c r="CF30" s="172">
        <f t="shared" si="25"/>
        <v>1</v>
      </c>
      <c r="CG30" s="172">
        <f t="shared" si="25"/>
        <v>1</v>
      </c>
      <c r="CH30" s="172">
        <f t="shared" si="25"/>
        <v>1</v>
      </c>
      <c r="CI30" s="172">
        <f t="shared" si="25"/>
        <v>1</v>
      </c>
      <c r="CJ30" s="172">
        <f t="shared" si="25"/>
        <v>1</v>
      </c>
      <c r="CK30" s="172">
        <f t="shared" si="25"/>
        <v>1</v>
      </c>
      <c r="CL30" s="172">
        <f t="shared" si="25"/>
        <v>1</v>
      </c>
      <c r="CM30" s="172">
        <f t="shared" si="25"/>
        <v>1</v>
      </c>
      <c r="CN30" s="172">
        <f t="shared" si="25"/>
        <v>1</v>
      </c>
      <c r="CO30" s="172">
        <f t="shared" si="25"/>
        <v>1</v>
      </c>
      <c r="CP30" s="172">
        <f t="shared" si="25"/>
        <v>1</v>
      </c>
      <c r="CQ30" s="172">
        <f t="shared" si="24"/>
        <v>1</v>
      </c>
      <c r="CR30" s="172">
        <f t="shared" si="24"/>
        <v>1</v>
      </c>
      <c r="CS30" s="172">
        <f t="shared" si="24"/>
        <v>1</v>
      </c>
      <c r="CT30" s="172">
        <f t="shared" si="24"/>
        <v>1</v>
      </c>
      <c r="CU30" s="172">
        <f t="shared" si="24"/>
        <v>1</v>
      </c>
      <c r="DA30" s="172">
        <v>11</v>
      </c>
      <c r="DB30" s="32" t="str">
        <f t="shared" si="28"/>
        <v xml:space="preserve"> </v>
      </c>
      <c r="DD30" s="172">
        <f t="shared" si="18"/>
        <v>1</v>
      </c>
      <c r="DE30" s="172">
        <v>28</v>
      </c>
      <c r="DL30" s="172">
        <f t="shared" si="13"/>
        <v>0</v>
      </c>
      <c r="DM30" s="172">
        <f t="shared" si="14"/>
        <v>1</v>
      </c>
      <c r="DN30" s="172">
        <f t="shared" si="15"/>
        <v>1</v>
      </c>
      <c r="DO30" s="172">
        <f t="shared" si="29"/>
        <v>1</v>
      </c>
      <c r="DP30" s="172">
        <f t="shared" si="29"/>
        <v>1</v>
      </c>
      <c r="DQ30" s="172">
        <f t="shared" si="29"/>
        <v>1</v>
      </c>
      <c r="DR30" s="172">
        <f t="shared" si="29"/>
        <v>1</v>
      </c>
      <c r="DS30" s="172">
        <f t="shared" si="29"/>
        <v>1</v>
      </c>
      <c r="DT30" s="172">
        <f t="shared" si="29"/>
        <v>1</v>
      </c>
      <c r="DU30" s="172">
        <f t="shared" si="29"/>
        <v>1</v>
      </c>
      <c r="DV30" s="172">
        <f t="shared" si="30"/>
        <v>1</v>
      </c>
      <c r="DW30" s="172">
        <f t="shared" si="30"/>
        <v>1</v>
      </c>
      <c r="DX30" s="172">
        <f t="shared" si="30"/>
        <v>1</v>
      </c>
      <c r="DY30" s="172">
        <f t="shared" si="30"/>
        <v>1</v>
      </c>
      <c r="DZ30" s="172">
        <f t="shared" si="30"/>
        <v>1</v>
      </c>
      <c r="EA30" s="172">
        <f t="shared" si="30"/>
        <v>1</v>
      </c>
      <c r="EB30" s="172">
        <f t="shared" si="30"/>
        <v>1</v>
      </c>
      <c r="EC30" s="172">
        <f t="shared" si="30"/>
        <v>1</v>
      </c>
      <c r="ED30" s="172">
        <f t="shared" si="30"/>
        <v>1</v>
      </c>
      <c r="EE30" s="172">
        <f t="shared" si="30"/>
        <v>1</v>
      </c>
      <c r="EF30" s="172">
        <f t="shared" si="30"/>
        <v>1</v>
      </c>
      <c r="EG30" s="172">
        <f t="shared" si="7"/>
        <v>0</v>
      </c>
    </row>
    <row r="31" spans="18:137" x14ac:dyDescent="0.25">
      <c r="T31" s="5"/>
      <c r="U31" s="13"/>
      <c r="V31" s="5"/>
      <c r="W31" s="5" t="str">
        <f t="shared" si="2"/>
        <v/>
      </c>
      <c r="X31" s="5"/>
      <c r="Y31" s="5"/>
      <c r="Z31" s="5"/>
      <c r="CB31" s="172">
        <f t="shared" si="25"/>
        <v>1</v>
      </c>
      <c r="CC31" s="172">
        <f t="shared" si="25"/>
        <v>1</v>
      </c>
      <c r="CD31" s="172">
        <f t="shared" si="25"/>
        <v>1</v>
      </c>
      <c r="CE31" s="172">
        <f t="shared" si="25"/>
        <v>1</v>
      </c>
      <c r="CF31" s="172">
        <f t="shared" si="25"/>
        <v>1</v>
      </c>
      <c r="CG31" s="172">
        <f t="shared" si="25"/>
        <v>1</v>
      </c>
      <c r="CH31" s="172">
        <f t="shared" si="25"/>
        <v>1</v>
      </c>
      <c r="CI31" s="172">
        <f t="shared" si="25"/>
        <v>1</v>
      </c>
      <c r="CJ31" s="172">
        <f t="shared" si="25"/>
        <v>1</v>
      </c>
      <c r="CK31" s="172">
        <f t="shared" si="25"/>
        <v>1</v>
      </c>
      <c r="CL31" s="172">
        <f t="shared" si="25"/>
        <v>1</v>
      </c>
      <c r="CM31" s="172">
        <f t="shared" si="25"/>
        <v>1</v>
      </c>
      <c r="CN31" s="172">
        <f t="shared" si="25"/>
        <v>1</v>
      </c>
      <c r="CO31" s="172">
        <f t="shared" si="25"/>
        <v>1</v>
      </c>
      <c r="CP31" s="172">
        <f t="shared" si="25"/>
        <v>1</v>
      </c>
      <c r="CQ31" s="172">
        <f t="shared" si="24"/>
        <v>1</v>
      </c>
      <c r="CR31" s="172">
        <f t="shared" si="24"/>
        <v>1</v>
      </c>
      <c r="CS31" s="172">
        <f t="shared" si="24"/>
        <v>1</v>
      </c>
      <c r="CT31" s="172">
        <f t="shared" si="24"/>
        <v>1</v>
      </c>
      <c r="CU31" s="172">
        <f t="shared" si="24"/>
        <v>1</v>
      </c>
      <c r="DA31" s="172">
        <v>12</v>
      </c>
      <c r="DB31" s="32" t="str">
        <f t="shared" si="28"/>
        <v xml:space="preserve"> </v>
      </c>
      <c r="DD31" s="172">
        <f t="shared" si="18"/>
        <v>1</v>
      </c>
      <c r="DE31" s="172">
        <v>29</v>
      </c>
      <c r="DL31" s="172">
        <f t="shared" si="13"/>
        <v>0</v>
      </c>
      <c r="DM31" s="172">
        <f t="shared" si="14"/>
        <v>1</v>
      </c>
      <c r="DN31" s="172">
        <f t="shared" si="15"/>
        <v>1</v>
      </c>
      <c r="DO31" s="172">
        <f t="shared" si="29"/>
        <v>1</v>
      </c>
      <c r="DP31" s="172">
        <f t="shared" si="29"/>
        <v>1</v>
      </c>
      <c r="DQ31" s="172">
        <f t="shared" si="29"/>
        <v>1</v>
      </c>
      <c r="DR31" s="172">
        <f t="shared" si="29"/>
        <v>1</v>
      </c>
      <c r="DS31" s="172">
        <f t="shared" si="29"/>
        <v>1</v>
      </c>
      <c r="DT31" s="172">
        <f t="shared" si="29"/>
        <v>1</v>
      </c>
      <c r="DU31" s="172">
        <f t="shared" si="29"/>
        <v>1</v>
      </c>
      <c r="DV31" s="172">
        <f t="shared" si="30"/>
        <v>1</v>
      </c>
      <c r="DW31" s="172">
        <f t="shared" si="30"/>
        <v>1</v>
      </c>
      <c r="DX31" s="172">
        <f t="shared" si="30"/>
        <v>1</v>
      </c>
      <c r="DY31" s="172">
        <f t="shared" si="30"/>
        <v>1</v>
      </c>
      <c r="DZ31" s="172">
        <f t="shared" si="30"/>
        <v>1</v>
      </c>
      <c r="EA31" s="172">
        <f t="shared" si="30"/>
        <v>1</v>
      </c>
      <c r="EB31" s="172">
        <f t="shared" si="30"/>
        <v>1</v>
      </c>
      <c r="EC31" s="172">
        <f t="shared" si="30"/>
        <v>1</v>
      </c>
      <c r="ED31" s="172">
        <f t="shared" si="30"/>
        <v>1</v>
      </c>
      <c r="EE31" s="172">
        <f t="shared" si="30"/>
        <v>1</v>
      </c>
      <c r="EF31" s="172">
        <f t="shared" si="30"/>
        <v>1</v>
      </c>
      <c r="EG31" s="172">
        <f t="shared" si="7"/>
        <v>0</v>
      </c>
    </row>
    <row r="32" spans="18:137" x14ac:dyDescent="0.25">
      <c r="T32" s="5"/>
      <c r="U32" s="13"/>
      <c r="V32" s="5"/>
      <c r="W32" s="5" t="str">
        <f t="shared" si="2"/>
        <v/>
      </c>
      <c r="X32" s="5"/>
      <c r="Y32" s="5"/>
      <c r="Z32" s="5"/>
      <c r="CB32" s="172">
        <f t="shared" si="25"/>
        <v>1</v>
      </c>
      <c r="CC32" s="172">
        <f t="shared" si="25"/>
        <v>1</v>
      </c>
      <c r="CD32" s="172">
        <f t="shared" si="25"/>
        <v>1</v>
      </c>
      <c r="CE32" s="172">
        <f t="shared" si="25"/>
        <v>1</v>
      </c>
      <c r="CF32" s="172">
        <f t="shared" si="25"/>
        <v>1</v>
      </c>
      <c r="CG32" s="172">
        <f t="shared" si="25"/>
        <v>1</v>
      </c>
      <c r="CH32" s="172">
        <f t="shared" si="25"/>
        <v>1</v>
      </c>
      <c r="CI32" s="172">
        <f t="shared" si="25"/>
        <v>1</v>
      </c>
      <c r="CJ32" s="172">
        <f t="shared" si="25"/>
        <v>1</v>
      </c>
      <c r="CK32" s="172">
        <f t="shared" si="25"/>
        <v>1</v>
      </c>
      <c r="CL32" s="172">
        <f t="shared" si="25"/>
        <v>1</v>
      </c>
      <c r="CM32" s="172">
        <f t="shared" si="25"/>
        <v>1</v>
      </c>
      <c r="CN32" s="172">
        <f t="shared" si="25"/>
        <v>1</v>
      </c>
      <c r="CO32" s="172">
        <f t="shared" si="25"/>
        <v>1</v>
      </c>
      <c r="CP32" s="172">
        <f t="shared" si="25"/>
        <v>1</v>
      </c>
      <c r="CQ32" s="172">
        <f t="shared" si="25"/>
        <v>1</v>
      </c>
      <c r="CR32" s="172">
        <f t="shared" ref="CR32:CU47" si="31">IF(BG31="",CR31,CR31+1)</f>
        <v>1</v>
      </c>
      <c r="CS32" s="172">
        <f t="shared" si="31"/>
        <v>1</v>
      </c>
      <c r="CT32" s="172">
        <f t="shared" si="31"/>
        <v>1</v>
      </c>
      <c r="CU32" s="172">
        <f t="shared" si="31"/>
        <v>1</v>
      </c>
      <c r="DB32" s="196" t="str">
        <f>IF(DB19="","","----")</f>
        <v/>
      </c>
      <c r="DD32" s="172">
        <f t="shared" si="18"/>
        <v>1</v>
      </c>
      <c r="DE32" s="172">
        <v>30</v>
      </c>
      <c r="DL32" s="172">
        <f t="shared" si="13"/>
        <v>0</v>
      </c>
      <c r="DM32" s="172">
        <f t="shared" si="14"/>
        <v>1</v>
      </c>
      <c r="DN32" s="172">
        <f t="shared" si="15"/>
        <v>1</v>
      </c>
      <c r="DO32" s="172">
        <f t="shared" si="29"/>
        <v>1</v>
      </c>
      <c r="DP32" s="172">
        <f t="shared" si="29"/>
        <v>1</v>
      </c>
      <c r="DQ32" s="172">
        <f t="shared" si="29"/>
        <v>1</v>
      </c>
      <c r="DR32" s="172">
        <f t="shared" si="29"/>
        <v>1</v>
      </c>
      <c r="DS32" s="172">
        <f t="shared" si="29"/>
        <v>1</v>
      </c>
      <c r="DT32" s="172">
        <f t="shared" si="29"/>
        <v>1</v>
      </c>
      <c r="DU32" s="172">
        <f t="shared" si="29"/>
        <v>1</v>
      </c>
      <c r="DV32" s="172">
        <f t="shared" si="30"/>
        <v>1</v>
      </c>
      <c r="DW32" s="172">
        <f t="shared" si="30"/>
        <v>1</v>
      </c>
      <c r="DX32" s="172">
        <f t="shared" si="30"/>
        <v>1</v>
      </c>
      <c r="DY32" s="172">
        <f t="shared" si="30"/>
        <v>1</v>
      </c>
      <c r="DZ32" s="172">
        <f t="shared" si="30"/>
        <v>1</v>
      </c>
      <c r="EA32" s="172">
        <f t="shared" si="30"/>
        <v>1</v>
      </c>
      <c r="EB32" s="172">
        <f t="shared" si="30"/>
        <v>1</v>
      </c>
      <c r="EC32" s="172">
        <f t="shared" si="30"/>
        <v>1</v>
      </c>
      <c r="ED32" s="172">
        <f t="shared" si="30"/>
        <v>1</v>
      </c>
      <c r="EE32" s="172">
        <f t="shared" si="30"/>
        <v>1</v>
      </c>
      <c r="EF32" s="172">
        <f t="shared" si="30"/>
        <v>1</v>
      </c>
      <c r="EG32" s="172">
        <f t="shared" si="7"/>
        <v>0</v>
      </c>
    </row>
    <row r="33" spans="20:137" x14ac:dyDescent="0.25">
      <c r="T33" s="5"/>
      <c r="U33" s="13"/>
      <c r="V33" s="5"/>
      <c r="W33" s="5" t="str">
        <f t="shared" si="2"/>
        <v/>
      </c>
      <c r="X33" s="5"/>
      <c r="Y33" s="5"/>
      <c r="Z33" s="5"/>
      <c r="CB33" s="172">
        <f t="shared" ref="CB33:CQ48" si="32">IF(AQ32="",CB32,CB32+1)</f>
        <v>1</v>
      </c>
      <c r="CC33" s="172">
        <f t="shared" si="32"/>
        <v>1</v>
      </c>
      <c r="CD33" s="172">
        <f t="shared" si="32"/>
        <v>1</v>
      </c>
      <c r="CE33" s="172">
        <f t="shared" si="32"/>
        <v>1</v>
      </c>
      <c r="CF33" s="172">
        <f t="shared" si="32"/>
        <v>1</v>
      </c>
      <c r="CG33" s="172">
        <f t="shared" si="32"/>
        <v>1</v>
      </c>
      <c r="CH33" s="172">
        <f t="shared" si="32"/>
        <v>1</v>
      </c>
      <c r="CI33" s="172">
        <f t="shared" si="32"/>
        <v>1</v>
      </c>
      <c r="CJ33" s="172">
        <f t="shared" si="32"/>
        <v>1</v>
      </c>
      <c r="CK33" s="172">
        <f t="shared" si="32"/>
        <v>1</v>
      </c>
      <c r="CL33" s="172">
        <f t="shared" si="32"/>
        <v>1</v>
      </c>
      <c r="CM33" s="172">
        <f t="shared" si="32"/>
        <v>1</v>
      </c>
      <c r="CN33" s="172">
        <f t="shared" si="32"/>
        <v>1</v>
      </c>
      <c r="CO33" s="172">
        <f t="shared" si="32"/>
        <v>1</v>
      </c>
      <c r="CP33" s="172">
        <f t="shared" si="32"/>
        <v>1</v>
      </c>
      <c r="CQ33" s="172">
        <f t="shared" si="32"/>
        <v>1</v>
      </c>
      <c r="CR33" s="172">
        <f t="shared" si="31"/>
        <v>1</v>
      </c>
      <c r="CS33" s="172">
        <f t="shared" si="31"/>
        <v>1</v>
      </c>
      <c r="CT33" s="172">
        <f t="shared" si="31"/>
        <v>1</v>
      </c>
      <c r="CU33" s="172">
        <f t="shared" si="31"/>
        <v>1</v>
      </c>
      <c r="DA33" s="172"/>
      <c r="DB33" s="32" t="str">
        <f>IF(DB34="","",CONCATENATE("Warband ",CZ34," ",DG33))</f>
        <v/>
      </c>
      <c r="DD33" s="172">
        <f t="shared" si="18"/>
        <v>1</v>
      </c>
      <c r="DE33" s="172">
        <v>31</v>
      </c>
      <c r="DG33" s="49" t="str">
        <f>CONCATENATE("   ",DH33,"/",DI33,IF(DH33&gt;DI33," !",""))</f>
        <v xml:space="preserve">   0/12</v>
      </c>
      <c r="DH33" s="172">
        <f t="shared" ref="DH33" si="33">INDEX($CB$1:$CU$1,CZ34)+DJ33</f>
        <v>0</v>
      </c>
      <c r="DI33" s="172">
        <v>12</v>
      </c>
      <c r="DJ33" s="172">
        <f t="shared" ref="DJ33" si="34">IF(DB34=$CW$8,1,0)</f>
        <v>0</v>
      </c>
      <c r="DL33" s="172">
        <f t="shared" si="13"/>
        <v>0</v>
      </c>
      <c r="DM33" s="172">
        <f t="shared" si="14"/>
        <v>1</v>
      </c>
      <c r="DN33" s="172">
        <f t="shared" si="15"/>
        <v>1</v>
      </c>
      <c r="DO33" s="172">
        <f t="shared" si="29"/>
        <v>1</v>
      </c>
      <c r="DP33" s="172">
        <f t="shared" si="29"/>
        <v>1</v>
      </c>
      <c r="DQ33" s="172">
        <f t="shared" si="29"/>
        <v>1</v>
      </c>
      <c r="DR33" s="172">
        <f t="shared" si="29"/>
        <v>1</v>
      </c>
      <c r="DS33" s="172">
        <f t="shared" si="29"/>
        <v>1</v>
      </c>
      <c r="DT33" s="172">
        <f t="shared" si="29"/>
        <v>1</v>
      </c>
      <c r="DU33" s="172">
        <f t="shared" si="29"/>
        <v>1</v>
      </c>
      <c r="DV33" s="172">
        <f t="shared" si="30"/>
        <v>1</v>
      </c>
      <c r="DW33" s="172">
        <f t="shared" si="30"/>
        <v>1</v>
      </c>
      <c r="DX33" s="172">
        <f t="shared" si="30"/>
        <v>1</v>
      </c>
      <c r="DY33" s="172">
        <f t="shared" si="30"/>
        <v>1</v>
      </c>
      <c r="DZ33" s="172">
        <f t="shared" si="30"/>
        <v>1</v>
      </c>
      <c r="EA33" s="172">
        <f t="shared" si="30"/>
        <v>1</v>
      </c>
      <c r="EB33" s="172">
        <f t="shared" si="30"/>
        <v>1</v>
      </c>
      <c r="EC33" s="172">
        <f t="shared" si="30"/>
        <v>1</v>
      </c>
      <c r="ED33" s="172">
        <f t="shared" si="30"/>
        <v>1</v>
      </c>
      <c r="EE33" s="172">
        <f t="shared" si="30"/>
        <v>1</v>
      </c>
      <c r="EF33" s="172">
        <f t="shared" si="30"/>
        <v>1</v>
      </c>
      <c r="EG33" s="172">
        <f t="shared" si="7"/>
        <v>0</v>
      </c>
    </row>
    <row r="34" spans="20:137" x14ac:dyDescent="0.25">
      <c r="T34" s="5"/>
      <c r="U34" s="13"/>
      <c r="V34" s="5"/>
      <c r="W34" s="5" t="str">
        <f t="shared" si="2"/>
        <v/>
      </c>
      <c r="X34" s="5"/>
      <c r="Y34" s="5"/>
      <c r="Z34" s="5"/>
      <c r="CB34" s="172">
        <f t="shared" si="32"/>
        <v>1</v>
      </c>
      <c r="CC34" s="172">
        <f t="shared" si="32"/>
        <v>1</v>
      </c>
      <c r="CD34" s="172">
        <f t="shared" si="32"/>
        <v>1</v>
      </c>
      <c r="CE34" s="172">
        <f t="shared" si="32"/>
        <v>1</v>
      </c>
      <c r="CF34" s="172">
        <f t="shared" si="32"/>
        <v>1</v>
      </c>
      <c r="CG34" s="172">
        <f t="shared" si="32"/>
        <v>1</v>
      </c>
      <c r="CH34" s="172">
        <f t="shared" si="32"/>
        <v>1</v>
      </c>
      <c r="CI34" s="172">
        <f t="shared" si="32"/>
        <v>1</v>
      </c>
      <c r="CJ34" s="172">
        <f t="shared" si="32"/>
        <v>1</v>
      </c>
      <c r="CK34" s="172">
        <f t="shared" si="32"/>
        <v>1</v>
      </c>
      <c r="CL34" s="172">
        <f t="shared" si="32"/>
        <v>1</v>
      </c>
      <c r="CM34" s="172">
        <f t="shared" si="32"/>
        <v>1</v>
      </c>
      <c r="CN34" s="172">
        <f t="shared" si="32"/>
        <v>1</v>
      </c>
      <c r="CO34" s="172">
        <f t="shared" si="32"/>
        <v>1</v>
      </c>
      <c r="CP34" s="172">
        <f t="shared" si="32"/>
        <v>1</v>
      </c>
      <c r="CQ34" s="172">
        <f t="shared" si="32"/>
        <v>1</v>
      </c>
      <c r="CR34" s="172">
        <f t="shared" si="31"/>
        <v>1</v>
      </c>
      <c r="CS34" s="172">
        <f t="shared" si="31"/>
        <v>1</v>
      </c>
      <c r="CT34" s="172">
        <f t="shared" si="31"/>
        <v>1</v>
      </c>
      <c r="CU34" s="172">
        <f t="shared" si="31"/>
        <v>1</v>
      </c>
      <c r="CZ34" s="172">
        <v>3</v>
      </c>
      <c r="DA34" s="172" t="s">
        <v>278</v>
      </c>
      <c r="DB34" s="32" t="str">
        <f>T(LOOKUP(CZ34,$DM$1:$EF$1,$DM$2:$EF$2))</f>
        <v/>
      </c>
      <c r="DD34" s="172">
        <f t="shared" si="18"/>
        <v>1</v>
      </c>
      <c r="DE34" s="172">
        <v>32</v>
      </c>
      <c r="DL34" s="172">
        <f t="shared" si="13"/>
        <v>0</v>
      </c>
      <c r="DM34" s="172">
        <f t="shared" si="14"/>
        <v>1</v>
      </c>
      <c r="DN34" s="172">
        <f t="shared" si="15"/>
        <v>1</v>
      </c>
      <c r="DO34" s="172">
        <f t="shared" si="29"/>
        <v>1</v>
      </c>
      <c r="DP34" s="172">
        <f t="shared" si="29"/>
        <v>1</v>
      </c>
      <c r="DQ34" s="172">
        <f t="shared" si="29"/>
        <v>1</v>
      </c>
      <c r="DR34" s="172">
        <f t="shared" si="29"/>
        <v>1</v>
      </c>
      <c r="DS34" s="172">
        <f t="shared" si="29"/>
        <v>1</v>
      </c>
      <c r="DT34" s="172">
        <f t="shared" si="29"/>
        <v>1</v>
      </c>
      <c r="DU34" s="172">
        <f t="shared" si="29"/>
        <v>1</v>
      </c>
      <c r="DV34" s="172">
        <f t="shared" si="30"/>
        <v>1</v>
      </c>
      <c r="DW34" s="172">
        <f t="shared" si="30"/>
        <v>1</v>
      </c>
      <c r="DX34" s="172">
        <f t="shared" si="30"/>
        <v>1</v>
      </c>
      <c r="DY34" s="172">
        <f t="shared" si="30"/>
        <v>1</v>
      </c>
      <c r="DZ34" s="172">
        <f t="shared" si="30"/>
        <v>1</v>
      </c>
      <c r="EA34" s="172">
        <f t="shared" si="30"/>
        <v>1</v>
      </c>
      <c r="EB34" s="172">
        <f t="shared" si="30"/>
        <v>1</v>
      </c>
      <c r="EC34" s="172">
        <f t="shared" si="30"/>
        <v>1</v>
      </c>
      <c r="ED34" s="172">
        <f t="shared" si="30"/>
        <v>1</v>
      </c>
      <c r="EE34" s="172">
        <f t="shared" si="30"/>
        <v>1</v>
      </c>
      <c r="EF34" s="172">
        <f t="shared" si="30"/>
        <v>1</v>
      </c>
      <c r="EG34" s="172">
        <f t="shared" si="7"/>
        <v>0</v>
      </c>
    </row>
    <row r="35" spans="20:137" x14ac:dyDescent="0.25">
      <c r="T35" s="5"/>
      <c r="U35" s="13"/>
      <c r="V35" s="5"/>
      <c r="W35" s="5" t="str">
        <f t="shared" si="2"/>
        <v/>
      </c>
      <c r="X35" s="5"/>
      <c r="Y35" s="5"/>
      <c r="Z35" s="5"/>
      <c r="CB35" s="172">
        <f t="shared" si="32"/>
        <v>1</v>
      </c>
      <c r="CC35" s="172">
        <f t="shared" si="32"/>
        <v>1</v>
      </c>
      <c r="CD35" s="172">
        <f t="shared" si="32"/>
        <v>1</v>
      </c>
      <c r="CE35" s="172">
        <f t="shared" si="32"/>
        <v>1</v>
      </c>
      <c r="CF35" s="172">
        <f t="shared" si="32"/>
        <v>1</v>
      </c>
      <c r="CG35" s="172">
        <f t="shared" si="32"/>
        <v>1</v>
      </c>
      <c r="CH35" s="172">
        <f t="shared" si="32"/>
        <v>1</v>
      </c>
      <c r="CI35" s="172">
        <f t="shared" si="32"/>
        <v>1</v>
      </c>
      <c r="CJ35" s="172">
        <f t="shared" si="32"/>
        <v>1</v>
      </c>
      <c r="CK35" s="172">
        <f t="shared" si="32"/>
        <v>1</v>
      </c>
      <c r="CL35" s="172">
        <f t="shared" si="32"/>
        <v>1</v>
      </c>
      <c r="CM35" s="172">
        <f t="shared" si="32"/>
        <v>1</v>
      </c>
      <c r="CN35" s="172">
        <f t="shared" si="32"/>
        <v>1</v>
      </c>
      <c r="CO35" s="172">
        <f t="shared" si="32"/>
        <v>1</v>
      </c>
      <c r="CP35" s="172">
        <f t="shared" si="32"/>
        <v>1</v>
      </c>
      <c r="CQ35" s="172">
        <f t="shared" si="32"/>
        <v>1</v>
      </c>
      <c r="CR35" s="172">
        <f t="shared" si="31"/>
        <v>1</v>
      </c>
      <c r="CS35" s="172">
        <f t="shared" si="31"/>
        <v>1</v>
      </c>
      <c r="CT35" s="172">
        <f t="shared" si="31"/>
        <v>1</v>
      </c>
      <c r="CU35" s="172">
        <f t="shared" si="31"/>
        <v>1</v>
      </c>
      <c r="DA35" s="172">
        <v>1</v>
      </c>
      <c r="DB35" s="32" t="str">
        <f t="shared" ref="DB35:DB46" si="35">T(CONCATENATE(LOOKUP(DA35,CD$3:CD$80,AS$3:AS$80)," ",LOOKUP(DA35,CD$3:CD$80,$CA$3:$CA$80)))</f>
        <v xml:space="preserve"> </v>
      </c>
      <c r="DD35" s="172">
        <f t="shared" si="18"/>
        <v>1</v>
      </c>
      <c r="DE35" s="172">
        <v>33</v>
      </c>
      <c r="DL35" s="172">
        <f t="shared" si="13"/>
        <v>0</v>
      </c>
      <c r="DM35" s="172">
        <f t="shared" si="14"/>
        <v>1</v>
      </c>
      <c r="DN35" s="172">
        <f t="shared" si="15"/>
        <v>1</v>
      </c>
      <c r="DO35" s="172">
        <f t="shared" si="29"/>
        <v>1</v>
      </c>
      <c r="DP35" s="172">
        <f t="shared" si="29"/>
        <v>1</v>
      </c>
      <c r="DQ35" s="172">
        <f t="shared" si="29"/>
        <v>1</v>
      </c>
      <c r="DR35" s="172">
        <f t="shared" si="29"/>
        <v>1</v>
      </c>
      <c r="DS35" s="172">
        <f t="shared" si="29"/>
        <v>1</v>
      </c>
      <c r="DT35" s="172">
        <f t="shared" si="29"/>
        <v>1</v>
      </c>
      <c r="DU35" s="172">
        <f t="shared" si="29"/>
        <v>1</v>
      </c>
      <c r="DV35" s="172">
        <f t="shared" si="30"/>
        <v>1</v>
      </c>
      <c r="DW35" s="172">
        <f t="shared" si="30"/>
        <v>1</v>
      </c>
      <c r="DX35" s="172">
        <f t="shared" si="30"/>
        <v>1</v>
      </c>
      <c r="DY35" s="172">
        <f t="shared" si="30"/>
        <v>1</v>
      </c>
      <c r="DZ35" s="172">
        <f t="shared" si="30"/>
        <v>1</v>
      </c>
      <c r="EA35" s="172">
        <f t="shared" si="30"/>
        <v>1</v>
      </c>
      <c r="EB35" s="172">
        <f t="shared" si="30"/>
        <v>1</v>
      </c>
      <c r="EC35" s="172">
        <f t="shared" si="30"/>
        <v>1</v>
      </c>
      <c r="ED35" s="172">
        <f t="shared" si="30"/>
        <v>1</v>
      </c>
      <c r="EE35" s="172">
        <f t="shared" si="30"/>
        <v>1</v>
      </c>
      <c r="EF35" s="172">
        <f t="shared" si="30"/>
        <v>1</v>
      </c>
      <c r="EG35" s="172">
        <f t="shared" si="7"/>
        <v>0</v>
      </c>
    </row>
    <row r="36" spans="20:137" x14ac:dyDescent="0.25">
      <c r="T36" s="5"/>
      <c r="U36" s="13"/>
      <c r="V36" s="5"/>
      <c r="W36" s="5" t="str">
        <f t="shared" si="2"/>
        <v/>
      </c>
      <c r="X36" s="5"/>
      <c r="Y36" s="5"/>
      <c r="Z36" s="5"/>
      <c r="CB36" s="172">
        <f t="shared" si="32"/>
        <v>1</v>
      </c>
      <c r="CC36" s="172">
        <f t="shared" si="32"/>
        <v>1</v>
      </c>
      <c r="CD36" s="172">
        <f t="shared" si="32"/>
        <v>1</v>
      </c>
      <c r="CE36" s="172">
        <f t="shared" si="32"/>
        <v>1</v>
      </c>
      <c r="CF36" s="172">
        <f t="shared" si="32"/>
        <v>1</v>
      </c>
      <c r="CG36" s="172">
        <f t="shared" si="32"/>
        <v>1</v>
      </c>
      <c r="CH36" s="172">
        <f t="shared" si="32"/>
        <v>1</v>
      </c>
      <c r="CI36" s="172">
        <f t="shared" si="32"/>
        <v>1</v>
      </c>
      <c r="CJ36" s="172">
        <f t="shared" si="32"/>
        <v>1</v>
      </c>
      <c r="CK36" s="172">
        <f t="shared" si="32"/>
        <v>1</v>
      </c>
      <c r="CL36" s="172">
        <f t="shared" si="32"/>
        <v>1</v>
      </c>
      <c r="CM36" s="172">
        <f t="shared" si="32"/>
        <v>1</v>
      </c>
      <c r="CN36" s="172">
        <f t="shared" si="32"/>
        <v>1</v>
      </c>
      <c r="CO36" s="172">
        <f t="shared" si="32"/>
        <v>1</v>
      </c>
      <c r="CP36" s="172">
        <f t="shared" si="32"/>
        <v>1</v>
      </c>
      <c r="CQ36" s="172">
        <f t="shared" si="32"/>
        <v>1</v>
      </c>
      <c r="CR36" s="172">
        <f t="shared" si="31"/>
        <v>1</v>
      </c>
      <c r="CS36" s="172">
        <f t="shared" si="31"/>
        <v>1</v>
      </c>
      <c r="CT36" s="172">
        <f t="shared" si="31"/>
        <v>1</v>
      </c>
      <c r="CU36" s="172">
        <f t="shared" si="31"/>
        <v>1</v>
      </c>
      <c r="DA36" s="172">
        <v>2</v>
      </c>
      <c r="DB36" s="32" t="str">
        <f t="shared" si="35"/>
        <v xml:space="preserve"> </v>
      </c>
      <c r="DD36" s="172">
        <f t="shared" si="18"/>
        <v>1</v>
      </c>
      <c r="DE36" s="172">
        <v>34</v>
      </c>
      <c r="DL36" s="172">
        <f t="shared" si="13"/>
        <v>0</v>
      </c>
      <c r="DM36" s="172">
        <f t="shared" si="14"/>
        <v>1</v>
      </c>
      <c r="DN36" s="172">
        <f t="shared" si="15"/>
        <v>1</v>
      </c>
      <c r="DO36" s="172">
        <f t="shared" ref="DO36:DU51" si="36">IF(OR($CX35=0,ISERROR(SEARCH(DO$1,SUBSTITUTE($CX35,DY$1,"")))),DO35,DO35+1)</f>
        <v>1</v>
      </c>
      <c r="DP36" s="172">
        <f t="shared" si="36"/>
        <v>1</v>
      </c>
      <c r="DQ36" s="172">
        <f t="shared" si="36"/>
        <v>1</v>
      </c>
      <c r="DR36" s="172">
        <f t="shared" si="36"/>
        <v>1</v>
      </c>
      <c r="DS36" s="172">
        <f t="shared" si="36"/>
        <v>1</v>
      </c>
      <c r="DT36" s="172">
        <f t="shared" si="36"/>
        <v>1</v>
      </c>
      <c r="DU36" s="172">
        <f t="shared" si="36"/>
        <v>1</v>
      </c>
      <c r="DV36" s="172">
        <f t="shared" si="30"/>
        <v>1</v>
      </c>
      <c r="DW36" s="172">
        <f t="shared" si="30"/>
        <v>1</v>
      </c>
      <c r="DX36" s="172">
        <f t="shared" si="30"/>
        <v>1</v>
      </c>
      <c r="DY36" s="172">
        <f t="shared" si="30"/>
        <v>1</v>
      </c>
      <c r="DZ36" s="172">
        <f t="shared" si="30"/>
        <v>1</v>
      </c>
      <c r="EA36" s="172">
        <f t="shared" si="30"/>
        <v>1</v>
      </c>
      <c r="EB36" s="172">
        <f t="shared" si="30"/>
        <v>1</v>
      </c>
      <c r="EC36" s="172">
        <f t="shared" si="30"/>
        <v>1</v>
      </c>
      <c r="ED36" s="172">
        <f t="shared" si="30"/>
        <v>1</v>
      </c>
      <c r="EE36" s="172">
        <f t="shared" si="30"/>
        <v>1</v>
      </c>
      <c r="EF36" s="172">
        <f t="shared" si="30"/>
        <v>1</v>
      </c>
      <c r="EG36" s="172">
        <f t="shared" si="7"/>
        <v>0</v>
      </c>
    </row>
    <row r="37" spans="20:137" x14ac:dyDescent="0.25">
      <c r="T37" s="5"/>
      <c r="U37" s="13"/>
      <c r="V37" s="5"/>
      <c r="W37" s="5" t="str">
        <f t="shared" si="2"/>
        <v/>
      </c>
      <c r="X37" s="5"/>
      <c r="Y37" s="5"/>
      <c r="Z37" s="5"/>
      <c r="CB37" s="172">
        <f t="shared" si="32"/>
        <v>1</v>
      </c>
      <c r="CC37" s="172">
        <f t="shared" si="32"/>
        <v>1</v>
      </c>
      <c r="CD37" s="172">
        <f t="shared" si="32"/>
        <v>1</v>
      </c>
      <c r="CE37" s="172">
        <f t="shared" si="32"/>
        <v>1</v>
      </c>
      <c r="CF37" s="172">
        <f t="shared" si="32"/>
        <v>1</v>
      </c>
      <c r="CG37" s="172">
        <f t="shared" si="32"/>
        <v>1</v>
      </c>
      <c r="CH37" s="172">
        <f t="shared" si="32"/>
        <v>1</v>
      </c>
      <c r="CI37" s="172">
        <f t="shared" si="32"/>
        <v>1</v>
      </c>
      <c r="CJ37" s="172">
        <f t="shared" si="32"/>
        <v>1</v>
      </c>
      <c r="CK37" s="172">
        <f t="shared" si="32"/>
        <v>1</v>
      </c>
      <c r="CL37" s="172">
        <f t="shared" si="32"/>
        <v>1</v>
      </c>
      <c r="CM37" s="172">
        <f t="shared" si="32"/>
        <v>1</v>
      </c>
      <c r="CN37" s="172">
        <f t="shared" si="32"/>
        <v>1</v>
      </c>
      <c r="CO37" s="172">
        <f t="shared" si="32"/>
        <v>1</v>
      </c>
      <c r="CP37" s="172">
        <f t="shared" si="32"/>
        <v>1</v>
      </c>
      <c r="CQ37" s="172">
        <f t="shared" si="32"/>
        <v>1</v>
      </c>
      <c r="CR37" s="172">
        <f t="shared" si="31"/>
        <v>1</v>
      </c>
      <c r="CS37" s="172">
        <f t="shared" si="31"/>
        <v>1</v>
      </c>
      <c r="CT37" s="172">
        <f t="shared" si="31"/>
        <v>1</v>
      </c>
      <c r="CU37" s="172">
        <f t="shared" si="31"/>
        <v>1</v>
      </c>
      <c r="DA37" s="172">
        <v>3</v>
      </c>
      <c r="DB37" s="32" t="str">
        <f t="shared" si="35"/>
        <v xml:space="preserve"> </v>
      </c>
      <c r="DD37" s="172">
        <f t="shared" si="18"/>
        <v>1</v>
      </c>
      <c r="DE37" s="172">
        <v>35</v>
      </c>
      <c r="DL37" s="172">
        <f t="shared" si="13"/>
        <v>0</v>
      </c>
      <c r="DM37" s="172">
        <f t="shared" si="14"/>
        <v>1</v>
      </c>
      <c r="DN37" s="172">
        <f t="shared" si="15"/>
        <v>1</v>
      </c>
      <c r="DO37" s="172">
        <f t="shared" si="36"/>
        <v>1</v>
      </c>
      <c r="DP37" s="172">
        <f t="shared" si="36"/>
        <v>1</v>
      </c>
      <c r="DQ37" s="172">
        <f t="shared" si="36"/>
        <v>1</v>
      </c>
      <c r="DR37" s="172">
        <f t="shared" si="36"/>
        <v>1</v>
      </c>
      <c r="DS37" s="172">
        <f t="shared" si="36"/>
        <v>1</v>
      </c>
      <c r="DT37" s="172">
        <f t="shared" si="36"/>
        <v>1</v>
      </c>
      <c r="DU37" s="172">
        <f t="shared" si="36"/>
        <v>1</v>
      </c>
      <c r="DV37" s="172">
        <f t="shared" ref="DV37:EF52" si="37">IF(OR($CX36=0,ISERROR(SEARCH(DV$1,$CX36))),DV36,DV36+1)</f>
        <v>1</v>
      </c>
      <c r="DW37" s="172">
        <f t="shared" si="37"/>
        <v>1</v>
      </c>
      <c r="DX37" s="172">
        <f t="shared" si="37"/>
        <v>1</v>
      </c>
      <c r="DY37" s="172">
        <f t="shared" si="37"/>
        <v>1</v>
      </c>
      <c r="DZ37" s="172">
        <f t="shared" si="37"/>
        <v>1</v>
      </c>
      <c r="EA37" s="172">
        <f t="shared" si="37"/>
        <v>1</v>
      </c>
      <c r="EB37" s="172">
        <f t="shared" si="37"/>
        <v>1</v>
      </c>
      <c r="EC37" s="172">
        <f t="shared" si="37"/>
        <v>1</v>
      </c>
      <c r="ED37" s="172">
        <f t="shared" si="37"/>
        <v>1</v>
      </c>
      <c r="EE37" s="172">
        <f t="shared" si="37"/>
        <v>1</v>
      </c>
      <c r="EF37" s="172">
        <f t="shared" si="37"/>
        <v>1</v>
      </c>
      <c r="EG37" s="172">
        <f t="shared" si="7"/>
        <v>0</v>
      </c>
    </row>
    <row r="38" spans="20:137" x14ac:dyDescent="0.25">
      <c r="T38" s="5"/>
      <c r="U38" s="13"/>
      <c r="V38" s="5"/>
      <c r="W38" s="5" t="str">
        <f t="shared" si="2"/>
        <v/>
      </c>
      <c r="X38" s="5"/>
      <c r="Y38" s="5"/>
      <c r="Z38" s="5"/>
      <c r="CB38" s="172">
        <f t="shared" si="32"/>
        <v>1</v>
      </c>
      <c r="CC38" s="172">
        <f t="shared" si="32"/>
        <v>1</v>
      </c>
      <c r="CD38" s="172">
        <f t="shared" si="32"/>
        <v>1</v>
      </c>
      <c r="CE38" s="172">
        <f t="shared" si="32"/>
        <v>1</v>
      </c>
      <c r="CF38" s="172">
        <f t="shared" si="32"/>
        <v>1</v>
      </c>
      <c r="CG38" s="172">
        <f t="shared" si="32"/>
        <v>1</v>
      </c>
      <c r="CH38" s="172">
        <f t="shared" si="32"/>
        <v>1</v>
      </c>
      <c r="CI38" s="172">
        <f t="shared" si="32"/>
        <v>1</v>
      </c>
      <c r="CJ38" s="172">
        <f t="shared" si="32"/>
        <v>1</v>
      </c>
      <c r="CK38" s="172">
        <f t="shared" si="32"/>
        <v>1</v>
      </c>
      <c r="CL38" s="172">
        <f t="shared" si="32"/>
        <v>1</v>
      </c>
      <c r="CM38" s="172">
        <f t="shared" si="32"/>
        <v>1</v>
      </c>
      <c r="CN38" s="172">
        <f t="shared" si="32"/>
        <v>1</v>
      </c>
      <c r="CO38" s="172">
        <f t="shared" si="32"/>
        <v>1</v>
      </c>
      <c r="CP38" s="172">
        <f t="shared" si="32"/>
        <v>1</v>
      </c>
      <c r="CQ38" s="172">
        <f t="shared" si="32"/>
        <v>1</v>
      </c>
      <c r="CR38" s="172">
        <f t="shared" si="31"/>
        <v>1</v>
      </c>
      <c r="CS38" s="172">
        <f t="shared" si="31"/>
        <v>1</v>
      </c>
      <c r="CT38" s="172">
        <f t="shared" si="31"/>
        <v>1</v>
      </c>
      <c r="CU38" s="172">
        <f t="shared" si="31"/>
        <v>1</v>
      </c>
      <c r="DA38" s="172">
        <v>4</v>
      </c>
      <c r="DB38" s="32" t="str">
        <f t="shared" si="35"/>
        <v xml:space="preserve"> </v>
      </c>
      <c r="DD38" s="172">
        <f t="shared" si="18"/>
        <v>1</v>
      </c>
      <c r="DE38" s="172">
        <v>36</v>
      </c>
      <c r="DL38" s="172">
        <f t="shared" si="13"/>
        <v>0</v>
      </c>
      <c r="DM38" s="172">
        <f t="shared" si="14"/>
        <v>1</v>
      </c>
      <c r="DN38" s="172">
        <f t="shared" si="15"/>
        <v>1</v>
      </c>
      <c r="DO38" s="172">
        <f t="shared" si="36"/>
        <v>1</v>
      </c>
      <c r="DP38" s="172">
        <f t="shared" si="36"/>
        <v>1</v>
      </c>
      <c r="DQ38" s="172">
        <f t="shared" si="36"/>
        <v>1</v>
      </c>
      <c r="DR38" s="172">
        <f t="shared" si="36"/>
        <v>1</v>
      </c>
      <c r="DS38" s="172">
        <f t="shared" si="36"/>
        <v>1</v>
      </c>
      <c r="DT38" s="172">
        <f t="shared" si="36"/>
        <v>1</v>
      </c>
      <c r="DU38" s="172">
        <f t="shared" si="36"/>
        <v>1</v>
      </c>
      <c r="DV38" s="172">
        <f t="shared" si="37"/>
        <v>1</v>
      </c>
      <c r="DW38" s="172">
        <f t="shared" si="37"/>
        <v>1</v>
      </c>
      <c r="DX38" s="172">
        <f t="shared" si="37"/>
        <v>1</v>
      </c>
      <c r="DY38" s="172">
        <f t="shared" si="37"/>
        <v>1</v>
      </c>
      <c r="DZ38" s="172">
        <f t="shared" si="37"/>
        <v>1</v>
      </c>
      <c r="EA38" s="172">
        <f t="shared" si="37"/>
        <v>1</v>
      </c>
      <c r="EB38" s="172">
        <f t="shared" si="37"/>
        <v>1</v>
      </c>
      <c r="EC38" s="172">
        <f t="shared" si="37"/>
        <v>1</v>
      </c>
      <c r="ED38" s="172">
        <f t="shared" si="37"/>
        <v>1</v>
      </c>
      <c r="EE38" s="172">
        <f t="shared" si="37"/>
        <v>1</v>
      </c>
      <c r="EF38" s="172">
        <f t="shared" si="37"/>
        <v>1</v>
      </c>
      <c r="EG38" s="172">
        <f t="shared" si="7"/>
        <v>0</v>
      </c>
    </row>
    <row r="39" spans="20:137" x14ac:dyDescent="0.25">
      <c r="T39" s="5"/>
      <c r="U39" s="13"/>
      <c r="V39" s="5"/>
      <c r="W39" s="5" t="str">
        <f t="shared" si="2"/>
        <v/>
      </c>
      <c r="X39" s="5"/>
      <c r="Y39" s="5"/>
      <c r="Z39" s="5"/>
      <c r="CB39" s="172">
        <f t="shared" si="32"/>
        <v>1</v>
      </c>
      <c r="CC39" s="172">
        <f t="shared" si="32"/>
        <v>1</v>
      </c>
      <c r="CD39" s="172">
        <f t="shared" si="32"/>
        <v>1</v>
      </c>
      <c r="CE39" s="172">
        <f t="shared" si="32"/>
        <v>1</v>
      </c>
      <c r="CF39" s="172">
        <f t="shared" si="32"/>
        <v>1</v>
      </c>
      <c r="CG39" s="172">
        <f t="shared" si="32"/>
        <v>1</v>
      </c>
      <c r="CH39" s="172">
        <f t="shared" si="32"/>
        <v>1</v>
      </c>
      <c r="CI39" s="172">
        <f t="shared" si="32"/>
        <v>1</v>
      </c>
      <c r="CJ39" s="172">
        <f t="shared" si="32"/>
        <v>1</v>
      </c>
      <c r="CK39" s="172">
        <f t="shared" si="32"/>
        <v>1</v>
      </c>
      <c r="CL39" s="172">
        <f t="shared" si="32"/>
        <v>1</v>
      </c>
      <c r="CM39" s="172">
        <f t="shared" si="32"/>
        <v>1</v>
      </c>
      <c r="CN39" s="172">
        <f t="shared" si="32"/>
        <v>1</v>
      </c>
      <c r="CO39" s="172">
        <f t="shared" si="32"/>
        <v>1</v>
      </c>
      <c r="CP39" s="172">
        <f t="shared" si="32"/>
        <v>1</v>
      </c>
      <c r="CQ39" s="172">
        <f t="shared" si="32"/>
        <v>1</v>
      </c>
      <c r="CR39" s="172">
        <f t="shared" si="31"/>
        <v>1</v>
      </c>
      <c r="CS39" s="172">
        <f t="shared" si="31"/>
        <v>1</v>
      </c>
      <c r="CT39" s="172">
        <f t="shared" si="31"/>
        <v>1</v>
      </c>
      <c r="CU39" s="172">
        <f t="shared" si="31"/>
        <v>1</v>
      </c>
      <c r="DA39" s="172">
        <v>5</v>
      </c>
      <c r="DB39" s="32" t="str">
        <f t="shared" si="35"/>
        <v xml:space="preserve"> </v>
      </c>
      <c r="DD39" s="172">
        <f t="shared" si="18"/>
        <v>1</v>
      </c>
      <c r="DE39" s="172">
        <v>37</v>
      </c>
      <c r="DL39" s="172">
        <f t="shared" si="13"/>
        <v>0</v>
      </c>
      <c r="DM39" s="172">
        <f t="shared" si="14"/>
        <v>1</v>
      </c>
      <c r="DN39" s="172">
        <f t="shared" si="15"/>
        <v>1</v>
      </c>
      <c r="DO39" s="172">
        <f t="shared" si="36"/>
        <v>1</v>
      </c>
      <c r="DP39" s="172">
        <f t="shared" si="36"/>
        <v>1</v>
      </c>
      <c r="DQ39" s="172">
        <f t="shared" si="36"/>
        <v>1</v>
      </c>
      <c r="DR39" s="172">
        <f t="shared" si="36"/>
        <v>1</v>
      </c>
      <c r="DS39" s="172">
        <f t="shared" si="36"/>
        <v>1</v>
      </c>
      <c r="DT39" s="172">
        <f t="shared" si="36"/>
        <v>1</v>
      </c>
      <c r="DU39" s="172">
        <f t="shared" si="36"/>
        <v>1</v>
      </c>
      <c r="DV39" s="172">
        <f t="shared" si="37"/>
        <v>1</v>
      </c>
      <c r="DW39" s="172">
        <f t="shared" si="37"/>
        <v>1</v>
      </c>
      <c r="DX39" s="172">
        <f t="shared" si="37"/>
        <v>1</v>
      </c>
      <c r="DY39" s="172">
        <f t="shared" si="37"/>
        <v>1</v>
      </c>
      <c r="DZ39" s="172">
        <f t="shared" si="37"/>
        <v>1</v>
      </c>
      <c r="EA39" s="172">
        <f t="shared" si="37"/>
        <v>1</v>
      </c>
      <c r="EB39" s="172">
        <f t="shared" si="37"/>
        <v>1</v>
      </c>
      <c r="EC39" s="172">
        <f t="shared" si="37"/>
        <v>1</v>
      </c>
      <c r="ED39" s="172">
        <f t="shared" si="37"/>
        <v>1</v>
      </c>
      <c r="EE39" s="172">
        <f t="shared" si="37"/>
        <v>1</v>
      </c>
      <c r="EF39" s="172">
        <f t="shared" si="37"/>
        <v>1</v>
      </c>
      <c r="EG39" s="172">
        <f t="shared" si="7"/>
        <v>0</v>
      </c>
    </row>
    <row r="40" spans="20:137" x14ac:dyDescent="0.25">
      <c r="T40" s="5"/>
      <c r="U40" s="13"/>
      <c r="V40" s="5"/>
      <c r="W40" s="5" t="str">
        <f t="shared" si="2"/>
        <v/>
      </c>
      <c r="X40" s="5"/>
      <c r="Y40" s="5"/>
      <c r="Z40" s="5"/>
      <c r="CB40" s="172">
        <f t="shared" si="32"/>
        <v>1</v>
      </c>
      <c r="CC40" s="172">
        <f t="shared" si="32"/>
        <v>1</v>
      </c>
      <c r="CD40" s="172">
        <f t="shared" si="32"/>
        <v>1</v>
      </c>
      <c r="CE40" s="172">
        <f t="shared" si="32"/>
        <v>1</v>
      </c>
      <c r="CF40" s="172">
        <f t="shared" si="32"/>
        <v>1</v>
      </c>
      <c r="CG40" s="172">
        <f t="shared" si="32"/>
        <v>1</v>
      </c>
      <c r="CH40" s="172">
        <f t="shared" si="32"/>
        <v>1</v>
      </c>
      <c r="CI40" s="172">
        <f t="shared" si="32"/>
        <v>1</v>
      </c>
      <c r="CJ40" s="172">
        <f t="shared" si="32"/>
        <v>1</v>
      </c>
      <c r="CK40" s="172">
        <f t="shared" si="32"/>
        <v>1</v>
      </c>
      <c r="CL40" s="172">
        <f t="shared" si="32"/>
        <v>1</v>
      </c>
      <c r="CM40" s="172">
        <f t="shared" si="32"/>
        <v>1</v>
      </c>
      <c r="CN40" s="172">
        <f t="shared" si="32"/>
        <v>1</v>
      </c>
      <c r="CO40" s="172">
        <f t="shared" si="32"/>
        <v>1</v>
      </c>
      <c r="CP40" s="172">
        <f t="shared" si="32"/>
        <v>1</v>
      </c>
      <c r="CQ40" s="172">
        <f t="shared" si="32"/>
        <v>1</v>
      </c>
      <c r="CR40" s="172">
        <f t="shared" si="31"/>
        <v>1</v>
      </c>
      <c r="CS40" s="172">
        <f t="shared" si="31"/>
        <v>1</v>
      </c>
      <c r="CT40" s="172">
        <f t="shared" si="31"/>
        <v>1</v>
      </c>
      <c r="CU40" s="172">
        <f t="shared" si="31"/>
        <v>1</v>
      </c>
      <c r="DA40" s="172">
        <v>6</v>
      </c>
      <c r="DB40" s="32" t="str">
        <f t="shared" si="35"/>
        <v xml:space="preserve"> </v>
      </c>
      <c r="DD40" s="172">
        <f t="shared" si="18"/>
        <v>1</v>
      </c>
      <c r="DE40" s="172">
        <v>38</v>
      </c>
      <c r="DL40" s="172">
        <f t="shared" si="13"/>
        <v>0</v>
      </c>
      <c r="DM40" s="172">
        <f t="shared" si="14"/>
        <v>1</v>
      </c>
      <c r="DN40" s="172">
        <f t="shared" si="15"/>
        <v>1</v>
      </c>
      <c r="DO40" s="172">
        <f t="shared" si="36"/>
        <v>1</v>
      </c>
      <c r="DP40" s="172">
        <f t="shared" si="36"/>
        <v>1</v>
      </c>
      <c r="DQ40" s="172">
        <f t="shared" si="36"/>
        <v>1</v>
      </c>
      <c r="DR40" s="172">
        <f t="shared" si="36"/>
        <v>1</v>
      </c>
      <c r="DS40" s="172">
        <f t="shared" si="36"/>
        <v>1</v>
      </c>
      <c r="DT40" s="172">
        <f t="shared" si="36"/>
        <v>1</v>
      </c>
      <c r="DU40" s="172">
        <f t="shared" si="36"/>
        <v>1</v>
      </c>
      <c r="DV40" s="172">
        <f t="shared" si="37"/>
        <v>1</v>
      </c>
      <c r="DW40" s="172">
        <f t="shared" si="37"/>
        <v>1</v>
      </c>
      <c r="DX40" s="172">
        <f t="shared" si="37"/>
        <v>1</v>
      </c>
      <c r="DY40" s="172">
        <f t="shared" si="37"/>
        <v>1</v>
      </c>
      <c r="DZ40" s="172">
        <f t="shared" si="37"/>
        <v>1</v>
      </c>
      <c r="EA40" s="172">
        <f t="shared" si="37"/>
        <v>1</v>
      </c>
      <c r="EB40" s="172">
        <f t="shared" si="37"/>
        <v>1</v>
      </c>
      <c r="EC40" s="172">
        <f t="shared" si="37"/>
        <v>1</v>
      </c>
      <c r="ED40" s="172">
        <f t="shared" si="37"/>
        <v>1</v>
      </c>
      <c r="EE40" s="172">
        <f t="shared" si="37"/>
        <v>1</v>
      </c>
      <c r="EF40" s="172">
        <f t="shared" si="37"/>
        <v>1</v>
      </c>
      <c r="EG40" s="172">
        <f t="shared" si="7"/>
        <v>0</v>
      </c>
    </row>
    <row r="41" spans="20:137" x14ac:dyDescent="0.25">
      <c r="T41" s="5"/>
      <c r="U41" s="13"/>
      <c r="V41" s="5"/>
      <c r="W41" s="5" t="str">
        <f t="shared" si="2"/>
        <v/>
      </c>
      <c r="X41" s="5"/>
      <c r="Y41" s="5"/>
      <c r="Z41" s="5"/>
      <c r="CB41" s="172">
        <f t="shared" si="32"/>
        <v>1</v>
      </c>
      <c r="CC41" s="172">
        <f t="shared" si="32"/>
        <v>1</v>
      </c>
      <c r="CD41" s="172">
        <f t="shared" si="32"/>
        <v>1</v>
      </c>
      <c r="CE41" s="172">
        <f t="shared" si="32"/>
        <v>1</v>
      </c>
      <c r="CF41" s="172">
        <f t="shared" si="32"/>
        <v>1</v>
      </c>
      <c r="CG41" s="172">
        <f t="shared" si="32"/>
        <v>1</v>
      </c>
      <c r="CH41" s="172">
        <f t="shared" si="32"/>
        <v>1</v>
      </c>
      <c r="CI41" s="172">
        <f t="shared" si="32"/>
        <v>1</v>
      </c>
      <c r="CJ41" s="172">
        <f t="shared" si="32"/>
        <v>1</v>
      </c>
      <c r="CK41" s="172">
        <f t="shared" si="32"/>
        <v>1</v>
      </c>
      <c r="CL41" s="172">
        <f t="shared" si="32"/>
        <v>1</v>
      </c>
      <c r="CM41" s="172">
        <f t="shared" si="32"/>
        <v>1</v>
      </c>
      <c r="CN41" s="172">
        <f t="shared" si="32"/>
        <v>1</v>
      </c>
      <c r="CO41" s="172">
        <f t="shared" si="32"/>
        <v>1</v>
      </c>
      <c r="CP41" s="172">
        <f t="shared" si="32"/>
        <v>1</v>
      </c>
      <c r="CQ41" s="172">
        <f t="shared" si="32"/>
        <v>1</v>
      </c>
      <c r="CR41" s="172">
        <f t="shared" si="31"/>
        <v>1</v>
      </c>
      <c r="CS41" s="172">
        <f t="shared" si="31"/>
        <v>1</v>
      </c>
      <c r="CT41" s="172">
        <f t="shared" si="31"/>
        <v>1</v>
      </c>
      <c r="CU41" s="172">
        <f t="shared" si="31"/>
        <v>1</v>
      </c>
      <c r="DA41" s="172">
        <v>7</v>
      </c>
      <c r="DB41" s="32" t="str">
        <f t="shared" si="35"/>
        <v xml:space="preserve"> </v>
      </c>
      <c r="DD41" s="172">
        <f t="shared" si="18"/>
        <v>1</v>
      </c>
      <c r="DE41" s="172">
        <v>39</v>
      </c>
      <c r="DL41" s="172">
        <f t="shared" si="13"/>
        <v>0</v>
      </c>
      <c r="DM41" s="172">
        <f t="shared" si="14"/>
        <v>1</v>
      </c>
      <c r="DN41" s="172">
        <f t="shared" si="15"/>
        <v>1</v>
      </c>
      <c r="DO41" s="172">
        <f t="shared" si="36"/>
        <v>1</v>
      </c>
      <c r="DP41" s="172">
        <f t="shared" si="36"/>
        <v>1</v>
      </c>
      <c r="DQ41" s="172">
        <f t="shared" si="36"/>
        <v>1</v>
      </c>
      <c r="DR41" s="172">
        <f t="shared" si="36"/>
        <v>1</v>
      </c>
      <c r="DS41" s="172">
        <f t="shared" si="36"/>
        <v>1</v>
      </c>
      <c r="DT41" s="172">
        <f t="shared" si="36"/>
        <v>1</v>
      </c>
      <c r="DU41" s="172">
        <f t="shared" si="36"/>
        <v>1</v>
      </c>
      <c r="DV41" s="172">
        <f t="shared" si="37"/>
        <v>1</v>
      </c>
      <c r="DW41" s="172">
        <f t="shared" si="37"/>
        <v>1</v>
      </c>
      <c r="DX41" s="172">
        <f t="shared" si="37"/>
        <v>1</v>
      </c>
      <c r="DY41" s="172">
        <f t="shared" si="37"/>
        <v>1</v>
      </c>
      <c r="DZ41" s="172">
        <f t="shared" si="37"/>
        <v>1</v>
      </c>
      <c r="EA41" s="172">
        <f t="shared" si="37"/>
        <v>1</v>
      </c>
      <c r="EB41" s="172">
        <f t="shared" si="37"/>
        <v>1</v>
      </c>
      <c r="EC41" s="172">
        <f t="shared" si="37"/>
        <v>1</v>
      </c>
      <c r="ED41" s="172">
        <f t="shared" si="37"/>
        <v>1</v>
      </c>
      <c r="EE41" s="172">
        <f t="shared" si="37"/>
        <v>1</v>
      </c>
      <c r="EF41" s="172">
        <f t="shared" si="37"/>
        <v>1</v>
      </c>
      <c r="EG41" s="172">
        <f t="shared" si="7"/>
        <v>0</v>
      </c>
    </row>
    <row r="42" spans="20:137" x14ac:dyDescent="0.25">
      <c r="T42" s="5"/>
      <c r="U42" s="13"/>
      <c r="V42" s="5"/>
      <c r="W42" s="5" t="str">
        <f t="shared" si="2"/>
        <v/>
      </c>
      <c r="X42" s="5"/>
      <c r="Y42" s="5"/>
      <c r="Z42" s="5"/>
      <c r="CB42" s="172">
        <f t="shared" si="32"/>
        <v>1</v>
      </c>
      <c r="CC42" s="172">
        <f t="shared" si="32"/>
        <v>1</v>
      </c>
      <c r="CD42" s="172">
        <f t="shared" si="32"/>
        <v>1</v>
      </c>
      <c r="CE42" s="172">
        <f t="shared" si="32"/>
        <v>1</v>
      </c>
      <c r="CF42" s="172">
        <f t="shared" si="32"/>
        <v>1</v>
      </c>
      <c r="CG42" s="172">
        <f t="shared" si="32"/>
        <v>1</v>
      </c>
      <c r="CH42" s="172">
        <f t="shared" si="32"/>
        <v>1</v>
      </c>
      <c r="CI42" s="172">
        <f t="shared" si="32"/>
        <v>1</v>
      </c>
      <c r="CJ42" s="172">
        <f t="shared" si="32"/>
        <v>1</v>
      </c>
      <c r="CK42" s="172">
        <f t="shared" si="32"/>
        <v>1</v>
      </c>
      <c r="CL42" s="172">
        <f t="shared" si="32"/>
        <v>1</v>
      </c>
      <c r="CM42" s="172">
        <f t="shared" si="32"/>
        <v>1</v>
      </c>
      <c r="CN42" s="172">
        <f t="shared" si="32"/>
        <v>1</v>
      </c>
      <c r="CO42" s="172">
        <f t="shared" si="32"/>
        <v>1</v>
      </c>
      <c r="CP42" s="172">
        <f t="shared" si="32"/>
        <v>1</v>
      </c>
      <c r="CQ42" s="172">
        <f t="shared" si="32"/>
        <v>1</v>
      </c>
      <c r="CR42" s="172">
        <f t="shared" si="31"/>
        <v>1</v>
      </c>
      <c r="CS42" s="172">
        <f t="shared" si="31"/>
        <v>1</v>
      </c>
      <c r="CT42" s="172">
        <f t="shared" si="31"/>
        <v>1</v>
      </c>
      <c r="CU42" s="172">
        <f t="shared" si="31"/>
        <v>1</v>
      </c>
      <c r="DA42" s="172">
        <v>8</v>
      </c>
      <c r="DB42" s="32" t="str">
        <f t="shared" si="35"/>
        <v xml:space="preserve"> </v>
      </c>
      <c r="DD42" s="172">
        <f t="shared" si="18"/>
        <v>1</v>
      </c>
      <c r="DE42" s="172">
        <v>40</v>
      </c>
      <c r="DL42" s="172">
        <f t="shared" si="13"/>
        <v>0</v>
      </c>
      <c r="DM42" s="172">
        <f t="shared" si="14"/>
        <v>1</v>
      </c>
      <c r="DN42" s="172">
        <f t="shared" si="15"/>
        <v>1</v>
      </c>
      <c r="DO42" s="172">
        <f t="shared" si="36"/>
        <v>1</v>
      </c>
      <c r="DP42" s="172">
        <f t="shared" si="36"/>
        <v>1</v>
      </c>
      <c r="DQ42" s="172">
        <f t="shared" si="36"/>
        <v>1</v>
      </c>
      <c r="DR42" s="172">
        <f t="shared" si="36"/>
        <v>1</v>
      </c>
      <c r="DS42" s="172">
        <f t="shared" si="36"/>
        <v>1</v>
      </c>
      <c r="DT42" s="172">
        <f t="shared" si="36"/>
        <v>1</v>
      </c>
      <c r="DU42" s="172">
        <f t="shared" si="36"/>
        <v>1</v>
      </c>
      <c r="DV42" s="172">
        <f t="shared" si="37"/>
        <v>1</v>
      </c>
      <c r="DW42" s="172">
        <f t="shared" si="37"/>
        <v>1</v>
      </c>
      <c r="DX42" s="172">
        <f t="shared" si="37"/>
        <v>1</v>
      </c>
      <c r="DY42" s="172">
        <f t="shared" si="37"/>
        <v>1</v>
      </c>
      <c r="DZ42" s="172">
        <f t="shared" si="37"/>
        <v>1</v>
      </c>
      <c r="EA42" s="172">
        <f t="shared" si="37"/>
        <v>1</v>
      </c>
      <c r="EB42" s="172">
        <f t="shared" si="37"/>
        <v>1</v>
      </c>
      <c r="EC42" s="172">
        <f t="shared" si="37"/>
        <v>1</v>
      </c>
      <c r="ED42" s="172">
        <f t="shared" si="37"/>
        <v>1</v>
      </c>
      <c r="EE42" s="172">
        <f t="shared" si="37"/>
        <v>1</v>
      </c>
      <c r="EF42" s="172">
        <f t="shared" si="37"/>
        <v>1</v>
      </c>
      <c r="EG42" s="172">
        <f t="shared" si="7"/>
        <v>0</v>
      </c>
    </row>
    <row r="43" spans="20:137" x14ac:dyDescent="0.25">
      <c r="T43" s="5"/>
      <c r="U43" s="13"/>
      <c r="V43" s="5"/>
      <c r="W43" s="5" t="str">
        <f t="shared" si="2"/>
        <v/>
      </c>
      <c r="X43" s="5"/>
      <c r="Y43" s="5"/>
      <c r="Z43" s="5"/>
      <c r="CB43" s="172">
        <f t="shared" si="32"/>
        <v>1</v>
      </c>
      <c r="CC43" s="172">
        <f t="shared" si="32"/>
        <v>1</v>
      </c>
      <c r="CD43" s="172">
        <f t="shared" si="32"/>
        <v>1</v>
      </c>
      <c r="CE43" s="172">
        <f t="shared" si="32"/>
        <v>1</v>
      </c>
      <c r="CF43" s="172">
        <f t="shared" si="32"/>
        <v>1</v>
      </c>
      <c r="CG43" s="172">
        <f t="shared" si="32"/>
        <v>1</v>
      </c>
      <c r="CH43" s="172">
        <f t="shared" si="32"/>
        <v>1</v>
      </c>
      <c r="CI43" s="172">
        <f t="shared" si="32"/>
        <v>1</v>
      </c>
      <c r="CJ43" s="172">
        <f t="shared" si="32"/>
        <v>1</v>
      </c>
      <c r="CK43" s="172">
        <f t="shared" si="32"/>
        <v>1</v>
      </c>
      <c r="CL43" s="172">
        <f t="shared" si="32"/>
        <v>1</v>
      </c>
      <c r="CM43" s="172">
        <f t="shared" si="32"/>
        <v>1</v>
      </c>
      <c r="CN43" s="172">
        <f t="shared" si="32"/>
        <v>1</v>
      </c>
      <c r="CO43" s="172">
        <f t="shared" si="32"/>
        <v>1</v>
      </c>
      <c r="CP43" s="172">
        <f t="shared" si="32"/>
        <v>1</v>
      </c>
      <c r="CQ43" s="172">
        <f t="shared" si="32"/>
        <v>1</v>
      </c>
      <c r="CR43" s="172">
        <f t="shared" si="31"/>
        <v>1</v>
      </c>
      <c r="CS43" s="172">
        <f t="shared" si="31"/>
        <v>1</v>
      </c>
      <c r="CT43" s="172">
        <f t="shared" si="31"/>
        <v>1</v>
      </c>
      <c r="CU43" s="172">
        <f t="shared" si="31"/>
        <v>1</v>
      </c>
      <c r="DA43" s="172">
        <v>9</v>
      </c>
      <c r="DB43" s="32" t="str">
        <f t="shared" si="35"/>
        <v xml:space="preserve"> </v>
      </c>
      <c r="DD43" s="172">
        <f t="shared" si="18"/>
        <v>1</v>
      </c>
      <c r="DE43" s="172">
        <v>41</v>
      </c>
      <c r="DL43" s="172">
        <f t="shared" si="13"/>
        <v>0</v>
      </c>
      <c r="DM43" s="172">
        <f t="shared" si="14"/>
        <v>1</v>
      </c>
      <c r="DN43" s="172">
        <f t="shared" si="15"/>
        <v>1</v>
      </c>
      <c r="DO43" s="172">
        <f t="shared" si="36"/>
        <v>1</v>
      </c>
      <c r="DP43" s="172">
        <f t="shared" si="36"/>
        <v>1</v>
      </c>
      <c r="DQ43" s="172">
        <f t="shared" si="36"/>
        <v>1</v>
      </c>
      <c r="DR43" s="172">
        <f t="shared" si="36"/>
        <v>1</v>
      </c>
      <c r="DS43" s="172">
        <f t="shared" si="36"/>
        <v>1</v>
      </c>
      <c r="DT43" s="172">
        <f t="shared" si="36"/>
        <v>1</v>
      </c>
      <c r="DU43" s="172">
        <f t="shared" si="36"/>
        <v>1</v>
      </c>
      <c r="DV43" s="172">
        <f t="shared" si="37"/>
        <v>1</v>
      </c>
      <c r="DW43" s="172">
        <f t="shared" si="37"/>
        <v>1</v>
      </c>
      <c r="DX43" s="172">
        <f t="shared" si="37"/>
        <v>1</v>
      </c>
      <c r="DY43" s="172">
        <f t="shared" si="37"/>
        <v>1</v>
      </c>
      <c r="DZ43" s="172">
        <f t="shared" si="37"/>
        <v>1</v>
      </c>
      <c r="EA43" s="172">
        <f t="shared" si="37"/>
        <v>1</v>
      </c>
      <c r="EB43" s="172">
        <f t="shared" si="37"/>
        <v>1</v>
      </c>
      <c r="EC43" s="172">
        <f t="shared" si="37"/>
        <v>1</v>
      </c>
      <c r="ED43" s="172">
        <f t="shared" si="37"/>
        <v>1</v>
      </c>
      <c r="EE43" s="172">
        <f t="shared" si="37"/>
        <v>1</v>
      </c>
      <c r="EF43" s="172">
        <f t="shared" si="37"/>
        <v>1</v>
      </c>
      <c r="EG43" s="172">
        <f t="shared" si="7"/>
        <v>0</v>
      </c>
    </row>
    <row r="44" spans="20:137" x14ac:dyDescent="0.25">
      <c r="T44" s="5"/>
      <c r="U44" s="13"/>
      <c r="V44" s="5"/>
      <c r="W44" s="5" t="str">
        <f t="shared" si="2"/>
        <v/>
      </c>
      <c r="X44" s="5"/>
      <c r="Y44" s="5"/>
      <c r="Z44" s="5"/>
      <c r="CB44" s="172">
        <f t="shared" si="32"/>
        <v>1</v>
      </c>
      <c r="CC44" s="172">
        <f t="shared" si="32"/>
        <v>1</v>
      </c>
      <c r="CD44" s="172">
        <f t="shared" si="32"/>
        <v>1</v>
      </c>
      <c r="CE44" s="172">
        <f t="shared" si="32"/>
        <v>1</v>
      </c>
      <c r="CF44" s="172">
        <f t="shared" si="32"/>
        <v>1</v>
      </c>
      <c r="CG44" s="172">
        <f t="shared" si="32"/>
        <v>1</v>
      </c>
      <c r="CH44" s="172">
        <f t="shared" si="32"/>
        <v>1</v>
      </c>
      <c r="CI44" s="172">
        <f t="shared" si="32"/>
        <v>1</v>
      </c>
      <c r="CJ44" s="172">
        <f t="shared" si="32"/>
        <v>1</v>
      </c>
      <c r="CK44" s="172">
        <f t="shared" si="32"/>
        <v>1</v>
      </c>
      <c r="CL44" s="172">
        <f t="shared" si="32"/>
        <v>1</v>
      </c>
      <c r="CM44" s="172">
        <f t="shared" si="32"/>
        <v>1</v>
      </c>
      <c r="CN44" s="172">
        <f t="shared" si="32"/>
        <v>1</v>
      </c>
      <c r="CO44" s="172">
        <f t="shared" si="32"/>
        <v>1</v>
      </c>
      <c r="CP44" s="172">
        <f t="shared" si="32"/>
        <v>1</v>
      </c>
      <c r="CQ44" s="172">
        <f t="shared" si="32"/>
        <v>1</v>
      </c>
      <c r="CR44" s="172">
        <f t="shared" si="31"/>
        <v>1</v>
      </c>
      <c r="CS44" s="172">
        <f t="shared" si="31"/>
        <v>1</v>
      </c>
      <c r="CT44" s="172">
        <f t="shared" si="31"/>
        <v>1</v>
      </c>
      <c r="CU44" s="172">
        <f t="shared" si="31"/>
        <v>1</v>
      </c>
      <c r="DA44" s="172">
        <v>10</v>
      </c>
      <c r="DB44" s="32" t="str">
        <f t="shared" si="35"/>
        <v xml:space="preserve"> </v>
      </c>
      <c r="DD44" s="172">
        <f t="shared" si="18"/>
        <v>1</v>
      </c>
      <c r="DE44" s="172">
        <v>42</v>
      </c>
      <c r="DL44" s="172">
        <f t="shared" si="13"/>
        <v>0</v>
      </c>
      <c r="DM44" s="172">
        <f t="shared" si="14"/>
        <v>1</v>
      </c>
      <c r="DN44" s="172">
        <f t="shared" si="15"/>
        <v>1</v>
      </c>
      <c r="DO44" s="172">
        <f t="shared" si="36"/>
        <v>1</v>
      </c>
      <c r="DP44" s="172">
        <f t="shared" si="36"/>
        <v>1</v>
      </c>
      <c r="DQ44" s="172">
        <f t="shared" si="36"/>
        <v>1</v>
      </c>
      <c r="DR44" s="172">
        <f t="shared" si="36"/>
        <v>1</v>
      </c>
      <c r="DS44" s="172">
        <f t="shared" si="36"/>
        <v>1</v>
      </c>
      <c r="DT44" s="172">
        <f t="shared" si="36"/>
        <v>1</v>
      </c>
      <c r="DU44" s="172">
        <f t="shared" si="36"/>
        <v>1</v>
      </c>
      <c r="DV44" s="172">
        <f t="shared" si="37"/>
        <v>1</v>
      </c>
      <c r="DW44" s="172">
        <f t="shared" si="37"/>
        <v>1</v>
      </c>
      <c r="DX44" s="172">
        <f t="shared" si="37"/>
        <v>1</v>
      </c>
      <c r="DY44" s="172">
        <f t="shared" si="37"/>
        <v>1</v>
      </c>
      <c r="DZ44" s="172">
        <f t="shared" si="37"/>
        <v>1</v>
      </c>
      <c r="EA44" s="172">
        <f t="shared" si="37"/>
        <v>1</v>
      </c>
      <c r="EB44" s="172">
        <f t="shared" si="37"/>
        <v>1</v>
      </c>
      <c r="EC44" s="172">
        <f t="shared" si="37"/>
        <v>1</v>
      </c>
      <c r="ED44" s="172">
        <f t="shared" si="37"/>
        <v>1</v>
      </c>
      <c r="EE44" s="172">
        <f t="shared" si="37"/>
        <v>1</v>
      </c>
      <c r="EF44" s="172">
        <f t="shared" si="37"/>
        <v>1</v>
      </c>
      <c r="EG44" s="172">
        <f t="shared" si="7"/>
        <v>0</v>
      </c>
    </row>
    <row r="45" spans="20:137" x14ac:dyDescent="0.25">
      <c r="T45" s="5"/>
      <c r="U45" s="13"/>
      <c r="V45" s="5"/>
      <c r="W45" s="5" t="str">
        <f t="shared" si="2"/>
        <v/>
      </c>
      <c r="X45" s="5"/>
      <c r="Y45" s="5"/>
      <c r="Z45" s="5"/>
      <c r="CB45" s="172">
        <f t="shared" si="32"/>
        <v>1</v>
      </c>
      <c r="CC45" s="172">
        <f t="shared" si="32"/>
        <v>1</v>
      </c>
      <c r="CD45" s="172">
        <f t="shared" si="32"/>
        <v>1</v>
      </c>
      <c r="CE45" s="172">
        <f t="shared" si="32"/>
        <v>1</v>
      </c>
      <c r="CF45" s="172">
        <f t="shared" si="32"/>
        <v>1</v>
      </c>
      <c r="CG45" s="172">
        <f t="shared" si="32"/>
        <v>1</v>
      </c>
      <c r="CH45" s="172">
        <f t="shared" si="32"/>
        <v>1</v>
      </c>
      <c r="CI45" s="172">
        <f t="shared" si="32"/>
        <v>1</v>
      </c>
      <c r="CJ45" s="172">
        <f t="shared" si="32"/>
        <v>1</v>
      </c>
      <c r="CK45" s="172">
        <f t="shared" si="32"/>
        <v>1</v>
      </c>
      <c r="CL45" s="172">
        <f t="shared" si="32"/>
        <v>1</v>
      </c>
      <c r="CM45" s="172">
        <f t="shared" si="32"/>
        <v>1</v>
      </c>
      <c r="CN45" s="172">
        <f t="shared" si="32"/>
        <v>1</v>
      </c>
      <c r="CO45" s="172">
        <f t="shared" si="32"/>
        <v>1</v>
      </c>
      <c r="CP45" s="172">
        <f t="shared" si="32"/>
        <v>1</v>
      </c>
      <c r="CQ45" s="172">
        <f t="shared" si="32"/>
        <v>1</v>
      </c>
      <c r="CR45" s="172">
        <f t="shared" si="31"/>
        <v>1</v>
      </c>
      <c r="CS45" s="172">
        <f t="shared" si="31"/>
        <v>1</v>
      </c>
      <c r="CT45" s="172">
        <f t="shared" si="31"/>
        <v>1</v>
      </c>
      <c r="CU45" s="172">
        <f t="shared" si="31"/>
        <v>1</v>
      </c>
      <c r="DA45" s="172">
        <v>11</v>
      </c>
      <c r="DB45" s="32" t="str">
        <f t="shared" si="35"/>
        <v xml:space="preserve"> </v>
      </c>
      <c r="DD45" s="172">
        <f t="shared" si="18"/>
        <v>1</v>
      </c>
      <c r="DE45" s="172">
        <v>43</v>
      </c>
      <c r="DL45" s="172">
        <f t="shared" si="13"/>
        <v>0</v>
      </c>
      <c r="DM45" s="172">
        <f t="shared" si="14"/>
        <v>1</v>
      </c>
      <c r="DN45" s="172">
        <f t="shared" si="15"/>
        <v>1</v>
      </c>
      <c r="DO45" s="172">
        <f t="shared" si="36"/>
        <v>1</v>
      </c>
      <c r="DP45" s="172">
        <f t="shared" si="36"/>
        <v>1</v>
      </c>
      <c r="DQ45" s="172">
        <f t="shared" si="36"/>
        <v>1</v>
      </c>
      <c r="DR45" s="172">
        <f t="shared" si="36"/>
        <v>1</v>
      </c>
      <c r="DS45" s="172">
        <f t="shared" si="36"/>
        <v>1</v>
      </c>
      <c r="DT45" s="172">
        <f t="shared" si="36"/>
        <v>1</v>
      </c>
      <c r="DU45" s="172">
        <f t="shared" si="36"/>
        <v>1</v>
      </c>
      <c r="DV45" s="172">
        <f t="shared" si="37"/>
        <v>1</v>
      </c>
      <c r="DW45" s="172">
        <f t="shared" si="37"/>
        <v>1</v>
      </c>
      <c r="DX45" s="172">
        <f t="shared" si="37"/>
        <v>1</v>
      </c>
      <c r="DY45" s="172">
        <f t="shared" si="37"/>
        <v>1</v>
      </c>
      <c r="DZ45" s="172">
        <f t="shared" si="37"/>
        <v>1</v>
      </c>
      <c r="EA45" s="172">
        <f t="shared" si="37"/>
        <v>1</v>
      </c>
      <c r="EB45" s="172">
        <f t="shared" si="37"/>
        <v>1</v>
      </c>
      <c r="EC45" s="172">
        <f t="shared" si="37"/>
        <v>1</v>
      </c>
      <c r="ED45" s="172">
        <f t="shared" si="37"/>
        <v>1</v>
      </c>
      <c r="EE45" s="172">
        <f t="shared" si="37"/>
        <v>1</v>
      </c>
      <c r="EF45" s="172">
        <f t="shared" si="37"/>
        <v>1</v>
      </c>
      <c r="EG45" s="172">
        <f t="shared" si="7"/>
        <v>0</v>
      </c>
    </row>
    <row r="46" spans="20:137" x14ac:dyDescent="0.25">
      <c r="T46" s="5"/>
      <c r="U46" s="13"/>
      <c r="V46" s="5"/>
      <c r="W46" s="5" t="str">
        <f t="shared" si="2"/>
        <v/>
      </c>
      <c r="X46" s="5"/>
      <c r="Y46" s="5"/>
      <c r="Z46" s="5"/>
      <c r="CB46" s="172">
        <f t="shared" si="32"/>
        <v>1</v>
      </c>
      <c r="CC46" s="172">
        <f t="shared" si="32"/>
        <v>1</v>
      </c>
      <c r="CD46" s="172">
        <f t="shared" si="32"/>
        <v>1</v>
      </c>
      <c r="CE46" s="172">
        <f t="shared" si="32"/>
        <v>1</v>
      </c>
      <c r="CF46" s="172">
        <f t="shared" si="32"/>
        <v>1</v>
      </c>
      <c r="CG46" s="172">
        <f t="shared" si="32"/>
        <v>1</v>
      </c>
      <c r="CH46" s="172">
        <f t="shared" si="32"/>
        <v>1</v>
      </c>
      <c r="CI46" s="172">
        <f t="shared" si="32"/>
        <v>1</v>
      </c>
      <c r="CJ46" s="172">
        <f t="shared" si="32"/>
        <v>1</v>
      </c>
      <c r="CK46" s="172">
        <f t="shared" si="32"/>
        <v>1</v>
      </c>
      <c r="CL46" s="172">
        <f t="shared" si="32"/>
        <v>1</v>
      </c>
      <c r="CM46" s="172">
        <f t="shared" si="32"/>
        <v>1</v>
      </c>
      <c r="CN46" s="172">
        <f t="shared" si="32"/>
        <v>1</v>
      </c>
      <c r="CO46" s="172">
        <f t="shared" si="32"/>
        <v>1</v>
      </c>
      <c r="CP46" s="172">
        <f t="shared" si="32"/>
        <v>1</v>
      </c>
      <c r="CQ46" s="172">
        <f t="shared" si="32"/>
        <v>1</v>
      </c>
      <c r="CR46" s="172">
        <f t="shared" si="31"/>
        <v>1</v>
      </c>
      <c r="CS46" s="172">
        <f t="shared" si="31"/>
        <v>1</v>
      </c>
      <c r="CT46" s="172">
        <f t="shared" si="31"/>
        <v>1</v>
      </c>
      <c r="CU46" s="172">
        <f t="shared" si="31"/>
        <v>1</v>
      </c>
      <c r="DA46" s="172">
        <v>12</v>
      </c>
      <c r="DB46" s="32" t="str">
        <f t="shared" si="35"/>
        <v xml:space="preserve"> </v>
      </c>
      <c r="DD46" s="172">
        <f t="shared" si="18"/>
        <v>1</v>
      </c>
      <c r="DE46" s="172">
        <v>44</v>
      </c>
      <c r="DL46" s="172">
        <f t="shared" si="13"/>
        <v>0</v>
      </c>
      <c r="DM46" s="172">
        <f t="shared" si="14"/>
        <v>1</v>
      </c>
      <c r="DN46" s="172">
        <f t="shared" si="15"/>
        <v>1</v>
      </c>
      <c r="DO46" s="172">
        <f t="shared" si="36"/>
        <v>1</v>
      </c>
      <c r="DP46" s="172">
        <f t="shared" si="36"/>
        <v>1</v>
      </c>
      <c r="DQ46" s="172">
        <f t="shared" si="36"/>
        <v>1</v>
      </c>
      <c r="DR46" s="172">
        <f t="shared" si="36"/>
        <v>1</v>
      </c>
      <c r="DS46" s="172">
        <f t="shared" si="36"/>
        <v>1</v>
      </c>
      <c r="DT46" s="172">
        <f t="shared" si="36"/>
        <v>1</v>
      </c>
      <c r="DU46" s="172">
        <f t="shared" si="36"/>
        <v>1</v>
      </c>
      <c r="DV46" s="172">
        <f t="shared" si="37"/>
        <v>1</v>
      </c>
      <c r="DW46" s="172">
        <f t="shared" si="37"/>
        <v>1</v>
      </c>
      <c r="DX46" s="172">
        <f t="shared" si="37"/>
        <v>1</v>
      </c>
      <c r="DY46" s="172">
        <f t="shared" si="37"/>
        <v>1</v>
      </c>
      <c r="DZ46" s="172">
        <f t="shared" si="37"/>
        <v>1</v>
      </c>
      <c r="EA46" s="172">
        <f t="shared" si="37"/>
        <v>1</v>
      </c>
      <c r="EB46" s="172">
        <f t="shared" si="37"/>
        <v>1</v>
      </c>
      <c r="EC46" s="172">
        <f t="shared" si="37"/>
        <v>1</v>
      </c>
      <c r="ED46" s="172">
        <f t="shared" si="37"/>
        <v>1</v>
      </c>
      <c r="EE46" s="172">
        <f t="shared" si="37"/>
        <v>1</v>
      </c>
      <c r="EF46" s="172">
        <f t="shared" si="37"/>
        <v>1</v>
      </c>
      <c r="EG46" s="172">
        <f t="shared" si="7"/>
        <v>0</v>
      </c>
    </row>
    <row r="47" spans="20:137" x14ac:dyDescent="0.25">
      <c r="T47" s="5"/>
      <c r="U47" s="13"/>
      <c r="V47" s="5"/>
      <c r="W47" s="5" t="str">
        <f t="shared" si="2"/>
        <v/>
      </c>
      <c r="X47" s="5"/>
      <c r="Y47" s="5"/>
      <c r="Z47" s="5"/>
      <c r="CB47" s="172">
        <f t="shared" si="32"/>
        <v>1</v>
      </c>
      <c r="CC47" s="172">
        <f t="shared" si="32"/>
        <v>1</v>
      </c>
      <c r="CD47" s="172">
        <f t="shared" si="32"/>
        <v>1</v>
      </c>
      <c r="CE47" s="172">
        <f t="shared" si="32"/>
        <v>1</v>
      </c>
      <c r="CF47" s="172">
        <f t="shared" si="32"/>
        <v>1</v>
      </c>
      <c r="CG47" s="172">
        <f t="shared" si="32"/>
        <v>1</v>
      </c>
      <c r="CH47" s="172">
        <f t="shared" si="32"/>
        <v>1</v>
      </c>
      <c r="CI47" s="172">
        <f t="shared" si="32"/>
        <v>1</v>
      </c>
      <c r="CJ47" s="172">
        <f t="shared" si="32"/>
        <v>1</v>
      </c>
      <c r="CK47" s="172">
        <f t="shared" si="32"/>
        <v>1</v>
      </c>
      <c r="CL47" s="172">
        <f t="shared" si="32"/>
        <v>1</v>
      </c>
      <c r="CM47" s="172">
        <f t="shared" si="32"/>
        <v>1</v>
      </c>
      <c r="CN47" s="172">
        <f t="shared" si="32"/>
        <v>1</v>
      </c>
      <c r="CO47" s="172">
        <f t="shared" si="32"/>
        <v>1</v>
      </c>
      <c r="CP47" s="172">
        <f t="shared" si="32"/>
        <v>1</v>
      </c>
      <c r="CQ47" s="172">
        <f t="shared" si="32"/>
        <v>1</v>
      </c>
      <c r="CR47" s="172">
        <f t="shared" si="31"/>
        <v>1</v>
      </c>
      <c r="CS47" s="172">
        <f t="shared" si="31"/>
        <v>1</v>
      </c>
      <c r="CT47" s="172">
        <f t="shared" si="31"/>
        <v>1</v>
      </c>
      <c r="CU47" s="172">
        <f t="shared" si="31"/>
        <v>1</v>
      </c>
      <c r="DB47" s="196" t="str">
        <f>IF(DB34="","","----")</f>
        <v/>
      </c>
      <c r="DD47" s="172">
        <f t="shared" si="18"/>
        <v>1</v>
      </c>
      <c r="DE47" s="172">
        <v>45</v>
      </c>
      <c r="DL47" s="172">
        <f t="shared" si="13"/>
        <v>0</v>
      </c>
      <c r="DM47" s="172">
        <f t="shared" si="14"/>
        <v>1</v>
      </c>
      <c r="DN47" s="172">
        <f t="shared" si="15"/>
        <v>1</v>
      </c>
      <c r="DO47" s="172">
        <f t="shared" si="36"/>
        <v>1</v>
      </c>
      <c r="DP47" s="172">
        <f t="shared" si="36"/>
        <v>1</v>
      </c>
      <c r="DQ47" s="172">
        <f t="shared" si="36"/>
        <v>1</v>
      </c>
      <c r="DR47" s="172">
        <f t="shared" si="36"/>
        <v>1</v>
      </c>
      <c r="DS47" s="172">
        <f t="shared" si="36"/>
        <v>1</v>
      </c>
      <c r="DT47" s="172">
        <f t="shared" si="36"/>
        <v>1</v>
      </c>
      <c r="DU47" s="172">
        <f t="shared" si="36"/>
        <v>1</v>
      </c>
      <c r="DV47" s="172">
        <f t="shared" si="37"/>
        <v>1</v>
      </c>
      <c r="DW47" s="172">
        <f t="shared" si="37"/>
        <v>1</v>
      </c>
      <c r="DX47" s="172">
        <f t="shared" si="37"/>
        <v>1</v>
      </c>
      <c r="DY47" s="172">
        <f t="shared" si="37"/>
        <v>1</v>
      </c>
      <c r="DZ47" s="172">
        <f t="shared" si="37"/>
        <v>1</v>
      </c>
      <c r="EA47" s="172">
        <f t="shared" si="37"/>
        <v>1</v>
      </c>
      <c r="EB47" s="172">
        <f t="shared" si="37"/>
        <v>1</v>
      </c>
      <c r="EC47" s="172">
        <f t="shared" si="37"/>
        <v>1</v>
      </c>
      <c r="ED47" s="172">
        <f t="shared" si="37"/>
        <v>1</v>
      </c>
      <c r="EE47" s="172">
        <f t="shared" si="37"/>
        <v>1</v>
      </c>
      <c r="EF47" s="172">
        <f t="shared" si="37"/>
        <v>1</v>
      </c>
      <c r="EG47" s="172">
        <f t="shared" si="7"/>
        <v>0</v>
      </c>
    </row>
    <row r="48" spans="20:137" x14ac:dyDescent="0.25">
      <c r="T48" s="5"/>
      <c r="U48" s="13"/>
      <c r="V48" s="5"/>
      <c r="W48" s="5" t="str">
        <f t="shared" si="2"/>
        <v/>
      </c>
      <c r="X48" s="5"/>
      <c r="Y48" s="5"/>
      <c r="Z48" s="5"/>
      <c r="CB48" s="172">
        <f t="shared" si="32"/>
        <v>1</v>
      </c>
      <c r="CC48" s="172">
        <f t="shared" si="32"/>
        <v>1</v>
      </c>
      <c r="CD48" s="172">
        <f t="shared" si="32"/>
        <v>1</v>
      </c>
      <c r="CE48" s="172">
        <f t="shared" si="32"/>
        <v>1</v>
      </c>
      <c r="CF48" s="172">
        <f t="shared" si="32"/>
        <v>1</v>
      </c>
      <c r="CG48" s="172">
        <f t="shared" si="32"/>
        <v>1</v>
      </c>
      <c r="CH48" s="172">
        <f t="shared" si="32"/>
        <v>1</v>
      </c>
      <c r="CI48" s="172">
        <f t="shared" si="32"/>
        <v>1</v>
      </c>
      <c r="CJ48" s="172">
        <f t="shared" si="32"/>
        <v>1</v>
      </c>
      <c r="CK48" s="172">
        <f t="shared" si="32"/>
        <v>1</v>
      </c>
      <c r="CL48" s="172">
        <f t="shared" si="32"/>
        <v>1</v>
      </c>
      <c r="CM48" s="172">
        <f t="shared" si="32"/>
        <v>1</v>
      </c>
      <c r="CN48" s="172">
        <f t="shared" si="32"/>
        <v>1</v>
      </c>
      <c r="CO48" s="172">
        <f t="shared" si="32"/>
        <v>1</v>
      </c>
      <c r="CP48" s="172">
        <f t="shared" si="32"/>
        <v>1</v>
      </c>
      <c r="CQ48" s="172">
        <f t="shared" ref="CQ48:CU63" si="38">IF(BF47="",CQ47,CQ47+1)</f>
        <v>1</v>
      </c>
      <c r="CR48" s="172">
        <f t="shared" si="38"/>
        <v>1</v>
      </c>
      <c r="CS48" s="172">
        <f t="shared" si="38"/>
        <v>1</v>
      </c>
      <c r="CT48" s="172">
        <f t="shared" si="38"/>
        <v>1</v>
      </c>
      <c r="CU48" s="172">
        <f t="shared" si="38"/>
        <v>1</v>
      </c>
      <c r="DA48" s="172"/>
      <c r="DB48" s="32" t="str">
        <f>IF(DB49="","",CONCATENATE("Warband ",CZ49," ",DG48))</f>
        <v/>
      </c>
      <c r="DD48" s="172">
        <f t="shared" si="18"/>
        <v>1</v>
      </c>
      <c r="DE48" s="172">
        <v>46</v>
      </c>
      <c r="DG48" s="49" t="str">
        <f>CONCATENATE("   ",DH48,"/",DI48,IF(DH48&gt;DI48," !",""))</f>
        <v xml:space="preserve">   0/12</v>
      </c>
      <c r="DH48" s="172">
        <f t="shared" ref="DH48" si="39">INDEX($CB$1:$CU$1,CZ49)+DJ48</f>
        <v>0</v>
      </c>
      <c r="DI48" s="172">
        <v>12</v>
      </c>
      <c r="DJ48" s="172">
        <f t="shared" ref="DJ48" si="40">IF(DB49=$CW$8,1,0)</f>
        <v>0</v>
      </c>
      <c r="DL48" s="172">
        <f t="shared" si="13"/>
        <v>0</v>
      </c>
      <c r="DM48" s="172">
        <f t="shared" si="14"/>
        <v>1</v>
      </c>
      <c r="DN48" s="172">
        <f t="shared" si="15"/>
        <v>1</v>
      </c>
      <c r="DO48" s="172">
        <f t="shared" si="36"/>
        <v>1</v>
      </c>
      <c r="DP48" s="172">
        <f t="shared" si="36"/>
        <v>1</v>
      </c>
      <c r="DQ48" s="172">
        <f t="shared" si="36"/>
        <v>1</v>
      </c>
      <c r="DR48" s="172">
        <f t="shared" si="36"/>
        <v>1</v>
      </c>
      <c r="DS48" s="172">
        <f t="shared" si="36"/>
        <v>1</v>
      </c>
      <c r="DT48" s="172">
        <f t="shared" si="36"/>
        <v>1</v>
      </c>
      <c r="DU48" s="172">
        <f t="shared" si="36"/>
        <v>1</v>
      </c>
      <c r="DV48" s="172">
        <f t="shared" si="37"/>
        <v>1</v>
      </c>
      <c r="DW48" s="172">
        <f t="shared" si="37"/>
        <v>1</v>
      </c>
      <c r="DX48" s="172">
        <f t="shared" si="37"/>
        <v>1</v>
      </c>
      <c r="DY48" s="172">
        <f t="shared" si="37"/>
        <v>1</v>
      </c>
      <c r="DZ48" s="172">
        <f t="shared" si="37"/>
        <v>1</v>
      </c>
      <c r="EA48" s="172">
        <f t="shared" si="37"/>
        <v>1</v>
      </c>
      <c r="EB48" s="172">
        <f t="shared" si="37"/>
        <v>1</v>
      </c>
      <c r="EC48" s="172">
        <f t="shared" si="37"/>
        <v>1</v>
      </c>
      <c r="ED48" s="172">
        <f t="shared" si="37"/>
        <v>1</v>
      </c>
      <c r="EE48" s="172">
        <f t="shared" si="37"/>
        <v>1</v>
      </c>
      <c r="EF48" s="172">
        <f t="shared" si="37"/>
        <v>1</v>
      </c>
      <c r="EG48" s="172">
        <f t="shared" si="7"/>
        <v>0</v>
      </c>
    </row>
    <row r="49" spans="20:137" x14ac:dyDescent="0.25">
      <c r="T49" s="5"/>
      <c r="U49" s="13"/>
      <c r="V49" s="5"/>
      <c r="W49" s="5" t="str">
        <f t="shared" si="2"/>
        <v/>
      </c>
      <c r="X49" s="5"/>
      <c r="Y49" s="5"/>
      <c r="Z49" s="5"/>
      <c r="CB49" s="172">
        <f t="shared" ref="CB49:CQ64" si="41">IF(AQ48="",CB48,CB48+1)</f>
        <v>1</v>
      </c>
      <c r="CC49" s="172">
        <f t="shared" si="41"/>
        <v>1</v>
      </c>
      <c r="CD49" s="172">
        <f t="shared" si="41"/>
        <v>1</v>
      </c>
      <c r="CE49" s="172">
        <f t="shared" si="41"/>
        <v>1</v>
      </c>
      <c r="CF49" s="172">
        <f t="shared" si="41"/>
        <v>1</v>
      </c>
      <c r="CG49" s="172">
        <f t="shared" si="41"/>
        <v>1</v>
      </c>
      <c r="CH49" s="172">
        <f t="shared" si="41"/>
        <v>1</v>
      </c>
      <c r="CI49" s="172">
        <f t="shared" si="41"/>
        <v>1</v>
      </c>
      <c r="CJ49" s="172">
        <f t="shared" si="41"/>
        <v>1</v>
      </c>
      <c r="CK49" s="172">
        <f t="shared" si="41"/>
        <v>1</v>
      </c>
      <c r="CL49" s="172">
        <f t="shared" si="41"/>
        <v>1</v>
      </c>
      <c r="CM49" s="172">
        <f t="shared" si="41"/>
        <v>1</v>
      </c>
      <c r="CN49" s="172">
        <f t="shared" si="41"/>
        <v>1</v>
      </c>
      <c r="CO49" s="172">
        <f t="shared" si="41"/>
        <v>1</v>
      </c>
      <c r="CP49" s="172">
        <f t="shared" si="41"/>
        <v>1</v>
      </c>
      <c r="CQ49" s="172">
        <f t="shared" si="38"/>
        <v>1</v>
      </c>
      <c r="CR49" s="172">
        <f t="shared" si="38"/>
        <v>1</v>
      </c>
      <c r="CS49" s="172">
        <f t="shared" si="38"/>
        <v>1</v>
      </c>
      <c r="CT49" s="172">
        <f t="shared" si="38"/>
        <v>1</v>
      </c>
      <c r="CU49" s="172">
        <f t="shared" si="38"/>
        <v>1</v>
      </c>
      <c r="CZ49" s="172">
        <v>4</v>
      </c>
      <c r="DA49" s="172" t="s">
        <v>278</v>
      </c>
      <c r="DB49" s="32" t="str">
        <f>T(LOOKUP(CZ49,$DM$1:$EF$1,$DM$2:$EF$2))</f>
        <v/>
      </c>
      <c r="DD49" s="172">
        <f t="shared" si="18"/>
        <v>1</v>
      </c>
      <c r="DE49" s="172">
        <v>47</v>
      </c>
      <c r="DL49" s="172">
        <f t="shared" si="13"/>
        <v>0</v>
      </c>
      <c r="DM49" s="172">
        <f t="shared" si="14"/>
        <v>1</v>
      </c>
      <c r="DN49" s="172">
        <f t="shared" si="15"/>
        <v>1</v>
      </c>
      <c r="DO49" s="172">
        <f t="shared" si="36"/>
        <v>1</v>
      </c>
      <c r="DP49" s="172">
        <f t="shared" si="36"/>
        <v>1</v>
      </c>
      <c r="DQ49" s="172">
        <f t="shared" si="36"/>
        <v>1</v>
      </c>
      <c r="DR49" s="172">
        <f t="shared" si="36"/>
        <v>1</v>
      </c>
      <c r="DS49" s="172">
        <f t="shared" si="36"/>
        <v>1</v>
      </c>
      <c r="DT49" s="172">
        <f t="shared" si="36"/>
        <v>1</v>
      </c>
      <c r="DU49" s="172">
        <f t="shared" si="36"/>
        <v>1</v>
      </c>
      <c r="DV49" s="172">
        <f t="shared" si="37"/>
        <v>1</v>
      </c>
      <c r="DW49" s="172">
        <f t="shared" si="37"/>
        <v>1</v>
      </c>
      <c r="DX49" s="172">
        <f t="shared" si="37"/>
        <v>1</v>
      </c>
      <c r="DY49" s="172">
        <f t="shared" si="37"/>
        <v>1</v>
      </c>
      <c r="DZ49" s="172">
        <f t="shared" si="37"/>
        <v>1</v>
      </c>
      <c r="EA49" s="172">
        <f t="shared" si="37"/>
        <v>1</v>
      </c>
      <c r="EB49" s="172">
        <f t="shared" si="37"/>
        <v>1</v>
      </c>
      <c r="EC49" s="172">
        <f t="shared" si="37"/>
        <v>1</v>
      </c>
      <c r="ED49" s="172">
        <f t="shared" si="37"/>
        <v>1</v>
      </c>
      <c r="EE49" s="172">
        <f t="shared" si="37"/>
        <v>1</v>
      </c>
      <c r="EF49" s="172">
        <f t="shared" si="37"/>
        <v>1</v>
      </c>
      <c r="EG49" s="172">
        <f t="shared" si="7"/>
        <v>0</v>
      </c>
    </row>
    <row r="50" spans="20:137" x14ac:dyDescent="0.25">
      <c r="T50" s="5"/>
      <c r="U50" s="13"/>
      <c r="V50" s="5"/>
      <c r="W50" s="5" t="str">
        <f t="shared" si="2"/>
        <v/>
      </c>
      <c r="X50" s="5"/>
      <c r="Y50" s="5"/>
      <c r="Z50" s="5"/>
      <c r="CB50" s="172">
        <f t="shared" si="41"/>
        <v>1</v>
      </c>
      <c r="CC50" s="172">
        <f t="shared" si="41"/>
        <v>1</v>
      </c>
      <c r="CD50" s="172">
        <f t="shared" si="41"/>
        <v>1</v>
      </c>
      <c r="CE50" s="172">
        <f t="shared" si="41"/>
        <v>1</v>
      </c>
      <c r="CF50" s="172">
        <f t="shared" si="41"/>
        <v>1</v>
      </c>
      <c r="CG50" s="172">
        <f t="shared" si="41"/>
        <v>1</v>
      </c>
      <c r="CH50" s="172">
        <f t="shared" si="41"/>
        <v>1</v>
      </c>
      <c r="CI50" s="172">
        <f t="shared" si="41"/>
        <v>1</v>
      </c>
      <c r="CJ50" s="172">
        <f t="shared" si="41"/>
        <v>1</v>
      </c>
      <c r="CK50" s="172">
        <f t="shared" si="41"/>
        <v>1</v>
      </c>
      <c r="CL50" s="172">
        <f t="shared" si="41"/>
        <v>1</v>
      </c>
      <c r="CM50" s="172">
        <f t="shared" si="41"/>
        <v>1</v>
      </c>
      <c r="CN50" s="172">
        <f t="shared" si="41"/>
        <v>1</v>
      </c>
      <c r="CO50" s="172">
        <f t="shared" si="41"/>
        <v>1</v>
      </c>
      <c r="CP50" s="172">
        <f t="shared" si="41"/>
        <v>1</v>
      </c>
      <c r="CQ50" s="172">
        <f t="shared" si="38"/>
        <v>1</v>
      </c>
      <c r="CR50" s="172">
        <f t="shared" si="38"/>
        <v>1</v>
      </c>
      <c r="CS50" s="172">
        <f t="shared" si="38"/>
        <v>1</v>
      </c>
      <c r="CT50" s="172">
        <f t="shared" si="38"/>
        <v>1</v>
      </c>
      <c r="CU50" s="172">
        <f t="shared" si="38"/>
        <v>1</v>
      </c>
      <c r="DA50" s="172">
        <v>1</v>
      </c>
      <c r="DB50" s="32" t="str">
        <f t="shared" ref="DB50:DB61" si="42">T(CONCATENATE(LOOKUP(DA50,CE$3:CE$80,AT$3:AT$80)," ",LOOKUP(DA50,CE$3:CE$80,$CA$3:$CA$80)))</f>
        <v xml:space="preserve"> </v>
      </c>
      <c r="DD50" s="172">
        <f t="shared" si="18"/>
        <v>1</v>
      </c>
      <c r="DE50" s="172">
        <v>48</v>
      </c>
      <c r="DL50" s="172">
        <f t="shared" si="13"/>
        <v>0</v>
      </c>
      <c r="DM50" s="172">
        <f t="shared" si="14"/>
        <v>1</v>
      </c>
      <c r="DN50" s="172">
        <f t="shared" si="15"/>
        <v>1</v>
      </c>
      <c r="DO50" s="172">
        <f t="shared" si="36"/>
        <v>1</v>
      </c>
      <c r="DP50" s="172">
        <f t="shared" si="36"/>
        <v>1</v>
      </c>
      <c r="DQ50" s="172">
        <f t="shared" si="36"/>
        <v>1</v>
      </c>
      <c r="DR50" s="172">
        <f t="shared" si="36"/>
        <v>1</v>
      </c>
      <c r="DS50" s="172">
        <f t="shared" si="36"/>
        <v>1</v>
      </c>
      <c r="DT50" s="172">
        <f t="shared" si="36"/>
        <v>1</v>
      </c>
      <c r="DU50" s="172">
        <f t="shared" si="36"/>
        <v>1</v>
      </c>
      <c r="DV50" s="172">
        <f t="shared" si="37"/>
        <v>1</v>
      </c>
      <c r="DW50" s="172">
        <f t="shared" si="37"/>
        <v>1</v>
      </c>
      <c r="DX50" s="172">
        <f t="shared" si="37"/>
        <v>1</v>
      </c>
      <c r="DY50" s="172">
        <f t="shared" si="37"/>
        <v>1</v>
      </c>
      <c r="DZ50" s="172">
        <f t="shared" si="37"/>
        <v>1</v>
      </c>
      <c r="EA50" s="172">
        <f t="shared" si="37"/>
        <v>1</v>
      </c>
      <c r="EB50" s="172">
        <f t="shared" si="37"/>
        <v>1</v>
      </c>
      <c r="EC50" s="172">
        <f t="shared" si="37"/>
        <v>1</v>
      </c>
      <c r="ED50" s="172">
        <f t="shared" si="37"/>
        <v>1</v>
      </c>
      <c r="EE50" s="172">
        <f t="shared" si="37"/>
        <v>1</v>
      </c>
      <c r="EF50" s="172">
        <f t="shared" si="37"/>
        <v>1</v>
      </c>
      <c r="EG50" s="172">
        <f t="shared" si="7"/>
        <v>0</v>
      </c>
    </row>
    <row r="51" spans="20:137" x14ac:dyDescent="0.25">
      <c r="T51" s="5"/>
      <c r="U51" s="13"/>
      <c r="V51" s="5"/>
      <c r="W51" s="5" t="str">
        <f t="shared" si="2"/>
        <v/>
      </c>
      <c r="X51" s="5"/>
      <c r="Y51" s="5"/>
      <c r="Z51" s="5"/>
      <c r="CB51" s="172">
        <f t="shared" si="41"/>
        <v>1</v>
      </c>
      <c r="CC51" s="172">
        <f t="shared" si="41"/>
        <v>1</v>
      </c>
      <c r="CD51" s="172">
        <f t="shared" si="41"/>
        <v>1</v>
      </c>
      <c r="CE51" s="172">
        <f t="shared" si="41"/>
        <v>1</v>
      </c>
      <c r="CF51" s="172">
        <f t="shared" si="41"/>
        <v>1</v>
      </c>
      <c r="CG51" s="172">
        <f t="shared" si="41"/>
        <v>1</v>
      </c>
      <c r="CH51" s="172">
        <f t="shared" si="41"/>
        <v>1</v>
      </c>
      <c r="CI51" s="172">
        <f t="shared" si="41"/>
        <v>1</v>
      </c>
      <c r="CJ51" s="172">
        <f t="shared" si="41"/>
        <v>1</v>
      </c>
      <c r="CK51" s="172">
        <f t="shared" si="41"/>
        <v>1</v>
      </c>
      <c r="CL51" s="172">
        <f t="shared" si="41"/>
        <v>1</v>
      </c>
      <c r="CM51" s="172">
        <f t="shared" si="41"/>
        <v>1</v>
      </c>
      <c r="CN51" s="172">
        <f t="shared" si="41"/>
        <v>1</v>
      </c>
      <c r="CO51" s="172">
        <f t="shared" si="41"/>
        <v>1</v>
      </c>
      <c r="CP51" s="172">
        <f t="shared" si="41"/>
        <v>1</v>
      </c>
      <c r="CQ51" s="172">
        <f t="shared" si="38"/>
        <v>1</v>
      </c>
      <c r="CR51" s="172">
        <f t="shared" si="38"/>
        <v>1</v>
      </c>
      <c r="CS51" s="172">
        <f t="shared" si="38"/>
        <v>1</v>
      </c>
      <c r="CT51" s="172">
        <f t="shared" si="38"/>
        <v>1</v>
      </c>
      <c r="CU51" s="172">
        <f t="shared" si="38"/>
        <v>1</v>
      </c>
      <c r="DA51" s="172">
        <v>2</v>
      </c>
      <c r="DB51" s="32" t="str">
        <f t="shared" si="42"/>
        <v xml:space="preserve"> </v>
      </c>
      <c r="DD51" s="172">
        <f t="shared" si="18"/>
        <v>1</v>
      </c>
      <c r="DE51" s="172">
        <v>49</v>
      </c>
      <c r="DL51" s="172">
        <f t="shared" si="13"/>
        <v>0</v>
      </c>
      <c r="DM51" s="172">
        <f t="shared" si="14"/>
        <v>1</v>
      </c>
      <c r="DN51" s="172">
        <f t="shared" si="15"/>
        <v>1</v>
      </c>
      <c r="DO51" s="172">
        <f t="shared" si="36"/>
        <v>1</v>
      </c>
      <c r="DP51" s="172">
        <f t="shared" si="36"/>
        <v>1</v>
      </c>
      <c r="DQ51" s="172">
        <f t="shared" si="36"/>
        <v>1</v>
      </c>
      <c r="DR51" s="172">
        <f t="shared" si="36"/>
        <v>1</v>
      </c>
      <c r="DS51" s="172">
        <f t="shared" si="36"/>
        <v>1</v>
      </c>
      <c r="DT51" s="172">
        <f t="shared" si="36"/>
        <v>1</v>
      </c>
      <c r="DU51" s="172">
        <f t="shared" si="36"/>
        <v>1</v>
      </c>
      <c r="DV51" s="172">
        <f t="shared" si="37"/>
        <v>1</v>
      </c>
      <c r="DW51" s="172">
        <f t="shared" si="37"/>
        <v>1</v>
      </c>
      <c r="DX51" s="172">
        <f t="shared" si="37"/>
        <v>1</v>
      </c>
      <c r="DY51" s="172">
        <f t="shared" si="37"/>
        <v>1</v>
      </c>
      <c r="DZ51" s="172">
        <f t="shared" si="37"/>
        <v>1</v>
      </c>
      <c r="EA51" s="172">
        <f t="shared" si="37"/>
        <v>1</v>
      </c>
      <c r="EB51" s="172">
        <f t="shared" si="37"/>
        <v>1</v>
      </c>
      <c r="EC51" s="172">
        <f t="shared" si="37"/>
        <v>1</v>
      </c>
      <c r="ED51" s="172">
        <f t="shared" si="37"/>
        <v>1</v>
      </c>
      <c r="EE51" s="172">
        <f t="shared" si="37"/>
        <v>1</v>
      </c>
      <c r="EF51" s="172">
        <f t="shared" si="37"/>
        <v>1</v>
      </c>
      <c r="EG51" s="172">
        <f t="shared" si="7"/>
        <v>0</v>
      </c>
    </row>
    <row r="52" spans="20:137" x14ac:dyDescent="0.25">
      <c r="T52" s="5"/>
      <c r="U52" s="13"/>
      <c r="V52" s="5"/>
      <c r="W52" s="5" t="str">
        <f t="shared" si="2"/>
        <v/>
      </c>
      <c r="X52" s="5"/>
      <c r="Y52" s="5"/>
      <c r="Z52" s="5"/>
      <c r="CB52" s="172">
        <f t="shared" si="41"/>
        <v>1</v>
      </c>
      <c r="CC52" s="172">
        <f t="shared" si="41"/>
        <v>1</v>
      </c>
      <c r="CD52" s="172">
        <f t="shared" si="41"/>
        <v>1</v>
      </c>
      <c r="CE52" s="172">
        <f t="shared" si="41"/>
        <v>1</v>
      </c>
      <c r="CF52" s="172">
        <f t="shared" si="41"/>
        <v>1</v>
      </c>
      <c r="CG52" s="172">
        <f t="shared" si="41"/>
        <v>1</v>
      </c>
      <c r="CH52" s="172">
        <f t="shared" si="41"/>
        <v>1</v>
      </c>
      <c r="CI52" s="172">
        <f t="shared" si="41"/>
        <v>1</v>
      </c>
      <c r="CJ52" s="172">
        <f t="shared" si="41"/>
        <v>1</v>
      </c>
      <c r="CK52" s="172">
        <f t="shared" si="41"/>
        <v>1</v>
      </c>
      <c r="CL52" s="172">
        <f t="shared" si="41"/>
        <v>1</v>
      </c>
      <c r="CM52" s="172">
        <f t="shared" si="41"/>
        <v>1</v>
      </c>
      <c r="CN52" s="172">
        <f t="shared" si="41"/>
        <v>1</v>
      </c>
      <c r="CO52" s="172">
        <f t="shared" si="41"/>
        <v>1</v>
      </c>
      <c r="CP52" s="172">
        <f t="shared" si="41"/>
        <v>1</v>
      </c>
      <c r="CQ52" s="172">
        <f t="shared" si="38"/>
        <v>1</v>
      </c>
      <c r="CR52" s="172">
        <f t="shared" si="38"/>
        <v>1</v>
      </c>
      <c r="CS52" s="172">
        <f t="shared" si="38"/>
        <v>1</v>
      </c>
      <c r="CT52" s="172">
        <f t="shared" si="38"/>
        <v>1</v>
      </c>
      <c r="CU52" s="172">
        <f t="shared" si="38"/>
        <v>1</v>
      </c>
      <c r="DA52" s="172">
        <v>3</v>
      </c>
      <c r="DB52" s="32" t="str">
        <f t="shared" si="42"/>
        <v xml:space="preserve"> </v>
      </c>
      <c r="DD52" s="172">
        <f t="shared" si="18"/>
        <v>1</v>
      </c>
      <c r="DE52" s="172">
        <v>50</v>
      </c>
      <c r="DL52" s="172">
        <f t="shared" si="13"/>
        <v>0</v>
      </c>
      <c r="DM52" s="172">
        <f t="shared" si="14"/>
        <v>1</v>
      </c>
      <c r="DN52" s="172">
        <f t="shared" si="15"/>
        <v>1</v>
      </c>
      <c r="DO52" s="172">
        <f t="shared" ref="DO52:DU67" si="43">IF(OR($CX51=0,ISERROR(SEARCH(DO$1,SUBSTITUTE($CX51,DY$1,"")))),DO51,DO51+1)</f>
        <v>1</v>
      </c>
      <c r="DP52" s="172">
        <f t="shared" si="43"/>
        <v>1</v>
      </c>
      <c r="DQ52" s="172">
        <f t="shared" si="43"/>
        <v>1</v>
      </c>
      <c r="DR52" s="172">
        <f t="shared" si="43"/>
        <v>1</v>
      </c>
      <c r="DS52" s="172">
        <f t="shared" si="43"/>
        <v>1</v>
      </c>
      <c r="DT52" s="172">
        <f t="shared" si="43"/>
        <v>1</v>
      </c>
      <c r="DU52" s="172">
        <f t="shared" si="43"/>
        <v>1</v>
      </c>
      <c r="DV52" s="172">
        <f t="shared" si="37"/>
        <v>1</v>
      </c>
      <c r="DW52" s="172">
        <f t="shared" si="37"/>
        <v>1</v>
      </c>
      <c r="DX52" s="172">
        <f t="shared" si="37"/>
        <v>1</v>
      </c>
      <c r="DY52" s="172">
        <f t="shared" si="37"/>
        <v>1</v>
      </c>
      <c r="DZ52" s="172">
        <f t="shared" si="37"/>
        <v>1</v>
      </c>
      <c r="EA52" s="172">
        <f t="shared" si="37"/>
        <v>1</v>
      </c>
      <c r="EB52" s="172">
        <f t="shared" si="37"/>
        <v>1</v>
      </c>
      <c r="EC52" s="172">
        <f t="shared" si="37"/>
        <v>1</v>
      </c>
      <c r="ED52" s="172">
        <f t="shared" si="37"/>
        <v>1</v>
      </c>
      <c r="EE52" s="172">
        <f t="shared" si="37"/>
        <v>1</v>
      </c>
      <c r="EF52" s="172">
        <f t="shared" si="37"/>
        <v>1</v>
      </c>
      <c r="EG52" s="172">
        <f t="shared" si="7"/>
        <v>0</v>
      </c>
    </row>
    <row r="53" spans="20:137" x14ac:dyDescent="0.25">
      <c r="T53" s="5"/>
      <c r="U53" s="13"/>
      <c r="V53" s="5"/>
      <c r="W53" s="5" t="str">
        <f t="shared" si="2"/>
        <v/>
      </c>
      <c r="X53" s="5"/>
      <c r="Y53" s="5"/>
      <c r="Z53" s="5"/>
      <c r="CB53" s="172">
        <f t="shared" si="41"/>
        <v>1</v>
      </c>
      <c r="CC53" s="172">
        <f t="shared" si="41"/>
        <v>1</v>
      </c>
      <c r="CD53" s="172">
        <f t="shared" si="41"/>
        <v>1</v>
      </c>
      <c r="CE53" s="172">
        <f t="shared" si="41"/>
        <v>1</v>
      </c>
      <c r="CF53" s="172">
        <f t="shared" si="41"/>
        <v>1</v>
      </c>
      <c r="CG53" s="172">
        <f t="shared" si="41"/>
        <v>1</v>
      </c>
      <c r="CH53" s="172">
        <f t="shared" si="41"/>
        <v>1</v>
      </c>
      <c r="CI53" s="172">
        <f t="shared" si="41"/>
        <v>1</v>
      </c>
      <c r="CJ53" s="172">
        <f t="shared" si="41"/>
        <v>1</v>
      </c>
      <c r="CK53" s="172">
        <f t="shared" si="41"/>
        <v>1</v>
      </c>
      <c r="CL53" s="172">
        <f t="shared" si="41"/>
        <v>1</v>
      </c>
      <c r="CM53" s="172">
        <f t="shared" si="41"/>
        <v>1</v>
      </c>
      <c r="CN53" s="172">
        <f t="shared" si="41"/>
        <v>1</v>
      </c>
      <c r="CO53" s="172">
        <f t="shared" si="41"/>
        <v>1</v>
      </c>
      <c r="CP53" s="172">
        <f t="shared" si="41"/>
        <v>1</v>
      </c>
      <c r="CQ53" s="172">
        <f t="shared" si="38"/>
        <v>1</v>
      </c>
      <c r="CR53" s="172">
        <f t="shared" si="38"/>
        <v>1</v>
      </c>
      <c r="CS53" s="172">
        <f t="shared" si="38"/>
        <v>1</v>
      </c>
      <c r="CT53" s="172">
        <f t="shared" si="38"/>
        <v>1</v>
      </c>
      <c r="CU53" s="172">
        <f t="shared" si="38"/>
        <v>1</v>
      </c>
      <c r="DA53" s="172">
        <v>4</v>
      </c>
      <c r="DB53" s="32" t="str">
        <f t="shared" si="42"/>
        <v xml:space="preserve"> </v>
      </c>
      <c r="DD53" s="172">
        <f t="shared" si="18"/>
        <v>1</v>
      </c>
      <c r="DE53" s="172">
        <v>51</v>
      </c>
      <c r="DL53" s="172">
        <f t="shared" si="13"/>
        <v>0</v>
      </c>
      <c r="DM53" s="172">
        <f t="shared" si="14"/>
        <v>1</v>
      </c>
      <c r="DN53" s="172">
        <f t="shared" si="15"/>
        <v>1</v>
      </c>
      <c r="DO53" s="172">
        <f t="shared" si="43"/>
        <v>1</v>
      </c>
      <c r="DP53" s="172">
        <f t="shared" si="43"/>
        <v>1</v>
      </c>
      <c r="DQ53" s="172">
        <f t="shared" si="43"/>
        <v>1</v>
      </c>
      <c r="DR53" s="172">
        <f t="shared" si="43"/>
        <v>1</v>
      </c>
      <c r="DS53" s="172">
        <f t="shared" si="43"/>
        <v>1</v>
      </c>
      <c r="DT53" s="172">
        <f t="shared" si="43"/>
        <v>1</v>
      </c>
      <c r="DU53" s="172">
        <f t="shared" si="43"/>
        <v>1</v>
      </c>
      <c r="DV53" s="172">
        <f t="shared" ref="DV53:EF68" si="44">IF(OR($CX52=0,ISERROR(SEARCH(DV$1,$CX52))),DV52,DV52+1)</f>
        <v>1</v>
      </c>
      <c r="DW53" s="172">
        <f t="shared" si="44"/>
        <v>1</v>
      </c>
      <c r="DX53" s="172">
        <f t="shared" si="44"/>
        <v>1</v>
      </c>
      <c r="DY53" s="172">
        <f t="shared" si="44"/>
        <v>1</v>
      </c>
      <c r="DZ53" s="172">
        <f t="shared" si="44"/>
        <v>1</v>
      </c>
      <c r="EA53" s="172">
        <f t="shared" si="44"/>
        <v>1</v>
      </c>
      <c r="EB53" s="172">
        <f t="shared" si="44"/>
        <v>1</v>
      </c>
      <c r="EC53" s="172">
        <f t="shared" si="44"/>
        <v>1</v>
      </c>
      <c r="ED53" s="172">
        <f t="shared" si="44"/>
        <v>1</v>
      </c>
      <c r="EE53" s="172">
        <f t="shared" si="44"/>
        <v>1</v>
      </c>
      <c r="EF53" s="172">
        <f t="shared" si="44"/>
        <v>1</v>
      </c>
      <c r="EG53" s="172">
        <f t="shared" si="7"/>
        <v>0</v>
      </c>
    </row>
    <row r="54" spans="20:137" x14ac:dyDescent="0.25">
      <c r="T54" s="5"/>
      <c r="U54" s="13"/>
      <c r="V54" s="5"/>
      <c r="W54" s="5" t="str">
        <f t="shared" si="2"/>
        <v/>
      </c>
      <c r="X54" s="5"/>
      <c r="Y54" s="5"/>
      <c r="Z54" s="5"/>
      <c r="CB54" s="172">
        <f t="shared" si="41"/>
        <v>1</v>
      </c>
      <c r="CC54" s="172">
        <f t="shared" si="41"/>
        <v>1</v>
      </c>
      <c r="CD54" s="172">
        <f t="shared" si="41"/>
        <v>1</v>
      </c>
      <c r="CE54" s="172">
        <f t="shared" si="41"/>
        <v>1</v>
      </c>
      <c r="CF54" s="172">
        <f t="shared" si="41"/>
        <v>1</v>
      </c>
      <c r="CG54" s="172">
        <f t="shared" si="41"/>
        <v>1</v>
      </c>
      <c r="CH54" s="172">
        <f t="shared" si="41"/>
        <v>1</v>
      </c>
      <c r="CI54" s="172">
        <f t="shared" si="41"/>
        <v>1</v>
      </c>
      <c r="CJ54" s="172">
        <f t="shared" si="41"/>
        <v>1</v>
      </c>
      <c r="CK54" s="172">
        <f t="shared" si="41"/>
        <v>1</v>
      </c>
      <c r="CL54" s="172">
        <f t="shared" si="41"/>
        <v>1</v>
      </c>
      <c r="CM54" s="172">
        <f t="shared" si="41"/>
        <v>1</v>
      </c>
      <c r="CN54" s="172">
        <f t="shared" si="41"/>
        <v>1</v>
      </c>
      <c r="CO54" s="172">
        <f t="shared" si="41"/>
        <v>1</v>
      </c>
      <c r="CP54" s="172">
        <f t="shared" si="41"/>
        <v>1</v>
      </c>
      <c r="CQ54" s="172">
        <f t="shared" si="38"/>
        <v>1</v>
      </c>
      <c r="CR54" s="172">
        <f t="shared" si="38"/>
        <v>1</v>
      </c>
      <c r="CS54" s="172">
        <f t="shared" si="38"/>
        <v>1</v>
      </c>
      <c r="CT54" s="172">
        <f t="shared" si="38"/>
        <v>1</v>
      </c>
      <c r="CU54" s="172">
        <f t="shared" si="38"/>
        <v>1</v>
      </c>
      <c r="DA54" s="172">
        <v>5</v>
      </c>
      <c r="DB54" s="32" t="str">
        <f t="shared" si="42"/>
        <v xml:space="preserve"> </v>
      </c>
      <c r="DD54" s="172">
        <f t="shared" si="18"/>
        <v>1</v>
      </c>
      <c r="DE54" s="172">
        <v>52</v>
      </c>
      <c r="DL54" s="172">
        <f t="shared" si="13"/>
        <v>0</v>
      </c>
      <c r="DM54" s="172">
        <f t="shared" si="14"/>
        <v>1</v>
      </c>
      <c r="DN54" s="172">
        <f t="shared" si="15"/>
        <v>1</v>
      </c>
      <c r="DO54" s="172">
        <f t="shared" si="43"/>
        <v>1</v>
      </c>
      <c r="DP54" s="172">
        <f t="shared" si="43"/>
        <v>1</v>
      </c>
      <c r="DQ54" s="172">
        <f t="shared" si="43"/>
        <v>1</v>
      </c>
      <c r="DR54" s="172">
        <f t="shared" si="43"/>
        <v>1</v>
      </c>
      <c r="DS54" s="172">
        <f t="shared" si="43"/>
        <v>1</v>
      </c>
      <c r="DT54" s="172">
        <f t="shared" si="43"/>
        <v>1</v>
      </c>
      <c r="DU54" s="172">
        <f t="shared" si="43"/>
        <v>1</v>
      </c>
      <c r="DV54" s="172">
        <f t="shared" si="44"/>
        <v>1</v>
      </c>
      <c r="DW54" s="172">
        <f t="shared" si="44"/>
        <v>1</v>
      </c>
      <c r="DX54" s="172">
        <f t="shared" si="44"/>
        <v>1</v>
      </c>
      <c r="DY54" s="172">
        <f t="shared" si="44"/>
        <v>1</v>
      </c>
      <c r="DZ54" s="172">
        <f t="shared" si="44"/>
        <v>1</v>
      </c>
      <c r="EA54" s="172">
        <f t="shared" si="44"/>
        <v>1</v>
      </c>
      <c r="EB54" s="172">
        <f t="shared" si="44"/>
        <v>1</v>
      </c>
      <c r="EC54" s="172">
        <f t="shared" si="44"/>
        <v>1</v>
      </c>
      <c r="ED54" s="172">
        <f t="shared" si="44"/>
        <v>1</v>
      </c>
      <c r="EE54" s="172">
        <f t="shared" si="44"/>
        <v>1</v>
      </c>
      <c r="EF54" s="172">
        <f t="shared" si="44"/>
        <v>1</v>
      </c>
      <c r="EG54" s="172">
        <f t="shared" si="7"/>
        <v>0</v>
      </c>
    </row>
    <row r="55" spans="20:137" x14ac:dyDescent="0.25">
      <c r="T55" s="5"/>
      <c r="U55" s="13"/>
      <c r="V55" s="5"/>
      <c r="W55" s="5" t="str">
        <f t="shared" si="2"/>
        <v/>
      </c>
      <c r="X55" s="5"/>
      <c r="Y55" s="5"/>
      <c r="Z55" s="5"/>
      <c r="CB55" s="172">
        <f t="shared" si="41"/>
        <v>1</v>
      </c>
      <c r="CC55" s="172">
        <f t="shared" si="41"/>
        <v>1</v>
      </c>
      <c r="CD55" s="172">
        <f t="shared" si="41"/>
        <v>1</v>
      </c>
      <c r="CE55" s="172">
        <f t="shared" si="41"/>
        <v>1</v>
      </c>
      <c r="CF55" s="172">
        <f t="shared" si="41"/>
        <v>1</v>
      </c>
      <c r="CG55" s="172">
        <f t="shared" si="41"/>
        <v>1</v>
      </c>
      <c r="CH55" s="172">
        <f t="shared" si="41"/>
        <v>1</v>
      </c>
      <c r="CI55" s="172">
        <f t="shared" si="41"/>
        <v>1</v>
      </c>
      <c r="CJ55" s="172">
        <f t="shared" si="41"/>
        <v>1</v>
      </c>
      <c r="CK55" s="172">
        <f t="shared" si="41"/>
        <v>1</v>
      </c>
      <c r="CL55" s="172">
        <f t="shared" si="41"/>
        <v>1</v>
      </c>
      <c r="CM55" s="172">
        <f t="shared" si="41"/>
        <v>1</v>
      </c>
      <c r="CN55" s="172">
        <f t="shared" si="41"/>
        <v>1</v>
      </c>
      <c r="CO55" s="172">
        <f t="shared" si="41"/>
        <v>1</v>
      </c>
      <c r="CP55" s="172">
        <f t="shared" si="41"/>
        <v>1</v>
      </c>
      <c r="CQ55" s="172">
        <f t="shared" si="38"/>
        <v>1</v>
      </c>
      <c r="CR55" s="172">
        <f t="shared" si="38"/>
        <v>1</v>
      </c>
      <c r="CS55" s="172">
        <f t="shared" si="38"/>
        <v>1</v>
      </c>
      <c r="CT55" s="172">
        <f t="shared" si="38"/>
        <v>1</v>
      </c>
      <c r="CU55" s="172">
        <f t="shared" si="38"/>
        <v>1</v>
      </c>
      <c r="DA55" s="172">
        <v>6</v>
      </c>
      <c r="DB55" s="32" t="str">
        <f t="shared" si="42"/>
        <v xml:space="preserve"> </v>
      </c>
      <c r="DD55" s="172">
        <f t="shared" si="18"/>
        <v>1</v>
      </c>
      <c r="DE55" s="172">
        <v>53</v>
      </c>
      <c r="DL55" s="172">
        <f t="shared" si="13"/>
        <v>0</v>
      </c>
      <c r="DM55" s="172">
        <f t="shared" si="14"/>
        <v>1</v>
      </c>
      <c r="DN55" s="172">
        <f t="shared" si="15"/>
        <v>1</v>
      </c>
      <c r="DO55" s="172">
        <f t="shared" si="43"/>
        <v>1</v>
      </c>
      <c r="DP55" s="172">
        <f t="shared" si="43"/>
        <v>1</v>
      </c>
      <c r="DQ55" s="172">
        <f t="shared" si="43"/>
        <v>1</v>
      </c>
      <c r="DR55" s="172">
        <f t="shared" si="43"/>
        <v>1</v>
      </c>
      <c r="DS55" s="172">
        <f t="shared" si="43"/>
        <v>1</v>
      </c>
      <c r="DT55" s="172">
        <f t="shared" si="43"/>
        <v>1</v>
      </c>
      <c r="DU55" s="172">
        <f t="shared" si="43"/>
        <v>1</v>
      </c>
      <c r="DV55" s="172">
        <f t="shared" si="44"/>
        <v>1</v>
      </c>
      <c r="DW55" s="172">
        <f t="shared" si="44"/>
        <v>1</v>
      </c>
      <c r="DX55" s="172">
        <f t="shared" si="44"/>
        <v>1</v>
      </c>
      <c r="DY55" s="172">
        <f t="shared" si="44"/>
        <v>1</v>
      </c>
      <c r="DZ55" s="172">
        <f t="shared" si="44"/>
        <v>1</v>
      </c>
      <c r="EA55" s="172">
        <f t="shared" si="44"/>
        <v>1</v>
      </c>
      <c r="EB55" s="172">
        <f t="shared" si="44"/>
        <v>1</v>
      </c>
      <c r="EC55" s="172">
        <f t="shared" si="44"/>
        <v>1</v>
      </c>
      <c r="ED55" s="172">
        <f t="shared" si="44"/>
        <v>1</v>
      </c>
      <c r="EE55" s="172">
        <f t="shared" si="44"/>
        <v>1</v>
      </c>
      <c r="EF55" s="172">
        <f t="shared" si="44"/>
        <v>1</v>
      </c>
      <c r="EG55" s="172">
        <f t="shared" si="7"/>
        <v>0</v>
      </c>
    </row>
    <row r="56" spans="20:137" x14ac:dyDescent="0.25">
      <c r="T56" s="5"/>
      <c r="U56" s="13"/>
      <c r="V56" s="5"/>
      <c r="W56" s="5" t="str">
        <f t="shared" si="2"/>
        <v/>
      </c>
      <c r="X56" s="5"/>
      <c r="Y56" s="5"/>
      <c r="Z56" s="5"/>
      <c r="CB56" s="172">
        <f t="shared" si="41"/>
        <v>1</v>
      </c>
      <c r="CC56" s="172">
        <f t="shared" si="41"/>
        <v>1</v>
      </c>
      <c r="CD56" s="172">
        <f t="shared" si="41"/>
        <v>1</v>
      </c>
      <c r="CE56" s="172">
        <f t="shared" si="41"/>
        <v>1</v>
      </c>
      <c r="CF56" s="172">
        <f t="shared" si="41"/>
        <v>1</v>
      </c>
      <c r="CG56" s="172">
        <f t="shared" si="41"/>
        <v>1</v>
      </c>
      <c r="CH56" s="172">
        <f t="shared" si="41"/>
        <v>1</v>
      </c>
      <c r="CI56" s="172">
        <f t="shared" si="41"/>
        <v>1</v>
      </c>
      <c r="CJ56" s="172">
        <f t="shared" si="41"/>
        <v>1</v>
      </c>
      <c r="CK56" s="172">
        <f t="shared" si="41"/>
        <v>1</v>
      </c>
      <c r="CL56" s="172">
        <f t="shared" si="41"/>
        <v>1</v>
      </c>
      <c r="CM56" s="172">
        <f t="shared" si="41"/>
        <v>1</v>
      </c>
      <c r="CN56" s="172">
        <f t="shared" si="41"/>
        <v>1</v>
      </c>
      <c r="CO56" s="172">
        <f t="shared" si="41"/>
        <v>1</v>
      </c>
      <c r="CP56" s="172">
        <f t="shared" si="41"/>
        <v>1</v>
      </c>
      <c r="CQ56" s="172">
        <f t="shared" si="38"/>
        <v>1</v>
      </c>
      <c r="CR56" s="172">
        <f t="shared" si="38"/>
        <v>1</v>
      </c>
      <c r="CS56" s="172">
        <f t="shared" si="38"/>
        <v>1</v>
      </c>
      <c r="CT56" s="172">
        <f t="shared" si="38"/>
        <v>1</v>
      </c>
      <c r="CU56" s="172">
        <f t="shared" si="38"/>
        <v>1</v>
      </c>
      <c r="DA56" s="172">
        <v>7</v>
      </c>
      <c r="DB56" s="32" t="str">
        <f t="shared" si="42"/>
        <v xml:space="preserve"> </v>
      </c>
      <c r="DD56" s="172">
        <f t="shared" si="18"/>
        <v>1</v>
      </c>
      <c r="DE56" s="172">
        <v>54</v>
      </c>
      <c r="DL56" s="172">
        <f t="shared" si="13"/>
        <v>0</v>
      </c>
      <c r="DM56" s="172">
        <f t="shared" si="14"/>
        <v>1</v>
      </c>
      <c r="DN56" s="172">
        <f t="shared" si="15"/>
        <v>1</v>
      </c>
      <c r="DO56" s="172">
        <f t="shared" si="43"/>
        <v>1</v>
      </c>
      <c r="DP56" s="172">
        <f t="shared" si="43"/>
        <v>1</v>
      </c>
      <c r="DQ56" s="172">
        <f t="shared" si="43"/>
        <v>1</v>
      </c>
      <c r="DR56" s="172">
        <f t="shared" si="43"/>
        <v>1</v>
      </c>
      <c r="DS56" s="172">
        <f t="shared" si="43"/>
        <v>1</v>
      </c>
      <c r="DT56" s="172">
        <f t="shared" si="43"/>
        <v>1</v>
      </c>
      <c r="DU56" s="172">
        <f t="shared" si="43"/>
        <v>1</v>
      </c>
      <c r="DV56" s="172">
        <f t="shared" si="44"/>
        <v>1</v>
      </c>
      <c r="DW56" s="172">
        <f t="shared" si="44"/>
        <v>1</v>
      </c>
      <c r="DX56" s="172">
        <f t="shared" si="44"/>
        <v>1</v>
      </c>
      <c r="DY56" s="172">
        <f t="shared" si="44"/>
        <v>1</v>
      </c>
      <c r="DZ56" s="172">
        <f t="shared" si="44"/>
        <v>1</v>
      </c>
      <c r="EA56" s="172">
        <f t="shared" si="44"/>
        <v>1</v>
      </c>
      <c r="EB56" s="172">
        <f t="shared" si="44"/>
        <v>1</v>
      </c>
      <c r="EC56" s="172">
        <f t="shared" si="44"/>
        <v>1</v>
      </c>
      <c r="ED56" s="172">
        <f t="shared" si="44"/>
        <v>1</v>
      </c>
      <c r="EE56" s="172">
        <f t="shared" si="44"/>
        <v>1</v>
      </c>
      <c r="EF56" s="172">
        <f t="shared" si="44"/>
        <v>1</v>
      </c>
      <c r="EG56" s="172">
        <f t="shared" si="7"/>
        <v>0</v>
      </c>
    </row>
    <row r="57" spans="20:137" x14ac:dyDescent="0.25">
      <c r="T57" s="5"/>
      <c r="U57" s="13"/>
      <c r="V57" s="5"/>
      <c r="W57" s="5" t="str">
        <f t="shared" si="2"/>
        <v/>
      </c>
      <c r="X57" s="5"/>
      <c r="Y57" s="5"/>
      <c r="Z57" s="5"/>
      <c r="CB57" s="172">
        <f t="shared" si="41"/>
        <v>1</v>
      </c>
      <c r="CC57" s="172">
        <f t="shared" si="41"/>
        <v>1</v>
      </c>
      <c r="CD57" s="172">
        <f t="shared" si="41"/>
        <v>1</v>
      </c>
      <c r="CE57" s="172">
        <f t="shared" si="41"/>
        <v>1</v>
      </c>
      <c r="CF57" s="172">
        <f t="shared" si="41"/>
        <v>1</v>
      </c>
      <c r="CG57" s="172">
        <f t="shared" si="41"/>
        <v>1</v>
      </c>
      <c r="CH57" s="172">
        <f t="shared" si="41"/>
        <v>1</v>
      </c>
      <c r="CI57" s="172">
        <f t="shared" si="41"/>
        <v>1</v>
      </c>
      <c r="CJ57" s="172">
        <f t="shared" si="41"/>
        <v>1</v>
      </c>
      <c r="CK57" s="172">
        <f t="shared" si="41"/>
        <v>1</v>
      </c>
      <c r="CL57" s="172">
        <f t="shared" si="41"/>
        <v>1</v>
      </c>
      <c r="CM57" s="172">
        <f t="shared" si="41"/>
        <v>1</v>
      </c>
      <c r="CN57" s="172">
        <f t="shared" si="41"/>
        <v>1</v>
      </c>
      <c r="CO57" s="172">
        <f t="shared" si="41"/>
        <v>1</v>
      </c>
      <c r="CP57" s="172">
        <f t="shared" si="41"/>
        <v>1</v>
      </c>
      <c r="CQ57" s="172">
        <f t="shared" si="38"/>
        <v>1</v>
      </c>
      <c r="CR57" s="172">
        <f t="shared" si="38"/>
        <v>1</v>
      </c>
      <c r="CS57" s="172">
        <f t="shared" si="38"/>
        <v>1</v>
      </c>
      <c r="CT57" s="172">
        <f t="shared" si="38"/>
        <v>1</v>
      </c>
      <c r="CU57" s="172">
        <f t="shared" si="38"/>
        <v>1</v>
      </c>
      <c r="DA57" s="172">
        <v>8</v>
      </c>
      <c r="DB57" s="32" t="str">
        <f t="shared" si="42"/>
        <v xml:space="preserve"> </v>
      </c>
      <c r="DD57" s="172">
        <f t="shared" si="18"/>
        <v>1</v>
      </c>
      <c r="DE57" s="172">
        <v>55</v>
      </c>
      <c r="DL57" s="172">
        <f t="shared" si="13"/>
        <v>0</v>
      </c>
      <c r="DM57" s="172">
        <f t="shared" si="14"/>
        <v>1</v>
      </c>
      <c r="DN57" s="172">
        <f t="shared" si="15"/>
        <v>1</v>
      </c>
      <c r="DO57" s="172">
        <f t="shared" si="43"/>
        <v>1</v>
      </c>
      <c r="DP57" s="172">
        <f t="shared" si="43"/>
        <v>1</v>
      </c>
      <c r="DQ57" s="172">
        <f t="shared" si="43"/>
        <v>1</v>
      </c>
      <c r="DR57" s="172">
        <f t="shared" si="43"/>
        <v>1</v>
      </c>
      <c r="DS57" s="172">
        <f t="shared" si="43"/>
        <v>1</v>
      </c>
      <c r="DT57" s="172">
        <f t="shared" si="43"/>
        <v>1</v>
      </c>
      <c r="DU57" s="172">
        <f t="shared" si="43"/>
        <v>1</v>
      </c>
      <c r="DV57" s="172">
        <f t="shared" si="44"/>
        <v>1</v>
      </c>
      <c r="DW57" s="172">
        <f t="shared" si="44"/>
        <v>1</v>
      </c>
      <c r="DX57" s="172">
        <f t="shared" si="44"/>
        <v>1</v>
      </c>
      <c r="DY57" s="172">
        <f t="shared" si="44"/>
        <v>1</v>
      </c>
      <c r="DZ57" s="172">
        <f t="shared" si="44"/>
        <v>1</v>
      </c>
      <c r="EA57" s="172">
        <f t="shared" si="44"/>
        <v>1</v>
      </c>
      <c r="EB57" s="172">
        <f t="shared" si="44"/>
        <v>1</v>
      </c>
      <c r="EC57" s="172">
        <f t="shared" si="44"/>
        <v>1</v>
      </c>
      <c r="ED57" s="172">
        <f t="shared" si="44"/>
        <v>1</v>
      </c>
      <c r="EE57" s="172">
        <f t="shared" si="44"/>
        <v>1</v>
      </c>
      <c r="EF57" s="172">
        <f t="shared" si="44"/>
        <v>1</v>
      </c>
      <c r="EG57" s="172">
        <f t="shared" si="7"/>
        <v>0</v>
      </c>
    </row>
    <row r="58" spans="20:137" x14ac:dyDescent="0.25">
      <c r="T58" s="5"/>
      <c r="U58" s="13"/>
      <c r="V58" s="5"/>
      <c r="W58" s="5" t="str">
        <f t="shared" si="2"/>
        <v/>
      </c>
      <c r="X58" s="5"/>
      <c r="Y58" s="5"/>
      <c r="Z58" s="5"/>
      <c r="CB58" s="172">
        <f t="shared" si="41"/>
        <v>1</v>
      </c>
      <c r="CC58" s="172">
        <f t="shared" si="41"/>
        <v>1</v>
      </c>
      <c r="CD58" s="172">
        <f t="shared" si="41"/>
        <v>1</v>
      </c>
      <c r="CE58" s="172">
        <f t="shared" si="41"/>
        <v>1</v>
      </c>
      <c r="CF58" s="172">
        <f t="shared" si="41"/>
        <v>1</v>
      </c>
      <c r="CG58" s="172">
        <f t="shared" si="41"/>
        <v>1</v>
      </c>
      <c r="CH58" s="172">
        <f t="shared" si="41"/>
        <v>1</v>
      </c>
      <c r="CI58" s="172">
        <f t="shared" si="41"/>
        <v>1</v>
      </c>
      <c r="CJ58" s="172">
        <f t="shared" si="41"/>
        <v>1</v>
      </c>
      <c r="CK58" s="172">
        <f t="shared" si="41"/>
        <v>1</v>
      </c>
      <c r="CL58" s="172">
        <f t="shared" si="41"/>
        <v>1</v>
      </c>
      <c r="CM58" s="172">
        <f t="shared" si="41"/>
        <v>1</v>
      </c>
      <c r="CN58" s="172">
        <f t="shared" si="41"/>
        <v>1</v>
      </c>
      <c r="CO58" s="172">
        <f t="shared" si="41"/>
        <v>1</v>
      </c>
      <c r="CP58" s="172">
        <f t="shared" si="41"/>
        <v>1</v>
      </c>
      <c r="CQ58" s="172">
        <f t="shared" si="38"/>
        <v>1</v>
      </c>
      <c r="CR58" s="172">
        <f t="shared" si="38"/>
        <v>1</v>
      </c>
      <c r="CS58" s="172">
        <f t="shared" si="38"/>
        <v>1</v>
      </c>
      <c r="CT58" s="172">
        <f t="shared" si="38"/>
        <v>1</v>
      </c>
      <c r="CU58" s="172">
        <f t="shared" si="38"/>
        <v>1</v>
      </c>
      <c r="DA58" s="172">
        <v>9</v>
      </c>
      <c r="DB58" s="32" t="str">
        <f t="shared" si="42"/>
        <v xml:space="preserve"> </v>
      </c>
      <c r="DD58" s="172">
        <f t="shared" si="18"/>
        <v>1</v>
      </c>
      <c r="DE58" s="172">
        <v>56</v>
      </c>
      <c r="DL58" s="172">
        <f t="shared" si="13"/>
        <v>0</v>
      </c>
      <c r="DM58" s="172">
        <f t="shared" si="14"/>
        <v>1</v>
      </c>
      <c r="DN58" s="172">
        <f t="shared" si="15"/>
        <v>1</v>
      </c>
      <c r="DO58" s="172">
        <f t="shared" si="43"/>
        <v>1</v>
      </c>
      <c r="DP58" s="172">
        <f t="shared" si="43"/>
        <v>1</v>
      </c>
      <c r="DQ58" s="172">
        <f t="shared" si="43"/>
        <v>1</v>
      </c>
      <c r="DR58" s="172">
        <f t="shared" si="43"/>
        <v>1</v>
      </c>
      <c r="DS58" s="172">
        <f t="shared" si="43"/>
        <v>1</v>
      </c>
      <c r="DT58" s="172">
        <f t="shared" si="43"/>
        <v>1</v>
      </c>
      <c r="DU58" s="172">
        <f t="shared" si="43"/>
        <v>1</v>
      </c>
      <c r="DV58" s="172">
        <f t="shared" si="44"/>
        <v>1</v>
      </c>
      <c r="DW58" s="172">
        <f t="shared" si="44"/>
        <v>1</v>
      </c>
      <c r="DX58" s="172">
        <f t="shared" si="44"/>
        <v>1</v>
      </c>
      <c r="DY58" s="172">
        <f t="shared" si="44"/>
        <v>1</v>
      </c>
      <c r="DZ58" s="172">
        <f t="shared" si="44"/>
        <v>1</v>
      </c>
      <c r="EA58" s="172">
        <f t="shared" si="44"/>
        <v>1</v>
      </c>
      <c r="EB58" s="172">
        <f t="shared" si="44"/>
        <v>1</v>
      </c>
      <c r="EC58" s="172">
        <f t="shared" si="44"/>
        <v>1</v>
      </c>
      <c r="ED58" s="172">
        <f t="shared" si="44"/>
        <v>1</v>
      </c>
      <c r="EE58" s="172">
        <f t="shared" si="44"/>
        <v>1</v>
      </c>
      <c r="EF58" s="172">
        <f t="shared" si="44"/>
        <v>1</v>
      </c>
      <c r="EG58" s="172">
        <f t="shared" si="7"/>
        <v>0</v>
      </c>
    </row>
    <row r="59" spans="20:137" x14ac:dyDescent="0.25">
      <c r="T59" s="5"/>
      <c r="U59" s="13"/>
      <c r="V59" s="5"/>
      <c r="W59" s="5" t="str">
        <f t="shared" si="2"/>
        <v/>
      </c>
      <c r="X59" s="5"/>
      <c r="Y59" s="5"/>
      <c r="Z59" s="5"/>
      <c r="CB59" s="172">
        <f t="shared" si="41"/>
        <v>1</v>
      </c>
      <c r="CC59" s="172">
        <f t="shared" si="41"/>
        <v>1</v>
      </c>
      <c r="CD59" s="172">
        <f t="shared" si="41"/>
        <v>1</v>
      </c>
      <c r="CE59" s="172">
        <f t="shared" si="41"/>
        <v>1</v>
      </c>
      <c r="CF59" s="172">
        <f t="shared" si="41"/>
        <v>1</v>
      </c>
      <c r="CG59" s="172">
        <f t="shared" si="41"/>
        <v>1</v>
      </c>
      <c r="CH59" s="172">
        <f t="shared" si="41"/>
        <v>1</v>
      </c>
      <c r="CI59" s="172">
        <f t="shared" si="41"/>
        <v>1</v>
      </c>
      <c r="CJ59" s="172">
        <f t="shared" si="41"/>
        <v>1</v>
      </c>
      <c r="CK59" s="172">
        <f t="shared" si="41"/>
        <v>1</v>
      </c>
      <c r="CL59" s="172">
        <f t="shared" si="41"/>
        <v>1</v>
      </c>
      <c r="CM59" s="172">
        <f t="shared" si="41"/>
        <v>1</v>
      </c>
      <c r="CN59" s="172">
        <f t="shared" si="41"/>
        <v>1</v>
      </c>
      <c r="CO59" s="172">
        <f t="shared" si="41"/>
        <v>1</v>
      </c>
      <c r="CP59" s="172">
        <f t="shared" si="41"/>
        <v>1</v>
      </c>
      <c r="CQ59" s="172">
        <f t="shared" si="38"/>
        <v>1</v>
      </c>
      <c r="CR59" s="172">
        <f t="shared" si="38"/>
        <v>1</v>
      </c>
      <c r="CS59" s="172">
        <f t="shared" si="38"/>
        <v>1</v>
      </c>
      <c r="CT59" s="172">
        <f t="shared" si="38"/>
        <v>1</v>
      </c>
      <c r="CU59" s="172">
        <f t="shared" si="38"/>
        <v>1</v>
      </c>
      <c r="DA59" s="172">
        <v>10</v>
      </c>
      <c r="DB59" s="32" t="str">
        <f t="shared" si="42"/>
        <v xml:space="preserve"> </v>
      </c>
      <c r="DD59" s="172">
        <f t="shared" si="18"/>
        <v>1</v>
      </c>
      <c r="DE59" s="172">
        <v>57</v>
      </c>
      <c r="DL59" s="172">
        <f t="shared" si="13"/>
        <v>0</v>
      </c>
      <c r="DM59" s="172">
        <f t="shared" si="14"/>
        <v>1</v>
      </c>
      <c r="DN59" s="172">
        <f t="shared" si="15"/>
        <v>1</v>
      </c>
      <c r="DO59" s="172">
        <f t="shared" si="43"/>
        <v>1</v>
      </c>
      <c r="DP59" s="172">
        <f t="shared" si="43"/>
        <v>1</v>
      </c>
      <c r="DQ59" s="172">
        <f t="shared" si="43"/>
        <v>1</v>
      </c>
      <c r="DR59" s="172">
        <f t="shared" si="43"/>
        <v>1</v>
      </c>
      <c r="DS59" s="172">
        <f t="shared" si="43"/>
        <v>1</v>
      </c>
      <c r="DT59" s="172">
        <f t="shared" si="43"/>
        <v>1</v>
      </c>
      <c r="DU59" s="172">
        <f t="shared" si="43"/>
        <v>1</v>
      </c>
      <c r="DV59" s="172">
        <f t="shared" si="44"/>
        <v>1</v>
      </c>
      <c r="DW59" s="172">
        <f t="shared" si="44"/>
        <v>1</v>
      </c>
      <c r="DX59" s="172">
        <f t="shared" si="44"/>
        <v>1</v>
      </c>
      <c r="DY59" s="172">
        <f t="shared" si="44"/>
        <v>1</v>
      </c>
      <c r="DZ59" s="172">
        <f t="shared" si="44"/>
        <v>1</v>
      </c>
      <c r="EA59" s="172">
        <f t="shared" si="44"/>
        <v>1</v>
      </c>
      <c r="EB59" s="172">
        <f t="shared" si="44"/>
        <v>1</v>
      </c>
      <c r="EC59" s="172">
        <f t="shared" si="44"/>
        <v>1</v>
      </c>
      <c r="ED59" s="172">
        <f t="shared" si="44"/>
        <v>1</v>
      </c>
      <c r="EE59" s="172">
        <f t="shared" si="44"/>
        <v>1</v>
      </c>
      <c r="EF59" s="172">
        <f t="shared" si="44"/>
        <v>1</v>
      </c>
      <c r="EG59" s="172">
        <f t="shared" si="7"/>
        <v>0</v>
      </c>
    </row>
    <row r="60" spans="20:137" x14ac:dyDescent="0.25">
      <c r="T60" s="5"/>
      <c r="U60" s="13"/>
      <c r="V60" s="5"/>
      <c r="W60" s="5" t="str">
        <f t="shared" si="2"/>
        <v/>
      </c>
      <c r="X60" s="5"/>
      <c r="Y60" s="5"/>
      <c r="Z60" s="5"/>
      <c r="CB60" s="172">
        <f t="shared" si="41"/>
        <v>1</v>
      </c>
      <c r="CC60" s="172">
        <f t="shared" si="41"/>
        <v>1</v>
      </c>
      <c r="CD60" s="172">
        <f t="shared" si="41"/>
        <v>1</v>
      </c>
      <c r="CE60" s="172">
        <f t="shared" si="41"/>
        <v>1</v>
      </c>
      <c r="CF60" s="172">
        <f t="shared" si="41"/>
        <v>1</v>
      </c>
      <c r="CG60" s="172">
        <f t="shared" si="41"/>
        <v>1</v>
      </c>
      <c r="CH60" s="172">
        <f t="shared" si="41"/>
        <v>1</v>
      </c>
      <c r="CI60" s="172">
        <f t="shared" si="41"/>
        <v>1</v>
      </c>
      <c r="CJ60" s="172">
        <f t="shared" si="41"/>
        <v>1</v>
      </c>
      <c r="CK60" s="172">
        <f t="shared" si="41"/>
        <v>1</v>
      </c>
      <c r="CL60" s="172">
        <f t="shared" si="41"/>
        <v>1</v>
      </c>
      <c r="CM60" s="172">
        <f t="shared" si="41"/>
        <v>1</v>
      </c>
      <c r="CN60" s="172">
        <f t="shared" si="41"/>
        <v>1</v>
      </c>
      <c r="CO60" s="172">
        <f t="shared" si="41"/>
        <v>1</v>
      </c>
      <c r="CP60" s="172">
        <f t="shared" si="41"/>
        <v>1</v>
      </c>
      <c r="CQ60" s="172">
        <f t="shared" si="38"/>
        <v>1</v>
      </c>
      <c r="CR60" s="172">
        <f t="shared" si="38"/>
        <v>1</v>
      </c>
      <c r="CS60" s="172">
        <f t="shared" si="38"/>
        <v>1</v>
      </c>
      <c r="CT60" s="172">
        <f t="shared" si="38"/>
        <v>1</v>
      </c>
      <c r="CU60" s="172">
        <f t="shared" si="38"/>
        <v>1</v>
      </c>
      <c r="DA60" s="172">
        <v>11</v>
      </c>
      <c r="DB60" s="32" t="str">
        <f t="shared" si="42"/>
        <v xml:space="preserve"> </v>
      </c>
      <c r="DD60" s="172">
        <f t="shared" si="18"/>
        <v>1</v>
      </c>
      <c r="DE60" s="172">
        <v>58</v>
      </c>
      <c r="DL60" s="172">
        <f t="shared" si="13"/>
        <v>0</v>
      </c>
      <c r="DM60" s="172">
        <f t="shared" si="14"/>
        <v>1</v>
      </c>
      <c r="DN60" s="172">
        <f t="shared" si="15"/>
        <v>1</v>
      </c>
      <c r="DO60" s="172">
        <f t="shared" si="43"/>
        <v>1</v>
      </c>
      <c r="DP60" s="172">
        <f t="shared" si="43"/>
        <v>1</v>
      </c>
      <c r="DQ60" s="172">
        <f t="shared" si="43"/>
        <v>1</v>
      </c>
      <c r="DR60" s="172">
        <f t="shared" si="43"/>
        <v>1</v>
      </c>
      <c r="DS60" s="172">
        <f t="shared" si="43"/>
        <v>1</v>
      </c>
      <c r="DT60" s="172">
        <f t="shared" si="43"/>
        <v>1</v>
      </c>
      <c r="DU60" s="172">
        <f t="shared" si="43"/>
        <v>1</v>
      </c>
      <c r="DV60" s="172">
        <f t="shared" si="44"/>
        <v>1</v>
      </c>
      <c r="DW60" s="172">
        <f t="shared" si="44"/>
        <v>1</v>
      </c>
      <c r="DX60" s="172">
        <f t="shared" si="44"/>
        <v>1</v>
      </c>
      <c r="DY60" s="172">
        <f t="shared" si="44"/>
        <v>1</v>
      </c>
      <c r="DZ60" s="172">
        <f t="shared" si="44"/>
        <v>1</v>
      </c>
      <c r="EA60" s="172">
        <f t="shared" si="44"/>
        <v>1</v>
      </c>
      <c r="EB60" s="172">
        <f t="shared" si="44"/>
        <v>1</v>
      </c>
      <c r="EC60" s="172">
        <f t="shared" si="44"/>
        <v>1</v>
      </c>
      <c r="ED60" s="172">
        <f t="shared" si="44"/>
        <v>1</v>
      </c>
      <c r="EE60" s="172">
        <f t="shared" si="44"/>
        <v>1</v>
      </c>
      <c r="EF60" s="172">
        <f t="shared" si="44"/>
        <v>1</v>
      </c>
      <c r="EG60" s="172">
        <f t="shared" si="7"/>
        <v>0</v>
      </c>
    </row>
    <row r="61" spans="20:137" x14ac:dyDescent="0.25">
      <c r="T61" s="5"/>
      <c r="U61" s="13"/>
      <c r="V61" s="5"/>
      <c r="W61" s="5" t="str">
        <f t="shared" si="2"/>
        <v/>
      </c>
      <c r="X61" s="5"/>
      <c r="Y61" s="5"/>
      <c r="Z61" s="5"/>
      <c r="CB61" s="172">
        <f t="shared" si="41"/>
        <v>1</v>
      </c>
      <c r="CC61" s="172">
        <f t="shared" si="41"/>
        <v>1</v>
      </c>
      <c r="CD61" s="172">
        <f t="shared" si="41"/>
        <v>1</v>
      </c>
      <c r="CE61" s="172">
        <f t="shared" si="41"/>
        <v>1</v>
      </c>
      <c r="CF61" s="172">
        <f t="shared" si="41"/>
        <v>1</v>
      </c>
      <c r="CG61" s="172">
        <f t="shared" si="41"/>
        <v>1</v>
      </c>
      <c r="CH61" s="172">
        <f t="shared" si="41"/>
        <v>1</v>
      </c>
      <c r="CI61" s="172">
        <f t="shared" si="41"/>
        <v>1</v>
      </c>
      <c r="CJ61" s="172">
        <f t="shared" si="41"/>
        <v>1</v>
      </c>
      <c r="CK61" s="172">
        <f t="shared" si="41"/>
        <v>1</v>
      </c>
      <c r="CL61" s="172">
        <f t="shared" si="41"/>
        <v>1</v>
      </c>
      <c r="CM61" s="172">
        <f t="shared" si="41"/>
        <v>1</v>
      </c>
      <c r="CN61" s="172">
        <f t="shared" si="41"/>
        <v>1</v>
      </c>
      <c r="CO61" s="172">
        <f t="shared" si="41"/>
        <v>1</v>
      </c>
      <c r="CP61" s="172">
        <f t="shared" si="41"/>
        <v>1</v>
      </c>
      <c r="CQ61" s="172">
        <f t="shared" si="38"/>
        <v>1</v>
      </c>
      <c r="CR61" s="172">
        <f t="shared" si="38"/>
        <v>1</v>
      </c>
      <c r="CS61" s="172">
        <f t="shared" si="38"/>
        <v>1</v>
      </c>
      <c r="CT61" s="172">
        <f t="shared" si="38"/>
        <v>1</v>
      </c>
      <c r="CU61" s="172">
        <f t="shared" si="38"/>
        <v>1</v>
      </c>
      <c r="DA61" s="172">
        <v>12</v>
      </c>
      <c r="DB61" s="32" t="str">
        <f t="shared" si="42"/>
        <v xml:space="preserve"> </v>
      </c>
      <c r="DD61" s="172">
        <f t="shared" si="18"/>
        <v>1</v>
      </c>
      <c r="DE61" s="172">
        <v>59</v>
      </c>
      <c r="DL61" s="172">
        <f t="shared" si="13"/>
        <v>0</v>
      </c>
      <c r="DM61" s="172">
        <f t="shared" si="14"/>
        <v>1</v>
      </c>
      <c r="DN61" s="172">
        <f t="shared" si="15"/>
        <v>1</v>
      </c>
      <c r="DO61" s="172">
        <f t="shared" si="43"/>
        <v>1</v>
      </c>
      <c r="DP61" s="172">
        <f t="shared" si="43"/>
        <v>1</v>
      </c>
      <c r="DQ61" s="172">
        <f t="shared" si="43"/>
        <v>1</v>
      </c>
      <c r="DR61" s="172">
        <f t="shared" si="43"/>
        <v>1</v>
      </c>
      <c r="DS61" s="172">
        <f t="shared" si="43"/>
        <v>1</v>
      </c>
      <c r="DT61" s="172">
        <f t="shared" si="43"/>
        <v>1</v>
      </c>
      <c r="DU61" s="172">
        <f t="shared" si="43"/>
        <v>1</v>
      </c>
      <c r="DV61" s="172">
        <f t="shared" si="44"/>
        <v>1</v>
      </c>
      <c r="DW61" s="172">
        <f t="shared" si="44"/>
        <v>1</v>
      </c>
      <c r="DX61" s="172">
        <f t="shared" si="44"/>
        <v>1</v>
      </c>
      <c r="DY61" s="172">
        <f t="shared" si="44"/>
        <v>1</v>
      </c>
      <c r="DZ61" s="172">
        <f t="shared" si="44"/>
        <v>1</v>
      </c>
      <c r="EA61" s="172">
        <f t="shared" si="44"/>
        <v>1</v>
      </c>
      <c r="EB61" s="172">
        <f t="shared" si="44"/>
        <v>1</v>
      </c>
      <c r="EC61" s="172">
        <f t="shared" si="44"/>
        <v>1</v>
      </c>
      <c r="ED61" s="172">
        <f t="shared" si="44"/>
        <v>1</v>
      </c>
      <c r="EE61" s="172">
        <f t="shared" si="44"/>
        <v>1</v>
      </c>
      <c r="EF61" s="172">
        <f t="shared" si="44"/>
        <v>1</v>
      </c>
      <c r="EG61" s="172">
        <f t="shared" si="7"/>
        <v>0</v>
      </c>
    </row>
    <row r="62" spans="20:137" x14ac:dyDescent="0.25">
      <c r="T62" s="5"/>
      <c r="U62" s="13"/>
      <c r="V62" s="5"/>
      <c r="W62" s="5" t="str">
        <f t="shared" si="2"/>
        <v/>
      </c>
      <c r="X62" s="5"/>
      <c r="Y62" s="5"/>
      <c r="Z62" s="5"/>
      <c r="CB62" s="172">
        <f t="shared" si="41"/>
        <v>1</v>
      </c>
      <c r="CC62" s="172">
        <f t="shared" si="41"/>
        <v>1</v>
      </c>
      <c r="CD62" s="172">
        <f t="shared" si="41"/>
        <v>1</v>
      </c>
      <c r="CE62" s="172">
        <f t="shared" si="41"/>
        <v>1</v>
      </c>
      <c r="CF62" s="172">
        <f t="shared" si="41"/>
        <v>1</v>
      </c>
      <c r="CG62" s="172">
        <f t="shared" si="41"/>
        <v>1</v>
      </c>
      <c r="CH62" s="172">
        <f t="shared" si="41"/>
        <v>1</v>
      </c>
      <c r="CI62" s="172">
        <f t="shared" si="41"/>
        <v>1</v>
      </c>
      <c r="CJ62" s="172">
        <f t="shared" si="41"/>
        <v>1</v>
      </c>
      <c r="CK62" s="172">
        <f t="shared" si="41"/>
        <v>1</v>
      </c>
      <c r="CL62" s="172">
        <f t="shared" si="41"/>
        <v>1</v>
      </c>
      <c r="CM62" s="172">
        <f t="shared" si="41"/>
        <v>1</v>
      </c>
      <c r="CN62" s="172">
        <f t="shared" si="41"/>
        <v>1</v>
      </c>
      <c r="CO62" s="172">
        <f t="shared" si="41"/>
        <v>1</v>
      </c>
      <c r="CP62" s="172">
        <f t="shared" si="41"/>
        <v>1</v>
      </c>
      <c r="CQ62" s="172">
        <f t="shared" si="38"/>
        <v>1</v>
      </c>
      <c r="CR62" s="172">
        <f t="shared" si="38"/>
        <v>1</v>
      </c>
      <c r="CS62" s="172">
        <f t="shared" si="38"/>
        <v>1</v>
      </c>
      <c r="CT62" s="172">
        <f t="shared" si="38"/>
        <v>1</v>
      </c>
      <c r="CU62" s="172">
        <f t="shared" si="38"/>
        <v>1</v>
      </c>
      <c r="DB62" s="196" t="str">
        <f>IF(DB49="","","----")</f>
        <v/>
      </c>
      <c r="DD62" s="172">
        <f t="shared" si="18"/>
        <v>1</v>
      </c>
      <c r="DE62" s="172">
        <v>60</v>
      </c>
      <c r="DL62" s="172">
        <f t="shared" si="13"/>
        <v>0</v>
      </c>
      <c r="DM62" s="172">
        <f t="shared" si="14"/>
        <v>1</v>
      </c>
      <c r="DN62" s="172">
        <f t="shared" si="15"/>
        <v>1</v>
      </c>
      <c r="DO62" s="172">
        <f t="shared" si="43"/>
        <v>1</v>
      </c>
      <c r="DP62" s="172">
        <f t="shared" si="43"/>
        <v>1</v>
      </c>
      <c r="DQ62" s="172">
        <f t="shared" si="43"/>
        <v>1</v>
      </c>
      <c r="DR62" s="172">
        <f t="shared" si="43"/>
        <v>1</v>
      </c>
      <c r="DS62" s="172">
        <f t="shared" si="43"/>
        <v>1</v>
      </c>
      <c r="DT62" s="172">
        <f t="shared" si="43"/>
        <v>1</v>
      </c>
      <c r="DU62" s="172">
        <f t="shared" si="43"/>
        <v>1</v>
      </c>
      <c r="DV62" s="172">
        <f t="shared" si="44"/>
        <v>1</v>
      </c>
      <c r="DW62" s="172">
        <f t="shared" si="44"/>
        <v>1</v>
      </c>
      <c r="DX62" s="172">
        <f t="shared" si="44"/>
        <v>1</v>
      </c>
      <c r="DY62" s="172">
        <f t="shared" si="44"/>
        <v>1</v>
      </c>
      <c r="DZ62" s="172">
        <f t="shared" si="44"/>
        <v>1</v>
      </c>
      <c r="EA62" s="172">
        <f t="shared" si="44"/>
        <v>1</v>
      </c>
      <c r="EB62" s="172">
        <f t="shared" si="44"/>
        <v>1</v>
      </c>
      <c r="EC62" s="172">
        <f t="shared" si="44"/>
        <v>1</v>
      </c>
      <c r="ED62" s="172">
        <f t="shared" si="44"/>
        <v>1</v>
      </c>
      <c r="EE62" s="172">
        <f t="shared" si="44"/>
        <v>1</v>
      </c>
      <c r="EF62" s="172">
        <f t="shared" si="44"/>
        <v>1</v>
      </c>
      <c r="EG62" s="172">
        <f t="shared" si="7"/>
        <v>0</v>
      </c>
    </row>
    <row r="63" spans="20:137" x14ac:dyDescent="0.25">
      <c r="T63" s="5"/>
      <c r="U63" s="13"/>
      <c r="V63" s="5"/>
      <c r="W63" s="5" t="str">
        <f t="shared" si="2"/>
        <v/>
      </c>
      <c r="X63" s="5"/>
      <c r="Y63" s="5"/>
      <c r="Z63" s="5"/>
      <c r="CB63" s="172">
        <f t="shared" si="41"/>
        <v>1</v>
      </c>
      <c r="CC63" s="172">
        <f t="shared" si="41"/>
        <v>1</v>
      </c>
      <c r="CD63" s="172">
        <f t="shared" si="41"/>
        <v>1</v>
      </c>
      <c r="CE63" s="172">
        <f t="shared" si="41"/>
        <v>1</v>
      </c>
      <c r="CF63" s="172">
        <f t="shared" si="41"/>
        <v>1</v>
      </c>
      <c r="CG63" s="172">
        <f t="shared" si="41"/>
        <v>1</v>
      </c>
      <c r="CH63" s="172">
        <f t="shared" si="41"/>
        <v>1</v>
      </c>
      <c r="CI63" s="172">
        <f t="shared" si="41"/>
        <v>1</v>
      </c>
      <c r="CJ63" s="172">
        <f t="shared" si="41"/>
        <v>1</v>
      </c>
      <c r="CK63" s="172">
        <f t="shared" si="41"/>
        <v>1</v>
      </c>
      <c r="CL63" s="172">
        <f t="shared" si="41"/>
        <v>1</v>
      </c>
      <c r="CM63" s="172">
        <f t="shared" si="41"/>
        <v>1</v>
      </c>
      <c r="CN63" s="172">
        <f t="shared" si="41"/>
        <v>1</v>
      </c>
      <c r="CO63" s="172">
        <f t="shared" si="41"/>
        <v>1</v>
      </c>
      <c r="CP63" s="172">
        <f t="shared" si="41"/>
        <v>1</v>
      </c>
      <c r="CQ63" s="172">
        <f t="shared" si="38"/>
        <v>1</v>
      </c>
      <c r="CR63" s="172">
        <f t="shared" si="38"/>
        <v>1</v>
      </c>
      <c r="CS63" s="172">
        <f t="shared" si="38"/>
        <v>1</v>
      </c>
      <c r="CT63" s="172">
        <f t="shared" si="38"/>
        <v>1</v>
      </c>
      <c r="CU63" s="172">
        <f t="shared" si="38"/>
        <v>1</v>
      </c>
      <c r="DA63" s="172"/>
      <c r="DB63" s="32" t="str">
        <f>IF(DB64="","",CONCATENATE("Warband ",CZ64," ",DG63))</f>
        <v/>
      </c>
      <c r="DD63" s="172">
        <f t="shared" si="18"/>
        <v>1</v>
      </c>
      <c r="DE63" s="172">
        <v>61</v>
      </c>
      <c r="DG63" s="49" t="str">
        <f>CONCATENATE("   ",DH63,"/",DI63,IF(DH63&gt;DI63," !",""))</f>
        <v xml:space="preserve">   0/12</v>
      </c>
      <c r="DH63" s="172">
        <f t="shared" ref="DH63" si="45">INDEX($CB$1:$CU$1,CZ64)+DJ63</f>
        <v>0</v>
      </c>
      <c r="DI63" s="172">
        <v>12</v>
      </c>
      <c r="DJ63" s="172">
        <f t="shared" ref="DJ63" si="46">IF(DB64=$CW$8,1,0)</f>
        <v>0</v>
      </c>
      <c r="DL63" s="172">
        <f t="shared" si="13"/>
        <v>0</v>
      </c>
      <c r="DM63" s="172">
        <f t="shared" si="14"/>
        <v>1</v>
      </c>
      <c r="DN63" s="172">
        <f t="shared" si="15"/>
        <v>1</v>
      </c>
      <c r="DO63" s="172">
        <f t="shared" si="43"/>
        <v>1</v>
      </c>
      <c r="DP63" s="172">
        <f t="shared" si="43"/>
        <v>1</v>
      </c>
      <c r="DQ63" s="172">
        <f t="shared" si="43"/>
        <v>1</v>
      </c>
      <c r="DR63" s="172">
        <f t="shared" si="43"/>
        <v>1</v>
      </c>
      <c r="DS63" s="172">
        <f t="shared" si="43"/>
        <v>1</v>
      </c>
      <c r="DT63" s="172">
        <f t="shared" si="43"/>
        <v>1</v>
      </c>
      <c r="DU63" s="172">
        <f t="shared" si="43"/>
        <v>1</v>
      </c>
      <c r="DV63" s="172">
        <f t="shared" si="44"/>
        <v>1</v>
      </c>
      <c r="DW63" s="172">
        <f t="shared" si="44"/>
        <v>1</v>
      </c>
      <c r="DX63" s="172">
        <f t="shared" si="44"/>
        <v>1</v>
      </c>
      <c r="DY63" s="172">
        <f t="shared" si="44"/>
        <v>1</v>
      </c>
      <c r="DZ63" s="172">
        <f t="shared" si="44"/>
        <v>1</v>
      </c>
      <c r="EA63" s="172">
        <f t="shared" si="44"/>
        <v>1</v>
      </c>
      <c r="EB63" s="172">
        <f t="shared" si="44"/>
        <v>1</v>
      </c>
      <c r="EC63" s="172">
        <f t="shared" si="44"/>
        <v>1</v>
      </c>
      <c r="ED63" s="172">
        <f t="shared" si="44"/>
        <v>1</v>
      </c>
      <c r="EE63" s="172">
        <f t="shared" si="44"/>
        <v>1</v>
      </c>
      <c r="EF63" s="172">
        <f t="shared" si="44"/>
        <v>1</v>
      </c>
      <c r="EG63" s="172">
        <f t="shared" si="7"/>
        <v>0</v>
      </c>
    </row>
    <row r="64" spans="20:137" x14ac:dyDescent="0.25">
      <c r="T64" s="5"/>
      <c r="U64" s="13"/>
      <c r="V64" s="5"/>
      <c r="W64" s="5" t="str">
        <f t="shared" si="2"/>
        <v/>
      </c>
      <c r="X64" s="5"/>
      <c r="Y64" s="5"/>
      <c r="Z64" s="5"/>
      <c r="CB64" s="172">
        <f t="shared" si="41"/>
        <v>1</v>
      </c>
      <c r="CC64" s="172">
        <f t="shared" si="41"/>
        <v>1</v>
      </c>
      <c r="CD64" s="172">
        <f t="shared" si="41"/>
        <v>1</v>
      </c>
      <c r="CE64" s="172">
        <f t="shared" si="41"/>
        <v>1</v>
      </c>
      <c r="CF64" s="172">
        <f t="shared" si="41"/>
        <v>1</v>
      </c>
      <c r="CG64" s="172">
        <f t="shared" si="41"/>
        <v>1</v>
      </c>
      <c r="CH64" s="172">
        <f t="shared" si="41"/>
        <v>1</v>
      </c>
      <c r="CI64" s="172">
        <f t="shared" si="41"/>
        <v>1</v>
      </c>
      <c r="CJ64" s="172">
        <f t="shared" si="41"/>
        <v>1</v>
      </c>
      <c r="CK64" s="172">
        <f t="shared" si="41"/>
        <v>1</v>
      </c>
      <c r="CL64" s="172">
        <f t="shared" si="41"/>
        <v>1</v>
      </c>
      <c r="CM64" s="172">
        <f t="shared" si="41"/>
        <v>1</v>
      </c>
      <c r="CN64" s="172">
        <f t="shared" si="41"/>
        <v>1</v>
      </c>
      <c r="CO64" s="172">
        <f t="shared" si="41"/>
        <v>1</v>
      </c>
      <c r="CP64" s="172">
        <f t="shared" si="41"/>
        <v>1</v>
      </c>
      <c r="CQ64" s="172">
        <f t="shared" si="41"/>
        <v>1</v>
      </c>
      <c r="CR64" s="172">
        <f t="shared" ref="CR64:CU79" si="47">IF(BG63="",CR63,CR63+1)</f>
        <v>1</v>
      </c>
      <c r="CS64" s="172">
        <f t="shared" si="47"/>
        <v>1</v>
      </c>
      <c r="CT64" s="172">
        <f t="shared" si="47"/>
        <v>1</v>
      </c>
      <c r="CU64" s="172">
        <f t="shared" si="47"/>
        <v>1</v>
      </c>
      <c r="CZ64" s="172">
        <v>5</v>
      </c>
      <c r="DA64" s="172" t="s">
        <v>278</v>
      </c>
      <c r="DB64" s="32" t="str">
        <f>T(LOOKUP(CZ64,$DM$1:$EF$1,$DM$2:$EF$2))</f>
        <v/>
      </c>
      <c r="DD64" s="172">
        <f t="shared" si="18"/>
        <v>1</v>
      </c>
      <c r="DE64" s="172">
        <v>62</v>
      </c>
      <c r="DL64" s="172">
        <f t="shared" si="13"/>
        <v>0</v>
      </c>
      <c r="DM64" s="172">
        <f t="shared" si="14"/>
        <v>1</v>
      </c>
      <c r="DN64" s="172">
        <f t="shared" si="15"/>
        <v>1</v>
      </c>
      <c r="DO64" s="172">
        <f t="shared" si="43"/>
        <v>1</v>
      </c>
      <c r="DP64" s="172">
        <f t="shared" si="43"/>
        <v>1</v>
      </c>
      <c r="DQ64" s="172">
        <f t="shared" si="43"/>
        <v>1</v>
      </c>
      <c r="DR64" s="172">
        <f t="shared" si="43"/>
        <v>1</v>
      </c>
      <c r="DS64" s="172">
        <f t="shared" si="43"/>
        <v>1</v>
      </c>
      <c r="DT64" s="172">
        <f t="shared" si="43"/>
        <v>1</v>
      </c>
      <c r="DU64" s="172">
        <f t="shared" si="43"/>
        <v>1</v>
      </c>
      <c r="DV64" s="172">
        <f t="shared" si="44"/>
        <v>1</v>
      </c>
      <c r="DW64" s="172">
        <f t="shared" si="44"/>
        <v>1</v>
      </c>
      <c r="DX64" s="172">
        <f t="shared" si="44"/>
        <v>1</v>
      </c>
      <c r="DY64" s="172">
        <f t="shared" si="44"/>
        <v>1</v>
      </c>
      <c r="DZ64" s="172">
        <f t="shared" si="44"/>
        <v>1</v>
      </c>
      <c r="EA64" s="172">
        <f t="shared" si="44"/>
        <v>1</v>
      </c>
      <c r="EB64" s="172">
        <f t="shared" si="44"/>
        <v>1</v>
      </c>
      <c r="EC64" s="172">
        <f t="shared" si="44"/>
        <v>1</v>
      </c>
      <c r="ED64" s="172">
        <f t="shared" si="44"/>
        <v>1</v>
      </c>
      <c r="EE64" s="172">
        <f t="shared" si="44"/>
        <v>1</v>
      </c>
      <c r="EF64" s="172">
        <f t="shared" si="44"/>
        <v>1</v>
      </c>
      <c r="EG64" s="172">
        <f t="shared" si="7"/>
        <v>0</v>
      </c>
    </row>
    <row r="65" spans="20:137" x14ac:dyDescent="0.25">
      <c r="T65" s="5"/>
      <c r="U65" s="13"/>
      <c r="V65" s="5"/>
      <c r="W65" s="5" t="str">
        <f t="shared" si="2"/>
        <v/>
      </c>
      <c r="X65" s="5"/>
      <c r="Y65" s="5"/>
      <c r="Z65" s="5"/>
      <c r="CB65" s="172">
        <f t="shared" ref="CB65:CQ80" si="48">IF(AQ64="",CB64,CB64+1)</f>
        <v>1</v>
      </c>
      <c r="CC65" s="172">
        <f t="shared" si="48"/>
        <v>1</v>
      </c>
      <c r="CD65" s="172">
        <f t="shared" si="48"/>
        <v>1</v>
      </c>
      <c r="CE65" s="172">
        <f t="shared" si="48"/>
        <v>1</v>
      </c>
      <c r="CF65" s="172">
        <f t="shared" si="48"/>
        <v>1</v>
      </c>
      <c r="CG65" s="172">
        <f t="shared" si="48"/>
        <v>1</v>
      </c>
      <c r="CH65" s="172">
        <f t="shared" si="48"/>
        <v>1</v>
      </c>
      <c r="CI65" s="172">
        <f t="shared" si="48"/>
        <v>1</v>
      </c>
      <c r="CJ65" s="172">
        <f t="shared" si="48"/>
        <v>1</v>
      </c>
      <c r="CK65" s="172">
        <f t="shared" si="48"/>
        <v>1</v>
      </c>
      <c r="CL65" s="172">
        <f t="shared" si="48"/>
        <v>1</v>
      </c>
      <c r="CM65" s="172">
        <f t="shared" si="48"/>
        <v>1</v>
      </c>
      <c r="CN65" s="172">
        <f t="shared" si="48"/>
        <v>1</v>
      </c>
      <c r="CO65" s="172">
        <f t="shared" si="48"/>
        <v>1</v>
      </c>
      <c r="CP65" s="172">
        <f t="shared" si="48"/>
        <v>1</v>
      </c>
      <c r="CQ65" s="172">
        <f t="shared" si="48"/>
        <v>1</v>
      </c>
      <c r="CR65" s="172">
        <f t="shared" si="47"/>
        <v>1</v>
      </c>
      <c r="CS65" s="172">
        <f t="shared" si="47"/>
        <v>1</v>
      </c>
      <c r="CT65" s="172">
        <f t="shared" si="47"/>
        <v>1</v>
      </c>
      <c r="CU65" s="172">
        <f t="shared" si="47"/>
        <v>1</v>
      </c>
      <c r="DA65" s="172">
        <v>1</v>
      </c>
      <c r="DB65" s="32" t="str">
        <f t="shared" ref="DB65:DB76" si="49">T(CONCATENATE(LOOKUP(DA65,CF$3:CF$80,AU$3:AU$80)," ",LOOKUP(DA65,CF$3:CF$80,$CA$3:$CA$80)))</f>
        <v xml:space="preserve"> </v>
      </c>
      <c r="DD65" s="172">
        <f t="shared" si="18"/>
        <v>1</v>
      </c>
      <c r="DE65" s="172">
        <v>63</v>
      </c>
      <c r="DL65" s="172">
        <f t="shared" si="13"/>
        <v>0</v>
      </c>
      <c r="DM65" s="172">
        <f t="shared" si="14"/>
        <v>1</v>
      </c>
      <c r="DN65" s="172">
        <f t="shared" si="15"/>
        <v>1</v>
      </c>
      <c r="DO65" s="172">
        <f t="shared" si="43"/>
        <v>1</v>
      </c>
      <c r="DP65" s="172">
        <f t="shared" si="43"/>
        <v>1</v>
      </c>
      <c r="DQ65" s="172">
        <f t="shared" si="43"/>
        <v>1</v>
      </c>
      <c r="DR65" s="172">
        <f t="shared" si="43"/>
        <v>1</v>
      </c>
      <c r="DS65" s="172">
        <f t="shared" si="43"/>
        <v>1</v>
      </c>
      <c r="DT65" s="172">
        <f t="shared" si="43"/>
        <v>1</v>
      </c>
      <c r="DU65" s="172">
        <f t="shared" si="43"/>
        <v>1</v>
      </c>
      <c r="DV65" s="172">
        <f t="shared" si="44"/>
        <v>1</v>
      </c>
      <c r="DW65" s="172">
        <f t="shared" si="44"/>
        <v>1</v>
      </c>
      <c r="DX65" s="172">
        <f t="shared" si="44"/>
        <v>1</v>
      </c>
      <c r="DY65" s="172">
        <f t="shared" si="44"/>
        <v>1</v>
      </c>
      <c r="DZ65" s="172">
        <f t="shared" si="44"/>
        <v>1</v>
      </c>
      <c r="EA65" s="172">
        <f t="shared" si="44"/>
        <v>1</v>
      </c>
      <c r="EB65" s="172">
        <f t="shared" si="44"/>
        <v>1</v>
      </c>
      <c r="EC65" s="172">
        <f t="shared" si="44"/>
        <v>1</v>
      </c>
      <c r="ED65" s="172">
        <f t="shared" si="44"/>
        <v>1</v>
      </c>
      <c r="EE65" s="172">
        <f t="shared" si="44"/>
        <v>1</v>
      </c>
      <c r="EF65" s="172">
        <f t="shared" si="44"/>
        <v>1</v>
      </c>
      <c r="EG65" s="172">
        <f t="shared" si="7"/>
        <v>0</v>
      </c>
    </row>
    <row r="66" spans="20:137" x14ac:dyDescent="0.25">
      <c r="T66" s="5"/>
      <c r="U66" s="13"/>
      <c r="V66" s="5"/>
      <c r="W66" s="5" t="str">
        <f t="shared" si="2"/>
        <v/>
      </c>
      <c r="X66" s="5"/>
      <c r="Y66" s="5"/>
      <c r="Z66" s="5"/>
      <c r="CB66" s="172">
        <f t="shared" si="48"/>
        <v>1</v>
      </c>
      <c r="CC66" s="172">
        <f t="shared" si="48"/>
        <v>1</v>
      </c>
      <c r="CD66" s="172">
        <f t="shared" si="48"/>
        <v>1</v>
      </c>
      <c r="CE66" s="172">
        <f t="shared" si="48"/>
        <v>1</v>
      </c>
      <c r="CF66" s="172">
        <f t="shared" si="48"/>
        <v>1</v>
      </c>
      <c r="CG66" s="172">
        <f t="shared" si="48"/>
        <v>1</v>
      </c>
      <c r="CH66" s="172">
        <f t="shared" si="48"/>
        <v>1</v>
      </c>
      <c r="CI66" s="172">
        <f t="shared" si="48"/>
        <v>1</v>
      </c>
      <c r="CJ66" s="172">
        <f t="shared" si="48"/>
        <v>1</v>
      </c>
      <c r="CK66" s="172">
        <f t="shared" si="48"/>
        <v>1</v>
      </c>
      <c r="CL66" s="172">
        <f t="shared" si="48"/>
        <v>1</v>
      </c>
      <c r="CM66" s="172">
        <f t="shared" si="48"/>
        <v>1</v>
      </c>
      <c r="CN66" s="172">
        <f t="shared" si="48"/>
        <v>1</v>
      </c>
      <c r="CO66" s="172">
        <f t="shared" si="48"/>
        <v>1</v>
      </c>
      <c r="CP66" s="172">
        <f t="shared" si="48"/>
        <v>1</v>
      </c>
      <c r="CQ66" s="172">
        <f t="shared" si="48"/>
        <v>1</v>
      </c>
      <c r="CR66" s="172">
        <f t="shared" si="47"/>
        <v>1</v>
      </c>
      <c r="CS66" s="172">
        <f t="shared" si="47"/>
        <v>1</v>
      </c>
      <c r="CT66" s="172">
        <f t="shared" si="47"/>
        <v>1</v>
      </c>
      <c r="CU66" s="172">
        <f t="shared" si="47"/>
        <v>1</v>
      </c>
      <c r="DA66" s="172">
        <v>2</v>
      </c>
      <c r="DB66" s="32" t="str">
        <f t="shared" si="49"/>
        <v xml:space="preserve"> </v>
      </c>
      <c r="DD66" s="172">
        <f t="shared" si="18"/>
        <v>1</v>
      </c>
      <c r="DE66" s="172">
        <v>64</v>
      </c>
      <c r="DL66" s="172">
        <f t="shared" si="13"/>
        <v>0</v>
      </c>
      <c r="DM66" s="172">
        <f t="shared" si="14"/>
        <v>1</v>
      </c>
      <c r="DN66" s="172">
        <f t="shared" si="15"/>
        <v>1</v>
      </c>
      <c r="DO66" s="172">
        <f t="shared" si="43"/>
        <v>1</v>
      </c>
      <c r="DP66" s="172">
        <f t="shared" si="43"/>
        <v>1</v>
      </c>
      <c r="DQ66" s="172">
        <f t="shared" si="43"/>
        <v>1</v>
      </c>
      <c r="DR66" s="172">
        <f t="shared" si="43"/>
        <v>1</v>
      </c>
      <c r="DS66" s="172">
        <f t="shared" si="43"/>
        <v>1</v>
      </c>
      <c r="DT66" s="172">
        <f t="shared" si="43"/>
        <v>1</v>
      </c>
      <c r="DU66" s="172">
        <f t="shared" si="43"/>
        <v>1</v>
      </c>
      <c r="DV66" s="172">
        <f t="shared" si="44"/>
        <v>1</v>
      </c>
      <c r="DW66" s="172">
        <f t="shared" si="44"/>
        <v>1</v>
      </c>
      <c r="DX66" s="172">
        <f t="shared" si="44"/>
        <v>1</v>
      </c>
      <c r="DY66" s="172">
        <f t="shared" si="44"/>
        <v>1</v>
      </c>
      <c r="DZ66" s="172">
        <f t="shared" si="44"/>
        <v>1</v>
      </c>
      <c r="EA66" s="172">
        <f t="shared" si="44"/>
        <v>1</v>
      </c>
      <c r="EB66" s="172">
        <f t="shared" si="44"/>
        <v>1</v>
      </c>
      <c r="EC66" s="172">
        <f t="shared" si="44"/>
        <v>1</v>
      </c>
      <c r="ED66" s="172">
        <f t="shared" si="44"/>
        <v>1</v>
      </c>
      <c r="EE66" s="172">
        <f t="shared" si="44"/>
        <v>1</v>
      </c>
      <c r="EF66" s="172">
        <f t="shared" si="44"/>
        <v>1</v>
      </c>
      <c r="EG66" s="172">
        <f t="shared" si="7"/>
        <v>0</v>
      </c>
    </row>
    <row r="67" spans="20:137" x14ac:dyDescent="0.25">
      <c r="T67" s="5"/>
      <c r="U67" s="13"/>
      <c r="V67" s="5"/>
      <c r="W67" s="5" t="str">
        <f t="shared" ref="W67:W80" si="50">T(LOOKUP(DE67,$DD$3:$DD$302,$DB$3:$DB$302))</f>
        <v/>
      </c>
      <c r="X67" s="5"/>
      <c r="Y67" s="5"/>
      <c r="Z67" s="5"/>
      <c r="CB67" s="172">
        <f t="shared" si="48"/>
        <v>1</v>
      </c>
      <c r="CC67" s="172">
        <f t="shared" si="48"/>
        <v>1</v>
      </c>
      <c r="CD67" s="172">
        <f t="shared" si="48"/>
        <v>1</v>
      </c>
      <c r="CE67" s="172">
        <f t="shared" si="48"/>
        <v>1</v>
      </c>
      <c r="CF67" s="172">
        <f t="shared" si="48"/>
        <v>1</v>
      </c>
      <c r="CG67" s="172">
        <f t="shared" si="48"/>
        <v>1</v>
      </c>
      <c r="CH67" s="172">
        <f t="shared" si="48"/>
        <v>1</v>
      </c>
      <c r="CI67" s="172">
        <f t="shared" si="48"/>
        <v>1</v>
      </c>
      <c r="CJ67" s="172">
        <f t="shared" si="48"/>
        <v>1</v>
      </c>
      <c r="CK67" s="172">
        <f t="shared" si="48"/>
        <v>1</v>
      </c>
      <c r="CL67" s="172">
        <f t="shared" si="48"/>
        <v>1</v>
      </c>
      <c r="CM67" s="172">
        <f t="shared" si="48"/>
        <v>1</v>
      </c>
      <c r="CN67" s="172">
        <f t="shared" si="48"/>
        <v>1</v>
      </c>
      <c r="CO67" s="172">
        <f t="shared" si="48"/>
        <v>1</v>
      </c>
      <c r="CP67" s="172">
        <f t="shared" si="48"/>
        <v>1</v>
      </c>
      <c r="CQ67" s="172">
        <f t="shared" si="48"/>
        <v>1</v>
      </c>
      <c r="CR67" s="172">
        <f t="shared" si="47"/>
        <v>1</v>
      </c>
      <c r="CS67" s="172">
        <f t="shared" si="47"/>
        <v>1</v>
      </c>
      <c r="CT67" s="172">
        <f t="shared" si="47"/>
        <v>1</v>
      </c>
      <c r="CU67" s="172">
        <f t="shared" si="47"/>
        <v>1</v>
      </c>
      <c r="DA67" s="172">
        <v>3</v>
      </c>
      <c r="DB67" s="32" t="str">
        <f t="shared" si="49"/>
        <v xml:space="preserve"> </v>
      </c>
      <c r="DD67" s="172">
        <f t="shared" si="18"/>
        <v>1</v>
      </c>
      <c r="DE67" s="172">
        <v>65</v>
      </c>
      <c r="DL67" s="172">
        <f t="shared" si="13"/>
        <v>0</v>
      </c>
      <c r="DM67" s="172">
        <f t="shared" si="14"/>
        <v>1</v>
      </c>
      <c r="DN67" s="172">
        <f t="shared" si="15"/>
        <v>1</v>
      </c>
      <c r="DO67" s="172">
        <f t="shared" si="43"/>
        <v>1</v>
      </c>
      <c r="DP67" s="172">
        <f t="shared" si="43"/>
        <v>1</v>
      </c>
      <c r="DQ67" s="172">
        <f t="shared" si="43"/>
        <v>1</v>
      </c>
      <c r="DR67" s="172">
        <f t="shared" si="43"/>
        <v>1</v>
      </c>
      <c r="DS67" s="172">
        <f t="shared" si="43"/>
        <v>1</v>
      </c>
      <c r="DT67" s="172">
        <f t="shared" si="43"/>
        <v>1</v>
      </c>
      <c r="DU67" s="172">
        <f t="shared" si="43"/>
        <v>1</v>
      </c>
      <c r="DV67" s="172">
        <f t="shared" si="44"/>
        <v>1</v>
      </c>
      <c r="DW67" s="172">
        <f t="shared" si="44"/>
        <v>1</v>
      </c>
      <c r="DX67" s="172">
        <f t="shared" si="44"/>
        <v>1</v>
      </c>
      <c r="DY67" s="172">
        <f t="shared" si="44"/>
        <v>1</v>
      </c>
      <c r="DZ67" s="172">
        <f t="shared" si="44"/>
        <v>1</v>
      </c>
      <c r="EA67" s="172">
        <f t="shared" si="44"/>
        <v>1</v>
      </c>
      <c r="EB67" s="172">
        <f t="shared" si="44"/>
        <v>1</v>
      </c>
      <c r="EC67" s="172">
        <f t="shared" si="44"/>
        <v>1</v>
      </c>
      <c r="ED67" s="172">
        <f t="shared" si="44"/>
        <v>1</v>
      </c>
      <c r="EE67" s="172">
        <f t="shared" si="44"/>
        <v>1</v>
      </c>
      <c r="EF67" s="172">
        <f t="shared" si="44"/>
        <v>1</v>
      </c>
      <c r="EG67" s="172">
        <f t="shared" ref="EG67:EG80" si="51">IF(CX67=0,0,SUBSTITUTE(SUBSTITUTE(SUBSTITUTE(SUBSTITUTE(SUBSTITUTE(SUBSTITUTE(SUBSTITUTE(SUBSTITUTE($CX67,"12",""),"13",""),"14",""),"15",""),"16",""),"17",""),"18",""),"19",""))</f>
        <v>0</v>
      </c>
    </row>
    <row r="68" spans="20:137" x14ac:dyDescent="0.25">
      <c r="T68" s="5"/>
      <c r="U68" s="13"/>
      <c r="V68" s="5"/>
      <c r="W68" s="5" t="str">
        <f t="shared" si="50"/>
        <v/>
      </c>
      <c r="X68" s="5"/>
      <c r="Y68" s="5"/>
      <c r="Z68" s="5"/>
      <c r="CB68" s="172">
        <f t="shared" si="48"/>
        <v>1</v>
      </c>
      <c r="CC68" s="172">
        <f t="shared" si="48"/>
        <v>1</v>
      </c>
      <c r="CD68" s="172">
        <f t="shared" si="48"/>
        <v>1</v>
      </c>
      <c r="CE68" s="172">
        <f t="shared" si="48"/>
        <v>1</v>
      </c>
      <c r="CF68" s="172">
        <f t="shared" si="48"/>
        <v>1</v>
      </c>
      <c r="CG68" s="172">
        <f t="shared" si="48"/>
        <v>1</v>
      </c>
      <c r="CH68" s="172">
        <f t="shared" si="48"/>
        <v>1</v>
      </c>
      <c r="CI68" s="172">
        <f t="shared" si="48"/>
        <v>1</v>
      </c>
      <c r="CJ68" s="172">
        <f t="shared" si="48"/>
        <v>1</v>
      </c>
      <c r="CK68" s="172">
        <f t="shared" si="48"/>
        <v>1</v>
      </c>
      <c r="CL68" s="172">
        <f t="shared" si="48"/>
        <v>1</v>
      </c>
      <c r="CM68" s="172">
        <f t="shared" si="48"/>
        <v>1</v>
      </c>
      <c r="CN68" s="172">
        <f t="shared" si="48"/>
        <v>1</v>
      </c>
      <c r="CO68" s="172">
        <f t="shared" si="48"/>
        <v>1</v>
      </c>
      <c r="CP68" s="172">
        <f t="shared" si="48"/>
        <v>1</v>
      </c>
      <c r="CQ68" s="172">
        <f t="shared" si="48"/>
        <v>1</v>
      </c>
      <c r="CR68" s="172">
        <f t="shared" si="47"/>
        <v>1</v>
      </c>
      <c r="CS68" s="172">
        <f t="shared" si="47"/>
        <v>1</v>
      </c>
      <c r="CT68" s="172">
        <f t="shared" si="47"/>
        <v>1</v>
      </c>
      <c r="CU68" s="172">
        <f t="shared" si="47"/>
        <v>1</v>
      </c>
      <c r="DA68" s="172">
        <v>4</v>
      </c>
      <c r="DB68" s="32" t="str">
        <f t="shared" si="49"/>
        <v xml:space="preserve"> </v>
      </c>
      <c r="DD68" s="172">
        <f t="shared" si="18"/>
        <v>1</v>
      </c>
      <c r="DE68" s="172">
        <v>66</v>
      </c>
      <c r="DL68" s="172">
        <f t="shared" ref="DL68:DL79" si="52">SUM(DM69:EF69)-SUM(DM68:EF68)</f>
        <v>0</v>
      </c>
      <c r="DM68" s="172">
        <f t="shared" ref="DM68:DM80" si="53">IF(OR(CX67=0,ISERROR(SEARCH(DM$1,SUBSTITUTE(SUBSTITUTE($EG67,"10",""),"11","")))),DM67,DM67+1)</f>
        <v>1</v>
      </c>
      <c r="DN68" s="172">
        <f t="shared" ref="DN68:DN80" si="54">IF(OR(CX67=0,ISERROR(SEARCH(DN$1,SUBSTITUTE(SUBSTITUTE($CX67,"12",""),"20","")))),DN67,DN67+1)</f>
        <v>1</v>
      </c>
      <c r="DO68" s="172">
        <f t="shared" ref="DO68:DU80" si="55">IF(OR($CX67=0,ISERROR(SEARCH(DO$1,SUBSTITUTE($CX67,DY$1,"")))),DO67,DO67+1)</f>
        <v>1</v>
      </c>
      <c r="DP68" s="172">
        <f t="shared" si="55"/>
        <v>1</v>
      </c>
      <c r="DQ68" s="172">
        <f t="shared" si="55"/>
        <v>1</v>
      </c>
      <c r="DR68" s="172">
        <f t="shared" si="55"/>
        <v>1</v>
      </c>
      <c r="DS68" s="172">
        <f t="shared" si="55"/>
        <v>1</v>
      </c>
      <c r="DT68" s="172">
        <f t="shared" si="55"/>
        <v>1</v>
      </c>
      <c r="DU68" s="172">
        <f t="shared" si="55"/>
        <v>1</v>
      </c>
      <c r="DV68" s="172">
        <f t="shared" si="44"/>
        <v>1</v>
      </c>
      <c r="DW68" s="172">
        <f t="shared" si="44"/>
        <v>1</v>
      </c>
      <c r="DX68" s="172">
        <f t="shared" si="44"/>
        <v>1</v>
      </c>
      <c r="DY68" s="172">
        <f t="shared" si="44"/>
        <v>1</v>
      </c>
      <c r="DZ68" s="172">
        <f t="shared" si="44"/>
        <v>1</v>
      </c>
      <c r="EA68" s="172">
        <f t="shared" si="44"/>
        <v>1</v>
      </c>
      <c r="EB68" s="172">
        <f t="shared" si="44"/>
        <v>1</v>
      </c>
      <c r="EC68" s="172">
        <f t="shared" si="44"/>
        <v>1</v>
      </c>
      <c r="ED68" s="172">
        <f t="shared" si="44"/>
        <v>1</v>
      </c>
      <c r="EE68" s="172">
        <f t="shared" si="44"/>
        <v>1</v>
      </c>
      <c r="EF68" s="172">
        <f t="shared" si="44"/>
        <v>1</v>
      </c>
      <c r="EG68" s="172">
        <f t="shared" si="51"/>
        <v>0</v>
      </c>
    </row>
    <row r="69" spans="20:137" x14ac:dyDescent="0.25">
      <c r="T69" s="5"/>
      <c r="U69" s="13"/>
      <c r="V69" s="5"/>
      <c r="W69" s="5" t="str">
        <f t="shared" si="50"/>
        <v/>
      </c>
      <c r="X69" s="5"/>
      <c r="Y69" s="5"/>
      <c r="Z69" s="5"/>
      <c r="CB69" s="172">
        <f t="shared" si="48"/>
        <v>1</v>
      </c>
      <c r="CC69" s="172">
        <f t="shared" si="48"/>
        <v>1</v>
      </c>
      <c r="CD69" s="172">
        <f t="shared" si="48"/>
        <v>1</v>
      </c>
      <c r="CE69" s="172">
        <f t="shared" si="48"/>
        <v>1</v>
      </c>
      <c r="CF69" s="172">
        <f t="shared" si="48"/>
        <v>1</v>
      </c>
      <c r="CG69" s="172">
        <f t="shared" si="48"/>
        <v>1</v>
      </c>
      <c r="CH69" s="172">
        <f t="shared" si="48"/>
        <v>1</v>
      </c>
      <c r="CI69" s="172">
        <f t="shared" si="48"/>
        <v>1</v>
      </c>
      <c r="CJ69" s="172">
        <f t="shared" si="48"/>
        <v>1</v>
      </c>
      <c r="CK69" s="172">
        <f t="shared" si="48"/>
        <v>1</v>
      </c>
      <c r="CL69" s="172">
        <f t="shared" si="48"/>
        <v>1</v>
      </c>
      <c r="CM69" s="172">
        <f t="shared" si="48"/>
        <v>1</v>
      </c>
      <c r="CN69" s="172">
        <f t="shared" si="48"/>
        <v>1</v>
      </c>
      <c r="CO69" s="172">
        <f t="shared" si="48"/>
        <v>1</v>
      </c>
      <c r="CP69" s="172">
        <f t="shared" si="48"/>
        <v>1</v>
      </c>
      <c r="CQ69" s="172">
        <f t="shared" si="48"/>
        <v>1</v>
      </c>
      <c r="CR69" s="172">
        <f t="shared" si="47"/>
        <v>1</v>
      </c>
      <c r="CS69" s="172">
        <f t="shared" si="47"/>
        <v>1</v>
      </c>
      <c r="CT69" s="172">
        <f t="shared" si="47"/>
        <v>1</v>
      </c>
      <c r="CU69" s="172">
        <f t="shared" si="47"/>
        <v>1</v>
      </c>
      <c r="DA69" s="172">
        <v>5</v>
      </c>
      <c r="DB69" s="32" t="str">
        <f t="shared" si="49"/>
        <v xml:space="preserve"> </v>
      </c>
      <c r="DD69" s="172">
        <f t="shared" ref="DD69:DD132" si="56">IF(OR(DB68="",DB68=" "),DD68,DD68+1)</f>
        <v>1</v>
      </c>
      <c r="DE69" s="172">
        <v>67</v>
      </c>
      <c r="DL69" s="172">
        <f t="shared" si="52"/>
        <v>0</v>
      </c>
      <c r="DM69" s="172">
        <f t="shared" si="53"/>
        <v>1</v>
      </c>
      <c r="DN69" s="172">
        <f t="shared" si="54"/>
        <v>1</v>
      </c>
      <c r="DO69" s="172">
        <f t="shared" si="55"/>
        <v>1</v>
      </c>
      <c r="DP69" s="172">
        <f t="shared" si="55"/>
        <v>1</v>
      </c>
      <c r="DQ69" s="172">
        <f t="shared" si="55"/>
        <v>1</v>
      </c>
      <c r="DR69" s="172">
        <f t="shared" si="55"/>
        <v>1</v>
      </c>
      <c r="DS69" s="172">
        <f t="shared" si="55"/>
        <v>1</v>
      </c>
      <c r="DT69" s="172">
        <f t="shared" si="55"/>
        <v>1</v>
      </c>
      <c r="DU69" s="172">
        <f t="shared" si="55"/>
        <v>1</v>
      </c>
      <c r="DV69" s="172">
        <f t="shared" ref="DV69:EF80" si="57">IF(OR($CX68=0,ISERROR(SEARCH(DV$1,$CX68))),DV68,DV68+1)</f>
        <v>1</v>
      </c>
      <c r="DW69" s="172">
        <f t="shared" si="57"/>
        <v>1</v>
      </c>
      <c r="DX69" s="172">
        <f t="shared" si="57"/>
        <v>1</v>
      </c>
      <c r="DY69" s="172">
        <f t="shared" si="57"/>
        <v>1</v>
      </c>
      <c r="DZ69" s="172">
        <f t="shared" si="57"/>
        <v>1</v>
      </c>
      <c r="EA69" s="172">
        <f t="shared" si="57"/>
        <v>1</v>
      </c>
      <c r="EB69" s="172">
        <f t="shared" si="57"/>
        <v>1</v>
      </c>
      <c r="EC69" s="172">
        <f t="shared" si="57"/>
        <v>1</v>
      </c>
      <c r="ED69" s="172">
        <f t="shared" si="57"/>
        <v>1</v>
      </c>
      <c r="EE69" s="172">
        <f t="shared" si="57"/>
        <v>1</v>
      </c>
      <c r="EF69" s="172">
        <f t="shared" si="57"/>
        <v>1</v>
      </c>
      <c r="EG69" s="172">
        <f t="shared" si="51"/>
        <v>0</v>
      </c>
    </row>
    <row r="70" spans="20:137" x14ac:dyDescent="0.25">
      <c r="T70" s="5"/>
      <c r="U70" s="13"/>
      <c r="V70" s="5"/>
      <c r="W70" s="5" t="str">
        <f t="shared" si="50"/>
        <v/>
      </c>
      <c r="X70" s="5"/>
      <c r="Y70" s="5"/>
      <c r="Z70" s="5"/>
      <c r="CB70" s="172">
        <f t="shared" si="48"/>
        <v>1</v>
      </c>
      <c r="CC70" s="172">
        <f t="shared" si="48"/>
        <v>1</v>
      </c>
      <c r="CD70" s="172">
        <f t="shared" si="48"/>
        <v>1</v>
      </c>
      <c r="CE70" s="172">
        <f t="shared" si="48"/>
        <v>1</v>
      </c>
      <c r="CF70" s="172">
        <f t="shared" si="48"/>
        <v>1</v>
      </c>
      <c r="CG70" s="172">
        <f t="shared" si="48"/>
        <v>1</v>
      </c>
      <c r="CH70" s="172">
        <f t="shared" si="48"/>
        <v>1</v>
      </c>
      <c r="CI70" s="172">
        <f t="shared" si="48"/>
        <v>1</v>
      </c>
      <c r="CJ70" s="172">
        <f t="shared" si="48"/>
        <v>1</v>
      </c>
      <c r="CK70" s="172">
        <f t="shared" si="48"/>
        <v>1</v>
      </c>
      <c r="CL70" s="172">
        <f t="shared" si="48"/>
        <v>1</v>
      </c>
      <c r="CM70" s="172">
        <f t="shared" si="48"/>
        <v>1</v>
      </c>
      <c r="CN70" s="172">
        <f t="shared" si="48"/>
        <v>1</v>
      </c>
      <c r="CO70" s="172">
        <f t="shared" si="48"/>
        <v>1</v>
      </c>
      <c r="CP70" s="172">
        <f t="shared" si="48"/>
        <v>1</v>
      </c>
      <c r="CQ70" s="172">
        <f t="shared" si="48"/>
        <v>1</v>
      </c>
      <c r="CR70" s="172">
        <f t="shared" si="47"/>
        <v>1</v>
      </c>
      <c r="CS70" s="172">
        <f t="shared" si="47"/>
        <v>1</v>
      </c>
      <c r="CT70" s="172">
        <f t="shared" si="47"/>
        <v>1</v>
      </c>
      <c r="CU70" s="172">
        <f t="shared" si="47"/>
        <v>1</v>
      </c>
      <c r="DA70" s="172">
        <v>6</v>
      </c>
      <c r="DB70" s="32" t="str">
        <f t="shared" si="49"/>
        <v xml:space="preserve"> </v>
      </c>
      <c r="DD70" s="172">
        <f t="shared" si="56"/>
        <v>1</v>
      </c>
      <c r="DE70" s="172">
        <v>68</v>
      </c>
      <c r="DL70" s="172">
        <f t="shared" si="52"/>
        <v>0</v>
      </c>
      <c r="DM70" s="172">
        <f t="shared" si="53"/>
        <v>1</v>
      </c>
      <c r="DN70" s="172">
        <f t="shared" si="54"/>
        <v>1</v>
      </c>
      <c r="DO70" s="172">
        <f t="shared" si="55"/>
        <v>1</v>
      </c>
      <c r="DP70" s="172">
        <f t="shared" si="55"/>
        <v>1</v>
      </c>
      <c r="DQ70" s="172">
        <f t="shared" si="55"/>
        <v>1</v>
      </c>
      <c r="DR70" s="172">
        <f t="shared" si="55"/>
        <v>1</v>
      </c>
      <c r="DS70" s="172">
        <f t="shared" si="55"/>
        <v>1</v>
      </c>
      <c r="DT70" s="172">
        <f t="shared" si="55"/>
        <v>1</v>
      </c>
      <c r="DU70" s="172">
        <f t="shared" si="55"/>
        <v>1</v>
      </c>
      <c r="DV70" s="172">
        <f t="shared" si="57"/>
        <v>1</v>
      </c>
      <c r="DW70" s="172">
        <f t="shared" si="57"/>
        <v>1</v>
      </c>
      <c r="DX70" s="172">
        <f t="shared" si="57"/>
        <v>1</v>
      </c>
      <c r="DY70" s="172">
        <f t="shared" si="57"/>
        <v>1</v>
      </c>
      <c r="DZ70" s="172">
        <f t="shared" si="57"/>
        <v>1</v>
      </c>
      <c r="EA70" s="172">
        <f t="shared" si="57"/>
        <v>1</v>
      </c>
      <c r="EB70" s="172">
        <f t="shared" si="57"/>
        <v>1</v>
      </c>
      <c r="EC70" s="172">
        <f t="shared" si="57"/>
        <v>1</v>
      </c>
      <c r="ED70" s="172">
        <f t="shared" si="57"/>
        <v>1</v>
      </c>
      <c r="EE70" s="172">
        <f t="shared" si="57"/>
        <v>1</v>
      </c>
      <c r="EF70" s="172">
        <f t="shared" si="57"/>
        <v>1</v>
      </c>
      <c r="EG70" s="172">
        <f t="shared" si="51"/>
        <v>0</v>
      </c>
    </row>
    <row r="71" spans="20:137" x14ac:dyDescent="0.25">
      <c r="T71" s="5"/>
      <c r="U71" s="13"/>
      <c r="V71" s="5"/>
      <c r="W71" s="5" t="str">
        <f t="shared" si="50"/>
        <v/>
      </c>
      <c r="X71" s="5"/>
      <c r="Y71" s="5"/>
      <c r="Z71" s="5"/>
      <c r="CB71" s="172">
        <f t="shared" si="48"/>
        <v>1</v>
      </c>
      <c r="CC71" s="172">
        <f t="shared" si="48"/>
        <v>1</v>
      </c>
      <c r="CD71" s="172">
        <f t="shared" si="48"/>
        <v>1</v>
      </c>
      <c r="CE71" s="172">
        <f t="shared" si="48"/>
        <v>1</v>
      </c>
      <c r="CF71" s="172">
        <f t="shared" si="48"/>
        <v>1</v>
      </c>
      <c r="CG71" s="172">
        <f t="shared" si="48"/>
        <v>1</v>
      </c>
      <c r="CH71" s="172">
        <f t="shared" si="48"/>
        <v>1</v>
      </c>
      <c r="CI71" s="172">
        <f t="shared" si="48"/>
        <v>1</v>
      </c>
      <c r="CJ71" s="172">
        <f t="shared" si="48"/>
        <v>1</v>
      </c>
      <c r="CK71" s="172">
        <f t="shared" si="48"/>
        <v>1</v>
      </c>
      <c r="CL71" s="172">
        <f t="shared" si="48"/>
        <v>1</v>
      </c>
      <c r="CM71" s="172">
        <f t="shared" si="48"/>
        <v>1</v>
      </c>
      <c r="CN71" s="172">
        <f t="shared" si="48"/>
        <v>1</v>
      </c>
      <c r="CO71" s="172">
        <f t="shared" si="48"/>
        <v>1</v>
      </c>
      <c r="CP71" s="172">
        <f t="shared" si="48"/>
        <v>1</v>
      </c>
      <c r="CQ71" s="172">
        <f t="shared" si="48"/>
        <v>1</v>
      </c>
      <c r="CR71" s="172">
        <f t="shared" si="47"/>
        <v>1</v>
      </c>
      <c r="CS71" s="172">
        <f t="shared" si="47"/>
        <v>1</v>
      </c>
      <c r="CT71" s="172">
        <f t="shared" si="47"/>
        <v>1</v>
      </c>
      <c r="CU71" s="172">
        <f t="shared" si="47"/>
        <v>1</v>
      </c>
      <c r="DA71" s="172">
        <v>7</v>
      </c>
      <c r="DB71" s="32" t="str">
        <f t="shared" si="49"/>
        <v xml:space="preserve"> </v>
      </c>
      <c r="DD71" s="172">
        <f t="shared" si="56"/>
        <v>1</v>
      </c>
      <c r="DE71" s="172">
        <v>69</v>
      </c>
      <c r="DL71" s="172">
        <f t="shared" si="52"/>
        <v>0</v>
      </c>
      <c r="DM71" s="172">
        <f t="shared" si="53"/>
        <v>1</v>
      </c>
      <c r="DN71" s="172">
        <f t="shared" si="54"/>
        <v>1</v>
      </c>
      <c r="DO71" s="172">
        <f t="shared" si="55"/>
        <v>1</v>
      </c>
      <c r="DP71" s="172">
        <f t="shared" si="55"/>
        <v>1</v>
      </c>
      <c r="DQ71" s="172">
        <f t="shared" si="55"/>
        <v>1</v>
      </c>
      <c r="DR71" s="172">
        <f t="shared" si="55"/>
        <v>1</v>
      </c>
      <c r="DS71" s="172">
        <f t="shared" si="55"/>
        <v>1</v>
      </c>
      <c r="DT71" s="172">
        <f t="shared" si="55"/>
        <v>1</v>
      </c>
      <c r="DU71" s="172">
        <f t="shared" si="55"/>
        <v>1</v>
      </c>
      <c r="DV71" s="172">
        <f t="shared" si="57"/>
        <v>1</v>
      </c>
      <c r="DW71" s="172">
        <f t="shared" si="57"/>
        <v>1</v>
      </c>
      <c r="DX71" s="172">
        <f t="shared" si="57"/>
        <v>1</v>
      </c>
      <c r="DY71" s="172">
        <f t="shared" si="57"/>
        <v>1</v>
      </c>
      <c r="DZ71" s="172">
        <f t="shared" si="57"/>
        <v>1</v>
      </c>
      <c r="EA71" s="172">
        <f t="shared" si="57"/>
        <v>1</v>
      </c>
      <c r="EB71" s="172">
        <f t="shared" si="57"/>
        <v>1</v>
      </c>
      <c r="EC71" s="172">
        <f t="shared" si="57"/>
        <v>1</v>
      </c>
      <c r="ED71" s="172">
        <f t="shared" si="57"/>
        <v>1</v>
      </c>
      <c r="EE71" s="172">
        <f t="shared" si="57"/>
        <v>1</v>
      </c>
      <c r="EF71" s="172">
        <f t="shared" si="57"/>
        <v>1</v>
      </c>
      <c r="EG71" s="172">
        <f t="shared" si="51"/>
        <v>0</v>
      </c>
    </row>
    <row r="72" spans="20:137" x14ac:dyDescent="0.25">
      <c r="T72" s="5"/>
      <c r="U72" s="13"/>
      <c r="V72" s="5"/>
      <c r="W72" s="5" t="str">
        <f t="shared" si="50"/>
        <v/>
      </c>
      <c r="X72" s="5"/>
      <c r="Y72" s="5"/>
      <c r="Z72" s="5"/>
      <c r="CB72" s="172">
        <f t="shared" si="48"/>
        <v>1</v>
      </c>
      <c r="CC72" s="172">
        <f t="shared" si="48"/>
        <v>1</v>
      </c>
      <c r="CD72" s="172">
        <f t="shared" si="48"/>
        <v>1</v>
      </c>
      <c r="CE72" s="172">
        <f t="shared" si="48"/>
        <v>1</v>
      </c>
      <c r="CF72" s="172">
        <f t="shared" si="48"/>
        <v>1</v>
      </c>
      <c r="CG72" s="172">
        <f t="shared" si="48"/>
        <v>1</v>
      </c>
      <c r="CH72" s="172">
        <f t="shared" si="48"/>
        <v>1</v>
      </c>
      <c r="CI72" s="172">
        <f t="shared" si="48"/>
        <v>1</v>
      </c>
      <c r="CJ72" s="172">
        <f t="shared" si="48"/>
        <v>1</v>
      </c>
      <c r="CK72" s="172">
        <f t="shared" si="48"/>
        <v>1</v>
      </c>
      <c r="CL72" s="172">
        <f t="shared" si="48"/>
        <v>1</v>
      </c>
      <c r="CM72" s="172">
        <f t="shared" si="48"/>
        <v>1</v>
      </c>
      <c r="CN72" s="172">
        <f t="shared" si="48"/>
        <v>1</v>
      </c>
      <c r="CO72" s="172">
        <f t="shared" si="48"/>
        <v>1</v>
      </c>
      <c r="CP72" s="172">
        <f t="shared" si="48"/>
        <v>1</v>
      </c>
      <c r="CQ72" s="172">
        <f t="shared" si="48"/>
        <v>1</v>
      </c>
      <c r="CR72" s="172">
        <f t="shared" si="47"/>
        <v>1</v>
      </c>
      <c r="CS72" s="172">
        <f t="shared" si="47"/>
        <v>1</v>
      </c>
      <c r="CT72" s="172">
        <f t="shared" si="47"/>
        <v>1</v>
      </c>
      <c r="CU72" s="172">
        <f t="shared" si="47"/>
        <v>1</v>
      </c>
      <c r="DA72" s="172">
        <v>8</v>
      </c>
      <c r="DB72" s="32" t="str">
        <f t="shared" si="49"/>
        <v xml:space="preserve"> </v>
      </c>
      <c r="DD72" s="172">
        <f t="shared" si="56"/>
        <v>1</v>
      </c>
      <c r="DE72" s="172">
        <v>70</v>
      </c>
      <c r="DL72" s="172">
        <f t="shared" si="52"/>
        <v>0</v>
      </c>
      <c r="DM72" s="172">
        <f t="shared" si="53"/>
        <v>1</v>
      </c>
      <c r="DN72" s="172">
        <f t="shared" si="54"/>
        <v>1</v>
      </c>
      <c r="DO72" s="172">
        <f t="shared" si="55"/>
        <v>1</v>
      </c>
      <c r="DP72" s="172">
        <f t="shared" si="55"/>
        <v>1</v>
      </c>
      <c r="DQ72" s="172">
        <f t="shared" si="55"/>
        <v>1</v>
      </c>
      <c r="DR72" s="172">
        <f t="shared" si="55"/>
        <v>1</v>
      </c>
      <c r="DS72" s="172">
        <f t="shared" si="55"/>
        <v>1</v>
      </c>
      <c r="DT72" s="172">
        <f t="shared" si="55"/>
        <v>1</v>
      </c>
      <c r="DU72" s="172">
        <f t="shared" si="55"/>
        <v>1</v>
      </c>
      <c r="DV72" s="172">
        <f t="shared" si="57"/>
        <v>1</v>
      </c>
      <c r="DW72" s="172">
        <f t="shared" si="57"/>
        <v>1</v>
      </c>
      <c r="DX72" s="172">
        <f t="shared" si="57"/>
        <v>1</v>
      </c>
      <c r="DY72" s="172">
        <f t="shared" si="57"/>
        <v>1</v>
      </c>
      <c r="DZ72" s="172">
        <f t="shared" si="57"/>
        <v>1</v>
      </c>
      <c r="EA72" s="172">
        <f t="shared" si="57"/>
        <v>1</v>
      </c>
      <c r="EB72" s="172">
        <f t="shared" si="57"/>
        <v>1</v>
      </c>
      <c r="EC72" s="172">
        <f t="shared" si="57"/>
        <v>1</v>
      </c>
      <c r="ED72" s="172">
        <f t="shared" si="57"/>
        <v>1</v>
      </c>
      <c r="EE72" s="172">
        <f t="shared" si="57"/>
        <v>1</v>
      </c>
      <c r="EF72" s="172">
        <f t="shared" si="57"/>
        <v>1</v>
      </c>
      <c r="EG72" s="172">
        <f t="shared" si="51"/>
        <v>0</v>
      </c>
    </row>
    <row r="73" spans="20:137" x14ac:dyDescent="0.25">
      <c r="T73" s="5"/>
      <c r="U73" s="13"/>
      <c r="V73" s="5"/>
      <c r="W73" s="5" t="str">
        <f t="shared" si="50"/>
        <v/>
      </c>
      <c r="X73" s="5"/>
      <c r="Y73" s="5"/>
      <c r="Z73" s="5"/>
      <c r="CB73" s="172">
        <f t="shared" si="48"/>
        <v>1</v>
      </c>
      <c r="CC73" s="172">
        <f t="shared" si="48"/>
        <v>1</v>
      </c>
      <c r="CD73" s="172">
        <f t="shared" si="48"/>
        <v>1</v>
      </c>
      <c r="CE73" s="172">
        <f t="shared" si="48"/>
        <v>1</v>
      </c>
      <c r="CF73" s="172">
        <f t="shared" si="48"/>
        <v>1</v>
      </c>
      <c r="CG73" s="172">
        <f t="shared" si="48"/>
        <v>1</v>
      </c>
      <c r="CH73" s="172">
        <f t="shared" si="48"/>
        <v>1</v>
      </c>
      <c r="CI73" s="172">
        <f t="shared" si="48"/>
        <v>1</v>
      </c>
      <c r="CJ73" s="172">
        <f t="shared" si="48"/>
        <v>1</v>
      </c>
      <c r="CK73" s="172">
        <f t="shared" si="48"/>
        <v>1</v>
      </c>
      <c r="CL73" s="172">
        <f t="shared" si="48"/>
        <v>1</v>
      </c>
      <c r="CM73" s="172">
        <f t="shared" si="48"/>
        <v>1</v>
      </c>
      <c r="CN73" s="172">
        <f t="shared" si="48"/>
        <v>1</v>
      </c>
      <c r="CO73" s="172">
        <f t="shared" si="48"/>
        <v>1</v>
      </c>
      <c r="CP73" s="172">
        <f t="shared" si="48"/>
        <v>1</v>
      </c>
      <c r="CQ73" s="172">
        <f t="shared" si="48"/>
        <v>1</v>
      </c>
      <c r="CR73" s="172">
        <f t="shared" si="47"/>
        <v>1</v>
      </c>
      <c r="CS73" s="172">
        <f t="shared" si="47"/>
        <v>1</v>
      </c>
      <c r="CT73" s="172">
        <f t="shared" si="47"/>
        <v>1</v>
      </c>
      <c r="CU73" s="172">
        <f t="shared" si="47"/>
        <v>1</v>
      </c>
      <c r="DA73" s="172">
        <v>9</v>
      </c>
      <c r="DB73" s="32" t="str">
        <f t="shared" si="49"/>
        <v xml:space="preserve"> </v>
      </c>
      <c r="DD73" s="172">
        <f t="shared" si="56"/>
        <v>1</v>
      </c>
      <c r="DE73" s="172">
        <v>71</v>
      </c>
      <c r="DL73" s="172">
        <f t="shared" si="52"/>
        <v>0</v>
      </c>
      <c r="DM73" s="172">
        <f t="shared" si="53"/>
        <v>1</v>
      </c>
      <c r="DN73" s="172">
        <f t="shared" si="54"/>
        <v>1</v>
      </c>
      <c r="DO73" s="172">
        <f t="shared" si="55"/>
        <v>1</v>
      </c>
      <c r="DP73" s="172">
        <f t="shared" si="55"/>
        <v>1</v>
      </c>
      <c r="DQ73" s="172">
        <f t="shared" si="55"/>
        <v>1</v>
      </c>
      <c r="DR73" s="172">
        <f t="shared" si="55"/>
        <v>1</v>
      </c>
      <c r="DS73" s="172">
        <f t="shared" si="55"/>
        <v>1</v>
      </c>
      <c r="DT73" s="172">
        <f t="shared" si="55"/>
        <v>1</v>
      </c>
      <c r="DU73" s="172">
        <f t="shared" si="55"/>
        <v>1</v>
      </c>
      <c r="DV73" s="172">
        <f t="shared" si="57"/>
        <v>1</v>
      </c>
      <c r="DW73" s="172">
        <f t="shared" si="57"/>
        <v>1</v>
      </c>
      <c r="DX73" s="172">
        <f t="shared" si="57"/>
        <v>1</v>
      </c>
      <c r="DY73" s="172">
        <f t="shared" si="57"/>
        <v>1</v>
      </c>
      <c r="DZ73" s="172">
        <f t="shared" si="57"/>
        <v>1</v>
      </c>
      <c r="EA73" s="172">
        <f t="shared" si="57"/>
        <v>1</v>
      </c>
      <c r="EB73" s="172">
        <f t="shared" si="57"/>
        <v>1</v>
      </c>
      <c r="EC73" s="172">
        <f t="shared" si="57"/>
        <v>1</v>
      </c>
      <c r="ED73" s="172">
        <f t="shared" si="57"/>
        <v>1</v>
      </c>
      <c r="EE73" s="172">
        <f t="shared" si="57"/>
        <v>1</v>
      </c>
      <c r="EF73" s="172">
        <f t="shared" si="57"/>
        <v>1</v>
      </c>
      <c r="EG73" s="172">
        <f t="shared" si="51"/>
        <v>0</v>
      </c>
    </row>
    <row r="74" spans="20:137" x14ac:dyDescent="0.25">
      <c r="T74" s="5"/>
      <c r="U74" s="13"/>
      <c r="V74" s="5"/>
      <c r="W74" s="5" t="str">
        <f t="shared" si="50"/>
        <v/>
      </c>
      <c r="X74" s="5"/>
      <c r="Y74" s="5"/>
      <c r="Z74" s="5"/>
      <c r="CB74" s="172">
        <f t="shared" si="48"/>
        <v>1</v>
      </c>
      <c r="CC74" s="172">
        <f t="shared" si="48"/>
        <v>1</v>
      </c>
      <c r="CD74" s="172">
        <f t="shared" si="48"/>
        <v>1</v>
      </c>
      <c r="CE74" s="172">
        <f t="shared" si="48"/>
        <v>1</v>
      </c>
      <c r="CF74" s="172">
        <f t="shared" si="48"/>
        <v>1</v>
      </c>
      <c r="CG74" s="172">
        <f t="shared" si="48"/>
        <v>1</v>
      </c>
      <c r="CH74" s="172">
        <f t="shared" si="48"/>
        <v>1</v>
      </c>
      <c r="CI74" s="172">
        <f t="shared" si="48"/>
        <v>1</v>
      </c>
      <c r="CJ74" s="172">
        <f t="shared" si="48"/>
        <v>1</v>
      </c>
      <c r="CK74" s="172">
        <f t="shared" si="48"/>
        <v>1</v>
      </c>
      <c r="CL74" s="172">
        <f t="shared" si="48"/>
        <v>1</v>
      </c>
      <c r="CM74" s="172">
        <f t="shared" si="48"/>
        <v>1</v>
      </c>
      <c r="CN74" s="172">
        <f t="shared" si="48"/>
        <v>1</v>
      </c>
      <c r="CO74" s="172">
        <f t="shared" si="48"/>
        <v>1</v>
      </c>
      <c r="CP74" s="172">
        <f t="shared" si="48"/>
        <v>1</v>
      </c>
      <c r="CQ74" s="172">
        <f t="shared" si="48"/>
        <v>1</v>
      </c>
      <c r="CR74" s="172">
        <f t="shared" si="47"/>
        <v>1</v>
      </c>
      <c r="CS74" s="172">
        <f t="shared" si="47"/>
        <v>1</v>
      </c>
      <c r="CT74" s="172">
        <f t="shared" si="47"/>
        <v>1</v>
      </c>
      <c r="CU74" s="172">
        <f t="shared" si="47"/>
        <v>1</v>
      </c>
      <c r="DA74" s="172">
        <v>10</v>
      </c>
      <c r="DB74" s="32" t="str">
        <f t="shared" si="49"/>
        <v xml:space="preserve"> </v>
      </c>
      <c r="DD74" s="172">
        <f t="shared" si="56"/>
        <v>1</v>
      </c>
      <c r="DE74" s="172">
        <v>72</v>
      </c>
      <c r="DL74" s="172">
        <f t="shared" si="52"/>
        <v>0</v>
      </c>
      <c r="DM74" s="172">
        <f t="shared" si="53"/>
        <v>1</v>
      </c>
      <c r="DN74" s="172">
        <f t="shared" si="54"/>
        <v>1</v>
      </c>
      <c r="DO74" s="172">
        <f t="shared" si="55"/>
        <v>1</v>
      </c>
      <c r="DP74" s="172">
        <f t="shared" si="55"/>
        <v>1</v>
      </c>
      <c r="DQ74" s="172">
        <f t="shared" si="55"/>
        <v>1</v>
      </c>
      <c r="DR74" s="172">
        <f t="shared" si="55"/>
        <v>1</v>
      </c>
      <c r="DS74" s="172">
        <f t="shared" si="55"/>
        <v>1</v>
      </c>
      <c r="DT74" s="172">
        <f t="shared" si="55"/>
        <v>1</v>
      </c>
      <c r="DU74" s="172">
        <f t="shared" si="55"/>
        <v>1</v>
      </c>
      <c r="DV74" s="172">
        <f t="shared" si="57"/>
        <v>1</v>
      </c>
      <c r="DW74" s="172">
        <f t="shared" si="57"/>
        <v>1</v>
      </c>
      <c r="DX74" s="172">
        <f t="shared" si="57"/>
        <v>1</v>
      </c>
      <c r="DY74" s="172">
        <f t="shared" si="57"/>
        <v>1</v>
      </c>
      <c r="DZ74" s="172">
        <f t="shared" si="57"/>
        <v>1</v>
      </c>
      <c r="EA74" s="172">
        <f t="shared" si="57"/>
        <v>1</v>
      </c>
      <c r="EB74" s="172">
        <f t="shared" si="57"/>
        <v>1</v>
      </c>
      <c r="EC74" s="172">
        <f t="shared" si="57"/>
        <v>1</v>
      </c>
      <c r="ED74" s="172">
        <f t="shared" si="57"/>
        <v>1</v>
      </c>
      <c r="EE74" s="172">
        <f t="shared" si="57"/>
        <v>1</v>
      </c>
      <c r="EF74" s="172">
        <f t="shared" si="57"/>
        <v>1</v>
      </c>
      <c r="EG74" s="172">
        <f t="shared" si="51"/>
        <v>0</v>
      </c>
    </row>
    <row r="75" spans="20:137" x14ac:dyDescent="0.25">
      <c r="T75" s="5"/>
      <c r="U75" s="13"/>
      <c r="V75" s="5"/>
      <c r="W75" s="5" t="str">
        <f t="shared" si="50"/>
        <v/>
      </c>
      <c r="X75" s="5"/>
      <c r="Y75" s="5"/>
      <c r="Z75" s="5"/>
      <c r="CB75" s="172">
        <f t="shared" si="48"/>
        <v>1</v>
      </c>
      <c r="CC75" s="172">
        <f t="shared" si="48"/>
        <v>1</v>
      </c>
      <c r="CD75" s="172">
        <f t="shared" si="48"/>
        <v>1</v>
      </c>
      <c r="CE75" s="172">
        <f t="shared" si="48"/>
        <v>1</v>
      </c>
      <c r="CF75" s="172">
        <f t="shared" si="48"/>
        <v>1</v>
      </c>
      <c r="CG75" s="172">
        <f t="shared" si="48"/>
        <v>1</v>
      </c>
      <c r="CH75" s="172">
        <f t="shared" si="48"/>
        <v>1</v>
      </c>
      <c r="CI75" s="172">
        <f t="shared" si="48"/>
        <v>1</v>
      </c>
      <c r="CJ75" s="172">
        <f t="shared" si="48"/>
        <v>1</v>
      </c>
      <c r="CK75" s="172">
        <f t="shared" si="48"/>
        <v>1</v>
      </c>
      <c r="CL75" s="172">
        <f t="shared" si="48"/>
        <v>1</v>
      </c>
      <c r="CM75" s="172">
        <f t="shared" si="48"/>
        <v>1</v>
      </c>
      <c r="CN75" s="172">
        <f t="shared" si="48"/>
        <v>1</v>
      </c>
      <c r="CO75" s="172">
        <f t="shared" si="48"/>
        <v>1</v>
      </c>
      <c r="CP75" s="172">
        <f t="shared" si="48"/>
        <v>1</v>
      </c>
      <c r="CQ75" s="172">
        <f t="shared" si="48"/>
        <v>1</v>
      </c>
      <c r="CR75" s="172">
        <f t="shared" si="47"/>
        <v>1</v>
      </c>
      <c r="CS75" s="172">
        <f t="shared" si="47"/>
        <v>1</v>
      </c>
      <c r="CT75" s="172">
        <f t="shared" si="47"/>
        <v>1</v>
      </c>
      <c r="CU75" s="172">
        <f t="shared" si="47"/>
        <v>1</v>
      </c>
      <c r="DA75" s="172">
        <v>11</v>
      </c>
      <c r="DB75" s="32" t="str">
        <f t="shared" si="49"/>
        <v xml:space="preserve"> </v>
      </c>
      <c r="DD75" s="172">
        <f t="shared" si="56"/>
        <v>1</v>
      </c>
      <c r="DE75" s="172">
        <v>73</v>
      </c>
      <c r="DL75" s="172">
        <f t="shared" si="52"/>
        <v>0</v>
      </c>
      <c r="DM75" s="172">
        <f t="shared" si="53"/>
        <v>1</v>
      </c>
      <c r="DN75" s="172">
        <f t="shared" si="54"/>
        <v>1</v>
      </c>
      <c r="DO75" s="172">
        <f t="shared" si="55"/>
        <v>1</v>
      </c>
      <c r="DP75" s="172">
        <f t="shared" si="55"/>
        <v>1</v>
      </c>
      <c r="DQ75" s="172">
        <f t="shared" si="55"/>
        <v>1</v>
      </c>
      <c r="DR75" s="172">
        <f t="shared" si="55"/>
        <v>1</v>
      </c>
      <c r="DS75" s="172">
        <f t="shared" si="55"/>
        <v>1</v>
      </c>
      <c r="DT75" s="172">
        <f t="shared" si="55"/>
        <v>1</v>
      </c>
      <c r="DU75" s="172">
        <f t="shared" si="55"/>
        <v>1</v>
      </c>
      <c r="DV75" s="172">
        <f t="shared" si="57"/>
        <v>1</v>
      </c>
      <c r="DW75" s="172">
        <f t="shared" si="57"/>
        <v>1</v>
      </c>
      <c r="DX75" s="172">
        <f t="shared" si="57"/>
        <v>1</v>
      </c>
      <c r="DY75" s="172">
        <f t="shared" si="57"/>
        <v>1</v>
      </c>
      <c r="DZ75" s="172">
        <f t="shared" si="57"/>
        <v>1</v>
      </c>
      <c r="EA75" s="172">
        <f t="shared" si="57"/>
        <v>1</v>
      </c>
      <c r="EB75" s="172">
        <f t="shared" si="57"/>
        <v>1</v>
      </c>
      <c r="EC75" s="172">
        <f t="shared" si="57"/>
        <v>1</v>
      </c>
      <c r="ED75" s="172">
        <f t="shared" si="57"/>
        <v>1</v>
      </c>
      <c r="EE75" s="172">
        <f t="shared" si="57"/>
        <v>1</v>
      </c>
      <c r="EF75" s="172">
        <f t="shared" si="57"/>
        <v>1</v>
      </c>
      <c r="EG75" s="172">
        <f t="shared" si="51"/>
        <v>0</v>
      </c>
    </row>
    <row r="76" spans="20:137" x14ac:dyDescent="0.25">
      <c r="T76" s="5"/>
      <c r="U76" s="13"/>
      <c r="V76" s="5"/>
      <c r="W76" s="5" t="str">
        <f t="shared" si="50"/>
        <v/>
      </c>
      <c r="X76" s="5"/>
      <c r="Y76" s="5"/>
      <c r="Z76" s="5"/>
      <c r="CB76" s="172">
        <f t="shared" si="48"/>
        <v>1</v>
      </c>
      <c r="CC76" s="172">
        <f t="shared" si="48"/>
        <v>1</v>
      </c>
      <c r="CD76" s="172">
        <f t="shared" si="48"/>
        <v>1</v>
      </c>
      <c r="CE76" s="172">
        <f t="shared" si="48"/>
        <v>1</v>
      </c>
      <c r="CF76" s="172">
        <f t="shared" si="48"/>
        <v>1</v>
      </c>
      <c r="CG76" s="172">
        <f t="shared" si="48"/>
        <v>1</v>
      </c>
      <c r="CH76" s="172">
        <f t="shared" si="48"/>
        <v>1</v>
      </c>
      <c r="CI76" s="172">
        <f t="shared" si="48"/>
        <v>1</v>
      </c>
      <c r="CJ76" s="172">
        <f t="shared" si="48"/>
        <v>1</v>
      </c>
      <c r="CK76" s="172">
        <f t="shared" si="48"/>
        <v>1</v>
      </c>
      <c r="CL76" s="172">
        <f t="shared" si="48"/>
        <v>1</v>
      </c>
      <c r="CM76" s="172">
        <f t="shared" si="48"/>
        <v>1</v>
      </c>
      <c r="CN76" s="172">
        <f t="shared" si="48"/>
        <v>1</v>
      </c>
      <c r="CO76" s="172">
        <f t="shared" si="48"/>
        <v>1</v>
      </c>
      <c r="CP76" s="172">
        <f t="shared" si="48"/>
        <v>1</v>
      </c>
      <c r="CQ76" s="172">
        <f t="shared" si="48"/>
        <v>1</v>
      </c>
      <c r="CR76" s="172">
        <f t="shared" si="47"/>
        <v>1</v>
      </c>
      <c r="CS76" s="172">
        <f t="shared" si="47"/>
        <v>1</v>
      </c>
      <c r="CT76" s="172">
        <f t="shared" si="47"/>
        <v>1</v>
      </c>
      <c r="CU76" s="172">
        <f t="shared" si="47"/>
        <v>1</v>
      </c>
      <c r="DA76" s="172">
        <v>12</v>
      </c>
      <c r="DB76" s="32" t="str">
        <f t="shared" si="49"/>
        <v xml:space="preserve"> </v>
      </c>
      <c r="DD76" s="172">
        <f t="shared" si="56"/>
        <v>1</v>
      </c>
      <c r="DE76" s="172">
        <v>74</v>
      </c>
      <c r="DL76" s="172">
        <f t="shared" si="52"/>
        <v>0</v>
      </c>
      <c r="DM76" s="172">
        <f t="shared" si="53"/>
        <v>1</v>
      </c>
      <c r="DN76" s="172">
        <f t="shared" si="54"/>
        <v>1</v>
      </c>
      <c r="DO76" s="172">
        <f t="shared" si="55"/>
        <v>1</v>
      </c>
      <c r="DP76" s="172">
        <f t="shared" si="55"/>
        <v>1</v>
      </c>
      <c r="DQ76" s="172">
        <f t="shared" si="55"/>
        <v>1</v>
      </c>
      <c r="DR76" s="172">
        <f t="shared" si="55"/>
        <v>1</v>
      </c>
      <c r="DS76" s="172">
        <f t="shared" si="55"/>
        <v>1</v>
      </c>
      <c r="DT76" s="172">
        <f t="shared" si="55"/>
        <v>1</v>
      </c>
      <c r="DU76" s="172">
        <f t="shared" si="55"/>
        <v>1</v>
      </c>
      <c r="DV76" s="172">
        <f t="shared" si="57"/>
        <v>1</v>
      </c>
      <c r="DW76" s="172">
        <f t="shared" si="57"/>
        <v>1</v>
      </c>
      <c r="DX76" s="172">
        <f t="shared" si="57"/>
        <v>1</v>
      </c>
      <c r="DY76" s="172">
        <f t="shared" si="57"/>
        <v>1</v>
      </c>
      <c r="DZ76" s="172">
        <f t="shared" si="57"/>
        <v>1</v>
      </c>
      <c r="EA76" s="172">
        <f t="shared" si="57"/>
        <v>1</v>
      </c>
      <c r="EB76" s="172">
        <f t="shared" si="57"/>
        <v>1</v>
      </c>
      <c r="EC76" s="172">
        <f t="shared" si="57"/>
        <v>1</v>
      </c>
      <c r="ED76" s="172">
        <f t="shared" si="57"/>
        <v>1</v>
      </c>
      <c r="EE76" s="172">
        <f t="shared" si="57"/>
        <v>1</v>
      </c>
      <c r="EF76" s="172">
        <f t="shared" si="57"/>
        <v>1</v>
      </c>
      <c r="EG76" s="172">
        <f t="shared" si="51"/>
        <v>0</v>
      </c>
    </row>
    <row r="77" spans="20:137" x14ac:dyDescent="0.25">
      <c r="T77" s="5"/>
      <c r="U77" s="13"/>
      <c r="V77" s="5"/>
      <c r="W77" s="5" t="str">
        <f t="shared" si="50"/>
        <v/>
      </c>
      <c r="X77" s="5"/>
      <c r="Y77" s="5"/>
      <c r="Z77" s="5"/>
      <c r="CB77" s="172">
        <f t="shared" si="48"/>
        <v>1</v>
      </c>
      <c r="CC77" s="172">
        <f t="shared" si="48"/>
        <v>1</v>
      </c>
      <c r="CD77" s="172">
        <f t="shared" si="48"/>
        <v>1</v>
      </c>
      <c r="CE77" s="172">
        <f t="shared" si="48"/>
        <v>1</v>
      </c>
      <c r="CF77" s="172">
        <f t="shared" si="48"/>
        <v>1</v>
      </c>
      <c r="CG77" s="172">
        <f t="shared" si="48"/>
        <v>1</v>
      </c>
      <c r="CH77" s="172">
        <f t="shared" si="48"/>
        <v>1</v>
      </c>
      <c r="CI77" s="172">
        <f t="shared" si="48"/>
        <v>1</v>
      </c>
      <c r="CJ77" s="172">
        <f t="shared" si="48"/>
        <v>1</v>
      </c>
      <c r="CK77" s="172">
        <f t="shared" si="48"/>
        <v>1</v>
      </c>
      <c r="CL77" s="172">
        <f t="shared" si="48"/>
        <v>1</v>
      </c>
      <c r="CM77" s="172">
        <f t="shared" si="48"/>
        <v>1</v>
      </c>
      <c r="CN77" s="172">
        <f t="shared" si="48"/>
        <v>1</v>
      </c>
      <c r="CO77" s="172">
        <f t="shared" si="48"/>
        <v>1</v>
      </c>
      <c r="CP77" s="172">
        <f t="shared" si="48"/>
        <v>1</v>
      </c>
      <c r="CQ77" s="172">
        <f t="shared" si="48"/>
        <v>1</v>
      </c>
      <c r="CR77" s="172">
        <f t="shared" si="47"/>
        <v>1</v>
      </c>
      <c r="CS77" s="172">
        <f t="shared" si="47"/>
        <v>1</v>
      </c>
      <c r="CT77" s="172">
        <f t="shared" si="47"/>
        <v>1</v>
      </c>
      <c r="CU77" s="172">
        <f t="shared" si="47"/>
        <v>1</v>
      </c>
      <c r="DB77" s="196" t="str">
        <f>IF(DB64="","","----")</f>
        <v/>
      </c>
      <c r="DD77" s="172">
        <f t="shared" si="56"/>
        <v>1</v>
      </c>
      <c r="DE77" s="172">
        <v>75</v>
      </c>
      <c r="DL77" s="172">
        <f t="shared" si="52"/>
        <v>0</v>
      </c>
      <c r="DM77" s="172">
        <f t="shared" si="53"/>
        <v>1</v>
      </c>
      <c r="DN77" s="172">
        <f t="shared" si="54"/>
        <v>1</v>
      </c>
      <c r="DO77" s="172">
        <f t="shared" si="55"/>
        <v>1</v>
      </c>
      <c r="DP77" s="172">
        <f t="shared" si="55"/>
        <v>1</v>
      </c>
      <c r="DQ77" s="172">
        <f t="shared" si="55"/>
        <v>1</v>
      </c>
      <c r="DR77" s="172">
        <f t="shared" si="55"/>
        <v>1</v>
      </c>
      <c r="DS77" s="172">
        <f t="shared" si="55"/>
        <v>1</v>
      </c>
      <c r="DT77" s="172">
        <f t="shared" si="55"/>
        <v>1</v>
      </c>
      <c r="DU77" s="172">
        <f t="shared" si="55"/>
        <v>1</v>
      </c>
      <c r="DV77" s="172">
        <f t="shared" si="57"/>
        <v>1</v>
      </c>
      <c r="DW77" s="172">
        <f t="shared" si="57"/>
        <v>1</v>
      </c>
      <c r="DX77" s="172">
        <f t="shared" si="57"/>
        <v>1</v>
      </c>
      <c r="DY77" s="172">
        <f t="shared" si="57"/>
        <v>1</v>
      </c>
      <c r="DZ77" s="172">
        <f t="shared" si="57"/>
        <v>1</v>
      </c>
      <c r="EA77" s="172">
        <f t="shared" si="57"/>
        <v>1</v>
      </c>
      <c r="EB77" s="172">
        <f t="shared" si="57"/>
        <v>1</v>
      </c>
      <c r="EC77" s="172">
        <f t="shared" si="57"/>
        <v>1</v>
      </c>
      <c r="ED77" s="172">
        <f t="shared" si="57"/>
        <v>1</v>
      </c>
      <c r="EE77" s="172">
        <f t="shared" si="57"/>
        <v>1</v>
      </c>
      <c r="EF77" s="172">
        <f t="shared" si="57"/>
        <v>1</v>
      </c>
      <c r="EG77" s="172">
        <f t="shared" si="51"/>
        <v>0</v>
      </c>
    </row>
    <row r="78" spans="20:137" x14ac:dyDescent="0.25">
      <c r="T78" s="5"/>
      <c r="U78" s="13"/>
      <c r="V78" s="5"/>
      <c r="W78" s="5" t="str">
        <f t="shared" si="50"/>
        <v/>
      </c>
      <c r="X78" s="5"/>
      <c r="Y78" s="5"/>
      <c r="Z78" s="5"/>
      <c r="CB78" s="172">
        <f t="shared" si="48"/>
        <v>1</v>
      </c>
      <c r="CC78" s="172">
        <f t="shared" si="48"/>
        <v>1</v>
      </c>
      <c r="CD78" s="172">
        <f t="shared" si="48"/>
        <v>1</v>
      </c>
      <c r="CE78" s="172">
        <f t="shared" si="48"/>
        <v>1</v>
      </c>
      <c r="CF78" s="172">
        <f t="shared" si="48"/>
        <v>1</v>
      </c>
      <c r="CG78" s="172">
        <f t="shared" si="48"/>
        <v>1</v>
      </c>
      <c r="CH78" s="172">
        <f t="shared" si="48"/>
        <v>1</v>
      </c>
      <c r="CI78" s="172">
        <f t="shared" si="48"/>
        <v>1</v>
      </c>
      <c r="CJ78" s="172">
        <f t="shared" si="48"/>
        <v>1</v>
      </c>
      <c r="CK78" s="172">
        <f t="shared" si="48"/>
        <v>1</v>
      </c>
      <c r="CL78" s="172">
        <f t="shared" si="48"/>
        <v>1</v>
      </c>
      <c r="CM78" s="172">
        <f t="shared" si="48"/>
        <v>1</v>
      </c>
      <c r="CN78" s="172">
        <f t="shared" si="48"/>
        <v>1</v>
      </c>
      <c r="CO78" s="172">
        <f t="shared" si="48"/>
        <v>1</v>
      </c>
      <c r="CP78" s="172">
        <f t="shared" si="48"/>
        <v>1</v>
      </c>
      <c r="CQ78" s="172">
        <f t="shared" si="48"/>
        <v>1</v>
      </c>
      <c r="CR78" s="172">
        <f t="shared" si="47"/>
        <v>1</v>
      </c>
      <c r="CS78" s="172">
        <f t="shared" si="47"/>
        <v>1</v>
      </c>
      <c r="CT78" s="172">
        <f t="shared" si="47"/>
        <v>1</v>
      </c>
      <c r="CU78" s="172">
        <f t="shared" si="47"/>
        <v>1</v>
      </c>
      <c r="DA78" s="172"/>
      <c r="DB78" s="32" t="str">
        <f>IF(DB79="","",CONCATENATE("Warband ",CZ79," ",DG78))</f>
        <v/>
      </c>
      <c r="DD78" s="172">
        <f t="shared" si="56"/>
        <v>1</v>
      </c>
      <c r="DE78" s="172">
        <v>76</v>
      </c>
      <c r="DG78" s="49" t="str">
        <f>CONCATENATE("   ",DH78,"/",DI78,IF(DH78&gt;DI78," !",""))</f>
        <v xml:space="preserve">   0/12</v>
      </c>
      <c r="DH78" s="172">
        <f t="shared" ref="DH78" si="58">INDEX($CB$1:$CU$1,CZ79)+DJ78</f>
        <v>0</v>
      </c>
      <c r="DI78" s="172">
        <v>12</v>
      </c>
      <c r="DJ78" s="172">
        <f t="shared" ref="DJ78" si="59">IF(DB79=$CW$8,1,0)</f>
        <v>0</v>
      </c>
      <c r="DL78" s="172">
        <f t="shared" si="52"/>
        <v>0</v>
      </c>
      <c r="DM78" s="172">
        <f t="shared" si="53"/>
        <v>1</v>
      </c>
      <c r="DN78" s="172">
        <f t="shared" si="54"/>
        <v>1</v>
      </c>
      <c r="DO78" s="172">
        <f t="shared" si="55"/>
        <v>1</v>
      </c>
      <c r="DP78" s="172">
        <f t="shared" si="55"/>
        <v>1</v>
      </c>
      <c r="DQ78" s="172">
        <f t="shared" si="55"/>
        <v>1</v>
      </c>
      <c r="DR78" s="172">
        <f t="shared" si="55"/>
        <v>1</v>
      </c>
      <c r="DS78" s="172">
        <f t="shared" si="55"/>
        <v>1</v>
      </c>
      <c r="DT78" s="172">
        <f t="shared" si="55"/>
        <v>1</v>
      </c>
      <c r="DU78" s="172">
        <f t="shared" si="55"/>
        <v>1</v>
      </c>
      <c r="DV78" s="172">
        <f t="shared" si="57"/>
        <v>1</v>
      </c>
      <c r="DW78" s="172">
        <f t="shared" si="57"/>
        <v>1</v>
      </c>
      <c r="DX78" s="172">
        <f t="shared" si="57"/>
        <v>1</v>
      </c>
      <c r="DY78" s="172">
        <f t="shared" si="57"/>
        <v>1</v>
      </c>
      <c r="DZ78" s="172">
        <f t="shared" si="57"/>
        <v>1</v>
      </c>
      <c r="EA78" s="172">
        <f t="shared" si="57"/>
        <v>1</v>
      </c>
      <c r="EB78" s="172">
        <f t="shared" si="57"/>
        <v>1</v>
      </c>
      <c r="EC78" s="172">
        <f t="shared" si="57"/>
        <v>1</v>
      </c>
      <c r="ED78" s="172">
        <f t="shared" si="57"/>
        <v>1</v>
      </c>
      <c r="EE78" s="172">
        <f t="shared" si="57"/>
        <v>1</v>
      </c>
      <c r="EF78" s="172">
        <f t="shared" si="57"/>
        <v>1</v>
      </c>
      <c r="EG78" s="172">
        <f t="shared" si="51"/>
        <v>0</v>
      </c>
    </row>
    <row r="79" spans="20:137" x14ac:dyDescent="0.25">
      <c r="T79" s="5"/>
      <c r="U79" s="13"/>
      <c r="V79" s="5"/>
      <c r="W79" s="5" t="str">
        <f t="shared" si="50"/>
        <v/>
      </c>
      <c r="X79" s="5"/>
      <c r="Y79" s="5"/>
      <c r="Z79" s="5"/>
      <c r="CB79" s="172">
        <f t="shared" si="48"/>
        <v>1</v>
      </c>
      <c r="CC79" s="172">
        <f t="shared" si="48"/>
        <v>1</v>
      </c>
      <c r="CD79" s="172">
        <f t="shared" si="48"/>
        <v>1</v>
      </c>
      <c r="CE79" s="172">
        <f t="shared" si="48"/>
        <v>1</v>
      </c>
      <c r="CF79" s="172">
        <f t="shared" si="48"/>
        <v>1</v>
      </c>
      <c r="CG79" s="172">
        <f t="shared" si="48"/>
        <v>1</v>
      </c>
      <c r="CH79" s="172">
        <f t="shared" si="48"/>
        <v>1</v>
      </c>
      <c r="CI79" s="172">
        <f t="shared" si="48"/>
        <v>1</v>
      </c>
      <c r="CJ79" s="172">
        <f t="shared" si="48"/>
        <v>1</v>
      </c>
      <c r="CK79" s="172">
        <f t="shared" si="48"/>
        <v>1</v>
      </c>
      <c r="CL79" s="172">
        <f t="shared" si="48"/>
        <v>1</v>
      </c>
      <c r="CM79" s="172">
        <f t="shared" si="48"/>
        <v>1</v>
      </c>
      <c r="CN79" s="172">
        <f t="shared" si="48"/>
        <v>1</v>
      </c>
      <c r="CO79" s="172">
        <f t="shared" si="48"/>
        <v>1</v>
      </c>
      <c r="CP79" s="172">
        <f t="shared" si="48"/>
        <v>1</v>
      </c>
      <c r="CQ79" s="172">
        <f t="shared" si="48"/>
        <v>1</v>
      </c>
      <c r="CR79" s="172">
        <f t="shared" si="47"/>
        <v>1</v>
      </c>
      <c r="CS79" s="172">
        <f t="shared" si="47"/>
        <v>1</v>
      </c>
      <c r="CT79" s="172">
        <f t="shared" si="47"/>
        <v>1</v>
      </c>
      <c r="CU79" s="172">
        <f t="shared" si="47"/>
        <v>1</v>
      </c>
      <c r="CZ79" s="172">
        <v>6</v>
      </c>
      <c r="DA79" s="172" t="s">
        <v>278</v>
      </c>
      <c r="DB79" s="32" t="str">
        <f>T(LOOKUP(CZ79,$DM$1:$EF$1,$DM$2:$EF$2))</f>
        <v/>
      </c>
      <c r="DD79" s="172">
        <f t="shared" si="56"/>
        <v>1</v>
      </c>
      <c r="DE79" s="172">
        <v>77</v>
      </c>
      <c r="DL79" s="172">
        <f t="shared" si="52"/>
        <v>0</v>
      </c>
      <c r="DM79" s="172">
        <f t="shared" si="53"/>
        <v>1</v>
      </c>
      <c r="DN79" s="172">
        <f t="shared" si="54"/>
        <v>1</v>
      </c>
      <c r="DO79" s="172">
        <f t="shared" si="55"/>
        <v>1</v>
      </c>
      <c r="DP79" s="172">
        <f t="shared" si="55"/>
        <v>1</v>
      </c>
      <c r="DQ79" s="172">
        <f t="shared" si="55"/>
        <v>1</v>
      </c>
      <c r="DR79" s="172">
        <f t="shared" si="55"/>
        <v>1</v>
      </c>
      <c r="DS79" s="172">
        <f t="shared" si="55"/>
        <v>1</v>
      </c>
      <c r="DT79" s="172">
        <f t="shared" si="55"/>
        <v>1</v>
      </c>
      <c r="DU79" s="172">
        <f t="shared" si="55"/>
        <v>1</v>
      </c>
      <c r="DV79" s="172">
        <f t="shared" si="57"/>
        <v>1</v>
      </c>
      <c r="DW79" s="172">
        <f t="shared" si="57"/>
        <v>1</v>
      </c>
      <c r="DX79" s="172">
        <f t="shared" si="57"/>
        <v>1</v>
      </c>
      <c r="DY79" s="172">
        <f t="shared" si="57"/>
        <v>1</v>
      </c>
      <c r="DZ79" s="172">
        <f t="shared" si="57"/>
        <v>1</v>
      </c>
      <c r="EA79" s="172">
        <f t="shared" si="57"/>
        <v>1</v>
      </c>
      <c r="EB79" s="172">
        <f t="shared" si="57"/>
        <v>1</v>
      </c>
      <c r="EC79" s="172">
        <f t="shared" si="57"/>
        <v>1</v>
      </c>
      <c r="ED79" s="172">
        <f t="shared" si="57"/>
        <v>1</v>
      </c>
      <c r="EE79" s="172">
        <f t="shared" si="57"/>
        <v>1</v>
      </c>
      <c r="EF79" s="172">
        <f t="shared" si="57"/>
        <v>1</v>
      </c>
      <c r="EG79" s="172">
        <f t="shared" si="51"/>
        <v>0</v>
      </c>
    </row>
    <row r="80" spans="20:137" x14ac:dyDescent="0.25">
      <c r="T80" s="5"/>
      <c r="U80" s="13"/>
      <c r="V80" s="5"/>
      <c r="W80" s="5" t="str">
        <f t="shared" si="50"/>
        <v/>
      </c>
      <c r="X80" s="5"/>
      <c r="Y80" s="5"/>
      <c r="Z80" s="5"/>
      <c r="CB80" s="172">
        <f t="shared" si="48"/>
        <v>1</v>
      </c>
      <c r="CC80" s="172">
        <f t="shared" si="48"/>
        <v>1</v>
      </c>
      <c r="CD80" s="172">
        <f t="shared" si="48"/>
        <v>1</v>
      </c>
      <c r="CE80" s="172">
        <f t="shared" si="48"/>
        <v>1</v>
      </c>
      <c r="CF80" s="172">
        <f t="shared" si="48"/>
        <v>1</v>
      </c>
      <c r="CG80" s="172">
        <f t="shared" si="48"/>
        <v>1</v>
      </c>
      <c r="CH80" s="172">
        <f t="shared" si="48"/>
        <v>1</v>
      </c>
      <c r="CI80" s="172">
        <f t="shared" si="48"/>
        <v>1</v>
      </c>
      <c r="CJ80" s="172">
        <f t="shared" si="48"/>
        <v>1</v>
      </c>
      <c r="CK80" s="172">
        <f t="shared" si="48"/>
        <v>1</v>
      </c>
      <c r="CL80" s="172">
        <f t="shared" si="48"/>
        <v>1</v>
      </c>
      <c r="CM80" s="172">
        <f t="shared" si="48"/>
        <v>1</v>
      </c>
      <c r="CN80" s="172">
        <f t="shared" si="48"/>
        <v>1</v>
      </c>
      <c r="CO80" s="172">
        <f t="shared" si="48"/>
        <v>1</v>
      </c>
      <c r="CP80" s="172">
        <f t="shared" si="48"/>
        <v>1</v>
      </c>
      <c r="CQ80" s="172">
        <f t="shared" ref="CQ80:CU80" si="60">IF(BF79="",CQ79,CQ79+1)</f>
        <v>1</v>
      </c>
      <c r="CR80" s="172">
        <f t="shared" si="60"/>
        <v>1</v>
      </c>
      <c r="CS80" s="172">
        <f t="shared" si="60"/>
        <v>1</v>
      </c>
      <c r="CT80" s="172">
        <f t="shared" si="60"/>
        <v>1</v>
      </c>
      <c r="CU80" s="172">
        <f t="shared" si="60"/>
        <v>1</v>
      </c>
      <c r="DA80" s="172">
        <v>1</v>
      </c>
      <c r="DB80" s="32" t="str">
        <f t="shared" ref="DB80:DB91" si="61">T(CONCATENATE(LOOKUP(DA80,CG$3:CG$80,AV$3:AV$80)," ",LOOKUP(DA80,CG$3:CG$80,$CA$3:$CA$80)))</f>
        <v xml:space="preserve"> </v>
      </c>
      <c r="DD80" s="172">
        <f t="shared" si="56"/>
        <v>1</v>
      </c>
      <c r="DE80" s="172">
        <v>78</v>
      </c>
      <c r="DL80" s="172">
        <f>SUM(DM81:EF81)-SUM(DM80:EF80)</f>
        <v>-20</v>
      </c>
      <c r="DM80" s="172">
        <f t="shared" si="53"/>
        <v>1</v>
      </c>
      <c r="DN80" s="172">
        <f t="shared" si="54"/>
        <v>1</v>
      </c>
      <c r="DO80" s="172">
        <f t="shared" si="55"/>
        <v>1</v>
      </c>
      <c r="DP80" s="172">
        <f t="shared" si="55"/>
        <v>1</v>
      </c>
      <c r="DQ80" s="172">
        <f t="shared" si="55"/>
        <v>1</v>
      </c>
      <c r="DR80" s="172">
        <f t="shared" si="55"/>
        <v>1</v>
      </c>
      <c r="DS80" s="172">
        <f t="shared" si="55"/>
        <v>1</v>
      </c>
      <c r="DT80" s="172">
        <f t="shared" si="55"/>
        <v>1</v>
      </c>
      <c r="DU80" s="172">
        <f t="shared" si="55"/>
        <v>1</v>
      </c>
      <c r="DV80" s="172">
        <f t="shared" si="57"/>
        <v>1</v>
      </c>
      <c r="DW80" s="172">
        <f t="shared" si="57"/>
        <v>1</v>
      </c>
      <c r="DX80" s="172">
        <f t="shared" si="57"/>
        <v>1</v>
      </c>
      <c r="DY80" s="172">
        <f t="shared" si="57"/>
        <v>1</v>
      </c>
      <c r="DZ80" s="172">
        <f t="shared" si="57"/>
        <v>1</v>
      </c>
      <c r="EA80" s="172">
        <f t="shared" si="57"/>
        <v>1</v>
      </c>
      <c r="EB80" s="172">
        <f t="shared" si="57"/>
        <v>1</v>
      </c>
      <c r="EC80" s="172">
        <f t="shared" si="57"/>
        <v>1</v>
      </c>
      <c r="ED80" s="172">
        <f t="shared" si="57"/>
        <v>1</v>
      </c>
      <c r="EE80" s="172">
        <f t="shared" si="57"/>
        <v>1</v>
      </c>
      <c r="EF80" s="172">
        <f t="shared" si="57"/>
        <v>1</v>
      </c>
      <c r="EG80" s="172">
        <f t="shared" si="51"/>
        <v>0</v>
      </c>
    </row>
    <row r="81" spans="104:114" x14ac:dyDescent="0.25">
      <c r="DA81" s="172">
        <v>2</v>
      </c>
      <c r="DB81" s="32" t="str">
        <f t="shared" si="61"/>
        <v xml:space="preserve"> </v>
      </c>
      <c r="DD81" s="172">
        <f t="shared" si="56"/>
        <v>1</v>
      </c>
    </row>
    <row r="82" spans="104:114" x14ac:dyDescent="0.25">
      <c r="DA82" s="172">
        <v>3</v>
      </c>
      <c r="DB82" s="32" t="str">
        <f t="shared" si="61"/>
        <v xml:space="preserve"> </v>
      </c>
      <c r="DD82" s="172">
        <f t="shared" si="56"/>
        <v>1</v>
      </c>
    </row>
    <row r="83" spans="104:114" x14ac:dyDescent="0.25">
      <c r="DA83" s="172">
        <v>4</v>
      </c>
      <c r="DB83" s="32" t="str">
        <f t="shared" si="61"/>
        <v xml:space="preserve"> </v>
      </c>
      <c r="DD83" s="172">
        <f t="shared" si="56"/>
        <v>1</v>
      </c>
    </row>
    <row r="84" spans="104:114" x14ac:dyDescent="0.25">
      <c r="DA84" s="172">
        <v>5</v>
      </c>
      <c r="DB84" s="32" t="str">
        <f t="shared" si="61"/>
        <v xml:space="preserve"> </v>
      </c>
      <c r="DD84" s="172">
        <f t="shared" si="56"/>
        <v>1</v>
      </c>
    </row>
    <row r="85" spans="104:114" x14ac:dyDescent="0.25">
      <c r="DA85" s="172">
        <v>6</v>
      </c>
      <c r="DB85" s="32" t="str">
        <f t="shared" si="61"/>
        <v xml:space="preserve"> </v>
      </c>
      <c r="DD85" s="172">
        <f t="shared" si="56"/>
        <v>1</v>
      </c>
    </row>
    <row r="86" spans="104:114" x14ac:dyDescent="0.25">
      <c r="DA86" s="172">
        <v>7</v>
      </c>
      <c r="DB86" s="32" t="str">
        <f t="shared" si="61"/>
        <v xml:space="preserve"> </v>
      </c>
      <c r="DD86" s="172">
        <f t="shared" si="56"/>
        <v>1</v>
      </c>
    </row>
    <row r="87" spans="104:114" x14ac:dyDescent="0.25">
      <c r="DA87" s="172">
        <v>8</v>
      </c>
      <c r="DB87" s="32" t="str">
        <f t="shared" si="61"/>
        <v xml:space="preserve"> </v>
      </c>
      <c r="DD87" s="172">
        <f t="shared" si="56"/>
        <v>1</v>
      </c>
    </row>
    <row r="88" spans="104:114" x14ac:dyDescent="0.25">
      <c r="DA88" s="172">
        <v>9</v>
      </c>
      <c r="DB88" s="32" t="str">
        <f t="shared" si="61"/>
        <v xml:space="preserve"> </v>
      </c>
      <c r="DD88" s="172">
        <f t="shared" si="56"/>
        <v>1</v>
      </c>
    </row>
    <row r="89" spans="104:114" x14ac:dyDescent="0.25">
      <c r="DA89" s="172">
        <v>10</v>
      </c>
      <c r="DB89" s="32" t="str">
        <f t="shared" si="61"/>
        <v xml:space="preserve"> </v>
      </c>
      <c r="DD89" s="172">
        <f t="shared" si="56"/>
        <v>1</v>
      </c>
    </row>
    <row r="90" spans="104:114" x14ac:dyDescent="0.25">
      <c r="DA90" s="172">
        <v>11</v>
      </c>
      <c r="DB90" s="32" t="str">
        <f t="shared" si="61"/>
        <v xml:space="preserve"> </v>
      </c>
      <c r="DD90" s="172">
        <f t="shared" si="56"/>
        <v>1</v>
      </c>
    </row>
    <row r="91" spans="104:114" x14ac:dyDescent="0.25">
      <c r="DA91" s="172">
        <v>12</v>
      </c>
      <c r="DB91" s="32" t="str">
        <f t="shared" si="61"/>
        <v xml:space="preserve"> </v>
      </c>
      <c r="DD91" s="172">
        <f t="shared" si="56"/>
        <v>1</v>
      </c>
    </row>
    <row r="92" spans="104:114" x14ac:dyDescent="0.25">
      <c r="DB92" s="196" t="str">
        <f>IF(DB79="","","----")</f>
        <v/>
      </c>
      <c r="DD92" s="172">
        <f t="shared" si="56"/>
        <v>1</v>
      </c>
    </row>
    <row r="93" spans="104:114" x14ac:dyDescent="0.25">
      <c r="DA93" s="172"/>
      <c r="DB93" s="32" t="str">
        <f>IF(DB94="","",CONCATENATE("Warband ",CZ94," ",DG93))</f>
        <v/>
      </c>
      <c r="DD93" s="172">
        <f t="shared" si="56"/>
        <v>1</v>
      </c>
      <c r="DG93" s="49" t="str">
        <f>CONCATENATE("   ",DH93,"/",DI93,IF(DH93&gt;DI93," !",""))</f>
        <v xml:space="preserve">   0/12</v>
      </c>
      <c r="DH93" s="172">
        <f t="shared" ref="DH93" si="62">INDEX($CB$1:$CU$1,CZ94)+DJ93</f>
        <v>0</v>
      </c>
      <c r="DI93" s="172">
        <v>12</v>
      </c>
      <c r="DJ93" s="172">
        <f t="shared" ref="DJ93" si="63">IF(DB94=$CW$8,1,0)</f>
        <v>0</v>
      </c>
    </row>
    <row r="94" spans="104:114" x14ac:dyDescent="0.25">
      <c r="CZ94" s="172">
        <v>7</v>
      </c>
      <c r="DA94" s="172" t="s">
        <v>278</v>
      </c>
      <c r="DB94" s="32" t="str">
        <f>T(LOOKUP(CZ94,$DM$1:$EF$1,$DM$2:$EF$2))</f>
        <v/>
      </c>
      <c r="DD94" s="172">
        <f t="shared" si="56"/>
        <v>1</v>
      </c>
    </row>
    <row r="95" spans="104:114" x14ac:dyDescent="0.25">
      <c r="DA95" s="172">
        <v>1</v>
      </c>
      <c r="DB95" s="32" t="str">
        <f t="shared" ref="DB95:DB106" si="64">T(CONCATENATE(LOOKUP(DA95,CH$3:CH$80,AW$3:AW$80)," ",LOOKUP(DA95,CH$3:CH$80,$CA$3:$CA$80)))</f>
        <v xml:space="preserve"> </v>
      </c>
      <c r="DD95" s="172">
        <f t="shared" si="56"/>
        <v>1</v>
      </c>
    </row>
    <row r="96" spans="104:114" x14ac:dyDescent="0.25">
      <c r="DA96" s="172">
        <v>2</v>
      </c>
      <c r="DB96" s="32" t="str">
        <f t="shared" si="64"/>
        <v xml:space="preserve"> </v>
      </c>
      <c r="DD96" s="172">
        <f t="shared" si="56"/>
        <v>1</v>
      </c>
    </row>
    <row r="97" spans="104:114" x14ac:dyDescent="0.25">
      <c r="DA97" s="172">
        <v>3</v>
      </c>
      <c r="DB97" s="32" t="str">
        <f t="shared" si="64"/>
        <v xml:space="preserve"> </v>
      </c>
      <c r="DD97" s="172">
        <f t="shared" si="56"/>
        <v>1</v>
      </c>
    </row>
    <row r="98" spans="104:114" x14ac:dyDescent="0.25">
      <c r="DA98" s="172">
        <v>4</v>
      </c>
      <c r="DB98" s="32" t="str">
        <f t="shared" si="64"/>
        <v xml:space="preserve"> </v>
      </c>
      <c r="DD98" s="172">
        <f t="shared" si="56"/>
        <v>1</v>
      </c>
    </row>
    <row r="99" spans="104:114" x14ac:dyDescent="0.25">
      <c r="DA99" s="172">
        <v>5</v>
      </c>
      <c r="DB99" s="32" t="str">
        <f t="shared" si="64"/>
        <v xml:space="preserve"> </v>
      </c>
      <c r="DD99" s="172">
        <f t="shared" si="56"/>
        <v>1</v>
      </c>
    </row>
    <row r="100" spans="104:114" x14ac:dyDescent="0.25">
      <c r="DA100" s="172">
        <v>6</v>
      </c>
      <c r="DB100" s="32" t="str">
        <f t="shared" si="64"/>
        <v xml:space="preserve"> </v>
      </c>
      <c r="DD100" s="172">
        <f t="shared" si="56"/>
        <v>1</v>
      </c>
    </row>
    <row r="101" spans="104:114" x14ac:dyDescent="0.25">
      <c r="DA101" s="172">
        <v>7</v>
      </c>
      <c r="DB101" s="32" t="str">
        <f t="shared" si="64"/>
        <v xml:space="preserve"> </v>
      </c>
      <c r="DD101" s="172">
        <f t="shared" si="56"/>
        <v>1</v>
      </c>
    </row>
    <row r="102" spans="104:114" x14ac:dyDescent="0.25">
      <c r="DA102" s="172">
        <v>8</v>
      </c>
      <c r="DB102" s="32" t="str">
        <f t="shared" si="64"/>
        <v xml:space="preserve"> </v>
      </c>
      <c r="DD102" s="172">
        <f t="shared" si="56"/>
        <v>1</v>
      </c>
    </row>
    <row r="103" spans="104:114" x14ac:dyDescent="0.25">
      <c r="DA103" s="172">
        <v>9</v>
      </c>
      <c r="DB103" s="32" t="str">
        <f t="shared" si="64"/>
        <v xml:space="preserve"> </v>
      </c>
      <c r="DD103" s="172">
        <f t="shared" si="56"/>
        <v>1</v>
      </c>
    </row>
    <row r="104" spans="104:114" x14ac:dyDescent="0.25">
      <c r="DA104" s="172">
        <v>10</v>
      </c>
      <c r="DB104" s="32" t="str">
        <f t="shared" si="64"/>
        <v xml:space="preserve"> </v>
      </c>
      <c r="DD104" s="172">
        <f t="shared" si="56"/>
        <v>1</v>
      </c>
    </row>
    <row r="105" spans="104:114" x14ac:dyDescent="0.25">
      <c r="DA105" s="172">
        <v>11</v>
      </c>
      <c r="DB105" s="32" t="str">
        <f t="shared" si="64"/>
        <v xml:space="preserve"> </v>
      </c>
      <c r="DD105" s="172">
        <f t="shared" si="56"/>
        <v>1</v>
      </c>
    </row>
    <row r="106" spans="104:114" x14ac:dyDescent="0.25">
      <c r="DA106" s="172">
        <v>12</v>
      </c>
      <c r="DB106" s="32" t="str">
        <f t="shared" si="64"/>
        <v xml:space="preserve"> </v>
      </c>
      <c r="DD106" s="172">
        <f t="shared" si="56"/>
        <v>1</v>
      </c>
    </row>
    <row r="107" spans="104:114" x14ac:dyDescent="0.25">
      <c r="DB107" s="196" t="str">
        <f>IF(DB94="","","----")</f>
        <v/>
      </c>
      <c r="DD107" s="172">
        <f t="shared" si="56"/>
        <v>1</v>
      </c>
    </row>
    <row r="108" spans="104:114" x14ac:dyDescent="0.25">
      <c r="DA108" s="172"/>
      <c r="DB108" s="32" t="str">
        <f>IF(DB109="","",CONCATENATE("Warband ",CZ109," ",DG108))</f>
        <v/>
      </c>
      <c r="DD108" s="172">
        <f t="shared" si="56"/>
        <v>1</v>
      </c>
      <c r="DG108" s="49" t="str">
        <f>CONCATENATE("   ",DH108,"/",DI108,IF(DH108&gt;DI108," !",""))</f>
        <v xml:space="preserve">   0/12</v>
      </c>
      <c r="DH108" s="172">
        <f t="shared" ref="DH108" si="65">INDEX($CB$1:$CU$1,CZ109)+DJ108</f>
        <v>0</v>
      </c>
      <c r="DI108" s="172">
        <v>12</v>
      </c>
      <c r="DJ108" s="172">
        <f t="shared" ref="DJ108" si="66">IF(DB109=$CW$8,1,0)</f>
        <v>0</v>
      </c>
    </row>
    <row r="109" spans="104:114" x14ac:dyDescent="0.25">
      <c r="CZ109" s="172">
        <v>8</v>
      </c>
      <c r="DA109" s="172" t="s">
        <v>278</v>
      </c>
      <c r="DB109" s="32" t="str">
        <f>T(LOOKUP(CZ109,$DM$1:$EF$1,$DM$2:$EF$2))</f>
        <v/>
      </c>
      <c r="DD109" s="172">
        <f t="shared" si="56"/>
        <v>1</v>
      </c>
    </row>
    <row r="110" spans="104:114" x14ac:dyDescent="0.25">
      <c r="DA110" s="172">
        <v>1</v>
      </c>
      <c r="DB110" s="32" t="str">
        <f t="shared" ref="DB110:DB121" si="67">T(CONCATENATE(LOOKUP(DA110,CI$3:CI$80,AX$3:AX$80)," ",LOOKUP(DA110,CI$3:CI$80,$CA$3:$CA$80)))</f>
        <v xml:space="preserve"> </v>
      </c>
      <c r="DD110" s="172">
        <f t="shared" si="56"/>
        <v>1</v>
      </c>
    </row>
    <row r="111" spans="104:114" x14ac:dyDescent="0.25">
      <c r="DA111" s="172">
        <v>2</v>
      </c>
      <c r="DB111" s="32" t="str">
        <f t="shared" si="67"/>
        <v xml:space="preserve"> </v>
      </c>
      <c r="DD111" s="172">
        <f t="shared" si="56"/>
        <v>1</v>
      </c>
    </row>
    <row r="112" spans="104:114" x14ac:dyDescent="0.25">
      <c r="DA112" s="172">
        <v>3</v>
      </c>
      <c r="DB112" s="32" t="str">
        <f t="shared" si="67"/>
        <v xml:space="preserve"> </v>
      </c>
      <c r="DD112" s="172">
        <f t="shared" si="56"/>
        <v>1</v>
      </c>
    </row>
    <row r="113" spans="104:114" x14ac:dyDescent="0.25">
      <c r="DA113" s="172">
        <v>4</v>
      </c>
      <c r="DB113" s="32" t="str">
        <f t="shared" si="67"/>
        <v xml:space="preserve"> </v>
      </c>
      <c r="DD113" s="172">
        <f t="shared" si="56"/>
        <v>1</v>
      </c>
    </row>
    <row r="114" spans="104:114" x14ac:dyDescent="0.25">
      <c r="DA114" s="172">
        <v>5</v>
      </c>
      <c r="DB114" s="32" t="str">
        <f t="shared" si="67"/>
        <v xml:space="preserve"> </v>
      </c>
      <c r="DD114" s="172">
        <f t="shared" si="56"/>
        <v>1</v>
      </c>
    </row>
    <row r="115" spans="104:114" x14ac:dyDescent="0.25">
      <c r="DA115" s="172">
        <v>6</v>
      </c>
      <c r="DB115" s="32" t="str">
        <f t="shared" si="67"/>
        <v xml:space="preserve"> </v>
      </c>
      <c r="DD115" s="172">
        <f t="shared" si="56"/>
        <v>1</v>
      </c>
    </row>
    <row r="116" spans="104:114" x14ac:dyDescent="0.25">
      <c r="DA116" s="172">
        <v>7</v>
      </c>
      <c r="DB116" s="32" t="str">
        <f t="shared" si="67"/>
        <v xml:space="preserve"> </v>
      </c>
      <c r="DD116" s="172">
        <f t="shared" si="56"/>
        <v>1</v>
      </c>
    </row>
    <row r="117" spans="104:114" x14ac:dyDescent="0.25">
      <c r="DA117" s="172">
        <v>8</v>
      </c>
      <c r="DB117" s="32" t="str">
        <f t="shared" si="67"/>
        <v xml:space="preserve"> </v>
      </c>
      <c r="DD117" s="172">
        <f t="shared" si="56"/>
        <v>1</v>
      </c>
    </row>
    <row r="118" spans="104:114" x14ac:dyDescent="0.25">
      <c r="DA118" s="172">
        <v>9</v>
      </c>
      <c r="DB118" s="32" t="str">
        <f t="shared" si="67"/>
        <v xml:space="preserve"> </v>
      </c>
      <c r="DD118" s="172">
        <f t="shared" si="56"/>
        <v>1</v>
      </c>
    </row>
    <row r="119" spans="104:114" x14ac:dyDescent="0.25">
      <c r="DA119" s="172">
        <v>10</v>
      </c>
      <c r="DB119" s="32" t="str">
        <f t="shared" si="67"/>
        <v xml:space="preserve"> </v>
      </c>
      <c r="DD119" s="172">
        <f t="shared" si="56"/>
        <v>1</v>
      </c>
    </row>
    <row r="120" spans="104:114" x14ac:dyDescent="0.25">
      <c r="DA120" s="172">
        <v>11</v>
      </c>
      <c r="DB120" s="32" t="str">
        <f t="shared" si="67"/>
        <v xml:space="preserve"> </v>
      </c>
      <c r="DD120" s="172">
        <f t="shared" si="56"/>
        <v>1</v>
      </c>
    </row>
    <row r="121" spans="104:114" x14ac:dyDescent="0.25">
      <c r="DA121" s="172">
        <v>12</v>
      </c>
      <c r="DB121" s="32" t="str">
        <f t="shared" si="67"/>
        <v xml:space="preserve"> </v>
      </c>
      <c r="DD121" s="172">
        <f t="shared" si="56"/>
        <v>1</v>
      </c>
    </row>
    <row r="122" spans="104:114" x14ac:dyDescent="0.25">
      <c r="DB122" s="196" t="str">
        <f>IF(DB109="","","----")</f>
        <v/>
      </c>
      <c r="DD122" s="172">
        <f t="shared" si="56"/>
        <v>1</v>
      </c>
    </row>
    <row r="123" spans="104:114" x14ac:dyDescent="0.25">
      <c r="DA123" s="172"/>
      <c r="DB123" s="32" t="str">
        <f>IF(DB124="","",CONCATENATE("Warband ",CZ124," ",DG123))</f>
        <v/>
      </c>
      <c r="DD123" s="172">
        <f t="shared" si="56"/>
        <v>1</v>
      </c>
      <c r="DG123" s="49" t="str">
        <f>CONCATENATE("   ",DH123,"/",DI123,IF(DH123&gt;DI123," !",""))</f>
        <v xml:space="preserve">   0/12</v>
      </c>
      <c r="DH123" s="172">
        <f t="shared" ref="DH123" si="68">INDEX($CB$1:$CU$1,CZ124)+DJ123</f>
        <v>0</v>
      </c>
      <c r="DI123" s="172">
        <v>12</v>
      </c>
      <c r="DJ123" s="172">
        <f t="shared" ref="DJ123" si="69">IF(DB124=$CW$8,1,0)</f>
        <v>0</v>
      </c>
    </row>
    <row r="124" spans="104:114" x14ac:dyDescent="0.25">
      <c r="CZ124" s="172">
        <v>9</v>
      </c>
      <c r="DA124" s="172" t="s">
        <v>278</v>
      </c>
      <c r="DB124" s="32" t="str">
        <f>T(LOOKUP(CZ124,$DM$1:$EF$1,$DM$2:$EF$2))</f>
        <v/>
      </c>
      <c r="DD124" s="172">
        <f t="shared" si="56"/>
        <v>1</v>
      </c>
    </row>
    <row r="125" spans="104:114" x14ac:dyDescent="0.25">
      <c r="DA125" s="172">
        <v>1</v>
      </c>
      <c r="DB125" s="32" t="str">
        <f t="shared" ref="DB125:DB136" si="70">T(CONCATENATE(LOOKUP(DA125,CJ$3:CJ$80,AY$3:AY$80)," ",LOOKUP(DA125,CJ$3:CJ$80,$CA$3:$CA$80)))</f>
        <v xml:space="preserve"> </v>
      </c>
      <c r="DD125" s="172">
        <f t="shared" si="56"/>
        <v>1</v>
      </c>
    </row>
    <row r="126" spans="104:114" x14ac:dyDescent="0.25">
      <c r="DA126" s="172">
        <v>2</v>
      </c>
      <c r="DB126" s="32" t="str">
        <f t="shared" si="70"/>
        <v xml:space="preserve"> </v>
      </c>
      <c r="DD126" s="172">
        <f t="shared" si="56"/>
        <v>1</v>
      </c>
    </row>
    <row r="127" spans="104:114" x14ac:dyDescent="0.25">
      <c r="DA127" s="172">
        <v>3</v>
      </c>
      <c r="DB127" s="32" t="str">
        <f t="shared" si="70"/>
        <v xml:space="preserve"> </v>
      </c>
      <c r="DD127" s="172">
        <f t="shared" si="56"/>
        <v>1</v>
      </c>
    </row>
    <row r="128" spans="104:114" x14ac:dyDescent="0.25">
      <c r="DA128" s="172">
        <v>4</v>
      </c>
      <c r="DB128" s="32" t="str">
        <f t="shared" si="70"/>
        <v xml:space="preserve"> </v>
      </c>
      <c r="DD128" s="172">
        <f t="shared" si="56"/>
        <v>1</v>
      </c>
    </row>
    <row r="129" spans="104:114" x14ac:dyDescent="0.25">
      <c r="DA129" s="172">
        <v>5</v>
      </c>
      <c r="DB129" s="32" t="str">
        <f t="shared" si="70"/>
        <v xml:space="preserve"> </v>
      </c>
      <c r="DD129" s="172">
        <f t="shared" si="56"/>
        <v>1</v>
      </c>
    </row>
    <row r="130" spans="104:114" x14ac:dyDescent="0.25">
      <c r="DA130" s="172">
        <v>6</v>
      </c>
      <c r="DB130" s="32" t="str">
        <f t="shared" si="70"/>
        <v xml:space="preserve"> </v>
      </c>
      <c r="DD130" s="172">
        <f t="shared" si="56"/>
        <v>1</v>
      </c>
    </row>
    <row r="131" spans="104:114" x14ac:dyDescent="0.25">
      <c r="DA131" s="172">
        <v>7</v>
      </c>
      <c r="DB131" s="32" t="str">
        <f t="shared" si="70"/>
        <v xml:space="preserve"> </v>
      </c>
      <c r="DD131" s="172">
        <f t="shared" si="56"/>
        <v>1</v>
      </c>
    </row>
    <row r="132" spans="104:114" x14ac:dyDescent="0.25">
      <c r="DA132" s="172">
        <v>8</v>
      </c>
      <c r="DB132" s="32" t="str">
        <f t="shared" si="70"/>
        <v xml:space="preserve"> </v>
      </c>
      <c r="DD132" s="172">
        <f t="shared" si="56"/>
        <v>1</v>
      </c>
    </row>
    <row r="133" spans="104:114" x14ac:dyDescent="0.25">
      <c r="DA133" s="172">
        <v>9</v>
      </c>
      <c r="DB133" s="32" t="str">
        <f t="shared" si="70"/>
        <v xml:space="preserve"> </v>
      </c>
      <c r="DD133" s="172">
        <f t="shared" ref="DD133:DD196" si="71">IF(OR(DB132="",DB132=" "),DD132,DD132+1)</f>
        <v>1</v>
      </c>
    </row>
    <row r="134" spans="104:114" x14ac:dyDescent="0.25">
      <c r="DA134" s="172">
        <v>10</v>
      </c>
      <c r="DB134" s="32" t="str">
        <f t="shared" si="70"/>
        <v xml:space="preserve"> </v>
      </c>
      <c r="DD134" s="172">
        <f t="shared" si="71"/>
        <v>1</v>
      </c>
    </row>
    <row r="135" spans="104:114" x14ac:dyDescent="0.25">
      <c r="DA135" s="172">
        <v>11</v>
      </c>
      <c r="DB135" s="32" t="str">
        <f t="shared" si="70"/>
        <v xml:space="preserve"> </v>
      </c>
      <c r="DD135" s="172">
        <f t="shared" si="71"/>
        <v>1</v>
      </c>
    </row>
    <row r="136" spans="104:114" x14ac:dyDescent="0.25">
      <c r="DA136" s="172">
        <v>12</v>
      </c>
      <c r="DB136" s="32" t="str">
        <f t="shared" si="70"/>
        <v xml:space="preserve"> </v>
      </c>
      <c r="DD136" s="172">
        <f t="shared" si="71"/>
        <v>1</v>
      </c>
    </row>
    <row r="137" spans="104:114" x14ac:dyDescent="0.25">
      <c r="DB137" s="196" t="str">
        <f>IF(DB124="","","----")</f>
        <v/>
      </c>
      <c r="DD137" s="172">
        <f t="shared" si="71"/>
        <v>1</v>
      </c>
    </row>
    <row r="138" spans="104:114" x14ac:dyDescent="0.25">
      <c r="DA138" s="172"/>
      <c r="DB138" s="32" t="str">
        <f>IF(DB139="","",CONCATENATE("Warband ",CZ139," ",DG138))</f>
        <v/>
      </c>
      <c r="DD138" s="172">
        <f t="shared" si="71"/>
        <v>1</v>
      </c>
      <c r="DG138" s="49" t="str">
        <f>CONCATENATE("   ",DH138,"/",DI138,IF(DH138&gt;DI138," !",""))</f>
        <v xml:space="preserve">   0/12</v>
      </c>
      <c r="DH138" s="172">
        <f t="shared" ref="DH138" si="72">INDEX($CB$1:$CU$1,CZ139)+DJ138</f>
        <v>0</v>
      </c>
      <c r="DI138" s="172">
        <v>12</v>
      </c>
      <c r="DJ138" s="172">
        <f t="shared" ref="DJ138" si="73">IF(DB139=$CW$8,1,0)</f>
        <v>0</v>
      </c>
    </row>
    <row r="139" spans="104:114" x14ac:dyDescent="0.25">
      <c r="CZ139" s="172">
        <v>10</v>
      </c>
      <c r="DA139" s="172" t="s">
        <v>278</v>
      </c>
      <c r="DB139" s="32" t="str">
        <f>T(LOOKUP(CZ139,$DM$1:$EF$1,$DM$2:$EF$2))</f>
        <v/>
      </c>
      <c r="DD139" s="172">
        <f t="shared" si="71"/>
        <v>1</v>
      </c>
    </row>
    <row r="140" spans="104:114" x14ac:dyDescent="0.25">
      <c r="DA140" s="172">
        <v>1</v>
      </c>
      <c r="DB140" s="32" t="str">
        <f t="shared" ref="DB140:DB151" si="74">T(CONCATENATE(LOOKUP(DA140,CK$3:CK$80,AZ$3:AZ$80)," ",LOOKUP(DA140,CK$3:CK$80,$CA$3:$CA$80)))</f>
        <v xml:space="preserve"> </v>
      </c>
      <c r="DD140" s="172">
        <f t="shared" si="71"/>
        <v>1</v>
      </c>
    </row>
    <row r="141" spans="104:114" x14ac:dyDescent="0.25">
      <c r="DA141" s="172">
        <v>2</v>
      </c>
      <c r="DB141" s="32" t="str">
        <f t="shared" si="74"/>
        <v xml:space="preserve"> </v>
      </c>
      <c r="DD141" s="172">
        <f t="shared" si="71"/>
        <v>1</v>
      </c>
    </row>
    <row r="142" spans="104:114" x14ac:dyDescent="0.25">
      <c r="DA142" s="172">
        <v>3</v>
      </c>
      <c r="DB142" s="32" t="str">
        <f t="shared" si="74"/>
        <v xml:space="preserve"> </v>
      </c>
      <c r="DD142" s="172">
        <f t="shared" si="71"/>
        <v>1</v>
      </c>
    </row>
    <row r="143" spans="104:114" x14ac:dyDescent="0.25">
      <c r="DA143" s="172">
        <v>4</v>
      </c>
      <c r="DB143" s="32" t="str">
        <f t="shared" si="74"/>
        <v xml:space="preserve"> </v>
      </c>
      <c r="DD143" s="172">
        <f t="shared" si="71"/>
        <v>1</v>
      </c>
    </row>
    <row r="144" spans="104:114" x14ac:dyDescent="0.25">
      <c r="DA144" s="172">
        <v>5</v>
      </c>
      <c r="DB144" s="32" t="str">
        <f t="shared" si="74"/>
        <v xml:space="preserve"> </v>
      </c>
      <c r="DD144" s="172">
        <f t="shared" si="71"/>
        <v>1</v>
      </c>
    </row>
    <row r="145" spans="104:114" x14ac:dyDescent="0.25">
      <c r="DA145" s="172">
        <v>6</v>
      </c>
      <c r="DB145" s="32" t="str">
        <f t="shared" si="74"/>
        <v xml:space="preserve"> </v>
      </c>
      <c r="DD145" s="172">
        <f t="shared" si="71"/>
        <v>1</v>
      </c>
    </row>
    <row r="146" spans="104:114" x14ac:dyDescent="0.25">
      <c r="DA146" s="172">
        <v>7</v>
      </c>
      <c r="DB146" s="32" t="str">
        <f t="shared" si="74"/>
        <v xml:space="preserve"> </v>
      </c>
      <c r="DD146" s="172">
        <f t="shared" si="71"/>
        <v>1</v>
      </c>
    </row>
    <row r="147" spans="104:114" x14ac:dyDescent="0.25">
      <c r="DA147" s="172">
        <v>8</v>
      </c>
      <c r="DB147" s="32" t="str">
        <f t="shared" si="74"/>
        <v xml:space="preserve"> </v>
      </c>
      <c r="DD147" s="172">
        <f t="shared" si="71"/>
        <v>1</v>
      </c>
    </row>
    <row r="148" spans="104:114" x14ac:dyDescent="0.25">
      <c r="DA148" s="172">
        <v>9</v>
      </c>
      <c r="DB148" s="32" t="str">
        <f t="shared" si="74"/>
        <v xml:space="preserve"> </v>
      </c>
      <c r="DD148" s="172">
        <f t="shared" si="71"/>
        <v>1</v>
      </c>
    </row>
    <row r="149" spans="104:114" x14ac:dyDescent="0.25">
      <c r="DA149" s="172">
        <v>10</v>
      </c>
      <c r="DB149" s="32" t="str">
        <f t="shared" si="74"/>
        <v xml:space="preserve"> </v>
      </c>
      <c r="DD149" s="172">
        <f t="shared" si="71"/>
        <v>1</v>
      </c>
    </row>
    <row r="150" spans="104:114" x14ac:dyDescent="0.25">
      <c r="DA150" s="172">
        <v>11</v>
      </c>
      <c r="DB150" s="32" t="str">
        <f t="shared" si="74"/>
        <v xml:space="preserve"> </v>
      </c>
      <c r="DD150" s="172">
        <f t="shared" si="71"/>
        <v>1</v>
      </c>
    </row>
    <row r="151" spans="104:114" x14ac:dyDescent="0.25">
      <c r="DA151" s="172">
        <v>12</v>
      </c>
      <c r="DB151" s="32" t="str">
        <f t="shared" si="74"/>
        <v xml:space="preserve"> </v>
      </c>
      <c r="DD151" s="172">
        <f t="shared" si="71"/>
        <v>1</v>
      </c>
    </row>
    <row r="152" spans="104:114" x14ac:dyDescent="0.25">
      <c r="DB152" s="196" t="str">
        <f>IF(DB139="","","----")</f>
        <v/>
      </c>
      <c r="DD152" s="172">
        <f t="shared" si="71"/>
        <v>1</v>
      </c>
    </row>
    <row r="153" spans="104:114" x14ac:dyDescent="0.25">
      <c r="DA153" s="172"/>
      <c r="DB153" s="32" t="str">
        <f>IF(DB154="","",CONCATENATE("Warband ",CZ154," ",DG153))</f>
        <v/>
      </c>
      <c r="DD153" s="172">
        <f t="shared" si="71"/>
        <v>1</v>
      </c>
      <c r="DG153" s="49" t="str">
        <f>CONCATENATE("   ",DH153,"/",DI153,IF(DH153&gt;DI153," !",""))</f>
        <v xml:space="preserve">   0/12</v>
      </c>
      <c r="DH153" s="172">
        <f t="shared" ref="DH153" si="75">INDEX($CB$1:$CU$1,CZ154)+DJ153</f>
        <v>0</v>
      </c>
      <c r="DI153" s="172">
        <v>12</v>
      </c>
      <c r="DJ153" s="172">
        <f t="shared" ref="DJ153" si="76">IF(DB154=$CW$8,1,0)</f>
        <v>0</v>
      </c>
    </row>
    <row r="154" spans="104:114" x14ac:dyDescent="0.25">
      <c r="CZ154" s="172">
        <v>11</v>
      </c>
      <c r="DA154" s="172" t="s">
        <v>278</v>
      </c>
      <c r="DB154" s="32" t="str">
        <f>T(LOOKUP(CZ154,$DM$1:$EF$1,$DM$2:$EF$2))</f>
        <v/>
      </c>
      <c r="DD154" s="172">
        <f t="shared" si="71"/>
        <v>1</v>
      </c>
    </row>
    <row r="155" spans="104:114" x14ac:dyDescent="0.25">
      <c r="DA155" s="172">
        <v>1</v>
      </c>
      <c r="DB155" s="32" t="str">
        <f t="shared" ref="DB155:DB166" si="77">T(CONCATENATE(LOOKUP(DA155,CL$3:CL$80,BA$3:BA$80)," ",LOOKUP(DA155,CL$3:CL$80,$CA$3:$CA$80)))</f>
        <v xml:space="preserve"> </v>
      </c>
      <c r="DD155" s="172">
        <f t="shared" si="71"/>
        <v>1</v>
      </c>
    </row>
    <row r="156" spans="104:114" x14ac:dyDescent="0.25">
      <c r="DA156" s="172">
        <v>2</v>
      </c>
      <c r="DB156" s="32" t="str">
        <f t="shared" si="77"/>
        <v xml:space="preserve"> </v>
      </c>
      <c r="DD156" s="172">
        <f t="shared" si="71"/>
        <v>1</v>
      </c>
    </row>
    <row r="157" spans="104:114" x14ac:dyDescent="0.25">
      <c r="DA157" s="172">
        <v>3</v>
      </c>
      <c r="DB157" s="32" t="str">
        <f t="shared" si="77"/>
        <v xml:space="preserve"> </v>
      </c>
      <c r="DD157" s="172">
        <f t="shared" si="71"/>
        <v>1</v>
      </c>
    </row>
    <row r="158" spans="104:114" x14ac:dyDescent="0.25">
      <c r="DA158" s="172">
        <v>4</v>
      </c>
      <c r="DB158" s="32" t="str">
        <f t="shared" si="77"/>
        <v xml:space="preserve"> </v>
      </c>
      <c r="DD158" s="172">
        <f t="shared" si="71"/>
        <v>1</v>
      </c>
    </row>
    <row r="159" spans="104:114" x14ac:dyDescent="0.25">
      <c r="DA159" s="172">
        <v>5</v>
      </c>
      <c r="DB159" s="32" t="str">
        <f t="shared" si="77"/>
        <v xml:space="preserve"> </v>
      </c>
      <c r="DD159" s="172">
        <f t="shared" si="71"/>
        <v>1</v>
      </c>
    </row>
    <row r="160" spans="104:114" x14ac:dyDescent="0.25">
      <c r="DA160" s="172">
        <v>6</v>
      </c>
      <c r="DB160" s="32" t="str">
        <f t="shared" si="77"/>
        <v xml:space="preserve"> </v>
      </c>
      <c r="DD160" s="172">
        <f t="shared" si="71"/>
        <v>1</v>
      </c>
    </row>
    <row r="161" spans="104:114" x14ac:dyDescent="0.25">
      <c r="DA161" s="172">
        <v>7</v>
      </c>
      <c r="DB161" s="32" t="str">
        <f t="shared" si="77"/>
        <v xml:space="preserve"> </v>
      </c>
      <c r="DD161" s="172">
        <f t="shared" si="71"/>
        <v>1</v>
      </c>
    </row>
    <row r="162" spans="104:114" x14ac:dyDescent="0.25">
      <c r="DA162" s="172">
        <v>8</v>
      </c>
      <c r="DB162" s="32" t="str">
        <f t="shared" si="77"/>
        <v xml:space="preserve"> </v>
      </c>
      <c r="DD162" s="172">
        <f t="shared" si="71"/>
        <v>1</v>
      </c>
    </row>
    <row r="163" spans="104:114" x14ac:dyDescent="0.25">
      <c r="DA163" s="172">
        <v>9</v>
      </c>
      <c r="DB163" s="32" t="str">
        <f t="shared" si="77"/>
        <v xml:space="preserve"> </v>
      </c>
      <c r="DD163" s="172">
        <f t="shared" si="71"/>
        <v>1</v>
      </c>
    </row>
    <row r="164" spans="104:114" x14ac:dyDescent="0.25">
      <c r="DA164" s="172">
        <v>10</v>
      </c>
      <c r="DB164" s="32" t="str">
        <f t="shared" si="77"/>
        <v xml:space="preserve"> </v>
      </c>
      <c r="DD164" s="172">
        <f t="shared" si="71"/>
        <v>1</v>
      </c>
    </row>
    <row r="165" spans="104:114" x14ac:dyDescent="0.25">
      <c r="DA165" s="172">
        <v>11</v>
      </c>
      <c r="DB165" s="32" t="str">
        <f t="shared" si="77"/>
        <v xml:space="preserve"> </v>
      </c>
      <c r="DD165" s="172">
        <f t="shared" si="71"/>
        <v>1</v>
      </c>
    </row>
    <row r="166" spans="104:114" x14ac:dyDescent="0.25">
      <c r="DA166" s="172">
        <v>12</v>
      </c>
      <c r="DB166" s="32" t="str">
        <f t="shared" si="77"/>
        <v xml:space="preserve"> </v>
      </c>
      <c r="DD166" s="172">
        <f t="shared" si="71"/>
        <v>1</v>
      </c>
    </row>
    <row r="167" spans="104:114" x14ac:dyDescent="0.25">
      <c r="DB167" s="196" t="str">
        <f>IF(DB154="","","----")</f>
        <v/>
      </c>
      <c r="DD167" s="172">
        <f t="shared" si="71"/>
        <v>1</v>
      </c>
    </row>
    <row r="168" spans="104:114" x14ac:dyDescent="0.25">
      <c r="DA168" s="172"/>
      <c r="DB168" s="32" t="str">
        <f>IF(DB169="","",CONCATENATE("Warband ",CZ169," ",DG168))</f>
        <v/>
      </c>
      <c r="DD168" s="172">
        <f t="shared" si="71"/>
        <v>1</v>
      </c>
      <c r="DG168" s="49" t="str">
        <f>CONCATENATE("   ",DH168,"/",DI168,IF(DH168&gt;DI168," !",""))</f>
        <v xml:space="preserve">   0/12</v>
      </c>
      <c r="DH168" s="172">
        <f t="shared" ref="DH168" si="78">INDEX($CB$1:$CU$1,CZ169)+DJ168</f>
        <v>0</v>
      </c>
      <c r="DI168" s="172">
        <v>12</v>
      </c>
      <c r="DJ168" s="172">
        <f t="shared" ref="DJ168" si="79">IF(DB169=$CW$8,1,0)</f>
        <v>0</v>
      </c>
    </row>
    <row r="169" spans="104:114" x14ac:dyDescent="0.25">
      <c r="CZ169" s="172">
        <v>12</v>
      </c>
      <c r="DA169" s="172" t="s">
        <v>278</v>
      </c>
      <c r="DB169" s="32" t="str">
        <f>T(LOOKUP(CZ169,$DM$1:$EF$1,$DM$2:$EF$2))</f>
        <v/>
      </c>
      <c r="DD169" s="172">
        <f t="shared" si="71"/>
        <v>1</v>
      </c>
    </row>
    <row r="170" spans="104:114" x14ac:dyDescent="0.25">
      <c r="DA170" s="172">
        <v>1</v>
      </c>
      <c r="DB170" s="32" t="str">
        <f t="shared" ref="DB170:DB181" si="80">T(CONCATENATE(LOOKUP(DA170,CM$3:CM$80,BB$3:BB$80)," ",LOOKUP(DA170,CM$3:CM$80,$CA$3:$CA$80)))</f>
        <v xml:space="preserve"> </v>
      </c>
      <c r="DD170" s="172">
        <f t="shared" si="71"/>
        <v>1</v>
      </c>
    </row>
    <row r="171" spans="104:114" x14ac:dyDescent="0.25">
      <c r="DA171" s="172">
        <v>2</v>
      </c>
      <c r="DB171" s="32" t="str">
        <f t="shared" si="80"/>
        <v xml:space="preserve"> </v>
      </c>
      <c r="DD171" s="172">
        <f t="shared" si="71"/>
        <v>1</v>
      </c>
    </row>
    <row r="172" spans="104:114" x14ac:dyDescent="0.25">
      <c r="DA172" s="172">
        <v>3</v>
      </c>
      <c r="DB172" s="32" t="str">
        <f t="shared" si="80"/>
        <v xml:space="preserve"> </v>
      </c>
      <c r="DD172" s="172">
        <f t="shared" si="71"/>
        <v>1</v>
      </c>
    </row>
    <row r="173" spans="104:114" x14ac:dyDescent="0.25">
      <c r="DA173" s="172">
        <v>4</v>
      </c>
      <c r="DB173" s="32" t="str">
        <f t="shared" si="80"/>
        <v xml:space="preserve"> </v>
      </c>
      <c r="DD173" s="172">
        <f t="shared" si="71"/>
        <v>1</v>
      </c>
    </row>
    <row r="174" spans="104:114" x14ac:dyDescent="0.25">
      <c r="DA174" s="172">
        <v>5</v>
      </c>
      <c r="DB174" s="32" t="str">
        <f t="shared" si="80"/>
        <v xml:space="preserve"> </v>
      </c>
      <c r="DD174" s="172">
        <f t="shared" si="71"/>
        <v>1</v>
      </c>
    </row>
    <row r="175" spans="104:114" x14ac:dyDescent="0.25">
      <c r="DA175" s="172">
        <v>6</v>
      </c>
      <c r="DB175" s="32" t="str">
        <f t="shared" si="80"/>
        <v xml:space="preserve"> </v>
      </c>
      <c r="DD175" s="172">
        <f t="shared" si="71"/>
        <v>1</v>
      </c>
    </row>
    <row r="176" spans="104:114" x14ac:dyDescent="0.25">
      <c r="DA176" s="172">
        <v>7</v>
      </c>
      <c r="DB176" s="32" t="str">
        <f t="shared" si="80"/>
        <v xml:space="preserve"> </v>
      </c>
      <c r="DD176" s="172">
        <f t="shared" si="71"/>
        <v>1</v>
      </c>
    </row>
    <row r="177" spans="104:114" x14ac:dyDescent="0.25">
      <c r="DA177" s="172">
        <v>8</v>
      </c>
      <c r="DB177" s="32" t="str">
        <f t="shared" si="80"/>
        <v xml:space="preserve"> </v>
      </c>
      <c r="DD177" s="172">
        <f t="shared" si="71"/>
        <v>1</v>
      </c>
    </row>
    <row r="178" spans="104:114" x14ac:dyDescent="0.25">
      <c r="DA178" s="172">
        <v>9</v>
      </c>
      <c r="DB178" s="32" t="str">
        <f t="shared" si="80"/>
        <v xml:space="preserve"> </v>
      </c>
      <c r="DD178" s="172">
        <f t="shared" si="71"/>
        <v>1</v>
      </c>
    </row>
    <row r="179" spans="104:114" x14ac:dyDescent="0.25">
      <c r="DA179" s="172">
        <v>10</v>
      </c>
      <c r="DB179" s="32" t="str">
        <f t="shared" si="80"/>
        <v xml:space="preserve"> </v>
      </c>
      <c r="DD179" s="172">
        <f t="shared" si="71"/>
        <v>1</v>
      </c>
    </row>
    <row r="180" spans="104:114" x14ac:dyDescent="0.25">
      <c r="DA180" s="172">
        <v>11</v>
      </c>
      <c r="DB180" s="32" t="str">
        <f t="shared" si="80"/>
        <v xml:space="preserve"> </v>
      </c>
      <c r="DD180" s="172">
        <f t="shared" si="71"/>
        <v>1</v>
      </c>
    </row>
    <row r="181" spans="104:114" x14ac:dyDescent="0.25">
      <c r="DA181" s="172">
        <v>12</v>
      </c>
      <c r="DB181" s="32" t="str">
        <f t="shared" si="80"/>
        <v xml:space="preserve"> </v>
      </c>
      <c r="DD181" s="172">
        <f t="shared" si="71"/>
        <v>1</v>
      </c>
    </row>
    <row r="182" spans="104:114" x14ac:dyDescent="0.25">
      <c r="DB182" s="196" t="str">
        <f>IF(DB169="","","----")</f>
        <v/>
      </c>
      <c r="DD182" s="172">
        <f t="shared" si="71"/>
        <v>1</v>
      </c>
    </row>
    <row r="183" spans="104:114" x14ac:dyDescent="0.25">
      <c r="DA183" s="172"/>
      <c r="DB183" s="32" t="str">
        <f>IF(DB184="","",CONCATENATE("Warband ",CZ184," ",DG183))</f>
        <v/>
      </c>
      <c r="DD183" s="172">
        <f t="shared" si="71"/>
        <v>1</v>
      </c>
      <c r="DG183" s="49" t="str">
        <f>CONCATENATE("   ",DH183,"/",DI183,IF(DH183&gt;DI183," !",""))</f>
        <v xml:space="preserve">   0/12</v>
      </c>
      <c r="DH183" s="172">
        <f t="shared" ref="DH183" si="81">INDEX($CB$1:$CU$1,CZ184)+DJ183</f>
        <v>0</v>
      </c>
      <c r="DI183" s="172">
        <v>12</v>
      </c>
      <c r="DJ183" s="172">
        <f t="shared" ref="DJ183" si="82">IF(DB184=$CW$8,1,0)</f>
        <v>0</v>
      </c>
    </row>
    <row r="184" spans="104:114" x14ac:dyDescent="0.25">
      <c r="CZ184" s="172">
        <v>13</v>
      </c>
      <c r="DA184" s="172" t="s">
        <v>278</v>
      </c>
      <c r="DB184" s="32" t="str">
        <f>T(LOOKUP(CZ184,$DM$1:$EF$1,$DM$2:$EF$2))</f>
        <v/>
      </c>
      <c r="DD184" s="172">
        <f t="shared" si="71"/>
        <v>1</v>
      </c>
    </row>
    <row r="185" spans="104:114" x14ac:dyDescent="0.25">
      <c r="DA185" s="172">
        <v>1</v>
      </c>
      <c r="DB185" s="32" t="str">
        <f t="shared" ref="DB185:DB196" si="83">T(CONCATENATE(LOOKUP(DA185,CN$3:CN$80,BC$3:BC$80)," ",LOOKUP(DA185,CN$3:CN$80,$CA$3:$CA$80)))</f>
        <v xml:space="preserve"> </v>
      </c>
      <c r="DD185" s="172">
        <f t="shared" si="71"/>
        <v>1</v>
      </c>
    </row>
    <row r="186" spans="104:114" x14ac:dyDescent="0.25">
      <c r="DA186" s="172">
        <v>2</v>
      </c>
      <c r="DB186" s="32" t="str">
        <f t="shared" si="83"/>
        <v xml:space="preserve"> </v>
      </c>
      <c r="DD186" s="172">
        <f t="shared" si="71"/>
        <v>1</v>
      </c>
    </row>
    <row r="187" spans="104:114" x14ac:dyDescent="0.25">
      <c r="DA187" s="172">
        <v>3</v>
      </c>
      <c r="DB187" s="32" t="str">
        <f t="shared" si="83"/>
        <v xml:space="preserve"> </v>
      </c>
      <c r="DD187" s="172">
        <f t="shared" si="71"/>
        <v>1</v>
      </c>
    </row>
    <row r="188" spans="104:114" x14ac:dyDescent="0.25">
      <c r="DA188" s="172">
        <v>4</v>
      </c>
      <c r="DB188" s="32" t="str">
        <f t="shared" si="83"/>
        <v xml:space="preserve"> </v>
      </c>
      <c r="DD188" s="172">
        <f t="shared" si="71"/>
        <v>1</v>
      </c>
    </row>
    <row r="189" spans="104:114" x14ac:dyDescent="0.25">
      <c r="DA189" s="172">
        <v>5</v>
      </c>
      <c r="DB189" s="32" t="str">
        <f t="shared" si="83"/>
        <v xml:space="preserve"> </v>
      </c>
      <c r="DD189" s="172">
        <f t="shared" si="71"/>
        <v>1</v>
      </c>
    </row>
    <row r="190" spans="104:114" x14ac:dyDescent="0.25">
      <c r="DA190" s="172">
        <v>6</v>
      </c>
      <c r="DB190" s="32" t="str">
        <f t="shared" si="83"/>
        <v xml:space="preserve"> </v>
      </c>
      <c r="DD190" s="172">
        <f t="shared" si="71"/>
        <v>1</v>
      </c>
    </row>
    <row r="191" spans="104:114" x14ac:dyDescent="0.25">
      <c r="DA191" s="172">
        <v>7</v>
      </c>
      <c r="DB191" s="32" t="str">
        <f t="shared" si="83"/>
        <v xml:space="preserve"> </v>
      </c>
      <c r="DD191" s="172">
        <f t="shared" si="71"/>
        <v>1</v>
      </c>
    </row>
    <row r="192" spans="104:114" x14ac:dyDescent="0.25">
      <c r="DA192" s="172">
        <v>8</v>
      </c>
      <c r="DB192" s="32" t="str">
        <f t="shared" si="83"/>
        <v xml:space="preserve"> </v>
      </c>
      <c r="DD192" s="172">
        <f t="shared" si="71"/>
        <v>1</v>
      </c>
    </row>
    <row r="193" spans="104:114" x14ac:dyDescent="0.25">
      <c r="DA193" s="172">
        <v>9</v>
      </c>
      <c r="DB193" s="32" t="str">
        <f t="shared" si="83"/>
        <v xml:space="preserve"> </v>
      </c>
      <c r="DD193" s="172">
        <f t="shared" si="71"/>
        <v>1</v>
      </c>
    </row>
    <row r="194" spans="104:114" x14ac:dyDescent="0.25">
      <c r="DA194" s="172">
        <v>10</v>
      </c>
      <c r="DB194" s="32" t="str">
        <f t="shared" si="83"/>
        <v xml:space="preserve"> </v>
      </c>
      <c r="DD194" s="172">
        <f t="shared" si="71"/>
        <v>1</v>
      </c>
    </row>
    <row r="195" spans="104:114" x14ac:dyDescent="0.25">
      <c r="DA195" s="172">
        <v>11</v>
      </c>
      <c r="DB195" s="32" t="str">
        <f t="shared" si="83"/>
        <v xml:space="preserve"> </v>
      </c>
      <c r="DD195" s="172">
        <f t="shared" si="71"/>
        <v>1</v>
      </c>
    </row>
    <row r="196" spans="104:114" x14ac:dyDescent="0.25">
      <c r="DA196" s="172">
        <v>12</v>
      </c>
      <c r="DB196" s="32" t="str">
        <f t="shared" si="83"/>
        <v xml:space="preserve"> </v>
      </c>
      <c r="DD196" s="172">
        <f t="shared" si="71"/>
        <v>1</v>
      </c>
    </row>
    <row r="197" spans="104:114" x14ac:dyDescent="0.25">
      <c r="DB197" s="196" t="str">
        <f>IF(DB184="","","----")</f>
        <v/>
      </c>
      <c r="DD197" s="172">
        <f t="shared" ref="DD197:DD260" si="84">IF(OR(DB196="",DB196=" "),DD196,DD196+1)</f>
        <v>1</v>
      </c>
    </row>
    <row r="198" spans="104:114" x14ac:dyDescent="0.25">
      <c r="DA198" s="172"/>
      <c r="DB198" s="32" t="str">
        <f>IF(DB199="","",CONCATENATE("Warband ",CZ199," ",DG198))</f>
        <v/>
      </c>
      <c r="DD198" s="172">
        <f t="shared" si="84"/>
        <v>1</v>
      </c>
      <c r="DG198" s="49" t="str">
        <f>CONCATENATE("   ",DH198,"/",DI198,IF(DH198&gt;DI198," !",""))</f>
        <v xml:space="preserve">   0/12</v>
      </c>
      <c r="DH198" s="172">
        <f t="shared" ref="DH198" si="85">INDEX($CB$1:$CU$1,CZ199)+DJ198</f>
        <v>0</v>
      </c>
      <c r="DI198" s="172">
        <v>12</v>
      </c>
      <c r="DJ198" s="172">
        <f t="shared" ref="DJ198" si="86">IF(DB199=$CW$8,1,0)</f>
        <v>0</v>
      </c>
    </row>
    <row r="199" spans="104:114" x14ac:dyDescent="0.25">
      <c r="CZ199" s="172">
        <v>14</v>
      </c>
      <c r="DA199" s="172" t="s">
        <v>278</v>
      </c>
      <c r="DB199" s="32" t="str">
        <f>T(LOOKUP(CZ199,$DM$1:$EF$1,$DM$2:$EF$2))</f>
        <v/>
      </c>
      <c r="DD199" s="172">
        <f t="shared" si="84"/>
        <v>1</v>
      </c>
    </row>
    <row r="200" spans="104:114" x14ac:dyDescent="0.25">
      <c r="DA200" s="172">
        <v>1</v>
      </c>
      <c r="DB200" s="32" t="str">
        <f t="shared" ref="DB200:DB211" si="87">T(CONCATENATE(LOOKUP(DA200,CO$3:CO$80,BD$3:BD$80)," ",LOOKUP(DA200,CO$3:CO$80,$CA$3:$CA$80)))</f>
        <v xml:space="preserve"> </v>
      </c>
      <c r="DD200" s="172">
        <f t="shared" si="84"/>
        <v>1</v>
      </c>
    </row>
    <row r="201" spans="104:114" x14ac:dyDescent="0.25">
      <c r="DA201" s="172">
        <v>2</v>
      </c>
      <c r="DB201" s="32" t="str">
        <f t="shared" si="87"/>
        <v xml:space="preserve"> </v>
      </c>
      <c r="DD201" s="172">
        <f t="shared" si="84"/>
        <v>1</v>
      </c>
    </row>
    <row r="202" spans="104:114" x14ac:dyDescent="0.25">
      <c r="DA202" s="172">
        <v>3</v>
      </c>
      <c r="DB202" s="32" t="str">
        <f t="shared" si="87"/>
        <v xml:space="preserve"> </v>
      </c>
      <c r="DD202" s="172">
        <f t="shared" si="84"/>
        <v>1</v>
      </c>
    </row>
    <row r="203" spans="104:114" x14ac:dyDescent="0.25">
      <c r="DA203" s="172">
        <v>4</v>
      </c>
      <c r="DB203" s="32" t="str">
        <f t="shared" si="87"/>
        <v xml:space="preserve"> </v>
      </c>
      <c r="DD203" s="172">
        <f t="shared" si="84"/>
        <v>1</v>
      </c>
    </row>
    <row r="204" spans="104:114" x14ac:dyDescent="0.25">
      <c r="DA204" s="172">
        <v>5</v>
      </c>
      <c r="DB204" s="32" t="str">
        <f t="shared" si="87"/>
        <v xml:space="preserve"> </v>
      </c>
      <c r="DD204" s="172">
        <f t="shared" si="84"/>
        <v>1</v>
      </c>
    </row>
    <row r="205" spans="104:114" x14ac:dyDescent="0.25">
      <c r="DA205" s="172">
        <v>6</v>
      </c>
      <c r="DB205" s="32" t="str">
        <f t="shared" si="87"/>
        <v xml:space="preserve"> </v>
      </c>
      <c r="DD205" s="172">
        <f t="shared" si="84"/>
        <v>1</v>
      </c>
    </row>
    <row r="206" spans="104:114" x14ac:dyDescent="0.25">
      <c r="DA206" s="172">
        <v>7</v>
      </c>
      <c r="DB206" s="32" t="str">
        <f t="shared" si="87"/>
        <v xml:space="preserve"> </v>
      </c>
      <c r="DD206" s="172">
        <f t="shared" si="84"/>
        <v>1</v>
      </c>
    </row>
    <row r="207" spans="104:114" x14ac:dyDescent="0.25">
      <c r="DA207" s="172">
        <v>8</v>
      </c>
      <c r="DB207" s="32" t="str">
        <f t="shared" si="87"/>
        <v xml:space="preserve"> </v>
      </c>
      <c r="DD207" s="172">
        <f t="shared" si="84"/>
        <v>1</v>
      </c>
    </row>
    <row r="208" spans="104:114" x14ac:dyDescent="0.25">
      <c r="DA208" s="172">
        <v>9</v>
      </c>
      <c r="DB208" s="32" t="str">
        <f t="shared" si="87"/>
        <v xml:space="preserve"> </v>
      </c>
      <c r="DD208" s="172">
        <f t="shared" si="84"/>
        <v>1</v>
      </c>
    </row>
    <row r="209" spans="104:114" x14ac:dyDescent="0.25">
      <c r="DA209" s="172">
        <v>10</v>
      </c>
      <c r="DB209" s="32" t="str">
        <f t="shared" si="87"/>
        <v xml:space="preserve"> </v>
      </c>
      <c r="DD209" s="172">
        <f t="shared" si="84"/>
        <v>1</v>
      </c>
    </row>
    <row r="210" spans="104:114" x14ac:dyDescent="0.25">
      <c r="DA210" s="172">
        <v>11</v>
      </c>
      <c r="DB210" s="32" t="str">
        <f t="shared" si="87"/>
        <v xml:space="preserve"> </v>
      </c>
      <c r="DD210" s="172">
        <f t="shared" si="84"/>
        <v>1</v>
      </c>
    </row>
    <row r="211" spans="104:114" x14ac:dyDescent="0.25">
      <c r="DA211" s="172">
        <v>12</v>
      </c>
      <c r="DB211" s="32" t="str">
        <f t="shared" si="87"/>
        <v xml:space="preserve"> </v>
      </c>
      <c r="DD211" s="172">
        <f t="shared" si="84"/>
        <v>1</v>
      </c>
    </row>
    <row r="212" spans="104:114" x14ac:dyDescent="0.25">
      <c r="DB212" s="196" t="str">
        <f>IF(DB199="","","----")</f>
        <v/>
      </c>
      <c r="DD212" s="172">
        <f t="shared" si="84"/>
        <v>1</v>
      </c>
    </row>
    <row r="213" spans="104:114" x14ac:dyDescent="0.25">
      <c r="DA213" s="172"/>
      <c r="DB213" s="32" t="str">
        <f>IF(DB214="","",CONCATENATE("Warband ",CZ214," ",DG213))</f>
        <v/>
      </c>
      <c r="DD213" s="172">
        <f t="shared" si="84"/>
        <v>1</v>
      </c>
      <c r="DG213" s="49" t="str">
        <f>CONCATENATE("   ",DH213,"/",DI213,IF(DH213&gt;DI213," !",""))</f>
        <v xml:space="preserve">   0/12</v>
      </c>
      <c r="DH213" s="172">
        <f t="shared" ref="DH213" si="88">INDEX($CB$1:$CU$1,CZ214)+DJ213</f>
        <v>0</v>
      </c>
      <c r="DI213" s="172">
        <v>12</v>
      </c>
      <c r="DJ213" s="172">
        <f t="shared" ref="DJ213" si="89">IF(DB214=$CW$8,1,0)</f>
        <v>0</v>
      </c>
    </row>
    <row r="214" spans="104:114" x14ac:dyDescent="0.25">
      <c r="CZ214" s="172">
        <v>15</v>
      </c>
      <c r="DA214" s="172" t="s">
        <v>278</v>
      </c>
      <c r="DB214" s="32" t="str">
        <f>T(LOOKUP(CZ214,$DM$1:$EF$1,$DM$2:$EF$2))</f>
        <v/>
      </c>
      <c r="DD214" s="172">
        <f t="shared" si="84"/>
        <v>1</v>
      </c>
    </row>
    <row r="215" spans="104:114" x14ac:dyDescent="0.25">
      <c r="DA215" s="172">
        <v>1</v>
      </c>
      <c r="DB215" s="32" t="str">
        <f t="shared" ref="DB215:DB226" si="90">T(CONCATENATE(LOOKUP(DA215,CP$3:CP$80,BE$3:BE$80)," ",LOOKUP(DA215,CP$3:CP$80,$CA$3:$CA$80)))</f>
        <v xml:space="preserve"> </v>
      </c>
      <c r="DD215" s="172">
        <f t="shared" si="84"/>
        <v>1</v>
      </c>
    </row>
    <row r="216" spans="104:114" x14ac:dyDescent="0.25">
      <c r="DA216" s="172">
        <v>2</v>
      </c>
      <c r="DB216" s="32" t="str">
        <f t="shared" si="90"/>
        <v xml:space="preserve"> </v>
      </c>
      <c r="DD216" s="172">
        <f t="shared" si="84"/>
        <v>1</v>
      </c>
    </row>
    <row r="217" spans="104:114" x14ac:dyDescent="0.25">
      <c r="DA217" s="172">
        <v>3</v>
      </c>
      <c r="DB217" s="32" t="str">
        <f t="shared" si="90"/>
        <v xml:space="preserve"> </v>
      </c>
      <c r="DD217" s="172">
        <f t="shared" si="84"/>
        <v>1</v>
      </c>
    </row>
    <row r="218" spans="104:114" x14ac:dyDescent="0.25">
      <c r="DA218" s="172">
        <v>4</v>
      </c>
      <c r="DB218" s="32" t="str">
        <f t="shared" si="90"/>
        <v xml:space="preserve"> </v>
      </c>
      <c r="DD218" s="172">
        <f t="shared" si="84"/>
        <v>1</v>
      </c>
    </row>
    <row r="219" spans="104:114" x14ac:dyDescent="0.25">
      <c r="DA219" s="172">
        <v>5</v>
      </c>
      <c r="DB219" s="32" t="str">
        <f t="shared" si="90"/>
        <v xml:space="preserve"> </v>
      </c>
      <c r="DD219" s="172">
        <f t="shared" si="84"/>
        <v>1</v>
      </c>
    </row>
    <row r="220" spans="104:114" x14ac:dyDescent="0.25">
      <c r="DA220" s="172">
        <v>6</v>
      </c>
      <c r="DB220" s="32" t="str">
        <f t="shared" si="90"/>
        <v xml:space="preserve"> </v>
      </c>
      <c r="DD220" s="172">
        <f t="shared" si="84"/>
        <v>1</v>
      </c>
    </row>
    <row r="221" spans="104:114" x14ac:dyDescent="0.25">
      <c r="DA221" s="172">
        <v>7</v>
      </c>
      <c r="DB221" s="32" t="str">
        <f t="shared" si="90"/>
        <v xml:space="preserve"> </v>
      </c>
      <c r="DD221" s="172">
        <f t="shared" si="84"/>
        <v>1</v>
      </c>
    </row>
    <row r="222" spans="104:114" x14ac:dyDescent="0.25">
      <c r="DA222" s="172">
        <v>8</v>
      </c>
      <c r="DB222" s="32" t="str">
        <f t="shared" si="90"/>
        <v xml:space="preserve"> </v>
      </c>
      <c r="DD222" s="172">
        <f t="shared" si="84"/>
        <v>1</v>
      </c>
    </row>
    <row r="223" spans="104:114" x14ac:dyDescent="0.25">
      <c r="DA223" s="172">
        <v>9</v>
      </c>
      <c r="DB223" s="32" t="str">
        <f t="shared" si="90"/>
        <v xml:space="preserve"> </v>
      </c>
      <c r="DD223" s="172">
        <f t="shared" si="84"/>
        <v>1</v>
      </c>
    </row>
    <row r="224" spans="104:114" x14ac:dyDescent="0.25">
      <c r="DA224" s="172">
        <v>10</v>
      </c>
      <c r="DB224" s="32" t="str">
        <f t="shared" si="90"/>
        <v xml:space="preserve"> </v>
      </c>
      <c r="DD224" s="172">
        <f t="shared" si="84"/>
        <v>1</v>
      </c>
    </row>
    <row r="225" spans="104:114" x14ac:dyDescent="0.25">
      <c r="DA225" s="172">
        <v>11</v>
      </c>
      <c r="DB225" s="32" t="str">
        <f t="shared" si="90"/>
        <v xml:space="preserve"> </v>
      </c>
      <c r="DD225" s="172">
        <f t="shared" si="84"/>
        <v>1</v>
      </c>
    </row>
    <row r="226" spans="104:114" x14ac:dyDescent="0.25">
      <c r="DA226" s="172">
        <v>12</v>
      </c>
      <c r="DB226" s="32" t="str">
        <f t="shared" si="90"/>
        <v xml:space="preserve"> </v>
      </c>
      <c r="DD226" s="172">
        <f t="shared" si="84"/>
        <v>1</v>
      </c>
    </row>
    <row r="227" spans="104:114" x14ac:dyDescent="0.25">
      <c r="DB227" s="196" t="str">
        <f>IF(DB214="","","----")</f>
        <v/>
      </c>
      <c r="DD227" s="172">
        <f t="shared" si="84"/>
        <v>1</v>
      </c>
    </row>
    <row r="228" spans="104:114" x14ac:dyDescent="0.25">
      <c r="DA228" s="172"/>
      <c r="DB228" s="32" t="str">
        <f>IF(DB229="","",CONCATENATE("Warband ",CZ229," ",DG228))</f>
        <v/>
      </c>
      <c r="DD228" s="172">
        <f t="shared" si="84"/>
        <v>1</v>
      </c>
      <c r="DG228" s="49" t="str">
        <f>CONCATENATE("   ",DH228,"/",DI228,IF(DH228&gt;DI228," !",""))</f>
        <v xml:space="preserve">   0/12</v>
      </c>
      <c r="DH228" s="172">
        <f t="shared" ref="DH228" si="91">INDEX($CB$1:$CU$1,CZ229)+DJ228</f>
        <v>0</v>
      </c>
      <c r="DI228" s="172">
        <v>12</v>
      </c>
      <c r="DJ228" s="172">
        <f t="shared" ref="DJ228" si="92">IF(DB229=$CW$8,1,0)</f>
        <v>0</v>
      </c>
    </row>
    <row r="229" spans="104:114" x14ac:dyDescent="0.25">
      <c r="CZ229" s="172">
        <v>16</v>
      </c>
      <c r="DA229" s="172" t="s">
        <v>278</v>
      </c>
      <c r="DB229" s="32" t="str">
        <f>T(LOOKUP(CZ229,$DM$1:$EF$1,$DM$2:$EF$2))</f>
        <v/>
      </c>
      <c r="DD229" s="172">
        <f t="shared" si="84"/>
        <v>1</v>
      </c>
    </row>
    <row r="230" spans="104:114" x14ac:dyDescent="0.25">
      <c r="DA230" s="172">
        <v>1</v>
      </c>
      <c r="DB230" s="32" t="str">
        <f t="shared" ref="DB230:DB241" si="93">T(CONCATENATE(LOOKUP(DA230,CQ$3:CQ$80,BF$3:BF$80)," ",LOOKUP(DA230,CQ$3:CQ$80,$CA$3:$CA$80)))</f>
        <v xml:space="preserve"> </v>
      </c>
      <c r="DD230" s="172">
        <f t="shared" si="84"/>
        <v>1</v>
      </c>
    </row>
    <row r="231" spans="104:114" x14ac:dyDescent="0.25">
      <c r="DA231" s="172">
        <v>2</v>
      </c>
      <c r="DB231" s="32" t="str">
        <f t="shared" si="93"/>
        <v xml:space="preserve"> </v>
      </c>
      <c r="DD231" s="172">
        <f t="shared" si="84"/>
        <v>1</v>
      </c>
    </row>
    <row r="232" spans="104:114" x14ac:dyDescent="0.25">
      <c r="DA232" s="172">
        <v>3</v>
      </c>
      <c r="DB232" s="32" t="str">
        <f t="shared" si="93"/>
        <v xml:space="preserve"> </v>
      </c>
      <c r="DD232" s="172">
        <f t="shared" si="84"/>
        <v>1</v>
      </c>
    </row>
    <row r="233" spans="104:114" x14ac:dyDescent="0.25">
      <c r="DA233" s="172">
        <v>4</v>
      </c>
      <c r="DB233" s="32" t="str">
        <f t="shared" si="93"/>
        <v xml:space="preserve"> </v>
      </c>
      <c r="DD233" s="172">
        <f t="shared" si="84"/>
        <v>1</v>
      </c>
    </row>
    <row r="234" spans="104:114" x14ac:dyDescent="0.25">
      <c r="DA234" s="172">
        <v>5</v>
      </c>
      <c r="DB234" s="32" t="str">
        <f t="shared" si="93"/>
        <v xml:space="preserve"> </v>
      </c>
      <c r="DD234" s="172">
        <f t="shared" si="84"/>
        <v>1</v>
      </c>
    </row>
    <row r="235" spans="104:114" x14ac:dyDescent="0.25">
      <c r="DA235" s="172">
        <v>6</v>
      </c>
      <c r="DB235" s="32" t="str">
        <f t="shared" si="93"/>
        <v xml:space="preserve"> </v>
      </c>
      <c r="DD235" s="172">
        <f t="shared" si="84"/>
        <v>1</v>
      </c>
    </row>
    <row r="236" spans="104:114" x14ac:dyDescent="0.25">
      <c r="DA236" s="172">
        <v>7</v>
      </c>
      <c r="DB236" s="32" t="str">
        <f t="shared" si="93"/>
        <v xml:space="preserve"> </v>
      </c>
      <c r="DD236" s="172">
        <f t="shared" si="84"/>
        <v>1</v>
      </c>
    </row>
    <row r="237" spans="104:114" x14ac:dyDescent="0.25">
      <c r="DA237" s="172">
        <v>8</v>
      </c>
      <c r="DB237" s="32" t="str">
        <f t="shared" si="93"/>
        <v xml:space="preserve"> </v>
      </c>
      <c r="DD237" s="172">
        <f t="shared" si="84"/>
        <v>1</v>
      </c>
    </row>
    <row r="238" spans="104:114" x14ac:dyDescent="0.25">
      <c r="DA238" s="172">
        <v>9</v>
      </c>
      <c r="DB238" s="32" t="str">
        <f t="shared" si="93"/>
        <v xml:space="preserve"> </v>
      </c>
      <c r="DD238" s="172">
        <f t="shared" si="84"/>
        <v>1</v>
      </c>
    </row>
    <row r="239" spans="104:114" x14ac:dyDescent="0.25">
      <c r="DA239" s="172">
        <v>10</v>
      </c>
      <c r="DB239" s="32" t="str">
        <f t="shared" si="93"/>
        <v xml:space="preserve"> </v>
      </c>
      <c r="DD239" s="172">
        <f t="shared" si="84"/>
        <v>1</v>
      </c>
    </row>
    <row r="240" spans="104:114" x14ac:dyDescent="0.25">
      <c r="DA240" s="172">
        <v>11</v>
      </c>
      <c r="DB240" s="32" t="str">
        <f t="shared" si="93"/>
        <v xml:space="preserve"> </v>
      </c>
      <c r="DD240" s="172">
        <f t="shared" si="84"/>
        <v>1</v>
      </c>
    </row>
    <row r="241" spans="104:114" x14ac:dyDescent="0.25">
      <c r="DA241" s="172">
        <v>12</v>
      </c>
      <c r="DB241" s="32" t="str">
        <f t="shared" si="93"/>
        <v xml:space="preserve"> </v>
      </c>
      <c r="DD241" s="172">
        <f t="shared" si="84"/>
        <v>1</v>
      </c>
    </row>
    <row r="242" spans="104:114" x14ac:dyDescent="0.25">
      <c r="DB242" s="196" t="str">
        <f>IF(DB229="","","----")</f>
        <v/>
      </c>
      <c r="DD242" s="172">
        <f t="shared" si="84"/>
        <v>1</v>
      </c>
    </row>
    <row r="243" spans="104:114" x14ac:dyDescent="0.25">
      <c r="DA243" s="172"/>
      <c r="DB243" s="32" t="str">
        <f>IF(DB244="","",CONCATENATE("Warband ",CZ244," ",DG243))</f>
        <v/>
      </c>
      <c r="DD243" s="172">
        <f t="shared" si="84"/>
        <v>1</v>
      </c>
      <c r="DG243" s="49" t="str">
        <f>CONCATENATE("   ",DH243,"/",DI243,IF(DH243&gt;DI243," !",""))</f>
        <v xml:space="preserve">   0/12</v>
      </c>
      <c r="DH243" s="172">
        <f t="shared" ref="DH243" si="94">INDEX($CB$1:$CU$1,CZ244)+DJ243</f>
        <v>0</v>
      </c>
      <c r="DI243" s="172">
        <v>12</v>
      </c>
      <c r="DJ243" s="172">
        <f t="shared" ref="DJ243" si="95">IF(DB244=$CW$8,1,0)</f>
        <v>0</v>
      </c>
    </row>
    <row r="244" spans="104:114" x14ac:dyDescent="0.25">
      <c r="CZ244" s="172">
        <v>17</v>
      </c>
      <c r="DA244" s="172" t="s">
        <v>278</v>
      </c>
      <c r="DB244" s="32" t="str">
        <f>T(LOOKUP(CZ244,$DM$1:$EF$1,$DM$2:$EF$2))</f>
        <v/>
      </c>
      <c r="DD244" s="172">
        <f t="shared" si="84"/>
        <v>1</v>
      </c>
    </row>
    <row r="245" spans="104:114" x14ac:dyDescent="0.25">
      <c r="DA245" s="172">
        <v>1</v>
      </c>
      <c r="DB245" s="32" t="str">
        <f t="shared" ref="DB245:DB256" si="96">T(CONCATENATE(LOOKUP(DA245,CR$3:CR$80,BG$3:BG$80)," ",LOOKUP(DA245,CR$3:CR$80,$CA$3:$CA$80)))</f>
        <v xml:space="preserve"> </v>
      </c>
      <c r="DD245" s="172">
        <f t="shared" si="84"/>
        <v>1</v>
      </c>
    </row>
    <row r="246" spans="104:114" x14ac:dyDescent="0.25">
      <c r="DA246" s="172">
        <v>2</v>
      </c>
      <c r="DB246" s="32" t="str">
        <f t="shared" si="96"/>
        <v xml:space="preserve"> </v>
      </c>
      <c r="DD246" s="172">
        <f t="shared" si="84"/>
        <v>1</v>
      </c>
    </row>
    <row r="247" spans="104:114" x14ac:dyDescent="0.25">
      <c r="DA247" s="172">
        <v>3</v>
      </c>
      <c r="DB247" s="32" t="str">
        <f t="shared" si="96"/>
        <v xml:space="preserve"> </v>
      </c>
      <c r="DD247" s="172">
        <f t="shared" si="84"/>
        <v>1</v>
      </c>
    </row>
    <row r="248" spans="104:114" x14ac:dyDescent="0.25">
      <c r="DA248" s="172">
        <v>4</v>
      </c>
      <c r="DB248" s="32" t="str">
        <f t="shared" si="96"/>
        <v xml:space="preserve"> </v>
      </c>
      <c r="DD248" s="172">
        <f t="shared" si="84"/>
        <v>1</v>
      </c>
    </row>
    <row r="249" spans="104:114" x14ac:dyDescent="0.25">
      <c r="DA249" s="172">
        <v>5</v>
      </c>
      <c r="DB249" s="32" t="str">
        <f t="shared" si="96"/>
        <v xml:space="preserve"> </v>
      </c>
      <c r="DD249" s="172">
        <f t="shared" si="84"/>
        <v>1</v>
      </c>
    </row>
    <row r="250" spans="104:114" x14ac:dyDescent="0.25">
      <c r="DA250" s="172">
        <v>6</v>
      </c>
      <c r="DB250" s="32" t="str">
        <f t="shared" si="96"/>
        <v xml:space="preserve"> </v>
      </c>
      <c r="DD250" s="172">
        <f t="shared" si="84"/>
        <v>1</v>
      </c>
    </row>
    <row r="251" spans="104:114" x14ac:dyDescent="0.25">
      <c r="DA251" s="172">
        <v>7</v>
      </c>
      <c r="DB251" s="32" t="str">
        <f t="shared" si="96"/>
        <v xml:space="preserve"> </v>
      </c>
      <c r="DD251" s="172">
        <f t="shared" si="84"/>
        <v>1</v>
      </c>
    </row>
    <row r="252" spans="104:114" x14ac:dyDescent="0.25">
      <c r="DA252" s="172">
        <v>8</v>
      </c>
      <c r="DB252" s="32" t="str">
        <f t="shared" si="96"/>
        <v xml:space="preserve"> </v>
      </c>
      <c r="DD252" s="172">
        <f t="shared" si="84"/>
        <v>1</v>
      </c>
    </row>
    <row r="253" spans="104:114" x14ac:dyDescent="0.25">
      <c r="DA253" s="172">
        <v>9</v>
      </c>
      <c r="DB253" s="32" t="str">
        <f t="shared" si="96"/>
        <v xml:space="preserve"> </v>
      </c>
      <c r="DD253" s="172">
        <f t="shared" si="84"/>
        <v>1</v>
      </c>
    </row>
    <row r="254" spans="104:114" x14ac:dyDescent="0.25">
      <c r="DA254" s="172">
        <v>10</v>
      </c>
      <c r="DB254" s="32" t="str">
        <f t="shared" si="96"/>
        <v xml:space="preserve"> </v>
      </c>
      <c r="DD254" s="172">
        <f t="shared" si="84"/>
        <v>1</v>
      </c>
    </row>
    <row r="255" spans="104:114" x14ac:dyDescent="0.25">
      <c r="DA255" s="172">
        <v>11</v>
      </c>
      <c r="DB255" s="32" t="str">
        <f t="shared" si="96"/>
        <v xml:space="preserve"> </v>
      </c>
      <c r="DD255" s="172">
        <f t="shared" si="84"/>
        <v>1</v>
      </c>
    </row>
    <row r="256" spans="104:114" x14ac:dyDescent="0.25">
      <c r="DA256" s="172">
        <v>12</v>
      </c>
      <c r="DB256" s="32" t="str">
        <f t="shared" si="96"/>
        <v xml:space="preserve"> </v>
      </c>
      <c r="DD256" s="172">
        <f t="shared" si="84"/>
        <v>1</v>
      </c>
    </row>
    <row r="257" spans="104:114" x14ac:dyDescent="0.25">
      <c r="DB257" s="196" t="str">
        <f>IF(DB244="","","----")</f>
        <v/>
      </c>
      <c r="DD257" s="172">
        <f t="shared" si="84"/>
        <v>1</v>
      </c>
    </row>
    <row r="258" spans="104:114" x14ac:dyDescent="0.25">
      <c r="DA258" s="172"/>
      <c r="DB258" s="32" t="str">
        <f>IF(DB259="","",CONCATENATE("Warband ",CZ259," ",DG258))</f>
        <v/>
      </c>
      <c r="DD258" s="172">
        <f t="shared" si="84"/>
        <v>1</v>
      </c>
      <c r="DG258" s="49" t="str">
        <f>CONCATENATE("   ",DH258,"/",DI258,IF(DH258&gt;DI258," !",""))</f>
        <v xml:space="preserve">   0/12</v>
      </c>
      <c r="DH258" s="172">
        <f t="shared" ref="DH258" si="97">INDEX($CB$1:$CU$1,CZ259)+DJ258</f>
        <v>0</v>
      </c>
      <c r="DI258" s="172">
        <v>12</v>
      </c>
      <c r="DJ258" s="172">
        <f t="shared" ref="DJ258" si="98">IF(DB259=$CW$8,1,0)</f>
        <v>0</v>
      </c>
    </row>
    <row r="259" spans="104:114" x14ac:dyDescent="0.25">
      <c r="CZ259" s="172">
        <v>18</v>
      </c>
      <c r="DA259" s="172" t="s">
        <v>278</v>
      </c>
      <c r="DB259" s="32" t="str">
        <f>T(LOOKUP(CZ259,$DM$1:$EF$1,$DM$2:$EF$2))</f>
        <v/>
      </c>
      <c r="DD259" s="172">
        <f t="shared" si="84"/>
        <v>1</v>
      </c>
    </row>
    <row r="260" spans="104:114" x14ac:dyDescent="0.25">
      <c r="DA260" s="172">
        <v>1</v>
      </c>
      <c r="DB260" s="32" t="str">
        <f t="shared" ref="DB260:DB271" si="99">T(CONCATENATE(LOOKUP(DA260,CS$3:CS$80,BH$3:BH$80)," ",LOOKUP(DA260,CS$3:CS$80,$CA$3:$CA$80)))</f>
        <v xml:space="preserve"> </v>
      </c>
      <c r="DD260" s="172">
        <f t="shared" si="84"/>
        <v>1</v>
      </c>
    </row>
    <row r="261" spans="104:114" x14ac:dyDescent="0.25">
      <c r="DA261" s="172">
        <v>2</v>
      </c>
      <c r="DB261" s="32" t="str">
        <f t="shared" si="99"/>
        <v xml:space="preserve"> </v>
      </c>
      <c r="DD261" s="172">
        <f t="shared" ref="DD261:DD302" si="100">IF(OR(DB260="",DB260=" "),DD260,DD260+1)</f>
        <v>1</v>
      </c>
    </row>
    <row r="262" spans="104:114" x14ac:dyDescent="0.25">
      <c r="DA262" s="172">
        <v>3</v>
      </c>
      <c r="DB262" s="32" t="str">
        <f t="shared" si="99"/>
        <v xml:space="preserve"> </v>
      </c>
      <c r="DD262" s="172">
        <f t="shared" si="100"/>
        <v>1</v>
      </c>
    </row>
    <row r="263" spans="104:114" x14ac:dyDescent="0.25">
      <c r="DA263" s="172">
        <v>4</v>
      </c>
      <c r="DB263" s="32" t="str">
        <f t="shared" si="99"/>
        <v xml:space="preserve"> </v>
      </c>
      <c r="DD263" s="172">
        <f t="shared" si="100"/>
        <v>1</v>
      </c>
    </row>
    <row r="264" spans="104:114" x14ac:dyDescent="0.25">
      <c r="DA264" s="172">
        <v>5</v>
      </c>
      <c r="DB264" s="32" t="str">
        <f t="shared" si="99"/>
        <v xml:space="preserve"> </v>
      </c>
      <c r="DD264" s="172">
        <f t="shared" si="100"/>
        <v>1</v>
      </c>
    </row>
    <row r="265" spans="104:114" x14ac:dyDescent="0.25">
      <c r="DA265" s="172">
        <v>6</v>
      </c>
      <c r="DB265" s="32" t="str">
        <f t="shared" si="99"/>
        <v xml:space="preserve"> </v>
      </c>
      <c r="DD265" s="172">
        <f t="shared" si="100"/>
        <v>1</v>
      </c>
    </row>
    <row r="266" spans="104:114" x14ac:dyDescent="0.25">
      <c r="DA266" s="172">
        <v>7</v>
      </c>
      <c r="DB266" s="32" t="str">
        <f t="shared" si="99"/>
        <v xml:space="preserve"> </v>
      </c>
      <c r="DD266" s="172">
        <f t="shared" si="100"/>
        <v>1</v>
      </c>
    </row>
    <row r="267" spans="104:114" x14ac:dyDescent="0.25">
      <c r="DA267" s="172">
        <v>8</v>
      </c>
      <c r="DB267" s="32" t="str">
        <f t="shared" si="99"/>
        <v xml:space="preserve"> </v>
      </c>
      <c r="DD267" s="172">
        <f t="shared" si="100"/>
        <v>1</v>
      </c>
    </row>
    <row r="268" spans="104:114" x14ac:dyDescent="0.25">
      <c r="DA268" s="172">
        <v>9</v>
      </c>
      <c r="DB268" s="32" t="str">
        <f t="shared" si="99"/>
        <v xml:space="preserve"> </v>
      </c>
      <c r="DD268" s="172">
        <f t="shared" si="100"/>
        <v>1</v>
      </c>
    </row>
    <row r="269" spans="104:114" x14ac:dyDescent="0.25">
      <c r="DA269" s="172">
        <v>10</v>
      </c>
      <c r="DB269" s="32" t="str">
        <f t="shared" si="99"/>
        <v xml:space="preserve"> </v>
      </c>
      <c r="DD269" s="172">
        <f t="shared" si="100"/>
        <v>1</v>
      </c>
    </row>
    <row r="270" spans="104:114" x14ac:dyDescent="0.25">
      <c r="DA270" s="172">
        <v>11</v>
      </c>
      <c r="DB270" s="32" t="str">
        <f t="shared" si="99"/>
        <v xml:space="preserve"> </v>
      </c>
      <c r="DD270" s="172">
        <f t="shared" si="100"/>
        <v>1</v>
      </c>
    </row>
    <row r="271" spans="104:114" x14ac:dyDescent="0.25">
      <c r="DA271" s="172">
        <v>12</v>
      </c>
      <c r="DB271" s="32" t="str">
        <f t="shared" si="99"/>
        <v xml:space="preserve"> </v>
      </c>
      <c r="DD271" s="172">
        <f t="shared" si="100"/>
        <v>1</v>
      </c>
    </row>
    <row r="272" spans="104:114" x14ac:dyDescent="0.25">
      <c r="DB272" s="196" t="str">
        <f>IF(DB259="","","----")</f>
        <v/>
      </c>
      <c r="DD272" s="172">
        <f t="shared" si="100"/>
        <v>1</v>
      </c>
    </row>
    <row r="273" spans="104:114" x14ac:dyDescent="0.25">
      <c r="DA273" s="172"/>
      <c r="DB273" s="32" t="str">
        <f>IF(DB274="","",CONCATENATE("Warband ",CZ274," ",DG273))</f>
        <v/>
      </c>
      <c r="DD273" s="172">
        <f t="shared" si="100"/>
        <v>1</v>
      </c>
      <c r="DG273" s="49" t="str">
        <f>CONCATENATE("   ",DH273,"/",DI273,IF(DH273&gt;DI273," !",""))</f>
        <v xml:space="preserve">   0/12</v>
      </c>
      <c r="DH273" s="172">
        <f t="shared" ref="DH273" si="101">INDEX($CB$1:$CU$1,CZ274)+DJ273</f>
        <v>0</v>
      </c>
      <c r="DI273" s="172">
        <v>12</v>
      </c>
      <c r="DJ273" s="172">
        <f t="shared" ref="DJ273" si="102">IF(DB274=$CW$8,1,0)</f>
        <v>0</v>
      </c>
    </row>
    <row r="274" spans="104:114" x14ac:dyDescent="0.25">
      <c r="CZ274" s="172">
        <v>19</v>
      </c>
      <c r="DA274" s="172" t="s">
        <v>278</v>
      </c>
      <c r="DB274" s="32" t="str">
        <f>T(LOOKUP(CZ274,$DM$1:$EF$1,$DM$2:$EF$2))</f>
        <v/>
      </c>
      <c r="DD274" s="172">
        <f t="shared" si="100"/>
        <v>1</v>
      </c>
    </row>
    <row r="275" spans="104:114" x14ac:dyDescent="0.25">
      <c r="DA275" s="172">
        <v>1</v>
      </c>
      <c r="DB275" s="32" t="str">
        <f t="shared" ref="DB275:DB286" si="103">T(CONCATENATE(LOOKUP(DA275,CT$3:CT$80,BI$3:BI$80)," ",LOOKUP(DA275,CT$3:CT$80,$CA$3:$CA$80)))</f>
        <v xml:space="preserve"> </v>
      </c>
      <c r="DD275" s="172">
        <f t="shared" si="100"/>
        <v>1</v>
      </c>
    </row>
    <row r="276" spans="104:114" x14ac:dyDescent="0.25">
      <c r="DA276" s="172">
        <v>2</v>
      </c>
      <c r="DB276" s="32" t="str">
        <f t="shared" si="103"/>
        <v xml:space="preserve"> </v>
      </c>
      <c r="DD276" s="172">
        <f t="shared" si="100"/>
        <v>1</v>
      </c>
    </row>
    <row r="277" spans="104:114" x14ac:dyDescent="0.25">
      <c r="DA277" s="172">
        <v>3</v>
      </c>
      <c r="DB277" s="32" t="str">
        <f t="shared" si="103"/>
        <v xml:space="preserve"> </v>
      </c>
      <c r="DD277" s="172">
        <f t="shared" si="100"/>
        <v>1</v>
      </c>
    </row>
    <row r="278" spans="104:114" x14ac:dyDescent="0.25">
      <c r="DA278" s="172">
        <v>4</v>
      </c>
      <c r="DB278" s="32" t="str">
        <f t="shared" si="103"/>
        <v xml:space="preserve"> </v>
      </c>
      <c r="DD278" s="172">
        <f t="shared" si="100"/>
        <v>1</v>
      </c>
    </row>
    <row r="279" spans="104:114" x14ac:dyDescent="0.25">
      <c r="DA279" s="172">
        <v>5</v>
      </c>
      <c r="DB279" s="32" t="str">
        <f t="shared" si="103"/>
        <v xml:space="preserve"> </v>
      </c>
      <c r="DD279" s="172">
        <f t="shared" si="100"/>
        <v>1</v>
      </c>
    </row>
    <row r="280" spans="104:114" x14ac:dyDescent="0.25">
      <c r="DA280" s="172">
        <v>6</v>
      </c>
      <c r="DB280" s="32" t="str">
        <f t="shared" si="103"/>
        <v xml:space="preserve"> </v>
      </c>
      <c r="DD280" s="172">
        <f t="shared" si="100"/>
        <v>1</v>
      </c>
    </row>
    <row r="281" spans="104:114" x14ac:dyDescent="0.25">
      <c r="DA281" s="172">
        <v>7</v>
      </c>
      <c r="DB281" s="32" t="str">
        <f t="shared" si="103"/>
        <v xml:space="preserve"> </v>
      </c>
      <c r="DD281" s="172">
        <f t="shared" si="100"/>
        <v>1</v>
      </c>
    </row>
    <row r="282" spans="104:114" x14ac:dyDescent="0.25">
      <c r="DA282" s="172">
        <v>8</v>
      </c>
      <c r="DB282" s="32" t="str">
        <f t="shared" si="103"/>
        <v xml:space="preserve"> </v>
      </c>
      <c r="DD282" s="172">
        <f t="shared" si="100"/>
        <v>1</v>
      </c>
    </row>
    <row r="283" spans="104:114" x14ac:dyDescent="0.25">
      <c r="DA283" s="172">
        <v>9</v>
      </c>
      <c r="DB283" s="32" t="str">
        <f t="shared" si="103"/>
        <v xml:space="preserve"> </v>
      </c>
      <c r="DD283" s="172">
        <f t="shared" si="100"/>
        <v>1</v>
      </c>
    </row>
    <row r="284" spans="104:114" x14ac:dyDescent="0.25">
      <c r="DA284" s="172">
        <v>10</v>
      </c>
      <c r="DB284" s="32" t="str">
        <f t="shared" si="103"/>
        <v xml:space="preserve"> </v>
      </c>
      <c r="DD284" s="172">
        <f t="shared" si="100"/>
        <v>1</v>
      </c>
    </row>
    <row r="285" spans="104:114" x14ac:dyDescent="0.25">
      <c r="DA285" s="172">
        <v>11</v>
      </c>
      <c r="DB285" s="32" t="str">
        <f t="shared" si="103"/>
        <v xml:space="preserve"> </v>
      </c>
      <c r="DD285" s="172">
        <f t="shared" si="100"/>
        <v>1</v>
      </c>
    </row>
    <row r="286" spans="104:114" x14ac:dyDescent="0.25">
      <c r="DA286" s="172">
        <v>12</v>
      </c>
      <c r="DB286" s="32" t="str">
        <f t="shared" si="103"/>
        <v xml:space="preserve"> </v>
      </c>
      <c r="DD286" s="172">
        <f t="shared" si="100"/>
        <v>1</v>
      </c>
    </row>
    <row r="287" spans="104:114" x14ac:dyDescent="0.25">
      <c r="DB287" s="196" t="str">
        <f>IF(DB274="","","----")</f>
        <v/>
      </c>
      <c r="DD287" s="172">
        <f t="shared" si="100"/>
        <v>1</v>
      </c>
    </row>
    <row r="288" spans="104:114" x14ac:dyDescent="0.25">
      <c r="DA288" s="172"/>
      <c r="DB288" s="32" t="str">
        <f>IF(DB289="","",CONCATENATE("Warband ",CZ289," ",DG288))</f>
        <v/>
      </c>
      <c r="DD288" s="172">
        <f t="shared" si="100"/>
        <v>1</v>
      </c>
      <c r="DG288" s="49" t="str">
        <f>CONCATENATE("   ",DH288,"/",DI288,IF(DH288&gt;DI288," !",""))</f>
        <v xml:space="preserve">   0/12</v>
      </c>
      <c r="DH288" s="172">
        <f t="shared" ref="DH288" si="104">INDEX($CB$1:$CU$1,CZ289)+DJ288</f>
        <v>0</v>
      </c>
      <c r="DI288" s="172">
        <v>12</v>
      </c>
      <c r="DJ288" s="172">
        <f t="shared" ref="DJ288" si="105">IF(DB289=$CW$8,1,0)</f>
        <v>0</v>
      </c>
    </row>
    <row r="289" spans="104:108" x14ac:dyDescent="0.25">
      <c r="CZ289" s="172">
        <v>20</v>
      </c>
      <c r="DA289" s="172" t="s">
        <v>278</v>
      </c>
      <c r="DB289" s="32" t="str">
        <f>T(LOOKUP(CZ289,$DM$1:$EF$1,$DM$2:$EF$2))</f>
        <v/>
      </c>
      <c r="DD289" s="172">
        <f t="shared" si="100"/>
        <v>1</v>
      </c>
    </row>
    <row r="290" spans="104:108" x14ac:dyDescent="0.25">
      <c r="DA290" s="172">
        <v>1</v>
      </c>
      <c r="DB290" s="32" t="str">
        <f t="shared" ref="DB290:DB301" si="106">T(CONCATENATE(LOOKUP(DA290,CU$3:CU$80,BJ$3:BJ$80)," ",LOOKUP(DA290,CU$3:CU$80,$CA$3:$CA$80)))</f>
        <v xml:space="preserve"> </v>
      </c>
      <c r="DD290" s="172">
        <f t="shared" si="100"/>
        <v>1</v>
      </c>
    </row>
    <row r="291" spans="104:108" x14ac:dyDescent="0.25">
      <c r="DA291" s="172">
        <v>2</v>
      </c>
      <c r="DB291" s="32" t="str">
        <f t="shared" si="106"/>
        <v xml:space="preserve"> </v>
      </c>
      <c r="DD291" s="172">
        <f t="shared" si="100"/>
        <v>1</v>
      </c>
    </row>
    <row r="292" spans="104:108" x14ac:dyDescent="0.25">
      <c r="DA292" s="172">
        <v>3</v>
      </c>
      <c r="DB292" s="32" t="str">
        <f t="shared" si="106"/>
        <v xml:space="preserve"> </v>
      </c>
      <c r="DD292" s="172">
        <f t="shared" si="100"/>
        <v>1</v>
      </c>
    </row>
    <row r="293" spans="104:108" x14ac:dyDescent="0.25">
      <c r="DA293" s="172">
        <v>4</v>
      </c>
      <c r="DB293" s="32" t="str">
        <f t="shared" si="106"/>
        <v xml:space="preserve"> </v>
      </c>
      <c r="DD293" s="172">
        <f t="shared" si="100"/>
        <v>1</v>
      </c>
    </row>
    <row r="294" spans="104:108" x14ac:dyDescent="0.25">
      <c r="DA294" s="172">
        <v>5</v>
      </c>
      <c r="DB294" s="32" t="str">
        <f t="shared" si="106"/>
        <v xml:space="preserve"> </v>
      </c>
      <c r="DD294" s="172">
        <f t="shared" si="100"/>
        <v>1</v>
      </c>
    </row>
    <row r="295" spans="104:108" x14ac:dyDescent="0.25">
      <c r="DA295" s="172">
        <v>6</v>
      </c>
      <c r="DB295" s="32" t="str">
        <f t="shared" si="106"/>
        <v xml:space="preserve"> </v>
      </c>
      <c r="DD295" s="172">
        <f t="shared" si="100"/>
        <v>1</v>
      </c>
    </row>
    <row r="296" spans="104:108" x14ac:dyDescent="0.25">
      <c r="DA296" s="172">
        <v>7</v>
      </c>
      <c r="DB296" s="32" t="str">
        <f t="shared" si="106"/>
        <v xml:space="preserve"> </v>
      </c>
      <c r="DD296" s="172">
        <f t="shared" si="100"/>
        <v>1</v>
      </c>
    </row>
    <row r="297" spans="104:108" x14ac:dyDescent="0.25">
      <c r="DA297" s="172">
        <v>8</v>
      </c>
      <c r="DB297" s="32" t="str">
        <f t="shared" si="106"/>
        <v xml:space="preserve"> </v>
      </c>
      <c r="DD297" s="172">
        <f t="shared" si="100"/>
        <v>1</v>
      </c>
    </row>
    <row r="298" spans="104:108" x14ac:dyDescent="0.25">
      <c r="DA298" s="172">
        <v>9</v>
      </c>
      <c r="DB298" s="32" t="str">
        <f t="shared" si="106"/>
        <v xml:space="preserve"> </v>
      </c>
      <c r="DD298" s="172">
        <f t="shared" si="100"/>
        <v>1</v>
      </c>
    </row>
    <row r="299" spans="104:108" x14ac:dyDescent="0.25">
      <c r="DA299" s="172">
        <v>10</v>
      </c>
      <c r="DB299" s="32" t="str">
        <f t="shared" si="106"/>
        <v xml:space="preserve"> </v>
      </c>
      <c r="DD299" s="172">
        <f t="shared" si="100"/>
        <v>1</v>
      </c>
    </row>
    <row r="300" spans="104:108" x14ac:dyDescent="0.25">
      <c r="DA300" s="172">
        <v>11</v>
      </c>
      <c r="DB300" s="32" t="str">
        <f t="shared" si="106"/>
        <v xml:space="preserve"> </v>
      </c>
      <c r="DD300" s="172">
        <f t="shared" si="100"/>
        <v>1</v>
      </c>
    </row>
    <row r="301" spans="104:108" x14ac:dyDescent="0.25">
      <c r="DA301" s="172">
        <v>12</v>
      </c>
      <c r="DB301" s="32" t="str">
        <f t="shared" si="106"/>
        <v xml:space="preserve"> </v>
      </c>
      <c r="DD301" s="172">
        <f t="shared" si="100"/>
        <v>1</v>
      </c>
    </row>
    <row r="302" spans="104:108" x14ac:dyDescent="0.25">
      <c r="DD302" s="172">
        <f t="shared" si="100"/>
        <v>1</v>
      </c>
    </row>
  </sheetData>
  <mergeCells count="2">
    <mergeCell ref="BV1:BW1"/>
    <mergeCell ref="BX1:BZ1"/>
  </mergeCells>
  <phoneticPr fontId="11" type="noConversion"/>
  <conditionalFormatting sqref="E6 AC4:AD8 AF4:AF8 AC10:AD14 AF10:AF14">
    <cfRule type="cellIs" dxfId="541" priority="27" stopIfTrue="1" operator="equal">
      <formula>1</formula>
    </cfRule>
  </conditionalFormatting>
  <conditionalFormatting sqref="AE4:AE8">
    <cfRule type="cellIs" dxfId="540" priority="34" stopIfTrue="1" operator="equal">
      <formula>1</formula>
    </cfRule>
  </conditionalFormatting>
  <conditionalFormatting sqref="AE10:AE14">
    <cfRule type="cellIs" dxfId="539" priority="33" stopIfTrue="1" operator="equal">
      <formula>1</formula>
    </cfRule>
  </conditionalFormatting>
  <conditionalFormatting sqref="D5">
    <cfRule type="cellIs" dxfId="538" priority="32" stopIfTrue="1" operator="equal">
      <formula>1</formula>
    </cfRule>
  </conditionalFormatting>
  <conditionalFormatting sqref="D13:D16">
    <cfRule type="cellIs" dxfId="537" priority="31" stopIfTrue="1" operator="equal">
      <formula>1</formula>
    </cfRule>
  </conditionalFormatting>
  <conditionalFormatting sqref="F13:G16">
    <cfRule type="cellIs" dxfId="536" priority="30" stopIfTrue="1" operator="equal">
      <formula>1</formula>
    </cfRule>
  </conditionalFormatting>
  <conditionalFormatting sqref="I10">
    <cfRule type="cellIs" dxfId="535" priority="29" stopIfTrue="1" operator="equal">
      <formula>1</formula>
    </cfRule>
  </conditionalFormatting>
  <conditionalFormatting sqref="E8:H8">
    <cfRule type="cellIs" dxfId="534" priority="28" stopIfTrue="1" operator="equal">
      <formula>1</formula>
    </cfRule>
  </conditionalFormatting>
  <conditionalFormatting sqref="E9:F9">
    <cfRule type="cellIs" dxfId="533" priority="26" stopIfTrue="1" operator="equal">
      <formula>1</formula>
    </cfRule>
  </conditionalFormatting>
  <conditionalFormatting sqref="F10">
    <cfRule type="cellIs" dxfId="532" priority="25" stopIfTrue="1" operator="equal">
      <formula>1</formula>
    </cfRule>
  </conditionalFormatting>
  <conditionalFormatting sqref="AD16:AD20 AF17:AF20 AD22:AD26 AF22:AF26">
    <cfRule type="cellIs" dxfId="531" priority="21" stopIfTrue="1" operator="equal">
      <formula>1</formula>
    </cfRule>
  </conditionalFormatting>
  <conditionalFormatting sqref="AG17:AI20 AG22:AI26">
    <cfRule type="cellIs" dxfId="530" priority="19" stopIfTrue="1" operator="equal">
      <formula>1</formula>
    </cfRule>
  </conditionalFormatting>
  <conditionalFormatting sqref="H3">
    <cfRule type="cellIs" dxfId="529" priority="16" stopIfTrue="1" operator="equal">
      <formula>1</formula>
    </cfRule>
  </conditionalFormatting>
  <conditionalFormatting sqref="F3">
    <cfRule type="cellIs" dxfId="528" priority="15" stopIfTrue="1" operator="equal">
      <formula>1</formula>
    </cfRule>
  </conditionalFormatting>
  <conditionalFormatting sqref="J5">
    <cfRule type="cellIs" dxfId="527" priority="13" stopIfTrue="1" operator="equal">
      <formula>1</formula>
    </cfRule>
  </conditionalFormatting>
  <conditionalFormatting sqref="AJ3:AJ26">
    <cfRule type="cellIs" dxfId="526" priority="12" stopIfTrue="1" operator="equal">
      <formula>1</formula>
    </cfRule>
  </conditionalFormatting>
  <conditionalFormatting sqref="AC3:AF3">
    <cfRule type="cellIs" dxfId="525" priority="11" stopIfTrue="1" operator="equal">
      <formula>1</formula>
    </cfRule>
  </conditionalFormatting>
  <conditionalFormatting sqref="AC9:AF9">
    <cfRule type="cellIs" dxfId="524" priority="10" stopIfTrue="1" operator="equal">
      <formula>1</formula>
    </cfRule>
  </conditionalFormatting>
  <conditionalFormatting sqref="AF15:AI16">
    <cfRule type="cellIs" dxfId="523" priority="9" stopIfTrue="1" operator="equal">
      <formula>1</formula>
    </cfRule>
  </conditionalFormatting>
  <conditionalFormatting sqref="AD15">
    <cfRule type="cellIs" dxfId="522" priority="8" stopIfTrue="1" operator="equal">
      <formula>1</formula>
    </cfRule>
  </conditionalFormatting>
  <conditionalFormatting sqref="AF21:AI21">
    <cfRule type="cellIs" dxfId="521" priority="5" stopIfTrue="1" operator="equal">
      <formula>1</formula>
    </cfRule>
  </conditionalFormatting>
  <conditionalFormatting sqref="AD21">
    <cfRule type="cellIs" dxfId="520" priority="6" stopIfTrue="1" operator="equal">
      <formula>1</formula>
    </cfRule>
  </conditionalFormatting>
  <conditionalFormatting sqref="AQ15:BJ26">
    <cfRule type="expression" dxfId="519" priority="113" stopIfTrue="1">
      <formula>IF($R$11=#REF!,AQ15,"pika")</formula>
    </cfRule>
  </conditionalFormatting>
  <conditionalFormatting sqref="W3:W80">
    <cfRule type="containsText" dxfId="518" priority="4" stopIfTrue="1" operator="containsText" text="!">
      <formula>NOT(ISERROR(SEARCH("!",W3)))</formula>
    </cfRule>
  </conditionalFormatting>
  <conditionalFormatting sqref="W2">
    <cfRule type="cellIs" dxfId="517" priority="3" stopIfTrue="1" operator="lessThan">
      <formula>0</formula>
    </cfRule>
  </conditionalFormatting>
  <conditionalFormatting sqref="AA9:AA14">
    <cfRule type="expression" dxfId="516" priority="2">
      <formula>IF($R$5="",AA9,1)</formula>
    </cfRule>
  </conditionalFormatting>
  <conditionalFormatting sqref="AA15:AA26">
    <cfRule type="expression" dxfId="515" priority="1">
      <formula>IF($R$11="",AA1048574,1)</formula>
    </cfRule>
  </conditionalFormatting>
  <dataValidations count="1">
    <dataValidation type="whole" allowBlank="1" showInputMessage="1" showErrorMessage="1" error="You may only purchase each equipment once_x000a_Insert &quot;1&quot; to purchase the equipment" sqref="D5 D13:D16 F13:G16 F3 E8:H8 E6 E9 F9:F10 AC3:AF14 H3 I10 J5 AJ3:AJ26 AD15:AD26 AF15:AI26">
      <formula1>0</formula1>
      <formula2>1</formula2>
    </dataValidation>
  </dataValidations>
  <hyperlinks>
    <hyperlink ref="A2" location="INDEX!A1" display="INDEX"/>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31.7109375" style="16" bestFit="1" customWidth="1"/>
    <col min="3" max="3" width="5.7109375" style="15" customWidth="1"/>
    <col min="4" max="14" width="2.85546875" style="15" customWidth="1"/>
    <col min="15"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28.7109375" style="16" bestFit="1" customWidth="1"/>
    <col min="28" max="28" width="5.7109375" style="15" customWidth="1"/>
    <col min="29" max="36" width="2.85546875" style="15" customWidth="1"/>
    <col min="37" max="37" width="2.85546875" style="113" customWidth="1"/>
    <col min="38" max="38" width="2.85546875" style="172" customWidth="1"/>
    <col min="39" max="41" width="2.85546875" style="172" hidden="1" customWidth="1"/>
    <col min="42" max="42" width="6.5703125" style="15" customWidth="1"/>
    <col min="43" max="62" width="3.7109375" style="15" customWidth="1"/>
    <col min="63" max="63" width="42.85546875" style="176" customWidth="1"/>
    <col min="64"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52" width="9.140625" style="15" customWidth="1"/>
    <col min="153"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f>
        <v>0</v>
      </c>
      <c r="CC1" s="61">
        <f t="shared" ref="CC1:CU1" si="0">SUMPRODUCT(AR3:AR49,$BV$3:$BV$49)</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92.25" x14ac:dyDescent="0.25">
      <c r="A2" s="161" t="s">
        <v>2630</v>
      </c>
      <c r="B2" s="17"/>
      <c r="D2" s="18" t="s">
        <v>161</v>
      </c>
      <c r="E2" s="18" t="s">
        <v>94</v>
      </c>
      <c r="F2" s="18" t="s">
        <v>101</v>
      </c>
      <c r="G2" s="18" t="s">
        <v>163</v>
      </c>
      <c r="H2" s="18" t="s">
        <v>35</v>
      </c>
      <c r="I2" s="18" t="s">
        <v>129</v>
      </c>
      <c r="J2" s="18" t="s">
        <v>149</v>
      </c>
      <c r="K2" s="18" t="s">
        <v>31</v>
      </c>
      <c r="L2" s="18" t="s">
        <v>32</v>
      </c>
      <c r="M2" s="18" t="s">
        <v>169</v>
      </c>
      <c r="N2" s="18" t="s">
        <v>170</v>
      </c>
      <c r="O2" s="174"/>
      <c r="P2" s="174"/>
      <c r="Q2" s="174"/>
      <c r="R2" s="14" t="s">
        <v>522</v>
      </c>
      <c r="S2" s="14" t="s">
        <v>64</v>
      </c>
      <c r="T2" s="37">
        <f>DL2+BW2</f>
        <v>0</v>
      </c>
      <c r="U2" s="37">
        <f>SUM(S3:S18,AP3:AP43)</f>
        <v>0</v>
      </c>
      <c r="W2" s="37">
        <f>ROUNDUP(BX2/3,0)-BZ2</f>
        <v>0</v>
      </c>
      <c r="Y2" s="37">
        <f>GoodUnits</f>
        <v>0</v>
      </c>
      <c r="Z2" s="37">
        <f>GoodPoints</f>
        <v>0</v>
      </c>
      <c r="AA2" s="17"/>
      <c r="AC2" s="18" t="s">
        <v>68</v>
      </c>
      <c r="AD2" s="18" t="s">
        <v>129</v>
      </c>
      <c r="AE2" s="18" t="s">
        <v>149</v>
      </c>
      <c r="AF2" s="18" t="s">
        <v>169</v>
      </c>
      <c r="AG2" s="18" t="s">
        <v>163</v>
      </c>
      <c r="AH2" s="18" t="s">
        <v>170</v>
      </c>
      <c r="AI2" s="18" t="s">
        <v>35</v>
      </c>
      <c r="AJ2" s="18" t="s">
        <v>51</v>
      </c>
      <c r="AK2" s="112" t="s">
        <v>2203</v>
      </c>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K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16" t="s">
        <v>160</v>
      </c>
      <c r="C3" s="15">
        <v>130</v>
      </c>
      <c r="D3" s="21"/>
      <c r="E3" s="19"/>
      <c r="F3" s="19"/>
      <c r="G3" s="19"/>
      <c r="H3" s="19"/>
      <c r="I3" s="19"/>
      <c r="J3" s="19"/>
      <c r="K3" s="19"/>
      <c r="L3" s="19"/>
      <c r="M3" s="19"/>
      <c r="N3" s="19"/>
      <c r="O3" s="19"/>
      <c r="P3" s="19"/>
      <c r="Q3" s="19"/>
      <c r="R3" s="31"/>
      <c r="S3" s="15">
        <f>DL3*(C3+25*D3)</f>
        <v>0</v>
      </c>
      <c r="T3" s="5"/>
      <c r="U3" s="13"/>
      <c r="V3" s="5"/>
      <c r="W3" s="5" t="str">
        <f t="shared" ref="W3:W66" si="2">T(LOOKUP(DE3,$DD$3:$DD$302,$DB$3:$DB$302))</f>
        <v/>
      </c>
      <c r="X3" s="5"/>
      <c r="Y3" s="5"/>
      <c r="Z3" s="5"/>
      <c r="AA3" s="16" t="s">
        <v>173</v>
      </c>
      <c r="AB3" s="15">
        <v>7</v>
      </c>
      <c r="AC3" s="19"/>
      <c r="AD3" s="21"/>
      <c r="AE3" s="21"/>
      <c r="AF3" s="21"/>
      <c r="AG3" s="21"/>
      <c r="AH3" s="21"/>
      <c r="AI3" s="19"/>
      <c r="AJ3" s="19"/>
      <c r="AK3" s="21"/>
      <c r="AL3" s="19"/>
      <c r="AM3" s="19"/>
      <c r="AN3" s="19"/>
      <c r="AO3" s="19"/>
      <c r="AP3" s="113">
        <f t="shared" ref="AP3:AP20" si="3">SUM(AQ3:BJ3)*(AB3+5*AD3+2*(AE3+AF3)+AG3+AH3+AK3*25)</f>
        <v>0</v>
      </c>
      <c r="AQ3" s="28"/>
      <c r="AR3" s="29"/>
      <c r="AS3" s="29"/>
      <c r="AT3" s="29"/>
      <c r="AU3" s="29"/>
      <c r="AV3" s="29"/>
      <c r="AW3" s="29"/>
      <c r="AX3" s="29"/>
      <c r="AY3" s="29"/>
      <c r="AZ3" s="29"/>
      <c r="BA3" s="29"/>
      <c r="BB3" s="29"/>
      <c r="BC3" s="29"/>
      <c r="BD3" s="29"/>
      <c r="BE3" s="29"/>
      <c r="BF3" s="29"/>
      <c r="BG3" s="29"/>
      <c r="BH3" s="29"/>
      <c r="BI3" s="29"/>
      <c r="BJ3" s="30"/>
      <c r="BV3" s="168">
        <v>1</v>
      </c>
      <c r="BW3" s="40">
        <f t="shared" ref="BW3:BW32" si="4">SUM(AQ3:BJ3)*BV3</f>
        <v>0</v>
      </c>
      <c r="BX3" s="42">
        <f>BW3</f>
        <v>0</v>
      </c>
      <c r="BY3" s="168">
        <f>AE3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8" si="5">IF(R3=0,"-",CONCATENATE(B3,IF(SUM(D3:Q3)=0,""," with "),IF(D3=1,D$2,""),IF(D3=1,"; ",""),IF(E3=1,E$2,""),IF(E3=1,"; ",""),IF(F3=1,F$2,""),IF(F3=1,"; ",""),IF(G3=1,G$2,""),IF(G3=1,"; ",""),IF(H3=1,H$2,""),IF(H3=1,"; ",""),IF(I3=1,I$2,""),IF(I3=1,"; ",""),IF(J3=1,J$2,""),IF(J3=1,"; ",""),IF(K3=1,K$2,""),IF(K3=1,"; ",""),IF(L3=1,L$2,""),IF(L3=1,"; ",""),IF(M3=1,M$2,""),IF(M3=1,"; ",""),IF(N3=1,N$2,""),IF(N3=1,"; ",""),IF(O3=1,O$2,""),IF(O3=1,"; ",""),IF(P3=1,P$2,""),IF(P3=1,"; ",""),IF(Q3=1,Q$2,""),IF(Q3=1,"; ","")))</f>
        <v>-</v>
      </c>
      <c r="CX3" s="38">
        <f t="shared" ref="CX3:CX18" si="6">R3</f>
        <v>0</v>
      </c>
      <c r="DA3" s="172"/>
      <c r="DB3" s="32" t="str">
        <f>IF(DB4="","",CONCATENATE("Warband ",CZ4," ",DG3))</f>
        <v/>
      </c>
      <c r="DD3" s="172">
        <v>1</v>
      </c>
      <c r="DE3" s="172">
        <v>1</v>
      </c>
      <c r="DG3" s="49" t="str">
        <f>CONCATENATE("   ",DH3,"/",DI3,IF(DH3&gt;DI3," !",""))</f>
        <v xml:space="preserve">   0/12</v>
      </c>
      <c r="DH3" s="172">
        <f>INDEX($CB$1:$CU$1,CZ4)+DJ3</f>
        <v>0</v>
      </c>
      <c r="DI3" s="172">
        <f>12</f>
        <v>12</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7">IF(CX3=0,0,SUBSTITUTE(SUBSTITUTE(SUBSTITUTE(SUBSTITUTE(SUBSTITUTE(SUBSTITUTE(SUBSTITUTE(SUBSTITUTE($CX3,"12",""),"13",""),"14",""),"15",""),"16",""),"17",""),"18",""),"19",""))</f>
        <v>0</v>
      </c>
    </row>
    <row r="4" spans="1:137" x14ac:dyDescent="0.25">
      <c r="B4" s="51" t="s">
        <v>162</v>
      </c>
      <c r="C4" s="15">
        <v>130</v>
      </c>
      <c r="D4" s="20"/>
      <c r="E4" s="21"/>
      <c r="F4" s="20"/>
      <c r="G4" s="21"/>
      <c r="H4" s="21"/>
      <c r="I4" s="20"/>
      <c r="J4" s="20"/>
      <c r="K4" s="20"/>
      <c r="L4" s="20"/>
      <c r="M4" s="20"/>
      <c r="N4" s="20"/>
      <c r="O4" s="20"/>
      <c r="P4" s="20"/>
      <c r="Q4" s="20"/>
      <c r="R4" s="31"/>
      <c r="S4" s="15">
        <f>DL4*(C4+10*E4+5*(G4+H4))</f>
        <v>0</v>
      </c>
      <c r="T4" s="5"/>
      <c r="U4" s="13"/>
      <c r="V4" s="5"/>
      <c r="W4" s="5" t="str">
        <f t="shared" si="2"/>
        <v/>
      </c>
      <c r="X4" s="5"/>
      <c r="Y4" s="5"/>
      <c r="Z4" s="5"/>
      <c r="AA4" s="16" t="s">
        <v>173</v>
      </c>
      <c r="AB4" s="15">
        <v>7</v>
      </c>
      <c r="AC4" s="20"/>
      <c r="AD4" s="21"/>
      <c r="AE4" s="21"/>
      <c r="AF4" s="21"/>
      <c r="AG4" s="21"/>
      <c r="AH4" s="21"/>
      <c r="AI4" s="20"/>
      <c r="AJ4" s="20"/>
      <c r="AK4" s="21"/>
      <c r="AL4" s="20"/>
      <c r="AM4" s="20"/>
      <c r="AN4" s="20"/>
      <c r="AO4" s="20"/>
      <c r="AP4" s="113">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32" si="8">BW4</f>
        <v>0</v>
      </c>
      <c r="BY4" s="168">
        <f t="shared" ref="BY4:BY40" si="9">AE4</f>
        <v>0</v>
      </c>
      <c r="BZ4" s="43">
        <f t="shared" ref="BZ4:BZ32" si="10">BX4*BY4</f>
        <v>0</v>
      </c>
      <c r="CA4" s="38" t="str">
        <f t="shared" ref="CA4:CA32"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5"/>
        <v>-</v>
      </c>
      <c r="CX4" s="38">
        <f t="shared" si="6"/>
        <v>0</v>
      </c>
      <c r="CZ4" s="172">
        <v>1</v>
      </c>
      <c r="DA4" s="172" t="s">
        <v>278</v>
      </c>
      <c r="DB4" s="32" t="str">
        <f>T(LOOKUP(CZ4,$DM$1:$EF$1,$DM$2:$EF$2))</f>
        <v/>
      </c>
      <c r="DD4" s="172">
        <f>IF(OR(DB3="",DB3=" "),DD3,DD3+1)</f>
        <v>1</v>
      </c>
      <c r="DE4" s="172">
        <v>2</v>
      </c>
      <c r="DL4" s="172">
        <f t="shared" ref="DL4:DL67" si="13">SUM(DM5:EF5)-SUM(DM4:EF4)</f>
        <v>0</v>
      </c>
      <c r="DM4" s="172">
        <f t="shared" ref="DM4:DM67" si="14">IF(OR(CX3=0,ISERROR(SEARCH(DM$1,SUBSTITUTE(SUBSTITUTE($EG3,"10",""),"11","")))),DM3,DM3+1)</f>
        <v>1</v>
      </c>
      <c r="DN4" s="172">
        <f t="shared" ref="DN4:DN67" si="15">IF(OR(CX3=0,ISERROR(SEARCH(DN$1,SUBSTITUTE(SUBSTITUTE($CX3,"12",""),"20","")))),DN3,DN3+1)</f>
        <v>1</v>
      </c>
      <c r="DO4" s="172">
        <f t="shared" ref="DO4:DU19"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19"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7"/>
        <v>0</v>
      </c>
    </row>
    <row r="5" spans="1:137" x14ac:dyDescent="0.25">
      <c r="B5" s="16" t="s">
        <v>164</v>
      </c>
      <c r="C5" s="15">
        <v>70</v>
      </c>
      <c r="D5" s="19"/>
      <c r="E5" s="19"/>
      <c r="F5" s="21"/>
      <c r="G5" s="19"/>
      <c r="H5" s="19"/>
      <c r="I5" s="21"/>
      <c r="J5" s="21"/>
      <c r="K5" s="19"/>
      <c r="L5" s="19"/>
      <c r="M5" s="19"/>
      <c r="N5" s="19"/>
      <c r="O5" s="19"/>
      <c r="P5" s="19"/>
      <c r="Q5" s="19"/>
      <c r="R5" s="31"/>
      <c r="S5" s="15">
        <f>DL5*(C5+10*I5+5*(F5+J5))</f>
        <v>0</v>
      </c>
      <c r="T5" s="5"/>
      <c r="U5" s="13"/>
      <c r="V5" s="5"/>
      <c r="W5" s="5" t="str">
        <f t="shared" si="2"/>
        <v/>
      </c>
      <c r="X5" s="5"/>
      <c r="Y5" s="5"/>
      <c r="Z5" s="5"/>
      <c r="AA5" s="16" t="s">
        <v>173</v>
      </c>
      <c r="AB5" s="15">
        <v>7</v>
      </c>
      <c r="AC5" s="19"/>
      <c r="AD5" s="21"/>
      <c r="AE5" s="21"/>
      <c r="AF5" s="21"/>
      <c r="AG5" s="21"/>
      <c r="AH5" s="21"/>
      <c r="AI5" s="19"/>
      <c r="AJ5" s="19"/>
      <c r="AK5" s="21"/>
      <c r="AL5" s="19"/>
      <c r="AM5" s="19"/>
      <c r="AN5" s="19"/>
      <c r="AO5" s="19"/>
      <c r="AP5" s="113">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5"/>
        <v>-</v>
      </c>
      <c r="CX5" s="38">
        <f t="shared" si="6"/>
        <v>0</v>
      </c>
      <c r="DA5" s="172">
        <v>1</v>
      </c>
      <c r="DB5" s="32" t="str">
        <f>T(CONCATENATE(LOOKUP(DA5,CB$3:CB$80,$AQ$3:$AQ$80)," ",LOOKUP(DA5,CB$3:CB$80,$CA$3:$CA$80)))</f>
        <v xml:space="preserve"> </v>
      </c>
      <c r="DD5" s="172">
        <f t="shared" ref="DD5:DD68" si="18">IF(OR(DB4="",DB4=" "),DD4,DD4+1)</f>
        <v>1</v>
      </c>
      <c r="DE5" s="172">
        <v>3</v>
      </c>
      <c r="DL5" s="172">
        <f t="shared" si="13"/>
        <v>0</v>
      </c>
      <c r="DM5" s="172">
        <f t="shared" si="14"/>
        <v>1</v>
      </c>
      <c r="DN5" s="172">
        <f t="shared" si="15"/>
        <v>1</v>
      </c>
      <c r="DO5" s="172">
        <f t="shared" si="16"/>
        <v>1</v>
      </c>
      <c r="DP5" s="172">
        <f t="shared" si="16"/>
        <v>1</v>
      </c>
      <c r="DQ5" s="172">
        <f t="shared" si="16"/>
        <v>1</v>
      </c>
      <c r="DR5" s="172">
        <f t="shared" si="16"/>
        <v>1</v>
      </c>
      <c r="DS5" s="172">
        <f t="shared" si="16"/>
        <v>1</v>
      </c>
      <c r="DT5" s="172">
        <f t="shared" si="16"/>
        <v>1</v>
      </c>
      <c r="DU5" s="172">
        <f t="shared" si="16"/>
        <v>1</v>
      </c>
      <c r="DV5" s="172">
        <f t="shared" ref="DV5:EF20" si="19">IF(OR($CX4=0,ISERROR(SEARCH(DV$1,$CX4))),DV4,DV4+1)</f>
        <v>1</v>
      </c>
      <c r="DW5" s="172">
        <f t="shared" si="17"/>
        <v>1</v>
      </c>
      <c r="DX5" s="172">
        <f t="shared" si="17"/>
        <v>1</v>
      </c>
      <c r="DY5" s="172">
        <f t="shared" si="17"/>
        <v>1</v>
      </c>
      <c r="DZ5" s="172">
        <f t="shared" si="17"/>
        <v>1</v>
      </c>
      <c r="EA5" s="172">
        <f t="shared" si="17"/>
        <v>1</v>
      </c>
      <c r="EB5" s="172">
        <f t="shared" si="17"/>
        <v>1</v>
      </c>
      <c r="EC5" s="172">
        <f t="shared" si="17"/>
        <v>1</v>
      </c>
      <c r="ED5" s="172">
        <f t="shared" si="17"/>
        <v>1</v>
      </c>
      <c r="EE5" s="172">
        <f t="shared" si="17"/>
        <v>1</v>
      </c>
      <c r="EF5" s="172">
        <f t="shared" si="17"/>
        <v>1</v>
      </c>
      <c r="EG5" s="172">
        <f t="shared" si="7"/>
        <v>0</v>
      </c>
    </row>
    <row r="6" spans="1:137" x14ac:dyDescent="0.25">
      <c r="B6" s="16" t="s">
        <v>165</v>
      </c>
      <c r="C6" s="15">
        <v>75</v>
      </c>
      <c r="D6" s="20"/>
      <c r="E6" s="20"/>
      <c r="F6" s="20"/>
      <c r="G6" s="20"/>
      <c r="H6" s="20"/>
      <c r="I6" s="21"/>
      <c r="J6" s="20"/>
      <c r="K6" s="20"/>
      <c r="L6" s="20"/>
      <c r="M6" s="20"/>
      <c r="N6" s="20"/>
      <c r="O6" s="20"/>
      <c r="P6" s="20"/>
      <c r="Q6" s="20"/>
      <c r="R6" s="31"/>
      <c r="S6" s="15">
        <f>DL6*(C6+10*I6)</f>
        <v>0</v>
      </c>
      <c r="T6" s="5"/>
      <c r="U6" s="13"/>
      <c r="V6" s="5"/>
      <c r="W6" s="5" t="str">
        <f t="shared" si="2"/>
        <v/>
      </c>
      <c r="X6" s="5"/>
      <c r="Y6" s="5"/>
      <c r="Z6" s="5"/>
      <c r="AA6" s="16" t="s">
        <v>173</v>
      </c>
      <c r="AB6" s="15">
        <v>7</v>
      </c>
      <c r="AC6" s="20"/>
      <c r="AD6" s="21"/>
      <c r="AE6" s="21"/>
      <c r="AF6" s="21"/>
      <c r="AG6" s="21"/>
      <c r="AH6" s="21"/>
      <c r="AI6" s="20"/>
      <c r="AJ6" s="20"/>
      <c r="AK6" s="21"/>
      <c r="AL6" s="20"/>
      <c r="AM6" s="20"/>
      <c r="AN6" s="20"/>
      <c r="AO6" s="20"/>
      <c r="AP6" s="113">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5"/>
        <v>-</v>
      </c>
      <c r="CX6" s="38">
        <f t="shared" si="6"/>
        <v>0</v>
      </c>
      <c r="DA6" s="172">
        <v>2</v>
      </c>
      <c r="DB6" s="32" t="str">
        <f t="shared" ref="DB6:DB16" si="20">T(CONCATENATE(LOOKUP(DA6,CB$3:CB$80,$AQ$3:$AQ$80)," ",LOOKUP(DA6,CB$3:CB$80,$CA$3:$CA$80)))</f>
        <v xml:space="preserve"> </v>
      </c>
      <c r="DD6" s="172">
        <f t="shared" si="18"/>
        <v>1</v>
      </c>
      <c r="DE6" s="172">
        <v>4</v>
      </c>
      <c r="DL6" s="172">
        <f t="shared" si="13"/>
        <v>0</v>
      </c>
      <c r="DM6" s="172">
        <f t="shared" si="14"/>
        <v>1</v>
      </c>
      <c r="DN6" s="172">
        <f t="shared" si="15"/>
        <v>1</v>
      </c>
      <c r="DO6" s="172">
        <f t="shared" si="16"/>
        <v>1</v>
      </c>
      <c r="DP6" s="172">
        <f t="shared" si="16"/>
        <v>1</v>
      </c>
      <c r="DQ6" s="172">
        <f t="shared" si="16"/>
        <v>1</v>
      </c>
      <c r="DR6" s="172">
        <f t="shared" si="16"/>
        <v>1</v>
      </c>
      <c r="DS6" s="172">
        <f t="shared" si="16"/>
        <v>1</v>
      </c>
      <c r="DT6" s="172">
        <f t="shared" si="16"/>
        <v>1</v>
      </c>
      <c r="DU6" s="172">
        <f t="shared" si="16"/>
        <v>1</v>
      </c>
      <c r="DV6" s="172">
        <f t="shared" si="19"/>
        <v>1</v>
      </c>
      <c r="DW6" s="172">
        <f t="shared" si="17"/>
        <v>1</v>
      </c>
      <c r="DX6" s="172">
        <f t="shared" si="17"/>
        <v>1</v>
      </c>
      <c r="DY6" s="172">
        <f t="shared" si="17"/>
        <v>1</v>
      </c>
      <c r="DZ6" s="172">
        <f t="shared" si="17"/>
        <v>1</v>
      </c>
      <c r="EA6" s="172">
        <f t="shared" si="17"/>
        <v>1</v>
      </c>
      <c r="EB6" s="172">
        <f t="shared" si="17"/>
        <v>1</v>
      </c>
      <c r="EC6" s="172">
        <f t="shared" si="17"/>
        <v>1</v>
      </c>
      <c r="ED6" s="172">
        <f t="shared" si="17"/>
        <v>1</v>
      </c>
      <c r="EE6" s="172">
        <f t="shared" si="17"/>
        <v>1</v>
      </c>
      <c r="EF6" s="172">
        <f t="shared" si="17"/>
        <v>1</v>
      </c>
      <c r="EG6" s="172">
        <f t="shared" si="7"/>
        <v>0</v>
      </c>
    </row>
    <row r="7" spans="1:137" x14ac:dyDescent="0.25">
      <c r="B7" s="16" t="s">
        <v>166</v>
      </c>
      <c r="C7" s="15">
        <v>70</v>
      </c>
      <c r="D7" s="19"/>
      <c r="E7" s="19"/>
      <c r="F7" s="19"/>
      <c r="G7" s="19"/>
      <c r="H7" s="19"/>
      <c r="I7" s="21"/>
      <c r="J7" s="21"/>
      <c r="K7" s="19"/>
      <c r="L7" s="19"/>
      <c r="M7" s="19"/>
      <c r="N7" s="19"/>
      <c r="O7" s="19"/>
      <c r="P7" s="19"/>
      <c r="Q7" s="19"/>
      <c r="R7" s="31"/>
      <c r="S7" s="15">
        <f>DL7*(C7+10*I7+5*J7)</f>
        <v>0</v>
      </c>
      <c r="T7" s="5"/>
      <c r="U7" s="13"/>
      <c r="V7" s="5"/>
      <c r="W7" s="5" t="str">
        <f t="shared" si="2"/>
        <v/>
      </c>
      <c r="X7" s="5"/>
      <c r="Y7" s="5"/>
      <c r="Z7" s="5"/>
      <c r="AA7" s="16" t="s">
        <v>173</v>
      </c>
      <c r="AB7" s="15">
        <v>7</v>
      </c>
      <c r="AC7" s="19"/>
      <c r="AD7" s="21"/>
      <c r="AE7" s="21"/>
      <c r="AF7" s="21"/>
      <c r="AG7" s="21"/>
      <c r="AH7" s="21"/>
      <c r="AI7" s="19"/>
      <c r="AJ7" s="19"/>
      <c r="AK7" s="21"/>
      <c r="AL7" s="19"/>
      <c r="AM7" s="19"/>
      <c r="AN7" s="19"/>
      <c r="AO7" s="19"/>
      <c r="AP7" s="113">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5"/>
        <v>-</v>
      </c>
      <c r="CX7" s="38">
        <f t="shared" si="6"/>
        <v>0</v>
      </c>
      <c r="DA7" s="172">
        <v>3</v>
      </c>
      <c r="DB7" s="32" t="str">
        <f t="shared" si="20"/>
        <v xml:space="preserve"> </v>
      </c>
      <c r="DD7" s="172">
        <f t="shared" si="18"/>
        <v>1</v>
      </c>
      <c r="DE7" s="172">
        <v>5</v>
      </c>
      <c r="DL7" s="172">
        <f t="shared" si="13"/>
        <v>0</v>
      </c>
      <c r="DM7" s="172">
        <f t="shared" si="14"/>
        <v>1</v>
      </c>
      <c r="DN7" s="172">
        <f t="shared" si="15"/>
        <v>1</v>
      </c>
      <c r="DO7" s="172">
        <f t="shared" si="16"/>
        <v>1</v>
      </c>
      <c r="DP7" s="172">
        <f t="shared" si="16"/>
        <v>1</v>
      </c>
      <c r="DQ7" s="172">
        <f t="shared" si="16"/>
        <v>1</v>
      </c>
      <c r="DR7" s="172">
        <f t="shared" si="16"/>
        <v>1</v>
      </c>
      <c r="DS7" s="172">
        <f t="shared" si="16"/>
        <v>1</v>
      </c>
      <c r="DT7" s="172">
        <f t="shared" si="16"/>
        <v>1</v>
      </c>
      <c r="DU7" s="172">
        <f t="shared" si="16"/>
        <v>1</v>
      </c>
      <c r="DV7" s="172">
        <f t="shared" si="19"/>
        <v>1</v>
      </c>
      <c r="DW7" s="172">
        <f t="shared" si="17"/>
        <v>1</v>
      </c>
      <c r="DX7" s="172">
        <f t="shared" si="17"/>
        <v>1</v>
      </c>
      <c r="DY7" s="172">
        <f t="shared" si="17"/>
        <v>1</v>
      </c>
      <c r="DZ7" s="172">
        <f t="shared" si="17"/>
        <v>1</v>
      </c>
      <c r="EA7" s="172">
        <f t="shared" si="17"/>
        <v>1</v>
      </c>
      <c r="EB7" s="172">
        <f t="shared" si="17"/>
        <v>1</v>
      </c>
      <c r="EC7" s="172">
        <f t="shared" si="17"/>
        <v>1</v>
      </c>
      <c r="ED7" s="172">
        <f t="shared" si="17"/>
        <v>1</v>
      </c>
      <c r="EE7" s="172">
        <f t="shared" si="17"/>
        <v>1</v>
      </c>
      <c r="EF7" s="172">
        <f t="shared" si="17"/>
        <v>1</v>
      </c>
      <c r="EG7" s="172">
        <f t="shared" si="7"/>
        <v>0</v>
      </c>
    </row>
    <row r="8" spans="1:137" x14ac:dyDescent="0.25">
      <c r="B8" s="16" t="s">
        <v>167</v>
      </c>
      <c r="C8" s="15">
        <v>90</v>
      </c>
      <c r="D8" s="20"/>
      <c r="E8" s="20"/>
      <c r="F8" s="21"/>
      <c r="G8" s="20"/>
      <c r="H8" s="20"/>
      <c r="I8" s="21"/>
      <c r="J8" s="20"/>
      <c r="K8" s="20"/>
      <c r="L8" s="21"/>
      <c r="M8" s="20"/>
      <c r="N8" s="20"/>
      <c r="O8" s="20"/>
      <c r="P8" s="20"/>
      <c r="Q8" s="20"/>
      <c r="R8" s="31"/>
      <c r="S8" s="15">
        <f>DL8*(C8+5*F8+10*(I8+L8))</f>
        <v>0</v>
      </c>
      <c r="T8" s="5"/>
      <c r="U8" s="13"/>
      <c r="V8" s="5"/>
      <c r="W8" s="5" t="str">
        <f t="shared" si="2"/>
        <v/>
      </c>
      <c r="X8" s="5"/>
      <c r="Y8" s="5"/>
      <c r="Z8" s="5"/>
      <c r="AA8" s="16" t="s">
        <v>173</v>
      </c>
      <c r="AB8" s="15">
        <v>7</v>
      </c>
      <c r="AC8" s="20"/>
      <c r="AD8" s="21"/>
      <c r="AE8" s="21"/>
      <c r="AF8" s="21"/>
      <c r="AG8" s="21"/>
      <c r="AH8" s="21"/>
      <c r="AI8" s="20"/>
      <c r="AJ8" s="20"/>
      <c r="AK8" s="21"/>
      <c r="AL8" s="20"/>
      <c r="AM8" s="20"/>
      <c r="AN8" s="20"/>
      <c r="AO8" s="20"/>
      <c r="AP8" s="113">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f t="shared" si="9"/>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5"/>
        <v>-</v>
      </c>
      <c r="CX8" s="38">
        <f t="shared" si="6"/>
        <v>0</v>
      </c>
      <c r="DA8" s="172">
        <v>4</v>
      </c>
      <c r="DB8" s="32" t="str">
        <f t="shared" si="20"/>
        <v xml:space="preserve"> </v>
      </c>
      <c r="DD8" s="172">
        <f t="shared" si="18"/>
        <v>1</v>
      </c>
      <c r="DE8" s="172">
        <v>6</v>
      </c>
      <c r="DL8" s="172">
        <f t="shared" si="13"/>
        <v>0</v>
      </c>
      <c r="DM8" s="172">
        <f t="shared" si="14"/>
        <v>1</v>
      </c>
      <c r="DN8" s="172">
        <f t="shared" si="15"/>
        <v>1</v>
      </c>
      <c r="DO8" s="172">
        <f t="shared" si="16"/>
        <v>1</v>
      </c>
      <c r="DP8" s="172">
        <f t="shared" si="16"/>
        <v>1</v>
      </c>
      <c r="DQ8" s="172">
        <f t="shared" si="16"/>
        <v>1</v>
      </c>
      <c r="DR8" s="172">
        <f t="shared" si="16"/>
        <v>1</v>
      </c>
      <c r="DS8" s="172">
        <f t="shared" si="16"/>
        <v>1</v>
      </c>
      <c r="DT8" s="172">
        <f t="shared" si="16"/>
        <v>1</v>
      </c>
      <c r="DU8" s="172">
        <f t="shared" si="16"/>
        <v>1</v>
      </c>
      <c r="DV8" s="172">
        <f t="shared" si="19"/>
        <v>1</v>
      </c>
      <c r="DW8" s="172">
        <f t="shared" si="17"/>
        <v>1</v>
      </c>
      <c r="DX8" s="172">
        <f t="shared" si="17"/>
        <v>1</v>
      </c>
      <c r="DY8" s="172">
        <f t="shared" si="17"/>
        <v>1</v>
      </c>
      <c r="DZ8" s="172">
        <f t="shared" si="17"/>
        <v>1</v>
      </c>
      <c r="EA8" s="172">
        <f t="shared" si="17"/>
        <v>1</v>
      </c>
      <c r="EB8" s="172">
        <f t="shared" si="17"/>
        <v>1</v>
      </c>
      <c r="EC8" s="172">
        <f t="shared" si="17"/>
        <v>1</v>
      </c>
      <c r="ED8" s="172">
        <f t="shared" si="17"/>
        <v>1</v>
      </c>
      <c r="EE8" s="172">
        <f t="shared" si="17"/>
        <v>1</v>
      </c>
      <c r="EF8" s="172">
        <f t="shared" si="17"/>
        <v>1</v>
      </c>
      <c r="EG8" s="172">
        <f t="shared" si="7"/>
        <v>0</v>
      </c>
    </row>
    <row r="9" spans="1:137" x14ac:dyDescent="0.25">
      <c r="B9" s="51" t="s">
        <v>2427</v>
      </c>
      <c r="C9" s="15">
        <v>80</v>
      </c>
      <c r="D9" s="19"/>
      <c r="E9" s="19"/>
      <c r="F9" s="21">
        <v>1</v>
      </c>
      <c r="G9" s="19"/>
      <c r="H9" s="19"/>
      <c r="I9" s="19"/>
      <c r="J9" s="21">
        <v>1</v>
      </c>
      <c r="K9" s="19"/>
      <c r="L9" s="19"/>
      <c r="M9" s="19"/>
      <c r="N9" s="19"/>
      <c r="O9" s="19"/>
      <c r="P9" s="19"/>
      <c r="Q9" s="19"/>
      <c r="R9" s="31"/>
      <c r="S9" s="15">
        <f>DL9*(C9+5*(F9+J9))</f>
        <v>0</v>
      </c>
      <c r="T9" s="5"/>
      <c r="U9" s="13"/>
      <c r="V9" s="5"/>
      <c r="W9" s="5" t="str">
        <f t="shared" si="2"/>
        <v/>
      </c>
      <c r="X9" s="5"/>
      <c r="Y9" s="5"/>
      <c r="Z9" s="5"/>
      <c r="AA9" s="22" t="s">
        <v>177</v>
      </c>
      <c r="AB9" s="15">
        <v>9</v>
      </c>
      <c r="AC9" s="19"/>
      <c r="AD9" s="21"/>
      <c r="AE9" s="21"/>
      <c r="AF9" s="21"/>
      <c r="AG9" s="21"/>
      <c r="AH9" s="21"/>
      <c r="AI9" s="19"/>
      <c r="AJ9" s="19"/>
      <c r="AK9" s="21"/>
      <c r="AL9" s="19"/>
      <c r="AM9" s="19"/>
      <c r="AN9" s="19"/>
      <c r="AO9" s="19"/>
      <c r="AP9" s="113">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8"/>
        <v>0</v>
      </c>
      <c r="BY9" s="168">
        <f t="shared" si="9"/>
        <v>0</v>
      </c>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5"/>
        <v>-</v>
      </c>
      <c r="CX9" s="38">
        <f t="shared" si="6"/>
        <v>0</v>
      </c>
      <c r="DA9" s="172">
        <v>5</v>
      </c>
      <c r="DB9" s="32" t="str">
        <f t="shared" si="20"/>
        <v xml:space="preserve"> </v>
      </c>
      <c r="DD9" s="172">
        <f t="shared" si="18"/>
        <v>1</v>
      </c>
      <c r="DE9" s="172">
        <v>7</v>
      </c>
      <c r="DL9" s="172">
        <f t="shared" si="13"/>
        <v>0</v>
      </c>
      <c r="DM9" s="172">
        <f t="shared" si="14"/>
        <v>1</v>
      </c>
      <c r="DN9" s="172">
        <f t="shared" si="15"/>
        <v>1</v>
      </c>
      <c r="DO9" s="172">
        <f t="shared" si="16"/>
        <v>1</v>
      </c>
      <c r="DP9" s="172">
        <f t="shared" si="16"/>
        <v>1</v>
      </c>
      <c r="DQ9" s="172">
        <f t="shared" si="16"/>
        <v>1</v>
      </c>
      <c r="DR9" s="172">
        <f t="shared" si="16"/>
        <v>1</v>
      </c>
      <c r="DS9" s="172">
        <f t="shared" si="16"/>
        <v>1</v>
      </c>
      <c r="DT9" s="172">
        <f t="shared" si="16"/>
        <v>1</v>
      </c>
      <c r="DU9" s="172">
        <f t="shared" si="16"/>
        <v>1</v>
      </c>
      <c r="DV9" s="172">
        <f t="shared" si="19"/>
        <v>1</v>
      </c>
      <c r="DW9" s="172">
        <f t="shared" si="17"/>
        <v>1</v>
      </c>
      <c r="DX9" s="172">
        <f t="shared" si="17"/>
        <v>1</v>
      </c>
      <c r="DY9" s="172">
        <f t="shared" si="17"/>
        <v>1</v>
      </c>
      <c r="DZ9" s="172">
        <f t="shared" si="17"/>
        <v>1</v>
      </c>
      <c r="EA9" s="172">
        <f t="shared" si="17"/>
        <v>1</v>
      </c>
      <c r="EB9" s="172">
        <f t="shared" si="17"/>
        <v>1</v>
      </c>
      <c r="EC9" s="172">
        <f t="shared" si="17"/>
        <v>1</v>
      </c>
      <c r="ED9" s="172">
        <f t="shared" si="17"/>
        <v>1</v>
      </c>
      <c r="EE9" s="172">
        <f t="shared" si="17"/>
        <v>1</v>
      </c>
      <c r="EF9" s="172">
        <f t="shared" si="17"/>
        <v>1</v>
      </c>
      <c r="EG9" s="172">
        <f t="shared" si="7"/>
        <v>0</v>
      </c>
    </row>
    <row r="10" spans="1:137" x14ac:dyDescent="0.25">
      <c r="B10" s="16" t="s">
        <v>168</v>
      </c>
      <c r="C10" s="15">
        <v>65</v>
      </c>
      <c r="D10" s="20"/>
      <c r="E10" s="20"/>
      <c r="F10" s="20"/>
      <c r="G10" s="20"/>
      <c r="H10" s="20"/>
      <c r="I10" s="21"/>
      <c r="J10" s="21"/>
      <c r="K10" s="20"/>
      <c r="L10" s="20"/>
      <c r="M10" s="21"/>
      <c r="N10" s="21"/>
      <c r="O10" s="20"/>
      <c r="P10" s="20"/>
      <c r="Q10" s="20"/>
      <c r="R10" s="31"/>
      <c r="S10" s="15">
        <f>DL10*(C10+5*(I10+J10+M10+N10))</f>
        <v>0</v>
      </c>
      <c r="T10" s="5"/>
      <c r="U10" s="13"/>
      <c r="V10" s="5"/>
      <c r="W10" s="5" t="str">
        <f t="shared" si="2"/>
        <v/>
      </c>
      <c r="X10" s="5"/>
      <c r="Y10" s="5"/>
      <c r="Z10" s="5"/>
      <c r="AA10" s="22" t="s">
        <v>177</v>
      </c>
      <c r="AB10" s="15">
        <v>9</v>
      </c>
      <c r="AC10" s="20"/>
      <c r="AD10" s="21"/>
      <c r="AE10" s="21"/>
      <c r="AF10" s="21"/>
      <c r="AG10" s="21"/>
      <c r="AH10" s="21"/>
      <c r="AI10" s="20"/>
      <c r="AJ10" s="20"/>
      <c r="AK10" s="21"/>
      <c r="AL10" s="20"/>
      <c r="AM10" s="20"/>
      <c r="AN10" s="20"/>
      <c r="AO10" s="20"/>
      <c r="AP10" s="113">
        <f t="shared" si="3"/>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8"/>
        <v>0</v>
      </c>
      <c r="BY10" s="168">
        <f t="shared" si="9"/>
        <v>0</v>
      </c>
      <c r="BZ10" s="43">
        <f t="shared" si="10"/>
        <v>0</v>
      </c>
      <c r="CA10" s="38" t="str">
        <f t="shared" si="11"/>
        <v>-</v>
      </c>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5"/>
        <v>-</v>
      </c>
      <c r="CX10" s="38">
        <f t="shared" si="6"/>
        <v>0</v>
      </c>
      <c r="DA10" s="172">
        <v>6</v>
      </c>
      <c r="DB10" s="32" t="str">
        <f t="shared" si="20"/>
        <v xml:space="preserve"> </v>
      </c>
      <c r="DD10" s="172">
        <f t="shared" si="18"/>
        <v>1</v>
      </c>
      <c r="DE10" s="172">
        <v>8</v>
      </c>
      <c r="DL10" s="172">
        <f t="shared" si="13"/>
        <v>0</v>
      </c>
      <c r="DM10" s="172">
        <f t="shared" si="14"/>
        <v>1</v>
      </c>
      <c r="DN10" s="172">
        <f t="shared" si="15"/>
        <v>1</v>
      </c>
      <c r="DO10" s="172">
        <f t="shared" si="16"/>
        <v>1</v>
      </c>
      <c r="DP10" s="172">
        <f t="shared" si="16"/>
        <v>1</v>
      </c>
      <c r="DQ10" s="172">
        <f t="shared" si="16"/>
        <v>1</v>
      </c>
      <c r="DR10" s="172">
        <f t="shared" si="16"/>
        <v>1</v>
      </c>
      <c r="DS10" s="172">
        <f t="shared" si="16"/>
        <v>1</v>
      </c>
      <c r="DT10" s="172">
        <f t="shared" si="16"/>
        <v>1</v>
      </c>
      <c r="DU10" s="172">
        <f t="shared" si="16"/>
        <v>1</v>
      </c>
      <c r="DV10" s="172">
        <f t="shared" si="19"/>
        <v>1</v>
      </c>
      <c r="DW10" s="172">
        <f t="shared" si="17"/>
        <v>1</v>
      </c>
      <c r="DX10" s="172">
        <f t="shared" si="17"/>
        <v>1</v>
      </c>
      <c r="DY10" s="172">
        <f t="shared" si="17"/>
        <v>1</v>
      </c>
      <c r="DZ10" s="172">
        <f t="shared" si="17"/>
        <v>1</v>
      </c>
      <c r="EA10" s="172">
        <f t="shared" si="17"/>
        <v>1</v>
      </c>
      <c r="EB10" s="172">
        <f t="shared" si="17"/>
        <v>1</v>
      </c>
      <c r="EC10" s="172">
        <f t="shared" si="17"/>
        <v>1</v>
      </c>
      <c r="ED10" s="172">
        <f t="shared" si="17"/>
        <v>1</v>
      </c>
      <c r="EE10" s="172">
        <f t="shared" si="17"/>
        <v>1</v>
      </c>
      <c r="EF10" s="172">
        <f t="shared" si="17"/>
        <v>1</v>
      </c>
      <c r="EG10" s="172">
        <f t="shared" si="7"/>
        <v>0</v>
      </c>
    </row>
    <row r="11" spans="1:137" x14ac:dyDescent="0.25">
      <c r="B11" s="16" t="s">
        <v>168</v>
      </c>
      <c r="C11" s="15">
        <v>65</v>
      </c>
      <c r="D11" s="19"/>
      <c r="E11" s="19"/>
      <c r="F11" s="19"/>
      <c r="G11" s="19"/>
      <c r="H11" s="19"/>
      <c r="I11" s="21"/>
      <c r="J11" s="21"/>
      <c r="K11" s="19"/>
      <c r="L11" s="19"/>
      <c r="M11" s="21"/>
      <c r="N11" s="21"/>
      <c r="O11" s="19"/>
      <c r="P11" s="19"/>
      <c r="Q11" s="19"/>
      <c r="R11" s="31"/>
      <c r="S11" s="172">
        <f t="shared" ref="S11:S13" si="21">DL11*(C11+5*(I11+J11+M11+N11))</f>
        <v>0</v>
      </c>
      <c r="T11" s="5"/>
      <c r="U11" s="13"/>
      <c r="V11" s="5"/>
      <c r="W11" s="5" t="str">
        <f t="shared" si="2"/>
        <v/>
      </c>
      <c r="X11" s="5"/>
      <c r="Y11" s="5"/>
      <c r="Z11" s="5"/>
      <c r="AA11" s="22" t="s">
        <v>177</v>
      </c>
      <c r="AB11" s="15">
        <v>9</v>
      </c>
      <c r="AC11" s="19"/>
      <c r="AD11" s="21"/>
      <c r="AE11" s="21"/>
      <c r="AF11" s="21"/>
      <c r="AG11" s="21"/>
      <c r="AH11" s="21"/>
      <c r="AI11" s="19"/>
      <c r="AJ11" s="19"/>
      <c r="AK11" s="21"/>
      <c r="AL11" s="19"/>
      <c r="AM11" s="19"/>
      <c r="AN11" s="19"/>
      <c r="AO11" s="19"/>
      <c r="AP11" s="113">
        <f t="shared" si="3"/>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8"/>
        <v>0</v>
      </c>
      <c r="BY11" s="168">
        <f t="shared" si="9"/>
        <v>0</v>
      </c>
      <c r="BZ11" s="43">
        <f t="shared" si="10"/>
        <v>0</v>
      </c>
      <c r="CA11" s="38" t="str">
        <f t="shared" si="11"/>
        <v>-</v>
      </c>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CW11" s="38" t="str">
        <f t="shared" si="5"/>
        <v>-</v>
      </c>
      <c r="CX11" s="38">
        <f t="shared" si="6"/>
        <v>0</v>
      </c>
      <c r="DA11" s="172">
        <v>7</v>
      </c>
      <c r="DB11" s="32" t="str">
        <f t="shared" si="20"/>
        <v xml:space="preserve"> </v>
      </c>
      <c r="DD11" s="172">
        <f t="shared" si="18"/>
        <v>1</v>
      </c>
      <c r="DE11" s="172">
        <v>9</v>
      </c>
      <c r="DL11" s="172">
        <f t="shared" si="13"/>
        <v>0</v>
      </c>
      <c r="DM11" s="172">
        <f t="shared" si="14"/>
        <v>1</v>
      </c>
      <c r="DN11" s="172">
        <f t="shared" si="15"/>
        <v>1</v>
      </c>
      <c r="DO11" s="172">
        <f t="shared" si="16"/>
        <v>1</v>
      </c>
      <c r="DP11" s="172">
        <f t="shared" si="16"/>
        <v>1</v>
      </c>
      <c r="DQ11" s="172">
        <f t="shared" si="16"/>
        <v>1</v>
      </c>
      <c r="DR11" s="172">
        <f t="shared" si="16"/>
        <v>1</v>
      </c>
      <c r="DS11" s="172">
        <f t="shared" si="16"/>
        <v>1</v>
      </c>
      <c r="DT11" s="172">
        <f t="shared" si="16"/>
        <v>1</v>
      </c>
      <c r="DU11" s="172">
        <f t="shared" si="16"/>
        <v>1</v>
      </c>
      <c r="DV11" s="172">
        <f t="shared" si="19"/>
        <v>1</v>
      </c>
      <c r="DW11" s="172">
        <f t="shared" si="17"/>
        <v>1</v>
      </c>
      <c r="DX11" s="172">
        <f t="shared" si="17"/>
        <v>1</v>
      </c>
      <c r="DY11" s="172">
        <f t="shared" si="17"/>
        <v>1</v>
      </c>
      <c r="DZ11" s="172">
        <f t="shared" si="17"/>
        <v>1</v>
      </c>
      <c r="EA11" s="172">
        <f t="shared" si="17"/>
        <v>1</v>
      </c>
      <c r="EB11" s="172">
        <f t="shared" si="17"/>
        <v>1</v>
      </c>
      <c r="EC11" s="172">
        <f t="shared" si="17"/>
        <v>1</v>
      </c>
      <c r="ED11" s="172">
        <f t="shared" si="17"/>
        <v>1</v>
      </c>
      <c r="EE11" s="172">
        <f t="shared" si="17"/>
        <v>1</v>
      </c>
      <c r="EF11" s="172">
        <f t="shared" si="17"/>
        <v>1</v>
      </c>
      <c r="EG11" s="172">
        <f t="shared" si="7"/>
        <v>0</v>
      </c>
    </row>
    <row r="12" spans="1:137" x14ac:dyDescent="0.25">
      <c r="B12" s="16" t="s">
        <v>168</v>
      </c>
      <c r="C12" s="15">
        <v>65</v>
      </c>
      <c r="D12" s="20"/>
      <c r="E12" s="20"/>
      <c r="F12" s="20"/>
      <c r="G12" s="20"/>
      <c r="H12" s="20"/>
      <c r="I12" s="21"/>
      <c r="J12" s="21"/>
      <c r="K12" s="20"/>
      <c r="L12" s="20"/>
      <c r="M12" s="21"/>
      <c r="N12" s="21"/>
      <c r="O12" s="20"/>
      <c r="P12" s="20"/>
      <c r="Q12" s="20"/>
      <c r="R12" s="31"/>
      <c r="S12" s="172">
        <f t="shared" si="21"/>
        <v>0</v>
      </c>
      <c r="T12" s="5"/>
      <c r="U12" s="13"/>
      <c r="V12" s="5"/>
      <c r="W12" s="5" t="str">
        <f t="shared" si="2"/>
        <v/>
      </c>
      <c r="X12" s="5"/>
      <c r="Y12" s="5"/>
      <c r="Z12" s="5"/>
      <c r="AA12" s="22" t="s">
        <v>177</v>
      </c>
      <c r="AB12" s="15">
        <v>9</v>
      </c>
      <c r="AC12" s="20"/>
      <c r="AD12" s="21"/>
      <c r="AE12" s="21"/>
      <c r="AF12" s="21"/>
      <c r="AG12" s="21"/>
      <c r="AH12" s="21"/>
      <c r="AI12" s="20"/>
      <c r="AJ12" s="20"/>
      <c r="AK12" s="21"/>
      <c r="AL12" s="20"/>
      <c r="AM12" s="20"/>
      <c r="AN12" s="20"/>
      <c r="AO12" s="20"/>
      <c r="AP12" s="113">
        <f t="shared" si="3"/>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8"/>
        <v>0</v>
      </c>
      <c r="BY12" s="168">
        <f t="shared" si="9"/>
        <v>0</v>
      </c>
      <c r="BZ12" s="43">
        <f t="shared" si="10"/>
        <v>0</v>
      </c>
      <c r="CA12" s="38" t="str">
        <f t="shared" si="11"/>
        <v>-</v>
      </c>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CW12" s="38" t="str">
        <f t="shared" si="5"/>
        <v>-</v>
      </c>
      <c r="CX12" s="38">
        <f t="shared" si="6"/>
        <v>0</v>
      </c>
      <c r="DA12" s="172">
        <v>8</v>
      </c>
      <c r="DB12" s="32" t="str">
        <f t="shared" si="20"/>
        <v xml:space="preserve"> </v>
      </c>
      <c r="DD12" s="172">
        <f t="shared" si="18"/>
        <v>1</v>
      </c>
      <c r="DE12" s="172">
        <v>10</v>
      </c>
      <c r="DL12" s="172">
        <f t="shared" si="13"/>
        <v>0</v>
      </c>
      <c r="DM12" s="172">
        <f t="shared" si="14"/>
        <v>1</v>
      </c>
      <c r="DN12" s="172">
        <f t="shared" si="15"/>
        <v>1</v>
      </c>
      <c r="DO12" s="172">
        <f t="shared" si="16"/>
        <v>1</v>
      </c>
      <c r="DP12" s="172">
        <f t="shared" si="16"/>
        <v>1</v>
      </c>
      <c r="DQ12" s="172">
        <f t="shared" si="16"/>
        <v>1</v>
      </c>
      <c r="DR12" s="172">
        <f t="shared" si="16"/>
        <v>1</v>
      </c>
      <c r="DS12" s="172">
        <f t="shared" si="16"/>
        <v>1</v>
      </c>
      <c r="DT12" s="172">
        <f t="shared" si="16"/>
        <v>1</v>
      </c>
      <c r="DU12" s="172">
        <f t="shared" si="16"/>
        <v>1</v>
      </c>
      <c r="DV12" s="172">
        <f t="shared" si="19"/>
        <v>1</v>
      </c>
      <c r="DW12" s="172">
        <f t="shared" si="17"/>
        <v>1</v>
      </c>
      <c r="DX12" s="172">
        <f t="shared" si="17"/>
        <v>1</v>
      </c>
      <c r="DY12" s="172">
        <f t="shared" si="17"/>
        <v>1</v>
      </c>
      <c r="DZ12" s="172">
        <f t="shared" si="17"/>
        <v>1</v>
      </c>
      <c r="EA12" s="172">
        <f t="shared" si="17"/>
        <v>1</v>
      </c>
      <c r="EB12" s="172">
        <f t="shared" si="17"/>
        <v>1</v>
      </c>
      <c r="EC12" s="172">
        <f t="shared" si="17"/>
        <v>1</v>
      </c>
      <c r="ED12" s="172">
        <f t="shared" si="17"/>
        <v>1</v>
      </c>
      <c r="EE12" s="172">
        <f t="shared" si="17"/>
        <v>1</v>
      </c>
      <c r="EF12" s="172">
        <f t="shared" si="17"/>
        <v>1</v>
      </c>
      <c r="EG12" s="172">
        <f t="shared" si="7"/>
        <v>0</v>
      </c>
    </row>
    <row r="13" spans="1:137" x14ac:dyDescent="0.25">
      <c r="B13" s="16" t="s">
        <v>168</v>
      </c>
      <c r="C13" s="15">
        <v>65</v>
      </c>
      <c r="D13" s="19"/>
      <c r="E13" s="19"/>
      <c r="F13" s="19"/>
      <c r="G13" s="19"/>
      <c r="H13" s="19"/>
      <c r="I13" s="21"/>
      <c r="J13" s="21"/>
      <c r="K13" s="19"/>
      <c r="L13" s="19"/>
      <c r="M13" s="21"/>
      <c r="N13" s="21"/>
      <c r="O13" s="19"/>
      <c r="P13" s="19"/>
      <c r="Q13" s="19"/>
      <c r="R13" s="31"/>
      <c r="S13" s="172">
        <f t="shared" si="21"/>
        <v>0</v>
      </c>
      <c r="T13" s="5"/>
      <c r="U13" s="13"/>
      <c r="V13" s="5"/>
      <c r="W13" s="5" t="str">
        <f t="shared" si="2"/>
        <v/>
      </c>
      <c r="X13" s="5"/>
      <c r="Y13" s="5"/>
      <c r="Z13" s="5"/>
      <c r="AA13" s="22" t="s">
        <v>177</v>
      </c>
      <c r="AB13" s="15">
        <v>9</v>
      </c>
      <c r="AC13" s="19"/>
      <c r="AD13" s="21"/>
      <c r="AE13" s="21"/>
      <c r="AF13" s="21"/>
      <c r="AG13" s="21"/>
      <c r="AH13" s="21"/>
      <c r="AI13" s="19"/>
      <c r="AJ13" s="19"/>
      <c r="AK13" s="21"/>
      <c r="AL13" s="19"/>
      <c r="AM13" s="19"/>
      <c r="AN13" s="19"/>
      <c r="AO13" s="19"/>
      <c r="AP13" s="113">
        <f t="shared" si="3"/>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8"/>
        <v>0</v>
      </c>
      <c r="BY13" s="168">
        <f t="shared" si="9"/>
        <v>0</v>
      </c>
      <c r="BZ13" s="43">
        <f t="shared" si="10"/>
        <v>0</v>
      </c>
      <c r="CA13" s="38" t="str">
        <f t="shared" si="11"/>
        <v>-</v>
      </c>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CW13" s="38" t="str">
        <f t="shared" si="5"/>
        <v>-</v>
      </c>
      <c r="CX13" s="38">
        <f t="shared" si="6"/>
        <v>0</v>
      </c>
      <c r="DA13" s="172">
        <v>9</v>
      </c>
      <c r="DB13" s="32" t="str">
        <f t="shared" si="20"/>
        <v xml:space="preserve"> </v>
      </c>
      <c r="DD13" s="172">
        <f t="shared" si="18"/>
        <v>1</v>
      </c>
      <c r="DE13" s="172">
        <v>11</v>
      </c>
      <c r="DL13" s="172">
        <f>SUM(DM14:EF14)-SUM(DM13:EF13)</f>
        <v>0</v>
      </c>
      <c r="DM13" s="172">
        <f t="shared" si="14"/>
        <v>1</v>
      </c>
      <c r="DN13" s="172">
        <f t="shared" si="15"/>
        <v>1</v>
      </c>
      <c r="DO13" s="172">
        <f t="shared" si="16"/>
        <v>1</v>
      </c>
      <c r="DP13" s="172">
        <f t="shared" si="16"/>
        <v>1</v>
      </c>
      <c r="DQ13" s="172">
        <f t="shared" si="16"/>
        <v>1</v>
      </c>
      <c r="DR13" s="172">
        <f t="shared" si="16"/>
        <v>1</v>
      </c>
      <c r="DS13" s="172">
        <f t="shared" si="16"/>
        <v>1</v>
      </c>
      <c r="DT13" s="172">
        <f t="shared" si="16"/>
        <v>1</v>
      </c>
      <c r="DU13" s="172">
        <f t="shared" si="16"/>
        <v>1</v>
      </c>
      <c r="DV13" s="172">
        <f t="shared" si="19"/>
        <v>1</v>
      </c>
      <c r="DW13" s="172">
        <f t="shared" si="17"/>
        <v>1</v>
      </c>
      <c r="DX13" s="172">
        <f t="shared" si="17"/>
        <v>1</v>
      </c>
      <c r="DY13" s="172">
        <f t="shared" si="17"/>
        <v>1</v>
      </c>
      <c r="DZ13" s="172">
        <f t="shared" si="17"/>
        <v>1</v>
      </c>
      <c r="EA13" s="172">
        <f t="shared" si="17"/>
        <v>1</v>
      </c>
      <c r="EB13" s="172">
        <f t="shared" si="17"/>
        <v>1</v>
      </c>
      <c r="EC13" s="172">
        <f t="shared" si="17"/>
        <v>1</v>
      </c>
      <c r="ED13" s="172">
        <f t="shared" si="17"/>
        <v>1</v>
      </c>
      <c r="EE13" s="172">
        <f t="shared" si="17"/>
        <v>1</v>
      </c>
      <c r="EF13" s="172">
        <f t="shared" si="17"/>
        <v>1</v>
      </c>
      <c r="EG13" s="172">
        <f t="shared" si="7"/>
        <v>0</v>
      </c>
    </row>
    <row r="14" spans="1:137" x14ac:dyDescent="0.25">
      <c r="B14" s="16" t="s">
        <v>171</v>
      </c>
      <c r="C14" s="15">
        <v>60</v>
      </c>
      <c r="D14" s="20"/>
      <c r="E14" s="20"/>
      <c r="F14" s="20"/>
      <c r="G14" s="20"/>
      <c r="H14" s="20"/>
      <c r="I14" s="20"/>
      <c r="J14" s="20"/>
      <c r="K14" s="20"/>
      <c r="L14" s="20"/>
      <c r="M14" s="20"/>
      <c r="N14" s="20"/>
      <c r="O14" s="20"/>
      <c r="P14" s="20"/>
      <c r="Q14" s="20"/>
      <c r="R14" s="31"/>
      <c r="S14" s="15">
        <f>DL14*C14</f>
        <v>0</v>
      </c>
      <c r="T14" s="5"/>
      <c r="U14" s="13"/>
      <c r="V14" s="5"/>
      <c r="W14" s="5" t="str">
        <f t="shared" si="2"/>
        <v/>
      </c>
      <c r="X14" s="5"/>
      <c r="Y14" s="5"/>
      <c r="Z14" s="5"/>
      <c r="AA14" s="22" t="s">
        <v>177</v>
      </c>
      <c r="AB14" s="15">
        <v>9</v>
      </c>
      <c r="AC14" s="20"/>
      <c r="AD14" s="21"/>
      <c r="AE14" s="21"/>
      <c r="AF14" s="21"/>
      <c r="AG14" s="21"/>
      <c r="AH14" s="21"/>
      <c r="AI14" s="20"/>
      <c r="AJ14" s="20"/>
      <c r="AK14" s="21"/>
      <c r="AL14" s="20"/>
      <c r="AM14" s="20"/>
      <c r="AN14" s="20"/>
      <c r="AO14" s="20"/>
      <c r="AP14" s="116">
        <f t="shared" si="3"/>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8"/>
        <v>0</v>
      </c>
      <c r="BY14" s="168">
        <f t="shared" si="9"/>
        <v>0</v>
      </c>
      <c r="BZ14" s="43">
        <f t="shared" si="10"/>
        <v>0</v>
      </c>
      <c r="CA14" s="38" t="str">
        <f t="shared" si="11"/>
        <v>-</v>
      </c>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CW14" s="38" t="str">
        <f t="shared" si="5"/>
        <v>-</v>
      </c>
      <c r="CX14" s="38">
        <f t="shared" si="6"/>
        <v>0</v>
      </c>
      <c r="DA14" s="172">
        <v>10</v>
      </c>
      <c r="DB14" s="32" t="str">
        <f t="shared" si="20"/>
        <v xml:space="preserve"> </v>
      </c>
      <c r="DD14" s="172">
        <f t="shared" si="18"/>
        <v>1</v>
      </c>
      <c r="DE14" s="172">
        <v>12</v>
      </c>
      <c r="DL14" s="172">
        <f t="shared" si="13"/>
        <v>0</v>
      </c>
      <c r="DM14" s="172">
        <f t="shared" si="14"/>
        <v>1</v>
      </c>
      <c r="DN14" s="172">
        <f t="shared" si="15"/>
        <v>1</v>
      </c>
      <c r="DO14" s="172">
        <f t="shared" si="16"/>
        <v>1</v>
      </c>
      <c r="DP14" s="172">
        <f t="shared" si="16"/>
        <v>1</v>
      </c>
      <c r="DQ14" s="172">
        <f t="shared" si="16"/>
        <v>1</v>
      </c>
      <c r="DR14" s="172">
        <f t="shared" si="16"/>
        <v>1</v>
      </c>
      <c r="DS14" s="172">
        <f t="shared" si="16"/>
        <v>1</v>
      </c>
      <c r="DT14" s="172">
        <f t="shared" si="16"/>
        <v>1</v>
      </c>
      <c r="DU14" s="172">
        <f t="shared" si="16"/>
        <v>1</v>
      </c>
      <c r="DV14" s="172">
        <f t="shared" si="19"/>
        <v>1</v>
      </c>
      <c r="DW14" s="172">
        <f t="shared" si="17"/>
        <v>1</v>
      </c>
      <c r="DX14" s="172">
        <f t="shared" si="17"/>
        <v>1</v>
      </c>
      <c r="DY14" s="172">
        <f t="shared" si="17"/>
        <v>1</v>
      </c>
      <c r="DZ14" s="172">
        <f t="shared" si="17"/>
        <v>1</v>
      </c>
      <c r="EA14" s="172">
        <f t="shared" si="17"/>
        <v>1</v>
      </c>
      <c r="EB14" s="172">
        <f t="shared" si="17"/>
        <v>1</v>
      </c>
      <c r="EC14" s="172">
        <f t="shared" si="17"/>
        <v>1</v>
      </c>
      <c r="ED14" s="172">
        <f t="shared" si="17"/>
        <v>1</v>
      </c>
      <c r="EE14" s="172">
        <f t="shared" si="17"/>
        <v>1</v>
      </c>
      <c r="EF14" s="172">
        <f t="shared" si="17"/>
        <v>1</v>
      </c>
      <c r="EG14" s="172">
        <f t="shared" si="7"/>
        <v>0</v>
      </c>
    </row>
    <row r="15" spans="1:137" x14ac:dyDescent="0.25">
      <c r="B15" s="16" t="s">
        <v>172</v>
      </c>
      <c r="C15" s="15">
        <v>65</v>
      </c>
      <c r="D15" s="19"/>
      <c r="E15" s="19"/>
      <c r="F15" s="19"/>
      <c r="G15" s="21"/>
      <c r="H15" s="21"/>
      <c r="I15" s="19"/>
      <c r="J15" s="21"/>
      <c r="K15" s="21"/>
      <c r="L15" s="19"/>
      <c r="M15" s="19"/>
      <c r="N15" s="19"/>
      <c r="O15" s="19"/>
      <c r="P15" s="19"/>
      <c r="Q15" s="19"/>
      <c r="R15" s="31"/>
      <c r="S15" s="15">
        <f>DL15*(C15+5*(G15+H15+J15)+15*K15)</f>
        <v>0</v>
      </c>
      <c r="T15" s="5"/>
      <c r="U15" s="13"/>
      <c r="V15" s="5"/>
      <c r="W15" s="5" t="str">
        <f t="shared" si="2"/>
        <v/>
      </c>
      <c r="X15" s="5"/>
      <c r="Y15" s="5"/>
      <c r="Z15" s="5"/>
      <c r="AA15" s="22" t="s">
        <v>178</v>
      </c>
      <c r="AB15" s="116">
        <v>8</v>
      </c>
      <c r="AC15" s="19"/>
      <c r="AD15" s="21"/>
      <c r="AE15" s="21"/>
      <c r="AF15" s="21"/>
      <c r="AG15" s="21"/>
      <c r="AH15" s="21"/>
      <c r="AI15" s="19"/>
      <c r="AJ15" s="19"/>
      <c r="AK15" s="21"/>
      <c r="AL15" s="19"/>
      <c r="AM15" s="19"/>
      <c r="AN15" s="19"/>
      <c r="AO15" s="19"/>
      <c r="AP15" s="116">
        <f t="shared" si="3"/>
        <v>0</v>
      </c>
      <c r="AQ15" s="28"/>
      <c r="AR15" s="29"/>
      <c r="AS15" s="29"/>
      <c r="AT15" s="29"/>
      <c r="AU15" s="29"/>
      <c r="AV15" s="29"/>
      <c r="AW15" s="29"/>
      <c r="AX15" s="29"/>
      <c r="AY15" s="29"/>
      <c r="AZ15" s="29"/>
      <c r="BA15" s="29"/>
      <c r="BB15" s="29"/>
      <c r="BC15" s="29"/>
      <c r="BD15" s="29"/>
      <c r="BE15" s="29"/>
      <c r="BF15" s="29"/>
      <c r="BG15" s="29"/>
      <c r="BH15" s="29"/>
      <c r="BI15" s="29"/>
      <c r="BJ15" s="30"/>
      <c r="BL15" s="116"/>
      <c r="BM15" s="116"/>
      <c r="BN15" s="116"/>
      <c r="BO15" s="116"/>
      <c r="BP15" s="116"/>
      <c r="BQ15" s="116"/>
      <c r="BR15" s="116"/>
      <c r="BS15" s="116"/>
      <c r="BT15" s="116"/>
      <c r="BU15" s="116"/>
      <c r="BV15" s="168">
        <v>1</v>
      </c>
      <c r="BW15" s="40">
        <f t="shared" si="4"/>
        <v>0</v>
      </c>
      <c r="BX15" s="42">
        <f t="shared" si="8"/>
        <v>0</v>
      </c>
      <c r="BY15" s="168">
        <f t="shared" si="9"/>
        <v>0</v>
      </c>
      <c r="BZ15" s="43">
        <f>BX15*BY15</f>
        <v>0</v>
      </c>
      <c r="CA15" s="38" t="str">
        <f t="shared" si="11"/>
        <v>-</v>
      </c>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CW15" s="38" t="str">
        <f t="shared" si="5"/>
        <v>-</v>
      </c>
      <c r="CX15" s="38">
        <f t="shared" si="6"/>
        <v>0</v>
      </c>
      <c r="DA15" s="172">
        <v>11</v>
      </c>
      <c r="DB15" s="32" t="str">
        <f t="shared" si="20"/>
        <v xml:space="preserve"> </v>
      </c>
      <c r="DD15" s="172">
        <f t="shared" si="18"/>
        <v>1</v>
      </c>
      <c r="DE15" s="172">
        <v>13</v>
      </c>
      <c r="DL15" s="172">
        <f t="shared" si="13"/>
        <v>0</v>
      </c>
      <c r="DM15" s="172">
        <f t="shared" si="14"/>
        <v>1</v>
      </c>
      <c r="DN15" s="172">
        <f t="shared" si="15"/>
        <v>1</v>
      </c>
      <c r="DO15" s="172">
        <f t="shared" si="16"/>
        <v>1</v>
      </c>
      <c r="DP15" s="172">
        <f t="shared" si="16"/>
        <v>1</v>
      </c>
      <c r="DQ15" s="172">
        <f t="shared" si="16"/>
        <v>1</v>
      </c>
      <c r="DR15" s="172">
        <f t="shared" si="16"/>
        <v>1</v>
      </c>
      <c r="DS15" s="172">
        <f t="shared" si="16"/>
        <v>1</v>
      </c>
      <c r="DT15" s="172">
        <f t="shared" si="16"/>
        <v>1</v>
      </c>
      <c r="DU15" s="172">
        <f t="shared" si="16"/>
        <v>1</v>
      </c>
      <c r="DV15" s="172">
        <f t="shared" si="19"/>
        <v>1</v>
      </c>
      <c r="DW15" s="172">
        <f t="shared" si="17"/>
        <v>1</v>
      </c>
      <c r="DX15" s="172">
        <f t="shared" si="17"/>
        <v>1</v>
      </c>
      <c r="DY15" s="172">
        <f t="shared" si="17"/>
        <v>1</v>
      </c>
      <c r="DZ15" s="172">
        <f t="shared" si="17"/>
        <v>1</v>
      </c>
      <c r="EA15" s="172">
        <f t="shared" si="17"/>
        <v>1</v>
      </c>
      <c r="EB15" s="172">
        <f t="shared" si="17"/>
        <v>1</v>
      </c>
      <c r="EC15" s="172">
        <f t="shared" si="17"/>
        <v>1</v>
      </c>
      <c r="ED15" s="172">
        <f t="shared" si="17"/>
        <v>1</v>
      </c>
      <c r="EE15" s="172">
        <f t="shared" si="17"/>
        <v>1</v>
      </c>
      <c r="EF15" s="172">
        <f t="shared" si="17"/>
        <v>1</v>
      </c>
      <c r="EG15" s="172">
        <f t="shared" si="7"/>
        <v>0</v>
      </c>
    </row>
    <row r="16" spans="1:137" x14ac:dyDescent="0.25">
      <c r="B16" s="16" t="s">
        <v>172</v>
      </c>
      <c r="C16" s="15">
        <v>65</v>
      </c>
      <c r="D16" s="20"/>
      <c r="E16" s="20"/>
      <c r="F16" s="20"/>
      <c r="G16" s="21"/>
      <c r="H16" s="21"/>
      <c r="I16" s="20"/>
      <c r="J16" s="21"/>
      <c r="K16" s="21"/>
      <c r="L16" s="20"/>
      <c r="M16" s="20"/>
      <c r="N16" s="20"/>
      <c r="O16" s="20"/>
      <c r="P16" s="20"/>
      <c r="Q16" s="20"/>
      <c r="R16" s="31"/>
      <c r="S16" s="172">
        <f t="shared" ref="S16:S18" si="22">DL16*(C16+5*(G16+H16+J16)+15*K16)</f>
        <v>0</v>
      </c>
      <c r="T16" s="5"/>
      <c r="U16" s="13"/>
      <c r="V16" s="5"/>
      <c r="W16" s="5" t="str">
        <f t="shared" si="2"/>
        <v/>
      </c>
      <c r="X16" s="5"/>
      <c r="Y16" s="5"/>
      <c r="Z16" s="5"/>
      <c r="AA16" s="22" t="s">
        <v>178</v>
      </c>
      <c r="AB16" s="116">
        <v>8</v>
      </c>
      <c r="AC16" s="20"/>
      <c r="AD16" s="21"/>
      <c r="AE16" s="21"/>
      <c r="AF16" s="21"/>
      <c r="AG16" s="21"/>
      <c r="AH16" s="21"/>
      <c r="AI16" s="20"/>
      <c r="AJ16" s="20"/>
      <c r="AK16" s="21"/>
      <c r="AL16" s="20"/>
      <c r="AM16" s="20"/>
      <c r="AN16" s="20"/>
      <c r="AO16" s="20"/>
      <c r="AP16" s="116">
        <f t="shared" si="3"/>
        <v>0</v>
      </c>
      <c r="AQ16" s="28"/>
      <c r="AR16" s="29"/>
      <c r="AS16" s="29"/>
      <c r="AT16" s="29"/>
      <c r="AU16" s="29"/>
      <c r="AV16" s="29"/>
      <c r="AW16" s="29"/>
      <c r="AX16" s="29"/>
      <c r="AY16" s="29"/>
      <c r="AZ16" s="29"/>
      <c r="BA16" s="29"/>
      <c r="BB16" s="29"/>
      <c r="BC16" s="29"/>
      <c r="BD16" s="29"/>
      <c r="BE16" s="29"/>
      <c r="BF16" s="29"/>
      <c r="BG16" s="29"/>
      <c r="BH16" s="29"/>
      <c r="BI16" s="29"/>
      <c r="BJ16" s="30"/>
      <c r="BL16" s="116"/>
      <c r="BM16" s="116"/>
      <c r="BN16" s="116"/>
      <c r="BO16" s="116"/>
      <c r="BP16" s="116"/>
      <c r="BQ16" s="116"/>
      <c r="BR16" s="116"/>
      <c r="BS16" s="116"/>
      <c r="BT16" s="116"/>
      <c r="BU16" s="116"/>
      <c r="BV16" s="168">
        <v>1</v>
      </c>
      <c r="BW16" s="40">
        <f t="shared" si="4"/>
        <v>0</v>
      </c>
      <c r="BX16" s="42">
        <f t="shared" si="8"/>
        <v>0</v>
      </c>
      <c r="BY16" s="168">
        <f t="shared" si="9"/>
        <v>0</v>
      </c>
      <c r="BZ16" s="43">
        <f t="shared" si="10"/>
        <v>0</v>
      </c>
      <c r="CA16" s="38" t="str">
        <f t="shared" si="11"/>
        <v>-</v>
      </c>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23">IF(BF15="",CQ15,CQ15+1)</f>
        <v>1</v>
      </c>
      <c r="CR16" s="172">
        <f t="shared" si="23"/>
        <v>1</v>
      </c>
      <c r="CS16" s="172">
        <f t="shared" si="23"/>
        <v>1</v>
      </c>
      <c r="CT16" s="172">
        <f t="shared" si="23"/>
        <v>1</v>
      </c>
      <c r="CU16" s="172">
        <f t="shared" si="23"/>
        <v>1</v>
      </c>
      <c r="CW16" s="38" t="str">
        <f t="shared" si="5"/>
        <v>-</v>
      </c>
      <c r="CX16" s="38">
        <f t="shared" si="6"/>
        <v>0</v>
      </c>
      <c r="DA16" s="172">
        <v>12</v>
      </c>
      <c r="DB16" s="32" t="str">
        <f t="shared" si="20"/>
        <v xml:space="preserve"> </v>
      </c>
      <c r="DD16" s="172">
        <f t="shared" si="18"/>
        <v>1</v>
      </c>
      <c r="DE16" s="172">
        <v>14</v>
      </c>
      <c r="DL16" s="172">
        <f t="shared" si="13"/>
        <v>0</v>
      </c>
      <c r="DM16" s="172">
        <f t="shared" si="14"/>
        <v>1</v>
      </c>
      <c r="DN16" s="172">
        <f t="shared" si="15"/>
        <v>1</v>
      </c>
      <c r="DO16" s="172">
        <f t="shared" si="16"/>
        <v>1</v>
      </c>
      <c r="DP16" s="172">
        <f t="shared" si="16"/>
        <v>1</v>
      </c>
      <c r="DQ16" s="172">
        <f t="shared" si="16"/>
        <v>1</v>
      </c>
      <c r="DR16" s="172">
        <f t="shared" si="16"/>
        <v>1</v>
      </c>
      <c r="DS16" s="172">
        <f t="shared" si="16"/>
        <v>1</v>
      </c>
      <c r="DT16" s="172">
        <f t="shared" si="16"/>
        <v>1</v>
      </c>
      <c r="DU16" s="172">
        <f t="shared" si="16"/>
        <v>1</v>
      </c>
      <c r="DV16" s="172">
        <f t="shared" si="19"/>
        <v>1</v>
      </c>
      <c r="DW16" s="172">
        <f t="shared" si="17"/>
        <v>1</v>
      </c>
      <c r="DX16" s="172">
        <f t="shared" si="17"/>
        <v>1</v>
      </c>
      <c r="DY16" s="172">
        <f t="shared" si="17"/>
        <v>1</v>
      </c>
      <c r="DZ16" s="172">
        <f t="shared" si="17"/>
        <v>1</v>
      </c>
      <c r="EA16" s="172">
        <f t="shared" si="17"/>
        <v>1</v>
      </c>
      <c r="EB16" s="172">
        <f t="shared" si="17"/>
        <v>1</v>
      </c>
      <c r="EC16" s="172">
        <f t="shared" si="17"/>
        <v>1</v>
      </c>
      <c r="ED16" s="172">
        <f t="shared" si="17"/>
        <v>1</v>
      </c>
      <c r="EE16" s="172">
        <f t="shared" si="17"/>
        <v>1</v>
      </c>
      <c r="EF16" s="172">
        <f t="shared" si="17"/>
        <v>1</v>
      </c>
      <c r="EG16" s="172">
        <f t="shared" si="7"/>
        <v>0</v>
      </c>
    </row>
    <row r="17" spans="2:137" x14ac:dyDescent="0.25">
      <c r="B17" s="16" t="s">
        <v>172</v>
      </c>
      <c r="C17" s="15">
        <v>65</v>
      </c>
      <c r="D17" s="19"/>
      <c r="E17" s="19"/>
      <c r="F17" s="19"/>
      <c r="G17" s="21"/>
      <c r="H17" s="21"/>
      <c r="I17" s="19"/>
      <c r="J17" s="21"/>
      <c r="K17" s="21"/>
      <c r="L17" s="19"/>
      <c r="M17" s="19"/>
      <c r="N17" s="19"/>
      <c r="O17" s="19"/>
      <c r="P17" s="19"/>
      <c r="Q17" s="19"/>
      <c r="R17" s="31"/>
      <c r="S17" s="172">
        <f t="shared" si="22"/>
        <v>0</v>
      </c>
      <c r="T17" s="5"/>
      <c r="U17" s="13"/>
      <c r="V17" s="5"/>
      <c r="W17" s="5" t="str">
        <f t="shared" si="2"/>
        <v/>
      </c>
      <c r="X17" s="5"/>
      <c r="Y17" s="5"/>
      <c r="Z17" s="5"/>
      <c r="AA17" s="22" t="s">
        <v>178</v>
      </c>
      <c r="AB17" s="116">
        <v>8</v>
      </c>
      <c r="AC17" s="19"/>
      <c r="AD17" s="21"/>
      <c r="AE17" s="21"/>
      <c r="AF17" s="21"/>
      <c r="AG17" s="21"/>
      <c r="AH17" s="21"/>
      <c r="AI17" s="19"/>
      <c r="AJ17" s="19"/>
      <c r="AK17" s="21"/>
      <c r="AL17" s="19"/>
      <c r="AM17" s="19"/>
      <c r="AN17" s="19"/>
      <c r="AO17" s="19"/>
      <c r="AP17" s="116">
        <f t="shared" si="3"/>
        <v>0</v>
      </c>
      <c r="AQ17" s="28"/>
      <c r="AR17" s="29"/>
      <c r="AS17" s="29"/>
      <c r="AT17" s="29"/>
      <c r="AU17" s="29"/>
      <c r="AV17" s="29"/>
      <c r="AW17" s="29"/>
      <c r="AX17" s="29"/>
      <c r="AY17" s="29"/>
      <c r="AZ17" s="29"/>
      <c r="BA17" s="29"/>
      <c r="BB17" s="29"/>
      <c r="BC17" s="29"/>
      <c r="BD17" s="29"/>
      <c r="BE17" s="29"/>
      <c r="BF17" s="29"/>
      <c r="BG17" s="29"/>
      <c r="BH17" s="29"/>
      <c r="BI17" s="29"/>
      <c r="BJ17" s="30"/>
      <c r="BL17" s="116"/>
      <c r="BM17" s="116"/>
      <c r="BN17" s="116"/>
      <c r="BO17" s="116"/>
      <c r="BP17" s="116"/>
      <c r="BQ17" s="116"/>
      <c r="BR17" s="116"/>
      <c r="BS17" s="116"/>
      <c r="BT17" s="116"/>
      <c r="BU17" s="116"/>
      <c r="BV17" s="168">
        <v>1</v>
      </c>
      <c r="BW17" s="40">
        <f t="shared" si="4"/>
        <v>0</v>
      </c>
      <c r="BX17" s="42">
        <f t="shared" si="8"/>
        <v>0</v>
      </c>
      <c r="BY17" s="168">
        <f t="shared" si="9"/>
        <v>0</v>
      </c>
      <c r="BZ17" s="43">
        <f t="shared" si="10"/>
        <v>0</v>
      </c>
      <c r="CA17" s="38" t="str">
        <f t="shared" si="11"/>
        <v>-</v>
      </c>
      <c r="CB17" s="172">
        <f t="shared" ref="CB17:CQ32" si="24">IF(AQ16="",CB16,CB16+1)</f>
        <v>1</v>
      </c>
      <c r="CC17" s="172">
        <f t="shared" si="24"/>
        <v>1</v>
      </c>
      <c r="CD17" s="172">
        <f t="shared" si="24"/>
        <v>1</v>
      </c>
      <c r="CE17" s="172">
        <f t="shared" si="24"/>
        <v>1</v>
      </c>
      <c r="CF17" s="172">
        <f t="shared" si="24"/>
        <v>1</v>
      </c>
      <c r="CG17" s="172">
        <f t="shared" si="24"/>
        <v>1</v>
      </c>
      <c r="CH17" s="172">
        <f t="shared" si="24"/>
        <v>1</v>
      </c>
      <c r="CI17" s="172">
        <f t="shared" si="24"/>
        <v>1</v>
      </c>
      <c r="CJ17" s="172">
        <f t="shared" si="24"/>
        <v>1</v>
      </c>
      <c r="CK17" s="172">
        <f t="shared" si="24"/>
        <v>1</v>
      </c>
      <c r="CL17" s="172">
        <f t="shared" si="24"/>
        <v>1</v>
      </c>
      <c r="CM17" s="172">
        <f t="shared" si="24"/>
        <v>1</v>
      </c>
      <c r="CN17" s="172">
        <f t="shared" si="24"/>
        <v>1</v>
      </c>
      <c r="CO17" s="172">
        <f t="shared" si="24"/>
        <v>1</v>
      </c>
      <c r="CP17" s="172">
        <f t="shared" si="24"/>
        <v>1</v>
      </c>
      <c r="CQ17" s="172">
        <f t="shared" si="23"/>
        <v>1</v>
      </c>
      <c r="CR17" s="172">
        <f t="shared" si="23"/>
        <v>1</v>
      </c>
      <c r="CS17" s="172">
        <f t="shared" si="23"/>
        <v>1</v>
      </c>
      <c r="CT17" s="172">
        <f t="shared" si="23"/>
        <v>1</v>
      </c>
      <c r="CU17" s="172">
        <f t="shared" si="23"/>
        <v>1</v>
      </c>
      <c r="CW17" s="38" t="str">
        <f t="shared" si="5"/>
        <v>-</v>
      </c>
      <c r="CX17" s="38">
        <f t="shared" si="6"/>
        <v>0</v>
      </c>
      <c r="DB17" s="196" t="str">
        <f>IF(DB4="","","----")</f>
        <v/>
      </c>
      <c r="DD17" s="172">
        <f t="shared" si="18"/>
        <v>1</v>
      </c>
      <c r="DE17" s="172">
        <v>15</v>
      </c>
      <c r="DL17" s="172">
        <f t="shared" si="13"/>
        <v>0</v>
      </c>
      <c r="DM17" s="172">
        <f t="shared" si="14"/>
        <v>1</v>
      </c>
      <c r="DN17" s="172">
        <f t="shared" si="15"/>
        <v>1</v>
      </c>
      <c r="DO17" s="172">
        <f t="shared" si="16"/>
        <v>1</v>
      </c>
      <c r="DP17" s="172">
        <f t="shared" si="16"/>
        <v>1</v>
      </c>
      <c r="DQ17" s="172">
        <f t="shared" si="16"/>
        <v>1</v>
      </c>
      <c r="DR17" s="172">
        <f t="shared" si="16"/>
        <v>1</v>
      </c>
      <c r="DS17" s="172">
        <f t="shared" si="16"/>
        <v>1</v>
      </c>
      <c r="DT17" s="172">
        <f t="shared" si="16"/>
        <v>1</v>
      </c>
      <c r="DU17" s="172">
        <f t="shared" si="16"/>
        <v>1</v>
      </c>
      <c r="DV17" s="172">
        <f t="shared" si="19"/>
        <v>1</v>
      </c>
      <c r="DW17" s="172">
        <f t="shared" si="17"/>
        <v>1</v>
      </c>
      <c r="DX17" s="172">
        <f t="shared" si="17"/>
        <v>1</v>
      </c>
      <c r="DY17" s="172">
        <f t="shared" si="17"/>
        <v>1</v>
      </c>
      <c r="DZ17" s="172">
        <f t="shared" si="17"/>
        <v>1</v>
      </c>
      <c r="EA17" s="172">
        <f t="shared" si="17"/>
        <v>1</v>
      </c>
      <c r="EB17" s="172">
        <f t="shared" si="17"/>
        <v>1</v>
      </c>
      <c r="EC17" s="172">
        <f t="shared" si="17"/>
        <v>1</v>
      </c>
      <c r="ED17" s="172">
        <f t="shared" si="17"/>
        <v>1</v>
      </c>
      <c r="EE17" s="172">
        <f t="shared" si="17"/>
        <v>1</v>
      </c>
      <c r="EF17" s="172">
        <f t="shared" si="17"/>
        <v>1</v>
      </c>
      <c r="EG17" s="172">
        <f t="shared" si="7"/>
        <v>0</v>
      </c>
    </row>
    <row r="18" spans="2:137" x14ac:dyDescent="0.25">
      <c r="B18" s="16" t="s">
        <v>172</v>
      </c>
      <c r="C18" s="15">
        <v>65</v>
      </c>
      <c r="D18" s="20"/>
      <c r="E18" s="20"/>
      <c r="F18" s="20"/>
      <c r="G18" s="21"/>
      <c r="H18" s="21"/>
      <c r="I18" s="20"/>
      <c r="J18" s="21"/>
      <c r="K18" s="21"/>
      <c r="L18" s="20"/>
      <c r="M18" s="20"/>
      <c r="N18" s="20"/>
      <c r="O18" s="20"/>
      <c r="P18" s="20"/>
      <c r="Q18" s="20"/>
      <c r="R18" s="31"/>
      <c r="S18" s="172">
        <f t="shared" si="22"/>
        <v>0</v>
      </c>
      <c r="T18" s="5"/>
      <c r="U18" s="13"/>
      <c r="V18" s="5"/>
      <c r="W18" s="5" t="str">
        <f t="shared" si="2"/>
        <v/>
      </c>
      <c r="X18" s="5"/>
      <c r="Y18" s="5"/>
      <c r="Z18" s="5"/>
      <c r="AA18" s="22" t="s">
        <v>178</v>
      </c>
      <c r="AB18" s="116">
        <v>8</v>
      </c>
      <c r="AC18" s="20"/>
      <c r="AD18" s="21"/>
      <c r="AE18" s="21"/>
      <c r="AF18" s="21"/>
      <c r="AG18" s="21"/>
      <c r="AH18" s="21"/>
      <c r="AI18" s="20"/>
      <c r="AJ18" s="20"/>
      <c r="AK18" s="21"/>
      <c r="AL18" s="20"/>
      <c r="AM18" s="20"/>
      <c r="AN18" s="20"/>
      <c r="AO18" s="20"/>
      <c r="AP18" s="116">
        <f t="shared" si="3"/>
        <v>0</v>
      </c>
      <c r="AQ18" s="28"/>
      <c r="AR18" s="29"/>
      <c r="AS18" s="29"/>
      <c r="AT18" s="29"/>
      <c r="AU18" s="29"/>
      <c r="AV18" s="29"/>
      <c r="AW18" s="29"/>
      <c r="AX18" s="29"/>
      <c r="AY18" s="29"/>
      <c r="AZ18" s="29"/>
      <c r="BA18" s="29"/>
      <c r="BB18" s="29"/>
      <c r="BC18" s="29"/>
      <c r="BD18" s="29"/>
      <c r="BE18" s="29"/>
      <c r="BF18" s="29"/>
      <c r="BG18" s="29"/>
      <c r="BH18" s="29"/>
      <c r="BI18" s="29"/>
      <c r="BJ18" s="30"/>
      <c r="BL18" s="116"/>
      <c r="BM18" s="116"/>
      <c r="BN18" s="116"/>
      <c r="BO18" s="116"/>
      <c r="BP18" s="116"/>
      <c r="BQ18" s="116"/>
      <c r="BR18" s="116"/>
      <c r="BS18" s="116"/>
      <c r="BT18" s="116"/>
      <c r="BU18" s="116"/>
      <c r="BV18" s="168">
        <v>1</v>
      </c>
      <c r="BW18" s="40">
        <f t="shared" si="4"/>
        <v>0</v>
      </c>
      <c r="BX18" s="42">
        <f t="shared" si="8"/>
        <v>0</v>
      </c>
      <c r="BY18" s="168">
        <f t="shared" si="9"/>
        <v>0</v>
      </c>
      <c r="BZ18" s="43">
        <f>BX18*BY18</f>
        <v>0</v>
      </c>
      <c r="CA18" s="38" t="str">
        <f t="shared" si="11"/>
        <v>-</v>
      </c>
      <c r="CB18" s="172">
        <f t="shared" si="24"/>
        <v>1</v>
      </c>
      <c r="CC18" s="172">
        <f t="shared" si="24"/>
        <v>1</v>
      </c>
      <c r="CD18" s="172">
        <f t="shared" si="24"/>
        <v>1</v>
      </c>
      <c r="CE18" s="172">
        <f t="shared" si="24"/>
        <v>1</v>
      </c>
      <c r="CF18" s="172">
        <f t="shared" si="24"/>
        <v>1</v>
      </c>
      <c r="CG18" s="172">
        <f t="shared" si="24"/>
        <v>1</v>
      </c>
      <c r="CH18" s="172">
        <f t="shared" si="24"/>
        <v>1</v>
      </c>
      <c r="CI18" s="172">
        <f t="shared" si="24"/>
        <v>1</v>
      </c>
      <c r="CJ18" s="172">
        <f t="shared" si="24"/>
        <v>1</v>
      </c>
      <c r="CK18" s="172">
        <f t="shared" si="24"/>
        <v>1</v>
      </c>
      <c r="CL18" s="172">
        <f t="shared" si="24"/>
        <v>1</v>
      </c>
      <c r="CM18" s="172">
        <f t="shared" si="24"/>
        <v>1</v>
      </c>
      <c r="CN18" s="172">
        <f t="shared" si="24"/>
        <v>1</v>
      </c>
      <c r="CO18" s="172">
        <f t="shared" si="24"/>
        <v>1</v>
      </c>
      <c r="CP18" s="172">
        <f t="shared" si="24"/>
        <v>1</v>
      </c>
      <c r="CQ18" s="172">
        <f t="shared" si="23"/>
        <v>1</v>
      </c>
      <c r="CR18" s="172">
        <f t="shared" si="23"/>
        <v>1</v>
      </c>
      <c r="CS18" s="172">
        <f t="shared" si="23"/>
        <v>1</v>
      </c>
      <c r="CT18" s="172">
        <f t="shared" si="23"/>
        <v>1</v>
      </c>
      <c r="CU18" s="172">
        <f t="shared" si="23"/>
        <v>1</v>
      </c>
      <c r="CW18" s="38" t="str">
        <f t="shared" si="5"/>
        <v>-</v>
      </c>
      <c r="CX18" s="38">
        <f t="shared" si="6"/>
        <v>0</v>
      </c>
      <c r="DA18" s="172"/>
      <c r="DB18" s="32" t="str">
        <f>IF(DB19="","",CONCATENATE("Warband ",CZ19," ",DG18))</f>
        <v/>
      </c>
      <c r="DD18" s="172">
        <f t="shared" si="18"/>
        <v>1</v>
      </c>
      <c r="DE18" s="172">
        <v>16</v>
      </c>
      <c r="DG18" s="49" t="str">
        <f>CONCATENATE("   ",DH18,"/",DI18,IF(DH18&gt;DI18," !",""))</f>
        <v xml:space="preserve">   0/12</v>
      </c>
      <c r="DH18" s="172">
        <f t="shared" ref="DH18" si="25">INDEX($CB$1:$CU$1,CZ19)+DJ18</f>
        <v>0</v>
      </c>
      <c r="DI18" s="198">
        <f>12</f>
        <v>12</v>
      </c>
      <c r="DL18" s="172">
        <f t="shared" si="13"/>
        <v>0</v>
      </c>
      <c r="DM18" s="172">
        <f t="shared" si="14"/>
        <v>1</v>
      </c>
      <c r="DN18" s="172">
        <f t="shared" si="15"/>
        <v>1</v>
      </c>
      <c r="DO18" s="172">
        <f t="shared" si="16"/>
        <v>1</v>
      </c>
      <c r="DP18" s="172">
        <f t="shared" si="16"/>
        <v>1</v>
      </c>
      <c r="DQ18" s="172">
        <f t="shared" si="16"/>
        <v>1</v>
      </c>
      <c r="DR18" s="172">
        <f t="shared" si="16"/>
        <v>1</v>
      </c>
      <c r="DS18" s="172">
        <f t="shared" si="16"/>
        <v>1</v>
      </c>
      <c r="DT18" s="172">
        <f t="shared" si="16"/>
        <v>1</v>
      </c>
      <c r="DU18" s="172">
        <f t="shared" si="16"/>
        <v>1</v>
      </c>
      <c r="DV18" s="172">
        <f t="shared" si="19"/>
        <v>1</v>
      </c>
      <c r="DW18" s="172">
        <f t="shared" si="17"/>
        <v>1</v>
      </c>
      <c r="DX18" s="172">
        <f t="shared" si="17"/>
        <v>1</v>
      </c>
      <c r="DY18" s="172">
        <f t="shared" si="17"/>
        <v>1</v>
      </c>
      <c r="DZ18" s="172">
        <f t="shared" si="17"/>
        <v>1</v>
      </c>
      <c r="EA18" s="172">
        <f t="shared" si="17"/>
        <v>1</v>
      </c>
      <c r="EB18" s="172">
        <f t="shared" si="17"/>
        <v>1</v>
      </c>
      <c r="EC18" s="172">
        <f t="shared" si="17"/>
        <v>1</v>
      </c>
      <c r="ED18" s="172">
        <f t="shared" si="17"/>
        <v>1</v>
      </c>
      <c r="EE18" s="172">
        <f t="shared" si="17"/>
        <v>1</v>
      </c>
      <c r="EF18" s="172">
        <f t="shared" si="17"/>
        <v>1</v>
      </c>
      <c r="EG18" s="172">
        <f t="shared" si="7"/>
        <v>0</v>
      </c>
    </row>
    <row r="19" spans="2:137" x14ac:dyDescent="0.25">
      <c r="R19" s="31"/>
      <c r="T19" s="5"/>
      <c r="U19" s="13"/>
      <c r="V19" s="5"/>
      <c r="W19" s="5" t="str">
        <f t="shared" si="2"/>
        <v/>
      </c>
      <c r="X19" s="5"/>
      <c r="Y19" s="5"/>
      <c r="Z19" s="5"/>
      <c r="AA19" s="22" t="s">
        <v>178</v>
      </c>
      <c r="AB19" s="116">
        <v>8</v>
      </c>
      <c r="AC19" s="19"/>
      <c r="AD19" s="21"/>
      <c r="AE19" s="21"/>
      <c r="AF19" s="21"/>
      <c r="AG19" s="21"/>
      <c r="AH19" s="21"/>
      <c r="AI19" s="19"/>
      <c r="AJ19" s="19"/>
      <c r="AK19" s="21"/>
      <c r="AL19" s="19"/>
      <c r="AM19" s="19"/>
      <c r="AN19" s="19"/>
      <c r="AO19" s="19"/>
      <c r="AP19" s="116">
        <f t="shared" si="3"/>
        <v>0</v>
      </c>
      <c r="AQ19" s="28"/>
      <c r="AR19" s="29"/>
      <c r="AS19" s="29"/>
      <c r="AT19" s="29"/>
      <c r="AU19" s="29"/>
      <c r="AV19" s="29"/>
      <c r="AW19" s="29"/>
      <c r="AX19" s="29"/>
      <c r="AY19" s="29"/>
      <c r="AZ19" s="29"/>
      <c r="BA19" s="29"/>
      <c r="BB19" s="29"/>
      <c r="BC19" s="29"/>
      <c r="BD19" s="29"/>
      <c r="BE19" s="29"/>
      <c r="BF19" s="29"/>
      <c r="BG19" s="29"/>
      <c r="BH19" s="29"/>
      <c r="BI19" s="29"/>
      <c r="BJ19" s="30"/>
      <c r="BL19" s="116"/>
      <c r="BM19" s="116"/>
      <c r="BN19" s="116"/>
      <c r="BO19" s="116"/>
      <c r="BP19" s="116"/>
      <c r="BQ19" s="116"/>
      <c r="BR19" s="116"/>
      <c r="BS19" s="116"/>
      <c r="BT19" s="116"/>
      <c r="BU19" s="116"/>
      <c r="BV19" s="168">
        <v>1</v>
      </c>
      <c r="BW19" s="40">
        <f t="shared" si="4"/>
        <v>0</v>
      </c>
      <c r="BX19" s="42">
        <f t="shared" si="8"/>
        <v>0</v>
      </c>
      <c r="BY19" s="168">
        <f t="shared" si="9"/>
        <v>0</v>
      </c>
      <c r="BZ19" s="43">
        <f t="shared" si="10"/>
        <v>0</v>
      </c>
      <c r="CA19" s="38" t="str">
        <f t="shared" si="11"/>
        <v>-</v>
      </c>
      <c r="CB19" s="172">
        <f t="shared" si="24"/>
        <v>1</v>
      </c>
      <c r="CC19" s="172">
        <f t="shared" si="24"/>
        <v>1</v>
      </c>
      <c r="CD19" s="172">
        <f t="shared" si="24"/>
        <v>1</v>
      </c>
      <c r="CE19" s="172">
        <f t="shared" si="24"/>
        <v>1</v>
      </c>
      <c r="CF19" s="172">
        <f t="shared" si="24"/>
        <v>1</v>
      </c>
      <c r="CG19" s="172">
        <f t="shared" si="24"/>
        <v>1</v>
      </c>
      <c r="CH19" s="172">
        <f t="shared" si="24"/>
        <v>1</v>
      </c>
      <c r="CI19" s="172">
        <f t="shared" si="24"/>
        <v>1</v>
      </c>
      <c r="CJ19" s="172">
        <f t="shared" si="24"/>
        <v>1</v>
      </c>
      <c r="CK19" s="172">
        <f t="shared" si="24"/>
        <v>1</v>
      </c>
      <c r="CL19" s="172">
        <f t="shared" si="24"/>
        <v>1</v>
      </c>
      <c r="CM19" s="172">
        <f t="shared" si="24"/>
        <v>1</v>
      </c>
      <c r="CN19" s="172">
        <f t="shared" si="24"/>
        <v>1</v>
      </c>
      <c r="CO19" s="172">
        <f t="shared" si="24"/>
        <v>1</v>
      </c>
      <c r="CP19" s="172">
        <f t="shared" si="24"/>
        <v>1</v>
      </c>
      <c r="CQ19" s="172">
        <f t="shared" si="23"/>
        <v>1</v>
      </c>
      <c r="CR19" s="172">
        <f t="shared" si="23"/>
        <v>1</v>
      </c>
      <c r="CS19" s="172">
        <f t="shared" si="23"/>
        <v>1</v>
      </c>
      <c r="CT19" s="172">
        <f t="shared" si="23"/>
        <v>1</v>
      </c>
      <c r="CU19" s="172">
        <f t="shared" si="23"/>
        <v>1</v>
      </c>
      <c r="CZ19" s="172">
        <v>2</v>
      </c>
      <c r="DA19" s="172" t="s">
        <v>278</v>
      </c>
      <c r="DB19" s="32" t="str">
        <f>T(LOOKUP(CZ19,$DM$1:$EF$1,$DM$2:$EF$2))</f>
        <v/>
      </c>
      <c r="DD19" s="172">
        <f t="shared" si="18"/>
        <v>1</v>
      </c>
      <c r="DE19" s="172">
        <v>17</v>
      </c>
      <c r="DI19" s="198"/>
      <c r="DL19" s="172">
        <f t="shared" si="13"/>
        <v>0</v>
      </c>
      <c r="DM19" s="172">
        <f t="shared" si="14"/>
        <v>1</v>
      </c>
      <c r="DN19" s="172">
        <f t="shared" si="15"/>
        <v>1</v>
      </c>
      <c r="DO19" s="172">
        <f t="shared" si="16"/>
        <v>1</v>
      </c>
      <c r="DP19" s="172">
        <f t="shared" si="16"/>
        <v>1</v>
      </c>
      <c r="DQ19" s="172">
        <f t="shared" si="16"/>
        <v>1</v>
      </c>
      <c r="DR19" s="172">
        <f t="shared" si="16"/>
        <v>1</v>
      </c>
      <c r="DS19" s="172">
        <f t="shared" si="16"/>
        <v>1</v>
      </c>
      <c r="DT19" s="172">
        <f t="shared" si="16"/>
        <v>1</v>
      </c>
      <c r="DU19" s="172">
        <f t="shared" si="16"/>
        <v>1</v>
      </c>
      <c r="DV19" s="172">
        <f t="shared" si="19"/>
        <v>1</v>
      </c>
      <c r="DW19" s="172">
        <f t="shared" si="17"/>
        <v>1</v>
      </c>
      <c r="DX19" s="172">
        <f t="shared" si="17"/>
        <v>1</v>
      </c>
      <c r="DY19" s="172">
        <f t="shared" si="17"/>
        <v>1</v>
      </c>
      <c r="DZ19" s="172">
        <f t="shared" si="17"/>
        <v>1</v>
      </c>
      <c r="EA19" s="172">
        <f t="shared" si="17"/>
        <v>1</v>
      </c>
      <c r="EB19" s="172">
        <f t="shared" si="17"/>
        <v>1</v>
      </c>
      <c r="EC19" s="172">
        <f t="shared" si="17"/>
        <v>1</v>
      </c>
      <c r="ED19" s="172">
        <f t="shared" si="17"/>
        <v>1</v>
      </c>
      <c r="EE19" s="172">
        <f t="shared" si="17"/>
        <v>1</v>
      </c>
      <c r="EF19" s="172">
        <f t="shared" si="17"/>
        <v>1</v>
      </c>
      <c r="EG19" s="172">
        <f t="shared" si="7"/>
        <v>0</v>
      </c>
    </row>
    <row r="20" spans="2:137" x14ac:dyDescent="0.25">
      <c r="R20" s="31"/>
      <c r="T20" s="5"/>
      <c r="U20" s="13"/>
      <c r="V20" s="5"/>
      <c r="W20" s="5" t="str">
        <f t="shared" si="2"/>
        <v/>
      </c>
      <c r="X20" s="5"/>
      <c r="Y20" s="5"/>
      <c r="Z20" s="5"/>
      <c r="AA20" s="22" t="s">
        <v>178</v>
      </c>
      <c r="AB20" s="116">
        <v>8</v>
      </c>
      <c r="AC20" s="20"/>
      <c r="AD20" s="21"/>
      <c r="AE20" s="21"/>
      <c r="AF20" s="21"/>
      <c r="AG20" s="21"/>
      <c r="AH20" s="21"/>
      <c r="AI20" s="20"/>
      <c r="AJ20" s="20"/>
      <c r="AK20" s="21"/>
      <c r="AL20" s="20"/>
      <c r="AM20" s="20"/>
      <c r="AN20" s="20"/>
      <c r="AO20" s="20"/>
      <c r="AP20" s="116">
        <f t="shared" si="3"/>
        <v>0</v>
      </c>
      <c r="AQ20" s="28"/>
      <c r="AR20" s="29"/>
      <c r="AS20" s="29"/>
      <c r="AT20" s="29"/>
      <c r="AU20" s="29"/>
      <c r="AV20" s="29"/>
      <c r="AW20" s="29"/>
      <c r="AX20" s="29"/>
      <c r="AY20" s="29"/>
      <c r="AZ20" s="29"/>
      <c r="BA20" s="29"/>
      <c r="BB20" s="29"/>
      <c r="BC20" s="29"/>
      <c r="BD20" s="29"/>
      <c r="BE20" s="29"/>
      <c r="BF20" s="29"/>
      <c r="BG20" s="29"/>
      <c r="BH20" s="29"/>
      <c r="BI20" s="29"/>
      <c r="BJ20" s="30"/>
      <c r="BL20" s="116"/>
      <c r="BM20" s="116"/>
      <c r="BN20" s="116"/>
      <c r="BO20" s="116"/>
      <c r="BP20" s="116"/>
      <c r="BQ20" s="116"/>
      <c r="BR20" s="116"/>
      <c r="BS20" s="116"/>
      <c r="BT20" s="116"/>
      <c r="BU20" s="116"/>
      <c r="BV20" s="168">
        <v>1</v>
      </c>
      <c r="BW20" s="40">
        <f t="shared" si="4"/>
        <v>0</v>
      </c>
      <c r="BX20" s="42">
        <f t="shared" si="8"/>
        <v>0</v>
      </c>
      <c r="BY20" s="168">
        <f t="shared" si="9"/>
        <v>0</v>
      </c>
      <c r="BZ20" s="43">
        <f t="shared" si="10"/>
        <v>0</v>
      </c>
      <c r="CA20" s="38" t="str">
        <f t="shared" si="11"/>
        <v>-</v>
      </c>
      <c r="CB20" s="172">
        <f t="shared" si="24"/>
        <v>1</v>
      </c>
      <c r="CC20" s="172">
        <f t="shared" si="24"/>
        <v>1</v>
      </c>
      <c r="CD20" s="172">
        <f t="shared" si="24"/>
        <v>1</v>
      </c>
      <c r="CE20" s="172">
        <f t="shared" si="24"/>
        <v>1</v>
      </c>
      <c r="CF20" s="172">
        <f t="shared" si="24"/>
        <v>1</v>
      </c>
      <c r="CG20" s="172">
        <f t="shared" si="24"/>
        <v>1</v>
      </c>
      <c r="CH20" s="172">
        <f t="shared" si="24"/>
        <v>1</v>
      </c>
      <c r="CI20" s="172">
        <f t="shared" si="24"/>
        <v>1</v>
      </c>
      <c r="CJ20" s="172">
        <f t="shared" si="24"/>
        <v>1</v>
      </c>
      <c r="CK20" s="172">
        <f t="shared" si="24"/>
        <v>1</v>
      </c>
      <c r="CL20" s="172">
        <f t="shared" si="24"/>
        <v>1</v>
      </c>
      <c r="CM20" s="172">
        <f t="shared" si="24"/>
        <v>1</v>
      </c>
      <c r="CN20" s="172">
        <f t="shared" si="24"/>
        <v>1</v>
      </c>
      <c r="CO20" s="172">
        <f t="shared" si="24"/>
        <v>1</v>
      </c>
      <c r="CP20" s="172">
        <f t="shared" si="24"/>
        <v>1</v>
      </c>
      <c r="CQ20" s="172">
        <f t="shared" si="23"/>
        <v>1</v>
      </c>
      <c r="CR20" s="172">
        <f t="shared" si="23"/>
        <v>1</v>
      </c>
      <c r="CS20" s="172">
        <f t="shared" si="23"/>
        <v>1</v>
      </c>
      <c r="CT20" s="172">
        <f t="shared" si="23"/>
        <v>1</v>
      </c>
      <c r="CU20" s="172">
        <f t="shared" si="23"/>
        <v>1</v>
      </c>
      <c r="DA20" s="172">
        <v>1</v>
      </c>
      <c r="DB20" s="32" t="str">
        <f t="shared" ref="DB20:DB31" si="26">T(CONCATENATE(LOOKUP(DA20,CC$3:CC$80,AR$3:AR$80)," ",LOOKUP(DA20,CC$3:CC$80,$CA$3:$CA$80)))</f>
        <v xml:space="preserve"> </v>
      </c>
      <c r="DD20" s="172">
        <f t="shared" si="18"/>
        <v>1</v>
      </c>
      <c r="DE20" s="172">
        <v>18</v>
      </c>
      <c r="DI20" s="198"/>
      <c r="DL20" s="172">
        <f t="shared" si="13"/>
        <v>0</v>
      </c>
      <c r="DM20" s="172">
        <f t="shared" si="14"/>
        <v>1</v>
      </c>
      <c r="DN20" s="172">
        <f t="shared" si="15"/>
        <v>1</v>
      </c>
      <c r="DO20" s="172">
        <f t="shared" ref="DO20:DU35" si="27">IF(OR($CX19=0,ISERROR(SEARCH(DO$1,SUBSTITUTE($CX19,DY$1,"")))),DO19,DO19+1)</f>
        <v>1</v>
      </c>
      <c r="DP20" s="172">
        <f t="shared" si="27"/>
        <v>1</v>
      </c>
      <c r="DQ20" s="172">
        <f t="shared" si="27"/>
        <v>1</v>
      </c>
      <c r="DR20" s="172">
        <f t="shared" si="27"/>
        <v>1</v>
      </c>
      <c r="DS20" s="172">
        <f t="shared" si="27"/>
        <v>1</v>
      </c>
      <c r="DT20" s="172">
        <f t="shared" si="27"/>
        <v>1</v>
      </c>
      <c r="DU20" s="172">
        <f t="shared" si="27"/>
        <v>1</v>
      </c>
      <c r="DV20" s="172">
        <f t="shared" si="19"/>
        <v>1</v>
      </c>
      <c r="DW20" s="172">
        <f t="shared" si="19"/>
        <v>1</v>
      </c>
      <c r="DX20" s="172">
        <f t="shared" si="19"/>
        <v>1</v>
      </c>
      <c r="DY20" s="172">
        <f t="shared" si="19"/>
        <v>1</v>
      </c>
      <c r="DZ20" s="172">
        <f t="shared" si="19"/>
        <v>1</v>
      </c>
      <c r="EA20" s="172">
        <f t="shared" si="19"/>
        <v>1</v>
      </c>
      <c r="EB20" s="172">
        <f t="shared" si="19"/>
        <v>1</v>
      </c>
      <c r="EC20" s="172">
        <f t="shared" si="19"/>
        <v>1</v>
      </c>
      <c r="ED20" s="172">
        <f t="shared" si="19"/>
        <v>1</v>
      </c>
      <c r="EE20" s="172">
        <f t="shared" si="19"/>
        <v>1</v>
      </c>
      <c r="EF20" s="172">
        <f t="shared" si="19"/>
        <v>1</v>
      </c>
      <c r="EG20" s="172">
        <f t="shared" si="7"/>
        <v>0</v>
      </c>
    </row>
    <row r="21" spans="2:137" x14ac:dyDescent="0.25">
      <c r="T21" s="5"/>
      <c r="U21" s="13"/>
      <c r="V21" s="5"/>
      <c r="W21" s="5" t="str">
        <f t="shared" si="2"/>
        <v/>
      </c>
      <c r="X21" s="5"/>
      <c r="Y21" s="5"/>
      <c r="Z21" s="5"/>
      <c r="AA21" s="16" t="s">
        <v>179</v>
      </c>
      <c r="AB21" s="15">
        <v>8</v>
      </c>
      <c r="AC21" s="21"/>
      <c r="AD21" s="19"/>
      <c r="AE21" s="21"/>
      <c r="AF21" s="19"/>
      <c r="AG21" s="21"/>
      <c r="AH21" s="19"/>
      <c r="AI21" s="21"/>
      <c r="AJ21" s="21"/>
      <c r="AK21" s="21"/>
      <c r="AL21" s="19"/>
      <c r="AM21" s="19"/>
      <c r="AN21" s="19"/>
      <c r="AO21" s="19"/>
      <c r="AP21" s="113">
        <f t="shared" ref="AP21:AP32" si="28">SUM(AQ21:BJ21)*(AB21+20*AC21+2*AE21+AG21+AI21+AJ21+AK21*25)</f>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4"/>
        <v>0</v>
      </c>
      <c r="BX21" s="42">
        <f t="shared" si="8"/>
        <v>0</v>
      </c>
      <c r="BY21" s="168">
        <f t="shared" si="9"/>
        <v>0</v>
      </c>
      <c r="BZ21" s="43">
        <f t="shared" si="10"/>
        <v>0</v>
      </c>
      <c r="CA21" s="38" t="str">
        <f t="shared" si="11"/>
        <v>-</v>
      </c>
      <c r="CB21" s="172">
        <f t="shared" si="24"/>
        <v>1</v>
      </c>
      <c r="CC21" s="172">
        <f t="shared" si="24"/>
        <v>1</v>
      </c>
      <c r="CD21" s="172">
        <f t="shared" si="24"/>
        <v>1</v>
      </c>
      <c r="CE21" s="172">
        <f t="shared" si="24"/>
        <v>1</v>
      </c>
      <c r="CF21" s="172">
        <f t="shared" si="24"/>
        <v>1</v>
      </c>
      <c r="CG21" s="172">
        <f t="shared" si="24"/>
        <v>1</v>
      </c>
      <c r="CH21" s="172">
        <f t="shared" si="24"/>
        <v>1</v>
      </c>
      <c r="CI21" s="172">
        <f t="shared" si="24"/>
        <v>1</v>
      </c>
      <c r="CJ21" s="172">
        <f t="shared" si="24"/>
        <v>1</v>
      </c>
      <c r="CK21" s="172">
        <f t="shared" si="24"/>
        <v>1</v>
      </c>
      <c r="CL21" s="172">
        <f t="shared" si="24"/>
        <v>1</v>
      </c>
      <c r="CM21" s="172">
        <f t="shared" si="24"/>
        <v>1</v>
      </c>
      <c r="CN21" s="172">
        <f t="shared" si="24"/>
        <v>1</v>
      </c>
      <c r="CO21" s="172">
        <f t="shared" si="24"/>
        <v>1</v>
      </c>
      <c r="CP21" s="172">
        <f t="shared" si="24"/>
        <v>1</v>
      </c>
      <c r="CQ21" s="172">
        <f t="shared" si="23"/>
        <v>1</v>
      </c>
      <c r="CR21" s="172">
        <f t="shared" si="23"/>
        <v>1</v>
      </c>
      <c r="CS21" s="172">
        <f t="shared" si="23"/>
        <v>1</v>
      </c>
      <c r="CT21" s="172">
        <f t="shared" si="23"/>
        <v>1</v>
      </c>
      <c r="CU21" s="172">
        <f t="shared" si="23"/>
        <v>1</v>
      </c>
      <c r="DA21" s="172">
        <v>2</v>
      </c>
      <c r="DB21" s="32" t="str">
        <f t="shared" si="26"/>
        <v xml:space="preserve"> </v>
      </c>
      <c r="DD21" s="172">
        <f t="shared" si="18"/>
        <v>1</v>
      </c>
      <c r="DE21" s="172">
        <v>19</v>
      </c>
      <c r="DI21" s="198"/>
      <c r="DL21" s="172">
        <f t="shared" si="13"/>
        <v>0</v>
      </c>
      <c r="DM21" s="172">
        <f t="shared" si="14"/>
        <v>1</v>
      </c>
      <c r="DN21" s="172">
        <f t="shared" si="15"/>
        <v>1</v>
      </c>
      <c r="DO21" s="172">
        <f t="shared" si="27"/>
        <v>1</v>
      </c>
      <c r="DP21" s="172">
        <f t="shared" si="27"/>
        <v>1</v>
      </c>
      <c r="DQ21" s="172">
        <f t="shared" si="27"/>
        <v>1</v>
      </c>
      <c r="DR21" s="172">
        <f t="shared" si="27"/>
        <v>1</v>
      </c>
      <c r="DS21" s="172">
        <f t="shared" si="27"/>
        <v>1</v>
      </c>
      <c r="DT21" s="172">
        <f t="shared" si="27"/>
        <v>1</v>
      </c>
      <c r="DU21" s="172">
        <f t="shared" si="27"/>
        <v>1</v>
      </c>
      <c r="DV21" s="172">
        <f t="shared" ref="DV21:EF36" si="29">IF(OR($CX20=0,ISERROR(SEARCH(DV$1,$CX20))),DV20,DV20+1)</f>
        <v>1</v>
      </c>
      <c r="DW21" s="172">
        <f t="shared" si="29"/>
        <v>1</v>
      </c>
      <c r="DX21" s="172">
        <f t="shared" si="29"/>
        <v>1</v>
      </c>
      <c r="DY21" s="172">
        <f t="shared" si="29"/>
        <v>1</v>
      </c>
      <c r="DZ21" s="172">
        <f t="shared" si="29"/>
        <v>1</v>
      </c>
      <c r="EA21" s="172">
        <f t="shared" si="29"/>
        <v>1</v>
      </c>
      <c r="EB21" s="172">
        <f t="shared" si="29"/>
        <v>1</v>
      </c>
      <c r="EC21" s="172">
        <f t="shared" si="29"/>
        <v>1</v>
      </c>
      <c r="ED21" s="172">
        <f t="shared" si="29"/>
        <v>1</v>
      </c>
      <c r="EE21" s="172">
        <f t="shared" si="29"/>
        <v>1</v>
      </c>
      <c r="EF21" s="172">
        <f t="shared" si="29"/>
        <v>1</v>
      </c>
      <c r="EG21" s="172">
        <f t="shared" si="7"/>
        <v>0</v>
      </c>
    </row>
    <row r="22" spans="2:137" x14ac:dyDescent="0.25">
      <c r="T22" s="5"/>
      <c r="U22" s="13"/>
      <c r="V22" s="5"/>
      <c r="W22" s="5" t="str">
        <f t="shared" si="2"/>
        <v/>
      </c>
      <c r="X22" s="5"/>
      <c r="Y22" s="5"/>
      <c r="Z22" s="5"/>
      <c r="AA22" s="16" t="s">
        <v>179</v>
      </c>
      <c r="AB22" s="15">
        <v>8</v>
      </c>
      <c r="AC22" s="21"/>
      <c r="AD22" s="20"/>
      <c r="AE22" s="21"/>
      <c r="AF22" s="20"/>
      <c r="AG22" s="21"/>
      <c r="AH22" s="20"/>
      <c r="AI22" s="21"/>
      <c r="AJ22" s="21"/>
      <c r="AK22" s="21"/>
      <c r="AL22" s="20"/>
      <c r="AM22" s="20"/>
      <c r="AN22" s="20"/>
      <c r="AO22" s="20"/>
      <c r="AP22" s="113">
        <f t="shared" si="28"/>
        <v>0</v>
      </c>
      <c r="AQ22" s="28"/>
      <c r="AR22" s="29"/>
      <c r="AS22" s="29"/>
      <c r="AT22" s="29"/>
      <c r="AU22" s="29"/>
      <c r="AV22" s="29"/>
      <c r="AW22" s="29"/>
      <c r="AX22" s="29"/>
      <c r="AY22" s="29"/>
      <c r="AZ22" s="29"/>
      <c r="BA22" s="29"/>
      <c r="BB22" s="29"/>
      <c r="BC22" s="29"/>
      <c r="BD22" s="29"/>
      <c r="BE22" s="29"/>
      <c r="BF22" s="29"/>
      <c r="BG22" s="29"/>
      <c r="BH22" s="29"/>
      <c r="BI22" s="29"/>
      <c r="BJ22" s="30"/>
      <c r="BV22" s="168">
        <v>1</v>
      </c>
      <c r="BW22" s="40">
        <f t="shared" si="4"/>
        <v>0</v>
      </c>
      <c r="BX22" s="42">
        <f t="shared" si="8"/>
        <v>0</v>
      </c>
      <c r="BY22" s="168">
        <f t="shared" si="9"/>
        <v>0</v>
      </c>
      <c r="BZ22" s="43">
        <f t="shared" si="10"/>
        <v>0</v>
      </c>
      <c r="CA22" s="38" t="str">
        <f t="shared" si="11"/>
        <v>-</v>
      </c>
      <c r="CB22" s="172">
        <f t="shared" si="24"/>
        <v>1</v>
      </c>
      <c r="CC22" s="172">
        <f t="shared" si="24"/>
        <v>1</v>
      </c>
      <c r="CD22" s="172">
        <f t="shared" si="24"/>
        <v>1</v>
      </c>
      <c r="CE22" s="172">
        <f t="shared" si="24"/>
        <v>1</v>
      </c>
      <c r="CF22" s="172">
        <f t="shared" si="24"/>
        <v>1</v>
      </c>
      <c r="CG22" s="172">
        <f t="shared" si="24"/>
        <v>1</v>
      </c>
      <c r="CH22" s="172">
        <f t="shared" si="24"/>
        <v>1</v>
      </c>
      <c r="CI22" s="172">
        <f t="shared" si="24"/>
        <v>1</v>
      </c>
      <c r="CJ22" s="172">
        <f t="shared" si="24"/>
        <v>1</v>
      </c>
      <c r="CK22" s="172">
        <f t="shared" si="24"/>
        <v>1</v>
      </c>
      <c r="CL22" s="172">
        <f t="shared" si="24"/>
        <v>1</v>
      </c>
      <c r="CM22" s="172">
        <f t="shared" si="24"/>
        <v>1</v>
      </c>
      <c r="CN22" s="172">
        <f t="shared" si="24"/>
        <v>1</v>
      </c>
      <c r="CO22" s="172">
        <f t="shared" si="24"/>
        <v>1</v>
      </c>
      <c r="CP22" s="172">
        <f t="shared" si="24"/>
        <v>1</v>
      </c>
      <c r="CQ22" s="172">
        <f t="shared" si="23"/>
        <v>1</v>
      </c>
      <c r="CR22" s="172">
        <f t="shared" si="23"/>
        <v>1</v>
      </c>
      <c r="CS22" s="172">
        <f t="shared" si="23"/>
        <v>1</v>
      </c>
      <c r="CT22" s="172">
        <f t="shared" si="23"/>
        <v>1</v>
      </c>
      <c r="CU22" s="172">
        <f t="shared" si="23"/>
        <v>1</v>
      </c>
      <c r="DA22" s="172">
        <v>3</v>
      </c>
      <c r="DB22" s="32" t="str">
        <f t="shared" si="26"/>
        <v xml:space="preserve"> </v>
      </c>
      <c r="DD22" s="172">
        <f t="shared" si="18"/>
        <v>1</v>
      </c>
      <c r="DE22" s="172">
        <v>20</v>
      </c>
      <c r="DI22" s="198"/>
      <c r="DL22" s="172">
        <f t="shared" si="13"/>
        <v>0</v>
      </c>
      <c r="DM22" s="172">
        <f t="shared" si="14"/>
        <v>1</v>
      </c>
      <c r="DN22" s="172">
        <f t="shared" si="15"/>
        <v>1</v>
      </c>
      <c r="DO22" s="172">
        <f t="shared" si="27"/>
        <v>1</v>
      </c>
      <c r="DP22" s="172">
        <f t="shared" si="27"/>
        <v>1</v>
      </c>
      <c r="DQ22" s="172">
        <f t="shared" si="27"/>
        <v>1</v>
      </c>
      <c r="DR22" s="172">
        <f t="shared" si="27"/>
        <v>1</v>
      </c>
      <c r="DS22" s="172">
        <f t="shared" si="27"/>
        <v>1</v>
      </c>
      <c r="DT22" s="172">
        <f t="shared" si="27"/>
        <v>1</v>
      </c>
      <c r="DU22" s="172">
        <f t="shared" si="27"/>
        <v>1</v>
      </c>
      <c r="DV22" s="172">
        <f t="shared" si="29"/>
        <v>1</v>
      </c>
      <c r="DW22" s="172">
        <f t="shared" si="29"/>
        <v>1</v>
      </c>
      <c r="DX22" s="172">
        <f t="shared" si="29"/>
        <v>1</v>
      </c>
      <c r="DY22" s="172">
        <f t="shared" si="29"/>
        <v>1</v>
      </c>
      <c r="DZ22" s="172">
        <f t="shared" si="29"/>
        <v>1</v>
      </c>
      <c r="EA22" s="172">
        <f t="shared" si="29"/>
        <v>1</v>
      </c>
      <c r="EB22" s="172">
        <f t="shared" si="29"/>
        <v>1</v>
      </c>
      <c r="EC22" s="172">
        <f t="shared" si="29"/>
        <v>1</v>
      </c>
      <c r="ED22" s="172">
        <f t="shared" si="29"/>
        <v>1</v>
      </c>
      <c r="EE22" s="172">
        <f t="shared" si="29"/>
        <v>1</v>
      </c>
      <c r="EF22" s="172">
        <f t="shared" si="29"/>
        <v>1</v>
      </c>
      <c r="EG22" s="172">
        <f t="shared" si="7"/>
        <v>0</v>
      </c>
    </row>
    <row r="23" spans="2:137" x14ac:dyDescent="0.25">
      <c r="T23" s="5"/>
      <c r="U23" s="13"/>
      <c r="V23" s="5"/>
      <c r="W23" s="5" t="str">
        <f t="shared" si="2"/>
        <v/>
      </c>
      <c r="X23" s="5"/>
      <c r="Y23" s="5"/>
      <c r="Z23" s="5"/>
      <c r="AA23" s="16" t="s">
        <v>179</v>
      </c>
      <c r="AB23" s="15">
        <v>8</v>
      </c>
      <c r="AC23" s="21"/>
      <c r="AD23" s="19"/>
      <c r="AE23" s="21"/>
      <c r="AF23" s="19"/>
      <c r="AG23" s="21"/>
      <c r="AH23" s="19"/>
      <c r="AI23" s="21"/>
      <c r="AJ23" s="21"/>
      <c r="AK23" s="21"/>
      <c r="AL23" s="19"/>
      <c r="AM23" s="19"/>
      <c r="AN23" s="19"/>
      <c r="AO23" s="19"/>
      <c r="AP23" s="113">
        <f t="shared" si="28"/>
        <v>0</v>
      </c>
      <c r="AQ23" s="28"/>
      <c r="AR23" s="29"/>
      <c r="AS23" s="29"/>
      <c r="AT23" s="29"/>
      <c r="AU23" s="29"/>
      <c r="AV23" s="29"/>
      <c r="AW23" s="29"/>
      <c r="AX23" s="29"/>
      <c r="AY23" s="29"/>
      <c r="AZ23" s="29"/>
      <c r="BA23" s="29"/>
      <c r="BB23" s="29"/>
      <c r="BC23" s="29"/>
      <c r="BD23" s="29"/>
      <c r="BE23" s="29"/>
      <c r="BF23" s="29"/>
      <c r="BG23" s="29"/>
      <c r="BH23" s="29"/>
      <c r="BI23" s="29"/>
      <c r="BJ23" s="30"/>
      <c r="BV23" s="168">
        <v>1</v>
      </c>
      <c r="BW23" s="40">
        <f t="shared" si="4"/>
        <v>0</v>
      </c>
      <c r="BX23" s="42">
        <f t="shared" si="8"/>
        <v>0</v>
      </c>
      <c r="BY23" s="168">
        <f t="shared" si="9"/>
        <v>0</v>
      </c>
      <c r="BZ23" s="43">
        <f t="shared" si="10"/>
        <v>0</v>
      </c>
      <c r="CA23" s="38" t="str">
        <f t="shared" si="11"/>
        <v>-</v>
      </c>
      <c r="CB23" s="172">
        <f t="shared" si="24"/>
        <v>1</v>
      </c>
      <c r="CC23" s="172">
        <f t="shared" si="24"/>
        <v>1</v>
      </c>
      <c r="CD23" s="172">
        <f t="shared" si="24"/>
        <v>1</v>
      </c>
      <c r="CE23" s="172">
        <f t="shared" si="24"/>
        <v>1</v>
      </c>
      <c r="CF23" s="172">
        <f t="shared" si="24"/>
        <v>1</v>
      </c>
      <c r="CG23" s="172">
        <f t="shared" si="24"/>
        <v>1</v>
      </c>
      <c r="CH23" s="172">
        <f t="shared" si="24"/>
        <v>1</v>
      </c>
      <c r="CI23" s="172">
        <f t="shared" si="24"/>
        <v>1</v>
      </c>
      <c r="CJ23" s="172">
        <f t="shared" si="24"/>
        <v>1</v>
      </c>
      <c r="CK23" s="172">
        <f t="shared" si="24"/>
        <v>1</v>
      </c>
      <c r="CL23" s="172">
        <f t="shared" si="24"/>
        <v>1</v>
      </c>
      <c r="CM23" s="172">
        <f t="shared" si="24"/>
        <v>1</v>
      </c>
      <c r="CN23" s="172">
        <f t="shared" si="24"/>
        <v>1</v>
      </c>
      <c r="CO23" s="172">
        <f t="shared" si="24"/>
        <v>1</v>
      </c>
      <c r="CP23" s="172">
        <f t="shared" si="24"/>
        <v>1</v>
      </c>
      <c r="CQ23" s="172">
        <f t="shared" si="23"/>
        <v>1</v>
      </c>
      <c r="CR23" s="172">
        <f t="shared" si="23"/>
        <v>1</v>
      </c>
      <c r="CS23" s="172">
        <f t="shared" si="23"/>
        <v>1</v>
      </c>
      <c r="CT23" s="172">
        <f t="shared" si="23"/>
        <v>1</v>
      </c>
      <c r="CU23" s="172">
        <f t="shared" si="23"/>
        <v>1</v>
      </c>
      <c r="DA23" s="172">
        <v>4</v>
      </c>
      <c r="DB23" s="32" t="str">
        <f t="shared" si="26"/>
        <v xml:space="preserve"> </v>
      </c>
      <c r="DD23" s="172">
        <f t="shared" si="18"/>
        <v>1</v>
      </c>
      <c r="DE23" s="172">
        <v>21</v>
      </c>
      <c r="DI23" s="198"/>
      <c r="DL23" s="172">
        <f t="shared" si="13"/>
        <v>0</v>
      </c>
      <c r="DM23" s="172">
        <f t="shared" si="14"/>
        <v>1</v>
      </c>
      <c r="DN23" s="172">
        <f t="shared" si="15"/>
        <v>1</v>
      </c>
      <c r="DO23" s="172">
        <f t="shared" si="27"/>
        <v>1</v>
      </c>
      <c r="DP23" s="172">
        <f t="shared" si="27"/>
        <v>1</v>
      </c>
      <c r="DQ23" s="172">
        <f t="shared" si="27"/>
        <v>1</v>
      </c>
      <c r="DR23" s="172">
        <f t="shared" si="27"/>
        <v>1</v>
      </c>
      <c r="DS23" s="172">
        <f t="shared" si="27"/>
        <v>1</v>
      </c>
      <c r="DT23" s="172">
        <f t="shared" si="27"/>
        <v>1</v>
      </c>
      <c r="DU23" s="172">
        <f t="shared" si="27"/>
        <v>1</v>
      </c>
      <c r="DV23" s="172">
        <f t="shared" si="29"/>
        <v>1</v>
      </c>
      <c r="DW23" s="172">
        <f t="shared" si="29"/>
        <v>1</v>
      </c>
      <c r="DX23" s="172">
        <f t="shared" si="29"/>
        <v>1</v>
      </c>
      <c r="DY23" s="172">
        <f t="shared" si="29"/>
        <v>1</v>
      </c>
      <c r="DZ23" s="172">
        <f t="shared" si="29"/>
        <v>1</v>
      </c>
      <c r="EA23" s="172">
        <f t="shared" si="29"/>
        <v>1</v>
      </c>
      <c r="EB23" s="172">
        <f t="shared" si="29"/>
        <v>1</v>
      </c>
      <c r="EC23" s="172">
        <f t="shared" si="29"/>
        <v>1</v>
      </c>
      <c r="ED23" s="172">
        <f t="shared" si="29"/>
        <v>1</v>
      </c>
      <c r="EE23" s="172">
        <f t="shared" si="29"/>
        <v>1</v>
      </c>
      <c r="EF23" s="172">
        <f t="shared" si="29"/>
        <v>1</v>
      </c>
      <c r="EG23" s="172">
        <f t="shared" si="7"/>
        <v>0</v>
      </c>
    </row>
    <row r="24" spans="2:137" x14ac:dyDescent="0.25">
      <c r="T24" s="5"/>
      <c r="U24" s="13"/>
      <c r="V24" s="5"/>
      <c r="W24" s="5" t="str">
        <f t="shared" si="2"/>
        <v/>
      </c>
      <c r="X24" s="5"/>
      <c r="Y24" s="5"/>
      <c r="Z24" s="5"/>
      <c r="AA24" s="16" t="s">
        <v>179</v>
      </c>
      <c r="AB24" s="15">
        <v>8</v>
      </c>
      <c r="AC24" s="21"/>
      <c r="AD24" s="20"/>
      <c r="AE24" s="21"/>
      <c r="AF24" s="20"/>
      <c r="AG24" s="21"/>
      <c r="AH24" s="20"/>
      <c r="AI24" s="21"/>
      <c r="AJ24" s="21"/>
      <c r="AK24" s="21"/>
      <c r="AL24" s="20"/>
      <c r="AM24" s="20"/>
      <c r="AN24" s="20"/>
      <c r="AO24" s="20"/>
      <c r="AP24" s="113">
        <f t="shared" si="28"/>
        <v>0</v>
      </c>
      <c r="AQ24" s="28"/>
      <c r="AR24" s="29"/>
      <c r="AS24" s="29"/>
      <c r="AT24" s="29"/>
      <c r="AU24" s="29"/>
      <c r="AV24" s="29"/>
      <c r="AW24" s="29"/>
      <c r="AX24" s="29"/>
      <c r="AY24" s="29"/>
      <c r="AZ24" s="29"/>
      <c r="BA24" s="29"/>
      <c r="BB24" s="29"/>
      <c r="BC24" s="29"/>
      <c r="BD24" s="29"/>
      <c r="BE24" s="29"/>
      <c r="BF24" s="29"/>
      <c r="BG24" s="29"/>
      <c r="BH24" s="29"/>
      <c r="BI24" s="29"/>
      <c r="BJ24" s="30"/>
      <c r="BV24" s="168">
        <v>1</v>
      </c>
      <c r="BW24" s="40">
        <f t="shared" si="4"/>
        <v>0</v>
      </c>
      <c r="BX24" s="42">
        <f t="shared" si="8"/>
        <v>0</v>
      </c>
      <c r="BY24" s="168">
        <f t="shared" si="9"/>
        <v>0</v>
      </c>
      <c r="BZ24" s="43">
        <f t="shared" si="10"/>
        <v>0</v>
      </c>
      <c r="CA24" s="38" t="str">
        <f t="shared" si="11"/>
        <v>-</v>
      </c>
      <c r="CB24" s="172">
        <f t="shared" si="24"/>
        <v>1</v>
      </c>
      <c r="CC24" s="172">
        <f t="shared" si="24"/>
        <v>1</v>
      </c>
      <c r="CD24" s="172">
        <f t="shared" si="24"/>
        <v>1</v>
      </c>
      <c r="CE24" s="172">
        <f t="shared" si="24"/>
        <v>1</v>
      </c>
      <c r="CF24" s="172">
        <f t="shared" si="24"/>
        <v>1</v>
      </c>
      <c r="CG24" s="172">
        <f t="shared" si="24"/>
        <v>1</v>
      </c>
      <c r="CH24" s="172">
        <f t="shared" si="24"/>
        <v>1</v>
      </c>
      <c r="CI24" s="172">
        <f t="shared" si="24"/>
        <v>1</v>
      </c>
      <c r="CJ24" s="172">
        <f t="shared" si="24"/>
        <v>1</v>
      </c>
      <c r="CK24" s="172">
        <f t="shared" si="24"/>
        <v>1</v>
      </c>
      <c r="CL24" s="172">
        <f t="shared" si="24"/>
        <v>1</v>
      </c>
      <c r="CM24" s="172">
        <f t="shared" si="24"/>
        <v>1</v>
      </c>
      <c r="CN24" s="172">
        <f t="shared" si="24"/>
        <v>1</v>
      </c>
      <c r="CO24" s="172">
        <f t="shared" si="24"/>
        <v>1</v>
      </c>
      <c r="CP24" s="172">
        <f t="shared" si="24"/>
        <v>1</v>
      </c>
      <c r="CQ24" s="172">
        <f t="shared" si="23"/>
        <v>1</v>
      </c>
      <c r="CR24" s="172">
        <f t="shared" si="23"/>
        <v>1</v>
      </c>
      <c r="CS24" s="172">
        <f t="shared" si="23"/>
        <v>1</v>
      </c>
      <c r="CT24" s="172">
        <f t="shared" si="23"/>
        <v>1</v>
      </c>
      <c r="CU24" s="172">
        <f t="shared" si="23"/>
        <v>1</v>
      </c>
      <c r="DA24" s="172">
        <v>5</v>
      </c>
      <c r="DB24" s="32" t="str">
        <f t="shared" si="26"/>
        <v xml:space="preserve"> </v>
      </c>
      <c r="DD24" s="172">
        <f t="shared" si="18"/>
        <v>1</v>
      </c>
      <c r="DE24" s="172">
        <v>22</v>
      </c>
      <c r="DI24" s="198"/>
      <c r="DL24" s="172">
        <f t="shared" si="13"/>
        <v>0</v>
      </c>
      <c r="DM24" s="172">
        <f t="shared" si="14"/>
        <v>1</v>
      </c>
      <c r="DN24" s="172">
        <f t="shared" si="15"/>
        <v>1</v>
      </c>
      <c r="DO24" s="172">
        <f t="shared" si="27"/>
        <v>1</v>
      </c>
      <c r="DP24" s="172">
        <f t="shared" si="27"/>
        <v>1</v>
      </c>
      <c r="DQ24" s="172">
        <f t="shared" si="27"/>
        <v>1</v>
      </c>
      <c r="DR24" s="172">
        <f t="shared" si="27"/>
        <v>1</v>
      </c>
      <c r="DS24" s="172">
        <f t="shared" si="27"/>
        <v>1</v>
      </c>
      <c r="DT24" s="172">
        <f t="shared" si="27"/>
        <v>1</v>
      </c>
      <c r="DU24" s="172">
        <f t="shared" si="27"/>
        <v>1</v>
      </c>
      <c r="DV24" s="172">
        <f t="shared" si="29"/>
        <v>1</v>
      </c>
      <c r="DW24" s="172">
        <f t="shared" si="29"/>
        <v>1</v>
      </c>
      <c r="DX24" s="172">
        <f t="shared" si="29"/>
        <v>1</v>
      </c>
      <c r="DY24" s="172">
        <f t="shared" si="29"/>
        <v>1</v>
      </c>
      <c r="DZ24" s="172">
        <f t="shared" si="29"/>
        <v>1</v>
      </c>
      <c r="EA24" s="172">
        <f t="shared" si="29"/>
        <v>1</v>
      </c>
      <c r="EB24" s="172">
        <f t="shared" si="29"/>
        <v>1</v>
      </c>
      <c r="EC24" s="172">
        <f t="shared" si="29"/>
        <v>1</v>
      </c>
      <c r="ED24" s="172">
        <f t="shared" si="29"/>
        <v>1</v>
      </c>
      <c r="EE24" s="172">
        <f t="shared" si="29"/>
        <v>1</v>
      </c>
      <c r="EF24" s="172">
        <f t="shared" si="29"/>
        <v>1</v>
      </c>
      <c r="EG24" s="172">
        <f t="shared" si="7"/>
        <v>0</v>
      </c>
    </row>
    <row r="25" spans="2:137" x14ac:dyDescent="0.25">
      <c r="T25" s="5"/>
      <c r="U25" s="13"/>
      <c r="V25" s="5"/>
      <c r="W25" s="5" t="str">
        <f t="shared" si="2"/>
        <v/>
      </c>
      <c r="X25" s="5"/>
      <c r="Y25" s="5"/>
      <c r="Z25" s="5"/>
      <c r="AA25" s="16" t="s">
        <v>179</v>
      </c>
      <c r="AB25" s="15">
        <v>8</v>
      </c>
      <c r="AC25" s="21"/>
      <c r="AD25" s="19"/>
      <c r="AE25" s="21"/>
      <c r="AF25" s="19"/>
      <c r="AG25" s="21"/>
      <c r="AH25" s="19"/>
      <c r="AI25" s="21"/>
      <c r="AJ25" s="21"/>
      <c r="AK25" s="21"/>
      <c r="AL25" s="19"/>
      <c r="AM25" s="19"/>
      <c r="AN25" s="19"/>
      <c r="AO25" s="19"/>
      <c r="AP25" s="113">
        <f t="shared" si="28"/>
        <v>0</v>
      </c>
      <c r="AQ25" s="28"/>
      <c r="AR25" s="29"/>
      <c r="AS25" s="29"/>
      <c r="AT25" s="29"/>
      <c r="AU25" s="29"/>
      <c r="AV25" s="29"/>
      <c r="AW25" s="29"/>
      <c r="AX25" s="29"/>
      <c r="AY25" s="29"/>
      <c r="AZ25" s="29"/>
      <c r="BA25" s="29"/>
      <c r="BB25" s="29"/>
      <c r="BC25" s="29"/>
      <c r="BD25" s="29"/>
      <c r="BE25" s="29"/>
      <c r="BF25" s="29"/>
      <c r="BG25" s="29"/>
      <c r="BH25" s="29"/>
      <c r="BI25" s="29"/>
      <c r="BJ25" s="30"/>
      <c r="BV25" s="168">
        <v>1</v>
      </c>
      <c r="BW25" s="40">
        <f t="shared" si="4"/>
        <v>0</v>
      </c>
      <c r="BX25" s="42">
        <f t="shared" si="8"/>
        <v>0</v>
      </c>
      <c r="BY25" s="168">
        <f t="shared" si="9"/>
        <v>0</v>
      </c>
      <c r="BZ25" s="43">
        <f t="shared" si="10"/>
        <v>0</v>
      </c>
      <c r="CA25" s="38" t="str">
        <f t="shared" si="11"/>
        <v>-</v>
      </c>
      <c r="CB25" s="172">
        <f t="shared" si="24"/>
        <v>1</v>
      </c>
      <c r="CC25" s="172">
        <f t="shared" si="24"/>
        <v>1</v>
      </c>
      <c r="CD25" s="172">
        <f t="shared" si="24"/>
        <v>1</v>
      </c>
      <c r="CE25" s="172">
        <f t="shared" si="24"/>
        <v>1</v>
      </c>
      <c r="CF25" s="172">
        <f t="shared" si="24"/>
        <v>1</v>
      </c>
      <c r="CG25" s="172">
        <f t="shared" si="24"/>
        <v>1</v>
      </c>
      <c r="CH25" s="172">
        <f t="shared" si="24"/>
        <v>1</v>
      </c>
      <c r="CI25" s="172">
        <f t="shared" si="24"/>
        <v>1</v>
      </c>
      <c r="CJ25" s="172">
        <f t="shared" si="24"/>
        <v>1</v>
      </c>
      <c r="CK25" s="172">
        <f t="shared" si="24"/>
        <v>1</v>
      </c>
      <c r="CL25" s="172">
        <f t="shared" si="24"/>
        <v>1</v>
      </c>
      <c r="CM25" s="172">
        <f t="shared" si="24"/>
        <v>1</v>
      </c>
      <c r="CN25" s="172">
        <f t="shared" si="24"/>
        <v>1</v>
      </c>
      <c r="CO25" s="172">
        <f t="shared" si="24"/>
        <v>1</v>
      </c>
      <c r="CP25" s="172">
        <f t="shared" si="24"/>
        <v>1</v>
      </c>
      <c r="CQ25" s="172">
        <f t="shared" si="23"/>
        <v>1</v>
      </c>
      <c r="CR25" s="172">
        <f t="shared" si="23"/>
        <v>1</v>
      </c>
      <c r="CS25" s="172">
        <f t="shared" si="23"/>
        <v>1</v>
      </c>
      <c r="CT25" s="172">
        <f t="shared" si="23"/>
        <v>1</v>
      </c>
      <c r="CU25" s="172">
        <f t="shared" si="23"/>
        <v>1</v>
      </c>
      <c r="DA25" s="172">
        <v>6</v>
      </c>
      <c r="DB25" s="32" t="str">
        <f t="shared" si="26"/>
        <v xml:space="preserve"> </v>
      </c>
      <c r="DD25" s="172">
        <f t="shared" si="18"/>
        <v>1</v>
      </c>
      <c r="DE25" s="172">
        <v>23</v>
      </c>
      <c r="DI25" s="198"/>
      <c r="DL25" s="172">
        <f t="shared" si="13"/>
        <v>0</v>
      </c>
      <c r="DM25" s="172">
        <f t="shared" si="14"/>
        <v>1</v>
      </c>
      <c r="DN25" s="172">
        <f t="shared" si="15"/>
        <v>1</v>
      </c>
      <c r="DO25" s="172">
        <f t="shared" si="27"/>
        <v>1</v>
      </c>
      <c r="DP25" s="172">
        <f t="shared" si="27"/>
        <v>1</v>
      </c>
      <c r="DQ25" s="172">
        <f t="shared" si="27"/>
        <v>1</v>
      </c>
      <c r="DR25" s="172">
        <f t="shared" si="27"/>
        <v>1</v>
      </c>
      <c r="DS25" s="172">
        <f t="shared" si="27"/>
        <v>1</v>
      </c>
      <c r="DT25" s="172">
        <f t="shared" si="27"/>
        <v>1</v>
      </c>
      <c r="DU25" s="172">
        <f t="shared" si="27"/>
        <v>1</v>
      </c>
      <c r="DV25" s="172">
        <f t="shared" si="29"/>
        <v>1</v>
      </c>
      <c r="DW25" s="172">
        <f t="shared" si="29"/>
        <v>1</v>
      </c>
      <c r="DX25" s="172">
        <f t="shared" si="29"/>
        <v>1</v>
      </c>
      <c r="DY25" s="172">
        <f t="shared" si="29"/>
        <v>1</v>
      </c>
      <c r="DZ25" s="172">
        <f t="shared" si="29"/>
        <v>1</v>
      </c>
      <c r="EA25" s="172">
        <f t="shared" si="29"/>
        <v>1</v>
      </c>
      <c r="EB25" s="172">
        <f t="shared" si="29"/>
        <v>1</v>
      </c>
      <c r="EC25" s="172">
        <f t="shared" si="29"/>
        <v>1</v>
      </c>
      <c r="ED25" s="172">
        <f t="shared" si="29"/>
        <v>1</v>
      </c>
      <c r="EE25" s="172">
        <f t="shared" si="29"/>
        <v>1</v>
      </c>
      <c r="EF25" s="172">
        <f t="shared" si="29"/>
        <v>1</v>
      </c>
      <c r="EG25" s="172">
        <f t="shared" si="7"/>
        <v>0</v>
      </c>
    </row>
    <row r="26" spans="2:137" x14ac:dyDescent="0.25">
      <c r="T26" s="5"/>
      <c r="U26" s="13"/>
      <c r="V26" s="5"/>
      <c r="W26" s="5" t="str">
        <f t="shared" si="2"/>
        <v/>
      </c>
      <c r="X26" s="5"/>
      <c r="Y26" s="5"/>
      <c r="Z26" s="5"/>
      <c r="AA26" s="16" t="s">
        <v>179</v>
      </c>
      <c r="AB26" s="15">
        <v>8</v>
      </c>
      <c r="AC26" s="21"/>
      <c r="AD26" s="20"/>
      <c r="AE26" s="21"/>
      <c r="AF26" s="20"/>
      <c r="AG26" s="21"/>
      <c r="AH26" s="20"/>
      <c r="AI26" s="21"/>
      <c r="AJ26" s="21"/>
      <c r="AK26" s="21"/>
      <c r="AL26" s="20"/>
      <c r="AM26" s="20"/>
      <c r="AN26" s="20"/>
      <c r="AO26" s="20"/>
      <c r="AP26" s="113">
        <f t="shared" si="28"/>
        <v>0</v>
      </c>
      <c r="AQ26" s="28"/>
      <c r="AR26" s="29"/>
      <c r="AS26" s="29"/>
      <c r="AT26" s="29"/>
      <c r="AU26" s="29"/>
      <c r="AV26" s="29"/>
      <c r="AW26" s="29"/>
      <c r="AX26" s="29"/>
      <c r="AY26" s="29"/>
      <c r="AZ26" s="29"/>
      <c r="BA26" s="29"/>
      <c r="BB26" s="29"/>
      <c r="BC26" s="29"/>
      <c r="BD26" s="29"/>
      <c r="BE26" s="29"/>
      <c r="BF26" s="29"/>
      <c r="BG26" s="29"/>
      <c r="BH26" s="29"/>
      <c r="BI26" s="29"/>
      <c r="BJ26" s="30"/>
      <c r="BV26" s="168">
        <v>1</v>
      </c>
      <c r="BW26" s="40">
        <f t="shared" si="4"/>
        <v>0</v>
      </c>
      <c r="BX26" s="42">
        <f t="shared" si="8"/>
        <v>0</v>
      </c>
      <c r="BY26" s="168">
        <f t="shared" si="9"/>
        <v>0</v>
      </c>
      <c r="BZ26" s="43">
        <f>BX26*BY26</f>
        <v>0</v>
      </c>
      <c r="CA26" s="38" t="str">
        <f t="shared" si="11"/>
        <v>-</v>
      </c>
      <c r="CB26" s="172">
        <f t="shared" si="24"/>
        <v>1</v>
      </c>
      <c r="CC26" s="172">
        <f t="shared" si="24"/>
        <v>1</v>
      </c>
      <c r="CD26" s="172">
        <f t="shared" si="24"/>
        <v>1</v>
      </c>
      <c r="CE26" s="172">
        <f t="shared" si="24"/>
        <v>1</v>
      </c>
      <c r="CF26" s="172">
        <f t="shared" si="24"/>
        <v>1</v>
      </c>
      <c r="CG26" s="172">
        <f t="shared" si="24"/>
        <v>1</v>
      </c>
      <c r="CH26" s="172">
        <f t="shared" si="24"/>
        <v>1</v>
      </c>
      <c r="CI26" s="172">
        <f t="shared" si="24"/>
        <v>1</v>
      </c>
      <c r="CJ26" s="172">
        <f t="shared" si="24"/>
        <v>1</v>
      </c>
      <c r="CK26" s="172">
        <f t="shared" si="24"/>
        <v>1</v>
      </c>
      <c r="CL26" s="172">
        <f t="shared" si="24"/>
        <v>1</v>
      </c>
      <c r="CM26" s="172">
        <f t="shared" si="24"/>
        <v>1</v>
      </c>
      <c r="CN26" s="172">
        <f t="shared" si="24"/>
        <v>1</v>
      </c>
      <c r="CO26" s="172">
        <f t="shared" si="24"/>
        <v>1</v>
      </c>
      <c r="CP26" s="172">
        <f t="shared" si="24"/>
        <v>1</v>
      </c>
      <c r="CQ26" s="172">
        <f t="shared" si="23"/>
        <v>1</v>
      </c>
      <c r="CR26" s="172">
        <f t="shared" si="23"/>
        <v>1</v>
      </c>
      <c r="CS26" s="172">
        <f t="shared" si="23"/>
        <v>1</v>
      </c>
      <c r="CT26" s="172">
        <f t="shared" si="23"/>
        <v>1</v>
      </c>
      <c r="CU26" s="172">
        <f t="shared" si="23"/>
        <v>1</v>
      </c>
      <c r="DA26" s="172">
        <v>7</v>
      </c>
      <c r="DB26" s="32" t="str">
        <f t="shared" si="26"/>
        <v xml:space="preserve"> </v>
      </c>
      <c r="DD26" s="172">
        <f t="shared" si="18"/>
        <v>1</v>
      </c>
      <c r="DE26" s="172">
        <v>24</v>
      </c>
      <c r="DI26" s="198"/>
      <c r="DL26" s="172">
        <f t="shared" si="13"/>
        <v>0</v>
      </c>
      <c r="DM26" s="172">
        <f t="shared" si="14"/>
        <v>1</v>
      </c>
      <c r="DN26" s="172">
        <f t="shared" si="15"/>
        <v>1</v>
      </c>
      <c r="DO26" s="172">
        <f t="shared" si="27"/>
        <v>1</v>
      </c>
      <c r="DP26" s="172">
        <f t="shared" si="27"/>
        <v>1</v>
      </c>
      <c r="DQ26" s="172">
        <f t="shared" si="27"/>
        <v>1</v>
      </c>
      <c r="DR26" s="172">
        <f t="shared" si="27"/>
        <v>1</v>
      </c>
      <c r="DS26" s="172">
        <f t="shared" si="27"/>
        <v>1</v>
      </c>
      <c r="DT26" s="172">
        <f t="shared" si="27"/>
        <v>1</v>
      </c>
      <c r="DU26" s="172">
        <f t="shared" si="27"/>
        <v>1</v>
      </c>
      <c r="DV26" s="172">
        <f t="shared" si="29"/>
        <v>1</v>
      </c>
      <c r="DW26" s="172">
        <f t="shared" si="29"/>
        <v>1</v>
      </c>
      <c r="DX26" s="172">
        <f t="shared" si="29"/>
        <v>1</v>
      </c>
      <c r="DY26" s="172">
        <f t="shared" si="29"/>
        <v>1</v>
      </c>
      <c r="DZ26" s="172">
        <f t="shared" si="29"/>
        <v>1</v>
      </c>
      <c r="EA26" s="172">
        <f t="shared" si="29"/>
        <v>1</v>
      </c>
      <c r="EB26" s="172">
        <f t="shared" si="29"/>
        <v>1</v>
      </c>
      <c r="EC26" s="172">
        <f t="shared" si="29"/>
        <v>1</v>
      </c>
      <c r="ED26" s="172">
        <f t="shared" si="29"/>
        <v>1</v>
      </c>
      <c r="EE26" s="172">
        <f t="shared" si="29"/>
        <v>1</v>
      </c>
      <c r="EF26" s="172">
        <f t="shared" si="29"/>
        <v>1</v>
      </c>
      <c r="EG26" s="172">
        <f t="shared" si="7"/>
        <v>0</v>
      </c>
    </row>
    <row r="27" spans="2:137" x14ac:dyDescent="0.25">
      <c r="T27" s="5"/>
      <c r="U27" s="13"/>
      <c r="V27" s="5"/>
      <c r="W27" s="5" t="str">
        <f t="shared" si="2"/>
        <v/>
      </c>
      <c r="X27" s="5"/>
      <c r="Y27" s="5"/>
      <c r="Z27" s="5"/>
      <c r="AA27" s="22" t="s">
        <v>182</v>
      </c>
      <c r="AB27" s="15">
        <v>9</v>
      </c>
      <c r="AC27" s="21"/>
      <c r="AD27" s="19"/>
      <c r="AE27" s="21"/>
      <c r="AF27" s="19"/>
      <c r="AG27" s="21"/>
      <c r="AH27" s="19"/>
      <c r="AI27" s="21"/>
      <c r="AJ27" s="21"/>
      <c r="AK27" s="21"/>
      <c r="AL27" s="19"/>
      <c r="AM27" s="19"/>
      <c r="AN27" s="19"/>
      <c r="AO27" s="19"/>
      <c r="AP27" s="113">
        <f t="shared" si="28"/>
        <v>0</v>
      </c>
      <c r="AQ27" s="28"/>
      <c r="AR27" s="29"/>
      <c r="AS27" s="29"/>
      <c r="AT27" s="29"/>
      <c r="AU27" s="29"/>
      <c r="AV27" s="29"/>
      <c r="AW27" s="29"/>
      <c r="AX27" s="29"/>
      <c r="AY27" s="29"/>
      <c r="AZ27" s="29"/>
      <c r="BA27" s="29"/>
      <c r="BB27" s="29"/>
      <c r="BC27" s="29"/>
      <c r="BD27" s="29"/>
      <c r="BE27" s="29"/>
      <c r="BF27" s="29"/>
      <c r="BG27" s="29"/>
      <c r="BH27" s="29"/>
      <c r="BI27" s="29"/>
      <c r="BJ27" s="30"/>
      <c r="BV27" s="168">
        <v>1</v>
      </c>
      <c r="BW27" s="40">
        <f t="shared" si="4"/>
        <v>0</v>
      </c>
      <c r="BX27" s="42">
        <f t="shared" si="8"/>
        <v>0</v>
      </c>
      <c r="BY27" s="168">
        <f t="shared" si="9"/>
        <v>0</v>
      </c>
      <c r="BZ27" s="43">
        <f t="shared" si="10"/>
        <v>0</v>
      </c>
      <c r="CA27" s="38" t="str">
        <f t="shared" si="11"/>
        <v>-</v>
      </c>
      <c r="CB27" s="172">
        <f t="shared" si="24"/>
        <v>1</v>
      </c>
      <c r="CC27" s="172">
        <f t="shared" si="24"/>
        <v>1</v>
      </c>
      <c r="CD27" s="172">
        <f t="shared" si="24"/>
        <v>1</v>
      </c>
      <c r="CE27" s="172">
        <f t="shared" si="24"/>
        <v>1</v>
      </c>
      <c r="CF27" s="172">
        <f t="shared" si="24"/>
        <v>1</v>
      </c>
      <c r="CG27" s="172">
        <f t="shared" si="24"/>
        <v>1</v>
      </c>
      <c r="CH27" s="172">
        <f t="shared" si="24"/>
        <v>1</v>
      </c>
      <c r="CI27" s="172">
        <f t="shared" si="24"/>
        <v>1</v>
      </c>
      <c r="CJ27" s="172">
        <f t="shared" si="24"/>
        <v>1</v>
      </c>
      <c r="CK27" s="172">
        <f t="shared" si="24"/>
        <v>1</v>
      </c>
      <c r="CL27" s="172">
        <f t="shared" si="24"/>
        <v>1</v>
      </c>
      <c r="CM27" s="172">
        <f t="shared" si="24"/>
        <v>1</v>
      </c>
      <c r="CN27" s="172">
        <f t="shared" si="24"/>
        <v>1</v>
      </c>
      <c r="CO27" s="172">
        <f t="shared" si="24"/>
        <v>1</v>
      </c>
      <c r="CP27" s="172">
        <f t="shared" si="24"/>
        <v>1</v>
      </c>
      <c r="CQ27" s="172">
        <f t="shared" si="23"/>
        <v>1</v>
      </c>
      <c r="CR27" s="172">
        <f t="shared" si="23"/>
        <v>1</v>
      </c>
      <c r="CS27" s="172">
        <f t="shared" si="23"/>
        <v>1</v>
      </c>
      <c r="CT27" s="172">
        <f t="shared" si="23"/>
        <v>1</v>
      </c>
      <c r="CU27" s="172">
        <f t="shared" si="23"/>
        <v>1</v>
      </c>
      <c r="DA27" s="172">
        <v>8</v>
      </c>
      <c r="DB27" s="32" t="str">
        <f t="shared" si="26"/>
        <v xml:space="preserve"> </v>
      </c>
      <c r="DD27" s="172">
        <f t="shared" si="18"/>
        <v>1</v>
      </c>
      <c r="DE27" s="172">
        <v>25</v>
      </c>
      <c r="DI27" s="198"/>
      <c r="DL27" s="172">
        <f t="shared" si="13"/>
        <v>0</v>
      </c>
      <c r="DM27" s="172">
        <f t="shared" si="14"/>
        <v>1</v>
      </c>
      <c r="DN27" s="172">
        <f t="shared" si="15"/>
        <v>1</v>
      </c>
      <c r="DO27" s="172">
        <f t="shared" si="27"/>
        <v>1</v>
      </c>
      <c r="DP27" s="172">
        <f t="shared" si="27"/>
        <v>1</v>
      </c>
      <c r="DQ27" s="172">
        <f t="shared" si="27"/>
        <v>1</v>
      </c>
      <c r="DR27" s="172">
        <f t="shared" si="27"/>
        <v>1</v>
      </c>
      <c r="DS27" s="172">
        <f t="shared" si="27"/>
        <v>1</v>
      </c>
      <c r="DT27" s="172">
        <f t="shared" si="27"/>
        <v>1</v>
      </c>
      <c r="DU27" s="172">
        <f t="shared" si="27"/>
        <v>1</v>
      </c>
      <c r="DV27" s="172">
        <f t="shared" si="29"/>
        <v>1</v>
      </c>
      <c r="DW27" s="172">
        <f t="shared" si="29"/>
        <v>1</v>
      </c>
      <c r="DX27" s="172">
        <f t="shared" si="29"/>
        <v>1</v>
      </c>
      <c r="DY27" s="172">
        <f t="shared" si="29"/>
        <v>1</v>
      </c>
      <c r="DZ27" s="172">
        <f t="shared" si="29"/>
        <v>1</v>
      </c>
      <c r="EA27" s="172">
        <f t="shared" si="29"/>
        <v>1</v>
      </c>
      <c r="EB27" s="172">
        <f t="shared" si="29"/>
        <v>1</v>
      </c>
      <c r="EC27" s="172">
        <f t="shared" si="29"/>
        <v>1</v>
      </c>
      <c r="ED27" s="172">
        <f t="shared" si="29"/>
        <v>1</v>
      </c>
      <c r="EE27" s="172">
        <f t="shared" si="29"/>
        <v>1</v>
      </c>
      <c r="EF27" s="172">
        <f t="shared" si="29"/>
        <v>1</v>
      </c>
      <c r="EG27" s="172">
        <f t="shared" si="7"/>
        <v>0</v>
      </c>
    </row>
    <row r="28" spans="2:137" x14ac:dyDescent="0.25">
      <c r="T28" s="5"/>
      <c r="U28" s="13"/>
      <c r="V28" s="5"/>
      <c r="W28" s="5" t="str">
        <f t="shared" si="2"/>
        <v/>
      </c>
      <c r="X28" s="5"/>
      <c r="Y28" s="5"/>
      <c r="Z28" s="5"/>
      <c r="AA28" s="22" t="s">
        <v>182</v>
      </c>
      <c r="AB28" s="15">
        <v>9</v>
      </c>
      <c r="AC28" s="21"/>
      <c r="AD28" s="20"/>
      <c r="AE28" s="21"/>
      <c r="AF28" s="20"/>
      <c r="AG28" s="21"/>
      <c r="AH28" s="20"/>
      <c r="AI28" s="21"/>
      <c r="AJ28" s="21"/>
      <c r="AK28" s="21"/>
      <c r="AL28" s="20"/>
      <c r="AM28" s="20"/>
      <c r="AN28" s="20"/>
      <c r="AO28" s="20"/>
      <c r="AP28" s="113">
        <f t="shared" si="28"/>
        <v>0</v>
      </c>
      <c r="AQ28" s="28"/>
      <c r="AR28" s="29"/>
      <c r="AS28" s="29"/>
      <c r="AT28" s="29"/>
      <c r="AU28" s="29"/>
      <c r="AV28" s="29"/>
      <c r="AW28" s="29"/>
      <c r="AX28" s="29"/>
      <c r="AY28" s="29"/>
      <c r="AZ28" s="29"/>
      <c r="BA28" s="29"/>
      <c r="BB28" s="29"/>
      <c r="BC28" s="29"/>
      <c r="BD28" s="29"/>
      <c r="BE28" s="29"/>
      <c r="BF28" s="29"/>
      <c r="BG28" s="29"/>
      <c r="BH28" s="29"/>
      <c r="BI28" s="29"/>
      <c r="BJ28" s="30"/>
      <c r="BV28" s="168">
        <v>1</v>
      </c>
      <c r="BW28" s="40">
        <f t="shared" si="4"/>
        <v>0</v>
      </c>
      <c r="BX28" s="42">
        <f t="shared" si="8"/>
        <v>0</v>
      </c>
      <c r="BY28" s="168">
        <f t="shared" si="9"/>
        <v>0</v>
      </c>
      <c r="BZ28" s="43">
        <f t="shared" si="10"/>
        <v>0</v>
      </c>
      <c r="CA28" s="38" t="str">
        <f t="shared" si="11"/>
        <v>-</v>
      </c>
      <c r="CB28" s="172">
        <f t="shared" si="24"/>
        <v>1</v>
      </c>
      <c r="CC28" s="172">
        <f t="shared" si="24"/>
        <v>1</v>
      </c>
      <c r="CD28" s="172">
        <f t="shared" si="24"/>
        <v>1</v>
      </c>
      <c r="CE28" s="172">
        <f t="shared" si="24"/>
        <v>1</v>
      </c>
      <c r="CF28" s="172">
        <f t="shared" si="24"/>
        <v>1</v>
      </c>
      <c r="CG28" s="172">
        <f t="shared" si="24"/>
        <v>1</v>
      </c>
      <c r="CH28" s="172">
        <f t="shared" si="24"/>
        <v>1</v>
      </c>
      <c r="CI28" s="172">
        <f t="shared" si="24"/>
        <v>1</v>
      </c>
      <c r="CJ28" s="172">
        <f t="shared" si="24"/>
        <v>1</v>
      </c>
      <c r="CK28" s="172">
        <f t="shared" si="24"/>
        <v>1</v>
      </c>
      <c r="CL28" s="172">
        <f t="shared" si="24"/>
        <v>1</v>
      </c>
      <c r="CM28" s="172">
        <f t="shared" si="24"/>
        <v>1</v>
      </c>
      <c r="CN28" s="172">
        <f t="shared" si="24"/>
        <v>1</v>
      </c>
      <c r="CO28" s="172">
        <f t="shared" si="24"/>
        <v>1</v>
      </c>
      <c r="CP28" s="172">
        <f t="shared" si="24"/>
        <v>1</v>
      </c>
      <c r="CQ28" s="172">
        <f t="shared" si="23"/>
        <v>1</v>
      </c>
      <c r="CR28" s="172">
        <f t="shared" si="23"/>
        <v>1</v>
      </c>
      <c r="CS28" s="172">
        <f t="shared" si="23"/>
        <v>1</v>
      </c>
      <c r="CT28" s="172">
        <f t="shared" si="23"/>
        <v>1</v>
      </c>
      <c r="CU28" s="172">
        <f t="shared" si="23"/>
        <v>1</v>
      </c>
      <c r="DA28" s="172">
        <v>9</v>
      </c>
      <c r="DB28" s="32" t="str">
        <f t="shared" si="26"/>
        <v xml:space="preserve"> </v>
      </c>
      <c r="DD28" s="172">
        <f t="shared" si="18"/>
        <v>1</v>
      </c>
      <c r="DE28" s="172">
        <v>26</v>
      </c>
      <c r="DI28" s="198"/>
      <c r="DL28" s="172">
        <f t="shared" si="13"/>
        <v>0</v>
      </c>
      <c r="DM28" s="172">
        <f t="shared" si="14"/>
        <v>1</v>
      </c>
      <c r="DN28" s="172">
        <f t="shared" si="15"/>
        <v>1</v>
      </c>
      <c r="DO28" s="172">
        <f t="shared" si="27"/>
        <v>1</v>
      </c>
      <c r="DP28" s="172">
        <f t="shared" si="27"/>
        <v>1</v>
      </c>
      <c r="DQ28" s="172">
        <f t="shared" si="27"/>
        <v>1</v>
      </c>
      <c r="DR28" s="172">
        <f t="shared" si="27"/>
        <v>1</v>
      </c>
      <c r="DS28" s="172">
        <f t="shared" si="27"/>
        <v>1</v>
      </c>
      <c r="DT28" s="172">
        <f t="shared" si="27"/>
        <v>1</v>
      </c>
      <c r="DU28" s="172">
        <f t="shared" si="27"/>
        <v>1</v>
      </c>
      <c r="DV28" s="172">
        <f t="shared" si="29"/>
        <v>1</v>
      </c>
      <c r="DW28" s="172">
        <f t="shared" si="29"/>
        <v>1</v>
      </c>
      <c r="DX28" s="172">
        <f t="shared" si="29"/>
        <v>1</v>
      </c>
      <c r="DY28" s="172">
        <f t="shared" si="29"/>
        <v>1</v>
      </c>
      <c r="DZ28" s="172">
        <f t="shared" si="29"/>
        <v>1</v>
      </c>
      <c r="EA28" s="172">
        <f t="shared" si="29"/>
        <v>1</v>
      </c>
      <c r="EB28" s="172">
        <f t="shared" si="29"/>
        <v>1</v>
      </c>
      <c r="EC28" s="172">
        <f t="shared" si="29"/>
        <v>1</v>
      </c>
      <c r="ED28" s="172">
        <f t="shared" si="29"/>
        <v>1</v>
      </c>
      <c r="EE28" s="172">
        <f t="shared" si="29"/>
        <v>1</v>
      </c>
      <c r="EF28" s="172">
        <f t="shared" si="29"/>
        <v>1</v>
      </c>
      <c r="EG28" s="172">
        <f t="shared" si="7"/>
        <v>0</v>
      </c>
    </row>
    <row r="29" spans="2:137" x14ac:dyDescent="0.25">
      <c r="T29" s="5"/>
      <c r="U29" s="13"/>
      <c r="V29" s="5"/>
      <c r="W29" s="5" t="str">
        <f t="shared" si="2"/>
        <v/>
      </c>
      <c r="X29" s="5"/>
      <c r="Y29" s="5"/>
      <c r="Z29" s="5"/>
      <c r="AA29" s="22" t="s">
        <v>182</v>
      </c>
      <c r="AB29" s="15">
        <v>9</v>
      </c>
      <c r="AC29" s="21"/>
      <c r="AD29" s="19"/>
      <c r="AE29" s="21"/>
      <c r="AF29" s="19"/>
      <c r="AG29" s="21"/>
      <c r="AH29" s="19"/>
      <c r="AI29" s="21"/>
      <c r="AJ29" s="21"/>
      <c r="AK29" s="21"/>
      <c r="AL29" s="19"/>
      <c r="AM29" s="19"/>
      <c r="AN29" s="19"/>
      <c r="AO29" s="19"/>
      <c r="AP29" s="113">
        <f t="shared" si="28"/>
        <v>0</v>
      </c>
      <c r="AQ29" s="28"/>
      <c r="AR29" s="29"/>
      <c r="AS29" s="29"/>
      <c r="AT29" s="29"/>
      <c r="AU29" s="29"/>
      <c r="AV29" s="29"/>
      <c r="AW29" s="29"/>
      <c r="AX29" s="29"/>
      <c r="AY29" s="29"/>
      <c r="AZ29" s="29"/>
      <c r="BA29" s="29"/>
      <c r="BB29" s="29"/>
      <c r="BC29" s="29"/>
      <c r="BD29" s="29"/>
      <c r="BE29" s="29"/>
      <c r="BF29" s="29"/>
      <c r="BG29" s="29"/>
      <c r="BH29" s="29"/>
      <c r="BI29" s="29"/>
      <c r="BJ29" s="30"/>
      <c r="BV29" s="168">
        <v>1</v>
      </c>
      <c r="BW29" s="40">
        <f t="shared" si="4"/>
        <v>0</v>
      </c>
      <c r="BX29" s="42">
        <f t="shared" si="8"/>
        <v>0</v>
      </c>
      <c r="BY29" s="168">
        <f t="shared" si="9"/>
        <v>0</v>
      </c>
      <c r="BZ29" s="43">
        <f>BX29*BY29</f>
        <v>0</v>
      </c>
      <c r="CA29" s="38" t="str">
        <f t="shared" si="11"/>
        <v>-</v>
      </c>
      <c r="CB29" s="172">
        <f t="shared" si="24"/>
        <v>1</v>
      </c>
      <c r="CC29" s="172">
        <f t="shared" si="24"/>
        <v>1</v>
      </c>
      <c r="CD29" s="172">
        <f t="shared" si="24"/>
        <v>1</v>
      </c>
      <c r="CE29" s="172">
        <f t="shared" si="24"/>
        <v>1</v>
      </c>
      <c r="CF29" s="172">
        <f t="shared" si="24"/>
        <v>1</v>
      </c>
      <c r="CG29" s="172">
        <f t="shared" si="24"/>
        <v>1</v>
      </c>
      <c r="CH29" s="172">
        <f t="shared" si="24"/>
        <v>1</v>
      </c>
      <c r="CI29" s="172">
        <f t="shared" si="24"/>
        <v>1</v>
      </c>
      <c r="CJ29" s="172">
        <f t="shared" si="24"/>
        <v>1</v>
      </c>
      <c r="CK29" s="172">
        <f t="shared" si="24"/>
        <v>1</v>
      </c>
      <c r="CL29" s="172">
        <f t="shared" si="24"/>
        <v>1</v>
      </c>
      <c r="CM29" s="172">
        <f t="shared" si="24"/>
        <v>1</v>
      </c>
      <c r="CN29" s="172">
        <f t="shared" si="24"/>
        <v>1</v>
      </c>
      <c r="CO29" s="172">
        <f t="shared" si="24"/>
        <v>1</v>
      </c>
      <c r="CP29" s="172">
        <f t="shared" si="24"/>
        <v>1</v>
      </c>
      <c r="CQ29" s="172">
        <f t="shared" si="23"/>
        <v>1</v>
      </c>
      <c r="CR29" s="172">
        <f t="shared" si="23"/>
        <v>1</v>
      </c>
      <c r="CS29" s="172">
        <f t="shared" si="23"/>
        <v>1</v>
      </c>
      <c r="CT29" s="172">
        <f t="shared" si="23"/>
        <v>1</v>
      </c>
      <c r="CU29" s="172">
        <f t="shared" si="23"/>
        <v>1</v>
      </c>
      <c r="DA29" s="172">
        <v>10</v>
      </c>
      <c r="DB29" s="32" t="str">
        <f t="shared" si="26"/>
        <v xml:space="preserve"> </v>
      </c>
      <c r="DD29" s="172">
        <f t="shared" si="18"/>
        <v>1</v>
      </c>
      <c r="DE29" s="172">
        <v>27</v>
      </c>
      <c r="DI29" s="198"/>
      <c r="DL29" s="172">
        <f t="shared" si="13"/>
        <v>0</v>
      </c>
      <c r="DM29" s="172">
        <f t="shared" si="14"/>
        <v>1</v>
      </c>
      <c r="DN29" s="172">
        <f t="shared" si="15"/>
        <v>1</v>
      </c>
      <c r="DO29" s="172">
        <f t="shared" si="27"/>
        <v>1</v>
      </c>
      <c r="DP29" s="172">
        <f t="shared" si="27"/>
        <v>1</v>
      </c>
      <c r="DQ29" s="172">
        <f t="shared" si="27"/>
        <v>1</v>
      </c>
      <c r="DR29" s="172">
        <f t="shared" si="27"/>
        <v>1</v>
      </c>
      <c r="DS29" s="172">
        <f t="shared" si="27"/>
        <v>1</v>
      </c>
      <c r="DT29" s="172">
        <f t="shared" si="27"/>
        <v>1</v>
      </c>
      <c r="DU29" s="172">
        <f t="shared" si="27"/>
        <v>1</v>
      </c>
      <c r="DV29" s="172">
        <f t="shared" si="29"/>
        <v>1</v>
      </c>
      <c r="DW29" s="172">
        <f t="shared" si="29"/>
        <v>1</v>
      </c>
      <c r="DX29" s="172">
        <f t="shared" si="29"/>
        <v>1</v>
      </c>
      <c r="DY29" s="172">
        <f t="shared" si="29"/>
        <v>1</v>
      </c>
      <c r="DZ29" s="172">
        <f t="shared" si="29"/>
        <v>1</v>
      </c>
      <c r="EA29" s="172">
        <f t="shared" si="29"/>
        <v>1</v>
      </c>
      <c r="EB29" s="172">
        <f t="shared" si="29"/>
        <v>1</v>
      </c>
      <c r="EC29" s="172">
        <f t="shared" si="29"/>
        <v>1</v>
      </c>
      <c r="ED29" s="172">
        <f t="shared" si="29"/>
        <v>1</v>
      </c>
      <c r="EE29" s="172">
        <f t="shared" si="29"/>
        <v>1</v>
      </c>
      <c r="EF29" s="172">
        <f t="shared" si="29"/>
        <v>1</v>
      </c>
      <c r="EG29" s="172">
        <f t="shared" si="7"/>
        <v>0</v>
      </c>
    </row>
    <row r="30" spans="2:137" x14ac:dyDescent="0.25">
      <c r="T30" s="5"/>
      <c r="U30" s="13"/>
      <c r="V30" s="5"/>
      <c r="W30" s="5" t="str">
        <f t="shared" si="2"/>
        <v/>
      </c>
      <c r="X30" s="5"/>
      <c r="Y30" s="5"/>
      <c r="Z30" s="5"/>
      <c r="AA30" s="22" t="s">
        <v>182</v>
      </c>
      <c r="AB30" s="15">
        <v>9</v>
      </c>
      <c r="AC30" s="21"/>
      <c r="AD30" s="20"/>
      <c r="AE30" s="21"/>
      <c r="AF30" s="20"/>
      <c r="AG30" s="21"/>
      <c r="AH30" s="20"/>
      <c r="AI30" s="21"/>
      <c r="AJ30" s="21"/>
      <c r="AK30" s="21"/>
      <c r="AL30" s="20"/>
      <c r="AM30" s="20"/>
      <c r="AN30" s="20"/>
      <c r="AO30" s="20"/>
      <c r="AP30" s="113">
        <f t="shared" si="28"/>
        <v>0</v>
      </c>
      <c r="AQ30" s="28"/>
      <c r="AR30" s="29"/>
      <c r="AS30" s="29"/>
      <c r="AT30" s="29"/>
      <c r="AU30" s="29"/>
      <c r="AV30" s="29"/>
      <c r="AW30" s="29"/>
      <c r="AX30" s="29"/>
      <c r="AY30" s="29"/>
      <c r="AZ30" s="29"/>
      <c r="BA30" s="29"/>
      <c r="BB30" s="29"/>
      <c r="BC30" s="29"/>
      <c r="BD30" s="29"/>
      <c r="BE30" s="29"/>
      <c r="BF30" s="29"/>
      <c r="BG30" s="29"/>
      <c r="BH30" s="29"/>
      <c r="BI30" s="29"/>
      <c r="BJ30" s="30"/>
      <c r="BV30" s="168">
        <v>1</v>
      </c>
      <c r="BW30" s="40">
        <f t="shared" si="4"/>
        <v>0</v>
      </c>
      <c r="BX30" s="42">
        <f t="shared" si="8"/>
        <v>0</v>
      </c>
      <c r="BY30" s="168">
        <f t="shared" si="9"/>
        <v>0</v>
      </c>
      <c r="BZ30" s="43">
        <f t="shared" si="10"/>
        <v>0</v>
      </c>
      <c r="CA30" s="38" t="str">
        <f t="shared" si="11"/>
        <v>-</v>
      </c>
      <c r="CB30" s="172">
        <f t="shared" si="24"/>
        <v>1</v>
      </c>
      <c r="CC30" s="172">
        <f t="shared" si="24"/>
        <v>1</v>
      </c>
      <c r="CD30" s="172">
        <f t="shared" si="24"/>
        <v>1</v>
      </c>
      <c r="CE30" s="172">
        <f t="shared" si="24"/>
        <v>1</v>
      </c>
      <c r="CF30" s="172">
        <f t="shared" si="24"/>
        <v>1</v>
      </c>
      <c r="CG30" s="172">
        <f t="shared" si="24"/>
        <v>1</v>
      </c>
      <c r="CH30" s="172">
        <f t="shared" si="24"/>
        <v>1</v>
      </c>
      <c r="CI30" s="172">
        <f t="shared" si="24"/>
        <v>1</v>
      </c>
      <c r="CJ30" s="172">
        <f t="shared" si="24"/>
        <v>1</v>
      </c>
      <c r="CK30" s="172">
        <f t="shared" si="24"/>
        <v>1</v>
      </c>
      <c r="CL30" s="172">
        <f t="shared" si="24"/>
        <v>1</v>
      </c>
      <c r="CM30" s="172">
        <f t="shared" si="24"/>
        <v>1</v>
      </c>
      <c r="CN30" s="172">
        <f t="shared" si="24"/>
        <v>1</v>
      </c>
      <c r="CO30" s="172">
        <f t="shared" si="24"/>
        <v>1</v>
      </c>
      <c r="CP30" s="172">
        <f t="shared" si="24"/>
        <v>1</v>
      </c>
      <c r="CQ30" s="172">
        <f t="shared" si="23"/>
        <v>1</v>
      </c>
      <c r="CR30" s="172">
        <f t="shared" si="23"/>
        <v>1</v>
      </c>
      <c r="CS30" s="172">
        <f t="shared" si="23"/>
        <v>1</v>
      </c>
      <c r="CT30" s="172">
        <f t="shared" si="23"/>
        <v>1</v>
      </c>
      <c r="CU30" s="172">
        <f t="shared" si="23"/>
        <v>1</v>
      </c>
      <c r="DA30" s="172">
        <v>11</v>
      </c>
      <c r="DB30" s="32" t="str">
        <f t="shared" si="26"/>
        <v xml:space="preserve"> </v>
      </c>
      <c r="DD30" s="172">
        <f t="shared" si="18"/>
        <v>1</v>
      </c>
      <c r="DE30" s="172">
        <v>28</v>
      </c>
      <c r="DI30" s="198"/>
      <c r="DL30" s="172">
        <f t="shared" si="13"/>
        <v>0</v>
      </c>
      <c r="DM30" s="172">
        <f t="shared" si="14"/>
        <v>1</v>
      </c>
      <c r="DN30" s="172">
        <f t="shared" si="15"/>
        <v>1</v>
      </c>
      <c r="DO30" s="172">
        <f t="shared" si="27"/>
        <v>1</v>
      </c>
      <c r="DP30" s="172">
        <f t="shared" si="27"/>
        <v>1</v>
      </c>
      <c r="DQ30" s="172">
        <f t="shared" si="27"/>
        <v>1</v>
      </c>
      <c r="DR30" s="172">
        <f t="shared" si="27"/>
        <v>1</v>
      </c>
      <c r="DS30" s="172">
        <f t="shared" si="27"/>
        <v>1</v>
      </c>
      <c r="DT30" s="172">
        <f t="shared" si="27"/>
        <v>1</v>
      </c>
      <c r="DU30" s="172">
        <f t="shared" si="27"/>
        <v>1</v>
      </c>
      <c r="DV30" s="172">
        <f t="shared" si="29"/>
        <v>1</v>
      </c>
      <c r="DW30" s="172">
        <f t="shared" si="29"/>
        <v>1</v>
      </c>
      <c r="DX30" s="172">
        <f t="shared" si="29"/>
        <v>1</v>
      </c>
      <c r="DY30" s="172">
        <f t="shared" si="29"/>
        <v>1</v>
      </c>
      <c r="DZ30" s="172">
        <f t="shared" si="29"/>
        <v>1</v>
      </c>
      <c r="EA30" s="172">
        <f t="shared" si="29"/>
        <v>1</v>
      </c>
      <c r="EB30" s="172">
        <f t="shared" si="29"/>
        <v>1</v>
      </c>
      <c r="EC30" s="172">
        <f t="shared" si="29"/>
        <v>1</v>
      </c>
      <c r="ED30" s="172">
        <f t="shared" si="29"/>
        <v>1</v>
      </c>
      <c r="EE30" s="172">
        <f t="shared" si="29"/>
        <v>1</v>
      </c>
      <c r="EF30" s="172">
        <f t="shared" si="29"/>
        <v>1</v>
      </c>
      <c r="EG30" s="172">
        <f t="shared" si="7"/>
        <v>0</v>
      </c>
    </row>
    <row r="31" spans="2:137" x14ac:dyDescent="0.25">
      <c r="T31" s="5"/>
      <c r="U31" s="13"/>
      <c r="V31" s="5"/>
      <c r="W31" s="5" t="str">
        <f t="shared" si="2"/>
        <v/>
      </c>
      <c r="X31" s="5"/>
      <c r="Y31" s="5"/>
      <c r="Z31" s="5"/>
      <c r="AA31" s="22" t="s">
        <v>182</v>
      </c>
      <c r="AB31" s="15">
        <v>9</v>
      </c>
      <c r="AC31" s="21"/>
      <c r="AD31" s="19"/>
      <c r="AE31" s="21"/>
      <c r="AF31" s="19"/>
      <c r="AG31" s="21"/>
      <c r="AH31" s="19"/>
      <c r="AI31" s="21"/>
      <c r="AJ31" s="21"/>
      <c r="AK31" s="21"/>
      <c r="AL31" s="19"/>
      <c r="AM31" s="19"/>
      <c r="AN31" s="19"/>
      <c r="AO31" s="19"/>
      <c r="AP31" s="113">
        <f t="shared" si="28"/>
        <v>0</v>
      </c>
      <c r="AQ31" s="28"/>
      <c r="AR31" s="29"/>
      <c r="AS31" s="29"/>
      <c r="AT31" s="29"/>
      <c r="AU31" s="29"/>
      <c r="AV31" s="29"/>
      <c r="AW31" s="29"/>
      <c r="AX31" s="29"/>
      <c r="AY31" s="29"/>
      <c r="AZ31" s="29"/>
      <c r="BA31" s="29"/>
      <c r="BB31" s="29"/>
      <c r="BC31" s="29"/>
      <c r="BD31" s="29"/>
      <c r="BE31" s="29"/>
      <c r="BF31" s="29"/>
      <c r="BG31" s="29"/>
      <c r="BH31" s="29"/>
      <c r="BI31" s="29"/>
      <c r="BJ31" s="30"/>
      <c r="BV31" s="168">
        <v>1</v>
      </c>
      <c r="BW31" s="40">
        <f t="shared" si="4"/>
        <v>0</v>
      </c>
      <c r="BX31" s="42">
        <f t="shared" si="8"/>
        <v>0</v>
      </c>
      <c r="BY31" s="168">
        <f t="shared" si="9"/>
        <v>0</v>
      </c>
      <c r="BZ31" s="43">
        <f t="shared" si="10"/>
        <v>0</v>
      </c>
      <c r="CA31" s="38" t="str">
        <f t="shared" si="11"/>
        <v>-</v>
      </c>
      <c r="CB31" s="172">
        <f t="shared" si="24"/>
        <v>1</v>
      </c>
      <c r="CC31" s="172">
        <f t="shared" si="24"/>
        <v>1</v>
      </c>
      <c r="CD31" s="172">
        <f t="shared" si="24"/>
        <v>1</v>
      </c>
      <c r="CE31" s="172">
        <f t="shared" si="24"/>
        <v>1</v>
      </c>
      <c r="CF31" s="172">
        <f t="shared" si="24"/>
        <v>1</v>
      </c>
      <c r="CG31" s="172">
        <f t="shared" si="24"/>
        <v>1</v>
      </c>
      <c r="CH31" s="172">
        <f t="shared" si="24"/>
        <v>1</v>
      </c>
      <c r="CI31" s="172">
        <f t="shared" si="24"/>
        <v>1</v>
      </c>
      <c r="CJ31" s="172">
        <f t="shared" si="24"/>
        <v>1</v>
      </c>
      <c r="CK31" s="172">
        <f t="shared" si="24"/>
        <v>1</v>
      </c>
      <c r="CL31" s="172">
        <f t="shared" si="24"/>
        <v>1</v>
      </c>
      <c r="CM31" s="172">
        <f t="shared" si="24"/>
        <v>1</v>
      </c>
      <c r="CN31" s="172">
        <f t="shared" si="24"/>
        <v>1</v>
      </c>
      <c r="CO31" s="172">
        <f t="shared" si="24"/>
        <v>1</v>
      </c>
      <c r="CP31" s="172">
        <f t="shared" si="24"/>
        <v>1</v>
      </c>
      <c r="CQ31" s="172">
        <f t="shared" si="23"/>
        <v>1</v>
      </c>
      <c r="CR31" s="172">
        <f t="shared" si="23"/>
        <v>1</v>
      </c>
      <c r="CS31" s="172">
        <f t="shared" si="23"/>
        <v>1</v>
      </c>
      <c r="CT31" s="172">
        <f t="shared" si="23"/>
        <v>1</v>
      </c>
      <c r="CU31" s="172">
        <f t="shared" si="23"/>
        <v>1</v>
      </c>
      <c r="DA31" s="172">
        <v>12</v>
      </c>
      <c r="DB31" s="32" t="str">
        <f t="shared" si="26"/>
        <v xml:space="preserve"> </v>
      </c>
      <c r="DD31" s="172">
        <f t="shared" si="18"/>
        <v>1</v>
      </c>
      <c r="DE31" s="172">
        <v>29</v>
      </c>
      <c r="DI31" s="198"/>
      <c r="DL31" s="172">
        <f t="shared" si="13"/>
        <v>0</v>
      </c>
      <c r="DM31" s="172">
        <f t="shared" si="14"/>
        <v>1</v>
      </c>
      <c r="DN31" s="172">
        <f t="shared" si="15"/>
        <v>1</v>
      </c>
      <c r="DO31" s="172">
        <f t="shared" si="27"/>
        <v>1</v>
      </c>
      <c r="DP31" s="172">
        <f t="shared" si="27"/>
        <v>1</v>
      </c>
      <c r="DQ31" s="172">
        <f t="shared" si="27"/>
        <v>1</v>
      </c>
      <c r="DR31" s="172">
        <f t="shared" si="27"/>
        <v>1</v>
      </c>
      <c r="DS31" s="172">
        <f t="shared" si="27"/>
        <v>1</v>
      </c>
      <c r="DT31" s="172">
        <f t="shared" si="27"/>
        <v>1</v>
      </c>
      <c r="DU31" s="172">
        <f t="shared" si="27"/>
        <v>1</v>
      </c>
      <c r="DV31" s="172">
        <f t="shared" si="29"/>
        <v>1</v>
      </c>
      <c r="DW31" s="172">
        <f t="shared" si="29"/>
        <v>1</v>
      </c>
      <c r="DX31" s="172">
        <f t="shared" si="29"/>
        <v>1</v>
      </c>
      <c r="DY31" s="172">
        <f t="shared" si="29"/>
        <v>1</v>
      </c>
      <c r="DZ31" s="172">
        <f t="shared" si="29"/>
        <v>1</v>
      </c>
      <c r="EA31" s="172">
        <f t="shared" si="29"/>
        <v>1</v>
      </c>
      <c r="EB31" s="172">
        <f t="shared" si="29"/>
        <v>1</v>
      </c>
      <c r="EC31" s="172">
        <f t="shared" si="29"/>
        <v>1</v>
      </c>
      <c r="ED31" s="172">
        <f t="shared" si="29"/>
        <v>1</v>
      </c>
      <c r="EE31" s="172">
        <f t="shared" si="29"/>
        <v>1</v>
      </c>
      <c r="EF31" s="172">
        <f t="shared" si="29"/>
        <v>1</v>
      </c>
      <c r="EG31" s="172">
        <f t="shared" si="7"/>
        <v>0</v>
      </c>
    </row>
    <row r="32" spans="2:137" x14ac:dyDescent="0.25">
      <c r="T32" s="5"/>
      <c r="U32" s="13"/>
      <c r="V32" s="5"/>
      <c r="W32" s="5" t="str">
        <f t="shared" si="2"/>
        <v/>
      </c>
      <c r="X32" s="5"/>
      <c r="Y32" s="5"/>
      <c r="Z32" s="5"/>
      <c r="AA32" s="22" t="s">
        <v>182</v>
      </c>
      <c r="AB32" s="15">
        <v>9</v>
      </c>
      <c r="AC32" s="21"/>
      <c r="AD32" s="20"/>
      <c r="AE32" s="21"/>
      <c r="AF32" s="20"/>
      <c r="AG32" s="21"/>
      <c r="AH32" s="20"/>
      <c r="AI32" s="21"/>
      <c r="AJ32" s="21"/>
      <c r="AK32" s="21"/>
      <c r="AL32" s="20"/>
      <c r="AM32" s="20"/>
      <c r="AN32" s="20"/>
      <c r="AO32" s="20"/>
      <c r="AP32" s="15">
        <f t="shared" si="28"/>
        <v>0</v>
      </c>
      <c r="AQ32" s="28"/>
      <c r="AR32" s="29"/>
      <c r="AS32" s="29"/>
      <c r="AT32" s="29"/>
      <c r="AU32" s="29"/>
      <c r="AV32" s="29"/>
      <c r="AW32" s="29"/>
      <c r="AX32" s="29"/>
      <c r="AY32" s="29"/>
      <c r="AZ32" s="29"/>
      <c r="BA32" s="29"/>
      <c r="BB32" s="29"/>
      <c r="BC32" s="29"/>
      <c r="BD32" s="29"/>
      <c r="BE32" s="29"/>
      <c r="BF32" s="29"/>
      <c r="BG32" s="29"/>
      <c r="BH32" s="29"/>
      <c r="BI32" s="29"/>
      <c r="BJ32" s="30"/>
      <c r="BV32" s="168">
        <v>1</v>
      </c>
      <c r="BW32" s="40">
        <f t="shared" si="4"/>
        <v>0</v>
      </c>
      <c r="BX32" s="42">
        <f t="shared" si="8"/>
        <v>0</v>
      </c>
      <c r="BY32" s="168">
        <f t="shared" si="9"/>
        <v>0</v>
      </c>
      <c r="BZ32" s="43">
        <f t="shared" si="10"/>
        <v>0</v>
      </c>
      <c r="CA32" s="38" t="str">
        <f t="shared" si="11"/>
        <v>-</v>
      </c>
      <c r="CB32" s="172">
        <f t="shared" si="24"/>
        <v>1</v>
      </c>
      <c r="CC32" s="172">
        <f t="shared" si="24"/>
        <v>1</v>
      </c>
      <c r="CD32" s="172">
        <f t="shared" si="24"/>
        <v>1</v>
      </c>
      <c r="CE32" s="172">
        <f t="shared" si="24"/>
        <v>1</v>
      </c>
      <c r="CF32" s="172">
        <f t="shared" si="24"/>
        <v>1</v>
      </c>
      <c r="CG32" s="172">
        <f t="shared" si="24"/>
        <v>1</v>
      </c>
      <c r="CH32" s="172">
        <f t="shared" si="24"/>
        <v>1</v>
      </c>
      <c r="CI32" s="172">
        <f t="shared" si="24"/>
        <v>1</v>
      </c>
      <c r="CJ32" s="172">
        <f t="shared" si="24"/>
        <v>1</v>
      </c>
      <c r="CK32" s="172">
        <f t="shared" si="24"/>
        <v>1</v>
      </c>
      <c r="CL32" s="172">
        <f t="shared" si="24"/>
        <v>1</v>
      </c>
      <c r="CM32" s="172">
        <f t="shared" si="24"/>
        <v>1</v>
      </c>
      <c r="CN32" s="172">
        <f t="shared" si="24"/>
        <v>1</v>
      </c>
      <c r="CO32" s="172">
        <f t="shared" si="24"/>
        <v>1</v>
      </c>
      <c r="CP32" s="172">
        <f t="shared" si="24"/>
        <v>1</v>
      </c>
      <c r="CQ32" s="172">
        <f t="shared" si="24"/>
        <v>1</v>
      </c>
      <c r="CR32" s="172">
        <f t="shared" ref="CR32:CU47" si="30">IF(BG31="",CR31,CR31+1)</f>
        <v>1</v>
      </c>
      <c r="CS32" s="172">
        <f t="shared" si="30"/>
        <v>1</v>
      </c>
      <c r="CT32" s="172">
        <f t="shared" si="30"/>
        <v>1</v>
      </c>
      <c r="CU32" s="172">
        <f t="shared" si="30"/>
        <v>1</v>
      </c>
      <c r="DB32" s="196" t="str">
        <f>IF(DB19="","","----")</f>
        <v/>
      </c>
      <c r="DD32" s="172">
        <f t="shared" si="18"/>
        <v>1</v>
      </c>
      <c r="DE32" s="172">
        <v>30</v>
      </c>
      <c r="DI32" s="198"/>
      <c r="DL32" s="172">
        <f t="shared" si="13"/>
        <v>0</v>
      </c>
      <c r="DM32" s="172">
        <f t="shared" si="14"/>
        <v>1</v>
      </c>
      <c r="DN32" s="172">
        <f t="shared" si="15"/>
        <v>1</v>
      </c>
      <c r="DO32" s="172">
        <f t="shared" si="27"/>
        <v>1</v>
      </c>
      <c r="DP32" s="172">
        <f t="shared" si="27"/>
        <v>1</v>
      </c>
      <c r="DQ32" s="172">
        <f t="shared" si="27"/>
        <v>1</v>
      </c>
      <c r="DR32" s="172">
        <f t="shared" si="27"/>
        <v>1</v>
      </c>
      <c r="DS32" s="172">
        <f t="shared" si="27"/>
        <v>1</v>
      </c>
      <c r="DT32" s="172">
        <f t="shared" si="27"/>
        <v>1</v>
      </c>
      <c r="DU32" s="172">
        <f t="shared" si="27"/>
        <v>1</v>
      </c>
      <c r="DV32" s="172">
        <f t="shared" si="29"/>
        <v>1</v>
      </c>
      <c r="DW32" s="172">
        <f t="shared" si="29"/>
        <v>1</v>
      </c>
      <c r="DX32" s="172">
        <f t="shared" si="29"/>
        <v>1</v>
      </c>
      <c r="DY32" s="172">
        <f t="shared" si="29"/>
        <v>1</v>
      </c>
      <c r="DZ32" s="172">
        <f t="shared" si="29"/>
        <v>1</v>
      </c>
      <c r="EA32" s="172">
        <f t="shared" si="29"/>
        <v>1</v>
      </c>
      <c r="EB32" s="172">
        <f t="shared" si="29"/>
        <v>1</v>
      </c>
      <c r="EC32" s="172">
        <f t="shared" si="29"/>
        <v>1</v>
      </c>
      <c r="ED32" s="172">
        <f t="shared" si="29"/>
        <v>1</v>
      </c>
      <c r="EE32" s="172">
        <f t="shared" si="29"/>
        <v>1</v>
      </c>
      <c r="EF32" s="172">
        <f t="shared" si="29"/>
        <v>1</v>
      </c>
      <c r="EG32" s="172">
        <f t="shared" si="7"/>
        <v>0</v>
      </c>
    </row>
    <row r="33" spans="20:137" x14ac:dyDescent="0.25">
      <c r="T33" s="5"/>
      <c r="U33" s="13"/>
      <c r="V33" s="5"/>
      <c r="W33" s="5" t="str">
        <f t="shared" si="2"/>
        <v/>
      </c>
      <c r="X33" s="5"/>
      <c r="Y33" s="5"/>
      <c r="Z33" s="5"/>
      <c r="AA33" s="16" t="s">
        <v>184</v>
      </c>
      <c r="AB33" s="15">
        <v>18</v>
      </c>
      <c r="AC33" s="19"/>
      <c r="AD33" s="19"/>
      <c r="AE33" s="21"/>
      <c r="AF33" s="19"/>
      <c r="AG33" s="21"/>
      <c r="AH33" s="19"/>
      <c r="AI33" s="21"/>
      <c r="AJ33" s="19"/>
      <c r="AK33" s="21"/>
      <c r="AL33" s="19"/>
      <c r="AM33" s="19"/>
      <c r="AN33" s="19"/>
      <c r="AO33" s="19"/>
      <c r="AP33" s="113">
        <f t="shared" ref="AP33:AP40" si="31">SUM(AQ33:BJ33)*(AB33+2*AE33+AG33+AI33+AK33*25)</f>
        <v>0</v>
      </c>
      <c r="AQ33" s="28"/>
      <c r="AR33" s="29"/>
      <c r="AS33" s="29"/>
      <c r="AT33" s="29"/>
      <c r="AU33" s="29"/>
      <c r="AV33" s="29"/>
      <c r="AW33" s="29"/>
      <c r="AX33" s="29"/>
      <c r="AY33" s="29"/>
      <c r="AZ33" s="29"/>
      <c r="BA33" s="29"/>
      <c r="BB33" s="29"/>
      <c r="BC33" s="29"/>
      <c r="BD33" s="29"/>
      <c r="BE33" s="29"/>
      <c r="BF33" s="29"/>
      <c r="BG33" s="29"/>
      <c r="BH33" s="29"/>
      <c r="BI33" s="29"/>
      <c r="BJ33" s="30"/>
      <c r="BV33" s="168">
        <v>1</v>
      </c>
      <c r="BW33" s="40">
        <f t="shared" ref="BW33:BW43" si="32">SUM(AQ33:BJ33)*BV33</f>
        <v>0</v>
      </c>
      <c r="BX33" s="42">
        <f t="shared" ref="BX33:BX43" si="33">BW33</f>
        <v>0</v>
      </c>
      <c r="BY33" s="168">
        <f t="shared" si="9"/>
        <v>0</v>
      </c>
      <c r="BZ33" s="43">
        <f t="shared" ref="BZ33:BZ43" si="34">BX33*BY33</f>
        <v>0</v>
      </c>
      <c r="CA33" s="38" t="str">
        <f t="shared" ref="CA33:CA43" si="35">IF(AP33=0,"-",CONCATENATE(AA33,IF(SUM(AC33:AO33)=0,""," with "),IF(AC33=1,AC$2,""),IF(AC33=1,"; ",""),IF(AD33=1,AD$2,""),IF(AD33=1,"; ",""),IF(AE33=1,AE$2,""),IF(AE33=1,"; ",""),IF(AF33=1,AF$2,""),IF(AF33=1,"; ",""),IF(AG33=1,AG$2,""),IF(AG33=1,"; ",""),IF(AH33=1,AH$2,""),IF(AH33=1,"; ",""),IF(AI33=1,AI$2,""),IF(AI33=1,"; ",""),IF(AJ33=1,AJ$2,""),IF(AJ33=1,"; ",""),IF(AK33=1,AK$2,""),IF(AK33=1,"; ",""),IF(AL33=1,AL$2,""),IF(AL33=1,"; ",""),IF(AM33=1,AM$2,""),IF(AM33=1,"; ",""),IF(AN33=1,AN$2,""),IF(AN33=1,"; ",""),IF(AO33=1,AO$2,""),IF(AO33=1,"; ","")))</f>
        <v>-</v>
      </c>
      <c r="CB33" s="172">
        <f t="shared" ref="CB33:CQ48" si="36">IF(AQ32="",CB32,CB32+1)</f>
        <v>1</v>
      </c>
      <c r="CC33" s="172">
        <f t="shared" si="36"/>
        <v>1</v>
      </c>
      <c r="CD33" s="172">
        <f t="shared" si="36"/>
        <v>1</v>
      </c>
      <c r="CE33" s="172">
        <f t="shared" si="36"/>
        <v>1</v>
      </c>
      <c r="CF33" s="172">
        <f t="shared" si="36"/>
        <v>1</v>
      </c>
      <c r="CG33" s="172">
        <f t="shared" si="36"/>
        <v>1</v>
      </c>
      <c r="CH33" s="172">
        <f t="shared" si="36"/>
        <v>1</v>
      </c>
      <c r="CI33" s="172">
        <f t="shared" si="36"/>
        <v>1</v>
      </c>
      <c r="CJ33" s="172">
        <f t="shared" si="36"/>
        <v>1</v>
      </c>
      <c r="CK33" s="172">
        <f t="shared" si="36"/>
        <v>1</v>
      </c>
      <c r="CL33" s="172">
        <f t="shared" si="36"/>
        <v>1</v>
      </c>
      <c r="CM33" s="172">
        <f t="shared" si="36"/>
        <v>1</v>
      </c>
      <c r="CN33" s="172">
        <f t="shared" si="36"/>
        <v>1</v>
      </c>
      <c r="CO33" s="172">
        <f t="shared" si="36"/>
        <v>1</v>
      </c>
      <c r="CP33" s="172">
        <f t="shared" si="36"/>
        <v>1</v>
      </c>
      <c r="CQ33" s="172">
        <f t="shared" si="36"/>
        <v>1</v>
      </c>
      <c r="CR33" s="172">
        <f t="shared" si="30"/>
        <v>1</v>
      </c>
      <c r="CS33" s="172">
        <f t="shared" si="30"/>
        <v>1</v>
      </c>
      <c r="CT33" s="172">
        <f t="shared" si="30"/>
        <v>1</v>
      </c>
      <c r="CU33" s="172">
        <f t="shared" si="30"/>
        <v>1</v>
      </c>
      <c r="DA33" s="172"/>
      <c r="DB33" s="32" t="str">
        <f>IF(DB34="","",CONCATENATE("Warband ",CZ34," ",DG33))</f>
        <v/>
      </c>
      <c r="DD33" s="172">
        <f t="shared" si="18"/>
        <v>1</v>
      </c>
      <c r="DE33" s="172">
        <v>31</v>
      </c>
      <c r="DG33" s="49" t="str">
        <f>CONCATENATE("   ",DH33,"/",DI33,IF(DH33&gt;DI33," !",""))</f>
        <v xml:space="preserve">   0/12</v>
      </c>
      <c r="DH33" s="172">
        <f t="shared" ref="DH33" si="37">INDEX($CB$1:$CU$1,CZ34)+DJ33</f>
        <v>0</v>
      </c>
      <c r="DI33" s="198">
        <f>12</f>
        <v>12</v>
      </c>
      <c r="DL33" s="172">
        <f t="shared" si="13"/>
        <v>0</v>
      </c>
      <c r="DM33" s="172">
        <f t="shared" si="14"/>
        <v>1</v>
      </c>
      <c r="DN33" s="172">
        <f t="shared" si="15"/>
        <v>1</v>
      </c>
      <c r="DO33" s="172">
        <f t="shared" si="27"/>
        <v>1</v>
      </c>
      <c r="DP33" s="172">
        <f t="shared" si="27"/>
        <v>1</v>
      </c>
      <c r="DQ33" s="172">
        <f t="shared" si="27"/>
        <v>1</v>
      </c>
      <c r="DR33" s="172">
        <f t="shared" si="27"/>
        <v>1</v>
      </c>
      <c r="DS33" s="172">
        <f t="shared" si="27"/>
        <v>1</v>
      </c>
      <c r="DT33" s="172">
        <f t="shared" si="27"/>
        <v>1</v>
      </c>
      <c r="DU33" s="172">
        <f t="shared" si="27"/>
        <v>1</v>
      </c>
      <c r="DV33" s="172">
        <f t="shared" si="29"/>
        <v>1</v>
      </c>
      <c r="DW33" s="172">
        <f t="shared" si="29"/>
        <v>1</v>
      </c>
      <c r="DX33" s="172">
        <f t="shared" si="29"/>
        <v>1</v>
      </c>
      <c r="DY33" s="172">
        <f t="shared" si="29"/>
        <v>1</v>
      </c>
      <c r="DZ33" s="172">
        <f t="shared" si="29"/>
        <v>1</v>
      </c>
      <c r="EA33" s="172">
        <f t="shared" si="29"/>
        <v>1</v>
      </c>
      <c r="EB33" s="172">
        <f t="shared" si="29"/>
        <v>1</v>
      </c>
      <c r="EC33" s="172">
        <f t="shared" si="29"/>
        <v>1</v>
      </c>
      <c r="ED33" s="172">
        <f t="shared" si="29"/>
        <v>1</v>
      </c>
      <c r="EE33" s="172">
        <f t="shared" si="29"/>
        <v>1</v>
      </c>
      <c r="EF33" s="172">
        <f t="shared" si="29"/>
        <v>1</v>
      </c>
      <c r="EG33" s="172">
        <f t="shared" si="7"/>
        <v>0</v>
      </c>
    </row>
    <row r="34" spans="20:137" x14ac:dyDescent="0.25">
      <c r="T34" s="5"/>
      <c r="U34" s="13"/>
      <c r="V34" s="5"/>
      <c r="W34" s="5" t="str">
        <f t="shared" si="2"/>
        <v/>
      </c>
      <c r="X34" s="5"/>
      <c r="Y34" s="5"/>
      <c r="Z34" s="5"/>
      <c r="AA34" s="16" t="s">
        <v>184</v>
      </c>
      <c r="AB34" s="15">
        <v>18</v>
      </c>
      <c r="AC34" s="20"/>
      <c r="AD34" s="20"/>
      <c r="AE34" s="21"/>
      <c r="AF34" s="20"/>
      <c r="AG34" s="21"/>
      <c r="AH34" s="20"/>
      <c r="AI34" s="21"/>
      <c r="AJ34" s="20"/>
      <c r="AK34" s="21"/>
      <c r="AL34" s="20"/>
      <c r="AM34" s="20"/>
      <c r="AN34" s="20"/>
      <c r="AO34" s="20"/>
      <c r="AP34" s="113">
        <f t="shared" si="31"/>
        <v>0</v>
      </c>
      <c r="AQ34" s="28"/>
      <c r="AR34" s="29"/>
      <c r="AS34" s="29"/>
      <c r="AT34" s="29"/>
      <c r="AU34" s="29"/>
      <c r="AV34" s="29"/>
      <c r="AW34" s="29"/>
      <c r="AX34" s="29"/>
      <c r="AY34" s="29"/>
      <c r="AZ34" s="29"/>
      <c r="BA34" s="29"/>
      <c r="BB34" s="29"/>
      <c r="BC34" s="29"/>
      <c r="BD34" s="29"/>
      <c r="BE34" s="29"/>
      <c r="BF34" s="29"/>
      <c r="BG34" s="29"/>
      <c r="BH34" s="29"/>
      <c r="BI34" s="29"/>
      <c r="BJ34" s="30"/>
      <c r="BV34" s="168">
        <v>1</v>
      </c>
      <c r="BW34" s="40">
        <f t="shared" si="32"/>
        <v>0</v>
      </c>
      <c r="BX34" s="42">
        <f t="shared" si="33"/>
        <v>0</v>
      </c>
      <c r="BY34" s="168">
        <f t="shared" si="9"/>
        <v>0</v>
      </c>
      <c r="BZ34" s="43">
        <f t="shared" si="34"/>
        <v>0</v>
      </c>
      <c r="CA34" s="38" t="str">
        <f t="shared" si="35"/>
        <v>-</v>
      </c>
      <c r="CB34" s="172">
        <f t="shared" si="36"/>
        <v>1</v>
      </c>
      <c r="CC34" s="172">
        <f t="shared" si="36"/>
        <v>1</v>
      </c>
      <c r="CD34" s="172">
        <f t="shared" si="36"/>
        <v>1</v>
      </c>
      <c r="CE34" s="172">
        <f t="shared" si="36"/>
        <v>1</v>
      </c>
      <c r="CF34" s="172">
        <f t="shared" si="36"/>
        <v>1</v>
      </c>
      <c r="CG34" s="172">
        <f t="shared" si="36"/>
        <v>1</v>
      </c>
      <c r="CH34" s="172">
        <f t="shared" si="36"/>
        <v>1</v>
      </c>
      <c r="CI34" s="172">
        <f t="shared" si="36"/>
        <v>1</v>
      </c>
      <c r="CJ34" s="172">
        <f t="shared" si="36"/>
        <v>1</v>
      </c>
      <c r="CK34" s="172">
        <f t="shared" si="36"/>
        <v>1</v>
      </c>
      <c r="CL34" s="172">
        <f t="shared" si="36"/>
        <v>1</v>
      </c>
      <c r="CM34" s="172">
        <f t="shared" si="36"/>
        <v>1</v>
      </c>
      <c r="CN34" s="172">
        <f t="shared" si="36"/>
        <v>1</v>
      </c>
      <c r="CO34" s="172">
        <f t="shared" si="36"/>
        <v>1</v>
      </c>
      <c r="CP34" s="172">
        <f t="shared" si="36"/>
        <v>1</v>
      </c>
      <c r="CQ34" s="172">
        <f t="shared" si="36"/>
        <v>1</v>
      </c>
      <c r="CR34" s="172">
        <f t="shared" si="30"/>
        <v>1</v>
      </c>
      <c r="CS34" s="172">
        <f t="shared" si="30"/>
        <v>1</v>
      </c>
      <c r="CT34" s="172">
        <f t="shared" si="30"/>
        <v>1</v>
      </c>
      <c r="CU34" s="172">
        <f t="shared" si="30"/>
        <v>1</v>
      </c>
      <c r="CZ34" s="172">
        <v>3</v>
      </c>
      <c r="DA34" s="172" t="s">
        <v>278</v>
      </c>
      <c r="DB34" s="32" t="str">
        <f>T(LOOKUP(CZ34,$DM$1:$EF$1,$DM$2:$EF$2))</f>
        <v/>
      </c>
      <c r="DD34" s="172">
        <f t="shared" si="18"/>
        <v>1</v>
      </c>
      <c r="DE34" s="172">
        <v>32</v>
      </c>
      <c r="DI34" s="198"/>
      <c r="DL34" s="172">
        <f t="shared" si="13"/>
        <v>0</v>
      </c>
      <c r="DM34" s="172">
        <f t="shared" si="14"/>
        <v>1</v>
      </c>
      <c r="DN34" s="172">
        <f t="shared" si="15"/>
        <v>1</v>
      </c>
      <c r="DO34" s="172">
        <f t="shared" si="27"/>
        <v>1</v>
      </c>
      <c r="DP34" s="172">
        <f t="shared" si="27"/>
        <v>1</v>
      </c>
      <c r="DQ34" s="172">
        <f t="shared" si="27"/>
        <v>1</v>
      </c>
      <c r="DR34" s="172">
        <f t="shared" si="27"/>
        <v>1</v>
      </c>
      <c r="DS34" s="172">
        <f t="shared" si="27"/>
        <v>1</v>
      </c>
      <c r="DT34" s="172">
        <f t="shared" si="27"/>
        <v>1</v>
      </c>
      <c r="DU34" s="172">
        <f t="shared" si="27"/>
        <v>1</v>
      </c>
      <c r="DV34" s="172">
        <f t="shared" si="29"/>
        <v>1</v>
      </c>
      <c r="DW34" s="172">
        <f t="shared" si="29"/>
        <v>1</v>
      </c>
      <c r="DX34" s="172">
        <f t="shared" si="29"/>
        <v>1</v>
      </c>
      <c r="DY34" s="172">
        <f t="shared" si="29"/>
        <v>1</v>
      </c>
      <c r="DZ34" s="172">
        <f t="shared" si="29"/>
        <v>1</v>
      </c>
      <c r="EA34" s="172">
        <f t="shared" si="29"/>
        <v>1</v>
      </c>
      <c r="EB34" s="172">
        <f t="shared" si="29"/>
        <v>1</v>
      </c>
      <c r="EC34" s="172">
        <f t="shared" si="29"/>
        <v>1</v>
      </c>
      <c r="ED34" s="172">
        <f t="shared" si="29"/>
        <v>1</v>
      </c>
      <c r="EE34" s="172">
        <f t="shared" si="29"/>
        <v>1</v>
      </c>
      <c r="EF34" s="172">
        <f t="shared" si="29"/>
        <v>1</v>
      </c>
      <c r="EG34" s="172">
        <f t="shared" si="7"/>
        <v>0</v>
      </c>
    </row>
    <row r="35" spans="20:137" x14ac:dyDescent="0.25">
      <c r="T35" s="5"/>
      <c r="U35" s="13"/>
      <c r="V35" s="5"/>
      <c r="W35" s="5" t="str">
        <f t="shared" si="2"/>
        <v/>
      </c>
      <c r="X35" s="5"/>
      <c r="Y35" s="5"/>
      <c r="Z35" s="5"/>
      <c r="AA35" s="16" t="s">
        <v>184</v>
      </c>
      <c r="AB35" s="15">
        <v>18</v>
      </c>
      <c r="AC35" s="19"/>
      <c r="AD35" s="19"/>
      <c r="AE35" s="21"/>
      <c r="AF35" s="19"/>
      <c r="AG35" s="21"/>
      <c r="AH35" s="19"/>
      <c r="AI35" s="21"/>
      <c r="AJ35" s="19"/>
      <c r="AK35" s="21"/>
      <c r="AL35" s="19"/>
      <c r="AM35" s="19"/>
      <c r="AN35" s="19"/>
      <c r="AO35" s="19"/>
      <c r="AP35" s="113">
        <f t="shared" si="31"/>
        <v>0</v>
      </c>
      <c r="AQ35" s="28"/>
      <c r="AR35" s="29"/>
      <c r="AS35" s="29"/>
      <c r="AT35" s="29"/>
      <c r="AU35" s="29"/>
      <c r="AV35" s="29"/>
      <c r="AW35" s="29"/>
      <c r="AX35" s="29"/>
      <c r="AY35" s="29"/>
      <c r="AZ35" s="29"/>
      <c r="BA35" s="29"/>
      <c r="BB35" s="29"/>
      <c r="BC35" s="29"/>
      <c r="BD35" s="29"/>
      <c r="BE35" s="29"/>
      <c r="BF35" s="29"/>
      <c r="BG35" s="29"/>
      <c r="BH35" s="29"/>
      <c r="BI35" s="29"/>
      <c r="BJ35" s="30"/>
      <c r="BV35" s="168">
        <v>1</v>
      </c>
      <c r="BW35" s="40">
        <f t="shared" si="32"/>
        <v>0</v>
      </c>
      <c r="BX35" s="42">
        <f t="shared" si="33"/>
        <v>0</v>
      </c>
      <c r="BY35" s="168">
        <f t="shared" si="9"/>
        <v>0</v>
      </c>
      <c r="BZ35" s="43">
        <f t="shared" si="34"/>
        <v>0</v>
      </c>
      <c r="CA35" s="38" t="str">
        <f t="shared" si="35"/>
        <v>-</v>
      </c>
      <c r="CB35" s="172">
        <f t="shared" si="36"/>
        <v>1</v>
      </c>
      <c r="CC35" s="172">
        <f t="shared" si="36"/>
        <v>1</v>
      </c>
      <c r="CD35" s="172">
        <f t="shared" si="36"/>
        <v>1</v>
      </c>
      <c r="CE35" s="172">
        <f t="shared" si="36"/>
        <v>1</v>
      </c>
      <c r="CF35" s="172">
        <f t="shared" si="36"/>
        <v>1</v>
      </c>
      <c r="CG35" s="172">
        <f t="shared" si="36"/>
        <v>1</v>
      </c>
      <c r="CH35" s="172">
        <f t="shared" si="36"/>
        <v>1</v>
      </c>
      <c r="CI35" s="172">
        <f t="shared" si="36"/>
        <v>1</v>
      </c>
      <c r="CJ35" s="172">
        <f t="shared" si="36"/>
        <v>1</v>
      </c>
      <c r="CK35" s="172">
        <f t="shared" si="36"/>
        <v>1</v>
      </c>
      <c r="CL35" s="172">
        <f t="shared" si="36"/>
        <v>1</v>
      </c>
      <c r="CM35" s="172">
        <f t="shared" si="36"/>
        <v>1</v>
      </c>
      <c r="CN35" s="172">
        <f t="shared" si="36"/>
        <v>1</v>
      </c>
      <c r="CO35" s="172">
        <f t="shared" si="36"/>
        <v>1</v>
      </c>
      <c r="CP35" s="172">
        <f t="shared" si="36"/>
        <v>1</v>
      </c>
      <c r="CQ35" s="172">
        <f t="shared" si="36"/>
        <v>1</v>
      </c>
      <c r="CR35" s="172">
        <f t="shared" si="30"/>
        <v>1</v>
      </c>
      <c r="CS35" s="172">
        <f t="shared" si="30"/>
        <v>1</v>
      </c>
      <c r="CT35" s="172">
        <f t="shared" si="30"/>
        <v>1</v>
      </c>
      <c r="CU35" s="172">
        <f t="shared" si="30"/>
        <v>1</v>
      </c>
      <c r="DA35" s="172">
        <v>1</v>
      </c>
      <c r="DB35" s="32" t="str">
        <f t="shared" ref="DB35:DB46" si="38">T(CONCATENATE(LOOKUP(DA35,CD$3:CD$80,AS$3:AS$80)," ",LOOKUP(DA35,CD$3:CD$80,$CA$3:$CA$80)))</f>
        <v xml:space="preserve"> </v>
      </c>
      <c r="DD35" s="172">
        <f t="shared" si="18"/>
        <v>1</v>
      </c>
      <c r="DE35" s="172">
        <v>33</v>
      </c>
      <c r="DI35" s="198"/>
      <c r="DL35" s="172">
        <f t="shared" si="13"/>
        <v>0</v>
      </c>
      <c r="DM35" s="172">
        <f t="shared" si="14"/>
        <v>1</v>
      </c>
      <c r="DN35" s="172">
        <f t="shared" si="15"/>
        <v>1</v>
      </c>
      <c r="DO35" s="172">
        <f t="shared" si="27"/>
        <v>1</v>
      </c>
      <c r="DP35" s="172">
        <f t="shared" si="27"/>
        <v>1</v>
      </c>
      <c r="DQ35" s="172">
        <f t="shared" si="27"/>
        <v>1</v>
      </c>
      <c r="DR35" s="172">
        <f t="shared" si="27"/>
        <v>1</v>
      </c>
      <c r="DS35" s="172">
        <f t="shared" si="27"/>
        <v>1</v>
      </c>
      <c r="DT35" s="172">
        <f t="shared" si="27"/>
        <v>1</v>
      </c>
      <c r="DU35" s="172">
        <f t="shared" si="27"/>
        <v>1</v>
      </c>
      <c r="DV35" s="172">
        <f t="shared" si="29"/>
        <v>1</v>
      </c>
      <c r="DW35" s="172">
        <f t="shared" si="29"/>
        <v>1</v>
      </c>
      <c r="DX35" s="172">
        <f t="shared" si="29"/>
        <v>1</v>
      </c>
      <c r="DY35" s="172">
        <f t="shared" si="29"/>
        <v>1</v>
      </c>
      <c r="DZ35" s="172">
        <f t="shared" si="29"/>
        <v>1</v>
      </c>
      <c r="EA35" s="172">
        <f t="shared" si="29"/>
        <v>1</v>
      </c>
      <c r="EB35" s="172">
        <f t="shared" si="29"/>
        <v>1</v>
      </c>
      <c r="EC35" s="172">
        <f t="shared" si="29"/>
        <v>1</v>
      </c>
      <c r="ED35" s="172">
        <f t="shared" si="29"/>
        <v>1</v>
      </c>
      <c r="EE35" s="172">
        <f t="shared" si="29"/>
        <v>1</v>
      </c>
      <c r="EF35" s="172">
        <f t="shared" si="29"/>
        <v>1</v>
      </c>
      <c r="EG35" s="172">
        <f t="shared" si="7"/>
        <v>0</v>
      </c>
    </row>
    <row r="36" spans="20:137" x14ac:dyDescent="0.25">
      <c r="T36" s="5"/>
      <c r="U36" s="13"/>
      <c r="V36" s="5"/>
      <c r="W36" s="5" t="str">
        <f t="shared" si="2"/>
        <v/>
      </c>
      <c r="X36" s="5"/>
      <c r="Y36" s="5"/>
      <c r="Z36" s="5"/>
      <c r="AA36" s="16" t="s">
        <v>184</v>
      </c>
      <c r="AB36" s="15">
        <v>18</v>
      </c>
      <c r="AC36" s="20"/>
      <c r="AD36" s="20"/>
      <c r="AE36" s="21"/>
      <c r="AF36" s="20"/>
      <c r="AG36" s="21"/>
      <c r="AH36" s="20"/>
      <c r="AI36" s="21"/>
      <c r="AJ36" s="20"/>
      <c r="AK36" s="21"/>
      <c r="AL36" s="20"/>
      <c r="AM36" s="20"/>
      <c r="AN36" s="20"/>
      <c r="AO36" s="20"/>
      <c r="AP36" s="113">
        <f t="shared" si="31"/>
        <v>0</v>
      </c>
      <c r="AQ36" s="28"/>
      <c r="AR36" s="29"/>
      <c r="AS36" s="29"/>
      <c r="AT36" s="29"/>
      <c r="AU36" s="29"/>
      <c r="AV36" s="29"/>
      <c r="AW36" s="29"/>
      <c r="AX36" s="29"/>
      <c r="AY36" s="29"/>
      <c r="AZ36" s="29"/>
      <c r="BA36" s="29"/>
      <c r="BB36" s="29"/>
      <c r="BC36" s="29"/>
      <c r="BD36" s="29"/>
      <c r="BE36" s="29"/>
      <c r="BF36" s="29"/>
      <c r="BG36" s="29"/>
      <c r="BH36" s="29"/>
      <c r="BI36" s="29"/>
      <c r="BJ36" s="30"/>
      <c r="BV36" s="168">
        <v>1</v>
      </c>
      <c r="BW36" s="40">
        <f t="shared" si="32"/>
        <v>0</v>
      </c>
      <c r="BX36" s="42">
        <f t="shared" si="33"/>
        <v>0</v>
      </c>
      <c r="BY36" s="168">
        <f t="shared" si="9"/>
        <v>0</v>
      </c>
      <c r="BZ36" s="43">
        <f t="shared" si="34"/>
        <v>0</v>
      </c>
      <c r="CA36" s="38" t="str">
        <f t="shared" si="35"/>
        <v>-</v>
      </c>
      <c r="CB36" s="172">
        <f t="shared" si="36"/>
        <v>1</v>
      </c>
      <c r="CC36" s="172">
        <f t="shared" si="36"/>
        <v>1</v>
      </c>
      <c r="CD36" s="172">
        <f t="shared" si="36"/>
        <v>1</v>
      </c>
      <c r="CE36" s="172">
        <f t="shared" si="36"/>
        <v>1</v>
      </c>
      <c r="CF36" s="172">
        <f t="shared" si="36"/>
        <v>1</v>
      </c>
      <c r="CG36" s="172">
        <f t="shared" si="36"/>
        <v>1</v>
      </c>
      <c r="CH36" s="172">
        <f t="shared" si="36"/>
        <v>1</v>
      </c>
      <c r="CI36" s="172">
        <f t="shared" si="36"/>
        <v>1</v>
      </c>
      <c r="CJ36" s="172">
        <f t="shared" si="36"/>
        <v>1</v>
      </c>
      <c r="CK36" s="172">
        <f t="shared" si="36"/>
        <v>1</v>
      </c>
      <c r="CL36" s="172">
        <f t="shared" si="36"/>
        <v>1</v>
      </c>
      <c r="CM36" s="172">
        <f t="shared" si="36"/>
        <v>1</v>
      </c>
      <c r="CN36" s="172">
        <f t="shared" si="36"/>
        <v>1</v>
      </c>
      <c r="CO36" s="172">
        <f t="shared" si="36"/>
        <v>1</v>
      </c>
      <c r="CP36" s="172">
        <f t="shared" si="36"/>
        <v>1</v>
      </c>
      <c r="CQ36" s="172">
        <f t="shared" si="36"/>
        <v>1</v>
      </c>
      <c r="CR36" s="172">
        <f t="shared" si="30"/>
        <v>1</v>
      </c>
      <c r="CS36" s="172">
        <f t="shared" si="30"/>
        <v>1</v>
      </c>
      <c r="CT36" s="172">
        <f t="shared" si="30"/>
        <v>1</v>
      </c>
      <c r="CU36" s="172">
        <f t="shared" si="30"/>
        <v>1</v>
      </c>
      <c r="DA36" s="172">
        <v>2</v>
      </c>
      <c r="DB36" s="32" t="str">
        <f t="shared" si="38"/>
        <v xml:space="preserve"> </v>
      </c>
      <c r="DD36" s="172">
        <f t="shared" si="18"/>
        <v>1</v>
      </c>
      <c r="DE36" s="172">
        <v>34</v>
      </c>
      <c r="DI36" s="198"/>
      <c r="DL36" s="172">
        <f t="shared" si="13"/>
        <v>0</v>
      </c>
      <c r="DM36" s="172">
        <f t="shared" si="14"/>
        <v>1</v>
      </c>
      <c r="DN36" s="172">
        <f t="shared" si="15"/>
        <v>1</v>
      </c>
      <c r="DO36" s="172">
        <f t="shared" ref="DO36:DU51" si="39">IF(OR($CX35=0,ISERROR(SEARCH(DO$1,SUBSTITUTE($CX35,DY$1,"")))),DO35,DO35+1)</f>
        <v>1</v>
      </c>
      <c r="DP36" s="172">
        <f t="shared" si="39"/>
        <v>1</v>
      </c>
      <c r="DQ36" s="172">
        <f t="shared" si="39"/>
        <v>1</v>
      </c>
      <c r="DR36" s="172">
        <f t="shared" si="39"/>
        <v>1</v>
      </c>
      <c r="DS36" s="172">
        <f t="shared" si="39"/>
        <v>1</v>
      </c>
      <c r="DT36" s="172">
        <f t="shared" si="39"/>
        <v>1</v>
      </c>
      <c r="DU36" s="172">
        <f t="shared" si="39"/>
        <v>1</v>
      </c>
      <c r="DV36" s="172">
        <f t="shared" si="29"/>
        <v>1</v>
      </c>
      <c r="DW36" s="172">
        <f t="shared" si="29"/>
        <v>1</v>
      </c>
      <c r="DX36" s="172">
        <f t="shared" si="29"/>
        <v>1</v>
      </c>
      <c r="DY36" s="172">
        <f t="shared" si="29"/>
        <v>1</v>
      </c>
      <c r="DZ36" s="172">
        <f t="shared" si="29"/>
        <v>1</v>
      </c>
      <c r="EA36" s="172">
        <f t="shared" si="29"/>
        <v>1</v>
      </c>
      <c r="EB36" s="172">
        <f t="shared" si="29"/>
        <v>1</v>
      </c>
      <c r="EC36" s="172">
        <f t="shared" si="29"/>
        <v>1</v>
      </c>
      <c r="ED36" s="172">
        <f t="shared" si="29"/>
        <v>1</v>
      </c>
      <c r="EE36" s="172">
        <f t="shared" si="29"/>
        <v>1</v>
      </c>
      <c r="EF36" s="172">
        <f t="shared" si="29"/>
        <v>1</v>
      </c>
      <c r="EG36" s="172">
        <f t="shared" si="7"/>
        <v>0</v>
      </c>
    </row>
    <row r="37" spans="20:137" x14ac:dyDescent="0.25">
      <c r="T37" s="5"/>
      <c r="U37" s="13"/>
      <c r="V37" s="5"/>
      <c r="W37" s="5" t="str">
        <f t="shared" si="2"/>
        <v/>
      </c>
      <c r="X37" s="5"/>
      <c r="Y37" s="5"/>
      <c r="Z37" s="5"/>
      <c r="AA37" s="22" t="s">
        <v>186</v>
      </c>
      <c r="AB37" s="15">
        <v>19</v>
      </c>
      <c r="AC37" s="19"/>
      <c r="AD37" s="19"/>
      <c r="AE37" s="21"/>
      <c r="AF37" s="19"/>
      <c r="AG37" s="21"/>
      <c r="AH37" s="19"/>
      <c r="AI37" s="21"/>
      <c r="AJ37" s="19"/>
      <c r="AK37" s="21"/>
      <c r="AL37" s="19"/>
      <c r="AM37" s="19"/>
      <c r="AN37" s="19"/>
      <c r="AO37" s="19"/>
      <c r="AP37" s="113">
        <f t="shared" si="31"/>
        <v>0</v>
      </c>
      <c r="AQ37" s="28"/>
      <c r="AR37" s="29"/>
      <c r="AS37" s="29"/>
      <c r="AT37" s="29"/>
      <c r="AU37" s="29"/>
      <c r="AV37" s="29"/>
      <c r="AW37" s="29"/>
      <c r="AX37" s="29"/>
      <c r="AY37" s="29"/>
      <c r="AZ37" s="29"/>
      <c r="BA37" s="29"/>
      <c r="BB37" s="29"/>
      <c r="BC37" s="29"/>
      <c r="BD37" s="29"/>
      <c r="BE37" s="29"/>
      <c r="BF37" s="29"/>
      <c r="BG37" s="29"/>
      <c r="BH37" s="29"/>
      <c r="BI37" s="29"/>
      <c r="BJ37" s="30"/>
      <c r="BV37" s="168">
        <v>1</v>
      </c>
      <c r="BW37" s="40">
        <f t="shared" si="32"/>
        <v>0</v>
      </c>
      <c r="BX37" s="42">
        <f t="shared" si="33"/>
        <v>0</v>
      </c>
      <c r="BY37" s="168">
        <f t="shared" si="9"/>
        <v>0</v>
      </c>
      <c r="BZ37" s="43">
        <f t="shared" si="34"/>
        <v>0</v>
      </c>
      <c r="CA37" s="38" t="str">
        <f t="shared" si="35"/>
        <v>-</v>
      </c>
      <c r="CB37" s="172">
        <f t="shared" si="36"/>
        <v>1</v>
      </c>
      <c r="CC37" s="172">
        <f t="shared" si="36"/>
        <v>1</v>
      </c>
      <c r="CD37" s="172">
        <f t="shared" si="36"/>
        <v>1</v>
      </c>
      <c r="CE37" s="172">
        <f t="shared" si="36"/>
        <v>1</v>
      </c>
      <c r="CF37" s="172">
        <f t="shared" si="36"/>
        <v>1</v>
      </c>
      <c r="CG37" s="172">
        <f t="shared" si="36"/>
        <v>1</v>
      </c>
      <c r="CH37" s="172">
        <f t="shared" si="36"/>
        <v>1</v>
      </c>
      <c r="CI37" s="172">
        <f t="shared" si="36"/>
        <v>1</v>
      </c>
      <c r="CJ37" s="172">
        <f t="shared" si="36"/>
        <v>1</v>
      </c>
      <c r="CK37" s="172">
        <f t="shared" si="36"/>
        <v>1</v>
      </c>
      <c r="CL37" s="172">
        <f t="shared" si="36"/>
        <v>1</v>
      </c>
      <c r="CM37" s="172">
        <f t="shared" si="36"/>
        <v>1</v>
      </c>
      <c r="CN37" s="172">
        <f t="shared" si="36"/>
        <v>1</v>
      </c>
      <c r="CO37" s="172">
        <f t="shared" si="36"/>
        <v>1</v>
      </c>
      <c r="CP37" s="172">
        <f t="shared" si="36"/>
        <v>1</v>
      </c>
      <c r="CQ37" s="172">
        <f t="shared" si="36"/>
        <v>1</v>
      </c>
      <c r="CR37" s="172">
        <f t="shared" si="30"/>
        <v>1</v>
      </c>
      <c r="CS37" s="172">
        <f t="shared" si="30"/>
        <v>1</v>
      </c>
      <c r="CT37" s="172">
        <f t="shared" si="30"/>
        <v>1</v>
      </c>
      <c r="CU37" s="172">
        <f t="shared" si="30"/>
        <v>1</v>
      </c>
      <c r="DA37" s="172">
        <v>3</v>
      </c>
      <c r="DB37" s="32" t="str">
        <f t="shared" si="38"/>
        <v xml:space="preserve"> </v>
      </c>
      <c r="DD37" s="172">
        <f t="shared" si="18"/>
        <v>1</v>
      </c>
      <c r="DE37" s="172">
        <v>35</v>
      </c>
      <c r="DI37" s="198"/>
      <c r="DL37" s="172">
        <f t="shared" si="13"/>
        <v>0</v>
      </c>
      <c r="DM37" s="172">
        <f t="shared" si="14"/>
        <v>1</v>
      </c>
      <c r="DN37" s="172">
        <f t="shared" si="15"/>
        <v>1</v>
      </c>
      <c r="DO37" s="172">
        <f t="shared" si="39"/>
        <v>1</v>
      </c>
      <c r="DP37" s="172">
        <f t="shared" si="39"/>
        <v>1</v>
      </c>
      <c r="DQ37" s="172">
        <f t="shared" si="39"/>
        <v>1</v>
      </c>
      <c r="DR37" s="172">
        <f t="shared" si="39"/>
        <v>1</v>
      </c>
      <c r="DS37" s="172">
        <f t="shared" si="39"/>
        <v>1</v>
      </c>
      <c r="DT37" s="172">
        <f t="shared" si="39"/>
        <v>1</v>
      </c>
      <c r="DU37" s="172">
        <f t="shared" si="39"/>
        <v>1</v>
      </c>
      <c r="DV37" s="172">
        <f t="shared" ref="DV37:EF52" si="40">IF(OR($CX36=0,ISERROR(SEARCH(DV$1,$CX36))),DV36,DV36+1)</f>
        <v>1</v>
      </c>
      <c r="DW37" s="172">
        <f t="shared" si="40"/>
        <v>1</v>
      </c>
      <c r="DX37" s="172">
        <f t="shared" si="40"/>
        <v>1</v>
      </c>
      <c r="DY37" s="172">
        <f t="shared" si="40"/>
        <v>1</v>
      </c>
      <c r="DZ37" s="172">
        <f t="shared" si="40"/>
        <v>1</v>
      </c>
      <c r="EA37" s="172">
        <f t="shared" si="40"/>
        <v>1</v>
      </c>
      <c r="EB37" s="172">
        <f t="shared" si="40"/>
        <v>1</v>
      </c>
      <c r="EC37" s="172">
        <f t="shared" si="40"/>
        <v>1</v>
      </c>
      <c r="ED37" s="172">
        <f t="shared" si="40"/>
        <v>1</v>
      </c>
      <c r="EE37" s="172">
        <f t="shared" si="40"/>
        <v>1</v>
      </c>
      <c r="EF37" s="172">
        <f t="shared" si="40"/>
        <v>1</v>
      </c>
      <c r="EG37" s="172">
        <f t="shared" si="7"/>
        <v>0</v>
      </c>
    </row>
    <row r="38" spans="20:137" x14ac:dyDescent="0.25">
      <c r="T38" s="5"/>
      <c r="U38" s="13"/>
      <c r="V38" s="5"/>
      <c r="W38" s="5" t="str">
        <f t="shared" si="2"/>
        <v/>
      </c>
      <c r="X38" s="5"/>
      <c r="Y38" s="5"/>
      <c r="Z38" s="5"/>
      <c r="AA38" s="22" t="s">
        <v>186</v>
      </c>
      <c r="AB38" s="15">
        <v>19</v>
      </c>
      <c r="AC38" s="20"/>
      <c r="AD38" s="20"/>
      <c r="AE38" s="21"/>
      <c r="AF38" s="20"/>
      <c r="AG38" s="21"/>
      <c r="AH38" s="20"/>
      <c r="AI38" s="21"/>
      <c r="AJ38" s="20"/>
      <c r="AK38" s="21"/>
      <c r="AL38" s="20"/>
      <c r="AM38" s="20"/>
      <c r="AN38" s="20"/>
      <c r="AO38" s="20"/>
      <c r="AP38" s="113">
        <f t="shared" si="31"/>
        <v>0</v>
      </c>
      <c r="AQ38" s="28"/>
      <c r="AR38" s="29"/>
      <c r="AS38" s="29"/>
      <c r="AT38" s="29"/>
      <c r="AU38" s="29"/>
      <c r="AV38" s="29"/>
      <c r="AW38" s="29"/>
      <c r="AX38" s="29"/>
      <c r="AY38" s="29"/>
      <c r="AZ38" s="29"/>
      <c r="BA38" s="29"/>
      <c r="BB38" s="29"/>
      <c r="BC38" s="29"/>
      <c r="BD38" s="29"/>
      <c r="BE38" s="29"/>
      <c r="BF38" s="29"/>
      <c r="BG38" s="29"/>
      <c r="BH38" s="29"/>
      <c r="BI38" s="29"/>
      <c r="BJ38" s="30"/>
      <c r="BV38" s="168">
        <v>1</v>
      </c>
      <c r="BW38" s="40">
        <f t="shared" si="32"/>
        <v>0</v>
      </c>
      <c r="BX38" s="42">
        <f t="shared" si="33"/>
        <v>0</v>
      </c>
      <c r="BY38" s="168">
        <f t="shared" si="9"/>
        <v>0</v>
      </c>
      <c r="BZ38" s="43">
        <f t="shared" si="34"/>
        <v>0</v>
      </c>
      <c r="CA38" s="38" t="str">
        <f t="shared" si="35"/>
        <v>-</v>
      </c>
      <c r="CB38" s="172">
        <f t="shared" si="36"/>
        <v>1</v>
      </c>
      <c r="CC38" s="172">
        <f t="shared" si="36"/>
        <v>1</v>
      </c>
      <c r="CD38" s="172">
        <f t="shared" si="36"/>
        <v>1</v>
      </c>
      <c r="CE38" s="172">
        <f t="shared" si="36"/>
        <v>1</v>
      </c>
      <c r="CF38" s="172">
        <f t="shared" si="36"/>
        <v>1</v>
      </c>
      <c r="CG38" s="172">
        <f t="shared" si="36"/>
        <v>1</v>
      </c>
      <c r="CH38" s="172">
        <f t="shared" si="36"/>
        <v>1</v>
      </c>
      <c r="CI38" s="172">
        <f t="shared" si="36"/>
        <v>1</v>
      </c>
      <c r="CJ38" s="172">
        <f t="shared" si="36"/>
        <v>1</v>
      </c>
      <c r="CK38" s="172">
        <f t="shared" si="36"/>
        <v>1</v>
      </c>
      <c r="CL38" s="172">
        <f t="shared" si="36"/>
        <v>1</v>
      </c>
      <c r="CM38" s="172">
        <f t="shared" si="36"/>
        <v>1</v>
      </c>
      <c r="CN38" s="172">
        <f t="shared" si="36"/>
        <v>1</v>
      </c>
      <c r="CO38" s="172">
        <f t="shared" si="36"/>
        <v>1</v>
      </c>
      <c r="CP38" s="172">
        <f t="shared" si="36"/>
        <v>1</v>
      </c>
      <c r="CQ38" s="172">
        <f t="shared" si="36"/>
        <v>1</v>
      </c>
      <c r="CR38" s="172">
        <f t="shared" si="30"/>
        <v>1</v>
      </c>
      <c r="CS38" s="172">
        <f t="shared" si="30"/>
        <v>1</v>
      </c>
      <c r="CT38" s="172">
        <f t="shared" si="30"/>
        <v>1</v>
      </c>
      <c r="CU38" s="172">
        <f t="shared" si="30"/>
        <v>1</v>
      </c>
      <c r="DA38" s="172">
        <v>4</v>
      </c>
      <c r="DB38" s="32" t="str">
        <f t="shared" si="38"/>
        <v xml:space="preserve"> </v>
      </c>
      <c r="DD38" s="172">
        <f t="shared" si="18"/>
        <v>1</v>
      </c>
      <c r="DE38" s="172">
        <v>36</v>
      </c>
      <c r="DI38" s="198"/>
      <c r="DL38" s="172">
        <f t="shared" si="13"/>
        <v>0</v>
      </c>
      <c r="DM38" s="172">
        <f t="shared" si="14"/>
        <v>1</v>
      </c>
      <c r="DN38" s="172">
        <f t="shared" si="15"/>
        <v>1</v>
      </c>
      <c r="DO38" s="172">
        <f t="shared" si="39"/>
        <v>1</v>
      </c>
      <c r="DP38" s="172">
        <f t="shared" si="39"/>
        <v>1</v>
      </c>
      <c r="DQ38" s="172">
        <f t="shared" si="39"/>
        <v>1</v>
      </c>
      <c r="DR38" s="172">
        <f t="shared" si="39"/>
        <v>1</v>
      </c>
      <c r="DS38" s="172">
        <f t="shared" si="39"/>
        <v>1</v>
      </c>
      <c r="DT38" s="172">
        <f t="shared" si="39"/>
        <v>1</v>
      </c>
      <c r="DU38" s="172">
        <f t="shared" si="39"/>
        <v>1</v>
      </c>
      <c r="DV38" s="172">
        <f t="shared" si="40"/>
        <v>1</v>
      </c>
      <c r="DW38" s="172">
        <f t="shared" si="40"/>
        <v>1</v>
      </c>
      <c r="DX38" s="172">
        <f t="shared" si="40"/>
        <v>1</v>
      </c>
      <c r="DY38" s="172">
        <f t="shared" si="40"/>
        <v>1</v>
      </c>
      <c r="DZ38" s="172">
        <f t="shared" si="40"/>
        <v>1</v>
      </c>
      <c r="EA38" s="172">
        <f t="shared" si="40"/>
        <v>1</v>
      </c>
      <c r="EB38" s="172">
        <f t="shared" si="40"/>
        <v>1</v>
      </c>
      <c r="EC38" s="172">
        <f t="shared" si="40"/>
        <v>1</v>
      </c>
      <c r="ED38" s="172">
        <f t="shared" si="40"/>
        <v>1</v>
      </c>
      <c r="EE38" s="172">
        <f t="shared" si="40"/>
        <v>1</v>
      </c>
      <c r="EF38" s="172">
        <f t="shared" si="40"/>
        <v>1</v>
      </c>
      <c r="EG38" s="172">
        <f t="shared" si="7"/>
        <v>0</v>
      </c>
    </row>
    <row r="39" spans="20:137" x14ac:dyDescent="0.25">
      <c r="T39" s="5"/>
      <c r="U39" s="13"/>
      <c r="V39" s="5"/>
      <c r="W39" s="5" t="str">
        <f t="shared" si="2"/>
        <v/>
      </c>
      <c r="X39" s="5"/>
      <c r="Y39" s="5"/>
      <c r="Z39" s="5"/>
      <c r="AA39" s="22" t="s">
        <v>186</v>
      </c>
      <c r="AB39" s="15">
        <v>19</v>
      </c>
      <c r="AC39" s="19"/>
      <c r="AD39" s="19"/>
      <c r="AE39" s="21"/>
      <c r="AF39" s="19"/>
      <c r="AG39" s="21"/>
      <c r="AH39" s="19"/>
      <c r="AI39" s="21"/>
      <c r="AJ39" s="19"/>
      <c r="AK39" s="21"/>
      <c r="AL39" s="19"/>
      <c r="AM39" s="19"/>
      <c r="AN39" s="19"/>
      <c r="AO39" s="19"/>
      <c r="AP39" s="113">
        <f t="shared" si="31"/>
        <v>0</v>
      </c>
      <c r="AQ39" s="28"/>
      <c r="AR39" s="29"/>
      <c r="AS39" s="29"/>
      <c r="AT39" s="29"/>
      <c r="AU39" s="29"/>
      <c r="AV39" s="29"/>
      <c r="AW39" s="29"/>
      <c r="AX39" s="29"/>
      <c r="AY39" s="29"/>
      <c r="AZ39" s="29"/>
      <c r="BA39" s="29"/>
      <c r="BB39" s="29"/>
      <c r="BC39" s="29"/>
      <c r="BD39" s="29"/>
      <c r="BE39" s="29"/>
      <c r="BF39" s="29"/>
      <c r="BG39" s="29"/>
      <c r="BH39" s="29"/>
      <c r="BI39" s="29"/>
      <c r="BJ39" s="30"/>
      <c r="BV39" s="168">
        <v>1</v>
      </c>
      <c r="BW39" s="40">
        <f t="shared" si="32"/>
        <v>0</v>
      </c>
      <c r="BX39" s="42">
        <f t="shared" si="33"/>
        <v>0</v>
      </c>
      <c r="BY39" s="168">
        <f t="shared" si="9"/>
        <v>0</v>
      </c>
      <c r="BZ39" s="43">
        <f t="shared" si="34"/>
        <v>0</v>
      </c>
      <c r="CA39" s="38" t="str">
        <f t="shared" si="35"/>
        <v>-</v>
      </c>
      <c r="CB39" s="172">
        <f t="shared" si="36"/>
        <v>1</v>
      </c>
      <c r="CC39" s="172">
        <f t="shared" si="36"/>
        <v>1</v>
      </c>
      <c r="CD39" s="172">
        <f t="shared" si="36"/>
        <v>1</v>
      </c>
      <c r="CE39" s="172">
        <f t="shared" si="36"/>
        <v>1</v>
      </c>
      <c r="CF39" s="172">
        <f t="shared" si="36"/>
        <v>1</v>
      </c>
      <c r="CG39" s="172">
        <f t="shared" si="36"/>
        <v>1</v>
      </c>
      <c r="CH39" s="172">
        <f t="shared" si="36"/>
        <v>1</v>
      </c>
      <c r="CI39" s="172">
        <f t="shared" si="36"/>
        <v>1</v>
      </c>
      <c r="CJ39" s="172">
        <f t="shared" si="36"/>
        <v>1</v>
      </c>
      <c r="CK39" s="172">
        <f t="shared" si="36"/>
        <v>1</v>
      </c>
      <c r="CL39" s="172">
        <f t="shared" si="36"/>
        <v>1</v>
      </c>
      <c r="CM39" s="172">
        <f t="shared" si="36"/>
        <v>1</v>
      </c>
      <c r="CN39" s="172">
        <f t="shared" si="36"/>
        <v>1</v>
      </c>
      <c r="CO39" s="172">
        <f t="shared" si="36"/>
        <v>1</v>
      </c>
      <c r="CP39" s="172">
        <f t="shared" si="36"/>
        <v>1</v>
      </c>
      <c r="CQ39" s="172">
        <f t="shared" si="36"/>
        <v>1</v>
      </c>
      <c r="CR39" s="172">
        <f t="shared" si="30"/>
        <v>1</v>
      </c>
      <c r="CS39" s="172">
        <f t="shared" si="30"/>
        <v>1</v>
      </c>
      <c r="CT39" s="172">
        <f t="shared" si="30"/>
        <v>1</v>
      </c>
      <c r="CU39" s="172">
        <f t="shared" si="30"/>
        <v>1</v>
      </c>
      <c r="DA39" s="172">
        <v>5</v>
      </c>
      <c r="DB39" s="32" t="str">
        <f t="shared" si="38"/>
        <v xml:space="preserve"> </v>
      </c>
      <c r="DD39" s="172">
        <f t="shared" si="18"/>
        <v>1</v>
      </c>
      <c r="DE39" s="172">
        <v>37</v>
      </c>
      <c r="DI39" s="198"/>
      <c r="DL39" s="172">
        <f t="shared" si="13"/>
        <v>0</v>
      </c>
      <c r="DM39" s="172">
        <f t="shared" si="14"/>
        <v>1</v>
      </c>
      <c r="DN39" s="172">
        <f t="shared" si="15"/>
        <v>1</v>
      </c>
      <c r="DO39" s="172">
        <f t="shared" si="39"/>
        <v>1</v>
      </c>
      <c r="DP39" s="172">
        <f t="shared" si="39"/>
        <v>1</v>
      </c>
      <c r="DQ39" s="172">
        <f t="shared" si="39"/>
        <v>1</v>
      </c>
      <c r="DR39" s="172">
        <f t="shared" si="39"/>
        <v>1</v>
      </c>
      <c r="DS39" s="172">
        <f t="shared" si="39"/>
        <v>1</v>
      </c>
      <c r="DT39" s="172">
        <f t="shared" si="39"/>
        <v>1</v>
      </c>
      <c r="DU39" s="172">
        <f t="shared" si="39"/>
        <v>1</v>
      </c>
      <c r="DV39" s="172">
        <f t="shared" si="40"/>
        <v>1</v>
      </c>
      <c r="DW39" s="172">
        <f t="shared" si="40"/>
        <v>1</v>
      </c>
      <c r="DX39" s="172">
        <f t="shared" si="40"/>
        <v>1</v>
      </c>
      <c r="DY39" s="172">
        <f t="shared" si="40"/>
        <v>1</v>
      </c>
      <c r="DZ39" s="172">
        <f t="shared" si="40"/>
        <v>1</v>
      </c>
      <c r="EA39" s="172">
        <f t="shared" si="40"/>
        <v>1</v>
      </c>
      <c r="EB39" s="172">
        <f t="shared" si="40"/>
        <v>1</v>
      </c>
      <c r="EC39" s="172">
        <f t="shared" si="40"/>
        <v>1</v>
      </c>
      <c r="ED39" s="172">
        <f t="shared" si="40"/>
        <v>1</v>
      </c>
      <c r="EE39" s="172">
        <f t="shared" si="40"/>
        <v>1</v>
      </c>
      <c r="EF39" s="172">
        <f t="shared" si="40"/>
        <v>1</v>
      </c>
      <c r="EG39" s="172">
        <f t="shared" si="7"/>
        <v>0</v>
      </c>
    </row>
    <row r="40" spans="20:137" x14ac:dyDescent="0.25">
      <c r="T40" s="5"/>
      <c r="U40" s="13"/>
      <c r="V40" s="5"/>
      <c r="W40" s="5" t="str">
        <f t="shared" si="2"/>
        <v/>
      </c>
      <c r="X40" s="5"/>
      <c r="Y40" s="5"/>
      <c r="Z40" s="5"/>
      <c r="AA40" s="22" t="s">
        <v>186</v>
      </c>
      <c r="AB40" s="15">
        <v>19</v>
      </c>
      <c r="AC40" s="20"/>
      <c r="AD40" s="20"/>
      <c r="AE40" s="21"/>
      <c r="AF40" s="20"/>
      <c r="AG40" s="21"/>
      <c r="AH40" s="20"/>
      <c r="AI40" s="21"/>
      <c r="AJ40" s="20"/>
      <c r="AK40" s="21"/>
      <c r="AL40" s="20"/>
      <c r="AM40" s="20"/>
      <c r="AN40" s="20"/>
      <c r="AO40" s="20"/>
      <c r="AP40" s="15">
        <f t="shared" si="31"/>
        <v>0</v>
      </c>
      <c r="AQ40" s="28"/>
      <c r="AR40" s="29"/>
      <c r="AS40" s="29"/>
      <c r="AT40" s="29"/>
      <c r="AU40" s="29"/>
      <c r="AV40" s="29"/>
      <c r="AW40" s="29"/>
      <c r="AX40" s="29"/>
      <c r="AY40" s="29"/>
      <c r="AZ40" s="29"/>
      <c r="BA40" s="29"/>
      <c r="BB40" s="29"/>
      <c r="BC40" s="29"/>
      <c r="BD40" s="29"/>
      <c r="BE40" s="29"/>
      <c r="BF40" s="29"/>
      <c r="BG40" s="29"/>
      <c r="BH40" s="29"/>
      <c r="BI40" s="29"/>
      <c r="BJ40" s="30"/>
      <c r="BV40" s="168">
        <v>1</v>
      </c>
      <c r="BW40" s="40">
        <f t="shared" si="32"/>
        <v>0</v>
      </c>
      <c r="BX40" s="42">
        <f t="shared" si="33"/>
        <v>0</v>
      </c>
      <c r="BY40" s="168">
        <f t="shared" si="9"/>
        <v>0</v>
      </c>
      <c r="BZ40" s="43">
        <f t="shared" si="34"/>
        <v>0</v>
      </c>
      <c r="CA40" s="38" t="str">
        <f t="shared" si="35"/>
        <v>-</v>
      </c>
      <c r="CB40" s="172">
        <f t="shared" si="36"/>
        <v>1</v>
      </c>
      <c r="CC40" s="172">
        <f t="shared" si="36"/>
        <v>1</v>
      </c>
      <c r="CD40" s="172">
        <f t="shared" si="36"/>
        <v>1</v>
      </c>
      <c r="CE40" s="172">
        <f t="shared" si="36"/>
        <v>1</v>
      </c>
      <c r="CF40" s="172">
        <f t="shared" si="36"/>
        <v>1</v>
      </c>
      <c r="CG40" s="172">
        <f t="shared" si="36"/>
        <v>1</v>
      </c>
      <c r="CH40" s="172">
        <f t="shared" si="36"/>
        <v>1</v>
      </c>
      <c r="CI40" s="172">
        <f t="shared" si="36"/>
        <v>1</v>
      </c>
      <c r="CJ40" s="172">
        <f t="shared" si="36"/>
        <v>1</v>
      </c>
      <c r="CK40" s="172">
        <f t="shared" si="36"/>
        <v>1</v>
      </c>
      <c r="CL40" s="172">
        <f t="shared" si="36"/>
        <v>1</v>
      </c>
      <c r="CM40" s="172">
        <f t="shared" si="36"/>
        <v>1</v>
      </c>
      <c r="CN40" s="172">
        <f t="shared" si="36"/>
        <v>1</v>
      </c>
      <c r="CO40" s="172">
        <f t="shared" si="36"/>
        <v>1</v>
      </c>
      <c r="CP40" s="172">
        <f t="shared" si="36"/>
        <v>1</v>
      </c>
      <c r="CQ40" s="172">
        <f t="shared" si="36"/>
        <v>1</v>
      </c>
      <c r="CR40" s="172">
        <f t="shared" si="30"/>
        <v>1</v>
      </c>
      <c r="CS40" s="172">
        <f t="shared" si="30"/>
        <v>1</v>
      </c>
      <c r="CT40" s="172">
        <f t="shared" si="30"/>
        <v>1</v>
      </c>
      <c r="CU40" s="172">
        <f t="shared" si="30"/>
        <v>1</v>
      </c>
      <c r="DA40" s="172">
        <v>6</v>
      </c>
      <c r="DB40" s="32" t="str">
        <f t="shared" si="38"/>
        <v xml:space="preserve"> </v>
      </c>
      <c r="DD40" s="172">
        <f t="shared" si="18"/>
        <v>1</v>
      </c>
      <c r="DE40" s="172">
        <v>38</v>
      </c>
      <c r="DI40" s="198"/>
      <c r="DL40" s="172">
        <f t="shared" si="13"/>
        <v>0</v>
      </c>
      <c r="DM40" s="172">
        <f t="shared" si="14"/>
        <v>1</v>
      </c>
      <c r="DN40" s="172">
        <f t="shared" si="15"/>
        <v>1</v>
      </c>
      <c r="DO40" s="172">
        <f t="shared" si="39"/>
        <v>1</v>
      </c>
      <c r="DP40" s="172">
        <f t="shared" si="39"/>
        <v>1</v>
      </c>
      <c r="DQ40" s="172">
        <f t="shared" si="39"/>
        <v>1</v>
      </c>
      <c r="DR40" s="172">
        <f t="shared" si="39"/>
        <v>1</v>
      </c>
      <c r="DS40" s="172">
        <f t="shared" si="39"/>
        <v>1</v>
      </c>
      <c r="DT40" s="172">
        <f t="shared" si="39"/>
        <v>1</v>
      </c>
      <c r="DU40" s="172">
        <f t="shared" si="39"/>
        <v>1</v>
      </c>
      <c r="DV40" s="172">
        <f t="shared" si="40"/>
        <v>1</v>
      </c>
      <c r="DW40" s="172">
        <f t="shared" si="40"/>
        <v>1</v>
      </c>
      <c r="DX40" s="172">
        <f t="shared" si="40"/>
        <v>1</v>
      </c>
      <c r="DY40" s="172">
        <f t="shared" si="40"/>
        <v>1</v>
      </c>
      <c r="DZ40" s="172">
        <f t="shared" si="40"/>
        <v>1</v>
      </c>
      <c r="EA40" s="172">
        <f t="shared" si="40"/>
        <v>1</v>
      </c>
      <c r="EB40" s="172">
        <f t="shared" si="40"/>
        <v>1</v>
      </c>
      <c r="EC40" s="172">
        <f t="shared" si="40"/>
        <v>1</v>
      </c>
      <c r="ED40" s="172">
        <f t="shared" si="40"/>
        <v>1</v>
      </c>
      <c r="EE40" s="172">
        <f t="shared" si="40"/>
        <v>1</v>
      </c>
      <c r="EF40" s="172">
        <f t="shared" si="40"/>
        <v>1</v>
      </c>
      <c r="EG40" s="172">
        <f t="shared" si="7"/>
        <v>0</v>
      </c>
    </row>
    <row r="41" spans="20:137" x14ac:dyDescent="0.25">
      <c r="T41" s="5"/>
      <c r="U41" s="13"/>
      <c r="V41" s="5"/>
      <c r="W41" s="5" t="str">
        <f t="shared" si="2"/>
        <v/>
      </c>
      <c r="X41" s="5"/>
      <c r="Y41" s="5"/>
      <c r="Z41" s="5"/>
      <c r="AA41" s="16" t="s">
        <v>187</v>
      </c>
      <c r="AB41" s="15">
        <v>25</v>
      </c>
      <c r="AC41" s="19"/>
      <c r="AD41" s="19"/>
      <c r="AE41" s="19"/>
      <c r="AF41" s="19"/>
      <c r="AG41" s="19"/>
      <c r="AH41" s="19"/>
      <c r="AI41" s="19"/>
      <c r="AJ41" s="19"/>
      <c r="AK41" s="19"/>
      <c r="AL41" s="19"/>
      <c r="AM41" s="19"/>
      <c r="AN41" s="19"/>
      <c r="AO41" s="19"/>
      <c r="AP41" s="15">
        <f>SUM(AQ41:BJ41)*AB41</f>
        <v>0</v>
      </c>
      <c r="AQ41" s="28"/>
      <c r="AR41" s="29"/>
      <c r="AS41" s="29"/>
      <c r="AT41" s="29"/>
      <c r="AU41" s="29"/>
      <c r="AV41" s="29"/>
      <c r="AW41" s="29"/>
      <c r="AX41" s="29"/>
      <c r="AY41" s="29"/>
      <c r="AZ41" s="29"/>
      <c r="BA41" s="29"/>
      <c r="BB41" s="29"/>
      <c r="BC41" s="29"/>
      <c r="BD41" s="29"/>
      <c r="BE41" s="29"/>
      <c r="BF41" s="29"/>
      <c r="BG41" s="29"/>
      <c r="BH41" s="29"/>
      <c r="BI41" s="29"/>
      <c r="BJ41" s="30"/>
      <c r="BV41" s="168">
        <v>1</v>
      </c>
      <c r="BW41" s="40">
        <f t="shared" si="32"/>
        <v>0</v>
      </c>
      <c r="BX41" s="42">
        <f t="shared" si="33"/>
        <v>0</v>
      </c>
      <c r="BY41" s="168">
        <v>1</v>
      </c>
      <c r="BZ41" s="43">
        <f t="shared" si="34"/>
        <v>0</v>
      </c>
      <c r="CA41" s="38" t="str">
        <f t="shared" si="35"/>
        <v>-</v>
      </c>
      <c r="CB41" s="172">
        <f t="shared" si="36"/>
        <v>1</v>
      </c>
      <c r="CC41" s="172">
        <f t="shared" si="36"/>
        <v>1</v>
      </c>
      <c r="CD41" s="172">
        <f t="shared" si="36"/>
        <v>1</v>
      </c>
      <c r="CE41" s="172">
        <f t="shared" si="36"/>
        <v>1</v>
      </c>
      <c r="CF41" s="172">
        <f t="shared" si="36"/>
        <v>1</v>
      </c>
      <c r="CG41" s="172">
        <f t="shared" si="36"/>
        <v>1</v>
      </c>
      <c r="CH41" s="172">
        <f t="shared" si="36"/>
        <v>1</v>
      </c>
      <c r="CI41" s="172">
        <f t="shared" si="36"/>
        <v>1</v>
      </c>
      <c r="CJ41" s="172">
        <f t="shared" si="36"/>
        <v>1</v>
      </c>
      <c r="CK41" s="172">
        <f t="shared" si="36"/>
        <v>1</v>
      </c>
      <c r="CL41" s="172">
        <f t="shared" si="36"/>
        <v>1</v>
      </c>
      <c r="CM41" s="172">
        <f t="shared" si="36"/>
        <v>1</v>
      </c>
      <c r="CN41" s="172">
        <f t="shared" si="36"/>
        <v>1</v>
      </c>
      <c r="CO41" s="172">
        <f t="shared" si="36"/>
        <v>1</v>
      </c>
      <c r="CP41" s="172">
        <f t="shared" si="36"/>
        <v>1</v>
      </c>
      <c r="CQ41" s="172">
        <f t="shared" si="36"/>
        <v>1</v>
      </c>
      <c r="CR41" s="172">
        <f t="shared" si="30"/>
        <v>1</v>
      </c>
      <c r="CS41" s="172">
        <f t="shared" si="30"/>
        <v>1</v>
      </c>
      <c r="CT41" s="172">
        <f t="shared" si="30"/>
        <v>1</v>
      </c>
      <c r="CU41" s="172">
        <f t="shared" si="30"/>
        <v>1</v>
      </c>
      <c r="DA41" s="172">
        <v>7</v>
      </c>
      <c r="DB41" s="32" t="str">
        <f t="shared" si="38"/>
        <v xml:space="preserve"> </v>
      </c>
      <c r="DD41" s="172">
        <f t="shared" si="18"/>
        <v>1</v>
      </c>
      <c r="DE41" s="172">
        <v>39</v>
      </c>
      <c r="DI41" s="198"/>
      <c r="DL41" s="172">
        <f t="shared" si="13"/>
        <v>0</v>
      </c>
      <c r="DM41" s="172">
        <f t="shared" si="14"/>
        <v>1</v>
      </c>
      <c r="DN41" s="172">
        <f t="shared" si="15"/>
        <v>1</v>
      </c>
      <c r="DO41" s="172">
        <f t="shared" si="39"/>
        <v>1</v>
      </c>
      <c r="DP41" s="172">
        <f t="shared" si="39"/>
        <v>1</v>
      </c>
      <c r="DQ41" s="172">
        <f t="shared" si="39"/>
        <v>1</v>
      </c>
      <c r="DR41" s="172">
        <f t="shared" si="39"/>
        <v>1</v>
      </c>
      <c r="DS41" s="172">
        <f t="shared" si="39"/>
        <v>1</v>
      </c>
      <c r="DT41" s="172">
        <f t="shared" si="39"/>
        <v>1</v>
      </c>
      <c r="DU41" s="172">
        <f t="shared" si="39"/>
        <v>1</v>
      </c>
      <c r="DV41" s="172">
        <f t="shared" si="40"/>
        <v>1</v>
      </c>
      <c r="DW41" s="172">
        <f t="shared" si="40"/>
        <v>1</v>
      </c>
      <c r="DX41" s="172">
        <f t="shared" si="40"/>
        <v>1</v>
      </c>
      <c r="DY41" s="172">
        <f t="shared" si="40"/>
        <v>1</v>
      </c>
      <c r="DZ41" s="172">
        <f t="shared" si="40"/>
        <v>1</v>
      </c>
      <c r="EA41" s="172">
        <f t="shared" si="40"/>
        <v>1</v>
      </c>
      <c r="EB41" s="172">
        <f t="shared" si="40"/>
        <v>1</v>
      </c>
      <c r="EC41" s="172">
        <f t="shared" si="40"/>
        <v>1</v>
      </c>
      <c r="ED41" s="172">
        <f t="shared" si="40"/>
        <v>1</v>
      </c>
      <c r="EE41" s="172">
        <f t="shared" si="40"/>
        <v>1</v>
      </c>
      <c r="EF41" s="172">
        <f t="shared" si="40"/>
        <v>1</v>
      </c>
      <c r="EG41" s="172">
        <f t="shared" si="7"/>
        <v>0</v>
      </c>
    </row>
    <row r="42" spans="20:137" x14ac:dyDescent="0.25">
      <c r="T42" s="5"/>
      <c r="U42" s="13"/>
      <c r="V42" s="5"/>
      <c r="W42" s="5" t="str">
        <f t="shared" si="2"/>
        <v/>
      </c>
      <c r="X42" s="5"/>
      <c r="Y42" s="5"/>
      <c r="Z42" s="5"/>
      <c r="AA42" s="16" t="s">
        <v>188</v>
      </c>
      <c r="AB42" s="15">
        <v>12</v>
      </c>
      <c r="AC42" s="20"/>
      <c r="AD42" s="20"/>
      <c r="AE42" s="20"/>
      <c r="AF42" s="20"/>
      <c r="AG42" s="20"/>
      <c r="AH42" s="20"/>
      <c r="AI42" s="20"/>
      <c r="AJ42" s="20"/>
      <c r="AK42" s="21"/>
      <c r="AL42" s="20"/>
      <c r="AM42" s="20"/>
      <c r="AN42" s="20"/>
      <c r="AO42" s="20"/>
      <c r="AP42" s="113">
        <f>SUM(AQ42:BJ42)*(AB42+AK42*25)</f>
        <v>0</v>
      </c>
      <c r="AQ42" s="28"/>
      <c r="AR42" s="29"/>
      <c r="AS42" s="29"/>
      <c r="AT42" s="29"/>
      <c r="AU42" s="29"/>
      <c r="AV42" s="29"/>
      <c r="AW42" s="29"/>
      <c r="AX42" s="29"/>
      <c r="AY42" s="29"/>
      <c r="AZ42" s="29"/>
      <c r="BA42" s="29"/>
      <c r="BB42" s="29"/>
      <c r="BC42" s="29"/>
      <c r="BD42" s="29"/>
      <c r="BE42" s="29"/>
      <c r="BF42" s="29"/>
      <c r="BG42" s="29"/>
      <c r="BH42" s="29"/>
      <c r="BI42" s="29"/>
      <c r="BJ42" s="30"/>
      <c r="BV42" s="168">
        <v>1</v>
      </c>
      <c r="BW42" s="40">
        <f t="shared" si="32"/>
        <v>0</v>
      </c>
      <c r="BX42" s="42">
        <f t="shared" si="33"/>
        <v>0</v>
      </c>
      <c r="BY42" s="168"/>
      <c r="BZ42" s="43">
        <f t="shared" si="34"/>
        <v>0</v>
      </c>
      <c r="CA42" s="38" t="str">
        <f t="shared" si="35"/>
        <v>-</v>
      </c>
      <c r="CB42" s="172">
        <f t="shared" si="36"/>
        <v>1</v>
      </c>
      <c r="CC42" s="172">
        <f t="shared" si="36"/>
        <v>1</v>
      </c>
      <c r="CD42" s="172">
        <f t="shared" si="36"/>
        <v>1</v>
      </c>
      <c r="CE42" s="172">
        <f t="shared" si="36"/>
        <v>1</v>
      </c>
      <c r="CF42" s="172">
        <f t="shared" si="36"/>
        <v>1</v>
      </c>
      <c r="CG42" s="172">
        <f t="shared" si="36"/>
        <v>1</v>
      </c>
      <c r="CH42" s="172">
        <f t="shared" si="36"/>
        <v>1</v>
      </c>
      <c r="CI42" s="172">
        <f t="shared" si="36"/>
        <v>1</v>
      </c>
      <c r="CJ42" s="172">
        <f t="shared" si="36"/>
        <v>1</v>
      </c>
      <c r="CK42" s="172">
        <f t="shared" si="36"/>
        <v>1</v>
      </c>
      <c r="CL42" s="172">
        <f t="shared" si="36"/>
        <v>1</v>
      </c>
      <c r="CM42" s="172">
        <f t="shared" si="36"/>
        <v>1</v>
      </c>
      <c r="CN42" s="172">
        <f t="shared" si="36"/>
        <v>1</v>
      </c>
      <c r="CO42" s="172">
        <f t="shared" si="36"/>
        <v>1</v>
      </c>
      <c r="CP42" s="172">
        <f t="shared" si="36"/>
        <v>1</v>
      </c>
      <c r="CQ42" s="172">
        <f t="shared" si="36"/>
        <v>1</v>
      </c>
      <c r="CR42" s="172">
        <f t="shared" si="30"/>
        <v>1</v>
      </c>
      <c r="CS42" s="172">
        <f t="shared" si="30"/>
        <v>1</v>
      </c>
      <c r="CT42" s="172">
        <f t="shared" si="30"/>
        <v>1</v>
      </c>
      <c r="CU42" s="172">
        <f t="shared" si="30"/>
        <v>1</v>
      </c>
      <c r="DA42" s="172">
        <v>8</v>
      </c>
      <c r="DB42" s="32" t="str">
        <f t="shared" si="38"/>
        <v xml:space="preserve"> </v>
      </c>
      <c r="DD42" s="172">
        <f t="shared" si="18"/>
        <v>1</v>
      </c>
      <c r="DE42" s="172">
        <v>40</v>
      </c>
      <c r="DI42" s="198"/>
      <c r="DL42" s="172">
        <f t="shared" si="13"/>
        <v>0</v>
      </c>
      <c r="DM42" s="172">
        <f t="shared" si="14"/>
        <v>1</v>
      </c>
      <c r="DN42" s="172">
        <f t="shared" si="15"/>
        <v>1</v>
      </c>
      <c r="DO42" s="172">
        <f t="shared" si="39"/>
        <v>1</v>
      </c>
      <c r="DP42" s="172">
        <f t="shared" si="39"/>
        <v>1</v>
      </c>
      <c r="DQ42" s="172">
        <f t="shared" si="39"/>
        <v>1</v>
      </c>
      <c r="DR42" s="172">
        <f t="shared" si="39"/>
        <v>1</v>
      </c>
      <c r="DS42" s="172">
        <f t="shared" si="39"/>
        <v>1</v>
      </c>
      <c r="DT42" s="172">
        <f t="shared" si="39"/>
        <v>1</v>
      </c>
      <c r="DU42" s="172">
        <f t="shared" si="39"/>
        <v>1</v>
      </c>
      <c r="DV42" s="172">
        <f t="shared" si="40"/>
        <v>1</v>
      </c>
      <c r="DW42" s="172">
        <f t="shared" si="40"/>
        <v>1</v>
      </c>
      <c r="DX42" s="172">
        <f t="shared" si="40"/>
        <v>1</v>
      </c>
      <c r="DY42" s="172">
        <f t="shared" si="40"/>
        <v>1</v>
      </c>
      <c r="DZ42" s="172">
        <f t="shared" si="40"/>
        <v>1</v>
      </c>
      <c r="EA42" s="172">
        <f t="shared" si="40"/>
        <v>1</v>
      </c>
      <c r="EB42" s="172">
        <f t="shared" si="40"/>
        <v>1</v>
      </c>
      <c r="EC42" s="172">
        <f t="shared" si="40"/>
        <v>1</v>
      </c>
      <c r="ED42" s="172">
        <f t="shared" si="40"/>
        <v>1</v>
      </c>
      <c r="EE42" s="172">
        <f t="shared" si="40"/>
        <v>1</v>
      </c>
      <c r="EF42" s="172">
        <f t="shared" si="40"/>
        <v>1</v>
      </c>
      <c r="EG42" s="172">
        <f t="shared" si="7"/>
        <v>0</v>
      </c>
    </row>
    <row r="43" spans="20:137" x14ac:dyDescent="0.25">
      <c r="T43" s="5"/>
      <c r="U43" s="13"/>
      <c r="V43" s="5"/>
      <c r="W43" s="5" t="str">
        <f t="shared" si="2"/>
        <v/>
      </c>
      <c r="X43" s="5"/>
      <c r="Y43" s="5"/>
      <c r="Z43" s="5"/>
      <c r="AA43" s="16" t="s">
        <v>188</v>
      </c>
      <c r="AB43" s="15">
        <v>12</v>
      </c>
      <c r="AC43" s="19"/>
      <c r="AD43" s="19"/>
      <c r="AE43" s="19"/>
      <c r="AF43" s="19"/>
      <c r="AG43" s="19"/>
      <c r="AH43" s="19"/>
      <c r="AI43" s="19"/>
      <c r="AJ43" s="19"/>
      <c r="AK43" s="21"/>
      <c r="AL43" s="19"/>
      <c r="AM43" s="19"/>
      <c r="AN43" s="19"/>
      <c r="AO43" s="19"/>
      <c r="AP43" s="15">
        <f>SUM(AQ43:BJ43)*(AB43+AK43*25)</f>
        <v>0</v>
      </c>
      <c r="AQ43" s="28"/>
      <c r="AR43" s="29"/>
      <c r="AS43" s="29"/>
      <c r="AT43" s="29"/>
      <c r="AU43" s="29"/>
      <c r="AV43" s="29"/>
      <c r="AW43" s="29"/>
      <c r="AX43" s="29"/>
      <c r="AY43" s="29"/>
      <c r="AZ43" s="29"/>
      <c r="BA43" s="29"/>
      <c r="BB43" s="29"/>
      <c r="BC43" s="29"/>
      <c r="BD43" s="29"/>
      <c r="BE43" s="29"/>
      <c r="BF43" s="29"/>
      <c r="BG43" s="29"/>
      <c r="BH43" s="29"/>
      <c r="BI43" s="29"/>
      <c r="BJ43" s="30"/>
      <c r="BV43" s="168">
        <v>1</v>
      </c>
      <c r="BW43" s="40">
        <f t="shared" si="32"/>
        <v>0</v>
      </c>
      <c r="BX43" s="42">
        <f t="shared" si="33"/>
        <v>0</v>
      </c>
      <c r="BY43" s="168"/>
      <c r="BZ43" s="43">
        <f t="shared" si="34"/>
        <v>0</v>
      </c>
      <c r="CA43" s="38" t="str">
        <f t="shared" si="35"/>
        <v>-</v>
      </c>
      <c r="CB43" s="172">
        <f t="shared" si="36"/>
        <v>1</v>
      </c>
      <c r="CC43" s="172">
        <f t="shared" si="36"/>
        <v>1</v>
      </c>
      <c r="CD43" s="172">
        <f t="shared" si="36"/>
        <v>1</v>
      </c>
      <c r="CE43" s="172">
        <f t="shared" si="36"/>
        <v>1</v>
      </c>
      <c r="CF43" s="172">
        <f t="shared" si="36"/>
        <v>1</v>
      </c>
      <c r="CG43" s="172">
        <f t="shared" si="36"/>
        <v>1</v>
      </c>
      <c r="CH43" s="172">
        <f t="shared" si="36"/>
        <v>1</v>
      </c>
      <c r="CI43" s="172">
        <f t="shared" si="36"/>
        <v>1</v>
      </c>
      <c r="CJ43" s="172">
        <f t="shared" si="36"/>
        <v>1</v>
      </c>
      <c r="CK43" s="172">
        <f t="shared" si="36"/>
        <v>1</v>
      </c>
      <c r="CL43" s="172">
        <f t="shared" si="36"/>
        <v>1</v>
      </c>
      <c r="CM43" s="172">
        <f t="shared" si="36"/>
        <v>1</v>
      </c>
      <c r="CN43" s="172">
        <f t="shared" si="36"/>
        <v>1</v>
      </c>
      <c r="CO43" s="172">
        <f t="shared" si="36"/>
        <v>1</v>
      </c>
      <c r="CP43" s="172">
        <f t="shared" si="36"/>
        <v>1</v>
      </c>
      <c r="CQ43" s="172">
        <f t="shared" si="36"/>
        <v>1</v>
      </c>
      <c r="CR43" s="172">
        <f t="shared" si="30"/>
        <v>1</v>
      </c>
      <c r="CS43" s="172">
        <f t="shared" si="30"/>
        <v>1</v>
      </c>
      <c r="CT43" s="172">
        <f t="shared" si="30"/>
        <v>1</v>
      </c>
      <c r="CU43" s="172">
        <f t="shared" si="30"/>
        <v>1</v>
      </c>
      <c r="DA43" s="172">
        <v>9</v>
      </c>
      <c r="DB43" s="32" t="str">
        <f t="shared" si="38"/>
        <v xml:space="preserve"> </v>
      </c>
      <c r="DD43" s="172">
        <f t="shared" si="18"/>
        <v>1</v>
      </c>
      <c r="DE43" s="172">
        <v>41</v>
      </c>
      <c r="DI43" s="198"/>
      <c r="DL43" s="172">
        <f t="shared" si="13"/>
        <v>0</v>
      </c>
      <c r="DM43" s="172">
        <f t="shared" si="14"/>
        <v>1</v>
      </c>
      <c r="DN43" s="172">
        <f t="shared" si="15"/>
        <v>1</v>
      </c>
      <c r="DO43" s="172">
        <f t="shared" si="39"/>
        <v>1</v>
      </c>
      <c r="DP43" s="172">
        <f t="shared" si="39"/>
        <v>1</v>
      </c>
      <c r="DQ43" s="172">
        <f t="shared" si="39"/>
        <v>1</v>
      </c>
      <c r="DR43" s="172">
        <f t="shared" si="39"/>
        <v>1</v>
      </c>
      <c r="DS43" s="172">
        <f t="shared" si="39"/>
        <v>1</v>
      </c>
      <c r="DT43" s="172">
        <f t="shared" si="39"/>
        <v>1</v>
      </c>
      <c r="DU43" s="172">
        <f t="shared" si="39"/>
        <v>1</v>
      </c>
      <c r="DV43" s="172">
        <f t="shared" si="40"/>
        <v>1</v>
      </c>
      <c r="DW43" s="172">
        <f t="shared" si="40"/>
        <v>1</v>
      </c>
      <c r="DX43" s="172">
        <f t="shared" si="40"/>
        <v>1</v>
      </c>
      <c r="DY43" s="172">
        <f t="shared" si="40"/>
        <v>1</v>
      </c>
      <c r="DZ43" s="172">
        <f t="shared" si="40"/>
        <v>1</v>
      </c>
      <c r="EA43" s="172">
        <f t="shared" si="40"/>
        <v>1</v>
      </c>
      <c r="EB43" s="172">
        <f t="shared" si="40"/>
        <v>1</v>
      </c>
      <c r="EC43" s="172">
        <f t="shared" si="40"/>
        <v>1</v>
      </c>
      <c r="ED43" s="172">
        <f t="shared" si="40"/>
        <v>1</v>
      </c>
      <c r="EE43" s="172">
        <f t="shared" si="40"/>
        <v>1</v>
      </c>
      <c r="EF43" s="172">
        <f t="shared" si="40"/>
        <v>1</v>
      </c>
      <c r="EG43" s="172">
        <f t="shared" si="7"/>
        <v>0</v>
      </c>
    </row>
    <row r="44" spans="20:137" x14ac:dyDescent="0.25">
      <c r="T44" s="5"/>
      <c r="U44" s="13"/>
      <c r="V44" s="5"/>
      <c r="W44" s="5" t="str">
        <f t="shared" si="2"/>
        <v/>
      </c>
      <c r="X44" s="5"/>
      <c r="Y44" s="5"/>
      <c r="Z44" s="5"/>
      <c r="CB44" s="172">
        <f t="shared" si="36"/>
        <v>1</v>
      </c>
      <c r="CC44" s="172">
        <f t="shared" si="36"/>
        <v>1</v>
      </c>
      <c r="CD44" s="172">
        <f t="shared" si="36"/>
        <v>1</v>
      </c>
      <c r="CE44" s="172">
        <f t="shared" si="36"/>
        <v>1</v>
      </c>
      <c r="CF44" s="172">
        <f t="shared" si="36"/>
        <v>1</v>
      </c>
      <c r="CG44" s="172">
        <f t="shared" si="36"/>
        <v>1</v>
      </c>
      <c r="CH44" s="172">
        <f t="shared" si="36"/>
        <v>1</v>
      </c>
      <c r="CI44" s="172">
        <f t="shared" si="36"/>
        <v>1</v>
      </c>
      <c r="CJ44" s="172">
        <f t="shared" si="36"/>
        <v>1</v>
      </c>
      <c r="CK44" s="172">
        <f t="shared" si="36"/>
        <v>1</v>
      </c>
      <c r="CL44" s="172">
        <f t="shared" si="36"/>
        <v>1</v>
      </c>
      <c r="CM44" s="172">
        <f t="shared" si="36"/>
        <v>1</v>
      </c>
      <c r="CN44" s="172">
        <f t="shared" si="36"/>
        <v>1</v>
      </c>
      <c r="CO44" s="172">
        <f t="shared" si="36"/>
        <v>1</v>
      </c>
      <c r="CP44" s="172">
        <f t="shared" si="36"/>
        <v>1</v>
      </c>
      <c r="CQ44" s="172">
        <f t="shared" si="36"/>
        <v>1</v>
      </c>
      <c r="CR44" s="172">
        <f t="shared" si="30"/>
        <v>1</v>
      </c>
      <c r="CS44" s="172">
        <f t="shared" si="30"/>
        <v>1</v>
      </c>
      <c r="CT44" s="172">
        <f t="shared" si="30"/>
        <v>1</v>
      </c>
      <c r="CU44" s="172">
        <f t="shared" si="30"/>
        <v>1</v>
      </c>
      <c r="DA44" s="172">
        <v>10</v>
      </c>
      <c r="DB44" s="32" t="str">
        <f t="shared" si="38"/>
        <v xml:space="preserve"> </v>
      </c>
      <c r="DD44" s="172">
        <f t="shared" si="18"/>
        <v>1</v>
      </c>
      <c r="DE44" s="172">
        <v>42</v>
      </c>
      <c r="DI44" s="198"/>
      <c r="DL44" s="172">
        <f t="shared" si="13"/>
        <v>0</v>
      </c>
      <c r="DM44" s="172">
        <f t="shared" si="14"/>
        <v>1</v>
      </c>
      <c r="DN44" s="172">
        <f t="shared" si="15"/>
        <v>1</v>
      </c>
      <c r="DO44" s="172">
        <f t="shared" si="39"/>
        <v>1</v>
      </c>
      <c r="DP44" s="172">
        <f t="shared" si="39"/>
        <v>1</v>
      </c>
      <c r="DQ44" s="172">
        <f t="shared" si="39"/>
        <v>1</v>
      </c>
      <c r="DR44" s="172">
        <f t="shared" si="39"/>
        <v>1</v>
      </c>
      <c r="DS44" s="172">
        <f t="shared" si="39"/>
        <v>1</v>
      </c>
      <c r="DT44" s="172">
        <f t="shared" si="39"/>
        <v>1</v>
      </c>
      <c r="DU44" s="172">
        <f t="shared" si="39"/>
        <v>1</v>
      </c>
      <c r="DV44" s="172">
        <f t="shared" si="40"/>
        <v>1</v>
      </c>
      <c r="DW44" s="172">
        <f t="shared" si="40"/>
        <v>1</v>
      </c>
      <c r="DX44" s="172">
        <f t="shared" si="40"/>
        <v>1</v>
      </c>
      <c r="DY44" s="172">
        <f t="shared" si="40"/>
        <v>1</v>
      </c>
      <c r="DZ44" s="172">
        <f t="shared" si="40"/>
        <v>1</v>
      </c>
      <c r="EA44" s="172">
        <f t="shared" si="40"/>
        <v>1</v>
      </c>
      <c r="EB44" s="172">
        <f t="shared" si="40"/>
        <v>1</v>
      </c>
      <c r="EC44" s="172">
        <f t="shared" si="40"/>
        <v>1</v>
      </c>
      <c r="ED44" s="172">
        <f t="shared" si="40"/>
        <v>1</v>
      </c>
      <c r="EE44" s="172">
        <f t="shared" si="40"/>
        <v>1</v>
      </c>
      <c r="EF44" s="172">
        <f t="shared" si="40"/>
        <v>1</v>
      </c>
      <c r="EG44" s="172">
        <f t="shared" si="7"/>
        <v>0</v>
      </c>
    </row>
    <row r="45" spans="20:137" x14ac:dyDescent="0.25">
      <c r="T45" s="5"/>
      <c r="U45" s="13"/>
      <c r="V45" s="5"/>
      <c r="W45" s="5" t="str">
        <f t="shared" si="2"/>
        <v/>
      </c>
      <c r="X45" s="5"/>
      <c r="Y45" s="5"/>
      <c r="Z45" s="5"/>
      <c r="CB45" s="172">
        <f t="shared" si="36"/>
        <v>1</v>
      </c>
      <c r="CC45" s="172">
        <f t="shared" si="36"/>
        <v>1</v>
      </c>
      <c r="CD45" s="172">
        <f t="shared" si="36"/>
        <v>1</v>
      </c>
      <c r="CE45" s="172">
        <f t="shared" si="36"/>
        <v>1</v>
      </c>
      <c r="CF45" s="172">
        <f t="shared" si="36"/>
        <v>1</v>
      </c>
      <c r="CG45" s="172">
        <f t="shared" si="36"/>
        <v>1</v>
      </c>
      <c r="CH45" s="172">
        <f t="shared" si="36"/>
        <v>1</v>
      </c>
      <c r="CI45" s="172">
        <f t="shared" si="36"/>
        <v>1</v>
      </c>
      <c r="CJ45" s="172">
        <f t="shared" si="36"/>
        <v>1</v>
      </c>
      <c r="CK45" s="172">
        <f t="shared" si="36"/>
        <v>1</v>
      </c>
      <c r="CL45" s="172">
        <f t="shared" si="36"/>
        <v>1</v>
      </c>
      <c r="CM45" s="172">
        <f t="shared" si="36"/>
        <v>1</v>
      </c>
      <c r="CN45" s="172">
        <f t="shared" si="36"/>
        <v>1</v>
      </c>
      <c r="CO45" s="172">
        <f t="shared" si="36"/>
        <v>1</v>
      </c>
      <c r="CP45" s="172">
        <f t="shared" si="36"/>
        <v>1</v>
      </c>
      <c r="CQ45" s="172">
        <f t="shared" si="36"/>
        <v>1</v>
      </c>
      <c r="CR45" s="172">
        <f t="shared" si="30"/>
        <v>1</v>
      </c>
      <c r="CS45" s="172">
        <f t="shared" si="30"/>
        <v>1</v>
      </c>
      <c r="CT45" s="172">
        <f t="shared" si="30"/>
        <v>1</v>
      </c>
      <c r="CU45" s="172">
        <f t="shared" si="30"/>
        <v>1</v>
      </c>
      <c r="DA45" s="172">
        <v>11</v>
      </c>
      <c r="DB45" s="32" t="str">
        <f t="shared" si="38"/>
        <v xml:space="preserve"> </v>
      </c>
      <c r="DD45" s="172">
        <f t="shared" si="18"/>
        <v>1</v>
      </c>
      <c r="DE45" s="172">
        <v>43</v>
      </c>
      <c r="DI45" s="198"/>
      <c r="DL45" s="172">
        <f t="shared" si="13"/>
        <v>0</v>
      </c>
      <c r="DM45" s="172">
        <f t="shared" si="14"/>
        <v>1</v>
      </c>
      <c r="DN45" s="172">
        <f t="shared" si="15"/>
        <v>1</v>
      </c>
      <c r="DO45" s="172">
        <f t="shared" si="39"/>
        <v>1</v>
      </c>
      <c r="DP45" s="172">
        <f t="shared" si="39"/>
        <v>1</v>
      </c>
      <c r="DQ45" s="172">
        <f t="shared" si="39"/>
        <v>1</v>
      </c>
      <c r="DR45" s="172">
        <f t="shared" si="39"/>
        <v>1</v>
      </c>
      <c r="DS45" s="172">
        <f t="shared" si="39"/>
        <v>1</v>
      </c>
      <c r="DT45" s="172">
        <f t="shared" si="39"/>
        <v>1</v>
      </c>
      <c r="DU45" s="172">
        <f t="shared" si="39"/>
        <v>1</v>
      </c>
      <c r="DV45" s="172">
        <f t="shared" si="40"/>
        <v>1</v>
      </c>
      <c r="DW45" s="172">
        <f t="shared" si="40"/>
        <v>1</v>
      </c>
      <c r="DX45" s="172">
        <f t="shared" si="40"/>
        <v>1</v>
      </c>
      <c r="DY45" s="172">
        <f t="shared" si="40"/>
        <v>1</v>
      </c>
      <c r="DZ45" s="172">
        <f t="shared" si="40"/>
        <v>1</v>
      </c>
      <c r="EA45" s="172">
        <f t="shared" si="40"/>
        <v>1</v>
      </c>
      <c r="EB45" s="172">
        <f t="shared" si="40"/>
        <v>1</v>
      </c>
      <c r="EC45" s="172">
        <f t="shared" si="40"/>
        <v>1</v>
      </c>
      <c r="ED45" s="172">
        <f t="shared" si="40"/>
        <v>1</v>
      </c>
      <c r="EE45" s="172">
        <f t="shared" si="40"/>
        <v>1</v>
      </c>
      <c r="EF45" s="172">
        <f t="shared" si="40"/>
        <v>1</v>
      </c>
      <c r="EG45" s="172">
        <f t="shared" si="7"/>
        <v>0</v>
      </c>
    </row>
    <row r="46" spans="20:137" x14ac:dyDescent="0.25">
      <c r="T46" s="5"/>
      <c r="U46" s="13"/>
      <c r="V46" s="5"/>
      <c r="W46" s="5" t="str">
        <f t="shared" si="2"/>
        <v/>
      </c>
      <c r="X46" s="5"/>
      <c r="Y46" s="5"/>
      <c r="Z46" s="5"/>
      <c r="CB46" s="172">
        <f t="shared" si="36"/>
        <v>1</v>
      </c>
      <c r="CC46" s="172">
        <f t="shared" si="36"/>
        <v>1</v>
      </c>
      <c r="CD46" s="172">
        <f t="shared" si="36"/>
        <v>1</v>
      </c>
      <c r="CE46" s="172">
        <f t="shared" si="36"/>
        <v>1</v>
      </c>
      <c r="CF46" s="172">
        <f t="shared" si="36"/>
        <v>1</v>
      </c>
      <c r="CG46" s="172">
        <f t="shared" si="36"/>
        <v>1</v>
      </c>
      <c r="CH46" s="172">
        <f t="shared" si="36"/>
        <v>1</v>
      </c>
      <c r="CI46" s="172">
        <f t="shared" si="36"/>
        <v>1</v>
      </c>
      <c r="CJ46" s="172">
        <f t="shared" si="36"/>
        <v>1</v>
      </c>
      <c r="CK46" s="172">
        <f t="shared" si="36"/>
        <v>1</v>
      </c>
      <c r="CL46" s="172">
        <f t="shared" si="36"/>
        <v>1</v>
      </c>
      <c r="CM46" s="172">
        <f t="shared" si="36"/>
        <v>1</v>
      </c>
      <c r="CN46" s="172">
        <f t="shared" si="36"/>
        <v>1</v>
      </c>
      <c r="CO46" s="172">
        <f t="shared" si="36"/>
        <v>1</v>
      </c>
      <c r="CP46" s="172">
        <f t="shared" si="36"/>
        <v>1</v>
      </c>
      <c r="CQ46" s="172">
        <f t="shared" si="36"/>
        <v>1</v>
      </c>
      <c r="CR46" s="172">
        <f t="shared" si="30"/>
        <v>1</v>
      </c>
      <c r="CS46" s="172">
        <f t="shared" si="30"/>
        <v>1</v>
      </c>
      <c r="CT46" s="172">
        <f t="shared" si="30"/>
        <v>1</v>
      </c>
      <c r="CU46" s="172">
        <f t="shared" si="30"/>
        <v>1</v>
      </c>
      <c r="DA46" s="172">
        <v>12</v>
      </c>
      <c r="DB46" s="32" t="str">
        <f t="shared" si="38"/>
        <v xml:space="preserve"> </v>
      </c>
      <c r="DD46" s="172">
        <f t="shared" si="18"/>
        <v>1</v>
      </c>
      <c r="DE46" s="172">
        <v>44</v>
      </c>
      <c r="DI46" s="198"/>
      <c r="DL46" s="172">
        <f t="shared" si="13"/>
        <v>0</v>
      </c>
      <c r="DM46" s="172">
        <f t="shared" si="14"/>
        <v>1</v>
      </c>
      <c r="DN46" s="172">
        <f t="shared" si="15"/>
        <v>1</v>
      </c>
      <c r="DO46" s="172">
        <f t="shared" si="39"/>
        <v>1</v>
      </c>
      <c r="DP46" s="172">
        <f t="shared" si="39"/>
        <v>1</v>
      </c>
      <c r="DQ46" s="172">
        <f t="shared" si="39"/>
        <v>1</v>
      </c>
      <c r="DR46" s="172">
        <f t="shared" si="39"/>
        <v>1</v>
      </c>
      <c r="DS46" s="172">
        <f t="shared" si="39"/>
        <v>1</v>
      </c>
      <c r="DT46" s="172">
        <f t="shared" si="39"/>
        <v>1</v>
      </c>
      <c r="DU46" s="172">
        <f t="shared" si="39"/>
        <v>1</v>
      </c>
      <c r="DV46" s="172">
        <f t="shared" si="40"/>
        <v>1</v>
      </c>
      <c r="DW46" s="172">
        <f t="shared" si="40"/>
        <v>1</v>
      </c>
      <c r="DX46" s="172">
        <f t="shared" si="40"/>
        <v>1</v>
      </c>
      <c r="DY46" s="172">
        <f t="shared" si="40"/>
        <v>1</v>
      </c>
      <c r="DZ46" s="172">
        <f t="shared" si="40"/>
        <v>1</v>
      </c>
      <c r="EA46" s="172">
        <f t="shared" si="40"/>
        <v>1</v>
      </c>
      <c r="EB46" s="172">
        <f t="shared" si="40"/>
        <v>1</v>
      </c>
      <c r="EC46" s="172">
        <f t="shared" si="40"/>
        <v>1</v>
      </c>
      <c r="ED46" s="172">
        <f t="shared" si="40"/>
        <v>1</v>
      </c>
      <c r="EE46" s="172">
        <f t="shared" si="40"/>
        <v>1</v>
      </c>
      <c r="EF46" s="172">
        <f t="shared" si="40"/>
        <v>1</v>
      </c>
      <c r="EG46" s="172">
        <f t="shared" si="7"/>
        <v>0</v>
      </c>
    </row>
    <row r="47" spans="20:137" x14ac:dyDescent="0.25">
      <c r="T47" s="5"/>
      <c r="U47" s="13"/>
      <c r="V47" s="5"/>
      <c r="W47" s="5" t="str">
        <f t="shared" si="2"/>
        <v/>
      </c>
      <c r="X47" s="5"/>
      <c r="Y47" s="5"/>
      <c r="Z47" s="5"/>
      <c r="CB47" s="172">
        <f t="shared" si="36"/>
        <v>1</v>
      </c>
      <c r="CC47" s="172">
        <f t="shared" si="36"/>
        <v>1</v>
      </c>
      <c r="CD47" s="172">
        <f t="shared" si="36"/>
        <v>1</v>
      </c>
      <c r="CE47" s="172">
        <f t="shared" si="36"/>
        <v>1</v>
      </c>
      <c r="CF47" s="172">
        <f t="shared" si="36"/>
        <v>1</v>
      </c>
      <c r="CG47" s="172">
        <f t="shared" si="36"/>
        <v>1</v>
      </c>
      <c r="CH47" s="172">
        <f t="shared" si="36"/>
        <v>1</v>
      </c>
      <c r="CI47" s="172">
        <f t="shared" si="36"/>
        <v>1</v>
      </c>
      <c r="CJ47" s="172">
        <f t="shared" si="36"/>
        <v>1</v>
      </c>
      <c r="CK47" s="172">
        <f t="shared" si="36"/>
        <v>1</v>
      </c>
      <c r="CL47" s="172">
        <f t="shared" si="36"/>
        <v>1</v>
      </c>
      <c r="CM47" s="172">
        <f t="shared" si="36"/>
        <v>1</v>
      </c>
      <c r="CN47" s="172">
        <f t="shared" si="36"/>
        <v>1</v>
      </c>
      <c r="CO47" s="172">
        <f t="shared" si="36"/>
        <v>1</v>
      </c>
      <c r="CP47" s="172">
        <f t="shared" si="36"/>
        <v>1</v>
      </c>
      <c r="CQ47" s="172">
        <f t="shared" si="36"/>
        <v>1</v>
      </c>
      <c r="CR47" s="172">
        <f t="shared" si="30"/>
        <v>1</v>
      </c>
      <c r="CS47" s="172">
        <f t="shared" si="30"/>
        <v>1</v>
      </c>
      <c r="CT47" s="172">
        <f t="shared" si="30"/>
        <v>1</v>
      </c>
      <c r="CU47" s="172">
        <f t="shared" si="30"/>
        <v>1</v>
      </c>
      <c r="DB47" s="196" t="str">
        <f>IF(DB34="","","----")</f>
        <v/>
      </c>
      <c r="DD47" s="172">
        <f t="shared" si="18"/>
        <v>1</v>
      </c>
      <c r="DE47" s="172">
        <v>45</v>
      </c>
      <c r="DI47" s="198"/>
      <c r="DL47" s="172">
        <f t="shared" si="13"/>
        <v>0</v>
      </c>
      <c r="DM47" s="172">
        <f t="shared" si="14"/>
        <v>1</v>
      </c>
      <c r="DN47" s="172">
        <f t="shared" si="15"/>
        <v>1</v>
      </c>
      <c r="DO47" s="172">
        <f t="shared" si="39"/>
        <v>1</v>
      </c>
      <c r="DP47" s="172">
        <f t="shared" si="39"/>
        <v>1</v>
      </c>
      <c r="DQ47" s="172">
        <f t="shared" si="39"/>
        <v>1</v>
      </c>
      <c r="DR47" s="172">
        <f t="shared" si="39"/>
        <v>1</v>
      </c>
      <c r="DS47" s="172">
        <f t="shared" si="39"/>
        <v>1</v>
      </c>
      <c r="DT47" s="172">
        <f t="shared" si="39"/>
        <v>1</v>
      </c>
      <c r="DU47" s="172">
        <f t="shared" si="39"/>
        <v>1</v>
      </c>
      <c r="DV47" s="172">
        <f t="shared" si="40"/>
        <v>1</v>
      </c>
      <c r="DW47" s="172">
        <f t="shared" si="40"/>
        <v>1</v>
      </c>
      <c r="DX47" s="172">
        <f t="shared" si="40"/>
        <v>1</v>
      </c>
      <c r="DY47" s="172">
        <f t="shared" si="40"/>
        <v>1</v>
      </c>
      <c r="DZ47" s="172">
        <f t="shared" si="40"/>
        <v>1</v>
      </c>
      <c r="EA47" s="172">
        <f t="shared" si="40"/>
        <v>1</v>
      </c>
      <c r="EB47" s="172">
        <f t="shared" si="40"/>
        <v>1</v>
      </c>
      <c r="EC47" s="172">
        <f t="shared" si="40"/>
        <v>1</v>
      </c>
      <c r="ED47" s="172">
        <f t="shared" si="40"/>
        <v>1</v>
      </c>
      <c r="EE47" s="172">
        <f t="shared" si="40"/>
        <v>1</v>
      </c>
      <c r="EF47" s="172">
        <f t="shared" si="40"/>
        <v>1</v>
      </c>
      <c r="EG47" s="172">
        <f t="shared" si="7"/>
        <v>0</v>
      </c>
    </row>
    <row r="48" spans="20:137" x14ac:dyDescent="0.25">
      <c r="T48" s="5"/>
      <c r="U48" s="13"/>
      <c r="V48" s="5"/>
      <c r="W48" s="5" t="str">
        <f t="shared" si="2"/>
        <v/>
      </c>
      <c r="X48" s="5"/>
      <c r="Y48" s="5"/>
      <c r="Z48" s="5"/>
      <c r="CB48" s="172">
        <f t="shared" si="36"/>
        <v>1</v>
      </c>
      <c r="CC48" s="172">
        <f t="shared" si="36"/>
        <v>1</v>
      </c>
      <c r="CD48" s="172">
        <f t="shared" si="36"/>
        <v>1</v>
      </c>
      <c r="CE48" s="172">
        <f t="shared" si="36"/>
        <v>1</v>
      </c>
      <c r="CF48" s="172">
        <f t="shared" si="36"/>
        <v>1</v>
      </c>
      <c r="CG48" s="172">
        <f t="shared" si="36"/>
        <v>1</v>
      </c>
      <c r="CH48" s="172">
        <f t="shared" si="36"/>
        <v>1</v>
      </c>
      <c r="CI48" s="172">
        <f t="shared" si="36"/>
        <v>1</v>
      </c>
      <c r="CJ48" s="172">
        <f t="shared" si="36"/>
        <v>1</v>
      </c>
      <c r="CK48" s="172">
        <f t="shared" si="36"/>
        <v>1</v>
      </c>
      <c r="CL48" s="172">
        <f t="shared" si="36"/>
        <v>1</v>
      </c>
      <c r="CM48" s="172">
        <f t="shared" si="36"/>
        <v>1</v>
      </c>
      <c r="CN48" s="172">
        <f t="shared" si="36"/>
        <v>1</v>
      </c>
      <c r="CO48" s="172">
        <f t="shared" si="36"/>
        <v>1</v>
      </c>
      <c r="CP48" s="172">
        <f t="shared" si="36"/>
        <v>1</v>
      </c>
      <c r="CQ48" s="172">
        <f t="shared" ref="CQ48:CU63" si="41">IF(BF47="",CQ47,CQ47+1)</f>
        <v>1</v>
      </c>
      <c r="CR48" s="172">
        <f t="shared" si="41"/>
        <v>1</v>
      </c>
      <c r="CS48" s="172">
        <f t="shared" si="41"/>
        <v>1</v>
      </c>
      <c r="CT48" s="172">
        <f t="shared" si="41"/>
        <v>1</v>
      </c>
      <c r="CU48" s="172">
        <f t="shared" si="41"/>
        <v>1</v>
      </c>
      <c r="DA48" s="172"/>
      <c r="DB48" s="32" t="str">
        <f>IF(DB49="","",CONCATENATE("Warband ",CZ49," ",DG48))</f>
        <v/>
      </c>
      <c r="DD48" s="172">
        <f t="shared" si="18"/>
        <v>1</v>
      </c>
      <c r="DE48" s="172">
        <v>46</v>
      </c>
      <c r="DG48" s="49" t="str">
        <f>CONCATENATE("   ",DH48,"/",DI48,IF(DH48&gt;DI48," !",""))</f>
        <v xml:space="preserve">   0/12</v>
      </c>
      <c r="DH48" s="172">
        <f t="shared" ref="DH48" si="42">INDEX($CB$1:$CU$1,CZ49)+DJ48</f>
        <v>0</v>
      </c>
      <c r="DI48" s="198">
        <f>12</f>
        <v>12</v>
      </c>
      <c r="DL48" s="172">
        <f t="shared" si="13"/>
        <v>0</v>
      </c>
      <c r="DM48" s="172">
        <f t="shared" si="14"/>
        <v>1</v>
      </c>
      <c r="DN48" s="172">
        <f t="shared" si="15"/>
        <v>1</v>
      </c>
      <c r="DO48" s="172">
        <f t="shared" si="39"/>
        <v>1</v>
      </c>
      <c r="DP48" s="172">
        <f t="shared" si="39"/>
        <v>1</v>
      </c>
      <c r="DQ48" s="172">
        <f t="shared" si="39"/>
        <v>1</v>
      </c>
      <c r="DR48" s="172">
        <f t="shared" si="39"/>
        <v>1</v>
      </c>
      <c r="DS48" s="172">
        <f t="shared" si="39"/>
        <v>1</v>
      </c>
      <c r="DT48" s="172">
        <f t="shared" si="39"/>
        <v>1</v>
      </c>
      <c r="DU48" s="172">
        <f t="shared" si="39"/>
        <v>1</v>
      </c>
      <c r="DV48" s="172">
        <f t="shared" si="40"/>
        <v>1</v>
      </c>
      <c r="DW48" s="172">
        <f t="shared" si="40"/>
        <v>1</v>
      </c>
      <c r="DX48" s="172">
        <f t="shared" si="40"/>
        <v>1</v>
      </c>
      <c r="DY48" s="172">
        <f t="shared" si="40"/>
        <v>1</v>
      </c>
      <c r="DZ48" s="172">
        <f t="shared" si="40"/>
        <v>1</v>
      </c>
      <c r="EA48" s="172">
        <f t="shared" si="40"/>
        <v>1</v>
      </c>
      <c r="EB48" s="172">
        <f t="shared" si="40"/>
        <v>1</v>
      </c>
      <c r="EC48" s="172">
        <f t="shared" si="40"/>
        <v>1</v>
      </c>
      <c r="ED48" s="172">
        <f t="shared" si="40"/>
        <v>1</v>
      </c>
      <c r="EE48" s="172">
        <f t="shared" si="40"/>
        <v>1</v>
      </c>
      <c r="EF48" s="172">
        <f t="shared" si="40"/>
        <v>1</v>
      </c>
      <c r="EG48" s="172">
        <f t="shared" si="7"/>
        <v>0</v>
      </c>
    </row>
    <row r="49" spans="20:137" x14ac:dyDescent="0.25">
      <c r="T49" s="5"/>
      <c r="U49" s="13"/>
      <c r="V49" s="5"/>
      <c r="W49" s="5" t="str">
        <f t="shared" si="2"/>
        <v/>
      </c>
      <c r="X49" s="5"/>
      <c r="Y49" s="5"/>
      <c r="Z49" s="5"/>
      <c r="CB49" s="172">
        <f t="shared" ref="CB49:CQ64" si="43">IF(AQ48="",CB48,CB48+1)</f>
        <v>1</v>
      </c>
      <c r="CC49" s="172">
        <f t="shared" si="43"/>
        <v>1</v>
      </c>
      <c r="CD49" s="172">
        <f t="shared" si="43"/>
        <v>1</v>
      </c>
      <c r="CE49" s="172">
        <f t="shared" si="43"/>
        <v>1</v>
      </c>
      <c r="CF49" s="172">
        <f t="shared" si="43"/>
        <v>1</v>
      </c>
      <c r="CG49" s="172">
        <f t="shared" si="43"/>
        <v>1</v>
      </c>
      <c r="CH49" s="172">
        <f t="shared" si="43"/>
        <v>1</v>
      </c>
      <c r="CI49" s="172">
        <f t="shared" si="43"/>
        <v>1</v>
      </c>
      <c r="CJ49" s="172">
        <f t="shared" si="43"/>
        <v>1</v>
      </c>
      <c r="CK49" s="172">
        <f t="shared" si="43"/>
        <v>1</v>
      </c>
      <c r="CL49" s="172">
        <f t="shared" si="43"/>
        <v>1</v>
      </c>
      <c r="CM49" s="172">
        <f t="shared" si="43"/>
        <v>1</v>
      </c>
      <c r="CN49" s="172">
        <f t="shared" si="43"/>
        <v>1</v>
      </c>
      <c r="CO49" s="172">
        <f t="shared" si="43"/>
        <v>1</v>
      </c>
      <c r="CP49" s="172">
        <f t="shared" si="43"/>
        <v>1</v>
      </c>
      <c r="CQ49" s="172">
        <f t="shared" si="41"/>
        <v>1</v>
      </c>
      <c r="CR49" s="172">
        <f t="shared" si="41"/>
        <v>1</v>
      </c>
      <c r="CS49" s="172">
        <f t="shared" si="41"/>
        <v>1</v>
      </c>
      <c r="CT49" s="172">
        <f t="shared" si="41"/>
        <v>1</v>
      </c>
      <c r="CU49" s="172">
        <f t="shared" si="41"/>
        <v>1</v>
      </c>
      <c r="CZ49" s="172">
        <v>4</v>
      </c>
      <c r="DA49" s="172" t="s">
        <v>278</v>
      </c>
      <c r="DB49" s="32" t="str">
        <f>T(LOOKUP(CZ49,$DM$1:$EF$1,$DM$2:$EF$2))</f>
        <v/>
      </c>
      <c r="DD49" s="172">
        <f t="shared" si="18"/>
        <v>1</v>
      </c>
      <c r="DE49" s="172">
        <v>47</v>
      </c>
      <c r="DI49" s="198"/>
      <c r="DL49" s="172">
        <f t="shared" si="13"/>
        <v>0</v>
      </c>
      <c r="DM49" s="172">
        <f t="shared" si="14"/>
        <v>1</v>
      </c>
      <c r="DN49" s="172">
        <f t="shared" si="15"/>
        <v>1</v>
      </c>
      <c r="DO49" s="172">
        <f t="shared" si="39"/>
        <v>1</v>
      </c>
      <c r="DP49" s="172">
        <f t="shared" si="39"/>
        <v>1</v>
      </c>
      <c r="DQ49" s="172">
        <f t="shared" si="39"/>
        <v>1</v>
      </c>
      <c r="DR49" s="172">
        <f t="shared" si="39"/>
        <v>1</v>
      </c>
      <c r="DS49" s="172">
        <f t="shared" si="39"/>
        <v>1</v>
      </c>
      <c r="DT49" s="172">
        <f t="shared" si="39"/>
        <v>1</v>
      </c>
      <c r="DU49" s="172">
        <f t="shared" si="39"/>
        <v>1</v>
      </c>
      <c r="DV49" s="172">
        <f t="shared" si="40"/>
        <v>1</v>
      </c>
      <c r="DW49" s="172">
        <f t="shared" si="40"/>
        <v>1</v>
      </c>
      <c r="DX49" s="172">
        <f t="shared" si="40"/>
        <v>1</v>
      </c>
      <c r="DY49" s="172">
        <f t="shared" si="40"/>
        <v>1</v>
      </c>
      <c r="DZ49" s="172">
        <f t="shared" si="40"/>
        <v>1</v>
      </c>
      <c r="EA49" s="172">
        <f t="shared" si="40"/>
        <v>1</v>
      </c>
      <c r="EB49" s="172">
        <f t="shared" si="40"/>
        <v>1</v>
      </c>
      <c r="EC49" s="172">
        <f t="shared" si="40"/>
        <v>1</v>
      </c>
      <c r="ED49" s="172">
        <f t="shared" si="40"/>
        <v>1</v>
      </c>
      <c r="EE49" s="172">
        <f t="shared" si="40"/>
        <v>1</v>
      </c>
      <c r="EF49" s="172">
        <f t="shared" si="40"/>
        <v>1</v>
      </c>
      <c r="EG49" s="172">
        <f t="shared" si="7"/>
        <v>0</v>
      </c>
    </row>
    <row r="50" spans="20:137" x14ac:dyDescent="0.25">
      <c r="T50" s="5"/>
      <c r="U50" s="13"/>
      <c r="V50" s="5"/>
      <c r="W50" s="5" t="str">
        <f t="shared" si="2"/>
        <v/>
      </c>
      <c r="X50" s="5"/>
      <c r="Y50" s="5"/>
      <c r="Z50" s="5"/>
      <c r="CB50" s="172">
        <f t="shared" si="43"/>
        <v>1</v>
      </c>
      <c r="CC50" s="172">
        <f t="shared" si="43"/>
        <v>1</v>
      </c>
      <c r="CD50" s="172">
        <f t="shared" si="43"/>
        <v>1</v>
      </c>
      <c r="CE50" s="172">
        <f t="shared" si="43"/>
        <v>1</v>
      </c>
      <c r="CF50" s="172">
        <f t="shared" si="43"/>
        <v>1</v>
      </c>
      <c r="CG50" s="172">
        <f t="shared" si="43"/>
        <v>1</v>
      </c>
      <c r="CH50" s="172">
        <f t="shared" si="43"/>
        <v>1</v>
      </c>
      <c r="CI50" s="172">
        <f t="shared" si="43"/>
        <v>1</v>
      </c>
      <c r="CJ50" s="172">
        <f t="shared" si="43"/>
        <v>1</v>
      </c>
      <c r="CK50" s="172">
        <f t="shared" si="43"/>
        <v>1</v>
      </c>
      <c r="CL50" s="172">
        <f t="shared" si="43"/>
        <v>1</v>
      </c>
      <c r="CM50" s="172">
        <f t="shared" si="43"/>
        <v>1</v>
      </c>
      <c r="CN50" s="172">
        <f t="shared" si="43"/>
        <v>1</v>
      </c>
      <c r="CO50" s="172">
        <f t="shared" si="43"/>
        <v>1</v>
      </c>
      <c r="CP50" s="172">
        <f t="shared" si="43"/>
        <v>1</v>
      </c>
      <c r="CQ50" s="172">
        <f t="shared" si="41"/>
        <v>1</v>
      </c>
      <c r="CR50" s="172">
        <f t="shared" si="41"/>
        <v>1</v>
      </c>
      <c r="CS50" s="172">
        <f t="shared" si="41"/>
        <v>1</v>
      </c>
      <c r="CT50" s="172">
        <f t="shared" si="41"/>
        <v>1</v>
      </c>
      <c r="CU50" s="172">
        <f t="shared" si="41"/>
        <v>1</v>
      </c>
      <c r="DA50" s="172">
        <v>1</v>
      </c>
      <c r="DB50" s="32" t="str">
        <f t="shared" ref="DB50:DB61" si="44">T(CONCATENATE(LOOKUP(DA50,CE$3:CE$80,AT$3:AT$80)," ",LOOKUP(DA50,CE$3:CE$80,$CA$3:$CA$80)))</f>
        <v xml:space="preserve"> </v>
      </c>
      <c r="DD50" s="172">
        <f t="shared" si="18"/>
        <v>1</v>
      </c>
      <c r="DE50" s="172">
        <v>48</v>
      </c>
      <c r="DI50" s="198"/>
      <c r="DL50" s="172">
        <f t="shared" si="13"/>
        <v>0</v>
      </c>
      <c r="DM50" s="172">
        <f t="shared" si="14"/>
        <v>1</v>
      </c>
      <c r="DN50" s="172">
        <f t="shared" si="15"/>
        <v>1</v>
      </c>
      <c r="DO50" s="172">
        <f t="shared" si="39"/>
        <v>1</v>
      </c>
      <c r="DP50" s="172">
        <f t="shared" si="39"/>
        <v>1</v>
      </c>
      <c r="DQ50" s="172">
        <f t="shared" si="39"/>
        <v>1</v>
      </c>
      <c r="DR50" s="172">
        <f t="shared" si="39"/>
        <v>1</v>
      </c>
      <c r="DS50" s="172">
        <f t="shared" si="39"/>
        <v>1</v>
      </c>
      <c r="DT50" s="172">
        <f t="shared" si="39"/>
        <v>1</v>
      </c>
      <c r="DU50" s="172">
        <f t="shared" si="39"/>
        <v>1</v>
      </c>
      <c r="DV50" s="172">
        <f t="shared" si="40"/>
        <v>1</v>
      </c>
      <c r="DW50" s="172">
        <f t="shared" si="40"/>
        <v>1</v>
      </c>
      <c r="DX50" s="172">
        <f t="shared" si="40"/>
        <v>1</v>
      </c>
      <c r="DY50" s="172">
        <f t="shared" si="40"/>
        <v>1</v>
      </c>
      <c r="DZ50" s="172">
        <f t="shared" si="40"/>
        <v>1</v>
      </c>
      <c r="EA50" s="172">
        <f t="shared" si="40"/>
        <v>1</v>
      </c>
      <c r="EB50" s="172">
        <f t="shared" si="40"/>
        <v>1</v>
      </c>
      <c r="EC50" s="172">
        <f t="shared" si="40"/>
        <v>1</v>
      </c>
      <c r="ED50" s="172">
        <f t="shared" si="40"/>
        <v>1</v>
      </c>
      <c r="EE50" s="172">
        <f t="shared" si="40"/>
        <v>1</v>
      </c>
      <c r="EF50" s="172">
        <f t="shared" si="40"/>
        <v>1</v>
      </c>
      <c r="EG50" s="172">
        <f t="shared" si="7"/>
        <v>0</v>
      </c>
    </row>
    <row r="51" spans="20:137" x14ac:dyDescent="0.25">
      <c r="T51" s="5"/>
      <c r="U51" s="13"/>
      <c r="V51" s="5"/>
      <c r="W51" s="5" t="str">
        <f t="shared" si="2"/>
        <v/>
      </c>
      <c r="X51" s="5"/>
      <c r="Y51" s="5"/>
      <c r="Z51" s="5"/>
      <c r="CB51" s="172">
        <f t="shared" si="43"/>
        <v>1</v>
      </c>
      <c r="CC51" s="172">
        <f t="shared" si="43"/>
        <v>1</v>
      </c>
      <c r="CD51" s="172">
        <f t="shared" si="43"/>
        <v>1</v>
      </c>
      <c r="CE51" s="172">
        <f t="shared" si="43"/>
        <v>1</v>
      </c>
      <c r="CF51" s="172">
        <f t="shared" si="43"/>
        <v>1</v>
      </c>
      <c r="CG51" s="172">
        <f t="shared" si="43"/>
        <v>1</v>
      </c>
      <c r="CH51" s="172">
        <f t="shared" si="43"/>
        <v>1</v>
      </c>
      <c r="CI51" s="172">
        <f t="shared" si="43"/>
        <v>1</v>
      </c>
      <c r="CJ51" s="172">
        <f t="shared" si="43"/>
        <v>1</v>
      </c>
      <c r="CK51" s="172">
        <f t="shared" si="43"/>
        <v>1</v>
      </c>
      <c r="CL51" s="172">
        <f t="shared" si="43"/>
        <v>1</v>
      </c>
      <c r="CM51" s="172">
        <f t="shared" si="43"/>
        <v>1</v>
      </c>
      <c r="CN51" s="172">
        <f t="shared" si="43"/>
        <v>1</v>
      </c>
      <c r="CO51" s="172">
        <f t="shared" si="43"/>
        <v>1</v>
      </c>
      <c r="CP51" s="172">
        <f t="shared" si="43"/>
        <v>1</v>
      </c>
      <c r="CQ51" s="172">
        <f t="shared" si="41"/>
        <v>1</v>
      </c>
      <c r="CR51" s="172">
        <f t="shared" si="41"/>
        <v>1</v>
      </c>
      <c r="CS51" s="172">
        <f t="shared" si="41"/>
        <v>1</v>
      </c>
      <c r="CT51" s="172">
        <f t="shared" si="41"/>
        <v>1</v>
      </c>
      <c r="CU51" s="172">
        <f t="shared" si="41"/>
        <v>1</v>
      </c>
      <c r="DA51" s="172">
        <v>2</v>
      </c>
      <c r="DB51" s="32" t="str">
        <f t="shared" si="44"/>
        <v xml:space="preserve"> </v>
      </c>
      <c r="DD51" s="172">
        <f t="shared" si="18"/>
        <v>1</v>
      </c>
      <c r="DE51" s="172">
        <v>49</v>
      </c>
      <c r="DI51" s="198"/>
      <c r="DL51" s="172">
        <f t="shared" si="13"/>
        <v>0</v>
      </c>
      <c r="DM51" s="172">
        <f t="shared" si="14"/>
        <v>1</v>
      </c>
      <c r="DN51" s="172">
        <f t="shared" si="15"/>
        <v>1</v>
      </c>
      <c r="DO51" s="172">
        <f t="shared" si="39"/>
        <v>1</v>
      </c>
      <c r="DP51" s="172">
        <f t="shared" si="39"/>
        <v>1</v>
      </c>
      <c r="DQ51" s="172">
        <f t="shared" si="39"/>
        <v>1</v>
      </c>
      <c r="DR51" s="172">
        <f t="shared" si="39"/>
        <v>1</v>
      </c>
      <c r="DS51" s="172">
        <f t="shared" si="39"/>
        <v>1</v>
      </c>
      <c r="DT51" s="172">
        <f t="shared" si="39"/>
        <v>1</v>
      </c>
      <c r="DU51" s="172">
        <f t="shared" si="39"/>
        <v>1</v>
      </c>
      <c r="DV51" s="172">
        <f t="shared" si="40"/>
        <v>1</v>
      </c>
      <c r="DW51" s="172">
        <f t="shared" si="40"/>
        <v>1</v>
      </c>
      <c r="DX51" s="172">
        <f t="shared" si="40"/>
        <v>1</v>
      </c>
      <c r="DY51" s="172">
        <f t="shared" si="40"/>
        <v>1</v>
      </c>
      <c r="DZ51" s="172">
        <f t="shared" si="40"/>
        <v>1</v>
      </c>
      <c r="EA51" s="172">
        <f t="shared" si="40"/>
        <v>1</v>
      </c>
      <c r="EB51" s="172">
        <f t="shared" si="40"/>
        <v>1</v>
      </c>
      <c r="EC51" s="172">
        <f t="shared" si="40"/>
        <v>1</v>
      </c>
      <c r="ED51" s="172">
        <f t="shared" si="40"/>
        <v>1</v>
      </c>
      <c r="EE51" s="172">
        <f t="shared" si="40"/>
        <v>1</v>
      </c>
      <c r="EF51" s="172">
        <f t="shared" si="40"/>
        <v>1</v>
      </c>
      <c r="EG51" s="172">
        <f t="shared" si="7"/>
        <v>0</v>
      </c>
    </row>
    <row r="52" spans="20:137" x14ac:dyDescent="0.25">
      <c r="T52" s="5"/>
      <c r="U52" s="13"/>
      <c r="V52" s="5"/>
      <c r="W52" s="5" t="str">
        <f t="shared" si="2"/>
        <v/>
      </c>
      <c r="X52" s="5"/>
      <c r="Y52" s="5"/>
      <c r="Z52" s="5"/>
      <c r="CB52" s="172">
        <f t="shared" si="43"/>
        <v>1</v>
      </c>
      <c r="CC52" s="172">
        <f t="shared" si="43"/>
        <v>1</v>
      </c>
      <c r="CD52" s="172">
        <f t="shared" si="43"/>
        <v>1</v>
      </c>
      <c r="CE52" s="172">
        <f t="shared" si="43"/>
        <v>1</v>
      </c>
      <c r="CF52" s="172">
        <f t="shared" si="43"/>
        <v>1</v>
      </c>
      <c r="CG52" s="172">
        <f t="shared" si="43"/>
        <v>1</v>
      </c>
      <c r="CH52" s="172">
        <f t="shared" si="43"/>
        <v>1</v>
      </c>
      <c r="CI52" s="172">
        <f t="shared" si="43"/>
        <v>1</v>
      </c>
      <c r="CJ52" s="172">
        <f t="shared" si="43"/>
        <v>1</v>
      </c>
      <c r="CK52" s="172">
        <f t="shared" si="43"/>
        <v>1</v>
      </c>
      <c r="CL52" s="172">
        <f t="shared" si="43"/>
        <v>1</v>
      </c>
      <c r="CM52" s="172">
        <f t="shared" si="43"/>
        <v>1</v>
      </c>
      <c r="CN52" s="172">
        <f t="shared" si="43"/>
        <v>1</v>
      </c>
      <c r="CO52" s="172">
        <f t="shared" si="43"/>
        <v>1</v>
      </c>
      <c r="CP52" s="172">
        <f t="shared" si="43"/>
        <v>1</v>
      </c>
      <c r="CQ52" s="172">
        <f t="shared" si="41"/>
        <v>1</v>
      </c>
      <c r="CR52" s="172">
        <f t="shared" si="41"/>
        <v>1</v>
      </c>
      <c r="CS52" s="172">
        <f t="shared" si="41"/>
        <v>1</v>
      </c>
      <c r="CT52" s="172">
        <f t="shared" si="41"/>
        <v>1</v>
      </c>
      <c r="CU52" s="172">
        <f t="shared" si="41"/>
        <v>1</v>
      </c>
      <c r="DA52" s="172">
        <v>3</v>
      </c>
      <c r="DB52" s="32" t="str">
        <f t="shared" si="44"/>
        <v xml:space="preserve"> </v>
      </c>
      <c r="DD52" s="172">
        <f t="shared" si="18"/>
        <v>1</v>
      </c>
      <c r="DE52" s="172">
        <v>50</v>
      </c>
      <c r="DI52" s="198"/>
      <c r="DL52" s="172">
        <f t="shared" si="13"/>
        <v>0</v>
      </c>
      <c r="DM52" s="172">
        <f t="shared" si="14"/>
        <v>1</v>
      </c>
      <c r="DN52" s="172">
        <f t="shared" si="15"/>
        <v>1</v>
      </c>
      <c r="DO52" s="172">
        <f t="shared" ref="DO52:DU67" si="45">IF(OR($CX51=0,ISERROR(SEARCH(DO$1,SUBSTITUTE($CX51,DY$1,"")))),DO51,DO51+1)</f>
        <v>1</v>
      </c>
      <c r="DP52" s="172">
        <f t="shared" si="45"/>
        <v>1</v>
      </c>
      <c r="DQ52" s="172">
        <f t="shared" si="45"/>
        <v>1</v>
      </c>
      <c r="DR52" s="172">
        <f t="shared" si="45"/>
        <v>1</v>
      </c>
      <c r="DS52" s="172">
        <f t="shared" si="45"/>
        <v>1</v>
      </c>
      <c r="DT52" s="172">
        <f t="shared" si="45"/>
        <v>1</v>
      </c>
      <c r="DU52" s="172">
        <f t="shared" si="45"/>
        <v>1</v>
      </c>
      <c r="DV52" s="172">
        <f t="shared" si="40"/>
        <v>1</v>
      </c>
      <c r="DW52" s="172">
        <f t="shared" si="40"/>
        <v>1</v>
      </c>
      <c r="DX52" s="172">
        <f t="shared" si="40"/>
        <v>1</v>
      </c>
      <c r="DY52" s="172">
        <f t="shared" si="40"/>
        <v>1</v>
      </c>
      <c r="DZ52" s="172">
        <f t="shared" si="40"/>
        <v>1</v>
      </c>
      <c r="EA52" s="172">
        <f t="shared" si="40"/>
        <v>1</v>
      </c>
      <c r="EB52" s="172">
        <f t="shared" si="40"/>
        <v>1</v>
      </c>
      <c r="EC52" s="172">
        <f t="shared" si="40"/>
        <v>1</v>
      </c>
      <c r="ED52" s="172">
        <f t="shared" si="40"/>
        <v>1</v>
      </c>
      <c r="EE52" s="172">
        <f t="shared" si="40"/>
        <v>1</v>
      </c>
      <c r="EF52" s="172">
        <f t="shared" si="40"/>
        <v>1</v>
      </c>
      <c r="EG52" s="172">
        <f t="shared" si="7"/>
        <v>0</v>
      </c>
    </row>
    <row r="53" spans="20:137" x14ac:dyDescent="0.25">
      <c r="T53" s="5"/>
      <c r="U53" s="13"/>
      <c r="V53" s="5"/>
      <c r="W53" s="5" t="str">
        <f t="shared" si="2"/>
        <v/>
      </c>
      <c r="X53" s="5"/>
      <c r="Y53" s="5"/>
      <c r="Z53" s="5"/>
      <c r="CB53" s="172">
        <f t="shared" si="43"/>
        <v>1</v>
      </c>
      <c r="CC53" s="172">
        <f t="shared" si="43"/>
        <v>1</v>
      </c>
      <c r="CD53" s="172">
        <f t="shared" si="43"/>
        <v>1</v>
      </c>
      <c r="CE53" s="172">
        <f t="shared" si="43"/>
        <v>1</v>
      </c>
      <c r="CF53" s="172">
        <f t="shared" si="43"/>
        <v>1</v>
      </c>
      <c r="CG53" s="172">
        <f t="shared" si="43"/>
        <v>1</v>
      </c>
      <c r="CH53" s="172">
        <f t="shared" si="43"/>
        <v>1</v>
      </c>
      <c r="CI53" s="172">
        <f t="shared" si="43"/>
        <v>1</v>
      </c>
      <c r="CJ53" s="172">
        <f t="shared" si="43"/>
        <v>1</v>
      </c>
      <c r="CK53" s="172">
        <f t="shared" si="43"/>
        <v>1</v>
      </c>
      <c r="CL53" s="172">
        <f t="shared" si="43"/>
        <v>1</v>
      </c>
      <c r="CM53" s="172">
        <f t="shared" si="43"/>
        <v>1</v>
      </c>
      <c r="CN53" s="172">
        <f t="shared" si="43"/>
        <v>1</v>
      </c>
      <c r="CO53" s="172">
        <f t="shared" si="43"/>
        <v>1</v>
      </c>
      <c r="CP53" s="172">
        <f t="shared" si="43"/>
        <v>1</v>
      </c>
      <c r="CQ53" s="172">
        <f t="shared" si="41"/>
        <v>1</v>
      </c>
      <c r="CR53" s="172">
        <f t="shared" si="41"/>
        <v>1</v>
      </c>
      <c r="CS53" s="172">
        <f t="shared" si="41"/>
        <v>1</v>
      </c>
      <c r="CT53" s="172">
        <f t="shared" si="41"/>
        <v>1</v>
      </c>
      <c r="CU53" s="172">
        <f t="shared" si="41"/>
        <v>1</v>
      </c>
      <c r="DA53" s="172">
        <v>4</v>
      </c>
      <c r="DB53" s="32" t="str">
        <f t="shared" si="44"/>
        <v xml:space="preserve"> </v>
      </c>
      <c r="DD53" s="172">
        <f t="shared" si="18"/>
        <v>1</v>
      </c>
      <c r="DE53" s="172">
        <v>51</v>
      </c>
      <c r="DI53" s="198"/>
      <c r="DL53" s="172">
        <f t="shared" si="13"/>
        <v>0</v>
      </c>
      <c r="DM53" s="172">
        <f t="shared" si="14"/>
        <v>1</v>
      </c>
      <c r="DN53" s="172">
        <f t="shared" si="15"/>
        <v>1</v>
      </c>
      <c r="DO53" s="172">
        <f t="shared" si="45"/>
        <v>1</v>
      </c>
      <c r="DP53" s="172">
        <f t="shared" si="45"/>
        <v>1</v>
      </c>
      <c r="DQ53" s="172">
        <f t="shared" si="45"/>
        <v>1</v>
      </c>
      <c r="DR53" s="172">
        <f t="shared" si="45"/>
        <v>1</v>
      </c>
      <c r="DS53" s="172">
        <f t="shared" si="45"/>
        <v>1</v>
      </c>
      <c r="DT53" s="172">
        <f t="shared" si="45"/>
        <v>1</v>
      </c>
      <c r="DU53" s="172">
        <f t="shared" si="45"/>
        <v>1</v>
      </c>
      <c r="DV53" s="172">
        <f t="shared" ref="DV53:EF68" si="46">IF(OR($CX52=0,ISERROR(SEARCH(DV$1,$CX52))),DV52,DV52+1)</f>
        <v>1</v>
      </c>
      <c r="DW53" s="172">
        <f t="shared" si="46"/>
        <v>1</v>
      </c>
      <c r="DX53" s="172">
        <f t="shared" si="46"/>
        <v>1</v>
      </c>
      <c r="DY53" s="172">
        <f t="shared" si="46"/>
        <v>1</v>
      </c>
      <c r="DZ53" s="172">
        <f t="shared" si="46"/>
        <v>1</v>
      </c>
      <c r="EA53" s="172">
        <f t="shared" si="46"/>
        <v>1</v>
      </c>
      <c r="EB53" s="172">
        <f t="shared" si="46"/>
        <v>1</v>
      </c>
      <c r="EC53" s="172">
        <f t="shared" si="46"/>
        <v>1</v>
      </c>
      <c r="ED53" s="172">
        <f t="shared" si="46"/>
        <v>1</v>
      </c>
      <c r="EE53" s="172">
        <f t="shared" si="46"/>
        <v>1</v>
      </c>
      <c r="EF53" s="172">
        <f t="shared" si="46"/>
        <v>1</v>
      </c>
      <c r="EG53" s="172">
        <f t="shared" si="7"/>
        <v>0</v>
      </c>
    </row>
    <row r="54" spans="20:137" x14ac:dyDescent="0.25">
      <c r="T54" s="5"/>
      <c r="U54" s="13"/>
      <c r="V54" s="5"/>
      <c r="W54" s="5" t="str">
        <f t="shared" si="2"/>
        <v/>
      </c>
      <c r="X54" s="5"/>
      <c r="Y54" s="5"/>
      <c r="Z54" s="5"/>
      <c r="CB54" s="172">
        <f t="shared" si="43"/>
        <v>1</v>
      </c>
      <c r="CC54" s="172">
        <f t="shared" si="43"/>
        <v>1</v>
      </c>
      <c r="CD54" s="172">
        <f t="shared" si="43"/>
        <v>1</v>
      </c>
      <c r="CE54" s="172">
        <f t="shared" si="43"/>
        <v>1</v>
      </c>
      <c r="CF54" s="172">
        <f t="shared" si="43"/>
        <v>1</v>
      </c>
      <c r="CG54" s="172">
        <f t="shared" si="43"/>
        <v>1</v>
      </c>
      <c r="CH54" s="172">
        <f t="shared" si="43"/>
        <v>1</v>
      </c>
      <c r="CI54" s="172">
        <f t="shared" si="43"/>
        <v>1</v>
      </c>
      <c r="CJ54" s="172">
        <f t="shared" si="43"/>
        <v>1</v>
      </c>
      <c r="CK54" s="172">
        <f t="shared" si="43"/>
        <v>1</v>
      </c>
      <c r="CL54" s="172">
        <f t="shared" si="43"/>
        <v>1</v>
      </c>
      <c r="CM54" s="172">
        <f t="shared" si="43"/>
        <v>1</v>
      </c>
      <c r="CN54" s="172">
        <f t="shared" si="43"/>
        <v>1</v>
      </c>
      <c r="CO54" s="172">
        <f t="shared" si="43"/>
        <v>1</v>
      </c>
      <c r="CP54" s="172">
        <f t="shared" si="43"/>
        <v>1</v>
      </c>
      <c r="CQ54" s="172">
        <f t="shared" si="41"/>
        <v>1</v>
      </c>
      <c r="CR54" s="172">
        <f t="shared" si="41"/>
        <v>1</v>
      </c>
      <c r="CS54" s="172">
        <f t="shared" si="41"/>
        <v>1</v>
      </c>
      <c r="CT54" s="172">
        <f t="shared" si="41"/>
        <v>1</v>
      </c>
      <c r="CU54" s="172">
        <f t="shared" si="41"/>
        <v>1</v>
      </c>
      <c r="DA54" s="172">
        <v>5</v>
      </c>
      <c r="DB54" s="32" t="str">
        <f t="shared" si="44"/>
        <v xml:space="preserve"> </v>
      </c>
      <c r="DD54" s="172">
        <f t="shared" si="18"/>
        <v>1</v>
      </c>
      <c r="DE54" s="172">
        <v>52</v>
      </c>
      <c r="DI54" s="198"/>
      <c r="DL54" s="172">
        <f t="shared" si="13"/>
        <v>0</v>
      </c>
      <c r="DM54" s="172">
        <f t="shared" si="14"/>
        <v>1</v>
      </c>
      <c r="DN54" s="172">
        <f t="shared" si="15"/>
        <v>1</v>
      </c>
      <c r="DO54" s="172">
        <f t="shared" si="45"/>
        <v>1</v>
      </c>
      <c r="DP54" s="172">
        <f t="shared" si="45"/>
        <v>1</v>
      </c>
      <c r="DQ54" s="172">
        <f t="shared" si="45"/>
        <v>1</v>
      </c>
      <c r="DR54" s="172">
        <f t="shared" si="45"/>
        <v>1</v>
      </c>
      <c r="DS54" s="172">
        <f t="shared" si="45"/>
        <v>1</v>
      </c>
      <c r="DT54" s="172">
        <f t="shared" si="45"/>
        <v>1</v>
      </c>
      <c r="DU54" s="172">
        <f t="shared" si="45"/>
        <v>1</v>
      </c>
      <c r="DV54" s="172">
        <f t="shared" si="46"/>
        <v>1</v>
      </c>
      <c r="DW54" s="172">
        <f t="shared" si="46"/>
        <v>1</v>
      </c>
      <c r="DX54" s="172">
        <f t="shared" si="46"/>
        <v>1</v>
      </c>
      <c r="DY54" s="172">
        <f t="shared" si="46"/>
        <v>1</v>
      </c>
      <c r="DZ54" s="172">
        <f t="shared" si="46"/>
        <v>1</v>
      </c>
      <c r="EA54" s="172">
        <f t="shared" si="46"/>
        <v>1</v>
      </c>
      <c r="EB54" s="172">
        <f t="shared" si="46"/>
        <v>1</v>
      </c>
      <c r="EC54" s="172">
        <f t="shared" si="46"/>
        <v>1</v>
      </c>
      <c r="ED54" s="172">
        <f t="shared" si="46"/>
        <v>1</v>
      </c>
      <c r="EE54" s="172">
        <f t="shared" si="46"/>
        <v>1</v>
      </c>
      <c r="EF54" s="172">
        <f t="shared" si="46"/>
        <v>1</v>
      </c>
      <c r="EG54" s="172">
        <f t="shared" si="7"/>
        <v>0</v>
      </c>
    </row>
    <row r="55" spans="20:137" x14ac:dyDescent="0.25">
      <c r="T55" s="5"/>
      <c r="U55" s="13"/>
      <c r="V55" s="5"/>
      <c r="W55" s="5" t="str">
        <f t="shared" si="2"/>
        <v/>
      </c>
      <c r="X55" s="5"/>
      <c r="Y55" s="5"/>
      <c r="Z55" s="5"/>
      <c r="CB55" s="172">
        <f t="shared" si="43"/>
        <v>1</v>
      </c>
      <c r="CC55" s="172">
        <f t="shared" si="43"/>
        <v>1</v>
      </c>
      <c r="CD55" s="172">
        <f t="shared" si="43"/>
        <v>1</v>
      </c>
      <c r="CE55" s="172">
        <f t="shared" si="43"/>
        <v>1</v>
      </c>
      <c r="CF55" s="172">
        <f t="shared" si="43"/>
        <v>1</v>
      </c>
      <c r="CG55" s="172">
        <f t="shared" si="43"/>
        <v>1</v>
      </c>
      <c r="CH55" s="172">
        <f t="shared" si="43"/>
        <v>1</v>
      </c>
      <c r="CI55" s="172">
        <f t="shared" si="43"/>
        <v>1</v>
      </c>
      <c r="CJ55" s="172">
        <f t="shared" si="43"/>
        <v>1</v>
      </c>
      <c r="CK55" s="172">
        <f t="shared" si="43"/>
        <v>1</v>
      </c>
      <c r="CL55" s="172">
        <f t="shared" si="43"/>
        <v>1</v>
      </c>
      <c r="CM55" s="172">
        <f t="shared" si="43"/>
        <v>1</v>
      </c>
      <c r="CN55" s="172">
        <f t="shared" si="43"/>
        <v>1</v>
      </c>
      <c r="CO55" s="172">
        <f t="shared" si="43"/>
        <v>1</v>
      </c>
      <c r="CP55" s="172">
        <f t="shared" si="43"/>
        <v>1</v>
      </c>
      <c r="CQ55" s="172">
        <f t="shared" si="41"/>
        <v>1</v>
      </c>
      <c r="CR55" s="172">
        <f t="shared" si="41"/>
        <v>1</v>
      </c>
      <c r="CS55" s="172">
        <f t="shared" si="41"/>
        <v>1</v>
      </c>
      <c r="CT55" s="172">
        <f t="shared" si="41"/>
        <v>1</v>
      </c>
      <c r="CU55" s="172">
        <f t="shared" si="41"/>
        <v>1</v>
      </c>
      <c r="DA55" s="172">
        <v>6</v>
      </c>
      <c r="DB55" s="32" t="str">
        <f t="shared" si="44"/>
        <v xml:space="preserve"> </v>
      </c>
      <c r="DD55" s="172">
        <f t="shared" si="18"/>
        <v>1</v>
      </c>
      <c r="DE55" s="172">
        <v>53</v>
      </c>
      <c r="DI55" s="198"/>
      <c r="DL55" s="172">
        <f t="shared" si="13"/>
        <v>0</v>
      </c>
      <c r="DM55" s="172">
        <f t="shared" si="14"/>
        <v>1</v>
      </c>
      <c r="DN55" s="172">
        <f t="shared" si="15"/>
        <v>1</v>
      </c>
      <c r="DO55" s="172">
        <f t="shared" si="45"/>
        <v>1</v>
      </c>
      <c r="DP55" s="172">
        <f t="shared" si="45"/>
        <v>1</v>
      </c>
      <c r="DQ55" s="172">
        <f t="shared" si="45"/>
        <v>1</v>
      </c>
      <c r="DR55" s="172">
        <f t="shared" si="45"/>
        <v>1</v>
      </c>
      <c r="DS55" s="172">
        <f t="shared" si="45"/>
        <v>1</v>
      </c>
      <c r="DT55" s="172">
        <f t="shared" si="45"/>
        <v>1</v>
      </c>
      <c r="DU55" s="172">
        <f t="shared" si="45"/>
        <v>1</v>
      </c>
      <c r="DV55" s="172">
        <f t="shared" si="46"/>
        <v>1</v>
      </c>
      <c r="DW55" s="172">
        <f t="shared" si="46"/>
        <v>1</v>
      </c>
      <c r="DX55" s="172">
        <f t="shared" si="46"/>
        <v>1</v>
      </c>
      <c r="DY55" s="172">
        <f t="shared" si="46"/>
        <v>1</v>
      </c>
      <c r="DZ55" s="172">
        <f t="shared" si="46"/>
        <v>1</v>
      </c>
      <c r="EA55" s="172">
        <f t="shared" si="46"/>
        <v>1</v>
      </c>
      <c r="EB55" s="172">
        <f t="shared" si="46"/>
        <v>1</v>
      </c>
      <c r="EC55" s="172">
        <f t="shared" si="46"/>
        <v>1</v>
      </c>
      <c r="ED55" s="172">
        <f t="shared" si="46"/>
        <v>1</v>
      </c>
      <c r="EE55" s="172">
        <f t="shared" si="46"/>
        <v>1</v>
      </c>
      <c r="EF55" s="172">
        <f t="shared" si="46"/>
        <v>1</v>
      </c>
      <c r="EG55" s="172">
        <f t="shared" si="7"/>
        <v>0</v>
      </c>
    </row>
    <row r="56" spans="20:137" x14ac:dyDescent="0.25">
      <c r="T56" s="5"/>
      <c r="U56" s="13"/>
      <c r="V56" s="5"/>
      <c r="W56" s="5" t="str">
        <f t="shared" si="2"/>
        <v/>
      </c>
      <c r="X56" s="5"/>
      <c r="Y56" s="5"/>
      <c r="Z56" s="5"/>
      <c r="CB56" s="172">
        <f t="shared" si="43"/>
        <v>1</v>
      </c>
      <c r="CC56" s="172">
        <f t="shared" si="43"/>
        <v>1</v>
      </c>
      <c r="CD56" s="172">
        <f t="shared" si="43"/>
        <v>1</v>
      </c>
      <c r="CE56" s="172">
        <f t="shared" si="43"/>
        <v>1</v>
      </c>
      <c r="CF56" s="172">
        <f t="shared" si="43"/>
        <v>1</v>
      </c>
      <c r="CG56" s="172">
        <f t="shared" si="43"/>
        <v>1</v>
      </c>
      <c r="CH56" s="172">
        <f t="shared" si="43"/>
        <v>1</v>
      </c>
      <c r="CI56" s="172">
        <f t="shared" si="43"/>
        <v>1</v>
      </c>
      <c r="CJ56" s="172">
        <f t="shared" si="43"/>
        <v>1</v>
      </c>
      <c r="CK56" s="172">
        <f t="shared" si="43"/>
        <v>1</v>
      </c>
      <c r="CL56" s="172">
        <f t="shared" si="43"/>
        <v>1</v>
      </c>
      <c r="CM56" s="172">
        <f t="shared" si="43"/>
        <v>1</v>
      </c>
      <c r="CN56" s="172">
        <f t="shared" si="43"/>
        <v>1</v>
      </c>
      <c r="CO56" s="172">
        <f t="shared" si="43"/>
        <v>1</v>
      </c>
      <c r="CP56" s="172">
        <f t="shared" si="43"/>
        <v>1</v>
      </c>
      <c r="CQ56" s="172">
        <f t="shared" si="41"/>
        <v>1</v>
      </c>
      <c r="CR56" s="172">
        <f t="shared" si="41"/>
        <v>1</v>
      </c>
      <c r="CS56" s="172">
        <f t="shared" si="41"/>
        <v>1</v>
      </c>
      <c r="CT56" s="172">
        <f t="shared" si="41"/>
        <v>1</v>
      </c>
      <c r="CU56" s="172">
        <f t="shared" si="41"/>
        <v>1</v>
      </c>
      <c r="DA56" s="172">
        <v>7</v>
      </c>
      <c r="DB56" s="32" t="str">
        <f t="shared" si="44"/>
        <v xml:space="preserve"> </v>
      </c>
      <c r="DD56" s="172">
        <f t="shared" si="18"/>
        <v>1</v>
      </c>
      <c r="DE56" s="172">
        <v>54</v>
      </c>
      <c r="DI56" s="198"/>
      <c r="DL56" s="172">
        <f t="shared" si="13"/>
        <v>0</v>
      </c>
      <c r="DM56" s="172">
        <f t="shared" si="14"/>
        <v>1</v>
      </c>
      <c r="DN56" s="172">
        <f t="shared" si="15"/>
        <v>1</v>
      </c>
      <c r="DO56" s="172">
        <f t="shared" si="45"/>
        <v>1</v>
      </c>
      <c r="DP56" s="172">
        <f t="shared" si="45"/>
        <v>1</v>
      </c>
      <c r="DQ56" s="172">
        <f t="shared" si="45"/>
        <v>1</v>
      </c>
      <c r="DR56" s="172">
        <f t="shared" si="45"/>
        <v>1</v>
      </c>
      <c r="DS56" s="172">
        <f t="shared" si="45"/>
        <v>1</v>
      </c>
      <c r="DT56" s="172">
        <f t="shared" si="45"/>
        <v>1</v>
      </c>
      <c r="DU56" s="172">
        <f t="shared" si="45"/>
        <v>1</v>
      </c>
      <c r="DV56" s="172">
        <f t="shared" si="46"/>
        <v>1</v>
      </c>
      <c r="DW56" s="172">
        <f t="shared" si="46"/>
        <v>1</v>
      </c>
      <c r="DX56" s="172">
        <f t="shared" si="46"/>
        <v>1</v>
      </c>
      <c r="DY56" s="172">
        <f t="shared" si="46"/>
        <v>1</v>
      </c>
      <c r="DZ56" s="172">
        <f t="shared" si="46"/>
        <v>1</v>
      </c>
      <c r="EA56" s="172">
        <f t="shared" si="46"/>
        <v>1</v>
      </c>
      <c r="EB56" s="172">
        <f t="shared" si="46"/>
        <v>1</v>
      </c>
      <c r="EC56" s="172">
        <f t="shared" si="46"/>
        <v>1</v>
      </c>
      <c r="ED56" s="172">
        <f t="shared" si="46"/>
        <v>1</v>
      </c>
      <c r="EE56" s="172">
        <f t="shared" si="46"/>
        <v>1</v>
      </c>
      <c r="EF56" s="172">
        <f t="shared" si="46"/>
        <v>1</v>
      </c>
      <c r="EG56" s="172">
        <f t="shared" si="7"/>
        <v>0</v>
      </c>
    </row>
    <row r="57" spans="20:137" x14ac:dyDescent="0.25">
      <c r="T57" s="5"/>
      <c r="U57" s="13"/>
      <c r="V57" s="5"/>
      <c r="W57" s="5" t="str">
        <f t="shared" si="2"/>
        <v/>
      </c>
      <c r="X57" s="5"/>
      <c r="Y57" s="5"/>
      <c r="Z57" s="5"/>
      <c r="CB57" s="172">
        <f t="shared" si="43"/>
        <v>1</v>
      </c>
      <c r="CC57" s="172">
        <f t="shared" si="43"/>
        <v>1</v>
      </c>
      <c r="CD57" s="172">
        <f t="shared" si="43"/>
        <v>1</v>
      </c>
      <c r="CE57" s="172">
        <f t="shared" si="43"/>
        <v>1</v>
      </c>
      <c r="CF57" s="172">
        <f t="shared" si="43"/>
        <v>1</v>
      </c>
      <c r="CG57" s="172">
        <f t="shared" si="43"/>
        <v>1</v>
      </c>
      <c r="CH57" s="172">
        <f t="shared" si="43"/>
        <v>1</v>
      </c>
      <c r="CI57" s="172">
        <f t="shared" si="43"/>
        <v>1</v>
      </c>
      <c r="CJ57" s="172">
        <f t="shared" si="43"/>
        <v>1</v>
      </c>
      <c r="CK57" s="172">
        <f t="shared" si="43"/>
        <v>1</v>
      </c>
      <c r="CL57" s="172">
        <f t="shared" si="43"/>
        <v>1</v>
      </c>
      <c r="CM57" s="172">
        <f t="shared" si="43"/>
        <v>1</v>
      </c>
      <c r="CN57" s="172">
        <f t="shared" si="43"/>
        <v>1</v>
      </c>
      <c r="CO57" s="172">
        <f t="shared" si="43"/>
        <v>1</v>
      </c>
      <c r="CP57" s="172">
        <f t="shared" si="43"/>
        <v>1</v>
      </c>
      <c r="CQ57" s="172">
        <f t="shared" si="41"/>
        <v>1</v>
      </c>
      <c r="CR57" s="172">
        <f t="shared" si="41"/>
        <v>1</v>
      </c>
      <c r="CS57" s="172">
        <f t="shared" si="41"/>
        <v>1</v>
      </c>
      <c r="CT57" s="172">
        <f t="shared" si="41"/>
        <v>1</v>
      </c>
      <c r="CU57" s="172">
        <f t="shared" si="41"/>
        <v>1</v>
      </c>
      <c r="DA57" s="172">
        <v>8</v>
      </c>
      <c r="DB57" s="32" t="str">
        <f t="shared" si="44"/>
        <v xml:space="preserve"> </v>
      </c>
      <c r="DD57" s="172">
        <f t="shared" si="18"/>
        <v>1</v>
      </c>
      <c r="DE57" s="172">
        <v>55</v>
      </c>
      <c r="DI57" s="198"/>
      <c r="DL57" s="172">
        <f t="shared" si="13"/>
        <v>0</v>
      </c>
      <c r="DM57" s="172">
        <f t="shared" si="14"/>
        <v>1</v>
      </c>
      <c r="DN57" s="172">
        <f t="shared" si="15"/>
        <v>1</v>
      </c>
      <c r="DO57" s="172">
        <f t="shared" si="45"/>
        <v>1</v>
      </c>
      <c r="DP57" s="172">
        <f t="shared" si="45"/>
        <v>1</v>
      </c>
      <c r="DQ57" s="172">
        <f t="shared" si="45"/>
        <v>1</v>
      </c>
      <c r="DR57" s="172">
        <f t="shared" si="45"/>
        <v>1</v>
      </c>
      <c r="DS57" s="172">
        <f t="shared" si="45"/>
        <v>1</v>
      </c>
      <c r="DT57" s="172">
        <f t="shared" si="45"/>
        <v>1</v>
      </c>
      <c r="DU57" s="172">
        <f t="shared" si="45"/>
        <v>1</v>
      </c>
      <c r="DV57" s="172">
        <f t="shared" si="46"/>
        <v>1</v>
      </c>
      <c r="DW57" s="172">
        <f t="shared" si="46"/>
        <v>1</v>
      </c>
      <c r="DX57" s="172">
        <f t="shared" si="46"/>
        <v>1</v>
      </c>
      <c r="DY57" s="172">
        <f t="shared" si="46"/>
        <v>1</v>
      </c>
      <c r="DZ57" s="172">
        <f t="shared" si="46"/>
        <v>1</v>
      </c>
      <c r="EA57" s="172">
        <f t="shared" si="46"/>
        <v>1</v>
      </c>
      <c r="EB57" s="172">
        <f t="shared" si="46"/>
        <v>1</v>
      </c>
      <c r="EC57" s="172">
        <f t="shared" si="46"/>
        <v>1</v>
      </c>
      <c r="ED57" s="172">
        <f t="shared" si="46"/>
        <v>1</v>
      </c>
      <c r="EE57" s="172">
        <f t="shared" si="46"/>
        <v>1</v>
      </c>
      <c r="EF57" s="172">
        <f t="shared" si="46"/>
        <v>1</v>
      </c>
      <c r="EG57" s="172">
        <f t="shared" si="7"/>
        <v>0</v>
      </c>
    </row>
    <row r="58" spans="20:137" x14ac:dyDescent="0.25">
      <c r="T58" s="5"/>
      <c r="U58" s="13"/>
      <c r="V58" s="5"/>
      <c r="W58" s="5" t="str">
        <f t="shared" si="2"/>
        <v/>
      </c>
      <c r="X58" s="5"/>
      <c r="Y58" s="5"/>
      <c r="Z58" s="5"/>
      <c r="CB58" s="172">
        <f t="shared" si="43"/>
        <v>1</v>
      </c>
      <c r="CC58" s="172">
        <f t="shared" si="43"/>
        <v>1</v>
      </c>
      <c r="CD58" s="172">
        <f t="shared" si="43"/>
        <v>1</v>
      </c>
      <c r="CE58" s="172">
        <f t="shared" si="43"/>
        <v>1</v>
      </c>
      <c r="CF58" s="172">
        <f t="shared" si="43"/>
        <v>1</v>
      </c>
      <c r="CG58" s="172">
        <f t="shared" si="43"/>
        <v>1</v>
      </c>
      <c r="CH58" s="172">
        <f t="shared" si="43"/>
        <v>1</v>
      </c>
      <c r="CI58" s="172">
        <f t="shared" si="43"/>
        <v>1</v>
      </c>
      <c r="CJ58" s="172">
        <f t="shared" si="43"/>
        <v>1</v>
      </c>
      <c r="CK58" s="172">
        <f t="shared" si="43"/>
        <v>1</v>
      </c>
      <c r="CL58" s="172">
        <f t="shared" si="43"/>
        <v>1</v>
      </c>
      <c r="CM58" s="172">
        <f t="shared" si="43"/>
        <v>1</v>
      </c>
      <c r="CN58" s="172">
        <f t="shared" si="43"/>
        <v>1</v>
      </c>
      <c r="CO58" s="172">
        <f t="shared" si="43"/>
        <v>1</v>
      </c>
      <c r="CP58" s="172">
        <f t="shared" si="43"/>
        <v>1</v>
      </c>
      <c r="CQ58" s="172">
        <f t="shared" si="41"/>
        <v>1</v>
      </c>
      <c r="CR58" s="172">
        <f t="shared" si="41"/>
        <v>1</v>
      </c>
      <c r="CS58" s="172">
        <f t="shared" si="41"/>
        <v>1</v>
      </c>
      <c r="CT58" s="172">
        <f t="shared" si="41"/>
        <v>1</v>
      </c>
      <c r="CU58" s="172">
        <f t="shared" si="41"/>
        <v>1</v>
      </c>
      <c r="DA58" s="172">
        <v>9</v>
      </c>
      <c r="DB58" s="32" t="str">
        <f t="shared" si="44"/>
        <v xml:space="preserve"> </v>
      </c>
      <c r="DD58" s="172">
        <f t="shared" si="18"/>
        <v>1</v>
      </c>
      <c r="DE58" s="172">
        <v>56</v>
      </c>
      <c r="DI58" s="198"/>
      <c r="DL58" s="172">
        <f t="shared" si="13"/>
        <v>0</v>
      </c>
      <c r="DM58" s="172">
        <f t="shared" si="14"/>
        <v>1</v>
      </c>
      <c r="DN58" s="172">
        <f t="shared" si="15"/>
        <v>1</v>
      </c>
      <c r="DO58" s="172">
        <f t="shared" si="45"/>
        <v>1</v>
      </c>
      <c r="DP58" s="172">
        <f t="shared" si="45"/>
        <v>1</v>
      </c>
      <c r="DQ58" s="172">
        <f t="shared" si="45"/>
        <v>1</v>
      </c>
      <c r="DR58" s="172">
        <f t="shared" si="45"/>
        <v>1</v>
      </c>
      <c r="DS58" s="172">
        <f t="shared" si="45"/>
        <v>1</v>
      </c>
      <c r="DT58" s="172">
        <f t="shared" si="45"/>
        <v>1</v>
      </c>
      <c r="DU58" s="172">
        <f t="shared" si="45"/>
        <v>1</v>
      </c>
      <c r="DV58" s="172">
        <f t="shared" si="46"/>
        <v>1</v>
      </c>
      <c r="DW58" s="172">
        <f t="shared" si="46"/>
        <v>1</v>
      </c>
      <c r="DX58" s="172">
        <f t="shared" si="46"/>
        <v>1</v>
      </c>
      <c r="DY58" s="172">
        <f t="shared" si="46"/>
        <v>1</v>
      </c>
      <c r="DZ58" s="172">
        <f t="shared" si="46"/>
        <v>1</v>
      </c>
      <c r="EA58" s="172">
        <f t="shared" si="46"/>
        <v>1</v>
      </c>
      <c r="EB58" s="172">
        <f t="shared" si="46"/>
        <v>1</v>
      </c>
      <c r="EC58" s="172">
        <f t="shared" si="46"/>
        <v>1</v>
      </c>
      <c r="ED58" s="172">
        <f t="shared" si="46"/>
        <v>1</v>
      </c>
      <c r="EE58" s="172">
        <f t="shared" si="46"/>
        <v>1</v>
      </c>
      <c r="EF58" s="172">
        <f t="shared" si="46"/>
        <v>1</v>
      </c>
      <c r="EG58" s="172">
        <f t="shared" si="7"/>
        <v>0</v>
      </c>
    </row>
    <row r="59" spans="20:137" x14ac:dyDescent="0.25">
      <c r="T59" s="5"/>
      <c r="U59" s="13"/>
      <c r="V59" s="5"/>
      <c r="W59" s="5" t="str">
        <f t="shared" si="2"/>
        <v/>
      </c>
      <c r="X59" s="5"/>
      <c r="Y59" s="5"/>
      <c r="Z59" s="5"/>
      <c r="CB59" s="172">
        <f t="shared" si="43"/>
        <v>1</v>
      </c>
      <c r="CC59" s="172">
        <f t="shared" si="43"/>
        <v>1</v>
      </c>
      <c r="CD59" s="172">
        <f t="shared" si="43"/>
        <v>1</v>
      </c>
      <c r="CE59" s="172">
        <f t="shared" si="43"/>
        <v>1</v>
      </c>
      <c r="CF59" s="172">
        <f t="shared" si="43"/>
        <v>1</v>
      </c>
      <c r="CG59" s="172">
        <f t="shared" si="43"/>
        <v>1</v>
      </c>
      <c r="CH59" s="172">
        <f t="shared" si="43"/>
        <v>1</v>
      </c>
      <c r="CI59" s="172">
        <f t="shared" si="43"/>
        <v>1</v>
      </c>
      <c r="CJ59" s="172">
        <f t="shared" si="43"/>
        <v>1</v>
      </c>
      <c r="CK59" s="172">
        <f t="shared" si="43"/>
        <v>1</v>
      </c>
      <c r="CL59" s="172">
        <f t="shared" si="43"/>
        <v>1</v>
      </c>
      <c r="CM59" s="172">
        <f t="shared" si="43"/>
        <v>1</v>
      </c>
      <c r="CN59" s="172">
        <f t="shared" si="43"/>
        <v>1</v>
      </c>
      <c r="CO59" s="172">
        <f t="shared" si="43"/>
        <v>1</v>
      </c>
      <c r="CP59" s="172">
        <f t="shared" si="43"/>
        <v>1</v>
      </c>
      <c r="CQ59" s="172">
        <f t="shared" si="41"/>
        <v>1</v>
      </c>
      <c r="CR59" s="172">
        <f t="shared" si="41"/>
        <v>1</v>
      </c>
      <c r="CS59" s="172">
        <f t="shared" si="41"/>
        <v>1</v>
      </c>
      <c r="CT59" s="172">
        <f t="shared" si="41"/>
        <v>1</v>
      </c>
      <c r="CU59" s="172">
        <f t="shared" si="41"/>
        <v>1</v>
      </c>
      <c r="DA59" s="172">
        <v>10</v>
      </c>
      <c r="DB59" s="32" t="str">
        <f t="shared" si="44"/>
        <v xml:space="preserve"> </v>
      </c>
      <c r="DD59" s="172">
        <f t="shared" si="18"/>
        <v>1</v>
      </c>
      <c r="DE59" s="172">
        <v>57</v>
      </c>
      <c r="DI59" s="198"/>
      <c r="DL59" s="172">
        <f t="shared" si="13"/>
        <v>0</v>
      </c>
      <c r="DM59" s="172">
        <f t="shared" si="14"/>
        <v>1</v>
      </c>
      <c r="DN59" s="172">
        <f t="shared" si="15"/>
        <v>1</v>
      </c>
      <c r="DO59" s="172">
        <f t="shared" si="45"/>
        <v>1</v>
      </c>
      <c r="DP59" s="172">
        <f t="shared" si="45"/>
        <v>1</v>
      </c>
      <c r="DQ59" s="172">
        <f t="shared" si="45"/>
        <v>1</v>
      </c>
      <c r="DR59" s="172">
        <f t="shared" si="45"/>
        <v>1</v>
      </c>
      <c r="DS59" s="172">
        <f t="shared" si="45"/>
        <v>1</v>
      </c>
      <c r="DT59" s="172">
        <f t="shared" si="45"/>
        <v>1</v>
      </c>
      <c r="DU59" s="172">
        <f t="shared" si="45"/>
        <v>1</v>
      </c>
      <c r="DV59" s="172">
        <f t="shared" si="46"/>
        <v>1</v>
      </c>
      <c r="DW59" s="172">
        <f t="shared" si="46"/>
        <v>1</v>
      </c>
      <c r="DX59" s="172">
        <f t="shared" si="46"/>
        <v>1</v>
      </c>
      <c r="DY59" s="172">
        <f t="shared" si="46"/>
        <v>1</v>
      </c>
      <c r="DZ59" s="172">
        <f t="shared" si="46"/>
        <v>1</v>
      </c>
      <c r="EA59" s="172">
        <f t="shared" si="46"/>
        <v>1</v>
      </c>
      <c r="EB59" s="172">
        <f t="shared" si="46"/>
        <v>1</v>
      </c>
      <c r="EC59" s="172">
        <f t="shared" si="46"/>
        <v>1</v>
      </c>
      <c r="ED59" s="172">
        <f t="shared" si="46"/>
        <v>1</v>
      </c>
      <c r="EE59" s="172">
        <f t="shared" si="46"/>
        <v>1</v>
      </c>
      <c r="EF59" s="172">
        <f t="shared" si="46"/>
        <v>1</v>
      </c>
      <c r="EG59" s="172">
        <f t="shared" si="7"/>
        <v>0</v>
      </c>
    </row>
    <row r="60" spans="20:137" x14ac:dyDescent="0.25">
      <c r="T60" s="5"/>
      <c r="U60" s="13"/>
      <c r="V60" s="5"/>
      <c r="W60" s="5" t="str">
        <f t="shared" si="2"/>
        <v/>
      </c>
      <c r="X60" s="5"/>
      <c r="Y60" s="5"/>
      <c r="Z60" s="5"/>
      <c r="CB60" s="172">
        <f t="shared" si="43"/>
        <v>1</v>
      </c>
      <c r="CC60" s="172">
        <f t="shared" si="43"/>
        <v>1</v>
      </c>
      <c r="CD60" s="172">
        <f t="shared" si="43"/>
        <v>1</v>
      </c>
      <c r="CE60" s="172">
        <f t="shared" si="43"/>
        <v>1</v>
      </c>
      <c r="CF60" s="172">
        <f t="shared" si="43"/>
        <v>1</v>
      </c>
      <c r="CG60" s="172">
        <f t="shared" si="43"/>
        <v>1</v>
      </c>
      <c r="CH60" s="172">
        <f t="shared" si="43"/>
        <v>1</v>
      </c>
      <c r="CI60" s="172">
        <f t="shared" si="43"/>
        <v>1</v>
      </c>
      <c r="CJ60" s="172">
        <f t="shared" si="43"/>
        <v>1</v>
      </c>
      <c r="CK60" s="172">
        <f t="shared" si="43"/>
        <v>1</v>
      </c>
      <c r="CL60" s="172">
        <f t="shared" si="43"/>
        <v>1</v>
      </c>
      <c r="CM60" s="172">
        <f t="shared" si="43"/>
        <v>1</v>
      </c>
      <c r="CN60" s="172">
        <f t="shared" si="43"/>
        <v>1</v>
      </c>
      <c r="CO60" s="172">
        <f t="shared" si="43"/>
        <v>1</v>
      </c>
      <c r="CP60" s="172">
        <f t="shared" si="43"/>
        <v>1</v>
      </c>
      <c r="CQ60" s="172">
        <f t="shared" si="41"/>
        <v>1</v>
      </c>
      <c r="CR60" s="172">
        <f t="shared" si="41"/>
        <v>1</v>
      </c>
      <c r="CS60" s="172">
        <f t="shared" si="41"/>
        <v>1</v>
      </c>
      <c r="CT60" s="172">
        <f t="shared" si="41"/>
        <v>1</v>
      </c>
      <c r="CU60" s="172">
        <f t="shared" si="41"/>
        <v>1</v>
      </c>
      <c r="DA60" s="172">
        <v>11</v>
      </c>
      <c r="DB60" s="32" t="str">
        <f t="shared" si="44"/>
        <v xml:space="preserve"> </v>
      </c>
      <c r="DD60" s="172">
        <f t="shared" si="18"/>
        <v>1</v>
      </c>
      <c r="DE60" s="172">
        <v>58</v>
      </c>
      <c r="DI60" s="198"/>
      <c r="DL60" s="172">
        <f t="shared" si="13"/>
        <v>0</v>
      </c>
      <c r="DM60" s="172">
        <f t="shared" si="14"/>
        <v>1</v>
      </c>
      <c r="DN60" s="172">
        <f t="shared" si="15"/>
        <v>1</v>
      </c>
      <c r="DO60" s="172">
        <f t="shared" si="45"/>
        <v>1</v>
      </c>
      <c r="DP60" s="172">
        <f t="shared" si="45"/>
        <v>1</v>
      </c>
      <c r="DQ60" s="172">
        <f t="shared" si="45"/>
        <v>1</v>
      </c>
      <c r="DR60" s="172">
        <f t="shared" si="45"/>
        <v>1</v>
      </c>
      <c r="DS60" s="172">
        <f t="shared" si="45"/>
        <v>1</v>
      </c>
      <c r="DT60" s="172">
        <f t="shared" si="45"/>
        <v>1</v>
      </c>
      <c r="DU60" s="172">
        <f t="shared" si="45"/>
        <v>1</v>
      </c>
      <c r="DV60" s="172">
        <f t="shared" si="46"/>
        <v>1</v>
      </c>
      <c r="DW60" s="172">
        <f t="shared" si="46"/>
        <v>1</v>
      </c>
      <c r="DX60" s="172">
        <f t="shared" si="46"/>
        <v>1</v>
      </c>
      <c r="DY60" s="172">
        <f t="shared" si="46"/>
        <v>1</v>
      </c>
      <c r="DZ60" s="172">
        <f t="shared" si="46"/>
        <v>1</v>
      </c>
      <c r="EA60" s="172">
        <f t="shared" si="46"/>
        <v>1</v>
      </c>
      <c r="EB60" s="172">
        <f t="shared" si="46"/>
        <v>1</v>
      </c>
      <c r="EC60" s="172">
        <f t="shared" si="46"/>
        <v>1</v>
      </c>
      <c r="ED60" s="172">
        <f t="shared" si="46"/>
        <v>1</v>
      </c>
      <c r="EE60" s="172">
        <f t="shared" si="46"/>
        <v>1</v>
      </c>
      <c r="EF60" s="172">
        <f t="shared" si="46"/>
        <v>1</v>
      </c>
      <c r="EG60" s="172">
        <f t="shared" si="7"/>
        <v>0</v>
      </c>
    </row>
    <row r="61" spans="20:137" x14ac:dyDescent="0.25">
      <c r="T61" s="5"/>
      <c r="U61" s="13"/>
      <c r="V61" s="5"/>
      <c r="W61" s="5" t="str">
        <f t="shared" si="2"/>
        <v/>
      </c>
      <c r="X61" s="5"/>
      <c r="Y61" s="5"/>
      <c r="Z61" s="5"/>
      <c r="CB61" s="172">
        <f t="shared" si="43"/>
        <v>1</v>
      </c>
      <c r="CC61" s="172">
        <f t="shared" si="43"/>
        <v>1</v>
      </c>
      <c r="CD61" s="172">
        <f t="shared" si="43"/>
        <v>1</v>
      </c>
      <c r="CE61" s="172">
        <f t="shared" si="43"/>
        <v>1</v>
      </c>
      <c r="CF61" s="172">
        <f t="shared" si="43"/>
        <v>1</v>
      </c>
      <c r="CG61" s="172">
        <f t="shared" si="43"/>
        <v>1</v>
      </c>
      <c r="CH61" s="172">
        <f t="shared" si="43"/>
        <v>1</v>
      </c>
      <c r="CI61" s="172">
        <f t="shared" si="43"/>
        <v>1</v>
      </c>
      <c r="CJ61" s="172">
        <f t="shared" si="43"/>
        <v>1</v>
      </c>
      <c r="CK61" s="172">
        <f t="shared" si="43"/>
        <v>1</v>
      </c>
      <c r="CL61" s="172">
        <f t="shared" si="43"/>
        <v>1</v>
      </c>
      <c r="CM61" s="172">
        <f t="shared" si="43"/>
        <v>1</v>
      </c>
      <c r="CN61" s="172">
        <f t="shared" si="43"/>
        <v>1</v>
      </c>
      <c r="CO61" s="172">
        <f t="shared" si="43"/>
        <v>1</v>
      </c>
      <c r="CP61" s="172">
        <f t="shared" si="43"/>
        <v>1</v>
      </c>
      <c r="CQ61" s="172">
        <f t="shared" si="41"/>
        <v>1</v>
      </c>
      <c r="CR61" s="172">
        <f t="shared" si="41"/>
        <v>1</v>
      </c>
      <c r="CS61" s="172">
        <f t="shared" si="41"/>
        <v>1</v>
      </c>
      <c r="CT61" s="172">
        <f t="shared" si="41"/>
        <v>1</v>
      </c>
      <c r="CU61" s="172">
        <f t="shared" si="41"/>
        <v>1</v>
      </c>
      <c r="DA61" s="172">
        <v>12</v>
      </c>
      <c r="DB61" s="32" t="str">
        <f t="shared" si="44"/>
        <v xml:space="preserve"> </v>
      </c>
      <c r="DD61" s="172">
        <f t="shared" si="18"/>
        <v>1</v>
      </c>
      <c r="DE61" s="172">
        <v>59</v>
      </c>
      <c r="DI61" s="198"/>
      <c r="DL61" s="172">
        <f t="shared" si="13"/>
        <v>0</v>
      </c>
      <c r="DM61" s="172">
        <f t="shared" si="14"/>
        <v>1</v>
      </c>
      <c r="DN61" s="172">
        <f t="shared" si="15"/>
        <v>1</v>
      </c>
      <c r="DO61" s="172">
        <f t="shared" si="45"/>
        <v>1</v>
      </c>
      <c r="DP61" s="172">
        <f t="shared" si="45"/>
        <v>1</v>
      </c>
      <c r="DQ61" s="172">
        <f t="shared" si="45"/>
        <v>1</v>
      </c>
      <c r="DR61" s="172">
        <f t="shared" si="45"/>
        <v>1</v>
      </c>
      <c r="DS61" s="172">
        <f t="shared" si="45"/>
        <v>1</v>
      </c>
      <c r="DT61" s="172">
        <f t="shared" si="45"/>
        <v>1</v>
      </c>
      <c r="DU61" s="172">
        <f t="shared" si="45"/>
        <v>1</v>
      </c>
      <c r="DV61" s="172">
        <f t="shared" si="46"/>
        <v>1</v>
      </c>
      <c r="DW61" s="172">
        <f t="shared" si="46"/>
        <v>1</v>
      </c>
      <c r="DX61" s="172">
        <f t="shared" si="46"/>
        <v>1</v>
      </c>
      <c r="DY61" s="172">
        <f t="shared" si="46"/>
        <v>1</v>
      </c>
      <c r="DZ61" s="172">
        <f t="shared" si="46"/>
        <v>1</v>
      </c>
      <c r="EA61" s="172">
        <f t="shared" si="46"/>
        <v>1</v>
      </c>
      <c r="EB61" s="172">
        <f t="shared" si="46"/>
        <v>1</v>
      </c>
      <c r="EC61" s="172">
        <f t="shared" si="46"/>
        <v>1</v>
      </c>
      <c r="ED61" s="172">
        <f t="shared" si="46"/>
        <v>1</v>
      </c>
      <c r="EE61" s="172">
        <f t="shared" si="46"/>
        <v>1</v>
      </c>
      <c r="EF61" s="172">
        <f t="shared" si="46"/>
        <v>1</v>
      </c>
      <c r="EG61" s="172">
        <f t="shared" si="7"/>
        <v>0</v>
      </c>
    </row>
    <row r="62" spans="20:137" x14ac:dyDescent="0.25">
      <c r="T62" s="5"/>
      <c r="U62" s="13"/>
      <c r="V62" s="5"/>
      <c r="W62" s="5" t="str">
        <f t="shared" si="2"/>
        <v/>
      </c>
      <c r="X62" s="5"/>
      <c r="Y62" s="5"/>
      <c r="Z62" s="5"/>
      <c r="CB62" s="172">
        <f t="shared" si="43"/>
        <v>1</v>
      </c>
      <c r="CC62" s="172">
        <f t="shared" si="43"/>
        <v>1</v>
      </c>
      <c r="CD62" s="172">
        <f t="shared" si="43"/>
        <v>1</v>
      </c>
      <c r="CE62" s="172">
        <f t="shared" si="43"/>
        <v>1</v>
      </c>
      <c r="CF62" s="172">
        <f t="shared" si="43"/>
        <v>1</v>
      </c>
      <c r="CG62" s="172">
        <f t="shared" si="43"/>
        <v>1</v>
      </c>
      <c r="CH62" s="172">
        <f t="shared" si="43"/>
        <v>1</v>
      </c>
      <c r="CI62" s="172">
        <f t="shared" si="43"/>
        <v>1</v>
      </c>
      <c r="CJ62" s="172">
        <f t="shared" si="43"/>
        <v>1</v>
      </c>
      <c r="CK62" s="172">
        <f t="shared" si="43"/>
        <v>1</v>
      </c>
      <c r="CL62" s="172">
        <f t="shared" si="43"/>
        <v>1</v>
      </c>
      <c r="CM62" s="172">
        <f t="shared" si="43"/>
        <v>1</v>
      </c>
      <c r="CN62" s="172">
        <f t="shared" si="43"/>
        <v>1</v>
      </c>
      <c r="CO62" s="172">
        <f t="shared" si="43"/>
        <v>1</v>
      </c>
      <c r="CP62" s="172">
        <f t="shared" si="43"/>
        <v>1</v>
      </c>
      <c r="CQ62" s="172">
        <f t="shared" si="41"/>
        <v>1</v>
      </c>
      <c r="CR62" s="172">
        <f t="shared" si="41"/>
        <v>1</v>
      </c>
      <c r="CS62" s="172">
        <f t="shared" si="41"/>
        <v>1</v>
      </c>
      <c r="CT62" s="172">
        <f t="shared" si="41"/>
        <v>1</v>
      </c>
      <c r="CU62" s="172">
        <f t="shared" si="41"/>
        <v>1</v>
      </c>
      <c r="DB62" s="196" t="str">
        <f>IF(DB49="","","----")</f>
        <v/>
      </c>
      <c r="DD62" s="172">
        <f t="shared" si="18"/>
        <v>1</v>
      </c>
      <c r="DE62" s="172">
        <v>60</v>
      </c>
      <c r="DI62" s="198"/>
      <c r="DL62" s="172">
        <f t="shared" si="13"/>
        <v>0</v>
      </c>
      <c r="DM62" s="172">
        <f t="shared" si="14"/>
        <v>1</v>
      </c>
      <c r="DN62" s="172">
        <f t="shared" si="15"/>
        <v>1</v>
      </c>
      <c r="DO62" s="172">
        <f t="shared" si="45"/>
        <v>1</v>
      </c>
      <c r="DP62" s="172">
        <f t="shared" si="45"/>
        <v>1</v>
      </c>
      <c r="DQ62" s="172">
        <f t="shared" si="45"/>
        <v>1</v>
      </c>
      <c r="DR62" s="172">
        <f t="shared" si="45"/>
        <v>1</v>
      </c>
      <c r="DS62" s="172">
        <f t="shared" si="45"/>
        <v>1</v>
      </c>
      <c r="DT62" s="172">
        <f t="shared" si="45"/>
        <v>1</v>
      </c>
      <c r="DU62" s="172">
        <f t="shared" si="45"/>
        <v>1</v>
      </c>
      <c r="DV62" s="172">
        <f t="shared" si="46"/>
        <v>1</v>
      </c>
      <c r="DW62" s="172">
        <f t="shared" si="46"/>
        <v>1</v>
      </c>
      <c r="DX62" s="172">
        <f t="shared" si="46"/>
        <v>1</v>
      </c>
      <c r="DY62" s="172">
        <f t="shared" si="46"/>
        <v>1</v>
      </c>
      <c r="DZ62" s="172">
        <f t="shared" si="46"/>
        <v>1</v>
      </c>
      <c r="EA62" s="172">
        <f t="shared" si="46"/>
        <v>1</v>
      </c>
      <c r="EB62" s="172">
        <f t="shared" si="46"/>
        <v>1</v>
      </c>
      <c r="EC62" s="172">
        <f t="shared" si="46"/>
        <v>1</v>
      </c>
      <c r="ED62" s="172">
        <f t="shared" si="46"/>
        <v>1</v>
      </c>
      <c r="EE62" s="172">
        <f t="shared" si="46"/>
        <v>1</v>
      </c>
      <c r="EF62" s="172">
        <f t="shared" si="46"/>
        <v>1</v>
      </c>
      <c r="EG62" s="172">
        <f t="shared" si="7"/>
        <v>0</v>
      </c>
    </row>
    <row r="63" spans="20:137" x14ac:dyDescent="0.25">
      <c r="T63" s="5"/>
      <c r="U63" s="13"/>
      <c r="V63" s="5"/>
      <c r="W63" s="5" t="str">
        <f t="shared" si="2"/>
        <v/>
      </c>
      <c r="X63" s="5"/>
      <c r="Y63" s="5"/>
      <c r="Z63" s="5"/>
      <c r="CB63" s="172">
        <f t="shared" si="43"/>
        <v>1</v>
      </c>
      <c r="CC63" s="172">
        <f t="shared" si="43"/>
        <v>1</v>
      </c>
      <c r="CD63" s="172">
        <f t="shared" si="43"/>
        <v>1</v>
      </c>
      <c r="CE63" s="172">
        <f t="shared" si="43"/>
        <v>1</v>
      </c>
      <c r="CF63" s="172">
        <f t="shared" si="43"/>
        <v>1</v>
      </c>
      <c r="CG63" s="172">
        <f t="shared" si="43"/>
        <v>1</v>
      </c>
      <c r="CH63" s="172">
        <f t="shared" si="43"/>
        <v>1</v>
      </c>
      <c r="CI63" s="172">
        <f t="shared" si="43"/>
        <v>1</v>
      </c>
      <c r="CJ63" s="172">
        <f t="shared" si="43"/>
        <v>1</v>
      </c>
      <c r="CK63" s="172">
        <f t="shared" si="43"/>
        <v>1</v>
      </c>
      <c r="CL63" s="172">
        <f t="shared" si="43"/>
        <v>1</v>
      </c>
      <c r="CM63" s="172">
        <f t="shared" si="43"/>
        <v>1</v>
      </c>
      <c r="CN63" s="172">
        <f t="shared" si="43"/>
        <v>1</v>
      </c>
      <c r="CO63" s="172">
        <f t="shared" si="43"/>
        <v>1</v>
      </c>
      <c r="CP63" s="172">
        <f t="shared" si="43"/>
        <v>1</v>
      </c>
      <c r="CQ63" s="172">
        <f t="shared" si="41"/>
        <v>1</v>
      </c>
      <c r="CR63" s="172">
        <f t="shared" si="41"/>
        <v>1</v>
      </c>
      <c r="CS63" s="172">
        <f t="shared" si="41"/>
        <v>1</v>
      </c>
      <c r="CT63" s="172">
        <f t="shared" si="41"/>
        <v>1</v>
      </c>
      <c r="CU63" s="172">
        <f t="shared" si="41"/>
        <v>1</v>
      </c>
      <c r="DA63" s="172"/>
      <c r="DB63" s="32" t="str">
        <f>IF(DB64="","",CONCATENATE("Warband ",CZ64," ",DG63))</f>
        <v/>
      </c>
      <c r="DD63" s="172">
        <f t="shared" si="18"/>
        <v>1</v>
      </c>
      <c r="DE63" s="172">
        <v>61</v>
      </c>
      <c r="DG63" s="49" t="str">
        <f>CONCATENATE("   ",DH63,"/",DI63,IF(DH63&gt;DI63," !",""))</f>
        <v xml:space="preserve">   0/12</v>
      </c>
      <c r="DH63" s="172">
        <f t="shared" ref="DH63" si="47">INDEX($CB$1:$CU$1,CZ64)+DJ63</f>
        <v>0</v>
      </c>
      <c r="DI63" s="198">
        <f>12</f>
        <v>12</v>
      </c>
      <c r="DL63" s="172">
        <f t="shared" si="13"/>
        <v>0</v>
      </c>
      <c r="DM63" s="172">
        <f t="shared" si="14"/>
        <v>1</v>
      </c>
      <c r="DN63" s="172">
        <f t="shared" si="15"/>
        <v>1</v>
      </c>
      <c r="DO63" s="172">
        <f t="shared" si="45"/>
        <v>1</v>
      </c>
      <c r="DP63" s="172">
        <f t="shared" si="45"/>
        <v>1</v>
      </c>
      <c r="DQ63" s="172">
        <f t="shared" si="45"/>
        <v>1</v>
      </c>
      <c r="DR63" s="172">
        <f t="shared" si="45"/>
        <v>1</v>
      </c>
      <c r="DS63" s="172">
        <f t="shared" si="45"/>
        <v>1</v>
      </c>
      <c r="DT63" s="172">
        <f t="shared" si="45"/>
        <v>1</v>
      </c>
      <c r="DU63" s="172">
        <f t="shared" si="45"/>
        <v>1</v>
      </c>
      <c r="DV63" s="172">
        <f t="shared" si="46"/>
        <v>1</v>
      </c>
      <c r="DW63" s="172">
        <f t="shared" si="46"/>
        <v>1</v>
      </c>
      <c r="DX63" s="172">
        <f t="shared" si="46"/>
        <v>1</v>
      </c>
      <c r="DY63" s="172">
        <f t="shared" si="46"/>
        <v>1</v>
      </c>
      <c r="DZ63" s="172">
        <f t="shared" si="46"/>
        <v>1</v>
      </c>
      <c r="EA63" s="172">
        <f t="shared" si="46"/>
        <v>1</v>
      </c>
      <c r="EB63" s="172">
        <f t="shared" si="46"/>
        <v>1</v>
      </c>
      <c r="EC63" s="172">
        <f t="shared" si="46"/>
        <v>1</v>
      </c>
      <c r="ED63" s="172">
        <f t="shared" si="46"/>
        <v>1</v>
      </c>
      <c r="EE63" s="172">
        <f t="shared" si="46"/>
        <v>1</v>
      </c>
      <c r="EF63" s="172">
        <f t="shared" si="46"/>
        <v>1</v>
      </c>
      <c r="EG63" s="172">
        <f t="shared" si="7"/>
        <v>0</v>
      </c>
    </row>
    <row r="64" spans="20:137" x14ac:dyDescent="0.25">
      <c r="T64" s="5"/>
      <c r="U64" s="13"/>
      <c r="V64" s="5"/>
      <c r="W64" s="5" t="str">
        <f t="shared" si="2"/>
        <v/>
      </c>
      <c r="X64" s="5"/>
      <c r="Y64" s="5"/>
      <c r="Z64" s="5"/>
      <c r="CB64" s="172">
        <f t="shared" si="43"/>
        <v>1</v>
      </c>
      <c r="CC64" s="172">
        <f t="shared" si="43"/>
        <v>1</v>
      </c>
      <c r="CD64" s="172">
        <f t="shared" si="43"/>
        <v>1</v>
      </c>
      <c r="CE64" s="172">
        <f t="shared" si="43"/>
        <v>1</v>
      </c>
      <c r="CF64" s="172">
        <f t="shared" si="43"/>
        <v>1</v>
      </c>
      <c r="CG64" s="172">
        <f t="shared" si="43"/>
        <v>1</v>
      </c>
      <c r="CH64" s="172">
        <f t="shared" si="43"/>
        <v>1</v>
      </c>
      <c r="CI64" s="172">
        <f t="shared" si="43"/>
        <v>1</v>
      </c>
      <c r="CJ64" s="172">
        <f t="shared" si="43"/>
        <v>1</v>
      </c>
      <c r="CK64" s="172">
        <f t="shared" si="43"/>
        <v>1</v>
      </c>
      <c r="CL64" s="172">
        <f t="shared" si="43"/>
        <v>1</v>
      </c>
      <c r="CM64" s="172">
        <f t="shared" si="43"/>
        <v>1</v>
      </c>
      <c r="CN64" s="172">
        <f t="shared" si="43"/>
        <v>1</v>
      </c>
      <c r="CO64" s="172">
        <f t="shared" si="43"/>
        <v>1</v>
      </c>
      <c r="CP64" s="172">
        <f t="shared" si="43"/>
        <v>1</v>
      </c>
      <c r="CQ64" s="172">
        <f t="shared" si="43"/>
        <v>1</v>
      </c>
      <c r="CR64" s="172">
        <f t="shared" ref="CR64:CU79" si="48">IF(BG63="",CR63,CR63+1)</f>
        <v>1</v>
      </c>
      <c r="CS64" s="172">
        <f t="shared" si="48"/>
        <v>1</v>
      </c>
      <c r="CT64" s="172">
        <f t="shared" si="48"/>
        <v>1</v>
      </c>
      <c r="CU64" s="172">
        <f t="shared" si="48"/>
        <v>1</v>
      </c>
      <c r="CZ64" s="172">
        <v>5</v>
      </c>
      <c r="DA64" s="172" t="s">
        <v>278</v>
      </c>
      <c r="DB64" s="32" t="str">
        <f>T(LOOKUP(CZ64,$DM$1:$EF$1,$DM$2:$EF$2))</f>
        <v/>
      </c>
      <c r="DD64" s="172">
        <f t="shared" si="18"/>
        <v>1</v>
      </c>
      <c r="DE64" s="172">
        <v>62</v>
      </c>
      <c r="DI64" s="198"/>
      <c r="DL64" s="172">
        <f t="shared" si="13"/>
        <v>0</v>
      </c>
      <c r="DM64" s="172">
        <f t="shared" si="14"/>
        <v>1</v>
      </c>
      <c r="DN64" s="172">
        <f t="shared" si="15"/>
        <v>1</v>
      </c>
      <c r="DO64" s="172">
        <f t="shared" si="45"/>
        <v>1</v>
      </c>
      <c r="DP64" s="172">
        <f t="shared" si="45"/>
        <v>1</v>
      </c>
      <c r="DQ64" s="172">
        <f t="shared" si="45"/>
        <v>1</v>
      </c>
      <c r="DR64" s="172">
        <f t="shared" si="45"/>
        <v>1</v>
      </c>
      <c r="DS64" s="172">
        <f t="shared" si="45"/>
        <v>1</v>
      </c>
      <c r="DT64" s="172">
        <f t="shared" si="45"/>
        <v>1</v>
      </c>
      <c r="DU64" s="172">
        <f t="shared" si="45"/>
        <v>1</v>
      </c>
      <c r="DV64" s="172">
        <f t="shared" si="46"/>
        <v>1</v>
      </c>
      <c r="DW64" s="172">
        <f t="shared" si="46"/>
        <v>1</v>
      </c>
      <c r="DX64" s="172">
        <f t="shared" si="46"/>
        <v>1</v>
      </c>
      <c r="DY64" s="172">
        <f t="shared" si="46"/>
        <v>1</v>
      </c>
      <c r="DZ64" s="172">
        <f t="shared" si="46"/>
        <v>1</v>
      </c>
      <c r="EA64" s="172">
        <f t="shared" si="46"/>
        <v>1</v>
      </c>
      <c r="EB64" s="172">
        <f t="shared" si="46"/>
        <v>1</v>
      </c>
      <c r="EC64" s="172">
        <f t="shared" si="46"/>
        <v>1</v>
      </c>
      <c r="ED64" s="172">
        <f t="shared" si="46"/>
        <v>1</v>
      </c>
      <c r="EE64" s="172">
        <f t="shared" si="46"/>
        <v>1</v>
      </c>
      <c r="EF64" s="172">
        <f t="shared" si="46"/>
        <v>1</v>
      </c>
      <c r="EG64" s="172">
        <f t="shared" si="7"/>
        <v>0</v>
      </c>
    </row>
    <row r="65" spans="20:137" x14ac:dyDescent="0.25">
      <c r="T65" s="5"/>
      <c r="U65" s="13"/>
      <c r="V65" s="5"/>
      <c r="W65" s="5" t="str">
        <f t="shared" si="2"/>
        <v/>
      </c>
      <c r="X65" s="5"/>
      <c r="Y65" s="5"/>
      <c r="Z65" s="5"/>
      <c r="CB65" s="172">
        <f t="shared" ref="CB65:CQ80" si="49">IF(AQ64="",CB64,CB64+1)</f>
        <v>1</v>
      </c>
      <c r="CC65" s="172">
        <f t="shared" si="49"/>
        <v>1</v>
      </c>
      <c r="CD65" s="172">
        <f t="shared" si="49"/>
        <v>1</v>
      </c>
      <c r="CE65" s="172">
        <f t="shared" si="49"/>
        <v>1</v>
      </c>
      <c r="CF65" s="172">
        <f t="shared" si="49"/>
        <v>1</v>
      </c>
      <c r="CG65" s="172">
        <f t="shared" si="49"/>
        <v>1</v>
      </c>
      <c r="CH65" s="172">
        <f t="shared" si="49"/>
        <v>1</v>
      </c>
      <c r="CI65" s="172">
        <f t="shared" si="49"/>
        <v>1</v>
      </c>
      <c r="CJ65" s="172">
        <f t="shared" si="49"/>
        <v>1</v>
      </c>
      <c r="CK65" s="172">
        <f t="shared" si="49"/>
        <v>1</v>
      </c>
      <c r="CL65" s="172">
        <f t="shared" si="49"/>
        <v>1</v>
      </c>
      <c r="CM65" s="172">
        <f t="shared" si="49"/>
        <v>1</v>
      </c>
      <c r="CN65" s="172">
        <f t="shared" si="49"/>
        <v>1</v>
      </c>
      <c r="CO65" s="172">
        <f t="shared" si="49"/>
        <v>1</v>
      </c>
      <c r="CP65" s="172">
        <f t="shared" si="49"/>
        <v>1</v>
      </c>
      <c r="CQ65" s="172">
        <f t="shared" si="49"/>
        <v>1</v>
      </c>
      <c r="CR65" s="172">
        <f t="shared" si="48"/>
        <v>1</v>
      </c>
      <c r="CS65" s="172">
        <f t="shared" si="48"/>
        <v>1</v>
      </c>
      <c r="CT65" s="172">
        <f t="shared" si="48"/>
        <v>1</v>
      </c>
      <c r="CU65" s="172">
        <f t="shared" si="48"/>
        <v>1</v>
      </c>
      <c r="DA65" s="172">
        <v>1</v>
      </c>
      <c r="DB65" s="32" t="str">
        <f t="shared" ref="DB65:DB76" si="50">T(CONCATENATE(LOOKUP(DA65,CF$3:CF$80,AU$3:AU$80)," ",LOOKUP(DA65,CF$3:CF$80,$CA$3:$CA$80)))</f>
        <v xml:space="preserve"> </v>
      </c>
      <c r="DD65" s="172">
        <f t="shared" si="18"/>
        <v>1</v>
      </c>
      <c r="DE65" s="172">
        <v>63</v>
      </c>
      <c r="DI65" s="198"/>
      <c r="DL65" s="172">
        <f t="shared" si="13"/>
        <v>0</v>
      </c>
      <c r="DM65" s="172">
        <f t="shared" si="14"/>
        <v>1</v>
      </c>
      <c r="DN65" s="172">
        <f t="shared" si="15"/>
        <v>1</v>
      </c>
      <c r="DO65" s="172">
        <f t="shared" si="45"/>
        <v>1</v>
      </c>
      <c r="DP65" s="172">
        <f t="shared" si="45"/>
        <v>1</v>
      </c>
      <c r="DQ65" s="172">
        <f t="shared" si="45"/>
        <v>1</v>
      </c>
      <c r="DR65" s="172">
        <f t="shared" si="45"/>
        <v>1</v>
      </c>
      <c r="DS65" s="172">
        <f t="shared" si="45"/>
        <v>1</v>
      </c>
      <c r="DT65" s="172">
        <f t="shared" si="45"/>
        <v>1</v>
      </c>
      <c r="DU65" s="172">
        <f t="shared" si="45"/>
        <v>1</v>
      </c>
      <c r="DV65" s="172">
        <f t="shared" si="46"/>
        <v>1</v>
      </c>
      <c r="DW65" s="172">
        <f t="shared" si="46"/>
        <v>1</v>
      </c>
      <c r="DX65" s="172">
        <f t="shared" si="46"/>
        <v>1</v>
      </c>
      <c r="DY65" s="172">
        <f t="shared" si="46"/>
        <v>1</v>
      </c>
      <c r="DZ65" s="172">
        <f t="shared" si="46"/>
        <v>1</v>
      </c>
      <c r="EA65" s="172">
        <f t="shared" si="46"/>
        <v>1</v>
      </c>
      <c r="EB65" s="172">
        <f t="shared" si="46"/>
        <v>1</v>
      </c>
      <c r="EC65" s="172">
        <f t="shared" si="46"/>
        <v>1</v>
      </c>
      <c r="ED65" s="172">
        <f t="shared" si="46"/>
        <v>1</v>
      </c>
      <c r="EE65" s="172">
        <f t="shared" si="46"/>
        <v>1</v>
      </c>
      <c r="EF65" s="172">
        <f t="shared" si="46"/>
        <v>1</v>
      </c>
      <c r="EG65" s="172">
        <f t="shared" si="7"/>
        <v>0</v>
      </c>
    </row>
    <row r="66" spans="20:137" x14ac:dyDescent="0.25">
      <c r="T66" s="5"/>
      <c r="U66" s="13"/>
      <c r="V66" s="5"/>
      <c r="W66" s="5" t="str">
        <f t="shared" si="2"/>
        <v/>
      </c>
      <c r="X66" s="5"/>
      <c r="Y66" s="5"/>
      <c r="Z66" s="5"/>
      <c r="CB66" s="172">
        <f t="shared" si="49"/>
        <v>1</v>
      </c>
      <c r="CC66" s="172">
        <f t="shared" si="49"/>
        <v>1</v>
      </c>
      <c r="CD66" s="172">
        <f t="shared" si="49"/>
        <v>1</v>
      </c>
      <c r="CE66" s="172">
        <f t="shared" si="49"/>
        <v>1</v>
      </c>
      <c r="CF66" s="172">
        <f t="shared" si="49"/>
        <v>1</v>
      </c>
      <c r="CG66" s="172">
        <f t="shared" si="49"/>
        <v>1</v>
      </c>
      <c r="CH66" s="172">
        <f t="shared" si="49"/>
        <v>1</v>
      </c>
      <c r="CI66" s="172">
        <f t="shared" si="49"/>
        <v>1</v>
      </c>
      <c r="CJ66" s="172">
        <f t="shared" si="49"/>
        <v>1</v>
      </c>
      <c r="CK66" s="172">
        <f t="shared" si="49"/>
        <v>1</v>
      </c>
      <c r="CL66" s="172">
        <f t="shared" si="49"/>
        <v>1</v>
      </c>
      <c r="CM66" s="172">
        <f t="shared" si="49"/>
        <v>1</v>
      </c>
      <c r="CN66" s="172">
        <f t="shared" si="49"/>
        <v>1</v>
      </c>
      <c r="CO66" s="172">
        <f t="shared" si="49"/>
        <v>1</v>
      </c>
      <c r="CP66" s="172">
        <f t="shared" si="49"/>
        <v>1</v>
      </c>
      <c r="CQ66" s="172">
        <f t="shared" si="49"/>
        <v>1</v>
      </c>
      <c r="CR66" s="172">
        <f t="shared" si="48"/>
        <v>1</v>
      </c>
      <c r="CS66" s="172">
        <f t="shared" si="48"/>
        <v>1</v>
      </c>
      <c r="CT66" s="172">
        <f t="shared" si="48"/>
        <v>1</v>
      </c>
      <c r="CU66" s="172">
        <f t="shared" si="48"/>
        <v>1</v>
      </c>
      <c r="DA66" s="172">
        <v>2</v>
      </c>
      <c r="DB66" s="32" t="str">
        <f t="shared" si="50"/>
        <v xml:space="preserve"> </v>
      </c>
      <c r="DD66" s="172">
        <f t="shared" si="18"/>
        <v>1</v>
      </c>
      <c r="DE66" s="172">
        <v>64</v>
      </c>
      <c r="DI66" s="198"/>
      <c r="DL66" s="172">
        <f t="shared" si="13"/>
        <v>0</v>
      </c>
      <c r="DM66" s="172">
        <f t="shared" si="14"/>
        <v>1</v>
      </c>
      <c r="DN66" s="172">
        <f t="shared" si="15"/>
        <v>1</v>
      </c>
      <c r="DO66" s="172">
        <f t="shared" si="45"/>
        <v>1</v>
      </c>
      <c r="DP66" s="172">
        <f t="shared" si="45"/>
        <v>1</v>
      </c>
      <c r="DQ66" s="172">
        <f t="shared" si="45"/>
        <v>1</v>
      </c>
      <c r="DR66" s="172">
        <f t="shared" si="45"/>
        <v>1</v>
      </c>
      <c r="DS66" s="172">
        <f t="shared" si="45"/>
        <v>1</v>
      </c>
      <c r="DT66" s="172">
        <f t="shared" si="45"/>
        <v>1</v>
      </c>
      <c r="DU66" s="172">
        <f t="shared" si="45"/>
        <v>1</v>
      </c>
      <c r="DV66" s="172">
        <f t="shared" si="46"/>
        <v>1</v>
      </c>
      <c r="DW66" s="172">
        <f t="shared" si="46"/>
        <v>1</v>
      </c>
      <c r="DX66" s="172">
        <f t="shared" si="46"/>
        <v>1</v>
      </c>
      <c r="DY66" s="172">
        <f t="shared" si="46"/>
        <v>1</v>
      </c>
      <c r="DZ66" s="172">
        <f t="shared" si="46"/>
        <v>1</v>
      </c>
      <c r="EA66" s="172">
        <f t="shared" si="46"/>
        <v>1</v>
      </c>
      <c r="EB66" s="172">
        <f t="shared" si="46"/>
        <v>1</v>
      </c>
      <c r="EC66" s="172">
        <f t="shared" si="46"/>
        <v>1</v>
      </c>
      <c r="ED66" s="172">
        <f t="shared" si="46"/>
        <v>1</v>
      </c>
      <c r="EE66" s="172">
        <f t="shared" si="46"/>
        <v>1</v>
      </c>
      <c r="EF66" s="172">
        <f t="shared" si="46"/>
        <v>1</v>
      </c>
      <c r="EG66" s="172">
        <f t="shared" si="7"/>
        <v>0</v>
      </c>
    </row>
    <row r="67" spans="20:137" x14ac:dyDescent="0.25">
      <c r="T67" s="5"/>
      <c r="U67" s="13"/>
      <c r="V67" s="5"/>
      <c r="W67" s="5" t="str">
        <f t="shared" ref="W67:W80" si="51">T(LOOKUP(DE67,$DD$3:$DD$302,$DB$3:$DB$302))</f>
        <v/>
      </c>
      <c r="X67" s="5"/>
      <c r="Y67" s="5"/>
      <c r="Z67" s="5"/>
      <c r="CB67" s="172">
        <f t="shared" si="49"/>
        <v>1</v>
      </c>
      <c r="CC67" s="172">
        <f t="shared" si="49"/>
        <v>1</v>
      </c>
      <c r="CD67" s="172">
        <f t="shared" si="49"/>
        <v>1</v>
      </c>
      <c r="CE67" s="172">
        <f t="shared" si="49"/>
        <v>1</v>
      </c>
      <c r="CF67" s="172">
        <f t="shared" si="49"/>
        <v>1</v>
      </c>
      <c r="CG67" s="172">
        <f t="shared" si="49"/>
        <v>1</v>
      </c>
      <c r="CH67" s="172">
        <f t="shared" si="49"/>
        <v>1</v>
      </c>
      <c r="CI67" s="172">
        <f t="shared" si="49"/>
        <v>1</v>
      </c>
      <c r="CJ67" s="172">
        <f t="shared" si="49"/>
        <v>1</v>
      </c>
      <c r="CK67" s="172">
        <f t="shared" si="49"/>
        <v>1</v>
      </c>
      <c r="CL67" s="172">
        <f t="shared" si="49"/>
        <v>1</v>
      </c>
      <c r="CM67" s="172">
        <f t="shared" si="49"/>
        <v>1</v>
      </c>
      <c r="CN67" s="172">
        <f t="shared" si="49"/>
        <v>1</v>
      </c>
      <c r="CO67" s="172">
        <f t="shared" si="49"/>
        <v>1</v>
      </c>
      <c r="CP67" s="172">
        <f t="shared" si="49"/>
        <v>1</v>
      </c>
      <c r="CQ67" s="172">
        <f t="shared" si="49"/>
        <v>1</v>
      </c>
      <c r="CR67" s="172">
        <f t="shared" si="48"/>
        <v>1</v>
      </c>
      <c r="CS67" s="172">
        <f t="shared" si="48"/>
        <v>1</v>
      </c>
      <c r="CT67" s="172">
        <f t="shared" si="48"/>
        <v>1</v>
      </c>
      <c r="CU67" s="172">
        <f t="shared" si="48"/>
        <v>1</v>
      </c>
      <c r="DA67" s="172">
        <v>3</v>
      </c>
      <c r="DB67" s="32" t="str">
        <f t="shared" si="50"/>
        <v xml:space="preserve"> </v>
      </c>
      <c r="DD67" s="172">
        <f t="shared" si="18"/>
        <v>1</v>
      </c>
      <c r="DE67" s="172">
        <v>65</v>
      </c>
      <c r="DI67" s="198"/>
      <c r="DL67" s="172">
        <f t="shared" si="13"/>
        <v>0</v>
      </c>
      <c r="DM67" s="172">
        <f t="shared" si="14"/>
        <v>1</v>
      </c>
      <c r="DN67" s="172">
        <f t="shared" si="15"/>
        <v>1</v>
      </c>
      <c r="DO67" s="172">
        <f t="shared" si="45"/>
        <v>1</v>
      </c>
      <c r="DP67" s="172">
        <f t="shared" si="45"/>
        <v>1</v>
      </c>
      <c r="DQ67" s="172">
        <f t="shared" si="45"/>
        <v>1</v>
      </c>
      <c r="DR67" s="172">
        <f t="shared" si="45"/>
        <v>1</v>
      </c>
      <c r="DS67" s="172">
        <f t="shared" si="45"/>
        <v>1</v>
      </c>
      <c r="DT67" s="172">
        <f t="shared" si="45"/>
        <v>1</v>
      </c>
      <c r="DU67" s="172">
        <f t="shared" si="45"/>
        <v>1</v>
      </c>
      <c r="DV67" s="172">
        <f t="shared" si="46"/>
        <v>1</v>
      </c>
      <c r="DW67" s="172">
        <f t="shared" si="46"/>
        <v>1</v>
      </c>
      <c r="DX67" s="172">
        <f t="shared" si="46"/>
        <v>1</v>
      </c>
      <c r="DY67" s="172">
        <f t="shared" si="46"/>
        <v>1</v>
      </c>
      <c r="DZ67" s="172">
        <f t="shared" si="46"/>
        <v>1</v>
      </c>
      <c r="EA67" s="172">
        <f t="shared" si="46"/>
        <v>1</v>
      </c>
      <c r="EB67" s="172">
        <f t="shared" si="46"/>
        <v>1</v>
      </c>
      <c r="EC67" s="172">
        <f t="shared" si="46"/>
        <v>1</v>
      </c>
      <c r="ED67" s="172">
        <f t="shared" si="46"/>
        <v>1</v>
      </c>
      <c r="EE67" s="172">
        <f t="shared" si="46"/>
        <v>1</v>
      </c>
      <c r="EF67" s="172">
        <f t="shared" si="46"/>
        <v>1</v>
      </c>
      <c r="EG67" s="172">
        <f t="shared" ref="EG67:EG80" si="52">IF(CX67=0,0,SUBSTITUTE(SUBSTITUTE(SUBSTITUTE(SUBSTITUTE(SUBSTITUTE(SUBSTITUTE(SUBSTITUTE(SUBSTITUTE($CX67,"12",""),"13",""),"14",""),"15",""),"16",""),"17",""),"18",""),"19",""))</f>
        <v>0</v>
      </c>
    </row>
    <row r="68" spans="20:137" x14ac:dyDescent="0.25">
      <c r="T68" s="5"/>
      <c r="U68" s="13"/>
      <c r="V68" s="5"/>
      <c r="W68" s="5" t="str">
        <f t="shared" si="51"/>
        <v/>
      </c>
      <c r="X68" s="5"/>
      <c r="Y68" s="5"/>
      <c r="Z68" s="5"/>
      <c r="CB68" s="172">
        <f t="shared" si="49"/>
        <v>1</v>
      </c>
      <c r="CC68" s="172">
        <f t="shared" si="49"/>
        <v>1</v>
      </c>
      <c r="CD68" s="172">
        <f t="shared" si="49"/>
        <v>1</v>
      </c>
      <c r="CE68" s="172">
        <f t="shared" si="49"/>
        <v>1</v>
      </c>
      <c r="CF68" s="172">
        <f t="shared" si="49"/>
        <v>1</v>
      </c>
      <c r="CG68" s="172">
        <f t="shared" si="49"/>
        <v>1</v>
      </c>
      <c r="CH68" s="172">
        <f t="shared" si="49"/>
        <v>1</v>
      </c>
      <c r="CI68" s="172">
        <f t="shared" si="49"/>
        <v>1</v>
      </c>
      <c r="CJ68" s="172">
        <f t="shared" si="49"/>
        <v>1</v>
      </c>
      <c r="CK68" s="172">
        <f t="shared" si="49"/>
        <v>1</v>
      </c>
      <c r="CL68" s="172">
        <f t="shared" si="49"/>
        <v>1</v>
      </c>
      <c r="CM68" s="172">
        <f t="shared" si="49"/>
        <v>1</v>
      </c>
      <c r="CN68" s="172">
        <f t="shared" si="49"/>
        <v>1</v>
      </c>
      <c r="CO68" s="172">
        <f t="shared" si="49"/>
        <v>1</v>
      </c>
      <c r="CP68" s="172">
        <f t="shared" si="49"/>
        <v>1</v>
      </c>
      <c r="CQ68" s="172">
        <f t="shared" si="49"/>
        <v>1</v>
      </c>
      <c r="CR68" s="172">
        <f t="shared" si="48"/>
        <v>1</v>
      </c>
      <c r="CS68" s="172">
        <f t="shared" si="48"/>
        <v>1</v>
      </c>
      <c r="CT68" s="172">
        <f t="shared" si="48"/>
        <v>1</v>
      </c>
      <c r="CU68" s="172">
        <f t="shared" si="48"/>
        <v>1</v>
      </c>
      <c r="DA68" s="172">
        <v>4</v>
      </c>
      <c r="DB68" s="32" t="str">
        <f t="shared" si="50"/>
        <v xml:space="preserve"> </v>
      </c>
      <c r="DD68" s="172">
        <f t="shared" si="18"/>
        <v>1</v>
      </c>
      <c r="DE68" s="172">
        <v>66</v>
      </c>
      <c r="DI68" s="198"/>
      <c r="DL68" s="172">
        <f t="shared" ref="DL68:DL79" si="53">SUM(DM69:EF69)-SUM(DM68:EF68)</f>
        <v>0</v>
      </c>
      <c r="DM68" s="172">
        <f t="shared" ref="DM68:DM80" si="54">IF(OR(CX67=0,ISERROR(SEARCH(DM$1,SUBSTITUTE(SUBSTITUTE($EG67,"10",""),"11","")))),DM67,DM67+1)</f>
        <v>1</v>
      </c>
      <c r="DN68" s="172">
        <f t="shared" ref="DN68:DN80" si="55">IF(OR(CX67=0,ISERROR(SEARCH(DN$1,SUBSTITUTE(SUBSTITUTE($CX67,"12",""),"20","")))),DN67,DN67+1)</f>
        <v>1</v>
      </c>
      <c r="DO68" s="172">
        <f t="shared" ref="DO68:DU80" si="56">IF(OR($CX67=0,ISERROR(SEARCH(DO$1,SUBSTITUTE($CX67,DY$1,"")))),DO67,DO67+1)</f>
        <v>1</v>
      </c>
      <c r="DP68" s="172">
        <f t="shared" si="56"/>
        <v>1</v>
      </c>
      <c r="DQ68" s="172">
        <f t="shared" si="56"/>
        <v>1</v>
      </c>
      <c r="DR68" s="172">
        <f t="shared" si="56"/>
        <v>1</v>
      </c>
      <c r="DS68" s="172">
        <f t="shared" si="56"/>
        <v>1</v>
      </c>
      <c r="DT68" s="172">
        <f t="shared" si="56"/>
        <v>1</v>
      </c>
      <c r="DU68" s="172">
        <f t="shared" si="56"/>
        <v>1</v>
      </c>
      <c r="DV68" s="172">
        <f t="shared" si="46"/>
        <v>1</v>
      </c>
      <c r="DW68" s="172">
        <f t="shared" si="46"/>
        <v>1</v>
      </c>
      <c r="DX68" s="172">
        <f t="shared" si="46"/>
        <v>1</v>
      </c>
      <c r="DY68" s="172">
        <f t="shared" si="46"/>
        <v>1</v>
      </c>
      <c r="DZ68" s="172">
        <f t="shared" si="46"/>
        <v>1</v>
      </c>
      <c r="EA68" s="172">
        <f t="shared" si="46"/>
        <v>1</v>
      </c>
      <c r="EB68" s="172">
        <f t="shared" si="46"/>
        <v>1</v>
      </c>
      <c r="EC68" s="172">
        <f t="shared" si="46"/>
        <v>1</v>
      </c>
      <c r="ED68" s="172">
        <f t="shared" si="46"/>
        <v>1</v>
      </c>
      <c r="EE68" s="172">
        <f t="shared" si="46"/>
        <v>1</v>
      </c>
      <c r="EF68" s="172">
        <f t="shared" si="46"/>
        <v>1</v>
      </c>
      <c r="EG68" s="172">
        <f t="shared" si="52"/>
        <v>0</v>
      </c>
    </row>
    <row r="69" spans="20:137" x14ac:dyDescent="0.25">
      <c r="T69" s="5"/>
      <c r="U69" s="13"/>
      <c r="V69" s="5"/>
      <c r="W69" s="5" t="str">
        <f t="shared" si="51"/>
        <v/>
      </c>
      <c r="X69" s="5"/>
      <c r="Y69" s="5"/>
      <c r="Z69" s="5"/>
      <c r="CB69" s="172">
        <f t="shared" si="49"/>
        <v>1</v>
      </c>
      <c r="CC69" s="172">
        <f t="shared" si="49"/>
        <v>1</v>
      </c>
      <c r="CD69" s="172">
        <f t="shared" si="49"/>
        <v>1</v>
      </c>
      <c r="CE69" s="172">
        <f t="shared" si="49"/>
        <v>1</v>
      </c>
      <c r="CF69" s="172">
        <f t="shared" si="49"/>
        <v>1</v>
      </c>
      <c r="CG69" s="172">
        <f t="shared" si="49"/>
        <v>1</v>
      </c>
      <c r="CH69" s="172">
        <f t="shared" si="49"/>
        <v>1</v>
      </c>
      <c r="CI69" s="172">
        <f t="shared" si="49"/>
        <v>1</v>
      </c>
      <c r="CJ69" s="172">
        <f t="shared" si="49"/>
        <v>1</v>
      </c>
      <c r="CK69" s="172">
        <f t="shared" si="49"/>
        <v>1</v>
      </c>
      <c r="CL69" s="172">
        <f t="shared" si="49"/>
        <v>1</v>
      </c>
      <c r="CM69" s="172">
        <f t="shared" si="49"/>
        <v>1</v>
      </c>
      <c r="CN69" s="172">
        <f t="shared" si="49"/>
        <v>1</v>
      </c>
      <c r="CO69" s="172">
        <f t="shared" si="49"/>
        <v>1</v>
      </c>
      <c r="CP69" s="172">
        <f t="shared" si="49"/>
        <v>1</v>
      </c>
      <c r="CQ69" s="172">
        <f t="shared" si="49"/>
        <v>1</v>
      </c>
      <c r="CR69" s="172">
        <f t="shared" si="48"/>
        <v>1</v>
      </c>
      <c r="CS69" s="172">
        <f t="shared" si="48"/>
        <v>1</v>
      </c>
      <c r="CT69" s="172">
        <f t="shared" si="48"/>
        <v>1</v>
      </c>
      <c r="CU69" s="172">
        <f t="shared" si="48"/>
        <v>1</v>
      </c>
      <c r="DA69" s="172">
        <v>5</v>
      </c>
      <c r="DB69" s="32" t="str">
        <f t="shared" si="50"/>
        <v xml:space="preserve"> </v>
      </c>
      <c r="DD69" s="172">
        <f t="shared" ref="DD69:DD132" si="57">IF(OR(DB68="",DB68=" "),DD68,DD68+1)</f>
        <v>1</v>
      </c>
      <c r="DE69" s="172">
        <v>67</v>
      </c>
      <c r="DI69" s="198"/>
      <c r="DL69" s="172">
        <f t="shared" si="53"/>
        <v>0</v>
      </c>
      <c r="DM69" s="172">
        <f t="shared" si="54"/>
        <v>1</v>
      </c>
      <c r="DN69" s="172">
        <f t="shared" si="55"/>
        <v>1</v>
      </c>
      <c r="DO69" s="172">
        <f t="shared" si="56"/>
        <v>1</v>
      </c>
      <c r="DP69" s="172">
        <f t="shared" si="56"/>
        <v>1</v>
      </c>
      <c r="DQ69" s="172">
        <f t="shared" si="56"/>
        <v>1</v>
      </c>
      <c r="DR69" s="172">
        <f t="shared" si="56"/>
        <v>1</v>
      </c>
      <c r="DS69" s="172">
        <f t="shared" si="56"/>
        <v>1</v>
      </c>
      <c r="DT69" s="172">
        <f t="shared" si="56"/>
        <v>1</v>
      </c>
      <c r="DU69" s="172">
        <f t="shared" si="56"/>
        <v>1</v>
      </c>
      <c r="DV69" s="172">
        <f t="shared" ref="DV69:EF80" si="58">IF(OR($CX68=0,ISERROR(SEARCH(DV$1,$CX68))),DV68,DV68+1)</f>
        <v>1</v>
      </c>
      <c r="DW69" s="172">
        <f t="shared" si="58"/>
        <v>1</v>
      </c>
      <c r="DX69" s="172">
        <f t="shared" si="58"/>
        <v>1</v>
      </c>
      <c r="DY69" s="172">
        <f t="shared" si="58"/>
        <v>1</v>
      </c>
      <c r="DZ69" s="172">
        <f t="shared" si="58"/>
        <v>1</v>
      </c>
      <c r="EA69" s="172">
        <f t="shared" si="58"/>
        <v>1</v>
      </c>
      <c r="EB69" s="172">
        <f t="shared" si="58"/>
        <v>1</v>
      </c>
      <c r="EC69" s="172">
        <f t="shared" si="58"/>
        <v>1</v>
      </c>
      <c r="ED69" s="172">
        <f t="shared" si="58"/>
        <v>1</v>
      </c>
      <c r="EE69" s="172">
        <f t="shared" si="58"/>
        <v>1</v>
      </c>
      <c r="EF69" s="172">
        <f t="shared" si="58"/>
        <v>1</v>
      </c>
      <c r="EG69" s="172">
        <f t="shared" si="52"/>
        <v>0</v>
      </c>
    </row>
    <row r="70" spans="20:137" x14ac:dyDescent="0.25">
      <c r="T70" s="5"/>
      <c r="U70" s="13"/>
      <c r="V70" s="5"/>
      <c r="W70" s="5" t="str">
        <f t="shared" si="51"/>
        <v/>
      </c>
      <c r="X70" s="5"/>
      <c r="Y70" s="5"/>
      <c r="Z70" s="5"/>
      <c r="CB70" s="172">
        <f t="shared" si="49"/>
        <v>1</v>
      </c>
      <c r="CC70" s="172">
        <f t="shared" si="49"/>
        <v>1</v>
      </c>
      <c r="CD70" s="172">
        <f t="shared" si="49"/>
        <v>1</v>
      </c>
      <c r="CE70" s="172">
        <f t="shared" si="49"/>
        <v>1</v>
      </c>
      <c r="CF70" s="172">
        <f t="shared" si="49"/>
        <v>1</v>
      </c>
      <c r="CG70" s="172">
        <f t="shared" si="49"/>
        <v>1</v>
      </c>
      <c r="CH70" s="172">
        <f t="shared" si="49"/>
        <v>1</v>
      </c>
      <c r="CI70" s="172">
        <f t="shared" si="49"/>
        <v>1</v>
      </c>
      <c r="CJ70" s="172">
        <f t="shared" si="49"/>
        <v>1</v>
      </c>
      <c r="CK70" s="172">
        <f t="shared" si="49"/>
        <v>1</v>
      </c>
      <c r="CL70" s="172">
        <f t="shared" si="49"/>
        <v>1</v>
      </c>
      <c r="CM70" s="172">
        <f t="shared" si="49"/>
        <v>1</v>
      </c>
      <c r="CN70" s="172">
        <f t="shared" si="49"/>
        <v>1</v>
      </c>
      <c r="CO70" s="172">
        <f t="shared" si="49"/>
        <v>1</v>
      </c>
      <c r="CP70" s="172">
        <f t="shared" si="49"/>
        <v>1</v>
      </c>
      <c r="CQ70" s="172">
        <f t="shared" si="49"/>
        <v>1</v>
      </c>
      <c r="CR70" s="172">
        <f t="shared" si="48"/>
        <v>1</v>
      </c>
      <c r="CS70" s="172">
        <f t="shared" si="48"/>
        <v>1</v>
      </c>
      <c r="CT70" s="172">
        <f t="shared" si="48"/>
        <v>1</v>
      </c>
      <c r="CU70" s="172">
        <f t="shared" si="48"/>
        <v>1</v>
      </c>
      <c r="DA70" s="172">
        <v>6</v>
      </c>
      <c r="DB70" s="32" t="str">
        <f t="shared" si="50"/>
        <v xml:space="preserve"> </v>
      </c>
      <c r="DD70" s="172">
        <f t="shared" si="57"/>
        <v>1</v>
      </c>
      <c r="DE70" s="172">
        <v>68</v>
      </c>
      <c r="DI70" s="198"/>
      <c r="DL70" s="172">
        <f t="shared" si="53"/>
        <v>0</v>
      </c>
      <c r="DM70" s="172">
        <f t="shared" si="54"/>
        <v>1</v>
      </c>
      <c r="DN70" s="172">
        <f t="shared" si="55"/>
        <v>1</v>
      </c>
      <c r="DO70" s="172">
        <f t="shared" si="56"/>
        <v>1</v>
      </c>
      <c r="DP70" s="172">
        <f t="shared" si="56"/>
        <v>1</v>
      </c>
      <c r="DQ70" s="172">
        <f t="shared" si="56"/>
        <v>1</v>
      </c>
      <c r="DR70" s="172">
        <f t="shared" si="56"/>
        <v>1</v>
      </c>
      <c r="DS70" s="172">
        <f t="shared" si="56"/>
        <v>1</v>
      </c>
      <c r="DT70" s="172">
        <f t="shared" si="56"/>
        <v>1</v>
      </c>
      <c r="DU70" s="172">
        <f t="shared" si="56"/>
        <v>1</v>
      </c>
      <c r="DV70" s="172">
        <f t="shared" si="58"/>
        <v>1</v>
      </c>
      <c r="DW70" s="172">
        <f t="shared" si="58"/>
        <v>1</v>
      </c>
      <c r="DX70" s="172">
        <f t="shared" si="58"/>
        <v>1</v>
      </c>
      <c r="DY70" s="172">
        <f t="shared" si="58"/>
        <v>1</v>
      </c>
      <c r="DZ70" s="172">
        <f t="shared" si="58"/>
        <v>1</v>
      </c>
      <c r="EA70" s="172">
        <f t="shared" si="58"/>
        <v>1</v>
      </c>
      <c r="EB70" s="172">
        <f t="shared" si="58"/>
        <v>1</v>
      </c>
      <c r="EC70" s="172">
        <f t="shared" si="58"/>
        <v>1</v>
      </c>
      <c r="ED70" s="172">
        <f t="shared" si="58"/>
        <v>1</v>
      </c>
      <c r="EE70" s="172">
        <f t="shared" si="58"/>
        <v>1</v>
      </c>
      <c r="EF70" s="172">
        <f t="shared" si="58"/>
        <v>1</v>
      </c>
      <c r="EG70" s="172">
        <f t="shared" si="52"/>
        <v>0</v>
      </c>
    </row>
    <row r="71" spans="20:137" x14ac:dyDescent="0.25">
      <c r="T71" s="5"/>
      <c r="U71" s="13"/>
      <c r="V71" s="5"/>
      <c r="W71" s="5" t="str">
        <f t="shared" si="51"/>
        <v/>
      </c>
      <c r="X71" s="5"/>
      <c r="Y71" s="5"/>
      <c r="Z71" s="5"/>
      <c r="CB71" s="172">
        <f t="shared" si="49"/>
        <v>1</v>
      </c>
      <c r="CC71" s="172">
        <f t="shared" si="49"/>
        <v>1</v>
      </c>
      <c r="CD71" s="172">
        <f t="shared" si="49"/>
        <v>1</v>
      </c>
      <c r="CE71" s="172">
        <f t="shared" si="49"/>
        <v>1</v>
      </c>
      <c r="CF71" s="172">
        <f t="shared" si="49"/>
        <v>1</v>
      </c>
      <c r="CG71" s="172">
        <f t="shared" si="49"/>
        <v>1</v>
      </c>
      <c r="CH71" s="172">
        <f t="shared" si="49"/>
        <v>1</v>
      </c>
      <c r="CI71" s="172">
        <f t="shared" si="49"/>
        <v>1</v>
      </c>
      <c r="CJ71" s="172">
        <f t="shared" si="49"/>
        <v>1</v>
      </c>
      <c r="CK71" s="172">
        <f t="shared" si="49"/>
        <v>1</v>
      </c>
      <c r="CL71" s="172">
        <f t="shared" si="49"/>
        <v>1</v>
      </c>
      <c r="CM71" s="172">
        <f t="shared" si="49"/>
        <v>1</v>
      </c>
      <c r="CN71" s="172">
        <f t="shared" si="49"/>
        <v>1</v>
      </c>
      <c r="CO71" s="172">
        <f t="shared" si="49"/>
        <v>1</v>
      </c>
      <c r="CP71" s="172">
        <f t="shared" si="49"/>
        <v>1</v>
      </c>
      <c r="CQ71" s="172">
        <f t="shared" si="49"/>
        <v>1</v>
      </c>
      <c r="CR71" s="172">
        <f t="shared" si="48"/>
        <v>1</v>
      </c>
      <c r="CS71" s="172">
        <f t="shared" si="48"/>
        <v>1</v>
      </c>
      <c r="CT71" s="172">
        <f t="shared" si="48"/>
        <v>1</v>
      </c>
      <c r="CU71" s="172">
        <f t="shared" si="48"/>
        <v>1</v>
      </c>
      <c r="DA71" s="172">
        <v>7</v>
      </c>
      <c r="DB71" s="32" t="str">
        <f t="shared" si="50"/>
        <v xml:space="preserve"> </v>
      </c>
      <c r="DD71" s="172">
        <f t="shared" si="57"/>
        <v>1</v>
      </c>
      <c r="DE71" s="172">
        <v>69</v>
      </c>
      <c r="DI71" s="198"/>
      <c r="DL71" s="172">
        <f t="shared" si="53"/>
        <v>0</v>
      </c>
      <c r="DM71" s="172">
        <f t="shared" si="54"/>
        <v>1</v>
      </c>
      <c r="DN71" s="172">
        <f t="shared" si="55"/>
        <v>1</v>
      </c>
      <c r="DO71" s="172">
        <f t="shared" si="56"/>
        <v>1</v>
      </c>
      <c r="DP71" s="172">
        <f t="shared" si="56"/>
        <v>1</v>
      </c>
      <c r="DQ71" s="172">
        <f t="shared" si="56"/>
        <v>1</v>
      </c>
      <c r="DR71" s="172">
        <f t="shared" si="56"/>
        <v>1</v>
      </c>
      <c r="DS71" s="172">
        <f t="shared" si="56"/>
        <v>1</v>
      </c>
      <c r="DT71" s="172">
        <f t="shared" si="56"/>
        <v>1</v>
      </c>
      <c r="DU71" s="172">
        <f t="shared" si="56"/>
        <v>1</v>
      </c>
      <c r="DV71" s="172">
        <f t="shared" si="58"/>
        <v>1</v>
      </c>
      <c r="DW71" s="172">
        <f t="shared" si="58"/>
        <v>1</v>
      </c>
      <c r="DX71" s="172">
        <f t="shared" si="58"/>
        <v>1</v>
      </c>
      <c r="DY71" s="172">
        <f t="shared" si="58"/>
        <v>1</v>
      </c>
      <c r="DZ71" s="172">
        <f t="shared" si="58"/>
        <v>1</v>
      </c>
      <c r="EA71" s="172">
        <f t="shared" si="58"/>
        <v>1</v>
      </c>
      <c r="EB71" s="172">
        <f t="shared" si="58"/>
        <v>1</v>
      </c>
      <c r="EC71" s="172">
        <f t="shared" si="58"/>
        <v>1</v>
      </c>
      <c r="ED71" s="172">
        <f t="shared" si="58"/>
        <v>1</v>
      </c>
      <c r="EE71" s="172">
        <f t="shared" si="58"/>
        <v>1</v>
      </c>
      <c r="EF71" s="172">
        <f t="shared" si="58"/>
        <v>1</v>
      </c>
      <c r="EG71" s="172">
        <f t="shared" si="52"/>
        <v>0</v>
      </c>
    </row>
    <row r="72" spans="20:137" x14ac:dyDescent="0.25">
      <c r="T72" s="5"/>
      <c r="U72" s="13"/>
      <c r="V72" s="5"/>
      <c r="W72" s="5" t="str">
        <f t="shared" si="51"/>
        <v/>
      </c>
      <c r="X72" s="5"/>
      <c r="Y72" s="5"/>
      <c r="Z72" s="5"/>
      <c r="CB72" s="172">
        <f t="shared" si="49"/>
        <v>1</v>
      </c>
      <c r="CC72" s="172">
        <f t="shared" si="49"/>
        <v>1</v>
      </c>
      <c r="CD72" s="172">
        <f t="shared" si="49"/>
        <v>1</v>
      </c>
      <c r="CE72" s="172">
        <f t="shared" si="49"/>
        <v>1</v>
      </c>
      <c r="CF72" s="172">
        <f t="shared" si="49"/>
        <v>1</v>
      </c>
      <c r="CG72" s="172">
        <f t="shared" si="49"/>
        <v>1</v>
      </c>
      <c r="CH72" s="172">
        <f t="shared" si="49"/>
        <v>1</v>
      </c>
      <c r="CI72" s="172">
        <f t="shared" si="49"/>
        <v>1</v>
      </c>
      <c r="CJ72" s="172">
        <f t="shared" si="49"/>
        <v>1</v>
      </c>
      <c r="CK72" s="172">
        <f t="shared" si="49"/>
        <v>1</v>
      </c>
      <c r="CL72" s="172">
        <f t="shared" si="49"/>
        <v>1</v>
      </c>
      <c r="CM72" s="172">
        <f t="shared" si="49"/>
        <v>1</v>
      </c>
      <c r="CN72" s="172">
        <f t="shared" si="49"/>
        <v>1</v>
      </c>
      <c r="CO72" s="172">
        <f t="shared" si="49"/>
        <v>1</v>
      </c>
      <c r="CP72" s="172">
        <f t="shared" si="49"/>
        <v>1</v>
      </c>
      <c r="CQ72" s="172">
        <f t="shared" si="49"/>
        <v>1</v>
      </c>
      <c r="CR72" s="172">
        <f t="shared" si="48"/>
        <v>1</v>
      </c>
      <c r="CS72" s="172">
        <f t="shared" si="48"/>
        <v>1</v>
      </c>
      <c r="CT72" s="172">
        <f t="shared" si="48"/>
        <v>1</v>
      </c>
      <c r="CU72" s="172">
        <f t="shared" si="48"/>
        <v>1</v>
      </c>
      <c r="DA72" s="172">
        <v>8</v>
      </c>
      <c r="DB72" s="32" t="str">
        <f t="shared" si="50"/>
        <v xml:space="preserve"> </v>
      </c>
      <c r="DD72" s="172">
        <f t="shared" si="57"/>
        <v>1</v>
      </c>
      <c r="DE72" s="172">
        <v>70</v>
      </c>
      <c r="DI72" s="198"/>
      <c r="DL72" s="172">
        <f t="shared" si="53"/>
        <v>0</v>
      </c>
      <c r="DM72" s="172">
        <f t="shared" si="54"/>
        <v>1</v>
      </c>
      <c r="DN72" s="172">
        <f t="shared" si="55"/>
        <v>1</v>
      </c>
      <c r="DO72" s="172">
        <f t="shared" si="56"/>
        <v>1</v>
      </c>
      <c r="DP72" s="172">
        <f t="shared" si="56"/>
        <v>1</v>
      </c>
      <c r="DQ72" s="172">
        <f t="shared" si="56"/>
        <v>1</v>
      </c>
      <c r="DR72" s="172">
        <f t="shared" si="56"/>
        <v>1</v>
      </c>
      <c r="DS72" s="172">
        <f t="shared" si="56"/>
        <v>1</v>
      </c>
      <c r="DT72" s="172">
        <f t="shared" si="56"/>
        <v>1</v>
      </c>
      <c r="DU72" s="172">
        <f t="shared" si="56"/>
        <v>1</v>
      </c>
      <c r="DV72" s="172">
        <f t="shared" si="58"/>
        <v>1</v>
      </c>
      <c r="DW72" s="172">
        <f t="shared" si="58"/>
        <v>1</v>
      </c>
      <c r="DX72" s="172">
        <f t="shared" si="58"/>
        <v>1</v>
      </c>
      <c r="DY72" s="172">
        <f t="shared" si="58"/>
        <v>1</v>
      </c>
      <c r="DZ72" s="172">
        <f t="shared" si="58"/>
        <v>1</v>
      </c>
      <c r="EA72" s="172">
        <f t="shared" si="58"/>
        <v>1</v>
      </c>
      <c r="EB72" s="172">
        <f t="shared" si="58"/>
        <v>1</v>
      </c>
      <c r="EC72" s="172">
        <f t="shared" si="58"/>
        <v>1</v>
      </c>
      <c r="ED72" s="172">
        <f t="shared" si="58"/>
        <v>1</v>
      </c>
      <c r="EE72" s="172">
        <f t="shared" si="58"/>
        <v>1</v>
      </c>
      <c r="EF72" s="172">
        <f t="shared" si="58"/>
        <v>1</v>
      </c>
      <c r="EG72" s="172">
        <f t="shared" si="52"/>
        <v>0</v>
      </c>
    </row>
    <row r="73" spans="20:137" x14ac:dyDescent="0.25">
      <c r="T73" s="5"/>
      <c r="U73" s="13"/>
      <c r="V73" s="5"/>
      <c r="W73" s="5" t="str">
        <f t="shared" si="51"/>
        <v/>
      </c>
      <c r="X73" s="5"/>
      <c r="Y73" s="5"/>
      <c r="Z73" s="5"/>
      <c r="CB73" s="172">
        <f t="shared" si="49"/>
        <v>1</v>
      </c>
      <c r="CC73" s="172">
        <f t="shared" si="49"/>
        <v>1</v>
      </c>
      <c r="CD73" s="172">
        <f t="shared" si="49"/>
        <v>1</v>
      </c>
      <c r="CE73" s="172">
        <f t="shared" si="49"/>
        <v>1</v>
      </c>
      <c r="CF73" s="172">
        <f t="shared" si="49"/>
        <v>1</v>
      </c>
      <c r="CG73" s="172">
        <f t="shared" si="49"/>
        <v>1</v>
      </c>
      <c r="CH73" s="172">
        <f t="shared" si="49"/>
        <v>1</v>
      </c>
      <c r="CI73" s="172">
        <f t="shared" si="49"/>
        <v>1</v>
      </c>
      <c r="CJ73" s="172">
        <f t="shared" si="49"/>
        <v>1</v>
      </c>
      <c r="CK73" s="172">
        <f t="shared" si="49"/>
        <v>1</v>
      </c>
      <c r="CL73" s="172">
        <f t="shared" si="49"/>
        <v>1</v>
      </c>
      <c r="CM73" s="172">
        <f t="shared" si="49"/>
        <v>1</v>
      </c>
      <c r="CN73" s="172">
        <f t="shared" si="49"/>
        <v>1</v>
      </c>
      <c r="CO73" s="172">
        <f t="shared" si="49"/>
        <v>1</v>
      </c>
      <c r="CP73" s="172">
        <f t="shared" si="49"/>
        <v>1</v>
      </c>
      <c r="CQ73" s="172">
        <f t="shared" si="49"/>
        <v>1</v>
      </c>
      <c r="CR73" s="172">
        <f t="shared" si="48"/>
        <v>1</v>
      </c>
      <c r="CS73" s="172">
        <f t="shared" si="48"/>
        <v>1</v>
      </c>
      <c r="CT73" s="172">
        <f t="shared" si="48"/>
        <v>1</v>
      </c>
      <c r="CU73" s="172">
        <f t="shared" si="48"/>
        <v>1</v>
      </c>
      <c r="DA73" s="172">
        <v>9</v>
      </c>
      <c r="DB73" s="32" t="str">
        <f t="shared" si="50"/>
        <v xml:space="preserve"> </v>
      </c>
      <c r="DD73" s="172">
        <f t="shared" si="57"/>
        <v>1</v>
      </c>
      <c r="DE73" s="172">
        <v>71</v>
      </c>
      <c r="DI73" s="198"/>
      <c r="DL73" s="172">
        <f t="shared" si="53"/>
        <v>0</v>
      </c>
      <c r="DM73" s="172">
        <f t="shared" si="54"/>
        <v>1</v>
      </c>
      <c r="DN73" s="172">
        <f t="shared" si="55"/>
        <v>1</v>
      </c>
      <c r="DO73" s="172">
        <f t="shared" si="56"/>
        <v>1</v>
      </c>
      <c r="DP73" s="172">
        <f t="shared" si="56"/>
        <v>1</v>
      </c>
      <c r="DQ73" s="172">
        <f t="shared" si="56"/>
        <v>1</v>
      </c>
      <c r="DR73" s="172">
        <f t="shared" si="56"/>
        <v>1</v>
      </c>
      <c r="DS73" s="172">
        <f t="shared" si="56"/>
        <v>1</v>
      </c>
      <c r="DT73" s="172">
        <f t="shared" si="56"/>
        <v>1</v>
      </c>
      <c r="DU73" s="172">
        <f t="shared" si="56"/>
        <v>1</v>
      </c>
      <c r="DV73" s="172">
        <f t="shared" si="58"/>
        <v>1</v>
      </c>
      <c r="DW73" s="172">
        <f t="shared" si="58"/>
        <v>1</v>
      </c>
      <c r="DX73" s="172">
        <f t="shared" si="58"/>
        <v>1</v>
      </c>
      <c r="DY73" s="172">
        <f t="shared" si="58"/>
        <v>1</v>
      </c>
      <c r="DZ73" s="172">
        <f t="shared" si="58"/>
        <v>1</v>
      </c>
      <c r="EA73" s="172">
        <f t="shared" si="58"/>
        <v>1</v>
      </c>
      <c r="EB73" s="172">
        <f t="shared" si="58"/>
        <v>1</v>
      </c>
      <c r="EC73" s="172">
        <f t="shared" si="58"/>
        <v>1</v>
      </c>
      <c r="ED73" s="172">
        <f t="shared" si="58"/>
        <v>1</v>
      </c>
      <c r="EE73" s="172">
        <f t="shared" si="58"/>
        <v>1</v>
      </c>
      <c r="EF73" s="172">
        <f t="shared" si="58"/>
        <v>1</v>
      </c>
      <c r="EG73" s="172">
        <f t="shared" si="52"/>
        <v>0</v>
      </c>
    </row>
    <row r="74" spans="20:137" x14ac:dyDescent="0.25">
      <c r="T74" s="5"/>
      <c r="U74" s="13"/>
      <c r="V74" s="5"/>
      <c r="W74" s="5" t="str">
        <f t="shared" si="51"/>
        <v/>
      </c>
      <c r="X74" s="5"/>
      <c r="Y74" s="5"/>
      <c r="Z74" s="5"/>
      <c r="CB74" s="172">
        <f t="shared" si="49"/>
        <v>1</v>
      </c>
      <c r="CC74" s="172">
        <f t="shared" si="49"/>
        <v>1</v>
      </c>
      <c r="CD74" s="172">
        <f t="shared" si="49"/>
        <v>1</v>
      </c>
      <c r="CE74" s="172">
        <f t="shared" si="49"/>
        <v>1</v>
      </c>
      <c r="CF74" s="172">
        <f t="shared" si="49"/>
        <v>1</v>
      </c>
      <c r="CG74" s="172">
        <f t="shared" si="49"/>
        <v>1</v>
      </c>
      <c r="CH74" s="172">
        <f t="shared" si="49"/>
        <v>1</v>
      </c>
      <c r="CI74" s="172">
        <f t="shared" si="49"/>
        <v>1</v>
      </c>
      <c r="CJ74" s="172">
        <f t="shared" si="49"/>
        <v>1</v>
      </c>
      <c r="CK74" s="172">
        <f t="shared" si="49"/>
        <v>1</v>
      </c>
      <c r="CL74" s="172">
        <f t="shared" si="49"/>
        <v>1</v>
      </c>
      <c r="CM74" s="172">
        <f t="shared" si="49"/>
        <v>1</v>
      </c>
      <c r="CN74" s="172">
        <f t="shared" si="49"/>
        <v>1</v>
      </c>
      <c r="CO74" s="172">
        <f t="shared" si="49"/>
        <v>1</v>
      </c>
      <c r="CP74" s="172">
        <f t="shared" si="49"/>
        <v>1</v>
      </c>
      <c r="CQ74" s="172">
        <f t="shared" si="49"/>
        <v>1</v>
      </c>
      <c r="CR74" s="172">
        <f t="shared" si="48"/>
        <v>1</v>
      </c>
      <c r="CS74" s="172">
        <f t="shared" si="48"/>
        <v>1</v>
      </c>
      <c r="CT74" s="172">
        <f t="shared" si="48"/>
        <v>1</v>
      </c>
      <c r="CU74" s="172">
        <f t="shared" si="48"/>
        <v>1</v>
      </c>
      <c r="DA74" s="172">
        <v>10</v>
      </c>
      <c r="DB74" s="32" t="str">
        <f t="shared" si="50"/>
        <v xml:space="preserve"> </v>
      </c>
      <c r="DD74" s="172">
        <f t="shared" si="57"/>
        <v>1</v>
      </c>
      <c r="DE74" s="172">
        <v>72</v>
      </c>
      <c r="DI74" s="198"/>
      <c r="DL74" s="172">
        <f t="shared" si="53"/>
        <v>0</v>
      </c>
      <c r="DM74" s="172">
        <f t="shared" si="54"/>
        <v>1</v>
      </c>
      <c r="DN74" s="172">
        <f t="shared" si="55"/>
        <v>1</v>
      </c>
      <c r="DO74" s="172">
        <f t="shared" si="56"/>
        <v>1</v>
      </c>
      <c r="DP74" s="172">
        <f t="shared" si="56"/>
        <v>1</v>
      </c>
      <c r="DQ74" s="172">
        <f t="shared" si="56"/>
        <v>1</v>
      </c>
      <c r="DR74" s="172">
        <f t="shared" si="56"/>
        <v>1</v>
      </c>
      <c r="DS74" s="172">
        <f t="shared" si="56"/>
        <v>1</v>
      </c>
      <c r="DT74" s="172">
        <f t="shared" si="56"/>
        <v>1</v>
      </c>
      <c r="DU74" s="172">
        <f t="shared" si="56"/>
        <v>1</v>
      </c>
      <c r="DV74" s="172">
        <f t="shared" si="58"/>
        <v>1</v>
      </c>
      <c r="DW74" s="172">
        <f t="shared" si="58"/>
        <v>1</v>
      </c>
      <c r="DX74" s="172">
        <f t="shared" si="58"/>
        <v>1</v>
      </c>
      <c r="DY74" s="172">
        <f t="shared" si="58"/>
        <v>1</v>
      </c>
      <c r="DZ74" s="172">
        <f t="shared" si="58"/>
        <v>1</v>
      </c>
      <c r="EA74" s="172">
        <f t="shared" si="58"/>
        <v>1</v>
      </c>
      <c r="EB74" s="172">
        <f t="shared" si="58"/>
        <v>1</v>
      </c>
      <c r="EC74" s="172">
        <f t="shared" si="58"/>
        <v>1</v>
      </c>
      <c r="ED74" s="172">
        <f t="shared" si="58"/>
        <v>1</v>
      </c>
      <c r="EE74" s="172">
        <f t="shared" si="58"/>
        <v>1</v>
      </c>
      <c r="EF74" s="172">
        <f t="shared" si="58"/>
        <v>1</v>
      </c>
      <c r="EG74" s="172">
        <f t="shared" si="52"/>
        <v>0</v>
      </c>
    </row>
    <row r="75" spans="20:137" x14ac:dyDescent="0.25">
      <c r="T75" s="5"/>
      <c r="U75" s="13"/>
      <c r="V75" s="5"/>
      <c r="W75" s="5" t="str">
        <f t="shared" si="51"/>
        <v/>
      </c>
      <c r="X75" s="5"/>
      <c r="Y75" s="5"/>
      <c r="Z75" s="5"/>
      <c r="CB75" s="172">
        <f t="shared" si="49"/>
        <v>1</v>
      </c>
      <c r="CC75" s="172">
        <f t="shared" si="49"/>
        <v>1</v>
      </c>
      <c r="CD75" s="172">
        <f t="shared" si="49"/>
        <v>1</v>
      </c>
      <c r="CE75" s="172">
        <f t="shared" si="49"/>
        <v>1</v>
      </c>
      <c r="CF75" s="172">
        <f t="shared" si="49"/>
        <v>1</v>
      </c>
      <c r="CG75" s="172">
        <f t="shared" si="49"/>
        <v>1</v>
      </c>
      <c r="CH75" s="172">
        <f t="shared" si="49"/>
        <v>1</v>
      </c>
      <c r="CI75" s="172">
        <f t="shared" si="49"/>
        <v>1</v>
      </c>
      <c r="CJ75" s="172">
        <f t="shared" si="49"/>
        <v>1</v>
      </c>
      <c r="CK75" s="172">
        <f t="shared" si="49"/>
        <v>1</v>
      </c>
      <c r="CL75" s="172">
        <f t="shared" si="49"/>
        <v>1</v>
      </c>
      <c r="CM75" s="172">
        <f t="shared" si="49"/>
        <v>1</v>
      </c>
      <c r="CN75" s="172">
        <f t="shared" si="49"/>
        <v>1</v>
      </c>
      <c r="CO75" s="172">
        <f t="shared" si="49"/>
        <v>1</v>
      </c>
      <c r="CP75" s="172">
        <f t="shared" si="49"/>
        <v>1</v>
      </c>
      <c r="CQ75" s="172">
        <f t="shared" si="49"/>
        <v>1</v>
      </c>
      <c r="CR75" s="172">
        <f t="shared" si="48"/>
        <v>1</v>
      </c>
      <c r="CS75" s="172">
        <f t="shared" si="48"/>
        <v>1</v>
      </c>
      <c r="CT75" s="172">
        <f t="shared" si="48"/>
        <v>1</v>
      </c>
      <c r="CU75" s="172">
        <f t="shared" si="48"/>
        <v>1</v>
      </c>
      <c r="DA75" s="172">
        <v>11</v>
      </c>
      <c r="DB75" s="32" t="str">
        <f t="shared" si="50"/>
        <v xml:space="preserve"> </v>
      </c>
      <c r="DD75" s="172">
        <f t="shared" si="57"/>
        <v>1</v>
      </c>
      <c r="DE75" s="172">
        <v>73</v>
      </c>
      <c r="DI75" s="198"/>
      <c r="DL75" s="172">
        <f t="shared" si="53"/>
        <v>0</v>
      </c>
      <c r="DM75" s="172">
        <f t="shared" si="54"/>
        <v>1</v>
      </c>
      <c r="DN75" s="172">
        <f t="shared" si="55"/>
        <v>1</v>
      </c>
      <c r="DO75" s="172">
        <f t="shared" si="56"/>
        <v>1</v>
      </c>
      <c r="DP75" s="172">
        <f t="shared" si="56"/>
        <v>1</v>
      </c>
      <c r="DQ75" s="172">
        <f t="shared" si="56"/>
        <v>1</v>
      </c>
      <c r="DR75" s="172">
        <f t="shared" si="56"/>
        <v>1</v>
      </c>
      <c r="DS75" s="172">
        <f t="shared" si="56"/>
        <v>1</v>
      </c>
      <c r="DT75" s="172">
        <f t="shared" si="56"/>
        <v>1</v>
      </c>
      <c r="DU75" s="172">
        <f t="shared" si="56"/>
        <v>1</v>
      </c>
      <c r="DV75" s="172">
        <f t="shared" si="58"/>
        <v>1</v>
      </c>
      <c r="DW75" s="172">
        <f t="shared" si="58"/>
        <v>1</v>
      </c>
      <c r="DX75" s="172">
        <f t="shared" si="58"/>
        <v>1</v>
      </c>
      <c r="DY75" s="172">
        <f t="shared" si="58"/>
        <v>1</v>
      </c>
      <c r="DZ75" s="172">
        <f t="shared" si="58"/>
        <v>1</v>
      </c>
      <c r="EA75" s="172">
        <f t="shared" si="58"/>
        <v>1</v>
      </c>
      <c r="EB75" s="172">
        <f t="shared" si="58"/>
        <v>1</v>
      </c>
      <c r="EC75" s="172">
        <f t="shared" si="58"/>
        <v>1</v>
      </c>
      <c r="ED75" s="172">
        <f t="shared" si="58"/>
        <v>1</v>
      </c>
      <c r="EE75" s="172">
        <f t="shared" si="58"/>
        <v>1</v>
      </c>
      <c r="EF75" s="172">
        <f t="shared" si="58"/>
        <v>1</v>
      </c>
      <c r="EG75" s="172">
        <f t="shared" si="52"/>
        <v>0</v>
      </c>
    </row>
    <row r="76" spans="20:137" x14ac:dyDescent="0.25">
      <c r="T76" s="5"/>
      <c r="U76" s="13"/>
      <c r="V76" s="5"/>
      <c r="W76" s="5" t="str">
        <f t="shared" si="51"/>
        <v/>
      </c>
      <c r="X76" s="5"/>
      <c r="Y76" s="5"/>
      <c r="Z76" s="5"/>
      <c r="CB76" s="172">
        <f t="shared" si="49"/>
        <v>1</v>
      </c>
      <c r="CC76" s="172">
        <f t="shared" si="49"/>
        <v>1</v>
      </c>
      <c r="CD76" s="172">
        <f t="shared" si="49"/>
        <v>1</v>
      </c>
      <c r="CE76" s="172">
        <f t="shared" si="49"/>
        <v>1</v>
      </c>
      <c r="CF76" s="172">
        <f t="shared" si="49"/>
        <v>1</v>
      </c>
      <c r="CG76" s="172">
        <f t="shared" si="49"/>
        <v>1</v>
      </c>
      <c r="CH76" s="172">
        <f t="shared" si="49"/>
        <v>1</v>
      </c>
      <c r="CI76" s="172">
        <f t="shared" si="49"/>
        <v>1</v>
      </c>
      <c r="CJ76" s="172">
        <f t="shared" si="49"/>
        <v>1</v>
      </c>
      <c r="CK76" s="172">
        <f t="shared" si="49"/>
        <v>1</v>
      </c>
      <c r="CL76" s="172">
        <f t="shared" si="49"/>
        <v>1</v>
      </c>
      <c r="CM76" s="172">
        <f t="shared" si="49"/>
        <v>1</v>
      </c>
      <c r="CN76" s="172">
        <f t="shared" si="49"/>
        <v>1</v>
      </c>
      <c r="CO76" s="172">
        <f t="shared" si="49"/>
        <v>1</v>
      </c>
      <c r="CP76" s="172">
        <f t="shared" si="49"/>
        <v>1</v>
      </c>
      <c r="CQ76" s="172">
        <f t="shared" si="49"/>
        <v>1</v>
      </c>
      <c r="CR76" s="172">
        <f t="shared" si="48"/>
        <v>1</v>
      </c>
      <c r="CS76" s="172">
        <f t="shared" si="48"/>
        <v>1</v>
      </c>
      <c r="CT76" s="172">
        <f t="shared" si="48"/>
        <v>1</v>
      </c>
      <c r="CU76" s="172">
        <f t="shared" si="48"/>
        <v>1</v>
      </c>
      <c r="DA76" s="172">
        <v>12</v>
      </c>
      <c r="DB76" s="32" t="str">
        <f t="shared" si="50"/>
        <v xml:space="preserve"> </v>
      </c>
      <c r="DD76" s="172">
        <f t="shared" si="57"/>
        <v>1</v>
      </c>
      <c r="DE76" s="172">
        <v>74</v>
      </c>
      <c r="DI76" s="198"/>
      <c r="DL76" s="172">
        <f t="shared" si="53"/>
        <v>0</v>
      </c>
      <c r="DM76" s="172">
        <f t="shared" si="54"/>
        <v>1</v>
      </c>
      <c r="DN76" s="172">
        <f t="shared" si="55"/>
        <v>1</v>
      </c>
      <c r="DO76" s="172">
        <f t="shared" si="56"/>
        <v>1</v>
      </c>
      <c r="DP76" s="172">
        <f t="shared" si="56"/>
        <v>1</v>
      </c>
      <c r="DQ76" s="172">
        <f t="shared" si="56"/>
        <v>1</v>
      </c>
      <c r="DR76" s="172">
        <f t="shared" si="56"/>
        <v>1</v>
      </c>
      <c r="DS76" s="172">
        <f t="shared" si="56"/>
        <v>1</v>
      </c>
      <c r="DT76" s="172">
        <f t="shared" si="56"/>
        <v>1</v>
      </c>
      <c r="DU76" s="172">
        <f t="shared" si="56"/>
        <v>1</v>
      </c>
      <c r="DV76" s="172">
        <f t="shared" si="58"/>
        <v>1</v>
      </c>
      <c r="DW76" s="172">
        <f t="shared" si="58"/>
        <v>1</v>
      </c>
      <c r="DX76" s="172">
        <f t="shared" si="58"/>
        <v>1</v>
      </c>
      <c r="DY76" s="172">
        <f t="shared" si="58"/>
        <v>1</v>
      </c>
      <c r="DZ76" s="172">
        <f t="shared" si="58"/>
        <v>1</v>
      </c>
      <c r="EA76" s="172">
        <f t="shared" si="58"/>
        <v>1</v>
      </c>
      <c r="EB76" s="172">
        <f t="shared" si="58"/>
        <v>1</v>
      </c>
      <c r="EC76" s="172">
        <f t="shared" si="58"/>
        <v>1</v>
      </c>
      <c r="ED76" s="172">
        <f t="shared" si="58"/>
        <v>1</v>
      </c>
      <c r="EE76" s="172">
        <f t="shared" si="58"/>
        <v>1</v>
      </c>
      <c r="EF76" s="172">
        <f t="shared" si="58"/>
        <v>1</v>
      </c>
      <c r="EG76" s="172">
        <f t="shared" si="52"/>
        <v>0</v>
      </c>
    </row>
    <row r="77" spans="20:137" x14ac:dyDescent="0.25">
      <c r="T77" s="5"/>
      <c r="U77" s="13"/>
      <c r="V77" s="5"/>
      <c r="W77" s="5" t="str">
        <f t="shared" si="51"/>
        <v/>
      </c>
      <c r="X77" s="5"/>
      <c r="Y77" s="5"/>
      <c r="Z77" s="5"/>
      <c r="CB77" s="172">
        <f t="shared" si="49"/>
        <v>1</v>
      </c>
      <c r="CC77" s="172">
        <f t="shared" si="49"/>
        <v>1</v>
      </c>
      <c r="CD77" s="172">
        <f t="shared" si="49"/>
        <v>1</v>
      </c>
      <c r="CE77" s="172">
        <f t="shared" si="49"/>
        <v>1</v>
      </c>
      <c r="CF77" s="172">
        <f t="shared" si="49"/>
        <v>1</v>
      </c>
      <c r="CG77" s="172">
        <f t="shared" si="49"/>
        <v>1</v>
      </c>
      <c r="CH77" s="172">
        <f t="shared" si="49"/>
        <v>1</v>
      </c>
      <c r="CI77" s="172">
        <f t="shared" si="49"/>
        <v>1</v>
      </c>
      <c r="CJ77" s="172">
        <f t="shared" si="49"/>
        <v>1</v>
      </c>
      <c r="CK77" s="172">
        <f t="shared" si="49"/>
        <v>1</v>
      </c>
      <c r="CL77" s="172">
        <f t="shared" si="49"/>
        <v>1</v>
      </c>
      <c r="CM77" s="172">
        <f t="shared" si="49"/>
        <v>1</v>
      </c>
      <c r="CN77" s="172">
        <f t="shared" si="49"/>
        <v>1</v>
      </c>
      <c r="CO77" s="172">
        <f t="shared" si="49"/>
        <v>1</v>
      </c>
      <c r="CP77" s="172">
        <f t="shared" si="49"/>
        <v>1</v>
      </c>
      <c r="CQ77" s="172">
        <f t="shared" si="49"/>
        <v>1</v>
      </c>
      <c r="CR77" s="172">
        <f t="shared" si="48"/>
        <v>1</v>
      </c>
      <c r="CS77" s="172">
        <f t="shared" si="48"/>
        <v>1</v>
      </c>
      <c r="CT77" s="172">
        <f t="shared" si="48"/>
        <v>1</v>
      </c>
      <c r="CU77" s="172">
        <f t="shared" si="48"/>
        <v>1</v>
      </c>
      <c r="DB77" s="196" t="str">
        <f>IF(DB64="","","----")</f>
        <v/>
      </c>
      <c r="DD77" s="172">
        <f t="shared" si="57"/>
        <v>1</v>
      </c>
      <c r="DE77" s="172">
        <v>75</v>
      </c>
      <c r="DI77" s="198"/>
      <c r="DL77" s="172">
        <f t="shared" si="53"/>
        <v>0</v>
      </c>
      <c r="DM77" s="172">
        <f t="shared" si="54"/>
        <v>1</v>
      </c>
      <c r="DN77" s="172">
        <f t="shared" si="55"/>
        <v>1</v>
      </c>
      <c r="DO77" s="172">
        <f t="shared" si="56"/>
        <v>1</v>
      </c>
      <c r="DP77" s="172">
        <f t="shared" si="56"/>
        <v>1</v>
      </c>
      <c r="DQ77" s="172">
        <f t="shared" si="56"/>
        <v>1</v>
      </c>
      <c r="DR77" s="172">
        <f t="shared" si="56"/>
        <v>1</v>
      </c>
      <c r="DS77" s="172">
        <f t="shared" si="56"/>
        <v>1</v>
      </c>
      <c r="DT77" s="172">
        <f t="shared" si="56"/>
        <v>1</v>
      </c>
      <c r="DU77" s="172">
        <f t="shared" si="56"/>
        <v>1</v>
      </c>
      <c r="DV77" s="172">
        <f t="shared" si="58"/>
        <v>1</v>
      </c>
      <c r="DW77" s="172">
        <f t="shared" si="58"/>
        <v>1</v>
      </c>
      <c r="DX77" s="172">
        <f t="shared" si="58"/>
        <v>1</v>
      </c>
      <c r="DY77" s="172">
        <f t="shared" si="58"/>
        <v>1</v>
      </c>
      <c r="DZ77" s="172">
        <f t="shared" si="58"/>
        <v>1</v>
      </c>
      <c r="EA77" s="172">
        <f t="shared" si="58"/>
        <v>1</v>
      </c>
      <c r="EB77" s="172">
        <f t="shared" si="58"/>
        <v>1</v>
      </c>
      <c r="EC77" s="172">
        <f t="shared" si="58"/>
        <v>1</v>
      </c>
      <c r="ED77" s="172">
        <f t="shared" si="58"/>
        <v>1</v>
      </c>
      <c r="EE77" s="172">
        <f t="shared" si="58"/>
        <v>1</v>
      </c>
      <c r="EF77" s="172">
        <f t="shared" si="58"/>
        <v>1</v>
      </c>
      <c r="EG77" s="172">
        <f t="shared" si="52"/>
        <v>0</v>
      </c>
    </row>
    <row r="78" spans="20:137" x14ac:dyDescent="0.25">
      <c r="T78" s="5"/>
      <c r="U78" s="13"/>
      <c r="V78" s="5"/>
      <c r="W78" s="5" t="str">
        <f t="shared" si="51"/>
        <v/>
      </c>
      <c r="X78" s="5"/>
      <c r="Y78" s="5"/>
      <c r="Z78" s="5"/>
      <c r="CB78" s="172">
        <f t="shared" si="49"/>
        <v>1</v>
      </c>
      <c r="CC78" s="172">
        <f t="shared" si="49"/>
        <v>1</v>
      </c>
      <c r="CD78" s="172">
        <f t="shared" si="49"/>
        <v>1</v>
      </c>
      <c r="CE78" s="172">
        <f t="shared" si="49"/>
        <v>1</v>
      </c>
      <c r="CF78" s="172">
        <f t="shared" si="49"/>
        <v>1</v>
      </c>
      <c r="CG78" s="172">
        <f t="shared" si="49"/>
        <v>1</v>
      </c>
      <c r="CH78" s="172">
        <f t="shared" si="49"/>
        <v>1</v>
      </c>
      <c r="CI78" s="172">
        <f t="shared" si="49"/>
        <v>1</v>
      </c>
      <c r="CJ78" s="172">
        <f t="shared" si="49"/>
        <v>1</v>
      </c>
      <c r="CK78" s="172">
        <f t="shared" si="49"/>
        <v>1</v>
      </c>
      <c r="CL78" s="172">
        <f t="shared" si="49"/>
        <v>1</v>
      </c>
      <c r="CM78" s="172">
        <f t="shared" si="49"/>
        <v>1</v>
      </c>
      <c r="CN78" s="172">
        <f t="shared" si="49"/>
        <v>1</v>
      </c>
      <c r="CO78" s="172">
        <f t="shared" si="49"/>
        <v>1</v>
      </c>
      <c r="CP78" s="172">
        <f t="shared" si="49"/>
        <v>1</v>
      </c>
      <c r="CQ78" s="172">
        <f t="shared" si="49"/>
        <v>1</v>
      </c>
      <c r="CR78" s="172">
        <f t="shared" si="48"/>
        <v>1</v>
      </c>
      <c r="CS78" s="172">
        <f t="shared" si="48"/>
        <v>1</v>
      </c>
      <c r="CT78" s="172">
        <f t="shared" si="48"/>
        <v>1</v>
      </c>
      <c r="CU78" s="172">
        <f t="shared" si="48"/>
        <v>1</v>
      </c>
      <c r="DA78" s="172"/>
      <c r="DB78" s="32" t="str">
        <f>IF(DB79="","",CONCATENATE("Warband ",CZ79," ",DG78))</f>
        <v/>
      </c>
      <c r="DD78" s="172">
        <f t="shared" si="57"/>
        <v>1</v>
      </c>
      <c r="DE78" s="172">
        <v>76</v>
      </c>
      <c r="DG78" s="49" t="str">
        <f>CONCATENATE("   ",DH78,"/",DI78,IF(DH78&gt;DI78," !",""))</f>
        <v xml:space="preserve">   0/12</v>
      </c>
      <c r="DH78" s="172">
        <f t="shared" ref="DH78" si="59">INDEX($CB$1:$CU$1,CZ79)+DJ78</f>
        <v>0</v>
      </c>
      <c r="DI78" s="198">
        <f>12</f>
        <v>12</v>
      </c>
      <c r="DL78" s="172">
        <f t="shared" si="53"/>
        <v>0</v>
      </c>
      <c r="DM78" s="172">
        <f t="shared" si="54"/>
        <v>1</v>
      </c>
      <c r="DN78" s="172">
        <f t="shared" si="55"/>
        <v>1</v>
      </c>
      <c r="DO78" s="172">
        <f t="shared" si="56"/>
        <v>1</v>
      </c>
      <c r="DP78" s="172">
        <f t="shared" si="56"/>
        <v>1</v>
      </c>
      <c r="DQ78" s="172">
        <f t="shared" si="56"/>
        <v>1</v>
      </c>
      <c r="DR78" s="172">
        <f t="shared" si="56"/>
        <v>1</v>
      </c>
      <c r="DS78" s="172">
        <f t="shared" si="56"/>
        <v>1</v>
      </c>
      <c r="DT78" s="172">
        <f t="shared" si="56"/>
        <v>1</v>
      </c>
      <c r="DU78" s="172">
        <f t="shared" si="56"/>
        <v>1</v>
      </c>
      <c r="DV78" s="172">
        <f t="shared" si="58"/>
        <v>1</v>
      </c>
      <c r="DW78" s="172">
        <f t="shared" si="58"/>
        <v>1</v>
      </c>
      <c r="DX78" s="172">
        <f t="shared" si="58"/>
        <v>1</v>
      </c>
      <c r="DY78" s="172">
        <f t="shared" si="58"/>
        <v>1</v>
      </c>
      <c r="DZ78" s="172">
        <f t="shared" si="58"/>
        <v>1</v>
      </c>
      <c r="EA78" s="172">
        <f t="shared" si="58"/>
        <v>1</v>
      </c>
      <c r="EB78" s="172">
        <f t="shared" si="58"/>
        <v>1</v>
      </c>
      <c r="EC78" s="172">
        <f t="shared" si="58"/>
        <v>1</v>
      </c>
      <c r="ED78" s="172">
        <f t="shared" si="58"/>
        <v>1</v>
      </c>
      <c r="EE78" s="172">
        <f t="shared" si="58"/>
        <v>1</v>
      </c>
      <c r="EF78" s="172">
        <f t="shared" si="58"/>
        <v>1</v>
      </c>
      <c r="EG78" s="172">
        <f t="shared" si="52"/>
        <v>0</v>
      </c>
    </row>
    <row r="79" spans="20:137" x14ac:dyDescent="0.25">
      <c r="T79" s="5"/>
      <c r="U79" s="13"/>
      <c r="V79" s="5"/>
      <c r="W79" s="5" t="str">
        <f t="shared" si="51"/>
        <v/>
      </c>
      <c r="X79" s="5"/>
      <c r="Y79" s="5"/>
      <c r="Z79" s="5"/>
      <c r="CB79" s="172">
        <f t="shared" si="49"/>
        <v>1</v>
      </c>
      <c r="CC79" s="172">
        <f t="shared" si="49"/>
        <v>1</v>
      </c>
      <c r="CD79" s="172">
        <f t="shared" si="49"/>
        <v>1</v>
      </c>
      <c r="CE79" s="172">
        <f t="shared" si="49"/>
        <v>1</v>
      </c>
      <c r="CF79" s="172">
        <f t="shared" si="49"/>
        <v>1</v>
      </c>
      <c r="CG79" s="172">
        <f t="shared" si="49"/>
        <v>1</v>
      </c>
      <c r="CH79" s="172">
        <f t="shared" si="49"/>
        <v>1</v>
      </c>
      <c r="CI79" s="172">
        <f t="shared" si="49"/>
        <v>1</v>
      </c>
      <c r="CJ79" s="172">
        <f t="shared" si="49"/>
        <v>1</v>
      </c>
      <c r="CK79" s="172">
        <f t="shared" si="49"/>
        <v>1</v>
      </c>
      <c r="CL79" s="172">
        <f t="shared" si="49"/>
        <v>1</v>
      </c>
      <c r="CM79" s="172">
        <f t="shared" si="49"/>
        <v>1</v>
      </c>
      <c r="CN79" s="172">
        <f t="shared" si="49"/>
        <v>1</v>
      </c>
      <c r="CO79" s="172">
        <f t="shared" si="49"/>
        <v>1</v>
      </c>
      <c r="CP79" s="172">
        <f t="shared" si="49"/>
        <v>1</v>
      </c>
      <c r="CQ79" s="172">
        <f t="shared" si="49"/>
        <v>1</v>
      </c>
      <c r="CR79" s="172">
        <f t="shared" si="48"/>
        <v>1</v>
      </c>
      <c r="CS79" s="172">
        <f t="shared" si="48"/>
        <v>1</v>
      </c>
      <c r="CT79" s="172">
        <f t="shared" si="48"/>
        <v>1</v>
      </c>
      <c r="CU79" s="172">
        <f t="shared" si="48"/>
        <v>1</v>
      </c>
      <c r="CZ79" s="172">
        <v>6</v>
      </c>
      <c r="DA79" s="172" t="s">
        <v>278</v>
      </c>
      <c r="DB79" s="32" t="str">
        <f>T(LOOKUP(CZ79,$DM$1:$EF$1,$DM$2:$EF$2))</f>
        <v/>
      </c>
      <c r="DD79" s="172">
        <f t="shared" si="57"/>
        <v>1</v>
      </c>
      <c r="DE79" s="172">
        <v>77</v>
      </c>
      <c r="DI79" s="198"/>
      <c r="DL79" s="172">
        <f t="shared" si="53"/>
        <v>0</v>
      </c>
      <c r="DM79" s="172">
        <f t="shared" si="54"/>
        <v>1</v>
      </c>
      <c r="DN79" s="172">
        <f t="shared" si="55"/>
        <v>1</v>
      </c>
      <c r="DO79" s="172">
        <f t="shared" si="56"/>
        <v>1</v>
      </c>
      <c r="DP79" s="172">
        <f t="shared" si="56"/>
        <v>1</v>
      </c>
      <c r="DQ79" s="172">
        <f t="shared" si="56"/>
        <v>1</v>
      </c>
      <c r="DR79" s="172">
        <f t="shared" si="56"/>
        <v>1</v>
      </c>
      <c r="DS79" s="172">
        <f t="shared" si="56"/>
        <v>1</v>
      </c>
      <c r="DT79" s="172">
        <f t="shared" si="56"/>
        <v>1</v>
      </c>
      <c r="DU79" s="172">
        <f t="shared" si="56"/>
        <v>1</v>
      </c>
      <c r="DV79" s="172">
        <f t="shared" si="58"/>
        <v>1</v>
      </c>
      <c r="DW79" s="172">
        <f t="shared" si="58"/>
        <v>1</v>
      </c>
      <c r="DX79" s="172">
        <f t="shared" si="58"/>
        <v>1</v>
      </c>
      <c r="DY79" s="172">
        <f t="shared" si="58"/>
        <v>1</v>
      </c>
      <c r="DZ79" s="172">
        <f t="shared" si="58"/>
        <v>1</v>
      </c>
      <c r="EA79" s="172">
        <f t="shared" si="58"/>
        <v>1</v>
      </c>
      <c r="EB79" s="172">
        <f t="shared" si="58"/>
        <v>1</v>
      </c>
      <c r="EC79" s="172">
        <f t="shared" si="58"/>
        <v>1</v>
      </c>
      <c r="ED79" s="172">
        <f t="shared" si="58"/>
        <v>1</v>
      </c>
      <c r="EE79" s="172">
        <f t="shared" si="58"/>
        <v>1</v>
      </c>
      <c r="EF79" s="172">
        <f t="shared" si="58"/>
        <v>1</v>
      </c>
      <c r="EG79" s="172">
        <f t="shared" si="52"/>
        <v>0</v>
      </c>
    </row>
    <row r="80" spans="20:137" x14ac:dyDescent="0.25">
      <c r="T80" s="5"/>
      <c r="U80" s="13"/>
      <c r="V80" s="5"/>
      <c r="W80" s="5" t="str">
        <f t="shared" si="51"/>
        <v/>
      </c>
      <c r="X80" s="5"/>
      <c r="Y80" s="5"/>
      <c r="Z80" s="5"/>
      <c r="CB80" s="172">
        <f t="shared" si="49"/>
        <v>1</v>
      </c>
      <c r="CC80" s="172">
        <f t="shared" si="49"/>
        <v>1</v>
      </c>
      <c r="CD80" s="172">
        <f t="shared" si="49"/>
        <v>1</v>
      </c>
      <c r="CE80" s="172">
        <f t="shared" si="49"/>
        <v>1</v>
      </c>
      <c r="CF80" s="172">
        <f t="shared" si="49"/>
        <v>1</v>
      </c>
      <c r="CG80" s="172">
        <f t="shared" si="49"/>
        <v>1</v>
      </c>
      <c r="CH80" s="172">
        <f t="shared" si="49"/>
        <v>1</v>
      </c>
      <c r="CI80" s="172">
        <f t="shared" si="49"/>
        <v>1</v>
      </c>
      <c r="CJ80" s="172">
        <f t="shared" si="49"/>
        <v>1</v>
      </c>
      <c r="CK80" s="172">
        <f t="shared" si="49"/>
        <v>1</v>
      </c>
      <c r="CL80" s="172">
        <f t="shared" si="49"/>
        <v>1</v>
      </c>
      <c r="CM80" s="172">
        <f t="shared" si="49"/>
        <v>1</v>
      </c>
      <c r="CN80" s="172">
        <f t="shared" si="49"/>
        <v>1</v>
      </c>
      <c r="CO80" s="172">
        <f t="shared" si="49"/>
        <v>1</v>
      </c>
      <c r="CP80" s="172">
        <f t="shared" si="49"/>
        <v>1</v>
      </c>
      <c r="CQ80" s="172">
        <f t="shared" ref="CQ80:CU80" si="60">IF(BF79="",CQ79,CQ79+1)</f>
        <v>1</v>
      </c>
      <c r="CR80" s="172">
        <f t="shared" si="60"/>
        <v>1</v>
      </c>
      <c r="CS80" s="172">
        <f t="shared" si="60"/>
        <v>1</v>
      </c>
      <c r="CT80" s="172">
        <f t="shared" si="60"/>
        <v>1</v>
      </c>
      <c r="CU80" s="172">
        <f t="shared" si="60"/>
        <v>1</v>
      </c>
      <c r="DA80" s="172">
        <v>1</v>
      </c>
      <c r="DB80" s="32" t="str">
        <f t="shared" ref="DB80:DB91" si="61">T(CONCATENATE(LOOKUP(DA80,CG$3:CG$80,AV$3:AV$80)," ",LOOKUP(DA80,CG$3:CG$80,$CA$3:$CA$80)))</f>
        <v xml:space="preserve"> </v>
      </c>
      <c r="DD80" s="172">
        <f t="shared" si="57"/>
        <v>1</v>
      </c>
      <c r="DE80" s="172">
        <v>78</v>
      </c>
      <c r="DI80" s="198"/>
      <c r="DL80" s="172">
        <f>SUM(DM81:EF81)-SUM(DM80:EF80)</f>
        <v>-20</v>
      </c>
      <c r="DM80" s="172">
        <f t="shared" si="54"/>
        <v>1</v>
      </c>
      <c r="DN80" s="172">
        <f t="shared" si="55"/>
        <v>1</v>
      </c>
      <c r="DO80" s="172">
        <f t="shared" si="56"/>
        <v>1</v>
      </c>
      <c r="DP80" s="172">
        <f t="shared" si="56"/>
        <v>1</v>
      </c>
      <c r="DQ80" s="172">
        <f t="shared" si="56"/>
        <v>1</v>
      </c>
      <c r="DR80" s="172">
        <f t="shared" si="56"/>
        <v>1</v>
      </c>
      <c r="DS80" s="172">
        <f t="shared" si="56"/>
        <v>1</v>
      </c>
      <c r="DT80" s="172">
        <f t="shared" si="56"/>
        <v>1</v>
      </c>
      <c r="DU80" s="172">
        <f t="shared" si="56"/>
        <v>1</v>
      </c>
      <c r="DV80" s="172">
        <f t="shared" si="58"/>
        <v>1</v>
      </c>
      <c r="DW80" s="172">
        <f t="shared" si="58"/>
        <v>1</v>
      </c>
      <c r="DX80" s="172">
        <f t="shared" si="58"/>
        <v>1</v>
      </c>
      <c r="DY80" s="172">
        <f t="shared" si="58"/>
        <v>1</v>
      </c>
      <c r="DZ80" s="172">
        <f t="shared" si="58"/>
        <v>1</v>
      </c>
      <c r="EA80" s="172">
        <f t="shared" si="58"/>
        <v>1</v>
      </c>
      <c r="EB80" s="172">
        <f t="shared" si="58"/>
        <v>1</v>
      </c>
      <c r="EC80" s="172">
        <f t="shared" si="58"/>
        <v>1</v>
      </c>
      <c r="ED80" s="172">
        <f t="shared" si="58"/>
        <v>1</v>
      </c>
      <c r="EE80" s="172">
        <f t="shared" si="58"/>
        <v>1</v>
      </c>
      <c r="EF80" s="172">
        <f t="shared" si="58"/>
        <v>1</v>
      </c>
      <c r="EG80" s="172">
        <f t="shared" si="52"/>
        <v>0</v>
      </c>
    </row>
    <row r="81" spans="104:113" x14ac:dyDescent="0.25">
      <c r="DA81" s="172">
        <v>2</v>
      </c>
      <c r="DB81" s="32" t="str">
        <f t="shared" si="61"/>
        <v xml:space="preserve"> </v>
      </c>
      <c r="DD81" s="172">
        <f t="shared" si="57"/>
        <v>1</v>
      </c>
      <c r="DI81" s="198"/>
    </row>
    <row r="82" spans="104:113" x14ac:dyDescent="0.25">
      <c r="DA82" s="172">
        <v>3</v>
      </c>
      <c r="DB82" s="32" t="str">
        <f t="shared" si="61"/>
        <v xml:space="preserve"> </v>
      </c>
      <c r="DD82" s="172">
        <f t="shared" si="57"/>
        <v>1</v>
      </c>
      <c r="DI82" s="198"/>
    </row>
    <row r="83" spans="104:113" x14ac:dyDescent="0.25">
      <c r="DA83" s="172">
        <v>4</v>
      </c>
      <c r="DB83" s="32" t="str">
        <f t="shared" si="61"/>
        <v xml:space="preserve"> </v>
      </c>
      <c r="DD83" s="172">
        <f t="shared" si="57"/>
        <v>1</v>
      </c>
      <c r="DI83" s="198"/>
    </row>
    <row r="84" spans="104:113" x14ac:dyDescent="0.25">
      <c r="DA84" s="172">
        <v>5</v>
      </c>
      <c r="DB84" s="32" t="str">
        <f t="shared" si="61"/>
        <v xml:space="preserve"> </v>
      </c>
      <c r="DD84" s="172">
        <f t="shared" si="57"/>
        <v>1</v>
      </c>
      <c r="DI84" s="198"/>
    </row>
    <row r="85" spans="104:113" x14ac:dyDescent="0.25">
      <c r="DA85" s="172">
        <v>6</v>
      </c>
      <c r="DB85" s="32" t="str">
        <f t="shared" si="61"/>
        <v xml:space="preserve"> </v>
      </c>
      <c r="DD85" s="172">
        <f t="shared" si="57"/>
        <v>1</v>
      </c>
      <c r="DI85" s="198"/>
    </row>
    <row r="86" spans="104:113" x14ac:dyDescent="0.25">
      <c r="DA86" s="172">
        <v>7</v>
      </c>
      <c r="DB86" s="32" t="str">
        <f t="shared" si="61"/>
        <v xml:space="preserve"> </v>
      </c>
      <c r="DD86" s="172">
        <f t="shared" si="57"/>
        <v>1</v>
      </c>
      <c r="DI86" s="198"/>
    </row>
    <row r="87" spans="104:113" x14ac:dyDescent="0.25">
      <c r="DA87" s="172">
        <v>8</v>
      </c>
      <c r="DB87" s="32" t="str">
        <f t="shared" si="61"/>
        <v xml:space="preserve"> </v>
      </c>
      <c r="DD87" s="172">
        <f t="shared" si="57"/>
        <v>1</v>
      </c>
      <c r="DI87" s="198"/>
    </row>
    <row r="88" spans="104:113" x14ac:dyDescent="0.25">
      <c r="DA88" s="172">
        <v>9</v>
      </c>
      <c r="DB88" s="32" t="str">
        <f t="shared" si="61"/>
        <v xml:space="preserve"> </v>
      </c>
      <c r="DD88" s="172">
        <f t="shared" si="57"/>
        <v>1</v>
      </c>
      <c r="DI88" s="198"/>
    </row>
    <row r="89" spans="104:113" x14ac:dyDescent="0.25">
      <c r="DA89" s="172">
        <v>10</v>
      </c>
      <c r="DB89" s="32" t="str">
        <f t="shared" si="61"/>
        <v xml:space="preserve"> </v>
      </c>
      <c r="DD89" s="172">
        <f t="shared" si="57"/>
        <v>1</v>
      </c>
      <c r="DI89" s="198"/>
    </row>
    <row r="90" spans="104:113" x14ac:dyDescent="0.25">
      <c r="DA90" s="172">
        <v>11</v>
      </c>
      <c r="DB90" s="32" t="str">
        <f t="shared" si="61"/>
        <v xml:space="preserve"> </v>
      </c>
      <c r="DD90" s="172">
        <f t="shared" si="57"/>
        <v>1</v>
      </c>
      <c r="DI90" s="198"/>
    </row>
    <row r="91" spans="104:113" x14ac:dyDescent="0.25">
      <c r="DA91" s="172">
        <v>12</v>
      </c>
      <c r="DB91" s="32" t="str">
        <f t="shared" si="61"/>
        <v xml:space="preserve"> </v>
      </c>
      <c r="DD91" s="172">
        <f t="shared" si="57"/>
        <v>1</v>
      </c>
      <c r="DI91" s="198"/>
    </row>
    <row r="92" spans="104:113" x14ac:dyDescent="0.25">
      <c r="DB92" s="196" t="str">
        <f>IF(DB79="","","----")</f>
        <v/>
      </c>
      <c r="DD92" s="172">
        <f t="shared" si="57"/>
        <v>1</v>
      </c>
      <c r="DI92" s="198"/>
    </row>
    <row r="93" spans="104:113" x14ac:dyDescent="0.25">
      <c r="DA93" s="172"/>
      <c r="DB93" s="32" t="str">
        <f>IF(DB94="","",CONCATENATE("Warband ",CZ94," ",DG93))</f>
        <v/>
      </c>
      <c r="DD93" s="172">
        <f t="shared" si="57"/>
        <v>1</v>
      </c>
      <c r="DG93" s="49" t="str">
        <f>CONCATENATE("   ",DH93,"/",DI93,IF(DH93&gt;DI93," !",""))</f>
        <v xml:space="preserve">   0/12</v>
      </c>
      <c r="DH93" s="172">
        <f t="shared" ref="DH93" si="62">INDEX($CB$1:$CU$1,CZ94)+DJ93</f>
        <v>0</v>
      </c>
      <c r="DI93" s="198">
        <f>12</f>
        <v>12</v>
      </c>
    </row>
    <row r="94" spans="104:113" x14ac:dyDescent="0.25">
      <c r="CZ94" s="172">
        <v>7</v>
      </c>
      <c r="DA94" s="172" t="s">
        <v>278</v>
      </c>
      <c r="DB94" s="32" t="str">
        <f>T(LOOKUP(CZ94,$DM$1:$EF$1,$DM$2:$EF$2))</f>
        <v/>
      </c>
      <c r="DD94" s="172">
        <f t="shared" si="57"/>
        <v>1</v>
      </c>
      <c r="DI94" s="198"/>
    </row>
    <row r="95" spans="104:113" x14ac:dyDescent="0.25">
      <c r="DA95" s="172">
        <v>1</v>
      </c>
      <c r="DB95" s="32" t="str">
        <f t="shared" ref="DB95:DB106" si="63">T(CONCATENATE(LOOKUP(DA95,CH$3:CH$80,AW$3:AW$80)," ",LOOKUP(DA95,CH$3:CH$80,$CA$3:$CA$80)))</f>
        <v xml:space="preserve"> </v>
      </c>
      <c r="DD95" s="172">
        <f t="shared" si="57"/>
        <v>1</v>
      </c>
      <c r="DI95" s="198"/>
    </row>
    <row r="96" spans="104:113" x14ac:dyDescent="0.25">
      <c r="DA96" s="172">
        <v>2</v>
      </c>
      <c r="DB96" s="32" t="str">
        <f t="shared" si="63"/>
        <v xml:space="preserve"> </v>
      </c>
      <c r="DD96" s="172">
        <f t="shared" si="57"/>
        <v>1</v>
      </c>
      <c r="DI96" s="198"/>
    </row>
    <row r="97" spans="104:113" x14ac:dyDescent="0.25">
      <c r="DA97" s="172">
        <v>3</v>
      </c>
      <c r="DB97" s="32" t="str">
        <f t="shared" si="63"/>
        <v xml:space="preserve"> </v>
      </c>
      <c r="DD97" s="172">
        <f t="shared" si="57"/>
        <v>1</v>
      </c>
      <c r="DI97" s="198"/>
    </row>
    <row r="98" spans="104:113" x14ac:dyDescent="0.25">
      <c r="DA98" s="172">
        <v>4</v>
      </c>
      <c r="DB98" s="32" t="str">
        <f t="shared" si="63"/>
        <v xml:space="preserve"> </v>
      </c>
      <c r="DD98" s="172">
        <f t="shared" si="57"/>
        <v>1</v>
      </c>
      <c r="DI98" s="198"/>
    </row>
    <row r="99" spans="104:113" x14ac:dyDescent="0.25">
      <c r="DA99" s="172">
        <v>5</v>
      </c>
      <c r="DB99" s="32" t="str">
        <f t="shared" si="63"/>
        <v xml:space="preserve"> </v>
      </c>
      <c r="DD99" s="172">
        <f t="shared" si="57"/>
        <v>1</v>
      </c>
      <c r="DI99" s="198"/>
    </row>
    <row r="100" spans="104:113" x14ac:dyDescent="0.25">
      <c r="DA100" s="172">
        <v>6</v>
      </c>
      <c r="DB100" s="32" t="str">
        <f t="shared" si="63"/>
        <v xml:space="preserve"> </v>
      </c>
      <c r="DD100" s="172">
        <f t="shared" si="57"/>
        <v>1</v>
      </c>
      <c r="DI100" s="198"/>
    </row>
    <row r="101" spans="104:113" x14ac:dyDescent="0.25">
      <c r="DA101" s="172">
        <v>7</v>
      </c>
      <c r="DB101" s="32" t="str">
        <f t="shared" si="63"/>
        <v xml:space="preserve"> </v>
      </c>
      <c r="DD101" s="172">
        <f t="shared" si="57"/>
        <v>1</v>
      </c>
      <c r="DI101" s="198"/>
    </row>
    <row r="102" spans="104:113" x14ac:dyDescent="0.25">
      <c r="DA102" s="172">
        <v>8</v>
      </c>
      <c r="DB102" s="32" t="str">
        <f t="shared" si="63"/>
        <v xml:space="preserve"> </v>
      </c>
      <c r="DD102" s="172">
        <f t="shared" si="57"/>
        <v>1</v>
      </c>
      <c r="DI102" s="198"/>
    </row>
    <row r="103" spans="104:113" x14ac:dyDescent="0.25">
      <c r="DA103" s="172">
        <v>9</v>
      </c>
      <c r="DB103" s="32" t="str">
        <f t="shared" si="63"/>
        <v xml:space="preserve"> </v>
      </c>
      <c r="DD103" s="172">
        <f t="shared" si="57"/>
        <v>1</v>
      </c>
      <c r="DI103" s="198"/>
    </row>
    <row r="104" spans="104:113" x14ac:dyDescent="0.25">
      <c r="DA104" s="172">
        <v>10</v>
      </c>
      <c r="DB104" s="32" t="str">
        <f t="shared" si="63"/>
        <v xml:space="preserve"> </v>
      </c>
      <c r="DD104" s="172">
        <f t="shared" si="57"/>
        <v>1</v>
      </c>
      <c r="DI104" s="198"/>
    </row>
    <row r="105" spans="104:113" x14ac:dyDescent="0.25">
      <c r="DA105" s="172">
        <v>11</v>
      </c>
      <c r="DB105" s="32" t="str">
        <f t="shared" si="63"/>
        <v xml:space="preserve"> </v>
      </c>
      <c r="DD105" s="172">
        <f t="shared" si="57"/>
        <v>1</v>
      </c>
      <c r="DI105" s="198"/>
    </row>
    <row r="106" spans="104:113" x14ac:dyDescent="0.25">
      <c r="DA106" s="172">
        <v>12</v>
      </c>
      <c r="DB106" s="32" t="str">
        <f t="shared" si="63"/>
        <v xml:space="preserve"> </v>
      </c>
      <c r="DD106" s="172">
        <f t="shared" si="57"/>
        <v>1</v>
      </c>
      <c r="DI106" s="198"/>
    </row>
    <row r="107" spans="104:113" x14ac:dyDescent="0.25">
      <c r="DB107" s="196" t="str">
        <f>IF(DB94="","","----")</f>
        <v/>
      </c>
      <c r="DD107" s="172">
        <f t="shared" si="57"/>
        <v>1</v>
      </c>
      <c r="DI107" s="198"/>
    </row>
    <row r="108" spans="104:113" x14ac:dyDescent="0.25">
      <c r="DA108" s="172"/>
      <c r="DB108" s="32" t="str">
        <f>IF(DB109="","",CONCATENATE("Warband ",CZ109," ",DG108))</f>
        <v/>
      </c>
      <c r="DD108" s="172">
        <f t="shared" si="57"/>
        <v>1</v>
      </c>
      <c r="DG108" s="49" t="str">
        <f>CONCATENATE("   ",DH108,"/",DI108,IF(DH108&gt;DI108," !",""))</f>
        <v xml:space="preserve">   0/12</v>
      </c>
      <c r="DH108" s="172">
        <f t="shared" ref="DH108" si="64">INDEX($CB$1:$CU$1,CZ109)+DJ108</f>
        <v>0</v>
      </c>
      <c r="DI108" s="198">
        <f>12</f>
        <v>12</v>
      </c>
    </row>
    <row r="109" spans="104:113" x14ac:dyDescent="0.25">
      <c r="CZ109" s="172">
        <v>8</v>
      </c>
      <c r="DA109" s="172" t="s">
        <v>278</v>
      </c>
      <c r="DB109" s="32" t="str">
        <f>T(LOOKUP(CZ109,$DM$1:$EF$1,$DM$2:$EF$2))</f>
        <v/>
      </c>
      <c r="DD109" s="172">
        <f t="shared" si="57"/>
        <v>1</v>
      </c>
      <c r="DI109" s="198"/>
    </row>
    <row r="110" spans="104:113" x14ac:dyDescent="0.25">
      <c r="DA110" s="172">
        <v>1</v>
      </c>
      <c r="DB110" s="32" t="str">
        <f t="shared" ref="DB110:DB121" si="65">T(CONCATENATE(LOOKUP(DA110,CI$3:CI$80,AX$3:AX$80)," ",LOOKUP(DA110,CI$3:CI$80,$CA$3:$CA$80)))</f>
        <v xml:space="preserve"> </v>
      </c>
      <c r="DD110" s="172">
        <f t="shared" si="57"/>
        <v>1</v>
      </c>
      <c r="DI110" s="198"/>
    </row>
    <row r="111" spans="104:113" x14ac:dyDescent="0.25">
      <c r="DA111" s="172">
        <v>2</v>
      </c>
      <c r="DB111" s="32" t="str">
        <f t="shared" si="65"/>
        <v xml:space="preserve"> </v>
      </c>
      <c r="DD111" s="172">
        <f t="shared" si="57"/>
        <v>1</v>
      </c>
      <c r="DI111" s="198"/>
    </row>
    <row r="112" spans="104:113" x14ac:dyDescent="0.25">
      <c r="DA112" s="172">
        <v>3</v>
      </c>
      <c r="DB112" s="32" t="str">
        <f t="shared" si="65"/>
        <v xml:space="preserve"> </v>
      </c>
      <c r="DD112" s="172">
        <f t="shared" si="57"/>
        <v>1</v>
      </c>
      <c r="DI112" s="198"/>
    </row>
    <row r="113" spans="104:113" x14ac:dyDescent="0.25">
      <c r="DA113" s="172">
        <v>4</v>
      </c>
      <c r="DB113" s="32" t="str">
        <f t="shared" si="65"/>
        <v xml:space="preserve"> </v>
      </c>
      <c r="DD113" s="172">
        <f t="shared" si="57"/>
        <v>1</v>
      </c>
      <c r="DI113" s="198"/>
    </row>
    <row r="114" spans="104:113" x14ac:dyDescent="0.25">
      <c r="DA114" s="172">
        <v>5</v>
      </c>
      <c r="DB114" s="32" t="str">
        <f t="shared" si="65"/>
        <v xml:space="preserve"> </v>
      </c>
      <c r="DD114" s="172">
        <f t="shared" si="57"/>
        <v>1</v>
      </c>
      <c r="DI114" s="198"/>
    </row>
    <row r="115" spans="104:113" x14ac:dyDescent="0.25">
      <c r="DA115" s="172">
        <v>6</v>
      </c>
      <c r="DB115" s="32" t="str">
        <f t="shared" si="65"/>
        <v xml:space="preserve"> </v>
      </c>
      <c r="DD115" s="172">
        <f t="shared" si="57"/>
        <v>1</v>
      </c>
      <c r="DI115" s="198"/>
    </row>
    <row r="116" spans="104:113" x14ac:dyDescent="0.25">
      <c r="DA116" s="172">
        <v>7</v>
      </c>
      <c r="DB116" s="32" t="str">
        <f t="shared" si="65"/>
        <v xml:space="preserve"> </v>
      </c>
      <c r="DD116" s="172">
        <f t="shared" si="57"/>
        <v>1</v>
      </c>
      <c r="DI116" s="198"/>
    </row>
    <row r="117" spans="104:113" x14ac:dyDescent="0.25">
      <c r="DA117" s="172">
        <v>8</v>
      </c>
      <c r="DB117" s="32" t="str">
        <f t="shared" si="65"/>
        <v xml:space="preserve"> </v>
      </c>
      <c r="DD117" s="172">
        <f t="shared" si="57"/>
        <v>1</v>
      </c>
      <c r="DI117" s="198"/>
    </row>
    <row r="118" spans="104:113" x14ac:dyDescent="0.25">
      <c r="DA118" s="172">
        <v>9</v>
      </c>
      <c r="DB118" s="32" t="str">
        <f t="shared" si="65"/>
        <v xml:space="preserve"> </v>
      </c>
      <c r="DD118" s="172">
        <f t="shared" si="57"/>
        <v>1</v>
      </c>
      <c r="DI118" s="198"/>
    </row>
    <row r="119" spans="104:113" x14ac:dyDescent="0.25">
      <c r="DA119" s="172">
        <v>10</v>
      </c>
      <c r="DB119" s="32" t="str">
        <f t="shared" si="65"/>
        <v xml:space="preserve"> </v>
      </c>
      <c r="DD119" s="172">
        <f t="shared" si="57"/>
        <v>1</v>
      </c>
      <c r="DI119" s="198"/>
    </row>
    <row r="120" spans="104:113" x14ac:dyDescent="0.25">
      <c r="DA120" s="172">
        <v>11</v>
      </c>
      <c r="DB120" s="32" t="str">
        <f t="shared" si="65"/>
        <v xml:space="preserve"> </v>
      </c>
      <c r="DD120" s="172">
        <f t="shared" si="57"/>
        <v>1</v>
      </c>
      <c r="DI120" s="198"/>
    </row>
    <row r="121" spans="104:113" x14ac:dyDescent="0.25">
      <c r="DA121" s="172">
        <v>12</v>
      </c>
      <c r="DB121" s="32" t="str">
        <f t="shared" si="65"/>
        <v xml:space="preserve"> </v>
      </c>
      <c r="DD121" s="172">
        <f t="shared" si="57"/>
        <v>1</v>
      </c>
      <c r="DI121" s="198"/>
    </row>
    <row r="122" spans="104:113" x14ac:dyDescent="0.25">
      <c r="DB122" s="196" t="str">
        <f>IF(DB109="","","----")</f>
        <v/>
      </c>
      <c r="DD122" s="172">
        <f t="shared" si="57"/>
        <v>1</v>
      </c>
      <c r="DI122" s="198"/>
    </row>
    <row r="123" spans="104:113" x14ac:dyDescent="0.25">
      <c r="DA123" s="172"/>
      <c r="DB123" s="32" t="str">
        <f>IF(DB124="","",CONCATENATE("Warband ",CZ124," ",DG123))</f>
        <v/>
      </c>
      <c r="DD123" s="172">
        <f t="shared" si="57"/>
        <v>1</v>
      </c>
      <c r="DG123" s="49" t="str">
        <f>CONCATENATE("   ",DH123,"/",DI123,IF(DH123&gt;DI123," !",""))</f>
        <v xml:space="preserve">   0/12</v>
      </c>
      <c r="DH123" s="172">
        <f t="shared" ref="DH123" si="66">INDEX($CB$1:$CU$1,CZ124)+DJ123</f>
        <v>0</v>
      </c>
      <c r="DI123" s="198">
        <f>12</f>
        <v>12</v>
      </c>
    </row>
    <row r="124" spans="104:113" x14ac:dyDescent="0.25">
      <c r="CZ124" s="172">
        <v>9</v>
      </c>
      <c r="DA124" s="172" t="s">
        <v>278</v>
      </c>
      <c r="DB124" s="32" t="str">
        <f>T(LOOKUP(CZ124,$DM$1:$EF$1,$DM$2:$EF$2))</f>
        <v/>
      </c>
      <c r="DD124" s="172">
        <f t="shared" si="57"/>
        <v>1</v>
      </c>
      <c r="DI124" s="198"/>
    </row>
    <row r="125" spans="104:113" x14ac:dyDescent="0.25">
      <c r="DA125" s="172">
        <v>1</v>
      </c>
      <c r="DB125" s="32" t="str">
        <f t="shared" ref="DB125:DB136" si="67">T(CONCATENATE(LOOKUP(DA125,CJ$3:CJ$80,AY$3:AY$80)," ",LOOKUP(DA125,CJ$3:CJ$80,$CA$3:$CA$80)))</f>
        <v xml:space="preserve"> </v>
      </c>
      <c r="DD125" s="172">
        <f t="shared" si="57"/>
        <v>1</v>
      </c>
      <c r="DI125" s="198"/>
    </row>
    <row r="126" spans="104:113" x14ac:dyDescent="0.25">
      <c r="DA126" s="172">
        <v>2</v>
      </c>
      <c r="DB126" s="32" t="str">
        <f t="shared" si="67"/>
        <v xml:space="preserve"> </v>
      </c>
      <c r="DD126" s="172">
        <f t="shared" si="57"/>
        <v>1</v>
      </c>
      <c r="DI126" s="198"/>
    </row>
    <row r="127" spans="104:113" x14ac:dyDescent="0.25">
      <c r="DA127" s="172">
        <v>3</v>
      </c>
      <c r="DB127" s="32" t="str">
        <f t="shared" si="67"/>
        <v xml:space="preserve"> </v>
      </c>
      <c r="DD127" s="172">
        <f t="shared" si="57"/>
        <v>1</v>
      </c>
      <c r="DI127" s="198"/>
    </row>
    <row r="128" spans="104:113" x14ac:dyDescent="0.25">
      <c r="DA128" s="172">
        <v>4</v>
      </c>
      <c r="DB128" s="32" t="str">
        <f t="shared" si="67"/>
        <v xml:space="preserve"> </v>
      </c>
      <c r="DD128" s="172">
        <f t="shared" si="57"/>
        <v>1</v>
      </c>
      <c r="DI128" s="198"/>
    </row>
    <row r="129" spans="104:113" x14ac:dyDescent="0.25">
      <c r="DA129" s="172">
        <v>5</v>
      </c>
      <c r="DB129" s="32" t="str">
        <f t="shared" si="67"/>
        <v xml:space="preserve"> </v>
      </c>
      <c r="DD129" s="172">
        <f t="shared" si="57"/>
        <v>1</v>
      </c>
      <c r="DI129" s="198"/>
    </row>
    <row r="130" spans="104:113" x14ac:dyDescent="0.25">
      <c r="DA130" s="172">
        <v>6</v>
      </c>
      <c r="DB130" s="32" t="str">
        <f t="shared" si="67"/>
        <v xml:space="preserve"> </v>
      </c>
      <c r="DD130" s="172">
        <f t="shared" si="57"/>
        <v>1</v>
      </c>
      <c r="DI130" s="198"/>
    </row>
    <row r="131" spans="104:113" x14ac:dyDescent="0.25">
      <c r="DA131" s="172">
        <v>7</v>
      </c>
      <c r="DB131" s="32" t="str">
        <f t="shared" si="67"/>
        <v xml:space="preserve"> </v>
      </c>
      <c r="DD131" s="172">
        <f t="shared" si="57"/>
        <v>1</v>
      </c>
      <c r="DI131" s="198"/>
    </row>
    <row r="132" spans="104:113" x14ac:dyDescent="0.25">
      <c r="DA132" s="172">
        <v>8</v>
      </c>
      <c r="DB132" s="32" t="str">
        <f t="shared" si="67"/>
        <v xml:space="preserve"> </v>
      </c>
      <c r="DD132" s="172">
        <f t="shared" si="57"/>
        <v>1</v>
      </c>
      <c r="DI132" s="198"/>
    </row>
    <row r="133" spans="104:113" x14ac:dyDescent="0.25">
      <c r="DA133" s="172">
        <v>9</v>
      </c>
      <c r="DB133" s="32" t="str">
        <f t="shared" si="67"/>
        <v xml:space="preserve"> </v>
      </c>
      <c r="DD133" s="172">
        <f t="shared" ref="DD133:DD196" si="68">IF(OR(DB132="",DB132=" "),DD132,DD132+1)</f>
        <v>1</v>
      </c>
      <c r="DI133" s="198"/>
    </row>
    <row r="134" spans="104:113" x14ac:dyDescent="0.25">
      <c r="DA134" s="172">
        <v>10</v>
      </c>
      <c r="DB134" s="32" t="str">
        <f t="shared" si="67"/>
        <v xml:space="preserve"> </v>
      </c>
      <c r="DD134" s="172">
        <f t="shared" si="68"/>
        <v>1</v>
      </c>
      <c r="DI134" s="198"/>
    </row>
    <row r="135" spans="104:113" x14ac:dyDescent="0.25">
      <c r="DA135" s="172">
        <v>11</v>
      </c>
      <c r="DB135" s="32" t="str">
        <f t="shared" si="67"/>
        <v xml:space="preserve"> </v>
      </c>
      <c r="DD135" s="172">
        <f t="shared" si="68"/>
        <v>1</v>
      </c>
      <c r="DI135" s="198"/>
    </row>
    <row r="136" spans="104:113" x14ac:dyDescent="0.25">
      <c r="DA136" s="172">
        <v>12</v>
      </c>
      <c r="DB136" s="32" t="str">
        <f t="shared" si="67"/>
        <v xml:space="preserve"> </v>
      </c>
      <c r="DD136" s="172">
        <f t="shared" si="68"/>
        <v>1</v>
      </c>
      <c r="DI136" s="198"/>
    </row>
    <row r="137" spans="104:113" x14ac:dyDescent="0.25">
      <c r="DB137" s="196" t="str">
        <f>IF(DB124="","","----")</f>
        <v/>
      </c>
      <c r="DD137" s="172">
        <f t="shared" si="68"/>
        <v>1</v>
      </c>
      <c r="DI137" s="198"/>
    </row>
    <row r="138" spans="104:113" x14ac:dyDescent="0.25">
      <c r="DA138" s="172"/>
      <c r="DB138" s="32" t="str">
        <f>IF(DB139="","",CONCATENATE("Warband ",CZ139," ",DG138))</f>
        <v/>
      </c>
      <c r="DD138" s="172">
        <f t="shared" si="68"/>
        <v>1</v>
      </c>
      <c r="DG138" s="49" t="str">
        <f>CONCATENATE("   ",DH138,"/",DI138,IF(DH138&gt;DI138," !",""))</f>
        <v xml:space="preserve">   0/12</v>
      </c>
      <c r="DH138" s="172">
        <f t="shared" ref="DH138" si="69">INDEX($CB$1:$CU$1,CZ139)+DJ138</f>
        <v>0</v>
      </c>
      <c r="DI138" s="198">
        <f>12</f>
        <v>12</v>
      </c>
    </row>
    <row r="139" spans="104:113" x14ac:dyDescent="0.25">
      <c r="CZ139" s="172">
        <v>10</v>
      </c>
      <c r="DA139" s="172" t="s">
        <v>278</v>
      </c>
      <c r="DB139" s="32" t="str">
        <f>T(LOOKUP(CZ139,$DM$1:$EF$1,$DM$2:$EF$2))</f>
        <v/>
      </c>
      <c r="DD139" s="172">
        <f t="shared" si="68"/>
        <v>1</v>
      </c>
      <c r="DI139" s="198"/>
    </row>
    <row r="140" spans="104:113" x14ac:dyDescent="0.25">
      <c r="DA140" s="172">
        <v>1</v>
      </c>
      <c r="DB140" s="32" t="str">
        <f t="shared" ref="DB140:DB151" si="70">T(CONCATENATE(LOOKUP(DA140,CK$3:CK$80,AZ$3:AZ$80)," ",LOOKUP(DA140,CK$3:CK$80,$CA$3:$CA$80)))</f>
        <v xml:space="preserve"> </v>
      </c>
      <c r="DD140" s="172">
        <f t="shared" si="68"/>
        <v>1</v>
      </c>
      <c r="DI140" s="198"/>
    </row>
    <row r="141" spans="104:113" x14ac:dyDescent="0.25">
      <c r="DA141" s="172">
        <v>2</v>
      </c>
      <c r="DB141" s="32" t="str">
        <f t="shared" si="70"/>
        <v xml:space="preserve"> </v>
      </c>
      <c r="DD141" s="172">
        <f t="shared" si="68"/>
        <v>1</v>
      </c>
      <c r="DI141" s="198"/>
    </row>
    <row r="142" spans="104:113" x14ac:dyDescent="0.25">
      <c r="DA142" s="172">
        <v>3</v>
      </c>
      <c r="DB142" s="32" t="str">
        <f t="shared" si="70"/>
        <v xml:space="preserve"> </v>
      </c>
      <c r="DD142" s="172">
        <f t="shared" si="68"/>
        <v>1</v>
      </c>
      <c r="DI142" s="198"/>
    </row>
    <row r="143" spans="104:113" x14ac:dyDescent="0.25">
      <c r="DA143" s="172">
        <v>4</v>
      </c>
      <c r="DB143" s="32" t="str">
        <f t="shared" si="70"/>
        <v xml:space="preserve"> </v>
      </c>
      <c r="DD143" s="172">
        <f t="shared" si="68"/>
        <v>1</v>
      </c>
      <c r="DI143" s="198"/>
    </row>
    <row r="144" spans="104:113" x14ac:dyDescent="0.25">
      <c r="DA144" s="172">
        <v>5</v>
      </c>
      <c r="DB144" s="32" t="str">
        <f t="shared" si="70"/>
        <v xml:space="preserve"> </v>
      </c>
      <c r="DD144" s="172">
        <f t="shared" si="68"/>
        <v>1</v>
      </c>
      <c r="DI144" s="198"/>
    </row>
    <row r="145" spans="104:113" x14ac:dyDescent="0.25">
      <c r="DA145" s="172">
        <v>6</v>
      </c>
      <c r="DB145" s="32" t="str">
        <f t="shared" si="70"/>
        <v xml:space="preserve"> </v>
      </c>
      <c r="DD145" s="172">
        <f t="shared" si="68"/>
        <v>1</v>
      </c>
      <c r="DI145" s="198"/>
    </row>
    <row r="146" spans="104:113" x14ac:dyDescent="0.25">
      <c r="DA146" s="172">
        <v>7</v>
      </c>
      <c r="DB146" s="32" t="str">
        <f t="shared" si="70"/>
        <v xml:space="preserve"> </v>
      </c>
      <c r="DD146" s="172">
        <f t="shared" si="68"/>
        <v>1</v>
      </c>
      <c r="DI146" s="198"/>
    </row>
    <row r="147" spans="104:113" x14ac:dyDescent="0.25">
      <c r="DA147" s="172">
        <v>8</v>
      </c>
      <c r="DB147" s="32" t="str">
        <f t="shared" si="70"/>
        <v xml:space="preserve"> </v>
      </c>
      <c r="DD147" s="172">
        <f t="shared" si="68"/>
        <v>1</v>
      </c>
      <c r="DI147" s="198"/>
    </row>
    <row r="148" spans="104:113" x14ac:dyDescent="0.25">
      <c r="DA148" s="172">
        <v>9</v>
      </c>
      <c r="DB148" s="32" t="str">
        <f t="shared" si="70"/>
        <v xml:space="preserve"> </v>
      </c>
      <c r="DD148" s="172">
        <f t="shared" si="68"/>
        <v>1</v>
      </c>
      <c r="DI148" s="198"/>
    </row>
    <row r="149" spans="104:113" x14ac:dyDescent="0.25">
      <c r="DA149" s="172">
        <v>10</v>
      </c>
      <c r="DB149" s="32" t="str">
        <f t="shared" si="70"/>
        <v xml:space="preserve"> </v>
      </c>
      <c r="DD149" s="172">
        <f t="shared" si="68"/>
        <v>1</v>
      </c>
      <c r="DI149" s="198"/>
    </row>
    <row r="150" spans="104:113" x14ac:dyDescent="0.25">
      <c r="DA150" s="172">
        <v>11</v>
      </c>
      <c r="DB150" s="32" t="str">
        <f t="shared" si="70"/>
        <v xml:space="preserve"> </v>
      </c>
      <c r="DD150" s="172">
        <f t="shared" si="68"/>
        <v>1</v>
      </c>
      <c r="DI150" s="198"/>
    </row>
    <row r="151" spans="104:113" x14ac:dyDescent="0.25">
      <c r="DA151" s="172">
        <v>12</v>
      </c>
      <c r="DB151" s="32" t="str">
        <f t="shared" si="70"/>
        <v xml:space="preserve"> </v>
      </c>
      <c r="DD151" s="172">
        <f t="shared" si="68"/>
        <v>1</v>
      </c>
      <c r="DI151" s="198"/>
    </row>
    <row r="152" spans="104:113" x14ac:dyDescent="0.25">
      <c r="DB152" s="196" t="str">
        <f>IF(DB139="","","----")</f>
        <v/>
      </c>
      <c r="DD152" s="172">
        <f t="shared" si="68"/>
        <v>1</v>
      </c>
      <c r="DI152" s="198"/>
    </row>
    <row r="153" spans="104:113" x14ac:dyDescent="0.25">
      <c r="DA153" s="172"/>
      <c r="DB153" s="32" t="str">
        <f>IF(DB154="","",CONCATENATE("Warband ",CZ154," ",DG153))</f>
        <v/>
      </c>
      <c r="DD153" s="172">
        <f t="shared" si="68"/>
        <v>1</v>
      </c>
      <c r="DG153" s="49" t="str">
        <f>CONCATENATE("   ",DH153,"/",DI153,IF(DH153&gt;DI153," !",""))</f>
        <v xml:space="preserve">   0/12</v>
      </c>
      <c r="DH153" s="172">
        <f t="shared" ref="DH153" si="71">INDEX($CB$1:$CU$1,CZ154)+DJ153</f>
        <v>0</v>
      </c>
      <c r="DI153" s="198">
        <f>12</f>
        <v>12</v>
      </c>
    </row>
    <row r="154" spans="104:113" x14ac:dyDescent="0.25">
      <c r="CZ154" s="172">
        <v>11</v>
      </c>
      <c r="DA154" s="172" t="s">
        <v>278</v>
      </c>
      <c r="DB154" s="32" t="str">
        <f>T(LOOKUP(CZ154,$DM$1:$EF$1,$DM$2:$EF$2))</f>
        <v/>
      </c>
      <c r="DD154" s="172">
        <f t="shared" si="68"/>
        <v>1</v>
      </c>
      <c r="DI154" s="198"/>
    </row>
    <row r="155" spans="104:113" x14ac:dyDescent="0.25">
      <c r="DA155" s="172">
        <v>1</v>
      </c>
      <c r="DB155" s="32" t="str">
        <f t="shared" ref="DB155:DB166" si="72">T(CONCATENATE(LOOKUP(DA155,CL$3:CL$80,BA$3:BA$80)," ",LOOKUP(DA155,CL$3:CL$80,$CA$3:$CA$80)))</f>
        <v xml:space="preserve"> </v>
      </c>
      <c r="DD155" s="172">
        <f t="shared" si="68"/>
        <v>1</v>
      </c>
      <c r="DI155" s="198"/>
    </row>
    <row r="156" spans="104:113" x14ac:dyDescent="0.25">
      <c r="DA156" s="172">
        <v>2</v>
      </c>
      <c r="DB156" s="32" t="str">
        <f t="shared" si="72"/>
        <v xml:space="preserve"> </v>
      </c>
      <c r="DD156" s="172">
        <f t="shared" si="68"/>
        <v>1</v>
      </c>
      <c r="DI156" s="198"/>
    </row>
    <row r="157" spans="104:113" x14ac:dyDescent="0.25">
      <c r="DA157" s="172">
        <v>3</v>
      </c>
      <c r="DB157" s="32" t="str">
        <f t="shared" si="72"/>
        <v xml:space="preserve"> </v>
      </c>
      <c r="DD157" s="172">
        <f t="shared" si="68"/>
        <v>1</v>
      </c>
      <c r="DI157" s="198"/>
    </row>
    <row r="158" spans="104:113" x14ac:dyDescent="0.25">
      <c r="DA158" s="172">
        <v>4</v>
      </c>
      <c r="DB158" s="32" t="str">
        <f t="shared" si="72"/>
        <v xml:space="preserve"> </v>
      </c>
      <c r="DD158" s="172">
        <f t="shared" si="68"/>
        <v>1</v>
      </c>
      <c r="DI158" s="198"/>
    </row>
    <row r="159" spans="104:113" x14ac:dyDescent="0.25">
      <c r="DA159" s="172">
        <v>5</v>
      </c>
      <c r="DB159" s="32" t="str">
        <f t="shared" si="72"/>
        <v xml:space="preserve"> </v>
      </c>
      <c r="DD159" s="172">
        <f t="shared" si="68"/>
        <v>1</v>
      </c>
      <c r="DI159" s="198"/>
    </row>
    <row r="160" spans="104:113" x14ac:dyDescent="0.25">
      <c r="DA160" s="172">
        <v>6</v>
      </c>
      <c r="DB160" s="32" t="str">
        <f t="shared" si="72"/>
        <v xml:space="preserve"> </v>
      </c>
      <c r="DD160" s="172">
        <f t="shared" si="68"/>
        <v>1</v>
      </c>
      <c r="DI160" s="198"/>
    </row>
    <row r="161" spans="104:113" x14ac:dyDescent="0.25">
      <c r="DA161" s="172">
        <v>7</v>
      </c>
      <c r="DB161" s="32" t="str">
        <f t="shared" si="72"/>
        <v xml:space="preserve"> </v>
      </c>
      <c r="DD161" s="172">
        <f t="shared" si="68"/>
        <v>1</v>
      </c>
      <c r="DI161" s="198"/>
    </row>
    <row r="162" spans="104:113" x14ac:dyDescent="0.25">
      <c r="DA162" s="172">
        <v>8</v>
      </c>
      <c r="DB162" s="32" t="str">
        <f t="shared" si="72"/>
        <v xml:space="preserve"> </v>
      </c>
      <c r="DD162" s="172">
        <f t="shared" si="68"/>
        <v>1</v>
      </c>
      <c r="DI162" s="198"/>
    </row>
    <row r="163" spans="104:113" x14ac:dyDescent="0.25">
      <c r="DA163" s="172">
        <v>9</v>
      </c>
      <c r="DB163" s="32" t="str">
        <f t="shared" si="72"/>
        <v xml:space="preserve"> </v>
      </c>
      <c r="DD163" s="172">
        <f t="shared" si="68"/>
        <v>1</v>
      </c>
      <c r="DI163" s="198"/>
    </row>
    <row r="164" spans="104:113" x14ac:dyDescent="0.25">
      <c r="DA164" s="172">
        <v>10</v>
      </c>
      <c r="DB164" s="32" t="str">
        <f t="shared" si="72"/>
        <v xml:space="preserve"> </v>
      </c>
      <c r="DD164" s="172">
        <f t="shared" si="68"/>
        <v>1</v>
      </c>
      <c r="DI164" s="198"/>
    </row>
    <row r="165" spans="104:113" x14ac:dyDescent="0.25">
      <c r="DA165" s="172">
        <v>11</v>
      </c>
      <c r="DB165" s="32" t="str">
        <f t="shared" si="72"/>
        <v xml:space="preserve"> </v>
      </c>
      <c r="DD165" s="172">
        <f t="shared" si="68"/>
        <v>1</v>
      </c>
      <c r="DI165" s="198"/>
    </row>
    <row r="166" spans="104:113" x14ac:dyDescent="0.25">
      <c r="DA166" s="172">
        <v>12</v>
      </c>
      <c r="DB166" s="32" t="str">
        <f t="shared" si="72"/>
        <v xml:space="preserve"> </v>
      </c>
      <c r="DD166" s="172">
        <f t="shared" si="68"/>
        <v>1</v>
      </c>
      <c r="DI166" s="198"/>
    </row>
    <row r="167" spans="104:113" x14ac:dyDescent="0.25">
      <c r="DB167" s="196" t="str">
        <f>IF(DB154="","","----")</f>
        <v/>
      </c>
      <c r="DD167" s="172">
        <f t="shared" si="68"/>
        <v>1</v>
      </c>
      <c r="DI167" s="198"/>
    </row>
    <row r="168" spans="104:113" x14ac:dyDescent="0.25">
      <c r="DA168" s="172"/>
      <c r="DB168" s="32" t="str">
        <f>IF(DB169="","",CONCATENATE("Warband ",CZ169," ",DG168))</f>
        <v/>
      </c>
      <c r="DD168" s="172">
        <f t="shared" si="68"/>
        <v>1</v>
      </c>
      <c r="DG168" s="49" t="str">
        <f>CONCATENATE("   ",DH168,"/",DI168,IF(DH168&gt;DI168," !",""))</f>
        <v xml:space="preserve">   0/12</v>
      </c>
      <c r="DH168" s="172">
        <f t="shared" ref="DH168" si="73">INDEX($CB$1:$CU$1,CZ169)+DJ168</f>
        <v>0</v>
      </c>
      <c r="DI168" s="198">
        <f>12</f>
        <v>12</v>
      </c>
    </row>
    <row r="169" spans="104:113" x14ac:dyDescent="0.25">
      <c r="CZ169" s="172">
        <v>12</v>
      </c>
      <c r="DA169" s="172" t="s">
        <v>278</v>
      </c>
      <c r="DB169" s="32" t="str">
        <f>T(LOOKUP(CZ169,$DM$1:$EF$1,$DM$2:$EF$2))</f>
        <v/>
      </c>
      <c r="DD169" s="172">
        <f t="shared" si="68"/>
        <v>1</v>
      </c>
      <c r="DI169" s="198"/>
    </row>
    <row r="170" spans="104:113" x14ac:dyDescent="0.25">
      <c r="DA170" s="172">
        <v>1</v>
      </c>
      <c r="DB170" s="32" t="str">
        <f t="shared" ref="DB170:DB181" si="74">T(CONCATENATE(LOOKUP(DA170,CM$3:CM$80,BB$3:BB$80)," ",LOOKUP(DA170,CM$3:CM$80,$CA$3:$CA$80)))</f>
        <v xml:space="preserve"> </v>
      </c>
      <c r="DD170" s="172">
        <f t="shared" si="68"/>
        <v>1</v>
      </c>
      <c r="DI170" s="198"/>
    </row>
    <row r="171" spans="104:113" x14ac:dyDescent="0.25">
      <c r="DA171" s="172">
        <v>2</v>
      </c>
      <c r="DB171" s="32" t="str">
        <f t="shared" si="74"/>
        <v xml:space="preserve"> </v>
      </c>
      <c r="DD171" s="172">
        <f t="shared" si="68"/>
        <v>1</v>
      </c>
      <c r="DI171" s="198"/>
    </row>
    <row r="172" spans="104:113" x14ac:dyDescent="0.25">
      <c r="DA172" s="172">
        <v>3</v>
      </c>
      <c r="DB172" s="32" t="str">
        <f t="shared" si="74"/>
        <v xml:space="preserve"> </v>
      </c>
      <c r="DD172" s="172">
        <f t="shared" si="68"/>
        <v>1</v>
      </c>
      <c r="DI172" s="198"/>
    </row>
    <row r="173" spans="104:113" x14ac:dyDescent="0.25">
      <c r="DA173" s="172">
        <v>4</v>
      </c>
      <c r="DB173" s="32" t="str">
        <f t="shared" si="74"/>
        <v xml:space="preserve"> </v>
      </c>
      <c r="DD173" s="172">
        <f t="shared" si="68"/>
        <v>1</v>
      </c>
      <c r="DI173" s="198"/>
    </row>
    <row r="174" spans="104:113" x14ac:dyDescent="0.25">
      <c r="DA174" s="172">
        <v>5</v>
      </c>
      <c r="DB174" s="32" t="str">
        <f t="shared" si="74"/>
        <v xml:space="preserve"> </v>
      </c>
      <c r="DD174" s="172">
        <f t="shared" si="68"/>
        <v>1</v>
      </c>
      <c r="DI174" s="198"/>
    </row>
    <row r="175" spans="104:113" x14ac:dyDescent="0.25">
      <c r="DA175" s="172">
        <v>6</v>
      </c>
      <c r="DB175" s="32" t="str">
        <f t="shared" si="74"/>
        <v xml:space="preserve"> </v>
      </c>
      <c r="DD175" s="172">
        <f t="shared" si="68"/>
        <v>1</v>
      </c>
      <c r="DI175" s="198"/>
    </row>
    <row r="176" spans="104:113" x14ac:dyDescent="0.25">
      <c r="DA176" s="172">
        <v>7</v>
      </c>
      <c r="DB176" s="32" t="str">
        <f t="shared" si="74"/>
        <v xml:space="preserve"> </v>
      </c>
      <c r="DD176" s="172">
        <f t="shared" si="68"/>
        <v>1</v>
      </c>
      <c r="DI176" s="198"/>
    </row>
    <row r="177" spans="104:113" x14ac:dyDescent="0.25">
      <c r="DA177" s="172">
        <v>8</v>
      </c>
      <c r="DB177" s="32" t="str">
        <f t="shared" si="74"/>
        <v xml:space="preserve"> </v>
      </c>
      <c r="DD177" s="172">
        <f t="shared" si="68"/>
        <v>1</v>
      </c>
      <c r="DI177" s="198"/>
    </row>
    <row r="178" spans="104:113" x14ac:dyDescent="0.25">
      <c r="DA178" s="172">
        <v>9</v>
      </c>
      <c r="DB178" s="32" t="str">
        <f t="shared" si="74"/>
        <v xml:space="preserve"> </v>
      </c>
      <c r="DD178" s="172">
        <f t="shared" si="68"/>
        <v>1</v>
      </c>
      <c r="DI178" s="198"/>
    </row>
    <row r="179" spans="104:113" x14ac:dyDescent="0.25">
      <c r="DA179" s="172">
        <v>10</v>
      </c>
      <c r="DB179" s="32" t="str">
        <f t="shared" si="74"/>
        <v xml:space="preserve"> </v>
      </c>
      <c r="DD179" s="172">
        <f t="shared" si="68"/>
        <v>1</v>
      </c>
      <c r="DI179" s="198"/>
    </row>
    <row r="180" spans="104:113" x14ac:dyDescent="0.25">
      <c r="DA180" s="172">
        <v>11</v>
      </c>
      <c r="DB180" s="32" t="str">
        <f t="shared" si="74"/>
        <v xml:space="preserve"> </v>
      </c>
      <c r="DD180" s="172">
        <f t="shared" si="68"/>
        <v>1</v>
      </c>
      <c r="DI180" s="198"/>
    </row>
    <row r="181" spans="104:113" x14ac:dyDescent="0.25">
      <c r="DA181" s="172">
        <v>12</v>
      </c>
      <c r="DB181" s="32" t="str">
        <f t="shared" si="74"/>
        <v xml:space="preserve"> </v>
      </c>
      <c r="DD181" s="172">
        <f t="shared" si="68"/>
        <v>1</v>
      </c>
      <c r="DI181" s="198"/>
    </row>
    <row r="182" spans="104:113" x14ac:dyDescent="0.25">
      <c r="DB182" s="196" t="str">
        <f>IF(DB169="","","----")</f>
        <v/>
      </c>
      <c r="DD182" s="172">
        <f t="shared" si="68"/>
        <v>1</v>
      </c>
      <c r="DI182" s="198"/>
    </row>
    <row r="183" spans="104:113" x14ac:dyDescent="0.25">
      <c r="DA183" s="172"/>
      <c r="DB183" s="32" t="str">
        <f>IF(DB184="","",CONCATENATE("Warband ",CZ184," ",DG183))</f>
        <v/>
      </c>
      <c r="DD183" s="172">
        <f t="shared" si="68"/>
        <v>1</v>
      </c>
      <c r="DG183" s="49" t="str">
        <f>CONCATENATE("   ",DH183,"/",DI183,IF(DH183&gt;DI183," !",""))</f>
        <v xml:space="preserve">   0/12</v>
      </c>
      <c r="DH183" s="172">
        <f t="shared" ref="DH183" si="75">INDEX($CB$1:$CU$1,CZ184)+DJ183</f>
        <v>0</v>
      </c>
      <c r="DI183" s="198">
        <f>12</f>
        <v>12</v>
      </c>
    </row>
    <row r="184" spans="104:113" x14ac:dyDescent="0.25">
      <c r="CZ184" s="172">
        <v>13</v>
      </c>
      <c r="DA184" s="172" t="s">
        <v>278</v>
      </c>
      <c r="DB184" s="32" t="str">
        <f>T(LOOKUP(CZ184,$DM$1:$EF$1,$DM$2:$EF$2))</f>
        <v/>
      </c>
      <c r="DD184" s="172">
        <f t="shared" si="68"/>
        <v>1</v>
      </c>
      <c r="DI184" s="198"/>
    </row>
    <row r="185" spans="104:113" x14ac:dyDescent="0.25">
      <c r="DA185" s="172">
        <v>1</v>
      </c>
      <c r="DB185" s="32" t="str">
        <f t="shared" ref="DB185:DB196" si="76">T(CONCATENATE(LOOKUP(DA185,CN$3:CN$80,BC$3:BC$80)," ",LOOKUP(DA185,CN$3:CN$80,$CA$3:$CA$80)))</f>
        <v xml:space="preserve"> </v>
      </c>
      <c r="DD185" s="172">
        <f t="shared" si="68"/>
        <v>1</v>
      </c>
      <c r="DI185" s="198"/>
    </row>
    <row r="186" spans="104:113" x14ac:dyDescent="0.25">
      <c r="DA186" s="172">
        <v>2</v>
      </c>
      <c r="DB186" s="32" t="str">
        <f t="shared" si="76"/>
        <v xml:space="preserve"> </v>
      </c>
      <c r="DD186" s="172">
        <f t="shared" si="68"/>
        <v>1</v>
      </c>
      <c r="DI186" s="198"/>
    </row>
    <row r="187" spans="104:113" x14ac:dyDescent="0.25">
      <c r="DA187" s="172">
        <v>3</v>
      </c>
      <c r="DB187" s="32" t="str">
        <f t="shared" si="76"/>
        <v xml:space="preserve"> </v>
      </c>
      <c r="DD187" s="172">
        <f t="shared" si="68"/>
        <v>1</v>
      </c>
      <c r="DI187" s="198"/>
    </row>
    <row r="188" spans="104:113" x14ac:dyDescent="0.25">
      <c r="DA188" s="172">
        <v>4</v>
      </c>
      <c r="DB188" s="32" t="str">
        <f t="shared" si="76"/>
        <v xml:space="preserve"> </v>
      </c>
      <c r="DD188" s="172">
        <f t="shared" si="68"/>
        <v>1</v>
      </c>
      <c r="DI188" s="198"/>
    </row>
    <row r="189" spans="104:113" x14ac:dyDescent="0.25">
      <c r="DA189" s="172">
        <v>5</v>
      </c>
      <c r="DB189" s="32" t="str">
        <f t="shared" si="76"/>
        <v xml:space="preserve"> </v>
      </c>
      <c r="DD189" s="172">
        <f t="shared" si="68"/>
        <v>1</v>
      </c>
      <c r="DI189" s="198"/>
    </row>
    <row r="190" spans="104:113" x14ac:dyDescent="0.25">
      <c r="DA190" s="172">
        <v>6</v>
      </c>
      <c r="DB190" s="32" t="str">
        <f t="shared" si="76"/>
        <v xml:space="preserve"> </v>
      </c>
      <c r="DD190" s="172">
        <f t="shared" si="68"/>
        <v>1</v>
      </c>
      <c r="DI190" s="198"/>
    </row>
    <row r="191" spans="104:113" x14ac:dyDescent="0.25">
      <c r="DA191" s="172">
        <v>7</v>
      </c>
      <c r="DB191" s="32" t="str">
        <f t="shared" si="76"/>
        <v xml:space="preserve"> </v>
      </c>
      <c r="DD191" s="172">
        <f t="shared" si="68"/>
        <v>1</v>
      </c>
      <c r="DI191" s="198"/>
    </row>
    <row r="192" spans="104:113" x14ac:dyDescent="0.25">
      <c r="DA192" s="172">
        <v>8</v>
      </c>
      <c r="DB192" s="32" t="str">
        <f t="shared" si="76"/>
        <v xml:space="preserve"> </v>
      </c>
      <c r="DD192" s="172">
        <f t="shared" si="68"/>
        <v>1</v>
      </c>
      <c r="DI192" s="198"/>
    </row>
    <row r="193" spans="104:113" x14ac:dyDescent="0.25">
      <c r="DA193" s="172">
        <v>9</v>
      </c>
      <c r="DB193" s="32" t="str">
        <f t="shared" si="76"/>
        <v xml:space="preserve"> </v>
      </c>
      <c r="DD193" s="172">
        <f t="shared" si="68"/>
        <v>1</v>
      </c>
      <c r="DI193" s="198"/>
    </row>
    <row r="194" spans="104:113" x14ac:dyDescent="0.25">
      <c r="DA194" s="172">
        <v>10</v>
      </c>
      <c r="DB194" s="32" t="str">
        <f t="shared" si="76"/>
        <v xml:space="preserve"> </v>
      </c>
      <c r="DD194" s="172">
        <f t="shared" si="68"/>
        <v>1</v>
      </c>
      <c r="DI194" s="198"/>
    </row>
    <row r="195" spans="104:113" x14ac:dyDescent="0.25">
      <c r="DA195" s="172">
        <v>11</v>
      </c>
      <c r="DB195" s="32" t="str">
        <f t="shared" si="76"/>
        <v xml:space="preserve"> </v>
      </c>
      <c r="DD195" s="172">
        <f t="shared" si="68"/>
        <v>1</v>
      </c>
      <c r="DI195" s="198"/>
    </row>
    <row r="196" spans="104:113" x14ac:dyDescent="0.25">
      <c r="DA196" s="172">
        <v>12</v>
      </c>
      <c r="DB196" s="32" t="str">
        <f t="shared" si="76"/>
        <v xml:space="preserve"> </v>
      </c>
      <c r="DD196" s="172">
        <f t="shared" si="68"/>
        <v>1</v>
      </c>
      <c r="DI196" s="198"/>
    </row>
    <row r="197" spans="104:113" x14ac:dyDescent="0.25">
      <c r="DB197" s="196" t="str">
        <f>IF(DB184="","","----")</f>
        <v/>
      </c>
      <c r="DD197" s="172">
        <f t="shared" ref="DD197:DD260" si="77">IF(OR(DB196="",DB196=" "),DD196,DD196+1)</f>
        <v>1</v>
      </c>
      <c r="DI197" s="198"/>
    </row>
    <row r="198" spans="104:113" x14ac:dyDescent="0.25">
      <c r="DA198" s="172"/>
      <c r="DB198" s="32" t="str">
        <f>IF(DB199="","",CONCATENATE("Warband ",CZ199," ",DG198))</f>
        <v/>
      </c>
      <c r="DD198" s="172">
        <f t="shared" si="77"/>
        <v>1</v>
      </c>
      <c r="DG198" s="49" t="str">
        <f>CONCATENATE("   ",DH198,"/",DI198,IF(DH198&gt;DI198," !",""))</f>
        <v xml:space="preserve">   0/12</v>
      </c>
      <c r="DH198" s="172">
        <f t="shared" ref="DH198" si="78">INDEX($CB$1:$CU$1,CZ199)+DJ198</f>
        <v>0</v>
      </c>
      <c r="DI198" s="198">
        <f>12</f>
        <v>12</v>
      </c>
    </row>
    <row r="199" spans="104:113" x14ac:dyDescent="0.25">
      <c r="CZ199" s="172">
        <v>14</v>
      </c>
      <c r="DA199" s="172" t="s">
        <v>278</v>
      </c>
      <c r="DB199" s="32" t="str">
        <f>T(LOOKUP(CZ199,$DM$1:$EF$1,$DM$2:$EF$2))</f>
        <v/>
      </c>
      <c r="DD199" s="172">
        <f t="shared" si="77"/>
        <v>1</v>
      </c>
      <c r="DI199" s="198"/>
    </row>
    <row r="200" spans="104:113" x14ac:dyDescent="0.25">
      <c r="DA200" s="172">
        <v>1</v>
      </c>
      <c r="DB200" s="32" t="str">
        <f t="shared" ref="DB200:DB211" si="79">T(CONCATENATE(LOOKUP(DA200,CO$3:CO$80,BD$3:BD$80)," ",LOOKUP(DA200,CO$3:CO$80,$CA$3:$CA$80)))</f>
        <v xml:space="preserve"> </v>
      </c>
      <c r="DD200" s="172">
        <f t="shared" si="77"/>
        <v>1</v>
      </c>
      <c r="DI200" s="198"/>
    </row>
    <row r="201" spans="104:113" x14ac:dyDescent="0.25">
      <c r="DA201" s="172">
        <v>2</v>
      </c>
      <c r="DB201" s="32" t="str">
        <f t="shared" si="79"/>
        <v xml:space="preserve"> </v>
      </c>
      <c r="DD201" s="172">
        <f t="shared" si="77"/>
        <v>1</v>
      </c>
      <c r="DI201" s="198"/>
    </row>
    <row r="202" spans="104:113" x14ac:dyDescent="0.25">
      <c r="DA202" s="172">
        <v>3</v>
      </c>
      <c r="DB202" s="32" t="str">
        <f t="shared" si="79"/>
        <v xml:space="preserve"> </v>
      </c>
      <c r="DD202" s="172">
        <f t="shared" si="77"/>
        <v>1</v>
      </c>
      <c r="DI202" s="198"/>
    </row>
    <row r="203" spans="104:113" x14ac:dyDescent="0.25">
      <c r="DA203" s="172">
        <v>4</v>
      </c>
      <c r="DB203" s="32" t="str">
        <f t="shared" si="79"/>
        <v xml:space="preserve"> </v>
      </c>
      <c r="DD203" s="172">
        <f t="shared" si="77"/>
        <v>1</v>
      </c>
      <c r="DI203" s="198"/>
    </row>
    <row r="204" spans="104:113" x14ac:dyDescent="0.25">
      <c r="DA204" s="172">
        <v>5</v>
      </c>
      <c r="DB204" s="32" t="str">
        <f t="shared" si="79"/>
        <v xml:space="preserve"> </v>
      </c>
      <c r="DD204" s="172">
        <f t="shared" si="77"/>
        <v>1</v>
      </c>
      <c r="DI204" s="198"/>
    </row>
    <row r="205" spans="104:113" x14ac:dyDescent="0.25">
      <c r="DA205" s="172">
        <v>6</v>
      </c>
      <c r="DB205" s="32" t="str">
        <f t="shared" si="79"/>
        <v xml:space="preserve"> </v>
      </c>
      <c r="DD205" s="172">
        <f t="shared" si="77"/>
        <v>1</v>
      </c>
      <c r="DI205" s="198"/>
    </row>
    <row r="206" spans="104:113" x14ac:dyDescent="0.25">
      <c r="DA206" s="172">
        <v>7</v>
      </c>
      <c r="DB206" s="32" t="str">
        <f t="shared" si="79"/>
        <v xml:space="preserve"> </v>
      </c>
      <c r="DD206" s="172">
        <f t="shared" si="77"/>
        <v>1</v>
      </c>
      <c r="DI206" s="198"/>
    </row>
    <row r="207" spans="104:113" x14ac:dyDescent="0.25">
      <c r="DA207" s="172">
        <v>8</v>
      </c>
      <c r="DB207" s="32" t="str">
        <f t="shared" si="79"/>
        <v xml:space="preserve"> </v>
      </c>
      <c r="DD207" s="172">
        <f t="shared" si="77"/>
        <v>1</v>
      </c>
      <c r="DI207" s="198"/>
    </row>
    <row r="208" spans="104:113" x14ac:dyDescent="0.25">
      <c r="DA208" s="172">
        <v>9</v>
      </c>
      <c r="DB208" s="32" t="str">
        <f t="shared" si="79"/>
        <v xml:space="preserve"> </v>
      </c>
      <c r="DD208" s="172">
        <f t="shared" si="77"/>
        <v>1</v>
      </c>
      <c r="DI208" s="198"/>
    </row>
    <row r="209" spans="104:113" x14ac:dyDescent="0.25">
      <c r="DA209" s="172">
        <v>10</v>
      </c>
      <c r="DB209" s="32" t="str">
        <f t="shared" si="79"/>
        <v xml:space="preserve"> </v>
      </c>
      <c r="DD209" s="172">
        <f t="shared" si="77"/>
        <v>1</v>
      </c>
      <c r="DI209" s="198"/>
    </row>
    <row r="210" spans="104:113" x14ac:dyDescent="0.25">
      <c r="DA210" s="172">
        <v>11</v>
      </c>
      <c r="DB210" s="32" t="str">
        <f t="shared" si="79"/>
        <v xml:space="preserve"> </v>
      </c>
      <c r="DD210" s="172">
        <f t="shared" si="77"/>
        <v>1</v>
      </c>
      <c r="DI210" s="198"/>
    </row>
    <row r="211" spans="104:113" x14ac:dyDescent="0.25">
      <c r="DA211" s="172">
        <v>12</v>
      </c>
      <c r="DB211" s="32" t="str">
        <f t="shared" si="79"/>
        <v xml:space="preserve"> </v>
      </c>
      <c r="DD211" s="172">
        <f t="shared" si="77"/>
        <v>1</v>
      </c>
      <c r="DI211" s="198"/>
    </row>
    <row r="212" spans="104:113" x14ac:dyDescent="0.25">
      <c r="DB212" s="196" t="str">
        <f>IF(DB199="","","----")</f>
        <v/>
      </c>
      <c r="DD212" s="172">
        <f t="shared" si="77"/>
        <v>1</v>
      </c>
      <c r="DI212" s="198"/>
    </row>
    <row r="213" spans="104:113" x14ac:dyDescent="0.25">
      <c r="DA213" s="172"/>
      <c r="DB213" s="32" t="str">
        <f>IF(DB214="","",CONCATENATE("Warband ",CZ214," ",DG213))</f>
        <v/>
      </c>
      <c r="DD213" s="172">
        <f t="shared" si="77"/>
        <v>1</v>
      </c>
      <c r="DG213" s="49" t="str">
        <f>CONCATENATE("   ",DH213,"/",DI213,IF(DH213&gt;DI213," !",""))</f>
        <v xml:space="preserve">   0/12</v>
      </c>
      <c r="DH213" s="172">
        <f t="shared" ref="DH213" si="80">INDEX($CB$1:$CU$1,CZ214)+DJ213</f>
        <v>0</v>
      </c>
      <c r="DI213" s="198">
        <f>12</f>
        <v>12</v>
      </c>
    </row>
    <row r="214" spans="104:113" x14ac:dyDescent="0.25">
      <c r="CZ214" s="172">
        <v>15</v>
      </c>
      <c r="DA214" s="172" t="s">
        <v>278</v>
      </c>
      <c r="DB214" s="32" t="str">
        <f>T(LOOKUP(CZ214,$DM$1:$EF$1,$DM$2:$EF$2))</f>
        <v/>
      </c>
      <c r="DD214" s="172">
        <f t="shared" si="77"/>
        <v>1</v>
      </c>
      <c r="DI214" s="198"/>
    </row>
    <row r="215" spans="104:113" x14ac:dyDescent="0.25">
      <c r="DA215" s="172">
        <v>1</v>
      </c>
      <c r="DB215" s="32" t="str">
        <f t="shared" ref="DB215:DB226" si="81">T(CONCATENATE(LOOKUP(DA215,CP$3:CP$80,BE$3:BE$80)," ",LOOKUP(DA215,CP$3:CP$80,$CA$3:$CA$80)))</f>
        <v xml:space="preserve"> </v>
      </c>
      <c r="DD215" s="172">
        <f t="shared" si="77"/>
        <v>1</v>
      </c>
      <c r="DI215" s="198"/>
    </row>
    <row r="216" spans="104:113" x14ac:dyDescent="0.25">
      <c r="DA216" s="172">
        <v>2</v>
      </c>
      <c r="DB216" s="32" t="str">
        <f t="shared" si="81"/>
        <v xml:space="preserve"> </v>
      </c>
      <c r="DD216" s="172">
        <f t="shared" si="77"/>
        <v>1</v>
      </c>
      <c r="DI216" s="198"/>
    </row>
    <row r="217" spans="104:113" x14ac:dyDescent="0.25">
      <c r="DA217" s="172">
        <v>3</v>
      </c>
      <c r="DB217" s="32" t="str">
        <f t="shared" si="81"/>
        <v xml:space="preserve"> </v>
      </c>
      <c r="DD217" s="172">
        <f t="shared" si="77"/>
        <v>1</v>
      </c>
      <c r="DI217" s="198"/>
    </row>
    <row r="218" spans="104:113" x14ac:dyDescent="0.25">
      <c r="DA218" s="172">
        <v>4</v>
      </c>
      <c r="DB218" s="32" t="str">
        <f t="shared" si="81"/>
        <v xml:space="preserve"> </v>
      </c>
      <c r="DD218" s="172">
        <f t="shared" si="77"/>
        <v>1</v>
      </c>
      <c r="DI218" s="198"/>
    </row>
    <row r="219" spans="104:113" x14ac:dyDescent="0.25">
      <c r="DA219" s="172">
        <v>5</v>
      </c>
      <c r="DB219" s="32" t="str">
        <f t="shared" si="81"/>
        <v xml:space="preserve"> </v>
      </c>
      <c r="DD219" s="172">
        <f t="shared" si="77"/>
        <v>1</v>
      </c>
      <c r="DI219" s="198"/>
    </row>
    <row r="220" spans="104:113" x14ac:dyDescent="0.25">
      <c r="DA220" s="172">
        <v>6</v>
      </c>
      <c r="DB220" s="32" t="str">
        <f t="shared" si="81"/>
        <v xml:space="preserve"> </v>
      </c>
      <c r="DD220" s="172">
        <f t="shared" si="77"/>
        <v>1</v>
      </c>
      <c r="DI220" s="198"/>
    </row>
    <row r="221" spans="104:113" x14ac:dyDescent="0.25">
      <c r="DA221" s="172">
        <v>7</v>
      </c>
      <c r="DB221" s="32" t="str">
        <f t="shared" si="81"/>
        <v xml:space="preserve"> </v>
      </c>
      <c r="DD221" s="172">
        <f t="shared" si="77"/>
        <v>1</v>
      </c>
      <c r="DI221" s="198"/>
    </row>
    <row r="222" spans="104:113" x14ac:dyDescent="0.25">
      <c r="DA222" s="172">
        <v>8</v>
      </c>
      <c r="DB222" s="32" t="str">
        <f t="shared" si="81"/>
        <v xml:space="preserve"> </v>
      </c>
      <c r="DD222" s="172">
        <f t="shared" si="77"/>
        <v>1</v>
      </c>
      <c r="DI222" s="198"/>
    </row>
    <row r="223" spans="104:113" x14ac:dyDescent="0.25">
      <c r="DA223" s="172">
        <v>9</v>
      </c>
      <c r="DB223" s="32" t="str">
        <f t="shared" si="81"/>
        <v xml:space="preserve"> </v>
      </c>
      <c r="DD223" s="172">
        <f t="shared" si="77"/>
        <v>1</v>
      </c>
      <c r="DI223" s="198"/>
    </row>
    <row r="224" spans="104:113" x14ac:dyDescent="0.25">
      <c r="DA224" s="172">
        <v>10</v>
      </c>
      <c r="DB224" s="32" t="str">
        <f t="shared" si="81"/>
        <v xml:space="preserve"> </v>
      </c>
      <c r="DD224" s="172">
        <f t="shared" si="77"/>
        <v>1</v>
      </c>
      <c r="DI224" s="198"/>
    </row>
    <row r="225" spans="104:113" x14ac:dyDescent="0.25">
      <c r="DA225" s="172">
        <v>11</v>
      </c>
      <c r="DB225" s="32" t="str">
        <f t="shared" si="81"/>
        <v xml:space="preserve"> </v>
      </c>
      <c r="DD225" s="172">
        <f t="shared" si="77"/>
        <v>1</v>
      </c>
      <c r="DI225" s="198"/>
    </row>
    <row r="226" spans="104:113" x14ac:dyDescent="0.25">
      <c r="DA226" s="172">
        <v>12</v>
      </c>
      <c r="DB226" s="32" t="str">
        <f t="shared" si="81"/>
        <v xml:space="preserve"> </v>
      </c>
      <c r="DD226" s="172">
        <f t="shared" si="77"/>
        <v>1</v>
      </c>
      <c r="DI226" s="198"/>
    </row>
    <row r="227" spans="104:113" x14ac:dyDescent="0.25">
      <c r="DB227" s="196" t="str">
        <f>IF(DB214="","","----")</f>
        <v/>
      </c>
      <c r="DD227" s="172">
        <f t="shared" si="77"/>
        <v>1</v>
      </c>
      <c r="DI227" s="198"/>
    </row>
    <row r="228" spans="104:113" x14ac:dyDescent="0.25">
      <c r="DA228" s="172"/>
      <c r="DB228" s="32" t="str">
        <f>IF(DB229="","",CONCATENATE("Warband ",CZ229," ",DG228))</f>
        <v/>
      </c>
      <c r="DD228" s="172">
        <f t="shared" si="77"/>
        <v>1</v>
      </c>
      <c r="DG228" s="49" t="str">
        <f>CONCATENATE("   ",DH228,"/",DI228,IF(DH228&gt;DI228," !",""))</f>
        <v xml:space="preserve">   0/12</v>
      </c>
      <c r="DH228" s="172">
        <f t="shared" ref="DH228" si="82">INDEX($CB$1:$CU$1,CZ229)+DJ228</f>
        <v>0</v>
      </c>
      <c r="DI228" s="198">
        <f>12</f>
        <v>12</v>
      </c>
    </row>
    <row r="229" spans="104:113" x14ac:dyDescent="0.25">
      <c r="CZ229" s="172">
        <v>16</v>
      </c>
      <c r="DA229" s="172" t="s">
        <v>278</v>
      </c>
      <c r="DB229" s="32" t="str">
        <f>T(LOOKUP(CZ229,$DM$1:$EF$1,$DM$2:$EF$2))</f>
        <v/>
      </c>
      <c r="DD229" s="172">
        <f t="shared" si="77"/>
        <v>1</v>
      </c>
      <c r="DI229" s="198"/>
    </row>
    <row r="230" spans="104:113" x14ac:dyDescent="0.25">
      <c r="DA230" s="172">
        <v>1</v>
      </c>
      <c r="DB230" s="32" t="str">
        <f t="shared" ref="DB230:DB241" si="83">T(CONCATENATE(LOOKUP(DA230,CQ$3:CQ$80,BF$3:BF$80)," ",LOOKUP(DA230,CQ$3:CQ$80,$CA$3:$CA$80)))</f>
        <v xml:space="preserve"> </v>
      </c>
      <c r="DD230" s="172">
        <f t="shared" si="77"/>
        <v>1</v>
      </c>
      <c r="DI230" s="198"/>
    </row>
    <row r="231" spans="104:113" x14ac:dyDescent="0.25">
      <c r="DA231" s="172">
        <v>2</v>
      </c>
      <c r="DB231" s="32" t="str">
        <f t="shared" si="83"/>
        <v xml:space="preserve"> </v>
      </c>
      <c r="DD231" s="172">
        <f t="shared" si="77"/>
        <v>1</v>
      </c>
      <c r="DI231" s="198"/>
    </row>
    <row r="232" spans="104:113" x14ac:dyDescent="0.25">
      <c r="DA232" s="172">
        <v>3</v>
      </c>
      <c r="DB232" s="32" t="str">
        <f t="shared" si="83"/>
        <v xml:space="preserve"> </v>
      </c>
      <c r="DD232" s="172">
        <f t="shared" si="77"/>
        <v>1</v>
      </c>
      <c r="DI232" s="198"/>
    </row>
    <row r="233" spans="104:113" x14ac:dyDescent="0.25">
      <c r="DA233" s="172">
        <v>4</v>
      </c>
      <c r="DB233" s="32" t="str">
        <f t="shared" si="83"/>
        <v xml:space="preserve"> </v>
      </c>
      <c r="DD233" s="172">
        <f t="shared" si="77"/>
        <v>1</v>
      </c>
      <c r="DI233" s="198"/>
    </row>
    <row r="234" spans="104:113" x14ac:dyDescent="0.25">
      <c r="DA234" s="172">
        <v>5</v>
      </c>
      <c r="DB234" s="32" t="str">
        <f t="shared" si="83"/>
        <v xml:space="preserve"> </v>
      </c>
      <c r="DD234" s="172">
        <f t="shared" si="77"/>
        <v>1</v>
      </c>
      <c r="DI234" s="198"/>
    </row>
    <row r="235" spans="104:113" x14ac:dyDescent="0.25">
      <c r="DA235" s="172">
        <v>6</v>
      </c>
      <c r="DB235" s="32" t="str">
        <f t="shared" si="83"/>
        <v xml:space="preserve"> </v>
      </c>
      <c r="DD235" s="172">
        <f t="shared" si="77"/>
        <v>1</v>
      </c>
      <c r="DI235" s="198"/>
    </row>
    <row r="236" spans="104:113" x14ac:dyDescent="0.25">
      <c r="DA236" s="172">
        <v>7</v>
      </c>
      <c r="DB236" s="32" t="str">
        <f t="shared" si="83"/>
        <v xml:space="preserve"> </v>
      </c>
      <c r="DD236" s="172">
        <f t="shared" si="77"/>
        <v>1</v>
      </c>
      <c r="DI236" s="198"/>
    </row>
    <row r="237" spans="104:113" x14ac:dyDescent="0.25">
      <c r="DA237" s="172">
        <v>8</v>
      </c>
      <c r="DB237" s="32" t="str">
        <f t="shared" si="83"/>
        <v xml:space="preserve"> </v>
      </c>
      <c r="DD237" s="172">
        <f t="shared" si="77"/>
        <v>1</v>
      </c>
      <c r="DI237" s="198"/>
    </row>
    <row r="238" spans="104:113" x14ac:dyDescent="0.25">
      <c r="DA238" s="172">
        <v>9</v>
      </c>
      <c r="DB238" s="32" t="str">
        <f t="shared" si="83"/>
        <v xml:space="preserve"> </v>
      </c>
      <c r="DD238" s="172">
        <f t="shared" si="77"/>
        <v>1</v>
      </c>
      <c r="DI238" s="198"/>
    </row>
    <row r="239" spans="104:113" x14ac:dyDescent="0.25">
      <c r="DA239" s="172">
        <v>10</v>
      </c>
      <c r="DB239" s="32" t="str">
        <f t="shared" si="83"/>
        <v xml:space="preserve"> </v>
      </c>
      <c r="DD239" s="172">
        <f t="shared" si="77"/>
        <v>1</v>
      </c>
      <c r="DI239" s="198"/>
    </row>
    <row r="240" spans="104:113" x14ac:dyDescent="0.25">
      <c r="DA240" s="172">
        <v>11</v>
      </c>
      <c r="DB240" s="32" t="str">
        <f t="shared" si="83"/>
        <v xml:space="preserve"> </v>
      </c>
      <c r="DD240" s="172">
        <f t="shared" si="77"/>
        <v>1</v>
      </c>
      <c r="DI240" s="198"/>
    </row>
    <row r="241" spans="104:113" x14ac:dyDescent="0.25">
      <c r="DA241" s="172">
        <v>12</v>
      </c>
      <c r="DB241" s="32" t="str">
        <f t="shared" si="83"/>
        <v xml:space="preserve"> </v>
      </c>
      <c r="DD241" s="172">
        <f t="shared" si="77"/>
        <v>1</v>
      </c>
      <c r="DI241" s="198"/>
    </row>
    <row r="242" spans="104:113" x14ac:dyDescent="0.25">
      <c r="DB242" s="196" t="str">
        <f>IF(DB229="","","----")</f>
        <v/>
      </c>
      <c r="DD242" s="172">
        <f t="shared" si="77"/>
        <v>1</v>
      </c>
      <c r="DI242" s="198"/>
    </row>
    <row r="243" spans="104:113" x14ac:dyDescent="0.25">
      <c r="DA243" s="172"/>
      <c r="DB243" s="32" t="str">
        <f>IF(DB244="","",CONCATENATE("Warband ",CZ244," ",DG243))</f>
        <v/>
      </c>
      <c r="DD243" s="172">
        <f t="shared" si="77"/>
        <v>1</v>
      </c>
      <c r="DG243" s="49" t="str">
        <f>CONCATENATE("   ",DH243,"/",DI243,IF(DH243&gt;DI243," !",""))</f>
        <v xml:space="preserve">   0/12</v>
      </c>
      <c r="DH243" s="172">
        <f t="shared" ref="DH243" si="84">INDEX($CB$1:$CU$1,CZ244)+DJ243</f>
        <v>0</v>
      </c>
      <c r="DI243" s="198">
        <f>12</f>
        <v>12</v>
      </c>
    </row>
    <row r="244" spans="104:113" x14ac:dyDescent="0.25">
      <c r="CZ244" s="172">
        <v>17</v>
      </c>
      <c r="DA244" s="172" t="s">
        <v>278</v>
      </c>
      <c r="DB244" s="32" t="str">
        <f>T(LOOKUP(CZ244,$DM$1:$EF$1,$DM$2:$EF$2))</f>
        <v/>
      </c>
      <c r="DD244" s="172">
        <f t="shared" si="77"/>
        <v>1</v>
      </c>
      <c r="DI244" s="198"/>
    </row>
    <row r="245" spans="104:113" x14ac:dyDescent="0.25">
      <c r="DA245" s="172">
        <v>1</v>
      </c>
      <c r="DB245" s="32" t="str">
        <f t="shared" ref="DB245:DB256" si="85">T(CONCATENATE(LOOKUP(DA245,CR$3:CR$80,BG$3:BG$80)," ",LOOKUP(DA245,CR$3:CR$80,$CA$3:$CA$80)))</f>
        <v xml:space="preserve"> </v>
      </c>
      <c r="DD245" s="172">
        <f t="shared" si="77"/>
        <v>1</v>
      </c>
      <c r="DI245" s="198"/>
    </row>
    <row r="246" spans="104:113" x14ac:dyDescent="0.25">
      <c r="DA246" s="172">
        <v>2</v>
      </c>
      <c r="DB246" s="32" t="str">
        <f t="shared" si="85"/>
        <v xml:space="preserve"> </v>
      </c>
      <c r="DD246" s="172">
        <f t="shared" si="77"/>
        <v>1</v>
      </c>
      <c r="DI246" s="198"/>
    </row>
    <row r="247" spans="104:113" x14ac:dyDescent="0.25">
      <c r="DA247" s="172">
        <v>3</v>
      </c>
      <c r="DB247" s="32" t="str">
        <f t="shared" si="85"/>
        <v xml:space="preserve"> </v>
      </c>
      <c r="DD247" s="172">
        <f t="shared" si="77"/>
        <v>1</v>
      </c>
      <c r="DI247" s="198"/>
    </row>
    <row r="248" spans="104:113" x14ac:dyDescent="0.25">
      <c r="DA248" s="172">
        <v>4</v>
      </c>
      <c r="DB248" s="32" t="str">
        <f t="shared" si="85"/>
        <v xml:space="preserve"> </v>
      </c>
      <c r="DD248" s="172">
        <f t="shared" si="77"/>
        <v>1</v>
      </c>
      <c r="DI248" s="198"/>
    </row>
    <row r="249" spans="104:113" x14ac:dyDescent="0.25">
      <c r="DA249" s="172">
        <v>5</v>
      </c>
      <c r="DB249" s="32" t="str">
        <f t="shared" si="85"/>
        <v xml:space="preserve"> </v>
      </c>
      <c r="DD249" s="172">
        <f t="shared" si="77"/>
        <v>1</v>
      </c>
      <c r="DI249" s="198"/>
    </row>
    <row r="250" spans="104:113" x14ac:dyDescent="0.25">
      <c r="DA250" s="172">
        <v>6</v>
      </c>
      <c r="DB250" s="32" t="str">
        <f t="shared" si="85"/>
        <v xml:space="preserve"> </v>
      </c>
      <c r="DD250" s="172">
        <f t="shared" si="77"/>
        <v>1</v>
      </c>
      <c r="DI250" s="198"/>
    </row>
    <row r="251" spans="104:113" x14ac:dyDescent="0.25">
      <c r="DA251" s="172">
        <v>7</v>
      </c>
      <c r="DB251" s="32" t="str">
        <f t="shared" si="85"/>
        <v xml:space="preserve"> </v>
      </c>
      <c r="DD251" s="172">
        <f t="shared" si="77"/>
        <v>1</v>
      </c>
      <c r="DI251" s="198"/>
    </row>
    <row r="252" spans="104:113" x14ac:dyDescent="0.25">
      <c r="DA252" s="172">
        <v>8</v>
      </c>
      <c r="DB252" s="32" t="str">
        <f t="shared" si="85"/>
        <v xml:space="preserve"> </v>
      </c>
      <c r="DD252" s="172">
        <f t="shared" si="77"/>
        <v>1</v>
      </c>
      <c r="DI252" s="198"/>
    </row>
    <row r="253" spans="104:113" x14ac:dyDescent="0.25">
      <c r="DA253" s="172">
        <v>9</v>
      </c>
      <c r="DB253" s="32" t="str">
        <f t="shared" si="85"/>
        <v xml:space="preserve"> </v>
      </c>
      <c r="DD253" s="172">
        <f t="shared" si="77"/>
        <v>1</v>
      </c>
      <c r="DI253" s="198"/>
    </row>
    <row r="254" spans="104:113" x14ac:dyDescent="0.25">
      <c r="DA254" s="172">
        <v>10</v>
      </c>
      <c r="DB254" s="32" t="str">
        <f t="shared" si="85"/>
        <v xml:space="preserve"> </v>
      </c>
      <c r="DD254" s="172">
        <f t="shared" si="77"/>
        <v>1</v>
      </c>
      <c r="DI254" s="198"/>
    </row>
    <row r="255" spans="104:113" x14ac:dyDescent="0.25">
      <c r="DA255" s="172">
        <v>11</v>
      </c>
      <c r="DB255" s="32" t="str">
        <f t="shared" si="85"/>
        <v xml:space="preserve"> </v>
      </c>
      <c r="DD255" s="172">
        <f t="shared" si="77"/>
        <v>1</v>
      </c>
      <c r="DI255" s="198"/>
    </row>
    <row r="256" spans="104:113" x14ac:dyDescent="0.25">
      <c r="DA256" s="172">
        <v>12</v>
      </c>
      <c r="DB256" s="32" t="str">
        <f t="shared" si="85"/>
        <v xml:space="preserve"> </v>
      </c>
      <c r="DD256" s="172">
        <f t="shared" si="77"/>
        <v>1</v>
      </c>
      <c r="DI256" s="198"/>
    </row>
    <row r="257" spans="104:113" x14ac:dyDescent="0.25">
      <c r="DB257" s="196" t="str">
        <f>IF(DB244="","","----")</f>
        <v/>
      </c>
      <c r="DD257" s="172">
        <f t="shared" si="77"/>
        <v>1</v>
      </c>
      <c r="DI257" s="198"/>
    </row>
    <row r="258" spans="104:113" x14ac:dyDescent="0.25">
      <c r="DA258" s="172"/>
      <c r="DB258" s="32" t="str">
        <f>IF(DB259="","",CONCATENATE("Warband ",CZ259," ",DG258))</f>
        <v/>
      </c>
      <c r="DD258" s="172">
        <f t="shared" si="77"/>
        <v>1</v>
      </c>
      <c r="DG258" s="49" t="str">
        <f>CONCATENATE("   ",DH258,"/",DI258,IF(DH258&gt;DI258," !",""))</f>
        <v xml:space="preserve">   0/12</v>
      </c>
      <c r="DH258" s="172">
        <f t="shared" ref="DH258" si="86">INDEX($CB$1:$CU$1,CZ259)+DJ258</f>
        <v>0</v>
      </c>
      <c r="DI258" s="198">
        <f>12</f>
        <v>12</v>
      </c>
    </row>
    <row r="259" spans="104:113" x14ac:dyDescent="0.25">
      <c r="CZ259" s="172">
        <v>18</v>
      </c>
      <c r="DA259" s="172" t="s">
        <v>278</v>
      </c>
      <c r="DB259" s="32" t="str">
        <f>T(LOOKUP(CZ259,$DM$1:$EF$1,$DM$2:$EF$2))</f>
        <v/>
      </c>
      <c r="DD259" s="172">
        <f t="shared" si="77"/>
        <v>1</v>
      </c>
      <c r="DI259" s="198"/>
    </row>
    <row r="260" spans="104:113" x14ac:dyDescent="0.25">
      <c r="DA260" s="172">
        <v>1</v>
      </c>
      <c r="DB260" s="32" t="str">
        <f t="shared" ref="DB260:DB271" si="87">T(CONCATENATE(LOOKUP(DA260,CS$3:CS$80,BH$3:BH$80)," ",LOOKUP(DA260,CS$3:CS$80,$CA$3:$CA$80)))</f>
        <v xml:space="preserve"> </v>
      </c>
      <c r="DD260" s="172">
        <f t="shared" si="77"/>
        <v>1</v>
      </c>
      <c r="DI260" s="198"/>
    </row>
    <row r="261" spans="104:113" x14ac:dyDescent="0.25">
      <c r="DA261" s="172">
        <v>2</v>
      </c>
      <c r="DB261" s="32" t="str">
        <f t="shared" si="87"/>
        <v xml:space="preserve"> </v>
      </c>
      <c r="DD261" s="172">
        <f t="shared" ref="DD261:DD302" si="88">IF(OR(DB260="",DB260=" "),DD260,DD260+1)</f>
        <v>1</v>
      </c>
      <c r="DI261" s="198"/>
    </row>
    <row r="262" spans="104:113" x14ac:dyDescent="0.25">
      <c r="DA262" s="172">
        <v>3</v>
      </c>
      <c r="DB262" s="32" t="str">
        <f t="shared" si="87"/>
        <v xml:space="preserve"> </v>
      </c>
      <c r="DD262" s="172">
        <f t="shared" si="88"/>
        <v>1</v>
      </c>
      <c r="DI262" s="198"/>
    </row>
    <row r="263" spans="104:113" x14ac:dyDescent="0.25">
      <c r="DA263" s="172">
        <v>4</v>
      </c>
      <c r="DB263" s="32" t="str">
        <f t="shared" si="87"/>
        <v xml:space="preserve"> </v>
      </c>
      <c r="DD263" s="172">
        <f t="shared" si="88"/>
        <v>1</v>
      </c>
      <c r="DI263" s="198"/>
    </row>
    <row r="264" spans="104:113" x14ac:dyDescent="0.25">
      <c r="DA264" s="172">
        <v>5</v>
      </c>
      <c r="DB264" s="32" t="str">
        <f t="shared" si="87"/>
        <v xml:space="preserve"> </v>
      </c>
      <c r="DD264" s="172">
        <f t="shared" si="88"/>
        <v>1</v>
      </c>
      <c r="DI264" s="198"/>
    </row>
    <row r="265" spans="104:113" x14ac:dyDescent="0.25">
      <c r="DA265" s="172">
        <v>6</v>
      </c>
      <c r="DB265" s="32" t="str">
        <f t="shared" si="87"/>
        <v xml:space="preserve"> </v>
      </c>
      <c r="DD265" s="172">
        <f t="shared" si="88"/>
        <v>1</v>
      </c>
      <c r="DI265" s="198"/>
    </row>
    <row r="266" spans="104:113" x14ac:dyDescent="0.25">
      <c r="DA266" s="172">
        <v>7</v>
      </c>
      <c r="DB266" s="32" t="str">
        <f t="shared" si="87"/>
        <v xml:space="preserve"> </v>
      </c>
      <c r="DD266" s="172">
        <f t="shared" si="88"/>
        <v>1</v>
      </c>
      <c r="DI266" s="198"/>
    </row>
    <row r="267" spans="104:113" x14ac:dyDescent="0.25">
      <c r="DA267" s="172">
        <v>8</v>
      </c>
      <c r="DB267" s="32" t="str">
        <f t="shared" si="87"/>
        <v xml:space="preserve"> </v>
      </c>
      <c r="DD267" s="172">
        <f t="shared" si="88"/>
        <v>1</v>
      </c>
      <c r="DI267" s="198"/>
    </row>
    <row r="268" spans="104:113" x14ac:dyDescent="0.25">
      <c r="DA268" s="172">
        <v>9</v>
      </c>
      <c r="DB268" s="32" t="str">
        <f t="shared" si="87"/>
        <v xml:space="preserve"> </v>
      </c>
      <c r="DD268" s="172">
        <f t="shared" si="88"/>
        <v>1</v>
      </c>
      <c r="DI268" s="198"/>
    </row>
    <row r="269" spans="104:113" x14ac:dyDescent="0.25">
      <c r="DA269" s="172">
        <v>10</v>
      </c>
      <c r="DB269" s="32" t="str">
        <f t="shared" si="87"/>
        <v xml:space="preserve"> </v>
      </c>
      <c r="DD269" s="172">
        <f t="shared" si="88"/>
        <v>1</v>
      </c>
      <c r="DI269" s="198"/>
    </row>
    <row r="270" spans="104:113" x14ac:dyDescent="0.25">
      <c r="DA270" s="172">
        <v>11</v>
      </c>
      <c r="DB270" s="32" t="str">
        <f t="shared" si="87"/>
        <v xml:space="preserve"> </v>
      </c>
      <c r="DD270" s="172">
        <f t="shared" si="88"/>
        <v>1</v>
      </c>
      <c r="DI270" s="198"/>
    </row>
    <row r="271" spans="104:113" x14ac:dyDescent="0.25">
      <c r="DA271" s="172">
        <v>12</v>
      </c>
      <c r="DB271" s="32" t="str">
        <f t="shared" si="87"/>
        <v xml:space="preserve"> </v>
      </c>
      <c r="DD271" s="172">
        <f t="shared" si="88"/>
        <v>1</v>
      </c>
      <c r="DI271" s="198"/>
    </row>
    <row r="272" spans="104:113" x14ac:dyDescent="0.25">
      <c r="DB272" s="196" t="str">
        <f>IF(DB259="","","----")</f>
        <v/>
      </c>
      <c r="DD272" s="172">
        <f t="shared" si="88"/>
        <v>1</v>
      </c>
      <c r="DI272" s="198"/>
    </row>
    <row r="273" spans="104:113" x14ac:dyDescent="0.25">
      <c r="DA273" s="172"/>
      <c r="DB273" s="32" t="str">
        <f>IF(DB274="","",CONCATENATE("Warband ",CZ274," ",DG273))</f>
        <v/>
      </c>
      <c r="DD273" s="172">
        <f t="shared" si="88"/>
        <v>1</v>
      </c>
      <c r="DG273" s="49" t="str">
        <f>CONCATENATE("   ",DH273,"/",DI273,IF(DH273&gt;DI273," !",""))</f>
        <v xml:space="preserve">   0/12</v>
      </c>
      <c r="DH273" s="172">
        <f t="shared" ref="DH273" si="89">INDEX($CB$1:$CU$1,CZ274)+DJ273</f>
        <v>0</v>
      </c>
      <c r="DI273" s="198">
        <f>12</f>
        <v>12</v>
      </c>
    </row>
    <row r="274" spans="104:113" x14ac:dyDescent="0.25">
      <c r="CZ274" s="172">
        <v>19</v>
      </c>
      <c r="DA274" s="172" t="s">
        <v>278</v>
      </c>
      <c r="DB274" s="32" t="str">
        <f>T(LOOKUP(CZ274,$DM$1:$EF$1,$DM$2:$EF$2))</f>
        <v/>
      </c>
      <c r="DD274" s="172">
        <f t="shared" si="88"/>
        <v>1</v>
      </c>
      <c r="DI274" s="198"/>
    </row>
    <row r="275" spans="104:113" x14ac:dyDescent="0.25">
      <c r="DA275" s="172">
        <v>1</v>
      </c>
      <c r="DB275" s="32" t="str">
        <f t="shared" ref="DB275:DB286" si="90">T(CONCATENATE(LOOKUP(DA275,CT$3:CT$80,BI$3:BI$80)," ",LOOKUP(DA275,CT$3:CT$80,$CA$3:$CA$80)))</f>
        <v xml:space="preserve"> </v>
      </c>
      <c r="DD275" s="172">
        <f t="shared" si="88"/>
        <v>1</v>
      </c>
      <c r="DI275" s="198"/>
    </row>
    <row r="276" spans="104:113" x14ac:dyDescent="0.25">
      <c r="DA276" s="172">
        <v>2</v>
      </c>
      <c r="DB276" s="32" t="str">
        <f t="shared" si="90"/>
        <v xml:space="preserve"> </v>
      </c>
      <c r="DD276" s="172">
        <f t="shared" si="88"/>
        <v>1</v>
      </c>
      <c r="DI276" s="198"/>
    </row>
    <row r="277" spans="104:113" x14ac:dyDescent="0.25">
      <c r="DA277" s="172">
        <v>3</v>
      </c>
      <c r="DB277" s="32" t="str">
        <f t="shared" si="90"/>
        <v xml:space="preserve"> </v>
      </c>
      <c r="DD277" s="172">
        <f t="shared" si="88"/>
        <v>1</v>
      </c>
      <c r="DI277" s="198"/>
    </row>
    <row r="278" spans="104:113" x14ac:dyDescent="0.25">
      <c r="DA278" s="172">
        <v>4</v>
      </c>
      <c r="DB278" s="32" t="str">
        <f t="shared" si="90"/>
        <v xml:space="preserve"> </v>
      </c>
      <c r="DD278" s="172">
        <f t="shared" si="88"/>
        <v>1</v>
      </c>
      <c r="DI278" s="198"/>
    </row>
    <row r="279" spans="104:113" x14ac:dyDescent="0.25">
      <c r="DA279" s="172">
        <v>5</v>
      </c>
      <c r="DB279" s="32" t="str">
        <f t="shared" si="90"/>
        <v xml:space="preserve"> </v>
      </c>
      <c r="DD279" s="172">
        <f t="shared" si="88"/>
        <v>1</v>
      </c>
      <c r="DI279" s="198"/>
    </row>
    <row r="280" spans="104:113" x14ac:dyDescent="0.25">
      <c r="DA280" s="172">
        <v>6</v>
      </c>
      <c r="DB280" s="32" t="str">
        <f t="shared" si="90"/>
        <v xml:space="preserve"> </v>
      </c>
      <c r="DD280" s="172">
        <f t="shared" si="88"/>
        <v>1</v>
      </c>
      <c r="DI280" s="198"/>
    </row>
    <row r="281" spans="104:113" x14ac:dyDescent="0.25">
      <c r="DA281" s="172">
        <v>7</v>
      </c>
      <c r="DB281" s="32" t="str">
        <f t="shared" si="90"/>
        <v xml:space="preserve"> </v>
      </c>
      <c r="DD281" s="172">
        <f t="shared" si="88"/>
        <v>1</v>
      </c>
      <c r="DI281" s="198"/>
    </row>
    <row r="282" spans="104:113" x14ac:dyDescent="0.25">
      <c r="DA282" s="172">
        <v>8</v>
      </c>
      <c r="DB282" s="32" t="str">
        <f t="shared" si="90"/>
        <v xml:space="preserve"> </v>
      </c>
      <c r="DD282" s="172">
        <f t="shared" si="88"/>
        <v>1</v>
      </c>
      <c r="DI282" s="198"/>
    </row>
    <row r="283" spans="104:113" x14ac:dyDescent="0.25">
      <c r="DA283" s="172">
        <v>9</v>
      </c>
      <c r="DB283" s="32" t="str">
        <f t="shared" si="90"/>
        <v xml:space="preserve"> </v>
      </c>
      <c r="DD283" s="172">
        <f t="shared" si="88"/>
        <v>1</v>
      </c>
      <c r="DI283" s="198"/>
    </row>
    <row r="284" spans="104:113" x14ac:dyDescent="0.25">
      <c r="DA284" s="172">
        <v>10</v>
      </c>
      <c r="DB284" s="32" t="str">
        <f t="shared" si="90"/>
        <v xml:space="preserve"> </v>
      </c>
      <c r="DD284" s="172">
        <f t="shared" si="88"/>
        <v>1</v>
      </c>
      <c r="DI284" s="198"/>
    </row>
    <row r="285" spans="104:113" x14ac:dyDescent="0.25">
      <c r="DA285" s="172">
        <v>11</v>
      </c>
      <c r="DB285" s="32" t="str">
        <f t="shared" si="90"/>
        <v xml:space="preserve"> </v>
      </c>
      <c r="DD285" s="172">
        <f t="shared" si="88"/>
        <v>1</v>
      </c>
      <c r="DI285" s="198"/>
    </row>
    <row r="286" spans="104:113" x14ac:dyDescent="0.25">
      <c r="DA286" s="172">
        <v>12</v>
      </c>
      <c r="DB286" s="32" t="str">
        <f t="shared" si="90"/>
        <v xml:space="preserve"> </v>
      </c>
      <c r="DD286" s="172">
        <f t="shared" si="88"/>
        <v>1</v>
      </c>
      <c r="DI286" s="198"/>
    </row>
    <row r="287" spans="104:113" x14ac:dyDescent="0.25">
      <c r="DB287" s="196" t="str">
        <f>IF(DB274="","","----")</f>
        <v/>
      </c>
      <c r="DD287" s="172">
        <f t="shared" si="88"/>
        <v>1</v>
      </c>
      <c r="DI287" s="198"/>
    </row>
    <row r="288" spans="104:113" x14ac:dyDescent="0.25">
      <c r="DA288" s="172"/>
      <c r="DB288" s="32" t="str">
        <f>IF(DB289="","",CONCATENATE("Warband ",CZ289," ",DG288))</f>
        <v/>
      </c>
      <c r="DD288" s="172">
        <f t="shared" si="88"/>
        <v>1</v>
      </c>
      <c r="DG288" s="49" t="str">
        <f>CONCATENATE("   ",DH288,"/",DI288,IF(DH288&gt;DI288," !",""))</f>
        <v xml:space="preserve">   0/12</v>
      </c>
      <c r="DH288" s="172">
        <f t="shared" ref="DH288" si="91">INDEX($CB$1:$CU$1,CZ289)+DJ288</f>
        <v>0</v>
      </c>
      <c r="DI288" s="198">
        <f>12</f>
        <v>12</v>
      </c>
    </row>
    <row r="289" spans="104:113" x14ac:dyDescent="0.25">
      <c r="CZ289" s="172">
        <v>20</v>
      </c>
      <c r="DA289" s="172" t="s">
        <v>278</v>
      </c>
      <c r="DB289" s="32" t="str">
        <f>T(LOOKUP(CZ289,$DM$1:$EF$1,$DM$2:$EF$2))</f>
        <v/>
      </c>
      <c r="DD289" s="172">
        <f t="shared" si="88"/>
        <v>1</v>
      </c>
      <c r="DI289" s="198"/>
    </row>
    <row r="290" spans="104:113" x14ac:dyDescent="0.25">
      <c r="DA290" s="172">
        <v>1</v>
      </c>
      <c r="DB290" s="32" t="str">
        <f t="shared" ref="DB290:DB301" si="92">T(CONCATENATE(LOOKUP(DA290,CU$3:CU$80,BJ$3:BJ$80)," ",LOOKUP(DA290,CU$3:CU$80,$CA$3:$CA$80)))</f>
        <v xml:space="preserve"> </v>
      </c>
      <c r="DD290" s="172">
        <f t="shared" si="88"/>
        <v>1</v>
      </c>
      <c r="DI290" s="198"/>
    </row>
    <row r="291" spans="104:113" x14ac:dyDescent="0.25">
      <c r="DA291" s="172">
        <v>2</v>
      </c>
      <c r="DB291" s="32" t="str">
        <f t="shared" si="92"/>
        <v xml:space="preserve"> </v>
      </c>
      <c r="DD291" s="172">
        <f t="shared" si="88"/>
        <v>1</v>
      </c>
      <c r="DI291" s="198"/>
    </row>
    <row r="292" spans="104:113" x14ac:dyDescent="0.25">
      <c r="DA292" s="172">
        <v>3</v>
      </c>
      <c r="DB292" s="32" t="str">
        <f t="shared" si="92"/>
        <v xml:space="preserve"> </v>
      </c>
      <c r="DD292" s="172">
        <f t="shared" si="88"/>
        <v>1</v>
      </c>
      <c r="DI292" s="198"/>
    </row>
    <row r="293" spans="104:113" x14ac:dyDescent="0.25">
      <c r="DA293" s="172">
        <v>4</v>
      </c>
      <c r="DB293" s="32" t="str">
        <f t="shared" si="92"/>
        <v xml:space="preserve"> </v>
      </c>
      <c r="DD293" s="172">
        <f t="shared" si="88"/>
        <v>1</v>
      </c>
      <c r="DI293" s="198"/>
    </row>
    <row r="294" spans="104:113" x14ac:dyDescent="0.25">
      <c r="DA294" s="172">
        <v>5</v>
      </c>
      <c r="DB294" s="32" t="str">
        <f t="shared" si="92"/>
        <v xml:space="preserve"> </v>
      </c>
      <c r="DD294" s="172">
        <f t="shared" si="88"/>
        <v>1</v>
      </c>
      <c r="DI294" s="198"/>
    </row>
    <row r="295" spans="104:113" x14ac:dyDescent="0.25">
      <c r="DA295" s="172">
        <v>6</v>
      </c>
      <c r="DB295" s="32" t="str">
        <f t="shared" si="92"/>
        <v xml:space="preserve"> </v>
      </c>
      <c r="DD295" s="172">
        <f t="shared" si="88"/>
        <v>1</v>
      </c>
      <c r="DI295" s="198"/>
    </row>
    <row r="296" spans="104:113" x14ac:dyDescent="0.25">
      <c r="DA296" s="172">
        <v>7</v>
      </c>
      <c r="DB296" s="32" t="str">
        <f t="shared" si="92"/>
        <v xml:space="preserve"> </v>
      </c>
      <c r="DD296" s="172">
        <f t="shared" si="88"/>
        <v>1</v>
      </c>
      <c r="DI296" s="198"/>
    </row>
    <row r="297" spans="104:113" x14ac:dyDescent="0.25">
      <c r="DA297" s="172">
        <v>8</v>
      </c>
      <c r="DB297" s="32" t="str">
        <f t="shared" si="92"/>
        <v xml:space="preserve"> </v>
      </c>
      <c r="DD297" s="172">
        <f t="shared" si="88"/>
        <v>1</v>
      </c>
    </row>
    <row r="298" spans="104:113" x14ac:dyDescent="0.25">
      <c r="DA298" s="172">
        <v>9</v>
      </c>
      <c r="DB298" s="32" t="str">
        <f t="shared" si="92"/>
        <v xml:space="preserve"> </v>
      </c>
      <c r="DD298" s="172">
        <f t="shared" si="88"/>
        <v>1</v>
      </c>
    </row>
    <row r="299" spans="104:113" x14ac:dyDescent="0.25">
      <c r="DA299" s="172">
        <v>10</v>
      </c>
      <c r="DB299" s="32" t="str">
        <f t="shared" si="92"/>
        <v xml:space="preserve"> </v>
      </c>
      <c r="DD299" s="172">
        <f t="shared" si="88"/>
        <v>1</v>
      </c>
    </row>
    <row r="300" spans="104:113" x14ac:dyDescent="0.25">
      <c r="DA300" s="172">
        <v>11</v>
      </c>
      <c r="DB300" s="32" t="str">
        <f t="shared" si="92"/>
        <v xml:space="preserve"> </v>
      </c>
      <c r="DD300" s="172">
        <f t="shared" si="88"/>
        <v>1</v>
      </c>
    </row>
    <row r="301" spans="104:113" x14ac:dyDescent="0.25">
      <c r="DA301" s="172">
        <v>12</v>
      </c>
      <c r="DB301" s="32" t="str">
        <f t="shared" si="92"/>
        <v xml:space="preserve"> </v>
      </c>
      <c r="DD301" s="172">
        <f t="shared" si="88"/>
        <v>1</v>
      </c>
    </row>
    <row r="302" spans="104:113" x14ac:dyDescent="0.25">
      <c r="DD302" s="172">
        <f t="shared" si="88"/>
        <v>1</v>
      </c>
    </row>
  </sheetData>
  <mergeCells count="2">
    <mergeCell ref="BV1:BW1"/>
    <mergeCell ref="BX1:BZ1"/>
  </mergeCells>
  <phoneticPr fontId="11" type="noConversion"/>
  <conditionalFormatting sqref="AC28:AC32 AK3:AK40">
    <cfRule type="cellIs" dxfId="514" priority="51" stopIfTrue="1" operator="equal">
      <formula>1</formula>
    </cfRule>
  </conditionalFormatting>
  <conditionalFormatting sqref="AD10:AH20">
    <cfRule type="cellIs" dxfId="513" priority="61" stopIfTrue="1" operator="equal">
      <formula>1</formula>
    </cfRule>
  </conditionalFormatting>
  <conditionalFormatting sqref="AD4:AH8">
    <cfRule type="cellIs" dxfId="512" priority="63" stopIfTrue="1" operator="equal">
      <formula>1</formula>
    </cfRule>
  </conditionalFormatting>
  <conditionalFormatting sqref="AG38:AG40">
    <cfRule type="cellIs" dxfId="511" priority="59" stopIfTrue="1" operator="equal">
      <formula>1</formula>
    </cfRule>
  </conditionalFormatting>
  <conditionalFormatting sqref="AG34:AG36">
    <cfRule type="cellIs" dxfId="510" priority="56" stopIfTrue="1" operator="equal">
      <formula>1</formula>
    </cfRule>
  </conditionalFormatting>
  <conditionalFormatting sqref="AI28:AJ32">
    <cfRule type="cellIs" dxfId="509" priority="54" stopIfTrue="1" operator="equal">
      <formula>1</formula>
    </cfRule>
  </conditionalFormatting>
  <conditionalFormatting sqref="AE28:AE32">
    <cfRule type="cellIs" dxfId="508" priority="52" stopIfTrue="1" operator="equal">
      <formula>1</formula>
    </cfRule>
  </conditionalFormatting>
  <conditionalFormatting sqref="AC22:AC26">
    <cfRule type="cellIs" dxfId="507" priority="50" stopIfTrue="1" operator="equal">
      <formula>1</formula>
    </cfRule>
  </conditionalFormatting>
  <conditionalFormatting sqref="AG22:AG26">
    <cfRule type="cellIs" dxfId="506" priority="48" stopIfTrue="1" operator="equal">
      <formula>1</formula>
    </cfRule>
  </conditionalFormatting>
  <conditionalFormatting sqref="D3">
    <cfRule type="cellIs" dxfId="505" priority="46" stopIfTrue="1" operator="equal">
      <formula>1</formula>
    </cfRule>
  </conditionalFormatting>
  <conditionalFormatting sqref="J15:K18">
    <cfRule type="cellIs" dxfId="504" priority="44" stopIfTrue="1" operator="equal">
      <formula>1</formula>
    </cfRule>
  </conditionalFormatting>
  <conditionalFormatting sqref="M10:N13">
    <cfRule type="cellIs" dxfId="503" priority="42" stopIfTrue="1" operator="equal">
      <formula>1</formula>
    </cfRule>
  </conditionalFormatting>
  <conditionalFormatting sqref="J7">
    <cfRule type="cellIs" dxfId="502" priority="40" stopIfTrue="1" operator="equal">
      <formula>1</formula>
    </cfRule>
  </conditionalFormatting>
  <conditionalFormatting sqref="I6:I8">
    <cfRule type="cellIs" dxfId="501" priority="38" stopIfTrue="1" operator="equal">
      <formula>1</formula>
    </cfRule>
  </conditionalFormatting>
  <conditionalFormatting sqref="AI38:AI40">
    <cfRule type="cellIs" dxfId="500" priority="60" stopIfTrue="1" operator="equal">
      <formula>1</formula>
    </cfRule>
  </conditionalFormatting>
  <conditionalFormatting sqref="AE38:AE40">
    <cfRule type="cellIs" dxfId="499" priority="58" stopIfTrue="1" operator="equal">
      <formula>1</formula>
    </cfRule>
  </conditionalFormatting>
  <conditionalFormatting sqref="AE34:AE36">
    <cfRule type="cellIs" dxfId="498" priority="57" stopIfTrue="1" operator="equal">
      <formula>1</formula>
    </cfRule>
  </conditionalFormatting>
  <conditionalFormatting sqref="AI34:AI36">
    <cfRule type="cellIs" dxfId="497" priority="55" stopIfTrue="1" operator="equal">
      <formula>1</formula>
    </cfRule>
  </conditionalFormatting>
  <conditionalFormatting sqref="AG28:AG32">
    <cfRule type="cellIs" dxfId="496" priority="53" stopIfTrue="1" operator="equal">
      <formula>1</formula>
    </cfRule>
  </conditionalFormatting>
  <conditionalFormatting sqref="AE22:AE26">
    <cfRule type="cellIs" dxfId="495" priority="49" stopIfTrue="1" operator="equal">
      <formula>1</formula>
    </cfRule>
  </conditionalFormatting>
  <conditionalFormatting sqref="AI22:AJ26">
    <cfRule type="cellIs" dxfId="494" priority="47" stopIfTrue="1" operator="equal">
      <formula>1</formula>
    </cfRule>
  </conditionalFormatting>
  <conditionalFormatting sqref="G15:H18">
    <cfRule type="cellIs" dxfId="493" priority="45" stopIfTrue="1" operator="equal">
      <formula>1</formula>
    </cfRule>
  </conditionalFormatting>
  <conditionalFormatting sqref="I10:J13">
    <cfRule type="cellIs" dxfId="492" priority="43" stopIfTrue="1" operator="equal">
      <formula>1</formula>
    </cfRule>
  </conditionalFormatting>
  <conditionalFormatting sqref="L8">
    <cfRule type="cellIs" dxfId="491" priority="41" stopIfTrue="1" operator="equal">
      <formula>1</formula>
    </cfRule>
  </conditionalFormatting>
  <conditionalFormatting sqref="I5:J5">
    <cfRule type="cellIs" dxfId="490" priority="39" stopIfTrue="1" operator="equal">
      <formula>1</formula>
    </cfRule>
  </conditionalFormatting>
  <conditionalFormatting sqref="G4:H4">
    <cfRule type="cellIs" dxfId="489" priority="37" stopIfTrue="1" operator="equal">
      <formula>1</formula>
    </cfRule>
  </conditionalFormatting>
  <conditionalFormatting sqref="E4">
    <cfRule type="cellIs" dxfId="488" priority="36" stopIfTrue="1" operator="equal">
      <formula>1</formula>
    </cfRule>
  </conditionalFormatting>
  <conditionalFormatting sqref="F8:F9">
    <cfRule type="cellIs" dxfId="487" priority="35" stopIfTrue="1" operator="equal">
      <formula>1</formula>
    </cfRule>
  </conditionalFormatting>
  <conditionalFormatting sqref="F5">
    <cfRule type="cellIs" dxfId="486" priority="34" stopIfTrue="1" operator="equal">
      <formula>1</formula>
    </cfRule>
  </conditionalFormatting>
  <conditionalFormatting sqref="AK42:AK43">
    <cfRule type="cellIs" dxfId="485" priority="31" stopIfTrue="1" operator="equal">
      <formula>1</formula>
    </cfRule>
  </conditionalFormatting>
  <conditionalFormatting sqref="AI37">
    <cfRule type="cellIs" dxfId="484" priority="30" stopIfTrue="1" operator="equal">
      <formula>1</formula>
    </cfRule>
  </conditionalFormatting>
  <conditionalFormatting sqref="AG37">
    <cfRule type="cellIs" dxfId="483" priority="29" stopIfTrue="1" operator="equal">
      <formula>1</formula>
    </cfRule>
  </conditionalFormatting>
  <conditionalFormatting sqref="AE37">
    <cfRule type="cellIs" dxfId="482" priority="28" stopIfTrue="1" operator="equal">
      <formula>1</formula>
    </cfRule>
  </conditionalFormatting>
  <conditionalFormatting sqref="AD3:AH3">
    <cfRule type="cellIs" dxfId="481" priority="14" stopIfTrue="1" operator="equal">
      <formula>1</formula>
    </cfRule>
  </conditionalFormatting>
  <conditionalFormatting sqref="AE33">
    <cfRule type="cellIs" dxfId="480" priority="26" stopIfTrue="1" operator="equal">
      <formula>1</formula>
    </cfRule>
  </conditionalFormatting>
  <conditionalFormatting sqref="AG33">
    <cfRule type="cellIs" dxfId="479" priority="25" stopIfTrue="1" operator="equal">
      <formula>1</formula>
    </cfRule>
  </conditionalFormatting>
  <conditionalFormatting sqref="AI33">
    <cfRule type="cellIs" dxfId="478" priority="24" stopIfTrue="1" operator="equal">
      <formula>1</formula>
    </cfRule>
  </conditionalFormatting>
  <conditionalFormatting sqref="AE27">
    <cfRule type="cellIs" dxfId="477" priority="23" stopIfTrue="1" operator="equal">
      <formula>1</formula>
    </cfRule>
  </conditionalFormatting>
  <conditionalFormatting sqref="AC27">
    <cfRule type="cellIs" dxfId="476" priority="22" stopIfTrue="1" operator="equal">
      <formula>1</formula>
    </cfRule>
  </conditionalFormatting>
  <conditionalFormatting sqref="AG27">
    <cfRule type="cellIs" dxfId="475" priority="21" stopIfTrue="1" operator="equal">
      <formula>1</formula>
    </cfRule>
  </conditionalFormatting>
  <conditionalFormatting sqref="AI27:AJ27">
    <cfRule type="cellIs" dxfId="474" priority="20" stopIfTrue="1" operator="equal">
      <formula>1</formula>
    </cfRule>
  </conditionalFormatting>
  <conditionalFormatting sqref="AI21:AJ21">
    <cfRule type="cellIs" dxfId="473" priority="19" stopIfTrue="1" operator="equal">
      <formula>1</formula>
    </cfRule>
  </conditionalFormatting>
  <conditionalFormatting sqref="AG21">
    <cfRule type="cellIs" dxfId="472" priority="18" stopIfTrue="1" operator="equal">
      <formula>1</formula>
    </cfRule>
  </conditionalFormatting>
  <conditionalFormatting sqref="AE21">
    <cfRule type="cellIs" dxfId="471" priority="17" stopIfTrue="1" operator="equal">
      <formula>1</formula>
    </cfRule>
  </conditionalFormatting>
  <conditionalFormatting sqref="AC21">
    <cfRule type="cellIs" dxfId="470" priority="16" stopIfTrue="1" operator="equal">
      <formula>1</formula>
    </cfRule>
  </conditionalFormatting>
  <conditionalFormatting sqref="AD9:AH9">
    <cfRule type="cellIs" dxfId="469" priority="15" stopIfTrue="1" operator="equal">
      <formula>1</formula>
    </cfRule>
  </conditionalFormatting>
  <conditionalFormatting sqref="J9">
    <cfRule type="cellIs" dxfId="468" priority="6" stopIfTrue="1" operator="equal">
      <formula>1</formula>
    </cfRule>
  </conditionalFormatting>
  <conditionalFormatting sqref="W3:W80">
    <cfRule type="containsText" dxfId="467" priority="5" stopIfTrue="1" operator="containsText" text="!">
      <formula>NOT(ISERROR(SEARCH("!",W3)))</formula>
    </cfRule>
  </conditionalFormatting>
  <conditionalFormatting sqref="W2">
    <cfRule type="cellIs" dxfId="466" priority="4" stopIfTrue="1" operator="lessThan">
      <formula>0</formula>
    </cfRule>
  </conditionalFormatting>
  <conditionalFormatting sqref="AA9:AA14">
    <cfRule type="expression" dxfId="465" priority="3">
      <formula>IF($R$9="",AA9,1)</formula>
    </cfRule>
  </conditionalFormatting>
  <dataValidations count="1">
    <dataValidation type="whole" allowBlank="1" showInputMessage="1" showErrorMessage="1" error="You may only purchase each equipment once_x000a_Insert &quot;1&quot; to purchase the equipment" sqref="D3 G15:H18 I10:J13 J15:K18 M10:N13 J5 L8 E4 F8:F9 I8 G4:H4 AC21:AC32 F5 AI33:AI40 AK42:AK43 AG21:AG40 I7:J7 I5:I6 AE21:AE40 AI21:AJ32 AD3:AH20 AK3:AK40 J9">
      <formula1>0</formula1>
      <formula2>1</formula2>
    </dataValidation>
  </dataValidations>
  <hyperlinks>
    <hyperlink ref="A2" location="INDEX!A1" display="INDEX"/>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4E13AB77-5F0C-4887-9B0C-74F368B1C71D}">
            <xm:f>IF('Eregion and Rivendell'!$R$11="",AA15,1)</xm:f>
            <x14:dxf>
              <font>
                <color auto="1"/>
              </font>
            </x14:dxf>
          </x14:cfRule>
          <xm:sqref>AA15:AA20</xm:sqref>
        </x14:conditionalFormatting>
        <x14:conditionalFormatting xmlns:xm="http://schemas.microsoft.com/office/excel/2006/main">
          <x14:cfRule type="expression" priority="143" id="{840E52A9-75B4-4361-A891-FD3ECE063A13}">
            <xm:f>IF(AND($R$4="",'the White Council'!$Q$7=""),AA17,1)</xm:f>
            <x14:dxf>
              <font>
                <color auto="1"/>
              </font>
            </x14:dxf>
          </x14:cfRule>
          <xm:sqref>AA27:AA32 AA37:AA40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02"/>
  <sheetViews>
    <sheetView workbookViewId="0"/>
  </sheetViews>
  <sheetFormatPr defaultColWidth="9.140625" defaultRowHeight="15" x14ac:dyDescent="0.25"/>
  <cols>
    <col min="1" max="1" width="9.140625" style="15" customWidth="1"/>
    <col min="2" max="2" width="27.7109375" style="16" bestFit="1" customWidth="1"/>
    <col min="3" max="3" width="5.7109375" style="15" customWidth="1"/>
    <col min="4" max="8" width="2.85546875" style="15" customWidth="1"/>
    <col min="9" max="9" width="2.85546875" style="172" customWidth="1"/>
    <col min="10" max="17" width="2.85546875" style="172" hidden="1" customWidth="1"/>
    <col min="18" max="18" width="11.7109375" style="56" customWidth="1"/>
    <col min="19" max="19" width="6.5703125" style="15" customWidth="1"/>
    <col min="20" max="20" width="9.140625" style="15" customWidth="1"/>
    <col min="21" max="21" width="9.140625" customWidth="1"/>
    <col min="22" max="22" width="9.140625" style="15" customWidth="1"/>
    <col min="23" max="23" width="10.85546875" style="15" customWidth="1"/>
    <col min="24" max="25" width="10.5703125" style="15" bestFit="1" customWidth="1"/>
    <col min="26" max="26" width="11.42578125" style="15" bestFit="1" customWidth="1"/>
    <col min="27" max="27" width="30.5703125" style="16" bestFit="1" customWidth="1"/>
    <col min="28" max="28" width="5.7109375" style="15" customWidth="1"/>
    <col min="29" max="34" width="2.85546875" style="15" customWidth="1"/>
    <col min="35" max="35" width="2.85546875" style="113" customWidth="1"/>
    <col min="36" max="36" width="2.85546875" style="172" customWidth="1"/>
    <col min="37" max="41" width="2.85546875" style="172" hidden="1" customWidth="1"/>
    <col min="42" max="42" width="6.5703125" style="15" customWidth="1"/>
    <col min="43" max="62" width="3.7109375" style="15" customWidth="1"/>
    <col min="63" max="63" width="2.7109375" style="15" customWidth="1"/>
    <col min="64" max="64" width="42.85546875" style="176" customWidth="1"/>
    <col min="65" max="73" width="2.7109375" style="15" customWidth="1"/>
    <col min="74" max="74" width="5" style="172" customWidth="1"/>
    <col min="75" max="75" width="13.42578125" style="172" bestFit="1" customWidth="1"/>
    <col min="76" max="76" width="5.140625" style="44" customWidth="1"/>
    <col min="77" max="77" width="5.140625" style="24" customWidth="1"/>
    <col min="78" max="78" width="5" style="173" customWidth="1"/>
    <col min="79" max="79" width="34.5703125" style="172" bestFit="1" customWidth="1"/>
    <col min="80" max="99" width="3.7109375" style="172" bestFit="1" customWidth="1"/>
    <col min="100" max="100" width="3.7109375" style="172" customWidth="1"/>
    <col min="101" max="101" width="24.85546875" style="172" customWidth="1"/>
    <col min="102" max="102" width="5" style="172" customWidth="1"/>
    <col min="103" max="103" width="4.140625" style="172" customWidth="1"/>
    <col min="104" max="104" width="3.85546875" style="172" bestFit="1" customWidth="1"/>
    <col min="105" max="105" width="8.140625" style="16" bestFit="1" customWidth="1"/>
    <col min="106" max="106" width="37.42578125" style="196" customWidth="1"/>
    <col min="107" max="107" width="4.42578125" style="172" customWidth="1"/>
    <col min="108" max="109" width="3.85546875" style="172" bestFit="1" customWidth="1"/>
    <col min="110" max="110" width="4.28515625" style="172" customWidth="1"/>
    <col min="111" max="111" width="8.7109375" style="172" bestFit="1" customWidth="1"/>
    <col min="112" max="112" width="5.85546875" style="172" bestFit="1" customWidth="1"/>
    <col min="113" max="113" width="5.140625" style="172" bestFit="1" customWidth="1"/>
    <col min="114" max="114" width="6" style="172" bestFit="1" customWidth="1"/>
    <col min="115" max="115" width="6.7109375" style="172" customWidth="1"/>
    <col min="116" max="116" width="4.85546875" style="172" bestFit="1" customWidth="1"/>
    <col min="117" max="136" width="3.42578125" style="172" customWidth="1"/>
    <col min="137" max="137" width="9.140625" style="172" customWidth="1"/>
    <col min="138" max="153" width="9.140625" style="15" customWidth="1"/>
    <col min="154" max="16384" width="9.140625" style="15"/>
  </cols>
  <sheetData>
    <row r="1" spans="1:137" x14ac:dyDescent="0.25">
      <c r="T1" s="36" t="s">
        <v>487</v>
      </c>
      <c r="U1" s="36" t="s">
        <v>64</v>
      </c>
      <c r="W1" s="36" t="s">
        <v>488</v>
      </c>
      <c r="Y1" s="36" t="s">
        <v>486</v>
      </c>
      <c r="Z1" s="36" t="s">
        <v>485</v>
      </c>
      <c r="BV1" s="226" t="s">
        <v>490</v>
      </c>
      <c r="BW1" s="227"/>
      <c r="BX1" s="223" t="s">
        <v>489</v>
      </c>
      <c r="BY1" s="224"/>
      <c r="BZ1" s="225"/>
      <c r="CB1" s="61">
        <f>SUMPRODUCT(AQ3:AQ49,$BV$3:$BV$49)+SUM(AQ41:AQ44)</f>
        <v>0</v>
      </c>
      <c r="CC1" s="61">
        <f t="shared" ref="CC1:CU1" si="0">SUMPRODUCT(AR3:AR49,$BV$3:$BV$49)+SUM(AR41:AR44)</f>
        <v>0</v>
      </c>
      <c r="CD1" s="61">
        <f t="shared" si="0"/>
        <v>0</v>
      </c>
      <c r="CE1" s="61">
        <f t="shared" si="0"/>
        <v>0</v>
      </c>
      <c r="CF1" s="61">
        <f t="shared" si="0"/>
        <v>0</v>
      </c>
      <c r="CG1" s="61">
        <f t="shared" si="0"/>
        <v>0</v>
      </c>
      <c r="CH1" s="61">
        <f t="shared" si="0"/>
        <v>0</v>
      </c>
      <c r="CI1" s="61">
        <f t="shared" si="0"/>
        <v>0</v>
      </c>
      <c r="CJ1" s="61">
        <f t="shared" si="0"/>
        <v>0</v>
      </c>
      <c r="CK1" s="61">
        <f t="shared" si="0"/>
        <v>0</v>
      </c>
      <c r="CL1" s="61">
        <f t="shared" si="0"/>
        <v>0</v>
      </c>
      <c r="CM1" s="61">
        <f t="shared" si="0"/>
        <v>0</v>
      </c>
      <c r="CN1" s="61">
        <f t="shared" si="0"/>
        <v>0</v>
      </c>
      <c r="CO1" s="61">
        <f t="shared" si="0"/>
        <v>0</v>
      </c>
      <c r="CP1" s="61">
        <f t="shared" si="0"/>
        <v>0</v>
      </c>
      <c r="CQ1" s="61">
        <f t="shared" si="0"/>
        <v>0</v>
      </c>
      <c r="CR1" s="61">
        <f t="shared" si="0"/>
        <v>0</v>
      </c>
      <c r="CS1" s="61">
        <f t="shared" si="0"/>
        <v>0</v>
      </c>
      <c r="CT1" s="61">
        <f t="shared" si="0"/>
        <v>0</v>
      </c>
      <c r="CU1" s="61">
        <f t="shared" si="0"/>
        <v>0</v>
      </c>
      <c r="CV1" s="61"/>
      <c r="DM1" s="14">
        <v>1</v>
      </c>
      <c r="DN1" s="14">
        <v>2</v>
      </c>
      <c r="DO1" s="14">
        <v>3</v>
      </c>
      <c r="DP1" s="14">
        <v>4</v>
      </c>
      <c r="DQ1" s="14">
        <v>5</v>
      </c>
      <c r="DR1" s="14">
        <v>6</v>
      </c>
      <c r="DS1" s="14">
        <v>7</v>
      </c>
      <c r="DT1" s="14">
        <v>8</v>
      </c>
      <c r="DU1" s="14">
        <v>9</v>
      </c>
      <c r="DV1" s="14">
        <v>10</v>
      </c>
      <c r="DW1" s="14">
        <v>11</v>
      </c>
      <c r="DX1" s="14">
        <v>12</v>
      </c>
      <c r="DY1" s="14">
        <v>13</v>
      </c>
      <c r="DZ1" s="14">
        <v>14</v>
      </c>
      <c r="EA1" s="14">
        <v>15</v>
      </c>
      <c r="EB1" s="14">
        <v>16</v>
      </c>
      <c r="EC1" s="14">
        <v>17</v>
      </c>
      <c r="ED1" s="14">
        <v>18</v>
      </c>
      <c r="EE1" s="14">
        <v>19</v>
      </c>
      <c r="EF1" s="14">
        <v>20</v>
      </c>
    </row>
    <row r="2" spans="1:137" s="14" customFormat="1" ht="105" x14ac:dyDescent="0.25">
      <c r="A2" s="161" t="s">
        <v>2630</v>
      </c>
      <c r="B2" s="17"/>
      <c r="D2" s="18" t="s">
        <v>192</v>
      </c>
      <c r="E2" s="18" t="s">
        <v>129</v>
      </c>
      <c r="F2" s="18" t="s">
        <v>199</v>
      </c>
      <c r="G2" s="18" t="s">
        <v>205</v>
      </c>
      <c r="H2" s="18" t="s">
        <v>35</v>
      </c>
      <c r="I2" s="174"/>
      <c r="J2" s="174"/>
      <c r="K2" s="174"/>
      <c r="L2" s="174"/>
      <c r="M2" s="174"/>
      <c r="N2" s="174"/>
      <c r="O2" s="174"/>
      <c r="P2" s="174"/>
      <c r="Q2" s="174"/>
      <c r="R2" s="14" t="s">
        <v>522</v>
      </c>
      <c r="S2" s="14" t="s">
        <v>64</v>
      </c>
      <c r="T2" s="37">
        <f>DL2+BW2</f>
        <v>0</v>
      </c>
      <c r="U2" s="37">
        <f>SUM(S3:S19,AP3:AP49)</f>
        <v>0</v>
      </c>
      <c r="W2" s="37">
        <f>ROUNDUP(BX2/3,0)-BZ2</f>
        <v>0</v>
      </c>
      <c r="Y2" s="37">
        <f>GoodUnits</f>
        <v>0</v>
      </c>
      <c r="Z2" s="37">
        <f>GoodPoints</f>
        <v>0</v>
      </c>
      <c r="AA2" s="17"/>
      <c r="AC2" s="18" t="s">
        <v>68</v>
      </c>
      <c r="AD2" s="18" t="s">
        <v>204</v>
      </c>
      <c r="AE2" s="18" t="s">
        <v>209</v>
      </c>
      <c r="AF2" s="18" t="s">
        <v>205</v>
      </c>
      <c r="AG2" s="18" t="s">
        <v>35</v>
      </c>
      <c r="AH2" s="18" t="s">
        <v>199</v>
      </c>
      <c r="AI2" s="112" t="s">
        <v>2203</v>
      </c>
      <c r="AJ2" s="174"/>
      <c r="AK2" s="174"/>
      <c r="AL2" s="174"/>
      <c r="AM2" s="174"/>
      <c r="AN2" s="174"/>
      <c r="AO2" s="174"/>
      <c r="AP2" s="14" t="s">
        <v>64</v>
      </c>
      <c r="AQ2" s="18" t="s">
        <v>258</v>
      </c>
      <c r="AR2" s="18" t="s">
        <v>259</v>
      </c>
      <c r="AS2" s="18" t="s">
        <v>260</v>
      </c>
      <c r="AT2" s="18" t="s">
        <v>261</v>
      </c>
      <c r="AU2" s="18" t="s">
        <v>262</v>
      </c>
      <c r="AV2" s="18" t="s">
        <v>263</v>
      </c>
      <c r="AW2" s="18" t="s">
        <v>264</v>
      </c>
      <c r="AX2" s="18" t="s">
        <v>265</v>
      </c>
      <c r="AY2" s="18" t="s">
        <v>266</v>
      </c>
      <c r="AZ2" s="18" t="s">
        <v>267</v>
      </c>
      <c r="BA2" s="18" t="s">
        <v>268</v>
      </c>
      <c r="BB2" s="18" t="s">
        <v>269</v>
      </c>
      <c r="BC2" s="18" t="s">
        <v>270</v>
      </c>
      <c r="BD2" s="18" t="s">
        <v>271</v>
      </c>
      <c r="BE2" s="18" t="s">
        <v>272</v>
      </c>
      <c r="BF2" s="18" t="s">
        <v>273</v>
      </c>
      <c r="BG2" s="18" t="s">
        <v>274</v>
      </c>
      <c r="BH2" s="18" t="s">
        <v>275</v>
      </c>
      <c r="BI2" s="18" t="s">
        <v>276</v>
      </c>
      <c r="BJ2" s="18" t="s">
        <v>277</v>
      </c>
      <c r="BL2" s="175"/>
      <c r="BV2" s="167" t="s">
        <v>2632</v>
      </c>
      <c r="BW2" s="41">
        <f>SUM(BW3:BW80)</f>
        <v>0</v>
      </c>
      <c r="BX2" s="167">
        <f>SUM(BX3:BX80)</f>
        <v>0</v>
      </c>
      <c r="BY2" s="167" t="s">
        <v>2631</v>
      </c>
      <c r="BZ2" s="41">
        <f>SUM(BZ3:BZ80)</f>
        <v>0</v>
      </c>
      <c r="CB2" s="174" t="s">
        <v>258</v>
      </c>
      <c r="CC2" s="174" t="s">
        <v>259</v>
      </c>
      <c r="CD2" s="174" t="s">
        <v>260</v>
      </c>
      <c r="CE2" s="174" t="s">
        <v>261</v>
      </c>
      <c r="CF2" s="174" t="s">
        <v>262</v>
      </c>
      <c r="CG2" s="174" t="s">
        <v>263</v>
      </c>
      <c r="CH2" s="174" t="s">
        <v>264</v>
      </c>
      <c r="CI2" s="174" t="s">
        <v>265</v>
      </c>
      <c r="CJ2" s="174" t="s">
        <v>266</v>
      </c>
      <c r="CK2" s="174" t="s">
        <v>267</v>
      </c>
      <c r="CL2" s="174" t="s">
        <v>268</v>
      </c>
      <c r="CM2" s="174" t="s">
        <v>269</v>
      </c>
      <c r="CN2" s="174" t="s">
        <v>270</v>
      </c>
      <c r="CO2" s="174" t="s">
        <v>271</v>
      </c>
      <c r="CP2" s="174" t="s">
        <v>272</v>
      </c>
      <c r="CQ2" s="174" t="s">
        <v>273</v>
      </c>
      <c r="CR2" s="174" t="s">
        <v>274</v>
      </c>
      <c r="CS2" s="174" t="s">
        <v>275</v>
      </c>
      <c r="CT2" s="174" t="s">
        <v>276</v>
      </c>
      <c r="CU2" s="174" t="s">
        <v>277</v>
      </c>
      <c r="CV2" s="174"/>
      <c r="CW2" s="174"/>
      <c r="CX2" s="174"/>
      <c r="CY2" s="174"/>
      <c r="DA2" s="85"/>
      <c r="DD2" s="174" t="s">
        <v>280</v>
      </c>
      <c r="DG2" s="14" t="s">
        <v>495</v>
      </c>
      <c r="DH2" s="14" t="s">
        <v>497</v>
      </c>
      <c r="DI2" s="50" t="s">
        <v>496</v>
      </c>
      <c r="DJ2" s="50" t="s">
        <v>500</v>
      </c>
      <c r="DL2" s="14">
        <f>SUM(DL3:DL79)+DL9+DL19*2</f>
        <v>0</v>
      </c>
      <c r="DM2" s="172">
        <f>IF(DM80&gt;2,"2 heroes in 1 warband?!",LOOKUP(1,DM3:DM80,$CW$3:$CW$80))</f>
        <v>0</v>
      </c>
      <c r="DN2" s="172">
        <f t="shared" ref="DN2:EE2" si="1">IF(DN80&gt;2,"2 heroes in 1 warband?!",LOOKUP(1,DN3:DN80,$CW$3:$CW$80))</f>
        <v>0</v>
      </c>
      <c r="DO2" s="172">
        <f t="shared" si="1"/>
        <v>0</v>
      </c>
      <c r="DP2" s="172">
        <f t="shared" si="1"/>
        <v>0</v>
      </c>
      <c r="DQ2" s="172">
        <f t="shared" si="1"/>
        <v>0</v>
      </c>
      <c r="DR2" s="172">
        <f t="shared" si="1"/>
        <v>0</v>
      </c>
      <c r="DS2" s="172">
        <f t="shared" si="1"/>
        <v>0</v>
      </c>
      <c r="DT2" s="172">
        <f t="shared" si="1"/>
        <v>0</v>
      </c>
      <c r="DU2" s="172">
        <f t="shared" si="1"/>
        <v>0</v>
      </c>
      <c r="DV2" s="172">
        <f t="shared" si="1"/>
        <v>0</v>
      </c>
      <c r="DW2" s="172">
        <f t="shared" si="1"/>
        <v>0</v>
      </c>
      <c r="DX2" s="172">
        <f t="shared" si="1"/>
        <v>0</v>
      </c>
      <c r="DY2" s="172">
        <f t="shared" si="1"/>
        <v>0</v>
      </c>
      <c r="DZ2" s="172">
        <f t="shared" si="1"/>
        <v>0</v>
      </c>
      <c r="EA2" s="172">
        <f t="shared" si="1"/>
        <v>0</v>
      </c>
      <c r="EB2" s="172">
        <f t="shared" si="1"/>
        <v>0</v>
      </c>
      <c r="EC2" s="172">
        <f t="shared" si="1"/>
        <v>0</v>
      </c>
      <c r="ED2" s="172">
        <f t="shared" si="1"/>
        <v>0</v>
      </c>
      <c r="EE2" s="172">
        <f t="shared" si="1"/>
        <v>0</v>
      </c>
      <c r="EF2" s="172">
        <f>IF(EF80&gt;2,"2 heroes in 1 warband?!",LOOKUP(1,EF3:EF80,$CW$3:$CW$80))</f>
        <v>0</v>
      </c>
      <c r="EG2" s="174" t="s">
        <v>503</v>
      </c>
    </row>
    <row r="3" spans="1:137" x14ac:dyDescent="0.25">
      <c r="B3" s="51" t="s">
        <v>190</v>
      </c>
      <c r="C3" s="15">
        <v>160</v>
      </c>
      <c r="D3" s="19"/>
      <c r="E3" s="19"/>
      <c r="F3" s="19"/>
      <c r="G3" s="19"/>
      <c r="H3" s="19"/>
      <c r="I3" s="19"/>
      <c r="J3" s="19"/>
      <c r="K3" s="19"/>
      <c r="L3" s="19"/>
      <c r="M3" s="19"/>
      <c r="N3" s="19"/>
      <c r="O3" s="19"/>
      <c r="P3" s="19"/>
      <c r="Q3" s="19"/>
      <c r="R3" s="31"/>
      <c r="S3" s="15">
        <f>DL3*C3</f>
        <v>0</v>
      </c>
      <c r="T3" s="5"/>
      <c r="U3" s="13"/>
      <c r="V3" s="5"/>
      <c r="W3" s="5" t="str">
        <f t="shared" ref="W3:W66" si="2">T(LOOKUP(DE3,$DD$3:$DD$302,$DB$3:$DB$302))</f>
        <v/>
      </c>
      <c r="X3" s="5"/>
      <c r="Y3" s="5"/>
      <c r="Z3" s="5"/>
      <c r="AA3" s="16" t="s">
        <v>202</v>
      </c>
      <c r="AB3" s="15">
        <v>8</v>
      </c>
      <c r="AC3" s="21"/>
      <c r="AD3" s="21"/>
      <c r="AE3" s="19"/>
      <c r="AF3" s="21"/>
      <c r="AG3" s="21"/>
      <c r="AH3" s="19"/>
      <c r="AI3" s="21"/>
      <c r="AJ3" s="19"/>
      <c r="AK3" s="19"/>
      <c r="AL3" s="19"/>
      <c r="AM3" s="19"/>
      <c r="AN3" s="19"/>
      <c r="AO3" s="19"/>
      <c r="AP3" s="113">
        <f t="shared" ref="AP3:AP20" si="3">SUM(AQ3:BJ3)*(AB3+20*AC3+AD3+AF3+AG3+25*AI3)</f>
        <v>0</v>
      </c>
      <c r="AQ3" s="28"/>
      <c r="AR3" s="29"/>
      <c r="AS3" s="29"/>
      <c r="AT3" s="29"/>
      <c r="AU3" s="29"/>
      <c r="AV3" s="29"/>
      <c r="AW3" s="29"/>
      <c r="AX3" s="29"/>
      <c r="AY3" s="29"/>
      <c r="AZ3" s="29"/>
      <c r="BA3" s="29"/>
      <c r="BB3" s="29"/>
      <c r="BC3" s="29"/>
      <c r="BD3" s="29"/>
      <c r="BE3" s="29"/>
      <c r="BF3" s="29"/>
      <c r="BG3" s="29"/>
      <c r="BH3" s="29"/>
      <c r="BI3" s="29"/>
      <c r="BJ3" s="30"/>
      <c r="BV3" s="168">
        <v>1</v>
      </c>
      <c r="BW3" s="40">
        <f t="shared" ref="BW3:BW31" si="4">SUM(AQ3:BJ3)*BV3</f>
        <v>0</v>
      </c>
      <c r="BX3" s="42">
        <f>BW3</f>
        <v>0</v>
      </c>
      <c r="BY3" s="168">
        <f>AD3</f>
        <v>0</v>
      </c>
      <c r="BZ3" s="43">
        <f>BX3*BY3</f>
        <v>0</v>
      </c>
      <c r="CA3" s="38" t="str">
        <f>IF(AP3=0,"-",CONCATENATE(AA3,IF(SUM(AC3:AO3)=0,""," with "),IF(AC3=1,AC$2,""),IF(AC3=1,"; ",""),IF(AD3=1,AD$2,""),IF(AD3=1,"; ",""),IF(AE3=1,AE$2,""),IF(AE3=1,"; ",""),IF(AF3=1,AF$2,""),IF(AF3=1,"; ",""),IF(AG3=1,AG$2,""),IF(AG3=1,"; ",""),IF(AH3=1,AH$2,""),IF(AH3=1,"; ",""),IF(AI3=1,AI$2,""),IF(AI3=1,"; ",""),IF(AJ3=1,AJ$2,""),IF(AJ3=1,"; ",""),IF(AK3=1,AK$2,""),IF(AK3=1,"; ",""),IF(AL3=1,AL$2,""),IF(AL3=1,"; ",""),IF(AM3=1,AM$2,""),IF(AM3=1,"; ",""),IF(AN3=1,AN$2,""),IF(AN3=1,"; ",""),IF(AO3=1,AO$2,""),IF(AO3=1,"; ","")))</f>
        <v>-</v>
      </c>
      <c r="CB3" s="172">
        <v>1</v>
      </c>
      <c r="CC3" s="172">
        <v>1</v>
      </c>
      <c r="CD3" s="172">
        <v>1</v>
      </c>
      <c r="CE3" s="172">
        <v>1</v>
      </c>
      <c r="CF3" s="172">
        <v>1</v>
      </c>
      <c r="CG3" s="172">
        <v>1</v>
      </c>
      <c r="CH3" s="172">
        <v>1</v>
      </c>
      <c r="CI3" s="172">
        <v>1</v>
      </c>
      <c r="CJ3" s="172">
        <v>1</v>
      </c>
      <c r="CK3" s="172">
        <v>1</v>
      </c>
      <c r="CL3" s="172">
        <v>1</v>
      </c>
      <c r="CM3" s="172">
        <v>1</v>
      </c>
      <c r="CN3" s="172">
        <v>1</v>
      </c>
      <c r="CO3" s="172">
        <v>1</v>
      </c>
      <c r="CP3" s="172">
        <v>1</v>
      </c>
      <c r="CQ3" s="172">
        <v>1</v>
      </c>
      <c r="CR3" s="172">
        <v>1</v>
      </c>
      <c r="CS3" s="172">
        <v>1</v>
      </c>
      <c r="CT3" s="172">
        <v>1</v>
      </c>
      <c r="CU3" s="172">
        <v>1</v>
      </c>
      <c r="CW3" s="38" t="str">
        <f t="shared" ref="CW3:CW19" si="5">IF(R3=0,"-",CONCATENATE(B3,IF(SUM(D3:Q3)=0,""," with "),IF(D3=1,D$2,""),IF(D3=1,"; ",""),IF(E3=1,E$2,""),IF(E3=1,"; ",""),IF(F3=1,F$2,""),IF(F3=1,"; ",""),IF(G3=1,G$2,""),IF(G3=1,"; ",""),IF(H3=1,H$2,""),IF(H3=1,"; ",""),IF(I3=1,I$2,""),IF(I3=1,"; ",""),IF(J3=1,J$2,""),IF(J3=1,"; ",""),IF(K3=1,K$2,""),IF(K3=1,"; ",""),IF(L3=1,L$2,""),IF(L3=1,"; ",""),IF(M3=1,M$2,""),IF(M3=1,"; ",""),IF(N3=1,N$2,""),IF(N3=1,"; ",""),IF(O3=1,O$2,""),IF(O3=1,"; ",""),IF(P3=1,P$2,""),IF(P3=1,"; ",""),IF(Q3=1,Q$2,""),IF(Q3=1,"; ","")))</f>
        <v>-</v>
      </c>
      <c r="CX3" s="38">
        <f t="shared" ref="CX3:CX19" si="6">R3</f>
        <v>0</v>
      </c>
      <c r="DA3" s="172"/>
      <c r="DB3" s="32" t="str">
        <f>IF(DB4="","",CONCATENATE("Warband ",CZ4," ",DG3))</f>
        <v/>
      </c>
      <c r="DD3" s="172">
        <v>1</v>
      </c>
      <c r="DE3" s="172">
        <v>1</v>
      </c>
      <c r="DG3" s="49" t="str">
        <f>CONCATENATE("   ",DH3,"/",DI3,IF(DH3&gt;DI3," !",""))</f>
        <v xml:space="preserve">   0/12</v>
      </c>
      <c r="DH3" s="172">
        <f>INDEX($CB$1:$CU$1,CZ4)+DJ3</f>
        <v>0</v>
      </c>
      <c r="DI3" s="172">
        <v>12</v>
      </c>
      <c r="DJ3" s="172">
        <f>IF(DB4=$CW$9,1,IF(DB4=$CW$19,2,0))</f>
        <v>0</v>
      </c>
      <c r="DL3" s="172">
        <f>SUM(DM4:EF4)-SUM(DM3:EF3)</f>
        <v>0</v>
      </c>
      <c r="DM3" s="172">
        <v>1</v>
      </c>
      <c r="DN3" s="172">
        <v>1</v>
      </c>
      <c r="DO3" s="172">
        <v>1</v>
      </c>
      <c r="DP3" s="172">
        <v>1</v>
      </c>
      <c r="DQ3" s="172">
        <v>1</v>
      </c>
      <c r="DR3" s="172">
        <v>1</v>
      </c>
      <c r="DS3" s="172">
        <v>1</v>
      </c>
      <c r="DT3" s="172">
        <v>1</v>
      </c>
      <c r="DU3" s="172">
        <v>1</v>
      </c>
      <c r="DV3" s="172">
        <v>1</v>
      </c>
      <c r="DW3" s="172">
        <v>1</v>
      </c>
      <c r="DX3" s="172">
        <v>1</v>
      </c>
      <c r="DY3" s="172">
        <v>1</v>
      </c>
      <c r="DZ3" s="172">
        <v>1</v>
      </c>
      <c r="EA3" s="172">
        <v>1</v>
      </c>
      <c r="EB3" s="172">
        <v>1</v>
      </c>
      <c r="EC3" s="172">
        <v>1</v>
      </c>
      <c r="ED3" s="172">
        <v>1</v>
      </c>
      <c r="EE3" s="172">
        <v>1</v>
      </c>
      <c r="EF3" s="172">
        <v>1</v>
      </c>
      <c r="EG3" s="172">
        <f t="shared" ref="EG3:EG66" si="7">IF(CX3=0,0,SUBSTITUTE(SUBSTITUTE(SUBSTITUTE(SUBSTITUTE(SUBSTITUTE(SUBSTITUTE(SUBSTITUTE(SUBSTITUTE($CX3,"12",""),"13",""),"14",""),"15",""),"16",""),"17",""),"18",""),"19",""))</f>
        <v>0</v>
      </c>
    </row>
    <row r="4" spans="1:137" x14ac:dyDescent="0.25">
      <c r="B4" s="51" t="s">
        <v>191</v>
      </c>
      <c r="C4" s="15">
        <v>75</v>
      </c>
      <c r="D4" s="20"/>
      <c r="E4" s="20"/>
      <c r="F4" s="20"/>
      <c r="G4" s="20"/>
      <c r="H4" s="20"/>
      <c r="I4" s="20"/>
      <c r="J4" s="20"/>
      <c r="K4" s="20"/>
      <c r="L4" s="20"/>
      <c r="M4" s="20"/>
      <c r="N4" s="20"/>
      <c r="O4" s="20"/>
      <c r="P4" s="20"/>
      <c r="Q4" s="20"/>
      <c r="R4" s="31"/>
      <c r="S4" s="172">
        <f>DL4*C4</f>
        <v>0</v>
      </c>
      <c r="T4" s="5"/>
      <c r="U4" s="13"/>
      <c r="V4" s="5"/>
      <c r="W4" s="5" t="str">
        <f t="shared" si="2"/>
        <v/>
      </c>
      <c r="X4" s="5"/>
      <c r="Y4" s="5"/>
      <c r="Z4" s="5"/>
      <c r="AA4" s="16" t="s">
        <v>202</v>
      </c>
      <c r="AB4" s="15">
        <v>8</v>
      </c>
      <c r="AC4" s="21"/>
      <c r="AD4" s="21"/>
      <c r="AE4" s="20"/>
      <c r="AF4" s="21"/>
      <c r="AG4" s="21"/>
      <c r="AH4" s="20"/>
      <c r="AI4" s="21"/>
      <c r="AJ4" s="20"/>
      <c r="AK4" s="20"/>
      <c r="AL4" s="20"/>
      <c r="AM4" s="20"/>
      <c r="AN4" s="20"/>
      <c r="AO4" s="20"/>
      <c r="AP4" s="113">
        <f t="shared" si="3"/>
        <v>0</v>
      </c>
      <c r="AQ4" s="28"/>
      <c r="AR4" s="29"/>
      <c r="AS4" s="29"/>
      <c r="AT4" s="29"/>
      <c r="AU4" s="29"/>
      <c r="AV4" s="29"/>
      <c r="AW4" s="29"/>
      <c r="AX4" s="29"/>
      <c r="AY4" s="29"/>
      <c r="AZ4" s="29"/>
      <c r="BA4" s="29"/>
      <c r="BB4" s="29"/>
      <c r="BC4" s="29"/>
      <c r="BD4" s="29"/>
      <c r="BE4" s="29"/>
      <c r="BF4" s="29"/>
      <c r="BG4" s="29"/>
      <c r="BH4" s="29"/>
      <c r="BI4" s="29"/>
      <c r="BJ4" s="30"/>
      <c r="BV4" s="168">
        <v>1</v>
      </c>
      <c r="BW4" s="40">
        <f t="shared" si="4"/>
        <v>0</v>
      </c>
      <c r="BX4" s="42">
        <f t="shared" ref="BX4:BX31" si="8">BW4</f>
        <v>0</v>
      </c>
      <c r="BY4" s="168">
        <f t="shared" ref="BY4:BY20" si="9">AD4</f>
        <v>0</v>
      </c>
      <c r="BZ4" s="43">
        <f t="shared" ref="BZ4:BZ31" si="10">BX4*BY4</f>
        <v>0</v>
      </c>
      <c r="CA4" s="38" t="str">
        <f t="shared" ref="CA4:CA31" si="11">IF(AP4=0,"-",CONCATENATE(AA4,IF(SUM(AC4:AO4)=0,""," with "),IF(AC4=1,AC$2,""),IF(AC4=1,"; ",""),IF(AD4=1,AD$2,""),IF(AD4=1,"; ",""),IF(AE4=1,AE$2,""),IF(AE4=1,"; ",""),IF(AF4=1,AF$2,""),IF(AF4=1,"; ",""),IF(AG4=1,AG$2,""),IF(AG4=1,"; ",""),IF(AH4=1,AH$2,""),IF(AH4=1,"; ",""),IF(AI4=1,AI$2,""),IF(AI4=1,"; ",""),IF(AJ4=1,AJ$2,""),IF(AJ4=1,"; ",""),IF(AK4=1,AK$2,""),IF(AK4=1,"; ",""),IF(AL4=1,AL$2,""),IF(AL4=1,"; ",""),IF(AM4=1,AM$2,""),IF(AM4=1,"; ",""),IF(AN4=1,AN$2,""),IF(AN4=1,"; ",""),IF(AO4=1,AO$2,""),IF(AO4=1,"; ","")))</f>
        <v>-</v>
      </c>
      <c r="CB4" s="172">
        <f t="shared" ref="CB4:CU16" si="12">IF(AQ3="",CB3,CB3+1)</f>
        <v>1</v>
      </c>
      <c r="CC4" s="172">
        <f t="shared" si="12"/>
        <v>1</v>
      </c>
      <c r="CD4" s="172">
        <f t="shared" si="12"/>
        <v>1</v>
      </c>
      <c r="CE4" s="172">
        <f t="shared" si="12"/>
        <v>1</v>
      </c>
      <c r="CF4" s="172">
        <f t="shared" si="12"/>
        <v>1</v>
      </c>
      <c r="CG4" s="172">
        <f t="shared" si="12"/>
        <v>1</v>
      </c>
      <c r="CH4" s="172">
        <f t="shared" si="12"/>
        <v>1</v>
      </c>
      <c r="CI4" s="172">
        <f t="shared" si="12"/>
        <v>1</v>
      </c>
      <c r="CJ4" s="172">
        <f t="shared" si="12"/>
        <v>1</v>
      </c>
      <c r="CK4" s="172">
        <f t="shared" si="12"/>
        <v>1</v>
      </c>
      <c r="CL4" s="172">
        <f t="shared" si="12"/>
        <v>1</v>
      </c>
      <c r="CM4" s="172">
        <f t="shared" si="12"/>
        <v>1</v>
      </c>
      <c r="CN4" s="172">
        <f t="shared" si="12"/>
        <v>1</v>
      </c>
      <c r="CO4" s="172">
        <f t="shared" si="12"/>
        <v>1</v>
      </c>
      <c r="CP4" s="172">
        <f t="shared" si="12"/>
        <v>1</v>
      </c>
      <c r="CQ4" s="172">
        <f t="shared" si="12"/>
        <v>1</v>
      </c>
      <c r="CR4" s="172">
        <f t="shared" si="12"/>
        <v>1</v>
      </c>
      <c r="CS4" s="172">
        <f t="shared" si="12"/>
        <v>1</v>
      </c>
      <c r="CT4" s="172">
        <f t="shared" si="12"/>
        <v>1</v>
      </c>
      <c r="CU4" s="172">
        <f t="shared" si="12"/>
        <v>1</v>
      </c>
      <c r="CW4" s="38" t="str">
        <f t="shared" si="5"/>
        <v>-</v>
      </c>
      <c r="CX4" s="38">
        <f t="shared" si="6"/>
        <v>0</v>
      </c>
      <c r="CZ4" s="172">
        <v>1</v>
      </c>
      <c r="DA4" s="172" t="s">
        <v>278</v>
      </c>
      <c r="DB4" s="32" t="str">
        <f>T(LOOKUP(CZ4,$DM$1:$EF$1,$DM$2:$EF$2))</f>
        <v/>
      </c>
      <c r="DD4" s="172">
        <f>IF(OR(DB3="",DB3=" "),DD3,DD3+1)</f>
        <v>1</v>
      </c>
      <c r="DE4" s="172">
        <v>2</v>
      </c>
      <c r="DL4" s="172">
        <f t="shared" ref="DL4:DL67" si="13">SUM(DM5:EF5)-SUM(DM4:EF4)</f>
        <v>0</v>
      </c>
      <c r="DM4" s="172">
        <f t="shared" ref="DM4" si="14">IF(OR(CX3=0,ISERROR(SEARCH(DM$1,SUBSTITUTE(SUBSTITUTE($EG3,"10",""),"11","")))),DM3,DM3+1)</f>
        <v>1</v>
      </c>
      <c r="DN4" s="172">
        <f t="shared" ref="DN4" si="15">IF(OR(CX3=0,ISERROR(SEARCH(DN$1,SUBSTITUTE(SUBSTITUTE($CX3,"12",""),"20","")))),DN3,DN3+1)</f>
        <v>1</v>
      </c>
      <c r="DO4" s="172">
        <f t="shared" ref="DO4:DU4" si="16">IF(OR($CX3=0,ISERROR(SEARCH(DO$1,SUBSTITUTE($CX3,DY$1,"")))),DO3,DO3+1)</f>
        <v>1</v>
      </c>
      <c r="DP4" s="172">
        <f t="shared" si="16"/>
        <v>1</v>
      </c>
      <c r="DQ4" s="172">
        <f t="shared" si="16"/>
        <v>1</v>
      </c>
      <c r="DR4" s="172">
        <f t="shared" si="16"/>
        <v>1</v>
      </c>
      <c r="DS4" s="172">
        <f t="shared" si="16"/>
        <v>1</v>
      </c>
      <c r="DT4" s="172">
        <f t="shared" si="16"/>
        <v>1</v>
      </c>
      <c r="DU4" s="172">
        <f t="shared" si="16"/>
        <v>1</v>
      </c>
      <c r="DV4" s="172">
        <f>IF(OR($CX3=0,ISERROR(SEARCH(DV$1,$CX3))),DV3,DV3+1)</f>
        <v>1</v>
      </c>
      <c r="DW4" s="172">
        <f t="shared" ref="DW4:EF4" si="17">IF(OR($CX3=0,ISERROR(SEARCH(DW$1,$CX3))),DW3,DW3+1)</f>
        <v>1</v>
      </c>
      <c r="DX4" s="172">
        <f t="shared" si="17"/>
        <v>1</v>
      </c>
      <c r="DY4" s="172">
        <f t="shared" si="17"/>
        <v>1</v>
      </c>
      <c r="DZ4" s="172">
        <f t="shared" si="17"/>
        <v>1</v>
      </c>
      <c r="EA4" s="172">
        <f t="shared" si="17"/>
        <v>1</v>
      </c>
      <c r="EB4" s="172">
        <f t="shared" si="17"/>
        <v>1</v>
      </c>
      <c r="EC4" s="172">
        <f t="shared" si="17"/>
        <v>1</v>
      </c>
      <c r="ED4" s="172">
        <f t="shared" si="17"/>
        <v>1</v>
      </c>
      <c r="EE4" s="172">
        <f t="shared" si="17"/>
        <v>1</v>
      </c>
      <c r="EF4" s="172">
        <f t="shared" si="17"/>
        <v>1</v>
      </c>
      <c r="EG4" s="172">
        <f t="shared" si="7"/>
        <v>0</v>
      </c>
    </row>
    <row r="5" spans="1:137" x14ac:dyDescent="0.25">
      <c r="B5" s="51" t="s">
        <v>193</v>
      </c>
      <c r="C5" s="15">
        <v>75</v>
      </c>
      <c r="D5" s="21"/>
      <c r="E5" s="19"/>
      <c r="F5" s="19"/>
      <c r="G5" s="19"/>
      <c r="H5" s="19"/>
      <c r="I5" s="19"/>
      <c r="J5" s="19"/>
      <c r="K5" s="19"/>
      <c r="L5" s="19"/>
      <c r="M5" s="19"/>
      <c r="N5" s="19"/>
      <c r="O5" s="19"/>
      <c r="P5" s="19"/>
      <c r="Q5" s="19"/>
      <c r="R5" s="31"/>
      <c r="S5" s="15">
        <f>DL5*(C5+10*D5)</f>
        <v>0</v>
      </c>
      <c r="T5" s="5"/>
      <c r="U5" s="13"/>
      <c r="V5" s="5"/>
      <c r="W5" s="5" t="str">
        <f t="shared" si="2"/>
        <v/>
      </c>
      <c r="X5" s="5"/>
      <c r="Y5" s="5"/>
      <c r="Z5" s="5"/>
      <c r="AA5" s="16" t="s">
        <v>202</v>
      </c>
      <c r="AB5" s="15">
        <v>8</v>
      </c>
      <c r="AC5" s="21"/>
      <c r="AD5" s="21"/>
      <c r="AE5" s="19"/>
      <c r="AF5" s="21"/>
      <c r="AG5" s="21"/>
      <c r="AH5" s="19"/>
      <c r="AI5" s="21"/>
      <c r="AJ5" s="19"/>
      <c r="AK5" s="19"/>
      <c r="AL5" s="19"/>
      <c r="AM5" s="19"/>
      <c r="AN5" s="19"/>
      <c r="AO5" s="19"/>
      <c r="AP5" s="113">
        <f t="shared" si="3"/>
        <v>0</v>
      </c>
      <c r="AQ5" s="28"/>
      <c r="AR5" s="29"/>
      <c r="AS5" s="29"/>
      <c r="AT5" s="29"/>
      <c r="AU5" s="29"/>
      <c r="AV5" s="29"/>
      <c r="AW5" s="29"/>
      <c r="AX5" s="29"/>
      <c r="AY5" s="29"/>
      <c r="AZ5" s="29"/>
      <c r="BA5" s="29"/>
      <c r="BB5" s="29"/>
      <c r="BC5" s="29"/>
      <c r="BD5" s="29"/>
      <c r="BE5" s="29"/>
      <c r="BF5" s="29"/>
      <c r="BG5" s="29"/>
      <c r="BH5" s="29"/>
      <c r="BI5" s="29"/>
      <c r="BJ5" s="30"/>
      <c r="BV5" s="168">
        <v>1</v>
      </c>
      <c r="BW5" s="40">
        <f t="shared" si="4"/>
        <v>0</v>
      </c>
      <c r="BX5" s="42">
        <f t="shared" si="8"/>
        <v>0</v>
      </c>
      <c r="BY5" s="168">
        <f t="shared" si="9"/>
        <v>0</v>
      </c>
      <c r="BZ5" s="43">
        <f t="shared" si="10"/>
        <v>0</v>
      </c>
      <c r="CA5" s="38" t="str">
        <f t="shared" si="11"/>
        <v>-</v>
      </c>
      <c r="CB5" s="172">
        <f t="shared" si="12"/>
        <v>1</v>
      </c>
      <c r="CC5" s="172">
        <f t="shared" si="12"/>
        <v>1</v>
      </c>
      <c r="CD5" s="172">
        <f t="shared" si="12"/>
        <v>1</v>
      </c>
      <c r="CE5" s="172">
        <f t="shared" si="12"/>
        <v>1</v>
      </c>
      <c r="CF5" s="172">
        <f t="shared" si="12"/>
        <v>1</v>
      </c>
      <c r="CG5" s="172">
        <f t="shared" si="12"/>
        <v>1</v>
      </c>
      <c r="CH5" s="172">
        <f t="shared" si="12"/>
        <v>1</v>
      </c>
      <c r="CI5" s="172">
        <f t="shared" si="12"/>
        <v>1</v>
      </c>
      <c r="CJ5" s="172">
        <f t="shared" si="12"/>
        <v>1</v>
      </c>
      <c r="CK5" s="172">
        <f t="shared" si="12"/>
        <v>1</v>
      </c>
      <c r="CL5" s="172">
        <f t="shared" si="12"/>
        <v>1</v>
      </c>
      <c r="CM5" s="172">
        <f t="shared" si="12"/>
        <v>1</v>
      </c>
      <c r="CN5" s="172">
        <f t="shared" si="12"/>
        <v>1</v>
      </c>
      <c r="CO5" s="172">
        <f t="shared" si="12"/>
        <v>1</v>
      </c>
      <c r="CP5" s="172">
        <f t="shared" si="12"/>
        <v>1</v>
      </c>
      <c r="CQ5" s="172">
        <f t="shared" si="12"/>
        <v>1</v>
      </c>
      <c r="CR5" s="172">
        <f t="shared" si="12"/>
        <v>1</v>
      </c>
      <c r="CS5" s="172">
        <f t="shared" si="12"/>
        <v>1</v>
      </c>
      <c r="CT5" s="172">
        <f t="shared" si="12"/>
        <v>1</v>
      </c>
      <c r="CU5" s="172">
        <f t="shared" si="12"/>
        <v>1</v>
      </c>
      <c r="CW5" s="38" t="str">
        <f t="shared" si="5"/>
        <v>-</v>
      </c>
      <c r="CX5" s="38">
        <f t="shared" si="6"/>
        <v>0</v>
      </c>
      <c r="DA5" s="172">
        <v>1</v>
      </c>
      <c r="DB5" s="32" t="str">
        <f>T(CONCATENATE(LOOKUP(DA5,CB$3:CB$80,$AQ$3:$AQ$80)," ",LOOKUP(DA5,CB$3:CB$80,$CA$3:$CA$80)))</f>
        <v xml:space="preserve"> </v>
      </c>
      <c r="DD5" s="172">
        <f t="shared" ref="DD5:DD68" si="18">IF(OR(DB4="",DB4=" "),DD4,DD4+1)</f>
        <v>1</v>
      </c>
      <c r="DE5" s="172">
        <v>3</v>
      </c>
      <c r="DL5" s="172">
        <f t="shared" si="13"/>
        <v>0</v>
      </c>
      <c r="DM5" s="172">
        <f t="shared" ref="DM5:DM68" si="19">IF(OR(CX4=0,ISERROR(SEARCH(DM$1,SUBSTITUTE(SUBSTITUTE($EG4,"10",""),"11","")))),DM4,DM4+1)</f>
        <v>1</v>
      </c>
      <c r="DN5" s="172">
        <f t="shared" ref="DN5:DN68" si="20">IF(OR(CX4=0,ISERROR(SEARCH(DN$1,SUBSTITUTE(SUBSTITUTE($CX4,"12",""),"20","")))),DN4,DN4+1)</f>
        <v>1</v>
      </c>
      <c r="DO5" s="172">
        <f t="shared" ref="DO5:DO68" si="21">IF(OR($CX4=0,ISERROR(SEARCH(DO$1,SUBSTITUTE($CX4,DY$1,"")))),DO4,DO4+1)</f>
        <v>1</v>
      </c>
      <c r="DP5" s="172">
        <f t="shared" ref="DP5:DP68" si="22">IF(OR($CX4=0,ISERROR(SEARCH(DP$1,SUBSTITUTE($CX4,DZ$1,"")))),DP4,DP4+1)</f>
        <v>1</v>
      </c>
      <c r="DQ5" s="172">
        <f t="shared" ref="DQ5:DQ68" si="23">IF(OR($CX4=0,ISERROR(SEARCH(DQ$1,SUBSTITUTE($CX4,EA$1,"")))),DQ4,DQ4+1)</f>
        <v>1</v>
      </c>
      <c r="DR5" s="172">
        <f t="shared" ref="DR5:DR68" si="24">IF(OR($CX4=0,ISERROR(SEARCH(DR$1,SUBSTITUTE($CX4,EB$1,"")))),DR4,DR4+1)</f>
        <v>1</v>
      </c>
      <c r="DS5" s="172">
        <f t="shared" ref="DS5:DS68" si="25">IF(OR($CX4=0,ISERROR(SEARCH(DS$1,SUBSTITUTE($CX4,EC$1,"")))),DS4,DS4+1)</f>
        <v>1</v>
      </c>
      <c r="DT5" s="172">
        <f t="shared" ref="DT5:DT68" si="26">IF(OR($CX4=0,ISERROR(SEARCH(DT$1,SUBSTITUTE($CX4,ED$1,"")))),DT4,DT4+1)</f>
        <v>1</v>
      </c>
      <c r="DU5" s="172">
        <f t="shared" ref="DU5:DU68" si="27">IF(OR($CX4=0,ISERROR(SEARCH(DU$1,SUBSTITUTE($CX4,EE$1,"")))),DU4,DU4+1)</f>
        <v>1</v>
      </c>
      <c r="DV5" s="172">
        <f t="shared" ref="DV5:EF28" si="28">IF(OR($CX4=0,ISERROR(SEARCH(DV$1,$CX4))),DV4,DV4+1)</f>
        <v>1</v>
      </c>
      <c r="DW5" s="172">
        <f t="shared" si="28"/>
        <v>1</v>
      </c>
      <c r="DX5" s="172">
        <f t="shared" si="28"/>
        <v>1</v>
      </c>
      <c r="DY5" s="172">
        <f t="shared" si="28"/>
        <v>1</v>
      </c>
      <c r="DZ5" s="172">
        <f t="shared" si="28"/>
        <v>1</v>
      </c>
      <c r="EA5" s="172">
        <f t="shared" si="28"/>
        <v>1</v>
      </c>
      <c r="EB5" s="172">
        <f t="shared" si="28"/>
        <v>1</v>
      </c>
      <c r="EC5" s="172">
        <f t="shared" si="28"/>
        <v>1</v>
      </c>
      <c r="ED5" s="172">
        <f t="shared" si="28"/>
        <v>1</v>
      </c>
      <c r="EE5" s="172">
        <f t="shared" si="28"/>
        <v>1</v>
      </c>
      <c r="EF5" s="172">
        <f t="shared" si="28"/>
        <v>1</v>
      </c>
      <c r="EG5" s="172">
        <f t="shared" si="7"/>
        <v>0</v>
      </c>
    </row>
    <row r="6" spans="1:137" x14ac:dyDescent="0.25">
      <c r="B6" s="51" t="s">
        <v>194</v>
      </c>
      <c r="C6" s="15">
        <v>125</v>
      </c>
      <c r="D6" s="20"/>
      <c r="E6" s="20"/>
      <c r="F6" s="20"/>
      <c r="G6" s="20"/>
      <c r="H6" s="20"/>
      <c r="I6" s="20"/>
      <c r="J6" s="20"/>
      <c r="K6" s="20"/>
      <c r="L6" s="20"/>
      <c r="M6" s="20"/>
      <c r="N6" s="20"/>
      <c r="O6" s="20"/>
      <c r="P6" s="20"/>
      <c r="Q6" s="20"/>
      <c r="R6" s="31"/>
      <c r="S6" s="172">
        <f>DL6*C6</f>
        <v>0</v>
      </c>
      <c r="T6" s="5"/>
      <c r="U6" s="13"/>
      <c r="V6" s="5"/>
      <c r="W6" s="5" t="str">
        <f t="shared" si="2"/>
        <v/>
      </c>
      <c r="X6" s="5"/>
      <c r="Y6" s="5"/>
      <c r="Z6" s="5"/>
      <c r="AA6" s="16" t="s">
        <v>202</v>
      </c>
      <c r="AB6" s="15">
        <v>8</v>
      </c>
      <c r="AC6" s="21"/>
      <c r="AD6" s="21"/>
      <c r="AE6" s="20"/>
      <c r="AF6" s="21"/>
      <c r="AG6" s="21"/>
      <c r="AH6" s="20"/>
      <c r="AI6" s="21"/>
      <c r="AJ6" s="20"/>
      <c r="AK6" s="20"/>
      <c r="AL6" s="20"/>
      <c r="AM6" s="20"/>
      <c r="AN6" s="20"/>
      <c r="AO6" s="20"/>
      <c r="AP6" s="113">
        <f t="shared" si="3"/>
        <v>0</v>
      </c>
      <c r="AQ6" s="28"/>
      <c r="AR6" s="29"/>
      <c r="AS6" s="29"/>
      <c r="AT6" s="29"/>
      <c r="AU6" s="29"/>
      <c r="AV6" s="29"/>
      <c r="AW6" s="29"/>
      <c r="AX6" s="29"/>
      <c r="AY6" s="29"/>
      <c r="AZ6" s="29"/>
      <c r="BA6" s="29"/>
      <c r="BB6" s="29"/>
      <c r="BC6" s="29"/>
      <c r="BD6" s="29"/>
      <c r="BE6" s="29"/>
      <c r="BF6" s="29"/>
      <c r="BG6" s="29"/>
      <c r="BH6" s="29"/>
      <c r="BI6" s="29"/>
      <c r="BJ6" s="30"/>
      <c r="BV6" s="168">
        <v>1</v>
      </c>
      <c r="BW6" s="40">
        <f t="shared" si="4"/>
        <v>0</v>
      </c>
      <c r="BX6" s="42">
        <f t="shared" si="8"/>
        <v>0</v>
      </c>
      <c r="BY6" s="168">
        <f t="shared" si="9"/>
        <v>0</v>
      </c>
      <c r="BZ6" s="43">
        <f t="shared" si="10"/>
        <v>0</v>
      </c>
      <c r="CA6" s="38" t="str">
        <f t="shared" si="11"/>
        <v>-</v>
      </c>
      <c r="CB6" s="172">
        <f t="shared" si="12"/>
        <v>1</v>
      </c>
      <c r="CC6" s="172">
        <f t="shared" si="12"/>
        <v>1</v>
      </c>
      <c r="CD6" s="172">
        <f t="shared" si="12"/>
        <v>1</v>
      </c>
      <c r="CE6" s="172">
        <f t="shared" si="12"/>
        <v>1</v>
      </c>
      <c r="CF6" s="172">
        <f t="shared" si="12"/>
        <v>1</v>
      </c>
      <c r="CG6" s="172">
        <f t="shared" si="12"/>
        <v>1</v>
      </c>
      <c r="CH6" s="172">
        <f t="shared" si="12"/>
        <v>1</v>
      </c>
      <c r="CI6" s="172">
        <f t="shared" si="12"/>
        <v>1</v>
      </c>
      <c r="CJ6" s="172">
        <f t="shared" si="12"/>
        <v>1</v>
      </c>
      <c r="CK6" s="172">
        <f t="shared" si="12"/>
        <v>1</v>
      </c>
      <c r="CL6" s="172">
        <f t="shared" si="12"/>
        <v>1</v>
      </c>
      <c r="CM6" s="172">
        <f t="shared" si="12"/>
        <v>1</v>
      </c>
      <c r="CN6" s="172">
        <f t="shared" si="12"/>
        <v>1</v>
      </c>
      <c r="CO6" s="172">
        <f t="shared" si="12"/>
        <v>1</v>
      </c>
      <c r="CP6" s="172">
        <f t="shared" si="12"/>
        <v>1</v>
      </c>
      <c r="CQ6" s="172">
        <f t="shared" si="12"/>
        <v>1</v>
      </c>
      <c r="CR6" s="172">
        <f t="shared" si="12"/>
        <v>1</v>
      </c>
      <c r="CS6" s="172">
        <f t="shared" si="12"/>
        <v>1</v>
      </c>
      <c r="CT6" s="172">
        <f t="shared" si="12"/>
        <v>1</v>
      </c>
      <c r="CU6" s="172">
        <f t="shared" si="12"/>
        <v>1</v>
      </c>
      <c r="CW6" s="38" t="str">
        <f t="shared" si="5"/>
        <v>-</v>
      </c>
      <c r="CX6" s="38">
        <f t="shared" si="6"/>
        <v>0</v>
      </c>
      <c r="DA6" s="172">
        <v>2</v>
      </c>
      <c r="DB6" s="32" t="str">
        <f t="shared" ref="DB6:DB16" si="29">T(CONCATENATE(LOOKUP(DA6,CB$3:CB$80,$AQ$3:$AQ$80)," ",LOOKUP(DA6,CB$3:CB$80,$CA$3:$CA$80)))</f>
        <v xml:space="preserve"> </v>
      </c>
      <c r="DD6" s="172">
        <f t="shared" si="18"/>
        <v>1</v>
      </c>
      <c r="DE6" s="172">
        <v>4</v>
      </c>
      <c r="DL6" s="172">
        <f t="shared" si="13"/>
        <v>0</v>
      </c>
      <c r="DM6" s="172">
        <f t="shared" si="19"/>
        <v>1</v>
      </c>
      <c r="DN6" s="172">
        <f t="shared" si="20"/>
        <v>1</v>
      </c>
      <c r="DO6" s="172">
        <f t="shared" si="21"/>
        <v>1</v>
      </c>
      <c r="DP6" s="172">
        <f t="shared" si="22"/>
        <v>1</v>
      </c>
      <c r="DQ6" s="172">
        <f t="shared" si="23"/>
        <v>1</v>
      </c>
      <c r="DR6" s="172">
        <f t="shared" si="24"/>
        <v>1</v>
      </c>
      <c r="DS6" s="172">
        <f t="shared" si="25"/>
        <v>1</v>
      </c>
      <c r="DT6" s="172">
        <f t="shared" si="26"/>
        <v>1</v>
      </c>
      <c r="DU6" s="172">
        <f t="shared" si="27"/>
        <v>1</v>
      </c>
      <c r="DV6" s="172">
        <f t="shared" si="28"/>
        <v>1</v>
      </c>
      <c r="DW6" s="172">
        <f t="shared" si="28"/>
        <v>1</v>
      </c>
      <c r="DX6" s="172">
        <f t="shared" si="28"/>
        <v>1</v>
      </c>
      <c r="DY6" s="172">
        <f t="shared" si="28"/>
        <v>1</v>
      </c>
      <c r="DZ6" s="172">
        <f t="shared" si="28"/>
        <v>1</v>
      </c>
      <c r="EA6" s="172">
        <f t="shared" si="28"/>
        <v>1</v>
      </c>
      <c r="EB6" s="172">
        <f t="shared" si="28"/>
        <v>1</v>
      </c>
      <c r="EC6" s="172">
        <f t="shared" si="28"/>
        <v>1</v>
      </c>
      <c r="ED6" s="172">
        <f t="shared" si="28"/>
        <v>1</v>
      </c>
      <c r="EE6" s="172">
        <f t="shared" si="28"/>
        <v>1</v>
      </c>
      <c r="EF6" s="172">
        <f t="shared" si="28"/>
        <v>1</v>
      </c>
      <c r="EG6" s="172">
        <f t="shared" si="7"/>
        <v>0</v>
      </c>
    </row>
    <row r="7" spans="1:137" x14ac:dyDescent="0.25">
      <c r="B7" s="51" t="s">
        <v>195</v>
      </c>
      <c r="C7" s="15">
        <v>90</v>
      </c>
      <c r="D7" s="19"/>
      <c r="E7" s="21"/>
      <c r="F7" s="19"/>
      <c r="G7" s="19"/>
      <c r="H7" s="19"/>
      <c r="I7" s="19"/>
      <c r="J7" s="19"/>
      <c r="K7" s="19"/>
      <c r="L7" s="19"/>
      <c r="M7" s="19"/>
      <c r="N7" s="19"/>
      <c r="O7" s="19"/>
      <c r="P7" s="19"/>
      <c r="Q7" s="19"/>
      <c r="R7" s="31"/>
      <c r="S7" s="15">
        <f>DL7*(C7+10*E7)</f>
        <v>0</v>
      </c>
      <c r="T7" s="5"/>
      <c r="U7" s="13"/>
      <c r="V7" s="5"/>
      <c r="W7" s="5" t="str">
        <f t="shared" si="2"/>
        <v/>
      </c>
      <c r="X7" s="5"/>
      <c r="Y7" s="5"/>
      <c r="Z7" s="5"/>
      <c r="AA7" s="16" t="s">
        <v>202</v>
      </c>
      <c r="AB7" s="15">
        <v>8</v>
      </c>
      <c r="AC7" s="21"/>
      <c r="AD7" s="21"/>
      <c r="AE7" s="19"/>
      <c r="AF7" s="21"/>
      <c r="AG7" s="21"/>
      <c r="AH7" s="19"/>
      <c r="AI7" s="21"/>
      <c r="AJ7" s="19"/>
      <c r="AK7" s="19"/>
      <c r="AL7" s="19"/>
      <c r="AM7" s="19"/>
      <c r="AN7" s="19"/>
      <c r="AO7" s="19"/>
      <c r="AP7" s="113">
        <f t="shared" si="3"/>
        <v>0</v>
      </c>
      <c r="AQ7" s="28"/>
      <c r="AR7" s="29"/>
      <c r="AS7" s="29"/>
      <c r="AT7" s="29"/>
      <c r="AU7" s="29"/>
      <c r="AV7" s="29"/>
      <c r="AW7" s="29"/>
      <c r="AX7" s="29"/>
      <c r="AY7" s="29"/>
      <c r="AZ7" s="29"/>
      <c r="BA7" s="29"/>
      <c r="BB7" s="29"/>
      <c r="BC7" s="29"/>
      <c r="BD7" s="29"/>
      <c r="BE7" s="29"/>
      <c r="BF7" s="29"/>
      <c r="BG7" s="29"/>
      <c r="BH7" s="29"/>
      <c r="BI7" s="29"/>
      <c r="BJ7" s="30"/>
      <c r="BV7" s="168">
        <v>1</v>
      </c>
      <c r="BW7" s="40">
        <f t="shared" si="4"/>
        <v>0</v>
      </c>
      <c r="BX7" s="42">
        <f t="shared" si="8"/>
        <v>0</v>
      </c>
      <c r="BY7" s="168">
        <f t="shared" si="9"/>
        <v>0</v>
      </c>
      <c r="BZ7" s="43">
        <f t="shared" si="10"/>
        <v>0</v>
      </c>
      <c r="CA7" s="38" t="str">
        <f t="shared" si="11"/>
        <v>-</v>
      </c>
      <c r="CB7" s="172">
        <f t="shared" si="12"/>
        <v>1</v>
      </c>
      <c r="CC7" s="172">
        <f t="shared" si="12"/>
        <v>1</v>
      </c>
      <c r="CD7" s="172">
        <f t="shared" si="12"/>
        <v>1</v>
      </c>
      <c r="CE7" s="172">
        <f t="shared" si="12"/>
        <v>1</v>
      </c>
      <c r="CF7" s="172">
        <f t="shared" si="12"/>
        <v>1</v>
      </c>
      <c r="CG7" s="172">
        <f t="shared" si="12"/>
        <v>1</v>
      </c>
      <c r="CH7" s="172">
        <f t="shared" si="12"/>
        <v>1</v>
      </c>
      <c r="CI7" s="172">
        <f t="shared" si="12"/>
        <v>1</v>
      </c>
      <c r="CJ7" s="172">
        <f t="shared" si="12"/>
        <v>1</v>
      </c>
      <c r="CK7" s="172">
        <f t="shared" si="12"/>
        <v>1</v>
      </c>
      <c r="CL7" s="172">
        <f t="shared" si="12"/>
        <v>1</v>
      </c>
      <c r="CM7" s="172">
        <f t="shared" si="12"/>
        <v>1</v>
      </c>
      <c r="CN7" s="172">
        <f t="shared" si="12"/>
        <v>1</v>
      </c>
      <c r="CO7" s="172">
        <f t="shared" si="12"/>
        <v>1</v>
      </c>
      <c r="CP7" s="172">
        <f t="shared" si="12"/>
        <v>1</v>
      </c>
      <c r="CQ7" s="172">
        <f t="shared" si="12"/>
        <v>1</v>
      </c>
      <c r="CR7" s="172">
        <f t="shared" si="12"/>
        <v>1</v>
      </c>
      <c r="CS7" s="172">
        <f t="shared" si="12"/>
        <v>1</v>
      </c>
      <c r="CT7" s="172">
        <f t="shared" si="12"/>
        <v>1</v>
      </c>
      <c r="CU7" s="172">
        <f t="shared" si="12"/>
        <v>1</v>
      </c>
      <c r="CW7" s="38" t="str">
        <f t="shared" si="5"/>
        <v>-</v>
      </c>
      <c r="CX7" s="38">
        <f t="shared" si="6"/>
        <v>0</v>
      </c>
      <c r="DA7" s="172">
        <v>3</v>
      </c>
      <c r="DB7" s="32" t="str">
        <f t="shared" si="29"/>
        <v xml:space="preserve"> </v>
      </c>
      <c r="DD7" s="172">
        <f t="shared" si="18"/>
        <v>1</v>
      </c>
      <c r="DE7" s="172">
        <v>5</v>
      </c>
      <c r="DL7" s="172">
        <f t="shared" si="13"/>
        <v>0</v>
      </c>
      <c r="DM7" s="172">
        <f t="shared" si="19"/>
        <v>1</v>
      </c>
      <c r="DN7" s="172">
        <f t="shared" si="20"/>
        <v>1</v>
      </c>
      <c r="DO7" s="172">
        <f t="shared" si="21"/>
        <v>1</v>
      </c>
      <c r="DP7" s="172">
        <f t="shared" si="22"/>
        <v>1</v>
      </c>
      <c r="DQ7" s="172">
        <f t="shared" si="23"/>
        <v>1</v>
      </c>
      <c r="DR7" s="172">
        <f t="shared" si="24"/>
        <v>1</v>
      </c>
      <c r="DS7" s="172">
        <f t="shared" si="25"/>
        <v>1</v>
      </c>
      <c r="DT7" s="172">
        <f t="shared" si="26"/>
        <v>1</v>
      </c>
      <c r="DU7" s="172">
        <f t="shared" si="27"/>
        <v>1</v>
      </c>
      <c r="DV7" s="172">
        <f t="shared" si="28"/>
        <v>1</v>
      </c>
      <c r="DW7" s="172">
        <f t="shared" si="28"/>
        <v>1</v>
      </c>
      <c r="DX7" s="172">
        <f t="shared" si="28"/>
        <v>1</v>
      </c>
      <c r="DY7" s="172">
        <f t="shared" si="28"/>
        <v>1</v>
      </c>
      <c r="DZ7" s="172">
        <f t="shared" si="28"/>
        <v>1</v>
      </c>
      <c r="EA7" s="172">
        <f t="shared" si="28"/>
        <v>1</v>
      </c>
      <c r="EB7" s="172">
        <f t="shared" si="28"/>
        <v>1</v>
      </c>
      <c r="EC7" s="172">
        <f t="shared" si="28"/>
        <v>1</v>
      </c>
      <c r="ED7" s="172">
        <f t="shared" si="28"/>
        <v>1</v>
      </c>
      <c r="EE7" s="172">
        <f t="shared" si="28"/>
        <v>1</v>
      </c>
      <c r="EF7" s="172">
        <f t="shared" si="28"/>
        <v>1</v>
      </c>
      <c r="EG7" s="172">
        <f t="shared" si="7"/>
        <v>0</v>
      </c>
    </row>
    <row r="8" spans="1:137" x14ac:dyDescent="0.25">
      <c r="B8" s="51" t="s">
        <v>196</v>
      </c>
      <c r="C8" s="15">
        <v>70</v>
      </c>
      <c r="D8" s="20"/>
      <c r="E8" s="20"/>
      <c r="F8" s="20"/>
      <c r="G8" s="20"/>
      <c r="H8" s="20"/>
      <c r="I8" s="20"/>
      <c r="J8" s="20"/>
      <c r="K8" s="20"/>
      <c r="L8" s="20"/>
      <c r="M8" s="20"/>
      <c r="N8" s="20"/>
      <c r="O8" s="20"/>
      <c r="P8" s="20"/>
      <c r="Q8" s="20"/>
      <c r="R8" s="31"/>
      <c r="S8" s="172">
        <f>DL8*C8</f>
        <v>0</v>
      </c>
      <c r="T8" s="5"/>
      <c r="U8" s="13"/>
      <c r="V8" s="5"/>
      <c r="W8" s="5" t="str">
        <f t="shared" si="2"/>
        <v/>
      </c>
      <c r="X8" s="5"/>
      <c r="Y8" s="5"/>
      <c r="Z8" s="5"/>
      <c r="AA8" s="16" t="s">
        <v>202</v>
      </c>
      <c r="AB8" s="15">
        <v>8</v>
      </c>
      <c r="AC8" s="21"/>
      <c r="AD8" s="21"/>
      <c r="AE8" s="20"/>
      <c r="AF8" s="21"/>
      <c r="AG8" s="21"/>
      <c r="AH8" s="20"/>
      <c r="AI8" s="21"/>
      <c r="AJ8" s="20"/>
      <c r="AK8" s="20"/>
      <c r="AL8" s="20"/>
      <c r="AM8" s="20"/>
      <c r="AN8" s="20"/>
      <c r="AO8" s="20"/>
      <c r="AP8" s="113">
        <f t="shared" si="3"/>
        <v>0</v>
      </c>
      <c r="AQ8" s="28"/>
      <c r="AR8" s="29"/>
      <c r="AS8" s="29"/>
      <c r="AT8" s="29"/>
      <c r="AU8" s="29"/>
      <c r="AV8" s="29"/>
      <c r="AW8" s="29"/>
      <c r="AX8" s="29"/>
      <c r="AY8" s="29"/>
      <c r="AZ8" s="29"/>
      <c r="BA8" s="29"/>
      <c r="BB8" s="29"/>
      <c r="BC8" s="29"/>
      <c r="BD8" s="29"/>
      <c r="BE8" s="29"/>
      <c r="BF8" s="29"/>
      <c r="BG8" s="29"/>
      <c r="BH8" s="29"/>
      <c r="BI8" s="29"/>
      <c r="BJ8" s="30"/>
      <c r="BV8" s="168">
        <v>1</v>
      </c>
      <c r="BW8" s="40">
        <f t="shared" si="4"/>
        <v>0</v>
      </c>
      <c r="BX8" s="42">
        <f t="shared" si="8"/>
        <v>0</v>
      </c>
      <c r="BY8" s="168">
        <f t="shared" si="9"/>
        <v>0</v>
      </c>
      <c r="BZ8" s="43">
        <f t="shared" si="10"/>
        <v>0</v>
      </c>
      <c r="CA8" s="38" t="str">
        <f t="shared" si="11"/>
        <v>-</v>
      </c>
      <c r="CB8" s="172">
        <f t="shared" si="12"/>
        <v>1</v>
      </c>
      <c r="CC8" s="172">
        <f t="shared" si="12"/>
        <v>1</v>
      </c>
      <c r="CD8" s="172">
        <f t="shared" si="12"/>
        <v>1</v>
      </c>
      <c r="CE8" s="172">
        <f t="shared" si="12"/>
        <v>1</v>
      </c>
      <c r="CF8" s="172">
        <f t="shared" si="12"/>
        <v>1</v>
      </c>
      <c r="CG8" s="172">
        <f t="shared" si="12"/>
        <v>1</v>
      </c>
      <c r="CH8" s="172">
        <f t="shared" si="12"/>
        <v>1</v>
      </c>
      <c r="CI8" s="172">
        <f t="shared" si="12"/>
        <v>1</v>
      </c>
      <c r="CJ8" s="172">
        <f t="shared" si="12"/>
        <v>1</v>
      </c>
      <c r="CK8" s="172">
        <f t="shared" si="12"/>
        <v>1</v>
      </c>
      <c r="CL8" s="172">
        <f t="shared" si="12"/>
        <v>1</v>
      </c>
      <c r="CM8" s="172">
        <f t="shared" si="12"/>
        <v>1</v>
      </c>
      <c r="CN8" s="172">
        <f t="shared" si="12"/>
        <v>1</v>
      </c>
      <c r="CO8" s="172">
        <f t="shared" si="12"/>
        <v>1</v>
      </c>
      <c r="CP8" s="172">
        <f t="shared" si="12"/>
        <v>1</v>
      </c>
      <c r="CQ8" s="172">
        <f t="shared" si="12"/>
        <v>1</v>
      </c>
      <c r="CR8" s="172">
        <f t="shared" si="12"/>
        <v>1</v>
      </c>
      <c r="CS8" s="172">
        <f t="shared" si="12"/>
        <v>1</v>
      </c>
      <c r="CT8" s="172">
        <f t="shared" si="12"/>
        <v>1</v>
      </c>
      <c r="CU8" s="172">
        <f t="shared" si="12"/>
        <v>1</v>
      </c>
      <c r="CW8" s="38" t="str">
        <f t="shared" si="5"/>
        <v>-</v>
      </c>
      <c r="CX8" s="38">
        <f t="shared" si="6"/>
        <v>0</v>
      </c>
      <c r="DA8" s="172">
        <v>4</v>
      </c>
      <c r="DB8" s="32" t="str">
        <f t="shared" si="29"/>
        <v xml:space="preserve"> </v>
      </c>
      <c r="DD8" s="172">
        <f t="shared" si="18"/>
        <v>1</v>
      </c>
      <c r="DE8" s="172">
        <v>6</v>
      </c>
      <c r="DL8" s="172">
        <f t="shared" si="13"/>
        <v>0</v>
      </c>
      <c r="DM8" s="172">
        <f t="shared" si="19"/>
        <v>1</v>
      </c>
      <c r="DN8" s="172">
        <f t="shared" si="20"/>
        <v>1</v>
      </c>
      <c r="DO8" s="172">
        <f t="shared" si="21"/>
        <v>1</v>
      </c>
      <c r="DP8" s="172">
        <f t="shared" si="22"/>
        <v>1</v>
      </c>
      <c r="DQ8" s="172">
        <f t="shared" si="23"/>
        <v>1</v>
      </c>
      <c r="DR8" s="172">
        <f t="shared" si="24"/>
        <v>1</v>
      </c>
      <c r="DS8" s="172">
        <f t="shared" si="25"/>
        <v>1</v>
      </c>
      <c r="DT8" s="172">
        <f t="shared" si="26"/>
        <v>1</v>
      </c>
      <c r="DU8" s="172">
        <f t="shared" si="27"/>
        <v>1</v>
      </c>
      <c r="DV8" s="172">
        <f t="shared" si="28"/>
        <v>1</v>
      </c>
      <c r="DW8" s="172">
        <f t="shared" si="28"/>
        <v>1</v>
      </c>
      <c r="DX8" s="172">
        <f t="shared" si="28"/>
        <v>1</v>
      </c>
      <c r="DY8" s="172">
        <f t="shared" si="28"/>
        <v>1</v>
      </c>
      <c r="DZ8" s="172">
        <f t="shared" si="28"/>
        <v>1</v>
      </c>
      <c r="EA8" s="172">
        <f t="shared" si="28"/>
        <v>1</v>
      </c>
      <c r="EB8" s="172">
        <f t="shared" si="28"/>
        <v>1</v>
      </c>
      <c r="EC8" s="172">
        <f t="shared" si="28"/>
        <v>1</v>
      </c>
      <c r="ED8" s="172">
        <f t="shared" si="28"/>
        <v>1</v>
      </c>
      <c r="EE8" s="172">
        <f t="shared" si="28"/>
        <v>1</v>
      </c>
      <c r="EF8" s="172">
        <f t="shared" si="28"/>
        <v>1</v>
      </c>
      <c r="EG8" s="172">
        <f t="shared" si="7"/>
        <v>0</v>
      </c>
    </row>
    <row r="9" spans="1:137" x14ac:dyDescent="0.25">
      <c r="B9" s="51" t="s">
        <v>197</v>
      </c>
      <c r="C9" s="15">
        <v>150</v>
      </c>
      <c r="D9" s="19"/>
      <c r="E9" s="19"/>
      <c r="F9" s="19"/>
      <c r="G9" s="19"/>
      <c r="H9" s="19"/>
      <c r="I9" s="19"/>
      <c r="J9" s="19"/>
      <c r="K9" s="19"/>
      <c r="L9" s="19"/>
      <c r="M9" s="19"/>
      <c r="N9" s="19"/>
      <c r="O9" s="19"/>
      <c r="P9" s="19"/>
      <c r="Q9" s="19"/>
      <c r="R9" s="31"/>
      <c r="S9" s="172">
        <f>DL9*C9</f>
        <v>0</v>
      </c>
      <c r="T9" s="5"/>
      <c r="U9" s="13"/>
      <c r="V9" s="5"/>
      <c r="W9" s="5" t="str">
        <f t="shared" si="2"/>
        <v/>
      </c>
      <c r="X9" s="5"/>
      <c r="Y9" s="5"/>
      <c r="Z9" s="5"/>
      <c r="AA9" s="22" t="s">
        <v>207</v>
      </c>
      <c r="AB9" s="15">
        <v>10</v>
      </c>
      <c r="AC9" s="21"/>
      <c r="AD9" s="21"/>
      <c r="AE9" s="19"/>
      <c r="AF9" s="21"/>
      <c r="AG9" s="21"/>
      <c r="AH9" s="19"/>
      <c r="AI9" s="21"/>
      <c r="AJ9" s="19"/>
      <c r="AK9" s="19"/>
      <c r="AL9" s="19"/>
      <c r="AM9" s="19"/>
      <c r="AN9" s="19"/>
      <c r="AO9" s="19"/>
      <c r="AP9" s="113">
        <f t="shared" si="3"/>
        <v>0</v>
      </c>
      <c r="AQ9" s="28"/>
      <c r="AR9" s="29"/>
      <c r="AS9" s="29"/>
      <c r="AT9" s="29"/>
      <c r="AU9" s="29"/>
      <c r="AV9" s="29"/>
      <c r="AW9" s="29"/>
      <c r="AX9" s="29"/>
      <c r="AY9" s="29"/>
      <c r="AZ9" s="29"/>
      <c r="BA9" s="29"/>
      <c r="BB9" s="29"/>
      <c r="BC9" s="29"/>
      <c r="BD9" s="29"/>
      <c r="BE9" s="29"/>
      <c r="BF9" s="29"/>
      <c r="BG9" s="29"/>
      <c r="BH9" s="29"/>
      <c r="BI9" s="29"/>
      <c r="BJ9" s="30"/>
      <c r="BV9" s="168">
        <v>1</v>
      </c>
      <c r="BW9" s="40">
        <f t="shared" si="4"/>
        <v>0</v>
      </c>
      <c r="BX9" s="42">
        <f t="shared" si="8"/>
        <v>0</v>
      </c>
      <c r="BY9" s="168">
        <f t="shared" si="9"/>
        <v>0</v>
      </c>
      <c r="BZ9" s="43">
        <f t="shared" si="10"/>
        <v>0</v>
      </c>
      <c r="CA9" s="38" t="str">
        <f t="shared" si="11"/>
        <v>-</v>
      </c>
      <c r="CB9" s="172">
        <f t="shared" si="12"/>
        <v>1</v>
      </c>
      <c r="CC9" s="172">
        <f t="shared" si="12"/>
        <v>1</v>
      </c>
      <c r="CD9" s="172">
        <f t="shared" si="12"/>
        <v>1</v>
      </c>
      <c r="CE9" s="172">
        <f t="shared" si="12"/>
        <v>1</v>
      </c>
      <c r="CF9" s="172">
        <f t="shared" si="12"/>
        <v>1</v>
      </c>
      <c r="CG9" s="172">
        <f t="shared" si="12"/>
        <v>1</v>
      </c>
      <c r="CH9" s="172">
        <f t="shared" si="12"/>
        <v>1</v>
      </c>
      <c r="CI9" s="172">
        <f t="shared" si="12"/>
        <v>1</v>
      </c>
      <c r="CJ9" s="172">
        <f t="shared" si="12"/>
        <v>1</v>
      </c>
      <c r="CK9" s="172">
        <f t="shared" si="12"/>
        <v>1</v>
      </c>
      <c r="CL9" s="172">
        <f t="shared" si="12"/>
        <v>1</v>
      </c>
      <c r="CM9" s="172">
        <f t="shared" si="12"/>
        <v>1</v>
      </c>
      <c r="CN9" s="172">
        <f t="shared" si="12"/>
        <v>1</v>
      </c>
      <c r="CO9" s="172">
        <f t="shared" si="12"/>
        <v>1</v>
      </c>
      <c r="CP9" s="172">
        <f t="shared" si="12"/>
        <v>1</v>
      </c>
      <c r="CQ9" s="172">
        <f t="shared" si="12"/>
        <v>1</v>
      </c>
      <c r="CR9" s="172">
        <f t="shared" si="12"/>
        <v>1</v>
      </c>
      <c r="CS9" s="172">
        <f t="shared" si="12"/>
        <v>1</v>
      </c>
      <c r="CT9" s="172">
        <f t="shared" si="12"/>
        <v>1</v>
      </c>
      <c r="CU9" s="172">
        <f t="shared" si="12"/>
        <v>1</v>
      </c>
      <c r="CW9" s="38" t="str">
        <f t="shared" si="5"/>
        <v>-</v>
      </c>
      <c r="CX9" s="38">
        <f t="shared" si="6"/>
        <v>0</v>
      </c>
      <c r="DA9" s="172">
        <v>5</v>
      </c>
      <c r="DB9" s="32" t="str">
        <f t="shared" si="29"/>
        <v xml:space="preserve"> </v>
      </c>
      <c r="DD9" s="172">
        <f t="shared" si="18"/>
        <v>1</v>
      </c>
      <c r="DE9" s="172">
        <v>7</v>
      </c>
      <c r="DL9" s="172">
        <f t="shared" si="13"/>
        <v>0</v>
      </c>
      <c r="DM9" s="172">
        <f t="shared" si="19"/>
        <v>1</v>
      </c>
      <c r="DN9" s="172">
        <f t="shared" si="20"/>
        <v>1</v>
      </c>
      <c r="DO9" s="172">
        <f t="shared" si="21"/>
        <v>1</v>
      </c>
      <c r="DP9" s="172">
        <f t="shared" si="22"/>
        <v>1</v>
      </c>
      <c r="DQ9" s="172">
        <f t="shared" si="23"/>
        <v>1</v>
      </c>
      <c r="DR9" s="172">
        <f t="shared" si="24"/>
        <v>1</v>
      </c>
      <c r="DS9" s="172">
        <f t="shared" si="25"/>
        <v>1</v>
      </c>
      <c r="DT9" s="172">
        <f t="shared" si="26"/>
        <v>1</v>
      </c>
      <c r="DU9" s="172">
        <f t="shared" si="27"/>
        <v>1</v>
      </c>
      <c r="DV9" s="172">
        <f t="shared" si="28"/>
        <v>1</v>
      </c>
      <c r="DW9" s="172">
        <f t="shared" si="28"/>
        <v>1</v>
      </c>
      <c r="DX9" s="172">
        <f t="shared" si="28"/>
        <v>1</v>
      </c>
      <c r="DY9" s="172">
        <f t="shared" si="28"/>
        <v>1</v>
      </c>
      <c r="DZ9" s="172">
        <f t="shared" si="28"/>
        <v>1</v>
      </c>
      <c r="EA9" s="172">
        <f t="shared" si="28"/>
        <v>1</v>
      </c>
      <c r="EB9" s="172">
        <f t="shared" si="28"/>
        <v>1</v>
      </c>
      <c r="EC9" s="172">
        <f t="shared" si="28"/>
        <v>1</v>
      </c>
      <c r="ED9" s="172">
        <f t="shared" si="28"/>
        <v>1</v>
      </c>
      <c r="EE9" s="172">
        <f t="shared" si="28"/>
        <v>1</v>
      </c>
      <c r="EF9" s="172">
        <f t="shared" si="28"/>
        <v>1</v>
      </c>
      <c r="EG9" s="172">
        <f t="shared" si="7"/>
        <v>0</v>
      </c>
    </row>
    <row r="10" spans="1:137" x14ac:dyDescent="0.25">
      <c r="B10" s="16" t="s">
        <v>198</v>
      </c>
      <c r="C10" s="15">
        <v>60</v>
      </c>
      <c r="D10" s="20"/>
      <c r="E10" s="20"/>
      <c r="F10" s="21"/>
      <c r="G10" s="21"/>
      <c r="H10" s="21"/>
      <c r="I10" s="20"/>
      <c r="J10" s="20"/>
      <c r="K10" s="20"/>
      <c r="L10" s="20"/>
      <c r="M10" s="20"/>
      <c r="N10" s="20"/>
      <c r="O10" s="20"/>
      <c r="P10" s="20"/>
      <c r="Q10" s="20"/>
      <c r="R10" s="31"/>
      <c r="S10" s="15">
        <f>DL10*(C10+5*(F10+G10+H10))</f>
        <v>0</v>
      </c>
      <c r="T10" s="5"/>
      <c r="U10" s="13"/>
      <c r="V10" s="5"/>
      <c r="W10" s="5" t="str">
        <f t="shared" si="2"/>
        <v/>
      </c>
      <c r="X10" s="5"/>
      <c r="Y10" s="5"/>
      <c r="Z10" s="5"/>
      <c r="AA10" s="22" t="s">
        <v>207</v>
      </c>
      <c r="AB10" s="15">
        <v>10</v>
      </c>
      <c r="AC10" s="21"/>
      <c r="AD10" s="21"/>
      <c r="AE10" s="20"/>
      <c r="AF10" s="21"/>
      <c r="AG10" s="21"/>
      <c r="AH10" s="20"/>
      <c r="AI10" s="21"/>
      <c r="AJ10" s="20"/>
      <c r="AK10" s="20"/>
      <c r="AL10" s="20"/>
      <c r="AM10" s="20"/>
      <c r="AN10" s="20"/>
      <c r="AO10" s="20"/>
      <c r="AP10" s="113">
        <f t="shared" si="3"/>
        <v>0</v>
      </c>
      <c r="AQ10" s="28"/>
      <c r="AR10" s="29"/>
      <c r="AS10" s="29"/>
      <c r="AT10" s="29"/>
      <c r="AU10" s="29"/>
      <c r="AV10" s="29"/>
      <c r="AW10" s="29"/>
      <c r="AX10" s="29"/>
      <c r="AY10" s="29"/>
      <c r="AZ10" s="29"/>
      <c r="BA10" s="29"/>
      <c r="BB10" s="29"/>
      <c r="BC10" s="29"/>
      <c r="BD10" s="29"/>
      <c r="BE10" s="29"/>
      <c r="BF10" s="29"/>
      <c r="BG10" s="29"/>
      <c r="BH10" s="29"/>
      <c r="BI10" s="29"/>
      <c r="BJ10" s="30"/>
      <c r="BV10" s="168">
        <v>1</v>
      </c>
      <c r="BW10" s="40">
        <f t="shared" si="4"/>
        <v>0</v>
      </c>
      <c r="BX10" s="42">
        <f t="shared" si="8"/>
        <v>0</v>
      </c>
      <c r="BY10" s="168">
        <f t="shared" si="9"/>
        <v>0</v>
      </c>
      <c r="BZ10" s="43">
        <f t="shared" si="10"/>
        <v>0</v>
      </c>
      <c r="CA10" s="38" t="str">
        <f t="shared" si="11"/>
        <v>-</v>
      </c>
      <c r="CB10" s="172">
        <f t="shared" si="12"/>
        <v>1</v>
      </c>
      <c r="CC10" s="172">
        <f t="shared" si="12"/>
        <v>1</v>
      </c>
      <c r="CD10" s="172">
        <f t="shared" si="12"/>
        <v>1</v>
      </c>
      <c r="CE10" s="172">
        <f t="shared" si="12"/>
        <v>1</v>
      </c>
      <c r="CF10" s="172">
        <f t="shared" si="12"/>
        <v>1</v>
      </c>
      <c r="CG10" s="172">
        <f t="shared" si="12"/>
        <v>1</v>
      </c>
      <c r="CH10" s="172">
        <f t="shared" si="12"/>
        <v>1</v>
      </c>
      <c r="CI10" s="172">
        <f t="shared" si="12"/>
        <v>1</v>
      </c>
      <c r="CJ10" s="172">
        <f t="shared" si="12"/>
        <v>1</v>
      </c>
      <c r="CK10" s="172">
        <f t="shared" si="12"/>
        <v>1</v>
      </c>
      <c r="CL10" s="172">
        <f t="shared" si="12"/>
        <v>1</v>
      </c>
      <c r="CM10" s="172">
        <f t="shared" si="12"/>
        <v>1</v>
      </c>
      <c r="CN10" s="172">
        <f t="shared" si="12"/>
        <v>1</v>
      </c>
      <c r="CO10" s="172">
        <f t="shared" si="12"/>
        <v>1</v>
      </c>
      <c r="CP10" s="172">
        <f t="shared" si="12"/>
        <v>1</v>
      </c>
      <c r="CQ10" s="172">
        <f t="shared" si="12"/>
        <v>1</v>
      </c>
      <c r="CR10" s="172">
        <f t="shared" si="12"/>
        <v>1</v>
      </c>
      <c r="CS10" s="172">
        <f t="shared" si="12"/>
        <v>1</v>
      </c>
      <c r="CT10" s="172">
        <f t="shared" si="12"/>
        <v>1</v>
      </c>
      <c r="CU10" s="172">
        <f t="shared" si="12"/>
        <v>1</v>
      </c>
      <c r="CW10" s="38" t="str">
        <f t="shared" si="5"/>
        <v>-</v>
      </c>
      <c r="CX10" s="38">
        <f t="shared" si="6"/>
        <v>0</v>
      </c>
      <c r="DA10" s="172">
        <v>6</v>
      </c>
      <c r="DB10" s="32" t="str">
        <f t="shared" si="29"/>
        <v xml:space="preserve"> </v>
      </c>
      <c r="DD10" s="172">
        <f t="shared" si="18"/>
        <v>1</v>
      </c>
      <c r="DE10" s="172">
        <v>8</v>
      </c>
      <c r="DL10" s="172">
        <f t="shared" si="13"/>
        <v>0</v>
      </c>
      <c r="DM10" s="172">
        <f t="shared" si="19"/>
        <v>1</v>
      </c>
      <c r="DN10" s="172">
        <f t="shared" si="20"/>
        <v>1</v>
      </c>
      <c r="DO10" s="172">
        <f t="shared" si="21"/>
        <v>1</v>
      </c>
      <c r="DP10" s="172">
        <f t="shared" si="22"/>
        <v>1</v>
      </c>
      <c r="DQ10" s="172">
        <f t="shared" si="23"/>
        <v>1</v>
      </c>
      <c r="DR10" s="172">
        <f t="shared" si="24"/>
        <v>1</v>
      </c>
      <c r="DS10" s="172">
        <f t="shared" si="25"/>
        <v>1</v>
      </c>
      <c r="DT10" s="172">
        <f t="shared" si="26"/>
        <v>1</v>
      </c>
      <c r="DU10" s="172">
        <f t="shared" si="27"/>
        <v>1</v>
      </c>
      <c r="DV10" s="172">
        <f t="shared" si="28"/>
        <v>1</v>
      </c>
      <c r="DW10" s="172">
        <f t="shared" si="28"/>
        <v>1</v>
      </c>
      <c r="DX10" s="172">
        <f t="shared" si="28"/>
        <v>1</v>
      </c>
      <c r="DY10" s="172">
        <f t="shared" si="28"/>
        <v>1</v>
      </c>
      <c r="DZ10" s="172">
        <f t="shared" si="28"/>
        <v>1</v>
      </c>
      <c r="EA10" s="172">
        <f t="shared" si="28"/>
        <v>1</v>
      </c>
      <c r="EB10" s="172">
        <f t="shared" si="28"/>
        <v>1</v>
      </c>
      <c r="EC10" s="172">
        <f t="shared" si="28"/>
        <v>1</v>
      </c>
      <c r="ED10" s="172">
        <f t="shared" si="28"/>
        <v>1</v>
      </c>
      <c r="EE10" s="172">
        <f t="shared" si="28"/>
        <v>1</v>
      </c>
      <c r="EF10" s="172">
        <f t="shared" si="28"/>
        <v>1</v>
      </c>
      <c r="EG10" s="172">
        <f t="shared" si="7"/>
        <v>0</v>
      </c>
    </row>
    <row r="11" spans="1:137" x14ac:dyDescent="0.25">
      <c r="B11" s="16" t="s">
        <v>198</v>
      </c>
      <c r="C11" s="15">
        <v>60</v>
      </c>
      <c r="D11" s="19"/>
      <c r="E11" s="19"/>
      <c r="F11" s="21"/>
      <c r="G11" s="21"/>
      <c r="H11" s="21"/>
      <c r="I11" s="19"/>
      <c r="J11" s="19"/>
      <c r="K11" s="19"/>
      <c r="L11" s="19"/>
      <c r="M11" s="19"/>
      <c r="N11" s="19"/>
      <c r="O11" s="19"/>
      <c r="P11" s="19"/>
      <c r="Q11" s="19"/>
      <c r="R11" s="31"/>
      <c r="S11" s="172">
        <f t="shared" ref="S11:S13" si="30">DL11*(C11+5*(F11+G11+H11))</f>
        <v>0</v>
      </c>
      <c r="T11" s="5"/>
      <c r="U11" s="13"/>
      <c r="V11" s="5"/>
      <c r="W11" s="5" t="str">
        <f t="shared" si="2"/>
        <v/>
      </c>
      <c r="X11" s="5"/>
      <c r="Y11" s="5"/>
      <c r="Z11" s="5"/>
      <c r="AA11" s="22" t="s">
        <v>207</v>
      </c>
      <c r="AB11" s="15">
        <v>10</v>
      </c>
      <c r="AC11" s="21"/>
      <c r="AD11" s="21"/>
      <c r="AE11" s="19"/>
      <c r="AF11" s="21"/>
      <c r="AG11" s="21"/>
      <c r="AH11" s="19"/>
      <c r="AI11" s="21"/>
      <c r="AJ11" s="19"/>
      <c r="AK11" s="19"/>
      <c r="AL11" s="19"/>
      <c r="AM11" s="19"/>
      <c r="AN11" s="19"/>
      <c r="AO11" s="19"/>
      <c r="AP11" s="113">
        <f t="shared" si="3"/>
        <v>0</v>
      </c>
      <c r="AQ11" s="28"/>
      <c r="AR11" s="29"/>
      <c r="AS11" s="29"/>
      <c r="AT11" s="29"/>
      <c r="AU11" s="29"/>
      <c r="AV11" s="29"/>
      <c r="AW11" s="29"/>
      <c r="AX11" s="29"/>
      <c r="AY11" s="29"/>
      <c r="AZ11" s="29"/>
      <c r="BA11" s="29"/>
      <c r="BB11" s="29"/>
      <c r="BC11" s="29"/>
      <c r="BD11" s="29"/>
      <c r="BE11" s="29"/>
      <c r="BF11" s="29"/>
      <c r="BG11" s="29"/>
      <c r="BH11" s="29"/>
      <c r="BI11" s="29"/>
      <c r="BJ11" s="30"/>
      <c r="BV11" s="168">
        <v>1</v>
      </c>
      <c r="BW11" s="40">
        <f t="shared" si="4"/>
        <v>0</v>
      </c>
      <c r="BX11" s="42">
        <f t="shared" si="8"/>
        <v>0</v>
      </c>
      <c r="BY11" s="168">
        <f t="shared" si="9"/>
        <v>0</v>
      </c>
      <c r="BZ11" s="43">
        <f t="shared" si="10"/>
        <v>0</v>
      </c>
      <c r="CA11" s="38" t="str">
        <f t="shared" si="11"/>
        <v>-</v>
      </c>
      <c r="CB11" s="172">
        <f t="shared" si="12"/>
        <v>1</v>
      </c>
      <c r="CC11" s="172">
        <f t="shared" si="12"/>
        <v>1</v>
      </c>
      <c r="CD11" s="172">
        <f t="shared" si="12"/>
        <v>1</v>
      </c>
      <c r="CE11" s="172">
        <f t="shared" si="12"/>
        <v>1</v>
      </c>
      <c r="CF11" s="172">
        <f t="shared" si="12"/>
        <v>1</v>
      </c>
      <c r="CG11" s="172">
        <f t="shared" si="12"/>
        <v>1</v>
      </c>
      <c r="CH11" s="172">
        <f t="shared" si="12"/>
        <v>1</v>
      </c>
      <c r="CI11" s="172">
        <f t="shared" si="12"/>
        <v>1</v>
      </c>
      <c r="CJ11" s="172">
        <f t="shared" si="12"/>
        <v>1</v>
      </c>
      <c r="CK11" s="172">
        <f t="shared" si="12"/>
        <v>1</v>
      </c>
      <c r="CL11" s="172">
        <f t="shared" si="12"/>
        <v>1</v>
      </c>
      <c r="CM11" s="172">
        <f t="shared" si="12"/>
        <v>1</v>
      </c>
      <c r="CN11" s="172">
        <f t="shared" si="12"/>
        <v>1</v>
      </c>
      <c r="CO11" s="172">
        <f t="shared" si="12"/>
        <v>1</v>
      </c>
      <c r="CP11" s="172">
        <f t="shared" si="12"/>
        <v>1</v>
      </c>
      <c r="CQ11" s="172">
        <f t="shared" si="12"/>
        <v>1</v>
      </c>
      <c r="CR11" s="172">
        <f t="shared" si="12"/>
        <v>1</v>
      </c>
      <c r="CS11" s="172">
        <f t="shared" si="12"/>
        <v>1</v>
      </c>
      <c r="CT11" s="172">
        <f t="shared" si="12"/>
        <v>1</v>
      </c>
      <c r="CU11" s="172">
        <f t="shared" si="12"/>
        <v>1</v>
      </c>
      <c r="CW11" s="38" t="str">
        <f t="shared" si="5"/>
        <v>-</v>
      </c>
      <c r="CX11" s="38">
        <f t="shared" si="6"/>
        <v>0</v>
      </c>
      <c r="DA11" s="172">
        <v>7</v>
      </c>
      <c r="DB11" s="32" t="str">
        <f t="shared" si="29"/>
        <v xml:space="preserve"> </v>
      </c>
      <c r="DD11" s="172">
        <f t="shared" si="18"/>
        <v>1</v>
      </c>
      <c r="DE11" s="172">
        <v>9</v>
      </c>
      <c r="DL11" s="172">
        <f t="shared" si="13"/>
        <v>0</v>
      </c>
      <c r="DM11" s="172">
        <f t="shared" si="19"/>
        <v>1</v>
      </c>
      <c r="DN11" s="172">
        <f t="shared" si="20"/>
        <v>1</v>
      </c>
      <c r="DO11" s="172">
        <f t="shared" si="21"/>
        <v>1</v>
      </c>
      <c r="DP11" s="172">
        <f t="shared" si="22"/>
        <v>1</v>
      </c>
      <c r="DQ11" s="172">
        <f t="shared" si="23"/>
        <v>1</v>
      </c>
      <c r="DR11" s="172">
        <f t="shared" si="24"/>
        <v>1</v>
      </c>
      <c r="DS11" s="172">
        <f t="shared" si="25"/>
        <v>1</v>
      </c>
      <c r="DT11" s="172">
        <f t="shared" si="26"/>
        <v>1</v>
      </c>
      <c r="DU11" s="172">
        <f t="shared" si="27"/>
        <v>1</v>
      </c>
      <c r="DV11" s="172">
        <f t="shared" si="28"/>
        <v>1</v>
      </c>
      <c r="DW11" s="172">
        <f t="shared" si="28"/>
        <v>1</v>
      </c>
      <c r="DX11" s="172">
        <f t="shared" si="28"/>
        <v>1</v>
      </c>
      <c r="DY11" s="172">
        <f t="shared" si="28"/>
        <v>1</v>
      </c>
      <c r="DZ11" s="172">
        <f t="shared" si="28"/>
        <v>1</v>
      </c>
      <c r="EA11" s="172">
        <f t="shared" si="28"/>
        <v>1</v>
      </c>
      <c r="EB11" s="172">
        <f t="shared" si="28"/>
        <v>1</v>
      </c>
      <c r="EC11" s="172">
        <f t="shared" si="28"/>
        <v>1</v>
      </c>
      <c r="ED11" s="172">
        <f t="shared" si="28"/>
        <v>1</v>
      </c>
      <c r="EE11" s="172">
        <f t="shared" si="28"/>
        <v>1</v>
      </c>
      <c r="EF11" s="172">
        <f t="shared" si="28"/>
        <v>1</v>
      </c>
      <c r="EG11" s="172">
        <f t="shared" si="7"/>
        <v>0</v>
      </c>
    </row>
    <row r="12" spans="1:137" x14ac:dyDescent="0.25">
      <c r="B12" s="16" t="s">
        <v>198</v>
      </c>
      <c r="C12" s="15">
        <v>60</v>
      </c>
      <c r="D12" s="20"/>
      <c r="E12" s="20"/>
      <c r="F12" s="21"/>
      <c r="G12" s="21"/>
      <c r="H12" s="21"/>
      <c r="I12" s="20"/>
      <c r="J12" s="20"/>
      <c r="K12" s="20"/>
      <c r="L12" s="20"/>
      <c r="M12" s="20"/>
      <c r="N12" s="20"/>
      <c r="O12" s="20"/>
      <c r="P12" s="20"/>
      <c r="Q12" s="20"/>
      <c r="R12" s="31"/>
      <c r="S12" s="172">
        <f t="shared" si="30"/>
        <v>0</v>
      </c>
      <c r="T12" s="5"/>
      <c r="U12" s="13"/>
      <c r="V12" s="5"/>
      <c r="W12" s="5" t="str">
        <f t="shared" si="2"/>
        <v/>
      </c>
      <c r="X12" s="5"/>
      <c r="Y12" s="5"/>
      <c r="Z12" s="5"/>
      <c r="AA12" s="22" t="s">
        <v>207</v>
      </c>
      <c r="AB12" s="15">
        <v>10</v>
      </c>
      <c r="AC12" s="21"/>
      <c r="AD12" s="21"/>
      <c r="AE12" s="20"/>
      <c r="AF12" s="21"/>
      <c r="AG12" s="21"/>
      <c r="AH12" s="20"/>
      <c r="AI12" s="21"/>
      <c r="AJ12" s="20"/>
      <c r="AK12" s="20"/>
      <c r="AL12" s="20"/>
      <c r="AM12" s="20"/>
      <c r="AN12" s="20"/>
      <c r="AO12" s="20"/>
      <c r="AP12" s="113">
        <f t="shared" si="3"/>
        <v>0</v>
      </c>
      <c r="AQ12" s="28"/>
      <c r="AR12" s="29"/>
      <c r="AS12" s="29"/>
      <c r="AT12" s="29"/>
      <c r="AU12" s="29"/>
      <c r="AV12" s="29"/>
      <c r="AW12" s="29"/>
      <c r="AX12" s="29"/>
      <c r="AY12" s="29"/>
      <c r="AZ12" s="29"/>
      <c r="BA12" s="29"/>
      <c r="BB12" s="29"/>
      <c r="BC12" s="29"/>
      <c r="BD12" s="29"/>
      <c r="BE12" s="29"/>
      <c r="BF12" s="29"/>
      <c r="BG12" s="29"/>
      <c r="BH12" s="29"/>
      <c r="BI12" s="29"/>
      <c r="BJ12" s="30"/>
      <c r="BV12" s="168">
        <v>1</v>
      </c>
      <c r="BW12" s="40">
        <f t="shared" si="4"/>
        <v>0</v>
      </c>
      <c r="BX12" s="42">
        <f t="shared" si="8"/>
        <v>0</v>
      </c>
      <c r="BY12" s="168">
        <f t="shared" si="9"/>
        <v>0</v>
      </c>
      <c r="BZ12" s="43">
        <f t="shared" si="10"/>
        <v>0</v>
      </c>
      <c r="CA12" s="38" t="str">
        <f t="shared" si="11"/>
        <v>-</v>
      </c>
      <c r="CB12" s="172">
        <f t="shared" si="12"/>
        <v>1</v>
      </c>
      <c r="CC12" s="172">
        <f t="shared" si="12"/>
        <v>1</v>
      </c>
      <c r="CD12" s="172">
        <f t="shared" si="12"/>
        <v>1</v>
      </c>
      <c r="CE12" s="172">
        <f t="shared" si="12"/>
        <v>1</v>
      </c>
      <c r="CF12" s="172">
        <f t="shared" si="12"/>
        <v>1</v>
      </c>
      <c r="CG12" s="172">
        <f t="shared" si="12"/>
        <v>1</v>
      </c>
      <c r="CH12" s="172">
        <f t="shared" si="12"/>
        <v>1</v>
      </c>
      <c r="CI12" s="172">
        <f t="shared" si="12"/>
        <v>1</v>
      </c>
      <c r="CJ12" s="172">
        <f t="shared" si="12"/>
        <v>1</v>
      </c>
      <c r="CK12" s="172">
        <f t="shared" si="12"/>
        <v>1</v>
      </c>
      <c r="CL12" s="172">
        <f t="shared" si="12"/>
        <v>1</v>
      </c>
      <c r="CM12" s="172">
        <f t="shared" si="12"/>
        <v>1</v>
      </c>
      <c r="CN12" s="172">
        <f t="shared" si="12"/>
        <v>1</v>
      </c>
      <c r="CO12" s="172">
        <f t="shared" si="12"/>
        <v>1</v>
      </c>
      <c r="CP12" s="172">
        <f t="shared" si="12"/>
        <v>1</v>
      </c>
      <c r="CQ12" s="172">
        <f t="shared" si="12"/>
        <v>1</v>
      </c>
      <c r="CR12" s="172">
        <f t="shared" si="12"/>
        <v>1</v>
      </c>
      <c r="CS12" s="172">
        <f t="shared" si="12"/>
        <v>1</v>
      </c>
      <c r="CT12" s="172">
        <f t="shared" si="12"/>
        <v>1</v>
      </c>
      <c r="CU12" s="172">
        <f t="shared" si="12"/>
        <v>1</v>
      </c>
      <c r="CW12" s="38" t="str">
        <f t="shared" si="5"/>
        <v>-</v>
      </c>
      <c r="CX12" s="38">
        <f t="shared" si="6"/>
        <v>0</v>
      </c>
      <c r="DA12" s="172">
        <v>8</v>
      </c>
      <c r="DB12" s="32" t="str">
        <f t="shared" si="29"/>
        <v xml:space="preserve"> </v>
      </c>
      <c r="DD12" s="172">
        <f t="shared" si="18"/>
        <v>1</v>
      </c>
      <c r="DE12" s="172">
        <v>10</v>
      </c>
      <c r="DL12" s="172">
        <f t="shared" si="13"/>
        <v>0</v>
      </c>
      <c r="DM12" s="172">
        <f t="shared" si="19"/>
        <v>1</v>
      </c>
      <c r="DN12" s="172">
        <f t="shared" si="20"/>
        <v>1</v>
      </c>
      <c r="DO12" s="172">
        <f t="shared" si="21"/>
        <v>1</v>
      </c>
      <c r="DP12" s="172">
        <f t="shared" si="22"/>
        <v>1</v>
      </c>
      <c r="DQ12" s="172">
        <f t="shared" si="23"/>
        <v>1</v>
      </c>
      <c r="DR12" s="172">
        <f t="shared" si="24"/>
        <v>1</v>
      </c>
      <c r="DS12" s="172">
        <f t="shared" si="25"/>
        <v>1</v>
      </c>
      <c r="DT12" s="172">
        <f t="shared" si="26"/>
        <v>1</v>
      </c>
      <c r="DU12" s="172">
        <f t="shared" si="27"/>
        <v>1</v>
      </c>
      <c r="DV12" s="172">
        <f t="shared" si="28"/>
        <v>1</v>
      </c>
      <c r="DW12" s="172">
        <f t="shared" si="28"/>
        <v>1</v>
      </c>
      <c r="DX12" s="172">
        <f t="shared" si="28"/>
        <v>1</v>
      </c>
      <c r="DY12" s="172">
        <f t="shared" si="28"/>
        <v>1</v>
      </c>
      <c r="DZ12" s="172">
        <f t="shared" si="28"/>
        <v>1</v>
      </c>
      <c r="EA12" s="172">
        <f t="shared" si="28"/>
        <v>1</v>
      </c>
      <c r="EB12" s="172">
        <f t="shared" si="28"/>
        <v>1</v>
      </c>
      <c r="EC12" s="172">
        <f t="shared" si="28"/>
        <v>1</v>
      </c>
      <c r="ED12" s="172">
        <f t="shared" si="28"/>
        <v>1</v>
      </c>
      <c r="EE12" s="172">
        <f t="shared" si="28"/>
        <v>1</v>
      </c>
      <c r="EF12" s="172">
        <f t="shared" si="28"/>
        <v>1</v>
      </c>
      <c r="EG12" s="172">
        <f t="shared" si="7"/>
        <v>0</v>
      </c>
    </row>
    <row r="13" spans="1:137" x14ac:dyDescent="0.25">
      <c r="B13" s="16" t="s">
        <v>198</v>
      </c>
      <c r="C13" s="15">
        <v>60</v>
      </c>
      <c r="D13" s="19"/>
      <c r="E13" s="19"/>
      <c r="F13" s="21"/>
      <c r="G13" s="21"/>
      <c r="H13" s="21"/>
      <c r="I13" s="19"/>
      <c r="J13" s="19"/>
      <c r="K13" s="19"/>
      <c r="L13" s="19"/>
      <c r="M13" s="19"/>
      <c r="N13" s="19"/>
      <c r="O13" s="19"/>
      <c r="P13" s="19"/>
      <c r="Q13" s="19"/>
      <c r="R13" s="31"/>
      <c r="S13" s="172">
        <f t="shared" si="30"/>
        <v>0</v>
      </c>
      <c r="T13" s="5"/>
      <c r="U13" s="13"/>
      <c r="V13" s="5"/>
      <c r="W13" s="5" t="str">
        <f t="shared" si="2"/>
        <v/>
      </c>
      <c r="X13" s="5"/>
      <c r="Y13" s="5"/>
      <c r="Z13" s="5"/>
      <c r="AA13" s="22" t="s">
        <v>207</v>
      </c>
      <c r="AB13" s="15">
        <v>10</v>
      </c>
      <c r="AC13" s="21"/>
      <c r="AD13" s="21"/>
      <c r="AE13" s="19"/>
      <c r="AF13" s="21"/>
      <c r="AG13" s="21"/>
      <c r="AH13" s="19"/>
      <c r="AI13" s="21"/>
      <c r="AJ13" s="19"/>
      <c r="AK13" s="19"/>
      <c r="AL13" s="19"/>
      <c r="AM13" s="19"/>
      <c r="AN13" s="19"/>
      <c r="AO13" s="19"/>
      <c r="AP13" s="113">
        <f t="shared" si="3"/>
        <v>0</v>
      </c>
      <c r="AQ13" s="28"/>
      <c r="AR13" s="29"/>
      <c r="AS13" s="29"/>
      <c r="AT13" s="29"/>
      <c r="AU13" s="29"/>
      <c r="AV13" s="29"/>
      <c r="AW13" s="29"/>
      <c r="AX13" s="29"/>
      <c r="AY13" s="29"/>
      <c r="AZ13" s="29"/>
      <c r="BA13" s="29"/>
      <c r="BB13" s="29"/>
      <c r="BC13" s="29"/>
      <c r="BD13" s="29"/>
      <c r="BE13" s="29"/>
      <c r="BF13" s="29"/>
      <c r="BG13" s="29"/>
      <c r="BH13" s="29"/>
      <c r="BI13" s="29"/>
      <c r="BJ13" s="30"/>
      <c r="BV13" s="168">
        <v>1</v>
      </c>
      <c r="BW13" s="40">
        <f t="shared" si="4"/>
        <v>0</v>
      </c>
      <c r="BX13" s="42">
        <f t="shared" si="8"/>
        <v>0</v>
      </c>
      <c r="BY13" s="168">
        <f t="shared" si="9"/>
        <v>0</v>
      </c>
      <c r="BZ13" s="43">
        <f t="shared" si="10"/>
        <v>0</v>
      </c>
      <c r="CA13" s="38" t="str">
        <f t="shared" si="11"/>
        <v>-</v>
      </c>
      <c r="CB13" s="172">
        <f t="shared" si="12"/>
        <v>1</v>
      </c>
      <c r="CC13" s="172">
        <f t="shared" si="12"/>
        <v>1</v>
      </c>
      <c r="CD13" s="172">
        <f t="shared" si="12"/>
        <v>1</v>
      </c>
      <c r="CE13" s="172">
        <f t="shared" si="12"/>
        <v>1</v>
      </c>
      <c r="CF13" s="172">
        <f t="shared" si="12"/>
        <v>1</v>
      </c>
      <c r="CG13" s="172">
        <f t="shared" si="12"/>
        <v>1</v>
      </c>
      <c r="CH13" s="172">
        <f t="shared" si="12"/>
        <v>1</v>
      </c>
      <c r="CI13" s="172">
        <f t="shared" si="12"/>
        <v>1</v>
      </c>
      <c r="CJ13" s="172">
        <f t="shared" si="12"/>
        <v>1</v>
      </c>
      <c r="CK13" s="172">
        <f t="shared" si="12"/>
        <v>1</v>
      </c>
      <c r="CL13" s="172">
        <f t="shared" si="12"/>
        <v>1</v>
      </c>
      <c r="CM13" s="172">
        <f t="shared" si="12"/>
        <v>1</v>
      </c>
      <c r="CN13" s="172">
        <f t="shared" si="12"/>
        <v>1</v>
      </c>
      <c r="CO13" s="172">
        <f t="shared" si="12"/>
        <v>1</v>
      </c>
      <c r="CP13" s="172">
        <f t="shared" si="12"/>
        <v>1</v>
      </c>
      <c r="CQ13" s="172">
        <f t="shared" si="12"/>
        <v>1</v>
      </c>
      <c r="CR13" s="172">
        <f t="shared" si="12"/>
        <v>1</v>
      </c>
      <c r="CS13" s="172">
        <f t="shared" si="12"/>
        <v>1</v>
      </c>
      <c r="CT13" s="172">
        <f t="shared" si="12"/>
        <v>1</v>
      </c>
      <c r="CU13" s="172">
        <f t="shared" si="12"/>
        <v>1</v>
      </c>
      <c r="CW13" s="38" t="str">
        <f t="shared" si="5"/>
        <v>-</v>
      </c>
      <c r="CX13" s="38">
        <f t="shared" si="6"/>
        <v>0</v>
      </c>
      <c r="DA13" s="172">
        <v>9</v>
      </c>
      <c r="DB13" s="32" t="str">
        <f t="shared" si="29"/>
        <v xml:space="preserve"> </v>
      </c>
      <c r="DD13" s="172">
        <f t="shared" si="18"/>
        <v>1</v>
      </c>
      <c r="DE13" s="172">
        <v>11</v>
      </c>
      <c r="DL13" s="172">
        <f t="shared" si="13"/>
        <v>0</v>
      </c>
      <c r="DM13" s="172">
        <f t="shared" si="19"/>
        <v>1</v>
      </c>
      <c r="DN13" s="172">
        <f t="shared" si="20"/>
        <v>1</v>
      </c>
      <c r="DO13" s="172">
        <f t="shared" si="21"/>
        <v>1</v>
      </c>
      <c r="DP13" s="172">
        <f t="shared" si="22"/>
        <v>1</v>
      </c>
      <c r="DQ13" s="172">
        <f t="shared" si="23"/>
        <v>1</v>
      </c>
      <c r="DR13" s="172">
        <f t="shared" si="24"/>
        <v>1</v>
      </c>
      <c r="DS13" s="172">
        <f t="shared" si="25"/>
        <v>1</v>
      </c>
      <c r="DT13" s="172">
        <f t="shared" si="26"/>
        <v>1</v>
      </c>
      <c r="DU13" s="172">
        <f t="shared" si="27"/>
        <v>1</v>
      </c>
      <c r="DV13" s="172">
        <f t="shared" si="28"/>
        <v>1</v>
      </c>
      <c r="DW13" s="172">
        <f t="shared" si="28"/>
        <v>1</v>
      </c>
      <c r="DX13" s="172">
        <f t="shared" si="28"/>
        <v>1</v>
      </c>
      <c r="DY13" s="172">
        <f t="shared" si="28"/>
        <v>1</v>
      </c>
      <c r="DZ13" s="172">
        <f t="shared" si="28"/>
        <v>1</v>
      </c>
      <c r="EA13" s="172">
        <f t="shared" si="28"/>
        <v>1</v>
      </c>
      <c r="EB13" s="172">
        <f t="shared" si="28"/>
        <v>1</v>
      </c>
      <c r="EC13" s="172">
        <f t="shared" si="28"/>
        <v>1</v>
      </c>
      <c r="ED13" s="172">
        <f t="shared" si="28"/>
        <v>1</v>
      </c>
      <c r="EE13" s="172">
        <f t="shared" si="28"/>
        <v>1</v>
      </c>
      <c r="EF13" s="172">
        <f t="shared" si="28"/>
        <v>1</v>
      </c>
      <c r="EG13" s="172">
        <f t="shared" si="7"/>
        <v>0</v>
      </c>
    </row>
    <row r="14" spans="1:137" x14ac:dyDescent="0.25">
      <c r="B14" s="16" t="s">
        <v>200</v>
      </c>
      <c r="C14" s="15">
        <v>75</v>
      </c>
      <c r="D14" s="20"/>
      <c r="E14" s="20"/>
      <c r="F14" s="21"/>
      <c r="G14" s="21"/>
      <c r="H14" s="20"/>
      <c r="I14" s="20"/>
      <c r="J14" s="20"/>
      <c r="K14" s="20"/>
      <c r="L14" s="20"/>
      <c r="M14" s="20"/>
      <c r="N14" s="20"/>
      <c r="O14" s="20"/>
      <c r="P14" s="20"/>
      <c r="Q14" s="20"/>
      <c r="R14" s="31"/>
      <c r="S14" s="15">
        <f>DL14*(C14+5*(F14+G14))</f>
        <v>0</v>
      </c>
      <c r="T14" s="5"/>
      <c r="U14" s="13"/>
      <c r="V14" s="5"/>
      <c r="W14" s="5" t="str">
        <f t="shared" si="2"/>
        <v/>
      </c>
      <c r="X14" s="5"/>
      <c r="Y14" s="5"/>
      <c r="Z14" s="5"/>
      <c r="AA14" s="22" t="s">
        <v>207</v>
      </c>
      <c r="AB14" s="15">
        <v>10</v>
      </c>
      <c r="AC14" s="21"/>
      <c r="AD14" s="21"/>
      <c r="AE14" s="20"/>
      <c r="AF14" s="21"/>
      <c r="AG14" s="21"/>
      <c r="AH14" s="20"/>
      <c r="AI14" s="21"/>
      <c r="AJ14" s="20"/>
      <c r="AK14" s="20"/>
      <c r="AL14" s="20"/>
      <c r="AM14" s="20"/>
      <c r="AN14" s="20"/>
      <c r="AO14" s="20"/>
      <c r="AP14" s="113">
        <f t="shared" si="3"/>
        <v>0</v>
      </c>
      <c r="AQ14" s="28"/>
      <c r="AR14" s="29"/>
      <c r="AS14" s="29"/>
      <c r="AT14" s="29"/>
      <c r="AU14" s="29"/>
      <c r="AV14" s="29"/>
      <c r="AW14" s="29"/>
      <c r="AX14" s="29"/>
      <c r="AY14" s="29"/>
      <c r="AZ14" s="29"/>
      <c r="BA14" s="29"/>
      <c r="BB14" s="29"/>
      <c r="BC14" s="29"/>
      <c r="BD14" s="29"/>
      <c r="BE14" s="29"/>
      <c r="BF14" s="29"/>
      <c r="BG14" s="29"/>
      <c r="BH14" s="29"/>
      <c r="BI14" s="29"/>
      <c r="BJ14" s="30"/>
      <c r="BV14" s="168">
        <v>1</v>
      </c>
      <c r="BW14" s="40">
        <f t="shared" si="4"/>
        <v>0</v>
      </c>
      <c r="BX14" s="42">
        <f t="shared" si="8"/>
        <v>0</v>
      </c>
      <c r="BY14" s="168">
        <f t="shared" si="9"/>
        <v>0</v>
      </c>
      <c r="BZ14" s="43">
        <f t="shared" si="10"/>
        <v>0</v>
      </c>
      <c r="CA14" s="38" t="str">
        <f t="shared" si="11"/>
        <v>-</v>
      </c>
      <c r="CB14" s="172">
        <f t="shared" si="12"/>
        <v>1</v>
      </c>
      <c r="CC14" s="172">
        <f t="shared" si="12"/>
        <v>1</v>
      </c>
      <c r="CD14" s="172">
        <f t="shared" si="12"/>
        <v>1</v>
      </c>
      <c r="CE14" s="172">
        <f t="shared" si="12"/>
        <v>1</v>
      </c>
      <c r="CF14" s="172">
        <f t="shared" si="12"/>
        <v>1</v>
      </c>
      <c r="CG14" s="172">
        <f t="shared" si="12"/>
        <v>1</v>
      </c>
      <c r="CH14" s="172">
        <f t="shared" si="12"/>
        <v>1</v>
      </c>
      <c r="CI14" s="172">
        <f t="shared" si="12"/>
        <v>1</v>
      </c>
      <c r="CJ14" s="172">
        <f t="shared" si="12"/>
        <v>1</v>
      </c>
      <c r="CK14" s="172">
        <f t="shared" si="12"/>
        <v>1</v>
      </c>
      <c r="CL14" s="172">
        <f t="shared" si="12"/>
        <v>1</v>
      </c>
      <c r="CM14" s="172">
        <f t="shared" si="12"/>
        <v>1</v>
      </c>
      <c r="CN14" s="172">
        <f t="shared" si="12"/>
        <v>1</v>
      </c>
      <c r="CO14" s="172">
        <f t="shared" si="12"/>
        <v>1</v>
      </c>
      <c r="CP14" s="172">
        <f t="shared" si="12"/>
        <v>1</v>
      </c>
      <c r="CQ14" s="172">
        <f t="shared" si="12"/>
        <v>1</v>
      </c>
      <c r="CR14" s="172">
        <f t="shared" si="12"/>
        <v>1</v>
      </c>
      <c r="CS14" s="172">
        <f t="shared" si="12"/>
        <v>1</v>
      </c>
      <c r="CT14" s="172">
        <f t="shared" si="12"/>
        <v>1</v>
      </c>
      <c r="CU14" s="172">
        <f t="shared" si="12"/>
        <v>1</v>
      </c>
      <c r="CW14" s="38" t="str">
        <f t="shared" si="5"/>
        <v>-</v>
      </c>
      <c r="CX14" s="38">
        <f t="shared" si="6"/>
        <v>0</v>
      </c>
      <c r="DA14" s="172">
        <v>10</v>
      </c>
      <c r="DB14" s="32" t="str">
        <f t="shared" si="29"/>
        <v xml:space="preserve"> </v>
      </c>
      <c r="DD14" s="172">
        <f t="shared" si="18"/>
        <v>1</v>
      </c>
      <c r="DE14" s="172">
        <v>12</v>
      </c>
      <c r="DL14" s="172">
        <f t="shared" si="13"/>
        <v>0</v>
      </c>
      <c r="DM14" s="172">
        <f t="shared" si="19"/>
        <v>1</v>
      </c>
      <c r="DN14" s="172">
        <f t="shared" si="20"/>
        <v>1</v>
      </c>
      <c r="DO14" s="172">
        <f t="shared" si="21"/>
        <v>1</v>
      </c>
      <c r="DP14" s="172">
        <f t="shared" si="22"/>
        <v>1</v>
      </c>
      <c r="DQ14" s="172">
        <f t="shared" si="23"/>
        <v>1</v>
      </c>
      <c r="DR14" s="172">
        <f t="shared" si="24"/>
        <v>1</v>
      </c>
      <c r="DS14" s="172">
        <f t="shared" si="25"/>
        <v>1</v>
      </c>
      <c r="DT14" s="172">
        <f t="shared" si="26"/>
        <v>1</v>
      </c>
      <c r="DU14" s="172">
        <f t="shared" si="27"/>
        <v>1</v>
      </c>
      <c r="DV14" s="172">
        <f t="shared" si="28"/>
        <v>1</v>
      </c>
      <c r="DW14" s="172">
        <f t="shared" si="28"/>
        <v>1</v>
      </c>
      <c r="DX14" s="172">
        <f t="shared" si="28"/>
        <v>1</v>
      </c>
      <c r="DY14" s="172">
        <f t="shared" si="28"/>
        <v>1</v>
      </c>
      <c r="DZ14" s="172">
        <f t="shared" si="28"/>
        <v>1</v>
      </c>
      <c r="EA14" s="172">
        <f t="shared" si="28"/>
        <v>1</v>
      </c>
      <c r="EB14" s="172">
        <f t="shared" si="28"/>
        <v>1</v>
      </c>
      <c r="EC14" s="172">
        <f t="shared" si="28"/>
        <v>1</v>
      </c>
      <c r="ED14" s="172">
        <f t="shared" si="28"/>
        <v>1</v>
      </c>
      <c r="EE14" s="172">
        <f t="shared" si="28"/>
        <v>1</v>
      </c>
      <c r="EF14" s="172">
        <f t="shared" si="28"/>
        <v>1</v>
      </c>
      <c r="EG14" s="172">
        <f t="shared" si="7"/>
        <v>0</v>
      </c>
    </row>
    <row r="15" spans="1:137" x14ac:dyDescent="0.25">
      <c r="B15" s="16" t="s">
        <v>200</v>
      </c>
      <c r="C15" s="15">
        <v>75</v>
      </c>
      <c r="D15" s="19"/>
      <c r="E15" s="19"/>
      <c r="F15" s="21"/>
      <c r="G15" s="21"/>
      <c r="H15" s="19"/>
      <c r="I15" s="19"/>
      <c r="J15" s="19"/>
      <c r="K15" s="19"/>
      <c r="L15" s="19"/>
      <c r="M15" s="19"/>
      <c r="N15" s="19"/>
      <c r="O15" s="19"/>
      <c r="P15" s="19"/>
      <c r="Q15" s="19"/>
      <c r="R15" s="31"/>
      <c r="S15" s="172">
        <f t="shared" ref="S15:S17" si="31">DL15*(C15+5*(F15+G15))</f>
        <v>0</v>
      </c>
      <c r="T15" s="5"/>
      <c r="U15" s="13"/>
      <c r="V15" s="5"/>
      <c r="W15" s="5" t="str">
        <f t="shared" si="2"/>
        <v/>
      </c>
      <c r="X15" s="5"/>
      <c r="Y15" s="5"/>
      <c r="Z15" s="5"/>
      <c r="AA15" s="22" t="s">
        <v>212</v>
      </c>
      <c r="AB15" s="15">
        <v>10</v>
      </c>
      <c r="AC15" s="21"/>
      <c r="AD15" s="21"/>
      <c r="AE15" s="19"/>
      <c r="AF15" s="21"/>
      <c r="AG15" s="21"/>
      <c r="AH15" s="19"/>
      <c r="AI15" s="21"/>
      <c r="AJ15" s="19"/>
      <c r="AK15" s="19"/>
      <c r="AL15" s="19"/>
      <c r="AM15" s="19"/>
      <c r="AN15" s="19"/>
      <c r="AO15" s="19"/>
      <c r="AP15" s="113">
        <f t="shared" si="3"/>
        <v>0</v>
      </c>
      <c r="AQ15" s="28"/>
      <c r="AR15" s="29"/>
      <c r="AS15" s="29"/>
      <c r="AT15" s="29"/>
      <c r="AU15" s="29"/>
      <c r="AV15" s="29"/>
      <c r="AW15" s="29"/>
      <c r="AX15" s="29"/>
      <c r="AY15" s="29"/>
      <c r="AZ15" s="29"/>
      <c r="BA15" s="29"/>
      <c r="BB15" s="29"/>
      <c r="BC15" s="29"/>
      <c r="BD15" s="29"/>
      <c r="BE15" s="29"/>
      <c r="BF15" s="29"/>
      <c r="BG15" s="29"/>
      <c r="BH15" s="29"/>
      <c r="BI15" s="29"/>
      <c r="BJ15" s="30"/>
      <c r="BV15" s="168">
        <v>1</v>
      </c>
      <c r="BW15" s="40">
        <f t="shared" si="4"/>
        <v>0</v>
      </c>
      <c r="BX15" s="42">
        <f t="shared" si="8"/>
        <v>0</v>
      </c>
      <c r="BY15" s="168">
        <f t="shared" si="9"/>
        <v>0</v>
      </c>
      <c r="BZ15" s="43">
        <f>BX15*BY15</f>
        <v>0</v>
      </c>
      <c r="CA15" s="38" t="str">
        <f t="shared" si="11"/>
        <v>-</v>
      </c>
      <c r="CB15" s="172">
        <f t="shared" si="12"/>
        <v>1</v>
      </c>
      <c r="CC15" s="172">
        <f t="shared" si="12"/>
        <v>1</v>
      </c>
      <c r="CD15" s="172">
        <f t="shared" si="12"/>
        <v>1</v>
      </c>
      <c r="CE15" s="172">
        <f t="shared" si="12"/>
        <v>1</v>
      </c>
      <c r="CF15" s="172">
        <f t="shared" si="12"/>
        <v>1</v>
      </c>
      <c r="CG15" s="172">
        <f t="shared" si="12"/>
        <v>1</v>
      </c>
      <c r="CH15" s="172">
        <f t="shared" si="12"/>
        <v>1</v>
      </c>
      <c r="CI15" s="172">
        <f t="shared" si="12"/>
        <v>1</v>
      </c>
      <c r="CJ15" s="172">
        <f t="shared" si="12"/>
        <v>1</v>
      </c>
      <c r="CK15" s="172">
        <f t="shared" si="12"/>
        <v>1</v>
      </c>
      <c r="CL15" s="172">
        <f t="shared" si="12"/>
        <v>1</v>
      </c>
      <c r="CM15" s="172">
        <f t="shared" si="12"/>
        <v>1</v>
      </c>
      <c r="CN15" s="172">
        <f t="shared" si="12"/>
        <v>1</v>
      </c>
      <c r="CO15" s="172">
        <f t="shared" si="12"/>
        <v>1</v>
      </c>
      <c r="CP15" s="172">
        <f t="shared" si="12"/>
        <v>1</v>
      </c>
      <c r="CQ15" s="172">
        <f t="shared" si="12"/>
        <v>1</v>
      </c>
      <c r="CR15" s="172">
        <f t="shared" si="12"/>
        <v>1</v>
      </c>
      <c r="CS15" s="172">
        <f t="shared" si="12"/>
        <v>1</v>
      </c>
      <c r="CT15" s="172">
        <f t="shared" si="12"/>
        <v>1</v>
      </c>
      <c r="CU15" s="172">
        <f t="shared" si="12"/>
        <v>1</v>
      </c>
      <c r="CW15" s="38" t="str">
        <f t="shared" si="5"/>
        <v>-</v>
      </c>
      <c r="CX15" s="38">
        <f t="shared" si="6"/>
        <v>0</v>
      </c>
      <c r="DA15" s="172">
        <v>11</v>
      </c>
      <c r="DB15" s="32" t="str">
        <f t="shared" si="29"/>
        <v xml:space="preserve"> </v>
      </c>
      <c r="DD15" s="172">
        <f t="shared" si="18"/>
        <v>1</v>
      </c>
      <c r="DE15" s="172">
        <v>13</v>
      </c>
      <c r="DL15" s="172">
        <f t="shared" si="13"/>
        <v>0</v>
      </c>
      <c r="DM15" s="172">
        <f t="shared" si="19"/>
        <v>1</v>
      </c>
      <c r="DN15" s="172">
        <f t="shared" si="20"/>
        <v>1</v>
      </c>
      <c r="DO15" s="172">
        <f t="shared" si="21"/>
        <v>1</v>
      </c>
      <c r="DP15" s="172">
        <f t="shared" si="22"/>
        <v>1</v>
      </c>
      <c r="DQ15" s="172">
        <f t="shared" si="23"/>
        <v>1</v>
      </c>
      <c r="DR15" s="172">
        <f t="shared" si="24"/>
        <v>1</v>
      </c>
      <c r="DS15" s="172">
        <f t="shared" si="25"/>
        <v>1</v>
      </c>
      <c r="DT15" s="172">
        <f t="shared" si="26"/>
        <v>1</v>
      </c>
      <c r="DU15" s="172">
        <f t="shared" si="27"/>
        <v>1</v>
      </c>
      <c r="DV15" s="172">
        <f t="shared" si="28"/>
        <v>1</v>
      </c>
      <c r="DW15" s="172">
        <f t="shared" si="28"/>
        <v>1</v>
      </c>
      <c r="DX15" s="172">
        <f t="shared" si="28"/>
        <v>1</v>
      </c>
      <c r="DY15" s="172">
        <f t="shared" si="28"/>
        <v>1</v>
      </c>
      <c r="DZ15" s="172">
        <f t="shared" si="28"/>
        <v>1</v>
      </c>
      <c r="EA15" s="172">
        <f t="shared" si="28"/>
        <v>1</v>
      </c>
      <c r="EB15" s="172">
        <f t="shared" si="28"/>
        <v>1</v>
      </c>
      <c r="EC15" s="172">
        <f t="shared" si="28"/>
        <v>1</v>
      </c>
      <c r="ED15" s="172">
        <f t="shared" si="28"/>
        <v>1</v>
      </c>
      <c r="EE15" s="172">
        <f t="shared" si="28"/>
        <v>1</v>
      </c>
      <c r="EF15" s="172">
        <f t="shared" si="28"/>
        <v>1</v>
      </c>
      <c r="EG15" s="172">
        <f t="shared" si="7"/>
        <v>0</v>
      </c>
    </row>
    <row r="16" spans="1:137" x14ac:dyDescent="0.25">
      <c r="B16" s="16" t="s">
        <v>200</v>
      </c>
      <c r="C16" s="15">
        <v>75</v>
      </c>
      <c r="D16" s="20"/>
      <c r="E16" s="20"/>
      <c r="F16" s="21"/>
      <c r="G16" s="21"/>
      <c r="H16" s="20"/>
      <c r="I16" s="20"/>
      <c r="J16" s="20"/>
      <c r="K16" s="20"/>
      <c r="L16" s="20"/>
      <c r="M16" s="20"/>
      <c r="N16" s="20"/>
      <c r="O16" s="20"/>
      <c r="P16" s="20"/>
      <c r="Q16" s="20"/>
      <c r="R16" s="31"/>
      <c r="S16" s="172">
        <f t="shared" si="31"/>
        <v>0</v>
      </c>
      <c r="T16" s="5"/>
      <c r="U16" s="13"/>
      <c r="V16" s="5"/>
      <c r="W16" s="5" t="str">
        <f t="shared" si="2"/>
        <v/>
      </c>
      <c r="X16" s="5"/>
      <c r="Y16" s="5"/>
      <c r="Z16" s="5"/>
      <c r="AA16" s="22" t="s">
        <v>212</v>
      </c>
      <c r="AB16" s="15">
        <v>10</v>
      </c>
      <c r="AC16" s="21"/>
      <c r="AD16" s="21"/>
      <c r="AE16" s="20"/>
      <c r="AF16" s="21"/>
      <c r="AG16" s="21"/>
      <c r="AH16" s="20"/>
      <c r="AI16" s="21"/>
      <c r="AJ16" s="20"/>
      <c r="AK16" s="20"/>
      <c r="AL16" s="20"/>
      <c r="AM16" s="20"/>
      <c r="AN16" s="20"/>
      <c r="AO16" s="20"/>
      <c r="AP16" s="113">
        <f t="shared" si="3"/>
        <v>0</v>
      </c>
      <c r="AQ16" s="28"/>
      <c r="AR16" s="29"/>
      <c r="AS16" s="29"/>
      <c r="AT16" s="29"/>
      <c r="AU16" s="29"/>
      <c r="AV16" s="29"/>
      <c r="AW16" s="29"/>
      <c r="AX16" s="29"/>
      <c r="AY16" s="29"/>
      <c r="AZ16" s="29"/>
      <c r="BA16" s="29"/>
      <c r="BB16" s="29"/>
      <c r="BC16" s="29"/>
      <c r="BD16" s="29"/>
      <c r="BE16" s="29"/>
      <c r="BF16" s="29"/>
      <c r="BG16" s="29"/>
      <c r="BH16" s="29"/>
      <c r="BI16" s="29"/>
      <c r="BJ16" s="30"/>
      <c r="BV16" s="168">
        <v>1</v>
      </c>
      <c r="BW16" s="40">
        <f t="shared" si="4"/>
        <v>0</v>
      </c>
      <c r="BX16" s="42">
        <f t="shared" si="8"/>
        <v>0</v>
      </c>
      <c r="BY16" s="168">
        <f t="shared" si="9"/>
        <v>0</v>
      </c>
      <c r="BZ16" s="43">
        <f t="shared" si="10"/>
        <v>0</v>
      </c>
      <c r="CA16" s="38" t="str">
        <f t="shared" si="11"/>
        <v>-</v>
      </c>
      <c r="CB16" s="172">
        <f t="shared" si="12"/>
        <v>1</v>
      </c>
      <c r="CC16" s="172">
        <f t="shared" si="12"/>
        <v>1</v>
      </c>
      <c r="CD16" s="172">
        <f t="shared" si="12"/>
        <v>1</v>
      </c>
      <c r="CE16" s="172">
        <f t="shared" si="12"/>
        <v>1</v>
      </c>
      <c r="CF16" s="172">
        <f t="shared" si="12"/>
        <v>1</v>
      </c>
      <c r="CG16" s="172">
        <f t="shared" si="12"/>
        <v>1</v>
      </c>
      <c r="CH16" s="172">
        <f t="shared" si="12"/>
        <v>1</v>
      </c>
      <c r="CI16" s="172">
        <f t="shared" si="12"/>
        <v>1</v>
      </c>
      <c r="CJ16" s="172">
        <f t="shared" si="12"/>
        <v>1</v>
      </c>
      <c r="CK16" s="172">
        <f t="shared" si="12"/>
        <v>1</v>
      </c>
      <c r="CL16" s="172">
        <f t="shared" si="12"/>
        <v>1</v>
      </c>
      <c r="CM16" s="172">
        <f t="shared" si="12"/>
        <v>1</v>
      </c>
      <c r="CN16" s="172">
        <f t="shared" si="12"/>
        <v>1</v>
      </c>
      <c r="CO16" s="172">
        <f t="shared" si="12"/>
        <v>1</v>
      </c>
      <c r="CP16" s="172">
        <f t="shared" si="12"/>
        <v>1</v>
      </c>
      <c r="CQ16" s="172">
        <f t="shared" ref="CQ16:CU31" si="32">IF(BF15="",CQ15,CQ15+1)</f>
        <v>1</v>
      </c>
      <c r="CR16" s="172">
        <f t="shared" si="32"/>
        <v>1</v>
      </c>
      <c r="CS16" s="172">
        <f t="shared" si="32"/>
        <v>1</v>
      </c>
      <c r="CT16" s="172">
        <f t="shared" si="32"/>
        <v>1</v>
      </c>
      <c r="CU16" s="172">
        <f t="shared" si="32"/>
        <v>1</v>
      </c>
      <c r="CW16" s="38" t="str">
        <f t="shared" si="5"/>
        <v>-</v>
      </c>
      <c r="CX16" s="38">
        <f t="shared" si="6"/>
        <v>0</v>
      </c>
      <c r="DA16" s="172">
        <v>12</v>
      </c>
      <c r="DB16" s="32" t="str">
        <f t="shared" si="29"/>
        <v xml:space="preserve"> </v>
      </c>
      <c r="DD16" s="172">
        <f t="shared" si="18"/>
        <v>1</v>
      </c>
      <c r="DE16" s="172">
        <v>14</v>
      </c>
      <c r="DL16" s="172">
        <f t="shared" si="13"/>
        <v>0</v>
      </c>
      <c r="DM16" s="172">
        <f t="shared" si="19"/>
        <v>1</v>
      </c>
      <c r="DN16" s="172">
        <f t="shared" si="20"/>
        <v>1</v>
      </c>
      <c r="DO16" s="172">
        <f t="shared" si="21"/>
        <v>1</v>
      </c>
      <c r="DP16" s="172">
        <f t="shared" si="22"/>
        <v>1</v>
      </c>
      <c r="DQ16" s="172">
        <f t="shared" si="23"/>
        <v>1</v>
      </c>
      <c r="DR16" s="172">
        <f t="shared" si="24"/>
        <v>1</v>
      </c>
      <c r="DS16" s="172">
        <f t="shared" si="25"/>
        <v>1</v>
      </c>
      <c r="DT16" s="172">
        <f t="shared" si="26"/>
        <v>1</v>
      </c>
      <c r="DU16" s="172">
        <f t="shared" si="27"/>
        <v>1</v>
      </c>
      <c r="DV16" s="172">
        <f t="shared" si="28"/>
        <v>1</v>
      </c>
      <c r="DW16" s="172">
        <f t="shared" si="28"/>
        <v>1</v>
      </c>
      <c r="DX16" s="172">
        <f t="shared" si="28"/>
        <v>1</v>
      </c>
      <c r="DY16" s="172">
        <f t="shared" si="28"/>
        <v>1</v>
      </c>
      <c r="DZ16" s="172">
        <f t="shared" si="28"/>
        <v>1</v>
      </c>
      <c r="EA16" s="172">
        <f t="shared" si="28"/>
        <v>1</v>
      </c>
      <c r="EB16" s="172">
        <f t="shared" si="28"/>
        <v>1</v>
      </c>
      <c r="EC16" s="172">
        <f t="shared" si="28"/>
        <v>1</v>
      </c>
      <c r="ED16" s="172">
        <f t="shared" si="28"/>
        <v>1</v>
      </c>
      <c r="EE16" s="172">
        <f t="shared" si="28"/>
        <v>1</v>
      </c>
      <c r="EF16" s="172">
        <f t="shared" si="28"/>
        <v>1</v>
      </c>
      <c r="EG16" s="172">
        <f t="shared" si="7"/>
        <v>0</v>
      </c>
    </row>
    <row r="17" spans="2:137" x14ac:dyDescent="0.25">
      <c r="B17" s="16" t="s">
        <v>200</v>
      </c>
      <c r="C17" s="15">
        <v>75</v>
      </c>
      <c r="D17" s="19"/>
      <c r="E17" s="19"/>
      <c r="F17" s="21"/>
      <c r="G17" s="21"/>
      <c r="H17" s="19"/>
      <c r="I17" s="19"/>
      <c r="J17" s="19"/>
      <c r="K17" s="19"/>
      <c r="L17" s="19"/>
      <c r="M17" s="19"/>
      <c r="N17" s="19"/>
      <c r="O17" s="19"/>
      <c r="P17" s="19"/>
      <c r="Q17" s="19"/>
      <c r="R17" s="31"/>
      <c r="S17" s="172">
        <f t="shared" si="31"/>
        <v>0</v>
      </c>
      <c r="T17" s="5"/>
      <c r="U17" s="13"/>
      <c r="V17" s="5"/>
      <c r="W17" s="5" t="str">
        <f t="shared" si="2"/>
        <v/>
      </c>
      <c r="X17" s="5"/>
      <c r="Y17" s="5"/>
      <c r="Z17" s="5"/>
      <c r="AA17" s="22" t="s">
        <v>212</v>
      </c>
      <c r="AB17" s="15">
        <v>10</v>
      </c>
      <c r="AC17" s="21"/>
      <c r="AD17" s="21"/>
      <c r="AE17" s="19"/>
      <c r="AF17" s="21"/>
      <c r="AG17" s="21"/>
      <c r="AH17" s="19"/>
      <c r="AI17" s="21"/>
      <c r="AJ17" s="19"/>
      <c r="AK17" s="19"/>
      <c r="AL17" s="19"/>
      <c r="AM17" s="19"/>
      <c r="AN17" s="19"/>
      <c r="AO17" s="19"/>
      <c r="AP17" s="113">
        <f t="shared" si="3"/>
        <v>0</v>
      </c>
      <c r="AQ17" s="28"/>
      <c r="AR17" s="29"/>
      <c r="AS17" s="29"/>
      <c r="AT17" s="29"/>
      <c r="AU17" s="29"/>
      <c r="AV17" s="29"/>
      <c r="AW17" s="29"/>
      <c r="AX17" s="29"/>
      <c r="AY17" s="29"/>
      <c r="AZ17" s="29"/>
      <c r="BA17" s="29"/>
      <c r="BB17" s="29"/>
      <c r="BC17" s="29"/>
      <c r="BD17" s="29"/>
      <c r="BE17" s="29"/>
      <c r="BF17" s="29"/>
      <c r="BG17" s="29"/>
      <c r="BH17" s="29"/>
      <c r="BI17" s="29"/>
      <c r="BJ17" s="30"/>
      <c r="BV17" s="168">
        <v>1</v>
      </c>
      <c r="BW17" s="40">
        <f t="shared" si="4"/>
        <v>0</v>
      </c>
      <c r="BX17" s="42">
        <f t="shared" si="8"/>
        <v>0</v>
      </c>
      <c r="BY17" s="168">
        <f t="shared" si="9"/>
        <v>0</v>
      </c>
      <c r="BZ17" s="43">
        <f t="shared" si="10"/>
        <v>0</v>
      </c>
      <c r="CA17" s="38" t="str">
        <f t="shared" si="11"/>
        <v>-</v>
      </c>
      <c r="CB17" s="172">
        <f t="shared" ref="CB17:CQ32" si="33">IF(AQ16="",CB16,CB16+1)</f>
        <v>1</v>
      </c>
      <c r="CC17" s="172">
        <f t="shared" si="33"/>
        <v>1</v>
      </c>
      <c r="CD17" s="172">
        <f t="shared" si="33"/>
        <v>1</v>
      </c>
      <c r="CE17" s="172">
        <f t="shared" si="33"/>
        <v>1</v>
      </c>
      <c r="CF17" s="172">
        <f t="shared" si="33"/>
        <v>1</v>
      </c>
      <c r="CG17" s="172">
        <f t="shared" si="33"/>
        <v>1</v>
      </c>
      <c r="CH17" s="172">
        <f t="shared" si="33"/>
        <v>1</v>
      </c>
      <c r="CI17" s="172">
        <f t="shared" si="33"/>
        <v>1</v>
      </c>
      <c r="CJ17" s="172">
        <f t="shared" si="33"/>
        <v>1</v>
      </c>
      <c r="CK17" s="172">
        <f t="shared" si="33"/>
        <v>1</v>
      </c>
      <c r="CL17" s="172">
        <f t="shared" si="33"/>
        <v>1</v>
      </c>
      <c r="CM17" s="172">
        <f t="shared" si="33"/>
        <v>1</v>
      </c>
      <c r="CN17" s="172">
        <f t="shared" si="33"/>
        <v>1</v>
      </c>
      <c r="CO17" s="172">
        <f t="shared" si="33"/>
        <v>1</v>
      </c>
      <c r="CP17" s="172">
        <f t="shared" si="33"/>
        <v>1</v>
      </c>
      <c r="CQ17" s="172">
        <f t="shared" si="32"/>
        <v>1</v>
      </c>
      <c r="CR17" s="172">
        <f t="shared" si="32"/>
        <v>1</v>
      </c>
      <c r="CS17" s="172">
        <f t="shared" si="32"/>
        <v>1</v>
      </c>
      <c r="CT17" s="172">
        <f t="shared" si="32"/>
        <v>1</v>
      </c>
      <c r="CU17" s="172">
        <f t="shared" si="32"/>
        <v>1</v>
      </c>
      <c r="CW17" s="38" t="str">
        <f t="shared" si="5"/>
        <v>-</v>
      </c>
      <c r="CX17" s="38">
        <f t="shared" si="6"/>
        <v>0</v>
      </c>
      <c r="DB17" s="196" t="str">
        <f>IF(DB4="","","----")</f>
        <v/>
      </c>
      <c r="DD17" s="172">
        <f t="shared" si="18"/>
        <v>1</v>
      </c>
      <c r="DE17" s="172">
        <v>15</v>
      </c>
      <c r="DL17" s="172">
        <f t="shared" si="13"/>
        <v>0</v>
      </c>
      <c r="DM17" s="172">
        <f t="shared" si="19"/>
        <v>1</v>
      </c>
      <c r="DN17" s="172">
        <f t="shared" si="20"/>
        <v>1</v>
      </c>
      <c r="DO17" s="172">
        <f t="shared" si="21"/>
        <v>1</v>
      </c>
      <c r="DP17" s="172">
        <f t="shared" si="22"/>
        <v>1</v>
      </c>
      <c r="DQ17" s="172">
        <f t="shared" si="23"/>
        <v>1</v>
      </c>
      <c r="DR17" s="172">
        <f t="shared" si="24"/>
        <v>1</v>
      </c>
      <c r="DS17" s="172">
        <f t="shared" si="25"/>
        <v>1</v>
      </c>
      <c r="DT17" s="172">
        <f t="shared" si="26"/>
        <v>1</v>
      </c>
      <c r="DU17" s="172">
        <f t="shared" si="27"/>
        <v>1</v>
      </c>
      <c r="DV17" s="172">
        <f t="shared" si="28"/>
        <v>1</v>
      </c>
      <c r="DW17" s="172">
        <f t="shared" si="28"/>
        <v>1</v>
      </c>
      <c r="DX17" s="172">
        <f t="shared" si="28"/>
        <v>1</v>
      </c>
      <c r="DY17" s="172">
        <f t="shared" si="28"/>
        <v>1</v>
      </c>
      <c r="DZ17" s="172">
        <f t="shared" si="28"/>
        <v>1</v>
      </c>
      <c r="EA17" s="172">
        <f t="shared" si="28"/>
        <v>1</v>
      </c>
      <c r="EB17" s="172">
        <f t="shared" si="28"/>
        <v>1</v>
      </c>
      <c r="EC17" s="172">
        <f t="shared" si="28"/>
        <v>1</v>
      </c>
      <c r="ED17" s="172">
        <f t="shared" si="28"/>
        <v>1</v>
      </c>
      <c r="EE17" s="172">
        <f t="shared" si="28"/>
        <v>1</v>
      </c>
      <c r="EF17" s="172">
        <f t="shared" si="28"/>
        <v>1</v>
      </c>
      <c r="EG17" s="172">
        <f t="shared" si="7"/>
        <v>0</v>
      </c>
    </row>
    <row r="18" spans="2:137" x14ac:dyDescent="0.25">
      <c r="B18" s="16" t="s">
        <v>201</v>
      </c>
      <c r="C18" s="15">
        <v>60</v>
      </c>
      <c r="D18" s="20"/>
      <c r="E18" s="20"/>
      <c r="F18" s="20"/>
      <c r="G18" s="20"/>
      <c r="H18" s="20"/>
      <c r="I18" s="20"/>
      <c r="J18" s="20"/>
      <c r="K18" s="20"/>
      <c r="L18" s="20"/>
      <c r="M18" s="20"/>
      <c r="N18" s="20"/>
      <c r="O18" s="20"/>
      <c r="P18" s="20"/>
      <c r="Q18" s="20"/>
      <c r="R18" s="31"/>
      <c r="S18" s="172">
        <f t="shared" ref="S18:S19" si="34">DL18*C18</f>
        <v>0</v>
      </c>
      <c r="T18" s="5"/>
      <c r="U18" s="13"/>
      <c r="V18" s="5"/>
      <c r="W18" s="5" t="str">
        <f t="shared" si="2"/>
        <v/>
      </c>
      <c r="X18" s="5"/>
      <c r="Y18" s="5"/>
      <c r="Z18" s="5"/>
      <c r="AA18" s="22" t="s">
        <v>212</v>
      </c>
      <c r="AB18" s="15">
        <v>10</v>
      </c>
      <c r="AC18" s="21"/>
      <c r="AD18" s="21"/>
      <c r="AE18" s="20"/>
      <c r="AF18" s="21"/>
      <c r="AG18" s="21"/>
      <c r="AH18" s="20"/>
      <c r="AI18" s="21"/>
      <c r="AJ18" s="20"/>
      <c r="AK18" s="20"/>
      <c r="AL18" s="20"/>
      <c r="AM18" s="20"/>
      <c r="AN18" s="20"/>
      <c r="AO18" s="20"/>
      <c r="AP18" s="113">
        <f t="shared" si="3"/>
        <v>0</v>
      </c>
      <c r="AQ18" s="28"/>
      <c r="AR18" s="29"/>
      <c r="AS18" s="29"/>
      <c r="AT18" s="29"/>
      <c r="AU18" s="29"/>
      <c r="AV18" s="29"/>
      <c r="AW18" s="29"/>
      <c r="AX18" s="29"/>
      <c r="AY18" s="29"/>
      <c r="AZ18" s="29"/>
      <c r="BA18" s="29"/>
      <c r="BB18" s="29"/>
      <c r="BC18" s="29"/>
      <c r="BD18" s="29"/>
      <c r="BE18" s="29"/>
      <c r="BF18" s="29"/>
      <c r="BG18" s="29"/>
      <c r="BH18" s="29"/>
      <c r="BI18" s="29"/>
      <c r="BJ18" s="30"/>
      <c r="BV18" s="168">
        <v>1</v>
      </c>
      <c r="BW18" s="40">
        <f t="shared" si="4"/>
        <v>0</v>
      </c>
      <c r="BX18" s="42">
        <f t="shared" si="8"/>
        <v>0</v>
      </c>
      <c r="BY18" s="168">
        <f t="shared" si="9"/>
        <v>0</v>
      </c>
      <c r="BZ18" s="43">
        <f>BX18*BY18</f>
        <v>0</v>
      </c>
      <c r="CA18" s="38" t="str">
        <f t="shared" si="11"/>
        <v>-</v>
      </c>
      <c r="CB18" s="172">
        <f t="shared" si="33"/>
        <v>1</v>
      </c>
      <c r="CC18" s="172">
        <f t="shared" si="33"/>
        <v>1</v>
      </c>
      <c r="CD18" s="172">
        <f t="shared" si="33"/>
        <v>1</v>
      </c>
      <c r="CE18" s="172">
        <f t="shared" si="33"/>
        <v>1</v>
      </c>
      <c r="CF18" s="172">
        <f t="shared" si="33"/>
        <v>1</v>
      </c>
      <c r="CG18" s="172">
        <f t="shared" si="33"/>
        <v>1</v>
      </c>
      <c r="CH18" s="172">
        <f t="shared" si="33"/>
        <v>1</v>
      </c>
      <c r="CI18" s="172">
        <f t="shared" si="33"/>
        <v>1</v>
      </c>
      <c r="CJ18" s="172">
        <f t="shared" si="33"/>
        <v>1</v>
      </c>
      <c r="CK18" s="172">
        <f t="shared" si="33"/>
        <v>1</v>
      </c>
      <c r="CL18" s="172">
        <f t="shared" si="33"/>
        <v>1</v>
      </c>
      <c r="CM18" s="172">
        <f t="shared" si="33"/>
        <v>1</v>
      </c>
      <c r="CN18" s="172">
        <f t="shared" si="33"/>
        <v>1</v>
      </c>
      <c r="CO18" s="172">
        <f t="shared" si="33"/>
        <v>1</v>
      </c>
      <c r="CP18" s="172">
        <f t="shared" si="33"/>
        <v>1</v>
      </c>
      <c r="CQ18" s="172">
        <f t="shared" si="32"/>
        <v>1</v>
      </c>
      <c r="CR18" s="172">
        <f t="shared" si="32"/>
        <v>1</v>
      </c>
      <c r="CS18" s="172">
        <f t="shared" si="32"/>
        <v>1</v>
      </c>
      <c r="CT18" s="172">
        <f t="shared" si="32"/>
        <v>1</v>
      </c>
      <c r="CU18" s="172">
        <f t="shared" si="32"/>
        <v>1</v>
      </c>
      <c r="CW18" s="38" t="str">
        <f t="shared" si="5"/>
        <v>-</v>
      </c>
      <c r="CX18" s="38">
        <f t="shared" si="6"/>
        <v>0</v>
      </c>
      <c r="DA18" s="172"/>
      <c r="DB18" s="32" t="str">
        <f>IF(DB19="","",CONCATENATE("Warband ",CZ19," ",DG18))</f>
        <v/>
      </c>
      <c r="DD18" s="172">
        <f t="shared" si="18"/>
        <v>1</v>
      </c>
      <c r="DE18" s="172">
        <v>16</v>
      </c>
      <c r="DG18" s="49" t="str">
        <f>CONCATENATE("   ",DH18,"/",DI18,IF(DH18&gt;DI18," !",""))</f>
        <v xml:space="preserve">   0/12</v>
      </c>
      <c r="DH18" s="172">
        <f t="shared" ref="DH18" si="35">INDEX($CB$1:$CU$1,CZ19)+DJ18</f>
        <v>0</v>
      </c>
      <c r="DI18" s="172">
        <v>12</v>
      </c>
      <c r="DJ18" s="172">
        <f t="shared" ref="DJ18" si="36">IF(DB19=$CW$9,1,IF(DB19=$CW$19,2,0))</f>
        <v>0</v>
      </c>
      <c r="DL18" s="172">
        <f t="shared" si="13"/>
        <v>0</v>
      </c>
      <c r="DM18" s="172">
        <f t="shared" si="19"/>
        <v>1</v>
      </c>
      <c r="DN18" s="172">
        <f t="shared" si="20"/>
        <v>1</v>
      </c>
      <c r="DO18" s="172">
        <f t="shared" si="21"/>
        <v>1</v>
      </c>
      <c r="DP18" s="172">
        <f t="shared" si="22"/>
        <v>1</v>
      </c>
      <c r="DQ18" s="172">
        <f t="shared" si="23"/>
        <v>1</v>
      </c>
      <c r="DR18" s="172">
        <f t="shared" si="24"/>
        <v>1</v>
      </c>
      <c r="DS18" s="172">
        <f t="shared" si="25"/>
        <v>1</v>
      </c>
      <c r="DT18" s="172">
        <f t="shared" si="26"/>
        <v>1</v>
      </c>
      <c r="DU18" s="172">
        <f t="shared" si="27"/>
        <v>1</v>
      </c>
      <c r="DV18" s="172">
        <f t="shared" si="28"/>
        <v>1</v>
      </c>
      <c r="DW18" s="172">
        <f t="shared" si="28"/>
        <v>1</v>
      </c>
      <c r="DX18" s="172">
        <f t="shared" si="28"/>
        <v>1</v>
      </c>
      <c r="DY18" s="172">
        <f t="shared" si="28"/>
        <v>1</v>
      </c>
      <c r="DZ18" s="172">
        <f t="shared" si="28"/>
        <v>1</v>
      </c>
      <c r="EA18" s="172">
        <f t="shared" si="28"/>
        <v>1</v>
      </c>
      <c r="EB18" s="172">
        <f t="shared" si="28"/>
        <v>1</v>
      </c>
      <c r="EC18" s="172">
        <f t="shared" si="28"/>
        <v>1</v>
      </c>
      <c r="ED18" s="172">
        <f t="shared" si="28"/>
        <v>1</v>
      </c>
      <c r="EE18" s="172">
        <f t="shared" si="28"/>
        <v>1</v>
      </c>
      <c r="EF18" s="172">
        <f t="shared" si="28"/>
        <v>1</v>
      </c>
      <c r="EG18" s="172">
        <f t="shared" si="7"/>
        <v>0</v>
      </c>
    </row>
    <row r="19" spans="2:137" x14ac:dyDescent="0.25">
      <c r="B19" s="16" t="s">
        <v>501</v>
      </c>
      <c r="C19" s="15">
        <v>125</v>
      </c>
      <c r="D19" s="19"/>
      <c r="E19" s="19"/>
      <c r="F19" s="19"/>
      <c r="G19" s="19"/>
      <c r="H19" s="19"/>
      <c r="I19" s="19"/>
      <c r="J19" s="19"/>
      <c r="K19" s="19"/>
      <c r="L19" s="19"/>
      <c r="M19" s="19"/>
      <c r="N19" s="19"/>
      <c r="O19" s="19"/>
      <c r="P19" s="19"/>
      <c r="Q19" s="19"/>
      <c r="R19" s="31"/>
      <c r="S19" s="172">
        <f t="shared" si="34"/>
        <v>0</v>
      </c>
      <c r="T19" s="5"/>
      <c r="U19" s="13"/>
      <c r="V19" s="5"/>
      <c r="W19" s="5" t="str">
        <f t="shared" si="2"/>
        <v/>
      </c>
      <c r="X19" s="5"/>
      <c r="Y19" s="5"/>
      <c r="Z19" s="5"/>
      <c r="AA19" s="22" t="s">
        <v>212</v>
      </c>
      <c r="AB19" s="15">
        <v>10</v>
      </c>
      <c r="AC19" s="21"/>
      <c r="AD19" s="21"/>
      <c r="AE19" s="19"/>
      <c r="AF19" s="21"/>
      <c r="AG19" s="21"/>
      <c r="AH19" s="19"/>
      <c r="AI19" s="21"/>
      <c r="AJ19" s="19"/>
      <c r="AK19" s="19"/>
      <c r="AL19" s="19"/>
      <c r="AM19" s="19"/>
      <c r="AN19" s="19"/>
      <c r="AO19" s="19"/>
      <c r="AP19" s="113">
        <f t="shared" si="3"/>
        <v>0</v>
      </c>
      <c r="AQ19" s="28"/>
      <c r="AR19" s="29"/>
      <c r="AS19" s="29"/>
      <c r="AT19" s="29"/>
      <c r="AU19" s="29"/>
      <c r="AV19" s="29"/>
      <c r="AW19" s="29"/>
      <c r="AX19" s="29"/>
      <c r="AY19" s="29"/>
      <c r="AZ19" s="29"/>
      <c r="BA19" s="29"/>
      <c r="BB19" s="29"/>
      <c r="BC19" s="29"/>
      <c r="BD19" s="29"/>
      <c r="BE19" s="29"/>
      <c r="BF19" s="29"/>
      <c r="BG19" s="29"/>
      <c r="BH19" s="29"/>
      <c r="BI19" s="29"/>
      <c r="BJ19" s="30"/>
      <c r="BV19" s="168">
        <v>1</v>
      </c>
      <c r="BW19" s="40">
        <f t="shared" si="4"/>
        <v>0</v>
      </c>
      <c r="BX19" s="42">
        <f t="shared" si="8"/>
        <v>0</v>
      </c>
      <c r="BY19" s="168">
        <f t="shared" si="9"/>
        <v>0</v>
      </c>
      <c r="BZ19" s="43">
        <f t="shared" si="10"/>
        <v>0</v>
      </c>
      <c r="CA19" s="38" t="str">
        <f t="shared" si="11"/>
        <v>-</v>
      </c>
      <c r="CB19" s="172">
        <f t="shared" si="33"/>
        <v>1</v>
      </c>
      <c r="CC19" s="172">
        <f t="shared" si="33"/>
        <v>1</v>
      </c>
      <c r="CD19" s="172">
        <f t="shared" si="33"/>
        <v>1</v>
      </c>
      <c r="CE19" s="172">
        <f t="shared" si="33"/>
        <v>1</v>
      </c>
      <c r="CF19" s="172">
        <f t="shared" si="33"/>
        <v>1</v>
      </c>
      <c r="CG19" s="172">
        <f t="shared" si="33"/>
        <v>1</v>
      </c>
      <c r="CH19" s="172">
        <f t="shared" si="33"/>
        <v>1</v>
      </c>
      <c r="CI19" s="172">
        <f t="shared" si="33"/>
        <v>1</v>
      </c>
      <c r="CJ19" s="172">
        <f t="shared" si="33"/>
        <v>1</v>
      </c>
      <c r="CK19" s="172">
        <f t="shared" si="33"/>
        <v>1</v>
      </c>
      <c r="CL19" s="172">
        <f t="shared" si="33"/>
        <v>1</v>
      </c>
      <c r="CM19" s="172">
        <f t="shared" si="33"/>
        <v>1</v>
      </c>
      <c r="CN19" s="172">
        <f t="shared" si="33"/>
        <v>1</v>
      </c>
      <c r="CO19" s="172">
        <f t="shared" si="33"/>
        <v>1</v>
      </c>
      <c r="CP19" s="172">
        <f t="shared" si="33"/>
        <v>1</v>
      </c>
      <c r="CQ19" s="172">
        <f t="shared" si="32"/>
        <v>1</v>
      </c>
      <c r="CR19" s="172">
        <f t="shared" si="32"/>
        <v>1</v>
      </c>
      <c r="CS19" s="172">
        <f t="shared" si="32"/>
        <v>1</v>
      </c>
      <c r="CT19" s="172">
        <f t="shared" si="32"/>
        <v>1</v>
      </c>
      <c r="CU19" s="172">
        <f t="shared" si="32"/>
        <v>1</v>
      </c>
      <c r="CW19" s="38" t="str">
        <f t="shared" si="5"/>
        <v>-</v>
      </c>
      <c r="CX19" s="38">
        <f t="shared" si="6"/>
        <v>0</v>
      </c>
      <c r="CZ19" s="172">
        <v>2</v>
      </c>
      <c r="DA19" s="172" t="s">
        <v>278</v>
      </c>
      <c r="DB19" s="32" t="str">
        <f>T(LOOKUP(CZ19,$DM$1:$EF$1,$DM$2:$EF$2))</f>
        <v/>
      </c>
      <c r="DD19" s="172">
        <f t="shared" si="18"/>
        <v>1</v>
      </c>
      <c r="DE19" s="172">
        <v>17</v>
      </c>
      <c r="DL19" s="172">
        <f t="shared" si="13"/>
        <v>0</v>
      </c>
      <c r="DM19" s="172">
        <f t="shared" si="19"/>
        <v>1</v>
      </c>
      <c r="DN19" s="172">
        <f t="shared" si="20"/>
        <v>1</v>
      </c>
      <c r="DO19" s="172">
        <f t="shared" si="21"/>
        <v>1</v>
      </c>
      <c r="DP19" s="172">
        <f t="shared" si="22"/>
        <v>1</v>
      </c>
      <c r="DQ19" s="172">
        <f t="shared" si="23"/>
        <v>1</v>
      </c>
      <c r="DR19" s="172">
        <f t="shared" si="24"/>
        <v>1</v>
      </c>
      <c r="DS19" s="172">
        <f t="shared" si="25"/>
        <v>1</v>
      </c>
      <c r="DT19" s="172">
        <f t="shared" si="26"/>
        <v>1</v>
      </c>
      <c r="DU19" s="172">
        <f t="shared" si="27"/>
        <v>1</v>
      </c>
      <c r="DV19" s="172">
        <f t="shared" si="28"/>
        <v>1</v>
      </c>
      <c r="DW19" s="172">
        <f t="shared" si="28"/>
        <v>1</v>
      </c>
      <c r="DX19" s="172">
        <f t="shared" si="28"/>
        <v>1</v>
      </c>
      <c r="DY19" s="172">
        <f t="shared" si="28"/>
        <v>1</v>
      </c>
      <c r="DZ19" s="172">
        <f t="shared" si="28"/>
        <v>1</v>
      </c>
      <c r="EA19" s="172">
        <f t="shared" si="28"/>
        <v>1</v>
      </c>
      <c r="EB19" s="172">
        <f t="shared" si="28"/>
        <v>1</v>
      </c>
      <c r="EC19" s="172">
        <f t="shared" si="28"/>
        <v>1</v>
      </c>
      <c r="ED19" s="172">
        <f t="shared" si="28"/>
        <v>1</v>
      </c>
      <c r="EE19" s="172">
        <f t="shared" si="28"/>
        <v>1</v>
      </c>
      <c r="EF19" s="172">
        <f t="shared" si="28"/>
        <v>1</v>
      </c>
      <c r="EG19" s="172">
        <f t="shared" si="7"/>
        <v>0</v>
      </c>
    </row>
    <row r="20" spans="2:137" x14ac:dyDescent="0.25">
      <c r="R20" s="31"/>
      <c r="T20" s="5"/>
      <c r="U20" s="13"/>
      <c r="V20" s="5"/>
      <c r="W20" s="5" t="str">
        <f t="shared" si="2"/>
        <v/>
      </c>
      <c r="X20" s="5"/>
      <c r="Y20" s="5"/>
      <c r="Z20" s="5"/>
      <c r="AA20" s="22" t="s">
        <v>212</v>
      </c>
      <c r="AB20" s="15">
        <v>10</v>
      </c>
      <c r="AC20" s="21"/>
      <c r="AD20" s="21"/>
      <c r="AE20" s="20"/>
      <c r="AF20" s="21"/>
      <c r="AG20" s="21"/>
      <c r="AH20" s="20"/>
      <c r="AI20" s="21"/>
      <c r="AJ20" s="20"/>
      <c r="AK20" s="20"/>
      <c r="AL20" s="20"/>
      <c r="AM20" s="20"/>
      <c r="AN20" s="20"/>
      <c r="AO20" s="20"/>
      <c r="AP20" s="15">
        <f t="shared" si="3"/>
        <v>0</v>
      </c>
      <c r="AQ20" s="28"/>
      <c r="AR20" s="29"/>
      <c r="AS20" s="29"/>
      <c r="AT20" s="29"/>
      <c r="AU20" s="29"/>
      <c r="AV20" s="29"/>
      <c r="AW20" s="29"/>
      <c r="AX20" s="29"/>
      <c r="AY20" s="29"/>
      <c r="AZ20" s="29"/>
      <c r="BA20" s="29"/>
      <c r="BB20" s="29"/>
      <c r="BC20" s="29"/>
      <c r="BD20" s="29"/>
      <c r="BE20" s="29"/>
      <c r="BF20" s="29"/>
      <c r="BG20" s="29"/>
      <c r="BH20" s="29"/>
      <c r="BI20" s="29"/>
      <c r="BJ20" s="30"/>
      <c r="BV20" s="168">
        <v>1</v>
      </c>
      <c r="BW20" s="40">
        <f t="shared" si="4"/>
        <v>0</v>
      </c>
      <c r="BX20" s="42">
        <f t="shared" si="8"/>
        <v>0</v>
      </c>
      <c r="BY20" s="168">
        <f t="shared" si="9"/>
        <v>0</v>
      </c>
      <c r="BZ20" s="43">
        <f t="shared" si="10"/>
        <v>0</v>
      </c>
      <c r="CA20" s="38" t="str">
        <f t="shared" si="11"/>
        <v>-</v>
      </c>
      <c r="CB20" s="172">
        <f t="shared" si="33"/>
        <v>1</v>
      </c>
      <c r="CC20" s="172">
        <f t="shared" si="33"/>
        <v>1</v>
      </c>
      <c r="CD20" s="172">
        <f t="shared" si="33"/>
        <v>1</v>
      </c>
      <c r="CE20" s="172">
        <f t="shared" si="33"/>
        <v>1</v>
      </c>
      <c r="CF20" s="172">
        <f t="shared" si="33"/>
        <v>1</v>
      </c>
      <c r="CG20" s="172">
        <f t="shared" si="33"/>
        <v>1</v>
      </c>
      <c r="CH20" s="172">
        <f t="shared" si="33"/>
        <v>1</v>
      </c>
      <c r="CI20" s="172">
        <f t="shared" si="33"/>
        <v>1</v>
      </c>
      <c r="CJ20" s="172">
        <f t="shared" si="33"/>
        <v>1</v>
      </c>
      <c r="CK20" s="172">
        <f t="shared" si="33"/>
        <v>1</v>
      </c>
      <c r="CL20" s="172">
        <f t="shared" si="33"/>
        <v>1</v>
      </c>
      <c r="CM20" s="172">
        <f t="shared" si="33"/>
        <v>1</v>
      </c>
      <c r="CN20" s="172">
        <f t="shared" si="33"/>
        <v>1</v>
      </c>
      <c r="CO20" s="172">
        <f t="shared" si="33"/>
        <v>1</v>
      </c>
      <c r="CP20" s="172">
        <f t="shared" si="33"/>
        <v>1</v>
      </c>
      <c r="CQ20" s="172">
        <f t="shared" si="32"/>
        <v>1</v>
      </c>
      <c r="CR20" s="172">
        <f t="shared" si="32"/>
        <v>1</v>
      </c>
      <c r="CS20" s="172">
        <f t="shared" si="32"/>
        <v>1</v>
      </c>
      <c r="CT20" s="172">
        <f t="shared" si="32"/>
        <v>1</v>
      </c>
      <c r="CU20" s="172">
        <f t="shared" si="32"/>
        <v>1</v>
      </c>
      <c r="CW20" s="38" t="s">
        <v>65</v>
      </c>
      <c r="CX20" s="38">
        <f>IF(AC41=1,CONCATENATE(IF(AQ41=0,"","1 "),IF(AR41=0,"","2 "),IF(AS41=0,"","3 "),IF(AT41=0,"","4 "),IF(AU41=0,"","5 "),IF(AV41=0,"","6 "),IF(AW41=0,"","7 "),IF(AX41=0,"","8 "),IF(AY41=0,"","9 "),IF(AZ41=0,"","10 "),IF(BA41=0,"","11 "),IF(BB41=0,"","12 "),IF(BC41=0,"","13 "),IF(BD41=0,"","14 "),IF(BE41=0,"","15 "),IF(BF41=0,"","16 "),IF(BG41=0,"","17 "),IF(BH41=0,"","18 "),IF(BI41=0,"","19 "),IF(BJ41=0,"","20 "),),0)</f>
        <v>0</v>
      </c>
      <c r="DA20" s="172">
        <v>1</v>
      </c>
      <c r="DB20" s="32" t="str">
        <f t="shared" ref="DB20:DB31" si="37">T(CONCATENATE(LOOKUP(DA20,CC$3:CC$80,AR$3:AR$80)," ",LOOKUP(DA20,CC$3:CC$80,$CA$3:$CA$80)))</f>
        <v xml:space="preserve"> </v>
      </c>
      <c r="DD20" s="172">
        <f t="shared" si="18"/>
        <v>1</v>
      </c>
      <c r="DE20" s="172">
        <v>18</v>
      </c>
      <c r="DL20" s="172">
        <f t="shared" si="13"/>
        <v>0</v>
      </c>
      <c r="DM20" s="172">
        <f t="shared" si="19"/>
        <v>1</v>
      </c>
      <c r="DN20" s="172">
        <f t="shared" si="20"/>
        <v>1</v>
      </c>
      <c r="DO20" s="172">
        <f t="shared" si="21"/>
        <v>1</v>
      </c>
      <c r="DP20" s="172">
        <f t="shared" si="22"/>
        <v>1</v>
      </c>
      <c r="DQ20" s="172">
        <f t="shared" si="23"/>
        <v>1</v>
      </c>
      <c r="DR20" s="172">
        <f t="shared" si="24"/>
        <v>1</v>
      </c>
      <c r="DS20" s="172">
        <f t="shared" si="25"/>
        <v>1</v>
      </c>
      <c r="DT20" s="172">
        <f t="shared" si="26"/>
        <v>1</v>
      </c>
      <c r="DU20" s="172">
        <f t="shared" si="27"/>
        <v>1</v>
      </c>
      <c r="DV20" s="172">
        <f t="shared" si="28"/>
        <v>1</v>
      </c>
      <c r="DW20" s="172">
        <f t="shared" si="28"/>
        <v>1</v>
      </c>
      <c r="DX20" s="172">
        <f t="shared" si="28"/>
        <v>1</v>
      </c>
      <c r="DY20" s="172">
        <f t="shared" si="28"/>
        <v>1</v>
      </c>
      <c r="DZ20" s="172">
        <f t="shared" si="28"/>
        <v>1</v>
      </c>
      <c r="EA20" s="172">
        <f t="shared" si="28"/>
        <v>1</v>
      </c>
      <c r="EB20" s="172">
        <f t="shared" si="28"/>
        <v>1</v>
      </c>
      <c r="EC20" s="172">
        <f t="shared" si="28"/>
        <v>1</v>
      </c>
      <c r="ED20" s="172">
        <f t="shared" si="28"/>
        <v>1</v>
      </c>
      <c r="EE20" s="172">
        <f t="shared" si="28"/>
        <v>1</v>
      </c>
      <c r="EF20" s="172">
        <f t="shared" si="28"/>
        <v>1</v>
      </c>
      <c r="EG20" s="172">
        <f t="shared" si="7"/>
        <v>0</v>
      </c>
    </row>
    <row r="21" spans="2:137" x14ac:dyDescent="0.25">
      <c r="T21" s="5"/>
      <c r="U21" s="13"/>
      <c r="V21" s="5"/>
      <c r="W21" s="5" t="str">
        <f t="shared" si="2"/>
        <v/>
      </c>
      <c r="X21" s="5"/>
      <c r="Y21" s="5"/>
      <c r="Z21" s="5"/>
      <c r="AA21" s="16" t="s">
        <v>210</v>
      </c>
      <c r="AB21" s="15">
        <v>7</v>
      </c>
      <c r="AC21" s="19"/>
      <c r="AD21" s="19"/>
      <c r="AE21" s="21"/>
      <c r="AF21" s="21"/>
      <c r="AG21" s="19"/>
      <c r="AH21" s="21"/>
      <c r="AI21" s="19"/>
      <c r="AJ21" s="19"/>
      <c r="AK21" s="19"/>
      <c r="AL21" s="19"/>
      <c r="AM21" s="19"/>
      <c r="AN21" s="19"/>
      <c r="AO21" s="19"/>
      <c r="AP21" s="15">
        <f t="shared" ref="AP21:AP28" si="38">SUM(AQ21:BJ21)*(AB21+3*(AE21+AH21)+AF21)</f>
        <v>0</v>
      </c>
      <c r="AQ21" s="28"/>
      <c r="AR21" s="29"/>
      <c r="AS21" s="29"/>
      <c r="AT21" s="29"/>
      <c r="AU21" s="29"/>
      <c r="AV21" s="29"/>
      <c r="AW21" s="29"/>
      <c r="AX21" s="29"/>
      <c r="AY21" s="29"/>
      <c r="AZ21" s="29"/>
      <c r="BA21" s="29"/>
      <c r="BB21" s="29"/>
      <c r="BC21" s="29"/>
      <c r="BD21" s="29"/>
      <c r="BE21" s="29"/>
      <c r="BF21" s="29"/>
      <c r="BG21" s="29"/>
      <c r="BH21" s="29"/>
      <c r="BI21" s="29"/>
      <c r="BJ21" s="30"/>
      <c r="BV21" s="168">
        <v>1</v>
      </c>
      <c r="BW21" s="40">
        <f t="shared" si="4"/>
        <v>0</v>
      </c>
      <c r="BX21" s="42">
        <f t="shared" si="8"/>
        <v>0</v>
      </c>
      <c r="BY21" s="168">
        <f>AE21</f>
        <v>0</v>
      </c>
      <c r="BZ21" s="43">
        <f t="shared" si="10"/>
        <v>0</v>
      </c>
      <c r="CA21" s="38" t="str">
        <f t="shared" si="11"/>
        <v>-</v>
      </c>
      <c r="CB21" s="172">
        <f t="shared" si="33"/>
        <v>1</v>
      </c>
      <c r="CC21" s="172">
        <f t="shared" si="33"/>
        <v>1</v>
      </c>
      <c r="CD21" s="172">
        <f t="shared" si="33"/>
        <v>1</v>
      </c>
      <c r="CE21" s="172">
        <f t="shared" si="33"/>
        <v>1</v>
      </c>
      <c r="CF21" s="172">
        <f t="shared" si="33"/>
        <v>1</v>
      </c>
      <c r="CG21" s="172">
        <f t="shared" si="33"/>
        <v>1</v>
      </c>
      <c r="CH21" s="172">
        <f t="shared" si="33"/>
        <v>1</v>
      </c>
      <c r="CI21" s="172">
        <f t="shared" si="33"/>
        <v>1</v>
      </c>
      <c r="CJ21" s="172">
        <f t="shared" si="33"/>
        <v>1</v>
      </c>
      <c r="CK21" s="172">
        <f t="shared" si="33"/>
        <v>1</v>
      </c>
      <c r="CL21" s="172">
        <f t="shared" si="33"/>
        <v>1</v>
      </c>
      <c r="CM21" s="172">
        <f t="shared" si="33"/>
        <v>1</v>
      </c>
      <c r="CN21" s="172">
        <f t="shared" si="33"/>
        <v>1</v>
      </c>
      <c r="CO21" s="172">
        <f t="shared" si="33"/>
        <v>1</v>
      </c>
      <c r="CP21" s="172">
        <f t="shared" si="33"/>
        <v>1</v>
      </c>
      <c r="CQ21" s="172">
        <f t="shared" si="32"/>
        <v>1</v>
      </c>
      <c r="CR21" s="172">
        <f t="shared" si="32"/>
        <v>1</v>
      </c>
      <c r="CS21" s="172">
        <f t="shared" si="32"/>
        <v>1</v>
      </c>
      <c r="CT21" s="172">
        <f t="shared" si="32"/>
        <v>1</v>
      </c>
      <c r="CU21" s="172">
        <f t="shared" si="32"/>
        <v>1</v>
      </c>
      <c r="CW21" s="38" t="s">
        <v>65</v>
      </c>
      <c r="CX21" s="38">
        <f>IF(AC42=1,CONCATENATE(IF(AQ42=0,"","1 "),IF(AR42=0,"","2 "),IF(AS42=0,"","3 "),IF(AT42=0,"","4 "),IF(AU42=0,"","5 "),IF(AV42=0,"","6 "),IF(AW42=0,"","7 "),IF(AX42=0,"","8 "),IF(AY42=0,"","9 "),IF(AZ42=0,"","10 "),IF(BA42=0,"","11 "),IF(BB42=0,"","12 "),IF(BC42=0,"","13 "),IF(BD42=0,"","14 "),IF(BE42=0,"","15 "),IF(BF42=0,"","16 "),IF(BG42=0,"","17 "),IF(BH42=0,"","18 "),IF(BI42=0,"","19 "),IF(BJ42=0,"","20 "),),0)</f>
        <v>0</v>
      </c>
      <c r="DA21" s="172">
        <v>2</v>
      </c>
      <c r="DB21" s="32" t="str">
        <f t="shared" si="37"/>
        <v xml:space="preserve"> </v>
      </c>
      <c r="DD21" s="172">
        <f t="shared" si="18"/>
        <v>1</v>
      </c>
      <c r="DE21" s="172">
        <v>19</v>
      </c>
      <c r="DL21" s="172">
        <f t="shared" si="13"/>
        <v>0</v>
      </c>
      <c r="DM21" s="172">
        <f t="shared" si="19"/>
        <v>1</v>
      </c>
      <c r="DN21" s="172">
        <f t="shared" si="20"/>
        <v>1</v>
      </c>
      <c r="DO21" s="172">
        <f t="shared" si="21"/>
        <v>1</v>
      </c>
      <c r="DP21" s="172">
        <f t="shared" si="22"/>
        <v>1</v>
      </c>
      <c r="DQ21" s="172">
        <f t="shared" si="23"/>
        <v>1</v>
      </c>
      <c r="DR21" s="172">
        <f t="shared" si="24"/>
        <v>1</v>
      </c>
      <c r="DS21" s="172">
        <f t="shared" si="25"/>
        <v>1</v>
      </c>
      <c r="DT21" s="172">
        <f t="shared" si="26"/>
        <v>1</v>
      </c>
      <c r="DU21" s="172">
        <f t="shared" si="27"/>
        <v>1</v>
      </c>
      <c r="DV21" s="172">
        <f t="shared" si="28"/>
        <v>1</v>
      </c>
      <c r="DW21" s="172">
        <f t="shared" si="28"/>
        <v>1</v>
      </c>
      <c r="DX21" s="172">
        <f t="shared" si="28"/>
        <v>1</v>
      </c>
      <c r="DY21" s="172">
        <f t="shared" si="28"/>
        <v>1</v>
      </c>
      <c r="DZ21" s="172">
        <f t="shared" si="28"/>
        <v>1</v>
      </c>
      <c r="EA21" s="172">
        <f t="shared" si="28"/>
        <v>1</v>
      </c>
      <c r="EB21" s="172">
        <f t="shared" si="28"/>
        <v>1</v>
      </c>
      <c r="EC21" s="172">
        <f t="shared" si="28"/>
        <v>1</v>
      </c>
      <c r="ED21" s="172">
        <f t="shared" si="28"/>
        <v>1</v>
      </c>
      <c r="EE21" s="172">
        <f t="shared" si="28"/>
        <v>1</v>
      </c>
      <c r="EF21" s="172">
        <f t="shared" si="28"/>
        <v>1</v>
      </c>
      <c r="EG21" s="172">
        <f t="shared" si="7"/>
        <v>0</v>
      </c>
    </row>
    <row r="22" spans="2:137" x14ac:dyDescent="0.25">
      <c r="T22" s="5"/>
      <c r="U22" s="13"/>
      <c r="V22" s="5"/>
      <c r="W22" s="5" t="str">
        <f t="shared" si="2"/>
        <v/>
      </c>
      <c r="X22" s="5"/>
      <c r="Y22" s="5"/>
      <c r="Z22" s="5"/>
      <c r="AA22" s="16" t="s">
        <v>210</v>
      </c>
      <c r="AB22" s="15">
        <v>7</v>
      </c>
      <c r="AC22" s="20"/>
      <c r="AD22" s="20"/>
      <c r="AE22" s="21"/>
      <c r="AF22" s="21"/>
      <c r="AG22" s="20"/>
      <c r="AH22" s="21"/>
      <c r="AI22" s="20"/>
      <c r="AJ22" s="20"/>
      <c r="AK22" s="20"/>
      <c r="AL22" s="20"/>
      <c r="AM22" s="20"/>
      <c r="AN22" s="20"/>
      <c r="AO22" s="20"/>
      <c r="AP22" s="15">
        <f t="shared" si="38"/>
        <v>0</v>
      </c>
      <c r="AQ22" s="28"/>
      <c r="AR22" s="29"/>
      <c r="AS22" s="29"/>
      <c r="AT22" s="29"/>
      <c r="AU22" s="29"/>
      <c r="AV22" s="29"/>
      <c r="AW22" s="29"/>
      <c r="AX22" s="29"/>
      <c r="AY22" s="29"/>
      <c r="AZ22" s="29"/>
      <c r="BA22" s="29"/>
      <c r="BB22" s="29"/>
      <c r="BC22" s="29"/>
      <c r="BD22" s="29"/>
      <c r="BE22" s="29"/>
      <c r="BF22" s="29"/>
      <c r="BG22" s="29"/>
      <c r="BH22" s="29"/>
      <c r="BI22" s="29"/>
      <c r="BJ22" s="30"/>
      <c r="BV22" s="168">
        <v>1</v>
      </c>
      <c r="BW22" s="40">
        <f t="shared" si="4"/>
        <v>0</v>
      </c>
      <c r="BX22" s="42">
        <f t="shared" si="8"/>
        <v>0</v>
      </c>
      <c r="BY22" s="168">
        <f t="shared" ref="BY22:BY28" si="39">AE22</f>
        <v>0</v>
      </c>
      <c r="BZ22" s="43">
        <f t="shared" si="10"/>
        <v>0</v>
      </c>
      <c r="CA22" s="38" t="str">
        <f t="shared" si="11"/>
        <v>-</v>
      </c>
      <c r="CB22" s="172">
        <f t="shared" si="33"/>
        <v>1</v>
      </c>
      <c r="CC22" s="172">
        <f t="shared" si="33"/>
        <v>1</v>
      </c>
      <c r="CD22" s="172">
        <f t="shared" si="33"/>
        <v>1</v>
      </c>
      <c r="CE22" s="172">
        <f t="shared" si="33"/>
        <v>1</v>
      </c>
      <c r="CF22" s="172">
        <f t="shared" si="33"/>
        <v>1</v>
      </c>
      <c r="CG22" s="172">
        <f t="shared" si="33"/>
        <v>1</v>
      </c>
      <c r="CH22" s="172">
        <f t="shared" si="33"/>
        <v>1</v>
      </c>
      <c r="CI22" s="172">
        <f t="shared" si="33"/>
        <v>1</v>
      </c>
      <c r="CJ22" s="172">
        <f t="shared" si="33"/>
        <v>1</v>
      </c>
      <c r="CK22" s="172">
        <f t="shared" si="33"/>
        <v>1</v>
      </c>
      <c r="CL22" s="172">
        <f t="shared" si="33"/>
        <v>1</v>
      </c>
      <c r="CM22" s="172">
        <f t="shared" si="33"/>
        <v>1</v>
      </c>
      <c r="CN22" s="172">
        <f t="shared" si="33"/>
        <v>1</v>
      </c>
      <c r="CO22" s="172">
        <f t="shared" si="33"/>
        <v>1</v>
      </c>
      <c r="CP22" s="172">
        <f t="shared" si="33"/>
        <v>1</v>
      </c>
      <c r="CQ22" s="172">
        <f t="shared" si="32"/>
        <v>1</v>
      </c>
      <c r="CR22" s="172">
        <f t="shared" si="32"/>
        <v>1</v>
      </c>
      <c r="CS22" s="172">
        <f t="shared" si="32"/>
        <v>1</v>
      </c>
      <c r="CT22" s="172">
        <f t="shared" si="32"/>
        <v>1</v>
      </c>
      <c r="CU22" s="172">
        <f t="shared" si="32"/>
        <v>1</v>
      </c>
      <c r="CW22" s="38" t="s">
        <v>65</v>
      </c>
      <c r="CX22" s="38">
        <f>IF(AC43=1,CONCATENATE(IF(AQ43=0,"","1 "),IF(AR43=0,"","2 "),IF(AS43=0,"","3 "),IF(AT43=0,"","4 "),IF(AU43=0,"","5 "),IF(AV43=0,"","6 "),IF(AW43=0,"","7 "),IF(AX43=0,"","8 "),IF(AY43=0,"","9 "),IF(AZ43=0,"","10 "),IF(BA43=0,"","11 "),IF(BB43=0,"","12 "),IF(BC43=0,"","13 "),IF(BD43=0,"","14 "),IF(BE43=0,"","15 "),IF(BF43=0,"","16 "),IF(BG43=0,"","17 "),IF(BH43=0,"","18 "),IF(BI43=0,"","19 "),IF(BJ43=0,"","20 "),),0)</f>
        <v>0</v>
      </c>
      <c r="DA22" s="172">
        <v>3</v>
      </c>
      <c r="DB22" s="32" t="str">
        <f t="shared" si="37"/>
        <v xml:space="preserve"> </v>
      </c>
      <c r="DD22" s="172">
        <f t="shared" si="18"/>
        <v>1</v>
      </c>
      <c r="DE22" s="172">
        <v>20</v>
      </c>
      <c r="DL22" s="172">
        <f t="shared" si="13"/>
        <v>0</v>
      </c>
      <c r="DM22" s="172">
        <f t="shared" si="19"/>
        <v>1</v>
      </c>
      <c r="DN22" s="172">
        <f t="shared" si="20"/>
        <v>1</v>
      </c>
      <c r="DO22" s="172">
        <f t="shared" si="21"/>
        <v>1</v>
      </c>
      <c r="DP22" s="172">
        <f t="shared" si="22"/>
        <v>1</v>
      </c>
      <c r="DQ22" s="172">
        <f t="shared" si="23"/>
        <v>1</v>
      </c>
      <c r="DR22" s="172">
        <f t="shared" si="24"/>
        <v>1</v>
      </c>
      <c r="DS22" s="172">
        <f t="shared" si="25"/>
        <v>1</v>
      </c>
      <c r="DT22" s="172">
        <f t="shared" si="26"/>
        <v>1</v>
      </c>
      <c r="DU22" s="172">
        <f t="shared" si="27"/>
        <v>1</v>
      </c>
      <c r="DV22" s="172">
        <f t="shared" si="28"/>
        <v>1</v>
      </c>
      <c r="DW22" s="172">
        <f t="shared" si="28"/>
        <v>1</v>
      </c>
      <c r="DX22" s="172">
        <f t="shared" si="28"/>
        <v>1</v>
      </c>
      <c r="DY22" s="172">
        <f t="shared" si="28"/>
        <v>1</v>
      </c>
      <c r="DZ22" s="172">
        <f t="shared" si="28"/>
        <v>1</v>
      </c>
      <c r="EA22" s="172">
        <f t="shared" si="28"/>
        <v>1</v>
      </c>
      <c r="EB22" s="172">
        <f t="shared" si="28"/>
        <v>1</v>
      </c>
      <c r="EC22" s="172">
        <f t="shared" si="28"/>
        <v>1</v>
      </c>
      <c r="ED22" s="172">
        <f t="shared" si="28"/>
        <v>1</v>
      </c>
      <c r="EE22" s="172">
        <f t="shared" si="28"/>
        <v>1</v>
      </c>
      <c r="EF22" s="172">
        <f t="shared" si="28"/>
        <v>1</v>
      </c>
      <c r="EG22" s="172">
        <f t="shared" si="7"/>
        <v>0</v>
      </c>
    </row>
    <row r="23" spans="2:137" x14ac:dyDescent="0.25">
      <c r="T23" s="5"/>
      <c r="U23" s="13"/>
      <c r="V23" s="5"/>
      <c r="W23" s="5" t="str">
        <f t="shared" si="2"/>
        <v/>
      </c>
      <c r="X23" s="5"/>
      <c r="Y23" s="5"/>
      <c r="Z23" s="5"/>
      <c r="AA23" s="16" t="s">
        <v>210</v>
      </c>
      <c r="AB23" s="15">
        <v>7</v>
      </c>
      <c r="AC23" s="19"/>
      <c r="AD23" s="19"/>
      <c r="AE23" s="21"/>
      <c r="AF23" s="21"/>
      <c r="AG23" s="19"/>
      <c r="AH23" s="21"/>
      <c r="AI23" s="19"/>
      <c r="AJ23" s="19"/>
      <c r="AK23" s="19"/>
      <c r="AL23" s="19"/>
      <c r="AM23" s="19"/>
      <c r="AN23" s="19"/>
      <c r="AO23" s="19"/>
      <c r="AP23" s="15">
        <f t="shared" si="38"/>
        <v>0</v>
      </c>
      <c r="AQ23" s="28"/>
      <c r="AR23" s="29"/>
      <c r="AS23" s="29"/>
      <c r="AT23" s="29"/>
      <c r="AU23" s="29"/>
      <c r="AV23" s="29"/>
      <c r="AW23" s="29"/>
      <c r="AX23" s="29"/>
      <c r="AY23" s="29"/>
      <c r="AZ23" s="29"/>
      <c r="BA23" s="29"/>
      <c r="BB23" s="29"/>
      <c r="BC23" s="29"/>
      <c r="BD23" s="29"/>
      <c r="BE23" s="29"/>
      <c r="BF23" s="29"/>
      <c r="BG23" s="29"/>
      <c r="BH23" s="29"/>
      <c r="BI23" s="29"/>
      <c r="BJ23" s="30"/>
      <c r="BV23" s="168">
        <v>1</v>
      </c>
      <c r="BW23" s="40">
        <f t="shared" si="4"/>
        <v>0</v>
      </c>
      <c r="BX23" s="42">
        <f t="shared" si="8"/>
        <v>0</v>
      </c>
      <c r="BY23" s="168">
        <f t="shared" si="39"/>
        <v>0</v>
      </c>
      <c r="BZ23" s="43">
        <f t="shared" si="10"/>
        <v>0</v>
      </c>
      <c r="CA23" s="38" t="str">
        <f t="shared" si="11"/>
        <v>-</v>
      </c>
      <c r="CB23" s="172">
        <f t="shared" si="33"/>
        <v>1</v>
      </c>
      <c r="CC23" s="172">
        <f t="shared" si="33"/>
        <v>1</v>
      </c>
      <c r="CD23" s="172">
        <f t="shared" si="33"/>
        <v>1</v>
      </c>
      <c r="CE23" s="172">
        <f t="shared" si="33"/>
        <v>1</v>
      </c>
      <c r="CF23" s="172">
        <f t="shared" si="33"/>
        <v>1</v>
      </c>
      <c r="CG23" s="172">
        <f t="shared" si="33"/>
        <v>1</v>
      </c>
      <c r="CH23" s="172">
        <f t="shared" si="33"/>
        <v>1</v>
      </c>
      <c r="CI23" s="172">
        <f t="shared" si="33"/>
        <v>1</v>
      </c>
      <c r="CJ23" s="172">
        <f t="shared" si="33"/>
        <v>1</v>
      </c>
      <c r="CK23" s="172">
        <f t="shared" si="33"/>
        <v>1</v>
      </c>
      <c r="CL23" s="172">
        <f t="shared" si="33"/>
        <v>1</v>
      </c>
      <c r="CM23" s="172">
        <f t="shared" si="33"/>
        <v>1</v>
      </c>
      <c r="CN23" s="172">
        <f t="shared" si="33"/>
        <v>1</v>
      </c>
      <c r="CO23" s="172">
        <f t="shared" si="33"/>
        <v>1</v>
      </c>
      <c r="CP23" s="172">
        <f t="shared" si="33"/>
        <v>1</v>
      </c>
      <c r="CQ23" s="172">
        <f t="shared" si="32"/>
        <v>1</v>
      </c>
      <c r="CR23" s="172">
        <f t="shared" si="32"/>
        <v>1</v>
      </c>
      <c r="CS23" s="172">
        <f t="shared" si="32"/>
        <v>1</v>
      </c>
      <c r="CT23" s="172">
        <f t="shared" si="32"/>
        <v>1</v>
      </c>
      <c r="CU23" s="172">
        <f t="shared" si="32"/>
        <v>1</v>
      </c>
      <c r="CW23" s="38" t="s">
        <v>65</v>
      </c>
      <c r="CX23" s="38">
        <f>IF(AC44=1,CONCATENATE(IF(AQ44=0,"","1 "),IF(AR44=0,"","2 "),IF(AS44=0,"","3 "),IF(AT44=0,"","4 "),IF(AU44=0,"","5 "),IF(AV44=0,"","6 "),IF(AW44=0,"","7 "),IF(AX44=0,"","8 "),IF(AY44=0,"","9 "),IF(AZ44=0,"","10 "),IF(BA44=0,"","11 "),IF(BB44=0,"","12 "),IF(BC44=0,"","13 "),IF(BD44=0,"","14 "),IF(BE44=0,"","15 "),IF(BF44=0,"","16 "),IF(BG44=0,"","17 "),IF(BH44=0,"","18 "),IF(BI44=0,"","19 "),IF(BJ44=0,"","20 "),),0)</f>
        <v>0</v>
      </c>
      <c r="DA23" s="172">
        <v>4</v>
      </c>
      <c r="DB23" s="32" t="str">
        <f t="shared" si="37"/>
        <v xml:space="preserve"> </v>
      </c>
      <c r="DD23" s="172">
        <f t="shared" si="18"/>
        <v>1</v>
      </c>
      <c r="DE23" s="172">
        <v>21</v>
      </c>
      <c r="DL23" s="172">
        <f t="shared" si="13"/>
        <v>0</v>
      </c>
      <c r="DM23" s="172">
        <f t="shared" si="19"/>
        <v>1</v>
      </c>
      <c r="DN23" s="172">
        <f t="shared" si="20"/>
        <v>1</v>
      </c>
      <c r="DO23" s="172">
        <f t="shared" si="21"/>
        <v>1</v>
      </c>
      <c r="DP23" s="172">
        <f t="shared" si="22"/>
        <v>1</v>
      </c>
      <c r="DQ23" s="172">
        <f t="shared" si="23"/>
        <v>1</v>
      </c>
      <c r="DR23" s="172">
        <f t="shared" si="24"/>
        <v>1</v>
      </c>
      <c r="DS23" s="172">
        <f t="shared" si="25"/>
        <v>1</v>
      </c>
      <c r="DT23" s="172">
        <f t="shared" si="26"/>
        <v>1</v>
      </c>
      <c r="DU23" s="172">
        <f t="shared" si="27"/>
        <v>1</v>
      </c>
      <c r="DV23" s="172">
        <f t="shared" si="28"/>
        <v>1</v>
      </c>
      <c r="DW23" s="172">
        <f t="shared" si="28"/>
        <v>1</v>
      </c>
      <c r="DX23" s="172">
        <f t="shared" si="28"/>
        <v>1</v>
      </c>
      <c r="DY23" s="172">
        <f t="shared" si="28"/>
        <v>1</v>
      </c>
      <c r="DZ23" s="172">
        <f t="shared" si="28"/>
        <v>1</v>
      </c>
      <c r="EA23" s="172">
        <f t="shared" si="28"/>
        <v>1</v>
      </c>
      <c r="EB23" s="172">
        <f t="shared" si="28"/>
        <v>1</v>
      </c>
      <c r="EC23" s="172">
        <f t="shared" si="28"/>
        <v>1</v>
      </c>
      <c r="ED23" s="172">
        <f t="shared" si="28"/>
        <v>1</v>
      </c>
      <c r="EE23" s="172">
        <f t="shared" si="28"/>
        <v>1</v>
      </c>
      <c r="EF23" s="172">
        <f t="shared" si="28"/>
        <v>1</v>
      </c>
      <c r="EG23" s="172">
        <f t="shared" si="7"/>
        <v>0</v>
      </c>
    </row>
    <row r="24" spans="2:137" x14ac:dyDescent="0.25">
      <c r="T24" s="5"/>
      <c r="U24" s="13"/>
      <c r="V24" s="5"/>
      <c r="W24" s="5" t="str">
        <f t="shared" si="2"/>
        <v/>
      </c>
      <c r="X24" s="5"/>
      <c r="Y24" s="5"/>
      <c r="Z24" s="5"/>
      <c r="AA24" s="16" t="s">
        <v>210</v>
      </c>
      <c r="AB24" s="15">
        <v>7</v>
      </c>
      <c r="AC24" s="20"/>
      <c r="AD24" s="20"/>
      <c r="AE24" s="21"/>
      <c r="AF24" s="21"/>
      <c r="AG24" s="20"/>
      <c r="AH24" s="21"/>
      <c r="AI24" s="20"/>
      <c r="AJ24" s="20"/>
      <c r="AK24" s="20"/>
      <c r="AL24" s="20"/>
      <c r="AM24" s="20"/>
      <c r="AN24" s="20"/>
      <c r="AO24" s="20"/>
      <c r="AP24" s="15">
        <f t="shared" si="38"/>
        <v>0</v>
      </c>
      <c r="AQ24" s="28"/>
      <c r="AR24" s="29"/>
      <c r="AS24" s="29"/>
      <c r="AT24" s="29"/>
      <c r="AU24" s="29"/>
      <c r="AV24" s="29"/>
      <c r="AW24" s="29"/>
      <c r="AX24" s="29"/>
      <c r="AY24" s="29"/>
      <c r="AZ24" s="29"/>
      <c r="BA24" s="29"/>
      <c r="BB24" s="29"/>
      <c r="BC24" s="29"/>
      <c r="BD24" s="29"/>
      <c r="BE24" s="29"/>
      <c r="BF24" s="29"/>
      <c r="BG24" s="29"/>
      <c r="BH24" s="29"/>
      <c r="BI24" s="29"/>
      <c r="BJ24" s="30"/>
      <c r="BV24" s="168">
        <v>1</v>
      </c>
      <c r="BW24" s="40">
        <f t="shared" si="4"/>
        <v>0</v>
      </c>
      <c r="BX24" s="42">
        <f t="shared" si="8"/>
        <v>0</v>
      </c>
      <c r="BY24" s="168">
        <f t="shared" si="39"/>
        <v>0</v>
      </c>
      <c r="BZ24" s="43">
        <f t="shared" si="10"/>
        <v>0</v>
      </c>
      <c r="CA24" s="38" t="str">
        <f t="shared" si="11"/>
        <v>-</v>
      </c>
      <c r="CB24" s="172">
        <f t="shared" si="33"/>
        <v>1</v>
      </c>
      <c r="CC24" s="172">
        <f t="shared" si="33"/>
        <v>1</v>
      </c>
      <c r="CD24" s="172">
        <f t="shared" si="33"/>
        <v>1</v>
      </c>
      <c r="CE24" s="172">
        <f t="shared" si="33"/>
        <v>1</v>
      </c>
      <c r="CF24" s="172">
        <f t="shared" si="33"/>
        <v>1</v>
      </c>
      <c r="CG24" s="172">
        <f t="shared" si="33"/>
        <v>1</v>
      </c>
      <c r="CH24" s="172">
        <f t="shared" si="33"/>
        <v>1</v>
      </c>
      <c r="CI24" s="172">
        <f t="shared" si="33"/>
        <v>1</v>
      </c>
      <c r="CJ24" s="172">
        <f t="shared" si="33"/>
        <v>1</v>
      </c>
      <c r="CK24" s="172">
        <f t="shared" si="33"/>
        <v>1</v>
      </c>
      <c r="CL24" s="172">
        <f t="shared" si="33"/>
        <v>1</v>
      </c>
      <c r="CM24" s="172">
        <f t="shared" si="33"/>
        <v>1</v>
      </c>
      <c r="CN24" s="172">
        <f t="shared" si="33"/>
        <v>1</v>
      </c>
      <c r="CO24" s="172">
        <f t="shared" si="33"/>
        <v>1</v>
      </c>
      <c r="CP24" s="172">
        <f t="shared" si="33"/>
        <v>1</v>
      </c>
      <c r="CQ24" s="172">
        <f t="shared" si="32"/>
        <v>1</v>
      </c>
      <c r="CR24" s="172">
        <f t="shared" si="32"/>
        <v>1</v>
      </c>
      <c r="CS24" s="172">
        <f t="shared" si="32"/>
        <v>1</v>
      </c>
      <c r="CT24" s="172">
        <f t="shared" si="32"/>
        <v>1</v>
      </c>
      <c r="CU24" s="172">
        <f t="shared" si="32"/>
        <v>1</v>
      </c>
      <c r="DA24" s="172">
        <v>5</v>
      </c>
      <c r="DB24" s="32" t="str">
        <f t="shared" si="37"/>
        <v xml:space="preserve"> </v>
      </c>
      <c r="DD24" s="172">
        <f t="shared" si="18"/>
        <v>1</v>
      </c>
      <c r="DE24" s="172">
        <v>22</v>
      </c>
      <c r="DL24" s="172">
        <f t="shared" si="13"/>
        <v>0</v>
      </c>
      <c r="DM24" s="172">
        <f t="shared" si="19"/>
        <v>1</v>
      </c>
      <c r="DN24" s="172">
        <f t="shared" si="20"/>
        <v>1</v>
      </c>
      <c r="DO24" s="172">
        <f t="shared" si="21"/>
        <v>1</v>
      </c>
      <c r="DP24" s="172">
        <f t="shared" si="22"/>
        <v>1</v>
      </c>
      <c r="DQ24" s="172">
        <f t="shared" si="23"/>
        <v>1</v>
      </c>
      <c r="DR24" s="172">
        <f t="shared" si="24"/>
        <v>1</v>
      </c>
      <c r="DS24" s="172">
        <f t="shared" si="25"/>
        <v>1</v>
      </c>
      <c r="DT24" s="172">
        <f t="shared" si="26"/>
        <v>1</v>
      </c>
      <c r="DU24" s="172">
        <f t="shared" si="27"/>
        <v>1</v>
      </c>
      <c r="DV24" s="172">
        <f t="shared" si="28"/>
        <v>1</v>
      </c>
      <c r="DW24" s="172">
        <f t="shared" si="28"/>
        <v>1</v>
      </c>
      <c r="DX24" s="172">
        <f t="shared" si="28"/>
        <v>1</v>
      </c>
      <c r="DY24" s="172">
        <f t="shared" si="28"/>
        <v>1</v>
      </c>
      <c r="DZ24" s="172">
        <f t="shared" si="28"/>
        <v>1</v>
      </c>
      <c r="EA24" s="172">
        <f t="shared" si="28"/>
        <v>1</v>
      </c>
      <c r="EB24" s="172">
        <f t="shared" si="28"/>
        <v>1</v>
      </c>
      <c r="EC24" s="172">
        <f t="shared" si="28"/>
        <v>1</v>
      </c>
      <c r="ED24" s="172">
        <f t="shared" si="28"/>
        <v>1</v>
      </c>
      <c r="EE24" s="172">
        <f t="shared" si="28"/>
        <v>1</v>
      </c>
      <c r="EF24" s="172">
        <f t="shared" si="28"/>
        <v>1</v>
      </c>
      <c r="EG24" s="172">
        <f t="shared" si="7"/>
        <v>0</v>
      </c>
    </row>
    <row r="25" spans="2:137" x14ac:dyDescent="0.25">
      <c r="T25" s="5"/>
      <c r="U25" s="13"/>
      <c r="V25" s="5"/>
      <c r="W25" s="5" t="str">
        <f t="shared" si="2"/>
        <v/>
      </c>
      <c r="X25" s="5"/>
      <c r="Y25" s="5"/>
      <c r="Z25" s="5"/>
      <c r="AA25" s="22" t="s">
        <v>211</v>
      </c>
      <c r="AB25" s="15">
        <v>9</v>
      </c>
      <c r="AC25" s="19"/>
      <c r="AD25" s="19"/>
      <c r="AE25" s="21"/>
      <c r="AF25" s="21"/>
      <c r="AG25" s="19"/>
      <c r="AH25" s="21"/>
      <c r="AI25" s="19"/>
      <c r="AJ25" s="19"/>
      <c r="AK25" s="19"/>
      <c r="AL25" s="19"/>
      <c r="AM25" s="19"/>
      <c r="AN25" s="19"/>
      <c r="AO25" s="19"/>
      <c r="AP25" s="15">
        <f t="shared" si="38"/>
        <v>0</v>
      </c>
      <c r="AQ25" s="28"/>
      <c r="AR25" s="29"/>
      <c r="AS25" s="29"/>
      <c r="AT25" s="29"/>
      <c r="AU25" s="29"/>
      <c r="AV25" s="29"/>
      <c r="AW25" s="29"/>
      <c r="AX25" s="29"/>
      <c r="AY25" s="29"/>
      <c r="AZ25" s="29"/>
      <c r="BA25" s="29"/>
      <c r="BB25" s="29"/>
      <c r="BC25" s="29"/>
      <c r="BD25" s="29"/>
      <c r="BE25" s="29"/>
      <c r="BF25" s="29"/>
      <c r="BG25" s="29"/>
      <c r="BH25" s="29"/>
      <c r="BI25" s="29"/>
      <c r="BJ25" s="30"/>
      <c r="BV25" s="168">
        <v>1</v>
      </c>
      <c r="BW25" s="40">
        <f t="shared" si="4"/>
        <v>0</v>
      </c>
      <c r="BX25" s="42">
        <f t="shared" si="8"/>
        <v>0</v>
      </c>
      <c r="BY25" s="168">
        <f t="shared" si="39"/>
        <v>0</v>
      </c>
      <c r="BZ25" s="43">
        <f t="shared" si="10"/>
        <v>0</v>
      </c>
      <c r="CA25" s="38" t="str">
        <f t="shared" si="11"/>
        <v>-</v>
      </c>
      <c r="CB25" s="172">
        <f t="shared" si="33"/>
        <v>1</v>
      </c>
      <c r="CC25" s="172">
        <f t="shared" si="33"/>
        <v>1</v>
      </c>
      <c r="CD25" s="172">
        <f t="shared" si="33"/>
        <v>1</v>
      </c>
      <c r="CE25" s="172">
        <f t="shared" si="33"/>
        <v>1</v>
      </c>
      <c r="CF25" s="172">
        <f t="shared" si="33"/>
        <v>1</v>
      </c>
      <c r="CG25" s="172">
        <f t="shared" si="33"/>
        <v>1</v>
      </c>
      <c r="CH25" s="172">
        <f t="shared" si="33"/>
        <v>1</v>
      </c>
      <c r="CI25" s="172">
        <f t="shared" si="33"/>
        <v>1</v>
      </c>
      <c r="CJ25" s="172">
        <f t="shared" si="33"/>
        <v>1</v>
      </c>
      <c r="CK25" s="172">
        <f t="shared" si="33"/>
        <v>1</v>
      </c>
      <c r="CL25" s="172">
        <f t="shared" si="33"/>
        <v>1</v>
      </c>
      <c r="CM25" s="172">
        <f t="shared" si="33"/>
        <v>1</v>
      </c>
      <c r="CN25" s="172">
        <f t="shared" si="33"/>
        <v>1</v>
      </c>
      <c r="CO25" s="172">
        <f t="shared" si="33"/>
        <v>1</v>
      </c>
      <c r="CP25" s="172">
        <f t="shared" si="33"/>
        <v>1</v>
      </c>
      <c r="CQ25" s="172">
        <f t="shared" si="32"/>
        <v>1</v>
      </c>
      <c r="CR25" s="172">
        <f t="shared" si="32"/>
        <v>1</v>
      </c>
      <c r="CS25" s="172">
        <f t="shared" si="32"/>
        <v>1</v>
      </c>
      <c r="CT25" s="172">
        <f t="shared" si="32"/>
        <v>1</v>
      </c>
      <c r="CU25" s="172">
        <f t="shared" si="32"/>
        <v>1</v>
      </c>
      <c r="DA25" s="172">
        <v>6</v>
      </c>
      <c r="DB25" s="32" t="str">
        <f t="shared" si="37"/>
        <v xml:space="preserve"> </v>
      </c>
      <c r="DD25" s="172">
        <f t="shared" si="18"/>
        <v>1</v>
      </c>
      <c r="DE25" s="172">
        <v>23</v>
      </c>
      <c r="DL25" s="172">
        <f t="shared" si="13"/>
        <v>0</v>
      </c>
      <c r="DM25" s="172">
        <f t="shared" si="19"/>
        <v>1</v>
      </c>
      <c r="DN25" s="172">
        <f t="shared" si="20"/>
        <v>1</v>
      </c>
      <c r="DO25" s="172">
        <f t="shared" si="21"/>
        <v>1</v>
      </c>
      <c r="DP25" s="172">
        <f t="shared" si="22"/>
        <v>1</v>
      </c>
      <c r="DQ25" s="172">
        <f t="shared" si="23"/>
        <v>1</v>
      </c>
      <c r="DR25" s="172">
        <f t="shared" si="24"/>
        <v>1</v>
      </c>
      <c r="DS25" s="172">
        <f t="shared" si="25"/>
        <v>1</v>
      </c>
      <c r="DT25" s="172">
        <f t="shared" si="26"/>
        <v>1</v>
      </c>
      <c r="DU25" s="172">
        <f t="shared" si="27"/>
        <v>1</v>
      </c>
      <c r="DV25" s="172">
        <f t="shared" si="28"/>
        <v>1</v>
      </c>
      <c r="DW25" s="172">
        <f t="shared" si="28"/>
        <v>1</v>
      </c>
      <c r="DX25" s="172">
        <f t="shared" si="28"/>
        <v>1</v>
      </c>
      <c r="DY25" s="172">
        <f t="shared" si="28"/>
        <v>1</v>
      </c>
      <c r="DZ25" s="172">
        <f t="shared" si="28"/>
        <v>1</v>
      </c>
      <c r="EA25" s="172">
        <f t="shared" si="28"/>
        <v>1</v>
      </c>
      <c r="EB25" s="172">
        <f t="shared" si="28"/>
        <v>1</v>
      </c>
      <c r="EC25" s="172">
        <f t="shared" si="28"/>
        <v>1</v>
      </c>
      <c r="ED25" s="172">
        <f t="shared" si="28"/>
        <v>1</v>
      </c>
      <c r="EE25" s="172">
        <f t="shared" si="28"/>
        <v>1</v>
      </c>
      <c r="EF25" s="172">
        <f t="shared" si="28"/>
        <v>1</v>
      </c>
      <c r="EG25" s="172">
        <f t="shared" si="7"/>
        <v>0</v>
      </c>
    </row>
    <row r="26" spans="2:137" x14ac:dyDescent="0.25">
      <c r="T26" s="5"/>
      <c r="U26" s="13"/>
      <c r="V26" s="5"/>
      <c r="W26" s="5" t="str">
        <f t="shared" si="2"/>
        <v/>
      </c>
      <c r="X26" s="5"/>
      <c r="Y26" s="5"/>
      <c r="Z26" s="5"/>
      <c r="AA26" s="22" t="s">
        <v>211</v>
      </c>
      <c r="AB26" s="15">
        <v>9</v>
      </c>
      <c r="AC26" s="20"/>
      <c r="AD26" s="20"/>
      <c r="AE26" s="21"/>
      <c r="AF26" s="21"/>
      <c r="AG26" s="20"/>
      <c r="AH26" s="21"/>
      <c r="AI26" s="20"/>
      <c r="AJ26" s="20"/>
      <c r="AK26" s="20"/>
      <c r="AL26" s="20"/>
      <c r="AM26" s="20"/>
      <c r="AN26" s="20"/>
      <c r="AO26" s="20"/>
      <c r="AP26" s="15">
        <f t="shared" si="38"/>
        <v>0</v>
      </c>
      <c r="AQ26" s="28"/>
      <c r="AR26" s="29"/>
      <c r="AS26" s="29"/>
      <c r="AT26" s="29"/>
      <c r="AU26" s="29"/>
      <c r="AV26" s="29"/>
      <c r="AW26" s="29"/>
      <c r="AX26" s="29"/>
      <c r="AY26" s="29"/>
      <c r="AZ26" s="29"/>
      <c r="BA26" s="29"/>
      <c r="BB26" s="29"/>
      <c r="BC26" s="29"/>
      <c r="BD26" s="29"/>
      <c r="BE26" s="29"/>
      <c r="BF26" s="29"/>
      <c r="BG26" s="29"/>
      <c r="BH26" s="29"/>
      <c r="BI26" s="29"/>
      <c r="BJ26" s="30"/>
      <c r="BV26" s="168">
        <v>1</v>
      </c>
      <c r="BW26" s="40">
        <f t="shared" si="4"/>
        <v>0</v>
      </c>
      <c r="BX26" s="42">
        <f t="shared" si="8"/>
        <v>0</v>
      </c>
      <c r="BY26" s="168">
        <f t="shared" si="39"/>
        <v>0</v>
      </c>
      <c r="BZ26" s="43">
        <f>BX26*BY26</f>
        <v>0</v>
      </c>
      <c r="CA26" s="38" t="str">
        <f t="shared" si="11"/>
        <v>-</v>
      </c>
      <c r="CB26" s="172">
        <f t="shared" si="33"/>
        <v>1</v>
      </c>
      <c r="CC26" s="172">
        <f t="shared" si="33"/>
        <v>1</v>
      </c>
      <c r="CD26" s="172">
        <f t="shared" si="33"/>
        <v>1</v>
      </c>
      <c r="CE26" s="172">
        <f t="shared" si="33"/>
        <v>1</v>
      </c>
      <c r="CF26" s="172">
        <f t="shared" si="33"/>
        <v>1</v>
      </c>
      <c r="CG26" s="172">
        <f t="shared" si="33"/>
        <v>1</v>
      </c>
      <c r="CH26" s="172">
        <f t="shared" si="33"/>
        <v>1</v>
      </c>
      <c r="CI26" s="172">
        <f t="shared" si="33"/>
        <v>1</v>
      </c>
      <c r="CJ26" s="172">
        <f t="shared" si="33"/>
        <v>1</v>
      </c>
      <c r="CK26" s="172">
        <f t="shared" si="33"/>
        <v>1</v>
      </c>
      <c r="CL26" s="172">
        <f t="shared" si="33"/>
        <v>1</v>
      </c>
      <c r="CM26" s="172">
        <f t="shared" si="33"/>
        <v>1</v>
      </c>
      <c r="CN26" s="172">
        <f t="shared" si="33"/>
        <v>1</v>
      </c>
      <c r="CO26" s="172">
        <f t="shared" si="33"/>
        <v>1</v>
      </c>
      <c r="CP26" s="172">
        <f t="shared" si="33"/>
        <v>1</v>
      </c>
      <c r="CQ26" s="172">
        <f t="shared" si="32"/>
        <v>1</v>
      </c>
      <c r="CR26" s="172">
        <f t="shared" si="32"/>
        <v>1</v>
      </c>
      <c r="CS26" s="172">
        <f t="shared" si="32"/>
        <v>1</v>
      </c>
      <c r="CT26" s="172">
        <f t="shared" si="32"/>
        <v>1</v>
      </c>
      <c r="CU26" s="172">
        <f t="shared" si="32"/>
        <v>1</v>
      </c>
      <c r="DA26" s="172">
        <v>7</v>
      </c>
      <c r="DB26" s="32" t="str">
        <f t="shared" si="37"/>
        <v xml:space="preserve"> </v>
      </c>
      <c r="DD26" s="172">
        <f t="shared" si="18"/>
        <v>1</v>
      </c>
      <c r="DE26" s="172">
        <v>24</v>
      </c>
      <c r="DL26" s="172">
        <f t="shared" si="13"/>
        <v>0</v>
      </c>
      <c r="DM26" s="172">
        <f t="shared" si="19"/>
        <v>1</v>
      </c>
      <c r="DN26" s="172">
        <f t="shared" si="20"/>
        <v>1</v>
      </c>
      <c r="DO26" s="172">
        <f t="shared" si="21"/>
        <v>1</v>
      </c>
      <c r="DP26" s="172">
        <f t="shared" si="22"/>
        <v>1</v>
      </c>
      <c r="DQ26" s="172">
        <f t="shared" si="23"/>
        <v>1</v>
      </c>
      <c r="DR26" s="172">
        <f t="shared" si="24"/>
        <v>1</v>
      </c>
      <c r="DS26" s="172">
        <f t="shared" si="25"/>
        <v>1</v>
      </c>
      <c r="DT26" s="172">
        <f t="shared" si="26"/>
        <v>1</v>
      </c>
      <c r="DU26" s="172">
        <f t="shared" si="27"/>
        <v>1</v>
      </c>
      <c r="DV26" s="172">
        <f t="shared" si="28"/>
        <v>1</v>
      </c>
      <c r="DW26" s="172">
        <f t="shared" si="28"/>
        <v>1</v>
      </c>
      <c r="DX26" s="172">
        <f t="shared" si="28"/>
        <v>1</v>
      </c>
      <c r="DY26" s="172">
        <f t="shared" si="28"/>
        <v>1</v>
      </c>
      <c r="DZ26" s="172">
        <f t="shared" si="28"/>
        <v>1</v>
      </c>
      <c r="EA26" s="172">
        <f t="shared" si="28"/>
        <v>1</v>
      </c>
      <c r="EB26" s="172">
        <f t="shared" si="28"/>
        <v>1</v>
      </c>
      <c r="EC26" s="172">
        <f t="shared" si="28"/>
        <v>1</v>
      </c>
      <c r="ED26" s="172">
        <f t="shared" si="28"/>
        <v>1</v>
      </c>
      <c r="EE26" s="172">
        <f t="shared" si="28"/>
        <v>1</v>
      </c>
      <c r="EF26" s="172">
        <f t="shared" si="28"/>
        <v>1</v>
      </c>
      <c r="EG26" s="172">
        <f t="shared" si="7"/>
        <v>0</v>
      </c>
    </row>
    <row r="27" spans="2:137" x14ac:dyDescent="0.25">
      <c r="T27" s="5"/>
      <c r="U27" s="13"/>
      <c r="V27" s="5"/>
      <c r="W27" s="5" t="str">
        <f t="shared" si="2"/>
        <v/>
      </c>
      <c r="X27" s="5"/>
      <c r="Y27" s="5"/>
      <c r="Z27" s="5"/>
      <c r="AA27" s="22" t="s">
        <v>211</v>
      </c>
      <c r="AB27" s="15">
        <v>9</v>
      </c>
      <c r="AC27" s="19"/>
      <c r="AD27" s="19"/>
      <c r="AE27" s="21"/>
      <c r="AF27" s="21"/>
      <c r="AG27" s="19"/>
      <c r="AH27" s="21"/>
      <c r="AI27" s="19"/>
      <c r="AJ27" s="19"/>
      <c r="AK27" s="19"/>
      <c r="AL27" s="19"/>
      <c r="AM27" s="19"/>
      <c r="AN27" s="19"/>
      <c r="AO27" s="19"/>
      <c r="AP27" s="15">
        <f t="shared" si="38"/>
        <v>0</v>
      </c>
      <c r="AQ27" s="28"/>
      <c r="AR27" s="29"/>
      <c r="AS27" s="29"/>
      <c r="AT27" s="29"/>
      <c r="AU27" s="29"/>
      <c r="AV27" s="29"/>
      <c r="AW27" s="29"/>
      <c r="AX27" s="29"/>
      <c r="AY27" s="29"/>
      <c r="AZ27" s="29"/>
      <c r="BA27" s="29"/>
      <c r="BB27" s="29"/>
      <c r="BC27" s="29"/>
      <c r="BD27" s="29"/>
      <c r="BE27" s="29"/>
      <c r="BF27" s="29"/>
      <c r="BG27" s="29"/>
      <c r="BH27" s="29"/>
      <c r="BI27" s="29"/>
      <c r="BJ27" s="30"/>
      <c r="BV27" s="168">
        <v>1</v>
      </c>
      <c r="BW27" s="40">
        <f t="shared" si="4"/>
        <v>0</v>
      </c>
      <c r="BX27" s="42">
        <f t="shared" si="8"/>
        <v>0</v>
      </c>
      <c r="BY27" s="168">
        <f t="shared" si="39"/>
        <v>0</v>
      </c>
      <c r="BZ27" s="43">
        <f t="shared" si="10"/>
        <v>0</v>
      </c>
      <c r="CA27" s="38" t="str">
        <f t="shared" si="11"/>
        <v>-</v>
      </c>
      <c r="CB27" s="172">
        <f t="shared" si="33"/>
        <v>1</v>
      </c>
      <c r="CC27" s="172">
        <f t="shared" si="33"/>
        <v>1</v>
      </c>
      <c r="CD27" s="172">
        <f t="shared" si="33"/>
        <v>1</v>
      </c>
      <c r="CE27" s="172">
        <f t="shared" si="33"/>
        <v>1</v>
      </c>
      <c r="CF27" s="172">
        <f t="shared" si="33"/>
        <v>1</v>
      </c>
      <c r="CG27" s="172">
        <f t="shared" si="33"/>
        <v>1</v>
      </c>
      <c r="CH27" s="172">
        <f t="shared" si="33"/>
        <v>1</v>
      </c>
      <c r="CI27" s="172">
        <f t="shared" si="33"/>
        <v>1</v>
      </c>
      <c r="CJ27" s="172">
        <f t="shared" si="33"/>
        <v>1</v>
      </c>
      <c r="CK27" s="172">
        <f t="shared" si="33"/>
        <v>1</v>
      </c>
      <c r="CL27" s="172">
        <f t="shared" si="33"/>
        <v>1</v>
      </c>
      <c r="CM27" s="172">
        <f t="shared" si="33"/>
        <v>1</v>
      </c>
      <c r="CN27" s="172">
        <f t="shared" si="33"/>
        <v>1</v>
      </c>
      <c r="CO27" s="172">
        <f t="shared" si="33"/>
        <v>1</v>
      </c>
      <c r="CP27" s="172">
        <f t="shared" si="33"/>
        <v>1</v>
      </c>
      <c r="CQ27" s="172">
        <f t="shared" si="32"/>
        <v>1</v>
      </c>
      <c r="CR27" s="172">
        <f t="shared" si="32"/>
        <v>1</v>
      </c>
      <c r="CS27" s="172">
        <f t="shared" si="32"/>
        <v>1</v>
      </c>
      <c r="CT27" s="172">
        <f t="shared" si="32"/>
        <v>1</v>
      </c>
      <c r="CU27" s="172">
        <f t="shared" si="32"/>
        <v>1</v>
      </c>
      <c r="DA27" s="172">
        <v>8</v>
      </c>
      <c r="DB27" s="32" t="str">
        <f t="shared" si="37"/>
        <v xml:space="preserve"> </v>
      </c>
      <c r="DD27" s="172">
        <f t="shared" si="18"/>
        <v>1</v>
      </c>
      <c r="DE27" s="172">
        <v>25</v>
      </c>
      <c r="DL27" s="172">
        <f t="shared" si="13"/>
        <v>0</v>
      </c>
      <c r="DM27" s="172">
        <f t="shared" si="19"/>
        <v>1</v>
      </c>
      <c r="DN27" s="172">
        <f t="shared" si="20"/>
        <v>1</v>
      </c>
      <c r="DO27" s="172">
        <f t="shared" si="21"/>
        <v>1</v>
      </c>
      <c r="DP27" s="172">
        <f t="shared" si="22"/>
        <v>1</v>
      </c>
      <c r="DQ27" s="172">
        <f t="shared" si="23"/>
        <v>1</v>
      </c>
      <c r="DR27" s="172">
        <f t="shared" si="24"/>
        <v>1</v>
      </c>
      <c r="DS27" s="172">
        <f t="shared" si="25"/>
        <v>1</v>
      </c>
      <c r="DT27" s="172">
        <f t="shared" si="26"/>
        <v>1</v>
      </c>
      <c r="DU27" s="172">
        <f t="shared" si="27"/>
        <v>1</v>
      </c>
      <c r="DV27" s="172">
        <f t="shared" si="28"/>
        <v>1</v>
      </c>
      <c r="DW27" s="172">
        <f t="shared" si="28"/>
        <v>1</v>
      </c>
      <c r="DX27" s="172">
        <f t="shared" si="28"/>
        <v>1</v>
      </c>
      <c r="DY27" s="172">
        <f t="shared" si="28"/>
        <v>1</v>
      </c>
      <c r="DZ27" s="172">
        <f t="shared" si="28"/>
        <v>1</v>
      </c>
      <c r="EA27" s="172">
        <f t="shared" si="28"/>
        <v>1</v>
      </c>
      <c r="EB27" s="172">
        <f t="shared" si="28"/>
        <v>1</v>
      </c>
      <c r="EC27" s="172">
        <f t="shared" si="28"/>
        <v>1</v>
      </c>
      <c r="ED27" s="172">
        <f t="shared" si="28"/>
        <v>1</v>
      </c>
      <c r="EE27" s="172">
        <f t="shared" si="28"/>
        <v>1</v>
      </c>
      <c r="EF27" s="172">
        <f t="shared" si="28"/>
        <v>1</v>
      </c>
      <c r="EG27" s="172">
        <f t="shared" si="7"/>
        <v>0</v>
      </c>
    </row>
    <row r="28" spans="2:137" x14ac:dyDescent="0.25">
      <c r="T28" s="5"/>
      <c r="U28" s="13"/>
      <c r="V28" s="5"/>
      <c r="W28" s="5" t="str">
        <f t="shared" si="2"/>
        <v/>
      </c>
      <c r="X28" s="5"/>
      <c r="Y28" s="5"/>
      <c r="Z28" s="5"/>
      <c r="AA28" s="22" t="s">
        <v>211</v>
      </c>
      <c r="AB28" s="15">
        <v>9</v>
      </c>
      <c r="AC28" s="20"/>
      <c r="AD28" s="20"/>
      <c r="AE28" s="21"/>
      <c r="AF28" s="21"/>
      <c r="AG28" s="20"/>
      <c r="AH28" s="21"/>
      <c r="AI28" s="20"/>
      <c r="AJ28" s="20"/>
      <c r="AK28" s="20"/>
      <c r="AL28" s="20"/>
      <c r="AM28" s="20"/>
      <c r="AN28" s="20"/>
      <c r="AO28" s="20"/>
      <c r="AP28" s="15">
        <f t="shared" si="38"/>
        <v>0</v>
      </c>
      <c r="AQ28" s="28"/>
      <c r="AR28" s="29"/>
      <c r="AS28" s="29"/>
      <c r="AT28" s="29"/>
      <c r="AU28" s="29"/>
      <c r="AV28" s="29"/>
      <c r="AW28" s="29"/>
      <c r="AX28" s="29"/>
      <c r="AY28" s="29"/>
      <c r="AZ28" s="29"/>
      <c r="BA28" s="29"/>
      <c r="BB28" s="29"/>
      <c r="BC28" s="29"/>
      <c r="BD28" s="29"/>
      <c r="BE28" s="29"/>
      <c r="BF28" s="29"/>
      <c r="BG28" s="29"/>
      <c r="BH28" s="29"/>
      <c r="BI28" s="29"/>
      <c r="BJ28" s="30"/>
      <c r="BV28" s="168">
        <v>1</v>
      </c>
      <c r="BW28" s="40">
        <f t="shared" si="4"/>
        <v>0</v>
      </c>
      <c r="BX28" s="42">
        <f t="shared" si="8"/>
        <v>0</v>
      </c>
      <c r="BY28" s="168">
        <f t="shared" si="39"/>
        <v>0</v>
      </c>
      <c r="BZ28" s="43">
        <f t="shared" si="10"/>
        <v>0</v>
      </c>
      <c r="CA28" s="38" t="str">
        <f t="shared" si="11"/>
        <v>-</v>
      </c>
      <c r="CB28" s="172">
        <f t="shared" si="33"/>
        <v>1</v>
      </c>
      <c r="CC28" s="172">
        <f t="shared" si="33"/>
        <v>1</v>
      </c>
      <c r="CD28" s="172">
        <f t="shared" si="33"/>
        <v>1</v>
      </c>
      <c r="CE28" s="172">
        <f t="shared" si="33"/>
        <v>1</v>
      </c>
      <c r="CF28" s="172">
        <f t="shared" si="33"/>
        <v>1</v>
      </c>
      <c r="CG28" s="172">
        <f t="shared" si="33"/>
        <v>1</v>
      </c>
      <c r="CH28" s="172">
        <f t="shared" si="33"/>
        <v>1</v>
      </c>
      <c r="CI28" s="172">
        <f t="shared" si="33"/>
        <v>1</v>
      </c>
      <c r="CJ28" s="172">
        <f t="shared" si="33"/>
        <v>1</v>
      </c>
      <c r="CK28" s="172">
        <f t="shared" si="33"/>
        <v>1</v>
      </c>
      <c r="CL28" s="172">
        <f t="shared" si="33"/>
        <v>1</v>
      </c>
      <c r="CM28" s="172">
        <f t="shared" si="33"/>
        <v>1</v>
      </c>
      <c r="CN28" s="172">
        <f t="shared" si="33"/>
        <v>1</v>
      </c>
      <c r="CO28" s="172">
        <f t="shared" si="33"/>
        <v>1</v>
      </c>
      <c r="CP28" s="172">
        <f t="shared" si="33"/>
        <v>1</v>
      </c>
      <c r="CQ28" s="172">
        <f t="shared" si="32"/>
        <v>1</v>
      </c>
      <c r="CR28" s="172">
        <f t="shared" si="32"/>
        <v>1</v>
      </c>
      <c r="CS28" s="172">
        <f t="shared" si="32"/>
        <v>1</v>
      </c>
      <c r="CT28" s="172">
        <f t="shared" si="32"/>
        <v>1</v>
      </c>
      <c r="CU28" s="172">
        <f t="shared" si="32"/>
        <v>1</v>
      </c>
      <c r="DA28" s="172">
        <v>9</v>
      </c>
      <c r="DB28" s="32" t="str">
        <f t="shared" si="37"/>
        <v xml:space="preserve"> </v>
      </c>
      <c r="DD28" s="172">
        <f t="shared" si="18"/>
        <v>1</v>
      </c>
      <c r="DE28" s="172">
        <v>26</v>
      </c>
      <c r="DL28" s="172">
        <f t="shared" si="13"/>
        <v>0</v>
      </c>
      <c r="DM28" s="172">
        <f t="shared" si="19"/>
        <v>1</v>
      </c>
      <c r="DN28" s="172">
        <f t="shared" si="20"/>
        <v>1</v>
      </c>
      <c r="DO28" s="172">
        <f t="shared" si="21"/>
        <v>1</v>
      </c>
      <c r="DP28" s="172">
        <f t="shared" si="22"/>
        <v>1</v>
      </c>
      <c r="DQ28" s="172">
        <f t="shared" si="23"/>
        <v>1</v>
      </c>
      <c r="DR28" s="172">
        <f t="shared" si="24"/>
        <v>1</v>
      </c>
      <c r="DS28" s="172">
        <f t="shared" si="25"/>
        <v>1</v>
      </c>
      <c r="DT28" s="172">
        <f t="shared" si="26"/>
        <v>1</v>
      </c>
      <c r="DU28" s="172">
        <f t="shared" si="27"/>
        <v>1</v>
      </c>
      <c r="DV28" s="172">
        <f t="shared" si="28"/>
        <v>1</v>
      </c>
      <c r="DW28" s="172">
        <f t="shared" si="28"/>
        <v>1</v>
      </c>
      <c r="DX28" s="172">
        <f t="shared" ref="DX28:EF28" si="40">IF(OR($CX27=0,ISERROR(SEARCH(DX$1,$CX27))),DX27,DX27+1)</f>
        <v>1</v>
      </c>
      <c r="DY28" s="172">
        <f t="shared" si="40"/>
        <v>1</v>
      </c>
      <c r="DZ28" s="172">
        <f t="shared" si="40"/>
        <v>1</v>
      </c>
      <c r="EA28" s="172">
        <f t="shared" si="40"/>
        <v>1</v>
      </c>
      <c r="EB28" s="172">
        <f t="shared" si="40"/>
        <v>1</v>
      </c>
      <c r="EC28" s="172">
        <f t="shared" si="40"/>
        <v>1</v>
      </c>
      <c r="ED28" s="172">
        <f t="shared" si="40"/>
        <v>1</v>
      </c>
      <c r="EE28" s="172">
        <f t="shared" si="40"/>
        <v>1</v>
      </c>
      <c r="EF28" s="172">
        <f t="shared" si="40"/>
        <v>1</v>
      </c>
      <c r="EG28" s="172">
        <f t="shared" si="7"/>
        <v>0</v>
      </c>
    </row>
    <row r="29" spans="2:137" x14ac:dyDescent="0.25">
      <c r="T29" s="5"/>
      <c r="U29" s="13"/>
      <c r="V29" s="5"/>
      <c r="W29" s="5" t="str">
        <f t="shared" si="2"/>
        <v/>
      </c>
      <c r="X29" s="5"/>
      <c r="Y29" s="5"/>
      <c r="Z29" s="5"/>
      <c r="AA29" s="16" t="s">
        <v>213</v>
      </c>
      <c r="AB29" s="15">
        <v>15</v>
      </c>
      <c r="AC29" s="19"/>
      <c r="AD29" s="19"/>
      <c r="AE29" s="19"/>
      <c r="AF29" s="19"/>
      <c r="AG29" s="19"/>
      <c r="AH29" s="19"/>
      <c r="AI29" s="19"/>
      <c r="AJ29" s="19"/>
      <c r="AK29" s="19"/>
      <c r="AL29" s="19"/>
      <c r="AM29" s="19"/>
      <c r="AN29" s="19"/>
      <c r="AO29" s="19"/>
      <c r="AP29" s="15">
        <f>SUM(AQ29:BJ29)*AB29</f>
        <v>0</v>
      </c>
      <c r="AQ29" s="28"/>
      <c r="AR29" s="29"/>
      <c r="AS29" s="29"/>
      <c r="AT29" s="29"/>
      <c r="AU29" s="29"/>
      <c r="AV29" s="29"/>
      <c r="AW29" s="29"/>
      <c r="AX29" s="29"/>
      <c r="AY29" s="29"/>
      <c r="AZ29" s="29"/>
      <c r="BA29" s="29"/>
      <c r="BB29" s="29"/>
      <c r="BC29" s="29"/>
      <c r="BD29" s="29"/>
      <c r="BE29" s="29"/>
      <c r="BF29" s="29"/>
      <c r="BG29" s="29"/>
      <c r="BH29" s="29"/>
      <c r="BI29" s="29"/>
      <c r="BJ29" s="30"/>
      <c r="BV29" s="168">
        <v>1</v>
      </c>
      <c r="BW29" s="40">
        <f t="shared" si="4"/>
        <v>0</v>
      </c>
      <c r="BX29" s="42">
        <f t="shared" si="8"/>
        <v>0</v>
      </c>
      <c r="BY29" s="168"/>
      <c r="BZ29" s="43">
        <f>BX29*BY29</f>
        <v>0</v>
      </c>
      <c r="CA29" s="38" t="str">
        <f t="shared" si="11"/>
        <v>-</v>
      </c>
      <c r="CB29" s="172">
        <f t="shared" si="33"/>
        <v>1</v>
      </c>
      <c r="CC29" s="172">
        <f t="shared" si="33"/>
        <v>1</v>
      </c>
      <c r="CD29" s="172">
        <f t="shared" si="33"/>
        <v>1</v>
      </c>
      <c r="CE29" s="172">
        <f t="shared" si="33"/>
        <v>1</v>
      </c>
      <c r="CF29" s="172">
        <f t="shared" si="33"/>
        <v>1</v>
      </c>
      <c r="CG29" s="172">
        <f t="shared" si="33"/>
        <v>1</v>
      </c>
      <c r="CH29" s="172">
        <f t="shared" si="33"/>
        <v>1</v>
      </c>
      <c r="CI29" s="172">
        <f t="shared" si="33"/>
        <v>1</v>
      </c>
      <c r="CJ29" s="172">
        <f t="shared" si="33"/>
        <v>1</v>
      </c>
      <c r="CK29" s="172">
        <f t="shared" si="33"/>
        <v>1</v>
      </c>
      <c r="CL29" s="172">
        <f t="shared" si="33"/>
        <v>1</v>
      </c>
      <c r="CM29" s="172">
        <f t="shared" si="33"/>
        <v>1</v>
      </c>
      <c r="CN29" s="172">
        <f t="shared" si="33"/>
        <v>1</v>
      </c>
      <c r="CO29" s="172">
        <f t="shared" si="33"/>
        <v>1</v>
      </c>
      <c r="CP29" s="172">
        <f t="shared" si="33"/>
        <v>1</v>
      </c>
      <c r="CQ29" s="172">
        <f t="shared" si="32"/>
        <v>1</v>
      </c>
      <c r="CR29" s="172">
        <f t="shared" si="32"/>
        <v>1</v>
      </c>
      <c r="CS29" s="172">
        <f t="shared" si="32"/>
        <v>1</v>
      </c>
      <c r="CT29" s="172">
        <f t="shared" si="32"/>
        <v>1</v>
      </c>
      <c r="CU29" s="172">
        <f t="shared" si="32"/>
        <v>1</v>
      </c>
      <c r="DA29" s="172">
        <v>10</v>
      </c>
      <c r="DB29" s="32" t="str">
        <f t="shared" si="37"/>
        <v xml:space="preserve"> </v>
      </c>
      <c r="DD29" s="172">
        <f t="shared" si="18"/>
        <v>1</v>
      </c>
      <c r="DE29" s="172">
        <v>27</v>
      </c>
      <c r="DL29" s="172">
        <f t="shared" si="13"/>
        <v>0</v>
      </c>
      <c r="DM29" s="172">
        <f t="shared" si="19"/>
        <v>1</v>
      </c>
      <c r="DN29" s="172">
        <f t="shared" si="20"/>
        <v>1</v>
      </c>
      <c r="DO29" s="172">
        <f t="shared" si="21"/>
        <v>1</v>
      </c>
      <c r="DP29" s="172">
        <f t="shared" si="22"/>
        <v>1</v>
      </c>
      <c r="DQ29" s="172">
        <f t="shared" si="23"/>
        <v>1</v>
      </c>
      <c r="DR29" s="172">
        <f t="shared" si="24"/>
        <v>1</v>
      </c>
      <c r="DS29" s="172">
        <f t="shared" si="25"/>
        <v>1</v>
      </c>
      <c r="DT29" s="172">
        <f t="shared" si="26"/>
        <v>1</v>
      </c>
      <c r="DU29" s="172">
        <f t="shared" si="27"/>
        <v>1</v>
      </c>
      <c r="DV29" s="172">
        <f t="shared" ref="DV29:EF52" si="41">IF(OR($CX28=0,ISERROR(SEARCH(DV$1,$CX28))),DV28,DV28+1)</f>
        <v>1</v>
      </c>
      <c r="DW29" s="172">
        <f t="shared" si="41"/>
        <v>1</v>
      </c>
      <c r="DX29" s="172">
        <f t="shared" si="41"/>
        <v>1</v>
      </c>
      <c r="DY29" s="172">
        <f t="shared" si="41"/>
        <v>1</v>
      </c>
      <c r="DZ29" s="172">
        <f t="shared" si="41"/>
        <v>1</v>
      </c>
      <c r="EA29" s="172">
        <f t="shared" si="41"/>
        <v>1</v>
      </c>
      <c r="EB29" s="172">
        <f t="shared" si="41"/>
        <v>1</v>
      </c>
      <c r="EC29" s="172">
        <f t="shared" si="41"/>
        <v>1</v>
      </c>
      <c r="ED29" s="172">
        <f t="shared" si="41"/>
        <v>1</v>
      </c>
      <c r="EE29" s="172">
        <f t="shared" si="41"/>
        <v>1</v>
      </c>
      <c r="EF29" s="172">
        <f t="shared" si="41"/>
        <v>1</v>
      </c>
      <c r="EG29" s="172">
        <f t="shared" si="7"/>
        <v>0</v>
      </c>
    </row>
    <row r="30" spans="2:137" ht="15" customHeight="1" x14ac:dyDescent="0.25">
      <c r="T30" s="5"/>
      <c r="U30" s="13"/>
      <c r="V30" s="5"/>
      <c r="W30" s="5" t="str">
        <f t="shared" si="2"/>
        <v/>
      </c>
      <c r="X30" s="5"/>
      <c r="Y30" s="5"/>
      <c r="Z30" s="5"/>
      <c r="AA30" s="16" t="s">
        <v>214</v>
      </c>
      <c r="AB30" s="15">
        <v>25</v>
      </c>
      <c r="AC30" s="20"/>
      <c r="AD30" s="20"/>
      <c r="AE30" s="20"/>
      <c r="AF30" s="20"/>
      <c r="AG30" s="20"/>
      <c r="AH30" s="20"/>
      <c r="AI30" s="20"/>
      <c r="AJ30" s="20"/>
      <c r="AK30" s="20"/>
      <c r="AL30" s="20"/>
      <c r="AM30" s="20"/>
      <c r="AN30" s="20"/>
      <c r="AO30" s="20"/>
      <c r="AP30" s="15">
        <f>SUM(AQ30:BJ30)*AB30</f>
        <v>0</v>
      </c>
      <c r="AQ30" s="28"/>
      <c r="AR30" s="29"/>
      <c r="AS30" s="29"/>
      <c r="AT30" s="29"/>
      <c r="AU30" s="29"/>
      <c r="AV30" s="29"/>
      <c r="AW30" s="29"/>
      <c r="AX30" s="29"/>
      <c r="AY30" s="29"/>
      <c r="AZ30" s="29"/>
      <c r="BA30" s="29"/>
      <c r="BB30" s="29"/>
      <c r="BC30" s="29"/>
      <c r="BD30" s="29"/>
      <c r="BE30" s="29"/>
      <c r="BF30" s="29"/>
      <c r="BG30" s="29"/>
      <c r="BH30" s="29"/>
      <c r="BI30" s="29"/>
      <c r="BJ30" s="30"/>
      <c r="BV30" s="168">
        <v>2</v>
      </c>
      <c r="BW30" s="40">
        <f t="shared" si="4"/>
        <v>0</v>
      </c>
      <c r="BX30" s="42">
        <f t="shared" si="8"/>
        <v>0</v>
      </c>
      <c r="BY30" s="168"/>
      <c r="BZ30" s="43">
        <f t="shared" si="10"/>
        <v>0</v>
      </c>
      <c r="CA30" s="38" t="str">
        <f t="shared" si="11"/>
        <v>-</v>
      </c>
      <c r="CB30" s="172">
        <f t="shared" si="33"/>
        <v>1</v>
      </c>
      <c r="CC30" s="172">
        <f t="shared" si="33"/>
        <v>1</v>
      </c>
      <c r="CD30" s="172">
        <f t="shared" si="33"/>
        <v>1</v>
      </c>
      <c r="CE30" s="172">
        <f t="shared" si="33"/>
        <v>1</v>
      </c>
      <c r="CF30" s="172">
        <f t="shared" si="33"/>
        <v>1</v>
      </c>
      <c r="CG30" s="172">
        <f t="shared" si="33"/>
        <v>1</v>
      </c>
      <c r="CH30" s="172">
        <f t="shared" si="33"/>
        <v>1</v>
      </c>
      <c r="CI30" s="172">
        <f t="shared" si="33"/>
        <v>1</v>
      </c>
      <c r="CJ30" s="172">
        <f t="shared" si="33"/>
        <v>1</v>
      </c>
      <c r="CK30" s="172">
        <f t="shared" si="33"/>
        <v>1</v>
      </c>
      <c r="CL30" s="172">
        <f t="shared" si="33"/>
        <v>1</v>
      </c>
      <c r="CM30" s="172">
        <f t="shared" si="33"/>
        <v>1</v>
      </c>
      <c r="CN30" s="172">
        <f t="shared" si="33"/>
        <v>1</v>
      </c>
      <c r="CO30" s="172">
        <f t="shared" si="33"/>
        <v>1</v>
      </c>
      <c r="CP30" s="172">
        <f t="shared" si="33"/>
        <v>1</v>
      </c>
      <c r="CQ30" s="172">
        <f t="shared" si="32"/>
        <v>1</v>
      </c>
      <c r="CR30" s="172">
        <f t="shared" si="32"/>
        <v>1</v>
      </c>
      <c r="CS30" s="172">
        <f t="shared" si="32"/>
        <v>1</v>
      </c>
      <c r="CT30" s="172">
        <f t="shared" si="32"/>
        <v>1</v>
      </c>
      <c r="CU30" s="172">
        <f t="shared" si="32"/>
        <v>1</v>
      </c>
      <c r="DA30" s="172">
        <v>11</v>
      </c>
      <c r="DB30" s="32" t="str">
        <f t="shared" si="37"/>
        <v xml:space="preserve"> </v>
      </c>
      <c r="DD30" s="172">
        <f t="shared" si="18"/>
        <v>1</v>
      </c>
      <c r="DE30" s="172">
        <v>28</v>
      </c>
      <c r="DL30" s="172">
        <f t="shared" si="13"/>
        <v>0</v>
      </c>
      <c r="DM30" s="172">
        <f t="shared" si="19"/>
        <v>1</v>
      </c>
      <c r="DN30" s="172">
        <f t="shared" si="20"/>
        <v>1</v>
      </c>
      <c r="DO30" s="172">
        <f t="shared" si="21"/>
        <v>1</v>
      </c>
      <c r="DP30" s="172">
        <f t="shared" si="22"/>
        <v>1</v>
      </c>
      <c r="DQ30" s="172">
        <f t="shared" si="23"/>
        <v>1</v>
      </c>
      <c r="DR30" s="172">
        <f t="shared" si="24"/>
        <v>1</v>
      </c>
      <c r="DS30" s="172">
        <f t="shared" si="25"/>
        <v>1</v>
      </c>
      <c r="DT30" s="172">
        <f t="shared" si="26"/>
        <v>1</v>
      </c>
      <c r="DU30" s="172">
        <f t="shared" si="27"/>
        <v>1</v>
      </c>
      <c r="DV30" s="172">
        <f t="shared" si="41"/>
        <v>1</v>
      </c>
      <c r="DW30" s="172">
        <f t="shared" si="41"/>
        <v>1</v>
      </c>
      <c r="DX30" s="172">
        <f t="shared" si="41"/>
        <v>1</v>
      </c>
      <c r="DY30" s="172">
        <f t="shared" si="41"/>
        <v>1</v>
      </c>
      <c r="DZ30" s="172">
        <f t="shared" si="41"/>
        <v>1</v>
      </c>
      <c r="EA30" s="172">
        <f t="shared" si="41"/>
        <v>1</v>
      </c>
      <c r="EB30" s="172">
        <f t="shared" si="41"/>
        <v>1</v>
      </c>
      <c r="EC30" s="172">
        <f t="shared" si="41"/>
        <v>1</v>
      </c>
      <c r="ED30" s="172">
        <f t="shared" si="41"/>
        <v>1</v>
      </c>
      <c r="EE30" s="172">
        <f t="shared" si="41"/>
        <v>1</v>
      </c>
      <c r="EF30" s="172">
        <f t="shared" si="41"/>
        <v>1</v>
      </c>
      <c r="EG30" s="172">
        <f t="shared" si="7"/>
        <v>0</v>
      </c>
    </row>
    <row r="31" spans="2:137" x14ac:dyDescent="0.25">
      <c r="T31" s="5"/>
      <c r="U31" s="13"/>
      <c r="V31" s="5"/>
      <c r="W31" s="5" t="str">
        <f t="shared" si="2"/>
        <v/>
      </c>
      <c r="X31" s="5"/>
      <c r="Y31" s="5"/>
      <c r="Z31" s="5"/>
      <c r="AA31" s="16" t="s">
        <v>215</v>
      </c>
      <c r="AB31" s="15">
        <v>11</v>
      </c>
      <c r="AC31" s="19"/>
      <c r="AD31" s="19"/>
      <c r="AE31" s="19"/>
      <c r="AF31" s="19"/>
      <c r="AG31" s="19"/>
      <c r="AH31" s="19"/>
      <c r="AI31" s="19"/>
      <c r="AJ31" s="19"/>
      <c r="AK31" s="19"/>
      <c r="AL31" s="19"/>
      <c r="AM31" s="19"/>
      <c r="AN31" s="19"/>
      <c r="AO31" s="19"/>
      <c r="AP31" s="15">
        <f>SUM(AQ31:BJ31)*AB31</f>
        <v>0</v>
      </c>
      <c r="AQ31" s="28"/>
      <c r="AR31" s="29"/>
      <c r="AS31" s="29"/>
      <c r="AT31" s="29"/>
      <c r="AU31" s="29"/>
      <c r="AV31" s="29"/>
      <c r="AW31" s="29"/>
      <c r="AX31" s="29"/>
      <c r="AY31" s="29"/>
      <c r="AZ31" s="29"/>
      <c r="BA31" s="29"/>
      <c r="BB31" s="29"/>
      <c r="BC31" s="29"/>
      <c r="BD31" s="29"/>
      <c r="BE31" s="29"/>
      <c r="BF31" s="29"/>
      <c r="BG31" s="29"/>
      <c r="BH31" s="29"/>
      <c r="BI31" s="29"/>
      <c r="BJ31" s="30"/>
      <c r="BV31" s="168">
        <v>1</v>
      </c>
      <c r="BW31" s="40">
        <f t="shared" si="4"/>
        <v>0</v>
      </c>
      <c r="BX31" s="42">
        <f t="shared" si="8"/>
        <v>0</v>
      </c>
      <c r="BY31" s="168"/>
      <c r="BZ31" s="43">
        <f t="shared" si="10"/>
        <v>0</v>
      </c>
      <c r="CA31" s="38" t="str">
        <f t="shared" si="11"/>
        <v>-</v>
      </c>
      <c r="CB31" s="172">
        <f t="shared" si="33"/>
        <v>1</v>
      </c>
      <c r="CC31" s="172">
        <f t="shared" si="33"/>
        <v>1</v>
      </c>
      <c r="CD31" s="172">
        <f t="shared" si="33"/>
        <v>1</v>
      </c>
      <c r="CE31" s="172">
        <f t="shared" si="33"/>
        <v>1</v>
      </c>
      <c r="CF31" s="172">
        <f t="shared" si="33"/>
        <v>1</v>
      </c>
      <c r="CG31" s="172">
        <f t="shared" si="33"/>
        <v>1</v>
      </c>
      <c r="CH31" s="172">
        <f t="shared" si="33"/>
        <v>1</v>
      </c>
      <c r="CI31" s="172">
        <f t="shared" si="33"/>
        <v>1</v>
      </c>
      <c r="CJ31" s="172">
        <f t="shared" si="33"/>
        <v>1</v>
      </c>
      <c r="CK31" s="172">
        <f t="shared" si="33"/>
        <v>1</v>
      </c>
      <c r="CL31" s="172">
        <f t="shared" si="33"/>
        <v>1</v>
      </c>
      <c r="CM31" s="172">
        <f t="shared" si="33"/>
        <v>1</v>
      </c>
      <c r="CN31" s="172">
        <f t="shared" si="33"/>
        <v>1</v>
      </c>
      <c r="CO31" s="172">
        <f t="shared" si="33"/>
        <v>1</v>
      </c>
      <c r="CP31" s="172">
        <f t="shared" si="33"/>
        <v>1</v>
      </c>
      <c r="CQ31" s="172">
        <f t="shared" si="32"/>
        <v>1</v>
      </c>
      <c r="CR31" s="172">
        <f t="shared" si="32"/>
        <v>1</v>
      </c>
      <c r="CS31" s="172">
        <f t="shared" si="32"/>
        <v>1</v>
      </c>
      <c r="CT31" s="172">
        <f t="shared" si="32"/>
        <v>1</v>
      </c>
      <c r="CU31" s="172">
        <f t="shared" si="32"/>
        <v>1</v>
      </c>
      <c r="DA31" s="172">
        <v>12</v>
      </c>
      <c r="DB31" s="32" t="str">
        <f t="shared" si="37"/>
        <v xml:space="preserve"> </v>
      </c>
      <c r="DD31" s="172">
        <f t="shared" si="18"/>
        <v>1</v>
      </c>
      <c r="DE31" s="172">
        <v>29</v>
      </c>
      <c r="DL31" s="172">
        <f t="shared" si="13"/>
        <v>0</v>
      </c>
      <c r="DM31" s="172">
        <f t="shared" si="19"/>
        <v>1</v>
      </c>
      <c r="DN31" s="172">
        <f t="shared" si="20"/>
        <v>1</v>
      </c>
      <c r="DO31" s="172">
        <f t="shared" si="21"/>
        <v>1</v>
      </c>
      <c r="DP31" s="172">
        <f t="shared" si="22"/>
        <v>1</v>
      </c>
      <c r="DQ31" s="172">
        <f t="shared" si="23"/>
        <v>1</v>
      </c>
      <c r="DR31" s="172">
        <f t="shared" si="24"/>
        <v>1</v>
      </c>
      <c r="DS31" s="172">
        <f t="shared" si="25"/>
        <v>1</v>
      </c>
      <c r="DT31" s="172">
        <f t="shared" si="26"/>
        <v>1</v>
      </c>
      <c r="DU31" s="172">
        <f t="shared" si="27"/>
        <v>1</v>
      </c>
      <c r="DV31" s="172">
        <f t="shared" si="41"/>
        <v>1</v>
      </c>
      <c r="DW31" s="172">
        <f t="shared" si="41"/>
        <v>1</v>
      </c>
      <c r="DX31" s="172">
        <f t="shared" si="41"/>
        <v>1</v>
      </c>
      <c r="DY31" s="172">
        <f t="shared" si="41"/>
        <v>1</v>
      </c>
      <c r="DZ31" s="172">
        <f t="shared" si="41"/>
        <v>1</v>
      </c>
      <c r="EA31" s="172">
        <f t="shared" si="41"/>
        <v>1</v>
      </c>
      <c r="EB31" s="172">
        <f t="shared" si="41"/>
        <v>1</v>
      </c>
      <c r="EC31" s="172">
        <f t="shared" si="41"/>
        <v>1</v>
      </c>
      <c r="ED31" s="172">
        <f t="shared" si="41"/>
        <v>1</v>
      </c>
      <c r="EE31" s="172">
        <f t="shared" si="41"/>
        <v>1</v>
      </c>
      <c r="EF31" s="172">
        <f t="shared" si="41"/>
        <v>1</v>
      </c>
      <c r="EG31" s="172">
        <f t="shared" si="7"/>
        <v>0</v>
      </c>
    </row>
    <row r="32" spans="2:137" x14ac:dyDescent="0.25">
      <c r="T32" s="5"/>
      <c r="U32" s="13"/>
      <c r="V32" s="5"/>
      <c r="W32" s="5" t="str">
        <f t="shared" si="2"/>
        <v/>
      </c>
      <c r="X32" s="5"/>
      <c r="Y32" s="5"/>
      <c r="Z32" s="5"/>
      <c r="AQ32" s="25"/>
      <c r="AR32" s="26"/>
      <c r="AS32" s="26"/>
      <c r="AT32" s="26"/>
      <c r="AU32" s="26"/>
      <c r="AV32" s="26"/>
      <c r="AW32" s="26"/>
      <c r="AX32" s="26"/>
      <c r="AY32" s="26"/>
      <c r="AZ32" s="26"/>
      <c r="BA32" s="26"/>
      <c r="BB32" s="26"/>
      <c r="BC32" s="26"/>
      <c r="BD32" s="26"/>
      <c r="BE32" s="26"/>
      <c r="BF32" s="26"/>
      <c r="BG32" s="26"/>
      <c r="BH32" s="26"/>
      <c r="BI32" s="26"/>
      <c r="BJ32" s="27"/>
      <c r="BV32" s="168"/>
      <c r="BW32" s="40"/>
      <c r="BX32" s="42"/>
      <c r="BY32" s="168"/>
      <c r="BZ32" s="43"/>
      <c r="CB32" s="172">
        <f t="shared" si="33"/>
        <v>1</v>
      </c>
      <c r="CC32" s="172">
        <f t="shared" si="33"/>
        <v>1</v>
      </c>
      <c r="CD32" s="172">
        <f t="shared" si="33"/>
        <v>1</v>
      </c>
      <c r="CE32" s="172">
        <f t="shared" si="33"/>
        <v>1</v>
      </c>
      <c r="CF32" s="172">
        <f t="shared" si="33"/>
        <v>1</v>
      </c>
      <c r="CG32" s="172">
        <f t="shared" si="33"/>
        <v>1</v>
      </c>
      <c r="CH32" s="172">
        <f t="shared" si="33"/>
        <v>1</v>
      </c>
      <c r="CI32" s="172">
        <f t="shared" si="33"/>
        <v>1</v>
      </c>
      <c r="CJ32" s="172">
        <f t="shared" si="33"/>
        <v>1</v>
      </c>
      <c r="CK32" s="172">
        <f t="shared" si="33"/>
        <v>1</v>
      </c>
      <c r="CL32" s="172">
        <f t="shared" si="33"/>
        <v>1</v>
      </c>
      <c r="CM32" s="172">
        <f t="shared" si="33"/>
        <v>1</v>
      </c>
      <c r="CN32" s="172">
        <f t="shared" si="33"/>
        <v>1</v>
      </c>
      <c r="CO32" s="172">
        <f t="shared" si="33"/>
        <v>1</v>
      </c>
      <c r="CP32" s="172">
        <f t="shared" si="33"/>
        <v>1</v>
      </c>
      <c r="CQ32" s="172">
        <f t="shared" si="33"/>
        <v>1</v>
      </c>
      <c r="CR32" s="172">
        <f t="shared" ref="CR32:CU47" si="42">IF(BG31="",CR31,CR31+1)</f>
        <v>1</v>
      </c>
      <c r="CS32" s="172">
        <f t="shared" si="42"/>
        <v>1</v>
      </c>
      <c r="CT32" s="172">
        <f t="shared" si="42"/>
        <v>1</v>
      </c>
      <c r="CU32" s="172">
        <f t="shared" si="42"/>
        <v>1</v>
      </c>
      <c r="DB32" s="196" t="str">
        <f>IF(DB19="","","----")</f>
        <v/>
      </c>
      <c r="DD32" s="172">
        <f t="shared" si="18"/>
        <v>1</v>
      </c>
      <c r="DE32" s="172">
        <v>30</v>
      </c>
      <c r="DL32" s="172">
        <f t="shared" si="13"/>
        <v>0</v>
      </c>
      <c r="DM32" s="172">
        <f t="shared" si="19"/>
        <v>1</v>
      </c>
      <c r="DN32" s="172">
        <f t="shared" si="20"/>
        <v>1</v>
      </c>
      <c r="DO32" s="172">
        <f t="shared" si="21"/>
        <v>1</v>
      </c>
      <c r="DP32" s="172">
        <f t="shared" si="22"/>
        <v>1</v>
      </c>
      <c r="DQ32" s="172">
        <f t="shared" si="23"/>
        <v>1</v>
      </c>
      <c r="DR32" s="172">
        <f t="shared" si="24"/>
        <v>1</v>
      </c>
      <c r="DS32" s="172">
        <f t="shared" si="25"/>
        <v>1</v>
      </c>
      <c r="DT32" s="172">
        <f t="shared" si="26"/>
        <v>1</v>
      </c>
      <c r="DU32" s="172">
        <f t="shared" si="27"/>
        <v>1</v>
      </c>
      <c r="DV32" s="172">
        <f t="shared" si="41"/>
        <v>1</v>
      </c>
      <c r="DW32" s="172">
        <f t="shared" si="41"/>
        <v>1</v>
      </c>
      <c r="DX32" s="172">
        <f t="shared" si="41"/>
        <v>1</v>
      </c>
      <c r="DY32" s="172">
        <f t="shared" si="41"/>
        <v>1</v>
      </c>
      <c r="DZ32" s="172">
        <f t="shared" si="41"/>
        <v>1</v>
      </c>
      <c r="EA32" s="172">
        <f t="shared" si="41"/>
        <v>1</v>
      </c>
      <c r="EB32" s="172">
        <f t="shared" si="41"/>
        <v>1</v>
      </c>
      <c r="EC32" s="172">
        <f t="shared" si="41"/>
        <v>1</v>
      </c>
      <c r="ED32" s="172">
        <f t="shared" si="41"/>
        <v>1</v>
      </c>
      <c r="EE32" s="172">
        <f t="shared" si="41"/>
        <v>1</v>
      </c>
      <c r="EF32" s="172">
        <f t="shared" si="41"/>
        <v>1</v>
      </c>
      <c r="EG32" s="172">
        <f t="shared" si="7"/>
        <v>0</v>
      </c>
    </row>
    <row r="33" spans="20:137" x14ac:dyDescent="0.25">
      <c r="T33" s="5"/>
      <c r="U33" s="13"/>
      <c r="V33" s="5"/>
      <c r="W33" s="5" t="str">
        <f t="shared" si="2"/>
        <v/>
      </c>
      <c r="X33" s="5"/>
      <c r="Y33" s="5"/>
      <c r="Z33" s="5"/>
      <c r="AC33" s="228" t="s">
        <v>65</v>
      </c>
      <c r="AD33" s="228" t="s">
        <v>69</v>
      </c>
      <c r="AE33" s="228" t="s">
        <v>66</v>
      </c>
      <c r="AF33" s="228" t="s">
        <v>70</v>
      </c>
      <c r="AG33" s="228" t="s">
        <v>73</v>
      </c>
      <c r="AQ33" s="25"/>
      <c r="AR33" s="26"/>
      <c r="AS33" s="26"/>
      <c r="AT33" s="26"/>
      <c r="AU33" s="26"/>
      <c r="AV33" s="26"/>
      <c r="AW33" s="26"/>
      <c r="AX33" s="26"/>
      <c r="AY33" s="26"/>
      <c r="AZ33" s="26"/>
      <c r="BA33" s="26"/>
      <c r="BB33" s="26"/>
      <c r="BC33" s="26"/>
      <c r="BD33" s="26"/>
      <c r="BE33" s="26"/>
      <c r="BF33" s="26"/>
      <c r="BG33" s="26"/>
      <c r="BH33" s="26"/>
      <c r="BI33" s="26"/>
      <c r="BJ33" s="27"/>
      <c r="BV33" s="168"/>
      <c r="BW33" s="40"/>
      <c r="BX33" s="42"/>
      <c r="BY33" s="168"/>
      <c r="BZ33" s="43"/>
      <c r="CB33" s="172">
        <f t="shared" ref="CB33:CQ48" si="43">IF(AQ32="",CB32,CB32+1)</f>
        <v>1</v>
      </c>
      <c r="CC33" s="172">
        <f t="shared" si="43"/>
        <v>1</v>
      </c>
      <c r="CD33" s="172">
        <f t="shared" si="43"/>
        <v>1</v>
      </c>
      <c r="CE33" s="172">
        <f t="shared" si="43"/>
        <v>1</v>
      </c>
      <c r="CF33" s="172">
        <f t="shared" si="43"/>
        <v>1</v>
      </c>
      <c r="CG33" s="172">
        <f t="shared" si="43"/>
        <v>1</v>
      </c>
      <c r="CH33" s="172">
        <f t="shared" si="43"/>
        <v>1</v>
      </c>
      <c r="CI33" s="172">
        <f t="shared" si="43"/>
        <v>1</v>
      </c>
      <c r="CJ33" s="172">
        <f t="shared" si="43"/>
        <v>1</v>
      </c>
      <c r="CK33" s="172">
        <f t="shared" si="43"/>
        <v>1</v>
      </c>
      <c r="CL33" s="172">
        <f t="shared" si="43"/>
        <v>1</v>
      </c>
      <c r="CM33" s="172">
        <f t="shared" si="43"/>
        <v>1</v>
      </c>
      <c r="CN33" s="172">
        <f t="shared" si="43"/>
        <v>1</v>
      </c>
      <c r="CO33" s="172">
        <f t="shared" si="43"/>
        <v>1</v>
      </c>
      <c r="CP33" s="172">
        <f t="shared" si="43"/>
        <v>1</v>
      </c>
      <c r="CQ33" s="172">
        <f t="shared" si="43"/>
        <v>1</v>
      </c>
      <c r="CR33" s="172">
        <f t="shared" si="42"/>
        <v>1</v>
      </c>
      <c r="CS33" s="172">
        <f t="shared" si="42"/>
        <v>1</v>
      </c>
      <c r="CT33" s="172">
        <f t="shared" si="42"/>
        <v>1</v>
      </c>
      <c r="CU33" s="172">
        <f t="shared" si="42"/>
        <v>1</v>
      </c>
      <c r="DA33" s="172"/>
      <c r="DB33" s="32" t="str">
        <f>IF(DB34="","",CONCATENATE("Warband ",CZ34," ",DG33))</f>
        <v/>
      </c>
      <c r="DD33" s="172">
        <f t="shared" si="18"/>
        <v>1</v>
      </c>
      <c r="DE33" s="172">
        <v>31</v>
      </c>
      <c r="DG33" s="49" t="str">
        <f>CONCATENATE("   ",DH33,"/",DI33,IF(DH33&gt;DI33," !",""))</f>
        <v xml:space="preserve">   0/12</v>
      </c>
      <c r="DH33" s="172">
        <f t="shared" ref="DH33" si="44">INDEX($CB$1:$CU$1,CZ34)+DJ33</f>
        <v>0</v>
      </c>
      <c r="DI33" s="172">
        <v>12</v>
      </c>
      <c r="DJ33" s="172">
        <f t="shared" ref="DJ33" si="45">IF(DB34=$CW$9,1,IF(DB34=$CW$19,2,0))</f>
        <v>0</v>
      </c>
      <c r="DL33" s="172">
        <f t="shared" si="13"/>
        <v>0</v>
      </c>
      <c r="DM33" s="172">
        <f t="shared" si="19"/>
        <v>1</v>
      </c>
      <c r="DN33" s="172">
        <f t="shared" si="20"/>
        <v>1</v>
      </c>
      <c r="DO33" s="172">
        <f t="shared" si="21"/>
        <v>1</v>
      </c>
      <c r="DP33" s="172">
        <f t="shared" si="22"/>
        <v>1</v>
      </c>
      <c r="DQ33" s="172">
        <f t="shared" si="23"/>
        <v>1</v>
      </c>
      <c r="DR33" s="172">
        <f t="shared" si="24"/>
        <v>1</v>
      </c>
      <c r="DS33" s="172">
        <f t="shared" si="25"/>
        <v>1</v>
      </c>
      <c r="DT33" s="172">
        <f t="shared" si="26"/>
        <v>1</v>
      </c>
      <c r="DU33" s="172">
        <f t="shared" si="27"/>
        <v>1</v>
      </c>
      <c r="DV33" s="172">
        <f t="shared" si="41"/>
        <v>1</v>
      </c>
      <c r="DW33" s="172">
        <f t="shared" si="41"/>
        <v>1</v>
      </c>
      <c r="DX33" s="172">
        <f t="shared" si="41"/>
        <v>1</v>
      </c>
      <c r="DY33" s="172">
        <f t="shared" si="41"/>
        <v>1</v>
      </c>
      <c r="DZ33" s="172">
        <f t="shared" si="41"/>
        <v>1</v>
      </c>
      <c r="EA33" s="172">
        <f t="shared" si="41"/>
        <v>1</v>
      </c>
      <c r="EB33" s="172">
        <f t="shared" si="41"/>
        <v>1</v>
      </c>
      <c r="EC33" s="172">
        <f t="shared" si="41"/>
        <v>1</v>
      </c>
      <c r="ED33" s="172">
        <f t="shared" si="41"/>
        <v>1</v>
      </c>
      <c r="EE33" s="172">
        <f t="shared" si="41"/>
        <v>1</v>
      </c>
      <c r="EF33" s="172">
        <f t="shared" si="41"/>
        <v>1</v>
      </c>
      <c r="EG33" s="172">
        <f t="shared" si="7"/>
        <v>0</v>
      </c>
    </row>
    <row r="34" spans="20:137" x14ac:dyDescent="0.25">
      <c r="T34" s="5"/>
      <c r="U34" s="13"/>
      <c r="V34" s="5"/>
      <c r="W34" s="5" t="str">
        <f t="shared" si="2"/>
        <v/>
      </c>
      <c r="X34" s="5"/>
      <c r="Y34" s="5"/>
      <c r="Z34" s="5"/>
      <c r="AC34" s="228"/>
      <c r="AD34" s="228"/>
      <c r="AE34" s="228"/>
      <c r="AF34" s="228"/>
      <c r="AG34" s="228"/>
      <c r="AQ34" s="25"/>
      <c r="AR34" s="26"/>
      <c r="AS34" s="26"/>
      <c r="AT34" s="26"/>
      <c r="AU34" s="26"/>
      <c r="AV34" s="26"/>
      <c r="AW34" s="26"/>
      <c r="AX34" s="26"/>
      <c r="AY34" s="26"/>
      <c r="AZ34" s="26"/>
      <c r="BA34" s="26"/>
      <c r="BB34" s="26"/>
      <c r="BC34" s="26"/>
      <c r="BD34" s="26"/>
      <c r="BE34" s="26"/>
      <c r="BF34" s="26"/>
      <c r="BG34" s="26"/>
      <c r="BH34" s="26"/>
      <c r="BI34" s="26"/>
      <c r="BJ34" s="27"/>
      <c r="BV34" s="168"/>
      <c r="BW34" s="40"/>
      <c r="BX34" s="42"/>
      <c r="BY34" s="168"/>
      <c r="BZ34" s="43"/>
      <c r="CB34" s="172">
        <f t="shared" si="43"/>
        <v>1</v>
      </c>
      <c r="CC34" s="172">
        <f t="shared" si="43"/>
        <v>1</v>
      </c>
      <c r="CD34" s="172">
        <f t="shared" si="43"/>
        <v>1</v>
      </c>
      <c r="CE34" s="172">
        <f t="shared" si="43"/>
        <v>1</v>
      </c>
      <c r="CF34" s="172">
        <f t="shared" si="43"/>
        <v>1</v>
      </c>
      <c r="CG34" s="172">
        <f t="shared" si="43"/>
        <v>1</v>
      </c>
      <c r="CH34" s="172">
        <f t="shared" si="43"/>
        <v>1</v>
      </c>
      <c r="CI34" s="172">
        <f t="shared" si="43"/>
        <v>1</v>
      </c>
      <c r="CJ34" s="172">
        <f t="shared" si="43"/>
        <v>1</v>
      </c>
      <c r="CK34" s="172">
        <f t="shared" si="43"/>
        <v>1</v>
      </c>
      <c r="CL34" s="172">
        <f t="shared" si="43"/>
        <v>1</v>
      </c>
      <c r="CM34" s="172">
        <f t="shared" si="43"/>
        <v>1</v>
      </c>
      <c r="CN34" s="172">
        <f t="shared" si="43"/>
        <v>1</v>
      </c>
      <c r="CO34" s="172">
        <f t="shared" si="43"/>
        <v>1</v>
      </c>
      <c r="CP34" s="172">
        <f t="shared" si="43"/>
        <v>1</v>
      </c>
      <c r="CQ34" s="172">
        <f t="shared" si="43"/>
        <v>1</v>
      </c>
      <c r="CR34" s="172">
        <f t="shared" si="42"/>
        <v>1</v>
      </c>
      <c r="CS34" s="172">
        <f t="shared" si="42"/>
        <v>1</v>
      </c>
      <c r="CT34" s="172">
        <f t="shared" si="42"/>
        <v>1</v>
      </c>
      <c r="CU34" s="172">
        <f t="shared" si="42"/>
        <v>1</v>
      </c>
      <c r="CZ34" s="172">
        <v>3</v>
      </c>
      <c r="DA34" s="172" t="s">
        <v>278</v>
      </c>
      <c r="DB34" s="32" t="str">
        <f>T(LOOKUP(CZ34,$DM$1:$EF$1,$DM$2:$EF$2))</f>
        <v/>
      </c>
      <c r="DD34" s="172">
        <f t="shared" si="18"/>
        <v>1</v>
      </c>
      <c r="DE34" s="172">
        <v>32</v>
      </c>
      <c r="DL34" s="172">
        <f t="shared" si="13"/>
        <v>0</v>
      </c>
      <c r="DM34" s="172">
        <f t="shared" si="19"/>
        <v>1</v>
      </c>
      <c r="DN34" s="172">
        <f t="shared" si="20"/>
        <v>1</v>
      </c>
      <c r="DO34" s="172">
        <f t="shared" si="21"/>
        <v>1</v>
      </c>
      <c r="DP34" s="172">
        <f t="shared" si="22"/>
        <v>1</v>
      </c>
      <c r="DQ34" s="172">
        <f t="shared" si="23"/>
        <v>1</v>
      </c>
      <c r="DR34" s="172">
        <f t="shared" si="24"/>
        <v>1</v>
      </c>
      <c r="DS34" s="172">
        <f t="shared" si="25"/>
        <v>1</v>
      </c>
      <c r="DT34" s="172">
        <f t="shared" si="26"/>
        <v>1</v>
      </c>
      <c r="DU34" s="172">
        <f t="shared" si="27"/>
        <v>1</v>
      </c>
      <c r="DV34" s="172">
        <f t="shared" si="41"/>
        <v>1</v>
      </c>
      <c r="DW34" s="172">
        <f t="shared" si="41"/>
        <v>1</v>
      </c>
      <c r="DX34" s="172">
        <f t="shared" si="41"/>
        <v>1</v>
      </c>
      <c r="DY34" s="172">
        <f t="shared" si="41"/>
        <v>1</v>
      </c>
      <c r="DZ34" s="172">
        <f t="shared" si="41"/>
        <v>1</v>
      </c>
      <c r="EA34" s="172">
        <f t="shared" si="41"/>
        <v>1</v>
      </c>
      <c r="EB34" s="172">
        <f t="shared" si="41"/>
        <v>1</v>
      </c>
      <c r="EC34" s="172">
        <f t="shared" si="41"/>
        <v>1</v>
      </c>
      <c r="ED34" s="172">
        <f t="shared" si="41"/>
        <v>1</v>
      </c>
      <c r="EE34" s="172">
        <f t="shared" si="41"/>
        <v>1</v>
      </c>
      <c r="EF34" s="172">
        <f t="shared" si="41"/>
        <v>1</v>
      </c>
      <c r="EG34" s="172">
        <f t="shared" si="7"/>
        <v>0</v>
      </c>
    </row>
    <row r="35" spans="20:137" x14ac:dyDescent="0.25">
      <c r="T35" s="5"/>
      <c r="U35" s="13"/>
      <c r="V35" s="5"/>
      <c r="W35" s="5" t="str">
        <f t="shared" si="2"/>
        <v/>
      </c>
      <c r="X35" s="5"/>
      <c r="Y35" s="5"/>
      <c r="Z35" s="5"/>
      <c r="AC35" s="228"/>
      <c r="AD35" s="228"/>
      <c r="AE35" s="228"/>
      <c r="AF35" s="228"/>
      <c r="AG35" s="228"/>
      <c r="AQ35" s="25"/>
      <c r="AR35" s="26"/>
      <c r="AS35" s="26"/>
      <c r="AT35" s="26"/>
      <c r="AU35" s="26"/>
      <c r="AV35" s="26"/>
      <c r="AW35" s="26"/>
      <c r="AX35" s="26"/>
      <c r="AY35" s="26"/>
      <c r="AZ35" s="26"/>
      <c r="BA35" s="26"/>
      <c r="BB35" s="26"/>
      <c r="BC35" s="26"/>
      <c r="BD35" s="26"/>
      <c r="BE35" s="26"/>
      <c r="BF35" s="26"/>
      <c r="BG35" s="26"/>
      <c r="BH35" s="26"/>
      <c r="BI35" s="26"/>
      <c r="BJ35" s="27"/>
      <c r="BV35" s="168"/>
      <c r="BW35" s="40"/>
      <c r="BX35" s="42"/>
      <c r="BY35" s="168"/>
      <c r="BZ35" s="43"/>
      <c r="CB35" s="172">
        <f t="shared" si="43"/>
        <v>1</v>
      </c>
      <c r="CC35" s="172">
        <f t="shared" si="43"/>
        <v>1</v>
      </c>
      <c r="CD35" s="172">
        <f t="shared" si="43"/>
        <v>1</v>
      </c>
      <c r="CE35" s="172">
        <f t="shared" si="43"/>
        <v>1</v>
      </c>
      <c r="CF35" s="172">
        <f t="shared" si="43"/>
        <v>1</v>
      </c>
      <c r="CG35" s="172">
        <f t="shared" si="43"/>
        <v>1</v>
      </c>
      <c r="CH35" s="172">
        <f t="shared" si="43"/>
        <v>1</v>
      </c>
      <c r="CI35" s="172">
        <f t="shared" si="43"/>
        <v>1</v>
      </c>
      <c r="CJ35" s="172">
        <f t="shared" si="43"/>
        <v>1</v>
      </c>
      <c r="CK35" s="172">
        <f t="shared" si="43"/>
        <v>1</v>
      </c>
      <c r="CL35" s="172">
        <f t="shared" si="43"/>
        <v>1</v>
      </c>
      <c r="CM35" s="172">
        <f t="shared" si="43"/>
        <v>1</v>
      </c>
      <c r="CN35" s="172">
        <f t="shared" si="43"/>
        <v>1</v>
      </c>
      <c r="CO35" s="172">
        <f t="shared" si="43"/>
        <v>1</v>
      </c>
      <c r="CP35" s="172">
        <f t="shared" si="43"/>
        <v>1</v>
      </c>
      <c r="CQ35" s="172">
        <f t="shared" si="43"/>
        <v>1</v>
      </c>
      <c r="CR35" s="172">
        <f t="shared" si="42"/>
        <v>1</v>
      </c>
      <c r="CS35" s="172">
        <f t="shared" si="42"/>
        <v>1</v>
      </c>
      <c r="CT35" s="172">
        <f t="shared" si="42"/>
        <v>1</v>
      </c>
      <c r="CU35" s="172">
        <f t="shared" si="42"/>
        <v>1</v>
      </c>
      <c r="DA35" s="172">
        <v>1</v>
      </c>
      <c r="DB35" s="32" t="str">
        <f t="shared" ref="DB35:DB46" si="46">T(CONCATENATE(LOOKUP(DA35,CD$3:CD$80,AS$3:AS$80)," ",LOOKUP(DA35,CD$3:CD$80,$CA$3:$CA$80)))</f>
        <v xml:space="preserve"> </v>
      </c>
      <c r="DD35" s="172">
        <f t="shared" si="18"/>
        <v>1</v>
      </c>
      <c r="DE35" s="172">
        <v>33</v>
      </c>
      <c r="DL35" s="172">
        <f t="shared" si="13"/>
        <v>0</v>
      </c>
      <c r="DM35" s="172">
        <f t="shared" si="19"/>
        <v>1</v>
      </c>
      <c r="DN35" s="172">
        <f t="shared" si="20"/>
        <v>1</v>
      </c>
      <c r="DO35" s="172">
        <f t="shared" si="21"/>
        <v>1</v>
      </c>
      <c r="DP35" s="172">
        <f t="shared" si="22"/>
        <v>1</v>
      </c>
      <c r="DQ35" s="172">
        <f t="shared" si="23"/>
        <v>1</v>
      </c>
      <c r="DR35" s="172">
        <f t="shared" si="24"/>
        <v>1</v>
      </c>
      <c r="DS35" s="172">
        <f t="shared" si="25"/>
        <v>1</v>
      </c>
      <c r="DT35" s="172">
        <f t="shared" si="26"/>
        <v>1</v>
      </c>
      <c r="DU35" s="172">
        <f t="shared" si="27"/>
        <v>1</v>
      </c>
      <c r="DV35" s="172">
        <f t="shared" si="41"/>
        <v>1</v>
      </c>
      <c r="DW35" s="172">
        <f t="shared" si="41"/>
        <v>1</v>
      </c>
      <c r="DX35" s="172">
        <f t="shared" si="41"/>
        <v>1</v>
      </c>
      <c r="DY35" s="172">
        <f t="shared" si="41"/>
        <v>1</v>
      </c>
      <c r="DZ35" s="172">
        <f t="shared" si="41"/>
        <v>1</v>
      </c>
      <c r="EA35" s="172">
        <f t="shared" si="41"/>
        <v>1</v>
      </c>
      <c r="EB35" s="172">
        <f t="shared" si="41"/>
        <v>1</v>
      </c>
      <c r="EC35" s="172">
        <f t="shared" si="41"/>
        <v>1</v>
      </c>
      <c r="ED35" s="172">
        <f t="shared" si="41"/>
        <v>1</v>
      </c>
      <c r="EE35" s="172">
        <f t="shared" si="41"/>
        <v>1</v>
      </c>
      <c r="EF35" s="172">
        <f t="shared" si="41"/>
        <v>1</v>
      </c>
      <c r="EG35" s="172">
        <f t="shared" si="7"/>
        <v>0</v>
      </c>
    </row>
    <row r="36" spans="20:137" x14ac:dyDescent="0.25">
      <c r="T36" s="5"/>
      <c r="U36" s="13"/>
      <c r="V36" s="5"/>
      <c r="W36" s="5" t="str">
        <f t="shared" si="2"/>
        <v/>
      </c>
      <c r="X36" s="5"/>
      <c r="Y36" s="5"/>
      <c r="Z36" s="5"/>
      <c r="AC36" s="228"/>
      <c r="AD36" s="228"/>
      <c r="AE36" s="228"/>
      <c r="AF36" s="228"/>
      <c r="AG36" s="228"/>
      <c r="AQ36" s="25"/>
      <c r="AR36" s="26"/>
      <c r="AS36" s="26"/>
      <c r="AT36" s="26"/>
      <c r="AU36" s="26"/>
      <c r="AV36" s="26"/>
      <c r="AW36" s="26"/>
      <c r="AX36" s="26"/>
      <c r="AY36" s="26"/>
      <c r="AZ36" s="26"/>
      <c r="BA36" s="26"/>
      <c r="BB36" s="26"/>
      <c r="BC36" s="26"/>
      <c r="BD36" s="26"/>
      <c r="BE36" s="26"/>
      <c r="BF36" s="26"/>
      <c r="BG36" s="26"/>
      <c r="BH36" s="26"/>
      <c r="BI36" s="26"/>
      <c r="BJ36" s="27"/>
      <c r="BV36" s="168"/>
      <c r="BW36" s="40"/>
      <c r="BX36" s="42"/>
      <c r="BY36" s="168"/>
      <c r="BZ36" s="43"/>
      <c r="CB36" s="172">
        <f t="shared" si="43"/>
        <v>1</v>
      </c>
      <c r="CC36" s="172">
        <f t="shared" si="43"/>
        <v>1</v>
      </c>
      <c r="CD36" s="172">
        <f t="shared" si="43"/>
        <v>1</v>
      </c>
      <c r="CE36" s="172">
        <f t="shared" si="43"/>
        <v>1</v>
      </c>
      <c r="CF36" s="172">
        <f t="shared" si="43"/>
        <v>1</v>
      </c>
      <c r="CG36" s="172">
        <f t="shared" si="43"/>
        <v>1</v>
      </c>
      <c r="CH36" s="172">
        <f t="shared" si="43"/>
        <v>1</v>
      </c>
      <c r="CI36" s="172">
        <f t="shared" si="43"/>
        <v>1</v>
      </c>
      <c r="CJ36" s="172">
        <f t="shared" si="43"/>
        <v>1</v>
      </c>
      <c r="CK36" s="172">
        <f t="shared" si="43"/>
        <v>1</v>
      </c>
      <c r="CL36" s="172">
        <f t="shared" si="43"/>
        <v>1</v>
      </c>
      <c r="CM36" s="172">
        <f t="shared" si="43"/>
        <v>1</v>
      </c>
      <c r="CN36" s="172">
        <f t="shared" si="43"/>
        <v>1</v>
      </c>
      <c r="CO36" s="172">
        <f t="shared" si="43"/>
        <v>1</v>
      </c>
      <c r="CP36" s="172">
        <f t="shared" si="43"/>
        <v>1</v>
      </c>
      <c r="CQ36" s="172">
        <f t="shared" si="43"/>
        <v>1</v>
      </c>
      <c r="CR36" s="172">
        <f t="shared" si="42"/>
        <v>1</v>
      </c>
      <c r="CS36" s="172">
        <f t="shared" si="42"/>
        <v>1</v>
      </c>
      <c r="CT36" s="172">
        <f t="shared" si="42"/>
        <v>1</v>
      </c>
      <c r="CU36" s="172">
        <f t="shared" si="42"/>
        <v>1</v>
      </c>
      <c r="DA36" s="172">
        <v>2</v>
      </c>
      <c r="DB36" s="32" t="str">
        <f t="shared" si="46"/>
        <v xml:space="preserve"> </v>
      </c>
      <c r="DD36" s="172">
        <f t="shared" si="18"/>
        <v>1</v>
      </c>
      <c r="DE36" s="172">
        <v>34</v>
      </c>
      <c r="DL36" s="172">
        <f t="shared" si="13"/>
        <v>0</v>
      </c>
      <c r="DM36" s="172">
        <f t="shared" si="19"/>
        <v>1</v>
      </c>
      <c r="DN36" s="172">
        <f t="shared" si="20"/>
        <v>1</v>
      </c>
      <c r="DO36" s="172">
        <f t="shared" si="21"/>
        <v>1</v>
      </c>
      <c r="DP36" s="172">
        <f t="shared" si="22"/>
        <v>1</v>
      </c>
      <c r="DQ36" s="172">
        <f t="shared" si="23"/>
        <v>1</v>
      </c>
      <c r="DR36" s="172">
        <f t="shared" si="24"/>
        <v>1</v>
      </c>
      <c r="DS36" s="172">
        <f t="shared" si="25"/>
        <v>1</v>
      </c>
      <c r="DT36" s="172">
        <f t="shared" si="26"/>
        <v>1</v>
      </c>
      <c r="DU36" s="172">
        <f t="shared" si="27"/>
        <v>1</v>
      </c>
      <c r="DV36" s="172">
        <f t="shared" si="41"/>
        <v>1</v>
      </c>
      <c r="DW36" s="172">
        <f t="shared" si="41"/>
        <v>1</v>
      </c>
      <c r="DX36" s="172">
        <f t="shared" si="41"/>
        <v>1</v>
      </c>
      <c r="DY36" s="172">
        <f t="shared" si="41"/>
        <v>1</v>
      </c>
      <c r="DZ36" s="172">
        <f t="shared" si="41"/>
        <v>1</v>
      </c>
      <c r="EA36" s="172">
        <f t="shared" si="41"/>
        <v>1</v>
      </c>
      <c r="EB36" s="172">
        <f t="shared" si="41"/>
        <v>1</v>
      </c>
      <c r="EC36" s="172">
        <f t="shared" si="41"/>
        <v>1</v>
      </c>
      <c r="ED36" s="172">
        <f t="shared" si="41"/>
        <v>1</v>
      </c>
      <c r="EE36" s="172">
        <f t="shared" si="41"/>
        <v>1</v>
      </c>
      <c r="EF36" s="172">
        <f t="shared" si="41"/>
        <v>1</v>
      </c>
      <c r="EG36" s="172">
        <f t="shared" si="7"/>
        <v>0</v>
      </c>
    </row>
    <row r="37" spans="20:137" x14ac:dyDescent="0.25">
      <c r="T37" s="5"/>
      <c r="U37" s="13"/>
      <c r="V37" s="5"/>
      <c r="W37" s="5" t="str">
        <f t="shared" si="2"/>
        <v/>
      </c>
      <c r="X37" s="5"/>
      <c r="Y37" s="5"/>
      <c r="Z37" s="5"/>
      <c r="AC37" s="228"/>
      <c r="AD37" s="228"/>
      <c r="AE37" s="228"/>
      <c r="AF37" s="228"/>
      <c r="AG37" s="228"/>
      <c r="AQ37" s="25"/>
      <c r="AR37" s="26"/>
      <c r="AS37" s="26"/>
      <c r="AT37" s="26"/>
      <c r="AU37" s="26"/>
      <c r="AV37" s="26"/>
      <c r="AW37" s="26"/>
      <c r="AX37" s="26"/>
      <c r="AY37" s="26"/>
      <c r="AZ37" s="26"/>
      <c r="BA37" s="26"/>
      <c r="BB37" s="26"/>
      <c r="BC37" s="26"/>
      <c r="BD37" s="26"/>
      <c r="BE37" s="26"/>
      <c r="BF37" s="26"/>
      <c r="BG37" s="26"/>
      <c r="BH37" s="26"/>
      <c r="BI37" s="26"/>
      <c r="BJ37" s="27"/>
      <c r="BV37" s="168"/>
      <c r="BW37" s="40"/>
      <c r="BX37" s="42"/>
      <c r="BY37" s="168"/>
      <c r="BZ37" s="43"/>
      <c r="CB37" s="172">
        <f t="shared" si="43"/>
        <v>1</v>
      </c>
      <c r="CC37" s="172">
        <f t="shared" si="43"/>
        <v>1</v>
      </c>
      <c r="CD37" s="172">
        <f t="shared" si="43"/>
        <v>1</v>
      </c>
      <c r="CE37" s="172">
        <f t="shared" si="43"/>
        <v>1</v>
      </c>
      <c r="CF37" s="172">
        <f t="shared" si="43"/>
        <v>1</v>
      </c>
      <c r="CG37" s="172">
        <f t="shared" si="43"/>
        <v>1</v>
      </c>
      <c r="CH37" s="172">
        <f t="shared" si="43"/>
        <v>1</v>
      </c>
      <c r="CI37" s="172">
        <f t="shared" si="43"/>
        <v>1</v>
      </c>
      <c r="CJ37" s="172">
        <f t="shared" si="43"/>
        <v>1</v>
      </c>
      <c r="CK37" s="172">
        <f t="shared" si="43"/>
        <v>1</v>
      </c>
      <c r="CL37" s="172">
        <f t="shared" si="43"/>
        <v>1</v>
      </c>
      <c r="CM37" s="172">
        <f t="shared" si="43"/>
        <v>1</v>
      </c>
      <c r="CN37" s="172">
        <f t="shared" si="43"/>
        <v>1</v>
      </c>
      <c r="CO37" s="172">
        <f t="shared" si="43"/>
        <v>1</v>
      </c>
      <c r="CP37" s="172">
        <f t="shared" si="43"/>
        <v>1</v>
      </c>
      <c r="CQ37" s="172">
        <f t="shared" si="43"/>
        <v>1</v>
      </c>
      <c r="CR37" s="172">
        <f t="shared" si="42"/>
        <v>1</v>
      </c>
      <c r="CS37" s="172">
        <f t="shared" si="42"/>
        <v>1</v>
      </c>
      <c r="CT37" s="172">
        <f t="shared" si="42"/>
        <v>1</v>
      </c>
      <c r="CU37" s="172">
        <f t="shared" si="42"/>
        <v>1</v>
      </c>
      <c r="DA37" s="172">
        <v>3</v>
      </c>
      <c r="DB37" s="32" t="str">
        <f t="shared" si="46"/>
        <v xml:space="preserve"> </v>
      </c>
      <c r="DD37" s="172">
        <f t="shared" si="18"/>
        <v>1</v>
      </c>
      <c r="DE37" s="172">
        <v>35</v>
      </c>
      <c r="DL37" s="172">
        <f t="shared" si="13"/>
        <v>0</v>
      </c>
      <c r="DM37" s="172">
        <f t="shared" si="19"/>
        <v>1</v>
      </c>
      <c r="DN37" s="172">
        <f t="shared" si="20"/>
        <v>1</v>
      </c>
      <c r="DO37" s="172">
        <f t="shared" si="21"/>
        <v>1</v>
      </c>
      <c r="DP37" s="172">
        <f t="shared" si="22"/>
        <v>1</v>
      </c>
      <c r="DQ37" s="172">
        <f t="shared" si="23"/>
        <v>1</v>
      </c>
      <c r="DR37" s="172">
        <f t="shared" si="24"/>
        <v>1</v>
      </c>
      <c r="DS37" s="172">
        <f t="shared" si="25"/>
        <v>1</v>
      </c>
      <c r="DT37" s="172">
        <f t="shared" si="26"/>
        <v>1</v>
      </c>
      <c r="DU37" s="172">
        <f t="shared" si="27"/>
        <v>1</v>
      </c>
      <c r="DV37" s="172">
        <f t="shared" si="41"/>
        <v>1</v>
      </c>
      <c r="DW37" s="172">
        <f t="shared" si="41"/>
        <v>1</v>
      </c>
      <c r="DX37" s="172">
        <f t="shared" si="41"/>
        <v>1</v>
      </c>
      <c r="DY37" s="172">
        <f t="shared" si="41"/>
        <v>1</v>
      </c>
      <c r="DZ37" s="172">
        <f t="shared" si="41"/>
        <v>1</v>
      </c>
      <c r="EA37" s="172">
        <f t="shared" si="41"/>
        <v>1</v>
      </c>
      <c r="EB37" s="172">
        <f t="shared" si="41"/>
        <v>1</v>
      </c>
      <c r="EC37" s="172">
        <f t="shared" si="41"/>
        <v>1</v>
      </c>
      <c r="ED37" s="172">
        <f t="shared" si="41"/>
        <v>1</v>
      </c>
      <c r="EE37" s="172">
        <f t="shared" si="41"/>
        <v>1</v>
      </c>
      <c r="EF37" s="172">
        <f t="shared" si="41"/>
        <v>1</v>
      </c>
      <c r="EG37" s="172">
        <f t="shared" si="7"/>
        <v>0</v>
      </c>
    </row>
    <row r="38" spans="20:137" x14ac:dyDescent="0.25">
      <c r="T38" s="5"/>
      <c r="U38" s="13"/>
      <c r="V38" s="5"/>
      <c r="W38" s="5" t="str">
        <f t="shared" si="2"/>
        <v/>
      </c>
      <c r="X38" s="5"/>
      <c r="Y38" s="5"/>
      <c r="Z38" s="5"/>
      <c r="AC38" s="228"/>
      <c r="AD38" s="228"/>
      <c r="AE38" s="228"/>
      <c r="AF38" s="228"/>
      <c r="AG38" s="228"/>
      <c r="AQ38" s="25"/>
      <c r="AR38" s="26"/>
      <c r="AS38" s="26"/>
      <c r="AT38" s="26"/>
      <c r="AU38" s="26"/>
      <c r="AV38" s="26"/>
      <c r="AW38" s="26"/>
      <c r="AX38" s="26"/>
      <c r="AY38" s="26"/>
      <c r="AZ38" s="26"/>
      <c r="BA38" s="26"/>
      <c r="BB38" s="26"/>
      <c r="BC38" s="26"/>
      <c r="BD38" s="26"/>
      <c r="BE38" s="26"/>
      <c r="BF38" s="26"/>
      <c r="BG38" s="26"/>
      <c r="BH38" s="26"/>
      <c r="BI38" s="26"/>
      <c r="BJ38" s="27"/>
      <c r="BV38" s="168"/>
      <c r="BW38" s="40"/>
      <c r="BX38" s="42"/>
      <c r="BY38" s="168"/>
      <c r="BZ38" s="43"/>
      <c r="CB38" s="172">
        <f t="shared" si="43"/>
        <v>1</v>
      </c>
      <c r="CC38" s="172">
        <f t="shared" si="43"/>
        <v>1</v>
      </c>
      <c r="CD38" s="172">
        <f t="shared" si="43"/>
        <v>1</v>
      </c>
      <c r="CE38" s="172">
        <f t="shared" si="43"/>
        <v>1</v>
      </c>
      <c r="CF38" s="172">
        <f t="shared" si="43"/>
        <v>1</v>
      </c>
      <c r="CG38" s="172">
        <f t="shared" si="43"/>
        <v>1</v>
      </c>
      <c r="CH38" s="172">
        <f t="shared" si="43"/>
        <v>1</v>
      </c>
      <c r="CI38" s="172">
        <f t="shared" si="43"/>
        <v>1</v>
      </c>
      <c r="CJ38" s="172">
        <f t="shared" si="43"/>
        <v>1</v>
      </c>
      <c r="CK38" s="172">
        <f t="shared" si="43"/>
        <v>1</v>
      </c>
      <c r="CL38" s="172">
        <f t="shared" si="43"/>
        <v>1</v>
      </c>
      <c r="CM38" s="172">
        <f t="shared" si="43"/>
        <v>1</v>
      </c>
      <c r="CN38" s="172">
        <f t="shared" si="43"/>
        <v>1</v>
      </c>
      <c r="CO38" s="172">
        <f t="shared" si="43"/>
        <v>1</v>
      </c>
      <c r="CP38" s="172">
        <f t="shared" si="43"/>
        <v>1</v>
      </c>
      <c r="CQ38" s="172">
        <f t="shared" si="43"/>
        <v>1</v>
      </c>
      <c r="CR38" s="172">
        <f t="shared" si="42"/>
        <v>1</v>
      </c>
      <c r="CS38" s="172">
        <f t="shared" si="42"/>
        <v>1</v>
      </c>
      <c r="CT38" s="172">
        <f t="shared" si="42"/>
        <v>1</v>
      </c>
      <c r="CU38" s="172">
        <f t="shared" si="42"/>
        <v>1</v>
      </c>
      <c r="DA38" s="172">
        <v>4</v>
      </c>
      <c r="DB38" s="32" t="str">
        <f t="shared" si="46"/>
        <v xml:space="preserve"> </v>
      </c>
      <c r="DD38" s="172">
        <f t="shared" si="18"/>
        <v>1</v>
      </c>
      <c r="DE38" s="172">
        <v>36</v>
      </c>
      <c r="DL38" s="172">
        <f t="shared" si="13"/>
        <v>0</v>
      </c>
      <c r="DM38" s="172">
        <f t="shared" si="19"/>
        <v>1</v>
      </c>
      <c r="DN38" s="172">
        <f t="shared" si="20"/>
        <v>1</v>
      </c>
      <c r="DO38" s="172">
        <f t="shared" si="21"/>
        <v>1</v>
      </c>
      <c r="DP38" s="172">
        <f t="shared" si="22"/>
        <v>1</v>
      </c>
      <c r="DQ38" s="172">
        <f t="shared" si="23"/>
        <v>1</v>
      </c>
      <c r="DR38" s="172">
        <f t="shared" si="24"/>
        <v>1</v>
      </c>
      <c r="DS38" s="172">
        <f t="shared" si="25"/>
        <v>1</v>
      </c>
      <c r="DT38" s="172">
        <f t="shared" si="26"/>
        <v>1</v>
      </c>
      <c r="DU38" s="172">
        <f t="shared" si="27"/>
        <v>1</v>
      </c>
      <c r="DV38" s="172">
        <f t="shared" si="41"/>
        <v>1</v>
      </c>
      <c r="DW38" s="172">
        <f t="shared" si="41"/>
        <v>1</v>
      </c>
      <c r="DX38" s="172">
        <f t="shared" si="41"/>
        <v>1</v>
      </c>
      <c r="DY38" s="172">
        <f t="shared" si="41"/>
        <v>1</v>
      </c>
      <c r="DZ38" s="172">
        <f t="shared" si="41"/>
        <v>1</v>
      </c>
      <c r="EA38" s="172">
        <f t="shared" si="41"/>
        <v>1</v>
      </c>
      <c r="EB38" s="172">
        <f t="shared" si="41"/>
        <v>1</v>
      </c>
      <c r="EC38" s="172">
        <f t="shared" si="41"/>
        <v>1</v>
      </c>
      <c r="ED38" s="172">
        <f t="shared" si="41"/>
        <v>1</v>
      </c>
      <c r="EE38" s="172">
        <f t="shared" si="41"/>
        <v>1</v>
      </c>
      <c r="EF38" s="172">
        <f t="shared" si="41"/>
        <v>1</v>
      </c>
      <c r="EG38" s="172">
        <f t="shared" si="7"/>
        <v>0</v>
      </c>
    </row>
    <row r="39" spans="20:137" x14ac:dyDescent="0.25">
      <c r="T39" s="5"/>
      <c r="U39" s="13"/>
      <c r="V39" s="5"/>
      <c r="W39" s="5" t="str">
        <f t="shared" si="2"/>
        <v/>
      </c>
      <c r="X39" s="5"/>
      <c r="Y39" s="5"/>
      <c r="Z39" s="5"/>
      <c r="AC39" s="228"/>
      <c r="AD39" s="228"/>
      <c r="AE39" s="228"/>
      <c r="AF39" s="228"/>
      <c r="AG39" s="228"/>
      <c r="AQ39" s="25"/>
      <c r="AR39" s="26"/>
      <c r="AS39" s="26"/>
      <c r="AT39" s="26"/>
      <c r="AU39" s="26"/>
      <c r="AV39" s="26"/>
      <c r="AW39" s="26"/>
      <c r="AX39" s="26"/>
      <c r="AY39" s="26"/>
      <c r="AZ39" s="26"/>
      <c r="BA39" s="26"/>
      <c r="BB39" s="26"/>
      <c r="BC39" s="26"/>
      <c r="BD39" s="26"/>
      <c r="BE39" s="26"/>
      <c r="BF39" s="26"/>
      <c r="BG39" s="26"/>
      <c r="BH39" s="26"/>
      <c r="BI39" s="26"/>
      <c r="BJ39" s="27"/>
      <c r="BV39" s="168"/>
      <c r="BW39" s="40"/>
      <c r="BX39" s="42"/>
      <c r="BY39" s="168"/>
      <c r="BZ39" s="43"/>
      <c r="CB39" s="172">
        <f t="shared" si="43"/>
        <v>1</v>
      </c>
      <c r="CC39" s="172">
        <f t="shared" si="43"/>
        <v>1</v>
      </c>
      <c r="CD39" s="172">
        <f t="shared" si="43"/>
        <v>1</v>
      </c>
      <c r="CE39" s="172">
        <f t="shared" si="43"/>
        <v>1</v>
      </c>
      <c r="CF39" s="172">
        <f t="shared" si="43"/>
        <v>1</v>
      </c>
      <c r="CG39" s="172">
        <f t="shared" si="43"/>
        <v>1</v>
      </c>
      <c r="CH39" s="172">
        <f t="shared" si="43"/>
        <v>1</v>
      </c>
      <c r="CI39" s="172">
        <f t="shared" si="43"/>
        <v>1</v>
      </c>
      <c r="CJ39" s="172">
        <f t="shared" si="43"/>
        <v>1</v>
      </c>
      <c r="CK39" s="172">
        <f t="shared" si="43"/>
        <v>1</v>
      </c>
      <c r="CL39" s="172">
        <f t="shared" si="43"/>
        <v>1</v>
      </c>
      <c r="CM39" s="172">
        <f t="shared" si="43"/>
        <v>1</v>
      </c>
      <c r="CN39" s="172">
        <f t="shared" si="43"/>
        <v>1</v>
      </c>
      <c r="CO39" s="172">
        <f t="shared" si="43"/>
        <v>1</v>
      </c>
      <c r="CP39" s="172">
        <f t="shared" si="43"/>
        <v>1</v>
      </c>
      <c r="CQ39" s="172">
        <f t="shared" si="43"/>
        <v>1</v>
      </c>
      <c r="CR39" s="172">
        <f t="shared" si="42"/>
        <v>1</v>
      </c>
      <c r="CS39" s="172">
        <f t="shared" si="42"/>
        <v>1</v>
      </c>
      <c r="CT39" s="172">
        <f t="shared" si="42"/>
        <v>1</v>
      </c>
      <c r="CU39" s="172">
        <f t="shared" si="42"/>
        <v>1</v>
      </c>
      <c r="DA39" s="172">
        <v>5</v>
      </c>
      <c r="DB39" s="32" t="str">
        <f t="shared" si="46"/>
        <v xml:space="preserve"> </v>
      </c>
      <c r="DD39" s="172">
        <f t="shared" si="18"/>
        <v>1</v>
      </c>
      <c r="DE39" s="172">
        <v>37</v>
      </c>
      <c r="DL39" s="172">
        <f t="shared" si="13"/>
        <v>0</v>
      </c>
      <c r="DM39" s="172">
        <f t="shared" si="19"/>
        <v>1</v>
      </c>
      <c r="DN39" s="172">
        <f t="shared" si="20"/>
        <v>1</v>
      </c>
      <c r="DO39" s="172">
        <f t="shared" si="21"/>
        <v>1</v>
      </c>
      <c r="DP39" s="172">
        <f t="shared" si="22"/>
        <v>1</v>
      </c>
      <c r="DQ39" s="172">
        <f t="shared" si="23"/>
        <v>1</v>
      </c>
      <c r="DR39" s="172">
        <f t="shared" si="24"/>
        <v>1</v>
      </c>
      <c r="DS39" s="172">
        <f t="shared" si="25"/>
        <v>1</v>
      </c>
      <c r="DT39" s="172">
        <f t="shared" si="26"/>
        <v>1</v>
      </c>
      <c r="DU39" s="172">
        <f t="shared" si="27"/>
        <v>1</v>
      </c>
      <c r="DV39" s="172">
        <f t="shared" si="41"/>
        <v>1</v>
      </c>
      <c r="DW39" s="172">
        <f t="shared" si="41"/>
        <v>1</v>
      </c>
      <c r="DX39" s="172">
        <f t="shared" si="41"/>
        <v>1</v>
      </c>
      <c r="DY39" s="172">
        <f t="shared" si="41"/>
        <v>1</v>
      </c>
      <c r="DZ39" s="172">
        <f t="shared" si="41"/>
        <v>1</v>
      </c>
      <c r="EA39" s="172">
        <f t="shared" si="41"/>
        <v>1</v>
      </c>
      <c r="EB39" s="172">
        <f t="shared" si="41"/>
        <v>1</v>
      </c>
      <c r="EC39" s="172">
        <f t="shared" si="41"/>
        <v>1</v>
      </c>
      <c r="ED39" s="172">
        <f t="shared" si="41"/>
        <v>1</v>
      </c>
      <c r="EE39" s="172">
        <f t="shared" si="41"/>
        <v>1</v>
      </c>
      <c r="EF39" s="172">
        <f t="shared" si="41"/>
        <v>1</v>
      </c>
      <c r="EG39" s="172">
        <f t="shared" si="7"/>
        <v>0</v>
      </c>
    </row>
    <row r="40" spans="20:137" x14ac:dyDescent="0.25">
      <c r="T40" s="5"/>
      <c r="U40" s="13"/>
      <c r="V40" s="5"/>
      <c r="W40" s="5" t="str">
        <f t="shared" si="2"/>
        <v/>
      </c>
      <c r="X40" s="5"/>
      <c r="Y40" s="5"/>
      <c r="Z40" s="5"/>
      <c r="AC40" s="228"/>
      <c r="AD40" s="228"/>
      <c r="AE40" s="228"/>
      <c r="AF40" s="228"/>
      <c r="AG40" s="228"/>
      <c r="AQ40" s="25"/>
      <c r="AR40" s="26"/>
      <c r="AS40" s="26"/>
      <c r="AT40" s="26"/>
      <c r="AU40" s="26"/>
      <c r="AV40" s="26"/>
      <c r="AW40" s="26"/>
      <c r="AX40" s="26"/>
      <c r="AY40" s="26"/>
      <c r="AZ40" s="26"/>
      <c r="BA40" s="26"/>
      <c r="BB40" s="26"/>
      <c r="BC40" s="26"/>
      <c r="BD40" s="26"/>
      <c r="BE40" s="26"/>
      <c r="BF40" s="26"/>
      <c r="BG40" s="26"/>
      <c r="BH40" s="26"/>
      <c r="BI40" s="26"/>
      <c r="BJ40" s="27"/>
      <c r="BV40" s="168"/>
      <c r="BW40" s="40"/>
      <c r="BX40" s="42"/>
      <c r="BY40" s="168"/>
      <c r="BZ40" s="43"/>
      <c r="CB40" s="172">
        <f t="shared" si="43"/>
        <v>1</v>
      </c>
      <c r="CC40" s="172">
        <f t="shared" si="43"/>
        <v>1</v>
      </c>
      <c r="CD40" s="172">
        <f t="shared" si="43"/>
        <v>1</v>
      </c>
      <c r="CE40" s="172">
        <f t="shared" si="43"/>
        <v>1</v>
      </c>
      <c r="CF40" s="172">
        <f t="shared" si="43"/>
        <v>1</v>
      </c>
      <c r="CG40" s="172">
        <f t="shared" si="43"/>
        <v>1</v>
      </c>
      <c r="CH40" s="172">
        <f t="shared" si="43"/>
        <v>1</v>
      </c>
      <c r="CI40" s="172">
        <f t="shared" si="43"/>
        <v>1</v>
      </c>
      <c r="CJ40" s="172">
        <f t="shared" si="43"/>
        <v>1</v>
      </c>
      <c r="CK40" s="172">
        <f t="shared" si="43"/>
        <v>1</v>
      </c>
      <c r="CL40" s="172">
        <f t="shared" si="43"/>
        <v>1</v>
      </c>
      <c r="CM40" s="172">
        <f t="shared" si="43"/>
        <v>1</v>
      </c>
      <c r="CN40" s="172">
        <f t="shared" si="43"/>
        <v>1</v>
      </c>
      <c r="CO40" s="172">
        <f t="shared" si="43"/>
        <v>1</v>
      </c>
      <c r="CP40" s="172">
        <f t="shared" si="43"/>
        <v>1</v>
      </c>
      <c r="CQ40" s="172">
        <f t="shared" si="43"/>
        <v>1</v>
      </c>
      <c r="CR40" s="172">
        <f t="shared" si="42"/>
        <v>1</v>
      </c>
      <c r="CS40" s="172">
        <f t="shared" si="42"/>
        <v>1</v>
      </c>
      <c r="CT40" s="172">
        <f t="shared" si="42"/>
        <v>1</v>
      </c>
      <c r="CU40" s="172">
        <f t="shared" si="42"/>
        <v>1</v>
      </c>
      <c r="DA40" s="172">
        <v>6</v>
      </c>
      <c r="DB40" s="32" t="str">
        <f t="shared" si="46"/>
        <v xml:space="preserve"> </v>
      </c>
      <c r="DD40" s="172">
        <f t="shared" si="18"/>
        <v>1</v>
      </c>
      <c r="DE40" s="172">
        <v>38</v>
      </c>
      <c r="DL40" s="172">
        <f t="shared" si="13"/>
        <v>0</v>
      </c>
      <c r="DM40" s="172">
        <f t="shared" si="19"/>
        <v>1</v>
      </c>
      <c r="DN40" s="172">
        <f t="shared" si="20"/>
        <v>1</v>
      </c>
      <c r="DO40" s="172">
        <f t="shared" si="21"/>
        <v>1</v>
      </c>
      <c r="DP40" s="172">
        <f t="shared" si="22"/>
        <v>1</v>
      </c>
      <c r="DQ40" s="172">
        <f t="shared" si="23"/>
        <v>1</v>
      </c>
      <c r="DR40" s="172">
        <f t="shared" si="24"/>
        <v>1</v>
      </c>
      <c r="DS40" s="172">
        <f t="shared" si="25"/>
        <v>1</v>
      </c>
      <c r="DT40" s="172">
        <f t="shared" si="26"/>
        <v>1</v>
      </c>
      <c r="DU40" s="172">
        <f t="shared" si="27"/>
        <v>1</v>
      </c>
      <c r="DV40" s="172">
        <f t="shared" si="41"/>
        <v>1</v>
      </c>
      <c r="DW40" s="172">
        <f t="shared" si="41"/>
        <v>1</v>
      </c>
      <c r="DX40" s="172">
        <f t="shared" si="41"/>
        <v>1</v>
      </c>
      <c r="DY40" s="172">
        <f t="shared" si="41"/>
        <v>1</v>
      </c>
      <c r="DZ40" s="172">
        <f t="shared" si="41"/>
        <v>1</v>
      </c>
      <c r="EA40" s="172">
        <f t="shared" si="41"/>
        <v>1</v>
      </c>
      <c r="EB40" s="172">
        <f t="shared" si="41"/>
        <v>1</v>
      </c>
      <c r="EC40" s="172">
        <f t="shared" si="41"/>
        <v>1</v>
      </c>
      <c r="ED40" s="172">
        <f t="shared" si="41"/>
        <v>1</v>
      </c>
      <c r="EE40" s="172">
        <f t="shared" si="41"/>
        <v>1</v>
      </c>
      <c r="EF40" s="172">
        <f t="shared" si="41"/>
        <v>1</v>
      </c>
      <c r="EG40" s="172">
        <f t="shared" si="7"/>
        <v>0</v>
      </c>
    </row>
    <row r="41" spans="20:137" x14ac:dyDescent="0.25">
      <c r="T41" s="5"/>
      <c r="U41" s="13"/>
      <c r="V41" s="5"/>
      <c r="W41" s="5" t="str">
        <f t="shared" si="2"/>
        <v/>
      </c>
      <c r="X41" s="5"/>
      <c r="Y41" s="5"/>
      <c r="Z41" s="5"/>
      <c r="AA41" s="16" t="s">
        <v>216</v>
      </c>
      <c r="AB41" s="15">
        <v>60</v>
      </c>
      <c r="AC41" s="21"/>
      <c r="AD41" s="21"/>
      <c r="AE41" s="21"/>
      <c r="AF41" s="21"/>
      <c r="AG41" s="23"/>
      <c r="AH41" s="19"/>
      <c r="AI41" s="19"/>
      <c r="AJ41" s="19"/>
      <c r="AK41" s="19"/>
      <c r="AL41" s="19"/>
      <c r="AM41" s="19"/>
      <c r="AN41" s="19"/>
      <c r="AO41" s="19"/>
      <c r="AP41" s="15">
        <f>SUM(AQ41:BJ41)*(AB41+75*AC41+20*AD41+15*(AE41+AF41)+8*AG41)</f>
        <v>0</v>
      </c>
      <c r="AQ41" s="28"/>
      <c r="AR41" s="29"/>
      <c r="AS41" s="29"/>
      <c r="AT41" s="29"/>
      <c r="AU41" s="29"/>
      <c r="AV41" s="29"/>
      <c r="AW41" s="29"/>
      <c r="AX41" s="29"/>
      <c r="AY41" s="29"/>
      <c r="AZ41" s="29"/>
      <c r="BA41" s="29"/>
      <c r="BB41" s="29"/>
      <c r="BC41" s="29"/>
      <c r="BD41" s="29"/>
      <c r="BE41" s="29"/>
      <c r="BF41" s="29"/>
      <c r="BG41" s="29"/>
      <c r="BH41" s="29"/>
      <c r="BI41" s="29"/>
      <c r="BJ41" s="30"/>
      <c r="BV41" s="168">
        <f>3+AG41-AC41</f>
        <v>3</v>
      </c>
      <c r="BW41" s="40">
        <f t="shared" ref="BW41" si="47">SUM(AQ41:BJ41)*BV41</f>
        <v>0</v>
      </c>
      <c r="BX41" s="42">
        <f>BW41</f>
        <v>0</v>
      </c>
      <c r="BY41" s="168"/>
      <c r="BZ41" s="43"/>
      <c r="CA41" s="38" t="str">
        <f t="shared" ref="CA41" si="48">IF(AP41=0,"-",CONCATENATE(AA41,IF(SUM(AC41:AH41)=0,""," with "),IF(AC41=1,AC$34,""),IF(AC41=1,"; ",""),IF(AD41=1,AD$34,""),IF(AD41=1,"; ",""),IF(AE41=1,AE$34,""),IF(AE41=1,"; ",""),IF(AF41=1,AF$34,""),IF(AF41=1,"; ",""),IF(AG41=1,AG$34,""),IF(AG41=1,"; ",""),IF(AH41=0,"",AH41),IF(AH41=0,""," "),IF(AH41=0,"",AH$34),IF(AH41=0,"","; ")))</f>
        <v>-</v>
      </c>
      <c r="CB41" s="172">
        <f t="shared" si="43"/>
        <v>1</v>
      </c>
      <c r="CC41" s="172">
        <f t="shared" si="43"/>
        <v>1</v>
      </c>
      <c r="CD41" s="172">
        <f t="shared" si="43"/>
        <v>1</v>
      </c>
      <c r="CE41" s="172">
        <f t="shared" si="43"/>
        <v>1</v>
      </c>
      <c r="CF41" s="172">
        <f t="shared" si="43"/>
        <v>1</v>
      </c>
      <c r="CG41" s="172">
        <f t="shared" si="43"/>
        <v>1</v>
      </c>
      <c r="CH41" s="172">
        <f t="shared" si="43"/>
        <v>1</v>
      </c>
      <c r="CI41" s="172">
        <f t="shared" si="43"/>
        <v>1</v>
      </c>
      <c r="CJ41" s="172">
        <f t="shared" si="43"/>
        <v>1</v>
      </c>
      <c r="CK41" s="172">
        <f t="shared" si="43"/>
        <v>1</v>
      </c>
      <c r="CL41" s="172">
        <f t="shared" si="43"/>
        <v>1</v>
      </c>
      <c r="CM41" s="172">
        <f t="shared" si="43"/>
        <v>1</v>
      </c>
      <c r="CN41" s="172">
        <f t="shared" si="43"/>
        <v>1</v>
      </c>
      <c r="CO41" s="172">
        <f t="shared" si="43"/>
        <v>1</v>
      </c>
      <c r="CP41" s="172">
        <f t="shared" si="43"/>
        <v>1</v>
      </c>
      <c r="CQ41" s="172">
        <f t="shared" si="43"/>
        <v>1</v>
      </c>
      <c r="CR41" s="172">
        <f t="shared" si="42"/>
        <v>1</v>
      </c>
      <c r="CS41" s="172">
        <f t="shared" si="42"/>
        <v>1</v>
      </c>
      <c r="CT41" s="172">
        <f t="shared" si="42"/>
        <v>1</v>
      </c>
      <c r="CU41" s="172">
        <f t="shared" si="42"/>
        <v>1</v>
      </c>
      <c r="DA41" s="172">
        <v>7</v>
      </c>
      <c r="DB41" s="32" t="str">
        <f t="shared" si="46"/>
        <v xml:space="preserve"> </v>
      </c>
      <c r="DD41" s="172">
        <f t="shared" si="18"/>
        <v>1</v>
      </c>
      <c r="DE41" s="172">
        <v>39</v>
      </c>
      <c r="DL41" s="172">
        <f t="shared" si="13"/>
        <v>0</v>
      </c>
      <c r="DM41" s="172">
        <f t="shared" si="19"/>
        <v>1</v>
      </c>
      <c r="DN41" s="172">
        <f t="shared" si="20"/>
        <v>1</v>
      </c>
      <c r="DO41" s="172">
        <f t="shared" si="21"/>
        <v>1</v>
      </c>
      <c r="DP41" s="172">
        <f t="shared" si="22"/>
        <v>1</v>
      </c>
      <c r="DQ41" s="172">
        <f t="shared" si="23"/>
        <v>1</v>
      </c>
      <c r="DR41" s="172">
        <f t="shared" si="24"/>
        <v>1</v>
      </c>
      <c r="DS41" s="172">
        <f t="shared" si="25"/>
        <v>1</v>
      </c>
      <c r="DT41" s="172">
        <f t="shared" si="26"/>
        <v>1</v>
      </c>
      <c r="DU41" s="172">
        <f t="shared" si="27"/>
        <v>1</v>
      </c>
      <c r="DV41" s="172">
        <f t="shared" si="41"/>
        <v>1</v>
      </c>
      <c r="DW41" s="172">
        <f t="shared" si="41"/>
        <v>1</v>
      </c>
      <c r="DX41" s="172">
        <f t="shared" si="41"/>
        <v>1</v>
      </c>
      <c r="DY41" s="172">
        <f t="shared" si="41"/>
        <v>1</v>
      </c>
      <c r="DZ41" s="172">
        <f t="shared" si="41"/>
        <v>1</v>
      </c>
      <c r="EA41" s="172">
        <f t="shared" si="41"/>
        <v>1</v>
      </c>
      <c r="EB41" s="172">
        <f t="shared" si="41"/>
        <v>1</v>
      </c>
      <c r="EC41" s="172">
        <f t="shared" si="41"/>
        <v>1</v>
      </c>
      <c r="ED41" s="172">
        <f t="shared" si="41"/>
        <v>1</v>
      </c>
      <c r="EE41" s="172">
        <f t="shared" si="41"/>
        <v>1</v>
      </c>
      <c r="EF41" s="172">
        <f t="shared" si="41"/>
        <v>1</v>
      </c>
      <c r="EG41" s="172">
        <f t="shared" si="7"/>
        <v>0</v>
      </c>
    </row>
    <row r="42" spans="20:137" x14ac:dyDescent="0.25">
      <c r="T42" s="5"/>
      <c r="U42" s="13"/>
      <c r="V42" s="5"/>
      <c r="W42" s="5" t="str">
        <f t="shared" si="2"/>
        <v/>
      </c>
      <c r="X42" s="5"/>
      <c r="Y42" s="5"/>
      <c r="Z42" s="5"/>
      <c r="AA42" s="16" t="s">
        <v>216</v>
      </c>
      <c r="AB42" s="15">
        <v>60</v>
      </c>
      <c r="AC42" s="21"/>
      <c r="AD42" s="21"/>
      <c r="AE42" s="21"/>
      <c r="AF42" s="21"/>
      <c r="AG42" s="23"/>
      <c r="AH42" s="20"/>
      <c r="AI42" s="20"/>
      <c r="AJ42" s="20"/>
      <c r="AK42" s="20"/>
      <c r="AL42" s="20"/>
      <c r="AM42" s="20"/>
      <c r="AN42" s="20"/>
      <c r="AO42" s="20"/>
      <c r="AP42" s="15">
        <f>SUM(AQ42:BJ42)*(AB42+75*AC42+20*AD42+15*(AE42+AF42)+8*AG42)</f>
        <v>0</v>
      </c>
      <c r="AQ42" s="28"/>
      <c r="AR42" s="29"/>
      <c r="AS42" s="29"/>
      <c r="AT42" s="29"/>
      <c r="AU42" s="29"/>
      <c r="AV42" s="29"/>
      <c r="AW42" s="29"/>
      <c r="AX42" s="29"/>
      <c r="AY42" s="29"/>
      <c r="AZ42" s="29"/>
      <c r="BA42" s="29"/>
      <c r="BB42" s="29"/>
      <c r="BC42" s="29"/>
      <c r="BD42" s="29"/>
      <c r="BE42" s="29"/>
      <c r="BF42" s="29"/>
      <c r="BG42" s="29"/>
      <c r="BH42" s="29"/>
      <c r="BI42" s="29"/>
      <c r="BJ42" s="30"/>
      <c r="BV42" s="168">
        <f t="shared" ref="BV42:BV44" si="49">3+AG42-AC42</f>
        <v>3</v>
      </c>
      <c r="BW42" s="40">
        <f t="shared" ref="BW42:BW44" si="50">SUM(AQ42:BJ42)*BV42</f>
        <v>0</v>
      </c>
      <c r="BX42" s="42">
        <f>BW42</f>
        <v>0</v>
      </c>
      <c r="BY42" s="168"/>
      <c r="BZ42" s="43"/>
      <c r="CA42" s="38" t="str">
        <f t="shared" ref="CA42:CA44" si="51">IF(AP42=0,"-",CONCATENATE(AA42,IF(SUM(AC42:AH42)=0,""," with "),IF(AC42=1,AC$34,""),IF(AC42=1,"; ",""),IF(AD42=1,AD$34,""),IF(AD42=1,"; ",""),IF(AE42=1,AE$34,""),IF(AE42=1,"; ",""),IF(AF42=1,AF$34,""),IF(AF42=1,"; ",""),IF(AG42=1,AG$34,""),IF(AG42=1,"; ",""),IF(AH42=0,"",AH42),IF(AH42=0,""," "),IF(AH42=0,"",AH$34),IF(AH42=0,"","; ")))</f>
        <v>-</v>
      </c>
      <c r="CB42" s="172">
        <f t="shared" si="43"/>
        <v>1</v>
      </c>
      <c r="CC42" s="172">
        <f t="shared" si="43"/>
        <v>1</v>
      </c>
      <c r="CD42" s="172">
        <f t="shared" si="43"/>
        <v>1</v>
      </c>
      <c r="CE42" s="172">
        <f t="shared" si="43"/>
        <v>1</v>
      </c>
      <c r="CF42" s="172">
        <f t="shared" si="43"/>
        <v>1</v>
      </c>
      <c r="CG42" s="172">
        <f t="shared" si="43"/>
        <v>1</v>
      </c>
      <c r="CH42" s="172">
        <f t="shared" si="43"/>
        <v>1</v>
      </c>
      <c r="CI42" s="172">
        <f t="shared" si="43"/>
        <v>1</v>
      </c>
      <c r="CJ42" s="172">
        <f t="shared" si="43"/>
        <v>1</v>
      </c>
      <c r="CK42" s="172">
        <f t="shared" si="43"/>
        <v>1</v>
      </c>
      <c r="CL42" s="172">
        <f t="shared" si="43"/>
        <v>1</v>
      </c>
      <c r="CM42" s="172">
        <f t="shared" si="43"/>
        <v>1</v>
      </c>
      <c r="CN42" s="172">
        <f t="shared" si="43"/>
        <v>1</v>
      </c>
      <c r="CO42" s="172">
        <f t="shared" si="43"/>
        <v>1</v>
      </c>
      <c r="CP42" s="172">
        <f t="shared" si="43"/>
        <v>1</v>
      </c>
      <c r="CQ42" s="172">
        <f t="shared" si="43"/>
        <v>1</v>
      </c>
      <c r="CR42" s="172">
        <f t="shared" si="42"/>
        <v>1</v>
      </c>
      <c r="CS42" s="172">
        <f t="shared" si="42"/>
        <v>1</v>
      </c>
      <c r="CT42" s="172">
        <f t="shared" si="42"/>
        <v>1</v>
      </c>
      <c r="CU42" s="172">
        <f t="shared" si="42"/>
        <v>1</v>
      </c>
      <c r="DA42" s="172">
        <v>8</v>
      </c>
      <c r="DB42" s="32" t="str">
        <f t="shared" si="46"/>
        <v xml:space="preserve"> </v>
      </c>
      <c r="DD42" s="172">
        <f t="shared" si="18"/>
        <v>1</v>
      </c>
      <c r="DE42" s="172">
        <v>40</v>
      </c>
      <c r="DL42" s="172">
        <f t="shared" si="13"/>
        <v>0</v>
      </c>
      <c r="DM42" s="172">
        <f t="shared" si="19"/>
        <v>1</v>
      </c>
      <c r="DN42" s="172">
        <f t="shared" si="20"/>
        <v>1</v>
      </c>
      <c r="DO42" s="172">
        <f t="shared" si="21"/>
        <v>1</v>
      </c>
      <c r="DP42" s="172">
        <f t="shared" si="22"/>
        <v>1</v>
      </c>
      <c r="DQ42" s="172">
        <f t="shared" si="23"/>
        <v>1</v>
      </c>
      <c r="DR42" s="172">
        <f t="shared" si="24"/>
        <v>1</v>
      </c>
      <c r="DS42" s="172">
        <f t="shared" si="25"/>
        <v>1</v>
      </c>
      <c r="DT42" s="172">
        <f t="shared" si="26"/>
        <v>1</v>
      </c>
      <c r="DU42" s="172">
        <f t="shared" si="27"/>
        <v>1</v>
      </c>
      <c r="DV42" s="172">
        <f t="shared" si="41"/>
        <v>1</v>
      </c>
      <c r="DW42" s="172">
        <f t="shared" si="41"/>
        <v>1</v>
      </c>
      <c r="DX42" s="172">
        <f t="shared" si="41"/>
        <v>1</v>
      </c>
      <c r="DY42" s="172">
        <f t="shared" si="41"/>
        <v>1</v>
      </c>
      <c r="DZ42" s="172">
        <f t="shared" si="41"/>
        <v>1</v>
      </c>
      <c r="EA42" s="172">
        <f t="shared" si="41"/>
        <v>1</v>
      </c>
      <c r="EB42" s="172">
        <f t="shared" si="41"/>
        <v>1</v>
      </c>
      <c r="EC42" s="172">
        <f t="shared" si="41"/>
        <v>1</v>
      </c>
      <c r="ED42" s="172">
        <f t="shared" si="41"/>
        <v>1</v>
      </c>
      <c r="EE42" s="172">
        <f t="shared" si="41"/>
        <v>1</v>
      </c>
      <c r="EF42" s="172">
        <f t="shared" si="41"/>
        <v>1</v>
      </c>
      <c r="EG42" s="172">
        <f t="shared" si="7"/>
        <v>0</v>
      </c>
    </row>
    <row r="43" spans="20:137" x14ac:dyDescent="0.25">
      <c r="T43" s="5"/>
      <c r="U43" s="13"/>
      <c r="V43" s="5"/>
      <c r="W43" s="5" t="str">
        <f t="shared" si="2"/>
        <v/>
      </c>
      <c r="X43" s="5"/>
      <c r="Y43" s="5"/>
      <c r="Z43" s="5"/>
      <c r="AA43" s="16" t="s">
        <v>216</v>
      </c>
      <c r="AB43" s="15">
        <v>60</v>
      </c>
      <c r="AC43" s="21"/>
      <c r="AD43" s="21"/>
      <c r="AE43" s="21"/>
      <c r="AF43" s="21"/>
      <c r="AG43" s="23"/>
      <c r="AH43" s="19"/>
      <c r="AI43" s="19"/>
      <c r="AJ43" s="19"/>
      <c r="AK43" s="19"/>
      <c r="AL43" s="19"/>
      <c r="AM43" s="19"/>
      <c r="AN43" s="19"/>
      <c r="AO43" s="19"/>
      <c r="AP43" s="15">
        <f>SUM(AQ43:BJ43)*(AB43+75*AC43+20*AD43+15*(AE43+AF43)+8*AG43)</f>
        <v>0</v>
      </c>
      <c r="AQ43" s="28"/>
      <c r="AR43" s="29"/>
      <c r="AS43" s="29"/>
      <c r="AT43" s="29"/>
      <c r="AU43" s="29"/>
      <c r="AV43" s="29"/>
      <c r="AW43" s="29"/>
      <c r="AX43" s="29"/>
      <c r="AY43" s="29"/>
      <c r="AZ43" s="29"/>
      <c r="BA43" s="29"/>
      <c r="BB43" s="29"/>
      <c r="BC43" s="29"/>
      <c r="BD43" s="29"/>
      <c r="BE43" s="29"/>
      <c r="BF43" s="29"/>
      <c r="BG43" s="29"/>
      <c r="BH43" s="29"/>
      <c r="BI43" s="29"/>
      <c r="BJ43" s="30"/>
      <c r="BV43" s="168">
        <f t="shared" si="49"/>
        <v>3</v>
      </c>
      <c r="BW43" s="40">
        <f t="shared" si="50"/>
        <v>0</v>
      </c>
      <c r="BX43" s="42">
        <f t="shared" ref="BX43:BX44" si="52">BW43</f>
        <v>0</v>
      </c>
      <c r="BY43" s="168"/>
      <c r="BZ43" s="43"/>
      <c r="CA43" s="38" t="str">
        <f t="shared" si="51"/>
        <v>-</v>
      </c>
      <c r="CB43" s="172">
        <f t="shared" si="43"/>
        <v>1</v>
      </c>
      <c r="CC43" s="172">
        <f t="shared" si="43"/>
        <v>1</v>
      </c>
      <c r="CD43" s="172">
        <f t="shared" si="43"/>
        <v>1</v>
      </c>
      <c r="CE43" s="172">
        <f t="shared" si="43"/>
        <v>1</v>
      </c>
      <c r="CF43" s="172">
        <f t="shared" si="43"/>
        <v>1</v>
      </c>
      <c r="CG43" s="172">
        <f t="shared" si="43"/>
        <v>1</v>
      </c>
      <c r="CH43" s="172">
        <f t="shared" si="43"/>
        <v>1</v>
      </c>
      <c r="CI43" s="172">
        <f t="shared" si="43"/>
        <v>1</v>
      </c>
      <c r="CJ43" s="172">
        <f t="shared" si="43"/>
        <v>1</v>
      </c>
      <c r="CK43" s="172">
        <f t="shared" si="43"/>
        <v>1</v>
      </c>
      <c r="CL43" s="172">
        <f t="shared" si="43"/>
        <v>1</v>
      </c>
      <c r="CM43" s="172">
        <f t="shared" si="43"/>
        <v>1</v>
      </c>
      <c r="CN43" s="172">
        <f t="shared" si="43"/>
        <v>1</v>
      </c>
      <c r="CO43" s="172">
        <f t="shared" si="43"/>
        <v>1</v>
      </c>
      <c r="CP43" s="172">
        <f t="shared" si="43"/>
        <v>1</v>
      </c>
      <c r="CQ43" s="172">
        <f t="shared" si="43"/>
        <v>1</v>
      </c>
      <c r="CR43" s="172">
        <f t="shared" si="42"/>
        <v>1</v>
      </c>
      <c r="CS43" s="172">
        <f t="shared" si="42"/>
        <v>1</v>
      </c>
      <c r="CT43" s="172">
        <f t="shared" si="42"/>
        <v>1</v>
      </c>
      <c r="CU43" s="172">
        <f t="shared" si="42"/>
        <v>1</v>
      </c>
      <c r="DA43" s="172">
        <v>9</v>
      </c>
      <c r="DB43" s="32" t="str">
        <f t="shared" si="46"/>
        <v xml:space="preserve"> </v>
      </c>
      <c r="DD43" s="172">
        <f t="shared" si="18"/>
        <v>1</v>
      </c>
      <c r="DE43" s="172">
        <v>41</v>
      </c>
      <c r="DL43" s="172">
        <f t="shared" si="13"/>
        <v>0</v>
      </c>
      <c r="DM43" s="172">
        <f t="shared" si="19"/>
        <v>1</v>
      </c>
      <c r="DN43" s="172">
        <f t="shared" si="20"/>
        <v>1</v>
      </c>
      <c r="DO43" s="172">
        <f t="shared" si="21"/>
        <v>1</v>
      </c>
      <c r="DP43" s="172">
        <f t="shared" si="22"/>
        <v>1</v>
      </c>
      <c r="DQ43" s="172">
        <f t="shared" si="23"/>
        <v>1</v>
      </c>
      <c r="DR43" s="172">
        <f t="shared" si="24"/>
        <v>1</v>
      </c>
      <c r="DS43" s="172">
        <f t="shared" si="25"/>
        <v>1</v>
      </c>
      <c r="DT43" s="172">
        <f t="shared" si="26"/>
        <v>1</v>
      </c>
      <c r="DU43" s="172">
        <f t="shared" si="27"/>
        <v>1</v>
      </c>
      <c r="DV43" s="172">
        <f t="shared" si="41"/>
        <v>1</v>
      </c>
      <c r="DW43" s="172">
        <f t="shared" si="41"/>
        <v>1</v>
      </c>
      <c r="DX43" s="172">
        <f t="shared" si="41"/>
        <v>1</v>
      </c>
      <c r="DY43" s="172">
        <f t="shared" si="41"/>
        <v>1</v>
      </c>
      <c r="DZ43" s="172">
        <f t="shared" si="41"/>
        <v>1</v>
      </c>
      <c r="EA43" s="172">
        <f t="shared" si="41"/>
        <v>1</v>
      </c>
      <c r="EB43" s="172">
        <f t="shared" si="41"/>
        <v>1</v>
      </c>
      <c r="EC43" s="172">
        <f t="shared" si="41"/>
        <v>1</v>
      </c>
      <c r="ED43" s="172">
        <f t="shared" si="41"/>
        <v>1</v>
      </c>
      <c r="EE43" s="172">
        <f t="shared" si="41"/>
        <v>1</v>
      </c>
      <c r="EF43" s="172">
        <f t="shared" si="41"/>
        <v>1</v>
      </c>
      <c r="EG43" s="172">
        <f t="shared" si="7"/>
        <v>0</v>
      </c>
    </row>
    <row r="44" spans="20:137" x14ac:dyDescent="0.25">
      <c r="T44" s="5"/>
      <c r="U44" s="13"/>
      <c r="V44" s="5"/>
      <c r="W44" s="5" t="str">
        <f t="shared" si="2"/>
        <v/>
      </c>
      <c r="X44" s="5"/>
      <c r="Y44" s="5"/>
      <c r="Z44" s="5"/>
      <c r="AA44" s="16" t="s">
        <v>216</v>
      </c>
      <c r="AB44" s="15">
        <v>60</v>
      </c>
      <c r="AC44" s="21"/>
      <c r="AD44" s="21"/>
      <c r="AE44" s="21"/>
      <c r="AF44" s="21"/>
      <c r="AG44" s="23"/>
      <c r="AH44" s="20"/>
      <c r="AI44" s="20"/>
      <c r="AJ44" s="20"/>
      <c r="AK44" s="20"/>
      <c r="AL44" s="20"/>
      <c r="AM44" s="20"/>
      <c r="AN44" s="20"/>
      <c r="AO44" s="20"/>
      <c r="AP44" s="15">
        <f>SUM(AQ44:BJ44)*(AB44+75*AC44+20*AD44+15*(AE44+AF44)+8*AG44)</f>
        <v>0</v>
      </c>
      <c r="AQ44" s="28"/>
      <c r="AR44" s="29"/>
      <c r="AS44" s="29"/>
      <c r="AT44" s="29"/>
      <c r="AU44" s="29"/>
      <c r="AV44" s="29"/>
      <c r="AW44" s="29"/>
      <c r="AX44" s="29"/>
      <c r="AY44" s="29"/>
      <c r="AZ44" s="29"/>
      <c r="BA44" s="29"/>
      <c r="BB44" s="29"/>
      <c r="BC44" s="29"/>
      <c r="BD44" s="29"/>
      <c r="BE44" s="29"/>
      <c r="BF44" s="29"/>
      <c r="BG44" s="29"/>
      <c r="BH44" s="29"/>
      <c r="BI44" s="29"/>
      <c r="BJ44" s="30"/>
      <c r="BV44" s="168">
        <f t="shared" si="49"/>
        <v>3</v>
      </c>
      <c r="BW44" s="40">
        <f t="shared" si="50"/>
        <v>0</v>
      </c>
      <c r="BX44" s="42">
        <f t="shared" si="52"/>
        <v>0</v>
      </c>
      <c r="BY44" s="168"/>
      <c r="BZ44" s="43"/>
      <c r="CA44" s="38" t="str">
        <f t="shared" si="51"/>
        <v>-</v>
      </c>
      <c r="CB44" s="172">
        <f t="shared" si="43"/>
        <v>1</v>
      </c>
      <c r="CC44" s="172">
        <f t="shared" si="43"/>
        <v>1</v>
      </c>
      <c r="CD44" s="172">
        <f t="shared" si="43"/>
        <v>1</v>
      </c>
      <c r="CE44" s="172">
        <f t="shared" si="43"/>
        <v>1</v>
      </c>
      <c r="CF44" s="172">
        <f t="shared" si="43"/>
        <v>1</v>
      </c>
      <c r="CG44" s="172">
        <f t="shared" si="43"/>
        <v>1</v>
      </c>
      <c r="CH44" s="172">
        <f t="shared" si="43"/>
        <v>1</v>
      </c>
      <c r="CI44" s="172">
        <f t="shared" si="43"/>
        <v>1</v>
      </c>
      <c r="CJ44" s="172">
        <f t="shared" si="43"/>
        <v>1</v>
      </c>
      <c r="CK44" s="172">
        <f t="shared" si="43"/>
        <v>1</v>
      </c>
      <c r="CL44" s="172">
        <f t="shared" si="43"/>
        <v>1</v>
      </c>
      <c r="CM44" s="172">
        <f t="shared" si="43"/>
        <v>1</v>
      </c>
      <c r="CN44" s="172">
        <f t="shared" si="43"/>
        <v>1</v>
      </c>
      <c r="CO44" s="172">
        <f t="shared" si="43"/>
        <v>1</v>
      </c>
      <c r="CP44" s="172">
        <f t="shared" si="43"/>
        <v>1</v>
      </c>
      <c r="CQ44" s="172">
        <f t="shared" si="43"/>
        <v>1</v>
      </c>
      <c r="CR44" s="172">
        <f t="shared" si="42"/>
        <v>1</v>
      </c>
      <c r="CS44" s="172">
        <f t="shared" si="42"/>
        <v>1</v>
      </c>
      <c r="CT44" s="172">
        <f t="shared" si="42"/>
        <v>1</v>
      </c>
      <c r="CU44" s="172">
        <f t="shared" si="42"/>
        <v>1</v>
      </c>
      <c r="DA44" s="172">
        <v>10</v>
      </c>
      <c r="DB44" s="32" t="str">
        <f t="shared" si="46"/>
        <v xml:space="preserve"> </v>
      </c>
      <c r="DD44" s="172">
        <f t="shared" si="18"/>
        <v>1</v>
      </c>
      <c r="DE44" s="172">
        <v>42</v>
      </c>
      <c r="DL44" s="172">
        <f t="shared" si="13"/>
        <v>0</v>
      </c>
      <c r="DM44" s="172">
        <f t="shared" si="19"/>
        <v>1</v>
      </c>
      <c r="DN44" s="172">
        <f t="shared" si="20"/>
        <v>1</v>
      </c>
      <c r="DO44" s="172">
        <f t="shared" si="21"/>
        <v>1</v>
      </c>
      <c r="DP44" s="172">
        <f t="shared" si="22"/>
        <v>1</v>
      </c>
      <c r="DQ44" s="172">
        <f t="shared" si="23"/>
        <v>1</v>
      </c>
      <c r="DR44" s="172">
        <f t="shared" si="24"/>
        <v>1</v>
      </c>
      <c r="DS44" s="172">
        <f t="shared" si="25"/>
        <v>1</v>
      </c>
      <c r="DT44" s="172">
        <f t="shared" si="26"/>
        <v>1</v>
      </c>
      <c r="DU44" s="172">
        <f t="shared" si="27"/>
        <v>1</v>
      </c>
      <c r="DV44" s="172">
        <f t="shared" si="41"/>
        <v>1</v>
      </c>
      <c r="DW44" s="172">
        <f t="shared" si="41"/>
        <v>1</v>
      </c>
      <c r="DX44" s="172">
        <f t="shared" si="41"/>
        <v>1</v>
      </c>
      <c r="DY44" s="172">
        <f t="shared" si="41"/>
        <v>1</v>
      </c>
      <c r="DZ44" s="172">
        <f t="shared" si="41"/>
        <v>1</v>
      </c>
      <c r="EA44" s="172">
        <f t="shared" si="41"/>
        <v>1</v>
      </c>
      <c r="EB44" s="172">
        <f t="shared" si="41"/>
        <v>1</v>
      </c>
      <c r="EC44" s="172">
        <f t="shared" si="41"/>
        <v>1</v>
      </c>
      <c r="ED44" s="172">
        <f t="shared" si="41"/>
        <v>1</v>
      </c>
      <c r="EE44" s="172">
        <f t="shared" si="41"/>
        <v>1</v>
      </c>
      <c r="EF44" s="172">
        <f t="shared" si="41"/>
        <v>1</v>
      </c>
      <c r="EG44" s="172">
        <f t="shared" si="7"/>
        <v>0</v>
      </c>
    </row>
    <row r="45" spans="20:137" x14ac:dyDescent="0.25">
      <c r="T45" s="5"/>
      <c r="U45" s="13"/>
      <c r="V45" s="5"/>
      <c r="W45" s="5" t="str">
        <f t="shared" si="2"/>
        <v/>
      </c>
      <c r="X45" s="5"/>
      <c r="Y45" s="5"/>
      <c r="Z45" s="5"/>
      <c r="CB45" s="172">
        <f t="shared" si="43"/>
        <v>1</v>
      </c>
      <c r="CC45" s="172">
        <f t="shared" si="43"/>
        <v>1</v>
      </c>
      <c r="CD45" s="172">
        <f t="shared" si="43"/>
        <v>1</v>
      </c>
      <c r="CE45" s="172">
        <f t="shared" si="43"/>
        <v>1</v>
      </c>
      <c r="CF45" s="172">
        <f t="shared" si="43"/>
        <v>1</v>
      </c>
      <c r="CG45" s="172">
        <f t="shared" si="43"/>
        <v>1</v>
      </c>
      <c r="CH45" s="172">
        <f t="shared" si="43"/>
        <v>1</v>
      </c>
      <c r="CI45" s="172">
        <f t="shared" si="43"/>
        <v>1</v>
      </c>
      <c r="CJ45" s="172">
        <f t="shared" si="43"/>
        <v>1</v>
      </c>
      <c r="CK45" s="172">
        <f t="shared" si="43"/>
        <v>1</v>
      </c>
      <c r="CL45" s="172">
        <f t="shared" si="43"/>
        <v>1</v>
      </c>
      <c r="CM45" s="172">
        <f t="shared" si="43"/>
        <v>1</v>
      </c>
      <c r="CN45" s="172">
        <f t="shared" si="43"/>
        <v>1</v>
      </c>
      <c r="CO45" s="172">
        <f t="shared" si="43"/>
        <v>1</v>
      </c>
      <c r="CP45" s="172">
        <f t="shared" si="43"/>
        <v>1</v>
      </c>
      <c r="CQ45" s="172">
        <f t="shared" si="43"/>
        <v>1</v>
      </c>
      <c r="CR45" s="172">
        <f t="shared" si="42"/>
        <v>1</v>
      </c>
      <c r="CS45" s="172">
        <f t="shared" si="42"/>
        <v>1</v>
      </c>
      <c r="CT45" s="172">
        <f t="shared" si="42"/>
        <v>1</v>
      </c>
      <c r="CU45" s="172">
        <f t="shared" si="42"/>
        <v>1</v>
      </c>
      <c r="DA45" s="172">
        <v>11</v>
      </c>
      <c r="DB45" s="32" t="str">
        <f t="shared" si="46"/>
        <v xml:space="preserve"> </v>
      </c>
      <c r="DD45" s="172">
        <f t="shared" si="18"/>
        <v>1</v>
      </c>
      <c r="DE45" s="172">
        <v>43</v>
      </c>
      <c r="DL45" s="172">
        <f t="shared" si="13"/>
        <v>0</v>
      </c>
      <c r="DM45" s="172">
        <f t="shared" si="19"/>
        <v>1</v>
      </c>
      <c r="DN45" s="172">
        <f t="shared" si="20"/>
        <v>1</v>
      </c>
      <c r="DO45" s="172">
        <f t="shared" si="21"/>
        <v>1</v>
      </c>
      <c r="DP45" s="172">
        <f t="shared" si="22"/>
        <v>1</v>
      </c>
      <c r="DQ45" s="172">
        <f t="shared" si="23"/>
        <v>1</v>
      </c>
      <c r="DR45" s="172">
        <f t="shared" si="24"/>
        <v>1</v>
      </c>
      <c r="DS45" s="172">
        <f t="shared" si="25"/>
        <v>1</v>
      </c>
      <c r="DT45" s="172">
        <f t="shared" si="26"/>
        <v>1</v>
      </c>
      <c r="DU45" s="172">
        <f t="shared" si="27"/>
        <v>1</v>
      </c>
      <c r="DV45" s="172">
        <f t="shared" si="41"/>
        <v>1</v>
      </c>
      <c r="DW45" s="172">
        <f t="shared" si="41"/>
        <v>1</v>
      </c>
      <c r="DX45" s="172">
        <f t="shared" si="41"/>
        <v>1</v>
      </c>
      <c r="DY45" s="172">
        <f t="shared" si="41"/>
        <v>1</v>
      </c>
      <c r="DZ45" s="172">
        <f t="shared" si="41"/>
        <v>1</v>
      </c>
      <c r="EA45" s="172">
        <f t="shared" si="41"/>
        <v>1</v>
      </c>
      <c r="EB45" s="172">
        <f t="shared" si="41"/>
        <v>1</v>
      </c>
      <c r="EC45" s="172">
        <f t="shared" si="41"/>
        <v>1</v>
      </c>
      <c r="ED45" s="172">
        <f t="shared" si="41"/>
        <v>1</v>
      </c>
      <c r="EE45" s="172">
        <f t="shared" si="41"/>
        <v>1</v>
      </c>
      <c r="EF45" s="172">
        <f t="shared" si="41"/>
        <v>1</v>
      </c>
      <c r="EG45" s="172">
        <f t="shared" si="7"/>
        <v>0</v>
      </c>
    </row>
    <row r="46" spans="20:137" x14ac:dyDescent="0.25">
      <c r="T46" s="5"/>
      <c r="U46" s="13"/>
      <c r="V46" s="5"/>
      <c r="W46" s="5" t="str">
        <f t="shared" si="2"/>
        <v/>
      </c>
      <c r="X46" s="5"/>
      <c r="Y46" s="5"/>
      <c r="Z46" s="5"/>
      <c r="CB46" s="172">
        <f t="shared" si="43"/>
        <v>1</v>
      </c>
      <c r="CC46" s="172">
        <f t="shared" si="43"/>
        <v>1</v>
      </c>
      <c r="CD46" s="172">
        <f t="shared" si="43"/>
        <v>1</v>
      </c>
      <c r="CE46" s="172">
        <f t="shared" si="43"/>
        <v>1</v>
      </c>
      <c r="CF46" s="172">
        <f t="shared" si="43"/>
        <v>1</v>
      </c>
      <c r="CG46" s="172">
        <f t="shared" si="43"/>
        <v>1</v>
      </c>
      <c r="CH46" s="172">
        <f t="shared" si="43"/>
        <v>1</v>
      </c>
      <c r="CI46" s="172">
        <f t="shared" si="43"/>
        <v>1</v>
      </c>
      <c r="CJ46" s="172">
        <f t="shared" si="43"/>
        <v>1</v>
      </c>
      <c r="CK46" s="172">
        <f t="shared" si="43"/>
        <v>1</v>
      </c>
      <c r="CL46" s="172">
        <f t="shared" si="43"/>
        <v>1</v>
      </c>
      <c r="CM46" s="172">
        <f t="shared" si="43"/>
        <v>1</v>
      </c>
      <c r="CN46" s="172">
        <f t="shared" si="43"/>
        <v>1</v>
      </c>
      <c r="CO46" s="172">
        <f t="shared" si="43"/>
        <v>1</v>
      </c>
      <c r="CP46" s="172">
        <f t="shared" si="43"/>
        <v>1</v>
      </c>
      <c r="CQ46" s="172">
        <f t="shared" si="43"/>
        <v>1</v>
      </c>
      <c r="CR46" s="172">
        <f t="shared" si="42"/>
        <v>1</v>
      </c>
      <c r="CS46" s="172">
        <f t="shared" si="42"/>
        <v>1</v>
      </c>
      <c r="CT46" s="172">
        <f t="shared" si="42"/>
        <v>1</v>
      </c>
      <c r="CU46" s="172">
        <f t="shared" si="42"/>
        <v>1</v>
      </c>
      <c r="DA46" s="172">
        <v>12</v>
      </c>
      <c r="DB46" s="32" t="str">
        <f t="shared" si="46"/>
        <v xml:space="preserve"> </v>
      </c>
      <c r="DD46" s="172">
        <f t="shared" si="18"/>
        <v>1</v>
      </c>
      <c r="DE46" s="172">
        <v>44</v>
      </c>
      <c r="DL46" s="172">
        <f t="shared" si="13"/>
        <v>0</v>
      </c>
      <c r="DM46" s="172">
        <f t="shared" si="19"/>
        <v>1</v>
      </c>
      <c r="DN46" s="172">
        <f t="shared" si="20"/>
        <v>1</v>
      </c>
      <c r="DO46" s="172">
        <f t="shared" si="21"/>
        <v>1</v>
      </c>
      <c r="DP46" s="172">
        <f t="shared" si="22"/>
        <v>1</v>
      </c>
      <c r="DQ46" s="172">
        <f t="shared" si="23"/>
        <v>1</v>
      </c>
      <c r="DR46" s="172">
        <f t="shared" si="24"/>
        <v>1</v>
      </c>
      <c r="DS46" s="172">
        <f t="shared" si="25"/>
        <v>1</v>
      </c>
      <c r="DT46" s="172">
        <f t="shared" si="26"/>
        <v>1</v>
      </c>
      <c r="DU46" s="172">
        <f t="shared" si="27"/>
        <v>1</v>
      </c>
      <c r="DV46" s="172">
        <f t="shared" si="41"/>
        <v>1</v>
      </c>
      <c r="DW46" s="172">
        <f t="shared" si="41"/>
        <v>1</v>
      </c>
      <c r="DX46" s="172">
        <f t="shared" si="41"/>
        <v>1</v>
      </c>
      <c r="DY46" s="172">
        <f t="shared" si="41"/>
        <v>1</v>
      </c>
      <c r="DZ46" s="172">
        <f t="shared" si="41"/>
        <v>1</v>
      </c>
      <c r="EA46" s="172">
        <f t="shared" si="41"/>
        <v>1</v>
      </c>
      <c r="EB46" s="172">
        <f t="shared" si="41"/>
        <v>1</v>
      </c>
      <c r="EC46" s="172">
        <f t="shared" si="41"/>
        <v>1</v>
      </c>
      <c r="ED46" s="172">
        <f t="shared" si="41"/>
        <v>1</v>
      </c>
      <c r="EE46" s="172">
        <f t="shared" si="41"/>
        <v>1</v>
      </c>
      <c r="EF46" s="172">
        <f t="shared" si="41"/>
        <v>1</v>
      </c>
      <c r="EG46" s="172">
        <f t="shared" si="7"/>
        <v>0</v>
      </c>
    </row>
    <row r="47" spans="20:137" x14ac:dyDescent="0.25">
      <c r="T47" s="5"/>
      <c r="U47" s="13"/>
      <c r="V47" s="5"/>
      <c r="W47" s="5" t="str">
        <f t="shared" si="2"/>
        <v/>
      </c>
      <c r="X47" s="5"/>
      <c r="Y47" s="5"/>
      <c r="Z47" s="5"/>
      <c r="CB47" s="172">
        <f t="shared" si="43"/>
        <v>1</v>
      </c>
      <c r="CC47" s="172">
        <f t="shared" si="43"/>
        <v>1</v>
      </c>
      <c r="CD47" s="172">
        <f t="shared" si="43"/>
        <v>1</v>
      </c>
      <c r="CE47" s="172">
        <f t="shared" si="43"/>
        <v>1</v>
      </c>
      <c r="CF47" s="172">
        <f t="shared" si="43"/>
        <v>1</v>
      </c>
      <c r="CG47" s="172">
        <f t="shared" si="43"/>
        <v>1</v>
      </c>
      <c r="CH47" s="172">
        <f t="shared" si="43"/>
        <v>1</v>
      </c>
      <c r="CI47" s="172">
        <f t="shared" si="43"/>
        <v>1</v>
      </c>
      <c r="CJ47" s="172">
        <f t="shared" si="43"/>
        <v>1</v>
      </c>
      <c r="CK47" s="172">
        <f t="shared" si="43"/>
        <v>1</v>
      </c>
      <c r="CL47" s="172">
        <f t="shared" si="43"/>
        <v>1</v>
      </c>
      <c r="CM47" s="172">
        <f t="shared" si="43"/>
        <v>1</v>
      </c>
      <c r="CN47" s="172">
        <f t="shared" si="43"/>
        <v>1</v>
      </c>
      <c r="CO47" s="172">
        <f t="shared" si="43"/>
        <v>1</v>
      </c>
      <c r="CP47" s="172">
        <f t="shared" si="43"/>
        <v>1</v>
      </c>
      <c r="CQ47" s="172">
        <f t="shared" si="43"/>
        <v>1</v>
      </c>
      <c r="CR47" s="172">
        <f t="shared" si="42"/>
        <v>1</v>
      </c>
      <c r="CS47" s="172">
        <f t="shared" si="42"/>
        <v>1</v>
      </c>
      <c r="CT47" s="172">
        <f t="shared" si="42"/>
        <v>1</v>
      </c>
      <c r="CU47" s="172">
        <f t="shared" si="42"/>
        <v>1</v>
      </c>
      <c r="DB47" s="196" t="str">
        <f>IF(DB34="","","----")</f>
        <v/>
      </c>
      <c r="DD47" s="172">
        <f t="shared" si="18"/>
        <v>1</v>
      </c>
      <c r="DE47" s="172">
        <v>45</v>
      </c>
      <c r="DL47" s="172">
        <f t="shared" si="13"/>
        <v>0</v>
      </c>
      <c r="DM47" s="172">
        <f t="shared" si="19"/>
        <v>1</v>
      </c>
      <c r="DN47" s="172">
        <f t="shared" si="20"/>
        <v>1</v>
      </c>
      <c r="DO47" s="172">
        <f t="shared" si="21"/>
        <v>1</v>
      </c>
      <c r="DP47" s="172">
        <f t="shared" si="22"/>
        <v>1</v>
      </c>
      <c r="DQ47" s="172">
        <f t="shared" si="23"/>
        <v>1</v>
      </c>
      <c r="DR47" s="172">
        <f t="shared" si="24"/>
        <v>1</v>
      </c>
      <c r="DS47" s="172">
        <f t="shared" si="25"/>
        <v>1</v>
      </c>
      <c r="DT47" s="172">
        <f t="shared" si="26"/>
        <v>1</v>
      </c>
      <c r="DU47" s="172">
        <f t="shared" si="27"/>
        <v>1</v>
      </c>
      <c r="DV47" s="172">
        <f t="shared" si="41"/>
        <v>1</v>
      </c>
      <c r="DW47" s="172">
        <f t="shared" si="41"/>
        <v>1</v>
      </c>
      <c r="DX47" s="172">
        <f t="shared" si="41"/>
        <v>1</v>
      </c>
      <c r="DY47" s="172">
        <f t="shared" si="41"/>
        <v>1</v>
      </c>
      <c r="DZ47" s="172">
        <f t="shared" si="41"/>
        <v>1</v>
      </c>
      <c r="EA47" s="172">
        <f t="shared" si="41"/>
        <v>1</v>
      </c>
      <c r="EB47" s="172">
        <f t="shared" si="41"/>
        <v>1</v>
      </c>
      <c r="EC47" s="172">
        <f t="shared" si="41"/>
        <v>1</v>
      </c>
      <c r="ED47" s="172">
        <f t="shared" si="41"/>
        <v>1</v>
      </c>
      <c r="EE47" s="172">
        <f t="shared" si="41"/>
        <v>1</v>
      </c>
      <c r="EF47" s="172">
        <f t="shared" si="41"/>
        <v>1</v>
      </c>
      <c r="EG47" s="172">
        <f t="shared" si="7"/>
        <v>0</v>
      </c>
    </row>
    <row r="48" spans="20:137" x14ac:dyDescent="0.25">
      <c r="T48" s="5"/>
      <c r="U48" s="13"/>
      <c r="V48" s="5"/>
      <c r="W48" s="5" t="str">
        <f t="shared" si="2"/>
        <v/>
      </c>
      <c r="X48" s="5"/>
      <c r="Y48" s="5"/>
      <c r="Z48" s="5"/>
      <c r="CB48" s="172">
        <f t="shared" si="43"/>
        <v>1</v>
      </c>
      <c r="CC48" s="172">
        <f t="shared" si="43"/>
        <v>1</v>
      </c>
      <c r="CD48" s="172">
        <f t="shared" si="43"/>
        <v>1</v>
      </c>
      <c r="CE48" s="172">
        <f t="shared" si="43"/>
        <v>1</v>
      </c>
      <c r="CF48" s="172">
        <f t="shared" si="43"/>
        <v>1</v>
      </c>
      <c r="CG48" s="172">
        <f t="shared" si="43"/>
        <v>1</v>
      </c>
      <c r="CH48" s="172">
        <f t="shared" si="43"/>
        <v>1</v>
      </c>
      <c r="CI48" s="172">
        <f t="shared" si="43"/>
        <v>1</v>
      </c>
      <c r="CJ48" s="172">
        <f t="shared" si="43"/>
        <v>1</v>
      </c>
      <c r="CK48" s="172">
        <f t="shared" si="43"/>
        <v>1</v>
      </c>
      <c r="CL48" s="172">
        <f t="shared" si="43"/>
        <v>1</v>
      </c>
      <c r="CM48" s="172">
        <f t="shared" si="43"/>
        <v>1</v>
      </c>
      <c r="CN48" s="172">
        <f t="shared" si="43"/>
        <v>1</v>
      </c>
      <c r="CO48" s="172">
        <f t="shared" si="43"/>
        <v>1</v>
      </c>
      <c r="CP48" s="172">
        <f t="shared" si="43"/>
        <v>1</v>
      </c>
      <c r="CQ48" s="172">
        <f t="shared" ref="CQ48:CU63" si="53">IF(BF47="",CQ47,CQ47+1)</f>
        <v>1</v>
      </c>
      <c r="CR48" s="172">
        <f t="shared" si="53"/>
        <v>1</v>
      </c>
      <c r="CS48" s="172">
        <f t="shared" si="53"/>
        <v>1</v>
      </c>
      <c r="CT48" s="172">
        <f t="shared" si="53"/>
        <v>1</v>
      </c>
      <c r="CU48" s="172">
        <f t="shared" si="53"/>
        <v>1</v>
      </c>
      <c r="DA48" s="172"/>
      <c r="DB48" s="32" t="str">
        <f>IF(DB49="","",CONCATENATE("Warband ",CZ49," ",DG48))</f>
        <v/>
      </c>
      <c r="DD48" s="172">
        <f t="shared" si="18"/>
        <v>1</v>
      </c>
      <c r="DE48" s="172">
        <v>46</v>
      </c>
      <c r="DG48" s="49" t="str">
        <f>CONCATENATE("   ",DH48,"/",DI48,IF(DH48&gt;DI48," !",""))</f>
        <v xml:space="preserve">   0/12</v>
      </c>
      <c r="DH48" s="172">
        <f t="shared" ref="DH48" si="54">INDEX($CB$1:$CU$1,CZ49)+DJ48</f>
        <v>0</v>
      </c>
      <c r="DI48" s="172">
        <v>12</v>
      </c>
      <c r="DJ48" s="172">
        <f t="shared" ref="DJ48" si="55">IF(DB49=$CW$9,1,IF(DB49=$CW$19,2,0))</f>
        <v>0</v>
      </c>
      <c r="DL48" s="172">
        <f t="shared" si="13"/>
        <v>0</v>
      </c>
      <c r="DM48" s="172">
        <f t="shared" si="19"/>
        <v>1</v>
      </c>
      <c r="DN48" s="172">
        <f t="shared" si="20"/>
        <v>1</v>
      </c>
      <c r="DO48" s="172">
        <f t="shared" si="21"/>
        <v>1</v>
      </c>
      <c r="DP48" s="172">
        <f t="shared" si="22"/>
        <v>1</v>
      </c>
      <c r="DQ48" s="172">
        <f t="shared" si="23"/>
        <v>1</v>
      </c>
      <c r="DR48" s="172">
        <f t="shared" si="24"/>
        <v>1</v>
      </c>
      <c r="DS48" s="172">
        <f t="shared" si="25"/>
        <v>1</v>
      </c>
      <c r="DT48" s="172">
        <f t="shared" si="26"/>
        <v>1</v>
      </c>
      <c r="DU48" s="172">
        <f t="shared" si="27"/>
        <v>1</v>
      </c>
      <c r="DV48" s="172">
        <f t="shared" si="41"/>
        <v>1</v>
      </c>
      <c r="DW48" s="172">
        <f t="shared" si="41"/>
        <v>1</v>
      </c>
      <c r="DX48" s="172">
        <f t="shared" si="41"/>
        <v>1</v>
      </c>
      <c r="DY48" s="172">
        <f t="shared" si="41"/>
        <v>1</v>
      </c>
      <c r="DZ48" s="172">
        <f t="shared" si="41"/>
        <v>1</v>
      </c>
      <c r="EA48" s="172">
        <f t="shared" si="41"/>
        <v>1</v>
      </c>
      <c r="EB48" s="172">
        <f t="shared" si="41"/>
        <v>1</v>
      </c>
      <c r="EC48" s="172">
        <f t="shared" si="41"/>
        <v>1</v>
      </c>
      <c r="ED48" s="172">
        <f t="shared" si="41"/>
        <v>1</v>
      </c>
      <c r="EE48" s="172">
        <f t="shared" si="41"/>
        <v>1</v>
      </c>
      <c r="EF48" s="172">
        <f t="shared" si="41"/>
        <v>1</v>
      </c>
      <c r="EG48" s="172">
        <f t="shared" si="7"/>
        <v>0</v>
      </c>
    </row>
    <row r="49" spans="20:137" x14ac:dyDescent="0.25">
      <c r="T49" s="5"/>
      <c r="U49" s="13"/>
      <c r="V49" s="5"/>
      <c r="W49" s="5" t="str">
        <f t="shared" si="2"/>
        <v/>
      </c>
      <c r="X49" s="5"/>
      <c r="Y49" s="5"/>
      <c r="Z49" s="5"/>
      <c r="CB49" s="172">
        <f t="shared" ref="CB49:CQ64" si="56">IF(AQ48="",CB48,CB48+1)</f>
        <v>1</v>
      </c>
      <c r="CC49" s="172">
        <f t="shared" si="56"/>
        <v>1</v>
      </c>
      <c r="CD49" s="172">
        <f t="shared" si="56"/>
        <v>1</v>
      </c>
      <c r="CE49" s="172">
        <f t="shared" si="56"/>
        <v>1</v>
      </c>
      <c r="CF49" s="172">
        <f t="shared" si="56"/>
        <v>1</v>
      </c>
      <c r="CG49" s="172">
        <f t="shared" si="56"/>
        <v>1</v>
      </c>
      <c r="CH49" s="172">
        <f t="shared" si="56"/>
        <v>1</v>
      </c>
      <c r="CI49" s="172">
        <f t="shared" si="56"/>
        <v>1</v>
      </c>
      <c r="CJ49" s="172">
        <f t="shared" si="56"/>
        <v>1</v>
      </c>
      <c r="CK49" s="172">
        <f t="shared" si="56"/>
        <v>1</v>
      </c>
      <c r="CL49" s="172">
        <f t="shared" si="56"/>
        <v>1</v>
      </c>
      <c r="CM49" s="172">
        <f t="shared" si="56"/>
        <v>1</v>
      </c>
      <c r="CN49" s="172">
        <f t="shared" si="56"/>
        <v>1</v>
      </c>
      <c r="CO49" s="172">
        <f t="shared" si="56"/>
        <v>1</v>
      </c>
      <c r="CP49" s="172">
        <f t="shared" si="56"/>
        <v>1</v>
      </c>
      <c r="CQ49" s="172">
        <f t="shared" si="53"/>
        <v>1</v>
      </c>
      <c r="CR49" s="172">
        <f t="shared" si="53"/>
        <v>1</v>
      </c>
      <c r="CS49" s="172">
        <f t="shared" si="53"/>
        <v>1</v>
      </c>
      <c r="CT49" s="172">
        <f t="shared" si="53"/>
        <v>1</v>
      </c>
      <c r="CU49" s="172">
        <f t="shared" si="53"/>
        <v>1</v>
      </c>
      <c r="CZ49" s="172">
        <v>4</v>
      </c>
      <c r="DA49" s="172" t="s">
        <v>278</v>
      </c>
      <c r="DB49" s="32" t="str">
        <f>T(LOOKUP(CZ49,$DM$1:$EF$1,$DM$2:$EF$2))</f>
        <v/>
      </c>
      <c r="DD49" s="172">
        <f t="shared" si="18"/>
        <v>1</v>
      </c>
      <c r="DE49" s="172">
        <v>47</v>
      </c>
      <c r="DL49" s="172">
        <f t="shared" si="13"/>
        <v>0</v>
      </c>
      <c r="DM49" s="172">
        <f t="shared" si="19"/>
        <v>1</v>
      </c>
      <c r="DN49" s="172">
        <f t="shared" si="20"/>
        <v>1</v>
      </c>
      <c r="DO49" s="172">
        <f t="shared" si="21"/>
        <v>1</v>
      </c>
      <c r="DP49" s="172">
        <f t="shared" si="22"/>
        <v>1</v>
      </c>
      <c r="DQ49" s="172">
        <f t="shared" si="23"/>
        <v>1</v>
      </c>
      <c r="DR49" s="172">
        <f t="shared" si="24"/>
        <v>1</v>
      </c>
      <c r="DS49" s="172">
        <f t="shared" si="25"/>
        <v>1</v>
      </c>
      <c r="DT49" s="172">
        <f t="shared" si="26"/>
        <v>1</v>
      </c>
      <c r="DU49" s="172">
        <f t="shared" si="27"/>
        <v>1</v>
      </c>
      <c r="DV49" s="172">
        <f t="shared" si="41"/>
        <v>1</v>
      </c>
      <c r="DW49" s="172">
        <f t="shared" si="41"/>
        <v>1</v>
      </c>
      <c r="DX49" s="172">
        <f t="shared" si="41"/>
        <v>1</v>
      </c>
      <c r="DY49" s="172">
        <f t="shared" si="41"/>
        <v>1</v>
      </c>
      <c r="DZ49" s="172">
        <f t="shared" si="41"/>
        <v>1</v>
      </c>
      <c r="EA49" s="172">
        <f t="shared" si="41"/>
        <v>1</v>
      </c>
      <c r="EB49" s="172">
        <f t="shared" si="41"/>
        <v>1</v>
      </c>
      <c r="EC49" s="172">
        <f t="shared" si="41"/>
        <v>1</v>
      </c>
      <c r="ED49" s="172">
        <f t="shared" si="41"/>
        <v>1</v>
      </c>
      <c r="EE49" s="172">
        <f t="shared" si="41"/>
        <v>1</v>
      </c>
      <c r="EF49" s="172">
        <f t="shared" si="41"/>
        <v>1</v>
      </c>
      <c r="EG49" s="172">
        <f t="shared" si="7"/>
        <v>0</v>
      </c>
    </row>
    <row r="50" spans="20:137" x14ac:dyDescent="0.25">
      <c r="T50" s="5"/>
      <c r="U50" s="13"/>
      <c r="V50" s="5"/>
      <c r="W50" s="5" t="str">
        <f t="shared" si="2"/>
        <v/>
      </c>
      <c r="X50" s="5"/>
      <c r="Y50" s="5"/>
      <c r="Z50" s="5"/>
      <c r="CB50" s="172">
        <f t="shared" si="56"/>
        <v>1</v>
      </c>
      <c r="CC50" s="172">
        <f t="shared" si="56"/>
        <v>1</v>
      </c>
      <c r="CD50" s="172">
        <f t="shared" si="56"/>
        <v>1</v>
      </c>
      <c r="CE50" s="172">
        <f t="shared" si="56"/>
        <v>1</v>
      </c>
      <c r="CF50" s="172">
        <f t="shared" si="56"/>
        <v>1</v>
      </c>
      <c r="CG50" s="172">
        <f t="shared" si="56"/>
        <v>1</v>
      </c>
      <c r="CH50" s="172">
        <f t="shared" si="56"/>
        <v>1</v>
      </c>
      <c r="CI50" s="172">
        <f t="shared" si="56"/>
        <v>1</v>
      </c>
      <c r="CJ50" s="172">
        <f t="shared" si="56"/>
        <v>1</v>
      </c>
      <c r="CK50" s="172">
        <f t="shared" si="56"/>
        <v>1</v>
      </c>
      <c r="CL50" s="172">
        <f t="shared" si="56"/>
        <v>1</v>
      </c>
      <c r="CM50" s="172">
        <f t="shared" si="56"/>
        <v>1</v>
      </c>
      <c r="CN50" s="172">
        <f t="shared" si="56"/>
        <v>1</v>
      </c>
      <c r="CO50" s="172">
        <f t="shared" si="56"/>
        <v>1</v>
      </c>
      <c r="CP50" s="172">
        <f t="shared" si="56"/>
        <v>1</v>
      </c>
      <c r="CQ50" s="172">
        <f t="shared" si="53"/>
        <v>1</v>
      </c>
      <c r="CR50" s="172">
        <f t="shared" si="53"/>
        <v>1</v>
      </c>
      <c r="CS50" s="172">
        <f t="shared" si="53"/>
        <v>1</v>
      </c>
      <c r="CT50" s="172">
        <f t="shared" si="53"/>
        <v>1</v>
      </c>
      <c r="CU50" s="172">
        <f t="shared" si="53"/>
        <v>1</v>
      </c>
      <c r="DA50" s="172">
        <v>1</v>
      </c>
      <c r="DB50" s="32" t="str">
        <f t="shared" ref="DB50:DB61" si="57">T(CONCATENATE(LOOKUP(DA50,CE$3:CE$80,AT$3:AT$80)," ",LOOKUP(DA50,CE$3:CE$80,$CA$3:$CA$80)))</f>
        <v xml:space="preserve"> </v>
      </c>
      <c r="DD50" s="172">
        <f t="shared" si="18"/>
        <v>1</v>
      </c>
      <c r="DE50" s="172">
        <v>48</v>
      </c>
      <c r="DL50" s="172">
        <f t="shared" si="13"/>
        <v>0</v>
      </c>
      <c r="DM50" s="172">
        <f t="shared" si="19"/>
        <v>1</v>
      </c>
      <c r="DN50" s="172">
        <f t="shared" si="20"/>
        <v>1</v>
      </c>
      <c r="DO50" s="172">
        <f t="shared" si="21"/>
        <v>1</v>
      </c>
      <c r="DP50" s="172">
        <f t="shared" si="22"/>
        <v>1</v>
      </c>
      <c r="DQ50" s="172">
        <f t="shared" si="23"/>
        <v>1</v>
      </c>
      <c r="DR50" s="172">
        <f t="shared" si="24"/>
        <v>1</v>
      </c>
      <c r="DS50" s="172">
        <f t="shared" si="25"/>
        <v>1</v>
      </c>
      <c r="DT50" s="172">
        <f t="shared" si="26"/>
        <v>1</v>
      </c>
      <c r="DU50" s="172">
        <f t="shared" si="27"/>
        <v>1</v>
      </c>
      <c r="DV50" s="172">
        <f t="shared" si="41"/>
        <v>1</v>
      </c>
      <c r="DW50" s="172">
        <f t="shared" si="41"/>
        <v>1</v>
      </c>
      <c r="DX50" s="172">
        <f t="shared" si="41"/>
        <v>1</v>
      </c>
      <c r="DY50" s="172">
        <f t="shared" si="41"/>
        <v>1</v>
      </c>
      <c r="DZ50" s="172">
        <f t="shared" si="41"/>
        <v>1</v>
      </c>
      <c r="EA50" s="172">
        <f t="shared" si="41"/>
        <v>1</v>
      </c>
      <c r="EB50" s="172">
        <f t="shared" si="41"/>
        <v>1</v>
      </c>
      <c r="EC50" s="172">
        <f t="shared" si="41"/>
        <v>1</v>
      </c>
      <c r="ED50" s="172">
        <f t="shared" si="41"/>
        <v>1</v>
      </c>
      <c r="EE50" s="172">
        <f t="shared" si="41"/>
        <v>1</v>
      </c>
      <c r="EF50" s="172">
        <f t="shared" si="41"/>
        <v>1</v>
      </c>
      <c r="EG50" s="172">
        <f t="shared" si="7"/>
        <v>0</v>
      </c>
    </row>
    <row r="51" spans="20:137" x14ac:dyDescent="0.25">
      <c r="T51" s="5"/>
      <c r="U51" s="13"/>
      <c r="V51" s="5"/>
      <c r="W51" s="5" t="str">
        <f t="shared" si="2"/>
        <v/>
      </c>
      <c r="X51" s="5"/>
      <c r="Y51" s="5"/>
      <c r="Z51" s="5"/>
      <c r="CB51" s="172">
        <f t="shared" si="56"/>
        <v>1</v>
      </c>
      <c r="CC51" s="172">
        <f t="shared" si="56"/>
        <v>1</v>
      </c>
      <c r="CD51" s="172">
        <f t="shared" si="56"/>
        <v>1</v>
      </c>
      <c r="CE51" s="172">
        <f t="shared" si="56"/>
        <v>1</v>
      </c>
      <c r="CF51" s="172">
        <f t="shared" si="56"/>
        <v>1</v>
      </c>
      <c r="CG51" s="172">
        <f t="shared" si="56"/>
        <v>1</v>
      </c>
      <c r="CH51" s="172">
        <f t="shared" si="56"/>
        <v>1</v>
      </c>
      <c r="CI51" s="172">
        <f t="shared" si="56"/>
        <v>1</v>
      </c>
      <c r="CJ51" s="172">
        <f t="shared" si="56"/>
        <v>1</v>
      </c>
      <c r="CK51" s="172">
        <f t="shared" si="56"/>
        <v>1</v>
      </c>
      <c r="CL51" s="172">
        <f t="shared" si="56"/>
        <v>1</v>
      </c>
      <c r="CM51" s="172">
        <f t="shared" si="56"/>
        <v>1</v>
      </c>
      <c r="CN51" s="172">
        <f t="shared" si="56"/>
        <v>1</v>
      </c>
      <c r="CO51" s="172">
        <f t="shared" si="56"/>
        <v>1</v>
      </c>
      <c r="CP51" s="172">
        <f t="shared" si="56"/>
        <v>1</v>
      </c>
      <c r="CQ51" s="172">
        <f t="shared" si="53"/>
        <v>1</v>
      </c>
      <c r="CR51" s="172">
        <f t="shared" si="53"/>
        <v>1</v>
      </c>
      <c r="CS51" s="172">
        <f t="shared" si="53"/>
        <v>1</v>
      </c>
      <c r="CT51" s="172">
        <f t="shared" si="53"/>
        <v>1</v>
      </c>
      <c r="CU51" s="172">
        <f t="shared" si="53"/>
        <v>1</v>
      </c>
      <c r="DA51" s="172">
        <v>2</v>
      </c>
      <c r="DB51" s="32" t="str">
        <f t="shared" si="57"/>
        <v xml:space="preserve"> </v>
      </c>
      <c r="DD51" s="172">
        <f t="shared" si="18"/>
        <v>1</v>
      </c>
      <c r="DE51" s="172">
        <v>49</v>
      </c>
      <c r="DL51" s="172">
        <f t="shared" si="13"/>
        <v>0</v>
      </c>
      <c r="DM51" s="172">
        <f t="shared" si="19"/>
        <v>1</v>
      </c>
      <c r="DN51" s="172">
        <f t="shared" si="20"/>
        <v>1</v>
      </c>
      <c r="DO51" s="172">
        <f t="shared" si="21"/>
        <v>1</v>
      </c>
      <c r="DP51" s="172">
        <f t="shared" si="22"/>
        <v>1</v>
      </c>
      <c r="DQ51" s="172">
        <f t="shared" si="23"/>
        <v>1</v>
      </c>
      <c r="DR51" s="172">
        <f t="shared" si="24"/>
        <v>1</v>
      </c>
      <c r="DS51" s="172">
        <f t="shared" si="25"/>
        <v>1</v>
      </c>
      <c r="DT51" s="172">
        <f t="shared" si="26"/>
        <v>1</v>
      </c>
      <c r="DU51" s="172">
        <f t="shared" si="27"/>
        <v>1</v>
      </c>
      <c r="DV51" s="172">
        <f t="shared" si="41"/>
        <v>1</v>
      </c>
      <c r="DW51" s="172">
        <f t="shared" si="41"/>
        <v>1</v>
      </c>
      <c r="DX51" s="172">
        <f t="shared" si="41"/>
        <v>1</v>
      </c>
      <c r="DY51" s="172">
        <f t="shared" si="41"/>
        <v>1</v>
      </c>
      <c r="DZ51" s="172">
        <f t="shared" si="41"/>
        <v>1</v>
      </c>
      <c r="EA51" s="172">
        <f t="shared" si="41"/>
        <v>1</v>
      </c>
      <c r="EB51" s="172">
        <f t="shared" si="41"/>
        <v>1</v>
      </c>
      <c r="EC51" s="172">
        <f t="shared" si="41"/>
        <v>1</v>
      </c>
      <c r="ED51" s="172">
        <f t="shared" si="41"/>
        <v>1</v>
      </c>
      <c r="EE51" s="172">
        <f t="shared" si="41"/>
        <v>1</v>
      </c>
      <c r="EF51" s="172">
        <f t="shared" si="41"/>
        <v>1</v>
      </c>
      <c r="EG51" s="172">
        <f t="shared" si="7"/>
        <v>0</v>
      </c>
    </row>
    <row r="52" spans="20:137" x14ac:dyDescent="0.25">
      <c r="T52" s="5"/>
      <c r="U52" s="13"/>
      <c r="V52" s="5"/>
      <c r="W52" s="5" t="str">
        <f t="shared" si="2"/>
        <v/>
      </c>
      <c r="X52" s="5"/>
      <c r="Y52" s="5"/>
      <c r="Z52" s="5"/>
      <c r="CB52" s="172">
        <f t="shared" si="56"/>
        <v>1</v>
      </c>
      <c r="CC52" s="172">
        <f t="shared" si="56"/>
        <v>1</v>
      </c>
      <c r="CD52" s="172">
        <f t="shared" si="56"/>
        <v>1</v>
      </c>
      <c r="CE52" s="172">
        <f t="shared" si="56"/>
        <v>1</v>
      </c>
      <c r="CF52" s="172">
        <f t="shared" si="56"/>
        <v>1</v>
      </c>
      <c r="CG52" s="172">
        <f t="shared" si="56"/>
        <v>1</v>
      </c>
      <c r="CH52" s="172">
        <f t="shared" si="56"/>
        <v>1</v>
      </c>
      <c r="CI52" s="172">
        <f t="shared" si="56"/>
        <v>1</v>
      </c>
      <c r="CJ52" s="172">
        <f t="shared" si="56"/>
        <v>1</v>
      </c>
      <c r="CK52" s="172">
        <f t="shared" si="56"/>
        <v>1</v>
      </c>
      <c r="CL52" s="172">
        <f t="shared" si="56"/>
        <v>1</v>
      </c>
      <c r="CM52" s="172">
        <f t="shared" si="56"/>
        <v>1</v>
      </c>
      <c r="CN52" s="172">
        <f t="shared" si="56"/>
        <v>1</v>
      </c>
      <c r="CO52" s="172">
        <f t="shared" si="56"/>
        <v>1</v>
      </c>
      <c r="CP52" s="172">
        <f t="shared" si="56"/>
        <v>1</v>
      </c>
      <c r="CQ52" s="172">
        <f t="shared" si="53"/>
        <v>1</v>
      </c>
      <c r="CR52" s="172">
        <f t="shared" si="53"/>
        <v>1</v>
      </c>
      <c r="CS52" s="172">
        <f t="shared" si="53"/>
        <v>1</v>
      </c>
      <c r="CT52" s="172">
        <f t="shared" si="53"/>
        <v>1</v>
      </c>
      <c r="CU52" s="172">
        <f t="shared" si="53"/>
        <v>1</v>
      </c>
      <c r="DA52" s="172">
        <v>3</v>
      </c>
      <c r="DB52" s="32" t="str">
        <f t="shared" si="57"/>
        <v xml:space="preserve"> </v>
      </c>
      <c r="DD52" s="172">
        <f t="shared" si="18"/>
        <v>1</v>
      </c>
      <c r="DE52" s="172">
        <v>50</v>
      </c>
      <c r="DL52" s="172">
        <f t="shared" si="13"/>
        <v>0</v>
      </c>
      <c r="DM52" s="172">
        <f t="shared" si="19"/>
        <v>1</v>
      </c>
      <c r="DN52" s="172">
        <f t="shared" si="20"/>
        <v>1</v>
      </c>
      <c r="DO52" s="172">
        <f t="shared" si="21"/>
        <v>1</v>
      </c>
      <c r="DP52" s="172">
        <f t="shared" si="22"/>
        <v>1</v>
      </c>
      <c r="DQ52" s="172">
        <f t="shared" si="23"/>
        <v>1</v>
      </c>
      <c r="DR52" s="172">
        <f t="shared" si="24"/>
        <v>1</v>
      </c>
      <c r="DS52" s="172">
        <f t="shared" si="25"/>
        <v>1</v>
      </c>
      <c r="DT52" s="172">
        <f t="shared" si="26"/>
        <v>1</v>
      </c>
      <c r="DU52" s="172">
        <f t="shared" si="27"/>
        <v>1</v>
      </c>
      <c r="DV52" s="172">
        <f t="shared" si="41"/>
        <v>1</v>
      </c>
      <c r="DW52" s="172">
        <f t="shared" si="41"/>
        <v>1</v>
      </c>
      <c r="DX52" s="172">
        <f t="shared" ref="DX52:EF52" si="58">IF(OR($CX51=0,ISERROR(SEARCH(DX$1,$CX51))),DX51,DX51+1)</f>
        <v>1</v>
      </c>
      <c r="DY52" s="172">
        <f t="shared" si="58"/>
        <v>1</v>
      </c>
      <c r="DZ52" s="172">
        <f t="shared" si="58"/>
        <v>1</v>
      </c>
      <c r="EA52" s="172">
        <f t="shared" si="58"/>
        <v>1</v>
      </c>
      <c r="EB52" s="172">
        <f t="shared" si="58"/>
        <v>1</v>
      </c>
      <c r="EC52" s="172">
        <f t="shared" si="58"/>
        <v>1</v>
      </c>
      <c r="ED52" s="172">
        <f t="shared" si="58"/>
        <v>1</v>
      </c>
      <c r="EE52" s="172">
        <f t="shared" si="58"/>
        <v>1</v>
      </c>
      <c r="EF52" s="172">
        <f t="shared" si="58"/>
        <v>1</v>
      </c>
      <c r="EG52" s="172">
        <f t="shared" si="7"/>
        <v>0</v>
      </c>
    </row>
    <row r="53" spans="20:137" x14ac:dyDescent="0.25">
      <c r="T53" s="5"/>
      <c r="U53" s="13"/>
      <c r="V53" s="5"/>
      <c r="W53" s="5" t="str">
        <f t="shared" si="2"/>
        <v/>
      </c>
      <c r="X53" s="5"/>
      <c r="Y53" s="5"/>
      <c r="Z53" s="5"/>
      <c r="CB53" s="172">
        <f t="shared" si="56"/>
        <v>1</v>
      </c>
      <c r="CC53" s="172">
        <f t="shared" si="56"/>
        <v>1</v>
      </c>
      <c r="CD53" s="172">
        <f t="shared" si="56"/>
        <v>1</v>
      </c>
      <c r="CE53" s="172">
        <f t="shared" si="56"/>
        <v>1</v>
      </c>
      <c r="CF53" s="172">
        <f t="shared" si="56"/>
        <v>1</v>
      </c>
      <c r="CG53" s="172">
        <f t="shared" si="56"/>
        <v>1</v>
      </c>
      <c r="CH53" s="172">
        <f t="shared" si="56"/>
        <v>1</v>
      </c>
      <c r="CI53" s="172">
        <f t="shared" si="56"/>
        <v>1</v>
      </c>
      <c r="CJ53" s="172">
        <f t="shared" si="56"/>
        <v>1</v>
      </c>
      <c r="CK53" s="172">
        <f t="shared" si="56"/>
        <v>1</v>
      </c>
      <c r="CL53" s="172">
        <f t="shared" si="56"/>
        <v>1</v>
      </c>
      <c r="CM53" s="172">
        <f t="shared" si="56"/>
        <v>1</v>
      </c>
      <c r="CN53" s="172">
        <f t="shared" si="56"/>
        <v>1</v>
      </c>
      <c r="CO53" s="172">
        <f t="shared" si="56"/>
        <v>1</v>
      </c>
      <c r="CP53" s="172">
        <f t="shared" si="56"/>
        <v>1</v>
      </c>
      <c r="CQ53" s="172">
        <f t="shared" si="53"/>
        <v>1</v>
      </c>
      <c r="CR53" s="172">
        <f t="shared" si="53"/>
        <v>1</v>
      </c>
      <c r="CS53" s="172">
        <f t="shared" si="53"/>
        <v>1</v>
      </c>
      <c r="CT53" s="172">
        <f t="shared" si="53"/>
        <v>1</v>
      </c>
      <c r="CU53" s="172">
        <f t="shared" si="53"/>
        <v>1</v>
      </c>
      <c r="DA53" s="172">
        <v>4</v>
      </c>
      <c r="DB53" s="32" t="str">
        <f t="shared" si="57"/>
        <v xml:space="preserve"> </v>
      </c>
      <c r="DD53" s="172">
        <f t="shared" si="18"/>
        <v>1</v>
      </c>
      <c r="DE53" s="172">
        <v>51</v>
      </c>
      <c r="DL53" s="172">
        <f t="shared" si="13"/>
        <v>0</v>
      </c>
      <c r="DM53" s="172">
        <f t="shared" si="19"/>
        <v>1</v>
      </c>
      <c r="DN53" s="172">
        <f t="shared" si="20"/>
        <v>1</v>
      </c>
      <c r="DO53" s="172">
        <f t="shared" si="21"/>
        <v>1</v>
      </c>
      <c r="DP53" s="172">
        <f t="shared" si="22"/>
        <v>1</v>
      </c>
      <c r="DQ53" s="172">
        <f t="shared" si="23"/>
        <v>1</v>
      </c>
      <c r="DR53" s="172">
        <f t="shared" si="24"/>
        <v>1</v>
      </c>
      <c r="DS53" s="172">
        <f t="shared" si="25"/>
        <v>1</v>
      </c>
      <c r="DT53" s="172">
        <f t="shared" si="26"/>
        <v>1</v>
      </c>
      <c r="DU53" s="172">
        <f t="shared" si="27"/>
        <v>1</v>
      </c>
      <c r="DV53" s="172">
        <f t="shared" ref="DV53:EF76" si="59">IF(OR($CX52=0,ISERROR(SEARCH(DV$1,$CX52))),DV52,DV52+1)</f>
        <v>1</v>
      </c>
      <c r="DW53" s="172">
        <f t="shared" si="59"/>
        <v>1</v>
      </c>
      <c r="DX53" s="172">
        <f t="shared" si="59"/>
        <v>1</v>
      </c>
      <c r="DY53" s="172">
        <f t="shared" si="59"/>
        <v>1</v>
      </c>
      <c r="DZ53" s="172">
        <f t="shared" si="59"/>
        <v>1</v>
      </c>
      <c r="EA53" s="172">
        <f t="shared" si="59"/>
        <v>1</v>
      </c>
      <c r="EB53" s="172">
        <f t="shared" si="59"/>
        <v>1</v>
      </c>
      <c r="EC53" s="172">
        <f t="shared" si="59"/>
        <v>1</v>
      </c>
      <c r="ED53" s="172">
        <f t="shared" si="59"/>
        <v>1</v>
      </c>
      <c r="EE53" s="172">
        <f t="shared" si="59"/>
        <v>1</v>
      </c>
      <c r="EF53" s="172">
        <f t="shared" si="59"/>
        <v>1</v>
      </c>
      <c r="EG53" s="172">
        <f t="shared" si="7"/>
        <v>0</v>
      </c>
    </row>
    <row r="54" spans="20:137" x14ac:dyDescent="0.25">
      <c r="T54" s="5"/>
      <c r="U54" s="13"/>
      <c r="V54" s="5"/>
      <c r="W54" s="5" t="str">
        <f t="shared" si="2"/>
        <v/>
      </c>
      <c r="X54" s="5"/>
      <c r="Y54" s="5"/>
      <c r="Z54" s="5"/>
      <c r="CB54" s="172">
        <f t="shared" si="56"/>
        <v>1</v>
      </c>
      <c r="CC54" s="172">
        <f t="shared" si="56"/>
        <v>1</v>
      </c>
      <c r="CD54" s="172">
        <f t="shared" si="56"/>
        <v>1</v>
      </c>
      <c r="CE54" s="172">
        <f t="shared" si="56"/>
        <v>1</v>
      </c>
      <c r="CF54" s="172">
        <f t="shared" si="56"/>
        <v>1</v>
      </c>
      <c r="CG54" s="172">
        <f t="shared" si="56"/>
        <v>1</v>
      </c>
      <c r="CH54" s="172">
        <f t="shared" si="56"/>
        <v>1</v>
      </c>
      <c r="CI54" s="172">
        <f t="shared" si="56"/>
        <v>1</v>
      </c>
      <c r="CJ54" s="172">
        <f t="shared" si="56"/>
        <v>1</v>
      </c>
      <c r="CK54" s="172">
        <f t="shared" si="56"/>
        <v>1</v>
      </c>
      <c r="CL54" s="172">
        <f t="shared" si="56"/>
        <v>1</v>
      </c>
      <c r="CM54" s="172">
        <f t="shared" si="56"/>
        <v>1</v>
      </c>
      <c r="CN54" s="172">
        <f t="shared" si="56"/>
        <v>1</v>
      </c>
      <c r="CO54" s="172">
        <f t="shared" si="56"/>
        <v>1</v>
      </c>
      <c r="CP54" s="172">
        <f t="shared" si="56"/>
        <v>1</v>
      </c>
      <c r="CQ54" s="172">
        <f t="shared" si="53"/>
        <v>1</v>
      </c>
      <c r="CR54" s="172">
        <f t="shared" si="53"/>
        <v>1</v>
      </c>
      <c r="CS54" s="172">
        <f t="shared" si="53"/>
        <v>1</v>
      </c>
      <c r="CT54" s="172">
        <f t="shared" si="53"/>
        <v>1</v>
      </c>
      <c r="CU54" s="172">
        <f t="shared" si="53"/>
        <v>1</v>
      </c>
      <c r="DA54" s="172">
        <v>5</v>
      </c>
      <c r="DB54" s="32" t="str">
        <f t="shared" si="57"/>
        <v xml:space="preserve"> </v>
      </c>
      <c r="DD54" s="172">
        <f t="shared" si="18"/>
        <v>1</v>
      </c>
      <c r="DE54" s="172">
        <v>52</v>
      </c>
      <c r="DL54" s="172">
        <f t="shared" si="13"/>
        <v>0</v>
      </c>
      <c r="DM54" s="172">
        <f t="shared" si="19"/>
        <v>1</v>
      </c>
      <c r="DN54" s="172">
        <f t="shared" si="20"/>
        <v>1</v>
      </c>
      <c r="DO54" s="172">
        <f t="shared" si="21"/>
        <v>1</v>
      </c>
      <c r="DP54" s="172">
        <f t="shared" si="22"/>
        <v>1</v>
      </c>
      <c r="DQ54" s="172">
        <f t="shared" si="23"/>
        <v>1</v>
      </c>
      <c r="DR54" s="172">
        <f t="shared" si="24"/>
        <v>1</v>
      </c>
      <c r="DS54" s="172">
        <f t="shared" si="25"/>
        <v>1</v>
      </c>
      <c r="DT54" s="172">
        <f t="shared" si="26"/>
        <v>1</v>
      </c>
      <c r="DU54" s="172">
        <f t="shared" si="27"/>
        <v>1</v>
      </c>
      <c r="DV54" s="172">
        <f t="shared" si="59"/>
        <v>1</v>
      </c>
      <c r="DW54" s="172">
        <f t="shared" si="59"/>
        <v>1</v>
      </c>
      <c r="DX54" s="172">
        <f t="shared" si="59"/>
        <v>1</v>
      </c>
      <c r="DY54" s="172">
        <f t="shared" si="59"/>
        <v>1</v>
      </c>
      <c r="DZ54" s="172">
        <f t="shared" si="59"/>
        <v>1</v>
      </c>
      <c r="EA54" s="172">
        <f t="shared" si="59"/>
        <v>1</v>
      </c>
      <c r="EB54" s="172">
        <f t="shared" si="59"/>
        <v>1</v>
      </c>
      <c r="EC54" s="172">
        <f t="shared" si="59"/>
        <v>1</v>
      </c>
      <c r="ED54" s="172">
        <f t="shared" si="59"/>
        <v>1</v>
      </c>
      <c r="EE54" s="172">
        <f t="shared" si="59"/>
        <v>1</v>
      </c>
      <c r="EF54" s="172">
        <f t="shared" si="59"/>
        <v>1</v>
      </c>
      <c r="EG54" s="172">
        <f t="shared" si="7"/>
        <v>0</v>
      </c>
    </row>
    <row r="55" spans="20:137" x14ac:dyDescent="0.25">
      <c r="T55" s="5"/>
      <c r="U55" s="13"/>
      <c r="V55" s="5"/>
      <c r="W55" s="5" t="str">
        <f t="shared" si="2"/>
        <v/>
      </c>
      <c r="X55" s="5"/>
      <c r="Y55" s="5"/>
      <c r="Z55" s="5"/>
      <c r="CB55" s="172">
        <f t="shared" si="56"/>
        <v>1</v>
      </c>
      <c r="CC55" s="172">
        <f t="shared" si="56"/>
        <v>1</v>
      </c>
      <c r="CD55" s="172">
        <f t="shared" si="56"/>
        <v>1</v>
      </c>
      <c r="CE55" s="172">
        <f t="shared" si="56"/>
        <v>1</v>
      </c>
      <c r="CF55" s="172">
        <f t="shared" si="56"/>
        <v>1</v>
      </c>
      <c r="CG55" s="172">
        <f t="shared" si="56"/>
        <v>1</v>
      </c>
      <c r="CH55" s="172">
        <f t="shared" si="56"/>
        <v>1</v>
      </c>
      <c r="CI55" s="172">
        <f t="shared" si="56"/>
        <v>1</v>
      </c>
      <c r="CJ55" s="172">
        <f t="shared" si="56"/>
        <v>1</v>
      </c>
      <c r="CK55" s="172">
        <f t="shared" si="56"/>
        <v>1</v>
      </c>
      <c r="CL55" s="172">
        <f t="shared" si="56"/>
        <v>1</v>
      </c>
      <c r="CM55" s="172">
        <f t="shared" si="56"/>
        <v>1</v>
      </c>
      <c r="CN55" s="172">
        <f t="shared" si="56"/>
        <v>1</v>
      </c>
      <c r="CO55" s="172">
        <f t="shared" si="56"/>
        <v>1</v>
      </c>
      <c r="CP55" s="172">
        <f t="shared" si="56"/>
        <v>1</v>
      </c>
      <c r="CQ55" s="172">
        <f t="shared" si="53"/>
        <v>1</v>
      </c>
      <c r="CR55" s="172">
        <f t="shared" si="53"/>
        <v>1</v>
      </c>
      <c r="CS55" s="172">
        <f t="shared" si="53"/>
        <v>1</v>
      </c>
      <c r="CT55" s="172">
        <f t="shared" si="53"/>
        <v>1</v>
      </c>
      <c r="CU55" s="172">
        <f t="shared" si="53"/>
        <v>1</v>
      </c>
      <c r="DA55" s="172">
        <v>6</v>
      </c>
      <c r="DB55" s="32" t="str">
        <f t="shared" si="57"/>
        <v xml:space="preserve"> </v>
      </c>
      <c r="DD55" s="172">
        <f t="shared" si="18"/>
        <v>1</v>
      </c>
      <c r="DE55" s="172">
        <v>53</v>
      </c>
      <c r="DL55" s="172">
        <f t="shared" si="13"/>
        <v>0</v>
      </c>
      <c r="DM55" s="172">
        <f t="shared" si="19"/>
        <v>1</v>
      </c>
      <c r="DN55" s="172">
        <f t="shared" si="20"/>
        <v>1</v>
      </c>
      <c r="DO55" s="172">
        <f t="shared" si="21"/>
        <v>1</v>
      </c>
      <c r="DP55" s="172">
        <f t="shared" si="22"/>
        <v>1</v>
      </c>
      <c r="DQ55" s="172">
        <f t="shared" si="23"/>
        <v>1</v>
      </c>
      <c r="DR55" s="172">
        <f t="shared" si="24"/>
        <v>1</v>
      </c>
      <c r="DS55" s="172">
        <f t="shared" si="25"/>
        <v>1</v>
      </c>
      <c r="DT55" s="172">
        <f t="shared" si="26"/>
        <v>1</v>
      </c>
      <c r="DU55" s="172">
        <f t="shared" si="27"/>
        <v>1</v>
      </c>
      <c r="DV55" s="172">
        <f t="shared" si="59"/>
        <v>1</v>
      </c>
      <c r="DW55" s="172">
        <f t="shared" si="59"/>
        <v>1</v>
      </c>
      <c r="DX55" s="172">
        <f t="shared" si="59"/>
        <v>1</v>
      </c>
      <c r="DY55" s="172">
        <f t="shared" si="59"/>
        <v>1</v>
      </c>
      <c r="DZ55" s="172">
        <f t="shared" si="59"/>
        <v>1</v>
      </c>
      <c r="EA55" s="172">
        <f t="shared" si="59"/>
        <v>1</v>
      </c>
      <c r="EB55" s="172">
        <f t="shared" si="59"/>
        <v>1</v>
      </c>
      <c r="EC55" s="172">
        <f t="shared" si="59"/>
        <v>1</v>
      </c>
      <c r="ED55" s="172">
        <f t="shared" si="59"/>
        <v>1</v>
      </c>
      <c r="EE55" s="172">
        <f t="shared" si="59"/>
        <v>1</v>
      </c>
      <c r="EF55" s="172">
        <f t="shared" si="59"/>
        <v>1</v>
      </c>
      <c r="EG55" s="172">
        <f t="shared" si="7"/>
        <v>0</v>
      </c>
    </row>
    <row r="56" spans="20:137" x14ac:dyDescent="0.25">
      <c r="T56" s="5"/>
      <c r="U56" s="13"/>
      <c r="V56" s="5"/>
      <c r="W56" s="5" t="str">
        <f t="shared" si="2"/>
        <v/>
      </c>
      <c r="X56" s="5"/>
      <c r="Y56" s="5"/>
      <c r="Z56" s="5"/>
      <c r="CB56" s="172">
        <f t="shared" si="56"/>
        <v>1</v>
      </c>
      <c r="CC56" s="172">
        <f t="shared" si="56"/>
        <v>1</v>
      </c>
      <c r="CD56" s="172">
        <f t="shared" si="56"/>
        <v>1</v>
      </c>
      <c r="CE56" s="172">
        <f t="shared" si="56"/>
        <v>1</v>
      </c>
      <c r="CF56" s="172">
        <f t="shared" si="56"/>
        <v>1</v>
      </c>
      <c r="CG56" s="172">
        <f t="shared" si="56"/>
        <v>1</v>
      </c>
      <c r="CH56" s="172">
        <f t="shared" si="56"/>
        <v>1</v>
      </c>
      <c r="CI56" s="172">
        <f t="shared" si="56"/>
        <v>1</v>
      </c>
      <c r="CJ56" s="172">
        <f t="shared" si="56"/>
        <v>1</v>
      </c>
      <c r="CK56" s="172">
        <f t="shared" si="56"/>
        <v>1</v>
      </c>
      <c r="CL56" s="172">
        <f t="shared" si="56"/>
        <v>1</v>
      </c>
      <c r="CM56" s="172">
        <f t="shared" si="56"/>
        <v>1</v>
      </c>
      <c r="CN56" s="172">
        <f t="shared" si="56"/>
        <v>1</v>
      </c>
      <c r="CO56" s="172">
        <f t="shared" si="56"/>
        <v>1</v>
      </c>
      <c r="CP56" s="172">
        <f t="shared" si="56"/>
        <v>1</v>
      </c>
      <c r="CQ56" s="172">
        <f t="shared" si="53"/>
        <v>1</v>
      </c>
      <c r="CR56" s="172">
        <f t="shared" si="53"/>
        <v>1</v>
      </c>
      <c r="CS56" s="172">
        <f t="shared" si="53"/>
        <v>1</v>
      </c>
      <c r="CT56" s="172">
        <f t="shared" si="53"/>
        <v>1</v>
      </c>
      <c r="CU56" s="172">
        <f t="shared" si="53"/>
        <v>1</v>
      </c>
      <c r="DA56" s="172">
        <v>7</v>
      </c>
      <c r="DB56" s="32" t="str">
        <f t="shared" si="57"/>
        <v xml:space="preserve"> </v>
      </c>
      <c r="DD56" s="172">
        <f t="shared" si="18"/>
        <v>1</v>
      </c>
      <c r="DE56" s="172">
        <v>54</v>
      </c>
      <c r="DL56" s="172">
        <f t="shared" si="13"/>
        <v>0</v>
      </c>
      <c r="DM56" s="172">
        <f t="shared" si="19"/>
        <v>1</v>
      </c>
      <c r="DN56" s="172">
        <f t="shared" si="20"/>
        <v>1</v>
      </c>
      <c r="DO56" s="172">
        <f t="shared" si="21"/>
        <v>1</v>
      </c>
      <c r="DP56" s="172">
        <f t="shared" si="22"/>
        <v>1</v>
      </c>
      <c r="DQ56" s="172">
        <f t="shared" si="23"/>
        <v>1</v>
      </c>
      <c r="DR56" s="172">
        <f t="shared" si="24"/>
        <v>1</v>
      </c>
      <c r="DS56" s="172">
        <f t="shared" si="25"/>
        <v>1</v>
      </c>
      <c r="DT56" s="172">
        <f t="shared" si="26"/>
        <v>1</v>
      </c>
      <c r="DU56" s="172">
        <f t="shared" si="27"/>
        <v>1</v>
      </c>
      <c r="DV56" s="172">
        <f t="shared" si="59"/>
        <v>1</v>
      </c>
      <c r="DW56" s="172">
        <f t="shared" si="59"/>
        <v>1</v>
      </c>
      <c r="DX56" s="172">
        <f t="shared" si="59"/>
        <v>1</v>
      </c>
      <c r="DY56" s="172">
        <f t="shared" si="59"/>
        <v>1</v>
      </c>
      <c r="DZ56" s="172">
        <f t="shared" si="59"/>
        <v>1</v>
      </c>
      <c r="EA56" s="172">
        <f t="shared" si="59"/>
        <v>1</v>
      </c>
      <c r="EB56" s="172">
        <f t="shared" si="59"/>
        <v>1</v>
      </c>
      <c r="EC56" s="172">
        <f t="shared" si="59"/>
        <v>1</v>
      </c>
      <c r="ED56" s="172">
        <f t="shared" si="59"/>
        <v>1</v>
      </c>
      <c r="EE56" s="172">
        <f t="shared" si="59"/>
        <v>1</v>
      </c>
      <c r="EF56" s="172">
        <f t="shared" si="59"/>
        <v>1</v>
      </c>
      <c r="EG56" s="172">
        <f t="shared" si="7"/>
        <v>0</v>
      </c>
    </row>
    <row r="57" spans="20:137" x14ac:dyDescent="0.25">
      <c r="T57" s="5"/>
      <c r="U57" s="13"/>
      <c r="V57" s="5"/>
      <c r="W57" s="5" t="str">
        <f t="shared" si="2"/>
        <v/>
      </c>
      <c r="X57" s="5"/>
      <c r="Y57" s="5"/>
      <c r="Z57" s="5"/>
      <c r="CB57" s="172">
        <f t="shared" si="56"/>
        <v>1</v>
      </c>
      <c r="CC57" s="172">
        <f t="shared" si="56"/>
        <v>1</v>
      </c>
      <c r="CD57" s="172">
        <f t="shared" si="56"/>
        <v>1</v>
      </c>
      <c r="CE57" s="172">
        <f t="shared" si="56"/>
        <v>1</v>
      </c>
      <c r="CF57" s="172">
        <f t="shared" si="56"/>
        <v>1</v>
      </c>
      <c r="CG57" s="172">
        <f t="shared" si="56"/>
        <v>1</v>
      </c>
      <c r="CH57" s="172">
        <f t="shared" si="56"/>
        <v>1</v>
      </c>
      <c r="CI57" s="172">
        <f t="shared" si="56"/>
        <v>1</v>
      </c>
      <c r="CJ57" s="172">
        <f t="shared" si="56"/>
        <v>1</v>
      </c>
      <c r="CK57" s="172">
        <f t="shared" si="56"/>
        <v>1</v>
      </c>
      <c r="CL57" s="172">
        <f t="shared" si="56"/>
        <v>1</v>
      </c>
      <c r="CM57" s="172">
        <f t="shared" si="56"/>
        <v>1</v>
      </c>
      <c r="CN57" s="172">
        <f t="shared" si="56"/>
        <v>1</v>
      </c>
      <c r="CO57" s="172">
        <f t="shared" si="56"/>
        <v>1</v>
      </c>
      <c r="CP57" s="172">
        <f t="shared" si="56"/>
        <v>1</v>
      </c>
      <c r="CQ57" s="172">
        <f t="shared" si="53"/>
        <v>1</v>
      </c>
      <c r="CR57" s="172">
        <f t="shared" si="53"/>
        <v>1</v>
      </c>
      <c r="CS57" s="172">
        <f t="shared" si="53"/>
        <v>1</v>
      </c>
      <c r="CT57" s="172">
        <f t="shared" si="53"/>
        <v>1</v>
      </c>
      <c r="CU57" s="172">
        <f t="shared" si="53"/>
        <v>1</v>
      </c>
      <c r="DA57" s="172">
        <v>8</v>
      </c>
      <c r="DB57" s="32" t="str">
        <f t="shared" si="57"/>
        <v xml:space="preserve"> </v>
      </c>
      <c r="DD57" s="172">
        <f t="shared" si="18"/>
        <v>1</v>
      </c>
      <c r="DE57" s="172">
        <v>55</v>
      </c>
      <c r="DL57" s="172">
        <f t="shared" si="13"/>
        <v>0</v>
      </c>
      <c r="DM57" s="172">
        <f t="shared" si="19"/>
        <v>1</v>
      </c>
      <c r="DN57" s="172">
        <f t="shared" si="20"/>
        <v>1</v>
      </c>
      <c r="DO57" s="172">
        <f t="shared" si="21"/>
        <v>1</v>
      </c>
      <c r="DP57" s="172">
        <f t="shared" si="22"/>
        <v>1</v>
      </c>
      <c r="DQ57" s="172">
        <f t="shared" si="23"/>
        <v>1</v>
      </c>
      <c r="DR57" s="172">
        <f t="shared" si="24"/>
        <v>1</v>
      </c>
      <c r="DS57" s="172">
        <f t="shared" si="25"/>
        <v>1</v>
      </c>
      <c r="DT57" s="172">
        <f t="shared" si="26"/>
        <v>1</v>
      </c>
      <c r="DU57" s="172">
        <f t="shared" si="27"/>
        <v>1</v>
      </c>
      <c r="DV57" s="172">
        <f t="shared" si="59"/>
        <v>1</v>
      </c>
      <c r="DW57" s="172">
        <f t="shared" si="59"/>
        <v>1</v>
      </c>
      <c r="DX57" s="172">
        <f t="shared" si="59"/>
        <v>1</v>
      </c>
      <c r="DY57" s="172">
        <f t="shared" si="59"/>
        <v>1</v>
      </c>
      <c r="DZ57" s="172">
        <f t="shared" si="59"/>
        <v>1</v>
      </c>
      <c r="EA57" s="172">
        <f t="shared" si="59"/>
        <v>1</v>
      </c>
      <c r="EB57" s="172">
        <f t="shared" si="59"/>
        <v>1</v>
      </c>
      <c r="EC57" s="172">
        <f t="shared" si="59"/>
        <v>1</v>
      </c>
      <c r="ED57" s="172">
        <f t="shared" si="59"/>
        <v>1</v>
      </c>
      <c r="EE57" s="172">
        <f t="shared" si="59"/>
        <v>1</v>
      </c>
      <c r="EF57" s="172">
        <f t="shared" si="59"/>
        <v>1</v>
      </c>
      <c r="EG57" s="172">
        <f t="shared" si="7"/>
        <v>0</v>
      </c>
    </row>
    <row r="58" spans="20:137" x14ac:dyDescent="0.25">
      <c r="T58" s="5"/>
      <c r="U58" s="13"/>
      <c r="V58" s="5"/>
      <c r="W58" s="5" t="str">
        <f t="shared" si="2"/>
        <v/>
      </c>
      <c r="X58" s="5"/>
      <c r="Y58" s="5"/>
      <c r="Z58" s="5"/>
      <c r="CB58" s="172">
        <f t="shared" si="56"/>
        <v>1</v>
      </c>
      <c r="CC58" s="172">
        <f t="shared" si="56"/>
        <v>1</v>
      </c>
      <c r="CD58" s="172">
        <f t="shared" si="56"/>
        <v>1</v>
      </c>
      <c r="CE58" s="172">
        <f t="shared" si="56"/>
        <v>1</v>
      </c>
      <c r="CF58" s="172">
        <f t="shared" si="56"/>
        <v>1</v>
      </c>
      <c r="CG58" s="172">
        <f t="shared" si="56"/>
        <v>1</v>
      </c>
      <c r="CH58" s="172">
        <f t="shared" si="56"/>
        <v>1</v>
      </c>
      <c r="CI58" s="172">
        <f t="shared" si="56"/>
        <v>1</v>
      </c>
      <c r="CJ58" s="172">
        <f t="shared" si="56"/>
        <v>1</v>
      </c>
      <c r="CK58" s="172">
        <f t="shared" si="56"/>
        <v>1</v>
      </c>
      <c r="CL58" s="172">
        <f t="shared" si="56"/>
        <v>1</v>
      </c>
      <c r="CM58" s="172">
        <f t="shared" si="56"/>
        <v>1</v>
      </c>
      <c r="CN58" s="172">
        <f t="shared" si="56"/>
        <v>1</v>
      </c>
      <c r="CO58" s="172">
        <f t="shared" si="56"/>
        <v>1</v>
      </c>
      <c r="CP58" s="172">
        <f t="shared" si="56"/>
        <v>1</v>
      </c>
      <c r="CQ58" s="172">
        <f t="shared" si="53"/>
        <v>1</v>
      </c>
      <c r="CR58" s="172">
        <f t="shared" si="53"/>
        <v>1</v>
      </c>
      <c r="CS58" s="172">
        <f t="shared" si="53"/>
        <v>1</v>
      </c>
      <c r="CT58" s="172">
        <f t="shared" si="53"/>
        <v>1</v>
      </c>
      <c r="CU58" s="172">
        <f t="shared" si="53"/>
        <v>1</v>
      </c>
      <c r="DA58" s="172">
        <v>9</v>
      </c>
      <c r="DB58" s="32" t="str">
        <f t="shared" si="57"/>
        <v xml:space="preserve"> </v>
      </c>
      <c r="DD58" s="172">
        <f t="shared" si="18"/>
        <v>1</v>
      </c>
      <c r="DE58" s="172">
        <v>56</v>
      </c>
      <c r="DL58" s="172">
        <f t="shared" si="13"/>
        <v>0</v>
      </c>
      <c r="DM58" s="172">
        <f t="shared" si="19"/>
        <v>1</v>
      </c>
      <c r="DN58" s="172">
        <f t="shared" si="20"/>
        <v>1</v>
      </c>
      <c r="DO58" s="172">
        <f t="shared" si="21"/>
        <v>1</v>
      </c>
      <c r="DP58" s="172">
        <f t="shared" si="22"/>
        <v>1</v>
      </c>
      <c r="DQ58" s="172">
        <f t="shared" si="23"/>
        <v>1</v>
      </c>
      <c r="DR58" s="172">
        <f t="shared" si="24"/>
        <v>1</v>
      </c>
      <c r="DS58" s="172">
        <f t="shared" si="25"/>
        <v>1</v>
      </c>
      <c r="DT58" s="172">
        <f t="shared" si="26"/>
        <v>1</v>
      </c>
      <c r="DU58" s="172">
        <f t="shared" si="27"/>
        <v>1</v>
      </c>
      <c r="DV58" s="172">
        <f t="shared" si="59"/>
        <v>1</v>
      </c>
      <c r="DW58" s="172">
        <f t="shared" si="59"/>
        <v>1</v>
      </c>
      <c r="DX58" s="172">
        <f t="shared" si="59"/>
        <v>1</v>
      </c>
      <c r="DY58" s="172">
        <f t="shared" si="59"/>
        <v>1</v>
      </c>
      <c r="DZ58" s="172">
        <f t="shared" si="59"/>
        <v>1</v>
      </c>
      <c r="EA58" s="172">
        <f t="shared" si="59"/>
        <v>1</v>
      </c>
      <c r="EB58" s="172">
        <f t="shared" si="59"/>
        <v>1</v>
      </c>
      <c r="EC58" s="172">
        <f t="shared" si="59"/>
        <v>1</v>
      </c>
      <c r="ED58" s="172">
        <f t="shared" si="59"/>
        <v>1</v>
      </c>
      <c r="EE58" s="172">
        <f t="shared" si="59"/>
        <v>1</v>
      </c>
      <c r="EF58" s="172">
        <f t="shared" si="59"/>
        <v>1</v>
      </c>
      <c r="EG58" s="172">
        <f t="shared" si="7"/>
        <v>0</v>
      </c>
    </row>
    <row r="59" spans="20:137" x14ac:dyDescent="0.25">
      <c r="T59" s="5"/>
      <c r="U59" s="13"/>
      <c r="V59" s="5"/>
      <c r="W59" s="5" t="str">
        <f t="shared" si="2"/>
        <v/>
      </c>
      <c r="X59" s="5"/>
      <c r="Y59" s="5"/>
      <c r="Z59" s="5"/>
      <c r="CB59" s="172">
        <f t="shared" si="56"/>
        <v>1</v>
      </c>
      <c r="CC59" s="172">
        <f t="shared" si="56"/>
        <v>1</v>
      </c>
      <c r="CD59" s="172">
        <f t="shared" si="56"/>
        <v>1</v>
      </c>
      <c r="CE59" s="172">
        <f t="shared" si="56"/>
        <v>1</v>
      </c>
      <c r="CF59" s="172">
        <f t="shared" si="56"/>
        <v>1</v>
      </c>
      <c r="CG59" s="172">
        <f t="shared" si="56"/>
        <v>1</v>
      </c>
      <c r="CH59" s="172">
        <f t="shared" si="56"/>
        <v>1</v>
      </c>
      <c r="CI59" s="172">
        <f t="shared" si="56"/>
        <v>1</v>
      </c>
      <c r="CJ59" s="172">
        <f t="shared" si="56"/>
        <v>1</v>
      </c>
      <c r="CK59" s="172">
        <f t="shared" si="56"/>
        <v>1</v>
      </c>
      <c r="CL59" s="172">
        <f t="shared" si="56"/>
        <v>1</v>
      </c>
      <c r="CM59" s="172">
        <f t="shared" si="56"/>
        <v>1</v>
      </c>
      <c r="CN59" s="172">
        <f t="shared" si="56"/>
        <v>1</v>
      </c>
      <c r="CO59" s="172">
        <f t="shared" si="56"/>
        <v>1</v>
      </c>
      <c r="CP59" s="172">
        <f t="shared" si="56"/>
        <v>1</v>
      </c>
      <c r="CQ59" s="172">
        <f t="shared" si="53"/>
        <v>1</v>
      </c>
      <c r="CR59" s="172">
        <f t="shared" si="53"/>
        <v>1</v>
      </c>
      <c r="CS59" s="172">
        <f t="shared" si="53"/>
        <v>1</v>
      </c>
      <c r="CT59" s="172">
        <f t="shared" si="53"/>
        <v>1</v>
      </c>
      <c r="CU59" s="172">
        <f t="shared" si="53"/>
        <v>1</v>
      </c>
      <c r="DA59" s="172">
        <v>10</v>
      </c>
      <c r="DB59" s="32" t="str">
        <f t="shared" si="57"/>
        <v xml:space="preserve"> </v>
      </c>
      <c r="DD59" s="172">
        <f t="shared" si="18"/>
        <v>1</v>
      </c>
      <c r="DE59" s="172">
        <v>57</v>
      </c>
      <c r="DL59" s="172">
        <f t="shared" si="13"/>
        <v>0</v>
      </c>
      <c r="DM59" s="172">
        <f t="shared" si="19"/>
        <v>1</v>
      </c>
      <c r="DN59" s="172">
        <f t="shared" si="20"/>
        <v>1</v>
      </c>
      <c r="DO59" s="172">
        <f t="shared" si="21"/>
        <v>1</v>
      </c>
      <c r="DP59" s="172">
        <f t="shared" si="22"/>
        <v>1</v>
      </c>
      <c r="DQ59" s="172">
        <f t="shared" si="23"/>
        <v>1</v>
      </c>
      <c r="DR59" s="172">
        <f t="shared" si="24"/>
        <v>1</v>
      </c>
      <c r="DS59" s="172">
        <f t="shared" si="25"/>
        <v>1</v>
      </c>
      <c r="DT59" s="172">
        <f t="shared" si="26"/>
        <v>1</v>
      </c>
      <c r="DU59" s="172">
        <f t="shared" si="27"/>
        <v>1</v>
      </c>
      <c r="DV59" s="172">
        <f t="shared" si="59"/>
        <v>1</v>
      </c>
      <c r="DW59" s="172">
        <f t="shared" si="59"/>
        <v>1</v>
      </c>
      <c r="DX59" s="172">
        <f t="shared" si="59"/>
        <v>1</v>
      </c>
      <c r="DY59" s="172">
        <f t="shared" si="59"/>
        <v>1</v>
      </c>
      <c r="DZ59" s="172">
        <f t="shared" si="59"/>
        <v>1</v>
      </c>
      <c r="EA59" s="172">
        <f t="shared" si="59"/>
        <v>1</v>
      </c>
      <c r="EB59" s="172">
        <f t="shared" si="59"/>
        <v>1</v>
      </c>
      <c r="EC59" s="172">
        <f t="shared" si="59"/>
        <v>1</v>
      </c>
      <c r="ED59" s="172">
        <f t="shared" si="59"/>
        <v>1</v>
      </c>
      <c r="EE59" s="172">
        <f t="shared" si="59"/>
        <v>1</v>
      </c>
      <c r="EF59" s="172">
        <f t="shared" si="59"/>
        <v>1</v>
      </c>
      <c r="EG59" s="172">
        <f t="shared" si="7"/>
        <v>0</v>
      </c>
    </row>
    <row r="60" spans="20:137" x14ac:dyDescent="0.25">
      <c r="T60" s="5"/>
      <c r="U60" s="13"/>
      <c r="V60" s="5"/>
      <c r="W60" s="5" t="str">
        <f t="shared" si="2"/>
        <v/>
      </c>
      <c r="X60" s="5"/>
      <c r="Y60" s="5"/>
      <c r="Z60" s="5"/>
      <c r="CB60" s="172">
        <f t="shared" si="56"/>
        <v>1</v>
      </c>
      <c r="CC60" s="172">
        <f t="shared" si="56"/>
        <v>1</v>
      </c>
      <c r="CD60" s="172">
        <f t="shared" si="56"/>
        <v>1</v>
      </c>
      <c r="CE60" s="172">
        <f t="shared" si="56"/>
        <v>1</v>
      </c>
      <c r="CF60" s="172">
        <f t="shared" si="56"/>
        <v>1</v>
      </c>
      <c r="CG60" s="172">
        <f t="shared" si="56"/>
        <v>1</v>
      </c>
      <c r="CH60" s="172">
        <f t="shared" si="56"/>
        <v>1</v>
      </c>
      <c r="CI60" s="172">
        <f t="shared" si="56"/>
        <v>1</v>
      </c>
      <c r="CJ60" s="172">
        <f t="shared" si="56"/>
        <v>1</v>
      </c>
      <c r="CK60" s="172">
        <f t="shared" si="56"/>
        <v>1</v>
      </c>
      <c r="CL60" s="172">
        <f t="shared" si="56"/>
        <v>1</v>
      </c>
      <c r="CM60" s="172">
        <f t="shared" si="56"/>
        <v>1</v>
      </c>
      <c r="CN60" s="172">
        <f t="shared" si="56"/>
        <v>1</v>
      </c>
      <c r="CO60" s="172">
        <f t="shared" si="56"/>
        <v>1</v>
      </c>
      <c r="CP60" s="172">
        <f t="shared" si="56"/>
        <v>1</v>
      </c>
      <c r="CQ60" s="172">
        <f t="shared" si="53"/>
        <v>1</v>
      </c>
      <c r="CR60" s="172">
        <f t="shared" si="53"/>
        <v>1</v>
      </c>
      <c r="CS60" s="172">
        <f t="shared" si="53"/>
        <v>1</v>
      </c>
      <c r="CT60" s="172">
        <f t="shared" si="53"/>
        <v>1</v>
      </c>
      <c r="CU60" s="172">
        <f t="shared" si="53"/>
        <v>1</v>
      </c>
      <c r="DA60" s="172">
        <v>11</v>
      </c>
      <c r="DB60" s="32" t="str">
        <f t="shared" si="57"/>
        <v xml:space="preserve"> </v>
      </c>
      <c r="DD60" s="172">
        <f t="shared" si="18"/>
        <v>1</v>
      </c>
      <c r="DE60" s="172">
        <v>58</v>
      </c>
      <c r="DL60" s="172">
        <f t="shared" si="13"/>
        <v>0</v>
      </c>
      <c r="DM60" s="172">
        <f t="shared" si="19"/>
        <v>1</v>
      </c>
      <c r="DN60" s="172">
        <f t="shared" si="20"/>
        <v>1</v>
      </c>
      <c r="DO60" s="172">
        <f t="shared" si="21"/>
        <v>1</v>
      </c>
      <c r="DP60" s="172">
        <f t="shared" si="22"/>
        <v>1</v>
      </c>
      <c r="DQ60" s="172">
        <f t="shared" si="23"/>
        <v>1</v>
      </c>
      <c r="DR60" s="172">
        <f t="shared" si="24"/>
        <v>1</v>
      </c>
      <c r="DS60" s="172">
        <f t="shared" si="25"/>
        <v>1</v>
      </c>
      <c r="DT60" s="172">
        <f t="shared" si="26"/>
        <v>1</v>
      </c>
      <c r="DU60" s="172">
        <f t="shared" si="27"/>
        <v>1</v>
      </c>
      <c r="DV60" s="172">
        <f t="shared" si="59"/>
        <v>1</v>
      </c>
      <c r="DW60" s="172">
        <f t="shared" si="59"/>
        <v>1</v>
      </c>
      <c r="DX60" s="172">
        <f t="shared" si="59"/>
        <v>1</v>
      </c>
      <c r="DY60" s="172">
        <f t="shared" si="59"/>
        <v>1</v>
      </c>
      <c r="DZ60" s="172">
        <f t="shared" si="59"/>
        <v>1</v>
      </c>
      <c r="EA60" s="172">
        <f t="shared" si="59"/>
        <v>1</v>
      </c>
      <c r="EB60" s="172">
        <f t="shared" si="59"/>
        <v>1</v>
      </c>
      <c r="EC60" s="172">
        <f t="shared" si="59"/>
        <v>1</v>
      </c>
      <c r="ED60" s="172">
        <f t="shared" si="59"/>
        <v>1</v>
      </c>
      <c r="EE60" s="172">
        <f t="shared" si="59"/>
        <v>1</v>
      </c>
      <c r="EF60" s="172">
        <f t="shared" si="59"/>
        <v>1</v>
      </c>
      <c r="EG60" s="172">
        <f t="shared" si="7"/>
        <v>0</v>
      </c>
    </row>
    <row r="61" spans="20:137" x14ac:dyDescent="0.25">
      <c r="T61" s="5"/>
      <c r="U61" s="13"/>
      <c r="V61" s="5"/>
      <c r="W61" s="5" t="str">
        <f t="shared" si="2"/>
        <v/>
      </c>
      <c r="X61" s="5"/>
      <c r="Y61" s="5"/>
      <c r="Z61" s="5"/>
      <c r="CB61" s="172">
        <f t="shared" si="56"/>
        <v>1</v>
      </c>
      <c r="CC61" s="172">
        <f t="shared" si="56"/>
        <v>1</v>
      </c>
      <c r="CD61" s="172">
        <f t="shared" si="56"/>
        <v>1</v>
      </c>
      <c r="CE61" s="172">
        <f t="shared" si="56"/>
        <v>1</v>
      </c>
      <c r="CF61" s="172">
        <f t="shared" si="56"/>
        <v>1</v>
      </c>
      <c r="CG61" s="172">
        <f t="shared" si="56"/>
        <v>1</v>
      </c>
      <c r="CH61" s="172">
        <f t="shared" si="56"/>
        <v>1</v>
      </c>
      <c r="CI61" s="172">
        <f t="shared" si="56"/>
        <v>1</v>
      </c>
      <c r="CJ61" s="172">
        <f t="shared" si="56"/>
        <v>1</v>
      </c>
      <c r="CK61" s="172">
        <f t="shared" si="56"/>
        <v>1</v>
      </c>
      <c r="CL61" s="172">
        <f t="shared" si="56"/>
        <v>1</v>
      </c>
      <c r="CM61" s="172">
        <f t="shared" si="56"/>
        <v>1</v>
      </c>
      <c r="CN61" s="172">
        <f t="shared" si="56"/>
        <v>1</v>
      </c>
      <c r="CO61" s="172">
        <f t="shared" si="56"/>
        <v>1</v>
      </c>
      <c r="CP61" s="172">
        <f t="shared" si="56"/>
        <v>1</v>
      </c>
      <c r="CQ61" s="172">
        <f t="shared" si="53"/>
        <v>1</v>
      </c>
      <c r="CR61" s="172">
        <f t="shared" si="53"/>
        <v>1</v>
      </c>
      <c r="CS61" s="172">
        <f t="shared" si="53"/>
        <v>1</v>
      </c>
      <c r="CT61" s="172">
        <f t="shared" si="53"/>
        <v>1</v>
      </c>
      <c r="CU61" s="172">
        <f t="shared" si="53"/>
        <v>1</v>
      </c>
      <c r="DA61" s="172">
        <v>12</v>
      </c>
      <c r="DB61" s="32" t="str">
        <f t="shared" si="57"/>
        <v xml:space="preserve"> </v>
      </c>
      <c r="DD61" s="172">
        <f t="shared" si="18"/>
        <v>1</v>
      </c>
      <c r="DE61" s="172">
        <v>59</v>
      </c>
      <c r="DL61" s="172">
        <f t="shared" si="13"/>
        <v>0</v>
      </c>
      <c r="DM61" s="172">
        <f t="shared" si="19"/>
        <v>1</v>
      </c>
      <c r="DN61" s="172">
        <f t="shared" si="20"/>
        <v>1</v>
      </c>
      <c r="DO61" s="172">
        <f t="shared" si="21"/>
        <v>1</v>
      </c>
      <c r="DP61" s="172">
        <f t="shared" si="22"/>
        <v>1</v>
      </c>
      <c r="DQ61" s="172">
        <f t="shared" si="23"/>
        <v>1</v>
      </c>
      <c r="DR61" s="172">
        <f t="shared" si="24"/>
        <v>1</v>
      </c>
      <c r="DS61" s="172">
        <f t="shared" si="25"/>
        <v>1</v>
      </c>
      <c r="DT61" s="172">
        <f t="shared" si="26"/>
        <v>1</v>
      </c>
      <c r="DU61" s="172">
        <f t="shared" si="27"/>
        <v>1</v>
      </c>
      <c r="DV61" s="172">
        <f t="shared" si="59"/>
        <v>1</v>
      </c>
      <c r="DW61" s="172">
        <f t="shared" si="59"/>
        <v>1</v>
      </c>
      <c r="DX61" s="172">
        <f t="shared" si="59"/>
        <v>1</v>
      </c>
      <c r="DY61" s="172">
        <f t="shared" si="59"/>
        <v>1</v>
      </c>
      <c r="DZ61" s="172">
        <f t="shared" si="59"/>
        <v>1</v>
      </c>
      <c r="EA61" s="172">
        <f t="shared" si="59"/>
        <v>1</v>
      </c>
      <c r="EB61" s="172">
        <f t="shared" si="59"/>
        <v>1</v>
      </c>
      <c r="EC61" s="172">
        <f t="shared" si="59"/>
        <v>1</v>
      </c>
      <c r="ED61" s="172">
        <f t="shared" si="59"/>
        <v>1</v>
      </c>
      <c r="EE61" s="172">
        <f t="shared" si="59"/>
        <v>1</v>
      </c>
      <c r="EF61" s="172">
        <f t="shared" si="59"/>
        <v>1</v>
      </c>
      <c r="EG61" s="172">
        <f t="shared" si="7"/>
        <v>0</v>
      </c>
    </row>
    <row r="62" spans="20:137" x14ac:dyDescent="0.25">
      <c r="T62" s="5"/>
      <c r="U62" s="13"/>
      <c r="V62" s="5"/>
      <c r="W62" s="5" t="str">
        <f t="shared" si="2"/>
        <v/>
      </c>
      <c r="X62" s="5"/>
      <c r="Y62" s="5"/>
      <c r="Z62" s="5"/>
      <c r="CB62" s="172">
        <f t="shared" si="56"/>
        <v>1</v>
      </c>
      <c r="CC62" s="172">
        <f t="shared" si="56"/>
        <v>1</v>
      </c>
      <c r="CD62" s="172">
        <f t="shared" si="56"/>
        <v>1</v>
      </c>
      <c r="CE62" s="172">
        <f t="shared" si="56"/>
        <v>1</v>
      </c>
      <c r="CF62" s="172">
        <f t="shared" si="56"/>
        <v>1</v>
      </c>
      <c r="CG62" s="172">
        <f t="shared" si="56"/>
        <v>1</v>
      </c>
      <c r="CH62" s="172">
        <f t="shared" si="56"/>
        <v>1</v>
      </c>
      <c r="CI62" s="172">
        <f t="shared" si="56"/>
        <v>1</v>
      </c>
      <c r="CJ62" s="172">
        <f t="shared" si="56"/>
        <v>1</v>
      </c>
      <c r="CK62" s="172">
        <f t="shared" si="56"/>
        <v>1</v>
      </c>
      <c r="CL62" s="172">
        <f t="shared" si="56"/>
        <v>1</v>
      </c>
      <c r="CM62" s="172">
        <f t="shared" si="56"/>
        <v>1</v>
      </c>
      <c r="CN62" s="172">
        <f t="shared" si="56"/>
        <v>1</v>
      </c>
      <c r="CO62" s="172">
        <f t="shared" si="56"/>
        <v>1</v>
      </c>
      <c r="CP62" s="172">
        <f t="shared" si="56"/>
        <v>1</v>
      </c>
      <c r="CQ62" s="172">
        <f t="shared" si="53"/>
        <v>1</v>
      </c>
      <c r="CR62" s="172">
        <f t="shared" si="53"/>
        <v>1</v>
      </c>
      <c r="CS62" s="172">
        <f t="shared" si="53"/>
        <v>1</v>
      </c>
      <c r="CT62" s="172">
        <f t="shared" si="53"/>
        <v>1</v>
      </c>
      <c r="CU62" s="172">
        <f t="shared" si="53"/>
        <v>1</v>
      </c>
      <c r="DB62" s="196" t="str">
        <f>IF(DB49="","","----")</f>
        <v/>
      </c>
      <c r="DD62" s="172">
        <f t="shared" si="18"/>
        <v>1</v>
      </c>
      <c r="DE62" s="172">
        <v>60</v>
      </c>
      <c r="DL62" s="172">
        <f t="shared" si="13"/>
        <v>0</v>
      </c>
      <c r="DM62" s="172">
        <f t="shared" si="19"/>
        <v>1</v>
      </c>
      <c r="DN62" s="172">
        <f t="shared" si="20"/>
        <v>1</v>
      </c>
      <c r="DO62" s="172">
        <f t="shared" si="21"/>
        <v>1</v>
      </c>
      <c r="DP62" s="172">
        <f t="shared" si="22"/>
        <v>1</v>
      </c>
      <c r="DQ62" s="172">
        <f t="shared" si="23"/>
        <v>1</v>
      </c>
      <c r="DR62" s="172">
        <f t="shared" si="24"/>
        <v>1</v>
      </c>
      <c r="DS62" s="172">
        <f t="shared" si="25"/>
        <v>1</v>
      </c>
      <c r="DT62" s="172">
        <f t="shared" si="26"/>
        <v>1</v>
      </c>
      <c r="DU62" s="172">
        <f t="shared" si="27"/>
        <v>1</v>
      </c>
      <c r="DV62" s="172">
        <f t="shared" si="59"/>
        <v>1</v>
      </c>
      <c r="DW62" s="172">
        <f t="shared" si="59"/>
        <v>1</v>
      </c>
      <c r="DX62" s="172">
        <f t="shared" si="59"/>
        <v>1</v>
      </c>
      <c r="DY62" s="172">
        <f t="shared" si="59"/>
        <v>1</v>
      </c>
      <c r="DZ62" s="172">
        <f t="shared" si="59"/>
        <v>1</v>
      </c>
      <c r="EA62" s="172">
        <f t="shared" si="59"/>
        <v>1</v>
      </c>
      <c r="EB62" s="172">
        <f t="shared" si="59"/>
        <v>1</v>
      </c>
      <c r="EC62" s="172">
        <f t="shared" si="59"/>
        <v>1</v>
      </c>
      <c r="ED62" s="172">
        <f t="shared" si="59"/>
        <v>1</v>
      </c>
      <c r="EE62" s="172">
        <f t="shared" si="59"/>
        <v>1</v>
      </c>
      <c r="EF62" s="172">
        <f t="shared" si="59"/>
        <v>1</v>
      </c>
      <c r="EG62" s="172">
        <f t="shared" si="7"/>
        <v>0</v>
      </c>
    </row>
    <row r="63" spans="20:137" x14ac:dyDescent="0.25">
      <c r="T63" s="5"/>
      <c r="U63" s="13"/>
      <c r="V63" s="5"/>
      <c r="W63" s="5" t="str">
        <f t="shared" si="2"/>
        <v/>
      </c>
      <c r="X63" s="5"/>
      <c r="Y63" s="5"/>
      <c r="Z63" s="5"/>
      <c r="CB63" s="172">
        <f t="shared" si="56"/>
        <v>1</v>
      </c>
      <c r="CC63" s="172">
        <f t="shared" si="56"/>
        <v>1</v>
      </c>
      <c r="CD63" s="172">
        <f t="shared" si="56"/>
        <v>1</v>
      </c>
      <c r="CE63" s="172">
        <f t="shared" si="56"/>
        <v>1</v>
      </c>
      <c r="CF63" s="172">
        <f t="shared" si="56"/>
        <v>1</v>
      </c>
      <c r="CG63" s="172">
        <f t="shared" si="56"/>
        <v>1</v>
      </c>
      <c r="CH63" s="172">
        <f t="shared" si="56"/>
        <v>1</v>
      </c>
      <c r="CI63" s="172">
        <f t="shared" si="56"/>
        <v>1</v>
      </c>
      <c r="CJ63" s="172">
        <f t="shared" si="56"/>
        <v>1</v>
      </c>
      <c r="CK63" s="172">
        <f t="shared" si="56"/>
        <v>1</v>
      </c>
      <c r="CL63" s="172">
        <f t="shared" si="56"/>
        <v>1</v>
      </c>
      <c r="CM63" s="172">
        <f t="shared" si="56"/>
        <v>1</v>
      </c>
      <c r="CN63" s="172">
        <f t="shared" si="56"/>
        <v>1</v>
      </c>
      <c r="CO63" s="172">
        <f t="shared" si="56"/>
        <v>1</v>
      </c>
      <c r="CP63" s="172">
        <f t="shared" si="56"/>
        <v>1</v>
      </c>
      <c r="CQ63" s="172">
        <f t="shared" si="53"/>
        <v>1</v>
      </c>
      <c r="CR63" s="172">
        <f t="shared" si="53"/>
        <v>1</v>
      </c>
      <c r="CS63" s="172">
        <f t="shared" si="53"/>
        <v>1</v>
      </c>
      <c r="CT63" s="172">
        <f t="shared" si="53"/>
        <v>1</v>
      </c>
      <c r="CU63" s="172">
        <f t="shared" si="53"/>
        <v>1</v>
      </c>
      <c r="DA63" s="172"/>
      <c r="DB63" s="32" t="str">
        <f>IF(DB64="","",CONCATENATE("Warband ",CZ64," ",DG63))</f>
        <v/>
      </c>
      <c r="DD63" s="172">
        <f t="shared" si="18"/>
        <v>1</v>
      </c>
      <c r="DE63" s="172">
        <v>61</v>
      </c>
      <c r="DG63" s="49" t="str">
        <f>CONCATENATE("   ",DH63,"/",DI63,IF(DH63&gt;DI63," !",""))</f>
        <v xml:space="preserve">   0/12</v>
      </c>
      <c r="DH63" s="172">
        <f t="shared" ref="DH63" si="60">INDEX($CB$1:$CU$1,CZ64)+DJ63</f>
        <v>0</v>
      </c>
      <c r="DI63" s="172">
        <v>12</v>
      </c>
      <c r="DJ63" s="172">
        <f t="shared" ref="DJ63" si="61">IF(DB64=$CW$9,1,IF(DB64=$CW$19,2,0))</f>
        <v>0</v>
      </c>
      <c r="DL63" s="172">
        <f t="shared" si="13"/>
        <v>0</v>
      </c>
      <c r="DM63" s="172">
        <f t="shared" si="19"/>
        <v>1</v>
      </c>
      <c r="DN63" s="172">
        <f t="shared" si="20"/>
        <v>1</v>
      </c>
      <c r="DO63" s="172">
        <f t="shared" si="21"/>
        <v>1</v>
      </c>
      <c r="DP63" s="172">
        <f t="shared" si="22"/>
        <v>1</v>
      </c>
      <c r="DQ63" s="172">
        <f t="shared" si="23"/>
        <v>1</v>
      </c>
      <c r="DR63" s="172">
        <f t="shared" si="24"/>
        <v>1</v>
      </c>
      <c r="DS63" s="172">
        <f t="shared" si="25"/>
        <v>1</v>
      </c>
      <c r="DT63" s="172">
        <f t="shared" si="26"/>
        <v>1</v>
      </c>
      <c r="DU63" s="172">
        <f t="shared" si="27"/>
        <v>1</v>
      </c>
      <c r="DV63" s="172">
        <f t="shared" si="59"/>
        <v>1</v>
      </c>
      <c r="DW63" s="172">
        <f t="shared" si="59"/>
        <v>1</v>
      </c>
      <c r="DX63" s="172">
        <f t="shared" si="59"/>
        <v>1</v>
      </c>
      <c r="DY63" s="172">
        <f t="shared" si="59"/>
        <v>1</v>
      </c>
      <c r="DZ63" s="172">
        <f t="shared" si="59"/>
        <v>1</v>
      </c>
      <c r="EA63" s="172">
        <f t="shared" si="59"/>
        <v>1</v>
      </c>
      <c r="EB63" s="172">
        <f t="shared" si="59"/>
        <v>1</v>
      </c>
      <c r="EC63" s="172">
        <f t="shared" si="59"/>
        <v>1</v>
      </c>
      <c r="ED63" s="172">
        <f t="shared" si="59"/>
        <v>1</v>
      </c>
      <c r="EE63" s="172">
        <f t="shared" si="59"/>
        <v>1</v>
      </c>
      <c r="EF63" s="172">
        <f t="shared" si="59"/>
        <v>1</v>
      </c>
      <c r="EG63" s="172">
        <f t="shared" si="7"/>
        <v>0</v>
      </c>
    </row>
    <row r="64" spans="20:137" x14ac:dyDescent="0.25">
      <c r="T64" s="5"/>
      <c r="U64" s="13"/>
      <c r="V64" s="5"/>
      <c r="W64" s="5" t="str">
        <f t="shared" si="2"/>
        <v/>
      </c>
      <c r="X64" s="5"/>
      <c r="Y64" s="5"/>
      <c r="Z64" s="5"/>
      <c r="CB64" s="172">
        <f t="shared" si="56"/>
        <v>1</v>
      </c>
      <c r="CC64" s="172">
        <f t="shared" si="56"/>
        <v>1</v>
      </c>
      <c r="CD64" s="172">
        <f t="shared" si="56"/>
        <v>1</v>
      </c>
      <c r="CE64" s="172">
        <f t="shared" si="56"/>
        <v>1</v>
      </c>
      <c r="CF64" s="172">
        <f t="shared" si="56"/>
        <v>1</v>
      </c>
      <c r="CG64" s="172">
        <f t="shared" si="56"/>
        <v>1</v>
      </c>
      <c r="CH64" s="172">
        <f t="shared" si="56"/>
        <v>1</v>
      </c>
      <c r="CI64" s="172">
        <f t="shared" si="56"/>
        <v>1</v>
      </c>
      <c r="CJ64" s="172">
        <f t="shared" si="56"/>
        <v>1</v>
      </c>
      <c r="CK64" s="172">
        <f t="shared" si="56"/>
        <v>1</v>
      </c>
      <c r="CL64" s="172">
        <f t="shared" si="56"/>
        <v>1</v>
      </c>
      <c r="CM64" s="172">
        <f t="shared" si="56"/>
        <v>1</v>
      </c>
      <c r="CN64" s="172">
        <f t="shared" si="56"/>
        <v>1</v>
      </c>
      <c r="CO64" s="172">
        <f t="shared" si="56"/>
        <v>1</v>
      </c>
      <c r="CP64" s="172">
        <f t="shared" si="56"/>
        <v>1</v>
      </c>
      <c r="CQ64" s="172">
        <f t="shared" si="56"/>
        <v>1</v>
      </c>
      <c r="CR64" s="172">
        <f t="shared" ref="CR64:CU79" si="62">IF(BG63="",CR63,CR63+1)</f>
        <v>1</v>
      </c>
      <c r="CS64" s="172">
        <f t="shared" si="62"/>
        <v>1</v>
      </c>
      <c r="CT64" s="172">
        <f t="shared" si="62"/>
        <v>1</v>
      </c>
      <c r="CU64" s="172">
        <f t="shared" si="62"/>
        <v>1</v>
      </c>
      <c r="CZ64" s="172">
        <v>5</v>
      </c>
      <c r="DA64" s="172" t="s">
        <v>278</v>
      </c>
      <c r="DB64" s="32" t="str">
        <f>T(LOOKUP(CZ64,$DM$1:$EF$1,$DM$2:$EF$2))</f>
        <v/>
      </c>
      <c r="DD64" s="172">
        <f t="shared" si="18"/>
        <v>1</v>
      </c>
      <c r="DE64" s="172">
        <v>62</v>
      </c>
      <c r="DL64" s="172">
        <f t="shared" si="13"/>
        <v>0</v>
      </c>
      <c r="DM64" s="172">
        <f t="shared" si="19"/>
        <v>1</v>
      </c>
      <c r="DN64" s="172">
        <f t="shared" si="20"/>
        <v>1</v>
      </c>
      <c r="DO64" s="172">
        <f t="shared" si="21"/>
        <v>1</v>
      </c>
      <c r="DP64" s="172">
        <f t="shared" si="22"/>
        <v>1</v>
      </c>
      <c r="DQ64" s="172">
        <f t="shared" si="23"/>
        <v>1</v>
      </c>
      <c r="DR64" s="172">
        <f t="shared" si="24"/>
        <v>1</v>
      </c>
      <c r="DS64" s="172">
        <f t="shared" si="25"/>
        <v>1</v>
      </c>
      <c r="DT64" s="172">
        <f t="shared" si="26"/>
        <v>1</v>
      </c>
      <c r="DU64" s="172">
        <f t="shared" si="27"/>
        <v>1</v>
      </c>
      <c r="DV64" s="172">
        <f t="shared" si="59"/>
        <v>1</v>
      </c>
      <c r="DW64" s="172">
        <f t="shared" si="59"/>
        <v>1</v>
      </c>
      <c r="DX64" s="172">
        <f t="shared" si="59"/>
        <v>1</v>
      </c>
      <c r="DY64" s="172">
        <f t="shared" si="59"/>
        <v>1</v>
      </c>
      <c r="DZ64" s="172">
        <f t="shared" si="59"/>
        <v>1</v>
      </c>
      <c r="EA64" s="172">
        <f t="shared" si="59"/>
        <v>1</v>
      </c>
      <c r="EB64" s="172">
        <f t="shared" si="59"/>
        <v>1</v>
      </c>
      <c r="EC64" s="172">
        <f t="shared" si="59"/>
        <v>1</v>
      </c>
      <c r="ED64" s="172">
        <f t="shared" si="59"/>
        <v>1</v>
      </c>
      <c r="EE64" s="172">
        <f t="shared" si="59"/>
        <v>1</v>
      </c>
      <c r="EF64" s="172">
        <f t="shared" si="59"/>
        <v>1</v>
      </c>
      <c r="EG64" s="172">
        <f t="shared" si="7"/>
        <v>0</v>
      </c>
    </row>
    <row r="65" spans="20:137" x14ac:dyDescent="0.25">
      <c r="T65" s="5"/>
      <c r="U65" s="13"/>
      <c r="V65" s="5"/>
      <c r="W65" s="5" t="str">
        <f t="shared" si="2"/>
        <v/>
      </c>
      <c r="X65" s="5"/>
      <c r="Y65" s="5"/>
      <c r="Z65" s="5"/>
      <c r="CB65" s="172">
        <f t="shared" ref="CB65:CQ80" si="63">IF(AQ64="",CB64,CB64+1)</f>
        <v>1</v>
      </c>
      <c r="CC65" s="172">
        <f t="shared" si="63"/>
        <v>1</v>
      </c>
      <c r="CD65" s="172">
        <f t="shared" si="63"/>
        <v>1</v>
      </c>
      <c r="CE65" s="172">
        <f t="shared" si="63"/>
        <v>1</v>
      </c>
      <c r="CF65" s="172">
        <f t="shared" si="63"/>
        <v>1</v>
      </c>
      <c r="CG65" s="172">
        <f t="shared" si="63"/>
        <v>1</v>
      </c>
      <c r="CH65" s="172">
        <f t="shared" si="63"/>
        <v>1</v>
      </c>
      <c r="CI65" s="172">
        <f t="shared" si="63"/>
        <v>1</v>
      </c>
      <c r="CJ65" s="172">
        <f t="shared" si="63"/>
        <v>1</v>
      </c>
      <c r="CK65" s="172">
        <f t="shared" si="63"/>
        <v>1</v>
      </c>
      <c r="CL65" s="172">
        <f t="shared" si="63"/>
        <v>1</v>
      </c>
      <c r="CM65" s="172">
        <f t="shared" si="63"/>
        <v>1</v>
      </c>
      <c r="CN65" s="172">
        <f t="shared" si="63"/>
        <v>1</v>
      </c>
      <c r="CO65" s="172">
        <f t="shared" si="63"/>
        <v>1</v>
      </c>
      <c r="CP65" s="172">
        <f t="shared" si="63"/>
        <v>1</v>
      </c>
      <c r="CQ65" s="172">
        <f t="shared" si="63"/>
        <v>1</v>
      </c>
      <c r="CR65" s="172">
        <f t="shared" si="62"/>
        <v>1</v>
      </c>
      <c r="CS65" s="172">
        <f t="shared" si="62"/>
        <v>1</v>
      </c>
      <c r="CT65" s="172">
        <f t="shared" si="62"/>
        <v>1</v>
      </c>
      <c r="CU65" s="172">
        <f t="shared" si="62"/>
        <v>1</v>
      </c>
      <c r="DA65" s="172">
        <v>1</v>
      </c>
      <c r="DB65" s="32" t="str">
        <f t="shared" ref="DB65:DB76" si="64">T(CONCATENATE(LOOKUP(DA65,CF$3:CF$80,AU$3:AU$80)," ",LOOKUP(DA65,CF$3:CF$80,$CA$3:$CA$80)))</f>
        <v xml:space="preserve"> </v>
      </c>
      <c r="DD65" s="172">
        <f t="shared" si="18"/>
        <v>1</v>
      </c>
      <c r="DE65" s="172">
        <v>63</v>
      </c>
      <c r="DL65" s="172">
        <f t="shared" si="13"/>
        <v>0</v>
      </c>
      <c r="DM65" s="172">
        <f t="shared" si="19"/>
        <v>1</v>
      </c>
      <c r="DN65" s="172">
        <f t="shared" si="20"/>
        <v>1</v>
      </c>
      <c r="DO65" s="172">
        <f t="shared" si="21"/>
        <v>1</v>
      </c>
      <c r="DP65" s="172">
        <f t="shared" si="22"/>
        <v>1</v>
      </c>
      <c r="DQ65" s="172">
        <f t="shared" si="23"/>
        <v>1</v>
      </c>
      <c r="DR65" s="172">
        <f t="shared" si="24"/>
        <v>1</v>
      </c>
      <c r="DS65" s="172">
        <f t="shared" si="25"/>
        <v>1</v>
      </c>
      <c r="DT65" s="172">
        <f t="shared" si="26"/>
        <v>1</v>
      </c>
      <c r="DU65" s="172">
        <f t="shared" si="27"/>
        <v>1</v>
      </c>
      <c r="DV65" s="172">
        <f t="shared" si="59"/>
        <v>1</v>
      </c>
      <c r="DW65" s="172">
        <f t="shared" si="59"/>
        <v>1</v>
      </c>
      <c r="DX65" s="172">
        <f t="shared" si="59"/>
        <v>1</v>
      </c>
      <c r="DY65" s="172">
        <f t="shared" si="59"/>
        <v>1</v>
      </c>
      <c r="DZ65" s="172">
        <f t="shared" si="59"/>
        <v>1</v>
      </c>
      <c r="EA65" s="172">
        <f t="shared" si="59"/>
        <v>1</v>
      </c>
      <c r="EB65" s="172">
        <f t="shared" si="59"/>
        <v>1</v>
      </c>
      <c r="EC65" s="172">
        <f t="shared" si="59"/>
        <v>1</v>
      </c>
      <c r="ED65" s="172">
        <f t="shared" si="59"/>
        <v>1</v>
      </c>
      <c r="EE65" s="172">
        <f t="shared" si="59"/>
        <v>1</v>
      </c>
      <c r="EF65" s="172">
        <f t="shared" si="59"/>
        <v>1</v>
      </c>
      <c r="EG65" s="172">
        <f t="shared" si="7"/>
        <v>0</v>
      </c>
    </row>
    <row r="66" spans="20:137" x14ac:dyDescent="0.25">
      <c r="T66" s="5"/>
      <c r="U66" s="13"/>
      <c r="V66" s="5"/>
      <c r="W66" s="5" t="str">
        <f t="shared" si="2"/>
        <v/>
      </c>
      <c r="X66" s="5"/>
      <c r="Y66" s="5"/>
      <c r="Z66" s="5"/>
      <c r="CB66" s="172">
        <f t="shared" si="63"/>
        <v>1</v>
      </c>
      <c r="CC66" s="172">
        <f t="shared" si="63"/>
        <v>1</v>
      </c>
      <c r="CD66" s="172">
        <f t="shared" si="63"/>
        <v>1</v>
      </c>
      <c r="CE66" s="172">
        <f t="shared" si="63"/>
        <v>1</v>
      </c>
      <c r="CF66" s="172">
        <f t="shared" si="63"/>
        <v>1</v>
      </c>
      <c r="CG66" s="172">
        <f t="shared" si="63"/>
        <v>1</v>
      </c>
      <c r="CH66" s="172">
        <f t="shared" si="63"/>
        <v>1</v>
      </c>
      <c r="CI66" s="172">
        <f t="shared" si="63"/>
        <v>1</v>
      </c>
      <c r="CJ66" s="172">
        <f t="shared" si="63"/>
        <v>1</v>
      </c>
      <c r="CK66" s="172">
        <f t="shared" si="63"/>
        <v>1</v>
      </c>
      <c r="CL66" s="172">
        <f t="shared" si="63"/>
        <v>1</v>
      </c>
      <c r="CM66" s="172">
        <f t="shared" si="63"/>
        <v>1</v>
      </c>
      <c r="CN66" s="172">
        <f t="shared" si="63"/>
        <v>1</v>
      </c>
      <c r="CO66" s="172">
        <f t="shared" si="63"/>
        <v>1</v>
      </c>
      <c r="CP66" s="172">
        <f t="shared" si="63"/>
        <v>1</v>
      </c>
      <c r="CQ66" s="172">
        <f t="shared" si="63"/>
        <v>1</v>
      </c>
      <c r="CR66" s="172">
        <f t="shared" si="62"/>
        <v>1</v>
      </c>
      <c r="CS66" s="172">
        <f t="shared" si="62"/>
        <v>1</v>
      </c>
      <c r="CT66" s="172">
        <f t="shared" si="62"/>
        <v>1</v>
      </c>
      <c r="CU66" s="172">
        <f t="shared" si="62"/>
        <v>1</v>
      </c>
      <c r="DA66" s="172">
        <v>2</v>
      </c>
      <c r="DB66" s="32" t="str">
        <f t="shared" si="64"/>
        <v xml:space="preserve"> </v>
      </c>
      <c r="DD66" s="172">
        <f t="shared" si="18"/>
        <v>1</v>
      </c>
      <c r="DE66" s="172">
        <v>64</v>
      </c>
      <c r="DL66" s="172">
        <f t="shared" si="13"/>
        <v>0</v>
      </c>
      <c r="DM66" s="172">
        <f t="shared" si="19"/>
        <v>1</v>
      </c>
      <c r="DN66" s="172">
        <f t="shared" si="20"/>
        <v>1</v>
      </c>
      <c r="DO66" s="172">
        <f t="shared" si="21"/>
        <v>1</v>
      </c>
      <c r="DP66" s="172">
        <f t="shared" si="22"/>
        <v>1</v>
      </c>
      <c r="DQ66" s="172">
        <f t="shared" si="23"/>
        <v>1</v>
      </c>
      <c r="DR66" s="172">
        <f t="shared" si="24"/>
        <v>1</v>
      </c>
      <c r="DS66" s="172">
        <f t="shared" si="25"/>
        <v>1</v>
      </c>
      <c r="DT66" s="172">
        <f t="shared" si="26"/>
        <v>1</v>
      </c>
      <c r="DU66" s="172">
        <f t="shared" si="27"/>
        <v>1</v>
      </c>
      <c r="DV66" s="172">
        <f t="shared" si="59"/>
        <v>1</v>
      </c>
      <c r="DW66" s="172">
        <f t="shared" si="59"/>
        <v>1</v>
      </c>
      <c r="DX66" s="172">
        <f t="shared" si="59"/>
        <v>1</v>
      </c>
      <c r="DY66" s="172">
        <f t="shared" si="59"/>
        <v>1</v>
      </c>
      <c r="DZ66" s="172">
        <f t="shared" si="59"/>
        <v>1</v>
      </c>
      <c r="EA66" s="172">
        <f t="shared" si="59"/>
        <v>1</v>
      </c>
      <c r="EB66" s="172">
        <f t="shared" si="59"/>
        <v>1</v>
      </c>
      <c r="EC66" s="172">
        <f t="shared" si="59"/>
        <v>1</v>
      </c>
      <c r="ED66" s="172">
        <f t="shared" si="59"/>
        <v>1</v>
      </c>
      <c r="EE66" s="172">
        <f t="shared" si="59"/>
        <v>1</v>
      </c>
      <c r="EF66" s="172">
        <f t="shared" si="59"/>
        <v>1</v>
      </c>
      <c r="EG66" s="172">
        <f t="shared" si="7"/>
        <v>0</v>
      </c>
    </row>
    <row r="67" spans="20:137" x14ac:dyDescent="0.25">
      <c r="T67" s="5"/>
      <c r="U67" s="13"/>
      <c r="V67" s="5"/>
      <c r="W67" s="5" t="str">
        <f t="shared" ref="W67:W80" si="65">T(LOOKUP(DE67,$DD$3:$DD$302,$DB$3:$DB$302))</f>
        <v/>
      </c>
      <c r="X67" s="5"/>
      <c r="Y67" s="5"/>
      <c r="Z67" s="5"/>
      <c r="CB67" s="172">
        <f t="shared" si="63"/>
        <v>1</v>
      </c>
      <c r="CC67" s="172">
        <f t="shared" si="63"/>
        <v>1</v>
      </c>
      <c r="CD67" s="172">
        <f t="shared" si="63"/>
        <v>1</v>
      </c>
      <c r="CE67" s="172">
        <f t="shared" si="63"/>
        <v>1</v>
      </c>
      <c r="CF67" s="172">
        <f t="shared" si="63"/>
        <v>1</v>
      </c>
      <c r="CG67" s="172">
        <f t="shared" si="63"/>
        <v>1</v>
      </c>
      <c r="CH67" s="172">
        <f t="shared" si="63"/>
        <v>1</v>
      </c>
      <c r="CI67" s="172">
        <f t="shared" si="63"/>
        <v>1</v>
      </c>
      <c r="CJ67" s="172">
        <f t="shared" si="63"/>
        <v>1</v>
      </c>
      <c r="CK67" s="172">
        <f t="shared" si="63"/>
        <v>1</v>
      </c>
      <c r="CL67" s="172">
        <f t="shared" si="63"/>
        <v>1</v>
      </c>
      <c r="CM67" s="172">
        <f t="shared" si="63"/>
        <v>1</v>
      </c>
      <c r="CN67" s="172">
        <f t="shared" si="63"/>
        <v>1</v>
      </c>
      <c r="CO67" s="172">
        <f t="shared" si="63"/>
        <v>1</v>
      </c>
      <c r="CP67" s="172">
        <f t="shared" si="63"/>
        <v>1</v>
      </c>
      <c r="CQ67" s="172">
        <f t="shared" si="63"/>
        <v>1</v>
      </c>
      <c r="CR67" s="172">
        <f t="shared" si="62"/>
        <v>1</v>
      </c>
      <c r="CS67" s="172">
        <f t="shared" si="62"/>
        <v>1</v>
      </c>
      <c r="CT67" s="172">
        <f t="shared" si="62"/>
        <v>1</v>
      </c>
      <c r="CU67" s="172">
        <f t="shared" si="62"/>
        <v>1</v>
      </c>
      <c r="DA67" s="172">
        <v>3</v>
      </c>
      <c r="DB67" s="32" t="str">
        <f t="shared" si="64"/>
        <v xml:space="preserve"> </v>
      </c>
      <c r="DD67" s="172">
        <f t="shared" si="18"/>
        <v>1</v>
      </c>
      <c r="DE67" s="172">
        <v>65</v>
      </c>
      <c r="DL67" s="172">
        <f t="shared" si="13"/>
        <v>0</v>
      </c>
      <c r="DM67" s="172">
        <f t="shared" si="19"/>
        <v>1</v>
      </c>
      <c r="DN67" s="172">
        <f t="shared" si="20"/>
        <v>1</v>
      </c>
      <c r="DO67" s="172">
        <f t="shared" si="21"/>
        <v>1</v>
      </c>
      <c r="DP67" s="172">
        <f t="shared" si="22"/>
        <v>1</v>
      </c>
      <c r="DQ67" s="172">
        <f t="shared" si="23"/>
        <v>1</v>
      </c>
      <c r="DR67" s="172">
        <f t="shared" si="24"/>
        <v>1</v>
      </c>
      <c r="DS67" s="172">
        <f t="shared" si="25"/>
        <v>1</v>
      </c>
      <c r="DT67" s="172">
        <f t="shared" si="26"/>
        <v>1</v>
      </c>
      <c r="DU67" s="172">
        <f t="shared" si="27"/>
        <v>1</v>
      </c>
      <c r="DV67" s="172">
        <f t="shared" si="59"/>
        <v>1</v>
      </c>
      <c r="DW67" s="172">
        <f t="shared" si="59"/>
        <v>1</v>
      </c>
      <c r="DX67" s="172">
        <f t="shared" si="59"/>
        <v>1</v>
      </c>
      <c r="DY67" s="172">
        <f t="shared" si="59"/>
        <v>1</v>
      </c>
      <c r="DZ67" s="172">
        <f t="shared" si="59"/>
        <v>1</v>
      </c>
      <c r="EA67" s="172">
        <f t="shared" si="59"/>
        <v>1</v>
      </c>
      <c r="EB67" s="172">
        <f t="shared" si="59"/>
        <v>1</v>
      </c>
      <c r="EC67" s="172">
        <f t="shared" si="59"/>
        <v>1</v>
      </c>
      <c r="ED67" s="172">
        <f t="shared" si="59"/>
        <v>1</v>
      </c>
      <c r="EE67" s="172">
        <f t="shared" si="59"/>
        <v>1</v>
      </c>
      <c r="EF67" s="172">
        <f t="shared" si="59"/>
        <v>1</v>
      </c>
      <c r="EG67" s="172">
        <f t="shared" ref="EG67:EG80" si="66">IF(CX67=0,0,SUBSTITUTE(SUBSTITUTE(SUBSTITUTE(SUBSTITUTE(SUBSTITUTE(SUBSTITUTE(SUBSTITUTE(SUBSTITUTE($CX67,"12",""),"13",""),"14",""),"15",""),"16",""),"17",""),"18",""),"19",""))</f>
        <v>0</v>
      </c>
    </row>
    <row r="68" spans="20:137" x14ac:dyDescent="0.25">
      <c r="T68" s="5"/>
      <c r="U68" s="13"/>
      <c r="V68" s="5"/>
      <c r="W68" s="5" t="str">
        <f t="shared" si="65"/>
        <v/>
      </c>
      <c r="X68" s="5"/>
      <c r="Y68" s="5"/>
      <c r="Z68" s="5"/>
      <c r="CB68" s="172">
        <f t="shared" si="63"/>
        <v>1</v>
      </c>
      <c r="CC68" s="172">
        <f t="shared" si="63"/>
        <v>1</v>
      </c>
      <c r="CD68" s="172">
        <f t="shared" si="63"/>
        <v>1</v>
      </c>
      <c r="CE68" s="172">
        <f t="shared" si="63"/>
        <v>1</v>
      </c>
      <c r="CF68" s="172">
        <f t="shared" si="63"/>
        <v>1</v>
      </c>
      <c r="CG68" s="172">
        <f t="shared" si="63"/>
        <v>1</v>
      </c>
      <c r="CH68" s="172">
        <f t="shared" si="63"/>
        <v>1</v>
      </c>
      <c r="CI68" s="172">
        <f t="shared" si="63"/>
        <v>1</v>
      </c>
      <c r="CJ68" s="172">
        <f t="shared" si="63"/>
        <v>1</v>
      </c>
      <c r="CK68" s="172">
        <f t="shared" si="63"/>
        <v>1</v>
      </c>
      <c r="CL68" s="172">
        <f t="shared" si="63"/>
        <v>1</v>
      </c>
      <c r="CM68" s="172">
        <f t="shared" si="63"/>
        <v>1</v>
      </c>
      <c r="CN68" s="172">
        <f t="shared" si="63"/>
        <v>1</v>
      </c>
      <c r="CO68" s="172">
        <f t="shared" si="63"/>
        <v>1</v>
      </c>
      <c r="CP68" s="172">
        <f t="shared" si="63"/>
        <v>1</v>
      </c>
      <c r="CQ68" s="172">
        <f t="shared" si="63"/>
        <v>1</v>
      </c>
      <c r="CR68" s="172">
        <f t="shared" si="62"/>
        <v>1</v>
      </c>
      <c r="CS68" s="172">
        <f t="shared" si="62"/>
        <v>1</v>
      </c>
      <c r="CT68" s="172">
        <f t="shared" si="62"/>
        <v>1</v>
      </c>
      <c r="CU68" s="172">
        <f t="shared" si="62"/>
        <v>1</v>
      </c>
      <c r="DA68" s="172">
        <v>4</v>
      </c>
      <c r="DB68" s="32" t="str">
        <f t="shared" si="64"/>
        <v xml:space="preserve"> </v>
      </c>
      <c r="DD68" s="172">
        <f t="shared" si="18"/>
        <v>1</v>
      </c>
      <c r="DE68" s="172">
        <v>66</v>
      </c>
      <c r="DL68" s="172">
        <f t="shared" ref="DL68:DL80" si="67">SUM(DM69:EF69)-SUM(DM68:EF68)</f>
        <v>0</v>
      </c>
      <c r="DM68" s="172">
        <f t="shared" si="19"/>
        <v>1</v>
      </c>
      <c r="DN68" s="172">
        <f t="shared" si="20"/>
        <v>1</v>
      </c>
      <c r="DO68" s="172">
        <f t="shared" si="21"/>
        <v>1</v>
      </c>
      <c r="DP68" s="172">
        <f t="shared" si="22"/>
        <v>1</v>
      </c>
      <c r="DQ68" s="172">
        <f t="shared" si="23"/>
        <v>1</v>
      </c>
      <c r="DR68" s="172">
        <f t="shared" si="24"/>
        <v>1</v>
      </c>
      <c r="DS68" s="172">
        <f t="shared" si="25"/>
        <v>1</v>
      </c>
      <c r="DT68" s="172">
        <f t="shared" si="26"/>
        <v>1</v>
      </c>
      <c r="DU68" s="172">
        <f t="shared" si="27"/>
        <v>1</v>
      </c>
      <c r="DV68" s="172">
        <f t="shared" si="59"/>
        <v>1</v>
      </c>
      <c r="DW68" s="172">
        <f t="shared" si="59"/>
        <v>1</v>
      </c>
      <c r="DX68" s="172">
        <f t="shared" si="59"/>
        <v>1</v>
      </c>
      <c r="DY68" s="172">
        <f t="shared" si="59"/>
        <v>1</v>
      </c>
      <c r="DZ68" s="172">
        <f t="shared" si="59"/>
        <v>1</v>
      </c>
      <c r="EA68" s="172">
        <f t="shared" si="59"/>
        <v>1</v>
      </c>
      <c r="EB68" s="172">
        <f t="shared" si="59"/>
        <v>1</v>
      </c>
      <c r="EC68" s="172">
        <f t="shared" si="59"/>
        <v>1</v>
      </c>
      <c r="ED68" s="172">
        <f t="shared" si="59"/>
        <v>1</v>
      </c>
      <c r="EE68" s="172">
        <f t="shared" si="59"/>
        <v>1</v>
      </c>
      <c r="EF68" s="172">
        <f t="shared" si="59"/>
        <v>1</v>
      </c>
      <c r="EG68" s="172">
        <f t="shared" si="66"/>
        <v>0</v>
      </c>
    </row>
    <row r="69" spans="20:137" x14ac:dyDescent="0.25">
      <c r="T69" s="5"/>
      <c r="U69" s="13"/>
      <c r="V69" s="5"/>
      <c r="W69" s="5" t="str">
        <f t="shared" si="65"/>
        <v/>
      </c>
      <c r="X69" s="5"/>
      <c r="Y69" s="5"/>
      <c r="Z69" s="5"/>
      <c r="CB69" s="172">
        <f t="shared" si="63"/>
        <v>1</v>
      </c>
      <c r="CC69" s="172">
        <f t="shared" si="63"/>
        <v>1</v>
      </c>
      <c r="CD69" s="172">
        <f t="shared" si="63"/>
        <v>1</v>
      </c>
      <c r="CE69" s="172">
        <f t="shared" si="63"/>
        <v>1</v>
      </c>
      <c r="CF69" s="172">
        <f t="shared" si="63"/>
        <v>1</v>
      </c>
      <c r="CG69" s="172">
        <f t="shared" si="63"/>
        <v>1</v>
      </c>
      <c r="CH69" s="172">
        <f t="shared" si="63"/>
        <v>1</v>
      </c>
      <c r="CI69" s="172">
        <f t="shared" si="63"/>
        <v>1</v>
      </c>
      <c r="CJ69" s="172">
        <f t="shared" si="63"/>
        <v>1</v>
      </c>
      <c r="CK69" s="172">
        <f t="shared" si="63"/>
        <v>1</v>
      </c>
      <c r="CL69" s="172">
        <f t="shared" si="63"/>
        <v>1</v>
      </c>
      <c r="CM69" s="172">
        <f t="shared" si="63"/>
        <v>1</v>
      </c>
      <c r="CN69" s="172">
        <f t="shared" si="63"/>
        <v>1</v>
      </c>
      <c r="CO69" s="172">
        <f t="shared" si="63"/>
        <v>1</v>
      </c>
      <c r="CP69" s="172">
        <f t="shared" si="63"/>
        <v>1</v>
      </c>
      <c r="CQ69" s="172">
        <f t="shared" si="63"/>
        <v>1</v>
      </c>
      <c r="CR69" s="172">
        <f t="shared" si="62"/>
        <v>1</v>
      </c>
      <c r="CS69" s="172">
        <f t="shared" si="62"/>
        <v>1</v>
      </c>
      <c r="CT69" s="172">
        <f t="shared" si="62"/>
        <v>1</v>
      </c>
      <c r="CU69" s="172">
        <f t="shared" si="62"/>
        <v>1</v>
      </c>
      <c r="DA69" s="172">
        <v>5</v>
      </c>
      <c r="DB69" s="32" t="str">
        <f t="shared" si="64"/>
        <v xml:space="preserve"> </v>
      </c>
      <c r="DD69" s="172">
        <f t="shared" ref="DD69:DD132" si="68">IF(OR(DB68="",DB68=" "),DD68,DD68+1)</f>
        <v>1</v>
      </c>
      <c r="DE69" s="172">
        <v>67</v>
      </c>
      <c r="DL69" s="172">
        <f t="shared" si="67"/>
        <v>0</v>
      </c>
      <c r="DM69" s="172">
        <f t="shared" ref="DM69:DM80" si="69">IF(OR(CX68=0,ISERROR(SEARCH(DM$1,SUBSTITUTE(SUBSTITUTE($EG68,"10",""),"11","")))),DM68,DM68+1)</f>
        <v>1</v>
      </c>
      <c r="DN69" s="172">
        <f t="shared" ref="DN69:DN80" si="70">IF(OR(CX68=0,ISERROR(SEARCH(DN$1,SUBSTITUTE(SUBSTITUTE($CX68,"12",""),"20","")))),DN68,DN68+1)</f>
        <v>1</v>
      </c>
      <c r="DO69" s="172">
        <f t="shared" ref="DO69:DO80" si="71">IF(OR($CX68=0,ISERROR(SEARCH(DO$1,SUBSTITUTE($CX68,DY$1,"")))),DO68,DO68+1)</f>
        <v>1</v>
      </c>
      <c r="DP69" s="172">
        <f t="shared" ref="DP69:DP80" si="72">IF(OR($CX68=0,ISERROR(SEARCH(DP$1,SUBSTITUTE($CX68,DZ$1,"")))),DP68,DP68+1)</f>
        <v>1</v>
      </c>
      <c r="DQ69" s="172">
        <f t="shared" ref="DQ69:DQ80" si="73">IF(OR($CX68=0,ISERROR(SEARCH(DQ$1,SUBSTITUTE($CX68,EA$1,"")))),DQ68,DQ68+1)</f>
        <v>1</v>
      </c>
      <c r="DR69" s="172">
        <f t="shared" ref="DR69:DR80" si="74">IF(OR($CX68=0,ISERROR(SEARCH(DR$1,SUBSTITUTE($CX68,EB$1,"")))),DR68,DR68+1)</f>
        <v>1</v>
      </c>
      <c r="DS69" s="172">
        <f t="shared" ref="DS69:DS80" si="75">IF(OR($CX68=0,ISERROR(SEARCH(DS$1,SUBSTITUTE($CX68,EC$1,"")))),DS68,DS68+1)</f>
        <v>1</v>
      </c>
      <c r="DT69" s="172">
        <f t="shared" ref="DT69:DT80" si="76">IF(OR($CX68=0,ISERROR(SEARCH(DT$1,SUBSTITUTE($CX68,ED$1,"")))),DT68,DT68+1)</f>
        <v>1</v>
      </c>
      <c r="DU69" s="172">
        <f t="shared" ref="DU69:DU80" si="77">IF(OR($CX68=0,ISERROR(SEARCH(DU$1,SUBSTITUTE($CX68,EE$1,"")))),DU68,DU68+1)</f>
        <v>1</v>
      </c>
      <c r="DV69" s="172">
        <f t="shared" si="59"/>
        <v>1</v>
      </c>
      <c r="DW69" s="172">
        <f t="shared" si="59"/>
        <v>1</v>
      </c>
      <c r="DX69" s="172">
        <f t="shared" si="59"/>
        <v>1</v>
      </c>
      <c r="DY69" s="172">
        <f t="shared" si="59"/>
        <v>1</v>
      </c>
      <c r="DZ69" s="172">
        <f t="shared" si="59"/>
        <v>1</v>
      </c>
      <c r="EA69" s="172">
        <f t="shared" si="59"/>
        <v>1</v>
      </c>
      <c r="EB69" s="172">
        <f t="shared" si="59"/>
        <v>1</v>
      </c>
      <c r="EC69" s="172">
        <f t="shared" si="59"/>
        <v>1</v>
      </c>
      <c r="ED69" s="172">
        <f t="shared" si="59"/>
        <v>1</v>
      </c>
      <c r="EE69" s="172">
        <f t="shared" si="59"/>
        <v>1</v>
      </c>
      <c r="EF69" s="172">
        <f t="shared" si="59"/>
        <v>1</v>
      </c>
      <c r="EG69" s="172">
        <f t="shared" si="66"/>
        <v>0</v>
      </c>
    </row>
    <row r="70" spans="20:137" x14ac:dyDescent="0.25">
      <c r="T70" s="5"/>
      <c r="U70" s="13"/>
      <c r="V70" s="5"/>
      <c r="W70" s="5" t="str">
        <f t="shared" si="65"/>
        <v/>
      </c>
      <c r="X70" s="5"/>
      <c r="Y70" s="5"/>
      <c r="Z70" s="5"/>
      <c r="CB70" s="172">
        <f t="shared" si="63"/>
        <v>1</v>
      </c>
      <c r="CC70" s="172">
        <f t="shared" si="63"/>
        <v>1</v>
      </c>
      <c r="CD70" s="172">
        <f t="shared" si="63"/>
        <v>1</v>
      </c>
      <c r="CE70" s="172">
        <f t="shared" si="63"/>
        <v>1</v>
      </c>
      <c r="CF70" s="172">
        <f t="shared" si="63"/>
        <v>1</v>
      </c>
      <c r="CG70" s="172">
        <f t="shared" si="63"/>
        <v>1</v>
      </c>
      <c r="CH70" s="172">
        <f t="shared" si="63"/>
        <v>1</v>
      </c>
      <c r="CI70" s="172">
        <f t="shared" si="63"/>
        <v>1</v>
      </c>
      <c r="CJ70" s="172">
        <f t="shared" si="63"/>
        <v>1</v>
      </c>
      <c r="CK70" s="172">
        <f t="shared" si="63"/>
        <v>1</v>
      </c>
      <c r="CL70" s="172">
        <f t="shared" si="63"/>
        <v>1</v>
      </c>
      <c r="CM70" s="172">
        <f t="shared" si="63"/>
        <v>1</v>
      </c>
      <c r="CN70" s="172">
        <f t="shared" si="63"/>
        <v>1</v>
      </c>
      <c r="CO70" s="172">
        <f t="shared" si="63"/>
        <v>1</v>
      </c>
      <c r="CP70" s="172">
        <f t="shared" si="63"/>
        <v>1</v>
      </c>
      <c r="CQ70" s="172">
        <f t="shared" si="63"/>
        <v>1</v>
      </c>
      <c r="CR70" s="172">
        <f t="shared" si="62"/>
        <v>1</v>
      </c>
      <c r="CS70" s="172">
        <f t="shared" si="62"/>
        <v>1</v>
      </c>
      <c r="CT70" s="172">
        <f t="shared" si="62"/>
        <v>1</v>
      </c>
      <c r="CU70" s="172">
        <f t="shared" si="62"/>
        <v>1</v>
      </c>
      <c r="DA70" s="172">
        <v>6</v>
      </c>
      <c r="DB70" s="32" t="str">
        <f t="shared" si="64"/>
        <v xml:space="preserve"> </v>
      </c>
      <c r="DD70" s="172">
        <f t="shared" si="68"/>
        <v>1</v>
      </c>
      <c r="DE70" s="172">
        <v>68</v>
      </c>
      <c r="DL70" s="172">
        <f t="shared" si="67"/>
        <v>0</v>
      </c>
      <c r="DM70" s="172">
        <f t="shared" si="69"/>
        <v>1</v>
      </c>
      <c r="DN70" s="172">
        <f t="shared" si="70"/>
        <v>1</v>
      </c>
      <c r="DO70" s="172">
        <f t="shared" si="71"/>
        <v>1</v>
      </c>
      <c r="DP70" s="172">
        <f t="shared" si="72"/>
        <v>1</v>
      </c>
      <c r="DQ70" s="172">
        <f t="shared" si="73"/>
        <v>1</v>
      </c>
      <c r="DR70" s="172">
        <f t="shared" si="74"/>
        <v>1</v>
      </c>
      <c r="DS70" s="172">
        <f t="shared" si="75"/>
        <v>1</v>
      </c>
      <c r="DT70" s="172">
        <f t="shared" si="76"/>
        <v>1</v>
      </c>
      <c r="DU70" s="172">
        <f t="shared" si="77"/>
        <v>1</v>
      </c>
      <c r="DV70" s="172">
        <f t="shared" si="59"/>
        <v>1</v>
      </c>
      <c r="DW70" s="172">
        <f t="shared" si="59"/>
        <v>1</v>
      </c>
      <c r="DX70" s="172">
        <f t="shared" si="59"/>
        <v>1</v>
      </c>
      <c r="DY70" s="172">
        <f t="shared" si="59"/>
        <v>1</v>
      </c>
      <c r="DZ70" s="172">
        <f t="shared" si="59"/>
        <v>1</v>
      </c>
      <c r="EA70" s="172">
        <f t="shared" si="59"/>
        <v>1</v>
      </c>
      <c r="EB70" s="172">
        <f t="shared" si="59"/>
        <v>1</v>
      </c>
      <c r="EC70" s="172">
        <f t="shared" si="59"/>
        <v>1</v>
      </c>
      <c r="ED70" s="172">
        <f t="shared" si="59"/>
        <v>1</v>
      </c>
      <c r="EE70" s="172">
        <f t="shared" si="59"/>
        <v>1</v>
      </c>
      <c r="EF70" s="172">
        <f t="shared" si="59"/>
        <v>1</v>
      </c>
      <c r="EG70" s="172">
        <f t="shared" si="66"/>
        <v>0</v>
      </c>
    </row>
    <row r="71" spans="20:137" x14ac:dyDescent="0.25">
      <c r="T71" s="5"/>
      <c r="U71" s="13"/>
      <c r="V71" s="5"/>
      <c r="W71" s="5" t="str">
        <f t="shared" si="65"/>
        <v/>
      </c>
      <c r="X71" s="5"/>
      <c r="Y71" s="5"/>
      <c r="Z71" s="5"/>
      <c r="CB71" s="172">
        <f t="shared" si="63"/>
        <v>1</v>
      </c>
      <c r="CC71" s="172">
        <f t="shared" si="63"/>
        <v>1</v>
      </c>
      <c r="CD71" s="172">
        <f t="shared" si="63"/>
        <v>1</v>
      </c>
      <c r="CE71" s="172">
        <f t="shared" si="63"/>
        <v>1</v>
      </c>
      <c r="CF71" s="172">
        <f t="shared" si="63"/>
        <v>1</v>
      </c>
      <c r="CG71" s="172">
        <f t="shared" si="63"/>
        <v>1</v>
      </c>
      <c r="CH71" s="172">
        <f t="shared" si="63"/>
        <v>1</v>
      </c>
      <c r="CI71" s="172">
        <f t="shared" si="63"/>
        <v>1</v>
      </c>
      <c r="CJ71" s="172">
        <f t="shared" si="63"/>
        <v>1</v>
      </c>
      <c r="CK71" s="172">
        <f t="shared" si="63"/>
        <v>1</v>
      </c>
      <c r="CL71" s="172">
        <f t="shared" si="63"/>
        <v>1</v>
      </c>
      <c r="CM71" s="172">
        <f t="shared" si="63"/>
        <v>1</v>
      </c>
      <c r="CN71" s="172">
        <f t="shared" si="63"/>
        <v>1</v>
      </c>
      <c r="CO71" s="172">
        <f t="shared" si="63"/>
        <v>1</v>
      </c>
      <c r="CP71" s="172">
        <f t="shared" si="63"/>
        <v>1</v>
      </c>
      <c r="CQ71" s="172">
        <f t="shared" si="63"/>
        <v>1</v>
      </c>
      <c r="CR71" s="172">
        <f t="shared" si="62"/>
        <v>1</v>
      </c>
      <c r="CS71" s="172">
        <f t="shared" si="62"/>
        <v>1</v>
      </c>
      <c r="CT71" s="172">
        <f t="shared" si="62"/>
        <v>1</v>
      </c>
      <c r="CU71" s="172">
        <f t="shared" si="62"/>
        <v>1</v>
      </c>
      <c r="DA71" s="172">
        <v>7</v>
      </c>
      <c r="DB71" s="32" t="str">
        <f t="shared" si="64"/>
        <v xml:space="preserve"> </v>
      </c>
      <c r="DD71" s="172">
        <f t="shared" si="68"/>
        <v>1</v>
      </c>
      <c r="DE71" s="172">
        <v>69</v>
      </c>
      <c r="DL71" s="172">
        <f t="shared" si="67"/>
        <v>0</v>
      </c>
      <c r="DM71" s="172">
        <f t="shared" si="69"/>
        <v>1</v>
      </c>
      <c r="DN71" s="172">
        <f t="shared" si="70"/>
        <v>1</v>
      </c>
      <c r="DO71" s="172">
        <f t="shared" si="71"/>
        <v>1</v>
      </c>
      <c r="DP71" s="172">
        <f t="shared" si="72"/>
        <v>1</v>
      </c>
      <c r="DQ71" s="172">
        <f t="shared" si="73"/>
        <v>1</v>
      </c>
      <c r="DR71" s="172">
        <f t="shared" si="74"/>
        <v>1</v>
      </c>
      <c r="DS71" s="172">
        <f t="shared" si="75"/>
        <v>1</v>
      </c>
      <c r="DT71" s="172">
        <f t="shared" si="76"/>
        <v>1</v>
      </c>
      <c r="DU71" s="172">
        <f t="shared" si="77"/>
        <v>1</v>
      </c>
      <c r="DV71" s="172">
        <f t="shared" si="59"/>
        <v>1</v>
      </c>
      <c r="DW71" s="172">
        <f t="shared" si="59"/>
        <v>1</v>
      </c>
      <c r="DX71" s="172">
        <f t="shared" si="59"/>
        <v>1</v>
      </c>
      <c r="DY71" s="172">
        <f t="shared" si="59"/>
        <v>1</v>
      </c>
      <c r="DZ71" s="172">
        <f t="shared" si="59"/>
        <v>1</v>
      </c>
      <c r="EA71" s="172">
        <f t="shared" si="59"/>
        <v>1</v>
      </c>
      <c r="EB71" s="172">
        <f t="shared" si="59"/>
        <v>1</v>
      </c>
      <c r="EC71" s="172">
        <f t="shared" si="59"/>
        <v>1</v>
      </c>
      <c r="ED71" s="172">
        <f t="shared" si="59"/>
        <v>1</v>
      </c>
      <c r="EE71" s="172">
        <f t="shared" si="59"/>
        <v>1</v>
      </c>
      <c r="EF71" s="172">
        <f t="shared" si="59"/>
        <v>1</v>
      </c>
      <c r="EG71" s="172">
        <f t="shared" si="66"/>
        <v>0</v>
      </c>
    </row>
    <row r="72" spans="20:137" x14ac:dyDescent="0.25">
      <c r="T72" s="5"/>
      <c r="U72" s="13"/>
      <c r="V72" s="5"/>
      <c r="W72" s="5" t="str">
        <f t="shared" si="65"/>
        <v/>
      </c>
      <c r="X72" s="5"/>
      <c r="Y72" s="5"/>
      <c r="Z72" s="5"/>
      <c r="CB72" s="172">
        <f t="shared" si="63"/>
        <v>1</v>
      </c>
      <c r="CC72" s="172">
        <f t="shared" si="63"/>
        <v>1</v>
      </c>
      <c r="CD72" s="172">
        <f t="shared" si="63"/>
        <v>1</v>
      </c>
      <c r="CE72" s="172">
        <f t="shared" si="63"/>
        <v>1</v>
      </c>
      <c r="CF72" s="172">
        <f t="shared" si="63"/>
        <v>1</v>
      </c>
      <c r="CG72" s="172">
        <f t="shared" si="63"/>
        <v>1</v>
      </c>
      <c r="CH72" s="172">
        <f t="shared" si="63"/>
        <v>1</v>
      </c>
      <c r="CI72" s="172">
        <f t="shared" si="63"/>
        <v>1</v>
      </c>
      <c r="CJ72" s="172">
        <f t="shared" si="63"/>
        <v>1</v>
      </c>
      <c r="CK72" s="172">
        <f t="shared" si="63"/>
        <v>1</v>
      </c>
      <c r="CL72" s="172">
        <f t="shared" si="63"/>
        <v>1</v>
      </c>
      <c r="CM72" s="172">
        <f t="shared" si="63"/>
        <v>1</v>
      </c>
      <c r="CN72" s="172">
        <f t="shared" si="63"/>
        <v>1</v>
      </c>
      <c r="CO72" s="172">
        <f t="shared" si="63"/>
        <v>1</v>
      </c>
      <c r="CP72" s="172">
        <f t="shared" si="63"/>
        <v>1</v>
      </c>
      <c r="CQ72" s="172">
        <f t="shared" si="63"/>
        <v>1</v>
      </c>
      <c r="CR72" s="172">
        <f t="shared" si="62"/>
        <v>1</v>
      </c>
      <c r="CS72" s="172">
        <f t="shared" si="62"/>
        <v>1</v>
      </c>
      <c r="CT72" s="172">
        <f t="shared" si="62"/>
        <v>1</v>
      </c>
      <c r="CU72" s="172">
        <f t="shared" si="62"/>
        <v>1</v>
      </c>
      <c r="DA72" s="172">
        <v>8</v>
      </c>
      <c r="DB72" s="32" t="str">
        <f t="shared" si="64"/>
        <v xml:space="preserve"> </v>
      </c>
      <c r="DD72" s="172">
        <f t="shared" si="68"/>
        <v>1</v>
      </c>
      <c r="DE72" s="172">
        <v>70</v>
      </c>
      <c r="DL72" s="172">
        <f t="shared" si="67"/>
        <v>0</v>
      </c>
      <c r="DM72" s="172">
        <f t="shared" si="69"/>
        <v>1</v>
      </c>
      <c r="DN72" s="172">
        <f t="shared" si="70"/>
        <v>1</v>
      </c>
      <c r="DO72" s="172">
        <f t="shared" si="71"/>
        <v>1</v>
      </c>
      <c r="DP72" s="172">
        <f t="shared" si="72"/>
        <v>1</v>
      </c>
      <c r="DQ72" s="172">
        <f t="shared" si="73"/>
        <v>1</v>
      </c>
      <c r="DR72" s="172">
        <f t="shared" si="74"/>
        <v>1</v>
      </c>
      <c r="DS72" s="172">
        <f t="shared" si="75"/>
        <v>1</v>
      </c>
      <c r="DT72" s="172">
        <f t="shared" si="76"/>
        <v>1</v>
      </c>
      <c r="DU72" s="172">
        <f t="shared" si="77"/>
        <v>1</v>
      </c>
      <c r="DV72" s="172">
        <f t="shared" si="59"/>
        <v>1</v>
      </c>
      <c r="DW72" s="172">
        <f t="shared" si="59"/>
        <v>1</v>
      </c>
      <c r="DX72" s="172">
        <f t="shared" si="59"/>
        <v>1</v>
      </c>
      <c r="DY72" s="172">
        <f t="shared" si="59"/>
        <v>1</v>
      </c>
      <c r="DZ72" s="172">
        <f t="shared" si="59"/>
        <v>1</v>
      </c>
      <c r="EA72" s="172">
        <f t="shared" si="59"/>
        <v>1</v>
      </c>
      <c r="EB72" s="172">
        <f t="shared" si="59"/>
        <v>1</v>
      </c>
      <c r="EC72" s="172">
        <f t="shared" si="59"/>
        <v>1</v>
      </c>
      <c r="ED72" s="172">
        <f t="shared" si="59"/>
        <v>1</v>
      </c>
      <c r="EE72" s="172">
        <f t="shared" si="59"/>
        <v>1</v>
      </c>
      <c r="EF72" s="172">
        <f t="shared" si="59"/>
        <v>1</v>
      </c>
      <c r="EG72" s="172">
        <f t="shared" si="66"/>
        <v>0</v>
      </c>
    </row>
    <row r="73" spans="20:137" x14ac:dyDescent="0.25">
      <c r="T73" s="5"/>
      <c r="U73" s="13"/>
      <c r="V73" s="5"/>
      <c r="W73" s="5" t="str">
        <f t="shared" si="65"/>
        <v/>
      </c>
      <c r="X73" s="5"/>
      <c r="Y73" s="5"/>
      <c r="Z73" s="5"/>
      <c r="CB73" s="172">
        <f t="shared" si="63"/>
        <v>1</v>
      </c>
      <c r="CC73" s="172">
        <f t="shared" si="63"/>
        <v>1</v>
      </c>
      <c r="CD73" s="172">
        <f t="shared" si="63"/>
        <v>1</v>
      </c>
      <c r="CE73" s="172">
        <f t="shared" si="63"/>
        <v>1</v>
      </c>
      <c r="CF73" s="172">
        <f t="shared" si="63"/>
        <v>1</v>
      </c>
      <c r="CG73" s="172">
        <f t="shared" si="63"/>
        <v>1</v>
      </c>
      <c r="CH73" s="172">
        <f t="shared" si="63"/>
        <v>1</v>
      </c>
      <c r="CI73" s="172">
        <f t="shared" si="63"/>
        <v>1</v>
      </c>
      <c r="CJ73" s="172">
        <f t="shared" si="63"/>
        <v>1</v>
      </c>
      <c r="CK73" s="172">
        <f t="shared" si="63"/>
        <v>1</v>
      </c>
      <c r="CL73" s="172">
        <f t="shared" si="63"/>
        <v>1</v>
      </c>
      <c r="CM73" s="172">
        <f t="shared" si="63"/>
        <v>1</v>
      </c>
      <c r="CN73" s="172">
        <f t="shared" si="63"/>
        <v>1</v>
      </c>
      <c r="CO73" s="172">
        <f t="shared" si="63"/>
        <v>1</v>
      </c>
      <c r="CP73" s="172">
        <f t="shared" si="63"/>
        <v>1</v>
      </c>
      <c r="CQ73" s="172">
        <f t="shared" si="63"/>
        <v>1</v>
      </c>
      <c r="CR73" s="172">
        <f t="shared" si="62"/>
        <v>1</v>
      </c>
      <c r="CS73" s="172">
        <f t="shared" si="62"/>
        <v>1</v>
      </c>
      <c r="CT73" s="172">
        <f t="shared" si="62"/>
        <v>1</v>
      </c>
      <c r="CU73" s="172">
        <f t="shared" si="62"/>
        <v>1</v>
      </c>
      <c r="DA73" s="172">
        <v>9</v>
      </c>
      <c r="DB73" s="32" t="str">
        <f t="shared" si="64"/>
        <v xml:space="preserve"> </v>
      </c>
      <c r="DD73" s="172">
        <f t="shared" si="68"/>
        <v>1</v>
      </c>
      <c r="DE73" s="172">
        <v>71</v>
      </c>
      <c r="DL73" s="172">
        <f t="shared" si="67"/>
        <v>0</v>
      </c>
      <c r="DM73" s="172">
        <f t="shared" si="69"/>
        <v>1</v>
      </c>
      <c r="DN73" s="172">
        <f t="shared" si="70"/>
        <v>1</v>
      </c>
      <c r="DO73" s="172">
        <f t="shared" si="71"/>
        <v>1</v>
      </c>
      <c r="DP73" s="172">
        <f t="shared" si="72"/>
        <v>1</v>
      </c>
      <c r="DQ73" s="172">
        <f t="shared" si="73"/>
        <v>1</v>
      </c>
      <c r="DR73" s="172">
        <f t="shared" si="74"/>
        <v>1</v>
      </c>
      <c r="DS73" s="172">
        <f t="shared" si="75"/>
        <v>1</v>
      </c>
      <c r="DT73" s="172">
        <f t="shared" si="76"/>
        <v>1</v>
      </c>
      <c r="DU73" s="172">
        <f t="shared" si="77"/>
        <v>1</v>
      </c>
      <c r="DV73" s="172">
        <f t="shared" si="59"/>
        <v>1</v>
      </c>
      <c r="DW73" s="172">
        <f t="shared" si="59"/>
        <v>1</v>
      </c>
      <c r="DX73" s="172">
        <f t="shared" si="59"/>
        <v>1</v>
      </c>
      <c r="DY73" s="172">
        <f t="shared" si="59"/>
        <v>1</v>
      </c>
      <c r="DZ73" s="172">
        <f t="shared" si="59"/>
        <v>1</v>
      </c>
      <c r="EA73" s="172">
        <f t="shared" si="59"/>
        <v>1</v>
      </c>
      <c r="EB73" s="172">
        <f t="shared" si="59"/>
        <v>1</v>
      </c>
      <c r="EC73" s="172">
        <f t="shared" si="59"/>
        <v>1</v>
      </c>
      <c r="ED73" s="172">
        <f t="shared" si="59"/>
        <v>1</v>
      </c>
      <c r="EE73" s="172">
        <f t="shared" si="59"/>
        <v>1</v>
      </c>
      <c r="EF73" s="172">
        <f t="shared" si="59"/>
        <v>1</v>
      </c>
      <c r="EG73" s="172">
        <f t="shared" si="66"/>
        <v>0</v>
      </c>
    </row>
    <row r="74" spans="20:137" x14ac:dyDescent="0.25">
      <c r="T74" s="5"/>
      <c r="U74" s="13"/>
      <c r="V74" s="5"/>
      <c r="W74" s="5" t="str">
        <f t="shared" si="65"/>
        <v/>
      </c>
      <c r="X74" s="5"/>
      <c r="Y74" s="5"/>
      <c r="Z74" s="5"/>
      <c r="CB74" s="172">
        <f t="shared" si="63"/>
        <v>1</v>
      </c>
      <c r="CC74" s="172">
        <f t="shared" si="63"/>
        <v>1</v>
      </c>
      <c r="CD74" s="172">
        <f t="shared" si="63"/>
        <v>1</v>
      </c>
      <c r="CE74" s="172">
        <f t="shared" si="63"/>
        <v>1</v>
      </c>
      <c r="CF74" s="172">
        <f t="shared" si="63"/>
        <v>1</v>
      </c>
      <c r="CG74" s="172">
        <f t="shared" si="63"/>
        <v>1</v>
      </c>
      <c r="CH74" s="172">
        <f t="shared" si="63"/>
        <v>1</v>
      </c>
      <c r="CI74" s="172">
        <f t="shared" si="63"/>
        <v>1</v>
      </c>
      <c r="CJ74" s="172">
        <f t="shared" si="63"/>
        <v>1</v>
      </c>
      <c r="CK74" s="172">
        <f t="shared" si="63"/>
        <v>1</v>
      </c>
      <c r="CL74" s="172">
        <f t="shared" si="63"/>
        <v>1</v>
      </c>
      <c r="CM74" s="172">
        <f t="shared" si="63"/>
        <v>1</v>
      </c>
      <c r="CN74" s="172">
        <f t="shared" si="63"/>
        <v>1</v>
      </c>
      <c r="CO74" s="172">
        <f t="shared" si="63"/>
        <v>1</v>
      </c>
      <c r="CP74" s="172">
        <f t="shared" si="63"/>
        <v>1</v>
      </c>
      <c r="CQ74" s="172">
        <f t="shared" si="63"/>
        <v>1</v>
      </c>
      <c r="CR74" s="172">
        <f t="shared" si="62"/>
        <v>1</v>
      </c>
      <c r="CS74" s="172">
        <f t="shared" si="62"/>
        <v>1</v>
      </c>
      <c r="CT74" s="172">
        <f t="shared" si="62"/>
        <v>1</v>
      </c>
      <c r="CU74" s="172">
        <f t="shared" si="62"/>
        <v>1</v>
      </c>
      <c r="DA74" s="172">
        <v>10</v>
      </c>
      <c r="DB74" s="32" t="str">
        <f t="shared" si="64"/>
        <v xml:space="preserve"> </v>
      </c>
      <c r="DD74" s="172">
        <f t="shared" si="68"/>
        <v>1</v>
      </c>
      <c r="DE74" s="172">
        <v>72</v>
      </c>
      <c r="DL74" s="172">
        <f t="shared" si="67"/>
        <v>0</v>
      </c>
      <c r="DM74" s="172">
        <f t="shared" si="69"/>
        <v>1</v>
      </c>
      <c r="DN74" s="172">
        <f t="shared" si="70"/>
        <v>1</v>
      </c>
      <c r="DO74" s="172">
        <f t="shared" si="71"/>
        <v>1</v>
      </c>
      <c r="DP74" s="172">
        <f t="shared" si="72"/>
        <v>1</v>
      </c>
      <c r="DQ74" s="172">
        <f t="shared" si="73"/>
        <v>1</v>
      </c>
      <c r="DR74" s="172">
        <f t="shared" si="74"/>
        <v>1</v>
      </c>
      <c r="DS74" s="172">
        <f t="shared" si="75"/>
        <v>1</v>
      </c>
      <c r="DT74" s="172">
        <f t="shared" si="76"/>
        <v>1</v>
      </c>
      <c r="DU74" s="172">
        <f t="shared" si="77"/>
        <v>1</v>
      </c>
      <c r="DV74" s="172">
        <f t="shared" si="59"/>
        <v>1</v>
      </c>
      <c r="DW74" s="172">
        <f t="shared" si="59"/>
        <v>1</v>
      </c>
      <c r="DX74" s="172">
        <f t="shared" si="59"/>
        <v>1</v>
      </c>
      <c r="DY74" s="172">
        <f t="shared" si="59"/>
        <v>1</v>
      </c>
      <c r="DZ74" s="172">
        <f t="shared" si="59"/>
        <v>1</v>
      </c>
      <c r="EA74" s="172">
        <f t="shared" si="59"/>
        <v>1</v>
      </c>
      <c r="EB74" s="172">
        <f t="shared" si="59"/>
        <v>1</v>
      </c>
      <c r="EC74" s="172">
        <f t="shared" si="59"/>
        <v>1</v>
      </c>
      <c r="ED74" s="172">
        <f t="shared" si="59"/>
        <v>1</v>
      </c>
      <c r="EE74" s="172">
        <f t="shared" si="59"/>
        <v>1</v>
      </c>
      <c r="EF74" s="172">
        <f t="shared" si="59"/>
        <v>1</v>
      </c>
      <c r="EG74" s="172">
        <f t="shared" si="66"/>
        <v>0</v>
      </c>
    </row>
    <row r="75" spans="20:137" x14ac:dyDescent="0.25">
      <c r="T75" s="5"/>
      <c r="U75" s="13"/>
      <c r="V75" s="5"/>
      <c r="W75" s="5" t="str">
        <f t="shared" si="65"/>
        <v/>
      </c>
      <c r="X75" s="5"/>
      <c r="Y75" s="5"/>
      <c r="Z75" s="5"/>
      <c r="CB75" s="172">
        <f t="shared" si="63"/>
        <v>1</v>
      </c>
      <c r="CC75" s="172">
        <f t="shared" si="63"/>
        <v>1</v>
      </c>
      <c r="CD75" s="172">
        <f t="shared" si="63"/>
        <v>1</v>
      </c>
      <c r="CE75" s="172">
        <f t="shared" si="63"/>
        <v>1</v>
      </c>
      <c r="CF75" s="172">
        <f t="shared" si="63"/>
        <v>1</v>
      </c>
      <c r="CG75" s="172">
        <f t="shared" si="63"/>
        <v>1</v>
      </c>
      <c r="CH75" s="172">
        <f t="shared" si="63"/>
        <v>1</v>
      </c>
      <c r="CI75" s="172">
        <f t="shared" si="63"/>
        <v>1</v>
      </c>
      <c r="CJ75" s="172">
        <f t="shared" si="63"/>
        <v>1</v>
      </c>
      <c r="CK75" s="172">
        <f t="shared" si="63"/>
        <v>1</v>
      </c>
      <c r="CL75" s="172">
        <f t="shared" si="63"/>
        <v>1</v>
      </c>
      <c r="CM75" s="172">
        <f t="shared" si="63"/>
        <v>1</v>
      </c>
      <c r="CN75" s="172">
        <f t="shared" si="63"/>
        <v>1</v>
      </c>
      <c r="CO75" s="172">
        <f t="shared" si="63"/>
        <v>1</v>
      </c>
      <c r="CP75" s="172">
        <f t="shared" si="63"/>
        <v>1</v>
      </c>
      <c r="CQ75" s="172">
        <f t="shared" si="63"/>
        <v>1</v>
      </c>
      <c r="CR75" s="172">
        <f t="shared" si="62"/>
        <v>1</v>
      </c>
      <c r="CS75" s="172">
        <f t="shared" si="62"/>
        <v>1</v>
      </c>
      <c r="CT75" s="172">
        <f t="shared" si="62"/>
        <v>1</v>
      </c>
      <c r="CU75" s="172">
        <f t="shared" si="62"/>
        <v>1</v>
      </c>
      <c r="DA75" s="172">
        <v>11</v>
      </c>
      <c r="DB75" s="32" t="str">
        <f t="shared" si="64"/>
        <v xml:space="preserve"> </v>
      </c>
      <c r="DD75" s="172">
        <f t="shared" si="68"/>
        <v>1</v>
      </c>
      <c r="DE75" s="172">
        <v>73</v>
      </c>
      <c r="DL75" s="172">
        <f t="shared" si="67"/>
        <v>0</v>
      </c>
      <c r="DM75" s="172">
        <f t="shared" si="69"/>
        <v>1</v>
      </c>
      <c r="DN75" s="172">
        <f t="shared" si="70"/>
        <v>1</v>
      </c>
      <c r="DO75" s="172">
        <f t="shared" si="71"/>
        <v>1</v>
      </c>
      <c r="DP75" s="172">
        <f t="shared" si="72"/>
        <v>1</v>
      </c>
      <c r="DQ75" s="172">
        <f t="shared" si="73"/>
        <v>1</v>
      </c>
      <c r="DR75" s="172">
        <f t="shared" si="74"/>
        <v>1</v>
      </c>
      <c r="DS75" s="172">
        <f t="shared" si="75"/>
        <v>1</v>
      </c>
      <c r="DT75" s="172">
        <f t="shared" si="76"/>
        <v>1</v>
      </c>
      <c r="DU75" s="172">
        <f t="shared" si="77"/>
        <v>1</v>
      </c>
      <c r="DV75" s="172">
        <f t="shared" si="59"/>
        <v>1</v>
      </c>
      <c r="DW75" s="172">
        <f t="shared" si="59"/>
        <v>1</v>
      </c>
      <c r="DX75" s="172">
        <f t="shared" si="59"/>
        <v>1</v>
      </c>
      <c r="DY75" s="172">
        <f t="shared" si="59"/>
        <v>1</v>
      </c>
      <c r="DZ75" s="172">
        <f t="shared" si="59"/>
        <v>1</v>
      </c>
      <c r="EA75" s="172">
        <f t="shared" si="59"/>
        <v>1</v>
      </c>
      <c r="EB75" s="172">
        <f t="shared" si="59"/>
        <v>1</v>
      </c>
      <c r="EC75" s="172">
        <f t="shared" si="59"/>
        <v>1</v>
      </c>
      <c r="ED75" s="172">
        <f t="shared" si="59"/>
        <v>1</v>
      </c>
      <c r="EE75" s="172">
        <f t="shared" si="59"/>
        <v>1</v>
      </c>
      <c r="EF75" s="172">
        <f t="shared" si="59"/>
        <v>1</v>
      </c>
      <c r="EG75" s="172">
        <f t="shared" si="66"/>
        <v>0</v>
      </c>
    </row>
    <row r="76" spans="20:137" x14ac:dyDescent="0.25">
      <c r="T76" s="5"/>
      <c r="U76" s="13"/>
      <c r="V76" s="5"/>
      <c r="W76" s="5" t="str">
        <f t="shared" si="65"/>
        <v/>
      </c>
      <c r="X76" s="5"/>
      <c r="Y76" s="5"/>
      <c r="Z76" s="5"/>
      <c r="CB76" s="172">
        <f t="shared" si="63"/>
        <v>1</v>
      </c>
      <c r="CC76" s="172">
        <f t="shared" si="63"/>
        <v>1</v>
      </c>
      <c r="CD76" s="172">
        <f t="shared" si="63"/>
        <v>1</v>
      </c>
      <c r="CE76" s="172">
        <f t="shared" si="63"/>
        <v>1</v>
      </c>
      <c r="CF76" s="172">
        <f t="shared" si="63"/>
        <v>1</v>
      </c>
      <c r="CG76" s="172">
        <f t="shared" si="63"/>
        <v>1</v>
      </c>
      <c r="CH76" s="172">
        <f t="shared" si="63"/>
        <v>1</v>
      </c>
      <c r="CI76" s="172">
        <f t="shared" si="63"/>
        <v>1</v>
      </c>
      <c r="CJ76" s="172">
        <f t="shared" si="63"/>
        <v>1</v>
      </c>
      <c r="CK76" s="172">
        <f t="shared" si="63"/>
        <v>1</v>
      </c>
      <c r="CL76" s="172">
        <f t="shared" si="63"/>
        <v>1</v>
      </c>
      <c r="CM76" s="172">
        <f t="shared" si="63"/>
        <v>1</v>
      </c>
      <c r="CN76" s="172">
        <f t="shared" si="63"/>
        <v>1</v>
      </c>
      <c r="CO76" s="172">
        <f t="shared" si="63"/>
        <v>1</v>
      </c>
      <c r="CP76" s="172">
        <f t="shared" si="63"/>
        <v>1</v>
      </c>
      <c r="CQ76" s="172">
        <f t="shared" si="63"/>
        <v>1</v>
      </c>
      <c r="CR76" s="172">
        <f t="shared" si="62"/>
        <v>1</v>
      </c>
      <c r="CS76" s="172">
        <f t="shared" si="62"/>
        <v>1</v>
      </c>
      <c r="CT76" s="172">
        <f t="shared" si="62"/>
        <v>1</v>
      </c>
      <c r="CU76" s="172">
        <f t="shared" si="62"/>
        <v>1</v>
      </c>
      <c r="DA76" s="172">
        <v>12</v>
      </c>
      <c r="DB76" s="32" t="str">
        <f t="shared" si="64"/>
        <v xml:space="preserve"> </v>
      </c>
      <c r="DD76" s="172">
        <f t="shared" si="68"/>
        <v>1</v>
      </c>
      <c r="DE76" s="172">
        <v>74</v>
      </c>
      <c r="DL76" s="172">
        <f t="shared" si="67"/>
        <v>0</v>
      </c>
      <c r="DM76" s="172">
        <f t="shared" si="69"/>
        <v>1</v>
      </c>
      <c r="DN76" s="172">
        <f t="shared" si="70"/>
        <v>1</v>
      </c>
      <c r="DO76" s="172">
        <f t="shared" si="71"/>
        <v>1</v>
      </c>
      <c r="DP76" s="172">
        <f t="shared" si="72"/>
        <v>1</v>
      </c>
      <c r="DQ76" s="172">
        <f t="shared" si="73"/>
        <v>1</v>
      </c>
      <c r="DR76" s="172">
        <f t="shared" si="74"/>
        <v>1</v>
      </c>
      <c r="DS76" s="172">
        <f t="shared" si="75"/>
        <v>1</v>
      </c>
      <c r="DT76" s="172">
        <f t="shared" si="76"/>
        <v>1</v>
      </c>
      <c r="DU76" s="172">
        <f t="shared" si="77"/>
        <v>1</v>
      </c>
      <c r="DV76" s="172">
        <f t="shared" si="59"/>
        <v>1</v>
      </c>
      <c r="DW76" s="172">
        <f t="shared" si="59"/>
        <v>1</v>
      </c>
      <c r="DX76" s="172">
        <f t="shared" ref="DX76:EF76" si="78">IF(OR($CX75=0,ISERROR(SEARCH(DX$1,$CX75))),DX75,DX75+1)</f>
        <v>1</v>
      </c>
      <c r="DY76" s="172">
        <f t="shared" si="78"/>
        <v>1</v>
      </c>
      <c r="DZ76" s="172">
        <f t="shared" si="78"/>
        <v>1</v>
      </c>
      <c r="EA76" s="172">
        <f t="shared" si="78"/>
        <v>1</v>
      </c>
      <c r="EB76" s="172">
        <f t="shared" si="78"/>
        <v>1</v>
      </c>
      <c r="EC76" s="172">
        <f t="shared" si="78"/>
        <v>1</v>
      </c>
      <c r="ED76" s="172">
        <f t="shared" si="78"/>
        <v>1</v>
      </c>
      <c r="EE76" s="172">
        <f t="shared" si="78"/>
        <v>1</v>
      </c>
      <c r="EF76" s="172">
        <f t="shared" si="78"/>
        <v>1</v>
      </c>
      <c r="EG76" s="172">
        <f t="shared" si="66"/>
        <v>0</v>
      </c>
    </row>
    <row r="77" spans="20:137" x14ac:dyDescent="0.25">
      <c r="T77" s="5"/>
      <c r="U77" s="13"/>
      <c r="V77" s="5"/>
      <c r="W77" s="5" t="str">
        <f t="shared" si="65"/>
        <v/>
      </c>
      <c r="X77" s="5"/>
      <c r="Y77" s="5"/>
      <c r="Z77" s="5"/>
      <c r="CB77" s="172">
        <f t="shared" si="63"/>
        <v>1</v>
      </c>
      <c r="CC77" s="172">
        <f t="shared" si="63"/>
        <v>1</v>
      </c>
      <c r="CD77" s="172">
        <f t="shared" si="63"/>
        <v>1</v>
      </c>
      <c r="CE77" s="172">
        <f t="shared" si="63"/>
        <v>1</v>
      </c>
      <c r="CF77" s="172">
        <f t="shared" si="63"/>
        <v>1</v>
      </c>
      <c r="CG77" s="172">
        <f t="shared" si="63"/>
        <v>1</v>
      </c>
      <c r="CH77" s="172">
        <f t="shared" si="63"/>
        <v>1</v>
      </c>
      <c r="CI77" s="172">
        <f t="shared" si="63"/>
        <v>1</v>
      </c>
      <c r="CJ77" s="172">
        <f t="shared" si="63"/>
        <v>1</v>
      </c>
      <c r="CK77" s="172">
        <f t="shared" si="63"/>
        <v>1</v>
      </c>
      <c r="CL77" s="172">
        <f t="shared" si="63"/>
        <v>1</v>
      </c>
      <c r="CM77" s="172">
        <f t="shared" si="63"/>
        <v>1</v>
      </c>
      <c r="CN77" s="172">
        <f t="shared" si="63"/>
        <v>1</v>
      </c>
      <c r="CO77" s="172">
        <f t="shared" si="63"/>
        <v>1</v>
      </c>
      <c r="CP77" s="172">
        <f t="shared" si="63"/>
        <v>1</v>
      </c>
      <c r="CQ77" s="172">
        <f t="shared" si="63"/>
        <v>1</v>
      </c>
      <c r="CR77" s="172">
        <f t="shared" si="62"/>
        <v>1</v>
      </c>
      <c r="CS77" s="172">
        <f t="shared" si="62"/>
        <v>1</v>
      </c>
      <c r="CT77" s="172">
        <f t="shared" si="62"/>
        <v>1</v>
      </c>
      <c r="CU77" s="172">
        <f t="shared" si="62"/>
        <v>1</v>
      </c>
      <c r="DB77" s="196" t="str">
        <f>IF(DB64="","","----")</f>
        <v/>
      </c>
      <c r="DD77" s="172">
        <f t="shared" si="68"/>
        <v>1</v>
      </c>
      <c r="DE77" s="172">
        <v>75</v>
      </c>
      <c r="DL77" s="172">
        <f t="shared" si="67"/>
        <v>0</v>
      </c>
      <c r="DM77" s="172">
        <f t="shared" si="69"/>
        <v>1</v>
      </c>
      <c r="DN77" s="172">
        <f t="shared" si="70"/>
        <v>1</v>
      </c>
      <c r="DO77" s="172">
        <f t="shared" si="71"/>
        <v>1</v>
      </c>
      <c r="DP77" s="172">
        <f t="shared" si="72"/>
        <v>1</v>
      </c>
      <c r="DQ77" s="172">
        <f t="shared" si="73"/>
        <v>1</v>
      </c>
      <c r="DR77" s="172">
        <f t="shared" si="74"/>
        <v>1</v>
      </c>
      <c r="DS77" s="172">
        <f t="shared" si="75"/>
        <v>1</v>
      </c>
      <c r="DT77" s="172">
        <f t="shared" si="76"/>
        <v>1</v>
      </c>
      <c r="DU77" s="172">
        <f t="shared" si="77"/>
        <v>1</v>
      </c>
      <c r="DV77" s="172">
        <f t="shared" ref="DV77:EF80" si="79">IF(OR($CX76=0,ISERROR(SEARCH(DV$1,$CX76))),DV76,DV76+1)</f>
        <v>1</v>
      </c>
      <c r="DW77" s="172">
        <f t="shared" si="79"/>
        <v>1</v>
      </c>
      <c r="DX77" s="172">
        <f t="shared" si="79"/>
        <v>1</v>
      </c>
      <c r="DY77" s="172">
        <f t="shared" si="79"/>
        <v>1</v>
      </c>
      <c r="DZ77" s="172">
        <f t="shared" si="79"/>
        <v>1</v>
      </c>
      <c r="EA77" s="172">
        <f t="shared" si="79"/>
        <v>1</v>
      </c>
      <c r="EB77" s="172">
        <f t="shared" si="79"/>
        <v>1</v>
      </c>
      <c r="EC77" s="172">
        <f t="shared" si="79"/>
        <v>1</v>
      </c>
      <c r="ED77" s="172">
        <f t="shared" si="79"/>
        <v>1</v>
      </c>
      <c r="EE77" s="172">
        <f t="shared" si="79"/>
        <v>1</v>
      </c>
      <c r="EF77" s="172">
        <f t="shared" si="79"/>
        <v>1</v>
      </c>
      <c r="EG77" s="172">
        <f t="shared" si="66"/>
        <v>0</v>
      </c>
    </row>
    <row r="78" spans="20:137" x14ac:dyDescent="0.25">
      <c r="T78" s="5"/>
      <c r="U78" s="13"/>
      <c r="V78" s="5"/>
      <c r="W78" s="5" t="str">
        <f t="shared" si="65"/>
        <v/>
      </c>
      <c r="X78" s="5"/>
      <c r="Y78" s="5"/>
      <c r="Z78" s="5"/>
      <c r="CB78" s="172">
        <f t="shared" si="63"/>
        <v>1</v>
      </c>
      <c r="CC78" s="172">
        <f t="shared" si="63"/>
        <v>1</v>
      </c>
      <c r="CD78" s="172">
        <f t="shared" si="63"/>
        <v>1</v>
      </c>
      <c r="CE78" s="172">
        <f t="shared" si="63"/>
        <v>1</v>
      </c>
      <c r="CF78" s="172">
        <f t="shared" si="63"/>
        <v>1</v>
      </c>
      <c r="CG78" s="172">
        <f t="shared" si="63"/>
        <v>1</v>
      </c>
      <c r="CH78" s="172">
        <f t="shared" si="63"/>
        <v>1</v>
      </c>
      <c r="CI78" s="172">
        <f t="shared" si="63"/>
        <v>1</v>
      </c>
      <c r="CJ78" s="172">
        <f t="shared" si="63"/>
        <v>1</v>
      </c>
      <c r="CK78" s="172">
        <f t="shared" si="63"/>
        <v>1</v>
      </c>
      <c r="CL78" s="172">
        <f t="shared" si="63"/>
        <v>1</v>
      </c>
      <c r="CM78" s="172">
        <f t="shared" si="63"/>
        <v>1</v>
      </c>
      <c r="CN78" s="172">
        <f t="shared" si="63"/>
        <v>1</v>
      </c>
      <c r="CO78" s="172">
        <f t="shared" si="63"/>
        <v>1</v>
      </c>
      <c r="CP78" s="172">
        <f t="shared" si="63"/>
        <v>1</v>
      </c>
      <c r="CQ78" s="172">
        <f t="shared" si="63"/>
        <v>1</v>
      </c>
      <c r="CR78" s="172">
        <f t="shared" si="62"/>
        <v>1</v>
      </c>
      <c r="CS78" s="172">
        <f t="shared" si="62"/>
        <v>1</v>
      </c>
      <c r="CT78" s="172">
        <f t="shared" si="62"/>
        <v>1</v>
      </c>
      <c r="CU78" s="172">
        <f t="shared" si="62"/>
        <v>1</v>
      </c>
      <c r="DA78" s="172"/>
      <c r="DB78" s="32" t="str">
        <f>IF(DB79="","",CONCATENATE("Warband ",CZ79," ",DG78))</f>
        <v/>
      </c>
      <c r="DD78" s="172">
        <f t="shared" si="68"/>
        <v>1</v>
      </c>
      <c r="DE78" s="172">
        <v>76</v>
      </c>
      <c r="DG78" s="49" t="str">
        <f>CONCATENATE("   ",DH78,"/",DI78,IF(DH78&gt;DI78," !",""))</f>
        <v xml:space="preserve">   0/12</v>
      </c>
      <c r="DH78" s="172">
        <f t="shared" ref="DH78" si="80">INDEX($CB$1:$CU$1,CZ79)+DJ78</f>
        <v>0</v>
      </c>
      <c r="DI78" s="172">
        <v>12</v>
      </c>
      <c r="DJ78" s="172">
        <f t="shared" ref="DJ78" si="81">IF(DB79=$CW$9,1,IF(DB79=$CW$19,2,0))</f>
        <v>0</v>
      </c>
      <c r="DL78" s="172">
        <f t="shared" si="67"/>
        <v>0</v>
      </c>
      <c r="DM78" s="172">
        <f t="shared" si="69"/>
        <v>1</v>
      </c>
      <c r="DN78" s="172">
        <f t="shared" si="70"/>
        <v>1</v>
      </c>
      <c r="DO78" s="172">
        <f t="shared" si="71"/>
        <v>1</v>
      </c>
      <c r="DP78" s="172">
        <f t="shared" si="72"/>
        <v>1</v>
      </c>
      <c r="DQ78" s="172">
        <f t="shared" si="73"/>
        <v>1</v>
      </c>
      <c r="DR78" s="172">
        <f t="shared" si="74"/>
        <v>1</v>
      </c>
      <c r="DS78" s="172">
        <f t="shared" si="75"/>
        <v>1</v>
      </c>
      <c r="DT78" s="172">
        <f t="shared" si="76"/>
        <v>1</v>
      </c>
      <c r="DU78" s="172">
        <f t="shared" si="77"/>
        <v>1</v>
      </c>
      <c r="DV78" s="172">
        <f t="shared" si="79"/>
        <v>1</v>
      </c>
      <c r="DW78" s="172">
        <f t="shared" si="79"/>
        <v>1</v>
      </c>
      <c r="DX78" s="172">
        <f t="shared" si="79"/>
        <v>1</v>
      </c>
      <c r="DY78" s="172">
        <f t="shared" si="79"/>
        <v>1</v>
      </c>
      <c r="DZ78" s="172">
        <f t="shared" si="79"/>
        <v>1</v>
      </c>
      <c r="EA78" s="172">
        <f t="shared" si="79"/>
        <v>1</v>
      </c>
      <c r="EB78" s="172">
        <f t="shared" si="79"/>
        <v>1</v>
      </c>
      <c r="EC78" s="172">
        <f t="shared" si="79"/>
        <v>1</v>
      </c>
      <c r="ED78" s="172">
        <f t="shared" si="79"/>
        <v>1</v>
      </c>
      <c r="EE78" s="172">
        <f t="shared" si="79"/>
        <v>1</v>
      </c>
      <c r="EF78" s="172">
        <f t="shared" si="79"/>
        <v>1</v>
      </c>
      <c r="EG78" s="172">
        <f t="shared" si="66"/>
        <v>0</v>
      </c>
    </row>
    <row r="79" spans="20:137" x14ac:dyDescent="0.25">
      <c r="T79" s="5"/>
      <c r="U79" s="13"/>
      <c r="V79" s="5"/>
      <c r="W79" s="5" t="str">
        <f t="shared" si="65"/>
        <v/>
      </c>
      <c r="X79" s="5"/>
      <c r="Y79" s="5"/>
      <c r="Z79" s="5"/>
      <c r="CB79" s="172">
        <f t="shared" si="63"/>
        <v>1</v>
      </c>
      <c r="CC79" s="172">
        <f t="shared" si="63"/>
        <v>1</v>
      </c>
      <c r="CD79" s="172">
        <f t="shared" si="63"/>
        <v>1</v>
      </c>
      <c r="CE79" s="172">
        <f t="shared" si="63"/>
        <v>1</v>
      </c>
      <c r="CF79" s="172">
        <f t="shared" si="63"/>
        <v>1</v>
      </c>
      <c r="CG79" s="172">
        <f t="shared" si="63"/>
        <v>1</v>
      </c>
      <c r="CH79" s="172">
        <f t="shared" si="63"/>
        <v>1</v>
      </c>
      <c r="CI79" s="172">
        <f t="shared" si="63"/>
        <v>1</v>
      </c>
      <c r="CJ79" s="172">
        <f t="shared" si="63"/>
        <v>1</v>
      </c>
      <c r="CK79" s="172">
        <f t="shared" si="63"/>
        <v>1</v>
      </c>
      <c r="CL79" s="172">
        <f t="shared" si="63"/>
        <v>1</v>
      </c>
      <c r="CM79" s="172">
        <f t="shared" si="63"/>
        <v>1</v>
      </c>
      <c r="CN79" s="172">
        <f t="shared" si="63"/>
        <v>1</v>
      </c>
      <c r="CO79" s="172">
        <f t="shared" si="63"/>
        <v>1</v>
      </c>
      <c r="CP79" s="172">
        <f t="shared" si="63"/>
        <v>1</v>
      </c>
      <c r="CQ79" s="172">
        <f t="shared" si="63"/>
        <v>1</v>
      </c>
      <c r="CR79" s="172">
        <f t="shared" si="62"/>
        <v>1</v>
      </c>
      <c r="CS79" s="172">
        <f t="shared" si="62"/>
        <v>1</v>
      </c>
      <c r="CT79" s="172">
        <f t="shared" si="62"/>
        <v>1</v>
      </c>
      <c r="CU79" s="172">
        <f t="shared" si="62"/>
        <v>1</v>
      </c>
      <c r="CZ79" s="172">
        <v>6</v>
      </c>
      <c r="DA79" s="172" t="s">
        <v>278</v>
      </c>
      <c r="DB79" s="32" t="str">
        <f>T(LOOKUP(CZ79,$DM$1:$EF$1,$DM$2:$EF$2))</f>
        <v/>
      </c>
      <c r="DD79" s="172">
        <f t="shared" si="68"/>
        <v>1</v>
      </c>
      <c r="DE79" s="172">
        <v>77</v>
      </c>
      <c r="DL79" s="172">
        <f t="shared" si="67"/>
        <v>0</v>
      </c>
      <c r="DM79" s="172">
        <f t="shared" si="69"/>
        <v>1</v>
      </c>
      <c r="DN79" s="172">
        <f t="shared" si="70"/>
        <v>1</v>
      </c>
      <c r="DO79" s="172">
        <f t="shared" si="71"/>
        <v>1</v>
      </c>
      <c r="DP79" s="172">
        <f t="shared" si="72"/>
        <v>1</v>
      </c>
      <c r="DQ79" s="172">
        <f t="shared" si="73"/>
        <v>1</v>
      </c>
      <c r="DR79" s="172">
        <f t="shared" si="74"/>
        <v>1</v>
      </c>
      <c r="DS79" s="172">
        <f t="shared" si="75"/>
        <v>1</v>
      </c>
      <c r="DT79" s="172">
        <f t="shared" si="76"/>
        <v>1</v>
      </c>
      <c r="DU79" s="172">
        <f t="shared" si="77"/>
        <v>1</v>
      </c>
      <c r="DV79" s="172">
        <f t="shared" si="79"/>
        <v>1</v>
      </c>
      <c r="DW79" s="172">
        <f t="shared" si="79"/>
        <v>1</v>
      </c>
      <c r="DX79" s="172">
        <f t="shared" si="79"/>
        <v>1</v>
      </c>
      <c r="DY79" s="172">
        <f t="shared" si="79"/>
        <v>1</v>
      </c>
      <c r="DZ79" s="172">
        <f t="shared" si="79"/>
        <v>1</v>
      </c>
      <c r="EA79" s="172">
        <f t="shared" si="79"/>
        <v>1</v>
      </c>
      <c r="EB79" s="172">
        <f t="shared" si="79"/>
        <v>1</v>
      </c>
      <c r="EC79" s="172">
        <f t="shared" si="79"/>
        <v>1</v>
      </c>
      <c r="ED79" s="172">
        <f t="shared" si="79"/>
        <v>1</v>
      </c>
      <c r="EE79" s="172">
        <f t="shared" si="79"/>
        <v>1</v>
      </c>
      <c r="EF79" s="172">
        <f t="shared" si="79"/>
        <v>1</v>
      </c>
      <c r="EG79" s="172">
        <f t="shared" si="66"/>
        <v>0</v>
      </c>
    </row>
    <row r="80" spans="20:137" x14ac:dyDescent="0.25">
      <c r="T80" s="5"/>
      <c r="U80" s="13"/>
      <c r="V80" s="5"/>
      <c r="W80" s="5" t="str">
        <f t="shared" si="65"/>
        <v/>
      </c>
      <c r="X80" s="5"/>
      <c r="Y80" s="5"/>
      <c r="Z80" s="5"/>
      <c r="CB80" s="172">
        <f t="shared" si="63"/>
        <v>1</v>
      </c>
      <c r="CC80" s="172">
        <f t="shared" si="63"/>
        <v>1</v>
      </c>
      <c r="CD80" s="172">
        <f t="shared" si="63"/>
        <v>1</v>
      </c>
      <c r="CE80" s="172">
        <f t="shared" si="63"/>
        <v>1</v>
      </c>
      <c r="CF80" s="172">
        <f t="shared" si="63"/>
        <v>1</v>
      </c>
      <c r="CG80" s="172">
        <f t="shared" si="63"/>
        <v>1</v>
      </c>
      <c r="CH80" s="172">
        <f t="shared" si="63"/>
        <v>1</v>
      </c>
      <c r="CI80" s="172">
        <f t="shared" si="63"/>
        <v>1</v>
      </c>
      <c r="CJ80" s="172">
        <f t="shared" si="63"/>
        <v>1</v>
      </c>
      <c r="CK80" s="172">
        <f t="shared" si="63"/>
        <v>1</v>
      </c>
      <c r="CL80" s="172">
        <f t="shared" si="63"/>
        <v>1</v>
      </c>
      <c r="CM80" s="172">
        <f t="shared" si="63"/>
        <v>1</v>
      </c>
      <c r="CN80" s="172">
        <f t="shared" si="63"/>
        <v>1</v>
      </c>
      <c r="CO80" s="172">
        <f t="shared" si="63"/>
        <v>1</v>
      </c>
      <c r="CP80" s="172">
        <f t="shared" si="63"/>
        <v>1</v>
      </c>
      <c r="CQ80" s="172">
        <f t="shared" ref="CQ80:CU80" si="82">IF(BF79="",CQ79,CQ79+1)</f>
        <v>1</v>
      </c>
      <c r="CR80" s="172">
        <f t="shared" si="82"/>
        <v>1</v>
      </c>
      <c r="CS80" s="172">
        <f t="shared" si="82"/>
        <v>1</v>
      </c>
      <c r="CT80" s="172">
        <f t="shared" si="82"/>
        <v>1</v>
      </c>
      <c r="CU80" s="172">
        <f t="shared" si="82"/>
        <v>1</v>
      </c>
      <c r="DA80" s="172">
        <v>1</v>
      </c>
      <c r="DB80" s="32" t="str">
        <f t="shared" ref="DB80:DB91" si="83">T(CONCATENATE(LOOKUP(DA80,CG$3:CG$80,AV$3:AV$80)," ",LOOKUP(DA80,CG$3:CG$80,$CA$3:$CA$80)))</f>
        <v xml:space="preserve"> </v>
      </c>
      <c r="DD80" s="172">
        <f t="shared" si="68"/>
        <v>1</v>
      </c>
      <c r="DE80" s="172">
        <v>78</v>
      </c>
      <c r="DL80" s="172">
        <f t="shared" si="67"/>
        <v>-20</v>
      </c>
      <c r="DM80" s="172">
        <f t="shared" si="69"/>
        <v>1</v>
      </c>
      <c r="DN80" s="172">
        <f t="shared" si="70"/>
        <v>1</v>
      </c>
      <c r="DO80" s="172">
        <f t="shared" si="71"/>
        <v>1</v>
      </c>
      <c r="DP80" s="172">
        <f t="shared" si="72"/>
        <v>1</v>
      </c>
      <c r="DQ80" s="172">
        <f t="shared" si="73"/>
        <v>1</v>
      </c>
      <c r="DR80" s="172">
        <f t="shared" si="74"/>
        <v>1</v>
      </c>
      <c r="DS80" s="172">
        <f t="shared" si="75"/>
        <v>1</v>
      </c>
      <c r="DT80" s="172">
        <f t="shared" si="76"/>
        <v>1</v>
      </c>
      <c r="DU80" s="172">
        <f t="shared" si="77"/>
        <v>1</v>
      </c>
      <c r="DV80" s="172">
        <f t="shared" si="79"/>
        <v>1</v>
      </c>
      <c r="DW80" s="172">
        <f t="shared" si="79"/>
        <v>1</v>
      </c>
      <c r="DX80" s="172">
        <f t="shared" si="79"/>
        <v>1</v>
      </c>
      <c r="DY80" s="172">
        <f t="shared" si="79"/>
        <v>1</v>
      </c>
      <c r="DZ80" s="172">
        <f t="shared" si="79"/>
        <v>1</v>
      </c>
      <c r="EA80" s="172">
        <f t="shared" si="79"/>
        <v>1</v>
      </c>
      <c r="EB80" s="172">
        <f t="shared" si="79"/>
        <v>1</v>
      </c>
      <c r="EC80" s="172">
        <f t="shared" si="79"/>
        <v>1</v>
      </c>
      <c r="ED80" s="172">
        <f t="shared" si="79"/>
        <v>1</v>
      </c>
      <c r="EE80" s="172">
        <f t="shared" si="79"/>
        <v>1</v>
      </c>
      <c r="EF80" s="172">
        <f t="shared" si="79"/>
        <v>1</v>
      </c>
      <c r="EG80" s="172">
        <f t="shared" si="66"/>
        <v>0</v>
      </c>
    </row>
    <row r="81" spans="104:114" x14ac:dyDescent="0.25">
      <c r="DA81" s="172">
        <v>2</v>
      </c>
      <c r="DB81" s="32" t="str">
        <f t="shared" si="83"/>
        <v xml:space="preserve"> </v>
      </c>
      <c r="DD81" s="172">
        <f t="shared" si="68"/>
        <v>1</v>
      </c>
    </row>
    <row r="82" spans="104:114" x14ac:dyDescent="0.25">
      <c r="DA82" s="172">
        <v>3</v>
      </c>
      <c r="DB82" s="32" t="str">
        <f t="shared" si="83"/>
        <v xml:space="preserve"> </v>
      </c>
      <c r="DD82" s="172">
        <f t="shared" si="68"/>
        <v>1</v>
      </c>
    </row>
    <row r="83" spans="104:114" x14ac:dyDescent="0.25">
      <c r="DA83" s="172">
        <v>4</v>
      </c>
      <c r="DB83" s="32" t="str">
        <f t="shared" si="83"/>
        <v xml:space="preserve"> </v>
      </c>
      <c r="DD83" s="172">
        <f t="shared" si="68"/>
        <v>1</v>
      </c>
    </row>
    <row r="84" spans="104:114" x14ac:dyDescent="0.25">
      <c r="DA84" s="172">
        <v>5</v>
      </c>
      <c r="DB84" s="32" t="str">
        <f t="shared" si="83"/>
        <v xml:space="preserve"> </v>
      </c>
      <c r="DD84" s="172">
        <f t="shared" si="68"/>
        <v>1</v>
      </c>
    </row>
    <row r="85" spans="104:114" x14ac:dyDescent="0.25">
      <c r="DA85" s="172">
        <v>6</v>
      </c>
      <c r="DB85" s="32" t="str">
        <f t="shared" si="83"/>
        <v xml:space="preserve"> </v>
      </c>
      <c r="DD85" s="172">
        <f t="shared" si="68"/>
        <v>1</v>
      </c>
    </row>
    <row r="86" spans="104:114" x14ac:dyDescent="0.25">
      <c r="DA86" s="172">
        <v>7</v>
      </c>
      <c r="DB86" s="32" t="str">
        <f t="shared" si="83"/>
        <v xml:space="preserve"> </v>
      </c>
      <c r="DD86" s="172">
        <f t="shared" si="68"/>
        <v>1</v>
      </c>
    </row>
    <row r="87" spans="104:114" x14ac:dyDescent="0.25">
      <c r="DA87" s="172">
        <v>8</v>
      </c>
      <c r="DB87" s="32" t="str">
        <f t="shared" si="83"/>
        <v xml:space="preserve"> </v>
      </c>
      <c r="DD87" s="172">
        <f t="shared" si="68"/>
        <v>1</v>
      </c>
    </row>
    <row r="88" spans="104:114" x14ac:dyDescent="0.25">
      <c r="DA88" s="172">
        <v>9</v>
      </c>
      <c r="DB88" s="32" t="str">
        <f t="shared" si="83"/>
        <v xml:space="preserve"> </v>
      </c>
      <c r="DD88" s="172">
        <f t="shared" si="68"/>
        <v>1</v>
      </c>
    </row>
    <row r="89" spans="104:114" x14ac:dyDescent="0.25">
      <c r="DA89" s="172">
        <v>10</v>
      </c>
      <c r="DB89" s="32" t="str">
        <f t="shared" si="83"/>
        <v xml:space="preserve"> </v>
      </c>
      <c r="DD89" s="172">
        <f t="shared" si="68"/>
        <v>1</v>
      </c>
    </row>
    <row r="90" spans="104:114" x14ac:dyDescent="0.25">
      <c r="DA90" s="172">
        <v>11</v>
      </c>
      <c r="DB90" s="32" t="str">
        <f t="shared" si="83"/>
        <v xml:space="preserve"> </v>
      </c>
      <c r="DD90" s="172">
        <f t="shared" si="68"/>
        <v>1</v>
      </c>
    </row>
    <row r="91" spans="104:114" x14ac:dyDescent="0.25">
      <c r="DA91" s="172">
        <v>12</v>
      </c>
      <c r="DB91" s="32" t="str">
        <f t="shared" si="83"/>
        <v xml:space="preserve"> </v>
      </c>
      <c r="DD91" s="172">
        <f t="shared" si="68"/>
        <v>1</v>
      </c>
    </row>
    <row r="92" spans="104:114" x14ac:dyDescent="0.25">
      <c r="DB92" s="196" t="str">
        <f>IF(DB79="","","----")</f>
        <v/>
      </c>
      <c r="DD92" s="172">
        <f t="shared" si="68"/>
        <v>1</v>
      </c>
    </row>
    <row r="93" spans="104:114" x14ac:dyDescent="0.25">
      <c r="DA93" s="172"/>
      <c r="DB93" s="32" t="str">
        <f>IF(DB94="","",CONCATENATE("Warband ",CZ94," ",DG93))</f>
        <v/>
      </c>
      <c r="DD93" s="172">
        <f t="shared" si="68"/>
        <v>1</v>
      </c>
      <c r="DG93" s="49" t="str">
        <f>CONCATENATE("   ",DH93,"/",DI93,IF(DH93&gt;DI93," !",""))</f>
        <v xml:space="preserve">   0/12</v>
      </c>
      <c r="DH93" s="172">
        <f t="shared" ref="DH93" si="84">INDEX($CB$1:$CU$1,CZ94)+DJ93</f>
        <v>0</v>
      </c>
      <c r="DI93" s="172">
        <v>12</v>
      </c>
      <c r="DJ93" s="172">
        <f t="shared" ref="DJ93" si="85">IF(DB94=$CW$9,1,IF(DB94=$CW$19,2,0))</f>
        <v>0</v>
      </c>
    </row>
    <row r="94" spans="104:114" x14ac:dyDescent="0.25">
      <c r="CZ94" s="172">
        <v>7</v>
      </c>
      <c r="DA94" s="172" t="s">
        <v>278</v>
      </c>
      <c r="DB94" s="32" t="str">
        <f>T(LOOKUP(CZ94,$DM$1:$EF$1,$DM$2:$EF$2))</f>
        <v/>
      </c>
      <c r="DD94" s="172">
        <f t="shared" si="68"/>
        <v>1</v>
      </c>
    </row>
    <row r="95" spans="104:114" x14ac:dyDescent="0.25">
      <c r="DA95" s="172">
        <v>1</v>
      </c>
      <c r="DB95" s="32" t="str">
        <f t="shared" ref="DB95:DB106" si="86">T(CONCATENATE(LOOKUP(DA95,CH$3:CH$80,AW$3:AW$80)," ",LOOKUP(DA95,CH$3:CH$80,$CA$3:$CA$80)))</f>
        <v xml:space="preserve"> </v>
      </c>
      <c r="DD95" s="172">
        <f t="shared" si="68"/>
        <v>1</v>
      </c>
    </row>
    <row r="96" spans="104:114" x14ac:dyDescent="0.25">
      <c r="DA96" s="172">
        <v>2</v>
      </c>
      <c r="DB96" s="32" t="str">
        <f t="shared" si="86"/>
        <v xml:space="preserve"> </v>
      </c>
      <c r="DD96" s="172">
        <f t="shared" si="68"/>
        <v>1</v>
      </c>
    </row>
    <row r="97" spans="104:114" x14ac:dyDescent="0.25">
      <c r="DA97" s="172">
        <v>3</v>
      </c>
      <c r="DB97" s="32" t="str">
        <f t="shared" si="86"/>
        <v xml:space="preserve"> </v>
      </c>
      <c r="DD97" s="172">
        <f t="shared" si="68"/>
        <v>1</v>
      </c>
    </row>
    <row r="98" spans="104:114" x14ac:dyDescent="0.25">
      <c r="DA98" s="172">
        <v>4</v>
      </c>
      <c r="DB98" s="32" t="str">
        <f t="shared" si="86"/>
        <v xml:space="preserve"> </v>
      </c>
      <c r="DD98" s="172">
        <f t="shared" si="68"/>
        <v>1</v>
      </c>
    </row>
    <row r="99" spans="104:114" x14ac:dyDescent="0.25">
      <c r="DA99" s="172">
        <v>5</v>
      </c>
      <c r="DB99" s="32" t="str">
        <f t="shared" si="86"/>
        <v xml:space="preserve"> </v>
      </c>
      <c r="DD99" s="172">
        <f t="shared" si="68"/>
        <v>1</v>
      </c>
    </row>
    <row r="100" spans="104:114" x14ac:dyDescent="0.25">
      <c r="DA100" s="172">
        <v>6</v>
      </c>
      <c r="DB100" s="32" t="str">
        <f t="shared" si="86"/>
        <v xml:space="preserve"> </v>
      </c>
      <c r="DD100" s="172">
        <f t="shared" si="68"/>
        <v>1</v>
      </c>
    </row>
    <row r="101" spans="104:114" x14ac:dyDescent="0.25">
      <c r="DA101" s="172">
        <v>7</v>
      </c>
      <c r="DB101" s="32" t="str">
        <f t="shared" si="86"/>
        <v xml:space="preserve"> </v>
      </c>
      <c r="DD101" s="172">
        <f t="shared" si="68"/>
        <v>1</v>
      </c>
    </row>
    <row r="102" spans="104:114" x14ac:dyDescent="0.25">
      <c r="DA102" s="172">
        <v>8</v>
      </c>
      <c r="DB102" s="32" t="str">
        <f t="shared" si="86"/>
        <v xml:space="preserve"> </v>
      </c>
      <c r="DD102" s="172">
        <f t="shared" si="68"/>
        <v>1</v>
      </c>
    </row>
    <row r="103" spans="104:114" x14ac:dyDescent="0.25">
      <c r="DA103" s="172">
        <v>9</v>
      </c>
      <c r="DB103" s="32" t="str">
        <f t="shared" si="86"/>
        <v xml:space="preserve"> </v>
      </c>
      <c r="DD103" s="172">
        <f t="shared" si="68"/>
        <v>1</v>
      </c>
    </row>
    <row r="104" spans="104:114" x14ac:dyDescent="0.25">
      <c r="DA104" s="172">
        <v>10</v>
      </c>
      <c r="DB104" s="32" t="str">
        <f t="shared" si="86"/>
        <v xml:space="preserve"> </v>
      </c>
      <c r="DD104" s="172">
        <f t="shared" si="68"/>
        <v>1</v>
      </c>
    </row>
    <row r="105" spans="104:114" x14ac:dyDescent="0.25">
      <c r="DA105" s="172">
        <v>11</v>
      </c>
      <c r="DB105" s="32" t="str">
        <f t="shared" si="86"/>
        <v xml:space="preserve"> </v>
      </c>
      <c r="DD105" s="172">
        <f t="shared" si="68"/>
        <v>1</v>
      </c>
    </row>
    <row r="106" spans="104:114" x14ac:dyDescent="0.25">
      <c r="DA106" s="172">
        <v>12</v>
      </c>
      <c r="DB106" s="32" t="str">
        <f t="shared" si="86"/>
        <v xml:space="preserve"> </v>
      </c>
      <c r="DD106" s="172">
        <f t="shared" si="68"/>
        <v>1</v>
      </c>
    </row>
    <row r="107" spans="104:114" x14ac:dyDescent="0.25">
      <c r="DB107" s="196" t="str">
        <f>IF(DB94="","","----")</f>
        <v/>
      </c>
      <c r="DD107" s="172">
        <f t="shared" si="68"/>
        <v>1</v>
      </c>
    </row>
    <row r="108" spans="104:114" x14ac:dyDescent="0.25">
      <c r="DA108" s="172"/>
      <c r="DB108" s="32" t="str">
        <f>IF(DB109="","",CONCATENATE("Warband ",CZ109," ",DG108))</f>
        <v/>
      </c>
      <c r="DD108" s="172">
        <f t="shared" si="68"/>
        <v>1</v>
      </c>
      <c r="DG108" s="49" t="str">
        <f>CONCATENATE("   ",DH108,"/",DI108,IF(DH108&gt;DI108," !",""))</f>
        <v xml:space="preserve">   0/12</v>
      </c>
      <c r="DH108" s="172">
        <f t="shared" ref="DH108" si="87">INDEX($CB$1:$CU$1,CZ109)+DJ108</f>
        <v>0</v>
      </c>
      <c r="DI108" s="172">
        <v>12</v>
      </c>
      <c r="DJ108" s="172">
        <f t="shared" ref="DJ108" si="88">IF(DB109=$CW$9,1,IF(DB109=$CW$19,2,0))</f>
        <v>0</v>
      </c>
    </row>
    <row r="109" spans="104:114" x14ac:dyDescent="0.25">
      <c r="CZ109" s="172">
        <v>8</v>
      </c>
      <c r="DA109" s="172" t="s">
        <v>278</v>
      </c>
      <c r="DB109" s="32" t="str">
        <f>T(LOOKUP(CZ109,$DM$1:$EF$1,$DM$2:$EF$2))</f>
        <v/>
      </c>
      <c r="DD109" s="172">
        <f t="shared" si="68"/>
        <v>1</v>
      </c>
    </row>
    <row r="110" spans="104:114" x14ac:dyDescent="0.25">
      <c r="DA110" s="172">
        <v>1</v>
      </c>
      <c r="DB110" s="32" t="str">
        <f t="shared" ref="DB110:DB121" si="89">T(CONCATENATE(LOOKUP(DA110,CI$3:CI$80,AX$3:AX$80)," ",LOOKUP(DA110,CI$3:CI$80,$CA$3:$CA$80)))</f>
        <v xml:space="preserve"> </v>
      </c>
      <c r="DD110" s="172">
        <f t="shared" si="68"/>
        <v>1</v>
      </c>
    </row>
    <row r="111" spans="104:114" x14ac:dyDescent="0.25">
      <c r="DA111" s="172">
        <v>2</v>
      </c>
      <c r="DB111" s="32" t="str">
        <f t="shared" si="89"/>
        <v xml:space="preserve"> </v>
      </c>
      <c r="DD111" s="172">
        <f t="shared" si="68"/>
        <v>1</v>
      </c>
    </row>
    <row r="112" spans="104:114" x14ac:dyDescent="0.25">
      <c r="DA112" s="172">
        <v>3</v>
      </c>
      <c r="DB112" s="32" t="str">
        <f t="shared" si="89"/>
        <v xml:space="preserve"> </v>
      </c>
      <c r="DD112" s="172">
        <f t="shared" si="68"/>
        <v>1</v>
      </c>
    </row>
    <row r="113" spans="104:114" x14ac:dyDescent="0.25">
      <c r="DA113" s="172">
        <v>4</v>
      </c>
      <c r="DB113" s="32" t="str">
        <f t="shared" si="89"/>
        <v xml:space="preserve"> </v>
      </c>
      <c r="DD113" s="172">
        <f t="shared" si="68"/>
        <v>1</v>
      </c>
    </row>
    <row r="114" spans="104:114" x14ac:dyDescent="0.25">
      <c r="DA114" s="172">
        <v>5</v>
      </c>
      <c r="DB114" s="32" t="str">
        <f t="shared" si="89"/>
        <v xml:space="preserve"> </v>
      </c>
      <c r="DD114" s="172">
        <f t="shared" si="68"/>
        <v>1</v>
      </c>
    </row>
    <row r="115" spans="104:114" x14ac:dyDescent="0.25">
      <c r="DA115" s="172">
        <v>6</v>
      </c>
      <c r="DB115" s="32" t="str">
        <f t="shared" si="89"/>
        <v xml:space="preserve"> </v>
      </c>
      <c r="DD115" s="172">
        <f t="shared" si="68"/>
        <v>1</v>
      </c>
    </row>
    <row r="116" spans="104:114" x14ac:dyDescent="0.25">
      <c r="DA116" s="172">
        <v>7</v>
      </c>
      <c r="DB116" s="32" t="str">
        <f t="shared" si="89"/>
        <v xml:space="preserve"> </v>
      </c>
      <c r="DD116" s="172">
        <f t="shared" si="68"/>
        <v>1</v>
      </c>
    </row>
    <row r="117" spans="104:114" x14ac:dyDescent="0.25">
      <c r="DA117" s="172">
        <v>8</v>
      </c>
      <c r="DB117" s="32" t="str">
        <f t="shared" si="89"/>
        <v xml:space="preserve"> </v>
      </c>
      <c r="DD117" s="172">
        <f t="shared" si="68"/>
        <v>1</v>
      </c>
    </row>
    <row r="118" spans="104:114" x14ac:dyDescent="0.25">
      <c r="DA118" s="172">
        <v>9</v>
      </c>
      <c r="DB118" s="32" t="str">
        <f t="shared" si="89"/>
        <v xml:space="preserve"> </v>
      </c>
      <c r="DD118" s="172">
        <f t="shared" si="68"/>
        <v>1</v>
      </c>
    </row>
    <row r="119" spans="104:114" x14ac:dyDescent="0.25">
      <c r="DA119" s="172">
        <v>10</v>
      </c>
      <c r="DB119" s="32" t="str">
        <f t="shared" si="89"/>
        <v xml:space="preserve"> </v>
      </c>
      <c r="DD119" s="172">
        <f t="shared" si="68"/>
        <v>1</v>
      </c>
    </row>
    <row r="120" spans="104:114" x14ac:dyDescent="0.25">
      <c r="DA120" s="172">
        <v>11</v>
      </c>
      <c r="DB120" s="32" t="str">
        <f t="shared" si="89"/>
        <v xml:space="preserve"> </v>
      </c>
      <c r="DD120" s="172">
        <f t="shared" si="68"/>
        <v>1</v>
      </c>
    </row>
    <row r="121" spans="104:114" x14ac:dyDescent="0.25">
      <c r="DA121" s="172">
        <v>12</v>
      </c>
      <c r="DB121" s="32" t="str">
        <f t="shared" si="89"/>
        <v xml:space="preserve"> </v>
      </c>
      <c r="DD121" s="172">
        <f t="shared" si="68"/>
        <v>1</v>
      </c>
    </row>
    <row r="122" spans="104:114" x14ac:dyDescent="0.25">
      <c r="DB122" s="196" t="str">
        <f>IF(DB109="","","----")</f>
        <v/>
      </c>
      <c r="DD122" s="172">
        <f t="shared" si="68"/>
        <v>1</v>
      </c>
    </row>
    <row r="123" spans="104:114" x14ac:dyDescent="0.25">
      <c r="DA123" s="172"/>
      <c r="DB123" s="32" t="str">
        <f>IF(DB124="","",CONCATENATE("Warband ",CZ124," ",DG123))</f>
        <v/>
      </c>
      <c r="DD123" s="172">
        <f t="shared" si="68"/>
        <v>1</v>
      </c>
      <c r="DG123" s="49" t="str">
        <f>CONCATENATE("   ",DH123,"/",DI123,IF(DH123&gt;DI123," !",""))</f>
        <v xml:space="preserve">   0/12</v>
      </c>
      <c r="DH123" s="172">
        <f t="shared" ref="DH123" si="90">INDEX($CB$1:$CU$1,CZ124)+DJ123</f>
        <v>0</v>
      </c>
      <c r="DI123" s="172">
        <v>12</v>
      </c>
      <c r="DJ123" s="172">
        <f t="shared" ref="DJ123" si="91">IF(DB124=$CW$9,1,IF(DB124=$CW$19,2,0))</f>
        <v>0</v>
      </c>
    </row>
    <row r="124" spans="104:114" x14ac:dyDescent="0.25">
      <c r="CZ124" s="172">
        <v>9</v>
      </c>
      <c r="DA124" s="172" t="s">
        <v>278</v>
      </c>
      <c r="DB124" s="32" t="str">
        <f>T(LOOKUP(CZ124,$DM$1:$EF$1,$DM$2:$EF$2))</f>
        <v/>
      </c>
      <c r="DD124" s="172">
        <f t="shared" si="68"/>
        <v>1</v>
      </c>
    </row>
    <row r="125" spans="104:114" x14ac:dyDescent="0.25">
      <c r="DA125" s="172">
        <v>1</v>
      </c>
      <c r="DB125" s="32" t="str">
        <f t="shared" ref="DB125:DB136" si="92">T(CONCATENATE(LOOKUP(DA125,CJ$3:CJ$80,AY$3:AY$80)," ",LOOKUP(DA125,CJ$3:CJ$80,$CA$3:$CA$80)))</f>
        <v xml:space="preserve"> </v>
      </c>
      <c r="DD125" s="172">
        <f t="shared" si="68"/>
        <v>1</v>
      </c>
    </row>
    <row r="126" spans="104:114" x14ac:dyDescent="0.25">
      <c r="DA126" s="172">
        <v>2</v>
      </c>
      <c r="DB126" s="32" t="str">
        <f t="shared" si="92"/>
        <v xml:space="preserve"> </v>
      </c>
      <c r="DD126" s="172">
        <f t="shared" si="68"/>
        <v>1</v>
      </c>
    </row>
    <row r="127" spans="104:114" x14ac:dyDescent="0.25">
      <c r="DA127" s="172">
        <v>3</v>
      </c>
      <c r="DB127" s="32" t="str">
        <f t="shared" si="92"/>
        <v xml:space="preserve"> </v>
      </c>
      <c r="DD127" s="172">
        <f t="shared" si="68"/>
        <v>1</v>
      </c>
    </row>
    <row r="128" spans="104:114" x14ac:dyDescent="0.25">
      <c r="DA128" s="172">
        <v>4</v>
      </c>
      <c r="DB128" s="32" t="str">
        <f t="shared" si="92"/>
        <v xml:space="preserve"> </v>
      </c>
      <c r="DD128" s="172">
        <f t="shared" si="68"/>
        <v>1</v>
      </c>
    </row>
    <row r="129" spans="104:114" x14ac:dyDescent="0.25">
      <c r="DA129" s="172">
        <v>5</v>
      </c>
      <c r="DB129" s="32" t="str">
        <f t="shared" si="92"/>
        <v xml:space="preserve"> </v>
      </c>
      <c r="DD129" s="172">
        <f t="shared" si="68"/>
        <v>1</v>
      </c>
    </row>
    <row r="130" spans="104:114" x14ac:dyDescent="0.25">
      <c r="DA130" s="172">
        <v>6</v>
      </c>
      <c r="DB130" s="32" t="str">
        <f t="shared" si="92"/>
        <v xml:space="preserve"> </v>
      </c>
      <c r="DD130" s="172">
        <f t="shared" si="68"/>
        <v>1</v>
      </c>
    </row>
    <row r="131" spans="104:114" x14ac:dyDescent="0.25">
      <c r="DA131" s="172">
        <v>7</v>
      </c>
      <c r="DB131" s="32" t="str">
        <f t="shared" si="92"/>
        <v xml:space="preserve"> </v>
      </c>
      <c r="DD131" s="172">
        <f t="shared" si="68"/>
        <v>1</v>
      </c>
    </row>
    <row r="132" spans="104:114" x14ac:dyDescent="0.25">
      <c r="DA132" s="172">
        <v>8</v>
      </c>
      <c r="DB132" s="32" t="str">
        <f t="shared" si="92"/>
        <v xml:space="preserve"> </v>
      </c>
      <c r="DD132" s="172">
        <f t="shared" si="68"/>
        <v>1</v>
      </c>
    </row>
    <row r="133" spans="104:114" x14ac:dyDescent="0.25">
      <c r="DA133" s="172">
        <v>9</v>
      </c>
      <c r="DB133" s="32" t="str">
        <f t="shared" si="92"/>
        <v xml:space="preserve"> </v>
      </c>
      <c r="DD133" s="172">
        <f t="shared" ref="DD133:DD196" si="93">IF(OR(DB132="",DB132=" "),DD132,DD132+1)</f>
        <v>1</v>
      </c>
    </row>
    <row r="134" spans="104:114" x14ac:dyDescent="0.25">
      <c r="DA134" s="172">
        <v>10</v>
      </c>
      <c r="DB134" s="32" t="str">
        <f t="shared" si="92"/>
        <v xml:space="preserve"> </v>
      </c>
      <c r="DD134" s="172">
        <f t="shared" si="93"/>
        <v>1</v>
      </c>
    </row>
    <row r="135" spans="104:114" x14ac:dyDescent="0.25">
      <c r="DA135" s="172">
        <v>11</v>
      </c>
      <c r="DB135" s="32" t="str">
        <f t="shared" si="92"/>
        <v xml:space="preserve"> </v>
      </c>
      <c r="DD135" s="172">
        <f t="shared" si="93"/>
        <v>1</v>
      </c>
    </row>
    <row r="136" spans="104:114" x14ac:dyDescent="0.25">
      <c r="DA136" s="172">
        <v>12</v>
      </c>
      <c r="DB136" s="32" t="str">
        <f t="shared" si="92"/>
        <v xml:space="preserve"> </v>
      </c>
      <c r="DD136" s="172">
        <f t="shared" si="93"/>
        <v>1</v>
      </c>
    </row>
    <row r="137" spans="104:114" x14ac:dyDescent="0.25">
      <c r="DB137" s="196" t="str">
        <f>IF(DB124="","","----")</f>
        <v/>
      </c>
      <c r="DD137" s="172">
        <f t="shared" si="93"/>
        <v>1</v>
      </c>
    </row>
    <row r="138" spans="104:114" x14ac:dyDescent="0.25">
      <c r="DA138" s="172"/>
      <c r="DB138" s="32" t="str">
        <f>IF(DB139="","",CONCATENATE("Warband ",CZ139," ",DG138))</f>
        <v/>
      </c>
      <c r="DD138" s="172">
        <f t="shared" si="93"/>
        <v>1</v>
      </c>
      <c r="DG138" s="49" t="str">
        <f>CONCATENATE("   ",DH138,"/",DI138,IF(DH138&gt;DI138," !",""))</f>
        <v xml:space="preserve">   0/12</v>
      </c>
      <c r="DH138" s="172">
        <f t="shared" ref="DH138" si="94">INDEX($CB$1:$CU$1,CZ139)+DJ138</f>
        <v>0</v>
      </c>
      <c r="DI138" s="172">
        <v>12</v>
      </c>
      <c r="DJ138" s="172">
        <f t="shared" ref="DJ138" si="95">IF(DB139=$CW$9,1,IF(DB139=$CW$19,2,0))</f>
        <v>0</v>
      </c>
    </row>
    <row r="139" spans="104:114" x14ac:dyDescent="0.25">
      <c r="CZ139" s="172">
        <v>10</v>
      </c>
      <c r="DA139" s="172" t="s">
        <v>278</v>
      </c>
      <c r="DB139" s="32" t="str">
        <f>T(LOOKUP(CZ139,$DM$1:$EF$1,$DM$2:$EF$2))</f>
        <v/>
      </c>
      <c r="DD139" s="172">
        <f t="shared" si="93"/>
        <v>1</v>
      </c>
    </row>
    <row r="140" spans="104:114" x14ac:dyDescent="0.25">
      <c r="DA140" s="172">
        <v>1</v>
      </c>
      <c r="DB140" s="32" t="str">
        <f t="shared" ref="DB140:DB151" si="96">T(CONCATENATE(LOOKUP(DA140,CK$3:CK$80,AZ$3:AZ$80)," ",LOOKUP(DA140,CK$3:CK$80,$CA$3:$CA$80)))</f>
        <v xml:space="preserve"> </v>
      </c>
      <c r="DD140" s="172">
        <f t="shared" si="93"/>
        <v>1</v>
      </c>
    </row>
    <row r="141" spans="104:114" x14ac:dyDescent="0.25">
      <c r="DA141" s="172">
        <v>2</v>
      </c>
      <c r="DB141" s="32" t="str">
        <f t="shared" si="96"/>
        <v xml:space="preserve"> </v>
      </c>
      <c r="DD141" s="172">
        <f t="shared" si="93"/>
        <v>1</v>
      </c>
    </row>
    <row r="142" spans="104:114" x14ac:dyDescent="0.25">
      <c r="DA142" s="172">
        <v>3</v>
      </c>
      <c r="DB142" s="32" t="str">
        <f t="shared" si="96"/>
        <v xml:space="preserve"> </v>
      </c>
      <c r="DD142" s="172">
        <f t="shared" si="93"/>
        <v>1</v>
      </c>
    </row>
    <row r="143" spans="104:114" x14ac:dyDescent="0.25">
      <c r="DA143" s="172">
        <v>4</v>
      </c>
      <c r="DB143" s="32" t="str">
        <f t="shared" si="96"/>
        <v xml:space="preserve"> </v>
      </c>
      <c r="DD143" s="172">
        <f t="shared" si="93"/>
        <v>1</v>
      </c>
    </row>
    <row r="144" spans="104:114" x14ac:dyDescent="0.25">
      <c r="DA144" s="172">
        <v>5</v>
      </c>
      <c r="DB144" s="32" t="str">
        <f t="shared" si="96"/>
        <v xml:space="preserve"> </v>
      </c>
      <c r="DD144" s="172">
        <f t="shared" si="93"/>
        <v>1</v>
      </c>
    </row>
    <row r="145" spans="104:114" x14ac:dyDescent="0.25">
      <c r="DA145" s="172">
        <v>6</v>
      </c>
      <c r="DB145" s="32" t="str">
        <f t="shared" si="96"/>
        <v xml:space="preserve"> </v>
      </c>
      <c r="DD145" s="172">
        <f t="shared" si="93"/>
        <v>1</v>
      </c>
    </row>
    <row r="146" spans="104:114" x14ac:dyDescent="0.25">
      <c r="DA146" s="172">
        <v>7</v>
      </c>
      <c r="DB146" s="32" t="str">
        <f t="shared" si="96"/>
        <v xml:space="preserve"> </v>
      </c>
      <c r="DD146" s="172">
        <f t="shared" si="93"/>
        <v>1</v>
      </c>
    </row>
    <row r="147" spans="104:114" x14ac:dyDescent="0.25">
      <c r="DA147" s="172">
        <v>8</v>
      </c>
      <c r="DB147" s="32" t="str">
        <f t="shared" si="96"/>
        <v xml:space="preserve"> </v>
      </c>
      <c r="DD147" s="172">
        <f t="shared" si="93"/>
        <v>1</v>
      </c>
    </row>
    <row r="148" spans="104:114" x14ac:dyDescent="0.25">
      <c r="DA148" s="172">
        <v>9</v>
      </c>
      <c r="DB148" s="32" t="str">
        <f t="shared" si="96"/>
        <v xml:space="preserve"> </v>
      </c>
      <c r="DD148" s="172">
        <f t="shared" si="93"/>
        <v>1</v>
      </c>
    </row>
    <row r="149" spans="104:114" x14ac:dyDescent="0.25">
      <c r="DA149" s="172">
        <v>10</v>
      </c>
      <c r="DB149" s="32" t="str">
        <f t="shared" si="96"/>
        <v xml:space="preserve"> </v>
      </c>
      <c r="DD149" s="172">
        <f t="shared" si="93"/>
        <v>1</v>
      </c>
    </row>
    <row r="150" spans="104:114" x14ac:dyDescent="0.25">
      <c r="DA150" s="172">
        <v>11</v>
      </c>
      <c r="DB150" s="32" t="str">
        <f t="shared" si="96"/>
        <v xml:space="preserve"> </v>
      </c>
      <c r="DD150" s="172">
        <f t="shared" si="93"/>
        <v>1</v>
      </c>
    </row>
    <row r="151" spans="104:114" x14ac:dyDescent="0.25">
      <c r="DA151" s="172">
        <v>12</v>
      </c>
      <c r="DB151" s="32" t="str">
        <f t="shared" si="96"/>
        <v xml:space="preserve"> </v>
      </c>
      <c r="DD151" s="172">
        <f t="shared" si="93"/>
        <v>1</v>
      </c>
    </row>
    <row r="152" spans="104:114" x14ac:dyDescent="0.25">
      <c r="DB152" s="196" t="str">
        <f>IF(DB139="","","----")</f>
        <v/>
      </c>
      <c r="DD152" s="172">
        <f t="shared" si="93"/>
        <v>1</v>
      </c>
    </row>
    <row r="153" spans="104:114" x14ac:dyDescent="0.25">
      <c r="DA153" s="172"/>
      <c r="DB153" s="32" t="str">
        <f>IF(DB154="","",CONCATENATE("Warband ",CZ154," ",DG153))</f>
        <v/>
      </c>
      <c r="DD153" s="172">
        <f t="shared" si="93"/>
        <v>1</v>
      </c>
      <c r="DG153" s="49" t="str">
        <f>CONCATENATE("   ",DH153,"/",DI153,IF(DH153&gt;DI153," !",""))</f>
        <v xml:space="preserve">   0/12</v>
      </c>
      <c r="DH153" s="172">
        <f t="shared" ref="DH153" si="97">INDEX($CB$1:$CU$1,CZ154)+DJ153</f>
        <v>0</v>
      </c>
      <c r="DI153" s="172">
        <v>12</v>
      </c>
      <c r="DJ153" s="172">
        <f t="shared" ref="DJ153" si="98">IF(DB154=$CW$9,1,IF(DB154=$CW$19,2,0))</f>
        <v>0</v>
      </c>
    </row>
    <row r="154" spans="104:114" x14ac:dyDescent="0.25">
      <c r="CZ154" s="172">
        <v>11</v>
      </c>
      <c r="DA154" s="172" t="s">
        <v>278</v>
      </c>
      <c r="DB154" s="32" t="str">
        <f>T(LOOKUP(CZ154,$DM$1:$EF$1,$DM$2:$EF$2))</f>
        <v/>
      </c>
      <c r="DD154" s="172">
        <f t="shared" si="93"/>
        <v>1</v>
      </c>
    </row>
    <row r="155" spans="104:114" x14ac:dyDescent="0.25">
      <c r="DA155" s="172">
        <v>1</v>
      </c>
      <c r="DB155" s="32" t="str">
        <f t="shared" ref="DB155:DB166" si="99">T(CONCATENATE(LOOKUP(DA155,CL$3:CL$80,BA$3:BA$80)," ",LOOKUP(DA155,CL$3:CL$80,$CA$3:$CA$80)))</f>
        <v xml:space="preserve"> </v>
      </c>
      <c r="DD155" s="172">
        <f t="shared" si="93"/>
        <v>1</v>
      </c>
    </row>
    <row r="156" spans="104:114" x14ac:dyDescent="0.25">
      <c r="DA156" s="172">
        <v>2</v>
      </c>
      <c r="DB156" s="32" t="str">
        <f t="shared" si="99"/>
        <v xml:space="preserve"> </v>
      </c>
      <c r="DD156" s="172">
        <f t="shared" si="93"/>
        <v>1</v>
      </c>
    </row>
    <row r="157" spans="104:114" x14ac:dyDescent="0.25">
      <c r="DA157" s="172">
        <v>3</v>
      </c>
      <c r="DB157" s="32" t="str">
        <f t="shared" si="99"/>
        <v xml:space="preserve"> </v>
      </c>
      <c r="DD157" s="172">
        <f t="shared" si="93"/>
        <v>1</v>
      </c>
    </row>
    <row r="158" spans="104:114" x14ac:dyDescent="0.25">
      <c r="DA158" s="172">
        <v>4</v>
      </c>
      <c r="DB158" s="32" t="str">
        <f t="shared" si="99"/>
        <v xml:space="preserve"> </v>
      </c>
      <c r="DD158" s="172">
        <f t="shared" si="93"/>
        <v>1</v>
      </c>
    </row>
    <row r="159" spans="104:114" x14ac:dyDescent="0.25">
      <c r="DA159" s="172">
        <v>5</v>
      </c>
      <c r="DB159" s="32" t="str">
        <f t="shared" si="99"/>
        <v xml:space="preserve"> </v>
      </c>
      <c r="DD159" s="172">
        <f t="shared" si="93"/>
        <v>1</v>
      </c>
    </row>
    <row r="160" spans="104:114" x14ac:dyDescent="0.25">
      <c r="DA160" s="172">
        <v>6</v>
      </c>
      <c r="DB160" s="32" t="str">
        <f t="shared" si="99"/>
        <v xml:space="preserve"> </v>
      </c>
      <c r="DD160" s="172">
        <f t="shared" si="93"/>
        <v>1</v>
      </c>
    </row>
    <row r="161" spans="104:114" x14ac:dyDescent="0.25">
      <c r="DA161" s="172">
        <v>7</v>
      </c>
      <c r="DB161" s="32" t="str">
        <f t="shared" si="99"/>
        <v xml:space="preserve"> </v>
      </c>
      <c r="DD161" s="172">
        <f t="shared" si="93"/>
        <v>1</v>
      </c>
    </row>
    <row r="162" spans="104:114" x14ac:dyDescent="0.25">
      <c r="DA162" s="172">
        <v>8</v>
      </c>
      <c r="DB162" s="32" t="str">
        <f t="shared" si="99"/>
        <v xml:space="preserve"> </v>
      </c>
      <c r="DD162" s="172">
        <f t="shared" si="93"/>
        <v>1</v>
      </c>
    </row>
    <row r="163" spans="104:114" x14ac:dyDescent="0.25">
      <c r="DA163" s="172">
        <v>9</v>
      </c>
      <c r="DB163" s="32" t="str">
        <f t="shared" si="99"/>
        <v xml:space="preserve"> </v>
      </c>
      <c r="DD163" s="172">
        <f t="shared" si="93"/>
        <v>1</v>
      </c>
    </row>
    <row r="164" spans="104:114" x14ac:dyDescent="0.25">
      <c r="DA164" s="172">
        <v>10</v>
      </c>
      <c r="DB164" s="32" t="str">
        <f t="shared" si="99"/>
        <v xml:space="preserve"> </v>
      </c>
      <c r="DD164" s="172">
        <f t="shared" si="93"/>
        <v>1</v>
      </c>
    </row>
    <row r="165" spans="104:114" x14ac:dyDescent="0.25">
      <c r="DA165" s="172">
        <v>11</v>
      </c>
      <c r="DB165" s="32" t="str">
        <f t="shared" si="99"/>
        <v xml:space="preserve"> </v>
      </c>
      <c r="DD165" s="172">
        <f t="shared" si="93"/>
        <v>1</v>
      </c>
    </row>
    <row r="166" spans="104:114" x14ac:dyDescent="0.25">
      <c r="DA166" s="172">
        <v>12</v>
      </c>
      <c r="DB166" s="32" t="str">
        <f t="shared" si="99"/>
        <v xml:space="preserve"> </v>
      </c>
      <c r="DD166" s="172">
        <f t="shared" si="93"/>
        <v>1</v>
      </c>
    </row>
    <row r="167" spans="104:114" x14ac:dyDescent="0.25">
      <c r="DB167" s="196" t="str">
        <f>IF(DB154="","","----")</f>
        <v/>
      </c>
      <c r="DD167" s="172">
        <f t="shared" si="93"/>
        <v>1</v>
      </c>
    </row>
    <row r="168" spans="104:114" x14ac:dyDescent="0.25">
      <c r="DA168" s="172"/>
      <c r="DB168" s="32" t="str">
        <f>IF(DB169="","",CONCATENATE("Warband ",CZ169," ",DG168))</f>
        <v/>
      </c>
      <c r="DD168" s="172">
        <f t="shared" si="93"/>
        <v>1</v>
      </c>
      <c r="DG168" s="49" t="str">
        <f>CONCATENATE("   ",DH168,"/",DI168,IF(DH168&gt;DI168," !",""))</f>
        <v xml:space="preserve">   0/12</v>
      </c>
      <c r="DH168" s="172">
        <f t="shared" ref="DH168" si="100">INDEX($CB$1:$CU$1,CZ169)+DJ168</f>
        <v>0</v>
      </c>
      <c r="DI168" s="172">
        <v>12</v>
      </c>
      <c r="DJ168" s="172">
        <f t="shared" ref="DJ168" si="101">IF(DB169=$CW$9,1,IF(DB169=$CW$19,2,0))</f>
        <v>0</v>
      </c>
    </row>
    <row r="169" spans="104:114" x14ac:dyDescent="0.25">
      <c r="CZ169" s="172">
        <v>12</v>
      </c>
      <c r="DA169" s="172" t="s">
        <v>278</v>
      </c>
      <c r="DB169" s="32" t="str">
        <f>T(LOOKUP(CZ169,$DM$1:$EF$1,$DM$2:$EF$2))</f>
        <v/>
      </c>
      <c r="DD169" s="172">
        <f t="shared" si="93"/>
        <v>1</v>
      </c>
    </row>
    <row r="170" spans="104:114" x14ac:dyDescent="0.25">
      <c r="DA170" s="172">
        <v>1</v>
      </c>
      <c r="DB170" s="32" t="str">
        <f t="shared" ref="DB170:DB181" si="102">T(CONCATENATE(LOOKUP(DA170,CM$3:CM$80,BB$3:BB$80)," ",LOOKUP(DA170,CM$3:CM$80,$CA$3:$CA$80)))</f>
        <v xml:space="preserve"> </v>
      </c>
      <c r="DD170" s="172">
        <f t="shared" si="93"/>
        <v>1</v>
      </c>
    </row>
    <row r="171" spans="104:114" x14ac:dyDescent="0.25">
      <c r="DA171" s="172">
        <v>2</v>
      </c>
      <c r="DB171" s="32" t="str">
        <f t="shared" si="102"/>
        <v xml:space="preserve"> </v>
      </c>
      <c r="DD171" s="172">
        <f t="shared" si="93"/>
        <v>1</v>
      </c>
    </row>
    <row r="172" spans="104:114" x14ac:dyDescent="0.25">
      <c r="DA172" s="172">
        <v>3</v>
      </c>
      <c r="DB172" s="32" t="str">
        <f t="shared" si="102"/>
        <v xml:space="preserve"> </v>
      </c>
      <c r="DD172" s="172">
        <f t="shared" si="93"/>
        <v>1</v>
      </c>
    </row>
    <row r="173" spans="104:114" x14ac:dyDescent="0.25">
      <c r="DA173" s="172">
        <v>4</v>
      </c>
      <c r="DB173" s="32" t="str">
        <f t="shared" si="102"/>
        <v xml:space="preserve"> </v>
      </c>
      <c r="DD173" s="172">
        <f t="shared" si="93"/>
        <v>1</v>
      </c>
    </row>
    <row r="174" spans="104:114" x14ac:dyDescent="0.25">
      <c r="DA174" s="172">
        <v>5</v>
      </c>
      <c r="DB174" s="32" t="str">
        <f t="shared" si="102"/>
        <v xml:space="preserve"> </v>
      </c>
      <c r="DD174" s="172">
        <f t="shared" si="93"/>
        <v>1</v>
      </c>
    </row>
    <row r="175" spans="104:114" x14ac:dyDescent="0.25">
      <c r="DA175" s="172">
        <v>6</v>
      </c>
      <c r="DB175" s="32" t="str">
        <f t="shared" si="102"/>
        <v xml:space="preserve"> </v>
      </c>
      <c r="DD175" s="172">
        <f t="shared" si="93"/>
        <v>1</v>
      </c>
    </row>
    <row r="176" spans="104:114" x14ac:dyDescent="0.25">
      <c r="DA176" s="172">
        <v>7</v>
      </c>
      <c r="DB176" s="32" t="str">
        <f t="shared" si="102"/>
        <v xml:space="preserve"> </v>
      </c>
      <c r="DD176" s="172">
        <f t="shared" si="93"/>
        <v>1</v>
      </c>
    </row>
    <row r="177" spans="104:114" x14ac:dyDescent="0.25">
      <c r="DA177" s="172">
        <v>8</v>
      </c>
      <c r="DB177" s="32" t="str">
        <f t="shared" si="102"/>
        <v xml:space="preserve"> </v>
      </c>
      <c r="DD177" s="172">
        <f t="shared" si="93"/>
        <v>1</v>
      </c>
    </row>
    <row r="178" spans="104:114" x14ac:dyDescent="0.25">
      <c r="DA178" s="172">
        <v>9</v>
      </c>
      <c r="DB178" s="32" t="str">
        <f t="shared" si="102"/>
        <v xml:space="preserve"> </v>
      </c>
      <c r="DD178" s="172">
        <f t="shared" si="93"/>
        <v>1</v>
      </c>
    </row>
    <row r="179" spans="104:114" x14ac:dyDescent="0.25">
      <c r="DA179" s="172">
        <v>10</v>
      </c>
      <c r="DB179" s="32" t="str">
        <f t="shared" si="102"/>
        <v xml:space="preserve"> </v>
      </c>
      <c r="DD179" s="172">
        <f t="shared" si="93"/>
        <v>1</v>
      </c>
    </row>
    <row r="180" spans="104:114" x14ac:dyDescent="0.25">
      <c r="DA180" s="172">
        <v>11</v>
      </c>
      <c r="DB180" s="32" t="str">
        <f t="shared" si="102"/>
        <v xml:space="preserve"> </v>
      </c>
      <c r="DD180" s="172">
        <f t="shared" si="93"/>
        <v>1</v>
      </c>
    </row>
    <row r="181" spans="104:114" x14ac:dyDescent="0.25">
      <c r="DA181" s="172">
        <v>12</v>
      </c>
      <c r="DB181" s="32" t="str">
        <f t="shared" si="102"/>
        <v xml:space="preserve"> </v>
      </c>
      <c r="DD181" s="172">
        <f t="shared" si="93"/>
        <v>1</v>
      </c>
    </row>
    <row r="182" spans="104:114" x14ac:dyDescent="0.25">
      <c r="DB182" s="196" t="str">
        <f>IF(DB169="","","----")</f>
        <v/>
      </c>
      <c r="DD182" s="172">
        <f t="shared" si="93"/>
        <v>1</v>
      </c>
    </row>
    <row r="183" spans="104:114" x14ac:dyDescent="0.25">
      <c r="DA183" s="172"/>
      <c r="DB183" s="32" t="str">
        <f>IF(DB184="","",CONCATENATE("Warband ",CZ184," ",DG183))</f>
        <v/>
      </c>
      <c r="DD183" s="172">
        <f t="shared" si="93"/>
        <v>1</v>
      </c>
      <c r="DG183" s="49" t="str">
        <f>CONCATENATE("   ",DH183,"/",DI183,IF(DH183&gt;DI183," !",""))</f>
        <v xml:space="preserve">   0/12</v>
      </c>
      <c r="DH183" s="172">
        <f t="shared" ref="DH183" si="103">INDEX($CB$1:$CU$1,CZ184)+DJ183</f>
        <v>0</v>
      </c>
      <c r="DI183" s="172">
        <v>12</v>
      </c>
      <c r="DJ183" s="172">
        <f t="shared" ref="DJ183" si="104">IF(DB184=$CW$9,1,IF(DB184=$CW$19,2,0))</f>
        <v>0</v>
      </c>
    </row>
    <row r="184" spans="104:114" x14ac:dyDescent="0.25">
      <c r="CZ184" s="172">
        <v>13</v>
      </c>
      <c r="DA184" s="172" t="s">
        <v>278</v>
      </c>
      <c r="DB184" s="32" t="str">
        <f>T(LOOKUP(CZ184,$DM$1:$EF$1,$DM$2:$EF$2))</f>
        <v/>
      </c>
      <c r="DD184" s="172">
        <f t="shared" si="93"/>
        <v>1</v>
      </c>
    </row>
    <row r="185" spans="104:114" x14ac:dyDescent="0.25">
      <c r="DA185" s="172">
        <v>1</v>
      </c>
      <c r="DB185" s="32" t="str">
        <f t="shared" ref="DB185:DB196" si="105">T(CONCATENATE(LOOKUP(DA185,CN$3:CN$80,BC$3:BC$80)," ",LOOKUP(DA185,CN$3:CN$80,$CA$3:$CA$80)))</f>
        <v xml:space="preserve"> </v>
      </c>
      <c r="DD185" s="172">
        <f t="shared" si="93"/>
        <v>1</v>
      </c>
    </row>
    <row r="186" spans="104:114" x14ac:dyDescent="0.25">
      <c r="DA186" s="172">
        <v>2</v>
      </c>
      <c r="DB186" s="32" t="str">
        <f t="shared" si="105"/>
        <v xml:space="preserve"> </v>
      </c>
      <c r="DD186" s="172">
        <f t="shared" si="93"/>
        <v>1</v>
      </c>
    </row>
    <row r="187" spans="104:114" x14ac:dyDescent="0.25">
      <c r="DA187" s="172">
        <v>3</v>
      </c>
      <c r="DB187" s="32" t="str">
        <f t="shared" si="105"/>
        <v xml:space="preserve"> </v>
      </c>
      <c r="DD187" s="172">
        <f t="shared" si="93"/>
        <v>1</v>
      </c>
    </row>
    <row r="188" spans="104:114" x14ac:dyDescent="0.25">
      <c r="DA188" s="172">
        <v>4</v>
      </c>
      <c r="DB188" s="32" t="str">
        <f t="shared" si="105"/>
        <v xml:space="preserve"> </v>
      </c>
      <c r="DD188" s="172">
        <f t="shared" si="93"/>
        <v>1</v>
      </c>
    </row>
    <row r="189" spans="104:114" x14ac:dyDescent="0.25">
      <c r="DA189" s="172">
        <v>5</v>
      </c>
      <c r="DB189" s="32" t="str">
        <f t="shared" si="105"/>
        <v xml:space="preserve"> </v>
      </c>
      <c r="DD189" s="172">
        <f t="shared" si="93"/>
        <v>1</v>
      </c>
    </row>
    <row r="190" spans="104:114" x14ac:dyDescent="0.25">
      <c r="DA190" s="172">
        <v>6</v>
      </c>
      <c r="DB190" s="32" t="str">
        <f t="shared" si="105"/>
        <v xml:space="preserve"> </v>
      </c>
      <c r="DD190" s="172">
        <f t="shared" si="93"/>
        <v>1</v>
      </c>
    </row>
    <row r="191" spans="104:114" x14ac:dyDescent="0.25">
      <c r="DA191" s="172">
        <v>7</v>
      </c>
      <c r="DB191" s="32" t="str">
        <f t="shared" si="105"/>
        <v xml:space="preserve"> </v>
      </c>
      <c r="DD191" s="172">
        <f t="shared" si="93"/>
        <v>1</v>
      </c>
    </row>
    <row r="192" spans="104:114" x14ac:dyDescent="0.25">
      <c r="DA192" s="172">
        <v>8</v>
      </c>
      <c r="DB192" s="32" t="str">
        <f t="shared" si="105"/>
        <v xml:space="preserve"> </v>
      </c>
      <c r="DD192" s="172">
        <f t="shared" si="93"/>
        <v>1</v>
      </c>
    </row>
    <row r="193" spans="104:114" x14ac:dyDescent="0.25">
      <c r="DA193" s="172">
        <v>9</v>
      </c>
      <c r="DB193" s="32" t="str">
        <f t="shared" si="105"/>
        <v xml:space="preserve"> </v>
      </c>
      <c r="DD193" s="172">
        <f t="shared" si="93"/>
        <v>1</v>
      </c>
    </row>
    <row r="194" spans="104:114" x14ac:dyDescent="0.25">
      <c r="DA194" s="172">
        <v>10</v>
      </c>
      <c r="DB194" s="32" t="str">
        <f t="shared" si="105"/>
        <v xml:space="preserve"> </v>
      </c>
      <c r="DD194" s="172">
        <f t="shared" si="93"/>
        <v>1</v>
      </c>
    </row>
    <row r="195" spans="104:114" x14ac:dyDescent="0.25">
      <c r="DA195" s="172">
        <v>11</v>
      </c>
      <c r="DB195" s="32" t="str">
        <f t="shared" si="105"/>
        <v xml:space="preserve"> </v>
      </c>
      <c r="DD195" s="172">
        <f t="shared" si="93"/>
        <v>1</v>
      </c>
    </row>
    <row r="196" spans="104:114" x14ac:dyDescent="0.25">
      <c r="DA196" s="172">
        <v>12</v>
      </c>
      <c r="DB196" s="32" t="str">
        <f t="shared" si="105"/>
        <v xml:space="preserve"> </v>
      </c>
      <c r="DD196" s="172">
        <f t="shared" si="93"/>
        <v>1</v>
      </c>
    </row>
    <row r="197" spans="104:114" x14ac:dyDescent="0.25">
      <c r="DB197" s="196" t="str">
        <f>IF(DB184="","","----")</f>
        <v/>
      </c>
      <c r="DD197" s="172">
        <f t="shared" ref="DD197:DD260" si="106">IF(OR(DB196="",DB196=" "),DD196,DD196+1)</f>
        <v>1</v>
      </c>
    </row>
    <row r="198" spans="104:114" x14ac:dyDescent="0.25">
      <c r="DA198" s="172"/>
      <c r="DB198" s="32" t="str">
        <f>IF(DB199="","",CONCATENATE("Warband ",CZ199," ",DG198))</f>
        <v/>
      </c>
      <c r="DD198" s="172">
        <f t="shared" si="106"/>
        <v>1</v>
      </c>
      <c r="DG198" s="49" t="str">
        <f>CONCATENATE("   ",DH198,"/",DI198,IF(DH198&gt;DI198," !",""))</f>
        <v xml:space="preserve">   0/12</v>
      </c>
      <c r="DH198" s="172">
        <f t="shared" ref="DH198" si="107">INDEX($CB$1:$CU$1,CZ199)+DJ198</f>
        <v>0</v>
      </c>
      <c r="DI198" s="172">
        <v>12</v>
      </c>
      <c r="DJ198" s="172">
        <f t="shared" ref="DJ198" si="108">IF(DB199=$CW$9,1,IF(DB199=$CW$19,2,0))</f>
        <v>0</v>
      </c>
    </row>
    <row r="199" spans="104:114" x14ac:dyDescent="0.25">
      <c r="CZ199" s="172">
        <v>14</v>
      </c>
      <c r="DA199" s="172" t="s">
        <v>278</v>
      </c>
      <c r="DB199" s="32" t="str">
        <f>T(LOOKUP(CZ199,$DM$1:$EF$1,$DM$2:$EF$2))</f>
        <v/>
      </c>
      <c r="DD199" s="172">
        <f t="shared" si="106"/>
        <v>1</v>
      </c>
    </row>
    <row r="200" spans="104:114" x14ac:dyDescent="0.25">
      <c r="DA200" s="172">
        <v>1</v>
      </c>
      <c r="DB200" s="32" t="str">
        <f t="shared" ref="DB200:DB211" si="109">T(CONCATENATE(LOOKUP(DA200,CO$3:CO$80,BD$3:BD$80)," ",LOOKUP(DA200,CO$3:CO$80,$CA$3:$CA$80)))</f>
        <v xml:space="preserve"> </v>
      </c>
      <c r="DD200" s="172">
        <f t="shared" si="106"/>
        <v>1</v>
      </c>
    </row>
    <row r="201" spans="104:114" x14ac:dyDescent="0.25">
      <c r="DA201" s="172">
        <v>2</v>
      </c>
      <c r="DB201" s="32" t="str">
        <f t="shared" si="109"/>
        <v xml:space="preserve"> </v>
      </c>
      <c r="DD201" s="172">
        <f t="shared" si="106"/>
        <v>1</v>
      </c>
    </row>
    <row r="202" spans="104:114" x14ac:dyDescent="0.25">
      <c r="DA202" s="172">
        <v>3</v>
      </c>
      <c r="DB202" s="32" t="str">
        <f t="shared" si="109"/>
        <v xml:space="preserve"> </v>
      </c>
      <c r="DD202" s="172">
        <f t="shared" si="106"/>
        <v>1</v>
      </c>
    </row>
    <row r="203" spans="104:114" x14ac:dyDescent="0.25">
      <c r="DA203" s="172">
        <v>4</v>
      </c>
      <c r="DB203" s="32" t="str">
        <f t="shared" si="109"/>
        <v xml:space="preserve"> </v>
      </c>
      <c r="DD203" s="172">
        <f t="shared" si="106"/>
        <v>1</v>
      </c>
    </row>
    <row r="204" spans="104:114" x14ac:dyDescent="0.25">
      <c r="DA204" s="172">
        <v>5</v>
      </c>
      <c r="DB204" s="32" t="str">
        <f t="shared" si="109"/>
        <v xml:space="preserve"> </v>
      </c>
      <c r="DD204" s="172">
        <f t="shared" si="106"/>
        <v>1</v>
      </c>
    </row>
    <row r="205" spans="104:114" x14ac:dyDescent="0.25">
      <c r="DA205" s="172">
        <v>6</v>
      </c>
      <c r="DB205" s="32" t="str">
        <f t="shared" si="109"/>
        <v xml:space="preserve"> </v>
      </c>
      <c r="DD205" s="172">
        <f t="shared" si="106"/>
        <v>1</v>
      </c>
    </row>
    <row r="206" spans="104:114" x14ac:dyDescent="0.25">
      <c r="DA206" s="172">
        <v>7</v>
      </c>
      <c r="DB206" s="32" t="str">
        <f t="shared" si="109"/>
        <v xml:space="preserve"> </v>
      </c>
      <c r="DD206" s="172">
        <f t="shared" si="106"/>
        <v>1</v>
      </c>
    </row>
    <row r="207" spans="104:114" x14ac:dyDescent="0.25">
      <c r="DA207" s="172">
        <v>8</v>
      </c>
      <c r="DB207" s="32" t="str">
        <f t="shared" si="109"/>
        <v xml:space="preserve"> </v>
      </c>
      <c r="DD207" s="172">
        <f t="shared" si="106"/>
        <v>1</v>
      </c>
    </row>
    <row r="208" spans="104:114" x14ac:dyDescent="0.25">
      <c r="DA208" s="172">
        <v>9</v>
      </c>
      <c r="DB208" s="32" t="str">
        <f t="shared" si="109"/>
        <v xml:space="preserve"> </v>
      </c>
      <c r="DD208" s="172">
        <f t="shared" si="106"/>
        <v>1</v>
      </c>
    </row>
    <row r="209" spans="104:114" x14ac:dyDescent="0.25">
      <c r="DA209" s="172">
        <v>10</v>
      </c>
      <c r="DB209" s="32" t="str">
        <f t="shared" si="109"/>
        <v xml:space="preserve"> </v>
      </c>
      <c r="DD209" s="172">
        <f t="shared" si="106"/>
        <v>1</v>
      </c>
    </row>
    <row r="210" spans="104:114" x14ac:dyDescent="0.25">
      <c r="DA210" s="172">
        <v>11</v>
      </c>
      <c r="DB210" s="32" t="str">
        <f t="shared" si="109"/>
        <v xml:space="preserve"> </v>
      </c>
      <c r="DD210" s="172">
        <f t="shared" si="106"/>
        <v>1</v>
      </c>
    </row>
    <row r="211" spans="104:114" x14ac:dyDescent="0.25">
      <c r="DA211" s="172">
        <v>12</v>
      </c>
      <c r="DB211" s="32" t="str">
        <f t="shared" si="109"/>
        <v xml:space="preserve"> </v>
      </c>
      <c r="DD211" s="172">
        <f t="shared" si="106"/>
        <v>1</v>
      </c>
    </row>
    <row r="212" spans="104:114" x14ac:dyDescent="0.25">
      <c r="DB212" s="196" t="str">
        <f>IF(DB199="","","----")</f>
        <v/>
      </c>
      <c r="DD212" s="172">
        <f t="shared" si="106"/>
        <v>1</v>
      </c>
    </row>
    <row r="213" spans="104:114" x14ac:dyDescent="0.25">
      <c r="DA213" s="172"/>
      <c r="DB213" s="32" t="str">
        <f>IF(DB214="","",CONCATENATE("Warband ",CZ214," ",DG213))</f>
        <v/>
      </c>
      <c r="DD213" s="172">
        <f t="shared" si="106"/>
        <v>1</v>
      </c>
      <c r="DG213" s="49" t="str">
        <f>CONCATENATE("   ",DH213,"/",DI213,IF(DH213&gt;DI213," !",""))</f>
        <v xml:space="preserve">   0/12</v>
      </c>
      <c r="DH213" s="172">
        <f t="shared" ref="DH213" si="110">INDEX($CB$1:$CU$1,CZ214)+DJ213</f>
        <v>0</v>
      </c>
      <c r="DI213" s="172">
        <v>12</v>
      </c>
      <c r="DJ213" s="172">
        <f t="shared" ref="DJ213" si="111">IF(DB214=$CW$9,1,IF(DB214=$CW$19,2,0))</f>
        <v>0</v>
      </c>
    </row>
    <row r="214" spans="104:114" x14ac:dyDescent="0.25">
      <c r="CZ214" s="172">
        <v>15</v>
      </c>
      <c r="DA214" s="172" t="s">
        <v>278</v>
      </c>
      <c r="DB214" s="32" t="str">
        <f>T(LOOKUP(CZ214,$DM$1:$EF$1,$DM$2:$EF$2))</f>
        <v/>
      </c>
      <c r="DD214" s="172">
        <f t="shared" si="106"/>
        <v>1</v>
      </c>
    </row>
    <row r="215" spans="104:114" x14ac:dyDescent="0.25">
      <c r="DA215" s="172">
        <v>1</v>
      </c>
      <c r="DB215" s="32" t="str">
        <f t="shared" ref="DB215:DB226" si="112">T(CONCATENATE(LOOKUP(DA215,CP$3:CP$80,BE$3:BE$80)," ",LOOKUP(DA215,CP$3:CP$80,$CA$3:$CA$80)))</f>
        <v xml:space="preserve"> </v>
      </c>
      <c r="DD215" s="172">
        <f t="shared" si="106"/>
        <v>1</v>
      </c>
    </row>
    <row r="216" spans="104:114" x14ac:dyDescent="0.25">
      <c r="DA216" s="172">
        <v>2</v>
      </c>
      <c r="DB216" s="32" t="str">
        <f t="shared" si="112"/>
        <v xml:space="preserve"> </v>
      </c>
      <c r="DD216" s="172">
        <f t="shared" si="106"/>
        <v>1</v>
      </c>
    </row>
    <row r="217" spans="104:114" x14ac:dyDescent="0.25">
      <c r="DA217" s="172">
        <v>3</v>
      </c>
      <c r="DB217" s="32" t="str">
        <f t="shared" si="112"/>
        <v xml:space="preserve"> </v>
      </c>
      <c r="DD217" s="172">
        <f t="shared" si="106"/>
        <v>1</v>
      </c>
    </row>
    <row r="218" spans="104:114" x14ac:dyDescent="0.25">
      <c r="DA218" s="172">
        <v>4</v>
      </c>
      <c r="DB218" s="32" t="str">
        <f t="shared" si="112"/>
        <v xml:space="preserve"> </v>
      </c>
      <c r="DD218" s="172">
        <f t="shared" si="106"/>
        <v>1</v>
      </c>
    </row>
    <row r="219" spans="104:114" x14ac:dyDescent="0.25">
      <c r="DA219" s="172">
        <v>5</v>
      </c>
      <c r="DB219" s="32" t="str">
        <f t="shared" si="112"/>
        <v xml:space="preserve"> </v>
      </c>
      <c r="DD219" s="172">
        <f t="shared" si="106"/>
        <v>1</v>
      </c>
    </row>
    <row r="220" spans="104:114" x14ac:dyDescent="0.25">
      <c r="DA220" s="172">
        <v>6</v>
      </c>
      <c r="DB220" s="32" t="str">
        <f t="shared" si="112"/>
        <v xml:space="preserve"> </v>
      </c>
      <c r="DD220" s="172">
        <f t="shared" si="106"/>
        <v>1</v>
      </c>
    </row>
    <row r="221" spans="104:114" x14ac:dyDescent="0.25">
      <c r="DA221" s="172">
        <v>7</v>
      </c>
      <c r="DB221" s="32" t="str">
        <f t="shared" si="112"/>
        <v xml:space="preserve"> </v>
      </c>
      <c r="DD221" s="172">
        <f t="shared" si="106"/>
        <v>1</v>
      </c>
    </row>
    <row r="222" spans="104:114" x14ac:dyDescent="0.25">
      <c r="DA222" s="172">
        <v>8</v>
      </c>
      <c r="DB222" s="32" t="str">
        <f t="shared" si="112"/>
        <v xml:space="preserve"> </v>
      </c>
      <c r="DD222" s="172">
        <f t="shared" si="106"/>
        <v>1</v>
      </c>
    </row>
    <row r="223" spans="104:114" x14ac:dyDescent="0.25">
      <c r="DA223" s="172">
        <v>9</v>
      </c>
      <c r="DB223" s="32" t="str">
        <f t="shared" si="112"/>
        <v xml:space="preserve"> </v>
      </c>
      <c r="DD223" s="172">
        <f t="shared" si="106"/>
        <v>1</v>
      </c>
    </row>
    <row r="224" spans="104:114" x14ac:dyDescent="0.25">
      <c r="DA224" s="172">
        <v>10</v>
      </c>
      <c r="DB224" s="32" t="str">
        <f t="shared" si="112"/>
        <v xml:space="preserve"> </v>
      </c>
      <c r="DD224" s="172">
        <f t="shared" si="106"/>
        <v>1</v>
      </c>
    </row>
    <row r="225" spans="104:114" x14ac:dyDescent="0.25">
      <c r="DA225" s="172">
        <v>11</v>
      </c>
      <c r="DB225" s="32" t="str">
        <f t="shared" si="112"/>
        <v xml:space="preserve"> </v>
      </c>
      <c r="DD225" s="172">
        <f t="shared" si="106"/>
        <v>1</v>
      </c>
    </row>
    <row r="226" spans="104:114" x14ac:dyDescent="0.25">
      <c r="DA226" s="172">
        <v>12</v>
      </c>
      <c r="DB226" s="32" t="str">
        <f t="shared" si="112"/>
        <v xml:space="preserve"> </v>
      </c>
      <c r="DD226" s="172">
        <f t="shared" si="106"/>
        <v>1</v>
      </c>
    </row>
    <row r="227" spans="104:114" x14ac:dyDescent="0.25">
      <c r="DB227" s="196" t="str">
        <f>IF(DB214="","","----")</f>
        <v/>
      </c>
      <c r="DD227" s="172">
        <f t="shared" si="106"/>
        <v>1</v>
      </c>
    </row>
    <row r="228" spans="104:114" x14ac:dyDescent="0.25">
      <c r="DA228" s="172"/>
      <c r="DB228" s="32" t="str">
        <f>IF(DB229="","",CONCATENATE("Warband ",CZ229," ",DG228))</f>
        <v/>
      </c>
      <c r="DD228" s="172">
        <f t="shared" si="106"/>
        <v>1</v>
      </c>
      <c r="DG228" s="49" t="str">
        <f>CONCATENATE("   ",DH228,"/",DI228,IF(DH228&gt;DI228," !",""))</f>
        <v xml:space="preserve">   0/12</v>
      </c>
      <c r="DH228" s="172">
        <f t="shared" ref="DH228" si="113">INDEX($CB$1:$CU$1,CZ229)+DJ228</f>
        <v>0</v>
      </c>
      <c r="DI228" s="172">
        <v>12</v>
      </c>
      <c r="DJ228" s="172">
        <f t="shared" ref="DJ228" si="114">IF(DB229=$CW$9,1,IF(DB229=$CW$19,2,0))</f>
        <v>0</v>
      </c>
    </row>
    <row r="229" spans="104:114" x14ac:dyDescent="0.25">
      <c r="CZ229" s="172">
        <v>16</v>
      </c>
      <c r="DA229" s="172" t="s">
        <v>278</v>
      </c>
      <c r="DB229" s="32" t="str">
        <f>T(LOOKUP(CZ229,$DM$1:$EF$1,$DM$2:$EF$2))</f>
        <v/>
      </c>
      <c r="DD229" s="172">
        <f t="shared" si="106"/>
        <v>1</v>
      </c>
    </row>
    <row r="230" spans="104:114" x14ac:dyDescent="0.25">
      <c r="DA230" s="172">
        <v>1</v>
      </c>
      <c r="DB230" s="32" t="str">
        <f t="shared" ref="DB230:DB241" si="115">T(CONCATENATE(LOOKUP(DA230,CQ$3:CQ$80,BF$3:BF$80)," ",LOOKUP(DA230,CQ$3:CQ$80,$CA$3:$CA$80)))</f>
        <v xml:space="preserve"> </v>
      </c>
      <c r="DD230" s="172">
        <f t="shared" si="106"/>
        <v>1</v>
      </c>
    </row>
    <row r="231" spans="104:114" x14ac:dyDescent="0.25">
      <c r="DA231" s="172">
        <v>2</v>
      </c>
      <c r="DB231" s="32" t="str">
        <f t="shared" si="115"/>
        <v xml:space="preserve"> </v>
      </c>
      <c r="DD231" s="172">
        <f t="shared" si="106"/>
        <v>1</v>
      </c>
    </row>
    <row r="232" spans="104:114" x14ac:dyDescent="0.25">
      <c r="DA232" s="172">
        <v>3</v>
      </c>
      <c r="DB232" s="32" t="str">
        <f t="shared" si="115"/>
        <v xml:space="preserve"> </v>
      </c>
      <c r="DD232" s="172">
        <f t="shared" si="106"/>
        <v>1</v>
      </c>
    </row>
    <row r="233" spans="104:114" x14ac:dyDescent="0.25">
      <c r="DA233" s="172">
        <v>4</v>
      </c>
      <c r="DB233" s="32" t="str">
        <f t="shared" si="115"/>
        <v xml:space="preserve"> </v>
      </c>
      <c r="DD233" s="172">
        <f t="shared" si="106"/>
        <v>1</v>
      </c>
    </row>
    <row r="234" spans="104:114" x14ac:dyDescent="0.25">
      <c r="DA234" s="172">
        <v>5</v>
      </c>
      <c r="DB234" s="32" t="str">
        <f t="shared" si="115"/>
        <v xml:space="preserve"> </v>
      </c>
      <c r="DD234" s="172">
        <f t="shared" si="106"/>
        <v>1</v>
      </c>
    </row>
    <row r="235" spans="104:114" x14ac:dyDescent="0.25">
      <c r="DA235" s="172">
        <v>6</v>
      </c>
      <c r="DB235" s="32" t="str">
        <f t="shared" si="115"/>
        <v xml:space="preserve"> </v>
      </c>
      <c r="DD235" s="172">
        <f t="shared" si="106"/>
        <v>1</v>
      </c>
    </row>
    <row r="236" spans="104:114" x14ac:dyDescent="0.25">
      <c r="DA236" s="172">
        <v>7</v>
      </c>
      <c r="DB236" s="32" t="str">
        <f t="shared" si="115"/>
        <v xml:space="preserve"> </v>
      </c>
      <c r="DD236" s="172">
        <f t="shared" si="106"/>
        <v>1</v>
      </c>
    </row>
    <row r="237" spans="104:114" x14ac:dyDescent="0.25">
      <c r="DA237" s="172">
        <v>8</v>
      </c>
      <c r="DB237" s="32" t="str">
        <f t="shared" si="115"/>
        <v xml:space="preserve"> </v>
      </c>
      <c r="DD237" s="172">
        <f t="shared" si="106"/>
        <v>1</v>
      </c>
    </row>
    <row r="238" spans="104:114" x14ac:dyDescent="0.25">
      <c r="DA238" s="172">
        <v>9</v>
      </c>
      <c r="DB238" s="32" t="str">
        <f t="shared" si="115"/>
        <v xml:space="preserve"> </v>
      </c>
      <c r="DD238" s="172">
        <f t="shared" si="106"/>
        <v>1</v>
      </c>
    </row>
    <row r="239" spans="104:114" x14ac:dyDescent="0.25">
      <c r="DA239" s="172">
        <v>10</v>
      </c>
      <c r="DB239" s="32" t="str">
        <f t="shared" si="115"/>
        <v xml:space="preserve"> </v>
      </c>
      <c r="DD239" s="172">
        <f t="shared" si="106"/>
        <v>1</v>
      </c>
    </row>
    <row r="240" spans="104:114" x14ac:dyDescent="0.25">
      <c r="DA240" s="172">
        <v>11</v>
      </c>
      <c r="DB240" s="32" t="str">
        <f t="shared" si="115"/>
        <v xml:space="preserve"> </v>
      </c>
      <c r="DD240" s="172">
        <f t="shared" si="106"/>
        <v>1</v>
      </c>
    </row>
    <row r="241" spans="104:114" x14ac:dyDescent="0.25">
      <c r="DA241" s="172">
        <v>12</v>
      </c>
      <c r="DB241" s="32" t="str">
        <f t="shared" si="115"/>
        <v xml:space="preserve"> </v>
      </c>
      <c r="DD241" s="172">
        <f t="shared" si="106"/>
        <v>1</v>
      </c>
    </row>
    <row r="242" spans="104:114" x14ac:dyDescent="0.25">
      <c r="DB242" s="196" t="str">
        <f>IF(DB229="","","----")</f>
        <v/>
      </c>
      <c r="DD242" s="172">
        <f t="shared" si="106"/>
        <v>1</v>
      </c>
    </row>
    <row r="243" spans="104:114" x14ac:dyDescent="0.25">
      <c r="DA243" s="172"/>
      <c r="DB243" s="32" t="str">
        <f>IF(DB244="","",CONCATENATE("Warband ",CZ244," ",DG243))</f>
        <v/>
      </c>
      <c r="DD243" s="172">
        <f t="shared" si="106"/>
        <v>1</v>
      </c>
      <c r="DG243" s="49" t="str">
        <f>CONCATENATE("   ",DH243,"/",DI243,IF(DH243&gt;DI243," !",""))</f>
        <v xml:space="preserve">   0/12</v>
      </c>
      <c r="DH243" s="172">
        <f t="shared" ref="DH243" si="116">INDEX($CB$1:$CU$1,CZ244)+DJ243</f>
        <v>0</v>
      </c>
      <c r="DI243" s="172">
        <v>12</v>
      </c>
      <c r="DJ243" s="172">
        <f t="shared" ref="DJ243" si="117">IF(DB244=$CW$9,1,IF(DB244=$CW$19,2,0))</f>
        <v>0</v>
      </c>
    </row>
    <row r="244" spans="104:114" x14ac:dyDescent="0.25">
      <c r="CZ244" s="172">
        <v>17</v>
      </c>
      <c r="DA244" s="172" t="s">
        <v>278</v>
      </c>
      <c r="DB244" s="32" t="str">
        <f>T(LOOKUP(CZ244,$DM$1:$EF$1,$DM$2:$EF$2))</f>
        <v/>
      </c>
      <c r="DD244" s="172">
        <f t="shared" si="106"/>
        <v>1</v>
      </c>
    </row>
    <row r="245" spans="104:114" x14ac:dyDescent="0.25">
      <c r="DA245" s="172">
        <v>1</v>
      </c>
      <c r="DB245" s="32" t="str">
        <f t="shared" ref="DB245:DB256" si="118">T(CONCATENATE(LOOKUP(DA245,CR$3:CR$80,BG$3:BG$80)," ",LOOKUP(DA245,CR$3:CR$80,$CA$3:$CA$80)))</f>
        <v xml:space="preserve"> </v>
      </c>
      <c r="DD245" s="172">
        <f t="shared" si="106"/>
        <v>1</v>
      </c>
    </row>
    <row r="246" spans="104:114" x14ac:dyDescent="0.25">
      <c r="DA246" s="172">
        <v>2</v>
      </c>
      <c r="DB246" s="32" t="str">
        <f t="shared" si="118"/>
        <v xml:space="preserve"> </v>
      </c>
      <c r="DD246" s="172">
        <f t="shared" si="106"/>
        <v>1</v>
      </c>
    </row>
    <row r="247" spans="104:114" x14ac:dyDescent="0.25">
      <c r="DA247" s="172">
        <v>3</v>
      </c>
      <c r="DB247" s="32" t="str">
        <f t="shared" si="118"/>
        <v xml:space="preserve"> </v>
      </c>
      <c r="DD247" s="172">
        <f t="shared" si="106"/>
        <v>1</v>
      </c>
    </row>
    <row r="248" spans="104:114" x14ac:dyDescent="0.25">
      <c r="DA248" s="172">
        <v>4</v>
      </c>
      <c r="DB248" s="32" t="str">
        <f t="shared" si="118"/>
        <v xml:space="preserve"> </v>
      </c>
      <c r="DD248" s="172">
        <f t="shared" si="106"/>
        <v>1</v>
      </c>
    </row>
    <row r="249" spans="104:114" x14ac:dyDescent="0.25">
      <c r="DA249" s="172">
        <v>5</v>
      </c>
      <c r="DB249" s="32" t="str">
        <f t="shared" si="118"/>
        <v xml:space="preserve"> </v>
      </c>
      <c r="DD249" s="172">
        <f t="shared" si="106"/>
        <v>1</v>
      </c>
    </row>
    <row r="250" spans="104:114" x14ac:dyDescent="0.25">
      <c r="DA250" s="172">
        <v>6</v>
      </c>
      <c r="DB250" s="32" t="str">
        <f t="shared" si="118"/>
        <v xml:space="preserve"> </v>
      </c>
      <c r="DD250" s="172">
        <f t="shared" si="106"/>
        <v>1</v>
      </c>
    </row>
    <row r="251" spans="104:114" x14ac:dyDescent="0.25">
      <c r="DA251" s="172">
        <v>7</v>
      </c>
      <c r="DB251" s="32" t="str">
        <f t="shared" si="118"/>
        <v xml:space="preserve"> </v>
      </c>
      <c r="DD251" s="172">
        <f t="shared" si="106"/>
        <v>1</v>
      </c>
    </row>
    <row r="252" spans="104:114" x14ac:dyDescent="0.25">
      <c r="DA252" s="172">
        <v>8</v>
      </c>
      <c r="DB252" s="32" t="str">
        <f t="shared" si="118"/>
        <v xml:space="preserve"> </v>
      </c>
      <c r="DD252" s="172">
        <f t="shared" si="106"/>
        <v>1</v>
      </c>
    </row>
    <row r="253" spans="104:114" x14ac:dyDescent="0.25">
      <c r="DA253" s="172">
        <v>9</v>
      </c>
      <c r="DB253" s="32" t="str">
        <f t="shared" si="118"/>
        <v xml:space="preserve"> </v>
      </c>
      <c r="DD253" s="172">
        <f t="shared" si="106"/>
        <v>1</v>
      </c>
    </row>
    <row r="254" spans="104:114" x14ac:dyDescent="0.25">
      <c r="DA254" s="172">
        <v>10</v>
      </c>
      <c r="DB254" s="32" t="str">
        <f t="shared" si="118"/>
        <v xml:space="preserve"> </v>
      </c>
      <c r="DD254" s="172">
        <f t="shared" si="106"/>
        <v>1</v>
      </c>
    </row>
    <row r="255" spans="104:114" x14ac:dyDescent="0.25">
      <c r="DA255" s="172">
        <v>11</v>
      </c>
      <c r="DB255" s="32" t="str">
        <f t="shared" si="118"/>
        <v xml:space="preserve"> </v>
      </c>
      <c r="DD255" s="172">
        <f t="shared" si="106"/>
        <v>1</v>
      </c>
    </row>
    <row r="256" spans="104:114" x14ac:dyDescent="0.25">
      <c r="DA256" s="172">
        <v>12</v>
      </c>
      <c r="DB256" s="32" t="str">
        <f t="shared" si="118"/>
        <v xml:space="preserve"> </v>
      </c>
      <c r="DD256" s="172">
        <f t="shared" si="106"/>
        <v>1</v>
      </c>
    </row>
    <row r="257" spans="104:114" x14ac:dyDescent="0.25">
      <c r="DB257" s="196" t="str">
        <f>IF(DB244="","","----")</f>
        <v/>
      </c>
      <c r="DD257" s="172">
        <f t="shared" si="106"/>
        <v>1</v>
      </c>
    </row>
    <row r="258" spans="104:114" x14ac:dyDescent="0.25">
      <c r="DA258" s="172"/>
      <c r="DB258" s="32" t="str">
        <f>IF(DB259="","",CONCATENATE("Warband ",CZ259," ",DG258))</f>
        <v/>
      </c>
      <c r="DD258" s="172">
        <f t="shared" si="106"/>
        <v>1</v>
      </c>
      <c r="DG258" s="49" t="str">
        <f>CONCATENATE("   ",DH258,"/",DI258,IF(DH258&gt;DI258," !",""))</f>
        <v xml:space="preserve">   0/12</v>
      </c>
      <c r="DH258" s="172">
        <f t="shared" ref="DH258" si="119">INDEX($CB$1:$CU$1,CZ259)+DJ258</f>
        <v>0</v>
      </c>
      <c r="DI258" s="172">
        <v>12</v>
      </c>
      <c r="DJ258" s="172">
        <f t="shared" ref="DJ258" si="120">IF(DB259=$CW$9,1,IF(DB259=$CW$19,2,0))</f>
        <v>0</v>
      </c>
    </row>
    <row r="259" spans="104:114" x14ac:dyDescent="0.25">
      <c r="CZ259" s="172">
        <v>18</v>
      </c>
      <c r="DA259" s="172" t="s">
        <v>278</v>
      </c>
      <c r="DB259" s="32" t="str">
        <f>T(LOOKUP(CZ259,$DM$1:$EF$1,$DM$2:$EF$2))</f>
        <v/>
      </c>
      <c r="DD259" s="172">
        <f t="shared" si="106"/>
        <v>1</v>
      </c>
    </row>
    <row r="260" spans="104:114" x14ac:dyDescent="0.25">
      <c r="DA260" s="172">
        <v>1</v>
      </c>
      <c r="DB260" s="32" t="str">
        <f t="shared" ref="DB260:DB271" si="121">T(CONCATENATE(LOOKUP(DA260,CS$3:CS$80,BH$3:BH$80)," ",LOOKUP(DA260,CS$3:CS$80,$CA$3:$CA$80)))</f>
        <v xml:space="preserve"> </v>
      </c>
      <c r="DD260" s="172">
        <f t="shared" si="106"/>
        <v>1</v>
      </c>
    </row>
    <row r="261" spans="104:114" x14ac:dyDescent="0.25">
      <c r="DA261" s="172">
        <v>2</v>
      </c>
      <c r="DB261" s="32" t="str">
        <f t="shared" si="121"/>
        <v xml:space="preserve"> </v>
      </c>
      <c r="DD261" s="172">
        <f t="shared" ref="DD261:DD302" si="122">IF(OR(DB260="",DB260=" "),DD260,DD260+1)</f>
        <v>1</v>
      </c>
    </row>
    <row r="262" spans="104:114" x14ac:dyDescent="0.25">
      <c r="DA262" s="172">
        <v>3</v>
      </c>
      <c r="DB262" s="32" t="str">
        <f t="shared" si="121"/>
        <v xml:space="preserve"> </v>
      </c>
      <c r="DD262" s="172">
        <f t="shared" si="122"/>
        <v>1</v>
      </c>
    </row>
    <row r="263" spans="104:114" x14ac:dyDescent="0.25">
      <c r="DA263" s="172">
        <v>4</v>
      </c>
      <c r="DB263" s="32" t="str">
        <f t="shared" si="121"/>
        <v xml:space="preserve"> </v>
      </c>
      <c r="DD263" s="172">
        <f t="shared" si="122"/>
        <v>1</v>
      </c>
    </row>
    <row r="264" spans="104:114" x14ac:dyDescent="0.25">
      <c r="DA264" s="172">
        <v>5</v>
      </c>
      <c r="DB264" s="32" t="str">
        <f t="shared" si="121"/>
        <v xml:space="preserve"> </v>
      </c>
      <c r="DD264" s="172">
        <f t="shared" si="122"/>
        <v>1</v>
      </c>
    </row>
    <row r="265" spans="104:114" x14ac:dyDescent="0.25">
      <c r="DA265" s="172">
        <v>6</v>
      </c>
      <c r="DB265" s="32" t="str">
        <f t="shared" si="121"/>
        <v xml:space="preserve"> </v>
      </c>
      <c r="DD265" s="172">
        <f t="shared" si="122"/>
        <v>1</v>
      </c>
    </row>
    <row r="266" spans="104:114" x14ac:dyDescent="0.25">
      <c r="DA266" s="172">
        <v>7</v>
      </c>
      <c r="DB266" s="32" t="str">
        <f t="shared" si="121"/>
        <v xml:space="preserve"> </v>
      </c>
      <c r="DD266" s="172">
        <f t="shared" si="122"/>
        <v>1</v>
      </c>
    </row>
    <row r="267" spans="104:114" x14ac:dyDescent="0.25">
      <c r="DA267" s="172">
        <v>8</v>
      </c>
      <c r="DB267" s="32" t="str">
        <f t="shared" si="121"/>
        <v xml:space="preserve"> </v>
      </c>
      <c r="DD267" s="172">
        <f t="shared" si="122"/>
        <v>1</v>
      </c>
    </row>
    <row r="268" spans="104:114" x14ac:dyDescent="0.25">
      <c r="DA268" s="172">
        <v>9</v>
      </c>
      <c r="DB268" s="32" t="str">
        <f t="shared" si="121"/>
        <v xml:space="preserve"> </v>
      </c>
      <c r="DD268" s="172">
        <f t="shared" si="122"/>
        <v>1</v>
      </c>
    </row>
    <row r="269" spans="104:114" x14ac:dyDescent="0.25">
      <c r="DA269" s="172">
        <v>10</v>
      </c>
      <c r="DB269" s="32" t="str">
        <f t="shared" si="121"/>
        <v xml:space="preserve"> </v>
      </c>
      <c r="DD269" s="172">
        <f t="shared" si="122"/>
        <v>1</v>
      </c>
    </row>
    <row r="270" spans="104:114" x14ac:dyDescent="0.25">
      <c r="DA270" s="172">
        <v>11</v>
      </c>
      <c r="DB270" s="32" t="str">
        <f t="shared" si="121"/>
        <v xml:space="preserve"> </v>
      </c>
      <c r="DD270" s="172">
        <f t="shared" si="122"/>
        <v>1</v>
      </c>
    </row>
    <row r="271" spans="104:114" x14ac:dyDescent="0.25">
      <c r="DA271" s="172">
        <v>12</v>
      </c>
      <c r="DB271" s="32" t="str">
        <f t="shared" si="121"/>
        <v xml:space="preserve"> </v>
      </c>
      <c r="DD271" s="172">
        <f t="shared" si="122"/>
        <v>1</v>
      </c>
    </row>
    <row r="272" spans="104:114" x14ac:dyDescent="0.25">
      <c r="DB272" s="196" t="str">
        <f>IF(DB259="","","----")</f>
        <v/>
      </c>
      <c r="DD272" s="172">
        <f t="shared" si="122"/>
        <v>1</v>
      </c>
    </row>
    <row r="273" spans="104:114" x14ac:dyDescent="0.25">
      <c r="DA273" s="172"/>
      <c r="DB273" s="32" t="str">
        <f>IF(DB274="","",CONCATENATE("Warband ",CZ274," ",DG273))</f>
        <v/>
      </c>
      <c r="DD273" s="172">
        <f t="shared" si="122"/>
        <v>1</v>
      </c>
      <c r="DG273" s="49" t="str">
        <f>CONCATENATE("   ",DH273,"/",DI273,IF(DH273&gt;DI273," !",""))</f>
        <v xml:space="preserve">   0/12</v>
      </c>
      <c r="DH273" s="172">
        <f t="shared" ref="DH273" si="123">INDEX($CB$1:$CU$1,CZ274)+DJ273</f>
        <v>0</v>
      </c>
      <c r="DI273" s="172">
        <v>12</v>
      </c>
      <c r="DJ273" s="172">
        <f t="shared" ref="DJ273" si="124">IF(DB274=$CW$9,1,IF(DB274=$CW$19,2,0))</f>
        <v>0</v>
      </c>
    </row>
    <row r="274" spans="104:114" x14ac:dyDescent="0.25">
      <c r="CZ274" s="172">
        <v>19</v>
      </c>
      <c r="DA274" s="172" t="s">
        <v>278</v>
      </c>
      <c r="DB274" s="32" t="str">
        <f>T(LOOKUP(CZ274,$DM$1:$EF$1,$DM$2:$EF$2))</f>
        <v/>
      </c>
      <c r="DD274" s="172">
        <f t="shared" si="122"/>
        <v>1</v>
      </c>
    </row>
    <row r="275" spans="104:114" x14ac:dyDescent="0.25">
      <c r="DA275" s="172">
        <v>1</v>
      </c>
      <c r="DB275" s="32" t="str">
        <f t="shared" ref="DB275:DB286" si="125">T(CONCATENATE(LOOKUP(DA275,CT$3:CT$80,BI$3:BI$80)," ",LOOKUP(DA275,CT$3:CT$80,$CA$3:$CA$80)))</f>
        <v xml:space="preserve"> </v>
      </c>
      <c r="DD275" s="172">
        <f t="shared" si="122"/>
        <v>1</v>
      </c>
    </row>
    <row r="276" spans="104:114" x14ac:dyDescent="0.25">
      <c r="DA276" s="172">
        <v>2</v>
      </c>
      <c r="DB276" s="32" t="str">
        <f t="shared" si="125"/>
        <v xml:space="preserve"> </v>
      </c>
      <c r="DD276" s="172">
        <f t="shared" si="122"/>
        <v>1</v>
      </c>
    </row>
    <row r="277" spans="104:114" x14ac:dyDescent="0.25">
      <c r="DA277" s="172">
        <v>3</v>
      </c>
      <c r="DB277" s="32" t="str">
        <f t="shared" si="125"/>
        <v xml:space="preserve"> </v>
      </c>
      <c r="DD277" s="172">
        <f t="shared" si="122"/>
        <v>1</v>
      </c>
    </row>
    <row r="278" spans="104:114" x14ac:dyDescent="0.25">
      <c r="DA278" s="172">
        <v>4</v>
      </c>
      <c r="DB278" s="32" t="str">
        <f t="shared" si="125"/>
        <v xml:space="preserve"> </v>
      </c>
      <c r="DD278" s="172">
        <f t="shared" si="122"/>
        <v>1</v>
      </c>
    </row>
    <row r="279" spans="104:114" x14ac:dyDescent="0.25">
      <c r="DA279" s="172">
        <v>5</v>
      </c>
      <c r="DB279" s="32" t="str">
        <f t="shared" si="125"/>
        <v xml:space="preserve"> </v>
      </c>
      <c r="DD279" s="172">
        <f t="shared" si="122"/>
        <v>1</v>
      </c>
    </row>
    <row r="280" spans="104:114" x14ac:dyDescent="0.25">
      <c r="DA280" s="172">
        <v>6</v>
      </c>
      <c r="DB280" s="32" t="str">
        <f t="shared" si="125"/>
        <v xml:space="preserve"> </v>
      </c>
      <c r="DD280" s="172">
        <f t="shared" si="122"/>
        <v>1</v>
      </c>
    </row>
    <row r="281" spans="104:114" x14ac:dyDescent="0.25">
      <c r="DA281" s="172">
        <v>7</v>
      </c>
      <c r="DB281" s="32" t="str">
        <f t="shared" si="125"/>
        <v xml:space="preserve"> </v>
      </c>
      <c r="DD281" s="172">
        <f t="shared" si="122"/>
        <v>1</v>
      </c>
    </row>
    <row r="282" spans="104:114" x14ac:dyDescent="0.25">
      <c r="DA282" s="172">
        <v>8</v>
      </c>
      <c r="DB282" s="32" t="str">
        <f t="shared" si="125"/>
        <v xml:space="preserve"> </v>
      </c>
      <c r="DD282" s="172">
        <f t="shared" si="122"/>
        <v>1</v>
      </c>
    </row>
    <row r="283" spans="104:114" x14ac:dyDescent="0.25">
      <c r="DA283" s="172">
        <v>9</v>
      </c>
      <c r="DB283" s="32" t="str">
        <f t="shared" si="125"/>
        <v xml:space="preserve"> </v>
      </c>
      <c r="DD283" s="172">
        <f t="shared" si="122"/>
        <v>1</v>
      </c>
    </row>
    <row r="284" spans="104:114" x14ac:dyDescent="0.25">
      <c r="DA284" s="172">
        <v>10</v>
      </c>
      <c r="DB284" s="32" t="str">
        <f t="shared" si="125"/>
        <v xml:space="preserve"> </v>
      </c>
      <c r="DD284" s="172">
        <f t="shared" si="122"/>
        <v>1</v>
      </c>
    </row>
    <row r="285" spans="104:114" x14ac:dyDescent="0.25">
      <c r="DA285" s="172">
        <v>11</v>
      </c>
      <c r="DB285" s="32" t="str">
        <f t="shared" si="125"/>
        <v xml:space="preserve"> </v>
      </c>
      <c r="DD285" s="172">
        <f t="shared" si="122"/>
        <v>1</v>
      </c>
    </row>
    <row r="286" spans="104:114" x14ac:dyDescent="0.25">
      <c r="DA286" s="172">
        <v>12</v>
      </c>
      <c r="DB286" s="32" t="str">
        <f t="shared" si="125"/>
        <v xml:space="preserve"> </v>
      </c>
      <c r="DD286" s="172">
        <f t="shared" si="122"/>
        <v>1</v>
      </c>
    </row>
    <row r="287" spans="104:114" x14ac:dyDescent="0.25">
      <c r="DB287" s="196" t="str">
        <f>IF(DB274="","","----")</f>
        <v/>
      </c>
      <c r="DD287" s="172">
        <f t="shared" si="122"/>
        <v>1</v>
      </c>
    </row>
    <row r="288" spans="104:114" x14ac:dyDescent="0.25">
      <c r="DA288" s="172"/>
      <c r="DB288" s="32" t="str">
        <f>IF(DB289="","",CONCATENATE("Warband ",CZ289," ",DG288))</f>
        <v/>
      </c>
      <c r="DD288" s="172">
        <f t="shared" si="122"/>
        <v>1</v>
      </c>
      <c r="DG288" s="49" t="str">
        <f>CONCATENATE("   ",DH288,"/",DI288,IF(DH288&gt;DI288," !",""))</f>
        <v xml:space="preserve">   0/12</v>
      </c>
      <c r="DH288" s="172">
        <f t="shared" ref="DH288" si="126">INDEX($CB$1:$CU$1,CZ289)+DJ288</f>
        <v>0</v>
      </c>
      <c r="DI288" s="172">
        <v>12</v>
      </c>
      <c r="DJ288" s="172">
        <f t="shared" ref="DJ288" si="127">IF(DB289=$CW$9,1,IF(DB289=$CW$19,2,0))</f>
        <v>0</v>
      </c>
    </row>
    <row r="289" spans="104:108" x14ac:dyDescent="0.25">
      <c r="CZ289" s="172">
        <v>20</v>
      </c>
      <c r="DA289" s="172" t="s">
        <v>278</v>
      </c>
      <c r="DB289" s="32" t="str">
        <f>T(LOOKUP(CZ289,$DM$1:$EF$1,$DM$2:$EF$2))</f>
        <v/>
      </c>
      <c r="DD289" s="172">
        <f t="shared" si="122"/>
        <v>1</v>
      </c>
    </row>
    <row r="290" spans="104:108" x14ac:dyDescent="0.25">
      <c r="DA290" s="172">
        <v>1</v>
      </c>
      <c r="DB290" s="32" t="str">
        <f t="shared" ref="DB290:DB301" si="128">T(CONCATENATE(LOOKUP(DA290,CU$3:CU$80,BJ$3:BJ$80)," ",LOOKUP(DA290,CU$3:CU$80,$CA$3:$CA$80)))</f>
        <v xml:space="preserve"> </v>
      </c>
      <c r="DD290" s="172">
        <f t="shared" si="122"/>
        <v>1</v>
      </c>
    </row>
    <row r="291" spans="104:108" x14ac:dyDescent="0.25">
      <c r="DA291" s="172">
        <v>2</v>
      </c>
      <c r="DB291" s="32" t="str">
        <f t="shared" si="128"/>
        <v xml:space="preserve"> </v>
      </c>
      <c r="DD291" s="172">
        <f t="shared" si="122"/>
        <v>1</v>
      </c>
    </row>
    <row r="292" spans="104:108" x14ac:dyDescent="0.25">
      <c r="DA292" s="172">
        <v>3</v>
      </c>
      <c r="DB292" s="32" t="str">
        <f t="shared" si="128"/>
        <v xml:space="preserve"> </v>
      </c>
      <c r="DD292" s="172">
        <f t="shared" si="122"/>
        <v>1</v>
      </c>
    </row>
    <row r="293" spans="104:108" x14ac:dyDescent="0.25">
      <c r="DA293" s="172">
        <v>4</v>
      </c>
      <c r="DB293" s="32" t="str">
        <f t="shared" si="128"/>
        <v xml:space="preserve"> </v>
      </c>
      <c r="DD293" s="172">
        <f t="shared" si="122"/>
        <v>1</v>
      </c>
    </row>
    <row r="294" spans="104:108" x14ac:dyDescent="0.25">
      <c r="DA294" s="172">
        <v>5</v>
      </c>
      <c r="DB294" s="32" t="str">
        <f t="shared" si="128"/>
        <v xml:space="preserve"> </v>
      </c>
      <c r="DD294" s="172">
        <f t="shared" si="122"/>
        <v>1</v>
      </c>
    </row>
    <row r="295" spans="104:108" x14ac:dyDescent="0.25">
      <c r="DA295" s="172">
        <v>6</v>
      </c>
      <c r="DB295" s="32" t="str">
        <f t="shared" si="128"/>
        <v xml:space="preserve"> </v>
      </c>
      <c r="DD295" s="172">
        <f t="shared" si="122"/>
        <v>1</v>
      </c>
    </row>
    <row r="296" spans="104:108" x14ac:dyDescent="0.25">
      <c r="DA296" s="172">
        <v>7</v>
      </c>
      <c r="DB296" s="32" t="str">
        <f t="shared" si="128"/>
        <v xml:space="preserve"> </v>
      </c>
      <c r="DD296" s="172">
        <f t="shared" si="122"/>
        <v>1</v>
      </c>
    </row>
    <row r="297" spans="104:108" x14ac:dyDescent="0.25">
      <c r="DA297" s="172">
        <v>8</v>
      </c>
      <c r="DB297" s="32" t="str">
        <f t="shared" si="128"/>
        <v xml:space="preserve"> </v>
      </c>
      <c r="DD297" s="172">
        <f t="shared" si="122"/>
        <v>1</v>
      </c>
    </row>
    <row r="298" spans="104:108" x14ac:dyDescent="0.25">
      <c r="DA298" s="172">
        <v>9</v>
      </c>
      <c r="DB298" s="32" t="str">
        <f t="shared" si="128"/>
        <v xml:space="preserve"> </v>
      </c>
      <c r="DD298" s="172">
        <f t="shared" si="122"/>
        <v>1</v>
      </c>
    </row>
    <row r="299" spans="104:108" x14ac:dyDescent="0.25">
      <c r="DA299" s="172">
        <v>10</v>
      </c>
      <c r="DB299" s="32" t="str">
        <f t="shared" si="128"/>
        <v xml:space="preserve"> </v>
      </c>
      <c r="DD299" s="172">
        <f t="shared" si="122"/>
        <v>1</v>
      </c>
    </row>
    <row r="300" spans="104:108" x14ac:dyDescent="0.25">
      <c r="DA300" s="172">
        <v>11</v>
      </c>
      <c r="DB300" s="32" t="str">
        <f t="shared" si="128"/>
        <v xml:space="preserve"> </v>
      </c>
      <c r="DD300" s="172">
        <f t="shared" si="122"/>
        <v>1</v>
      </c>
    </row>
    <row r="301" spans="104:108" x14ac:dyDescent="0.25">
      <c r="DA301" s="172">
        <v>12</v>
      </c>
      <c r="DB301" s="32" t="str">
        <f t="shared" si="128"/>
        <v xml:space="preserve"> </v>
      </c>
      <c r="DD301" s="172">
        <f t="shared" si="122"/>
        <v>1</v>
      </c>
    </row>
    <row r="302" spans="104:108" x14ac:dyDescent="0.25">
      <c r="DD302" s="172">
        <f t="shared" si="122"/>
        <v>1</v>
      </c>
    </row>
  </sheetData>
  <mergeCells count="7">
    <mergeCell ref="BV1:BW1"/>
    <mergeCell ref="BX1:BZ1"/>
    <mergeCell ref="AC33:AC40"/>
    <mergeCell ref="AD33:AD40"/>
    <mergeCell ref="AE33:AE40"/>
    <mergeCell ref="AF33:AF40"/>
    <mergeCell ref="AG33:AG40"/>
  </mergeCells>
  <phoneticPr fontId="11" type="noConversion"/>
  <conditionalFormatting sqref="AE21:AF28">
    <cfRule type="cellIs" dxfId="462" priority="23" stopIfTrue="1" operator="equal">
      <formula>1</formula>
    </cfRule>
  </conditionalFormatting>
  <conditionalFormatting sqref="AH21:AH28">
    <cfRule type="cellIs" dxfId="461" priority="25" stopIfTrue="1" operator="equal">
      <formula>1</formula>
    </cfRule>
  </conditionalFormatting>
  <conditionalFormatting sqref="AC16:AD20">
    <cfRule type="cellIs" dxfId="460" priority="22" stopIfTrue="1" operator="equal">
      <formula>1</formula>
    </cfRule>
  </conditionalFormatting>
  <conditionalFormatting sqref="AC41:AF44">
    <cfRule type="cellIs" dxfId="459" priority="26" stopIfTrue="1" operator="equal">
      <formula>1</formula>
    </cfRule>
  </conditionalFormatting>
  <conditionalFormatting sqref="AF16:AG20">
    <cfRule type="cellIs" dxfId="458" priority="24" stopIfTrue="1" operator="equal">
      <formula>1</formula>
    </cfRule>
  </conditionalFormatting>
  <conditionalFormatting sqref="F14:G17">
    <cfRule type="cellIs" dxfId="457" priority="13" stopIfTrue="1" operator="equal">
      <formula>1</formula>
    </cfRule>
  </conditionalFormatting>
  <conditionalFormatting sqref="AF10:AG14">
    <cfRule type="cellIs" dxfId="456" priority="20" stopIfTrue="1" operator="equal">
      <formula>1</formula>
    </cfRule>
  </conditionalFormatting>
  <conditionalFormatting sqref="AF4:AG8">
    <cfRule type="cellIs" dxfId="455" priority="19" stopIfTrue="1" operator="equal">
      <formula>1</formula>
    </cfRule>
  </conditionalFormatting>
  <conditionalFormatting sqref="AC4:AD8">
    <cfRule type="cellIs" dxfId="454" priority="18" stopIfTrue="1" operator="equal">
      <formula>1</formula>
    </cfRule>
  </conditionalFormatting>
  <conditionalFormatting sqref="AC10:AD14">
    <cfRule type="cellIs" dxfId="453" priority="17" stopIfTrue="1" operator="equal">
      <formula>1</formula>
    </cfRule>
  </conditionalFormatting>
  <conditionalFormatting sqref="D5">
    <cfRule type="cellIs" dxfId="452" priority="16" stopIfTrue="1" operator="equal">
      <formula>1</formula>
    </cfRule>
  </conditionalFormatting>
  <conditionalFormatting sqref="E7">
    <cfRule type="cellIs" dxfId="451" priority="15" stopIfTrue="1" operator="equal">
      <formula>1</formula>
    </cfRule>
  </conditionalFormatting>
  <conditionalFormatting sqref="F10:H13">
    <cfRule type="cellIs" dxfId="450" priority="14" stopIfTrue="1" operator="equal">
      <formula>1</formula>
    </cfRule>
  </conditionalFormatting>
  <conditionalFormatting sqref="AC15:AD15">
    <cfRule type="cellIs" dxfId="449" priority="5" stopIfTrue="1" operator="equal">
      <formula>1</formula>
    </cfRule>
  </conditionalFormatting>
  <conditionalFormatting sqref="AI3:AI20">
    <cfRule type="cellIs" dxfId="448" priority="11" stopIfTrue="1" operator="equal">
      <formula>1</formula>
    </cfRule>
  </conditionalFormatting>
  <conditionalFormatting sqref="AF3:AG3">
    <cfRule type="cellIs" dxfId="447" priority="10" stopIfTrue="1" operator="equal">
      <formula>1</formula>
    </cfRule>
  </conditionalFormatting>
  <conditionalFormatting sqref="AC3:AD3">
    <cfRule type="cellIs" dxfId="446" priority="9" stopIfTrue="1" operator="equal">
      <formula>1</formula>
    </cfRule>
  </conditionalFormatting>
  <conditionalFormatting sqref="AC9:AD9">
    <cfRule type="cellIs" dxfId="445" priority="8" stopIfTrue="1" operator="equal">
      <formula>1</formula>
    </cfRule>
  </conditionalFormatting>
  <conditionalFormatting sqref="AF9:AG9">
    <cfRule type="cellIs" dxfId="444" priority="7" stopIfTrue="1" operator="equal">
      <formula>1</formula>
    </cfRule>
  </conditionalFormatting>
  <conditionalFormatting sqref="AF15:AG15">
    <cfRule type="cellIs" dxfId="443" priority="6" stopIfTrue="1" operator="equal">
      <formula>1</formula>
    </cfRule>
  </conditionalFormatting>
  <conditionalFormatting sqref="AA25:AA28 AA9:AA20">
    <cfRule type="cellIs" dxfId="442" priority="117" stopIfTrue="1" operator="equal">
      <formula>#REF!</formula>
    </cfRule>
  </conditionalFormatting>
  <conditionalFormatting sqref="W3:W80">
    <cfRule type="containsText" dxfId="441" priority="4" stopIfTrue="1" operator="containsText" text="!">
      <formula>NOT(ISERROR(SEARCH("!",W3)))</formula>
    </cfRule>
  </conditionalFormatting>
  <conditionalFormatting sqref="W2">
    <cfRule type="cellIs" dxfId="440" priority="3" stopIfTrue="1" operator="lessThan">
      <formula>0</formula>
    </cfRule>
  </conditionalFormatting>
  <conditionalFormatting sqref="AA25:AA28 AA15:AA20">
    <cfRule type="expression" dxfId="439" priority="2">
      <formula>IF($R$9="",AA15,1)</formula>
    </cfRule>
  </conditionalFormatting>
  <conditionalFormatting sqref="AA9:AA14">
    <cfRule type="expression" dxfId="438" priority="1">
      <formula>IF($R$3="",AA9,1)</formula>
    </cfRule>
  </conditionalFormatting>
  <dataValidations disablePrompts="1" count="2">
    <dataValidation type="whole" allowBlank="1" showInputMessage="1" showErrorMessage="1" error="You may only purchase each equipment once_x000a_Insert &quot;1&quot; to purchase the equipment" sqref="E7 F10:H13 D5 AC41:AF44 F14:G17 AE21:AF28 AH21:AH28 AI3:AI20 AF3:AG20 AC3:AD20">
      <formula1>0</formula1>
      <formula2>1</formula2>
    </dataValidation>
    <dataValidation type="whole" operator="greaterThanOrEqual" allowBlank="1" showInputMessage="1" showErrorMessage="1" error="Invalid Value" sqref="AG41:AG44">
      <formula1>0</formula1>
    </dataValidation>
  </dataValidations>
  <hyperlinks>
    <hyperlink ref="A2" location="INDEX!A1" display="INDEX"/>
  </hyperlinks>
  <pageMargins left="0.7" right="0.7" top="0.75" bottom="0.75" header="0.3" footer="0.3"/>
  <ignoredErrors>
    <ignoredError sqref="S5:S7"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39</vt:i4>
      </vt:variant>
      <vt:variant>
        <vt:lpstr>Intervalos com nome</vt:lpstr>
      </vt:variant>
      <vt:variant>
        <vt:i4>4</vt:i4>
      </vt:variant>
    </vt:vector>
  </HeadingPairs>
  <TitlesOfParts>
    <vt:vector size="43" baseType="lpstr">
      <vt:lpstr>INDEX</vt:lpstr>
      <vt:lpstr>Minas Tirith</vt:lpstr>
      <vt:lpstr>the Fiefdoms</vt:lpstr>
      <vt:lpstr>Rohan</vt:lpstr>
      <vt:lpstr>Arnor</vt:lpstr>
      <vt:lpstr>Númenor</vt:lpstr>
      <vt:lpstr>Eregion and Rivendell</vt:lpstr>
      <vt:lpstr>Lothlórien and Mirkwood</vt:lpstr>
      <vt:lpstr>Durin's Folk</vt:lpstr>
      <vt:lpstr>the Shire</vt:lpstr>
      <vt:lpstr>the Fellowship</vt:lpstr>
      <vt:lpstr>Wanderers in the Wild</vt:lpstr>
      <vt:lpstr>the White Council</vt:lpstr>
      <vt:lpstr>Thorin's Company</vt:lpstr>
      <vt:lpstr>Elrond's Household</vt:lpstr>
      <vt:lpstr>Erebor Reclaimed</vt:lpstr>
      <vt:lpstr>the Iron Hills</vt:lpstr>
      <vt:lpstr>Thranduil's Hall</vt:lpstr>
      <vt:lpstr>Army of Lake-town</vt:lpstr>
      <vt:lpstr>Survivors of Lake-town</vt:lpstr>
      <vt:lpstr>White Council</vt:lpstr>
      <vt:lpstr>Radagast's Alliance</vt:lpstr>
      <vt:lpstr>Army of Thror</vt:lpstr>
      <vt:lpstr>the Garrison of Dale</vt:lpstr>
      <vt:lpstr>Mordor</vt:lpstr>
      <vt:lpstr>Isengard</vt:lpstr>
      <vt:lpstr>Harad and Umbar</vt:lpstr>
      <vt:lpstr>Eastern Kingdoms</vt:lpstr>
      <vt:lpstr>Moria</vt:lpstr>
      <vt:lpstr>Angmar</vt:lpstr>
      <vt:lpstr>Goblin Town</vt:lpstr>
      <vt:lpstr>The Trolls</vt:lpstr>
      <vt:lpstr>Desolator of the North</vt:lpstr>
      <vt:lpstr>Azog's Legion</vt:lpstr>
      <vt:lpstr>Azog's Hunters</vt:lpstr>
      <vt:lpstr>Dark Powers of Dol Guldur</vt:lpstr>
      <vt:lpstr>Dark Denizens of Mirkwood</vt:lpstr>
      <vt:lpstr>Forces of Good</vt:lpstr>
      <vt:lpstr>Forces of Evil</vt:lpstr>
      <vt:lpstr>EvilPoints</vt:lpstr>
      <vt:lpstr>EvilUnits</vt:lpstr>
      <vt:lpstr>GoodPoints</vt:lpstr>
      <vt:lpstr>GoodUnits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LonelyKnight</dc:creator>
  <cp:lastModifiedBy>LK</cp:lastModifiedBy>
  <cp:lastPrinted>2013-04-01T12:47:03Z</cp:lastPrinted>
  <dcterms:created xsi:type="dcterms:W3CDTF">2012-02-19T01:24:51Z</dcterms:created>
  <dcterms:modified xsi:type="dcterms:W3CDTF">2018-06-10T17:04:11Z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0e0d7296-987d-45fa-9ccf-5d4b52a7a83d</vt:lpwstr>
  </property>
</Properties>
</file>